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C:\Uni\Alt Propoltion\"/>
    </mc:Choice>
  </mc:AlternateContent>
  <xr:revisionPtr revIDLastSave="0" documentId="13_ncr:9_{B8B1E0DF-F8DD-4EE1-A3BF-3951150DC425}" xr6:coauthVersionLast="47" xr6:coauthVersionMax="47" xr10:uidLastSave="{00000000-0000-0000-0000-000000000000}"/>
  <bookViews>
    <workbookView xWindow="-108" yWindow="-108" windowWidth="23256" windowHeight="12456" xr2:uid="{41313E12-86EA-4BF7-81BC-AFFF55C7E1C0}"/>
  </bookViews>
  <sheets>
    <sheet name="Cumulative CTE (Own Work)" sheetId="7060" r:id="rId1"/>
    <sheet name="(imported from UN) ---&gt;" sheetId="7061" r:id="rId2"/>
    <sheet name="Input&amp;Output" sheetId="7049" r:id="rId3"/>
    <sheet name="phase_chart" sheetId="7055" r:id="rId4"/>
    <sheet name="v-t_chart" sheetId="76" r:id="rId5"/>
    <sheet name="model" sheetId="7053" r:id="rId6"/>
    <sheet name="tbL" sheetId="7058" r:id="rId7"/>
    <sheet name="calc_gear1" sheetId="7059" r:id="rId8"/>
  </sheets>
  <definedNames>
    <definedName name="model_data">model!#REF!</definedName>
    <definedName name="model_list">model!$B$4:$M$32</definedName>
    <definedName name="models">model!$B$4:$M$15</definedName>
    <definedName name="_xlnm.Print_Area" localSheetId="3">phase_chart!$A$1:$U$1801</definedName>
    <definedName name="_xlnm.Print_Area" localSheetId="4">'v-t_chart'!$A$1:$K$1801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83" i="7060" l="1"/>
  <c r="E1784" i="7060"/>
  <c r="E1785" i="7060"/>
  <c r="E1786" i="7060"/>
  <c r="E1787" i="7060"/>
  <c r="E1788" i="7060"/>
  <c r="E1789" i="7060"/>
  <c r="E1790" i="7060"/>
  <c r="E1791" i="7060"/>
  <c r="E1792" i="7060"/>
  <c r="J28" i="7060"/>
  <c r="J29" i="7060"/>
  <c r="J30" i="7060"/>
  <c r="J31" i="7060"/>
  <c r="J32" i="7060"/>
  <c r="J33" i="7060"/>
  <c r="J34" i="7060"/>
  <c r="J35" i="7060"/>
  <c r="J36" i="7060"/>
  <c r="J37" i="7060"/>
  <c r="J38" i="7060"/>
  <c r="J39" i="7060"/>
  <c r="J40" i="7060"/>
  <c r="J41" i="7060"/>
  <c r="J42" i="7060"/>
  <c r="J43" i="7060"/>
  <c r="J44" i="7060"/>
  <c r="J45" i="7060"/>
  <c r="J46" i="7060"/>
  <c r="J47" i="7060"/>
  <c r="J48" i="7060"/>
  <c r="J49" i="7060"/>
  <c r="J50" i="7060"/>
  <c r="J51" i="7060"/>
  <c r="J52" i="7060"/>
  <c r="J53" i="7060"/>
  <c r="J54" i="7060"/>
  <c r="J55" i="7060"/>
  <c r="J56" i="7060"/>
  <c r="J57" i="7060"/>
  <c r="J58" i="7060"/>
  <c r="J59" i="7060"/>
  <c r="J60" i="7060"/>
  <c r="J61" i="7060"/>
  <c r="J62" i="7060"/>
  <c r="J63" i="7060"/>
  <c r="J64" i="7060"/>
  <c r="J65" i="7060"/>
  <c r="J66" i="7060"/>
  <c r="J67" i="7060"/>
  <c r="J68" i="7060"/>
  <c r="J69" i="7060"/>
  <c r="J70" i="7060"/>
  <c r="J71" i="7060"/>
  <c r="J72" i="7060"/>
  <c r="J73" i="7060"/>
  <c r="J74" i="7060"/>
  <c r="J75" i="7060"/>
  <c r="J76" i="7060"/>
  <c r="J77" i="7060"/>
  <c r="J78" i="7060"/>
  <c r="J79" i="7060"/>
  <c r="J80" i="7060"/>
  <c r="J81" i="7060"/>
  <c r="J82" i="7060"/>
  <c r="J83" i="7060"/>
  <c r="J84" i="7060"/>
  <c r="J85" i="7060"/>
  <c r="J86" i="7060"/>
  <c r="J87" i="7060"/>
  <c r="J88" i="7060"/>
  <c r="J89" i="7060"/>
  <c r="J90" i="7060"/>
  <c r="J91" i="7060"/>
  <c r="J92" i="7060"/>
  <c r="J93" i="7060"/>
  <c r="J94" i="7060"/>
  <c r="J95" i="7060"/>
  <c r="J96" i="7060"/>
  <c r="J97" i="7060"/>
  <c r="J98" i="7060"/>
  <c r="J99" i="7060"/>
  <c r="J100" i="7060"/>
  <c r="J101" i="7060"/>
  <c r="J102" i="7060"/>
  <c r="J103" i="7060"/>
  <c r="J104" i="7060"/>
  <c r="J105" i="7060"/>
  <c r="J106" i="7060"/>
  <c r="J107" i="7060"/>
  <c r="J108" i="7060"/>
  <c r="J109" i="7060"/>
  <c r="J110" i="7060"/>
  <c r="J111" i="7060"/>
  <c r="J112" i="7060"/>
  <c r="J113" i="7060"/>
  <c r="J114" i="7060"/>
  <c r="J115" i="7060"/>
  <c r="J116" i="7060"/>
  <c r="J117" i="7060"/>
  <c r="J118" i="7060"/>
  <c r="J119" i="7060"/>
  <c r="J120" i="7060"/>
  <c r="J121" i="7060"/>
  <c r="J122" i="7060"/>
  <c r="J123" i="7060"/>
  <c r="J124" i="7060"/>
  <c r="J125" i="7060"/>
  <c r="J126" i="7060"/>
  <c r="J127" i="7060"/>
  <c r="J128" i="7060"/>
  <c r="J129" i="7060"/>
  <c r="J130" i="7060"/>
  <c r="J131" i="7060"/>
  <c r="J132" i="7060"/>
  <c r="J133" i="7060"/>
  <c r="J134" i="7060"/>
  <c r="J135" i="7060"/>
  <c r="J136" i="7060"/>
  <c r="J137" i="7060"/>
  <c r="J138" i="7060"/>
  <c r="J139" i="7060"/>
  <c r="J140" i="7060"/>
  <c r="J141" i="7060"/>
  <c r="J142" i="7060"/>
  <c r="J143" i="7060"/>
  <c r="J144" i="7060"/>
  <c r="J145" i="7060"/>
  <c r="J146" i="7060"/>
  <c r="J147" i="7060"/>
  <c r="J148" i="7060"/>
  <c r="J149" i="7060"/>
  <c r="J150" i="7060"/>
  <c r="J151" i="7060"/>
  <c r="J152" i="7060"/>
  <c r="J153" i="7060"/>
  <c r="J154" i="7060"/>
  <c r="J155" i="7060"/>
  <c r="J156" i="7060"/>
  <c r="J157" i="7060"/>
  <c r="J158" i="7060"/>
  <c r="J159" i="7060"/>
  <c r="J160" i="7060"/>
  <c r="J161" i="7060"/>
  <c r="J162" i="7060"/>
  <c r="J163" i="7060"/>
  <c r="J164" i="7060"/>
  <c r="J165" i="7060"/>
  <c r="J166" i="7060"/>
  <c r="J167" i="7060"/>
  <c r="J168" i="7060"/>
  <c r="J169" i="7060"/>
  <c r="J170" i="7060"/>
  <c r="J171" i="7060"/>
  <c r="J172" i="7060"/>
  <c r="J173" i="7060"/>
  <c r="J174" i="7060"/>
  <c r="J175" i="7060"/>
  <c r="J176" i="7060"/>
  <c r="J177" i="7060"/>
  <c r="J178" i="7060"/>
  <c r="J179" i="7060"/>
  <c r="J180" i="7060"/>
  <c r="J181" i="7060"/>
  <c r="J182" i="7060"/>
  <c r="J183" i="7060"/>
  <c r="J184" i="7060"/>
  <c r="J185" i="7060"/>
  <c r="J186" i="7060"/>
  <c r="J187" i="7060"/>
  <c r="J188" i="7060"/>
  <c r="J189" i="7060"/>
  <c r="J190" i="7060"/>
  <c r="J191" i="7060"/>
  <c r="J192" i="7060"/>
  <c r="J193" i="7060"/>
  <c r="J194" i="7060"/>
  <c r="J195" i="7060"/>
  <c r="J196" i="7060"/>
  <c r="J197" i="7060"/>
  <c r="J198" i="7060"/>
  <c r="J199" i="7060"/>
  <c r="J200" i="7060"/>
  <c r="J201" i="7060"/>
  <c r="J202" i="7060"/>
  <c r="J203" i="7060"/>
  <c r="J204" i="7060"/>
  <c r="J205" i="7060"/>
  <c r="J206" i="7060"/>
  <c r="J207" i="7060"/>
  <c r="J208" i="7060"/>
  <c r="J209" i="7060"/>
  <c r="J210" i="7060"/>
  <c r="J211" i="7060"/>
  <c r="J212" i="7060"/>
  <c r="J213" i="7060"/>
  <c r="J214" i="7060"/>
  <c r="J215" i="7060"/>
  <c r="J216" i="7060"/>
  <c r="J217" i="7060"/>
  <c r="J218" i="7060"/>
  <c r="J219" i="7060"/>
  <c r="J220" i="7060"/>
  <c r="J221" i="7060"/>
  <c r="J222" i="7060"/>
  <c r="J223" i="7060"/>
  <c r="J224" i="7060"/>
  <c r="J225" i="7060"/>
  <c r="J226" i="7060"/>
  <c r="J227" i="7060"/>
  <c r="J228" i="7060"/>
  <c r="J229" i="7060"/>
  <c r="J230" i="7060"/>
  <c r="J231" i="7060"/>
  <c r="J232" i="7060"/>
  <c r="J233" i="7060"/>
  <c r="J234" i="7060"/>
  <c r="J235" i="7060"/>
  <c r="J236" i="7060"/>
  <c r="J237" i="7060"/>
  <c r="J238" i="7060"/>
  <c r="J239" i="7060"/>
  <c r="J240" i="7060"/>
  <c r="J241" i="7060"/>
  <c r="J242" i="7060"/>
  <c r="J243" i="7060"/>
  <c r="J244" i="7060"/>
  <c r="J245" i="7060"/>
  <c r="J246" i="7060"/>
  <c r="J247" i="7060"/>
  <c r="J248" i="7060"/>
  <c r="J249" i="7060"/>
  <c r="J250" i="7060"/>
  <c r="J251" i="7060"/>
  <c r="J252" i="7060"/>
  <c r="J253" i="7060"/>
  <c r="J254" i="7060"/>
  <c r="J255" i="7060"/>
  <c r="J256" i="7060"/>
  <c r="J257" i="7060"/>
  <c r="J258" i="7060"/>
  <c r="J259" i="7060"/>
  <c r="J260" i="7060"/>
  <c r="J261" i="7060"/>
  <c r="J262" i="7060"/>
  <c r="J263" i="7060"/>
  <c r="J264" i="7060"/>
  <c r="J265" i="7060"/>
  <c r="J266" i="7060"/>
  <c r="J267" i="7060"/>
  <c r="J268" i="7060"/>
  <c r="J269" i="7060"/>
  <c r="J270" i="7060"/>
  <c r="J271" i="7060"/>
  <c r="J272" i="7060"/>
  <c r="J273" i="7060"/>
  <c r="J274" i="7060"/>
  <c r="J275" i="7060"/>
  <c r="J276" i="7060"/>
  <c r="J277" i="7060"/>
  <c r="J278" i="7060"/>
  <c r="J279" i="7060"/>
  <c r="J280" i="7060"/>
  <c r="J281" i="7060"/>
  <c r="J282" i="7060"/>
  <c r="J283" i="7060"/>
  <c r="J284" i="7060"/>
  <c r="J285" i="7060"/>
  <c r="J286" i="7060"/>
  <c r="J287" i="7060"/>
  <c r="J288" i="7060"/>
  <c r="J289" i="7060"/>
  <c r="J290" i="7060"/>
  <c r="J291" i="7060"/>
  <c r="J292" i="7060"/>
  <c r="J293" i="7060"/>
  <c r="J294" i="7060"/>
  <c r="J295" i="7060"/>
  <c r="J296" i="7060"/>
  <c r="J297" i="7060"/>
  <c r="J298" i="7060"/>
  <c r="J299" i="7060"/>
  <c r="J300" i="7060"/>
  <c r="J301" i="7060"/>
  <c r="J302" i="7060"/>
  <c r="J303" i="7060"/>
  <c r="J304" i="7060"/>
  <c r="J305" i="7060"/>
  <c r="J306" i="7060"/>
  <c r="J307" i="7060"/>
  <c r="J308" i="7060"/>
  <c r="J309" i="7060"/>
  <c r="J310" i="7060"/>
  <c r="J311" i="7060"/>
  <c r="J312" i="7060"/>
  <c r="J313" i="7060"/>
  <c r="J314" i="7060"/>
  <c r="J315" i="7060"/>
  <c r="J316" i="7060"/>
  <c r="J317" i="7060"/>
  <c r="J318" i="7060"/>
  <c r="J319" i="7060"/>
  <c r="J320" i="7060"/>
  <c r="J321" i="7060"/>
  <c r="J322" i="7060"/>
  <c r="J323" i="7060"/>
  <c r="J324" i="7060"/>
  <c r="J325" i="7060"/>
  <c r="J326" i="7060"/>
  <c r="J327" i="7060"/>
  <c r="J328" i="7060"/>
  <c r="J329" i="7060"/>
  <c r="J330" i="7060"/>
  <c r="J331" i="7060"/>
  <c r="J332" i="7060"/>
  <c r="J333" i="7060"/>
  <c r="J334" i="7060"/>
  <c r="J335" i="7060"/>
  <c r="J336" i="7060"/>
  <c r="J337" i="7060"/>
  <c r="J338" i="7060"/>
  <c r="J339" i="7060"/>
  <c r="J340" i="7060"/>
  <c r="J341" i="7060"/>
  <c r="J342" i="7060"/>
  <c r="J343" i="7060"/>
  <c r="J344" i="7060"/>
  <c r="J345" i="7060"/>
  <c r="J346" i="7060"/>
  <c r="J347" i="7060"/>
  <c r="J348" i="7060"/>
  <c r="J349" i="7060"/>
  <c r="J350" i="7060"/>
  <c r="J351" i="7060"/>
  <c r="J352" i="7060"/>
  <c r="J353" i="7060"/>
  <c r="J354" i="7060"/>
  <c r="J355" i="7060"/>
  <c r="J356" i="7060"/>
  <c r="J357" i="7060"/>
  <c r="J358" i="7060"/>
  <c r="J359" i="7060"/>
  <c r="J360" i="7060"/>
  <c r="J361" i="7060"/>
  <c r="J362" i="7060"/>
  <c r="J363" i="7060"/>
  <c r="J364" i="7060"/>
  <c r="J365" i="7060"/>
  <c r="J366" i="7060"/>
  <c r="J367" i="7060"/>
  <c r="J368" i="7060"/>
  <c r="J369" i="7060"/>
  <c r="J370" i="7060"/>
  <c r="J371" i="7060"/>
  <c r="J372" i="7060"/>
  <c r="J373" i="7060"/>
  <c r="J374" i="7060"/>
  <c r="J375" i="7060"/>
  <c r="J376" i="7060"/>
  <c r="J377" i="7060"/>
  <c r="J378" i="7060"/>
  <c r="J379" i="7060"/>
  <c r="J380" i="7060"/>
  <c r="J381" i="7060"/>
  <c r="J382" i="7060"/>
  <c r="J383" i="7060"/>
  <c r="J384" i="7060"/>
  <c r="J385" i="7060"/>
  <c r="J386" i="7060"/>
  <c r="J387" i="7060"/>
  <c r="J388" i="7060"/>
  <c r="J389" i="7060"/>
  <c r="J390" i="7060"/>
  <c r="J391" i="7060"/>
  <c r="J392" i="7060"/>
  <c r="J393" i="7060"/>
  <c r="J394" i="7060"/>
  <c r="J395" i="7060"/>
  <c r="J396" i="7060"/>
  <c r="J397" i="7060"/>
  <c r="J398" i="7060"/>
  <c r="J399" i="7060"/>
  <c r="J400" i="7060"/>
  <c r="J401" i="7060"/>
  <c r="J402" i="7060"/>
  <c r="J403" i="7060"/>
  <c r="J404" i="7060"/>
  <c r="J405" i="7060"/>
  <c r="J406" i="7060"/>
  <c r="J407" i="7060"/>
  <c r="J408" i="7060"/>
  <c r="J409" i="7060"/>
  <c r="J410" i="7060"/>
  <c r="J411" i="7060"/>
  <c r="J412" i="7060"/>
  <c r="J413" i="7060"/>
  <c r="J414" i="7060"/>
  <c r="J415" i="7060"/>
  <c r="J416" i="7060"/>
  <c r="J417" i="7060"/>
  <c r="J418" i="7060"/>
  <c r="J419" i="7060"/>
  <c r="J420" i="7060"/>
  <c r="J421" i="7060"/>
  <c r="J422" i="7060"/>
  <c r="J423" i="7060"/>
  <c r="J424" i="7060"/>
  <c r="J425" i="7060"/>
  <c r="J426" i="7060"/>
  <c r="J427" i="7060"/>
  <c r="J428" i="7060"/>
  <c r="J429" i="7060"/>
  <c r="J430" i="7060"/>
  <c r="J431" i="7060"/>
  <c r="J432" i="7060"/>
  <c r="J433" i="7060"/>
  <c r="J434" i="7060"/>
  <c r="J435" i="7060"/>
  <c r="J436" i="7060"/>
  <c r="J437" i="7060"/>
  <c r="J438" i="7060"/>
  <c r="J439" i="7060"/>
  <c r="J440" i="7060"/>
  <c r="J441" i="7060"/>
  <c r="J442" i="7060"/>
  <c r="J443" i="7060"/>
  <c r="J444" i="7060"/>
  <c r="J445" i="7060"/>
  <c r="J446" i="7060"/>
  <c r="J447" i="7060"/>
  <c r="J448" i="7060"/>
  <c r="J449" i="7060"/>
  <c r="J450" i="7060"/>
  <c r="J451" i="7060"/>
  <c r="J452" i="7060"/>
  <c r="J453" i="7060"/>
  <c r="J454" i="7060"/>
  <c r="J455" i="7060"/>
  <c r="J456" i="7060"/>
  <c r="J457" i="7060"/>
  <c r="J458" i="7060"/>
  <c r="J459" i="7060"/>
  <c r="J460" i="7060"/>
  <c r="J461" i="7060"/>
  <c r="J462" i="7060"/>
  <c r="J463" i="7060"/>
  <c r="J464" i="7060"/>
  <c r="J465" i="7060"/>
  <c r="J466" i="7060"/>
  <c r="J467" i="7060"/>
  <c r="J468" i="7060"/>
  <c r="J469" i="7060"/>
  <c r="J470" i="7060"/>
  <c r="J471" i="7060"/>
  <c r="J472" i="7060"/>
  <c r="J473" i="7060"/>
  <c r="J474" i="7060"/>
  <c r="J475" i="7060"/>
  <c r="J476" i="7060"/>
  <c r="J477" i="7060"/>
  <c r="J478" i="7060"/>
  <c r="J479" i="7060"/>
  <c r="J480" i="7060"/>
  <c r="J481" i="7060"/>
  <c r="J482" i="7060"/>
  <c r="J483" i="7060"/>
  <c r="J484" i="7060"/>
  <c r="J485" i="7060"/>
  <c r="J486" i="7060"/>
  <c r="J487" i="7060"/>
  <c r="J488" i="7060"/>
  <c r="J489" i="7060"/>
  <c r="J490" i="7060"/>
  <c r="J491" i="7060"/>
  <c r="J492" i="7060"/>
  <c r="J493" i="7060"/>
  <c r="J494" i="7060"/>
  <c r="J495" i="7060"/>
  <c r="J496" i="7060"/>
  <c r="J497" i="7060"/>
  <c r="J498" i="7060"/>
  <c r="J499" i="7060"/>
  <c r="J500" i="7060"/>
  <c r="J501" i="7060"/>
  <c r="J502" i="7060"/>
  <c r="J503" i="7060"/>
  <c r="J504" i="7060"/>
  <c r="J505" i="7060"/>
  <c r="J506" i="7060"/>
  <c r="J507" i="7060"/>
  <c r="J508" i="7060"/>
  <c r="J509" i="7060"/>
  <c r="J510" i="7060"/>
  <c r="J511" i="7060"/>
  <c r="J512" i="7060"/>
  <c r="J513" i="7060"/>
  <c r="J514" i="7060"/>
  <c r="J515" i="7060"/>
  <c r="J516" i="7060"/>
  <c r="J517" i="7060"/>
  <c r="J518" i="7060"/>
  <c r="J519" i="7060"/>
  <c r="J520" i="7060"/>
  <c r="J521" i="7060"/>
  <c r="J522" i="7060"/>
  <c r="J523" i="7060"/>
  <c r="J524" i="7060"/>
  <c r="J525" i="7060"/>
  <c r="J526" i="7060"/>
  <c r="J527" i="7060"/>
  <c r="J528" i="7060"/>
  <c r="J529" i="7060"/>
  <c r="J530" i="7060"/>
  <c r="J531" i="7060"/>
  <c r="J532" i="7060"/>
  <c r="J533" i="7060"/>
  <c r="J534" i="7060"/>
  <c r="J535" i="7060"/>
  <c r="J536" i="7060"/>
  <c r="J537" i="7060"/>
  <c r="J538" i="7060"/>
  <c r="J539" i="7060"/>
  <c r="J540" i="7060"/>
  <c r="J541" i="7060"/>
  <c r="J542" i="7060"/>
  <c r="J543" i="7060"/>
  <c r="J544" i="7060"/>
  <c r="J545" i="7060"/>
  <c r="J546" i="7060"/>
  <c r="J547" i="7060"/>
  <c r="J548" i="7060"/>
  <c r="J549" i="7060"/>
  <c r="J550" i="7060"/>
  <c r="J551" i="7060"/>
  <c r="J552" i="7060"/>
  <c r="J553" i="7060"/>
  <c r="J554" i="7060"/>
  <c r="J555" i="7060"/>
  <c r="J556" i="7060"/>
  <c r="J557" i="7060"/>
  <c r="J558" i="7060"/>
  <c r="J559" i="7060"/>
  <c r="J560" i="7060"/>
  <c r="J561" i="7060"/>
  <c r="J562" i="7060"/>
  <c r="J563" i="7060"/>
  <c r="J564" i="7060"/>
  <c r="J565" i="7060"/>
  <c r="J566" i="7060"/>
  <c r="J567" i="7060"/>
  <c r="J568" i="7060"/>
  <c r="J569" i="7060"/>
  <c r="J570" i="7060"/>
  <c r="J571" i="7060"/>
  <c r="J572" i="7060"/>
  <c r="J573" i="7060"/>
  <c r="J574" i="7060"/>
  <c r="J575" i="7060"/>
  <c r="J576" i="7060"/>
  <c r="J577" i="7060"/>
  <c r="J578" i="7060"/>
  <c r="J579" i="7060"/>
  <c r="J580" i="7060"/>
  <c r="J581" i="7060"/>
  <c r="J582" i="7060"/>
  <c r="J583" i="7060"/>
  <c r="J584" i="7060"/>
  <c r="J585" i="7060"/>
  <c r="J586" i="7060"/>
  <c r="J587" i="7060"/>
  <c r="J588" i="7060"/>
  <c r="J589" i="7060"/>
  <c r="J590" i="7060"/>
  <c r="J591" i="7060"/>
  <c r="J592" i="7060"/>
  <c r="J593" i="7060"/>
  <c r="J594" i="7060"/>
  <c r="J595" i="7060"/>
  <c r="J596" i="7060"/>
  <c r="J597" i="7060"/>
  <c r="J598" i="7060"/>
  <c r="J599" i="7060"/>
  <c r="J600" i="7060"/>
  <c r="J601" i="7060"/>
  <c r="J602" i="7060"/>
  <c r="J603" i="7060"/>
  <c r="J604" i="7060"/>
  <c r="J605" i="7060"/>
  <c r="J606" i="7060"/>
  <c r="J607" i="7060"/>
  <c r="J608" i="7060"/>
  <c r="J609" i="7060"/>
  <c r="J610" i="7060"/>
  <c r="J611" i="7060"/>
  <c r="J612" i="7060"/>
  <c r="J613" i="7060"/>
  <c r="J614" i="7060"/>
  <c r="J615" i="7060"/>
  <c r="J616" i="7060"/>
  <c r="J617" i="7060"/>
  <c r="J618" i="7060"/>
  <c r="J619" i="7060"/>
  <c r="J620" i="7060"/>
  <c r="J621" i="7060"/>
  <c r="J622" i="7060"/>
  <c r="J623" i="7060"/>
  <c r="J624" i="7060"/>
  <c r="J625" i="7060"/>
  <c r="J626" i="7060"/>
  <c r="J627" i="7060"/>
  <c r="J628" i="7060"/>
  <c r="J629" i="7060"/>
  <c r="J630" i="7060"/>
  <c r="J631" i="7060"/>
  <c r="J632" i="7060"/>
  <c r="J633" i="7060"/>
  <c r="J634" i="7060"/>
  <c r="J635" i="7060"/>
  <c r="J636" i="7060"/>
  <c r="J637" i="7060"/>
  <c r="J638" i="7060"/>
  <c r="J639" i="7060"/>
  <c r="J640" i="7060"/>
  <c r="J641" i="7060"/>
  <c r="J642" i="7060"/>
  <c r="J643" i="7060"/>
  <c r="J644" i="7060"/>
  <c r="J645" i="7060"/>
  <c r="J646" i="7060"/>
  <c r="J647" i="7060"/>
  <c r="J648" i="7060"/>
  <c r="J649" i="7060"/>
  <c r="J650" i="7060"/>
  <c r="J651" i="7060"/>
  <c r="J652" i="7060"/>
  <c r="J653" i="7060"/>
  <c r="J654" i="7060"/>
  <c r="J655" i="7060"/>
  <c r="J656" i="7060"/>
  <c r="J657" i="7060"/>
  <c r="J658" i="7060"/>
  <c r="J659" i="7060"/>
  <c r="J660" i="7060"/>
  <c r="J661" i="7060"/>
  <c r="J662" i="7060"/>
  <c r="J663" i="7060"/>
  <c r="J664" i="7060"/>
  <c r="J665" i="7060"/>
  <c r="J666" i="7060"/>
  <c r="J667" i="7060"/>
  <c r="J668" i="7060"/>
  <c r="J669" i="7060"/>
  <c r="J670" i="7060"/>
  <c r="J671" i="7060"/>
  <c r="J672" i="7060"/>
  <c r="J673" i="7060"/>
  <c r="J674" i="7060"/>
  <c r="J675" i="7060"/>
  <c r="J676" i="7060"/>
  <c r="J677" i="7060"/>
  <c r="J678" i="7060"/>
  <c r="J679" i="7060"/>
  <c r="J680" i="7060"/>
  <c r="J681" i="7060"/>
  <c r="J682" i="7060"/>
  <c r="J683" i="7060"/>
  <c r="J684" i="7060"/>
  <c r="J685" i="7060"/>
  <c r="J686" i="7060"/>
  <c r="J687" i="7060"/>
  <c r="J688" i="7060"/>
  <c r="J689" i="7060"/>
  <c r="J690" i="7060"/>
  <c r="J691" i="7060"/>
  <c r="J692" i="7060"/>
  <c r="J693" i="7060"/>
  <c r="J694" i="7060"/>
  <c r="J695" i="7060"/>
  <c r="J696" i="7060"/>
  <c r="J697" i="7060"/>
  <c r="J698" i="7060"/>
  <c r="J699" i="7060"/>
  <c r="J700" i="7060"/>
  <c r="J701" i="7060"/>
  <c r="J702" i="7060"/>
  <c r="J703" i="7060"/>
  <c r="J704" i="7060"/>
  <c r="J705" i="7060"/>
  <c r="J706" i="7060"/>
  <c r="J707" i="7060"/>
  <c r="J708" i="7060"/>
  <c r="J709" i="7060"/>
  <c r="J710" i="7060"/>
  <c r="J711" i="7060"/>
  <c r="J712" i="7060"/>
  <c r="J713" i="7060"/>
  <c r="J714" i="7060"/>
  <c r="J715" i="7060"/>
  <c r="J716" i="7060"/>
  <c r="J717" i="7060"/>
  <c r="J718" i="7060"/>
  <c r="J719" i="7060"/>
  <c r="J720" i="7060"/>
  <c r="J721" i="7060"/>
  <c r="J722" i="7060"/>
  <c r="J723" i="7060"/>
  <c r="J724" i="7060"/>
  <c r="J725" i="7060"/>
  <c r="J726" i="7060"/>
  <c r="J727" i="7060"/>
  <c r="J728" i="7060"/>
  <c r="J729" i="7060"/>
  <c r="J730" i="7060"/>
  <c r="J731" i="7060"/>
  <c r="J732" i="7060"/>
  <c r="J733" i="7060"/>
  <c r="J734" i="7060"/>
  <c r="J735" i="7060"/>
  <c r="J736" i="7060"/>
  <c r="J737" i="7060"/>
  <c r="J738" i="7060"/>
  <c r="J739" i="7060"/>
  <c r="J740" i="7060"/>
  <c r="J741" i="7060"/>
  <c r="J742" i="7060"/>
  <c r="J743" i="7060"/>
  <c r="J744" i="7060"/>
  <c r="J745" i="7060"/>
  <c r="J746" i="7060"/>
  <c r="J747" i="7060"/>
  <c r="J748" i="7060"/>
  <c r="J749" i="7060"/>
  <c r="J750" i="7060"/>
  <c r="J751" i="7060"/>
  <c r="J752" i="7060"/>
  <c r="J753" i="7060"/>
  <c r="J754" i="7060"/>
  <c r="J755" i="7060"/>
  <c r="J756" i="7060"/>
  <c r="J757" i="7060"/>
  <c r="J758" i="7060"/>
  <c r="J759" i="7060"/>
  <c r="J760" i="7060"/>
  <c r="J761" i="7060"/>
  <c r="J762" i="7060"/>
  <c r="J763" i="7060"/>
  <c r="J764" i="7060"/>
  <c r="J765" i="7060"/>
  <c r="J766" i="7060"/>
  <c r="J767" i="7060"/>
  <c r="J768" i="7060"/>
  <c r="J769" i="7060"/>
  <c r="J770" i="7060"/>
  <c r="J771" i="7060"/>
  <c r="J772" i="7060"/>
  <c r="J773" i="7060"/>
  <c r="J774" i="7060"/>
  <c r="J775" i="7060"/>
  <c r="J776" i="7060"/>
  <c r="J777" i="7060"/>
  <c r="J778" i="7060"/>
  <c r="J779" i="7060"/>
  <c r="J780" i="7060"/>
  <c r="J781" i="7060"/>
  <c r="J782" i="7060"/>
  <c r="J783" i="7060"/>
  <c r="J784" i="7060"/>
  <c r="J785" i="7060"/>
  <c r="J786" i="7060"/>
  <c r="J787" i="7060"/>
  <c r="J788" i="7060"/>
  <c r="J789" i="7060"/>
  <c r="J790" i="7060"/>
  <c r="J791" i="7060"/>
  <c r="J792" i="7060"/>
  <c r="J793" i="7060"/>
  <c r="J794" i="7060"/>
  <c r="J795" i="7060"/>
  <c r="J796" i="7060"/>
  <c r="J797" i="7060"/>
  <c r="J798" i="7060"/>
  <c r="J799" i="7060"/>
  <c r="J800" i="7060"/>
  <c r="J801" i="7060"/>
  <c r="J802" i="7060"/>
  <c r="J803" i="7060"/>
  <c r="J804" i="7060"/>
  <c r="J805" i="7060"/>
  <c r="J806" i="7060"/>
  <c r="J807" i="7060"/>
  <c r="J808" i="7060"/>
  <c r="J809" i="7060"/>
  <c r="J810" i="7060"/>
  <c r="J811" i="7060"/>
  <c r="J812" i="7060"/>
  <c r="J813" i="7060"/>
  <c r="J814" i="7060"/>
  <c r="J815" i="7060"/>
  <c r="J816" i="7060"/>
  <c r="J817" i="7060"/>
  <c r="J818" i="7060"/>
  <c r="J819" i="7060"/>
  <c r="J820" i="7060"/>
  <c r="J821" i="7060"/>
  <c r="J822" i="7060"/>
  <c r="J823" i="7060"/>
  <c r="J824" i="7060"/>
  <c r="J825" i="7060"/>
  <c r="J826" i="7060"/>
  <c r="J827" i="7060"/>
  <c r="J828" i="7060"/>
  <c r="J829" i="7060"/>
  <c r="J830" i="7060"/>
  <c r="J831" i="7060"/>
  <c r="J832" i="7060"/>
  <c r="J833" i="7060"/>
  <c r="J834" i="7060"/>
  <c r="J835" i="7060"/>
  <c r="J836" i="7060"/>
  <c r="J837" i="7060"/>
  <c r="J838" i="7060"/>
  <c r="J839" i="7060"/>
  <c r="J840" i="7060"/>
  <c r="J841" i="7060"/>
  <c r="J842" i="7060"/>
  <c r="J843" i="7060"/>
  <c r="J844" i="7060"/>
  <c r="J845" i="7060"/>
  <c r="J846" i="7060"/>
  <c r="J847" i="7060"/>
  <c r="J848" i="7060"/>
  <c r="J849" i="7060"/>
  <c r="J850" i="7060"/>
  <c r="J851" i="7060"/>
  <c r="J852" i="7060"/>
  <c r="J853" i="7060"/>
  <c r="J854" i="7060"/>
  <c r="J855" i="7060"/>
  <c r="J856" i="7060"/>
  <c r="J857" i="7060"/>
  <c r="J858" i="7060"/>
  <c r="J859" i="7060"/>
  <c r="J860" i="7060"/>
  <c r="J861" i="7060"/>
  <c r="J862" i="7060"/>
  <c r="J863" i="7060"/>
  <c r="J864" i="7060"/>
  <c r="J865" i="7060"/>
  <c r="J866" i="7060"/>
  <c r="J867" i="7060"/>
  <c r="J868" i="7060"/>
  <c r="J869" i="7060"/>
  <c r="J870" i="7060"/>
  <c r="J871" i="7060"/>
  <c r="J872" i="7060"/>
  <c r="J873" i="7060"/>
  <c r="J874" i="7060"/>
  <c r="J875" i="7060"/>
  <c r="J876" i="7060"/>
  <c r="J877" i="7060"/>
  <c r="J878" i="7060"/>
  <c r="J879" i="7060"/>
  <c r="J880" i="7060"/>
  <c r="J881" i="7060"/>
  <c r="J882" i="7060"/>
  <c r="J883" i="7060"/>
  <c r="J884" i="7060"/>
  <c r="J885" i="7060"/>
  <c r="J886" i="7060"/>
  <c r="J887" i="7060"/>
  <c r="J888" i="7060"/>
  <c r="J889" i="7060"/>
  <c r="J890" i="7060"/>
  <c r="J891" i="7060"/>
  <c r="J892" i="7060"/>
  <c r="J893" i="7060"/>
  <c r="J894" i="7060"/>
  <c r="J895" i="7060"/>
  <c r="J896" i="7060"/>
  <c r="J897" i="7060"/>
  <c r="J898" i="7060"/>
  <c r="J899" i="7060"/>
  <c r="J900" i="7060"/>
  <c r="J901" i="7060"/>
  <c r="J902" i="7060"/>
  <c r="J903" i="7060"/>
  <c r="J904" i="7060"/>
  <c r="J905" i="7060"/>
  <c r="J906" i="7060"/>
  <c r="J907" i="7060"/>
  <c r="J908" i="7060"/>
  <c r="J909" i="7060"/>
  <c r="J910" i="7060"/>
  <c r="J911" i="7060"/>
  <c r="J912" i="7060"/>
  <c r="J913" i="7060"/>
  <c r="J914" i="7060"/>
  <c r="J915" i="7060"/>
  <c r="J916" i="7060"/>
  <c r="J917" i="7060"/>
  <c r="J918" i="7060"/>
  <c r="J919" i="7060"/>
  <c r="J920" i="7060"/>
  <c r="J921" i="7060"/>
  <c r="J922" i="7060"/>
  <c r="J923" i="7060"/>
  <c r="J924" i="7060"/>
  <c r="J925" i="7060"/>
  <c r="J926" i="7060"/>
  <c r="J927" i="7060"/>
  <c r="J928" i="7060"/>
  <c r="J929" i="7060"/>
  <c r="J930" i="7060"/>
  <c r="J931" i="7060"/>
  <c r="J932" i="7060"/>
  <c r="J933" i="7060"/>
  <c r="J934" i="7060"/>
  <c r="J935" i="7060"/>
  <c r="J936" i="7060"/>
  <c r="J937" i="7060"/>
  <c r="J938" i="7060"/>
  <c r="J939" i="7060"/>
  <c r="J940" i="7060"/>
  <c r="J941" i="7060"/>
  <c r="J942" i="7060"/>
  <c r="J943" i="7060"/>
  <c r="J944" i="7060"/>
  <c r="J945" i="7060"/>
  <c r="J946" i="7060"/>
  <c r="J947" i="7060"/>
  <c r="J948" i="7060"/>
  <c r="J949" i="7060"/>
  <c r="J950" i="7060"/>
  <c r="J951" i="7060"/>
  <c r="J952" i="7060"/>
  <c r="J953" i="7060"/>
  <c r="J954" i="7060"/>
  <c r="J955" i="7060"/>
  <c r="J956" i="7060"/>
  <c r="J957" i="7060"/>
  <c r="J958" i="7060"/>
  <c r="J959" i="7060"/>
  <c r="J960" i="7060"/>
  <c r="J961" i="7060"/>
  <c r="J962" i="7060"/>
  <c r="J963" i="7060"/>
  <c r="J964" i="7060"/>
  <c r="J965" i="7060"/>
  <c r="J966" i="7060"/>
  <c r="J967" i="7060"/>
  <c r="J968" i="7060"/>
  <c r="J969" i="7060"/>
  <c r="J970" i="7060"/>
  <c r="J971" i="7060"/>
  <c r="J972" i="7060"/>
  <c r="J973" i="7060"/>
  <c r="J974" i="7060"/>
  <c r="J975" i="7060"/>
  <c r="J976" i="7060"/>
  <c r="J977" i="7060"/>
  <c r="J978" i="7060"/>
  <c r="J979" i="7060"/>
  <c r="J980" i="7060"/>
  <c r="J981" i="7060"/>
  <c r="J982" i="7060"/>
  <c r="J983" i="7060"/>
  <c r="J984" i="7060"/>
  <c r="J985" i="7060"/>
  <c r="J986" i="7060"/>
  <c r="J987" i="7060"/>
  <c r="J988" i="7060"/>
  <c r="J989" i="7060"/>
  <c r="J990" i="7060"/>
  <c r="J991" i="7060"/>
  <c r="J992" i="7060"/>
  <c r="J993" i="7060"/>
  <c r="J994" i="7060"/>
  <c r="J995" i="7060"/>
  <c r="J996" i="7060"/>
  <c r="J997" i="7060"/>
  <c r="J998" i="7060"/>
  <c r="J999" i="7060"/>
  <c r="J1000" i="7060"/>
  <c r="J1001" i="7060"/>
  <c r="J1002" i="7060"/>
  <c r="J1003" i="7060"/>
  <c r="J1004" i="7060"/>
  <c r="J1005" i="7060"/>
  <c r="J1006" i="7060"/>
  <c r="J1007" i="7060"/>
  <c r="J1008" i="7060"/>
  <c r="J1009" i="7060"/>
  <c r="J1010" i="7060"/>
  <c r="J1011" i="7060"/>
  <c r="J1012" i="7060"/>
  <c r="J1013" i="7060"/>
  <c r="J1014" i="7060"/>
  <c r="J1015" i="7060"/>
  <c r="J1016" i="7060"/>
  <c r="J1017" i="7060"/>
  <c r="J1018" i="7060"/>
  <c r="J1019" i="7060"/>
  <c r="J1020" i="7060"/>
  <c r="J1021" i="7060"/>
  <c r="J1022" i="7060"/>
  <c r="J1023" i="7060"/>
  <c r="J1024" i="7060"/>
  <c r="J1025" i="7060"/>
  <c r="J1026" i="7060"/>
  <c r="J1027" i="7060"/>
  <c r="J1028" i="7060"/>
  <c r="J1029" i="7060"/>
  <c r="J1030" i="7060"/>
  <c r="J1031" i="7060"/>
  <c r="J1032" i="7060"/>
  <c r="J1033" i="7060"/>
  <c r="J1034" i="7060"/>
  <c r="J1035" i="7060"/>
  <c r="J1036" i="7060"/>
  <c r="J1037" i="7060"/>
  <c r="J1038" i="7060"/>
  <c r="J1039" i="7060"/>
  <c r="J1040" i="7060"/>
  <c r="J1041" i="7060"/>
  <c r="J1042" i="7060"/>
  <c r="J1043" i="7060"/>
  <c r="J1044" i="7060"/>
  <c r="J1045" i="7060"/>
  <c r="J1046" i="7060"/>
  <c r="J1047" i="7060"/>
  <c r="J1048" i="7060"/>
  <c r="J1049" i="7060"/>
  <c r="J1050" i="7060"/>
  <c r="J1051" i="7060"/>
  <c r="J1052" i="7060"/>
  <c r="J1053" i="7060"/>
  <c r="J1054" i="7060"/>
  <c r="J1055" i="7060"/>
  <c r="J1056" i="7060"/>
  <c r="J1057" i="7060"/>
  <c r="J1058" i="7060"/>
  <c r="J1059" i="7060"/>
  <c r="J1060" i="7060"/>
  <c r="J1061" i="7060"/>
  <c r="J1062" i="7060"/>
  <c r="J1063" i="7060"/>
  <c r="J1064" i="7060"/>
  <c r="J1065" i="7060"/>
  <c r="J1066" i="7060"/>
  <c r="J1067" i="7060"/>
  <c r="J1068" i="7060"/>
  <c r="J1069" i="7060"/>
  <c r="J1070" i="7060"/>
  <c r="J1071" i="7060"/>
  <c r="J1072" i="7060"/>
  <c r="J1073" i="7060"/>
  <c r="J1074" i="7060"/>
  <c r="J1075" i="7060"/>
  <c r="J1076" i="7060"/>
  <c r="J1077" i="7060"/>
  <c r="J1078" i="7060"/>
  <c r="J1079" i="7060"/>
  <c r="J1080" i="7060"/>
  <c r="J1081" i="7060"/>
  <c r="J1082" i="7060"/>
  <c r="J1083" i="7060"/>
  <c r="J1084" i="7060"/>
  <c r="J1085" i="7060"/>
  <c r="J1086" i="7060"/>
  <c r="J1087" i="7060"/>
  <c r="J1088" i="7060"/>
  <c r="J1089" i="7060"/>
  <c r="J1090" i="7060"/>
  <c r="J1091" i="7060"/>
  <c r="J1092" i="7060"/>
  <c r="J1093" i="7060"/>
  <c r="J1094" i="7060"/>
  <c r="J1095" i="7060"/>
  <c r="J1096" i="7060"/>
  <c r="J1097" i="7060"/>
  <c r="J1098" i="7060"/>
  <c r="J1099" i="7060"/>
  <c r="J1100" i="7060"/>
  <c r="J1101" i="7060"/>
  <c r="J1102" i="7060"/>
  <c r="J1103" i="7060"/>
  <c r="J1104" i="7060"/>
  <c r="J1105" i="7060"/>
  <c r="J1106" i="7060"/>
  <c r="J1107" i="7060"/>
  <c r="J1108" i="7060"/>
  <c r="J1109" i="7060"/>
  <c r="J1110" i="7060"/>
  <c r="J1111" i="7060"/>
  <c r="J1112" i="7060"/>
  <c r="J1113" i="7060"/>
  <c r="J1114" i="7060"/>
  <c r="J1115" i="7060"/>
  <c r="J1116" i="7060"/>
  <c r="J1117" i="7060"/>
  <c r="J1118" i="7060"/>
  <c r="J1119" i="7060"/>
  <c r="J1120" i="7060"/>
  <c r="J1121" i="7060"/>
  <c r="J1122" i="7060"/>
  <c r="J1123" i="7060"/>
  <c r="J1124" i="7060"/>
  <c r="J1125" i="7060"/>
  <c r="J1126" i="7060"/>
  <c r="J1127" i="7060"/>
  <c r="J1128" i="7060"/>
  <c r="J1129" i="7060"/>
  <c r="J1130" i="7060"/>
  <c r="J1131" i="7060"/>
  <c r="J1132" i="7060"/>
  <c r="J1133" i="7060"/>
  <c r="J1134" i="7060"/>
  <c r="J1135" i="7060"/>
  <c r="J1136" i="7060"/>
  <c r="J1137" i="7060"/>
  <c r="J1138" i="7060"/>
  <c r="J1139" i="7060"/>
  <c r="J1140" i="7060"/>
  <c r="J1141" i="7060"/>
  <c r="J1142" i="7060"/>
  <c r="J1143" i="7060"/>
  <c r="J1144" i="7060"/>
  <c r="J1145" i="7060"/>
  <c r="J1146" i="7060"/>
  <c r="J1147" i="7060"/>
  <c r="J1148" i="7060"/>
  <c r="J1149" i="7060"/>
  <c r="J1150" i="7060"/>
  <c r="J1151" i="7060"/>
  <c r="J1152" i="7060"/>
  <c r="J1153" i="7060"/>
  <c r="J1154" i="7060"/>
  <c r="J1155" i="7060"/>
  <c r="J1156" i="7060"/>
  <c r="J1157" i="7060"/>
  <c r="J1158" i="7060"/>
  <c r="J1159" i="7060"/>
  <c r="J1160" i="7060"/>
  <c r="J1161" i="7060"/>
  <c r="J1162" i="7060"/>
  <c r="J1163" i="7060"/>
  <c r="J1164" i="7060"/>
  <c r="J1165" i="7060"/>
  <c r="J1166" i="7060"/>
  <c r="J1167" i="7060"/>
  <c r="J1168" i="7060"/>
  <c r="J1169" i="7060"/>
  <c r="J1170" i="7060"/>
  <c r="J1171" i="7060"/>
  <c r="J1172" i="7060"/>
  <c r="J1173" i="7060"/>
  <c r="J1174" i="7060"/>
  <c r="J1175" i="7060"/>
  <c r="J1176" i="7060"/>
  <c r="J1177" i="7060"/>
  <c r="J1178" i="7060"/>
  <c r="J1179" i="7060"/>
  <c r="J1180" i="7060"/>
  <c r="J1181" i="7060"/>
  <c r="J1182" i="7060"/>
  <c r="J1183" i="7060"/>
  <c r="J1184" i="7060"/>
  <c r="J1185" i="7060"/>
  <c r="J1186" i="7060"/>
  <c r="J1187" i="7060"/>
  <c r="J1188" i="7060"/>
  <c r="J1189" i="7060"/>
  <c r="J1190" i="7060"/>
  <c r="J1191" i="7060"/>
  <c r="J1192" i="7060"/>
  <c r="J1193" i="7060"/>
  <c r="J1194" i="7060"/>
  <c r="J1195" i="7060"/>
  <c r="J1196" i="7060"/>
  <c r="J1197" i="7060"/>
  <c r="J1198" i="7060"/>
  <c r="J1199" i="7060"/>
  <c r="J1200" i="7060"/>
  <c r="J1201" i="7060"/>
  <c r="J1202" i="7060"/>
  <c r="J1203" i="7060"/>
  <c r="J1204" i="7060"/>
  <c r="J1205" i="7060"/>
  <c r="J1206" i="7060"/>
  <c r="J1207" i="7060"/>
  <c r="J1208" i="7060"/>
  <c r="J1209" i="7060"/>
  <c r="J1210" i="7060"/>
  <c r="J1211" i="7060"/>
  <c r="J1212" i="7060"/>
  <c r="J1213" i="7060"/>
  <c r="J1214" i="7060"/>
  <c r="J1215" i="7060"/>
  <c r="J1216" i="7060"/>
  <c r="J1217" i="7060"/>
  <c r="J1218" i="7060"/>
  <c r="J1219" i="7060"/>
  <c r="J1220" i="7060"/>
  <c r="J1221" i="7060"/>
  <c r="J1222" i="7060"/>
  <c r="J1223" i="7060"/>
  <c r="J1224" i="7060"/>
  <c r="J1225" i="7060"/>
  <c r="J1226" i="7060"/>
  <c r="J1227" i="7060"/>
  <c r="J1228" i="7060"/>
  <c r="J1229" i="7060"/>
  <c r="J1230" i="7060"/>
  <c r="J1231" i="7060"/>
  <c r="J1232" i="7060"/>
  <c r="J1233" i="7060"/>
  <c r="J1234" i="7060"/>
  <c r="J1235" i="7060"/>
  <c r="J1236" i="7060"/>
  <c r="J1237" i="7060"/>
  <c r="J1238" i="7060"/>
  <c r="J1239" i="7060"/>
  <c r="J1240" i="7060"/>
  <c r="J1241" i="7060"/>
  <c r="J1242" i="7060"/>
  <c r="J1243" i="7060"/>
  <c r="J1244" i="7060"/>
  <c r="J1245" i="7060"/>
  <c r="J1246" i="7060"/>
  <c r="J1247" i="7060"/>
  <c r="J1248" i="7060"/>
  <c r="J1249" i="7060"/>
  <c r="J1250" i="7060"/>
  <c r="J1251" i="7060"/>
  <c r="J1252" i="7060"/>
  <c r="J1253" i="7060"/>
  <c r="J1254" i="7060"/>
  <c r="J1255" i="7060"/>
  <c r="J1256" i="7060"/>
  <c r="J1257" i="7060"/>
  <c r="J1258" i="7060"/>
  <c r="J1259" i="7060"/>
  <c r="J1260" i="7060"/>
  <c r="J1261" i="7060"/>
  <c r="J1262" i="7060"/>
  <c r="J1263" i="7060"/>
  <c r="J1264" i="7060"/>
  <c r="J1265" i="7060"/>
  <c r="J1266" i="7060"/>
  <c r="J1267" i="7060"/>
  <c r="J1268" i="7060"/>
  <c r="J1269" i="7060"/>
  <c r="J1270" i="7060"/>
  <c r="J1271" i="7060"/>
  <c r="J1272" i="7060"/>
  <c r="J1273" i="7060"/>
  <c r="J1274" i="7060"/>
  <c r="J1275" i="7060"/>
  <c r="J1276" i="7060"/>
  <c r="J1277" i="7060"/>
  <c r="J1278" i="7060"/>
  <c r="J1279" i="7060"/>
  <c r="J1280" i="7060"/>
  <c r="J1281" i="7060"/>
  <c r="J1282" i="7060"/>
  <c r="J1283" i="7060"/>
  <c r="J1284" i="7060"/>
  <c r="J1285" i="7060"/>
  <c r="J1286" i="7060"/>
  <c r="J1287" i="7060"/>
  <c r="J1288" i="7060"/>
  <c r="J1289" i="7060"/>
  <c r="J1290" i="7060"/>
  <c r="J1291" i="7060"/>
  <c r="J1292" i="7060"/>
  <c r="J1293" i="7060"/>
  <c r="J1294" i="7060"/>
  <c r="J1295" i="7060"/>
  <c r="J1296" i="7060"/>
  <c r="J1297" i="7060"/>
  <c r="J1298" i="7060"/>
  <c r="J1299" i="7060"/>
  <c r="J1300" i="7060"/>
  <c r="J1301" i="7060"/>
  <c r="J1302" i="7060"/>
  <c r="J1303" i="7060"/>
  <c r="J1304" i="7060"/>
  <c r="J1305" i="7060"/>
  <c r="J1306" i="7060"/>
  <c r="J1307" i="7060"/>
  <c r="J1308" i="7060"/>
  <c r="J1309" i="7060"/>
  <c r="J1310" i="7060"/>
  <c r="J1311" i="7060"/>
  <c r="J1312" i="7060"/>
  <c r="J1313" i="7060"/>
  <c r="J1314" i="7060"/>
  <c r="J1315" i="7060"/>
  <c r="J1316" i="7060"/>
  <c r="J1317" i="7060"/>
  <c r="J1318" i="7060"/>
  <c r="J1319" i="7060"/>
  <c r="J1320" i="7060"/>
  <c r="J1321" i="7060"/>
  <c r="J1322" i="7060"/>
  <c r="J1323" i="7060"/>
  <c r="J1324" i="7060"/>
  <c r="J1325" i="7060"/>
  <c r="J1326" i="7060"/>
  <c r="J1327" i="7060"/>
  <c r="J1328" i="7060"/>
  <c r="J1329" i="7060"/>
  <c r="J1330" i="7060"/>
  <c r="J1331" i="7060"/>
  <c r="J1332" i="7060"/>
  <c r="J1333" i="7060"/>
  <c r="J1334" i="7060"/>
  <c r="J1335" i="7060"/>
  <c r="J1336" i="7060"/>
  <c r="J1337" i="7060"/>
  <c r="J1338" i="7060"/>
  <c r="J1339" i="7060"/>
  <c r="J1340" i="7060"/>
  <c r="J1341" i="7060"/>
  <c r="J1342" i="7060"/>
  <c r="J1343" i="7060"/>
  <c r="J1344" i="7060"/>
  <c r="J1345" i="7060"/>
  <c r="J1346" i="7060"/>
  <c r="J1347" i="7060"/>
  <c r="J1348" i="7060"/>
  <c r="J1349" i="7060"/>
  <c r="J1350" i="7060"/>
  <c r="J1351" i="7060"/>
  <c r="J1352" i="7060"/>
  <c r="J1353" i="7060"/>
  <c r="J1354" i="7060"/>
  <c r="J1355" i="7060"/>
  <c r="J1356" i="7060"/>
  <c r="J1357" i="7060"/>
  <c r="J1358" i="7060"/>
  <c r="J1359" i="7060"/>
  <c r="J1360" i="7060"/>
  <c r="J1361" i="7060"/>
  <c r="J1362" i="7060"/>
  <c r="J1363" i="7060"/>
  <c r="J1364" i="7060"/>
  <c r="J1365" i="7060"/>
  <c r="J1366" i="7060"/>
  <c r="J1367" i="7060"/>
  <c r="J1368" i="7060"/>
  <c r="J1369" i="7060"/>
  <c r="J1370" i="7060"/>
  <c r="J1371" i="7060"/>
  <c r="J1372" i="7060"/>
  <c r="J1373" i="7060"/>
  <c r="J1374" i="7060"/>
  <c r="J1375" i="7060"/>
  <c r="J1376" i="7060"/>
  <c r="J1377" i="7060"/>
  <c r="J1378" i="7060"/>
  <c r="J1379" i="7060"/>
  <c r="J1380" i="7060"/>
  <c r="J1381" i="7060"/>
  <c r="J1382" i="7060"/>
  <c r="J1383" i="7060"/>
  <c r="J1384" i="7060"/>
  <c r="J1385" i="7060"/>
  <c r="J1386" i="7060"/>
  <c r="J1387" i="7060"/>
  <c r="J1388" i="7060"/>
  <c r="J1389" i="7060"/>
  <c r="J1390" i="7060"/>
  <c r="J1391" i="7060"/>
  <c r="J1392" i="7060"/>
  <c r="J1393" i="7060"/>
  <c r="J1394" i="7060"/>
  <c r="J1395" i="7060"/>
  <c r="J1396" i="7060"/>
  <c r="J1397" i="7060"/>
  <c r="J1398" i="7060"/>
  <c r="J1399" i="7060"/>
  <c r="J1400" i="7060"/>
  <c r="J1401" i="7060"/>
  <c r="J1402" i="7060"/>
  <c r="J1403" i="7060"/>
  <c r="J1404" i="7060"/>
  <c r="J1405" i="7060"/>
  <c r="J1406" i="7060"/>
  <c r="J1407" i="7060"/>
  <c r="J1408" i="7060"/>
  <c r="J1409" i="7060"/>
  <c r="J1410" i="7060"/>
  <c r="J1411" i="7060"/>
  <c r="J1412" i="7060"/>
  <c r="J1413" i="7060"/>
  <c r="J1414" i="7060"/>
  <c r="J1415" i="7060"/>
  <c r="J1416" i="7060"/>
  <c r="J1417" i="7060"/>
  <c r="J1418" i="7060"/>
  <c r="J1419" i="7060"/>
  <c r="J1420" i="7060"/>
  <c r="J1421" i="7060"/>
  <c r="J1422" i="7060"/>
  <c r="J1423" i="7060"/>
  <c r="J1424" i="7060"/>
  <c r="J1425" i="7060"/>
  <c r="J1426" i="7060"/>
  <c r="J1427" i="7060"/>
  <c r="J1428" i="7060"/>
  <c r="J1429" i="7060"/>
  <c r="J1430" i="7060"/>
  <c r="J1431" i="7060"/>
  <c r="J1432" i="7060"/>
  <c r="J1433" i="7060"/>
  <c r="J1434" i="7060"/>
  <c r="J1435" i="7060"/>
  <c r="J1436" i="7060"/>
  <c r="J1437" i="7060"/>
  <c r="J1438" i="7060"/>
  <c r="J1439" i="7060"/>
  <c r="J1440" i="7060"/>
  <c r="J1441" i="7060"/>
  <c r="J1442" i="7060"/>
  <c r="J1443" i="7060"/>
  <c r="J1444" i="7060"/>
  <c r="J1445" i="7060"/>
  <c r="J1446" i="7060"/>
  <c r="J1447" i="7060"/>
  <c r="J1448" i="7060"/>
  <c r="J1449" i="7060"/>
  <c r="J1450" i="7060"/>
  <c r="J1451" i="7060"/>
  <c r="J1452" i="7060"/>
  <c r="J1453" i="7060"/>
  <c r="J1454" i="7060"/>
  <c r="J1455" i="7060"/>
  <c r="J1456" i="7060"/>
  <c r="J1457" i="7060"/>
  <c r="J1458" i="7060"/>
  <c r="J1459" i="7060"/>
  <c r="J1460" i="7060"/>
  <c r="J1461" i="7060"/>
  <c r="J1462" i="7060"/>
  <c r="J1463" i="7060"/>
  <c r="J1464" i="7060"/>
  <c r="J1465" i="7060"/>
  <c r="J1466" i="7060"/>
  <c r="J1467" i="7060"/>
  <c r="J1468" i="7060"/>
  <c r="J1469" i="7060"/>
  <c r="J1470" i="7060"/>
  <c r="J1471" i="7060"/>
  <c r="J1472" i="7060"/>
  <c r="J1473" i="7060"/>
  <c r="J1474" i="7060"/>
  <c r="J1475" i="7060"/>
  <c r="J1476" i="7060"/>
  <c r="J1477" i="7060"/>
  <c r="J1478" i="7060"/>
  <c r="J1479" i="7060"/>
  <c r="J1480" i="7060"/>
  <c r="J1481" i="7060"/>
  <c r="J1482" i="7060"/>
  <c r="J1483" i="7060"/>
  <c r="J1484" i="7060"/>
  <c r="J1485" i="7060"/>
  <c r="J1486" i="7060"/>
  <c r="J1487" i="7060"/>
  <c r="J1488" i="7060"/>
  <c r="J1489" i="7060"/>
  <c r="J1490" i="7060"/>
  <c r="J1491" i="7060"/>
  <c r="J1492" i="7060"/>
  <c r="J1493" i="7060"/>
  <c r="J1494" i="7060"/>
  <c r="J1495" i="7060"/>
  <c r="J1496" i="7060"/>
  <c r="J1497" i="7060"/>
  <c r="J1498" i="7060"/>
  <c r="J1499" i="7060"/>
  <c r="J1500" i="7060"/>
  <c r="J1501" i="7060"/>
  <c r="J1502" i="7060"/>
  <c r="J1503" i="7060"/>
  <c r="J1504" i="7060"/>
  <c r="J1505" i="7060"/>
  <c r="J1506" i="7060"/>
  <c r="J1507" i="7060"/>
  <c r="J1508" i="7060"/>
  <c r="J1509" i="7060"/>
  <c r="J1510" i="7060"/>
  <c r="J1511" i="7060"/>
  <c r="J1512" i="7060"/>
  <c r="J1513" i="7060"/>
  <c r="J1514" i="7060"/>
  <c r="J1515" i="7060"/>
  <c r="J1516" i="7060"/>
  <c r="J1517" i="7060"/>
  <c r="J1518" i="7060"/>
  <c r="J1519" i="7060"/>
  <c r="J1520" i="7060"/>
  <c r="J1521" i="7060"/>
  <c r="J1522" i="7060"/>
  <c r="J1523" i="7060"/>
  <c r="J1524" i="7060"/>
  <c r="J1525" i="7060"/>
  <c r="J1526" i="7060"/>
  <c r="J1527" i="7060"/>
  <c r="J1528" i="7060"/>
  <c r="J1529" i="7060"/>
  <c r="J1530" i="7060"/>
  <c r="J1531" i="7060"/>
  <c r="J1532" i="7060"/>
  <c r="J1533" i="7060"/>
  <c r="J1534" i="7060"/>
  <c r="J1535" i="7060"/>
  <c r="J1536" i="7060"/>
  <c r="J1537" i="7060"/>
  <c r="J1538" i="7060"/>
  <c r="J1539" i="7060"/>
  <c r="J1540" i="7060"/>
  <c r="J1541" i="7060"/>
  <c r="J1542" i="7060"/>
  <c r="J1543" i="7060"/>
  <c r="J1544" i="7060"/>
  <c r="J1545" i="7060"/>
  <c r="J1546" i="7060"/>
  <c r="J1547" i="7060"/>
  <c r="J1548" i="7060"/>
  <c r="J1549" i="7060"/>
  <c r="J1550" i="7060"/>
  <c r="J1551" i="7060"/>
  <c r="J1552" i="7060"/>
  <c r="J1553" i="7060"/>
  <c r="J1554" i="7060"/>
  <c r="J1555" i="7060"/>
  <c r="J1556" i="7060"/>
  <c r="J1557" i="7060"/>
  <c r="J1558" i="7060"/>
  <c r="J1559" i="7060"/>
  <c r="J1560" i="7060"/>
  <c r="J1561" i="7060"/>
  <c r="J1562" i="7060"/>
  <c r="J1563" i="7060"/>
  <c r="J1564" i="7060"/>
  <c r="J1565" i="7060"/>
  <c r="J1566" i="7060"/>
  <c r="J1567" i="7060"/>
  <c r="J1568" i="7060"/>
  <c r="J1569" i="7060"/>
  <c r="J1570" i="7060"/>
  <c r="J1571" i="7060"/>
  <c r="J1572" i="7060"/>
  <c r="J1573" i="7060"/>
  <c r="J1574" i="7060"/>
  <c r="J1575" i="7060"/>
  <c r="J1576" i="7060"/>
  <c r="J1577" i="7060"/>
  <c r="J1578" i="7060"/>
  <c r="J1579" i="7060"/>
  <c r="J1580" i="7060"/>
  <c r="J1581" i="7060"/>
  <c r="J1582" i="7060"/>
  <c r="J1583" i="7060"/>
  <c r="J1584" i="7060"/>
  <c r="J1585" i="7060"/>
  <c r="J1586" i="7060"/>
  <c r="J1587" i="7060"/>
  <c r="J1588" i="7060"/>
  <c r="J1589" i="7060"/>
  <c r="J1590" i="7060"/>
  <c r="J1591" i="7060"/>
  <c r="J1592" i="7060"/>
  <c r="J1593" i="7060"/>
  <c r="J1594" i="7060"/>
  <c r="J1595" i="7060"/>
  <c r="J1596" i="7060"/>
  <c r="J1597" i="7060"/>
  <c r="J1598" i="7060"/>
  <c r="J1599" i="7060"/>
  <c r="J1600" i="7060"/>
  <c r="J1601" i="7060"/>
  <c r="J1602" i="7060"/>
  <c r="J1603" i="7060"/>
  <c r="J1604" i="7060"/>
  <c r="J1605" i="7060"/>
  <c r="J1606" i="7060"/>
  <c r="J1607" i="7060"/>
  <c r="J1608" i="7060"/>
  <c r="J1609" i="7060"/>
  <c r="J1610" i="7060"/>
  <c r="J1611" i="7060"/>
  <c r="J1612" i="7060"/>
  <c r="J1613" i="7060"/>
  <c r="J1614" i="7060"/>
  <c r="J1615" i="7060"/>
  <c r="J1616" i="7060"/>
  <c r="J1617" i="7060"/>
  <c r="J1618" i="7060"/>
  <c r="J1619" i="7060"/>
  <c r="J1620" i="7060"/>
  <c r="J1621" i="7060"/>
  <c r="J1622" i="7060"/>
  <c r="J1623" i="7060"/>
  <c r="J1624" i="7060"/>
  <c r="J1625" i="7060"/>
  <c r="J1626" i="7060"/>
  <c r="J1627" i="7060"/>
  <c r="J1628" i="7060"/>
  <c r="J1629" i="7060"/>
  <c r="J1630" i="7060"/>
  <c r="J1631" i="7060"/>
  <c r="J1632" i="7060"/>
  <c r="J1633" i="7060"/>
  <c r="J1634" i="7060"/>
  <c r="J1635" i="7060"/>
  <c r="J1636" i="7060"/>
  <c r="J1637" i="7060"/>
  <c r="J1638" i="7060"/>
  <c r="J1639" i="7060"/>
  <c r="J1640" i="7060"/>
  <c r="J1641" i="7060"/>
  <c r="J1642" i="7060"/>
  <c r="J1643" i="7060"/>
  <c r="J1644" i="7060"/>
  <c r="J1645" i="7060"/>
  <c r="J1646" i="7060"/>
  <c r="J1647" i="7060"/>
  <c r="J1648" i="7060"/>
  <c r="J1649" i="7060"/>
  <c r="J1650" i="7060"/>
  <c r="J1651" i="7060"/>
  <c r="J1652" i="7060"/>
  <c r="J1653" i="7060"/>
  <c r="J1654" i="7060"/>
  <c r="J1655" i="7060"/>
  <c r="J1656" i="7060"/>
  <c r="J1657" i="7060"/>
  <c r="J1658" i="7060"/>
  <c r="J1659" i="7060"/>
  <c r="J1660" i="7060"/>
  <c r="J1661" i="7060"/>
  <c r="J1662" i="7060"/>
  <c r="J1663" i="7060"/>
  <c r="J1664" i="7060"/>
  <c r="J1665" i="7060"/>
  <c r="J1666" i="7060"/>
  <c r="J1667" i="7060"/>
  <c r="J1668" i="7060"/>
  <c r="J1669" i="7060"/>
  <c r="J1670" i="7060"/>
  <c r="J1671" i="7060"/>
  <c r="J1672" i="7060"/>
  <c r="J1673" i="7060"/>
  <c r="J1674" i="7060"/>
  <c r="J1675" i="7060"/>
  <c r="J1676" i="7060"/>
  <c r="J1677" i="7060"/>
  <c r="J1678" i="7060"/>
  <c r="J1679" i="7060"/>
  <c r="J1680" i="7060"/>
  <c r="J1681" i="7060"/>
  <c r="J1682" i="7060"/>
  <c r="J1683" i="7060"/>
  <c r="J1684" i="7060"/>
  <c r="J1685" i="7060"/>
  <c r="J1686" i="7060"/>
  <c r="J1687" i="7060"/>
  <c r="J1688" i="7060"/>
  <c r="J1689" i="7060"/>
  <c r="J1690" i="7060"/>
  <c r="J1691" i="7060"/>
  <c r="J1692" i="7060"/>
  <c r="J1693" i="7060"/>
  <c r="J1694" i="7060"/>
  <c r="J1695" i="7060"/>
  <c r="J1696" i="7060"/>
  <c r="J1697" i="7060"/>
  <c r="J1698" i="7060"/>
  <c r="J1699" i="7060"/>
  <c r="J1700" i="7060"/>
  <c r="J1701" i="7060"/>
  <c r="J1702" i="7060"/>
  <c r="J1703" i="7060"/>
  <c r="J1704" i="7060"/>
  <c r="J1705" i="7060"/>
  <c r="J1706" i="7060"/>
  <c r="J1707" i="7060"/>
  <c r="J1708" i="7060"/>
  <c r="J1709" i="7060"/>
  <c r="J1710" i="7060"/>
  <c r="J1711" i="7060"/>
  <c r="J1712" i="7060"/>
  <c r="J1713" i="7060"/>
  <c r="J1714" i="7060"/>
  <c r="J1715" i="7060"/>
  <c r="J1716" i="7060"/>
  <c r="J1717" i="7060"/>
  <c r="J1718" i="7060"/>
  <c r="J1719" i="7060"/>
  <c r="J1720" i="7060"/>
  <c r="J1721" i="7060"/>
  <c r="J1722" i="7060"/>
  <c r="J1723" i="7060"/>
  <c r="J1724" i="7060"/>
  <c r="J1725" i="7060"/>
  <c r="J1726" i="7060"/>
  <c r="J1727" i="7060"/>
  <c r="J1728" i="7060"/>
  <c r="J1729" i="7060"/>
  <c r="J1730" i="7060"/>
  <c r="J1731" i="7060"/>
  <c r="J1732" i="7060"/>
  <c r="J1733" i="7060"/>
  <c r="J1734" i="7060"/>
  <c r="J1735" i="7060"/>
  <c r="J1736" i="7060"/>
  <c r="J1737" i="7060"/>
  <c r="J1738" i="7060"/>
  <c r="J1739" i="7060"/>
  <c r="J1740" i="7060"/>
  <c r="J1741" i="7060"/>
  <c r="J1742" i="7060"/>
  <c r="J1743" i="7060"/>
  <c r="J1744" i="7060"/>
  <c r="J1745" i="7060"/>
  <c r="J1746" i="7060"/>
  <c r="J1747" i="7060"/>
  <c r="J1748" i="7060"/>
  <c r="J1749" i="7060"/>
  <c r="J1750" i="7060"/>
  <c r="J1751" i="7060"/>
  <c r="J1752" i="7060"/>
  <c r="J1753" i="7060"/>
  <c r="J1754" i="7060"/>
  <c r="J1755" i="7060"/>
  <c r="J1756" i="7060"/>
  <c r="J1757" i="7060"/>
  <c r="J1758" i="7060"/>
  <c r="J1759" i="7060"/>
  <c r="J1760" i="7060"/>
  <c r="J1761" i="7060"/>
  <c r="J1762" i="7060"/>
  <c r="J1763" i="7060"/>
  <c r="J1764" i="7060"/>
  <c r="J1765" i="7060"/>
  <c r="J1766" i="7060"/>
  <c r="J1767" i="7060"/>
  <c r="J1768" i="7060"/>
  <c r="J1769" i="7060"/>
  <c r="J1770" i="7060"/>
  <c r="J1771" i="7060"/>
  <c r="J1772" i="7060"/>
  <c r="J1773" i="7060"/>
  <c r="J1774" i="7060"/>
  <c r="J1775" i="7060"/>
  <c r="J1776" i="7060"/>
  <c r="J1777" i="7060"/>
  <c r="J1778" i="7060"/>
  <c r="J1779" i="7060"/>
  <c r="J1780" i="7060"/>
  <c r="J1781" i="7060"/>
  <c r="J1782" i="7060"/>
  <c r="J1783" i="7060"/>
  <c r="J1784" i="7060"/>
  <c r="J1785" i="7060"/>
  <c r="J1786" i="7060"/>
  <c r="J1787" i="7060"/>
  <c r="J1788" i="7060"/>
  <c r="J1789" i="7060"/>
  <c r="J1790" i="7060"/>
  <c r="J1791" i="7060"/>
  <c r="J1792" i="7060"/>
  <c r="J1793" i="7060"/>
  <c r="J1794" i="7060"/>
  <c r="J1795" i="7060"/>
  <c r="J1796" i="7060"/>
  <c r="J1797" i="7060"/>
  <c r="J1798" i="7060"/>
  <c r="J1799" i="7060"/>
  <c r="J1800" i="7060"/>
  <c r="J1801" i="7060"/>
  <c r="J1802" i="7060"/>
  <c r="J24" i="7060"/>
  <c r="J25" i="7060"/>
  <c r="J26" i="7060"/>
  <c r="J27" i="7060"/>
  <c r="J23" i="7060"/>
  <c r="K5" i="7060"/>
  <c r="K6" i="7060"/>
  <c r="K7" i="7060" s="1"/>
  <c r="K8" i="7060" s="1"/>
  <c r="K9" i="7060" s="1"/>
  <c r="K10" i="7060" s="1"/>
  <c r="K11" i="7060" s="1"/>
  <c r="K12" i="7060" s="1"/>
  <c r="K13" i="7060" s="1"/>
  <c r="K14" i="7060" s="1"/>
  <c r="K15" i="7060" s="1"/>
  <c r="K16" i="7060" s="1"/>
  <c r="K17" i="7060" s="1"/>
  <c r="K18" i="7060" s="1"/>
  <c r="K19" i="7060" s="1"/>
  <c r="K20" i="7060" s="1"/>
  <c r="K21" i="7060" s="1"/>
  <c r="K22" i="7060" s="1"/>
  <c r="K23" i="7060" s="1"/>
  <c r="K24" i="7060" s="1"/>
  <c r="K25" i="7060" s="1"/>
  <c r="K26" i="7060" s="1"/>
  <c r="K4" i="7060"/>
  <c r="J5" i="7060"/>
  <c r="J6" i="7060"/>
  <c r="J7" i="7060"/>
  <c r="J8" i="7060"/>
  <c r="J9" i="7060"/>
  <c r="J10" i="7060"/>
  <c r="J11" i="7060"/>
  <c r="J12" i="7060"/>
  <c r="J13" i="7060"/>
  <c r="J14" i="7060"/>
  <c r="J15" i="7060"/>
  <c r="J16" i="7060"/>
  <c r="J17" i="7060"/>
  <c r="J18" i="7060"/>
  <c r="J19" i="7060"/>
  <c r="J20" i="7060"/>
  <c r="J21" i="7060"/>
  <c r="J22" i="7060"/>
  <c r="J4" i="7060"/>
  <c r="I4" i="7060"/>
  <c r="I5" i="7060" s="1"/>
  <c r="I6" i="7060" s="1"/>
  <c r="I7" i="7060" s="1"/>
  <c r="I8" i="7060" s="1"/>
  <c r="I9" i="7060" s="1"/>
  <c r="I10" i="7060" s="1"/>
  <c r="I11" i="7060" s="1"/>
  <c r="I12" i="7060" s="1"/>
  <c r="I13" i="7060" s="1"/>
  <c r="I14" i="7060" s="1"/>
  <c r="I15" i="7060" s="1"/>
  <c r="I16" i="7060" s="1"/>
  <c r="I17" i="7060" s="1"/>
  <c r="I18" i="7060" s="1"/>
  <c r="I19" i="7060" s="1"/>
  <c r="I20" i="7060" s="1"/>
  <c r="I21" i="7060" s="1"/>
  <c r="I22" i="7060" s="1"/>
  <c r="I23" i="7060" s="1"/>
  <c r="I24" i="7060" s="1"/>
  <c r="I25" i="7060" s="1"/>
  <c r="I26" i="7060" s="1"/>
  <c r="I27" i="7060" s="1"/>
  <c r="I28" i="7060" s="1"/>
  <c r="I29" i="7060" s="1"/>
  <c r="I30" i="7060" s="1"/>
  <c r="I31" i="7060" s="1"/>
  <c r="I32" i="7060" s="1"/>
  <c r="I33" i="7060" s="1"/>
  <c r="I34" i="7060" s="1"/>
  <c r="I35" i="7060" s="1"/>
  <c r="I36" i="7060" s="1"/>
  <c r="I37" i="7060" s="1"/>
  <c r="I38" i="7060" s="1"/>
  <c r="I39" i="7060" s="1"/>
  <c r="I40" i="7060" s="1"/>
  <c r="I41" i="7060" s="1"/>
  <c r="I42" i="7060" s="1"/>
  <c r="I43" i="7060" s="1"/>
  <c r="I44" i="7060" s="1"/>
  <c r="I45" i="7060" s="1"/>
  <c r="I46" i="7060" s="1"/>
  <c r="I47" i="7060" s="1"/>
  <c r="I48" i="7060" s="1"/>
  <c r="I49" i="7060" s="1"/>
  <c r="I50" i="7060" s="1"/>
  <c r="I51" i="7060" s="1"/>
  <c r="I52" i="7060" s="1"/>
  <c r="I53" i="7060" s="1"/>
  <c r="I54" i="7060" s="1"/>
  <c r="I55" i="7060" s="1"/>
  <c r="I56" i="7060" s="1"/>
  <c r="I57" i="7060" s="1"/>
  <c r="I58" i="7060" s="1"/>
  <c r="I59" i="7060" s="1"/>
  <c r="I60" i="7060" s="1"/>
  <c r="I61" i="7060" s="1"/>
  <c r="I62" i="7060" s="1"/>
  <c r="I63" i="7060" s="1"/>
  <c r="I64" i="7060" s="1"/>
  <c r="I65" i="7060" s="1"/>
  <c r="I66" i="7060" s="1"/>
  <c r="I67" i="7060" s="1"/>
  <c r="I68" i="7060" s="1"/>
  <c r="I69" i="7060" s="1"/>
  <c r="I70" i="7060" s="1"/>
  <c r="I71" i="7060" s="1"/>
  <c r="I72" i="7060" s="1"/>
  <c r="I73" i="7060" s="1"/>
  <c r="I74" i="7060" s="1"/>
  <c r="I75" i="7060" s="1"/>
  <c r="I76" i="7060" s="1"/>
  <c r="I77" i="7060" s="1"/>
  <c r="I78" i="7060" s="1"/>
  <c r="I79" i="7060" s="1"/>
  <c r="I80" i="7060" s="1"/>
  <c r="I81" i="7060" s="1"/>
  <c r="I82" i="7060" s="1"/>
  <c r="I83" i="7060" s="1"/>
  <c r="I84" i="7060" s="1"/>
  <c r="I85" i="7060" s="1"/>
  <c r="I86" i="7060" s="1"/>
  <c r="I87" i="7060" s="1"/>
  <c r="I88" i="7060" s="1"/>
  <c r="I89" i="7060" s="1"/>
  <c r="I90" i="7060" s="1"/>
  <c r="I91" i="7060" s="1"/>
  <c r="I92" i="7060" s="1"/>
  <c r="I93" i="7060" s="1"/>
  <c r="I94" i="7060" s="1"/>
  <c r="I95" i="7060" s="1"/>
  <c r="I96" i="7060" s="1"/>
  <c r="I97" i="7060" s="1"/>
  <c r="I98" i="7060" s="1"/>
  <c r="I99" i="7060" s="1"/>
  <c r="I100" i="7060" s="1"/>
  <c r="I101" i="7060" s="1"/>
  <c r="I102" i="7060" s="1"/>
  <c r="I103" i="7060" s="1"/>
  <c r="I104" i="7060" s="1"/>
  <c r="I105" i="7060" s="1"/>
  <c r="I106" i="7060" s="1"/>
  <c r="I107" i="7060" s="1"/>
  <c r="I108" i="7060" s="1"/>
  <c r="I109" i="7060" s="1"/>
  <c r="I110" i="7060" s="1"/>
  <c r="I111" i="7060" s="1"/>
  <c r="I112" i="7060" s="1"/>
  <c r="I113" i="7060" s="1"/>
  <c r="I114" i="7060" s="1"/>
  <c r="I115" i="7060" s="1"/>
  <c r="I116" i="7060" s="1"/>
  <c r="I117" i="7060" s="1"/>
  <c r="I118" i="7060" s="1"/>
  <c r="I119" i="7060" s="1"/>
  <c r="I120" i="7060" s="1"/>
  <c r="I121" i="7060" s="1"/>
  <c r="I122" i="7060" s="1"/>
  <c r="I123" i="7060" s="1"/>
  <c r="I124" i="7060" s="1"/>
  <c r="I125" i="7060" s="1"/>
  <c r="I126" i="7060" s="1"/>
  <c r="I127" i="7060" s="1"/>
  <c r="I128" i="7060" s="1"/>
  <c r="I129" i="7060" s="1"/>
  <c r="I130" i="7060" s="1"/>
  <c r="I131" i="7060" s="1"/>
  <c r="I132" i="7060" s="1"/>
  <c r="I133" i="7060" s="1"/>
  <c r="I134" i="7060" s="1"/>
  <c r="I135" i="7060" s="1"/>
  <c r="I136" i="7060" s="1"/>
  <c r="I137" i="7060" s="1"/>
  <c r="I138" i="7060" s="1"/>
  <c r="I139" i="7060" s="1"/>
  <c r="I140" i="7060" s="1"/>
  <c r="I141" i="7060" s="1"/>
  <c r="I142" i="7060" s="1"/>
  <c r="I143" i="7060" s="1"/>
  <c r="I144" i="7060" s="1"/>
  <c r="I145" i="7060" s="1"/>
  <c r="I146" i="7060" s="1"/>
  <c r="I147" i="7060" s="1"/>
  <c r="I148" i="7060" s="1"/>
  <c r="I149" i="7060" s="1"/>
  <c r="I150" i="7060" s="1"/>
  <c r="I151" i="7060" s="1"/>
  <c r="I152" i="7060" s="1"/>
  <c r="I153" i="7060" s="1"/>
  <c r="I154" i="7060" s="1"/>
  <c r="I155" i="7060" s="1"/>
  <c r="I156" i="7060" s="1"/>
  <c r="I157" i="7060" s="1"/>
  <c r="I158" i="7060" s="1"/>
  <c r="I159" i="7060" s="1"/>
  <c r="I160" i="7060" s="1"/>
  <c r="I161" i="7060" s="1"/>
  <c r="I162" i="7060" s="1"/>
  <c r="I163" i="7060" s="1"/>
  <c r="I164" i="7060" s="1"/>
  <c r="I165" i="7060" s="1"/>
  <c r="I166" i="7060" s="1"/>
  <c r="I167" i="7060" s="1"/>
  <c r="I168" i="7060" s="1"/>
  <c r="I169" i="7060" s="1"/>
  <c r="I170" i="7060" s="1"/>
  <c r="I171" i="7060" s="1"/>
  <c r="I172" i="7060" s="1"/>
  <c r="I173" i="7060" s="1"/>
  <c r="I174" i="7060" s="1"/>
  <c r="I175" i="7060" s="1"/>
  <c r="I176" i="7060" s="1"/>
  <c r="I177" i="7060" s="1"/>
  <c r="I178" i="7060" s="1"/>
  <c r="I179" i="7060" s="1"/>
  <c r="I180" i="7060" s="1"/>
  <c r="I181" i="7060" s="1"/>
  <c r="I182" i="7060" s="1"/>
  <c r="I183" i="7060" s="1"/>
  <c r="I184" i="7060" s="1"/>
  <c r="I185" i="7060" s="1"/>
  <c r="I186" i="7060" s="1"/>
  <c r="I187" i="7060" s="1"/>
  <c r="I188" i="7060" s="1"/>
  <c r="I189" i="7060" s="1"/>
  <c r="I190" i="7060" s="1"/>
  <c r="I191" i="7060" s="1"/>
  <c r="I192" i="7060" s="1"/>
  <c r="I193" i="7060" s="1"/>
  <c r="I194" i="7060" s="1"/>
  <c r="I195" i="7060" s="1"/>
  <c r="I196" i="7060" s="1"/>
  <c r="I197" i="7060" s="1"/>
  <c r="I198" i="7060" s="1"/>
  <c r="I199" i="7060" s="1"/>
  <c r="I200" i="7060" s="1"/>
  <c r="I201" i="7060" s="1"/>
  <c r="I202" i="7060" s="1"/>
  <c r="I203" i="7060" s="1"/>
  <c r="I204" i="7060" s="1"/>
  <c r="I205" i="7060" s="1"/>
  <c r="I206" i="7060" s="1"/>
  <c r="I207" i="7060" s="1"/>
  <c r="I208" i="7060" s="1"/>
  <c r="I209" i="7060" s="1"/>
  <c r="I210" i="7060" s="1"/>
  <c r="I211" i="7060" s="1"/>
  <c r="I212" i="7060" s="1"/>
  <c r="I213" i="7060" s="1"/>
  <c r="I214" i="7060" s="1"/>
  <c r="I215" i="7060" s="1"/>
  <c r="I216" i="7060" s="1"/>
  <c r="I217" i="7060" s="1"/>
  <c r="I218" i="7060" s="1"/>
  <c r="I219" i="7060" s="1"/>
  <c r="I220" i="7060" s="1"/>
  <c r="I221" i="7060" s="1"/>
  <c r="I222" i="7060" s="1"/>
  <c r="I223" i="7060" s="1"/>
  <c r="I224" i="7060" s="1"/>
  <c r="I225" i="7060" s="1"/>
  <c r="I226" i="7060" s="1"/>
  <c r="I227" i="7060" s="1"/>
  <c r="I228" i="7060" s="1"/>
  <c r="I229" i="7060" s="1"/>
  <c r="I230" i="7060" s="1"/>
  <c r="I231" i="7060" s="1"/>
  <c r="I232" i="7060" s="1"/>
  <c r="I233" i="7060" s="1"/>
  <c r="I234" i="7060" s="1"/>
  <c r="I235" i="7060" s="1"/>
  <c r="I236" i="7060" s="1"/>
  <c r="I237" i="7060" s="1"/>
  <c r="I238" i="7060" s="1"/>
  <c r="I239" i="7060" s="1"/>
  <c r="I240" i="7060" s="1"/>
  <c r="I241" i="7060" s="1"/>
  <c r="I242" i="7060" s="1"/>
  <c r="I243" i="7060" s="1"/>
  <c r="I244" i="7060" s="1"/>
  <c r="I245" i="7060" s="1"/>
  <c r="I246" i="7060" s="1"/>
  <c r="I247" i="7060" s="1"/>
  <c r="I248" i="7060" s="1"/>
  <c r="I249" i="7060" s="1"/>
  <c r="I250" i="7060" s="1"/>
  <c r="I251" i="7060" s="1"/>
  <c r="I252" i="7060" s="1"/>
  <c r="I253" i="7060" s="1"/>
  <c r="I254" i="7060" s="1"/>
  <c r="I255" i="7060" s="1"/>
  <c r="I256" i="7060" s="1"/>
  <c r="I257" i="7060" s="1"/>
  <c r="I258" i="7060" s="1"/>
  <c r="I259" i="7060" s="1"/>
  <c r="I260" i="7060" s="1"/>
  <c r="I261" i="7060" s="1"/>
  <c r="I262" i="7060" s="1"/>
  <c r="I263" i="7060" s="1"/>
  <c r="I264" i="7060" s="1"/>
  <c r="I265" i="7060" s="1"/>
  <c r="I266" i="7060" s="1"/>
  <c r="I267" i="7060" s="1"/>
  <c r="I268" i="7060" s="1"/>
  <c r="I269" i="7060" s="1"/>
  <c r="I270" i="7060" s="1"/>
  <c r="I271" i="7060" s="1"/>
  <c r="I272" i="7060" s="1"/>
  <c r="I273" i="7060" s="1"/>
  <c r="I274" i="7060" s="1"/>
  <c r="I275" i="7060" s="1"/>
  <c r="I276" i="7060" s="1"/>
  <c r="I277" i="7060" s="1"/>
  <c r="I278" i="7060" s="1"/>
  <c r="I279" i="7060" s="1"/>
  <c r="I280" i="7060" s="1"/>
  <c r="I281" i="7060" s="1"/>
  <c r="I282" i="7060" s="1"/>
  <c r="I283" i="7060" s="1"/>
  <c r="I284" i="7060" s="1"/>
  <c r="I285" i="7060" s="1"/>
  <c r="I286" i="7060" s="1"/>
  <c r="I287" i="7060" s="1"/>
  <c r="I288" i="7060" s="1"/>
  <c r="I289" i="7060" s="1"/>
  <c r="I290" i="7060" s="1"/>
  <c r="I291" i="7060" s="1"/>
  <c r="I292" i="7060" s="1"/>
  <c r="I293" i="7060" s="1"/>
  <c r="I294" i="7060" s="1"/>
  <c r="I295" i="7060" s="1"/>
  <c r="I296" i="7060" s="1"/>
  <c r="I297" i="7060" s="1"/>
  <c r="I298" i="7060" s="1"/>
  <c r="I299" i="7060" s="1"/>
  <c r="I300" i="7060" s="1"/>
  <c r="I301" i="7060" s="1"/>
  <c r="I302" i="7060" s="1"/>
  <c r="I303" i="7060" s="1"/>
  <c r="I304" i="7060" s="1"/>
  <c r="I305" i="7060" s="1"/>
  <c r="I306" i="7060" s="1"/>
  <c r="I307" i="7060" s="1"/>
  <c r="I308" i="7060" s="1"/>
  <c r="I309" i="7060" s="1"/>
  <c r="I310" i="7060" s="1"/>
  <c r="I311" i="7060" s="1"/>
  <c r="I312" i="7060" s="1"/>
  <c r="I313" i="7060" s="1"/>
  <c r="I314" i="7060" s="1"/>
  <c r="I315" i="7060" s="1"/>
  <c r="I316" i="7060" s="1"/>
  <c r="I317" i="7060" s="1"/>
  <c r="I318" i="7060" s="1"/>
  <c r="I319" i="7060" s="1"/>
  <c r="I320" i="7060" s="1"/>
  <c r="I321" i="7060" s="1"/>
  <c r="I322" i="7060" s="1"/>
  <c r="I323" i="7060" s="1"/>
  <c r="I324" i="7060" s="1"/>
  <c r="I325" i="7060" s="1"/>
  <c r="I326" i="7060" s="1"/>
  <c r="I327" i="7060" s="1"/>
  <c r="I328" i="7060" s="1"/>
  <c r="I329" i="7060" s="1"/>
  <c r="I330" i="7060" s="1"/>
  <c r="I331" i="7060" s="1"/>
  <c r="I332" i="7060" s="1"/>
  <c r="I333" i="7060" s="1"/>
  <c r="I334" i="7060" s="1"/>
  <c r="I335" i="7060" s="1"/>
  <c r="I336" i="7060" s="1"/>
  <c r="I337" i="7060" s="1"/>
  <c r="I338" i="7060" s="1"/>
  <c r="I339" i="7060" s="1"/>
  <c r="I340" i="7060" s="1"/>
  <c r="I341" i="7060" s="1"/>
  <c r="I342" i="7060" s="1"/>
  <c r="I343" i="7060" s="1"/>
  <c r="I344" i="7060" s="1"/>
  <c r="I345" i="7060" s="1"/>
  <c r="I346" i="7060" s="1"/>
  <c r="I347" i="7060" s="1"/>
  <c r="I348" i="7060" s="1"/>
  <c r="I349" i="7060" s="1"/>
  <c r="I350" i="7060" s="1"/>
  <c r="I351" i="7060" s="1"/>
  <c r="I352" i="7060" s="1"/>
  <c r="I353" i="7060" s="1"/>
  <c r="I354" i="7060" s="1"/>
  <c r="I355" i="7060" s="1"/>
  <c r="I356" i="7060" s="1"/>
  <c r="I357" i="7060" s="1"/>
  <c r="I358" i="7060" s="1"/>
  <c r="I359" i="7060" s="1"/>
  <c r="I360" i="7060" s="1"/>
  <c r="I361" i="7060" s="1"/>
  <c r="I362" i="7060" s="1"/>
  <c r="I363" i="7060" s="1"/>
  <c r="I364" i="7060" s="1"/>
  <c r="I365" i="7060" s="1"/>
  <c r="I366" i="7060" s="1"/>
  <c r="I367" i="7060" s="1"/>
  <c r="I368" i="7060" s="1"/>
  <c r="I369" i="7060" s="1"/>
  <c r="I370" i="7060" s="1"/>
  <c r="I371" i="7060" s="1"/>
  <c r="I372" i="7060" s="1"/>
  <c r="I373" i="7060" s="1"/>
  <c r="I374" i="7060" s="1"/>
  <c r="I375" i="7060" s="1"/>
  <c r="I376" i="7060" s="1"/>
  <c r="I377" i="7060" s="1"/>
  <c r="I378" i="7060" s="1"/>
  <c r="I379" i="7060" s="1"/>
  <c r="I380" i="7060" s="1"/>
  <c r="I381" i="7060" s="1"/>
  <c r="I382" i="7060" s="1"/>
  <c r="I383" i="7060" s="1"/>
  <c r="I384" i="7060" s="1"/>
  <c r="I385" i="7060" s="1"/>
  <c r="I386" i="7060" s="1"/>
  <c r="I387" i="7060" s="1"/>
  <c r="I388" i="7060" s="1"/>
  <c r="I389" i="7060" s="1"/>
  <c r="I390" i="7060" s="1"/>
  <c r="I391" i="7060" s="1"/>
  <c r="I392" i="7060" s="1"/>
  <c r="I393" i="7060" s="1"/>
  <c r="I394" i="7060" s="1"/>
  <c r="I395" i="7060" s="1"/>
  <c r="I396" i="7060" s="1"/>
  <c r="I397" i="7060" s="1"/>
  <c r="I398" i="7060" s="1"/>
  <c r="I399" i="7060" s="1"/>
  <c r="I400" i="7060" s="1"/>
  <c r="I401" i="7060" s="1"/>
  <c r="I402" i="7060" s="1"/>
  <c r="I403" i="7060" s="1"/>
  <c r="I404" i="7060" s="1"/>
  <c r="I405" i="7060" s="1"/>
  <c r="I406" i="7060" s="1"/>
  <c r="I407" i="7060" s="1"/>
  <c r="I408" i="7060" s="1"/>
  <c r="I409" i="7060" s="1"/>
  <c r="I410" i="7060" s="1"/>
  <c r="I411" i="7060" s="1"/>
  <c r="I412" i="7060" s="1"/>
  <c r="I413" i="7060" s="1"/>
  <c r="I414" i="7060" s="1"/>
  <c r="I415" i="7060" s="1"/>
  <c r="I416" i="7060" s="1"/>
  <c r="I417" i="7060" s="1"/>
  <c r="I418" i="7060" s="1"/>
  <c r="I419" i="7060" s="1"/>
  <c r="I420" i="7060" s="1"/>
  <c r="I421" i="7060" s="1"/>
  <c r="I422" i="7060" s="1"/>
  <c r="I423" i="7060" s="1"/>
  <c r="I424" i="7060" s="1"/>
  <c r="I425" i="7060" s="1"/>
  <c r="I426" i="7060" s="1"/>
  <c r="I427" i="7060" s="1"/>
  <c r="I428" i="7060" s="1"/>
  <c r="I429" i="7060" s="1"/>
  <c r="I430" i="7060" s="1"/>
  <c r="I431" i="7060" s="1"/>
  <c r="I432" i="7060" s="1"/>
  <c r="I433" i="7060" s="1"/>
  <c r="I434" i="7060" s="1"/>
  <c r="I435" i="7060" s="1"/>
  <c r="I436" i="7060" s="1"/>
  <c r="I437" i="7060" s="1"/>
  <c r="I438" i="7060" s="1"/>
  <c r="I439" i="7060" s="1"/>
  <c r="I440" i="7060" s="1"/>
  <c r="I441" i="7060" s="1"/>
  <c r="I442" i="7060" s="1"/>
  <c r="I443" i="7060" s="1"/>
  <c r="I444" i="7060" s="1"/>
  <c r="I445" i="7060" s="1"/>
  <c r="I446" i="7060" s="1"/>
  <c r="I447" i="7060" s="1"/>
  <c r="I448" i="7060" s="1"/>
  <c r="I449" i="7060" s="1"/>
  <c r="I450" i="7060" s="1"/>
  <c r="I451" i="7060" s="1"/>
  <c r="I452" i="7060" s="1"/>
  <c r="I453" i="7060" s="1"/>
  <c r="I454" i="7060" s="1"/>
  <c r="I455" i="7060" s="1"/>
  <c r="I456" i="7060" s="1"/>
  <c r="I457" i="7060" s="1"/>
  <c r="I458" i="7060" s="1"/>
  <c r="I459" i="7060" s="1"/>
  <c r="I460" i="7060" s="1"/>
  <c r="I461" i="7060" s="1"/>
  <c r="I462" i="7060" s="1"/>
  <c r="I463" i="7060" s="1"/>
  <c r="I464" i="7060" s="1"/>
  <c r="I465" i="7060" s="1"/>
  <c r="I466" i="7060" s="1"/>
  <c r="I467" i="7060" s="1"/>
  <c r="I468" i="7060" s="1"/>
  <c r="I469" i="7060" s="1"/>
  <c r="I470" i="7060" s="1"/>
  <c r="I471" i="7060" s="1"/>
  <c r="I472" i="7060" s="1"/>
  <c r="I473" i="7060" s="1"/>
  <c r="I474" i="7060" s="1"/>
  <c r="I475" i="7060" s="1"/>
  <c r="I476" i="7060" s="1"/>
  <c r="I477" i="7060" s="1"/>
  <c r="I478" i="7060" s="1"/>
  <c r="I479" i="7060" s="1"/>
  <c r="I480" i="7060" s="1"/>
  <c r="I481" i="7060" s="1"/>
  <c r="I482" i="7060" s="1"/>
  <c r="I483" i="7060" s="1"/>
  <c r="I484" i="7060" s="1"/>
  <c r="I485" i="7060" s="1"/>
  <c r="I486" i="7060" s="1"/>
  <c r="I487" i="7060" s="1"/>
  <c r="I488" i="7060" s="1"/>
  <c r="I489" i="7060" s="1"/>
  <c r="I490" i="7060" s="1"/>
  <c r="I491" i="7060" s="1"/>
  <c r="I492" i="7060" s="1"/>
  <c r="I493" i="7060" s="1"/>
  <c r="I494" i="7060" s="1"/>
  <c r="I495" i="7060" s="1"/>
  <c r="I496" i="7060" s="1"/>
  <c r="I497" i="7060" s="1"/>
  <c r="I498" i="7060" s="1"/>
  <c r="I499" i="7060" s="1"/>
  <c r="I500" i="7060" s="1"/>
  <c r="I501" i="7060" s="1"/>
  <c r="I502" i="7060" s="1"/>
  <c r="I503" i="7060" s="1"/>
  <c r="I504" i="7060" s="1"/>
  <c r="I505" i="7060" s="1"/>
  <c r="I506" i="7060" s="1"/>
  <c r="I507" i="7060" s="1"/>
  <c r="I508" i="7060" s="1"/>
  <c r="I509" i="7060" s="1"/>
  <c r="I510" i="7060" s="1"/>
  <c r="I511" i="7060" s="1"/>
  <c r="I512" i="7060" s="1"/>
  <c r="I513" i="7060" s="1"/>
  <c r="I514" i="7060" s="1"/>
  <c r="I515" i="7060" s="1"/>
  <c r="I516" i="7060" s="1"/>
  <c r="I517" i="7060" s="1"/>
  <c r="I518" i="7060" s="1"/>
  <c r="I519" i="7060" s="1"/>
  <c r="I520" i="7060" s="1"/>
  <c r="I521" i="7060" s="1"/>
  <c r="I522" i="7060" s="1"/>
  <c r="I523" i="7060" s="1"/>
  <c r="I524" i="7060" s="1"/>
  <c r="I525" i="7060" s="1"/>
  <c r="I526" i="7060" s="1"/>
  <c r="I527" i="7060" s="1"/>
  <c r="I528" i="7060" s="1"/>
  <c r="I529" i="7060" s="1"/>
  <c r="I530" i="7060" s="1"/>
  <c r="I531" i="7060" s="1"/>
  <c r="I532" i="7060" s="1"/>
  <c r="I533" i="7060" s="1"/>
  <c r="I534" i="7060" s="1"/>
  <c r="I535" i="7060" s="1"/>
  <c r="I536" i="7060" s="1"/>
  <c r="I537" i="7060" s="1"/>
  <c r="I538" i="7060" s="1"/>
  <c r="I539" i="7060" s="1"/>
  <c r="I540" i="7060" s="1"/>
  <c r="I541" i="7060" s="1"/>
  <c r="I542" i="7060" s="1"/>
  <c r="I543" i="7060" s="1"/>
  <c r="I544" i="7060" s="1"/>
  <c r="I545" i="7060" s="1"/>
  <c r="I546" i="7060" s="1"/>
  <c r="I547" i="7060" s="1"/>
  <c r="I548" i="7060" s="1"/>
  <c r="I549" i="7060" s="1"/>
  <c r="I550" i="7060" s="1"/>
  <c r="I551" i="7060" s="1"/>
  <c r="I552" i="7060" s="1"/>
  <c r="I553" i="7060" s="1"/>
  <c r="I554" i="7060" s="1"/>
  <c r="I555" i="7060" s="1"/>
  <c r="I556" i="7060" s="1"/>
  <c r="I557" i="7060" s="1"/>
  <c r="I558" i="7060" s="1"/>
  <c r="I559" i="7060" s="1"/>
  <c r="I560" i="7060" s="1"/>
  <c r="I561" i="7060" s="1"/>
  <c r="I562" i="7060" s="1"/>
  <c r="I563" i="7060" s="1"/>
  <c r="I564" i="7060" s="1"/>
  <c r="I565" i="7060" s="1"/>
  <c r="I566" i="7060" s="1"/>
  <c r="I567" i="7060" s="1"/>
  <c r="I568" i="7060" s="1"/>
  <c r="I569" i="7060" s="1"/>
  <c r="I570" i="7060" s="1"/>
  <c r="I571" i="7060" s="1"/>
  <c r="I572" i="7060" s="1"/>
  <c r="I573" i="7060" s="1"/>
  <c r="I574" i="7060" s="1"/>
  <c r="I575" i="7060" s="1"/>
  <c r="I576" i="7060" s="1"/>
  <c r="I577" i="7060" s="1"/>
  <c r="I578" i="7060" s="1"/>
  <c r="I579" i="7060" s="1"/>
  <c r="I580" i="7060" s="1"/>
  <c r="I581" i="7060" s="1"/>
  <c r="I582" i="7060" s="1"/>
  <c r="I583" i="7060" s="1"/>
  <c r="I584" i="7060" s="1"/>
  <c r="I585" i="7060" s="1"/>
  <c r="I586" i="7060" s="1"/>
  <c r="I587" i="7060" s="1"/>
  <c r="I588" i="7060" s="1"/>
  <c r="I589" i="7060" s="1"/>
  <c r="I590" i="7060" s="1"/>
  <c r="I591" i="7060" s="1"/>
  <c r="I592" i="7060" s="1"/>
  <c r="I593" i="7060" s="1"/>
  <c r="I594" i="7060" s="1"/>
  <c r="I595" i="7060" s="1"/>
  <c r="I596" i="7060" s="1"/>
  <c r="I597" i="7060" s="1"/>
  <c r="I598" i="7060" s="1"/>
  <c r="I599" i="7060" s="1"/>
  <c r="I600" i="7060" s="1"/>
  <c r="I601" i="7060" s="1"/>
  <c r="I602" i="7060" s="1"/>
  <c r="I603" i="7060" s="1"/>
  <c r="I604" i="7060" s="1"/>
  <c r="I605" i="7060" s="1"/>
  <c r="I606" i="7060" s="1"/>
  <c r="I607" i="7060" s="1"/>
  <c r="I608" i="7060" s="1"/>
  <c r="I609" i="7060" s="1"/>
  <c r="I610" i="7060" s="1"/>
  <c r="I611" i="7060" s="1"/>
  <c r="I612" i="7060" s="1"/>
  <c r="I613" i="7060" s="1"/>
  <c r="I614" i="7060" s="1"/>
  <c r="I615" i="7060" s="1"/>
  <c r="I616" i="7060" s="1"/>
  <c r="I617" i="7060" s="1"/>
  <c r="I618" i="7060" s="1"/>
  <c r="I619" i="7060" s="1"/>
  <c r="I620" i="7060" s="1"/>
  <c r="I621" i="7060" s="1"/>
  <c r="I622" i="7060" s="1"/>
  <c r="I623" i="7060" s="1"/>
  <c r="I624" i="7060" s="1"/>
  <c r="I625" i="7060" s="1"/>
  <c r="I626" i="7060" s="1"/>
  <c r="I627" i="7060" s="1"/>
  <c r="I628" i="7060" s="1"/>
  <c r="I629" i="7060" s="1"/>
  <c r="I630" i="7060" s="1"/>
  <c r="I631" i="7060" s="1"/>
  <c r="I632" i="7060" s="1"/>
  <c r="I633" i="7060" s="1"/>
  <c r="I634" i="7060" s="1"/>
  <c r="I635" i="7060" s="1"/>
  <c r="I636" i="7060" s="1"/>
  <c r="I637" i="7060" s="1"/>
  <c r="I638" i="7060" s="1"/>
  <c r="I639" i="7060" s="1"/>
  <c r="I640" i="7060" s="1"/>
  <c r="I641" i="7060" s="1"/>
  <c r="I642" i="7060" s="1"/>
  <c r="I643" i="7060" s="1"/>
  <c r="I644" i="7060" s="1"/>
  <c r="I645" i="7060" s="1"/>
  <c r="I646" i="7060" s="1"/>
  <c r="I647" i="7060" s="1"/>
  <c r="I648" i="7060" s="1"/>
  <c r="I649" i="7060" s="1"/>
  <c r="I650" i="7060" s="1"/>
  <c r="I651" i="7060" s="1"/>
  <c r="I652" i="7060" s="1"/>
  <c r="I653" i="7060" s="1"/>
  <c r="I654" i="7060" s="1"/>
  <c r="I655" i="7060" s="1"/>
  <c r="I656" i="7060" s="1"/>
  <c r="I657" i="7060" s="1"/>
  <c r="I658" i="7060" s="1"/>
  <c r="I659" i="7060" s="1"/>
  <c r="I660" i="7060" s="1"/>
  <c r="I661" i="7060" s="1"/>
  <c r="I662" i="7060" s="1"/>
  <c r="I663" i="7060" s="1"/>
  <c r="I664" i="7060" s="1"/>
  <c r="I665" i="7060" s="1"/>
  <c r="I666" i="7060" s="1"/>
  <c r="I667" i="7060" s="1"/>
  <c r="I668" i="7060" s="1"/>
  <c r="I669" i="7060" s="1"/>
  <c r="I670" i="7060" s="1"/>
  <c r="I671" i="7060" s="1"/>
  <c r="I672" i="7060" s="1"/>
  <c r="I673" i="7060" s="1"/>
  <c r="I674" i="7060" s="1"/>
  <c r="I675" i="7060" s="1"/>
  <c r="I676" i="7060" s="1"/>
  <c r="I677" i="7060" s="1"/>
  <c r="I678" i="7060" s="1"/>
  <c r="I679" i="7060" s="1"/>
  <c r="I680" i="7060" s="1"/>
  <c r="I681" i="7060" s="1"/>
  <c r="I682" i="7060" s="1"/>
  <c r="I683" i="7060" s="1"/>
  <c r="I684" i="7060" s="1"/>
  <c r="I685" i="7060" s="1"/>
  <c r="I686" i="7060" s="1"/>
  <c r="I687" i="7060" s="1"/>
  <c r="I688" i="7060" s="1"/>
  <c r="I689" i="7060" s="1"/>
  <c r="I690" i="7060" s="1"/>
  <c r="I691" i="7060" s="1"/>
  <c r="I692" i="7060" s="1"/>
  <c r="I693" i="7060" s="1"/>
  <c r="I694" i="7060" s="1"/>
  <c r="I695" i="7060" s="1"/>
  <c r="I696" i="7060" s="1"/>
  <c r="I697" i="7060" s="1"/>
  <c r="I698" i="7060" s="1"/>
  <c r="I699" i="7060" s="1"/>
  <c r="I700" i="7060" s="1"/>
  <c r="I701" i="7060" s="1"/>
  <c r="I702" i="7060" s="1"/>
  <c r="I703" i="7060" s="1"/>
  <c r="I704" i="7060" s="1"/>
  <c r="I705" i="7060" s="1"/>
  <c r="I706" i="7060" s="1"/>
  <c r="I707" i="7060" s="1"/>
  <c r="I708" i="7060" s="1"/>
  <c r="I709" i="7060" s="1"/>
  <c r="I710" i="7060" s="1"/>
  <c r="I711" i="7060" s="1"/>
  <c r="I712" i="7060" s="1"/>
  <c r="I713" i="7060" s="1"/>
  <c r="I714" i="7060" s="1"/>
  <c r="I715" i="7060" s="1"/>
  <c r="I716" i="7060" s="1"/>
  <c r="I717" i="7060" s="1"/>
  <c r="I718" i="7060" s="1"/>
  <c r="I719" i="7060" s="1"/>
  <c r="I720" i="7060" s="1"/>
  <c r="I721" i="7060" s="1"/>
  <c r="I722" i="7060" s="1"/>
  <c r="I723" i="7060" s="1"/>
  <c r="I724" i="7060" s="1"/>
  <c r="I725" i="7060" s="1"/>
  <c r="I726" i="7060" s="1"/>
  <c r="I727" i="7060" s="1"/>
  <c r="I728" i="7060" s="1"/>
  <c r="I729" i="7060" s="1"/>
  <c r="I730" i="7060" s="1"/>
  <c r="I731" i="7060" s="1"/>
  <c r="I732" i="7060" s="1"/>
  <c r="I733" i="7060" s="1"/>
  <c r="I734" i="7060" s="1"/>
  <c r="I735" i="7060" s="1"/>
  <c r="I736" i="7060" s="1"/>
  <c r="I737" i="7060" s="1"/>
  <c r="I738" i="7060" s="1"/>
  <c r="I739" i="7060" s="1"/>
  <c r="I740" i="7060" s="1"/>
  <c r="I741" i="7060" s="1"/>
  <c r="I742" i="7060" s="1"/>
  <c r="I743" i="7060" s="1"/>
  <c r="I744" i="7060" s="1"/>
  <c r="I745" i="7060" s="1"/>
  <c r="I746" i="7060" s="1"/>
  <c r="I747" i="7060" s="1"/>
  <c r="I748" i="7060" s="1"/>
  <c r="I749" i="7060" s="1"/>
  <c r="I750" i="7060" s="1"/>
  <c r="I751" i="7060" s="1"/>
  <c r="I752" i="7060" s="1"/>
  <c r="I753" i="7060" s="1"/>
  <c r="I754" i="7060" s="1"/>
  <c r="I755" i="7060" s="1"/>
  <c r="I756" i="7060" s="1"/>
  <c r="I757" i="7060" s="1"/>
  <c r="I758" i="7060" s="1"/>
  <c r="I759" i="7060" s="1"/>
  <c r="I760" i="7060" s="1"/>
  <c r="I761" i="7060" s="1"/>
  <c r="I762" i="7060" s="1"/>
  <c r="I763" i="7060" s="1"/>
  <c r="I764" i="7060" s="1"/>
  <c r="I765" i="7060" s="1"/>
  <c r="I766" i="7060" s="1"/>
  <c r="I767" i="7060" s="1"/>
  <c r="I768" i="7060" s="1"/>
  <c r="I769" i="7060" s="1"/>
  <c r="I770" i="7060" s="1"/>
  <c r="I771" i="7060" s="1"/>
  <c r="I772" i="7060" s="1"/>
  <c r="I773" i="7060" s="1"/>
  <c r="I774" i="7060" s="1"/>
  <c r="I775" i="7060" s="1"/>
  <c r="I776" i="7060" s="1"/>
  <c r="I777" i="7060" s="1"/>
  <c r="I778" i="7060" s="1"/>
  <c r="I779" i="7060" s="1"/>
  <c r="I780" i="7060" s="1"/>
  <c r="I781" i="7060" s="1"/>
  <c r="I782" i="7060" s="1"/>
  <c r="I783" i="7060" s="1"/>
  <c r="I784" i="7060" s="1"/>
  <c r="I785" i="7060" s="1"/>
  <c r="I786" i="7060" s="1"/>
  <c r="I787" i="7060" s="1"/>
  <c r="I788" i="7060" s="1"/>
  <c r="I789" i="7060" s="1"/>
  <c r="I790" i="7060" s="1"/>
  <c r="I791" i="7060" s="1"/>
  <c r="I792" i="7060" s="1"/>
  <c r="I793" i="7060" s="1"/>
  <c r="I794" i="7060" s="1"/>
  <c r="I795" i="7060" s="1"/>
  <c r="I796" i="7060" s="1"/>
  <c r="I797" i="7060" s="1"/>
  <c r="I798" i="7060" s="1"/>
  <c r="I799" i="7060" s="1"/>
  <c r="I800" i="7060" s="1"/>
  <c r="I801" i="7060" s="1"/>
  <c r="I802" i="7060" s="1"/>
  <c r="I803" i="7060" s="1"/>
  <c r="I804" i="7060" s="1"/>
  <c r="I805" i="7060" s="1"/>
  <c r="I806" i="7060" s="1"/>
  <c r="I807" i="7060" s="1"/>
  <c r="I808" i="7060" s="1"/>
  <c r="I809" i="7060" s="1"/>
  <c r="I810" i="7060" s="1"/>
  <c r="I811" i="7060" s="1"/>
  <c r="I812" i="7060" s="1"/>
  <c r="I813" i="7060" s="1"/>
  <c r="I814" i="7060" s="1"/>
  <c r="I815" i="7060" s="1"/>
  <c r="I816" i="7060" s="1"/>
  <c r="I817" i="7060" s="1"/>
  <c r="I818" i="7060" s="1"/>
  <c r="I819" i="7060" s="1"/>
  <c r="I820" i="7060" s="1"/>
  <c r="I821" i="7060" s="1"/>
  <c r="I822" i="7060" s="1"/>
  <c r="I823" i="7060" s="1"/>
  <c r="I824" i="7060" s="1"/>
  <c r="I825" i="7060" s="1"/>
  <c r="I826" i="7060" s="1"/>
  <c r="I827" i="7060" s="1"/>
  <c r="I828" i="7060" s="1"/>
  <c r="I829" i="7060" s="1"/>
  <c r="I830" i="7060" s="1"/>
  <c r="I831" i="7060" s="1"/>
  <c r="I832" i="7060" s="1"/>
  <c r="I833" i="7060" s="1"/>
  <c r="I834" i="7060" s="1"/>
  <c r="I835" i="7060" s="1"/>
  <c r="I836" i="7060" s="1"/>
  <c r="I837" i="7060" s="1"/>
  <c r="I838" i="7060" s="1"/>
  <c r="I839" i="7060" s="1"/>
  <c r="I840" i="7060" s="1"/>
  <c r="I841" i="7060" s="1"/>
  <c r="I842" i="7060" s="1"/>
  <c r="I843" i="7060" s="1"/>
  <c r="I844" i="7060" s="1"/>
  <c r="I845" i="7060" s="1"/>
  <c r="I846" i="7060" s="1"/>
  <c r="I847" i="7060" s="1"/>
  <c r="I848" i="7060" s="1"/>
  <c r="I849" i="7060" s="1"/>
  <c r="I850" i="7060" s="1"/>
  <c r="I851" i="7060" s="1"/>
  <c r="I852" i="7060" s="1"/>
  <c r="I853" i="7060" s="1"/>
  <c r="I854" i="7060" s="1"/>
  <c r="I855" i="7060" s="1"/>
  <c r="I856" i="7060" s="1"/>
  <c r="I857" i="7060" s="1"/>
  <c r="I858" i="7060" s="1"/>
  <c r="I859" i="7060" s="1"/>
  <c r="I860" i="7060" s="1"/>
  <c r="I861" i="7060" s="1"/>
  <c r="I862" i="7060" s="1"/>
  <c r="I863" i="7060" s="1"/>
  <c r="I864" i="7060" s="1"/>
  <c r="I865" i="7060" s="1"/>
  <c r="I866" i="7060" s="1"/>
  <c r="I867" i="7060" s="1"/>
  <c r="I868" i="7060" s="1"/>
  <c r="I869" i="7060" s="1"/>
  <c r="I870" i="7060" s="1"/>
  <c r="I871" i="7060" s="1"/>
  <c r="I872" i="7060" s="1"/>
  <c r="I873" i="7060" s="1"/>
  <c r="I874" i="7060" s="1"/>
  <c r="I875" i="7060" s="1"/>
  <c r="I876" i="7060" s="1"/>
  <c r="I877" i="7060" s="1"/>
  <c r="I878" i="7060" s="1"/>
  <c r="I879" i="7060" s="1"/>
  <c r="I880" i="7060" s="1"/>
  <c r="I881" i="7060" s="1"/>
  <c r="I882" i="7060" s="1"/>
  <c r="I883" i="7060" s="1"/>
  <c r="I884" i="7060" s="1"/>
  <c r="I885" i="7060" s="1"/>
  <c r="I886" i="7060" s="1"/>
  <c r="I887" i="7060" s="1"/>
  <c r="I888" i="7060" s="1"/>
  <c r="I889" i="7060" s="1"/>
  <c r="I890" i="7060" s="1"/>
  <c r="I891" i="7060" s="1"/>
  <c r="I892" i="7060" s="1"/>
  <c r="I893" i="7060" s="1"/>
  <c r="I894" i="7060" s="1"/>
  <c r="I895" i="7060" s="1"/>
  <c r="I896" i="7060" s="1"/>
  <c r="I897" i="7060" s="1"/>
  <c r="I898" i="7060" s="1"/>
  <c r="I899" i="7060" s="1"/>
  <c r="I900" i="7060" s="1"/>
  <c r="I901" i="7060" s="1"/>
  <c r="I902" i="7060" s="1"/>
  <c r="I903" i="7060" s="1"/>
  <c r="I904" i="7060" s="1"/>
  <c r="I905" i="7060" s="1"/>
  <c r="I906" i="7060" s="1"/>
  <c r="I907" i="7060" s="1"/>
  <c r="I908" i="7060" s="1"/>
  <c r="I909" i="7060" s="1"/>
  <c r="I910" i="7060" s="1"/>
  <c r="I911" i="7060" s="1"/>
  <c r="I912" i="7060" s="1"/>
  <c r="I913" i="7060" s="1"/>
  <c r="I914" i="7060" s="1"/>
  <c r="I915" i="7060" s="1"/>
  <c r="I916" i="7060" s="1"/>
  <c r="I917" i="7060" s="1"/>
  <c r="I918" i="7060" s="1"/>
  <c r="I919" i="7060" s="1"/>
  <c r="I920" i="7060" s="1"/>
  <c r="I921" i="7060" s="1"/>
  <c r="I922" i="7060" s="1"/>
  <c r="I923" i="7060" s="1"/>
  <c r="I924" i="7060" s="1"/>
  <c r="I925" i="7060" s="1"/>
  <c r="I926" i="7060" s="1"/>
  <c r="I927" i="7060" s="1"/>
  <c r="I928" i="7060" s="1"/>
  <c r="I929" i="7060" s="1"/>
  <c r="I930" i="7060" s="1"/>
  <c r="I931" i="7060" s="1"/>
  <c r="I932" i="7060" s="1"/>
  <c r="I933" i="7060" s="1"/>
  <c r="I934" i="7060" s="1"/>
  <c r="I935" i="7060" s="1"/>
  <c r="I936" i="7060" s="1"/>
  <c r="I937" i="7060" s="1"/>
  <c r="I938" i="7060" s="1"/>
  <c r="I939" i="7060" s="1"/>
  <c r="I940" i="7060" s="1"/>
  <c r="I941" i="7060" s="1"/>
  <c r="I942" i="7060" s="1"/>
  <c r="I943" i="7060" s="1"/>
  <c r="I944" i="7060" s="1"/>
  <c r="I945" i="7060" s="1"/>
  <c r="I946" i="7060" s="1"/>
  <c r="I947" i="7060" s="1"/>
  <c r="I948" i="7060" s="1"/>
  <c r="I949" i="7060" s="1"/>
  <c r="I950" i="7060" s="1"/>
  <c r="I951" i="7060" s="1"/>
  <c r="I952" i="7060" s="1"/>
  <c r="I953" i="7060" s="1"/>
  <c r="I954" i="7060" s="1"/>
  <c r="I955" i="7060" s="1"/>
  <c r="I956" i="7060" s="1"/>
  <c r="I957" i="7060" s="1"/>
  <c r="I958" i="7060" s="1"/>
  <c r="I959" i="7060" s="1"/>
  <c r="I960" i="7060" s="1"/>
  <c r="I961" i="7060" s="1"/>
  <c r="I962" i="7060" s="1"/>
  <c r="I963" i="7060" s="1"/>
  <c r="I964" i="7060" s="1"/>
  <c r="I965" i="7060" s="1"/>
  <c r="I966" i="7060" s="1"/>
  <c r="I967" i="7060" s="1"/>
  <c r="I968" i="7060" s="1"/>
  <c r="I969" i="7060" s="1"/>
  <c r="I970" i="7060" s="1"/>
  <c r="I971" i="7060" s="1"/>
  <c r="I972" i="7060" s="1"/>
  <c r="I973" i="7060" s="1"/>
  <c r="I974" i="7060" s="1"/>
  <c r="I975" i="7060" s="1"/>
  <c r="I976" i="7060" s="1"/>
  <c r="I977" i="7060" s="1"/>
  <c r="I978" i="7060" s="1"/>
  <c r="I979" i="7060" s="1"/>
  <c r="I980" i="7060" s="1"/>
  <c r="I981" i="7060" s="1"/>
  <c r="I982" i="7060" s="1"/>
  <c r="I983" i="7060" s="1"/>
  <c r="I984" i="7060" s="1"/>
  <c r="I985" i="7060" s="1"/>
  <c r="I986" i="7060" s="1"/>
  <c r="I987" i="7060" s="1"/>
  <c r="I988" i="7060" s="1"/>
  <c r="I989" i="7060" s="1"/>
  <c r="I990" i="7060" s="1"/>
  <c r="I991" i="7060" s="1"/>
  <c r="I992" i="7060" s="1"/>
  <c r="I993" i="7060" s="1"/>
  <c r="I994" i="7060" s="1"/>
  <c r="I995" i="7060" s="1"/>
  <c r="I996" i="7060" s="1"/>
  <c r="I997" i="7060" s="1"/>
  <c r="I998" i="7060" s="1"/>
  <c r="I999" i="7060" s="1"/>
  <c r="I1000" i="7060" s="1"/>
  <c r="I1001" i="7060" s="1"/>
  <c r="I1002" i="7060" s="1"/>
  <c r="I1003" i="7060" s="1"/>
  <c r="I1004" i="7060" s="1"/>
  <c r="I1005" i="7060" s="1"/>
  <c r="I1006" i="7060" s="1"/>
  <c r="I1007" i="7060" s="1"/>
  <c r="I1008" i="7060" s="1"/>
  <c r="I1009" i="7060" s="1"/>
  <c r="I1010" i="7060" s="1"/>
  <c r="I1011" i="7060" s="1"/>
  <c r="I1012" i="7060" s="1"/>
  <c r="I1013" i="7060" s="1"/>
  <c r="I1014" i="7060" s="1"/>
  <c r="I1015" i="7060" s="1"/>
  <c r="I1016" i="7060" s="1"/>
  <c r="I1017" i="7060" s="1"/>
  <c r="I1018" i="7060" s="1"/>
  <c r="I1019" i="7060" s="1"/>
  <c r="I1020" i="7060" s="1"/>
  <c r="I1021" i="7060" s="1"/>
  <c r="I1022" i="7060" s="1"/>
  <c r="I1023" i="7060" s="1"/>
  <c r="I1024" i="7060" s="1"/>
  <c r="I1025" i="7060" s="1"/>
  <c r="I1026" i="7060" s="1"/>
  <c r="I1027" i="7060" s="1"/>
  <c r="I1028" i="7060" s="1"/>
  <c r="I1029" i="7060" s="1"/>
  <c r="I1030" i="7060" s="1"/>
  <c r="I1031" i="7060" s="1"/>
  <c r="I1032" i="7060" s="1"/>
  <c r="I1033" i="7060" s="1"/>
  <c r="I1034" i="7060" s="1"/>
  <c r="I1035" i="7060" s="1"/>
  <c r="I1036" i="7060" s="1"/>
  <c r="I1037" i="7060" s="1"/>
  <c r="I1038" i="7060" s="1"/>
  <c r="I1039" i="7060" s="1"/>
  <c r="I1040" i="7060" s="1"/>
  <c r="I1041" i="7060" s="1"/>
  <c r="I1042" i="7060" s="1"/>
  <c r="I1043" i="7060" s="1"/>
  <c r="I1044" i="7060" s="1"/>
  <c r="I1045" i="7060" s="1"/>
  <c r="I1046" i="7060" s="1"/>
  <c r="I1047" i="7060" s="1"/>
  <c r="I1048" i="7060" s="1"/>
  <c r="I1049" i="7060" s="1"/>
  <c r="I1050" i="7060" s="1"/>
  <c r="I1051" i="7060" s="1"/>
  <c r="I1052" i="7060" s="1"/>
  <c r="I1053" i="7060" s="1"/>
  <c r="I1054" i="7060" s="1"/>
  <c r="I1055" i="7060" s="1"/>
  <c r="I1056" i="7060" s="1"/>
  <c r="I1057" i="7060" s="1"/>
  <c r="I1058" i="7060" s="1"/>
  <c r="I1059" i="7060" s="1"/>
  <c r="I1060" i="7060" s="1"/>
  <c r="I1061" i="7060" s="1"/>
  <c r="I1062" i="7060" s="1"/>
  <c r="I1063" i="7060" s="1"/>
  <c r="I1064" i="7060" s="1"/>
  <c r="I1065" i="7060" s="1"/>
  <c r="I1066" i="7060" s="1"/>
  <c r="I1067" i="7060" s="1"/>
  <c r="I1068" i="7060" s="1"/>
  <c r="I1069" i="7060" s="1"/>
  <c r="I1070" i="7060" s="1"/>
  <c r="I1071" i="7060" s="1"/>
  <c r="I1072" i="7060" s="1"/>
  <c r="I1073" i="7060" s="1"/>
  <c r="I1074" i="7060" s="1"/>
  <c r="I1075" i="7060" s="1"/>
  <c r="I1076" i="7060" s="1"/>
  <c r="I1077" i="7060" s="1"/>
  <c r="I1078" i="7060" s="1"/>
  <c r="I1079" i="7060" s="1"/>
  <c r="I1080" i="7060" s="1"/>
  <c r="I1081" i="7060" s="1"/>
  <c r="I1082" i="7060" s="1"/>
  <c r="I1083" i="7060" s="1"/>
  <c r="I1084" i="7060" s="1"/>
  <c r="I1085" i="7060" s="1"/>
  <c r="I1086" i="7060" s="1"/>
  <c r="I1087" i="7060" s="1"/>
  <c r="I1088" i="7060" s="1"/>
  <c r="I1089" i="7060" s="1"/>
  <c r="I1090" i="7060" s="1"/>
  <c r="I1091" i="7060" s="1"/>
  <c r="I1092" i="7060" s="1"/>
  <c r="I1093" i="7060" s="1"/>
  <c r="I1094" i="7060" s="1"/>
  <c r="I1095" i="7060" s="1"/>
  <c r="I1096" i="7060" s="1"/>
  <c r="I1097" i="7060" s="1"/>
  <c r="I1098" i="7060" s="1"/>
  <c r="I1099" i="7060" s="1"/>
  <c r="I1100" i="7060" s="1"/>
  <c r="I1101" i="7060" s="1"/>
  <c r="I1102" i="7060" s="1"/>
  <c r="I1103" i="7060" s="1"/>
  <c r="I1104" i="7060" s="1"/>
  <c r="I1105" i="7060" s="1"/>
  <c r="I1106" i="7060" s="1"/>
  <c r="I1107" i="7060" s="1"/>
  <c r="I1108" i="7060" s="1"/>
  <c r="I1109" i="7060" s="1"/>
  <c r="I1110" i="7060" s="1"/>
  <c r="I1111" i="7060" s="1"/>
  <c r="I1112" i="7060" s="1"/>
  <c r="I1113" i="7060" s="1"/>
  <c r="I1114" i="7060" s="1"/>
  <c r="I1115" i="7060" s="1"/>
  <c r="I1116" i="7060" s="1"/>
  <c r="I1117" i="7060" s="1"/>
  <c r="I1118" i="7060" s="1"/>
  <c r="I1119" i="7060" s="1"/>
  <c r="I1120" i="7060" s="1"/>
  <c r="I1121" i="7060" s="1"/>
  <c r="I1122" i="7060" s="1"/>
  <c r="I1123" i="7060" s="1"/>
  <c r="I1124" i="7060" s="1"/>
  <c r="I1125" i="7060" s="1"/>
  <c r="I1126" i="7060" s="1"/>
  <c r="I1127" i="7060" s="1"/>
  <c r="I1128" i="7060" s="1"/>
  <c r="I1129" i="7060" s="1"/>
  <c r="I1130" i="7060" s="1"/>
  <c r="I1131" i="7060" s="1"/>
  <c r="I1132" i="7060" s="1"/>
  <c r="I1133" i="7060" s="1"/>
  <c r="I1134" i="7060" s="1"/>
  <c r="I1135" i="7060" s="1"/>
  <c r="I1136" i="7060" s="1"/>
  <c r="I1137" i="7060" s="1"/>
  <c r="I1138" i="7060" s="1"/>
  <c r="I1139" i="7060" s="1"/>
  <c r="I1140" i="7060" s="1"/>
  <c r="I1141" i="7060" s="1"/>
  <c r="I1142" i="7060" s="1"/>
  <c r="I1143" i="7060" s="1"/>
  <c r="I1144" i="7060" s="1"/>
  <c r="I1145" i="7060" s="1"/>
  <c r="I1146" i="7060" s="1"/>
  <c r="I1147" i="7060" s="1"/>
  <c r="I1148" i="7060" s="1"/>
  <c r="I1149" i="7060" s="1"/>
  <c r="I1150" i="7060" s="1"/>
  <c r="I1151" i="7060" s="1"/>
  <c r="I1152" i="7060" s="1"/>
  <c r="I1153" i="7060" s="1"/>
  <c r="I1154" i="7060" s="1"/>
  <c r="I1155" i="7060" s="1"/>
  <c r="I1156" i="7060" s="1"/>
  <c r="I1157" i="7060" s="1"/>
  <c r="I1158" i="7060" s="1"/>
  <c r="I1159" i="7060" s="1"/>
  <c r="I1160" i="7060" s="1"/>
  <c r="I1161" i="7060" s="1"/>
  <c r="I1162" i="7060" s="1"/>
  <c r="I1163" i="7060" s="1"/>
  <c r="I1164" i="7060" s="1"/>
  <c r="I1165" i="7060" s="1"/>
  <c r="I1166" i="7060" s="1"/>
  <c r="I1167" i="7060" s="1"/>
  <c r="I1168" i="7060" s="1"/>
  <c r="I1169" i="7060" s="1"/>
  <c r="I1170" i="7060" s="1"/>
  <c r="I1171" i="7060" s="1"/>
  <c r="I1172" i="7060" s="1"/>
  <c r="I1173" i="7060" s="1"/>
  <c r="I1174" i="7060" s="1"/>
  <c r="I1175" i="7060" s="1"/>
  <c r="I1176" i="7060" s="1"/>
  <c r="I1177" i="7060" s="1"/>
  <c r="I1178" i="7060" s="1"/>
  <c r="I1179" i="7060" s="1"/>
  <c r="I1180" i="7060" s="1"/>
  <c r="I1181" i="7060" s="1"/>
  <c r="I1182" i="7060" s="1"/>
  <c r="I1183" i="7060" s="1"/>
  <c r="I1184" i="7060" s="1"/>
  <c r="I1185" i="7060" s="1"/>
  <c r="I1186" i="7060" s="1"/>
  <c r="I1187" i="7060" s="1"/>
  <c r="I1188" i="7060" s="1"/>
  <c r="I1189" i="7060" s="1"/>
  <c r="I1190" i="7060" s="1"/>
  <c r="I1191" i="7060" s="1"/>
  <c r="I1192" i="7060" s="1"/>
  <c r="I1193" i="7060" s="1"/>
  <c r="I1194" i="7060" s="1"/>
  <c r="I1195" i="7060" s="1"/>
  <c r="I1196" i="7060" s="1"/>
  <c r="I1197" i="7060" s="1"/>
  <c r="I1198" i="7060" s="1"/>
  <c r="I1199" i="7060" s="1"/>
  <c r="I1200" i="7060" s="1"/>
  <c r="I1201" i="7060" s="1"/>
  <c r="I1202" i="7060" s="1"/>
  <c r="I1203" i="7060" s="1"/>
  <c r="I1204" i="7060" s="1"/>
  <c r="I1205" i="7060" s="1"/>
  <c r="I1206" i="7060" s="1"/>
  <c r="I1207" i="7060" s="1"/>
  <c r="I1208" i="7060" s="1"/>
  <c r="I1209" i="7060" s="1"/>
  <c r="I1210" i="7060" s="1"/>
  <c r="I1211" i="7060" s="1"/>
  <c r="I1212" i="7060" s="1"/>
  <c r="I1213" i="7060" s="1"/>
  <c r="I1214" i="7060" s="1"/>
  <c r="I1215" i="7060" s="1"/>
  <c r="I1216" i="7060" s="1"/>
  <c r="I1217" i="7060" s="1"/>
  <c r="I1218" i="7060" s="1"/>
  <c r="I1219" i="7060" s="1"/>
  <c r="I1220" i="7060" s="1"/>
  <c r="I1221" i="7060" s="1"/>
  <c r="I1222" i="7060" s="1"/>
  <c r="I1223" i="7060" s="1"/>
  <c r="I1224" i="7060" s="1"/>
  <c r="I1225" i="7060" s="1"/>
  <c r="I1226" i="7060" s="1"/>
  <c r="I1227" i="7060" s="1"/>
  <c r="I1228" i="7060" s="1"/>
  <c r="I1229" i="7060" s="1"/>
  <c r="I1230" i="7060" s="1"/>
  <c r="I1231" i="7060" s="1"/>
  <c r="I1232" i="7060" s="1"/>
  <c r="I1233" i="7060" s="1"/>
  <c r="I1234" i="7060" s="1"/>
  <c r="I1235" i="7060" s="1"/>
  <c r="I1236" i="7060" s="1"/>
  <c r="I1237" i="7060" s="1"/>
  <c r="I1238" i="7060" s="1"/>
  <c r="I1239" i="7060" s="1"/>
  <c r="I1240" i="7060" s="1"/>
  <c r="I1241" i="7060" s="1"/>
  <c r="I1242" i="7060" s="1"/>
  <c r="I1243" i="7060" s="1"/>
  <c r="I1244" i="7060" s="1"/>
  <c r="I1245" i="7060" s="1"/>
  <c r="I1246" i="7060" s="1"/>
  <c r="I1247" i="7060" s="1"/>
  <c r="I1248" i="7060" s="1"/>
  <c r="I1249" i="7060" s="1"/>
  <c r="I1250" i="7060" s="1"/>
  <c r="I1251" i="7060" s="1"/>
  <c r="I1252" i="7060" s="1"/>
  <c r="I1253" i="7060" s="1"/>
  <c r="I1254" i="7060" s="1"/>
  <c r="I1255" i="7060" s="1"/>
  <c r="I1256" i="7060" s="1"/>
  <c r="I1257" i="7060" s="1"/>
  <c r="I1258" i="7060" s="1"/>
  <c r="I1259" i="7060" s="1"/>
  <c r="I1260" i="7060" s="1"/>
  <c r="I1261" i="7060" s="1"/>
  <c r="I1262" i="7060" s="1"/>
  <c r="I1263" i="7060" s="1"/>
  <c r="I1264" i="7060" s="1"/>
  <c r="I1265" i="7060" s="1"/>
  <c r="I1266" i="7060" s="1"/>
  <c r="I1267" i="7060" s="1"/>
  <c r="I1268" i="7060" s="1"/>
  <c r="I1269" i="7060" s="1"/>
  <c r="I1270" i="7060" s="1"/>
  <c r="I1271" i="7060" s="1"/>
  <c r="I1272" i="7060" s="1"/>
  <c r="I1273" i="7060" s="1"/>
  <c r="I1274" i="7060" s="1"/>
  <c r="I1275" i="7060" s="1"/>
  <c r="I1276" i="7060" s="1"/>
  <c r="I1277" i="7060" s="1"/>
  <c r="I1278" i="7060" s="1"/>
  <c r="I1279" i="7060" s="1"/>
  <c r="I1280" i="7060" s="1"/>
  <c r="I1281" i="7060" s="1"/>
  <c r="I1282" i="7060" s="1"/>
  <c r="I1283" i="7060" s="1"/>
  <c r="I1284" i="7060" s="1"/>
  <c r="I1285" i="7060" s="1"/>
  <c r="I1286" i="7060" s="1"/>
  <c r="I1287" i="7060" s="1"/>
  <c r="I1288" i="7060" s="1"/>
  <c r="I1289" i="7060" s="1"/>
  <c r="I1290" i="7060" s="1"/>
  <c r="I1291" i="7060" s="1"/>
  <c r="I1292" i="7060" s="1"/>
  <c r="I1293" i="7060" s="1"/>
  <c r="I1294" i="7060" s="1"/>
  <c r="I1295" i="7060" s="1"/>
  <c r="I1296" i="7060" s="1"/>
  <c r="I1297" i="7060" s="1"/>
  <c r="I1298" i="7060" s="1"/>
  <c r="I1299" i="7060" s="1"/>
  <c r="I1300" i="7060" s="1"/>
  <c r="I1301" i="7060" s="1"/>
  <c r="I1302" i="7060" s="1"/>
  <c r="I1303" i="7060" s="1"/>
  <c r="I1304" i="7060" s="1"/>
  <c r="I1305" i="7060" s="1"/>
  <c r="I1306" i="7060" s="1"/>
  <c r="I1307" i="7060" s="1"/>
  <c r="I1308" i="7060" s="1"/>
  <c r="I1309" i="7060" s="1"/>
  <c r="I1310" i="7060" s="1"/>
  <c r="I1311" i="7060" s="1"/>
  <c r="I1312" i="7060" s="1"/>
  <c r="I1313" i="7060" s="1"/>
  <c r="I1314" i="7060" s="1"/>
  <c r="I1315" i="7060" s="1"/>
  <c r="I1316" i="7060" s="1"/>
  <c r="I1317" i="7060" s="1"/>
  <c r="I1318" i="7060" s="1"/>
  <c r="I1319" i="7060" s="1"/>
  <c r="I1320" i="7060" s="1"/>
  <c r="I1321" i="7060" s="1"/>
  <c r="I1322" i="7060" s="1"/>
  <c r="I1323" i="7060" s="1"/>
  <c r="I1324" i="7060" s="1"/>
  <c r="I1325" i="7060" s="1"/>
  <c r="I1326" i="7060" s="1"/>
  <c r="I1327" i="7060" s="1"/>
  <c r="I1328" i="7060" s="1"/>
  <c r="I1329" i="7060" s="1"/>
  <c r="I1330" i="7060" s="1"/>
  <c r="I1331" i="7060" s="1"/>
  <c r="I1332" i="7060" s="1"/>
  <c r="I1333" i="7060" s="1"/>
  <c r="I1334" i="7060" s="1"/>
  <c r="I1335" i="7060" s="1"/>
  <c r="I1336" i="7060" s="1"/>
  <c r="I1337" i="7060" s="1"/>
  <c r="I1338" i="7060" s="1"/>
  <c r="I1339" i="7060" s="1"/>
  <c r="I1340" i="7060" s="1"/>
  <c r="I1341" i="7060" s="1"/>
  <c r="I1342" i="7060" s="1"/>
  <c r="I1343" i="7060" s="1"/>
  <c r="I1344" i="7060" s="1"/>
  <c r="I1345" i="7060" s="1"/>
  <c r="I1346" i="7060" s="1"/>
  <c r="I1347" i="7060" s="1"/>
  <c r="I1348" i="7060" s="1"/>
  <c r="I1349" i="7060" s="1"/>
  <c r="I1350" i="7060" s="1"/>
  <c r="I1351" i="7060" s="1"/>
  <c r="I1352" i="7060" s="1"/>
  <c r="I1353" i="7060" s="1"/>
  <c r="I1354" i="7060" s="1"/>
  <c r="I1355" i="7060" s="1"/>
  <c r="I1356" i="7060" s="1"/>
  <c r="I1357" i="7060" s="1"/>
  <c r="I1358" i="7060" s="1"/>
  <c r="I1359" i="7060" s="1"/>
  <c r="I1360" i="7060" s="1"/>
  <c r="I1361" i="7060" s="1"/>
  <c r="I1362" i="7060" s="1"/>
  <c r="I1363" i="7060" s="1"/>
  <c r="I1364" i="7060" s="1"/>
  <c r="I1365" i="7060" s="1"/>
  <c r="I1366" i="7060" s="1"/>
  <c r="I1367" i="7060" s="1"/>
  <c r="I1368" i="7060" s="1"/>
  <c r="I1369" i="7060" s="1"/>
  <c r="I1370" i="7060" s="1"/>
  <c r="I1371" i="7060" s="1"/>
  <c r="I1372" i="7060" s="1"/>
  <c r="I1373" i="7060" s="1"/>
  <c r="I1374" i="7060" s="1"/>
  <c r="I1375" i="7060" s="1"/>
  <c r="I1376" i="7060" s="1"/>
  <c r="I1377" i="7060" s="1"/>
  <c r="I1378" i="7060" s="1"/>
  <c r="I1379" i="7060" s="1"/>
  <c r="I1380" i="7060" s="1"/>
  <c r="I1381" i="7060" s="1"/>
  <c r="I1382" i="7060" s="1"/>
  <c r="I1383" i="7060" s="1"/>
  <c r="I1384" i="7060" s="1"/>
  <c r="I1385" i="7060" s="1"/>
  <c r="I1386" i="7060" s="1"/>
  <c r="I1387" i="7060" s="1"/>
  <c r="I1388" i="7060" s="1"/>
  <c r="I1389" i="7060" s="1"/>
  <c r="I1390" i="7060" s="1"/>
  <c r="I1391" i="7060" s="1"/>
  <c r="I1392" i="7060" s="1"/>
  <c r="I1393" i="7060" s="1"/>
  <c r="I1394" i="7060" s="1"/>
  <c r="I1395" i="7060" s="1"/>
  <c r="I1396" i="7060" s="1"/>
  <c r="I1397" i="7060" s="1"/>
  <c r="I1398" i="7060" s="1"/>
  <c r="I1399" i="7060" s="1"/>
  <c r="I1400" i="7060" s="1"/>
  <c r="I1401" i="7060" s="1"/>
  <c r="I1402" i="7060" s="1"/>
  <c r="I1403" i="7060" s="1"/>
  <c r="I1404" i="7060" s="1"/>
  <c r="I1405" i="7060" s="1"/>
  <c r="I1406" i="7060" s="1"/>
  <c r="I1407" i="7060" s="1"/>
  <c r="I1408" i="7060" s="1"/>
  <c r="I1409" i="7060" s="1"/>
  <c r="I1410" i="7060" s="1"/>
  <c r="I1411" i="7060" s="1"/>
  <c r="I1412" i="7060" s="1"/>
  <c r="I1413" i="7060" s="1"/>
  <c r="I1414" i="7060" s="1"/>
  <c r="I1415" i="7060" s="1"/>
  <c r="I1416" i="7060" s="1"/>
  <c r="I1417" i="7060" s="1"/>
  <c r="I1418" i="7060" s="1"/>
  <c r="I1419" i="7060" s="1"/>
  <c r="I1420" i="7060" s="1"/>
  <c r="I1421" i="7060" s="1"/>
  <c r="I1422" i="7060" s="1"/>
  <c r="I1423" i="7060" s="1"/>
  <c r="I1424" i="7060" s="1"/>
  <c r="I1425" i="7060" s="1"/>
  <c r="I1426" i="7060" s="1"/>
  <c r="I1427" i="7060" s="1"/>
  <c r="I1428" i="7060" s="1"/>
  <c r="I1429" i="7060" s="1"/>
  <c r="I1430" i="7060" s="1"/>
  <c r="I1431" i="7060" s="1"/>
  <c r="I1432" i="7060" s="1"/>
  <c r="I1433" i="7060" s="1"/>
  <c r="I1434" i="7060" s="1"/>
  <c r="I1435" i="7060" s="1"/>
  <c r="I1436" i="7060" s="1"/>
  <c r="I1437" i="7060" s="1"/>
  <c r="I1438" i="7060" s="1"/>
  <c r="I1439" i="7060" s="1"/>
  <c r="I1440" i="7060" s="1"/>
  <c r="I1441" i="7060" s="1"/>
  <c r="I1442" i="7060" s="1"/>
  <c r="I1443" i="7060" s="1"/>
  <c r="I1444" i="7060" s="1"/>
  <c r="I1445" i="7060" s="1"/>
  <c r="I1446" i="7060" s="1"/>
  <c r="I1447" i="7060" s="1"/>
  <c r="I1448" i="7060" s="1"/>
  <c r="I1449" i="7060" s="1"/>
  <c r="I1450" i="7060" s="1"/>
  <c r="I1451" i="7060" s="1"/>
  <c r="I1452" i="7060" s="1"/>
  <c r="I1453" i="7060" s="1"/>
  <c r="I1454" i="7060" s="1"/>
  <c r="I1455" i="7060" s="1"/>
  <c r="I1456" i="7060" s="1"/>
  <c r="I1457" i="7060" s="1"/>
  <c r="I1458" i="7060" s="1"/>
  <c r="I1459" i="7060" s="1"/>
  <c r="I1460" i="7060" s="1"/>
  <c r="I1461" i="7060" s="1"/>
  <c r="I1462" i="7060" s="1"/>
  <c r="I1463" i="7060" s="1"/>
  <c r="I1464" i="7060" s="1"/>
  <c r="I1465" i="7060" s="1"/>
  <c r="I1466" i="7060" s="1"/>
  <c r="I1467" i="7060" s="1"/>
  <c r="I1468" i="7060" s="1"/>
  <c r="I1469" i="7060" s="1"/>
  <c r="I1470" i="7060" s="1"/>
  <c r="I1471" i="7060" s="1"/>
  <c r="I1472" i="7060" s="1"/>
  <c r="I1473" i="7060" s="1"/>
  <c r="I1474" i="7060" s="1"/>
  <c r="I1475" i="7060" s="1"/>
  <c r="I1476" i="7060" s="1"/>
  <c r="I1477" i="7060" s="1"/>
  <c r="I1478" i="7060" s="1"/>
  <c r="I1479" i="7060" s="1"/>
  <c r="I1480" i="7060" s="1"/>
  <c r="I1481" i="7060" s="1"/>
  <c r="I1482" i="7060" s="1"/>
  <c r="I1483" i="7060" s="1"/>
  <c r="I1484" i="7060" s="1"/>
  <c r="I1485" i="7060" s="1"/>
  <c r="I1486" i="7060" s="1"/>
  <c r="I1487" i="7060" s="1"/>
  <c r="I1488" i="7060" s="1"/>
  <c r="I1489" i="7060" s="1"/>
  <c r="I1490" i="7060" s="1"/>
  <c r="I1491" i="7060" s="1"/>
  <c r="I1492" i="7060" s="1"/>
  <c r="I1493" i="7060" s="1"/>
  <c r="I1494" i="7060" s="1"/>
  <c r="I1495" i="7060" s="1"/>
  <c r="I1496" i="7060" s="1"/>
  <c r="I1497" i="7060" s="1"/>
  <c r="I1498" i="7060" s="1"/>
  <c r="I1499" i="7060" s="1"/>
  <c r="I1500" i="7060" s="1"/>
  <c r="I1501" i="7060" s="1"/>
  <c r="I1502" i="7060" s="1"/>
  <c r="I1503" i="7060" s="1"/>
  <c r="I1504" i="7060" s="1"/>
  <c r="I1505" i="7060" s="1"/>
  <c r="I1506" i="7060" s="1"/>
  <c r="I1507" i="7060" s="1"/>
  <c r="I1508" i="7060" s="1"/>
  <c r="I1509" i="7060" s="1"/>
  <c r="I1510" i="7060" s="1"/>
  <c r="I1511" i="7060" s="1"/>
  <c r="I1512" i="7060" s="1"/>
  <c r="I1513" i="7060" s="1"/>
  <c r="I1514" i="7060" s="1"/>
  <c r="I1515" i="7060" s="1"/>
  <c r="I1516" i="7060" s="1"/>
  <c r="I1517" i="7060" s="1"/>
  <c r="I1518" i="7060" s="1"/>
  <c r="I1519" i="7060" s="1"/>
  <c r="I1520" i="7060" s="1"/>
  <c r="I1521" i="7060" s="1"/>
  <c r="I1522" i="7060" s="1"/>
  <c r="I1523" i="7060" s="1"/>
  <c r="I1524" i="7060" s="1"/>
  <c r="I1525" i="7060" s="1"/>
  <c r="I1526" i="7060" s="1"/>
  <c r="I1527" i="7060" s="1"/>
  <c r="I1528" i="7060" s="1"/>
  <c r="I1529" i="7060" s="1"/>
  <c r="I1530" i="7060" s="1"/>
  <c r="I1531" i="7060" s="1"/>
  <c r="I1532" i="7060" s="1"/>
  <c r="I1533" i="7060" s="1"/>
  <c r="I1534" i="7060" s="1"/>
  <c r="I1535" i="7060" s="1"/>
  <c r="I1536" i="7060" s="1"/>
  <c r="I1537" i="7060" s="1"/>
  <c r="I1538" i="7060" s="1"/>
  <c r="I1539" i="7060" s="1"/>
  <c r="I1540" i="7060" s="1"/>
  <c r="I1541" i="7060" s="1"/>
  <c r="I1542" i="7060" s="1"/>
  <c r="I1543" i="7060" s="1"/>
  <c r="I1544" i="7060" s="1"/>
  <c r="I1545" i="7060" s="1"/>
  <c r="I1546" i="7060" s="1"/>
  <c r="I1547" i="7060" s="1"/>
  <c r="I1548" i="7060" s="1"/>
  <c r="I1549" i="7060" s="1"/>
  <c r="I1550" i="7060" s="1"/>
  <c r="I1551" i="7060" s="1"/>
  <c r="I1552" i="7060" s="1"/>
  <c r="I1553" i="7060" s="1"/>
  <c r="I1554" i="7060" s="1"/>
  <c r="I1555" i="7060" s="1"/>
  <c r="I1556" i="7060" s="1"/>
  <c r="I1557" i="7060" s="1"/>
  <c r="I1558" i="7060" s="1"/>
  <c r="I1559" i="7060" s="1"/>
  <c r="I1560" i="7060" s="1"/>
  <c r="I1561" i="7060" s="1"/>
  <c r="I1562" i="7060" s="1"/>
  <c r="I1563" i="7060" s="1"/>
  <c r="I1564" i="7060" s="1"/>
  <c r="I1565" i="7060" s="1"/>
  <c r="I1566" i="7060" s="1"/>
  <c r="I1567" i="7060" s="1"/>
  <c r="I1568" i="7060" s="1"/>
  <c r="I1569" i="7060" s="1"/>
  <c r="I1570" i="7060" s="1"/>
  <c r="I1571" i="7060" s="1"/>
  <c r="I1572" i="7060" s="1"/>
  <c r="I1573" i="7060" s="1"/>
  <c r="I1574" i="7060" s="1"/>
  <c r="I1575" i="7060" s="1"/>
  <c r="I1576" i="7060" s="1"/>
  <c r="I1577" i="7060" s="1"/>
  <c r="I1578" i="7060" s="1"/>
  <c r="I1579" i="7060" s="1"/>
  <c r="I1580" i="7060" s="1"/>
  <c r="I1581" i="7060" s="1"/>
  <c r="I1582" i="7060" s="1"/>
  <c r="I1583" i="7060" s="1"/>
  <c r="I1584" i="7060" s="1"/>
  <c r="I1585" i="7060" s="1"/>
  <c r="I1586" i="7060" s="1"/>
  <c r="I1587" i="7060" s="1"/>
  <c r="I1588" i="7060" s="1"/>
  <c r="I1589" i="7060" s="1"/>
  <c r="I1590" i="7060" s="1"/>
  <c r="I1591" i="7060" s="1"/>
  <c r="I1592" i="7060" s="1"/>
  <c r="I1593" i="7060" s="1"/>
  <c r="I1594" i="7060" s="1"/>
  <c r="I1595" i="7060" s="1"/>
  <c r="I1596" i="7060" s="1"/>
  <c r="I1597" i="7060" s="1"/>
  <c r="I1598" i="7060" s="1"/>
  <c r="I1599" i="7060" s="1"/>
  <c r="I1600" i="7060" s="1"/>
  <c r="I1601" i="7060" s="1"/>
  <c r="I1602" i="7060" s="1"/>
  <c r="I1603" i="7060" s="1"/>
  <c r="I1604" i="7060" s="1"/>
  <c r="I1605" i="7060" s="1"/>
  <c r="I1606" i="7060" s="1"/>
  <c r="I1607" i="7060" s="1"/>
  <c r="I1608" i="7060" s="1"/>
  <c r="I1609" i="7060" s="1"/>
  <c r="I1610" i="7060" s="1"/>
  <c r="I1611" i="7060" s="1"/>
  <c r="I1612" i="7060" s="1"/>
  <c r="I1613" i="7060" s="1"/>
  <c r="I1614" i="7060" s="1"/>
  <c r="I1615" i="7060" s="1"/>
  <c r="I1616" i="7060" s="1"/>
  <c r="I1617" i="7060" s="1"/>
  <c r="I1618" i="7060" s="1"/>
  <c r="I1619" i="7060" s="1"/>
  <c r="I1620" i="7060" s="1"/>
  <c r="I1621" i="7060" s="1"/>
  <c r="I1622" i="7060" s="1"/>
  <c r="I1623" i="7060" s="1"/>
  <c r="I1624" i="7060" s="1"/>
  <c r="I1625" i="7060" s="1"/>
  <c r="I1626" i="7060" s="1"/>
  <c r="I1627" i="7060" s="1"/>
  <c r="I1628" i="7060" s="1"/>
  <c r="I1629" i="7060" s="1"/>
  <c r="I1630" i="7060" s="1"/>
  <c r="I1631" i="7060" s="1"/>
  <c r="I1632" i="7060" s="1"/>
  <c r="I1633" i="7060" s="1"/>
  <c r="I1634" i="7060" s="1"/>
  <c r="I1635" i="7060" s="1"/>
  <c r="I1636" i="7060" s="1"/>
  <c r="I1637" i="7060" s="1"/>
  <c r="I1638" i="7060" s="1"/>
  <c r="I1639" i="7060" s="1"/>
  <c r="I1640" i="7060" s="1"/>
  <c r="I1641" i="7060" s="1"/>
  <c r="I1642" i="7060" s="1"/>
  <c r="I1643" i="7060" s="1"/>
  <c r="I1644" i="7060" s="1"/>
  <c r="I1645" i="7060" s="1"/>
  <c r="I1646" i="7060" s="1"/>
  <c r="I1647" i="7060" s="1"/>
  <c r="I1648" i="7060" s="1"/>
  <c r="I1649" i="7060" s="1"/>
  <c r="I1650" i="7060" s="1"/>
  <c r="I1651" i="7060" s="1"/>
  <c r="I1652" i="7060" s="1"/>
  <c r="I1653" i="7060" s="1"/>
  <c r="I1654" i="7060" s="1"/>
  <c r="I1655" i="7060" s="1"/>
  <c r="I1656" i="7060" s="1"/>
  <c r="I1657" i="7060" s="1"/>
  <c r="I1658" i="7060" s="1"/>
  <c r="I1659" i="7060" s="1"/>
  <c r="I1660" i="7060" s="1"/>
  <c r="I1661" i="7060" s="1"/>
  <c r="I1662" i="7060" s="1"/>
  <c r="I1663" i="7060" s="1"/>
  <c r="I1664" i="7060" s="1"/>
  <c r="I1665" i="7060" s="1"/>
  <c r="I1666" i="7060" s="1"/>
  <c r="I1667" i="7060" s="1"/>
  <c r="I1668" i="7060" s="1"/>
  <c r="I1669" i="7060" s="1"/>
  <c r="I1670" i="7060" s="1"/>
  <c r="I1671" i="7060" s="1"/>
  <c r="I1672" i="7060" s="1"/>
  <c r="I1673" i="7060" s="1"/>
  <c r="I1674" i="7060" s="1"/>
  <c r="I1675" i="7060" s="1"/>
  <c r="I1676" i="7060" s="1"/>
  <c r="I1677" i="7060" s="1"/>
  <c r="I1678" i="7060" s="1"/>
  <c r="I1679" i="7060" s="1"/>
  <c r="I1680" i="7060" s="1"/>
  <c r="I1681" i="7060" s="1"/>
  <c r="I1682" i="7060" s="1"/>
  <c r="I1683" i="7060" s="1"/>
  <c r="I1684" i="7060" s="1"/>
  <c r="I1685" i="7060" s="1"/>
  <c r="I1686" i="7060" s="1"/>
  <c r="I1687" i="7060" s="1"/>
  <c r="I1688" i="7060" s="1"/>
  <c r="I1689" i="7060" s="1"/>
  <c r="I1690" i="7060" s="1"/>
  <c r="I1691" i="7060" s="1"/>
  <c r="I1692" i="7060" s="1"/>
  <c r="I1693" i="7060" s="1"/>
  <c r="I1694" i="7060" s="1"/>
  <c r="I1695" i="7060" s="1"/>
  <c r="I1696" i="7060" s="1"/>
  <c r="I1697" i="7060" s="1"/>
  <c r="I1698" i="7060" s="1"/>
  <c r="I1699" i="7060" s="1"/>
  <c r="I1700" i="7060" s="1"/>
  <c r="I1701" i="7060" s="1"/>
  <c r="I1702" i="7060" s="1"/>
  <c r="I1703" i="7060" s="1"/>
  <c r="I1704" i="7060" s="1"/>
  <c r="I1705" i="7060" s="1"/>
  <c r="I1706" i="7060" s="1"/>
  <c r="I1707" i="7060" s="1"/>
  <c r="I1708" i="7060" s="1"/>
  <c r="I1709" i="7060" s="1"/>
  <c r="I1710" i="7060" s="1"/>
  <c r="I1711" i="7060" s="1"/>
  <c r="I1712" i="7060" s="1"/>
  <c r="I1713" i="7060" s="1"/>
  <c r="I1714" i="7060" s="1"/>
  <c r="I1715" i="7060" s="1"/>
  <c r="I1716" i="7060" s="1"/>
  <c r="I1717" i="7060" s="1"/>
  <c r="I1718" i="7060" s="1"/>
  <c r="I1719" i="7060" s="1"/>
  <c r="I1720" i="7060" s="1"/>
  <c r="I1721" i="7060" s="1"/>
  <c r="I1722" i="7060" s="1"/>
  <c r="I1723" i="7060" s="1"/>
  <c r="I1724" i="7060" s="1"/>
  <c r="I1725" i="7060" s="1"/>
  <c r="I1726" i="7060" s="1"/>
  <c r="I1727" i="7060" s="1"/>
  <c r="I1728" i="7060" s="1"/>
  <c r="I1729" i="7060" s="1"/>
  <c r="I1730" i="7060" s="1"/>
  <c r="I1731" i="7060" s="1"/>
  <c r="I1732" i="7060" s="1"/>
  <c r="I1733" i="7060" s="1"/>
  <c r="I1734" i="7060" s="1"/>
  <c r="I1735" i="7060" s="1"/>
  <c r="I1736" i="7060" s="1"/>
  <c r="I1737" i="7060" s="1"/>
  <c r="I1738" i="7060" s="1"/>
  <c r="I1739" i="7060" s="1"/>
  <c r="I1740" i="7060" s="1"/>
  <c r="I1741" i="7060" s="1"/>
  <c r="I1742" i="7060" s="1"/>
  <c r="I1743" i="7060" s="1"/>
  <c r="I1744" i="7060" s="1"/>
  <c r="I1745" i="7060" s="1"/>
  <c r="I1746" i="7060" s="1"/>
  <c r="I1747" i="7060" s="1"/>
  <c r="I1748" i="7060" s="1"/>
  <c r="I1749" i="7060" s="1"/>
  <c r="I1750" i="7060" s="1"/>
  <c r="I1751" i="7060" s="1"/>
  <c r="I1752" i="7060" s="1"/>
  <c r="I1753" i="7060" s="1"/>
  <c r="I1754" i="7060" s="1"/>
  <c r="I1755" i="7060" s="1"/>
  <c r="I1756" i="7060" s="1"/>
  <c r="I1757" i="7060" s="1"/>
  <c r="I1758" i="7060" s="1"/>
  <c r="I1759" i="7060" s="1"/>
  <c r="I1760" i="7060" s="1"/>
  <c r="I1761" i="7060" s="1"/>
  <c r="I1762" i="7060" s="1"/>
  <c r="I1763" i="7060" s="1"/>
  <c r="I1764" i="7060" s="1"/>
  <c r="I1765" i="7060" s="1"/>
  <c r="I1766" i="7060" s="1"/>
  <c r="I1767" i="7060" s="1"/>
  <c r="I1768" i="7060" s="1"/>
  <c r="I1769" i="7060" s="1"/>
  <c r="I1770" i="7060" s="1"/>
  <c r="I1771" i="7060" s="1"/>
  <c r="I1772" i="7060" s="1"/>
  <c r="I1773" i="7060" s="1"/>
  <c r="I1774" i="7060" s="1"/>
  <c r="I1775" i="7060" s="1"/>
  <c r="I1776" i="7060" s="1"/>
  <c r="I1777" i="7060" s="1"/>
  <c r="I1778" i="7060" s="1"/>
  <c r="I1779" i="7060" s="1"/>
  <c r="I1780" i="7060" s="1"/>
  <c r="I1781" i="7060" s="1"/>
  <c r="I1782" i="7060" s="1"/>
  <c r="H32" i="7060"/>
  <c r="H33" i="7060"/>
  <c r="H34" i="7060"/>
  <c r="H35" i="7060"/>
  <c r="H36" i="7060"/>
  <c r="H37" i="7060"/>
  <c r="H38" i="7060"/>
  <c r="H39" i="7060"/>
  <c r="H40" i="7060"/>
  <c r="H41" i="7060"/>
  <c r="H42" i="7060"/>
  <c r="H43" i="7060"/>
  <c r="H44" i="7060"/>
  <c r="H45" i="7060"/>
  <c r="H46" i="7060"/>
  <c r="H47" i="7060"/>
  <c r="H48" i="7060"/>
  <c r="H49" i="7060"/>
  <c r="H50" i="7060"/>
  <c r="H51" i="7060"/>
  <c r="H52" i="7060"/>
  <c r="H53" i="7060"/>
  <c r="H54" i="7060"/>
  <c r="H55" i="7060"/>
  <c r="H56" i="7060"/>
  <c r="H57" i="7060"/>
  <c r="H58" i="7060"/>
  <c r="H59" i="7060"/>
  <c r="H60" i="7060"/>
  <c r="H61" i="7060"/>
  <c r="H62" i="7060"/>
  <c r="H63" i="7060"/>
  <c r="H64" i="7060"/>
  <c r="H65" i="7060"/>
  <c r="H66" i="7060"/>
  <c r="H67" i="7060"/>
  <c r="H68" i="7060"/>
  <c r="H69" i="7060"/>
  <c r="H70" i="7060"/>
  <c r="H71" i="7060"/>
  <c r="H72" i="7060"/>
  <c r="H73" i="7060"/>
  <c r="H74" i="7060"/>
  <c r="H75" i="7060"/>
  <c r="H76" i="7060"/>
  <c r="H77" i="7060"/>
  <c r="H78" i="7060"/>
  <c r="H79" i="7060"/>
  <c r="H80" i="7060"/>
  <c r="H81" i="7060"/>
  <c r="H82" i="7060"/>
  <c r="H83" i="7060"/>
  <c r="H84" i="7060"/>
  <c r="H85" i="7060"/>
  <c r="H86" i="7060"/>
  <c r="H87" i="7060"/>
  <c r="H88" i="7060"/>
  <c r="H89" i="7060"/>
  <c r="H90" i="7060"/>
  <c r="H91" i="7060"/>
  <c r="H92" i="7060"/>
  <c r="H93" i="7060"/>
  <c r="H94" i="7060"/>
  <c r="H95" i="7060"/>
  <c r="H96" i="7060"/>
  <c r="H97" i="7060"/>
  <c r="H98" i="7060"/>
  <c r="H99" i="7060"/>
  <c r="H100" i="7060"/>
  <c r="H101" i="7060"/>
  <c r="H102" i="7060"/>
  <c r="H103" i="7060"/>
  <c r="H104" i="7060"/>
  <c r="H105" i="7060"/>
  <c r="H106" i="7060"/>
  <c r="H107" i="7060"/>
  <c r="H108" i="7060"/>
  <c r="H109" i="7060"/>
  <c r="H110" i="7060"/>
  <c r="H111" i="7060"/>
  <c r="H112" i="7060"/>
  <c r="H113" i="7060"/>
  <c r="H114" i="7060"/>
  <c r="H115" i="7060"/>
  <c r="H116" i="7060"/>
  <c r="H117" i="7060"/>
  <c r="H118" i="7060"/>
  <c r="H119" i="7060"/>
  <c r="H120" i="7060"/>
  <c r="H121" i="7060"/>
  <c r="H122" i="7060"/>
  <c r="H123" i="7060"/>
  <c r="H124" i="7060"/>
  <c r="H125" i="7060"/>
  <c r="H126" i="7060"/>
  <c r="H127" i="7060"/>
  <c r="H128" i="7060"/>
  <c r="H129" i="7060"/>
  <c r="H130" i="7060"/>
  <c r="H131" i="7060"/>
  <c r="H132" i="7060"/>
  <c r="H133" i="7060"/>
  <c r="H134" i="7060"/>
  <c r="H135" i="7060"/>
  <c r="H136" i="7060"/>
  <c r="H137" i="7060"/>
  <c r="H138" i="7060"/>
  <c r="H139" i="7060"/>
  <c r="H140" i="7060"/>
  <c r="H141" i="7060"/>
  <c r="H142" i="7060"/>
  <c r="H143" i="7060"/>
  <c r="H144" i="7060"/>
  <c r="H145" i="7060"/>
  <c r="H146" i="7060"/>
  <c r="H147" i="7060"/>
  <c r="H148" i="7060"/>
  <c r="H149" i="7060"/>
  <c r="H150" i="7060"/>
  <c r="H151" i="7060"/>
  <c r="H152" i="7060"/>
  <c r="H153" i="7060"/>
  <c r="H154" i="7060"/>
  <c r="H155" i="7060"/>
  <c r="H156" i="7060"/>
  <c r="H157" i="7060"/>
  <c r="H158" i="7060"/>
  <c r="H159" i="7060"/>
  <c r="H160" i="7060"/>
  <c r="H161" i="7060"/>
  <c r="H162" i="7060"/>
  <c r="H163" i="7060"/>
  <c r="H164" i="7060"/>
  <c r="H165" i="7060"/>
  <c r="H166" i="7060"/>
  <c r="H167" i="7060"/>
  <c r="H168" i="7060"/>
  <c r="H169" i="7060"/>
  <c r="H170" i="7060"/>
  <c r="H171" i="7060"/>
  <c r="H172" i="7060"/>
  <c r="H173" i="7060"/>
  <c r="H174" i="7060"/>
  <c r="H175" i="7060"/>
  <c r="H176" i="7060"/>
  <c r="H177" i="7060"/>
  <c r="H178" i="7060"/>
  <c r="H179" i="7060"/>
  <c r="H180" i="7060"/>
  <c r="H181" i="7060"/>
  <c r="H182" i="7060"/>
  <c r="H183" i="7060"/>
  <c r="H184" i="7060"/>
  <c r="H185" i="7060"/>
  <c r="H186" i="7060"/>
  <c r="H187" i="7060"/>
  <c r="H188" i="7060"/>
  <c r="H189" i="7060"/>
  <c r="H190" i="7060"/>
  <c r="H191" i="7060"/>
  <c r="H192" i="7060"/>
  <c r="H193" i="7060"/>
  <c r="H194" i="7060"/>
  <c r="H195" i="7060"/>
  <c r="H196" i="7060"/>
  <c r="H197" i="7060"/>
  <c r="H198" i="7060"/>
  <c r="H199" i="7060"/>
  <c r="H200" i="7060"/>
  <c r="H201" i="7060"/>
  <c r="H202" i="7060"/>
  <c r="H203" i="7060"/>
  <c r="H204" i="7060"/>
  <c r="H205" i="7060"/>
  <c r="H206" i="7060"/>
  <c r="H207" i="7060"/>
  <c r="H208" i="7060"/>
  <c r="H209" i="7060"/>
  <c r="H210" i="7060"/>
  <c r="H211" i="7060"/>
  <c r="H212" i="7060"/>
  <c r="H213" i="7060"/>
  <c r="H214" i="7060"/>
  <c r="H215" i="7060"/>
  <c r="H216" i="7060"/>
  <c r="H217" i="7060"/>
  <c r="H218" i="7060"/>
  <c r="H219" i="7060"/>
  <c r="H220" i="7060"/>
  <c r="H221" i="7060"/>
  <c r="H222" i="7060"/>
  <c r="H223" i="7060"/>
  <c r="H224" i="7060"/>
  <c r="H225" i="7060"/>
  <c r="H226" i="7060"/>
  <c r="H227" i="7060"/>
  <c r="H228" i="7060"/>
  <c r="H229" i="7060"/>
  <c r="H230" i="7060"/>
  <c r="H231" i="7060"/>
  <c r="H232" i="7060"/>
  <c r="H233" i="7060"/>
  <c r="H234" i="7060"/>
  <c r="H235" i="7060"/>
  <c r="H236" i="7060"/>
  <c r="H237" i="7060"/>
  <c r="H238" i="7060"/>
  <c r="H239" i="7060"/>
  <c r="H240" i="7060"/>
  <c r="H241" i="7060"/>
  <c r="H242" i="7060"/>
  <c r="H243" i="7060"/>
  <c r="H244" i="7060"/>
  <c r="H245" i="7060"/>
  <c r="H246" i="7060"/>
  <c r="H247" i="7060"/>
  <c r="H248" i="7060"/>
  <c r="H249" i="7060"/>
  <c r="H250" i="7060"/>
  <c r="H251" i="7060"/>
  <c r="H252" i="7060"/>
  <c r="H253" i="7060"/>
  <c r="H254" i="7060"/>
  <c r="H255" i="7060"/>
  <c r="H256" i="7060"/>
  <c r="H257" i="7060"/>
  <c r="H258" i="7060"/>
  <c r="H259" i="7060"/>
  <c r="H260" i="7060"/>
  <c r="H261" i="7060"/>
  <c r="H262" i="7060"/>
  <c r="H263" i="7060"/>
  <c r="H264" i="7060"/>
  <c r="H265" i="7060"/>
  <c r="H266" i="7060"/>
  <c r="H267" i="7060"/>
  <c r="H268" i="7060"/>
  <c r="H269" i="7060"/>
  <c r="H270" i="7060"/>
  <c r="H271" i="7060"/>
  <c r="H272" i="7060"/>
  <c r="H273" i="7060"/>
  <c r="H274" i="7060"/>
  <c r="H275" i="7060"/>
  <c r="H276" i="7060"/>
  <c r="H277" i="7060"/>
  <c r="H278" i="7060"/>
  <c r="H279" i="7060"/>
  <c r="H280" i="7060"/>
  <c r="H281" i="7060"/>
  <c r="H282" i="7060"/>
  <c r="H283" i="7060"/>
  <c r="H284" i="7060"/>
  <c r="H285" i="7060"/>
  <c r="H286" i="7060"/>
  <c r="H287" i="7060"/>
  <c r="H288" i="7060"/>
  <c r="H289" i="7060"/>
  <c r="H290" i="7060"/>
  <c r="H291" i="7060"/>
  <c r="H292" i="7060"/>
  <c r="H293" i="7060"/>
  <c r="H294" i="7060"/>
  <c r="H295" i="7060"/>
  <c r="H296" i="7060"/>
  <c r="H297" i="7060"/>
  <c r="H298" i="7060"/>
  <c r="H299" i="7060"/>
  <c r="H300" i="7060"/>
  <c r="H301" i="7060"/>
  <c r="H302" i="7060"/>
  <c r="H303" i="7060"/>
  <c r="H304" i="7060"/>
  <c r="H305" i="7060"/>
  <c r="H306" i="7060"/>
  <c r="H307" i="7060"/>
  <c r="H308" i="7060"/>
  <c r="H309" i="7060"/>
  <c r="H310" i="7060"/>
  <c r="H311" i="7060"/>
  <c r="H312" i="7060"/>
  <c r="H313" i="7060"/>
  <c r="H314" i="7060"/>
  <c r="H315" i="7060"/>
  <c r="H316" i="7060"/>
  <c r="H317" i="7060"/>
  <c r="H318" i="7060"/>
  <c r="H319" i="7060"/>
  <c r="H320" i="7060"/>
  <c r="H321" i="7060"/>
  <c r="H322" i="7060"/>
  <c r="H323" i="7060"/>
  <c r="H324" i="7060"/>
  <c r="H325" i="7060"/>
  <c r="H326" i="7060"/>
  <c r="H327" i="7060"/>
  <c r="H328" i="7060"/>
  <c r="H329" i="7060"/>
  <c r="H330" i="7060"/>
  <c r="H331" i="7060"/>
  <c r="H332" i="7060"/>
  <c r="H333" i="7060"/>
  <c r="H334" i="7060"/>
  <c r="H335" i="7060"/>
  <c r="H336" i="7060"/>
  <c r="H337" i="7060"/>
  <c r="H338" i="7060"/>
  <c r="H339" i="7060"/>
  <c r="H340" i="7060"/>
  <c r="H341" i="7060"/>
  <c r="H342" i="7060"/>
  <c r="H343" i="7060"/>
  <c r="H344" i="7060"/>
  <c r="H345" i="7060"/>
  <c r="H346" i="7060"/>
  <c r="H347" i="7060"/>
  <c r="H348" i="7060"/>
  <c r="H349" i="7060"/>
  <c r="H350" i="7060"/>
  <c r="H351" i="7060"/>
  <c r="H352" i="7060"/>
  <c r="H353" i="7060"/>
  <c r="H354" i="7060"/>
  <c r="H355" i="7060"/>
  <c r="H356" i="7060"/>
  <c r="H357" i="7060"/>
  <c r="H358" i="7060"/>
  <c r="H359" i="7060"/>
  <c r="H360" i="7060"/>
  <c r="H361" i="7060"/>
  <c r="H362" i="7060"/>
  <c r="H363" i="7060"/>
  <c r="H364" i="7060"/>
  <c r="H365" i="7060"/>
  <c r="H366" i="7060"/>
  <c r="H367" i="7060"/>
  <c r="H368" i="7060"/>
  <c r="H369" i="7060"/>
  <c r="H370" i="7060"/>
  <c r="H371" i="7060"/>
  <c r="H372" i="7060"/>
  <c r="H373" i="7060"/>
  <c r="H374" i="7060"/>
  <c r="H375" i="7060"/>
  <c r="H376" i="7060"/>
  <c r="H377" i="7060"/>
  <c r="H378" i="7060"/>
  <c r="H379" i="7060"/>
  <c r="H380" i="7060"/>
  <c r="H381" i="7060"/>
  <c r="H382" i="7060"/>
  <c r="H383" i="7060"/>
  <c r="H384" i="7060"/>
  <c r="H385" i="7060"/>
  <c r="H386" i="7060"/>
  <c r="H387" i="7060"/>
  <c r="H388" i="7060"/>
  <c r="H389" i="7060"/>
  <c r="H390" i="7060"/>
  <c r="H391" i="7060"/>
  <c r="H392" i="7060"/>
  <c r="H393" i="7060"/>
  <c r="H394" i="7060"/>
  <c r="H395" i="7060"/>
  <c r="H396" i="7060"/>
  <c r="H397" i="7060"/>
  <c r="H398" i="7060"/>
  <c r="H399" i="7060"/>
  <c r="H400" i="7060"/>
  <c r="H401" i="7060"/>
  <c r="H402" i="7060"/>
  <c r="H403" i="7060"/>
  <c r="H404" i="7060"/>
  <c r="H405" i="7060"/>
  <c r="H406" i="7060"/>
  <c r="H407" i="7060"/>
  <c r="H408" i="7060"/>
  <c r="H409" i="7060"/>
  <c r="H410" i="7060"/>
  <c r="H411" i="7060"/>
  <c r="H412" i="7060"/>
  <c r="H413" i="7060"/>
  <c r="H414" i="7060"/>
  <c r="H415" i="7060"/>
  <c r="H416" i="7060"/>
  <c r="H417" i="7060"/>
  <c r="H418" i="7060"/>
  <c r="H419" i="7060"/>
  <c r="H420" i="7060"/>
  <c r="H421" i="7060"/>
  <c r="H422" i="7060"/>
  <c r="H423" i="7060"/>
  <c r="H424" i="7060"/>
  <c r="H425" i="7060"/>
  <c r="H426" i="7060"/>
  <c r="H427" i="7060"/>
  <c r="H428" i="7060"/>
  <c r="H429" i="7060"/>
  <c r="H430" i="7060"/>
  <c r="H431" i="7060"/>
  <c r="H432" i="7060"/>
  <c r="H433" i="7060"/>
  <c r="H434" i="7060"/>
  <c r="H435" i="7060"/>
  <c r="H436" i="7060"/>
  <c r="H437" i="7060"/>
  <c r="H438" i="7060"/>
  <c r="H439" i="7060"/>
  <c r="H440" i="7060"/>
  <c r="H441" i="7060"/>
  <c r="H442" i="7060"/>
  <c r="H443" i="7060"/>
  <c r="H444" i="7060"/>
  <c r="H445" i="7060"/>
  <c r="H446" i="7060"/>
  <c r="H447" i="7060"/>
  <c r="H448" i="7060"/>
  <c r="H449" i="7060"/>
  <c r="H450" i="7060"/>
  <c r="H451" i="7060"/>
  <c r="H452" i="7060"/>
  <c r="H453" i="7060"/>
  <c r="H454" i="7060"/>
  <c r="H455" i="7060"/>
  <c r="H456" i="7060"/>
  <c r="H457" i="7060"/>
  <c r="H458" i="7060"/>
  <c r="H459" i="7060"/>
  <c r="H460" i="7060"/>
  <c r="H461" i="7060"/>
  <c r="H462" i="7060"/>
  <c r="H463" i="7060"/>
  <c r="H464" i="7060"/>
  <c r="H465" i="7060"/>
  <c r="H466" i="7060"/>
  <c r="H467" i="7060"/>
  <c r="H468" i="7060"/>
  <c r="H469" i="7060"/>
  <c r="H470" i="7060"/>
  <c r="H471" i="7060"/>
  <c r="H472" i="7060"/>
  <c r="H473" i="7060"/>
  <c r="H474" i="7060"/>
  <c r="H475" i="7060"/>
  <c r="H476" i="7060"/>
  <c r="H477" i="7060"/>
  <c r="H478" i="7060"/>
  <c r="H479" i="7060"/>
  <c r="H480" i="7060"/>
  <c r="H481" i="7060"/>
  <c r="H482" i="7060"/>
  <c r="H483" i="7060"/>
  <c r="H484" i="7060"/>
  <c r="H485" i="7060"/>
  <c r="H486" i="7060"/>
  <c r="H487" i="7060"/>
  <c r="H488" i="7060"/>
  <c r="H489" i="7060"/>
  <c r="H490" i="7060"/>
  <c r="H491" i="7060"/>
  <c r="H492" i="7060"/>
  <c r="H493" i="7060"/>
  <c r="H494" i="7060"/>
  <c r="H495" i="7060"/>
  <c r="H496" i="7060"/>
  <c r="H497" i="7060"/>
  <c r="H498" i="7060"/>
  <c r="H499" i="7060"/>
  <c r="H500" i="7060"/>
  <c r="H501" i="7060"/>
  <c r="H502" i="7060"/>
  <c r="H503" i="7060"/>
  <c r="H504" i="7060"/>
  <c r="H505" i="7060"/>
  <c r="H506" i="7060"/>
  <c r="H507" i="7060"/>
  <c r="H508" i="7060"/>
  <c r="H509" i="7060"/>
  <c r="H510" i="7060"/>
  <c r="H511" i="7060"/>
  <c r="H512" i="7060"/>
  <c r="H513" i="7060"/>
  <c r="H514" i="7060"/>
  <c r="H515" i="7060"/>
  <c r="H516" i="7060"/>
  <c r="H517" i="7060"/>
  <c r="H518" i="7060"/>
  <c r="H519" i="7060"/>
  <c r="H520" i="7060"/>
  <c r="H521" i="7060"/>
  <c r="H522" i="7060"/>
  <c r="H523" i="7060"/>
  <c r="H524" i="7060"/>
  <c r="H525" i="7060"/>
  <c r="H526" i="7060"/>
  <c r="H527" i="7060"/>
  <c r="H528" i="7060"/>
  <c r="H529" i="7060"/>
  <c r="H530" i="7060"/>
  <c r="H531" i="7060"/>
  <c r="H532" i="7060"/>
  <c r="H533" i="7060"/>
  <c r="H534" i="7060"/>
  <c r="H535" i="7060"/>
  <c r="H536" i="7060"/>
  <c r="H537" i="7060"/>
  <c r="H538" i="7060"/>
  <c r="H539" i="7060"/>
  <c r="H540" i="7060"/>
  <c r="H541" i="7060"/>
  <c r="H542" i="7060"/>
  <c r="H543" i="7060"/>
  <c r="H544" i="7060"/>
  <c r="H545" i="7060"/>
  <c r="H546" i="7060"/>
  <c r="H547" i="7060"/>
  <c r="H548" i="7060"/>
  <c r="H549" i="7060"/>
  <c r="H550" i="7060"/>
  <c r="H551" i="7060"/>
  <c r="H552" i="7060"/>
  <c r="H553" i="7060"/>
  <c r="H554" i="7060"/>
  <c r="H555" i="7060"/>
  <c r="H556" i="7060"/>
  <c r="H557" i="7060"/>
  <c r="H558" i="7060"/>
  <c r="H559" i="7060"/>
  <c r="H560" i="7060"/>
  <c r="H561" i="7060"/>
  <c r="H562" i="7060"/>
  <c r="H563" i="7060"/>
  <c r="H564" i="7060"/>
  <c r="H565" i="7060"/>
  <c r="H566" i="7060"/>
  <c r="H567" i="7060"/>
  <c r="H568" i="7060"/>
  <c r="H569" i="7060"/>
  <c r="H570" i="7060"/>
  <c r="H571" i="7060"/>
  <c r="H572" i="7060"/>
  <c r="H573" i="7060"/>
  <c r="H574" i="7060"/>
  <c r="H575" i="7060"/>
  <c r="H576" i="7060"/>
  <c r="H577" i="7060"/>
  <c r="H578" i="7060"/>
  <c r="H579" i="7060"/>
  <c r="H580" i="7060"/>
  <c r="H581" i="7060"/>
  <c r="H582" i="7060"/>
  <c r="H583" i="7060"/>
  <c r="H584" i="7060"/>
  <c r="H585" i="7060"/>
  <c r="H586" i="7060"/>
  <c r="H587" i="7060"/>
  <c r="H588" i="7060"/>
  <c r="H589" i="7060"/>
  <c r="H590" i="7060"/>
  <c r="H591" i="7060"/>
  <c r="H592" i="7060"/>
  <c r="H593" i="7060"/>
  <c r="H594" i="7060"/>
  <c r="H595" i="7060"/>
  <c r="H596" i="7060"/>
  <c r="H597" i="7060"/>
  <c r="H598" i="7060"/>
  <c r="H599" i="7060"/>
  <c r="H600" i="7060"/>
  <c r="H601" i="7060"/>
  <c r="H602" i="7060"/>
  <c r="H603" i="7060"/>
  <c r="H604" i="7060"/>
  <c r="H605" i="7060"/>
  <c r="H606" i="7060"/>
  <c r="H607" i="7060"/>
  <c r="H608" i="7060"/>
  <c r="H609" i="7060"/>
  <c r="H610" i="7060"/>
  <c r="H611" i="7060"/>
  <c r="H612" i="7060"/>
  <c r="H613" i="7060"/>
  <c r="H614" i="7060"/>
  <c r="H615" i="7060"/>
  <c r="H616" i="7060"/>
  <c r="H617" i="7060"/>
  <c r="H618" i="7060"/>
  <c r="H619" i="7060"/>
  <c r="H620" i="7060"/>
  <c r="H621" i="7060"/>
  <c r="H622" i="7060"/>
  <c r="H623" i="7060"/>
  <c r="H624" i="7060"/>
  <c r="H625" i="7060"/>
  <c r="H626" i="7060"/>
  <c r="H627" i="7060"/>
  <c r="H628" i="7060"/>
  <c r="H629" i="7060"/>
  <c r="H630" i="7060"/>
  <c r="H631" i="7060"/>
  <c r="H632" i="7060"/>
  <c r="H633" i="7060"/>
  <c r="H634" i="7060"/>
  <c r="H635" i="7060"/>
  <c r="H636" i="7060"/>
  <c r="H637" i="7060"/>
  <c r="H638" i="7060"/>
  <c r="H639" i="7060"/>
  <c r="H640" i="7060"/>
  <c r="H641" i="7060"/>
  <c r="H642" i="7060"/>
  <c r="H643" i="7060"/>
  <c r="H644" i="7060"/>
  <c r="H645" i="7060"/>
  <c r="H646" i="7060"/>
  <c r="H647" i="7060"/>
  <c r="H648" i="7060"/>
  <c r="H649" i="7060"/>
  <c r="H650" i="7060"/>
  <c r="H651" i="7060"/>
  <c r="H652" i="7060"/>
  <c r="H653" i="7060"/>
  <c r="H654" i="7060"/>
  <c r="H655" i="7060"/>
  <c r="H656" i="7060"/>
  <c r="H657" i="7060"/>
  <c r="H658" i="7060"/>
  <c r="H659" i="7060"/>
  <c r="H660" i="7060"/>
  <c r="H661" i="7060"/>
  <c r="H662" i="7060"/>
  <c r="H663" i="7060"/>
  <c r="H664" i="7060"/>
  <c r="H665" i="7060"/>
  <c r="H666" i="7060"/>
  <c r="H667" i="7060"/>
  <c r="H668" i="7060"/>
  <c r="H669" i="7060"/>
  <c r="H670" i="7060"/>
  <c r="H671" i="7060"/>
  <c r="H672" i="7060"/>
  <c r="H673" i="7060"/>
  <c r="H674" i="7060"/>
  <c r="H675" i="7060"/>
  <c r="H676" i="7060"/>
  <c r="H677" i="7060"/>
  <c r="H678" i="7060"/>
  <c r="H679" i="7060"/>
  <c r="H680" i="7060"/>
  <c r="H681" i="7060"/>
  <c r="H682" i="7060"/>
  <c r="H683" i="7060"/>
  <c r="H684" i="7060"/>
  <c r="H685" i="7060"/>
  <c r="H686" i="7060"/>
  <c r="H687" i="7060"/>
  <c r="H688" i="7060"/>
  <c r="H689" i="7060"/>
  <c r="H690" i="7060"/>
  <c r="H691" i="7060"/>
  <c r="H692" i="7060"/>
  <c r="H693" i="7060"/>
  <c r="H694" i="7060"/>
  <c r="H695" i="7060"/>
  <c r="H696" i="7060"/>
  <c r="H697" i="7060"/>
  <c r="H698" i="7060"/>
  <c r="H699" i="7060"/>
  <c r="H700" i="7060"/>
  <c r="H701" i="7060"/>
  <c r="H702" i="7060"/>
  <c r="H703" i="7060"/>
  <c r="H704" i="7060"/>
  <c r="H705" i="7060"/>
  <c r="H706" i="7060"/>
  <c r="H707" i="7060"/>
  <c r="H708" i="7060"/>
  <c r="H709" i="7060"/>
  <c r="H710" i="7060"/>
  <c r="H711" i="7060"/>
  <c r="H712" i="7060"/>
  <c r="H713" i="7060"/>
  <c r="H714" i="7060"/>
  <c r="H715" i="7060"/>
  <c r="H716" i="7060"/>
  <c r="H717" i="7060"/>
  <c r="H718" i="7060"/>
  <c r="H719" i="7060"/>
  <c r="H720" i="7060"/>
  <c r="H721" i="7060"/>
  <c r="H722" i="7060"/>
  <c r="H723" i="7060"/>
  <c r="H724" i="7060"/>
  <c r="H725" i="7060"/>
  <c r="H726" i="7060"/>
  <c r="H727" i="7060"/>
  <c r="H728" i="7060"/>
  <c r="H729" i="7060"/>
  <c r="H730" i="7060"/>
  <c r="H731" i="7060"/>
  <c r="H732" i="7060"/>
  <c r="H733" i="7060"/>
  <c r="H734" i="7060"/>
  <c r="H735" i="7060"/>
  <c r="H736" i="7060"/>
  <c r="H737" i="7060"/>
  <c r="H738" i="7060"/>
  <c r="H739" i="7060"/>
  <c r="H740" i="7060"/>
  <c r="H741" i="7060"/>
  <c r="H742" i="7060"/>
  <c r="H743" i="7060"/>
  <c r="H744" i="7060"/>
  <c r="H745" i="7060"/>
  <c r="H746" i="7060"/>
  <c r="H747" i="7060"/>
  <c r="H748" i="7060"/>
  <c r="H749" i="7060"/>
  <c r="H750" i="7060"/>
  <c r="H751" i="7060"/>
  <c r="H752" i="7060"/>
  <c r="H753" i="7060"/>
  <c r="H754" i="7060"/>
  <c r="H755" i="7060"/>
  <c r="H756" i="7060"/>
  <c r="H757" i="7060"/>
  <c r="H758" i="7060"/>
  <c r="H759" i="7060"/>
  <c r="H760" i="7060"/>
  <c r="H761" i="7060"/>
  <c r="H762" i="7060"/>
  <c r="H763" i="7060"/>
  <c r="H764" i="7060"/>
  <c r="H765" i="7060"/>
  <c r="H766" i="7060"/>
  <c r="H767" i="7060"/>
  <c r="H768" i="7060"/>
  <c r="H769" i="7060"/>
  <c r="H770" i="7060"/>
  <c r="H771" i="7060"/>
  <c r="H772" i="7060"/>
  <c r="H773" i="7060"/>
  <c r="H774" i="7060"/>
  <c r="H775" i="7060"/>
  <c r="H776" i="7060"/>
  <c r="H777" i="7060"/>
  <c r="H778" i="7060"/>
  <c r="H779" i="7060"/>
  <c r="H780" i="7060"/>
  <c r="H781" i="7060"/>
  <c r="H782" i="7060"/>
  <c r="H783" i="7060"/>
  <c r="H784" i="7060"/>
  <c r="H785" i="7060"/>
  <c r="H786" i="7060"/>
  <c r="H787" i="7060"/>
  <c r="H788" i="7060"/>
  <c r="H789" i="7060"/>
  <c r="H790" i="7060"/>
  <c r="H791" i="7060"/>
  <c r="H792" i="7060"/>
  <c r="H793" i="7060"/>
  <c r="H794" i="7060"/>
  <c r="H795" i="7060"/>
  <c r="H796" i="7060"/>
  <c r="H797" i="7060"/>
  <c r="H798" i="7060"/>
  <c r="H799" i="7060"/>
  <c r="H800" i="7060"/>
  <c r="H801" i="7060"/>
  <c r="H802" i="7060"/>
  <c r="H803" i="7060"/>
  <c r="H804" i="7060"/>
  <c r="H805" i="7060"/>
  <c r="H806" i="7060"/>
  <c r="H807" i="7060"/>
  <c r="H808" i="7060"/>
  <c r="H809" i="7060"/>
  <c r="H810" i="7060"/>
  <c r="H811" i="7060"/>
  <c r="H812" i="7060"/>
  <c r="H813" i="7060"/>
  <c r="H814" i="7060"/>
  <c r="H815" i="7060"/>
  <c r="H816" i="7060"/>
  <c r="H817" i="7060"/>
  <c r="H818" i="7060"/>
  <c r="H819" i="7060"/>
  <c r="H820" i="7060"/>
  <c r="H821" i="7060"/>
  <c r="H822" i="7060"/>
  <c r="H823" i="7060"/>
  <c r="H824" i="7060"/>
  <c r="H825" i="7060"/>
  <c r="H826" i="7060"/>
  <c r="H827" i="7060"/>
  <c r="H828" i="7060"/>
  <c r="H829" i="7060"/>
  <c r="H830" i="7060"/>
  <c r="H831" i="7060"/>
  <c r="H832" i="7060"/>
  <c r="H833" i="7060"/>
  <c r="H834" i="7060"/>
  <c r="H835" i="7060"/>
  <c r="H836" i="7060"/>
  <c r="H837" i="7060"/>
  <c r="H838" i="7060"/>
  <c r="H839" i="7060"/>
  <c r="H840" i="7060"/>
  <c r="H841" i="7060"/>
  <c r="H842" i="7060"/>
  <c r="H843" i="7060"/>
  <c r="H844" i="7060"/>
  <c r="H845" i="7060"/>
  <c r="H846" i="7060"/>
  <c r="H847" i="7060"/>
  <c r="H848" i="7060"/>
  <c r="H849" i="7060"/>
  <c r="H850" i="7060"/>
  <c r="H851" i="7060"/>
  <c r="H852" i="7060"/>
  <c r="H853" i="7060"/>
  <c r="H854" i="7060"/>
  <c r="H855" i="7060"/>
  <c r="H856" i="7060"/>
  <c r="H857" i="7060"/>
  <c r="H858" i="7060"/>
  <c r="H859" i="7060"/>
  <c r="H860" i="7060"/>
  <c r="H861" i="7060"/>
  <c r="H862" i="7060"/>
  <c r="H863" i="7060"/>
  <c r="H864" i="7060"/>
  <c r="H865" i="7060"/>
  <c r="H866" i="7060"/>
  <c r="H867" i="7060"/>
  <c r="H868" i="7060"/>
  <c r="H869" i="7060"/>
  <c r="H870" i="7060"/>
  <c r="H871" i="7060"/>
  <c r="H872" i="7060"/>
  <c r="H873" i="7060"/>
  <c r="H874" i="7060"/>
  <c r="H875" i="7060"/>
  <c r="H876" i="7060"/>
  <c r="H877" i="7060"/>
  <c r="H878" i="7060"/>
  <c r="H879" i="7060"/>
  <c r="H880" i="7060"/>
  <c r="H881" i="7060"/>
  <c r="H882" i="7060"/>
  <c r="H883" i="7060"/>
  <c r="H884" i="7060"/>
  <c r="H885" i="7060"/>
  <c r="H886" i="7060"/>
  <c r="H887" i="7060"/>
  <c r="H888" i="7060"/>
  <c r="H889" i="7060"/>
  <c r="H890" i="7060"/>
  <c r="H891" i="7060"/>
  <c r="H892" i="7060"/>
  <c r="H893" i="7060"/>
  <c r="H894" i="7060"/>
  <c r="H895" i="7060"/>
  <c r="H896" i="7060"/>
  <c r="H897" i="7060"/>
  <c r="H898" i="7060"/>
  <c r="H899" i="7060"/>
  <c r="H900" i="7060"/>
  <c r="H901" i="7060"/>
  <c r="H902" i="7060"/>
  <c r="H903" i="7060"/>
  <c r="H904" i="7060"/>
  <c r="H905" i="7060"/>
  <c r="H906" i="7060"/>
  <c r="H907" i="7060"/>
  <c r="H908" i="7060"/>
  <c r="H909" i="7060"/>
  <c r="H910" i="7060"/>
  <c r="H911" i="7060"/>
  <c r="H912" i="7060"/>
  <c r="H913" i="7060"/>
  <c r="H914" i="7060"/>
  <c r="H915" i="7060"/>
  <c r="H916" i="7060"/>
  <c r="H917" i="7060"/>
  <c r="H918" i="7060"/>
  <c r="H919" i="7060"/>
  <c r="H920" i="7060"/>
  <c r="H921" i="7060"/>
  <c r="H922" i="7060"/>
  <c r="H923" i="7060"/>
  <c r="H924" i="7060"/>
  <c r="H925" i="7060"/>
  <c r="H926" i="7060"/>
  <c r="H927" i="7060"/>
  <c r="H928" i="7060"/>
  <c r="H929" i="7060"/>
  <c r="H930" i="7060"/>
  <c r="H931" i="7060"/>
  <c r="H932" i="7060"/>
  <c r="H933" i="7060"/>
  <c r="H934" i="7060"/>
  <c r="H935" i="7060"/>
  <c r="H936" i="7060"/>
  <c r="H937" i="7060"/>
  <c r="H938" i="7060"/>
  <c r="H939" i="7060"/>
  <c r="H940" i="7060"/>
  <c r="H941" i="7060"/>
  <c r="H942" i="7060"/>
  <c r="H943" i="7060"/>
  <c r="H944" i="7060"/>
  <c r="H945" i="7060"/>
  <c r="H946" i="7060"/>
  <c r="H947" i="7060"/>
  <c r="H948" i="7060"/>
  <c r="H949" i="7060"/>
  <c r="H950" i="7060"/>
  <c r="H951" i="7060"/>
  <c r="H952" i="7060"/>
  <c r="H953" i="7060"/>
  <c r="H954" i="7060"/>
  <c r="H955" i="7060"/>
  <c r="H956" i="7060"/>
  <c r="H957" i="7060"/>
  <c r="H958" i="7060"/>
  <c r="H959" i="7060"/>
  <c r="H960" i="7060"/>
  <c r="H961" i="7060"/>
  <c r="H962" i="7060"/>
  <c r="H963" i="7060"/>
  <c r="H964" i="7060"/>
  <c r="H965" i="7060"/>
  <c r="H966" i="7060"/>
  <c r="H967" i="7060"/>
  <c r="H968" i="7060"/>
  <c r="H969" i="7060"/>
  <c r="H970" i="7060"/>
  <c r="H971" i="7060"/>
  <c r="H972" i="7060"/>
  <c r="H973" i="7060"/>
  <c r="H974" i="7060"/>
  <c r="H975" i="7060"/>
  <c r="H976" i="7060"/>
  <c r="H977" i="7060"/>
  <c r="H978" i="7060"/>
  <c r="H979" i="7060"/>
  <c r="H980" i="7060"/>
  <c r="H981" i="7060"/>
  <c r="H982" i="7060"/>
  <c r="H983" i="7060"/>
  <c r="H984" i="7060"/>
  <c r="H985" i="7060"/>
  <c r="H986" i="7060"/>
  <c r="H987" i="7060"/>
  <c r="H988" i="7060"/>
  <c r="H989" i="7060"/>
  <c r="H990" i="7060"/>
  <c r="H991" i="7060"/>
  <c r="H992" i="7060"/>
  <c r="H993" i="7060"/>
  <c r="H994" i="7060"/>
  <c r="H995" i="7060"/>
  <c r="H996" i="7060"/>
  <c r="H997" i="7060"/>
  <c r="H998" i="7060"/>
  <c r="H999" i="7060"/>
  <c r="H1000" i="7060"/>
  <c r="H1001" i="7060"/>
  <c r="H1002" i="7060"/>
  <c r="H1003" i="7060"/>
  <c r="H1004" i="7060"/>
  <c r="H1005" i="7060"/>
  <c r="H1006" i="7060"/>
  <c r="H1007" i="7060"/>
  <c r="H1008" i="7060"/>
  <c r="H1009" i="7060"/>
  <c r="H1010" i="7060"/>
  <c r="H1011" i="7060"/>
  <c r="H1012" i="7060"/>
  <c r="H1013" i="7060"/>
  <c r="H1014" i="7060"/>
  <c r="H1015" i="7060"/>
  <c r="H1016" i="7060"/>
  <c r="H1017" i="7060"/>
  <c r="H1018" i="7060"/>
  <c r="H1019" i="7060"/>
  <c r="H1020" i="7060"/>
  <c r="H1021" i="7060"/>
  <c r="H1022" i="7060"/>
  <c r="H1023" i="7060"/>
  <c r="H1024" i="7060"/>
  <c r="H1025" i="7060"/>
  <c r="H1026" i="7060"/>
  <c r="H1027" i="7060"/>
  <c r="H1028" i="7060"/>
  <c r="H1029" i="7060"/>
  <c r="H1030" i="7060"/>
  <c r="H1031" i="7060"/>
  <c r="H1032" i="7060"/>
  <c r="H1033" i="7060"/>
  <c r="H1034" i="7060"/>
  <c r="H1035" i="7060"/>
  <c r="H1036" i="7060"/>
  <c r="H1037" i="7060"/>
  <c r="H1038" i="7060"/>
  <c r="H1039" i="7060"/>
  <c r="H1040" i="7060"/>
  <c r="H1041" i="7060"/>
  <c r="H1042" i="7060"/>
  <c r="H1043" i="7060"/>
  <c r="H1044" i="7060"/>
  <c r="H1045" i="7060"/>
  <c r="H1046" i="7060"/>
  <c r="H1047" i="7060"/>
  <c r="H1048" i="7060"/>
  <c r="H1049" i="7060"/>
  <c r="H1050" i="7060"/>
  <c r="H1051" i="7060"/>
  <c r="H1052" i="7060"/>
  <c r="H1053" i="7060"/>
  <c r="H1054" i="7060"/>
  <c r="H1055" i="7060"/>
  <c r="H1056" i="7060"/>
  <c r="H1057" i="7060"/>
  <c r="H1058" i="7060"/>
  <c r="H1059" i="7060"/>
  <c r="H1060" i="7060"/>
  <c r="H1061" i="7060"/>
  <c r="H1062" i="7060"/>
  <c r="H1063" i="7060"/>
  <c r="H1064" i="7060"/>
  <c r="H1065" i="7060"/>
  <c r="H1066" i="7060"/>
  <c r="H1067" i="7060"/>
  <c r="H1068" i="7060"/>
  <c r="H1069" i="7060"/>
  <c r="H1070" i="7060"/>
  <c r="H1071" i="7060"/>
  <c r="H1072" i="7060"/>
  <c r="H1073" i="7060"/>
  <c r="H1074" i="7060"/>
  <c r="H1075" i="7060"/>
  <c r="H1076" i="7060"/>
  <c r="H1077" i="7060"/>
  <c r="H1078" i="7060"/>
  <c r="H1079" i="7060"/>
  <c r="H1080" i="7060"/>
  <c r="H1081" i="7060"/>
  <c r="H1082" i="7060"/>
  <c r="H1083" i="7060"/>
  <c r="H1084" i="7060"/>
  <c r="H1085" i="7060"/>
  <c r="H1086" i="7060"/>
  <c r="H1087" i="7060"/>
  <c r="H1088" i="7060"/>
  <c r="H1089" i="7060"/>
  <c r="H1090" i="7060"/>
  <c r="H1091" i="7060"/>
  <c r="H1092" i="7060"/>
  <c r="H1093" i="7060"/>
  <c r="H1094" i="7060"/>
  <c r="H1095" i="7060"/>
  <c r="H1096" i="7060"/>
  <c r="H1097" i="7060"/>
  <c r="H1098" i="7060"/>
  <c r="H1099" i="7060"/>
  <c r="H1100" i="7060"/>
  <c r="H1101" i="7060"/>
  <c r="H1102" i="7060"/>
  <c r="H1103" i="7060"/>
  <c r="H1104" i="7060"/>
  <c r="H1105" i="7060"/>
  <c r="H1106" i="7060"/>
  <c r="H1107" i="7060"/>
  <c r="H1108" i="7060"/>
  <c r="H1109" i="7060"/>
  <c r="H1110" i="7060"/>
  <c r="H1111" i="7060"/>
  <c r="H1112" i="7060"/>
  <c r="H1113" i="7060"/>
  <c r="H1114" i="7060"/>
  <c r="H1115" i="7060"/>
  <c r="H1116" i="7060"/>
  <c r="H1117" i="7060"/>
  <c r="H1118" i="7060"/>
  <c r="H1119" i="7060"/>
  <c r="H1120" i="7060"/>
  <c r="H1121" i="7060"/>
  <c r="H1122" i="7060"/>
  <c r="H1123" i="7060"/>
  <c r="H1124" i="7060"/>
  <c r="H1125" i="7060"/>
  <c r="H1126" i="7060"/>
  <c r="H1127" i="7060"/>
  <c r="H1128" i="7060"/>
  <c r="H1129" i="7060"/>
  <c r="H1130" i="7060"/>
  <c r="H1131" i="7060"/>
  <c r="H1132" i="7060"/>
  <c r="H1133" i="7060"/>
  <c r="H1134" i="7060"/>
  <c r="H1135" i="7060"/>
  <c r="H1136" i="7060"/>
  <c r="H1137" i="7060"/>
  <c r="H1138" i="7060"/>
  <c r="H1139" i="7060"/>
  <c r="H1140" i="7060"/>
  <c r="H1141" i="7060"/>
  <c r="H1142" i="7060"/>
  <c r="H1143" i="7060"/>
  <c r="H1144" i="7060"/>
  <c r="H1145" i="7060"/>
  <c r="H1146" i="7060"/>
  <c r="H1147" i="7060"/>
  <c r="H1148" i="7060"/>
  <c r="H1149" i="7060"/>
  <c r="H1150" i="7060"/>
  <c r="H1151" i="7060"/>
  <c r="H1152" i="7060"/>
  <c r="H1153" i="7060"/>
  <c r="H1154" i="7060"/>
  <c r="H1155" i="7060"/>
  <c r="H1156" i="7060"/>
  <c r="H1157" i="7060"/>
  <c r="H1158" i="7060"/>
  <c r="H1159" i="7060"/>
  <c r="H1160" i="7060"/>
  <c r="H1161" i="7060"/>
  <c r="H1162" i="7060"/>
  <c r="H1163" i="7060"/>
  <c r="H1164" i="7060"/>
  <c r="H1165" i="7060"/>
  <c r="H1166" i="7060"/>
  <c r="H1167" i="7060"/>
  <c r="H1168" i="7060"/>
  <c r="H1169" i="7060"/>
  <c r="H1170" i="7060"/>
  <c r="H1171" i="7060"/>
  <c r="H1172" i="7060"/>
  <c r="H1173" i="7060"/>
  <c r="H1174" i="7060"/>
  <c r="H1175" i="7060"/>
  <c r="H1176" i="7060"/>
  <c r="H1177" i="7060"/>
  <c r="H1178" i="7060"/>
  <c r="H1179" i="7060"/>
  <c r="H1180" i="7060"/>
  <c r="H1181" i="7060"/>
  <c r="H1182" i="7060"/>
  <c r="H1183" i="7060"/>
  <c r="H1184" i="7060"/>
  <c r="H1185" i="7060"/>
  <c r="H1186" i="7060"/>
  <c r="H1187" i="7060"/>
  <c r="H1188" i="7060"/>
  <c r="H1189" i="7060"/>
  <c r="H1190" i="7060"/>
  <c r="H1191" i="7060"/>
  <c r="H1192" i="7060"/>
  <c r="H1193" i="7060"/>
  <c r="H1194" i="7060"/>
  <c r="H1195" i="7060"/>
  <c r="H1196" i="7060"/>
  <c r="H1197" i="7060"/>
  <c r="H1198" i="7060"/>
  <c r="H1199" i="7060"/>
  <c r="H1200" i="7060"/>
  <c r="H1201" i="7060"/>
  <c r="H1202" i="7060"/>
  <c r="H1203" i="7060"/>
  <c r="H1204" i="7060"/>
  <c r="H1205" i="7060"/>
  <c r="H1206" i="7060"/>
  <c r="H1207" i="7060"/>
  <c r="H1208" i="7060"/>
  <c r="H1209" i="7060"/>
  <c r="H1210" i="7060"/>
  <c r="H1211" i="7060"/>
  <c r="H1212" i="7060"/>
  <c r="H1213" i="7060"/>
  <c r="H1214" i="7060"/>
  <c r="H1215" i="7060"/>
  <c r="H1216" i="7060"/>
  <c r="H1217" i="7060"/>
  <c r="H1218" i="7060"/>
  <c r="H1219" i="7060"/>
  <c r="H1220" i="7060"/>
  <c r="H1221" i="7060"/>
  <c r="H1222" i="7060"/>
  <c r="H1223" i="7060"/>
  <c r="H1224" i="7060"/>
  <c r="H1225" i="7060"/>
  <c r="H1226" i="7060"/>
  <c r="H1227" i="7060"/>
  <c r="H1228" i="7060"/>
  <c r="H1229" i="7060"/>
  <c r="H1230" i="7060"/>
  <c r="H1231" i="7060"/>
  <c r="H1232" i="7060"/>
  <c r="H1233" i="7060"/>
  <c r="H1234" i="7060"/>
  <c r="H1235" i="7060"/>
  <c r="H1236" i="7060"/>
  <c r="H1237" i="7060"/>
  <c r="H1238" i="7060"/>
  <c r="H1239" i="7060"/>
  <c r="H1240" i="7060"/>
  <c r="H1241" i="7060"/>
  <c r="H1242" i="7060"/>
  <c r="H1243" i="7060"/>
  <c r="H1244" i="7060"/>
  <c r="H1245" i="7060"/>
  <c r="H1246" i="7060"/>
  <c r="H1247" i="7060"/>
  <c r="H1248" i="7060"/>
  <c r="H1249" i="7060"/>
  <c r="H1250" i="7060"/>
  <c r="H1251" i="7060"/>
  <c r="H1252" i="7060"/>
  <c r="H1253" i="7060"/>
  <c r="H1254" i="7060"/>
  <c r="H1255" i="7060"/>
  <c r="H1256" i="7060"/>
  <c r="H1257" i="7060"/>
  <c r="H1258" i="7060"/>
  <c r="H1259" i="7060"/>
  <c r="H1260" i="7060"/>
  <c r="H1261" i="7060"/>
  <c r="H1262" i="7060"/>
  <c r="H1263" i="7060"/>
  <c r="H1264" i="7060"/>
  <c r="H1265" i="7060"/>
  <c r="H1266" i="7060"/>
  <c r="H1267" i="7060"/>
  <c r="H1268" i="7060"/>
  <c r="H1269" i="7060"/>
  <c r="H1270" i="7060"/>
  <c r="H1271" i="7060"/>
  <c r="H1272" i="7060"/>
  <c r="H1273" i="7060"/>
  <c r="H1274" i="7060"/>
  <c r="H1275" i="7060"/>
  <c r="H1276" i="7060"/>
  <c r="H1277" i="7060"/>
  <c r="H1278" i="7060"/>
  <c r="H1279" i="7060"/>
  <c r="H1280" i="7060"/>
  <c r="H1281" i="7060"/>
  <c r="H1282" i="7060"/>
  <c r="H1283" i="7060"/>
  <c r="H1284" i="7060"/>
  <c r="H1285" i="7060"/>
  <c r="H1286" i="7060"/>
  <c r="H1287" i="7060"/>
  <c r="H1288" i="7060"/>
  <c r="H1289" i="7060"/>
  <c r="H1290" i="7060"/>
  <c r="H1291" i="7060"/>
  <c r="H1292" i="7060"/>
  <c r="H1293" i="7060"/>
  <c r="H1294" i="7060"/>
  <c r="H1295" i="7060"/>
  <c r="H1296" i="7060"/>
  <c r="H1297" i="7060"/>
  <c r="H1298" i="7060"/>
  <c r="H1299" i="7060"/>
  <c r="H1300" i="7060"/>
  <c r="H1301" i="7060"/>
  <c r="H1302" i="7060"/>
  <c r="H1303" i="7060"/>
  <c r="H1304" i="7060"/>
  <c r="H1305" i="7060"/>
  <c r="H1306" i="7060"/>
  <c r="H1307" i="7060"/>
  <c r="H1308" i="7060"/>
  <c r="H1309" i="7060"/>
  <c r="H1310" i="7060"/>
  <c r="H1311" i="7060"/>
  <c r="H1312" i="7060"/>
  <c r="H1313" i="7060"/>
  <c r="H1314" i="7060"/>
  <c r="H1315" i="7060"/>
  <c r="H1316" i="7060"/>
  <c r="H1317" i="7060"/>
  <c r="H1318" i="7060"/>
  <c r="H1319" i="7060"/>
  <c r="H1320" i="7060"/>
  <c r="H1321" i="7060"/>
  <c r="H1322" i="7060"/>
  <c r="H1323" i="7060"/>
  <c r="H1324" i="7060"/>
  <c r="H1325" i="7060"/>
  <c r="H1326" i="7060"/>
  <c r="H1327" i="7060"/>
  <c r="H1328" i="7060"/>
  <c r="H1329" i="7060"/>
  <c r="H1330" i="7060"/>
  <c r="H1331" i="7060"/>
  <c r="H1332" i="7060"/>
  <c r="H1333" i="7060"/>
  <c r="H1334" i="7060"/>
  <c r="H1335" i="7060"/>
  <c r="H1336" i="7060"/>
  <c r="H1337" i="7060"/>
  <c r="H1338" i="7060"/>
  <c r="H1339" i="7060"/>
  <c r="H1340" i="7060"/>
  <c r="H1341" i="7060"/>
  <c r="H1342" i="7060"/>
  <c r="H1343" i="7060"/>
  <c r="H1344" i="7060"/>
  <c r="H1345" i="7060"/>
  <c r="H1346" i="7060"/>
  <c r="H1347" i="7060"/>
  <c r="H1348" i="7060"/>
  <c r="H1349" i="7060"/>
  <c r="H1350" i="7060"/>
  <c r="H1351" i="7060"/>
  <c r="H1352" i="7060"/>
  <c r="H1353" i="7060"/>
  <c r="H1354" i="7060"/>
  <c r="H1355" i="7060"/>
  <c r="H1356" i="7060"/>
  <c r="H1357" i="7060"/>
  <c r="H1358" i="7060"/>
  <c r="H1359" i="7060"/>
  <c r="H1360" i="7060"/>
  <c r="H1361" i="7060"/>
  <c r="H1362" i="7060"/>
  <c r="H1363" i="7060"/>
  <c r="H1364" i="7060"/>
  <c r="H1365" i="7060"/>
  <c r="H1366" i="7060"/>
  <c r="H1367" i="7060"/>
  <c r="H1368" i="7060"/>
  <c r="H1369" i="7060"/>
  <c r="H1370" i="7060"/>
  <c r="H1371" i="7060"/>
  <c r="H1372" i="7060"/>
  <c r="H1373" i="7060"/>
  <c r="H1374" i="7060"/>
  <c r="H1375" i="7060"/>
  <c r="H1376" i="7060"/>
  <c r="H1377" i="7060"/>
  <c r="H1378" i="7060"/>
  <c r="H1379" i="7060"/>
  <c r="H1380" i="7060"/>
  <c r="H1381" i="7060"/>
  <c r="H1382" i="7060"/>
  <c r="H1383" i="7060"/>
  <c r="H1384" i="7060"/>
  <c r="H1385" i="7060"/>
  <c r="H1386" i="7060"/>
  <c r="H1387" i="7060"/>
  <c r="H1388" i="7060"/>
  <c r="H1389" i="7060"/>
  <c r="H1390" i="7060"/>
  <c r="H1391" i="7060"/>
  <c r="H1392" i="7060"/>
  <c r="H1393" i="7060"/>
  <c r="H1394" i="7060"/>
  <c r="H1395" i="7060"/>
  <c r="H1396" i="7060"/>
  <c r="H1397" i="7060"/>
  <c r="H1398" i="7060"/>
  <c r="H1399" i="7060"/>
  <c r="H1400" i="7060"/>
  <c r="H1401" i="7060"/>
  <c r="H1402" i="7060"/>
  <c r="H1403" i="7060"/>
  <c r="H1404" i="7060"/>
  <c r="H1405" i="7060"/>
  <c r="H1406" i="7060"/>
  <c r="H1407" i="7060"/>
  <c r="H1408" i="7060"/>
  <c r="H1409" i="7060"/>
  <c r="H1410" i="7060"/>
  <c r="H1411" i="7060"/>
  <c r="H1412" i="7060"/>
  <c r="H1413" i="7060"/>
  <c r="H1414" i="7060"/>
  <c r="H1415" i="7060"/>
  <c r="H1416" i="7060"/>
  <c r="H1417" i="7060"/>
  <c r="H1418" i="7060"/>
  <c r="H1419" i="7060"/>
  <c r="H1420" i="7060"/>
  <c r="H1421" i="7060"/>
  <c r="H1422" i="7060"/>
  <c r="H1423" i="7060"/>
  <c r="H1424" i="7060"/>
  <c r="H1425" i="7060"/>
  <c r="H1426" i="7060"/>
  <c r="H1427" i="7060"/>
  <c r="H1428" i="7060"/>
  <c r="H1429" i="7060"/>
  <c r="H1430" i="7060"/>
  <c r="H1431" i="7060"/>
  <c r="H1432" i="7060"/>
  <c r="H1433" i="7060"/>
  <c r="H1434" i="7060"/>
  <c r="H1435" i="7060"/>
  <c r="H1436" i="7060"/>
  <c r="H1437" i="7060"/>
  <c r="H1438" i="7060"/>
  <c r="H1439" i="7060"/>
  <c r="H1440" i="7060"/>
  <c r="H1441" i="7060"/>
  <c r="H1442" i="7060"/>
  <c r="H1443" i="7060"/>
  <c r="H1444" i="7060"/>
  <c r="H1445" i="7060"/>
  <c r="H1446" i="7060"/>
  <c r="H1447" i="7060"/>
  <c r="H1448" i="7060"/>
  <c r="H1449" i="7060"/>
  <c r="H1450" i="7060"/>
  <c r="H1451" i="7060"/>
  <c r="H1452" i="7060"/>
  <c r="H1453" i="7060"/>
  <c r="H1454" i="7060"/>
  <c r="H1455" i="7060"/>
  <c r="H1456" i="7060"/>
  <c r="H1457" i="7060"/>
  <c r="H1458" i="7060"/>
  <c r="H1459" i="7060"/>
  <c r="H1460" i="7060"/>
  <c r="H1461" i="7060"/>
  <c r="H1462" i="7060"/>
  <c r="H1463" i="7060"/>
  <c r="H1464" i="7060"/>
  <c r="H1465" i="7060"/>
  <c r="H1466" i="7060"/>
  <c r="H1467" i="7060"/>
  <c r="H1468" i="7060"/>
  <c r="H1469" i="7060"/>
  <c r="H1470" i="7060"/>
  <c r="H1471" i="7060"/>
  <c r="H1472" i="7060"/>
  <c r="H1473" i="7060"/>
  <c r="H1474" i="7060"/>
  <c r="H1475" i="7060"/>
  <c r="H1476" i="7060"/>
  <c r="H1477" i="7060"/>
  <c r="H1478" i="7060"/>
  <c r="H1479" i="7060"/>
  <c r="H1480" i="7060"/>
  <c r="H1481" i="7060"/>
  <c r="H1482" i="7060"/>
  <c r="H1483" i="7060"/>
  <c r="H1484" i="7060"/>
  <c r="H1485" i="7060"/>
  <c r="H1486" i="7060"/>
  <c r="H1487" i="7060"/>
  <c r="H1488" i="7060"/>
  <c r="H1489" i="7060"/>
  <c r="H1490" i="7060"/>
  <c r="H1491" i="7060"/>
  <c r="H1492" i="7060"/>
  <c r="H1493" i="7060"/>
  <c r="H1494" i="7060"/>
  <c r="H1495" i="7060"/>
  <c r="H1496" i="7060"/>
  <c r="H1497" i="7060"/>
  <c r="H1498" i="7060"/>
  <c r="H1499" i="7060"/>
  <c r="H1500" i="7060"/>
  <c r="H1501" i="7060"/>
  <c r="H1502" i="7060"/>
  <c r="H1503" i="7060"/>
  <c r="H1504" i="7060"/>
  <c r="H1505" i="7060"/>
  <c r="H1506" i="7060"/>
  <c r="H1507" i="7060"/>
  <c r="H1508" i="7060"/>
  <c r="H1509" i="7060"/>
  <c r="H1510" i="7060"/>
  <c r="H1511" i="7060"/>
  <c r="H1512" i="7060"/>
  <c r="H1513" i="7060"/>
  <c r="H1514" i="7060"/>
  <c r="H1515" i="7060"/>
  <c r="H1516" i="7060"/>
  <c r="H1517" i="7060"/>
  <c r="H1518" i="7060"/>
  <c r="H1519" i="7060"/>
  <c r="H1520" i="7060"/>
  <c r="H1521" i="7060"/>
  <c r="H1522" i="7060"/>
  <c r="H1523" i="7060"/>
  <c r="H1524" i="7060"/>
  <c r="H1525" i="7060"/>
  <c r="H1526" i="7060"/>
  <c r="H1527" i="7060"/>
  <c r="H1528" i="7060"/>
  <c r="H1529" i="7060"/>
  <c r="H1530" i="7060"/>
  <c r="H1531" i="7060"/>
  <c r="H1532" i="7060"/>
  <c r="H1533" i="7060"/>
  <c r="H1534" i="7060"/>
  <c r="H1535" i="7060"/>
  <c r="H1536" i="7060"/>
  <c r="H1537" i="7060"/>
  <c r="H1538" i="7060"/>
  <c r="H1539" i="7060"/>
  <c r="H1540" i="7060"/>
  <c r="H1541" i="7060"/>
  <c r="H1542" i="7060"/>
  <c r="H1543" i="7060"/>
  <c r="H1544" i="7060"/>
  <c r="H1545" i="7060"/>
  <c r="H1546" i="7060"/>
  <c r="H1547" i="7060"/>
  <c r="H1548" i="7060"/>
  <c r="H1549" i="7060"/>
  <c r="H1550" i="7060"/>
  <c r="H1551" i="7060"/>
  <c r="H1552" i="7060"/>
  <c r="H1553" i="7060"/>
  <c r="H1554" i="7060"/>
  <c r="H1555" i="7060"/>
  <c r="H1556" i="7060"/>
  <c r="H1557" i="7060"/>
  <c r="H1558" i="7060"/>
  <c r="H1559" i="7060"/>
  <c r="H1560" i="7060"/>
  <c r="H1561" i="7060"/>
  <c r="H1562" i="7060"/>
  <c r="H1563" i="7060"/>
  <c r="H1564" i="7060"/>
  <c r="H1565" i="7060"/>
  <c r="H1566" i="7060"/>
  <c r="H1567" i="7060"/>
  <c r="H1568" i="7060"/>
  <c r="H1569" i="7060"/>
  <c r="H1570" i="7060"/>
  <c r="H1571" i="7060"/>
  <c r="H1572" i="7060"/>
  <c r="H1573" i="7060"/>
  <c r="H1574" i="7060"/>
  <c r="H1575" i="7060"/>
  <c r="H1576" i="7060"/>
  <c r="H1577" i="7060"/>
  <c r="H1578" i="7060"/>
  <c r="H1579" i="7060"/>
  <c r="H1580" i="7060"/>
  <c r="H1581" i="7060"/>
  <c r="H1582" i="7060"/>
  <c r="H1583" i="7060"/>
  <c r="H1584" i="7060"/>
  <c r="H1585" i="7060"/>
  <c r="H1586" i="7060"/>
  <c r="H1587" i="7060"/>
  <c r="H1588" i="7060"/>
  <c r="H1589" i="7060"/>
  <c r="H1590" i="7060"/>
  <c r="H1591" i="7060"/>
  <c r="H1592" i="7060"/>
  <c r="H1593" i="7060"/>
  <c r="H1594" i="7060"/>
  <c r="H1595" i="7060"/>
  <c r="H1596" i="7060"/>
  <c r="H1597" i="7060"/>
  <c r="H1598" i="7060"/>
  <c r="H1599" i="7060"/>
  <c r="H1600" i="7060"/>
  <c r="H1601" i="7060"/>
  <c r="H1602" i="7060"/>
  <c r="H1603" i="7060"/>
  <c r="H1604" i="7060"/>
  <c r="H1605" i="7060"/>
  <c r="H1606" i="7060"/>
  <c r="H1607" i="7060"/>
  <c r="H1608" i="7060"/>
  <c r="H1609" i="7060"/>
  <c r="H1610" i="7060"/>
  <c r="H1611" i="7060"/>
  <c r="H1612" i="7060"/>
  <c r="H1613" i="7060"/>
  <c r="H1614" i="7060"/>
  <c r="H1615" i="7060"/>
  <c r="H1616" i="7060"/>
  <c r="H1617" i="7060"/>
  <c r="H1618" i="7060"/>
  <c r="H1619" i="7060"/>
  <c r="H1620" i="7060"/>
  <c r="H1621" i="7060"/>
  <c r="H1622" i="7060"/>
  <c r="H1623" i="7060"/>
  <c r="H1624" i="7060"/>
  <c r="H1625" i="7060"/>
  <c r="H1626" i="7060"/>
  <c r="H1627" i="7060"/>
  <c r="H1628" i="7060"/>
  <c r="H1629" i="7060"/>
  <c r="H1630" i="7060"/>
  <c r="H1631" i="7060"/>
  <c r="H1632" i="7060"/>
  <c r="H1633" i="7060"/>
  <c r="H1634" i="7060"/>
  <c r="H1635" i="7060"/>
  <c r="H1636" i="7060"/>
  <c r="H1637" i="7060"/>
  <c r="H1638" i="7060"/>
  <c r="H1639" i="7060"/>
  <c r="H1640" i="7060"/>
  <c r="H1641" i="7060"/>
  <c r="H1642" i="7060"/>
  <c r="H1643" i="7060"/>
  <c r="H1644" i="7060"/>
  <c r="H1645" i="7060"/>
  <c r="H1646" i="7060"/>
  <c r="H1647" i="7060"/>
  <c r="H1648" i="7060"/>
  <c r="H1649" i="7060"/>
  <c r="H1650" i="7060"/>
  <c r="H1651" i="7060"/>
  <c r="H1652" i="7060"/>
  <c r="H1653" i="7060"/>
  <c r="H1654" i="7060"/>
  <c r="H1655" i="7060"/>
  <c r="H1656" i="7060"/>
  <c r="H1657" i="7060"/>
  <c r="H1658" i="7060"/>
  <c r="H1659" i="7060"/>
  <c r="H1660" i="7060"/>
  <c r="H1661" i="7060"/>
  <c r="H1662" i="7060"/>
  <c r="H1663" i="7060"/>
  <c r="H1664" i="7060"/>
  <c r="H1665" i="7060"/>
  <c r="H1666" i="7060"/>
  <c r="H1667" i="7060"/>
  <c r="H1668" i="7060"/>
  <c r="H1669" i="7060"/>
  <c r="H1670" i="7060"/>
  <c r="H1671" i="7060"/>
  <c r="H1672" i="7060"/>
  <c r="H1673" i="7060"/>
  <c r="H1674" i="7060"/>
  <c r="H1675" i="7060"/>
  <c r="H1676" i="7060"/>
  <c r="H1677" i="7060"/>
  <c r="H1678" i="7060"/>
  <c r="H1679" i="7060"/>
  <c r="H1680" i="7060"/>
  <c r="H1681" i="7060"/>
  <c r="H1682" i="7060"/>
  <c r="H1683" i="7060"/>
  <c r="H1684" i="7060"/>
  <c r="H1685" i="7060"/>
  <c r="H1686" i="7060"/>
  <c r="H1687" i="7060"/>
  <c r="H1688" i="7060"/>
  <c r="H1689" i="7060"/>
  <c r="H1690" i="7060"/>
  <c r="H1691" i="7060"/>
  <c r="H1692" i="7060"/>
  <c r="H1693" i="7060"/>
  <c r="H1694" i="7060"/>
  <c r="H1695" i="7060"/>
  <c r="H1696" i="7060"/>
  <c r="H1697" i="7060"/>
  <c r="H1698" i="7060"/>
  <c r="H1699" i="7060"/>
  <c r="H1700" i="7060"/>
  <c r="H1701" i="7060"/>
  <c r="H1702" i="7060"/>
  <c r="H1703" i="7060"/>
  <c r="H1704" i="7060"/>
  <c r="H1705" i="7060"/>
  <c r="H1706" i="7060"/>
  <c r="H1707" i="7060"/>
  <c r="H1708" i="7060"/>
  <c r="H1709" i="7060"/>
  <c r="H1710" i="7060"/>
  <c r="H1711" i="7060"/>
  <c r="H1712" i="7060"/>
  <c r="H1713" i="7060"/>
  <c r="H1714" i="7060"/>
  <c r="H1715" i="7060"/>
  <c r="H1716" i="7060"/>
  <c r="H1717" i="7060"/>
  <c r="H1718" i="7060"/>
  <c r="H1719" i="7060"/>
  <c r="H1720" i="7060"/>
  <c r="H1721" i="7060"/>
  <c r="H1722" i="7060"/>
  <c r="H1723" i="7060"/>
  <c r="H1724" i="7060"/>
  <c r="H1725" i="7060"/>
  <c r="H1726" i="7060"/>
  <c r="H1727" i="7060"/>
  <c r="H1728" i="7060"/>
  <c r="H1729" i="7060"/>
  <c r="H1730" i="7060"/>
  <c r="H1731" i="7060"/>
  <c r="H1732" i="7060"/>
  <c r="H1733" i="7060"/>
  <c r="H1734" i="7060"/>
  <c r="H1735" i="7060"/>
  <c r="H1736" i="7060"/>
  <c r="H1737" i="7060"/>
  <c r="H1738" i="7060"/>
  <c r="H1739" i="7060"/>
  <c r="H1740" i="7060"/>
  <c r="H1741" i="7060"/>
  <c r="H1742" i="7060"/>
  <c r="H1743" i="7060"/>
  <c r="H1744" i="7060"/>
  <c r="H1745" i="7060"/>
  <c r="H1746" i="7060"/>
  <c r="H1747" i="7060"/>
  <c r="H1748" i="7060"/>
  <c r="H1749" i="7060"/>
  <c r="H1750" i="7060"/>
  <c r="H1751" i="7060"/>
  <c r="H1752" i="7060"/>
  <c r="H1753" i="7060"/>
  <c r="H1754" i="7060"/>
  <c r="H1755" i="7060"/>
  <c r="H1756" i="7060"/>
  <c r="H1757" i="7060"/>
  <c r="H1758" i="7060"/>
  <c r="H1759" i="7060"/>
  <c r="H1760" i="7060"/>
  <c r="H1761" i="7060"/>
  <c r="H1762" i="7060"/>
  <c r="H1763" i="7060"/>
  <c r="H1764" i="7060"/>
  <c r="H1765" i="7060"/>
  <c r="H1766" i="7060"/>
  <c r="H1767" i="7060"/>
  <c r="H1768" i="7060"/>
  <c r="H1769" i="7060"/>
  <c r="H1770" i="7060"/>
  <c r="H1771" i="7060"/>
  <c r="H1772" i="7060"/>
  <c r="H1773" i="7060"/>
  <c r="H1774" i="7060"/>
  <c r="H1775" i="7060"/>
  <c r="H1776" i="7060"/>
  <c r="H1777" i="7060"/>
  <c r="H1778" i="7060"/>
  <c r="H1779" i="7060"/>
  <c r="H1780" i="7060"/>
  <c r="H1781" i="7060"/>
  <c r="H1782" i="7060"/>
  <c r="H1788" i="7060"/>
  <c r="H1792" i="7060"/>
  <c r="H1793" i="7060"/>
  <c r="H1794" i="7060"/>
  <c r="H1795" i="7060"/>
  <c r="H1796" i="7060"/>
  <c r="H1797" i="7060"/>
  <c r="H1798" i="7060"/>
  <c r="H1799" i="7060"/>
  <c r="H1800" i="7060"/>
  <c r="H1801" i="7060"/>
  <c r="H1802" i="7060"/>
  <c r="H26" i="7060"/>
  <c r="H27" i="7060"/>
  <c r="H28" i="7060"/>
  <c r="H29" i="7060"/>
  <c r="H30" i="7060"/>
  <c r="H31" i="7060"/>
  <c r="H4" i="7060"/>
  <c r="H5" i="7060"/>
  <c r="H6" i="7060"/>
  <c r="H7" i="7060"/>
  <c r="H8" i="7060"/>
  <c r="H9" i="7060"/>
  <c r="H10" i="7060"/>
  <c r="H11" i="7060"/>
  <c r="H12" i="7060"/>
  <c r="H13" i="7060"/>
  <c r="H14" i="7060"/>
  <c r="H15" i="7060"/>
  <c r="H16" i="7060"/>
  <c r="H17" i="7060"/>
  <c r="H18" i="7060"/>
  <c r="H19" i="7060"/>
  <c r="H20" i="7060"/>
  <c r="H21" i="7060"/>
  <c r="H22" i="7060"/>
  <c r="H23" i="7060"/>
  <c r="H24" i="7060"/>
  <c r="H25" i="7060"/>
  <c r="H3" i="7060"/>
  <c r="G30" i="7060"/>
  <c r="G31" i="7060"/>
  <c r="G32" i="7060"/>
  <c r="G33" i="7060"/>
  <c r="G34" i="7060"/>
  <c r="G35" i="7060"/>
  <c r="G36" i="7060"/>
  <c r="G37" i="7060"/>
  <c r="G38" i="7060"/>
  <c r="G39" i="7060"/>
  <c r="G40" i="7060"/>
  <c r="G41" i="7060"/>
  <c r="G42" i="7060"/>
  <c r="G43" i="7060"/>
  <c r="G44" i="7060"/>
  <c r="G45" i="7060"/>
  <c r="G46" i="7060"/>
  <c r="G47" i="7060"/>
  <c r="G48" i="7060"/>
  <c r="G49" i="7060"/>
  <c r="G50" i="7060"/>
  <c r="G51" i="7060"/>
  <c r="G52" i="7060"/>
  <c r="G53" i="7060"/>
  <c r="G54" i="7060"/>
  <c r="G55" i="7060"/>
  <c r="G56" i="7060"/>
  <c r="G57" i="7060"/>
  <c r="G58" i="7060"/>
  <c r="G59" i="7060"/>
  <c r="G60" i="7060"/>
  <c r="G61" i="7060"/>
  <c r="G62" i="7060"/>
  <c r="G63" i="7060"/>
  <c r="G64" i="7060"/>
  <c r="G65" i="7060"/>
  <c r="G66" i="7060"/>
  <c r="G67" i="7060"/>
  <c r="G68" i="7060"/>
  <c r="G69" i="7060"/>
  <c r="G70" i="7060"/>
  <c r="G71" i="7060"/>
  <c r="G72" i="7060"/>
  <c r="G73" i="7060"/>
  <c r="G74" i="7060"/>
  <c r="G75" i="7060"/>
  <c r="G76" i="7060"/>
  <c r="G77" i="7060"/>
  <c r="G78" i="7060"/>
  <c r="G79" i="7060"/>
  <c r="G80" i="7060"/>
  <c r="G81" i="7060"/>
  <c r="G82" i="7060"/>
  <c r="G83" i="7060"/>
  <c r="G84" i="7060"/>
  <c r="G85" i="7060"/>
  <c r="G86" i="7060"/>
  <c r="G87" i="7060"/>
  <c r="G88" i="7060"/>
  <c r="G89" i="7060"/>
  <c r="G90" i="7060"/>
  <c r="G91" i="7060"/>
  <c r="G92" i="7060"/>
  <c r="G93" i="7060"/>
  <c r="G94" i="7060"/>
  <c r="G95" i="7060"/>
  <c r="G96" i="7060"/>
  <c r="G97" i="7060"/>
  <c r="G98" i="7060"/>
  <c r="G99" i="7060"/>
  <c r="G100" i="7060"/>
  <c r="G101" i="7060"/>
  <c r="G102" i="7060"/>
  <c r="G103" i="7060"/>
  <c r="G104" i="7060"/>
  <c r="G105" i="7060"/>
  <c r="G106" i="7060"/>
  <c r="G107" i="7060"/>
  <c r="G108" i="7060"/>
  <c r="G109" i="7060"/>
  <c r="G110" i="7060"/>
  <c r="G111" i="7060"/>
  <c r="G112" i="7060"/>
  <c r="G113" i="7060"/>
  <c r="G114" i="7060"/>
  <c r="G115" i="7060"/>
  <c r="G116" i="7060"/>
  <c r="G117" i="7060"/>
  <c r="G118" i="7060"/>
  <c r="G119" i="7060"/>
  <c r="G120" i="7060"/>
  <c r="G121" i="7060"/>
  <c r="G122" i="7060"/>
  <c r="G123" i="7060"/>
  <c r="G124" i="7060"/>
  <c r="G125" i="7060"/>
  <c r="G126" i="7060"/>
  <c r="G127" i="7060"/>
  <c r="G128" i="7060"/>
  <c r="G129" i="7060"/>
  <c r="G130" i="7060"/>
  <c r="G131" i="7060"/>
  <c r="G132" i="7060"/>
  <c r="G133" i="7060"/>
  <c r="G134" i="7060"/>
  <c r="G135" i="7060"/>
  <c r="G136" i="7060"/>
  <c r="G137" i="7060"/>
  <c r="G138" i="7060"/>
  <c r="G139" i="7060"/>
  <c r="G140" i="7060"/>
  <c r="G141" i="7060"/>
  <c r="G142" i="7060"/>
  <c r="G143" i="7060"/>
  <c r="G144" i="7060"/>
  <c r="G145" i="7060"/>
  <c r="G146" i="7060"/>
  <c r="G147" i="7060"/>
  <c r="G148" i="7060"/>
  <c r="G149" i="7060"/>
  <c r="G150" i="7060"/>
  <c r="G151" i="7060"/>
  <c r="G152" i="7060"/>
  <c r="G153" i="7060"/>
  <c r="G154" i="7060"/>
  <c r="G155" i="7060"/>
  <c r="G156" i="7060"/>
  <c r="G157" i="7060"/>
  <c r="G158" i="7060"/>
  <c r="G159" i="7060"/>
  <c r="G160" i="7060"/>
  <c r="G161" i="7060"/>
  <c r="G162" i="7060"/>
  <c r="G163" i="7060"/>
  <c r="G164" i="7060"/>
  <c r="G165" i="7060"/>
  <c r="G166" i="7060"/>
  <c r="G167" i="7060"/>
  <c r="G168" i="7060"/>
  <c r="G169" i="7060"/>
  <c r="G170" i="7060"/>
  <c r="G171" i="7060"/>
  <c r="G172" i="7060"/>
  <c r="G173" i="7060"/>
  <c r="G174" i="7060"/>
  <c r="G175" i="7060"/>
  <c r="G176" i="7060"/>
  <c r="G177" i="7060"/>
  <c r="G178" i="7060"/>
  <c r="G179" i="7060"/>
  <c r="G180" i="7060"/>
  <c r="G181" i="7060"/>
  <c r="G182" i="7060"/>
  <c r="G183" i="7060"/>
  <c r="G184" i="7060"/>
  <c r="G185" i="7060"/>
  <c r="G186" i="7060"/>
  <c r="G187" i="7060"/>
  <c r="G188" i="7060"/>
  <c r="G189" i="7060"/>
  <c r="G190" i="7060"/>
  <c r="G191" i="7060"/>
  <c r="G192" i="7060"/>
  <c r="G193" i="7060"/>
  <c r="G194" i="7060"/>
  <c r="G195" i="7060"/>
  <c r="G196" i="7060"/>
  <c r="G197" i="7060"/>
  <c r="G198" i="7060"/>
  <c r="G199" i="7060"/>
  <c r="G200" i="7060"/>
  <c r="G201" i="7060"/>
  <c r="G202" i="7060"/>
  <c r="G203" i="7060"/>
  <c r="G204" i="7060"/>
  <c r="G205" i="7060"/>
  <c r="G206" i="7060"/>
  <c r="G207" i="7060"/>
  <c r="G208" i="7060"/>
  <c r="G209" i="7060"/>
  <c r="G210" i="7060"/>
  <c r="G211" i="7060"/>
  <c r="G212" i="7060"/>
  <c r="G213" i="7060"/>
  <c r="G214" i="7060"/>
  <c r="G215" i="7060"/>
  <c r="G216" i="7060"/>
  <c r="G217" i="7060"/>
  <c r="G218" i="7060"/>
  <c r="G219" i="7060"/>
  <c r="G220" i="7060"/>
  <c r="G221" i="7060"/>
  <c r="G222" i="7060"/>
  <c r="G223" i="7060"/>
  <c r="G224" i="7060"/>
  <c r="G225" i="7060"/>
  <c r="G226" i="7060"/>
  <c r="G227" i="7060"/>
  <c r="G228" i="7060"/>
  <c r="G229" i="7060"/>
  <c r="G230" i="7060"/>
  <c r="G231" i="7060"/>
  <c r="G232" i="7060"/>
  <c r="G233" i="7060"/>
  <c r="G234" i="7060"/>
  <c r="G235" i="7060"/>
  <c r="G236" i="7060"/>
  <c r="G237" i="7060"/>
  <c r="G238" i="7060"/>
  <c r="G239" i="7060"/>
  <c r="G240" i="7060"/>
  <c r="G241" i="7060"/>
  <c r="G242" i="7060"/>
  <c r="G243" i="7060"/>
  <c r="G244" i="7060"/>
  <c r="G245" i="7060"/>
  <c r="G246" i="7060"/>
  <c r="G247" i="7060"/>
  <c r="G248" i="7060"/>
  <c r="G249" i="7060"/>
  <c r="G250" i="7060"/>
  <c r="G251" i="7060"/>
  <c r="G252" i="7060"/>
  <c r="G253" i="7060"/>
  <c r="G254" i="7060"/>
  <c r="G255" i="7060"/>
  <c r="G256" i="7060"/>
  <c r="G257" i="7060"/>
  <c r="G258" i="7060"/>
  <c r="G259" i="7060"/>
  <c r="G260" i="7060"/>
  <c r="G261" i="7060"/>
  <c r="G262" i="7060"/>
  <c r="G263" i="7060"/>
  <c r="G264" i="7060"/>
  <c r="G265" i="7060"/>
  <c r="G266" i="7060"/>
  <c r="G267" i="7060"/>
  <c r="G268" i="7060"/>
  <c r="G269" i="7060"/>
  <c r="G270" i="7060"/>
  <c r="G271" i="7060"/>
  <c r="G272" i="7060"/>
  <c r="G273" i="7060"/>
  <c r="G274" i="7060"/>
  <c r="G275" i="7060"/>
  <c r="G276" i="7060"/>
  <c r="G277" i="7060"/>
  <c r="G278" i="7060"/>
  <c r="G279" i="7060"/>
  <c r="G280" i="7060"/>
  <c r="G281" i="7060"/>
  <c r="G282" i="7060"/>
  <c r="G283" i="7060"/>
  <c r="G284" i="7060"/>
  <c r="G285" i="7060"/>
  <c r="G286" i="7060"/>
  <c r="G287" i="7060"/>
  <c r="G288" i="7060"/>
  <c r="G289" i="7060"/>
  <c r="G290" i="7060"/>
  <c r="G291" i="7060"/>
  <c r="G292" i="7060"/>
  <c r="G293" i="7060"/>
  <c r="G294" i="7060"/>
  <c r="G295" i="7060"/>
  <c r="G296" i="7060"/>
  <c r="G297" i="7060"/>
  <c r="G298" i="7060"/>
  <c r="G299" i="7060"/>
  <c r="G300" i="7060"/>
  <c r="G301" i="7060"/>
  <c r="G302" i="7060"/>
  <c r="G303" i="7060"/>
  <c r="G304" i="7060"/>
  <c r="G305" i="7060"/>
  <c r="G306" i="7060"/>
  <c r="G307" i="7060"/>
  <c r="G308" i="7060"/>
  <c r="G309" i="7060"/>
  <c r="G310" i="7060"/>
  <c r="G311" i="7060"/>
  <c r="G312" i="7060"/>
  <c r="G313" i="7060"/>
  <c r="G314" i="7060"/>
  <c r="G315" i="7060"/>
  <c r="G316" i="7060"/>
  <c r="G317" i="7060"/>
  <c r="G318" i="7060"/>
  <c r="G319" i="7060"/>
  <c r="G320" i="7060"/>
  <c r="G321" i="7060"/>
  <c r="G322" i="7060"/>
  <c r="G323" i="7060"/>
  <c r="G324" i="7060"/>
  <c r="G325" i="7060"/>
  <c r="G326" i="7060"/>
  <c r="G327" i="7060"/>
  <c r="G328" i="7060"/>
  <c r="G329" i="7060"/>
  <c r="G330" i="7060"/>
  <c r="G331" i="7060"/>
  <c r="G332" i="7060"/>
  <c r="G333" i="7060"/>
  <c r="G334" i="7060"/>
  <c r="G335" i="7060"/>
  <c r="G336" i="7060"/>
  <c r="G337" i="7060"/>
  <c r="G338" i="7060"/>
  <c r="G339" i="7060"/>
  <c r="G340" i="7060"/>
  <c r="G341" i="7060"/>
  <c r="G342" i="7060"/>
  <c r="G343" i="7060"/>
  <c r="G344" i="7060"/>
  <c r="G345" i="7060"/>
  <c r="G346" i="7060"/>
  <c r="G347" i="7060"/>
  <c r="G348" i="7060"/>
  <c r="G349" i="7060"/>
  <c r="G350" i="7060"/>
  <c r="G351" i="7060"/>
  <c r="G352" i="7060"/>
  <c r="G353" i="7060"/>
  <c r="G354" i="7060"/>
  <c r="G355" i="7060"/>
  <c r="G356" i="7060"/>
  <c r="G357" i="7060"/>
  <c r="G358" i="7060"/>
  <c r="G359" i="7060"/>
  <c r="G360" i="7060"/>
  <c r="G361" i="7060"/>
  <c r="G362" i="7060"/>
  <c r="G363" i="7060"/>
  <c r="G364" i="7060"/>
  <c r="G365" i="7060"/>
  <c r="G366" i="7060"/>
  <c r="G367" i="7060"/>
  <c r="G368" i="7060"/>
  <c r="G369" i="7060"/>
  <c r="G370" i="7060"/>
  <c r="G371" i="7060"/>
  <c r="G372" i="7060"/>
  <c r="G373" i="7060"/>
  <c r="G374" i="7060"/>
  <c r="G375" i="7060"/>
  <c r="G376" i="7060"/>
  <c r="G377" i="7060"/>
  <c r="G378" i="7060"/>
  <c r="G379" i="7060"/>
  <c r="G380" i="7060"/>
  <c r="G381" i="7060"/>
  <c r="G382" i="7060"/>
  <c r="G383" i="7060"/>
  <c r="G384" i="7060"/>
  <c r="G385" i="7060"/>
  <c r="G386" i="7060"/>
  <c r="G387" i="7060"/>
  <c r="G388" i="7060"/>
  <c r="G389" i="7060"/>
  <c r="G390" i="7060"/>
  <c r="G391" i="7060"/>
  <c r="G392" i="7060"/>
  <c r="G393" i="7060"/>
  <c r="G394" i="7060"/>
  <c r="G395" i="7060"/>
  <c r="G396" i="7060"/>
  <c r="G397" i="7060"/>
  <c r="G398" i="7060"/>
  <c r="G399" i="7060"/>
  <c r="G400" i="7060"/>
  <c r="G401" i="7060"/>
  <c r="G402" i="7060"/>
  <c r="G403" i="7060"/>
  <c r="G404" i="7060"/>
  <c r="G405" i="7060"/>
  <c r="G406" i="7060"/>
  <c r="G407" i="7060"/>
  <c r="G408" i="7060"/>
  <c r="G409" i="7060"/>
  <c r="G410" i="7060"/>
  <c r="G411" i="7060"/>
  <c r="G412" i="7060"/>
  <c r="G413" i="7060"/>
  <c r="G414" i="7060"/>
  <c r="G415" i="7060"/>
  <c r="G416" i="7060"/>
  <c r="G417" i="7060"/>
  <c r="G418" i="7060"/>
  <c r="G419" i="7060"/>
  <c r="G420" i="7060"/>
  <c r="G421" i="7060"/>
  <c r="G422" i="7060"/>
  <c r="G423" i="7060"/>
  <c r="G424" i="7060"/>
  <c r="G425" i="7060"/>
  <c r="G426" i="7060"/>
  <c r="G427" i="7060"/>
  <c r="G428" i="7060"/>
  <c r="G429" i="7060"/>
  <c r="G430" i="7060"/>
  <c r="G431" i="7060"/>
  <c r="G432" i="7060"/>
  <c r="G433" i="7060"/>
  <c r="G434" i="7060"/>
  <c r="G435" i="7060"/>
  <c r="G436" i="7060"/>
  <c r="G437" i="7060"/>
  <c r="G438" i="7060"/>
  <c r="G439" i="7060"/>
  <c r="G440" i="7060"/>
  <c r="G441" i="7060"/>
  <c r="G442" i="7060"/>
  <c r="G443" i="7060"/>
  <c r="G444" i="7060"/>
  <c r="G445" i="7060"/>
  <c r="G446" i="7060"/>
  <c r="G447" i="7060"/>
  <c r="G448" i="7060"/>
  <c r="G449" i="7060"/>
  <c r="G450" i="7060"/>
  <c r="G451" i="7060"/>
  <c r="G452" i="7060"/>
  <c r="G453" i="7060"/>
  <c r="G454" i="7060"/>
  <c r="G455" i="7060"/>
  <c r="G456" i="7060"/>
  <c r="G457" i="7060"/>
  <c r="G458" i="7060"/>
  <c r="G459" i="7060"/>
  <c r="G460" i="7060"/>
  <c r="G461" i="7060"/>
  <c r="G462" i="7060"/>
  <c r="G463" i="7060"/>
  <c r="G464" i="7060"/>
  <c r="G465" i="7060"/>
  <c r="G466" i="7060"/>
  <c r="G467" i="7060"/>
  <c r="G468" i="7060"/>
  <c r="G469" i="7060"/>
  <c r="G470" i="7060"/>
  <c r="G471" i="7060"/>
  <c r="G472" i="7060"/>
  <c r="G473" i="7060"/>
  <c r="G474" i="7060"/>
  <c r="G475" i="7060"/>
  <c r="G476" i="7060"/>
  <c r="G477" i="7060"/>
  <c r="G478" i="7060"/>
  <c r="G479" i="7060"/>
  <c r="G480" i="7060"/>
  <c r="G481" i="7060"/>
  <c r="G482" i="7060"/>
  <c r="G483" i="7060"/>
  <c r="G484" i="7060"/>
  <c r="G485" i="7060"/>
  <c r="G486" i="7060"/>
  <c r="G487" i="7060"/>
  <c r="G488" i="7060"/>
  <c r="G489" i="7060"/>
  <c r="G490" i="7060"/>
  <c r="G491" i="7060"/>
  <c r="G492" i="7060"/>
  <c r="G493" i="7060"/>
  <c r="G494" i="7060"/>
  <c r="G495" i="7060"/>
  <c r="G496" i="7060"/>
  <c r="G497" i="7060"/>
  <c r="G498" i="7060"/>
  <c r="G499" i="7060"/>
  <c r="G500" i="7060"/>
  <c r="G501" i="7060"/>
  <c r="G502" i="7060"/>
  <c r="G503" i="7060"/>
  <c r="G504" i="7060"/>
  <c r="G505" i="7060"/>
  <c r="G506" i="7060"/>
  <c r="G507" i="7060"/>
  <c r="G508" i="7060"/>
  <c r="G509" i="7060"/>
  <c r="G510" i="7060"/>
  <c r="G511" i="7060"/>
  <c r="G512" i="7060"/>
  <c r="G513" i="7060"/>
  <c r="G514" i="7060"/>
  <c r="G515" i="7060"/>
  <c r="G516" i="7060"/>
  <c r="G517" i="7060"/>
  <c r="G518" i="7060"/>
  <c r="G519" i="7060"/>
  <c r="G520" i="7060"/>
  <c r="G521" i="7060"/>
  <c r="G522" i="7060"/>
  <c r="G523" i="7060"/>
  <c r="G524" i="7060"/>
  <c r="G525" i="7060"/>
  <c r="G526" i="7060"/>
  <c r="G527" i="7060"/>
  <c r="G528" i="7060"/>
  <c r="G529" i="7060"/>
  <c r="G530" i="7060"/>
  <c r="G531" i="7060"/>
  <c r="G532" i="7060"/>
  <c r="G533" i="7060"/>
  <c r="G534" i="7060"/>
  <c r="G535" i="7060"/>
  <c r="G536" i="7060"/>
  <c r="G537" i="7060"/>
  <c r="G538" i="7060"/>
  <c r="G539" i="7060"/>
  <c r="G540" i="7060"/>
  <c r="G541" i="7060"/>
  <c r="G542" i="7060"/>
  <c r="G543" i="7060"/>
  <c r="G544" i="7060"/>
  <c r="G545" i="7060"/>
  <c r="G546" i="7060"/>
  <c r="G547" i="7060"/>
  <c r="G548" i="7060"/>
  <c r="G549" i="7060"/>
  <c r="G550" i="7060"/>
  <c r="G551" i="7060"/>
  <c r="G552" i="7060"/>
  <c r="G553" i="7060"/>
  <c r="G554" i="7060"/>
  <c r="G555" i="7060"/>
  <c r="G556" i="7060"/>
  <c r="G557" i="7060"/>
  <c r="G558" i="7060"/>
  <c r="G559" i="7060"/>
  <c r="G560" i="7060"/>
  <c r="G561" i="7060"/>
  <c r="G562" i="7060"/>
  <c r="G563" i="7060"/>
  <c r="G564" i="7060"/>
  <c r="G565" i="7060"/>
  <c r="G566" i="7060"/>
  <c r="G567" i="7060"/>
  <c r="G568" i="7060"/>
  <c r="G569" i="7060"/>
  <c r="G570" i="7060"/>
  <c r="G571" i="7060"/>
  <c r="G572" i="7060"/>
  <c r="G573" i="7060"/>
  <c r="G574" i="7060"/>
  <c r="G575" i="7060"/>
  <c r="G576" i="7060"/>
  <c r="G577" i="7060"/>
  <c r="G578" i="7060"/>
  <c r="G579" i="7060"/>
  <c r="G580" i="7060"/>
  <c r="G581" i="7060"/>
  <c r="G582" i="7060"/>
  <c r="G583" i="7060"/>
  <c r="G584" i="7060"/>
  <c r="G585" i="7060"/>
  <c r="G586" i="7060"/>
  <c r="G587" i="7060"/>
  <c r="G588" i="7060"/>
  <c r="G589" i="7060"/>
  <c r="G590" i="7060"/>
  <c r="G591" i="7060"/>
  <c r="G592" i="7060"/>
  <c r="G593" i="7060"/>
  <c r="G594" i="7060"/>
  <c r="G595" i="7060"/>
  <c r="G596" i="7060"/>
  <c r="G597" i="7060"/>
  <c r="G598" i="7060"/>
  <c r="G599" i="7060"/>
  <c r="G600" i="7060"/>
  <c r="G601" i="7060"/>
  <c r="G602" i="7060"/>
  <c r="G603" i="7060"/>
  <c r="G604" i="7060"/>
  <c r="G605" i="7060"/>
  <c r="G606" i="7060"/>
  <c r="G607" i="7060"/>
  <c r="G608" i="7060"/>
  <c r="G609" i="7060"/>
  <c r="G610" i="7060"/>
  <c r="G611" i="7060"/>
  <c r="G612" i="7060"/>
  <c r="G613" i="7060"/>
  <c r="G614" i="7060"/>
  <c r="G615" i="7060"/>
  <c r="G616" i="7060"/>
  <c r="G617" i="7060"/>
  <c r="G618" i="7060"/>
  <c r="G619" i="7060"/>
  <c r="G620" i="7060"/>
  <c r="G621" i="7060"/>
  <c r="G622" i="7060"/>
  <c r="G623" i="7060"/>
  <c r="G624" i="7060"/>
  <c r="G625" i="7060"/>
  <c r="G626" i="7060"/>
  <c r="G627" i="7060"/>
  <c r="G628" i="7060"/>
  <c r="G629" i="7060"/>
  <c r="G630" i="7060"/>
  <c r="G631" i="7060"/>
  <c r="G632" i="7060"/>
  <c r="G633" i="7060"/>
  <c r="G634" i="7060"/>
  <c r="G635" i="7060"/>
  <c r="G636" i="7060"/>
  <c r="G637" i="7060"/>
  <c r="G638" i="7060"/>
  <c r="G639" i="7060"/>
  <c r="G640" i="7060"/>
  <c r="G641" i="7060"/>
  <c r="G642" i="7060"/>
  <c r="G643" i="7060"/>
  <c r="G644" i="7060"/>
  <c r="G645" i="7060"/>
  <c r="G646" i="7060"/>
  <c r="G647" i="7060"/>
  <c r="G648" i="7060"/>
  <c r="G649" i="7060"/>
  <c r="G650" i="7060"/>
  <c r="G651" i="7060"/>
  <c r="G652" i="7060"/>
  <c r="G653" i="7060"/>
  <c r="G654" i="7060"/>
  <c r="G655" i="7060"/>
  <c r="G656" i="7060"/>
  <c r="G657" i="7060"/>
  <c r="G658" i="7060"/>
  <c r="G659" i="7060"/>
  <c r="G660" i="7060"/>
  <c r="G661" i="7060"/>
  <c r="G662" i="7060"/>
  <c r="G663" i="7060"/>
  <c r="G664" i="7060"/>
  <c r="G665" i="7060"/>
  <c r="G666" i="7060"/>
  <c r="G667" i="7060"/>
  <c r="G668" i="7060"/>
  <c r="G669" i="7060"/>
  <c r="G670" i="7060"/>
  <c r="G671" i="7060"/>
  <c r="G672" i="7060"/>
  <c r="G673" i="7060"/>
  <c r="G674" i="7060"/>
  <c r="G675" i="7060"/>
  <c r="G676" i="7060"/>
  <c r="G677" i="7060"/>
  <c r="G678" i="7060"/>
  <c r="G679" i="7060"/>
  <c r="G680" i="7060"/>
  <c r="G681" i="7060"/>
  <c r="G682" i="7060"/>
  <c r="G683" i="7060"/>
  <c r="G684" i="7060"/>
  <c r="G685" i="7060"/>
  <c r="G686" i="7060"/>
  <c r="G687" i="7060"/>
  <c r="G688" i="7060"/>
  <c r="G689" i="7060"/>
  <c r="G690" i="7060"/>
  <c r="G691" i="7060"/>
  <c r="G692" i="7060"/>
  <c r="G693" i="7060"/>
  <c r="G694" i="7060"/>
  <c r="G695" i="7060"/>
  <c r="G696" i="7060"/>
  <c r="G697" i="7060"/>
  <c r="G698" i="7060"/>
  <c r="G699" i="7060"/>
  <c r="G700" i="7060"/>
  <c r="G701" i="7060"/>
  <c r="G702" i="7060"/>
  <c r="G703" i="7060"/>
  <c r="G704" i="7060"/>
  <c r="G705" i="7060"/>
  <c r="G706" i="7060"/>
  <c r="G707" i="7060"/>
  <c r="G708" i="7060"/>
  <c r="G709" i="7060"/>
  <c r="G710" i="7060"/>
  <c r="G711" i="7060"/>
  <c r="G712" i="7060"/>
  <c r="G713" i="7060"/>
  <c r="G714" i="7060"/>
  <c r="G715" i="7060"/>
  <c r="G716" i="7060"/>
  <c r="G717" i="7060"/>
  <c r="G718" i="7060"/>
  <c r="G719" i="7060"/>
  <c r="G720" i="7060"/>
  <c r="G721" i="7060"/>
  <c r="G722" i="7060"/>
  <c r="G723" i="7060"/>
  <c r="G724" i="7060"/>
  <c r="G725" i="7060"/>
  <c r="G726" i="7060"/>
  <c r="G727" i="7060"/>
  <c r="G728" i="7060"/>
  <c r="G729" i="7060"/>
  <c r="G730" i="7060"/>
  <c r="G731" i="7060"/>
  <c r="G732" i="7060"/>
  <c r="G733" i="7060"/>
  <c r="G734" i="7060"/>
  <c r="G735" i="7060"/>
  <c r="G736" i="7060"/>
  <c r="G737" i="7060"/>
  <c r="G738" i="7060"/>
  <c r="G739" i="7060"/>
  <c r="G740" i="7060"/>
  <c r="G741" i="7060"/>
  <c r="G742" i="7060"/>
  <c r="G743" i="7060"/>
  <c r="G744" i="7060"/>
  <c r="G745" i="7060"/>
  <c r="G746" i="7060"/>
  <c r="G747" i="7060"/>
  <c r="G748" i="7060"/>
  <c r="G749" i="7060"/>
  <c r="G750" i="7060"/>
  <c r="G751" i="7060"/>
  <c r="G752" i="7060"/>
  <c r="G753" i="7060"/>
  <c r="G754" i="7060"/>
  <c r="G755" i="7060"/>
  <c r="G756" i="7060"/>
  <c r="G757" i="7060"/>
  <c r="G758" i="7060"/>
  <c r="G759" i="7060"/>
  <c r="G760" i="7060"/>
  <c r="G761" i="7060"/>
  <c r="G762" i="7060"/>
  <c r="G763" i="7060"/>
  <c r="G764" i="7060"/>
  <c r="G765" i="7060"/>
  <c r="G766" i="7060"/>
  <c r="G767" i="7060"/>
  <c r="G768" i="7060"/>
  <c r="G769" i="7060"/>
  <c r="G770" i="7060"/>
  <c r="G771" i="7060"/>
  <c r="G772" i="7060"/>
  <c r="G773" i="7060"/>
  <c r="G774" i="7060"/>
  <c r="G775" i="7060"/>
  <c r="G776" i="7060"/>
  <c r="G777" i="7060"/>
  <c r="G778" i="7060"/>
  <c r="G779" i="7060"/>
  <c r="G780" i="7060"/>
  <c r="G781" i="7060"/>
  <c r="G782" i="7060"/>
  <c r="G783" i="7060"/>
  <c r="G784" i="7060"/>
  <c r="G785" i="7060"/>
  <c r="G786" i="7060"/>
  <c r="G787" i="7060"/>
  <c r="G788" i="7060"/>
  <c r="G789" i="7060"/>
  <c r="G790" i="7060"/>
  <c r="G791" i="7060"/>
  <c r="G792" i="7060"/>
  <c r="G793" i="7060"/>
  <c r="G794" i="7060"/>
  <c r="G795" i="7060"/>
  <c r="G796" i="7060"/>
  <c r="G797" i="7060"/>
  <c r="G798" i="7060"/>
  <c r="G799" i="7060"/>
  <c r="G800" i="7060"/>
  <c r="G801" i="7060"/>
  <c r="G802" i="7060"/>
  <c r="G803" i="7060"/>
  <c r="G804" i="7060"/>
  <c r="G805" i="7060"/>
  <c r="G806" i="7060"/>
  <c r="G807" i="7060"/>
  <c r="G808" i="7060"/>
  <c r="G809" i="7060"/>
  <c r="G810" i="7060"/>
  <c r="G811" i="7060"/>
  <c r="G812" i="7060"/>
  <c r="G813" i="7060"/>
  <c r="G814" i="7060"/>
  <c r="G815" i="7060"/>
  <c r="G816" i="7060"/>
  <c r="G817" i="7060"/>
  <c r="G818" i="7060"/>
  <c r="G819" i="7060"/>
  <c r="G820" i="7060"/>
  <c r="G821" i="7060"/>
  <c r="G822" i="7060"/>
  <c r="G823" i="7060"/>
  <c r="G824" i="7060"/>
  <c r="G825" i="7060"/>
  <c r="G826" i="7060"/>
  <c r="G827" i="7060"/>
  <c r="G828" i="7060"/>
  <c r="G829" i="7060"/>
  <c r="G830" i="7060"/>
  <c r="G831" i="7060"/>
  <c r="G832" i="7060"/>
  <c r="G833" i="7060"/>
  <c r="G834" i="7060"/>
  <c r="G835" i="7060"/>
  <c r="G836" i="7060"/>
  <c r="G837" i="7060"/>
  <c r="G838" i="7060"/>
  <c r="G839" i="7060"/>
  <c r="G840" i="7060"/>
  <c r="G841" i="7060"/>
  <c r="G842" i="7060"/>
  <c r="G843" i="7060"/>
  <c r="G844" i="7060"/>
  <c r="G845" i="7060"/>
  <c r="G846" i="7060"/>
  <c r="G847" i="7060"/>
  <c r="G848" i="7060"/>
  <c r="G849" i="7060"/>
  <c r="G850" i="7060"/>
  <c r="G851" i="7060"/>
  <c r="G852" i="7060"/>
  <c r="G853" i="7060"/>
  <c r="G854" i="7060"/>
  <c r="G855" i="7060"/>
  <c r="G856" i="7060"/>
  <c r="G857" i="7060"/>
  <c r="G858" i="7060"/>
  <c r="G859" i="7060"/>
  <c r="G860" i="7060"/>
  <c r="G861" i="7060"/>
  <c r="G862" i="7060"/>
  <c r="G863" i="7060"/>
  <c r="G864" i="7060"/>
  <c r="G865" i="7060"/>
  <c r="G866" i="7060"/>
  <c r="G867" i="7060"/>
  <c r="G868" i="7060"/>
  <c r="G869" i="7060"/>
  <c r="G870" i="7060"/>
  <c r="G871" i="7060"/>
  <c r="G872" i="7060"/>
  <c r="G873" i="7060"/>
  <c r="G874" i="7060"/>
  <c r="G875" i="7060"/>
  <c r="G876" i="7060"/>
  <c r="G877" i="7060"/>
  <c r="G878" i="7060"/>
  <c r="G879" i="7060"/>
  <c r="G880" i="7060"/>
  <c r="G881" i="7060"/>
  <c r="G882" i="7060"/>
  <c r="G883" i="7060"/>
  <c r="G884" i="7060"/>
  <c r="G885" i="7060"/>
  <c r="G886" i="7060"/>
  <c r="G887" i="7060"/>
  <c r="G888" i="7060"/>
  <c r="G889" i="7060"/>
  <c r="G890" i="7060"/>
  <c r="G891" i="7060"/>
  <c r="G892" i="7060"/>
  <c r="G893" i="7060"/>
  <c r="G894" i="7060"/>
  <c r="G895" i="7060"/>
  <c r="G896" i="7060"/>
  <c r="G897" i="7060"/>
  <c r="G898" i="7060"/>
  <c r="G899" i="7060"/>
  <c r="G900" i="7060"/>
  <c r="G901" i="7060"/>
  <c r="G902" i="7060"/>
  <c r="G903" i="7060"/>
  <c r="G904" i="7060"/>
  <c r="G905" i="7060"/>
  <c r="G906" i="7060"/>
  <c r="G907" i="7060"/>
  <c r="G908" i="7060"/>
  <c r="G909" i="7060"/>
  <c r="G910" i="7060"/>
  <c r="G911" i="7060"/>
  <c r="G912" i="7060"/>
  <c r="G913" i="7060"/>
  <c r="G914" i="7060"/>
  <c r="G915" i="7060"/>
  <c r="G916" i="7060"/>
  <c r="G917" i="7060"/>
  <c r="G918" i="7060"/>
  <c r="G919" i="7060"/>
  <c r="G920" i="7060"/>
  <c r="G921" i="7060"/>
  <c r="G922" i="7060"/>
  <c r="G923" i="7060"/>
  <c r="G924" i="7060"/>
  <c r="G925" i="7060"/>
  <c r="G926" i="7060"/>
  <c r="G927" i="7060"/>
  <c r="G928" i="7060"/>
  <c r="G929" i="7060"/>
  <c r="G930" i="7060"/>
  <c r="G931" i="7060"/>
  <c r="G932" i="7060"/>
  <c r="G933" i="7060"/>
  <c r="G934" i="7060"/>
  <c r="G935" i="7060"/>
  <c r="G936" i="7060"/>
  <c r="G937" i="7060"/>
  <c r="G938" i="7060"/>
  <c r="G939" i="7060"/>
  <c r="G940" i="7060"/>
  <c r="G941" i="7060"/>
  <c r="G942" i="7060"/>
  <c r="G943" i="7060"/>
  <c r="G944" i="7060"/>
  <c r="G945" i="7060"/>
  <c r="G946" i="7060"/>
  <c r="G947" i="7060"/>
  <c r="G948" i="7060"/>
  <c r="G949" i="7060"/>
  <c r="G950" i="7060"/>
  <c r="G951" i="7060"/>
  <c r="G952" i="7060"/>
  <c r="G953" i="7060"/>
  <c r="G954" i="7060"/>
  <c r="G955" i="7060"/>
  <c r="G956" i="7060"/>
  <c r="G957" i="7060"/>
  <c r="G958" i="7060"/>
  <c r="G959" i="7060"/>
  <c r="G960" i="7060"/>
  <c r="G961" i="7060"/>
  <c r="G962" i="7060"/>
  <c r="G963" i="7060"/>
  <c r="G964" i="7060"/>
  <c r="G965" i="7060"/>
  <c r="G966" i="7060"/>
  <c r="G967" i="7060"/>
  <c r="G968" i="7060"/>
  <c r="G969" i="7060"/>
  <c r="G970" i="7060"/>
  <c r="G971" i="7060"/>
  <c r="G972" i="7060"/>
  <c r="G973" i="7060"/>
  <c r="G974" i="7060"/>
  <c r="G975" i="7060"/>
  <c r="G976" i="7060"/>
  <c r="G977" i="7060"/>
  <c r="G978" i="7060"/>
  <c r="G979" i="7060"/>
  <c r="G980" i="7060"/>
  <c r="G981" i="7060"/>
  <c r="G982" i="7060"/>
  <c r="G983" i="7060"/>
  <c r="G984" i="7060"/>
  <c r="G985" i="7060"/>
  <c r="G986" i="7060"/>
  <c r="G987" i="7060"/>
  <c r="G988" i="7060"/>
  <c r="G989" i="7060"/>
  <c r="G990" i="7060"/>
  <c r="G991" i="7060"/>
  <c r="G992" i="7060"/>
  <c r="G993" i="7060"/>
  <c r="G994" i="7060"/>
  <c r="G995" i="7060"/>
  <c r="G996" i="7060"/>
  <c r="G997" i="7060"/>
  <c r="G998" i="7060"/>
  <c r="G999" i="7060"/>
  <c r="G1000" i="7060"/>
  <c r="G1001" i="7060"/>
  <c r="G1002" i="7060"/>
  <c r="G1003" i="7060"/>
  <c r="G1004" i="7060"/>
  <c r="G1005" i="7060"/>
  <c r="G1006" i="7060"/>
  <c r="G1007" i="7060"/>
  <c r="G1008" i="7060"/>
  <c r="G1009" i="7060"/>
  <c r="G1010" i="7060"/>
  <c r="G1011" i="7060"/>
  <c r="G1012" i="7060"/>
  <c r="G1013" i="7060"/>
  <c r="G1014" i="7060"/>
  <c r="G1015" i="7060"/>
  <c r="G1016" i="7060"/>
  <c r="G1017" i="7060"/>
  <c r="G1018" i="7060"/>
  <c r="G1019" i="7060"/>
  <c r="G1020" i="7060"/>
  <c r="G1021" i="7060"/>
  <c r="G1022" i="7060"/>
  <c r="G1023" i="7060"/>
  <c r="G1024" i="7060"/>
  <c r="G1025" i="7060"/>
  <c r="G1026" i="7060"/>
  <c r="G1027" i="7060"/>
  <c r="G1028" i="7060"/>
  <c r="G1029" i="7060"/>
  <c r="G1030" i="7060"/>
  <c r="G1031" i="7060"/>
  <c r="G1032" i="7060"/>
  <c r="G1033" i="7060"/>
  <c r="G1034" i="7060"/>
  <c r="G1035" i="7060"/>
  <c r="G1036" i="7060"/>
  <c r="G1037" i="7060"/>
  <c r="G1038" i="7060"/>
  <c r="G1039" i="7060"/>
  <c r="G1040" i="7060"/>
  <c r="G1041" i="7060"/>
  <c r="G1042" i="7060"/>
  <c r="G1043" i="7060"/>
  <c r="G1044" i="7060"/>
  <c r="G1045" i="7060"/>
  <c r="G1046" i="7060"/>
  <c r="G1047" i="7060"/>
  <c r="G1048" i="7060"/>
  <c r="G1049" i="7060"/>
  <c r="G1050" i="7060"/>
  <c r="G1051" i="7060"/>
  <c r="G1052" i="7060"/>
  <c r="G1053" i="7060"/>
  <c r="G1054" i="7060"/>
  <c r="G1055" i="7060"/>
  <c r="G1056" i="7060"/>
  <c r="G1057" i="7060"/>
  <c r="G1058" i="7060"/>
  <c r="G1059" i="7060"/>
  <c r="G1060" i="7060"/>
  <c r="G1061" i="7060"/>
  <c r="G1062" i="7060"/>
  <c r="G1063" i="7060"/>
  <c r="G1064" i="7060"/>
  <c r="G1065" i="7060"/>
  <c r="G1066" i="7060"/>
  <c r="G1067" i="7060"/>
  <c r="G1068" i="7060"/>
  <c r="G1069" i="7060"/>
  <c r="G1070" i="7060"/>
  <c r="G1071" i="7060"/>
  <c r="G1072" i="7060"/>
  <c r="G1073" i="7060"/>
  <c r="G1074" i="7060"/>
  <c r="G1075" i="7060"/>
  <c r="G1076" i="7060"/>
  <c r="G1077" i="7060"/>
  <c r="G1078" i="7060"/>
  <c r="G1079" i="7060"/>
  <c r="G1080" i="7060"/>
  <c r="G1081" i="7060"/>
  <c r="G1082" i="7060"/>
  <c r="G1083" i="7060"/>
  <c r="G1084" i="7060"/>
  <c r="G1085" i="7060"/>
  <c r="G1086" i="7060"/>
  <c r="G1087" i="7060"/>
  <c r="G1088" i="7060"/>
  <c r="G1089" i="7060"/>
  <c r="G1090" i="7060"/>
  <c r="G1091" i="7060"/>
  <c r="G1092" i="7060"/>
  <c r="G1093" i="7060"/>
  <c r="G1094" i="7060"/>
  <c r="G1095" i="7060"/>
  <c r="G1096" i="7060"/>
  <c r="G1097" i="7060"/>
  <c r="G1098" i="7060"/>
  <c r="G1099" i="7060"/>
  <c r="G1100" i="7060"/>
  <c r="G1101" i="7060"/>
  <c r="G1102" i="7060"/>
  <c r="G1103" i="7060"/>
  <c r="G1104" i="7060"/>
  <c r="G1105" i="7060"/>
  <c r="G1106" i="7060"/>
  <c r="G1107" i="7060"/>
  <c r="G1108" i="7060"/>
  <c r="G1109" i="7060"/>
  <c r="G1110" i="7060"/>
  <c r="G1111" i="7060"/>
  <c r="G1112" i="7060"/>
  <c r="G1113" i="7060"/>
  <c r="G1114" i="7060"/>
  <c r="G1115" i="7060"/>
  <c r="G1116" i="7060"/>
  <c r="G1117" i="7060"/>
  <c r="G1118" i="7060"/>
  <c r="G1119" i="7060"/>
  <c r="G1120" i="7060"/>
  <c r="G1121" i="7060"/>
  <c r="G1122" i="7060"/>
  <c r="G1123" i="7060"/>
  <c r="G1124" i="7060"/>
  <c r="G1125" i="7060"/>
  <c r="G1126" i="7060"/>
  <c r="G1127" i="7060"/>
  <c r="G1128" i="7060"/>
  <c r="G1129" i="7060"/>
  <c r="G1130" i="7060"/>
  <c r="G1131" i="7060"/>
  <c r="G1132" i="7060"/>
  <c r="G1133" i="7060"/>
  <c r="G1134" i="7060"/>
  <c r="G1135" i="7060"/>
  <c r="G1136" i="7060"/>
  <c r="G1137" i="7060"/>
  <c r="G1138" i="7060"/>
  <c r="G1139" i="7060"/>
  <c r="G1140" i="7060"/>
  <c r="G1141" i="7060"/>
  <c r="G1142" i="7060"/>
  <c r="G1143" i="7060"/>
  <c r="G1144" i="7060"/>
  <c r="G1145" i="7060"/>
  <c r="G1146" i="7060"/>
  <c r="G1147" i="7060"/>
  <c r="G1148" i="7060"/>
  <c r="G1149" i="7060"/>
  <c r="G1150" i="7060"/>
  <c r="G1151" i="7060"/>
  <c r="G1152" i="7060"/>
  <c r="G1153" i="7060"/>
  <c r="G1154" i="7060"/>
  <c r="G1155" i="7060"/>
  <c r="G1156" i="7060"/>
  <c r="G1157" i="7060"/>
  <c r="G1158" i="7060"/>
  <c r="G1159" i="7060"/>
  <c r="G1160" i="7060"/>
  <c r="G1161" i="7060"/>
  <c r="G1162" i="7060"/>
  <c r="G1163" i="7060"/>
  <c r="G1164" i="7060"/>
  <c r="G1165" i="7060"/>
  <c r="G1166" i="7060"/>
  <c r="G1167" i="7060"/>
  <c r="G1168" i="7060"/>
  <c r="G1169" i="7060"/>
  <c r="G1170" i="7060"/>
  <c r="G1171" i="7060"/>
  <c r="G1172" i="7060"/>
  <c r="G1173" i="7060"/>
  <c r="G1174" i="7060"/>
  <c r="G1175" i="7060"/>
  <c r="G1176" i="7060"/>
  <c r="G1177" i="7060"/>
  <c r="G1178" i="7060"/>
  <c r="G1179" i="7060"/>
  <c r="G1180" i="7060"/>
  <c r="G1181" i="7060"/>
  <c r="G1182" i="7060"/>
  <c r="G1183" i="7060"/>
  <c r="G1184" i="7060"/>
  <c r="G1185" i="7060"/>
  <c r="G1186" i="7060"/>
  <c r="G1187" i="7060"/>
  <c r="G1188" i="7060"/>
  <c r="G1189" i="7060"/>
  <c r="G1190" i="7060"/>
  <c r="G1191" i="7060"/>
  <c r="G1192" i="7060"/>
  <c r="G1193" i="7060"/>
  <c r="G1194" i="7060"/>
  <c r="G1195" i="7060"/>
  <c r="G1196" i="7060"/>
  <c r="G1197" i="7060"/>
  <c r="G1198" i="7060"/>
  <c r="G1199" i="7060"/>
  <c r="G1200" i="7060"/>
  <c r="G1201" i="7060"/>
  <c r="G1202" i="7060"/>
  <c r="G1203" i="7060"/>
  <c r="G1204" i="7060"/>
  <c r="G1205" i="7060"/>
  <c r="G1206" i="7060"/>
  <c r="G1207" i="7060"/>
  <c r="G1208" i="7060"/>
  <c r="G1209" i="7060"/>
  <c r="G1210" i="7060"/>
  <c r="G1211" i="7060"/>
  <c r="G1212" i="7060"/>
  <c r="G1213" i="7060"/>
  <c r="G1214" i="7060"/>
  <c r="G1215" i="7060"/>
  <c r="G1216" i="7060"/>
  <c r="G1217" i="7060"/>
  <c r="G1218" i="7060"/>
  <c r="G1219" i="7060"/>
  <c r="G1220" i="7060"/>
  <c r="G1221" i="7060"/>
  <c r="G1222" i="7060"/>
  <c r="G1223" i="7060"/>
  <c r="G1224" i="7060"/>
  <c r="G1225" i="7060"/>
  <c r="G1226" i="7060"/>
  <c r="G1227" i="7060"/>
  <c r="G1228" i="7060"/>
  <c r="G1229" i="7060"/>
  <c r="G1230" i="7060"/>
  <c r="G1231" i="7060"/>
  <c r="G1232" i="7060"/>
  <c r="G1233" i="7060"/>
  <c r="G1234" i="7060"/>
  <c r="G1235" i="7060"/>
  <c r="G1236" i="7060"/>
  <c r="G1237" i="7060"/>
  <c r="G1238" i="7060"/>
  <c r="G1239" i="7060"/>
  <c r="G1240" i="7060"/>
  <c r="G1241" i="7060"/>
  <c r="G1242" i="7060"/>
  <c r="G1243" i="7060"/>
  <c r="G1244" i="7060"/>
  <c r="G1245" i="7060"/>
  <c r="G1246" i="7060"/>
  <c r="G1247" i="7060"/>
  <c r="G1248" i="7060"/>
  <c r="G1249" i="7060"/>
  <c r="G1250" i="7060"/>
  <c r="G1251" i="7060"/>
  <c r="G1252" i="7060"/>
  <c r="G1253" i="7060"/>
  <c r="G1254" i="7060"/>
  <c r="G1255" i="7060"/>
  <c r="G1256" i="7060"/>
  <c r="G1257" i="7060"/>
  <c r="G1258" i="7060"/>
  <c r="G1259" i="7060"/>
  <c r="G1260" i="7060"/>
  <c r="G1261" i="7060"/>
  <c r="G1262" i="7060"/>
  <c r="G1263" i="7060"/>
  <c r="G1264" i="7060"/>
  <c r="G1265" i="7060"/>
  <c r="G1266" i="7060"/>
  <c r="G1267" i="7060"/>
  <c r="G1268" i="7060"/>
  <c r="G1269" i="7060"/>
  <c r="G1270" i="7060"/>
  <c r="G1271" i="7060"/>
  <c r="G1272" i="7060"/>
  <c r="G1273" i="7060"/>
  <c r="G1274" i="7060"/>
  <c r="G1275" i="7060"/>
  <c r="G1276" i="7060"/>
  <c r="G1277" i="7060"/>
  <c r="G1278" i="7060"/>
  <c r="G1279" i="7060"/>
  <c r="G1280" i="7060"/>
  <c r="G1281" i="7060"/>
  <c r="G1282" i="7060"/>
  <c r="G1283" i="7060"/>
  <c r="G1284" i="7060"/>
  <c r="G1285" i="7060"/>
  <c r="G1286" i="7060"/>
  <c r="G1287" i="7060"/>
  <c r="G1288" i="7060"/>
  <c r="G1289" i="7060"/>
  <c r="G1290" i="7060"/>
  <c r="G1291" i="7060"/>
  <c r="G1292" i="7060"/>
  <c r="G1293" i="7060"/>
  <c r="G1294" i="7060"/>
  <c r="G1295" i="7060"/>
  <c r="G1296" i="7060"/>
  <c r="G1297" i="7060"/>
  <c r="G1298" i="7060"/>
  <c r="G1299" i="7060"/>
  <c r="G1300" i="7060"/>
  <c r="G1301" i="7060"/>
  <c r="G1302" i="7060"/>
  <c r="G1303" i="7060"/>
  <c r="G1304" i="7060"/>
  <c r="G1305" i="7060"/>
  <c r="G1306" i="7060"/>
  <c r="G1307" i="7060"/>
  <c r="G1308" i="7060"/>
  <c r="G1309" i="7060"/>
  <c r="G1310" i="7060"/>
  <c r="G1311" i="7060"/>
  <c r="G1312" i="7060"/>
  <c r="G1313" i="7060"/>
  <c r="G1314" i="7060"/>
  <c r="G1315" i="7060"/>
  <c r="G1316" i="7060"/>
  <c r="G1317" i="7060"/>
  <c r="G1318" i="7060"/>
  <c r="G1319" i="7060"/>
  <c r="G1320" i="7060"/>
  <c r="G1321" i="7060"/>
  <c r="G1322" i="7060"/>
  <c r="G1323" i="7060"/>
  <c r="G1324" i="7060"/>
  <c r="G1325" i="7060"/>
  <c r="G1326" i="7060"/>
  <c r="G1327" i="7060"/>
  <c r="G1328" i="7060"/>
  <c r="G1329" i="7060"/>
  <c r="G1330" i="7060"/>
  <c r="G1331" i="7060"/>
  <c r="G1332" i="7060"/>
  <c r="G1333" i="7060"/>
  <c r="G1334" i="7060"/>
  <c r="G1335" i="7060"/>
  <c r="G1336" i="7060"/>
  <c r="G1337" i="7060"/>
  <c r="G1338" i="7060"/>
  <c r="G1339" i="7060"/>
  <c r="G1340" i="7060"/>
  <c r="G1341" i="7060"/>
  <c r="G1342" i="7060"/>
  <c r="G1343" i="7060"/>
  <c r="G1344" i="7060"/>
  <c r="G1345" i="7060"/>
  <c r="G1346" i="7060"/>
  <c r="G1347" i="7060"/>
  <c r="G1348" i="7060"/>
  <c r="G1349" i="7060"/>
  <c r="G1350" i="7060"/>
  <c r="G1351" i="7060"/>
  <c r="G1352" i="7060"/>
  <c r="G1353" i="7060"/>
  <c r="G1354" i="7060"/>
  <c r="G1355" i="7060"/>
  <c r="G1356" i="7060"/>
  <c r="G1357" i="7060"/>
  <c r="G1358" i="7060"/>
  <c r="G1359" i="7060"/>
  <c r="G1360" i="7060"/>
  <c r="G1361" i="7060"/>
  <c r="G1362" i="7060"/>
  <c r="G1363" i="7060"/>
  <c r="G1364" i="7060"/>
  <c r="G1365" i="7060"/>
  <c r="G1366" i="7060"/>
  <c r="G1367" i="7060"/>
  <c r="G1368" i="7060"/>
  <c r="G1369" i="7060"/>
  <c r="G1370" i="7060"/>
  <c r="G1371" i="7060"/>
  <c r="G1372" i="7060"/>
  <c r="G1373" i="7060"/>
  <c r="G1374" i="7060"/>
  <c r="G1375" i="7060"/>
  <c r="G1376" i="7060"/>
  <c r="G1377" i="7060"/>
  <c r="G1378" i="7060"/>
  <c r="G1379" i="7060"/>
  <c r="G1380" i="7060"/>
  <c r="G1381" i="7060"/>
  <c r="G1382" i="7060"/>
  <c r="G1383" i="7060"/>
  <c r="G1384" i="7060"/>
  <c r="G1385" i="7060"/>
  <c r="G1386" i="7060"/>
  <c r="G1387" i="7060"/>
  <c r="G1388" i="7060"/>
  <c r="G1389" i="7060"/>
  <c r="G1390" i="7060"/>
  <c r="G1391" i="7060"/>
  <c r="G1392" i="7060"/>
  <c r="G1393" i="7060"/>
  <c r="G1394" i="7060"/>
  <c r="G1395" i="7060"/>
  <c r="G1396" i="7060"/>
  <c r="G1397" i="7060"/>
  <c r="G1398" i="7060"/>
  <c r="G1399" i="7060"/>
  <c r="G1400" i="7060"/>
  <c r="G1401" i="7060"/>
  <c r="G1402" i="7060"/>
  <c r="G1403" i="7060"/>
  <c r="G1404" i="7060"/>
  <c r="G1405" i="7060"/>
  <c r="G1406" i="7060"/>
  <c r="G1407" i="7060"/>
  <c r="G1408" i="7060"/>
  <c r="G1409" i="7060"/>
  <c r="G1410" i="7060"/>
  <c r="G1411" i="7060"/>
  <c r="G1412" i="7060"/>
  <c r="G1413" i="7060"/>
  <c r="G1414" i="7060"/>
  <c r="G1415" i="7060"/>
  <c r="G1416" i="7060"/>
  <c r="G1417" i="7060"/>
  <c r="G1418" i="7060"/>
  <c r="G1419" i="7060"/>
  <c r="G1420" i="7060"/>
  <c r="G1421" i="7060"/>
  <c r="G1422" i="7060"/>
  <c r="G1423" i="7060"/>
  <c r="G1424" i="7060"/>
  <c r="G1425" i="7060"/>
  <c r="G1426" i="7060"/>
  <c r="G1427" i="7060"/>
  <c r="G1428" i="7060"/>
  <c r="G1429" i="7060"/>
  <c r="G1430" i="7060"/>
  <c r="G1431" i="7060"/>
  <c r="G1432" i="7060"/>
  <c r="G1433" i="7060"/>
  <c r="G1434" i="7060"/>
  <c r="G1435" i="7060"/>
  <c r="G1436" i="7060"/>
  <c r="G1437" i="7060"/>
  <c r="G1438" i="7060"/>
  <c r="G1439" i="7060"/>
  <c r="G1440" i="7060"/>
  <c r="G1441" i="7060"/>
  <c r="G1442" i="7060"/>
  <c r="G1443" i="7060"/>
  <c r="G1444" i="7060"/>
  <c r="G1445" i="7060"/>
  <c r="G1446" i="7060"/>
  <c r="G1447" i="7060"/>
  <c r="G1448" i="7060"/>
  <c r="G1449" i="7060"/>
  <c r="G1450" i="7060"/>
  <c r="G1451" i="7060"/>
  <c r="G1452" i="7060"/>
  <c r="G1453" i="7060"/>
  <c r="G1454" i="7060"/>
  <c r="G1455" i="7060"/>
  <c r="G1456" i="7060"/>
  <c r="G1457" i="7060"/>
  <c r="G1458" i="7060"/>
  <c r="G1459" i="7060"/>
  <c r="G1460" i="7060"/>
  <c r="G1461" i="7060"/>
  <c r="G1462" i="7060"/>
  <c r="G1463" i="7060"/>
  <c r="G1464" i="7060"/>
  <c r="G1465" i="7060"/>
  <c r="G1466" i="7060"/>
  <c r="G1467" i="7060"/>
  <c r="G1468" i="7060"/>
  <c r="G1469" i="7060"/>
  <c r="G1470" i="7060"/>
  <c r="G1471" i="7060"/>
  <c r="G1472" i="7060"/>
  <c r="G1473" i="7060"/>
  <c r="G1474" i="7060"/>
  <c r="G1475" i="7060"/>
  <c r="G1476" i="7060"/>
  <c r="G1477" i="7060"/>
  <c r="G1478" i="7060"/>
  <c r="G1479" i="7060"/>
  <c r="G1480" i="7060"/>
  <c r="G1481" i="7060"/>
  <c r="G1482" i="7060"/>
  <c r="G1483" i="7060"/>
  <c r="G1484" i="7060"/>
  <c r="G1485" i="7060"/>
  <c r="G1486" i="7060"/>
  <c r="G1487" i="7060"/>
  <c r="G1488" i="7060"/>
  <c r="G1489" i="7060"/>
  <c r="G1490" i="7060"/>
  <c r="G1491" i="7060"/>
  <c r="G1492" i="7060"/>
  <c r="G1493" i="7060"/>
  <c r="G1494" i="7060"/>
  <c r="G1495" i="7060"/>
  <c r="G1496" i="7060"/>
  <c r="G1497" i="7060"/>
  <c r="G1498" i="7060"/>
  <c r="G1499" i="7060"/>
  <c r="G1500" i="7060"/>
  <c r="G1501" i="7060"/>
  <c r="G1502" i="7060"/>
  <c r="G1503" i="7060"/>
  <c r="G1504" i="7060"/>
  <c r="G1505" i="7060"/>
  <c r="G1506" i="7060"/>
  <c r="G1507" i="7060"/>
  <c r="G1508" i="7060"/>
  <c r="G1509" i="7060"/>
  <c r="G1510" i="7060"/>
  <c r="G1511" i="7060"/>
  <c r="G1512" i="7060"/>
  <c r="G1513" i="7060"/>
  <c r="G1514" i="7060"/>
  <c r="G1515" i="7060"/>
  <c r="G1516" i="7060"/>
  <c r="G1517" i="7060"/>
  <c r="G1518" i="7060"/>
  <c r="G1519" i="7060"/>
  <c r="G1520" i="7060"/>
  <c r="G1521" i="7060"/>
  <c r="G1522" i="7060"/>
  <c r="G1523" i="7060"/>
  <c r="G1524" i="7060"/>
  <c r="G1525" i="7060"/>
  <c r="G1526" i="7060"/>
  <c r="G1527" i="7060"/>
  <c r="G1528" i="7060"/>
  <c r="G1529" i="7060"/>
  <c r="G1530" i="7060"/>
  <c r="G1531" i="7060"/>
  <c r="G1532" i="7060"/>
  <c r="G1533" i="7060"/>
  <c r="G1534" i="7060"/>
  <c r="G1535" i="7060"/>
  <c r="G1536" i="7060"/>
  <c r="G1537" i="7060"/>
  <c r="G1538" i="7060"/>
  <c r="G1539" i="7060"/>
  <c r="G1540" i="7060"/>
  <c r="G1541" i="7060"/>
  <c r="G1542" i="7060"/>
  <c r="G1543" i="7060"/>
  <c r="G1544" i="7060"/>
  <c r="G1545" i="7060"/>
  <c r="G1546" i="7060"/>
  <c r="G1547" i="7060"/>
  <c r="G1548" i="7060"/>
  <c r="G1549" i="7060"/>
  <c r="G1550" i="7060"/>
  <c r="G1551" i="7060"/>
  <c r="G1552" i="7060"/>
  <c r="G1553" i="7060"/>
  <c r="G1554" i="7060"/>
  <c r="G1555" i="7060"/>
  <c r="G1556" i="7060"/>
  <c r="G1557" i="7060"/>
  <c r="G1558" i="7060"/>
  <c r="G1559" i="7060"/>
  <c r="G1560" i="7060"/>
  <c r="G1561" i="7060"/>
  <c r="G1562" i="7060"/>
  <c r="G1563" i="7060"/>
  <c r="G1564" i="7060"/>
  <c r="G1565" i="7060"/>
  <c r="G1566" i="7060"/>
  <c r="G1567" i="7060"/>
  <c r="G1568" i="7060"/>
  <c r="G1569" i="7060"/>
  <c r="G1570" i="7060"/>
  <c r="G1571" i="7060"/>
  <c r="G1572" i="7060"/>
  <c r="G1573" i="7060"/>
  <c r="G1574" i="7060"/>
  <c r="G1575" i="7060"/>
  <c r="G1576" i="7060"/>
  <c r="G1577" i="7060"/>
  <c r="G1578" i="7060"/>
  <c r="G1579" i="7060"/>
  <c r="G1580" i="7060"/>
  <c r="G1581" i="7060"/>
  <c r="G1582" i="7060"/>
  <c r="G1583" i="7060"/>
  <c r="G1584" i="7060"/>
  <c r="G1585" i="7060"/>
  <c r="G1586" i="7060"/>
  <c r="G1587" i="7060"/>
  <c r="G1588" i="7060"/>
  <c r="G1589" i="7060"/>
  <c r="G1590" i="7060"/>
  <c r="G1591" i="7060"/>
  <c r="G1592" i="7060"/>
  <c r="G1593" i="7060"/>
  <c r="G1594" i="7060"/>
  <c r="G1595" i="7060"/>
  <c r="G1596" i="7060"/>
  <c r="G1597" i="7060"/>
  <c r="G1598" i="7060"/>
  <c r="G1599" i="7060"/>
  <c r="G1600" i="7060"/>
  <c r="G1601" i="7060"/>
  <c r="G1602" i="7060"/>
  <c r="G1603" i="7060"/>
  <c r="G1604" i="7060"/>
  <c r="G1605" i="7060"/>
  <c r="G1606" i="7060"/>
  <c r="G1607" i="7060"/>
  <c r="G1608" i="7060"/>
  <c r="G1609" i="7060"/>
  <c r="G1610" i="7060"/>
  <c r="G1611" i="7060"/>
  <c r="G1612" i="7060"/>
  <c r="G1613" i="7060"/>
  <c r="G1614" i="7060"/>
  <c r="G1615" i="7060"/>
  <c r="G1616" i="7060"/>
  <c r="G1617" i="7060"/>
  <c r="G1618" i="7060"/>
  <c r="G1619" i="7060"/>
  <c r="G1620" i="7060"/>
  <c r="G1621" i="7060"/>
  <c r="G1622" i="7060"/>
  <c r="G1623" i="7060"/>
  <c r="G1624" i="7060"/>
  <c r="G1625" i="7060"/>
  <c r="G1626" i="7060"/>
  <c r="G1627" i="7060"/>
  <c r="G1628" i="7060"/>
  <c r="G1629" i="7060"/>
  <c r="G1630" i="7060"/>
  <c r="G1631" i="7060"/>
  <c r="G1632" i="7060"/>
  <c r="G1633" i="7060"/>
  <c r="G1634" i="7060"/>
  <c r="G1635" i="7060"/>
  <c r="G1636" i="7060"/>
  <c r="G1637" i="7060"/>
  <c r="G1638" i="7060"/>
  <c r="G1639" i="7060"/>
  <c r="G1640" i="7060"/>
  <c r="G1641" i="7060"/>
  <c r="G1642" i="7060"/>
  <c r="G1643" i="7060"/>
  <c r="G1644" i="7060"/>
  <c r="G1645" i="7060"/>
  <c r="G1646" i="7060"/>
  <c r="G1647" i="7060"/>
  <c r="G1648" i="7060"/>
  <c r="G1649" i="7060"/>
  <c r="G1650" i="7060"/>
  <c r="G1651" i="7060"/>
  <c r="G1652" i="7060"/>
  <c r="G1653" i="7060"/>
  <c r="G1654" i="7060"/>
  <c r="G1655" i="7060"/>
  <c r="G1656" i="7060"/>
  <c r="G1657" i="7060"/>
  <c r="G1658" i="7060"/>
  <c r="G1659" i="7060"/>
  <c r="G1660" i="7060"/>
  <c r="G1661" i="7060"/>
  <c r="G1662" i="7060"/>
  <c r="G1663" i="7060"/>
  <c r="G1664" i="7060"/>
  <c r="G1665" i="7060"/>
  <c r="G1666" i="7060"/>
  <c r="G1667" i="7060"/>
  <c r="G1668" i="7060"/>
  <c r="G1669" i="7060"/>
  <c r="G1670" i="7060"/>
  <c r="G1671" i="7060"/>
  <c r="G1672" i="7060"/>
  <c r="G1673" i="7060"/>
  <c r="G1674" i="7060"/>
  <c r="G1675" i="7060"/>
  <c r="G1676" i="7060"/>
  <c r="G1677" i="7060"/>
  <c r="G1678" i="7060"/>
  <c r="G1679" i="7060"/>
  <c r="G1680" i="7060"/>
  <c r="G1681" i="7060"/>
  <c r="G1682" i="7060"/>
  <c r="G1683" i="7060"/>
  <c r="G1684" i="7060"/>
  <c r="G1685" i="7060"/>
  <c r="G1686" i="7060"/>
  <c r="G1687" i="7060"/>
  <c r="G1688" i="7060"/>
  <c r="G1689" i="7060"/>
  <c r="G1690" i="7060"/>
  <c r="G1691" i="7060"/>
  <c r="G1692" i="7060"/>
  <c r="G1693" i="7060"/>
  <c r="G1694" i="7060"/>
  <c r="G1695" i="7060"/>
  <c r="G1696" i="7060"/>
  <c r="G1697" i="7060"/>
  <c r="G1698" i="7060"/>
  <c r="G1699" i="7060"/>
  <c r="G1700" i="7060"/>
  <c r="G1701" i="7060"/>
  <c r="G1702" i="7060"/>
  <c r="G1703" i="7060"/>
  <c r="G1704" i="7060"/>
  <c r="G1705" i="7060"/>
  <c r="G1706" i="7060"/>
  <c r="G1707" i="7060"/>
  <c r="G1708" i="7060"/>
  <c r="G1709" i="7060"/>
  <c r="G1710" i="7060"/>
  <c r="G1711" i="7060"/>
  <c r="G1712" i="7060"/>
  <c r="G1713" i="7060"/>
  <c r="G1714" i="7060"/>
  <c r="G1715" i="7060"/>
  <c r="G1716" i="7060"/>
  <c r="G1717" i="7060"/>
  <c r="G1718" i="7060"/>
  <c r="G1719" i="7060"/>
  <c r="G1720" i="7060"/>
  <c r="G1721" i="7060"/>
  <c r="G1722" i="7060"/>
  <c r="G1723" i="7060"/>
  <c r="G1724" i="7060"/>
  <c r="G1725" i="7060"/>
  <c r="G1726" i="7060"/>
  <c r="G1727" i="7060"/>
  <c r="G1728" i="7060"/>
  <c r="G1729" i="7060"/>
  <c r="G1730" i="7060"/>
  <c r="G1731" i="7060"/>
  <c r="G1732" i="7060"/>
  <c r="G1733" i="7060"/>
  <c r="G1734" i="7060"/>
  <c r="G1735" i="7060"/>
  <c r="G1736" i="7060"/>
  <c r="G1737" i="7060"/>
  <c r="G1738" i="7060"/>
  <c r="G1739" i="7060"/>
  <c r="G1740" i="7060"/>
  <c r="G1741" i="7060"/>
  <c r="G1742" i="7060"/>
  <c r="G1743" i="7060"/>
  <c r="G1744" i="7060"/>
  <c r="G1745" i="7060"/>
  <c r="G1746" i="7060"/>
  <c r="G1747" i="7060"/>
  <c r="G1748" i="7060"/>
  <c r="G1749" i="7060"/>
  <c r="G1750" i="7060"/>
  <c r="G1751" i="7060"/>
  <c r="G1752" i="7060"/>
  <c r="G1753" i="7060"/>
  <c r="G1754" i="7060"/>
  <c r="G1755" i="7060"/>
  <c r="G1756" i="7060"/>
  <c r="G1757" i="7060"/>
  <c r="G1758" i="7060"/>
  <c r="G1759" i="7060"/>
  <c r="G1760" i="7060"/>
  <c r="G1761" i="7060"/>
  <c r="G1762" i="7060"/>
  <c r="G1763" i="7060"/>
  <c r="G1764" i="7060"/>
  <c r="G1765" i="7060"/>
  <c r="G1766" i="7060"/>
  <c r="G1767" i="7060"/>
  <c r="G1768" i="7060"/>
  <c r="G1769" i="7060"/>
  <c r="G1770" i="7060"/>
  <c r="G1771" i="7060"/>
  <c r="G1772" i="7060"/>
  <c r="G1773" i="7060"/>
  <c r="G1774" i="7060"/>
  <c r="G1775" i="7060"/>
  <c r="G1776" i="7060"/>
  <c r="G1777" i="7060"/>
  <c r="G1778" i="7060"/>
  <c r="G1779" i="7060"/>
  <c r="G1780" i="7060"/>
  <c r="G1781" i="7060"/>
  <c r="G1782" i="7060"/>
  <c r="G1783" i="7060"/>
  <c r="G1784" i="7060"/>
  <c r="G1785" i="7060"/>
  <c r="G1786" i="7060"/>
  <c r="G1787" i="7060"/>
  <c r="G1788" i="7060"/>
  <c r="G1789" i="7060"/>
  <c r="G1790" i="7060"/>
  <c r="G1791" i="7060"/>
  <c r="G1792" i="7060"/>
  <c r="G1793" i="7060"/>
  <c r="G1794" i="7060"/>
  <c r="G1795" i="7060"/>
  <c r="G1796" i="7060"/>
  <c r="G1797" i="7060"/>
  <c r="G1798" i="7060"/>
  <c r="G1799" i="7060"/>
  <c r="G1800" i="7060"/>
  <c r="G1801" i="7060"/>
  <c r="G1802" i="7060"/>
  <c r="G25" i="7060"/>
  <c r="G26" i="7060"/>
  <c r="G27" i="7060"/>
  <c r="G28" i="7060"/>
  <c r="G29" i="7060"/>
  <c r="G5" i="7060"/>
  <c r="G6" i="7060"/>
  <c r="G7" i="7060"/>
  <c r="G8" i="7060"/>
  <c r="G9" i="7060"/>
  <c r="G10" i="7060"/>
  <c r="G11" i="7060"/>
  <c r="G12" i="7060"/>
  <c r="G13" i="7060"/>
  <c r="G14" i="7060"/>
  <c r="G15" i="7060"/>
  <c r="G16" i="7060"/>
  <c r="G17" i="7060"/>
  <c r="G18" i="7060"/>
  <c r="G19" i="7060"/>
  <c r="G20" i="7060"/>
  <c r="G21" i="7060"/>
  <c r="G22" i="7060"/>
  <c r="G23" i="7060"/>
  <c r="G24" i="7060"/>
  <c r="G4" i="7060"/>
  <c r="F4" i="7060"/>
  <c r="F5" i="7060"/>
  <c r="F6" i="7060"/>
  <c r="F7" i="7060"/>
  <c r="F8" i="7060"/>
  <c r="F9" i="7060"/>
  <c r="F10" i="7060"/>
  <c r="F11" i="7060"/>
  <c r="F12" i="7060"/>
  <c r="F13" i="7060"/>
  <c r="F14" i="7060"/>
  <c r="F15" i="7060"/>
  <c r="F16" i="7060"/>
  <c r="F17" i="7060"/>
  <c r="F18" i="7060"/>
  <c r="F19" i="7060"/>
  <c r="F20" i="7060"/>
  <c r="F21" i="7060"/>
  <c r="F22" i="7060"/>
  <c r="F23" i="7060"/>
  <c r="F24" i="7060"/>
  <c r="F25" i="7060"/>
  <c r="F26" i="7060"/>
  <c r="F27" i="7060"/>
  <c r="F28" i="7060"/>
  <c r="F29" i="7060"/>
  <c r="F30" i="7060"/>
  <c r="F31" i="7060"/>
  <c r="F32" i="7060"/>
  <c r="F33" i="7060"/>
  <c r="F34" i="7060"/>
  <c r="F35" i="7060"/>
  <c r="F36" i="7060"/>
  <c r="F37" i="7060"/>
  <c r="F38" i="7060"/>
  <c r="F39" i="7060"/>
  <c r="F40" i="7060"/>
  <c r="F41" i="7060"/>
  <c r="F42" i="7060"/>
  <c r="F43" i="7060"/>
  <c r="F44" i="7060"/>
  <c r="F45" i="7060"/>
  <c r="F46" i="7060"/>
  <c r="F47" i="7060"/>
  <c r="F48" i="7060"/>
  <c r="F49" i="7060"/>
  <c r="F50" i="7060"/>
  <c r="F51" i="7060"/>
  <c r="F52" i="7060"/>
  <c r="F53" i="7060"/>
  <c r="F54" i="7060"/>
  <c r="F55" i="7060"/>
  <c r="F56" i="7060"/>
  <c r="F57" i="7060"/>
  <c r="F58" i="7060"/>
  <c r="F59" i="7060"/>
  <c r="F60" i="7060"/>
  <c r="F61" i="7060"/>
  <c r="F62" i="7060"/>
  <c r="F63" i="7060"/>
  <c r="F64" i="7060"/>
  <c r="F65" i="7060"/>
  <c r="F66" i="7060"/>
  <c r="F67" i="7060"/>
  <c r="F68" i="7060"/>
  <c r="F69" i="7060"/>
  <c r="F70" i="7060"/>
  <c r="F71" i="7060"/>
  <c r="F72" i="7060"/>
  <c r="F73" i="7060"/>
  <c r="F74" i="7060"/>
  <c r="F75" i="7060"/>
  <c r="F76" i="7060"/>
  <c r="F77" i="7060"/>
  <c r="F78" i="7060"/>
  <c r="F79" i="7060"/>
  <c r="F80" i="7060"/>
  <c r="F81" i="7060"/>
  <c r="F82" i="7060"/>
  <c r="F83" i="7060"/>
  <c r="F84" i="7060"/>
  <c r="F85" i="7060"/>
  <c r="F86" i="7060"/>
  <c r="F87" i="7060"/>
  <c r="F88" i="7060"/>
  <c r="F89" i="7060"/>
  <c r="F90" i="7060"/>
  <c r="F91" i="7060"/>
  <c r="F92" i="7060"/>
  <c r="F93" i="7060"/>
  <c r="F94" i="7060"/>
  <c r="F95" i="7060"/>
  <c r="F96" i="7060"/>
  <c r="F97" i="7060"/>
  <c r="F98" i="7060"/>
  <c r="F99" i="7060"/>
  <c r="F100" i="7060"/>
  <c r="F101" i="7060"/>
  <c r="F102" i="7060"/>
  <c r="F103" i="7060"/>
  <c r="F104" i="7060"/>
  <c r="F105" i="7060"/>
  <c r="F106" i="7060"/>
  <c r="F107" i="7060"/>
  <c r="F108" i="7060"/>
  <c r="F109" i="7060"/>
  <c r="F110" i="7060"/>
  <c r="F111" i="7060"/>
  <c r="F112" i="7060"/>
  <c r="F113" i="7060"/>
  <c r="F114" i="7060"/>
  <c r="F115" i="7060"/>
  <c r="F116" i="7060"/>
  <c r="F117" i="7060"/>
  <c r="F118" i="7060"/>
  <c r="F119" i="7060"/>
  <c r="F120" i="7060"/>
  <c r="F121" i="7060"/>
  <c r="F122" i="7060"/>
  <c r="F123" i="7060"/>
  <c r="F124" i="7060"/>
  <c r="F125" i="7060"/>
  <c r="F126" i="7060"/>
  <c r="F127" i="7060"/>
  <c r="F128" i="7060"/>
  <c r="F129" i="7060"/>
  <c r="F130" i="7060"/>
  <c r="F131" i="7060"/>
  <c r="F132" i="7060"/>
  <c r="F133" i="7060"/>
  <c r="F134" i="7060"/>
  <c r="F135" i="7060"/>
  <c r="F136" i="7060"/>
  <c r="F137" i="7060"/>
  <c r="F138" i="7060"/>
  <c r="F139" i="7060"/>
  <c r="F140" i="7060"/>
  <c r="F141" i="7060"/>
  <c r="F142" i="7060"/>
  <c r="F143" i="7060"/>
  <c r="F144" i="7060"/>
  <c r="F145" i="7060"/>
  <c r="F146" i="7060"/>
  <c r="F147" i="7060"/>
  <c r="F148" i="7060"/>
  <c r="F149" i="7060"/>
  <c r="F150" i="7060"/>
  <c r="F151" i="7060"/>
  <c r="F152" i="7060"/>
  <c r="F153" i="7060"/>
  <c r="F154" i="7060"/>
  <c r="F155" i="7060"/>
  <c r="F156" i="7060"/>
  <c r="F157" i="7060"/>
  <c r="F158" i="7060"/>
  <c r="F159" i="7060"/>
  <c r="F160" i="7060"/>
  <c r="F161" i="7060"/>
  <c r="F162" i="7060"/>
  <c r="F163" i="7060"/>
  <c r="F164" i="7060"/>
  <c r="F165" i="7060"/>
  <c r="F166" i="7060"/>
  <c r="F167" i="7060"/>
  <c r="F168" i="7060"/>
  <c r="F169" i="7060"/>
  <c r="F170" i="7060"/>
  <c r="F171" i="7060"/>
  <c r="F172" i="7060"/>
  <c r="F173" i="7060"/>
  <c r="F174" i="7060"/>
  <c r="F175" i="7060"/>
  <c r="F176" i="7060"/>
  <c r="F177" i="7060"/>
  <c r="F178" i="7060"/>
  <c r="F179" i="7060"/>
  <c r="F180" i="7060"/>
  <c r="F181" i="7060"/>
  <c r="F182" i="7060"/>
  <c r="F183" i="7060"/>
  <c r="F184" i="7060"/>
  <c r="F185" i="7060"/>
  <c r="F186" i="7060"/>
  <c r="F187" i="7060"/>
  <c r="F188" i="7060"/>
  <c r="F189" i="7060"/>
  <c r="F190" i="7060"/>
  <c r="F191" i="7060"/>
  <c r="F192" i="7060"/>
  <c r="F193" i="7060"/>
  <c r="F194" i="7060"/>
  <c r="F195" i="7060"/>
  <c r="F196" i="7060"/>
  <c r="F197" i="7060"/>
  <c r="F198" i="7060"/>
  <c r="F199" i="7060"/>
  <c r="F200" i="7060"/>
  <c r="F201" i="7060"/>
  <c r="F202" i="7060"/>
  <c r="F203" i="7060"/>
  <c r="F204" i="7060"/>
  <c r="F205" i="7060"/>
  <c r="F206" i="7060"/>
  <c r="F207" i="7060"/>
  <c r="F208" i="7060"/>
  <c r="F209" i="7060"/>
  <c r="F210" i="7060"/>
  <c r="F211" i="7060"/>
  <c r="F212" i="7060"/>
  <c r="F213" i="7060"/>
  <c r="F214" i="7060"/>
  <c r="F215" i="7060"/>
  <c r="F216" i="7060"/>
  <c r="F217" i="7060"/>
  <c r="F218" i="7060"/>
  <c r="F219" i="7060"/>
  <c r="F220" i="7060"/>
  <c r="F221" i="7060"/>
  <c r="F222" i="7060"/>
  <c r="F223" i="7060"/>
  <c r="F224" i="7060"/>
  <c r="F225" i="7060"/>
  <c r="F226" i="7060"/>
  <c r="F227" i="7060"/>
  <c r="F228" i="7060"/>
  <c r="F229" i="7060"/>
  <c r="F230" i="7060"/>
  <c r="F231" i="7060"/>
  <c r="F232" i="7060"/>
  <c r="F233" i="7060"/>
  <c r="F234" i="7060"/>
  <c r="F235" i="7060"/>
  <c r="F236" i="7060"/>
  <c r="F237" i="7060"/>
  <c r="F238" i="7060"/>
  <c r="F239" i="7060"/>
  <c r="F240" i="7060"/>
  <c r="F241" i="7060"/>
  <c r="F242" i="7060"/>
  <c r="F243" i="7060"/>
  <c r="F244" i="7060"/>
  <c r="F245" i="7060"/>
  <c r="F246" i="7060"/>
  <c r="F247" i="7060"/>
  <c r="F248" i="7060"/>
  <c r="F249" i="7060"/>
  <c r="F250" i="7060"/>
  <c r="F251" i="7060"/>
  <c r="F252" i="7060"/>
  <c r="F253" i="7060"/>
  <c r="F254" i="7060"/>
  <c r="F255" i="7060"/>
  <c r="F256" i="7060"/>
  <c r="F257" i="7060"/>
  <c r="F258" i="7060"/>
  <c r="F259" i="7060"/>
  <c r="F260" i="7060"/>
  <c r="F261" i="7060"/>
  <c r="F262" i="7060"/>
  <c r="F263" i="7060"/>
  <c r="F264" i="7060"/>
  <c r="F265" i="7060"/>
  <c r="F266" i="7060"/>
  <c r="F267" i="7060"/>
  <c r="F268" i="7060"/>
  <c r="F269" i="7060"/>
  <c r="F270" i="7060"/>
  <c r="F271" i="7060"/>
  <c r="F272" i="7060"/>
  <c r="F273" i="7060"/>
  <c r="F274" i="7060"/>
  <c r="F275" i="7060"/>
  <c r="F276" i="7060"/>
  <c r="F277" i="7060"/>
  <c r="F278" i="7060"/>
  <c r="F279" i="7060"/>
  <c r="F280" i="7060"/>
  <c r="F281" i="7060"/>
  <c r="F282" i="7060"/>
  <c r="F283" i="7060"/>
  <c r="F284" i="7060"/>
  <c r="F285" i="7060"/>
  <c r="F286" i="7060"/>
  <c r="F287" i="7060"/>
  <c r="F288" i="7060"/>
  <c r="F289" i="7060"/>
  <c r="F290" i="7060"/>
  <c r="F291" i="7060"/>
  <c r="F292" i="7060"/>
  <c r="F293" i="7060"/>
  <c r="F294" i="7060"/>
  <c r="F295" i="7060"/>
  <c r="F296" i="7060"/>
  <c r="F297" i="7060"/>
  <c r="F298" i="7060"/>
  <c r="F299" i="7060"/>
  <c r="F300" i="7060"/>
  <c r="F301" i="7060"/>
  <c r="F302" i="7060"/>
  <c r="F303" i="7060"/>
  <c r="F304" i="7060"/>
  <c r="F305" i="7060"/>
  <c r="F306" i="7060"/>
  <c r="F307" i="7060"/>
  <c r="F308" i="7060"/>
  <c r="F309" i="7060"/>
  <c r="F310" i="7060"/>
  <c r="F311" i="7060"/>
  <c r="F312" i="7060"/>
  <c r="F313" i="7060"/>
  <c r="F314" i="7060"/>
  <c r="F315" i="7060"/>
  <c r="F316" i="7060"/>
  <c r="F317" i="7060"/>
  <c r="F318" i="7060"/>
  <c r="F319" i="7060"/>
  <c r="F320" i="7060"/>
  <c r="F321" i="7060"/>
  <c r="F322" i="7060"/>
  <c r="F323" i="7060"/>
  <c r="F324" i="7060"/>
  <c r="F325" i="7060"/>
  <c r="F326" i="7060"/>
  <c r="F327" i="7060"/>
  <c r="F328" i="7060"/>
  <c r="F329" i="7060"/>
  <c r="F330" i="7060"/>
  <c r="F331" i="7060"/>
  <c r="F332" i="7060"/>
  <c r="F333" i="7060"/>
  <c r="F334" i="7060"/>
  <c r="F335" i="7060"/>
  <c r="F336" i="7060"/>
  <c r="F337" i="7060"/>
  <c r="F338" i="7060"/>
  <c r="F339" i="7060"/>
  <c r="F340" i="7060"/>
  <c r="F341" i="7060"/>
  <c r="F342" i="7060"/>
  <c r="F343" i="7060"/>
  <c r="F344" i="7060"/>
  <c r="F345" i="7060"/>
  <c r="F346" i="7060"/>
  <c r="F347" i="7060"/>
  <c r="F348" i="7060"/>
  <c r="F349" i="7060"/>
  <c r="F350" i="7060"/>
  <c r="F351" i="7060"/>
  <c r="F352" i="7060"/>
  <c r="F353" i="7060"/>
  <c r="F354" i="7060"/>
  <c r="F355" i="7060"/>
  <c r="F356" i="7060"/>
  <c r="F357" i="7060"/>
  <c r="F358" i="7060"/>
  <c r="F359" i="7060"/>
  <c r="F360" i="7060"/>
  <c r="F361" i="7060"/>
  <c r="F362" i="7060"/>
  <c r="F363" i="7060"/>
  <c r="F364" i="7060"/>
  <c r="F365" i="7060"/>
  <c r="F366" i="7060"/>
  <c r="F367" i="7060"/>
  <c r="F368" i="7060"/>
  <c r="F369" i="7060"/>
  <c r="F370" i="7060"/>
  <c r="F371" i="7060"/>
  <c r="F372" i="7060"/>
  <c r="F373" i="7060"/>
  <c r="F374" i="7060"/>
  <c r="F375" i="7060"/>
  <c r="F376" i="7060"/>
  <c r="F377" i="7060"/>
  <c r="F378" i="7060"/>
  <c r="F379" i="7060"/>
  <c r="F380" i="7060"/>
  <c r="F381" i="7060"/>
  <c r="F382" i="7060"/>
  <c r="F383" i="7060"/>
  <c r="F384" i="7060"/>
  <c r="F385" i="7060"/>
  <c r="F386" i="7060"/>
  <c r="F387" i="7060"/>
  <c r="F388" i="7060"/>
  <c r="F389" i="7060"/>
  <c r="F390" i="7060"/>
  <c r="F391" i="7060"/>
  <c r="F392" i="7060"/>
  <c r="F393" i="7060"/>
  <c r="F394" i="7060"/>
  <c r="F395" i="7060"/>
  <c r="F396" i="7060"/>
  <c r="F397" i="7060"/>
  <c r="F398" i="7060"/>
  <c r="F399" i="7060"/>
  <c r="F400" i="7060"/>
  <c r="F401" i="7060"/>
  <c r="F402" i="7060"/>
  <c r="F403" i="7060"/>
  <c r="F404" i="7060"/>
  <c r="F405" i="7060"/>
  <c r="F406" i="7060"/>
  <c r="F407" i="7060"/>
  <c r="F408" i="7060"/>
  <c r="F409" i="7060"/>
  <c r="F410" i="7060"/>
  <c r="F411" i="7060"/>
  <c r="F412" i="7060"/>
  <c r="F413" i="7060"/>
  <c r="F414" i="7060"/>
  <c r="F415" i="7060"/>
  <c r="F416" i="7060"/>
  <c r="F417" i="7060"/>
  <c r="F418" i="7060"/>
  <c r="F419" i="7060"/>
  <c r="F420" i="7060"/>
  <c r="F421" i="7060"/>
  <c r="F422" i="7060"/>
  <c r="F423" i="7060"/>
  <c r="F424" i="7060"/>
  <c r="F425" i="7060"/>
  <c r="F426" i="7060"/>
  <c r="F427" i="7060"/>
  <c r="F428" i="7060"/>
  <c r="F429" i="7060"/>
  <c r="F430" i="7060"/>
  <c r="F431" i="7060"/>
  <c r="F432" i="7060"/>
  <c r="F433" i="7060"/>
  <c r="F434" i="7060"/>
  <c r="F435" i="7060"/>
  <c r="F436" i="7060"/>
  <c r="F437" i="7060"/>
  <c r="F438" i="7060"/>
  <c r="F439" i="7060"/>
  <c r="F440" i="7060"/>
  <c r="F441" i="7060"/>
  <c r="F442" i="7060"/>
  <c r="F443" i="7060"/>
  <c r="F444" i="7060"/>
  <c r="F445" i="7060"/>
  <c r="F446" i="7060"/>
  <c r="F447" i="7060"/>
  <c r="F448" i="7060"/>
  <c r="F449" i="7060"/>
  <c r="F450" i="7060"/>
  <c r="F451" i="7060"/>
  <c r="F452" i="7060"/>
  <c r="F453" i="7060"/>
  <c r="F454" i="7060"/>
  <c r="F455" i="7060"/>
  <c r="F456" i="7060"/>
  <c r="F457" i="7060"/>
  <c r="F458" i="7060"/>
  <c r="F459" i="7060"/>
  <c r="F460" i="7060"/>
  <c r="F461" i="7060"/>
  <c r="F462" i="7060"/>
  <c r="F463" i="7060"/>
  <c r="F464" i="7060"/>
  <c r="F465" i="7060"/>
  <c r="F466" i="7060"/>
  <c r="F467" i="7060"/>
  <c r="F468" i="7060"/>
  <c r="F469" i="7060"/>
  <c r="F470" i="7060"/>
  <c r="F471" i="7060"/>
  <c r="F472" i="7060"/>
  <c r="F473" i="7060"/>
  <c r="F474" i="7060"/>
  <c r="F475" i="7060"/>
  <c r="F476" i="7060"/>
  <c r="F477" i="7060"/>
  <c r="F478" i="7060"/>
  <c r="F479" i="7060"/>
  <c r="F480" i="7060"/>
  <c r="F481" i="7060"/>
  <c r="F482" i="7060"/>
  <c r="F483" i="7060"/>
  <c r="F484" i="7060"/>
  <c r="F485" i="7060"/>
  <c r="F486" i="7060"/>
  <c r="F487" i="7060"/>
  <c r="F488" i="7060"/>
  <c r="F489" i="7060"/>
  <c r="F490" i="7060"/>
  <c r="F491" i="7060"/>
  <c r="F492" i="7060"/>
  <c r="F493" i="7060"/>
  <c r="F494" i="7060"/>
  <c r="F495" i="7060"/>
  <c r="F496" i="7060"/>
  <c r="F497" i="7060"/>
  <c r="F498" i="7060"/>
  <c r="F499" i="7060"/>
  <c r="F500" i="7060"/>
  <c r="F501" i="7060"/>
  <c r="F502" i="7060"/>
  <c r="F503" i="7060"/>
  <c r="F504" i="7060"/>
  <c r="F505" i="7060"/>
  <c r="F506" i="7060"/>
  <c r="F507" i="7060"/>
  <c r="F508" i="7060"/>
  <c r="F509" i="7060"/>
  <c r="F510" i="7060"/>
  <c r="F511" i="7060"/>
  <c r="F512" i="7060"/>
  <c r="F513" i="7060"/>
  <c r="F514" i="7060"/>
  <c r="F515" i="7060"/>
  <c r="F516" i="7060"/>
  <c r="F517" i="7060"/>
  <c r="F518" i="7060"/>
  <c r="F519" i="7060"/>
  <c r="F520" i="7060"/>
  <c r="F521" i="7060"/>
  <c r="F522" i="7060"/>
  <c r="F523" i="7060"/>
  <c r="F524" i="7060"/>
  <c r="F525" i="7060"/>
  <c r="F526" i="7060"/>
  <c r="F527" i="7060"/>
  <c r="F528" i="7060"/>
  <c r="F529" i="7060"/>
  <c r="F530" i="7060"/>
  <c r="F531" i="7060"/>
  <c r="F532" i="7060"/>
  <c r="F533" i="7060"/>
  <c r="F534" i="7060"/>
  <c r="F535" i="7060"/>
  <c r="F536" i="7060"/>
  <c r="F537" i="7060"/>
  <c r="F538" i="7060"/>
  <c r="F539" i="7060"/>
  <c r="F540" i="7060"/>
  <c r="F541" i="7060"/>
  <c r="F542" i="7060"/>
  <c r="F543" i="7060"/>
  <c r="F544" i="7060"/>
  <c r="F545" i="7060"/>
  <c r="F546" i="7060"/>
  <c r="F547" i="7060"/>
  <c r="F548" i="7060"/>
  <c r="F549" i="7060"/>
  <c r="F550" i="7060"/>
  <c r="F551" i="7060"/>
  <c r="F552" i="7060"/>
  <c r="F553" i="7060"/>
  <c r="F554" i="7060"/>
  <c r="F555" i="7060"/>
  <c r="F556" i="7060"/>
  <c r="F557" i="7060"/>
  <c r="F558" i="7060"/>
  <c r="F559" i="7060"/>
  <c r="F560" i="7060"/>
  <c r="F561" i="7060"/>
  <c r="F562" i="7060"/>
  <c r="F563" i="7060"/>
  <c r="F564" i="7060"/>
  <c r="F565" i="7060"/>
  <c r="F566" i="7060"/>
  <c r="F567" i="7060"/>
  <c r="F568" i="7060"/>
  <c r="F569" i="7060"/>
  <c r="F570" i="7060"/>
  <c r="F571" i="7060"/>
  <c r="F572" i="7060"/>
  <c r="F573" i="7060"/>
  <c r="F574" i="7060"/>
  <c r="F575" i="7060"/>
  <c r="F576" i="7060"/>
  <c r="F577" i="7060"/>
  <c r="F578" i="7060"/>
  <c r="F579" i="7060"/>
  <c r="F580" i="7060"/>
  <c r="F581" i="7060"/>
  <c r="F582" i="7060"/>
  <c r="F583" i="7060"/>
  <c r="F584" i="7060"/>
  <c r="F585" i="7060"/>
  <c r="F586" i="7060"/>
  <c r="F587" i="7060"/>
  <c r="F588" i="7060"/>
  <c r="F589" i="7060"/>
  <c r="F590" i="7060"/>
  <c r="F591" i="7060"/>
  <c r="F592" i="7060"/>
  <c r="F593" i="7060"/>
  <c r="F594" i="7060"/>
  <c r="F595" i="7060"/>
  <c r="F596" i="7060"/>
  <c r="F597" i="7060"/>
  <c r="F598" i="7060"/>
  <c r="F599" i="7060"/>
  <c r="F600" i="7060"/>
  <c r="F601" i="7060"/>
  <c r="F602" i="7060"/>
  <c r="F603" i="7060"/>
  <c r="F604" i="7060"/>
  <c r="F605" i="7060"/>
  <c r="F606" i="7060"/>
  <c r="F607" i="7060"/>
  <c r="F608" i="7060"/>
  <c r="F609" i="7060"/>
  <c r="F610" i="7060"/>
  <c r="F611" i="7060"/>
  <c r="F612" i="7060"/>
  <c r="F613" i="7060"/>
  <c r="F614" i="7060"/>
  <c r="F615" i="7060"/>
  <c r="F616" i="7060"/>
  <c r="F617" i="7060"/>
  <c r="F618" i="7060"/>
  <c r="F619" i="7060"/>
  <c r="F620" i="7060"/>
  <c r="F621" i="7060"/>
  <c r="F622" i="7060"/>
  <c r="F623" i="7060"/>
  <c r="F624" i="7060"/>
  <c r="F625" i="7060"/>
  <c r="F626" i="7060"/>
  <c r="F627" i="7060"/>
  <c r="F628" i="7060"/>
  <c r="F629" i="7060"/>
  <c r="F630" i="7060"/>
  <c r="F631" i="7060"/>
  <c r="F632" i="7060"/>
  <c r="F633" i="7060"/>
  <c r="F634" i="7060"/>
  <c r="F635" i="7060"/>
  <c r="F636" i="7060"/>
  <c r="F637" i="7060"/>
  <c r="F638" i="7060"/>
  <c r="F639" i="7060"/>
  <c r="F640" i="7060"/>
  <c r="F641" i="7060"/>
  <c r="F642" i="7060"/>
  <c r="F643" i="7060"/>
  <c r="F644" i="7060"/>
  <c r="F645" i="7060"/>
  <c r="F646" i="7060"/>
  <c r="F647" i="7060"/>
  <c r="F648" i="7060"/>
  <c r="F649" i="7060"/>
  <c r="F650" i="7060"/>
  <c r="F651" i="7060"/>
  <c r="F652" i="7060"/>
  <c r="F653" i="7060"/>
  <c r="F654" i="7060"/>
  <c r="F655" i="7060"/>
  <c r="F656" i="7060"/>
  <c r="F657" i="7060"/>
  <c r="F658" i="7060"/>
  <c r="F659" i="7060"/>
  <c r="F660" i="7060"/>
  <c r="F661" i="7060"/>
  <c r="F662" i="7060"/>
  <c r="F663" i="7060"/>
  <c r="F664" i="7060"/>
  <c r="F665" i="7060"/>
  <c r="F666" i="7060"/>
  <c r="F667" i="7060"/>
  <c r="F668" i="7060"/>
  <c r="F669" i="7060"/>
  <c r="F670" i="7060"/>
  <c r="F671" i="7060"/>
  <c r="F672" i="7060"/>
  <c r="F673" i="7060"/>
  <c r="F674" i="7060"/>
  <c r="F675" i="7060"/>
  <c r="F676" i="7060"/>
  <c r="F677" i="7060"/>
  <c r="F678" i="7060"/>
  <c r="F679" i="7060"/>
  <c r="F680" i="7060"/>
  <c r="F681" i="7060"/>
  <c r="F682" i="7060"/>
  <c r="F683" i="7060"/>
  <c r="F684" i="7060"/>
  <c r="F685" i="7060"/>
  <c r="F686" i="7060"/>
  <c r="F687" i="7060"/>
  <c r="F688" i="7060"/>
  <c r="F689" i="7060"/>
  <c r="F690" i="7060"/>
  <c r="F691" i="7060"/>
  <c r="F692" i="7060"/>
  <c r="F693" i="7060"/>
  <c r="F694" i="7060"/>
  <c r="F695" i="7060"/>
  <c r="F696" i="7060"/>
  <c r="F697" i="7060"/>
  <c r="F698" i="7060"/>
  <c r="F699" i="7060"/>
  <c r="F700" i="7060"/>
  <c r="F701" i="7060"/>
  <c r="F702" i="7060"/>
  <c r="F703" i="7060"/>
  <c r="F704" i="7060"/>
  <c r="F705" i="7060"/>
  <c r="F706" i="7060"/>
  <c r="F707" i="7060"/>
  <c r="F708" i="7060"/>
  <c r="F709" i="7060"/>
  <c r="F710" i="7060"/>
  <c r="F711" i="7060"/>
  <c r="F712" i="7060"/>
  <c r="F713" i="7060"/>
  <c r="F714" i="7060"/>
  <c r="F715" i="7060"/>
  <c r="F716" i="7060"/>
  <c r="F717" i="7060"/>
  <c r="F718" i="7060"/>
  <c r="F719" i="7060"/>
  <c r="F720" i="7060"/>
  <c r="F721" i="7060"/>
  <c r="F722" i="7060"/>
  <c r="F723" i="7060"/>
  <c r="F724" i="7060"/>
  <c r="F725" i="7060"/>
  <c r="F726" i="7060"/>
  <c r="F727" i="7060"/>
  <c r="F728" i="7060"/>
  <c r="F729" i="7060"/>
  <c r="F730" i="7060"/>
  <c r="F731" i="7060"/>
  <c r="F732" i="7060"/>
  <c r="F733" i="7060"/>
  <c r="F734" i="7060"/>
  <c r="F735" i="7060"/>
  <c r="F736" i="7060"/>
  <c r="F737" i="7060"/>
  <c r="F738" i="7060"/>
  <c r="F739" i="7060"/>
  <c r="F740" i="7060"/>
  <c r="F741" i="7060"/>
  <c r="F742" i="7060"/>
  <c r="F743" i="7060"/>
  <c r="F744" i="7060"/>
  <c r="F745" i="7060"/>
  <c r="F746" i="7060"/>
  <c r="F747" i="7060"/>
  <c r="F748" i="7060"/>
  <c r="F749" i="7060"/>
  <c r="F750" i="7060"/>
  <c r="F751" i="7060"/>
  <c r="F752" i="7060"/>
  <c r="F753" i="7060"/>
  <c r="F754" i="7060"/>
  <c r="F755" i="7060"/>
  <c r="F756" i="7060"/>
  <c r="F757" i="7060"/>
  <c r="F758" i="7060"/>
  <c r="F759" i="7060"/>
  <c r="F760" i="7060"/>
  <c r="F761" i="7060"/>
  <c r="F762" i="7060"/>
  <c r="F763" i="7060"/>
  <c r="F764" i="7060"/>
  <c r="F765" i="7060"/>
  <c r="F766" i="7060"/>
  <c r="F767" i="7060"/>
  <c r="F768" i="7060"/>
  <c r="F769" i="7060"/>
  <c r="F770" i="7060"/>
  <c r="F771" i="7060"/>
  <c r="F772" i="7060"/>
  <c r="F773" i="7060"/>
  <c r="F774" i="7060"/>
  <c r="F775" i="7060"/>
  <c r="F776" i="7060"/>
  <c r="F777" i="7060"/>
  <c r="F778" i="7060"/>
  <c r="F779" i="7060"/>
  <c r="F780" i="7060"/>
  <c r="F781" i="7060"/>
  <c r="F782" i="7060"/>
  <c r="F783" i="7060"/>
  <c r="F784" i="7060"/>
  <c r="F785" i="7060"/>
  <c r="F786" i="7060"/>
  <c r="F787" i="7060"/>
  <c r="F788" i="7060"/>
  <c r="F789" i="7060"/>
  <c r="F790" i="7060"/>
  <c r="F791" i="7060"/>
  <c r="F792" i="7060"/>
  <c r="F793" i="7060"/>
  <c r="F794" i="7060"/>
  <c r="F795" i="7060"/>
  <c r="F796" i="7060"/>
  <c r="F797" i="7060"/>
  <c r="F798" i="7060"/>
  <c r="F799" i="7060"/>
  <c r="F800" i="7060"/>
  <c r="F801" i="7060"/>
  <c r="F802" i="7060"/>
  <c r="F803" i="7060"/>
  <c r="F804" i="7060"/>
  <c r="F805" i="7060"/>
  <c r="F806" i="7060"/>
  <c r="F807" i="7060"/>
  <c r="F808" i="7060"/>
  <c r="F809" i="7060"/>
  <c r="F810" i="7060"/>
  <c r="F811" i="7060"/>
  <c r="F812" i="7060"/>
  <c r="F813" i="7060"/>
  <c r="F814" i="7060"/>
  <c r="F815" i="7060"/>
  <c r="F816" i="7060"/>
  <c r="F817" i="7060"/>
  <c r="F818" i="7060"/>
  <c r="F819" i="7060"/>
  <c r="F820" i="7060"/>
  <c r="F821" i="7060"/>
  <c r="F822" i="7060"/>
  <c r="F823" i="7060"/>
  <c r="F824" i="7060"/>
  <c r="F825" i="7060"/>
  <c r="F826" i="7060"/>
  <c r="F827" i="7060"/>
  <c r="F828" i="7060"/>
  <c r="F829" i="7060"/>
  <c r="F830" i="7060"/>
  <c r="F831" i="7060"/>
  <c r="F832" i="7060"/>
  <c r="F833" i="7060"/>
  <c r="F834" i="7060"/>
  <c r="F835" i="7060"/>
  <c r="F836" i="7060"/>
  <c r="F837" i="7060"/>
  <c r="F838" i="7060"/>
  <c r="F839" i="7060"/>
  <c r="F840" i="7060"/>
  <c r="F841" i="7060"/>
  <c r="F842" i="7060"/>
  <c r="F843" i="7060"/>
  <c r="F844" i="7060"/>
  <c r="F845" i="7060"/>
  <c r="F846" i="7060"/>
  <c r="F847" i="7060"/>
  <c r="F848" i="7060"/>
  <c r="F849" i="7060"/>
  <c r="F850" i="7060"/>
  <c r="F851" i="7060"/>
  <c r="F852" i="7060"/>
  <c r="F853" i="7060"/>
  <c r="F854" i="7060"/>
  <c r="F855" i="7060"/>
  <c r="F856" i="7060"/>
  <c r="F857" i="7060"/>
  <c r="F858" i="7060"/>
  <c r="F859" i="7060"/>
  <c r="F860" i="7060"/>
  <c r="F861" i="7060"/>
  <c r="F862" i="7060"/>
  <c r="F863" i="7060"/>
  <c r="F864" i="7060"/>
  <c r="F865" i="7060"/>
  <c r="F866" i="7060"/>
  <c r="F867" i="7060"/>
  <c r="F868" i="7060"/>
  <c r="F869" i="7060"/>
  <c r="F870" i="7060"/>
  <c r="F871" i="7060"/>
  <c r="F872" i="7060"/>
  <c r="F873" i="7060"/>
  <c r="F874" i="7060"/>
  <c r="F875" i="7060"/>
  <c r="F876" i="7060"/>
  <c r="F877" i="7060"/>
  <c r="F878" i="7060"/>
  <c r="F879" i="7060"/>
  <c r="F880" i="7060"/>
  <c r="F881" i="7060"/>
  <c r="F882" i="7060"/>
  <c r="F883" i="7060"/>
  <c r="F884" i="7060"/>
  <c r="F885" i="7060"/>
  <c r="F886" i="7060"/>
  <c r="F887" i="7060"/>
  <c r="F888" i="7060"/>
  <c r="F889" i="7060"/>
  <c r="F890" i="7060"/>
  <c r="F891" i="7060"/>
  <c r="F892" i="7060"/>
  <c r="F893" i="7060"/>
  <c r="F894" i="7060"/>
  <c r="F895" i="7060"/>
  <c r="F896" i="7060"/>
  <c r="F897" i="7060"/>
  <c r="F898" i="7060"/>
  <c r="F899" i="7060"/>
  <c r="F900" i="7060"/>
  <c r="F901" i="7060"/>
  <c r="F902" i="7060"/>
  <c r="F903" i="7060"/>
  <c r="F904" i="7060"/>
  <c r="F905" i="7060"/>
  <c r="F906" i="7060"/>
  <c r="F907" i="7060"/>
  <c r="F908" i="7060"/>
  <c r="F909" i="7060"/>
  <c r="F910" i="7060"/>
  <c r="F911" i="7060"/>
  <c r="F912" i="7060"/>
  <c r="F913" i="7060"/>
  <c r="F914" i="7060"/>
  <c r="F915" i="7060"/>
  <c r="F916" i="7060"/>
  <c r="F917" i="7060"/>
  <c r="F918" i="7060"/>
  <c r="F919" i="7060"/>
  <c r="F920" i="7060"/>
  <c r="F921" i="7060"/>
  <c r="F922" i="7060"/>
  <c r="F923" i="7060"/>
  <c r="F924" i="7060"/>
  <c r="F925" i="7060"/>
  <c r="F926" i="7060"/>
  <c r="F927" i="7060"/>
  <c r="F928" i="7060"/>
  <c r="F929" i="7060"/>
  <c r="F930" i="7060"/>
  <c r="F931" i="7060"/>
  <c r="F932" i="7060"/>
  <c r="F933" i="7060"/>
  <c r="F934" i="7060"/>
  <c r="F935" i="7060"/>
  <c r="F936" i="7060"/>
  <c r="F937" i="7060"/>
  <c r="F938" i="7060"/>
  <c r="F939" i="7060"/>
  <c r="F940" i="7060"/>
  <c r="F941" i="7060"/>
  <c r="F942" i="7060"/>
  <c r="F943" i="7060"/>
  <c r="F944" i="7060"/>
  <c r="F945" i="7060"/>
  <c r="F946" i="7060"/>
  <c r="F947" i="7060"/>
  <c r="F948" i="7060"/>
  <c r="F949" i="7060"/>
  <c r="F950" i="7060"/>
  <c r="F951" i="7060"/>
  <c r="F952" i="7060"/>
  <c r="F953" i="7060"/>
  <c r="F954" i="7060"/>
  <c r="F955" i="7060"/>
  <c r="F956" i="7060"/>
  <c r="F957" i="7060"/>
  <c r="F958" i="7060"/>
  <c r="F959" i="7060"/>
  <c r="F960" i="7060"/>
  <c r="F961" i="7060"/>
  <c r="F962" i="7060"/>
  <c r="F963" i="7060"/>
  <c r="F964" i="7060"/>
  <c r="F965" i="7060"/>
  <c r="F966" i="7060"/>
  <c r="F967" i="7060"/>
  <c r="F968" i="7060"/>
  <c r="F969" i="7060"/>
  <c r="F970" i="7060"/>
  <c r="F971" i="7060"/>
  <c r="F972" i="7060"/>
  <c r="F973" i="7060"/>
  <c r="F974" i="7060"/>
  <c r="F975" i="7060"/>
  <c r="F976" i="7060"/>
  <c r="F977" i="7060"/>
  <c r="F978" i="7060"/>
  <c r="F979" i="7060"/>
  <c r="F980" i="7060"/>
  <c r="F981" i="7060"/>
  <c r="F982" i="7060"/>
  <c r="F983" i="7060"/>
  <c r="F984" i="7060"/>
  <c r="F985" i="7060"/>
  <c r="F986" i="7060"/>
  <c r="F987" i="7060"/>
  <c r="F988" i="7060"/>
  <c r="F989" i="7060"/>
  <c r="F990" i="7060"/>
  <c r="F991" i="7060"/>
  <c r="F992" i="7060"/>
  <c r="F993" i="7060"/>
  <c r="F994" i="7060"/>
  <c r="F995" i="7060"/>
  <c r="F996" i="7060"/>
  <c r="F997" i="7060"/>
  <c r="F998" i="7060"/>
  <c r="F999" i="7060"/>
  <c r="F1000" i="7060"/>
  <c r="F1001" i="7060"/>
  <c r="F1002" i="7060"/>
  <c r="F1003" i="7060"/>
  <c r="F1004" i="7060"/>
  <c r="F1005" i="7060"/>
  <c r="F1006" i="7060"/>
  <c r="F1007" i="7060"/>
  <c r="F1008" i="7060"/>
  <c r="F1009" i="7060"/>
  <c r="F1010" i="7060"/>
  <c r="F1011" i="7060"/>
  <c r="F1012" i="7060"/>
  <c r="F1013" i="7060"/>
  <c r="F1014" i="7060"/>
  <c r="F1015" i="7060"/>
  <c r="F1016" i="7060"/>
  <c r="F1017" i="7060"/>
  <c r="F1018" i="7060"/>
  <c r="F1019" i="7060"/>
  <c r="F1020" i="7060"/>
  <c r="F1021" i="7060"/>
  <c r="F1022" i="7060"/>
  <c r="F1023" i="7060"/>
  <c r="F1024" i="7060"/>
  <c r="F1025" i="7060"/>
  <c r="F1026" i="7060"/>
  <c r="F1027" i="7060"/>
  <c r="F1028" i="7060"/>
  <c r="F1029" i="7060"/>
  <c r="F1030" i="7060"/>
  <c r="F1031" i="7060"/>
  <c r="F1032" i="7060"/>
  <c r="F1033" i="7060"/>
  <c r="F1034" i="7060"/>
  <c r="F1035" i="7060"/>
  <c r="F1036" i="7060"/>
  <c r="F1037" i="7060"/>
  <c r="F1038" i="7060"/>
  <c r="F1039" i="7060"/>
  <c r="F1040" i="7060"/>
  <c r="F1041" i="7060"/>
  <c r="F1042" i="7060"/>
  <c r="F1043" i="7060"/>
  <c r="F1044" i="7060"/>
  <c r="F1045" i="7060"/>
  <c r="F1046" i="7060"/>
  <c r="F1047" i="7060"/>
  <c r="F1048" i="7060"/>
  <c r="F1049" i="7060"/>
  <c r="F1050" i="7060"/>
  <c r="F1051" i="7060"/>
  <c r="F1052" i="7060"/>
  <c r="F1053" i="7060"/>
  <c r="F1054" i="7060"/>
  <c r="F1055" i="7060"/>
  <c r="F1056" i="7060"/>
  <c r="F1057" i="7060"/>
  <c r="F1058" i="7060"/>
  <c r="F1059" i="7060"/>
  <c r="F1060" i="7060"/>
  <c r="F1061" i="7060"/>
  <c r="F1062" i="7060"/>
  <c r="F1063" i="7060"/>
  <c r="F1064" i="7060"/>
  <c r="F1065" i="7060"/>
  <c r="F1066" i="7060"/>
  <c r="F1067" i="7060"/>
  <c r="F1068" i="7060"/>
  <c r="F1069" i="7060"/>
  <c r="F1070" i="7060"/>
  <c r="F1071" i="7060"/>
  <c r="F1072" i="7060"/>
  <c r="F1073" i="7060"/>
  <c r="F1074" i="7060"/>
  <c r="F1075" i="7060"/>
  <c r="F1076" i="7060"/>
  <c r="F1077" i="7060"/>
  <c r="F1078" i="7060"/>
  <c r="F1079" i="7060"/>
  <c r="F1080" i="7060"/>
  <c r="F1081" i="7060"/>
  <c r="F1082" i="7060"/>
  <c r="F1083" i="7060"/>
  <c r="F1084" i="7060"/>
  <c r="F1085" i="7060"/>
  <c r="F1086" i="7060"/>
  <c r="F1087" i="7060"/>
  <c r="F1088" i="7060"/>
  <c r="F1089" i="7060"/>
  <c r="F1090" i="7060"/>
  <c r="F1091" i="7060"/>
  <c r="F1092" i="7060"/>
  <c r="F1093" i="7060"/>
  <c r="F1094" i="7060"/>
  <c r="F1095" i="7060"/>
  <c r="F1096" i="7060"/>
  <c r="F1097" i="7060"/>
  <c r="F1098" i="7060"/>
  <c r="F1099" i="7060"/>
  <c r="F1100" i="7060"/>
  <c r="F1101" i="7060"/>
  <c r="F1102" i="7060"/>
  <c r="F1103" i="7060"/>
  <c r="F1104" i="7060"/>
  <c r="F1105" i="7060"/>
  <c r="F1106" i="7060"/>
  <c r="F1107" i="7060"/>
  <c r="F1108" i="7060"/>
  <c r="F1109" i="7060"/>
  <c r="F1110" i="7060"/>
  <c r="F1111" i="7060"/>
  <c r="F1112" i="7060"/>
  <c r="F1113" i="7060"/>
  <c r="F1114" i="7060"/>
  <c r="F1115" i="7060"/>
  <c r="F1116" i="7060"/>
  <c r="F1117" i="7060"/>
  <c r="F1118" i="7060"/>
  <c r="F1119" i="7060"/>
  <c r="F1120" i="7060"/>
  <c r="F1121" i="7060"/>
  <c r="F1122" i="7060"/>
  <c r="F1123" i="7060"/>
  <c r="F1124" i="7060"/>
  <c r="F1125" i="7060"/>
  <c r="F1126" i="7060"/>
  <c r="F1127" i="7060"/>
  <c r="F1128" i="7060"/>
  <c r="F1129" i="7060"/>
  <c r="F1130" i="7060"/>
  <c r="F1131" i="7060"/>
  <c r="F1132" i="7060"/>
  <c r="F1133" i="7060"/>
  <c r="F1134" i="7060"/>
  <c r="F1135" i="7060"/>
  <c r="F1136" i="7060"/>
  <c r="F1137" i="7060"/>
  <c r="F1138" i="7060"/>
  <c r="F1139" i="7060"/>
  <c r="F1140" i="7060"/>
  <c r="F1141" i="7060"/>
  <c r="F1142" i="7060"/>
  <c r="F1143" i="7060"/>
  <c r="F1144" i="7060"/>
  <c r="F1145" i="7060"/>
  <c r="F1146" i="7060"/>
  <c r="F1147" i="7060"/>
  <c r="F1148" i="7060"/>
  <c r="F1149" i="7060"/>
  <c r="F1150" i="7060"/>
  <c r="F1151" i="7060"/>
  <c r="F1152" i="7060"/>
  <c r="F1153" i="7060"/>
  <c r="F1154" i="7060"/>
  <c r="F1155" i="7060"/>
  <c r="F1156" i="7060"/>
  <c r="F1157" i="7060"/>
  <c r="F1158" i="7060"/>
  <c r="F1159" i="7060"/>
  <c r="F1160" i="7060"/>
  <c r="F1161" i="7060"/>
  <c r="F1162" i="7060"/>
  <c r="F1163" i="7060"/>
  <c r="F1164" i="7060"/>
  <c r="F1165" i="7060"/>
  <c r="F1166" i="7060"/>
  <c r="F1167" i="7060"/>
  <c r="F1168" i="7060"/>
  <c r="F1169" i="7060"/>
  <c r="F1170" i="7060"/>
  <c r="F1171" i="7060"/>
  <c r="F1172" i="7060"/>
  <c r="F1173" i="7060"/>
  <c r="F1174" i="7060"/>
  <c r="F1175" i="7060"/>
  <c r="F1176" i="7060"/>
  <c r="F1177" i="7060"/>
  <c r="F1178" i="7060"/>
  <c r="F1179" i="7060"/>
  <c r="F1180" i="7060"/>
  <c r="F1181" i="7060"/>
  <c r="F1182" i="7060"/>
  <c r="F1183" i="7060"/>
  <c r="F1184" i="7060"/>
  <c r="F1185" i="7060"/>
  <c r="F1186" i="7060"/>
  <c r="F1187" i="7060"/>
  <c r="F1188" i="7060"/>
  <c r="F1189" i="7060"/>
  <c r="F1190" i="7060"/>
  <c r="F1191" i="7060"/>
  <c r="F1192" i="7060"/>
  <c r="F1193" i="7060"/>
  <c r="F1194" i="7060"/>
  <c r="F1195" i="7060"/>
  <c r="F1196" i="7060"/>
  <c r="F1197" i="7060"/>
  <c r="F1198" i="7060"/>
  <c r="F1199" i="7060"/>
  <c r="F1200" i="7060"/>
  <c r="F1201" i="7060"/>
  <c r="F1202" i="7060"/>
  <c r="F1203" i="7060"/>
  <c r="F1204" i="7060"/>
  <c r="F1205" i="7060"/>
  <c r="F1206" i="7060"/>
  <c r="F1207" i="7060"/>
  <c r="F1208" i="7060"/>
  <c r="F1209" i="7060"/>
  <c r="F1210" i="7060"/>
  <c r="F1211" i="7060"/>
  <c r="F1212" i="7060"/>
  <c r="F1213" i="7060"/>
  <c r="F1214" i="7060"/>
  <c r="F1215" i="7060"/>
  <c r="F1216" i="7060"/>
  <c r="F1217" i="7060"/>
  <c r="F1218" i="7060"/>
  <c r="F1219" i="7060"/>
  <c r="F1220" i="7060"/>
  <c r="F1221" i="7060"/>
  <c r="F1222" i="7060"/>
  <c r="F1223" i="7060"/>
  <c r="F1224" i="7060"/>
  <c r="F1225" i="7060"/>
  <c r="F1226" i="7060"/>
  <c r="F1227" i="7060"/>
  <c r="F1228" i="7060"/>
  <c r="F1229" i="7060"/>
  <c r="F1230" i="7060"/>
  <c r="F1231" i="7060"/>
  <c r="F1232" i="7060"/>
  <c r="F1233" i="7060"/>
  <c r="F1234" i="7060"/>
  <c r="F1235" i="7060"/>
  <c r="F1236" i="7060"/>
  <c r="F1237" i="7060"/>
  <c r="F1238" i="7060"/>
  <c r="F1239" i="7060"/>
  <c r="F1240" i="7060"/>
  <c r="F1241" i="7060"/>
  <c r="F1242" i="7060"/>
  <c r="F1243" i="7060"/>
  <c r="F1244" i="7060"/>
  <c r="F1245" i="7060"/>
  <c r="F1246" i="7060"/>
  <c r="F1247" i="7060"/>
  <c r="F1248" i="7060"/>
  <c r="F1249" i="7060"/>
  <c r="F1250" i="7060"/>
  <c r="F1251" i="7060"/>
  <c r="F1252" i="7060"/>
  <c r="F1253" i="7060"/>
  <c r="F1254" i="7060"/>
  <c r="F1255" i="7060"/>
  <c r="F1256" i="7060"/>
  <c r="F1257" i="7060"/>
  <c r="F1258" i="7060"/>
  <c r="F1259" i="7060"/>
  <c r="F1260" i="7060"/>
  <c r="F1261" i="7060"/>
  <c r="F1262" i="7060"/>
  <c r="F1263" i="7060"/>
  <c r="F1264" i="7060"/>
  <c r="F1265" i="7060"/>
  <c r="F1266" i="7060"/>
  <c r="F1267" i="7060"/>
  <c r="F1268" i="7060"/>
  <c r="F1269" i="7060"/>
  <c r="F1270" i="7060"/>
  <c r="F1271" i="7060"/>
  <c r="F1272" i="7060"/>
  <c r="F1273" i="7060"/>
  <c r="F1274" i="7060"/>
  <c r="F1275" i="7060"/>
  <c r="F1276" i="7060"/>
  <c r="F1277" i="7060"/>
  <c r="F1278" i="7060"/>
  <c r="F1279" i="7060"/>
  <c r="F1280" i="7060"/>
  <c r="F1281" i="7060"/>
  <c r="F1282" i="7060"/>
  <c r="F1283" i="7060"/>
  <c r="F1284" i="7060"/>
  <c r="F1285" i="7060"/>
  <c r="F1286" i="7060"/>
  <c r="F1287" i="7060"/>
  <c r="F1288" i="7060"/>
  <c r="F1289" i="7060"/>
  <c r="F1290" i="7060"/>
  <c r="F1291" i="7060"/>
  <c r="F1292" i="7060"/>
  <c r="F1293" i="7060"/>
  <c r="F1294" i="7060"/>
  <c r="F1295" i="7060"/>
  <c r="F1296" i="7060"/>
  <c r="F1297" i="7060"/>
  <c r="F1298" i="7060"/>
  <c r="F1299" i="7060"/>
  <c r="F1300" i="7060"/>
  <c r="F1301" i="7060"/>
  <c r="F1302" i="7060"/>
  <c r="F1303" i="7060"/>
  <c r="F1304" i="7060"/>
  <c r="F1305" i="7060"/>
  <c r="F1306" i="7060"/>
  <c r="F1307" i="7060"/>
  <c r="F1308" i="7060"/>
  <c r="F1309" i="7060"/>
  <c r="F1310" i="7060"/>
  <c r="F1311" i="7060"/>
  <c r="F1312" i="7060"/>
  <c r="F1313" i="7060"/>
  <c r="F1314" i="7060"/>
  <c r="F1315" i="7060"/>
  <c r="F1316" i="7060"/>
  <c r="F1317" i="7060"/>
  <c r="F1318" i="7060"/>
  <c r="F1319" i="7060"/>
  <c r="F1320" i="7060"/>
  <c r="F1321" i="7060"/>
  <c r="F1322" i="7060"/>
  <c r="F1323" i="7060"/>
  <c r="F1324" i="7060"/>
  <c r="F1325" i="7060"/>
  <c r="F1326" i="7060"/>
  <c r="F1327" i="7060"/>
  <c r="F1328" i="7060"/>
  <c r="F1329" i="7060"/>
  <c r="F1330" i="7060"/>
  <c r="F1331" i="7060"/>
  <c r="F1332" i="7060"/>
  <c r="F1333" i="7060"/>
  <c r="F1334" i="7060"/>
  <c r="F1335" i="7060"/>
  <c r="F1336" i="7060"/>
  <c r="F1337" i="7060"/>
  <c r="F1338" i="7060"/>
  <c r="F1339" i="7060"/>
  <c r="F1340" i="7060"/>
  <c r="F1341" i="7060"/>
  <c r="F1342" i="7060"/>
  <c r="F1343" i="7060"/>
  <c r="F1344" i="7060"/>
  <c r="F1345" i="7060"/>
  <c r="F1346" i="7060"/>
  <c r="F1347" i="7060"/>
  <c r="F1348" i="7060"/>
  <c r="F1349" i="7060"/>
  <c r="F1350" i="7060"/>
  <c r="F1351" i="7060"/>
  <c r="F1352" i="7060"/>
  <c r="F1353" i="7060"/>
  <c r="F1354" i="7060"/>
  <c r="F1355" i="7060"/>
  <c r="F1356" i="7060"/>
  <c r="F1357" i="7060"/>
  <c r="F1358" i="7060"/>
  <c r="F1359" i="7060"/>
  <c r="F1360" i="7060"/>
  <c r="F1361" i="7060"/>
  <c r="F1362" i="7060"/>
  <c r="F1363" i="7060"/>
  <c r="F1364" i="7060"/>
  <c r="F1365" i="7060"/>
  <c r="F1366" i="7060"/>
  <c r="F1367" i="7060"/>
  <c r="F1368" i="7060"/>
  <c r="F1369" i="7060"/>
  <c r="F1370" i="7060"/>
  <c r="F1371" i="7060"/>
  <c r="F1372" i="7060"/>
  <c r="F1373" i="7060"/>
  <c r="F1374" i="7060"/>
  <c r="F1375" i="7060"/>
  <c r="F1376" i="7060"/>
  <c r="F1377" i="7060"/>
  <c r="F1378" i="7060"/>
  <c r="F1379" i="7060"/>
  <c r="F1380" i="7060"/>
  <c r="F1381" i="7060"/>
  <c r="F1382" i="7060"/>
  <c r="F1383" i="7060"/>
  <c r="F1384" i="7060"/>
  <c r="F1385" i="7060"/>
  <c r="F1386" i="7060"/>
  <c r="F1387" i="7060"/>
  <c r="F1388" i="7060"/>
  <c r="F1389" i="7060"/>
  <c r="F1390" i="7060"/>
  <c r="F1391" i="7060"/>
  <c r="F1392" i="7060"/>
  <c r="F1393" i="7060"/>
  <c r="F1394" i="7060"/>
  <c r="F1395" i="7060"/>
  <c r="F1396" i="7060"/>
  <c r="F1397" i="7060"/>
  <c r="F1398" i="7060"/>
  <c r="F1399" i="7060"/>
  <c r="F1400" i="7060"/>
  <c r="F1401" i="7060"/>
  <c r="F1402" i="7060"/>
  <c r="F1403" i="7060"/>
  <c r="F1404" i="7060"/>
  <c r="F1405" i="7060"/>
  <c r="F1406" i="7060"/>
  <c r="F1407" i="7060"/>
  <c r="F1408" i="7060"/>
  <c r="F1409" i="7060"/>
  <c r="F1410" i="7060"/>
  <c r="F1411" i="7060"/>
  <c r="F1412" i="7060"/>
  <c r="F1413" i="7060"/>
  <c r="F1414" i="7060"/>
  <c r="F1415" i="7060"/>
  <c r="F1416" i="7060"/>
  <c r="F1417" i="7060"/>
  <c r="F1418" i="7060"/>
  <c r="F1419" i="7060"/>
  <c r="F1420" i="7060"/>
  <c r="F1421" i="7060"/>
  <c r="F1422" i="7060"/>
  <c r="F1423" i="7060"/>
  <c r="F1424" i="7060"/>
  <c r="F1425" i="7060"/>
  <c r="F1426" i="7060"/>
  <c r="F1427" i="7060"/>
  <c r="F1428" i="7060"/>
  <c r="F1429" i="7060"/>
  <c r="F1430" i="7060"/>
  <c r="F1431" i="7060"/>
  <c r="F1432" i="7060"/>
  <c r="F1433" i="7060"/>
  <c r="F1434" i="7060"/>
  <c r="F1435" i="7060"/>
  <c r="F1436" i="7060"/>
  <c r="F1437" i="7060"/>
  <c r="F1438" i="7060"/>
  <c r="F1439" i="7060"/>
  <c r="F1440" i="7060"/>
  <c r="F1441" i="7060"/>
  <c r="F1442" i="7060"/>
  <c r="F1443" i="7060"/>
  <c r="F1444" i="7060"/>
  <c r="F1445" i="7060"/>
  <c r="F1446" i="7060"/>
  <c r="F1447" i="7060"/>
  <c r="F1448" i="7060"/>
  <c r="F1449" i="7060"/>
  <c r="F1450" i="7060"/>
  <c r="F1451" i="7060"/>
  <c r="F1452" i="7060"/>
  <c r="F1453" i="7060"/>
  <c r="F1454" i="7060"/>
  <c r="F1455" i="7060"/>
  <c r="F1456" i="7060"/>
  <c r="F1457" i="7060"/>
  <c r="F1458" i="7060"/>
  <c r="F1459" i="7060"/>
  <c r="F1460" i="7060"/>
  <c r="F1461" i="7060"/>
  <c r="F1462" i="7060"/>
  <c r="F1463" i="7060"/>
  <c r="F1464" i="7060"/>
  <c r="F1465" i="7060"/>
  <c r="F1466" i="7060"/>
  <c r="F1467" i="7060"/>
  <c r="F1468" i="7060"/>
  <c r="F1469" i="7060"/>
  <c r="F1470" i="7060"/>
  <c r="F1471" i="7060"/>
  <c r="F1472" i="7060"/>
  <c r="F1473" i="7060"/>
  <c r="F1474" i="7060"/>
  <c r="F1475" i="7060"/>
  <c r="F1476" i="7060"/>
  <c r="F1477" i="7060"/>
  <c r="F1478" i="7060"/>
  <c r="F1479" i="7060"/>
  <c r="F1480" i="7060"/>
  <c r="F1481" i="7060"/>
  <c r="F1482" i="7060"/>
  <c r="F1483" i="7060"/>
  <c r="F1484" i="7060"/>
  <c r="F1485" i="7060"/>
  <c r="F1486" i="7060"/>
  <c r="F1487" i="7060"/>
  <c r="F1488" i="7060"/>
  <c r="F1489" i="7060"/>
  <c r="F1490" i="7060"/>
  <c r="F1491" i="7060"/>
  <c r="F1492" i="7060"/>
  <c r="F1493" i="7060"/>
  <c r="F1494" i="7060"/>
  <c r="F1495" i="7060"/>
  <c r="F1496" i="7060"/>
  <c r="F1497" i="7060"/>
  <c r="F1498" i="7060"/>
  <c r="F1499" i="7060"/>
  <c r="F1500" i="7060"/>
  <c r="F1501" i="7060"/>
  <c r="F1502" i="7060"/>
  <c r="F1503" i="7060"/>
  <c r="F1504" i="7060"/>
  <c r="F1505" i="7060"/>
  <c r="F1506" i="7060"/>
  <c r="F1507" i="7060"/>
  <c r="F1508" i="7060"/>
  <c r="F1509" i="7060"/>
  <c r="F1510" i="7060"/>
  <c r="F1511" i="7060"/>
  <c r="F1512" i="7060"/>
  <c r="F1513" i="7060"/>
  <c r="F1514" i="7060"/>
  <c r="F1515" i="7060"/>
  <c r="F1516" i="7060"/>
  <c r="F1517" i="7060"/>
  <c r="F1518" i="7060"/>
  <c r="F1519" i="7060"/>
  <c r="F1520" i="7060"/>
  <c r="F1521" i="7060"/>
  <c r="F1522" i="7060"/>
  <c r="F1523" i="7060"/>
  <c r="F1524" i="7060"/>
  <c r="F1525" i="7060"/>
  <c r="F1526" i="7060"/>
  <c r="F1527" i="7060"/>
  <c r="F1528" i="7060"/>
  <c r="F1529" i="7060"/>
  <c r="F1530" i="7060"/>
  <c r="F1531" i="7060"/>
  <c r="F1532" i="7060"/>
  <c r="F1533" i="7060"/>
  <c r="F1534" i="7060"/>
  <c r="F1535" i="7060"/>
  <c r="F1536" i="7060"/>
  <c r="F1537" i="7060"/>
  <c r="F1538" i="7060"/>
  <c r="F1539" i="7060"/>
  <c r="F1540" i="7060"/>
  <c r="F1541" i="7060"/>
  <c r="F1542" i="7060"/>
  <c r="F1543" i="7060"/>
  <c r="F1544" i="7060"/>
  <c r="F1545" i="7060"/>
  <c r="F1546" i="7060"/>
  <c r="F1547" i="7060"/>
  <c r="F1548" i="7060"/>
  <c r="F1549" i="7060"/>
  <c r="F1550" i="7060"/>
  <c r="F1551" i="7060"/>
  <c r="F1552" i="7060"/>
  <c r="F1553" i="7060"/>
  <c r="F1554" i="7060"/>
  <c r="F1555" i="7060"/>
  <c r="F1556" i="7060"/>
  <c r="F1557" i="7060"/>
  <c r="F1558" i="7060"/>
  <c r="F1559" i="7060"/>
  <c r="F1560" i="7060"/>
  <c r="F1561" i="7060"/>
  <c r="F1562" i="7060"/>
  <c r="F1563" i="7060"/>
  <c r="F1564" i="7060"/>
  <c r="F1565" i="7060"/>
  <c r="F1566" i="7060"/>
  <c r="F1567" i="7060"/>
  <c r="F1568" i="7060"/>
  <c r="F1569" i="7060"/>
  <c r="F1570" i="7060"/>
  <c r="F1571" i="7060"/>
  <c r="F1572" i="7060"/>
  <c r="F1573" i="7060"/>
  <c r="F1574" i="7060"/>
  <c r="F1575" i="7060"/>
  <c r="F1576" i="7060"/>
  <c r="F1577" i="7060"/>
  <c r="F1578" i="7060"/>
  <c r="F1579" i="7060"/>
  <c r="F1580" i="7060"/>
  <c r="F1581" i="7060"/>
  <c r="F1582" i="7060"/>
  <c r="F1583" i="7060"/>
  <c r="F1584" i="7060"/>
  <c r="F1585" i="7060"/>
  <c r="F1586" i="7060"/>
  <c r="F1587" i="7060"/>
  <c r="F1588" i="7060"/>
  <c r="F1589" i="7060"/>
  <c r="F1590" i="7060"/>
  <c r="F1591" i="7060"/>
  <c r="F1592" i="7060"/>
  <c r="F1593" i="7060"/>
  <c r="F1594" i="7060"/>
  <c r="F1595" i="7060"/>
  <c r="F1596" i="7060"/>
  <c r="F1597" i="7060"/>
  <c r="F1598" i="7060"/>
  <c r="F1599" i="7060"/>
  <c r="F1600" i="7060"/>
  <c r="F1601" i="7060"/>
  <c r="F1602" i="7060"/>
  <c r="F1603" i="7060"/>
  <c r="F1604" i="7060"/>
  <c r="F1605" i="7060"/>
  <c r="F1606" i="7060"/>
  <c r="F1607" i="7060"/>
  <c r="F1608" i="7060"/>
  <c r="F1609" i="7060"/>
  <c r="F1610" i="7060"/>
  <c r="F1611" i="7060"/>
  <c r="F1612" i="7060"/>
  <c r="F1613" i="7060"/>
  <c r="F1614" i="7060"/>
  <c r="F1615" i="7060"/>
  <c r="F1616" i="7060"/>
  <c r="F1617" i="7060"/>
  <c r="F1618" i="7060"/>
  <c r="F1619" i="7060"/>
  <c r="F1620" i="7060"/>
  <c r="F1621" i="7060"/>
  <c r="F1622" i="7060"/>
  <c r="F1623" i="7060"/>
  <c r="F1624" i="7060"/>
  <c r="F1625" i="7060"/>
  <c r="F1626" i="7060"/>
  <c r="F1627" i="7060"/>
  <c r="F1628" i="7060"/>
  <c r="F1629" i="7060"/>
  <c r="F1630" i="7060"/>
  <c r="F1631" i="7060"/>
  <c r="F1632" i="7060"/>
  <c r="F1633" i="7060"/>
  <c r="F1634" i="7060"/>
  <c r="F1635" i="7060"/>
  <c r="F1636" i="7060"/>
  <c r="F1637" i="7060"/>
  <c r="F1638" i="7060"/>
  <c r="F1639" i="7060"/>
  <c r="F1640" i="7060"/>
  <c r="F1641" i="7060"/>
  <c r="F1642" i="7060"/>
  <c r="F1643" i="7060"/>
  <c r="F1644" i="7060"/>
  <c r="F1645" i="7060"/>
  <c r="F1646" i="7060"/>
  <c r="F1647" i="7060"/>
  <c r="F1648" i="7060"/>
  <c r="F1649" i="7060"/>
  <c r="F1650" i="7060"/>
  <c r="F1651" i="7060"/>
  <c r="F1652" i="7060"/>
  <c r="F1653" i="7060"/>
  <c r="F1654" i="7060"/>
  <c r="F1655" i="7060"/>
  <c r="F1656" i="7060"/>
  <c r="F1657" i="7060"/>
  <c r="F1658" i="7060"/>
  <c r="F1659" i="7060"/>
  <c r="F1660" i="7060"/>
  <c r="F1661" i="7060"/>
  <c r="F1662" i="7060"/>
  <c r="F1663" i="7060"/>
  <c r="F1664" i="7060"/>
  <c r="F1665" i="7060"/>
  <c r="F1666" i="7060"/>
  <c r="F1667" i="7060"/>
  <c r="F1668" i="7060"/>
  <c r="F1669" i="7060"/>
  <c r="F1670" i="7060"/>
  <c r="F1671" i="7060"/>
  <c r="F1672" i="7060"/>
  <c r="F1673" i="7060"/>
  <c r="F1674" i="7060"/>
  <c r="F1675" i="7060"/>
  <c r="F1676" i="7060"/>
  <c r="F1677" i="7060"/>
  <c r="F1678" i="7060"/>
  <c r="F1679" i="7060"/>
  <c r="F1680" i="7060"/>
  <c r="F1681" i="7060"/>
  <c r="F1682" i="7060"/>
  <c r="F1683" i="7060"/>
  <c r="F1684" i="7060"/>
  <c r="F1685" i="7060"/>
  <c r="F1686" i="7060"/>
  <c r="F1687" i="7060"/>
  <c r="F1688" i="7060"/>
  <c r="F1689" i="7060"/>
  <c r="F1690" i="7060"/>
  <c r="F1691" i="7060"/>
  <c r="F1692" i="7060"/>
  <c r="F1693" i="7060"/>
  <c r="F1694" i="7060"/>
  <c r="F1695" i="7060"/>
  <c r="F1696" i="7060"/>
  <c r="F1697" i="7060"/>
  <c r="F1698" i="7060"/>
  <c r="F1699" i="7060"/>
  <c r="F1700" i="7060"/>
  <c r="F1701" i="7060"/>
  <c r="F1702" i="7060"/>
  <c r="F1703" i="7060"/>
  <c r="F1704" i="7060"/>
  <c r="F1705" i="7060"/>
  <c r="F1706" i="7060"/>
  <c r="F1707" i="7060"/>
  <c r="F1708" i="7060"/>
  <c r="F1709" i="7060"/>
  <c r="F1710" i="7060"/>
  <c r="F1711" i="7060"/>
  <c r="F1712" i="7060"/>
  <c r="F1713" i="7060"/>
  <c r="F1714" i="7060"/>
  <c r="F1715" i="7060"/>
  <c r="F1716" i="7060"/>
  <c r="F1717" i="7060"/>
  <c r="F1718" i="7060"/>
  <c r="F1719" i="7060"/>
  <c r="F1720" i="7060"/>
  <c r="F1721" i="7060"/>
  <c r="F1722" i="7060"/>
  <c r="F1723" i="7060"/>
  <c r="F1724" i="7060"/>
  <c r="F1725" i="7060"/>
  <c r="F1726" i="7060"/>
  <c r="F1727" i="7060"/>
  <c r="F1728" i="7060"/>
  <c r="F1729" i="7060"/>
  <c r="F1730" i="7060"/>
  <c r="F1731" i="7060"/>
  <c r="F1732" i="7060"/>
  <c r="F1733" i="7060"/>
  <c r="F1734" i="7060"/>
  <c r="F1735" i="7060"/>
  <c r="F1736" i="7060"/>
  <c r="F1737" i="7060"/>
  <c r="F1738" i="7060"/>
  <c r="F1739" i="7060"/>
  <c r="F1740" i="7060"/>
  <c r="F1741" i="7060"/>
  <c r="F1742" i="7060"/>
  <c r="F1743" i="7060"/>
  <c r="F1744" i="7060"/>
  <c r="F1745" i="7060"/>
  <c r="F1746" i="7060"/>
  <c r="F1747" i="7060"/>
  <c r="F1748" i="7060"/>
  <c r="F1749" i="7060"/>
  <c r="F1750" i="7060"/>
  <c r="F1751" i="7060"/>
  <c r="F1752" i="7060"/>
  <c r="F1753" i="7060"/>
  <c r="F1754" i="7060"/>
  <c r="F1755" i="7060"/>
  <c r="F1756" i="7060"/>
  <c r="F1757" i="7060"/>
  <c r="F1758" i="7060"/>
  <c r="F1759" i="7060"/>
  <c r="F1760" i="7060"/>
  <c r="F1761" i="7060"/>
  <c r="F1762" i="7060"/>
  <c r="F1763" i="7060"/>
  <c r="F1764" i="7060"/>
  <c r="F1765" i="7060"/>
  <c r="F1766" i="7060"/>
  <c r="F1767" i="7060"/>
  <c r="F1768" i="7060"/>
  <c r="F1769" i="7060"/>
  <c r="F1770" i="7060"/>
  <c r="F1771" i="7060"/>
  <c r="F1772" i="7060"/>
  <c r="F1773" i="7060"/>
  <c r="F1774" i="7060"/>
  <c r="F1775" i="7060"/>
  <c r="F1776" i="7060"/>
  <c r="F1777" i="7060"/>
  <c r="F1778" i="7060"/>
  <c r="F1779" i="7060"/>
  <c r="F1780" i="7060"/>
  <c r="F1781" i="7060"/>
  <c r="F1782" i="7060"/>
  <c r="F1783" i="7060"/>
  <c r="H1783" i="7060" s="1"/>
  <c r="F1784" i="7060"/>
  <c r="H1784" i="7060" s="1"/>
  <c r="F1785" i="7060"/>
  <c r="H1785" i="7060" s="1"/>
  <c r="F1786" i="7060"/>
  <c r="H1786" i="7060" s="1"/>
  <c r="F1787" i="7060"/>
  <c r="H1787" i="7060" s="1"/>
  <c r="F1788" i="7060"/>
  <c r="F1789" i="7060"/>
  <c r="H1789" i="7060" s="1"/>
  <c r="F1790" i="7060"/>
  <c r="H1790" i="7060" s="1"/>
  <c r="F1791" i="7060"/>
  <c r="H1791" i="7060" s="1"/>
  <c r="F1792" i="7060"/>
  <c r="F1793" i="7060"/>
  <c r="F1794" i="7060"/>
  <c r="F1795" i="7060"/>
  <c r="F1796" i="7060"/>
  <c r="F1797" i="7060"/>
  <c r="F1798" i="7060"/>
  <c r="F1799" i="7060"/>
  <c r="F1800" i="7060"/>
  <c r="F1801" i="7060"/>
  <c r="F1802" i="7060"/>
  <c r="F3" i="7060"/>
  <c r="E44" i="7060"/>
  <c r="E45" i="7060"/>
  <c r="E46" i="7060"/>
  <c r="E47" i="7060"/>
  <c r="E48" i="7060"/>
  <c r="E49" i="7060"/>
  <c r="E50" i="7060"/>
  <c r="E51" i="7060"/>
  <c r="E52" i="7060"/>
  <c r="E53" i="7060"/>
  <c r="E54" i="7060"/>
  <c r="E55" i="7060"/>
  <c r="E56" i="7060"/>
  <c r="E57" i="7060"/>
  <c r="E58" i="7060"/>
  <c r="E59" i="7060"/>
  <c r="E60" i="7060"/>
  <c r="E61" i="7060"/>
  <c r="E62" i="7060"/>
  <c r="E63" i="7060"/>
  <c r="E64" i="7060"/>
  <c r="E65" i="7060"/>
  <c r="E66" i="7060"/>
  <c r="E67" i="7060"/>
  <c r="E68" i="7060"/>
  <c r="E69" i="7060"/>
  <c r="E70" i="7060"/>
  <c r="E71" i="7060"/>
  <c r="E72" i="7060"/>
  <c r="E73" i="7060"/>
  <c r="E74" i="7060"/>
  <c r="E75" i="7060"/>
  <c r="E76" i="7060"/>
  <c r="E77" i="7060"/>
  <c r="E78" i="7060"/>
  <c r="E79" i="7060"/>
  <c r="E80" i="7060"/>
  <c r="E81" i="7060"/>
  <c r="E82" i="7060"/>
  <c r="E83" i="7060"/>
  <c r="E84" i="7060"/>
  <c r="E85" i="7060"/>
  <c r="E86" i="7060"/>
  <c r="E87" i="7060"/>
  <c r="E88" i="7060"/>
  <c r="E89" i="7060"/>
  <c r="E90" i="7060"/>
  <c r="E91" i="7060"/>
  <c r="E92" i="7060"/>
  <c r="E93" i="7060"/>
  <c r="E94" i="7060"/>
  <c r="E95" i="7060"/>
  <c r="E96" i="7060"/>
  <c r="E97" i="7060"/>
  <c r="E98" i="7060"/>
  <c r="E99" i="7060"/>
  <c r="E100" i="7060"/>
  <c r="E101" i="7060"/>
  <c r="E102" i="7060"/>
  <c r="E103" i="7060"/>
  <c r="E104" i="7060"/>
  <c r="E105" i="7060"/>
  <c r="E106" i="7060"/>
  <c r="E107" i="7060"/>
  <c r="E108" i="7060"/>
  <c r="E109" i="7060"/>
  <c r="E110" i="7060"/>
  <c r="E111" i="7060"/>
  <c r="E112" i="7060"/>
  <c r="E113" i="7060"/>
  <c r="E114" i="7060"/>
  <c r="E115" i="7060"/>
  <c r="E116" i="7060"/>
  <c r="E117" i="7060"/>
  <c r="E118" i="7060"/>
  <c r="E119" i="7060"/>
  <c r="E120" i="7060"/>
  <c r="E121" i="7060"/>
  <c r="E122" i="7060"/>
  <c r="E123" i="7060"/>
  <c r="E124" i="7060"/>
  <c r="E125" i="7060"/>
  <c r="E126" i="7060"/>
  <c r="E127" i="7060"/>
  <c r="E128" i="7060"/>
  <c r="E129" i="7060"/>
  <c r="E130" i="7060"/>
  <c r="E131" i="7060"/>
  <c r="E132" i="7060"/>
  <c r="E133" i="7060"/>
  <c r="E134" i="7060"/>
  <c r="E135" i="7060"/>
  <c r="E136" i="7060"/>
  <c r="E137" i="7060"/>
  <c r="E138" i="7060"/>
  <c r="E139" i="7060"/>
  <c r="E140" i="7060"/>
  <c r="E141" i="7060"/>
  <c r="E142" i="7060"/>
  <c r="E143" i="7060"/>
  <c r="E144" i="7060"/>
  <c r="E145" i="7060"/>
  <c r="E146" i="7060"/>
  <c r="E147" i="7060"/>
  <c r="E148" i="7060"/>
  <c r="E149" i="7060"/>
  <c r="E150" i="7060"/>
  <c r="E151" i="7060"/>
  <c r="E152" i="7060"/>
  <c r="E153" i="7060"/>
  <c r="E154" i="7060"/>
  <c r="E155" i="7060"/>
  <c r="E156" i="7060"/>
  <c r="E157" i="7060"/>
  <c r="E158" i="7060"/>
  <c r="E159" i="7060"/>
  <c r="E160" i="7060"/>
  <c r="E161" i="7060"/>
  <c r="E162" i="7060"/>
  <c r="E163" i="7060"/>
  <c r="E164" i="7060"/>
  <c r="E165" i="7060"/>
  <c r="E166" i="7060"/>
  <c r="E167" i="7060"/>
  <c r="E168" i="7060"/>
  <c r="E169" i="7060"/>
  <c r="E170" i="7060"/>
  <c r="E171" i="7060"/>
  <c r="E172" i="7060"/>
  <c r="E173" i="7060"/>
  <c r="E174" i="7060"/>
  <c r="E175" i="7060"/>
  <c r="E176" i="7060"/>
  <c r="E177" i="7060"/>
  <c r="E178" i="7060"/>
  <c r="E179" i="7060"/>
  <c r="E180" i="7060"/>
  <c r="E181" i="7060"/>
  <c r="E182" i="7060"/>
  <c r="E183" i="7060"/>
  <c r="E184" i="7060"/>
  <c r="E185" i="7060"/>
  <c r="E186" i="7060"/>
  <c r="E187" i="7060"/>
  <c r="E188" i="7060"/>
  <c r="E189" i="7060"/>
  <c r="E190" i="7060"/>
  <c r="E191" i="7060"/>
  <c r="E192" i="7060"/>
  <c r="E193" i="7060"/>
  <c r="E194" i="7060"/>
  <c r="E195" i="7060"/>
  <c r="E196" i="7060"/>
  <c r="E197" i="7060"/>
  <c r="E198" i="7060"/>
  <c r="E199" i="7060"/>
  <c r="E200" i="7060"/>
  <c r="E201" i="7060"/>
  <c r="E202" i="7060"/>
  <c r="E203" i="7060"/>
  <c r="E204" i="7060"/>
  <c r="E205" i="7060"/>
  <c r="E206" i="7060"/>
  <c r="E207" i="7060"/>
  <c r="E208" i="7060"/>
  <c r="E209" i="7060"/>
  <c r="E210" i="7060"/>
  <c r="E211" i="7060"/>
  <c r="E212" i="7060"/>
  <c r="E213" i="7060"/>
  <c r="E214" i="7060"/>
  <c r="E215" i="7060"/>
  <c r="E216" i="7060"/>
  <c r="E217" i="7060"/>
  <c r="E218" i="7060"/>
  <c r="E219" i="7060"/>
  <c r="E220" i="7060"/>
  <c r="E221" i="7060"/>
  <c r="E222" i="7060"/>
  <c r="E223" i="7060"/>
  <c r="E224" i="7060"/>
  <c r="E225" i="7060"/>
  <c r="E226" i="7060"/>
  <c r="E227" i="7060"/>
  <c r="E228" i="7060"/>
  <c r="E229" i="7060"/>
  <c r="E230" i="7060"/>
  <c r="E231" i="7060"/>
  <c r="E232" i="7060"/>
  <c r="E233" i="7060"/>
  <c r="E234" i="7060"/>
  <c r="E235" i="7060"/>
  <c r="E236" i="7060"/>
  <c r="E237" i="7060"/>
  <c r="E238" i="7060"/>
  <c r="E239" i="7060"/>
  <c r="E240" i="7060"/>
  <c r="E241" i="7060"/>
  <c r="E242" i="7060"/>
  <c r="E243" i="7060"/>
  <c r="E244" i="7060"/>
  <c r="E245" i="7060"/>
  <c r="E246" i="7060"/>
  <c r="E247" i="7060"/>
  <c r="E248" i="7060"/>
  <c r="E249" i="7060"/>
  <c r="E250" i="7060"/>
  <c r="E251" i="7060"/>
  <c r="E252" i="7060"/>
  <c r="E253" i="7060"/>
  <c r="E254" i="7060"/>
  <c r="E255" i="7060"/>
  <c r="E256" i="7060"/>
  <c r="E257" i="7060"/>
  <c r="E258" i="7060"/>
  <c r="E259" i="7060"/>
  <c r="E260" i="7060"/>
  <c r="E261" i="7060"/>
  <c r="E262" i="7060"/>
  <c r="E263" i="7060"/>
  <c r="E264" i="7060"/>
  <c r="E265" i="7060"/>
  <c r="E266" i="7060"/>
  <c r="E267" i="7060"/>
  <c r="E268" i="7060"/>
  <c r="E269" i="7060"/>
  <c r="E270" i="7060"/>
  <c r="E271" i="7060"/>
  <c r="E272" i="7060"/>
  <c r="E273" i="7060"/>
  <c r="E274" i="7060"/>
  <c r="E275" i="7060"/>
  <c r="E276" i="7060"/>
  <c r="E277" i="7060"/>
  <c r="E278" i="7060"/>
  <c r="E279" i="7060"/>
  <c r="E280" i="7060"/>
  <c r="E281" i="7060"/>
  <c r="E282" i="7060"/>
  <c r="E283" i="7060"/>
  <c r="E284" i="7060"/>
  <c r="E285" i="7060"/>
  <c r="E286" i="7060"/>
  <c r="E287" i="7060"/>
  <c r="E288" i="7060"/>
  <c r="E289" i="7060"/>
  <c r="E290" i="7060"/>
  <c r="E291" i="7060"/>
  <c r="E292" i="7060"/>
  <c r="E293" i="7060"/>
  <c r="E294" i="7060"/>
  <c r="E295" i="7060"/>
  <c r="E296" i="7060"/>
  <c r="E297" i="7060"/>
  <c r="E298" i="7060"/>
  <c r="E299" i="7060"/>
  <c r="E300" i="7060"/>
  <c r="E301" i="7060"/>
  <c r="E302" i="7060"/>
  <c r="E303" i="7060"/>
  <c r="E304" i="7060"/>
  <c r="E305" i="7060"/>
  <c r="E306" i="7060"/>
  <c r="E307" i="7060"/>
  <c r="E308" i="7060"/>
  <c r="E309" i="7060"/>
  <c r="E310" i="7060"/>
  <c r="E311" i="7060"/>
  <c r="E312" i="7060"/>
  <c r="E313" i="7060"/>
  <c r="E314" i="7060"/>
  <c r="E315" i="7060"/>
  <c r="E316" i="7060"/>
  <c r="E317" i="7060"/>
  <c r="E318" i="7060"/>
  <c r="E319" i="7060"/>
  <c r="E320" i="7060"/>
  <c r="E321" i="7060"/>
  <c r="E322" i="7060"/>
  <c r="E323" i="7060"/>
  <c r="E324" i="7060"/>
  <c r="E325" i="7060"/>
  <c r="E326" i="7060"/>
  <c r="E327" i="7060"/>
  <c r="E328" i="7060"/>
  <c r="E329" i="7060"/>
  <c r="E330" i="7060"/>
  <c r="E331" i="7060"/>
  <c r="E332" i="7060"/>
  <c r="E333" i="7060"/>
  <c r="E334" i="7060"/>
  <c r="E335" i="7060"/>
  <c r="E336" i="7060"/>
  <c r="E337" i="7060"/>
  <c r="E338" i="7060"/>
  <c r="E339" i="7060"/>
  <c r="E340" i="7060"/>
  <c r="E341" i="7060"/>
  <c r="E342" i="7060"/>
  <c r="E343" i="7060"/>
  <c r="E344" i="7060"/>
  <c r="E345" i="7060"/>
  <c r="E346" i="7060"/>
  <c r="E347" i="7060"/>
  <c r="E348" i="7060"/>
  <c r="E349" i="7060"/>
  <c r="E350" i="7060"/>
  <c r="E351" i="7060"/>
  <c r="E352" i="7060"/>
  <c r="E353" i="7060"/>
  <c r="E354" i="7060"/>
  <c r="E355" i="7060"/>
  <c r="E356" i="7060"/>
  <c r="E357" i="7060"/>
  <c r="E358" i="7060"/>
  <c r="E359" i="7060"/>
  <c r="E360" i="7060"/>
  <c r="E361" i="7060"/>
  <c r="E362" i="7060"/>
  <c r="E363" i="7060"/>
  <c r="E364" i="7060"/>
  <c r="E365" i="7060"/>
  <c r="E366" i="7060"/>
  <c r="E367" i="7060"/>
  <c r="E368" i="7060"/>
  <c r="E369" i="7060"/>
  <c r="E370" i="7060"/>
  <c r="E371" i="7060"/>
  <c r="E372" i="7060"/>
  <c r="E373" i="7060"/>
  <c r="E374" i="7060"/>
  <c r="E375" i="7060"/>
  <c r="E376" i="7060"/>
  <c r="E377" i="7060"/>
  <c r="E378" i="7060"/>
  <c r="E379" i="7060"/>
  <c r="E380" i="7060"/>
  <c r="E381" i="7060"/>
  <c r="E382" i="7060"/>
  <c r="E383" i="7060"/>
  <c r="E384" i="7060"/>
  <c r="E385" i="7060"/>
  <c r="E386" i="7060"/>
  <c r="E387" i="7060"/>
  <c r="E388" i="7060"/>
  <c r="E389" i="7060"/>
  <c r="E390" i="7060"/>
  <c r="E391" i="7060"/>
  <c r="E392" i="7060"/>
  <c r="E393" i="7060"/>
  <c r="E394" i="7060"/>
  <c r="E395" i="7060"/>
  <c r="E396" i="7060"/>
  <c r="E397" i="7060"/>
  <c r="E398" i="7060"/>
  <c r="E399" i="7060"/>
  <c r="E400" i="7060"/>
  <c r="E401" i="7060"/>
  <c r="E402" i="7060"/>
  <c r="E403" i="7060"/>
  <c r="E404" i="7060"/>
  <c r="E405" i="7060"/>
  <c r="E406" i="7060"/>
  <c r="E407" i="7060"/>
  <c r="E408" i="7060"/>
  <c r="E409" i="7060"/>
  <c r="E410" i="7060"/>
  <c r="E411" i="7060"/>
  <c r="E412" i="7060"/>
  <c r="E413" i="7060"/>
  <c r="E414" i="7060"/>
  <c r="E415" i="7060"/>
  <c r="E416" i="7060"/>
  <c r="E417" i="7060"/>
  <c r="E418" i="7060"/>
  <c r="E419" i="7060"/>
  <c r="E420" i="7060"/>
  <c r="E421" i="7060"/>
  <c r="E422" i="7060"/>
  <c r="E423" i="7060"/>
  <c r="E424" i="7060"/>
  <c r="E425" i="7060"/>
  <c r="E426" i="7060"/>
  <c r="E427" i="7060"/>
  <c r="E428" i="7060"/>
  <c r="E429" i="7060"/>
  <c r="E430" i="7060"/>
  <c r="E431" i="7060"/>
  <c r="E432" i="7060"/>
  <c r="E433" i="7060"/>
  <c r="E434" i="7060"/>
  <c r="E435" i="7060"/>
  <c r="E436" i="7060"/>
  <c r="E437" i="7060"/>
  <c r="E438" i="7060"/>
  <c r="E439" i="7060"/>
  <c r="E440" i="7060"/>
  <c r="E441" i="7060"/>
  <c r="E442" i="7060"/>
  <c r="E443" i="7060"/>
  <c r="E444" i="7060"/>
  <c r="E445" i="7060"/>
  <c r="E446" i="7060"/>
  <c r="E447" i="7060"/>
  <c r="E448" i="7060"/>
  <c r="E449" i="7060"/>
  <c r="E450" i="7060"/>
  <c r="E451" i="7060"/>
  <c r="E452" i="7060"/>
  <c r="E453" i="7060"/>
  <c r="E454" i="7060"/>
  <c r="E455" i="7060"/>
  <c r="E456" i="7060"/>
  <c r="E457" i="7060"/>
  <c r="E458" i="7060"/>
  <c r="E459" i="7060"/>
  <c r="E460" i="7060"/>
  <c r="E461" i="7060"/>
  <c r="E462" i="7060"/>
  <c r="E463" i="7060"/>
  <c r="E464" i="7060"/>
  <c r="E465" i="7060"/>
  <c r="E466" i="7060"/>
  <c r="E467" i="7060"/>
  <c r="E468" i="7060"/>
  <c r="E469" i="7060"/>
  <c r="E470" i="7060"/>
  <c r="E471" i="7060"/>
  <c r="E472" i="7060"/>
  <c r="E473" i="7060"/>
  <c r="E474" i="7060"/>
  <c r="E475" i="7060"/>
  <c r="E476" i="7060"/>
  <c r="E477" i="7060"/>
  <c r="E478" i="7060"/>
  <c r="E479" i="7060"/>
  <c r="E480" i="7060"/>
  <c r="E481" i="7060"/>
  <c r="E482" i="7060"/>
  <c r="E483" i="7060"/>
  <c r="E484" i="7060"/>
  <c r="E485" i="7060"/>
  <c r="E486" i="7060"/>
  <c r="E487" i="7060"/>
  <c r="E488" i="7060"/>
  <c r="E489" i="7060"/>
  <c r="E490" i="7060"/>
  <c r="E491" i="7060"/>
  <c r="E492" i="7060"/>
  <c r="E493" i="7060"/>
  <c r="E494" i="7060"/>
  <c r="E495" i="7060"/>
  <c r="E496" i="7060"/>
  <c r="E497" i="7060"/>
  <c r="E498" i="7060"/>
  <c r="E499" i="7060"/>
  <c r="E500" i="7060"/>
  <c r="E501" i="7060"/>
  <c r="E502" i="7060"/>
  <c r="E503" i="7060"/>
  <c r="E504" i="7060"/>
  <c r="E505" i="7060"/>
  <c r="E506" i="7060"/>
  <c r="E507" i="7060"/>
  <c r="E508" i="7060"/>
  <c r="E509" i="7060"/>
  <c r="E510" i="7060"/>
  <c r="E511" i="7060"/>
  <c r="E512" i="7060"/>
  <c r="E513" i="7060"/>
  <c r="E514" i="7060"/>
  <c r="E515" i="7060"/>
  <c r="E516" i="7060"/>
  <c r="E517" i="7060"/>
  <c r="E518" i="7060"/>
  <c r="E519" i="7060"/>
  <c r="E520" i="7060"/>
  <c r="E521" i="7060"/>
  <c r="E522" i="7060"/>
  <c r="E523" i="7060"/>
  <c r="E524" i="7060"/>
  <c r="E525" i="7060"/>
  <c r="E526" i="7060"/>
  <c r="E527" i="7060"/>
  <c r="E528" i="7060"/>
  <c r="E529" i="7060"/>
  <c r="E530" i="7060"/>
  <c r="E531" i="7060"/>
  <c r="E532" i="7060"/>
  <c r="E533" i="7060"/>
  <c r="E534" i="7060"/>
  <c r="E535" i="7060"/>
  <c r="E536" i="7060"/>
  <c r="E537" i="7060"/>
  <c r="E538" i="7060"/>
  <c r="E539" i="7060"/>
  <c r="E540" i="7060"/>
  <c r="E541" i="7060"/>
  <c r="E542" i="7060"/>
  <c r="E543" i="7060"/>
  <c r="E544" i="7060"/>
  <c r="E545" i="7060"/>
  <c r="E546" i="7060"/>
  <c r="E547" i="7060"/>
  <c r="E548" i="7060"/>
  <c r="E549" i="7060"/>
  <c r="E550" i="7060"/>
  <c r="E551" i="7060"/>
  <c r="E552" i="7060"/>
  <c r="E553" i="7060"/>
  <c r="E554" i="7060"/>
  <c r="E555" i="7060"/>
  <c r="E556" i="7060"/>
  <c r="E557" i="7060"/>
  <c r="E558" i="7060"/>
  <c r="E559" i="7060"/>
  <c r="E560" i="7060"/>
  <c r="E561" i="7060"/>
  <c r="E562" i="7060"/>
  <c r="E563" i="7060"/>
  <c r="E564" i="7060"/>
  <c r="E565" i="7060"/>
  <c r="E566" i="7060"/>
  <c r="E567" i="7060"/>
  <c r="E568" i="7060"/>
  <c r="E569" i="7060"/>
  <c r="E570" i="7060"/>
  <c r="E571" i="7060"/>
  <c r="E572" i="7060"/>
  <c r="E573" i="7060"/>
  <c r="E574" i="7060"/>
  <c r="E575" i="7060"/>
  <c r="E576" i="7060"/>
  <c r="E577" i="7060"/>
  <c r="E578" i="7060"/>
  <c r="E579" i="7060"/>
  <c r="E580" i="7060"/>
  <c r="E581" i="7060"/>
  <c r="E582" i="7060"/>
  <c r="E583" i="7060"/>
  <c r="E584" i="7060"/>
  <c r="E585" i="7060"/>
  <c r="E586" i="7060"/>
  <c r="E587" i="7060"/>
  <c r="E588" i="7060"/>
  <c r="E589" i="7060"/>
  <c r="E590" i="7060"/>
  <c r="E591" i="7060"/>
  <c r="E592" i="7060"/>
  <c r="E593" i="7060"/>
  <c r="E594" i="7060"/>
  <c r="E595" i="7060"/>
  <c r="E596" i="7060"/>
  <c r="E597" i="7060"/>
  <c r="E598" i="7060"/>
  <c r="E599" i="7060"/>
  <c r="E600" i="7060"/>
  <c r="E601" i="7060"/>
  <c r="E602" i="7060"/>
  <c r="E603" i="7060"/>
  <c r="E604" i="7060"/>
  <c r="E605" i="7060"/>
  <c r="E606" i="7060"/>
  <c r="E607" i="7060"/>
  <c r="E608" i="7060"/>
  <c r="E609" i="7060"/>
  <c r="E610" i="7060"/>
  <c r="E611" i="7060"/>
  <c r="E612" i="7060"/>
  <c r="E613" i="7060"/>
  <c r="E614" i="7060"/>
  <c r="E615" i="7060"/>
  <c r="E616" i="7060"/>
  <c r="E617" i="7060"/>
  <c r="E618" i="7060"/>
  <c r="E619" i="7060"/>
  <c r="E620" i="7060"/>
  <c r="E621" i="7060"/>
  <c r="E622" i="7060"/>
  <c r="E623" i="7060"/>
  <c r="E624" i="7060"/>
  <c r="E625" i="7060"/>
  <c r="E626" i="7060"/>
  <c r="E627" i="7060"/>
  <c r="E628" i="7060"/>
  <c r="E629" i="7060"/>
  <c r="E630" i="7060"/>
  <c r="E631" i="7060"/>
  <c r="E632" i="7060"/>
  <c r="E633" i="7060"/>
  <c r="E634" i="7060"/>
  <c r="E635" i="7060"/>
  <c r="E636" i="7060"/>
  <c r="E637" i="7060"/>
  <c r="E638" i="7060"/>
  <c r="E639" i="7060"/>
  <c r="E640" i="7060"/>
  <c r="E641" i="7060"/>
  <c r="E642" i="7060"/>
  <c r="E643" i="7060"/>
  <c r="E644" i="7060"/>
  <c r="E645" i="7060"/>
  <c r="E646" i="7060"/>
  <c r="E647" i="7060"/>
  <c r="E648" i="7060"/>
  <c r="E649" i="7060"/>
  <c r="E650" i="7060"/>
  <c r="E651" i="7060"/>
  <c r="E652" i="7060"/>
  <c r="E653" i="7060"/>
  <c r="E654" i="7060"/>
  <c r="E655" i="7060"/>
  <c r="E656" i="7060"/>
  <c r="E657" i="7060"/>
  <c r="E658" i="7060"/>
  <c r="E659" i="7060"/>
  <c r="E660" i="7060"/>
  <c r="E661" i="7060"/>
  <c r="E662" i="7060"/>
  <c r="E663" i="7060"/>
  <c r="E664" i="7060"/>
  <c r="E665" i="7060"/>
  <c r="E666" i="7060"/>
  <c r="E667" i="7060"/>
  <c r="E668" i="7060"/>
  <c r="E669" i="7060"/>
  <c r="E670" i="7060"/>
  <c r="E671" i="7060"/>
  <c r="E672" i="7060"/>
  <c r="E673" i="7060"/>
  <c r="E674" i="7060"/>
  <c r="E675" i="7060"/>
  <c r="E676" i="7060"/>
  <c r="E677" i="7060"/>
  <c r="E678" i="7060"/>
  <c r="E679" i="7060"/>
  <c r="E680" i="7060"/>
  <c r="E681" i="7060"/>
  <c r="E682" i="7060"/>
  <c r="E683" i="7060"/>
  <c r="E684" i="7060"/>
  <c r="E685" i="7060"/>
  <c r="E686" i="7060"/>
  <c r="E687" i="7060"/>
  <c r="E688" i="7060"/>
  <c r="E689" i="7060"/>
  <c r="E690" i="7060"/>
  <c r="E691" i="7060"/>
  <c r="E692" i="7060"/>
  <c r="E693" i="7060"/>
  <c r="E694" i="7060"/>
  <c r="E695" i="7060"/>
  <c r="E696" i="7060"/>
  <c r="E697" i="7060"/>
  <c r="E698" i="7060"/>
  <c r="E699" i="7060"/>
  <c r="E700" i="7060"/>
  <c r="E701" i="7060"/>
  <c r="E702" i="7060"/>
  <c r="E703" i="7060"/>
  <c r="E704" i="7060"/>
  <c r="E705" i="7060"/>
  <c r="E706" i="7060"/>
  <c r="E707" i="7060"/>
  <c r="E708" i="7060"/>
  <c r="E709" i="7060"/>
  <c r="E710" i="7060"/>
  <c r="E711" i="7060"/>
  <c r="E712" i="7060"/>
  <c r="E713" i="7060"/>
  <c r="E714" i="7060"/>
  <c r="E715" i="7060"/>
  <c r="E716" i="7060"/>
  <c r="E717" i="7060"/>
  <c r="E718" i="7060"/>
  <c r="E719" i="7060"/>
  <c r="E720" i="7060"/>
  <c r="E721" i="7060"/>
  <c r="E722" i="7060"/>
  <c r="E723" i="7060"/>
  <c r="E724" i="7060"/>
  <c r="E725" i="7060"/>
  <c r="E726" i="7060"/>
  <c r="E727" i="7060"/>
  <c r="E728" i="7060"/>
  <c r="E729" i="7060"/>
  <c r="E730" i="7060"/>
  <c r="E731" i="7060"/>
  <c r="E732" i="7060"/>
  <c r="E733" i="7060"/>
  <c r="E734" i="7060"/>
  <c r="E735" i="7060"/>
  <c r="E736" i="7060"/>
  <c r="E737" i="7060"/>
  <c r="E738" i="7060"/>
  <c r="E739" i="7060"/>
  <c r="E740" i="7060"/>
  <c r="E741" i="7060"/>
  <c r="E742" i="7060"/>
  <c r="E743" i="7060"/>
  <c r="E744" i="7060"/>
  <c r="E745" i="7060"/>
  <c r="E746" i="7060"/>
  <c r="E747" i="7060"/>
  <c r="E748" i="7060"/>
  <c r="E749" i="7060"/>
  <c r="E750" i="7060"/>
  <c r="E751" i="7060"/>
  <c r="E752" i="7060"/>
  <c r="E753" i="7060"/>
  <c r="E754" i="7060"/>
  <c r="E755" i="7060"/>
  <c r="E756" i="7060"/>
  <c r="E757" i="7060"/>
  <c r="E758" i="7060"/>
  <c r="E759" i="7060"/>
  <c r="E760" i="7060"/>
  <c r="E761" i="7060"/>
  <c r="E762" i="7060"/>
  <c r="E763" i="7060"/>
  <c r="E764" i="7060"/>
  <c r="E765" i="7060"/>
  <c r="E766" i="7060"/>
  <c r="E767" i="7060"/>
  <c r="E768" i="7060"/>
  <c r="E769" i="7060"/>
  <c r="E770" i="7060"/>
  <c r="E771" i="7060"/>
  <c r="E772" i="7060"/>
  <c r="E773" i="7060"/>
  <c r="E774" i="7060"/>
  <c r="E775" i="7060"/>
  <c r="E776" i="7060"/>
  <c r="E777" i="7060"/>
  <c r="E778" i="7060"/>
  <c r="E779" i="7060"/>
  <c r="E780" i="7060"/>
  <c r="E781" i="7060"/>
  <c r="E782" i="7060"/>
  <c r="E783" i="7060"/>
  <c r="E784" i="7060"/>
  <c r="E785" i="7060"/>
  <c r="E786" i="7060"/>
  <c r="E787" i="7060"/>
  <c r="E788" i="7060"/>
  <c r="E789" i="7060"/>
  <c r="E790" i="7060"/>
  <c r="E791" i="7060"/>
  <c r="E792" i="7060"/>
  <c r="E793" i="7060"/>
  <c r="E794" i="7060"/>
  <c r="E795" i="7060"/>
  <c r="E796" i="7060"/>
  <c r="E797" i="7060"/>
  <c r="E798" i="7060"/>
  <c r="E799" i="7060"/>
  <c r="E800" i="7060"/>
  <c r="E801" i="7060"/>
  <c r="E802" i="7060"/>
  <c r="E803" i="7060"/>
  <c r="E804" i="7060"/>
  <c r="E805" i="7060"/>
  <c r="E806" i="7060"/>
  <c r="E807" i="7060"/>
  <c r="E808" i="7060"/>
  <c r="E809" i="7060"/>
  <c r="E810" i="7060"/>
  <c r="E811" i="7060"/>
  <c r="E812" i="7060"/>
  <c r="E813" i="7060"/>
  <c r="E814" i="7060"/>
  <c r="E815" i="7060"/>
  <c r="E816" i="7060"/>
  <c r="E817" i="7060"/>
  <c r="E818" i="7060"/>
  <c r="E819" i="7060"/>
  <c r="E820" i="7060"/>
  <c r="E821" i="7060"/>
  <c r="E822" i="7060"/>
  <c r="E823" i="7060"/>
  <c r="E824" i="7060"/>
  <c r="E825" i="7060"/>
  <c r="E826" i="7060"/>
  <c r="E827" i="7060"/>
  <c r="E828" i="7060"/>
  <c r="E829" i="7060"/>
  <c r="E830" i="7060"/>
  <c r="E831" i="7060"/>
  <c r="E832" i="7060"/>
  <c r="E833" i="7060"/>
  <c r="E834" i="7060"/>
  <c r="E835" i="7060"/>
  <c r="E836" i="7060"/>
  <c r="E837" i="7060"/>
  <c r="E838" i="7060"/>
  <c r="E839" i="7060"/>
  <c r="E840" i="7060"/>
  <c r="E841" i="7060"/>
  <c r="E842" i="7060"/>
  <c r="E843" i="7060"/>
  <c r="E844" i="7060"/>
  <c r="E845" i="7060"/>
  <c r="E846" i="7060"/>
  <c r="E847" i="7060"/>
  <c r="E848" i="7060"/>
  <c r="E849" i="7060"/>
  <c r="E850" i="7060"/>
  <c r="E851" i="7060"/>
  <c r="E852" i="7060"/>
  <c r="E853" i="7060"/>
  <c r="E854" i="7060"/>
  <c r="E855" i="7060"/>
  <c r="E856" i="7060"/>
  <c r="E857" i="7060"/>
  <c r="E858" i="7060"/>
  <c r="E859" i="7060"/>
  <c r="E860" i="7060"/>
  <c r="E861" i="7060"/>
  <c r="E862" i="7060"/>
  <c r="E863" i="7060"/>
  <c r="E864" i="7060"/>
  <c r="E865" i="7060"/>
  <c r="E866" i="7060"/>
  <c r="E867" i="7060"/>
  <c r="E868" i="7060"/>
  <c r="E869" i="7060"/>
  <c r="E870" i="7060"/>
  <c r="E871" i="7060"/>
  <c r="E872" i="7060"/>
  <c r="E873" i="7060"/>
  <c r="E874" i="7060"/>
  <c r="E875" i="7060"/>
  <c r="E876" i="7060"/>
  <c r="E877" i="7060"/>
  <c r="E878" i="7060"/>
  <c r="E879" i="7060"/>
  <c r="E880" i="7060"/>
  <c r="E881" i="7060"/>
  <c r="E882" i="7060"/>
  <c r="E883" i="7060"/>
  <c r="E884" i="7060"/>
  <c r="E885" i="7060"/>
  <c r="E886" i="7060"/>
  <c r="E887" i="7060"/>
  <c r="E888" i="7060"/>
  <c r="E889" i="7060"/>
  <c r="E890" i="7060"/>
  <c r="E891" i="7060"/>
  <c r="E892" i="7060"/>
  <c r="E893" i="7060"/>
  <c r="E894" i="7060"/>
  <c r="E895" i="7060"/>
  <c r="E896" i="7060"/>
  <c r="E897" i="7060"/>
  <c r="E898" i="7060"/>
  <c r="E899" i="7060"/>
  <c r="E900" i="7060"/>
  <c r="E901" i="7060"/>
  <c r="E902" i="7060"/>
  <c r="E903" i="7060"/>
  <c r="E904" i="7060"/>
  <c r="E905" i="7060"/>
  <c r="E906" i="7060"/>
  <c r="E907" i="7060"/>
  <c r="E908" i="7060"/>
  <c r="E909" i="7060"/>
  <c r="E910" i="7060"/>
  <c r="E911" i="7060"/>
  <c r="E912" i="7060"/>
  <c r="E913" i="7060"/>
  <c r="E914" i="7060"/>
  <c r="E915" i="7060"/>
  <c r="E916" i="7060"/>
  <c r="E917" i="7060"/>
  <c r="E918" i="7060"/>
  <c r="E919" i="7060"/>
  <c r="E920" i="7060"/>
  <c r="E921" i="7060"/>
  <c r="E922" i="7060"/>
  <c r="E923" i="7060"/>
  <c r="E924" i="7060"/>
  <c r="E925" i="7060"/>
  <c r="E926" i="7060"/>
  <c r="E927" i="7060"/>
  <c r="E928" i="7060"/>
  <c r="E929" i="7060"/>
  <c r="E930" i="7060"/>
  <c r="E931" i="7060"/>
  <c r="E932" i="7060"/>
  <c r="E933" i="7060"/>
  <c r="E934" i="7060"/>
  <c r="E935" i="7060"/>
  <c r="E936" i="7060"/>
  <c r="E937" i="7060"/>
  <c r="E938" i="7060"/>
  <c r="E939" i="7060"/>
  <c r="E940" i="7060"/>
  <c r="E941" i="7060"/>
  <c r="E942" i="7060"/>
  <c r="E943" i="7060"/>
  <c r="E944" i="7060"/>
  <c r="E945" i="7060"/>
  <c r="E946" i="7060"/>
  <c r="E947" i="7060"/>
  <c r="E948" i="7060"/>
  <c r="E949" i="7060"/>
  <c r="E950" i="7060"/>
  <c r="E951" i="7060"/>
  <c r="E952" i="7060"/>
  <c r="E953" i="7060"/>
  <c r="E954" i="7060"/>
  <c r="E955" i="7060"/>
  <c r="E956" i="7060"/>
  <c r="E957" i="7060"/>
  <c r="E958" i="7060"/>
  <c r="E959" i="7060"/>
  <c r="E960" i="7060"/>
  <c r="E961" i="7060"/>
  <c r="E962" i="7060"/>
  <c r="E963" i="7060"/>
  <c r="E964" i="7060"/>
  <c r="E965" i="7060"/>
  <c r="E966" i="7060"/>
  <c r="E967" i="7060"/>
  <c r="E968" i="7060"/>
  <c r="E969" i="7060"/>
  <c r="E970" i="7060"/>
  <c r="E971" i="7060"/>
  <c r="E972" i="7060"/>
  <c r="E973" i="7060"/>
  <c r="E974" i="7060"/>
  <c r="E975" i="7060"/>
  <c r="E976" i="7060"/>
  <c r="E977" i="7060"/>
  <c r="E978" i="7060"/>
  <c r="E979" i="7060"/>
  <c r="E980" i="7060"/>
  <c r="E981" i="7060"/>
  <c r="E982" i="7060"/>
  <c r="E983" i="7060"/>
  <c r="E984" i="7060"/>
  <c r="E985" i="7060"/>
  <c r="E986" i="7060"/>
  <c r="E987" i="7060"/>
  <c r="E988" i="7060"/>
  <c r="E989" i="7060"/>
  <c r="E990" i="7060"/>
  <c r="E991" i="7060"/>
  <c r="E992" i="7060"/>
  <c r="E993" i="7060"/>
  <c r="E994" i="7060"/>
  <c r="E995" i="7060"/>
  <c r="E996" i="7060"/>
  <c r="E997" i="7060"/>
  <c r="E998" i="7060"/>
  <c r="E999" i="7060"/>
  <c r="E1000" i="7060"/>
  <c r="E1001" i="7060"/>
  <c r="E1002" i="7060"/>
  <c r="E1003" i="7060"/>
  <c r="E1004" i="7060"/>
  <c r="E1005" i="7060"/>
  <c r="E1006" i="7060"/>
  <c r="E1007" i="7060"/>
  <c r="E1008" i="7060"/>
  <c r="E1009" i="7060"/>
  <c r="E1010" i="7060"/>
  <c r="E1011" i="7060"/>
  <c r="E1012" i="7060"/>
  <c r="E1013" i="7060"/>
  <c r="E1014" i="7060"/>
  <c r="E1015" i="7060"/>
  <c r="E1016" i="7060"/>
  <c r="E1017" i="7060"/>
  <c r="E1018" i="7060"/>
  <c r="E1019" i="7060"/>
  <c r="E1020" i="7060"/>
  <c r="E1021" i="7060"/>
  <c r="E1022" i="7060"/>
  <c r="E1023" i="7060"/>
  <c r="E1024" i="7060"/>
  <c r="E1025" i="7060"/>
  <c r="E1026" i="7060"/>
  <c r="E1027" i="7060"/>
  <c r="E1028" i="7060"/>
  <c r="E1029" i="7060"/>
  <c r="E1030" i="7060"/>
  <c r="E1031" i="7060"/>
  <c r="E1032" i="7060"/>
  <c r="E1033" i="7060"/>
  <c r="E1034" i="7060"/>
  <c r="E1035" i="7060"/>
  <c r="E1036" i="7060"/>
  <c r="E1037" i="7060"/>
  <c r="E1038" i="7060"/>
  <c r="E1039" i="7060"/>
  <c r="E1040" i="7060"/>
  <c r="E1041" i="7060"/>
  <c r="E1042" i="7060"/>
  <c r="E1043" i="7060"/>
  <c r="E1044" i="7060"/>
  <c r="E1045" i="7060"/>
  <c r="E1046" i="7060"/>
  <c r="E1047" i="7060"/>
  <c r="E1048" i="7060"/>
  <c r="E1049" i="7060"/>
  <c r="E1050" i="7060"/>
  <c r="E1051" i="7060"/>
  <c r="E1052" i="7060"/>
  <c r="E1053" i="7060"/>
  <c r="E1054" i="7060"/>
  <c r="E1055" i="7060"/>
  <c r="E1056" i="7060"/>
  <c r="E1057" i="7060"/>
  <c r="E1058" i="7060"/>
  <c r="E1059" i="7060"/>
  <c r="E1060" i="7060"/>
  <c r="E1061" i="7060"/>
  <c r="E1062" i="7060"/>
  <c r="E1063" i="7060"/>
  <c r="E1064" i="7060"/>
  <c r="E1065" i="7060"/>
  <c r="E1066" i="7060"/>
  <c r="E1067" i="7060"/>
  <c r="E1068" i="7060"/>
  <c r="E1069" i="7060"/>
  <c r="E1070" i="7060"/>
  <c r="E1071" i="7060"/>
  <c r="E1072" i="7060"/>
  <c r="E1073" i="7060"/>
  <c r="E1074" i="7060"/>
  <c r="E1075" i="7060"/>
  <c r="E1076" i="7060"/>
  <c r="E1077" i="7060"/>
  <c r="E1078" i="7060"/>
  <c r="E1079" i="7060"/>
  <c r="E1080" i="7060"/>
  <c r="E1081" i="7060"/>
  <c r="E1082" i="7060"/>
  <c r="E1083" i="7060"/>
  <c r="E1084" i="7060"/>
  <c r="E1085" i="7060"/>
  <c r="E1086" i="7060"/>
  <c r="E1087" i="7060"/>
  <c r="E1088" i="7060"/>
  <c r="E1089" i="7060"/>
  <c r="E1090" i="7060"/>
  <c r="E1091" i="7060"/>
  <c r="E1092" i="7060"/>
  <c r="E1093" i="7060"/>
  <c r="E1094" i="7060"/>
  <c r="E1095" i="7060"/>
  <c r="E1096" i="7060"/>
  <c r="E1097" i="7060"/>
  <c r="E1098" i="7060"/>
  <c r="E1099" i="7060"/>
  <c r="E1100" i="7060"/>
  <c r="E1101" i="7060"/>
  <c r="E1102" i="7060"/>
  <c r="E1103" i="7060"/>
  <c r="E1104" i="7060"/>
  <c r="E1105" i="7060"/>
  <c r="E1106" i="7060"/>
  <c r="E1107" i="7060"/>
  <c r="E1108" i="7060"/>
  <c r="E1109" i="7060"/>
  <c r="E1110" i="7060"/>
  <c r="E1111" i="7060"/>
  <c r="E1112" i="7060"/>
  <c r="E1113" i="7060"/>
  <c r="E1114" i="7060"/>
  <c r="E1115" i="7060"/>
  <c r="E1116" i="7060"/>
  <c r="E1117" i="7060"/>
  <c r="E1118" i="7060"/>
  <c r="E1119" i="7060"/>
  <c r="E1120" i="7060"/>
  <c r="E1121" i="7060"/>
  <c r="E1122" i="7060"/>
  <c r="E1123" i="7060"/>
  <c r="E1124" i="7060"/>
  <c r="E1125" i="7060"/>
  <c r="E1126" i="7060"/>
  <c r="E1127" i="7060"/>
  <c r="E1128" i="7060"/>
  <c r="E1129" i="7060"/>
  <c r="E1130" i="7060"/>
  <c r="E1131" i="7060"/>
  <c r="E1132" i="7060"/>
  <c r="E1133" i="7060"/>
  <c r="E1134" i="7060"/>
  <c r="E1135" i="7060"/>
  <c r="E1136" i="7060"/>
  <c r="E1137" i="7060"/>
  <c r="E1138" i="7060"/>
  <c r="E1139" i="7060"/>
  <c r="E1140" i="7060"/>
  <c r="E1141" i="7060"/>
  <c r="E1142" i="7060"/>
  <c r="E1143" i="7060"/>
  <c r="E1144" i="7060"/>
  <c r="E1145" i="7060"/>
  <c r="E1146" i="7060"/>
  <c r="E1147" i="7060"/>
  <c r="E1148" i="7060"/>
  <c r="E1149" i="7060"/>
  <c r="E1150" i="7060"/>
  <c r="E1151" i="7060"/>
  <c r="E1152" i="7060"/>
  <c r="E1153" i="7060"/>
  <c r="E1154" i="7060"/>
  <c r="E1155" i="7060"/>
  <c r="E1156" i="7060"/>
  <c r="E1157" i="7060"/>
  <c r="E1158" i="7060"/>
  <c r="E1159" i="7060"/>
  <c r="E1160" i="7060"/>
  <c r="E1161" i="7060"/>
  <c r="E1162" i="7060"/>
  <c r="E1163" i="7060"/>
  <c r="E1164" i="7060"/>
  <c r="E1165" i="7060"/>
  <c r="E1166" i="7060"/>
  <c r="E1167" i="7060"/>
  <c r="E1168" i="7060"/>
  <c r="E1169" i="7060"/>
  <c r="E1170" i="7060"/>
  <c r="E1171" i="7060"/>
  <c r="E1172" i="7060"/>
  <c r="E1173" i="7060"/>
  <c r="E1174" i="7060"/>
  <c r="E1175" i="7060"/>
  <c r="E1176" i="7060"/>
  <c r="E1177" i="7060"/>
  <c r="E1178" i="7060"/>
  <c r="E1179" i="7060"/>
  <c r="E1180" i="7060"/>
  <c r="E1181" i="7060"/>
  <c r="E1182" i="7060"/>
  <c r="E1183" i="7060"/>
  <c r="E1184" i="7060"/>
  <c r="E1185" i="7060"/>
  <c r="E1186" i="7060"/>
  <c r="E1187" i="7060"/>
  <c r="E1188" i="7060"/>
  <c r="E1189" i="7060"/>
  <c r="E1190" i="7060"/>
  <c r="E1191" i="7060"/>
  <c r="E1192" i="7060"/>
  <c r="E1193" i="7060"/>
  <c r="E1194" i="7060"/>
  <c r="E1195" i="7060"/>
  <c r="E1196" i="7060"/>
  <c r="E1197" i="7060"/>
  <c r="E1198" i="7060"/>
  <c r="E1199" i="7060"/>
  <c r="E1200" i="7060"/>
  <c r="E1201" i="7060"/>
  <c r="E1202" i="7060"/>
  <c r="E1203" i="7060"/>
  <c r="E1204" i="7060"/>
  <c r="E1205" i="7060"/>
  <c r="E1206" i="7060"/>
  <c r="E1207" i="7060"/>
  <c r="E1208" i="7060"/>
  <c r="E1209" i="7060"/>
  <c r="E1210" i="7060"/>
  <c r="E1211" i="7060"/>
  <c r="E1212" i="7060"/>
  <c r="E1213" i="7060"/>
  <c r="E1214" i="7060"/>
  <c r="E1215" i="7060"/>
  <c r="E1216" i="7060"/>
  <c r="E1217" i="7060"/>
  <c r="E1218" i="7060"/>
  <c r="E1219" i="7060"/>
  <c r="E1220" i="7060"/>
  <c r="E1221" i="7060"/>
  <c r="E1222" i="7060"/>
  <c r="E1223" i="7060"/>
  <c r="E1224" i="7060"/>
  <c r="E1225" i="7060"/>
  <c r="E1226" i="7060"/>
  <c r="E1227" i="7060"/>
  <c r="E1228" i="7060"/>
  <c r="E1229" i="7060"/>
  <c r="E1230" i="7060"/>
  <c r="E1231" i="7060"/>
  <c r="E1232" i="7060"/>
  <c r="E1233" i="7060"/>
  <c r="E1234" i="7060"/>
  <c r="E1235" i="7060"/>
  <c r="E1236" i="7060"/>
  <c r="E1237" i="7060"/>
  <c r="E1238" i="7060"/>
  <c r="E1239" i="7060"/>
  <c r="E1240" i="7060"/>
  <c r="E1241" i="7060"/>
  <c r="E1242" i="7060"/>
  <c r="E1243" i="7060"/>
  <c r="E1244" i="7060"/>
  <c r="E1245" i="7060"/>
  <c r="E1246" i="7060"/>
  <c r="E1247" i="7060"/>
  <c r="E1248" i="7060"/>
  <c r="E1249" i="7060"/>
  <c r="E1250" i="7060"/>
  <c r="E1251" i="7060"/>
  <c r="E1252" i="7060"/>
  <c r="E1253" i="7060"/>
  <c r="E1254" i="7060"/>
  <c r="E1255" i="7060"/>
  <c r="E1256" i="7060"/>
  <c r="E1257" i="7060"/>
  <c r="E1258" i="7060"/>
  <c r="E1259" i="7060"/>
  <c r="E1260" i="7060"/>
  <c r="E1261" i="7060"/>
  <c r="E1262" i="7060"/>
  <c r="E1263" i="7060"/>
  <c r="E1264" i="7060"/>
  <c r="E1265" i="7060"/>
  <c r="E1266" i="7060"/>
  <c r="E1267" i="7060"/>
  <c r="E1268" i="7060"/>
  <c r="E1269" i="7060"/>
  <c r="E1270" i="7060"/>
  <c r="E1271" i="7060"/>
  <c r="E1272" i="7060"/>
  <c r="E1273" i="7060"/>
  <c r="E1274" i="7060"/>
  <c r="E1275" i="7060"/>
  <c r="E1276" i="7060"/>
  <c r="E1277" i="7060"/>
  <c r="E1278" i="7060"/>
  <c r="E1279" i="7060"/>
  <c r="E1280" i="7060"/>
  <c r="E1281" i="7060"/>
  <c r="E1282" i="7060"/>
  <c r="E1283" i="7060"/>
  <c r="E1284" i="7060"/>
  <c r="E1285" i="7060"/>
  <c r="E1286" i="7060"/>
  <c r="E1287" i="7060"/>
  <c r="E1288" i="7060"/>
  <c r="E1289" i="7060"/>
  <c r="E1290" i="7060"/>
  <c r="E1291" i="7060"/>
  <c r="E1292" i="7060"/>
  <c r="E1293" i="7060"/>
  <c r="E1294" i="7060"/>
  <c r="E1295" i="7060"/>
  <c r="E1296" i="7060"/>
  <c r="E1297" i="7060"/>
  <c r="E1298" i="7060"/>
  <c r="E1299" i="7060"/>
  <c r="E1300" i="7060"/>
  <c r="E1301" i="7060"/>
  <c r="E1302" i="7060"/>
  <c r="E1303" i="7060"/>
  <c r="E1304" i="7060"/>
  <c r="E1305" i="7060"/>
  <c r="E1306" i="7060"/>
  <c r="E1307" i="7060"/>
  <c r="E1308" i="7060"/>
  <c r="E1309" i="7060"/>
  <c r="E1310" i="7060"/>
  <c r="E1311" i="7060"/>
  <c r="E1312" i="7060"/>
  <c r="E1313" i="7060"/>
  <c r="E1314" i="7060"/>
  <c r="E1315" i="7060"/>
  <c r="E1316" i="7060"/>
  <c r="E1317" i="7060"/>
  <c r="E1318" i="7060"/>
  <c r="E1319" i="7060"/>
  <c r="E1320" i="7060"/>
  <c r="E1321" i="7060"/>
  <c r="E1322" i="7060"/>
  <c r="E1323" i="7060"/>
  <c r="E1324" i="7060"/>
  <c r="E1325" i="7060"/>
  <c r="E1326" i="7060"/>
  <c r="E1327" i="7060"/>
  <c r="E1328" i="7060"/>
  <c r="E1329" i="7060"/>
  <c r="E1330" i="7060"/>
  <c r="E1331" i="7060"/>
  <c r="E1332" i="7060"/>
  <c r="E1333" i="7060"/>
  <c r="E1334" i="7060"/>
  <c r="E1335" i="7060"/>
  <c r="E1336" i="7060"/>
  <c r="E1337" i="7060"/>
  <c r="E1338" i="7060"/>
  <c r="E1339" i="7060"/>
  <c r="E1340" i="7060"/>
  <c r="E1341" i="7060"/>
  <c r="E1342" i="7060"/>
  <c r="E1343" i="7060"/>
  <c r="E1344" i="7060"/>
  <c r="E1345" i="7060"/>
  <c r="E1346" i="7060"/>
  <c r="E1347" i="7060"/>
  <c r="E1348" i="7060"/>
  <c r="E1349" i="7060"/>
  <c r="E1350" i="7060"/>
  <c r="E1351" i="7060"/>
  <c r="E1352" i="7060"/>
  <c r="E1353" i="7060"/>
  <c r="E1354" i="7060"/>
  <c r="E1355" i="7060"/>
  <c r="E1356" i="7060"/>
  <c r="E1357" i="7060"/>
  <c r="E1358" i="7060"/>
  <c r="E1359" i="7060"/>
  <c r="E1360" i="7060"/>
  <c r="E1361" i="7060"/>
  <c r="E1362" i="7060"/>
  <c r="E1363" i="7060"/>
  <c r="E1364" i="7060"/>
  <c r="E1365" i="7060"/>
  <c r="E1366" i="7060"/>
  <c r="E1367" i="7060"/>
  <c r="E1368" i="7060"/>
  <c r="E1369" i="7060"/>
  <c r="E1370" i="7060"/>
  <c r="E1371" i="7060"/>
  <c r="E1372" i="7060"/>
  <c r="E1373" i="7060"/>
  <c r="E1374" i="7060"/>
  <c r="E1375" i="7060"/>
  <c r="E1376" i="7060"/>
  <c r="E1377" i="7060"/>
  <c r="E1378" i="7060"/>
  <c r="E1379" i="7060"/>
  <c r="E1380" i="7060"/>
  <c r="E1381" i="7060"/>
  <c r="E1382" i="7060"/>
  <c r="E1383" i="7060"/>
  <c r="E1384" i="7060"/>
  <c r="E1385" i="7060"/>
  <c r="E1386" i="7060"/>
  <c r="E1387" i="7060"/>
  <c r="E1388" i="7060"/>
  <c r="E1389" i="7060"/>
  <c r="E1390" i="7060"/>
  <c r="E1391" i="7060"/>
  <c r="E1392" i="7060"/>
  <c r="E1393" i="7060"/>
  <c r="E1394" i="7060"/>
  <c r="E1395" i="7060"/>
  <c r="E1396" i="7060"/>
  <c r="E1397" i="7060"/>
  <c r="E1398" i="7060"/>
  <c r="E1399" i="7060"/>
  <c r="E1400" i="7060"/>
  <c r="E1401" i="7060"/>
  <c r="E1402" i="7060"/>
  <c r="E1403" i="7060"/>
  <c r="E1404" i="7060"/>
  <c r="E1405" i="7060"/>
  <c r="E1406" i="7060"/>
  <c r="E1407" i="7060"/>
  <c r="E1408" i="7060"/>
  <c r="E1409" i="7060"/>
  <c r="E1410" i="7060"/>
  <c r="E1411" i="7060"/>
  <c r="E1412" i="7060"/>
  <c r="E1413" i="7060"/>
  <c r="E1414" i="7060"/>
  <c r="E1415" i="7060"/>
  <c r="E1416" i="7060"/>
  <c r="E1417" i="7060"/>
  <c r="E1418" i="7060"/>
  <c r="E1419" i="7060"/>
  <c r="E1420" i="7060"/>
  <c r="E1421" i="7060"/>
  <c r="E1422" i="7060"/>
  <c r="E1423" i="7060"/>
  <c r="E1424" i="7060"/>
  <c r="E1425" i="7060"/>
  <c r="E1426" i="7060"/>
  <c r="E1427" i="7060"/>
  <c r="E1428" i="7060"/>
  <c r="E1429" i="7060"/>
  <c r="E1430" i="7060"/>
  <c r="E1431" i="7060"/>
  <c r="E1432" i="7060"/>
  <c r="E1433" i="7060"/>
  <c r="E1434" i="7060"/>
  <c r="E1435" i="7060"/>
  <c r="E1436" i="7060"/>
  <c r="E1437" i="7060"/>
  <c r="E1438" i="7060"/>
  <c r="E1439" i="7060"/>
  <c r="E1440" i="7060"/>
  <c r="E1441" i="7060"/>
  <c r="E1442" i="7060"/>
  <c r="E1443" i="7060"/>
  <c r="E1444" i="7060"/>
  <c r="E1445" i="7060"/>
  <c r="E1446" i="7060"/>
  <c r="E1447" i="7060"/>
  <c r="E1448" i="7060"/>
  <c r="E1449" i="7060"/>
  <c r="E1450" i="7060"/>
  <c r="E1451" i="7060"/>
  <c r="E1452" i="7060"/>
  <c r="E1453" i="7060"/>
  <c r="E1454" i="7060"/>
  <c r="E1455" i="7060"/>
  <c r="E1456" i="7060"/>
  <c r="E1457" i="7060"/>
  <c r="E1458" i="7060"/>
  <c r="E1459" i="7060"/>
  <c r="E1460" i="7060"/>
  <c r="E1461" i="7060"/>
  <c r="E1462" i="7060"/>
  <c r="E1463" i="7060"/>
  <c r="E1464" i="7060"/>
  <c r="E1465" i="7060"/>
  <c r="E1466" i="7060"/>
  <c r="E1467" i="7060"/>
  <c r="E1468" i="7060"/>
  <c r="E1469" i="7060"/>
  <c r="E1470" i="7060"/>
  <c r="E1471" i="7060"/>
  <c r="E1472" i="7060"/>
  <c r="E1473" i="7060"/>
  <c r="E1474" i="7060"/>
  <c r="E1475" i="7060"/>
  <c r="E1476" i="7060"/>
  <c r="E1477" i="7060"/>
  <c r="E1478" i="7060"/>
  <c r="E1479" i="7060"/>
  <c r="E1480" i="7060"/>
  <c r="E1481" i="7060"/>
  <c r="E1482" i="7060"/>
  <c r="E1483" i="7060"/>
  <c r="E1484" i="7060"/>
  <c r="E1485" i="7060"/>
  <c r="E1486" i="7060"/>
  <c r="E1487" i="7060"/>
  <c r="E1488" i="7060"/>
  <c r="E1489" i="7060"/>
  <c r="E1490" i="7060"/>
  <c r="E1491" i="7060"/>
  <c r="E1492" i="7060"/>
  <c r="E1493" i="7060"/>
  <c r="E1494" i="7060"/>
  <c r="E1495" i="7060"/>
  <c r="E1496" i="7060"/>
  <c r="E1497" i="7060"/>
  <c r="E1498" i="7060"/>
  <c r="E1499" i="7060"/>
  <c r="E1500" i="7060"/>
  <c r="E1501" i="7060"/>
  <c r="E1502" i="7060"/>
  <c r="E1503" i="7060"/>
  <c r="E1504" i="7060"/>
  <c r="E1505" i="7060"/>
  <c r="E1506" i="7060"/>
  <c r="E1507" i="7060"/>
  <c r="E1508" i="7060"/>
  <c r="E1509" i="7060"/>
  <c r="E1510" i="7060"/>
  <c r="E1511" i="7060"/>
  <c r="E1512" i="7060"/>
  <c r="E1513" i="7060"/>
  <c r="E1514" i="7060"/>
  <c r="E1515" i="7060"/>
  <c r="E1516" i="7060"/>
  <c r="E1517" i="7060"/>
  <c r="E1518" i="7060"/>
  <c r="E1519" i="7060"/>
  <c r="E1520" i="7060"/>
  <c r="E1521" i="7060"/>
  <c r="E1522" i="7060"/>
  <c r="E1523" i="7060"/>
  <c r="E1524" i="7060"/>
  <c r="E1525" i="7060"/>
  <c r="E1526" i="7060"/>
  <c r="E1527" i="7060"/>
  <c r="E1528" i="7060"/>
  <c r="E1529" i="7060"/>
  <c r="E1530" i="7060"/>
  <c r="E1531" i="7060"/>
  <c r="E1532" i="7060"/>
  <c r="E1533" i="7060"/>
  <c r="E1534" i="7060"/>
  <c r="E1535" i="7060"/>
  <c r="E1536" i="7060"/>
  <c r="E1537" i="7060"/>
  <c r="E1538" i="7060"/>
  <c r="E1539" i="7060"/>
  <c r="E1540" i="7060"/>
  <c r="E1541" i="7060"/>
  <c r="E1542" i="7060"/>
  <c r="E1543" i="7060"/>
  <c r="E1544" i="7060"/>
  <c r="E1545" i="7060"/>
  <c r="E1546" i="7060"/>
  <c r="E1547" i="7060"/>
  <c r="E1548" i="7060"/>
  <c r="E1549" i="7060"/>
  <c r="E1550" i="7060"/>
  <c r="E1551" i="7060"/>
  <c r="E1552" i="7060"/>
  <c r="E1553" i="7060"/>
  <c r="E1554" i="7060"/>
  <c r="E1555" i="7060"/>
  <c r="E1556" i="7060"/>
  <c r="E1557" i="7060"/>
  <c r="E1558" i="7060"/>
  <c r="E1559" i="7060"/>
  <c r="E1560" i="7060"/>
  <c r="E1561" i="7060"/>
  <c r="E1562" i="7060"/>
  <c r="E1563" i="7060"/>
  <c r="E1564" i="7060"/>
  <c r="E1565" i="7060"/>
  <c r="E1566" i="7060"/>
  <c r="E1567" i="7060"/>
  <c r="E1568" i="7060"/>
  <c r="E1569" i="7060"/>
  <c r="E1570" i="7060"/>
  <c r="E1571" i="7060"/>
  <c r="E1572" i="7060"/>
  <c r="E1573" i="7060"/>
  <c r="E1574" i="7060"/>
  <c r="E1575" i="7060"/>
  <c r="E1576" i="7060"/>
  <c r="E1577" i="7060"/>
  <c r="E1578" i="7060"/>
  <c r="E1579" i="7060"/>
  <c r="E1580" i="7060"/>
  <c r="E1581" i="7060"/>
  <c r="E1582" i="7060"/>
  <c r="E1583" i="7060"/>
  <c r="E1584" i="7060"/>
  <c r="E1585" i="7060"/>
  <c r="E1586" i="7060"/>
  <c r="E1587" i="7060"/>
  <c r="E1588" i="7060"/>
  <c r="E1589" i="7060"/>
  <c r="E1590" i="7060"/>
  <c r="E1591" i="7060"/>
  <c r="E1592" i="7060"/>
  <c r="E1593" i="7060"/>
  <c r="E1594" i="7060"/>
  <c r="E1595" i="7060"/>
  <c r="E1596" i="7060"/>
  <c r="E1597" i="7060"/>
  <c r="E1598" i="7060"/>
  <c r="E1599" i="7060"/>
  <c r="E1600" i="7060"/>
  <c r="E1601" i="7060"/>
  <c r="E1602" i="7060"/>
  <c r="E1603" i="7060"/>
  <c r="E1604" i="7060"/>
  <c r="E1605" i="7060"/>
  <c r="E1606" i="7060"/>
  <c r="E1607" i="7060"/>
  <c r="E1608" i="7060"/>
  <c r="E1609" i="7060"/>
  <c r="E1610" i="7060"/>
  <c r="E1611" i="7060"/>
  <c r="E1612" i="7060"/>
  <c r="E1613" i="7060"/>
  <c r="E1614" i="7060"/>
  <c r="E1615" i="7060"/>
  <c r="E1616" i="7060"/>
  <c r="E1617" i="7060"/>
  <c r="E1618" i="7060"/>
  <c r="E1619" i="7060"/>
  <c r="E1620" i="7060"/>
  <c r="E1621" i="7060"/>
  <c r="E1622" i="7060"/>
  <c r="E1623" i="7060"/>
  <c r="E1624" i="7060"/>
  <c r="E1625" i="7060"/>
  <c r="E1626" i="7060"/>
  <c r="E1627" i="7060"/>
  <c r="E1628" i="7060"/>
  <c r="E1629" i="7060"/>
  <c r="E1630" i="7060"/>
  <c r="E1631" i="7060"/>
  <c r="E1632" i="7060"/>
  <c r="E1633" i="7060"/>
  <c r="E1634" i="7060"/>
  <c r="E1635" i="7060"/>
  <c r="E1636" i="7060"/>
  <c r="E1637" i="7060"/>
  <c r="E1638" i="7060"/>
  <c r="E1639" i="7060"/>
  <c r="E1640" i="7060"/>
  <c r="E1641" i="7060"/>
  <c r="E1642" i="7060"/>
  <c r="E1643" i="7060"/>
  <c r="E1644" i="7060"/>
  <c r="E1645" i="7060"/>
  <c r="E1646" i="7060"/>
  <c r="E1647" i="7060"/>
  <c r="E1648" i="7060"/>
  <c r="E1649" i="7060"/>
  <c r="E1650" i="7060"/>
  <c r="E1651" i="7060"/>
  <c r="E1652" i="7060"/>
  <c r="E1653" i="7060"/>
  <c r="E1654" i="7060"/>
  <c r="E1655" i="7060"/>
  <c r="E1656" i="7060"/>
  <c r="E1657" i="7060"/>
  <c r="E1658" i="7060"/>
  <c r="E1659" i="7060"/>
  <c r="E1660" i="7060"/>
  <c r="E1661" i="7060"/>
  <c r="E1662" i="7060"/>
  <c r="E1663" i="7060"/>
  <c r="E1664" i="7060"/>
  <c r="E1665" i="7060"/>
  <c r="E1666" i="7060"/>
  <c r="E1667" i="7060"/>
  <c r="E1668" i="7060"/>
  <c r="E1669" i="7060"/>
  <c r="E1670" i="7060"/>
  <c r="E1671" i="7060"/>
  <c r="E1672" i="7060"/>
  <c r="E1673" i="7060"/>
  <c r="E1674" i="7060"/>
  <c r="E1675" i="7060"/>
  <c r="E1676" i="7060"/>
  <c r="E1677" i="7060"/>
  <c r="E1678" i="7060"/>
  <c r="E1679" i="7060"/>
  <c r="E1680" i="7060"/>
  <c r="E1681" i="7060"/>
  <c r="E1682" i="7060"/>
  <c r="E1683" i="7060"/>
  <c r="E1684" i="7060"/>
  <c r="E1685" i="7060"/>
  <c r="E1686" i="7060"/>
  <c r="E1687" i="7060"/>
  <c r="E1688" i="7060"/>
  <c r="E1689" i="7060"/>
  <c r="E1690" i="7060"/>
  <c r="E1691" i="7060"/>
  <c r="E1692" i="7060"/>
  <c r="E1693" i="7060"/>
  <c r="E1694" i="7060"/>
  <c r="E1695" i="7060"/>
  <c r="E1696" i="7060"/>
  <c r="E1697" i="7060"/>
  <c r="E1698" i="7060"/>
  <c r="E1699" i="7060"/>
  <c r="E1700" i="7060"/>
  <c r="E1701" i="7060"/>
  <c r="E1702" i="7060"/>
  <c r="E1703" i="7060"/>
  <c r="E1704" i="7060"/>
  <c r="E1705" i="7060"/>
  <c r="E1706" i="7060"/>
  <c r="E1707" i="7060"/>
  <c r="E1708" i="7060"/>
  <c r="E1709" i="7060"/>
  <c r="E1710" i="7060"/>
  <c r="E1711" i="7060"/>
  <c r="E1712" i="7060"/>
  <c r="E1713" i="7060"/>
  <c r="E1714" i="7060"/>
  <c r="E1715" i="7060"/>
  <c r="E1716" i="7060"/>
  <c r="E1717" i="7060"/>
  <c r="E1718" i="7060"/>
  <c r="E1719" i="7060"/>
  <c r="E1720" i="7060"/>
  <c r="E1721" i="7060"/>
  <c r="E1722" i="7060"/>
  <c r="E1723" i="7060"/>
  <c r="E1724" i="7060"/>
  <c r="E1725" i="7060"/>
  <c r="E1726" i="7060"/>
  <c r="E1727" i="7060"/>
  <c r="E1728" i="7060"/>
  <c r="E1729" i="7060"/>
  <c r="E1730" i="7060"/>
  <c r="E1731" i="7060"/>
  <c r="E1732" i="7060"/>
  <c r="E1733" i="7060"/>
  <c r="E1734" i="7060"/>
  <c r="E1735" i="7060"/>
  <c r="E1736" i="7060"/>
  <c r="E1737" i="7060"/>
  <c r="E1738" i="7060"/>
  <c r="E1739" i="7060"/>
  <c r="E1740" i="7060"/>
  <c r="E1741" i="7060"/>
  <c r="E1742" i="7060"/>
  <c r="E1743" i="7060"/>
  <c r="E1744" i="7060"/>
  <c r="E1745" i="7060"/>
  <c r="E1746" i="7060"/>
  <c r="E1747" i="7060"/>
  <c r="E1748" i="7060"/>
  <c r="E1749" i="7060"/>
  <c r="E1750" i="7060"/>
  <c r="E1751" i="7060"/>
  <c r="E1752" i="7060"/>
  <c r="E1753" i="7060"/>
  <c r="E1754" i="7060"/>
  <c r="E1755" i="7060"/>
  <c r="E1756" i="7060"/>
  <c r="E1757" i="7060"/>
  <c r="E1758" i="7060"/>
  <c r="E1759" i="7060"/>
  <c r="E1760" i="7060"/>
  <c r="E1761" i="7060"/>
  <c r="E1762" i="7060"/>
  <c r="E1763" i="7060"/>
  <c r="E1764" i="7060"/>
  <c r="E1765" i="7060"/>
  <c r="E1766" i="7060"/>
  <c r="E1767" i="7060"/>
  <c r="E1768" i="7060"/>
  <c r="E1769" i="7060"/>
  <c r="E1770" i="7060"/>
  <c r="E1771" i="7060"/>
  <c r="E1772" i="7060"/>
  <c r="E1773" i="7060"/>
  <c r="E1774" i="7060"/>
  <c r="E1775" i="7060"/>
  <c r="E1776" i="7060"/>
  <c r="E1777" i="7060"/>
  <c r="E1778" i="7060"/>
  <c r="E1779" i="7060"/>
  <c r="E1780" i="7060"/>
  <c r="E1781" i="7060"/>
  <c r="E1782" i="7060"/>
  <c r="E1793" i="7060"/>
  <c r="E1794" i="7060"/>
  <c r="E1795" i="7060"/>
  <c r="E1796" i="7060"/>
  <c r="E1797" i="7060"/>
  <c r="E1798" i="7060"/>
  <c r="E1799" i="7060"/>
  <c r="E1800" i="7060"/>
  <c r="E1801" i="7060"/>
  <c r="E1802" i="7060"/>
  <c r="E5" i="7060"/>
  <c r="E6" i="7060"/>
  <c r="E7" i="7060"/>
  <c r="E8" i="7060"/>
  <c r="E9" i="7060"/>
  <c r="E10" i="7060"/>
  <c r="E11" i="7060"/>
  <c r="E12" i="7060"/>
  <c r="E13" i="7060"/>
  <c r="E14" i="7060"/>
  <c r="E15" i="7060"/>
  <c r="E16" i="7060"/>
  <c r="E17" i="7060"/>
  <c r="E18" i="7060"/>
  <c r="E19" i="7060"/>
  <c r="E20" i="7060"/>
  <c r="E21" i="7060"/>
  <c r="E22" i="7060"/>
  <c r="E23" i="7060"/>
  <c r="E24" i="7060"/>
  <c r="E25" i="7060"/>
  <c r="E26" i="7060"/>
  <c r="E27" i="7060"/>
  <c r="E28" i="7060"/>
  <c r="E29" i="7060"/>
  <c r="E30" i="7060"/>
  <c r="E31" i="7060"/>
  <c r="E32" i="7060"/>
  <c r="E33" i="7060"/>
  <c r="E34" i="7060"/>
  <c r="E35" i="7060"/>
  <c r="E36" i="7060"/>
  <c r="E37" i="7060"/>
  <c r="E38" i="7060"/>
  <c r="E39" i="7060"/>
  <c r="E40" i="7060"/>
  <c r="E41" i="7060"/>
  <c r="E42" i="7060"/>
  <c r="E43" i="7060"/>
  <c r="E4" i="7060"/>
  <c r="C1802" i="7060"/>
  <c r="C1801" i="7060"/>
  <c r="C1800" i="7060"/>
  <c r="C1799" i="7060"/>
  <c r="C1798" i="7060"/>
  <c r="C1797" i="7060"/>
  <c r="C1796" i="7060"/>
  <c r="C1795" i="7060"/>
  <c r="C1794" i="7060"/>
  <c r="C1793" i="7060"/>
  <c r="C1792" i="7060"/>
  <c r="C1791" i="7060"/>
  <c r="C1790" i="7060"/>
  <c r="C1789" i="7060"/>
  <c r="C1788" i="7060"/>
  <c r="C1787" i="7060"/>
  <c r="C1786" i="7060"/>
  <c r="C1785" i="7060"/>
  <c r="C1784" i="7060"/>
  <c r="C1783" i="7060"/>
  <c r="C1782" i="7060"/>
  <c r="C1781" i="7060"/>
  <c r="C1780" i="7060"/>
  <c r="C1779" i="7060"/>
  <c r="C1778" i="7060"/>
  <c r="C1777" i="7060"/>
  <c r="C1776" i="7060"/>
  <c r="C1775" i="7060"/>
  <c r="C1774" i="7060"/>
  <c r="C1773" i="7060"/>
  <c r="C1772" i="7060"/>
  <c r="C1771" i="7060"/>
  <c r="C1770" i="7060"/>
  <c r="C1769" i="7060"/>
  <c r="C1768" i="7060"/>
  <c r="C1767" i="7060"/>
  <c r="C1766" i="7060"/>
  <c r="C1765" i="7060"/>
  <c r="C1764" i="7060"/>
  <c r="C1763" i="7060"/>
  <c r="C1762" i="7060"/>
  <c r="C1761" i="7060"/>
  <c r="C1760" i="7060"/>
  <c r="C1759" i="7060"/>
  <c r="C1758" i="7060"/>
  <c r="C1757" i="7060"/>
  <c r="C1756" i="7060"/>
  <c r="C1755" i="7060"/>
  <c r="C1754" i="7060"/>
  <c r="C1753" i="7060"/>
  <c r="C1752" i="7060"/>
  <c r="C1751" i="7060"/>
  <c r="C1750" i="7060"/>
  <c r="C1749" i="7060"/>
  <c r="C1748" i="7060"/>
  <c r="C1747" i="7060"/>
  <c r="C1746" i="7060"/>
  <c r="C1745" i="7060"/>
  <c r="C1744" i="7060"/>
  <c r="C1743" i="7060"/>
  <c r="C1742" i="7060"/>
  <c r="C1741" i="7060"/>
  <c r="C1740" i="7060"/>
  <c r="C1739" i="7060"/>
  <c r="C1738" i="7060"/>
  <c r="C1737" i="7060"/>
  <c r="C1736" i="7060"/>
  <c r="C1735" i="7060"/>
  <c r="C1734" i="7060"/>
  <c r="C1733" i="7060"/>
  <c r="C1732" i="7060"/>
  <c r="C1731" i="7060"/>
  <c r="C1730" i="7060"/>
  <c r="C1729" i="7060"/>
  <c r="C1728" i="7060"/>
  <c r="C1727" i="7060"/>
  <c r="C1726" i="7060"/>
  <c r="C1725" i="7060"/>
  <c r="C1724" i="7060"/>
  <c r="C1723" i="7060"/>
  <c r="C1722" i="7060"/>
  <c r="C1721" i="7060"/>
  <c r="C1720" i="7060"/>
  <c r="C1719" i="7060"/>
  <c r="C1718" i="7060"/>
  <c r="C1717" i="7060"/>
  <c r="C1716" i="7060"/>
  <c r="C1715" i="7060"/>
  <c r="C1714" i="7060"/>
  <c r="C1713" i="7060"/>
  <c r="C1712" i="7060"/>
  <c r="C1711" i="7060"/>
  <c r="C1710" i="7060"/>
  <c r="C1709" i="7060"/>
  <c r="C1708" i="7060"/>
  <c r="C1707" i="7060"/>
  <c r="C1706" i="7060"/>
  <c r="C1705" i="7060"/>
  <c r="C1704" i="7060"/>
  <c r="C1703" i="7060"/>
  <c r="C1702" i="7060"/>
  <c r="C1701" i="7060"/>
  <c r="C1700" i="7060"/>
  <c r="C1699" i="7060"/>
  <c r="C1698" i="7060"/>
  <c r="C1697" i="7060"/>
  <c r="C1696" i="7060"/>
  <c r="C1695" i="7060"/>
  <c r="C1694" i="7060"/>
  <c r="C1693" i="7060"/>
  <c r="C1692" i="7060"/>
  <c r="C1691" i="7060"/>
  <c r="C1690" i="7060"/>
  <c r="C1689" i="7060"/>
  <c r="C1688" i="7060"/>
  <c r="C1687" i="7060"/>
  <c r="C1686" i="7060"/>
  <c r="C1685" i="7060"/>
  <c r="C1684" i="7060"/>
  <c r="C1683" i="7060"/>
  <c r="C1682" i="7060"/>
  <c r="C1681" i="7060"/>
  <c r="C1680" i="7060"/>
  <c r="C1679" i="7060"/>
  <c r="C1678" i="7060"/>
  <c r="C1677" i="7060"/>
  <c r="C1676" i="7060"/>
  <c r="C1675" i="7060"/>
  <c r="C1674" i="7060"/>
  <c r="C1673" i="7060"/>
  <c r="C1672" i="7060"/>
  <c r="C1671" i="7060"/>
  <c r="C1670" i="7060"/>
  <c r="C1669" i="7060"/>
  <c r="C1668" i="7060"/>
  <c r="C1667" i="7060"/>
  <c r="C1666" i="7060"/>
  <c r="C1665" i="7060"/>
  <c r="C1664" i="7060"/>
  <c r="C1663" i="7060"/>
  <c r="C1662" i="7060"/>
  <c r="C1661" i="7060"/>
  <c r="C1660" i="7060"/>
  <c r="C1659" i="7060"/>
  <c r="C1658" i="7060"/>
  <c r="C1657" i="7060"/>
  <c r="C1656" i="7060"/>
  <c r="C1655" i="7060"/>
  <c r="C1654" i="7060"/>
  <c r="C1653" i="7060"/>
  <c r="C1652" i="7060"/>
  <c r="C1651" i="7060"/>
  <c r="C1650" i="7060"/>
  <c r="C1649" i="7060"/>
  <c r="C1648" i="7060"/>
  <c r="C1647" i="7060"/>
  <c r="C1646" i="7060"/>
  <c r="C1645" i="7060"/>
  <c r="C1644" i="7060"/>
  <c r="C1643" i="7060"/>
  <c r="C1642" i="7060"/>
  <c r="C1641" i="7060"/>
  <c r="C1640" i="7060"/>
  <c r="C1639" i="7060"/>
  <c r="C1638" i="7060"/>
  <c r="C1637" i="7060"/>
  <c r="C1636" i="7060"/>
  <c r="C1635" i="7060"/>
  <c r="C1634" i="7060"/>
  <c r="C1633" i="7060"/>
  <c r="C1632" i="7060"/>
  <c r="C1631" i="7060"/>
  <c r="C1630" i="7060"/>
  <c r="C1629" i="7060"/>
  <c r="C1628" i="7060"/>
  <c r="C1627" i="7060"/>
  <c r="C1626" i="7060"/>
  <c r="C1625" i="7060"/>
  <c r="C1624" i="7060"/>
  <c r="C1623" i="7060"/>
  <c r="C1622" i="7060"/>
  <c r="C1621" i="7060"/>
  <c r="C1620" i="7060"/>
  <c r="C1619" i="7060"/>
  <c r="C1618" i="7060"/>
  <c r="C1617" i="7060"/>
  <c r="C1616" i="7060"/>
  <c r="C1615" i="7060"/>
  <c r="C1614" i="7060"/>
  <c r="C1613" i="7060"/>
  <c r="C1612" i="7060"/>
  <c r="C1611" i="7060"/>
  <c r="C1610" i="7060"/>
  <c r="C1609" i="7060"/>
  <c r="C1608" i="7060"/>
  <c r="C1607" i="7060"/>
  <c r="C1606" i="7060"/>
  <c r="C1605" i="7060"/>
  <c r="C1604" i="7060"/>
  <c r="C1603" i="7060"/>
  <c r="C1602" i="7060"/>
  <c r="C1601" i="7060"/>
  <c r="C1600" i="7060"/>
  <c r="C1599" i="7060"/>
  <c r="C1598" i="7060"/>
  <c r="C1597" i="7060"/>
  <c r="C1596" i="7060"/>
  <c r="C1595" i="7060"/>
  <c r="C1594" i="7060"/>
  <c r="C1593" i="7060"/>
  <c r="C1592" i="7060"/>
  <c r="C1591" i="7060"/>
  <c r="C1590" i="7060"/>
  <c r="C1589" i="7060"/>
  <c r="C1588" i="7060"/>
  <c r="C1587" i="7060"/>
  <c r="C1586" i="7060"/>
  <c r="C1585" i="7060"/>
  <c r="C1584" i="7060"/>
  <c r="C1583" i="7060"/>
  <c r="C1582" i="7060"/>
  <c r="C1581" i="7060"/>
  <c r="C1580" i="7060"/>
  <c r="C1579" i="7060"/>
  <c r="C1578" i="7060"/>
  <c r="C1577" i="7060"/>
  <c r="C1576" i="7060"/>
  <c r="C1575" i="7060"/>
  <c r="C1574" i="7060"/>
  <c r="C1573" i="7060"/>
  <c r="C1572" i="7060"/>
  <c r="C1571" i="7060"/>
  <c r="C1570" i="7060"/>
  <c r="C1569" i="7060"/>
  <c r="C1568" i="7060"/>
  <c r="C1567" i="7060"/>
  <c r="C1566" i="7060"/>
  <c r="C1565" i="7060"/>
  <c r="C1564" i="7060"/>
  <c r="C1563" i="7060"/>
  <c r="C1562" i="7060"/>
  <c r="C1561" i="7060"/>
  <c r="C1560" i="7060"/>
  <c r="C1559" i="7060"/>
  <c r="C1558" i="7060"/>
  <c r="C1557" i="7060"/>
  <c r="C1556" i="7060"/>
  <c r="C1555" i="7060"/>
  <c r="C1554" i="7060"/>
  <c r="C1553" i="7060"/>
  <c r="C1552" i="7060"/>
  <c r="C1551" i="7060"/>
  <c r="C1550" i="7060"/>
  <c r="C1549" i="7060"/>
  <c r="C1548" i="7060"/>
  <c r="C1547" i="7060"/>
  <c r="C1546" i="7060"/>
  <c r="C1545" i="7060"/>
  <c r="C1544" i="7060"/>
  <c r="C1543" i="7060"/>
  <c r="C1542" i="7060"/>
  <c r="C1541" i="7060"/>
  <c r="C1540" i="7060"/>
  <c r="C1539" i="7060"/>
  <c r="C1538" i="7060"/>
  <c r="C1537" i="7060"/>
  <c r="C1536" i="7060"/>
  <c r="C1535" i="7060"/>
  <c r="C1534" i="7060"/>
  <c r="C1533" i="7060"/>
  <c r="C1532" i="7060"/>
  <c r="C1531" i="7060"/>
  <c r="C1530" i="7060"/>
  <c r="C1529" i="7060"/>
  <c r="C1528" i="7060"/>
  <c r="C1527" i="7060"/>
  <c r="C1526" i="7060"/>
  <c r="C1525" i="7060"/>
  <c r="C1524" i="7060"/>
  <c r="C1523" i="7060"/>
  <c r="C1522" i="7060"/>
  <c r="C1521" i="7060"/>
  <c r="C1520" i="7060"/>
  <c r="C1519" i="7060"/>
  <c r="C1518" i="7060"/>
  <c r="C1517" i="7060"/>
  <c r="C1516" i="7060"/>
  <c r="C1515" i="7060"/>
  <c r="C1514" i="7060"/>
  <c r="C1513" i="7060"/>
  <c r="C1512" i="7060"/>
  <c r="C1511" i="7060"/>
  <c r="C1510" i="7060"/>
  <c r="C1509" i="7060"/>
  <c r="C1508" i="7060"/>
  <c r="C1507" i="7060"/>
  <c r="C1506" i="7060"/>
  <c r="C1505" i="7060"/>
  <c r="C1504" i="7060"/>
  <c r="C1503" i="7060"/>
  <c r="C1502" i="7060"/>
  <c r="C1501" i="7060"/>
  <c r="C1500" i="7060"/>
  <c r="C1499" i="7060"/>
  <c r="C1498" i="7060"/>
  <c r="C1497" i="7060"/>
  <c r="C1496" i="7060"/>
  <c r="C1495" i="7060"/>
  <c r="C1494" i="7060"/>
  <c r="C1493" i="7060"/>
  <c r="C1492" i="7060"/>
  <c r="C1491" i="7060"/>
  <c r="C1490" i="7060"/>
  <c r="C1489" i="7060"/>
  <c r="C1488" i="7060"/>
  <c r="C1487" i="7060"/>
  <c r="C1486" i="7060"/>
  <c r="C1485" i="7060"/>
  <c r="C1484" i="7060"/>
  <c r="C1483" i="7060"/>
  <c r="C1482" i="7060"/>
  <c r="C1481" i="7060"/>
  <c r="C1480" i="7060"/>
  <c r="C1479" i="7060"/>
  <c r="C1478" i="7060"/>
  <c r="C1477" i="7060"/>
  <c r="C1476" i="7060"/>
  <c r="C1475" i="7060"/>
  <c r="C1474" i="7060"/>
  <c r="C1473" i="7060"/>
  <c r="C1472" i="7060"/>
  <c r="C1471" i="7060"/>
  <c r="C1470" i="7060"/>
  <c r="C1469" i="7060"/>
  <c r="C1468" i="7060"/>
  <c r="C1467" i="7060"/>
  <c r="C1466" i="7060"/>
  <c r="C1465" i="7060"/>
  <c r="C1464" i="7060"/>
  <c r="C1463" i="7060"/>
  <c r="C1462" i="7060"/>
  <c r="C1461" i="7060"/>
  <c r="C1460" i="7060"/>
  <c r="C1459" i="7060"/>
  <c r="C1458" i="7060"/>
  <c r="C1457" i="7060"/>
  <c r="C1456" i="7060"/>
  <c r="C1455" i="7060"/>
  <c r="C1454" i="7060"/>
  <c r="C1453" i="7060"/>
  <c r="C1452" i="7060"/>
  <c r="C1451" i="7060"/>
  <c r="C1450" i="7060"/>
  <c r="C1449" i="7060"/>
  <c r="C1448" i="7060"/>
  <c r="C1447" i="7060"/>
  <c r="C1446" i="7060"/>
  <c r="C1445" i="7060"/>
  <c r="C1444" i="7060"/>
  <c r="C1443" i="7060"/>
  <c r="C1442" i="7060"/>
  <c r="C1441" i="7060"/>
  <c r="C1440" i="7060"/>
  <c r="C1439" i="7060"/>
  <c r="C1438" i="7060"/>
  <c r="C1437" i="7060"/>
  <c r="C1436" i="7060"/>
  <c r="C1435" i="7060"/>
  <c r="C1434" i="7060"/>
  <c r="C1433" i="7060"/>
  <c r="C1432" i="7060"/>
  <c r="C1431" i="7060"/>
  <c r="C1430" i="7060"/>
  <c r="C1429" i="7060"/>
  <c r="C1428" i="7060"/>
  <c r="C1427" i="7060"/>
  <c r="C1426" i="7060"/>
  <c r="C1425" i="7060"/>
  <c r="C1424" i="7060"/>
  <c r="C1423" i="7060"/>
  <c r="C1422" i="7060"/>
  <c r="C1421" i="7060"/>
  <c r="C1420" i="7060"/>
  <c r="C1419" i="7060"/>
  <c r="C1418" i="7060"/>
  <c r="C1417" i="7060"/>
  <c r="C1416" i="7060"/>
  <c r="C1415" i="7060"/>
  <c r="C1414" i="7060"/>
  <c r="C1413" i="7060"/>
  <c r="C1412" i="7060"/>
  <c r="C1411" i="7060"/>
  <c r="C1410" i="7060"/>
  <c r="C1409" i="7060"/>
  <c r="C1408" i="7060"/>
  <c r="C1407" i="7060"/>
  <c r="C1406" i="7060"/>
  <c r="C1405" i="7060"/>
  <c r="C1404" i="7060"/>
  <c r="C1403" i="7060"/>
  <c r="C1402" i="7060"/>
  <c r="C1401" i="7060"/>
  <c r="C1400" i="7060"/>
  <c r="C1399" i="7060"/>
  <c r="C1398" i="7060"/>
  <c r="C1397" i="7060"/>
  <c r="C1396" i="7060"/>
  <c r="C1395" i="7060"/>
  <c r="C1394" i="7060"/>
  <c r="C1393" i="7060"/>
  <c r="C1392" i="7060"/>
  <c r="C1391" i="7060"/>
  <c r="C1390" i="7060"/>
  <c r="C1389" i="7060"/>
  <c r="C1388" i="7060"/>
  <c r="C1387" i="7060"/>
  <c r="C1386" i="7060"/>
  <c r="C1385" i="7060"/>
  <c r="C1384" i="7060"/>
  <c r="C1383" i="7060"/>
  <c r="C1382" i="7060"/>
  <c r="C1381" i="7060"/>
  <c r="C1380" i="7060"/>
  <c r="C1379" i="7060"/>
  <c r="C1378" i="7060"/>
  <c r="C1377" i="7060"/>
  <c r="C1376" i="7060"/>
  <c r="C1375" i="7060"/>
  <c r="C1374" i="7060"/>
  <c r="C1373" i="7060"/>
  <c r="C1372" i="7060"/>
  <c r="C1371" i="7060"/>
  <c r="C1370" i="7060"/>
  <c r="C1369" i="7060"/>
  <c r="C1368" i="7060"/>
  <c r="C1367" i="7060"/>
  <c r="C1366" i="7060"/>
  <c r="C1365" i="7060"/>
  <c r="C1364" i="7060"/>
  <c r="C1363" i="7060"/>
  <c r="C1362" i="7060"/>
  <c r="C1361" i="7060"/>
  <c r="C1360" i="7060"/>
  <c r="C1359" i="7060"/>
  <c r="C1358" i="7060"/>
  <c r="C1357" i="7060"/>
  <c r="C1356" i="7060"/>
  <c r="C1355" i="7060"/>
  <c r="C1354" i="7060"/>
  <c r="C1353" i="7060"/>
  <c r="C1352" i="7060"/>
  <c r="C1351" i="7060"/>
  <c r="C1350" i="7060"/>
  <c r="C1349" i="7060"/>
  <c r="C1348" i="7060"/>
  <c r="C1347" i="7060"/>
  <c r="C1346" i="7060"/>
  <c r="C1345" i="7060"/>
  <c r="C1344" i="7060"/>
  <c r="C1343" i="7060"/>
  <c r="C1342" i="7060"/>
  <c r="C1341" i="7060"/>
  <c r="C1340" i="7060"/>
  <c r="C1339" i="7060"/>
  <c r="C1338" i="7060"/>
  <c r="C1337" i="7060"/>
  <c r="C1336" i="7060"/>
  <c r="C1335" i="7060"/>
  <c r="C1334" i="7060"/>
  <c r="C1333" i="7060"/>
  <c r="C1332" i="7060"/>
  <c r="C1331" i="7060"/>
  <c r="C1330" i="7060"/>
  <c r="C1329" i="7060"/>
  <c r="C1328" i="7060"/>
  <c r="C1327" i="7060"/>
  <c r="C1326" i="7060"/>
  <c r="C1325" i="7060"/>
  <c r="C1324" i="7060"/>
  <c r="C1323" i="7060"/>
  <c r="C1322" i="7060"/>
  <c r="C1321" i="7060"/>
  <c r="C1320" i="7060"/>
  <c r="C1319" i="7060"/>
  <c r="C1318" i="7060"/>
  <c r="C1317" i="7060"/>
  <c r="C1316" i="7060"/>
  <c r="C1315" i="7060"/>
  <c r="C1314" i="7060"/>
  <c r="C1313" i="7060"/>
  <c r="C1312" i="7060"/>
  <c r="C1311" i="7060"/>
  <c r="C1310" i="7060"/>
  <c r="C1309" i="7060"/>
  <c r="C1308" i="7060"/>
  <c r="C1307" i="7060"/>
  <c r="C1306" i="7060"/>
  <c r="C1305" i="7060"/>
  <c r="C1304" i="7060"/>
  <c r="C1303" i="7060"/>
  <c r="C1302" i="7060"/>
  <c r="C1301" i="7060"/>
  <c r="C1300" i="7060"/>
  <c r="C1299" i="7060"/>
  <c r="C1298" i="7060"/>
  <c r="C1297" i="7060"/>
  <c r="C1296" i="7060"/>
  <c r="C1295" i="7060"/>
  <c r="C1294" i="7060"/>
  <c r="C1293" i="7060"/>
  <c r="C1292" i="7060"/>
  <c r="C1291" i="7060"/>
  <c r="C1290" i="7060"/>
  <c r="C1289" i="7060"/>
  <c r="C1288" i="7060"/>
  <c r="C1287" i="7060"/>
  <c r="C1286" i="7060"/>
  <c r="C1285" i="7060"/>
  <c r="C1284" i="7060"/>
  <c r="C1283" i="7060"/>
  <c r="C1282" i="7060"/>
  <c r="C1281" i="7060"/>
  <c r="C1280" i="7060"/>
  <c r="C1279" i="7060"/>
  <c r="C1278" i="7060"/>
  <c r="C1277" i="7060"/>
  <c r="C1276" i="7060"/>
  <c r="C1275" i="7060"/>
  <c r="C1274" i="7060"/>
  <c r="C1273" i="7060"/>
  <c r="C1272" i="7060"/>
  <c r="C1271" i="7060"/>
  <c r="C1270" i="7060"/>
  <c r="C1269" i="7060"/>
  <c r="C1268" i="7060"/>
  <c r="C1267" i="7060"/>
  <c r="C1266" i="7060"/>
  <c r="C1265" i="7060"/>
  <c r="C1264" i="7060"/>
  <c r="C1263" i="7060"/>
  <c r="C1262" i="7060"/>
  <c r="C1261" i="7060"/>
  <c r="C1260" i="7060"/>
  <c r="C1259" i="7060"/>
  <c r="C1258" i="7060"/>
  <c r="C1257" i="7060"/>
  <c r="C1256" i="7060"/>
  <c r="C1255" i="7060"/>
  <c r="C1254" i="7060"/>
  <c r="C1253" i="7060"/>
  <c r="C1252" i="7060"/>
  <c r="C1251" i="7060"/>
  <c r="C1250" i="7060"/>
  <c r="C1249" i="7060"/>
  <c r="C1248" i="7060"/>
  <c r="C1247" i="7060"/>
  <c r="C1246" i="7060"/>
  <c r="C1245" i="7060"/>
  <c r="C1244" i="7060"/>
  <c r="C1243" i="7060"/>
  <c r="C1242" i="7060"/>
  <c r="C1241" i="7060"/>
  <c r="C1240" i="7060"/>
  <c r="C1239" i="7060"/>
  <c r="C1238" i="7060"/>
  <c r="C1237" i="7060"/>
  <c r="C1236" i="7060"/>
  <c r="C1235" i="7060"/>
  <c r="C1234" i="7060"/>
  <c r="C1233" i="7060"/>
  <c r="C1232" i="7060"/>
  <c r="C1231" i="7060"/>
  <c r="C1230" i="7060"/>
  <c r="C1229" i="7060"/>
  <c r="C1228" i="7060"/>
  <c r="C1227" i="7060"/>
  <c r="C1226" i="7060"/>
  <c r="C1225" i="7060"/>
  <c r="C1224" i="7060"/>
  <c r="C1223" i="7060"/>
  <c r="C1222" i="7060"/>
  <c r="C1221" i="7060"/>
  <c r="C1220" i="7060"/>
  <c r="C1219" i="7060"/>
  <c r="C1218" i="7060"/>
  <c r="C1217" i="7060"/>
  <c r="C1216" i="7060"/>
  <c r="C1215" i="7060"/>
  <c r="C1214" i="7060"/>
  <c r="C1213" i="7060"/>
  <c r="C1212" i="7060"/>
  <c r="C1211" i="7060"/>
  <c r="C1210" i="7060"/>
  <c r="C1209" i="7060"/>
  <c r="C1208" i="7060"/>
  <c r="C1207" i="7060"/>
  <c r="C1206" i="7060"/>
  <c r="C1205" i="7060"/>
  <c r="C1204" i="7060"/>
  <c r="C1203" i="7060"/>
  <c r="C1202" i="7060"/>
  <c r="C1201" i="7060"/>
  <c r="C1200" i="7060"/>
  <c r="C1199" i="7060"/>
  <c r="C1198" i="7060"/>
  <c r="C1197" i="7060"/>
  <c r="C1196" i="7060"/>
  <c r="C1195" i="7060"/>
  <c r="C1194" i="7060"/>
  <c r="C1193" i="7060"/>
  <c r="C1192" i="7060"/>
  <c r="C1191" i="7060"/>
  <c r="C1190" i="7060"/>
  <c r="C1189" i="7060"/>
  <c r="C1188" i="7060"/>
  <c r="C1187" i="7060"/>
  <c r="C1186" i="7060"/>
  <c r="C1185" i="7060"/>
  <c r="C1184" i="7060"/>
  <c r="C1183" i="7060"/>
  <c r="C1182" i="7060"/>
  <c r="C1181" i="7060"/>
  <c r="C1180" i="7060"/>
  <c r="C1179" i="7060"/>
  <c r="C1178" i="7060"/>
  <c r="C1177" i="7060"/>
  <c r="C1176" i="7060"/>
  <c r="C1175" i="7060"/>
  <c r="C1174" i="7060"/>
  <c r="C1173" i="7060"/>
  <c r="C1172" i="7060"/>
  <c r="C1171" i="7060"/>
  <c r="C1170" i="7060"/>
  <c r="C1169" i="7060"/>
  <c r="C1168" i="7060"/>
  <c r="C1167" i="7060"/>
  <c r="C1166" i="7060"/>
  <c r="C1165" i="7060"/>
  <c r="C1164" i="7060"/>
  <c r="C1163" i="7060"/>
  <c r="C1162" i="7060"/>
  <c r="C1161" i="7060"/>
  <c r="C1160" i="7060"/>
  <c r="C1159" i="7060"/>
  <c r="C1158" i="7060"/>
  <c r="C1157" i="7060"/>
  <c r="C1156" i="7060"/>
  <c r="C1155" i="7060"/>
  <c r="C1154" i="7060"/>
  <c r="C1153" i="7060"/>
  <c r="C1152" i="7060"/>
  <c r="C1151" i="7060"/>
  <c r="C1150" i="7060"/>
  <c r="C1149" i="7060"/>
  <c r="C1148" i="7060"/>
  <c r="C1147" i="7060"/>
  <c r="C1146" i="7060"/>
  <c r="C1145" i="7060"/>
  <c r="C1144" i="7060"/>
  <c r="C1143" i="7060"/>
  <c r="C1142" i="7060"/>
  <c r="C1141" i="7060"/>
  <c r="C1140" i="7060"/>
  <c r="C1139" i="7060"/>
  <c r="C1138" i="7060"/>
  <c r="C1137" i="7060"/>
  <c r="C1136" i="7060"/>
  <c r="C1135" i="7060"/>
  <c r="C1134" i="7060"/>
  <c r="C1133" i="7060"/>
  <c r="C1132" i="7060"/>
  <c r="C1131" i="7060"/>
  <c r="C1130" i="7060"/>
  <c r="C1129" i="7060"/>
  <c r="C1128" i="7060"/>
  <c r="C1127" i="7060"/>
  <c r="C1126" i="7060"/>
  <c r="C1125" i="7060"/>
  <c r="C1124" i="7060"/>
  <c r="C1123" i="7060"/>
  <c r="C1122" i="7060"/>
  <c r="C1121" i="7060"/>
  <c r="C1120" i="7060"/>
  <c r="C1119" i="7060"/>
  <c r="C1118" i="7060"/>
  <c r="C1117" i="7060"/>
  <c r="C1116" i="7060"/>
  <c r="C1115" i="7060"/>
  <c r="C1114" i="7060"/>
  <c r="C1113" i="7060"/>
  <c r="C1112" i="7060"/>
  <c r="C1111" i="7060"/>
  <c r="C1110" i="7060"/>
  <c r="C1109" i="7060"/>
  <c r="C1108" i="7060"/>
  <c r="C1107" i="7060"/>
  <c r="C1106" i="7060"/>
  <c r="C1105" i="7060"/>
  <c r="C1104" i="7060"/>
  <c r="C1103" i="7060"/>
  <c r="C1102" i="7060"/>
  <c r="C1101" i="7060"/>
  <c r="C1100" i="7060"/>
  <c r="C1099" i="7060"/>
  <c r="C1098" i="7060"/>
  <c r="C1097" i="7060"/>
  <c r="C1096" i="7060"/>
  <c r="C1095" i="7060"/>
  <c r="C1094" i="7060"/>
  <c r="C1093" i="7060"/>
  <c r="C1092" i="7060"/>
  <c r="C1091" i="7060"/>
  <c r="C1090" i="7060"/>
  <c r="C1089" i="7060"/>
  <c r="C1088" i="7060"/>
  <c r="C1087" i="7060"/>
  <c r="C1086" i="7060"/>
  <c r="C1085" i="7060"/>
  <c r="C1084" i="7060"/>
  <c r="C1083" i="7060"/>
  <c r="C1082" i="7060"/>
  <c r="C1081" i="7060"/>
  <c r="C1080" i="7060"/>
  <c r="C1079" i="7060"/>
  <c r="C1078" i="7060"/>
  <c r="C1077" i="7060"/>
  <c r="C1076" i="7060"/>
  <c r="C1075" i="7060"/>
  <c r="C1074" i="7060"/>
  <c r="C1073" i="7060"/>
  <c r="C1072" i="7060"/>
  <c r="C1071" i="7060"/>
  <c r="C1070" i="7060"/>
  <c r="C1069" i="7060"/>
  <c r="C1068" i="7060"/>
  <c r="C1067" i="7060"/>
  <c r="C1066" i="7060"/>
  <c r="C1065" i="7060"/>
  <c r="C1064" i="7060"/>
  <c r="C1063" i="7060"/>
  <c r="C1062" i="7060"/>
  <c r="C1061" i="7060"/>
  <c r="C1060" i="7060"/>
  <c r="C1059" i="7060"/>
  <c r="C1058" i="7060"/>
  <c r="C1057" i="7060"/>
  <c r="C1056" i="7060"/>
  <c r="C1055" i="7060"/>
  <c r="C1054" i="7060"/>
  <c r="C1053" i="7060"/>
  <c r="C1052" i="7060"/>
  <c r="C1051" i="7060"/>
  <c r="C1050" i="7060"/>
  <c r="C1049" i="7060"/>
  <c r="C1048" i="7060"/>
  <c r="C1047" i="7060"/>
  <c r="C1046" i="7060"/>
  <c r="C1045" i="7060"/>
  <c r="C1044" i="7060"/>
  <c r="C1043" i="7060"/>
  <c r="C1042" i="7060"/>
  <c r="C1041" i="7060"/>
  <c r="C1040" i="7060"/>
  <c r="C1039" i="7060"/>
  <c r="C1038" i="7060"/>
  <c r="C1037" i="7060"/>
  <c r="C1036" i="7060"/>
  <c r="C1035" i="7060"/>
  <c r="C1034" i="7060"/>
  <c r="C1033" i="7060"/>
  <c r="C1032" i="7060"/>
  <c r="C1031" i="7060"/>
  <c r="C1030" i="7060"/>
  <c r="C1029" i="7060"/>
  <c r="C1028" i="7060"/>
  <c r="C1027" i="7060"/>
  <c r="C1026" i="7060"/>
  <c r="C1025" i="7060"/>
  <c r="C1024" i="7060"/>
  <c r="C1023" i="7060"/>
  <c r="C1022" i="7060"/>
  <c r="C1021" i="7060"/>
  <c r="C1020" i="7060"/>
  <c r="C1019" i="7060"/>
  <c r="C1018" i="7060"/>
  <c r="C1017" i="7060"/>
  <c r="C1016" i="7060"/>
  <c r="C1015" i="7060"/>
  <c r="C1014" i="7060"/>
  <c r="C1013" i="7060"/>
  <c r="C1012" i="7060"/>
  <c r="C1011" i="7060"/>
  <c r="C1010" i="7060"/>
  <c r="C1009" i="7060"/>
  <c r="C1008" i="7060"/>
  <c r="C1007" i="7060"/>
  <c r="C1006" i="7060"/>
  <c r="C1005" i="7060"/>
  <c r="C1004" i="7060"/>
  <c r="C1003" i="7060"/>
  <c r="C1002" i="7060"/>
  <c r="C1001" i="7060"/>
  <c r="C1000" i="7060"/>
  <c r="C999" i="7060"/>
  <c r="C998" i="7060"/>
  <c r="C997" i="7060"/>
  <c r="C996" i="7060"/>
  <c r="C995" i="7060"/>
  <c r="C994" i="7060"/>
  <c r="C993" i="7060"/>
  <c r="C992" i="7060"/>
  <c r="C991" i="7060"/>
  <c r="C990" i="7060"/>
  <c r="C989" i="7060"/>
  <c r="C988" i="7060"/>
  <c r="C987" i="7060"/>
  <c r="C986" i="7060"/>
  <c r="C985" i="7060"/>
  <c r="C984" i="7060"/>
  <c r="C983" i="7060"/>
  <c r="C982" i="7060"/>
  <c r="C981" i="7060"/>
  <c r="C980" i="7060"/>
  <c r="C979" i="7060"/>
  <c r="C978" i="7060"/>
  <c r="C977" i="7060"/>
  <c r="C976" i="7060"/>
  <c r="C975" i="7060"/>
  <c r="C974" i="7060"/>
  <c r="C973" i="7060"/>
  <c r="C972" i="7060"/>
  <c r="C971" i="7060"/>
  <c r="C970" i="7060"/>
  <c r="C969" i="7060"/>
  <c r="C968" i="7060"/>
  <c r="C967" i="7060"/>
  <c r="C966" i="7060"/>
  <c r="C965" i="7060"/>
  <c r="C964" i="7060"/>
  <c r="C963" i="7060"/>
  <c r="C962" i="7060"/>
  <c r="C961" i="7060"/>
  <c r="C960" i="7060"/>
  <c r="C959" i="7060"/>
  <c r="C958" i="7060"/>
  <c r="C957" i="7060"/>
  <c r="C956" i="7060"/>
  <c r="C955" i="7060"/>
  <c r="C954" i="7060"/>
  <c r="C953" i="7060"/>
  <c r="C952" i="7060"/>
  <c r="C951" i="7060"/>
  <c r="C950" i="7060"/>
  <c r="C949" i="7060"/>
  <c r="C948" i="7060"/>
  <c r="C947" i="7060"/>
  <c r="C946" i="7060"/>
  <c r="C945" i="7060"/>
  <c r="C944" i="7060"/>
  <c r="C943" i="7060"/>
  <c r="C942" i="7060"/>
  <c r="C941" i="7060"/>
  <c r="C940" i="7060"/>
  <c r="C939" i="7060"/>
  <c r="C938" i="7060"/>
  <c r="C937" i="7060"/>
  <c r="C936" i="7060"/>
  <c r="C935" i="7060"/>
  <c r="C934" i="7060"/>
  <c r="C933" i="7060"/>
  <c r="C932" i="7060"/>
  <c r="C931" i="7060"/>
  <c r="C930" i="7060"/>
  <c r="C929" i="7060"/>
  <c r="C928" i="7060"/>
  <c r="C927" i="7060"/>
  <c r="C926" i="7060"/>
  <c r="C925" i="7060"/>
  <c r="C924" i="7060"/>
  <c r="C923" i="7060"/>
  <c r="C922" i="7060"/>
  <c r="C921" i="7060"/>
  <c r="C920" i="7060"/>
  <c r="C919" i="7060"/>
  <c r="C918" i="7060"/>
  <c r="C917" i="7060"/>
  <c r="C916" i="7060"/>
  <c r="C915" i="7060"/>
  <c r="C914" i="7060"/>
  <c r="C913" i="7060"/>
  <c r="C912" i="7060"/>
  <c r="C911" i="7060"/>
  <c r="C910" i="7060"/>
  <c r="C909" i="7060"/>
  <c r="C908" i="7060"/>
  <c r="C907" i="7060"/>
  <c r="C906" i="7060"/>
  <c r="C905" i="7060"/>
  <c r="C904" i="7060"/>
  <c r="C903" i="7060"/>
  <c r="C902" i="7060"/>
  <c r="C901" i="7060"/>
  <c r="C900" i="7060"/>
  <c r="C899" i="7060"/>
  <c r="C898" i="7060"/>
  <c r="C897" i="7060"/>
  <c r="C896" i="7060"/>
  <c r="C895" i="7060"/>
  <c r="C894" i="7060"/>
  <c r="C893" i="7060"/>
  <c r="C892" i="7060"/>
  <c r="C891" i="7060"/>
  <c r="C890" i="7060"/>
  <c r="C889" i="7060"/>
  <c r="C888" i="7060"/>
  <c r="C887" i="7060"/>
  <c r="C886" i="7060"/>
  <c r="C885" i="7060"/>
  <c r="C884" i="7060"/>
  <c r="C883" i="7060"/>
  <c r="C882" i="7060"/>
  <c r="C881" i="7060"/>
  <c r="C880" i="7060"/>
  <c r="C879" i="7060"/>
  <c r="C878" i="7060"/>
  <c r="C877" i="7060"/>
  <c r="C876" i="7060"/>
  <c r="C875" i="7060"/>
  <c r="C874" i="7060"/>
  <c r="C873" i="7060"/>
  <c r="C872" i="7060"/>
  <c r="C871" i="7060"/>
  <c r="C870" i="7060"/>
  <c r="C869" i="7060"/>
  <c r="C868" i="7060"/>
  <c r="C867" i="7060"/>
  <c r="C866" i="7060"/>
  <c r="C865" i="7060"/>
  <c r="C864" i="7060"/>
  <c r="C863" i="7060"/>
  <c r="C862" i="7060"/>
  <c r="C861" i="7060"/>
  <c r="C860" i="7060"/>
  <c r="C859" i="7060"/>
  <c r="C858" i="7060"/>
  <c r="C857" i="7060"/>
  <c r="C856" i="7060"/>
  <c r="C855" i="7060"/>
  <c r="C854" i="7060"/>
  <c r="C853" i="7060"/>
  <c r="C852" i="7060"/>
  <c r="C851" i="7060"/>
  <c r="C850" i="7060"/>
  <c r="C849" i="7060"/>
  <c r="C848" i="7060"/>
  <c r="C847" i="7060"/>
  <c r="C846" i="7060"/>
  <c r="C845" i="7060"/>
  <c r="C844" i="7060"/>
  <c r="C843" i="7060"/>
  <c r="C842" i="7060"/>
  <c r="C841" i="7060"/>
  <c r="C840" i="7060"/>
  <c r="C839" i="7060"/>
  <c r="C838" i="7060"/>
  <c r="C837" i="7060"/>
  <c r="C836" i="7060"/>
  <c r="C835" i="7060"/>
  <c r="C834" i="7060"/>
  <c r="C833" i="7060"/>
  <c r="C832" i="7060"/>
  <c r="C831" i="7060"/>
  <c r="C830" i="7060"/>
  <c r="C829" i="7060"/>
  <c r="C828" i="7060"/>
  <c r="C827" i="7060"/>
  <c r="C826" i="7060"/>
  <c r="C825" i="7060"/>
  <c r="C824" i="7060"/>
  <c r="C823" i="7060"/>
  <c r="C822" i="7060"/>
  <c r="C821" i="7060"/>
  <c r="C820" i="7060"/>
  <c r="C819" i="7060"/>
  <c r="C818" i="7060"/>
  <c r="C817" i="7060"/>
  <c r="C816" i="7060"/>
  <c r="C815" i="7060"/>
  <c r="C814" i="7060"/>
  <c r="C813" i="7060"/>
  <c r="C812" i="7060"/>
  <c r="C811" i="7060"/>
  <c r="C810" i="7060"/>
  <c r="C809" i="7060"/>
  <c r="C808" i="7060"/>
  <c r="C807" i="7060"/>
  <c r="C806" i="7060"/>
  <c r="C805" i="7060"/>
  <c r="C804" i="7060"/>
  <c r="C803" i="7060"/>
  <c r="C802" i="7060"/>
  <c r="C801" i="7060"/>
  <c r="C800" i="7060"/>
  <c r="C799" i="7060"/>
  <c r="C798" i="7060"/>
  <c r="C797" i="7060"/>
  <c r="C796" i="7060"/>
  <c r="C795" i="7060"/>
  <c r="C794" i="7060"/>
  <c r="C793" i="7060"/>
  <c r="C792" i="7060"/>
  <c r="C791" i="7060"/>
  <c r="C790" i="7060"/>
  <c r="C789" i="7060"/>
  <c r="C788" i="7060"/>
  <c r="C787" i="7060"/>
  <c r="C786" i="7060"/>
  <c r="C785" i="7060"/>
  <c r="C784" i="7060"/>
  <c r="C783" i="7060"/>
  <c r="C782" i="7060"/>
  <c r="C781" i="7060"/>
  <c r="C780" i="7060"/>
  <c r="C779" i="7060"/>
  <c r="C778" i="7060"/>
  <c r="C777" i="7060"/>
  <c r="C776" i="7060"/>
  <c r="C775" i="7060"/>
  <c r="C774" i="7060"/>
  <c r="C773" i="7060"/>
  <c r="C772" i="7060"/>
  <c r="C771" i="7060"/>
  <c r="C770" i="7060"/>
  <c r="C769" i="7060"/>
  <c r="C768" i="7060"/>
  <c r="C767" i="7060"/>
  <c r="C766" i="7060"/>
  <c r="C765" i="7060"/>
  <c r="C764" i="7060"/>
  <c r="C763" i="7060"/>
  <c r="C762" i="7060"/>
  <c r="C761" i="7060"/>
  <c r="C760" i="7060"/>
  <c r="C759" i="7060"/>
  <c r="C758" i="7060"/>
  <c r="C757" i="7060"/>
  <c r="C756" i="7060"/>
  <c r="C755" i="7060"/>
  <c r="C754" i="7060"/>
  <c r="C753" i="7060"/>
  <c r="C752" i="7060"/>
  <c r="C751" i="7060"/>
  <c r="C750" i="7060"/>
  <c r="C749" i="7060"/>
  <c r="C748" i="7060"/>
  <c r="C747" i="7060"/>
  <c r="C746" i="7060"/>
  <c r="C745" i="7060"/>
  <c r="C744" i="7060"/>
  <c r="C743" i="7060"/>
  <c r="C742" i="7060"/>
  <c r="C741" i="7060"/>
  <c r="C740" i="7060"/>
  <c r="C739" i="7060"/>
  <c r="C738" i="7060"/>
  <c r="C737" i="7060"/>
  <c r="C736" i="7060"/>
  <c r="C735" i="7060"/>
  <c r="C734" i="7060"/>
  <c r="C733" i="7060"/>
  <c r="C732" i="7060"/>
  <c r="C731" i="7060"/>
  <c r="C730" i="7060"/>
  <c r="C729" i="7060"/>
  <c r="C728" i="7060"/>
  <c r="C727" i="7060"/>
  <c r="C726" i="7060"/>
  <c r="C725" i="7060"/>
  <c r="C724" i="7060"/>
  <c r="C723" i="7060"/>
  <c r="C722" i="7060"/>
  <c r="C721" i="7060"/>
  <c r="C720" i="7060"/>
  <c r="C719" i="7060"/>
  <c r="C718" i="7060"/>
  <c r="C717" i="7060"/>
  <c r="C716" i="7060"/>
  <c r="C715" i="7060"/>
  <c r="C714" i="7060"/>
  <c r="C713" i="7060"/>
  <c r="C712" i="7060"/>
  <c r="C711" i="7060"/>
  <c r="C710" i="7060"/>
  <c r="C709" i="7060"/>
  <c r="C708" i="7060"/>
  <c r="C707" i="7060"/>
  <c r="C706" i="7060"/>
  <c r="C705" i="7060"/>
  <c r="C704" i="7060"/>
  <c r="C703" i="7060"/>
  <c r="C702" i="7060"/>
  <c r="C701" i="7060"/>
  <c r="C700" i="7060"/>
  <c r="C699" i="7060"/>
  <c r="C698" i="7060"/>
  <c r="C697" i="7060"/>
  <c r="C696" i="7060"/>
  <c r="C695" i="7060"/>
  <c r="C694" i="7060"/>
  <c r="C693" i="7060"/>
  <c r="C692" i="7060"/>
  <c r="C691" i="7060"/>
  <c r="C690" i="7060"/>
  <c r="C689" i="7060"/>
  <c r="C688" i="7060"/>
  <c r="C687" i="7060"/>
  <c r="C686" i="7060"/>
  <c r="C685" i="7060"/>
  <c r="C684" i="7060"/>
  <c r="C683" i="7060"/>
  <c r="C682" i="7060"/>
  <c r="C681" i="7060"/>
  <c r="C680" i="7060"/>
  <c r="C679" i="7060"/>
  <c r="C678" i="7060"/>
  <c r="C677" i="7060"/>
  <c r="C676" i="7060"/>
  <c r="C675" i="7060"/>
  <c r="C674" i="7060"/>
  <c r="C673" i="7060"/>
  <c r="C672" i="7060"/>
  <c r="C671" i="7060"/>
  <c r="C670" i="7060"/>
  <c r="C669" i="7060"/>
  <c r="C668" i="7060"/>
  <c r="C667" i="7060"/>
  <c r="C666" i="7060"/>
  <c r="C665" i="7060"/>
  <c r="C664" i="7060"/>
  <c r="C663" i="7060"/>
  <c r="C662" i="7060"/>
  <c r="C661" i="7060"/>
  <c r="C660" i="7060"/>
  <c r="C659" i="7060"/>
  <c r="C658" i="7060"/>
  <c r="C657" i="7060"/>
  <c r="C656" i="7060"/>
  <c r="C655" i="7060"/>
  <c r="C654" i="7060"/>
  <c r="C653" i="7060"/>
  <c r="C652" i="7060"/>
  <c r="C651" i="7060"/>
  <c r="C650" i="7060"/>
  <c r="C649" i="7060"/>
  <c r="C648" i="7060"/>
  <c r="C647" i="7060"/>
  <c r="C646" i="7060"/>
  <c r="C645" i="7060"/>
  <c r="C644" i="7060"/>
  <c r="C643" i="7060"/>
  <c r="C642" i="7060"/>
  <c r="C641" i="7060"/>
  <c r="C640" i="7060"/>
  <c r="C639" i="7060"/>
  <c r="C638" i="7060"/>
  <c r="C637" i="7060"/>
  <c r="C636" i="7060"/>
  <c r="C635" i="7060"/>
  <c r="C634" i="7060"/>
  <c r="C633" i="7060"/>
  <c r="C632" i="7060"/>
  <c r="C631" i="7060"/>
  <c r="C630" i="7060"/>
  <c r="C629" i="7060"/>
  <c r="C628" i="7060"/>
  <c r="C627" i="7060"/>
  <c r="C626" i="7060"/>
  <c r="C625" i="7060"/>
  <c r="C624" i="7060"/>
  <c r="C623" i="7060"/>
  <c r="C622" i="7060"/>
  <c r="C621" i="7060"/>
  <c r="C620" i="7060"/>
  <c r="C619" i="7060"/>
  <c r="C618" i="7060"/>
  <c r="C617" i="7060"/>
  <c r="C616" i="7060"/>
  <c r="C615" i="7060"/>
  <c r="C614" i="7060"/>
  <c r="C613" i="7060"/>
  <c r="C612" i="7060"/>
  <c r="C611" i="7060"/>
  <c r="C610" i="7060"/>
  <c r="C609" i="7060"/>
  <c r="C608" i="7060"/>
  <c r="C607" i="7060"/>
  <c r="C606" i="7060"/>
  <c r="C605" i="7060"/>
  <c r="C604" i="7060"/>
  <c r="C603" i="7060"/>
  <c r="C602" i="7060"/>
  <c r="C601" i="7060"/>
  <c r="C600" i="7060"/>
  <c r="C599" i="7060"/>
  <c r="C598" i="7060"/>
  <c r="C597" i="7060"/>
  <c r="C596" i="7060"/>
  <c r="C595" i="7060"/>
  <c r="C594" i="7060"/>
  <c r="C593" i="7060"/>
  <c r="C592" i="7060"/>
  <c r="C591" i="7060"/>
  <c r="C590" i="7060"/>
  <c r="C589" i="7060"/>
  <c r="C588" i="7060"/>
  <c r="C587" i="7060"/>
  <c r="C586" i="7060"/>
  <c r="C585" i="7060"/>
  <c r="C584" i="7060"/>
  <c r="C583" i="7060"/>
  <c r="C582" i="7060"/>
  <c r="C581" i="7060"/>
  <c r="C580" i="7060"/>
  <c r="C579" i="7060"/>
  <c r="C578" i="7060"/>
  <c r="C577" i="7060"/>
  <c r="C576" i="7060"/>
  <c r="C575" i="7060"/>
  <c r="C574" i="7060"/>
  <c r="C573" i="7060"/>
  <c r="C572" i="7060"/>
  <c r="C571" i="7060"/>
  <c r="C570" i="7060"/>
  <c r="C569" i="7060"/>
  <c r="C568" i="7060"/>
  <c r="C567" i="7060"/>
  <c r="C566" i="7060"/>
  <c r="C565" i="7060"/>
  <c r="C564" i="7060"/>
  <c r="C563" i="7060"/>
  <c r="C562" i="7060"/>
  <c r="C561" i="7060"/>
  <c r="C560" i="7060"/>
  <c r="C559" i="7060"/>
  <c r="C558" i="7060"/>
  <c r="C557" i="7060"/>
  <c r="C556" i="7060"/>
  <c r="C555" i="7060"/>
  <c r="C554" i="7060"/>
  <c r="C553" i="7060"/>
  <c r="C552" i="7060"/>
  <c r="C551" i="7060"/>
  <c r="C550" i="7060"/>
  <c r="C549" i="7060"/>
  <c r="C548" i="7060"/>
  <c r="C547" i="7060"/>
  <c r="C546" i="7060"/>
  <c r="C545" i="7060"/>
  <c r="C544" i="7060"/>
  <c r="C543" i="7060"/>
  <c r="C542" i="7060"/>
  <c r="C541" i="7060"/>
  <c r="C540" i="7060"/>
  <c r="C539" i="7060"/>
  <c r="C538" i="7060"/>
  <c r="C537" i="7060"/>
  <c r="C536" i="7060"/>
  <c r="C535" i="7060"/>
  <c r="C534" i="7060"/>
  <c r="C533" i="7060"/>
  <c r="C532" i="7060"/>
  <c r="C531" i="7060"/>
  <c r="C530" i="7060"/>
  <c r="C529" i="7060"/>
  <c r="C528" i="7060"/>
  <c r="C527" i="7060"/>
  <c r="C526" i="7060"/>
  <c r="C525" i="7060"/>
  <c r="C524" i="7060"/>
  <c r="C523" i="7060"/>
  <c r="C522" i="7060"/>
  <c r="C521" i="7060"/>
  <c r="C520" i="7060"/>
  <c r="C519" i="7060"/>
  <c r="C518" i="7060"/>
  <c r="C517" i="7060"/>
  <c r="C516" i="7060"/>
  <c r="C515" i="7060"/>
  <c r="C514" i="7060"/>
  <c r="C513" i="7060"/>
  <c r="C512" i="7060"/>
  <c r="C511" i="7060"/>
  <c r="C510" i="7060"/>
  <c r="C509" i="7060"/>
  <c r="C508" i="7060"/>
  <c r="C507" i="7060"/>
  <c r="C506" i="7060"/>
  <c r="C505" i="7060"/>
  <c r="C504" i="7060"/>
  <c r="C503" i="7060"/>
  <c r="C502" i="7060"/>
  <c r="C501" i="7060"/>
  <c r="C500" i="7060"/>
  <c r="C499" i="7060"/>
  <c r="C498" i="7060"/>
  <c r="C497" i="7060"/>
  <c r="C496" i="7060"/>
  <c r="C495" i="7060"/>
  <c r="C494" i="7060"/>
  <c r="C493" i="7060"/>
  <c r="C492" i="7060"/>
  <c r="C491" i="7060"/>
  <c r="C490" i="7060"/>
  <c r="C489" i="7060"/>
  <c r="C488" i="7060"/>
  <c r="C487" i="7060"/>
  <c r="C486" i="7060"/>
  <c r="C485" i="7060"/>
  <c r="C484" i="7060"/>
  <c r="C483" i="7060"/>
  <c r="C482" i="7060"/>
  <c r="C481" i="7060"/>
  <c r="C480" i="7060"/>
  <c r="C479" i="7060"/>
  <c r="C478" i="7060"/>
  <c r="C477" i="7060"/>
  <c r="C476" i="7060"/>
  <c r="C475" i="7060"/>
  <c r="C474" i="7060"/>
  <c r="C473" i="7060"/>
  <c r="C472" i="7060"/>
  <c r="C471" i="7060"/>
  <c r="C470" i="7060"/>
  <c r="C469" i="7060"/>
  <c r="C468" i="7060"/>
  <c r="C467" i="7060"/>
  <c r="C466" i="7060"/>
  <c r="C465" i="7060"/>
  <c r="C464" i="7060"/>
  <c r="C463" i="7060"/>
  <c r="C462" i="7060"/>
  <c r="C461" i="7060"/>
  <c r="C460" i="7060"/>
  <c r="C459" i="7060"/>
  <c r="C458" i="7060"/>
  <c r="C457" i="7060"/>
  <c r="C456" i="7060"/>
  <c r="C455" i="7060"/>
  <c r="C454" i="7060"/>
  <c r="C453" i="7060"/>
  <c r="C452" i="7060"/>
  <c r="C451" i="7060"/>
  <c r="C450" i="7060"/>
  <c r="C449" i="7060"/>
  <c r="C448" i="7060"/>
  <c r="C447" i="7060"/>
  <c r="C446" i="7060"/>
  <c r="C445" i="7060"/>
  <c r="C444" i="7060"/>
  <c r="C443" i="7060"/>
  <c r="C442" i="7060"/>
  <c r="C441" i="7060"/>
  <c r="C440" i="7060"/>
  <c r="C439" i="7060"/>
  <c r="C438" i="7060"/>
  <c r="C437" i="7060"/>
  <c r="C436" i="7060"/>
  <c r="C435" i="7060"/>
  <c r="C434" i="7060"/>
  <c r="C433" i="7060"/>
  <c r="C432" i="7060"/>
  <c r="C431" i="7060"/>
  <c r="C430" i="7060"/>
  <c r="C429" i="7060"/>
  <c r="C428" i="7060"/>
  <c r="C427" i="7060"/>
  <c r="C426" i="7060"/>
  <c r="C425" i="7060"/>
  <c r="C424" i="7060"/>
  <c r="C423" i="7060"/>
  <c r="C422" i="7060"/>
  <c r="C421" i="7060"/>
  <c r="C420" i="7060"/>
  <c r="C419" i="7060"/>
  <c r="C418" i="7060"/>
  <c r="C417" i="7060"/>
  <c r="C416" i="7060"/>
  <c r="C415" i="7060"/>
  <c r="C414" i="7060"/>
  <c r="C413" i="7060"/>
  <c r="C412" i="7060"/>
  <c r="C411" i="7060"/>
  <c r="C410" i="7060"/>
  <c r="C409" i="7060"/>
  <c r="C408" i="7060"/>
  <c r="C407" i="7060"/>
  <c r="C406" i="7060"/>
  <c r="C405" i="7060"/>
  <c r="C404" i="7060"/>
  <c r="C403" i="7060"/>
  <c r="C402" i="7060"/>
  <c r="C401" i="7060"/>
  <c r="C400" i="7060"/>
  <c r="C399" i="7060"/>
  <c r="C398" i="7060"/>
  <c r="C397" i="7060"/>
  <c r="C396" i="7060"/>
  <c r="C395" i="7060"/>
  <c r="C394" i="7060"/>
  <c r="C393" i="7060"/>
  <c r="C392" i="7060"/>
  <c r="C391" i="7060"/>
  <c r="C390" i="7060"/>
  <c r="C389" i="7060"/>
  <c r="C388" i="7060"/>
  <c r="C387" i="7060"/>
  <c r="C386" i="7060"/>
  <c r="C385" i="7060"/>
  <c r="C384" i="7060"/>
  <c r="C383" i="7060"/>
  <c r="C382" i="7060"/>
  <c r="C381" i="7060"/>
  <c r="C380" i="7060"/>
  <c r="C379" i="7060"/>
  <c r="C378" i="7060"/>
  <c r="C377" i="7060"/>
  <c r="C376" i="7060"/>
  <c r="C375" i="7060"/>
  <c r="C374" i="7060"/>
  <c r="C373" i="7060"/>
  <c r="C372" i="7060"/>
  <c r="C371" i="7060"/>
  <c r="C370" i="7060"/>
  <c r="C369" i="7060"/>
  <c r="C368" i="7060"/>
  <c r="C367" i="7060"/>
  <c r="C366" i="7060"/>
  <c r="C365" i="7060"/>
  <c r="C364" i="7060"/>
  <c r="C363" i="7060"/>
  <c r="C362" i="7060"/>
  <c r="C361" i="7060"/>
  <c r="C360" i="7060"/>
  <c r="C359" i="7060"/>
  <c r="C358" i="7060"/>
  <c r="C357" i="7060"/>
  <c r="C356" i="7060"/>
  <c r="C355" i="7060"/>
  <c r="C354" i="7060"/>
  <c r="C353" i="7060"/>
  <c r="C352" i="7060"/>
  <c r="C351" i="7060"/>
  <c r="C350" i="7060"/>
  <c r="C349" i="7060"/>
  <c r="C348" i="7060"/>
  <c r="C347" i="7060"/>
  <c r="C346" i="7060"/>
  <c r="C345" i="7060"/>
  <c r="C344" i="7060"/>
  <c r="C343" i="7060"/>
  <c r="C342" i="7060"/>
  <c r="C341" i="7060"/>
  <c r="C340" i="7060"/>
  <c r="C339" i="7060"/>
  <c r="C338" i="7060"/>
  <c r="C337" i="7060"/>
  <c r="C336" i="7060"/>
  <c r="C335" i="7060"/>
  <c r="C334" i="7060"/>
  <c r="C333" i="7060"/>
  <c r="C332" i="7060"/>
  <c r="C331" i="7060"/>
  <c r="C330" i="7060"/>
  <c r="C329" i="7060"/>
  <c r="C328" i="7060"/>
  <c r="C327" i="7060"/>
  <c r="C326" i="7060"/>
  <c r="C325" i="7060"/>
  <c r="C324" i="7060"/>
  <c r="C323" i="7060"/>
  <c r="C322" i="7060"/>
  <c r="C321" i="7060"/>
  <c r="C320" i="7060"/>
  <c r="C319" i="7060"/>
  <c r="C318" i="7060"/>
  <c r="C317" i="7060"/>
  <c r="C316" i="7060"/>
  <c r="C315" i="7060"/>
  <c r="C314" i="7060"/>
  <c r="C313" i="7060"/>
  <c r="C312" i="7060"/>
  <c r="C311" i="7060"/>
  <c r="C310" i="7060"/>
  <c r="C309" i="7060"/>
  <c r="C308" i="7060"/>
  <c r="C307" i="7060"/>
  <c r="C306" i="7060"/>
  <c r="C305" i="7060"/>
  <c r="C304" i="7060"/>
  <c r="C303" i="7060"/>
  <c r="C302" i="7060"/>
  <c r="C301" i="7060"/>
  <c r="C300" i="7060"/>
  <c r="C299" i="7060"/>
  <c r="C298" i="7060"/>
  <c r="C297" i="7060"/>
  <c r="C296" i="7060"/>
  <c r="C295" i="7060"/>
  <c r="C294" i="7060"/>
  <c r="C293" i="7060"/>
  <c r="C292" i="7060"/>
  <c r="C291" i="7060"/>
  <c r="C290" i="7060"/>
  <c r="C289" i="7060"/>
  <c r="C288" i="7060"/>
  <c r="C287" i="7060"/>
  <c r="C286" i="7060"/>
  <c r="C285" i="7060"/>
  <c r="C284" i="7060"/>
  <c r="C283" i="7060"/>
  <c r="C282" i="7060"/>
  <c r="C281" i="7060"/>
  <c r="C280" i="7060"/>
  <c r="C279" i="7060"/>
  <c r="C278" i="7060"/>
  <c r="C277" i="7060"/>
  <c r="C276" i="7060"/>
  <c r="C275" i="7060"/>
  <c r="C274" i="7060"/>
  <c r="C273" i="7060"/>
  <c r="C272" i="7060"/>
  <c r="C271" i="7060"/>
  <c r="C270" i="7060"/>
  <c r="C269" i="7060"/>
  <c r="C268" i="7060"/>
  <c r="C267" i="7060"/>
  <c r="C266" i="7060"/>
  <c r="C265" i="7060"/>
  <c r="C264" i="7060"/>
  <c r="C263" i="7060"/>
  <c r="C262" i="7060"/>
  <c r="C261" i="7060"/>
  <c r="C260" i="7060"/>
  <c r="C259" i="7060"/>
  <c r="C258" i="7060"/>
  <c r="C257" i="7060"/>
  <c r="C256" i="7060"/>
  <c r="C255" i="7060"/>
  <c r="C254" i="7060"/>
  <c r="C253" i="7060"/>
  <c r="C252" i="7060"/>
  <c r="C251" i="7060"/>
  <c r="C250" i="7060"/>
  <c r="C249" i="7060"/>
  <c r="C248" i="7060"/>
  <c r="C247" i="7060"/>
  <c r="C246" i="7060"/>
  <c r="C245" i="7060"/>
  <c r="C244" i="7060"/>
  <c r="C243" i="7060"/>
  <c r="C242" i="7060"/>
  <c r="C241" i="7060"/>
  <c r="C240" i="7060"/>
  <c r="C239" i="7060"/>
  <c r="C238" i="7060"/>
  <c r="C237" i="7060"/>
  <c r="C236" i="7060"/>
  <c r="C235" i="7060"/>
  <c r="C234" i="7060"/>
  <c r="C233" i="7060"/>
  <c r="C232" i="7060"/>
  <c r="C231" i="7060"/>
  <c r="C230" i="7060"/>
  <c r="C229" i="7060"/>
  <c r="C228" i="7060"/>
  <c r="C227" i="7060"/>
  <c r="C226" i="7060"/>
  <c r="C225" i="7060"/>
  <c r="C224" i="7060"/>
  <c r="C223" i="7060"/>
  <c r="C222" i="7060"/>
  <c r="C221" i="7060"/>
  <c r="C220" i="7060"/>
  <c r="C219" i="7060"/>
  <c r="C218" i="7060"/>
  <c r="C217" i="7060"/>
  <c r="C216" i="7060"/>
  <c r="C215" i="7060"/>
  <c r="C214" i="7060"/>
  <c r="C213" i="7060"/>
  <c r="C212" i="7060"/>
  <c r="C211" i="7060"/>
  <c r="C210" i="7060"/>
  <c r="C209" i="7060"/>
  <c r="C208" i="7060"/>
  <c r="C207" i="7060"/>
  <c r="C206" i="7060"/>
  <c r="C205" i="7060"/>
  <c r="C204" i="7060"/>
  <c r="C203" i="7060"/>
  <c r="C202" i="7060"/>
  <c r="C201" i="7060"/>
  <c r="C200" i="7060"/>
  <c r="C199" i="7060"/>
  <c r="C198" i="7060"/>
  <c r="C197" i="7060"/>
  <c r="C196" i="7060"/>
  <c r="C195" i="7060"/>
  <c r="C194" i="7060"/>
  <c r="C193" i="7060"/>
  <c r="C192" i="7060"/>
  <c r="C191" i="7060"/>
  <c r="C190" i="7060"/>
  <c r="C189" i="7060"/>
  <c r="C188" i="7060"/>
  <c r="C187" i="7060"/>
  <c r="C186" i="7060"/>
  <c r="C185" i="7060"/>
  <c r="C184" i="7060"/>
  <c r="C183" i="7060"/>
  <c r="C182" i="7060"/>
  <c r="C181" i="7060"/>
  <c r="C180" i="7060"/>
  <c r="C179" i="7060"/>
  <c r="C178" i="7060"/>
  <c r="C177" i="7060"/>
  <c r="C176" i="7060"/>
  <c r="C175" i="7060"/>
  <c r="C174" i="7060"/>
  <c r="C173" i="7060"/>
  <c r="C172" i="7060"/>
  <c r="C171" i="7060"/>
  <c r="C170" i="7060"/>
  <c r="C169" i="7060"/>
  <c r="C168" i="7060"/>
  <c r="C167" i="7060"/>
  <c r="C166" i="7060"/>
  <c r="C165" i="7060"/>
  <c r="C164" i="7060"/>
  <c r="C163" i="7060"/>
  <c r="C162" i="7060"/>
  <c r="C161" i="7060"/>
  <c r="C160" i="7060"/>
  <c r="C159" i="7060"/>
  <c r="C158" i="7060"/>
  <c r="C157" i="7060"/>
  <c r="C156" i="7060"/>
  <c r="C155" i="7060"/>
  <c r="C154" i="7060"/>
  <c r="C153" i="7060"/>
  <c r="C152" i="7060"/>
  <c r="C151" i="7060"/>
  <c r="C150" i="7060"/>
  <c r="C149" i="7060"/>
  <c r="C148" i="7060"/>
  <c r="C147" i="7060"/>
  <c r="C146" i="7060"/>
  <c r="C145" i="7060"/>
  <c r="C144" i="7060"/>
  <c r="C143" i="7060"/>
  <c r="C142" i="7060"/>
  <c r="C141" i="7060"/>
  <c r="C140" i="7060"/>
  <c r="C139" i="7060"/>
  <c r="C138" i="7060"/>
  <c r="C137" i="7060"/>
  <c r="C136" i="7060"/>
  <c r="C135" i="7060"/>
  <c r="C134" i="7060"/>
  <c r="C133" i="7060"/>
  <c r="C132" i="7060"/>
  <c r="C131" i="7060"/>
  <c r="C130" i="7060"/>
  <c r="C129" i="7060"/>
  <c r="C128" i="7060"/>
  <c r="C127" i="7060"/>
  <c r="C126" i="7060"/>
  <c r="C125" i="7060"/>
  <c r="C124" i="7060"/>
  <c r="C123" i="7060"/>
  <c r="C122" i="7060"/>
  <c r="C121" i="7060"/>
  <c r="C120" i="7060"/>
  <c r="C119" i="7060"/>
  <c r="C118" i="7060"/>
  <c r="C117" i="7060"/>
  <c r="C116" i="7060"/>
  <c r="C115" i="7060"/>
  <c r="C114" i="7060"/>
  <c r="C113" i="7060"/>
  <c r="C112" i="7060"/>
  <c r="C111" i="7060"/>
  <c r="C110" i="7060"/>
  <c r="C109" i="7060"/>
  <c r="C108" i="7060"/>
  <c r="C107" i="7060"/>
  <c r="C106" i="7060"/>
  <c r="C105" i="7060"/>
  <c r="C104" i="7060"/>
  <c r="C103" i="7060"/>
  <c r="C102" i="7060"/>
  <c r="C101" i="7060"/>
  <c r="C100" i="7060"/>
  <c r="C99" i="7060"/>
  <c r="C98" i="7060"/>
  <c r="C97" i="7060"/>
  <c r="C96" i="7060"/>
  <c r="C95" i="7060"/>
  <c r="C94" i="7060"/>
  <c r="C93" i="7060"/>
  <c r="C92" i="7060"/>
  <c r="C91" i="7060"/>
  <c r="C90" i="7060"/>
  <c r="C89" i="7060"/>
  <c r="C88" i="7060"/>
  <c r="C87" i="7060"/>
  <c r="C86" i="7060"/>
  <c r="C85" i="7060"/>
  <c r="C84" i="7060"/>
  <c r="C83" i="7060"/>
  <c r="C82" i="7060"/>
  <c r="C81" i="7060"/>
  <c r="C80" i="7060"/>
  <c r="C79" i="7060"/>
  <c r="C78" i="7060"/>
  <c r="C77" i="7060"/>
  <c r="C76" i="7060"/>
  <c r="C75" i="7060"/>
  <c r="C74" i="7060"/>
  <c r="C73" i="7060"/>
  <c r="C72" i="7060"/>
  <c r="C71" i="7060"/>
  <c r="C70" i="7060"/>
  <c r="C69" i="7060"/>
  <c r="C68" i="7060"/>
  <c r="C67" i="7060"/>
  <c r="C66" i="7060"/>
  <c r="C65" i="7060"/>
  <c r="C64" i="7060"/>
  <c r="C63" i="7060"/>
  <c r="C62" i="7060"/>
  <c r="C61" i="7060"/>
  <c r="C60" i="7060"/>
  <c r="C59" i="7060"/>
  <c r="C58" i="7060"/>
  <c r="C57" i="7060"/>
  <c r="C56" i="7060"/>
  <c r="C55" i="7060"/>
  <c r="C54" i="7060"/>
  <c r="C53" i="7060"/>
  <c r="C52" i="7060"/>
  <c r="C51" i="7060"/>
  <c r="C50" i="7060"/>
  <c r="C49" i="7060"/>
  <c r="C48" i="7060"/>
  <c r="C47" i="7060"/>
  <c r="C46" i="7060"/>
  <c r="C45" i="7060"/>
  <c r="C44" i="7060"/>
  <c r="C43" i="7060"/>
  <c r="C42" i="7060"/>
  <c r="C41" i="7060"/>
  <c r="C40" i="7060"/>
  <c r="C39" i="7060"/>
  <c r="C38" i="7060"/>
  <c r="C37" i="7060"/>
  <c r="C36" i="7060"/>
  <c r="C35" i="7060"/>
  <c r="C34" i="7060"/>
  <c r="C33" i="7060"/>
  <c r="C32" i="7060"/>
  <c r="C31" i="7060"/>
  <c r="C30" i="7060"/>
  <c r="C29" i="7060"/>
  <c r="C28" i="7060"/>
  <c r="C27" i="7060"/>
  <c r="C26" i="7060"/>
  <c r="C25" i="7060"/>
  <c r="C24" i="7060"/>
  <c r="C23" i="7060"/>
  <c r="C22" i="7060"/>
  <c r="C21" i="7060"/>
  <c r="C20" i="7060"/>
  <c r="C19" i="7060"/>
  <c r="C18" i="7060"/>
  <c r="C17" i="7060"/>
  <c r="C16" i="7060"/>
  <c r="C15" i="7060"/>
  <c r="C14" i="7060"/>
  <c r="C13" i="7060"/>
  <c r="C12" i="7060"/>
  <c r="C11" i="7060"/>
  <c r="C10" i="7060"/>
  <c r="C9" i="7060"/>
  <c r="C8" i="7060"/>
  <c r="C7" i="7060"/>
  <c r="C6" i="7060"/>
  <c r="C5" i="7060"/>
  <c r="C4" i="7060"/>
  <c r="C3" i="7060"/>
  <c r="B1573" i="7060"/>
  <c r="B1574" i="7060" s="1"/>
  <c r="B1575" i="7060" s="1"/>
  <c r="B1576" i="7060" s="1"/>
  <c r="B1577" i="7060" s="1"/>
  <c r="B1578" i="7060" s="1"/>
  <c r="B1579" i="7060" s="1"/>
  <c r="B1580" i="7060" s="1"/>
  <c r="B1581" i="7060" s="1"/>
  <c r="B1582" i="7060" s="1"/>
  <c r="B1583" i="7060" s="1"/>
  <c r="B1584" i="7060" s="1"/>
  <c r="B1585" i="7060" s="1"/>
  <c r="B1586" i="7060" s="1"/>
  <c r="B1587" i="7060" s="1"/>
  <c r="B1588" i="7060" s="1"/>
  <c r="B1589" i="7060" s="1"/>
  <c r="B1590" i="7060" s="1"/>
  <c r="B1591" i="7060" s="1"/>
  <c r="B1592" i="7060" s="1"/>
  <c r="B1593" i="7060" s="1"/>
  <c r="B1594" i="7060" s="1"/>
  <c r="B1595" i="7060" s="1"/>
  <c r="B1596" i="7060" s="1"/>
  <c r="B1597" i="7060" s="1"/>
  <c r="B1598" i="7060" s="1"/>
  <c r="B1599" i="7060" s="1"/>
  <c r="B1600" i="7060" s="1"/>
  <c r="B1601" i="7060" s="1"/>
  <c r="B1602" i="7060" s="1"/>
  <c r="B1603" i="7060" s="1"/>
  <c r="B1604" i="7060" s="1"/>
  <c r="B1605" i="7060" s="1"/>
  <c r="B1606" i="7060" s="1"/>
  <c r="B1607" i="7060" s="1"/>
  <c r="B1608" i="7060" s="1"/>
  <c r="B1609" i="7060" s="1"/>
  <c r="B1610" i="7060" s="1"/>
  <c r="B1611" i="7060" s="1"/>
  <c r="B1612" i="7060" s="1"/>
  <c r="B1613" i="7060" s="1"/>
  <c r="B1614" i="7060" s="1"/>
  <c r="B1615" i="7060" s="1"/>
  <c r="B1616" i="7060" s="1"/>
  <c r="B1617" i="7060" s="1"/>
  <c r="B1618" i="7060" s="1"/>
  <c r="B1619" i="7060" s="1"/>
  <c r="B1620" i="7060" s="1"/>
  <c r="B1621" i="7060" s="1"/>
  <c r="B1622" i="7060" s="1"/>
  <c r="B1623" i="7060" s="1"/>
  <c r="B1624" i="7060" s="1"/>
  <c r="B1625" i="7060" s="1"/>
  <c r="B1626" i="7060" s="1"/>
  <c r="B1627" i="7060" s="1"/>
  <c r="B1628" i="7060" s="1"/>
  <c r="B1629" i="7060" s="1"/>
  <c r="B1630" i="7060" s="1"/>
  <c r="B1631" i="7060" s="1"/>
  <c r="B1632" i="7060" s="1"/>
  <c r="B1633" i="7060" s="1"/>
  <c r="B1634" i="7060" s="1"/>
  <c r="B1635" i="7060" s="1"/>
  <c r="B1636" i="7060" s="1"/>
  <c r="B1637" i="7060" s="1"/>
  <c r="B1638" i="7060" s="1"/>
  <c r="B1639" i="7060" s="1"/>
  <c r="B1640" i="7060" s="1"/>
  <c r="B1641" i="7060" s="1"/>
  <c r="B1642" i="7060" s="1"/>
  <c r="B1643" i="7060" s="1"/>
  <c r="B1644" i="7060" s="1"/>
  <c r="B1645" i="7060" s="1"/>
  <c r="B1646" i="7060" s="1"/>
  <c r="B1647" i="7060" s="1"/>
  <c r="B1648" i="7060" s="1"/>
  <c r="B1649" i="7060" s="1"/>
  <c r="B1650" i="7060" s="1"/>
  <c r="B1651" i="7060" s="1"/>
  <c r="B1652" i="7060" s="1"/>
  <c r="B1653" i="7060" s="1"/>
  <c r="B1654" i="7060" s="1"/>
  <c r="B1655" i="7060" s="1"/>
  <c r="B1656" i="7060" s="1"/>
  <c r="B1657" i="7060" s="1"/>
  <c r="B1658" i="7060" s="1"/>
  <c r="B1659" i="7060" s="1"/>
  <c r="B1660" i="7060" s="1"/>
  <c r="B1661" i="7060" s="1"/>
  <c r="B1662" i="7060" s="1"/>
  <c r="B1663" i="7060" s="1"/>
  <c r="B1664" i="7060" s="1"/>
  <c r="B1665" i="7060" s="1"/>
  <c r="B1666" i="7060" s="1"/>
  <c r="B1667" i="7060" s="1"/>
  <c r="B1668" i="7060" s="1"/>
  <c r="B1669" i="7060" s="1"/>
  <c r="B1670" i="7060" s="1"/>
  <c r="B1671" i="7060" s="1"/>
  <c r="B1672" i="7060" s="1"/>
  <c r="B1673" i="7060" s="1"/>
  <c r="B1674" i="7060" s="1"/>
  <c r="B1675" i="7060" s="1"/>
  <c r="B1676" i="7060" s="1"/>
  <c r="B1677" i="7060" s="1"/>
  <c r="B1678" i="7060" s="1"/>
  <c r="B1679" i="7060" s="1"/>
  <c r="B1680" i="7060" s="1"/>
  <c r="B1681" i="7060" s="1"/>
  <c r="B1682" i="7060" s="1"/>
  <c r="B1683" i="7060" s="1"/>
  <c r="B1684" i="7060" s="1"/>
  <c r="B1685" i="7060" s="1"/>
  <c r="B1686" i="7060" s="1"/>
  <c r="B1687" i="7060" s="1"/>
  <c r="B1688" i="7060" s="1"/>
  <c r="B1689" i="7060" s="1"/>
  <c r="B1690" i="7060" s="1"/>
  <c r="B1691" i="7060" s="1"/>
  <c r="B1692" i="7060" s="1"/>
  <c r="B1693" i="7060" s="1"/>
  <c r="B1694" i="7060" s="1"/>
  <c r="B1695" i="7060" s="1"/>
  <c r="B1696" i="7060" s="1"/>
  <c r="B1697" i="7060" s="1"/>
  <c r="B1698" i="7060" s="1"/>
  <c r="B1699" i="7060" s="1"/>
  <c r="B1700" i="7060" s="1"/>
  <c r="B1701" i="7060" s="1"/>
  <c r="B1702" i="7060" s="1"/>
  <c r="B1703" i="7060" s="1"/>
  <c r="B1704" i="7060" s="1"/>
  <c r="B1705" i="7060" s="1"/>
  <c r="B1706" i="7060" s="1"/>
  <c r="B1707" i="7060" s="1"/>
  <c r="B1708" i="7060" s="1"/>
  <c r="B1709" i="7060" s="1"/>
  <c r="B1710" i="7060" s="1"/>
  <c r="B1711" i="7060" s="1"/>
  <c r="B1712" i="7060" s="1"/>
  <c r="B1713" i="7060" s="1"/>
  <c r="B1714" i="7060" s="1"/>
  <c r="B1715" i="7060" s="1"/>
  <c r="B1716" i="7060" s="1"/>
  <c r="B1717" i="7060" s="1"/>
  <c r="B1718" i="7060" s="1"/>
  <c r="B1719" i="7060" s="1"/>
  <c r="B1720" i="7060" s="1"/>
  <c r="B1721" i="7060" s="1"/>
  <c r="B1722" i="7060" s="1"/>
  <c r="B1723" i="7060" s="1"/>
  <c r="B1724" i="7060" s="1"/>
  <c r="B1725" i="7060" s="1"/>
  <c r="B1726" i="7060" s="1"/>
  <c r="B1727" i="7060" s="1"/>
  <c r="B1728" i="7060" s="1"/>
  <c r="B1729" i="7060" s="1"/>
  <c r="B1730" i="7060" s="1"/>
  <c r="B1731" i="7060" s="1"/>
  <c r="B1732" i="7060" s="1"/>
  <c r="B1733" i="7060" s="1"/>
  <c r="B1734" i="7060" s="1"/>
  <c r="B1735" i="7060" s="1"/>
  <c r="B1736" i="7060" s="1"/>
  <c r="B1737" i="7060" s="1"/>
  <c r="B1738" i="7060" s="1"/>
  <c r="B1739" i="7060" s="1"/>
  <c r="B1740" i="7060" s="1"/>
  <c r="B1741" i="7060" s="1"/>
  <c r="B1742" i="7060" s="1"/>
  <c r="B1743" i="7060" s="1"/>
  <c r="B1744" i="7060" s="1"/>
  <c r="B1745" i="7060" s="1"/>
  <c r="B1746" i="7060" s="1"/>
  <c r="B1747" i="7060" s="1"/>
  <c r="B1748" i="7060" s="1"/>
  <c r="B1749" i="7060" s="1"/>
  <c r="B1750" i="7060" s="1"/>
  <c r="B1751" i="7060" s="1"/>
  <c r="B1752" i="7060" s="1"/>
  <c r="B1753" i="7060" s="1"/>
  <c r="B1754" i="7060" s="1"/>
  <c r="B1755" i="7060" s="1"/>
  <c r="B1756" i="7060" s="1"/>
  <c r="B1757" i="7060" s="1"/>
  <c r="B1758" i="7060" s="1"/>
  <c r="B1759" i="7060" s="1"/>
  <c r="B1760" i="7060" s="1"/>
  <c r="B1761" i="7060" s="1"/>
  <c r="B1762" i="7060" s="1"/>
  <c r="B1763" i="7060" s="1"/>
  <c r="B1764" i="7060" s="1"/>
  <c r="B1765" i="7060" s="1"/>
  <c r="B1766" i="7060" s="1"/>
  <c r="B1767" i="7060" s="1"/>
  <c r="B1768" i="7060" s="1"/>
  <c r="B1769" i="7060" s="1"/>
  <c r="B1770" i="7060" s="1"/>
  <c r="B1771" i="7060" s="1"/>
  <c r="B1772" i="7060" s="1"/>
  <c r="B1773" i="7060" s="1"/>
  <c r="B1774" i="7060" s="1"/>
  <c r="B1775" i="7060" s="1"/>
  <c r="B1776" i="7060" s="1"/>
  <c r="B1777" i="7060" s="1"/>
  <c r="B1778" i="7060" s="1"/>
  <c r="B1779" i="7060" s="1"/>
  <c r="B1780" i="7060" s="1"/>
  <c r="B1781" i="7060" s="1"/>
  <c r="B1782" i="7060" s="1"/>
  <c r="B1783" i="7060" s="1"/>
  <c r="B1784" i="7060" s="1"/>
  <c r="B1785" i="7060" s="1"/>
  <c r="B1786" i="7060" s="1"/>
  <c r="B1787" i="7060" s="1"/>
  <c r="B1788" i="7060" s="1"/>
  <c r="B1789" i="7060" s="1"/>
  <c r="B1790" i="7060" s="1"/>
  <c r="B1791" i="7060" s="1"/>
  <c r="B1792" i="7060" s="1"/>
  <c r="B1793" i="7060" s="1"/>
  <c r="B1794" i="7060" s="1"/>
  <c r="B1795" i="7060" s="1"/>
  <c r="B1796" i="7060" s="1"/>
  <c r="B1797" i="7060" s="1"/>
  <c r="B1798" i="7060" s="1"/>
  <c r="B1799" i="7060" s="1"/>
  <c r="B1800" i="7060" s="1"/>
  <c r="B1801" i="7060" s="1"/>
  <c r="B1802" i="7060" s="1"/>
  <c r="C6" i="7059"/>
  <c r="S22" i="7055"/>
  <c r="L25" i="7059"/>
  <c r="R25" i="7059" s="1"/>
  <c r="S21" i="7055"/>
  <c r="L24" i="7059"/>
  <c r="R24" i="7059" s="1"/>
  <c r="S20" i="7055"/>
  <c r="L23" i="7059" s="1"/>
  <c r="S19" i="7055"/>
  <c r="L22" i="7059"/>
  <c r="R22" i="7059" s="1"/>
  <c r="S18" i="7055"/>
  <c r="L21" i="7059" s="1"/>
  <c r="R21" i="7059" s="1"/>
  <c r="S17" i="7055"/>
  <c r="L20" i="7059" s="1"/>
  <c r="R20" i="7059" s="1"/>
  <c r="S16" i="7055"/>
  <c r="L19" i="7059"/>
  <c r="R19" i="7059" s="1"/>
  <c r="S15" i="7055"/>
  <c r="L18" i="7059"/>
  <c r="R18" i="7059" s="1"/>
  <c r="S14" i="7055"/>
  <c r="L17" i="7059" s="1"/>
  <c r="R17" i="7059" s="1"/>
  <c r="S13" i="7055"/>
  <c r="L16" i="7059" s="1"/>
  <c r="S12" i="7055"/>
  <c r="L15" i="7059"/>
  <c r="R15" i="7059" s="1"/>
  <c r="S11" i="7055"/>
  <c r="L14" i="7059" s="1"/>
  <c r="R14" i="7059" s="1"/>
  <c r="S10" i="7055"/>
  <c r="L13" i="7059" s="1"/>
  <c r="R13" i="7059" s="1"/>
  <c r="S9" i="7055"/>
  <c r="L12" i="7059"/>
  <c r="S8" i="7055"/>
  <c r="L11" i="7059"/>
  <c r="R11" i="7059" s="1"/>
  <c r="S7" i="7055"/>
  <c r="L10" i="7059" s="1"/>
  <c r="R10" i="7059" s="1"/>
  <c r="S6" i="7055"/>
  <c r="L9" i="7059" s="1"/>
  <c r="R9" i="7059" s="1"/>
  <c r="S5" i="7055"/>
  <c r="L8" i="7059"/>
  <c r="R8" i="7059" s="1"/>
  <c r="S4" i="7055"/>
  <c r="L7" i="7059"/>
  <c r="R7" i="7059" s="1"/>
  <c r="S3" i="7055"/>
  <c r="L6" i="7059" s="1"/>
  <c r="R6" i="7059" s="1"/>
  <c r="S2" i="7055"/>
  <c r="L5" i="7059" s="1"/>
  <c r="R5" i="7059" s="1"/>
  <c r="G40" i="7059"/>
  <c r="F2" i="7059" s="1"/>
  <c r="Q4" i="7059"/>
  <c r="C16" i="7059"/>
  <c r="C17" i="7059"/>
  <c r="C8" i="7059"/>
  <c r="L1804" i="7059"/>
  <c r="R1804" i="7059" s="1"/>
  <c r="L1803" i="7059"/>
  <c r="R1803" i="7059" s="1"/>
  <c r="L1802" i="7059"/>
  <c r="R1802" i="7059" s="1"/>
  <c r="L1801" i="7059"/>
  <c r="L1800" i="7059"/>
  <c r="R1800" i="7059" s="1"/>
  <c r="L1799" i="7059"/>
  <c r="L1798" i="7059"/>
  <c r="L1797" i="7059"/>
  <c r="R1797" i="7059" s="1"/>
  <c r="L1796" i="7059"/>
  <c r="R1796" i="7059" s="1"/>
  <c r="L1795" i="7059"/>
  <c r="R1795" i="7059" s="1"/>
  <c r="L1794" i="7059"/>
  <c r="R1794" i="7059" s="1"/>
  <c r="L1793" i="7059"/>
  <c r="R1793" i="7059" s="1"/>
  <c r="L1792" i="7059"/>
  <c r="R1792" i="7059" s="1"/>
  <c r="L1791" i="7059"/>
  <c r="R1791" i="7059" s="1"/>
  <c r="L1790" i="7059"/>
  <c r="R1790" i="7059" s="1"/>
  <c r="L1789" i="7059"/>
  <c r="L1788" i="7059"/>
  <c r="R1788" i="7059"/>
  <c r="L1787" i="7059"/>
  <c r="R1787" i="7059" s="1"/>
  <c r="L1786" i="7059"/>
  <c r="R1786" i="7059"/>
  <c r="L1785" i="7059"/>
  <c r="R1785" i="7059" s="1"/>
  <c r="L1784" i="7059"/>
  <c r="L1783" i="7059"/>
  <c r="R1783" i="7059" s="1"/>
  <c r="L1782" i="7059"/>
  <c r="R1782" i="7059" s="1"/>
  <c r="L1781" i="7059"/>
  <c r="L1780" i="7059"/>
  <c r="R1780" i="7059" s="1"/>
  <c r="L1779" i="7059"/>
  <c r="R1779" i="7059"/>
  <c r="L1778" i="7059"/>
  <c r="R1778" i="7059" s="1"/>
  <c r="L1777" i="7059"/>
  <c r="R1777" i="7059" s="1"/>
  <c r="L1776" i="7059"/>
  <c r="R1776" i="7059" s="1"/>
  <c r="L1775" i="7059"/>
  <c r="R1775" i="7059" s="1"/>
  <c r="L1774" i="7059"/>
  <c r="R1774" i="7059" s="1"/>
  <c r="L1773" i="7059"/>
  <c r="R1773" i="7059"/>
  <c r="L1772" i="7059"/>
  <c r="L1771" i="7059"/>
  <c r="L1770" i="7059"/>
  <c r="R1770" i="7059"/>
  <c r="L1769" i="7059"/>
  <c r="R1769" i="7059" s="1"/>
  <c r="L1768" i="7059"/>
  <c r="R1768" i="7059"/>
  <c r="L1767" i="7059"/>
  <c r="L1766" i="7059"/>
  <c r="R1766" i="7059" s="1"/>
  <c r="L1765" i="7059"/>
  <c r="R1765" i="7059"/>
  <c r="L1764" i="7059"/>
  <c r="R1764" i="7059" s="1"/>
  <c r="L1763" i="7059"/>
  <c r="R1763" i="7059"/>
  <c r="L1762" i="7059"/>
  <c r="R1762" i="7059" s="1"/>
  <c r="L1761" i="7059"/>
  <c r="R1761" i="7059"/>
  <c r="L1760" i="7059"/>
  <c r="R1760" i="7059" s="1"/>
  <c r="L1759" i="7059"/>
  <c r="L1758" i="7059"/>
  <c r="R1758" i="7059" s="1"/>
  <c r="L1757" i="7059"/>
  <c r="R1757" i="7059" s="1"/>
  <c r="L1756" i="7059"/>
  <c r="R1756" i="7059" s="1"/>
  <c r="L1755" i="7059"/>
  <c r="R1755" i="7059" s="1"/>
  <c r="L1754" i="7059"/>
  <c r="R1754" i="7059" s="1"/>
  <c r="L1753" i="7059"/>
  <c r="R1753" i="7059"/>
  <c r="L1752" i="7059"/>
  <c r="L1751" i="7059"/>
  <c r="R1751" i="7059" s="1"/>
  <c r="L1750" i="7059"/>
  <c r="R1750" i="7059" s="1"/>
  <c r="L1749" i="7059"/>
  <c r="R1749" i="7059" s="1"/>
  <c r="L1748" i="7059"/>
  <c r="L1747" i="7059"/>
  <c r="R1747" i="7059" s="1"/>
  <c r="L1746" i="7059"/>
  <c r="L1745" i="7059"/>
  <c r="R1745" i="7059" s="1"/>
  <c r="L1744" i="7059"/>
  <c r="R1744" i="7059" s="1"/>
  <c r="L1743" i="7059"/>
  <c r="R1743" i="7059" s="1"/>
  <c r="L1742" i="7059"/>
  <c r="R1742" i="7059" s="1"/>
  <c r="L1741" i="7059"/>
  <c r="L1740" i="7059"/>
  <c r="R1740" i="7059" s="1"/>
  <c r="L1739" i="7059"/>
  <c r="R1739" i="7059" s="1"/>
  <c r="L1738" i="7059"/>
  <c r="R1738" i="7059" s="1"/>
  <c r="L1737" i="7059"/>
  <c r="R1737" i="7059"/>
  <c r="L1736" i="7059"/>
  <c r="R1736" i="7059" s="1"/>
  <c r="L1735" i="7059"/>
  <c r="R1735" i="7059" s="1"/>
  <c r="L1734" i="7059"/>
  <c r="L1733" i="7059"/>
  <c r="R1733" i="7059" s="1"/>
  <c r="L1732" i="7059"/>
  <c r="R1732" i="7059" s="1"/>
  <c r="L1731" i="7059"/>
  <c r="R1731" i="7059" s="1"/>
  <c r="L1730" i="7059"/>
  <c r="R1730" i="7059" s="1"/>
  <c r="L1729" i="7059"/>
  <c r="L1728" i="7059"/>
  <c r="R1728" i="7059"/>
  <c r="L1727" i="7059"/>
  <c r="R1727" i="7059" s="1"/>
  <c r="L1726" i="7059"/>
  <c r="R1726" i="7059" s="1"/>
  <c r="L1725" i="7059"/>
  <c r="R1725" i="7059" s="1"/>
  <c r="L1724" i="7059"/>
  <c r="R1724" i="7059" s="1"/>
  <c r="L1723" i="7059"/>
  <c r="L1722" i="7059"/>
  <c r="R1722" i="7059" s="1"/>
  <c r="L1721" i="7059"/>
  <c r="R1721" i="7059" s="1"/>
  <c r="L1720" i="7059"/>
  <c r="R1720" i="7059"/>
  <c r="L1719" i="7059"/>
  <c r="R1719" i="7059" s="1"/>
  <c r="L1718" i="7059"/>
  <c r="R1718" i="7059" s="1"/>
  <c r="L1717" i="7059"/>
  <c r="R1717" i="7059"/>
  <c r="L1716" i="7059"/>
  <c r="R1716" i="7059" s="1"/>
  <c r="L1715" i="7059"/>
  <c r="R1715" i="7059" s="1"/>
  <c r="L1714" i="7059"/>
  <c r="L1713" i="7059"/>
  <c r="R1713" i="7059" s="1"/>
  <c r="L1712" i="7059"/>
  <c r="R1712" i="7059" s="1"/>
  <c r="L1711" i="7059"/>
  <c r="R1711" i="7059"/>
  <c r="L1710" i="7059"/>
  <c r="L1709" i="7059"/>
  <c r="R1709" i="7059" s="1"/>
  <c r="L1708" i="7059"/>
  <c r="R1708" i="7059" s="1"/>
  <c r="L1707" i="7059"/>
  <c r="R1707" i="7059" s="1"/>
  <c r="L1706" i="7059"/>
  <c r="R1706" i="7059" s="1"/>
  <c r="L1705" i="7059"/>
  <c r="R1705" i="7059" s="1"/>
  <c r="L1704" i="7059"/>
  <c r="R1704" i="7059" s="1"/>
  <c r="L1703" i="7059"/>
  <c r="L1702" i="7059"/>
  <c r="R1702" i="7059" s="1"/>
  <c r="L1701" i="7059"/>
  <c r="R1701" i="7059" s="1"/>
  <c r="L1700" i="7059"/>
  <c r="R1700" i="7059"/>
  <c r="L1699" i="7059"/>
  <c r="L1698" i="7059"/>
  <c r="R1698" i="7059" s="1"/>
  <c r="L1697" i="7059"/>
  <c r="R1697" i="7059" s="1"/>
  <c r="L1696" i="7059"/>
  <c r="R1696" i="7059" s="1"/>
  <c r="L1695" i="7059"/>
  <c r="R1695" i="7059" s="1"/>
  <c r="L1694" i="7059"/>
  <c r="R1694" i="7059" s="1"/>
  <c r="L1693" i="7059"/>
  <c r="R1693" i="7059"/>
  <c r="L1692" i="7059"/>
  <c r="R1692" i="7059" s="1"/>
  <c r="L1691" i="7059"/>
  <c r="L1690" i="7059"/>
  <c r="L1689" i="7059"/>
  <c r="L1688" i="7059"/>
  <c r="R1688" i="7059" s="1"/>
  <c r="L1687" i="7059"/>
  <c r="R1687" i="7059" s="1"/>
  <c r="L1686" i="7059"/>
  <c r="L1685" i="7059"/>
  <c r="R1685" i="7059" s="1"/>
  <c r="L1684" i="7059"/>
  <c r="L1683" i="7059"/>
  <c r="R1683" i="7059"/>
  <c r="L1682" i="7059"/>
  <c r="R1682" i="7059" s="1"/>
  <c r="L1681" i="7059"/>
  <c r="L1680" i="7059"/>
  <c r="R1680" i="7059" s="1"/>
  <c r="L1679" i="7059"/>
  <c r="R1679" i="7059" s="1"/>
  <c r="L1678" i="7059"/>
  <c r="R1678" i="7059" s="1"/>
  <c r="L1677" i="7059"/>
  <c r="R1677" i="7059" s="1"/>
  <c r="L1676" i="7059"/>
  <c r="R1676" i="7059" s="1"/>
  <c r="L1675" i="7059"/>
  <c r="R1675" i="7059" s="1"/>
  <c r="L1674" i="7059"/>
  <c r="L1673" i="7059"/>
  <c r="R1673" i="7059" s="1"/>
  <c r="L1672" i="7059"/>
  <c r="R1672" i="7059" s="1"/>
  <c r="L1671" i="7059"/>
  <c r="R1671" i="7059" s="1"/>
  <c r="L1670" i="7059"/>
  <c r="R1670" i="7059"/>
  <c r="L1669" i="7059"/>
  <c r="L1668" i="7059"/>
  <c r="R1668" i="7059" s="1"/>
  <c r="L1667" i="7059"/>
  <c r="L1666" i="7059"/>
  <c r="R1666" i="7059" s="1"/>
  <c r="L1665" i="7059"/>
  <c r="L1664" i="7059"/>
  <c r="R1664" i="7059" s="1"/>
  <c r="L1663" i="7059"/>
  <c r="R1663" i="7059" s="1"/>
  <c r="L1662" i="7059"/>
  <c r="R1662" i="7059" s="1"/>
  <c r="L1661" i="7059"/>
  <c r="L1660" i="7059"/>
  <c r="R1660" i="7059"/>
  <c r="L1659" i="7059"/>
  <c r="R1659" i="7059" s="1"/>
  <c r="L1658" i="7059"/>
  <c r="R1658" i="7059" s="1"/>
  <c r="L1657" i="7059"/>
  <c r="L1656" i="7059"/>
  <c r="R1656" i="7059" s="1"/>
  <c r="L1655" i="7059"/>
  <c r="R1655" i="7059" s="1"/>
  <c r="L1654" i="7059"/>
  <c r="R1654" i="7059" s="1"/>
  <c r="L1653" i="7059"/>
  <c r="L1652" i="7059"/>
  <c r="R1652" i="7059" s="1"/>
  <c r="L1651" i="7059"/>
  <c r="R1651" i="7059" s="1"/>
  <c r="L1650" i="7059"/>
  <c r="R1650" i="7059" s="1"/>
  <c r="L1649" i="7059"/>
  <c r="R1649" i="7059" s="1"/>
  <c r="L1648" i="7059"/>
  <c r="L1647" i="7059"/>
  <c r="L1646" i="7059"/>
  <c r="R1646" i="7059" s="1"/>
  <c r="L1645" i="7059"/>
  <c r="R1645" i="7059" s="1"/>
  <c r="L1644" i="7059"/>
  <c r="R1644" i="7059" s="1"/>
  <c r="L1643" i="7059"/>
  <c r="L1642" i="7059"/>
  <c r="L1641" i="7059"/>
  <c r="R1641" i="7059" s="1"/>
  <c r="L1640" i="7059"/>
  <c r="R1640" i="7059" s="1"/>
  <c r="L1639" i="7059"/>
  <c r="R1639" i="7059"/>
  <c r="L1638" i="7059"/>
  <c r="R1638" i="7059" s="1"/>
  <c r="L1637" i="7059"/>
  <c r="R1637" i="7059" s="1"/>
  <c r="L1636" i="7059"/>
  <c r="R1636" i="7059" s="1"/>
  <c r="L1635" i="7059"/>
  <c r="R1635" i="7059" s="1"/>
  <c r="L1634" i="7059"/>
  <c r="R1634" i="7059" s="1"/>
  <c r="L1633" i="7059"/>
  <c r="L1632" i="7059"/>
  <c r="R1632" i="7059" s="1"/>
  <c r="L1631" i="7059"/>
  <c r="L1630" i="7059"/>
  <c r="R1630" i="7059"/>
  <c r="L1629" i="7059"/>
  <c r="R1629" i="7059" s="1"/>
  <c r="L1628" i="7059"/>
  <c r="R1628" i="7059" s="1"/>
  <c r="L1627" i="7059"/>
  <c r="L1626" i="7059"/>
  <c r="R1626" i="7059" s="1"/>
  <c r="L1625" i="7059"/>
  <c r="L1624" i="7059"/>
  <c r="R1624" i="7059" s="1"/>
  <c r="L1623" i="7059"/>
  <c r="R1623" i="7059" s="1"/>
  <c r="L1622" i="7059"/>
  <c r="L1621" i="7059"/>
  <c r="R1621" i="7059" s="1"/>
  <c r="L1620" i="7059"/>
  <c r="L1619" i="7059"/>
  <c r="R1619" i="7059" s="1"/>
  <c r="L1618" i="7059"/>
  <c r="R1618" i="7059" s="1"/>
  <c r="L1617" i="7059"/>
  <c r="L1616" i="7059"/>
  <c r="L1615" i="7059"/>
  <c r="R1615" i="7059" s="1"/>
  <c r="L1614" i="7059"/>
  <c r="L1613" i="7059"/>
  <c r="L1612" i="7059"/>
  <c r="R1612" i="7059" s="1"/>
  <c r="L1611" i="7059"/>
  <c r="R1611" i="7059" s="1"/>
  <c r="L1610" i="7059"/>
  <c r="R1610" i="7059" s="1"/>
  <c r="L1609" i="7059"/>
  <c r="L1608" i="7059"/>
  <c r="R1608" i="7059" s="1"/>
  <c r="L1607" i="7059"/>
  <c r="R1607" i="7059" s="1"/>
  <c r="L1606" i="7059"/>
  <c r="R1606" i="7059" s="1"/>
  <c r="L1605" i="7059"/>
  <c r="R1605" i="7059" s="1"/>
  <c r="L1604" i="7059"/>
  <c r="R1604" i="7059"/>
  <c r="L1603" i="7059"/>
  <c r="R1603" i="7059" s="1"/>
  <c r="L1602" i="7059"/>
  <c r="R1602" i="7059"/>
  <c r="L1601" i="7059"/>
  <c r="R1601" i="7059" s="1"/>
  <c r="L1600" i="7059"/>
  <c r="R1600" i="7059" s="1"/>
  <c r="L1599" i="7059"/>
  <c r="R1599" i="7059" s="1"/>
  <c r="L1598" i="7059"/>
  <c r="R1598" i="7059" s="1"/>
  <c r="L1597" i="7059"/>
  <c r="R1597" i="7059" s="1"/>
  <c r="L1596" i="7059"/>
  <c r="R1596" i="7059"/>
  <c r="L1595" i="7059"/>
  <c r="L1594" i="7059"/>
  <c r="R1594" i="7059" s="1"/>
  <c r="L1593" i="7059"/>
  <c r="L1592" i="7059"/>
  <c r="L1591" i="7059"/>
  <c r="R1591" i="7059" s="1"/>
  <c r="L1590" i="7059"/>
  <c r="R1590" i="7059" s="1"/>
  <c r="L1589" i="7059"/>
  <c r="R1589" i="7059" s="1"/>
  <c r="L1588" i="7059"/>
  <c r="R1588" i="7059" s="1"/>
  <c r="L1587" i="7059"/>
  <c r="L1586" i="7059"/>
  <c r="R1586" i="7059"/>
  <c r="L1585" i="7059"/>
  <c r="R1585" i="7059" s="1"/>
  <c r="L1584" i="7059"/>
  <c r="R1584" i="7059" s="1"/>
  <c r="L1583" i="7059"/>
  <c r="R1583" i="7059" s="1"/>
  <c r="L1582" i="7059"/>
  <c r="R1582" i="7059" s="1"/>
  <c r="L1581" i="7059"/>
  <c r="R1581" i="7059" s="1"/>
  <c r="L1580" i="7059"/>
  <c r="R1580" i="7059" s="1"/>
  <c r="L1579" i="7059"/>
  <c r="R1579" i="7059" s="1"/>
  <c r="L1578" i="7059"/>
  <c r="R1578" i="7059"/>
  <c r="L1577" i="7059"/>
  <c r="R1577" i="7059" s="1"/>
  <c r="L1576" i="7059"/>
  <c r="R1576" i="7059" s="1"/>
  <c r="L1575" i="7059"/>
  <c r="R1575" i="7059" s="1"/>
  <c r="L1574" i="7059"/>
  <c r="R1574" i="7059" s="1"/>
  <c r="L1573" i="7059"/>
  <c r="L1572" i="7059"/>
  <c r="L1571" i="7059"/>
  <c r="R1571" i="7059" s="1"/>
  <c r="L1570" i="7059"/>
  <c r="R1570" i="7059" s="1"/>
  <c r="L1569" i="7059"/>
  <c r="R1569" i="7059" s="1"/>
  <c r="L1568" i="7059"/>
  <c r="R1568" i="7059" s="1"/>
  <c r="L1567" i="7059"/>
  <c r="R1567" i="7059"/>
  <c r="L1566" i="7059"/>
  <c r="R1566" i="7059" s="1"/>
  <c r="L1565" i="7059"/>
  <c r="L1564" i="7059"/>
  <c r="R1564" i="7059"/>
  <c r="L1563" i="7059"/>
  <c r="L1562" i="7059"/>
  <c r="R1562" i="7059" s="1"/>
  <c r="L1561" i="7059"/>
  <c r="L1560" i="7059"/>
  <c r="R1560" i="7059" s="1"/>
  <c r="L1559" i="7059"/>
  <c r="R1559" i="7059"/>
  <c r="L1558" i="7059"/>
  <c r="R1558" i="7059" s="1"/>
  <c r="L1557" i="7059"/>
  <c r="R1557" i="7059"/>
  <c r="L1556" i="7059"/>
  <c r="L1555" i="7059"/>
  <c r="R1555" i="7059" s="1"/>
  <c r="L1554" i="7059"/>
  <c r="L1553" i="7059"/>
  <c r="R1553" i="7059" s="1"/>
  <c r="L1552" i="7059"/>
  <c r="R1552" i="7059" s="1"/>
  <c r="L1551" i="7059"/>
  <c r="L1550" i="7059"/>
  <c r="R1550" i="7059" s="1"/>
  <c r="L1549" i="7059"/>
  <c r="R1549" i="7059"/>
  <c r="L1548" i="7059"/>
  <c r="L1547" i="7059"/>
  <c r="L1546" i="7059"/>
  <c r="R1546" i="7059" s="1"/>
  <c r="L1545" i="7059"/>
  <c r="L1544" i="7059"/>
  <c r="R1544" i="7059" s="1"/>
  <c r="L1543" i="7059"/>
  <c r="L1542" i="7059"/>
  <c r="R1542" i="7059"/>
  <c r="L1541" i="7059"/>
  <c r="R1541" i="7059" s="1"/>
  <c r="L1540" i="7059"/>
  <c r="R1540" i="7059"/>
  <c r="L1539" i="7059"/>
  <c r="R1539" i="7059" s="1"/>
  <c r="L1538" i="7059"/>
  <c r="R1538" i="7059" s="1"/>
  <c r="L1537" i="7059"/>
  <c r="R1537" i="7059" s="1"/>
  <c r="L1536" i="7059"/>
  <c r="R1536" i="7059" s="1"/>
  <c r="L1535" i="7059"/>
  <c r="L1534" i="7059"/>
  <c r="L1533" i="7059"/>
  <c r="R1533" i="7059" s="1"/>
  <c r="L1532" i="7059"/>
  <c r="R1532" i="7059" s="1"/>
  <c r="L1531" i="7059"/>
  <c r="L1530" i="7059"/>
  <c r="R1530" i="7059" s="1"/>
  <c r="L1529" i="7059"/>
  <c r="L1528" i="7059"/>
  <c r="L1527" i="7059"/>
  <c r="R1527" i="7059" s="1"/>
  <c r="L1526" i="7059"/>
  <c r="R1526" i="7059" s="1"/>
  <c r="L1525" i="7059"/>
  <c r="L1524" i="7059"/>
  <c r="L1523" i="7059"/>
  <c r="R1523" i="7059" s="1"/>
  <c r="L1522" i="7059"/>
  <c r="R1522" i="7059" s="1"/>
  <c r="L1521" i="7059"/>
  <c r="R1521" i="7059"/>
  <c r="L1520" i="7059"/>
  <c r="R1520" i="7059" s="1"/>
  <c r="L1519" i="7059"/>
  <c r="R1519" i="7059"/>
  <c r="L1518" i="7059"/>
  <c r="R1518" i="7059" s="1"/>
  <c r="L1517" i="7059"/>
  <c r="R1517" i="7059"/>
  <c r="L1516" i="7059"/>
  <c r="R1516" i="7059" s="1"/>
  <c r="L1515" i="7059"/>
  <c r="R1515" i="7059" s="1"/>
  <c r="L1514" i="7059"/>
  <c r="L1513" i="7059"/>
  <c r="L1512" i="7059"/>
  <c r="L1511" i="7059"/>
  <c r="R1511" i="7059" s="1"/>
  <c r="L1510" i="7059"/>
  <c r="R1510" i="7059" s="1"/>
  <c r="L1509" i="7059"/>
  <c r="R1509" i="7059" s="1"/>
  <c r="L1508" i="7059"/>
  <c r="R1508" i="7059" s="1"/>
  <c r="L1507" i="7059"/>
  <c r="L1506" i="7059"/>
  <c r="L1505" i="7059"/>
  <c r="L1504" i="7059"/>
  <c r="R1504" i="7059"/>
  <c r="L1503" i="7059"/>
  <c r="R1503" i="7059" s="1"/>
  <c r="L1502" i="7059"/>
  <c r="R1502" i="7059"/>
  <c r="L1501" i="7059"/>
  <c r="R1501" i="7059" s="1"/>
  <c r="L1500" i="7059"/>
  <c r="R1500" i="7059" s="1"/>
  <c r="L1499" i="7059"/>
  <c r="R1499" i="7059" s="1"/>
  <c r="L1498" i="7059"/>
  <c r="R1498" i="7059" s="1"/>
  <c r="L1497" i="7059"/>
  <c r="R1497" i="7059" s="1"/>
  <c r="L1496" i="7059"/>
  <c r="L1495" i="7059"/>
  <c r="R1495" i="7059" s="1"/>
  <c r="L1494" i="7059"/>
  <c r="R1494" i="7059"/>
  <c r="L1493" i="7059"/>
  <c r="R1493" i="7059" s="1"/>
  <c r="L1492" i="7059"/>
  <c r="L1491" i="7059"/>
  <c r="L1490" i="7059"/>
  <c r="L1489" i="7059"/>
  <c r="R1489" i="7059" s="1"/>
  <c r="L1488" i="7059"/>
  <c r="L1487" i="7059"/>
  <c r="R1487" i="7059" s="1"/>
  <c r="L1486" i="7059"/>
  <c r="R1486" i="7059" s="1"/>
  <c r="L1485" i="7059"/>
  <c r="R1485" i="7059" s="1"/>
  <c r="L1484" i="7059"/>
  <c r="L1483" i="7059"/>
  <c r="R1483" i="7059"/>
  <c r="L1482" i="7059"/>
  <c r="L1481" i="7059"/>
  <c r="R1481" i="7059" s="1"/>
  <c r="L1480" i="7059"/>
  <c r="R1480" i="7059"/>
  <c r="L1479" i="7059"/>
  <c r="L1478" i="7059"/>
  <c r="R1478" i="7059"/>
  <c r="L1477" i="7059"/>
  <c r="R1477" i="7059" s="1"/>
  <c r="L1476" i="7059"/>
  <c r="R1476" i="7059" s="1"/>
  <c r="L1475" i="7059"/>
  <c r="R1475" i="7059" s="1"/>
  <c r="L1474" i="7059"/>
  <c r="R1474" i="7059" s="1"/>
  <c r="L1473" i="7059"/>
  <c r="L1472" i="7059"/>
  <c r="L1471" i="7059"/>
  <c r="L1470" i="7059"/>
  <c r="R1470" i="7059" s="1"/>
  <c r="L1469" i="7059"/>
  <c r="R1469" i="7059" s="1"/>
  <c r="L1468" i="7059"/>
  <c r="L1467" i="7059"/>
  <c r="R1467" i="7059" s="1"/>
  <c r="L1466" i="7059"/>
  <c r="L1465" i="7059"/>
  <c r="R1465" i="7059"/>
  <c r="L1464" i="7059"/>
  <c r="L1463" i="7059"/>
  <c r="L1462" i="7059"/>
  <c r="R1462" i="7059"/>
  <c r="L1461" i="7059"/>
  <c r="R1461" i="7059" s="1"/>
  <c r="L1460" i="7059"/>
  <c r="R1460" i="7059" s="1"/>
  <c r="L1459" i="7059"/>
  <c r="L1458" i="7059"/>
  <c r="L1457" i="7059"/>
  <c r="R1457" i="7059" s="1"/>
  <c r="L1456" i="7059"/>
  <c r="L1455" i="7059"/>
  <c r="L1454" i="7059"/>
  <c r="R1454" i="7059" s="1"/>
  <c r="L1453" i="7059"/>
  <c r="L1452" i="7059"/>
  <c r="R1452" i="7059" s="1"/>
  <c r="L1451" i="7059"/>
  <c r="L1450" i="7059"/>
  <c r="L1449" i="7059"/>
  <c r="R1449" i="7059" s="1"/>
  <c r="L1448" i="7059"/>
  <c r="R1448" i="7059" s="1"/>
  <c r="L1447" i="7059"/>
  <c r="L1446" i="7059"/>
  <c r="L1445" i="7059"/>
  <c r="L1444" i="7059"/>
  <c r="R1444" i="7059" s="1"/>
  <c r="L1443" i="7059"/>
  <c r="R1443" i="7059" s="1"/>
  <c r="L1442" i="7059"/>
  <c r="L1441" i="7059"/>
  <c r="R1441" i="7059" s="1"/>
  <c r="L1440" i="7059"/>
  <c r="R1440" i="7059"/>
  <c r="L1439" i="7059"/>
  <c r="L1393" i="7059"/>
  <c r="L1394" i="7059"/>
  <c r="L1395" i="7059"/>
  <c r="L1396" i="7059"/>
  <c r="L1397" i="7059"/>
  <c r="L1398" i="7059"/>
  <c r="L1399" i="7059"/>
  <c r="L1400" i="7059"/>
  <c r="L1401" i="7059"/>
  <c r="L1402" i="7059"/>
  <c r="L1403" i="7059"/>
  <c r="L1404" i="7059"/>
  <c r="L1405" i="7059"/>
  <c r="L1406" i="7059"/>
  <c r="L1407" i="7059"/>
  <c r="L1408" i="7059"/>
  <c r="L1409" i="7059"/>
  <c r="L1410" i="7059"/>
  <c r="L1411" i="7059"/>
  <c r="L1412" i="7059"/>
  <c r="L1413" i="7059"/>
  <c r="L1414" i="7059"/>
  <c r="L1415" i="7059"/>
  <c r="L1416" i="7059"/>
  <c r="L1417" i="7059"/>
  <c r="L1418" i="7059"/>
  <c r="L1419" i="7059"/>
  <c r="L1420" i="7059"/>
  <c r="L1421" i="7059"/>
  <c r="L1422" i="7059"/>
  <c r="L1423" i="7059"/>
  <c r="L1424" i="7059"/>
  <c r="L1425" i="7059"/>
  <c r="L1426" i="7059"/>
  <c r="L1427" i="7059"/>
  <c r="L1428" i="7059"/>
  <c r="L1429" i="7059"/>
  <c r="L1430" i="7059"/>
  <c r="L1431" i="7059"/>
  <c r="L1432" i="7059"/>
  <c r="L1433" i="7059"/>
  <c r="L1434" i="7059"/>
  <c r="L1435" i="7059"/>
  <c r="L1436" i="7059"/>
  <c r="L1437" i="7059"/>
  <c r="L1438" i="7059"/>
  <c r="L1392" i="7059"/>
  <c r="R1392" i="7059"/>
  <c r="L1391" i="7059"/>
  <c r="R1391" i="7059" s="1"/>
  <c r="L1390" i="7059"/>
  <c r="R1390" i="7059"/>
  <c r="L1389" i="7059"/>
  <c r="L1388" i="7059"/>
  <c r="R1388" i="7059" s="1"/>
  <c r="L1387" i="7059"/>
  <c r="R1387" i="7059" s="1"/>
  <c r="L1386" i="7059"/>
  <c r="L1385" i="7059"/>
  <c r="R1385" i="7059" s="1"/>
  <c r="L1384" i="7059"/>
  <c r="R1384" i="7059" s="1"/>
  <c r="L1383" i="7059"/>
  <c r="L1382" i="7059"/>
  <c r="R1382" i="7059" s="1"/>
  <c r="L1381" i="7059"/>
  <c r="R1381" i="7059" s="1"/>
  <c r="L1380" i="7059"/>
  <c r="R1380" i="7059" s="1"/>
  <c r="L1379" i="7059"/>
  <c r="R1379" i="7059" s="1"/>
  <c r="L1378" i="7059"/>
  <c r="R1378" i="7059" s="1"/>
  <c r="L1377" i="7059"/>
  <c r="R1377" i="7059" s="1"/>
  <c r="L1376" i="7059"/>
  <c r="R1376" i="7059" s="1"/>
  <c r="L1375" i="7059"/>
  <c r="L1374" i="7059"/>
  <c r="R1374" i="7059"/>
  <c r="L1373" i="7059"/>
  <c r="L1372" i="7059"/>
  <c r="R1372" i="7059" s="1"/>
  <c r="L1371" i="7059"/>
  <c r="L1370" i="7059"/>
  <c r="L1369" i="7059"/>
  <c r="R1369" i="7059" s="1"/>
  <c r="L1368" i="7059"/>
  <c r="R1368" i="7059" s="1"/>
  <c r="L1367" i="7059"/>
  <c r="R1367" i="7059" s="1"/>
  <c r="L1366" i="7059"/>
  <c r="L1365" i="7059"/>
  <c r="L1364" i="7059"/>
  <c r="R1364" i="7059" s="1"/>
  <c r="L1363" i="7059"/>
  <c r="R1363" i="7059"/>
  <c r="L1362" i="7059"/>
  <c r="L1329" i="7059"/>
  <c r="R1329" i="7059" s="1"/>
  <c r="L1330" i="7059"/>
  <c r="L1331" i="7059"/>
  <c r="L1332" i="7059"/>
  <c r="L1333" i="7059"/>
  <c r="L1334" i="7059"/>
  <c r="L1335" i="7059"/>
  <c r="L1336" i="7059"/>
  <c r="L1337" i="7059"/>
  <c r="L1338" i="7059"/>
  <c r="L1339" i="7059"/>
  <c r="L1340" i="7059"/>
  <c r="L1341" i="7059"/>
  <c r="L1342" i="7059"/>
  <c r="L1343" i="7059"/>
  <c r="L1344" i="7059"/>
  <c r="L1345" i="7059"/>
  <c r="L1346" i="7059"/>
  <c r="L1347" i="7059"/>
  <c r="L1348" i="7059"/>
  <c r="L1349" i="7059"/>
  <c r="L1350" i="7059"/>
  <c r="L1351" i="7059"/>
  <c r="L1352" i="7059"/>
  <c r="L1353" i="7059"/>
  <c r="L1354" i="7059"/>
  <c r="L1355" i="7059"/>
  <c r="L1356" i="7059"/>
  <c r="L1357" i="7059"/>
  <c r="L1358" i="7059"/>
  <c r="L1359" i="7059"/>
  <c r="L1360" i="7059"/>
  <c r="L1361" i="7059"/>
  <c r="L1328" i="7059"/>
  <c r="R1328" i="7059" s="1"/>
  <c r="L1327" i="7059"/>
  <c r="R1327" i="7059" s="1"/>
  <c r="L1326" i="7059"/>
  <c r="L1325" i="7059"/>
  <c r="R1325" i="7059"/>
  <c r="L1324" i="7059"/>
  <c r="R1324" i="7059" s="1"/>
  <c r="L1323" i="7059"/>
  <c r="L1322" i="7059"/>
  <c r="R1322" i="7059" s="1"/>
  <c r="L1321" i="7059"/>
  <c r="R1321" i="7059" s="1"/>
  <c r="L1320" i="7059"/>
  <c r="R1320" i="7059" s="1"/>
  <c r="L1319" i="7059"/>
  <c r="R1319" i="7059" s="1"/>
  <c r="L1318" i="7059"/>
  <c r="R1318" i="7059" s="1"/>
  <c r="L1317" i="7059"/>
  <c r="L1316" i="7059"/>
  <c r="R1316" i="7059"/>
  <c r="L1315" i="7059"/>
  <c r="L1314" i="7059"/>
  <c r="R1314" i="7059" s="1"/>
  <c r="L1313" i="7059"/>
  <c r="R1313" i="7059" s="1"/>
  <c r="L1312" i="7059"/>
  <c r="R1312" i="7059" s="1"/>
  <c r="L1311" i="7059"/>
  <c r="L1310" i="7059"/>
  <c r="R1310" i="7059" s="1"/>
  <c r="L1309" i="7059"/>
  <c r="L1308" i="7059"/>
  <c r="R1308" i="7059"/>
  <c r="L1307" i="7059"/>
  <c r="R1307" i="7059" s="1"/>
  <c r="L1306" i="7059"/>
  <c r="R1306" i="7059" s="1"/>
  <c r="L1305" i="7059"/>
  <c r="R1305" i="7059" s="1"/>
  <c r="L1304" i="7059"/>
  <c r="R1304" i="7059" s="1"/>
  <c r="L1303" i="7059"/>
  <c r="R1303" i="7059" s="1"/>
  <c r="L1302" i="7059"/>
  <c r="L1301" i="7059"/>
  <c r="R1301" i="7059" s="1"/>
  <c r="L1300" i="7059"/>
  <c r="L1299" i="7059"/>
  <c r="R1299" i="7059" s="1"/>
  <c r="L1298" i="7059"/>
  <c r="R1298" i="7059" s="1"/>
  <c r="L1297" i="7059"/>
  <c r="R1297" i="7059" s="1"/>
  <c r="L1296" i="7059"/>
  <c r="L1295" i="7059"/>
  <c r="L1294" i="7059"/>
  <c r="R1294" i="7059" s="1"/>
  <c r="L1293" i="7059"/>
  <c r="R1293" i="7059" s="1"/>
  <c r="L1292" i="7059"/>
  <c r="L1291" i="7059"/>
  <c r="L1290" i="7059"/>
  <c r="R1290" i="7059" s="1"/>
  <c r="L1289" i="7059"/>
  <c r="R1289" i="7059" s="1"/>
  <c r="L1288" i="7059"/>
  <c r="R1288" i="7059" s="1"/>
  <c r="L1287" i="7059"/>
  <c r="L1286" i="7059"/>
  <c r="R1286" i="7059" s="1"/>
  <c r="L1285" i="7059"/>
  <c r="R1285" i="7059" s="1"/>
  <c r="L1284" i="7059"/>
  <c r="L1283" i="7059"/>
  <c r="R1283" i="7059" s="1"/>
  <c r="L1282" i="7059"/>
  <c r="L1265" i="7059"/>
  <c r="R1265" i="7059"/>
  <c r="L1266" i="7059"/>
  <c r="L1267" i="7059"/>
  <c r="L1268" i="7059"/>
  <c r="L1269" i="7059"/>
  <c r="L1270" i="7059"/>
  <c r="L1271" i="7059"/>
  <c r="L1272" i="7059"/>
  <c r="L1273" i="7059"/>
  <c r="L1274" i="7059"/>
  <c r="L1275" i="7059"/>
  <c r="L1276" i="7059"/>
  <c r="L1277" i="7059"/>
  <c r="L1278" i="7059"/>
  <c r="L1279" i="7059"/>
  <c r="L1280" i="7059"/>
  <c r="L1281" i="7059"/>
  <c r="L1264" i="7059"/>
  <c r="R1264" i="7059" s="1"/>
  <c r="L1263" i="7059"/>
  <c r="L1262" i="7059"/>
  <c r="R1262" i="7059" s="1"/>
  <c r="L1261" i="7059"/>
  <c r="L1260" i="7059"/>
  <c r="R1260" i="7059" s="1"/>
  <c r="L1259" i="7059"/>
  <c r="R1259" i="7059" s="1"/>
  <c r="L1258" i="7059"/>
  <c r="L1257" i="7059"/>
  <c r="R1257" i="7059" s="1"/>
  <c r="L1256" i="7059"/>
  <c r="R1256" i="7059" s="1"/>
  <c r="L1255" i="7059"/>
  <c r="R1255" i="7059" s="1"/>
  <c r="L1254" i="7059"/>
  <c r="L1253" i="7059"/>
  <c r="R1253" i="7059"/>
  <c r="L1252" i="7059"/>
  <c r="R1252" i="7059" s="1"/>
  <c r="L1211" i="7059"/>
  <c r="L1212" i="7059"/>
  <c r="L1213" i="7059"/>
  <c r="L1214" i="7059"/>
  <c r="L1215" i="7059"/>
  <c r="L1216" i="7059"/>
  <c r="L1217" i="7059"/>
  <c r="L1218" i="7059"/>
  <c r="L1219" i="7059"/>
  <c r="L1220" i="7059"/>
  <c r="L1221" i="7059"/>
  <c r="L1222" i="7059"/>
  <c r="L1223" i="7059"/>
  <c r="L1224" i="7059"/>
  <c r="L1225" i="7059"/>
  <c r="L1226" i="7059"/>
  <c r="L1227" i="7059"/>
  <c r="L1228" i="7059"/>
  <c r="L1229" i="7059"/>
  <c r="L1230" i="7059"/>
  <c r="L1231" i="7059"/>
  <c r="L1232" i="7059"/>
  <c r="L1233" i="7059"/>
  <c r="L1234" i="7059"/>
  <c r="L1235" i="7059"/>
  <c r="L1236" i="7059"/>
  <c r="L1237" i="7059"/>
  <c r="L1238" i="7059"/>
  <c r="L1239" i="7059"/>
  <c r="L1240" i="7059"/>
  <c r="L1241" i="7059"/>
  <c r="L1242" i="7059"/>
  <c r="L1243" i="7059"/>
  <c r="L1244" i="7059"/>
  <c r="L1245" i="7059"/>
  <c r="L1246" i="7059"/>
  <c r="L1247" i="7059"/>
  <c r="L1248" i="7059"/>
  <c r="L1249" i="7059"/>
  <c r="L1250" i="7059"/>
  <c r="L1251" i="7059"/>
  <c r="L1210" i="7059"/>
  <c r="R1210" i="7059" s="1"/>
  <c r="L1209" i="7059"/>
  <c r="R1209" i="7059" s="1"/>
  <c r="L1208" i="7059"/>
  <c r="L1207" i="7059"/>
  <c r="R1207" i="7059" s="1"/>
  <c r="L1206" i="7059"/>
  <c r="R1206" i="7059" s="1"/>
  <c r="L1205" i="7059"/>
  <c r="M1205" i="7059"/>
  <c r="N1205" i="7059"/>
  <c r="M1206" i="7059"/>
  <c r="N1206" i="7059"/>
  <c r="M1207" i="7059"/>
  <c r="N1207" i="7059"/>
  <c r="M1208" i="7059"/>
  <c r="N1208" i="7059"/>
  <c r="M1209" i="7059"/>
  <c r="N1209" i="7059"/>
  <c r="M1210" i="7059"/>
  <c r="N1210" i="7059"/>
  <c r="M1211" i="7059"/>
  <c r="N1211" i="7059"/>
  <c r="M1212" i="7059"/>
  <c r="N1212" i="7059"/>
  <c r="M1213" i="7059"/>
  <c r="N1213" i="7059"/>
  <c r="M1214" i="7059"/>
  <c r="N1214" i="7059"/>
  <c r="M1215" i="7059"/>
  <c r="N1215" i="7059"/>
  <c r="M1216" i="7059"/>
  <c r="N1216" i="7059"/>
  <c r="M1217" i="7059"/>
  <c r="N1217" i="7059"/>
  <c r="M1218" i="7059"/>
  <c r="N1218" i="7059"/>
  <c r="M1219" i="7059"/>
  <c r="N1219" i="7059"/>
  <c r="M1220" i="7059"/>
  <c r="N1220" i="7059"/>
  <c r="M1221" i="7059"/>
  <c r="N1221" i="7059"/>
  <c r="M1222" i="7059"/>
  <c r="N1222" i="7059"/>
  <c r="M1223" i="7059"/>
  <c r="N1223" i="7059"/>
  <c r="M1224" i="7059"/>
  <c r="N1224" i="7059"/>
  <c r="M1225" i="7059"/>
  <c r="N1225" i="7059"/>
  <c r="M1226" i="7059"/>
  <c r="N1226" i="7059"/>
  <c r="M1227" i="7059"/>
  <c r="N1227" i="7059"/>
  <c r="M1228" i="7059"/>
  <c r="N1228" i="7059"/>
  <c r="M1229" i="7059"/>
  <c r="N1229" i="7059"/>
  <c r="M1230" i="7059"/>
  <c r="N1230" i="7059"/>
  <c r="M1231" i="7059"/>
  <c r="N1231" i="7059"/>
  <c r="M1232" i="7059"/>
  <c r="N1232" i="7059"/>
  <c r="M1233" i="7059"/>
  <c r="N1233" i="7059"/>
  <c r="M1234" i="7059"/>
  <c r="N1234" i="7059"/>
  <c r="M1235" i="7059"/>
  <c r="N1235" i="7059"/>
  <c r="M1236" i="7059"/>
  <c r="N1236" i="7059"/>
  <c r="M1237" i="7059"/>
  <c r="N1237" i="7059"/>
  <c r="M1238" i="7059"/>
  <c r="N1238" i="7059"/>
  <c r="M1239" i="7059"/>
  <c r="N1239" i="7059"/>
  <c r="M1240" i="7059"/>
  <c r="N1240" i="7059"/>
  <c r="M1241" i="7059"/>
  <c r="N1241" i="7059"/>
  <c r="M1242" i="7059"/>
  <c r="N1242" i="7059"/>
  <c r="M1243" i="7059"/>
  <c r="N1243" i="7059"/>
  <c r="M1244" i="7059"/>
  <c r="N1244" i="7059"/>
  <c r="M1245" i="7059"/>
  <c r="N1245" i="7059"/>
  <c r="M1246" i="7059"/>
  <c r="N1246" i="7059"/>
  <c r="M1247" i="7059"/>
  <c r="N1247" i="7059"/>
  <c r="M1248" i="7059"/>
  <c r="N1248" i="7059"/>
  <c r="M1249" i="7059"/>
  <c r="N1249" i="7059"/>
  <c r="M1250" i="7059"/>
  <c r="N1250" i="7059"/>
  <c r="M1251" i="7059"/>
  <c r="N1251" i="7059"/>
  <c r="M1252" i="7059"/>
  <c r="N1252" i="7059"/>
  <c r="M1253" i="7059"/>
  <c r="N1253" i="7059"/>
  <c r="M1254" i="7059"/>
  <c r="N1254" i="7059"/>
  <c r="M1255" i="7059"/>
  <c r="N1255" i="7059"/>
  <c r="M1256" i="7059"/>
  <c r="N1256" i="7059"/>
  <c r="M1257" i="7059"/>
  <c r="N1257" i="7059"/>
  <c r="M1258" i="7059"/>
  <c r="N1258" i="7059"/>
  <c r="M1259" i="7059"/>
  <c r="N1259" i="7059"/>
  <c r="M1260" i="7059"/>
  <c r="N1260" i="7059"/>
  <c r="M1261" i="7059"/>
  <c r="N1261" i="7059"/>
  <c r="M1262" i="7059"/>
  <c r="N1262" i="7059"/>
  <c r="M1263" i="7059"/>
  <c r="N1263" i="7059"/>
  <c r="M1264" i="7059"/>
  <c r="N1264" i="7059"/>
  <c r="M1265" i="7059"/>
  <c r="N1265" i="7059"/>
  <c r="M1266" i="7059"/>
  <c r="N1266" i="7059"/>
  <c r="M1267" i="7059"/>
  <c r="N1267" i="7059"/>
  <c r="M1268" i="7059"/>
  <c r="N1268" i="7059"/>
  <c r="M1269" i="7059"/>
  <c r="N1269" i="7059"/>
  <c r="M1270" i="7059"/>
  <c r="N1270" i="7059"/>
  <c r="M1271" i="7059"/>
  <c r="N1271" i="7059"/>
  <c r="M1272" i="7059"/>
  <c r="N1272" i="7059"/>
  <c r="M1273" i="7059"/>
  <c r="T1273" i="7059" s="1"/>
  <c r="N1273" i="7059"/>
  <c r="M1274" i="7059"/>
  <c r="N1274" i="7059"/>
  <c r="M1275" i="7059"/>
  <c r="N1275" i="7059"/>
  <c r="M1276" i="7059"/>
  <c r="N1276" i="7059"/>
  <c r="M1277" i="7059"/>
  <c r="N1277" i="7059"/>
  <c r="M1278" i="7059"/>
  <c r="N1278" i="7059"/>
  <c r="M1279" i="7059"/>
  <c r="N1279" i="7059"/>
  <c r="M1280" i="7059"/>
  <c r="N1280" i="7059"/>
  <c r="M1281" i="7059"/>
  <c r="N1281" i="7059"/>
  <c r="M1282" i="7059"/>
  <c r="N1282" i="7059"/>
  <c r="M1283" i="7059"/>
  <c r="N1283" i="7059"/>
  <c r="M1284" i="7059"/>
  <c r="N1284" i="7059"/>
  <c r="M1285" i="7059"/>
  <c r="N1285" i="7059"/>
  <c r="M1286" i="7059"/>
  <c r="N1286" i="7059"/>
  <c r="M1287" i="7059"/>
  <c r="N1287" i="7059"/>
  <c r="M1288" i="7059"/>
  <c r="N1288" i="7059"/>
  <c r="M1289" i="7059"/>
  <c r="N1289" i="7059"/>
  <c r="M1290" i="7059"/>
  <c r="N1290" i="7059"/>
  <c r="M1291" i="7059"/>
  <c r="N1291" i="7059"/>
  <c r="M1292" i="7059"/>
  <c r="N1292" i="7059"/>
  <c r="M1293" i="7059"/>
  <c r="N1293" i="7059"/>
  <c r="M1294" i="7059"/>
  <c r="N1294" i="7059"/>
  <c r="M1295" i="7059"/>
  <c r="N1295" i="7059"/>
  <c r="M1296" i="7059"/>
  <c r="N1296" i="7059"/>
  <c r="M1297" i="7059"/>
  <c r="N1297" i="7059"/>
  <c r="M1298" i="7059"/>
  <c r="N1298" i="7059"/>
  <c r="M1299" i="7059"/>
  <c r="N1299" i="7059"/>
  <c r="M1300" i="7059"/>
  <c r="N1300" i="7059"/>
  <c r="M1301" i="7059"/>
  <c r="N1301" i="7059"/>
  <c r="M1302" i="7059"/>
  <c r="N1302" i="7059"/>
  <c r="M1303" i="7059"/>
  <c r="N1303" i="7059"/>
  <c r="M1304" i="7059"/>
  <c r="N1304" i="7059"/>
  <c r="M1305" i="7059"/>
  <c r="N1305" i="7059"/>
  <c r="M1306" i="7059"/>
  <c r="N1306" i="7059"/>
  <c r="M1307" i="7059"/>
  <c r="N1307" i="7059"/>
  <c r="M1308" i="7059"/>
  <c r="N1308" i="7059"/>
  <c r="M1309" i="7059"/>
  <c r="N1309" i="7059"/>
  <c r="M1310" i="7059"/>
  <c r="N1310" i="7059"/>
  <c r="M1311" i="7059"/>
  <c r="N1311" i="7059"/>
  <c r="M1312" i="7059"/>
  <c r="N1312" i="7059"/>
  <c r="M1313" i="7059"/>
  <c r="N1313" i="7059"/>
  <c r="M1314" i="7059"/>
  <c r="N1314" i="7059"/>
  <c r="M1315" i="7059"/>
  <c r="N1315" i="7059"/>
  <c r="M1316" i="7059"/>
  <c r="N1316" i="7059"/>
  <c r="M1317" i="7059"/>
  <c r="N1317" i="7059"/>
  <c r="M1318" i="7059"/>
  <c r="N1318" i="7059"/>
  <c r="M1319" i="7059"/>
  <c r="N1319" i="7059"/>
  <c r="M1320" i="7059"/>
  <c r="N1320" i="7059"/>
  <c r="M1321" i="7059"/>
  <c r="N1321" i="7059"/>
  <c r="M1322" i="7059"/>
  <c r="N1322" i="7059"/>
  <c r="M1323" i="7059"/>
  <c r="N1323" i="7059"/>
  <c r="M1324" i="7059"/>
  <c r="N1324" i="7059"/>
  <c r="M1325" i="7059"/>
  <c r="N1325" i="7059"/>
  <c r="M1326" i="7059"/>
  <c r="N1326" i="7059"/>
  <c r="M1327" i="7059"/>
  <c r="N1327" i="7059"/>
  <c r="M1328" i="7059"/>
  <c r="N1328" i="7059"/>
  <c r="M1329" i="7059"/>
  <c r="N1329" i="7059"/>
  <c r="M1330" i="7059"/>
  <c r="N1330" i="7059"/>
  <c r="M1331" i="7059"/>
  <c r="N1331" i="7059"/>
  <c r="M1332" i="7059"/>
  <c r="N1332" i="7059"/>
  <c r="M1333" i="7059"/>
  <c r="N1333" i="7059"/>
  <c r="M1334" i="7059"/>
  <c r="N1334" i="7059"/>
  <c r="M1335" i="7059"/>
  <c r="N1335" i="7059"/>
  <c r="M1336" i="7059"/>
  <c r="N1336" i="7059"/>
  <c r="M1337" i="7059"/>
  <c r="T1337" i="7059" s="1"/>
  <c r="N1337" i="7059"/>
  <c r="M1338" i="7059"/>
  <c r="N1338" i="7059"/>
  <c r="M1339" i="7059"/>
  <c r="N1339" i="7059"/>
  <c r="M1340" i="7059"/>
  <c r="N1340" i="7059"/>
  <c r="M1341" i="7059"/>
  <c r="N1341" i="7059"/>
  <c r="M1342" i="7059"/>
  <c r="N1342" i="7059"/>
  <c r="M1343" i="7059"/>
  <c r="N1343" i="7059"/>
  <c r="M1344" i="7059"/>
  <c r="N1344" i="7059"/>
  <c r="M1345" i="7059"/>
  <c r="N1345" i="7059"/>
  <c r="M1346" i="7059"/>
  <c r="N1346" i="7059"/>
  <c r="M1347" i="7059"/>
  <c r="N1347" i="7059"/>
  <c r="M1348" i="7059"/>
  <c r="N1348" i="7059"/>
  <c r="M1349" i="7059"/>
  <c r="N1349" i="7059"/>
  <c r="M1350" i="7059"/>
  <c r="N1350" i="7059"/>
  <c r="M1351" i="7059"/>
  <c r="N1351" i="7059"/>
  <c r="M1352" i="7059"/>
  <c r="N1352" i="7059"/>
  <c r="M1353" i="7059"/>
  <c r="N1353" i="7059"/>
  <c r="M1354" i="7059"/>
  <c r="N1354" i="7059"/>
  <c r="M1355" i="7059"/>
  <c r="N1355" i="7059"/>
  <c r="M1356" i="7059"/>
  <c r="N1356" i="7059"/>
  <c r="M1357" i="7059"/>
  <c r="N1357" i="7059"/>
  <c r="M1358" i="7059"/>
  <c r="T1358" i="7059"/>
  <c r="N1358" i="7059"/>
  <c r="M1359" i="7059"/>
  <c r="N1359" i="7059"/>
  <c r="M1360" i="7059"/>
  <c r="N1360" i="7059"/>
  <c r="M1361" i="7059"/>
  <c r="N1361" i="7059"/>
  <c r="M1362" i="7059"/>
  <c r="N1362" i="7059"/>
  <c r="M1363" i="7059"/>
  <c r="N1363" i="7059"/>
  <c r="M1364" i="7059"/>
  <c r="N1364" i="7059"/>
  <c r="M1365" i="7059"/>
  <c r="N1365" i="7059"/>
  <c r="M1366" i="7059"/>
  <c r="N1366" i="7059"/>
  <c r="M1367" i="7059"/>
  <c r="N1367" i="7059"/>
  <c r="M1368" i="7059"/>
  <c r="N1368" i="7059"/>
  <c r="M1369" i="7059"/>
  <c r="N1369" i="7059"/>
  <c r="M1370" i="7059"/>
  <c r="N1370" i="7059"/>
  <c r="M1371" i="7059"/>
  <c r="N1371" i="7059"/>
  <c r="M1372" i="7059"/>
  <c r="N1372" i="7059"/>
  <c r="M1373" i="7059"/>
  <c r="N1373" i="7059"/>
  <c r="M1374" i="7059"/>
  <c r="N1374" i="7059"/>
  <c r="M1375" i="7059"/>
  <c r="N1375" i="7059"/>
  <c r="M1376" i="7059"/>
  <c r="N1376" i="7059"/>
  <c r="M1377" i="7059"/>
  <c r="N1377" i="7059"/>
  <c r="M1378" i="7059"/>
  <c r="N1378" i="7059"/>
  <c r="M1379" i="7059"/>
  <c r="N1379" i="7059"/>
  <c r="M1380" i="7059"/>
  <c r="N1380" i="7059"/>
  <c r="M1381" i="7059"/>
  <c r="N1381" i="7059"/>
  <c r="M1382" i="7059"/>
  <c r="N1382" i="7059"/>
  <c r="M1383" i="7059"/>
  <c r="N1383" i="7059"/>
  <c r="M1384" i="7059"/>
  <c r="N1384" i="7059"/>
  <c r="M1385" i="7059"/>
  <c r="N1385" i="7059"/>
  <c r="M1386" i="7059"/>
  <c r="N1386" i="7059"/>
  <c r="M1387" i="7059"/>
  <c r="N1387" i="7059"/>
  <c r="M1388" i="7059"/>
  <c r="N1388" i="7059"/>
  <c r="M1389" i="7059"/>
  <c r="N1389" i="7059"/>
  <c r="M1390" i="7059"/>
  <c r="N1390" i="7059"/>
  <c r="M1391" i="7059"/>
  <c r="N1391" i="7059"/>
  <c r="M1392" i="7059"/>
  <c r="N1392" i="7059"/>
  <c r="M1393" i="7059"/>
  <c r="N1393" i="7059"/>
  <c r="M1394" i="7059"/>
  <c r="N1394" i="7059"/>
  <c r="M1395" i="7059"/>
  <c r="N1395" i="7059"/>
  <c r="M1396" i="7059"/>
  <c r="N1396" i="7059"/>
  <c r="M1397" i="7059"/>
  <c r="N1397" i="7059"/>
  <c r="M1398" i="7059"/>
  <c r="N1398" i="7059"/>
  <c r="M1399" i="7059"/>
  <c r="N1399" i="7059"/>
  <c r="M1400" i="7059"/>
  <c r="N1400" i="7059"/>
  <c r="M1401" i="7059"/>
  <c r="N1401" i="7059"/>
  <c r="M1402" i="7059"/>
  <c r="N1402" i="7059"/>
  <c r="M1403" i="7059"/>
  <c r="N1403" i="7059"/>
  <c r="M1404" i="7059"/>
  <c r="N1404" i="7059"/>
  <c r="M1405" i="7059"/>
  <c r="N1405" i="7059"/>
  <c r="M1406" i="7059"/>
  <c r="N1406" i="7059"/>
  <c r="M1407" i="7059"/>
  <c r="N1407" i="7059"/>
  <c r="M1408" i="7059"/>
  <c r="N1408" i="7059"/>
  <c r="M1409" i="7059"/>
  <c r="N1409" i="7059"/>
  <c r="M1410" i="7059"/>
  <c r="N1410" i="7059"/>
  <c r="M1411" i="7059"/>
  <c r="N1411" i="7059"/>
  <c r="M1412" i="7059"/>
  <c r="N1412" i="7059"/>
  <c r="M1413" i="7059"/>
  <c r="N1413" i="7059"/>
  <c r="M1414" i="7059"/>
  <c r="N1414" i="7059"/>
  <c r="M1415" i="7059"/>
  <c r="N1415" i="7059"/>
  <c r="M1416" i="7059"/>
  <c r="N1416" i="7059"/>
  <c r="M1417" i="7059"/>
  <c r="N1417" i="7059"/>
  <c r="M1418" i="7059"/>
  <c r="N1418" i="7059"/>
  <c r="M1419" i="7059"/>
  <c r="N1419" i="7059"/>
  <c r="M1420" i="7059"/>
  <c r="N1420" i="7059"/>
  <c r="M1421" i="7059"/>
  <c r="N1421" i="7059"/>
  <c r="M1422" i="7059"/>
  <c r="N1422" i="7059"/>
  <c r="M1423" i="7059"/>
  <c r="N1423" i="7059"/>
  <c r="M1424" i="7059"/>
  <c r="N1424" i="7059"/>
  <c r="M1425" i="7059"/>
  <c r="N1425" i="7059"/>
  <c r="M1426" i="7059"/>
  <c r="N1426" i="7059"/>
  <c r="M1427" i="7059"/>
  <c r="N1427" i="7059"/>
  <c r="M1428" i="7059"/>
  <c r="N1428" i="7059"/>
  <c r="M1429" i="7059"/>
  <c r="N1429" i="7059"/>
  <c r="M1430" i="7059"/>
  <c r="N1430" i="7059"/>
  <c r="M1431" i="7059"/>
  <c r="N1431" i="7059"/>
  <c r="M1432" i="7059"/>
  <c r="N1432" i="7059"/>
  <c r="M1433" i="7059"/>
  <c r="N1433" i="7059"/>
  <c r="M1434" i="7059"/>
  <c r="N1434" i="7059"/>
  <c r="M1435" i="7059"/>
  <c r="N1435" i="7059"/>
  <c r="M1436" i="7059"/>
  <c r="N1436" i="7059"/>
  <c r="M1437" i="7059"/>
  <c r="N1437" i="7059"/>
  <c r="M1438" i="7059"/>
  <c r="N1438" i="7059"/>
  <c r="M1439" i="7059"/>
  <c r="N1439" i="7059"/>
  <c r="M1440" i="7059"/>
  <c r="N1440" i="7059"/>
  <c r="M1441" i="7059"/>
  <c r="N1441" i="7059"/>
  <c r="M1442" i="7059"/>
  <c r="N1442" i="7059"/>
  <c r="M1443" i="7059"/>
  <c r="N1443" i="7059"/>
  <c r="M1444" i="7059"/>
  <c r="N1444" i="7059"/>
  <c r="M1445" i="7059"/>
  <c r="T1445" i="7059" s="1"/>
  <c r="N1445" i="7059"/>
  <c r="M1446" i="7059"/>
  <c r="N1446" i="7059"/>
  <c r="M1447" i="7059"/>
  <c r="N1447" i="7059"/>
  <c r="M1448" i="7059"/>
  <c r="N1448" i="7059"/>
  <c r="M1449" i="7059"/>
  <c r="N1449" i="7059"/>
  <c r="M1450" i="7059"/>
  <c r="N1450" i="7059"/>
  <c r="M1451" i="7059"/>
  <c r="N1451" i="7059"/>
  <c r="M1452" i="7059"/>
  <c r="N1452" i="7059"/>
  <c r="M1453" i="7059"/>
  <c r="N1453" i="7059"/>
  <c r="M1454" i="7059"/>
  <c r="N1454" i="7059"/>
  <c r="M1455" i="7059"/>
  <c r="N1455" i="7059"/>
  <c r="M1456" i="7059"/>
  <c r="N1456" i="7059"/>
  <c r="M1457" i="7059"/>
  <c r="N1457" i="7059"/>
  <c r="M1458" i="7059"/>
  <c r="N1458" i="7059"/>
  <c r="M1459" i="7059"/>
  <c r="N1459" i="7059"/>
  <c r="T1459" i="7059"/>
  <c r="M1460" i="7059"/>
  <c r="T1460" i="7059" s="1"/>
  <c r="N1460" i="7059"/>
  <c r="M1461" i="7059"/>
  <c r="N1461" i="7059"/>
  <c r="M1462" i="7059"/>
  <c r="N1462" i="7059"/>
  <c r="M1463" i="7059"/>
  <c r="N1463" i="7059"/>
  <c r="M1464" i="7059"/>
  <c r="N1464" i="7059"/>
  <c r="T1464" i="7059"/>
  <c r="M1465" i="7059"/>
  <c r="N1465" i="7059"/>
  <c r="M1466" i="7059"/>
  <c r="N1466" i="7059"/>
  <c r="M1467" i="7059"/>
  <c r="T1467" i="7059" s="1"/>
  <c r="N1467" i="7059"/>
  <c r="M1468" i="7059"/>
  <c r="N1468" i="7059"/>
  <c r="M1469" i="7059"/>
  <c r="N1469" i="7059"/>
  <c r="M1470" i="7059"/>
  <c r="N1470" i="7059"/>
  <c r="M1471" i="7059"/>
  <c r="N1471" i="7059"/>
  <c r="M1472" i="7059"/>
  <c r="N1472" i="7059"/>
  <c r="M1473" i="7059"/>
  <c r="N1473" i="7059"/>
  <c r="M1474" i="7059"/>
  <c r="N1474" i="7059"/>
  <c r="M1475" i="7059"/>
  <c r="T1475" i="7059" s="1"/>
  <c r="N1475" i="7059"/>
  <c r="M1476" i="7059"/>
  <c r="N1476" i="7059"/>
  <c r="M1477" i="7059"/>
  <c r="N1477" i="7059"/>
  <c r="M1478" i="7059"/>
  <c r="N1478" i="7059"/>
  <c r="M1479" i="7059"/>
  <c r="N1479" i="7059"/>
  <c r="M1480" i="7059"/>
  <c r="N1480" i="7059"/>
  <c r="M1481" i="7059"/>
  <c r="N1481" i="7059"/>
  <c r="M1482" i="7059"/>
  <c r="N1482" i="7059"/>
  <c r="M1483" i="7059"/>
  <c r="T1483" i="7059" s="1"/>
  <c r="N1483" i="7059"/>
  <c r="M1484" i="7059"/>
  <c r="N1484" i="7059"/>
  <c r="M1485" i="7059"/>
  <c r="N1485" i="7059"/>
  <c r="M1486" i="7059"/>
  <c r="N1486" i="7059"/>
  <c r="M1487" i="7059"/>
  <c r="N1487" i="7059"/>
  <c r="M1488" i="7059"/>
  <c r="N1488" i="7059"/>
  <c r="M1489" i="7059"/>
  <c r="N1489" i="7059"/>
  <c r="M1490" i="7059"/>
  <c r="N1490" i="7059"/>
  <c r="M1491" i="7059"/>
  <c r="T1491" i="7059" s="1"/>
  <c r="N1491" i="7059"/>
  <c r="M1492" i="7059"/>
  <c r="N1492" i="7059"/>
  <c r="M1493" i="7059"/>
  <c r="N1493" i="7059"/>
  <c r="M1494" i="7059"/>
  <c r="N1494" i="7059"/>
  <c r="M1495" i="7059"/>
  <c r="N1495" i="7059"/>
  <c r="M1496" i="7059"/>
  <c r="N1496" i="7059"/>
  <c r="M1497" i="7059"/>
  <c r="N1497" i="7059"/>
  <c r="M1498" i="7059"/>
  <c r="N1498" i="7059"/>
  <c r="M1499" i="7059"/>
  <c r="N1499" i="7059"/>
  <c r="T1499" i="7059"/>
  <c r="M1500" i="7059"/>
  <c r="T1500" i="7059" s="1"/>
  <c r="N1500" i="7059"/>
  <c r="M1501" i="7059"/>
  <c r="N1501" i="7059"/>
  <c r="M1502" i="7059"/>
  <c r="N1502" i="7059"/>
  <c r="M1503" i="7059"/>
  <c r="N1503" i="7059"/>
  <c r="M1504" i="7059"/>
  <c r="N1504" i="7059"/>
  <c r="M1505" i="7059"/>
  <c r="N1505" i="7059"/>
  <c r="M1506" i="7059"/>
  <c r="N1506" i="7059"/>
  <c r="M1507" i="7059"/>
  <c r="N1507" i="7059"/>
  <c r="M1508" i="7059"/>
  <c r="N1508" i="7059"/>
  <c r="M1509" i="7059"/>
  <c r="N1509" i="7059"/>
  <c r="M1510" i="7059"/>
  <c r="N1510" i="7059"/>
  <c r="M1511" i="7059"/>
  <c r="N1511" i="7059"/>
  <c r="M1512" i="7059"/>
  <c r="N1512" i="7059"/>
  <c r="M1513" i="7059"/>
  <c r="N1513" i="7059"/>
  <c r="M1514" i="7059"/>
  <c r="N1514" i="7059"/>
  <c r="M1515" i="7059"/>
  <c r="N1515" i="7059"/>
  <c r="M1516" i="7059"/>
  <c r="N1516" i="7059"/>
  <c r="M1517" i="7059"/>
  <c r="N1517" i="7059"/>
  <c r="M1518" i="7059"/>
  <c r="N1518" i="7059"/>
  <c r="M1519" i="7059"/>
  <c r="N1519" i="7059"/>
  <c r="M1520" i="7059"/>
  <c r="T1520" i="7059" s="1"/>
  <c r="N1520" i="7059"/>
  <c r="M1521" i="7059"/>
  <c r="N1521" i="7059"/>
  <c r="M1522" i="7059"/>
  <c r="N1522" i="7059"/>
  <c r="M1523" i="7059"/>
  <c r="N1523" i="7059"/>
  <c r="M1524" i="7059"/>
  <c r="N1524" i="7059"/>
  <c r="M1525" i="7059"/>
  <c r="N1525" i="7059"/>
  <c r="M1526" i="7059"/>
  <c r="N1526" i="7059"/>
  <c r="M1527" i="7059"/>
  <c r="N1527" i="7059"/>
  <c r="M1528" i="7059"/>
  <c r="N1528" i="7059"/>
  <c r="M1529" i="7059"/>
  <c r="N1529" i="7059"/>
  <c r="M1530" i="7059"/>
  <c r="N1530" i="7059"/>
  <c r="M1531" i="7059"/>
  <c r="N1531" i="7059"/>
  <c r="M1532" i="7059"/>
  <c r="N1532" i="7059"/>
  <c r="M1533" i="7059"/>
  <c r="N1533" i="7059"/>
  <c r="M1534" i="7059"/>
  <c r="N1534" i="7059"/>
  <c r="M1535" i="7059"/>
  <c r="N1535" i="7059"/>
  <c r="M1536" i="7059"/>
  <c r="N1536" i="7059"/>
  <c r="M1537" i="7059"/>
  <c r="N1537" i="7059"/>
  <c r="M1538" i="7059"/>
  <c r="N1538" i="7059"/>
  <c r="M1539" i="7059"/>
  <c r="N1539" i="7059"/>
  <c r="M1540" i="7059"/>
  <c r="N1540" i="7059"/>
  <c r="M1541" i="7059"/>
  <c r="N1541" i="7059"/>
  <c r="M1542" i="7059"/>
  <c r="N1542" i="7059"/>
  <c r="M1543" i="7059"/>
  <c r="N1543" i="7059"/>
  <c r="M1544" i="7059"/>
  <c r="N1544" i="7059"/>
  <c r="M1545" i="7059"/>
  <c r="N1545" i="7059"/>
  <c r="M1546" i="7059"/>
  <c r="N1546" i="7059"/>
  <c r="M1547" i="7059"/>
  <c r="N1547" i="7059"/>
  <c r="M1548" i="7059"/>
  <c r="N1548" i="7059"/>
  <c r="M1549" i="7059"/>
  <c r="N1549" i="7059"/>
  <c r="M1550" i="7059"/>
  <c r="N1550" i="7059"/>
  <c r="M1551" i="7059"/>
  <c r="N1551" i="7059"/>
  <c r="M1552" i="7059"/>
  <c r="N1552" i="7059"/>
  <c r="M1553" i="7059"/>
  <c r="N1553" i="7059"/>
  <c r="M1554" i="7059"/>
  <c r="N1554" i="7059"/>
  <c r="M1555" i="7059"/>
  <c r="N1555" i="7059"/>
  <c r="M1556" i="7059"/>
  <c r="N1556" i="7059"/>
  <c r="M1557" i="7059"/>
  <c r="N1557" i="7059"/>
  <c r="M1558" i="7059"/>
  <c r="N1558" i="7059"/>
  <c r="M1559" i="7059"/>
  <c r="N1559" i="7059"/>
  <c r="M1560" i="7059"/>
  <c r="N1560" i="7059"/>
  <c r="M1561" i="7059"/>
  <c r="N1561" i="7059"/>
  <c r="M1562" i="7059"/>
  <c r="N1562" i="7059"/>
  <c r="M1563" i="7059"/>
  <c r="N1563" i="7059"/>
  <c r="M1564" i="7059"/>
  <c r="N1564" i="7059"/>
  <c r="M1565" i="7059"/>
  <c r="N1565" i="7059"/>
  <c r="M1566" i="7059"/>
  <c r="N1566" i="7059"/>
  <c r="M1567" i="7059"/>
  <c r="N1567" i="7059"/>
  <c r="M1568" i="7059"/>
  <c r="N1568" i="7059"/>
  <c r="M1569" i="7059"/>
  <c r="T1569" i="7059"/>
  <c r="N1569" i="7059"/>
  <c r="M1570" i="7059"/>
  <c r="N1570" i="7059"/>
  <c r="M1571" i="7059"/>
  <c r="N1571" i="7059"/>
  <c r="M1572" i="7059"/>
  <c r="N1572" i="7059"/>
  <c r="M1573" i="7059"/>
  <c r="N1573" i="7059"/>
  <c r="M1574" i="7059"/>
  <c r="N1574" i="7059"/>
  <c r="M1575" i="7059"/>
  <c r="N1575" i="7059"/>
  <c r="M1576" i="7059"/>
  <c r="N1576" i="7059"/>
  <c r="M1577" i="7059"/>
  <c r="T1577" i="7059" s="1"/>
  <c r="N1577" i="7059"/>
  <c r="M1578" i="7059"/>
  <c r="N1578" i="7059"/>
  <c r="M1579" i="7059"/>
  <c r="N1579" i="7059"/>
  <c r="M1580" i="7059"/>
  <c r="N1580" i="7059"/>
  <c r="M1581" i="7059"/>
  <c r="N1581" i="7059"/>
  <c r="M1582" i="7059"/>
  <c r="N1582" i="7059"/>
  <c r="M1583" i="7059"/>
  <c r="N1583" i="7059"/>
  <c r="M1584" i="7059"/>
  <c r="N1584" i="7059"/>
  <c r="T1584" i="7059" s="1"/>
  <c r="M1585" i="7059"/>
  <c r="N1585" i="7059"/>
  <c r="M1586" i="7059"/>
  <c r="N1586" i="7059"/>
  <c r="M1587" i="7059"/>
  <c r="N1587" i="7059"/>
  <c r="M1588" i="7059"/>
  <c r="N1588" i="7059"/>
  <c r="M1589" i="7059"/>
  <c r="N1589" i="7059"/>
  <c r="M1590" i="7059"/>
  <c r="N1590" i="7059"/>
  <c r="M1591" i="7059"/>
  <c r="N1591" i="7059"/>
  <c r="M1592" i="7059"/>
  <c r="N1592" i="7059"/>
  <c r="M1593" i="7059"/>
  <c r="N1593" i="7059"/>
  <c r="M1594" i="7059"/>
  <c r="N1594" i="7059"/>
  <c r="M1595" i="7059"/>
  <c r="N1595" i="7059"/>
  <c r="M1596" i="7059"/>
  <c r="N1596" i="7059"/>
  <c r="M1597" i="7059"/>
  <c r="N1597" i="7059"/>
  <c r="M1598" i="7059"/>
  <c r="N1598" i="7059"/>
  <c r="M1599" i="7059"/>
  <c r="N1599" i="7059"/>
  <c r="M1600" i="7059"/>
  <c r="N1600" i="7059"/>
  <c r="M1601" i="7059"/>
  <c r="N1601" i="7059"/>
  <c r="M1602" i="7059"/>
  <c r="N1602" i="7059"/>
  <c r="M1603" i="7059"/>
  <c r="N1603" i="7059"/>
  <c r="M1604" i="7059"/>
  <c r="N1604" i="7059"/>
  <c r="M1605" i="7059"/>
  <c r="N1605" i="7059"/>
  <c r="M1606" i="7059"/>
  <c r="N1606" i="7059"/>
  <c r="M1607" i="7059"/>
  <c r="N1607" i="7059"/>
  <c r="M1608" i="7059"/>
  <c r="N1608" i="7059"/>
  <c r="M1609" i="7059"/>
  <c r="N1609" i="7059"/>
  <c r="M1610" i="7059"/>
  <c r="N1610" i="7059"/>
  <c r="M1611" i="7059"/>
  <c r="N1611" i="7059"/>
  <c r="M1612" i="7059"/>
  <c r="N1612" i="7059"/>
  <c r="M1613" i="7059"/>
  <c r="N1613" i="7059"/>
  <c r="M1614" i="7059"/>
  <c r="N1614" i="7059"/>
  <c r="M1615" i="7059"/>
  <c r="N1615" i="7059"/>
  <c r="M1616" i="7059"/>
  <c r="N1616" i="7059"/>
  <c r="M1617" i="7059"/>
  <c r="N1617" i="7059"/>
  <c r="M1618" i="7059"/>
  <c r="N1618" i="7059"/>
  <c r="M1619" i="7059"/>
  <c r="N1619" i="7059"/>
  <c r="M1620" i="7059"/>
  <c r="N1620" i="7059"/>
  <c r="M1621" i="7059"/>
  <c r="N1621" i="7059"/>
  <c r="M1622" i="7059"/>
  <c r="N1622" i="7059"/>
  <c r="M1623" i="7059"/>
  <c r="N1623" i="7059"/>
  <c r="M1624" i="7059"/>
  <c r="N1624" i="7059"/>
  <c r="M1625" i="7059"/>
  <c r="N1625" i="7059"/>
  <c r="M1626" i="7059"/>
  <c r="N1626" i="7059"/>
  <c r="M1627" i="7059"/>
  <c r="N1627" i="7059"/>
  <c r="M1628" i="7059"/>
  <c r="N1628" i="7059"/>
  <c r="T1628" i="7059" s="1"/>
  <c r="M1629" i="7059"/>
  <c r="N1629" i="7059"/>
  <c r="M1630" i="7059"/>
  <c r="N1630" i="7059"/>
  <c r="M1631" i="7059"/>
  <c r="N1631" i="7059"/>
  <c r="M1632" i="7059"/>
  <c r="N1632" i="7059"/>
  <c r="M1633" i="7059"/>
  <c r="N1633" i="7059"/>
  <c r="M1634" i="7059"/>
  <c r="N1634" i="7059"/>
  <c r="T1634" i="7059"/>
  <c r="M1635" i="7059"/>
  <c r="N1635" i="7059"/>
  <c r="M1636" i="7059"/>
  <c r="N1636" i="7059"/>
  <c r="M1637" i="7059"/>
  <c r="N1637" i="7059"/>
  <c r="M1638" i="7059"/>
  <c r="N1638" i="7059"/>
  <c r="M1639" i="7059"/>
  <c r="N1639" i="7059"/>
  <c r="M1640" i="7059"/>
  <c r="N1640" i="7059"/>
  <c r="M1641" i="7059"/>
  <c r="N1641" i="7059"/>
  <c r="M1642" i="7059"/>
  <c r="N1642" i="7059"/>
  <c r="M1643" i="7059"/>
  <c r="N1643" i="7059"/>
  <c r="M1644" i="7059"/>
  <c r="N1644" i="7059"/>
  <c r="M1645" i="7059"/>
  <c r="N1645" i="7059"/>
  <c r="M1646" i="7059"/>
  <c r="N1646" i="7059"/>
  <c r="M1647" i="7059"/>
  <c r="N1647" i="7059"/>
  <c r="M1648" i="7059"/>
  <c r="N1648" i="7059"/>
  <c r="M1649" i="7059"/>
  <c r="N1649" i="7059"/>
  <c r="M1650" i="7059"/>
  <c r="N1650" i="7059"/>
  <c r="M1651" i="7059"/>
  <c r="N1651" i="7059"/>
  <c r="M1652" i="7059"/>
  <c r="N1652" i="7059"/>
  <c r="M1653" i="7059"/>
  <c r="N1653" i="7059"/>
  <c r="M1654" i="7059"/>
  <c r="N1654" i="7059"/>
  <c r="M1655" i="7059"/>
  <c r="N1655" i="7059"/>
  <c r="M1656" i="7059"/>
  <c r="N1656" i="7059"/>
  <c r="M1657" i="7059"/>
  <c r="N1657" i="7059"/>
  <c r="M1658" i="7059"/>
  <c r="N1658" i="7059"/>
  <c r="M1659" i="7059"/>
  <c r="N1659" i="7059"/>
  <c r="M1660" i="7059"/>
  <c r="N1660" i="7059"/>
  <c r="M1661" i="7059"/>
  <c r="N1661" i="7059"/>
  <c r="M1662" i="7059"/>
  <c r="N1662" i="7059"/>
  <c r="M1663" i="7059"/>
  <c r="N1663" i="7059"/>
  <c r="M1664" i="7059"/>
  <c r="N1664" i="7059"/>
  <c r="M1665" i="7059"/>
  <c r="N1665" i="7059"/>
  <c r="M1666" i="7059"/>
  <c r="N1666" i="7059"/>
  <c r="M1667" i="7059"/>
  <c r="N1667" i="7059"/>
  <c r="M1668" i="7059"/>
  <c r="N1668" i="7059"/>
  <c r="M1669" i="7059"/>
  <c r="N1669" i="7059"/>
  <c r="M1670" i="7059"/>
  <c r="N1670" i="7059"/>
  <c r="M1671" i="7059"/>
  <c r="N1671" i="7059"/>
  <c r="M1672" i="7059"/>
  <c r="N1672" i="7059"/>
  <c r="M1673" i="7059"/>
  <c r="N1673" i="7059"/>
  <c r="M1674" i="7059"/>
  <c r="N1674" i="7059"/>
  <c r="M1675" i="7059"/>
  <c r="N1675" i="7059"/>
  <c r="M1676" i="7059"/>
  <c r="N1676" i="7059"/>
  <c r="M1677" i="7059"/>
  <c r="N1677" i="7059"/>
  <c r="M1678" i="7059"/>
  <c r="N1678" i="7059"/>
  <c r="M1679" i="7059"/>
  <c r="N1679" i="7059"/>
  <c r="M1680" i="7059"/>
  <c r="N1680" i="7059"/>
  <c r="M1681" i="7059"/>
  <c r="N1681" i="7059"/>
  <c r="M1682" i="7059"/>
  <c r="N1682" i="7059"/>
  <c r="M1683" i="7059"/>
  <c r="N1683" i="7059"/>
  <c r="M1684" i="7059"/>
  <c r="N1684" i="7059"/>
  <c r="M1685" i="7059"/>
  <c r="N1685" i="7059"/>
  <c r="M1686" i="7059"/>
  <c r="N1686" i="7059"/>
  <c r="M1687" i="7059"/>
  <c r="N1687" i="7059"/>
  <c r="M1688" i="7059"/>
  <c r="N1688" i="7059"/>
  <c r="M1689" i="7059"/>
  <c r="N1689" i="7059"/>
  <c r="M1690" i="7059"/>
  <c r="N1690" i="7059"/>
  <c r="M1691" i="7059"/>
  <c r="N1691" i="7059"/>
  <c r="M1692" i="7059"/>
  <c r="N1692" i="7059"/>
  <c r="M1693" i="7059"/>
  <c r="N1693" i="7059"/>
  <c r="M1694" i="7059"/>
  <c r="N1694" i="7059"/>
  <c r="M1695" i="7059"/>
  <c r="T1695" i="7059" s="1"/>
  <c r="N1695" i="7059"/>
  <c r="M1696" i="7059"/>
  <c r="N1696" i="7059"/>
  <c r="M1697" i="7059"/>
  <c r="N1697" i="7059"/>
  <c r="M1698" i="7059"/>
  <c r="N1698" i="7059"/>
  <c r="M1699" i="7059"/>
  <c r="N1699" i="7059"/>
  <c r="M1700" i="7059"/>
  <c r="N1700" i="7059"/>
  <c r="M1701" i="7059"/>
  <c r="N1701" i="7059"/>
  <c r="M1702" i="7059"/>
  <c r="N1702" i="7059"/>
  <c r="M1703" i="7059"/>
  <c r="N1703" i="7059"/>
  <c r="M1704" i="7059"/>
  <c r="N1704" i="7059"/>
  <c r="M1705" i="7059"/>
  <c r="N1705" i="7059"/>
  <c r="M1706" i="7059"/>
  <c r="N1706" i="7059"/>
  <c r="M1707" i="7059"/>
  <c r="N1707" i="7059"/>
  <c r="M1708" i="7059"/>
  <c r="N1708" i="7059"/>
  <c r="M1709" i="7059"/>
  <c r="N1709" i="7059"/>
  <c r="M1710" i="7059"/>
  <c r="N1710" i="7059"/>
  <c r="M1711" i="7059"/>
  <c r="N1711" i="7059"/>
  <c r="M1712" i="7059"/>
  <c r="N1712" i="7059"/>
  <c r="M1713" i="7059"/>
  <c r="N1713" i="7059"/>
  <c r="M1714" i="7059"/>
  <c r="N1714" i="7059"/>
  <c r="M1715" i="7059"/>
  <c r="T1715" i="7059" s="1"/>
  <c r="N1715" i="7059"/>
  <c r="M1716" i="7059"/>
  <c r="N1716" i="7059"/>
  <c r="M1717" i="7059"/>
  <c r="N1717" i="7059"/>
  <c r="M1718" i="7059"/>
  <c r="N1718" i="7059"/>
  <c r="M1719" i="7059"/>
  <c r="N1719" i="7059"/>
  <c r="M1720" i="7059"/>
  <c r="N1720" i="7059"/>
  <c r="M1721" i="7059"/>
  <c r="N1721" i="7059"/>
  <c r="M1722" i="7059"/>
  <c r="N1722" i="7059"/>
  <c r="M1723" i="7059"/>
  <c r="N1723" i="7059"/>
  <c r="M1724" i="7059"/>
  <c r="N1724" i="7059"/>
  <c r="M1725" i="7059"/>
  <c r="N1725" i="7059"/>
  <c r="M1726" i="7059"/>
  <c r="N1726" i="7059"/>
  <c r="M1727" i="7059"/>
  <c r="N1727" i="7059"/>
  <c r="M1728" i="7059"/>
  <c r="N1728" i="7059"/>
  <c r="M1729" i="7059"/>
  <c r="N1729" i="7059"/>
  <c r="M1730" i="7059"/>
  <c r="N1730" i="7059"/>
  <c r="M1731" i="7059"/>
  <c r="N1731" i="7059"/>
  <c r="M1732" i="7059"/>
  <c r="N1732" i="7059"/>
  <c r="M1733" i="7059"/>
  <c r="N1733" i="7059"/>
  <c r="M1734" i="7059"/>
  <c r="N1734" i="7059"/>
  <c r="M1735" i="7059"/>
  <c r="N1735" i="7059"/>
  <c r="M1736" i="7059"/>
  <c r="N1736" i="7059"/>
  <c r="M1737" i="7059"/>
  <c r="N1737" i="7059"/>
  <c r="M1738" i="7059"/>
  <c r="N1738" i="7059"/>
  <c r="M1739" i="7059"/>
  <c r="N1739" i="7059"/>
  <c r="M1740" i="7059"/>
  <c r="N1740" i="7059"/>
  <c r="M1741" i="7059"/>
  <c r="N1741" i="7059"/>
  <c r="M1742" i="7059"/>
  <c r="N1742" i="7059"/>
  <c r="M1743" i="7059"/>
  <c r="N1743" i="7059"/>
  <c r="M1744" i="7059"/>
  <c r="N1744" i="7059"/>
  <c r="T1744" i="7059" s="1"/>
  <c r="M1745" i="7059"/>
  <c r="N1745" i="7059"/>
  <c r="M1746" i="7059"/>
  <c r="N1746" i="7059"/>
  <c r="M1747" i="7059"/>
  <c r="N1747" i="7059"/>
  <c r="M1748" i="7059"/>
  <c r="N1748" i="7059"/>
  <c r="M1749" i="7059"/>
  <c r="N1749" i="7059"/>
  <c r="M1750" i="7059"/>
  <c r="N1750" i="7059"/>
  <c r="M1751" i="7059"/>
  <c r="N1751" i="7059"/>
  <c r="M1752" i="7059"/>
  <c r="N1752" i="7059"/>
  <c r="M1753" i="7059"/>
  <c r="N1753" i="7059"/>
  <c r="M1754" i="7059"/>
  <c r="N1754" i="7059"/>
  <c r="M1755" i="7059"/>
  <c r="N1755" i="7059"/>
  <c r="M1756" i="7059"/>
  <c r="N1756" i="7059"/>
  <c r="M1757" i="7059"/>
  <c r="N1757" i="7059"/>
  <c r="M1758" i="7059"/>
  <c r="N1758" i="7059"/>
  <c r="M1759" i="7059"/>
  <c r="N1759" i="7059"/>
  <c r="M1760" i="7059"/>
  <c r="N1760" i="7059"/>
  <c r="M1761" i="7059"/>
  <c r="N1761" i="7059"/>
  <c r="M1762" i="7059"/>
  <c r="N1762" i="7059"/>
  <c r="M1763" i="7059"/>
  <c r="N1763" i="7059"/>
  <c r="M1764" i="7059"/>
  <c r="N1764" i="7059"/>
  <c r="M1765" i="7059"/>
  <c r="N1765" i="7059"/>
  <c r="M1766" i="7059"/>
  <c r="N1766" i="7059"/>
  <c r="M1767" i="7059"/>
  <c r="N1767" i="7059"/>
  <c r="M1768" i="7059"/>
  <c r="N1768" i="7059"/>
  <c r="M1769" i="7059"/>
  <c r="N1769" i="7059"/>
  <c r="M1770" i="7059"/>
  <c r="N1770" i="7059"/>
  <c r="M1771" i="7059"/>
  <c r="N1771" i="7059"/>
  <c r="M1772" i="7059"/>
  <c r="N1772" i="7059"/>
  <c r="M1773" i="7059"/>
  <c r="N1773" i="7059"/>
  <c r="M1774" i="7059"/>
  <c r="N1774" i="7059"/>
  <c r="M1775" i="7059"/>
  <c r="N1775" i="7059"/>
  <c r="M1776" i="7059"/>
  <c r="N1776" i="7059"/>
  <c r="M1777" i="7059"/>
  <c r="N1777" i="7059"/>
  <c r="M1778" i="7059"/>
  <c r="N1778" i="7059"/>
  <c r="M1779" i="7059"/>
  <c r="N1779" i="7059"/>
  <c r="M1780" i="7059"/>
  <c r="N1780" i="7059"/>
  <c r="M1781" i="7059"/>
  <c r="N1781" i="7059"/>
  <c r="M1782" i="7059"/>
  <c r="N1782" i="7059"/>
  <c r="M1783" i="7059"/>
  <c r="N1783" i="7059"/>
  <c r="M1784" i="7059"/>
  <c r="N1784" i="7059"/>
  <c r="M1785" i="7059"/>
  <c r="N1785" i="7059"/>
  <c r="M1786" i="7059"/>
  <c r="N1786" i="7059"/>
  <c r="M1787" i="7059"/>
  <c r="N1787" i="7059"/>
  <c r="M1788" i="7059"/>
  <c r="T1788" i="7059"/>
  <c r="N1788" i="7059"/>
  <c r="M1789" i="7059"/>
  <c r="N1789" i="7059"/>
  <c r="M1790" i="7059"/>
  <c r="N1790" i="7059"/>
  <c r="M1791" i="7059"/>
  <c r="N1791" i="7059"/>
  <c r="M1792" i="7059"/>
  <c r="N1792" i="7059"/>
  <c r="M1793" i="7059"/>
  <c r="N1793" i="7059"/>
  <c r="M1794" i="7059"/>
  <c r="N1794" i="7059"/>
  <c r="M1795" i="7059"/>
  <c r="N1795" i="7059"/>
  <c r="M1796" i="7059"/>
  <c r="N1796" i="7059"/>
  <c r="M1797" i="7059"/>
  <c r="N1797" i="7059"/>
  <c r="M1798" i="7059"/>
  <c r="N1798" i="7059"/>
  <c r="M1799" i="7059"/>
  <c r="T1799" i="7059" s="1"/>
  <c r="N1799" i="7059"/>
  <c r="M1800" i="7059"/>
  <c r="N1800" i="7059"/>
  <c r="M1801" i="7059"/>
  <c r="N1801" i="7059"/>
  <c r="M1802" i="7059"/>
  <c r="N1802" i="7059"/>
  <c r="M1803" i="7059"/>
  <c r="N1803" i="7059"/>
  <c r="M1804" i="7059"/>
  <c r="N1804" i="7059"/>
  <c r="K4" i="7059"/>
  <c r="Y4" i="7059"/>
  <c r="C11" i="7059"/>
  <c r="C15" i="7059"/>
  <c r="C14" i="7059"/>
  <c r="E12" i="7059" s="1"/>
  <c r="C40" i="7058" s="1"/>
  <c r="D25" i="7049" s="1"/>
  <c r="C9" i="7059"/>
  <c r="C10" i="7059"/>
  <c r="C7" i="7059"/>
  <c r="Z4" i="7059"/>
  <c r="I6" i="7059"/>
  <c r="I7" i="7059"/>
  <c r="I8" i="7059" s="1"/>
  <c r="I9" i="7059" s="1"/>
  <c r="I10" i="7059" s="1"/>
  <c r="I11" i="7059"/>
  <c r="I12" i="7059"/>
  <c r="I13" i="7059" s="1"/>
  <c r="I14" i="7059" s="1"/>
  <c r="I15" i="7059" s="1"/>
  <c r="I16" i="7059" s="1"/>
  <c r="I17" i="7059" s="1"/>
  <c r="I18" i="7059" s="1"/>
  <c r="I19" i="7059" s="1"/>
  <c r="I20" i="7059" s="1"/>
  <c r="I21" i="7059" s="1"/>
  <c r="I22" i="7059" s="1"/>
  <c r="I23" i="7059" s="1"/>
  <c r="I24" i="7059" s="1"/>
  <c r="I25" i="7059" s="1"/>
  <c r="I26" i="7059" s="1"/>
  <c r="I27" i="7059"/>
  <c r="I28" i="7059"/>
  <c r="I29" i="7059" s="1"/>
  <c r="I30" i="7059" s="1"/>
  <c r="I31" i="7059" s="1"/>
  <c r="I32" i="7059" s="1"/>
  <c r="I33" i="7059" s="1"/>
  <c r="I34" i="7059" s="1"/>
  <c r="I35" i="7059" s="1"/>
  <c r="I36" i="7059" s="1"/>
  <c r="I37" i="7059" s="1"/>
  <c r="I38" i="7059" s="1"/>
  <c r="I39" i="7059" s="1"/>
  <c r="I40" i="7059" s="1"/>
  <c r="I41" i="7059" s="1"/>
  <c r="I42" i="7059" s="1"/>
  <c r="I43" i="7059" s="1"/>
  <c r="I44" i="7059" s="1"/>
  <c r="I45" i="7059" s="1"/>
  <c r="I46" i="7059" s="1"/>
  <c r="I47" i="7059" s="1"/>
  <c r="I48" i="7059" s="1"/>
  <c r="I49" i="7059" s="1"/>
  <c r="I50" i="7059" s="1"/>
  <c r="I51" i="7059" s="1"/>
  <c r="I52" i="7059" s="1"/>
  <c r="I53" i="7059" s="1"/>
  <c r="I54" i="7059" s="1"/>
  <c r="I55" i="7059" s="1"/>
  <c r="I56" i="7059" s="1"/>
  <c r="I57" i="7059" s="1"/>
  <c r="I58" i="7059" s="1"/>
  <c r="I59" i="7059" s="1"/>
  <c r="I60" i="7059" s="1"/>
  <c r="I61" i="7059" s="1"/>
  <c r="I62" i="7059" s="1"/>
  <c r="I63" i="7059" s="1"/>
  <c r="I64" i="7059" s="1"/>
  <c r="I65" i="7059" s="1"/>
  <c r="I66" i="7059" s="1"/>
  <c r="I67" i="7059" s="1"/>
  <c r="I68" i="7059" s="1"/>
  <c r="I69" i="7059" s="1"/>
  <c r="I70" i="7059" s="1"/>
  <c r="I71" i="7059" s="1"/>
  <c r="G37" i="7059"/>
  <c r="CJ369" i="7059"/>
  <c r="CN369" i="7059"/>
  <c r="CO369" i="7059"/>
  <c r="CN370" i="7059"/>
  <c r="CO370" i="7059"/>
  <c r="CN371" i="7059"/>
  <c r="CO371" i="7059"/>
  <c r="CN372" i="7059"/>
  <c r="CO372" i="7059"/>
  <c r="CN373" i="7059"/>
  <c r="CO373" i="7059"/>
  <c r="CN374" i="7059"/>
  <c r="CO374" i="7059"/>
  <c r="CN375" i="7059"/>
  <c r="CO375" i="7059"/>
  <c r="CN376" i="7059"/>
  <c r="CO376" i="7059"/>
  <c r="CN377" i="7059"/>
  <c r="CO377" i="7059"/>
  <c r="CN378" i="7059"/>
  <c r="CO378" i="7059"/>
  <c r="CN379" i="7059"/>
  <c r="CO379" i="7059"/>
  <c r="CN380" i="7059"/>
  <c r="CO380" i="7059"/>
  <c r="CN381" i="7059"/>
  <c r="CO381" i="7059"/>
  <c r="CN382" i="7059"/>
  <c r="CO382" i="7059"/>
  <c r="CN383" i="7059"/>
  <c r="CO383" i="7059"/>
  <c r="CN384" i="7059"/>
  <c r="CO384" i="7059"/>
  <c r="CN385" i="7059"/>
  <c r="CO385" i="7059"/>
  <c r="CN386" i="7059"/>
  <c r="CO386" i="7059"/>
  <c r="CN387" i="7059"/>
  <c r="CO387" i="7059"/>
  <c r="CN388" i="7059"/>
  <c r="CO388" i="7059"/>
  <c r="CN389" i="7059"/>
  <c r="CO389" i="7059"/>
  <c r="CN390" i="7059"/>
  <c r="CO390" i="7059"/>
  <c r="CN391" i="7059"/>
  <c r="CO391" i="7059"/>
  <c r="CN392" i="7059"/>
  <c r="CO392" i="7059"/>
  <c r="CN393" i="7059"/>
  <c r="CO393" i="7059"/>
  <c r="CN394" i="7059"/>
  <c r="CO394" i="7059"/>
  <c r="CM395" i="7059"/>
  <c r="CM396" i="7059"/>
  <c r="CM397" i="7059" s="1"/>
  <c r="CM398" i="7059" s="1"/>
  <c r="CM399" i="7059" s="1"/>
  <c r="CM400" i="7059"/>
  <c r="CM401" i="7059" s="1"/>
  <c r="CM402" i="7059" s="1"/>
  <c r="CM403" i="7059" s="1"/>
  <c r="CM404" i="7059" s="1"/>
  <c r="CM405" i="7059" s="1"/>
  <c r="CM406" i="7059" s="1"/>
  <c r="CM407" i="7059"/>
  <c r="CM408" i="7059" s="1"/>
  <c r="CM409" i="7059" s="1"/>
  <c r="CM410" i="7059" s="1"/>
  <c r="CM411" i="7059"/>
  <c r="CM412" i="7059" s="1"/>
  <c r="CM413" i="7059" s="1"/>
  <c r="CN395" i="7059"/>
  <c r="CO395" i="7059"/>
  <c r="CN396" i="7059"/>
  <c r="CO396" i="7059"/>
  <c r="CN397" i="7059"/>
  <c r="CO397" i="7059"/>
  <c r="CN398" i="7059"/>
  <c r="CO398" i="7059"/>
  <c r="CN399" i="7059"/>
  <c r="CO399" i="7059"/>
  <c r="CN400" i="7059"/>
  <c r="CO400" i="7059"/>
  <c r="CN401" i="7059"/>
  <c r="CO401" i="7059"/>
  <c r="CN402" i="7059"/>
  <c r="CO402" i="7059"/>
  <c r="CN403" i="7059"/>
  <c r="CO403" i="7059"/>
  <c r="CN404" i="7059"/>
  <c r="CO404" i="7059"/>
  <c r="CN405" i="7059"/>
  <c r="CO405" i="7059"/>
  <c r="CN406" i="7059"/>
  <c r="CO406" i="7059"/>
  <c r="CN407" i="7059"/>
  <c r="CO407" i="7059"/>
  <c r="CN408" i="7059"/>
  <c r="CO408" i="7059"/>
  <c r="CN409" i="7059"/>
  <c r="CO409" i="7059"/>
  <c r="CN410" i="7059"/>
  <c r="CO410" i="7059"/>
  <c r="CN411" i="7059"/>
  <c r="CO411" i="7059"/>
  <c r="CN412" i="7059"/>
  <c r="CO412" i="7059"/>
  <c r="CN413" i="7059"/>
  <c r="CO413" i="7059"/>
  <c r="I606" i="7059"/>
  <c r="I607" i="7059" s="1"/>
  <c r="I608" i="7059" s="1"/>
  <c r="I609" i="7059" s="1"/>
  <c r="I610" i="7059" s="1"/>
  <c r="I611" i="7059" s="1"/>
  <c r="I612" i="7059" s="1"/>
  <c r="I613" i="7059"/>
  <c r="I614" i="7059" s="1"/>
  <c r="I615" i="7059" s="1"/>
  <c r="I616" i="7059" s="1"/>
  <c r="I617" i="7059" s="1"/>
  <c r="I618" i="7059" s="1"/>
  <c r="I619" i="7059" s="1"/>
  <c r="I620" i="7059" s="1"/>
  <c r="I621" i="7059" s="1"/>
  <c r="I622" i="7059" s="1"/>
  <c r="I623" i="7059" s="1"/>
  <c r="I624" i="7059" s="1"/>
  <c r="I625" i="7059" s="1"/>
  <c r="I626" i="7059" s="1"/>
  <c r="I627" i="7059" s="1"/>
  <c r="I628" i="7059" s="1"/>
  <c r="I629" i="7059" s="1"/>
  <c r="I630" i="7059" s="1"/>
  <c r="I631" i="7059" s="1"/>
  <c r="I632" i="7059" s="1"/>
  <c r="I633" i="7059" s="1"/>
  <c r="I634" i="7059"/>
  <c r="I635" i="7059" s="1"/>
  <c r="I636" i="7059" s="1"/>
  <c r="I637" i="7059" s="1"/>
  <c r="I638" i="7059" s="1"/>
  <c r="I639" i="7059" s="1"/>
  <c r="I640" i="7059" s="1"/>
  <c r="I641" i="7059" s="1"/>
  <c r="I642" i="7059" s="1"/>
  <c r="I643" i="7059" s="1"/>
  <c r="I644" i="7059" s="1"/>
  <c r="I645" i="7059" s="1"/>
  <c r="I646" i="7059" s="1"/>
  <c r="I647" i="7059" s="1"/>
  <c r="I648" i="7059" s="1"/>
  <c r="I649" i="7059" s="1"/>
  <c r="I650" i="7059" s="1"/>
  <c r="I651" i="7059" s="1"/>
  <c r="I652" i="7059" s="1"/>
  <c r="I653" i="7059" s="1"/>
  <c r="I654" i="7059" s="1"/>
  <c r="I655" i="7059" s="1"/>
  <c r="I656" i="7059" s="1"/>
  <c r="I657" i="7059" s="1"/>
  <c r="I1206" i="7059"/>
  <c r="I1207" i="7059"/>
  <c r="I1208" i="7059" s="1"/>
  <c r="I1209" i="7059" s="1"/>
  <c r="I1210" i="7059"/>
  <c r="I1211" i="7059" s="1"/>
  <c r="I1212" i="7059" s="1"/>
  <c r="I1213" i="7059" s="1"/>
  <c r="I1214" i="7059" s="1"/>
  <c r="I1215" i="7059" s="1"/>
  <c r="I1216" i="7059" s="1"/>
  <c r="I1217" i="7059" s="1"/>
  <c r="I1218" i="7059"/>
  <c r="I1219" i="7059" s="1"/>
  <c r="I1220" i="7059" s="1"/>
  <c r="I1221" i="7059" s="1"/>
  <c r="I1222" i="7059" s="1"/>
  <c r="I1223" i="7059" s="1"/>
  <c r="I1224" i="7059" s="1"/>
  <c r="I1225" i="7059" s="1"/>
  <c r="I1226" i="7059"/>
  <c r="I1227" i="7059" s="1"/>
  <c r="I1228" i="7059" s="1"/>
  <c r="I1229" i="7059" s="1"/>
  <c r="I1230" i="7059" s="1"/>
  <c r="I1231" i="7059" s="1"/>
  <c r="I1232" i="7059" s="1"/>
  <c r="I1233" i="7059" s="1"/>
  <c r="I1234" i="7059" s="1"/>
  <c r="I1235" i="7059" s="1"/>
  <c r="I1236" i="7059" s="1"/>
  <c r="I1237" i="7059" s="1"/>
  <c r="I1238" i="7059" s="1"/>
  <c r="I1239" i="7059" s="1"/>
  <c r="I1240" i="7059" s="1"/>
  <c r="I1241" i="7059" s="1"/>
  <c r="I1242" i="7059" s="1"/>
  <c r="I1243" i="7059" s="1"/>
  <c r="I1244" i="7059" s="1"/>
  <c r="I1245" i="7059" s="1"/>
  <c r="I1246" i="7059" s="1"/>
  <c r="I1247" i="7059" s="1"/>
  <c r="I1248" i="7059" s="1"/>
  <c r="I1249" i="7059" s="1"/>
  <c r="I1250" i="7059" s="1"/>
  <c r="I1251" i="7059" s="1"/>
  <c r="I1252" i="7059" s="1"/>
  <c r="I1253" i="7059" s="1"/>
  <c r="I1254" i="7059" s="1"/>
  <c r="I1255" i="7059" s="1"/>
  <c r="I1256" i="7059" s="1"/>
  <c r="I1257" i="7059" s="1"/>
  <c r="I1258" i="7059" s="1"/>
  <c r="I1259" i="7059" s="1"/>
  <c r="I1260" i="7059" s="1"/>
  <c r="I1261" i="7059" s="1"/>
  <c r="I1262" i="7059" s="1"/>
  <c r="I1263" i="7059" s="1"/>
  <c r="I1264" i="7059" s="1"/>
  <c r="I1265" i="7059" s="1"/>
  <c r="I1266" i="7059" s="1"/>
  <c r="I1267" i="7059" s="1"/>
  <c r="I1268" i="7059" s="1"/>
  <c r="I1269" i="7059" s="1"/>
  <c r="I1270" i="7059" s="1"/>
  <c r="I1271" i="7059" s="1"/>
  <c r="I1272" i="7059" s="1"/>
  <c r="I1273" i="7059" s="1"/>
  <c r="I1274" i="7059" s="1"/>
  <c r="I1275" i="7059" s="1"/>
  <c r="I1276" i="7059" s="1"/>
  <c r="I1277" i="7059" s="1"/>
  <c r="I1278" i="7059" s="1"/>
  <c r="I1279" i="7059" s="1"/>
  <c r="I1280" i="7059" s="1"/>
  <c r="I1281" i="7059" s="1"/>
  <c r="I1282" i="7059" s="1"/>
  <c r="I1283" i="7059" s="1"/>
  <c r="I1284" i="7059" s="1"/>
  <c r="I1285" i="7059" s="1"/>
  <c r="I1286" i="7059" s="1"/>
  <c r="I1287" i="7059" s="1"/>
  <c r="I1288" i="7059" s="1"/>
  <c r="I1289" i="7059" s="1"/>
  <c r="I1290" i="7059" s="1"/>
  <c r="I1291" i="7059" s="1"/>
  <c r="I1292" i="7059" s="1"/>
  <c r="I1293" i="7059" s="1"/>
  <c r="I1294" i="7059" s="1"/>
  <c r="I1295" i="7059" s="1"/>
  <c r="I1296" i="7059" s="1"/>
  <c r="I1297" i="7059" s="1"/>
  <c r="I1298" i="7059" s="1"/>
  <c r="I1299" i="7059" s="1"/>
  <c r="I1300" i="7059" s="1"/>
  <c r="I1301" i="7059" s="1"/>
  <c r="I1302" i="7059" s="1"/>
  <c r="I1303" i="7059" s="1"/>
  <c r="I1304" i="7059" s="1"/>
  <c r="I1305" i="7059" s="1"/>
  <c r="I1306" i="7059" s="1"/>
  <c r="I1307" i="7059" s="1"/>
  <c r="I1308" i="7059" s="1"/>
  <c r="I1309" i="7059" s="1"/>
  <c r="I1310" i="7059" s="1"/>
  <c r="I1311" i="7059" s="1"/>
  <c r="I1312" i="7059" s="1"/>
  <c r="I1313" i="7059" s="1"/>
  <c r="I1314" i="7059" s="1"/>
  <c r="I1315" i="7059" s="1"/>
  <c r="I1316" i="7059" s="1"/>
  <c r="I1317" i="7059" s="1"/>
  <c r="I1318" i="7059" s="1"/>
  <c r="I1319" i="7059" s="1"/>
  <c r="I1320" i="7059" s="1"/>
  <c r="I1321" i="7059" s="1"/>
  <c r="I1322" i="7059" s="1"/>
  <c r="I1323" i="7059" s="1"/>
  <c r="I1324" i="7059" s="1"/>
  <c r="I1325" i="7059" s="1"/>
  <c r="I1326" i="7059" s="1"/>
  <c r="I1327" i="7059" s="1"/>
  <c r="I1328" i="7059" s="1"/>
  <c r="I1329" i="7059" s="1"/>
  <c r="I1330" i="7059" s="1"/>
  <c r="I1331" i="7059" s="1"/>
  <c r="I1332" i="7059" s="1"/>
  <c r="I1333" i="7059" s="1"/>
  <c r="I1334" i="7059" s="1"/>
  <c r="I1335" i="7059" s="1"/>
  <c r="I1336" i="7059" s="1"/>
  <c r="I1337" i="7059" s="1"/>
  <c r="I1338" i="7059" s="1"/>
  <c r="I1339" i="7059" s="1"/>
  <c r="I1340" i="7059" s="1"/>
  <c r="I1341" i="7059" s="1"/>
  <c r="I1342" i="7059" s="1"/>
  <c r="I1343" i="7059" s="1"/>
  <c r="I1344" i="7059" s="1"/>
  <c r="I1345" i="7059" s="1"/>
  <c r="I1346" i="7059" s="1"/>
  <c r="I1347" i="7059" s="1"/>
  <c r="I1348" i="7059" s="1"/>
  <c r="I1349" i="7059" s="1"/>
  <c r="I1350" i="7059" s="1"/>
  <c r="I1351" i="7059" s="1"/>
  <c r="I1352" i="7059" s="1"/>
  <c r="I1353" i="7059" s="1"/>
  <c r="I1354" i="7059" s="1"/>
  <c r="I1355" i="7059" s="1"/>
  <c r="I1356" i="7059" s="1"/>
  <c r="I1357" i="7059" s="1"/>
  <c r="I1358" i="7059" s="1"/>
  <c r="I1359" i="7059" s="1"/>
  <c r="I1360" i="7059" s="1"/>
  <c r="I1361" i="7059" s="1"/>
  <c r="I1362" i="7059" s="1"/>
  <c r="I1363" i="7059" s="1"/>
  <c r="I1364" i="7059" s="1"/>
  <c r="I1365" i="7059" s="1"/>
  <c r="I1366" i="7059" s="1"/>
  <c r="I1367" i="7059" s="1"/>
  <c r="I1368" i="7059" s="1"/>
  <c r="I1369" i="7059" s="1"/>
  <c r="I1370" i="7059" s="1"/>
  <c r="I1371" i="7059" s="1"/>
  <c r="I1372" i="7059" s="1"/>
  <c r="I1373" i="7059" s="1"/>
  <c r="I1374" i="7059" s="1"/>
  <c r="I1375" i="7059" s="1"/>
  <c r="I1376" i="7059" s="1"/>
  <c r="I1377" i="7059" s="1"/>
  <c r="I1378" i="7059" s="1"/>
  <c r="I1379" i="7059" s="1"/>
  <c r="I1380" i="7059" s="1"/>
  <c r="I1381" i="7059" s="1"/>
  <c r="I1382" i="7059" s="1"/>
  <c r="I1383" i="7059" s="1"/>
  <c r="I1384" i="7059" s="1"/>
  <c r="I1385" i="7059" s="1"/>
  <c r="I1386" i="7059" s="1"/>
  <c r="I1387" i="7059" s="1"/>
  <c r="I1388" i="7059" s="1"/>
  <c r="I1389" i="7059" s="1"/>
  <c r="I1390" i="7059" s="1"/>
  <c r="I1391" i="7059" s="1"/>
  <c r="I1392" i="7059" s="1"/>
  <c r="I1393" i="7059" s="1"/>
  <c r="I1394" i="7059" s="1"/>
  <c r="I1395" i="7059" s="1"/>
  <c r="I1396" i="7059" s="1"/>
  <c r="I1397" i="7059" s="1"/>
  <c r="I1398" i="7059" s="1"/>
  <c r="I1399" i="7059" s="1"/>
  <c r="I1400" i="7059" s="1"/>
  <c r="I1401" i="7059" s="1"/>
  <c r="I1402" i="7059" s="1"/>
  <c r="I1403" i="7059" s="1"/>
  <c r="I1404" i="7059" s="1"/>
  <c r="I1405" i="7059" s="1"/>
  <c r="I1406" i="7059" s="1"/>
  <c r="I1407" i="7059" s="1"/>
  <c r="I1408" i="7059" s="1"/>
  <c r="I1409" i="7059" s="1"/>
  <c r="I1410" i="7059" s="1"/>
  <c r="I1411" i="7059" s="1"/>
  <c r="I1412" i="7059" s="1"/>
  <c r="I1413" i="7059" s="1"/>
  <c r="I1414" i="7059" s="1"/>
  <c r="I1415" i="7059" s="1"/>
  <c r="I1416" i="7059" s="1"/>
  <c r="I1417" i="7059" s="1"/>
  <c r="I1418" i="7059" s="1"/>
  <c r="I1419" i="7059" s="1"/>
  <c r="I1420" i="7059" s="1"/>
  <c r="I1421" i="7059" s="1"/>
  <c r="I1422" i="7059" s="1"/>
  <c r="I1423" i="7059" s="1"/>
  <c r="I1424" i="7059" s="1"/>
  <c r="I1425" i="7059" s="1"/>
  <c r="I1426" i="7059" s="1"/>
  <c r="I1427" i="7059" s="1"/>
  <c r="I1428" i="7059" s="1"/>
  <c r="I1429" i="7059" s="1"/>
  <c r="I1430" i="7059" s="1"/>
  <c r="I1431" i="7059" s="1"/>
  <c r="I1432" i="7059" s="1"/>
  <c r="I1433" i="7059" s="1"/>
  <c r="I1434" i="7059" s="1"/>
  <c r="I1435" i="7059" s="1"/>
  <c r="I1436" i="7059" s="1"/>
  <c r="I1437" i="7059" s="1"/>
  <c r="I1438" i="7059" s="1"/>
  <c r="I1439" i="7059" s="1"/>
  <c r="I1440" i="7059" s="1"/>
  <c r="I1441" i="7059" s="1"/>
  <c r="I1442" i="7059" s="1"/>
  <c r="I1443" i="7059" s="1"/>
  <c r="I1444" i="7059" s="1"/>
  <c r="I1445" i="7059" s="1"/>
  <c r="I1446" i="7059" s="1"/>
  <c r="I1447" i="7059" s="1"/>
  <c r="I1448" i="7059" s="1"/>
  <c r="I1449" i="7059" s="1"/>
  <c r="I1450" i="7059" s="1"/>
  <c r="I1451" i="7059" s="1"/>
  <c r="I1452" i="7059" s="1"/>
  <c r="I1453" i="7059" s="1"/>
  <c r="I1454" i="7059" s="1"/>
  <c r="I1455" i="7059" s="1"/>
  <c r="I1456" i="7059" s="1"/>
  <c r="I1457" i="7059" s="1"/>
  <c r="I1458" i="7059" s="1"/>
  <c r="I1459" i="7059" s="1"/>
  <c r="I1460" i="7059" s="1"/>
  <c r="I1461" i="7059" s="1"/>
  <c r="I1462" i="7059" s="1"/>
  <c r="I1463" i="7059" s="1"/>
  <c r="I1464" i="7059" s="1"/>
  <c r="I1465" i="7059" s="1"/>
  <c r="I1466" i="7059" s="1"/>
  <c r="I1467" i="7059" s="1"/>
  <c r="I1468" i="7059" s="1"/>
  <c r="I1469" i="7059" s="1"/>
  <c r="I1470" i="7059" s="1"/>
  <c r="I1471" i="7059" s="1"/>
  <c r="I1472" i="7059" s="1"/>
  <c r="I1473" i="7059" s="1"/>
  <c r="I1474" i="7059" s="1"/>
  <c r="I1475" i="7059" s="1"/>
  <c r="I1476" i="7059" s="1"/>
  <c r="I1477" i="7059" s="1"/>
  <c r="I1478" i="7059" s="1"/>
  <c r="I1479" i="7059" s="1"/>
  <c r="I1480" i="7059" s="1"/>
  <c r="I1481" i="7059" s="1"/>
  <c r="I1482" i="7059" s="1"/>
  <c r="I1483" i="7059" s="1"/>
  <c r="I1484" i="7059" s="1"/>
  <c r="I1485" i="7059" s="1"/>
  <c r="I1486" i="7059" s="1"/>
  <c r="I1487" i="7059" s="1"/>
  <c r="I1488" i="7059" s="1"/>
  <c r="I1489" i="7059" s="1"/>
  <c r="I1490" i="7059" s="1"/>
  <c r="I1491" i="7059" s="1"/>
  <c r="I1492" i="7059" s="1"/>
  <c r="I1493" i="7059" s="1"/>
  <c r="I1494" i="7059" s="1"/>
  <c r="I1495" i="7059" s="1"/>
  <c r="I1496" i="7059" s="1"/>
  <c r="I1497" i="7059" s="1"/>
  <c r="I1498" i="7059" s="1"/>
  <c r="I1499" i="7059" s="1"/>
  <c r="I1500" i="7059" s="1"/>
  <c r="I1501" i="7059" s="1"/>
  <c r="I1502" i="7059" s="1"/>
  <c r="I1503" i="7059" s="1"/>
  <c r="I1504" i="7059" s="1"/>
  <c r="I1505" i="7059" s="1"/>
  <c r="I1506" i="7059" s="1"/>
  <c r="I1507" i="7059" s="1"/>
  <c r="I1508" i="7059" s="1"/>
  <c r="I1509" i="7059" s="1"/>
  <c r="I1510" i="7059" s="1"/>
  <c r="I1511" i="7059" s="1"/>
  <c r="I1512" i="7059" s="1"/>
  <c r="I1513" i="7059" s="1"/>
  <c r="I1514" i="7059" s="1"/>
  <c r="I1515" i="7059" s="1"/>
  <c r="I1516" i="7059" s="1"/>
  <c r="I1517" i="7059" s="1"/>
  <c r="I1518" i="7059" s="1"/>
  <c r="I1519" i="7059" s="1"/>
  <c r="I1520" i="7059" s="1"/>
  <c r="I1521" i="7059" s="1"/>
  <c r="I1522" i="7059" s="1"/>
  <c r="I1523" i="7059" s="1"/>
  <c r="I1524" i="7059" s="1"/>
  <c r="I1525" i="7059" s="1"/>
  <c r="I1526" i="7059" s="1"/>
  <c r="I1527" i="7059" s="1"/>
  <c r="I1528" i="7059" s="1"/>
  <c r="I1529" i="7059" s="1"/>
  <c r="I1530" i="7059" s="1"/>
  <c r="I1531" i="7059" s="1"/>
  <c r="I1532" i="7059" s="1"/>
  <c r="I1533" i="7059" s="1"/>
  <c r="I1534" i="7059" s="1"/>
  <c r="I1535" i="7059" s="1"/>
  <c r="I1536" i="7059" s="1"/>
  <c r="I1537" i="7059" s="1"/>
  <c r="I1538" i="7059" s="1"/>
  <c r="I1539" i="7059" s="1"/>
  <c r="I1540" i="7059" s="1"/>
  <c r="I1541" i="7059" s="1"/>
  <c r="I1542" i="7059" s="1"/>
  <c r="I1543" i="7059" s="1"/>
  <c r="I1544" i="7059" s="1"/>
  <c r="I1545" i="7059" s="1"/>
  <c r="I1546" i="7059" s="1"/>
  <c r="I1547" i="7059" s="1"/>
  <c r="I1548" i="7059" s="1"/>
  <c r="I1549" i="7059" s="1"/>
  <c r="I1550" i="7059" s="1"/>
  <c r="I1551" i="7059" s="1"/>
  <c r="I1552" i="7059" s="1"/>
  <c r="I1553" i="7059" s="1"/>
  <c r="I1554" i="7059" s="1"/>
  <c r="I1555" i="7059" s="1"/>
  <c r="I1556" i="7059" s="1"/>
  <c r="I1557" i="7059" s="1"/>
  <c r="I1558" i="7059" s="1"/>
  <c r="I1559" i="7059" s="1"/>
  <c r="I1560" i="7059" s="1"/>
  <c r="I1561" i="7059" s="1"/>
  <c r="I1562" i="7059" s="1"/>
  <c r="I1563" i="7059" s="1"/>
  <c r="I1564" i="7059" s="1"/>
  <c r="I1565" i="7059" s="1"/>
  <c r="I1566" i="7059" s="1"/>
  <c r="I1567" i="7059" s="1"/>
  <c r="I1568" i="7059" s="1"/>
  <c r="I1569" i="7059" s="1"/>
  <c r="I1570" i="7059" s="1"/>
  <c r="I1571" i="7059" s="1"/>
  <c r="I1572" i="7059" s="1"/>
  <c r="I1573" i="7059" s="1"/>
  <c r="I1574" i="7059" s="1"/>
  <c r="I1575" i="7059" s="1"/>
  <c r="I1576" i="7059" s="1"/>
  <c r="I1577" i="7059" s="1"/>
  <c r="I1578" i="7059" s="1"/>
  <c r="I1579" i="7059" s="1"/>
  <c r="I1580" i="7059" s="1"/>
  <c r="I1581" i="7059" s="1"/>
  <c r="I1582" i="7059" s="1"/>
  <c r="I1583" i="7059" s="1"/>
  <c r="I1584" i="7059" s="1"/>
  <c r="I1585" i="7059" s="1"/>
  <c r="I1586" i="7059" s="1"/>
  <c r="I1587" i="7059" s="1"/>
  <c r="I1588" i="7059" s="1"/>
  <c r="I1589" i="7059" s="1"/>
  <c r="I1590" i="7059" s="1"/>
  <c r="I1591" i="7059" s="1"/>
  <c r="I1592" i="7059" s="1"/>
  <c r="I1593" i="7059" s="1"/>
  <c r="I1594" i="7059" s="1"/>
  <c r="I1595" i="7059" s="1"/>
  <c r="I1596" i="7059" s="1"/>
  <c r="I1597" i="7059" s="1"/>
  <c r="I1598" i="7059" s="1"/>
  <c r="I1599" i="7059" s="1"/>
  <c r="I1600" i="7059" s="1"/>
  <c r="I1601" i="7059" s="1"/>
  <c r="I1602" i="7059" s="1"/>
  <c r="I1603" i="7059" s="1"/>
  <c r="I1604" i="7059" s="1"/>
  <c r="I1605" i="7059" s="1"/>
  <c r="I1606" i="7059" s="1"/>
  <c r="I1607" i="7059" s="1"/>
  <c r="I1608" i="7059" s="1"/>
  <c r="I1609" i="7059" s="1"/>
  <c r="I1610" i="7059" s="1"/>
  <c r="I1611" i="7059" s="1"/>
  <c r="I1612" i="7059" s="1"/>
  <c r="I1613" i="7059" s="1"/>
  <c r="I1614" i="7059" s="1"/>
  <c r="I1615" i="7059" s="1"/>
  <c r="I1616" i="7059" s="1"/>
  <c r="I1617" i="7059" s="1"/>
  <c r="I1618" i="7059" s="1"/>
  <c r="I1619" i="7059" s="1"/>
  <c r="I1620" i="7059" s="1"/>
  <c r="I1621" i="7059" s="1"/>
  <c r="I1622" i="7059" s="1"/>
  <c r="I1623" i="7059" s="1"/>
  <c r="I1624" i="7059" s="1"/>
  <c r="I1625" i="7059" s="1"/>
  <c r="I1626" i="7059" s="1"/>
  <c r="I1627" i="7059" s="1"/>
  <c r="I1628" i="7059" s="1"/>
  <c r="I1629" i="7059" s="1"/>
  <c r="I1630" i="7059" s="1"/>
  <c r="I1631" i="7059" s="1"/>
  <c r="I1632" i="7059" s="1"/>
  <c r="I1633" i="7059" s="1"/>
  <c r="I1634" i="7059" s="1"/>
  <c r="I1635" i="7059" s="1"/>
  <c r="I1636" i="7059" s="1"/>
  <c r="I1637" i="7059" s="1"/>
  <c r="I1638" i="7059" s="1"/>
  <c r="I1639" i="7059" s="1"/>
  <c r="I1640" i="7059" s="1"/>
  <c r="I1641" i="7059" s="1"/>
  <c r="I1642" i="7059" s="1"/>
  <c r="I1643" i="7059" s="1"/>
  <c r="I1644" i="7059" s="1"/>
  <c r="I1645" i="7059" s="1"/>
  <c r="I1646" i="7059" s="1"/>
  <c r="I1647" i="7059" s="1"/>
  <c r="I1648" i="7059" s="1"/>
  <c r="I1649" i="7059" s="1"/>
  <c r="I1650" i="7059" s="1"/>
  <c r="I1651" i="7059" s="1"/>
  <c r="I1652" i="7059" s="1"/>
  <c r="I1653" i="7059" s="1"/>
  <c r="I1654" i="7059" s="1"/>
  <c r="I1655" i="7059" s="1"/>
  <c r="I1656" i="7059" s="1"/>
  <c r="I1657" i="7059" s="1"/>
  <c r="I1658" i="7059" s="1"/>
  <c r="I1659" i="7059" s="1"/>
  <c r="I1660" i="7059" s="1"/>
  <c r="I1661" i="7059" s="1"/>
  <c r="I1662" i="7059" s="1"/>
  <c r="I1663" i="7059" s="1"/>
  <c r="I1664" i="7059" s="1"/>
  <c r="I1665" i="7059" s="1"/>
  <c r="I1666" i="7059" s="1"/>
  <c r="I1667" i="7059" s="1"/>
  <c r="I1668" i="7059" s="1"/>
  <c r="I1669" i="7059" s="1"/>
  <c r="I1670" i="7059" s="1"/>
  <c r="I1671" i="7059" s="1"/>
  <c r="I1672" i="7059" s="1"/>
  <c r="I1673" i="7059" s="1"/>
  <c r="I1674" i="7059" s="1"/>
  <c r="I1675" i="7059" s="1"/>
  <c r="I1676" i="7059" s="1"/>
  <c r="I1677" i="7059" s="1"/>
  <c r="I1678" i="7059" s="1"/>
  <c r="I1679" i="7059" s="1"/>
  <c r="I1680" i="7059" s="1"/>
  <c r="I1681" i="7059" s="1"/>
  <c r="I1682" i="7059" s="1"/>
  <c r="I1683" i="7059" s="1"/>
  <c r="I1684" i="7059" s="1"/>
  <c r="I1685" i="7059" s="1"/>
  <c r="I1686" i="7059" s="1"/>
  <c r="I1687" i="7059" s="1"/>
  <c r="I1688" i="7059" s="1"/>
  <c r="I1689" i="7059" s="1"/>
  <c r="I1690" i="7059" s="1"/>
  <c r="I1691" i="7059" s="1"/>
  <c r="I1692" i="7059" s="1"/>
  <c r="I1693" i="7059" s="1"/>
  <c r="I1694" i="7059" s="1"/>
  <c r="I1695" i="7059" s="1"/>
  <c r="I1696" i="7059" s="1"/>
  <c r="I1697" i="7059" s="1"/>
  <c r="I1698" i="7059" s="1"/>
  <c r="I1699" i="7059" s="1"/>
  <c r="I1700" i="7059" s="1"/>
  <c r="I1701" i="7059" s="1"/>
  <c r="I1702" i="7059" s="1"/>
  <c r="I1703" i="7059" s="1"/>
  <c r="I1704" i="7059" s="1"/>
  <c r="I1705" i="7059" s="1"/>
  <c r="I1706" i="7059" s="1"/>
  <c r="I1707" i="7059" s="1"/>
  <c r="I1708" i="7059" s="1"/>
  <c r="I1709" i="7059" s="1"/>
  <c r="I1710" i="7059" s="1"/>
  <c r="I1711" i="7059" s="1"/>
  <c r="I1712" i="7059" s="1"/>
  <c r="I1713" i="7059" s="1"/>
  <c r="I1714" i="7059" s="1"/>
  <c r="I1715" i="7059" s="1"/>
  <c r="I1716" i="7059" s="1"/>
  <c r="I1717" i="7059" s="1"/>
  <c r="I1718" i="7059" s="1"/>
  <c r="I1719" i="7059" s="1"/>
  <c r="I1720" i="7059" s="1"/>
  <c r="I1721" i="7059" s="1"/>
  <c r="I1722" i="7059" s="1"/>
  <c r="I1723" i="7059" s="1"/>
  <c r="I1724" i="7059" s="1"/>
  <c r="I1725" i="7059" s="1"/>
  <c r="I1726" i="7059" s="1"/>
  <c r="I1727" i="7059" s="1"/>
  <c r="I1728" i="7059" s="1"/>
  <c r="I1729" i="7059" s="1"/>
  <c r="I1730" i="7059" s="1"/>
  <c r="I1731" i="7059" s="1"/>
  <c r="I1732" i="7059" s="1"/>
  <c r="I1733" i="7059" s="1"/>
  <c r="I1734" i="7059" s="1"/>
  <c r="I1735" i="7059" s="1"/>
  <c r="I1736" i="7059" s="1"/>
  <c r="I1737" i="7059" s="1"/>
  <c r="I1738" i="7059" s="1"/>
  <c r="I1739" i="7059" s="1"/>
  <c r="I1740" i="7059" s="1"/>
  <c r="I1741" i="7059" s="1"/>
  <c r="I1742" i="7059" s="1"/>
  <c r="I1743" i="7059" s="1"/>
  <c r="I1744" i="7059" s="1"/>
  <c r="I1745" i="7059" s="1"/>
  <c r="I1746" i="7059" s="1"/>
  <c r="I1747" i="7059" s="1"/>
  <c r="I1748" i="7059" s="1"/>
  <c r="I1749" i="7059" s="1"/>
  <c r="I1750" i="7059" s="1"/>
  <c r="I1751" i="7059" s="1"/>
  <c r="I1752" i="7059" s="1"/>
  <c r="I1753" i="7059" s="1"/>
  <c r="I1754" i="7059" s="1"/>
  <c r="I1755" i="7059" s="1"/>
  <c r="I1756" i="7059" s="1"/>
  <c r="I1757" i="7059" s="1"/>
  <c r="I1758" i="7059" s="1"/>
  <c r="I1759" i="7059" s="1"/>
  <c r="I1760" i="7059" s="1"/>
  <c r="I1761" i="7059" s="1"/>
  <c r="I1762" i="7059" s="1"/>
  <c r="I1763" i="7059" s="1"/>
  <c r="I1764" i="7059" s="1"/>
  <c r="I1765" i="7059" s="1"/>
  <c r="I1766" i="7059" s="1"/>
  <c r="I1767" i="7059" s="1"/>
  <c r="I1768" i="7059" s="1"/>
  <c r="I1769" i="7059" s="1"/>
  <c r="I1770" i="7059" s="1"/>
  <c r="I1771" i="7059" s="1"/>
  <c r="I1772" i="7059" s="1"/>
  <c r="I1773" i="7059" s="1"/>
  <c r="I1774" i="7059" s="1"/>
  <c r="I1775" i="7059" s="1"/>
  <c r="I1776" i="7059" s="1"/>
  <c r="I1777" i="7059" s="1"/>
  <c r="I1778" i="7059" s="1"/>
  <c r="I1779" i="7059" s="1"/>
  <c r="I1780" i="7059" s="1"/>
  <c r="I1781" i="7059" s="1"/>
  <c r="I1782" i="7059" s="1"/>
  <c r="I1783" i="7059" s="1"/>
  <c r="I1784" i="7059" s="1"/>
  <c r="I1785" i="7059" s="1"/>
  <c r="I1786" i="7059" s="1"/>
  <c r="I1787" i="7059" s="1"/>
  <c r="I1788" i="7059" s="1"/>
  <c r="I1789" i="7059" s="1"/>
  <c r="I1790" i="7059" s="1"/>
  <c r="I1791" i="7059" s="1"/>
  <c r="I1792" i="7059" s="1"/>
  <c r="I1793" i="7059" s="1"/>
  <c r="I1794" i="7059" s="1"/>
  <c r="I1795" i="7059" s="1"/>
  <c r="I1796" i="7059" s="1"/>
  <c r="I1797" i="7059" s="1"/>
  <c r="I1798" i="7059" s="1"/>
  <c r="I1799" i="7059" s="1"/>
  <c r="I1800" i="7059" s="1"/>
  <c r="I1801" i="7059" s="1"/>
  <c r="I1802" i="7059" s="1"/>
  <c r="I1803" i="7059" s="1"/>
  <c r="I1804" i="7059" s="1"/>
  <c r="CI1804" i="7059"/>
  <c r="S1201" i="7055"/>
  <c r="L1204" i="7059"/>
  <c r="S1200" i="7055"/>
  <c r="L1203" i="7059"/>
  <c r="R1203" i="7059"/>
  <c r="T1201" i="7055"/>
  <c r="M1204" i="7059" s="1"/>
  <c r="U1201" i="7055"/>
  <c r="N1204" i="7059"/>
  <c r="S1199" i="7055"/>
  <c r="L1202" i="7059" s="1"/>
  <c r="T1200" i="7055"/>
  <c r="M1203" i="7059"/>
  <c r="U1200" i="7055"/>
  <c r="N1203" i="7059" s="1"/>
  <c r="S1198" i="7055"/>
  <c r="L1201" i="7059"/>
  <c r="T1199" i="7055"/>
  <c r="M1202" i="7059" s="1"/>
  <c r="U1199" i="7055"/>
  <c r="N1202" i="7059"/>
  <c r="S1197" i="7055"/>
  <c r="L1200" i="7059" s="1"/>
  <c r="R1200" i="7059" s="1"/>
  <c r="T1198" i="7055"/>
  <c r="M1201" i="7059"/>
  <c r="U1198" i="7055"/>
  <c r="N1201" i="7059"/>
  <c r="S1196" i="7055"/>
  <c r="L1199" i="7059"/>
  <c r="T1197" i="7055"/>
  <c r="M1200" i="7059"/>
  <c r="U1197" i="7055"/>
  <c r="N1200" i="7059"/>
  <c r="S1195" i="7055"/>
  <c r="L1198" i="7059"/>
  <c r="T1196" i="7055"/>
  <c r="M1199" i="7059"/>
  <c r="U1196" i="7055"/>
  <c r="N1199" i="7059"/>
  <c r="S1194" i="7055"/>
  <c r="L1197" i="7059"/>
  <c r="T1195" i="7055"/>
  <c r="M1198" i="7059"/>
  <c r="U1195" i="7055"/>
  <c r="N1198" i="7059"/>
  <c r="S1193" i="7055"/>
  <c r="L1196" i="7059"/>
  <c r="T1194" i="7055"/>
  <c r="M1197" i="7059" s="1"/>
  <c r="U1194" i="7055"/>
  <c r="N1197" i="7059"/>
  <c r="S1192" i="7055"/>
  <c r="L1195" i="7059" s="1"/>
  <c r="R1195" i="7059" s="1"/>
  <c r="T1193" i="7055"/>
  <c r="M1196" i="7059"/>
  <c r="U1193" i="7055"/>
  <c r="N1196" i="7059"/>
  <c r="S1191" i="7055"/>
  <c r="L1194" i="7059"/>
  <c r="T1192" i="7055"/>
  <c r="M1195" i="7059"/>
  <c r="U1192" i="7055"/>
  <c r="N1195" i="7059"/>
  <c r="S1190" i="7055"/>
  <c r="L1193" i="7059"/>
  <c r="T1191" i="7055"/>
  <c r="M1194" i="7059"/>
  <c r="U1191" i="7055"/>
  <c r="N1194" i="7059"/>
  <c r="S1189" i="7055"/>
  <c r="L1192" i="7059" s="1"/>
  <c r="R1192" i="7059" s="1"/>
  <c r="T1190" i="7055"/>
  <c r="M1193" i="7059"/>
  <c r="U1190" i="7055"/>
  <c r="N1193" i="7059"/>
  <c r="S1188" i="7055"/>
  <c r="L1191" i="7059"/>
  <c r="T1189" i="7055"/>
  <c r="M1192" i="7059"/>
  <c r="U1189" i="7055"/>
  <c r="N1192" i="7059"/>
  <c r="S1187" i="7055"/>
  <c r="L1190" i="7059"/>
  <c r="T1188" i="7055"/>
  <c r="M1191" i="7059"/>
  <c r="U1188" i="7055"/>
  <c r="N1191" i="7059"/>
  <c r="S1186" i="7055"/>
  <c r="L1189" i="7059"/>
  <c r="T1187" i="7055"/>
  <c r="M1190" i="7059"/>
  <c r="U1187" i="7055"/>
  <c r="N1190" i="7059"/>
  <c r="S1185" i="7055"/>
  <c r="L1188" i="7059"/>
  <c r="R1188" i="7059" s="1"/>
  <c r="T1186" i="7055"/>
  <c r="M1189" i="7059" s="1"/>
  <c r="U1186" i="7055"/>
  <c r="N1189" i="7059"/>
  <c r="S1184" i="7055"/>
  <c r="L1187" i="7059" s="1"/>
  <c r="R1187" i="7059" s="1"/>
  <c r="T1185" i="7055"/>
  <c r="M1188" i="7059" s="1"/>
  <c r="U1185" i="7055"/>
  <c r="N1188" i="7059"/>
  <c r="S1183" i="7055"/>
  <c r="L1186" i="7059" s="1"/>
  <c r="T1184" i="7055"/>
  <c r="M1187" i="7059"/>
  <c r="U1184" i="7055"/>
  <c r="N1187" i="7059" s="1"/>
  <c r="S1182" i="7055"/>
  <c r="L1185" i="7059"/>
  <c r="T1183" i="7055"/>
  <c r="M1186" i="7059" s="1"/>
  <c r="U1183" i="7055"/>
  <c r="N1186" i="7059"/>
  <c r="S1181" i="7055"/>
  <c r="L1184" i="7059" s="1"/>
  <c r="R1184" i="7059" s="1"/>
  <c r="T1182" i="7055"/>
  <c r="M1185" i="7059"/>
  <c r="U1182" i="7055"/>
  <c r="N1185" i="7059" s="1"/>
  <c r="S1180" i="7055"/>
  <c r="L1183" i="7059"/>
  <c r="R1183" i="7059" s="1"/>
  <c r="T1181" i="7055"/>
  <c r="M1184" i="7059"/>
  <c r="U1181" i="7055"/>
  <c r="N1184" i="7059"/>
  <c r="S1179" i="7055"/>
  <c r="L1182" i="7059"/>
  <c r="T1180" i="7055"/>
  <c r="M1183" i="7059"/>
  <c r="U1180" i="7055"/>
  <c r="N1183" i="7059"/>
  <c r="S1178" i="7055"/>
  <c r="L1181" i="7059"/>
  <c r="T1179" i="7055"/>
  <c r="M1182" i="7059"/>
  <c r="U1179" i="7055"/>
  <c r="N1182" i="7059"/>
  <c r="S1177" i="7055"/>
  <c r="L1180" i="7059"/>
  <c r="R1180" i="7059"/>
  <c r="T1178" i="7055"/>
  <c r="M1181" i="7059" s="1"/>
  <c r="U1178" i="7055"/>
  <c r="N1181" i="7059"/>
  <c r="S1176" i="7055"/>
  <c r="L1179" i="7059" s="1"/>
  <c r="R1179" i="7059" s="1"/>
  <c r="T1177" i="7055"/>
  <c r="M1180" i="7059"/>
  <c r="U1177" i="7055"/>
  <c r="N1180" i="7059"/>
  <c r="S1175" i="7055"/>
  <c r="L1178" i="7059"/>
  <c r="T1176" i="7055"/>
  <c r="M1179" i="7059"/>
  <c r="U1176" i="7055"/>
  <c r="N1179" i="7059"/>
  <c r="S1174" i="7055"/>
  <c r="L1177" i="7059"/>
  <c r="T1175" i="7055"/>
  <c r="M1178" i="7059"/>
  <c r="U1175" i="7055"/>
  <c r="N1178" i="7059"/>
  <c r="S1173" i="7055"/>
  <c r="L1176" i="7059"/>
  <c r="R1176" i="7059" s="1"/>
  <c r="T1174" i="7055"/>
  <c r="M1177" i="7059"/>
  <c r="U1174" i="7055"/>
  <c r="N1177" i="7059" s="1"/>
  <c r="S1172" i="7055"/>
  <c r="L1175" i="7059"/>
  <c r="R1175" i="7059"/>
  <c r="T1173" i="7055"/>
  <c r="M1176" i="7059"/>
  <c r="U1173" i="7055"/>
  <c r="N1176" i="7059"/>
  <c r="S1171" i="7055"/>
  <c r="L1174" i="7059"/>
  <c r="T1172" i="7055"/>
  <c r="M1175" i="7059"/>
  <c r="U1172" i="7055"/>
  <c r="N1175" i="7059"/>
  <c r="S1170" i="7055"/>
  <c r="L1173" i="7059"/>
  <c r="T1171" i="7055"/>
  <c r="M1174" i="7059"/>
  <c r="U1171" i="7055"/>
  <c r="N1174" i="7059"/>
  <c r="S1169" i="7055"/>
  <c r="L1172" i="7059"/>
  <c r="R1172" i="7059"/>
  <c r="T1170" i="7055"/>
  <c r="M1173" i="7059" s="1"/>
  <c r="U1170" i="7055"/>
  <c r="N1173" i="7059"/>
  <c r="S1168" i="7055"/>
  <c r="L1171" i="7059" s="1"/>
  <c r="R1171" i="7059" s="1"/>
  <c r="T1169" i="7055"/>
  <c r="M1172" i="7059"/>
  <c r="U1169" i="7055"/>
  <c r="N1172" i="7059"/>
  <c r="S1167" i="7055"/>
  <c r="L1170" i="7059"/>
  <c r="T1168" i="7055"/>
  <c r="M1171" i="7059"/>
  <c r="U1168" i="7055"/>
  <c r="N1171" i="7059"/>
  <c r="S1166" i="7055"/>
  <c r="L1169" i="7059"/>
  <c r="T1167" i="7055"/>
  <c r="M1170" i="7059"/>
  <c r="U1167" i="7055"/>
  <c r="N1170" i="7059"/>
  <c r="S1165" i="7055"/>
  <c r="L1168" i="7059"/>
  <c r="R1168" i="7059" s="1"/>
  <c r="T1166" i="7055"/>
  <c r="M1169" i="7059"/>
  <c r="U1166" i="7055"/>
  <c r="N1169" i="7059" s="1"/>
  <c r="S1164" i="7055"/>
  <c r="L1167" i="7059"/>
  <c r="R1167" i="7059" s="1"/>
  <c r="T1165" i="7055"/>
  <c r="M1168" i="7059"/>
  <c r="U1165" i="7055"/>
  <c r="N1168" i="7059" s="1"/>
  <c r="S1163" i="7055"/>
  <c r="L1166" i="7059"/>
  <c r="T1164" i="7055"/>
  <c r="M1167" i="7059" s="1"/>
  <c r="U1164" i="7055"/>
  <c r="N1167" i="7059"/>
  <c r="S1162" i="7055"/>
  <c r="L1165" i="7059" s="1"/>
  <c r="T1163" i="7055"/>
  <c r="M1166" i="7059"/>
  <c r="U1163" i="7055"/>
  <c r="N1166" i="7059" s="1"/>
  <c r="S1161" i="7055"/>
  <c r="L1164" i="7059"/>
  <c r="T1162" i="7055"/>
  <c r="M1165" i="7059" s="1"/>
  <c r="U1162" i="7055"/>
  <c r="N1165" i="7059"/>
  <c r="S1160" i="7055"/>
  <c r="T1161" i="7055"/>
  <c r="M1164" i="7059"/>
  <c r="U1161" i="7055"/>
  <c r="N1164" i="7059" s="1"/>
  <c r="S1159" i="7055"/>
  <c r="L1162" i="7059"/>
  <c r="T1160" i="7055"/>
  <c r="M1163" i="7059" s="1"/>
  <c r="U1160" i="7055"/>
  <c r="N1163" i="7059" s="1"/>
  <c r="S1158" i="7055"/>
  <c r="L1161" i="7059"/>
  <c r="R1161" i="7059" s="1"/>
  <c r="T1159" i="7055"/>
  <c r="M1162" i="7059" s="1"/>
  <c r="U1159" i="7055"/>
  <c r="N1162" i="7059"/>
  <c r="S1157" i="7055"/>
  <c r="L1160" i="7059" s="1"/>
  <c r="R1160" i="7059" s="1"/>
  <c r="T1158" i="7055"/>
  <c r="M1161" i="7059"/>
  <c r="U1158" i="7055"/>
  <c r="N1161" i="7059"/>
  <c r="S1156" i="7055"/>
  <c r="L1159" i="7059"/>
  <c r="R1159" i="7059" s="1"/>
  <c r="T1157" i="7055"/>
  <c r="M1160" i="7059"/>
  <c r="U1157" i="7055"/>
  <c r="N1160" i="7059" s="1"/>
  <c r="S1155" i="7055"/>
  <c r="L1158" i="7059"/>
  <c r="T1156" i="7055"/>
  <c r="M1159" i="7059" s="1"/>
  <c r="U1156" i="7055"/>
  <c r="N1159" i="7059"/>
  <c r="S1154" i="7055"/>
  <c r="L1157" i="7059" s="1"/>
  <c r="R1157" i="7059" s="1"/>
  <c r="T1155" i="7055"/>
  <c r="M1158" i="7059" s="1"/>
  <c r="U1155" i="7055"/>
  <c r="N1158" i="7059" s="1"/>
  <c r="S1153" i="7055"/>
  <c r="L1156" i="7059" s="1"/>
  <c r="R1156" i="7059" s="1"/>
  <c r="T1154" i="7055"/>
  <c r="M1157" i="7059"/>
  <c r="U1154" i="7055"/>
  <c r="N1157" i="7059" s="1"/>
  <c r="S1152" i="7055"/>
  <c r="L1155" i="7059"/>
  <c r="R1155" i="7059" s="1"/>
  <c r="T1153" i="7055"/>
  <c r="M1156" i="7059" s="1"/>
  <c r="U1153" i="7055"/>
  <c r="N1156" i="7059" s="1"/>
  <c r="S1151" i="7055"/>
  <c r="L1154" i="7059"/>
  <c r="T1152" i="7055"/>
  <c r="M1155" i="7059" s="1"/>
  <c r="T1155" i="7059" s="1"/>
  <c r="U1152" i="7055"/>
  <c r="N1155" i="7059"/>
  <c r="S1150" i="7055"/>
  <c r="L1153" i="7059" s="1"/>
  <c r="T1151" i="7055"/>
  <c r="M1154" i="7059"/>
  <c r="U1151" i="7055"/>
  <c r="N1154" i="7059" s="1"/>
  <c r="S1149" i="7055"/>
  <c r="L1152" i="7059"/>
  <c r="T1150" i="7055"/>
  <c r="M1153" i="7059" s="1"/>
  <c r="U1150" i="7055"/>
  <c r="N1153" i="7059"/>
  <c r="S1148" i="7055"/>
  <c r="L1151" i="7059" s="1"/>
  <c r="T1149" i="7055"/>
  <c r="M1152" i="7059"/>
  <c r="U1149" i="7055"/>
  <c r="N1152" i="7059" s="1"/>
  <c r="S1147" i="7055"/>
  <c r="L1150" i="7059"/>
  <c r="T1148" i="7055"/>
  <c r="M1151" i="7059" s="1"/>
  <c r="U1148" i="7055"/>
  <c r="N1151" i="7059"/>
  <c r="S1146" i="7055"/>
  <c r="L1149" i="7059" s="1"/>
  <c r="T1147" i="7055"/>
  <c r="M1150" i="7059"/>
  <c r="U1147" i="7055"/>
  <c r="N1150" i="7059" s="1"/>
  <c r="S1145" i="7055"/>
  <c r="L1148" i="7059"/>
  <c r="T1146" i="7055"/>
  <c r="M1149" i="7059" s="1"/>
  <c r="U1146" i="7055"/>
  <c r="N1149" i="7059"/>
  <c r="S1144" i="7055"/>
  <c r="L1147" i="7059" s="1"/>
  <c r="T1145" i="7055"/>
  <c r="M1148" i="7059"/>
  <c r="U1145" i="7055"/>
  <c r="N1148" i="7059" s="1"/>
  <c r="S1143" i="7055"/>
  <c r="L1146" i="7059"/>
  <c r="T1144" i="7055"/>
  <c r="M1147" i="7059" s="1"/>
  <c r="U1144" i="7055"/>
  <c r="N1147" i="7059"/>
  <c r="S1142" i="7055"/>
  <c r="L1145" i="7059" s="1"/>
  <c r="T1143" i="7055"/>
  <c r="M1146" i="7059"/>
  <c r="U1143" i="7055"/>
  <c r="N1146" i="7059" s="1"/>
  <c r="S1141" i="7055"/>
  <c r="L1144" i="7059"/>
  <c r="T1142" i="7055"/>
  <c r="M1145" i="7059" s="1"/>
  <c r="U1142" i="7055"/>
  <c r="N1145" i="7059"/>
  <c r="S1140" i="7055"/>
  <c r="L1143" i="7059" s="1"/>
  <c r="T1141" i="7055"/>
  <c r="M1144" i="7059"/>
  <c r="U1141" i="7055"/>
  <c r="N1144" i="7059" s="1"/>
  <c r="S1139" i="7055"/>
  <c r="L1142" i="7059"/>
  <c r="T1140" i="7055"/>
  <c r="M1143" i="7059"/>
  <c r="U1140" i="7055"/>
  <c r="N1143" i="7059"/>
  <c r="S1138" i="7055"/>
  <c r="L1141" i="7059"/>
  <c r="T1139" i="7055"/>
  <c r="M1142" i="7059"/>
  <c r="U1139" i="7055"/>
  <c r="N1142" i="7059"/>
  <c r="S1137" i="7055"/>
  <c r="L1140" i="7059"/>
  <c r="T1138" i="7055"/>
  <c r="M1141" i="7059"/>
  <c r="U1138" i="7055"/>
  <c r="N1141" i="7059"/>
  <c r="S1136" i="7055"/>
  <c r="L1139" i="7059"/>
  <c r="T1137" i="7055"/>
  <c r="M1140" i="7059"/>
  <c r="U1137" i="7055"/>
  <c r="N1140" i="7059"/>
  <c r="S1135" i="7055"/>
  <c r="L1138" i="7059"/>
  <c r="T1136" i="7055"/>
  <c r="M1139" i="7059"/>
  <c r="U1136" i="7055"/>
  <c r="N1139" i="7059"/>
  <c r="S1134" i="7055"/>
  <c r="L1137" i="7059"/>
  <c r="T1135" i="7055"/>
  <c r="M1138" i="7059"/>
  <c r="U1135" i="7055"/>
  <c r="N1138" i="7059"/>
  <c r="S1133" i="7055"/>
  <c r="L1136" i="7059"/>
  <c r="T1134" i="7055"/>
  <c r="M1137" i="7059"/>
  <c r="U1134" i="7055"/>
  <c r="N1137" i="7059"/>
  <c r="S1132" i="7055"/>
  <c r="L1135" i="7059"/>
  <c r="R1135" i="7059" s="1"/>
  <c r="T1133" i="7055"/>
  <c r="M1136" i="7059"/>
  <c r="U1133" i="7055"/>
  <c r="N1136" i="7059" s="1"/>
  <c r="S1131" i="7055"/>
  <c r="L1134" i="7059" s="1"/>
  <c r="R1134" i="7059" s="1"/>
  <c r="T1132" i="7055"/>
  <c r="M1135" i="7059"/>
  <c r="U1132" i="7055"/>
  <c r="N1135" i="7059"/>
  <c r="S1130" i="7055"/>
  <c r="L1133" i="7059"/>
  <c r="T1131" i="7055"/>
  <c r="M1134" i="7059"/>
  <c r="U1131" i="7055"/>
  <c r="N1134" i="7059"/>
  <c r="S1129" i="7055"/>
  <c r="L1132" i="7059"/>
  <c r="R1132" i="7059"/>
  <c r="T1130" i="7055"/>
  <c r="M1133" i="7059" s="1"/>
  <c r="U1130" i="7055"/>
  <c r="N1133" i="7059" s="1"/>
  <c r="S1128" i="7055"/>
  <c r="L1131" i="7059" s="1"/>
  <c r="R1131" i="7059"/>
  <c r="T1129" i="7055"/>
  <c r="M1132" i="7059" s="1"/>
  <c r="U1129" i="7055"/>
  <c r="N1132" i="7059"/>
  <c r="S1127" i="7055"/>
  <c r="T1128" i="7055"/>
  <c r="M1131" i="7059"/>
  <c r="U1128" i="7055"/>
  <c r="N1131" i="7059" s="1"/>
  <c r="S1126" i="7055"/>
  <c r="L1129" i="7059"/>
  <c r="T1127" i="7055"/>
  <c r="M1130" i="7059" s="1"/>
  <c r="U1127" i="7055"/>
  <c r="N1130" i="7059" s="1"/>
  <c r="S1125" i="7055"/>
  <c r="L1128" i="7059" s="1"/>
  <c r="R1128" i="7059" s="1"/>
  <c r="T1126" i="7055"/>
  <c r="M1129" i="7059" s="1"/>
  <c r="U1126" i="7055"/>
  <c r="N1129" i="7059"/>
  <c r="S1124" i="7055"/>
  <c r="L1127" i="7059" s="1"/>
  <c r="R1127" i="7059" s="1"/>
  <c r="T1125" i="7055"/>
  <c r="M1128" i="7059"/>
  <c r="U1125" i="7055"/>
  <c r="S1123" i="7055"/>
  <c r="L1126" i="7059"/>
  <c r="R1126" i="7059"/>
  <c r="T1124" i="7055"/>
  <c r="U1124" i="7055"/>
  <c r="N1127" i="7059"/>
  <c r="S1122" i="7055"/>
  <c r="L1125" i="7059" s="1"/>
  <c r="T1123" i="7055"/>
  <c r="M1126" i="7059"/>
  <c r="U1123" i="7055"/>
  <c r="N1126" i="7059" s="1"/>
  <c r="S1121" i="7055"/>
  <c r="L1124" i="7059"/>
  <c r="R1124" i="7059" s="1"/>
  <c r="T1122" i="7055"/>
  <c r="M1125" i="7059"/>
  <c r="U1122" i="7055"/>
  <c r="N1125" i="7059"/>
  <c r="S1120" i="7055"/>
  <c r="L1123" i="7059"/>
  <c r="R1123" i="7059"/>
  <c r="T1121" i="7055"/>
  <c r="M1124" i="7059" s="1"/>
  <c r="U1121" i="7055"/>
  <c r="N1124" i="7059"/>
  <c r="S1119" i="7055"/>
  <c r="T1120" i="7055"/>
  <c r="M1123" i="7059"/>
  <c r="U1120" i="7055"/>
  <c r="N1123" i="7059"/>
  <c r="S1118" i="7055"/>
  <c r="L1121" i="7059"/>
  <c r="T1119" i="7055"/>
  <c r="M1122" i="7059"/>
  <c r="U1119" i="7055"/>
  <c r="N1122" i="7059"/>
  <c r="S1117" i="7055"/>
  <c r="L1120" i="7059"/>
  <c r="R1120" i="7059" s="1"/>
  <c r="T1118" i="7055"/>
  <c r="M1121" i="7059" s="1"/>
  <c r="U1118" i="7055"/>
  <c r="N1121" i="7059"/>
  <c r="S1116" i="7055"/>
  <c r="L1119" i="7059" s="1"/>
  <c r="R1119" i="7059" s="1"/>
  <c r="T1117" i="7055"/>
  <c r="M1120" i="7059"/>
  <c r="U1117" i="7055"/>
  <c r="N1120" i="7059"/>
  <c r="S1115" i="7055"/>
  <c r="L1118" i="7059"/>
  <c r="R1118" i="7059" s="1"/>
  <c r="T1116" i="7055"/>
  <c r="M1119" i="7059"/>
  <c r="U1116" i="7055"/>
  <c r="N1119" i="7059" s="1"/>
  <c r="S1114" i="7055"/>
  <c r="L1117" i="7059"/>
  <c r="T1115" i="7055"/>
  <c r="M1118" i="7059" s="1"/>
  <c r="U1115" i="7055"/>
  <c r="N1118" i="7059"/>
  <c r="S1113" i="7055"/>
  <c r="L1116" i="7059" s="1"/>
  <c r="R1116" i="7059" s="1"/>
  <c r="T1114" i="7055"/>
  <c r="M1117" i="7059"/>
  <c r="U1114" i="7055"/>
  <c r="N1117" i="7059"/>
  <c r="S1112" i="7055"/>
  <c r="L1115" i="7059"/>
  <c r="R1115" i="7059" s="1"/>
  <c r="T1113" i="7055"/>
  <c r="M1116" i="7059"/>
  <c r="U1113" i="7055"/>
  <c r="N1116" i="7059" s="1"/>
  <c r="S1111" i="7055"/>
  <c r="L1114" i="7059"/>
  <c r="R1114" i="7059"/>
  <c r="T1112" i="7055"/>
  <c r="M1115" i="7059"/>
  <c r="U1112" i="7055"/>
  <c r="N1115" i="7059"/>
  <c r="S1110" i="7055"/>
  <c r="L1113" i="7059"/>
  <c r="T1111" i="7055"/>
  <c r="M1114" i="7059"/>
  <c r="U1111" i="7055"/>
  <c r="N1114" i="7059"/>
  <c r="S1109" i="7055"/>
  <c r="L1112" i="7059"/>
  <c r="R1112" i="7059" s="1"/>
  <c r="T1110" i="7055"/>
  <c r="M1113" i="7059"/>
  <c r="U1110" i="7055"/>
  <c r="N1113" i="7059" s="1"/>
  <c r="S1108" i="7055"/>
  <c r="L1111" i="7059"/>
  <c r="R1111" i="7059" s="1"/>
  <c r="T1109" i="7055"/>
  <c r="M1112" i="7059"/>
  <c r="U1109" i="7055"/>
  <c r="N1112" i="7059"/>
  <c r="S1107" i="7055"/>
  <c r="L1110" i="7059"/>
  <c r="R1110" i="7059" s="1"/>
  <c r="T1108" i="7055"/>
  <c r="M1111" i="7059" s="1"/>
  <c r="U1108" i="7055"/>
  <c r="N1111" i="7059"/>
  <c r="S1106" i="7055"/>
  <c r="L1109" i="7059" s="1"/>
  <c r="T1107" i="7055"/>
  <c r="M1110" i="7059"/>
  <c r="U1107" i="7055"/>
  <c r="N1110" i="7059" s="1"/>
  <c r="S1105" i="7055"/>
  <c r="L1108" i="7059"/>
  <c r="R1108" i="7059"/>
  <c r="T1106" i="7055"/>
  <c r="M1109" i="7059"/>
  <c r="U1106" i="7055"/>
  <c r="N1109" i="7059"/>
  <c r="S1104" i="7055"/>
  <c r="L1107" i="7059"/>
  <c r="R1107" i="7059" s="1"/>
  <c r="T1105" i="7055"/>
  <c r="M1108" i="7059" s="1"/>
  <c r="U1105" i="7055"/>
  <c r="N1108" i="7059"/>
  <c r="S1103" i="7055"/>
  <c r="L1106" i="7059" s="1"/>
  <c r="R1106" i="7059" s="1"/>
  <c r="T1104" i="7055"/>
  <c r="M1107" i="7059"/>
  <c r="T1107" i="7059" s="1"/>
  <c r="U1104" i="7055"/>
  <c r="N1107" i="7059"/>
  <c r="S1102" i="7055"/>
  <c r="L1105" i="7059"/>
  <c r="R1105" i="7059" s="1"/>
  <c r="T1103" i="7055"/>
  <c r="M1106" i="7059"/>
  <c r="U1103" i="7055"/>
  <c r="N1106" i="7059"/>
  <c r="S1101" i="7055"/>
  <c r="L1104" i="7059"/>
  <c r="R1104" i="7059"/>
  <c r="T1102" i="7055"/>
  <c r="M1105" i="7059" s="1"/>
  <c r="U1102" i="7055"/>
  <c r="N1105" i="7059"/>
  <c r="S1100" i="7055"/>
  <c r="L1103" i="7059" s="1"/>
  <c r="T1101" i="7055"/>
  <c r="M1104" i="7059"/>
  <c r="U1101" i="7055"/>
  <c r="N1104" i="7059" s="1"/>
  <c r="S1099" i="7055"/>
  <c r="L1102" i="7059"/>
  <c r="R1102" i="7059" s="1"/>
  <c r="T1100" i="7055"/>
  <c r="M1103" i="7059"/>
  <c r="U1100" i="7055"/>
  <c r="N1103" i="7059"/>
  <c r="S1098" i="7055"/>
  <c r="L1101" i="7059"/>
  <c r="T1099" i="7055"/>
  <c r="M1102" i="7059"/>
  <c r="U1099" i="7055"/>
  <c r="N1102" i="7059"/>
  <c r="S1097" i="7055"/>
  <c r="L1100" i="7059"/>
  <c r="R1100" i="7059" s="1"/>
  <c r="T1098" i="7055"/>
  <c r="M1101" i="7059"/>
  <c r="U1098" i="7055"/>
  <c r="S1096" i="7055"/>
  <c r="L1099" i="7059"/>
  <c r="R1099" i="7059"/>
  <c r="T1097" i="7055"/>
  <c r="M1100" i="7059"/>
  <c r="U1097" i="7055"/>
  <c r="N1100" i="7059"/>
  <c r="S1095" i="7055"/>
  <c r="L1098" i="7059"/>
  <c r="T1096" i="7055"/>
  <c r="M1099" i="7059"/>
  <c r="U1096" i="7055"/>
  <c r="N1099" i="7059"/>
  <c r="S1094" i="7055"/>
  <c r="L1097" i="7059"/>
  <c r="T1095" i="7055"/>
  <c r="M1098" i="7059"/>
  <c r="U1095" i="7055"/>
  <c r="N1098" i="7059"/>
  <c r="S1093" i="7055"/>
  <c r="L1096" i="7059"/>
  <c r="R1096" i="7059" s="1"/>
  <c r="T1094" i="7055"/>
  <c r="M1097" i="7059" s="1"/>
  <c r="U1094" i="7055"/>
  <c r="N1097" i="7059"/>
  <c r="S1092" i="7055"/>
  <c r="L1095" i="7059" s="1"/>
  <c r="R1095" i="7059" s="1"/>
  <c r="T1093" i="7055"/>
  <c r="M1096" i="7059"/>
  <c r="U1093" i="7055"/>
  <c r="N1096" i="7059"/>
  <c r="S1091" i="7055"/>
  <c r="L1094" i="7059"/>
  <c r="R1094" i="7059" s="1"/>
  <c r="T1092" i="7055"/>
  <c r="M1095" i="7059"/>
  <c r="U1092" i="7055"/>
  <c r="N1095" i="7059" s="1"/>
  <c r="S1090" i="7055"/>
  <c r="L1093" i="7059"/>
  <c r="T1091" i="7055"/>
  <c r="M1094" i="7059" s="1"/>
  <c r="U1091" i="7055"/>
  <c r="N1094" i="7059"/>
  <c r="S1089" i="7055"/>
  <c r="L1092" i="7059" s="1"/>
  <c r="R1092" i="7059" s="1"/>
  <c r="T1090" i="7055"/>
  <c r="M1093" i="7059"/>
  <c r="U1090" i="7055"/>
  <c r="N1093" i="7059"/>
  <c r="S1088" i="7055"/>
  <c r="L1091" i="7059"/>
  <c r="R1091" i="7059" s="1"/>
  <c r="T1089" i="7055"/>
  <c r="M1092" i="7059"/>
  <c r="U1089" i="7055"/>
  <c r="N1092" i="7059" s="1"/>
  <c r="S1087" i="7055"/>
  <c r="L1090" i="7059"/>
  <c r="R1090" i="7059" s="1"/>
  <c r="T1088" i="7055"/>
  <c r="M1091" i="7059"/>
  <c r="U1088" i="7055"/>
  <c r="N1091" i="7059"/>
  <c r="S1086" i="7055"/>
  <c r="L1089" i="7059"/>
  <c r="T1087" i="7055"/>
  <c r="M1090" i="7059"/>
  <c r="U1087" i="7055"/>
  <c r="N1090" i="7059"/>
  <c r="S1085" i="7055"/>
  <c r="L1088" i="7059"/>
  <c r="R1088" i="7059" s="1"/>
  <c r="T1086" i="7055"/>
  <c r="M1089" i="7059"/>
  <c r="U1086" i="7055"/>
  <c r="S1084" i="7055"/>
  <c r="L1087" i="7059"/>
  <c r="R1087" i="7059"/>
  <c r="T1085" i="7055"/>
  <c r="M1088" i="7059"/>
  <c r="U1085" i="7055"/>
  <c r="N1088" i="7059"/>
  <c r="S1083" i="7055"/>
  <c r="L1086" i="7059"/>
  <c r="R1086" i="7059" s="1"/>
  <c r="T1084" i="7055"/>
  <c r="M1087" i="7059" s="1"/>
  <c r="U1084" i="7055"/>
  <c r="N1087" i="7059"/>
  <c r="S1082" i="7055"/>
  <c r="L1085" i="7059" s="1"/>
  <c r="T1083" i="7055"/>
  <c r="M1086" i="7059"/>
  <c r="U1083" i="7055"/>
  <c r="N1086" i="7059" s="1"/>
  <c r="S1081" i="7055"/>
  <c r="L1084" i="7059"/>
  <c r="R1084" i="7059"/>
  <c r="T1082" i="7055"/>
  <c r="M1085" i="7059"/>
  <c r="U1082" i="7055"/>
  <c r="N1085" i="7059"/>
  <c r="S1080" i="7055"/>
  <c r="L1083" i="7059"/>
  <c r="T1081" i="7055"/>
  <c r="M1084" i="7059"/>
  <c r="U1081" i="7055"/>
  <c r="N1084" i="7059"/>
  <c r="S1079" i="7055"/>
  <c r="L1082" i="7059"/>
  <c r="R1082" i="7059" s="1"/>
  <c r="T1080" i="7055"/>
  <c r="M1083" i="7059"/>
  <c r="U1080" i="7055"/>
  <c r="N1083" i="7059" s="1"/>
  <c r="S1078" i="7055"/>
  <c r="L1081" i="7059"/>
  <c r="T1079" i="7055"/>
  <c r="M1082" i="7059" s="1"/>
  <c r="U1079" i="7055"/>
  <c r="N1082" i="7059"/>
  <c r="S1077" i="7055"/>
  <c r="L1080" i="7059" s="1"/>
  <c r="T1078" i="7055"/>
  <c r="M1081" i="7059"/>
  <c r="U1078" i="7055"/>
  <c r="S1076" i="7055"/>
  <c r="L1079" i="7059"/>
  <c r="T1077" i="7055"/>
  <c r="M1080" i="7059" s="1"/>
  <c r="U1077" i="7055"/>
  <c r="N1080" i="7059"/>
  <c r="S1075" i="7055"/>
  <c r="L1078" i="7059" s="1"/>
  <c r="R1078" i="7059" s="1"/>
  <c r="T1076" i="7055"/>
  <c r="M1079" i="7059"/>
  <c r="U1076" i="7055"/>
  <c r="N1079" i="7059"/>
  <c r="S1074" i="7055"/>
  <c r="L1077" i="7059"/>
  <c r="R1077" i="7059" s="1"/>
  <c r="T1075" i="7055"/>
  <c r="M1078" i="7059"/>
  <c r="U1075" i="7055"/>
  <c r="N1078" i="7059"/>
  <c r="S1073" i="7055"/>
  <c r="L1076" i="7059"/>
  <c r="R1076" i="7059"/>
  <c r="T1074" i="7055"/>
  <c r="M1077" i="7059" s="1"/>
  <c r="U1074" i="7055"/>
  <c r="N1077" i="7059"/>
  <c r="S1072" i="7055"/>
  <c r="L1075" i="7059" s="1"/>
  <c r="R1075" i="7059" s="1"/>
  <c r="T1073" i="7055"/>
  <c r="M1076" i="7059"/>
  <c r="U1073" i="7055"/>
  <c r="N1076" i="7059"/>
  <c r="S1071" i="7055"/>
  <c r="L1074" i="7059"/>
  <c r="R1074" i="7059" s="1"/>
  <c r="T1072" i="7055"/>
  <c r="M1075" i="7059"/>
  <c r="U1072" i="7055"/>
  <c r="N1075" i="7059" s="1"/>
  <c r="S1070" i="7055"/>
  <c r="L1073" i="7059"/>
  <c r="T1071" i="7055"/>
  <c r="M1074" i="7059" s="1"/>
  <c r="U1071" i="7055"/>
  <c r="N1074" i="7059"/>
  <c r="S1069" i="7055"/>
  <c r="L1072" i="7059"/>
  <c r="R1072" i="7059"/>
  <c r="T1070" i="7055"/>
  <c r="M1073" i="7059" s="1"/>
  <c r="U1070" i="7055"/>
  <c r="N1073" i="7059"/>
  <c r="S1068" i="7055"/>
  <c r="T1069" i="7055"/>
  <c r="M1072" i="7059"/>
  <c r="U1069" i="7055"/>
  <c r="N1072" i="7059"/>
  <c r="S1067" i="7055"/>
  <c r="L1070" i="7059"/>
  <c r="R1070" i="7059" s="1"/>
  <c r="T1068" i="7055"/>
  <c r="M1071" i="7059"/>
  <c r="U1068" i="7055"/>
  <c r="N1071" i="7059" s="1"/>
  <c r="S1066" i="7055"/>
  <c r="L1069" i="7059"/>
  <c r="T1067" i="7055"/>
  <c r="M1070" i="7059" s="1"/>
  <c r="U1067" i="7055"/>
  <c r="N1070" i="7059"/>
  <c r="S1065" i="7055"/>
  <c r="L1068" i="7059" s="1"/>
  <c r="T1066" i="7055"/>
  <c r="M1069" i="7059"/>
  <c r="U1066" i="7055"/>
  <c r="N1069" i="7059" s="1"/>
  <c r="S1064" i="7055"/>
  <c r="L1067" i="7059"/>
  <c r="R1067" i="7059" s="1"/>
  <c r="T1065" i="7055"/>
  <c r="M1068" i="7059"/>
  <c r="U1065" i="7055"/>
  <c r="N1068" i="7059"/>
  <c r="S1063" i="7055"/>
  <c r="L1066" i="7059"/>
  <c r="T1064" i="7055"/>
  <c r="U1064" i="7055"/>
  <c r="N1067" i="7059"/>
  <c r="S1062" i="7055"/>
  <c r="L1065" i="7059" s="1"/>
  <c r="T1063" i="7055"/>
  <c r="M1066" i="7059"/>
  <c r="U1063" i="7055"/>
  <c r="N1066" i="7059" s="1"/>
  <c r="S1061" i="7055"/>
  <c r="L1064" i="7059"/>
  <c r="T1062" i="7055"/>
  <c r="M1065" i="7059" s="1"/>
  <c r="U1062" i="7055"/>
  <c r="N1065" i="7059"/>
  <c r="T1065" i="7059"/>
  <c r="S1060" i="7055"/>
  <c r="L1063" i="7059"/>
  <c r="R1063" i="7059"/>
  <c r="T1061" i="7055"/>
  <c r="U1061" i="7055"/>
  <c r="N1064" i="7059"/>
  <c r="S1059" i="7055"/>
  <c r="L1062" i="7059" s="1"/>
  <c r="R1062" i="7059" s="1"/>
  <c r="T1060" i="7055"/>
  <c r="M1063" i="7059"/>
  <c r="U1060" i="7055"/>
  <c r="N1063" i="7059"/>
  <c r="S1058" i="7055"/>
  <c r="L1061" i="7059"/>
  <c r="T1059" i="7055"/>
  <c r="M1062" i="7059"/>
  <c r="U1059" i="7055"/>
  <c r="N1062" i="7059"/>
  <c r="S1057" i="7055"/>
  <c r="L1060" i="7059"/>
  <c r="T1058" i="7055"/>
  <c r="M1061" i="7059"/>
  <c r="U1058" i="7055"/>
  <c r="N1061" i="7059"/>
  <c r="S1056" i="7055"/>
  <c r="L1059" i="7059"/>
  <c r="R1059" i="7059" s="1"/>
  <c r="T1057" i="7055"/>
  <c r="M1060" i="7059"/>
  <c r="U1057" i="7055"/>
  <c r="S1055" i="7055"/>
  <c r="L1058" i="7059"/>
  <c r="R1058" i="7059"/>
  <c r="T1056" i="7055"/>
  <c r="M1059" i="7059"/>
  <c r="U1056" i="7055"/>
  <c r="N1059" i="7059"/>
  <c r="S1054" i="7055"/>
  <c r="L1057" i="7059"/>
  <c r="T1055" i="7055"/>
  <c r="M1058" i="7059"/>
  <c r="U1055" i="7055"/>
  <c r="N1058" i="7059"/>
  <c r="S1053" i="7055"/>
  <c r="L1056" i="7059"/>
  <c r="T1054" i="7055"/>
  <c r="M1057" i="7059"/>
  <c r="U1054" i="7055"/>
  <c r="N1057" i="7059"/>
  <c r="S1052" i="7055"/>
  <c r="L1055" i="7059"/>
  <c r="T1053" i="7055"/>
  <c r="M1056" i="7059"/>
  <c r="U1053" i="7055"/>
  <c r="N1056" i="7059"/>
  <c r="S1051" i="7055"/>
  <c r="L1054" i="7059"/>
  <c r="R1054" i="7059" s="1"/>
  <c r="T1052" i="7055"/>
  <c r="M1055" i="7059"/>
  <c r="U1052" i="7055"/>
  <c r="N1055" i="7059" s="1"/>
  <c r="S1050" i="7055"/>
  <c r="L1053" i="7059"/>
  <c r="T1051" i="7055"/>
  <c r="M1054" i="7059" s="1"/>
  <c r="U1051" i="7055"/>
  <c r="N1054" i="7059"/>
  <c r="S1049" i="7055"/>
  <c r="L1052" i="7059" s="1"/>
  <c r="T1050" i="7055"/>
  <c r="M1053" i="7059"/>
  <c r="U1050" i="7055"/>
  <c r="N1053" i="7059" s="1"/>
  <c r="S1048" i="7055"/>
  <c r="L1051" i="7059"/>
  <c r="R1051" i="7059" s="1"/>
  <c r="T1049" i="7055"/>
  <c r="M1052" i="7059"/>
  <c r="U1049" i="7055"/>
  <c r="S1047" i="7055"/>
  <c r="L1050" i="7059"/>
  <c r="R1050" i="7059"/>
  <c r="T1048" i="7055"/>
  <c r="M1051" i="7059"/>
  <c r="U1048" i="7055"/>
  <c r="N1051" i="7059"/>
  <c r="S1046" i="7055"/>
  <c r="L1049" i="7059"/>
  <c r="T1047" i="7055"/>
  <c r="M1050" i="7059"/>
  <c r="U1047" i="7055"/>
  <c r="N1050" i="7059"/>
  <c r="S1045" i="7055"/>
  <c r="L1048" i="7059"/>
  <c r="T1046" i="7055"/>
  <c r="M1049" i="7059"/>
  <c r="U1046" i="7055"/>
  <c r="N1049" i="7059"/>
  <c r="S1044" i="7055"/>
  <c r="L1047" i="7059"/>
  <c r="R1047" i="7059" s="1"/>
  <c r="T1045" i="7055"/>
  <c r="M1048" i="7059"/>
  <c r="U1045" i="7055"/>
  <c r="N1048" i="7059"/>
  <c r="S1043" i="7055"/>
  <c r="L1046" i="7059"/>
  <c r="R1046" i="7059" s="1"/>
  <c r="T1044" i="7055"/>
  <c r="M1047" i="7059" s="1"/>
  <c r="U1044" i="7055"/>
  <c r="N1047" i="7059"/>
  <c r="S1042" i="7055"/>
  <c r="L1045" i="7059" s="1"/>
  <c r="T1043" i="7055"/>
  <c r="M1046" i="7059"/>
  <c r="U1043" i="7055"/>
  <c r="N1046" i="7059" s="1"/>
  <c r="S1041" i="7055"/>
  <c r="L1044" i="7059"/>
  <c r="T1042" i="7055"/>
  <c r="M1045" i="7059" s="1"/>
  <c r="U1042" i="7055"/>
  <c r="N1045" i="7059"/>
  <c r="S1040" i="7055"/>
  <c r="L1043" i="7059" s="1"/>
  <c r="R1043" i="7059" s="1"/>
  <c r="T1041" i="7055"/>
  <c r="M1044" i="7059"/>
  <c r="T1044" i="7059" s="1"/>
  <c r="U1041" i="7055"/>
  <c r="N1044" i="7059"/>
  <c r="S1039" i="7055"/>
  <c r="L1042" i="7059"/>
  <c r="R1042" i="7059" s="1"/>
  <c r="T1040" i="7055"/>
  <c r="M1043" i="7059"/>
  <c r="U1040" i="7055"/>
  <c r="N1043" i="7059" s="1"/>
  <c r="S1038" i="7055"/>
  <c r="L1041" i="7059"/>
  <c r="T1039" i="7055"/>
  <c r="M1042" i="7059" s="1"/>
  <c r="U1039" i="7055"/>
  <c r="N1042" i="7059"/>
  <c r="S1037" i="7055"/>
  <c r="L1040" i="7059" s="1"/>
  <c r="T1038" i="7055"/>
  <c r="M1041" i="7059"/>
  <c r="U1038" i="7055"/>
  <c r="S1036" i="7055"/>
  <c r="L1039" i="7059"/>
  <c r="R1039" i="7059"/>
  <c r="T1037" i="7055"/>
  <c r="M1040" i="7059"/>
  <c r="U1037" i="7055"/>
  <c r="N1040" i="7059"/>
  <c r="S1035" i="7055"/>
  <c r="L1038" i="7059"/>
  <c r="R1038" i="7059" s="1"/>
  <c r="T1036" i="7055"/>
  <c r="M1039" i="7059" s="1"/>
  <c r="U1036" i="7055"/>
  <c r="N1039" i="7059"/>
  <c r="S1034" i="7055"/>
  <c r="L1037" i="7059" s="1"/>
  <c r="T1035" i="7055"/>
  <c r="M1038" i="7059"/>
  <c r="U1035" i="7055"/>
  <c r="N1038" i="7059" s="1"/>
  <c r="S1033" i="7055"/>
  <c r="L1036" i="7059"/>
  <c r="T1034" i="7055"/>
  <c r="M1037" i="7059" s="1"/>
  <c r="U1034" i="7055"/>
  <c r="N1037" i="7059"/>
  <c r="S1032" i="7055"/>
  <c r="L1035" i="7059" s="1"/>
  <c r="R1035" i="7059" s="1"/>
  <c r="T1033" i="7055"/>
  <c r="M1036" i="7059"/>
  <c r="U1033" i="7055"/>
  <c r="N1036" i="7059"/>
  <c r="S1031" i="7055"/>
  <c r="L1034" i="7059"/>
  <c r="R1034" i="7059" s="1"/>
  <c r="T1032" i="7055"/>
  <c r="M1035" i="7059"/>
  <c r="U1032" i="7055"/>
  <c r="N1035" i="7059" s="1"/>
  <c r="S1030" i="7055"/>
  <c r="L1033" i="7059"/>
  <c r="T1031" i="7055"/>
  <c r="M1034" i="7059" s="1"/>
  <c r="U1031" i="7055"/>
  <c r="N1034" i="7059"/>
  <c r="S1029" i="7055"/>
  <c r="L1032" i="7059" s="1"/>
  <c r="T1030" i="7055"/>
  <c r="M1033" i="7059"/>
  <c r="U1030" i="7055"/>
  <c r="N1033" i="7059" s="1"/>
  <c r="S1028" i="7055"/>
  <c r="L1031" i="7059"/>
  <c r="R1031" i="7059" s="1"/>
  <c r="T1029" i="7055"/>
  <c r="M1032" i="7059"/>
  <c r="U1029" i="7055"/>
  <c r="N1032" i="7059"/>
  <c r="S1027" i="7055"/>
  <c r="L1030" i="7059"/>
  <c r="R1030" i="7059"/>
  <c r="T1028" i="7055"/>
  <c r="U1028" i="7055"/>
  <c r="N1031" i="7059"/>
  <c r="S1026" i="7055"/>
  <c r="L1029" i="7059" s="1"/>
  <c r="T1027" i="7055"/>
  <c r="M1030" i="7059"/>
  <c r="U1027" i="7055"/>
  <c r="N1030" i="7059" s="1"/>
  <c r="S1025" i="7055"/>
  <c r="L1028" i="7059"/>
  <c r="T1026" i="7055"/>
  <c r="M1029" i="7059" s="1"/>
  <c r="U1026" i="7055"/>
  <c r="N1029" i="7059"/>
  <c r="S1024" i="7055"/>
  <c r="T1025" i="7055"/>
  <c r="M1028" i="7059"/>
  <c r="U1025" i="7055"/>
  <c r="N1028" i="7059"/>
  <c r="S1023" i="7055"/>
  <c r="L1026" i="7059"/>
  <c r="R1026" i="7059" s="1"/>
  <c r="T1024" i="7055"/>
  <c r="M1027" i="7059"/>
  <c r="U1024" i="7055"/>
  <c r="N1027" i="7059" s="1"/>
  <c r="S1022" i="7055"/>
  <c r="L1025" i="7059"/>
  <c r="T1023" i="7055"/>
  <c r="M1026" i="7059" s="1"/>
  <c r="U1023" i="7055"/>
  <c r="N1026" i="7059"/>
  <c r="S1021" i="7055"/>
  <c r="L1024" i="7059" s="1"/>
  <c r="T1022" i="7055"/>
  <c r="M1025" i="7059"/>
  <c r="U1022" i="7055"/>
  <c r="N1025" i="7059" s="1"/>
  <c r="S1020" i="7055"/>
  <c r="L1023" i="7059"/>
  <c r="R1023" i="7059" s="1"/>
  <c r="T1021" i="7055"/>
  <c r="M1024" i="7059"/>
  <c r="U1021" i="7055"/>
  <c r="N1024" i="7059"/>
  <c r="S1019" i="7055"/>
  <c r="L1022" i="7059"/>
  <c r="R1022" i="7059" s="1"/>
  <c r="T1020" i="7055"/>
  <c r="M1023" i="7059" s="1"/>
  <c r="U1020" i="7055"/>
  <c r="N1023" i="7059"/>
  <c r="S1018" i="7055"/>
  <c r="L1021" i="7059" s="1"/>
  <c r="R1021" i="7059" s="1"/>
  <c r="T1019" i="7055"/>
  <c r="M1022" i="7059"/>
  <c r="U1019" i="7055"/>
  <c r="N1022" i="7059" s="1"/>
  <c r="S1017" i="7055"/>
  <c r="L1020" i="7059"/>
  <c r="R1020" i="7059" s="1"/>
  <c r="T1018" i="7055"/>
  <c r="M1021" i="7059"/>
  <c r="U1018" i="7055"/>
  <c r="N1021" i="7059"/>
  <c r="S1016" i="7055"/>
  <c r="L1019" i="7059"/>
  <c r="R1019" i="7059" s="1"/>
  <c r="T1017" i="7055"/>
  <c r="M1020" i="7059" s="1"/>
  <c r="U1017" i="7055"/>
  <c r="N1020" i="7059"/>
  <c r="S1015" i="7055"/>
  <c r="L1018" i="7059" s="1"/>
  <c r="R1018" i="7059" s="1"/>
  <c r="T1016" i="7055"/>
  <c r="M1019" i="7059"/>
  <c r="U1016" i="7055"/>
  <c r="N1019" i="7059"/>
  <c r="S1014" i="7055"/>
  <c r="L1017" i="7059"/>
  <c r="T1015" i="7055"/>
  <c r="M1018" i="7059"/>
  <c r="U1015" i="7055"/>
  <c r="N1018" i="7059"/>
  <c r="S1013" i="7055"/>
  <c r="L1016" i="7059"/>
  <c r="T1014" i="7055"/>
  <c r="M1017" i="7059"/>
  <c r="T1017" i="7059" s="1"/>
  <c r="U1014" i="7055"/>
  <c r="N1017" i="7059"/>
  <c r="S1012" i="7055"/>
  <c r="L1015" i="7059" s="1"/>
  <c r="R1015" i="7059" s="1"/>
  <c r="T1013" i="7055"/>
  <c r="M1016" i="7059"/>
  <c r="U1013" i="7055"/>
  <c r="N1016" i="7059"/>
  <c r="S1011" i="7055"/>
  <c r="L1014" i="7059"/>
  <c r="R1014" i="7059" s="1"/>
  <c r="T1012" i="7055"/>
  <c r="M1015" i="7059"/>
  <c r="U1012" i="7055"/>
  <c r="N1015" i="7059" s="1"/>
  <c r="S1010" i="7055"/>
  <c r="L1013" i="7059"/>
  <c r="T1011" i="7055"/>
  <c r="M1014" i="7059" s="1"/>
  <c r="U1011" i="7055"/>
  <c r="N1014" i="7059"/>
  <c r="S1009" i="7055"/>
  <c r="L1012" i="7059" s="1"/>
  <c r="T1010" i="7055"/>
  <c r="M1013" i="7059"/>
  <c r="U1010" i="7055"/>
  <c r="N1013" i="7059"/>
  <c r="S1008" i="7055"/>
  <c r="L1011" i="7059" s="1"/>
  <c r="T1009" i="7055"/>
  <c r="M1012" i="7059"/>
  <c r="U1009" i="7055"/>
  <c r="N1012" i="7059" s="1"/>
  <c r="S1007" i="7055"/>
  <c r="L1010" i="7059"/>
  <c r="T1008" i="7055"/>
  <c r="U1008" i="7055"/>
  <c r="N1011" i="7059"/>
  <c r="S1006" i="7055"/>
  <c r="L1009" i="7059" s="1"/>
  <c r="T1007" i="7055"/>
  <c r="M1010" i="7059"/>
  <c r="U1007" i="7055"/>
  <c r="N1010" i="7059" s="1"/>
  <c r="S1005" i="7055"/>
  <c r="L1008" i="7059"/>
  <c r="T1006" i="7055"/>
  <c r="M1009" i="7059" s="1"/>
  <c r="U1006" i="7055"/>
  <c r="N1009" i="7059"/>
  <c r="S1004" i="7055"/>
  <c r="T1005" i="7055"/>
  <c r="M1008" i="7059"/>
  <c r="U1005" i="7055"/>
  <c r="N1008" i="7059"/>
  <c r="S1003" i="7055"/>
  <c r="L1006" i="7059"/>
  <c r="T1004" i="7055"/>
  <c r="M1007" i="7059"/>
  <c r="U1004" i="7055"/>
  <c r="N1007" i="7059"/>
  <c r="S1002" i="7055"/>
  <c r="L1005" i="7059"/>
  <c r="T1003" i="7055"/>
  <c r="M1006" i="7059"/>
  <c r="U1003" i="7055"/>
  <c r="N1006" i="7059"/>
  <c r="S1001" i="7055"/>
  <c r="L1004" i="7059"/>
  <c r="T1002" i="7055"/>
  <c r="M1005" i="7059"/>
  <c r="U1002" i="7055"/>
  <c r="N1005" i="7059"/>
  <c r="S1000" i="7055"/>
  <c r="L1003" i="7059"/>
  <c r="T1001" i="7055"/>
  <c r="M1004" i="7059"/>
  <c r="U1001" i="7055"/>
  <c r="N1004" i="7059"/>
  <c r="S999" i="7055"/>
  <c r="L1002" i="7059"/>
  <c r="T1000" i="7055"/>
  <c r="M1003" i="7059"/>
  <c r="U1000" i="7055"/>
  <c r="N1003" i="7059"/>
  <c r="S998" i="7055"/>
  <c r="L1001" i="7059"/>
  <c r="T999" i="7055"/>
  <c r="M1002" i="7059"/>
  <c r="U999" i="7055"/>
  <c r="N1002" i="7059"/>
  <c r="S997" i="7055"/>
  <c r="L1000" i="7059"/>
  <c r="T998" i="7055"/>
  <c r="M1001" i="7059"/>
  <c r="U998" i="7055"/>
  <c r="N1001" i="7059"/>
  <c r="S996" i="7055"/>
  <c r="L999" i="7059"/>
  <c r="T997" i="7055"/>
  <c r="M1000" i="7059" s="1"/>
  <c r="U997" i="7055"/>
  <c r="N1000" i="7059"/>
  <c r="S995" i="7055"/>
  <c r="T996" i="7055"/>
  <c r="M999" i="7059"/>
  <c r="U996" i="7055"/>
  <c r="N999" i="7059" s="1"/>
  <c r="S994" i="7055"/>
  <c r="L997" i="7059"/>
  <c r="R997" i="7059"/>
  <c r="T995" i="7055"/>
  <c r="M998" i="7059"/>
  <c r="U995" i="7055"/>
  <c r="N998" i="7059"/>
  <c r="S993" i="7055"/>
  <c r="L996" i="7059"/>
  <c r="T994" i="7055"/>
  <c r="M997" i="7059"/>
  <c r="U994" i="7055"/>
  <c r="N997" i="7059"/>
  <c r="S992" i="7055"/>
  <c r="L995" i="7059"/>
  <c r="R995" i="7059" s="1"/>
  <c r="T993" i="7055"/>
  <c r="M996" i="7059"/>
  <c r="U993" i="7055"/>
  <c r="N996" i="7059" s="1"/>
  <c r="S991" i="7055"/>
  <c r="L994" i="7059"/>
  <c r="T992" i="7055"/>
  <c r="U992" i="7055"/>
  <c r="N995" i="7059"/>
  <c r="S990" i="7055"/>
  <c r="L993" i="7059" s="1"/>
  <c r="R993" i="7059" s="1"/>
  <c r="T991" i="7055"/>
  <c r="M994" i="7059"/>
  <c r="U991" i="7055"/>
  <c r="N994" i="7059"/>
  <c r="S989" i="7055"/>
  <c r="L992" i="7059"/>
  <c r="T990" i="7055"/>
  <c r="M993" i="7059"/>
  <c r="U990" i="7055"/>
  <c r="N993" i="7059"/>
  <c r="S988" i="7055"/>
  <c r="L991" i="7059"/>
  <c r="R991" i="7059"/>
  <c r="T989" i="7055"/>
  <c r="M992" i="7059" s="1"/>
  <c r="U989" i="7055"/>
  <c r="N992" i="7059"/>
  <c r="S987" i="7055"/>
  <c r="T988" i="7055"/>
  <c r="M991" i="7059"/>
  <c r="U988" i="7055"/>
  <c r="N991" i="7059"/>
  <c r="S986" i="7055"/>
  <c r="L989" i="7059"/>
  <c r="R989" i="7059" s="1"/>
  <c r="T987" i="7055"/>
  <c r="M990" i="7059"/>
  <c r="U987" i="7055"/>
  <c r="N990" i="7059" s="1"/>
  <c r="S985" i="7055"/>
  <c r="L988" i="7059"/>
  <c r="T986" i="7055"/>
  <c r="M989" i="7059" s="1"/>
  <c r="T989" i="7059" s="1"/>
  <c r="U986" i="7055"/>
  <c r="N989" i="7059"/>
  <c r="S984" i="7055"/>
  <c r="L987" i="7059" s="1"/>
  <c r="T985" i="7055"/>
  <c r="M988" i="7059"/>
  <c r="U985" i="7055"/>
  <c r="N988" i="7059" s="1"/>
  <c r="S983" i="7055"/>
  <c r="L986" i="7059"/>
  <c r="T984" i="7055"/>
  <c r="M987" i="7059" s="1"/>
  <c r="U984" i="7055"/>
  <c r="N987" i="7059"/>
  <c r="S982" i="7055"/>
  <c r="L985" i="7059" s="1"/>
  <c r="R985" i="7059" s="1"/>
  <c r="T983" i="7055"/>
  <c r="M986" i="7059"/>
  <c r="U983" i="7055"/>
  <c r="N986" i="7059"/>
  <c r="S981" i="7055"/>
  <c r="L984" i="7059"/>
  <c r="T982" i="7055"/>
  <c r="M985" i="7059"/>
  <c r="U982" i="7055"/>
  <c r="N985" i="7059"/>
  <c r="S980" i="7055"/>
  <c r="L983" i="7059"/>
  <c r="R983" i="7059" s="1"/>
  <c r="T981" i="7055"/>
  <c r="M984" i="7059" s="1"/>
  <c r="U981" i="7055"/>
  <c r="N984" i="7059"/>
  <c r="S979" i="7055"/>
  <c r="L982" i="7059" s="1"/>
  <c r="R982" i="7059" s="1"/>
  <c r="T980" i="7055"/>
  <c r="M983" i="7059"/>
  <c r="U980" i="7055"/>
  <c r="N983" i="7059"/>
  <c r="S978" i="7055"/>
  <c r="L981" i="7059"/>
  <c r="R981" i="7059" s="1"/>
  <c r="T979" i="7055"/>
  <c r="M982" i="7059"/>
  <c r="U979" i="7055"/>
  <c r="N982" i="7059" s="1"/>
  <c r="S977" i="7055"/>
  <c r="L980" i="7059"/>
  <c r="T981" i="7059" s="1"/>
  <c r="T978" i="7055"/>
  <c r="M981" i="7059" s="1"/>
  <c r="U978" i="7055"/>
  <c r="N981" i="7059"/>
  <c r="S976" i="7055"/>
  <c r="L979" i="7059"/>
  <c r="R979" i="7059"/>
  <c r="T977" i="7055"/>
  <c r="M980" i="7059" s="1"/>
  <c r="U977" i="7055"/>
  <c r="N980" i="7059"/>
  <c r="S975" i="7055"/>
  <c r="L978" i="7059" s="1"/>
  <c r="R978" i="7059" s="1"/>
  <c r="T976" i="7055"/>
  <c r="M979" i="7059"/>
  <c r="T979" i="7059" s="1"/>
  <c r="U976" i="7055"/>
  <c r="N979" i="7059"/>
  <c r="S974" i="7055"/>
  <c r="L977" i="7059"/>
  <c r="T975" i="7055"/>
  <c r="M978" i="7059"/>
  <c r="U975" i="7055"/>
  <c r="N978" i="7059"/>
  <c r="S973" i="7055"/>
  <c r="L976" i="7059"/>
  <c r="T974" i="7055"/>
  <c r="M977" i="7059"/>
  <c r="U974" i="7055"/>
  <c r="N977" i="7059"/>
  <c r="S972" i="7055"/>
  <c r="L975" i="7059"/>
  <c r="R975" i="7059" s="1"/>
  <c r="T973" i="7055"/>
  <c r="M976" i="7059"/>
  <c r="U973" i="7055"/>
  <c r="N976" i="7059" s="1"/>
  <c r="S971" i="7055"/>
  <c r="L974" i="7059"/>
  <c r="R974" i="7059"/>
  <c r="T972" i="7055"/>
  <c r="M975" i="7059"/>
  <c r="U972" i="7055"/>
  <c r="N975" i="7059"/>
  <c r="S970" i="7055"/>
  <c r="L973" i="7059"/>
  <c r="R973" i="7059" s="1"/>
  <c r="T971" i="7055"/>
  <c r="M974" i="7059" s="1"/>
  <c r="U971" i="7055"/>
  <c r="N974" i="7059"/>
  <c r="S969" i="7055"/>
  <c r="L972" i="7059" s="1"/>
  <c r="T970" i="7055"/>
  <c r="M973" i="7059"/>
  <c r="U970" i="7055"/>
  <c r="S968" i="7055"/>
  <c r="L971" i="7059"/>
  <c r="R971" i="7059"/>
  <c r="T969" i="7055"/>
  <c r="M972" i="7059"/>
  <c r="U969" i="7055"/>
  <c r="N972" i="7059"/>
  <c r="S967" i="7055"/>
  <c r="L970" i="7059"/>
  <c r="R970" i="7059"/>
  <c r="T968" i="7055"/>
  <c r="M971" i="7059" s="1"/>
  <c r="U968" i="7055"/>
  <c r="N971" i="7059"/>
  <c r="S966" i="7055"/>
  <c r="L969" i="7059" s="1"/>
  <c r="R969" i="7059" s="1"/>
  <c r="T967" i="7055"/>
  <c r="M970" i="7059"/>
  <c r="U967" i="7055"/>
  <c r="N970" i="7059"/>
  <c r="S965" i="7055"/>
  <c r="L968" i="7059"/>
  <c r="R968" i="7059" s="1"/>
  <c r="T966" i="7055"/>
  <c r="M969" i="7059"/>
  <c r="U966" i="7055"/>
  <c r="N969" i="7059"/>
  <c r="S964" i="7055"/>
  <c r="L967" i="7059"/>
  <c r="R967" i="7059"/>
  <c r="T965" i="7055"/>
  <c r="U965" i="7055"/>
  <c r="N968" i="7059"/>
  <c r="S963" i="7055"/>
  <c r="L966" i="7059" s="1"/>
  <c r="T964" i="7055"/>
  <c r="M967" i="7059"/>
  <c r="U964" i="7055"/>
  <c r="N967" i="7059" s="1"/>
  <c r="S962" i="7055"/>
  <c r="L965" i="7059"/>
  <c r="T963" i="7055"/>
  <c r="M966" i="7059" s="1"/>
  <c r="U963" i="7055"/>
  <c r="N966" i="7059"/>
  <c r="S961" i="7055"/>
  <c r="L964" i="7059" s="1"/>
  <c r="R964" i="7059" s="1"/>
  <c r="T962" i="7055"/>
  <c r="M965" i="7059"/>
  <c r="U962" i="7055"/>
  <c r="N965" i="7059"/>
  <c r="S960" i="7055"/>
  <c r="L963" i="7059"/>
  <c r="R963" i="7059" s="1"/>
  <c r="T961" i="7055"/>
  <c r="M964" i="7059"/>
  <c r="U961" i="7055"/>
  <c r="N964" i="7059" s="1"/>
  <c r="S959" i="7055"/>
  <c r="L962" i="7059"/>
  <c r="R962" i="7059"/>
  <c r="T960" i="7055"/>
  <c r="M963" i="7059"/>
  <c r="U960" i="7055"/>
  <c r="N963" i="7059"/>
  <c r="S958" i="7055"/>
  <c r="L961" i="7059"/>
  <c r="T959" i="7055"/>
  <c r="M962" i="7059"/>
  <c r="T962" i="7059" s="1"/>
  <c r="U959" i="7055"/>
  <c r="N962" i="7059"/>
  <c r="S957" i="7055"/>
  <c r="L960" i="7059"/>
  <c r="T958" i="7055"/>
  <c r="M961" i="7059"/>
  <c r="U958" i="7055"/>
  <c r="N961" i="7059"/>
  <c r="S956" i="7055"/>
  <c r="L959" i="7059"/>
  <c r="T957" i="7055"/>
  <c r="M960" i="7059"/>
  <c r="T960" i="7059" s="1"/>
  <c r="U957" i="7055"/>
  <c r="N960" i="7059"/>
  <c r="S955" i="7055"/>
  <c r="L958" i="7059"/>
  <c r="T956" i="7055"/>
  <c r="M959" i="7059"/>
  <c r="U956" i="7055"/>
  <c r="N959" i="7059"/>
  <c r="S954" i="7055"/>
  <c r="L957" i="7059"/>
  <c r="T955" i="7055"/>
  <c r="M958" i="7059"/>
  <c r="T958" i="7059" s="1"/>
  <c r="U955" i="7055"/>
  <c r="N958" i="7059"/>
  <c r="S953" i="7055"/>
  <c r="L956" i="7059"/>
  <c r="T954" i="7055"/>
  <c r="M957" i="7059"/>
  <c r="U954" i="7055"/>
  <c r="N957" i="7059"/>
  <c r="S952" i="7055"/>
  <c r="L955" i="7059"/>
  <c r="T953" i="7055"/>
  <c r="M956" i="7059"/>
  <c r="U953" i="7055"/>
  <c r="N956" i="7059"/>
  <c r="S951" i="7055"/>
  <c r="L954" i="7059"/>
  <c r="T952" i="7055"/>
  <c r="M955" i="7059"/>
  <c r="U952" i="7055"/>
  <c r="N955" i="7059"/>
  <c r="S950" i="7055"/>
  <c r="L953" i="7059"/>
  <c r="T951" i="7055"/>
  <c r="M954" i="7059"/>
  <c r="U951" i="7055"/>
  <c r="N954" i="7059"/>
  <c r="S949" i="7055"/>
  <c r="L952" i="7059"/>
  <c r="T950" i="7055"/>
  <c r="M953" i="7059"/>
  <c r="U950" i="7055"/>
  <c r="N953" i="7059"/>
  <c r="S948" i="7055"/>
  <c r="L951" i="7059"/>
  <c r="T949" i="7055"/>
  <c r="M952" i="7059"/>
  <c r="T952" i="7059" s="1"/>
  <c r="U949" i="7055"/>
  <c r="N952" i="7059"/>
  <c r="S947" i="7055"/>
  <c r="L950" i="7059"/>
  <c r="T948" i="7055"/>
  <c r="M951" i="7059"/>
  <c r="U948" i="7055"/>
  <c r="N951" i="7059"/>
  <c r="S946" i="7055"/>
  <c r="L949" i="7059"/>
  <c r="T947" i="7055"/>
  <c r="M950" i="7059"/>
  <c r="U947" i="7055"/>
  <c r="N950" i="7059"/>
  <c r="S945" i="7055"/>
  <c r="L948" i="7059"/>
  <c r="T946" i="7055"/>
  <c r="M949" i="7059"/>
  <c r="U946" i="7055"/>
  <c r="N949" i="7059"/>
  <c r="S944" i="7055"/>
  <c r="L947" i="7059"/>
  <c r="T945" i="7055"/>
  <c r="M948" i="7059"/>
  <c r="U945" i="7055"/>
  <c r="N948" i="7059"/>
  <c r="S943" i="7055"/>
  <c r="L946" i="7059"/>
  <c r="T944" i="7055"/>
  <c r="M947" i="7059"/>
  <c r="U944" i="7055"/>
  <c r="N947" i="7059"/>
  <c r="S942" i="7055"/>
  <c r="L945" i="7059"/>
  <c r="T943" i="7055"/>
  <c r="M946" i="7059"/>
  <c r="U943" i="7055"/>
  <c r="N946" i="7059"/>
  <c r="S941" i="7055"/>
  <c r="L944" i="7059"/>
  <c r="T942" i="7055"/>
  <c r="M945" i="7059"/>
  <c r="U942" i="7055"/>
  <c r="N945" i="7059"/>
  <c r="S940" i="7055"/>
  <c r="L943" i="7059"/>
  <c r="T941" i="7055"/>
  <c r="M944" i="7059"/>
  <c r="U941" i="7055"/>
  <c r="N944" i="7059"/>
  <c r="S939" i="7055"/>
  <c r="L942" i="7059"/>
  <c r="T940" i="7055"/>
  <c r="M943" i="7059"/>
  <c r="U940" i="7055"/>
  <c r="N943" i="7059"/>
  <c r="S938" i="7055"/>
  <c r="L941" i="7059"/>
  <c r="T939" i="7055"/>
  <c r="M942" i="7059"/>
  <c r="U939" i="7055"/>
  <c r="N942" i="7059"/>
  <c r="S937" i="7055"/>
  <c r="L940" i="7059"/>
  <c r="T938" i="7055"/>
  <c r="M941" i="7059"/>
  <c r="U938" i="7055"/>
  <c r="N941" i="7059"/>
  <c r="S936" i="7055"/>
  <c r="L939" i="7059"/>
  <c r="T937" i="7055"/>
  <c r="M940" i="7059"/>
  <c r="U937" i="7055"/>
  <c r="N940" i="7059"/>
  <c r="S935" i="7055"/>
  <c r="L938" i="7059"/>
  <c r="T936" i="7055"/>
  <c r="M939" i="7059"/>
  <c r="U936" i="7055"/>
  <c r="N939" i="7059"/>
  <c r="S934" i="7055"/>
  <c r="L937" i="7059"/>
  <c r="T935" i="7055"/>
  <c r="M938" i="7059"/>
  <c r="T938" i="7059" s="1"/>
  <c r="U935" i="7055"/>
  <c r="N938" i="7059"/>
  <c r="S933" i="7055"/>
  <c r="L936" i="7059"/>
  <c r="T934" i="7055"/>
  <c r="M937" i="7059"/>
  <c r="U934" i="7055"/>
  <c r="N937" i="7059"/>
  <c r="S932" i="7055"/>
  <c r="L935" i="7059"/>
  <c r="T933" i="7055"/>
  <c r="M936" i="7059"/>
  <c r="U933" i="7055"/>
  <c r="N936" i="7059"/>
  <c r="S931" i="7055"/>
  <c r="L934" i="7059"/>
  <c r="R934" i="7059" s="1"/>
  <c r="T932" i="7055"/>
  <c r="M935" i="7059"/>
  <c r="U932" i="7055"/>
  <c r="N935" i="7059"/>
  <c r="S930" i="7055"/>
  <c r="L933" i="7059"/>
  <c r="T931" i="7055"/>
  <c r="M934" i="7059"/>
  <c r="U931" i="7055"/>
  <c r="N934" i="7059"/>
  <c r="S929" i="7055"/>
  <c r="L932" i="7059"/>
  <c r="R932" i="7059" s="1"/>
  <c r="T930" i="7055"/>
  <c r="M933" i="7059"/>
  <c r="U930" i="7055"/>
  <c r="N933" i="7059"/>
  <c r="S928" i="7055"/>
  <c r="L931" i="7059"/>
  <c r="R931" i="7059" s="1"/>
  <c r="T929" i="7055"/>
  <c r="U929" i="7055"/>
  <c r="N932" i="7059"/>
  <c r="S927" i="7055"/>
  <c r="L930" i="7059" s="1"/>
  <c r="R930" i="7059" s="1"/>
  <c r="T928" i="7055"/>
  <c r="M931" i="7059"/>
  <c r="U928" i="7055"/>
  <c r="N931" i="7059"/>
  <c r="S926" i="7055"/>
  <c r="L929" i="7059"/>
  <c r="T927" i="7055"/>
  <c r="M930" i="7059"/>
  <c r="U927" i="7055"/>
  <c r="N930" i="7059"/>
  <c r="S925" i="7055"/>
  <c r="L928" i="7059"/>
  <c r="T926" i="7055"/>
  <c r="M929" i="7059"/>
  <c r="U926" i="7055"/>
  <c r="N929" i="7059"/>
  <c r="S924" i="7055"/>
  <c r="L927" i="7059"/>
  <c r="T925" i="7055"/>
  <c r="M928" i="7059"/>
  <c r="U925" i="7055"/>
  <c r="N928" i="7059"/>
  <c r="S923" i="7055"/>
  <c r="L926" i="7059"/>
  <c r="T924" i="7055"/>
  <c r="M927" i="7059"/>
  <c r="U924" i="7055"/>
  <c r="N927" i="7059"/>
  <c r="S922" i="7055"/>
  <c r="L925" i="7059"/>
  <c r="T923" i="7055"/>
  <c r="M926" i="7059"/>
  <c r="U923" i="7055"/>
  <c r="N926" i="7059"/>
  <c r="S921" i="7055"/>
  <c r="L924" i="7059"/>
  <c r="T922" i="7055"/>
  <c r="M925" i="7059"/>
  <c r="U922" i="7055"/>
  <c r="N925" i="7059"/>
  <c r="S920" i="7055"/>
  <c r="L923" i="7059"/>
  <c r="T921" i="7055"/>
  <c r="M924" i="7059"/>
  <c r="U921" i="7055"/>
  <c r="N924" i="7059"/>
  <c r="S919" i="7055"/>
  <c r="L922" i="7059"/>
  <c r="T920" i="7055"/>
  <c r="M923" i="7059"/>
  <c r="U920" i="7055"/>
  <c r="N923" i="7059"/>
  <c r="S918" i="7055"/>
  <c r="L921" i="7059"/>
  <c r="T919" i="7055"/>
  <c r="M922" i="7059"/>
  <c r="U919" i="7055"/>
  <c r="N922" i="7059"/>
  <c r="S917" i="7055"/>
  <c r="L920" i="7059"/>
  <c r="T918" i="7055"/>
  <c r="M921" i="7059"/>
  <c r="U918" i="7055"/>
  <c r="N921" i="7059"/>
  <c r="S916" i="7055"/>
  <c r="L919" i="7059"/>
  <c r="T917" i="7055"/>
  <c r="M920" i="7059"/>
  <c r="U917" i="7055"/>
  <c r="N920" i="7059"/>
  <c r="S915" i="7055"/>
  <c r="L918" i="7059"/>
  <c r="T916" i="7055"/>
  <c r="M919" i="7059"/>
  <c r="U916" i="7055"/>
  <c r="N919" i="7059"/>
  <c r="S914" i="7055"/>
  <c r="L917" i="7059"/>
  <c r="T915" i="7055"/>
  <c r="M918" i="7059"/>
  <c r="U915" i="7055"/>
  <c r="N918" i="7059"/>
  <c r="S913" i="7055"/>
  <c r="L916" i="7059"/>
  <c r="T914" i="7055"/>
  <c r="M917" i="7059"/>
  <c r="U914" i="7055"/>
  <c r="N917" i="7059"/>
  <c r="S912" i="7055"/>
  <c r="L915" i="7059"/>
  <c r="T913" i="7055"/>
  <c r="M916" i="7059"/>
  <c r="U913" i="7055"/>
  <c r="N916" i="7059"/>
  <c r="S911" i="7055"/>
  <c r="L914" i="7059"/>
  <c r="R914" i="7059"/>
  <c r="T912" i="7055"/>
  <c r="M915" i="7059" s="1"/>
  <c r="U912" i="7055"/>
  <c r="N915" i="7059"/>
  <c r="S910" i="7055"/>
  <c r="L913" i="7059" s="1"/>
  <c r="R913" i="7059" s="1"/>
  <c r="T911" i="7055"/>
  <c r="M914" i="7059"/>
  <c r="U911" i="7055"/>
  <c r="N914" i="7059" s="1"/>
  <c r="S909" i="7055"/>
  <c r="L912" i="7059"/>
  <c r="T910" i="7055"/>
  <c r="M913" i="7059" s="1"/>
  <c r="U910" i="7055"/>
  <c r="N913" i="7059"/>
  <c r="S908" i="7055"/>
  <c r="L911" i="7059" s="1"/>
  <c r="R911" i="7059" s="1"/>
  <c r="T909" i="7055"/>
  <c r="M912" i="7059"/>
  <c r="U909" i="7055"/>
  <c r="N912" i="7059"/>
  <c r="S907" i="7055"/>
  <c r="L910" i="7059"/>
  <c r="R910" i="7059" s="1"/>
  <c r="T908" i="7055"/>
  <c r="M911" i="7059"/>
  <c r="U908" i="7055"/>
  <c r="N911" i="7059" s="1"/>
  <c r="S906" i="7055"/>
  <c r="L909" i="7059"/>
  <c r="T907" i="7055"/>
  <c r="M910" i="7059" s="1"/>
  <c r="U907" i="7055"/>
  <c r="N910" i="7059"/>
  <c r="S905" i="7055"/>
  <c r="L908" i="7059" s="1"/>
  <c r="R908" i="7059" s="1"/>
  <c r="T906" i="7055"/>
  <c r="M909" i="7059"/>
  <c r="U906" i="7055"/>
  <c r="N909" i="7059" s="1"/>
  <c r="S904" i="7055"/>
  <c r="L907" i="7059"/>
  <c r="R907" i="7059"/>
  <c r="T905" i="7055"/>
  <c r="M908" i="7059"/>
  <c r="U905" i="7055"/>
  <c r="N908" i="7059"/>
  <c r="S903" i="7055"/>
  <c r="L906" i="7059"/>
  <c r="T904" i="7055"/>
  <c r="M907" i="7059"/>
  <c r="U904" i="7055"/>
  <c r="N907" i="7059"/>
  <c r="S902" i="7055"/>
  <c r="L905" i="7059"/>
  <c r="T903" i="7055"/>
  <c r="M906" i="7059"/>
  <c r="U903" i="7055"/>
  <c r="N906" i="7059"/>
  <c r="S901" i="7055"/>
  <c r="L904" i="7059"/>
  <c r="T902" i="7055"/>
  <c r="M905" i="7059"/>
  <c r="U902" i="7055"/>
  <c r="N905" i="7059"/>
  <c r="S900" i="7055"/>
  <c r="L903" i="7059"/>
  <c r="R903" i="7059" s="1"/>
  <c r="T901" i="7055"/>
  <c r="M904" i="7059"/>
  <c r="U901" i="7055"/>
  <c r="N904" i="7059" s="1"/>
  <c r="S899" i="7055"/>
  <c r="L902" i="7059"/>
  <c r="R902" i="7059"/>
  <c r="T900" i="7055"/>
  <c r="M903" i="7059"/>
  <c r="U900" i="7055"/>
  <c r="N903" i="7059"/>
  <c r="T903" i="7059" s="1"/>
  <c r="S898" i="7055"/>
  <c r="L901" i="7059"/>
  <c r="T899" i="7055"/>
  <c r="M902" i="7059"/>
  <c r="U899" i="7055"/>
  <c r="N902" i="7059"/>
  <c r="S897" i="7055"/>
  <c r="L900" i="7059"/>
  <c r="R900" i="7059" s="1"/>
  <c r="T898" i="7055"/>
  <c r="M901" i="7059"/>
  <c r="U898" i="7055"/>
  <c r="N901" i="7059"/>
  <c r="S896" i="7055"/>
  <c r="L899" i="7059"/>
  <c r="T897" i="7055"/>
  <c r="M900" i="7059"/>
  <c r="T900" i="7059" s="1"/>
  <c r="U897" i="7055"/>
  <c r="N900" i="7059"/>
  <c r="S895" i="7055"/>
  <c r="L898" i="7059"/>
  <c r="T896" i="7055"/>
  <c r="M899" i="7059"/>
  <c r="U896" i="7055"/>
  <c r="N899" i="7059"/>
  <c r="S894" i="7055"/>
  <c r="L897" i="7059"/>
  <c r="T895" i="7055"/>
  <c r="M898" i="7059"/>
  <c r="T898" i="7059" s="1"/>
  <c r="U895" i="7055"/>
  <c r="N898" i="7059"/>
  <c r="S893" i="7055"/>
  <c r="L896" i="7059"/>
  <c r="R896" i="7059" s="1"/>
  <c r="T894" i="7055"/>
  <c r="M897" i="7059"/>
  <c r="U894" i="7055"/>
  <c r="N897" i="7059"/>
  <c r="S892" i="7055"/>
  <c r="L895" i="7059"/>
  <c r="T893" i="7055"/>
  <c r="M896" i="7059"/>
  <c r="U893" i="7055"/>
  <c r="N896" i="7059"/>
  <c r="S891" i="7055"/>
  <c r="L894" i="7059"/>
  <c r="R894" i="7059" s="1"/>
  <c r="T892" i="7055"/>
  <c r="M895" i="7059"/>
  <c r="U892" i="7055"/>
  <c r="N895" i="7059" s="1"/>
  <c r="S890" i="7055"/>
  <c r="L893" i="7059"/>
  <c r="T891" i="7055"/>
  <c r="M894" i="7059" s="1"/>
  <c r="U891" i="7055"/>
  <c r="N894" i="7059"/>
  <c r="S889" i="7055"/>
  <c r="L892" i="7059" s="1"/>
  <c r="T890" i="7055"/>
  <c r="M893" i="7059"/>
  <c r="U890" i="7055"/>
  <c r="S888" i="7055"/>
  <c r="L891" i="7059"/>
  <c r="R891" i="7059"/>
  <c r="T889" i="7055"/>
  <c r="M892" i="7059"/>
  <c r="U889" i="7055"/>
  <c r="N892" i="7059"/>
  <c r="S887" i="7055"/>
  <c r="L890" i="7059"/>
  <c r="R890" i="7059"/>
  <c r="T888" i="7055"/>
  <c r="M891" i="7059" s="1"/>
  <c r="U888" i="7055"/>
  <c r="N891" i="7059"/>
  <c r="S886" i="7055"/>
  <c r="L889" i="7059" s="1"/>
  <c r="T887" i="7055"/>
  <c r="M890" i="7059"/>
  <c r="U887" i="7055"/>
  <c r="N890" i="7059" s="1"/>
  <c r="S885" i="7055"/>
  <c r="L888" i="7059"/>
  <c r="T886" i="7055"/>
  <c r="M889" i="7059" s="1"/>
  <c r="U886" i="7055"/>
  <c r="N889" i="7059"/>
  <c r="S884" i="7055"/>
  <c r="L887" i="7059" s="1"/>
  <c r="R887" i="7059" s="1"/>
  <c r="T885" i="7055"/>
  <c r="M888" i="7059"/>
  <c r="U885" i="7055"/>
  <c r="N888" i="7059" s="1"/>
  <c r="S883" i="7055"/>
  <c r="L886" i="7059"/>
  <c r="R886" i="7059" s="1"/>
  <c r="T884" i="7055"/>
  <c r="M887" i="7059"/>
  <c r="U884" i="7055"/>
  <c r="N887" i="7059" s="1"/>
  <c r="S882" i="7055"/>
  <c r="L885" i="7059"/>
  <c r="T883" i="7055"/>
  <c r="M886" i="7059" s="1"/>
  <c r="U883" i="7055"/>
  <c r="N886" i="7059"/>
  <c r="S881" i="7055"/>
  <c r="L884" i="7059" s="1"/>
  <c r="T882" i="7055"/>
  <c r="M885" i="7059"/>
  <c r="U882" i="7055"/>
  <c r="S880" i="7055"/>
  <c r="L883" i="7059"/>
  <c r="R883" i="7059"/>
  <c r="T881" i="7055"/>
  <c r="M884" i="7059" s="1"/>
  <c r="U881" i="7055"/>
  <c r="N884" i="7059"/>
  <c r="S879" i="7055"/>
  <c r="L882" i="7059" s="1"/>
  <c r="R882" i="7059" s="1"/>
  <c r="T880" i="7055"/>
  <c r="U880" i="7055"/>
  <c r="N883" i="7059"/>
  <c r="S878" i="7055"/>
  <c r="L881" i="7059" s="1"/>
  <c r="T879" i="7055"/>
  <c r="M882" i="7059"/>
  <c r="U879" i="7055"/>
  <c r="N882" i="7059" s="1"/>
  <c r="S877" i="7055"/>
  <c r="L880" i="7059"/>
  <c r="T878" i="7055"/>
  <c r="M881" i="7059" s="1"/>
  <c r="U878" i="7055"/>
  <c r="N881" i="7059"/>
  <c r="S876" i="7055"/>
  <c r="T877" i="7055"/>
  <c r="M880" i="7059"/>
  <c r="U877" i="7055"/>
  <c r="N880" i="7059" s="1"/>
  <c r="S875" i="7055"/>
  <c r="L878" i="7059"/>
  <c r="T876" i="7055"/>
  <c r="M879" i="7059" s="1"/>
  <c r="U876" i="7055"/>
  <c r="N879" i="7059"/>
  <c r="T879" i="7059" s="1"/>
  <c r="S874" i="7055"/>
  <c r="L877" i="7059" s="1"/>
  <c r="T875" i="7055"/>
  <c r="M878" i="7059"/>
  <c r="U875" i="7055"/>
  <c r="N878" i="7059" s="1"/>
  <c r="S873" i="7055"/>
  <c r="L876" i="7059"/>
  <c r="T874" i="7055"/>
  <c r="M877" i="7059" s="1"/>
  <c r="U874" i="7055"/>
  <c r="N877" i="7059"/>
  <c r="S872" i="7055"/>
  <c r="L875" i="7059" s="1"/>
  <c r="R875" i="7059" s="1"/>
  <c r="T873" i="7055"/>
  <c r="M876" i="7059" s="1"/>
  <c r="U873" i="7055"/>
  <c r="N876" i="7059"/>
  <c r="S871" i="7055"/>
  <c r="L874" i="7059" s="1"/>
  <c r="R874" i="7059" s="1"/>
  <c r="T872" i="7055"/>
  <c r="M875" i="7059"/>
  <c r="U872" i="7055"/>
  <c r="N875" i="7059" s="1"/>
  <c r="S870" i="7055"/>
  <c r="L873" i="7059"/>
  <c r="T871" i="7055"/>
  <c r="M874" i="7059" s="1"/>
  <c r="U871" i="7055"/>
  <c r="N874" i="7059"/>
  <c r="S869" i="7055"/>
  <c r="L872" i="7059" s="1"/>
  <c r="T870" i="7055"/>
  <c r="M873" i="7059"/>
  <c r="U870" i="7055"/>
  <c r="N873" i="7059" s="1"/>
  <c r="S868" i="7055"/>
  <c r="L871" i="7059"/>
  <c r="R871" i="7059" s="1"/>
  <c r="T869" i="7055"/>
  <c r="M872" i="7059"/>
  <c r="U869" i="7055"/>
  <c r="N872" i="7059" s="1"/>
  <c r="S867" i="7055"/>
  <c r="L870" i="7059"/>
  <c r="T868" i="7055"/>
  <c r="M871" i="7059" s="1"/>
  <c r="U868" i="7055"/>
  <c r="N871" i="7059"/>
  <c r="S866" i="7055"/>
  <c r="L869" i="7059" s="1"/>
  <c r="T867" i="7055"/>
  <c r="M870" i="7059"/>
  <c r="U867" i="7055"/>
  <c r="N870" i="7059" s="1"/>
  <c r="S865" i="7055"/>
  <c r="L868" i="7059"/>
  <c r="T866" i="7055"/>
  <c r="M869" i="7059" s="1"/>
  <c r="U866" i="7055"/>
  <c r="N869" i="7059"/>
  <c r="S864" i="7055"/>
  <c r="L867" i="7059" s="1"/>
  <c r="R867" i="7059" s="1"/>
  <c r="T865" i="7055"/>
  <c r="M868" i="7059"/>
  <c r="T868" i="7059" s="1"/>
  <c r="U865" i="7055"/>
  <c r="N868" i="7059" s="1"/>
  <c r="S863" i="7055"/>
  <c r="L866" i="7059"/>
  <c r="R866" i="7059" s="1"/>
  <c r="T864" i="7055"/>
  <c r="M867" i="7059"/>
  <c r="U864" i="7055"/>
  <c r="N867" i="7059" s="1"/>
  <c r="S862" i="7055"/>
  <c r="L865" i="7059"/>
  <c r="T863" i="7055"/>
  <c r="M866" i="7059" s="1"/>
  <c r="U863" i="7055"/>
  <c r="N866" i="7059"/>
  <c r="S861" i="7055"/>
  <c r="L864" i="7059" s="1"/>
  <c r="R864" i="7059" s="1"/>
  <c r="T862" i="7055"/>
  <c r="M865" i="7059"/>
  <c r="U862" i="7055"/>
  <c r="N865" i="7059" s="1"/>
  <c r="S860" i="7055"/>
  <c r="L863" i="7059"/>
  <c r="R863" i="7059"/>
  <c r="T861" i="7055"/>
  <c r="M864" i="7059" s="1"/>
  <c r="U861" i="7055"/>
  <c r="N864" i="7059"/>
  <c r="S859" i="7055"/>
  <c r="L862" i="7059" s="1"/>
  <c r="R862" i="7059" s="1"/>
  <c r="T860" i="7055"/>
  <c r="M863" i="7059" s="1"/>
  <c r="U860" i="7055"/>
  <c r="N863" i="7059"/>
  <c r="S858" i="7055"/>
  <c r="L861" i="7059" s="1"/>
  <c r="T859" i="7055"/>
  <c r="M862" i="7059"/>
  <c r="U859" i="7055"/>
  <c r="N862" i="7059" s="1"/>
  <c r="S857" i="7055"/>
  <c r="L860" i="7059"/>
  <c r="T858" i="7055"/>
  <c r="M861" i="7059" s="1"/>
  <c r="U858" i="7055"/>
  <c r="N861" i="7059"/>
  <c r="S856" i="7055"/>
  <c r="L859" i="7059" s="1"/>
  <c r="T857" i="7055"/>
  <c r="M860" i="7059"/>
  <c r="U857" i="7055"/>
  <c r="N860" i="7059" s="1"/>
  <c r="S855" i="7055"/>
  <c r="L858" i="7059"/>
  <c r="T856" i="7055"/>
  <c r="M859" i="7059" s="1"/>
  <c r="U856" i="7055"/>
  <c r="N859" i="7059"/>
  <c r="S854" i="7055"/>
  <c r="L857" i="7059" s="1"/>
  <c r="T855" i="7055"/>
  <c r="M858" i="7059"/>
  <c r="U855" i="7055"/>
  <c r="N858" i="7059" s="1"/>
  <c r="S853" i="7055"/>
  <c r="L856" i="7059"/>
  <c r="T854" i="7055"/>
  <c r="M857" i="7059" s="1"/>
  <c r="U854" i="7055"/>
  <c r="N857" i="7059"/>
  <c r="S852" i="7055"/>
  <c r="L855" i="7059" s="1"/>
  <c r="T853" i="7055"/>
  <c r="M856" i="7059"/>
  <c r="U853" i="7055"/>
  <c r="S851" i="7055"/>
  <c r="L854" i="7059"/>
  <c r="T852" i="7055"/>
  <c r="M855" i="7059" s="1"/>
  <c r="U852" i="7055"/>
  <c r="N855" i="7059"/>
  <c r="S850" i="7055"/>
  <c r="L853" i="7059"/>
  <c r="T851" i="7055"/>
  <c r="M854" i="7059"/>
  <c r="U851" i="7055"/>
  <c r="N854" i="7059"/>
  <c r="S849" i="7055"/>
  <c r="L852" i="7059"/>
  <c r="T850" i="7055"/>
  <c r="M853" i="7059"/>
  <c r="U850" i="7055"/>
  <c r="N853" i="7059"/>
  <c r="S848" i="7055"/>
  <c r="L851" i="7059"/>
  <c r="T849" i="7055"/>
  <c r="M852" i="7059"/>
  <c r="U849" i="7055"/>
  <c r="N852" i="7059"/>
  <c r="S847" i="7055"/>
  <c r="L850" i="7059"/>
  <c r="T848" i="7055"/>
  <c r="M851" i="7059"/>
  <c r="U848" i="7055"/>
  <c r="N851" i="7059"/>
  <c r="S846" i="7055"/>
  <c r="L849" i="7059"/>
  <c r="T847" i="7055"/>
  <c r="M850" i="7059"/>
  <c r="U847" i="7055"/>
  <c r="N850" i="7059"/>
  <c r="S845" i="7055"/>
  <c r="L848" i="7059"/>
  <c r="T846" i="7055"/>
  <c r="M849" i="7059"/>
  <c r="U846" i="7055"/>
  <c r="N849" i="7059"/>
  <c r="S844" i="7055"/>
  <c r="L847" i="7059"/>
  <c r="T845" i="7055"/>
  <c r="M848" i="7059"/>
  <c r="U845" i="7055"/>
  <c r="N848" i="7059"/>
  <c r="S843" i="7055"/>
  <c r="L846" i="7059"/>
  <c r="T844" i="7055"/>
  <c r="M847" i="7059"/>
  <c r="U844" i="7055"/>
  <c r="N847" i="7059"/>
  <c r="S842" i="7055"/>
  <c r="L845" i="7059"/>
  <c r="T843" i="7055"/>
  <c r="M846" i="7059"/>
  <c r="U843" i="7055"/>
  <c r="N846" i="7059"/>
  <c r="S841" i="7055"/>
  <c r="L844" i="7059"/>
  <c r="T842" i="7055"/>
  <c r="M845" i="7059"/>
  <c r="U842" i="7055"/>
  <c r="N845" i="7059"/>
  <c r="S840" i="7055"/>
  <c r="L843" i="7059"/>
  <c r="T841" i="7055"/>
  <c r="M844" i="7059"/>
  <c r="U841" i="7055"/>
  <c r="N844" i="7059"/>
  <c r="S839" i="7055"/>
  <c r="L842" i="7059"/>
  <c r="T840" i="7055"/>
  <c r="M843" i="7059"/>
  <c r="U840" i="7055"/>
  <c r="N843" i="7059"/>
  <c r="S838" i="7055"/>
  <c r="L841" i="7059"/>
  <c r="T839" i="7055"/>
  <c r="M842" i="7059"/>
  <c r="U839" i="7055"/>
  <c r="N842" i="7059"/>
  <c r="S837" i="7055"/>
  <c r="L840" i="7059"/>
  <c r="T838" i="7055"/>
  <c r="M841" i="7059"/>
  <c r="U838" i="7055"/>
  <c r="N841" i="7059"/>
  <c r="S836" i="7055"/>
  <c r="L839" i="7059"/>
  <c r="T837" i="7055"/>
  <c r="M840" i="7059"/>
  <c r="U837" i="7055"/>
  <c r="N840" i="7059"/>
  <c r="S835" i="7055"/>
  <c r="L838" i="7059"/>
  <c r="T836" i="7055"/>
  <c r="M839" i="7059"/>
  <c r="U836" i="7055"/>
  <c r="N839" i="7059"/>
  <c r="S834" i="7055"/>
  <c r="L837" i="7059"/>
  <c r="T835" i="7055"/>
  <c r="M838" i="7059"/>
  <c r="U835" i="7055"/>
  <c r="N838" i="7059"/>
  <c r="S833" i="7055"/>
  <c r="L836" i="7059"/>
  <c r="T834" i="7055"/>
  <c r="M837" i="7059"/>
  <c r="U834" i="7055"/>
  <c r="N837" i="7059"/>
  <c r="S832" i="7055"/>
  <c r="L835" i="7059"/>
  <c r="T833" i="7055"/>
  <c r="M836" i="7059"/>
  <c r="U833" i="7055"/>
  <c r="N836" i="7059"/>
  <c r="S831" i="7055"/>
  <c r="L834" i="7059"/>
  <c r="T832" i="7055"/>
  <c r="M835" i="7059"/>
  <c r="U832" i="7055"/>
  <c r="N835" i="7059"/>
  <c r="S830" i="7055"/>
  <c r="L833" i="7059"/>
  <c r="T831" i="7055"/>
  <c r="M834" i="7059"/>
  <c r="U831" i="7055"/>
  <c r="N834" i="7059"/>
  <c r="S829" i="7055"/>
  <c r="L832" i="7059"/>
  <c r="R832" i="7059" s="1"/>
  <c r="T830" i="7055"/>
  <c r="M833" i="7059" s="1"/>
  <c r="U830" i="7055"/>
  <c r="N833" i="7059"/>
  <c r="S828" i="7055"/>
  <c r="L831" i="7059" s="1"/>
  <c r="R831" i="7059" s="1"/>
  <c r="T829" i="7055"/>
  <c r="M832" i="7059"/>
  <c r="T832" i="7059" s="1"/>
  <c r="U829" i="7055"/>
  <c r="N832" i="7059"/>
  <c r="S827" i="7055"/>
  <c r="L830" i="7059"/>
  <c r="R830" i="7059" s="1"/>
  <c r="T828" i="7055"/>
  <c r="M831" i="7059"/>
  <c r="U828" i="7055"/>
  <c r="N831" i="7059" s="1"/>
  <c r="S826" i="7055"/>
  <c r="L829" i="7059"/>
  <c r="T827" i="7055"/>
  <c r="M830" i="7059" s="1"/>
  <c r="U827" i="7055"/>
  <c r="N830" i="7059"/>
  <c r="S825" i="7055"/>
  <c r="L828" i="7059" s="1"/>
  <c r="T826" i="7055"/>
  <c r="M829" i="7059"/>
  <c r="U826" i="7055"/>
  <c r="S824" i="7055"/>
  <c r="L827" i="7059"/>
  <c r="R827" i="7059"/>
  <c r="T825" i="7055"/>
  <c r="M828" i="7059"/>
  <c r="U825" i="7055"/>
  <c r="N828" i="7059"/>
  <c r="S823" i="7055"/>
  <c r="L826" i="7059"/>
  <c r="R826" i="7059" s="1"/>
  <c r="T824" i="7055"/>
  <c r="M827" i="7059" s="1"/>
  <c r="U824" i="7055"/>
  <c r="N827" i="7059"/>
  <c r="S822" i="7055"/>
  <c r="L825" i="7059" s="1"/>
  <c r="T823" i="7055"/>
  <c r="M826" i="7059"/>
  <c r="U823" i="7055"/>
  <c r="N826" i="7059" s="1"/>
  <c r="S821" i="7055"/>
  <c r="L824" i="7059"/>
  <c r="T822" i="7055"/>
  <c r="M825" i="7059" s="1"/>
  <c r="U822" i="7055"/>
  <c r="N825" i="7059"/>
  <c r="S820" i="7055"/>
  <c r="L823" i="7059" s="1"/>
  <c r="R823" i="7059" s="1"/>
  <c r="T821" i="7055"/>
  <c r="U821" i="7055"/>
  <c r="N824" i="7059"/>
  <c r="S819" i="7055"/>
  <c r="L822" i="7059" s="1"/>
  <c r="T820" i="7055"/>
  <c r="M823" i="7059"/>
  <c r="U820" i="7055"/>
  <c r="N823" i="7059" s="1"/>
  <c r="S818" i="7055"/>
  <c r="L821" i="7059"/>
  <c r="T819" i="7055"/>
  <c r="M822" i="7059" s="1"/>
  <c r="U819" i="7055"/>
  <c r="N822" i="7059"/>
  <c r="S817" i="7055"/>
  <c r="L820" i="7059" s="1"/>
  <c r="T818" i="7055"/>
  <c r="M821" i="7059"/>
  <c r="U818" i="7055"/>
  <c r="N821" i="7059" s="1"/>
  <c r="S816" i="7055"/>
  <c r="L819" i="7059"/>
  <c r="T817" i="7055"/>
  <c r="M820" i="7059" s="1"/>
  <c r="U817" i="7055"/>
  <c r="N820" i="7059"/>
  <c r="S815" i="7055"/>
  <c r="L818" i="7059" s="1"/>
  <c r="T816" i="7055"/>
  <c r="M819" i="7059"/>
  <c r="U816" i="7055"/>
  <c r="N819" i="7059" s="1"/>
  <c r="S814" i="7055"/>
  <c r="L817" i="7059"/>
  <c r="T815" i="7055"/>
  <c r="M818" i="7059" s="1"/>
  <c r="U815" i="7055"/>
  <c r="N818" i="7059"/>
  <c r="S813" i="7055"/>
  <c r="L816" i="7059" s="1"/>
  <c r="T814" i="7055"/>
  <c r="M817" i="7059"/>
  <c r="U814" i="7055"/>
  <c r="N817" i="7059" s="1"/>
  <c r="S812" i="7055"/>
  <c r="L815" i="7059"/>
  <c r="R815" i="7059"/>
  <c r="T813" i="7055"/>
  <c r="M816" i="7059" s="1"/>
  <c r="U813" i="7055"/>
  <c r="N816" i="7059"/>
  <c r="S811" i="7055"/>
  <c r="T812" i="7055"/>
  <c r="M815" i="7059" s="1"/>
  <c r="U812" i="7055"/>
  <c r="N815" i="7059"/>
  <c r="S810" i="7055"/>
  <c r="L813" i="7059" s="1"/>
  <c r="R813" i="7059" s="1"/>
  <c r="T811" i="7055"/>
  <c r="M814" i="7059"/>
  <c r="U811" i="7055"/>
  <c r="N814" i="7059" s="1"/>
  <c r="S809" i="7055"/>
  <c r="L812" i="7059"/>
  <c r="T810" i="7055"/>
  <c r="M813" i="7059" s="1"/>
  <c r="U810" i="7055"/>
  <c r="N813" i="7059"/>
  <c r="S808" i="7055"/>
  <c r="L811" i="7059" s="1"/>
  <c r="T809" i="7055"/>
  <c r="M812" i="7059"/>
  <c r="U809" i="7055"/>
  <c r="N812" i="7059" s="1"/>
  <c r="T812" i="7059" s="1"/>
  <c r="S807" i="7055"/>
  <c r="L810" i="7059"/>
  <c r="T808" i="7055"/>
  <c r="M811" i="7059" s="1"/>
  <c r="U808" i="7055"/>
  <c r="N811" i="7059"/>
  <c r="S806" i="7055"/>
  <c r="L809" i="7059" s="1"/>
  <c r="R809" i="7059" s="1"/>
  <c r="T807" i="7055"/>
  <c r="M810" i="7059"/>
  <c r="U807" i="7055"/>
  <c r="N810" i="7059" s="1"/>
  <c r="S805" i="7055"/>
  <c r="L808" i="7059"/>
  <c r="T806" i="7055"/>
  <c r="M809" i="7059" s="1"/>
  <c r="U806" i="7055"/>
  <c r="N809" i="7059"/>
  <c r="S804" i="7055"/>
  <c r="L807" i="7059" s="1"/>
  <c r="R807" i="7059" s="1"/>
  <c r="T805" i="7055"/>
  <c r="U805" i="7055"/>
  <c r="N808" i="7059"/>
  <c r="S803" i="7055"/>
  <c r="L806" i="7059" s="1"/>
  <c r="R806" i="7059" s="1"/>
  <c r="T804" i="7055"/>
  <c r="M807" i="7059"/>
  <c r="U804" i="7055"/>
  <c r="N807" i="7059" s="1"/>
  <c r="S802" i="7055"/>
  <c r="L805" i="7059"/>
  <c r="T803" i="7055"/>
  <c r="M806" i="7059" s="1"/>
  <c r="U803" i="7055"/>
  <c r="N806" i="7059"/>
  <c r="S801" i="7055"/>
  <c r="L804" i="7059" s="1"/>
  <c r="T802" i="7055"/>
  <c r="M805" i="7059"/>
  <c r="U802" i="7055"/>
  <c r="N805" i="7059" s="1"/>
  <c r="S800" i="7055"/>
  <c r="L803" i="7059"/>
  <c r="T801" i="7055"/>
  <c r="M804" i="7059" s="1"/>
  <c r="U801" i="7055"/>
  <c r="N804" i="7059"/>
  <c r="S799" i="7055"/>
  <c r="L802" i="7059" s="1"/>
  <c r="T800" i="7055"/>
  <c r="M803" i="7059"/>
  <c r="U800" i="7055"/>
  <c r="N803" i="7059" s="1"/>
  <c r="S798" i="7055"/>
  <c r="L801" i="7059"/>
  <c r="T799" i="7055"/>
  <c r="M802" i="7059" s="1"/>
  <c r="U799" i="7055"/>
  <c r="N802" i="7059"/>
  <c r="S797" i="7055"/>
  <c r="L800" i="7059" s="1"/>
  <c r="T798" i="7055"/>
  <c r="M801" i="7059"/>
  <c r="U798" i="7055"/>
  <c r="N801" i="7059" s="1"/>
  <c r="S796" i="7055"/>
  <c r="L799" i="7059"/>
  <c r="T797" i="7055"/>
  <c r="M800" i="7059" s="1"/>
  <c r="U797" i="7055"/>
  <c r="N800" i="7059"/>
  <c r="S795" i="7055"/>
  <c r="L798" i="7059" s="1"/>
  <c r="T796" i="7055"/>
  <c r="M799" i="7059"/>
  <c r="U796" i="7055"/>
  <c r="N799" i="7059" s="1"/>
  <c r="S794" i="7055"/>
  <c r="L797" i="7059"/>
  <c r="T795" i="7055"/>
  <c r="M798" i="7059" s="1"/>
  <c r="U795" i="7055"/>
  <c r="N798" i="7059"/>
  <c r="S793" i="7055"/>
  <c r="L796" i="7059" s="1"/>
  <c r="T794" i="7055"/>
  <c r="M797" i="7059"/>
  <c r="U794" i="7055"/>
  <c r="N797" i="7059" s="1"/>
  <c r="S792" i="7055"/>
  <c r="L795" i="7059"/>
  <c r="T793" i="7055"/>
  <c r="M796" i="7059" s="1"/>
  <c r="U793" i="7055"/>
  <c r="N796" i="7059"/>
  <c r="S791" i="7055"/>
  <c r="L794" i="7059" s="1"/>
  <c r="T792" i="7055"/>
  <c r="M795" i="7059"/>
  <c r="U792" i="7055"/>
  <c r="N795" i="7059"/>
  <c r="S790" i="7055"/>
  <c r="L793" i="7059" s="1"/>
  <c r="T791" i="7055"/>
  <c r="M794" i="7059"/>
  <c r="U791" i="7055"/>
  <c r="N794" i="7059" s="1"/>
  <c r="S789" i="7055"/>
  <c r="L792" i="7059"/>
  <c r="T790" i="7055"/>
  <c r="M793" i="7059" s="1"/>
  <c r="U790" i="7055"/>
  <c r="N793" i="7059"/>
  <c r="S788" i="7055"/>
  <c r="L791" i="7059" s="1"/>
  <c r="T789" i="7055"/>
  <c r="M792" i="7059"/>
  <c r="U789" i="7055"/>
  <c r="N792" i="7059" s="1"/>
  <c r="S787" i="7055"/>
  <c r="L790" i="7059"/>
  <c r="R790" i="7059" s="1"/>
  <c r="T788" i="7055"/>
  <c r="M791" i="7059" s="1"/>
  <c r="U788" i="7055"/>
  <c r="N791" i="7059"/>
  <c r="S786" i="7055"/>
  <c r="L789" i="7059" s="1"/>
  <c r="T787" i="7055"/>
  <c r="M790" i="7059"/>
  <c r="U787" i="7055"/>
  <c r="N790" i="7059" s="1"/>
  <c r="S785" i="7055"/>
  <c r="L788" i="7059"/>
  <c r="R788" i="7059"/>
  <c r="T786" i="7055"/>
  <c r="M789" i="7059"/>
  <c r="U786" i="7055"/>
  <c r="N789" i="7059"/>
  <c r="S784" i="7055"/>
  <c r="L787" i="7059"/>
  <c r="R787" i="7059" s="1"/>
  <c r="T785" i="7055"/>
  <c r="M788" i="7059" s="1"/>
  <c r="U785" i="7055"/>
  <c r="N788" i="7059"/>
  <c r="S783" i="7055"/>
  <c r="L786" i="7059" s="1"/>
  <c r="R786" i="7059" s="1"/>
  <c r="T784" i="7055"/>
  <c r="M787" i="7059"/>
  <c r="U784" i="7055"/>
  <c r="N787" i="7059"/>
  <c r="S782" i="7055"/>
  <c r="L785" i="7059"/>
  <c r="R785" i="7059" s="1"/>
  <c r="T783" i="7055"/>
  <c r="M786" i="7059"/>
  <c r="U783" i="7055"/>
  <c r="N786" i="7059"/>
  <c r="S781" i="7055"/>
  <c r="L784" i="7059"/>
  <c r="T782" i="7055"/>
  <c r="M785" i="7059"/>
  <c r="U782" i="7055"/>
  <c r="N785" i="7059"/>
  <c r="S780" i="7055"/>
  <c r="L783" i="7059"/>
  <c r="T784" i="7059" s="1"/>
  <c r="U784" i="7059" s="1"/>
  <c r="T781" i="7055"/>
  <c r="M784" i="7059" s="1"/>
  <c r="U781" i="7055"/>
  <c r="N784" i="7059"/>
  <c r="S779" i="7055"/>
  <c r="L782" i="7059" s="1"/>
  <c r="T780" i="7055"/>
  <c r="M783" i="7059"/>
  <c r="U780" i="7055"/>
  <c r="N783" i="7059" s="1"/>
  <c r="S778" i="7055"/>
  <c r="L781" i="7059"/>
  <c r="T779" i="7055"/>
  <c r="M782" i="7059" s="1"/>
  <c r="U779" i="7055"/>
  <c r="N782" i="7059"/>
  <c r="S777" i="7055"/>
  <c r="L780" i="7059" s="1"/>
  <c r="T778" i="7055"/>
  <c r="M781" i="7059"/>
  <c r="U778" i="7055"/>
  <c r="N781" i="7059" s="1"/>
  <c r="S776" i="7055"/>
  <c r="L779" i="7059"/>
  <c r="T777" i="7055"/>
  <c r="M780" i="7059" s="1"/>
  <c r="U777" i="7055"/>
  <c r="N780" i="7059"/>
  <c r="S775" i="7055"/>
  <c r="L778" i="7059" s="1"/>
  <c r="T776" i="7055"/>
  <c r="M779" i="7059"/>
  <c r="T779" i="7059" s="1"/>
  <c r="U776" i="7055"/>
  <c r="N779" i="7059" s="1"/>
  <c r="S774" i="7055"/>
  <c r="L777" i="7059"/>
  <c r="T775" i="7055"/>
  <c r="M778" i="7059" s="1"/>
  <c r="U775" i="7055"/>
  <c r="N778" i="7059"/>
  <c r="S773" i="7055"/>
  <c r="L776" i="7059" s="1"/>
  <c r="T774" i="7055"/>
  <c r="M777" i="7059"/>
  <c r="U774" i="7055"/>
  <c r="N777" i="7059" s="1"/>
  <c r="S772" i="7055"/>
  <c r="L775" i="7059"/>
  <c r="R775" i="7059" s="1"/>
  <c r="T773" i="7055"/>
  <c r="M776" i="7059"/>
  <c r="U773" i="7055"/>
  <c r="N776" i="7059" s="1"/>
  <c r="S771" i="7055"/>
  <c r="L774" i="7059"/>
  <c r="R774" i="7059" s="1"/>
  <c r="T772" i="7055"/>
  <c r="M775" i="7059" s="1"/>
  <c r="U772" i="7055"/>
  <c r="N775" i="7059"/>
  <c r="S770" i="7055"/>
  <c r="L773" i="7059" s="1"/>
  <c r="R773" i="7059" s="1"/>
  <c r="T771" i="7055"/>
  <c r="M774" i="7059"/>
  <c r="U771" i="7055"/>
  <c r="N774" i="7059" s="1"/>
  <c r="S769" i="7055"/>
  <c r="L772" i="7059"/>
  <c r="T770" i="7055"/>
  <c r="M773" i="7059" s="1"/>
  <c r="U770" i="7055"/>
  <c r="N773" i="7059"/>
  <c r="S768" i="7055"/>
  <c r="L771" i="7059" s="1"/>
  <c r="T769" i="7055"/>
  <c r="M772" i="7059"/>
  <c r="U769" i="7055"/>
  <c r="N772" i="7059" s="1"/>
  <c r="S767" i="7055"/>
  <c r="L770" i="7059"/>
  <c r="R770" i="7059" s="1"/>
  <c r="T768" i="7055"/>
  <c r="M771" i="7059"/>
  <c r="U768" i="7055"/>
  <c r="N771" i="7059" s="1"/>
  <c r="S766" i="7055"/>
  <c r="L769" i="7059"/>
  <c r="T767" i="7055"/>
  <c r="M770" i="7059" s="1"/>
  <c r="T770" i="7059" s="1"/>
  <c r="U767" i="7055"/>
  <c r="N770" i="7059"/>
  <c r="S765" i="7055"/>
  <c r="L768" i="7059"/>
  <c r="T766" i="7055"/>
  <c r="M769" i="7059"/>
  <c r="U766" i="7055"/>
  <c r="N769" i="7059"/>
  <c r="S764" i="7055"/>
  <c r="L767" i="7059"/>
  <c r="R767" i="7059" s="1"/>
  <c r="T765" i="7055"/>
  <c r="M768" i="7059"/>
  <c r="U765" i="7055"/>
  <c r="N768" i="7059" s="1"/>
  <c r="S763" i="7055"/>
  <c r="L766" i="7059"/>
  <c r="T764" i="7055"/>
  <c r="M767" i="7059" s="1"/>
  <c r="U764" i="7055"/>
  <c r="N767" i="7059"/>
  <c r="S762" i="7055"/>
  <c r="L765" i="7059" s="1"/>
  <c r="T763" i="7055"/>
  <c r="M766" i="7059"/>
  <c r="U763" i="7055"/>
  <c r="N766" i="7059" s="1"/>
  <c r="S761" i="7055"/>
  <c r="L764" i="7059" s="1"/>
  <c r="T762" i="7055"/>
  <c r="M765" i="7059"/>
  <c r="U762" i="7055"/>
  <c r="N765" i="7059" s="1"/>
  <c r="S760" i="7055"/>
  <c r="L763" i="7059"/>
  <c r="R763" i="7059" s="1"/>
  <c r="T761" i="7055"/>
  <c r="M764" i="7059" s="1"/>
  <c r="U761" i="7055"/>
  <c r="N764" i="7059"/>
  <c r="S759" i="7055"/>
  <c r="L762" i="7059" s="1"/>
  <c r="R762" i="7059" s="1"/>
  <c r="T760" i="7055"/>
  <c r="M763" i="7059"/>
  <c r="U760" i="7055"/>
  <c r="N763" i="7059"/>
  <c r="S758" i="7055"/>
  <c r="L761" i="7059"/>
  <c r="T759" i="7055"/>
  <c r="M762" i="7059"/>
  <c r="U759" i="7055"/>
  <c r="N762" i="7059"/>
  <c r="S757" i="7055"/>
  <c r="L760" i="7059"/>
  <c r="T758" i="7055"/>
  <c r="M761" i="7059"/>
  <c r="U758" i="7055"/>
  <c r="N761" i="7059"/>
  <c r="S756" i="7055"/>
  <c r="L759" i="7059"/>
  <c r="T757" i="7055"/>
  <c r="M760" i="7059"/>
  <c r="U757" i="7055"/>
  <c r="N760" i="7059"/>
  <c r="S755" i="7055"/>
  <c r="L758" i="7059"/>
  <c r="T756" i="7055"/>
  <c r="M759" i="7059"/>
  <c r="U756" i="7055"/>
  <c r="N759" i="7059"/>
  <c r="S754" i="7055"/>
  <c r="L757" i="7059"/>
  <c r="T755" i="7055"/>
  <c r="M758" i="7059"/>
  <c r="U755" i="7055"/>
  <c r="N758" i="7059"/>
  <c r="S753" i="7055"/>
  <c r="L756" i="7059"/>
  <c r="T754" i="7055"/>
  <c r="M757" i="7059"/>
  <c r="U754" i="7055"/>
  <c r="N757" i="7059"/>
  <c r="S752" i="7055"/>
  <c r="L755" i="7059"/>
  <c r="T753" i="7055"/>
  <c r="M756" i="7059"/>
  <c r="U753" i="7055"/>
  <c r="N756" i="7059"/>
  <c r="S751" i="7055"/>
  <c r="L754" i="7059"/>
  <c r="T752" i="7055"/>
  <c r="M755" i="7059"/>
  <c r="U752" i="7055"/>
  <c r="N755" i="7059"/>
  <c r="S750" i="7055"/>
  <c r="L753" i="7059" s="1"/>
  <c r="T751" i="7055"/>
  <c r="M754" i="7059"/>
  <c r="U751" i="7055"/>
  <c r="N754" i="7059" s="1"/>
  <c r="S749" i="7055"/>
  <c r="L752" i="7059"/>
  <c r="T750" i="7055"/>
  <c r="M753" i="7059" s="1"/>
  <c r="U750" i="7055"/>
  <c r="N753" i="7059"/>
  <c r="S748" i="7055"/>
  <c r="L751" i="7059" s="1"/>
  <c r="T749" i="7055"/>
  <c r="M752" i="7059"/>
  <c r="U749" i="7055"/>
  <c r="N752" i="7059" s="1"/>
  <c r="S747" i="7055"/>
  <c r="L750" i="7059"/>
  <c r="T748" i="7055"/>
  <c r="M751" i="7059" s="1"/>
  <c r="U748" i="7055"/>
  <c r="N751" i="7059"/>
  <c r="S746" i="7055"/>
  <c r="L749" i="7059" s="1"/>
  <c r="T747" i="7055"/>
  <c r="M750" i="7059"/>
  <c r="U747" i="7055"/>
  <c r="N750" i="7059" s="1"/>
  <c r="S745" i="7055"/>
  <c r="L748" i="7059"/>
  <c r="T746" i="7055"/>
  <c r="M749" i="7059" s="1"/>
  <c r="U746" i="7055"/>
  <c r="N749" i="7059"/>
  <c r="S744" i="7055"/>
  <c r="L747" i="7059" s="1"/>
  <c r="T745" i="7055"/>
  <c r="M748" i="7059"/>
  <c r="U745" i="7055"/>
  <c r="N748" i="7059" s="1"/>
  <c r="S743" i="7055"/>
  <c r="L746" i="7059"/>
  <c r="T744" i="7055"/>
  <c r="M747" i="7059" s="1"/>
  <c r="U744" i="7055"/>
  <c r="N747" i="7059" s="1"/>
  <c r="S742" i="7055"/>
  <c r="L745" i="7059"/>
  <c r="T743" i="7055"/>
  <c r="M746" i="7059" s="1"/>
  <c r="U743" i="7055"/>
  <c r="N746" i="7059"/>
  <c r="S741" i="7055"/>
  <c r="L744" i="7059" s="1"/>
  <c r="R744" i="7059" s="1"/>
  <c r="T742" i="7055"/>
  <c r="M745" i="7059"/>
  <c r="U742" i="7055"/>
  <c r="N745" i="7059" s="1"/>
  <c r="S740" i="7055"/>
  <c r="L743" i="7059"/>
  <c r="T744" i="7059"/>
  <c r="T741" i="7055"/>
  <c r="M744" i="7059" s="1"/>
  <c r="U741" i="7055"/>
  <c r="N744" i="7059"/>
  <c r="S739" i="7055"/>
  <c r="L742" i="7059" s="1"/>
  <c r="R742" i="7059" s="1"/>
  <c r="T740" i="7055"/>
  <c r="M743" i="7059" s="1"/>
  <c r="U740" i="7055"/>
  <c r="N743" i="7059"/>
  <c r="S738" i="7055"/>
  <c r="L741" i="7059" s="1"/>
  <c r="R741" i="7059" s="1"/>
  <c r="T739" i="7055"/>
  <c r="M742" i="7059"/>
  <c r="U739" i="7055"/>
  <c r="N742" i="7059" s="1"/>
  <c r="S737" i="7055"/>
  <c r="L740" i="7059"/>
  <c r="T738" i="7055"/>
  <c r="M741" i="7059" s="1"/>
  <c r="U738" i="7055"/>
  <c r="N741" i="7059"/>
  <c r="S736" i="7055"/>
  <c r="L739" i="7059" s="1"/>
  <c r="R739" i="7059" s="1"/>
  <c r="T737" i="7055"/>
  <c r="M740" i="7059" s="1"/>
  <c r="U737" i="7055"/>
  <c r="N740" i="7059"/>
  <c r="S735" i="7055"/>
  <c r="L738" i="7059" s="1"/>
  <c r="T736" i="7055"/>
  <c r="M739" i="7059"/>
  <c r="U736" i="7055"/>
  <c r="N739" i="7059" s="1"/>
  <c r="S734" i="7055"/>
  <c r="L737" i="7059"/>
  <c r="T735" i="7055"/>
  <c r="M738" i="7059" s="1"/>
  <c r="T738" i="7059" s="1"/>
  <c r="U735" i="7055"/>
  <c r="N738" i="7059"/>
  <c r="S733" i="7055"/>
  <c r="L736" i="7059" s="1"/>
  <c r="T734" i="7055"/>
  <c r="M737" i="7059"/>
  <c r="U734" i="7055"/>
  <c r="N737" i="7059" s="1"/>
  <c r="S732" i="7055"/>
  <c r="L735" i="7059"/>
  <c r="T736" i="7059" s="1"/>
  <c r="U736" i="7059" s="1"/>
  <c r="T733" i="7055"/>
  <c r="M736" i="7059"/>
  <c r="U733" i="7055"/>
  <c r="N736" i="7059" s="1"/>
  <c r="S731" i="7055"/>
  <c r="L734" i="7059"/>
  <c r="T732" i="7055"/>
  <c r="M735" i="7059" s="1"/>
  <c r="U732" i="7055"/>
  <c r="N735" i="7059"/>
  <c r="S730" i="7055"/>
  <c r="L733" i="7059" s="1"/>
  <c r="T731" i="7055"/>
  <c r="M734" i="7059"/>
  <c r="U731" i="7055"/>
  <c r="N734" i="7059" s="1"/>
  <c r="S729" i="7055"/>
  <c r="L732" i="7059"/>
  <c r="T730" i="7055"/>
  <c r="M733" i="7059" s="1"/>
  <c r="U730" i="7055"/>
  <c r="N733" i="7059"/>
  <c r="S728" i="7055"/>
  <c r="L731" i="7059" s="1"/>
  <c r="T729" i="7055"/>
  <c r="M732" i="7059"/>
  <c r="U729" i="7055"/>
  <c r="N732" i="7059" s="1"/>
  <c r="S727" i="7055"/>
  <c r="L730" i="7059"/>
  <c r="T728" i="7055"/>
  <c r="M731" i="7059" s="1"/>
  <c r="U728" i="7055"/>
  <c r="N731" i="7059"/>
  <c r="S726" i="7055"/>
  <c r="L729" i="7059" s="1"/>
  <c r="T727" i="7055"/>
  <c r="M730" i="7059"/>
  <c r="U727" i="7055"/>
  <c r="N730" i="7059" s="1"/>
  <c r="S725" i="7055"/>
  <c r="L728" i="7059"/>
  <c r="T726" i="7055"/>
  <c r="M729" i="7059" s="1"/>
  <c r="U726" i="7055"/>
  <c r="N729" i="7059"/>
  <c r="S724" i="7055"/>
  <c r="L727" i="7059" s="1"/>
  <c r="R727" i="7059" s="1"/>
  <c r="T725" i="7055"/>
  <c r="M728" i="7059" s="1"/>
  <c r="U725" i="7055"/>
  <c r="N728" i="7059"/>
  <c r="S723" i="7055"/>
  <c r="L726" i="7059" s="1"/>
  <c r="R726" i="7059" s="1"/>
  <c r="T724" i="7055"/>
  <c r="M727" i="7059"/>
  <c r="U724" i="7055"/>
  <c r="N727" i="7059" s="1"/>
  <c r="S722" i="7055"/>
  <c r="L725" i="7059"/>
  <c r="R725" i="7059"/>
  <c r="T723" i="7055"/>
  <c r="M726" i="7059"/>
  <c r="U723" i="7055"/>
  <c r="N726" i="7059"/>
  <c r="S721" i="7055"/>
  <c r="L724" i="7059"/>
  <c r="T722" i="7055"/>
  <c r="M725" i="7059" s="1"/>
  <c r="U722" i="7055"/>
  <c r="N725" i="7059"/>
  <c r="S720" i="7055"/>
  <c r="L723" i="7059" s="1"/>
  <c r="R723" i="7059" s="1"/>
  <c r="T721" i="7055"/>
  <c r="M724" i="7059"/>
  <c r="U721" i="7055"/>
  <c r="N724" i="7059"/>
  <c r="S719" i="7055"/>
  <c r="L722" i="7059"/>
  <c r="R722" i="7059" s="1"/>
  <c r="T720" i="7055"/>
  <c r="M723" i="7059"/>
  <c r="U720" i="7055"/>
  <c r="N723" i="7059" s="1"/>
  <c r="S718" i="7055"/>
  <c r="L721" i="7059"/>
  <c r="T719" i="7055"/>
  <c r="M722" i="7059" s="1"/>
  <c r="U719" i="7055"/>
  <c r="N722" i="7059"/>
  <c r="S717" i="7055"/>
  <c r="L720" i="7059" s="1"/>
  <c r="T718" i="7055"/>
  <c r="M721" i="7059"/>
  <c r="U718" i="7055"/>
  <c r="N721" i="7059" s="1"/>
  <c r="S716" i="7055"/>
  <c r="L719" i="7059"/>
  <c r="T717" i="7055"/>
  <c r="M720" i="7059"/>
  <c r="U717" i="7055"/>
  <c r="N720" i="7059" s="1"/>
  <c r="S715" i="7055"/>
  <c r="L718" i="7059"/>
  <c r="T716" i="7055"/>
  <c r="M719" i="7059" s="1"/>
  <c r="U716" i="7055"/>
  <c r="N719" i="7059"/>
  <c r="S714" i="7055"/>
  <c r="L717" i="7059" s="1"/>
  <c r="R717" i="7059" s="1"/>
  <c r="T715" i="7055"/>
  <c r="M718" i="7059"/>
  <c r="U715" i="7055"/>
  <c r="N718" i="7059" s="1"/>
  <c r="S713" i="7055"/>
  <c r="L716" i="7059"/>
  <c r="T714" i="7055"/>
  <c r="M717" i="7059" s="1"/>
  <c r="U714" i="7055"/>
  <c r="N717" i="7059"/>
  <c r="S712" i="7055"/>
  <c r="L715" i="7059" s="1"/>
  <c r="R715" i="7059" s="1"/>
  <c r="T713" i="7055"/>
  <c r="M716" i="7059"/>
  <c r="U713" i="7055"/>
  <c r="N716" i="7059" s="1"/>
  <c r="S711" i="7055"/>
  <c r="L714" i="7059"/>
  <c r="R714" i="7059" s="1"/>
  <c r="T712" i="7055"/>
  <c r="M715" i="7059"/>
  <c r="U712" i="7055"/>
  <c r="N715" i="7059"/>
  <c r="S710" i="7055"/>
  <c r="L713" i="7059"/>
  <c r="T711" i="7055"/>
  <c r="M714" i="7059"/>
  <c r="U711" i="7055"/>
  <c r="N714" i="7059"/>
  <c r="S709" i="7055"/>
  <c r="L712" i="7059"/>
  <c r="T710" i="7055"/>
  <c r="M713" i="7059"/>
  <c r="U710" i="7055"/>
  <c r="N713" i="7059"/>
  <c r="S708" i="7055"/>
  <c r="L711" i="7059"/>
  <c r="T709" i="7055"/>
  <c r="M712" i="7059" s="1"/>
  <c r="T712" i="7059" s="1"/>
  <c r="U709" i="7055"/>
  <c r="N712" i="7059"/>
  <c r="S707" i="7055"/>
  <c r="L710" i="7059" s="1"/>
  <c r="R710" i="7059" s="1"/>
  <c r="T708" i="7055"/>
  <c r="M711" i="7059" s="1"/>
  <c r="U708" i="7055"/>
  <c r="N711" i="7059"/>
  <c r="S706" i="7055"/>
  <c r="L709" i="7059" s="1"/>
  <c r="R709" i="7059" s="1"/>
  <c r="T707" i="7055"/>
  <c r="M710" i="7059"/>
  <c r="U707" i="7055"/>
  <c r="N710" i="7059" s="1"/>
  <c r="S705" i="7055"/>
  <c r="L708" i="7059"/>
  <c r="T706" i="7055"/>
  <c r="M709" i="7059" s="1"/>
  <c r="U706" i="7055"/>
  <c r="N709" i="7059"/>
  <c r="S704" i="7055"/>
  <c r="L707" i="7059" s="1"/>
  <c r="R707" i="7059" s="1"/>
  <c r="T705" i="7055"/>
  <c r="M708" i="7059"/>
  <c r="U705" i="7055"/>
  <c r="N708" i="7059"/>
  <c r="S703" i="7055"/>
  <c r="L706" i="7059"/>
  <c r="R706" i="7059" s="1"/>
  <c r="T704" i="7055"/>
  <c r="M707" i="7059"/>
  <c r="U704" i="7055"/>
  <c r="N707" i="7059" s="1"/>
  <c r="S702" i="7055"/>
  <c r="L705" i="7059"/>
  <c r="T703" i="7055"/>
  <c r="M706" i="7059" s="1"/>
  <c r="U703" i="7055"/>
  <c r="N706" i="7059"/>
  <c r="S701" i="7055"/>
  <c r="L704" i="7059" s="1"/>
  <c r="T702" i="7055"/>
  <c r="M705" i="7059"/>
  <c r="U702" i="7055"/>
  <c r="N705" i="7059" s="1"/>
  <c r="S700" i="7055"/>
  <c r="L703" i="7059"/>
  <c r="R703" i="7059" s="1"/>
  <c r="T701" i="7055"/>
  <c r="M704" i="7059"/>
  <c r="U701" i="7055"/>
  <c r="N704" i="7059"/>
  <c r="S699" i="7055"/>
  <c r="L702" i="7059"/>
  <c r="R702" i="7059"/>
  <c r="T700" i="7055"/>
  <c r="M703" i="7059" s="1"/>
  <c r="U700" i="7055"/>
  <c r="N703" i="7059"/>
  <c r="S698" i="7055"/>
  <c r="L701" i="7059" s="1"/>
  <c r="T699" i="7055"/>
  <c r="M702" i="7059"/>
  <c r="U699" i="7055"/>
  <c r="N702" i="7059" s="1"/>
  <c r="S697" i="7055"/>
  <c r="L700" i="7059"/>
  <c r="T698" i="7055"/>
  <c r="M701" i="7059" s="1"/>
  <c r="U698" i="7055"/>
  <c r="N701" i="7059"/>
  <c r="S696" i="7055"/>
  <c r="L699" i="7059" s="1"/>
  <c r="T697" i="7055"/>
  <c r="M700" i="7059"/>
  <c r="U697" i="7055"/>
  <c r="N700" i="7059" s="1"/>
  <c r="S695" i="7055"/>
  <c r="L698" i="7059"/>
  <c r="T696" i="7055"/>
  <c r="M699" i="7059" s="1"/>
  <c r="U696" i="7055"/>
  <c r="N699" i="7059"/>
  <c r="S694" i="7055"/>
  <c r="L697" i="7059"/>
  <c r="T695" i="7055"/>
  <c r="M698" i="7059"/>
  <c r="U695" i="7055"/>
  <c r="N698" i="7059"/>
  <c r="S693" i="7055"/>
  <c r="L696" i="7059"/>
  <c r="T694" i="7055"/>
  <c r="M697" i="7059"/>
  <c r="U694" i="7055"/>
  <c r="N697" i="7059"/>
  <c r="S692" i="7055"/>
  <c r="L695" i="7059"/>
  <c r="T693" i="7055"/>
  <c r="M696" i="7059"/>
  <c r="U693" i="7055"/>
  <c r="N696" i="7059"/>
  <c r="S691" i="7055"/>
  <c r="L694" i="7059"/>
  <c r="T692" i="7055"/>
  <c r="M695" i="7059"/>
  <c r="U692" i="7055"/>
  <c r="N695" i="7059"/>
  <c r="S690" i="7055"/>
  <c r="L693" i="7059"/>
  <c r="T691" i="7055"/>
  <c r="M694" i="7059"/>
  <c r="U691" i="7055"/>
  <c r="N694" i="7059"/>
  <c r="S689" i="7055"/>
  <c r="L692" i="7059"/>
  <c r="T690" i="7055"/>
  <c r="M693" i="7059"/>
  <c r="U690" i="7055"/>
  <c r="N693" i="7059"/>
  <c r="S688" i="7055"/>
  <c r="L691" i="7059"/>
  <c r="R691" i="7059" s="1"/>
  <c r="T689" i="7055"/>
  <c r="M692" i="7059" s="1"/>
  <c r="U689" i="7055"/>
  <c r="N692" i="7059"/>
  <c r="S687" i="7055"/>
  <c r="L690" i="7059" s="1"/>
  <c r="R690" i="7059" s="1"/>
  <c r="T688" i="7055"/>
  <c r="M691" i="7059"/>
  <c r="U688" i="7055"/>
  <c r="N691" i="7059"/>
  <c r="S686" i="7055"/>
  <c r="L689" i="7059"/>
  <c r="R689" i="7059" s="1"/>
  <c r="T687" i="7055"/>
  <c r="M690" i="7059"/>
  <c r="U687" i="7055"/>
  <c r="N690" i="7059" s="1"/>
  <c r="S685" i="7055"/>
  <c r="L688" i="7059"/>
  <c r="T686" i="7055"/>
  <c r="M689" i="7059" s="1"/>
  <c r="U686" i="7055"/>
  <c r="N689" i="7059"/>
  <c r="S684" i="7055"/>
  <c r="L687" i="7059" s="1"/>
  <c r="R687" i="7059" s="1"/>
  <c r="T685" i="7055"/>
  <c r="M688" i="7059"/>
  <c r="U685" i="7055"/>
  <c r="N688" i="7059"/>
  <c r="S683" i="7055"/>
  <c r="L686" i="7059"/>
  <c r="T684" i="7055"/>
  <c r="M687" i="7059"/>
  <c r="U684" i="7055"/>
  <c r="N687" i="7059"/>
  <c r="S682" i="7055"/>
  <c r="L685" i="7059" s="1"/>
  <c r="R685" i="7059" s="1"/>
  <c r="T683" i="7055"/>
  <c r="M686" i="7059"/>
  <c r="U683" i="7055"/>
  <c r="N686" i="7059" s="1"/>
  <c r="S681" i="7055"/>
  <c r="L684" i="7059"/>
  <c r="T682" i="7055"/>
  <c r="M685" i="7059" s="1"/>
  <c r="U682" i="7055"/>
  <c r="N685" i="7059"/>
  <c r="S680" i="7055"/>
  <c r="L683" i="7059" s="1"/>
  <c r="T681" i="7055"/>
  <c r="M684" i="7059"/>
  <c r="U681" i="7055"/>
  <c r="N684" i="7059" s="1"/>
  <c r="S679" i="7055"/>
  <c r="L682" i="7059"/>
  <c r="R682" i="7059" s="1"/>
  <c r="T680" i="7055"/>
  <c r="M683" i="7059" s="1"/>
  <c r="U680" i="7055"/>
  <c r="N683" i="7059"/>
  <c r="S678" i="7055"/>
  <c r="L681" i="7059"/>
  <c r="T679" i="7055"/>
  <c r="M682" i="7059"/>
  <c r="U679" i="7055"/>
  <c r="N682" i="7059"/>
  <c r="S677" i="7055"/>
  <c r="L680" i="7059"/>
  <c r="T678" i="7055"/>
  <c r="M681" i="7059"/>
  <c r="U678" i="7055"/>
  <c r="N681" i="7059"/>
  <c r="S676" i="7055"/>
  <c r="L679" i="7059"/>
  <c r="R679" i="7059"/>
  <c r="T677" i="7055"/>
  <c r="M680" i="7059" s="1"/>
  <c r="U677" i="7055"/>
  <c r="N680" i="7059"/>
  <c r="S675" i="7055"/>
  <c r="L678" i="7059" s="1"/>
  <c r="T676" i="7055"/>
  <c r="M679" i="7059" s="1"/>
  <c r="U676" i="7055"/>
  <c r="N679" i="7059"/>
  <c r="S674" i="7055"/>
  <c r="L677" i="7059" s="1"/>
  <c r="R677" i="7059" s="1"/>
  <c r="T675" i="7055"/>
  <c r="M678" i="7059" s="1"/>
  <c r="U675" i="7055"/>
  <c r="N678" i="7059"/>
  <c r="S673" i="7055"/>
  <c r="L676" i="7059" s="1"/>
  <c r="T674" i="7055"/>
  <c r="M677" i="7059"/>
  <c r="U674" i="7055"/>
  <c r="N677" i="7059" s="1"/>
  <c r="S672" i="7055"/>
  <c r="L675" i="7059"/>
  <c r="R675" i="7059" s="1"/>
  <c r="T673" i="7055"/>
  <c r="M676" i="7059" s="1"/>
  <c r="U673" i="7055"/>
  <c r="N676" i="7059"/>
  <c r="S671" i="7055"/>
  <c r="L674" i="7059" s="1"/>
  <c r="T672" i="7055"/>
  <c r="M675" i="7059"/>
  <c r="T675" i="7059" s="1"/>
  <c r="U672" i="7055"/>
  <c r="N675" i="7059"/>
  <c r="S670" i="7055"/>
  <c r="L673" i="7059"/>
  <c r="T671" i="7055"/>
  <c r="M674" i="7059"/>
  <c r="U671" i="7055"/>
  <c r="N674" i="7059" s="1"/>
  <c r="S669" i="7055"/>
  <c r="L672" i="7059" s="1"/>
  <c r="T670" i="7055"/>
  <c r="M673" i="7059"/>
  <c r="U670" i="7055"/>
  <c r="N673" i="7059" s="1"/>
  <c r="S668" i="7055"/>
  <c r="L671" i="7059"/>
  <c r="T669" i="7055"/>
  <c r="M672" i="7059" s="1"/>
  <c r="T672" i="7059" s="1"/>
  <c r="U669" i="7055"/>
  <c r="N672" i="7059"/>
  <c r="S667" i="7055"/>
  <c r="L670" i="7059" s="1"/>
  <c r="T668" i="7055"/>
  <c r="M671" i="7059"/>
  <c r="U668" i="7055"/>
  <c r="N671" i="7059" s="1"/>
  <c r="S666" i="7055"/>
  <c r="L669" i="7059"/>
  <c r="T667" i="7055"/>
  <c r="M670" i="7059" s="1"/>
  <c r="U667" i="7055"/>
  <c r="N670" i="7059"/>
  <c r="S665" i="7055"/>
  <c r="L668" i="7059" s="1"/>
  <c r="T666" i="7055"/>
  <c r="M669" i="7059"/>
  <c r="U666" i="7055"/>
  <c r="N669" i="7059" s="1"/>
  <c r="S664" i="7055"/>
  <c r="L667" i="7059"/>
  <c r="T665" i="7055"/>
  <c r="M668" i="7059" s="1"/>
  <c r="U665" i="7055"/>
  <c r="N668" i="7059"/>
  <c r="S663" i="7055"/>
  <c r="L666" i="7059" s="1"/>
  <c r="T664" i="7055"/>
  <c r="M667" i="7059"/>
  <c r="U664" i="7055"/>
  <c r="N667" i="7059" s="1"/>
  <c r="S662" i="7055"/>
  <c r="L665" i="7059"/>
  <c r="T663" i="7055"/>
  <c r="M666" i="7059" s="1"/>
  <c r="U663" i="7055"/>
  <c r="N666" i="7059"/>
  <c r="S661" i="7055"/>
  <c r="L664" i="7059" s="1"/>
  <c r="T662" i="7055"/>
  <c r="M665" i="7059"/>
  <c r="U662" i="7055"/>
  <c r="N665" i="7059" s="1"/>
  <c r="S660" i="7055"/>
  <c r="L663" i="7059"/>
  <c r="R663" i="7059" s="1"/>
  <c r="T661" i="7055"/>
  <c r="M664" i="7059"/>
  <c r="U661" i="7055"/>
  <c r="N664" i="7059" s="1"/>
  <c r="S659" i="7055"/>
  <c r="L662" i="7059"/>
  <c r="R662" i="7059" s="1"/>
  <c r="T660" i="7055"/>
  <c r="M663" i="7059" s="1"/>
  <c r="U660" i="7055"/>
  <c r="N663" i="7059"/>
  <c r="S658" i="7055"/>
  <c r="L661" i="7059"/>
  <c r="T659" i="7055"/>
  <c r="M662" i="7059"/>
  <c r="U659" i="7055"/>
  <c r="N662" i="7059"/>
  <c r="S657" i="7055"/>
  <c r="L660" i="7059"/>
  <c r="T658" i="7055"/>
  <c r="M661" i="7059"/>
  <c r="U658" i="7055"/>
  <c r="N661" i="7059"/>
  <c r="S656" i="7055"/>
  <c r="L659" i="7059"/>
  <c r="R659" i="7059" s="1"/>
  <c r="T657" i="7055"/>
  <c r="M660" i="7059" s="1"/>
  <c r="U657" i="7055"/>
  <c r="N660" i="7059"/>
  <c r="S655" i="7055"/>
  <c r="L658" i="7059" s="1"/>
  <c r="T656" i="7055"/>
  <c r="M659" i="7059"/>
  <c r="U656" i="7055"/>
  <c r="N659" i="7059" s="1"/>
  <c r="S654" i="7055"/>
  <c r="L657" i="7059"/>
  <c r="R657" i="7059" s="1"/>
  <c r="T655" i="7055"/>
  <c r="M658" i="7059"/>
  <c r="U655" i="7055"/>
  <c r="N658" i="7059"/>
  <c r="S653" i="7055"/>
  <c r="L656" i="7059"/>
  <c r="T654" i="7055"/>
  <c r="M657" i="7059"/>
  <c r="U654" i="7055"/>
  <c r="N657" i="7059"/>
  <c r="S652" i="7055"/>
  <c r="L655" i="7059"/>
  <c r="R655" i="7059" s="1"/>
  <c r="T653" i="7055"/>
  <c r="M656" i="7059"/>
  <c r="U653" i="7055"/>
  <c r="N656" i="7059" s="1"/>
  <c r="S651" i="7055"/>
  <c r="L654" i="7059"/>
  <c r="T652" i="7055"/>
  <c r="M655" i="7059" s="1"/>
  <c r="U652" i="7055"/>
  <c r="N655" i="7059"/>
  <c r="S650" i="7055"/>
  <c r="L653" i="7059" s="1"/>
  <c r="T651" i="7055"/>
  <c r="M654" i="7059"/>
  <c r="U651" i="7055"/>
  <c r="N654" i="7059" s="1"/>
  <c r="S649" i="7055"/>
  <c r="L652" i="7059"/>
  <c r="T650" i="7055"/>
  <c r="M653" i="7059" s="1"/>
  <c r="U650" i="7055"/>
  <c r="N653" i="7059"/>
  <c r="S648" i="7055"/>
  <c r="L651" i="7059" s="1"/>
  <c r="R651" i="7059" s="1"/>
  <c r="T649" i="7055"/>
  <c r="M652" i="7059"/>
  <c r="U649" i="7055"/>
  <c r="N652" i="7059"/>
  <c r="S647" i="7055"/>
  <c r="L650" i="7059"/>
  <c r="R650" i="7059" s="1"/>
  <c r="T648" i="7055"/>
  <c r="M651" i="7059"/>
  <c r="U648" i="7055"/>
  <c r="N651" i="7059"/>
  <c r="S646" i="7055"/>
  <c r="L649" i="7059"/>
  <c r="T647" i="7055"/>
  <c r="M650" i="7059"/>
  <c r="U647" i="7055"/>
  <c r="N650" i="7059"/>
  <c r="S645" i="7055"/>
  <c r="L648" i="7059"/>
  <c r="R648" i="7059" s="1"/>
  <c r="T646" i="7055"/>
  <c r="M649" i="7059" s="1"/>
  <c r="U646" i="7055"/>
  <c r="N649" i="7059"/>
  <c r="S644" i="7055"/>
  <c r="L647" i="7059" s="1"/>
  <c r="R647" i="7059" s="1"/>
  <c r="T645" i="7055"/>
  <c r="M648" i="7059"/>
  <c r="U645" i="7055"/>
  <c r="N648" i="7059"/>
  <c r="S643" i="7055"/>
  <c r="L646" i="7059"/>
  <c r="R646" i="7059" s="1"/>
  <c r="T644" i="7055"/>
  <c r="M647" i="7059"/>
  <c r="U644" i="7055"/>
  <c r="N647" i="7059"/>
  <c r="S642" i="7055"/>
  <c r="L645" i="7059"/>
  <c r="T643" i="7055"/>
  <c r="M646" i="7059"/>
  <c r="U643" i="7055"/>
  <c r="N646" i="7059"/>
  <c r="S641" i="7055"/>
  <c r="L644" i="7059"/>
  <c r="R644" i="7059" s="1"/>
  <c r="T642" i="7055"/>
  <c r="M645" i="7059"/>
  <c r="U642" i="7055"/>
  <c r="N645" i="7059" s="1"/>
  <c r="S640" i="7055"/>
  <c r="L643" i="7059"/>
  <c r="T641" i="7055"/>
  <c r="M644" i="7059" s="1"/>
  <c r="U641" i="7055"/>
  <c r="N644" i="7059"/>
  <c r="S639" i="7055"/>
  <c r="L642" i="7059" s="1"/>
  <c r="R642" i="7059" s="1"/>
  <c r="T640" i="7055"/>
  <c r="M643" i="7059"/>
  <c r="U640" i="7055"/>
  <c r="N643" i="7059" s="1"/>
  <c r="S638" i="7055"/>
  <c r="L641" i="7059"/>
  <c r="R641" i="7059" s="1"/>
  <c r="T639" i="7055"/>
  <c r="M642" i="7059" s="1"/>
  <c r="U639" i="7055"/>
  <c r="N642" i="7059"/>
  <c r="S637" i="7055"/>
  <c r="L640" i="7059" s="1"/>
  <c r="T638" i="7055"/>
  <c r="M641" i="7059"/>
  <c r="T641" i="7059" s="1"/>
  <c r="U638" i="7055"/>
  <c r="N641" i="7059" s="1"/>
  <c r="S636" i="7055"/>
  <c r="L639" i="7059"/>
  <c r="R639" i="7059" s="1"/>
  <c r="T637" i="7055"/>
  <c r="M640" i="7059"/>
  <c r="U637" i="7055"/>
  <c r="N640" i="7059"/>
  <c r="T640" i="7059" s="1"/>
  <c r="S635" i="7055"/>
  <c r="L638" i="7059"/>
  <c r="R638" i="7059"/>
  <c r="T636" i="7055"/>
  <c r="U636" i="7055"/>
  <c r="N639" i="7059" s="1"/>
  <c r="S634" i="7055"/>
  <c r="L637" i="7059"/>
  <c r="T635" i="7055"/>
  <c r="M638" i="7059" s="1"/>
  <c r="T638" i="7059" s="1"/>
  <c r="U635" i="7055"/>
  <c r="N638" i="7059"/>
  <c r="S633" i="7055"/>
  <c r="L636" i="7059" s="1"/>
  <c r="T634" i="7055"/>
  <c r="M637" i="7059"/>
  <c r="U634" i="7055"/>
  <c r="N637" i="7059" s="1"/>
  <c r="S632" i="7055"/>
  <c r="L635" i="7059"/>
  <c r="R635" i="7059" s="1"/>
  <c r="T633" i="7055"/>
  <c r="M636" i="7059"/>
  <c r="U633" i="7055"/>
  <c r="N636" i="7059"/>
  <c r="S631" i="7055"/>
  <c r="L634" i="7059"/>
  <c r="T632" i="7055"/>
  <c r="M635" i="7059"/>
  <c r="U632" i="7055"/>
  <c r="N635" i="7059"/>
  <c r="S630" i="7055"/>
  <c r="L633" i="7059"/>
  <c r="T631" i="7055"/>
  <c r="M634" i="7059"/>
  <c r="U631" i="7055"/>
  <c r="N634" i="7059"/>
  <c r="S629" i="7055"/>
  <c r="L632" i="7059"/>
  <c r="T630" i="7055"/>
  <c r="M633" i="7059"/>
  <c r="U630" i="7055"/>
  <c r="N633" i="7059"/>
  <c r="S628" i="7055"/>
  <c r="L631" i="7059"/>
  <c r="R631" i="7059" s="1"/>
  <c r="T629" i="7055"/>
  <c r="M632" i="7059"/>
  <c r="U629" i="7055"/>
  <c r="N632" i="7059" s="1"/>
  <c r="S627" i="7055"/>
  <c r="L630" i="7059"/>
  <c r="T628" i="7055"/>
  <c r="M631" i="7059"/>
  <c r="U628" i="7055"/>
  <c r="N631" i="7059" s="1"/>
  <c r="S626" i="7055"/>
  <c r="L629" i="7059"/>
  <c r="T627" i="7055"/>
  <c r="M630" i="7059" s="1"/>
  <c r="U627" i="7055"/>
  <c r="N630" i="7059"/>
  <c r="S625" i="7055"/>
  <c r="L628" i="7059"/>
  <c r="R628" i="7059" s="1"/>
  <c r="T626" i="7055"/>
  <c r="M629" i="7059" s="1"/>
  <c r="U626" i="7055"/>
  <c r="N629" i="7059"/>
  <c r="S624" i="7055"/>
  <c r="L627" i="7059" s="1"/>
  <c r="T625" i="7055"/>
  <c r="M628" i="7059"/>
  <c r="U625" i="7055"/>
  <c r="N628" i="7059" s="1"/>
  <c r="S623" i="7055"/>
  <c r="L626" i="7059"/>
  <c r="T624" i="7055"/>
  <c r="M627" i="7059" s="1"/>
  <c r="U624" i="7055"/>
  <c r="N627" i="7059" s="1"/>
  <c r="S622" i="7055"/>
  <c r="L625" i="7059"/>
  <c r="T623" i="7055"/>
  <c r="M626" i="7059" s="1"/>
  <c r="U623" i="7055"/>
  <c r="N626" i="7059"/>
  <c r="S621" i="7055"/>
  <c r="L624" i="7059" s="1"/>
  <c r="T622" i="7055"/>
  <c r="M625" i="7059"/>
  <c r="U622" i="7055"/>
  <c r="N625" i="7059" s="1"/>
  <c r="S620" i="7055"/>
  <c r="L623" i="7059"/>
  <c r="T621" i="7055"/>
  <c r="M624" i="7059" s="1"/>
  <c r="U621" i="7055"/>
  <c r="N624" i="7059"/>
  <c r="S619" i="7055"/>
  <c r="L622" i="7059" s="1"/>
  <c r="T620" i="7055"/>
  <c r="M623" i="7059"/>
  <c r="U620" i="7055"/>
  <c r="N623" i="7059" s="1"/>
  <c r="S618" i="7055"/>
  <c r="L621" i="7059"/>
  <c r="T619" i="7055"/>
  <c r="M622" i="7059" s="1"/>
  <c r="U619" i="7055"/>
  <c r="N622" i="7059"/>
  <c r="S617" i="7055"/>
  <c r="L620" i="7059" s="1"/>
  <c r="T618" i="7055"/>
  <c r="M621" i="7059"/>
  <c r="U618" i="7055"/>
  <c r="N621" i="7059" s="1"/>
  <c r="S616" i="7055"/>
  <c r="L619" i="7059"/>
  <c r="T617" i="7055"/>
  <c r="M620" i="7059" s="1"/>
  <c r="U617" i="7055"/>
  <c r="N620" i="7059"/>
  <c r="S615" i="7055"/>
  <c r="L618" i="7059" s="1"/>
  <c r="T616" i="7055"/>
  <c r="M619" i="7059"/>
  <c r="U616" i="7055"/>
  <c r="N619" i="7059" s="1"/>
  <c r="S614" i="7055"/>
  <c r="L617" i="7059"/>
  <c r="T615" i="7055"/>
  <c r="M618" i="7059" s="1"/>
  <c r="U615" i="7055"/>
  <c r="N618" i="7059"/>
  <c r="S613" i="7055"/>
  <c r="L616" i="7059" s="1"/>
  <c r="T614" i="7055"/>
  <c r="M617" i="7059"/>
  <c r="U614" i="7055"/>
  <c r="N617" i="7059" s="1"/>
  <c r="S612" i="7055"/>
  <c r="L615" i="7059"/>
  <c r="T613" i="7055"/>
  <c r="M616" i="7059" s="1"/>
  <c r="U613" i="7055"/>
  <c r="N616" i="7059"/>
  <c r="S611" i="7055"/>
  <c r="L614" i="7059" s="1"/>
  <c r="T612" i="7055"/>
  <c r="M615" i="7059"/>
  <c r="U612" i="7055"/>
  <c r="N615" i="7059" s="1"/>
  <c r="S610" i="7055"/>
  <c r="L613" i="7059"/>
  <c r="T611" i="7055"/>
  <c r="M614" i="7059" s="1"/>
  <c r="U611" i="7055"/>
  <c r="N614" i="7059"/>
  <c r="S609" i="7055"/>
  <c r="L612" i="7059" s="1"/>
  <c r="R612" i="7059" s="1"/>
  <c r="T610" i="7055"/>
  <c r="M613" i="7059" s="1"/>
  <c r="U610" i="7055"/>
  <c r="N613" i="7059"/>
  <c r="S608" i="7055"/>
  <c r="L611" i="7059" s="1"/>
  <c r="T609" i="7055"/>
  <c r="M612" i="7059"/>
  <c r="U609" i="7055"/>
  <c r="N612" i="7059" s="1"/>
  <c r="S607" i="7055"/>
  <c r="L610" i="7059"/>
  <c r="R610" i="7059" s="1"/>
  <c r="T608" i="7055"/>
  <c r="M611" i="7059"/>
  <c r="U608" i="7055"/>
  <c r="N611" i="7059" s="1"/>
  <c r="S606" i="7055"/>
  <c r="L609" i="7059"/>
  <c r="R609" i="7059"/>
  <c r="T607" i="7055"/>
  <c r="M610" i="7059" s="1"/>
  <c r="U607" i="7055"/>
  <c r="N610" i="7059"/>
  <c r="S605" i="7055"/>
  <c r="L608" i="7059" s="1"/>
  <c r="T606" i="7055"/>
  <c r="M609" i="7059"/>
  <c r="U606" i="7055"/>
  <c r="N609" i="7059" s="1"/>
  <c r="S604" i="7055"/>
  <c r="L607" i="7059" s="1"/>
  <c r="R607" i="7059" s="1"/>
  <c r="T605" i="7055"/>
  <c r="M608" i="7059"/>
  <c r="U605" i="7055"/>
  <c r="N608" i="7059" s="1"/>
  <c r="S603" i="7055"/>
  <c r="L606" i="7059"/>
  <c r="R606" i="7059" s="1"/>
  <c r="T604" i="7055"/>
  <c r="M607" i="7059" s="1"/>
  <c r="U604" i="7055"/>
  <c r="N607" i="7059"/>
  <c r="S602" i="7055"/>
  <c r="L605" i="7059" s="1"/>
  <c r="R605" i="7059" s="1"/>
  <c r="T603" i="7055"/>
  <c r="M606" i="7059"/>
  <c r="U603" i="7055"/>
  <c r="N606" i="7059" s="1"/>
  <c r="S601" i="7055"/>
  <c r="L604" i="7059" s="1"/>
  <c r="T602" i="7055"/>
  <c r="M605" i="7059" s="1"/>
  <c r="U602" i="7055"/>
  <c r="N605" i="7059" s="1"/>
  <c r="S600" i="7055"/>
  <c r="L603" i="7059" s="1"/>
  <c r="R603" i="7059" s="1"/>
  <c r="T601" i="7055"/>
  <c r="M604" i="7059" s="1"/>
  <c r="U601" i="7055"/>
  <c r="N604" i="7059"/>
  <c r="S599" i="7055"/>
  <c r="L602" i="7059" s="1"/>
  <c r="R602" i="7059" s="1"/>
  <c r="T600" i="7055"/>
  <c r="M603" i="7059"/>
  <c r="U600" i="7055"/>
  <c r="N603" i="7059" s="1"/>
  <c r="S598" i="7055"/>
  <c r="L601" i="7059" s="1"/>
  <c r="R601" i="7059" s="1"/>
  <c r="T599" i="7055"/>
  <c r="M602" i="7059"/>
  <c r="U599" i="7055"/>
  <c r="N602" i="7059"/>
  <c r="S597" i="7055"/>
  <c r="L600" i="7059"/>
  <c r="R600" i="7059" s="1"/>
  <c r="T598" i="7055"/>
  <c r="M601" i="7059" s="1"/>
  <c r="U598" i="7055"/>
  <c r="N601" i="7059" s="1"/>
  <c r="S596" i="7055"/>
  <c r="L599" i="7059"/>
  <c r="T597" i="7055"/>
  <c r="M600" i="7059" s="1"/>
  <c r="U597" i="7055"/>
  <c r="N600" i="7059"/>
  <c r="S595" i="7055"/>
  <c r="L598" i="7059" s="1"/>
  <c r="R598" i="7059" s="1"/>
  <c r="T596" i="7055"/>
  <c r="M599" i="7059"/>
  <c r="U596" i="7055"/>
  <c r="N599" i="7059" s="1"/>
  <c r="S594" i="7055"/>
  <c r="L597" i="7059"/>
  <c r="R597" i="7059" s="1"/>
  <c r="T595" i="7055"/>
  <c r="M598" i="7059"/>
  <c r="U595" i="7055"/>
  <c r="N598" i="7059" s="1"/>
  <c r="S593" i="7055"/>
  <c r="L596" i="7059" s="1"/>
  <c r="T594" i="7055"/>
  <c r="M597" i="7059" s="1"/>
  <c r="U594" i="7055"/>
  <c r="N597" i="7059" s="1"/>
  <c r="S592" i="7055"/>
  <c r="L595" i="7059" s="1"/>
  <c r="R595" i="7059" s="1"/>
  <c r="T593" i="7055"/>
  <c r="M596" i="7059" s="1"/>
  <c r="U593" i="7055"/>
  <c r="N596" i="7059"/>
  <c r="S591" i="7055"/>
  <c r="L594" i="7059" s="1"/>
  <c r="T592" i="7055"/>
  <c r="M595" i="7059"/>
  <c r="U592" i="7055"/>
  <c r="N595" i="7059" s="1"/>
  <c r="S590" i="7055"/>
  <c r="L593" i="7059"/>
  <c r="T591" i="7055"/>
  <c r="M594" i="7059" s="1"/>
  <c r="U591" i="7055"/>
  <c r="N594" i="7059"/>
  <c r="S589" i="7055"/>
  <c r="L592" i="7059" s="1"/>
  <c r="R592" i="7059" s="1"/>
  <c r="T590" i="7055"/>
  <c r="M593" i="7059"/>
  <c r="U590" i="7055"/>
  <c r="N593" i="7059"/>
  <c r="S588" i="7055"/>
  <c r="L591" i="7059"/>
  <c r="T589" i="7055"/>
  <c r="M592" i="7059"/>
  <c r="U589" i="7055"/>
  <c r="N592" i="7059"/>
  <c r="S587" i="7055"/>
  <c r="L590" i="7059"/>
  <c r="R590" i="7059" s="1"/>
  <c r="T588" i="7055"/>
  <c r="M591" i="7059" s="1"/>
  <c r="U588" i="7055"/>
  <c r="N591" i="7059" s="1"/>
  <c r="S586" i="7055"/>
  <c r="L589" i="7059" s="1"/>
  <c r="R589" i="7059"/>
  <c r="T587" i="7055"/>
  <c r="M590" i="7059" s="1"/>
  <c r="U587" i="7055"/>
  <c r="N590" i="7059"/>
  <c r="S585" i="7055"/>
  <c r="L588" i="7059" s="1"/>
  <c r="R588" i="7059" s="1"/>
  <c r="T586" i="7055"/>
  <c r="M589" i="7059"/>
  <c r="U586" i="7055"/>
  <c r="N589" i="7059" s="1"/>
  <c r="S584" i="7055"/>
  <c r="L587" i="7059" s="1"/>
  <c r="T585" i="7055"/>
  <c r="M588" i="7059" s="1"/>
  <c r="U585" i="7055"/>
  <c r="N588" i="7059" s="1"/>
  <c r="S583" i="7055"/>
  <c r="L586" i="7059" s="1"/>
  <c r="R586" i="7059"/>
  <c r="T584" i="7055"/>
  <c r="M587" i="7059" s="1"/>
  <c r="U584" i="7055"/>
  <c r="N587" i="7059"/>
  <c r="S582" i="7055"/>
  <c r="L585" i="7059" s="1"/>
  <c r="T583" i="7055"/>
  <c r="M586" i="7059"/>
  <c r="U583" i="7055"/>
  <c r="N586" i="7059" s="1"/>
  <c r="S581" i="7055"/>
  <c r="L584" i="7059"/>
  <c r="R584" i="7059" s="1"/>
  <c r="T582" i="7055"/>
  <c r="M585" i="7059" s="1"/>
  <c r="U582" i="7055"/>
  <c r="N585" i="7059"/>
  <c r="S580" i="7055"/>
  <c r="L583" i="7059" s="1"/>
  <c r="R583" i="7059" s="1"/>
  <c r="T581" i="7055"/>
  <c r="M584" i="7059" s="1"/>
  <c r="U581" i="7055"/>
  <c r="N584" i="7059" s="1"/>
  <c r="S579" i="7055"/>
  <c r="L582" i="7059" s="1"/>
  <c r="R582" i="7059" s="1"/>
  <c r="T580" i="7055"/>
  <c r="M583" i="7059"/>
  <c r="U580" i="7055"/>
  <c r="N583" i="7059" s="1"/>
  <c r="S578" i="7055"/>
  <c r="L581" i="7059"/>
  <c r="R581" i="7059" s="1"/>
  <c r="T579" i="7055"/>
  <c r="M582" i="7059" s="1"/>
  <c r="U579" i="7055"/>
  <c r="N582" i="7059"/>
  <c r="S577" i="7055"/>
  <c r="L580" i="7059" s="1"/>
  <c r="R580" i="7059" s="1"/>
  <c r="T578" i="7055"/>
  <c r="M581" i="7059" s="1"/>
  <c r="U578" i="7055"/>
  <c r="N581" i="7059"/>
  <c r="S576" i="7055"/>
  <c r="L579" i="7059" s="1"/>
  <c r="T577" i="7055"/>
  <c r="M580" i="7059"/>
  <c r="U577" i="7055"/>
  <c r="N580" i="7059" s="1"/>
  <c r="S575" i="7055"/>
  <c r="L578" i="7059"/>
  <c r="R578" i="7059"/>
  <c r="T576" i="7055"/>
  <c r="M579" i="7059" s="1"/>
  <c r="U576" i="7055"/>
  <c r="N579" i="7059" s="1"/>
  <c r="S574" i="7055"/>
  <c r="L577" i="7059" s="1"/>
  <c r="T575" i="7055"/>
  <c r="M578" i="7059" s="1"/>
  <c r="U575" i="7055"/>
  <c r="N578" i="7059" s="1"/>
  <c r="S573" i="7055"/>
  <c r="L576" i="7059"/>
  <c r="R576" i="7059" s="1"/>
  <c r="T574" i="7055"/>
  <c r="M577" i="7059"/>
  <c r="U574" i="7055"/>
  <c r="N577" i="7059" s="1"/>
  <c r="S572" i="7055"/>
  <c r="L575" i="7059"/>
  <c r="R575" i="7059" s="1"/>
  <c r="T573" i="7055"/>
  <c r="M576" i="7059" s="1"/>
  <c r="U573" i="7055"/>
  <c r="N576" i="7059"/>
  <c r="S571" i="7055"/>
  <c r="L574" i="7059" s="1"/>
  <c r="T572" i="7055"/>
  <c r="M575" i="7059"/>
  <c r="U572" i="7055"/>
  <c r="N575" i="7059"/>
  <c r="S570" i="7055"/>
  <c r="L573" i="7059"/>
  <c r="R573" i="7059" s="1"/>
  <c r="T571" i="7055"/>
  <c r="M574" i="7059" s="1"/>
  <c r="U571" i="7055"/>
  <c r="N574" i="7059" s="1"/>
  <c r="S569" i="7055"/>
  <c r="L572" i="7059"/>
  <c r="R572" i="7059" s="1"/>
  <c r="T570" i="7055"/>
  <c r="M573" i="7059" s="1"/>
  <c r="U570" i="7055"/>
  <c r="N573" i="7059"/>
  <c r="S568" i="7055"/>
  <c r="L571" i="7059" s="1"/>
  <c r="R571" i="7059" s="1"/>
  <c r="T569" i="7055"/>
  <c r="M572" i="7059"/>
  <c r="U569" i="7055"/>
  <c r="N572" i="7059"/>
  <c r="S567" i="7055"/>
  <c r="L570" i="7059"/>
  <c r="R570" i="7059" s="1"/>
  <c r="T568" i="7055"/>
  <c r="M571" i="7059" s="1"/>
  <c r="U568" i="7055"/>
  <c r="N571" i="7059" s="1"/>
  <c r="S566" i="7055"/>
  <c r="L569" i="7059" s="1"/>
  <c r="R569" i="7059" s="1"/>
  <c r="T567" i="7055"/>
  <c r="M570" i="7059"/>
  <c r="U567" i="7055"/>
  <c r="N570" i="7059" s="1"/>
  <c r="S565" i="7055"/>
  <c r="L568" i="7059"/>
  <c r="R568" i="7059" s="1"/>
  <c r="T566" i="7055"/>
  <c r="M569" i="7059" s="1"/>
  <c r="U566" i="7055"/>
  <c r="N569" i="7059"/>
  <c r="S564" i="7055"/>
  <c r="L567" i="7059" s="1"/>
  <c r="T565" i="7055"/>
  <c r="M568" i="7059" s="1"/>
  <c r="U565" i="7055"/>
  <c r="N568" i="7059" s="1"/>
  <c r="S563" i="7055"/>
  <c r="L566" i="7059" s="1"/>
  <c r="R566" i="7059" s="1"/>
  <c r="T564" i="7055"/>
  <c r="M567" i="7059"/>
  <c r="U564" i="7055"/>
  <c r="N567" i="7059" s="1"/>
  <c r="S562" i="7055"/>
  <c r="L565" i="7059"/>
  <c r="T563" i="7055"/>
  <c r="M566" i="7059" s="1"/>
  <c r="U563" i="7055"/>
  <c r="N566" i="7059" s="1"/>
  <c r="S561" i="7055"/>
  <c r="L564" i="7059"/>
  <c r="T562" i="7055"/>
  <c r="M565" i="7059" s="1"/>
  <c r="U562" i="7055"/>
  <c r="N565" i="7059"/>
  <c r="S560" i="7055"/>
  <c r="L563" i="7059" s="1"/>
  <c r="R563" i="7059" s="1"/>
  <c r="T561" i="7055"/>
  <c r="M564" i="7059"/>
  <c r="U561" i="7055"/>
  <c r="N564" i="7059" s="1"/>
  <c r="S559" i="7055"/>
  <c r="L562" i="7059"/>
  <c r="R562" i="7059" s="1"/>
  <c r="T560" i="7055"/>
  <c r="M563" i="7059" s="1"/>
  <c r="U560" i="7055"/>
  <c r="N563" i="7059"/>
  <c r="S558" i="7055"/>
  <c r="L561" i="7059" s="1"/>
  <c r="R561" i="7059" s="1"/>
  <c r="T559" i="7055"/>
  <c r="M562" i="7059"/>
  <c r="U559" i="7055"/>
  <c r="N562" i="7059"/>
  <c r="S557" i="7055"/>
  <c r="L560" i="7059"/>
  <c r="T558" i="7055"/>
  <c r="M561" i="7059"/>
  <c r="U558" i="7055"/>
  <c r="N561" i="7059"/>
  <c r="S556" i="7055"/>
  <c r="L559" i="7059"/>
  <c r="T557" i="7055"/>
  <c r="M560" i="7059"/>
  <c r="U557" i="7055"/>
  <c r="N560" i="7059"/>
  <c r="S555" i="7055"/>
  <c r="L558" i="7059"/>
  <c r="R558" i="7059" s="1"/>
  <c r="T556" i="7055"/>
  <c r="M559" i="7059" s="1"/>
  <c r="U556" i="7055"/>
  <c r="N559" i="7059" s="1"/>
  <c r="S554" i="7055"/>
  <c r="L557" i="7059"/>
  <c r="R557" i="7059" s="1"/>
  <c r="T555" i="7055"/>
  <c r="M558" i="7059"/>
  <c r="U555" i="7055"/>
  <c r="N558" i="7059" s="1"/>
  <c r="S553" i="7055"/>
  <c r="L556" i="7059"/>
  <c r="T554" i="7055"/>
  <c r="M557" i="7059" s="1"/>
  <c r="U554" i="7055"/>
  <c r="N557" i="7059"/>
  <c r="S552" i="7055"/>
  <c r="L555" i="7059" s="1"/>
  <c r="T553" i="7055"/>
  <c r="M556" i="7059"/>
  <c r="U553" i="7055"/>
  <c r="N556" i="7059" s="1"/>
  <c r="S551" i="7055"/>
  <c r="L554" i="7059"/>
  <c r="T552" i="7055"/>
  <c r="M555" i="7059" s="1"/>
  <c r="U552" i="7055"/>
  <c r="N555" i="7059"/>
  <c r="S550" i="7055"/>
  <c r="L553" i="7059" s="1"/>
  <c r="T551" i="7055"/>
  <c r="M554" i="7059"/>
  <c r="U551" i="7055"/>
  <c r="N554" i="7059" s="1"/>
  <c r="S549" i="7055"/>
  <c r="L552" i="7059"/>
  <c r="T550" i="7055"/>
  <c r="M553" i="7059" s="1"/>
  <c r="U550" i="7055"/>
  <c r="N553" i="7059"/>
  <c r="S548" i="7055"/>
  <c r="L551" i="7059" s="1"/>
  <c r="T549" i="7055"/>
  <c r="M552" i="7059"/>
  <c r="U549" i="7055"/>
  <c r="N552" i="7059" s="1"/>
  <c r="S547" i="7055"/>
  <c r="L550" i="7059"/>
  <c r="T551" i="7059" s="1"/>
  <c r="T548" i="7055"/>
  <c r="M551" i="7059" s="1"/>
  <c r="U548" i="7055"/>
  <c r="N551" i="7059"/>
  <c r="S546" i="7055"/>
  <c r="L549" i="7059" s="1"/>
  <c r="T547" i="7055"/>
  <c r="M550" i="7059" s="1"/>
  <c r="U547" i="7055"/>
  <c r="N550" i="7059" s="1"/>
  <c r="S545" i="7055"/>
  <c r="L548" i="7059" s="1"/>
  <c r="T546" i="7055"/>
  <c r="M549" i="7059" s="1"/>
  <c r="U546" i="7055"/>
  <c r="N549" i="7059"/>
  <c r="S544" i="7055"/>
  <c r="L547" i="7059" s="1"/>
  <c r="T545" i="7055"/>
  <c r="M548" i="7059"/>
  <c r="U545" i="7055"/>
  <c r="N548" i="7059" s="1"/>
  <c r="S543" i="7055"/>
  <c r="L546" i="7059" s="1"/>
  <c r="T544" i="7055"/>
  <c r="M547" i="7059"/>
  <c r="U544" i="7055"/>
  <c r="N547" i="7059"/>
  <c r="S542" i="7055"/>
  <c r="L545" i="7059"/>
  <c r="R545" i="7059" s="1"/>
  <c r="T543" i="7055"/>
  <c r="M546" i="7059" s="1"/>
  <c r="U543" i="7055"/>
  <c r="N546" i="7059" s="1"/>
  <c r="S541" i="7055"/>
  <c r="L544" i="7059"/>
  <c r="R544" i="7059" s="1"/>
  <c r="T542" i="7055"/>
  <c r="M545" i="7059" s="1"/>
  <c r="U542" i="7055"/>
  <c r="N545" i="7059"/>
  <c r="S540" i="7055"/>
  <c r="L543" i="7059" s="1"/>
  <c r="T541" i="7055"/>
  <c r="M544" i="7059"/>
  <c r="U541" i="7055"/>
  <c r="N544" i="7059" s="1"/>
  <c r="S539" i="7055"/>
  <c r="L542" i="7059" s="1"/>
  <c r="R542" i="7059" s="1"/>
  <c r="T540" i="7055"/>
  <c r="M543" i="7059"/>
  <c r="U540" i="7055"/>
  <c r="N543" i="7059"/>
  <c r="S538" i="7055"/>
  <c r="L541" i="7059"/>
  <c r="R541" i="7059" s="1"/>
  <c r="T539" i="7055"/>
  <c r="M542" i="7059" s="1"/>
  <c r="T542" i="7059" s="1"/>
  <c r="U539" i="7055"/>
  <c r="N542" i="7059" s="1"/>
  <c r="S537" i="7055"/>
  <c r="L540" i="7059"/>
  <c r="T538" i="7055"/>
  <c r="M541" i="7059" s="1"/>
  <c r="U538" i="7055"/>
  <c r="N541" i="7059"/>
  <c r="S536" i="7055"/>
  <c r="L539" i="7059"/>
  <c r="T537" i="7055"/>
  <c r="M540" i="7059" s="1"/>
  <c r="U537" i="7055"/>
  <c r="N540" i="7059"/>
  <c r="S535" i="7055"/>
  <c r="L538" i="7059" s="1"/>
  <c r="R538" i="7059" s="1"/>
  <c r="T536" i="7055"/>
  <c r="M539" i="7059"/>
  <c r="U536" i="7055"/>
  <c r="N539" i="7059" s="1"/>
  <c r="S534" i="7055"/>
  <c r="L537" i="7059" s="1"/>
  <c r="R537" i="7059" s="1"/>
  <c r="T535" i="7055"/>
  <c r="M538" i="7059"/>
  <c r="U535" i="7055"/>
  <c r="N538" i="7059"/>
  <c r="S533" i="7055"/>
  <c r="L536" i="7059"/>
  <c r="T534" i="7055"/>
  <c r="M537" i="7059"/>
  <c r="U534" i="7055"/>
  <c r="N537" i="7059"/>
  <c r="S532" i="7055"/>
  <c r="L535" i="7059"/>
  <c r="R535" i="7059" s="1"/>
  <c r="T533" i="7055"/>
  <c r="M536" i="7059" s="1"/>
  <c r="U533" i="7055"/>
  <c r="N536" i="7059" s="1"/>
  <c r="S531" i="7055"/>
  <c r="L534" i="7059"/>
  <c r="T532" i="7055"/>
  <c r="M535" i="7059" s="1"/>
  <c r="U532" i="7055"/>
  <c r="N535" i="7059"/>
  <c r="S530" i="7055"/>
  <c r="L533" i="7059" s="1"/>
  <c r="R533" i="7059" s="1"/>
  <c r="T531" i="7055"/>
  <c r="M534" i="7059"/>
  <c r="U531" i="7055"/>
  <c r="N534" i="7059"/>
  <c r="S529" i="7055"/>
  <c r="L532" i="7059"/>
  <c r="R532" i="7059" s="1"/>
  <c r="T530" i="7055"/>
  <c r="M533" i="7059" s="1"/>
  <c r="U530" i="7055"/>
  <c r="N533" i="7059" s="1"/>
  <c r="S528" i="7055"/>
  <c r="L531" i="7059" s="1"/>
  <c r="T529" i="7055"/>
  <c r="M532" i="7059" s="1"/>
  <c r="U529" i="7055"/>
  <c r="N532" i="7059"/>
  <c r="S527" i="7055"/>
  <c r="L530" i="7059" s="1"/>
  <c r="T528" i="7055"/>
  <c r="M531" i="7059" s="1"/>
  <c r="U528" i="7055"/>
  <c r="N531" i="7059" s="1"/>
  <c r="S526" i="7055"/>
  <c r="L529" i="7059" s="1"/>
  <c r="T527" i="7055"/>
  <c r="M530" i="7059" s="1"/>
  <c r="U527" i="7055"/>
  <c r="N530" i="7059"/>
  <c r="S525" i="7055"/>
  <c r="L528" i="7059" s="1"/>
  <c r="T526" i="7055"/>
  <c r="M529" i="7059"/>
  <c r="U526" i="7055"/>
  <c r="N529" i="7059" s="1"/>
  <c r="S524" i="7055"/>
  <c r="L527" i="7059" s="1"/>
  <c r="T525" i="7055"/>
  <c r="M528" i="7059" s="1"/>
  <c r="U525" i="7055"/>
  <c r="N528" i="7059" s="1"/>
  <c r="S523" i="7055"/>
  <c r="L526" i="7059" s="1"/>
  <c r="T524" i="7055"/>
  <c r="M527" i="7059" s="1"/>
  <c r="U524" i="7055"/>
  <c r="N527" i="7059" s="1"/>
  <c r="S522" i="7055"/>
  <c r="L525" i="7059"/>
  <c r="T523" i="7055"/>
  <c r="M526" i="7059" s="1"/>
  <c r="U523" i="7055"/>
  <c r="N526" i="7059" s="1"/>
  <c r="S521" i="7055"/>
  <c r="L524" i="7059" s="1"/>
  <c r="T522" i="7055"/>
  <c r="M525" i="7059" s="1"/>
  <c r="U522" i="7055"/>
  <c r="N525" i="7059" s="1"/>
  <c r="S520" i="7055"/>
  <c r="L523" i="7059"/>
  <c r="T521" i="7055"/>
  <c r="M524" i="7059" s="1"/>
  <c r="U521" i="7055"/>
  <c r="N524" i="7059"/>
  <c r="S519" i="7055"/>
  <c r="L522" i="7059" s="1"/>
  <c r="R522" i="7059" s="1"/>
  <c r="T520" i="7055"/>
  <c r="M523" i="7059"/>
  <c r="U520" i="7055"/>
  <c r="N523" i="7059"/>
  <c r="S518" i="7055"/>
  <c r="L521" i="7059"/>
  <c r="R521" i="7059" s="1"/>
  <c r="T519" i="7055"/>
  <c r="M522" i="7059" s="1"/>
  <c r="U519" i="7055"/>
  <c r="N522" i="7059" s="1"/>
  <c r="S517" i="7055"/>
  <c r="L520" i="7059" s="1"/>
  <c r="R520" i="7059" s="1"/>
  <c r="T518" i="7055"/>
  <c r="M521" i="7059"/>
  <c r="U518" i="7055"/>
  <c r="S516" i="7055"/>
  <c r="L519" i="7059"/>
  <c r="T517" i="7055"/>
  <c r="M520" i="7059" s="1"/>
  <c r="U517" i="7055"/>
  <c r="N520" i="7059"/>
  <c r="S515" i="7055"/>
  <c r="L518" i="7059" s="1"/>
  <c r="R518" i="7059" s="1"/>
  <c r="T516" i="7055"/>
  <c r="M519" i="7059"/>
  <c r="U516" i="7055"/>
  <c r="N519" i="7059" s="1"/>
  <c r="S514" i="7055"/>
  <c r="L517" i="7059" s="1"/>
  <c r="R517" i="7059" s="1"/>
  <c r="T515" i="7055"/>
  <c r="M518" i="7059"/>
  <c r="U515" i="7055"/>
  <c r="N518" i="7059"/>
  <c r="S513" i="7055"/>
  <c r="L516" i="7059"/>
  <c r="T514" i="7055"/>
  <c r="M517" i="7059"/>
  <c r="U514" i="7055"/>
  <c r="N517" i="7059"/>
  <c r="S512" i="7055"/>
  <c r="L515" i="7059"/>
  <c r="T513" i="7055"/>
  <c r="M516" i="7059"/>
  <c r="U513" i="7055"/>
  <c r="N516" i="7059"/>
  <c r="S511" i="7055"/>
  <c r="L514" i="7059"/>
  <c r="R514" i="7059" s="1"/>
  <c r="T512" i="7055"/>
  <c r="M515" i="7059" s="1"/>
  <c r="U512" i="7055"/>
  <c r="N515" i="7059" s="1"/>
  <c r="S510" i="7055"/>
  <c r="L513" i="7059" s="1"/>
  <c r="R513" i="7059"/>
  <c r="T511" i="7055"/>
  <c r="M514" i="7059" s="1"/>
  <c r="U511" i="7055"/>
  <c r="N514" i="7059"/>
  <c r="S509" i="7055"/>
  <c r="L512" i="7059" s="1"/>
  <c r="T510" i="7055"/>
  <c r="M513" i="7059"/>
  <c r="U510" i="7055"/>
  <c r="S508" i="7055"/>
  <c r="L511" i="7059"/>
  <c r="R511" i="7059"/>
  <c r="T509" i="7055"/>
  <c r="M512" i="7059" s="1"/>
  <c r="U509" i="7055"/>
  <c r="N512" i="7059" s="1"/>
  <c r="S507" i="7055"/>
  <c r="L510" i="7059" s="1"/>
  <c r="T508" i="7055"/>
  <c r="M511" i="7059"/>
  <c r="U508" i="7055"/>
  <c r="N511" i="7059" s="1"/>
  <c r="C516" i="76"/>
  <c r="X516" i="7055" s="1"/>
  <c r="C515" i="76"/>
  <c r="J518" i="7059" s="1"/>
  <c r="H520" i="7049" s="1"/>
  <c r="C514" i="76"/>
  <c r="C513" i="76"/>
  <c r="C512" i="76"/>
  <c r="J515" i="7059" s="1"/>
  <c r="C511" i="76"/>
  <c r="J514" i="7059" s="1"/>
  <c r="H516" i="7049" s="1"/>
  <c r="C510" i="76"/>
  <c r="J513" i="7059" s="1"/>
  <c r="C509" i="76"/>
  <c r="J512" i="7059"/>
  <c r="H514" i="7049" s="1"/>
  <c r="C508" i="76"/>
  <c r="J511" i="7059" s="1"/>
  <c r="C507" i="76"/>
  <c r="C506" i="76"/>
  <c r="C505" i="76"/>
  <c r="J508" i="7059" s="1"/>
  <c r="H510" i="7049" s="1"/>
  <c r="C504" i="76"/>
  <c r="J507" i="7059" s="1"/>
  <c r="H509" i="7049" s="1"/>
  <c r="C503" i="76"/>
  <c r="J506" i="7059" s="1"/>
  <c r="C502" i="76"/>
  <c r="J505" i="7059" s="1"/>
  <c r="H507" i="7049" s="1"/>
  <c r="C501" i="76"/>
  <c r="C500" i="76"/>
  <c r="J503" i="7059" s="1"/>
  <c r="H505" i="7049" s="1"/>
  <c r="C499" i="76"/>
  <c r="J502" i="7059" s="1"/>
  <c r="C498" i="76"/>
  <c r="J501" i="7059"/>
  <c r="C497" i="76"/>
  <c r="C496" i="76"/>
  <c r="C495" i="76"/>
  <c r="J498" i="7059"/>
  <c r="C494" i="76"/>
  <c r="J497" i="7059" s="1"/>
  <c r="C493" i="76"/>
  <c r="J496" i="7059"/>
  <c r="C492" i="76"/>
  <c r="J495" i="7059" s="1"/>
  <c r="H497" i="7049" s="1"/>
  <c r="C491" i="76"/>
  <c r="J494" i="7059" s="1"/>
  <c r="H496" i="7049" s="1"/>
  <c r="C490" i="76"/>
  <c r="J493" i="7059"/>
  <c r="H495" i="7049" s="1"/>
  <c r="C489" i="76"/>
  <c r="X489" i="7055" s="1"/>
  <c r="C488" i="76"/>
  <c r="J491" i="7059"/>
  <c r="C487" i="76"/>
  <c r="J490" i="7059" s="1"/>
  <c r="H492" i="7049" s="1"/>
  <c r="C486" i="76"/>
  <c r="J489" i="7059" s="1"/>
  <c r="P489" i="7059" s="1"/>
  <c r="Q489" i="7059" s="1"/>
  <c r="C15" i="7058"/>
  <c r="C14" i="7058"/>
  <c r="C16" i="7058"/>
  <c r="C17" i="7058"/>
  <c r="C6" i="7058"/>
  <c r="O38" i="7058"/>
  <c r="C7" i="7058"/>
  <c r="F23" i="7058" s="1"/>
  <c r="C9" i="7058"/>
  <c r="C8" i="7058"/>
  <c r="C10" i="7058"/>
  <c r="C11" i="7058"/>
  <c r="M484" i="7059"/>
  <c r="L447" i="7059"/>
  <c r="L425" i="7059"/>
  <c r="M383" i="7059"/>
  <c r="M363" i="7059"/>
  <c r="L336" i="7059"/>
  <c r="M309" i="7059"/>
  <c r="M282" i="7059"/>
  <c r="M255" i="7059"/>
  <c r="L223" i="7059"/>
  <c r="L208" i="7059"/>
  <c r="M173" i="7059"/>
  <c r="L167" i="7059"/>
  <c r="L146" i="7059"/>
  <c r="R146" i="7059" s="1"/>
  <c r="C152" i="76"/>
  <c r="C151" i="76"/>
  <c r="J154" i="7059" s="1"/>
  <c r="C150" i="76"/>
  <c r="J153" i="7059" s="1"/>
  <c r="C149" i="76"/>
  <c r="J152" i="7059" s="1"/>
  <c r="C148" i="76"/>
  <c r="J151" i="7059" s="1"/>
  <c r="C147" i="76"/>
  <c r="J150" i="7059" s="1"/>
  <c r="H152" i="7049" s="1"/>
  <c r="C146" i="76"/>
  <c r="J149" i="7059" s="1"/>
  <c r="C145" i="76"/>
  <c r="C144" i="76"/>
  <c r="J147" i="7059" s="1"/>
  <c r="H149" i="7049" s="1"/>
  <c r="C143" i="76"/>
  <c r="J146" i="7059" s="1"/>
  <c r="C142" i="76"/>
  <c r="J145" i="7059" s="1"/>
  <c r="H147" i="7049" s="1"/>
  <c r="C141" i="76"/>
  <c r="J144" i="7059"/>
  <c r="H146" i="7049" s="1"/>
  <c r="C140" i="76"/>
  <c r="J143" i="7059" s="1"/>
  <c r="H145" i="7049" s="1"/>
  <c r="C139" i="76"/>
  <c r="J142" i="7059"/>
  <c r="H144" i="7049" s="1"/>
  <c r="C138" i="76"/>
  <c r="J141" i="7059" s="1"/>
  <c r="C137" i="76"/>
  <c r="J140" i="7059" s="1"/>
  <c r="C136" i="76"/>
  <c r="C135" i="76"/>
  <c r="J138" i="7059" s="1"/>
  <c r="H140" i="7049" s="1"/>
  <c r="C134" i="76"/>
  <c r="J137" i="7059" s="1"/>
  <c r="C133" i="76"/>
  <c r="J136" i="7059" s="1"/>
  <c r="C132" i="76"/>
  <c r="J135" i="7059" s="1"/>
  <c r="H137" i="7049" s="1"/>
  <c r="C131" i="76"/>
  <c r="J134" i="7059"/>
  <c r="C130" i="76"/>
  <c r="C129" i="76"/>
  <c r="J132" i="7059" s="1"/>
  <c r="C128" i="76"/>
  <c r="J131" i="7059" s="1"/>
  <c r="H133" i="7049" s="1"/>
  <c r="C127" i="76"/>
  <c r="J130" i="7059" s="1"/>
  <c r="H132" i="7049" s="1"/>
  <c r="C126" i="76"/>
  <c r="J129" i="7059" s="1"/>
  <c r="C125" i="76"/>
  <c r="J128" i="7059" s="1"/>
  <c r="H130" i="7049" s="1"/>
  <c r="C124" i="76"/>
  <c r="J127" i="7059" s="1"/>
  <c r="H129" i="7049" s="1"/>
  <c r="C123" i="76"/>
  <c r="J126" i="7059" s="1"/>
  <c r="H128" i="7049" s="1"/>
  <c r="C122" i="76"/>
  <c r="J125" i="7059" s="1"/>
  <c r="C121" i="76"/>
  <c r="J124" i="7059" s="1"/>
  <c r="C120" i="76"/>
  <c r="J123" i="7059" s="1"/>
  <c r="C119" i="76"/>
  <c r="C118" i="76"/>
  <c r="J121" i="7059" s="1"/>
  <c r="C117" i="76"/>
  <c r="J120" i="7059" s="1"/>
  <c r="H122" i="7049" s="1"/>
  <c r="C116" i="76"/>
  <c r="J119" i="7059"/>
  <c r="H121" i="7049" s="1"/>
  <c r="C115" i="76"/>
  <c r="J118" i="7059" s="1"/>
  <c r="H120" i="7049" s="1"/>
  <c r="C114" i="76"/>
  <c r="J117" i="7059" s="1"/>
  <c r="C113" i="76"/>
  <c r="J116" i="7059" s="1"/>
  <c r="C112" i="76"/>
  <c r="J115" i="7059" s="1"/>
  <c r="C111" i="76"/>
  <c r="C110" i="76"/>
  <c r="J113" i="7059" s="1"/>
  <c r="C109" i="76"/>
  <c r="J112" i="7059" s="1"/>
  <c r="C108" i="76"/>
  <c r="C107" i="76"/>
  <c r="J110" i="7059" s="1"/>
  <c r="H112" i="7049" s="1"/>
  <c r="C106" i="76"/>
  <c r="J109" i="7059" s="1"/>
  <c r="H111" i="7049" s="1"/>
  <c r="C105" i="76"/>
  <c r="J108" i="7059" s="1"/>
  <c r="H110" i="7049"/>
  <c r="C104" i="76"/>
  <c r="J107" i="7059" s="1"/>
  <c r="C103" i="76"/>
  <c r="C102" i="76"/>
  <c r="J105" i="7059"/>
  <c r="H107" i="7049" s="1"/>
  <c r="C101" i="76"/>
  <c r="J104" i="7059" s="1"/>
  <c r="H106" i="7049" s="1"/>
  <c r="C100" i="76"/>
  <c r="J103" i="7059" s="1"/>
  <c r="C99" i="76"/>
  <c r="J102" i="7059" s="1"/>
  <c r="C98" i="76"/>
  <c r="C97" i="76"/>
  <c r="J100" i="7059" s="1"/>
  <c r="C96" i="76"/>
  <c r="J99" i="7059" s="1"/>
  <c r="H101" i="7049" s="1"/>
  <c r="C95" i="76"/>
  <c r="J98" i="7059" s="1"/>
  <c r="C94" i="76"/>
  <c r="C93" i="76"/>
  <c r="J96" i="7059" s="1"/>
  <c r="C92" i="76"/>
  <c r="J95" i="7059" s="1"/>
  <c r="H97" i="7049" s="1"/>
  <c r="C91" i="76"/>
  <c r="J94" i="7059"/>
  <c r="C90" i="76"/>
  <c r="J93" i="7059" s="1"/>
  <c r="H95" i="7049" s="1"/>
  <c r="C89" i="76"/>
  <c r="J92" i="7059" s="1"/>
  <c r="H94" i="7049" s="1"/>
  <c r="C88" i="76"/>
  <c r="J91" i="7059" s="1"/>
  <c r="C87" i="76"/>
  <c r="J90" i="7059" s="1"/>
  <c r="H92" i="7049" s="1"/>
  <c r="C86" i="76"/>
  <c r="J89" i="7059"/>
  <c r="H91" i="7049" s="1"/>
  <c r="C85" i="76"/>
  <c r="J88" i="7059" s="1"/>
  <c r="C84" i="76"/>
  <c r="J87" i="7059" s="1"/>
  <c r="C83" i="76"/>
  <c r="J86" i="7059" s="1"/>
  <c r="C82" i="76"/>
  <c r="C81" i="76"/>
  <c r="J84" i="7059" s="1"/>
  <c r="H86" i="7049"/>
  <c r="C80" i="76"/>
  <c r="J83" i="7059" s="1"/>
  <c r="H85" i="7049" s="1"/>
  <c r="C79" i="76"/>
  <c r="J82" i="7059" s="1"/>
  <c r="H84" i="7049" s="1"/>
  <c r="C78" i="76"/>
  <c r="J81" i="7059" s="1"/>
  <c r="H83" i="7049" s="1"/>
  <c r="C77" i="76"/>
  <c r="J80" i="7059" s="1"/>
  <c r="C76" i="76"/>
  <c r="J79" i="7059" s="1"/>
  <c r="C75" i="76"/>
  <c r="J78" i="7059" s="1"/>
  <c r="H80" i="7049" s="1"/>
  <c r="C74" i="76"/>
  <c r="N130" i="7059"/>
  <c r="M117" i="7059"/>
  <c r="N103" i="7059"/>
  <c r="M77" i="7059"/>
  <c r="N76" i="7059"/>
  <c r="N66" i="7059"/>
  <c r="M47" i="7059"/>
  <c r="N42" i="7059"/>
  <c r="N36" i="7059"/>
  <c r="M24" i="7059"/>
  <c r="N14" i="7059"/>
  <c r="C2" i="76"/>
  <c r="C3" i="76"/>
  <c r="J6" i="7059" s="1"/>
  <c r="P6" i="7059"/>
  <c r="Q6" i="7059" s="1"/>
  <c r="C4" i="76"/>
  <c r="J7" i="7059" s="1"/>
  <c r="C5" i="76"/>
  <c r="J8" i="7059"/>
  <c r="P8" i="7059" s="1"/>
  <c r="Q8" i="7059" s="1"/>
  <c r="C6" i="76"/>
  <c r="J9" i="7059" s="1"/>
  <c r="C7" i="76"/>
  <c r="J10" i="7059" s="1"/>
  <c r="C8" i="76"/>
  <c r="C9" i="76"/>
  <c r="C10" i="76"/>
  <c r="J13" i="7059" s="1"/>
  <c r="H15" i="7049" s="1"/>
  <c r="C11" i="76"/>
  <c r="J14" i="7059" s="1"/>
  <c r="C12" i="76"/>
  <c r="J15" i="7059" s="1"/>
  <c r="C13" i="76"/>
  <c r="J16" i="7059" s="1"/>
  <c r="P16" i="7059" s="1"/>
  <c r="Q16" i="7059" s="1"/>
  <c r="C14" i="76"/>
  <c r="J17" i="7059" s="1"/>
  <c r="H19" i="7049" s="1"/>
  <c r="C15" i="76"/>
  <c r="J18" i="7059" s="1"/>
  <c r="H20" i="7049" s="1"/>
  <c r="C16" i="76"/>
  <c r="J19" i="7059"/>
  <c r="C17" i="76"/>
  <c r="J20" i="7059" s="1"/>
  <c r="C18" i="76"/>
  <c r="J21" i="7059" s="1"/>
  <c r="C19" i="76"/>
  <c r="J22" i="7059" s="1"/>
  <c r="P22" i="7059" s="1"/>
  <c r="Q22" i="7059" s="1"/>
  <c r="C20" i="76"/>
  <c r="J23" i="7059" s="1"/>
  <c r="P23" i="7059" s="1"/>
  <c r="Q23" i="7059" s="1"/>
  <c r="C21" i="76"/>
  <c r="J24" i="7059" s="1"/>
  <c r="C22" i="76"/>
  <c r="J25" i="7059" s="1"/>
  <c r="H27" i="7049" s="1"/>
  <c r="C23" i="76"/>
  <c r="J26" i="7059" s="1"/>
  <c r="H28" i="7049"/>
  <c r="C24" i="76"/>
  <c r="J27" i="7059" s="1"/>
  <c r="C25" i="76"/>
  <c r="J28" i="7059"/>
  <c r="C26" i="76"/>
  <c r="J29" i="7059" s="1"/>
  <c r="C27" i="76"/>
  <c r="J30" i="7059" s="1"/>
  <c r="C28" i="76"/>
  <c r="J31" i="7059" s="1"/>
  <c r="C29" i="76"/>
  <c r="J32" i="7059" s="1"/>
  <c r="H34" i="7049" s="1"/>
  <c r="C30" i="76"/>
  <c r="C31" i="76"/>
  <c r="J34" i="7059" s="1"/>
  <c r="C32" i="76"/>
  <c r="J35" i="7059" s="1"/>
  <c r="C33" i="76"/>
  <c r="J36" i="7059"/>
  <c r="C34" i="76"/>
  <c r="J37" i="7059" s="1"/>
  <c r="C35" i="76"/>
  <c r="J38" i="7059"/>
  <c r="C36" i="76"/>
  <c r="J39" i="7059" s="1"/>
  <c r="C37" i="76"/>
  <c r="J40" i="7059" s="1"/>
  <c r="H42" i="7049" s="1"/>
  <c r="C38" i="76"/>
  <c r="C39" i="76"/>
  <c r="J42" i="7059" s="1"/>
  <c r="C40" i="76"/>
  <c r="J43" i="7059" s="1"/>
  <c r="C41" i="76"/>
  <c r="J44" i="7059"/>
  <c r="C42" i="76"/>
  <c r="J45" i="7059" s="1"/>
  <c r="C43" i="76"/>
  <c r="J46" i="7059"/>
  <c r="C44" i="76"/>
  <c r="C45" i="76"/>
  <c r="J48" i="7059" s="1"/>
  <c r="C46" i="76"/>
  <c r="J49" i="7059"/>
  <c r="C47" i="76"/>
  <c r="J50" i="7059" s="1"/>
  <c r="C48" i="76"/>
  <c r="C49" i="76"/>
  <c r="J52" i="7059" s="1"/>
  <c r="H54" i="7049" s="1"/>
  <c r="C50" i="76"/>
  <c r="J53" i="7059"/>
  <c r="C51" i="76"/>
  <c r="J54" i="7059" s="1"/>
  <c r="C52" i="76"/>
  <c r="C53" i="76"/>
  <c r="J56" i="7059" s="1"/>
  <c r="H58" i="7049" s="1"/>
  <c r="C54" i="76"/>
  <c r="J57" i="7059" s="1"/>
  <c r="C55" i="76"/>
  <c r="J58" i="7059" s="1"/>
  <c r="H60" i="7049" s="1"/>
  <c r="C56" i="76"/>
  <c r="J59" i="7059" s="1"/>
  <c r="H61" i="7049" s="1"/>
  <c r="C57" i="76"/>
  <c r="J60" i="7059" s="1"/>
  <c r="C58" i="76"/>
  <c r="J61" i="7059" s="1"/>
  <c r="C59" i="76"/>
  <c r="J62" i="7059"/>
  <c r="H64" i="7049" s="1"/>
  <c r="C60" i="76"/>
  <c r="J63" i="7059" s="1"/>
  <c r="C61" i="76"/>
  <c r="J64" i="7059" s="1"/>
  <c r="C62" i="76"/>
  <c r="J65" i="7059" s="1"/>
  <c r="H67" i="7049" s="1"/>
  <c r="C63" i="76"/>
  <c r="J66" i="7059" s="1"/>
  <c r="H68" i="7049" s="1"/>
  <c r="C64" i="76"/>
  <c r="J67" i="7059" s="1"/>
  <c r="H69" i="7049" s="1"/>
  <c r="C65" i="76"/>
  <c r="J68" i="7059" s="1"/>
  <c r="C66" i="76"/>
  <c r="J69" i="7059" s="1"/>
  <c r="C67" i="76"/>
  <c r="J70" i="7059"/>
  <c r="H72" i="7049" s="1"/>
  <c r="C68" i="76"/>
  <c r="J71" i="7059" s="1"/>
  <c r="C69" i="76"/>
  <c r="J72" i="7059" s="1"/>
  <c r="H74" i="7049" s="1"/>
  <c r="C70" i="76"/>
  <c r="J73" i="7059" s="1"/>
  <c r="H75" i="7049" s="1"/>
  <c r="C71" i="76"/>
  <c r="J74" i="7059" s="1"/>
  <c r="P74" i="7059"/>
  <c r="Q74" i="7059" s="1"/>
  <c r="C72" i="76"/>
  <c r="J75" i="7059" s="1"/>
  <c r="H77" i="7049" s="1"/>
  <c r="C73" i="76"/>
  <c r="J76" i="7059" s="1"/>
  <c r="C153" i="76"/>
  <c r="J156" i="7059"/>
  <c r="P156" i="7059" s="1"/>
  <c r="Q156" i="7059" s="1"/>
  <c r="C154" i="76"/>
  <c r="J157" i="7059" s="1"/>
  <c r="C155" i="76"/>
  <c r="C156" i="76"/>
  <c r="J159" i="7059" s="1"/>
  <c r="C157" i="76"/>
  <c r="J160" i="7059" s="1"/>
  <c r="C158" i="76"/>
  <c r="J161" i="7059" s="1"/>
  <c r="C159" i="76"/>
  <c r="J162" i="7059" s="1"/>
  <c r="C160" i="76"/>
  <c r="C161" i="76"/>
  <c r="J164" i="7059" s="1"/>
  <c r="P164" i="7059" s="1"/>
  <c r="Q164" i="7059" s="1"/>
  <c r="C162" i="76"/>
  <c r="J165" i="7059" s="1"/>
  <c r="C163" i="76"/>
  <c r="J166" i="7059" s="1"/>
  <c r="P166" i="7059" s="1"/>
  <c r="Q166" i="7059" s="1"/>
  <c r="C164" i="76"/>
  <c r="J167" i="7059" s="1"/>
  <c r="C165" i="76"/>
  <c r="C166" i="76"/>
  <c r="J169" i="7059"/>
  <c r="C167" i="76"/>
  <c r="J170" i="7059" s="1"/>
  <c r="P170" i="7059" s="1"/>
  <c r="Q170" i="7059" s="1"/>
  <c r="C168" i="76"/>
  <c r="J171" i="7059" s="1"/>
  <c r="C169" i="76"/>
  <c r="J172" i="7059" s="1"/>
  <c r="C170" i="76"/>
  <c r="J173" i="7059" s="1"/>
  <c r="P173" i="7059" s="1"/>
  <c r="Q173" i="7059" s="1"/>
  <c r="C171" i="76"/>
  <c r="J174" i="7059" s="1"/>
  <c r="P174" i="7059" s="1"/>
  <c r="Q174" i="7059" s="1"/>
  <c r="C172" i="76"/>
  <c r="C173" i="76"/>
  <c r="J176" i="7059" s="1"/>
  <c r="C174" i="76"/>
  <c r="C175" i="76"/>
  <c r="J178" i="7059" s="1"/>
  <c r="C176" i="76"/>
  <c r="J179" i="7059" s="1"/>
  <c r="C177" i="76"/>
  <c r="J180" i="7059" s="1"/>
  <c r="C178" i="76"/>
  <c r="J181" i="7059" s="1"/>
  <c r="C179" i="76"/>
  <c r="J182" i="7059"/>
  <c r="H184" i="7049" s="1"/>
  <c r="C180" i="76"/>
  <c r="C181" i="76"/>
  <c r="J184" i="7059"/>
  <c r="C182" i="76"/>
  <c r="C183" i="76"/>
  <c r="J186" i="7059" s="1"/>
  <c r="C184" i="76"/>
  <c r="J187" i="7059"/>
  <c r="H189" i="7049" s="1"/>
  <c r="C185" i="76"/>
  <c r="J188" i="7059" s="1"/>
  <c r="C186" i="76"/>
  <c r="J189" i="7059" s="1"/>
  <c r="C187" i="76"/>
  <c r="J190" i="7059" s="1"/>
  <c r="C188" i="76"/>
  <c r="J191" i="7059" s="1"/>
  <c r="H193" i="7049" s="1"/>
  <c r="C189" i="76"/>
  <c r="J192" i="7059"/>
  <c r="H194" i="7049" s="1"/>
  <c r="C190" i="76"/>
  <c r="J193" i="7059" s="1"/>
  <c r="C191" i="76"/>
  <c r="J194" i="7059" s="1"/>
  <c r="H196" i="7049" s="1"/>
  <c r="C192" i="76"/>
  <c r="J195" i="7059"/>
  <c r="C193" i="76"/>
  <c r="J196" i="7059" s="1"/>
  <c r="C194" i="76"/>
  <c r="J197" i="7059" s="1"/>
  <c r="H199" i="7049" s="1"/>
  <c r="C195" i="76"/>
  <c r="C196" i="76"/>
  <c r="J199" i="7059" s="1"/>
  <c r="C197" i="76"/>
  <c r="J200" i="7059" s="1"/>
  <c r="H202" i="7049" s="1"/>
  <c r="C198" i="76"/>
  <c r="C199" i="76"/>
  <c r="J202" i="7059" s="1"/>
  <c r="C200" i="76"/>
  <c r="J203" i="7059" s="1"/>
  <c r="C201" i="76"/>
  <c r="J204" i="7059" s="1"/>
  <c r="H206" i="7049" s="1"/>
  <c r="C202" i="76"/>
  <c r="C203" i="76"/>
  <c r="J206" i="7059" s="1"/>
  <c r="C204" i="76"/>
  <c r="J207" i="7059" s="1"/>
  <c r="H209" i="7049" s="1"/>
  <c r="C205" i="76"/>
  <c r="J208" i="7059"/>
  <c r="H210" i="7049" s="1"/>
  <c r="C206" i="76"/>
  <c r="J209" i="7059" s="1"/>
  <c r="H211" i="7049"/>
  <c r="C207" i="76"/>
  <c r="J210" i="7059" s="1"/>
  <c r="C208" i="76"/>
  <c r="J211" i="7059" s="1"/>
  <c r="C209" i="76"/>
  <c r="J212" i="7059" s="1"/>
  <c r="C210" i="76"/>
  <c r="C211" i="76"/>
  <c r="J214" i="7059" s="1"/>
  <c r="H216" i="7049" s="1"/>
  <c r="C212" i="76"/>
  <c r="J215" i="7059" s="1"/>
  <c r="H217" i="7049" s="1"/>
  <c r="C213" i="76"/>
  <c r="J216" i="7059" s="1"/>
  <c r="C214" i="76"/>
  <c r="J217" i="7059" s="1"/>
  <c r="C215" i="76"/>
  <c r="J218" i="7059" s="1"/>
  <c r="C216" i="76"/>
  <c r="J219" i="7059" s="1"/>
  <c r="C217" i="76"/>
  <c r="J220" i="7059" s="1"/>
  <c r="C218" i="76"/>
  <c r="J221" i="7059" s="1"/>
  <c r="C219" i="76"/>
  <c r="C220" i="76"/>
  <c r="C221" i="76"/>
  <c r="J224" i="7059" s="1"/>
  <c r="H226" i="7049" s="1"/>
  <c r="C222" i="76"/>
  <c r="J225" i="7059" s="1"/>
  <c r="C223" i="76"/>
  <c r="C224" i="76"/>
  <c r="J227" i="7059" s="1"/>
  <c r="H229" i="7049"/>
  <c r="C225" i="76"/>
  <c r="J228" i="7059" s="1"/>
  <c r="C226" i="76"/>
  <c r="J229" i="7059" s="1"/>
  <c r="H231" i="7049" s="1"/>
  <c r="C227" i="76"/>
  <c r="J230" i="7059" s="1"/>
  <c r="H232" i="7049" s="1"/>
  <c r="C228" i="76"/>
  <c r="C229" i="76"/>
  <c r="C230" i="76"/>
  <c r="J233" i="7059" s="1"/>
  <c r="C231" i="76"/>
  <c r="J234" i="7059"/>
  <c r="H236" i="7049" s="1"/>
  <c r="C232" i="76"/>
  <c r="J235" i="7059" s="1"/>
  <c r="C233" i="76"/>
  <c r="J236" i="7059" s="1"/>
  <c r="H238" i="7049"/>
  <c r="C234" i="76"/>
  <c r="J237" i="7059" s="1"/>
  <c r="C235" i="76"/>
  <c r="C236" i="76"/>
  <c r="J239" i="7059" s="1"/>
  <c r="H241" i="7049" s="1"/>
  <c r="C237" i="76"/>
  <c r="C238" i="76"/>
  <c r="J241" i="7059" s="1"/>
  <c r="H243" i="7049" s="1"/>
  <c r="C239" i="76"/>
  <c r="J242" i="7059"/>
  <c r="C240" i="76"/>
  <c r="J243" i="7059" s="1"/>
  <c r="C241" i="76"/>
  <c r="J244" i="7059"/>
  <c r="C242" i="76"/>
  <c r="J245" i="7059" s="1"/>
  <c r="H247" i="7049" s="1"/>
  <c r="C243" i="76"/>
  <c r="J246" i="7059"/>
  <c r="H248" i="7049" s="1"/>
  <c r="C244" i="76"/>
  <c r="J247" i="7059" s="1"/>
  <c r="H249" i="7049" s="1"/>
  <c r="C245" i="76"/>
  <c r="J248" i="7059" s="1"/>
  <c r="H250" i="7049" s="1"/>
  <c r="C246" i="76"/>
  <c r="J249" i="7059" s="1"/>
  <c r="H251" i="7049" s="1"/>
  <c r="C247" i="76"/>
  <c r="J250" i="7059" s="1"/>
  <c r="C248" i="76"/>
  <c r="J251" i="7059" s="1"/>
  <c r="H253" i="7049" s="1"/>
  <c r="C249" i="76"/>
  <c r="C250" i="76"/>
  <c r="C251" i="76"/>
  <c r="J254" i="7059" s="1"/>
  <c r="H256" i="7049" s="1"/>
  <c r="C252" i="76"/>
  <c r="J255" i="7059" s="1"/>
  <c r="C253" i="76"/>
  <c r="J256" i="7059" s="1"/>
  <c r="C254" i="76"/>
  <c r="J257" i="7059" s="1"/>
  <c r="C255" i="76"/>
  <c r="C256" i="76"/>
  <c r="J259" i="7059" s="1"/>
  <c r="H261" i="7049" s="1"/>
  <c r="C257" i="76"/>
  <c r="C258" i="76"/>
  <c r="J261" i="7059" s="1"/>
  <c r="P261" i="7059" s="1"/>
  <c r="C259" i="76"/>
  <c r="J262" i="7059" s="1"/>
  <c r="P262" i="7059" s="1"/>
  <c r="Q262" i="7059" s="1"/>
  <c r="C260" i="76"/>
  <c r="J263" i="7059" s="1"/>
  <c r="H265" i="7049" s="1"/>
  <c r="C261" i="76"/>
  <c r="C262" i="76"/>
  <c r="C263" i="76"/>
  <c r="J266" i="7059" s="1"/>
  <c r="H268" i="7049" s="1"/>
  <c r="C264" i="76"/>
  <c r="J267" i="7059" s="1"/>
  <c r="K267" i="7059" s="1"/>
  <c r="C265" i="76"/>
  <c r="C266" i="76"/>
  <c r="J269" i="7059" s="1"/>
  <c r="C267" i="76"/>
  <c r="J270" i="7059" s="1"/>
  <c r="C268" i="76"/>
  <c r="J271" i="7059" s="1"/>
  <c r="H273" i="7049" s="1"/>
  <c r="C269" i="76"/>
  <c r="J272" i="7059" s="1"/>
  <c r="C270" i="76"/>
  <c r="X270" i="7055" s="1"/>
  <c r="C271" i="76"/>
  <c r="J274" i="7059" s="1"/>
  <c r="C272" i="76"/>
  <c r="J275" i="7059"/>
  <c r="C273" i="76"/>
  <c r="C274" i="76"/>
  <c r="J277" i="7059" s="1"/>
  <c r="C275" i="76"/>
  <c r="J278" i="7059" s="1"/>
  <c r="C276" i="76"/>
  <c r="J279" i="7059" s="1"/>
  <c r="C277" i="76"/>
  <c r="C278" i="76"/>
  <c r="J281" i="7059" s="1"/>
  <c r="H283" i="7049" s="1"/>
  <c r="C279" i="76"/>
  <c r="J282" i="7059"/>
  <c r="C280" i="76"/>
  <c r="J283" i="7059" s="1"/>
  <c r="C281" i="76"/>
  <c r="J284" i="7059"/>
  <c r="H286" i="7049" s="1"/>
  <c r="C282" i="76"/>
  <c r="J285" i="7059" s="1"/>
  <c r="C283" i="76"/>
  <c r="J286" i="7059" s="1"/>
  <c r="C284" i="76"/>
  <c r="J287" i="7059" s="1"/>
  <c r="C285" i="76"/>
  <c r="C286" i="76"/>
  <c r="J289" i="7059"/>
  <c r="H291" i="7049" s="1"/>
  <c r="C287" i="76"/>
  <c r="J290" i="7059" s="1"/>
  <c r="C288" i="76"/>
  <c r="J291" i="7059"/>
  <c r="H293" i="7049" s="1"/>
  <c r="C289" i="76"/>
  <c r="J292" i="7059" s="1"/>
  <c r="C290" i="76"/>
  <c r="J293" i="7059" s="1"/>
  <c r="C291" i="76"/>
  <c r="J294" i="7059" s="1"/>
  <c r="C292" i="76"/>
  <c r="J295" i="7059" s="1"/>
  <c r="H297" i="7049" s="1"/>
  <c r="C293" i="76"/>
  <c r="J296" i="7059" s="1"/>
  <c r="H298" i="7049" s="1"/>
  <c r="C294" i="76"/>
  <c r="J297" i="7059"/>
  <c r="C295" i="76"/>
  <c r="J298" i="7059" s="1"/>
  <c r="H300" i="7049" s="1"/>
  <c r="C296" i="76"/>
  <c r="J299" i="7059"/>
  <c r="C297" i="76"/>
  <c r="C298" i="76"/>
  <c r="J301" i="7059" s="1"/>
  <c r="C299" i="76"/>
  <c r="J302" i="7059" s="1"/>
  <c r="C300" i="76"/>
  <c r="J303" i="7059" s="1"/>
  <c r="C301" i="76"/>
  <c r="J304" i="7059" s="1"/>
  <c r="C302" i="76"/>
  <c r="J305" i="7059" s="1"/>
  <c r="H307" i="7049" s="1"/>
  <c r="C303" i="76"/>
  <c r="C304" i="76"/>
  <c r="J307" i="7059" s="1"/>
  <c r="C305" i="76"/>
  <c r="C306" i="76"/>
  <c r="J309" i="7059" s="1"/>
  <c r="C307" i="76"/>
  <c r="J310" i="7059" s="1"/>
  <c r="C308" i="76"/>
  <c r="J311" i="7059" s="1"/>
  <c r="C309" i="76"/>
  <c r="J312" i="7059"/>
  <c r="C310" i="76"/>
  <c r="J313" i="7059" s="1"/>
  <c r="H315" i="7049" s="1"/>
  <c r="C311" i="76"/>
  <c r="C312" i="76"/>
  <c r="J315" i="7059" s="1"/>
  <c r="H317" i="7049" s="1"/>
  <c r="C313" i="76"/>
  <c r="J316" i="7059" s="1"/>
  <c r="C314" i="76"/>
  <c r="J317" i="7059"/>
  <c r="C315" i="76"/>
  <c r="C316" i="76"/>
  <c r="J319" i="7059" s="1"/>
  <c r="C317" i="76"/>
  <c r="J320" i="7059"/>
  <c r="C318" i="76"/>
  <c r="J321" i="7059" s="1"/>
  <c r="H323" i="7049" s="1"/>
  <c r="C319" i="76"/>
  <c r="J322" i="7059" s="1"/>
  <c r="C320" i="76"/>
  <c r="J323" i="7059"/>
  <c r="H325" i="7049" s="1"/>
  <c r="C321" i="76"/>
  <c r="J324" i="7059" s="1"/>
  <c r="C322" i="76"/>
  <c r="J325" i="7059" s="1"/>
  <c r="H327" i="7049" s="1"/>
  <c r="C323" i="76"/>
  <c r="C324" i="76"/>
  <c r="J327" i="7059" s="1"/>
  <c r="C325" i="76"/>
  <c r="J328" i="7059" s="1"/>
  <c r="H330" i="7049"/>
  <c r="C326" i="76"/>
  <c r="J329" i="7059" s="1"/>
  <c r="H331" i="7049" s="1"/>
  <c r="C327" i="76"/>
  <c r="J330" i="7059" s="1"/>
  <c r="C328" i="76"/>
  <c r="J331" i="7059" s="1"/>
  <c r="C329" i="76"/>
  <c r="J332" i="7059" s="1"/>
  <c r="C330" i="76"/>
  <c r="J333" i="7059" s="1"/>
  <c r="C331" i="76"/>
  <c r="J334" i="7059" s="1"/>
  <c r="C332" i="76"/>
  <c r="J335" i="7059" s="1"/>
  <c r="C333" i="76"/>
  <c r="J336" i="7059" s="1"/>
  <c r="C334" i="76"/>
  <c r="J337" i="7059" s="1"/>
  <c r="C335" i="76"/>
  <c r="J338" i="7059" s="1"/>
  <c r="C336" i="76"/>
  <c r="J339" i="7059" s="1"/>
  <c r="C337" i="76"/>
  <c r="C338" i="76"/>
  <c r="J341" i="7059" s="1"/>
  <c r="C339" i="76"/>
  <c r="J342" i="7059" s="1"/>
  <c r="C340" i="76"/>
  <c r="J343" i="7059" s="1"/>
  <c r="C341" i="76"/>
  <c r="J344" i="7059" s="1"/>
  <c r="C342" i="76"/>
  <c r="J345" i="7059" s="1"/>
  <c r="C343" i="76"/>
  <c r="J346" i="7059" s="1"/>
  <c r="C344" i="76"/>
  <c r="J347" i="7059" s="1"/>
  <c r="H349" i="7049" s="1"/>
  <c r="C345" i="76"/>
  <c r="C346" i="76"/>
  <c r="J349" i="7059"/>
  <c r="C347" i="76"/>
  <c r="J350" i="7059" s="1"/>
  <c r="C348" i="76"/>
  <c r="J351" i="7059"/>
  <c r="H353" i="7049" s="1"/>
  <c r="C349" i="76"/>
  <c r="J352" i="7059" s="1"/>
  <c r="C350" i="76"/>
  <c r="J353" i="7059" s="1"/>
  <c r="C351" i="76"/>
  <c r="J354" i="7059"/>
  <c r="H356" i="7049" s="1"/>
  <c r="C352" i="76"/>
  <c r="J355" i="7059" s="1"/>
  <c r="H357" i="7049" s="1"/>
  <c r="C353" i="76"/>
  <c r="J356" i="7059" s="1"/>
  <c r="C354" i="76"/>
  <c r="J357" i="7059" s="1"/>
  <c r="H359" i="7049" s="1"/>
  <c r="C355" i="76"/>
  <c r="J358" i="7059" s="1"/>
  <c r="C356" i="76"/>
  <c r="J359" i="7059" s="1"/>
  <c r="H361" i="7049" s="1"/>
  <c r="C357" i="76"/>
  <c r="J360" i="7059" s="1"/>
  <c r="H362" i="7049" s="1"/>
  <c r="C358" i="76"/>
  <c r="C359" i="76"/>
  <c r="J362" i="7059" s="1"/>
  <c r="C360" i="76"/>
  <c r="J363" i="7059" s="1"/>
  <c r="H365" i="7049" s="1"/>
  <c r="C361" i="76"/>
  <c r="J364" i="7059" s="1"/>
  <c r="H366" i="7049" s="1"/>
  <c r="C362" i="76"/>
  <c r="J365" i="7059" s="1"/>
  <c r="C363" i="76"/>
  <c r="J366" i="7059" s="1"/>
  <c r="H368" i="7049" s="1"/>
  <c r="C364" i="76"/>
  <c r="J367" i="7059"/>
  <c r="C365" i="76"/>
  <c r="C366" i="76"/>
  <c r="C367" i="76"/>
  <c r="J370" i="7059"/>
  <c r="C368" i="76"/>
  <c r="J371" i="7059" s="1"/>
  <c r="H373" i="7049" s="1"/>
  <c r="C369" i="76"/>
  <c r="J372" i="7059" s="1"/>
  <c r="C370" i="76"/>
  <c r="J373" i="7059" s="1"/>
  <c r="H375" i="7049" s="1"/>
  <c r="C371" i="76"/>
  <c r="C372" i="76"/>
  <c r="J375" i="7059" s="1"/>
  <c r="H377" i="7049" s="1"/>
  <c r="C373" i="76"/>
  <c r="J376" i="7059" s="1"/>
  <c r="C374" i="76"/>
  <c r="C375" i="76"/>
  <c r="J378" i="7059" s="1"/>
  <c r="C376" i="76"/>
  <c r="C377" i="76"/>
  <c r="J380" i="7059"/>
  <c r="H382" i="7049" s="1"/>
  <c r="C378" i="76"/>
  <c r="J381" i="7059"/>
  <c r="C379" i="76"/>
  <c r="J382" i="7059" s="1"/>
  <c r="C380" i="76"/>
  <c r="J383" i="7059" s="1"/>
  <c r="C381" i="76"/>
  <c r="J384" i="7059" s="1"/>
  <c r="H386" i="7049" s="1"/>
  <c r="C382" i="76"/>
  <c r="J385" i="7059" s="1"/>
  <c r="C383" i="76"/>
  <c r="J386" i="7059" s="1"/>
  <c r="H388" i="7049" s="1"/>
  <c r="C384" i="76"/>
  <c r="J387" i="7059"/>
  <c r="C385" i="76"/>
  <c r="J388" i="7059" s="1"/>
  <c r="C386" i="76"/>
  <c r="J389" i="7059"/>
  <c r="C387" i="76"/>
  <c r="J390" i="7059" s="1"/>
  <c r="C388" i="76"/>
  <c r="J391" i="7059"/>
  <c r="H393" i="7049" s="1"/>
  <c r="C389" i="76"/>
  <c r="J392" i="7059" s="1"/>
  <c r="C390" i="76"/>
  <c r="C391" i="76"/>
  <c r="J394" i="7059"/>
  <c r="C392" i="76"/>
  <c r="J395" i="7059" s="1"/>
  <c r="C393" i="76"/>
  <c r="J396" i="7059"/>
  <c r="H398" i="7049" s="1"/>
  <c r="C394" i="76"/>
  <c r="J397" i="7059" s="1"/>
  <c r="H399" i="7049" s="1"/>
  <c r="C395" i="76"/>
  <c r="J398" i="7059" s="1"/>
  <c r="H400" i="7049" s="1"/>
  <c r="C396" i="76"/>
  <c r="J399" i="7059"/>
  <c r="C397" i="76"/>
  <c r="C398" i="76"/>
  <c r="J401" i="7059"/>
  <c r="C399" i="76"/>
  <c r="J402" i="7059" s="1"/>
  <c r="C400" i="76"/>
  <c r="C401" i="76"/>
  <c r="J404" i="7059"/>
  <c r="C402" i="76"/>
  <c r="J405" i="7059" s="1"/>
  <c r="H407" i="7049" s="1"/>
  <c r="C403" i="76"/>
  <c r="J406" i="7059"/>
  <c r="H408" i="7049" s="1"/>
  <c r="C404" i="76"/>
  <c r="J407" i="7059" s="1"/>
  <c r="P407" i="7059" s="1"/>
  <c r="Q407" i="7059" s="1"/>
  <c r="C405" i="76"/>
  <c r="J408" i="7059"/>
  <c r="H410" i="7049" s="1"/>
  <c r="C406" i="76"/>
  <c r="J409" i="7059" s="1"/>
  <c r="C407" i="76"/>
  <c r="J410" i="7059" s="1"/>
  <c r="K410" i="7059" s="1"/>
  <c r="C408" i="76"/>
  <c r="J411" i="7059"/>
  <c r="H413" i="7049" s="1"/>
  <c r="C409" i="76"/>
  <c r="C410" i="76"/>
  <c r="J413" i="7059"/>
  <c r="H415" i="7049" s="1"/>
  <c r="C411" i="76"/>
  <c r="C412" i="76"/>
  <c r="J415" i="7059"/>
  <c r="C413" i="76"/>
  <c r="J416" i="7059"/>
  <c r="C414" i="76"/>
  <c r="J417" i="7059"/>
  <c r="H419" i="7049" s="1"/>
  <c r="C415" i="76"/>
  <c r="C416" i="76"/>
  <c r="J419" i="7059"/>
  <c r="C417" i="76"/>
  <c r="X417" i="7055" s="1"/>
  <c r="J420" i="7059"/>
  <c r="H422" i="7049" s="1"/>
  <c r="C418" i="76"/>
  <c r="C419" i="76"/>
  <c r="J422" i="7059" s="1"/>
  <c r="C420" i="76"/>
  <c r="C421" i="76"/>
  <c r="J424" i="7059" s="1"/>
  <c r="H426" i="7049"/>
  <c r="C422" i="76"/>
  <c r="J425" i="7059" s="1"/>
  <c r="C423" i="76"/>
  <c r="J426" i="7059"/>
  <c r="H428" i="7049"/>
  <c r="C424" i="76"/>
  <c r="C425" i="76"/>
  <c r="J428" i="7059" s="1"/>
  <c r="C426" i="76"/>
  <c r="J429" i="7059" s="1"/>
  <c r="H431" i="7049" s="1"/>
  <c r="C427" i="76"/>
  <c r="C428" i="76"/>
  <c r="J431" i="7059" s="1"/>
  <c r="C429" i="76"/>
  <c r="J432" i="7059" s="1"/>
  <c r="C430" i="76"/>
  <c r="J433" i="7059" s="1"/>
  <c r="H435" i="7049" s="1"/>
  <c r="C431" i="76"/>
  <c r="C432" i="76"/>
  <c r="J435" i="7059" s="1"/>
  <c r="C433" i="76"/>
  <c r="J436" i="7059" s="1"/>
  <c r="C434" i="76"/>
  <c r="J437" i="7059" s="1"/>
  <c r="C435" i="76"/>
  <c r="J438" i="7059" s="1"/>
  <c r="C436" i="76"/>
  <c r="J439" i="7059"/>
  <c r="H441" i="7049" s="1"/>
  <c r="C437" i="76"/>
  <c r="J440" i="7059" s="1"/>
  <c r="H442" i="7049"/>
  <c r="C438" i="76"/>
  <c r="J441" i="7059"/>
  <c r="H443" i="7049" s="1"/>
  <c r="C439" i="76"/>
  <c r="C440" i="76"/>
  <c r="J443" i="7059" s="1"/>
  <c r="C441" i="76"/>
  <c r="J444" i="7059"/>
  <c r="H446" i="7049"/>
  <c r="C442" i="76"/>
  <c r="J445" i="7059" s="1"/>
  <c r="H447" i="7049"/>
  <c r="C443" i="76"/>
  <c r="J446" i="7059"/>
  <c r="C444" i="76"/>
  <c r="C445" i="76"/>
  <c r="C446" i="76"/>
  <c r="C447" i="76"/>
  <c r="J450" i="7059" s="1"/>
  <c r="C448" i="76"/>
  <c r="J451" i="7059"/>
  <c r="H453" i="7049" s="1"/>
  <c r="C449" i="76"/>
  <c r="C450" i="76"/>
  <c r="J453" i="7059" s="1"/>
  <c r="C451" i="76"/>
  <c r="J454" i="7059" s="1"/>
  <c r="H456" i="7049" s="1"/>
  <c r="C452" i="76"/>
  <c r="J455" i="7059"/>
  <c r="H457" i="7049" s="1"/>
  <c r="C453" i="76"/>
  <c r="J456" i="7059" s="1"/>
  <c r="H458" i="7049" s="1"/>
  <c r="C454" i="76"/>
  <c r="C455" i="76"/>
  <c r="J458" i="7059" s="1"/>
  <c r="C456" i="76"/>
  <c r="J459" i="7059" s="1"/>
  <c r="H461" i="7049" s="1"/>
  <c r="C457" i="76"/>
  <c r="C458" i="76"/>
  <c r="J461" i="7059" s="1"/>
  <c r="C459" i="76"/>
  <c r="J462" i="7059" s="1"/>
  <c r="C460" i="76"/>
  <c r="J463" i="7059" s="1"/>
  <c r="C461" i="76"/>
  <c r="J464" i="7059" s="1"/>
  <c r="H466" i="7049" s="1"/>
  <c r="C462" i="76"/>
  <c r="C463" i="76"/>
  <c r="J466" i="7059" s="1"/>
  <c r="C464" i="76"/>
  <c r="J467" i="7059" s="1"/>
  <c r="H469" i="7049" s="1"/>
  <c r="C465" i="76"/>
  <c r="C466" i="76"/>
  <c r="J469" i="7059" s="1"/>
  <c r="C467" i="76"/>
  <c r="J470" i="7059" s="1"/>
  <c r="C468" i="76"/>
  <c r="J471" i="7059"/>
  <c r="C469" i="76"/>
  <c r="J472" i="7059" s="1"/>
  <c r="C470" i="76"/>
  <c r="J473" i="7059" s="1"/>
  <c r="C471" i="76"/>
  <c r="C472" i="76"/>
  <c r="C473" i="76"/>
  <c r="J476" i="7059" s="1"/>
  <c r="H478" i="7049" s="1"/>
  <c r="C474" i="76"/>
  <c r="J477" i="7059" s="1"/>
  <c r="H479" i="7049" s="1"/>
  <c r="C475" i="76"/>
  <c r="J478" i="7059" s="1"/>
  <c r="C476" i="76"/>
  <c r="J479" i="7059"/>
  <c r="P479" i="7059" s="1"/>
  <c r="Q479" i="7059" s="1"/>
  <c r="C477" i="76"/>
  <c r="J480" i="7059"/>
  <c r="H482" i="7049" s="1"/>
  <c r="C478" i="76"/>
  <c r="J481" i="7059"/>
  <c r="P481" i="7059" s="1"/>
  <c r="Q481" i="7059" s="1"/>
  <c r="C479" i="76"/>
  <c r="C480" i="76"/>
  <c r="C481" i="76"/>
  <c r="J484" i="7059" s="1"/>
  <c r="C482" i="76"/>
  <c r="J485" i="7059"/>
  <c r="P485" i="7059" s="1"/>
  <c r="Q485" i="7059" s="1"/>
  <c r="C483" i="76"/>
  <c r="J486" i="7059" s="1"/>
  <c r="P486" i="7059" s="1"/>
  <c r="Q486" i="7059" s="1"/>
  <c r="C484" i="76"/>
  <c r="J487" i="7059"/>
  <c r="C485" i="76"/>
  <c r="J488" i="7059" s="1"/>
  <c r="C517" i="76"/>
  <c r="J520" i="7059" s="1"/>
  <c r="H522" i="7049" s="1"/>
  <c r="C518" i="76"/>
  <c r="J521" i="7059" s="1"/>
  <c r="K521" i="7059" s="1"/>
  <c r="C519" i="76"/>
  <c r="J522" i="7059" s="1"/>
  <c r="C520" i="76"/>
  <c r="J523" i="7059" s="1"/>
  <c r="C521" i="76"/>
  <c r="J524" i="7059" s="1"/>
  <c r="C522" i="76"/>
  <c r="J525" i="7059" s="1"/>
  <c r="H527" i="7049" s="1"/>
  <c r="C523" i="76"/>
  <c r="C524" i="76"/>
  <c r="J527" i="7059" s="1"/>
  <c r="C525" i="76"/>
  <c r="J528" i="7059" s="1"/>
  <c r="H530" i="7049" s="1"/>
  <c r="C526" i="76"/>
  <c r="J529" i="7059" s="1"/>
  <c r="H531" i="7049" s="1"/>
  <c r="C527" i="76"/>
  <c r="J530" i="7059"/>
  <c r="C528" i="76"/>
  <c r="J531" i="7059"/>
  <c r="H533" i="7049" s="1"/>
  <c r="T24" i="7055"/>
  <c r="M27" i="7059"/>
  <c r="U24" i="7055"/>
  <c r="N27" i="7059" s="1"/>
  <c r="T23" i="7055"/>
  <c r="M26" i="7059" s="1"/>
  <c r="U23" i="7055"/>
  <c r="N26" i="7059"/>
  <c r="T22" i="7055"/>
  <c r="M25" i="7059"/>
  <c r="U22" i="7055"/>
  <c r="N25" i="7059"/>
  <c r="T21" i="7055"/>
  <c r="U21" i="7055"/>
  <c r="N24" i="7059" s="1"/>
  <c r="T20" i="7055"/>
  <c r="M23" i="7059"/>
  <c r="U20" i="7055"/>
  <c r="N23" i="7059"/>
  <c r="T19" i="7055"/>
  <c r="M22" i="7059"/>
  <c r="U19" i="7055"/>
  <c r="N22" i="7059"/>
  <c r="T18" i="7055"/>
  <c r="M21" i="7059" s="1"/>
  <c r="U18" i="7055"/>
  <c r="N21" i="7059" s="1"/>
  <c r="T17" i="7055"/>
  <c r="M20" i="7059"/>
  <c r="U17" i="7055"/>
  <c r="N20" i="7059" s="1"/>
  <c r="T16" i="7055"/>
  <c r="M19" i="7059" s="1"/>
  <c r="U16" i="7055"/>
  <c r="N19" i="7059" s="1"/>
  <c r="T15" i="7055"/>
  <c r="M18" i="7059" s="1"/>
  <c r="U15" i="7055"/>
  <c r="N18" i="7059" s="1"/>
  <c r="T14" i="7055"/>
  <c r="M17" i="7059"/>
  <c r="U14" i="7055"/>
  <c r="N17" i="7059" s="1"/>
  <c r="T13" i="7055"/>
  <c r="M16" i="7059"/>
  <c r="U13" i="7055"/>
  <c r="N16" i="7059" s="1"/>
  <c r="T12" i="7055"/>
  <c r="M15" i="7059" s="1"/>
  <c r="U12" i="7055"/>
  <c r="N15" i="7059" s="1"/>
  <c r="T11" i="7055"/>
  <c r="M14" i="7059" s="1"/>
  <c r="U11" i="7055"/>
  <c r="T10" i="7055"/>
  <c r="M13" i="7059"/>
  <c r="U10" i="7055"/>
  <c r="N13" i="7059" s="1"/>
  <c r="T9" i="7055"/>
  <c r="M12" i="7059"/>
  <c r="U9" i="7055"/>
  <c r="T8" i="7055"/>
  <c r="M11" i="7059"/>
  <c r="U8" i="7055"/>
  <c r="N11" i="7059" s="1"/>
  <c r="T7" i="7055"/>
  <c r="M10" i="7059" s="1"/>
  <c r="U7" i="7055"/>
  <c r="N10" i="7059"/>
  <c r="T6" i="7055"/>
  <c r="M9" i="7059"/>
  <c r="U6" i="7055"/>
  <c r="N9" i="7059" s="1"/>
  <c r="T5" i="7055"/>
  <c r="M8" i="7059" s="1"/>
  <c r="U5" i="7055"/>
  <c r="N8" i="7059" s="1"/>
  <c r="T4" i="7055"/>
  <c r="U4" i="7055"/>
  <c r="N7" i="7059"/>
  <c r="T3" i="7055"/>
  <c r="M6" i="7059" s="1"/>
  <c r="U3" i="7055"/>
  <c r="N6" i="7059"/>
  <c r="U2" i="7055"/>
  <c r="N5" i="7059" s="1"/>
  <c r="T25" i="7055"/>
  <c r="M28" i="7059" s="1"/>
  <c r="U25" i="7055"/>
  <c r="N28" i="7059"/>
  <c r="T26" i="7055"/>
  <c r="M29" i="7059" s="1"/>
  <c r="U26" i="7055"/>
  <c r="N29" i="7059"/>
  <c r="T27" i="7055"/>
  <c r="M30" i="7059" s="1"/>
  <c r="U27" i="7055"/>
  <c r="N30" i="7059" s="1"/>
  <c r="T28" i="7055"/>
  <c r="M31" i="7059" s="1"/>
  <c r="U28" i="7055"/>
  <c r="N31" i="7059" s="1"/>
  <c r="T29" i="7055"/>
  <c r="M32" i="7059" s="1"/>
  <c r="U29" i="7055"/>
  <c r="N32" i="7059"/>
  <c r="T30" i="7055"/>
  <c r="M33" i="7059" s="1"/>
  <c r="U30" i="7055"/>
  <c r="N33" i="7059"/>
  <c r="T31" i="7055"/>
  <c r="M34" i="7059" s="1"/>
  <c r="U31" i="7055"/>
  <c r="N34" i="7059" s="1"/>
  <c r="T32" i="7055"/>
  <c r="M35" i="7059" s="1"/>
  <c r="U32" i="7055"/>
  <c r="N35" i="7059"/>
  <c r="T33" i="7055"/>
  <c r="M36" i="7059" s="1"/>
  <c r="U33" i="7055"/>
  <c r="T34" i="7055"/>
  <c r="M37" i="7059"/>
  <c r="U34" i="7055"/>
  <c r="N37" i="7059"/>
  <c r="T35" i="7055"/>
  <c r="M38" i="7059"/>
  <c r="U35" i="7055"/>
  <c r="N38" i="7059"/>
  <c r="T36" i="7055"/>
  <c r="M39" i="7059"/>
  <c r="U36" i="7055"/>
  <c r="N39" i="7059"/>
  <c r="T37" i="7055"/>
  <c r="M40" i="7059"/>
  <c r="U37" i="7055"/>
  <c r="N40" i="7059"/>
  <c r="T38" i="7055"/>
  <c r="M41" i="7059"/>
  <c r="U38" i="7055"/>
  <c r="N41" i="7059"/>
  <c r="T39" i="7055"/>
  <c r="M42" i="7059"/>
  <c r="U39" i="7055"/>
  <c r="T40" i="7055"/>
  <c r="M43" i="7059"/>
  <c r="U40" i="7055"/>
  <c r="N43" i="7059" s="1"/>
  <c r="T41" i="7055"/>
  <c r="M44" i="7059"/>
  <c r="U41" i="7055"/>
  <c r="N44" i="7059" s="1"/>
  <c r="T42" i="7055"/>
  <c r="M45" i="7059" s="1"/>
  <c r="U42" i="7055"/>
  <c r="N45" i="7059" s="1"/>
  <c r="T43" i="7055"/>
  <c r="M46" i="7059"/>
  <c r="U43" i="7055"/>
  <c r="N46" i="7059" s="1"/>
  <c r="T44" i="7055"/>
  <c r="U44" i="7055"/>
  <c r="N47" i="7059" s="1"/>
  <c r="T45" i="7055"/>
  <c r="M48" i="7059" s="1"/>
  <c r="U45" i="7055"/>
  <c r="N48" i="7059"/>
  <c r="T46" i="7055"/>
  <c r="M49" i="7059" s="1"/>
  <c r="U46" i="7055"/>
  <c r="N49" i="7059"/>
  <c r="T47" i="7055"/>
  <c r="M50" i="7059"/>
  <c r="U47" i="7055"/>
  <c r="N50" i="7059" s="1"/>
  <c r="T48" i="7055"/>
  <c r="M51" i="7059"/>
  <c r="U48" i="7055"/>
  <c r="N51" i="7059" s="1"/>
  <c r="T49" i="7055"/>
  <c r="M52" i="7059"/>
  <c r="U49" i="7055"/>
  <c r="N52" i="7059" s="1"/>
  <c r="T50" i="7055"/>
  <c r="M53" i="7059" s="1"/>
  <c r="U50" i="7055"/>
  <c r="N53" i="7059"/>
  <c r="T51" i="7055"/>
  <c r="M54" i="7059"/>
  <c r="U51" i="7055"/>
  <c r="N54" i="7059"/>
  <c r="T52" i="7055"/>
  <c r="M55" i="7059"/>
  <c r="U52" i="7055"/>
  <c r="N55" i="7059"/>
  <c r="T53" i="7055"/>
  <c r="M56" i="7059"/>
  <c r="U53" i="7055"/>
  <c r="N56" i="7059"/>
  <c r="T54" i="7055"/>
  <c r="M57" i="7059"/>
  <c r="U54" i="7055"/>
  <c r="N57" i="7059"/>
  <c r="T55" i="7055"/>
  <c r="M58" i="7059"/>
  <c r="U55" i="7055"/>
  <c r="N58" i="7059"/>
  <c r="T56" i="7055"/>
  <c r="M59" i="7059"/>
  <c r="U56" i="7055"/>
  <c r="N59" i="7059"/>
  <c r="T57" i="7055"/>
  <c r="M60" i="7059"/>
  <c r="U57" i="7055"/>
  <c r="N60" i="7059"/>
  <c r="T58" i="7055"/>
  <c r="M61" i="7059" s="1"/>
  <c r="U58" i="7055"/>
  <c r="N61" i="7059" s="1"/>
  <c r="T59" i="7055"/>
  <c r="M62" i="7059" s="1"/>
  <c r="U59" i="7055"/>
  <c r="N62" i="7059" s="1"/>
  <c r="T60" i="7055"/>
  <c r="M63" i="7059" s="1"/>
  <c r="U60" i="7055"/>
  <c r="N63" i="7059" s="1"/>
  <c r="T61" i="7055"/>
  <c r="M64" i="7059"/>
  <c r="U61" i="7055"/>
  <c r="N64" i="7059" s="1"/>
  <c r="T62" i="7055"/>
  <c r="M65" i="7059"/>
  <c r="U62" i="7055"/>
  <c r="T63" i="7055"/>
  <c r="M66" i="7059"/>
  <c r="U63" i="7055"/>
  <c r="T64" i="7055"/>
  <c r="M67" i="7059" s="1"/>
  <c r="U64" i="7055"/>
  <c r="N67" i="7059"/>
  <c r="T65" i="7055"/>
  <c r="M68" i="7059" s="1"/>
  <c r="U65" i="7055"/>
  <c r="N68" i="7059"/>
  <c r="T66" i="7055"/>
  <c r="M69" i="7059" s="1"/>
  <c r="U66" i="7055"/>
  <c r="N69" i="7059" s="1"/>
  <c r="T67" i="7055"/>
  <c r="M70" i="7059" s="1"/>
  <c r="U67" i="7055"/>
  <c r="N70" i="7059" s="1"/>
  <c r="T68" i="7055"/>
  <c r="M71" i="7059" s="1"/>
  <c r="U68" i="7055"/>
  <c r="N71" i="7059"/>
  <c r="T69" i="7055"/>
  <c r="M72" i="7059" s="1"/>
  <c r="U69" i="7055"/>
  <c r="N72" i="7059"/>
  <c r="T70" i="7055"/>
  <c r="M73" i="7059" s="1"/>
  <c r="U70" i="7055"/>
  <c r="N73" i="7059"/>
  <c r="T71" i="7055"/>
  <c r="M74" i="7059" s="1"/>
  <c r="U71" i="7055"/>
  <c r="N74" i="7059" s="1"/>
  <c r="T72" i="7055"/>
  <c r="M75" i="7059"/>
  <c r="U72" i="7055"/>
  <c r="N75" i="7059" s="1"/>
  <c r="T73" i="7055"/>
  <c r="M76" i="7059"/>
  <c r="U73" i="7055"/>
  <c r="T74" i="7055"/>
  <c r="U74" i="7055"/>
  <c r="N77" i="7059"/>
  <c r="T75" i="7055"/>
  <c r="M78" i="7059" s="1"/>
  <c r="U75" i="7055"/>
  <c r="N78" i="7059"/>
  <c r="T76" i="7055"/>
  <c r="M79" i="7059" s="1"/>
  <c r="U76" i="7055"/>
  <c r="N79" i="7059" s="1"/>
  <c r="T77" i="7055"/>
  <c r="M80" i="7059" s="1"/>
  <c r="U77" i="7055"/>
  <c r="T78" i="7055"/>
  <c r="M81" i="7059" s="1"/>
  <c r="U78" i="7055"/>
  <c r="N81" i="7059"/>
  <c r="T79" i="7055"/>
  <c r="M82" i="7059" s="1"/>
  <c r="U79" i="7055"/>
  <c r="N82" i="7059" s="1"/>
  <c r="T80" i="7055"/>
  <c r="M83" i="7059"/>
  <c r="U80" i="7055"/>
  <c r="N83" i="7059" s="1"/>
  <c r="T81" i="7055"/>
  <c r="M84" i="7059"/>
  <c r="U81" i="7055"/>
  <c r="N84" i="7059" s="1"/>
  <c r="T82" i="7055"/>
  <c r="M85" i="7059"/>
  <c r="U82" i="7055"/>
  <c r="N85" i="7059" s="1"/>
  <c r="T83" i="7055"/>
  <c r="M86" i="7059" s="1"/>
  <c r="U83" i="7055"/>
  <c r="N86" i="7059" s="1"/>
  <c r="T84" i="7055"/>
  <c r="M87" i="7059"/>
  <c r="U84" i="7055"/>
  <c r="N87" i="7059" s="1"/>
  <c r="T85" i="7055"/>
  <c r="M88" i="7059"/>
  <c r="U85" i="7055"/>
  <c r="N88" i="7059" s="1"/>
  <c r="T86" i="7055"/>
  <c r="M89" i="7059"/>
  <c r="U86" i="7055"/>
  <c r="N89" i="7059" s="1"/>
  <c r="T87" i="7055"/>
  <c r="M90" i="7059" s="1"/>
  <c r="U87" i="7055"/>
  <c r="N90" i="7059" s="1"/>
  <c r="T88" i="7055"/>
  <c r="M91" i="7059"/>
  <c r="U88" i="7055"/>
  <c r="N91" i="7059"/>
  <c r="T89" i="7055"/>
  <c r="M92" i="7059"/>
  <c r="U89" i="7055"/>
  <c r="N92" i="7059"/>
  <c r="T90" i="7055"/>
  <c r="M93" i="7059"/>
  <c r="U90" i="7055"/>
  <c r="N93" i="7059"/>
  <c r="T91" i="7055"/>
  <c r="M94" i="7059"/>
  <c r="U91" i="7055"/>
  <c r="N94" i="7059"/>
  <c r="T92" i="7055"/>
  <c r="M95" i="7059"/>
  <c r="U92" i="7055"/>
  <c r="N95" i="7059"/>
  <c r="T93" i="7055"/>
  <c r="M96" i="7059"/>
  <c r="U93" i="7055"/>
  <c r="N96" i="7059" s="1"/>
  <c r="T94" i="7055"/>
  <c r="M97" i="7059" s="1"/>
  <c r="U94" i="7055"/>
  <c r="N97" i="7059"/>
  <c r="T95" i="7055"/>
  <c r="M98" i="7059" s="1"/>
  <c r="U95" i="7055"/>
  <c r="N98" i="7059"/>
  <c r="T96" i="7055"/>
  <c r="M99" i="7059" s="1"/>
  <c r="U96" i="7055"/>
  <c r="N99" i="7059" s="1"/>
  <c r="T97" i="7055"/>
  <c r="M100" i="7059"/>
  <c r="U97" i="7055"/>
  <c r="N100" i="7059"/>
  <c r="T98" i="7055"/>
  <c r="M101" i="7059"/>
  <c r="U98" i="7055"/>
  <c r="N101" i="7059"/>
  <c r="T99" i="7055"/>
  <c r="M102" i="7059"/>
  <c r="U99" i="7055"/>
  <c r="N102" i="7059"/>
  <c r="T100" i="7055"/>
  <c r="M103" i="7059" s="1"/>
  <c r="U100" i="7055"/>
  <c r="T101" i="7055"/>
  <c r="M104" i="7059"/>
  <c r="U101" i="7055"/>
  <c r="N104" i="7059"/>
  <c r="T102" i="7055"/>
  <c r="M105" i="7059"/>
  <c r="U102" i="7055"/>
  <c r="N105" i="7059"/>
  <c r="T103" i="7055"/>
  <c r="M106" i="7059"/>
  <c r="U103" i="7055"/>
  <c r="N106" i="7059"/>
  <c r="T104" i="7055"/>
  <c r="M107" i="7059"/>
  <c r="U104" i="7055"/>
  <c r="N107" i="7059"/>
  <c r="T105" i="7055"/>
  <c r="M108" i="7059"/>
  <c r="U105" i="7055"/>
  <c r="N108" i="7059" s="1"/>
  <c r="T106" i="7055"/>
  <c r="M109" i="7059" s="1"/>
  <c r="U106" i="7055"/>
  <c r="N109" i="7059"/>
  <c r="T107" i="7055"/>
  <c r="M110" i="7059"/>
  <c r="U107" i="7055"/>
  <c r="N110" i="7059"/>
  <c r="T108" i="7055"/>
  <c r="M111" i="7059"/>
  <c r="U108" i="7055"/>
  <c r="N111" i="7059"/>
  <c r="T109" i="7055"/>
  <c r="M112" i="7059"/>
  <c r="U109" i="7055"/>
  <c r="N112" i="7059"/>
  <c r="T110" i="7055"/>
  <c r="M113" i="7059" s="1"/>
  <c r="U110" i="7055"/>
  <c r="N113" i="7059" s="1"/>
  <c r="T111" i="7055"/>
  <c r="M114" i="7059" s="1"/>
  <c r="U111" i="7055"/>
  <c r="N114" i="7059" s="1"/>
  <c r="T112" i="7055"/>
  <c r="M115" i="7059" s="1"/>
  <c r="U112" i="7055"/>
  <c r="N115" i="7059" s="1"/>
  <c r="T113" i="7055"/>
  <c r="M116" i="7059"/>
  <c r="U113" i="7055"/>
  <c r="N116" i="7059" s="1"/>
  <c r="T114" i="7055"/>
  <c r="U114" i="7055"/>
  <c r="N117" i="7059"/>
  <c r="T115" i="7055"/>
  <c r="M118" i="7059"/>
  <c r="U115" i="7055"/>
  <c r="N118" i="7059"/>
  <c r="T116" i="7055"/>
  <c r="M119" i="7059"/>
  <c r="U116" i="7055"/>
  <c r="N119" i="7059"/>
  <c r="T117" i="7055"/>
  <c r="M120" i="7059"/>
  <c r="U117" i="7055"/>
  <c r="N120" i="7059" s="1"/>
  <c r="T118" i="7055"/>
  <c r="M121" i="7059" s="1"/>
  <c r="U118" i="7055"/>
  <c r="N121" i="7059" s="1"/>
  <c r="T119" i="7055"/>
  <c r="M122" i="7059"/>
  <c r="U119" i="7055"/>
  <c r="N122" i="7059" s="1"/>
  <c r="T120" i="7055"/>
  <c r="M123" i="7059"/>
  <c r="U120" i="7055"/>
  <c r="N123" i="7059" s="1"/>
  <c r="T121" i="7055"/>
  <c r="M124" i="7059"/>
  <c r="U121" i="7055"/>
  <c r="N124" i="7059" s="1"/>
  <c r="T122" i="7055"/>
  <c r="M125" i="7059"/>
  <c r="U122" i="7055"/>
  <c r="N125" i="7059"/>
  <c r="T123" i="7055"/>
  <c r="M126" i="7059"/>
  <c r="U123" i="7055"/>
  <c r="N126" i="7059"/>
  <c r="T124" i="7055"/>
  <c r="M127" i="7059"/>
  <c r="U124" i="7055"/>
  <c r="N127" i="7059"/>
  <c r="T125" i="7055"/>
  <c r="M128" i="7059"/>
  <c r="U125" i="7055"/>
  <c r="N128" i="7059"/>
  <c r="T126" i="7055"/>
  <c r="M129" i="7059"/>
  <c r="U126" i="7055"/>
  <c r="N129" i="7059"/>
  <c r="T127" i="7055"/>
  <c r="M130" i="7059"/>
  <c r="U127" i="7055"/>
  <c r="T128" i="7055"/>
  <c r="M131" i="7059" s="1"/>
  <c r="U128" i="7055"/>
  <c r="N131" i="7059"/>
  <c r="T129" i="7055"/>
  <c r="M132" i="7059" s="1"/>
  <c r="U129" i="7055"/>
  <c r="N132" i="7059"/>
  <c r="T130" i="7055"/>
  <c r="M133" i="7059" s="1"/>
  <c r="U130" i="7055"/>
  <c r="N133" i="7059"/>
  <c r="T131" i="7055"/>
  <c r="M134" i="7059"/>
  <c r="U131" i="7055"/>
  <c r="N134" i="7059"/>
  <c r="T132" i="7055"/>
  <c r="M135" i="7059"/>
  <c r="U132" i="7055"/>
  <c r="N135" i="7059"/>
  <c r="T133" i="7055"/>
  <c r="M136" i="7059"/>
  <c r="U133" i="7055"/>
  <c r="N136" i="7059"/>
  <c r="T134" i="7055"/>
  <c r="M137" i="7059" s="1"/>
  <c r="U134" i="7055"/>
  <c r="N137" i="7059" s="1"/>
  <c r="T135" i="7055"/>
  <c r="M138" i="7059"/>
  <c r="U135" i="7055"/>
  <c r="N138" i="7059" s="1"/>
  <c r="T136" i="7055"/>
  <c r="M139" i="7059"/>
  <c r="U136" i="7055"/>
  <c r="N139" i="7059" s="1"/>
  <c r="T137" i="7055"/>
  <c r="M140" i="7059"/>
  <c r="U137" i="7055"/>
  <c r="N140" i="7059" s="1"/>
  <c r="T138" i="7055"/>
  <c r="M141" i="7059"/>
  <c r="U138" i="7055"/>
  <c r="N141" i="7059" s="1"/>
  <c r="T139" i="7055"/>
  <c r="M142" i="7059"/>
  <c r="U139" i="7055"/>
  <c r="N142" i="7059" s="1"/>
  <c r="T140" i="7055"/>
  <c r="M143" i="7059" s="1"/>
  <c r="U140" i="7055"/>
  <c r="N143" i="7059"/>
  <c r="T141" i="7055"/>
  <c r="M144" i="7059" s="1"/>
  <c r="U141" i="7055"/>
  <c r="N144" i="7059" s="1"/>
  <c r="R1202" i="7059"/>
  <c r="R1201" i="7059"/>
  <c r="R1198" i="7059"/>
  <c r="R1194" i="7059"/>
  <c r="R1193" i="7059"/>
  <c r="R1190" i="7059"/>
  <c r="R1186" i="7059"/>
  <c r="R1185" i="7059"/>
  <c r="R1182" i="7059"/>
  <c r="R1181" i="7059"/>
  <c r="R1178" i="7059"/>
  <c r="R1177" i="7059"/>
  <c r="R1174" i="7059"/>
  <c r="R1173" i="7059"/>
  <c r="R1170" i="7059"/>
  <c r="R1169" i="7059"/>
  <c r="R1166" i="7059"/>
  <c r="R1165" i="7059"/>
  <c r="R1162" i="7059"/>
  <c r="R1158" i="7059"/>
  <c r="R1136" i="7059"/>
  <c r="R1133" i="7059"/>
  <c r="R1129" i="7059"/>
  <c r="R1125" i="7059"/>
  <c r="R1121" i="7059"/>
  <c r="R1117" i="7059"/>
  <c r="R1113" i="7059"/>
  <c r="R1109" i="7059"/>
  <c r="R1101" i="7059"/>
  <c r="R1097" i="7059"/>
  <c r="R1093" i="7059"/>
  <c r="R1089" i="7059"/>
  <c r="R1085" i="7059"/>
  <c r="R1081" i="7059"/>
  <c r="R1080" i="7059"/>
  <c r="R1079" i="7059"/>
  <c r="R1073" i="7059"/>
  <c r="R1069" i="7059"/>
  <c r="R1068" i="7059"/>
  <c r="R1066" i="7059"/>
  <c r="R1065" i="7059"/>
  <c r="R1064" i="7059"/>
  <c r="R1061" i="7059"/>
  <c r="R1060" i="7059"/>
  <c r="R1057" i="7059"/>
  <c r="R1056" i="7059"/>
  <c r="R1053" i="7059"/>
  <c r="R1049" i="7059"/>
  <c r="R1048" i="7059"/>
  <c r="R1045" i="7059"/>
  <c r="R1044" i="7059"/>
  <c r="R1041" i="7059"/>
  <c r="R1040" i="7059"/>
  <c r="R1037" i="7059"/>
  <c r="R1033" i="7059"/>
  <c r="R1032" i="7059"/>
  <c r="R1029" i="7059"/>
  <c r="R1028" i="7059"/>
  <c r="R1025" i="7059"/>
  <c r="R1024" i="7059"/>
  <c r="R1017" i="7059"/>
  <c r="R1016" i="7059"/>
  <c r="R1013" i="7059"/>
  <c r="R996" i="7059"/>
  <c r="R992" i="7059"/>
  <c r="R988" i="7059"/>
  <c r="R987" i="7059"/>
  <c r="R984" i="7059"/>
  <c r="R976" i="7059"/>
  <c r="R972" i="7059"/>
  <c r="R965" i="7059"/>
  <c r="R961" i="7059"/>
  <c r="R933" i="7059"/>
  <c r="R912" i="7059"/>
  <c r="R909" i="7059"/>
  <c r="R906" i="7059"/>
  <c r="R905" i="7059"/>
  <c r="R904" i="7059"/>
  <c r="R901" i="7059"/>
  <c r="R899" i="7059"/>
  <c r="R897" i="7059"/>
  <c r="R895" i="7059"/>
  <c r="R893" i="7059"/>
  <c r="R892" i="7059"/>
  <c r="R889" i="7059"/>
  <c r="R888" i="7059"/>
  <c r="R885" i="7059"/>
  <c r="R884" i="7059"/>
  <c r="R881" i="7059"/>
  <c r="R880" i="7059"/>
  <c r="R878" i="7059"/>
  <c r="R877" i="7059"/>
  <c r="R876" i="7059"/>
  <c r="R873" i="7059"/>
  <c r="R872" i="7059"/>
  <c r="R870" i="7059"/>
  <c r="R869" i="7059"/>
  <c r="R868" i="7059"/>
  <c r="R865" i="7059"/>
  <c r="R861" i="7059"/>
  <c r="R860" i="7059"/>
  <c r="R859" i="7059"/>
  <c r="R829" i="7059"/>
  <c r="R828" i="7059"/>
  <c r="R825" i="7059"/>
  <c r="R824" i="7059"/>
  <c r="R812" i="7059"/>
  <c r="R811" i="7059"/>
  <c r="R808" i="7059"/>
  <c r="R805" i="7059"/>
  <c r="R804" i="7059"/>
  <c r="R789" i="7059"/>
  <c r="R784" i="7059"/>
  <c r="R772" i="7059"/>
  <c r="R769" i="7059"/>
  <c r="R768" i="7059"/>
  <c r="R765" i="7059"/>
  <c r="R764" i="7059"/>
  <c r="R760" i="7059"/>
  <c r="R759" i="7059"/>
  <c r="R745" i="7059"/>
  <c r="R740" i="7059"/>
  <c r="R737" i="7059"/>
  <c r="R736" i="7059"/>
  <c r="R729" i="7059"/>
  <c r="R728" i="7059"/>
  <c r="R724" i="7059"/>
  <c r="R721" i="7059"/>
  <c r="R720" i="7059"/>
  <c r="R719" i="7059"/>
  <c r="R718" i="7059"/>
  <c r="R716" i="7059"/>
  <c r="R713" i="7059"/>
  <c r="R711" i="7059"/>
  <c r="R708" i="7059"/>
  <c r="R705" i="7059"/>
  <c r="R684" i="7059"/>
  <c r="R680" i="7059"/>
  <c r="R676" i="7059"/>
  <c r="R664" i="7059"/>
  <c r="R661" i="7059"/>
  <c r="R658" i="7059"/>
  <c r="R654" i="7059"/>
  <c r="R653" i="7059"/>
  <c r="R652" i="7059"/>
  <c r="R645" i="7059"/>
  <c r="R640" i="7059"/>
  <c r="R637" i="7059"/>
  <c r="R636" i="7059"/>
  <c r="R633" i="7059"/>
  <c r="R632" i="7059"/>
  <c r="R629" i="7059"/>
  <c r="R604" i="7059"/>
  <c r="R599" i="7059"/>
  <c r="R587" i="7059"/>
  <c r="R560" i="7059"/>
  <c r="R559" i="7059"/>
  <c r="R543" i="7059"/>
  <c r="R519" i="7059"/>
  <c r="R516" i="7059"/>
  <c r="R515" i="7059"/>
  <c r="S503" i="7055"/>
  <c r="L506" i="7059"/>
  <c r="S502" i="7055"/>
  <c r="L505" i="7059" s="1"/>
  <c r="S501" i="7055"/>
  <c r="L504" i="7059"/>
  <c r="R504" i="7059" s="1"/>
  <c r="S500" i="7055"/>
  <c r="L503" i="7059" s="1"/>
  <c r="S486" i="7055"/>
  <c r="L489" i="7059" s="1"/>
  <c r="S485" i="7055"/>
  <c r="L488" i="7059"/>
  <c r="R488" i="7059" s="1"/>
  <c r="S484" i="7055"/>
  <c r="L487" i="7059" s="1"/>
  <c r="R487" i="7059" s="1"/>
  <c r="S483" i="7055"/>
  <c r="L486" i="7059"/>
  <c r="S482" i="7055"/>
  <c r="L485" i="7059" s="1"/>
  <c r="R485" i="7059" s="1"/>
  <c r="S481" i="7055"/>
  <c r="L484" i="7059" s="1"/>
  <c r="R484" i="7059" s="1"/>
  <c r="S480" i="7055"/>
  <c r="L483" i="7059"/>
  <c r="R483" i="7059" s="1"/>
  <c r="S479" i="7055"/>
  <c r="L482" i="7059" s="1"/>
  <c r="S478" i="7055"/>
  <c r="L481" i="7059"/>
  <c r="R481" i="7059" s="1"/>
  <c r="S477" i="7055"/>
  <c r="L480" i="7059"/>
  <c r="R480" i="7059" s="1"/>
  <c r="S476" i="7055"/>
  <c r="L479" i="7059"/>
  <c r="R479" i="7059"/>
  <c r="S475" i="7055"/>
  <c r="L478" i="7059" s="1"/>
  <c r="R478" i="7059" s="1"/>
  <c r="S474" i="7055"/>
  <c r="L477" i="7059"/>
  <c r="S473" i="7055"/>
  <c r="L476" i="7059" s="1"/>
  <c r="S472" i="7055"/>
  <c r="L475" i="7059"/>
  <c r="S471" i="7055"/>
  <c r="L474" i="7059"/>
  <c r="S470" i="7055"/>
  <c r="L473" i="7059" s="1"/>
  <c r="S469" i="7055"/>
  <c r="L472" i="7059"/>
  <c r="S468" i="7055"/>
  <c r="L471" i="7059" s="1"/>
  <c r="R471" i="7059" s="1"/>
  <c r="S467" i="7055"/>
  <c r="L470" i="7059"/>
  <c r="S466" i="7055"/>
  <c r="L469" i="7059" s="1"/>
  <c r="S465" i="7055"/>
  <c r="L468" i="7059"/>
  <c r="S464" i="7055"/>
  <c r="L467" i="7059" s="1"/>
  <c r="S463" i="7055"/>
  <c r="S462" i="7055"/>
  <c r="L465" i="7059"/>
  <c r="R465" i="7059"/>
  <c r="S461" i="7055"/>
  <c r="L464" i="7059"/>
  <c r="S460" i="7055"/>
  <c r="L463" i="7059"/>
  <c r="R463" i="7059" s="1"/>
  <c r="S459" i="7055"/>
  <c r="L462" i="7059"/>
  <c r="S458" i="7055"/>
  <c r="L461" i="7059" s="1"/>
  <c r="S457" i="7055"/>
  <c r="L460" i="7059"/>
  <c r="S456" i="7055"/>
  <c r="L459" i="7059" s="1"/>
  <c r="R459" i="7059" s="1"/>
  <c r="S455" i="7055"/>
  <c r="L458" i="7059"/>
  <c r="S454" i="7055"/>
  <c r="L457" i="7059" s="1"/>
  <c r="S453" i="7055"/>
  <c r="L456" i="7059"/>
  <c r="S452" i="7055"/>
  <c r="L455" i="7059"/>
  <c r="R455" i="7059" s="1"/>
  <c r="S451" i="7055"/>
  <c r="L454" i="7059" s="1"/>
  <c r="S450" i="7055"/>
  <c r="L453" i="7059"/>
  <c r="S449" i="7055"/>
  <c r="L452" i="7059" s="1"/>
  <c r="S448" i="7055"/>
  <c r="L451" i="7059"/>
  <c r="R451" i="7059" s="1"/>
  <c r="S447" i="7055"/>
  <c r="L450" i="7059" s="1"/>
  <c r="S446" i="7055"/>
  <c r="L449" i="7059"/>
  <c r="R449" i="7059" s="1"/>
  <c r="S445" i="7055"/>
  <c r="L448" i="7059"/>
  <c r="S444" i="7055"/>
  <c r="S443" i="7055"/>
  <c r="L446" i="7059" s="1"/>
  <c r="S442" i="7055"/>
  <c r="L445" i="7059"/>
  <c r="S441" i="7055"/>
  <c r="L444" i="7059" s="1"/>
  <c r="S440" i="7055"/>
  <c r="L443" i="7059" s="1"/>
  <c r="S439" i="7055"/>
  <c r="L442" i="7059" s="1"/>
  <c r="S438" i="7055"/>
  <c r="L441" i="7059" s="1"/>
  <c r="S437" i="7055"/>
  <c r="L440" i="7059" s="1"/>
  <c r="S436" i="7055"/>
  <c r="L439" i="7059"/>
  <c r="R439" i="7059" s="1"/>
  <c r="S435" i="7055"/>
  <c r="L438" i="7059"/>
  <c r="S434" i="7055"/>
  <c r="L437" i="7059" s="1"/>
  <c r="S433" i="7055"/>
  <c r="L436" i="7059"/>
  <c r="S432" i="7055"/>
  <c r="L435" i="7059" s="1"/>
  <c r="R435" i="7059" s="1"/>
  <c r="S431" i="7055"/>
  <c r="S430" i="7055"/>
  <c r="L433" i="7059"/>
  <c r="S408" i="7055"/>
  <c r="L411" i="7059" s="1"/>
  <c r="S407" i="7055"/>
  <c r="L410" i="7059"/>
  <c r="R410" i="7059"/>
  <c r="S406" i="7055"/>
  <c r="L409" i="7059" s="1"/>
  <c r="R409" i="7059"/>
  <c r="S405" i="7055"/>
  <c r="L408" i="7059" s="1"/>
  <c r="S404" i="7055"/>
  <c r="L407" i="7059"/>
  <c r="S403" i="7055"/>
  <c r="S402" i="7055"/>
  <c r="L405" i="7059"/>
  <c r="R405" i="7059"/>
  <c r="S401" i="7055"/>
  <c r="L404" i="7059" s="1"/>
  <c r="S400" i="7055"/>
  <c r="L403" i="7059"/>
  <c r="S399" i="7055"/>
  <c r="L402" i="7059" s="1"/>
  <c r="R402" i="7059"/>
  <c r="S398" i="7055"/>
  <c r="L401" i="7059" s="1"/>
  <c r="S397" i="7055"/>
  <c r="L400" i="7059"/>
  <c r="S396" i="7055"/>
  <c r="S395" i="7055"/>
  <c r="L398" i="7059" s="1"/>
  <c r="S394" i="7055"/>
  <c r="L397" i="7059" s="1"/>
  <c r="S393" i="7055"/>
  <c r="L396" i="7059"/>
  <c r="R396" i="7059" s="1"/>
  <c r="S392" i="7055"/>
  <c r="L395" i="7059" s="1"/>
  <c r="S391" i="7055"/>
  <c r="L394" i="7059"/>
  <c r="R394" i="7059" s="1"/>
  <c r="S390" i="7055"/>
  <c r="L393" i="7059"/>
  <c r="S389" i="7055"/>
  <c r="L392" i="7059" s="1"/>
  <c r="S388" i="7055"/>
  <c r="L391" i="7059" s="1"/>
  <c r="S387" i="7055"/>
  <c r="L390" i="7059"/>
  <c r="S386" i="7055"/>
  <c r="L389" i="7059" s="1"/>
  <c r="S385" i="7055"/>
  <c r="L388" i="7059" s="1"/>
  <c r="S384" i="7055"/>
  <c r="L387" i="7059" s="1"/>
  <c r="S383" i="7055"/>
  <c r="L386" i="7059"/>
  <c r="R386" i="7059" s="1"/>
  <c r="S382" i="7055"/>
  <c r="L385" i="7059"/>
  <c r="S381" i="7055"/>
  <c r="L384" i="7059" s="1"/>
  <c r="S380" i="7055"/>
  <c r="L383" i="7059" s="1"/>
  <c r="S379" i="7055"/>
  <c r="L382" i="7059"/>
  <c r="R382" i="7059" s="1"/>
  <c r="S378" i="7055"/>
  <c r="L381" i="7059"/>
  <c r="S377" i="7055"/>
  <c r="L380" i="7059" s="1"/>
  <c r="R380" i="7059" s="1"/>
  <c r="S376" i="7055"/>
  <c r="L379" i="7059"/>
  <c r="S375" i="7055"/>
  <c r="L378" i="7059" s="1"/>
  <c r="S374" i="7055"/>
  <c r="L377" i="7059"/>
  <c r="S373" i="7055"/>
  <c r="L376" i="7059" s="1"/>
  <c r="S372" i="7055"/>
  <c r="L375" i="7059" s="1"/>
  <c r="S371" i="7055"/>
  <c r="L374" i="7059" s="1"/>
  <c r="S370" i="7055"/>
  <c r="L373" i="7059" s="1"/>
  <c r="S369" i="7055"/>
  <c r="L372" i="7059" s="1"/>
  <c r="S368" i="7055"/>
  <c r="L371" i="7059"/>
  <c r="S367" i="7055"/>
  <c r="S366" i="7055"/>
  <c r="L369" i="7059" s="1"/>
  <c r="S365" i="7055"/>
  <c r="L368" i="7059" s="1"/>
  <c r="S364" i="7055"/>
  <c r="L367" i="7059"/>
  <c r="S363" i="7055"/>
  <c r="L366" i="7059" s="1"/>
  <c r="R366" i="7059" s="1"/>
  <c r="S362" i="7055"/>
  <c r="L365" i="7059" s="1"/>
  <c r="S361" i="7055"/>
  <c r="L364" i="7059"/>
  <c r="R364" i="7059" s="1"/>
  <c r="S360" i="7055"/>
  <c r="L363" i="7059" s="1"/>
  <c r="S359" i="7055"/>
  <c r="S358" i="7055"/>
  <c r="L361" i="7059"/>
  <c r="S357" i="7055"/>
  <c r="L360" i="7059" s="1"/>
  <c r="S356" i="7055"/>
  <c r="L359" i="7059" s="1"/>
  <c r="S355" i="7055"/>
  <c r="L358" i="7059"/>
  <c r="S354" i="7055"/>
  <c r="L357" i="7059" s="1"/>
  <c r="S353" i="7055"/>
  <c r="L356" i="7059" s="1"/>
  <c r="R356" i="7059" s="1"/>
  <c r="S352" i="7055"/>
  <c r="L355" i="7059" s="1"/>
  <c r="S351" i="7055"/>
  <c r="L354" i="7059"/>
  <c r="S350" i="7055"/>
  <c r="L353" i="7059" s="1"/>
  <c r="S349" i="7055"/>
  <c r="L352" i="7059"/>
  <c r="S348" i="7055"/>
  <c r="L351" i="7059" s="1"/>
  <c r="S347" i="7055"/>
  <c r="L350" i="7059" s="1"/>
  <c r="R350" i="7059" s="1"/>
  <c r="S346" i="7055"/>
  <c r="L349" i="7059" s="1"/>
  <c r="S345" i="7055"/>
  <c r="L348" i="7059" s="1"/>
  <c r="R348" i="7059" s="1"/>
  <c r="S344" i="7055"/>
  <c r="L347" i="7059" s="1"/>
  <c r="S343" i="7055"/>
  <c r="L346" i="7059" s="1"/>
  <c r="R346" i="7059"/>
  <c r="S342" i="7055"/>
  <c r="L345" i="7059" s="1"/>
  <c r="S341" i="7055"/>
  <c r="L344" i="7059"/>
  <c r="S340" i="7055"/>
  <c r="L343" i="7059" s="1"/>
  <c r="R343" i="7059" s="1"/>
  <c r="S339" i="7055"/>
  <c r="L342" i="7059"/>
  <c r="S338" i="7055"/>
  <c r="L341" i="7059" s="1"/>
  <c r="S337" i="7055"/>
  <c r="L340" i="7059"/>
  <c r="S336" i="7055"/>
  <c r="L339" i="7059" s="1"/>
  <c r="S335" i="7055"/>
  <c r="L338" i="7059" s="1"/>
  <c r="S334" i="7055"/>
  <c r="L337" i="7059" s="1"/>
  <c r="S333" i="7055"/>
  <c r="S332" i="7055"/>
  <c r="L335" i="7059"/>
  <c r="S331" i="7055"/>
  <c r="L334" i="7059" s="1"/>
  <c r="R334" i="7059" s="1"/>
  <c r="S330" i="7055"/>
  <c r="L333" i="7059"/>
  <c r="S329" i="7055"/>
  <c r="L332" i="7059" s="1"/>
  <c r="R332" i="7059" s="1"/>
  <c r="S328" i="7055"/>
  <c r="L331" i="7059" s="1"/>
  <c r="S319" i="7055"/>
  <c r="L322" i="7059"/>
  <c r="R322" i="7059" s="1"/>
  <c r="S318" i="7055"/>
  <c r="L321" i="7059" s="1"/>
  <c r="S317" i="7055"/>
  <c r="L320" i="7059"/>
  <c r="S316" i="7055"/>
  <c r="L319" i="7059"/>
  <c r="S315" i="7055"/>
  <c r="L318" i="7059" s="1"/>
  <c r="R318" i="7059" s="1"/>
  <c r="S314" i="7055"/>
  <c r="L317" i="7059" s="1"/>
  <c r="S313" i="7055"/>
  <c r="L316" i="7059" s="1"/>
  <c r="S312" i="7055"/>
  <c r="L315" i="7059"/>
  <c r="S311" i="7055"/>
  <c r="L314" i="7059" s="1"/>
  <c r="R314" i="7059"/>
  <c r="S310" i="7055"/>
  <c r="L313" i="7059" s="1"/>
  <c r="R313" i="7059" s="1"/>
  <c r="S309" i="7055"/>
  <c r="L312" i="7059" s="1"/>
  <c r="R312" i="7059" s="1"/>
  <c r="S308" i="7055"/>
  <c r="L311" i="7059"/>
  <c r="R311" i="7059" s="1"/>
  <c r="S307" i="7055"/>
  <c r="L310" i="7059" s="1"/>
  <c r="R310" i="7059" s="1"/>
  <c r="S306" i="7055"/>
  <c r="L309" i="7059"/>
  <c r="S305" i="7055"/>
  <c r="L308" i="7059" s="1"/>
  <c r="R308" i="7059" s="1"/>
  <c r="S304" i="7055"/>
  <c r="L307" i="7059" s="1"/>
  <c r="S303" i="7055"/>
  <c r="L306" i="7059"/>
  <c r="R306" i="7059" s="1"/>
  <c r="S302" i="7055"/>
  <c r="L305" i="7059" s="1"/>
  <c r="S301" i="7055"/>
  <c r="L304" i="7059"/>
  <c r="S300" i="7055"/>
  <c r="L303" i="7059" s="1"/>
  <c r="S299" i="7055"/>
  <c r="L302" i="7059"/>
  <c r="R302" i="7059" s="1"/>
  <c r="S298" i="7055"/>
  <c r="L301" i="7059" s="1"/>
  <c r="S297" i="7055"/>
  <c r="L300" i="7059"/>
  <c r="S296" i="7055"/>
  <c r="L299" i="7059" s="1"/>
  <c r="S295" i="7055"/>
  <c r="L298" i="7059" s="1"/>
  <c r="S294" i="7055"/>
  <c r="L297" i="7059" s="1"/>
  <c r="R297" i="7059" s="1"/>
  <c r="S293" i="7055"/>
  <c r="L296" i="7059" s="1"/>
  <c r="S292" i="7055"/>
  <c r="L295" i="7059" s="1"/>
  <c r="S291" i="7055"/>
  <c r="L294" i="7059"/>
  <c r="R294" i="7059" s="1"/>
  <c r="S290" i="7055"/>
  <c r="L293" i="7059"/>
  <c r="S289" i="7055"/>
  <c r="L292" i="7059" s="1"/>
  <c r="S288" i="7055"/>
  <c r="L291" i="7059"/>
  <c r="S287" i="7055"/>
  <c r="L290" i="7059" s="1"/>
  <c r="R290" i="7059" s="1"/>
  <c r="S286" i="7055"/>
  <c r="L289" i="7059"/>
  <c r="S285" i="7055"/>
  <c r="L288" i="7059" s="1"/>
  <c r="S284" i="7055"/>
  <c r="L287" i="7059" s="1"/>
  <c r="S283" i="7055"/>
  <c r="L286" i="7059" s="1"/>
  <c r="S282" i="7055"/>
  <c r="L285" i="7059" s="1"/>
  <c r="S281" i="7055"/>
  <c r="L284" i="7059" s="1"/>
  <c r="S280" i="7055"/>
  <c r="L283" i="7059" s="1"/>
  <c r="S279" i="7055"/>
  <c r="L282" i="7059" s="1"/>
  <c r="S267" i="7055"/>
  <c r="L270" i="7059"/>
  <c r="R270" i="7059"/>
  <c r="S266" i="7055"/>
  <c r="L269" i="7059" s="1"/>
  <c r="S265" i="7055"/>
  <c r="L268" i="7059"/>
  <c r="S264" i="7055"/>
  <c r="L267" i="7059" s="1"/>
  <c r="R267" i="7059" s="1"/>
  <c r="S263" i="7055"/>
  <c r="L266" i="7059" s="1"/>
  <c r="S262" i="7055"/>
  <c r="L265" i="7059"/>
  <c r="R265" i="7059" s="1"/>
  <c r="S261" i="7055"/>
  <c r="L264" i="7059" s="1"/>
  <c r="S260" i="7055"/>
  <c r="L263" i="7059"/>
  <c r="R263" i="7059" s="1"/>
  <c r="S259" i="7055"/>
  <c r="L262" i="7059"/>
  <c r="R262" i="7059" s="1"/>
  <c r="S258" i="7055"/>
  <c r="L261" i="7059" s="1"/>
  <c r="S257" i="7055"/>
  <c r="L260" i="7059" s="1"/>
  <c r="R260" i="7059" s="1"/>
  <c r="S256" i="7055"/>
  <c r="L259" i="7059" s="1"/>
  <c r="R259" i="7059" s="1"/>
  <c r="S255" i="7055"/>
  <c r="L258" i="7059"/>
  <c r="S254" i="7055"/>
  <c r="L257" i="7059" s="1"/>
  <c r="S253" i="7055"/>
  <c r="L256" i="7059"/>
  <c r="S252" i="7055"/>
  <c r="L255" i="7059" s="1"/>
  <c r="S251" i="7055"/>
  <c r="L254" i="7059" s="1"/>
  <c r="S250" i="7055"/>
  <c r="L253" i="7059" s="1"/>
  <c r="S249" i="7055"/>
  <c r="L252" i="7059"/>
  <c r="S248" i="7055"/>
  <c r="L251" i="7059" s="1"/>
  <c r="R251" i="7059" s="1"/>
  <c r="S247" i="7055"/>
  <c r="L250" i="7059" s="1"/>
  <c r="S246" i="7055"/>
  <c r="L249" i="7059" s="1"/>
  <c r="R249" i="7059" s="1"/>
  <c r="S245" i="7055"/>
  <c r="L248" i="7059" s="1"/>
  <c r="S244" i="7055"/>
  <c r="S243" i="7055"/>
  <c r="L246" i="7059" s="1"/>
  <c r="S242" i="7055"/>
  <c r="L245" i="7059"/>
  <c r="S241" i="7055"/>
  <c r="L244" i="7059" s="1"/>
  <c r="S240" i="7055"/>
  <c r="L243" i="7059"/>
  <c r="R243" i="7059" s="1"/>
  <c r="S239" i="7055"/>
  <c r="L242" i="7059"/>
  <c r="S238" i="7055"/>
  <c r="L241" i="7059" s="1"/>
  <c r="S237" i="7055"/>
  <c r="L240" i="7059" s="1"/>
  <c r="R240" i="7059" s="1"/>
  <c r="S236" i="7055"/>
  <c r="S235" i="7055"/>
  <c r="L238" i="7059"/>
  <c r="S234" i="7055"/>
  <c r="L237" i="7059" s="1"/>
  <c r="S233" i="7055"/>
  <c r="L236" i="7059"/>
  <c r="S232" i="7055"/>
  <c r="L235" i="7059" s="1"/>
  <c r="R235" i="7059" s="1"/>
  <c r="S231" i="7055"/>
  <c r="S230" i="7055"/>
  <c r="L233" i="7059" s="1"/>
  <c r="R233" i="7059" s="1"/>
  <c r="S229" i="7055"/>
  <c r="L232" i="7059" s="1"/>
  <c r="S228" i="7055"/>
  <c r="L231" i="7059"/>
  <c r="S222" i="7055"/>
  <c r="L225" i="7059" s="1"/>
  <c r="S221" i="7055"/>
  <c r="L224" i="7059"/>
  <c r="S220" i="7055"/>
  <c r="S219" i="7055"/>
  <c r="L222" i="7059" s="1"/>
  <c r="S218" i="7055"/>
  <c r="L221" i="7059" s="1"/>
  <c r="S217" i="7055"/>
  <c r="L220" i="7059" s="1"/>
  <c r="S216" i="7055"/>
  <c r="L219" i="7059"/>
  <c r="S215" i="7055"/>
  <c r="L218" i="7059" s="1"/>
  <c r="S214" i="7055"/>
  <c r="L217" i="7059"/>
  <c r="S213" i="7055"/>
  <c r="L216" i="7059" s="1"/>
  <c r="R216" i="7059" s="1"/>
  <c r="S212" i="7055"/>
  <c r="L215" i="7059" s="1"/>
  <c r="S211" i="7055"/>
  <c r="L214" i="7059" s="1"/>
  <c r="R214" i="7059" s="1"/>
  <c r="S210" i="7055"/>
  <c r="L213" i="7059" s="1"/>
  <c r="R213" i="7059" s="1"/>
  <c r="S209" i="7055"/>
  <c r="L212" i="7059" s="1"/>
  <c r="S208" i="7055"/>
  <c r="L211" i="7059"/>
  <c r="S207" i="7055"/>
  <c r="L210" i="7059" s="1"/>
  <c r="R210" i="7059" s="1"/>
  <c r="S206" i="7055"/>
  <c r="L209" i="7059" s="1"/>
  <c r="S205" i="7055"/>
  <c r="S204" i="7055"/>
  <c r="L207" i="7059"/>
  <c r="S183" i="7055"/>
  <c r="L186" i="7059" s="1"/>
  <c r="S182" i="7055"/>
  <c r="L185" i="7059"/>
  <c r="S181" i="7055"/>
  <c r="L184" i="7059" s="1"/>
  <c r="S180" i="7055"/>
  <c r="L183" i="7059"/>
  <c r="S179" i="7055"/>
  <c r="L182" i="7059" s="1"/>
  <c r="R182" i="7059" s="1"/>
  <c r="S178" i="7055"/>
  <c r="L181" i="7059"/>
  <c r="S177" i="7055"/>
  <c r="L180" i="7059" s="1"/>
  <c r="S176" i="7055"/>
  <c r="L179" i="7059" s="1"/>
  <c r="R179" i="7059" s="1"/>
  <c r="S175" i="7055"/>
  <c r="L178" i="7059" s="1"/>
  <c r="S174" i="7055"/>
  <c r="L177" i="7059" s="1"/>
  <c r="R177" i="7059" s="1"/>
  <c r="S173" i="7055"/>
  <c r="L176" i="7059" s="1"/>
  <c r="S172" i="7055"/>
  <c r="L175" i="7059"/>
  <c r="S171" i="7055"/>
  <c r="L174" i="7059" s="1"/>
  <c r="S170" i="7055"/>
  <c r="L173" i="7059"/>
  <c r="S169" i="7055"/>
  <c r="L172" i="7059" s="1"/>
  <c r="S168" i="7055"/>
  <c r="L171" i="7059"/>
  <c r="R171" i="7059" s="1"/>
  <c r="S167" i="7055"/>
  <c r="L170" i="7059" s="1"/>
  <c r="S166" i="7055"/>
  <c r="L169" i="7059" s="1"/>
  <c r="S165" i="7055"/>
  <c r="L168" i="7059" s="1"/>
  <c r="R168" i="7059" s="1"/>
  <c r="S164" i="7055"/>
  <c r="S163" i="7055"/>
  <c r="S162" i="7055"/>
  <c r="L165" i="7059" s="1"/>
  <c r="S161" i="7055"/>
  <c r="L164" i="7059" s="1"/>
  <c r="S160" i="7055"/>
  <c r="L163" i="7059"/>
  <c r="S159" i="7055"/>
  <c r="L162" i="7059" s="1"/>
  <c r="R162" i="7059" s="1"/>
  <c r="S158" i="7055"/>
  <c r="L161" i="7059"/>
  <c r="S157" i="7055"/>
  <c r="L160" i="7059" s="1"/>
  <c r="S156" i="7055"/>
  <c r="L159" i="7059"/>
  <c r="R159" i="7059" s="1"/>
  <c r="S155" i="7055"/>
  <c r="L158" i="7059"/>
  <c r="S154" i="7055"/>
  <c r="L157" i="7059" s="1"/>
  <c r="S153" i="7055"/>
  <c r="L156" i="7059"/>
  <c r="R156" i="7059" s="1"/>
  <c r="S152" i="7055"/>
  <c r="L155" i="7059" s="1"/>
  <c r="R155" i="7059" s="1"/>
  <c r="S151" i="7055"/>
  <c r="L154" i="7059" s="1"/>
  <c r="S150" i="7055"/>
  <c r="L153" i="7059"/>
  <c r="S149" i="7055"/>
  <c r="L152" i="7059" s="1"/>
  <c r="R152" i="7059" s="1"/>
  <c r="S148" i="7055"/>
  <c r="L151" i="7059"/>
  <c r="S147" i="7055"/>
  <c r="L150" i="7059" s="1"/>
  <c r="R150" i="7059" s="1"/>
  <c r="S146" i="7055"/>
  <c r="L149" i="7059" s="1"/>
  <c r="S145" i="7055"/>
  <c r="L148" i="7059"/>
  <c r="R148" i="7059" s="1"/>
  <c r="S144" i="7055"/>
  <c r="L147" i="7059" s="1"/>
  <c r="R147" i="7059" s="1"/>
  <c r="S143" i="7055"/>
  <c r="S142" i="7055"/>
  <c r="L145" i="7059" s="1"/>
  <c r="S141" i="7055"/>
  <c r="L144" i="7059"/>
  <c r="S134" i="7055"/>
  <c r="L137" i="7059" s="1"/>
  <c r="S133" i="7055"/>
  <c r="L136" i="7059"/>
  <c r="S132" i="7055"/>
  <c r="L135" i="7059" s="1"/>
  <c r="T136" i="7059" s="1"/>
  <c r="S131" i="7055"/>
  <c r="L134" i="7059"/>
  <c r="R134" i="7059" s="1"/>
  <c r="S130" i="7055"/>
  <c r="L133" i="7059" s="1"/>
  <c r="S129" i="7055"/>
  <c r="L132" i="7059" s="1"/>
  <c r="R132" i="7059" s="1"/>
  <c r="S128" i="7055"/>
  <c r="L131" i="7059"/>
  <c r="R131" i="7059"/>
  <c r="S127" i="7055"/>
  <c r="L130" i="7059" s="1"/>
  <c r="S126" i="7055"/>
  <c r="L129" i="7059"/>
  <c r="S125" i="7055"/>
  <c r="L128" i="7059" s="1"/>
  <c r="S124" i="7055"/>
  <c r="L127" i="7059"/>
  <c r="R127" i="7059" s="1"/>
  <c r="S123" i="7055"/>
  <c r="L126" i="7059"/>
  <c r="R126" i="7059" s="1"/>
  <c r="S122" i="7055"/>
  <c r="L125" i="7059" s="1"/>
  <c r="R125" i="7059" s="1"/>
  <c r="S121" i="7055"/>
  <c r="L124" i="7059" s="1"/>
  <c r="R124" i="7059" s="1"/>
  <c r="S120" i="7055"/>
  <c r="L123" i="7059" s="1"/>
  <c r="S119" i="7055"/>
  <c r="L122" i="7059" s="1"/>
  <c r="S118" i="7055"/>
  <c r="L121" i="7059"/>
  <c r="R121" i="7059" s="1"/>
  <c r="S117" i="7055"/>
  <c r="L120" i="7059" s="1"/>
  <c r="S116" i="7055"/>
  <c r="S115" i="7055"/>
  <c r="L118" i="7059" s="1"/>
  <c r="R118" i="7059"/>
  <c r="S114" i="7055"/>
  <c r="L117" i="7059" s="1"/>
  <c r="R117" i="7059" s="1"/>
  <c r="S113" i="7055"/>
  <c r="L116" i="7059" s="1"/>
  <c r="R116" i="7059" s="1"/>
  <c r="S112" i="7055"/>
  <c r="L115" i="7059"/>
  <c r="S111" i="7055"/>
  <c r="S110" i="7055"/>
  <c r="L113" i="7059"/>
  <c r="S109" i="7055"/>
  <c r="L112" i="7059" s="1"/>
  <c r="R112" i="7059" s="1"/>
  <c r="S108" i="7055"/>
  <c r="S107" i="7055"/>
  <c r="L110" i="7059" s="1"/>
  <c r="R110" i="7059" s="1"/>
  <c r="S106" i="7055"/>
  <c r="L109" i="7059" s="1"/>
  <c r="S105" i="7055"/>
  <c r="L108" i="7059"/>
  <c r="R108" i="7059" s="1"/>
  <c r="S104" i="7055"/>
  <c r="L107" i="7059" s="1"/>
  <c r="S103" i="7055"/>
  <c r="L106" i="7059"/>
  <c r="S102" i="7055"/>
  <c r="L105" i="7059" s="1"/>
  <c r="S101" i="7055"/>
  <c r="L104" i="7059" s="1"/>
  <c r="T105" i="7059" s="1"/>
  <c r="S100" i="7055"/>
  <c r="L103" i="7059" s="1"/>
  <c r="S99" i="7055"/>
  <c r="L102" i="7059"/>
  <c r="R102" i="7059" s="1"/>
  <c r="S98" i="7055"/>
  <c r="L101" i="7059"/>
  <c r="S97" i="7055"/>
  <c r="L100" i="7059" s="1"/>
  <c r="R100" i="7059" s="1"/>
  <c r="S96" i="7055"/>
  <c r="L99" i="7059" s="1"/>
  <c r="S95" i="7055"/>
  <c r="L98" i="7059" s="1"/>
  <c r="R98" i="7059"/>
  <c r="S94" i="7055"/>
  <c r="L97" i="7059" s="1"/>
  <c r="S93" i="7055"/>
  <c r="L96" i="7059"/>
  <c r="S74" i="7055"/>
  <c r="L77" i="7059" s="1"/>
  <c r="R77" i="7059" s="1"/>
  <c r="S73" i="7055"/>
  <c r="L76" i="7059" s="1"/>
  <c r="R76" i="7059" s="1"/>
  <c r="S72" i="7055"/>
  <c r="L75" i="7059"/>
  <c r="S71" i="7055"/>
  <c r="S70" i="7055"/>
  <c r="L73" i="7059"/>
  <c r="S69" i="7055"/>
  <c r="L72" i="7059" s="1"/>
  <c r="S68" i="7055"/>
  <c r="S67" i="7055"/>
  <c r="L70" i="7059"/>
  <c r="S66" i="7055"/>
  <c r="L69" i="7059" s="1"/>
  <c r="S65" i="7055"/>
  <c r="L68" i="7059"/>
  <c r="R68" i="7059" s="1"/>
  <c r="S64" i="7055"/>
  <c r="L67" i="7059" s="1"/>
  <c r="R67" i="7059" s="1"/>
  <c r="S63" i="7055"/>
  <c r="L66" i="7059" s="1"/>
  <c r="S62" i="7055"/>
  <c r="L65" i="7059"/>
  <c r="S61" i="7055"/>
  <c r="L64" i="7059" s="1"/>
  <c r="S60" i="7055"/>
  <c r="L63" i="7059"/>
  <c r="S59" i="7055"/>
  <c r="L62" i="7059" s="1"/>
  <c r="R62" i="7059" s="1"/>
  <c r="S58" i="7055"/>
  <c r="L61" i="7059"/>
  <c r="T62" i="7059" s="1"/>
  <c r="S57" i="7055"/>
  <c r="L60" i="7059"/>
  <c r="R60" i="7059" s="1"/>
  <c r="S56" i="7055"/>
  <c r="L59" i="7059" s="1"/>
  <c r="S55" i="7055"/>
  <c r="S54" i="7055"/>
  <c r="L57" i="7059"/>
  <c r="R57" i="7059"/>
  <c r="S53" i="7055"/>
  <c r="L56" i="7059" s="1"/>
  <c r="R56" i="7059" s="1"/>
  <c r="S52" i="7055"/>
  <c r="L55" i="7059" s="1"/>
  <c r="S51" i="7055"/>
  <c r="L54" i="7059"/>
  <c r="S50" i="7055"/>
  <c r="L53" i="7059" s="1"/>
  <c r="S49" i="7055"/>
  <c r="L52" i="7059"/>
  <c r="R52" i="7059"/>
  <c r="S48" i="7055"/>
  <c r="L51" i="7059" s="1"/>
  <c r="R51" i="7059" s="1"/>
  <c r="S47" i="7055"/>
  <c r="L50" i="7059" s="1"/>
  <c r="R50" i="7059" s="1"/>
  <c r="S46" i="7055"/>
  <c r="L49" i="7059" s="1"/>
  <c r="S45" i="7055"/>
  <c r="L48" i="7059" s="1"/>
  <c r="R48" i="7059" s="1"/>
  <c r="S44" i="7055"/>
  <c r="L47" i="7059" s="1"/>
  <c r="S43" i="7055"/>
  <c r="L46" i="7059"/>
  <c r="S42" i="7055"/>
  <c r="L45" i="7059" s="1"/>
  <c r="S41" i="7055"/>
  <c r="L44" i="7059"/>
  <c r="S40" i="7055"/>
  <c r="L43" i="7059" s="1"/>
  <c r="R43" i="7059" s="1"/>
  <c r="T142" i="7055"/>
  <c r="M145" i="7059"/>
  <c r="U142" i="7055"/>
  <c r="N145" i="7059" s="1"/>
  <c r="T143" i="7055"/>
  <c r="M146" i="7059"/>
  <c r="U143" i="7055"/>
  <c r="N146" i="7059" s="1"/>
  <c r="T144" i="7055"/>
  <c r="M147" i="7059"/>
  <c r="U144" i="7055"/>
  <c r="N147" i="7059" s="1"/>
  <c r="T145" i="7055"/>
  <c r="M148" i="7059" s="1"/>
  <c r="U145" i="7055"/>
  <c r="N148" i="7059" s="1"/>
  <c r="T146" i="7055"/>
  <c r="M149" i="7059" s="1"/>
  <c r="U146" i="7055"/>
  <c r="N149" i="7059" s="1"/>
  <c r="T147" i="7055"/>
  <c r="M150" i="7059"/>
  <c r="U147" i="7055"/>
  <c r="N150" i="7059" s="1"/>
  <c r="T148" i="7055"/>
  <c r="M151" i="7059"/>
  <c r="U148" i="7055"/>
  <c r="N151" i="7059" s="1"/>
  <c r="T149" i="7055"/>
  <c r="M152" i="7059"/>
  <c r="U149" i="7055"/>
  <c r="N152" i="7059" s="1"/>
  <c r="T150" i="7055"/>
  <c r="M153" i="7059"/>
  <c r="U150" i="7055"/>
  <c r="N153" i="7059" s="1"/>
  <c r="T151" i="7055"/>
  <c r="M154" i="7059"/>
  <c r="U151" i="7055"/>
  <c r="N154" i="7059" s="1"/>
  <c r="T152" i="7055"/>
  <c r="M155" i="7059"/>
  <c r="U152" i="7055"/>
  <c r="N155" i="7059" s="1"/>
  <c r="T153" i="7055"/>
  <c r="M156" i="7059"/>
  <c r="U153" i="7055"/>
  <c r="N156" i="7059" s="1"/>
  <c r="T154" i="7055"/>
  <c r="M157" i="7059"/>
  <c r="U154" i="7055"/>
  <c r="N157" i="7059" s="1"/>
  <c r="T155" i="7055"/>
  <c r="M158" i="7059"/>
  <c r="U155" i="7055"/>
  <c r="N158" i="7059" s="1"/>
  <c r="T156" i="7055"/>
  <c r="M159" i="7059" s="1"/>
  <c r="U156" i="7055"/>
  <c r="N159" i="7059"/>
  <c r="T157" i="7055"/>
  <c r="M160" i="7059" s="1"/>
  <c r="U157" i="7055"/>
  <c r="N160" i="7059" s="1"/>
  <c r="T158" i="7055"/>
  <c r="M161" i="7059" s="1"/>
  <c r="U158" i="7055"/>
  <c r="T159" i="7055"/>
  <c r="M162" i="7059" s="1"/>
  <c r="U159" i="7055"/>
  <c r="N162" i="7059"/>
  <c r="T160" i="7055"/>
  <c r="M163" i="7059" s="1"/>
  <c r="U160" i="7055"/>
  <c r="N163" i="7059"/>
  <c r="T161" i="7055"/>
  <c r="U161" i="7055"/>
  <c r="N164" i="7059"/>
  <c r="T162" i="7055"/>
  <c r="M165" i="7059" s="1"/>
  <c r="U162" i="7055"/>
  <c r="N165" i="7059"/>
  <c r="T163" i="7055"/>
  <c r="M166" i="7059" s="1"/>
  <c r="U163" i="7055"/>
  <c r="N166" i="7059"/>
  <c r="T164" i="7055"/>
  <c r="M167" i="7059" s="1"/>
  <c r="U164" i="7055"/>
  <c r="N167" i="7059"/>
  <c r="T165" i="7055"/>
  <c r="M168" i="7059" s="1"/>
  <c r="U165" i="7055"/>
  <c r="N168" i="7059" s="1"/>
  <c r="T166" i="7055"/>
  <c r="M169" i="7059"/>
  <c r="T169" i="7059" s="1"/>
  <c r="U166" i="7055"/>
  <c r="N169" i="7059" s="1"/>
  <c r="T167" i="7055"/>
  <c r="M170" i="7059"/>
  <c r="U167" i="7055"/>
  <c r="N170" i="7059" s="1"/>
  <c r="T168" i="7055"/>
  <c r="M171" i="7059"/>
  <c r="U168" i="7055"/>
  <c r="N171" i="7059" s="1"/>
  <c r="T169" i="7055"/>
  <c r="M172" i="7059"/>
  <c r="U169" i="7055"/>
  <c r="N172" i="7059" s="1"/>
  <c r="T170" i="7055"/>
  <c r="U170" i="7055"/>
  <c r="T171" i="7055"/>
  <c r="M174" i="7059" s="1"/>
  <c r="U171" i="7055"/>
  <c r="N174" i="7059"/>
  <c r="T172" i="7055"/>
  <c r="M175" i="7059" s="1"/>
  <c r="U172" i="7055"/>
  <c r="N175" i="7059"/>
  <c r="T173" i="7055"/>
  <c r="M176" i="7059" s="1"/>
  <c r="U173" i="7055"/>
  <c r="N176" i="7059" s="1"/>
  <c r="T174" i="7055"/>
  <c r="M177" i="7059" s="1"/>
  <c r="U174" i="7055"/>
  <c r="N177" i="7059"/>
  <c r="T175" i="7055"/>
  <c r="M178" i="7059" s="1"/>
  <c r="U175" i="7055"/>
  <c r="N178" i="7059"/>
  <c r="T176" i="7055"/>
  <c r="M179" i="7059" s="1"/>
  <c r="U176" i="7055"/>
  <c r="N179" i="7059"/>
  <c r="T177" i="7055"/>
  <c r="M180" i="7059" s="1"/>
  <c r="U177" i="7055"/>
  <c r="T178" i="7055"/>
  <c r="M181" i="7059" s="1"/>
  <c r="U178" i="7055"/>
  <c r="N181" i="7059"/>
  <c r="T179" i="7055"/>
  <c r="M182" i="7059" s="1"/>
  <c r="U179" i="7055"/>
  <c r="N182" i="7059"/>
  <c r="T180" i="7055"/>
  <c r="M183" i="7059" s="1"/>
  <c r="U180" i="7055"/>
  <c r="N183" i="7059"/>
  <c r="T181" i="7055"/>
  <c r="M184" i="7059" s="1"/>
  <c r="U181" i="7055"/>
  <c r="N184" i="7059" s="1"/>
  <c r="T182" i="7055"/>
  <c r="M185" i="7059" s="1"/>
  <c r="U182" i="7055"/>
  <c r="N185" i="7059"/>
  <c r="T183" i="7055"/>
  <c r="M186" i="7059" s="1"/>
  <c r="U183" i="7055"/>
  <c r="N186" i="7059"/>
  <c r="T184" i="7055"/>
  <c r="M187" i="7059" s="1"/>
  <c r="U184" i="7055"/>
  <c r="N187" i="7059"/>
  <c r="T185" i="7055"/>
  <c r="M188" i="7059" s="1"/>
  <c r="U185" i="7055"/>
  <c r="N188" i="7059"/>
  <c r="T186" i="7055"/>
  <c r="M189" i="7059" s="1"/>
  <c r="U186" i="7055"/>
  <c r="N189" i="7059"/>
  <c r="T187" i="7055"/>
  <c r="M190" i="7059" s="1"/>
  <c r="U187" i="7055"/>
  <c r="N190" i="7059"/>
  <c r="T188" i="7055"/>
  <c r="M191" i="7059" s="1"/>
  <c r="U188" i="7055"/>
  <c r="N191" i="7059"/>
  <c r="T189" i="7055"/>
  <c r="M192" i="7059" s="1"/>
  <c r="U189" i="7055"/>
  <c r="N192" i="7059"/>
  <c r="T190" i="7055"/>
  <c r="M193" i="7059" s="1"/>
  <c r="U190" i="7055"/>
  <c r="N193" i="7059"/>
  <c r="T191" i="7055"/>
  <c r="M194" i="7059" s="1"/>
  <c r="U191" i="7055"/>
  <c r="N194" i="7059" s="1"/>
  <c r="T192" i="7055"/>
  <c r="M195" i="7059"/>
  <c r="U192" i="7055"/>
  <c r="N195" i="7059" s="1"/>
  <c r="T193" i="7055"/>
  <c r="M196" i="7059"/>
  <c r="U193" i="7055"/>
  <c r="N196" i="7059" s="1"/>
  <c r="T194" i="7055"/>
  <c r="M197" i="7059"/>
  <c r="U194" i="7055"/>
  <c r="N197" i="7059" s="1"/>
  <c r="T195" i="7055"/>
  <c r="M198" i="7059" s="1"/>
  <c r="U195" i="7055"/>
  <c r="N198" i="7059" s="1"/>
  <c r="T196" i="7055"/>
  <c r="U196" i="7055"/>
  <c r="N199" i="7059" s="1"/>
  <c r="T197" i="7055"/>
  <c r="M200" i="7059"/>
  <c r="U197" i="7055"/>
  <c r="N200" i="7059" s="1"/>
  <c r="T198" i="7055"/>
  <c r="M201" i="7059"/>
  <c r="U198" i="7055"/>
  <c r="N201" i="7059" s="1"/>
  <c r="T199" i="7055"/>
  <c r="M202" i="7059" s="1"/>
  <c r="U199" i="7055"/>
  <c r="N202" i="7059"/>
  <c r="T200" i="7055"/>
  <c r="U200" i="7055"/>
  <c r="N203" i="7059"/>
  <c r="T201" i="7055"/>
  <c r="M204" i="7059" s="1"/>
  <c r="U201" i="7055"/>
  <c r="N204" i="7059"/>
  <c r="T202" i="7055"/>
  <c r="M205" i="7059" s="1"/>
  <c r="U202" i="7055"/>
  <c r="N205" i="7059"/>
  <c r="T203" i="7055"/>
  <c r="M206" i="7059" s="1"/>
  <c r="U203" i="7055"/>
  <c r="N206" i="7059"/>
  <c r="T204" i="7055"/>
  <c r="U204" i="7055"/>
  <c r="N207" i="7059"/>
  <c r="T205" i="7055"/>
  <c r="M208" i="7059" s="1"/>
  <c r="U205" i="7055"/>
  <c r="N208" i="7059"/>
  <c r="T206" i="7055"/>
  <c r="M209" i="7059" s="1"/>
  <c r="U206" i="7055"/>
  <c r="N209" i="7059"/>
  <c r="T207" i="7055"/>
  <c r="M210" i="7059" s="1"/>
  <c r="U207" i="7055"/>
  <c r="N210" i="7059"/>
  <c r="T208" i="7055"/>
  <c r="U208" i="7055"/>
  <c r="N211" i="7059"/>
  <c r="T209" i="7055"/>
  <c r="M212" i="7059" s="1"/>
  <c r="U209" i="7055"/>
  <c r="N212" i="7059"/>
  <c r="T210" i="7055"/>
  <c r="M213" i="7059" s="1"/>
  <c r="U210" i="7055"/>
  <c r="N213" i="7059"/>
  <c r="T211" i="7055"/>
  <c r="M214" i="7059" s="1"/>
  <c r="U211" i="7055"/>
  <c r="N214" i="7059"/>
  <c r="T212" i="7055"/>
  <c r="U212" i="7055"/>
  <c r="N215" i="7059"/>
  <c r="T213" i="7055"/>
  <c r="M216" i="7059" s="1"/>
  <c r="U213" i="7055"/>
  <c r="N216" i="7059"/>
  <c r="T214" i="7055"/>
  <c r="M217" i="7059" s="1"/>
  <c r="U214" i="7055"/>
  <c r="N217" i="7059"/>
  <c r="T215" i="7055"/>
  <c r="M218" i="7059" s="1"/>
  <c r="U215" i="7055"/>
  <c r="N218" i="7059"/>
  <c r="T216" i="7055"/>
  <c r="U216" i="7055"/>
  <c r="N219" i="7059"/>
  <c r="T217" i="7055"/>
  <c r="M220" i="7059" s="1"/>
  <c r="U217" i="7055"/>
  <c r="N220" i="7059"/>
  <c r="T218" i="7055"/>
  <c r="M221" i="7059" s="1"/>
  <c r="U218" i="7055"/>
  <c r="N221" i="7059"/>
  <c r="T219" i="7055"/>
  <c r="M222" i="7059" s="1"/>
  <c r="U219" i="7055"/>
  <c r="N222" i="7059"/>
  <c r="T220" i="7055"/>
  <c r="U220" i="7055"/>
  <c r="N223" i="7059"/>
  <c r="T221" i="7055"/>
  <c r="M224" i="7059" s="1"/>
  <c r="U221" i="7055"/>
  <c r="N224" i="7059"/>
  <c r="T222" i="7055"/>
  <c r="M225" i="7059" s="1"/>
  <c r="U222" i="7055"/>
  <c r="N225" i="7059"/>
  <c r="T223" i="7055"/>
  <c r="M226" i="7059" s="1"/>
  <c r="U223" i="7055"/>
  <c r="N226" i="7059"/>
  <c r="T224" i="7055"/>
  <c r="U224" i="7055"/>
  <c r="N227" i="7059" s="1"/>
  <c r="T225" i="7055"/>
  <c r="M228" i="7059"/>
  <c r="U225" i="7055"/>
  <c r="T226" i="7055"/>
  <c r="M229" i="7059"/>
  <c r="U226" i="7055"/>
  <c r="N229" i="7059" s="1"/>
  <c r="T227" i="7055"/>
  <c r="M230" i="7059"/>
  <c r="U227" i="7055"/>
  <c r="N230" i="7059" s="1"/>
  <c r="T228" i="7055"/>
  <c r="M231" i="7059"/>
  <c r="U228" i="7055"/>
  <c r="N231" i="7059" s="1"/>
  <c r="T229" i="7055"/>
  <c r="M232" i="7059"/>
  <c r="U229" i="7055"/>
  <c r="T230" i="7055"/>
  <c r="M233" i="7059"/>
  <c r="U230" i="7055"/>
  <c r="N233" i="7059"/>
  <c r="T231" i="7055"/>
  <c r="M234" i="7059"/>
  <c r="U231" i="7055"/>
  <c r="N234" i="7059"/>
  <c r="T232" i="7055"/>
  <c r="M235" i="7059" s="1"/>
  <c r="U232" i="7055"/>
  <c r="N235" i="7059" s="1"/>
  <c r="T233" i="7055"/>
  <c r="M236" i="7059"/>
  <c r="U233" i="7055"/>
  <c r="N236" i="7059" s="1"/>
  <c r="T234" i="7055"/>
  <c r="M237" i="7059" s="1"/>
  <c r="U234" i="7055"/>
  <c r="T235" i="7055"/>
  <c r="M238" i="7059"/>
  <c r="U235" i="7055"/>
  <c r="N238" i="7059" s="1"/>
  <c r="T236" i="7055"/>
  <c r="M239" i="7059"/>
  <c r="U236" i="7055"/>
  <c r="N239" i="7059" s="1"/>
  <c r="T237" i="7055"/>
  <c r="M240" i="7059" s="1"/>
  <c r="U237" i="7055"/>
  <c r="N240" i="7059"/>
  <c r="T238" i="7055"/>
  <c r="M241" i="7059" s="1"/>
  <c r="U238" i="7055"/>
  <c r="N241" i="7059"/>
  <c r="T239" i="7055"/>
  <c r="M242" i="7059" s="1"/>
  <c r="U239" i="7055"/>
  <c r="N242" i="7059"/>
  <c r="T240" i="7055"/>
  <c r="U240" i="7055"/>
  <c r="N243" i="7059"/>
  <c r="T241" i="7055"/>
  <c r="M244" i="7059" s="1"/>
  <c r="U241" i="7055"/>
  <c r="N244" i="7059"/>
  <c r="T242" i="7055"/>
  <c r="M245" i="7059" s="1"/>
  <c r="U242" i="7055"/>
  <c r="N245" i="7059"/>
  <c r="T243" i="7055"/>
  <c r="M246" i="7059" s="1"/>
  <c r="U243" i="7055"/>
  <c r="N246" i="7059"/>
  <c r="T244" i="7055"/>
  <c r="U244" i="7055"/>
  <c r="N247" i="7059"/>
  <c r="T245" i="7055"/>
  <c r="M248" i="7059" s="1"/>
  <c r="U245" i="7055"/>
  <c r="N248" i="7059"/>
  <c r="T246" i="7055"/>
  <c r="M249" i="7059" s="1"/>
  <c r="U246" i="7055"/>
  <c r="N249" i="7059"/>
  <c r="T247" i="7055"/>
  <c r="M250" i="7059" s="1"/>
  <c r="U247" i="7055"/>
  <c r="N250" i="7059" s="1"/>
  <c r="T248" i="7055"/>
  <c r="M251" i="7059"/>
  <c r="U248" i="7055"/>
  <c r="N251" i="7059" s="1"/>
  <c r="T249" i="7055"/>
  <c r="M252" i="7059"/>
  <c r="U249" i="7055"/>
  <c r="T250" i="7055"/>
  <c r="M253" i="7059"/>
  <c r="U250" i="7055"/>
  <c r="N253" i="7059" s="1"/>
  <c r="T251" i="7055"/>
  <c r="M254" i="7059"/>
  <c r="U251" i="7055"/>
  <c r="N254" i="7059" s="1"/>
  <c r="T252" i="7055"/>
  <c r="U252" i="7055"/>
  <c r="N255" i="7059" s="1"/>
  <c r="T253" i="7055"/>
  <c r="M256" i="7059" s="1"/>
  <c r="U253" i="7055"/>
  <c r="N256" i="7059"/>
  <c r="T254" i="7055"/>
  <c r="M257" i="7059" s="1"/>
  <c r="U254" i="7055"/>
  <c r="N257" i="7059"/>
  <c r="T255" i="7055"/>
  <c r="M258" i="7059" s="1"/>
  <c r="U255" i="7055"/>
  <c r="N258" i="7059"/>
  <c r="T256" i="7055"/>
  <c r="M259" i="7059" s="1"/>
  <c r="U256" i="7055"/>
  <c r="N259" i="7059"/>
  <c r="T257" i="7055"/>
  <c r="M260" i="7059" s="1"/>
  <c r="U257" i="7055"/>
  <c r="N260" i="7059"/>
  <c r="T258" i="7055"/>
  <c r="M261" i="7059" s="1"/>
  <c r="U258" i="7055"/>
  <c r="N261" i="7059"/>
  <c r="T259" i="7055"/>
  <c r="M262" i="7059" s="1"/>
  <c r="U259" i="7055"/>
  <c r="N262" i="7059"/>
  <c r="T260" i="7055"/>
  <c r="M263" i="7059" s="1"/>
  <c r="U260" i="7055"/>
  <c r="N263" i="7059"/>
  <c r="T261" i="7055"/>
  <c r="M264" i="7059" s="1"/>
  <c r="U261" i="7055"/>
  <c r="N264" i="7059"/>
  <c r="T262" i="7055"/>
  <c r="M265" i="7059" s="1"/>
  <c r="U262" i="7055"/>
  <c r="N265" i="7059"/>
  <c r="T263" i="7055"/>
  <c r="M266" i="7059" s="1"/>
  <c r="U263" i="7055"/>
  <c r="N266" i="7059"/>
  <c r="T264" i="7055"/>
  <c r="M267" i="7059" s="1"/>
  <c r="U264" i="7055"/>
  <c r="N267" i="7059"/>
  <c r="T265" i="7055"/>
  <c r="M268" i="7059" s="1"/>
  <c r="U265" i="7055"/>
  <c r="N268" i="7059"/>
  <c r="T266" i="7055"/>
  <c r="M269" i="7059" s="1"/>
  <c r="U266" i="7055"/>
  <c r="N269" i="7059"/>
  <c r="T267" i="7055"/>
  <c r="M270" i="7059" s="1"/>
  <c r="U267" i="7055"/>
  <c r="N270" i="7059"/>
  <c r="T268" i="7055"/>
  <c r="M271" i="7059" s="1"/>
  <c r="U268" i="7055"/>
  <c r="N271" i="7059"/>
  <c r="T269" i="7055"/>
  <c r="M272" i="7059" s="1"/>
  <c r="U269" i="7055"/>
  <c r="N272" i="7059"/>
  <c r="T270" i="7055"/>
  <c r="M273" i="7059" s="1"/>
  <c r="U270" i="7055"/>
  <c r="N273" i="7059"/>
  <c r="T271" i="7055"/>
  <c r="M274" i="7059" s="1"/>
  <c r="U271" i="7055"/>
  <c r="N274" i="7059" s="1"/>
  <c r="T272" i="7055"/>
  <c r="M275" i="7059" s="1"/>
  <c r="U272" i="7055"/>
  <c r="N275" i="7059"/>
  <c r="T273" i="7055"/>
  <c r="M276" i="7059" s="1"/>
  <c r="U273" i="7055"/>
  <c r="N276" i="7059"/>
  <c r="T274" i="7055"/>
  <c r="M277" i="7059" s="1"/>
  <c r="U274" i="7055"/>
  <c r="N277" i="7059"/>
  <c r="T275" i="7055"/>
  <c r="M278" i="7059" s="1"/>
  <c r="U275" i="7055"/>
  <c r="N278" i="7059" s="1"/>
  <c r="T276" i="7055"/>
  <c r="M279" i="7059" s="1"/>
  <c r="U276" i="7055"/>
  <c r="N279" i="7059"/>
  <c r="T277" i="7055"/>
  <c r="M280" i="7059" s="1"/>
  <c r="U277" i="7055"/>
  <c r="N280" i="7059"/>
  <c r="T278" i="7055"/>
  <c r="M281" i="7059" s="1"/>
  <c r="U278" i="7055"/>
  <c r="N281" i="7059"/>
  <c r="T279" i="7055"/>
  <c r="U279" i="7055"/>
  <c r="N282" i="7059"/>
  <c r="T280" i="7055"/>
  <c r="M283" i="7059" s="1"/>
  <c r="U280" i="7055"/>
  <c r="N283" i="7059"/>
  <c r="T281" i="7055"/>
  <c r="M284" i="7059" s="1"/>
  <c r="U281" i="7055"/>
  <c r="N284" i="7059"/>
  <c r="T282" i="7055"/>
  <c r="M285" i="7059" s="1"/>
  <c r="U282" i="7055"/>
  <c r="N285" i="7059"/>
  <c r="T283" i="7055"/>
  <c r="M286" i="7059" s="1"/>
  <c r="U283" i="7055"/>
  <c r="N286" i="7059"/>
  <c r="T284" i="7055"/>
  <c r="M287" i="7059" s="1"/>
  <c r="U284" i="7055"/>
  <c r="N287" i="7059"/>
  <c r="T285" i="7055"/>
  <c r="M288" i="7059" s="1"/>
  <c r="U285" i="7055"/>
  <c r="N288" i="7059"/>
  <c r="T286" i="7055"/>
  <c r="M289" i="7059" s="1"/>
  <c r="U286" i="7055"/>
  <c r="N289" i="7059"/>
  <c r="T287" i="7055"/>
  <c r="M290" i="7059" s="1"/>
  <c r="U287" i="7055"/>
  <c r="N290" i="7059"/>
  <c r="T288" i="7055"/>
  <c r="M291" i="7059" s="1"/>
  <c r="U288" i="7055"/>
  <c r="N291" i="7059" s="1"/>
  <c r="T289" i="7055"/>
  <c r="M292" i="7059" s="1"/>
  <c r="U289" i="7055"/>
  <c r="N292" i="7059" s="1"/>
  <c r="T290" i="7055"/>
  <c r="M293" i="7059"/>
  <c r="U290" i="7055"/>
  <c r="N293" i="7059" s="1"/>
  <c r="T291" i="7055"/>
  <c r="M294" i="7059"/>
  <c r="U291" i="7055"/>
  <c r="N294" i="7059" s="1"/>
  <c r="T292" i="7055"/>
  <c r="M295" i="7059"/>
  <c r="U292" i="7055"/>
  <c r="N295" i="7059" s="1"/>
  <c r="T293" i="7055"/>
  <c r="M296" i="7059" s="1"/>
  <c r="U293" i="7055"/>
  <c r="N296" i="7059" s="1"/>
  <c r="T294" i="7055"/>
  <c r="M297" i="7059" s="1"/>
  <c r="U294" i="7055"/>
  <c r="N297" i="7059" s="1"/>
  <c r="T295" i="7055"/>
  <c r="M298" i="7059"/>
  <c r="U295" i="7055"/>
  <c r="N298" i="7059" s="1"/>
  <c r="T296" i="7055"/>
  <c r="M299" i="7059" s="1"/>
  <c r="U296" i="7055"/>
  <c r="N299" i="7059" s="1"/>
  <c r="T297" i="7055"/>
  <c r="M300" i="7059"/>
  <c r="U297" i="7055"/>
  <c r="N300" i="7059" s="1"/>
  <c r="T298" i="7055"/>
  <c r="M301" i="7059" s="1"/>
  <c r="U298" i="7055"/>
  <c r="T299" i="7055"/>
  <c r="M302" i="7059" s="1"/>
  <c r="U299" i="7055"/>
  <c r="N302" i="7059"/>
  <c r="T300" i="7055"/>
  <c r="M303" i="7059" s="1"/>
  <c r="U300" i="7055"/>
  <c r="N303" i="7059"/>
  <c r="T301" i="7055"/>
  <c r="M304" i="7059" s="1"/>
  <c r="U301" i="7055"/>
  <c r="N304" i="7059" s="1"/>
  <c r="T302" i="7055"/>
  <c r="M305" i="7059"/>
  <c r="U302" i="7055"/>
  <c r="N305" i="7059" s="1"/>
  <c r="T303" i="7055"/>
  <c r="M306" i="7059"/>
  <c r="U303" i="7055"/>
  <c r="N306" i="7059" s="1"/>
  <c r="T304" i="7055"/>
  <c r="M307" i="7059"/>
  <c r="U304" i="7055"/>
  <c r="N307" i="7059" s="1"/>
  <c r="T305" i="7055"/>
  <c r="M308" i="7059"/>
  <c r="U305" i="7055"/>
  <c r="N308" i="7059" s="1"/>
  <c r="T306" i="7055"/>
  <c r="U306" i="7055"/>
  <c r="T307" i="7055"/>
  <c r="M310" i="7059" s="1"/>
  <c r="U307" i="7055"/>
  <c r="N310" i="7059"/>
  <c r="T310" i="7059" s="1"/>
  <c r="T308" i="7055"/>
  <c r="M311" i="7059" s="1"/>
  <c r="U308" i="7055"/>
  <c r="N311" i="7059"/>
  <c r="T309" i="7055"/>
  <c r="M312" i="7059" s="1"/>
  <c r="U309" i="7055"/>
  <c r="N312" i="7059"/>
  <c r="T310" i="7055"/>
  <c r="M313" i="7059" s="1"/>
  <c r="U310" i="7055"/>
  <c r="N313" i="7059"/>
  <c r="T311" i="7055"/>
  <c r="M314" i="7059" s="1"/>
  <c r="U311" i="7055"/>
  <c r="N314" i="7059"/>
  <c r="T312" i="7055"/>
  <c r="M315" i="7059" s="1"/>
  <c r="U312" i="7055"/>
  <c r="N315" i="7059"/>
  <c r="T313" i="7055"/>
  <c r="U313" i="7055"/>
  <c r="N316" i="7059"/>
  <c r="T314" i="7055"/>
  <c r="M317" i="7059" s="1"/>
  <c r="U314" i="7055"/>
  <c r="N317" i="7059"/>
  <c r="T315" i="7055"/>
  <c r="M318" i="7059" s="1"/>
  <c r="U315" i="7055"/>
  <c r="N318" i="7059"/>
  <c r="T316" i="7055"/>
  <c r="M319" i="7059" s="1"/>
  <c r="U316" i="7055"/>
  <c r="N319" i="7059" s="1"/>
  <c r="T317" i="7055"/>
  <c r="M320" i="7059"/>
  <c r="U317" i="7055"/>
  <c r="N320" i="7059" s="1"/>
  <c r="T318" i="7055"/>
  <c r="M321" i="7059"/>
  <c r="U318" i="7055"/>
  <c r="N321" i="7059" s="1"/>
  <c r="T319" i="7055"/>
  <c r="M322" i="7059" s="1"/>
  <c r="U319" i="7055"/>
  <c r="N322" i="7059" s="1"/>
  <c r="T320" i="7055"/>
  <c r="M323" i="7059" s="1"/>
  <c r="U320" i="7055"/>
  <c r="N323" i="7059" s="1"/>
  <c r="T321" i="7055"/>
  <c r="M324" i="7059" s="1"/>
  <c r="U321" i="7055"/>
  <c r="N324" i="7059"/>
  <c r="T322" i="7055"/>
  <c r="M325" i="7059" s="1"/>
  <c r="U322" i="7055"/>
  <c r="N325" i="7059"/>
  <c r="T323" i="7055"/>
  <c r="M326" i="7059" s="1"/>
  <c r="U323" i="7055"/>
  <c r="N326" i="7059" s="1"/>
  <c r="T324" i="7055"/>
  <c r="M327" i="7059" s="1"/>
  <c r="U324" i="7055"/>
  <c r="N327" i="7059"/>
  <c r="T325" i="7055"/>
  <c r="M328" i="7059" s="1"/>
  <c r="U325" i="7055"/>
  <c r="N328" i="7059"/>
  <c r="T326" i="7055"/>
  <c r="M329" i="7059" s="1"/>
  <c r="U326" i="7055"/>
  <c r="N329" i="7059"/>
  <c r="T327" i="7055"/>
  <c r="M330" i="7059" s="1"/>
  <c r="U327" i="7055"/>
  <c r="N330" i="7059" s="1"/>
  <c r="T328" i="7055"/>
  <c r="M331" i="7059" s="1"/>
  <c r="U328" i="7055"/>
  <c r="N331" i="7059"/>
  <c r="T329" i="7055"/>
  <c r="M332" i="7059" s="1"/>
  <c r="U329" i="7055"/>
  <c r="N332" i="7059"/>
  <c r="T330" i="7055"/>
  <c r="M333" i="7059" s="1"/>
  <c r="U330" i="7055"/>
  <c r="N333" i="7059" s="1"/>
  <c r="T331" i="7055"/>
  <c r="M334" i="7059"/>
  <c r="U331" i="7055"/>
  <c r="N334" i="7059" s="1"/>
  <c r="T332" i="7055"/>
  <c r="M335" i="7059"/>
  <c r="U332" i="7055"/>
  <c r="N335" i="7059" s="1"/>
  <c r="T333" i="7055"/>
  <c r="M336" i="7059" s="1"/>
  <c r="U333" i="7055"/>
  <c r="N336" i="7059" s="1"/>
  <c r="T334" i="7055"/>
  <c r="M337" i="7059"/>
  <c r="U334" i="7055"/>
  <c r="N337" i="7059" s="1"/>
  <c r="T335" i="7055"/>
  <c r="M338" i="7059"/>
  <c r="U335" i="7055"/>
  <c r="N338" i="7059" s="1"/>
  <c r="T336" i="7055"/>
  <c r="M339" i="7059"/>
  <c r="U336" i="7055"/>
  <c r="N339" i="7059" s="1"/>
  <c r="T337" i="7055"/>
  <c r="M340" i="7059" s="1"/>
  <c r="U337" i="7055"/>
  <c r="N340" i="7059" s="1"/>
  <c r="T338" i="7055"/>
  <c r="M341" i="7059" s="1"/>
  <c r="U338" i="7055"/>
  <c r="N341" i="7059" s="1"/>
  <c r="T339" i="7055"/>
  <c r="M342" i="7059"/>
  <c r="U339" i="7055"/>
  <c r="N342" i="7059" s="1"/>
  <c r="T340" i="7055"/>
  <c r="M343" i="7059"/>
  <c r="U340" i="7055"/>
  <c r="N343" i="7059" s="1"/>
  <c r="T341" i="7055"/>
  <c r="M344" i="7059" s="1"/>
  <c r="U341" i="7055"/>
  <c r="N344" i="7059"/>
  <c r="T342" i="7055"/>
  <c r="M345" i="7059"/>
  <c r="U342" i="7055"/>
  <c r="N345" i="7059"/>
  <c r="T343" i="7055"/>
  <c r="M346" i="7059"/>
  <c r="U343" i="7055"/>
  <c r="N346" i="7059"/>
  <c r="T344" i="7055"/>
  <c r="M347" i="7059"/>
  <c r="U344" i="7055"/>
  <c r="N347" i="7059"/>
  <c r="T345" i="7055"/>
  <c r="M348" i="7059"/>
  <c r="U345" i="7055"/>
  <c r="N348" i="7059"/>
  <c r="T346" i="7055"/>
  <c r="M349" i="7059"/>
  <c r="U346" i="7055"/>
  <c r="N349" i="7059"/>
  <c r="T347" i="7055"/>
  <c r="M350" i="7059"/>
  <c r="U347" i="7055"/>
  <c r="N350" i="7059"/>
  <c r="T348" i="7055"/>
  <c r="M351" i="7059"/>
  <c r="U348" i="7055"/>
  <c r="N351" i="7059"/>
  <c r="T349" i="7055"/>
  <c r="M352" i="7059"/>
  <c r="U349" i="7055"/>
  <c r="N352" i="7059"/>
  <c r="T350" i="7055"/>
  <c r="M353" i="7059"/>
  <c r="U350" i="7055"/>
  <c r="N353" i="7059"/>
  <c r="T351" i="7055"/>
  <c r="M354" i="7059" s="1"/>
  <c r="U351" i="7055"/>
  <c r="N354" i="7059" s="1"/>
  <c r="T352" i="7055"/>
  <c r="M355" i="7059" s="1"/>
  <c r="U352" i="7055"/>
  <c r="N355" i="7059"/>
  <c r="T353" i="7055"/>
  <c r="M356" i="7059" s="1"/>
  <c r="U353" i="7055"/>
  <c r="N356" i="7059"/>
  <c r="T354" i="7055"/>
  <c r="M357" i="7059" s="1"/>
  <c r="U354" i="7055"/>
  <c r="N357" i="7059"/>
  <c r="T355" i="7055"/>
  <c r="M358" i="7059" s="1"/>
  <c r="U355" i="7055"/>
  <c r="N358" i="7059" s="1"/>
  <c r="T356" i="7055"/>
  <c r="M359" i="7059" s="1"/>
  <c r="U356" i="7055"/>
  <c r="N359" i="7059"/>
  <c r="T357" i="7055"/>
  <c r="M360" i="7059" s="1"/>
  <c r="U357" i="7055"/>
  <c r="N360" i="7059"/>
  <c r="T358" i="7055"/>
  <c r="M361" i="7059" s="1"/>
  <c r="U358" i="7055"/>
  <c r="N361" i="7059"/>
  <c r="T359" i="7055"/>
  <c r="M362" i="7059" s="1"/>
  <c r="U359" i="7055"/>
  <c r="N362" i="7059" s="1"/>
  <c r="T360" i="7055"/>
  <c r="U360" i="7055"/>
  <c r="N363" i="7059"/>
  <c r="T361" i="7055"/>
  <c r="M364" i="7059" s="1"/>
  <c r="U361" i="7055"/>
  <c r="N364" i="7059" s="1"/>
  <c r="T362" i="7055"/>
  <c r="M365" i="7059"/>
  <c r="U362" i="7055"/>
  <c r="N365" i="7059" s="1"/>
  <c r="T363" i="7055"/>
  <c r="M366" i="7059"/>
  <c r="U363" i="7055"/>
  <c r="N366" i="7059" s="1"/>
  <c r="T364" i="7055"/>
  <c r="M367" i="7059"/>
  <c r="U364" i="7055"/>
  <c r="N367" i="7059" s="1"/>
  <c r="T365" i="7055"/>
  <c r="M368" i="7059" s="1"/>
  <c r="U365" i="7055"/>
  <c r="N368" i="7059" s="1"/>
  <c r="T366" i="7055"/>
  <c r="M369" i="7059" s="1"/>
  <c r="U366" i="7055"/>
  <c r="N369" i="7059" s="1"/>
  <c r="T367" i="7055"/>
  <c r="M370" i="7059"/>
  <c r="U367" i="7055"/>
  <c r="N370" i="7059" s="1"/>
  <c r="T368" i="7055"/>
  <c r="M371" i="7059"/>
  <c r="U368" i="7055"/>
  <c r="N371" i="7059" s="1"/>
  <c r="T369" i="7055"/>
  <c r="M372" i="7059" s="1"/>
  <c r="U369" i="7055"/>
  <c r="N372" i="7059" s="1"/>
  <c r="T370" i="7055"/>
  <c r="M373" i="7059" s="1"/>
  <c r="U370" i="7055"/>
  <c r="T371" i="7055"/>
  <c r="M374" i="7059"/>
  <c r="U371" i="7055"/>
  <c r="N374" i="7059" s="1"/>
  <c r="T372" i="7055"/>
  <c r="M375" i="7059"/>
  <c r="U372" i="7055"/>
  <c r="N375" i="7059" s="1"/>
  <c r="T373" i="7055"/>
  <c r="M376" i="7059"/>
  <c r="T376" i="7059" s="1"/>
  <c r="U373" i="7055"/>
  <c r="N376" i="7059" s="1"/>
  <c r="T374" i="7055"/>
  <c r="M377" i="7059"/>
  <c r="U374" i="7055"/>
  <c r="T375" i="7055"/>
  <c r="M378" i="7059" s="1"/>
  <c r="U375" i="7055"/>
  <c r="N378" i="7059"/>
  <c r="T376" i="7055"/>
  <c r="M379" i="7059" s="1"/>
  <c r="U376" i="7055"/>
  <c r="N379" i="7059"/>
  <c r="T377" i="7055"/>
  <c r="M380" i="7059" s="1"/>
  <c r="U377" i="7055"/>
  <c r="N380" i="7059"/>
  <c r="T378" i="7055"/>
  <c r="M381" i="7059" s="1"/>
  <c r="U378" i="7055"/>
  <c r="N381" i="7059" s="1"/>
  <c r="T379" i="7055"/>
  <c r="M382" i="7059" s="1"/>
  <c r="U379" i="7055"/>
  <c r="N382" i="7059"/>
  <c r="T380" i="7055"/>
  <c r="U380" i="7055"/>
  <c r="N383" i="7059"/>
  <c r="T381" i="7055"/>
  <c r="M384" i="7059" s="1"/>
  <c r="U381" i="7055"/>
  <c r="N384" i="7059"/>
  <c r="T382" i="7055"/>
  <c r="M385" i="7059" s="1"/>
  <c r="U382" i="7055"/>
  <c r="N385" i="7059"/>
  <c r="T383" i="7055"/>
  <c r="M386" i="7059" s="1"/>
  <c r="U383" i="7055"/>
  <c r="N386" i="7059"/>
  <c r="T384" i="7055"/>
  <c r="M387" i="7059" s="1"/>
  <c r="U384" i="7055"/>
  <c r="N387" i="7059"/>
  <c r="T385" i="7055"/>
  <c r="M388" i="7059" s="1"/>
  <c r="U385" i="7055"/>
  <c r="N388" i="7059"/>
  <c r="T386" i="7055"/>
  <c r="M389" i="7059" s="1"/>
  <c r="U386" i="7055"/>
  <c r="N389" i="7059"/>
  <c r="T387" i="7055"/>
  <c r="M390" i="7059" s="1"/>
  <c r="U387" i="7055"/>
  <c r="N390" i="7059"/>
  <c r="T388" i="7055"/>
  <c r="M391" i="7059" s="1"/>
  <c r="U388" i="7055"/>
  <c r="N391" i="7059"/>
  <c r="T389" i="7055"/>
  <c r="M392" i="7059" s="1"/>
  <c r="U389" i="7055"/>
  <c r="N392" i="7059"/>
  <c r="T390" i="7055"/>
  <c r="M393" i="7059" s="1"/>
  <c r="T393" i="7059" s="1"/>
  <c r="U390" i="7055"/>
  <c r="N393" i="7059"/>
  <c r="T391" i="7055"/>
  <c r="M394" i="7059" s="1"/>
  <c r="U391" i="7055"/>
  <c r="N394" i="7059"/>
  <c r="T392" i="7055"/>
  <c r="U392" i="7055"/>
  <c r="N395" i="7059"/>
  <c r="T393" i="7055"/>
  <c r="M396" i="7059"/>
  <c r="U393" i="7055"/>
  <c r="N396" i="7059"/>
  <c r="T394" i="7055"/>
  <c r="M397" i="7059"/>
  <c r="U394" i="7055"/>
  <c r="N397" i="7059"/>
  <c r="T395" i="7055"/>
  <c r="M398" i="7059"/>
  <c r="U395" i="7055"/>
  <c r="N398" i="7059"/>
  <c r="T396" i="7055"/>
  <c r="M399" i="7059"/>
  <c r="U396" i="7055"/>
  <c r="N399" i="7059"/>
  <c r="T397" i="7055"/>
  <c r="M400" i="7059"/>
  <c r="U397" i="7055"/>
  <c r="N400" i="7059"/>
  <c r="T398" i="7055"/>
  <c r="M401" i="7059"/>
  <c r="U398" i="7055"/>
  <c r="N401" i="7059"/>
  <c r="T399" i="7055"/>
  <c r="M402" i="7059"/>
  <c r="U399" i="7055"/>
  <c r="N402" i="7059"/>
  <c r="T400" i="7055"/>
  <c r="M403" i="7059" s="1"/>
  <c r="U400" i="7055"/>
  <c r="N403" i="7059" s="1"/>
  <c r="T403" i="7059" s="1"/>
  <c r="T401" i="7055"/>
  <c r="M404" i="7059"/>
  <c r="U401" i="7055"/>
  <c r="N404" i="7059" s="1"/>
  <c r="T402" i="7055"/>
  <c r="M405" i="7059" s="1"/>
  <c r="U402" i="7055"/>
  <c r="N405" i="7059" s="1"/>
  <c r="T403" i="7055"/>
  <c r="M406" i="7059"/>
  <c r="U403" i="7055"/>
  <c r="N406" i="7059" s="1"/>
  <c r="T404" i="7055"/>
  <c r="M407" i="7059"/>
  <c r="U404" i="7055"/>
  <c r="N407" i="7059" s="1"/>
  <c r="T405" i="7055"/>
  <c r="M408" i="7059"/>
  <c r="U405" i="7055"/>
  <c r="N408" i="7059" s="1"/>
  <c r="T406" i="7055"/>
  <c r="M409" i="7059" s="1"/>
  <c r="U406" i="7055"/>
  <c r="N409" i="7059" s="1"/>
  <c r="T407" i="7055"/>
  <c r="M410" i="7059"/>
  <c r="U407" i="7055"/>
  <c r="N410" i="7059" s="1"/>
  <c r="T408" i="7055"/>
  <c r="M411" i="7059"/>
  <c r="U408" i="7055"/>
  <c r="N411" i="7059" s="1"/>
  <c r="T409" i="7055"/>
  <c r="M412" i="7059"/>
  <c r="U409" i="7055"/>
  <c r="N412" i="7059" s="1"/>
  <c r="T410" i="7055"/>
  <c r="M413" i="7059" s="1"/>
  <c r="U410" i="7055"/>
  <c r="N413" i="7059" s="1"/>
  <c r="T411" i="7055"/>
  <c r="M414" i="7059" s="1"/>
  <c r="U411" i="7055"/>
  <c r="N414" i="7059" s="1"/>
  <c r="T412" i="7055"/>
  <c r="M415" i="7059"/>
  <c r="U412" i="7055"/>
  <c r="N415" i="7059" s="1"/>
  <c r="T413" i="7055"/>
  <c r="M416" i="7059"/>
  <c r="U413" i="7055"/>
  <c r="N416" i="7059"/>
  <c r="T414" i="7055"/>
  <c r="M417" i="7059"/>
  <c r="U414" i="7055"/>
  <c r="N417" i="7059"/>
  <c r="T415" i="7055"/>
  <c r="M418" i="7059"/>
  <c r="U415" i="7055"/>
  <c r="N418" i="7059"/>
  <c r="T416" i="7055"/>
  <c r="M419" i="7059"/>
  <c r="U416" i="7055"/>
  <c r="N419" i="7059"/>
  <c r="T417" i="7055"/>
  <c r="M420" i="7059" s="1"/>
  <c r="U417" i="7055"/>
  <c r="T418" i="7055"/>
  <c r="M421" i="7059" s="1"/>
  <c r="U418" i="7055"/>
  <c r="N421" i="7059" s="1"/>
  <c r="T419" i="7055"/>
  <c r="M422" i="7059"/>
  <c r="U419" i="7055"/>
  <c r="N422" i="7059"/>
  <c r="T420" i="7055"/>
  <c r="M423" i="7059" s="1"/>
  <c r="U420" i="7055"/>
  <c r="N423" i="7059"/>
  <c r="T421" i="7055"/>
  <c r="M424" i="7059" s="1"/>
  <c r="U421" i="7055"/>
  <c r="N424" i="7059"/>
  <c r="T422" i="7055"/>
  <c r="M425" i="7059" s="1"/>
  <c r="U422" i="7055"/>
  <c r="N425" i="7059"/>
  <c r="T423" i="7055"/>
  <c r="M426" i="7059" s="1"/>
  <c r="T426" i="7059" s="1"/>
  <c r="U423" i="7055"/>
  <c r="N426" i="7059"/>
  <c r="T424" i="7055"/>
  <c r="M427" i="7059" s="1"/>
  <c r="U424" i="7055"/>
  <c r="N427" i="7059"/>
  <c r="T425" i="7055"/>
  <c r="M428" i="7059" s="1"/>
  <c r="U425" i="7055"/>
  <c r="N428" i="7059"/>
  <c r="T426" i="7055"/>
  <c r="M429" i="7059" s="1"/>
  <c r="U426" i="7055"/>
  <c r="N429" i="7059"/>
  <c r="T427" i="7055"/>
  <c r="M430" i="7059" s="1"/>
  <c r="U427" i="7055"/>
  <c r="N430" i="7059"/>
  <c r="T428" i="7055"/>
  <c r="M431" i="7059" s="1"/>
  <c r="U428" i="7055"/>
  <c r="N431" i="7059"/>
  <c r="T429" i="7055"/>
  <c r="M432" i="7059" s="1"/>
  <c r="U429" i="7055"/>
  <c r="N432" i="7059"/>
  <c r="T430" i="7055"/>
  <c r="M433" i="7059" s="1"/>
  <c r="U430" i="7055"/>
  <c r="N433" i="7059"/>
  <c r="T431" i="7055"/>
  <c r="M434" i="7059" s="1"/>
  <c r="U431" i="7055"/>
  <c r="N434" i="7059"/>
  <c r="T432" i="7055"/>
  <c r="M435" i="7059" s="1"/>
  <c r="U432" i="7055"/>
  <c r="N435" i="7059" s="1"/>
  <c r="T433" i="7055"/>
  <c r="M436" i="7059"/>
  <c r="U433" i="7055"/>
  <c r="N436" i="7059" s="1"/>
  <c r="T434" i="7055"/>
  <c r="M437" i="7059"/>
  <c r="U434" i="7055"/>
  <c r="N437" i="7059" s="1"/>
  <c r="T435" i="7055"/>
  <c r="M438" i="7059" s="1"/>
  <c r="U435" i="7055"/>
  <c r="N438" i="7059" s="1"/>
  <c r="T436" i="7055"/>
  <c r="M439" i="7059"/>
  <c r="U436" i="7055"/>
  <c r="N439" i="7059" s="1"/>
  <c r="T437" i="7055"/>
  <c r="M440" i="7059"/>
  <c r="U437" i="7055"/>
  <c r="N440" i="7059" s="1"/>
  <c r="T438" i="7055"/>
  <c r="M441" i="7059"/>
  <c r="U438" i="7055"/>
  <c r="N441" i="7059" s="1"/>
  <c r="T439" i="7055"/>
  <c r="M442" i="7059" s="1"/>
  <c r="U439" i="7055"/>
  <c r="N442" i="7059" s="1"/>
  <c r="T440" i="7055"/>
  <c r="U440" i="7055"/>
  <c r="N443" i="7059" s="1"/>
  <c r="T441" i="7055"/>
  <c r="M444" i="7059"/>
  <c r="U441" i="7055"/>
  <c r="N444" i="7059" s="1"/>
  <c r="T442" i="7055"/>
  <c r="M445" i="7059" s="1"/>
  <c r="U442" i="7055"/>
  <c r="N445" i="7059"/>
  <c r="T443" i="7055"/>
  <c r="M446" i="7059"/>
  <c r="U443" i="7055"/>
  <c r="N446" i="7059"/>
  <c r="T444" i="7055"/>
  <c r="M447" i="7059"/>
  <c r="U444" i="7055"/>
  <c r="N447" i="7059"/>
  <c r="T445" i="7055"/>
  <c r="M448" i="7059"/>
  <c r="U445" i="7055"/>
  <c r="N448" i="7059"/>
  <c r="T446" i="7055"/>
  <c r="M449" i="7059"/>
  <c r="U446" i="7055"/>
  <c r="N449" i="7059"/>
  <c r="T447" i="7055"/>
  <c r="M450" i="7059" s="1"/>
  <c r="U447" i="7055"/>
  <c r="N450" i="7059"/>
  <c r="T448" i="7055"/>
  <c r="U448" i="7055"/>
  <c r="N451" i="7059" s="1"/>
  <c r="T449" i="7055"/>
  <c r="M452" i="7059" s="1"/>
  <c r="U449" i="7055"/>
  <c r="N452" i="7059"/>
  <c r="T450" i="7055"/>
  <c r="M453" i="7059" s="1"/>
  <c r="U450" i="7055"/>
  <c r="N453" i="7059"/>
  <c r="T451" i="7055"/>
  <c r="M454" i="7059" s="1"/>
  <c r="U451" i="7055"/>
  <c r="N454" i="7059"/>
  <c r="T452" i="7055"/>
  <c r="M455" i="7059" s="1"/>
  <c r="U452" i="7055"/>
  <c r="N455" i="7059" s="1"/>
  <c r="T453" i="7055"/>
  <c r="M456" i="7059" s="1"/>
  <c r="U453" i="7055"/>
  <c r="N456" i="7059"/>
  <c r="T454" i="7055"/>
  <c r="M457" i="7059" s="1"/>
  <c r="U454" i="7055"/>
  <c r="N457" i="7059"/>
  <c r="T455" i="7055"/>
  <c r="M458" i="7059" s="1"/>
  <c r="U455" i="7055"/>
  <c r="N458" i="7059"/>
  <c r="T456" i="7055"/>
  <c r="M459" i="7059" s="1"/>
  <c r="U456" i="7055"/>
  <c r="N459" i="7059" s="1"/>
  <c r="T457" i="7055"/>
  <c r="M460" i="7059" s="1"/>
  <c r="U457" i="7055"/>
  <c r="N460" i="7059"/>
  <c r="T458" i="7055"/>
  <c r="M461" i="7059" s="1"/>
  <c r="U458" i="7055"/>
  <c r="N461" i="7059"/>
  <c r="T459" i="7055"/>
  <c r="M462" i="7059" s="1"/>
  <c r="U459" i="7055"/>
  <c r="N462" i="7059"/>
  <c r="T460" i="7055"/>
  <c r="M463" i="7059" s="1"/>
  <c r="U460" i="7055"/>
  <c r="N463" i="7059"/>
  <c r="T461" i="7055"/>
  <c r="U461" i="7055"/>
  <c r="N464" i="7059"/>
  <c r="T462" i="7055"/>
  <c r="M465" i="7059" s="1"/>
  <c r="U462" i="7055"/>
  <c r="N465" i="7059" s="1"/>
  <c r="T463" i="7055"/>
  <c r="M466" i="7059"/>
  <c r="U463" i="7055"/>
  <c r="N466" i="7059" s="1"/>
  <c r="T464" i="7055"/>
  <c r="M467" i="7059"/>
  <c r="U464" i="7055"/>
  <c r="N467" i="7059" s="1"/>
  <c r="T465" i="7055"/>
  <c r="M468" i="7059" s="1"/>
  <c r="U465" i="7055"/>
  <c r="N468" i="7059" s="1"/>
  <c r="T466" i="7055"/>
  <c r="M469" i="7059"/>
  <c r="U466" i="7055"/>
  <c r="N469" i="7059" s="1"/>
  <c r="T467" i="7055"/>
  <c r="M470" i="7059"/>
  <c r="U467" i="7055"/>
  <c r="N470" i="7059" s="1"/>
  <c r="T468" i="7055"/>
  <c r="M471" i="7059"/>
  <c r="U468" i="7055"/>
  <c r="N471" i="7059" s="1"/>
  <c r="T469" i="7055"/>
  <c r="M472" i="7059" s="1"/>
  <c r="U469" i="7055"/>
  <c r="N472" i="7059" s="1"/>
  <c r="T470" i="7055"/>
  <c r="M473" i="7059" s="1"/>
  <c r="U470" i="7055"/>
  <c r="N473" i="7059" s="1"/>
  <c r="T471" i="7055"/>
  <c r="M474" i="7059"/>
  <c r="U471" i="7055"/>
  <c r="N474" i="7059" s="1"/>
  <c r="T472" i="7055"/>
  <c r="M475" i="7059" s="1"/>
  <c r="U472" i="7055"/>
  <c r="N475" i="7059"/>
  <c r="T473" i="7055"/>
  <c r="M476" i="7059"/>
  <c r="U473" i="7055"/>
  <c r="N476" i="7059"/>
  <c r="T474" i="7055"/>
  <c r="M477" i="7059"/>
  <c r="U474" i="7055"/>
  <c r="N477" i="7059"/>
  <c r="T475" i="7055"/>
  <c r="M478" i="7059"/>
  <c r="U475" i="7055"/>
  <c r="N478" i="7059"/>
  <c r="T476" i="7055"/>
  <c r="M479" i="7059"/>
  <c r="U476" i="7055"/>
  <c r="N479" i="7059"/>
  <c r="T477" i="7055"/>
  <c r="M480" i="7059"/>
  <c r="U477" i="7055"/>
  <c r="N480" i="7059"/>
  <c r="T478" i="7055"/>
  <c r="M481" i="7059"/>
  <c r="U478" i="7055"/>
  <c r="N481" i="7059"/>
  <c r="T479" i="7055"/>
  <c r="M482" i="7059"/>
  <c r="U479" i="7055"/>
  <c r="N482" i="7059"/>
  <c r="T480" i="7055"/>
  <c r="M483" i="7059"/>
  <c r="U480" i="7055"/>
  <c r="N483" i="7059"/>
  <c r="T481" i="7055"/>
  <c r="U481" i="7055"/>
  <c r="N484" i="7059"/>
  <c r="T482" i="7055"/>
  <c r="M485" i="7059" s="1"/>
  <c r="U482" i="7055"/>
  <c r="N485" i="7059" s="1"/>
  <c r="T483" i="7055"/>
  <c r="M486" i="7059" s="1"/>
  <c r="U483" i="7055"/>
  <c r="N486" i="7059"/>
  <c r="T484" i="7055"/>
  <c r="M487" i="7059" s="1"/>
  <c r="U484" i="7055"/>
  <c r="N487" i="7059"/>
  <c r="T485" i="7055"/>
  <c r="U485" i="7055"/>
  <c r="N488" i="7059"/>
  <c r="T486" i="7055"/>
  <c r="M489" i="7059" s="1"/>
  <c r="U486" i="7055"/>
  <c r="T487" i="7055"/>
  <c r="M490" i="7059" s="1"/>
  <c r="U487" i="7055"/>
  <c r="N490" i="7059"/>
  <c r="T488" i="7055"/>
  <c r="M491" i="7059" s="1"/>
  <c r="U488" i="7055"/>
  <c r="N491" i="7059"/>
  <c r="T489" i="7055"/>
  <c r="M492" i="7059" s="1"/>
  <c r="U489" i="7055"/>
  <c r="N492" i="7059"/>
  <c r="T490" i="7055"/>
  <c r="M493" i="7059" s="1"/>
  <c r="U490" i="7055"/>
  <c r="N493" i="7059" s="1"/>
  <c r="T491" i="7055"/>
  <c r="M494" i="7059" s="1"/>
  <c r="U491" i="7055"/>
  <c r="N494" i="7059"/>
  <c r="T492" i="7055"/>
  <c r="M495" i="7059" s="1"/>
  <c r="U492" i="7055"/>
  <c r="N495" i="7059"/>
  <c r="T493" i="7055"/>
  <c r="M496" i="7059" s="1"/>
  <c r="U493" i="7055"/>
  <c r="N496" i="7059"/>
  <c r="T494" i="7055"/>
  <c r="M497" i="7059" s="1"/>
  <c r="U494" i="7055"/>
  <c r="N497" i="7059" s="1"/>
  <c r="T495" i="7055"/>
  <c r="M498" i="7059" s="1"/>
  <c r="U495" i="7055"/>
  <c r="N498" i="7059" s="1"/>
  <c r="T496" i="7055"/>
  <c r="M499" i="7059" s="1"/>
  <c r="U496" i="7055"/>
  <c r="N499" i="7059"/>
  <c r="T497" i="7055"/>
  <c r="M500" i="7059" s="1"/>
  <c r="U497" i="7055"/>
  <c r="N500" i="7059"/>
  <c r="T498" i="7055"/>
  <c r="M501" i="7059" s="1"/>
  <c r="U498" i="7055"/>
  <c r="N501" i="7059" s="1"/>
  <c r="T499" i="7055"/>
  <c r="M502" i="7059" s="1"/>
  <c r="U499" i="7055"/>
  <c r="N502" i="7059"/>
  <c r="T500" i="7055"/>
  <c r="M503" i="7059" s="1"/>
  <c r="U500" i="7055"/>
  <c r="N503" i="7059"/>
  <c r="T501" i="7055"/>
  <c r="U501" i="7055"/>
  <c r="N504" i="7059"/>
  <c r="T502" i="7055"/>
  <c r="M505" i="7059" s="1"/>
  <c r="U502" i="7055"/>
  <c r="T503" i="7055"/>
  <c r="M506" i="7059" s="1"/>
  <c r="U503" i="7055"/>
  <c r="N506" i="7059"/>
  <c r="T504" i="7055"/>
  <c r="M507" i="7059" s="1"/>
  <c r="U504" i="7055"/>
  <c r="N507" i="7059"/>
  <c r="T505" i="7055"/>
  <c r="M508" i="7059" s="1"/>
  <c r="U505" i="7055"/>
  <c r="N508" i="7059"/>
  <c r="T506" i="7055"/>
  <c r="M509" i="7059" s="1"/>
  <c r="U506" i="7055"/>
  <c r="N509" i="7059" s="1"/>
  <c r="T507" i="7055"/>
  <c r="M510" i="7059" s="1"/>
  <c r="U507" i="7055"/>
  <c r="N510" i="7059"/>
  <c r="S196" i="7055"/>
  <c r="L199" i="7059" s="1"/>
  <c r="S197" i="7055"/>
  <c r="L200" i="7059"/>
  <c r="S198" i="7055"/>
  <c r="L201" i="7059" s="1"/>
  <c r="S199" i="7055"/>
  <c r="L202" i="7059"/>
  <c r="S200" i="7055"/>
  <c r="L203" i="7059" s="1"/>
  <c r="S201" i="7055"/>
  <c r="L204" i="7059"/>
  <c r="S202" i="7055"/>
  <c r="L205" i="7059" s="1"/>
  <c r="T206" i="7059" s="1"/>
  <c r="S203" i="7055"/>
  <c r="L206" i="7059"/>
  <c r="S487" i="7055"/>
  <c r="L490" i="7059" s="1"/>
  <c r="S409" i="7055"/>
  <c r="L412" i="7059"/>
  <c r="S268" i="7055"/>
  <c r="L271" i="7059" s="1"/>
  <c r="S184" i="7055"/>
  <c r="L187" i="7059"/>
  <c r="T188" i="7059" s="1"/>
  <c r="S75" i="7055"/>
  <c r="L78" i="7059" s="1"/>
  <c r="S23" i="7055"/>
  <c r="L26" i="7059"/>
  <c r="S185" i="7055"/>
  <c r="L188" i="7059" s="1"/>
  <c r="S269" i="7055"/>
  <c r="L272" i="7059"/>
  <c r="T273" i="7059" s="1"/>
  <c r="S76" i="7055"/>
  <c r="L79" i="7059" s="1"/>
  <c r="S488" i="7055"/>
  <c r="L491" i="7059"/>
  <c r="S410" i="7055"/>
  <c r="L413" i="7059" s="1"/>
  <c r="S24" i="7055"/>
  <c r="L27" i="7059"/>
  <c r="T2" i="7055"/>
  <c r="M5" i="7059" s="1"/>
  <c r="S491" i="7055"/>
  <c r="L494" i="7059"/>
  <c r="S490" i="7055"/>
  <c r="L493" i="7059" s="1"/>
  <c r="T494" i="7059" s="1"/>
  <c r="S489" i="7055"/>
  <c r="L492" i="7059"/>
  <c r="S415" i="7055"/>
  <c r="L418" i="7059" s="1"/>
  <c r="S414" i="7055"/>
  <c r="L417" i="7059"/>
  <c r="S413" i="7055"/>
  <c r="L416" i="7059" s="1"/>
  <c r="S412" i="7055"/>
  <c r="L415" i="7059"/>
  <c r="T416" i="7059" s="1"/>
  <c r="S411" i="7055"/>
  <c r="L414" i="7059" s="1"/>
  <c r="S272" i="7055"/>
  <c r="L275" i="7059"/>
  <c r="S271" i="7055"/>
  <c r="S270" i="7055"/>
  <c r="L273" i="7059" s="1"/>
  <c r="S187" i="7055"/>
  <c r="L190" i="7059"/>
  <c r="S186" i="7055"/>
  <c r="L189" i="7059" s="1"/>
  <c r="T190" i="7059" s="1"/>
  <c r="S78" i="7055"/>
  <c r="L81" i="7059"/>
  <c r="S77" i="7055"/>
  <c r="L80" i="7059"/>
  <c r="T81" i="7059" s="1"/>
  <c r="S31" i="7055"/>
  <c r="L34" i="7059" s="1"/>
  <c r="S30" i="7055"/>
  <c r="L33" i="7059"/>
  <c r="S29" i="7055"/>
  <c r="L32" i="7059"/>
  <c r="S28" i="7055"/>
  <c r="L31" i="7059"/>
  <c r="S27" i="7055"/>
  <c r="S26" i="7055"/>
  <c r="L29" i="7059" s="1"/>
  <c r="S25" i="7055"/>
  <c r="L28" i="7059"/>
  <c r="S273" i="7055"/>
  <c r="L276" i="7059"/>
  <c r="S79" i="7055"/>
  <c r="L82" i="7059"/>
  <c r="S188" i="7055"/>
  <c r="L191" i="7059"/>
  <c r="S492" i="7055"/>
  <c r="L495" i="7059"/>
  <c r="S416" i="7055"/>
  <c r="L419" i="7059"/>
  <c r="S32" i="7055"/>
  <c r="L35" i="7059"/>
  <c r="S497" i="7055"/>
  <c r="L500" i="7059"/>
  <c r="S496" i="7055"/>
  <c r="L499" i="7059"/>
  <c r="S495" i="7055"/>
  <c r="L498" i="7059"/>
  <c r="S494" i="7055"/>
  <c r="L497" i="7059"/>
  <c r="S493" i="7055"/>
  <c r="L496" i="7059"/>
  <c r="S419" i="7055"/>
  <c r="L422" i="7059"/>
  <c r="S418" i="7055"/>
  <c r="L421" i="7059"/>
  <c r="S417" i="7055"/>
  <c r="L420" i="7059" s="1"/>
  <c r="S276" i="7055"/>
  <c r="L279" i="7059" s="1"/>
  <c r="S275" i="7055"/>
  <c r="L278" i="7059" s="1"/>
  <c r="S274" i="7055"/>
  <c r="L277" i="7059"/>
  <c r="S80" i="7055"/>
  <c r="L83" i="7059" s="1"/>
  <c r="S36" i="7055"/>
  <c r="S35" i="7055"/>
  <c r="L38" i="7059" s="1"/>
  <c r="S34" i="7055"/>
  <c r="L37" i="7059"/>
  <c r="S33" i="7055"/>
  <c r="L36" i="7059" s="1"/>
  <c r="T37" i="7059" s="1"/>
  <c r="S189" i="7055"/>
  <c r="L192" i="7059"/>
  <c r="S81" i="7055"/>
  <c r="L84" i="7059" s="1"/>
  <c r="T85" i="7059" s="1"/>
  <c r="S498" i="7055"/>
  <c r="L501" i="7059"/>
  <c r="S277" i="7055"/>
  <c r="L280" i="7059" s="1"/>
  <c r="S420" i="7055"/>
  <c r="L423" i="7059"/>
  <c r="S37" i="7055"/>
  <c r="L40" i="7059" s="1"/>
  <c r="S421" i="7055"/>
  <c r="L424" i="7059"/>
  <c r="S278" i="7055"/>
  <c r="L281" i="7059" s="1"/>
  <c r="S39" i="7055"/>
  <c r="L42" i="7059" s="1"/>
  <c r="T43" i="7059" s="1"/>
  <c r="S38" i="7055"/>
  <c r="L41" i="7059"/>
  <c r="S499" i="7055"/>
  <c r="L502" i="7059"/>
  <c r="S82" i="7055"/>
  <c r="L85" i="7059"/>
  <c r="S190" i="7055"/>
  <c r="L193" i="7059"/>
  <c r="S422" i="7055"/>
  <c r="S423" i="7055"/>
  <c r="L426" i="7059" s="1"/>
  <c r="S89" i="7055"/>
  <c r="L92" i="7059" s="1"/>
  <c r="S88" i="7055"/>
  <c r="L91" i="7059" s="1"/>
  <c r="S87" i="7055"/>
  <c r="L90" i="7059" s="1"/>
  <c r="T91" i="7059" s="1"/>
  <c r="S86" i="7055"/>
  <c r="L89" i="7059"/>
  <c r="S85" i="7055"/>
  <c r="L88" i="7059" s="1"/>
  <c r="S84" i="7055"/>
  <c r="L87" i="7059"/>
  <c r="T88" i="7059" s="1"/>
  <c r="S83" i="7055"/>
  <c r="L86" i="7059"/>
  <c r="S90" i="7055"/>
  <c r="L93" i="7059"/>
  <c r="S424" i="7055"/>
  <c r="L427" i="7059"/>
  <c r="S429" i="7055"/>
  <c r="L432" i="7059"/>
  <c r="S428" i="7055"/>
  <c r="L431" i="7059"/>
  <c r="S427" i="7055"/>
  <c r="L430" i="7059"/>
  <c r="S426" i="7055"/>
  <c r="L429" i="7059"/>
  <c r="S425" i="7055"/>
  <c r="L428" i="7059"/>
  <c r="S327" i="7055"/>
  <c r="L330" i="7059"/>
  <c r="S326" i="7055"/>
  <c r="L329" i="7059"/>
  <c r="S325" i="7055"/>
  <c r="L328" i="7059" s="1"/>
  <c r="S324" i="7055"/>
  <c r="L327" i="7059"/>
  <c r="S323" i="7055"/>
  <c r="S322" i="7055"/>
  <c r="L325" i="7059" s="1"/>
  <c r="S321" i="7055"/>
  <c r="L324" i="7059" s="1"/>
  <c r="S320" i="7055"/>
  <c r="L323" i="7059"/>
  <c r="S140" i="7055"/>
  <c r="L143" i="7059" s="1"/>
  <c r="S139" i="7055"/>
  <c r="L142" i="7059"/>
  <c r="S138" i="7055"/>
  <c r="L141" i="7059" s="1"/>
  <c r="S137" i="7055"/>
  <c r="L140" i="7059"/>
  <c r="S136" i="7055"/>
  <c r="L139" i="7059" s="1"/>
  <c r="S135" i="7055"/>
  <c r="S92" i="7055"/>
  <c r="L95" i="7059" s="1"/>
  <c r="T96" i="7059" s="1"/>
  <c r="S91" i="7055"/>
  <c r="L94" i="7059"/>
  <c r="S191" i="7055"/>
  <c r="L194" i="7059" s="1"/>
  <c r="S504" i="7055"/>
  <c r="L507" i="7059"/>
  <c r="S506" i="7055"/>
  <c r="L509" i="7059" s="1"/>
  <c r="S505" i="7055"/>
  <c r="L508" i="7059"/>
  <c r="S192" i="7055"/>
  <c r="L195" i="7059" s="1"/>
  <c r="S193" i="7055"/>
  <c r="L196" i="7059" s="1"/>
  <c r="S194" i="7055"/>
  <c r="L197" i="7059" s="1"/>
  <c r="S195" i="7055"/>
  <c r="L198" i="7059"/>
  <c r="S227" i="7055"/>
  <c r="L230" i="7059" s="1"/>
  <c r="S226" i="7055"/>
  <c r="L229" i="7059"/>
  <c r="S225" i="7055"/>
  <c r="L228" i="7059" s="1"/>
  <c r="S224" i="7055"/>
  <c r="L227" i="7059"/>
  <c r="S223" i="7055"/>
  <c r="L226" i="7059"/>
  <c r="C538" i="76"/>
  <c r="J541" i="7059" s="1"/>
  <c r="C537" i="76"/>
  <c r="C536" i="76"/>
  <c r="J539" i="7059"/>
  <c r="H541" i="7049" s="1"/>
  <c r="C535" i="76"/>
  <c r="J538" i="7059" s="1"/>
  <c r="H540" i="7049" s="1"/>
  <c r="C534" i="76"/>
  <c r="J537" i="7059" s="1"/>
  <c r="C533" i="76"/>
  <c r="C532" i="76"/>
  <c r="C531" i="76"/>
  <c r="J534" i="7059" s="1"/>
  <c r="C530" i="76"/>
  <c r="C529" i="76"/>
  <c r="C539" i="76"/>
  <c r="X539" i="7055" s="1"/>
  <c r="C540" i="76"/>
  <c r="J543" i="7059" s="1"/>
  <c r="C541" i="76"/>
  <c r="J544" i="7059" s="1"/>
  <c r="C542" i="76"/>
  <c r="J545" i="7059" s="1"/>
  <c r="H547" i="7049" s="1"/>
  <c r="C543" i="76"/>
  <c r="J546" i="7059" s="1"/>
  <c r="C544" i="76"/>
  <c r="J547" i="7059" s="1"/>
  <c r="H549" i="7049" s="1"/>
  <c r="C545" i="76"/>
  <c r="J548" i="7059" s="1"/>
  <c r="H550" i="7049" s="1"/>
  <c r="C546" i="76"/>
  <c r="J549" i="7059"/>
  <c r="C547" i="76"/>
  <c r="J550" i="7059"/>
  <c r="H552" i="7049" s="1"/>
  <c r="C548" i="76"/>
  <c r="C549" i="76"/>
  <c r="C550" i="76"/>
  <c r="C551" i="76"/>
  <c r="J554" i="7059" s="1"/>
  <c r="H556" i="7049" s="1"/>
  <c r="C552" i="76"/>
  <c r="J555" i="7059" s="1"/>
  <c r="H557" i="7049" s="1"/>
  <c r="C553" i="76"/>
  <c r="J556" i="7059" s="1"/>
  <c r="H558" i="7049" s="1"/>
  <c r="C554" i="76"/>
  <c r="C555" i="76"/>
  <c r="C556" i="76"/>
  <c r="J559" i="7059" s="1"/>
  <c r="H561" i="7049" s="1"/>
  <c r="C557" i="76"/>
  <c r="J560" i="7059" s="1"/>
  <c r="H562" i="7049" s="1"/>
  <c r="C558" i="76"/>
  <c r="J561" i="7059"/>
  <c r="H563" i="7049" s="1"/>
  <c r="C559" i="76"/>
  <c r="J562" i="7059" s="1"/>
  <c r="H564" i="7049" s="1"/>
  <c r="C560" i="76"/>
  <c r="J563" i="7059"/>
  <c r="H565" i="7049" s="1"/>
  <c r="C561" i="76"/>
  <c r="J564" i="7059"/>
  <c r="C562" i="76"/>
  <c r="J565" i="7059" s="1"/>
  <c r="H567" i="7049" s="1"/>
  <c r="C563" i="76"/>
  <c r="J566" i="7059" s="1"/>
  <c r="H568" i="7049" s="1"/>
  <c r="C564" i="76"/>
  <c r="C565" i="76"/>
  <c r="C566" i="76"/>
  <c r="J569" i="7059" s="1"/>
  <c r="C567" i="76"/>
  <c r="J570" i="7059"/>
  <c r="H572" i="7049" s="1"/>
  <c r="C568" i="76"/>
  <c r="J571" i="7059" s="1"/>
  <c r="C569" i="76"/>
  <c r="C570" i="76"/>
  <c r="J573" i="7059"/>
  <c r="H575" i="7049" s="1"/>
  <c r="C571" i="76"/>
  <c r="C572" i="76"/>
  <c r="J575" i="7059" s="1"/>
  <c r="H577" i="7049" s="1"/>
  <c r="C573" i="76"/>
  <c r="J576" i="7059" s="1"/>
  <c r="C574" i="76"/>
  <c r="J577" i="7059" s="1"/>
  <c r="H579" i="7049" s="1"/>
  <c r="C575" i="76"/>
  <c r="J578" i="7059"/>
  <c r="H580" i="7049" s="1"/>
  <c r="C576" i="76"/>
  <c r="C577" i="76"/>
  <c r="J580" i="7059" s="1"/>
  <c r="H582" i="7049" s="1"/>
  <c r="C578" i="76"/>
  <c r="C579" i="76"/>
  <c r="C580" i="76"/>
  <c r="J583" i="7059" s="1"/>
  <c r="H585" i="7049" s="1"/>
  <c r="C581" i="76"/>
  <c r="J584" i="7059"/>
  <c r="H586" i="7049" s="1"/>
  <c r="C582" i="76"/>
  <c r="J585" i="7059"/>
  <c r="C583" i="76"/>
  <c r="J586" i="7059" s="1"/>
  <c r="H588" i="7049" s="1"/>
  <c r="C584" i="76"/>
  <c r="J587" i="7059" s="1"/>
  <c r="H589" i="7049" s="1"/>
  <c r="C585" i="76"/>
  <c r="C586" i="76"/>
  <c r="J589" i="7059" s="1"/>
  <c r="H591" i="7049" s="1"/>
  <c r="C587" i="76"/>
  <c r="J590" i="7059" s="1"/>
  <c r="H592" i="7049" s="1"/>
  <c r="C588" i="76"/>
  <c r="J591" i="7059" s="1"/>
  <c r="H593" i="7049" s="1"/>
  <c r="C589" i="76"/>
  <c r="C590" i="76"/>
  <c r="J593" i="7059" s="1"/>
  <c r="H595" i="7049" s="1"/>
  <c r="C591" i="76"/>
  <c r="J594" i="7059" s="1"/>
  <c r="H596" i="7049" s="1"/>
  <c r="C592" i="76"/>
  <c r="J595" i="7059" s="1"/>
  <c r="H597" i="7049" s="1"/>
  <c r="C593" i="76"/>
  <c r="J596" i="7059"/>
  <c r="C594" i="76"/>
  <c r="C595" i="76"/>
  <c r="C596" i="76"/>
  <c r="J599" i="7059" s="1"/>
  <c r="P599" i="7059" s="1"/>
  <c r="Q599" i="7059" s="1"/>
  <c r="C597" i="76"/>
  <c r="J600" i="7059" s="1"/>
  <c r="H602" i="7049" s="1"/>
  <c r="C598" i="76"/>
  <c r="J601" i="7059"/>
  <c r="H603" i="7049" s="1"/>
  <c r="C599" i="76"/>
  <c r="C600" i="76"/>
  <c r="C601" i="76"/>
  <c r="J604" i="7059"/>
  <c r="H606" i="7049" s="1"/>
  <c r="N6" i="7049" s="1"/>
  <c r="C602" i="76"/>
  <c r="J605" i="7059" s="1"/>
  <c r="N7" i="7049" s="1"/>
  <c r="C603" i="76"/>
  <c r="J606" i="7059" s="1"/>
  <c r="C604" i="76"/>
  <c r="J607" i="7059" s="1"/>
  <c r="K607" i="7059" s="1"/>
  <c r="C605" i="76"/>
  <c r="C606" i="76"/>
  <c r="C607" i="76"/>
  <c r="J610" i="7059" s="1"/>
  <c r="C608" i="76"/>
  <c r="J611" i="7059" s="1"/>
  <c r="P611" i="7059" s="1"/>
  <c r="Q611" i="7059" s="1"/>
  <c r="C609" i="76"/>
  <c r="J612" i="7059" s="1"/>
  <c r="C610" i="76"/>
  <c r="J613" i="7059" s="1"/>
  <c r="N15" i="7049" s="1"/>
  <c r="C611" i="76"/>
  <c r="J614" i="7059" s="1"/>
  <c r="N16" i="7049" s="1"/>
  <c r="C612" i="76"/>
  <c r="J615" i="7059"/>
  <c r="C613" i="76"/>
  <c r="J616" i="7059"/>
  <c r="N18" i="7049" s="1"/>
  <c r="C614" i="76"/>
  <c r="C615" i="76"/>
  <c r="C616" i="76"/>
  <c r="J619" i="7059"/>
  <c r="C617" i="76"/>
  <c r="J620" i="7059" s="1"/>
  <c r="N22" i="7049" s="1"/>
  <c r="C618" i="76"/>
  <c r="J621" i="7059" s="1"/>
  <c r="N23" i="7049" s="1"/>
  <c r="C619" i="76"/>
  <c r="J622" i="7059" s="1"/>
  <c r="N24" i="7049" s="1"/>
  <c r="C620" i="76"/>
  <c r="C621" i="76"/>
  <c r="J624" i="7059"/>
  <c r="N26" i="7049" s="1"/>
  <c r="C622" i="76"/>
  <c r="C623" i="76"/>
  <c r="C624" i="76"/>
  <c r="J627" i="7059" s="1"/>
  <c r="N29" i="7049" s="1"/>
  <c r="C625" i="76"/>
  <c r="J628" i="7059" s="1"/>
  <c r="N30" i="7049" s="1"/>
  <c r="C626" i="76"/>
  <c r="C627" i="76"/>
  <c r="J630" i="7059" s="1"/>
  <c r="N32" i="7049" s="1"/>
  <c r="C628" i="76"/>
  <c r="C629" i="76"/>
  <c r="J632" i="7059" s="1"/>
  <c r="N34" i="7049" s="1"/>
  <c r="C630" i="76"/>
  <c r="J633" i="7059" s="1"/>
  <c r="N35" i="7049" s="1"/>
  <c r="C631" i="76"/>
  <c r="J634" i="7059" s="1"/>
  <c r="C632" i="76"/>
  <c r="J635" i="7059"/>
  <c r="C633" i="76"/>
  <c r="C634" i="76"/>
  <c r="J637" i="7059" s="1"/>
  <c r="N39" i="7049" s="1"/>
  <c r="C635" i="76"/>
  <c r="C636" i="76"/>
  <c r="J639" i="7059" s="1"/>
  <c r="N41" i="7049" s="1"/>
  <c r="C637" i="76"/>
  <c r="J640" i="7059"/>
  <c r="N42" i="7049" s="1"/>
  <c r="C638" i="76"/>
  <c r="J641" i="7059" s="1"/>
  <c r="N43" i="7049" s="1"/>
  <c r="C639" i="76"/>
  <c r="J642" i="7059"/>
  <c r="C640" i="76"/>
  <c r="C641" i="76"/>
  <c r="J644" i="7059"/>
  <c r="N46" i="7049"/>
  <c r="C642" i="76"/>
  <c r="J645" i="7059" s="1"/>
  <c r="C643" i="76"/>
  <c r="J646" i="7059"/>
  <c r="N48" i="7049" s="1"/>
  <c r="C644" i="76"/>
  <c r="J647" i="7059" s="1"/>
  <c r="N49" i="7049" s="1"/>
  <c r="C645" i="76"/>
  <c r="C646" i="76"/>
  <c r="J649" i="7059" s="1"/>
  <c r="N51" i="7049" s="1"/>
  <c r="C647" i="76"/>
  <c r="J650" i="7059"/>
  <c r="C648" i="76"/>
  <c r="C649" i="76"/>
  <c r="J652" i="7059" s="1"/>
  <c r="N54" i="7049" s="1"/>
  <c r="C650" i="76"/>
  <c r="J653" i="7059"/>
  <c r="N55" i="7049" s="1"/>
  <c r="C651" i="76"/>
  <c r="C652" i="76"/>
  <c r="J655" i="7059" s="1"/>
  <c r="N57" i="7049" s="1"/>
  <c r="C653" i="76"/>
  <c r="C654" i="76"/>
  <c r="J657" i="7059" s="1"/>
  <c r="N59" i="7049" s="1"/>
  <c r="C655" i="76"/>
  <c r="J658" i="7059" s="1"/>
  <c r="N60" i="7049" s="1"/>
  <c r="C656" i="76"/>
  <c r="C657" i="76"/>
  <c r="J660" i="7059" s="1"/>
  <c r="N62" i="7049" s="1"/>
  <c r="C658" i="76"/>
  <c r="J661" i="7059" s="1"/>
  <c r="C659" i="76"/>
  <c r="J662" i="7059"/>
  <c r="N64" i="7049" s="1"/>
  <c r="C660" i="76"/>
  <c r="J663" i="7059" s="1"/>
  <c r="C661" i="76"/>
  <c r="J664" i="7059"/>
  <c r="N66" i="7049" s="1"/>
  <c r="C662" i="76"/>
  <c r="J665" i="7059" s="1"/>
  <c r="C663" i="76"/>
  <c r="J666" i="7059" s="1"/>
  <c r="N68" i="7049" s="1"/>
  <c r="C664" i="76"/>
  <c r="J667" i="7059" s="1"/>
  <c r="N69" i="7049" s="1"/>
  <c r="C665" i="76"/>
  <c r="J668" i="7059" s="1"/>
  <c r="N70" i="7049" s="1"/>
  <c r="C666" i="76"/>
  <c r="C667" i="76"/>
  <c r="J670" i="7059" s="1"/>
  <c r="N72" i="7049" s="1"/>
  <c r="C668" i="76"/>
  <c r="J671" i="7059"/>
  <c r="C669" i="76"/>
  <c r="J672" i="7059" s="1"/>
  <c r="N74" i="7049" s="1"/>
  <c r="C670" i="76"/>
  <c r="J673" i="7059"/>
  <c r="C671" i="76"/>
  <c r="J674" i="7059" s="1"/>
  <c r="N76" i="7049" s="1"/>
  <c r="C672" i="76"/>
  <c r="J675" i="7059" s="1"/>
  <c r="N77" i="7049" s="1"/>
  <c r="C673" i="76"/>
  <c r="J676" i="7059"/>
  <c r="C674" i="76"/>
  <c r="C675" i="76"/>
  <c r="J678" i="7059"/>
  <c r="C676" i="76"/>
  <c r="J679" i="7059" s="1"/>
  <c r="C677" i="76"/>
  <c r="J680" i="7059" s="1"/>
  <c r="N82" i="7049" s="1"/>
  <c r="C678" i="76"/>
  <c r="J681" i="7059" s="1"/>
  <c r="N83" i="7049" s="1"/>
  <c r="C679" i="76"/>
  <c r="J682" i="7059" s="1"/>
  <c r="C680" i="76"/>
  <c r="J683" i="7059" s="1"/>
  <c r="N85" i="7049" s="1"/>
  <c r="C681" i="76"/>
  <c r="C682" i="76"/>
  <c r="J685" i="7059"/>
  <c r="C683" i="76"/>
  <c r="J686" i="7059" s="1"/>
  <c r="C684" i="76"/>
  <c r="J687" i="7059" s="1"/>
  <c r="C685" i="76"/>
  <c r="C686" i="76"/>
  <c r="J689" i="7059"/>
  <c r="N91" i="7049" s="1"/>
  <c r="C687" i="76"/>
  <c r="J690" i="7059" s="1"/>
  <c r="N92" i="7049" s="1"/>
  <c r="C688" i="76"/>
  <c r="J691" i="7059"/>
  <c r="N93" i="7049" s="1"/>
  <c r="C689" i="76"/>
  <c r="C690" i="76"/>
  <c r="J693" i="7059" s="1"/>
  <c r="N95" i="7049" s="1"/>
  <c r="C691" i="76"/>
  <c r="J694" i="7059"/>
  <c r="C692" i="76"/>
  <c r="J695" i="7059" s="1"/>
  <c r="C693" i="76"/>
  <c r="C694" i="76"/>
  <c r="J697" i="7059"/>
  <c r="N99" i="7049" s="1"/>
  <c r="C695" i="76"/>
  <c r="J698" i="7059"/>
  <c r="C696" i="76"/>
  <c r="C697" i="76"/>
  <c r="J700" i="7059" s="1"/>
  <c r="N102" i="7049" s="1"/>
  <c r="C698" i="76"/>
  <c r="J701" i="7059" s="1"/>
  <c r="C699" i="76"/>
  <c r="C700" i="76"/>
  <c r="J703" i="7059"/>
  <c r="C701" i="76"/>
  <c r="J704" i="7059"/>
  <c r="N106" i="7049" s="1"/>
  <c r="C702" i="76"/>
  <c r="C703" i="76"/>
  <c r="J706" i="7059"/>
  <c r="N108" i="7049" s="1"/>
  <c r="C704" i="76"/>
  <c r="C705" i="76"/>
  <c r="J708" i="7059"/>
  <c r="C706" i="76"/>
  <c r="J709" i="7059"/>
  <c r="N111" i="7049" s="1"/>
  <c r="C707" i="76"/>
  <c r="J710" i="7059"/>
  <c r="N112" i="7049" s="1"/>
  <c r="C708" i="76"/>
  <c r="J711" i="7059"/>
  <c r="C709" i="76"/>
  <c r="C710" i="76"/>
  <c r="C711" i="76"/>
  <c r="C712" i="76"/>
  <c r="C713" i="76"/>
  <c r="J716" i="7059" s="1"/>
  <c r="N118" i="7049" s="1"/>
  <c r="C714" i="76"/>
  <c r="J717" i="7059" s="1"/>
  <c r="C715" i="76"/>
  <c r="C716" i="76"/>
  <c r="J719" i="7059"/>
  <c r="C717" i="76"/>
  <c r="C718" i="76"/>
  <c r="J721" i="7059" s="1"/>
  <c r="N123" i="7049" s="1"/>
  <c r="C719" i="76"/>
  <c r="J722" i="7059" s="1"/>
  <c r="N124" i="7049" s="1"/>
  <c r="C720" i="76"/>
  <c r="J723" i="7059" s="1"/>
  <c r="C721" i="76"/>
  <c r="J724" i="7059" s="1"/>
  <c r="N126" i="7049" s="1"/>
  <c r="C722" i="76"/>
  <c r="J725" i="7059" s="1"/>
  <c r="C723" i="76"/>
  <c r="C724" i="76"/>
  <c r="J727" i="7059" s="1"/>
  <c r="N129" i="7049" s="1"/>
  <c r="C725" i="76"/>
  <c r="J728" i="7059" s="1"/>
  <c r="C726" i="76"/>
  <c r="J729" i="7059" s="1"/>
  <c r="N131" i="7049" s="1"/>
  <c r="C727" i="76"/>
  <c r="J730" i="7059"/>
  <c r="N132" i="7049" s="1"/>
  <c r="C728" i="76"/>
  <c r="J731" i="7059"/>
  <c r="C729" i="76"/>
  <c r="J732" i="7059" s="1"/>
  <c r="C730" i="76"/>
  <c r="J733" i="7059" s="1"/>
  <c r="N135" i="7049" s="1"/>
  <c r="C731" i="76"/>
  <c r="C732" i="76"/>
  <c r="J735" i="7059" s="1"/>
  <c r="C733" i="76"/>
  <c r="J736" i="7059" s="1"/>
  <c r="N138" i="7049" s="1"/>
  <c r="C734" i="76"/>
  <c r="J737" i="7059"/>
  <c r="N139" i="7049" s="1"/>
  <c r="C735" i="76"/>
  <c r="J738" i="7059"/>
  <c r="C736" i="76"/>
  <c r="J739" i="7059" s="1"/>
  <c r="C737" i="76"/>
  <c r="J740" i="7059" s="1"/>
  <c r="C738" i="76"/>
  <c r="J741" i="7059" s="1"/>
  <c r="N143" i="7049" s="1"/>
  <c r="C739" i="76"/>
  <c r="J742" i="7059"/>
  <c r="C740" i="76"/>
  <c r="J743" i="7059"/>
  <c r="C741" i="76"/>
  <c r="J744" i="7059"/>
  <c r="N146" i="7049" s="1"/>
  <c r="C742" i="76"/>
  <c r="C743" i="76"/>
  <c r="J746" i="7059" s="1"/>
  <c r="N148" i="7049" s="1"/>
  <c r="C744" i="76"/>
  <c r="J747" i="7059"/>
  <c r="C745" i="76"/>
  <c r="J748" i="7059" s="1"/>
  <c r="N150" i="7049" s="1"/>
  <c r="C746" i="76"/>
  <c r="J749" i="7059" s="1"/>
  <c r="N151" i="7049" s="1"/>
  <c r="C747" i="76"/>
  <c r="J750" i="7059" s="1"/>
  <c r="N152" i="7049" s="1"/>
  <c r="C748" i="76"/>
  <c r="J751" i="7059" s="1"/>
  <c r="N153" i="7049" s="1"/>
  <c r="C749" i="76"/>
  <c r="C750" i="76"/>
  <c r="J753" i="7059" s="1"/>
  <c r="C751" i="76"/>
  <c r="C752" i="76"/>
  <c r="J755" i="7059" s="1"/>
  <c r="N157" i="7049" s="1"/>
  <c r="C753" i="76"/>
  <c r="J756" i="7059" s="1"/>
  <c r="N158" i="7049" s="1"/>
  <c r="C754" i="76"/>
  <c r="J757" i="7059" s="1"/>
  <c r="N159" i="7049" s="1"/>
  <c r="C755" i="76"/>
  <c r="J758" i="7059"/>
  <c r="N160" i="7049" s="1"/>
  <c r="C756" i="76"/>
  <c r="J759" i="7059" s="1"/>
  <c r="N161" i="7049" s="1"/>
  <c r="C757" i="76"/>
  <c r="C758" i="76"/>
  <c r="C759" i="76"/>
  <c r="C760" i="76"/>
  <c r="C761" i="76"/>
  <c r="J764" i="7059"/>
  <c r="N166" i="7049" s="1"/>
  <c r="C762" i="76"/>
  <c r="J765" i="7059"/>
  <c r="C763" i="76"/>
  <c r="J766" i="7059" s="1"/>
  <c r="N168" i="7049" s="1"/>
  <c r="C764" i="76"/>
  <c r="C765" i="76"/>
  <c r="J768" i="7059"/>
  <c r="N170" i="7049" s="1"/>
  <c r="C766" i="76"/>
  <c r="J769" i="7059" s="1"/>
  <c r="C767" i="76"/>
  <c r="J770" i="7059" s="1"/>
  <c r="N172" i="7049" s="1"/>
  <c r="C768" i="76"/>
  <c r="C769" i="76"/>
  <c r="J772" i="7059"/>
  <c r="C770" i="76"/>
  <c r="J773" i="7059" s="1"/>
  <c r="N175" i="7049" s="1"/>
  <c r="C771" i="76"/>
  <c r="J774" i="7059" s="1"/>
  <c r="N176" i="7049" s="1"/>
  <c r="C772" i="76"/>
  <c r="C773" i="76"/>
  <c r="C774" i="76"/>
  <c r="J777" i="7059" s="1"/>
  <c r="C775" i="76"/>
  <c r="J778" i="7059"/>
  <c r="N180" i="7049" s="1"/>
  <c r="C776" i="76"/>
  <c r="C777" i="76"/>
  <c r="C778" i="76"/>
  <c r="J781" i="7059" s="1"/>
  <c r="N183" i="7049" s="1"/>
  <c r="C779" i="76"/>
  <c r="J782" i="7059" s="1"/>
  <c r="C780" i="76"/>
  <c r="J783" i="7059" s="1"/>
  <c r="C781" i="76"/>
  <c r="J784" i="7059"/>
  <c r="N186" i="7049" s="1"/>
  <c r="C782" i="76"/>
  <c r="J785" i="7059" s="1"/>
  <c r="N187" i="7049" s="1"/>
  <c r="C783" i="76"/>
  <c r="J786" i="7059" s="1"/>
  <c r="N188" i="7049" s="1"/>
  <c r="C784" i="76"/>
  <c r="C785" i="76"/>
  <c r="J788" i="7059" s="1"/>
  <c r="N190" i="7049" s="1"/>
  <c r="C786" i="76"/>
  <c r="J789" i="7059" s="1"/>
  <c r="N191" i="7049" s="1"/>
  <c r="C787" i="76"/>
  <c r="J790" i="7059" s="1"/>
  <c r="C788" i="76"/>
  <c r="J791" i="7059" s="1"/>
  <c r="N193" i="7049" s="1"/>
  <c r="C789" i="76"/>
  <c r="J792" i="7059"/>
  <c r="N194" i="7049" s="1"/>
  <c r="C790" i="76"/>
  <c r="J793" i="7059"/>
  <c r="N195" i="7049" s="1"/>
  <c r="C791" i="76"/>
  <c r="J794" i="7059" s="1"/>
  <c r="C792" i="76"/>
  <c r="J795" i="7059" s="1"/>
  <c r="N197" i="7049" s="1"/>
  <c r="C793" i="76"/>
  <c r="C794" i="76"/>
  <c r="J797" i="7059" s="1"/>
  <c r="N199" i="7049" s="1"/>
  <c r="C795" i="76"/>
  <c r="J798" i="7059" s="1"/>
  <c r="N200" i="7049" s="1"/>
  <c r="C796" i="76"/>
  <c r="C797" i="76"/>
  <c r="J800" i="7059" s="1"/>
  <c r="N202" i="7049" s="1"/>
  <c r="C798" i="76"/>
  <c r="J801" i="7059"/>
  <c r="C799" i="76"/>
  <c r="J802" i="7059"/>
  <c r="N204" i="7049" s="1"/>
  <c r="C800" i="76"/>
  <c r="J803" i="7059"/>
  <c r="N205" i="7049" s="1"/>
  <c r="C801" i="76"/>
  <c r="J804" i="7059" s="1"/>
  <c r="N206" i="7049" s="1"/>
  <c r="C802" i="76"/>
  <c r="J805" i="7059" s="1"/>
  <c r="N207" i="7049" s="1"/>
  <c r="C803" i="76"/>
  <c r="J806" i="7059" s="1"/>
  <c r="N208" i="7049" s="1"/>
  <c r="C804" i="76"/>
  <c r="C805" i="76"/>
  <c r="J808" i="7059" s="1"/>
  <c r="N210" i="7049" s="1"/>
  <c r="C806" i="76"/>
  <c r="J809" i="7059"/>
  <c r="N211" i="7049" s="1"/>
  <c r="C807" i="76"/>
  <c r="J810" i="7059" s="1"/>
  <c r="N212" i="7049" s="1"/>
  <c r="C808" i="76"/>
  <c r="J811" i="7059"/>
  <c r="N213" i="7049" s="1"/>
  <c r="C809" i="76"/>
  <c r="J812" i="7059"/>
  <c r="C810" i="76"/>
  <c r="J813" i="7059" s="1"/>
  <c r="N215" i="7049" s="1"/>
  <c r="C811" i="76"/>
  <c r="C812" i="76"/>
  <c r="J815" i="7059" s="1"/>
  <c r="C813" i="76"/>
  <c r="C814" i="76"/>
  <c r="J817" i="7059"/>
  <c r="C815" i="76"/>
  <c r="J818" i="7059"/>
  <c r="N220" i="7049" s="1"/>
  <c r="C816" i="76"/>
  <c r="C817" i="76"/>
  <c r="J820" i="7059"/>
  <c r="N222" i="7049" s="1"/>
  <c r="C818" i="76"/>
  <c r="J821" i="7059" s="1"/>
  <c r="N223" i="7049" s="1"/>
  <c r="C819" i="76"/>
  <c r="X819" i="7055"/>
  <c r="C820" i="76"/>
  <c r="J823" i="7059"/>
  <c r="N225" i="7049" s="1"/>
  <c r="C821" i="76"/>
  <c r="J824" i="7059" s="1"/>
  <c r="N226" i="7049" s="1"/>
  <c r="C822" i="76"/>
  <c r="C823" i="76"/>
  <c r="J826" i="7059" s="1"/>
  <c r="N228" i="7049" s="1"/>
  <c r="C824" i="76"/>
  <c r="J827" i="7059"/>
  <c r="N229" i="7049" s="1"/>
  <c r="C825" i="76"/>
  <c r="J828" i="7059"/>
  <c r="N230" i="7049" s="1"/>
  <c r="C826" i="76"/>
  <c r="J829" i="7059"/>
  <c r="N231" i="7049" s="1"/>
  <c r="C827" i="76"/>
  <c r="J830" i="7059" s="1"/>
  <c r="N232" i="7049" s="1"/>
  <c r="C828" i="76"/>
  <c r="J831" i="7059"/>
  <c r="N233" i="7049" s="1"/>
  <c r="C829" i="76"/>
  <c r="J832" i="7059"/>
  <c r="C830" i="76"/>
  <c r="C831" i="76"/>
  <c r="C832" i="76"/>
  <c r="J835" i="7059"/>
  <c r="C833" i="76"/>
  <c r="C834" i="76"/>
  <c r="C835" i="76"/>
  <c r="J838" i="7059"/>
  <c r="N240" i="7049" s="1"/>
  <c r="C836" i="76"/>
  <c r="C837" i="76"/>
  <c r="J840" i="7059"/>
  <c r="N242" i="7049" s="1"/>
  <c r="C838" i="76"/>
  <c r="C839" i="76"/>
  <c r="J842" i="7059"/>
  <c r="N244" i="7049" s="1"/>
  <c r="C840" i="76"/>
  <c r="J843" i="7059" s="1"/>
  <c r="N245" i="7049" s="1"/>
  <c r="C841" i="76"/>
  <c r="C842" i="76"/>
  <c r="J845" i="7059" s="1"/>
  <c r="C843" i="76"/>
  <c r="J846" i="7059" s="1"/>
  <c r="C844" i="76"/>
  <c r="J847" i="7059" s="1"/>
  <c r="N249" i="7049" s="1"/>
  <c r="C845" i="76"/>
  <c r="J848" i="7059" s="1"/>
  <c r="N250" i="7049" s="1"/>
  <c r="C846" i="76"/>
  <c r="C847" i="76"/>
  <c r="J850" i="7059" s="1"/>
  <c r="N252" i="7049" s="1"/>
  <c r="C848" i="76"/>
  <c r="J851" i="7059" s="1"/>
  <c r="C849" i="76"/>
  <c r="C850" i="76"/>
  <c r="J853" i="7059"/>
  <c r="N255" i="7049" s="1"/>
  <c r="C851" i="76"/>
  <c r="C852" i="76"/>
  <c r="J855" i="7059"/>
  <c r="N257" i="7049" s="1"/>
  <c r="C853" i="76"/>
  <c r="J856" i="7059" s="1"/>
  <c r="N258" i="7049" s="1"/>
  <c r="C854" i="76"/>
  <c r="J857" i="7059" s="1"/>
  <c r="N259" i="7049" s="1"/>
  <c r="C855" i="76"/>
  <c r="J858" i="7059" s="1"/>
  <c r="N260" i="7049" s="1"/>
  <c r="C856" i="76"/>
  <c r="J859" i="7059" s="1"/>
  <c r="N261" i="7049" s="1"/>
  <c r="C857" i="76"/>
  <c r="J860" i="7059"/>
  <c r="N262" i="7049" s="1"/>
  <c r="C858" i="76"/>
  <c r="J861" i="7059" s="1"/>
  <c r="N263" i="7049" s="1"/>
  <c r="C859" i="76"/>
  <c r="J862" i="7059" s="1"/>
  <c r="N264" i="7049" s="1"/>
  <c r="C860" i="76"/>
  <c r="C861" i="76"/>
  <c r="J864" i="7059"/>
  <c r="N266" i="7049" s="1"/>
  <c r="C862" i="76"/>
  <c r="J865" i="7059"/>
  <c r="N267" i="7049" s="1"/>
  <c r="C863" i="76"/>
  <c r="C864" i="76"/>
  <c r="J867" i="7059"/>
  <c r="C865" i="76"/>
  <c r="C866" i="76"/>
  <c r="J869" i="7059" s="1"/>
  <c r="N271" i="7049" s="1"/>
  <c r="C867" i="76"/>
  <c r="J870" i="7059" s="1"/>
  <c r="C868" i="76"/>
  <c r="C869" i="76"/>
  <c r="J872" i="7059"/>
  <c r="C870" i="76"/>
  <c r="J873" i="7059"/>
  <c r="N275" i="7049" s="1"/>
  <c r="C871" i="76"/>
  <c r="J874" i="7059" s="1"/>
  <c r="N276" i="7049" s="1"/>
  <c r="C872" i="76"/>
  <c r="C873" i="76"/>
  <c r="J876" i="7059" s="1"/>
  <c r="N278" i="7049" s="1"/>
  <c r="C874" i="76"/>
  <c r="J877" i="7059"/>
  <c r="N279" i="7049" s="1"/>
  <c r="C875" i="76"/>
  <c r="J878" i="7059" s="1"/>
  <c r="N280" i="7049" s="1"/>
  <c r="C876" i="76"/>
  <c r="J879" i="7059" s="1"/>
  <c r="N281" i="7049" s="1"/>
  <c r="C877" i="76"/>
  <c r="J880" i="7059" s="1"/>
  <c r="N282" i="7049" s="1"/>
  <c r="C878" i="76"/>
  <c r="C879" i="76"/>
  <c r="J882" i="7059" s="1"/>
  <c r="N284" i="7049" s="1"/>
  <c r="C880" i="76"/>
  <c r="J883" i="7059" s="1"/>
  <c r="N285" i="7049" s="1"/>
  <c r="C881" i="76"/>
  <c r="J884" i="7059"/>
  <c r="C882" i="76"/>
  <c r="J885" i="7059"/>
  <c r="C883" i="76"/>
  <c r="J886" i="7059"/>
  <c r="N288" i="7049" s="1"/>
  <c r="C884" i="76"/>
  <c r="C885" i="76"/>
  <c r="J888" i="7059"/>
  <c r="N290" i="7049" s="1"/>
  <c r="C886" i="76"/>
  <c r="J889" i="7059" s="1"/>
  <c r="N291" i="7049" s="1"/>
  <c r="C887" i="76"/>
  <c r="C888" i="76"/>
  <c r="C889" i="76"/>
  <c r="J892" i="7059"/>
  <c r="C890" i="76"/>
  <c r="J893" i="7059"/>
  <c r="C891" i="76"/>
  <c r="J894" i="7059"/>
  <c r="N296" i="7049" s="1"/>
  <c r="C892" i="76"/>
  <c r="J895" i="7059"/>
  <c r="N297" i="7049" s="1"/>
  <c r="C893" i="76"/>
  <c r="J896" i="7059" s="1"/>
  <c r="N298" i="7049" s="1"/>
  <c r="C894" i="76"/>
  <c r="J897" i="7059"/>
  <c r="N299" i="7049" s="1"/>
  <c r="C895" i="76"/>
  <c r="J898" i="7059"/>
  <c r="N300" i="7049" s="1"/>
  <c r="C896" i="76"/>
  <c r="J899" i="7059"/>
  <c r="C897" i="76"/>
  <c r="J900" i="7059" s="1"/>
  <c r="N302" i="7049" s="1"/>
  <c r="C898" i="76"/>
  <c r="J901" i="7059" s="1"/>
  <c r="C899" i="76"/>
  <c r="C900" i="76"/>
  <c r="J903" i="7059"/>
  <c r="N305" i="7049" s="1"/>
  <c r="C901" i="76"/>
  <c r="X901" i="7055" s="1"/>
  <c r="C902" i="76"/>
  <c r="J905" i="7059"/>
  <c r="C903" i="76"/>
  <c r="J906" i="7059"/>
  <c r="N308" i="7049" s="1"/>
  <c r="C904" i="76"/>
  <c r="J907" i="7059"/>
  <c r="N309" i="7049" s="1"/>
  <c r="C905" i="76"/>
  <c r="J908" i="7059" s="1"/>
  <c r="N310" i="7049" s="1"/>
  <c r="C906" i="76"/>
  <c r="J909" i="7059" s="1"/>
  <c r="N311" i="7049" s="1"/>
  <c r="C907" i="76"/>
  <c r="X907" i="7055" s="1"/>
  <c r="C908" i="76"/>
  <c r="J911" i="7059" s="1"/>
  <c r="N313" i="7049" s="1"/>
  <c r="C909" i="76"/>
  <c r="C910" i="76"/>
  <c r="J913" i="7059" s="1"/>
  <c r="C911" i="76"/>
  <c r="J914" i="7059" s="1"/>
  <c r="C912" i="76"/>
  <c r="J915" i="7059" s="1"/>
  <c r="N317" i="7049" s="1"/>
  <c r="C913" i="76"/>
  <c r="C914" i="76"/>
  <c r="J917" i="7059" s="1"/>
  <c r="N319" i="7049" s="1"/>
  <c r="C915" i="76"/>
  <c r="J918" i="7059"/>
  <c r="N320" i="7049" s="1"/>
  <c r="C916" i="76"/>
  <c r="C917" i="76"/>
  <c r="J920" i="7059" s="1"/>
  <c r="N322" i="7049" s="1"/>
  <c r="C918" i="76"/>
  <c r="J921" i="7059"/>
  <c r="N323" i="7049" s="1"/>
  <c r="C919" i="76"/>
  <c r="J922" i="7059" s="1"/>
  <c r="N324" i="7049" s="1"/>
  <c r="C920" i="76"/>
  <c r="J923" i="7059" s="1"/>
  <c r="N325" i="7049" s="1"/>
  <c r="C921" i="76"/>
  <c r="J924" i="7059" s="1"/>
  <c r="C922" i="76"/>
  <c r="J925" i="7059" s="1"/>
  <c r="N327" i="7049" s="1"/>
  <c r="C923" i="76"/>
  <c r="C924" i="76"/>
  <c r="C925" i="76"/>
  <c r="X925" i="7055"/>
  <c r="C926" i="76"/>
  <c r="J929" i="7059" s="1"/>
  <c r="C927" i="76"/>
  <c r="C928" i="76"/>
  <c r="J931" i="7059" s="1"/>
  <c r="N333" i="7049" s="1"/>
  <c r="C929" i="76"/>
  <c r="J932" i="7059" s="1"/>
  <c r="N334" i="7049" s="1"/>
  <c r="C930" i="76"/>
  <c r="C931" i="76"/>
  <c r="J934" i="7059" s="1"/>
  <c r="N336" i="7049" s="1"/>
  <c r="C932" i="76"/>
  <c r="J935" i="7059"/>
  <c r="N337" i="7049" s="1"/>
  <c r="C933" i="76"/>
  <c r="C934" i="76"/>
  <c r="J937" i="7059"/>
  <c r="N339" i="7049" s="1"/>
  <c r="C935" i="76"/>
  <c r="J938" i="7059"/>
  <c r="N340" i="7049" s="1"/>
  <c r="C936" i="76"/>
  <c r="C937" i="76"/>
  <c r="C938" i="76"/>
  <c r="J941" i="7059" s="1"/>
  <c r="N343" i="7049" s="1"/>
  <c r="C939" i="76"/>
  <c r="C940" i="76"/>
  <c r="J943" i="7059"/>
  <c r="N345" i="7049" s="1"/>
  <c r="C941" i="76"/>
  <c r="J944" i="7059"/>
  <c r="N346" i="7049" s="1"/>
  <c r="C942" i="76"/>
  <c r="J945" i="7059" s="1"/>
  <c r="C943" i="76"/>
  <c r="J946" i="7059" s="1"/>
  <c r="N348" i="7049" s="1"/>
  <c r="C944" i="76"/>
  <c r="J947" i="7059" s="1"/>
  <c r="N349" i="7049" s="1"/>
  <c r="C945" i="76"/>
  <c r="J948" i="7059" s="1"/>
  <c r="N350" i="7049" s="1"/>
  <c r="C946" i="76"/>
  <c r="J949" i="7059" s="1"/>
  <c r="N351" i="7049" s="1"/>
  <c r="C947" i="76"/>
  <c r="C948" i="76"/>
  <c r="C949" i="76"/>
  <c r="J952" i="7059" s="1"/>
  <c r="N354" i="7049" s="1"/>
  <c r="C950" i="76"/>
  <c r="X950" i="7055" s="1"/>
  <c r="C951" i="76"/>
  <c r="J954" i="7059" s="1"/>
  <c r="C952" i="76"/>
  <c r="C953" i="76"/>
  <c r="J956" i="7059" s="1"/>
  <c r="N358" i="7049" s="1"/>
  <c r="C954" i="76"/>
  <c r="C955" i="76"/>
  <c r="J958" i="7059"/>
  <c r="N360" i="7049" s="1"/>
  <c r="C956" i="76"/>
  <c r="J959" i="7059"/>
  <c r="N361" i="7049" s="1"/>
  <c r="C957" i="76"/>
  <c r="J960" i="7059"/>
  <c r="N362" i="7049" s="1"/>
  <c r="C958" i="76"/>
  <c r="J961" i="7059" s="1"/>
  <c r="C959" i="76"/>
  <c r="C960" i="76"/>
  <c r="J963" i="7059" s="1"/>
  <c r="N365" i="7049" s="1"/>
  <c r="C961" i="76"/>
  <c r="J964" i="7059" s="1"/>
  <c r="C962" i="76"/>
  <c r="J965" i="7059" s="1"/>
  <c r="N367" i="7049" s="1"/>
  <c r="C963" i="76"/>
  <c r="J966" i="7059" s="1"/>
  <c r="N368" i="7049" s="1"/>
  <c r="C964" i="76"/>
  <c r="J967" i="7059" s="1"/>
  <c r="N369" i="7049" s="1"/>
  <c r="C965" i="76"/>
  <c r="J968" i="7059"/>
  <c r="N370" i="7049" s="1"/>
  <c r="C966" i="76"/>
  <c r="C967" i="76"/>
  <c r="C968" i="76"/>
  <c r="J971" i="7059" s="1"/>
  <c r="N373" i="7049" s="1"/>
  <c r="C969" i="76"/>
  <c r="J972" i="7059"/>
  <c r="N374" i="7049" s="1"/>
  <c r="C970" i="76"/>
  <c r="J973" i="7059" s="1"/>
  <c r="N375" i="7049" s="1"/>
  <c r="C971" i="76"/>
  <c r="J974" i="7059"/>
  <c r="C972" i="76"/>
  <c r="J975" i="7059"/>
  <c r="N377" i="7049" s="1"/>
  <c r="C973" i="76"/>
  <c r="J976" i="7059" s="1"/>
  <c r="N378" i="7049" s="1"/>
  <c r="C974" i="76"/>
  <c r="J977" i="7059"/>
  <c r="N379" i="7049" s="1"/>
  <c r="C975" i="76"/>
  <c r="J978" i="7059"/>
  <c r="C976" i="76"/>
  <c r="J979" i="7059"/>
  <c r="N381" i="7049" s="1"/>
  <c r="C977" i="76"/>
  <c r="J980" i="7059"/>
  <c r="N382" i="7049" s="1"/>
  <c r="C978" i="76"/>
  <c r="J981" i="7059" s="1"/>
  <c r="N383" i="7049" s="1"/>
  <c r="C979" i="76"/>
  <c r="C980" i="76"/>
  <c r="J983" i="7059" s="1"/>
  <c r="N385" i="7049" s="1"/>
  <c r="C981" i="76"/>
  <c r="J984" i="7059" s="1"/>
  <c r="N386" i="7049" s="1"/>
  <c r="C982" i="76"/>
  <c r="C983" i="76"/>
  <c r="C984" i="76"/>
  <c r="J987" i="7059" s="1"/>
  <c r="N389" i="7049" s="1"/>
  <c r="C985" i="76"/>
  <c r="J988" i="7059" s="1"/>
  <c r="N390" i="7049" s="1"/>
  <c r="C986" i="76"/>
  <c r="J989" i="7059" s="1"/>
  <c r="N391" i="7049" s="1"/>
  <c r="C987" i="76"/>
  <c r="J990" i="7059" s="1"/>
  <c r="N392" i="7049" s="1"/>
  <c r="C988" i="76"/>
  <c r="J991" i="7059" s="1"/>
  <c r="N393" i="7049" s="1"/>
  <c r="C989" i="76"/>
  <c r="J992" i="7059" s="1"/>
  <c r="N394" i="7049" s="1"/>
  <c r="C990" i="76"/>
  <c r="J993" i="7059" s="1"/>
  <c r="C991" i="76"/>
  <c r="C992" i="76"/>
  <c r="J995" i="7059"/>
  <c r="N397" i="7049" s="1"/>
  <c r="C993" i="76"/>
  <c r="C994" i="76"/>
  <c r="J997" i="7059" s="1"/>
  <c r="N399" i="7049" s="1"/>
  <c r="C995" i="76"/>
  <c r="J998" i="7059" s="1"/>
  <c r="N400" i="7049" s="1"/>
  <c r="C996" i="76"/>
  <c r="J999" i="7059"/>
  <c r="N401" i="7049" s="1"/>
  <c r="C997" i="76"/>
  <c r="J1000" i="7059" s="1"/>
  <c r="N402" i="7049" s="1"/>
  <c r="C998" i="76"/>
  <c r="J1001" i="7059"/>
  <c r="C999" i="76"/>
  <c r="J1002" i="7059"/>
  <c r="N404" i="7049" s="1"/>
  <c r="C1000" i="76"/>
  <c r="J1003" i="7059" s="1"/>
  <c r="N405" i="7049" s="1"/>
  <c r="C1001" i="76"/>
  <c r="J1004" i="7059"/>
  <c r="N406" i="7049" s="1"/>
  <c r="C1002" i="76"/>
  <c r="J1005" i="7059"/>
  <c r="N407" i="7049" s="1"/>
  <c r="C1003" i="76"/>
  <c r="J1006" i="7059"/>
  <c r="N408" i="7049" s="1"/>
  <c r="C1004" i="76"/>
  <c r="J1007" i="7059" s="1"/>
  <c r="N409" i="7049" s="1"/>
  <c r="C1005" i="76"/>
  <c r="J1008" i="7059"/>
  <c r="N410" i="7049" s="1"/>
  <c r="C1006" i="76"/>
  <c r="J1009" i="7059"/>
  <c r="N411" i="7049" s="1"/>
  <c r="C1007" i="76"/>
  <c r="C1008" i="76"/>
  <c r="J1011" i="7059"/>
  <c r="N413" i="7049" s="1"/>
  <c r="C1009" i="76"/>
  <c r="J1012" i="7059" s="1"/>
  <c r="N414" i="7049" s="1"/>
  <c r="C1010" i="76"/>
  <c r="J1013" i="7059" s="1"/>
  <c r="N415" i="7049" s="1"/>
  <c r="C1011" i="76"/>
  <c r="C1012" i="76"/>
  <c r="J1015" i="7059" s="1"/>
  <c r="N417" i="7049" s="1"/>
  <c r="C1013" i="76"/>
  <c r="J1016" i="7059" s="1"/>
  <c r="C1014" i="76"/>
  <c r="C1015" i="76"/>
  <c r="C1016" i="76"/>
  <c r="J1019" i="7059" s="1"/>
  <c r="C1017" i="76"/>
  <c r="J1020" i="7059" s="1"/>
  <c r="N422" i="7049" s="1"/>
  <c r="C1018" i="76"/>
  <c r="J1021" i="7059" s="1"/>
  <c r="N423" i="7049" s="1"/>
  <c r="C1019" i="76"/>
  <c r="J1022" i="7059" s="1"/>
  <c r="N424" i="7049" s="1"/>
  <c r="C1020" i="76"/>
  <c r="J1023" i="7059" s="1"/>
  <c r="N425" i="7049" s="1"/>
  <c r="C1021" i="76"/>
  <c r="J1024" i="7059"/>
  <c r="N426" i="7049" s="1"/>
  <c r="C1022" i="76"/>
  <c r="J1025" i="7059" s="1"/>
  <c r="N427" i="7049" s="1"/>
  <c r="C1023" i="76"/>
  <c r="C1024" i="76"/>
  <c r="J1027" i="7059" s="1"/>
  <c r="N429" i="7049" s="1"/>
  <c r="C1025" i="76"/>
  <c r="C1026" i="76"/>
  <c r="J1029" i="7059" s="1"/>
  <c r="N431" i="7049" s="1"/>
  <c r="C1027" i="76"/>
  <c r="J1030" i="7059" s="1"/>
  <c r="N432" i="7049" s="1"/>
  <c r="C1028" i="76"/>
  <c r="J1031" i="7059" s="1"/>
  <c r="C1029" i="76"/>
  <c r="C1030" i="76"/>
  <c r="J1033" i="7059"/>
  <c r="N435" i="7049" s="1"/>
  <c r="C1031" i="76"/>
  <c r="J1034" i="7059" s="1"/>
  <c r="N436" i="7049" s="1"/>
  <c r="C1032" i="76"/>
  <c r="C1033" i="76"/>
  <c r="J1036" i="7059" s="1"/>
  <c r="N438" i="7049" s="1"/>
  <c r="C1034" i="76"/>
  <c r="J1037" i="7059" s="1"/>
  <c r="N439" i="7049" s="1"/>
  <c r="C1035" i="76"/>
  <c r="C1036" i="76"/>
  <c r="J1039" i="7059"/>
  <c r="N441" i="7049" s="1"/>
  <c r="C1037" i="76"/>
  <c r="C1038" i="76"/>
  <c r="J1041" i="7059"/>
  <c r="N443" i="7049" s="1"/>
  <c r="C1039" i="76"/>
  <c r="J1042" i="7059" s="1"/>
  <c r="N444" i="7049" s="1"/>
  <c r="C1040" i="76"/>
  <c r="J1043" i="7059"/>
  <c r="N445" i="7049" s="1"/>
  <c r="C1041" i="76"/>
  <c r="C1042" i="76"/>
  <c r="J1045" i="7059" s="1"/>
  <c r="N447" i="7049" s="1"/>
  <c r="C1043" i="76"/>
  <c r="C1044" i="76"/>
  <c r="J1047" i="7059" s="1"/>
  <c r="N449" i="7049" s="1"/>
  <c r="C1045" i="76"/>
  <c r="C1046" i="76"/>
  <c r="C1047" i="76"/>
  <c r="J1050" i="7059"/>
  <c r="C1048" i="76"/>
  <c r="J1051" i="7059"/>
  <c r="N453" i="7049" s="1"/>
  <c r="C1049" i="76"/>
  <c r="J1052" i="7059" s="1"/>
  <c r="C1050" i="76"/>
  <c r="J1053" i="7059"/>
  <c r="N455" i="7049" s="1"/>
  <c r="C1051" i="76"/>
  <c r="C1052" i="76"/>
  <c r="J1055" i="7059"/>
  <c r="N457" i="7049" s="1"/>
  <c r="C1053" i="76"/>
  <c r="C1054" i="76"/>
  <c r="J1057" i="7059"/>
  <c r="N459" i="7049" s="1"/>
  <c r="C1055" i="76"/>
  <c r="J1058" i="7059" s="1"/>
  <c r="N460" i="7049" s="1"/>
  <c r="C1056" i="76"/>
  <c r="J1059" i="7059" s="1"/>
  <c r="N461" i="7049" s="1"/>
  <c r="C1057" i="76"/>
  <c r="C1058" i="76"/>
  <c r="J1061" i="7059" s="1"/>
  <c r="N463" i="7049" s="1"/>
  <c r="C1059" i="76"/>
  <c r="C1060" i="76"/>
  <c r="J1063" i="7059" s="1"/>
  <c r="N465" i="7049" s="1"/>
  <c r="C1061" i="76"/>
  <c r="J1064" i="7059" s="1"/>
  <c r="N466" i="7049" s="1"/>
  <c r="C1062" i="76"/>
  <c r="J1065" i="7059" s="1"/>
  <c r="N467" i="7049" s="1"/>
  <c r="C1063" i="76"/>
  <c r="J1066" i="7059"/>
  <c r="N468" i="7049" s="1"/>
  <c r="C1064" i="76"/>
  <c r="J1067" i="7059" s="1"/>
  <c r="N469" i="7049" s="1"/>
  <c r="C1065" i="76"/>
  <c r="C1066" i="76"/>
  <c r="J1069" i="7059" s="1"/>
  <c r="N471" i="7049" s="1"/>
  <c r="C1067" i="76"/>
  <c r="C1068" i="76"/>
  <c r="C1069" i="76"/>
  <c r="J1072" i="7059"/>
  <c r="N474" i="7049" s="1"/>
  <c r="C1070" i="76"/>
  <c r="C1071" i="76"/>
  <c r="J1074" i="7059"/>
  <c r="C1072" i="76"/>
  <c r="C1073" i="76"/>
  <c r="J1076" i="7059" s="1"/>
  <c r="N478" i="7049" s="1"/>
  <c r="C1074" i="76"/>
  <c r="J1077" i="7059" s="1"/>
  <c r="N479" i="7049" s="1"/>
  <c r="C1075" i="76"/>
  <c r="J1078" i="7059" s="1"/>
  <c r="N480" i="7049" s="1"/>
  <c r="C1076" i="76"/>
  <c r="C1077" i="76"/>
  <c r="J1080" i="7059" s="1"/>
  <c r="N482" i="7049" s="1"/>
  <c r="C1078" i="76"/>
  <c r="J1081" i="7059"/>
  <c r="N483" i="7049" s="1"/>
  <c r="C1079" i="76"/>
  <c r="J1082" i="7059" s="1"/>
  <c r="N484" i="7049" s="1"/>
  <c r="C1080" i="76"/>
  <c r="C1081" i="76"/>
  <c r="J1084" i="7059" s="1"/>
  <c r="N486" i="7049" s="1"/>
  <c r="C1082" i="76"/>
  <c r="J1085" i="7059" s="1"/>
  <c r="N487" i="7049" s="1"/>
  <c r="C1083" i="76"/>
  <c r="C1084" i="76"/>
  <c r="J1087" i="7059" s="1"/>
  <c r="N489" i="7049"/>
  <c r="C1085" i="76"/>
  <c r="J1088" i="7059" s="1"/>
  <c r="N490" i="7049"/>
  <c r="C1086" i="76"/>
  <c r="J1089" i="7059" s="1"/>
  <c r="C1087" i="76"/>
  <c r="C1088" i="76"/>
  <c r="J1091" i="7059"/>
  <c r="N493" i="7049" s="1"/>
  <c r="C1089" i="76"/>
  <c r="C1090" i="76"/>
  <c r="C1091" i="76"/>
  <c r="C1092" i="76"/>
  <c r="J1095" i="7059" s="1"/>
  <c r="N497" i="7049" s="1"/>
  <c r="C1093" i="76"/>
  <c r="C1094" i="76"/>
  <c r="J1097" i="7059" s="1"/>
  <c r="N499" i="7049" s="1"/>
  <c r="C1095" i="76"/>
  <c r="J1098" i="7059" s="1"/>
  <c r="C1096" i="76"/>
  <c r="C1097" i="76"/>
  <c r="C1098" i="76"/>
  <c r="C1099" i="76"/>
  <c r="J1102" i="7059"/>
  <c r="C1100" i="76"/>
  <c r="J1103" i="7059" s="1"/>
  <c r="N505" i="7049" s="1"/>
  <c r="C1101" i="76"/>
  <c r="J1104" i="7059" s="1"/>
  <c r="N506" i="7049" s="1"/>
  <c r="C1102" i="76"/>
  <c r="J1105" i="7059" s="1"/>
  <c r="N507" i="7049" s="1"/>
  <c r="C1103" i="76"/>
  <c r="J1106" i="7059"/>
  <c r="N508" i="7049" s="1"/>
  <c r="C1104" i="76"/>
  <c r="C1105" i="76"/>
  <c r="X1105" i="7055" s="1"/>
  <c r="C1106" i="76"/>
  <c r="C1107" i="76"/>
  <c r="J1110" i="7059" s="1"/>
  <c r="C1108" i="76"/>
  <c r="C1109" i="76"/>
  <c r="J1112" i="7059"/>
  <c r="C1110" i="76"/>
  <c r="J1113" i="7059" s="1"/>
  <c r="C1111" i="76"/>
  <c r="J1114" i="7059" s="1"/>
  <c r="N516" i="7049" s="1"/>
  <c r="C1112" i="76"/>
  <c r="J1115" i="7059" s="1"/>
  <c r="C1113" i="76"/>
  <c r="J1116" i="7059" s="1"/>
  <c r="N518" i="7049" s="1"/>
  <c r="C1114" i="76"/>
  <c r="J1117" i="7059"/>
  <c r="C1115" i="76"/>
  <c r="J1118" i="7059" s="1"/>
  <c r="C1116" i="76"/>
  <c r="J1119" i="7059"/>
  <c r="N521" i="7049" s="1"/>
  <c r="C1117" i="76"/>
  <c r="C1118" i="76"/>
  <c r="J1121" i="7059" s="1"/>
  <c r="C1119" i="76"/>
  <c r="J1122" i="7059" s="1"/>
  <c r="N524" i="7049" s="1"/>
  <c r="C1120" i="76"/>
  <c r="C1121" i="76"/>
  <c r="J1124" i="7059" s="1"/>
  <c r="N526" i="7049" s="1"/>
  <c r="C1122" i="76"/>
  <c r="J1125" i="7059" s="1"/>
  <c r="C1123" i="76"/>
  <c r="C1124" i="76"/>
  <c r="J1127" i="7059" s="1"/>
  <c r="C1125" i="76"/>
  <c r="C1126" i="76"/>
  <c r="J1129" i="7059" s="1"/>
  <c r="C1127" i="76"/>
  <c r="C1128" i="76"/>
  <c r="J1131" i="7059" s="1"/>
  <c r="C1129" i="76"/>
  <c r="J1132" i="7059" s="1"/>
  <c r="N534" i="7049" s="1"/>
  <c r="C1130" i="76"/>
  <c r="J1133" i="7059" s="1"/>
  <c r="C1131" i="76"/>
  <c r="X1131" i="7055"/>
  <c r="C1132" i="76"/>
  <c r="C1133" i="76"/>
  <c r="J1136" i="7059" s="1"/>
  <c r="N538" i="7049" s="1"/>
  <c r="C1134" i="76"/>
  <c r="J1137" i="7059" s="1"/>
  <c r="C1135" i="76"/>
  <c r="J1138" i="7059" s="1"/>
  <c r="N540" i="7049" s="1"/>
  <c r="C1136" i="76"/>
  <c r="J1139" i="7059" s="1"/>
  <c r="N541" i="7049" s="1"/>
  <c r="C1137" i="76"/>
  <c r="J1140" i="7059" s="1"/>
  <c r="N542" i="7049" s="1"/>
  <c r="C1138" i="76"/>
  <c r="C1139" i="76"/>
  <c r="J1142" i="7059" s="1"/>
  <c r="C1140" i="76"/>
  <c r="J1143" i="7059" s="1"/>
  <c r="N545" i="7049" s="1"/>
  <c r="C1141" i="76"/>
  <c r="C1142" i="76"/>
  <c r="J1145" i="7059" s="1"/>
  <c r="N547" i="7049" s="1"/>
  <c r="C1143" i="76"/>
  <c r="C1144" i="76"/>
  <c r="J1147" i="7059" s="1"/>
  <c r="N549" i="7049" s="1"/>
  <c r="C1145" i="76"/>
  <c r="J1148" i="7059"/>
  <c r="N550" i="7049" s="1"/>
  <c r="C1146" i="76"/>
  <c r="J1149" i="7059" s="1"/>
  <c r="N551" i="7049" s="1"/>
  <c r="C1147" i="76"/>
  <c r="C1148" i="76"/>
  <c r="C1149" i="76"/>
  <c r="J1152" i="7059"/>
  <c r="N554" i="7049" s="1"/>
  <c r="C1150" i="76"/>
  <c r="C1151" i="76"/>
  <c r="X1151" i="7055"/>
  <c r="C1152" i="76"/>
  <c r="C1153" i="76"/>
  <c r="J1156" i="7059" s="1"/>
  <c r="N558" i="7049" s="1"/>
  <c r="C1154" i="76"/>
  <c r="J1157" i="7059"/>
  <c r="N559" i="7049" s="1"/>
  <c r="C1155" i="76"/>
  <c r="J1158" i="7059"/>
  <c r="N560" i="7049" s="1"/>
  <c r="C1156" i="76"/>
  <c r="J1159" i="7059"/>
  <c r="N561" i="7049" s="1"/>
  <c r="C1157" i="76"/>
  <c r="J1160" i="7059" s="1"/>
  <c r="N562" i="7049" s="1"/>
  <c r="C1158" i="76"/>
  <c r="J1161" i="7059"/>
  <c r="N563" i="7049" s="1"/>
  <c r="C1159" i="76"/>
  <c r="J1162" i="7059"/>
  <c r="N564" i="7049" s="1"/>
  <c r="C1160" i="76"/>
  <c r="J1163" i="7059" s="1"/>
  <c r="N565" i="7049" s="1"/>
  <c r="C1161" i="76"/>
  <c r="J1164" i="7059" s="1"/>
  <c r="C1162" i="76"/>
  <c r="J1165" i="7059" s="1"/>
  <c r="N567" i="7049" s="1"/>
  <c r="C1163" i="76"/>
  <c r="J1166" i="7059" s="1"/>
  <c r="N568" i="7049" s="1"/>
  <c r="C1164" i="76"/>
  <c r="J1167" i="7059" s="1"/>
  <c r="N569" i="7049" s="1"/>
  <c r="C1165" i="76"/>
  <c r="C1166" i="76"/>
  <c r="J1169" i="7059" s="1"/>
  <c r="N571" i="7049" s="1"/>
  <c r="C1167" i="76"/>
  <c r="C1168" i="76"/>
  <c r="J1171" i="7059" s="1"/>
  <c r="N573" i="7049" s="1"/>
  <c r="C1169" i="76"/>
  <c r="J1172" i="7059" s="1"/>
  <c r="N574" i="7049" s="1"/>
  <c r="C1170" i="76"/>
  <c r="J1173" i="7059" s="1"/>
  <c r="N575" i="7049" s="1"/>
  <c r="C1171" i="76"/>
  <c r="C1172" i="76"/>
  <c r="J1175" i="7059"/>
  <c r="C1173" i="76"/>
  <c r="J1176" i="7059"/>
  <c r="N578" i="7049" s="1"/>
  <c r="C1174" i="76"/>
  <c r="C1175" i="76"/>
  <c r="J1178" i="7059" s="1"/>
  <c r="N580" i="7049" s="1"/>
  <c r="C1176" i="76"/>
  <c r="J1179" i="7059"/>
  <c r="C1177" i="76"/>
  <c r="C1178" i="76"/>
  <c r="J1181" i="7059" s="1"/>
  <c r="N583" i="7049" s="1"/>
  <c r="C1179" i="76"/>
  <c r="J1182" i="7059" s="1"/>
  <c r="N584" i="7049" s="1"/>
  <c r="C1180" i="76"/>
  <c r="J1183" i="7059" s="1"/>
  <c r="C1181" i="76"/>
  <c r="C1182" i="76"/>
  <c r="J1185" i="7059" s="1"/>
  <c r="N587" i="7049" s="1"/>
  <c r="C1183" i="76"/>
  <c r="C1184" i="76"/>
  <c r="J1187" i="7059" s="1"/>
  <c r="C1185" i="76"/>
  <c r="J1188" i="7059"/>
  <c r="C1186" i="76"/>
  <c r="J1189" i="7059" s="1"/>
  <c r="C1187" i="76"/>
  <c r="J1190" i="7059" s="1"/>
  <c r="N592" i="7049" s="1"/>
  <c r="C1188" i="76"/>
  <c r="C1189" i="76"/>
  <c r="C1190" i="76"/>
  <c r="J1193" i="7059"/>
  <c r="N595" i="7049" s="1"/>
  <c r="C1191" i="76"/>
  <c r="J1194" i="7059"/>
  <c r="N596" i="7049" s="1"/>
  <c r="C1192" i="76"/>
  <c r="J1195" i="7059" s="1"/>
  <c r="N597" i="7049" s="1"/>
  <c r="C1193" i="76"/>
  <c r="J1196" i="7059" s="1"/>
  <c r="C1194" i="76"/>
  <c r="C1195" i="76"/>
  <c r="C1196" i="76"/>
  <c r="J1199" i="7059" s="1"/>
  <c r="C1197" i="76"/>
  <c r="J1200" i="7059"/>
  <c r="P1200" i="7059" s="1"/>
  <c r="Q1200" i="7059" s="1"/>
  <c r="C1198" i="76"/>
  <c r="C1199" i="76"/>
  <c r="J1202" i="7059" s="1"/>
  <c r="C1200" i="76"/>
  <c r="C1201" i="76"/>
  <c r="J1204" i="7059" s="1"/>
  <c r="C1202" i="76"/>
  <c r="C1203" i="76"/>
  <c r="J1206" i="7059"/>
  <c r="T8" i="7049" s="1"/>
  <c r="C1204" i="76"/>
  <c r="J1207" i="7059"/>
  <c r="C1205" i="76"/>
  <c r="C1206" i="76"/>
  <c r="J1209" i="7059" s="1"/>
  <c r="C1207" i="76"/>
  <c r="C1208" i="76"/>
  <c r="J1211" i="7059" s="1"/>
  <c r="T13" i="7049" s="1"/>
  <c r="C1209" i="76"/>
  <c r="J1212" i="7059"/>
  <c r="T14" i="7049" s="1"/>
  <c r="C1210" i="76"/>
  <c r="C1211" i="76"/>
  <c r="J1214" i="7059" s="1"/>
  <c r="T16" i="7049" s="1"/>
  <c r="C1212" i="76"/>
  <c r="J1215" i="7059" s="1"/>
  <c r="C1213" i="76"/>
  <c r="J1216" i="7059" s="1"/>
  <c r="T18" i="7049" s="1"/>
  <c r="C1214" i="76"/>
  <c r="J1217" i="7059" s="1"/>
  <c r="T19" i="7049" s="1"/>
  <c r="C1215" i="76"/>
  <c r="J1218" i="7059"/>
  <c r="T20" i="7049" s="1"/>
  <c r="C1216" i="76"/>
  <c r="C1217" i="76"/>
  <c r="J1220" i="7059"/>
  <c r="T22" i="7049" s="1"/>
  <c r="C1218" i="76"/>
  <c r="J1221" i="7059" s="1"/>
  <c r="T23" i="7049" s="1"/>
  <c r="C1219" i="76"/>
  <c r="J1222" i="7059"/>
  <c r="T24" i="7049" s="1"/>
  <c r="C1220" i="76"/>
  <c r="C1221" i="76"/>
  <c r="J1224" i="7059" s="1"/>
  <c r="T26" i="7049" s="1"/>
  <c r="C1222" i="76"/>
  <c r="J1225" i="7059" s="1"/>
  <c r="T27" i="7049" s="1"/>
  <c r="C1223" i="76"/>
  <c r="J1226" i="7059" s="1"/>
  <c r="T28" i="7049"/>
  <c r="C1224" i="76"/>
  <c r="J1227" i="7059" s="1"/>
  <c r="C1225" i="76"/>
  <c r="J1228" i="7059" s="1"/>
  <c r="T30" i="7049" s="1"/>
  <c r="C1226" i="76"/>
  <c r="J1229" i="7059" s="1"/>
  <c r="T31" i="7049" s="1"/>
  <c r="C1227" i="76"/>
  <c r="J1230" i="7059"/>
  <c r="T32" i="7049" s="1"/>
  <c r="C1228" i="76"/>
  <c r="J1231" i="7059"/>
  <c r="T33" i="7049" s="1"/>
  <c r="C1229" i="76"/>
  <c r="J1232" i="7059"/>
  <c r="T34" i="7049" s="1"/>
  <c r="C1230" i="76"/>
  <c r="C1231" i="76"/>
  <c r="J1234" i="7059" s="1"/>
  <c r="C1232" i="76"/>
  <c r="C1233" i="76"/>
  <c r="J1236" i="7059" s="1"/>
  <c r="T38" i="7049" s="1"/>
  <c r="C1234" i="76"/>
  <c r="J1237" i="7059" s="1"/>
  <c r="T39" i="7049" s="1"/>
  <c r="C1235" i="76"/>
  <c r="J1238" i="7059" s="1"/>
  <c r="T40" i="7049" s="1"/>
  <c r="C1236" i="76"/>
  <c r="C1237" i="76"/>
  <c r="J1240" i="7059" s="1"/>
  <c r="C1238" i="76"/>
  <c r="J1241" i="7059" s="1"/>
  <c r="C1239" i="76"/>
  <c r="J1242" i="7059" s="1"/>
  <c r="T44" i="7049"/>
  <c r="C1240" i="76"/>
  <c r="J1243" i="7059" s="1"/>
  <c r="T45" i="7049" s="1"/>
  <c r="C1241" i="76"/>
  <c r="J1244" i="7059" s="1"/>
  <c r="T46" i="7049" s="1"/>
  <c r="C1242" i="76"/>
  <c r="C1243" i="76"/>
  <c r="J1246" i="7059" s="1"/>
  <c r="T48" i="7049" s="1"/>
  <c r="C1244" i="76"/>
  <c r="C1245" i="76"/>
  <c r="J1248" i="7059"/>
  <c r="C1246" i="76"/>
  <c r="J1249" i="7059" s="1"/>
  <c r="T51" i="7049"/>
  <c r="C1247" i="76"/>
  <c r="J1250" i="7059" s="1"/>
  <c r="T52" i="7049" s="1"/>
  <c r="C1248" i="76"/>
  <c r="C1249" i="76"/>
  <c r="J1252" i="7059"/>
  <c r="T54" i="7049" s="1"/>
  <c r="C1250" i="76"/>
  <c r="C1251" i="76"/>
  <c r="J1254" i="7059" s="1"/>
  <c r="C1252" i="76"/>
  <c r="C1253" i="76"/>
  <c r="C1254" i="76"/>
  <c r="C1255" i="76"/>
  <c r="C1256" i="76"/>
  <c r="J1259" i="7059"/>
  <c r="C1257" i="76"/>
  <c r="C1258" i="76"/>
  <c r="J1261" i="7059" s="1"/>
  <c r="T63" i="7049" s="1"/>
  <c r="C1259" i="76"/>
  <c r="J1262" i="7059" s="1"/>
  <c r="T64" i="7049" s="1"/>
  <c r="C1260" i="76"/>
  <c r="C1261" i="76"/>
  <c r="C1262" i="76"/>
  <c r="C1263" i="76"/>
  <c r="C1264" i="76"/>
  <c r="C1265" i="76"/>
  <c r="C1266" i="76"/>
  <c r="J1269" i="7059" s="1"/>
  <c r="T71" i="7049" s="1"/>
  <c r="C1267" i="76"/>
  <c r="J1270" i="7059" s="1"/>
  <c r="C1268" i="76"/>
  <c r="J1271" i="7059"/>
  <c r="C1269" i="76"/>
  <c r="C1270" i="76"/>
  <c r="J1273" i="7059" s="1"/>
  <c r="T75" i="7049" s="1"/>
  <c r="C1271" i="76"/>
  <c r="X1271" i="7055" s="1"/>
  <c r="C1272" i="76"/>
  <c r="J1275" i="7059" s="1"/>
  <c r="T77" i="7049" s="1"/>
  <c r="C1273" i="76"/>
  <c r="J1276" i="7059" s="1"/>
  <c r="T78" i="7049" s="1"/>
  <c r="C1274" i="76"/>
  <c r="X1274" i="7055" s="1"/>
  <c r="C1275" i="76"/>
  <c r="J1278" i="7059" s="1"/>
  <c r="T80" i="7049" s="1"/>
  <c r="C1276" i="76"/>
  <c r="J1279" i="7059" s="1"/>
  <c r="T81" i="7049" s="1"/>
  <c r="C1277" i="76"/>
  <c r="J1280" i="7059" s="1"/>
  <c r="T82" i="7049" s="1"/>
  <c r="C1278" i="76"/>
  <c r="C1279" i="76"/>
  <c r="J1282" i="7059" s="1"/>
  <c r="T84" i="7049" s="1"/>
  <c r="C1280" i="76"/>
  <c r="J1283" i="7059"/>
  <c r="C1281" i="76"/>
  <c r="C1282" i="76"/>
  <c r="C1283" i="76"/>
  <c r="J1286" i="7059"/>
  <c r="T88" i="7049" s="1"/>
  <c r="C1284" i="76"/>
  <c r="J1287" i="7059"/>
  <c r="T89" i="7049" s="1"/>
  <c r="C1285" i="76"/>
  <c r="C1286" i="76"/>
  <c r="C1287" i="76"/>
  <c r="J1290" i="7059" s="1"/>
  <c r="T92" i="7049" s="1"/>
  <c r="C1288" i="76"/>
  <c r="C1289" i="76"/>
  <c r="J1292" i="7059"/>
  <c r="C1290" i="76"/>
  <c r="J1293" i="7059"/>
  <c r="C1291" i="76"/>
  <c r="J1294" i="7059"/>
  <c r="T96" i="7049" s="1"/>
  <c r="C1292" i="76"/>
  <c r="C1293" i="76"/>
  <c r="J1296" i="7059" s="1"/>
  <c r="T98" i="7049" s="1"/>
  <c r="C1294" i="76"/>
  <c r="J1297" i="7059"/>
  <c r="T99" i="7049" s="1"/>
  <c r="C1295" i="76"/>
  <c r="C1296" i="76"/>
  <c r="C1297" i="76"/>
  <c r="C1298" i="76"/>
  <c r="J1301" i="7059" s="1"/>
  <c r="T103" i="7049" s="1"/>
  <c r="C1299" i="76"/>
  <c r="J1302" i="7059" s="1"/>
  <c r="T104" i="7049" s="1"/>
  <c r="C1300" i="76"/>
  <c r="C1301" i="76"/>
  <c r="J1304" i="7059" s="1"/>
  <c r="T106" i="7049" s="1"/>
  <c r="C1302" i="76"/>
  <c r="J1305" i="7059" s="1"/>
  <c r="T107" i="7049" s="1"/>
  <c r="C1303" i="76"/>
  <c r="C1304" i="76"/>
  <c r="C1305" i="76"/>
  <c r="J1308" i="7059" s="1"/>
  <c r="T110" i="7049" s="1"/>
  <c r="C1306" i="76"/>
  <c r="J1309" i="7059" s="1"/>
  <c r="T111" i="7049" s="1"/>
  <c r="C1307" i="76"/>
  <c r="J1310" i="7059"/>
  <c r="T112" i="7049" s="1"/>
  <c r="C1308" i="76"/>
  <c r="J1311" i="7059"/>
  <c r="C1309" i="76"/>
  <c r="J1312" i="7059" s="1"/>
  <c r="T114" i="7049" s="1"/>
  <c r="C1310" i="76"/>
  <c r="C1311" i="76"/>
  <c r="C1312" i="76"/>
  <c r="C1313" i="76"/>
  <c r="C1314" i="76"/>
  <c r="C1315" i="76"/>
  <c r="C1316" i="76"/>
  <c r="J1319" i="7059" s="1"/>
  <c r="T121" i="7049" s="1"/>
  <c r="C1317" i="76"/>
  <c r="C1318" i="76"/>
  <c r="C1319" i="76"/>
  <c r="C1320" i="76"/>
  <c r="J1323" i="7059"/>
  <c r="T125" i="7049" s="1"/>
  <c r="C1321" i="76"/>
  <c r="J1324" i="7059" s="1"/>
  <c r="T126" i="7049"/>
  <c r="C1322" i="76"/>
  <c r="J1325" i="7059" s="1"/>
  <c r="C1323" i="76"/>
  <c r="C1324" i="76"/>
  <c r="C1325" i="76"/>
  <c r="J1328" i="7059" s="1"/>
  <c r="T130" i="7049" s="1"/>
  <c r="C1326" i="76"/>
  <c r="J1329" i="7059" s="1"/>
  <c r="T131" i="7049" s="1"/>
  <c r="C1327" i="76"/>
  <c r="J1330" i="7059"/>
  <c r="C1328" i="76"/>
  <c r="C1329" i="76"/>
  <c r="J1332" i="7059" s="1"/>
  <c r="T134" i="7049" s="1"/>
  <c r="C1330" i="76"/>
  <c r="X1330" i="7055" s="1"/>
  <c r="C1331" i="76"/>
  <c r="C1332" i="76"/>
  <c r="J1335" i="7059"/>
  <c r="T137" i="7049" s="1"/>
  <c r="C1333" i="76"/>
  <c r="J1336" i="7059" s="1"/>
  <c r="C1334" i="76"/>
  <c r="J1337" i="7059" s="1"/>
  <c r="T139" i="7049" s="1"/>
  <c r="C1335" i="76"/>
  <c r="C1336" i="76"/>
  <c r="C1337" i="76"/>
  <c r="J1340" i="7059" s="1"/>
  <c r="T142" i="7049" s="1"/>
  <c r="C1338" i="76"/>
  <c r="C1339" i="76"/>
  <c r="J1342" i="7059" s="1"/>
  <c r="T144" i="7049" s="1"/>
  <c r="C1340" i="76"/>
  <c r="J1343" i="7059" s="1"/>
  <c r="C1341" i="76"/>
  <c r="J1344" i="7059" s="1"/>
  <c r="T146" i="7049" s="1"/>
  <c r="C1342" i="76"/>
  <c r="J1345" i="7059" s="1"/>
  <c r="T147" i="7049" s="1"/>
  <c r="C1343" i="76"/>
  <c r="J1346" i="7059" s="1"/>
  <c r="T148" i="7049" s="1"/>
  <c r="C1344" i="76"/>
  <c r="J1347" i="7059" s="1"/>
  <c r="T149" i="7049" s="1"/>
  <c r="C1345" i="76"/>
  <c r="X1345" i="7055" s="1"/>
  <c r="C1346" i="76"/>
  <c r="J1349" i="7059" s="1"/>
  <c r="T151" i="7049" s="1"/>
  <c r="C1347" i="76"/>
  <c r="C1348" i="76"/>
  <c r="J1351" i="7059"/>
  <c r="T153" i="7049" s="1"/>
  <c r="C1349" i="76"/>
  <c r="J1352" i="7059"/>
  <c r="T154" i="7049" s="1"/>
  <c r="C1350" i="76"/>
  <c r="C1351" i="76"/>
  <c r="J1354" i="7059" s="1"/>
  <c r="T156" i="7049" s="1"/>
  <c r="C1352" i="76"/>
  <c r="J1355" i="7059" s="1"/>
  <c r="T157" i="7049" s="1"/>
  <c r="C1353" i="76"/>
  <c r="J1356" i="7059" s="1"/>
  <c r="T158" i="7049" s="1"/>
  <c r="C1354" i="76"/>
  <c r="C1355" i="76"/>
  <c r="J1358" i="7059" s="1"/>
  <c r="C1356" i="76"/>
  <c r="C1357" i="76"/>
  <c r="J1360" i="7059" s="1"/>
  <c r="T162" i="7049" s="1"/>
  <c r="C1358" i="76"/>
  <c r="J1361" i="7059" s="1"/>
  <c r="T163" i="7049" s="1"/>
  <c r="C1359" i="76"/>
  <c r="J1362" i="7059" s="1"/>
  <c r="C1360" i="76"/>
  <c r="J1363" i="7059" s="1"/>
  <c r="T165" i="7049" s="1"/>
  <c r="C1361" i="76"/>
  <c r="J1364" i="7059" s="1"/>
  <c r="T166" i="7049" s="1"/>
  <c r="C1362" i="76"/>
  <c r="C1363" i="76"/>
  <c r="J1366" i="7059"/>
  <c r="T168" i="7049" s="1"/>
  <c r="C1364" i="76"/>
  <c r="C1365" i="76"/>
  <c r="C1366" i="76"/>
  <c r="J1369" i="7059" s="1"/>
  <c r="T171" i="7049" s="1"/>
  <c r="C1367" i="76"/>
  <c r="J1370" i="7059" s="1"/>
  <c r="T172" i="7049" s="1"/>
  <c r="C1368" i="76"/>
  <c r="C1369" i="76"/>
  <c r="J1372" i="7059"/>
  <c r="T174" i="7049" s="1"/>
  <c r="C1370" i="76"/>
  <c r="J1373" i="7059" s="1"/>
  <c r="C1371" i="76"/>
  <c r="J1374" i="7059" s="1"/>
  <c r="T176" i="7049" s="1"/>
  <c r="C1372" i="76"/>
  <c r="C1373" i="76"/>
  <c r="J1376" i="7059"/>
  <c r="T178" i="7049" s="1"/>
  <c r="C1374" i="76"/>
  <c r="X1374" i="7055" s="1"/>
  <c r="C1375" i="76"/>
  <c r="J1378" i="7059" s="1"/>
  <c r="T180" i="7049" s="1"/>
  <c r="C1376" i="76"/>
  <c r="J1379" i="7059" s="1"/>
  <c r="T181" i="7049" s="1"/>
  <c r="C1377" i="76"/>
  <c r="J1380" i="7059" s="1"/>
  <c r="T182" i="7049" s="1"/>
  <c r="C1378" i="76"/>
  <c r="J1381" i="7059" s="1"/>
  <c r="T183" i="7049" s="1"/>
  <c r="C1379" i="76"/>
  <c r="C1380" i="76"/>
  <c r="C1381" i="76"/>
  <c r="X1381" i="7055" s="1"/>
  <c r="C1382" i="76"/>
  <c r="C1383" i="76"/>
  <c r="C1801" i="76"/>
  <c r="J1804" i="7059" s="1"/>
  <c r="C1800" i="76"/>
  <c r="J1803" i="7059" s="1"/>
  <c r="P1803" i="7059" s="1"/>
  <c r="Q1803" i="7059" s="1"/>
  <c r="C1799" i="76"/>
  <c r="J1802" i="7059" s="1"/>
  <c r="K1802" i="7059" s="1"/>
  <c r="C1798" i="76"/>
  <c r="C1797" i="76"/>
  <c r="J1800" i="7059"/>
  <c r="C1796" i="76"/>
  <c r="J1799" i="7059"/>
  <c r="T601" i="7049" s="1"/>
  <c r="C1795" i="76"/>
  <c r="C1794" i="76"/>
  <c r="C1793" i="76"/>
  <c r="K489" i="7059"/>
  <c r="K486" i="7059"/>
  <c r="K485" i="7059"/>
  <c r="K481" i="7059"/>
  <c r="K479" i="7059"/>
  <c r="K407" i="7059"/>
  <c r="K262" i="7059"/>
  <c r="K178" i="7059"/>
  <c r="K174" i="7059"/>
  <c r="K173" i="7059"/>
  <c r="K170" i="7059"/>
  <c r="K164" i="7059"/>
  <c r="K156" i="7059"/>
  <c r="K74" i="7059"/>
  <c r="K23" i="7059"/>
  <c r="K22" i="7059"/>
  <c r="K16" i="7059"/>
  <c r="K14" i="7059"/>
  <c r="K8" i="7059"/>
  <c r="K6" i="7059"/>
  <c r="K611" i="7059"/>
  <c r="K1207" i="7059"/>
  <c r="C1384" i="76"/>
  <c r="C1385" i="76"/>
  <c r="C1386" i="76"/>
  <c r="J1389" i="7059" s="1"/>
  <c r="T191" i="7049" s="1"/>
  <c r="C1387" i="76"/>
  <c r="J1390" i="7059" s="1"/>
  <c r="T192" i="7049" s="1"/>
  <c r="C1388" i="76"/>
  <c r="J1391" i="7059" s="1"/>
  <c r="C1389" i="76"/>
  <c r="C1390" i="76"/>
  <c r="J1393" i="7059"/>
  <c r="T195" i="7049" s="1"/>
  <c r="C1391" i="76"/>
  <c r="C1392" i="76"/>
  <c r="J1395" i="7059" s="1"/>
  <c r="T197" i="7049" s="1"/>
  <c r="C1393" i="76"/>
  <c r="J1396" i="7059" s="1"/>
  <c r="C1394" i="76"/>
  <c r="C1395" i="76"/>
  <c r="J1398" i="7059" s="1"/>
  <c r="C1396" i="76"/>
  <c r="C1397" i="76"/>
  <c r="C1398" i="76"/>
  <c r="J1401" i="7059"/>
  <c r="T203" i="7049" s="1"/>
  <c r="C1399" i="76"/>
  <c r="J1402" i="7059"/>
  <c r="T204" i="7049" s="1"/>
  <c r="C1400" i="76"/>
  <c r="C1401" i="76"/>
  <c r="C1402" i="76"/>
  <c r="J1405" i="7059" s="1"/>
  <c r="T207" i="7049" s="1"/>
  <c r="C1403" i="76"/>
  <c r="J1406" i="7059" s="1"/>
  <c r="T208" i="7049" s="1"/>
  <c r="C1404" i="76"/>
  <c r="C1405" i="76"/>
  <c r="C1406" i="76"/>
  <c r="X1406" i="7055" s="1"/>
  <c r="C1407" i="76"/>
  <c r="C1408" i="76"/>
  <c r="J1411" i="7059" s="1"/>
  <c r="C1409" i="76"/>
  <c r="X1409" i="7055" s="1"/>
  <c r="C1410" i="76"/>
  <c r="C1411" i="76"/>
  <c r="J1414" i="7059" s="1"/>
  <c r="T216" i="7049"/>
  <c r="C1412" i="76"/>
  <c r="C1413" i="76"/>
  <c r="J1416" i="7059" s="1"/>
  <c r="T218" i="7049" s="1"/>
  <c r="C1414" i="76"/>
  <c r="C1415" i="76"/>
  <c r="J1418" i="7059" s="1"/>
  <c r="T220" i="7049" s="1"/>
  <c r="C1416" i="76"/>
  <c r="J1419" i="7059" s="1"/>
  <c r="T221" i="7049" s="1"/>
  <c r="C1417" i="76"/>
  <c r="C1418" i="76"/>
  <c r="J1421" i="7059" s="1"/>
  <c r="T223" i="7049" s="1"/>
  <c r="C1419" i="76"/>
  <c r="J1422" i="7059" s="1"/>
  <c r="C1420" i="76"/>
  <c r="J1423" i="7059"/>
  <c r="T225" i="7049" s="1"/>
  <c r="C1421" i="76"/>
  <c r="C1422" i="76"/>
  <c r="J1425" i="7059" s="1"/>
  <c r="T227" i="7049" s="1"/>
  <c r="C1423" i="76"/>
  <c r="C1424" i="76"/>
  <c r="J1427" i="7059" s="1"/>
  <c r="C1425" i="76"/>
  <c r="C1426" i="76"/>
  <c r="J1429" i="7059"/>
  <c r="T231" i="7049" s="1"/>
  <c r="C1427" i="76"/>
  <c r="C1428" i="76"/>
  <c r="X1428" i="7055" s="1"/>
  <c r="C1429" i="76"/>
  <c r="J1432" i="7059" s="1"/>
  <c r="C1430" i="76"/>
  <c r="J1433" i="7059"/>
  <c r="T235" i="7049" s="1"/>
  <c r="C1431" i="76"/>
  <c r="J1434" i="7059" s="1"/>
  <c r="T236" i="7049" s="1"/>
  <c r="C1432" i="76"/>
  <c r="J1435" i="7059" s="1"/>
  <c r="T237" i="7049" s="1"/>
  <c r="C1433" i="76"/>
  <c r="C1434" i="76"/>
  <c r="J1437" i="7059" s="1"/>
  <c r="T239" i="7049" s="1"/>
  <c r="C1435" i="76"/>
  <c r="J1438" i="7059" s="1"/>
  <c r="T240" i="7049" s="1"/>
  <c r="C1436" i="76"/>
  <c r="J1439" i="7059" s="1"/>
  <c r="T241" i="7049" s="1"/>
  <c r="C1437" i="76"/>
  <c r="C1438" i="76"/>
  <c r="X1438" i="7055" s="1"/>
  <c r="C1439" i="76"/>
  <c r="C1440" i="76"/>
  <c r="J1443" i="7059" s="1"/>
  <c r="C1441" i="76"/>
  <c r="C1442" i="76"/>
  <c r="J1445" i="7059" s="1"/>
  <c r="T247" i="7049" s="1"/>
  <c r="C1443" i="76"/>
  <c r="C1444" i="76"/>
  <c r="X1444" i="7055"/>
  <c r="C1445" i="76"/>
  <c r="J1448" i="7059" s="1"/>
  <c r="T250" i="7049" s="1"/>
  <c r="C1446" i="76"/>
  <c r="J1449" i="7059" s="1"/>
  <c r="T251" i="7049" s="1"/>
  <c r="C1447" i="76"/>
  <c r="C1448" i="76"/>
  <c r="J1451" i="7059"/>
  <c r="T253" i="7049" s="1"/>
  <c r="C1449" i="76"/>
  <c r="C1450" i="76"/>
  <c r="C1451" i="76"/>
  <c r="J1454" i="7059"/>
  <c r="C1452" i="76"/>
  <c r="X1452" i="7055"/>
  <c r="C1453" i="76"/>
  <c r="C1454" i="76"/>
  <c r="J1457" i="7059" s="1"/>
  <c r="T259" i="7049" s="1"/>
  <c r="C1455" i="76"/>
  <c r="C1456" i="76"/>
  <c r="J1459" i="7059" s="1"/>
  <c r="C1457" i="76"/>
  <c r="J1460" i="7059"/>
  <c r="C1458" i="76"/>
  <c r="C1459" i="76"/>
  <c r="C1460" i="76"/>
  <c r="C1461" i="76"/>
  <c r="J1464" i="7059" s="1"/>
  <c r="T266" i="7049" s="1"/>
  <c r="C1462" i="76"/>
  <c r="C1463" i="76"/>
  <c r="J1466" i="7059" s="1"/>
  <c r="C1464" i="76"/>
  <c r="J1467" i="7059" s="1"/>
  <c r="T269" i="7049" s="1"/>
  <c r="C1465" i="76"/>
  <c r="C1466" i="76"/>
  <c r="J1469" i="7059"/>
  <c r="T271" i="7049" s="1"/>
  <c r="C1467" i="76"/>
  <c r="J1470" i="7059" s="1"/>
  <c r="T272" i="7049" s="1"/>
  <c r="C1468" i="76"/>
  <c r="C1469" i="76"/>
  <c r="C1470" i="76"/>
  <c r="J1473" i="7059"/>
  <c r="T275" i="7049" s="1"/>
  <c r="C1471" i="76"/>
  <c r="C1472" i="76"/>
  <c r="C1473" i="76"/>
  <c r="C1474" i="76"/>
  <c r="C1475" i="76"/>
  <c r="C1476" i="76"/>
  <c r="X1476" i="7055"/>
  <c r="C1477" i="76"/>
  <c r="J1480" i="7059"/>
  <c r="C1478" i="76"/>
  <c r="J1481" i="7059"/>
  <c r="T283" i="7049" s="1"/>
  <c r="C1479" i="76"/>
  <c r="J1482" i="7059" s="1"/>
  <c r="T284" i="7049" s="1"/>
  <c r="C1480" i="76"/>
  <c r="X1480" i="7055" s="1"/>
  <c r="C1481" i="76"/>
  <c r="C1482" i="76"/>
  <c r="J1485" i="7059"/>
  <c r="T287" i="7049" s="1"/>
  <c r="C1483" i="76"/>
  <c r="C1484" i="76"/>
  <c r="J1487" i="7059"/>
  <c r="T289" i="7049" s="1"/>
  <c r="C1485" i="76"/>
  <c r="C1486" i="76"/>
  <c r="J1489" i="7059"/>
  <c r="T291" i="7049" s="1"/>
  <c r="C1487" i="76"/>
  <c r="C1488" i="76"/>
  <c r="J1491" i="7059"/>
  <c r="C1489" i="76"/>
  <c r="J1492" i="7059" s="1"/>
  <c r="C1490" i="76"/>
  <c r="J1493" i="7059" s="1"/>
  <c r="T295" i="7049" s="1"/>
  <c r="C1491" i="76"/>
  <c r="C1492" i="76"/>
  <c r="C1493" i="76"/>
  <c r="J1496" i="7059"/>
  <c r="T298" i="7049" s="1"/>
  <c r="C1494" i="76"/>
  <c r="J1497" i="7059" s="1"/>
  <c r="T299" i="7049" s="1"/>
  <c r="C1495" i="76"/>
  <c r="J1498" i="7059" s="1"/>
  <c r="C1496" i="76"/>
  <c r="J1499" i="7059"/>
  <c r="T301" i="7049" s="1"/>
  <c r="C1497" i="76"/>
  <c r="C1498" i="76"/>
  <c r="J1501" i="7059" s="1"/>
  <c r="T303" i="7049" s="1"/>
  <c r="C1499" i="76"/>
  <c r="C1500" i="76"/>
  <c r="J1503" i="7059" s="1"/>
  <c r="T305" i="7049"/>
  <c r="C1501" i="76"/>
  <c r="C1502" i="76"/>
  <c r="J1505" i="7059" s="1"/>
  <c r="T307" i="7049" s="1"/>
  <c r="C1503" i="76"/>
  <c r="C1504" i="76"/>
  <c r="J1507" i="7059" s="1"/>
  <c r="T309" i="7049" s="1"/>
  <c r="C1505" i="76"/>
  <c r="J1508" i="7059" s="1"/>
  <c r="T310" i="7049" s="1"/>
  <c r="C1506" i="76"/>
  <c r="J1509" i="7059" s="1"/>
  <c r="T311" i="7049" s="1"/>
  <c r="C1507" i="76"/>
  <c r="C1508" i="76"/>
  <c r="X1508" i="7055"/>
  <c r="C1509" i="76"/>
  <c r="J1512" i="7059" s="1"/>
  <c r="C1510" i="76"/>
  <c r="J1513" i="7059" s="1"/>
  <c r="T315" i="7049" s="1"/>
  <c r="C1511" i="76"/>
  <c r="J1514" i="7059" s="1"/>
  <c r="C1512" i="76"/>
  <c r="J1515" i="7059"/>
  <c r="T317" i="7049" s="1"/>
  <c r="C1513" i="76"/>
  <c r="C1514" i="76"/>
  <c r="C1515" i="76"/>
  <c r="C1516" i="76"/>
  <c r="J1519" i="7059" s="1"/>
  <c r="C1517" i="76"/>
  <c r="C1518" i="76"/>
  <c r="J1521" i="7059" s="1"/>
  <c r="T323" i="7049" s="1"/>
  <c r="C1519" i="76"/>
  <c r="C1520" i="76"/>
  <c r="C1521" i="76"/>
  <c r="J1524" i="7059" s="1"/>
  <c r="C1522" i="76"/>
  <c r="J1525" i="7059" s="1"/>
  <c r="T327" i="7049" s="1"/>
  <c r="C1523" i="76"/>
  <c r="C1524" i="76"/>
  <c r="C1525" i="76"/>
  <c r="J1528" i="7059"/>
  <c r="T330" i="7049" s="1"/>
  <c r="C1526" i="76"/>
  <c r="J1529" i="7059" s="1"/>
  <c r="T331" i="7049" s="1"/>
  <c r="C1527" i="76"/>
  <c r="C1528" i="76"/>
  <c r="J1531" i="7059" s="1"/>
  <c r="T333" i="7049" s="1"/>
  <c r="C1529" i="76"/>
  <c r="C1530" i="76"/>
  <c r="J1533" i="7059" s="1"/>
  <c r="T335" i="7049" s="1"/>
  <c r="C1531" i="76"/>
  <c r="C1532" i="76"/>
  <c r="C1533" i="76"/>
  <c r="C1534" i="76"/>
  <c r="J1537" i="7059"/>
  <c r="T339" i="7049" s="1"/>
  <c r="C1535" i="76"/>
  <c r="C1536" i="76"/>
  <c r="C1537" i="76"/>
  <c r="J1540" i="7059" s="1"/>
  <c r="C1538" i="76"/>
  <c r="J1541" i="7059" s="1"/>
  <c r="T343" i="7049" s="1"/>
  <c r="C1539" i="76"/>
  <c r="J1542" i="7059" s="1"/>
  <c r="T344" i="7049" s="1"/>
  <c r="C1540" i="76"/>
  <c r="X1540" i="7055"/>
  <c r="C1541" i="76"/>
  <c r="J1544" i="7059"/>
  <c r="T346" i="7049" s="1"/>
  <c r="C1542" i="76"/>
  <c r="C1543" i="76"/>
  <c r="C1544" i="76"/>
  <c r="J1547" i="7059" s="1"/>
  <c r="T349" i="7049" s="1"/>
  <c r="C1545" i="76"/>
  <c r="C1546" i="76"/>
  <c r="C1547" i="76"/>
  <c r="C1548" i="76"/>
  <c r="J1551" i="7059"/>
  <c r="T353" i="7049" s="1"/>
  <c r="C1549" i="76"/>
  <c r="C1550" i="76"/>
  <c r="X1550" i="7055" s="1"/>
  <c r="C1551" i="76"/>
  <c r="C1552" i="76"/>
  <c r="J1555" i="7059"/>
  <c r="C1553" i="76"/>
  <c r="J1556" i="7059"/>
  <c r="T358" i="7049" s="1"/>
  <c r="C1554" i="76"/>
  <c r="J1557" i="7059"/>
  <c r="T359" i="7049" s="1"/>
  <c r="C1555" i="76"/>
  <c r="J1558" i="7059"/>
  <c r="C1556" i="76"/>
  <c r="C1557" i="76"/>
  <c r="J1560" i="7059" s="1"/>
  <c r="C1558" i="76"/>
  <c r="J1561" i="7059"/>
  <c r="T363" i="7049" s="1"/>
  <c r="C1559" i="76"/>
  <c r="J1562" i="7059" s="1"/>
  <c r="C1560" i="76"/>
  <c r="C1561" i="76"/>
  <c r="C1562" i="76"/>
  <c r="C1563" i="76"/>
  <c r="C1564" i="76"/>
  <c r="J1567" i="7059"/>
  <c r="T369" i="7049" s="1"/>
  <c r="C1565" i="76"/>
  <c r="C1566" i="76"/>
  <c r="J1569" i="7059" s="1"/>
  <c r="T371" i="7049" s="1"/>
  <c r="C1567" i="76"/>
  <c r="C1568" i="76"/>
  <c r="C1569" i="76"/>
  <c r="C1570" i="76"/>
  <c r="J1573" i="7059" s="1"/>
  <c r="T375" i="7049"/>
  <c r="C1571" i="76"/>
  <c r="J1574" i="7059" s="1"/>
  <c r="T376" i="7049" s="1"/>
  <c r="C1572" i="76"/>
  <c r="X1572" i="7055" s="1"/>
  <c r="C1573" i="76"/>
  <c r="J1576" i="7059" s="1"/>
  <c r="T378" i="7049" s="1"/>
  <c r="C1574" i="76"/>
  <c r="J1577" i="7059" s="1"/>
  <c r="T379" i="7049" s="1"/>
  <c r="C1575" i="76"/>
  <c r="C1576" i="76"/>
  <c r="J1579" i="7059" s="1"/>
  <c r="T381" i="7049" s="1"/>
  <c r="C1577" i="76"/>
  <c r="C1578" i="76"/>
  <c r="C1579" i="76"/>
  <c r="J1582" i="7059"/>
  <c r="T384" i="7049" s="1"/>
  <c r="C1580" i="76"/>
  <c r="J1583" i="7059"/>
  <c r="T385" i="7049" s="1"/>
  <c r="C1581" i="76"/>
  <c r="C1582" i="76"/>
  <c r="C1583" i="76"/>
  <c r="C1584" i="76"/>
  <c r="C1585" i="76"/>
  <c r="J1588" i="7059" s="1"/>
  <c r="T390" i="7049" s="1"/>
  <c r="C1586" i="76"/>
  <c r="J1589" i="7059" s="1"/>
  <c r="C1587" i="76"/>
  <c r="J1590" i="7059" s="1"/>
  <c r="T392" i="7049" s="1"/>
  <c r="C1588" i="76"/>
  <c r="C1589" i="76"/>
  <c r="J1592" i="7059" s="1"/>
  <c r="C1590" i="76"/>
  <c r="J1593" i="7059"/>
  <c r="T395" i="7049" s="1"/>
  <c r="C1591" i="76"/>
  <c r="C1592" i="76"/>
  <c r="J1595" i="7059"/>
  <c r="T397" i="7049" s="1"/>
  <c r="C1593" i="76"/>
  <c r="C1594" i="76"/>
  <c r="C1595" i="76"/>
  <c r="C1596" i="76"/>
  <c r="J1599" i="7059"/>
  <c r="T401" i="7049" s="1"/>
  <c r="C1597" i="76"/>
  <c r="C1598" i="76"/>
  <c r="J1601" i="7059" s="1"/>
  <c r="T403" i="7049" s="1"/>
  <c r="C1599" i="76"/>
  <c r="C1600" i="76"/>
  <c r="J1603" i="7059" s="1"/>
  <c r="T405" i="7049" s="1"/>
  <c r="C1601" i="76"/>
  <c r="J1604" i="7059" s="1"/>
  <c r="C1602" i="76"/>
  <c r="J1605" i="7059"/>
  <c r="C1603" i="76"/>
  <c r="J1606" i="7059" s="1"/>
  <c r="T408" i="7049" s="1"/>
  <c r="C1604" i="76"/>
  <c r="X1604" i="7055" s="1"/>
  <c r="C1605" i="76"/>
  <c r="J1608" i="7059" s="1"/>
  <c r="C1606" i="76"/>
  <c r="J1609" i="7059"/>
  <c r="T411" i="7049" s="1"/>
  <c r="C1607" i="76"/>
  <c r="C1608" i="76"/>
  <c r="J1611" i="7059" s="1"/>
  <c r="T413" i="7049" s="1"/>
  <c r="C1609" i="76"/>
  <c r="C1610" i="76"/>
  <c r="J1613" i="7059" s="1"/>
  <c r="T415" i="7049" s="1"/>
  <c r="C1611" i="76"/>
  <c r="C1612" i="76"/>
  <c r="J1615" i="7059" s="1"/>
  <c r="C1613" i="76"/>
  <c r="C1614" i="76"/>
  <c r="C1615" i="76"/>
  <c r="C1616" i="76"/>
  <c r="J1619" i="7059"/>
  <c r="C1617" i="76"/>
  <c r="J1620" i="7059" s="1"/>
  <c r="T422" i="7049" s="1"/>
  <c r="C1618" i="76"/>
  <c r="C1619" i="76"/>
  <c r="C1620" i="76"/>
  <c r="C1621" i="76"/>
  <c r="J1624" i="7059"/>
  <c r="T426" i="7049" s="1"/>
  <c r="C1622" i="76"/>
  <c r="J1625" i="7059" s="1"/>
  <c r="T427" i="7049" s="1"/>
  <c r="C1623" i="76"/>
  <c r="J1626" i="7059" s="1"/>
  <c r="T428" i="7049" s="1"/>
  <c r="C1624" i="76"/>
  <c r="C1625" i="76"/>
  <c r="C1626" i="76"/>
  <c r="J1629" i="7059"/>
  <c r="T431" i="7049" s="1"/>
  <c r="C1627" i="76"/>
  <c r="J1630" i="7059" s="1"/>
  <c r="T432" i="7049" s="1"/>
  <c r="C1628" i="76"/>
  <c r="J1631" i="7059" s="1"/>
  <c r="T433" i="7049" s="1"/>
  <c r="C1629" i="76"/>
  <c r="C1630" i="76"/>
  <c r="X1630" i="7055"/>
  <c r="C1631" i="76"/>
  <c r="C1632" i="76"/>
  <c r="C1633" i="76"/>
  <c r="C1634" i="76"/>
  <c r="X1634" i="7055" s="1"/>
  <c r="C1635" i="76"/>
  <c r="C1636" i="76"/>
  <c r="X1636" i="7055" s="1"/>
  <c r="C1637" i="76"/>
  <c r="C1638" i="76"/>
  <c r="J1641" i="7059"/>
  <c r="T443" i="7049" s="1"/>
  <c r="C1639" i="76"/>
  <c r="J1642" i="7059" s="1"/>
  <c r="T444" i="7049" s="1"/>
  <c r="C1640" i="76"/>
  <c r="J1643" i="7059" s="1"/>
  <c r="T445" i="7049" s="1"/>
  <c r="C1641" i="76"/>
  <c r="C1642" i="76"/>
  <c r="J1645" i="7059"/>
  <c r="T447" i="7049" s="1"/>
  <c r="C1643" i="76"/>
  <c r="C1644" i="76"/>
  <c r="J1647" i="7059" s="1"/>
  <c r="T449" i="7049" s="1"/>
  <c r="C1645" i="76"/>
  <c r="C1646" i="76"/>
  <c r="X1646" i="7055" s="1"/>
  <c r="C1647" i="76"/>
  <c r="C1648" i="76"/>
  <c r="C1649" i="76"/>
  <c r="J1652" i="7059" s="1"/>
  <c r="T454" i="7049" s="1"/>
  <c r="C1650" i="76"/>
  <c r="J1653" i="7059" s="1"/>
  <c r="T455" i="7049" s="1"/>
  <c r="C1651" i="76"/>
  <c r="J1654" i="7059"/>
  <c r="T456" i="7049" s="1"/>
  <c r="C1652" i="76"/>
  <c r="C1653" i="76"/>
  <c r="J1656" i="7059"/>
  <c r="C1654" i="76"/>
  <c r="J1657" i="7059" s="1"/>
  <c r="T459" i="7049" s="1"/>
  <c r="C1655" i="76"/>
  <c r="C1656" i="76"/>
  <c r="J1659" i="7059" s="1"/>
  <c r="C1657" i="76"/>
  <c r="X1657" i="7055" s="1"/>
  <c r="C1658" i="76"/>
  <c r="C1659" i="76"/>
  <c r="C1660" i="76"/>
  <c r="J1663" i="7059"/>
  <c r="T465" i="7049" s="1"/>
  <c r="C1661" i="76"/>
  <c r="C1662" i="76"/>
  <c r="C1663" i="76"/>
  <c r="C1664" i="76"/>
  <c r="C1665" i="76"/>
  <c r="J1668" i="7059"/>
  <c r="T470" i="7049" s="1"/>
  <c r="C1666" i="76"/>
  <c r="J1669" i="7059" s="1"/>
  <c r="T471" i="7049" s="1"/>
  <c r="C1667" i="76"/>
  <c r="J1670" i="7059" s="1"/>
  <c r="T472" i="7049" s="1"/>
  <c r="C1668" i="76"/>
  <c r="X1668" i="7055" s="1"/>
  <c r="C1669" i="76"/>
  <c r="C1670" i="76"/>
  <c r="J1673" i="7059" s="1"/>
  <c r="T475" i="7049" s="1"/>
  <c r="C1671" i="76"/>
  <c r="J1674" i="7059" s="1"/>
  <c r="T476" i="7049" s="1"/>
  <c r="C1672" i="76"/>
  <c r="C1673" i="76"/>
  <c r="C1674" i="76"/>
  <c r="C1675" i="76"/>
  <c r="J1678" i="7059" s="1"/>
  <c r="T480" i="7049" s="1"/>
  <c r="C1676" i="76"/>
  <c r="J1679" i="7059" s="1"/>
  <c r="T481" i="7049" s="1"/>
  <c r="C1677" i="76"/>
  <c r="C1678" i="76"/>
  <c r="C1679" i="76"/>
  <c r="C1680" i="76"/>
  <c r="J1683" i="7059"/>
  <c r="T485" i="7049" s="1"/>
  <c r="C1681" i="76"/>
  <c r="C1682" i="76"/>
  <c r="J1685" i="7059"/>
  <c r="T487" i="7049" s="1"/>
  <c r="C1683" i="76"/>
  <c r="J1686" i="7059" s="1"/>
  <c r="T488" i="7049" s="1"/>
  <c r="C1684" i="76"/>
  <c r="C1685" i="76"/>
  <c r="C1686" i="76"/>
  <c r="C1687" i="76"/>
  <c r="C1688" i="76"/>
  <c r="J1691" i="7059" s="1"/>
  <c r="T493" i="7049" s="1"/>
  <c r="C1689" i="76"/>
  <c r="C1690" i="76"/>
  <c r="C1691" i="76"/>
  <c r="C1692" i="76"/>
  <c r="C1693" i="76"/>
  <c r="X1693" i="7055" s="1"/>
  <c r="C1694" i="76"/>
  <c r="C1695" i="76"/>
  <c r="J1698" i="7059" s="1"/>
  <c r="T500" i="7049" s="1"/>
  <c r="C1696" i="76"/>
  <c r="J1699" i="7059" s="1"/>
  <c r="T501" i="7049" s="1"/>
  <c r="C1697" i="76"/>
  <c r="J1700" i="7059" s="1"/>
  <c r="T502" i="7049" s="1"/>
  <c r="C1698" i="76"/>
  <c r="J1701" i="7059"/>
  <c r="C1699" i="76"/>
  <c r="J1702" i="7059"/>
  <c r="T504" i="7049" s="1"/>
  <c r="C1700" i="76"/>
  <c r="C1701" i="76"/>
  <c r="C1702" i="76"/>
  <c r="C1703" i="76"/>
  <c r="C1704" i="76"/>
  <c r="C1705" i="76"/>
  <c r="J1708" i="7059" s="1"/>
  <c r="T510" i="7049" s="1"/>
  <c r="C1706" i="76"/>
  <c r="J1709" i="7059" s="1"/>
  <c r="T511" i="7049" s="1"/>
  <c r="C1707" i="76"/>
  <c r="J1710" i="7059" s="1"/>
  <c r="T512" i="7049" s="1"/>
  <c r="C1708" i="76"/>
  <c r="J1711" i="7059" s="1"/>
  <c r="T513" i="7049" s="1"/>
  <c r="C1709" i="76"/>
  <c r="J1712" i="7059" s="1"/>
  <c r="T514" i="7049" s="1"/>
  <c r="C1710" i="76"/>
  <c r="C1711" i="76"/>
  <c r="C1712" i="76"/>
  <c r="C1713" i="76"/>
  <c r="C1714" i="76"/>
  <c r="J1717" i="7059" s="1"/>
  <c r="T519" i="7049" s="1"/>
  <c r="C1715" i="76"/>
  <c r="J1718" i="7059" s="1"/>
  <c r="C1716" i="76"/>
  <c r="X1716" i="7055"/>
  <c r="C1717" i="76"/>
  <c r="J1720" i="7059" s="1"/>
  <c r="T522" i="7049" s="1"/>
  <c r="C1718" i="76"/>
  <c r="X1718" i="7055" s="1"/>
  <c r="C1719" i="76"/>
  <c r="C1720" i="76"/>
  <c r="J1723" i="7059" s="1"/>
  <c r="T525" i="7049" s="1"/>
  <c r="X1720" i="7055"/>
  <c r="C1721" i="76"/>
  <c r="C1722" i="76"/>
  <c r="C1723" i="76"/>
  <c r="C1724" i="76"/>
  <c r="C1725" i="76"/>
  <c r="C1726" i="76"/>
  <c r="J1729" i="7059"/>
  <c r="T531" i="7049" s="1"/>
  <c r="C1727" i="76"/>
  <c r="C1728" i="76"/>
  <c r="J1731" i="7059" s="1"/>
  <c r="T533" i="7049" s="1"/>
  <c r="C1729" i="76"/>
  <c r="C1730" i="76"/>
  <c r="X1730" i="7055" s="1"/>
  <c r="C1731" i="76"/>
  <c r="J1734" i="7059" s="1"/>
  <c r="T536" i="7049" s="1"/>
  <c r="C1732" i="76"/>
  <c r="J1735" i="7059" s="1"/>
  <c r="T537" i="7049" s="1"/>
  <c r="C1733" i="76"/>
  <c r="C1734" i="76"/>
  <c r="C1735" i="76"/>
  <c r="J1738" i="7059" s="1"/>
  <c r="T540" i="7049" s="1"/>
  <c r="C1736" i="76"/>
  <c r="C1737" i="76"/>
  <c r="C1738" i="76"/>
  <c r="J1741" i="7059"/>
  <c r="T543" i="7049" s="1"/>
  <c r="C1739" i="76"/>
  <c r="J1742" i="7059" s="1"/>
  <c r="T544" i="7049" s="1"/>
  <c r="C1740" i="76"/>
  <c r="J1743" i="7059"/>
  <c r="T545" i="7049" s="1"/>
  <c r="C1741" i="76"/>
  <c r="J1744" i="7059" s="1"/>
  <c r="T546" i="7049" s="1"/>
  <c r="C1742" i="76"/>
  <c r="C1743" i="76"/>
  <c r="C1744" i="76"/>
  <c r="J1747" i="7059"/>
  <c r="C1745" i="76"/>
  <c r="J1748" i="7059" s="1"/>
  <c r="T550" i="7049" s="1"/>
  <c r="C1746" i="76"/>
  <c r="J1749" i="7059" s="1"/>
  <c r="T551" i="7049" s="1"/>
  <c r="C1747" i="76"/>
  <c r="C1748" i="76"/>
  <c r="C1749" i="76"/>
  <c r="C1750" i="76"/>
  <c r="C1751" i="76"/>
  <c r="C1752" i="76"/>
  <c r="J1755" i="7059" s="1"/>
  <c r="T557" i="7049" s="1"/>
  <c r="C1753" i="76"/>
  <c r="C1754" i="76"/>
  <c r="C1755" i="76"/>
  <c r="J1758" i="7059" s="1"/>
  <c r="T560" i="7049" s="1"/>
  <c r="C1756" i="76"/>
  <c r="C1757" i="76"/>
  <c r="X1757" i="7055" s="1"/>
  <c r="C1758" i="76"/>
  <c r="J1761" i="7059" s="1"/>
  <c r="T563" i="7049" s="1"/>
  <c r="C1759" i="76"/>
  <c r="C1760" i="76"/>
  <c r="J1763" i="7059" s="1"/>
  <c r="T565" i="7049" s="1"/>
  <c r="C1761" i="76"/>
  <c r="X1761" i="7055" s="1"/>
  <c r="C1762" i="76"/>
  <c r="J1765" i="7059" s="1"/>
  <c r="T567" i="7049" s="1"/>
  <c r="C1763" i="76"/>
  <c r="J1766" i="7059" s="1"/>
  <c r="C1764" i="76"/>
  <c r="J1767" i="7059"/>
  <c r="T569" i="7049" s="1"/>
  <c r="C1765" i="76"/>
  <c r="C1766" i="76"/>
  <c r="C1767" i="76"/>
  <c r="X1767" i="7055" s="1"/>
  <c r="C1768" i="76"/>
  <c r="J1771" i="7059" s="1"/>
  <c r="T573" i="7049" s="1"/>
  <c r="C1769" i="76"/>
  <c r="J1772" i="7059" s="1"/>
  <c r="T574" i="7049" s="1"/>
  <c r="C1770" i="76"/>
  <c r="C1771" i="76"/>
  <c r="C1772" i="76"/>
  <c r="J1775" i="7059"/>
  <c r="T577" i="7049" s="1"/>
  <c r="C1773" i="76"/>
  <c r="C1774" i="76"/>
  <c r="C1775" i="76"/>
  <c r="C1776" i="76"/>
  <c r="J1779" i="7059" s="1"/>
  <c r="T581" i="7049" s="1"/>
  <c r="C1777" i="76"/>
  <c r="J1780" i="7059" s="1"/>
  <c r="T582" i="7049" s="1"/>
  <c r="C1778" i="76"/>
  <c r="J1781" i="7059"/>
  <c r="T583" i="7049" s="1"/>
  <c r="C1779" i="76"/>
  <c r="J1782" i="7059"/>
  <c r="C1780" i="76"/>
  <c r="X1780" i="7055" s="1"/>
  <c r="C1781" i="76"/>
  <c r="C1782" i="76"/>
  <c r="X1782" i="7055" s="1"/>
  <c r="C1783" i="76"/>
  <c r="C1784" i="76"/>
  <c r="J1787" i="7059"/>
  <c r="T589" i="7049" s="1"/>
  <c r="C1785" i="76"/>
  <c r="C1786" i="76"/>
  <c r="J1789" i="7059" s="1"/>
  <c r="T591" i="7049" s="1"/>
  <c r="C1787" i="76"/>
  <c r="J1790" i="7059" s="1"/>
  <c r="T592" i="7049" s="1"/>
  <c r="C1788" i="76"/>
  <c r="C1789" i="76"/>
  <c r="C1790" i="76"/>
  <c r="C1791" i="76"/>
  <c r="J1794" i="7059" s="1"/>
  <c r="T596" i="7049" s="1"/>
  <c r="C1792" i="76"/>
  <c r="B31" i="7049"/>
  <c r="G7" i="7049"/>
  <c r="G9" i="7049"/>
  <c r="G13" i="7049"/>
  <c r="G14" i="7049"/>
  <c r="G15" i="7049"/>
  <c r="G17" i="7049"/>
  <c r="G21" i="7049"/>
  <c r="G22" i="7049"/>
  <c r="G23" i="7049"/>
  <c r="C24" i="7049"/>
  <c r="D24" i="7049"/>
  <c r="B25" i="7049"/>
  <c r="B26" i="7049"/>
  <c r="G26" i="7049"/>
  <c r="B27" i="7049"/>
  <c r="B28" i="7049"/>
  <c r="B29" i="7049"/>
  <c r="B30" i="7049"/>
  <c r="G30" i="7049"/>
  <c r="G31" i="7049"/>
  <c r="B33" i="7049"/>
  <c r="G32" i="7049"/>
  <c r="B34" i="7049"/>
  <c r="B35" i="7049"/>
  <c r="G34" i="7049"/>
  <c r="B36" i="7049"/>
  <c r="G35" i="7049"/>
  <c r="B37" i="7049"/>
  <c r="G36" i="7049"/>
  <c r="G40" i="7049"/>
  <c r="G41" i="7049"/>
  <c r="G42" i="7049"/>
  <c r="G44" i="7049"/>
  <c r="G48" i="7049"/>
  <c r="G49" i="7049"/>
  <c r="G50" i="7049"/>
  <c r="G52" i="7049"/>
  <c r="G56" i="7049"/>
  <c r="G57" i="7049"/>
  <c r="G58" i="7049"/>
  <c r="G60" i="7049"/>
  <c r="G64" i="7049"/>
  <c r="G65" i="7049"/>
  <c r="G66" i="7049"/>
  <c r="G68" i="7049"/>
  <c r="G72" i="7049"/>
  <c r="M7" i="7049"/>
  <c r="M8" i="7049"/>
  <c r="M9" i="7049"/>
  <c r="M10" i="7049"/>
  <c r="M11" i="7049"/>
  <c r="M12" i="7049"/>
  <c r="M13" i="7049"/>
  <c r="M14" i="7049"/>
  <c r="M15" i="7049"/>
  <c r="M16" i="7049"/>
  <c r="M17" i="7049"/>
  <c r="M18" i="7049"/>
  <c r="M19" i="7049"/>
  <c r="M20" i="7049"/>
  <c r="M21" i="7049"/>
  <c r="M22" i="7049"/>
  <c r="M23" i="7049"/>
  <c r="M24" i="7049"/>
  <c r="M25" i="7049"/>
  <c r="M26" i="7049"/>
  <c r="M27" i="7049"/>
  <c r="M28" i="7049"/>
  <c r="M29" i="7049"/>
  <c r="M30" i="7049"/>
  <c r="M31" i="7049"/>
  <c r="M32" i="7049"/>
  <c r="M33" i="7049"/>
  <c r="M34" i="7049"/>
  <c r="M35" i="7049"/>
  <c r="M36" i="7049"/>
  <c r="M37" i="7049"/>
  <c r="M38" i="7049"/>
  <c r="M39" i="7049"/>
  <c r="M40" i="7049"/>
  <c r="M41" i="7049"/>
  <c r="M42" i="7049"/>
  <c r="M43" i="7049"/>
  <c r="M44" i="7049"/>
  <c r="M45" i="7049"/>
  <c r="M46" i="7049"/>
  <c r="M47" i="7049"/>
  <c r="M48" i="7049"/>
  <c r="M49" i="7049"/>
  <c r="M50" i="7049"/>
  <c r="M51" i="7049"/>
  <c r="M52" i="7049"/>
  <c r="M53" i="7049"/>
  <c r="M54" i="7049"/>
  <c r="M55" i="7049"/>
  <c r="M56" i="7049"/>
  <c r="M57" i="7049"/>
  <c r="M58" i="7049"/>
  <c r="S7" i="7049"/>
  <c r="S8" i="7049"/>
  <c r="S9" i="7049"/>
  <c r="S10" i="7049"/>
  <c r="S11" i="7049"/>
  <c r="S12" i="7049"/>
  <c r="S13" i="7049"/>
  <c r="S14" i="7049"/>
  <c r="S15" i="7049"/>
  <c r="S16" i="7049"/>
  <c r="S17" i="7049"/>
  <c r="S18" i="7049"/>
  <c r="S19" i="7049"/>
  <c r="S20" i="7049"/>
  <c r="S21" i="7049"/>
  <c r="S22" i="7049"/>
  <c r="S23" i="7049"/>
  <c r="S24" i="7049"/>
  <c r="S25" i="7049"/>
  <c r="S26" i="7049"/>
  <c r="S27" i="7049"/>
  <c r="S28" i="7049"/>
  <c r="S29" i="7049"/>
  <c r="S30" i="7049"/>
  <c r="S31" i="7049"/>
  <c r="S32" i="7049"/>
  <c r="S33" i="7049"/>
  <c r="S34" i="7049"/>
  <c r="S35" i="7049"/>
  <c r="S36" i="7049"/>
  <c r="S37" i="7049"/>
  <c r="S38" i="7049"/>
  <c r="S39" i="7049"/>
  <c r="S40" i="7049"/>
  <c r="S41" i="7049"/>
  <c r="S42" i="7049"/>
  <c r="S43" i="7049"/>
  <c r="S44" i="7049"/>
  <c r="S45" i="7049"/>
  <c r="S46" i="7049"/>
  <c r="S47" i="7049"/>
  <c r="S48" i="7049"/>
  <c r="S49" i="7049"/>
  <c r="S50" i="7049"/>
  <c r="S51" i="7049"/>
  <c r="S52" i="7049"/>
  <c r="S53" i="7049"/>
  <c r="S54" i="7049"/>
  <c r="S55" i="7049"/>
  <c r="S56" i="7049"/>
  <c r="S57" i="7049"/>
  <c r="S58" i="7049"/>
  <c r="S59" i="7049"/>
  <c r="S60" i="7049"/>
  <c r="S61" i="7049"/>
  <c r="S62" i="7049"/>
  <c r="S63" i="7049"/>
  <c r="S64" i="7049"/>
  <c r="S65" i="7049"/>
  <c r="S66" i="7049"/>
  <c r="S67" i="7049"/>
  <c r="S68" i="7049"/>
  <c r="S69" i="7049"/>
  <c r="S70" i="7049"/>
  <c r="S71" i="7049"/>
  <c r="S72" i="7049"/>
  <c r="S73" i="7049"/>
  <c r="S74" i="7049"/>
  <c r="S75" i="7049"/>
  <c r="S76" i="7049"/>
  <c r="S77" i="7049"/>
  <c r="S78" i="7049"/>
  <c r="S79" i="7049"/>
  <c r="S80" i="7049"/>
  <c r="S81" i="7049"/>
  <c r="S82" i="7049"/>
  <c r="S83" i="7049"/>
  <c r="S84" i="7049"/>
  <c r="S85" i="7049"/>
  <c r="S86" i="7049"/>
  <c r="S87" i="7049"/>
  <c r="S88" i="7049"/>
  <c r="S89" i="7049"/>
  <c r="S90" i="7049"/>
  <c r="S91" i="7049"/>
  <c r="S92" i="7049"/>
  <c r="S93" i="7049"/>
  <c r="S94" i="7049"/>
  <c r="S95" i="7049"/>
  <c r="S96" i="7049"/>
  <c r="S97" i="7049"/>
  <c r="S98" i="7049"/>
  <c r="S99" i="7049"/>
  <c r="S100" i="7049"/>
  <c r="S101" i="7049"/>
  <c r="S102" i="7049"/>
  <c r="S103" i="7049"/>
  <c r="S104" i="7049"/>
  <c r="S105" i="7049"/>
  <c r="S106" i="7049"/>
  <c r="S107" i="7049"/>
  <c r="S108" i="7049"/>
  <c r="S109" i="7049"/>
  <c r="S110" i="7049"/>
  <c r="S111" i="7049"/>
  <c r="S112" i="7049"/>
  <c r="S113" i="7049"/>
  <c r="S114" i="7049"/>
  <c r="S115" i="7049"/>
  <c r="S116" i="7049"/>
  <c r="S117" i="7049"/>
  <c r="S118" i="7049"/>
  <c r="S119" i="7049"/>
  <c r="S120" i="7049"/>
  <c r="S121" i="7049"/>
  <c r="S122" i="7049"/>
  <c r="S123" i="7049"/>
  <c r="S124" i="7049"/>
  <c r="S125" i="7049"/>
  <c r="S126" i="7049"/>
  <c r="S127" i="7049"/>
  <c r="S128" i="7049"/>
  <c r="S129" i="7049"/>
  <c r="S130" i="7049"/>
  <c r="S131" i="7049"/>
  <c r="S132" i="7049"/>
  <c r="S133" i="7049"/>
  <c r="S134" i="7049"/>
  <c r="S135" i="7049"/>
  <c r="S136" i="7049"/>
  <c r="S137" i="7049"/>
  <c r="S138" i="7049"/>
  <c r="S139" i="7049"/>
  <c r="S140" i="7049"/>
  <c r="S141" i="7049"/>
  <c r="S142" i="7049"/>
  <c r="S143" i="7049"/>
  <c r="S144" i="7049"/>
  <c r="S145" i="7049"/>
  <c r="S146" i="7049"/>
  <c r="S147" i="7049"/>
  <c r="S148" i="7049"/>
  <c r="S149" i="7049"/>
  <c r="S150" i="7049"/>
  <c r="S151" i="7049"/>
  <c r="S152" i="7049"/>
  <c r="S153" i="7049"/>
  <c r="S154" i="7049"/>
  <c r="S155" i="7049"/>
  <c r="S156" i="7049"/>
  <c r="S157" i="7049"/>
  <c r="S158" i="7049"/>
  <c r="S159" i="7049"/>
  <c r="S160" i="7049"/>
  <c r="S161" i="7049"/>
  <c r="S162" i="7049"/>
  <c r="S163" i="7049"/>
  <c r="S164" i="7049"/>
  <c r="S165" i="7049"/>
  <c r="S166" i="7049"/>
  <c r="S167" i="7049"/>
  <c r="S168" i="7049"/>
  <c r="S169" i="7049"/>
  <c r="S170" i="7049"/>
  <c r="S171" i="7049"/>
  <c r="S172" i="7049"/>
  <c r="S173" i="7049"/>
  <c r="S174" i="7049"/>
  <c r="S175" i="7049"/>
  <c r="S176" i="7049"/>
  <c r="S177" i="7049"/>
  <c r="S178" i="7049"/>
  <c r="S179" i="7049"/>
  <c r="S180" i="7049"/>
  <c r="S181" i="7049"/>
  <c r="S182" i="7049"/>
  <c r="S183" i="7049"/>
  <c r="S184" i="7049"/>
  <c r="S185" i="7049"/>
  <c r="S186" i="7049"/>
  <c r="S187" i="7049"/>
  <c r="S188" i="7049"/>
  <c r="S189" i="7049"/>
  <c r="S190" i="7049"/>
  <c r="S191" i="7049"/>
  <c r="S192" i="7049"/>
  <c r="S193" i="7049"/>
  <c r="S194" i="7049"/>
  <c r="S195" i="7049"/>
  <c r="S196" i="7049"/>
  <c r="S197" i="7049"/>
  <c r="S198" i="7049"/>
  <c r="S199" i="7049"/>
  <c r="S200" i="7049"/>
  <c r="S201" i="7049"/>
  <c r="S202" i="7049"/>
  <c r="S203" i="7049"/>
  <c r="S204" i="7049"/>
  <c r="S205" i="7049"/>
  <c r="S206" i="7049"/>
  <c r="S207" i="7049"/>
  <c r="S208" i="7049"/>
  <c r="S209" i="7049"/>
  <c r="S210" i="7049"/>
  <c r="S211" i="7049"/>
  <c r="S212" i="7049"/>
  <c r="S213" i="7049"/>
  <c r="S214" i="7049"/>
  <c r="S215" i="7049"/>
  <c r="S216" i="7049"/>
  <c r="S217" i="7049"/>
  <c r="S218" i="7049"/>
  <c r="S219" i="7049"/>
  <c r="S220" i="7049"/>
  <c r="S221" i="7049"/>
  <c r="S222" i="7049"/>
  <c r="S223" i="7049"/>
  <c r="S224" i="7049"/>
  <c r="S225" i="7049"/>
  <c r="S226" i="7049"/>
  <c r="S227" i="7049"/>
  <c r="S228" i="7049"/>
  <c r="S229" i="7049"/>
  <c r="S230" i="7049"/>
  <c r="S231" i="7049"/>
  <c r="S232" i="7049"/>
  <c r="S233" i="7049"/>
  <c r="S234" i="7049"/>
  <c r="S235" i="7049"/>
  <c r="S236" i="7049"/>
  <c r="S237" i="7049"/>
  <c r="S238" i="7049"/>
  <c r="S239" i="7049"/>
  <c r="S240" i="7049"/>
  <c r="S241" i="7049"/>
  <c r="S242" i="7049"/>
  <c r="S243" i="7049"/>
  <c r="S244" i="7049"/>
  <c r="S245" i="7049"/>
  <c r="S246" i="7049"/>
  <c r="S247" i="7049"/>
  <c r="S248" i="7049"/>
  <c r="S249" i="7049"/>
  <c r="S250" i="7049"/>
  <c r="S251" i="7049"/>
  <c r="S252" i="7049"/>
  <c r="S253" i="7049"/>
  <c r="S254" i="7049"/>
  <c r="S255" i="7049"/>
  <c r="S256" i="7049"/>
  <c r="S257" i="7049"/>
  <c r="S258" i="7049"/>
  <c r="S259" i="7049"/>
  <c r="S260" i="7049"/>
  <c r="S261" i="7049"/>
  <c r="S262" i="7049"/>
  <c r="S263" i="7049"/>
  <c r="S264" i="7049"/>
  <c r="S265" i="7049"/>
  <c r="S266" i="7049"/>
  <c r="S267" i="7049"/>
  <c r="S268" i="7049"/>
  <c r="S269" i="7049"/>
  <c r="S270" i="7049"/>
  <c r="S271" i="7049"/>
  <c r="S272" i="7049"/>
  <c r="S273" i="7049"/>
  <c r="S274" i="7049"/>
  <c r="S275" i="7049"/>
  <c r="S276" i="7049"/>
  <c r="S277" i="7049"/>
  <c r="S278" i="7049"/>
  <c r="S279" i="7049"/>
  <c r="S280" i="7049"/>
  <c r="S281" i="7049"/>
  <c r="S282" i="7049"/>
  <c r="S283" i="7049"/>
  <c r="S284" i="7049"/>
  <c r="S285" i="7049"/>
  <c r="S286" i="7049"/>
  <c r="S287" i="7049"/>
  <c r="S288" i="7049"/>
  <c r="S289" i="7049"/>
  <c r="S290" i="7049"/>
  <c r="S291" i="7049"/>
  <c r="S292" i="7049"/>
  <c r="S293" i="7049"/>
  <c r="S294" i="7049"/>
  <c r="S295" i="7049"/>
  <c r="S296" i="7049"/>
  <c r="S297" i="7049"/>
  <c r="S298" i="7049"/>
  <c r="S299" i="7049"/>
  <c r="S300" i="7049"/>
  <c r="S301" i="7049"/>
  <c r="S302" i="7049"/>
  <c r="S303" i="7049"/>
  <c r="S304" i="7049"/>
  <c r="S305" i="7049"/>
  <c r="S306" i="7049"/>
  <c r="S307" i="7049"/>
  <c r="S308" i="7049"/>
  <c r="S309" i="7049"/>
  <c r="S310" i="7049"/>
  <c r="S311" i="7049"/>
  <c r="S312" i="7049"/>
  <c r="S313" i="7049"/>
  <c r="S314" i="7049"/>
  <c r="S315" i="7049"/>
  <c r="S316" i="7049"/>
  <c r="S317" i="7049"/>
  <c r="S318" i="7049"/>
  <c r="S319" i="7049"/>
  <c r="S320" i="7049"/>
  <c r="S321" i="7049"/>
  <c r="S322" i="7049"/>
  <c r="S323" i="7049"/>
  <c r="S324" i="7049"/>
  <c r="S325" i="7049"/>
  <c r="S326" i="7049"/>
  <c r="S327" i="7049"/>
  <c r="S328" i="7049"/>
  <c r="S329" i="7049"/>
  <c r="S330" i="7049"/>
  <c r="S331" i="7049"/>
  <c r="S332" i="7049"/>
  <c r="S333" i="7049"/>
  <c r="S334" i="7049"/>
  <c r="S335" i="7049"/>
  <c r="S336" i="7049"/>
  <c r="S337" i="7049"/>
  <c r="S338" i="7049"/>
  <c r="S339" i="7049"/>
  <c r="S340" i="7049"/>
  <c r="S341" i="7049"/>
  <c r="S342" i="7049"/>
  <c r="S343" i="7049"/>
  <c r="S344" i="7049"/>
  <c r="S345" i="7049"/>
  <c r="S346" i="7049"/>
  <c r="S347" i="7049"/>
  <c r="S348" i="7049"/>
  <c r="S349" i="7049"/>
  <c r="S350" i="7049"/>
  <c r="S351" i="7049"/>
  <c r="S352" i="7049"/>
  <c r="S353" i="7049"/>
  <c r="S354" i="7049"/>
  <c r="S355" i="7049"/>
  <c r="S356" i="7049"/>
  <c r="S357" i="7049"/>
  <c r="S358" i="7049"/>
  <c r="S359" i="7049"/>
  <c r="S360" i="7049"/>
  <c r="S361" i="7049"/>
  <c r="S362" i="7049"/>
  <c r="S363" i="7049"/>
  <c r="S364" i="7049"/>
  <c r="S365" i="7049"/>
  <c r="S366" i="7049"/>
  <c r="S367" i="7049"/>
  <c r="S368" i="7049"/>
  <c r="S369" i="7049"/>
  <c r="S370" i="7049"/>
  <c r="S371" i="7049"/>
  <c r="S372" i="7049"/>
  <c r="S373" i="7049"/>
  <c r="S374" i="7049"/>
  <c r="S375" i="7049"/>
  <c r="S376" i="7049"/>
  <c r="S377" i="7049"/>
  <c r="S378" i="7049"/>
  <c r="S379" i="7049"/>
  <c r="S380" i="7049"/>
  <c r="S381" i="7049"/>
  <c r="S382" i="7049"/>
  <c r="S383" i="7049"/>
  <c r="S384" i="7049"/>
  <c r="S385" i="7049"/>
  <c r="S386" i="7049"/>
  <c r="S387" i="7049"/>
  <c r="S388" i="7049"/>
  <c r="S389" i="7049"/>
  <c r="S390" i="7049"/>
  <c r="S391" i="7049"/>
  <c r="S392" i="7049"/>
  <c r="S393" i="7049"/>
  <c r="S394" i="7049"/>
  <c r="S395" i="7049"/>
  <c r="S396" i="7049"/>
  <c r="S397" i="7049"/>
  <c r="S398" i="7049"/>
  <c r="S399" i="7049"/>
  <c r="S400" i="7049"/>
  <c r="S401" i="7049"/>
  <c r="S402" i="7049"/>
  <c r="S403" i="7049"/>
  <c r="S404" i="7049"/>
  <c r="S405" i="7049"/>
  <c r="S406" i="7049"/>
  <c r="S407" i="7049"/>
  <c r="S408" i="7049"/>
  <c r="S409" i="7049"/>
  <c r="S410" i="7049"/>
  <c r="S411" i="7049"/>
  <c r="S412" i="7049"/>
  <c r="S413" i="7049"/>
  <c r="S414" i="7049"/>
  <c r="S415" i="7049"/>
  <c r="S416" i="7049"/>
  <c r="S417" i="7049"/>
  <c r="S418" i="7049"/>
  <c r="S419" i="7049"/>
  <c r="S420" i="7049"/>
  <c r="S421" i="7049"/>
  <c r="S422" i="7049"/>
  <c r="S423" i="7049"/>
  <c r="S424" i="7049"/>
  <c r="S425" i="7049"/>
  <c r="S426" i="7049"/>
  <c r="S427" i="7049"/>
  <c r="S428" i="7049"/>
  <c r="S429" i="7049"/>
  <c r="S430" i="7049"/>
  <c r="S431" i="7049"/>
  <c r="S432" i="7049"/>
  <c r="S433" i="7049"/>
  <c r="S434" i="7049"/>
  <c r="S435" i="7049"/>
  <c r="S436" i="7049"/>
  <c r="S437" i="7049"/>
  <c r="S438" i="7049"/>
  <c r="S439" i="7049"/>
  <c r="S440" i="7049"/>
  <c r="S441" i="7049"/>
  <c r="S442" i="7049"/>
  <c r="S443" i="7049"/>
  <c r="S444" i="7049"/>
  <c r="S445" i="7049"/>
  <c r="S446" i="7049"/>
  <c r="S447" i="7049"/>
  <c r="S448" i="7049"/>
  <c r="S449" i="7049"/>
  <c r="S450" i="7049"/>
  <c r="S451" i="7049"/>
  <c r="S452" i="7049"/>
  <c r="S453" i="7049"/>
  <c r="S454" i="7049"/>
  <c r="S455" i="7049"/>
  <c r="S456" i="7049"/>
  <c r="S457" i="7049"/>
  <c r="S458" i="7049"/>
  <c r="S459" i="7049"/>
  <c r="S460" i="7049"/>
  <c r="S461" i="7049"/>
  <c r="S462" i="7049"/>
  <c r="S463" i="7049"/>
  <c r="S464" i="7049"/>
  <c r="S465" i="7049"/>
  <c r="S466" i="7049"/>
  <c r="S467" i="7049"/>
  <c r="S468" i="7049"/>
  <c r="S469" i="7049"/>
  <c r="S470" i="7049"/>
  <c r="S471" i="7049"/>
  <c r="S472" i="7049"/>
  <c r="S473" i="7049"/>
  <c r="S474" i="7049"/>
  <c r="S475" i="7049"/>
  <c r="S476" i="7049"/>
  <c r="S477" i="7049"/>
  <c r="S478" i="7049"/>
  <c r="S479" i="7049"/>
  <c r="S480" i="7049"/>
  <c r="S481" i="7049"/>
  <c r="S482" i="7049"/>
  <c r="S483" i="7049"/>
  <c r="S484" i="7049"/>
  <c r="S485" i="7049"/>
  <c r="S486" i="7049"/>
  <c r="S487" i="7049"/>
  <c r="S488" i="7049"/>
  <c r="S489" i="7049"/>
  <c r="S490" i="7049"/>
  <c r="S491" i="7049"/>
  <c r="S492" i="7049"/>
  <c r="S493" i="7049"/>
  <c r="S494" i="7049"/>
  <c r="S495" i="7049"/>
  <c r="S496" i="7049"/>
  <c r="S497" i="7049"/>
  <c r="S498" i="7049"/>
  <c r="S499" i="7049"/>
  <c r="S500" i="7049"/>
  <c r="S501" i="7049"/>
  <c r="S502" i="7049"/>
  <c r="S503" i="7049"/>
  <c r="S504" i="7049"/>
  <c r="S505" i="7049"/>
  <c r="S506" i="7049"/>
  <c r="S507" i="7049"/>
  <c r="S508" i="7049"/>
  <c r="S509" i="7049"/>
  <c r="S510" i="7049"/>
  <c r="S511" i="7049"/>
  <c r="S512" i="7049"/>
  <c r="S513" i="7049"/>
  <c r="S514" i="7049"/>
  <c r="S515" i="7049"/>
  <c r="S516" i="7049"/>
  <c r="S517" i="7049"/>
  <c r="S518" i="7049"/>
  <c r="S519" i="7049"/>
  <c r="S520" i="7049"/>
  <c r="S521" i="7049"/>
  <c r="S522" i="7049"/>
  <c r="S523" i="7049"/>
  <c r="S524" i="7049"/>
  <c r="S525" i="7049"/>
  <c r="S526" i="7049"/>
  <c r="S527" i="7049"/>
  <c r="S528" i="7049"/>
  <c r="S529" i="7049"/>
  <c r="S530" i="7049"/>
  <c r="S531" i="7049"/>
  <c r="S532" i="7049"/>
  <c r="S533" i="7049"/>
  <c r="S534" i="7049"/>
  <c r="S535" i="7049"/>
  <c r="S536" i="7049"/>
  <c r="S537" i="7049"/>
  <c r="S538" i="7049"/>
  <c r="S539" i="7049"/>
  <c r="S540" i="7049"/>
  <c r="S541" i="7049"/>
  <c r="S542" i="7049"/>
  <c r="S543" i="7049"/>
  <c r="S544" i="7049"/>
  <c r="S545" i="7049"/>
  <c r="S546" i="7049"/>
  <c r="S547" i="7049"/>
  <c r="S548" i="7049"/>
  <c r="S549" i="7049"/>
  <c r="S550" i="7049"/>
  <c r="S551" i="7049"/>
  <c r="S552" i="7049"/>
  <c r="S553" i="7049"/>
  <c r="S554" i="7049"/>
  <c r="S555" i="7049"/>
  <c r="S556" i="7049"/>
  <c r="S557" i="7049"/>
  <c r="S558" i="7049"/>
  <c r="S559" i="7049"/>
  <c r="S560" i="7049"/>
  <c r="S561" i="7049"/>
  <c r="S562" i="7049"/>
  <c r="S563" i="7049"/>
  <c r="S564" i="7049"/>
  <c r="S565" i="7049"/>
  <c r="S566" i="7049"/>
  <c r="S567" i="7049"/>
  <c r="S568" i="7049"/>
  <c r="S569" i="7049"/>
  <c r="S570" i="7049"/>
  <c r="S571" i="7049"/>
  <c r="S572" i="7049"/>
  <c r="S573" i="7049"/>
  <c r="S574" i="7049"/>
  <c r="S575" i="7049"/>
  <c r="S576" i="7049"/>
  <c r="S577" i="7049"/>
  <c r="S578" i="7049"/>
  <c r="S579" i="7049"/>
  <c r="S580" i="7049"/>
  <c r="S581" i="7049"/>
  <c r="S582" i="7049"/>
  <c r="S583" i="7049"/>
  <c r="S584" i="7049"/>
  <c r="S585" i="7049"/>
  <c r="S586" i="7049"/>
  <c r="S587" i="7049"/>
  <c r="S588" i="7049"/>
  <c r="S589" i="7049"/>
  <c r="S590" i="7049"/>
  <c r="S591" i="7049"/>
  <c r="S592" i="7049"/>
  <c r="S593" i="7049"/>
  <c r="S594" i="7049"/>
  <c r="S595" i="7049"/>
  <c r="S596" i="7049"/>
  <c r="S597" i="7049"/>
  <c r="S598" i="7049"/>
  <c r="S599" i="7049"/>
  <c r="S600" i="7049"/>
  <c r="S601" i="7049"/>
  <c r="S602" i="7049"/>
  <c r="S603" i="7049"/>
  <c r="S604" i="7049"/>
  <c r="S605" i="7049"/>
  <c r="S606" i="7049"/>
  <c r="N12" i="7049"/>
  <c r="N13" i="7049"/>
  <c r="N17" i="7049"/>
  <c r="N21" i="7049"/>
  <c r="N36" i="7049"/>
  <c r="N37" i="7049"/>
  <c r="N44" i="7049"/>
  <c r="N47" i="7049"/>
  <c r="N52" i="7049"/>
  <c r="N63" i="7049"/>
  <c r="N67" i="7049"/>
  <c r="N73" i="7049"/>
  <c r="N75" i="7049"/>
  <c r="N78" i="7049"/>
  <c r="N80" i="7049"/>
  <c r="N81" i="7049"/>
  <c r="N84" i="7049"/>
  <c r="N87" i="7049"/>
  <c r="N88" i="7049"/>
  <c r="N89" i="7049"/>
  <c r="N96" i="7049"/>
  <c r="N97" i="7049"/>
  <c r="N100" i="7049"/>
  <c r="N103" i="7049"/>
  <c r="N105" i="7049"/>
  <c r="N113" i="7049"/>
  <c r="N119" i="7049"/>
  <c r="N121" i="7049"/>
  <c r="N125" i="7049"/>
  <c r="N127" i="7049"/>
  <c r="N130" i="7049"/>
  <c r="N133" i="7049"/>
  <c r="N134" i="7049"/>
  <c r="N137" i="7049"/>
  <c r="N141" i="7049"/>
  <c r="N142" i="7049"/>
  <c r="N144" i="7049"/>
  <c r="N145" i="7049"/>
  <c r="N149" i="7049"/>
  <c r="N155" i="7049"/>
  <c r="N167" i="7049"/>
  <c r="N174" i="7049"/>
  <c r="N179" i="7049"/>
  <c r="N184" i="7049"/>
  <c r="N185" i="7049"/>
  <c r="N192" i="7049"/>
  <c r="N196" i="7049"/>
  <c r="N214" i="7049"/>
  <c r="N217" i="7049"/>
  <c r="N219" i="7049"/>
  <c r="N234" i="7049"/>
  <c r="N237" i="7049"/>
  <c r="N247" i="7049"/>
  <c r="N248" i="7049"/>
  <c r="N253" i="7049"/>
  <c r="N269" i="7049"/>
  <c r="N272" i="7049"/>
  <c r="N274" i="7049"/>
  <c r="N286" i="7049"/>
  <c r="N287" i="7049"/>
  <c r="N294" i="7049"/>
  <c r="N295" i="7049"/>
  <c r="N301" i="7049"/>
  <c r="N303" i="7049"/>
  <c r="N307" i="7049"/>
  <c r="N315" i="7049"/>
  <c r="N326" i="7049"/>
  <c r="N331" i="7049"/>
  <c r="N356" i="7049"/>
  <c r="N363" i="7049"/>
  <c r="N366" i="7049"/>
  <c r="N376" i="7049"/>
  <c r="N380" i="7049"/>
  <c r="N395" i="7049"/>
  <c r="N403" i="7049"/>
  <c r="N418" i="7049"/>
  <c r="N421" i="7049"/>
  <c r="N433" i="7049"/>
  <c r="N452" i="7049"/>
  <c r="N454" i="7049"/>
  <c r="N476" i="7049"/>
  <c r="N491" i="7049"/>
  <c r="N500" i="7049"/>
  <c r="N504" i="7049"/>
  <c r="N523" i="7049"/>
  <c r="N527" i="7049"/>
  <c r="N539" i="7049"/>
  <c r="N544" i="7049"/>
  <c r="N566" i="7049"/>
  <c r="N577" i="7049"/>
  <c r="N581" i="7049"/>
  <c r="N589" i="7049"/>
  <c r="N590" i="7049"/>
  <c r="N591" i="7049"/>
  <c r="N598" i="7049"/>
  <c r="H490" i="7049"/>
  <c r="H548" i="7049"/>
  <c r="H8" i="7049"/>
  <c r="H10" i="7049"/>
  <c r="H16" i="7049"/>
  <c r="H18" i="7049"/>
  <c r="H24" i="7049"/>
  <c r="H26" i="7049"/>
  <c r="H30" i="7049"/>
  <c r="H32" i="7049"/>
  <c r="H36" i="7049"/>
  <c r="H38" i="7049"/>
  <c r="H40" i="7049"/>
  <c r="H44" i="7049"/>
  <c r="H46" i="7049"/>
  <c r="H48" i="7049"/>
  <c r="H50" i="7049"/>
  <c r="H52" i="7049"/>
  <c r="H62" i="7049"/>
  <c r="H66" i="7049"/>
  <c r="H70" i="7049"/>
  <c r="H76" i="7049"/>
  <c r="H78" i="7049"/>
  <c r="H88" i="7049"/>
  <c r="H90" i="7049"/>
  <c r="H96" i="7049"/>
  <c r="H98" i="7049"/>
  <c r="H100" i="7049"/>
  <c r="H102" i="7049"/>
  <c r="H104" i="7049"/>
  <c r="H114" i="7049"/>
  <c r="H118" i="7049"/>
  <c r="H126" i="7049"/>
  <c r="H17" i="7049"/>
  <c r="H23" i="7049"/>
  <c r="H25" i="7049"/>
  <c r="H29" i="7049"/>
  <c r="H31" i="7049"/>
  <c r="H33" i="7049"/>
  <c r="H39" i="7049"/>
  <c r="H41" i="7049"/>
  <c r="H45" i="7049"/>
  <c r="H47" i="7049"/>
  <c r="H51" i="7049"/>
  <c r="H55" i="7049"/>
  <c r="H59" i="7049"/>
  <c r="H63" i="7049"/>
  <c r="H65" i="7049"/>
  <c r="H71" i="7049"/>
  <c r="H73" i="7049"/>
  <c r="H81" i="7049"/>
  <c r="H89" i="7049"/>
  <c r="H93" i="7049"/>
  <c r="H105" i="7049"/>
  <c r="H109" i="7049"/>
  <c r="H115" i="7049"/>
  <c r="H117" i="7049"/>
  <c r="H119" i="7049"/>
  <c r="H123" i="7049"/>
  <c r="H125" i="7049"/>
  <c r="H127" i="7049"/>
  <c r="H131" i="7049"/>
  <c r="H139" i="7049"/>
  <c r="H143" i="7049"/>
  <c r="H153" i="7049"/>
  <c r="H155" i="7049"/>
  <c r="H163" i="7049"/>
  <c r="H167" i="7049"/>
  <c r="H171" i="7049"/>
  <c r="H173" i="7049"/>
  <c r="H175" i="7049"/>
  <c r="H181" i="7049"/>
  <c r="H183" i="7049"/>
  <c r="H191" i="7049"/>
  <c r="H195" i="7049"/>
  <c r="H197" i="7049"/>
  <c r="H201" i="7049"/>
  <c r="H205" i="7049"/>
  <c r="H213" i="7049"/>
  <c r="H219" i="7049"/>
  <c r="H221" i="7049"/>
  <c r="H223" i="7049"/>
  <c r="H227" i="7049"/>
  <c r="H235" i="7049"/>
  <c r="H237" i="7049"/>
  <c r="H239" i="7049"/>
  <c r="H244" i="7049"/>
  <c r="H245" i="7049"/>
  <c r="H246" i="7049"/>
  <c r="H252" i="7049"/>
  <c r="H257" i="7049"/>
  <c r="H258" i="7049"/>
  <c r="H259" i="7049"/>
  <c r="H263" i="7049"/>
  <c r="H264" i="7049"/>
  <c r="H271" i="7049"/>
  <c r="H272" i="7049"/>
  <c r="H274" i="7049"/>
  <c r="H276" i="7049"/>
  <c r="H277" i="7049"/>
  <c r="H279" i="7049"/>
  <c r="H280" i="7049"/>
  <c r="H281" i="7049"/>
  <c r="H284" i="7049"/>
  <c r="H285" i="7049"/>
  <c r="H287" i="7049"/>
  <c r="H288" i="7049"/>
  <c r="H289" i="7049"/>
  <c r="H292" i="7049"/>
  <c r="H294" i="7049"/>
  <c r="H295" i="7049"/>
  <c r="H296" i="7049"/>
  <c r="H299" i="7049"/>
  <c r="H301" i="7049"/>
  <c r="H303" i="7049"/>
  <c r="H304" i="7049"/>
  <c r="H305" i="7049"/>
  <c r="H306" i="7049"/>
  <c r="H309" i="7049"/>
  <c r="H311" i="7049"/>
  <c r="H312" i="7049"/>
  <c r="H313" i="7049"/>
  <c r="H314" i="7049"/>
  <c r="H318" i="7049"/>
  <c r="H319" i="7049"/>
  <c r="H321" i="7049"/>
  <c r="H322" i="7049"/>
  <c r="H324" i="7049"/>
  <c r="H326" i="7049"/>
  <c r="H329" i="7049"/>
  <c r="H332" i="7049"/>
  <c r="H333" i="7049"/>
  <c r="H334" i="7049"/>
  <c r="H335" i="7049"/>
  <c r="H337" i="7049"/>
  <c r="H338" i="7049"/>
  <c r="H339" i="7049"/>
  <c r="H340" i="7049"/>
  <c r="H341" i="7049"/>
  <c r="H343" i="7049"/>
  <c r="H344" i="7049"/>
  <c r="H345" i="7049"/>
  <c r="H346" i="7049"/>
  <c r="H347" i="7049"/>
  <c r="H348" i="7049"/>
  <c r="H351" i="7049"/>
  <c r="H352" i="7049"/>
  <c r="H354" i="7049"/>
  <c r="H355" i="7049"/>
  <c r="H358" i="7049"/>
  <c r="H364" i="7049"/>
  <c r="H367" i="7049"/>
  <c r="H369" i="7049"/>
  <c r="H372" i="7049"/>
  <c r="H374" i="7049"/>
  <c r="H378" i="7049"/>
  <c r="H134" i="7049"/>
  <c r="H136" i="7049"/>
  <c r="H138" i="7049"/>
  <c r="H142" i="7049"/>
  <c r="H148" i="7049"/>
  <c r="H154" i="7049"/>
  <c r="H156" i="7049"/>
  <c r="H158" i="7049"/>
  <c r="H162" i="7049"/>
  <c r="H164" i="7049"/>
  <c r="H166" i="7049"/>
  <c r="H168" i="7049"/>
  <c r="H172" i="7049"/>
  <c r="H174" i="7049"/>
  <c r="H176" i="7049"/>
  <c r="H178" i="7049"/>
  <c r="H182" i="7049"/>
  <c r="H188" i="7049"/>
  <c r="H190" i="7049"/>
  <c r="H192" i="7049"/>
  <c r="H198" i="7049"/>
  <c r="H204" i="7049"/>
  <c r="H208" i="7049"/>
  <c r="H212" i="7049"/>
  <c r="H214" i="7049"/>
  <c r="H218" i="7049"/>
  <c r="H220" i="7049"/>
  <c r="H222" i="7049"/>
  <c r="H230" i="7049"/>
  <c r="H380" i="7049"/>
  <c r="H383" i="7049"/>
  <c r="H384" i="7049"/>
  <c r="H385" i="7049"/>
  <c r="H387" i="7049"/>
  <c r="H389" i="7049"/>
  <c r="H390" i="7049"/>
  <c r="H391" i="7049"/>
  <c r="H392" i="7049"/>
  <c r="H394" i="7049"/>
  <c r="H396" i="7049"/>
  <c r="H397" i="7049"/>
  <c r="H401" i="7049"/>
  <c r="H403" i="7049"/>
  <c r="H404" i="7049"/>
  <c r="H406" i="7049"/>
  <c r="H409" i="7049"/>
  <c r="H417" i="7049"/>
  <c r="H418" i="7049"/>
  <c r="H421" i="7049"/>
  <c r="H424" i="7049"/>
  <c r="H427" i="7049"/>
  <c r="H430" i="7049"/>
  <c r="H434" i="7049"/>
  <c r="H437" i="7049"/>
  <c r="H438" i="7049"/>
  <c r="H439" i="7049"/>
  <c r="H445" i="7049"/>
  <c r="H448" i="7049"/>
  <c r="H452" i="7049"/>
  <c r="H455" i="7049"/>
  <c r="H460" i="7049"/>
  <c r="H463" i="7049"/>
  <c r="H464" i="7049"/>
  <c r="H465" i="7049"/>
  <c r="H468" i="7049"/>
  <c r="H471" i="7049"/>
  <c r="H472" i="7049"/>
  <c r="H473" i="7049"/>
  <c r="H475" i="7049"/>
  <c r="H480" i="7049"/>
  <c r="H481" i="7049"/>
  <c r="H483" i="7049"/>
  <c r="H487" i="7049"/>
  <c r="H488" i="7049"/>
  <c r="H489" i="7049"/>
  <c r="H491" i="7049"/>
  <c r="H499" i="7049"/>
  <c r="H500" i="7049"/>
  <c r="H503" i="7049"/>
  <c r="H504" i="7049"/>
  <c r="H508" i="7049"/>
  <c r="H513" i="7049"/>
  <c r="H515" i="7049"/>
  <c r="H524" i="7049"/>
  <c r="H525" i="7049"/>
  <c r="H529" i="7049"/>
  <c r="H539" i="7049"/>
  <c r="H551" i="7049"/>
  <c r="H571" i="7049"/>
  <c r="H573" i="7049"/>
  <c r="H587" i="7049"/>
  <c r="H601" i="7049"/>
  <c r="H578" i="7049"/>
  <c r="H566" i="7049"/>
  <c r="H536" i="7049"/>
  <c r="H532" i="7049"/>
  <c r="H526" i="7049"/>
  <c r="H498" i="7049"/>
  <c r="N606" i="7049"/>
  <c r="T6" i="7049"/>
  <c r="T17" i="7049"/>
  <c r="T29" i="7049"/>
  <c r="T36" i="7049"/>
  <c r="T42" i="7049"/>
  <c r="T43" i="7049"/>
  <c r="T50" i="7049"/>
  <c r="T61" i="7049"/>
  <c r="T72" i="7049"/>
  <c r="T73" i="7049"/>
  <c r="T85" i="7049"/>
  <c r="T94" i="7049"/>
  <c r="T95" i="7049"/>
  <c r="T113" i="7049"/>
  <c r="T132" i="7049"/>
  <c r="T138" i="7049"/>
  <c r="T145" i="7049"/>
  <c r="T164" i="7049"/>
  <c r="T175" i="7049"/>
  <c r="T198" i="7049"/>
  <c r="T224" i="7049"/>
  <c r="T229" i="7049"/>
  <c r="T234" i="7049"/>
  <c r="T245" i="7049"/>
  <c r="T256" i="7049"/>
  <c r="T262" i="7049"/>
  <c r="T268" i="7049"/>
  <c r="T282" i="7049"/>
  <c r="T293" i="7049"/>
  <c r="T300" i="7049"/>
  <c r="T314" i="7049"/>
  <c r="T316" i="7049"/>
  <c r="T321" i="7049"/>
  <c r="T326" i="7049"/>
  <c r="T342" i="7049"/>
  <c r="T360" i="7049"/>
  <c r="T362" i="7049"/>
  <c r="T364" i="7049"/>
  <c r="T406" i="7049"/>
  <c r="T407" i="7049"/>
  <c r="T410" i="7049"/>
  <c r="T417" i="7049"/>
  <c r="T421" i="7049"/>
  <c r="T458" i="7049"/>
  <c r="T503" i="7049"/>
  <c r="T520" i="7049"/>
  <c r="T549" i="7049"/>
  <c r="T568" i="7049"/>
  <c r="T584" i="7049"/>
  <c r="AA1801" i="7055"/>
  <c r="Z1801" i="7055"/>
  <c r="Y1801" i="7055"/>
  <c r="AA1800" i="7055"/>
  <c r="Z1800" i="7055"/>
  <c r="Y1800" i="7055"/>
  <c r="AA1799" i="7055"/>
  <c r="Z1799" i="7055"/>
  <c r="Y1799" i="7055"/>
  <c r="AA1798" i="7055"/>
  <c r="Z1798" i="7055"/>
  <c r="Y1798" i="7055"/>
  <c r="AA1797" i="7055"/>
  <c r="Z1797" i="7055"/>
  <c r="Y1797" i="7055"/>
  <c r="AA1796" i="7055"/>
  <c r="Z1796" i="7055"/>
  <c r="Y1796" i="7055"/>
  <c r="AA1795" i="7055"/>
  <c r="Z1795" i="7055"/>
  <c r="Y1795" i="7055"/>
  <c r="AA1794" i="7055"/>
  <c r="Z1794" i="7055"/>
  <c r="Y1794" i="7055"/>
  <c r="AA1793" i="7055"/>
  <c r="Z1793" i="7055"/>
  <c r="Y1793" i="7055"/>
  <c r="AA1792" i="7055"/>
  <c r="Z1792" i="7055"/>
  <c r="Y1792" i="7055"/>
  <c r="AA1791" i="7055"/>
  <c r="Z1791" i="7055"/>
  <c r="Y1791" i="7055"/>
  <c r="AA1790" i="7055"/>
  <c r="Z1790" i="7055"/>
  <c r="Y1790" i="7055"/>
  <c r="AA1789" i="7055"/>
  <c r="Z1789" i="7055"/>
  <c r="Y1789" i="7055"/>
  <c r="AA1788" i="7055"/>
  <c r="Z1788" i="7055"/>
  <c r="Y1788" i="7055"/>
  <c r="AA1787" i="7055"/>
  <c r="Z1787" i="7055"/>
  <c r="Y1787" i="7055"/>
  <c r="AA1786" i="7055"/>
  <c r="Z1786" i="7055"/>
  <c r="Y1786" i="7055"/>
  <c r="AA1785" i="7055"/>
  <c r="Z1785" i="7055"/>
  <c r="Y1785" i="7055"/>
  <c r="AA1784" i="7055"/>
  <c r="Z1784" i="7055"/>
  <c r="Y1784" i="7055"/>
  <c r="AA1783" i="7055"/>
  <c r="Z1783" i="7055"/>
  <c r="Y1783" i="7055"/>
  <c r="AA1782" i="7055"/>
  <c r="Z1782" i="7055"/>
  <c r="Y1782" i="7055"/>
  <c r="AA1781" i="7055"/>
  <c r="Z1781" i="7055"/>
  <c r="Y1781" i="7055"/>
  <c r="AA1780" i="7055"/>
  <c r="Z1780" i="7055"/>
  <c r="Y1780" i="7055"/>
  <c r="AA1779" i="7055"/>
  <c r="Z1779" i="7055"/>
  <c r="Y1779" i="7055"/>
  <c r="AA1778" i="7055"/>
  <c r="Z1778" i="7055"/>
  <c r="Y1778" i="7055"/>
  <c r="AA1777" i="7055"/>
  <c r="Z1777" i="7055"/>
  <c r="Y1777" i="7055"/>
  <c r="AA1776" i="7055"/>
  <c r="Z1776" i="7055"/>
  <c r="Y1776" i="7055"/>
  <c r="AA1775" i="7055"/>
  <c r="Z1775" i="7055"/>
  <c r="Y1775" i="7055"/>
  <c r="AA1774" i="7055"/>
  <c r="Z1774" i="7055"/>
  <c r="Y1774" i="7055"/>
  <c r="AA1773" i="7055"/>
  <c r="Z1773" i="7055"/>
  <c r="Y1773" i="7055"/>
  <c r="AA1772" i="7055"/>
  <c r="Z1772" i="7055"/>
  <c r="Y1772" i="7055"/>
  <c r="AA1771" i="7055"/>
  <c r="Z1771" i="7055"/>
  <c r="Y1771" i="7055"/>
  <c r="AA1770" i="7055"/>
  <c r="Z1770" i="7055"/>
  <c r="Y1770" i="7055"/>
  <c r="AA1769" i="7055"/>
  <c r="Z1769" i="7055"/>
  <c r="Y1769" i="7055"/>
  <c r="AA1768" i="7055"/>
  <c r="Z1768" i="7055"/>
  <c r="Y1768" i="7055"/>
  <c r="AA1767" i="7055"/>
  <c r="Z1767" i="7055"/>
  <c r="Y1767" i="7055"/>
  <c r="AA1766" i="7055"/>
  <c r="Z1766" i="7055"/>
  <c r="Y1766" i="7055"/>
  <c r="AA1765" i="7055"/>
  <c r="Z1765" i="7055"/>
  <c r="Y1765" i="7055"/>
  <c r="AA1764" i="7055"/>
  <c r="Z1764" i="7055"/>
  <c r="Y1764" i="7055"/>
  <c r="AA1763" i="7055"/>
  <c r="Z1763" i="7055"/>
  <c r="Y1763" i="7055"/>
  <c r="AA1762" i="7055"/>
  <c r="Z1762" i="7055"/>
  <c r="Y1762" i="7055"/>
  <c r="AA1761" i="7055"/>
  <c r="Z1761" i="7055"/>
  <c r="Y1761" i="7055"/>
  <c r="AA1760" i="7055"/>
  <c r="Z1760" i="7055"/>
  <c r="Y1760" i="7055"/>
  <c r="AA1759" i="7055"/>
  <c r="Z1759" i="7055"/>
  <c r="Y1759" i="7055"/>
  <c r="AA1758" i="7055"/>
  <c r="Z1758" i="7055"/>
  <c r="Y1758" i="7055"/>
  <c r="AA1757" i="7055"/>
  <c r="Z1757" i="7055"/>
  <c r="Y1757" i="7055"/>
  <c r="AA1756" i="7055"/>
  <c r="Z1756" i="7055"/>
  <c r="Y1756" i="7055"/>
  <c r="AA1755" i="7055"/>
  <c r="Z1755" i="7055"/>
  <c r="Y1755" i="7055"/>
  <c r="AA1754" i="7055"/>
  <c r="Z1754" i="7055"/>
  <c r="Y1754" i="7055"/>
  <c r="AA1753" i="7055"/>
  <c r="Z1753" i="7055"/>
  <c r="Y1753" i="7055"/>
  <c r="AA1752" i="7055"/>
  <c r="Z1752" i="7055"/>
  <c r="Y1752" i="7055"/>
  <c r="AA1751" i="7055"/>
  <c r="Z1751" i="7055"/>
  <c r="Y1751" i="7055"/>
  <c r="AA1750" i="7055"/>
  <c r="Z1750" i="7055"/>
  <c r="Y1750" i="7055"/>
  <c r="AA1749" i="7055"/>
  <c r="Z1749" i="7055"/>
  <c r="Y1749" i="7055"/>
  <c r="AA1748" i="7055"/>
  <c r="Z1748" i="7055"/>
  <c r="Y1748" i="7055"/>
  <c r="AA1747" i="7055"/>
  <c r="Z1747" i="7055"/>
  <c r="Y1747" i="7055"/>
  <c r="AA1746" i="7055"/>
  <c r="Z1746" i="7055"/>
  <c r="Y1746" i="7055"/>
  <c r="AA1745" i="7055"/>
  <c r="Z1745" i="7055"/>
  <c r="Y1745" i="7055"/>
  <c r="AA1744" i="7055"/>
  <c r="Z1744" i="7055"/>
  <c r="Y1744" i="7055"/>
  <c r="AA1743" i="7055"/>
  <c r="Z1743" i="7055"/>
  <c r="Y1743" i="7055"/>
  <c r="AA1742" i="7055"/>
  <c r="Z1742" i="7055"/>
  <c r="Y1742" i="7055"/>
  <c r="AA1741" i="7055"/>
  <c r="Z1741" i="7055"/>
  <c r="Y1741" i="7055"/>
  <c r="AA1740" i="7055"/>
  <c r="Z1740" i="7055"/>
  <c r="Y1740" i="7055"/>
  <c r="AA1739" i="7055"/>
  <c r="Z1739" i="7055"/>
  <c r="Y1739" i="7055"/>
  <c r="AA1738" i="7055"/>
  <c r="Z1738" i="7055"/>
  <c r="Y1738" i="7055"/>
  <c r="AA1737" i="7055"/>
  <c r="Z1737" i="7055"/>
  <c r="Y1737" i="7055"/>
  <c r="AA1736" i="7055"/>
  <c r="Z1736" i="7055"/>
  <c r="Y1736" i="7055"/>
  <c r="AA1735" i="7055"/>
  <c r="Z1735" i="7055"/>
  <c r="Y1735" i="7055"/>
  <c r="AA1734" i="7055"/>
  <c r="Z1734" i="7055"/>
  <c r="Y1734" i="7055"/>
  <c r="AA1733" i="7055"/>
  <c r="Z1733" i="7055"/>
  <c r="Y1733" i="7055"/>
  <c r="AA1732" i="7055"/>
  <c r="Z1732" i="7055"/>
  <c r="Y1732" i="7055"/>
  <c r="AA1731" i="7055"/>
  <c r="Z1731" i="7055"/>
  <c r="Y1731" i="7055"/>
  <c r="AA1730" i="7055"/>
  <c r="Z1730" i="7055"/>
  <c r="Y1730" i="7055"/>
  <c r="AA1729" i="7055"/>
  <c r="Z1729" i="7055"/>
  <c r="Y1729" i="7055"/>
  <c r="AA1728" i="7055"/>
  <c r="Z1728" i="7055"/>
  <c r="Y1728" i="7055"/>
  <c r="AA1727" i="7055"/>
  <c r="Z1727" i="7055"/>
  <c r="Y1727" i="7055"/>
  <c r="AA1726" i="7055"/>
  <c r="Z1726" i="7055"/>
  <c r="Y1726" i="7055"/>
  <c r="AA1725" i="7055"/>
  <c r="Z1725" i="7055"/>
  <c r="Y1725" i="7055"/>
  <c r="AA1724" i="7055"/>
  <c r="Z1724" i="7055"/>
  <c r="Y1724" i="7055"/>
  <c r="AA1723" i="7055"/>
  <c r="Z1723" i="7055"/>
  <c r="Y1723" i="7055"/>
  <c r="AA1722" i="7055"/>
  <c r="Z1722" i="7055"/>
  <c r="Y1722" i="7055"/>
  <c r="AA1721" i="7055"/>
  <c r="Z1721" i="7055"/>
  <c r="Y1721" i="7055"/>
  <c r="AA1720" i="7055"/>
  <c r="Z1720" i="7055"/>
  <c r="Y1720" i="7055"/>
  <c r="AA1719" i="7055"/>
  <c r="Z1719" i="7055"/>
  <c r="Y1719" i="7055"/>
  <c r="AA1718" i="7055"/>
  <c r="Z1718" i="7055"/>
  <c r="Y1718" i="7055"/>
  <c r="AA1717" i="7055"/>
  <c r="Z1717" i="7055"/>
  <c r="Y1717" i="7055"/>
  <c r="AA1716" i="7055"/>
  <c r="Z1716" i="7055"/>
  <c r="Y1716" i="7055"/>
  <c r="AA1715" i="7055"/>
  <c r="Z1715" i="7055"/>
  <c r="Y1715" i="7055"/>
  <c r="AA1714" i="7055"/>
  <c r="Z1714" i="7055"/>
  <c r="Y1714" i="7055"/>
  <c r="AA1713" i="7055"/>
  <c r="Z1713" i="7055"/>
  <c r="Y1713" i="7055"/>
  <c r="AA1712" i="7055"/>
  <c r="Z1712" i="7055"/>
  <c r="Y1712" i="7055"/>
  <c r="AA1711" i="7055"/>
  <c r="Z1711" i="7055"/>
  <c r="Y1711" i="7055"/>
  <c r="AA1710" i="7055"/>
  <c r="Z1710" i="7055"/>
  <c r="Y1710" i="7055"/>
  <c r="AA1709" i="7055"/>
  <c r="Z1709" i="7055"/>
  <c r="Y1709" i="7055"/>
  <c r="AA1708" i="7055"/>
  <c r="Z1708" i="7055"/>
  <c r="Y1708" i="7055"/>
  <c r="AA1707" i="7055"/>
  <c r="Z1707" i="7055"/>
  <c r="Y1707" i="7055"/>
  <c r="AA1706" i="7055"/>
  <c r="Z1706" i="7055"/>
  <c r="Y1706" i="7055"/>
  <c r="AA1705" i="7055"/>
  <c r="Z1705" i="7055"/>
  <c r="Y1705" i="7055"/>
  <c r="AA1704" i="7055"/>
  <c r="Z1704" i="7055"/>
  <c r="Y1704" i="7055"/>
  <c r="AA1703" i="7055"/>
  <c r="Z1703" i="7055"/>
  <c r="Y1703" i="7055"/>
  <c r="AA1702" i="7055"/>
  <c r="Z1702" i="7055"/>
  <c r="Y1702" i="7055"/>
  <c r="AA1701" i="7055"/>
  <c r="Z1701" i="7055"/>
  <c r="Y1701" i="7055"/>
  <c r="AA1700" i="7055"/>
  <c r="Z1700" i="7055"/>
  <c r="Y1700" i="7055"/>
  <c r="AA1699" i="7055"/>
  <c r="Z1699" i="7055"/>
  <c r="Y1699" i="7055"/>
  <c r="AA1698" i="7055"/>
  <c r="Z1698" i="7055"/>
  <c r="Y1698" i="7055"/>
  <c r="AA1697" i="7055"/>
  <c r="Z1697" i="7055"/>
  <c r="Y1697" i="7055"/>
  <c r="AA1696" i="7055"/>
  <c r="Z1696" i="7055"/>
  <c r="Y1696" i="7055"/>
  <c r="AA1695" i="7055"/>
  <c r="Z1695" i="7055"/>
  <c r="Y1695" i="7055"/>
  <c r="AA1694" i="7055"/>
  <c r="Z1694" i="7055"/>
  <c r="Y1694" i="7055"/>
  <c r="AA1693" i="7055"/>
  <c r="Z1693" i="7055"/>
  <c r="Y1693" i="7055"/>
  <c r="AA1692" i="7055"/>
  <c r="Z1692" i="7055"/>
  <c r="Y1692" i="7055"/>
  <c r="AA1691" i="7055"/>
  <c r="Z1691" i="7055"/>
  <c r="Y1691" i="7055"/>
  <c r="AA1690" i="7055"/>
  <c r="Z1690" i="7055"/>
  <c r="Y1690" i="7055"/>
  <c r="AA1689" i="7055"/>
  <c r="Z1689" i="7055"/>
  <c r="Y1689" i="7055"/>
  <c r="AA1688" i="7055"/>
  <c r="Z1688" i="7055"/>
  <c r="Y1688" i="7055"/>
  <c r="AA1687" i="7055"/>
  <c r="Z1687" i="7055"/>
  <c r="Y1687" i="7055"/>
  <c r="AA1686" i="7055"/>
  <c r="Z1686" i="7055"/>
  <c r="Y1686" i="7055"/>
  <c r="AA1685" i="7055"/>
  <c r="Z1685" i="7055"/>
  <c r="Y1685" i="7055"/>
  <c r="AA1684" i="7055"/>
  <c r="Z1684" i="7055"/>
  <c r="Y1684" i="7055"/>
  <c r="AA1683" i="7055"/>
  <c r="Z1683" i="7055"/>
  <c r="Y1683" i="7055"/>
  <c r="AA1682" i="7055"/>
  <c r="Z1682" i="7055"/>
  <c r="Y1682" i="7055"/>
  <c r="AA1681" i="7055"/>
  <c r="Z1681" i="7055"/>
  <c r="Y1681" i="7055"/>
  <c r="AA1680" i="7055"/>
  <c r="Z1680" i="7055"/>
  <c r="Y1680" i="7055"/>
  <c r="AA1679" i="7055"/>
  <c r="Z1679" i="7055"/>
  <c r="Y1679" i="7055"/>
  <c r="AA1678" i="7055"/>
  <c r="Z1678" i="7055"/>
  <c r="Y1678" i="7055"/>
  <c r="AA1677" i="7055"/>
  <c r="Z1677" i="7055"/>
  <c r="Y1677" i="7055"/>
  <c r="AA1676" i="7055"/>
  <c r="Z1676" i="7055"/>
  <c r="Y1676" i="7055"/>
  <c r="AA1675" i="7055"/>
  <c r="Z1675" i="7055"/>
  <c r="Y1675" i="7055"/>
  <c r="AA1674" i="7055"/>
  <c r="Z1674" i="7055"/>
  <c r="Y1674" i="7055"/>
  <c r="AA1673" i="7055"/>
  <c r="Z1673" i="7055"/>
  <c r="Y1673" i="7055"/>
  <c r="AA1672" i="7055"/>
  <c r="Z1672" i="7055"/>
  <c r="Y1672" i="7055"/>
  <c r="AA1671" i="7055"/>
  <c r="Z1671" i="7055"/>
  <c r="Y1671" i="7055"/>
  <c r="AA1670" i="7055"/>
  <c r="Z1670" i="7055"/>
  <c r="Y1670" i="7055"/>
  <c r="AA1669" i="7055"/>
  <c r="Z1669" i="7055"/>
  <c r="Y1669" i="7055"/>
  <c r="AA1668" i="7055"/>
  <c r="Z1668" i="7055"/>
  <c r="Y1668" i="7055"/>
  <c r="AA1667" i="7055"/>
  <c r="Z1667" i="7055"/>
  <c r="Y1667" i="7055"/>
  <c r="AA1666" i="7055"/>
  <c r="Z1666" i="7055"/>
  <c r="Y1666" i="7055"/>
  <c r="AA1665" i="7055"/>
  <c r="Z1665" i="7055"/>
  <c r="Y1665" i="7055"/>
  <c r="AA1664" i="7055"/>
  <c r="Z1664" i="7055"/>
  <c r="Y1664" i="7055"/>
  <c r="AA1663" i="7055"/>
  <c r="Z1663" i="7055"/>
  <c r="Y1663" i="7055"/>
  <c r="AA1662" i="7055"/>
  <c r="Z1662" i="7055"/>
  <c r="Y1662" i="7055"/>
  <c r="AA1661" i="7055"/>
  <c r="Z1661" i="7055"/>
  <c r="Y1661" i="7055"/>
  <c r="AA1660" i="7055"/>
  <c r="Z1660" i="7055"/>
  <c r="Y1660" i="7055"/>
  <c r="AA1659" i="7055"/>
  <c r="Z1659" i="7055"/>
  <c r="Y1659" i="7055"/>
  <c r="AA1658" i="7055"/>
  <c r="Z1658" i="7055"/>
  <c r="Y1658" i="7055"/>
  <c r="AA1657" i="7055"/>
  <c r="Z1657" i="7055"/>
  <c r="Y1657" i="7055"/>
  <c r="AA1656" i="7055"/>
  <c r="Z1656" i="7055"/>
  <c r="Y1656" i="7055"/>
  <c r="AA1655" i="7055"/>
  <c r="Z1655" i="7055"/>
  <c r="Y1655" i="7055"/>
  <c r="AA1654" i="7055"/>
  <c r="Z1654" i="7055"/>
  <c r="Y1654" i="7055"/>
  <c r="AA1653" i="7055"/>
  <c r="Z1653" i="7055"/>
  <c r="Y1653" i="7055"/>
  <c r="AA1652" i="7055"/>
  <c r="Z1652" i="7055"/>
  <c r="Y1652" i="7055"/>
  <c r="AA1651" i="7055"/>
  <c r="Z1651" i="7055"/>
  <c r="Y1651" i="7055"/>
  <c r="AA1650" i="7055"/>
  <c r="Z1650" i="7055"/>
  <c r="Y1650" i="7055"/>
  <c r="AA1649" i="7055"/>
  <c r="Z1649" i="7055"/>
  <c r="Y1649" i="7055"/>
  <c r="AA1648" i="7055"/>
  <c r="Z1648" i="7055"/>
  <c r="Y1648" i="7055"/>
  <c r="AA1647" i="7055"/>
  <c r="Z1647" i="7055"/>
  <c r="Y1647" i="7055"/>
  <c r="AA1646" i="7055"/>
  <c r="Z1646" i="7055"/>
  <c r="Y1646" i="7055"/>
  <c r="AA1645" i="7055"/>
  <c r="Z1645" i="7055"/>
  <c r="Y1645" i="7055"/>
  <c r="AA1644" i="7055"/>
  <c r="Z1644" i="7055"/>
  <c r="Y1644" i="7055"/>
  <c r="AA1643" i="7055"/>
  <c r="Z1643" i="7055"/>
  <c r="Y1643" i="7055"/>
  <c r="AA1642" i="7055"/>
  <c r="Z1642" i="7055"/>
  <c r="Y1642" i="7055"/>
  <c r="AA1641" i="7055"/>
  <c r="Z1641" i="7055"/>
  <c r="Y1641" i="7055"/>
  <c r="AA1640" i="7055"/>
  <c r="Z1640" i="7055"/>
  <c r="Y1640" i="7055"/>
  <c r="AA1639" i="7055"/>
  <c r="Z1639" i="7055"/>
  <c r="Y1639" i="7055"/>
  <c r="AA1638" i="7055"/>
  <c r="Z1638" i="7055"/>
  <c r="Y1638" i="7055"/>
  <c r="AA1637" i="7055"/>
  <c r="Z1637" i="7055"/>
  <c r="Y1637" i="7055"/>
  <c r="AA1636" i="7055"/>
  <c r="Z1636" i="7055"/>
  <c r="Y1636" i="7055"/>
  <c r="AA1635" i="7055"/>
  <c r="Z1635" i="7055"/>
  <c r="Y1635" i="7055"/>
  <c r="AA1634" i="7055"/>
  <c r="Z1634" i="7055"/>
  <c r="Y1634" i="7055"/>
  <c r="AA1633" i="7055"/>
  <c r="Z1633" i="7055"/>
  <c r="Y1633" i="7055"/>
  <c r="AA1632" i="7055"/>
  <c r="Z1632" i="7055"/>
  <c r="Y1632" i="7055"/>
  <c r="AA1631" i="7055"/>
  <c r="Z1631" i="7055"/>
  <c r="Y1631" i="7055"/>
  <c r="AA1630" i="7055"/>
  <c r="Z1630" i="7055"/>
  <c r="Y1630" i="7055"/>
  <c r="AA1629" i="7055"/>
  <c r="Z1629" i="7055"/>
  <c r="Y1629" i="7055"/>
  <c r="AA1628" i="7055"/>
  <c r="Z1628" i="7055"/>
  <c r="Y1628" i="7055"/>
  <c r="AA1627" i="7055"/>
  <c r="Z1627" i="7055"/>
  <c r="Y1627" i="7055"/>
  <c r="AA1626" i="7055"/>
  <c r="Z1626" i="7055"/>
  <c r="Y1626" i="7055"/>
  <c r="AA1625" i="7055"/>
  <c r="Z1625" i="7055"/>
  <c r="Y1625" i="7055"/>
  <c r="AA1624" i="7055"/>
  <c r="Z1624" i="7055"/>
  <c r="Y1624" i="7055"/>
  <c r="AA1623" i="7055"/>
  <c r="Z1623" i="7055"/>
  <c r="Y1623" i="7055"/>
  <c r="AA1622" i="7055"/>
  <c r="Z1622" i="7055"/>
  <c r="Y1622" i="7055"/>
  <c r="AA1621" i="7055"/>
  <c r="Z1621" i="7055"/>
  <c r="Y1621" i="7055"/>
  <c r="AA1620" i="7055"/>
  <c r="Z1620" i="7055"/>
  <c r="Y1620" i="7055"/>
  <c r="AA1619" i="7055"/>
  <c r="Z1619" i="7055"/>
  <c r="Y1619" i="7055"/>
  <c r="AA1618" i="7055"/>
  <c r="Z1618" i="7055"/>
  <c r="Y1618" i="7055"/>
  <c r="AA1617" i="7055"/>
  <c r="Z1617" i="7055"/>
  <c r="Y1617" i="7055"/>
  <c r="AA1616" i="7055"/>
  <c r="Z1616" i="7055"/>
  <c r="Y1616" i="7055"/>
  <c r="AA1615" i="7055"/>
  <c r="Z1615" i="7055"/>
  <c r="Y1615" i="7055"/>
  <c r="AA1614" i="7055"/>
  <c r="Z1614" i="7055"/>
  <c r="Y1614" i="7055"/>
  <c r="AA1613" i="7055"/>
  <c r="Z1613" i="7055"/>
  <c r="Y1613" i="7055"/>
  <c r="AA1612" i="7055"/>
  <c r="Z1612" i="7055"/>
  <c r="Y1612" i="7055"/>
  <c r="AA1611" i="7055"/>
  <c r="Z1611" i="7055"/>
  <c r="Y1611" i="7055"/>
  <c r="AA1610" i="7055"/>
  <c r="Z1610" i="7055"/>
  <c r="Y1610" i="7055"/>
  <c r="AA1609" i="7055"/>
  <c r="Z1609" i="7055"/>
  <c r="Y1609" i="7055"/>
  <c r="AA1608" i="7055"/>
  <c r="Z1608" i="7055"/>
  <c r="Y1608" i="7055"/>
  <c r="AA1607" i="7055"/>
  <c r="Z1607" i="7055"/>
  <c r="Y1607" i="7055"/>
  <c r="AA1606" i="7055"/>
  <c r="Z1606" i="7055"/>
  <c r="Y1606" i="7055"/>
  <c r="AA1605" i="7055"/>
  <c r="Z1605" i="7055"/>
  <c r="Y1605" i="7055"/>
  <c r="AA1604" i="7055"/>
  <c r="Z1604" i="7055"/>
  <c r="Y1604" i="7055"/>
  <c r="AA1603" i="7055"/>
  <c r="Z1603" i="7055"/>
  <c r="Y1603" i="7055"/>
  <c r="AA1602" i="7055"/>
  <c r="Z1602" i="7055"/>
  <c r="Y1602" i="7055"/>
  <c r="AA1601" i="7055"/>
  <c r="Z1601" i="7055"/>
  <c r="Y1601" i="7055"/>
  <c r="AA1600" i="7055"/>
  <c r="Z1600" i="7055"/>
  <c r="Y1600" i="7055"/>
  <c r="AA1599" i="7055"/>
  <c r="Z1599" i="7055"/>
  <c r="Y1599" i="7055"/>
  <c r="AA1598" i="7055"/>
  <c r="Z1598" i="7055"/>
  <c r="Y1598" i="7055"/>
  <c r="AA1597" i="7055"/>
  <c r="Z1597" i="7055"/>
  <c r="Y1597" i="7055"/>
  <c r="AA1596" i="7055"/>
  <c r="Z1596" i="7055"/>
  <c r="Y1596" i="7055"/>
  <c r="AA1595" i="7055"/>
  <c r="Z1595" i="7055"/>
  <c r="Y1595" i="7055"/>
  <c r="AA1594" i="7055"/>
  <c r="Z1594" i="7055"/>
  <c r="Y1594" i="7055"/>
  <c r="AA1593" i="7055"/>
  <c r="Z1593" i="7055"/>
  <c r="Y1593" i="7055"/>
  <c r="AA1592" i="7055"/>
  <c r="Z1592" i="7055"/>
  <c r="Y1592" i="7055"/>
  <c r="AA1591" i="7055"/>
  <c r="Z1591" i="7055"/>
  <c r="Y1591" i="7055"/>
  <c r="AA1590" i="7055"/>
  <c r="Z1590" i="7055"/>
  <c r="Y1590" i="7055"/>
  <c r="AA1589" i="7055"/>
  <c r="Z1589" i="7055"/>
  <c r="Y1589" i="7055"/>
  <c r="AA1588" i="7055"/>
  <c r="Z1588" i="7055"/>
  <c r="Y1588" i="7055"/>
  <c r="AA1587" i="7055"/>
  <c r="Z1587" i="7055"/>
  <c r="Y1587" i="7055"/>
  <c r="AA1586" i="7055"/>
  <c r="Z1586" i="7055"/>
  <c r="Y1586" i="7055"/>
  <c r="AA1585" i="7055"/>
  <c r="Z1585" i="7055"/>
  <c r="Y1585" i="7055"/>
  <c r="AA1584" i="7055"/>
  <c r="Z1584" i="7055"/>
  <c r="Y1584" i="7055"/>
  <c r="AA1583" i="7055"/>
  <c r="Z1583" i="7055"/>
  <c r="Y1583" i="7055"/>
  <c r="AA1582" i="7055"/>
  <c r="Z1582" i="7055"/>
  <c r="Y1582" i="7055"/>
  <c r="AA1581" i="7055"/>
  <c r="Z1581" i="7055"/>
  <c r="Y1581" i="7055"/>
  <c r="AA1580" i="7055"/>
  <c r="Z1580" i="7055"/>
  <c r="Y1580" i="7055"/>
  <c r="AA1579" i="7055"/>
  <c r="Z1579" i="7055"/>
  <c r="Y1579" i="7055"/>
  <c r="AA1578" i="7055"/>
  <c r="Z1578" i="7055"/>
  <c r="Y1578" i="7055"/>
  <c r="AA1577" i="7055"/>
  <c r="Z1577" i="7055"/>
  <c r="Y1577" i="7055"/>
  <c r="AA1576" i="7055"/>
  <c r="Z1576" i="7055"/>
  <c r="Y1576" i="7055"/>
  <c r="AA1575" i="7055"/>
  <c r="Z1575" i="7055"/>
  <c r="Y1575" i="7055"/>
  <c r="AA1574" i="7055"/>
  <c r="Z1574" i="7055"/>
  <c r="Y1574" i="7055"/>
  <c r="AA1573" i="7055"/>
  <c r="Z1573" i="7055"/>
  <c r="Y1573" i="7055"/>
  <c r="AA1572" i="7055"/>
  <c r="Z1572" i="7055"/>
  <c r="Y1572" i="7055"/>
  <c r="AA1571" i="7055"/>
  <c r="Z1571" i="7055"/>
  <c r="Y1571" i="7055"/>
  <c r="AA1570" i="7055"/>
  <c r="Z1570" i="7055"/>
  <c r="Y1570" i="7055"/>
  <c r="AA1569" i="7055"/>
  <c r="Z1569" i="7055"/>
  <c r="Y1569" i="7055"/>
  <c r="AA1568" i="7055"/>
  <c r="Z1568" i="7055"/>
  <c r="Y1568" i="7055"/>
  <c r="AA1567" i="7055"/>
  <c r="Z1567" i="7055"/>
  <c r="Y1567" i="7055"/>
  <c r="AA1566" i="7055"/>
  <c r="Z1566" i="7055"/>
  <c r="Y1566" i="7055"/>
  <c r="AA1565" i="7055"/>
  <c r="Z1565" i="7055"/>
  <c r="Y1565" i="7055"/>
  <c r="AA1564" i="7055"/>
  <c r="Z1564" i="7055"/>
  <c r="Y1564" i="7055"/>
  <c r="AA1563" i="7055"/>
  <c r="Z1563" i="7055"/>
  <c r="Y1563" i="7055"/>
  <c r="AA1562" i="7055"/>
  <c r="Z1562" i="7055"/>
  <c r="Y1562" i="7055"/>
  <c r="AA1561" i="7055"/>
  <c r="Z1561" i="7055"/>
  <c r="Y1561" i="7055"/>
  <c r="AA1560" i="7055"/>
  <c r="Z1560" i="7055"/>
  <c r="Y1560" i="7055"/>
  <c r="AA1559" i="7055"/>
  <c r="Z1559" i="7055"/>
  <c r="Y1559" i="7055"/>
  <c r="AA1558" i="7055"/>
  <c r="Z1558" i="7055"/>
  <c r="Y1558" i="7055"/>
  <c r="AA1557" i="7055"/>
  <c r="Z1557" i="7055"/>
  <c r="Y1557" i="7055"/>
  <c r="AA1556" i="7055"/>
  <c r="Z1556" i="7055"/>
  <c r="Y1556" i="7055"/>
  <c r="AA1555" i="7055"/>
  <c r="Z1555" i="7055"/>
  <c r="Y1555" i="7055"/>
  <c r="AA1554" i="7055"/>
  <c r="Z1554" i="7055"/>
  <c r="Y1554" i="7055"/>
  <c r="AA1553" i="7055"/>
  <c r="Z1553" i="7055"/>
  <c r="Y1553" i="7055"/>
  <c r="AA1552" i="7055"/>
  <c r="Z1552" i="7055"/>
  <c r="Y1552" i="7055"/>
  <c r="AA1551" i="7055"/>
  <c r="Z1551" i="7055"/>
  <c r="Y1551" i="7055"/>
  <c r="AA1550" i="7055"/>
  <c r="Z1550" i="7055"/>
  <c r="Y1550" i="7055"/>
  <c r="AA1549" i="7055"/>
  <c r="Z1549" i="7055"/>
  <c r="Y1549" i="7055"/>
  <c r="AA1548" i="7055"/>
  <c r="Z1548" i="7055"/>
  <c r="Y1548" i="7055"/>
  <c r="AA1547" i="7055"/>
  <c r="Z1547" i="7055"/>
  <c r="Y1547" i="7055"/>
  <c r="AA1546" i="7055"/>
  <c r="Z1546" i="7055"/>
  <c r="Y1546" i="7055"/>
  <c r="AA1545" i="7055"/>
  <c r="Z1545" i="7055"/>
  <c r="Y1545" i="7055"/>
  <c r="AA1544" i="7055"/>
  <c r="Z1544" i="7055"/>
  <c r="Y1544" i="7055"/>
  <c r="AA1543" i="7055"/>
  <c r="Z1543" i="7055"/>
  <c r="Y1543" i="7055"/>
  <c r="AA1542" i="7055"/>
  <c r="Z1542" i="7055"/>
  <c r="Y1542" i="7055"/>
  <c r="AA1541" i="7055"/>
  <c r="Z1541" i="7055"/>
  <c r="Y1541" i="7055"/>
  <c r="AA1540" i="7055"/>
  <c r="Z1540" i="7055"/>
  <c r="Y1540" i="7055"/>
  <c r="AA1539" i="7055"/>
  <c r="Z1539" i="7055"/>
  <c r="Y1539" i="7055"/>
  <c r="AA1538" i="7055"/>
  <c r="Z1538" i="7055"/>
  <c r="Y1538" i="7055"/>
  <c r="AA1537" i="7055"/>
  <c r="Z1537" i="7055"/>
  <c r="Y1537" i="7055"/>
  <c r="AA1536" i="7055"/>
  <c r="Z1536" i="7055"/>
  <c r="Y1536" i="7055"/>
  <c r="AA1535" i="7055"/>
  <c r="Z1535" i="7055"/>
  <c r="Y1535" i="7055"/>
  <c r="AA1534" i="7055"/>
  <c r="Z1534" i="7055"/>
  <c r="Y1534" i="7055"/>
  <c r="AA1533" i="7055"/>
  <c r="Z1533" i="7055"/>
  <c r="Y1533" i="7055"/>
  <c r="AA1532" i="7055"/>
  <c r="Z1532" i="7055"/>
  <c r="Y1532" i="7055"/>
  <c r="AA1531" i="7055"/>
  <c r="Z1531" i="7055"/>
  <c r="Y1531" i="7055"/>
  <c r="AA1530" i="7055"/>
  <c r="Z1530" i="7055"/>
  <c r="Y1530" i="7055"/>
  <c r="AA1529" i="7055"/>
  <c r="Z1529" i="7055"/>
  <c r="Y1529" i="7055"/>
  <c r="AA1528" i="7055"/>
  <c r="Z1528" i="7055"/>
  <c r="Y1528" i="7055"/>
  <c r="AA1527" i="7055"/>
  <c r="Z1527" i="7055"/>
  <c r="Y1527" i="7055"/>
  <c r="AA1526" i="7055"/>
  <c r="Z1526" i="7055"/>
  <c r="Y1526" i="7055"/>
  <c r="AA1525" i="7055"/>
  <c r="Z1525" i="7055"/>
  <c r="Y1525" i="7055"/>
  <c r="AA1524" i="7055"/>
  <c r="Z1524" i="7055"/>
  <c r="Y1524" i="7055"/>
  <c r="AA1523" i="7055"/>
  <c r="Z1523" i="7055"/>
  <c r="Y1523" i="7055"/>
  <c r="AA1522" i="7055"/>
  <c r="Z1522" i="7055"/>
  <c r="Y1522" i="7055"/>
  <c r="AA1521" i="7055"/>
  <c r="Z1521" i="7055"/>
  <c r="Y1521" i="7055"/>
  <c r="AA1520" i="7055"/>
  <c r="Z1520" i="7055"/>
  <c r="Y1520" i="7055"/>
  <c r="AA1519" i="7055"/>
  <c r="Z1519" i="7055"/>
  <c r="Y1519" i="7055"/>
  <c r="AA1518" i="7055"/>
  <c r="Z1518" i="7055"/>
  <c r="Y1518" i="7055"/>
  <c r="AA1517" i="7055"/>
  <c r="Z1517" i="7055"/>
  <c r="Y1517" i="7055"/>
  <c r="AA1516" i="7055"/>
  <c r="Z1516" i="7055"/>
  <c r="Y1516" i="7055"/>
  <c r="AA1515" i="7055"/>
  <c r="Z1515" i="7055"/>
  <c r="Y1515" i="7055"/>
  <c r="AA1514" i="7055"/>
  <c r="Z1514" i="7055"/>
  <c r="Y1514" i="7055"/>
  <c r="AA1513" i="7055"/>
  <c r="Z1513" i="7055"/>
  <c r="Y1513" i="7055"/>
  <c r="AA1512" i="7055"/>
  <c r="Z1512" i="7055"/>
  <c r="Y1512" i="7055"/>
  <c r="AA1511" i="7055"/>
  <c r="Z1511" i="7055"/>
  <c r="Y1511" i="7055"/>
  <c r="AA1510" i="7055"/>
  <c r="Z1510" i="7055"/>
  <c r="Y1510" i="7055"/>
  <c r="AA1509" i="7055"/>
  <c r="Z1509" i="7055"/>
  <c r="Y1509" i="7055"/>
  <c r="AA1508" i="7055"/>
  <c r="Z1508" i="7055"/>
  <c r="Y1508" i="7055"/>
  <c r="AA1507" i="7055"/>
  <c r="Z1507" i="7055"/>
  <c r="Y1507" i="7055"/>
  <c r="AA1506" i="7055"/>
  <c r="Z1506" i="7055"/>
  <c r="Y1506" i="7055"/>
  <c r="AA1505" i="7055"/>
  <c r="Z1505" i="7055"/>
  <c r="Y1505" i="7055"/>
  <c r="AA1504" i="7055"/>
  <c r="Z1504" i="7055"/>
  <c r="Y1504" i="7055"/>
  <c r="AA1503" i="7055"/>
  <c r="Z1503" i="7055"/>
  <c r="Y1503" i="7055"/>
  <c r="AA1502" i="7055"/>
  <c r="Z1502" i="7055"/>
  <c r="Y1502" i="7055"/>
  <c r="AA1501" i="7055"/>
  <c r="Z1501" i="7055"/>
  <c r="Y1501" i="7055"/>
  <c r="AA1500" i="7055"/>
  <c r="Z1500" i="7055"/>
  <c r="Y1500" i="7055"/>
  <c r="AA1499" i="7055"/>
  <c r="Z1499" i="7055"/>
  <c r="Y1499" i="7055"/>
  <c r="AA1498" i="7055"/>
  <c r="Z1498" i="7055"/>
  <c r="Y1498" i="7055"/>
  <c r="AA1497" i="7055"/>
  <c r="Z1497" i="7055"/>
  <c r="Y1497" i="7055"/>
  <c r="AA1496" i="7055"/>
  <c r="Z1496" i="7055"/>
  <c r="Y1496" i="7055"/>
  <c r="AA1495" i="7055"/>
  <c r="Z1495" i="7055"/>
  <c r="Y1495" i="7055"/>
  <c r="AA1494" i="7055"/>
  <c r="Z1494" i="7055"/>
  <c r="Y1494" i="7055"/>
  <c r="AA1493" i="7055"/>
  <c r="Z1493" i="7055"/>
  <c r="Y1493" i="7055"/>
  <c r="AA1492" i="7055"/>
  <c r="Z1492" i="7055"/>
  <c r="Y1492" i="7055"/>
  <c r="AA1491" i="7055"/>
  <c r="Z1491" i="7055"/>
  <c r="Y1491" i="7055"/>
  <c r="AA1490" i="7055"/>
  <c r="Z1490" i="7055"/>
  <c r="Y1490" i="7055"/>
  <c r="AA1489" i="7055"/>
  <c r="Z1489" i="7055"/>
  <c r="Y1489" i="7055"/>
  <c r="AA1488" i="7055"/>
  <c r="Z1488" i="7055"/>
  <c r="Y1488" i="7055"/>
  <c r="AA1487" i="7055"/>
  <c r="Z1487" i="7055"/>
  <c r="Y1487" i="7055"/>
  <c r="AA1486" i="7055"/>
  <c r="Z1486" i="7055"/>
  <c r="Y1486" i="7055"/>
  <c r="AA1485" i="7055"/>
  <c r="Z1485" i="7055"/>
  <c r="Y1485" i="7055"/>
  <c r="AA1484" i="7055"/>
  <c r="Z1484" i="7055"/>
  <c r="Y1484" i="7055"/>
  <c r="AA1483" i="7055"/>
  <c r="Z1483" i="7055"/>
  <c r="Y1483" i="7055"/>
  <c r="AA1482" i="7055"/>
  <c r="Z1482" i="7055"/>
  <c r="Y1482" i="7055"/>
  <c r="AA1481" i="7055"/>
  <c r="Z1481" i="7055"/>
  <c r="Y1481" i="7055"/>
  <c r="AA1480" i="7055"/>
  <c r="Z1480" i="7055"/>
  <c r="Y1480" i="7055"/>
  <c r="AA1479" i="7055"/>
  <c r="Z1479" i="7055"/>
  <c r="Y1479" i="7055"/>
  <c r="AA1478" i="7055"/>
  <c r="Z1478" i="7055"/>
  <c r="Y1478" i="7055"/>
  <c r="AA1477" i="7055"/>
  <c r="Z1477" i="7055"/>
  <c r="Y1477" i="7055"/>
  <c r="AA1476" i="7055"/>
  <c r="Z1476" i="7055"/>
  <c r="Y1476" i="7055"/>
  <c r="AA1475" i="7055"/>
  <c r="Z1475" i="7055"/>
  <c r="Y1475" i="7055"/>
  <c r="AA1474" i="7055"/>
  <c r="Z1474" i="7055"/>
  <c r="Y1474" i="7055"/>
  <c r="AA1473" i="7055"/>
  <c r="Z1473" i="7055"/>
  <c r="Y1473" i="7055"/>
  <c r="AA1472" i="7055"/>
  <c r="Z1472" i="7055"/>
  <c r="Y1472" i="7055"/>
  <c r="AA1471" i="7055"/>
  <c r="Z1471" i="7055"/>
  <c r="Y1471" i="7055"/>
  <c r="AA1470" i="7055"/>
  <c r="Z1470" i="7055"/>
  <c r="Y1470" i="7055"/>
  <c r="AA1469" i="7055"/>
  <c r="Z1469" i="7055"/>
  <c r="Y1469" i="7055"/>
  <c r="AA1468" i="7055"/>
  <c r="Z1468" i="7055"/>
  <c r="Y1468" i="7055"/>
  <c r="AA1467" i="7055"/>
  <c r="Z1467" i="7055"/>
  <c r="Y1467" i="7055"/>
  <c r="AA1466" i="7055"/>
  <c r="Z1466" i="7055"/>
  <c r="Y1466" i="7055"/>
  <c r="AA1465" i="7055"/>
  <c r="Z1465" i="7055"/>
  <c r="Y1465" i="7055"/>
  <c r="AA1464" i="7055"/>
  <c r="Z1464" i="7055"/>
  <c r="Y1464" i="7055"/>
  <c r="AA1463" i="7055"/>
  <c r="Z1463" i="7055"/>
  <c r="Y1463" i="7055"/>
  <c r="AA1462" i="7055"/>
  <c r="Z1462" i="7055"/>
  <c r="Y1462" i="7055"/>
  <c r="AA1461" i="7055"/>
  <c r="Z1461" i="7055"/>
  <c r="Y1461" i="7055"/>
  <c r="AA1460" i="7055"/>
  <c r="Z1460" i="7055"/>
  <c r="Y1460" i="7055"/>
  <c r="AA1459" i="7055"/>
  <c r="Z1459" i="7055"/>
  <c r="Y1459" i="7055"/>
  <c r="AA1458" i="7055"/>
  <c r="Z1458" i="7055"/>
  <c r="Y1458" i="7055"/>
  <c r="AA1457" i="7055"/>
  <c r="Z1457" i="7055"/>
  <c r="Y1457" i="7055"/>
  <c r="AA1456" i="7055"/>
  <c r="Z1456" i="7055"/>
  <c r="Y1456" i="7055"/>
  <c r="AA1455" i="7055"/>
  <c r="Z1455" i="7055"/>
  <c r="Y1455" i="7055"/>
  <c r="AA1454" i="7055"/>
  <c r="Z1454" i="7055"/>
  <c r="Y1454" i="7055"/>
  <c r="AA1453" i="7055"/>
  <c r="Z1453" i="7055"/>
  <c r="Y1453" i="7055"/>
  <c r="AA1452" i="7055"/>
  <c r="Z1452" i="7055"/>
  <c r="Y1452" i="7055"/>
  <c r="AA1451" i="7055"/>
  <c r="Z1451" i="7055"/>
  <c r="Y1451" i="7055"/>
  <c r="AA1450" i="7055"/>
  <c r="Z1450" i="7055"/>
  <c r="Y1450" i="7055"/>
  <c r="AA1449" i="7055"/>
  <c r="Z1449" i="7055"/>
  <c r="Y1449" i="7055"/>
  <c r="AA1448" i="7055"/>
  <c r="Z1448" i="7055"/>
  <c r="Y1448" i="7055"/>
  <c r="AA1447" i="7055"/>
  <c r="Z1447" i="7055"/>
  <c r="Y1447" i="7055"/>
  <c r="AA1446" i="7055"/>
  <c r="Z1446" i="7055"/>
  <c r="Y1446" i="7055"/>
  <c r="AA1445" i="7055"/>
  <c r="Z1445" i="7055"/>
  <c r="Y1445" i="7055"/>
  <c r="AA1444" i="7055"/>
  <c r="Z1444" i="7055"/>
  <c r="Y1444" i="7055"/>
  <c r="AA1443" i="7055"/>
  <c r="Z1443" i="7055"/>
  <c r="Y1443" i="7055"/>
  <c r="AA1442" i="7055"/>
  <c r="Z1442" i="7055"/>
  <c r="Y1442" i="7055"/>
  <c r="AA1441" i="7055"/>
  <c r="Z1441" i="7055"/>
  <c r="Y1441" i="7055"/>
  <c r="AA1440" i="7055"/>
  <c r="Z1440" i="7055"/>
  <c r="Y1440" i="7055"/>
  <c r="AA1439" i="7055"/>
  <c r="Z1439" i="7055"/>
  <c r="Y1439" i="7055"/>
  <c r="AA1438" i="7055"/>
  <c r="Z1438" i="7055"/>
  <c r="Y1438" i="7055"/>
  <c r="AA1437" i="7055"/>
  <c r="Z1437" i="7055"/>
  <c r="Y1437" i="7055"/>
  <c r="AA1436" i="7055"/>
  <c r="Z1436" i="7055"/>
  <c r="Y1436" i="7055"/>
  <c r="AA1435" i="7055"/>
  <c r="Z1435" i="7055"/>
  <c r="Y1435" i="7055"/>
  <c r="AA1434" i="7055"/>
  <c r="Z1434" i="7055"/>
  <c r="Y1434" i="7055"/>
  <c r="AA1433" i="7055"/>
  <c r="Z1433" i="7055"/>
  <c r="Y1433" i="7055"/>
  <c r="AA1432" i="7055"/>
  <c r="Z1432" i="7055"/>
  <c r="Y1432" i="7055"/>
  <c r="AA1431" i="7055"/>
  <c r="Z1431" i="7055"/>
  <c r="Y1431" i="7055"/>
  <c r="AA1430" i="7055"/>
  <c r="Z1430" i="7055"/>
  <c r="Y1430" i="7055"/>
  <c r="AA1429" i="7055"/>
  <c r="Z1429" i="7055"/>
  <c r="Y1429" i="7055"/>
  <c r="AA1428" i="7055"/>
  <c r="Z1428" i="7055"/>
  <c r="Y1428" i="7055"/>
  <c r="AA1427" i="7055"/>
  <c r="Z1427" i="7055"/>
  <c r="Y1427" i="7055"/>
  <c r="AA1426" i="7055"/>
  <c r="Z1426" i="7055"/>
  <c r="Y1426" i="7055"/>
  <c r="AA1425" i="7055"/>
  <c r="Z1425" i="7055"/>
  <c r="Y1425" i="7055"/>
  <c r="AA1424" i="7055"/>
  <c r="Z1424" i="7055"/>
  <c r="Y1424" i="7055"/>
  <c r="AA1423" i="7055"/>
  <c r="Z1423" i="7055"/>
  <c r="Y1423" i="7055"/>
  <c r="AA1422" i="7055"/>
  <c r="Z1422" i="7055"/>
  <c r="Y1422" i="7055"/>
  <c r="AA1421" i="7055"/>
  <c r="Z1421" i="7055"/>
  <c r="Y1421" i="7055"/>
  <c r="AA1420" i="7055"/>
  <c r="Z1420" i="7055"/>
  <c r="Y1420" i="7055"/>
  <c r="AA1419" i="7055"/>
  <c r="Z1419" i="7055"/>
  <c r="Y1419" i="7055"/>
  <c r="AA1418" i="7055"/>
  <c r="Z1418" i="7055"/>
  <c r="Y1418" i="7055"/>
  <c r="AA1417" i="7055"/>
  <c r="Z1417" i="7055"/>
  <c r="Y1417" i="7055"/>
  <c r="AA1416" i="7055"/>
  <c r="Z1416" i="7055"/>
  <c r="Y1416" i="7055"/>
  <c r="AA1415" i="7055"/>
  <c r="Z1415" i="7055"/>
  <c r="Y1415" i="7055"/>
  <c r="AA1414" i="7055"/>
  <c r="Z1414" i="7055"/>
  <c r="Y1414" i="7055"/>
  <c r="AA1413" i="7055"/>
  <c r="Z1413" i="7055"/>
  <c r="Y1413" i="7055"/>
  <c r="AA1412" i="7055"/>
  <c r="Z1412" i="7055"/>
  <c r="Y1412" i="7055"/>
  <c r="AA1411" i="7055"/>
  <c r="Z1411" i="7055"/>
  <c r="Y1411" i="7055"/>
  <c r="AA1410" i="7055"/>
  <c r="Z1410" i="7055"/>
  <c r="Y1410" i="7055"/>
  <c r="AA1409" i="7055"/>
  <c r="Z1409" i="7055"/>
  <c r="Y1409" i="7055"/>
  <c r="AA1408" i="7055"/>
  <c r="Z1408" i="7055"/>
  <c r="Y1408" i="7055"/>
  <c r="AA1407" i="7055"/>
  <c r="Z1407" i="7055"/>
  <c r="Y1407" i="7055"/>
  <c r="AA1406" i="7055"/>
  <c r="Z1406" i="7055"/>
  <c r="Y1406" i="7055"/>
  <c r="AA1405" i="7055"/>
  <c r="Z1405" i="7055"/>
  <c r="Y1405" i="7055"/>
  <c r="AA1404" i="7055"/>
  <c r="Z1404" i="7055"/>
  <c r="Y1404" i="7055"/>
  <c r="AA1403" i="7055"/>
  <c r="Z1403" i="7055"/>
  <c r="Y1403" i="7055"/>
  <c r="AA1402" i="7055"/>
  <c r="Z1402" i="7055"/>
  <c r="Y1402" i="7055"/>
  <c r="AA1401" i="7055"/>
  <c r="Z1401" i="7055"/>
  <c r="Y1401" i="7055"/>
  <c r="AA1400" i="7055"/>
  <c r="Z1400" i="7055"/>
  <c r="Y1400" i="7055"/>
  <c r="AA1399" i="7055"/>
  <c r="Z1399" i="7055"/>
  <c r="Y1399" i="7055"/>
  <c r="AA1398" i="7055"/>
  <c r="Z1398" i="7055"/>
  <c r="Y1398" i="7055"/>
  <c r="AA1397" i="7055"/>
  <c r="Z1397" i="7055"/>
  <c r="Y1397" i="7055"/>
  <c r="AA1396" i="7055"/>
  <c r="Z1396" i="7055"/>
  <c r="Y1396" i="7055"/>
  <c r="AA1395" i="7055"/>
  <c r="Z1395" i="7055"/>
  <c r="Y1395" i="7055"/>
  <c r="AA1394" i="7055"/>
  <c r="Z1394" i="7055"/>
  <c r="Y1394" i="7055"/>
  <c r="AA1393" i="7055"/>
  <c r="Z1393" i="7055"/>
  <c r="Y1393" i="7055"/>
  <c r="AA1392" i="7055"/>
  <c r="Z1392" i="7055"/>
  <c r="Y1392" i="7055"/>
  <c r="AA1391" i="7055"/>
  <c r="Z1391" i="7055"/>
  <c r="Y1391" i="7055"/>
  <c r="AA1390" i="7055"/>
  <c r="Z1390" i="7055"/>
  <c r="Y1390" i="7055"/>
  <c r="AA1389" i="7055"/>
  <c r="Z1389" i="7055"/>
  <c r="Y1389" i="7055"/>
  <c r="AA1388" i="7055"/>
  <c r="Z1388" i="7055"/>
  <c r="Y1388" i="7055"/>
  <c r="AA1387" i="7055"/>
  <c r="Z1387" i="7055"/>
  <c r="Y1387" i="7055"/>
  <c r="AA1386" i="7055"/>
  <c r="Z1386" i="7055"/>
  <c r="Y1386" i="7055"/>
  <c r="AA1385" i="7055"/>
  <c r="Z1385" i="7055"/>
  <c r="Y1385" i="7055"/>
  <c r="AA1384" i="7055"/>
  <c r="Z1384" i="7055"/>
  <c r="Y1384" i="7055"/>
  <c r="AA1383" i="7055"/>
  <c r="Z1383" i="7055"/>
  <c r="Y1383" i="7055"/>
  <c r="AA1382" i="7055"/>
  <c r="Z1382" i="7055"/>
  <c r="Y1382" i="7055"/>
  <c r="AA1381" i="7055"/>
  <c r="Z1381" i="7055"/>
  <c r="Y1381" i="7055"/>
  <c r="AA1380" i="7055"/>
  <c r="Z1380" i="7055"/>
  <c r="Y1380" i="7055"/>
  <c r="AA1379" i="7055"/>
  <c r="Z1379" i="7055"/>
  <c r="Y1379" i="7055"/>
  <c r="AA1378" i="7055"/>
  <c r="Z1378" i="7055"/>
  <c r="Y1378" i="7055"/>
  <c r="AA1377" i="7055"/>
  <c r="Z1377" i="7055"/>
  <c r="Y1377" i="7055"/>
  <c r="AA1376" i="7055"/>
  <c r="Z1376" i="7055"/>
  <c r="Y1376" i="7055"/>
  <c r="AA1375" i="7055"/>
  <c r="Z1375" i="7055"/>
  <c r="Y1375" i="7055"/>
  <c r="AA1374" i="7055"/>
  <c r="Z1374" i="7055"/>
  <c r="Y1374" i="7055"/>
  <c r="AA1373" i="7055"/>
  <c r="Z1373" i="7055"/>
  <c r="Y1373" i="7055"/>
  <c r="AA1372" i="7055"/>
  <c r="Z1372" i="7055"/>
  <c r="Y1372" i="7055"/>
  <c r="AA1371" i="7055"/>
  <c r="Z1371" i="7055"/>
  <c r="Y1371" i="7055"/>
  <c r="AA1370" i="7055"/>
  <c r="Z1370" i="7055"/>
  <c r="Y1370" i="7055"/>
  <c r="AA1369" i="7055"/>
  <c r="Z1369" i="7055"/>
  <c r="Y1369" i="7055"/>
  <c r="AA1368" i="7055"/>
  <c r="Z1368" i="7055"/>
  <c r="Y1368" i="7055"/>
  <c r="AA1367" i="7055"/>
  <c r="Z1367" i="7055"/>
  <c r="Y1367" i="7055"/>
  <c r="AA1366" i="7055"/>
  <c r="Z1366" i="7055"/>
  <c r="Y1366" i="7055"/>
  <c r="AA1365" i="7055"/>
  <c r="Z1365" i="7055"/>
  <c r="Y1365" i="7055"/>
  <c r="AA1364" i="7055"/>
  <c r="Z1364" i="7055"/>
  <c r="Y1364" i="7055"/>
  <c r="AA1363" i="7055"/>
  <c r="Z1363" i="7055"/>
  <c r="Y1363" i="7055"/>
  <c r="AA1362" i="7055"/>
  <c r="Z1362" i="7055"/>
  <c r="Y1362" i="7055"/>
  <c r="AA1361" i="7055"/>
  <c r="Z1361" i="7055"/>
  <c r="Y1361" i="7055"/>
  <c r="AA1360" i="7055"/>
  <c r="Z1360" i="7055"/>
  <c r="Y1360" i="7055"/>
  <c r="AA1359" i="7055"/>
  <c r="Z1359" i="7055"/>
  <c r="Y1359" i="7055"/>
  <c r="AA1358" i="7055"/>
  <c r="Z1358" i="7055"/>
  <c r="Y1358" i="7055"/>
  <c r="AA1357" i="7055"/>
  <c r="Z1357" i="7055"/>
  <c r="Y1357" i="7055"/>
  <c r="AA1356" i="7055"/>
  <c r="Z1356" i="7055"/>
  <c r="Y1356" i="7055"/>
  <c r="AA1355" i="7055"/>
  <c r="Z1355" i="7055"/>
  <c r="Y1355" i="7055"/>
  <c r="AA1354" i="7055"/>
  <c r="Z1354" i="7055"/>
  <c r="Y1354" i="7055"/>
  <c r="AA1353" i="7055"/>
  <c r="Z1353" i="7055"/>
  <c r="Y1353" i="7055"/>
  <c r="AA1352" i="7055"/>
  <c r="Z1352" i="7055"/>
  <c r="Y1352" i="7055"/>
  <c r="AA1351" i="7055"/>
  <c r="Z1351" i="7055"/>
  <c r="Y1351" i="7055"/>
  <c r="AA1350" i="7055"/>
  <c r="Z1350" i="7055"/>
  <c r="Y1350" i="7055"/>
  <c r="AA1349" i="7055"/>
  <c r="Z1349" i="7055"/>
  <c r="Y1349" i="7055"/>
  <c r="AA1348" i="7055"/>
  <c r="Z1348" i="7055"/>
  <c r="Y1348" i="7055"/>
  <c r="AA1347" i="7055"/>
  <c r="Z1347" i="7055"/>
  <c r="Y1347" i="7055"/>
  <c r="AA1346" i="7055"/>
  <c r="Z1346" i="7055"/>
  <c r="Y1346" i="7055"/>
  <c r="AA1345" i="7055"/>
  <c r="Z1345" i="7055"/>
  <c r="Y1345" i="7055"/>
  <c r="AA1344" i="7055"/>
  <c r="Z1344" i="7055"/>
  <c r="Y1344" i="7055"/>
  <c r="AA1343" i="7055"/>
  <c r="Z1343" i="7055"/>
  <c r="Y1343" i="7055"/>
  <c r="AA1342" i="7055"/>
  <c r="Z1342" i="7055"/>
  <c r="Y1342" i="7055"/>
  <c r="AA1341" i="7055"/>
  <c r="Z1341" i="7055"/>
  <c r="Y1341" i="7055"/>
  <c r="AA1340" i="7055"/>
  <c r="Z1340" i="7055"/>
  <c r="Y1340" i="7055"/>
  <c r="AA1339" i="7055"/>
  <c r="Z1339" i="7055"/>
  <c r="Y1339" i="7055"/>
  <c r="AA1338" i="7055"/>
  <c r="Z1338" i="7055"/>
  <c r="Y1338" i="7055"/>
  <c r="AA1337" i="7055"/>
  <c r="Z1337" i="7055"/>
  <c r="Y1337" i="7055"/>
  <c r="AA1336" i="7055"/>
  <c r="Z1336" i="7055"/>
  <c r="Y1336" i="7055"/>
  <c r="AA1335" i="7055"/>
  <c r="Z1335" i="7055"/>
  <c r="Y1335" i="7055"/>
  <c r="AA1334" i="7055"/>
  <c r="Z1334" i="7055"/>
  <c r="Y1334" i="7055"/>
  <c r="AA1333" i="7055"/>
  <c r="Z1333" i="7055"/>
  <c r="Y1333" i="7055"/>
  <c r="AA1332" i="7055"/>
  <c r="Z1332" i="7055"/>
  <c r="Y1332" i="7055"/>
  <c r="AA1331" i="7055"/>
  <c r="Z1331" i="7055"/>
  <c r="Y1331" i="7055"/>
  <c r="AA1330" i="7055"/>
  <c r="Z1330" i="7055"/>
  <c r="Y1330" i="7055"/>
  <c r="AA1329" i="7055"/>
  <c r="Z1329" i="7055"/>
  <c r="Y1329" i="7055"/>
  <c r="AA1328" i="7055"/>
  <c r="Z1328" i="7055"/>
  <c r="Y1328" i="7055"/>
  <c r="AA1327" i="7055"/>
  <c r="Z1327" i="7055"/>
  <c r="Y1327" i="7055"/>
  <c r="AA1326" i="7055"/>
  <c r="Z1326" i="7055"/>
  <c r="Y1326" i="7055"/>
  <c r="AA1325" i="7055"/>
  <c r="Z1325" i="7055"/>
  <c r="Y1325" i="7055"/>
  <c r="AA1324" i="7055"/>
  <c r="Z1324" i="7055"/>
  <c r="Y1324" i="7055"/>
  <c r="AA1323" i="7055"/>
  <c r="Z1323" i="7055"/>
  <c r="Y1323" i="7055"/>
  <c r="AA1322" i="7055"/>
  <c r="Z1322" i="7055"/>
  <c r="Y1322" i="7055"/>
  <c r="AA1321" i="7055"/>
  <c r="Z1321" i="7055"/>
  <c r="Y1321" i="7055"/>
  <c r="AA1320" i="7055"/>
  <c r="Z1320" i="7055"/>
  <c r="Y1320" i="7055"/>
  <c r="AA1319" i="7055"/>
  <c r="Z1319" i="7055"/>
  <c r="Y1319" i="7055"/>
  <c r="AA1318" i="7055"/>
  <c r="Z1318" i="7055"/>
  <c r="Y1318" i="7055"/>
  <c r="AA1317" i="7055"/>
  <c r="Z1317" i="7055"/>
  <c r="Y1317" i="7055"/>
  <c r="AA1316" i="7055"/>
  <c r="Z1316" i="7055"/>
  <c r="Y1316" i="7055"/>
  <c r="AA1315" i="7055"/>
  <c r="Z1315" i="7055"/>
  <c r="Y1315" i="7055"/>
  <c r="AA1314" i="7055"/>
  <c r="Z1314" i="7055"/>
  <c r="Y1314" i="7055"/>
  <c r="AA1313" i="7055"/>
  <c r="Z1313" i="7055"/>
  <c r="Y1313" i="7055"/>
  <c r="AA1312" i="7055"/>
  <c r="Z1312" i="7055"/>
  <c r="Y1312" i="7055"/>
  <c r="AA1311" i="7055"/>
  <c r="Z1311" i="7055"/>
  <c r="Y1311" i="7055"/>
  <c r="AA1310" i="7055"/>
  <c r="Z1310" i="7055"/>
  <c r="Y1310" i="7055"/>
  <c r="AA1309" i="7055"/>
  <c r="Z1309" i="7055"/>
  <c r="Y1309" i="7055"/>
  <c r="AA1308" i="7055"/>
  <c r="Z1308" i="7055"/>
  <c r="Y1308" i="7055"/>
  <c r="AA1307" i="7055"/>
  <c r="Z1307" i="7055"/>
  <c r="Y1307" i="7055"/>
  <c r="AA1306" i="7055"/>
  <c r="Z1306" i="7055"/>
  <c r="Y1306" i="7055"/>
  <c r="AA1305" i="7055"/>
  <c r="Z1305" i="7055"/>
  <c r="Y1305" i="7055"/>
  <c r="AA1304" i="7055"/>
  <c r="Z1304" i="7055"/>
  <c r="Y1304" i="7055"/>
  <c r="AA1303" i="7055"/>
  <c r="Z1303" i="7055"/>
  <c r="Y1303" i="7055"/>
  <c r="AA1302" i="7055"/>
  <c r="Z1302" i="7055"/>
  <c r="Y1302" i="7055"/>
  <c r="AA1301" i="7055"/>
  <c r="Z1301" i="7055"/>
  <c r="Y1301" i="7055"/>
  <c r="AA1300" i="7055"/>
  <c r="Z1300" i="7055"/>
  <c r="Y1300" i="7055"/>
  <c r="AA1299" i="7055"/>
  <c r="Z1299" i="7055"/>
  <c r="Y1299" i="7055"/>
  <c r="AA1298" i="7055"/>
  <c r="Z1298" i="7055"/>
  <c r="Y1298" i="7055"/>
  <c r="AA1297" i="7055"/>
  <c r="Z1297" i="7055"/>
  <c r="Y1297" i="7055"/>
  <c r="AA1296" i="7055"/>
  <c r="Z1296" i="7055"/>
  <c r="Y1296" i="7055"/>
  <c r="AA1295" i="7055"/>
  <c r="Z1295" i="7055"/>
  <c r="Y1295" i="7055"/>
  <c r="AA1294" i="7055"/>
  <c r="Z1294" i="7055"/>
  <c r="Y1294" i="7055"/>
  <c r="AA1293" i="7055"/>
  <c r="Z1293" i="7055"/>
  <c r="Y1293" i="7055"/>
  <c r="AA1292" i="7055"/>
  <c r="Z1292" i="7055"/>
  <c r="Y1292" i="7055"/>
  <c r="AA1291" i="7055"/>
  <c r="Z1291" i="7055"/>
  <c r="Y1291" i="7055"/>
  <c r="AA1290" i="7055"/>
  <c r="Z1290" i="7055"/>
  <c r="Y1290" i="7055"/>
  <c r="AA1289" i="7055"/>
  <c r="Z1289" i="7055"/>
  <c r="Y1289" i="7055"/>
  <c r="AA1288" i="7055"/>
  <c r="Z1288" i="7055"/>
  <c r="Y1288" i="7055"/>
  <c r="AA1287" i="7055"/>
  <c r="Z1287" i="7055"/>
  <c r="Y1287" i="7055"/>
  <c r="AA1286" i="7055"/>
  <c r="Z1286" i="7055"/>
  <c r="Y1286" i="7055"/>
  <c r="AA1285" i="7055"/>
  <c r="Z1285" i="7055"/>
  <c r="Y1285" i="7055"/>
  <c r="AA1284" i="7055"/>
  <c r="Z1284" i="7055"/>
  <c r="Y1284" i="7055"/>
  <c r="AA1283" i="7055"/>
  <c r="Z1283" i="7055"/>
  <c r="Y1283" i="7055"/>
  <c r="AA1282" i="7055"/>
  <c r="Z1282" i="7055"/>
  <c r="Y1282" i="7055"/>
  <c r="AA1281" i="7055"/>
  <c r="Z1281" i="7055"/>
  <c r="Y1281" i="7055"/>
  <c r="AA1280" i="7055"/>
  <c r="Z1280" i="7055"/>
  <c r="Y1280" i="7055"/>
  <c r="AA1279" i="7055"/>
  <c r="Z1279" i="7055"/>
  <c r="Y1279" i="7055"/>
  <c r="AA1278" i="7055"/>
  <c r="Z1278" i="7055"/>
  <c r="Y1278" i="7055"/>
  <c r="AA1277" i="7055"/>
  <c r="Z1277" i="7055"/>
  <c r="Y1277" i="7055"/>
  <c r="AA1276" i="7055"/>
  <c r="Z1276" i="7055"/>
  <c r="Y1276" i="7055"/>
  <c r="AA1275" i="7055"/>
  <c r="Z1275" i="7055"/>
  <c r="Y1275" i="7055"/>
  <c r="AA1274" i="7055"/>
  <c r="Z1274" i="7055"/>
  <c r="Y1274" i="7055"/>
  <c r="AA1273" i="7055"/>
  <c r="Z1273" i="7055"/>
  <c r="Y1273" i="7055"/>
  <c r="AA1272" i="7055"/>
  <c r="Z1272" i="7055"/>
  <c r="Y1272" i="7055"/>
  <c r="AA1271" i="7055"/>
  <c r="Z1271" i="7055"/>
  <c r="Y1271" i="7055"/>
  <c r="AA1270" i="7055"/>
  <c r="Z1270" i="7055"/>
  <c r="Y1270" i="7055"/>
  <c r="AA1269" i="7055"/>
  <c r="Z1269" i="7055"/>
  <c r="Y1269" i="7055"/>
  <c r="AA1268" i="7055"/>
  <c r="Z1268" i="7055"/>
  <c r="Y1268" i="7055"/>
  <c r="AA1267" i="7055"/>
  <c r="Z1267" i="7055"/>
  <c r="Y1267" i="7055"/>
  <c r="AA1266" i="7055"/>
  <c r="Z1266" i="7055"/>
  <c r="Y1266" i="7055"/>
  <c r="AA1265" i="7055"/>
  <c r="Z1265" i="7055"/>
  <c r="Y1265" i="7055"/>
  <c r="AA1264" i="7055"/>
  <c r="Z1264" i="7055"/>
  <c r="Y1264" i="7055"/>
  <c r="AA1263" i="7055"/>
  <c r="Z1263" i="7055"/>
  <c r="Y1263" i="7055"/>
  <c r="AA1262" i="7055"/>
  <c r="Z1262" i="7055"/>
  <c r="Y1262" i="7055"/>
  <c r="AA1261" i="7055"/>
  <c r="Z1261" i="7055"/>
  <c r="Y1261" i="7055"/>
  <c r="AA1260" i="7055"/>
  <c r="Z1260" i="7055"/>
  <c r="Y1260" i="7055"/>
  <c r="AA1259" i="7055"/>
  <c r="Z1259" i="7055"/>
  <c r="Y1259" i="7055"/>
  <c r="AA1258" i="7055"/>
  <c r="Z1258" i="7055"/>
  <c r="Y1258" i="7055"/>
  <c r="AA1257" i="7055"/>
  <c r="Z1257" i="7055"/>
  <c r="Y1257" i="7055"/>
  <c r="AA1256" i="7055"/>
  <c r="Z1256" i="7055"/>
  <c r="Y1256" i="7055"/>
  <c r="AA1255" i="7055"/>
  <c r="Z1255" i="7055"/>
  <c r="Y1255" i="7055"/>
  <c r="AA1254" i="7055"/>
  <c r="Z1254" i="7055"/>
  <c r="Y1254" i="7055"/>
  <c r="AA1253" i="7055"/>
  <c r="Z1253" i="7055"/>
  <c r="Y1253" i="7055"/>
  <c r="AA1252" i="7055"/>
  <c r="Z1252" i="7055"/>
  <c r="Y1252" i="7055"/>
  <c r="AA1251" i="7055"/>
  <c r="Z1251" i="7055"/>
  <c r="Y1251" i="7055"/>
  <c r="AA1250" i="7055"/>
  <c r="Z1250" i="7055"/>
  <c r="Y1250" i="7055"/>
  <c r="AA1249" i="7055"/>
  <c r="Z1249" i="7055"/>
  <c r="Y1249" i="7055"/>
  <c r="AA1248" i="7055"/>
  <c r="Z1248" i="7055"/>
  <c r="Y1248" i="7055"/>
  <c r="AA1247" i="7055"/>
  <c r="Z1247" i="7055"/>
  <c r="Y1247" i="7055"/>
  <c r="AA1246" i="7055"/>
  <c r="Z1246" i="7055"/>
  <c r="Y1246" i="7055"/>
  <c r="AA1245" i="7055"/>
  <c r="Z1245" i="7055"/>
  <c r="Y1245" i="7055"/>
  <c r="AA1244" i="7055"/>
  <c r="Z1244" i="7055"/>
  <c r="Y1244" i="7055"/>
  <c r="AA1243" i="7055"/>
  <c r="Z1243" i="7055"/>
  <c r="Y1243" i="7055"/>
  <c r="AA1242" i="7055"/>
  <c r="Z1242" i="7055"/>
  <c r="Y1242" i="7055"/>
  <c r="AA1241" i="7055"/>
  <c r="Z1241" i="7055"/>
  <c r="Y1241" i="7055"/>
  <c r="AA1240" i="7055"/>
  <c r="Z1240" i="7055"/>
  <c r="Y1240" i="7055"/>
  <c r="AA1239" i="7055"/>
  <c r="Z1239" i="7055"/>
  <c r="Y1239" i="7055"/>
  <c r="AA1238" i="7055"/>
  <c r="Z1238" i="7055"/>
  <c r="Y1238" i="7055"/>
  <c r="AA1237" i="7055"/>
  <c r="Z1237" i="7055"/>
  <c r="Y1237" i="7055"/>
  <c r="AA1236" i="7055"/>
  <c r="Z1236" i="7055"/>
  <c r="Y1236" i="7055"/>
  <c r="AA1235" i="7055"/>
  <c r="Z1235" i="7055"/>
  <c r="Y1235" i="7055"/>
  <c r="AA1234" i="7055"/>
  <c r="Z1234" i="7055"/>
  <c r="Y1234" i="7055"/>
  <c r="AA1233" i="7055"/>
  <c r="Z1233" i="7055"/>
  <c r="Y1233" i="7055"/>
  <c r="AA1232" i="7055"/>
  <c r="Z1232" i="7055"/>
  <c r="Y1232" i="7055"/>
  <c r="AA1231" i="7055"/>
  <c r="Z1231" i="7055"/>
  <c r="Y1231" i="7055"/>
  <c r="AA1230" i="7055"/>
  <c r="Z1230" i="7055"/>
  <c r="Y1230" i="7055"/>
  <c r="AA1229" i="7055"/>
  <c r="Z1229" i="7055"/>
  <c r="Y1229" i="7055"/>
  <c r="AA1228" i="7055"/>
  <c r="Z1228" i="7055"/>
  <c r="Y1228" i="7055"/>
  <c r="AA1227" i="7055"/>
  <c r="Z1227" i="7055"/>
  <c r="Y1227" i="7055"/>
  <c r="AA1226" i="7055"/>
  <c r="Z1226" i="7055"/>
  <c r="Y1226" i="7055"/>
  <c r="AA1225" i="7055"/>
  <c r="Z1225" i="7055"/>
  <c r="Y1225" i="7055"/>
  <c r="AA1224" i="7055"/>
  <c r="Z1224" i="7055"/>
  <c r="Y1224" i="7055"/>
  <c r="AA1223" i="7055"/>
  <c r="Z1223" i="7055"/>
  <c r="Y1223" i="7055"/>
  <c r="AA1222" i="7055"/>
  <c r="Z1222" i="7055"/>
  <c r="Y1222" i="7055"/>
  <c r="AA1221" i="7055"/>
  <c r="Z1221" i="7055"/>
  <c r="Y1221" i="7055"/>
  <c r="AA1220" i="7055"/>
  <c r="Z1220" i="7055"/>
  <c r="Y1220" i="7055"/>
  <c r="AA1219" i="7055"/>
  <c r="Z1219" i="7055"/>
  <c r="Y1219" i="7055"/>
  <c r="AA1218" i="7055"/>
  <c r="Z1218" i="7055"/>
  <c r="Y1218" i="7055"/>
  <c r="AA1217" i="7055"/>
  <c r="Z1217" i="7055"/>
  <c r="Y1217" i="7055"/>
  <c r="AA1216" i="7055"/>
  <c r="Z1216" i="7055"/>
  <c r="Y1216" i="7055"/>
  <c r="AA1215" i="7055"/>
  <c r="Z1215" i="7055"/>
  <c r="Y1215" i="7055"/>
  <c r="AA1214" i="7055"/>
  <c r="Z1214" i="7055"/>
  <c r="Y1214" i="7055"/>
  <c r="AA1213" i="7055"/>
  <c r="Z1213" i="7055"/>
  <c r="Y1213" i="7055"/>
  <c r="AA1212" i="7055"/>
  <c r="Z1212" i="7055"/>
  <c r="Y1212" i="7055"/>
  <c r="AA1211" i="7055"/>
  <c r="Z1211" i="7055"/>
  <c r="Y1211" i="7055"/>
  <c r="AA1210" i="7055"/>
  <c r="Z1210" i="7055"/>
  <c r="Y1210" i="7055"/>
  <c r="AA1209" i="7055"/>
  <c r="Z1209" i="7055"/>
  <c r="Y1209" i="7055"/>
  <c r="AA1208" i="7055"/>
  <c r="Z1208" i="7055"/>
  <c r="Y1208" i="7055"/>
  <c r="AA1207" i="7055"/>
  <c r="Z1207" i="7055"/>
  <c r="Y1207" i="7055"/>
  <c r="AA1206" i="7055"/>
  <c r="Z1206" i="7055"/>
  <c r="Y1206" i="7055"/>
  <c r="AA1205" i="7055"/>
  <c r="Z1205" i="7055"/>
  <c r="Y1205" i="7055"/>
  <c r="AA1204" i="7055"/>
  <c r="Z1204" i="7055"/>
  <c r="Y1204" i="7055"/>
  <c r="AA1203" i="7055"/>
  <c r="Z1203" i="7055"/>
  <c r="Y1203" i="7055"/>
  <c r="AA1202" i="7055"/>
  <c r="Z1202" i="7055"/>
  <c r="Y1202" i="7055"/>
  <c r="AA1201" i="7055"/>
  <c r="Z1201" i="7055"/>
  <c r="Y1201" i="7055"/>
  <c r="AA1200" i="7055"/>
  <c r="Z1200" i="7055"/>
  <c r="Y1200" i="7055"/>
  <c r="AA1199" i="7055"/>
  <c r="Z1199" i="7055"/>
  <c r="Y1199" i="7055"/>
  <c r="AA1198" i="7055"/>
  <c r="Z1198" i="7055"/>
  <c r="Y1198" i="7055"/>
  <c r="AA1197" i="7055"/>
  <c r="Z1197" i="7055"/>
  <c r="Y1197" i="7055"/>
  <c r="AA1196" i="7055"/>
  <c r="Z1196" i="7055"/>
  <c r="Y1196" i="7055"/>
  <c r="AA1195" i="7055"/>
  <c r="Z1195" i="7055"/>
  <c r="Y1195" i="7055"/>
  <c r="AA1194" i="7055"/>
  <c r="Z1194" i="7055"/>
  <c r="Y1194" i="7055"/>
  <c r="AA1193" i="7055"/>
  <c r="Z1193" i="7055"/>
  <c r="Y1193" i="7055"/>
  <c r="AA1192" i="7055"/>
  <c r="Z1192" i="7055"/>
  <c r="Y1192" i="7055"/>
  <c r="AA1191" i="7055"/>
  <c r="Z1191" i="7055"/>
  <c r="Y1191" i="7055"/>
  <c r="AA1190" i="7055"/>
  <c r="Z1190" i="7055"/>
  <c r="Y1190" i="7055"/>
  <c r="AA1189" i="7055"/>
  <c r="Z1189" i="7055"/>
  <c r="Y1189" i="7055"/>
  <c r="AA1188" i="7055"/>
  <c r="Z1188" i="7055"/>
  <c r="Y1188" i="7055"/>
  <c r="AA1187" i="7055"/>
  <c r="Z1187" i="7055"/>
  <c r="Y1187" i="7055"/>
  <c r="AA1186" i="7055"/>
  <c r="Z1186" i="7055"/>
  <c r="Y1186" i="7055"/>
  <c r="AA1185" i="7055"/>
  <c r="Z1185" i="7055"/>
  <c r="Y1185" i="7055"/>
  <c r="AA1184" i="7055"/>
  <c r="Z1184" i="7055"/>
  <c r="Y1184" i="7055"/>
  <c r="AA1183" i="7055"/>
  <c r="Z1183" i="7055"/>
  <c r="Y1183" i="7055"/>
  <c r="AA1182" i="7055"/>
  <c r="Z1182" i="7055"/>
  <c r="Y1182" i="7055"/>
  <c r="AA1181" i="7055"/>
  <c r="Z1181" i="7055"/>
  <c r="Y1181" i="7055"/>
  <c r="AA1180" i="7055"/>
  <c r="Z1180" i="7055"/>
  <c r="Y1180" i="7055"/>
  <c r="AA1179" i="7055"/>
  <c r="Z1179" i="7055"/>
  <c r="Y1179" i="7055"/>
  <c r="AA1178" i="7055"/>
  <c r="Z1178" i="7055"/>
  <c r="Y1178" i="7055"/>
  <c r="AA1177" i="7055"/>
  <c r="Z1177" i="7055"/>
  <c r="Y1177" i="7055"/>
  <c r="AA1176" i="7055"/>
  <c r="Z1176" i="7055"/>
  <c r="Y1176" i="7055"/>
  <c r="AA1175" i="7055"/>
  <c r="Z1175" i="7055"/>
  <c r="Y1175" i="7055"/>
  <c r="AA1174" i="7055"/>
  <c r="Z1174" i="7055"/>
  <c r="Y1174" i="7055"/>
  <c r="AA1173" i="7055"/>
  <c r="Z1173" i="7055"/>
  <c r="Y1173" i="7055"/>
  <c r="AA1172" i="7055"/>
  <c r="Z1172" i="7055"/>
  <c r="Y1172" i="7055"/>
  <c r="AA1171" i="7055"/>
  <c r="Z1171" i="7055"/>
  <c r="Y1171" i="7055"/>
  <c r="AA1170" i="7055"/>
  <c r="Z1170" i="7055"/>
  <c r="Y1170" i="7055"/>
  <c r="AA1169" i="7055"/>
  <c r="Z1169" i="7055"/>
  <c r="Y1169" i="7055"/>
  <c r="AA1168" i="7055"/>
  <c r="Z1168" i="7055"/>
  <c r="Y1168" i="7055"/>
  <c r="AA1167" i="7055"/>
  <c r="Z1167" i="7055"/>
  <c r="Y1167" i="7055"/>
  <c r="AA1166" i="7055"/>
  <c r="Z1166" i="7055"/>
  <c r="Y1166" i="7055"/>
  <c r="AA1165" i="7055"/>
  <c r="Z1165" i="7055"/>
  <c r="Y1165" i="7055"/>
  <c r="AA1164" i="7055"/>
  <c r="Z1164" i="7055"/>
  <c r="Y1164" i="7055"/>
  <c r="AA1163" i="7055"/>
  <c r="Z1163" i="7055"/>
  <c r="Y1163" i="7055"/>
  <c r="AA1162" i="7055"/>
  <c r="Z1162" i="7055"/>
  <c r="Y1162" i="7055"/>
  <c r="AA1161" i="7055"/>
  <c r="Z1161" i="7055"/>
  <c r="Y1161" i="7055"/>
  <c r="AA1160" i="7055"/>
  <c r="Z1160" i="7055"/>
  <c r="AA1159" i="7055"/>
  <c r="Z1159" i="7055"/>
  <c r="Y1159" i="7055"/>
  <c r="AA1158" i="7055"/>
  <c r="Z1158" i="7055"/>
  <c r="Y1158" i="7055"/>
  <c r="AA1157" i="7055"/>
  <c r="Z1157" i="7055"/>
  <c r="Y1157" i="7055"/>
  <c r="AA1156" i="7055"/>
  <c r="Z1156" i="7055"/>
  <c r="Y1156" i="7055"/>
  <c r="AA1155" i="7055"/>
  <c r="Z1155" i="7055"/>
  <c r="Y1155" i="7055"/>
  <c r="AA1154" i="7055"/>
  <c r="Z1154" i="7055"/>
  <c r="Y1154" i="7055"/>
  <c r="AA1153" i="7055"/>
  <c r="Z1153" i="7055"/>
  <c r="Y1153" i="7055"/>
  <c r="AA1152" i="7055"/>
  <c r="Z1152" i="7055"/>
  <c r="Y1152" i="7055"/>
  <c r="AA1151" i="7055"/>
  <c r="Z1151" i="7055"/>
  <c r="Y1151" i="7055"/>
  <c r="AA1150" i="7055"/>
  <c r="Z1150" i="7055"/>
  <c r="Y1150" i="7055"/>
  <c r="AA1149" i="7055"/>
  <c r="Z1149" i="7055"/>
  <c r="Y1149" i="7055"/>
  <c r="AA1148" i="7055"/>
  <c r="Z1148" i="7055"/>
  <c r="Y1148" i="7055"/>
  <c r="AA1147" i="7055"/>
  <c r="Z1147" i="7055"/>
  <c r="Y1147" i="7055"/>
  <c r="AA1146" i="7055"/>
  <c r="Z1146" i="7055"/>
  <c r="Y1146" i="7055"/>
  <c r="AA1145" i="7055"/>
  <c r="Z1145" i="7055"/>
  <c r="Y1145" i="7055"/>
  <c r="AA1144" i="7055"/>
  <c r="Z1144" i="7055"/>
  <c r="Y1144" i="7055"/>
  <c r="AA1143" i="7055"/>
  <c r="Z1143" i="7055"/>
  <c r="Y1143" i="7055"/>
  <c r="AA1142" i="7055"/>
  <c r="Z1142" i="7055"/>
  <c r="Y1142" i="7055"/>
  <c r="AA1141" i="7055"/>
  <c r="Z1141" i="7055"/>
  <c r="Y1141" i="7055"/>
  <c r="AA1140" i="7055"/>
  <c r="Z1140" i="7055"/>
  <c r="Y1140" i="7055"/>
  <c r="AA1139" i="7055"/>
  <c r="Z1139" i="7055"/>
  <c r="Y1139" i="7055"/>
  <c r="AA1138" i="7055"/>
  <c r="Z1138" i="7055"/>
  <c r="Y1138" i="7055"/>
  <c r="AA1137" i="7055"/>
  <c r="Z1137" i="7055"/>
  <c r="Y1137" i="7055"/>
  <c r="AA1136" i="7055"/>
  <c r="Z1136" i="7055"/>
  <c r="Y1136" i="7055"/>
  <c r="AA1135" i="7055"/>
  <c r="Z1135" i="7055"/>
  <c r="Y1135" i="7055"/>
  <c r="AA1134" i="7055"/>
  <c r="Z1134" i="7055"/>
  <c r="Y1134" i="7055"/>
  <c r="AA1133" i="7055"/>
  <c r="Z1133" i="7055"/>
  <c r="Y1133" i="7055"/>
  <c r="AA1132" i="7055"/>
  <c r="Z1132" i="7055"/>
  <c r="Y1132" i="7055"/>
  <c r="AA1131" i="7055"/>
  <c r="Z1131" i="7055"/>
  <c r="Y1131" i="7055"/>
  <c r="AA1130" i="7055"/>
  <c r="Z1130" i="7055"/>
  <c r="Y1130" i="7055"/>
  <c r="AA1129" i="7055"/>
  <c r="Z1129" i="7055"/>
  <c r="Y1129" i="7055"/>
  <c r="AA1128" i="7055"/>
  <c r="Z1128" i="7055"/>
  <c r="Y1128" i="7055"/>
  <c r="AA1127" i="7055"/>
  <c r="Z1127" i="7055"/>
  <c r="AA1126" i="7055"/>
  <c r="Z1126" i="7055"/>
  <c r="Y1126" i="7055"/>
  <c r="Z1125" i="7055"/>
  <c r="Y1125" i="7055"/>
  <c r="AA1124" i="7055"/>
  <c r="Y1124" i="7055"/>
  <c r="AA1123" i="7055"/>
  <c r="Z1123" i="7055"/>
  <c r="Y1123" i="7055"/>
  <c r="AA1122" i="7055"/>
  <c r="Z1122" i="7055"/>
  <c r="Y1122" i="7055"/>
  <c r="AA1121" i="7055"/>
  <c r="Z1121" i="7055"/>
  <c r="Y1121" i="7055"/>
  <c r="AA1120" i="7055"/>
  <c r="Z1120" i="7055"/>
  <c r="Y1120" i="7055"/>
  <c r="AA1119" i="7055"/>
  <c r="Z1119" i="7055"/>
  <c r="AA1118" i="7055"/>
  <c r="Z1118" i="7055"/>
  <c r="Y1118" i="7055"/>
  <c r="AA1117" i="7055"/>
  <c r="Z1117" i="7055"/>
  <c r="Y1117" i="7055"/>
  <c r="AA1116" i="7055"/>
  <c r="Z1116" i="7055"/>
  <c r="Y1116" i="7055"/>
  <c r="AA1115" i="7055"/>
  <c r="Z1115" i="7055"/>
  <c r="Y1115" i="7055"/>
  <c r="AA1114" i="7055"/>
  <c r="Z1114" i="7055"/>
  <c r="Y1114" i="7055"/>
  <c r="AA1113" i="7055"/>
  <c r="Z1113" i="7055"/>
  <c r="Y1113" i="7055"/>
  <c r="AA1112" i="7055"/>
  <c r="Z1112" i="7055"/>
  <c r="Y1112" i="7055"/>
  <c r="AA1111" i="7055"/>
  <c r="Z1111" i="7055"/>
  <c r="Y1111" i="7055"/>
  <c r="AA1110" i="7055"/>
  <c r="Z1110" i="7055"/>
  <c r="Y1110" i="7055"/>
  <c r="AA1109" i="7055"/>
  <c r="Z1109" i="7055"/>
  <c r="Y1109" i="7055"/>
  <c r="AA1108" i="7055"/>
  <c r="Z1108" i="7055"/>
  <c r="Y1108" i="7055"/>
  <c r="AA1107" i="7055"/>
  <c r="Z1107" i="7055"/>
  <c r="Y1107" i="7055"/>
  <c r="AA1106" i="7055"/>
  <c r="Z1106" i="7055"/>
  <c r="Y1106" i="7055"/>
  <c r="AA1105" i="7055"/>
  <c r="Z1105" i="7055"/>
  <c r="Y1105" i="7055"/>
  <c r="AA1104" i="7055"/>
  <c r="Z1104" i="7055"/>
  <c r="Y1104" i="7055"/>
  <c r="AA1103" i="7055"/>
  <c r="Z1103" i="7055"/>
  <c r="Y1103" i="7055"/>
  <c r="AA1102" i="7055"/>
  <c r="Z1102" i="7055"/>
  <c r="Y1102" i="7055"/>
  <c r="AA1101" i="7055"/>
  <c r="Z1101" i="7055"/>
  <c r="Y1101" i="7055"/>
  <c r="AA1100" i="7055"/>
  <c r="Z1100" i="7055"/>
  <c r="Y1100" i="7055"/>
  <c r="AA1099" i="7055"/>
  <c r="Z1099" i="7055"/>
  <c r="Y1099" i="7055"/>
  <c r="Z1098" i="7055"/>
  <c r="Y1098" i="7055"/>
  <c r="AA1097" i="7055"/>
  <c r="Z1097" i="7055"/>
  <c r="Y1097" i="7055"/>
  <c r="AA1096" i="7055"/>
  <c r="Z1096" i="7055"/>
  <c r="Y1096" i="7055"/>
  <c r="AA1095" i="7055"/>
  <c r="Z1095" i="7055"/>
  <c r="Y1095" i="7055"/>
  <c r="AA1094" i="7055"/>
  <c r="Z1094" i="7055"/>
  <c r="Y1094" i="7055"/>
  <c r="AA1093" i="7055"/>
  <c r="Z1093" i="7055"/>
  <c r="Y1093" i="7055"/>
  <c r="AA1092" i="7055"/>
  <c r="Z1092" i="7055"/>
  <c r="Y1092" i="7055"/>
  <c r="AA1091" i="7055"/>
  <c r="Z1091" i="7055"/>
  <c r="Y1091" i="7055"/>
  <c r="AA1090" i="7055"/>
  <c r="Z1090" i="7055"/>
  <c r="Y1090" i="7055"/>
  <c r="AA1089" i="7055"/>
  <c r="Z1089" i="7055"/>
  <c r="Y1089" i="7055"/>
  <c r="AA1088" i="7055"/>
  <c r="Z1088" i="7055"/>
  <c r="Y1088" i="7055"/>
  <c r="AA1087" i="7055"/>
  <c r="Z1087" i="7055"/>
  <c r="Y1087" i="7055"/>
  <c r="Z1086" i="7055"/>
  <c r="Y1086" i="7055"/>
  <c r="AA1085" i="7055"/>
  <c r="Z1085" i="7055"/>
  <c r="Y1085" i="7055"/>
  <c r="AA1084" i="7055"/>
  <c r="Z1084" i="7055"/>
  <c r="Y1084" i="7055"/>
  <c r="AA1083" i="7055"/>
  <c r="Z1083" i="7055"/>
  <c r="Y1083" i="7055"/>
  <c r="AA1082" i="7055"/>
  <c r="Z1082" i="7055"/>
  <c r="Y1082" i="7055"/>
  <c r="AA1081" i="7055"/>
  <c r="Z1081" i="7055"/>
  <c r="Y1081" i="7055"/>
  <c r="AA1080" i="7055"/>
  <c r="Z1080" i="7055"/>
  <c r="Y1080" i="7055"/>
  <c r="AA1079" i="7055"/>
  <c r="Z1079" i="7055"/>
  <c r="Y1079" i="7055"/>
  <c r="Z1078" i="7055"/>
  <c r="Y1078" i="7055"/>
  <c r="AA1077" i="7055"/>
  <c r="Z1077" i="7055"/>
  <c r="Y1077" i="7055"/>
  <c r="AA1076" i="7055"/>
  <c r="Z1076" i="7055"/>
  <c r="Y1076" i="7055"/>
  <c r="AA1075" i="7055"/>
  <c r="Z1075" i="7055"/>
  <c r="Y1075" i="7055"/>
  <c r="AA1074" i="7055"/>
  <c r="Z1074" i="7055"/>
  <c r="Y1074" i="7055"/>
  <c r="AA1073" i="7055"/>
  <c r="Z1073" i="7055"/>
  <c r="Y1073" i="7055"/>
  <c r="Z1072" i="7055"/>
  <c r="Y1072" i="7055"/>
  <c r="AA1071" i="7055"/>
  <c r="Z1071" i="7055"/>
  <c r="Y1071" i="7055"/>
  <c r="AA1070" i="7055"/>
  <c r="Z1070" i="7055"/>
  <c r="Y1070" i="7055"/>
  <c r="AA1069" i="7055"/>
  <c r="Z1069" i="7055"/>
  <c r="Y1069" i="7055"/>
  <c r="AA1068" i="7055"/>
  <c r="Z1068" i="7055"/>
  <c r="AA1067" i="7055"/>
  <c r="Z1067" i="7055"/>
  <c r="Y1067" i="7055"/>
  <c r="AA1066" i="7055"/>
  <c r="Z1066" i="7055"/>
  <c r="Y1066" i="7055"/>
  <c r="AA1065" i="7055"/>
  <c r="Z1065" i="7055"/>
  <c r="Y1065" i="7055"/>
  <c r="AA1064" i="7055"/>
  <c r="Y1064" i="7055"/>
  <c r="AA1063" i="7055"/>
  <c r="Z1063" i="7055"/>
  <c r="Y1063" i="7055"/>
  <c r="AA1062" i="7055"/>
  <c r="Z1062" i="7055"/>
  <c r="Y1062" i="7055"/>
  <c r="AA1061" i="7055"/>
  <c r="Y1061" i="7055"/>
  <c r="AA1060" i="7055"/>
  <c r="Z1060" i="7055"/>
  <c r="Y1060" i="7055"/>
  <c r="AA1059" i="7055"/>
  <c r="Z1059" i="7055"/>
  <c r="Y1059" i="7055"/>
  <c r="AA1058" i="7055"/>
  <c r="Z1058" i="7055"/>
  <c r="Y1058" i="7055"/>
  <c r="Z1057" i="7055"/>
  <c r="Y1057" i="7055"/>
  <c r="AA1056" i="7055"/>
  <c r="Z1056" i="7055"/>
  <c r="Y1056" i="7055"/>
  <c r="AA1055" i="7055"/>
  <c r="Z1055" i="7055"/>
  <c r="Y1055" i="7055"/>
  <c r="AA1054" i="7055"/>
  <c r="Z1054" i="7055"/>
  <c r="Y1054" i="7055"/>
  <c r="AA1053" i="7055"/>
  <c r="Z1053" i="7055"/>
  <c r="Y1053" i="7055"/>
  <c r="AA1052" i="7055"/>
  <c r="Z1052" i="7055"/>
  <c r="Y1052" i="7055"/>
  <c r="AA1051" i="7055"/>
  <c r="Z1051" i="7055"/>
  <c r="Y1051" i="7055"/>
  <c r="AA1050" i="7055"/>
  <c r="Z1050" i="7055"/>
  <c r="Y1050" i="7055"/>
  <c r="Z1049" i="7055"/>
  <c r="Y1049" i="7055"/>
  <c r="AA1048" i="7055"/>
  <c r="Z1048" i="7055"/>
  <c r="Y1048" i="7055"/>
  <c r="AA1047" i="7055"/>
  <c r="Z1047" i="7055"/>
  <c r="Y1047" i="7055"/>
  <c r="AA1046" i="7055"/>
  <c r="Z1046" i="7055"/>
  <c r="Y1046" i="7055"/>
  <c r="AA1045" i="7055"/>
  <c r="Z1045" i="7055"/>
  <c r="Y1045" i="7055"/>
  <c r="AA1044" i="7055"/>
  <c r="Z1044" i="7055"/>
  <c r="Y1044" i="7055"/>
  <c r="AA1043" i="7055"/>
  <c r="Z1043" i="7055"/>
  <c r="Y1043" i="7055"/>
  <c r="AA1042" i="7055"/>
  <c r="Z1042" i="7055"/>
  <c r="Y1042" i="7055"/>
  <c r="AA1041" i="7055"/>
  <c r="Z1041" i="7055"/>
  <c r="Y1041" i="7055"/>
  <c r="AA1040" i="7055"/>
  <c r="Z1040" i="7055"/>
  <c r="Y1040" i="7055"/>
  <c r="AA1039" i="7055"/>
  <c r="Z1039" i="7055"/>
  <c r="Y1039" i="7055"/>
  <c r="Z1038" i="7055"/>
  <c r="Y1038" i="7055"/>
  <c r="AA1037" i="7055"/>
  <c r="Z1037" i="7055"/>
  <c r="Y1037" i="7055"/>
  <c r="AA1036" i="7055"/>
  <c r="Z1036" i="7055"/>
  <c r="Y1036" i="7055"/>
  <c r="AA1035" i="7055"/>
  <c r="Z1035" i="7055"/>
  <c r="Y1035" i="7055"/>
  <c r="AA1034" i="7055"/>
  <c r="Y1034" i="7055"/>
  <c r="AA1033" i="7055"/>
  <c r="Z1033" i="7055"/>
  <c r="Y1033" i="7055"/>
  <c r="AA1032" i="7055"/>
  <c r="Z1032" i="7055"/>
  <c r="Y1032" i="7055"/>
  <c r="AA1031" i="7055"/>
  <c r="Z1031" i="7055"/>
  <c r="Y1031" i="7055"/>
  <c r="AA1030" i="7055"/>
  <c r="Z1030" i="7055"/>
  <c r="Y1030" i="7055"/>
  <c r="AA1029" i="7055"/>
  <c r="Z1029" i="7055"/>
  <c r="Y1029" i="7055"/>
  <c r="AA1028" i="7055"/>
  <c r="Y1028" i="7055"/>
  <c r="AA1027" i="7055"/>
  <c r="Z1027" i="7055"/>
  <c r="Y1027" i="7055"/>
  <c r="AA1026" i="7055"/>
  <c r="Z1026" i="7055"/>
  <c r="Y1026" i="7055"/>
  <c r="AA1025" i="7055"/>
  <c r="Z1025" i="7055"/>
  <c r="Y1025" i="7055"/>
  <c r="AA1024" i="7055"/>
  <c r="Z1024" i="7055"/>
  <c r="AA1023" i="7055"/>
  <c r="Y1023" i="7055"/>
  <c r="AA1022" i="7055"/>
  <c r="Z1022" i="7055"/>
  <c r="Y1022" i="7055"/>
  <c r="AA1021" i="7055"/>
  <c r="Z1021" i="7055"/>
  <c r="Y1021" i="7055"/>
  <c r="AA1020" i="7055"/>
  <c r="Z1020" i="7055"/>
  <c r="Y1020" i="7055"/>
  <c r="AA1019" i="7055"/>
  <c r="Z1019" i="7055"/>
  <c r="Y1019" i="7055"/>
  <c r="AA1018" i="7055"/>
  <c r="Z1018" i="7055"/>
  <c r="AA1017" i="7055"/>
  <c r="Z1017" i="7055"/>
  <c r="Y1017" i="7055"/>
  <c r="AA1016" i="7055"/>
  <c r="Z1016" i="7055"/>
  <c r="Y1016" i="7055"/>
  <c r="AA1015" i="7055"/>
  <c r="Z1015" i="7055"/>
  <c r="Y1015" i="7055"/>
  <c r="AA1014" i="7055"/>
  <c r="Z1014" i="7055"/>
  <c r="Y1014" i="7055"/>
  <c r="AA1013" i="7055"/>
  <c r="Z1013" i="7055"/>
  <c r="Y1013" i="7055"/>
  <c r="AA1012" i="7055"/>
  <c r="Z1012" i="7055"/>
  <c r="Y1012" i="7055"/>
  <c r="AA1011" i="7055"/>
  <c r="Z1011" i="7055"/>
  <c r="Y1011" i="7055"/>
  <c r="AA1010" i="7055"/>
  <c r="Z1010" i="7055"/>
  <c r="Y1010" i="7055"/>
  <c r="AA1009" i="7055"/>
  <c r="Z1009" i="7055"/>
  <c r="Y1009" i="7055"/>
  <c r="AA1008" i="7055"/>
  <c r="Y1008" i="7055"/>
  <c r="AA1007" i="7055"/>
  <c r="Z1007" i="7055"/>
  <c r="Y1007" i="7055"/>
  <c r="AA1006" i="7055"/>
  <c r="Z1006" i="7055"/>
  <c r="Y1006" i="7055"/>
  <c r="AA1005" i="7055"/>
  <c r="Z1005" i="7055"/>
  <c r="Y1005" i="7055"/>
  <c r="AA1004" i="7055"/>
  <c r="Z1004" i="7055"/>
  <c r="AA1003" i="7055"/>
  <c r="Z1003" i="7055"/>
  <c r="Y1003" i="7055"/>
  <c r="AA1002" i="7055"/>
  <c r="Z1002" i="7055"/>
  <c r="Y1002" i="7055"/>
  <c r="AA1001" i="7055"/>
  <c r="Z1001" i="7055"/>
  <c r="Y1001" i="7055"/>
  <c r="AA1000" i="7055"/>
  <c r="Z1000" i="7055"/>
  <c r="Y1000" i="7055"/>
  <c r="AA999" i="7055"/>
  <c r="Z999" i="7055"/>
  <c r="Y999" i="7055"/>
  <c r="AA998" i="7055"/>
  <c r="Z998" i="7055"/>
  <c r="Y998" i="7055"/>
  <c r="AA997" i="7055"/>
  <c r="Z997" i="7055"/>
  <c r="Y997" i="7055"/>
  <c r="AA996" i="7055"/>
  <c r="Z996" i="7055"/>
  <c r="Y996" i="7055"/>
  <c r="AA995" i="7055"/>
  <c r="Z995" i="7055"/>
  <c r="AA994" i="7055"/>
  <c r="Z994" i="7055"/>
  <c r="Y994" i="7055"/>
  <c r="AA993" i="7055"/>
  <c r="Z993" i="7055"/>
  <c r="Y993" i="7055"/>
  <c r="AA992" i="7055"/>
  <c r="Y992" i="7055"/>
  <c r="AA991" i="7055"/>
  <c r="Z991" i="7055"/>
  <c r="Y991" i="7055"/>
  <c r="AA990" i="7055"/>
  <c r="Z990" i="7055"/>
  <c r="Y990" i="7055"/>
  <c r="AA989" i="7055"/>
  <c r="Z989" i="7055"/>
  <c r="Y989" i="7055"/>
  <c r="AA988" i="7055"/>
  <c r="Z988" i="7055"/>
  <c r="Y988" i="7055"/>
  <c r="AA987" i="7055"/>
  <c r="Z987" i="7055"/>
  <c r="AA986" i="7055"/>
  <c r="Z986" i="7055"/>
  <c r="Y986" i="7055"/>
  <c r="AA985" i="7055"/>
  <c r="Z985" i="7055"/>
  <c r="Y985" i="7055"/>
  <c r="AA984" i="7055"/>
  <c r="Z984" i="7055"/>
  <c r="Y984" i="7055"/>
  <c r="AA983" i="7055"/>
  <c r="Z983" i="7055"/>
  <c r="Y983" i="7055"/>
  <c r="AA982" i="7055"/>
  <c r="Z982" i="7055"/>
  <c r="Y982" i="7055"/>
  <c r="AA981" i="7055"/>
  <c r="Z981" i="7055"/>
  <c r="Y981" i="7055"/>
  <c r="AA980" i="7055"/>
  <c r="Z980" i="7055"/>
  <c r="Y980" i="7055"/>
  <c r="AA979" i="7055"/>
  <c r="Z979" i="7055"/>
  <c r="Y979" i="7055"/>
  <c r="AA978" i="7055"/>
  <c r="Z978" i="7055"/>
  <c r="Y978" i="7055"/>
  <c r="AA977" i="7055"/>
  <c r="Z977" i="7055"/>
  <c r="Y977" i="7055"/>
  <c r="AA976" i="7055"/>
  <c r="Z976" i="7055"/>
  <c r="Y976" i="7055"/>
  <c r="AA975" i="7055"/>
  <c r="Z975" i="7055"/>
  <c r="Y975" i="7055"/>
  <c r="AA974" i="7055"/>
  <c r="Z974" i="7055"/>
  <c r="Y974" i="7055"/>
  <c r="AA973" i="7055"/>
  <c r="Z973" i="7055"/>
  <c r="Y973" i="7055"/>
  <c r="AA972" i="7055"/>
  <c r="Z972" i="7055"/>
  <c r="Y972" i="7055"/>
  <c r="AA971" i="7055"/>
  <c r="Z971" i="7055"/>
  <c r="Y971" i="7055"/>
  <c r="Z970" i="7055"/>
  <c r="Y970" i="7055"/>
  <c r="AA969" i="7055"/>
  <c r="Z969" i="7055"/>
  <c r="Y969" i="7055"/>
  <c r="AA968" i="7055"/>
  <c r="Z968" i="7055"/>
  <c r="Y968" i="7055"/>
  <c r="AA967" i="7055"/>
  <c r="Z967" i="7055"/>
  <c r="Y967" i="7055"/>
  <c r="AA966" i="7055"/>
  <c r="Z966" i="7055"/>
  <c r="Y966" i="7055"/>
  <c r="AA965" i="7055"/>
  <c r="Y965" i="7055"/>
  <c r="AA964" i="7055"/>
  <c r="Z964" i="7055"/>
  <c r="Y964" i="7055"/>
  <c r="AA963" i="7055"/>
  <c r="Z963" i="7055"/>
  <c r="Y963" i="7055"/>
  <c r="AA962" i="7055"/>
  <c r="Z962" i="7055"/>
  <c r="Y962" i="7055"/>
  <c r="AA961" i="7055"/>
  <c r="Z961" i="7055"/>
  <c r="AA960" i="7055"/>
  <c r="Z960" i="7055"/>
  <c r="Y960" i="7055"/>
  <c r="AA959" i="7055"/>
  <c r="Z959" i="7055"/>
  <c r="Y959" i="7055"/>
  <c r="AA958" i="7055"/>
  <c r="Z958" i="7055"/>
  <c r="Y958" i="7055"/>
  <c r="AA957" i="7055"/>
  <c r="Z957" i="7055"/>
  <c r="Y957" i="7055"/>
  <c r="AA956" i="7055"/>
  <c r="Z956" i="7055"/>
  <c r="Y956" i="7055"/>
  <c r="AA955" i="7055"/>
  <c r="Z955" i="7055"/>
  <c r="Y955" i="7055"/>
  <c r="AA954" i="7055"/>
  <c r="Z954" i="7055"/>
  <c r="Y954" i="7055"/>
  <c r="AA953" i="7055"/>
  <c r="Z953" i="7055"/>
  <c r="Y953" i="7055"/>
  <c r="AA952" i="7055"/>
  <c r="Z952" i="7055"/>
  <c r="Y952" i="7055"/>
  <c r="AA951" i="7055"/>
  <c r="Z951" i="7055"/>
  <c r="Y951" i="7055"/>
  <c r="AA950" i="7055"/>
  <c r="Z950" i="7055"/>
  <c r="Y950" i="7055"/>
  <c r="AA949" i="7055"/>
  <c r="Z949" i="7055"/>
  <c r="Y949" i="7055"/>
  <c r="AA948" i="7055"/>
  <c r="Z948" i="7055"/>
  <c r="Y948" i="7055"/>
  <c r="AA947" i="7055"/>
  <c r="Z947" i="7055"/>
  <c r="Y947" i="7055"/>
  <c r="AA946" i="7055"/>
  <c r="Z946" i="7055"/>
  <c r="Y946" i="7055"/>
  <c r="AA945" i="7055"/>
  <c r="Z945" i="7055"/>
  <c r="Y945" i="7055"/>
  <c r="AA944" i="7055"/>
  <c r="Z944" i="7055"/>
  <c r="Y944" i="7055"/>
  <c r="AA943" i="7055"/>
  <c r="Z943" i="7055"/>
  <c r="Y943" i="7055"/>
  <c r="AA942" i="7055"/>
  <c r="Z942" i="7055"/>
  <c r="Y942" i="7055"/>
  <c r="AA941" i="7055"/>
  <c r="Z941" i="7055"/>
  <c r="Y941" i="7055"/>
  <c r="AA940" i="7055"/>
  <c r="Z940" i="7055"/>
  <c r="Y940" i="7055"/>
  <c r="AA939" i="7055"/>
  <c r="Z939" i="7055"/>
  <c r="Y939" i="7055"/>
  <c r="AA938" i="7055"/>
  <c r="Z938" i="7055"/>
  <c r="Y938" i="7055"/>
  <c r="AA937" i="7055"/>
  <c r="Z937" i="7055"/>
  <c r="Y937" i="7055"/>
  <c r="AA936" i="7055"/>
  <c r="Z936" i="7055"/>
  <c r="Y936" i="7055"/>
  <c r="AA935" i="7055"/>
  <c r="Z935" i="7055"/>
  <c r="Y935" i="7055"/>
  <c r="AA934" i="7055"/>
  <c r="Z934" i="7055"/>
  <c r="Y934" i="7055"/>
  <c r="AA933" i="7055"/>
  <c r="Z933" i="7055"/>
  <c r="Y933" i="7055"/>
  <c r="AA932" i="7055"/>
  <c r="Z932" i="7055"/>
  <c r="Y932" i="7055"/>
  <c r="AA931" i="7055"/>
  <c r="Z931" i="7055"/>
  <c r="Y931" i="7055"/>
  <c r="AA930" i="7055"/>
  <c r="Z930" i="7055"/>
  <c r="Y930" i="7055"/>
  <c r="AA929" i="7055"/>
  <c r="Y929" i="7055"/>
  <c r="AA928" i="7055"/>
  <c r="Z928" i="7055"/>
  <c r="Y928" i="7055"/>
  <c r="AA927" i="7055"/>
  <c r="Z927" i="7055"/>
  <c r="Y927" i="7055"/>
  <c r="AA926" i="7055"/>
  <c r="Z926" i="7055"/>
  <c r="Y926" i="7055"/>
  <c r="AA925" i="7055"/>
  <c r="Z925" i="7055"/>
  <c r="Y925" i="7055"/>
  <c r="AA924" i="7055"/>
  <c r="Z924" i="7055"/>
  <c r="Y924" i="7055"/>
  <c r="AA923" i="7055"/>
  <c r="Z923" i="7055"/>
  <c r="Y923" i="7055"/>
  <c r="AA922" i="7055"/>
  <c r="Z922" i="7055"/>
  <c r="Y922" i="7055"/>
  <c r="AA921" i="7055"/>
  <c r="Z921" i="7055"/>
  <c r="Y921" i="7055"/>
  <c r="AA920" i="7055"/>
  <c r="Z920" i="7055"/>
  <c r="Y920" i="7055"/>
  <c r="AA919" i="7055"/>
  <c r="Z919" i="7055"/>
  <c r="Y919" i="7055"/>
  <c r="AA918" i="7055"/>
  <c r="Z918" i="7055"/>
  <c r="Y918" i="7055"/>
  <c r="AA917" i="7055"/>
  <c r="Z917" i="7055"/>
  <c r="Y917" i="7055"/>
  <c r="AA916" i="7055"/>
  <c r="Z916" i="7055"/>
  <c r="Y916" i="7055"/>
  <c r="AA915" i="7055"/>
  <c r="Z915" i="7055"/>
  <c r="Y915" i="7055"/>
  <c r="AA914" i="7055"/>
  <c r="Z914" i="7055"/>
  <c r="Y914" i="7055"/>
  <c r="AA913" i="7055"/>
  <c r="Z913" i="7055"/>
  <c r="Y913" i="7055"/>
  <c r="AA912" i="7055"/>
  <c r="Z912" i="7055"/>
  <c r="Y912" i="7055"/>
  <c r="AA911" i="7055"/>
  <c r="Z911" i="7055"/>
  <c r="Y911" i="7055"/>
  <c r="AA910" i="7055"/>
  <c r="Z910" i="7055"/>
  <c r="AA909" i="7055"/>
  <c r="Z909" i="7055"/>
  <c r="Y909" i="7055"/>
  <c r="AA908" i="7055"/>
  <c r="Z908" i="7055"/>
  <c r="Y908" i="7055"/>
  <c r="AA907" i="7055"/>
  <c r="Z907" i="7055"/>
  <c r="Y907" i="7055"/>
  <c r="AA906" i="7055"/>
  <c r="Z906" i="7055"/>
  <c r="Y906" i="7055"/>
  <c r="AA905" i="7055"/>
  <c r="Z905" i="7055"/>
  <c r="Y905" i="7055"/>
  <c r="AA904" i="7055"/>
  <c r="Z904" i="7055"/>
  <c r="Y904" i="7055"/>
  <c r="AA903" i="7055"/>
  <c r="Z903" i="7055"/>
  <c r="Y903" i="7055"/>
  <c r="AA902" i="7055"/>
  <c r="Z902" i="7055"/>
  <c r="Y902" i="7055"/>
  <c r="AA901" i="7055"/>
  <c r="Z901" i="7055"/>
  <c r="Y901" i="7055"/>
  <c r="AA900" i="7055"/>
  <c r="Z900" i="7055"/>
  <c r="Y900" i="7055"/>
  <c r="AA899" i="7055"/>
  <c r="Z899" i="7055"/>
  <c r="Y899" i="7055"/>
  <c r="AA898" i="7055"/>
  <c r="Z898" i="7055"/>
  <c r="Y898" i="7055"/>
  <c r="AA897" i="7055"/>
  <c r="Z897" i="7055"/>
  <c r="Y897" i="7055"/>
  <c r="AA896" i="7055"/>
  <c r="Z896" i="7055"/>
  <c r="Y896" i="7055"/>
  <c r="AA895" i="7055"/>
  <c r="Z895" i="7055"/>
  <c r="Y895" i="7055"/>
  <c r="AA894" i="7055"/>
  <c r="Z894" i="7055"/>
  <c r="Y894" i="7055"/>
  <c r="AA893" i="7055"/>
  <c r="Z893" i="7055"/>
  <c r="Y893" i="7055"/>
  <c r="AA892" i="7055"/>
  <c r="Z892" i="7055"/>
  <c r="Y892" i="7055"/>
  <c r="AA891" i="7055"/>
  <c r="Z891" i="7055"/>
  <c r="Y891" i="7055"/>
  <c r="Z890" i="7055"/>
  <c r="Y890" i="7055"/>
  <c r="AA889" i="7055"/>
  <c r="Z889" i="7055"/>
  <c r="Y889" i="7055"/>
  <c r="AA888" i="7055"/>
  <c r="Z888" i="7055"/>
  <c r="Y888" i="7055"/>
  <c r="AA887" i="7055"/>
  <c r="Z887" i="7055"/>
  <c r="Y887" i="7055"/>
  <c r="AA886" i="7055"/>
  <c r="Z886" i="7055"/>
  <c r="Y886" i="7055"/>
  <c r="AA885" i="7055"/>
  <c r="Z885" i="7055"/>
  <c r="Y885" i="7055"/>
  <c r="AA884" i="7055"/>
  <c r="Z884" i="7055"/>
  <c r="Y884" i="7055"/>
  <c r="AA883" i="7055"/>
  <c r="Z883" i="7055"/>
  <c r="Y883" i="7055"/>
  <c r="Z882" i="7055"/>
  <c r="Y882" i="7055"/>
  <c r="AA881" i="7055"/>
  <c r="Z881" i="7055"/>
  <c r="Y881" i="7055"/>
  <c r="AA880" i="7055"/>
  <c r="Y880" i="7055"/>
  <c r="AA879" i="7055"/>
  <c r="Z879" i="7055"/>
  <c r="Y879" i="7055"/>
  <c r="AA878" i="7055"/>
  <c r="Z878" i="7055"/>
  <c r="Y878" i="7055"/>
  <c r="AA877" i="7055"/>
  <c r="Z877" i="7055"/>
  <c r="Y877" i="7055"/>
  <c r="AA876" i="7055"/>
  <c r="Z876" i="7055"/>
  <c r="AA875" i="7055"/>
  <c r="Z875" i="7055"/>
  <c r="Y875" i="7055"/>
  <c r="AA874" i="7055"/>
  <c r="Z874" i="7055"/>
  <c r="Y874" i="7055"/>
  <c r="AA873" i="7055"/>
  <c r="Z873" i="7055"/>
  <c r="Y873" i="7055"/>
  <c r="AA872" i="7055"/>
  <c r="Z872" i="7055"/>
  <c r="Y872" i="7055"/>
  <c r="AA871" i="7055"/>
  <c r="Z871" i="7055"/>
  <c r="Y871" i="7055"/>
  <c r="AA870" i="7055"/>
  <c r="Z870" i="7055"/>
  <c r="Y870" i="7055"/>
  <c r="AA869" i="7055"/>
  <c r="Z869" i="7055"/>
  <c r="Y869" i="7055"/>
  <c r="AA868" i="7055"/>
  <c r="Z868" i="7055"/>
  <c r="Y868" i="7055"/>
  <c r="AA867" i="7055"/>
  <c r="Z867" i="7055"/>
  <c r="Y867" i="7055"/>
  <c r="AA866" i="7055"/>
  <c r="Z866" i="7055"/>
  <c r="Y866" i="7055"/>
  <c r="AA865" i="7055"/>
  <c r="Z865" i="7055"/>
  <c r="Y865" i="7055"/>
  <c r="AA864" i="7055"/>
  <c r="Z864" i="7055"/>
  <c r="Y864" i="7055"/>
  <c r="AA863" i="7055"/>
  <c r="Z863" i="7055"/>
  <c r="Y863" i="7055"/>
  <c r="AA862" i="7055"/>
  <c r="Z862" i="7055"/>
  <c r="Y862" i="7055"/>
  <c r="AA861" i="7055"/>
  <c r="Z861" i="7055"/>
  <c r="Y861" i="7055"/>
  <c r="AA860" i="7055"/>
  <c r="Z860" i="7055"/>
  <c r="Y860" i="7055"/>
  <c r="AA859" i="7055"/>
  <c r="Z859" i="7055"/>
  <c r="Y859" i="7055"/>
  <c r="AA858" i="7055"/>
  <c r="Z858" i="7055"/>
  <c r="Y858" i="7055"/>
  <c r="AA857" i="7055"/>
  <c r="Z857" i="7055"/>
  <c r="Y857" i="7055"/>
  <c r="AA856" i="7055"/>
  <c r="Z856" i="7055"/>
  <c r="Y856" i="7055"/>
  <c r="AA855" i="7055"/>
  <c r="Z855" i="7055"/>
  <c r="Y855" i="7055"/>
  <c r="AA854" i="7055"/>
  <c r="Z854" i="7055"/>
  <c r="Z853" i="7055"/>
  <c r="Y853" i="7055"/>
  <c r="AA852" i="7055"/>
  <c r="Z852" i="7055"/>
  <c r="Y852" i="7055"/>
  <c r="AA851" i="7055"/>
  <c r="Z851" i="7055"/>
  <c r="Y851" i="7055"/>
  <c r="AA850" i="7055"/>
  <c r="Z850" i="7055"/>
  <c r="Y850" i="7055"/>
  <c r="AA849" i="7055"/>
  <c r="Z849" i="7055"/>
  <c r="Y849" i="7055"/>
  <c r="AA848" i="7055"/>
  <c r="Z848" i="7055"/>
  <c r="Y848" i="7055"/>
  <c r="AA847" i="7055"/>
  <c r="Z847" i="7055"/>
  <c r="Y847" i="7055"/>
  <c r="AA846" i="7055"/>
  <c r="Z846" i="7055"/>
  <c r="Y846" i="7055"/>
  <c r="AA845" i="7055"/>
  <c r="Z845" i="7055"/>
  <c r="Y845" i="7055"/>
  <c r="AA844" i="7055"/>
  <c r="Z844" i="7055"/>
  <c r="Y844" i="7055"/>
  <c r="AA843" i="7055"/>
  <c r="Z843" i="7055"/>
  <c r="Y843" i="7055"/>
  <c r="AA842" i="7055"/>
  <c r="Z842" i="7055"/>
  <c r="Y842" i="7055"/>
  <c r="AA841" i="7055"/>
  <c r="Z841" i="7055"/>
  <c r="Y841" i="7055"/>
  <c r="AA840" i="7055"/>
  <c r="Z840" i="7055"/>
  <c r="Y840" i="7055"/>
  <c r="AA839" i="7055"/>
  <c r="Z839" i="7055"/>
  <c r="Y839" i="7055"/>
  <c r="AA838" i="7055"/>
  <c r="Z838" i="7055"/>
  <c r="Y838" i="7055"/>
  <c r="AA837" i="7055"/>
  <c r="Z837" i="7055"/>
  <c r="Y837" i="7055"/>
  <c r="AA836" i="7055"/>
  <c r="Z836" i="7055"/>
  <c r="Y836" i="7055"/>
  <c r="AA835" i="7055"/>
  <c r="Z835" i="7055"/>
  <c r="Y835" i="7055"/>
  <c r="AA834" i="7055"/>
  <c r="Z834" i="7055"/>
  <c r="Y834" i="7055"/>
  <c r="AA833" i="7055"/>
  <c r="Z833" i="7055"/>
  <c r="Y833" i="7055"/>
  <c r="AA832" i="7055"/>
  <c r="Z832" i="7055"/>
  <c r="Y832" i="7055"/>
  <c r="AA831" i="7055"/>
  <c r="Z831" i="7055"/>
  <c r="Y831" i="7055"/>
  <c r="AA830" i="7055"/>
  <c r="Z830" i="7055"/>
  <c r="Y830" i="7055"/>
  <c r="AA829" i="7055"/>
  <c r="Z829" i="7055"/>
  <c r="Y829" i="7055"/>
  <c r="AA828" i="7055"/>
  <c r="Z828" i="7055"/>
  <c r="Y828" i="7055"/>
  <c r="AA827" i="7055"/>
  <c r="Z827" i="7055"/>
  <c r="Y827" i="7055"/>
  <c r="Z826" i="7055"/>
  <c r="Y826" i="7055"/>
  <c r="AA825" i="7055"/>
  <c r="Z825" i="7055"/>
  <c r="Y825" i="7055"/>
  <c r="AA824" i="7055"/>
  <c r="Z824" i="7055"/>
  <c r="Y824" i="7055"/>
  <c r="AA823" i="7055"/>
  <c r="Z823" i="7055"/>
  <c r="Y823" i="7055"/>
  <c r="AA822" i="7055"/>
  <c r="Y822" i="7055"/>
  <c r="AA821" i="7055"/>
  <c r="Y821" i="7055"/>
  <c r="AA820" i="7055"/>
  <c r="Z820" i="7055"/>
  <c r="Y820" i="7055"/>
  <c r="AA819" i="7055"/>
  <c r="Z819" i="7055"/>
  <c r="Y819" i="7055"/>
  <c r="AA818" i="7055"/>
  <c r="Z818" i="7055"/>
  <c r="Y818" i="7055"/>
  <c r="AA817" i="7055"/>
  <c r="Z817" i="7055"/>
  <c r="Z816" i="7055"/>
  <c r="Y816" i="7055"/>
  <c r="AA815" i="7055"/>
  <c r="Z815" i="7055"/>
  <c r="Y815" i="7055"/>
  <c r="AA814" i="7055"/>
  <c r="Z814" i="7055"/>
  <c r="Y814" i="7055"/>
  <c r="AA813" i="7055"/>
  <c r="Z813" i="7055"/>
  <c r="Y813" i="7055"/>
  <c r="AA812" i="7055"/>
  <c r="Z812" i="7055"/>
  <c r="Y812" i="7055"/>
  <c r="AA811" i="7055"/>
  <c r="Z811" i="7055"/>
  <c r="AA810" i="7055"/>
  <c r="Z810" i="7055"/>
  <c r="Y810" i="7055"/>
  <c r="AA809" i="7055"/>
  <c r="Z809" i="7055"/>
  <c r="Y809" i="7055"/>
  <c r="AA808" i="7055"/>
  <c r="Z808" i="7055"/>
  <c r="Y808" i="7055"/>
  <c r="AA807" i="7055"/>
  <c r="Z807" i="7055"/>
  <c r="Y807" i="7055"/>
  <c r="AA806" i="7055"/>
  <c r="Z806" i="7055"/>
  <c r="Y806" i="7055"/>
  <c r="AA805" i="7055"/>
  <c r="Y805" i="7055"/>
  <c r="AA804" i="7055"/>
  <c r="Z804" i="7055"/>
  <c r="Y804" i="7055"/>
  <c r="AA803" i="7055"/>
  <c r="Z803" i="7055"/>
  <c r="Y803" i="7055"/>
  <c r="AA802" i="7055"/>
  <c r="Z802" i="7055"/>
  <c r="Y802" i="7055"/>
  <c r="AA801" i="7055"/>
  <c r="Z801" i="7055"/>
  <c r="Y801" i="7055"/>
  <c r="AA800" i="7055"/>
  <c r="Z800" i="7055"/>
  <c r="Y800" i="7055"/>
  <c r="AA799" i="7055"/>
  <c r="Z799" i="7055"/>
  <c r="Y799" i="7055"/>
  <c r="AA798" i="7055"/>
  <c r="Z798" i="7055"/>
  <c r="Y798" i="7055"/>
  <c r="AA797" i="7055"/>
  <c r="Z797" i="7055"/>
  <c r="Y797" i="7055"/>
  <c r="AA796" i="7055"/>
  <c r="Z796" i="7055"/>
  <c r="Y796" i="7055"/>
  <c r="AA795" i="7055"/>
  <c r="Z795" i="7055"/>
  <c r="Y795" i="7055"/>
  <c r="AA794" i="7055"/>
  <c r="Z794" i="7055"/>
  <c r="Y794" i="7055"/>
  <c r="AA793" i="7055"/>
  <c r="Z793" i="7055"/>
  <c r="Y793" i="7055"/>
  <c r="AA792" i="7055"/>
  <c r="Z792" i="7055"/>
  <c r="Y792" i="7055"/>
  <c r="AA791" i="7055"/>
  <c r="Z791" i="7055"/>
  <c r="Y791" i="7055"/>
  <c r="AA790" i="7055"/>
  <c r="Z790" i="7055"/>
  <c r="Y790" i="7055"/>
  <c r="AA789" i="7055"/>
  <c r="Z789" i="7055"/>
  <c r="Y789" i="7055"/>
  <c r="AA788" i="7055"/>
  <c r="Z788" i="7055"/>
  <c r="Y788" i="7055"/>
  <c r="AA787" i="7055"/>
  <c r="Z787" i="7055"/>
  <c r="Y787" i="7055"/>
  <c r="AA786" i="7055"/>
  <c r="Z786" i="7055"/>
  <c r="Y786" i="7055"/>
  <c r="AA785" i="7055"/>
  <c r="Z785" i="7055"/>
  <c r="Y785" i="7055"/>
  <c r="AA784" i="7055"/>
  <c r="Z784" i="7055"/>
  <c r="Y784" i="7055"/>
  <c r="AA783" i="7055"/>
  <c r="Z783" i="7055"/>
  <c r="Y783" i="7055"/>
  <c r="AA782" i="7055"/>
  <c r="Z782" i="7055"/>
  <c r="Y782" i="7055"/>
  <c r="AA781" i="7055"/>
  <c r="Z781" i="7055"/>
  <c r="Y781" i="7055"/>
  <c r="AA780" i="7055"/>
  <c r="Z780" i="7055"/>
  <c r="Y780" i="7055"/>
  <c r="AA779" i="7055"/>
  <c r="Z779" i="7055"/>
  <c r="Y779" i="7055"/>
  <c r="AA778" i="7055"/>
  <c r="Z778" i="7055"/>
  <c r="Y778" i="7055"/>
  <c r="AA777" i="7055"/>
  <c r="Z777" i="7055"/>
  <c r="Y777" i="7055"/>
  <c r="AA776" i="7055"/>
  <c r="Z776" i="7055"/>
  <c r="Y776" i="7055"/>
  <c r="AA775" i="7055"/>
  <c r="Z775" i="7055"/>
  <c r="Y775" i="7055"/>
  <c r="AA774" i="7055"/>
  <c r="Z774" i="7055"/>
  <c r="Y774" i="7055"/>
  <c r="AA773" i="7055"/>
  <c r="Z773" i="7055"/>
  <c r="Y773" i="7055"/>
  <c r="AA772" i="7055"/>
  <c r="Z772" i="7055"/>
  <c r="Y772" i="7055"/>
  <c r="AA771" i="7055"/>
  <c r="Z771" i="7055"/>
  <c r="Y771" i="7055"/>
  <c r="AA770" i="7055"/>
  <c r="Z770" i="7055"/>
  <c r="Y770" i="7055"/>
  <c r="AA769" i="7055"/>
  <c r="Z769" i="7055"/>
  <c r="Y769" i="7055"/>
  <c r="AA768" i="7055"/>
  <c r="Z768" i="7055"/>
  <c r="Y768" i="7055"/>
  <c r="AA767" i="7055"/>
  <c r="Z767" i="7055"/>
  <c r="Y767" i="7055"/>
  <c r="AA766" i="7055"/>
  <c r="Z766" i="7055"/>
  <c r="Y766" i="7055"/>
  <c r="AA765" i="7055"/>
  <c r="Z765" i="7055"/>
  <c r="Y765" i="7055"/>
  <c r="AA764" i="7055"/>
  <c r="Z764" i="7055"/>
  <c r="Y764" i="7055"/>
  <c r="AA763" i="7055"/>
  <c r="Z763" i="7055"/>
  <c r="Y763" i="7055"/>
  <c r="AA762" i="7055"/>
  <c r="Z762" i="7055"/>
  <c r="Y762" i="7055"/>
  <c r="AA761" i="7055"/>
  <c r="Z761" i="7055"/>
  <c r="Y761" i="7055"/>
  <c r="AA760" i="7055"/>
  <c r="Z760" i="7055"/>
  <c r="Y760" i="7055"/>
  <c r="AA759" i="7055"/>
  <c r="Z759" i="7055"/>
  <c r="Y759" i="7055"/>
  <c r="AA758" i="7055"/>
  <c r="Z758" i="7055"/>
  <c r="Y758" i="7055"/>
  <c r="AA757" i="7055"/>
  <c r="Z757" i="7055"/>
  <c r="Y757" i="7055"/>
  <c r="AA756" i="7055"/>
  <c r="Z756" i="7055"/>
  <c r="Y756" i="7055"/>
  <c r="AA755" i="7055"/>
  <c r="Z755" i="7055"/>
  <c r="Y755" i="7055"/>
  <c r="AA754" i="7055"/>
  <c r="Z754" i="7055"/>
  <c r="Y754" i="7055"/>
  <c r="AA753" i="7055"/>
  <c r="Z753" i="7055"/>
  <c r="Y753" i="7055"/>
  <c r="AA752" i="7055"/>
  <c r="Z752" i="7055"/>
  <c r="Y752" i="7055"/>
  <c r="AA751" i="7055"/>
  <c r="Z751" i="7055"/>
  <c r="Y751" i="7055"/>
  <c r="AA750" i="7055"/>
  <c r="Z750" i="7055"/>
  <c r="Y750" i="7055"/>
  <c r="AA749" i="7055"/>
  <c r="Z749" i="7055"/>
  <c r="Y749" i="7055"/>
  <c r="AA748" i="7055"/>
  <c r="Z748" i="7055"/>
  <c r="Y748" i="7055"/>
  <c r="AA747" i="7055"/>
  <c r="Z747" i="7055"/>
  <c r="Y747" i="7055"/>
  <c r="AA746" i="7055"/>
  <c r="Z746" i="7055"/>
  <c r="Y746" i="7055"/>
  <c r="AA745" i="7055"/>
  <c r="Z745" i="7055"/>
  <c r="Y745" i="7055"/>
  <c r="AA744" i="7055"/>
  <c r="Z744" i="7055"/>
  <c r="Y744" i="7055"/>
  <c r="AA743" i="7055"/>
  <c r="Z743" i="7055"/>
  <c r="Y743" i="7055"/>
  <c r="AA742" i="7055"/>
  <c r="Z742" i="7055"/>
  <c r="Y742" i="7055"/>
  <c r="AA741" i="7055"/>
  <c r="Z741" i="7055"/>
  <c r="Y741" i="7055"/>
  <c r="AA740" i="7055"/>
  <c r="Z740" i="7055"/>
  <c r="Y740" i="7055"/>
  <c r="AA739" i="7055"/>
  <c r="Z739" i="7055"/>
  <c r="Y739" i="7055"/>
  <c r="AA738" i="7055"/>
  <c r="Z738" i="7055"/>
  <c r="Y738" i="7055"/>
  <c r="AA737" i="7055"/>
  <c r="Z737" i="7055"/>
  <c r="Y737" i="7055"/>
  <c r="AA736" i="7055"/>
  <c r="Z736" i="7055"/>
  <c r="Y736" i="7055"/>
  <c r="AA735" i="7055"/>
  <c r="Z735" i="7055"/>
  <c r="Y735" i="7055"/>
  <c r="AA734" i="7055"/>
  <c r="Z734" i="7055"/>
  <c r="Y734" i="7055"/>
  <c r="AA733" i="7055"/>
  <c r="Z733" i="7055"/>
  <c r="Y733" i="7055"/>
  <c r="AA732" i="7055"/>
  <c r="Z732" i="7055"/>
  <c r="Y732" i="7055"/>
  <c r="AA731" i="7055"/>
  <c r="Z731" i="7055"/>
  <c r="Y731" i="7055"/>
  <c r="AA730" i="7055"/>
  <c r="Z730" i="7055"/>
  <c r="Y730" i="7055"/>
  <c r="AA729" i="7055"/>
  <c r="Z729" i="7055"/>
  <c r="Y729" i="7055"/>
  <c r="AA728" i="7055"/>
  <c r="Z728" i="7055"/>
  <c r="Y728" i="7055"/>
  <c r="AA727" i="7055"/>
  <c r="Z727" i="7055"/>
  <c r="Y727" i="7055"/>
  <c r="AA726" i="7055"/>
  <c r="Z726" i="7055"/>
  <c r="Y726" i="7055"/>
  <c r="AA725" i="7055"/>
  <c r="Z725" i="7055"/>
  <c r="Y725" i="7055"/>
  <c r="AA724" i="7055"/>
  <c r="Z724" i="7055"/>
  <c r="Y724" i="7055"/>
  <c r="AA723" i="7055"/>
  <c r="Z723" i="7055"/>
  <c r="Y723" i="7055"/>
  <c r="AA722" i="7055"/>
  <c r="Z722" i="7055"/>
  <c r="Y722" i="7055"/>
  <c r="AA721" i="7055"/>
  <c r="Z721" i="7055"/>
  <c r="Y721" i="7055"/>
  <c r="AA720" i="7055"/>
  <c r="Z720" i="7055"/>
  <c r="Y720" i="7055"/>
  <c r="AA719" i="7055"/>
  <c r="Z719" i="7055"/>
  <c r="Y719" i="7055"/>
  <c r="AA718" i="7055"/>
  <c r="Z718" i="7055"/>
  <c r="Y718" i="7055"/>
  <c r="AA717" i="7055"/>
  <c r="Z717" i="7055"/>
  <c r="Y717" i="7055"/>
  <c r="AA716" i="7055"/>
  <c r="Z716" i="7055"/>
  <c r="Y716" i="7055"/>
  <c r="AA715" i="7055"/>
  <c r="Z715" i="7055"/>
  <c r="Y715" i="7055"/>
  <c r="AA714" i="7055"/>
  <c r="Z714" i="7055"/>
  <c r="Y714" i="7055"/>
  <c r="AA713" i="7055"/>
  <c r="Z713" i="7055"/>
  <c r="Y713" i="7055"/>
  <c r="AA712" i="7055"/>
  <c r="Z712" i="7055"/>
  <c r="Y712" i="7055"/>
  <c r="AA711" i="7055"/>
  <c r="Z711" i="7055"/>
  <c r="Y711" i="7055"/>
  <c r="AA710" i="7055"/>
  <c r="Z710" i="7055"/>
  <c r="Y710" i="7055"/>
  <c r="AA709" i="7055"/>
  <c r="Z709" i="7055"/>
  <c r="Y709" i="7055"/>
  <c r="AA708" i="7055"/>
  <c r="Z708" i="7055"/>
  <c r="Y708" i="7055"/>
  <c r="AA707" i="7055"/>
  <c r="Z707" i="7055"/>
  <c r="Y707" i="7055"/>
  <c r="AA706" i="7055"/>
  <c r="Z706" i="7055"/>
  <c r="Y706" i="7055"/>
  <c r="AA705" i="7055"/>
  <c r="Z705" i="7055"/>
  <c r="Y705" i="7055"/>
  <c r="AA704" i="7055"/>
  <c r="Z704" i="7055"/>
  <c r="Y704" i="7055"/>
  <c r="AA703" i="7055"/>
  <c r="Z703" i="7055"/>
  <c r="Y703" i="7055"/>
  <c r="AA702" i="7055"/>
  <c r="Z702" i="7055"/>
  <c r="Y702" i="7055"/>
  <c r="AA701" i="7055"/>
  <c r="Z701" i="7055"/>
  <c r="Y701" i="7055"/>
  <c r="AA700" i="7055"/>
  <c r="Z700" i="7055"/>
  <c r="Y700" i="7055"/>
  <c r="AA699" i="7055"/>
  <c r="Z699" i="7055"/>
  <c r="Y699" i="7055"/>
  <c r="AA698" i="7055"/>
  <c r="Z698" i="7055"/>
  <c r="Y698" i="7055"/>
  <c r="AA697" i="7055"/>
  <c r="Z697" i="7055"/>
  <c r="Y697" i="7055"/>
  <c r="AA696" i="7055"/>
  <c r="Z696" i="7055"/>
  <c r="Y696" i="7055"/>
  <c r="AA695" i="7055"/>
  <c r="Z695" i="7055"/>
  <c r="Y695" i="7055"/>
  <c r="AA694" i="7055"/>
  <c r="Z694" i="7055"/>
  <c r="Y694" i="7055"/>
  <c r="AA693" i="7055"/>
  <c r="Z693" i="7055"/>
  <c r="Y693" i="7055"/>
  <c r="AA692" i="7055"/>
  <c r="Z692" i="7055"/>
  <c r="Y692" i="7055"/>
  <c r="AA691" i="7055"/>
  <c r="Z691" i="7055"/>
  <c r="Y691" i="7055"/>
  <c r="AA690" i="7055"/>
  <c r="Z690" i="7055"/>
  <c r="Y690" i="7055"/>
  <c r="AA689" i="7055"/>
  <c r="Z689" i="7055"/>
  <c r="Y689" i="7055"/>
  <c r="AA688" i="7055"/>
  <c r="Z688" i="7055"/>
  <c r="Y688" i="7055"/>
  <c r="AA687" i="7055"/>
  <c r="Z687" i="7055"/>
  <c r="Y687" i="7055"/>
  <c r="AA686" i="7055"/>
  <c r="Z686" i="7055"/>
  <c r="Y686" i="7055"/>
  <c r="AA685" i="7055"/>
  <c r="Z685" i="7055"/>
  <c r="Y685" i="7055"/>
  <c r="AA684" i="7055"/>
  <c r="Z684" i="7055"/>
  <c r="Y684" i="7055"/>
  <c r="AA683" i="7055"/>
  <c r="Z683" i="7055"/>
  <c r="Y683" i="7055"/>
  <c r="AA682" i="7055"/>
  <c r="Z682" i="7055"/>
  <c r="Y682" i="7055"/>
  <c r="AA681" i="7055"/>
  <c r="Z681" i="7055"/>
  <c r="Y681" i="7055"/>
  <c r="AA680" i="7055"/>
  <c r="Z680" i="7055"/>
  <c r="Y680" i="7055"/>
  <c r="AA679" i="7055"/>
  <c r="Z679" i="7055"/>
  <c r="Y679" i="7055"/>
  <c r="AA678" i="7055"/>
  <c r="Z678" i="7055"/>
  <c r="Y678" i="7055"/>
  <c r="AA677" i="7055"/>
  <c r="Z677" i="7055"/>
  <c r="Y677" i="7055"/>
  <c r="AA676" i="7055"/>
  <c r="Z676" i="7055"/>
  <c r="Y676" i="7055"/>
  <c r="AA675" i="7055"/>
  <c r="Z675" i="7055"/>
  <c r="Y675" i="7055"/>
  <c r="AA674" i="7055"/>
  <c r="Z674" i="7055"/>
  <c r="Y674" i="7055"/>
  <c r="AA673" i="7055"/>
  <c r="Z673" i="7055"/>
  <c r="Y673" i="7055"/>
  <c r="AA672" i="7055"/>
  <c r="Z672" i="7055"/>
  <c r="Y672" i="7055"/>
  <c r="AA671" i="7055"/>
  <c r="Z671" i="7055"/>
  <c r="Y671" i="7055"/>
  <c r="AA670" i="7055"/>
  <c r="Z670" i="7055"/>
  <c r="Y670" i="7055"/>
  <c r="AA669" i="7055"/>
  <c r="Z669" i="7055"/>
  <c r="Y669" i="7055"/>
  <c r="AA668" i="7055"/>
  <c r="Z668" i="7055"/>
  <c r="Y668" i="7055"/>
  <c r="AA667" i="7055"/>
  <c r="Z667" i="7055"/>
  <c r="Y667" i="7055"/>
  <c r="AA666" i="7055"/>
  <c r="Z666" i="7055"/>
  <c r="Y666" i="7055"/>
  <c r="AA665" i="7055"/>
  <c r="Z665" i="7055"/>
  <c r="Y665" i="7055"/>
  <c r="AA664" i="7055"/>
  <c r="Z664" i="7055"/>
  <c r="Y664" i="7055"/>
  <c r="AA663" i="7055"/>
  <c r="Z663" i="7055"/>
  <c r="Y663" i="7055"/>
  <c r="AA662" i="7055"/>
  <c r="Z662" i="7055"/>
  <c r="Y662" i="7055"/>
  <c r="AA661" i="7055"/>
  <c r="Z661" i="7055"/>
  <c r="Y661" i="7055"/>
  <c r="AA660" i="7055"/>
  <c r="Z660" i="7055"/>
  <c r="Y660" i="7055"/>
  <c r="AA659" i="7055"/>
  <c r="Z659" i="7055"/>
  <c r="Y659" i="7055"/>
  <c r="AA658" i="7055"/>
  <c r="Z658" i="7055"/>
  <c r="Y658" i="7055"/>
  <c r="AA657" i="7055"/>
  <c r="Z657" i="7055"/>
  <c r="Y657" i="7055"/>
  <c r="AA656" i="7055"/>
  <c r="Z656" i="7055"/>
  <c r="Y656" i="7055"/>
  <c r="AA655" i="7055"/>
  <c r="Z655" i="7055"/>
  <c r="Y655" i="7055"/>
  <c r="AA654" i="7055"/>
  <c r="Z654" i="7055"/>
  <c r="Y654" i="7055"/>
  <c r="AA653" i="7055"/>
  <c r="Z653" i="7055"/>
  <c r="Y653" i="7055"/>
  <c r="AA652" i="7055"/>
  <c r="Z652" i="7055"/>
  <c r="Y652" i="7055"/>
  <c r="AA651" i="7055"/>
  <c r="Z651" i="7055"/>
  <c r="Y651" i="7055"/>
  <c r="AA650" i="7055"/>
  <c r="Z650" i="7055"/>
  <c r="Y650" i="7055"/>
  <c r="AA649" i="7055"/>
  <c r="Z649" i="7055"/>
  <c r="Y649" i="7055"/>
  <c r="AA648" i="7055"/>
  <c r="Z648" i="7055"/>
  <c r="Y648" i="7055"/>
  <c r="AA647" i="7055"/>
  <c r="Z647" i="7055"/>
  <c r="Y647" i="7055"/>
  <c r="AA646" i="7055"/>
  <c r="Z646" i="7055"/>
  <c r="Y646" i="7055"/>
  <c r="AA645" i="7055"/>
  <c r="Z645" i="7055"/>
  <c r="Y645" i="7055"/>
  <c r="AA644" i="7055"/>
  <c r="Z644" i="7055"/>
  <c r="Y644" i="7055"/>
  <c r="AA643" i="7055"/>
  <c r="Z643" i="7055"/>
  <c r="Y643" i="7055"/>
  <c r="AA642" i="7055"/>
  <c r="Z642" i="7055"/>
  <c r="Y642" i="7055"/>
  <c r="AA641" i="7055"/>
  <c r="Z641" i="7055"/>
  <c r="Y641" i="7055"/>
  <c r="AA640" i="7055"/>
  <c r="Z640" i="7055"/>
  <c r="Y640" i="7055"/>
  <c r="AA639" i="7055"/>
  <c r="Z639" i="7055"/>
  <c r="Y639" i="7055"/>
  <c r="AA638" i="7055"/>
  <c r="Z638" i="7055"/>
  <c r="Y638" i="7055"/>
  <c r="AA637" i="7055"/>
  <c r="Z637" i="7055"/>
  <c r="Y637" i="7055"/>
  <c r="AA636" i="7055"/>
  <c r="Y636" i="7055"/>
  <c r="AA635" i="7055"/>
  <c r="Z635" i="7055"/>
  <c r="Y635" i="7055"/>
  <c r="AA634" i="7055"/>
  <c r="Z634" i="7055"/>
  <c r="Y634" i="7055"/>
  <c r="AA633" i="7055"/>
  <c r="Z633" i="7055"/>
  <c r="Y633" i="7055"/>
  <c r="AA632" i="7055"/>
  <c r="Z632" i="7055"/>
  <c r="Y632" i="7055"/>
  <c r="AA631" i="7055"/>
  <c r="Z631" i="7055"/>
  <c r="Y631" i="7055"/>
  <c r="AA630" i="7055"/>
  <c r="Z630" i="7055"/>
  <c r="Y630" i="7055"/>
  <c r="AA629" i="7055"/>
  <c r="Z629" i="7055"/>
  <c r="Y629" i="7055"/>
  <c r="AA628" i="7055"/>
  <c r="Z628" i="7055"/>
  <c r="Y628" i="7055"/>
  <c r="AA627" i="7055"/>
  <c r="Z627" i="7055"/>
  <c r="Y627" i="7055"/>
  <c r="AA626" i="7055"/>
  <c r="Z626" i="7055"/>
  <c r="Y626" i="7055"/>
  <c r="AA625" i="7055"/>
  <c r="Z625" i="7055"/>
  <c r="Y625" i="7055"/>
  <c r="AA624" i="7055"/>
  <c r="Z624" i="7055"/>
  <c r="Y624" i="7055"/>
  <c r="AA623" i="7055"/>
  <c r="Z623" i="7055"/>
  <c r="Y623" i="7055"/>
  <c r="AA622" i="7055"/>
  <c r="Z622" i="7055"/>
  <c r="Y622" i="7055"/>
  <c r="AA621" i="7055"/>
  <c r="Z621" i="7055"/>
  <c r="Y621" i="7055"/>
  <c r="AA620" i="7055"/>
  <c r="Z620" i="7055"/>
  <c r="Y620" i="7055"/>
  <c r="AA619" i="7055"/>
  <c r="Z619" i="7055"/>
  <c r="Y619" i="7055"/>
  <c r="AA618" i="7055"/>
  <c r="Z618" i="7055"/>
  <c r="Y618" i="7055"/>
  <c r="AA617" i="7055"/>
  <c r="Z617" i="7055"/>
  <c r="Y617" i="7055"/>
  <c r="AA616" i="7055"/>
  <c r="Z616" i="7055"/>
  <c r="Y616" i="7055"/>
  <c r="AA615" i="7055"/>
  <c r="Z615" i="7055"/>
  <c r="Y615" i="7055"/>
  <c r="AA614" i="7055"/>
  <c r="Z614" i="7055"/>
  <c r="Y614" i="7055"/>
  <c r="AA613" i="7055"/>
  <c r="Z613" i="7055"/>
  <c r="Y613" i="7055"/>
  <c r="AA612" i="7055"/>
  <c r="Z612" i="7055"/>
  <c r="Y612" i="7055"/>
  <c r="AA611" i="7055"/>
  <c r="Z611" i="7055"/>
  <c r="Y611" i="7055"/>
  <c r="AA610" i="7055"/>
  <c r="Z610" i="7055"/>
  <c r="Y610" i="7055"/>
  <c r="AA609" i="7055"/>
  <c r="Z609" i="7055"/>
  <c r="Y609" i="7055"/>
  <c r="AA608" i="7055"/>
  <c r="Z608" i="7055"/>
  <c r="Y608" i="7055"/>
  <c r="AA607" i="7055"/>
  <c r="Z607" i="7055"/>
  <c r="Y607" i="7055"/>
  <c r="AA606" i="7055"/>
  <c r="Z606" i="7055"/>
  <c r="Y606" i="7055"/>
  <c r="AA605" i="7055"/>
  <c r="Z605" i="7055"/>
  <c r="Y605" i="7055"/>
  <c r="AA604" i="7055"/>
  <c r="Z604" i="7055"/>
  <c r="Y604" i="7055"/>
  <c r="AA603" i="7055"/>
  <c r="Z603" i="7055"/>
  <c r="Y603" i="7055"/>
  <c r="AA602" i="7055"/>
  <c r="Z602" i="7055"/>
  <c r="Y602" i="7055"/>
  <c r="AA601" i="7055"/>
  <c r="Z601" i="7055"/>
  <c r="Y601" i="7055"/>
  <c r="AA600" i="7055"/>
  <c r="Z600" i="7055"/>
  <c r="Y600" i="7055"/>
  <c r="AA599" i="7055"/>
  <c r="Z599" i="7055"/>
  <c r="Y599" i="7055"/>
  <c r="AA598" i="7055"/>
  <c r="Z598" i="7055"/>
  <c r="Y598" i="7055"/>
  <c r="AA597" i="7055"/>
  <c r="Z597" i="7055"/>
  <c r="Y597" i="7055"/>
  <c r="AA596" i="7055"/>
  <c r="Z596" i="7055"/>
  <c r="Y596" i="7055"/>
  <c r="AA595" i="7055"/>
  <c r="Z595" i="7055"/>
  <c r="Y595" i="7055"/>
  <c r="AA594" i="7055"/>
  <c r="Z594" i="7055"/>
  <c r="Y594" i="7055"/>
  <c r="AA593" i="7055"/>
  <c r="Z593" i="7055"/>
  <c r="Y593" i="7055"/>
  <c r="AA592" i="7055"/>
  <c r="Z592" i="7055"/>
  <c r="Y592" i="7055"/>
  <c r="AA591" i="7055"/>
  <c r="Z591" i="7055"/>
  <c r="Y591" i="7055"/>
  <c r="AA590" i="7055"/>
  <c r="Z590" i="7055"/>
  <c r="Y590" i="7055"/>
  <c r="AA589" i="7055"/>
  <c r="Z589" i="7055"/>
  <c r="Y589" i="7055"/>
  <c r="AA588" i="7055"/>
  <c r="Z588" i="7055"/>
  <c r="Y588" i="7055"/>
  <c r="AA587" i="7055"/>
  <c r="Z587" i="7055"/>
  <c r="Y587" i="7055"/>
  <c r="AA586" i="7055"/>
  <c r="Z586" i="7055"/>
  <c r="Y586" i="7055"/>
  <c r="AA585" i="7055"/>
  <c r="Z585" i="7055"/>
  <c r="Y585" i="7055"/>
  <c r="AA584" i="7055"/>
  <c r="Z584" i="7055"/>
  <c r="Y584" i="7055"/>
  <c r="AA583" i="7055"/>
  <c r="Z583" i="7055"/>
  <c r="Y583" i="7055"/>
  <c r="AA582" i="7055"/>
  <c r="Z582" i="7055"/>
  <c r="Y582" i="7055"/>
  <c r="AA581" i="7055"/>
  <c r="Z581" i="7055"/>
  <c r="Y581" i="7055"/>
  <c r="AA580" i="7055"/>
  <c r="Z580" i="7055"/>
  <c r="Y580" i="7055"/>
  <c r="AA579" i="7055"/>
  <c r="Z579" i="7055"/>
  <c r="Y579" i="7055"/>
  <c r="AA578" i="7055"/>
  <c r="Z578" i="7055"/>
  <c r="Y578" i="7055"/>
  <c r="AA577" i="7055"/>
  <c r="Z577" i="7055"/>
  <c r="Y577" i="7055"/>
  <c r="AA576" i="7055"/>
  <c r="Z576" i="7055"/>
  <c r="Y576" i="7055"/>
  <c r="AA575" i="7055"/>
  <c r="Z575" i="7055"/>
  <c r="Y575" i="7055"/>
  <c r="AA574" i="7055"/>
  <c r="Z574" i="7055"/>
  <c r="Y574" i="7055"/>
  <c r="AA573" i="7055"/>
  <c r="Z573" i="7055"/>
  <c r="Y573" i="7055"/>
  <c r="AA572" i="7055"/>
  <c r="Z572" i="7055"/>
  <c r="Y572" i="7055"/>
  <c r="AA571" i="7055"/>
  <c r="Z571" i="7055"/>
  <c r="Y571" i="7055"/>
  <c r="AA570" i="7055"/>
  <c r="Z570" i="7055"/>
  <c r="Y570" i="7055"/>
  <c r="AA569" i="7055"/>
  <c r="Z569" i="7055"/>
  <c r="Y569" i="7055"/>
  <c r="AA568" i="7055"/>
  <c r="Z568" i="7055"/>
  <c r="Y568" i="7055"/>
  <c r="AA567" i="7055"/>
  <c r="Z567" i="7055"/>
  <c r="Y567" i="7055"/>
  <c r="AA566" i="7055"/>
  <c r="Z566" i="7055"/>
  <c r="Y566" i="7055"/>
  <c r="AA565" i="7055"/>
  <c r="Z565" i="7055"/>
  <c r="Y565" i="7055"/>
  <c r="AA564" i="7055"/>
  <c r="Z564" i="7055"/>
  <c r="Y564" i="7055"/>
  <c r="AA563" i="7055"/>
  <c r="Z563" i="7055"/>
  <c r="Y563" i="7055"/>
  <c r="AA562" i="7055"/>
  <c r="Z562" i="7055"/>
  <c r="Y562" i="7055"/>
  <c r="AA561" i="7055"/>
  <c r="Z561" i="7055"/>
  <c r="Y561" i="7055"/>
  <c r="AA560" i="7055"/>
  <c r="Z560" i="7055"/>
  <c r="Y560" i="7055"/>
  <c r="AA559" i="7055"/>
  <c r="Z559" i="7055"/>
  <c r="Y559" i="7055"/>
  <c r="AA558" i="7055"/>
  <c r="Z558" i="7055"/>
  <c r="Y558" i="7055"/>
  <c r="AA557" i="7055"/>
  <c r="Z557" i="7055"/>
  <c r="Y557" i="7055"/>
  <c r="AA556" i="7055"/>
  <c r="Z556" i="7055"/>
  <c r="Y556" i="7055"/>
  <c r="AA555" i="7055"/>
  <c r="Z555" i="7055"/>
  <c r="Y555" i="7055"/>
  <c r="AA554" i="7055"/>
  <c r="Z554" i="7055"/>
  <c r="Y554" i="7055"/>
  <c r="AA553" i="7055"/>
  <c r="Z553" i="7055"/>
  <c r="Y553" i="7055"/>
  <c r="AA552" i="7055"/>
  <c r="Z552" i="7055"/>
  <c r="Y552" i="7055"/>
  <c r="AA551" i="7055"/>
  <c r="Z551" i="7055"/>
  <c r="Y551" i="7055"/>
  <c r="AA550" i="7055"/>
  <c r="Z550" i="7055"/>
  <c r="Y550" i="7055"/>
  <c r="AA549" i="7055"/>
  <c r="Z549" i="7055"/>
  <c r="Y549" i="7055"/>
  <c r="AA548" i="7055"/>
  <c r="Z548" i="7055"/>
  <c r="Y548" i="7055"/>
  <c r="AA547" i="7055"/>
  <c r="Z547" i="7055"/>
  <c r="Y547" i="7055"/>
  <c r="AA546" i="7055"/>
  <c r="Z546" i="7055"/>
  <c r="Y546" i="7055"/>
  <c r="AA545" i="7055"/>
  <c r="Z545" i="7055"/>
  <c r="Y545" i="7055"/>
  <c r="AA544" i="7055"/>
  <c r="Z544" i="7055"/>
  <c r="Y544" i="7055"/>
  <c r="AA543" i="7055"/>
  <c r="Z543" i="7055"/>
  <c r="Y543" i="7055"/>
  <c r="AA542" i="7055"/>
  <c r="Z542" i="7055"/>
  <c r="Y542" i="7055"/>
  <c r="AA541" i="7055"/>
  <c r="Z541" i="7055"/>
  <c r="Y541" i="7055"/>
  <c r="AA540" i="7055"/>
  <c r="Z540" i="7055"/>
  <c r="Y540" i="7055"/>
  <c r="AA539" i="7055"/>
  <c r="Z539" i="7055"/>
  <c r="Y539" i="7055"/>
  <c r="AA538" i="7055"/>
  <c r="Z538" i="7055"/>
  <c r="Y538" i="7055"/>
  <c r="AA537" i="7055"/>
  <c r="Z537" i="7055"/>
  <c r="Y537" i="7055"/>
  <c r="AA536" i="7055"/>
  <c r="Z536" i="7055"/>
  <c r="Y536" i="7055"/>
  <c r="AA535" i="7055"/>
  <c r="Z535" i="7055"/>
  <c r="Y535" i="7055"/>
  <c r="AA534" i="7055"/>
  <c r="Z534" i="7055"/>
  <c r="Y534" i="7055"/>
  <c r="AA533" i="7055"/>
  <c r="Z533" i="7055"/>
  <c r="Y533" i="7055"/>
  <c r="AA532" i="7055"/>
  <c r="Z532" i="7055"/>
  <c r="Y532" i="7055"/>
  <c r="AA531" i="7055"/>
  <c r="Z531" i="7055"/>
  <c r="Y531" i="7055"/>
  <c r="AA530" i="7055"/>
  <c r="Z530" i="7055"/>
  <c r="Y530" i="7055"/>
  <c r="AA529" i="7055"/>
  <c r="Z529" i="7055"/>
  <c r="Y529" i="7055"/>
  <c r="AA528" i="7055"/>
  <c r="Z528" i="7055"/>
  <c r="Y528" i="7055"/>
  <c r="AA527" i="7055"/>
  <c r="Z527" i="7055"/>
  <c r="Y527" i="7055"/>
  <c r="AA526" i="7055"/>
  <c r="Z526" i="7055"/>
  <c r="Y526" i="7055"/>
  <c r="AA525" i="7055"/>
  <c r="Z525" i="7055"/>
  <c r="Y525" i="7055"/>
  <c r="AA524" i="7055"/>
  <c r="Z524" i="7055"/>
  <c r="Y524" i="7055"/>
  <c r="AA523" i="7055"/>
  <c r="Z523" i="7055"/>
  <c r="Y523" i="7055"/>
  <c r="AA522" i="7055"/>
  <c r="Z522" i="7055"/>
  <c r="Y522" i="7055"/>
  <c r="AA521" i="7055"/>
  <c r="Z521" i="7055"/>
  <c r="Y521" i="7055"/>
  <c r="AA520" i="7055"/>
  <c r="Z520" i="7055"/>
  <c r="Y520" i="7055"/>
  <c r="AA519" i="7055"/>
  <c r="Z519" i="7055"/>
  <c r="Y519" i="7055"/>
  <c r="Z518" i="7055"/>
  <c r="Y518" i="7055"/>
  <c r="AA517" i="7055"/>
  <c r="Z517" i="7055"/>
  <c r="Y517" i="7055"/>
  <c r="AA516" i="7055"/>
  <c r="Z516" i="7055"/>
  <c r="Y516" i="7055"/>
  <c r="AA515" i="7055"/>
  <c r="Z515" i="7055"/>
  <c r="Y515" i="7055"/>
  <c r="AA514" i="7055"/>
  <c r="Z514" i="7055"/>
  <c r="Y514" i="7055"/>
  <c r="AA513" i="7055"/>
  <c r="Z513" i="7055"/>
  <c r="Y513" i="7055"/>
  <c r="AA512" i="7055"/>
  <c r="Z512" i="7055"/>
  <c r="Y512" i="7055"/>
  <c r="AA511" i="7055"/>
  <c r="Z511" i="7055"/>
  <c r="Y511" i="7055"/>
  <c r="Z510" i="7055"/>
  <c r="Y510" i="7055"/>
  <c r="AA509" i="7055"/>
  <c r="Z509" i="7055"/>
  <c r="Y509" i="7055"/>
  <c r="AA508" i="7055"/>
  <c r="Z508" i="7055"/>
  <c r="Y508" i="7055"/>
  <c r="AA507" i="7055"/>
  <c r="Z507" i="7055"/>
  <c r="Y507" i="7055"/>
  <c r="AA506" i="7055"/>
  <c r="Z506" i="7055"/>
  <c r="Y506" i="7055"/>
  <c r="AA505" i="7055"/>
  <c r="Z505" i="7055"/>
  <c r="Y505" i="7055"/>
  <c r="AA504" i="7055"/>
  <c r="Z504" i="7055"/>
  <c r="Y504" i="7055"/>
  <c r="AA503" i="7055"/>
  <c r="Z503" i="7055"/>
  <c r="Y503" i="7055"/>
  <c r="Z502" i="7055"/>
  <c r="Y502" i="7055"/>
  <c r="AA501" i="7055"/>
  <c r="Y501" i="7055"/>
  <c r="AA500" i="7055"/>
  <c r="Z500" i="7055"/>
  <c r="Y500" i="7055"/>
  <c r="AA499" i="7055"/>
  <c r="Z499" i="7055"/>
  <c r="Y499" i="7055"/>
  <c r="AA498" i="7055"/>
  <c r="Y498" i="7055"/>
  <c r="AA497" i="7055"/>
  <c r="Z497" i="7055"/>
  <c r="Y497" i="7055"/>
  <c r="AA496" i="7055"/>
  <c r="Z496" i="7055"/>
  <c r="Y496" i="7055"/>
  <c r="AA495" i="7055"/>
  <c r="Z495" i="7055"/>
  <c r="Y495" i="7055"/>
  <c r="AA494" i="7055"/>
  <c r="Z494" i="7055"/>
  <c r="Y494" i="7055"/>
  <c r="AA493" i="7055"/>
  <c r="Z493" i="7055"/>
  <c r="Y493" i="7055"/>
  <c r="AA492" i="7055"/>
  <c r="Z492" i="7055"/>
  <c r="Y492" i="7055"/>
  <c r="AA491" i="7055"/>
  <c r="Z491" i="7055"/>
  <c r="Y491" i="7055"/>
  <c r="AA490" i="7055"/>
  <c r="Z490" i="7055"/>
  <c r="AA489" i="7055"/>
  <c r="Z489" i="7055"/>
  <c r="Y489" i="7055"/>
  <c r="AA488" i="7055"/>
  <c r="Z488" i="7055"/>
  <c r="Y488" i="7055"/>
  <c r="AA487" i="7055"/>
  <c r="Z487" i="7055"/>
  <c r="Y487" i="7055"/>
  <c r="Z486" i="7055"/>
  <c r="Y486" i="7055"/>
  <c r="AA485" i="7055"/>
  <c r="Y485" i="7055"/>
  <c r="AA484" i="7055"/>
  <c r="Z484" i="7055"/>
  <c r="Y484" i="7055"/>
  <c r="AA483" i="7055"/>
  <c r="Z483" i="7055"/>
  <c r="Y483" i="7055"/>
  <c r="AA482" i="7055"/>
  <c r="Z482" i="7055"/>
  <c r="Y482" i="7055"/>
  <c r="AA481" i="7055"/>
  <c r="Z481" i="7055"/>
  <c r="Y481" i="7055"/>
  <c r="AA480" i="7055"/>
  <c r="Z480" i="7055"/>
  <c r="Y480" i="7055"/>
  <c r="AA479" i="7055"/>
  <c r="Z479" i="7055"/>
  <c r="Y479" i="7055"/>
  <c r="AA478" i="7055"/>
  <c r="Z478" i="7055"/>
  <c r="Y478" i="7055"/>
  <c r="AA477" i="7055"/>
  <c r="Z477" i="7055"/>
  <c r="Y477" i="7055"/>
  <c r="AA476" i="7055"/>
  <c r="Z476" i="7055"/>
  <c r="Y476" i="7055"/>
  <c r="AA475" i="7055"/>
  <c r="Z475" i="7055"/>
  <c r="Y475" i="7055"/>
  <c r="AA474" i="7055"/>
  <c r="Z474" i="7055"/>
  <c r="Y474" i="7055"/>
  <c r="AA473" i="7055"/>
  <c r="Z473" i="7055"/>
  <c r="Y473" i="7055"/>
  <c r="AA472" i="7055"/>
  <c r="Z472" i="7055"/>
  <c r="Y472" i="7055"/>
  <c r="AA471" i="7055"/>
  <c r="Z471" i="7055"/>
  <c r="Y471" i="7055"/>
  <c r="AA470" i="7055"/>
  <c r="Z470" i="7055"/>
  <c r="Y470" i="7055"/>
  <c r="AA469" i="7055"/>
  <c r="Z469" i="7055"/>
  <c r="Y469" i="7055"/>
  <c r="AA468" i="7055"/>
  <c r="Z468" i="7055"/>
  <c r="Y468" i="7055"/>
  <c r="AA467" i="7055"/>
  <c r="Z467" i="7055"/>
  <c r="Y467" i="7055"/>
  <c r="AA466" i="7055"/>
  <c r="Z466" i="7055"/>
  <c r="Y466" i="7055"/>
  <c r="AA465" i="7055"/>
  <c r="Z465" i="7055"/>
  <c r="Y465" i="7055"/>
  <c r="AA464" i="7055"/>
  <c r="Z464" i="7055"/>
  <c r="Y464" i="7055"/>
  <c r="AA463" i="7055"/>
  <c r="Z463" i="7055"/>
  <c r="AA462" i="7055"/>
  <c r="Z462" i="7055"/>
  <c r="Y462" i="7055"/>
  <c r="AA461" i="7055"/>
  <c r="Y461" i="7055"/>
  <c r="AA460" i="7055"/>
  <c r="Z460" i="7055"/>
  <c r="Y460" i="7055"/>
  <c r="AA459" i="7055"/>
  <c r="Z459" i="7055"/>
  <c r="Y459" i="7055"/>
  <c r="AA458" i="7055"/>
  <c r="Z458" i="7055"/>
  <c r="Y458" i="7055"/>
  <c r="AA457" i="7055"/>
  <c r="Z457" i="7055"/>
  <c r="Y457" i="7055"/>
  <c r="AA456" i="7055"/>
  <c r="Z456" i="7055"/>
  <c r="Y456" i="7055"/>
  <c r="AA455" i="7055"/>
  <c r="Z455" i="7055"/>
  <c r="Y455" i="7055"/>
  <c r="AA454" i="7055"/>
  <c r="Z454" i="7055"/>
  <c r="Y454" i="7055"/>
  <c r="AA453" i="7055"/>
  <c r="Z453" i="7055"/>
  <c r="Y453" i="7055"/>
  <c r="AA452" i="7055"/>
  <c r="Z452" i="7055"/>
  <c r="Y452" i="7055"/>
  <c r="AA451" i="7055"/>
  <c r="Z451" i="7055"/>
  <c r="Y451" i="7055"/>
  <c r="AA450" i="7055"/>
  <c r="Z450" i="7055"/>
  <c r="Y450" i="7055"/>
  <c r="AA449" i="7055"/>
  <c r="Z449" i="7055"/>
  <c r="Y449" i="7055"/>
  <c r="AA448" i="7055"/>
  <c r="Y448" i="7055"/>
  <c r="AA447" i="7055"/>
  <c r="Z447" i="7055"/>
  <c r="Y447" i="7055"/>
  <c r="AA446" i="7055"/>
  <c r="Z446" i="7055"/>
  <c r="Y446" i="7055"/>
  <c r="AA445" i="7055"/>
  <c r="Z445" i="7055"/>
  <c r="Y445" i="7055"/>
  <c r="AA444" i="7055"/>
  <c r="Z444" i="7055"/>
  <c r="Y444" i="7055"/>
  <c r="AA443" i="7055"/>
  <c r="Z443" i="7055"/>
  <c r="Y443" i="7055"/>
  <c r="AA442" i="7055"/>
  <c r="Z442" i="7055"/>
  <c r="Y442" i="7055"/>
  <c r="AA441" i="7055"/>
  <c r="Z441" i="7055"/>
  <c r="Y441" i="7055"/>
  <c r="AA440" i="7055"/>
  <c r="Y440" i="7055"/>
  <c r="AA439" i="7055"/>
  <c r="Z439" i="7055"/>
  <c r="Y439" i="7055"/>
  <c r="AA438" i="7055"/>
  <c r="Z438" i="7055"/>
  <c r="AA437" i="7055"/>
  <c r="Z437" i="7055"/>
  <c r="Y437" i="7055"/>
  <c r="AA436" i="7055"/>
  <c r="Z436" i="7055"/>
  <c r="Y436" i="7055"/>
  <c r="AA435" i="7055"/>
  <c r="Z435" i="7055"/>
  <c r="Y435" i="7055"/>
  <c r="AA434" i="7055"/>
  <c r="Z434" i="7055"/>
  <c r="Y434" i="7055"/>
  <c r="AA433" i="7055"/>
  <c r="Z433" i="7055"/>
  <c r="Y433" i="7055"/>
  <c r="AA432" i="7055"/>
  <c r="Z432" i="7055"/>
  <c r="Y432" i="7055"/>
  <c r="AA431" i="7055"/>
  <c r="AA430" i="7055"/>
  <c r="Z430" i="7055"/>
  <c r="Y430" i="7055"/>
  <c r="AA429" i="7055"/>
  <c r="Z429" i="7055"/>
  <c r="Y429" i="7055"/>
  <c r="AA428" i="7055"/>
  <c r="Z428" i="7055"/>
  <c r="Y428" i="7055"/>
  <c r="AA427" i="7055"/>
  <c r="Z427" i="7055"/>
  <c r="Y427" i="7055"/>
  <c r="AA426" i="7055"/>
  <c r="Z426" i="7055"/>
  <c r="Y426" i="7055"/>
  <c r="AA425" i="7055"/>
  <c r="Z425" i="7055"/>
  <c r="Y425" i="7055"/>
  <c r="AA424" i="7055"/>
  <c r="Z424" i="7055"/>
  <c r="Y424" i="7055"/>
  <c r="AA423" i="7055"/>
  <c r="Z423" i="7055"/>
  <c r="Y423" i="7055"/>
  <c r="AA422" i="7055"/>
  <c r="Z422" i="7055"/>
  <c r="Y422" i="7055"/>
  <c r="AA421" i="7055"/>
  <c r="Z421" i="7055"/>
  <c r="Y421" i="7055"/>
  <c r="AA420" i="7055"/>
  <c r="Z420" i="7055"/>
  <c r="Y420" i="7055"/>
  <c r="AA419" i="7055"/>
  <c r="Z419" i="7055"/>
  <c r="Y419" i="7055"/>
  <c r="AA418" i="7055"/>
  <c r="Z418" i="7055"/>
  <c r="Y418" i="7055"/>
  <c r="Z417" i="7055"/>
  <c r="Y417" i="7055"/>
  <c r="AA416" i="7055"/>
  <c r="Z416" i="7055"/>
  <c r="Y416" i="7055"/>
  <c r="AA415" i="7055"/>
  <c r="Z415" i="7055"/>
  <c r="Y415" i="7055"/>
  <c r="AA414" i="7055"/>
  <c r="Z414" i="7055"/>
  <c r="Y414" i="7055"/>
  <c r="AA413" i="7055"/>
  <c r="Z413" i="7055"/>
  <c r="Y413" i="7055"/>
  <c r="AA412" i="7055"/>
  <c r="Z412" i="7055"/>
  <c r="Y412" i="7055"/>
  <c r="AA411" i="7055"/>
  <c r="Y411" i="7055"/>
  <c r="AA410" i="7055"/>
  <c r="Z410" i="7055"/>
  <c r="Y410" i="7055"/>
  <c r="AA409" i="7055"/>
  <c r="Z409" i="7055"/>
  <c r="Y409" i="7055"/>
  <c r="AA408" i="7055"/>
  <c r="Z408" i="7055"/>
  <c r="Y408" i="7055"/>
  <c r="AA407" i="7055"/>
  <c r="Z407" i="7055"/>
  <c r="Y407" i="7055"/>
  <c r="AA406" i="7055"/>
  <c r="Z406" i="7055"/>
  <c r="Y406" i="7055"/>
  <c r="AA405" i="7055"/>
  <c r="Z405" i="7055"/>
  <c r="Y405" i="7055"/>
  <c r="AA404" i="7055"/>
  <c r="Z404" i="7055"/>
  <c r="Y404" i="7055"/>
  <c r="AA403" i="7055"/>
  <c r="Z403" i="7055"/>
  <c r="AA402" i="7055"/>
  <c r="Y402" i="7055"/>
  <c r="AA401" i="7055"/>
  <c r="Z401" i="7055"/>
  <c r="Y401" i="7055"/>
  <c r="Z400" i="7055"/>
  <c r="Y400" i="7055"/>
  <c r="AA399" i="7055"/>
  <c r="Z399" i="7055"/>
  <c r="Y399" i="7055"/>
  <c r="AA398" i="7055"/>
  <c r="Z398" i="7055"/>
  <c r="Y398" i="7055"/>
  <c r="AA397" i="7055"/>
  <c r="Z397" i="7055"/>
  <c r="Y397" i="7055"/>
  <c r="AA396" i="7055"/>
  <c r="Z396" i="7055"/>
  <c r="AA395" i="7055"/>
  <c r="Z395" i="7055"/>
  <c r="Y395" i="7055"/>
  <c r="AA394" i="7055"/>
  <c r="Z394" i="7055"/>
  <c r="Y394" i="7055"/>
  <c r="AA393" i="7055"/>
  <c r="Z393" i="7055"/>
  <c r="Y393" i="7055"/>
  <c r="AA392" i="7055"/>
  <c r="Y392" i="7055"/>
  <c r="AA391" i="7055"/>
  <c r="Z391" i="7055"/>
  <c r="Y391" i="7055"/>
  <c r="AA390" i="7055"/>
  <c r="Z390" i="7055"/>
  <c r="Y390" i="7055"/>
  <c r="AA389" i="7055"/>
  <c r="Z389" i="7055"/>
  <c r="Y389" i="7055"/>
  <c r="AA388" i="7055"/>
  <c r="Z388" i="7055"/>
  <c r="Y388" i="7055"/>
  <c r="AA387" i="7055"/>
  <c r="Z387" i="7055"/>
  <c r="Y387" i="7055"/>
  <c r="AA386" i="7055"/>
  <c r="Z386" i="7055"/>
  <c r="Y386" i="7055"/>
  <c r="AA385" i="7055"/>
  <c r="Z385" i="7055"/>
  <c r="Y385" i="7055"/>
  <c r="AA384" i="7055"/>
  <c r="Z384" i="7055"/>
  <c r="Y384" i="7055"/>
  <c r="AA383" i="7055"/>
  <c r="Z383" i="7055"/>
  <c r="Y383" i="7055"/>
  <c r="AA382" i="7055"/>
  <c r="Z382" i="7055"/>
  <c r="Y382" i="7055"/>
  <c r="AA381" i="7055"/>
  <c r="Z381" i="7055"/>
  <c r="Y381" i="7055"/>
  <c r="AA380" i="7055"/>
  <c r="Z380" i="7055"/>
  <c r="Y380" i="7055"/>
  <c r="AA379" i="7055"/>
  <c r="Z379" i="7055"/>
  <c r="Y379" i="7055"/>
  <c r="AA378" i="7055"/>
  <c r="Z378" i="7055"/>
  <c r="Y378" i="7055"/>
  <c r="AA377" i="7055"/>
  <c r="Z377" i="7055"/>
  <c r="Y377" i="7055"/>
  <c r="AA376" i="7055"/>
  <c r="Z376" i="7055"/>
  <c r="Y376" i="7055"/>
  <c r="AA375" i="7055"/>
  <c r="Z375" i="7055"/>
  <c r="Y375" i="7055"/>
  <c r="Z374" i="7055"/>
  <c r="Y374" i="7055"/>
  <c r="AA373" i="7055"/>
  <c r="Z373" i="7055"/>
  <c r="Y373" i="7055"/>
  <c r="AA372" i="7055"/>
  <c r="Z372" i="7055"/>
  <c r="Y372" i="7055"/>
  <c r="AA371" i="7055"/>
  <c r="Z371" i="7055"/>
  <c r="Y371" i="7055"/>
  <c r="Z370" i="7055"/>
  <c r="AA369" i="7055"/>
  <c r="Z369" i="7055"/>
  <c r="Y369" i="7055"/>
  <c r="Z368" i="7055"/>
  <c r="Y368" i="7055"/>
  <c r="AA367" i="7055"/>
  <c r="Z367" i="7055"/>
  <c r="AA366" i="7055"/>
  <c r="Z366" i="7055"/>
  <c r="Y366" i="7055"/>
  <c r="AA365" i="7055"/>
  <c r="Z365" i="7055"/>
  <c r="Y365" i="7055"/>
  <c r="AA364" i="7055"/>
  <c r="Z364" i="7055"/>
  <c r="Y364" i="7055"/>
  <c r="AA363" i="7055"/>
  <c r="Z363" i="7055"/>
  <c r="Y363" i="7055"/>
  <c r="AA362" i="7055"/>
  <c r="Z362" i="7055"/>
  <c r="Y362" i="7055"/>
  <c r="AA361" i="7055"/>
  <c r="Z361" i="7055"/>
  <c r="Y361" i="7055"/>
  <c r="AA360" i="7055"/>
  <c r="Z360" i="7055"/>
  <c r="Y360" i="7055"/>
  <c r="AA359" i="7055"/>
  <c r="Z359" i="7055"/>
  <c r="AA358" i="7055"/>
  <c r="Z358" i="7055"/>
  <c r="Y358" i="7055"/>
  <c r="AA357" i="7055"/>
  <c r="Z357" i="7055"/>
  <c r="Y357" i="7055"/>
  <c r="AA356" i="7055"/>
  <c r="Z356" i="7055"/>
  <c r="Y356" i="7055"/>
  <c r="AA355" i="7055"/>
  <c r="Z355" i="7055"/>
  <c r="Y355" i="7055"/>
  <c r="AA354" i="7055"/>
  <c r="Z354" i="7055"/>
  <c r="Y354" i="7055"/>
  <c r="AA353" i="7055"/>
  <c r="Z353" i="7055"/>
  <c r="Y353" i="7055"/>
  <c r="AA352" i="7055"/>
  <c r="Z352" i="7055"/>
  <c r="Y352" i="7055"/>
  <c r="AA351" i="7055"/>
  <c r="Z351" i="7055"/>
  <c r="Y351" i="7055"/>
  <c r="AA350" i="7055"/>
  <c r="Z350" i="7055"/>
  <c r="Y350" i="7055"/>
  <c r="AA349" i="7055"/>
  <c r="Z349" i="7055"/>
  <c r="Y349" i="7055"/>
  <c r="AA348" i="7055"/>
  <c r="Z348" i="7055"/>
  <c r="Y348" i="7055"/>
  <c r="AA347" i="7055"/>
  <c r="Z347" i="7055"/>
  <c r="Y347" i="7055"/>
  <c r="AA346" i="7055"/>
  <c r="Z346" i="7055"/>
  <c r="Y346" i="7055"/>
  <c r="AA345" i="7055"/>
  <c r="Z345" i="7055"/>
  <c r="Y345" i="7055"/>
  <c r="AA344" i="7055"/>
  <c r="Z344" i="7055"/>
  <c r="Y344" i="7055"/>
  <c r="AA343" i="7055"/>
  <c r="Z343" i="7055"/>
  <c r="Y343" i="7055"/>
  <c r="AA342" i="7055"/>
  <c r="Z342" i="7055"/>
  <c r="Y342" i="7055"/>
  <c r="AA341" i="7055"/>
  <c r="Z341" i="7055"/>
  <c r="Y341" i="7055"/>
  <c r="AA340" i="7055"/>
  <c r="Z340" i="7055"/>
  <c r="Y340" i="7055"/>
  <c r="AA339" i="7055"/>
  <c r="Z339" i="7055"/>
  <c r="Y339" i="7055"/>
  <c r="AA338" i="7055"/>
  <c r="Z338" i="7055"/>
  <c r="Y338" i="7055"/>
  <c r="AA337" i="7055"/>
  <c r="Z337" i="7055"/>
  <c r="Y337" i="7055"/>
  <c r="AA336" i="7055"/>
  <c r="Z336" i="7055"/>
  <c r="Y336" i="7055"/>
  <c r="AA335" i="7055"/>
  <c r="Z335" i="7055"/>
  <c r="Y335" i="7055"/>
  <c r="AA334" i="7055"/>
  <c r="Z334" i="7055"/>
  <c r="Y334" i="7055"/>
  <c r="AA333" i="7055"/>
  <c r="Z333" i="7055"/>
  <c r="Y333" i="7055"/>
  <c r="AA332" i="7055"/>
  <c r="Z332" i="7055"/>
  <c r="Y332" i="7055"/>
  <c r="AA331" i="7055"/>
  <c r="Z331" i="7055"/>
  <c r="Y331" i="7055"/>
  <c r="AA330" i="7055"/>
  <c r="Z330" i="7055"/>
  <c r="Y330" i="7055"/>
  <c r="AA329" i="7055"/>
  <c r="Z329" i="7055"/>
  <c r="Y329" i="7055"/>
  <c r="AA328" i="7055"/>
  <c r="Z328" i="7055"/>
  <c r="Y328" i="7055"/>
  <c r="AA327" i="7055"/>
  <c r="Z327" i="7055"/>
  <c r="Y327" i="7055"/>
  <c r="AA326" i="7055"/>
  <c r="Z326" i="7055"/>
  <c r="Y326" i="7055"/>
  <c r="AA325" i="7055"/>
  <c r="Z325" i="7055"/>
  <c r="Y325" i="7055"/>
  <c r="AA324" i="7055"/>
  <c r="Z324" i="7055"/>
  <c r="Y324" i="7055"/>
  <c r="AA323" i="7055"/>
  <c r="Z323" i="7055"/>
  <c r="AA322" i="7055"/>
  <c r="Z322" i="7055"/>
  <c r="Y322" i="7055"/>
  <c r="AA321" i="7055"/>
  <c r="Z321" i="7055"/>
  <c r="Y321" i="7055"/>
  <c r="AA320" i="7055"/>
  <c r="Z320" i="7055"/>
  <c r="Y320" i="7055"/>
  <c r="AA319" i="7055"/>
  <c r="Z319" i="7055"/>
  <c r="Y319" i="7055"/>
  <c r="AA318" i="7055"/>
  <c r="Z318" i="7055"/>
  <c r="Y318" i="7055"/>
  <c r="AA317" i="7055"/>
  <c r="Z317" i="7055"/>
  <c r="Y317" i="7055"/>
  <c r="AA316" i="7055"/>
  <c r="Z316" i="7055"/>
  <c r="Y316" i="7055"/>
  <c r="AA315" i="7055"/>
  <c r="Z315" i="7055"/>
  <c r="Y315" i="7055"/>
  <c r="AA314" i="7055"/>
  <c r="Z314" i="7055"/>
  <c r="Y314" i="7055"/>
  <c r="AA313" i="7055"/>
  <c r="Y313" i="7055"/>
  <c r="AA312" i="7055"/>
  <c r="Z312" i="7055"/>
  <c r="Y312" i="7055"/>
  <c r="AA311" i="7055"/>
  <c r="Z311" i="7055"/>
  <c r="Y311" i="7055"/>
  <c r="AA310" i="7055"/>
  <c r="Z310" i="7055"/>
  <c r="Y310" i="7055"/>
  <c r="AA309" i="7055"/>
  <c r="Z309" i="7055"/>
  <c r="Y309" i="7055"/>
  <c r="AA308" i="7055"/>
  <c r="Z308" i="7055"/>
  <c r="Y308" i="7055"/>
  <c r="AA307" i="7055"/>
  <c r="Z307" i="7055"/>
  <c r="Y307" i="7055"/>
  <c r="Z306" i="7055"/>
  <c r="Y306" i="7055"/>
  <c r="AA305" i="7055"/>
  <c r="Z305" i="7055"/>
  <c r="Y305" i="7055"/>
  <c r="AA304" i="7055"/>
  <c r="Z304" i="7055"/>
  <c r="Y304" i="7055"/>
  <c r="AA303" i="7055"/>
  <c r="Z303" i="7055"/>
  <c r="Y303" i="7055"/>
  <c r="AA302" i="7055"/>
  <c r="Z302" i="7055"/>
  <c r="Y302" i="7055"/>
  <c r="AA301" i="7055"/>
  <c r="Z301" i="7055"/>
  <c r="Y301" i="7055"/>
  <c r="AA300" i="7055"/>
  <c r="Z300" i="7055"/>
  <c r="Y300" i="7055"/>
  <c r="AA299" i="7055"/>
  <c r="Z299" i="7055"/>
  <c r="Y299" i="7055"/>
  <c r="Z298" i="7055"/>
  <c r="Y298" i="7055"/>
  <c r="AA297" i="7055"/>
  <c r="Z297" i="7055"/>
  <c r="Y297" i="7055"/>
  <c r="AA296" i="7055"/>
  <c r="Z296" i="7055"/>
  <c r="Y296" i="7055"/>
  <c r="AA295" i="7055"/>
  <c r="Z295" i="7055"/>
  <c r="Y295" i="7055"/>
  <c r="AA294" i="7055"/>
  <c r="Z294" i="7055"/>
  <c r="Y294" i="7055"/>
  <c r="AA293" i="7055"/>
  <c r="Z293" i="7055"/>
  <c r="Y293" i="7055"/>
  <c r="AA292" i="7055"/>
  <c r="Z292" i="7055"/>
  <c r="Y292" i="7055"/>
  <c r="AA291" i="7055"/>
  <c r="Z291" i="7055"/>
  <c r="Y291" i="7055"/>
  <c r="AA290" i="7055"/>
  <c r="Z290" i="7055"/>
  <c r="Y290" i="7055"/>
  <c r="AA289" i="7055"/>
  <c r="Z289" i="7055"/>
  <c r="Y289" i="7055"/>
  <c r="AA288" i="7055"/>
  <c r="Z288" i="7055"/>
  <c r="Y288" i="7055"/>
  <c r="AA287" i="7055"/>
  <c r="Z287" i="7055"/>
  <c r="Y287" i="7055"/>
  <c r="AA286" i="7055"/>
  <c r="Z286" i="7055"/>
  <c r="Y286" i="7055"/>
  <c r="AA285" i="7055"/>
  <c r="Z285" i="7055"/>
  <c r="Y285" i="7055"/>
  <c r="AA284" i="7055"/>
  <c r="Z284" i="7055"/>
  <c r="Y284" i="7055"/>
  <c r="AA283" i="7055"/>
  <c r="Z283" i="7055"/>
  <c r="Y283" i="7055"/>
  <c r="AA282" i="7055"/>
  <c r="Z282" i="7055"/>
  <c r="Y282" i="7055"/>
  <c r="AA281" i="7055"/>
  <c r="Z281" i="7055"/>
  <c r="Y281" i="7055"/>
  <c r="AA280" i="7055"/>
  <c r="Z280" i="7055"/>
  <c r="Y280" i="7055"/>
  <c r="AA279" i="7055"/>
  <c r="Z279" i="7055"/>
  <c r="Y279" i="7055"/>
  <c r="AA278" i="7055"/>
  <c r="Z278" i="7055"/>
  <c r="Y278" i="7055"/>
  <c r="AA277" i="7055"/>
  <c r="Z277" i="7055"/>
  <c r="Y277" i="7055"/>
  <c r="AA276" i="7055"/>
  <c r="Z276" i="7055"/>
  <c r="Y276" i="7055"/>
  <c r="AA275" i="7055"/>
  <c r="Z275" i="7055"/>
  <c r="Y275" i="7055"/>
  <c r="AA274" i="7055"/>
  <c r="Z274" i="7055"/>
  <c r="Y274" i="7055"/>
  <c r="AA273" i="7055"/>
  <c r="Z273" i="7055"/>
  <c r="Y273" i="7055"/>
  <c r="AA272" i="7055"/>
  <c r="Z272" i="7055"/>
  <c r="Y272" i="7055"/>
  <c r="AA271" i="7055"/>
  <c r="Z271" i="7055"/>
  <c r="AA270" i="7055"/>
  <c r="Z270" i="7055"/>
  <c r="Y270" i="7055"/>
  <c r="AA269" i="7055"/>
  <c r="Z269" i="7055"/>
  <c r="Y269" i="7055"/>
  <c r="AA268" i="7055"/>
  <c r="Z268" i="7055"/>
  <c r="Y268" i="7055"/>
  <c r="AA267" i="7055"/>
  <c r="Z267" i="7055"/>
  <c r="Y267" i="7055"/>
  <c r="AA266" i="7055"/>
  <c r="Z266" i="7055"/>
  <c r="Y266" i="7055"/>
  <c r="AA265" i="7055"/>
  <c r="Z265" i="7055"/>
  <c r="Y265" i="7055"/>
  <c r="AA264" i="7055"/>
  <c r="Z264" i="7055"/>
  <c r="Y264" i="7055"/>
  <c r="AA263" i="7055"/>
  <c r="Z263" i="7055"/>
  <c r="Y263" i="7055"/>
  <c r="AA262" i="7055"/>
  <c r="Z262" i="7055"/>
  <c r="Y262" i="7055"/>
  <c r="AA261" i="7055"/>
  <c r="Z261" i="7055"/>
  <c r="Y261" i="7055"/>
  <c r="AA260" i="7055"/>
  <c r="Z260" i="7055"/>
  <c r="Y260" i="7055"/>
  <c r="AA259" i="7055"/>
  <c r="Z259" i="7055"/>
  <c r="Y259" i="7055"/>
  <c r="AA258" i="7055"/>
  <c r="Z258" i="7055"/>
  <c r="Y258" i="7055"/>
  <c r="AA257" i="7055"/>
  <c r="Z257" i="7055"/>
  <c r="Y257" i="7055"/>
  <c r="AA256" i="7055"/>
  <c r="Z256" i="7055"/>
  <c r="Y256" i="7055"/>
  <c r="AA255" i="7055"/>
  <c r="Z255" i="7055"/>
  <c r="Y255" i="7055"/>
  <c r="AA254" i="7055"/>
  <c r="Z254" i="7055"/>
  <c r="Y254" i="7055"/>
  <c r="AA253" i="7055"/>
  <c r="Z253" i="7055"/>
  <c r="Y253" i="7055"/>
  <c r="AA252" i="7055"/>
  <c r="Z252" i="7055"/>
  <c r="Y252" i="7055"/>
  <c r="AA251" i="7055"/>
  <c r="Z251" i="7055"/>
  <c r="Y251" i="7055"/>
  <c r="AA250" i="7055"/>
  <c r="Z250" i="7055"/>
  <c r="Y250" i="7055"/>
  <c r="Z249" i="7055"/>
  <c r="Y249" i="7055"/>
  <c r="AA248" i="7055"/>
  <c r="Z248" i="7055"/>
  <c r="Y248" i="7055"/>
  <c r="AA247" i="7055"/>
  <c r="Z247" i="7055"/>
  <c r="Y247" i="7055"/>
  <c r="AA246" i="7055"/>
  <c r="Z246" i="7055"/>
  <c r="Y246" i="7055"/>
  <c r="AA245" i="7055"/>
  <c r="Z245" i="7055"/>
  <c r="Y245" i="7055"/>
  <c r="AA244" i="7055"/>
  <c r="AA243" i="7055"/>
  <c r="Z243" i="7055"/>
  <c r="Y243" i="7055"/>
  <c r="AA242" i="7055"/>
  <c r="Z242" i="7055"/>
  <c r="Y242" i="7055"/>
  <c r="AA241" i="7055"/>
  <c r="Z241" i="7055"/>
  <c r="Y241" i="7055"/>
  <c r="AA240" i="7055"/>
  <c r="Y240" i="7055"/>
  <c r="AA239" i="7055"/>
  <c r="Z239" i="7055"/>
  <c r="Y239" i="7055"/>
  <c r="AA238" i="7055"/>
  <c r="Z238" i="7055"/>
  <c r="Y238" i="7055"/>
  <c r="AA237" i="7055"/>
  <c r="Z237" i="7055"/>
  <c r="Y237" i="7055"/>
  <c r="AA236" i="7055"/>
  <c r="Z236" i="7055"/>
  <c r="AA235" i="7055"/>
  <c r="Z235" i="7055"/>
  <c r="Y235" i="7055"/>
  <c r="Z234" i="7055"/>
  <c r="Y234" i="7055"/>
  <c r="AA233" i="7055"/>
  <c r="Z233" i="7055"/>
  <c r="Y233" i="7055"/>
  <c r="AA232" i="7055"/>
  <c r="Z232" i="7055"/>
  <c r="Y232" i="7055"/>
  <c r="AA231" i="7055"/>
  <c r="Z231" i="7055"/>
  <c r="AA230" i="7055"/>
  <c r="Z230" i="7055"/>
  <c r="Y230" i="7055"/>
  <c r="Z229" i="7055"/>
  <c r="Y229" i="7055"/>
  <c r="AA228" i="7055"/>
  <c r="Z228" i="7055"/>
  <c r="Y228" i="7055"/>
  <c r="AA227" i="7055"/>
  <c r="Z227" i="7055"/>
  <c r="Y227" i="7055"/>
  <c r="AA226" i="7055"/>
  <c r="Z226" i="7055"/>
  <c r="Y226" i="7055"/>
  <c r="Z225" i="7055"/>
  <c r="Y225" i="7055"/>
  <c r="AA224" i="7055"/>
  <c r="Y224" i="7055"/>
  <c r="AA223" i="7055"/>
  <c r="Z223" i="7055"/>
  <c r="Y223" i="7055"/>
  <c r="AA222" i="7055"/>
  <c r="Z222" i="7055"/>
  <c r="Y222" i="7055"/>
  <c r="AA221" i="7055"/>
  <c r="Z221" i="7055"/>
  <c r="Y221" i="7055"/>
  <c r="AA220" i="7055"/>
  <c r="Y220" i="7055"/>
  <c r="AA219" i="7055"/>
  <c r="Z219" i="7055"/>
  <c r="Y219" i="7055"/>
  <c r="AA218" i="7055"/>
  <c r="Z218" i="7055"/>
  <c r="Y218" i="7055"/>
  <c r="AA217" i="7055"/>
  <c r="Z217" i="7055"/>
  <c r="Y217" i="7055"/>
  <c r="AA216" i="7055"/>
  <c r="Y216" i="7055"/>
  <c r="AA215" i="7055"/>
  <c r="Z215" i="7055"/>
  <c r="Y215" i="7055"/>
  <c r="AA214" i="7055"/>
  <c r="Z214" i="7055"/>
  <c r="Y214" i="7055"/>
  <c r="AA213" i="7055"/>
  <c r="Z213" i="7055"/>
  <c r="AA212" i="7055"/>
  <c r="Y212" i="7055"/>
  <c r="AA211" i="7055"/>
  <c r="Z211" i="7055"/>
  <c r="Y211" i="7055"/>
  <c r="AA210" i="7055"/>
  <c r="Z210" i="7055"/>
  <c r="AA209" i="7055"/>
  <c r="Z209" i="7055"/>
  <c r="Y209" i="7055"/>
  <c r="AA208" i="7055"/>
  <c r="Y208" i="7055"/>
  <c r="AA207" i="7055"/>
  <c r="Z207" i="7055"/>
  <c r="Y207" i="7055"/>
  <c r="AA206" i="7055"/>
  <c r="Z206" i="7055"/>
  <c r="Y206" i="7055"/>
  <c r="AA205" i="7055"/>
  <c r="Z205" i="7055"/>
  <c r="Y205" i="7055"/>
  <c r="AA204" i="7055"/>
  <c r="Y204" i="7055"/>
  <c r="AA203" i="7055"/>
  <c r="Z203" i="7055"/>
  <c r="Y203" i="7055"/>
  <c r="AA202" i="7055"/>
  <c r="Z202" i="7055"/>
  <c r="Y202" i="7055"/>
  <c r="AA201" i="7055"/>
  <c r="Z201" i="7055"/>
  <c r="Y201" i="7055"/>
  <c r="AA200" i="7055"/>
  <c r="Y200" i="7055"/>
  <c r="AA199" i="7055"/>
  <c r="Z199" i="7055"/>
  <c r="Y199" i="7055"/>
  <c r="AA198" i="7055"/>
  <c r="Z198" i="7055"/>
  <c r="Y198" i="7055"/>
  <c r="AA197" i="7055"/>
  <c r="Z197" i="7055"/>
  <c r="Y197" i="7055"/>
  <c r="AA196" i="7055"/>
  <c r="Y196" i="7055"/>
  <c r="AA195" i="7055"/>
  <c r="Z195" i="7055"/>
  <c r="Y195" i="7055"/>
  <c r="AA194" i="7055"/>
  <c r="Z194" i="7055"/>
  <c r="Y194" i="7055"/>
  <c r="AA193" i="7055"/>
  <c r="Z193" i="7055"/>
  <c r="Y193" i="7055"/>
  <c r="AA192" i="7055"/>
  <c r="Z192" i="7055"/>
  <c r="Y192" i="7055"/>
  <c r="AA191" i="7055"/>
  <c r="Z191" i="7055"/>
  <c r="Y191" i="7055"/>
  <c r="AA190" i="7055"/>
  <c r="Z190" i="7055"/>
  <c r="Y190" i="7055"/>
  <c r="AA189" i="7055"/>
  <c r="Z189" i="7055"/>
  <c r="Y189" i="7055"/>
  <c r="AA188" i="7055"/>
  <c r="Z188" i="7055"/>
  <c r="Y188" i="7055"/>
  <c r="AA187" i="7055"/>
  <c r="Z187" i="7055"/>
  <c r="Y187" i="7055"/>
  <c r="AA186" i="7055"/>
  <c r="Z186" i="7055"/>
  <c r="AA185" i="7055"/>
  <c r="Z185" i="7055"/>
  <c r="AA184" i="7055"/>
  <c r="Z184" i="7055"/>
  <c r="Y184" i="7055"/>
  <c r="AA183" i="7055"/>
  <c r="Z183" i="7055"/>
  <c r="Y183" i="7055"/>
  <c r="AA182" i="7055"/>
  <c r="Z182" i="7055"/>
  <c r="Y182" i="7055"/>
  <c r="AA181" i="7055"/>
  <c r="Z181" i="7055"/>
  <c r="Y181" i="7055"/>
  <c r="AA180" i="7055"/>
  <c r="Z180" i="7055"/>
  <c r="Y180" i="7055"/>
  <c r="AA179" i="7055"/>
  <c r="Z179" i="7055"/>
  <c r="Y179" i="7055"/>
  <c r="AA178" i="7055"/>
  <c r="Z178" i="7055"/>
  <c r="Y178" i="7055"/>
  <c r="Z177" i="7055"/>
  <c r="Y177" i="7055"/>
  <c r="AA176" i="7055"/>
  <c r="Z176" i="7055"/>
  <c r="Y176" i="7055"/>
  <c r="AA175" i="7055"/>
  <c r="Z175" i="7055"/>
  <c r="Y175" i="7055"/>
  <c r="AA174" i="7055"/>
  <c r="Z174" i="7055"/>
  <c r="Y174" i="7055"/>
  <c r="AA173" i="7055"/>
  <c r="Z173" i="7055"/>
  <c r="Y173" i="7055"/>
  <c r="AA172" i="7055"/>
  <c r="Z172" i="7055"/>
  <c r="Y172" i="7055"/>
  <c r="AA171" i="7055"/>
  <c r="Z171" i="7055"/>
  <c r="Y171" i="7055"/>
  <c r="Z170" i="7055"/>
  <c r="Y170" i="7055"/>
  <c r="AA169" i="7055"/>
  <c r="Z169" i="7055"/>
  <c r="Y169" i="7055"/>
  <c r="AA168" i="7055"/>
  <c r="Z168" i="7055"/>
  <c r="Y168" i="7055"/>
  <c r="AA167" i="7055"/>
  <c r="Z167" i="7055"/>
  <c r="Y167" i="7055"/>
  <c r="AA166" i="7055"/>
  <c r="Z166" i="7055"/>
  <c r="Y166" i="7055"/>
  <c r="AA165" i="7055"/>
  <c r="Z165" i="7055"/>
  <c r="Y165" i="7055"/>
  <c r="AA164" i="7055"/>
  <c r="Z164" i="7055"/>
  <c r="Y164" i="7055"/>
  <c r="AA163" i="7055"/>
  <c r="Z163" i="7055"/>
  <c r="AA162" i="7055"/>
  <c r="Z162" i="7055"/>
  <c r="Y162" i="7055"/>
  <c r="AA161" i="7055"/>
  <c r="Y161" i="7055"/>
  <c r="AA160" i="7055"/>
  <c r="Z160" i="7055"/>
  <c r="Y160" i="7055"/>
  <c r="AA159" i="7055"/>
  <c r="Z159" i="7055"/>
  <c r="Y159" i="7055"/>
  <c r="Z158" i="7055"/>
  <c r="Y158" i="7055"/>
  <c r="AA157" i="7055"/>
  <c r="Z157" i="7055"/>
  <c r="Y157" i="7055"/>
  <c r="AA156" i="7055"/>
  <c r="Z156" i="7055"/>
  <c r="Y156" i="7055"/>
  <c r="AA155" i="7055"/>
  <c r="Z155" i="7055"/>
  <c r="Y155" i="7055"/>
  <c r="AA154" i="7055"/>
  <c r="Z154" i="7055"/>
  <c r="Y154" i="7055"/>
  <c r="AA153" i="7055"/>
  <c r="Z153" i="7055"/>
  <c r="Y153" i="7055"/>
  <c r="AA152" i="7055"/>
  <c r="Z152" i="7055"/>
  <c r="Y152" i="7055"/>
  <c r="AA151" i="7055"/>
  <c r="Z151" i="7055"/>
  <c r="Y151" i="7055"/>
  <c r="AA150" i="7055"/>
  <c r="Z150" i="7055"/>
  <c r="Y150" i="7055"/>
  <c r="AA149" i="7055"/>
  <c r="Z149" i="7055"/>
  <c r="Y149" i="7055"/>
  <c r="AA148" i="7055"/>
  <c r="Z148" i="7055"/>
  <c r="Y148" i="7055"/>
  <c r="AA147" i="7055"/>
  <c r="Z147" i="7055"/>
  <c r="Y147" i="7055"/>
  <c r="AA146" i="7055"/>
  <c r="Z146" i="7055"/>
  <c r="Y146" i="7055"/>
  <c r="AA145" i="7055"/>
  <c r="Z145" i="7055"/>
  <c r="Y145" i="7055"/>
  <c r="AA144" i="7055"/>
  <c r="Z144" i="7055"/>
  <c r="Y144" i="7055"/>
  <c r="AA143" i="7055"/>
  <c r="Z143" i="7055"/>
  <c r="Y143" i="7055"/>
  <c r="AA142" i="7055"/>
  <c r="Z142" i="7055"/>
  <c r="Y142" i="7055"/>
  <c r="AA141" i="7055"/>
  <c r="Z141" i="7055"/>
  <c r="Y141" i="7055"/>
  <c r="AA140" i="7055"/>
  <c r="Z140" i="7055"/>
  <c r="Y140" i="7055"/>
  <c r="AA139" i="7055"/>
  <c r="Z139" i="7055"/>
  <c r="Y139" i="7055"/>
  <c r="AA138" i="7055"/>
  <c r="Z138" i="7055"/>
  <c r="Y138" i="7055"/>
  <c r="AA137" i="7055"/>
  <c r="Z137" i="7055"/>
  <c r="Y137" i="7055"/>
  <c r="AA136" i="7055"/>
  <c r="Z136" i="7055"/>
  <c r="Y136" i="7055"/>
  <c r="AA135" i="7055"/>
  <c r="Z135" i="7055"/>
  <c r="AA134" i="7055"/>
  <c r="Z134" i="7055"/>
  <c r="Y134" i="7055"/>
  <c r="AA133" i="7055"/>
  <c r="Z133" i="7055"/>
  <c r="Y133" i="7055"/>
  <c r="AA132" i="7055"/>
  <c r="Z132" i="7055"/>
  <c r="Y132" i="7055"/>
  <c r="AA131" i="7055"/>
  <c r="Z131" i="7055"/>
  <c r="Y131" i="7055"/>
  <c r="AA130" i="7055"/>
  <c r="Z130" i="7055"/>
  <c r="Y130" i="7055"/>
  <c r="AA129" i="7055"/>
  <c r="Z129" i="7055"/>
  <c r="Y129" i="7055"/>
  <c r="AA128" i="7055"/>
  <c r="Z128" i="7055"/>
  <c r="Y128" i="7055"/>
  <c r="AA127" i="7055"/>
  <c r="Z127" i="7055"/>
  <c r="Y127" i="7055"/>
  <c r="AA126" i="7055"/>
  <c r="Z126" i="7055"/>
  <c r="Y126" i="7055"/>
  <c r="AA125" i="7055"/>
  <c r="Z125" i="7055"/>
  <c r="Y125" i="7055"/>
  <c r="AA124" i="7055"/>
  <c r="Z124" i="7055"/>
  <c r="Y124" i="7055"/>
  <c r="AA123" i="7055"/>
  <c r="Z123" i="7055"/>
  <c r="Y123" i="7055"/>
  <c r="AA122" i="7055"/>
  <c r="Z122" i="7055"/>
  <c r="Y122" i="7055"/>
  <c r="AA121" i="7055"/>
  <c r="Z121" i="7055"/>
  <c r="Y121" i="7055"/>
  <c r="AA120" i="7055"/>
  <c r="Z120" i="7055"/>
  <c r="Y120" i="7055"/>
  <c r="AA119" i="7055"/>
  <c r="Z119" i="7055"/>
  <c r="Y119" i="7055"/>
  <c r="AA118" i="7055"/>
  <c r="Z118" i="7055"/>
  <c r="Y118" i="7055"/>
  <c r="AA117" i="7055"/>
  <c r="Z117" i="7055"/>
  <c r="Y117" i="7055"/>
  <c r="AA116" i="7055"/>
  <c r="Z116" i="7055"/>
  <c r="AA115" i="7055"/>
  <c r="Z115" i="7055"/>
  <c r="Y115" i="7055"/>
  <c r="AA114" i="7055"/>
  <c r="Z114" i="7055"/>
  <c r="Y114" i="7055"/>
  <c r="AA113" i="7055"/>
  <c r="Z113" i="7055"/>
  <c r="Y113" i="7055"/>
  <c r="AA112" i="7055"/>
  <c r="Z112" i="7055"/>
  <c r="Y112" i="7055"/>
  <c r="AA111" i="7055"/>
  <c r="Z111" i="7055"/>
  <c r="AA110" i="7055"/>
  <c r="Z110" i="7055"/>
  <c r="Y110" i="7055"/>
  <c r="AA109" i="7055"/>
  <c r="Z109" i="7055"/>
  <c r="Y109" i="7055"/>
  <c r="AA108" i="7055"/>
  <c r="Z108" i="7055"/>
  <c r="AA107" i="7055"/>
  <c r="Z107" i="7055"/>
  <c r="Y107" i="7055"/>
  <c r="AA106" i="7055"/>
  <c r="Z106" i="7055"/>
  <c r="Y106" i="7055"/>
  <c r="AA105" i="7055"/>
  <c r="Z105" i="7055"/>
  <c r="Y105" i="7055"/>
  <c r="AA104" i="7055"/>
  <c r="Z104" i="7055"/>
  <c r="Y104" i="7055"/>
  <c r="AA103" i="7055"/>
  <c r="Z103" i="7055"/>
  <c r="Y103" i="7055"/>
  <c r="AA102" i="7055"/>
  <c r="Z102" i="7055"/>
  <c r="Y102" i="7055"/>
  <c r="AA101" i="7055"/>
  <c r="Z101" i="7055"/>
  <c r="Y101" i="7055"/>
  <c r="AA100" i="7055"/>
  <c r="Z100" i="7055"/>
  <c r="Y100" i="7055"/>
  <c r="AA99" i="7055"/>
  <c r="Z99" i="7055"/>
  <c r="Y99" i="7055"/>
  <c r="AA98" i="7055"/>
  <c r="Z98" i="7055"/>
  <c r="Y98" i="7055"/>
  <c r="AA97" i="7055"/>
  <c r="Z97" i="7055"/>
  <c r="Y97" i="7055"/>
  <c r="AA96" i="7055"/>
  <c r="Z96" i="7055"/>
  <c r="Y96" i="7055"/>
  <c r="AA95" i="7055"/>
  <c r="Z95" i="7055"/>
  <c r="Y95" i="7055"/>
  <c r="AA94" i="7055"/>
  <c r="Z94" i="7055"/>
  <c r="Y94" i="7055"/>
  <c r="AA93" i="7055"/>
  <c r="Z93" i="7055"/>
  <c r="Y93" i="7055"/>
  <c r="AA92" i="7055"/>
  <c r="Z92" i="7055"/>
  <c r="Y92" i="7055"/>
  <c r="AA91" i="7055"/>
  <c r="Z91" i="7055"/>
  <c r="Y91" i="7055"/>
  <c r="AA90" i="7055"/>
  <c r="Z90" i="7055"/>
  <c r="Y90" i="7055"/>
  <c r="AA89" i="7055"/>
  <c r="Z89" i="7055"/>
  <c r="Y89" i="7055"/>
  <c r="AA88" i="7055"/>
  <c r="Z88" i="7055"/>
  <c r="Y88" i="7055"/>
  <c r="AA87" i="7055"/>
  <c r="Z87" i="7055"/>
  <c r="Y87" i="7055"/>
  <c r="AA86" i="7055"/>
  <c r="Z86" i="7055"/>
  <c r="Y86" i="7055"/>
  <c r="AA85" i="7055"/>
  <c r="Z85" i="7055"/>
  <c r="Y85" i="7055"/>
  <c r="AA84" i="7055"/>
  <c r="Z84" i="7055"/>
  <c r="Y84" i="7055"/>
  <c r="AA83" i="7055"/>
  <c r="Z83" i="7055"/>
  <c r="Y83" i="7055"/>
  <c r="AA82" i="7055"/>
  <c r="Z82" i="7055"/>
  <c r="Y82" i="7055"/>
  <c r="AA81" i="7055"/>
  <c r="Z81" i="7055"/>
  <c r="Y81" i="7055"/>
  <c r="AA80" i="7055"/>
  <c r="Z80" i="7055"/>
  <c r="Y80" i="7055"/>
  <c r="AA79" i="7055"/>
  <c r="Z79" i="7055"/>
  <c r="Y79" i="7055"/>
  <c r="AA78" i="7055"/>
  <c r="Z78" i="7055"/>
  <c r="Y78" i="7055"/>
  <c r="Z77" i="7055"/>
  <c r="Y77" i="7055"/>
  <c r="AA76" i="7055"/>
  <c r="Z76" i="7055"/>
  <c r="Y76" i="7055"/>
  <c r="AA75" i="7055"/>
  <c r="Z75" i="7055"/>
  <c r="Y75" i="7055"/>
  <c r="AA74" i="7055"/>
  <c r="Z74" i="7055"/>
  <c r="Y74" i="7055"/>
  <c r="AA73" i="7055"/>
  <c r="Z73" i="7055"/>
  <c r="Y73" i="7055"/>
  <c r="AA72" i="7055"/>
  <c r="Z72" i="7055"/>
  <c r="Y72" i="7055"/>
  <c r="AA71" i="7055"/>
  <c r="Z71" i="7055"/>
  <c r="AA70" i="7055"/>
  <c r="Z70" i="7055"/>
  <c r="Y70" i="7055"/>
  <c r="AA69" i="7055"/>
  <c r="Z69" i="7055"/>
  <c r="Y69" i="7055"/>
  <c r="AA68" i="7055"/>
  <c r="Z68" i="7055"/>
  <c r="AA67" i="7055"/>
  <c r="Z67" i="7055"/>
  <c r="Y67" i="7055"/>
  <c r="AA66" i="7055"/>
  <c r="Z66" i="7055"/>
  <c r="Y66" i="7055"/>
  <c r="AA65" i="7055"/>
  <c r="Z65" i="7055"/>
  <c r="Y65" i="7055"/>
  <c r="AA64" i="7055"/>
  <c r="Z64" i="7055"/>
  <c r="Y64" i="7055"/>
  <c r="AA63" i="7055"/>
  <c r="Z63" i="7055"/>
  <c r="Y63" i="7055"/>
  <c r="Z62" i="7055"/>
  <c r="Y62" i="7055"/>
  <c r="AA61" i="7055"/>
  <c r="Z61" i="7055"/>
  <c r="Y61" i="7055"/>
  <c r="AA60" i="7055"/>
  <c r="Z60" i="7055"/>
  <c r="Y60" i="7055"/>
  <c r="AA59" i="7055"/>
  <c r="Z59" i="7055"/>
  <c r="Y59" i="7055"/>
  <c r="AA58" i="7055"/>
  <c r="Z58" i="7055"/>
  <c r="Y58" i="7055"/>
  <c r="AA57" i="7055"/>
  <c r="Z57" i="7055"/>
  <c r="Y57" i="7055"/>
  <c r="AA56" i="7055"/>
  <c r="Z56" i="7055"/>
  <c r="Y56" i="7055"/>
  <c r="AA55" i="7055"/>
  <c r="Z55" i="7055"/>
  <c r="AA54" i="7055"/>
  <c r="Z54" i="7055"/>
  <c r="Y54" i="7055"/>
  <c r="AA53" i="7055"/>
  <c r="Z53" i="7055"/>
  <c r="Y53" i="7055"/>
  <c r="AA52" i="7055"/>
  <c r="Z52" i="7055"/>
  <c r="Y52" i="7055"/>
  <c r="AA51" i="7055"/>
  <c r="Z51" i="7055"/>
  <c r="Y51" i="7055"/>
  <c r="AA50" i="7055"/>
  <c r="Z50" i="7055"/>
  <c r="Y50" i="7055"/>
  <c r="AA49" i="7055"/>
  <c r="Z49" i="7055"/>
  <c r="Y49" i="7055"/>
  <c r="AA48" i="7055"/>
  <c r="Z48" i="7055"/>
  <c r="Y48" i="7055"/>
  <c r="AA47" i="7055"/>
  <c r="Z47" i="7055"/>
  <c r="Y47" i="7055"/>
  <c r="AA46" i="7055"/>
  <c r="Z46" i="7055"/>
  <c r="Y46" i="7055"/>
  <c r="AA45" i="7055"/>
  <c r="Z45" i="7055"/>
  <c r="Y45" i="7055"/>
  <c r="AA44" i="7055"/>
  <c r="Z44" i="7055"/>
  <c r="Y44" i="7055"/>
  <c r="AA43" i="7055"/>
  <c r="Z43" i="7055"/>
  <c r="Y43" i="7055"/>
  <c r="AA42" i="7055"/>
  <c r="Z42" i="7055"/>
  <c r="Y42" i="7055"/>
  <c r="AA41" i="7055"/>
  <c r="Z41" i="7055"/>
  <c r="Y41" i="7055"/>
  <c r="AA40" i="7055"/>
  <c r="Z40" i="7055"/>
  <c r="Y40" i="7055"/>
  <c r="AA39" i="7055"/>
  <c r="Z39" i="7055"/>
  <c r="Y39" i="7055"/>
  <c r="AA38" i="7055"/>
  <c r="Z38" i="7055"/>
  <c r="Y38" i="7055"/>
  <c r="AA37" i="7055"/>
  <c r="Z37" i="7055"/>
  <c r="Y37" i="7055"/>
  <c r="AA36" i="7055"/>
  <c r="Z36" i="7055"/>
  <c r="AA35" i="7055"/>
  <c r="Z35" i="7055"/>
  <c r="Y35" i="7055"/>
  <c r="AA34" i="7055"/>
  <c r="Z34" i="7055"/>
  <c r="Y34" i="7055"/>
  <c r="AA33" i="7055"/>
  <c r="Z33" i="7055"/>
  <c r="Y33" i="7055"/>
  <c r="AA32" i="7055"/>
  <c r="Z32" i="7055"/>
  <c r="Y32" i="7055"/>
  <c r="AA31" i="7055"/>
  <c r="Z31" i="7055"/>
  <c r="Y31" i="7055"/>
  <c r="AA30" i="7055"/>
  <c r="Z30" i="7055"/>
  <c r="Y30" i="7055"/>
  <c r="AA29" i="7055"/>
  <c r="Z29" i="7055"/>
  <c r="Y29" i="7055"/>
  <c r="AA28" i="7055"/>
  <c r="Z28" i="7055"/>
  <c r="Y28" i="7055"/>
  <c r="AA27" i="7055"/>
  <c r="Z27" i="7055"/>
  <c r="AA26" i="7055"/>
  <c r="Z26" i="7055"/>
  <c r="Y26" i="7055"/>
  <c r="AA25" i="7055"/>
  <c r="Z25" i="7055"/>
  <c r="Y25" i="7055"/>
  <c r="AA24" i="7055"/>
  <c r="Z24" i="7055"/>
  <c r="Y24" i="7055"/>
  <c r="AA23" i="7055"/>
  <c r="Z23" i="7055"/>
  <c r="Y23" i="7055"/>
  <c r="AA22" i="7055"/>
  <c r="Z22" i="7055"/>
  <c r="Y22" i="7055"/>
  <c r="AA21" i="7055"/>
  <c r="Z21" i="7055"/>
  <c r="Y21" i="7055"/>
  <c r="AA20" i="7055"/>
  <c r="Z20" i="7055"/>
  <c r="Y20" i="7055"/>
  <c r="AA19" i="7055"/>
  <c r="Z19" i="7055"/>
  <c r="Y19" i="7055"/>
  <c r="AA18" i="7055"/>
  <c r="Z18" i="7055"/>
  <c r="Y18" i="7055"/>
  <c r="AA17" i="7055"/>
  <c r="Z17" i="7055"/>
  <c r="Y17" i="7055"/>
  <c r="AA16" i="7055"/>
  <c r="Z16" i="7055"/>
  <c r="Y16" i="7055"/>
  <c r="AA15" i="7055"/>
  <c r="Z15" i="7055"/>
  <c r="Y15" i="7055"/>
  <c r="AA14" i="7055"/>
  <c r="Z14" i="7055"/>
  <c r="Y14" i="7055"/>
  <c r="AA13" i="7055"/>
  <c r="Z13" i="7055"/>
  <c r="Y13" i="7055"/>
  <c r="AA12" i="7055"/>
  <c r="Z12" i="7055"/>
  <c r="Y12" i="7055"/>
  <c r="AA11" i="7055"/>
  <c r="Y11" i="7055"/>
  <c r="AA10" i="7055"/>
  <c r="Z10" i="7055"/>
  <c r="Y10" i="7055"/>
  <c r="Z9" i="7055"/>
  <c r="Y9" i="7055"/>
  <c r="AA8" i="7055"/>
  <c r="Z8" i="7055"/>
  <c r="Y8" i="7055"/>
  <c r="AA7" i="7055"/>
  <c r="Z7" i="7055"/>
  <c r="Y7" i="7055"/>
  <c r="AA6" i="7055"/>
  <c r="Z6" i="7055"/>
  <c r="Y6" i="7055"/>
  <c r="AA5" i="7055"/>
  <c r="Z5" i="7055"/>
  <c r="Y5" i="7055"/>
  <c r="AA4" i="7055"/>
  <c r="Y4" i="7055"/>
  <c r="AA3" i="7055"/>
  <c r="Z3" i="7055"/>
  <c r="Y3" i="7055"/>
  <c r="AA2" i="7055"/>
  <c r="Z2" i="7055"/>
  <c r="Y2" i="7055"/>
  <c r="W1801" i="7055"/>
  <c r="W1800" i="7055"/>
  <c r="W1799" i="7055"/>
  <c r="W1798" i="7055"/>
  <c r="W1797" i="7055"/>
  <c r="W1796" i="7055"/>
  <c r="W1795" i="7055"/>
  <c r="W1794" i="7055"/>
  <c r="W1793" i="7055"/>
  <c r="W1792" i="7055"/>
  <c r="W1791" i="7055"/>
  <c r="W1790" i="7055"/>
  <c r="W1789" i="7055"/>
  <c r="W1788" i="7055"/>
  <c r="W1787" i="7055"/>
  <c r="W1786" i="7055"/>
  <c r="W1785" i="7055"/>
  <c r="W1784" i="7055"/>
  <c r="W1783" i="7055"/>
  <c r="W1782" i="7055"/>
  <c r="W1781" i="7055"/>
  <c r="W1780" i="7055"/>
  <c r="W1779" i="7055"/>
  <c r="W1778" i="7055"/>
  <c r="W1777" i="7055"/>
  <c r="W1776" i="7055"/>
  <c r="W1775" i="7055"/>
  <c r="W1774" i="7055"/>
  <c r="W1773" i="7055"/>
  <c r="W1772" i="7055"/>
  <c r="W1771" i="7055"/>
  <c r="W1770" i="7055"/>
  <c r="W1769" i="7055"/>
  <c r="W1768" i="7055"/>
  <c r="W1767" i="7055"/>
  <c r="W1766" i="7055"/>
  <c r="W1765" i="7055"/>
  <c r="W1764" i="7055"/>
  <c r="W1763" i="7055"/>
  <c r="W1762" i="7055"/>
  <c r="W1761" i="7055"/>
  <c r="W1760" i="7055"/>
  <c r="W1759" i="7055"/>
  <c r="W1758" i="7055"/>
  <c r="W1757" i="7055"/>
  <c r="W1756" i="7055"/>
  <c r="W1755" i="7055"/>
  <c r="W1754" i="7055"/>
  <c r="W1753" i="7055"/>
  <c r="W1752" i="7055"/>
  <c r="W1751" i="7055"/>
  <c r="W1750" i="7055"/>
  <c r="W1749" i="7055"/>
  <c r="W1748" i="7055"/>
  <c r="W1747" i="7055"/>
  <c r="W1746" i="7055"/>
  <c r="W1745" i="7055"/>
  <c r="W1744" i="7055"/>
  <c r="W1743" i="7055"/>
  <c r="W1742" i="7055"/>
  <c r="W1741" i="7055"/>
  <c r="W1740" i="7055"/>
  <c r="W1739" i="7055"/>
  <c r="W1738" i="7055"/>
  <c r="W1737" i="7055"/>
  <c r="W1736" i="7055"/>
  <c r="W1735" i="7055"/>
  <c r="W1734" i="7055"/>
  <c r="W1733" i="7055"/>
  <c r="W1732" i="7055"/>
  <c r="W1731" i="7055"/>
  <c r="W1730" i="7055"/>
  <c r="W1729" i="7055"/>
  <c r="W1728" i="7055"/>
  <c r="W1727" i="7055"/>
  <c r="W1726" i="7055"/>
  <c r="W1725" i="7055"/>
  <c r="W1724" i="7055"/>
  <c r="W1723" i="7055"/>
  <c r="W1722" i="7055"/>
  <c r="W1721" i="7055"/>
  <c r="W1720" i="7055"/>
  <c r="W1719" i="7055"/>
  <c r="W1718" i="7055"/>
  <c r="W1717" i="7055"/>
  <c r="W1716" i="7055"/>
  <c r="W1715" i="7055"/>
  <c r="W1714" i="7055"/>
  <c r="W1713" i="7055"/>
  <c r="W1712" i="7055"/>
  <c r="W1711" i="7055"/>
  <c r="W1710" i="7055"/>
  <c r="W1709" i="7055"/>
  <c r="W1708" i="7055"/>
  <c r="W1707" i="7055"/>
  <c r="W1706" i="7055"/>
  <c r="W1705" i="7055"/>
  <c r="W1704" i="7055"/>
  <c r="W1703" i="7055"/>
  <c r="W1702" i="7055"/>
  <c r="W1701" i="7055"/>
  <c r="W1700" i="7055"/>
  <c r="W1699" i="7055"/>
  <c r="W1698" i="7055"/>
  <c r="W1697" i="7055"/>
  <c r="W1696" i="7055"/>
  <c r="W1695" i="7055"/>
  <c r="W1694" i="7055"/>
  <c r="W1693" i="7055"/>
  <c r="W1692" i="7055"/>
  <c r="W1691" i="7055"/>
  <c r="W1690" i="7055"/>
  <c r="W1689" i="7055"/>
  <c r="W1688" i="7055"/>
  <c r="W1687" i="7055"/>
  <c r="W1686" i="7055"/>
  <c r="W1685" i="7055"/>
  <c r="W1684" i="7055"/>
  <c r="W1683" i="7055"/>
  <c r="W1682" i="7055"/>
  <c r="W1681" i="7055"/>
  <c r="W1680" i="7055"/>
  <c r="W1679" i="7055"/>
  <c r="W1678" i="7055"/>
  <c r="W1677" i="7055"/>
  <c r="W1676" i="7055"/>
  <c r="W1675" i="7055"/>
  <c r="W1674" i="7055"/>
  <c r="W1673" i="7055"/>
  <c r="W1672" i="7055"/>
  <c r="W1671" i="7055"/>
  <c r="W1670" i="7055"/>
  <c r="W1669" i="7055"/>
  <c r="W1668" i="7055"/>
  <c r="W1667" i="7055"/>
  <c r="W1666" i="7055"/>
  <c r="W1665" i="7055"/>
  <c r="W1664" i="7055"/>
  <c r="W1663" i="7055"/>
  <c r="W1662" i="7055"/>
  <c r="W1661" i="7055"/>
  <c r="W1660" i="7055"/>
  <c r="W1659" i="7055"/>
  <c r="W1658" i="7055"/>
  <c r="W1657" i="7055"/>
  <c r="W1656" i="7055"/>
  <c r="W1655" i="7055"/>
  <c r="W1654" i="7055"/>
  <c r="W1653" i="7055"/>
  <c r="W1652" i="7055"/>
  <c r="W1651" i="7055"/>
  <c r="W1650" i="7055"/>
  <c r="W1649" i="7055"/>
  <c r="W1648" i="7055"/>
  <c r="W1647" i="7055"/>
  <c r="W1646" i="7055"/>
  <c r="W1645" i="7055"/>
  <c r="W1644" i="7055"/>
  <c r="W1643" i="7055"/>
  <c r="W1642" i="7055"/>
  <c r="W1641" i="7055"/>
  <c r="W1640" i="7055"/>
  <c r="W1639" i="7055"/>
  <c r="W1638" i="7055"/>
  <c r="W1637" i="7055"/>
  <c r="W1636" i="7055"/>
  <c r="W1635" i="7055"/>
  <c r="W1634" i="7055"/>
  <c r="W1633" i="7055"/>
  <c r="W1632" i="7055"/>
  <c r="W1631" i="7055"/>
  <c r="W1630" i="7055"/>
  <c r="W1629" i="7055"/>
  <c r="W1628" i="7055"/>
  <c r="W1627" i="7055"/>
  <c r="W1626" i="7055"/>
  <c r="W1625" i="7055"/>
  <c r="W1624" i="7055"/>
  <c r="W1623" i="7055"/>
  <c r="W1622" i="7055"/>
  <c r="W1621" i="7055"/>
  <c r="W1620" i="7055"/>
  <c r="W1619" i="7055"/>
  <c r="W1618" i="7055"/>
  <c r="W1617" i="7055"/>
  <c r="W1616" i="7055"/>
  <c r="W1615" i="7055"/>
  <c r="W1614" i="7055"/>
  <c r="W1613" i="7055"/>
  <c r="W1612" i="7055"/>
  <c r="W1611" i="7055"/>
  <c r="W1610" i="7055"/>
  <c r="W1609" i="7055"/>
  <c r="W1608" i="7055"/>
  <c r="W1607" i="7055"/>
  <c r="W1606" i="7055"/>
  <c r="W1605" i="7055"/>
  <c r="W1604" i="7055"/>
  <c r="W1603" i="7055"/>
  <c r="W1602" i="7055"/>
  <c r="W1601" i="7055"/>
  <c r="W1600" i="7055"/>
  <c r="W1599" i="7055"/>
  <c r="W1598" i="7055"/>
  <c r="W1597" i="7055"/>
  <c r="W1596" i="7055"/>
  <c r="W1595" i="7055"/>
  <c r="W1594" i="7055"/>
  <c r="W1593" i="7055"/>
  <c r="W1592" i="7055"/>
  <c r="W1591" i="7055"/>
  <c r="W1590" i="7055"/>
  <c r="W1589" i="7055"/>
  <c r="W1588" i="7055"/>
  <c r="W1587" i="7055"/>
  <c r="W1586" i="7055"/>
  <c r="W1585" i="7055"/>
  <c r="W1584" i="7055"/>
  <c r="W1583" i="7055"/>
  <c r="W1582" i="7055"/>
  <c r="W1581" i="7055"/>
  <c r="W1580" i="7055"/>
  <c r="W1579" i="7055"/>
  <c r="W1578" i="7055"/>
  <c r="W1577" i="7055"/>
  <c r="W1576" i="7055"/>
  <c r="W1575" i="7055"/>
  <c r="W1574" i="7055"/>
  <c r="W1573" i="7055"/>
  <c r="W1572" i="7055"/>
  <c r="W1571" i="7055"/>
  <c r="W1570" i="7055"/>
  <c r="W1569" i="7055"/>
  <c r="W1568" i="7055"/>
  <c r="W1567" i="7055"/>
  <c r="W1566" i="7055"/>
  <c r="W1565" i="7055"/>
  <c r="W1564" i="7055"/>
  <c r="W1563" i="7055"/>
  <c r="W1562" i="7055"/>
  <c r="W1561" i="7055"/>
  <c r="W1560" i="7055"/>
  <c r="W1559" i="7055"/>
  <c r="W1558" i="7055"/>
  <c r="W1557" i="7055"/>
  <c r="W1556" i="7055"/>
  <c r="W1555" i="7055"/>
  <c r="W1554" i="7055"/>
  <c r="W1553" i="7055"/>
  <c r="W1552" i="7055"/>
  <c r="W1551" i="7055"/>
  <c r="W1550" i="7055"/>
  <c r="W1549" i="7055"/>
  <c r="W1548" i="7055"/>
  <c r="W1547" i="7055"/>
  <c r="W1546" i="7055"/>
  <c r="W1545" i="7055"/>
  <c r="W1544" i="7055"/>
  <c r="W1543" i="7055"/>
  <c r="W1542" i="7055"/>
  <c r="W1541" i="7055"/>
  <c r="W1540" i="7055"/>
  <c r="W1539" i="7055"/>
  <c r="W1538" i="7055"/>
  <c r="W1537" i="7055"/>
  <c r="W1536" i="7055"/>
  <c r="W1535" i="7055"/>
  <c r="W1534" i="7055"/>
  <c r="W1533" i="7055"/>
  <c r="W1532" i="7055"/>
  <c r="W1531" i="7055"/>
  <c r="W1530" i="7055"/>
  <c r="W1529" i="7055"/>
  <c r="W1528" i="7055"/>
  <c r="W1527" i="7055"/>
  <c r="W1526" i="7055"/>
  <c r="W1525" i="7055"/>
  <c r="W1524" i="7055"/>
  <c r="W1523" i="7055"/>
  <c r="W1522" i="7055"/>
  <c r="W1521" i="7055"/>
  <c r="W1520" i="7055"/>
  <c r="W1519" i="7055"/>
  <c r="W1518" i="7055"/>
  <c r="W1517" i="7055"/>
  <c r="W1516" i="7055"/>
  <c r="W1515" i="7055"/>
  <c r="W1514" i="7055"/>
  <c r="W1513" i="7055"/>
  <c r="W1512" i="7055"/>
  <c r="W1511" i="7055"/>
  <c r="W1510" i="7055"/>
  <c r="W1509" i="7055"/>
  <c r="W1508" i="7055"/>
  <c r="W1507" i="7055"/>
  <c r="W1506" i="7055"/>
  <c r="W1505" i="7055"/>
  <c r="W1504" i="7055"/>
  <c r="W1503" i="7055"/>
  <c r="W1502" i="7055"/>
  <c r="W1501" i="7055"/>
  <c r="W1500" i="7055"/>
  <c r="W1499" i="7055"/>
  <c r="W1498" i="7055"/>
  <c r="W1497" i="7055"/>
  <c r="W1496" i="7055"/>
  <c r="W1495" i="7055"/>
  <c r="W1494" i="7055"/>
  <c r="W1493" i="7055"/>
  <c r="W1492" i="7055"/>
  <c r="W1491" i="7055"/>
  <c r="W1490" i="7055"/>
  <c r="W1489" i="7055"/>
  <c r="W1488" i="7055"/>
  <c r="W1487" i="7055"/>
  <c r="W1486" i="7055"/>
  <c r="W1485" i="7055"/>
  <c r="W1484" i="7055"/>
  <c r="W1483" i="7055"/>
  <c r="W1482" i="7055"/>
  <c r="W1481" i="7055"/>
  <c r="W1480" i="7055"/>
  <c r="W1479" i="7055"/>
  <c r="W1478" i="7055"/>
  <c r="W1477" i="7055"/>
  <c r="W1476" i="7055"/>
  <c r="W1475" i="7055"/>
  <c r="W1474" i="7055"/>
  <c r="W1473" i="7055"/>
  <c r="W1472" i="7055"/>
  <c r="W1471" i="7055"/>
  <c r="W1470" i="7055"/>
  <c r="W1469" i="7055"/>
  <c r="W1468" i="7055"/>
  <c r="W1467" i="7055"/>
  <c r="W1466" i="7055"/>
  <c r="W1465" i="7055"/>
  <c r="W1464" i="7055"/>
  <c r="W1463" i="7055"/>
  <c r="W1462" i="7055"/>
  <c r="W1461" i="7055"/>
  <c r="W1460" i="7055"/>
  <c r="W1459" i="7055"/>
  <c r="W1458" i="7055"/>
  <c r="W1457" i="7055"/>
  <c r="W1456" i="7055"/>
  <c r="W1455" i="7055"/>
  <c r="W1454" i="7055"/>
  <c r="W1453" i="7055"/>
  <c r="W1452" i="7055"/>
  <c r="W1451" i="7055"/>
  <c r="W1450" i="7055"/>
  <c r="W1449" i="7055"/>
  <c r="W1448" i="7055"/>
  <c r="W1447" i="7055"/>
  <c r="W1446" i="7055"/>
  <c r="W1445" i="7055"/>
  <c r="W1444" i="7055"/>
  <c r="W1443" i="7055"/>
  <c r="W1442" i="7055"/>
  <c r="W1441" i="7055"/>
  <c r="W1440" i="7055"/>
  <c r="W1439" i="7055"/>
  <c r="W1438" i="7055"/>
  <c r="W1437" i="7055"/>
  <c r="W1436" i="7055"/>
  <c r="W1435" i="7055"/>
  <c r="W1434" i="7055"/>
  <c r="W1433" i="7055"/>
  <c r="W1432" i="7055"/>
  <c r="W1431" i="7055"/>
  <c r="W1430" i="7055"/>
  <c r="W1429" i="7055"/>
  <c r="W1428" i="7055"/>
  <c r="W1427" i="7055"/>
  <c r="W1426" i="7055"/>
  <c r="W1425" i="7055"/>
  <c r="W1424" i="7055"/>
  <c r="W1423" i="7055"/>
  <c r="W1422" i="7055"/>
  <c r="W1421" i="7055"/>
  <c r="W1420" i="7055"/>
  <c r="W1419" i="7055"/>
  <c r="W1418" i="7055"/>
  <c r="W1417" i="7055"/>
  <c r="W1416" i="7055"/>
  <c r="W1415" i="7055"/>
  <c r="W1414" i="7055"/>
  <c r="W1413" i="7055"/>
  <c r="W1412" i="7055"/>
  <c r="W1411" i="7055"/>
  <c r="W1410" i="7055"/>
  <c r="W1409" i="7055"/>
  <c r="W1408" i="7055"/>
  <c r="W1407" i="7055"/>
  <c r="W1406" i="7055"/>
  <c r="W1405" i="7055"/>
  <c r="W1404" i="7055"/>
  <c r="W1403" i="7055"/>
  <c r="W1402" i="7055"/>
  <c r="W1401" i="7055"/>
  <c r="W1400" i="7055"/>
  <c r="W1399" i="7055"/>
  <c r="W1398" i="7055"/>
  <c r="W1397" i="7055"/>
  <c r="W1396" i="7055"/>
  <c r="W1395" i="7055"/>
  <c r="W1394" i="7055"/>
  <c r="W1393" i="7055"/>
  <c r="W1392" i="7055"/>
  <c r="W1391" i="7055"/>
  <c r="W1390" i="7055"/>
  <c r="W1389" i="7055"/>
  <c r="W1388" i="7055"/>
  <c r="W1387" i="7055"/>
  <c r="W1386" i="7055"/>
  <c r="W1385" i="7055"/>
  <c r="W1384" i="7055"/>
  <c r="W1383" i="7055"/>
  <c r="W1382" i="7055"/>
  <c r="W1381" i="7055"/>
  <c r="W1380" i="7055"/>
  <c r="W1379" i="7055"/>
  <c r="W1378" i="7055"/>
  <c r="W1377" i="7055"/>
  <c r="W1376" i="7055"/>
  <c r="W1375" i="7055"/>
  <c r="W1374" i="7055"/>
  <c r="W1373" i="7055"/>
  <c r="W1372" i="7055"/>
  <c r="W1371" i="7055"/>
  <c r="W1370" i="7055"/>
  <c r="W1369" i="7055"/>
  <c r="W1368" i="7055"/>
  <c r="W1367" i="7055"/>
  <c r="W1366" i="7055"/>
  <c r="W1365" i="7055"/>
  <c r="W1364" i="7055"/>
  <c r="W1363" i="7055"/>
  <c r="W1362" i="7055"/>
  <c r="W1361" i="7055"/>
  <c r="W1360" i="7055"/>
  <c r="W1359" i="7055"/>
  <c r="W1358" i="7055"/>
  <c r="W1357" i="7055"/>
  <c r="W1356" i="7055"/>
  <c r="W1355" i="7055"/>
  <c r="W1354" i="7055"/>
  <c r="W1353" i="7055"/>
  <c r="W1352" i="7055"/>
  <c r="W1351" i="7055"/>
  <c r="W1350" i="7055"/>
  <c r="W1349" i="7055"/>
  <c r="W1348" i="7055"/>
  <c r="W1347" i="7055"/>
  <c r="W1346" i="7055"/>
  <c r="W1345" i="7055"/>
  <c r="W1344" i="7055"/>
  <c r="W1343" i="7055"/>
  <c r="W1342" i="7055"/>
  <c r="W1341" i="7055"/>
  <c r="W1340" i="7055"/>
  <c r="W1339" i="7055"/>
  <c r="W1338" i="7055"/>
  <c r="W1337" i="7055"/>
  <c r="W1336" i="7055"/>
  <c r="W1335" i="7055"/>
  <c r="W1334" i="7055"/>
  <c r="W1333" i="7055"/>
  <c r="W1332" i="7055"/>
  <c r="W1331" i="7055"/>
  <c r="W1330" i="7055"/>
  <c r="W1329" i="7055"/>
  <c r="W1328" i="7055"/>
  <c r="W1327" i="7055"/>
  <c r="W1326" i="7055"/>
  <c r="W1325" i="7055"/>
  <c r="W1324" i="7055"/>
  <c r="W1323" i="7055"/>
  <c r="W1322" i="7055"/>
  <c r="W1321" i="7055"/>
  <c r="W1320" i="7055"/>
  <c r="W1319" i="7055"/>
  <c r="W1318" i="7055"/>
  <c r="W1317" i="7055"/>
  <c r="W1316" i="7055"/>
  <c r="W1315" i="7055"/>
  <c r="W1314" i="7055"/>
  <c r="W1313" i="7055"/>
  <c r="W1312" i="7055"/>
  <c r="W1311" i="7055"/>
  <c r="W1310" i="7055"/>
  <c r="W1309" i="7055"/>
  <c r="W1308" i="7055"/>
  <c r="W1307" i="7055"/>
  <c r="W1306" i="7055"/>
  <c r="W1305" i="7055"/>
  <c r="W1304" i="7055"/>
  <c r="W1303" i="7055"/>
  <c r="W1302" i="7055"/>
  <c r="W1301" i="7055"/>
  <c r="W1300" i="7055"/>
  <c r="W1299" i="7055"/>
  <c r="W1298" i="7055"/>
  <c r="W1297" i="7055"/>
  <c r="W1296" i="7055"/>
  <c r="W1295" i="7055"/>
  <c r="W1294" i="7055"/>
  <c r="W1293" i="7055"/>
  <c r="W1292" i="7055"/>
  <c r="W1291" i="7055"/>
  <c r="W1290" i="7055"/>
  <c r="W1289" i="7055"/>
  <c r="W1288" i="7055"/>
  <c r="W1287" i="7055"/>
  <c r="W1286" i="7055"/>
  <c r="W1285" i="7055"/>
  <c r="W1284" i="7055"/>
  <c r="W1283" i="7055"/>
  <c r="W1282" i="7055"/>
  <c r="W1281" i="7055"/>
  <c r="W1280" i="7055"/>
  <c r="W1279" i="7055"/>
  <c r="W1278" i="7055"/>
  <c r="W1277" i="7055"/>
  <c r="W1276" i="7055"/>
  <c r="W1275" i="7055"/>
  <c r="W1274" i="7055"/>
  <c r="W1273" i="7055"/>
  <c r="W1272" i="7055"/>
  <c r="W1271" i="7055"/>
  <c r="W1270" i="7055"/>
  <c r="W1269" i="7055"/>
  <c r="W1268" i="7055"/>
  <c r="W1267" i="7055"/>
  <c r="W1266" i="7055"/>
  <c r="W1265" i="7055"/>
  <c r="W1264" i="7055"/>
  <c r="W1263" i="7055"/>
  <c r="W1262" i="7055"/>
  <c r="W1261" i="7055"/>
  <c r="W1260" i="7055"/>
  <c r="W1259" i="7055"/>
  <c r="W1258" i="7055"/>
  <c r="W1257" i="7055"/>
  <c r="W1256" i="7055"/>
  <c r="W1255" i="7055"/>
  <c r="W1254" i="7055"/>
  <c r="W1253" i="7055"/>
  <c r="W1252" i="7055"/>
  <c r="W1251" i="7055"/>
  <c r="W1250" i="7055"/>
  <c r="W1249" i="7055"/>
  <c r="W1248" i="7055"/>
  <c r="W1247" i="7055"/>
  <c r="W1246" i="7055"/>
  <c r="W1245" i="7055"/>
  <c r="W1244" i="7055"/>
  <c r="W1243" i="7055"/>
  <c r="W1242" i="7055"/>
  <c r="W1241" i="7055"/>
  <c r="W1240" i="7055"/>
  <c r="W1239" i="7055"/>
  <c r="W1238" i="7055"/>
  <c r="W1237" i="7055"/>
  <c r="W1236" i="7055"/>
  <c r="W1235" i="7055"/>
  <c r="W1234" i="7055"/>
  <c r="W1233" i="7055"/>
  <c r="W1232" i="7055"/>
  <c r="W1231" i="7055"/>
  <c r="W1230" i="7055"/>
  <c r="W1229" i="7055"/>
  <c r="W1228" i="7055"/>
  <c r="W1227" i="7055"/>
  <c r="W1226" i="7055"/>
  <c r="W1225" i="7055"/>
  <c r="W1224" i="7055"/>
  <c r="W1223" i="7055"/>
  <c r="W1222" i="7055"/>
  <c r="W1221" i="7055"/>
  <c r="W1220" i="7055"/>
  <c r="W1219" i="7055"/>
  <c r="W1218" i="7055"/>
  <c r="W1217" i="7055"/>
  <c r="W1216" i="7055"/>
  <c r="W1215" i="7055"/>
  <c r="W1214" i="7055"/>
  <c r="W1213" i="7055"/>
  <c r="W1212" i="7055"/>
  <c r="W1211" i="7055"/>
  <c r="W1210" i="7055"/>
  <c r="W1209" i="7055"/>
  <c r="W1208" i="7055"/>
  <c r="W1207" i="7055"/>
  <c r="W1206" i="7055"/>
  <c r="W1205" i="7055"/>
  <c r="W1204" i="7055"/>
  <c r="W1203" i="7055"/>
  <c r="W1202" i="7055"/>
  <c r="W1201" i="7055"/>
  <c r="W1200" i="7055"/>
  <c r="W1199" i="7055"/>
  <c r="W1198" i="7055"/>
  <c r="W1197" i="7055"/>
  <c r="W1196" i="7055"/>
  <c r="W1195" i="7055"/>
  <c r="W1194" i="7055"/>
  <c r="W1193" i="7055"/>
  <c r="W1192" i="7055"/>
  <c r="W1191" i="7055"/>
  <c r="W1190" i="7055"/>
  <c r="W1189" i="7055"/>
  <c r="W1188" i="7055"/>
  <c r="W1187" i="7055"/>
  <c r="W1186" i="7055"/>
  <c r="W1185" i="7055"/>
  <c r="W1184" i="7055"/>
  <c r="W1183" i="7055"/>
  <c r="W1182" i="7055"/>
  <c r="W1181" i="7055"/>
  <c r="W1180" i="7055"/>
  <c r="W1179" i="7055"/>
  <c r="W1178" i="7055"/>
  <c r="W1177" i="7055"/>
  <c r="W1176" i="7055"/>
  <c r="W1175" i="7055"/>
  <c r="W1174" i="7055"/>
  <c r="W1173" i="7055"/>
  <c r="W1172" i="7055"/>
  <c r="W1171" i="7055"/>
  <c r="W1170" i="7055"/>
  <c r="W1169" i="7055"/>
  <c r="W1168" i="7055"/>
  <c r="W1167" i="7055"/>
  <c r="W1166" i="7055"/>
  <c r="W1165" i="7055"/>
  <c r="W1164" i="7055"/>
  <c r="W1163" i="7055"/>
  <c r="W1162" i="7055"/>
  <c r="W1161" i="7055"/>
  <c r="W1160" i="7055"/>
  <c r="W1159" i="7055"/>
  <c r="W1158" i="7055"/>
  <c r="W1157" i="7055"/>
  <c r="W1156" i="7055"/>
  <c r="W1155" i="7055"/>
  <c r="W1154" i="7055"/>
  <c r="W1153" i="7055"/>
  <c r="W1152" i="7055"/>
  <c r="W1151" i="7055"/>
  <c r="W1150" i="7055"/>
  <c r="W1149" i="7055"/>
  <c r="W1148" i="7055"/>
  <c r="W1147" i="7055"/>
  <c r="W1146" i="7055"/>
  <c r="W1145" i="7055"/>
  <c r="W1144" i="7055"/>
  <c r="W1143" i="7055"/>
  <c r="W1142" i="7055"/>
  <c r="W1141" i="7055"/>
  <c r="W1140" i="7055"/>
  <c r="W1139" i="7055"/>
  <c r="W1138" i="7055"/>
  <c r="W1137" i="7055"/>
  <c r="W1136" i="7055"/>
  <c r="W1135" i="7055"/>
  <c r="W1134" i="7055"/>
  <c r="W1133" i="7055"/>
  <c r="W1132" i="7055"/>
  <c r="W1131" i="7055"/>
  <c r="W1130" i="7055"/>
  <c r="W1129" i="7055"/>
  <c r="W1128" i="7055"/>
  <c r="W1127" i="7055"/>
  <c r="W1126" i="7055"/>
  <c r="W1125" i="7055"/>
  <c r="W1124" i="7055"/>
  <c r="W1123" i="7055"/>
  <c r="W1122" i="7055"/>
  <c r="W1121" i="7055"/>
  <c r="W1120" i="7055"/>
  <c r="W1119" i="7055"/>
  <c r="W1118" i="7055"/>
  <c r="W1117" i="7055"/>
  <c r="W1116" i="7055"/>
  <c r="W1115" i="7055"/>
  <c r="W1114" i="7055"/>
  <c r="W1113" i="7055"/>
  <c r="W1112" i="7055"/>
  <c r="W1111" i="7055"/>
  <c r="W1110" i="7055"/>
  <c r="W1109" i="7055"/>
  <c r="W1108" i="7055"/>
  <c r="W1107" i="7055"/>
  <c r="W1106" i="7055"/>
  <c r="W1105" i="7055"/>
  <c r="W1104" i="7055"/>
  <c r="W1103" i="7055"/>
  <c r="W1102" i="7055"/>
  <c r="W1101" i="7055"/>
  <c r="W1100" i="7055"/>
  <c r="W1099" i="7055"/>
  <c r="W1098" i="7055"/>
  <c r="W1097" i="7055"/>
  <c r="W1096" i="7055"/>
  <c r="W1095" i="7055"/>
  <c r="W1094" i="7055"/>
  <c r="W1093" i="7055"/>
  <c r="W1092" i="7055"/>
  <c r="W1091" i="7055"/>
  <c r="W1090" i="7055"/>
  <c r="W1089" i="7055"/>
  <c r="W1088" i="7055"/>
  <c r="W1087" i="7055"/>
  <c r="W1086" i="7055"/>
  <c r="W1085" i="7055"/>
  <c r="W1084" i="7055"/>
  <c r="W1083" i="7055"/>
  <c r="W1082" i="7055"/>
  <c r="W1081" i="7055"/>
  <c r="W1080" i="7055"/>
  <c r="W1079" i="7055"/>
  <c r="W1078" i="7055"/>
  <c r="W1077" i="7055"/>
  <c r="W1076" i="7055"/>
  <c r="W1075" i="7055"/>
  <c r="W1074" i="7055"/>
  <c r="W1073" i="7055"/>
  <c r="W1072" i="7055"/>
  <c r="W1071" i="7055"/>
  <c r="W1070" i="7055"/>
  <c r="W1069" i="7055"/>
  <c r="W1068" i="7055"/>
  <c r="W1067" i="7055"/>
  <c r="W1066" i="7055"/>
  <c r="W1065" i="7055"/>
  <c r="W1064" i="7055"/>
  <c r="W1063" i="7055"/>
  <c r="W1062" i="7055"/>
  <c r="W1061" i="7055"/>
  <c r="W1060" i="7055"/>
  <c r="W1059" i="7055"/>
  <c r="W1058" i="7055"/>
  <c r="W1057" i="7055"/>
  <c r="W1056" i="7055"/>
  <c r="W1055" i="7055"/>
  <c r="W1054" i="7055"/>
  <c r="W1053" i="7055"/>
  <c r="W1052" i="7055"/>
  <c r="W1051" i="7055"/>
  <c r="W1050" i="7055"/>
  <c r="W1049" i="7055"/>
  <c r="W1048" i="7055"/>
  <c r="W1047" i="7055"/>
  <c r="W1046" i="7055"/>
  <c r="W1045" i="7055"/>
  <c r="W1044" i="7055"/>
  <c r="W1043" i="7055"/>
  <c r="W1042" i="7055"/>
  <c r="W1041" i="7055"/>
  <c r="W1040" i="7055"/>
  <c r="W1039" i="7055"/>
  <c r="W1038" i="7055"/>
  <c r="W1037" i="7055"/>
  <c r="W1036" i="7055"/>
  <c r="W1035" i="7055"/>
  <c r="W1034" i="7055"/>
  <c r="W1033" i="7055"/>
  <c r="W1032" i="7055"/>
  <c r="W1031" i="7055"/>
  <c r="W1030" i="7055"/>
  <c r="W1029" i="7055"/>
  <c r="W1028" i="7055"/>
  <c r="W1027" i="7055"/>
  <c r="W1026" i="7055"/>
  <c r="W1025" i="7055"/>
  <c r="W1024" i="7055"/>
  <c r="W1023" i="7055"/>
  <c r="W1022" i="7055"/>
  <c r="W1021" i="7055"/>
  <c r="W1020" i="7055"/>
  <c r="W1019" i="7055"/>
  <c r="W1018" i="7055"/>
  <c r="W1017" i="7055"/>
  <c r="W1016" i="7055"/>
  <c r="W1015" i="7055"/>
  <c r="W1014" i="7055"/>
  <c r="W1013" i="7055"/>
  <c r="W1012" i="7055"/>
  <c r="W1011" i="7055"/>
  <c r="W1010" i="7055"/>
  <c r="W1009" i="7055"/>
  <c r="W1008" i="7055"/>
  <c r="W1007" i="7055"/>
  <c r="W1006" i="7055"/>
  <c r="W1005" i="7055"/>
  <c r="W1004" i="7055"/>
  <c r="W1003" i="7055"/>
  <c r="W1002" i="7055"/>
  <c r="W1001" i="7055"/>
  <c r="W1000" i="7055"/>
  <c r="W999" i="7055"/>
  <c r="W998" i="7055"/>
  <c r="W997" i="7055"/>
  <c r="W996" i="7055"/>
  <c r="W995" i="7055"/>
  <c r="W994" i="7055"/>
  <c r="W993" i="7055"/>
  <c r="W992" i="7055"/>
  <c r="W991" i="7055"/>
  <c r="W990" i="7055"/>
  <c r="W989" i="7055"/>
  <c r="W988" i="7055"/>
  <c r="W987" i="7055"/>
  <c r="W986" i="7055"/>
  <c r="W985" i="7055"/>
  <c r="W984" i="7055"/>
  <c r="W983" i="7055"/>
  <c r="W982" i="7055"/>
  <c r="W981" i="7055"/>
  <c r="W980" i="7055"/>
  <c r="W979" i="7055"/>
  <c r="W978" i="7055"/>
  <c r="W977" i="7055"/>
  <c r="W976" i="7055"/>
  <c r="W975" i="7055"/>
  <c r="W974" i="7055"/>
  <c r="W973" i="7055"/>
  <c r="W972" i="7055"/>
  <c r="W971" i="7055"/>
  <c r="W970" i="7055"/>
  <c r="W969" i="7055"/>
  <c r="W968" i="7055"/>
  <c r="W967" i="7055"/>
  <c r="W966" i="7055"/>
  <c r="W965" i="7055"/>
  <c r="W964" i="7055"/>
  <c r="W963" i="7055"/>
  <c r="W962" i="7055"/>
  <c r="W961" i="7055"/>
  <c r="W960" i="7055"/>
  <c r="W959" i="7055"/>
  <c r="W958" i="7055"/>
  <c r="W957" i="7055"/>
  <c r="W956" i="7055"/>
  <c r="W955" i="7055"/>
  <c r="W954" i="7055"/>
  <c r="W953" i="7055"/>
  <c r="W952" i="7055"/>
  <c r="W951" i="7055"/>
  <c r="W950" i="7055"/>
  <c r="W949" i="7055"/>
  <c r="W948" i="7055"/>
  <c r="W947" i="7055"/>
  <c r="W946" i="7055"/>
  <c r="W945" i="7055"/>
  <c r="W944" i="7055"/>
  <c r="W943" i="7055"/>
  <c r="W942" i="7055"/>
  <c r="W941" i="7055"/>
  <c r="W940" i="7055"/>
  <c r="W939" i="7055"/>
  <c r="W938" i="7055"/>
  <c r="W937" i="7055"/>
  <c r="W936" i="7055"/>
  <c r="W935" i="7055"/>
  <c r="W934" i="7055"/>
  <c r="W933" i="7055"/>
  <c r="W932" i="7055"/>
  <c r="W931" i="7055"/>
  <c r="W930" i="7055"/>
  <c r="W929" i="7055"/>
  <c r="W928" i="7055"/>
  <c r="W927" i="7055"/>
  <c r="W926" i="7055"/>
  <c r="W925" i="7055"/>
  <c r="W924" i="7055"/>
  <c r="W923" i="7055"/>
  <c r="W922" i="7055"/>
  <c r="W921" i="7055"/>
  <c r="W920" i="7055"/>
  <c r="W919" i="7055"/>
  <c r="W918" i="7055"/>
  <c r="W917" i="7055"/>
  <c r="W916" i="7055"/>
  <c r="W915" i="7055"/>
  <c r="W914" i="7055"/>
  <c r="W913" i="7055"/>
  <c r="W912" i="7055"/>
  <c r="W911" i="7055"/>
  <c r="W910" i="7055"/>
  <c r="W909" i="7055"/>
  <c r="W908" i="7055"/>
  <c r="W907" i="7055"/>
  <c r="W906" i="7055"/>
  <c r="W905" i="7055"/>
  <c r="W904" i="7055"/>
  <c r="W903" i="7055"/>
  <c r="W902" i="7055"/>
  <c r="W901" i="7055"/>
  <c r="W900" i="7055"/>
  <c r="W899" i="7055"/>
  <c r="W898" i="7055"/>
  <c r="W897" i="7055"/>
  <c r="W896" i="7055"/>
  <c r="W895" i="7055"/>
  <c r="W894" i="7055"/>
  <c r="W893" i="7055"/>
  <c r="W892" i="7055"/>
  <c r="W891" i="7055"/>
  <c r="W890" i="7055"/>
  <c r="W889" i="7055"/>
  <c r="W888" i="7055"/>
  <c r="W887" i="7055"/>
  <c r="W886" i="7055"/>
  <c r="W885" i="7055"/>
  <c r="W884" i="7055"/>
  <c r="W883" i="7055"/>
  <c r="W882" i="7055"/>
  <c r="W881" i="7055"/>
  <c r="W880" i="7055"/>
  <c r="W879" i="7055"/>
  <c r="W878" i="7055"/>
  <c r="W877" i="7055"/>
  <c r="W876" i="7055"/>
  <c r="W875" i="7055"/>
  <c r="W874" i="7055"/>
  <c r="W873" i="7055"/>
  <c r="W872" i="7055"/>
  <c r="W871" i="7055"/>
  <c r="W870" i="7055"/>
  <c r="W869" i="7055"/>
  <c r="W868" i="7055"/>
  <c r="W867" i="7055"/>
  <c r="W866" i="7055"/>
  <c r="W865" i="7055"/>
  <c r="W864" i="7055"/>
  <c r="W863" i="7055"/>
  <c r="W862" i="7055"/>
  <c r="W861" i="7055"/>
  <c r="W860" i="7055"/>
  <c r="W859" i="7055"/>
  <c r="W858" i="7055"/>
  <c r="W857" i="7055"/>
  <c r="W856" i="7055"/>
  <c r="W855" i="7055"/>
  <c r="W854" i="7055"/>
  <c r="W853" i="7055"/>
  <c r="W852" i="7055"/>
  <c r="W851" i="7055"/>
  <c r="W850" i="7055"/>
  <c r="W849" i="7055"/>
  <c r="W848" i="7055"/>
  <c r="W847" i="7055"/>
  <c r="W846" i="7055"/>
  <c r="W845" i="7055"/>
  <c r="W844" i="7055"/>
  <c r="W843" i="7055"/>
  <c r="W842" i="7055"/>
  <c r="W841" i="7055"/>
  <c r="W840" i="7055"/>
  <c r="W839" i="7055"/>
  <c r="W838" i="7055"/>
  <c r="W837" i="7055"/>
  <c r="W836" i="7055"/>
  <c r="W835" i="7055"/>
  <c r="W834" i="7055"/>
  <c r="W833" i="7055"/>
  <c r="W832" i="7055"/>
  <c r="W831" i="7055"/>
  <c r="W830" i="7055"/>
  <c r="W829" i="7055"/>
  <c r="W828" i="7055"/>
  <c r="W827" i="7055"/>
  <c r="W826" i="7055"/>
  <c r="W825" i="7055"/>
  <c r="W824" i="7055"/>
  <c r="W823" i="7055"/>
  <c r="W822" i="7055"/>
  <c r="W821" i="7055"/>
  <c r="W820" i="7055"/>
  <c r="W819" i="7055"/>
  <c r="W818" i="7055"/>
  <c r="W817" i="7055"/>
  <c r="W816" i="7055"/>
  <c r="W815" i="7055"/>
  <c r="W814" i="7055"/>
  <c r="W813" i="7055"/>
  <c r="W812" i="7055"/>
  <c r="W811" i="7055"/>
  <c r="W810" i="7055"/>
  <c r="W809" i="7055"/>
  <c r="W808" i="7055"/>
  <c r="W807" i="7055"/>
  <c r="W806" i="7055"/>
  <c r="W805" i="7055"/>
  <c r="W804" i="7055"/>
  <c r="W803" i="7055"/>
  <c r="W802" i="7055"/>
  <c r="W801" i="7055"/>
  <c r="W800" i="7055"/>
  <c r="W799" i="7055"/>
  <c r="W798" i="7055"/>
  <c r="W797" i="7055"/>
  <c r="W796" i="7055"/>
  <c r="W795" i="7055"/>
  <c r="W794" i="7055"/>
  <c r="W793" i="7055"/>
  <c r="W792" i="7055"/>
  <c r="W791" i="7055"/>
  <c r="W790" i="7055"/>
  <c r="W789" i="7055"/>
  <c r="W788" i="7055"/>
  <c r="W787" i="7055"/>
  <c r="W786" i="7055"/>
  <c r="W785" i="7055"/>
  <c r="W784" i="7055"/>
  <c r="W783" i="7055"/>
  <c r="W782" i="7055"/>
  <c r="W781" i="7055"/>
  <c r="W780" i="7055"/>
  <c r="W779" i="7055"/>
  <c r="W778" i="7055"/>
  <c r="W777" i="7055"/>
  <c r="W776" i="7055"/>
  <c r="W775" i="7055"/>
  <c r="W774" i="7055"/>
  <c r="W773" i="7055"/>
  <c r="W772" i="7055"/>
  <c r="W771" i="7055"/>
  <c r="W770" i="7055"/>
  <c r="W769" i="7055"/>
  <c r="W768" i="7055"/>
  <c r="W767" i="7055"/>
  <c r="W766" i="7055"/>
  <c r="W765" i="7055"/>
  <c r="W764" i="7055"/>
  <c r="W763" i="7055"/>
  <c r="W762" i="7055"/>
  <c r="W761" i="7055"/>
  <c r="W760" i="7055"/>
  <c r="W759" i="7055"/>
  <c r="W758" i="7055"/>
  <c r="W757" i="7055"/>
  <c r="W756" i="7055"/>
  <c r="W755" i="7055"/>
  <c r="W754" i="7055"/>
  <c r="W753" i="7055"/>
  <c r="W752" i="7055"/>
  <c r="W751" i="7055"/>
  <c r="W750" i="7055"/>
  <c r="W749" i="7055"/>
  <c r="W748" i="7055"/>
  <c r="W747" i="7055"/>
  <c r="W746" i="7055"/>
  <c r="W745" i="7055"/>
  <c r="W744" i="7055"/>
  <c r="W743" i="7055"/>
  <c r="W742" i="7055"/>
  <c r="W741" i="7055"/>
  <c r="W740" i="7055"/>
  <c r="W739" i="7055"/>
  <c r="W738" i="7055"/>
  <c r="W737" i="7055"/>
  <c r="W736" i="7055"/>
  <c r="W735" i="7055"/>
  <c r="W734" i="7055"/>
  <c r="W733" i="7055"/>
  <c r="W732" i="7055"/>
  <c r="W731" i="7055"/>
  <c r="W730" i="7055"/>
  <c r="W729" i="7055"/>
  <c r="W728" i="7055"/>
  <c r="W727" i="7055"/>
  <c r="W726" i="7055"/>
  <c r="W725" i="7055"/>
  <c r="W724" i="7055"/>
  <c r="W723" i="7055"/>
  <c r="W722" i="7055"/>
  <c r="W721" i="7055"/>
  <c r="W720" i="7055"/>
  <c r="W719" i="7055"/>
  <c r="W718" i="7055"/>
  <c r="W717" i="7055"/>
  <c r="W716" i="7055"/>
  <c r="W715" i="7055"/>
  <c r="W714" i="7055"/>
  <c r="W713" i="7055"/>
  <c r="W712" i="7055"/>
  <c r="W711" i="7055"/>
  <c r="W710" i="7055"/>
  <c r="W709" i="7055"/>
  <c r="W708" i="7055"/>
  <c r="W707" i="7055"/>
  <c r="W706" i="7055"/>
  <c r="W705" i="7055"/>
  <c r="W704" i="7055"/>
  <c r="W703" i="7055"/>
  <c r="W702" i="7055"/>
  <c r="W701" i="7055"/>
  <c r="W700" i="7055"/>
  <c r="W699" i="7055"/>
  <c r="W698" i="7055"/>
  <c r="W697" i="7055"/>
  <c r="W696" i="7055"/>
  <c r="W695" i="7055"/>
  <c r="W694" i="7055"/>
  <c r="W693" i="7055"/>
  <c r="W692" i="7055"/>
  <c r="W691" i="7055"/>
  <c r="W690" i="7055"/>
  <c r="W689" i="7055"/>
  <c r="W688" i="7055"/>
  <c r="W687" i="7055"/>
  <c r="W686" i="7055"/>
  <c r="W685" i="7055"/>
  <c r="W684" i="7055"/>
  <c r="W683" i="7055"/>
  <c r="W682" i="7055"/>
  <c r="W681" i="7055"/>
  <c r="W680" i="7055"/>
  <c r="W679" i="7055"/>
  <c r="W678" i="7055"/>
  <c r="W677" i="7055"/>
  <c r="W676" i="7055"/>
  <c r="W675" i="7055"/>
  <c r="W674" i="7055"/>
  <c r="W673" i="7055"/>
  <c r="W672" i="7055"/>
  <c r="W671" i="7055"/>
  <c r="W670" i="7055"/>
  <c r="W669" i="7055"/>
  <c r="W668" i="7055"/>
  <c r="W667" i="7055"/>
  <c r="W666" i="7055"/>
  <c r="W665" i="7055"/>
  <c r="W664" i="7055"/>
  <c r="W663" i="7055"/>
  <c r="W662" i="7055"/>
  <c r="W661" i="7055"/>
  <c r="W660" i="7055"/>
  <c r="W659" i="7055"/>
  <c r="W658" i="7055"/>
  <c r="W657" i="7055"/>
  <c r="W656" i="7055"/>
  <c r="W655" i="7055"/>
  <c r="W654" i="7055"/>
  <c r="W653" i="7055"/>
  <c r="W652" i="7055"/>
  <c r="W651" i="7055"/>
  <c r="W650" i="7055"/>
  <c r="W649" i="7055"/>
  <c r="W648" i="7055"/>
  <c r="W647" i="7055"/>
  <c r="W646" i="7055"/>
  <c r="W645" i="7055"/>
  <c r="W644" i="7055"/>
  <c r="W643" i="7055"/>
  <c r="W642" i="7055"/>
  <c r="W641" i="7055"/>
  <c r="W640" i="7055"/>
  <c r="W639" i="7055"/>
  <c r="W638" i="7055"/>
  <c r="W637" i="7055"/>
  <c r="W636" i="7055"/>
  <c r="W635" i="7055"/>
  <c r="W634" i="7055"/>
  <c r="W633" i="7055"/>
  <c r="W632" i="7055"/>
  <c r="W631" i="7055"/>
  <c r="W630" i="7055"/>
  <c r="W629" i="7055"/>
  <c r="W628" i="7055"/>
  <c r="W627" i="7055"/>
  <c r="W626" i="7055"/>
  <c r="W625" i="7055"/>
  <c r="W624" i="7055"/>
  <c r="W623" i="7055"/>
  <c r="W622" i="7055"/>
  <c r="W621" i="7055"/>
  <c r="W620" i="7055"/>
  <c r="W619" i="7055"/>
  <c r="W618" i="7055"/>
  <c r="W617" i="7055"/>
  <c r="W616" i="7055"/>
  <c r="W615" i="7055"/>
  <c r="W614" i="7055"/>
  <c r="W613" i="7055"/>
  <c r="W612" i="7055"/>
  <c r="W611" i="7055"/>
  <c r="W610" i="7055"/>
  <c r="W609" i="7055"/>
  <c r="W608" i="7055"/>
  <c r="W607" i="7055"/>
  <c r="W606" i="7055"/>
  <c r="W605" i="7055"/>
  <c r="W604" i="7055"/>
  <c r="W603" i="7055"/>
  <c r="W602" i="7055"/>
  <c r="W601" i="7055"/>
  <c r="W600" i="7055"/>
  <c r="W599" i="7055"/>
  <c r="W598" i="7055"/>
  <c r="W597" i="7055"/>
  <c r="W596" i="7055"/>
  <c r="W595" i="7055"/>
  <c r="W594" i="7055"/>
  <c r="W593" i="7055"/>
  <c r="W592" i="7055"/>
  <c r="W591" i="7055"/>
  <c r="W590" i="7055"/>
  <c r="W589" i="7055"/>
  <c r="W588" i="7055"/>
  <c r="W587" i="7055"/>
  <c r="W586" i="7055"/>
  <c r="W585" i="7055"/>
  <c r="W584" i="7055"/>
  <c r="W583" i="7055"/>
  <c r="W582" i="7055"/>
  <c r="W581" i="7055"/>
  <c r="W580" i="7055"/>
  <c r="W579" i="7055"/>
  <c r="W578" i="7055"/>
  <c r="W577" i="7055"/>
  <c r="W576" i="7055"/>
  <c r="W575" i="7055"/>
  <c r="W574" i="7055"/>
  <c r="W573" i="7055"/>
  <c r="W572" i="7055"/>
  <c r="W571" i="7055"/>
  <c r="W570" i="7055"/>
  <c r="W569" i="7055"/>
  <c r="W568" i="7055"/>
  <c r="W567" i="7055"/>
  <c r="W566" i="7055"/>
  <c r="W565" i="7055"/>
  <c r="W564" i="7055"/>
  <c r="W563" i="7055"/>
  <c r="W562" i="7055"/>
  <c r="W561" i="7055"/>
  <c r="W560" i="7055"/>
  <c r="W559" i="7055"/>
  <c r="W558" i="7055"/>
  <c r="W557" i="7055"/>
  <c r="W556" i="7055"/>
  <c r="W555" i="7055"/>
  <c r="W554" i="7055"/>
  <c r="W553" i="7055"/>
  <c r="W552" i="7055"/>
  <c r="W551" i="7055"/>
  <c r="W550" i="7055"/>
  <c r="W549" i="7055"/>
  <c r="W548" i="7055"/>
  <c r="W547" i="7055"/>
  <c r="W546" i="7055"/>
  <c r="W545" i="7055"/>
  <c r="W544" i="7055"/>
  <c r="W543" i="7055"/>
  <c r="W542" i="7055"/>
  <c r="W541" i="7055"/>
  <c r="W540" i="7055"/>
  <c r="W539" i="7055"/>
  <c r="W538" i="7055"/>
  <c r="W537" i="7055"/>
  <c r="W536" i="7055"/>
  <c r="W535" i="7055"/>
  <c r="W534" i="7055"/>
  <c r="W533" i="7055"/>
  <c r="W532" i="7055"/>
  <c r="W531" i="7055"/>
  <c r="W530" i="7055"/>
  <c r="W529" i="7055"/>
  <c r="W528" i="7055"/>
  <c r="W527" i="7055"/>
  <c r="W526" i="7055"/>
  <c r="W525" i="7055"/>
  <c r="W524" i="7055"/>
  <c r="W523" i="7055"/>
  <c r="W522" i="7055"/>
  <c r="W521" i="7055"/>
  <c r="W520" i="7055"/>
  <c r="W519" i="7055"/>
  <c r="W518" i="7055"/>
  <c r="W517" i="7055"/>
  <c r="W516" i="7055"/>
  <c r="W515" i="7055"/>
  <c r="W514" i="7055"/>
  <c r="W513" i="7055"/>
  <c r="W512" i="7055"/>
  <c r="W511" i="7055"/>
  <c r="W510" i="7055"/>
  <c r="W509" i="7055"/>
  <c r="W508" i="7055"/>
  <c r="W507" i="7055"/>
  <c r="W506" i="7055"/>
  <c r="W505" i="7055"/>
  <c r="W504" i="7055"/>
  <c r="W503" i="7055"/>
  <c r="W502" i="7055"/>
  <c r="W501" i="7055"/>
  <c r="W500" i="7055"/>
  <c r="W499" i="7055"/>
  <c r="W498" i="7055"/>
  <c r="W497" i="7055"/>
  <c r="W496" i="7055"/>
  <c r="W495" i="7055"/>
  <c r="W494" i="7055"/>
  <c r="W493" i="7055"/>
  <c r="W492" i="7055"/>
  <c r="W491" i="7055"/>
  <c r="W490" i="7055"/>
  <c r="W489" i="7055"/>
  <c r="W488" i="7055"/>
  <c r="W487" i="7055"/>
  <c r="W486" i="7055"/>
  <c r="W485" i="7055"/>
  <c r="W484" i="7055"/>
  <c r="W483" i="7055"/>
  <c r="W482" i="7055"/>
  <c r="W481" i="7055"/>
  <c r="W480" i="7055"/>
  <c r="W479" i="7055"/>
  <c r="W478" i="7055"/>
  <c r="W477" i="7055"/>
  <c r="W476" i="7055"/>
  <c r="W475" i="7055"/>
  <c r="W474" i="7055"/>
  <c r="W473" i="7055"/>
  <c r="W472" i="7055"/>
  <c r="W471" i="7055"/>
  <c r="W470" i="7055"/>
  <c r="W469" i="7055"/>
  <c r="W468" i="7055"/>
  <c r="W467" i="7055"/>
  <c r="W466" i="7055"/>
  <c r="W465" i="7055"/>
  <c r="W464" i="7055"/>
  <c r="W463" i="7055"/>
  <c r="W462" i="7055"/>
  <c r="W461" i="7055"/>
  <c r="W460" i="7055"/>
  <c r="W459" i="7055"/>
  <c r="W458" i="7055"/>
  <c r="W457" i="7055"/>
  <c r="W456" i="7055"/>
  <c r="W455" i="7055"/>
  <c r="W454" i="7055"/>
  <c r="W453" i="7055"/>
  <c r="W452" i="7055"/>
  <c r="W451" i="7055"/>
  <c r="W450" i="7055"/>
  <c r="W449" i="7055"/>
  <c r="W448" i="7055"/>
  <c r="W447" i="7055"/>
  <c r="W446" i="7055"/>
  <c r="W445" i="7055"/>
  <c r="W444" i="7055"/>
  <c r="W443" i="7055"/>
  <c r="W442" i="7055"/>
  <c r="W441" i="7055"/>
  <c r="W440" i="7055"/>
  <c r="W439" i="7055"/>
  <c r="W438" i="7055"/>
  <c r="W437" i="7055"/>
  <c r="W436" i="7055"/>
  <c r="W435" i="7055"/>
  <c r="W434" i="7055"/>
  <c r="W433" i="7055"/>
  <c r="W432" i="7055"/>
  <c r="W431" i="7055"/>
  <c r="W430" i="7055"/>
  <c r="W429" i="7055"/>
  <c r="W428" i="7055"/>
  <c r="W427" i="7055"/>
  <c r="W426" i="7055"/>
  <c r="W425" i="7055"/>
  <c r="W424" i="7055"/>
  <c r="W423" i="7055"/>
  <c r="W422" i="7055"/>
  <c r="W421" i="7055"/>
  <c r="W420" i="7055"/>
  <c r="W419" i="7055"/>
  <c r="W418" i="7055"/>
  <c r="W417" i="7055"/>
  <c r="W416" i="7055"/>
  <c r="W415" i="7055"/>
  <c r="W414" i="7055"/>
  <c r="W413" i="7055"/>
  <c r="W412" i="7055"/>
  <c r="W411" i="7055"/>
  <c r="W410" i="7055"/>
  <c r="W409" i="7055"/>
  <c r="W408" i="7055"/>
  <c r="W407" i="7055"/>
  <c r="W406" i="7055"/>
  <c r="W405" i="7055"/>
  <c r="W404" i="7055"/>
  <c r="W403" i="7055"/>
  <c r="W402" i="7055"/>
  <c r="W401" i="7055"/>
  <c r="W400" i="7055"/>
  <c r="W399" i="7055"/>
  <c r="W398" i="7055"/>
  <c r="W397" i="7055"/>
  <c r="W396" i="7055"/>
  <c r="W395" i="7055"/>
  <c r="W394" i="7055"/>
  <c r="W393" i="7055"/>
  <c r="W392" i="7055"/>
  <c r="W391" i="7055"/>
  <c r="W390" i="7055"/>
  <c r="W389" i="7055"/>
  <c r="W388" i="7055"/>
  <c r="W387" i="7055"/>
  <c r="W386" i="7055"/>
  <c r="W385" i="7055"/>
  <c r="W384" i="7055"/>
  <c r="W383" i="7055"/>
  <c r="W382" i="7055"/>
  <c r="W381" i="7055"/>
  <c r="W380" i="7055"/>
  <c r="W379" i="7055"/>
  <c r="W378" i="7055"/>
  <c r="W377" i="7055"/>
  <c r="W376" i="7055"/>
  <c r="W375" i="7055"/>
  <c r="W374" i="7055"/>
  <c r="W373" i="7055"/>
  <c r="W372" i="7055"/>
  <c r="W371" i="7055"/>
  <c r="W370" i="7055"/>
  <c r="W369" i="7055"/>
  <c r="W368" i="7055"/>
  <c r="W367" i="7055"/>
  <c r="W366" i="7055"/>
  <c r="W365" i="7055"/>
  <c r="W364" i="7055"/>
  <c r="W363" i="7055"/>
  <c r="W362" i="7055"/>
  <c r="W361" i="7055"/>
  <c r="W360" i="7055"/>
  <c r="W359" i="7055"/>
  <c r="W358" i="7055"/>
  <c r="W357" i="7055"/>
  <c r="W356" i="7055"/>
  <c r="W355" i="7055"/>
  <c r="W354" i="7055"/>
  <c r="W353" i="7055"/>
  <c r="W352" i="7055"/>
  <c r="W351" i="7055"/>
  <c r="W350" i="7055"/>
  <c r="W349" i="7055"/>
  <c r="W348" i="7055"/>
  <c r="W347" i="7055"/>
  <c r="W346" i="7055"/>
  <c r="W345" i="7055"/>
  <c r="W344" i="7055"/>
  <c r="W343" i="7055"/>
  <c r="W342" i="7055"/>
  <c r="W341" i="7055"/>
  <c r="W340" i="7055"/>
  <c r="W339" i="7055"/>
  <c r="W338" i="7055"/>
  <c r="W337" i="7055"/>
  <c r="W336" i="7055"/>
  <c r="W335" i="7055"/>
  <c r="W334" i="7055"/>
  <c r="W333" i="7055"/>
  <c r="W332" i="7055"/>
  <c r="W331" i="7055"/>
  <c r="W330" i="7055"/>
  <c r="W329" i="7055"/>
  <c r="W328" i="7055"/>
  <c r="W327" i="7055"/>
  <c r="W326" i="7055"/>
  <c r="W325" i="7055"/>
  <c r="W324" i="7055"/>
  <c r="W323" i="7055"/>
  <c r="W322" i="7055"/>
  <c r="W321" i="7055"/>
  <c r="W320" i="7055"/>
  <c r="W319" i="7055"/>
  <c r="W318" i="7055"/>
  <c r="W317" i="7055"/>
  <c r="W316" i="7055"/>
  <c r="W315" i="7055"/>
  <c r="W314" i="7055"/>
  <c r="W313" i="7055"/>
  <c r="W312" i="7055"/>
  <c r="W311" i="7055"/>
  <c r="W310" i="7055"/>
  <c r="W309" i="7055"/>
  <c r="W308" i="7055"/>
  <c r="W307" i="7055"/>
  <c r="W306" i="7055"/>
  <c r="W305" i="7055"/>
  <c r="W304" i="7055"/>
  <c r="W303" i="7055"/>
  <c r="W302" i="7055"/>
  <c r="W301" i="7055"/>
  <c r="W300" i="7055"/>
  <c r="W299" i="7055"/>
  <c r="W298" i="7055"/>
  <c r="W297" i="7055"/>
  <c r="W296" i="7055"/>
  <c r="W295" i="7055"/>
  <c r="W294" i="7055"/>
  <c r="W293" i="7055"/>
  <c r="W292" i="7055"/>
  <c r="W291" i="7055"/>
  <c r="W290" i="7055"/>
  <c r="W289" i="7055"/>
  <c r="W288" i="7055"/>
  <c r="W287" i="7055"/>
  <c r="W286" i="7055"/>
  <c r="W285" i="7055"/>
  <c r="W284" i="7055"/>
  <c r="W283" i="7055"/>
  <c r="W282" i="7055"/>
  <c r="W281" i="7055"/>
  <c r="W280" i="7055"/>
  <c r="W279" i="7055"/>
  <c r="W278" i="7055"/>
  <c r="W277" i="7055"/>
  <c r="W276" i="7055"/>
  <c r="W275" i="7055"/>
  <c r="W274" i="7055"/>
  <c r="W273" i="7055"/>
  <c r="W272" i="7055"/>
  <c r="W271" i="7055"/>
  <c r="W270" i="7055"/>
  <c r="W269" i="7055"/>
  <c r="W268" i="7055"/>
  <c r="W267" i="7055"/>
  <c r="W266" i="7055"/>
  <c r="W265" i="7055"/>
  <c r="W264" i="7055"/>
  <c r="W263" i="7055"/>
  <c r="W262" i="7055"/>
  <c r="W261" i="7055"/>
  <c r="W260" i="7055"/>
  <c r="W259" i="7055"/>
  <c r="W258" i="7055"/>
  <c r="W257" i="7055"/>
  <c r="W256" i="7055"/>
  <c r="W255" i="7055"/>
  <c r="W254" i="7055"/>
  <c r="W253" i="7055"/>
  <c r="W252" i="7055"/>
  <c r="W251" i="7055"/>
  <c r="W250" i="7055"/>
  <c r="W249" i="7055"/>
  <c r="W248" i="7055"/>
  <c r="W247" i="7055"/>
  <c r="W246" i="7055"/>
  <c r="W245" i="7055"/>
  <c r="W244" i="7055"/>
  <c r="W243" i="7055"/>
  <c r="W242" i="7055"/>
  <c r="W241" i="7055"/>
  <c r="W240" i="7055"/>
  <c r="W239" i="7055"/>
  <c r="W238" i="7055"/>
  <c r="W237" i="7055"/>
  <c r="W236" i="7055"/>
  <c r="W235" i="7055"/>
  <c r="W234" i="7055"/>
  <c r="W233" i="7055"/>
  <c r="W232" i="7055"/>
  <c r="W231" i="7055"/>
  <c r="W230" i="7055"/>
  <c r="W229" i="7055"/>
  <c r="W228" i="7055"/>
  <c r="W227" i="7055"/>
  <c r="W226" i="7055"/>
  <c r="W225" i="7055"/>
  <c r="W224" i="7055"/>
  <c r="W223" i="7055"/>
  <c r="W222" i="7055"/>
  <c r="W221" i="7055"/>
  <c r="W220" i="7055"/>
  <c r="W219" i="7055"/>
  <c r="W218" i="7055"/>
  <c r="W217" i="7055"/>
  <c r="W216" i="7055"/>
  <c r="W215" i="7055"/>
  <c r="W214" i="7055"/>
  <c r="W213" i="7055"/>
  <c r="W212" i="7055"/>
  <c r="W211" i="7055"/>
  <c r="W210" i="7055"/>
  <c r="W209" i="7055"/>
  <c r="W208" i="7055"/>
  <c r="W207" i="7055"/>
  <c r="W206" i="7055"/>
  <c r="W205" i="7055"/>
  <c r="W204" i="7055"/>
  <c r="W203" i="7055"/>
  <c r="W202" i="7055"/>
  <c r="W201" i="7055"/>
  <c r="W200" i="7055"/>
  <c r="W199" i="7055"/>
  <c r="W198" i="7055"/>
  <c r="W197" i="7055"/>
  <c r="W196" i="7055"/>
  <c r="W195" i="7055"/>
  <c r="W194" i="7055"/>
  <c r="W193" i="7055"/>
  <c r="W192" i="7055"/>
  <c r="W191" i="7055"/>
  <c r="W190" i="7055"/>
  <c r="W189" i="7055"/>
  <c r="W188" i="7055"/>
  <c r="W187" i="7055"/>
  <c r="W186" i="7055"/>
  <c r="W185" i="7055"/>
  <c r="W184" i="7055"/>
  <c r="W183" i="7055"/>
  <c r="W182" i="7055"/>
  <c r="W181" i="7055"/>
  <c r="W180" i="7055"/>
  <c r="W179" i="7055"/>
  <c r="W178" i="7055"/>
  <c r="W177" i="7055"/>
  <c r="W176" i="7055"/>
  <c r="W175" i="7055"/>
  <c r="W174" i="7055"/>
  <c r="W173" i="7055"/>
  <c r="W172" i="7055"/>
  <c r="W171" i="7055"/>
  <c r="W170" i="7055"/>
  <c r="W169" i="7055"/>
  <c r="W168" i="7055"/>
  <c r="W167" i="7055"/>
  <c r="W166" i="7055"/>
  <c r="W165" i="7055"/>
  <c r="W164" i="7055"/>
  <c r="W163" i="7055"/>
  <c r="W162" i="7055"/>
  <c r="W161" i="7055"/>
  <c r="W160" i="7055"/>
  <c r="W159" i="7055"/>
  <c r="W158" i="7055"/>
  <c r="W157" i="7055"/>
  <c r="W156" i="7055"/>
  <c r="W155" i="7055"/>
  <c r="W154" i="7055"/>
  <c r="W153" i="7055"/>
  <c r="W152" i="7055"/>
  <c r="W151" i="7055"/>
  <c r="W150" i="7055"/>
  <c r="W149" i="7055"/>
  <c r="W148" i="7055"/>
  <c r="W147" i="7055"/>
  <c r="W146" i="7055"/>
  <c r="W145" i="7055"/>
  <c r="W144" i="7055"/>
  <c r="W143" i="7055"/>
  <c r="W142" i="7055"/>
  <c r="W141" i="7055"/>
  <c r="W140" i="7055"/>
  <c r="W139" i="7055"/>
  <c r="W138" i="7055"/>
  <c r="W137" i="7055"/>
  <c r="W136" i="7055"/>
  <c r="W135" i="7055"/>
  <c r="W134" i="7055"/>
  <c r="W133" i="7055"/>
  <c r="W132" i="7055"/>
  <c r="W131" i="7055"/>
  <c r="W130" i="7055"/>
  <c r="W129" i="7055"/>
  <c r="W128" i="7055"/>
  <c r="W127" i="7055"/>
  <c r="W126" i="7055"/>
  <c r="W125" i="7055"/>
  <c r="W124" i="7055"/>
  <c r="W123" i="7055"/>
  <c r="W122" i="7055"/>
  <c r="W121" i="7055"/>
  <c r="W120" i="7055"/>
  <c r="W119" i="7055"/>
  <c r="W118" i="7055"/>
  <c r="W117" i="7055"/>
  <c r="W116" i="7055"/>
  <c r="W115" i="7055"/>
  <c r="W114" i="7055"/>
  <c r="W113" i="7055"/>
  <c r="W112" i="7055"/>
  <c r="W111" i="7055"/>
  <c r="W110" i="7055"/>
  <c r="W109" i="7055"/>
  <c r="W108" i="7055"/>
  <c r="W107" i="7055"/>
  <c r="W106" i="7055"/>
  <c r="W105" i="7055"/>
  <c r="W104" i="7055"/>
  <c r="W103" i="7055"/>
  <c r="W102" i="7055"/>
  <c r="W101" i="7055"/>
  <c r="W100" i="7055"/>
  <c r="W99" i="7055"/>
  <c r="W98" i="7055"/>
  <c r="W97" i="7055"/>
  <c r="W96" i="7055"/>
  <c r="W95" i="7055"/>
  <c r="W94" i="7055"/>
  <c r="W93" i="7055"/>
  <c r="W92" i="7055"/>
  <c r="W91" i="7055"/>
  <c r="W90" i="7055"/>
  <c r="W89" i="7055"/>
  <c r="W88" i="7055"/>
  <c r="W87" i="7055"/>
  <c r="W86" i="7055"/>
  <c r="W85" i="7055"/>
  <c r="W84" i="7055"/>
  <c r="W83" i="7055"/>
  <c r="W82" i="7055"/>
  <c r="W81" i="7055"/>
  <c r="W80" i="7055"/>
  <c r="W79" i="7055"/>
  <c r="W78" i="7055"/>
  <c r="W77" i="7055"/>
  <c r="W76" i="7055"/>
  <c r="W75" i="7055"/>
  <c r="W74" i="7055"/>
  <c r="W73" i="7055"/>
  <c r="W72" i="7055"/>
  <c r="W71" i="7055"/>
  <c r="W70" i="7055"/>
  <c r="W69" i="7055"/>
  <c r="W68" i="7055"/>
  <c r="W67" i="7055"/>
  <c r="W66" i="7055"/>
  <c r="W65" i="7055"/>
  <c r="W64" i="7055"/>
  <c r="W63" i="7055"/>
  <c r="W62" i="7055"/>
  <c r="W61" i="7055"/>
  <c r="W60" i="7055"/>
  <c r="W59" i="7055"/>
  <c r="W58" i="7055"/>
  <c r="W57" i="7055"/>
  <c r="W56" i="7055"/>
  <c r="W55" i="7055"/>
  <c r="W54" i="7055"/>
  <c r="W53" i="7055"/>
  <c r="W52" i="7055"/>
  <c r="W51" i="7055"/>
  <c r="W50" i="7055"/>
  <c r="W49" i="7055"/>
  <c r="W48" i="7055"/>
  <c r="W47" i="7055"/>
  <c r="W46" i="7055"/>
  <c r="W45" i="7055"/>
  <c r="W44" i="7055"/>
  <c r="W43" i="7055"/>
  <c r="W42" i="7055"/>
  <c r="W41" i="7055"/>
  <c r="W40" i="7055"/>
  <c r="W39" i="7055"/>
  <c r="W38" i="7055"/>
  <c r="W37" i="7055"/>
  <c r="W36" i="7055"/>
  <c r="W35" i="7055"/>
  <c r="W34" i="7055"/>
  <c r="W33" i="7055"/>
  <c r="W32" i="7055"/>
  <c r="W31" i="7055"/>
  <c r="W30" i="7055"/>
  <c r="W29" i="7055"/>
  <c r="W28" i="7055"/>
  <c r="W27" i="7055"/>
  <c r="W26" i="7055"/>
  <c r="W25" i="7055"/>
  <c r="W24" i="7055"/>
  <c r="W23" i="7055"/>
  <c r="W22" i="7055"/>
  <c r="W21" i="7055"/>
  <c r="W20" i="7055"/>
  <c r="W19" i="7055"/>
  <c r="W18" i="7055"/>
  <c r="W17" i="7055"/>
  <c r="W16" i="7055"/>
  <c r="W15" i="7055"/>
  <c r="W14" i="7055"/>
  <c r="W13" i="7055"/>
  <c r="W12" i="7055"/>
  <c r="W11" i="7055"/>
  <c r="W10" i="7055"/>
  <c r="W9" i="7055"/>
  <c r="W8" i="7055"/>
  <c r="W7" i="7055"/>
  <c r="W6" i="7055"/>
  <c r="W5" i="7055"/>
  <c r="W4" i="7055"/>
  <c r="W3" i="7055"/>
  <c r="W2" i="7055"/>
  <c r="G2" i="7055"/>
  <c r="H2" i="7055"/>
  <c r="I2" i="7055"/>
  <c r="O2" i="7055"/>
  <c r="P2" i="7055"/>
  <c r="Q2" i="7055"/>
  <c r="G3" i="7055"/>
  <c r="H3" i="7055"/>
  <c r="I3" i="7055"/>
  <c r="O3" i="7055"/>
  <c r="P3" i="7055"/>
  <c r="Q3" i="7055"/>
  <c r="G4" i="7055"/>
  <c r="H4" i="7055"/>
  <c r="I4" i="7055"/>
  <c r="O4" i="7055"/>
  <c r="P4" i="7055"/>
  <c r="Q4" i="7055"/>
  <c r="G5" i="7055"/>
  <c r="H5" i="7055"/>
  <c r="I5" i="7055"/>
  <c r="O5" i="7055"/>
  <c r="P5" i="7055"/>
  <c r="Q5" i="7055"/>
  <c r="G6" i="7055"/>
  <c r="H6" i="7055"/>
  <c r="I6" i="7055"/>
  <c r="O6" i="7055"/>
  <c r="P6" i="7055"/>
  <c r="Q6" i="7055"/>
  <c r="G7" i="7055"/>
  <c r="H7" i="7055"/>
  <c r="I7" i="7055"/>
  <c r="O7" i="7055"/>
  <c r="P7" i="7055"/>
  <c r="Q7" i="7055"/>
  <c r="G8" i="7055"/>
  <c r="H8" i="7055"/>
  <c r="I8" i="7055"/>
  <c r="O8" i="7055"/>
  <c r="P8" i="7055"/>
  <c r="Q8" i="7055"/>
  <c r="G9" i="7055"/>
  <c r="H9" i="7055"/>
  <c r="I9" i="7055"/>
  <c r="O9" i="7055"/>
  <c r="P9" i="7055"/>
  <c r="Q9" i="7055"/>
  <c r="G10" i="7055"/>
  <c r="H10" i="7055"/>
  <c r="I10" i="7055"/>
  <c r="O10" i="7055"/>
  <c r="P10" i="7055"/>
  <c r="Q10" i="7055"/>
  <c r="G11" i="7055"/>
  <c r="H11" i="7055"/>
  <c r="I11" i="7055"/>
  <c r="O11" i="7055"/>
  <c r="P11" i="7055"/>
  <c r="Q11" i="7055"/>
  <c r="G12" i="7055"/>
  <c r="H12" i="7055"/>
  <c r="I12" i="7055"/>
  <c r="O12" i="7055"/>
  <c r="P12" i="7055"/>
  <c r="Q12" i="7055"/>
  <c r="G13" i="7055"/>
  <c r="H13" i="7055"/>
  <c r="I13" i="7055"/>
  <c r="O13" i="7055"/>
  <c r="P13" i="7055"/>
  <c r="Q13" i="7055"/>
  <c r="G14" i="7055"/>
  <c r="H14" i="7055"/>
  <c r="I14" i="7055"/>
  <c r="O14" i="7055"/>
  <c r="P14" i="7055"/>
  <c r="Q14" i="7055"/>
  <c r="G15" i="7055"/>
  <c r="H15" i="7055"/>
  <c r="I15" i="7055"/>
  <c r="O15" i="7055"/>
  <c r="P15" i="7055"/>
  <c r="Q15" i="7055"/>
  <c r="G16" i="7055"/>
  <c r="H16" i="7055"/>
  <c r="I16" i="7055"/>
  <c r="O16" i="7055"/>
  <c r="P16" i="7055"/>
  <c r="Q16" i="7055"/>
  <c r="G17" i="7055"/>
  <c r="H17" i="7055"/>
  <c r="I17" i="7055"/>
  <c r="O17" i="7055"/>
  <c r="P17" i="7055"/>
  <c r="Q17" i="7055"/>
  <c r="G18" i="7055"/>
  <c r="H18" i="7055"/>
  <c r="I18" i="7055"/>
  <c r="O18" i="7055"/>
  <c r="P18" i="7055"/>
  <c r="Q18" i="7055"/>
  <c r="G19" i="7055"/>
  <c r="H19" i="7055"/>
  <c r="I19" i="7055"/>
  <c r="O19" i="7055"/>
  <c r="P19" i="7055"/>
  <c r="Q19" i="7055"/>
  <c r="G20" i="7055"/>
  <c r="H20" i="7055"/>
  <c r="I20" i="7055"/>
  <c r="O20" i="7055"/>
  <c r="P20" i="7055"/>
  <c r="Q20" i="7055"/>
  <c r="G21" i="7055"/>
  <c r="H21" i="7055"/>
  <c r="I21" i="7055"/>
  <c r="O21" i="7055"/>
  <c r="P21" i="7055"/>
  <c r="Q21" i="7055"/>
  <c r="G22" i="7055"/>
  <c r="H22" i="7055"/>
  <c r="I22" i="7055"/>
  <c r="O22" i="7055"/>
  <c r="P22" i="7055"/>
  <c r="Q22" i="7055"/>
  <c r="G23" i="7055"/>
  <c r="H23" i="7055"/>
  <c r="I23" i="7055"/>
  <c r="O23" i="7055"/>
  <c r="P23" i="7055"/>
  <c r="Q23" i="7055"/>
  <c r="G24" i="7055"/>
  <c r="H24" i="7055"/>
  <c r="I24" i="7055"/>
  <c r="O24" i="7055"/>
  <c r="P24" i="7055"/>
  <c r="Q24" i="7055"/>
  <c r="G25" i="7055"/>
  <c r="H25" i="7055"/>
  <c r="I25" i="7055"/>
  <c r="O25" i="7055"/>
  <c r="P25" i="7055"/>
  <c r="Q25" i="7055"/>
  <c r="G26" i="7055"/>
  <c r="H26" i="7055"/>
  <c r="I26" i="7055"/>
  <c r="O26" i="7055"/>
  <c r="P26" i="7055"/>
  <c r="Q26" i="7055"/>
  <c r="G27" i="7055"/>
  <c r="H27" i="7055"/>
  <c r="I27" i="7055"/>
  <c r="O27" i="7055"/>
  <c r="P27" i="7055"/>
  <c r="Q27" i="7055"/>
  <c r="G28" i="7055"/>
  <c r="H28" i="7055"/>
  <c r="I28" i="7055"/>
  <c r="O28" i="7055"/>
  <c r="P28" i="7055"/>
  <c r="Q28" i="7055"/>
  <c r="G29" i="7055"/>
  <c r="H29" i="7055"/>
  <c r="I29" i="7055"/>
  <c r="O29" i="7055"/>
  <c r="P29" i="7055"/>
  <c r="Q29" i="7055"/>
  <c r="G30" i="7055"/>
  <c r="H30" i="7055"/>
  <c r="I30" i="7055"/>
  <c r="O30" i="7055"/>
  <c r="P30" i="7055"/>
  <c r="Q30" i="7055"/>
  <c r="G31" i="7055"/>
  <c r="H31" i="7055"/>
  <c r="I31" i="7055"/>
  <c r="O31" i="7055"/>
  <c r="P31" i="7055"/>
  <c r="Q31" i="7055"/>
  <c r="G32" i="7055"/>
  <c r="H32" i="7055"/>
  <c r="I32" i="7055"/>
  <c r="O32" i="7055"/>
  <c r="P32" i="7055"/>
  <c r="Q32" i="7055"/>
  <c r="G33" i="7055"/>
  <c r="H33" i="7055"/>
  <c r="I33" i="7055"/>
  <c r="O33" i="7055"/>
  <c r="P33" i="7055"/>
  <c r="Q33" i="7055"/>
  <c r="G34" i="7055"/>
  <c r="H34" i="7055"/>
  <c r="I34" i="7055"/>
  <c r="O34" i="7055"/>
  <c r="P34" i="7055"/>
  <c r="Q34" i="7055"/>
  <c r="G35" i="7055"/>
  <c r="H35" i="7055"/>
  <c r="I35" i="7055"/>
  <c r="O35" i="7055"/>
  <c r="P35" i="7055"/>
  <c r="Q35" i="7055"/>
  <c r="G36" i="7055"/>
  <c r="H36" i="7055"/>
  <c r="I36" i="7055"/>
  <c r="O36" i="7055"/>
  <c r="P36" i="7055"/>
  <c r="Q36" i="7055"/>
  <c r="G37" i="7055"/>
  <c r="H37" i="7055"/>
  <c r="I37" i="7055"/>
  <c r="O37" i="7055"/>
  <c r="P37" i="7055"/>
  <c r="Q37" i="7055"/>
  <c r="G38" i="7055"/>
  <c r="H38" i="7055"/>
  <c r="I38" i="7055"/>
  <c r="O38" i="7055"/>
  <c r="P38" i="7055"/>
  <c r="Q38" i="7055"/>
  <c r="G39" i="7055"/>
  <c r="H39" i="7055"/>
  <c r="I39" i="7055"/>
  <c r="O39" i="7055"/>
  <c r="P39" i="7055"/>
  <c r="Q39" i="7055"/>
  <c r="G40" i="7055"/>
  <c r="H40" i="7055"/>
  <c r="I40" i="7055"/>
  <c r="O40" i="7055"/>
  <c r="P40" i="7055"/>
  <c r="Q40" i="7055"/>
  <c r="G41" i="7055"/>
  <c r="H41" i="7055"/>
  <c r="I41" i="7055"/>
  <c r="O41" i="7055"/>
  <c r="P41" i="7055"/>
  <c r="Q41" i="7055"/>
  <c r="G42" i="7055"/>
  <c r="H42" i="7055"/>
  <c r="I42" i="7055"/>
  <c r="O42" i="7055"/>
  <c r="P42" i="7055"/>
  <c r="Q42" i="7055"/>
  <c r="G43" i="7055"/>
  <c r="H43" i="7055"/>
  <c r="I43" i="7055"/>
  <c r="O43" i="7055"/>
  <c r="P43" i="7055"/>
  <c r="Q43" i="7055"/>
  <c r="G44" i="7055"/>
  <c r="H44" i="7055"/>
  <c r="I44" i="7055"/>
  <c r="O44" i="7055"/>
  <c r="P44" i="7055"/>
  <c r="Q44" i="7055"/>
  <c r="G45" i="7055"/>
  <c r="H45" i="7055"/>
  <c r="I45" i="7055"/>
  <c r="O45" i="7055"/>
  <c r="P45" i="7055"/>
  <c r="Q45" i="7055"/>
  <c r="G46" i="7055"/>
  <c r="H46" i="7055"/>
  <c r="I46" i="7055"/>
  <c r="O46" i="7055"/>
  <c r="P46" i="7055"/>
  <c r="Q46" i="7055"/>
  <c r="G47" i="7055"/>
  <c r="H47" i="7055"/>
  <c r="I47" i="7055"/>
  <c r="O47" i="7055"/>
  <c r="P47" i="7055"/>
  <c r="Q47" i="7055"/>
  <c r="G48" i="7055"/>
  <c r="H48" i="7055"/>
  <c r="I48" i="7055"/>
  <c r="O48" i="7055"/>
  <c r="P48" i="7055"/>
  <c r="Q48" i="7055"/>
  <c r="G49" i="7055"/>
  <c r="H49" i="7055"/>
  <c r="I49" i="7055"/>
  <c r="O49" i="7055"/>
  <c r="P49" i="7055"/>
  <c r="Q49" i="7055"/>
  <c r="G50" i="7055"/>
  <c r="H50" i="7055"/>
  <c r="I50" i="7055"/>
  <c r="O50" i="7055"/>
  <c r="P50" i="7055"/>
  <c r="Q50" i="7055"/>
  <c r="G51" i="7055"/>
  <c r="H51" i="7055"/>
  <c r="I51" i="7055"/>
  <c r="O51" i="7055"/>
  <c r="P51" i="7055"/>
  <c r="Q51" i="7055"/>
  <c r="G52" i="7055"/>
  <c r="H52" i="7055"/>
  <c r="I52" i="7055"/>
  <c r="O52" i="7055"/>
  <c r="P52" i="7055"/>
  <c r="Q52" i="7055"/>
  <c r="G53" i="7055"/>
  <c r="H53" i="7055"/>
  <c r="I53" i="7055"/>
  <c r="O53" i="7055"/>
  <c r="P53" i="7055"/>
  <c r="Q53" i="7055"/>
  <c r="G54" i="7055"/>
  <c r="H54" i="7055"/>
  <c r="I54" i="7055"/>
  <c r="O54" i="7055"/>
  <c r="P54" i="7055"/>
  <c r="Q54" i="7055"/>
  <c r="G55" i="7055"/>
  <c r="H55" i="7055"/>
  <c r="I55" i="7055"/>
  <c r="O55" i="7055"/>
  <c r="P55" i="7055"/>
  <c r="Q55" i="7055"/>
  <c r="G56" i="7055"/>
  <c r="H56" i="7055"/>
  <c r="I56" i="7055"/>
  <c r="O56" i="7055"/>
  <c r="P56" i="7055"/>
  <c r="Q56" i="7055"/>
  <c r="G57" i="7055"/>
  <c r="H57" i="7055"/>
  <c r="I57" i="7055"/>
  <c r="O57" i="7055"/>
  <c r="P57" i="7055"/>
  <c r="Q57" i="7055"/>
  <c r="G58" i="7055"/>
  <c r="H58" i="7055"/>
  <c r="I58" i="7055"/>
  <c r="O58" i="7055"/>
  <c r="P58" i="7055"/>
  <c r="Q58" i="7055"/>
  <c r="G59" i="7055"/>
  <c r="H59" i="7055"/>
  <c r="I59" i="7055"/>
  <c r="O59" i="7055"/>
  <c r="P59" i="7055"/>
  <c r="Q59" i="7055"/>
  <c r="G60" i="7055"/>
  <c r="H60" i="7055"/>
  <c r="I60" i="7055"/>
  <c r="O60" i="7055"/>
  <c r="P60" i="7055"/>
  <c r="Q60" i="7055"/>
  <c r="G61" i="7055"/>
  <c r="H61" i="7055"/>
  <c r="I61" i="7055"/>
  <c r="O61" i="7055"/>
  <c r="P61" i="7055"/>
  <c r="Q61" i="7055"/>
  <c r="G62" i="7055"/>
  <c r="H62" i="7055"/>
  <c r="I62" i="7055"/>
  <c r="O62" i="7055"/>
  <c r="P62" i="7055"/>
  <c r="Q62" i="7055"/>
  <c r="G63" i="7055"/>
  <c r="H63" i="7055"/>
  <c r="I63" i="7055"/>
  <c r="O63" i="7055"/>
  <c r="P63" i="7055"/>
  <c r="Q63" i="7055"/>
  <c r="G64" i="7055"/>
  <c r="H64" i="7055"/>
  <c r="I64" i="7055"/>
  <c r="O64" i="7055"/>
  <c r="P64" i="7055"/>
  <c r="Q64" i="7055"/>
  <c r="G65" i="7055"/>
  <c r="H65" i="7055"/>
  <c r="I65" i="7055"/>
  <c r="O65" i="7055"/>
  <c r="P65" i="7055"/>
  <c r="Q65" i="7055"/>
  <c r="G66" i="7055"/>
  <c r="H66" i="7055"/>
  <c r="I66" i="7055"/>
  <c r="O66" i="7055"/>
  <c r="P66" i="7055"/>
  <c r="Q66" i="7055"/>
  <c r="G67" i="7055"/>
  <c r="H67" i="7055"/>
  <c r="I67" i="7055"/>
  <c r="O67" i="7055"/>
  <c r="P67" i="7055"/>
  <c r="Q67" i="7055"/>
  <c r="G68" i="7055"/>
  <c r="H68" i="7055"/>
  <c r="I68" i="7055"/>
  <c r="O68" i="7055"/>
  <c r="P68" i="7055"/>
  <c r="Q68" i="7055"/>
  <c r="G69" i="7055"/>
  <c r="H69" i="7055"/>
  <c r="I69" i="7055"/>
  <c r="O69" i="7055"/>
  <c r="P69" i="7055"/>
  <c r="Q69" i="7055"/>
  <c r="G70" i="7055"/>
  <c r="H70" i="7055"/>
  <c r="I70" i="7055"/>
  <c r="O70" i="7055"/>
  <c r="P70" i="7055"/>
  <c r="Q70" i="7055"/>
  <c r="G71" i="7055"/>
  <c r="H71" i="7055"/>
  <c r="I71" i="7055"/>
  <c r="O71" i="7055"/>
  <c r="P71" i="7055"/>
  <c r="Q71" i="7055"/>
  <c r="G72" i="7055"/>
  <c r="H72" i="7055"/>
  <c r="I72" i="7055"/>
  <c r="O72" i="7055"/>
  <c r="P72" i="7055"/>
  <c r="Q72" i="7055"/>
  <c r="G73" i="7055"/>
  <c r="H73" i="7055"/>
  <c r="I73" i="7055"/>
  <c r="O73" i="7055"/>
  <c r="P73" i="7055"/>
  <c r="Q73" i="7055"/>
  <c r="G74" i="7055"/>
  <c r="H74" i="7055"/>
  <c r="I74" i="7055"/>
  <c r="O74" i="7055"/>
  <c r="P74" i="7055"/>
  <c r="Q74" i="7055"/>
  <c r="G75" i="7055"/>
  <c r="H75" i="7055"/>
  <c r="I75" i="7055"/>
  <c r="O75" i="7055"/>
  <c r="P75" i="7055"/>
  <c r="Q75" i="7055"/>
  <c r="G76" i="7055"/>
  <c r="H76" i="7055"/>
  <c r="I76" i="7055"/>
  <c r="O76" i="7055"/>
  <c r="P76" i="7055"/>
  <c r="Q76" i="7055"/>
  <c r="G77" i="7055"/>
  <c r="H77" i="7055"/>
  <c r="I77" i="7055"/>
  <c r="O77" i="7055"/>
  <c r="P77" i="7055"/>
  <c r="Q77" i="7055"/>
  <c r="G78" i="7055"/>
  <c r="H78" i="7055"/>
  <c r="I78" i="7055"/>
  <c r="O78" i="7055"/>
  <c r="P78" i="7055"/>
  <c r="Q78" i="7055"/>
  <c r="G79" i="7055"/>
  <c r="H79" i="7055"/>
  <c r="I79" i="7055"/>
  <c r="O79" i="7055"/>
  <c r="P79" i="7055"/>
  <c r="Q79" i="7055"/>
  <c r="G80" i="7055"/>
  <c r="H80" i="7055"/>
  <c r="I80" i="7055"/>
  <c r="O80" i="7055"/>
  <c r="P80" i="7055"/>
  <c r="Q80" i="7055"/>
  <c r="G81" i="7055"/>
  <c r="H81" i="7055"/>
  <c r="I81" i="7055"/>
  <c r="O81" i="7055"/>
  <c r="P81" i="7055"/>
  <c r="Q81" i="7055"/>
  <c r="G82" i="7055"/>
  <c r="H82" i="7055"/>
  <c r="I82" i="7055"/>
  <c r="O82" i="7055"/>
  <c r="P82" i="7055"/>
  <c r="Q82" i="7055"/>
  <c r="G83" i="7055"/>
  <c r="H83" i="7055"/>
  <c r="I83" i="7055"/>
  <c r="O83" i="7055"/>
  <c r="P83" i="7055"/>
  <c r="Q83" i="7055"/>
  <c r="G84" i="7055"/>
  <c r="H84" i="7055"/>
  <c r="I84" i="7055"/>
  <c r="O84" i="7055"/>
  <c r="P84" i="7055"/>
  <c r="Q84" i="7055"/>
  <c r="G85" i="7055"/>
  <c r="H85" i="7055"/>
  <c r="I85" i="7055"/>
  <c r="O85" i="7055"/>
  <c r="P85" i="7055"/>
  <c r="Q85" i="7055"/>
  <c r="G86" i="7055"/>
  <c r="H86" i="7055"/>
  <c r="I86" i="7055"/>
  <c r="O86" i="7055"/>
  <c r="P86" i="7055"/>
  <c r="Q86" i="7055"/>
  <c r="G87" i="7055"/>
  <c r="H87" i="7055"/>
  <c r="I87" i="7055"/>
  <c r="O87" i="7055"/>
  <c r="P87" i="7055"/>
  <c r="Q87" i="7055"/>
  <c r="G88" i="7055"/>
  <c r="H88" i="7055"/>
  <c r="I88" i="7055"/>
  <c r="O88" i="7055"/>
  <c r="P88" i="7055"/>
  <c r="Q88" i="7055"/>
  <c r="G89" i="7055"/>
  <c r="H89" i="7055"/>
  <c r="I89" i="7055"/>
  <c r="O89" i="7055"/>
  <c r="P89" i="7055"/>
  <c r="Q89" i="7055"/>
  <c r="G90" i="7055"/>
  <c r="H90" i="7055"/>
  <c r="I90" i="7055"/>
  <c r="O90" i="7055"/>
  <c r="P90" i="7055"/>
  <c r="Q90" i="7055"/>
  <c r="G91" i="7055"/>
  <c r="H91" i="7055"/>
  <c r="I91" i="7055"/>
  <c r="O91" i="7055"/>
  <c r="P91" i="7055"/>
  <c r="Q91" i="7055"/>
  <c r="G92" i="7055"/>
  <c r="H92" i="7055"/>
  <c r="I92" i="7055"/>
  <c r="O92" i="7055"/>
  <c r="P92" i="7055"/>
  <c r="Q92" i="7055"/>
  <c r="G93" i="7055"/>
  <c r="H93" i="7055"/>
  <c r="I93" i="7055"/>
  <c r="O93" i="7055"/>
  <c r="P93" i="7055"/>
  <c r="Q93" i="7055"/>
  <c r="G94" i="7055"/>
  <c r="H94" i="7055"/>
  <c r="I94" i="7055"/>
  <c r="O94" i="7055"/>
  <c r="P94" i="7055"/>
  <c r="Q94" i="7055"/>
  <c r="G95" i="7055"/>
  <c r="H95" i="7055"/>
  <c r="I95" i="7055"/>
  <c r="O95" i="7055"/>
  <c r="P95" i="7055"/>
  <c r="Q95" i="7055"/>
  <c r="G96" i="7055"/>
  <c r="H96" i="7055"/>
  <c r="I96" i="7055"/>
  <c r="O96" i="7055"/>
  <c r="P96" i="7055"/>
  <c r="Q96" i="7055"/>
  <c r="G97" i="7055"/>
  <c r="H97" i="7055"/>
  <c r="I97" i="7055"/>
  <c r="O97" i="7055"/>
  <c r="P97" i="7055"/>
  <c r="Q97" i="7055"/>
  <c r="G98" i="7055"/>
  <c r="H98" i="7055"/>
  <c r="I98" i="7055"/>
  <c r="O98" i="7055"/>
  <c r="P98" i="7055"/>
  <c r="Q98" i="7055"/>
  <c r="G99" i="7055"/>
  <c r="H99" i="7055"/>
  <c r="I99" i="7055"/>
  <c r="O99" i="7055"/>
  <c r="P99" i="7055"/>
  <c r="Q99" i="7055"/>
  <c r="G100" i="7055"/>
  <c r="H100" i="7055"/>
  <c r="I100" i="7055"/>
  <c r="O100" i="7055"/>
  <c r="P100" i="7055"/>
  <c r="Q100" i="7055"/>
  <c r="G101" i="7055"/>
  <c r="H101" i="7055"/>
  <c r="I101" i="7055"/>
  <c r="O101" i="7055"/>
  <c r="P101" i="7055"/>
  <c r="Q101" i="7055"/>
  <c r="G102" i="7055"/>
  <c r="H102" i="7055"/>
  <c r="I102" i="7055"/>
  <c r="O102" i="7055"/>
  <c r="P102" i="7055"/>
  <c r="Q102" i="7055"/>
  <c r="G103" i="7055"/>
  <c r="H103" i="7055"/>
  <c r="I103" i="7055"/>
  <c r="O103" i="7055"/>
  <c r="P103" i="7055"/>
  <c r="Q103" i="7055"/>
  <c r="G104" i="7055"/>
  <c r="H104" i="7055"/>
  <c r="I104" i="7055"/>
  <c r="O104" i="7055"/>
  <c r="P104" i="7055"/>
  <c r="Q104" i="7055"/>
  <c r="G105" i="7055"/>
  <c r="H105" i="7055"/>
  <c r="I105" i="7055"/>
  <c r="O105" i="7055"/>
  <c r="P105" i="7055"/>
  <c r="Q105" i="7055"/>
  <c r="G106" i="7055"/>
  <c r="H106" i="7055"/>
  <c r="I106" i="7055"/>
  <c r="O106" i="7055"/>
  <c r="P106" i="7055"/>
  <c r="Q106" i="7055"/>
  <c r="G107" i="7055"/>
  <c r="H107" i="7055"/>
  <c r="I107" i="7055"/>
  <c r="O107" i="7055"/>
  <c r="P107" i="7055"/>
  <c r="Q107" i="7055"/>
  <c r="G108" i="7055"/>
  <c r="H108" i="7055"/>
  <c r="I108" i="7055"/>
  <c r="O108" i="7055"/>
  <c r="P108" i="7055"/>
  <c r="Q108" i="7055"/>
  <c r="G109" i="7055"/>
  <c r="H109" i="7055"/>
  <c r="I109" i="7055"/>
  <c r="O109" i="7055"/>
  <c r="P109" i="7055"/>
  <c r="Q109" i="7055"/>
  <c r="G110" i="7055"/>
  <c r="H110" i="7055"/>
  <c r="I110" i="7055"/>
  <c r="O110" i="7055"/>
  <c r="P110" i="7055"/>
  <c r="Q110" i="7055"/>
  <c r="G111" i="7055"/>
  <c r="H111" i="7055"/>
  <c r="I111" i="7055"/>
  <c r="O111" i="7055"/>
  <c r="P111" i="7055"/>
  <c r="Q111" i="7055"/>
  <c r="G112" i="7055"/>
  <c r="H112" i="7055"/>
  <c r="I112" i="7055"/>
  <c r="O112" i="7055"/>
  <c r="P112" i="7055"/>
  <c r="Q112" i="7055"/>
  <c r="G113" i="7055"/>
  <c r="H113" i="7055"/>
  <c r="I113" i="7055"/>
  <c r="O113" i="7055"/>
  <c r="P113" i="7055"/>
  <c r="Q113" i="7055"/>
  <c r="G114" i="7055"/>
  <c r="H114" i="7055"/>
  <c r="I114" i="7055"/>
  <c r="O114" i="7055"/>
  <c r="P114" i="7055"/>
  <c r="Q114" i="7055"/>
  <c r="G115" i="7055"/>
  <c r="H115" i="7055"/>
  <c r="I115" i="7055"/>
  <c r="O115" i="7055"/>
  <c r="P115" i="7055"/>
  <c r="Q115" i="7055"/>
  <c r="G116" i="7055"/>
  <c r="H116" i="7055"/>
  <c r="I116" i="7055"/>
  <c r="O116" i="7055"/>
  <c r="P116" i="7055"/>
  <c r="Q116" i="7055"/>
  <c r="G117" i="7055"/>
  <c r="H117" i="7055"/>
  <c r="I117" i="7055"/>
  <c r="O117" i="7055"/>
  <c r="P117" i="7055"/>
  <c r="Q117" i="7055"/>
  <c r="G118" i="7055"/>
  <c r="H118" i="7055"/>
  <c r="I118" i="7055"/>
  <c r="O118" i="7055"/>
  <c r="P118" i="7055"/>
  <c r="Q118" i="7055"/>
  <c r="G119" i="7055"/>
  <c r="H119" i="7055"/>
  <c r="I119" i="7055"/>
  <c r="O119" i="7055"/>
  <c r="P119" i="7055"/>
  <c r="Q119" i="7055"/>
  <c r="G120" i="7055"/>
  <c r="H120" i="7055"/>
  <c r="I120" i="7055"/>
  <c r="O120" i="7055"/>
  <c r="P120" i="7055"/>
  <c r="Q120" i="7055"/>
  <c r="G121" i="7055"/>
  <c r="H121" i="7055"/>
  <c r="I121" i="7055"/>
  <c r="O121" i="7055"/>
  <c r="P121" i="7055"/>
  <c r="Q121" i="7055"/>
  <c r="G122" i="7055"/>
  <c r="H122" i="7055"/>
  <c r="I122" i="7055"/>
  <c r="O122" i="7055"/>
  <c r="P122" i="7055"/>
  <c r="Q122" i="7055"/>
  <c r="G123" i="7055"/>
  <c r="H123" i="7055"/>
  <c r="I123" i="7055"/>
  <c r="O123" i="7055"/>
  <c r="P123" i="7055"/>
  <c r="Q123" i="7055"/>
  <c r="G124" i="7055"/>
  <c r="H124" i="7055"/>
  <c r="I124" i="7055"/>
  <c r="O124" i="7055"/>
  <c r="P124" i="7055"/>
  <c r="Q124" i="7055"/>
  <c r="G125" i="7055"/>
  <c r="H125" i="7055"/>
  <c r="I125" i="7055"/>
  <c r="O125" i="7055"/>
  <c r="P125" i="7055"/>
  <c r="Q125" i="7055"/>
  <c r="G126" i="7055"/>
  <c r="H126" i="7055"/>
  <c r="I126" i="7055"/>
  <c r="O126" i="7055"/>
  <c r="P126" i="7055"/>
  <c r="Q126" i="7055"/>
  <c r="G127" i="7055"/>
  <c r="H127" i="7055"/>
  <c r="I127" i="7055"/>
  <c r="O127" i="7055"/>
  <c r="P127" i="7055"/>
  <c r="Q127" i="7055"/>
  <c r="G128" i="7055"/>
  <c r="H128" i="7055"/>
  <c r="I128" i="7055"/>
  <c r="O128" i="7055"/>
  <c r="P128" i="7055"/>
  <c r="Q128" i="7055"/>
  <c r="G129" i="7055"/>
  <c r="H129" i="7055"/>
  <c r="I129" i="7055"/>
  <c r="O129" i="7055"/>
  <c r="P129" i="7055"/>
  <c r="Q129" i="7055"/>
  <c r="G130" i="7055"/>
  <c r="H130" i="7055"/>
  <c r="I130" i="7055"/>
  <c r="O130" i="7055"/>
  <c r="P130" i="7055"/>
  <c r="Q130" i="7055"/>
  <c r="G131" i="7055"/>
  <c r="H131" i="7055"/>
  <c r="I131" i="7055"/>
  <c r="O131" i="7055"/>
  <c r="P131" i="7055"/>
  <c r="Q131" i="7055"/>
  <c r="G132" i="7055"/>
  <c r="H132" i="7055"/>
  <c r="I132" i="7055"/>
  <c r="O132" i="7055"/>
  <c r="P132" i="7055"/>
  <c r="Q132" i="7055"/>
  <c r="G133" i="7055"/>
  <c r="H133" i="7055"/>
  <c r="I133" i="7055"/>
  <c r="O133" i="7055"/>
  <c r="P133" i="7055"/>
  <c r="Q133" i="7055"/>
  <c r="G134" i="7055"/>
  <c r="H134" i="7055"/>
  <c r="I134" i="7055"/>
  <c r="O134" i="7055"/>
  <c r="P134" i="7055"/>
  <c r="Q134" i="7055"/>
  <c r="G135" i="7055"/>
  <c r="H135" i="7055"/>
  <c r="I135" i="7055"/>
  <c r="O135" i="7055"/>
  <c r="P135" i="7055"/>
  <c r="Q135" i="7055"/>
  <c r="G136" i="7055"/>
  <c r="H136" i="7055"/>
  <c r="I136" i="7055"/>
  <c r="O136" i="7055"/>
  <c r="P136" i="7055"/>
  <c r="Q136" i="7055"/>
  <c r="G137" i="7055"/>
  <c r="H137" i="7055"/>
  <c r="I137" i="7055"/>
  <c r="O137" i="7055"/>
  <c r="P137" i="7055"/>
  <c r="Q137" i="7055"/>
  <c r="G138" i="7055"/>
  <c r="H138" i="7055"/>
  <c r="I138" i="7055"/>
  <c r="O138" i="7055"/>
  <c r="P138" i="7055"/>
  <c r="Q138" i="7055"/>
  <c r="G139" i="7055"/>
  <c r="H139" i="7055"/>
  <c r="I139" i="7055"/>
  <c r="O139" i="7055"/>
  <c r="P139" i="7055"/>
  <c r="Q139" i="7055"/>
  <c r="G140" i="7055"/>
  <c r="H140" i="7055"/>
  <c r="I140" i="7055"/>
  <c r="O140" i="7055"/>
  <c r="P140" i="7055"/>
  <c r="Q140" i="7055"/>
  <c r="G141" i="7055"/>
  <c r="H141" i="7055"/>
  <c r="I141" i="7055"/>
  <c r="O141" i="7055"/>
  <c r="P141" i="7055"/>
  <c r="Q141" i="7055"/>
  <c r="G142" i="7055"/>
  <c r="H142" i="7055"/>
  <c r="I142" i="7055"/>
  <c r="O142" i="7055"/>
  <c r="P142" i="7055"/>
  <c r="Q142" i="7055"/>
  <c r="G143" i="7055"/>
  <c r="H143" i="7055"/>
  <c r="I143" i="7055"/>
  <c r="O143" i="7055"/>
  <c r="P143" i="7055"/>
  <c r="Q143" i="7055"/>
  <c r="G144" i="7055"/>
  <c r="H144" i="7055"/>
  <c r="I144" i="7055"/>
  <c r="O144" i="7055"/>
  <c r="P144" i="7055"/>
  <c r="Q144" i="7055"/>
  <c r="G145" i="7055"/>
  <c r="H145" i="7055"/>
  <c r="I145" i="7055"/>
  <c r="O145" i="7055"/>
  <c r="P145" i="7055"/>
  <c r="Q145" i="7055"/>
  <c r="G146" i="7055"/>
  <c r="H146" i="7055"/>
  <c r="I146" i="7055"/>
  <c r="O146" i="7055"/>
  <c r="P146" i="7055"/>
  <c r="Q146" i="7055"/>
  <c r="G147" i="7055"/>
  <c r="H147" i="7055"/>
  <c r="I147" i="7055"/>
  <c r="O147" i="7055"/>
  <c r="P147" i="7055"/>
  <c r="Q147" i="7055"/>
  <c r="G148" i="7055"/>
  <c r="H148" i="7055"/>
  <c r="I148" i="7055"/>
  <c r="O148" i="7055"/>
  <c r="P148" i="7055"/>
  <c r="Q148" i="7055"/>
  <c r="G149" i="7055"/>
  <c r="H149" i="7055"/>
  <c r="I149" i="7055"/>
  <c r="O149" i="7055"/>
  <c r="P149" i="7055"/>
  <c r="Q149" i="7055"/>
  <c r="G150" i="7055"/>
  <c r="H150" i="7055"/>
  <c r="I150" i="7055"/>
  <c r="O150" i="7055"/>
  <c r="P150" i="7055"/>
  <c r="Q150" i="7055"/>
  <c r="G151" i="7055"/>
  <c r="H151" i="7055"/>
  <c r="I151" i="7055"/>
  <c r="O151" i="7055"/>
  <c r="P151" i="7055"/>
  <c r="Q151" i="7055"/>
  <c r="G152" i="7055"/>
  <c r="H152" i="7055"/>
  <c r="I152" i="7055"/>
  <c r="O152" i="7055"/>
  <c r="P152" i="7055"/>
  <c r="Q152" i="7055"/>
  <c r="G153" i="7055"/>
  <c r="H153" i="7055"/>
  <c r="I153" i="7055"/>
  <c r="O153" i="7055"/>
  <c r="P153" i="7055"/>
  <c r="Q153" i="7055"/>
  <c r="G154" i="7055"/>
  <c r="H154" i="7055"/>
  <c r="I154" i="7055"/>
  <c r="O154" i="7055"/>
  <c r="P154" i="7055"/>
  <c r="Q154" i="7055"/>
  <c r="G155" i="7055"/>
  <c r="H155" i="7055"/>
  <c r="I155" i="7055"/>
  <c r="O155" i="7055"/>
  <c r="P155" i="7055"/>
  <c r="Q155" i="7055"/>
  <c r="G156" i="7055"/>
  <c r="H156" i="7055"/>
  <c r="I156" i="7055"/>
  <c r="O156" i="7055"/>
  <c r="P156" i="7055"/>
  <c r="Q156" i="7055"/>
  <c r="G157" i="7055"/>
  <c r="H157" i="7055"/>
  <c r="I157" i="7055"/>
  <c r="O157" i="7055"/>
  <c r="P157" i="7055"/>
  <c r="Q157" i="7055"/>
  <c r="G158" i="7055"/>
  <c r="H158" i="7055"/>
  <c r="I158" i="7055"/>
  <c r="O158" i="7055"/>
  <c r="P158" i="7055"/>
  <c r="Q158" i="7055"/>
  <c r="G159" i="7055"/>
  <c r="H159" i="7055"/>
  <c r="I159" i="7055"/>
  <c r="O159" i="7055"/>
  <c r="P159" i="7055"/>
  <c r="Q159" i="7055"/>
  <c r="G160" i="7055"/>
  <c r="H160" i="7055"/>
  <c r="I160" i="7055"/>
  <c r="O160" i="7055"/>
  <c r="P160" i="7055"/>
  <c r="Q160" i="7055"/>
  <c r="G161" i="7055"/>
  <c r="H161" i="7055"/>
  <c r="I161" i="7055"/>
  <c r="O161" i="7055"/>
  <c r="P161" i="7055"/>
  <c r="Q161" i="7055"/>
  <c r="G162" i="7055"/>
  <c r="H162" i="7055"/>
  <c r="I162" i="7055"/>
  <c r="O162" i="7055"/>
  <c r="P162" i="7055"/>
  <c r="Q162" i="7055"/>
  <c r="G163" i="7055"/>
  <c r="H163" i="7055"/>
  <c r="I163" i="7055"/>
  <c r="O163" i="7055"/>
  <c r="P163" i="7055"/>
  <c r="Q163" i="7055"/>
  <c r="G164" i="7055"/>
  <c r="H164" i="7055"/>
  <c r="I164" i="7055"/>
  <c r="O164" i="7055"/>
  <c r="P164" i="7055"/>
  <c r="Q164" i="7055"/>
  <c r="G165" i="7055"/>
  <c r="H165" i="7055"/>
  <c r="I165" i="7055"/>
  <c r="O165" i="7055"/>
  <c r="P165" i="7055"/>
  <c r="Q165" i="7055"/>
  <c r="G166" i="7055"/>
  <c r="H166" i="7055"/>
  <c r="I166" i="7055"/>
  <c r="O166" i="7055"/>
  <c r="P166" i="7055"/>
  <c r="Q166" i="7055"/>
  <c r="G167" i="7055"/>
  <c r="H167" i="7055"/>
  <c r="I167" i="7055"/>
  <c r="O167" i="7055"/>
  <c r="P167" i="7055"/>
  <c r="Q167" i="7055"/>
  <c r="G168" i="7055"/>
  <c r="H168" i="7055"/>
  <c r="I168" i="7055"/>
  <c r="O168" i="7055"/>
  <c r="P168" i="7055"/>
  <c r="Q168" i="7055"/>
  <c r="G169" i="7055"/>
  <c r="H169" i="7055"/>
  <c r="I169" i="7055"/>
  <c r="O169" i="7055"/>
  <c r="P169" i="7055"/>
  <c r="Q169" i="7055"/>
  <c r="G170" i="7055"/>
  <c r="H170" i="7055"/>
  <c r="I170" i="7055"/>
  <c r="O170" i="7055"/>
  <c r="P170" i="7055"/>
  <c r="Q170" i="7055"/>
  <c r="G171" i="7055"/>
  <c r="H171" i="7055"/>
  <c r="I171" i="7055"/>
  <c r="O171" i="7055"/>
  <c r="P171" i="7055"/>
  <c r="Q171" i="7055"/>
  <c r="G172" i="7055"/>
  <c r="H172" i="7055"/>
  <c r="I172" i="7055"/>
  <c r="O172" i="7055"/>
  <c r="P172" i="7055"/>
  <c r="Q172" i="7055"/>
  <c r="G173" i="7055"/>
  <c r="H173" i="7055"/>
  <c r="I173" i="7055"/>
  <c r="O173" i="7055"/>
  <c r="P173" i="7055"/>
  <c r="Q173" i="7055"/>
  <c r="G174" i="7055"/>
  <c r="H174" i="7055"/>
  <c r="I174" i="7055"/>
  <c r="O174" i="7055"/>
  <c r="P174" i="7055"/>
  <c r="Q174" i="7055"/>
  <c r="G175" i="7055"/>
  <c r="H175" i="7055"/>
  <c r="I175" i="7055"/>
  <c r="O175" i="7055"/>
  <c r="P175" i="7055"/>
  <c r="Q175" i="7055"/>
  <c r="G176" i="7055"/>
  <c r="H176" i="7055"/>
  <c r="I176" i="7055"/>
  <c r="O176" i="7055"/>
  <c r="P176" i="7055"/>
  <c r="Q176" i="7055"/>
  <c r="G177" i="7055"/>
  <c r="H177" i="7055"/>
  <c r="I177" i="7055"/>
  <c r="O177" i="7055"/>
  <c r="P177" i="7055"/>
  <c r="Q177" i="7055"/>
  <c r="G178" i="7055"/>
  <c r="H178" i="7055"/>
  <c r="I178" i="7055"/>
  <c r="O178" i="7055"/>
  <c r="P178" i="7055"/>
  <c r="Q178" i="7055"/>
  <c r="G179" i="7055"/>
  <c r="H179" i="7055"/>
  <c r="I179" i="7055"/>
  <c r="O179" i="7055"/>
  <c r="P179" i="7055"/>
  <c r="Q179" i="7055"/>
  <c r="G180" i="7055"/>
  <c r="H180" i="7055"/>
  <c r="I180" i="7055"/>
  <c r="O180" i="7055"/>
  <c r="P180" i="7055"/>
  <c r="Q180" i="7055"/>
  <c r="G181" i="7055"/>
  <c r="H181" i="7055"/>
  <c r="I181" i="7055"/>
  <c r="O181" i="7055"/>
  <c r="P181" i="7055"/>
  <c r="Q181" i="7055"/>
  <c r="G182" i="7055"/>
  <c r="H182" i="7055"/>
  <c r="I182" i="7055"/>
  <c r="O182" i="7055"/>
  <c r="P182" i="7055"/>
  <c r="Q182" i="7055"/>
  <c r="G183" i="7055"/>
  <c r="H183" i="7055"/>
  <c r="I183" i="7055"/>
  <c r="O183" i="7055"/>
  <c r="P183" i="7055"/>
  <c r="Q183" i="7055"/>
  <c r="G184" i="7055"/>
  <c r="H184" i="7055"/>
  <c r="I184" i="7055"/>
  <c r="O184" i="7055"/>
  <c r="P184" i="7055"/>
  <c r="Q184" i="7055"/>
  <c r="G185" i="7055"/>
  <c r="H185" i="7055"/>
  <c r="I185" i="7055"/>
  <c r="O185" i="7055"/>
  <c r="P185" i="7055"/>
  <c r="Q185" i="7055"/>
  <c r="G186" i="7055"/>
  <c r="H186" i="7055"/>
  <c r="I186" i="7055"/>
  <c r="O186" i="7055"/>
  <c r="P186" i="7055"/>
  <c r="Q186" i="7055"/>
  <c r="G187" i="7055"/>
  <c r="H187" i="7055"/>
  <c r="I187" i="7055"/>
  <c r="O187" i="7055"/>
  <c r="P187" i="7055"/>
  <c r="Q187" i="7055"/>
  <c r="G188" i="7055"/>
  <c r="H188" i="7055"/>
  <c r="I188" i="7055"/>
  <c r="O188" i="7055"/>
  <c r="P188" i="7055"/>
  <c r="Q188" i="7055"/>
  <c r="G189" i="7055"/>
  <c r="H189" i="7055"/>
  <c r="I189" i="7055"/>
  <c r="O189" i="7055"/>
  <c r="P189" i="7055"/>
  <c r="Q189" i="7055"/>
  <c r="G190" i="7055"/>
  <c r="H190" i="7055"/>
  <c r="I190" i="7055"/>
  <c r="O190" i="7055"/>
  <c r="P190" i="7055"/>
  <c r="Q190" i="7055"/>
  <c r="G191" i="7055"/>
  <c r="H191" i="7055"/>
  <c r="I191" i="7055"/>
  <c r="O191" i="7055"/>
  <c r="P191" i="7055"/>
  <c r="Q191" i="7055"/>
  <c r="G192" i="7055"/>
  <c r="H192" i="7055"/>
  <c r="I192" i="7055"/>
  <c r="O192" i="7055"/>
  <c r="P192" i="7055"/>
  <c r="Q192" i="7055"/>
  <c r="G193" i="7055"/>
  <c r="H193" i="7055"/>
  <c r="I193" i="7055"/>
  <c r="O193" i="7055"/>
  <c r="P193" i="7055"/>
  <c r="Q193" i="7055"/>
  <c r="G194" i="7055"/>
  <c r="H194" i="7055"/>
  <c r="I194" i="7055"/>
  <c r="O194" i="7055"/>
  <c r="P194" i="7055"/>
  <c r="Q194" i="7055"/>
  <c r="G195" i="7055"/>
  <c r="H195" i="7055"/>
  <c r="I195" i="7055"/>
  <c r="O195" i="7055"/>
  <c r="P195" i="7055"/>
  <c r="Q195" i="7055"/>
  <c r="G196" i="7055"/>
  <c r="H196" i="7055"/>
  <c r="I196" i="7055"/>
  <c r="O196" i="7055"/>
  <c r="P196" i="7055"/>
  <c r="Q196" i="7055"/>
  <c r="G197" i="7055"/>
  <c r="H197" i="7055"/>
  <c r="I197" i="7055"/>
  <c r="O197" i="7055"/>
  <c r="P197" i="7055"/>
  <c r="Q197" i="7055"/>
  <c r="G198" i="7055"/>
  <c r="H198" i="7055"/>
  <c r="I198" i="7055"/>
  <c r="O198" i="7055"/>
  <c r="P198" i="7055"/>
  <c r="Q198" i="7055"/>
  <c r="G199" i="7055"/>
  <c r="H199" i="7055"/>
  <c r="I199" i="7055"/>
  <c r="O199" i="7055"/>
  <c r="P199" i="7055"/>
  <c r="Q199" i="7055"/>
  <c r="G200" i="7055"/>
  <c r="H200" i="7055"/>
  <c r="I200" i="7055"/>
  <c r="O200" i="7055"/>
  <c r="P200" i="7055"/>
  <c r="Q200" i="7055"/>
  <c r="G201" i="7055"/>
  <c r="H201" i="7055"/>
  <c r="I201" i="7055"/>
  <c r="O201" i="7055"/>
  <c r="P201" i="7055"/>
  <c r="Q201" i="7055"/>
  <c r="G202" i="7055"/>
  <c r="H202" i="7055"/>
  <c r="I202" i="7055"/>
  <c r="O202" i="7055"/>
  <c r="P202" i="7055"/>
  <c r="Q202" i="7055"/>
  <c r="G203" i="7055"/>
  <c r="H203" i="7055"/>
  <c r="I203" i="7055"/>
  <c r="O203" i="7055"/>
  <c r="P203" i="7055"/>
  <c r="Q203" i="7055"/>
  <c r="G204" i="7055"/>
  <c r="H204" i="7055"/>
  <c r="I204" i="7055"/>
  <c r="O204" i="7055"/>
  <c r="P204" i="7055"/>
  <c r="Q204" i="7055"/>
  <c r="G205" i="7055"/>
  <c r="H205" i="7055"/>
  <c r="I205" i="7055"/>
  <c r="O205" i="7055"/>
  <c r="P205" i="7055"/>
  <c r="Q205" i="7055"/>
  <c r="G206" i="7055"/>
  <c r="H206" i="7055"/>
  <c r="I206" i="7055"/>
  <c r="O206" i="7055"/>
  <c r="P206" i="7055"/>
  <c r="Q206" i="7055"/>
  <c r="G207" i="7055"/>
  <c r="H207" i="7055"/>
  <c r="I207" i="7055"/>
  <c r="O207" i="7055"/>
  <c r="P207" i="7055"/>
  <c r="Q207" i="7055"/>
  <c r="G208" i="7055"/>
  <c r="H208" i="7055"/>
  <c r="I208" i="7055"/>
  <c r="O208" i="7055"/>
  <c r="P208" i="7055"/>
  <c r="Q208" i="7055"/>
  <c r="G209" i="7055"/>
  <c r="H209" i="7055"/>
  <c r="I209" i="7055"/>
  <c r="O209" i="7055"/>
  <c r="P209" i="7055"/>
  <c r="Q209" i="7055"/>
  <c r="G210" i="7055"/>
  <c r="H210" i="7055"/>
  <c r="I210" i="7055"/>
  <c r="O210" i="7055"/>
  <c r="P210" i="7055"/>
  <c r="Q210" i="7055"/>
  <c r="G211" i="7055"/>
  <c r="H211" i="7055"/>
  <c r="I211" i="7055"/>
  <c r="O211" i="7055"/>
  <c r="P211" i="7055"/>
  <c r="Q211" i="7055"/>
  <c r="G212" i="7055"/>
  <c r="H212" i="7055"/>
  <c r="I212" i="7055"/>
  <c r="O212" i="7055"/>
  <c r="P212" i="7055"/>
  <c r="Q212" i="7055"/>
  <c r="G213" i="7055"/>
  <c r="H213" i="7055"/>
  <c r="I213" i="7055"/>
  <c r="O213" i="7055"/>
  <c r="P213" i="7055"/>
  <c r="Q213" i="7055"/>
  <c r="G214" i="7055"/>
  <c r="H214" i="7055"/>
  <c r="I214" i="7055"/>
  <c r="O214" i="7055"/>
  <c r="P214" i="7055"/>
  <c r="Q214" i="7055"/>
  <c r="G215" i="7055"/>
  <c r="H215" i="7055"/>
  <c r="I215" i="7055"/>
  <c r="O215" i="7055"/>
  <c r="P215" i="7055"/>
  <c r="Q215" i="7055"/>
  <c r="G216" i="7055"/>
  <c r="H216" i="7055"/>
  <c r="I216" i="7055"/>
  <c r="O216" i="7055"/>
  <c r="P216" i="7055"/>
  <c r="Q216" i="7055"/>
  <c r="G217" i="7055"/>
  <c r="H217" i="7055"/>
  <c r="I217" i="7055"/>
  <c r="O217" i="7055"/>
  <c r="P217" i="7055"/>
  <c r="Q217" i="7055"/>
  <c r="G218" i="7055"/>
  <c r="H218" i="7055"/>
  <c r="I218" i="7055"/>
  <c r="O218" i="7055"/>
  <c r="P218" i="7055"/>
  <c r="Q218" i="7055"/>
  <c r="G219" i="7055"/>
  <c r="H219" i="7055"/>
  <c r="I219" i="7055"/>
  <c r="O219" i="7055"/>
  <c r="P219" i="7055"/>
  <c r="Q219" i="7055"/>
  <c r="G220" i="7055"/>
  <c r="H220" i="7055"/>
  <c r="I220" i="7055"/>
  <c r="O220" i="7055"/>
  <c r="P220" i="7055"/>
  <c r="Q220" i="7055"/>
  <c r="G221" i="7055"/>
  <c r="H221" i="7055"/>
  <c r="I221" i="7055"/>
  <c r="O221" i="7055"/>
  <c r="P221" i="7055"/>
  <c r="Q221" i="7055"/>
  <c r="G222" i="7055"/>
  <c r="H222" i="7055"/>
  <c r="I222" i="7055"/>
  <c r="O222" i="7055"/>
  <c r="P222" i="7055"/>
  <c r="Q222" i="7055"/>
  <c r="G223" i="7055"/>
  <c r="H223" i="7055"/>
  <c r="I223" i="7055"/>
  <c r="O223" i="7055"/>
  <c r="P223" i="7055"/>
  <c r="Q223" i="7055"/>
  <c r="G224" i="7055"/>
  <c r="H224" i="7055"/>
  <c r="I224" i="7055"/>
  <c r="O224" i="7055"/>
  <c r="P224" i="7055"/>
  <c r="Q224" i="7055"/>
  <c r="G225" i="7055"/>
  <c r="H225" i="7055"/>
  <c r="I225" i="7055"/>
  <c r="O225" i="7055"/>
  <c r="P225" i="7055"/>
  <c r="Q225" i="7055"/>
  <c r="G226" i="7055"/>
  <c r="H226" i="7055"/>
  <c r="I226" i="7055"/>
  <c r="O226" i="7055"/>
  <c r="P226" i="7055"/>
  <c r="Q226" i="7055"/>
  <c r="G227" i="7055"/>
  <c r="H227" i="7055"/>
  <c r="I227" i="7055"/>
  <c r="O227" i="7055"/>
  <c r="P227" i="7055"/>
  <c r="Q227" i="7055"/>
  <c r="G228" i="7055"/>
  <c r="H228" i="7055"/>
  <c r="I228" i="7055"/>
  <c r="O228" i="7055"/>
  <c r="P228" i="7055"/>
  <c r="Q228" i="7055"/>
  <c r="G229" i="7055"/>
  <c r="H229" i="7055"/>
  <c r="I229" i="7055"/>
  <c r="O229" i="7055"/>
  <c r="P229" i="7055"/>
  <c r="Q229" i="7055"/>
  <c r="G230" i="7055"/>
  <c r="H230" i="7055"/>
  <c r="I230" i="7055"/>
  <c r="O230" i="7055"/>
  <c r="P230" i="7055"/>
  <c r="Q230" i="7055"/>
  <c r="G231" i="7055"/>
  <c r="H231" i="7055"/>
  <c r="I231" i="7055"/>
  <c r="O231" i="7055"/>
  <c r="P231" i="7055"/>
  <c r="Q231" i="7055"/>
  <c r="G232" i="7055"/>
  <c r="H232" i="7055"/>
  <c r="I232" i="7055"/>
  <c r="O232" i="7055"/>
  <c r="P232" i="7055"/>
  <c r="Q232" i="7055"/>
  <c r="G233" i="7055"/>
  <c r="H233" i="7055"/>
  <c r="I233" i="7055"/>
  <c r="O233" i="7055"/>
  <c r="P233" i="7055"/>
  <c r="Q233" i="7055"/>
  <c r="G234" i="7055"/>
  <c r="H234" i="7055"/>
  <c r="I234" i="7055"/>
  <c r="O234" i="7055"/>
  <c r="P234" i="7055"/>
  <c r="Q234" i="7055"/>
  <c r="G235" i="7055"/>
  <c r="H235" i="7055"/>
  <c r="I235" i="7055"/>
  <c r="O235" i="7055"/>
  <c r="P235" i="7055"/>
  <c r="Q235" i="7055"/>
  <c r="G236" i="7055"/>
  <c r="H236" i="7055"/>
  <c r="I236" i="7055"/>
  <c r="O236" i="7055"/>
  <c r="P236" i="7055"/>
  <c r="Q236" i="7055"/>
  <c r="G237" i="7055"/>
  <c r="H237" i="7055"/>
  <c r="I237" i="7055"/>
  <c r="O237" i="7055"/>
  <c r="P237" i="7055"/>
  <c r="Q237" i="7055"/>
  <c r="G238" i="7055"/>
  <c r="H238" i="7055"/>
  <c r="I238" i="7055"/>
  <c r="O238" i="7055"/>
  <c r="P238" i="7055"/>
  <c r="Q238" i="7055"/>
  <c r="G239" i="7055"/>
  <c r="H239" i="7055"/>
  <c r="I239" i="7055"/>
  <c r="O239" i="7055"/>
  <c r="P239" i="7055"/>
  <c r="Q239" i="7055"/>
  <c r="G240" i="7055"/>
  <c r="H240" i="7055"/>
  <c r="I240" i="7055"/>
  <c r="O240" i="7055"/>
  <c r="P240" i="7055"/>
  <c r="Q240" i="7055"/>
  <c r="G241" i="7055"/>
  <c r="H241" i="7055"/>
  <c r="I241" i="7055"/>
  <c r="O241" i="7055"/>
  <c r="P241" i="7055"/>
  <c r="Q241" i="7055"/>
  <c r="G242" i="7055"/>
  <c r="H242" i="7055"/>
  <c r="I242" i="7055"/>
  <c r="O242" i="7055"/>
  <c r="P242" i="7055"/>
  <c r="Q242" i="7055"/>
  <c r="G243" i="7055"/>
  <c r="H243" i="7055"/>
  <c r="I243" i="7055"/>
  <c r="O243" i="7055"/>
  <c r="P243" i="7055"/>
  <c r="Q243" i="7055"/>
  <c r="G244" i="7055"/>
  <c r="H244" i="7055"/>
  <c r="I244" i="7055"/>
  <c r="O244" i="7055"/>
  <c r="P244" i="7055"/>
  <c r="Q244" i="7055"/>
  <c r="G245" i="7055"/>
  <c r="H245" i="7055"/>
  <c r="I245" i="7055"/>
  <c r="O245" i="7055"/>
  <c r="P245" i="7055"/>
  <c r="Q245" i="7055"/>
  <c r="G246" i="7055"/>
  <c r="H246" i="7055"/>
  <c r="I246" i="7055"/>
  <c r="O246" i="7055"/>
  <c r="P246" i="7055"/>
  <c r="Q246" i="7055"/>
  <c r="G247" i="7055"/>
  <c r="H247" i="7055"/>
  <c r="I247" i="7055"/>
  <c r="O247" i="7055"/>
  <c r="P247" i="7055"/>
  <c r="Q247" i="7055"/>
  <c r="G248" i="7055"/>
  <c r="H248" i="7055"/>
  <c r="I248" i="7055"/>
  <c r="O248" i="7055"/>
  <c r="P248" i="7055"/>
  <c r="Q248" i="7055"/>
  <c r="G249" i="7055"/>
  <c r="H249" i="7055"/>
  <c r="I249" i="7055"/>
  <c r="O249" i="7055"/>
  <c r="P249" i="7055"/>
  <c r="Q249" i="7055"/>
  <c r="G250" i="7055"/>
  <c r="H250" i="7055"/>
  <c r="I250" i="7055"/>
  <c r="O250" i="7055"/>
  <c r="P250" i="7055"/>
  <c r="Q250" i="7055"/>
  <c r="G251" i="7055"/>
  <c r="H251" i="7055"/>
  <c r="I251" i="7055"/>
  <c r="O251" i="7055"/>
  <c r="P251" i="7055"/>
  <c r="Q251" i="7055"/>
  <c r="G252" i="7055"/>
  <c r="H252" i="7055"/>
  <c r="I252" i="7055"/>
  <c r="O252" i="7055"/>
  <c r="P252" i="7055"/>
  <c r="Q252" i="7055"/>
  <c r="G253" i="7055"/>
  <c r="H253" i="7055"/>
  <c r="I253" i="7055"/>
  <c r="O253" i="7055"/>
  <c r="P253" i="7055"/>
  <c r="Q253" i="7055"/>
  <c r="G254" i="7055"/>
  <c r="H254" i="7055"/>
  <c r="I254" i="7055"/>
  <c r="O254" i="7055"/>
  <c r="P254" i="7055"/>
  <c r="Q254" i="7055"/>
  <c r="G255" i="7055"/>
  <c r="H255" i="7055"/>
  <c r="I255" i="7055"/>
  <c r="O255" i="7055"/>
  <c r="P255" i="7055"/>
  <c r="Q255" i="7055"/>
  <c r="G256" i="7055"/>
  <c r="H256" i="7055"/>
  <c r="I256" i="7055"/>
  <c r="O256" i="7055"/>
  <c r="P256" i="7055"/>
  <c r="Q256" i="7055"/>
  <c r="G257" i="7055"/>
  <c r="H257" i="7055"/>
  <c r="I257" i="7055"/>
  <c r="O257" i="7055"/>
  <c r="P257" i="7055"/>
  <c r="Q257" i="7055"/>
  <c r="G258" i="7055"/>
  <c r="H258" i="7055"/>
  <c r="I258" i="7055"/>
  <c r="O258" i="7055"/>
  <c r="P258" i="7055"/>
  <c r="Q258" i="7055"/>
  <c r="G259" i="7055"/>
  <c r="H259" i="7055"/>
  <c r="I259" i="7055"/>
  <c r="O259" i="7055"/>
  <c r="P259" i="7055"/>
  <c r="Q259" i="7055"/>
  <c r="G260" i="7055"/>
  <c r="H260" i="7055"/>
  <c r="I260" i="7055"/>
  <c r="O260" i="7055"/>
  <c r="P260" i="7055"/>
  <c r="Q260" i="7055"/>
  <c r="G261" i="7055"/>
  <c r="H261" i="7055"/>
  <c r="I261" i="7055"/>
  <c r="O261" i="7055"/>
  <c r="P261" i="7055"/>
  <c r="Q261" i="7055"/>
  <c r="G262" i="7055"/>
  <c r="H262" i="7055"/>
  <c r="I262" i="7055"/>
  <c r="O262" i="7055"/>
  <c r="P262" i="7055"/>
  <c r="Q262" i="7055"/>
  <c r="G263" i="7055"/>
  <c r="H263" i="7055"/>
  <c r="I263" i="7055"/>
  <c r="O263" i="7055"/>
  <c r="P263" i="7055"/>
  <c r="Q263" i="7055"/>
  <c r="G264" i="7055"/>
  <c r="H264" i="7055"/>
  <c r="I264" i="7055"/>
  <c r="O264" i="7055"/>
  <c r="P264" i="7055"/>
  <c r="Q264" i="7055"/>
  <c r="G265" i="7055"/>
  <c r="H265" i="7055"/>
  <c r="I265" i="7055"/>
  <c r="O265" i="7055"/>
  <c r="P265" i="7055"/>
  <c r="Q265" i="7055"/>
  <c r="G266" i="7055"/>
  <c r="H266" i="7055"/>
  <c r="I266" i="7055"/>
  <c r="O266" i="7055"/>
  <c r="P266" i="7055"/>
  <c r="Q266" i="7055"/>
  <c r="G267" i="7055"/>
  <c r="H267" i="7055"/>
  <c r="I267" i="7055"/>
  <c r="O267" i="7055"/>
  <c r="P267" i="7055"/>
  <c r="Q267" i="7055"/>
  <c r="G268" i="7055"/>
  <c r="H268" i="7055"/>
  <c r="I268" i="7055"/>
  <c r="O268" i="7055"/>
  <c r="P268" i="7055"/>
  <c r="Q268" i="7055"/>
  <c r="G269" i="7055"/>
  <c r="H269" i="7055"/>
  <c r="I269" i="7055"/>
  <c r="O269" i="7055"/>
  <c r="P269" i="7055"/>
  <c r="Q269" i="7055"/>
  <c r="G270" i="7055"/>
  <c r="H270" i="7055"/>
  <c r="I270" i="7055"/>
  <c r="O270" i="7055"/>
  <c r="P270" i="7055"/>
  <c r="Q270" i="7055"/>
  <c r="G271" i="7055"/>
  <c r="H271" i="7055"/>
  <c r="I271" i="7055"/>
  <c r="O271" i="7055"/>
  <c r="P271" i="7055"/>
  <c r="Q271" i="7055"/>
  <c r="G272" i="7055"/>
  <c r="H272" i="7055"/>
  <c r="I272" i="7055"/>
  <c r="O272" i="7055"/>
  <c r="P272" i="7055"/>
  <c r="Q272" i="7055"/>
  <c r="G273" i="7055"/>
  <c r="H273" i="7055"/>
  <c r="I273" i="7055"/>
  <c r="O273" i="7055"/>
  <c r="P273" i="7055"/>
  <c r="Q273" i="7055"/>
  <c r="G274" i="7055"/>
  <c r="H274" i="7055"/>
  <c r="I274" i="7055"/>
  <c r="O274" i="7055"/>
  <c r="P274" i="7055"/>
  <c r="Q274" i="7055"/>
  <c r="G275" i="7055"/>
  <c r="H275" i="7055"/>
  <c r="I275" i="7055"/>
  <c r="O275" i="7055"/>
  <c r="P275" i="7055"/>
  <c r="Q275" i="7055"/>
  <c r="G276" i="7055"/>
  <c r="H276" i="7055"/>
  <c r="I276" i="7055"/>
  <c r="O276" i="7055"/>
  <c r="P276" i="7055"/>
  <c r="Q276" i="7055"/>
  <c r="G277" i="7055"/>
  <c r="H277" i="7055"/>
  <c r="I277" i="7055"/>
  <c r="O277" i="7055"/>
  <c r="P277" i="7055"/>
  <c r="Q277" i="7055"/>
  <c r="G278" i="7055"/>
  <c r="H278" i="7055"/>
  <c r="I278" i="7055"/>
  <c r="O278" i="7055"/>
  <c r="P278" i="7055"/>
  <c r="Q278" i="7055"/>
  <c r="G279" i="7055"/>
  <c r="H279" i="7055"/>
  <c r="I279" i="7055"/>
  <c r="O279" i="7055"/>
  <c r="P279" i="7055"/>
  <c r="Q279" i="7055"/>
  <c r="G280" i="7055"/>
  <c r="H280" i="7055"/>
  <c r="I280" i="7055"/>
  <c r="O280" i="7055"/>
  <c r="P280" i="7055"/>
  <c r="Q280" i="7055"/>
  <c r="G281" i="7055"/>
  <c r="H281" i="7055"/>
  <c r="I281" i="7055"/>
  <c r="O281" i="7055"/>
  <c r="P281" i="7055"/>
  <c r="Q281" i="7055"/>
  <c r="G282" i="7055"/>
  <c r="H282" i="7055"/>
  <c r="I282" i="7055"/>
  <c r="O282" i="7055"/>
  <c r="P282" i="7055"/>
  <c r="Q282" i="7055"/>
  <c r="G283" i="7055"/>
  <c r="H283" i="7055"/>
  <c r="I283" i="7055"/>
  <c r="O283" i="7055"/>
  <c r="P283" i="7055"/>
  <c r="Q283" i="7055"/>
  <c r="G284" i="7055"/>
  <c r="H284" i="7055"/>
  <c r="I284" i="7055"/>
  <c r="O284" i="7055"/>
  <c r="P284" i="7055"/>
  <c r="Q284" i="7055"/>
  <c r="G285" i="7055"/>
  <c r="H285" i="7055"/>
  <c r="I285" i="7055"/>
  <c r="O285" i="7055"/>
  <c r="P285" i="7055"/>
  <c r="Q285" i="7055"/>
  <c r="G286" i="7055"/>
  <c r="H286" i="7055"/>
  <c r="I286" i="7055"/>
  <c r="O286" i="7055"/>
  <c r="P286" i="7055"/>
  <c r="Q286" i="7055"/>
  <c r="G287" i="7055"/>
  <c r="H287" i="7055"/>
  <c r="I287" i="7055"/>
  <c r="O287" i="7055"/>
  <c r="P287" i="7055"/>
  <c r="Q287" i="7055"/>
  <c r="G288" i="7055"/>
  <c r="H288" i="7055"/>
  <c r="I288" i="7055"/>
  <c r="O288" i="7055"/>
  <c r="P288" i="7055"/>
  <c r="Q288" i="7055"/>
  <c r="G289" i="7055"/>
  <c r="H289" i="7055"/>
  <c r="I289" i="7055"/>
  <c r="O289" i="7055"/>
  <c r="P289" i="7055"/>
  <c r="Q289" i="7055"/>
  <c r="G290" i="7055"/>
  <c r="H290" i="7055"/>
  <c r="I290" i="7055"/>
  <c r="O290" i="7055"/>
  <c r="P290" i="7055"/>
  <c r="Q290" i="7055"/>
  <c r="G291" i="7055"/>
  <c r="H291" i="7055"/>
  <c r="I291" i="7055"/>
  <c r="O291" i="7055"/>
  <c r="P291" i="7055"/>
  <c r="Q291" i="7055"/>
  <c r="G292" i="7055"/>
  <c r="H292" i="7055"/>
  <c r="I292" i="7055"/>
  <c r="O292" i="7055"/>
  <c r="P292" i="7055"/>
  <c r="Q292" i="7055"/>
  <c r="G293" i="7055"/>
  <c r="H293" i="7055"/>
  <c r="I293" i="7055"/>
  <c r="O293" i="7055"/>
  <c r="P293" i="7055"/>
  <c r="Q293" i="7055"/>
  <c r="G294" i="7055"/>
  <c r="H294" i="7055"/>
  <c r="I294" i="7055"/>
  <c r="O294" i="7055"/>
  <c r="P294" i="7055"/>
  <c r="Q294" i="7055"/>
  <c r="G295" i="7055"/>
  <c r="H295" i="7055"/>
  <c r="I295" i="7055"/>
  <c r="O295" i="7055"/>
  <c r="P295" i="7055"/>
  <c r="Q295" i="7055"/>
  <c r="G296" i="7055"/>
  <c r="H296" i="7055"/>
  <c r="I296" i="7055"/>
  <c r="O296" i="7055"/>
  <c r="P296" i="7055"/>
  <c r="Q296" i="7055"/>
  <c r="G297" i="7055"/>
  <c r="H297" i="7055"/>
  <c r="I297" i="7055"/>
  <c r="O297" i="7055"/>
  <c r="P297" i="7055"/>
  <c r="Q297" i="7055"/>
  <c r="G298" i="7055"/>
  <c r="H298" i="7055"/>
  <c r="I298" i="7055"/>
  <c r="O298" i="7055"/>
  <c r="P298" i="7055"/>
  <c r="Q298" i="7055"/>
  <c r="G299" i="7055"/>
  <c r="H299" i="7055"/>
  <c r="I299" i="7055"/>
  <c r="O299" i="7055"/>
  <c r="P299" i="7055"/>
  <c r="Q299" i="7055"/>
  <c r="G300" i="7055"/>
  <c r="H300" i="7055"/>
  <c r="I300" i="7055"/>
  <c r="O300" i="7055"/>
  <c r="P300" i="7055"/>
  <c r="Q300" i="7055"/>
  <c r="G301" i="7055"/>
  <c r="H301" i="7055"/>
  <c r="I301" i="7055"/>
  <c r="O301" i="7055"/>
  <c r="P301" i="7055"/>
  <c r="Q301" i="7055"/>
  <c r="G302" i="7055"/>
  <c r="H302" i="7055"/>
  <c r="I302" i="7055"/>
  <c r="O302" i="7055"/>
  <c r="P302" i="7055"/>
  <c r="Q302" i="7055"/>
  <c r="G303" i="7055"/>
  <c r="H303" i="7055"/>
  <c r="I303" i="7055"/>
  <c r="O303" i="7055"/>
  <c r="P303" i="7055"/>
  <c r="Q303" i="7055"/>
  <c r="G304" i="7055"/>
  <c r="H304" i="7055"/>
  <c r="I304" i="7055"/>
  <c r="O304" i="7055"/>
  <c r="P304" i="7055"/>
  <c r="Q304" i="7055"/>
  <c r="G305" i="7055"/>
  <c r="H305" i="7055"/>
  <c r="I305" i="7055"/>
  <c r="O305" i="7055"/>
  <c r="P305" i="7055"/>
  <c r="Q305" i="7055"/>
  <c r="G306" i="7055"/>
  <c r="H306" i="7055"/>
  <c r="I306" i="7055"/>
  <c r="O306" i="7055"/>
  <c r="P306" i="7055"/>
  <c r="Q306" i="7055"/>
  <c r="G307" i="7055"/>
  <c r="H307" i="7055"/>
  <c r="I307" i="7055"/>
  <c r="O307" i="7055"/>
  <c r="P307" i="7055"/>
  <c r="Q307" i="7055"/>
  <c r="G308" i="7055"/>
  <c r="H308" i="7055"/>
  <c r="I308" i="7055"/>
  <c r="O308" i="7055"/>
  <c r="P308" i="7055"/>
  <c r="Q308" i="7055"/>
  <c r="G309" i="7055"/>
  <c r="H309" i="7055"/>
  <c r="I309" i="7055"/>
  <c r="O309" i="7055"/>
  <c r="P309" i="7055"/>
  <c r="Q309" i="7055"/>
  <c r="G310" i="7055"/>
  <c r="H310" i="7055"/>
  <c r="I310" i="7055"/>
  <c r="O310" i="7055"/>
  <c r="P310" i="7055"/>
  <c r="Q310" i="7055"/>
  <c r="G311" i="7055"/>
  <c r="H311" i="7055"/>
  <c r="I311" i="7055"/>
  <c r="O311" i="7055"/>
  <c r="P311" i="7055"/>
  <c r="Q311" i="7055"/>
  <c r="G312" i="7055"/>
  <c r="H312" i="7055"/>
  <c r="I312" i="7055"/>
  <c r="O312" i="7055"/>
  <c r="P312" i="7055"/>
  <c r="Q312" i="7055"/>
  <c r="G313" i="7055"/>
  <c r="H313" i="7055"/>
  <c r="I313" i="7055"/>
  <c r="O313" i="7055"/>
  <c r="P313" i="7055"/>
  <c r="Q313" i="7055"/>
  <c r="G314" i="7055"/>
  <c r="H314" i="7055"/>
  <c r="I314" i="7055"/>
  <c r="O314" i="7055"/>
  <c r="P314" i="7055"/>
  <c r="Q314" i="7055"/>
  <c r="G315" i="7055"/>
  <c r="H315" i="7055"/>
  <c r="I315" i="7055"/>
  <c r="O315" i="7055"/>
  <c r="P315" i="7055"/>
  <c r="Q315" i="7055"/>
  <c r="G316" i="7055"/>
  <c r="H316" i="7055"/>
  <c r="I316" i="7055"/>
  <c r="O316" i="7055"/>
  <c r="P316" i="7055"/>
  <c r="Q316" i="7055"/>
  <c r="G317" i="7055"/>
  <c r="H317" i="7055"/>
  <c r="I317" i="7055"/>
  <c r="O317" i="7055"/>
  <c r="P317" i="7055"/>
  <c r="Q317" i="7055"/>
  <c r="G318" i="7055"/>
  <c r="H318" i="7055"/>
  <c r="I318" i="7055"/>
  <c r="O318" i="7055"/>
  <c r="P318" i="7055"/>
  <c r="Q318" i="7055"/>
  <c r="G319" i="7055"/>
  <c r="H319" i="7055"/>
  <c r="I319" i="7055"/>
  <c r="O319" i="7055"/>
  <c r="P319" i="7055"/>
  <c r="Q319" i="7055"/>
  <c r="G320" i="7055"/>
  <c r="H320" i="7055"/>
  <c r="I320" i="7055"/>
  <c r="O320" i="7055"/>
  <c r="P320" i="7055"/>
  <c r="Q320" i="7055"/>
  <c r="G321" i="7055"/>
  <c r="H321" i="7055"/>
  <c r="I321" i="7055"/>
  <c r="O321" i="7055"/>
  <c r="P321" i="7055"/>
  <c r="Q321" i="7055"/>
  <c r="G322" i="7055"/>
  <c r="H322" i="7055"/>
  <c r="I322" i="7055"/>
  <c r="O322" i="7055"/>
  <c r="P322" i="7055"/>
  <c r="Q322" i="7055"/>
  <c r="G323" i="7055"/>
  <c r="H323" i="7055"/>
  <c r="I323" i="7055"/>
  <c r="O323" i="7055"/>
  <c r="P323" i="7055"/>
  <c r="Q323" i="7055"/>
  <c r="G324" i="7055"/>
  <c r="H324" i="7055"/>
  <c r="I324" i="7055"/>
  <c r="O324" i="7055"/>
  <c r="P324" i="7055"/>
  <c r="Q324" i="7055"/>
  <c r="G325" i="7055"/>
  <c r="H325" i="7055"/>
  <c r="I325" i="7055"/>
  <c r="O325" i="7055"/>
  <c r="P325" i="7055"/>
  <c r="Q325" i="7055"/>
  <c r="G326" i="7055"/>
  <c r="H326" i="7055"/>
  <c r="I326" i="7055"/>
  <c r="O326" i="7055"/>
  <c r="P326" i="7055"/>
  <c r="Q326" i="7055"/>
  <c r="G327" i="7055"/>
  <c r="H327" i="7055"/>
  <c r="I327" i="7055"/>
  <c r="O327" i="7055"/>
  <c r="P327" i="7055"/>
  <c r="Q327" i="7055"/>
  <c r="G328" i="7055"/>
  <c r="H328" i="7055"/>
  <c r="I328" i="7055"/>
  <c r="O328" i="7055"/>
  <c r="P328" i="7055"/>
  <c r="Q328" i="7055"/>
  <c r="G329" i="7055"/>
  <c r="H329" i="7055"/>
  <c r="I329" i="7055"/>
  <c r="O329" i="7055"/>
  <c r="P329" i="7055"/>
  <c r="Q329" i="7055"/>
  <c r="G330" i="7055"/>
  <c r="H330" i="7055"/>
  <c r="I330" i="7055"/>
  <c r="O330" i="7055"/>
  <c r="P330" i="7055"/>
  <c r="Q330" i="7055"/>
  <c r="G331" i="7055"/>
  <c r="H331" i="7055"/>
  <c r="I331" i="7055"/>
  <c r="O331" i="7055"/>
  <c r="P331" i="7055"/>
  <c r="Q331" i="7055"/>
  <c r="G332" i="7055"/>
  <c r="H332" i="7055"/>
  <c r="I332" i="7055"/>
  <c r="O332" i="7055"/>
  <c r="P332" i="7055"/>
  <c r="Q332" i="7055"/>
  <c r="G333" i="7055"/>
  <c r="H333" i="7055"/>
  <c r="I333" i="7055"/>
  <c r="O333" i="7055"/>
  <c r="P333" i="7055"/>
  <c r="Q333" i="7055"/>
  <c r="G334" i="7055"/>
  <c r="H334" i="7055"/>
  <c r="I334" i="7055"/>
  <c r="O334" i="7055"/>
  <c r="P334" i="7055"/>
  <c r="Q334" i="7055"/>
  <c r="G335" i="7055"/>
  <c r="H335" i="7055"/>
  <c r="I335" i="7055"/>
  <c r="O335" i="7055"/>
  <c r="P335" i="7055"/>
  <c r="Q335" i="7055"/>
  <c r="G336" i="7055"/>
  <c r="H336" i="7055"/>
  <c r="I336" i="7055"/>
  <c r="O336" i="7055"/>
  <c r="P336" i="7055"/>
  <c r="Q336" i="7055"/>
  <c r="G337" i="7055"/>
  <c r="H337" i="7055"/>
  <c r="I337" i="7055"/>
  <c r="O337" i="7055"/>
  <c r="P337" i="7055"/>
  <c r="Q337" i="7055"/>
  <c r="G338" i="7055"/>
  <c r="H338" i="7055"/>
  <c r="I338" i="7055"/>
  <c r="O338" i="7055"/>
  <c r="P338" i="7055"/>
  <c r="Q338" i="7055"/>
  <c r="G339" i="7055"/>
  <c r="H339" i="7055"/>
  <c r="I339" i="7055"/>
  <c r="O339" i="7055"/>
  <c r="P339" i="7055"/>
  <c r="Q339" i="7055"/>
  <c r="G340" i="7055"/>
  <c r="H340" i="7055"/>
  <c r="I340" i="7055"/>
  <c r="O340" i="7055"/>
  <c r="P340" i="7055"/>
  <c r="Q340" i="7055"/>
  <c r="G341" i="7055"/>
  <c r="H341" i="7055"/>
  <c r="I341" i="7055"/>
  <c r="O341" i="7055"/>
  <c r="P341" i="7055"/>
  <c r="Q341" i="7055"/>
  <c r="G342" i="7055"/>
  <c r="H342" i="7055"/>
  <c r="I342" i="7055"/>
  <c r="O342" i="7055"/>
  <c r="P342" i="7055"/>
  <c r="Q342" i="7055"/>
  <c r="G343" i="7055"/>
  <c r="H343" i="7055"/>
  <c r="I343" i="7055"/>
  <c r="O343" i="7055"/>
  <c r="P343" i="7055"/>
  <c r="Q343" i="7055"/>
  <c r="G344" i="7055"/>
  <c r="H344" i="7055"/>
  <c r="I344" i="7055"/>
  <c r="O344" i="7055"/>
  <c r="P344" i="7055"/>
  <c r="Q344" i="7055"/>
  <c r="G345" i="7055"/>
  <c r="H345" i="7055"/>
  <c r="I345" i="7055"/>
  <c r="O345" i="7055"/>
  <c r="P345" i="7055"/>
  <c r="Q345" i="7055"/>
  <c r="G346" i="7055"/>
  <c r="H346" i="7055"/>
  <c r="I346" i="7055"/>
  <c r="O346" i="7055"/>
  <c r="P346" i="7055"/>
  <c r="Q346" i="7055"/>
  <c r="G347" i="7055"/>
  <c r="H347" i="7055"/>
  <c r="I347" i="7055"/>
  <c r="O347" i="7055"/>
  <c r="P347" i="7055"/>
  <c r="Q347" i="7055"/>
  <c r="G348" i="7055"/>
  <c r="H348" i="7055"/>
  <c r="I348" i="7055"/>
  <c r="O348" i="7055"/>
  <c r="P348" i="7055"/>
  <c r="Q348" i="7055"/>
  <c r="G349" i="7055"/>
  <c r="H349" i="7055"/>
  <c r="I349" i="7055"/>
  <c r="O349" i="7055"/>
  <c r="P349" i="7055"/>
  <c r="Q349" i="7055"/>
  <c r="G350" i="7055"/>
  <c r="H350" i="7055"/>
  <c r="I350" i="7055"/>
  <c r="O350" i="7055"/>
  <c r="P350" i="7055"/>
  <c r="Q350" i="7055"/>
  <c r="G351" i="7055"/>
  <c r="H351" i="7055"/>
  <c r="I351" i="7055"/>
  <c r="O351" i="7055"/>
  <c r="P351" i="7055"/>
  <c r="Q351" i="7055"/>
  <c r="G352" i="7055"/>
  <c r="H352" i="7055"/>
  <c r="I352" i="7055"/>
  <c r="O352" i="7055"/>
  <c r="P352" i="7055"/>
  <c r="Q352" i="7055"/>
  <c r="G353" i="7055"/>
  <c r="H353" i="7055"/>
  <c r="I353" i="7055"/>
  <c r="O353" i="7055"/>
  <c r="P353" i="7055"/>
  <c r="Q353" i="7055"/>
  <c r="G354" i="7055"/>
  <c r="H354" i="7055"/>
  <c r="I354" i="7055"/>
  <c r="O354" i="7055"/>
  <c r="P354" i="7055"/>
  <c r="Q354" i="7055"/>
  <c r="G355" i="7055"/>
  <c r="H355" i="7055"/>
  <c r="I355" i="7055"/>
  <c r="O355" i="7055"/>
  <c r="P355" i="7055"/>
  <c r="Q355" i="7055"/>
  <c r="G356" i="7055"/>
  <c r="H356" i="7055"/>
  <c r="I356" i="7055"/>
  <c r="O356" i="7055"/>
  <c r="P356" i="7055"/>
  <c r="Q356" i="7055"/>
  <c r="G357" i="7055"/>
  <c r="H357" i="7055"/>
  <c r="I357" i="7055"/>
  <c r="O357" i="7055"/>
  <c r="P357" i="7055"/>
  <c r="Q357" i="7055"/>
  <c r="G358" i="7055"/>
  <c r="H358" i="7055"/>
  <c r="I358" i="7055"/>
  <c r="O358" i="7055"/>
  <c r="P358" i="7055"/>
  <c r="Q358" i="7055"/>
  <c r="G359" i="7055"/>
  <c r="H359" i="7055"/>
  <c r="I359" i="7055"/>
  <c r="O359" i="7055"/>
  <c r="P359" i="7055"/>
  <c r="Q359" i="7055"/>
  <c r="G360" i="7055"/>
  <c r="H360" i="7055"/>
  <c r="I360" i="7055"/>
  <c r="O360" i="7055"/>
  <c r="P360" i="7055"/>
  <c r="Q360" i="7055"/>
  <c r="G361" i="7055"/>
  <c r="H361" i="7055"/>
  <c r="I361" i="7055"/>
  <c r="O361" i="7055"/>
  <c r="P361" i="7055"/>
  <c r="Q361" i="7055"/>
  <c r="G362" i="7055"/>
  <c r="H362" i="7055"/>
  <c r="I362" i="7055"/>
  <c r="O362" i="7055"/>
  <c r="P362" i="7055"/>
  <c r="Q362" i="7055"/>
  <c r="G363" i="7055"/>
  <c r="H363" i="7055"/>
  <c r="I363" i="7055"/>
  <c r="O363" i="7055"/>
  <c r="P363" i="7055"/>
  <c r="Q363" i="7055"/>
  <c r="G364" i="7055"/>
  <c r="H364" i="7055"/>
  <c r="I364" i="7055"/>
  <c r="O364" i="7055"/>
  <c r="P364" i="7055"/>
  <c r="Q364" i="7055"/>
  <c r="G365" i="7055"/>
  <c r="H365" i="7055"/>
  <c r="I365" i="7055"/>
  <c r="O365" i="7055"/>
  <c r="P365" i="7055"/>
  <c r="Q365" i="7055"/>
  <c r="G366" i="7055"/>
  <c r="H366" i="7055"/>
  <c r="I366" i="7055"/>
  <c r="O366" i="7055"/>
  <c r="P366" i="7055"/>
  <c r="Q366" i="7055"/>
  <c r="G367" i="7055"/>
  <c r="H367" i="7055"/>
  <c r="I367" i="7055"/>
  <c r="O367" i="7055"/>
  <c r="P367" i="7055"/>
  <c r="Q367" i="7055"/>
  <c r="G368" i="7055"/>
  <c r="H368" i="7055"/>
  <c r="I368" i="7055"/>
  <c r="O368" i="7055"/>
  <c r="P368" i="7055"/>
  <c r="Q368" i="7055"/>
  <c r="G369" i="7055"/>
  <c r="H369" i="7055"/>
  <c r="I369" i="7055"/>
  <c r="O369" i="7055"/>
  <c r="P369" i="7055"/>
  <c r="Q369" i="7055"/>
  <c r="G370" i="7055"/>
  <c r="H370" i="7055"/>
  <c r="I370" i="7055"/>
  <c r="O370" i="7055"/>
  <c r="P370" i="7055"/>
  <c r="Q370" i="7055"/>
  <c r="G371" i="7055"/>
  <c r="H371" i="7055"/>
  <c r="I371" i="7055"/>
  <c r="O371" i="7055"/>
  <c r="P371" i="7055"/>
  <c r="Q371" i="7055"/>
  <c r="G372" i="7055"/>
  <c r="H372" i="7055"/>
  <c r="I372" i="7055"/>
  <c r="O372" i="7055"/>
  <c r="P372" i="7055"/>
  <c r="Q372" i="7055"/>
  <c r="G373" i="7055"/>
  <c r="H373" i="7055"/>
  <c r="I373" i="7055"/>
  <c r="O373" i="7055"/>
  <c r="P373" i="7055"/>
  <c r="Q373" i="7055"/>
  <c r="G374" i="7055"/>
  <c r="H374" i="7055"/>
  <c r="I374" i="7055"/>
  <c r="O374" i="7055"/>
  <c r="P374" i="7055"/>
  <c r="Q374" i="7055"/>
  <c r="G375" i="7055"/>
  <c r="H375" i="7055"/>
  <c r="I375" i="7055"/>
  <c r="O375" i="7055"/>
  <c r="P375" i="7055"/>
  <c r="Q375" i="7055"/>
  <c r="G376" i="7055"/>
  <c r="H376" i="7055"/>
  <c r="I376" i="7055"/>
  <c r="O376" i="7055"/>
  <c r="P376" i="7055"/>
  <c r="Q376" i="7055"/>
  <c r="G377" i="7055"/>
  <c r="H377" i="7055"/>
  <c r="I377" i="7055"/>
  <c r="O377" i="7055"/>
  <c r="P377" i="7055"/>
  <c r="Q377" i="7055"/>
  <c r="G378" i="7055"/>
  <c r="H378" i="7055"/>
  <c r="I378" i="7055"/>
  <c r="O378" i="7055"/>
  <c r="P378" i="7055"/>
  <c r="Q378" i="7055"/>
  <c r="G379" i="7055"/>
  <c r="H379" i="7055"/>
  <c r="I379" i="7055"/>
  <c r="O379" i="7055"/>
  <c r="P379" i="7055"/>
  <c r="Q379" i="7055"/>
  <c r="G380" i="7055"/>
  <c r="H380" i="7055"/>
  <c r="I380" i="7055"/>
  <c r="O380" i="7055"/>
  <c r="P380" i="7055"/>
  <c r="Q380" i="7055"/>
  <c r="G381" i="7055"/>
  <c r="H381" i="7055"/>
  <c r="I381" i="7055"/>
  <c r="O381" i="7055"/>
  <c r="P381" i="7055"/>
  <c r="Q381" i="7055"/>
  <c r="G382" i="7055"/>
  <c r="H382" i="7055"/>
  <c r="I382" i="7055"/>
  <c r="O382" i="7055"/>
  <c r="P382" i="7055"/>
  <c r="Q382" i="7055"/>
  <c r="G383" i="7055"/>
  <c r="H383" i="7055"/>
  <c r="I383" i="7055"/>
  <c r="O383" i="7055"/>
  <c r="P383" i="7055"/>
  <c r="Q383" i="7055"/>
  <c r="G384" i="7055"/>
  <c r="H384" i="7055"/>
  <c r="I384" i="7055"/>
  <c r="O384" i="7055"/>
  <c r="P384" i="7055"/>
  <c r="Q384" i="7055"/>
  <c r="G385" i="7055"/>
  <c r="H385" i="7055"/>
  <c r="I385" i="7055"/>
  <c r="O385" i="7055"/>
  <c r="P385" i="7055"/>
  <c r="Q385" i="7055"/>
  <c r="G386" i="7055"/>
  <c r="H386" i="7055"/>
  <c r="I386" i="7055"/>
  <c r="O386" i="7055"/>
  <c r="P386" i="7055"/>
  <c r="Q386" i="7055"/>
  <c r="G387" i="7055"/>
  <c r="H387" i="7055"/>
  <c r="I387" i="7055"/>
  <c r="O387" i="7055"/>
  <c r="P387" i="7055"/>
  <c r="Q387" i="7055"/>
  <c r="G388" i="7055"/>
  <c r="H388" i="7055"/>
  <c r="I388" i="7055"/>
  <c r="O388" i="7055"/>
  <c r="P388" i="7055"/>
  <c r="Q388" i="7055"/>
  <c r="G389" i="7055"/>
  <c r="H389" i="7055"/>
  <c r="I389" i="7055"/>
  <c r="O389" i="7055"/>
  <c r="P389" i="7055"/>
  <c r="Q389" i="7055"/>
  <c r="G390" i="7055"/>
  <c r="H390" i="7055"/>
  <c r="I390" i="7055"/>
  <c r="O390" i="7055"/>
  <c r="P390" i="7055"/>
  <c r="Q390" i="7055"/>
  <c r="G391" i="7055"/>
  <c r="H391" i="7055"/>
  <c r="I391" i="7055"/>
  <c r="O391" i="7055"/>
  <c r="P391" i="7055"/>
  <c r="Q391" i="7055"/>
  <c r="G392" i="7055"/>
  <c r="H392" i="7055"/>
  <c r="I392" i="7055"/>
  <c r="O392" i="7055"/>
  <c r="P392" i="7055"/>
  <c r="Q392" i="7055"/>
  <c r="G393" i="7055"/>
  <c r="H393" i="7055"/>
  <c r="I393" i="7055"/>
  <c r="O393" i="7055"/>
  <c r="P393" i="7055"/>
  <c r="Q393" i="7055"/>
  <c r="G394" i="7055"/>
  <c r="H394" i="7055"/>
  <c r="I394" i="7055"/>
  <c r="O394" i="7055"/>
  <c r="P394" i="7055"/>
  <c r="Q394" i="7055"/>
  <c r="G395" i="7055"/>
  <c r="H395" i="7055"/>
  <c r="I395" i="7055"/>
  <c r="O395" i="7055"/>
  <c r="P395" i="7055"/>
  <c r="Q395" i="7055"/>
  <c r="G396" i="7055"/>
  <c r="H396" i="7055"/>
  <c r="I396" i="7055"/>
  <c r="O396" i="7055"/>
  <c r="P396" i="7055"/>
  <c r="Q396" i="7055"/>
  <c r="G397" i="7055"/>
  <c r="H397" i="7055"/>
  <c r="I397" i="7055"/>
  <c r="O397" i="7055"/>
  <c r="P397" i="7055"/>
  <c r="Q397" i="7055"/>
  <c r="G398" i="7055"/>
  <c r="H398" i="7055"/>
  <c r="I398" i="7055"/>
  <c r="O398" i="7055"/>
  <c r="P398" i="7055"/>
  <c r="Q398" i="7055"/>
  <c r="G399" i="7055"/>
  <c r="H399" i="7055"/>
  <c r="I399" i="7055"/>
  <c r="O399" i="7055"/>
  <c r="P399" i="7055"/>
  <c r="Q399" i="7055"/>
  <c r="G400" i="7055"/>
  <c r="H400" i="7055"/>
  <c r="I400" i="7055"/>
  <c r="O400" i="7055"/>
  <c r="P400" i="7055"/>
  <c r="Q400" i="7055"/>
  <c r="G401" i="7055"/>
  <c r="H401" i="7055"/>
  <c r="I401" i="7055"/>
  <c r="O401" i="7055"/>
  <c r="P401" i="7055"/>
  <c r="Q401" i="7055"/>
  <c r="G402" i="7055"/>
  <c r="H402" i="7055"/>
  <c r="I402" i="7055"/>
  <c r="O402" i="7055"/>
  <c r="P402" i="7055"/>
  <c r="Q402" i="7055"/>
  <c r="G403" i="7055"/>
  <c r="H403" i="7055"/>
  <c r="I403" i="7055"/>
  <c r="O403" i="7055"/>
  <c r="P403" i="7055"/>
  <c r="Q403" i="7055"/>
  <c r="G404" i="7055"/>
  <c r="H404" i="7055"/>
  <c r="I404" i="7055"/>
  <c r="O404" i="7055"/>
  <c r="P404" i="7055"/>
  <c r="Q404" i="7055"/>
  <c r="G405" i="7055"/>
  <c r="H405" i="7055"/>
  <c r="I405" i="7055"/>
  <c r="O405" i="7055"/>
  <c r="P405" i="7055"/>
  <c r="Q405" i="7055"/>
  <c r="G406" i="7055"/>
  <c r="H406" i="7055"/>
  <c r="I406" i="7055"/>
  <c r="O406" i="7055"/>
  <c r="P406" i="7055"/>
  <c r="Q406" i="7055"/>
  <c r="G407" i="7055"/>
  <c r="H407" i="7055"/>
  <c r="I407" i="7055"/>
  <c r="O407" i="7055"/>
  <c r="P407" i="7055"/>
  <c r="Q407" i="7055"/>
  <c r="G408" i="7055"/>
  <c r="H408" i="7055"/>
  <c r="I408" i="7055"/>
  <c r="O408" i="7055"/>
  <c r="P408" i="7055"/>
  <c r="Q408" i="7055"/>
  <c r="G409" i="7055"/>
  <c r="H409" i="7055"/>
  <c r="I409" i="7055"/>
  <c r="O409" i="7055"/>
  <c r="P409" i="7055"/>
  <c r="Q409" i="7055"/>
  <c r="G410" i="7055"/>
  <c r="H410" i="7055"/>
  <c r="I410" i="7055"/>
  <c r="O410" i="7055"/>
  <c r="P410" i="7055"/>
  <c r="Q410" i="7055"/>
  <c r="G411" i="7055"/>
  <c r="H411" i="7055"/>
  <c r="I411" i="7055"/>
  <c r="O411" i="7055"/>
  <c r="P411" i="7055"/>
  <c r="Q411" i="7055"/>
  <c r="G412" i="7055"/>
  <c r="H412" i="7055"/>
  <c r="I412" i="7055"/>
  <c r="O412" i="7055"/>
  <c r="P412" i="7055"/>
  <c r="Q412" i="7055"/>
  <c r="G413" i="7055"/>
  <c r="H413" i="7055"/>
  <c r="I413" i="7055"/>
  <c r="O413" i="7055"/>
  <c r="P413" i="7055"/>
  <c r="Q413" i="7055"/>
  <c r="G414" i="7055"/>
  <c r="H414" i="7055"/>
  <c r="I414" i="7055"/>
  <c r="O414" i="7055"/>
  <c r="P414" i="7055"/>
  <c r="Q414" i="7055"/>
  <c r="G415" i="7055"/>
  <c r="H415" i="7055"/>
  <c r="I415" i="7055"/>
  <c r="O415" i="7055"/>
  <c r="P415" i="7055"/>
  <c r="Q415" i="7055"/>
  <c r="G416" i="7055"/>
  <c r="H416" i="7055"/>
  <c r="I416" i="7055"/>
  <c r="O416" i="7055"/>
  <c r="P416" i="7055"/>
  <c r="Q416" i="7055"/>
  <c r="G417" i="7055"/>
  <c r="H417" i="7055"/>
  <c r="I417" i="7055"/>
  <c r="O417" i="7055"/>
  <c r="P417" i="7055"/>
  <c r="Q417" i="7055"/>
  <c r="G418" i="7055"/>
  <c r="H418" i="7055"/>
  <c r="I418" i="7055"/>
  <c r="O418" i="7055"/>
  <c r="P418" i="7055"/>
  <c r="Q418" i="7055"/>
  <c r="G419" i="7055"/>
  <c r="H419" i="7055"/>
  <c r="I419" i="7055"/>
  <c r="O419" i="7055"/>
  <c r="P419" i="7055"/>
  <c r="Q419" i="7055"/>
  <c r="G420" i="7055"/>
  <c r="H420" i="7055"/>
  <c r="I420" i="7055"/>
  <c r="O420" i="7055"/>
  <c r="P420" i="7055"/>
  <c r="Q420" i="7055"/>
  <c r="G421" i="7055"/>
  <c r="H421" i="7055"/>
  <c r="I421" i="7055"/>
  <c r="O421" i="7055"/>
  <c r="P421" i="7055"/>
  <c r="Q421" i="7055"/>
  <c r="G422" i="7055"/>
  <c r="H422" i="7055"/>
  <c r="I422" i="7055"/>
  <c r="O422" i="7055"/>
  <c r="P422" i="7055"/>
  <c r="Q422" i="7055"/>
  <c r="G423" i="7055"/>
  <c r="H423" i="7055"/>
  <c r="I423" i="7055"/>
  <c r="O423" i="7055"/>
  <c r="P423" i="7055"/>
  <c r="Q423" i="7055"/>
  <c r="G424" i="7055"/>
  <c r="H424" i="7055"/>
  <c r="I424" i="7055"/>
  <c r="O424" i="7055"/>
  <c r="P424" i="7055"/>
  <c r="Q424" i="7055"/>
  <c r="G425" i="7055"/>
  <c r="H425" i="7055"/>
  <c r="I425" i="7055"/>
  <c r="O425" i="7055"/>
  <c r="P425" i="7055"/>
  <c r="Q425" i="7055"/>
  <c r="G426" i="7055"/>
  <c r="H426" i="7055"/>
  <c r="I426" i="7055"/>
  <c r="O426" i="7055"/>
  <c r="P426" i="7055"/>
  <c r="Q426" i="7055"/>
  <c r="G427" i="7055"/>
  <c r="H427" i="7055"/>
  <c r="I427" i="7055"/>
  <c r="O427" i="7055"/>
  <c r="P427" i="7055"/>
  <c r="Q427" i="7055"/>
  <c r="G428" i="7055"/>
  <c r="H428" i="7055"/>
  <c r="I428" i="7055"/>
  <c r="O428" i="7055"/>
  <c r="P428" i="7055"/>
  <c r="Q428" i="7055"/>
  <c r="G429" i="7055"/>
  <c r="H429" i="7055"/>
  <c r="I429" i="7055"/>
  <c r="O429" i="7055"/>
  <c r="P429" i="7055"/>
  <c r="Q429" i="7055"/>
  <c r="G430" i="7055"/>
  <c r="H430" i="7055"/>
  <c r="I430" i="7055"/>
  <c r="O430" i="7055"/>
  <c r="P430" i="7055"/>
  <c r="Q430" i="7055"/>
  <c r="G431" i="7055"/>
  <c r="H431" i="7055"/>
  <c r="I431" i="7055"/>
  <c r="O431" i="7055"/>
  <c r="P431" i="7055"/>
  <c r="Q431" i="7055"/>
  <c r="G432" i="7055"/>
  <c r="H432" i="7055"/>
  <c r="I432" i="7055"/>
  <c r="O432" i="7055"/>
  <c r="P432" i="7055"/>
  <c r="Q432" i="7055"/>
  <c r="G433" i="7055"/>
  <c r="H433" i="7055"/>
  <c r="I433" i="7055"/>
  <c r="O433" i="7055"/>
  <c r="P433" i="7055"/>
  <c r="Q433" i="7055"/>
  <c r="G434" i="7055"/>
  <c r="H434" i="7055"/>
  <c r="I434" i="7055"/>
  <c r="O434" i="7055"/>
  <c r="P434" i="7055"/>
  <c r="Q434" i="7055"/>
  <c r="G435" i="7055"/>
  <c r="H435" i="7055"/>
  <c r="I435" i="7055"/>
  <c r="O435" i="7055"/>
  <c r="P435" i="7055"/>
  <c r="Q435" i="7055"/>
  <c r="G436" i="7055"/>
  <c r="H436" i="7055"/>
  <c r="I436" i="7055"/>
  <c r="O436" i="7055"/>
  <c r="P436" i="7055"/>
  <c r="Q436" i="7055"/>
  <c r="G437" i="7055"/>
  <c r="H437" i="7055"/>
  <c r="I437" i="7055"/>
  <c r="O437" i="7055"/>
  <c r="P437" i="7055"/>
  <c r="Q437" i="7055"/>
  <c r="G438" i="7055"/>
  <c r="H438" i="7055"/>
  <c r="I438" i="7055"/>
  <c r="O438" i="7055"/>
  <c r="P438" i="7055"/>
  <c r="Q438" i="7055"/>
  <c r="G439" i="7055"/>
  <c r="H439" i="7055"/>
  <c r="I439" i="7055"/>
  <c r="O439" i="7055"/>
  <c r="P439" i="7055"/>
  <c r="Q439" i="7055"/>
  <c r="G440" i="7055"/>
  <c r="H440" i="7055"/>
  <c r="I440" i="7055"/>
  <c r="O440" i="7055"/>
  <c r="P440" i="7055"/>
  <c r="Q440" i="7055"/>
  <c r="G441" i="7055"/>
  <c r="H441" i="7055"/>
  <c r="I441" i="7055"/>
  <c r="O441" i="7055"/>
  <c r="P441" i="7055"/>
  <c r="Q441" i="7055"/>
  <c r="G442" i="7055"/>
  <c r="H442" i="7055"/>
  <c r="I442" i="7055"/>
  <c r="O442" i="7055"/>
  <c r="P442" i="7055"/>
  <c r="Q442" i="7055"/>
  <c r="G443" i="7055"/>
  <c r="H443" i="7055"/>
  <c r="I443" i="7055"/>
  <c r="O443" i="7055"/>
  <c r="P443" i="7055"/>
  <c r="Q443" i="7055"/>
  <c r="G444" i="7055"/>
  <c r="H444" i="7055"/>
  <c r="I444" i="7055"/>
  <c r="O444" i="7055"/>
  <c r="P444" i="7055"/>
  <c r="Q444" i="7055"/>
  <c r="G445" i="7055"/>
  <c r="H445" i="7055"/>
  <c r="I445" i="7055"/>
  <c r="O445" i="7055"/>
  <c r="P445" i="7055"/>
  <c r="Q445" i="7055"/>
  <c r="G446" i="7055"/>
  <c r="H446" i="7055"/>
  <c r="I446" i="7055"/>
  <c r="O446" i="7055"/>
  <c r="P446" i="7055"/>
  <c r="Q446" i="7055"/>
  <c r="G447" i="7055"/>
  <c r="H447" i="7055"/>
  <c r="I447" i="7055"/>
  <c r="O447" i="7055"/>
  <c r="P447" i="7055"/>
  <c r="Q447" i="7055"/>
  <c r="G448" i="7055"/>
  <c r="H448" i="7055"/>
  <c r="I448" i="7055"/>
  <c r="O448" i="7055"/>
  <c r="P448" i="7055"/>
  <c r="Q448" i="7055"/>
  <c r="G449" i="7055"/>
  <c r="H449" i="7055"/>
  <c r="I449" i="7055"/>
  <c r="O449" i="7055"/>
  <c r="P449" i="7055"/>
  <c r="Q449" i="7055"/>
  <c r="G450" i="7055"/>
  <c r="H450" i="7055"/>
  <c r="I450" i="7055"/>
  <c r="O450" i="7055"/>
  <c r="P450" i="7055"/>
  <c r="Q450" i="7055"/>
  <c r="G451" i="7055"/>
  <c r="H451" i="7055"/>
  <c r="I451" i="7055"/>
  <c r="O451" i="7055"/>
  <c r="P451" i="7055"/>
  <c r="Q451" i="7055"/>
  <c r="G452" i="7055"/>
  <c r="H452" i="7055"/>
  <c r="I452" i="7055"/>
  <c r="O452" i="7055"/>
  <c r="P452" i="7055"/>
  <c r="Q452" i="7055"/>
  <c r="G453" i="7055"/>
  <c r="H453" i="7055"/>
  <c r="I453" i="7055"/>
  <c r="O453" i="7055"/>
  <c r="P453" i="7055"/>
  <c r="Q453" i="7055"/>
  <c r="G454" i="7055"/>
  <c r="H454" i="7055"/>
  <c r="I454" i="7055"/>
  <c r="O454" i="7055"/>
  <c r="P454" i="7055"/>
  <c r="Q454" i="7055"/>
  <c r="G455" i="7055"/>
  <c r="H455" i="7055"/>
  <c r="I455" i="7055"/>
  <c r="O455" i="7055"/>
  <c r="P455" i="7055"/>
  <c r="Q455" i="7055"/>
  <c r="G456" i="7055"/>
  <c r="H456" i="7055"/>
  <c r="I456" i="7055"/>
  <c r="O456" i="7055"/>
  <c r="P456" i="7055"/>
  <c r="Q456" i="7055"/>
  <c r="G457" i="7055"/>
  <c r="H457" i="7055"/>
  <c r="I457" i="7055"/>
  <c r="O457" i="7055"/>
  <c r="P457" i="7055"/>
  <c r="Q457" i="7055"/>
  <c r="G458" i="7055"/>
  <c r="H458" i="7055"/>
  <c r="I458" i="7055"/>
  <c r="O458" i="7055"/>
  <c r="P458" i="7055"/>
  <c r="Q458" i="7055"/>
  <c r="G459" i="7055"/>
  <c r="H459" i="7055"/>
  <c r="I459" i="7055"/>
  <c r="O459" i="7055"/>
  <c r="P459" i="7055"/>
  <c r="Q459" i="7055"/>
  <c r="G460" i="7055"/>
  <c r="H460" i="7055"/>
  <c r="I460" i="7055"/>
  <c r="O460" i="7055"/>
  <c r="P460" i="7055"/>
  <c r="Q460" i="7055"/>
  <c r="G461" i="7055"/>
  <c r="H461" i="7055"/>
  <c r="I461" i="7055"/>
  <c r="O461" i="7055"/>
  <c r="P461" i="7055"/>
  <c r="Q461" i="7055"/>
  <c r="G462" i="7055"/>
  <c r="H462" i="7055"/>
  <c r="I462" i="7055"/>
  <c r="O462" i="7055"/>
  <c r="P462" i="7055"/>
  <c r="Q462" i="7055"/>
  <c r="G463" i="7055"/>
  <c r="H463" i="7055"/>
  <c r="I463" i="7055"/>
  <c r="O463" i="7055"/>
  <c r="P463" i="7055"/>
  <c r="Q463" i="7055"/>
  <c r="G464" i="7055"/>
  <c r="H464" i="7055"/>
  <c r="I464" i="7055"/>
  <c r="O464" i="7055"/>
  <c r="P464" i="7055"/>
  <c r="Q464" i="7055"/>
  <c r="G465" i="7055"/>
  <c r="H465" i="7055"/>
  <c r="I465" i="7055"/>
  <c r="O465" i="7055"/>
  <c r="P465" i="7055"/>
  <c r="Q465" i="7055"/>
  <c r="G466" i="7055"/>
  <c r="H466" i="7055"/>
  <c r="I466" i="7055"/>
  <c r="O466" i="7055"/>
  <c r="P466" i="7055"/>
  <c r="Q466" i="7055"/>
  <c r="G467" i="7055"/>
  <c r="H467" i="7055"/>
  <c r="I467" i="7055"/>
  <c r="O467" i="7055"/>
  <c r="P467" i="7055"/>
  <c r="Q467" i="7055"/>
  <c r="G468" i="7055"/>
  <c r="H468" i="7055"/>
  <c r="I468" i="7055"/>
  <c r="O468" i="7055"/>
  <c r="P468" i="7055"/>
  <c r="Q468" i="7055"/>
  <c r="G469" i="7055"/>
  <c r="H469" i="7055"/>
  <c r="I469" i="7055"/>
  <c r="O469" i="7055"/>
  <c r="P469" i="7055"/>
  <c r="Q469" i="7055"/>
  <c r="G470" i="7055"/>
  <c r="H470" i="7055"/>
  <c r="I470" i="7055"/>
  <c r="O470" i="7055"/>
  <c r="P470" i="7055"/>
  <c r="Q470" i="7055"/>
  <c r="G471" i="7055"/>
  <c r="H471" i="7055"/>
  <c r="I471" i="7055"/>
  <c r="O471" i="7055"/>
  <c r="P471" i="7055"/>
  <c r="Q471" i="7055"/>
  <c r="G472" i="7055"/>
  <c r="H472" i="7055"/>
  <c r="I472" i="7055"/>
  <c r="O472" i="7055"/>
  <c r="P472" i="7055"/>
  <c r="Q472" i="7055"/>
  <c r="G473" i="7055"/>
  <c r="H473" i="7055"/>
  <c r="I473" i="7055"/>
  <c r="O473" i="7055"/>
  <c r="P473" i="7055"/>
  <c r="Q473" i="7055"/>
  <c r="G474" i="7055"/>
  <c r="H474" i="7055"/>
  <c r="I474" i="7055"/>
  <c r="O474" i="7055"/>
  <c r="P474" i="7055"/>
  <c r="Q474" i="7055"/>
  <c r="G475" i="7055"/>
  <c r="H475" i="7055"/>
  <c r="I475" i="7055"/>
  <c r="O475" i="7055"/>
  <c r="P475" i="7055"/>
  <c r="Q475" i="7055"/>
  <c r="G476" i="7055"/>
  <c r="H476" i="7055"/>
  <c r="I476" i="7055"/>
  <c r="O476" i="7055"/>
  <c r="P476" i="7055"/>
  <c r="Q476" i="7055"/>
  <c r="G477" i="7055"/>
  <c r="H477" i="7055"/>
  <c r="I477" i="7055"/>
  <c r="O477" i="7055"/>
  <c r="P477" i="7055"/>
  <c r="Q477" i="7055"/>
  <c r="G478" i="7055"/>
  <c r="H478" i="7055"/>
  <c r="I478" i="7055"/>
  <c r="O478" i="7055"/>
  <c r="P478" i="7055"/>
  <c r="Q478" i="7055"/>
  <c r="G479" i="7055"/>
  <c r="H479" i="7055"/>
  <c r="I479" i="7055"/>
  <c r="O479" i="7055"/>
  <c r="P479" i="7055"/>
  <c r="Q479" i="7055"/>
  <c r="G480" i="7055"/>
  <c r="H480" i="7055"/>
  <c r="I480" i="7055"/>
  <c r="O480" i="7055"/>
  <c r="P480" i="7055"/>
  <c r="Q480" i="7055"/>
  <c r="G481" i="7055"/>
  <c r="H481" i="7055"/>
  <c r="I481" i="7055"/>
  <c r="O481" i="7055"/>
  <c r="P481" i="7055"/>
  <c r="Q481" i="7055"/>
  <c r="G482" i="7055"/>
  <c r="H482" i="7055"/>
  <c r="I482" i="7055"/>
  <c r="O482" i="7055"/>
  <c r="P482" i="7055"/>
  <c r="Q482" i="7055"/>
  <c r="G483" i="7055"/>
  <c r="H483" i="7055"/>
  <c r="I483" i="7055"/>
  <c r="O483" i="7055"/>
  <c r="P483" i="7055"/>
  <c r="Q483" i="7055"/>
  <c r="G484" i="7055"/>
  <c r="H484" i="7055"/>
  <c r="I484" i="7055"/>
  <c r="O484" i="7055"/>
  <c r="P484" i="7055"/>
  <c r="Q484" i="7055"/>
  <c r="G485" i="7055"/>
  <c r="H485" i="7055"/>
  <c r="I485" i="7055"/>
  <c r="O485" i="7055"/>
  <c r="P485" i="7055"/>
  <c r="Q485" i="7055"/>
  <c r="G486" i="7055"/>
  <c r="H486" i="7055"/>
  <c r="I486" i="7055"/>
  <c r="O486" i="7055"/>
  <c r="P486" i="7055"/>
  <c r="Q486" i="7055"/>
  <c r="G487" i="7055"/>
  <c r="H487" i="7055"/>
  <c r="I487" i="7055"/>
  <c r="O487" i="7055"/>
  <c r="P487" i="7055"/>
  <c r="Q487" i="7055"/>
  <c r="G488" i="7055"/>
  <c r="H488" i="7055"/>
  <c r="I488" i="7055"/>
  <c r="O488" i="7055"/>
  <c r="P488" i="7055"/>
  <c r="Q488" i="7055"/>
  <c r="G489" i="7055"/>
  <c r="H489" i="7055"/>
  <c r="I489" i="7055"/>
  <c r="O489" i="7055"/>
  <c r="P489" i="7055"/>
  <c r="Q489" i="7055"/>
  <c r="G490" i="7055"/>
  <c r="H490" i="7055"/>
  <c r="I490" i="7055"/>
  <c r="O490" i="7055"/>
  <c r="P490" i="7055"/>
  <c r="Q490" i="7055"/>
  <c r="G491" i="7055"/>
  <c r="H491" i="7055"/>
  <c r="I491" i="7055"/>
  <c r="O491" i="7055"/>
  <c r="P491" i="7055"/>
  <c r="Q491" i="7055"/>
  <c r="G492" i="7055"/>
  <c r="H492" i="7055"/>
  <c r="I492" i="7055"/>
  <c r="O492" i="7055"/>
  <c r="P492" i="7055"/>
  <c r="Q492" i="7055"/>
  <c r="G493" i="7055"/>
  <c r="H493" i="7055"/>
  <c r="I493" i="7055"/>
  <c r="O493" i="7055"/>
  <c r="P493" i="7055"/>
  <c r="Q493" i="7055"/>
  <c r="G494" i="7055"/>
  <c r="H494" i="7055"/>
  <c r="I494" i="7055"/>
  <c r="O494" i="7055"/>
  <c r="P494" i="7055"/>
  <c r="Q494" i="7055"/>
  <c r="G495" i="7055"/>
  <c r="H495" i="7055"/>
  <c r="I495" i="7055"/>
  <c r="O495" i="7055"/>
  <c r="P495" i="7055"/>
  <c r="Q495" i="7055"/>
  <c r="G496" i="7055"/>
  <c r="H496" i="7055"/>
  <c r="I496" i="7055"/>
  <c r="O496" i="7055"/>
  <c r="P496" i="7055"/>
  <c r="Q496" i="7055"/>
  <c r="G497" i="7055"/>
  <c r="H497" i="7055"/>
  <c r="I497" i="7055"/>
  <c r="O497" i="7055"/>
  <c r="P497" i="7055"/>
  <c r="Q497" i="7055"/>
  <c r="G498" i="7055"/>
  <c r="H498" i="7055"/>
  <c r="I498" i="7055"/>
  <c r="O498" i="7055"/>
  <c r="P498" i="7055"/>
  <c r="Q498" i="7055"/>
  <c r="G499" i="7055"/>
  <c r="H499" i="7055"/>
  <c r="I499" i="7055"/>
  <c r="O499" i="7055"/>
  <c r="P499" i="7055"/>
  <c r="Q499" i="7055"/>
  <c r="G500" i="7055"/>
  <c r="H500" i="7055"/>
  <c r="I500" i="7055"/>
  <c r="O500" i="7055"/>
  <c r="P500" i="7055"/>
  <c r="Q500" i="7055"/>
  <c r="G501" i="7055"/>
  <c r="H501" i="7055"/>
  <c r="I501" i="7055"/>
  <c r="O501" i="7055"/>
  <c r="P501" i="7055"/>
  <c r="Q501" i="7055"/>
  <c r="G502" i="7055"/>
  <c r="H502" i="7055"/>
  <c r="I502" i="7055"/>
  <c r="O502" i="7055"/>
  <c r="P502" i="7055"/>
  <c r="Q502" i="7055"/>
  <c r="G503" i="7055"/>
  <c r="H503" i="7055"/>
  <c r="I503" i="7055"/>
  <c r="O503" i="7055"/>
  <c r="P503" i="7055"/>
  <c r="Q503" i="7055"/>
  <c r="G504" i="7055"/>
  <c r="H504" i="7055"/>
  <c r="I504" i="7055"/>
  <c r="O504" i="7055"/>
  <c r="P504" i="7055"/>
  <c r="Q504" i="7055"/>
  <c r="G505" i="7055"/>
  <c r="H505" i="7055"/>
  <c r="I505" i="7055"/>
  <c r="O505" i="7055"/>
  <c r="P505" i="7055"/>
  <c r="Q505" i="7055"/>
  <c r="G506" i="7055"/>
  <c r="H506" i="7055"/>
  <c r="I506" i="7055"/>
  <c r="O506" i="7055"/>
  <c r="P506" i="7055"/>
  <c r="Q506" i="7055"/>
  <c r="G507" i="7055"/>
  <c r="H507" i="7055"/>
  <c r="I507" i="7055"/>
  <c r="O507" i="7055"/>
  <c r="P507" i="7055"/>
  <c r="Q507" i="7055"/>
  <c r="G508" i="7055"/>
  <c r="H508" i="7055"/>
  <c r="I508" i="7055"/>
  <c r="O508" i="7055"/>
  <c r="P508" i="7055"/>
  <c r="Q508" i="7055"/>
  <c r="G509" i="7055"/>
  <c r="H509" i="7055"/>
  <c r="I509" i="7055"/>
  <c r="O509" i="7055"/>
  <c r="P509" i="7055"/>
  <c r="Q509" i="7055"/>
  <c r="G510" i="7055"/>
  <c r="H510" i="7055"/>
  <c r="I510" i="7055"/>
  <c r="O510" i="7055"/>
  <c r="P510" i="7055"/>
  <c r="Q510" i="7055"/>
  <c r="G511" i="7055"/>
  <c r="H511" i="7055"/>
  <c r="I511" i="7055"/>
  <c r="O511" i="7055"/>
  <c r="P511" i="7055"/>
  <c r="Q511" i="7055"/>
  <c r="G512" i="7055"/>
  <c r="H512" i="7055"/>
  <c r="I512" i="7055"/>
  <c r="O512" i="7055"/>
  <c r="P512" i="7055"/>
  <c r="Q512" i="7055"/>
  <c r="G513" i="7055"/>
  <c r="H513" i="7055"/>
  <c r="I513" i="7055"/>
  <c r="O513" i="7055"/>
  <c r="P513" i="7055"/>
  <c r="Q513" i="7055"/>
  <c r="G514" i="7055"/>
  <c r="H514" i="7055"/>
  <c r="I514" i="7055"/>
  <c r="O514" i="7055"/>
  <c r="P514" i="7055"/>
  <c r="Q514" i="7055"/>
  <c r="G515" i="7055"/>
  <c r="H515" i="7055"/>
  <c r="I515" i="7055"/>
  <c r="O515" i="7055"/>
  <c r="P515" i="7055"/>
  <c r="Q515" i="7055"/>
  <c r="G516" i="7055"/>
  <c r="H516" i="7055"/>
  <c r="I516" i="7055"/>
  <c r="O516" i="7055"/>
  <c r="P516" i="7055"/>
  <c r="Q516" i="7055"/>
  <c r="G517" i="7055"/>
  <c r="H517" i="7055"/>
  <c r="I517" i="7055"/>
  <c r="O517" i="7055"/>
  <c r="P517" i="7055"/>
  <c r="Q517" i="7055"/>
  <c r="G518" i="7055"/>
  <c r="H518" i="7055"/>
  <c r="I518" i="7055"/>
  <c r="O518" i="7055"/>
  <c r="P518" i="7055"/>
  <c r="Q518" i="7055"/>
  <c r="G519" i="7055"/>
  <c r="H519" i="7055"/>
  <c r="I519" i="7055"/>
  <c r="O519" i="7055"/>
  <c r="P519" i="7055"/>
  <c r="Q519" i="7055"/>
  <c r="G520" i="7055"/>
  <c r="H520" i="7055"/>
  <c r="I520" i="7055"/>
  <c r="O520" i="7055"/>
  <c r="P520" i="7055"/>
  <c r="Q520" i="7055"/>
  <c r="G521" i="7055"/>
  <c r="H521" i="7055"/>
  <c r="I521" i="7055"/>
  <c r="O521" i="7055"/>
  <c r="P521" i="7055"/>
  <c r="Q521" i="7055"/>
  <c r="G522" i="7055"/>
  <c r="H522" i="7055"/>
  <c r="I522" i="7055"/>
  <c r="O522" i="7055"/>
  <c r="P522" i="7055"/>
  <c r="Q522" i="7055"/>
  <c r="G523" i="7055"/>
  <c r="H523" i="7055"/>
  <c r="I523" i="7055"/>
  <c r="O523" i="7055"/>
  <c r="P523" i="7055"/>
  <c r="Q523" i="7055"/>
  <c r="G524" i="7055"/>
  <c r="H524" i="7055"/>
  <c r="I524" i="7055"/>
  <c r="O524" i="7055"/>
  <c r="P524" i="7055"/>
  <c r="Q524" i="7055"/>
  <c r="G525" i="7055"/>
  <c r="H525" i="7055"/>
  <c r="I525" i="7055"/>
  <c r="O525" i="7055"/>
  <c r="P525" i="7055"/>
  <c r="Q525" i="7055"/>
  <c r="G526" i="7055"/>
  <c r="H526" i="7055"/>
  <c r="I526" i="7055"/>
  <c r="O526" i="7055"/>
  <c r="P526" i="7055"/>
  <c r="Q526" i="7055"/>
  <c r="G527" i="7055"/>
  <c r="H527" i="7055"/>
  <c r="I527" i="7055"/>
  <c r="O527" i="7055"/>
  <c r="P527" i="7055"/>
  <c r="Q527" i="7055"/>
  <c r="G528" i="7055"/>
  <c r="H528" i="7055"/>
  <c r="I528" i="7055"/>
  <c r="O528" i="7055"/>
  <c r="P528" i="7055"/>
  <c r="Q528" i="7055"/>
  <c r="G529" i="7055"/>
  <c r="H529" i="7055"/>
  <c r="I529" i="7055"/>
  <c r="O529" i="7055"/>
  <c r="P529" i="7055"/>
  <c r="Q529" i="7055"/>
  <c r="G530" i="7055"/>
  <c r="H530" i="7055"/>
  <c r="I530" i="7055"/>
  <c r="O530" i="7055"/>
  <c r="P530" i="7055"/>
  <c r="Q530" i="7055"/>
  <c r="G531" i="7055"/>
  <c r="H531" i="7055"/>
  <c r="I531" i="7055"/>
  <c r="O531" i="7055"/>
  <c r="P531" i="7055"/>
  <c r="Q531" i="7055"/>
  <c r="G532" i="7055"/>
  <c r="H532" i="7055"/>
  <c r="I532" i="7055"/>
  <c r="O532" i="7055"/>
  <c r="P532" i="7055"/>
  <c r="Q532" i="7055"/>
  <c r="G533" i="7055"/>
  <c r="H533" i="7055"/>
  <c r="I533" i="7055"/>
  <c r="O533" i="7055"/>
  <c r="P533" i="7055"/>
  <c r="Q533" i="7055"/>
  <c r="G534" i="7055"/>
  <c r="H534" i="7055"/>
  <c r="I534" i="7055"/>
  <c r="O534" i="7055"/>
  <c r="P534" i="7055"/>
  <c r="Q534" i="7055"/>
  <c r="G535" i="7055"/>
  <c r="H535" i="7055"/>
  <c r="I535" i="7055"/>
  <c r="O535" i="7055"/>
  <c r="P535" i="7055"/>
  <c r="Q535" i="7055"/>
  <c r="G536" i="7055"/>
  <c r="H536" i="7055"/>
  <c r="I536" i="7055"/>
  <c r="O536" i="7055"/>
  <c r="P536" i="7055"/>
  <c r="Q536" i="7055"/>
  <c r="G537" i="7055"/>
  <c r="H537" i="7055"/>
  <c r="I537" i="7055"/>
  <c r="O537" i="7055"/>
  <c r="P537" i="7055"/>
  <c r="Q537" i="7055"/>
  <c r="G538" i="7055"/>
  <c r="H538" i="7055"/>
  <c r="I538" i="7055"/>
  <c r="O538" i="7055"/>
  <c r="P538" i="7055"/>
  <c r="Q538" i="7055"/>
  <c r="G539" i="7055"/>
  <c r="H539" i="7055"/>
  <c r="I539" i="7055"/>
  <c r="O539" i="7055"/>
  <c r="P539" i="7055"/>
  <c r="Q539" i="7055"/>
  <c r="G540" i="7055"/>
  <c r="H540" i="7055"/>
  <c r="I540" i="7055"/>
  <c r="O540" i="7055"/>
  <c r="P540" i="7055"/>
  <c r="Q540" i="7055"/>
  <c r="G541" i="7055"/>
  <c r="H541" i="7055"/>
  <c r="I541" i="7055"/>
  <c r="O541" i="7055"/>
  <c r="P541" i="7055"/>
  <c r="Q541" i="7055"/>
  <c r="G542" i="7055"/>
  <c r="H542" i="7055"/>
  <c r="I542" i="7055"/>
  <c r="O542" i="7055"/>
  <c r="P542" i="7055"/>
  <c r="Q542" i="7055"/>
  <c r="G543" i="7055"/>
  <c r="H543" i="7055"/>
  <c r="I543" i="7055"/>
  <c r="O543" i="7055"/>
  <c r="P543" i="7055"/>
  <c r="Q543" i="7055"/>
  <c r="G544" i="7055"/>
  <c r="H544" i="7055"/>
  <c r="I544" i="7055"/>
  <c r="O544" i="7055"/>
  <c r="P544" i="7055"/>
  <c r="Q544" i="7055"/>
  <c r="G545" i="7055"/>
  <c r="H545" i="7055"/>
  <c r="I545" i="7055"/>
  <c r="O545" i="7055"/>
  <c r="P545" i="7055"/>
  <c r="Q545" i="7055"/>
  <c r="G546" i="7055"/>
  <c r="H546" i="7055"/>
  <c r="I546" i="7055"/>
  <c r="O546" i="7055"/>
  <c r="P546" i="7055"/>
  <c r="Q546" i="7055"/>
  <c r="G547" i="7055"/>
  <c r="H547" i="7055"/>
  <c r="I547" i="7055"/>
  <c r="O547" i="7055"/>
  <c r="P547" i="7055"/>
  <c r="Q547" i="7055"/>
  <c r="G548" i="7055"/>
  <c r="H548" i="7055"/>
  <c r="I548" i="7055"/>
  <c r="O548" i="7055"/>
  <c r="P548" i="7055"/>
  <c r="Q548" i="7055"/>
  <c r="G549" i="7055"/>
  <c r="H549" i="7055"/>
  <c r="I549" i="7055"/>
  <c r="O549" i="7055"/>
  <c r="P549" i="7055"/>
  <c r="Q549" i="7055"/>
  <c r="G550" i="7055"/>
  <c r="H550" i="7055"/>
  <c r="I550" i="7055"/>
  <c r="O550" i="7055"/>
  <c r="P550" i="7055"/>
  <c r="Q550" i="7055"/>
  <c r="G551" i="7055"/>
  <c r="H551" i="7055"/>
  <c r="I551" i="7055"/>
  <c r="O551" i="7055"/>
  <c r="P551" i="7055"/>
  <c r="Q551" i="7055"/>
  <c r="G552" i="7055"/>
  <c r="H552" i="7055"/>
  <c r="I552" i="7055"/>
  <c r="O552" i="7055"/>
  <c r="P552" i="7055"/>
  <c r="Q552" i="7055"/>
  <c r="G553" i="7055"/>
  <c r="H553" i="7055"/>
  <c r="I553" i="7055"/>
  <c r="O553" i="7055"/>
  <c r="P553" i="7055"/>
  <c r="Q553" i="7055"/>
  <c r="G554" i="7055"/>
  <c r="H554" i="7055"/>
  <c r="I554" i="7055"/>
  <c r="O554" i="7055"/>
  <c r="P554" i="7055"/>
  <c r="Q554" i="7055"/>
  <c r="G555" i="7055"/>
  <c r="H555" i="7055"/>
  <c r="I555" i="7055"/>
  <c r="O555" i="7055"/>
  <c r="P555" i="7055"/>
  <c r="Q555" i="7055"/>
  <c r="G556" i="7055"/>
  <c r="H556" i="7055"/>
  <c r="I556" i="7055"/>
  <c r="O556" i="7055"/>
  <c r="P556" i="7055"/>
  <c r="Q556" i="7055"/>
  <c r="G557" i="7055"/>
  <c r="H557" i="7055"/>
  <c r="I557" i="7055"/>
  <c r="O557" i="7055"/>
  <c r="P557" i="7055"/>
  <c r="Q557" i="7055"/>
  <c r="G558" i="7055"/>
  <c r="H558" i="7055"/>
  <c r="I558" i="7055"/>
  <c r="O558" i="7055"/>
  <c r="P558" i="7055"/>
  <c r="Q558" i="7055"/>
  <c r="G559" i="7055"/>
  <c r="H559" i="7055"/>
  <c r="I559" i="7055"/>
  <c r="O559" i="7055"/>
  <c r="P559" i="7055"/>
  <c r="Q559" i="7055"/>
  <c r="G560" i="7055"/>
  <c r="H560" i="7055"/>
  <c r="I560" i="7055"/>
  <c r="O560" i="7055"/>
  <c r="P560" i="7055"/>
  <c r="Q560" i="7055"/>
  <c r="G561" i="7055"/>
  <c r="H561" i="7055"/>
  <c r="I561" i="7055"/>
  <c r="O561" i="7055"/>
  <c r="P561" i="7055"/>
  <c r="Q561" i="7055"/>
  <c r="G562" i="7055"/>
  <c r="H562" i="7055"/>
  <c r="I562" i="7055"/>
  <c r="O562" i="7055"/>
  <c r="P562" i="7055"/>
  <c r="Q562" i="7055"/>
  <c r="G563" i="7055"/>
  <c r="H563" i="7055"/>
  <c r="I563" i="7055"/>
  <c r="O563" i="7055"/>
  <c r="P563" i="7055"/>
  <c r="Q563" i="7055"/>
  <c r="G564" i="7055"/>
  <c r="H564" i="7055"/>
  <c r="I564" i="7055"/>
  <c r="O564" i="7055"/>
  <c r="P564" i="7055"/>
  <c r="Q564" i="7055"/>
  <c r="G565" i="7055"/>
  <c r="H565" i="7055"/>
  <c r="I565" i="7055"/>
  <c r="O565" i="7055"/>
  <c r="P565" i="7055"/>
  <c r="Q565" i="7055"/>
  <c r="G566" i="7055"/>
  <c r="H566" i="7055"/>
  <c r="I566" i="7055"/>
  <c r="O566" i="7055"/>
  <c r="P566" i="7055"/>
  <c r="Q566" i="7055"/>
  <c r="G567" i="7055"/>
  <c r="H567" i="7055"/>
  <c r="I567" i="7055"/>
  <c r="O567" i="7055"/>
  <c r="P567" i="7055"/>
  <c r="Q567" i="7055"/>
  <c r="G568" i="7055"/>
  <c r="H568" i="7055"/>
  <c r="I568" i="7055"/>
  <c r="O568" i="7055"/>
  <c r="P568" i="7055"/>
  <c r="Q568" i="7055"/>
  <c r="G569" i="7055"/>
  <c r="H569" i="7055"/>
  <c r="I569" i="7055"/>
  <c r="O569" i="7055"/>
  <c r="P569" i="7055"/>
  <c r="Q569" i="7055"/>
  <c r="G570" i="7055"/>
  <c r="H570" i="7055"/>
  <c r="I570" i="7055"/>
  <c r="O570" i="7055"/>
  <c r="P570" i="7055"/>
  <c r="Q570" i="7055"/>
  <c r="G571" i="7055"/>
  <c r="H571" i="7055"/>
  <c r="I571" i="7055"/>
  <c r="O571" i="7055"/>
  <c r="P571" i="7055"/>
  <c r="Q571" i="7055"/>
  <c r="G572" i="7055"/>
  <c r="H572" i="7055"/>
  <c r="I572" i="7055"/>
  <c r="O572" i="7055"/>
  <c r="P572" i="7055"/>
  <c r="Q572" i="7055"/>
  <c r="G573" i="7055"/>
  <c r="H573" i="7055"/>
  <c r="I573" i="7055"/>
  <c r="O573" i="7055"/>
  <c r="P573" i="7055"/>
  <c r="Q573" i="7055"/>
  <c r="G574" i="7055"/>
  <c r="H574" i="7055"/>
  <c r="I574" i="7055"/>
  <c r="O574" i="7055"/>
  <c r="P574" i="7055"/>
  <c r="Q574" i="7055"/>
  <c r="G575" i="7055"/>
  <c r="H575" i="7055"/>
  <c r="I575" i="7055"/>
  <c r="O575" i="7055"/>
  <c r="P575" i="7055"/>
  <c r="Q575" i="7055"/>
  <c r="G576" i="7055"/>
  <c r="H576" i="7055"/>
  <c r="I576" i="7055"/>
  <c r="O576" i="7055"/>
  <c r="P576" i="7055"/>
  <c r="Q576" i="7055"/>
  <c r="G577" i="7055"/>
  <c r="H577" i="7055"/>
  <c r="I577" i="7055"/>
  <c r="O577" i="7055"/>
  <c r="P577" i="7055"/>
  <c r="Q577" i="7055"/>
  <c r="G578" i="7055"/>
  <c r="H578" i="7055"/>
  <c r="I578" i="7055"/>
  <c r="O578" i="7055"/>
  <c r="P578" i="7055"/>
  <c r="Q578" i="7055"/>
  <c r="G579" i="7055"/>
  <c r="H579" i="7055"/>
  <c r="I579" i="7055"/>
  <c r="O579" i="7055"/>
  <c r="P579" i="7055"/>
  <c r="Q579" i="7055"/>
  <c r="G580" i="7055"/>
  <c r="H580" i="7055"/>
  <c r="I580" i="7055"/>
  <c r="O580" i="7055"/>
  <c r="P580" i="7055"/>
  <c r="Q580" i="7055"/>
  <c r="G581" i="7055"/>
  <c r="H581" i="7055"/>
  <c r="I581" i="7055"/>
  <c r="O581" i="7055"/>
  <c r="P581" i="7055"/>
  <c r="Q581" i="7055"/>
  <c r="G582" i="7055"/>
  <c r="H582" i="7055"/>
  <c r="I582" i="7055"/>
  <c r="O582" i="7055"/>
  <c r="P582" i="7055"/>
  <c r="Q582" i="7055"/>
  <c r="G583" i="7055"/>
  <c r="H583" i="7055"/>
  <c r="I583" i="7055"/>
  <c r="O583" i="7055"/>
  <c r="P583" i="7055"/>
  <c r="Q583" i="7055"/>
  <c r="G584" i="7055"/>
  <c r="H584" i="7055"/>
  <c r="I584" i="7055"/>
  <c r="O584" i="7055"/>
  <c r="P584" i="7055"/>
  <c r="Q584" i="7055"/>
  <c r="G585" i="7055"/>
  <c r="H585" i="7055"/>
  <c r="I585" i="7055"/>
  <c r="O585" i="7055"/>
  <c r="P585" i="7055"/>
  <c r="Q585" i="7055"/>
  <c r="G586" i="7055"/>
  <c r="H586" i="7055"/>
  <c r="I586" i="7055"/>
  <c r="O586" i="7055"/>
  <c r="P586" i="7055"/>
  <c r="Q586" i="7055"/>
  <c r="G587" i="7055"/>
  <c r="H587" i="7055"/>
  <c r="I587" i="7055"/>
  <c r="O587" i="7055"/>
  <c r="P587" i="7055"/>
  <c r="Q587" i="7055"/>
  <c r="G588" i="7055"/>
  <c r="H588" i="7055"/>
  <c r="I588" i="7055"/>
  <c r="O588" i="7055"/>
  <c r="P588" i="7055"/>
  <c r="Q588" i="7055"/>
  <c r="G589" i="7055"/>
  <c r="H589" i="7055"/>
  <c r="I589" i="7055"/>
  <c r="O589" i="7055"/>
  <c r="P589" i="7055"/>
  <c r="Q589" i="7055"/>
  <c r="G590" i="7055"/>
  <c r="H590" i="7055"/>
  <c r="I590" i="7055"/>
  <c r="O590" i="7055"/>
  <c r="P590" i="7055"/>
  <c r="Q590" i="7055"/>
  <c r="G591" i="7055"/>
  <c r="H591" i="7055"/>
  <c r="I591" i="7055"/>
  <c r="O591" i="7055"/>
  <c r="P591" i="7055"/>
  <c r="Q591" i="7055"/>
  <c r="G592" i="7055"/>
  <c r="H592" i="7055"/>
  <c r="I592" i="7055"/>
  <c r="O592" i="7055"/>
  <c r="P592" i="7055"/>
  <c r="Q592" i="7055"/>
  <c r="G593" i="7055"/>
  <c r="H593" i="7055"/>
  <c r="I593" i="7055"/>
  <c r="O593" i="7055"/>
  <c r="P593" i="7055"/>
  <c r="Q593" i="7055"/>
  <c r="G594" i="7055"/>
  <c r="H594" i="7055"/>
  <c r="I594" i="7055"/>
  <c r="O594" i="7055"/>
  <c r="P594" i="7055"/>
  <c r="Q594" i="7055"/>
  <c r="G595" i="7055"/>
  <c r="H595" i="7055"/>
  <c r="I595" i="7055"/>
  <c r="O595" i="7055"/>
  <c r="P595" i="7055"/>
  <c r="Q595" i="7055"/>
  <c r="G596" i="7055"/>
  <c r="H596" i="7055"/>
  <c r="I596" i="7055"/>
  <c r="O596" i="7055"/>
  <c r="P596" i="7055"/>
  <c r="Q596" i="7055"/>
  <c r="G597" i="7055"/>
  <c r="H597" i="7055"/>
  <c r="I597" i="7055"/>
  <c r="O597" i="7055"/>
  <c r="P597" i="7055"/>
  <c r="Q597" i="7055"/>
  <c r="G598" i="7055"/>
  <c r="H598" i="7055"/>
  <c r="I598" i="7055"/>
  <c r="O598" i="7055"/>
  <c r="P598" i="7055"/>
  <c r="Q598" i="7055"/>
  <c r="G599" i="7055"/>
  <c r="H599" i="7055"/>
  <c r="I599" i="7055"/>
  <c r="O599" i="7055"/>
  <c r="P599" i="7055"/>
  <c r="Q599" i="7055"/>
  <c r="G600" i="7055"/>
  <c r="H600" i="7055"/>
  <c r="I600" i="7055"/>
  <c r="O600" i="7055"/>
  <c r="P600" i="7055"/>
  <c r="Q600" i="7055"/>
  <c r="G601" i="7055"/>
  <c r="H601" i="7055"/>
  <c r="I601" i="7055"/>
  <c r="O601" i="7055"/>
  <c r="P601" i="7055"/>
  <c r="Q601" i="7055"/>
  <c r="O602" i="7055"/>
  <c r="P602" i="7055"/>
  <c r="Q602" i="7055"/>
  <c r="O603" i="7055"/>
  <c r="P603" i="7055"/>
  <c r="Q603" i="7055"/>
  <c r="O604" i="7055"/>
  <c r="P604" i="7055"/>
  <c r="Q604" i="7055"/>
  <c r="O605" i="7055"/>
  <c r="P605" i="7055"/>
  <c r="Q605" i="7055"/>
  <c r="O606" i="7055"/>
  <c r="P606" i="7055"/>
  <c r="Q606" i="7055"/>
  <c r="O607" i="7055"/>
  <c r="P607" i="7055"/>
  <c r="Q607" i="7055"/>
  <c r="O608" i="7055"/>
  <c r="P608" i="7055"/>
  <c r="Q608" i="7055"/>
  <c r="O609" i="7055"/>
  <c r="P609" i="7055"/>
  <c r="Q609" i="7055"/>
  <c r="O610" i="7055"/>
  <c r="P610" i="7055"/>
  <c r="Q610" i="7055"/>
  <c r="O611" i="7055"/>
  <c r="P611" i="7055"/>
  <c r="Q611" i="7055"/>
  <c r="O612" i="7055"/>
  <c r="P612" i="7055"/>
  <c r="Q612" i="7055"/>
  <c r="O613" i="7055"/>
  <c r="P613" i="7055"/>
  <c r="Q613" i="7055"/>
  <c r="O614" i="7055"/>
  <c r="P614" i="7055"/>
  <c r="Q614" i="7055"/>
  <c r="O615" i="7055"/>
  <c r="P615" i="7055"/>
  <c r="Q615" i="7055"/>
  <c r="O616" i="7055"/>
  <c r="P616" i="7055"/>
  <c r="Q616" i="7055"/>
  <c r="O617" i="7055"/>
  <c r="P617" i="7055"/>
  <c r="Q617" i="7055"/>
  <c r="O618" i="7055"/>
  <c r="P618" i="7055"/>
  <c r="Q618" i="7055"/>
  <c r="O619" i="7055"/>
  <c r="P619" i="7055"/>
  <c r="Q619" i="7055"/>
  <c r="O620" i="7055"/>
  <c r="P620" i="7055"/>
  <c r="Q620" i="7055"/>
  <c r="O621" i="7055"/>
  <c r="P621" i="7055"/>
  <c r="Q621" i="7055"/>
  <c r="O622" i="7055"/>
  <c r="P622" i="7055"/>
  <c r="Q622" i="7055"/>
  <c r="O623" i="7055"/>
  <c r="P623" i="7055"/>
  <c r="Q623" i="7055"/>
  <c r="O624" i="7055"/>
  <c r="P624" i="7055"/>
  <c r="Q624" i="7055"/>
  <c r="O625" i="7055"/>
  <c r="P625" i="7055"/>
  <c r="Q625" i="7055"/>
  <c r="O626" i="7055"/>
  <c r="P626" i="7055"/>
  <c r="Q626" i="7055"/>
  <c r="O627" i="7055"/>
  <c r="P627" i="7055"/>
  <c r="Q627" i="7055"/>
  <c r="O628" i="7055"/>
  <c r="P628" i="7055"/>
  <c r="Q628" i="7055"/>
  <c r="O629" i="7055"/>
  <c r="P629" i="7055"/>
  <c r="Q629" i="7055"/>
  <c r="O630" i="7055"/>
  <c r="P630" i="7055"/>
  <c r="Q630" i="7055"/>
  <c r="O631" i="7055"/>
  <c r="P631" i="7055"/>
  <c r="Q631" i="7055"/>
  <c r="O632" i="7055"/>
  <c r="P632" i="7055"/>
  <c r="Q632" i="7055"/>
  <c r="O633" i="7055"/>
  <c r="P633" i="7055"/>
  <c r="Q633" i="7055"/>
  <c r="O634" i="7055"/>
  <c r="P634" i="7055"/>
  <c r="Q634" i="7055"/>
  <c r="O635" i="7055"/>
  <c r="P635" i="7055"/>
  <c r="Q635" i="7055"/>
  <c r="O636" i="7055"/>
  <c r="P636" i="7055"/>
  <c r="Q636" i="7055"/>
  <c r="O637" i="7055"/>
  <c r="P637" i="7055"/>
  <c r="Q637" i="7055"/>
  <c r="O638" i="7055"/>
  <c r="P638" i="7055"/>
  <c r="Q638" i="7055"/>
  <c r="O639" i="7055"/>
  <c r="P639" i="7055"/>
  <c r="Q639" i="7055"/>
  <c r="O640" i="7055"/>
  <c r="P640" i="7055"/>
  <c r="Q640" i="7055"/>
  <c r="O641" i="7055"/>
  <c r="P641" i="7055"/>
  <c r="Q641" i="7055"/>
  <c r="O642" i="7055"/>
  <c r="P642" i="7055"/>
  <c r="Q642" i="7055"/>
  <c r="O643" i="7055"/>
  <c r="P643" i="7055"/>
  <c r="Q643" i="7055"/>
  <c r="O644" i="7055"/>
  <c r="P644" i="7055"/>
  <c r="Q644" i="7055"/>
  <c r="O645" i="7055"/>
  <c r="P645" i="7055"/>
  <c r="Q645" i="7055"/>
  <c r="O646" i="7055"/>
  <c r="P646" i="7055"/>
  <c r="Q646" i="7055"/>
  <c r="O647" i="7055"/>
  <c r="P647" i="7055"/>
  <c r="Q647" i="7055"/>
  <c r="O648" i="7055"/>
  <c r="P648" i="7055"/>
  <c r="Q648" i="7055"/>
  <c r="O649" i="7055"/>
  <c r="P649" i="7055"/>
  <c r="Q649" i="7055"/>
  <c r="O650" i="7055"/>
  <c r="P650" i="7055"/>
  <c r="Q650" i="7055"/>
  <c r="O651" i="7055"/>
  <c r="P651" i="7055"/>
  <c r="Q651" i="7055"/>
  <c r="O652" i="7055"/>
  <c r="P652" i="7055"/>
  <c r="Q652" i="7055"/>
  <c r="O653" i="7055"/>
  <c r="P653" i="7055"/>
  <c r="Q653" i="7055"/>
  <c r="O654" i="7055"/>
  <c r="P654" i="7055"/>
  <c r="Q654" i="7055"/>
  <c r="O655" i="7055"/>
  <c r="P655" i="7055"/>
  <c r="Q655" i="7055"/>
  <c r="O656" i="7055"/>
  <c r="P656" i="7055"/>
  <c r="Q656" i="7055"/>
  <c r="O657" i="7055"/>
  <c r="P657" i="7055"/>
  <c r="Q657" i="7055"/>
  <c r="O658" i="7055"/>
  <c r="P658" i="7055"/>
  <c r="Q658" i="7055"/>
  <c r="O659" i="7055"/>
  <c r="P659" i="7055"/>
  <c r="Q659" i="7055"/>
  <c r="O660" i="7055"/>
  <c r="P660" i="7055"/>
  <c r="Q660" i="7055"/>
  <c r="O661" i="7055"/>
  <c r="P661" i="7055"/>
  <c r="Q661" i="7055"/>
  <c r="O662" i="7055"/>
  <c r="P662" i="7055"/>
  <c r="Q662" i="7055"/>
  <c r="O663" i="7055"/>
  <c r="P663" i="7055"/>
  <c r="Q663" i="7055"/>
  <c r="O664" i="7055"/>
  <c r="P664" i="7055"/>
  <c r="Q664" i="7055"/>
  <c r="O665" i="7055"/>
  <c r="P665" i="7055"/>
  <c r="Q665" i="7055"/>
  <c r="O666" i="7055"/>
  <c r="P666" i="7055"/>
  <c r="Q666" i="7055"/>
  <c r="O667" i="7055"/>
  <c r="P667" i="7055"/>
  <c r="Q667" i="7055"/>
  <c r="O668" i="7055"/>
  <c r="P668" i="7055"/>
  <c r="Q668" i="7055"/>
  <c r="O669" i="7055"/>
  <c r="P669" i="7055"/>
  <c r="Q669" i="7055"/>
  <c r="O670" i="7055"/>
  <c r="P670" i="7055"/>
  <c r="Q670" i="7055"/>
  <c r="O671" i="7055"/>
  <c r="P671" i="7055"/>
  <c r="Q671" i="7055"/>
  <c r="O672" i="7055"/>
  <c r="P672" i="7055"/>
  <c r="Q672" i="7055"/>
  <c r="O673" i="7055"/>
  <c r="P673" i="7055"/>
  <c r="Q673" i="7055"/>
  <c r="O674" i="7055"/>
  <c r="P674" i="7055"/>
  <c r="Q674" i="7055"/>
  <c r="O675" i="7055"/>
  <c r="P675" i="7055"/>
  <c r="Q675" i="7055"/>
  <c r="O676" i="7055"/>
  <c r="P676" i="7055"/>
  <c r="Q676" i="7055"/>
  <c r="O677" i="7055"/>
  <c r="P677" i="7055"/>
  <c r="Q677" i="7055"/>
  <c r="O678" i="7055"/>
  <c r="P678" i="7055"/>
  <c r="Q678" i="7055"/>
  <c r="O679" i="7055"/>
  <c r="P679" i="7055"/>
  <c r="Q679" i="7055"/>
  <c r="O680" i="7055"/>
  <c r="P680" i="7055"/>
  <c r="Q680" i="7055"/>
  <c r="O681" i="7055"/>
  <c r="P681" i="7055"/>
  <c r="Q681" i="7055"/>
  <c r="O682" i="7055"/>
  <c r="P682" i="7055"/>
  <c r="Q682" i="7055"/>
  <c r="O683" i="7055"/>
  <c r="P683" i="7055"/>
  <c r="Q683" i="7055"/>
  <c r="O684" i="7055"/>
  <c r="P684" i="7055"/>
  <c r="Q684" i="7055"/>
  <c r="O685" i="7055"/>
  <c r="P685" i="7055"/>
  <c r="Q685" i="7055"/>
  <c r="O686" i="7055"/>
  <c r="P686" i="7055"/>
  <c r="Q686" i="7055"/>
  <c r="O687" i="7055"/>
  <c r="P687" i="7055"/>
  <c r="Q687" i="7055"/>
  <c r="O688" i="7055"/>
  <c r="P688" i="7055"/>
  <c r="Q688" i="7055"/>
  <c r="O689" i="7055"/>
  <c r="P689" i="7055"/>
  <c r="Q689" i="7055"/>
  <c r="O690" i="7055"/>
  <c r="P690" i="7055"/>
  <c r="Q690" i="7055"/>
  <c r="O691" i="7055"/>
  <c r="P691" i="7055"/>
  <c r="Q691" i="7055"/>
  <c r="O692" i="7055"/>
  <c r="P692" i="7055"/>
  <c r="Q692" i="7055"/>
  <c r="O693" i="7055"/>
  <c r="P693" i="7055"/>
  <c r="Q693" i="7055"/>
  <c r="O694" i="7055"/>
  <c r="P694" i="7055"/>
  <c r="Q694" i="7055"/>
  <c r="O695" i="7055"/>
  <c r="P695" i="7055"/>
  <c r="Q695" i="7055"/>
  <c r="O696" i="7055"/>
  <c r="P696" i="7055"/>
  <c r="Q696" i="7055"/>
  <c r="O697" i="7055"/>
  <c r="P697" i="7055"/>
  <c r="Q697" i="7055"/>
  <c r="O698" i="7055"/>
  <c r="P698" i="7055"/>
  <c r="Q698" i="7055"/>
  <c r="O699" i="7055"/>
  <c r="P699" i="7055"/>
  <c r="Q699" i="7055"/>
  <c r="O700" i="7055"/>
  <c r="P700" i="7055"/>
  <c r="Q700" i="7055"/>
  <c r="O701" i="7055"/>
  <c r="P701" i="7055"/>
  <c r="Q701" i="7055"/>
  <c r="O702" i="7055"/>
  <c r="P702" i="7055"/>
  <c r="Q702" i="7055"/>
  <c r="O703" i="7055"/>
  <c r="P703" i="7055"/>
  <c r="Q703" i="7055"/>
  <c r="O704" i="7055"/>
  <c r="P704" i="7055"/>
  <c r="Q704" i="7055"/>
  <c r="O705" i="7055"/>
  <c r="P705" i="7055"/>
  <c r="Q705" i="7055"/>
  <c r="O706" i="7055"/>
  <c r="P706" i="7055"/>
  <c r="Q706" i="7055"/>
  <c r="O707" i="7055"/>
  <c r="P707" i="7055"/>
  <c r="Q707" i="7055"/>
  <c r="O708" i="7055"/>
  <c r="P708" i="7055"/>
  <c r="Q708" i="7055"/>
  <c r="O709" i="7055"/>
  <c r="P709" i="7055"/>
  <c r="Q709" i="7055"/>
  <c r="O710" i="7055"/>
  <c r="P710" i="7055"/>
  <c r="Q710" i="7055"/>
  <c r="O711" i="7055"/>
  <c r="P711" i="7055"/>
  <c r="Q711" i="7055"/>
  <c r="O712" i="7055"/>
  <c r="P712" i="7055"/>
  <c r="Q712" i="7055"/>
  <c r="O713" i="7055"/>
  <c r="P713" i="7055"/>
  <c r="Q713" i="7055"/>
  <c r="O714" i="7055"/>
  <c r="P714" i="7055"/>
  <c r="Q714" i="7055"/>
  <c r="O715" i="7055"/>
  <c r="P715" i="7055"/>
  <c r="Q715" i="7055"/>
  <c r="O716" i="7055"/>
  <c r="P716" i="7055"/>
  <c r="Q716" i="7055"/>
  <c r="O717" i="7055"/>
  <c r="P717" i="7055"/>
  <c r="Q717" i="7055"/>
  <c r="O718" i="7055"/>
  <c r="P718" i="7055"/>
  <c r="Q718" i="7055"/>
  <c r="O719" i="7055"/>
  <c r="P719" i="7055"/>
  <c r="Q719" i="7055"/>
  <c r="O720" i="7055"/>
  <c r="P720" i="7055"/>
  <c r="Q720" i="7055"/>
  <c r="O721" i="7055"/>
  <c r="P721" i="7055"/>
  <c r="Q721" i="7055"/>
  <c r="O722" i="7055"/>
  <c r="P722" i="7055"/>
  <c r="Q722" i="7055"/>
  <c r="O723" i="7055"/>
  <c r="P723" i="7055"/>
  <c r="Q723" i="7055"/>
  <c r="O724" i="7055"/>
  <c r="P724" i="7055"/>
  <c r="Q724" i="7055"/>
  <c r="O725" i="7055"/>
  <c r="P725" i="7055"/>
  <c r="Q725" i="7055"/>
  <c r="O726" i="7055"/>
  <c r="P726" i="7055"/>
  <c r="Q726" i="7055"/>
  <c r="O727" i="7055"/>
  <c r="P727" i="7055"/>
  <c r="Q727" i="7055"/>
  <c r="O728" i="7055"/>
  <c r="P728" i="7055"/>
  <c r="Q728" i="7055"/>
  <c r="O729" i="7055"/>
  <c r="P729" i="7055"/>
  <c r="Q729" i="7055"/>
  <c r="O730" i="7055"/>
  <c r="P730" i="7055"/>
  <c r="Q730" i="7055"/>
  <c r="O731" i="7055"/>
  <c r="P731" i="7055"/>
  <c r="Q731" i="7055"/>
  <c r="O732" i="7055"/>
  <c r="P732" i="7055"/>
  <c r="Q732" i="7055"/>
  <c r="O733" i="7055"/>
  <c r="P733" i="7055"/>
  <c r="Q733" i="7055"/>
  <c r="O734" i="7055"/>
  <c r="P734" i="7055"/>
  <c r="Q734" i="7055"/>
  <c r="O735" i="7055"/>
  <c r="P735" i="7055"/>
  <c r="Q735" i="7055"/>
  <c r="O736" i="7055"/>
  <c r="P736" i="7055"/>
  <c r="Q736" i="7055"/>
  <c r="O737" i="7055"/>
  <c r="P737" i="7055"/>
  <c r="Q737" i="7055"/>
  <c r="O738" i="7055"/>
  <c r="P738" i="7055"/>
  <c r="Q738" i="7055"/>
  <c r="O739" i="7055"/>
  <c r="P739" i="7055"/>
  <c r="Q739" i="7055"/>
  <c r="O740" i="7055"/>
  <c r="P740" i="7055"/>
  <c r="Q740" i="7055"/>
  <c r="O741" i="7055"/>
  <c r="P741" i="7055"/>
  <c r="Q741" i="7055"/>
  <c r="O742" i="7055"/>
  <c r="P742" i="7055"/>
  <c r="Q742" i="7055"/>
  <c r="O743" i="7055"/>
  <c r="P743" i="7055"/>
  <c r="Q743" i="7055"/>
  <c r="O744" i="7055"/>
  <c r="P744" i="7055"/>
  <c r="Q744" i="7055"/>
  <c r="O745" i="7055"/>
  <c r="P745" i="7055"/>
  <c r="Q745" i="7055"/>
  <c r="O746" i="7055"/>
  <c r="P746" i="7055"/>
  <c r="Q746" i="7055"/>
  <c r="O747" i="7055"/>
  <c r="P747" i="7055"/>
  <c r="Q747" i="7055"/>
  <c r="O748" i="7055"/>
  <c r="P748" i="7055"/>
  <c r="Q748" i="7055"/>
  <c r="O749" i="7055"/>
  <c r="P749" i="7055"/>
  <c r="Q749" i="7055"/>
  <c r="O750" i="7055"/>
  <c r="P750" i="7055"/>
  <c r="Q750" i="7055"/>
  <c r="O751" i="7055"/>
  <c r="P751" i="7055"/>
  <c r="Q751" i="7055"/>
  <c r="O752" i="7055"/>
  <c r="P752" i="7055"/>
  <c r="Q752" i="7055"/>
  <c r="O753" i="7055"/>
  <c r="P753" i="7055"/>
  <c r="Q753" i="7055"/>
  <c r="O754" i="7055"/>
  <c r="P754" i="7055"/>
  <c r="Q754" i="7055"/>
  <c r="O755" i="7055"/>
  <c r="P755" i="7055"/>
  <c r="Q755" i="7055"/>
  <c r="O756" i="7055"/>
  <c r="P756" i="7055"/>
  <c r="Q756" i="7055"/>
  <c r="O757" i="7055"/>
  <c r="P757" i="7055"/>
  <c r="Q757" i="7055"/>
  <c r="O758" i="7055"/>
  <c r="P758" i="7055"/>
  <c r="Q758" i="7055"/>
  <c r="O759" i="7055"/>
  <c r="P759" i="7055"/>
  <c r="Q759" i="7055"/>
  <c r="O760" i="7055"/>
  <c r="P760" i="7055"/>
  <c r="Q760" i="7055"/>
  <c r="O761" i="7055"/>
  <c r="P761" i="7055"/>
  <c r="Q761" i="7055"/>
  <c r="O762" i="7055"/>
  <c r="P762" i="7055"/>
  <c r="Q762" i="7055"/>
  <c r="O763" i="7055"/>
  <c r="P763" i="7055"/>
  <c r="Q763" i="7055"/>
  <c r="O764" i="7055"/>
  <c r="P764" i="7055"/>
  <c r="Q764" i="7055"/>
  <c r="O765" i="7055"/>
  <c r="P765" i="7055"/>
  <c r="Q765" i="7055"/>
  <c r="O766" i="7055"/>
  <c r="P766" i="7055"/>
  <c r="Q766" i="7055"/>
  <c r="O767" i="7055"/>
  <c r="P767" i="7055"/>
  <c r="Q767" i="7055"/>
  <c r="O768" i="7055"/>
  <c r="P768" i="7055"/>
  <c r="Q768" i="7055"/>
  <c r="O769" i="7055"/>
  <c r="P769" i="7055"/>
  <c r="Q769" i="7055"/>
  <c r="O770" i="7055"/>
  <c r="P770" i="7055"/>
  <c r="Q770" i="7055"/>
  <c r="O771" i="7055"/>
  <c r="P771" i="7055"/>
  <c r="Q771" i="7055"/>
  <c r="O772" i="7055"/>
  <c r="P772" i="7055"/>
  <c r="Q772" i="7055"/>
  <c r="O773" i="7055"/>
  <c r="P773" i="7055"/>
  <c r="Q773" i="7055"/>
  <c r="O774" i="7055"/>
  <c r="P774" i="7055"/>
  <c r="Q774" i="7055"/>
  <c r="O775" i="7055"/>
  <c r="P775" i="7055"/>
  <c r="Q775" i="7055"/>
  <c r="O776" i="7055"/>
  <c r="P776" i="7055"/>
  <c r="Q776" i="7055"/>
  <c r="O777" i="7055"/>
  <c r="P777" i="7055"/>
  <c r="Q777" i="7055"/>
  <c r="O778" i="7055"/>
  <c r="P778" i="7055"/>
  <c r="Q778" i="7055"/>
  <c r="O779" i="7055"/>
  <c r="P779" i="7055"/>
  <c r="Q779" i="7055"/>
  <c r="O780" i="7055"/>
  <c r="P780" i="7055"/>
  <c r="Q780" i="7055"/>
  <c r="O781" i="7055"/>
  <c r="P781" i="7055"/>
  <c r="Q781" i="7055"/>
  <c r="O782" i="7055"/>
  <c r="P782" i="7055"/>
  <c r="Q782" i="7055"/>
  <c r="O783" i="7055"/>
  <c r="P783" i="7055"/>
  <c r="Q783" i="7055"/>
  <c r="O784" i="7055"/>
  <c r="P784" i="7055"/>
  <c r="Q784" i="7055"/>
  <c r="O785" i="7055"/>
  <c r="P785" i="7055"/>
  <c r="Q785" i="7055"/>
  <c r="O786" i="7055"/>
  <c r="P786" i="7055"/>
  <c r="Q786" i="7055"/>
  <c r="O787" i="7055"/>
  <c r="P787" i="7055"/>
  <c r="Q787" i="7055"/>
  <c r="O788" i="7055"/>
  <c r="P788" i="7055"/>
  <c r="Q788" i="7055"/>
  <c r="O789" i="7055"/>
  <c r="P789" i="7055"/>
  <c r="Q789" i="7055"/>
  <c r="O790" i="7055"/>
  <c r="P790" i="7055"/>
  <c r="Q790" i="7055"/>
  <c r="O791" i="7055"/>
  <c r="P791" i="7055"/>
  <c r="Q791" i="7055"/>
  <c r="O792" i="7055"/>
  <c r="P792" i="7055"/>
  <c r="Q792" i="7055"/>
  <c r="O793" i="7055"/>
  <c r="P793" i="7055"/>
  <c r="Q793" i="7055"/>
  <c r="O794" i="7055"/>
  <c r="P794" i="7055"/>
  <c r="Q794" i="7055"/>
  <c r="O795" i="7055"/>
  <c r="P795" i="7055"/>
  <c r="Q795" i="7055"/>
  <c r="O796" i="7055"/>
  <c r="P796" i="7055"/>
  <c r="Q796" i="7055"/>
  <c r="O797" i="7055"/>
  <c r="P797" i="7055"/>
  <c r="Q797" i="7055"/>
  <c r="O798" i="7055"/>
  <c r="P798" i="7055"/>
  <c r="Q798" i="7055"/>
  <c r="O799" i="7055"/>
  <c r="P799" i="7055"/>
  <c r="Q799" i="7055"/>
  <c r="O800" i="7055"/>
  <c r="P800" i="7055"/>
  <c r="Q800" i="7055"/>
  <c r="O801" i="7055"/>
  <c r="P801" i="7055"/>
  <c r="Q801" i="7055"/>
  <c r="O802" i="7055"/>
  <c r="P802" i="7055"/>
  <c r="Q802" i="7055"/>
  <c r="O803" i="7055"/>
  <c r="P803" i="7055"/>
  <c r="Q803" i="7055"/>
  <c r="O804" i="7055"/>
  <c r="P804" i="7055"/>
  <c r="Q804" i="7055"/>
  <c r="O805" i="7055"/>
  <c r="P805" i="7055"/>
  <c r="Q805" i="7055"/>
  <c r="O806" i="7055"/>
  <c r="P806" i="7055"/>
  <c r="Q806" i="7055"/>
  <c r="O807" i="7055"/>
  <c r="P807" i="7055"/>
  <c r="Q807" i="7055"/>
  <c r="O808" i="7055"/>
  <c r="P808" i="7055"/>
  <c r="Q808" i="7055"/>
  <c r="O809" i="7055"/>
  <c r="P809" i="7055"/>
  <c r="Q809" i="7055"/>
  <c r="O810" i="7055"/>
  <c r="P810" i="7055"/>
  <c r="Q810" i="7055"/>
  <c r="O811" i="7055"/>
  <c r="P811" i="7055"/>
  <c r="Q811" i="7055"/>
  <c r="O812" i="7055"/>
  <c r="P812" i="7055"/>
  <c r="Q812" i="7055"/>
  <c r="O813" i="7055"/>
  <c r="P813" i="7055"/>
  <c r="Q813" i="7055"/>
  <c r="O814" i="7055"/>
  <c r="P814" i="7055"/>
  <c r="Q814" i="7055"/>
  <c r="O815" i="7055"/>
  <c r="P815" i="7055"/>
  <c r="Q815" i="7055"/>
  <c r="O816" i="7055"/>
  <c r="P816" i="7055"/>
  <c r="Q816" i="7055"/>
  <c r="O817" i="7055"/>
  <c r="P817" i="7055"/>
  <c r="Q817" i="7055"/>
  <c r="O818" i="7055"/>
  <c r="P818" i="7055"/>
  <c r="Q818" i="7055"/>
  <c r="O819" i="7055"/>
  <c r="P819" i="7055"/>
  <c r="Q819" i="7055"/>
  <c r="O820" i="7055"/>
  <c r="P820" i="7055"/>
  <c r="Q820" i="7055"/>
  <c r="O821" i="7055"/>
  <c r="P821" i="7055"/>
  <c r="Q821" i="7055"/>
  <c r="O822" i="7055"/>
  <c r="P822" i="7055"/>
  <c r="Q822" i="7055"/>
  <c r="O823" i="7055"/>
  <c r="P823" i="7055"/>
  <c r="Q823" i="7055"/>
  <c r="O824" i="7055"/>
  <c r="P824" i="7055"/>
  <c r="Q824" i="7055"/>
  <c r="O825" i="7055"/>
  <c r="P825" i="7055"/>
  <c r="Q825" i="7055"/>
  <c r="O826" i="7055"/>
  <c r="P826" i="7055"/>
  <c r="Q826" i="7055"/>
  <c r="O827" i="7055"/>
  <c r="P827" i="7055"/>
  <c r="Q827" i="7055"/>
  <c r="O828" i="7055"/>
  <c r="P828" i="7055"/>
  <c r="Q828" i="7055"/>
  <c r="O829" i="7055"/>
  <c r="P829" i="7055"/>
  <c r="Q829" i="7055"/>
  <c r="O830" i="7055"/>
  <c r="P830" i="7055"/>
  <c r="Q830" i="7055"/>
  <c r="O831" i="7055"/>
  <c r="P831" i="7055"/>
  <c r="Q831" i="7055"/>
  <c r="O832" i="7055"/>
  <c r="P832" i="7055"/>
  <c r="Q832" i="7055"/>
  <c r="O833" i="7055"/>
  <c r="P833" i="7055"/>
  <c r="Q833" i="7055"/>
  <c r="O834" i="7055"/>
  <c r="P834" i="7055"/>
  <c r="Q834" i="7055"/>
  <c r="O835" i="7055"/>
  <c r="P835" i="7055"/>
  <c r="Q835" i="7055"/>
  <c r="O836" i="7055"/>
  <c r="P836" i="7055"/>
  <c r="Q836" i="7055"/>
  <c r="O837" i="7055"/>
  <c r="P837" i="7055"/>
  <c r="Q837" i="7055"/>
  <c r="O838" i="7055"/>
  <c r="P838" i="7055"/>
  <c r="Q838" i="7055"/>
  <c r="O839" i="7055"/>
  <c r="P839" i="7055"/>
  <c r="Q839" i="7055"/>
  <c r="O840" i="7055"/>
  <c r="P840" i="7055"/>
  <c r="Q840" i="7055"/>
  <c r="O841" i="7055"/>
  <c r="P841" i="7055"/>
  <c r="Q841" i="7055"/>
  <c r="O842" i="7055"/>
  <c r="P842" i="7055"/>
  <c r="Q842" i="7055"/>
  <c r="O843" i="7055"/>
  <c r="P843" i="7055"/>
  <c r="Q843" i="7055"/>
  <c r="O844" i="7055"/>
  <c r="P844" i="7055"/>
  <c r="Q844" i="7055"/>
  <c r="O845" i="7055"/>
  <c r="P845" i="7055"/>
  <c r="Q845" i="7055"/>
  <c r="O846" i="7055"/>
  <c r="P846" i="7055"/>
  <c r="Q846" i="7055"/>
  <c r="O847" i="7055"/>
  <c r="P847" i="7055"/>
  <c r="Q847" i="7055"/>
  <c r="O848" i="7055"/>
  <c r="P848" i="7055"/>
  <c r="Q848" i="7055"/>
  <c r="O849" i="7055"/>
  <c r="P849" i="7055"/>
  <c r="Q849" i="7055"/>
  <c r="O850" i="7055"/>
  <c r="P850" i="7055"/>
  <c r="Q850" i="7055"/>
  <c r="O851" i="7055"/>
  <c r="P851" i="7055"/>
  <c r="Q851" i="7055"/>
  <c r="O852" i="7055"/>
  <c r="P852" i="7055"/>
  <c r="Q852" i="7055"/>
  <c r="O853" i="7055"/>
  <c r="P853" i="7055"/>
  <c r="Q853" i="7055"/>
  <c r="O854" i="7055"/>
  <c r="P854" i="7055"/>
  <c r="Q854" i="7055"/>
  <c r="O855" i="7055"/>
  <c r="P855" i="7055"/>
  <c r="Q855" i="7055"/>
  <c r="O856" i="7055"/>
  <c r="P856" i="7055"/>
  <c r="Q856" i="7055"/>
  <c r="O857" i="7055"/>
  <c r="P857" i="7055"/>
  <c r="Q857" i="7055"/>
  <c r="O858" i="7055"/>
  <c r="P858" i="7055"/>
  <c r="Q858" i="7055"/>
  <c r="O859" i="7055"/>
  <c r="P859" i="7055"/>
  <c r="Q859" i="7055"/>
  <c r="O860" i="7055"/>
  <c r="P860" i="7055"/>
  <c r="Q860" i="7055"/>
  <c r="O861" i="7055"/>
  <c r="P861" i="7055"/>
  <c r="Q861" i="7055"/>
  <c r="O862" i="7055"/>
  <c r="P862" i="7055"/>
  <c r="Q862" i="7055"/>
  <c r="O863" i="7055"/>
  <c r="P863" i="7055"/>
  <c r="Q863" i="7055"/>
  <c r="O864" i="7055"/>
  <c r="P864" i="7055"/>
  <c r="Q864" i="7055"/>
  <c r="O865" i="7055"/>
  <c r="P865" i="7055"/>
  <c r="Q865" i="7055"/>
  <c r="O866" i="7055"/>
  <c r="P866" i="7055"/>
  <c r="Q866" i="7055"/>
  <c r="O867" i="7055"/>
  <c r="P867" i="7055"/>
  <c r="Q867" i="7055"/>
  <c r="O868" i="7055"/>
  <c r="P868" i="7055"/>
  <c r="Q868" i="7055"/>
  <c r="O869" i="7055"/>
  <c r="P869" i="7055"/>
  <c r="Q869" i="7055"/>
  <c r="O870" i="7055"/>
  <c r="P870" i="7055"/>
  <c r="Q870" i="7055"/>
  <c r="O871" i="7055"/>
  <c r="P871" i="7055"/>
  <c r="Q871" i="7055"/>
  <c r="O872" i="7055"/>
  <c r="P872" i="7055"/>
  <c r="Q872" i="7055"/>
  <c r="O873" i="7055"/>
  <c r="P873" i="7055"/>
  <c r="Q873" i="7055"/>
  <c r="O874" i="7055"/>
  <c r="P874" i="7055"/>
  <c r="Q874" i="7055"/>
  <c r="O875" i="7055"/>
  <c r="P875" i="7055"/>
  <c r="Q875" i="7055"/>
  <c r="O876" i="7055"/>
  <c r="P876" i="7055"/>
  <c r="Q876" i="7055"/>
  <c r="O877" i="7055"/>
  <c r="P877" i="7055"/>
  <c r="Q877" i="7055"/>
  <c r="O878" i="7055"/>
  <c r="P878" i="7055"/>
  <c r="Q878" i="7055"/>
  <c r="O879" i="7055"/>
  <c r="P879" i="7055"/>
  <c r="Q879" i="7055"/>
  <c r="O880" i="7055"/>
  <c r="P880" i="7055"/>
  <c r="Q880" i="7055"/>
  <c r="O881" i="7055"/>
  <c r="P881" i="7055"/>
  <c r="Q881" i="7055"/>
  <c r="O882" i="7055"/>
  <c r="P882" i="7055"/>
  <c r="Q882" i="7055"/>
  <c r="O883" i="7055"/>
  <c r="P883" i="7055"/>
  <c r="Q883" i="7055"/>
  <c r="O884" i="7055"/>
  <c r="P884" i="7055"/>
  <c r="Q884" i="7055"/>
  <c r="O885" i="7055"/>
  <c r="P885" i="7055"/>
  <c r="Q885" i="7055"/>
  <c r="O886" i="7055"/>
  <c r="P886" i="7055"/>
  <c r="Q886" i="7055"/>
  <c r="O887" i="7055"/>
  <c r="P887" i="7055"/>
  <c r="Q887" i="7055"/>
  <c r="O888" i="7055"/>
  <c r="P888" i="7055"/>
  <c r="Q888" i="7055"/>
  <c r="O889" i="7055"/>
  <c r="P889" i="7055"/>
  <c r="Q889" i="7055"/>
  <c r="O890" i="7055"/>
  <c r="P890" i="7055"/>
  <c r="Q890" i="7055"/>
  <c r="O891" i="7055"/>
  <c r="P891" i="7055"/>
  <c r="Q891" i="7055"/>
  <c r="O892" i="7055"/>
  <c r="P892" i="7055"/>
  <c r="Q892" i="7055"/>
  <c r="O893" i="7055"/>
  <c r="P893" i="7055"/>
  <c r="Q893" i="7055"/>
  <c r="O894" i="7055"/>
  <c r="P894" i="7055"/>
  <c r="Q894" i="7055"/>
  <c r="O895" i="7055"/>
  <c r="P895" i="7055"/>
  <c r="Q895" i="7055"/>
  <c r="O896" i="7055"/>
  <c r="P896" i="7055"/>
  <c r="Q896" i="7055"/>
  <c r="O897" i="7055"/>
  <c r="P897" i="7055"/>
  <c r="Q897" i="7055"/>
  <c r="O898" i="7055"/>
  <c r="P898" i="7055"/>
  <c r="Q898" i="7055"/>
  <c r="O899" i="7055"/>
  <c r="P899" i="7055"/>
  <c r="Q899" i="7055"/>
  <c r="O900" i="7055"/>
  <c r="P900" i="7055"/>
  <c r="Q900" i="7055"/>
  <c r="O901" i="7055"/>
  <c r="P901" i="7055"/>
  <c r="Q901" i="7055"/>
  <c r="O902" i="7055"/>
  <c r="P902" i="7055"/>
  <c r="Q902" i="7055"/>
  <c r="O903" i="7055"/>
  <c r="P903" i="7055"/>
  <c r="Q903" i="7055"/>
  <c r="O904" i="7055"/>
  <c r="P904" i="7055"/>
  <c r="Q904" i="7055"/>
  <c r="O905" i="7055"/>
  <c r="P905" i="7055"/>
  <c r="Q905" i="7055"/>
  <c r="O906" i="7055"/>
  <c r="P906" i="7055"/>
  <c r="Q906" i="7055"/>
  <c r="O907" i="7055"/>
  <c r="P907" i="7055"/>
  <c r="Q907" i="7055"/>
  <c r="O908" i="7055"/>
  <c r="P908" i="7055"/>
  <c r="Q908" i="7055"/>
  <c r="O909" i="7055"/>
  <c r="P909" i="7055"/>
  <c r="Q909" i="7055"/>
  <c r="O910" i="7055"/>
  <c r="P910" i="7055"/>
  <c r="Q910" i="7055"/>
  <c r="O911" i="7055"/>
  <c r="P911" i="7055"/>
  <c r="Q911" i="7055"/>
  <c r="O912" i="7055"/>
  <c r="P912" i="7055"/>
  <c r="Q912" i="7055"/>
  <c r="O913" i="7055"/>
  <c r="P913" i="7055"/>
  <c r="Q913" i="7055"/>
  <c r="O914" i="7055"/>
  <c r="P914" i="7055"/>
  <c r="Q914" i="7055"/>
  <c r="O915" i="7055"/>
  <c r="P915" i="7055"/>
  <c r="Q915" i="7055"/>
  <c r="O916" i="7055"/>
  <c r="P916" i="7055"/>
  <c r="Q916" i="7055"/>
  <c r="O917" i="7055"/>
  <c r="P917" i="7055"/>
  <c r="Q917" i="7055"/>
  <c r="O918" i="7055"/>
  <c r="P918" i="7055"/>
  <c r="Q918" i="7055"/>
  <c r="O919" i="7055"/>
  <c r="P919" i="7055"/>
  <c r="Q919" i="7055"/>
  <c r="O920" i="7055"/>
  <c r="P920" i="7055"/>
  <c r="Q920" i="7055"/>
  <c r="O921" i="7055"/>
  <c r="P921" i="7055"/>
  <c r="Q921" i="7055"/>
  <c r="O922" i="7055"/>
  <c r="P922" i="7055"/>
  <c r="Q922" i="7055"/>
  <c r="O923" i="7055"/>
  <c r="P923" i="7055"/>
  <c r="Q923" i="7055"/>
  <c r="O924" i="7055"/>
  <c r="P924" i="7055"/>
  <c r="Q924" i="7055"/>
  <c r="O925" i="7055"/>
  <c r="P925" i="7055"/>
  <c r="Q925" i="7055"/>
  <c r="O926" i="7055"/>
  <c r="P926" i="7055"/>
  <c r="Q926" i="7055"/>
  <c r="O927" i="7055"/>
  <c r="P927" i="7055"/>
  <c r="Q927" i="7055"/>
  <c r="O928" i="7055"/>
  <c r="P928" i="7055"/>
  <c r="Q928" i="7055"/>
  <c r="O929" i="7055"/>
  <c r="P929" i="7055"/>
  <c r="Q929" i="7055"/>
  <c r="O930" i="7055"/>
  <c r="P930" i="7055"/>
  <c r="Q930" i="7055"/>
  <c r="O931" i="7055"/>
  <c r="P931" i="7055"/>
  <c r="Q931" i="7055"/>
  <c r="O932" i="7055"/>
  <c r="P932" i="7055"/>
  <c r="Q932" i="7055"/>
  <c r="O933" i="7055"/>
  <c r="P933" i="7055"/>
  <c r="Q933" i="7055"/>
  <c r="O934" i="7055"/>
  <c r="P934" i="7055"/>
  <c r="Q934" i="7055"/>
  <c r="O935" i="7055"/>
  <c r="P935" i="7055"/>
  <c r="Q935" i="7055"/>
  <c r="O936" i="7055"/>
  <c r="P936" i="7055"/>
  <c r="Q936" i="7055"/>
  <c r="O937" i="7055"/>
  <c r="P937" i="7055"/>
  <c r="Q937" i="7055"/>
  <c r="O938" i="7055"/>
  <c r="P938" i="7055"/>
  <c r="Q938" i="7055"/>
  <c r="O939" i="7055"/>
  <c r="P939" i="7055"/>
  <c r="Q939" i="7055"/>
  <c r="O940" i="7055"/>
  <c r="P940" i="7055"/>
  <c r="Q940" i="7055"/>
  <c r="O941" i="7055"/>
  <c r="P941" i="7055"/>
  <c r="Q941" i="7055"/>
  <c r="O942" i="7055"/>
  <c r="P942" i="7055"/>
  <c r="Q942" i="7055"/>
  <c r="O943" i="7055"/>
  <c r="P943" i="7055"/>
  <c r="Q943" i="7055"/>
  <c r="O944" i="7055"/>
  <c r="P944" i="7055"/>
  <c r="Q944" i="7055"/>
  <c r="O945" i="7055"/>
  <c r="P945" i="7055"/>
  <c r="Q945" i="7055"/>
  <c r="O946" i="7055"/>
  <c r="P946" i="7055"/>
  <c r="Q946" i="7055"/>
  <c r="O947" i="7055"/>
  <c r="P947" i="7055"/>
  <c r="Q947" i="7055"/>
  <c r="O948" i="7055"/>
  <c r="P948" i="7055"/>
  <c r="Q948" i="7055"/>
  <c r="O949" i="7055"/>
  <c r="P949" i="7055"/>
  <c r="Q949" i="7055"/>
  <c r="O950" i="7055"/>
  <c r="P950" i="7055"/>
  <c r="Q950" i="7055"/>
  <c r="O951" i="7055"/>
  <c r="P951" i="7055"/>
  <c r="Q951" i="7055"/>
  <c r="O952" i="7055"/>
  <c r="P952" i="7055"/>
  <c r="Q952" i="7055"/>
  <c r="O953" i="7055"/>
  <c r="P953" i="7055"/>
  <c r="Q953" i="7055"/>
  <c r="O954" i="7055"/>
  <c r="P954" i="7055"/>
  <c r="Q954" i="7055"/>
  <c r="O955" i="7055"/>
  <c r="P955" i="7055"/>
  <c r="Q955" i="7055"/>
  <c r="O956" i="7055"/>
  <c r="P956" i="7055"/>
  <c r="Q956" i="7055"/>
  <c r="O957" i="7055"/>
  <c r="P957" i="7055"/>
  <c r="Q957" i="7055"/>
  <c r="O958" i="7055"/>
  <c r="P958" i="7055"/>
  <c r="Q958" i="7055"/>
  <c r="O959" i="7055"/>
  <c r="P959" i="7055"/>
  <c r="Q959" i="7055"/>
  <c r="O960" i="7055"/>
  <c r="P960" i="7055"/>
  <c r="Q960" i="7055"/>
  <c r="O961" i="7055"/>
  <c r="P961" i="7055"/>
  <c r="Q961" i="7055"/>
  <c r="O962" i="7055"/>
  <c r="P962" i="7055"/>
  <c r="Q962" i="7055"/>
  <c r="O963" i="7055"/>
  <c r="P963" i="7055"/>
  <c r="Q963" i="7055"/>
  <c r="O964" i="7055"/>
  <c r="P964" i="7055"/>
  <c r="Q964" i="7055"/>
  <c r="O965" i="7055"/>
  <c r="P965" i="7055"/>
  <c r="Q965" i="7055"/>
  <c r="O966" i="7055"/>
  <c r="P966" i="7055"/>
  <c r="Q966" i="7055"/>
  <c r="O967" i="7055"/>
  <c r="P967" i="7055"/>
  <c r="Q967" i="7055"/>
  <c r="O968" i="7055"/>
  <c r="P968" i="7055"/>
  <c r="Q968" i="7055"/>
  <c r="O969" i="7055"/>
  <c r="P969" i="7055"/>
  <c r="Q969" i="7055"/>
  <c r="O970" i="7055"/>
  <c r="P970" i="7055"/>
  <c r="Q970" i="7055"/>
  <c r="O971" i="7055"/>
  <c r="P971" i="7055"/>
  <c r="Q971" i="7055"/>
  <c r="O972" i="7055"/>
  <c r="P972" i="7055"/>
  <c r="Q972" i="7055"/>
  <c r="O973" i="7055"/>
  <c r="P973" i="7055"/>
  <c r="Q973" i="7055"/>
  <c r="O974" i="7055"/>
  <c r="P974" i="7055"/>
  <c r="Q974" i="7055"/>
  <c r="O975" i="7055"/>
  <c r="P975" i="7055"/>
  <c r="Q975" i="7055"/>
  <c r="O976" i="7055"/>
  <c r="P976" i="7055"/>
  <c r="Q976" i="7055"/>
  <c r="O977" i="7055"/>
  <c r="P977" i="7055"/>
  <c r="Q977" i="7055"/>
  <c r="O978" i="7055"/>
  <c r="P978" i="7055"/>
  <c r="Q978" i="7055"/>
  <c r="O979" i="7055"/>
  <c r="P979" i="7055"/>
  <c r="Q979" i="7055"/>
  <c r="O980" i="7055"/>
  <c r="P980" i="7055"/>
  <c r="Q980" i="7055"/>
  <c r="O981" i="7055"/>
  <c r="P981" i="7055"/>
  <c r="Q981" i="7055"/>
  <c r="O982" i="7055"/>
  <c r="P982" i="7055"/>
  <c r="Q982" i="7055"/>
  <c r="O983" i="7055"/>
  <c r="P983" i="7055"/>
  <c r="Q983" i="7055"/>
  <c r="O984" i="7055"/>
  <c r="P984" i="7055"/>
  <c r="Q984" i="7055"/>
  <c r="O985" i="7055"/>
  <c r="P985" i="7055"/>
  <c r="Q985" i="7055"/>
  <c r="O986" i="7055"/>
  <c r="P986" i="7055"/>
  <c r="Q986" i="7055"/>
  <c r="O987" i="7055"/>
  <c r="P987" i="7055"/>
  <c r="Q987" i="7055"/>
  <c r="O988" i="7055"/>
  <c r="P988" i="7055"/>
  <c r="Q988" i="7055"/>
  <c r="O989" i="7055"/>
  <c r="P989" i="7055"/>
  <c r="Q989" i="7055"/>
  <c r="O990" i="7055"/>
  <c r="P990" i="7055"/>
  <c r="Q990" i="7055"/>
  <c r="O991" i="7055"/>
  <c r="P991" i="7055"/>
  <c r="Q991" i="7055"/>
  <c r="O992" i="7055"/>
  <c r="P992" i="7055"/>
  <c r="Q992" i="7055"/>
  <c r="O993" i="7055"/>
  <c r="P993" i="7055"/>
  <c r="Q993" i="7055"/>
  <c r="O994" i="7055"/>
  <c r="P994" i="7055"/>
  <c r="Q994" i="7055"/>
  <c r="O995" i="7055"/>
  <c r="P995" i="7055"/>
  <c r="Q995" i="7055"/>
  <c r="O996" i="7055"/>
  <c r="P996" i="7055"/>
  <c r="Q996" i="7055"/>
  <c r="O997" i="7055"/>
  <c r="P997" i="7055"/>
  <c r="Q997" i="7055"/>
  <c r="O998" i="7055"/>
  <c r="P998" i="7055"/>
  <c r="Q998" i="7055"/>
  <c r="O999" i="7055"/>
  <c r="P999" i="7055"/>
  <c r="Q999" i="7055"/>
  <c r="O1000" i="7055"/>
  <c r="P1000" i="7055"/>
  <c r="Q1000" i="7055"/>
  <c r="O1001" i="7055"/>
  <c r="P1001" i="7055"/>
  <c r="Q1001" i="7055"/>
  <c r="O1002" i="7055"/>
  <c r="P1002" i="7055"/>
  <c r="Q1002" i="7055"/>
  <c r="O1003" i="7055"/>
  <c r="P1003" i="7055"/>
  <c r="Q1003" i="7055"/>
  <c r="O1004" i="7055"/>
  <c r="P1004" i="7055"/>
  <c r="Q1004" i="7055"/>
  <c r="O1005" i="7055"/>
  <c r="P1005" i="7055"/>
  <c r="Q1005" i="7055"/>
  <c r="O1006" i="7055"/>
  <c r="P1006" i="7055"/>
  <c r="Q1006" i="7055"/>
  <c r="O1007" i="7055"/>
  <c r="P1007" i="7055"/>
  <c r="Q1007" i="7055"/>
  <c r="O1008" i="7055"/>
  <c r="P1008" i="7055"/>
  <c r="Q1008" i="7055"/>
  <c r="O1009" i="7055"/>
  <c r="P1009" i="7055"/>
  <c r="Q1009" i="7055"/>
  <c r="O1010" i="7055"/>
  <c r="P1010" i="7055"/>
  <c r="Q1010" i="7055"/>
  <c r="O1011" i="7055"/>
  <c r="P1011" i="7055"/>
  <c r="Q1011" i="7055"/>
  <c r="O1012" i="7055"/>
  <c r="P1012" i="7055"/>
  <c r="Q1012" i="7055"/>
  <c r="O1013" i="7055"/>
  <c r="P1013" i="7055"/>
  <c r="Q1013" i="7055"/>
  <c r="O1014" i="7055"/>
  <c r="P1014" i="7055"/>
  <c r="Q1014" i="7055"/>
  <c r="O1015" i="7055"/>
  <c r="P1015" i="7055"/>
  <c r="Q1015" i="7055"/>
  <c r="O1016" i="7055"/>
  <c r="P1016" i="7055"/>
  <c r="Q1016" i="7055"/>
  <c r="O1017" i="7055"/>
  <c r="P1017" i="7055"/>
  <c r="Q1017" i="7055"/>
  <c r="O1018" i="7055"/>
  <c r="P1018" i="7055"/>
  <c r="Q1018" i="7055"/>
  <c r="O1019" i="7055"/>
  <c r="P1019" i="7055"/>
  <c r="Q1019" i="7055"/>
  <c r="O1020" i="7055"/>
  <c r="P1020" i="7055"/>
  <c r="Q1020" i="7055"/>
  <c r="O1021" i="7055"/>
  <c r="P1021" i="7055"/>
  <c r="Q1021" i="7055"/>
  <c r="O1022" i="7055"/>
  <c r="P1022" i="7055"/>
  <c r="Q1022" i="7055"/>
  <c r="O1023" i="7055"/>
  <c r="P1023" i="7055"/>
  <c r="Q1023" i="7055"/>
  <c r="O1024" i="7055"/>
  <c r="P1024" i="7055"/>
  <c r="Q1024" i="7055"/>
  <c r="O1025" i="7055"/>
  <c r="P1025" i="7055"/>
  <c r="Q1025" i="7055"/>
  <c r="O1026" i="7055"/>
  <c r="P1026" i="7055"/>
  <c r="Q1026" i="7055"/>
  <c r="O1027" i="7055"/>
  <c r="P1027" i="7055"/>
  <c r="Q1027" i="7055"/>
  <c r="O1028" i="7055"/>
  <c r="P1028" i="7055"/>
  <c r="Q1028" i="7055"/>
  <c r="O1029" i="7055"/>
  <c r="P1029" i="7055"/>
  <c r="Q1029" i="7055"/>
  <c r="O1030" i="7055"/>
  <c r="P1030" i="7055"/>
  <c r="Q1030" i="7055"/>
  <c r="O1031" i="7055"/>
  <c r="P1031" i="7055"/>
  <c r="Q1031" i="7055"/>
  <c r="O1032" i="7055"/>
  <c r="P1032" i="7055"/>
  <c r="Q1032" i="7055"/>
  <c r="O1033" i="7055"/>
  <c r="P1033" i="7055"/>
  <c r="Q1033" i="7055"/>
  <c r="O1034" i="7055"/>
  <c r="P1034" i="7055"/>
  <c r="Q1034" i="7055"/>
  <c r="O1035" i="7055"/>
  <c r="P1035" i="7055"/>
  <c r="Q1035" i="7055"/>
  <c r="O1036" i="7055"/>
  <c r="P1036" i="7055"/>
  <c r="Q1036" i="7055"/>
  <c r="O1037" i="7055"/>
  <c r="P1037" i="7055"/>
  <c r="Q1037" i="7055"/>
  <c r="O1038" i="7055"/>
  <c r="P1038" i="7055"/>
  <c r="Q1038" i="7055"/>
  <c r="O1039" i="7055"/>
  <c r="P1039" i="7055"/>
  <c r="Q1039" i="7055"/>
  <c r="O1040" i="7055"/>
  <c r="P1040" i="7055"/>
  <c r="Q1040" i="7055"/>
  <c r="O1041" i="7055"/>
  <c r="P1041" i="7055"/>
  <c r="Q1041" i="7055"/>
  <c r="O1042" i="7055"/>
  <c r="P1042" i="7055"/>
  <c r="Q1042" i="7055"/>
  <c r="O1043" i="7055"/>
  <c r="P1043" i="7055"/>
  <c r="Q1043" i="7055"/>
  <c r="O1044" i="7055"/>
  <c r="P1044" i="7055"/>
  <c r="Q1044" i="7055"/>
  <c r="O1045" i="7055"/>
  <c r="P1045" i="7055"/>
  <c r="Q1045" i="7055"/>
  <c r="O1046" i="7055"/>
  <c r="P1046" i="7055"/>
  <c r="Q1046" i="7055"/>
  <c r="O1047" i="7055"/>
  <c r="P1047" i="7055"/>
  <c r="Q1047" i="7055"/>
  <c r="O1048" i="7055"/>
  <c r="P1048" i="7055"/>
  <c r="Q1048" i="7055"/>
  <c r="O1049" i="7055"/>
  <c r="P1049" i="7055"/>
  <c r="Q1049" i="7055"/>
  <c r="O1050" i="7055"/>
  <c r="P1050" i="7055"/>
  <c r="Q1050" i="7055"/>
  <c r="O1051" i="7055"/>
  <c r="P1051" i="7055"/>
  <c r="Q1051" i="7055"/>
  <c r="O1052" i="7055"/>
  <c r="P1052" i="7055"/>
  <c r="Q1052" i="7055"/>
  <c r="O1053" i="7055"/>
  <c r="P1053" i="7055"/>
  <c r="Q1053" i="7055"/>
  <c r="O1054" i="7055"/>
  <c r="P1054" i="7055"/>
  <c r="Q1054" i="7055"/>
  <c r="O1055" i="7055"/>
  <c r="P1055" i="7055"/>
  <c r="Q1055" i="7055"/>
  <c r="O1056" i="7055"/>
  <c r="P1056" i="7055"/>
  <c r="Q1056" i="7055"/>
  <c r="O1057" i="7055"/>
  <c r="P1057" i="7055"/>
  <c r="Q1057" i="7055"/>
  <c r="O1058" i="7055"/>
  <c r="P1058" i="7055"/>
  <c r="Q1058" i="7055"/>
  <c r="O1059" i="7055"/>
  <c r="P1059" i="7055"/>
  <c r="Q1059" i="7055"/>
  <c r="O1060" i="7055"/>
  <c r="P1060" i="7055"/>
  <c r="Q1060" i="7055"/>
  <c r="O1061" i="7055"/>
  <c r="P1061" i="7055"/>
  <c r="Q1061" i="7055"/>
  <c r="O1062" i="7055"/>
  <c r="P1062" i="7055"/>
  <c r="Q1062" i="7055"/>
  <c r="O1063" i="7055"/>
  <c r="P1063" i="7055"/>
  <c r="Q1063" i="7055"/>
  <c r="O1064" i="7055"/>
  <c r="P1064" i="7055"/>
  <c r="Q1064" i="7055"/>
  <c r="O1065" i="7055"/>
  <c r="P1065" i="7055"/>
  <c r="Q1065" i="7055"/>
  <c r="O1066" i="7055"/>
  <c r="P1066" i="7055"/>
  <c r="Q1066" i="7055"/>
  <c r="O1067" i="7055"/>
  <c r="P1067" i="7055"/>
  <c r="Q1067" i="7055"/>
  <c r="O1068" i="7055"/>
  <c r="P1068" i="7055"/>
  <c r="Q1068" i="7055"/>
  <c r="O1069" i="7055"/>
  <c r="P1069" i="7055"/>
  <c r="Q1069" i="7055"/>
  <c r="O1070" i="7055"/>
  <c r="P1070" i="7055"/>
  <c r="Q1070" i="7055"/>
  <c r="O1071" i="7055"/>
  <c r="P1071" i="7055"/>
  <c r="Q1071" i="7055"/>
  <c r="O1072" i="7055"/>
  <c r="P1072" i="7055"/>
  <c r="Q1072" i="7055"/>
  <c r="O1073" i="7055"/>
  <c r="P1073" i="7055"/>
  <c r="Q1073" i="7055"/>
  <c r="O1074" i="7055"/>
  <c r="P1074" i="7055"/>
  <c r="Q1074" i="7055"/>
  <c r="O1075" i="7055"/>
  <c r="P1075" i="7055"/>
  <c r="Q1075" i="7055"/>
  <c r="O1076" i="7055"/>
  <c r="P1076" i="7055"/>
  <c r="Q1076" i="7055"/>
  <c r="O1077" i="7055"/>
  <c r="P1077" i="7055"/>
  <c r="Q1077" i="7055"/>
  <c r="O1078" i="7055"/>
  <c r="P1078" i="7055"/>
  <c r="Q1078" i="7055"/>
  <c r="O1079" i="7055"/>
  <c r="P1079" i="7055"/>
  <c r="Q1079" i="7055"/>
  <c r="O1080" i="7055"/>
  <c r="P1080" i="7055"/>
  <c r="Q1080" i="7055"/>
  <c r="O1081" i="7055"/>
  <c r="P1081" i="7055"/>
  <c r="Q1081" i="7055"/>
  <c r="O1082" i="7055"/>
  <c r="P1082" i="7055"/>
  <c r="Q1082" i="7055"/>
  <c r="O1083" i="7055"/>
  <c r="P1083" i="7055"/>
  <c r="Q1083" i="7055"/>
  <c r="O1084" i="7055"/>
  <c r="P1084" i="7055"/>
  <c r="Q1084" i="7055"/>
  <c r="O1085" i="7055"/>
  <c r="P1085" i="7055"/>
  <c r="Q1085" i="7055"/>
  <c r="O1086" i="7055"/>
  <c r="P1086" i="7055"/>
  <c r="Q1086" i="7055"/>
  <c r="O1087" i="7055"/>
  <c r="P1087" i="7055"/>
  <c r="Q1087" i="7055"/>
  <c r="O1088" i="7055"/>
  <c r="P1088" i="7055"/>
  <c r="Q1088" i="7055"/>
  <c r="O1089" i="7055"/>
  <c r="P1089" i="7055"/>
  <c r="Q1089" i="7055"/>
  <c r="O1090" i="7055"/>
  <c r="P1090" i="7055"/>
  <c r="Q1090" i="7055"/>
  <c r="O1091" i="7055"/>
  <c r="P1091" i="7055"/>
  <c r="Q1091" i="7055"/>
  <c r="O1092" i="7055"/>
  <c r="P1092" i="7055"/>
  <c r="Q1092" i="7055"/>
  <c r="O1093" i="7055"/>
  <c r="P1093" i="7055"/>
  <c r="Q1093" i="7055"/>
  <c r="O1094" i="7055"/>
  <c r="P1094" i="7055"/>
  <c r="Q1094" i="7055"/>
  <c r="O1095" i="7055"/>
  <c r="P1095" i="7055"/>
  <c r="Q1095" i="7055"/>
  <c r="O1096" i="7055"/>
  <c r="P1096" i="7055"/>
  <c r="Q1096" i="7055"/>
  <c r="O1097" i="7055"/>
  <c r="P1097" i="7055"/>
  <c r="Q1097" i="7055"/>
  <c r="O1098" i="7055"/>
  <c r="P1098" i="7055"/>
  <c r="Q1098" i="7055"/>
  <c r="O1099" i="7055"/>
  <c r="P1099" i="7055"/>
  <c r="Q1099" i="7055"/>
  <c r="O1100" i="7055"/>
  <c r="P1100" i="7055"/>
  <c r="Q1100" i="7055"/>
  <c r="O1101" i="7055"/>
  <c r="P1101" i="7055"/>
  <c r="Q1101" i="7055"/>
  <c r="O1102" i="7055"/>
  <c r="P1102" i="7055"/>
  <c r="Q1102" i="7055"/>
  <c r="O1103" i="7055"/>
  <c r="P1103" i="7055"/>
  <c r="Q1103" i="7055"/>
  <c r="O1104" i="7055"/>
  <c r="P1104" i="7055"/>
  <c r="Q1104" i="7055"/>
  <c r="O1105" i="7055"/>
  <c r="P1105" i="7055"/>
  <c r="Q1105" i="7055"/>
  <c r="O1106" i="7055"/>
  <c r="P1106" i="7055"/>
  <c r="Q1106" i="7055"/>
  <c r="O1107" i="7055"/>
  <c r="P1107" i="7055"/>
  <c r="Q1107" i="7055"/>
  <c r="O1108" i="7055"/>
  <c r="P1108" i="7055"/>
  <c r="Q1108" i="7055"/>
  <c r="O1109" i="7055"/>
  <c r="P1109" i="7055"/>
  <c r="Q1109" i="7055"/>
  <c r="O1110" i="7055"/>
  <c r="P1110" i="7055"/>
  <c r="Q1110" i="7055"/>
  <c r="O1111" i="7055"/>
  <c r="P1111" i="7055"/>
  <c r="Q1111" i="7055"/>
  <c r="O1112" i="7055"/>
  <c r="P1112" i="7055"/>
  <c r="Q1112" i="7055"/>
  <c r="O1113" i="7055"/>
  <c r="P1113" i="7055"/>
  <c r="Q1113" i="7055"/>
  <c r="O1114" i="7055"/>
  <c r="P1114" i="7055"/>
  <c r="Q1114" i="7055"/>
  <c r="O1115" i="7055"/>
  <c r="P1115" i="7055"/>
  <c r="Q1115" i="7055"/>
  <c r="O1116" i="7055"/>
  <c r="P1116" i="7055"/>
  <c r="Q1116" i="7055"/>
  <c r="O1117" i="7055"/>
  <c r="P1117" i="7055"/>
  <c r="Q1117" i="7055"/>
  <c r="O1118" i="7055"/>
  <c r="P1118" i="7055"/>
  <c r="Q1118" i="7055"/>
  <c r="O1119" i="7055"/>
  <c r="P1119" i="7055"/>
  <c r="Q1119" i="7055"/>
  <c r="O1120" i="7055"/>
  <c r="P1120" i="7055"/>
  <c r="Q1120" i="7055"/>
  <c r="O1121" i="7055"/>
  <c r="P1121" i="7055"/>
  <c r="Q1121" i="7055"/>
  <c r="O1122" i="7055"/>
  <c r="P1122" i="7055"/>
  <c r="Q1122" i="7055"/>
  <c r="O1123" i="7055"/>
  <c r="P1123" i="7055"/>
  <c r="Q1123" i="7055"/>
  <c r="O1124" i="7055"/>
  <c r="P1124" i="7055"/>
  <c r="Q1124" i="7055"/>
  <c r="O1125" i="7055"/>
  <c r="P1125" i="7055"/>
  <c r="Q1125" i="7055"/>
  <c r="O1126" i="7055"/>
  <c r="P1126" i="7055"/>
  <c r="Q1126" i="7055"/>
  <c r="O1127" i="7055"/>
  <c r="P1127" i="7055"/>
  <c r="Q1127" i="7055"/>
  <c r="O1128" i="7055"/>
  <c r="P1128" i="7055"/>
  <c r="Q1128" i="7055"/>
  <c r="O1129" i="7055"/>
  <c r="P1129" i="7055"/>
  <c r="Q1129" i="7055"/>
  <c r="O1130" i="7055"/>
  <c r="P1130" i="7055"/>
  <c r="Q1130" i="7055"/>
  <c r="O1131" i="7055"/>
  <c r="P1131" i="7055"/>
  <c r="Q1131" i="7055"/>
  <c r="O1132" i="7055"/>
  <c r="P1132" i="7055"/>
  <c r="Q1132" i="7055"/>
  <c r="O1133" i="7055"/>
  <c r="P1133" i="7055"/>
  <c r="Q1133" i="7055"/>
  <c r="O1134" i="7055"/>
  <c r="P1134" i="7055"/>
  <c r="Q1134" i="7055"/>
  <c r="O1135" i="7055"/>
  <c r="P1135" i="7055"/>
  <c r="Q1135" i="7055"/>
  <c r="O1136" i="7055"/>
  <c r="P1136" i="7055"/>
  <c r="Q1136" i="7055"/>
  <c r="O1137" i="7055"/>
  <c r="P1137" i="7055"/>
  <c r="Q1137" i="7055"/>
  <c r="O1138" i="7055"/>
  <c r="P1138" i="7055"/>
  <c r="Q1138" i="7055"/>
  <c r="O1139" i="7055"/>
  <c r="P1139" i="7055"/>
  <c r="Q1139" i="7055"/>
  <c r="O1140" i="7055"/>
  <c r="P1140" i="7055"/>
  <c r="Q1140" i="7055"/>
  <c r="O1141" i="7055"/>
  <c r="P1141" i="7055"/>
  <c r="Q1141" i="7055"/>
  <c r="O1142" i="7055"/>
  <c r="P1142" i="7055"/>
  <c r="Q1142" i="7055"/>
  <c r="O1143" i="7055"/>
  <c r="P1143" i="7055"/>
  <c r="Q1143" i="7055"/>
  <c r="O1144" i="7055"/>
  <c r="P1144" i="7055"/>
  <c r="Q1144" i="7055"/>
  <c r="O1145" i="7055"/>
  <c r="P1145" i="7055"/>
  <c r="Q1145" i="7055"/>
  <c r="O1146" i="7055"/>
  <c r="P1146" i="7055"/>
  <c r="Q1146" i="7055"/>
  <c r="O1147" i="7055"/>
  <c r="P1147" i="7055"/>
  <c r="Q1147" i="7055"/>
  <c r="O1148" i="7055"/>
  <c r="P1148" i="7055"/>
  <c r="Q1148" i="7055"/>
  <c r="O1149" i="7055"/>
  <c r="P1149" i="7055"/>
  <c r="Q1149" i="7055"/>
  <c r="O1150" i="7055"/>
  <c r="P1150" i="7055"/>
  <c r="Q1150" i="7055"/>
  <c r="O1151" i="7055"/>
  <c r="P1151" i="7055"/>
  <c r="Q1151" i="7055"/>
  <c r="O1152" i="7055"/>
  <c r="P1152" i="7055"/>
  <c r="Q1152" i="7055"/>
  <c r="O1153" i="7055"/>
  <c r="P1153" i="7055"/>
  <c r="Q1153" i="7055"/>
  <c r="O1154" i="7055"/>
  <c r="P1154" i="7055"/>
  <c r="Q1154" i="7055"/>
  <c r="O1155" i="7055"/>
  <c r="P1155" i="7055"/>
  <c r="Q1155" i="7055"/>
  <c r="O1156" i="7055"/>
  <c r="P1156" i="7055"/>
  <c r="Q1156" i="7055"/>
  <c r="O1157" i="7055"/>
  <c r="P1157" i="7055"/>
  <c r="Q1157" i="7055"/>
  <c r="O1158" i="7055"/>
  <c r="P1158" i="7055"/>
  <c r="Q1158" i="7055"/>
  <c r="O1159" i="7055"/>
  <c r="P1159" i="7055"/>
  <c r="Q1159" i="7055"/>
  <c r="O1160" i="7055"/>
  <c r="P1160" i="7055"/>
  <c r="Q1160" i="7055"/>
  <c r="O1161" i="7055"/>
  <c r="P1161" i="7055"/>
  <c r="Q1161" i="7055"/>
  <c r="O1162" i="7055"/>
  <c r="P1162" i="7055"/>
  <c r="Q1162" i="7055"/>
  <c r="O1163" i="7055"/>
  <c r="P1163" i="7055"/>
  <c r="Q1163" i="7055"/>
  <c r="O1164" i="7055"/>
  <c r="P1164" i="7055"/>
  <c r="Q1164" i="7055"/>
  <c r="O1165" i="7055"/>
  <c r="P1165" i="7055"/>
  <c r="Q1165" i="7055"/>
  <c r="O1166" i="7055"/>
  <c r="P1166" i="7055"/>
  <c r="Q1166" i="7055"/>
  <c r="O1167" i="7055"/>
  <c r="P1167" i="7055"/>
  <c r="Q1167" i="7055"/>
  <c r="O1168" i="7055"/>
  <c r="P1168" i="7055"/>
  <c r="Q1168" i="7055"/>
  <c r="O1169" i="7055"/>
  <c r="P1169" i="7055"/>
  <c r="Q1169" i="7055"/>
  <c r="O1170" i="7055"/>
  <c r="P1170" i="7055"/>
  <c r="Q1170" i="7055"/>
  <c r="O1171" i="7055"/>
  <c r="P1171" i="7055"/>
  <c r="Q1171" i="7055"/>
  <c r="O1172" i="7055"/>
  <c r="P1172" i="7055"/>
  <c r="Q1172" i="7055"/>
  <c r="O1173" i="7055"/>
  <c r="P1173" i="7055"/>
  <c r="Q1173" i="7055"/>
  <c r="O1174" i="7055"/>
  <c r="P1174" i="7055"/>
  <c r="Q1174" i="7055"/>
  <c r="O1175" i="7055"/>
  <c r="P1175" i="7055"/>
  <c r="Q1175" i="7055"/>
  <c r="O1176" i="7055"/>
  <c r="P1176" i="7055"/>
  <c r="Q1176" i="7055"/>
  <c r="O1177" i="7055"/>
  <c r="P1177" i="7055"/>
  <c r="Q1177" i="7055"/>
  <c r="O1178" i="7055"/>
  <c r="P1178" i="7055"/>
  <c r="Q1178" i="7055"/>
  <c r="O1179" i="7055"/>
  <c r="P1179" i="7055"/>
  <c r="Q1179" i="7055"/>
  <c r="O1180" i="7055"/>
  <c r="P1180" i="7055"/>
  <c r="Q1180" i="7055"/>
  <c r="O1181" i="7055"/>
  <c r="P1181" i="7055"/>
  <c r="Q1181" i="7055"/>
  <c r="O1182" i="7055"/>
  <c r="P1182" i="7055"/>
  <c r="Q1182" i="7055"/>
  <c r="O1183" i="7055"/>
  <c r="P1183" i="7055"/>
  <c r="Q1183" i="7055"/>
  <c r="O1184" i="7055"/>
  <c r="P1184" i="7055"/>
  <c r="Q1184" i="7055"/>
  <c r="O1185" i="7055"/>
  <c r="P1185" i="7055"/>
  <c r="Q1185" i="7055"/>
  <c r="O1186" i="7055"/>
  <c r="P1186" i="7055"/>
  <c r="Q1186" i="7055"/>
  <c r="O1187" i="7055"/>
  <c r="P1187" i="7055"/>
  <c r="Q1187" i="7055"/>
  <c r="O1188" i="7055"/>
  <c r="P1188" i="7055"/>
  <c r="Q1188" i="7055"/>
  <c r="O1189" i="7055"/>
  <c r="P1189" i="7055"/>
  <c r="Q1189" i="7055"/>
  <c r="O1190" i="7055"/>
  <c r="P1190" i="7055"/>
  <c r="Q1190" i="7055"/>
  <c r="O1191" i="7055"/>
  <c r="P1191" i="7055"/>
  <c r="Q1191" i="7055"/>
  <c r="O1192" i="7055"/>
  <c r="P1192" i="7055"/>
  <c r="Q1192" i="7055"/>
  <c r="O1193" i="7055"/>
  <c r="P1193" i="7055"/>
  <c r="Q1193" i="7055"/>
  <c r="O1194" i="7055"/>
  <c r="P1194" i="7055"/>
  <c r="Q1194" i="7055"/>
  <c r="O1195" i="7055"/>
  <c r="P1195" i="7055"/>
  <c r="Q1195" i="7055"/>
  <c r="O1196" i="7055"/>
  <c r="P1196" i="7055"/>
  <c r="Q1196" i="7055"/>
  <c r="O1197" i="7055"/>
  <c r="P1197" i="7055"/>
  <c r="Q1197" i="7055"/>
  <c r="O1198" i="7055"/>
  <c r="P1198" i="7055"/>
  <c r="Q1198" i="7055"/>
  <c r="O1199" i="7055"/>
  <c r="P1199" i="7055"/>
  <c r="Q1199" i="7055"/>
  <c r="O1200" i="7055"/>
  <c r="P1200" i="7055"/>
  <c r="Q1200" i="7055"/>
  <c r="O1201" i="7055"/>
  <c r="P1201" i="7055"/>
  <c r="Q1201" i="7055"/>
  <c r="X1204" i="7055"/>
  <c r="X1208" i="7055"/>
  <c r="X1209" i="7055"/>
  <c r="X1211" i="7055"/>
  <c r="X1213" i="7055"/>
  <c r="X1214" i="7055"/>
  <c r="X1215" i="7055"/>
  <c r="X1218" i="7055"/>
  <c r="X1219" i="7055"/>
  <c r="X1221" i="7055"/>
  <c r="X1222" i="7055"/>
  <c r="X1223" i="7055"/>
  <c r="X1225" i="7055"/>
  <c r="X1228" i="7055"/>
  <c r="X1229" i="7055"/>
  <c r="X1231" i="7055"/>
  <c r="X1234" i="7055"/>
  <c r="X1237" i="7055"/>
  <c r="X1239" i="7055"/>
  <c r="X1241" i="7055"/>
  <c r="X1245" i="7055"/>
  <c r="X1247" i="7055"/>
  <c r="X1249" i="7055"/>
  <c r="X1259" i="7055"/>
  <c r="X1267" i="7055"/>
  <c r="X1268" i="7055"/>
  <c r="X1270" i="7055"/>
  <c r="X1275" i="7055"/>
  <c r="X1277" i="7055"/>
  <c r="X1283" i="7055"/>
  <c r="X1284" i="7055"/>
  <c r="X1287" i="7055"/>
  <c r="X1290" i="7055"/>
  <c r="X1291" i="7055"/>
  <c r="X1294" i="7055"/>
  <c r="X1302" i="7055"/>
  <c r="X1305" i="7055"/>
  <c r="X1307" i="7055"/>
  <c r="X1308" i="7055"/>
  <c r="X1316" i="7055"/>
  <c r="X1320" i="7055"/>
  <c r="X1325" i="7055"/>
  <c r="X1326" i="7055"/>
  <c r="X1329" i="7055"/>
  <c r="X1332" i="7055"/>
  <c r="X1333" i="7055"/>
  <c r="X1334" i="7055"/>
  <c r="X1337" i="7055"/>
  <c r="X1339" i="7055"/>
  <c r="X1340" i="7055"/>
  <c r="X1341" i="7055"/>
  <c r="X1344" i="7055"/>
  <c r="X1346" i="7055"/>
  <c r="X1349" i="7055"/>
  <c r="X1351" i="7055"/>
  <c r="X1352" i="7055"/>
  <c r="X1353" i="7055"/>
  <c r="X1357" i="7055"/>
  <c r="X1359" i="7055"/>
  <c r="X1361" i="7055"/>
  <c r="X1366" i="7055"/>
  <c r="X1369" i="7055"/>
  <c r="X1370" i="7055"/>
  <c r="X1371" i="7055"/>
  <c r="X1373" i="7055"/>
  <c r="X1375" i="7055"/>
  <c r="X1376" i="7055"/>
  <c r="X1386" i="7055"/>
  <c r="X1387" i="7055"/>
  <c r="X1388" i="7055"/>
  <c r="X1390" i="7055"/>
  <c r="X1392" i="7055"/>
  <c r="X1393" i="7055"/>
  <c r="X1398" i="7055"/>
  <c r="X1399" i="7055"/>
  <c r="X1402" i="7055"/>
  <c r="X1408" i="7055"/>
  <c r="X1411" i="7055"/>
  <c r="X1415" i="7055"/>
  <c r="X1418" i="7055"/>
  <c r="X1419" i="7055"/>
  <c r="X1420" i="7055"/>
  <c r="X1422" i="7055"/>
  <c r="X1424" i="7055"/>
  <c r="X1426" i="7055"/>
  <c r="X1430" i="7055"/>
  <c r="X1432" i="7055"/>
  <c r="X1434" i="7055"/>
  <c r="X1435" i="7055"/>
  <c r="X1442" i="7055"/>
  <c r="X1446" i="7055"/>
  <c r="X1448" i="7055"/>
  <c r="X1454" i="7055"/>
  <c r="X1456" i="7055"/>
  <c r="X1457" i="7055"/>
  <c r="X1461" i="7055"/>
  <c r="X1463" i="7055"/>
  <c r="X1464" i="7055"/>
  <c r="X1466" i="7055"/>
  <c r="X1467" i="7055"/>
  <c r="X1470" i="7055"/>
  <c r="X1477" i="7055"/>
  <c r="X1478" i="7055"/>
  <c r="X1479" i="7055"/>
  <c r="X1486" i="7055"/>
  <c r="X1488" i="7055"/>
  <c r="X1493" i="7055"/>
  <c r="X1494" i="7055"/>
  <c r="X1496" i="7055"/>
  <c r="X1500" i="7055"/>
  <c r="X1502" i="7055"/>
  <c r="X1504" i="7055"/>
  <c r="X1506" i="7055"/>
  <c r="X1509" i="7055"/>
  <c r="X1510" i="7055"/>
  <c r="X1512" i="7055"/>
  <c r="X1516" i="7055"/>
  <c r="X1518" i="7055"/>
  <c r="X1521" i="7055"/>
  <c r="X1525" i="7055"/>
  <c r="X1526" i="7055"/>
  <c r="X1534" i="7055"/>
  <c r="X1537" i="7055"/>
  <c r="X1539" i="7055"/>
  <c r="X1541" i="7055"/>
  <c r="X1544" i="7055"/>
  <c r="X1548" i="7055"/>
  <c r="X1552" i="7055"/>
  <c r="X1553" i="7055"/>
  <c r="X1555" i="7055"/>
  <c r="X1557" i="7055"/>
  <c r="X1559" i="7055"/>
  <c r="X1564" i="7055"/>
  <c r="X1566" i="7055"/>
  <c r="X1573" i="7055"/>
  <c r="X1579" i="7055"/>
  <c r="X1580" i="7055"/>
  <c r="X1585" i="7055"/>
  <c r="X1590" i="7055"/>
  <c r="X1596" i="7055"/>
  <c r="X1598" i="7055"/>
  <c r="X1603" i="7055"/>
  <c r="X1605" i="7055"/>
  <c r="X1608" i="7055"/>
  <c r="X1612" i="7055"/>
  <c r="X1616" i="7055"/>
  <c r="X1621" i="7055"/>
  <c r="X1639" i="7055"/>
  <c r="X1640" i="7055"/>
  <c r="X1642" i="7055"/>
  <c r="X1650" i="7055"/>
  <c r="X1653" i="7055"/>
  <c r="X1660" i="7055"/>
  <c r="X1667" i="7055"/>
  <c r="X1671" i="7055"/>
  <c r="X1675" i="7055"/>
  <c r="X1683" i="7055"/>
  <c r="X1688" i="7055"/>
  <c r="X1696" i="7055"/>
  <c r="X1697" i="7055"/>
  <c r="X1698" i="7055"/>
  <c r="X1699" i="7055"/>
  <c r="X1706" i="7055"/>
  <c r="X1707" i="7055"/>
  <c r="X1708" i="7055"/>
  <c r="X1709" i="7055"/>
  <c r="X1714" i="7055"/>
  <c r="X1726" i="7055"/>
  <c r="X1732" i="7055"/>
  <c r="X1740" i="7055"/>
  <c r="X1741" i="7055"/>
  <c r="X1744" i="7055"/>
  <c r="X1745" i="7055"/>
  <c r="X1746" i="7055"/>
  <c r="X1752" i="7055"/>
  <c r="X1760" i="7055"/>
  <c r="X1762" i="7055"/>
  <c r="X1763" i="7055"/>
  <c r="X1764" i="7055"/>
  <c r="X1769" i="7055"/>
  <c r="X1772" i="7055"/>
  <c r="X1777" i="7055"/>
  <c r="X1778" i="7055"/>
  <c r="X1779" i="7055"/>
  <c r="X1784" i="7055"/>
  <c r="X1786" i="7055"/>
  <c r="X1791" i="7055"/>
  <c r="X1796" i="7055"/>
  <c r="X1799" i="7055"/>
  <c r="X1800" i="7055"/>
  <c r="X1801" i="7055"/>
  <c r="X3" i="7055"/>
  <c r="X4" i="7055"/>
  <c r="X5" i="7055"/>
  <c r="X6" i="7055"/>
  <c r="X7" i="7055"/>
  <c r="X10" i="7055"/>
  <c r="X11" i="7055"/>
  <c r="X12" i="7055"/>
  <c r="X13" i="7055"/>
  <c r="X14" i="7055"/>
  <c r="X15" i="7055"/>
  <c r="X16" i="7055"/>
  <c r="X17" i="7055"/>
  <c r="X18" i="7055"/>
  <c r="X19" i="7055"/>
  <c r="X20" i="7055"/>
  <c r="X21" i="7055"/>
  <c r="X22" i="7055"/>
  <c r="X24" i="7055"/>
  <c r="X25" i="7055"/>
  <c r="X26" i="7055"/>
  <c r="X27" i="7055"/>
  <c r="X28" i="7055"/>
  <c r="X31" i="7055"/>
  <c r="X32" i="7055"/>
  <c r="X33" i="7055"/>
  <c r="X34" i="7055"/>
  <c r="X35" i="7055"/>
  <c r="X36" i="7055"/>
  <c r="X37" i="7055"/>
  <c r="X39" i="7055"/>
  <c r="X40" i="7055"/>
  <c r="X41" i="7055"/>
  <c r="X42" i="7055"/>
  <c r="X43" i="7055"/>
  <c r="X45" i="7055"/>
  <c r="X47" i="7055"/>
  <c r="X49" i="7055"/>
  <c r="X50" i="7055"/>
  <c r="X51" i="7055"/>
  <c r="X53" i="7055"/>
  <c r="X54" i="7055"/>
  <c r="X55" i="7055"/>
  <c r="X57" i="7055"/>
  <c r="X58" i="7055"/>
  <c r="X59" i="7055"/>
  <c r="X60" i="7055"/>
  <c r="X61" i="7055"/>
  <c r="X62" i="7055"/>
  <c r="X63" i="7055"/>
  <c r="X64" i="7055"/>
  <c r="X65" i="7055"/>
  <c r="X66" i="7055"/>
  <c r="X67" i="7055"/>
  <c r="X68" i="7055"/>
  <c r="X69" i="7055"/>
  <c r="X70" i="7055"/>
  <c r="X71" i="7055"/>
  <c r="X72" i="7055"/>
  <c r="X73" i="7055"/>
  <c r="X75" i="7055"/>
  <c r="X76" i="7055"/>
  <c r="X77" i="7055"/>
  <c r="X79" i="7055"/>
  <c r="X80" i="7055"/>
  <c r="X81" i="7055"/>
  <c r="X83" i="7055"/>
  <c r="X84" i="7055"/>
  <c r="X85" i="7055"/>
  <c r="X86" i="7055"/>
  <c r="X88" i="7055"/>
  <c r="X89" i="7055"/>
  <c r="X90" i="7055"/>
  <c r="X91" i="7055"/>
  <c r="X92" i="7055"/>
  <c r="X93" i="7055"/>
  <c r="X95" i="7055"/>
  <c r="X96" i="7055"/>
  <c r="X97" i="7055"/>
  <c r="X99" i="7055"/>
  <c r="X100" i="7055"/>
  <c r="X101" i="7055"/>
  <c r="X102" i="7055"/>
  <c r="X104" i="7055"/>
  <c r="X105" i="7055"/>
  <c r="X106" i="7055"/>
  <c r="X107" i="7055"/>
  <c r="X109" i="7055"/>
  <c r="X110" i="7055"/>
  <c r="X112" i="7055"/>
  <c r="X113" i="7055"/>
  <c r="X114" i="7055"/>
  <c r="X115" i="7055"/>
  <c r="X117" i="7055"/>
  <c r="X118" i="7055"/>
  <c r="X120" i="7055"/>
  <c r="X121" i="7055"/>
  <c r="X122" i="7055"/>
  <c r="X123" i="7055"/>
  <c r="X124" i="7055"/>
  <c r="X125" i="7055"/>
  <c r="X126" i="7055"/>
  <c r="X127" i="7055"/>
  <c r="X128" i="7055"/>
  <c r="X131" i="7055"/>
  <c r="X132" i="7055"/>
  <c r="X133" i="7055"/>
  <c r="X134" i="7055"/>
  <c r="X135" i="7055"/>
  <c r="X137" i="7055"/>
  <c r="X138" i="7055"/>
  <c r="X140" i="7055"/>
  <c r="X141" i="7055"/>
  <c r="X142" i="7055"/>
  <c r="X143" i="7055"/>
  <c r="X144" i="7055"/>
  <c r="X146" i="7055"/>
  <c r="X148" i="7055"/>
  <c r="X149" i="7055"/>
  <c r="X150" i="7055"/>
  <c r="X151" i="7055"/>
  <c r="X153" i="7055"/>
  <c r="X154" i="7055"/>
  <c r="X156" i="7055"/>
  <c r="X157" i="7055"/>
  <c r="X158" i="7055"/>
  <c r="X159" i="7055"/>
  <c r="X161" i="7055"/>
  <c r="X162" i="7055"/>
  <c r="X163" i="7055"/>
  <c r="X166" i="7055"/>
  <c r="X167" i="7055"/>
  <c r="X168" i="7055"/>
  <c r="X169" i="7055"/>
  <c r="X170" i="7055"/>
  <c r="X171" i="7055"/>
  <c r="X173" i="7055"/>
  <c r="X175" i="7055"/>
  <c r="X176" i="7055"/>
  <c r="X177" i="7055"/>
  <c r="X178" i="7055"/>
  <c r="X179" i="7055"/>
  <c r="X181" i="7055"/>
  <c r="X183" i="7055"/>
  <c r="X185" i="7055"/>
  <c r="X186" i="7055"/>
  <c r="X187" i="7055"/>
  <c r="X188" i="7055"/>
  <c r="X189" i="7055"/>
  <c r="X190" i="7055"/>
  <c r="X192" i="7055"/>
  <c r="X193" i="7055"/>
  <c r="X194" i="7055"/>
  <c r="X196" i="7055"/>
  <c r="X199" i="7055"/>
  <c r="X200" i="7055"/>
  <c r="X201" i="7055"/>
  <c r="X203" i="7055"/>
  <c r="X205" i="7055"/>
  <c r="X206" i="7055"/>
  <c r="X207" i="7055"/>
  <c r="X208" i="7055"/>
  <c r="X209" i="7055"/>
  <c r="X211" i="7055"/>
  <c r="X213" i="7055"/>
  <c r="X214" i="7055"/>
  <c r="X215" i="7055"/>
  <c r="X216" i="7055"/>
  <c r="X217" i="7055"/>
  <c r="X218" i="7055"/>
  <c r="X221" i="7055"/>
  <c r="X222" i="7055"/>
  <c r="X225" i="7055"/>
  <c r="X227" i="7055"/>
  <c r="X230" i="7055"/>
  <c r="X231" i="7055"/>
  <c r="X232" i="7055"/>
  <c r="X234" i="7055"/>
  <c r="X236" i="7055"/>
  <c r="X239" i="7055"/>
  <c r="X240" i="7055"/>
  <c r="X241" i="7055"/>
  <c r="X242" i="7055"/>
  <c r="X244" i="7055"/>
  <c r="X245" i="7055"/>
  <c r="X246" i="7055"/>
  <c r="X247" i="7055"/>
  <c r="X252" i="7055"/>
  <c r="X253" i="7055"/>
  <c r="X254" i="7055"/>
  <c r="X256" i="7055"/>
  <c r="X258" i="7055"/>
  <c r="X259" i="7055"/>
  <c r="X260" i="7055"/>
  <c r="X263" i="7055"/>
  <c r="X264" i="7055"/>
  <c r="X266" i="7055"/>
  <c r="X267" i="7055"/>
  <c r="X268" i="7055"/>
  <c r="X269" i="7055"/>
  <c r="X271" i="7055"/>
  <c r="X272" i="7055"/>
  <c r="X274" i="7055"/>
  <c r="X275" i="7055"/>
  <c r="X276" i="7055"/>
  <c r="X278" i="7055"/>
  <c r="X279" i="7055"/>
  <c r="X281" i="7055"/>
  <c r="X282" i="7055"/>
  <c r="X283" i="7055"/>
  <c r="X284" i="7055"/>
  <c r="X286" i="7055"/>
  <c r="X287" i="7055"/>
  <c r="X288" i="7055"/>
  <c r="X289" i="7055"/>
  <c r="X290" i="7055"/>
  <c r="X291" i="7055"/>
  <c r="X292" i="7055"/>
  <c r="X293" i="7055"/>
  <c r="X294" i="7055"/>
  <c r="X295" i="7055"/>
  <c r="X296" i="7055"/>
  <c r="X298" i="7055"/>
  <c r="X299" i="7055"/>
  <c r="X300" i="7055"/>
  <c r="X301" i="7055"/>
  <c r="X302" i="7055"/>
  <c r="X304" i="7055"/>
  <c r="X306" i="7055"/>
  <c r="X307" i="7055"/>
  <c r="X309" i="7055"/>
  <c r="X310" i="7055"/>
  <c r="X312" i="7055"/>
  <c r="X313" i="7055"/>
  <c r="X314" i="7055"/>
  <c r="X316" i="7055"/>
  <c r="X317" i="7055"/>
  <c r="X318" i="7055"/>
  <c r="X319" i="7055"/>
  <c r="X320" i="7055"/>
  <c r="X321" i="7055"/>
  <c r="X322" i="7055"/>
  <c r="X324" i="7055"/>
  <c r="X325" i="7055"/>
  <c r="X326" i="7055"/>
  <c r="X327" i="7055"/>
  <c r="X328" i="7055"/>
  <c r="X329" i="7055"/>
  <c r="X330" i="7055"/>
  <c r="X331" i="7055"/>
  <c r="X332" i="7055"/>
  <c r="X333" i="7055"/>
  <c r="X334" i="7055"/>
  <c r="X335" i="7055"/>
  <c r="X336" i="7055"/>
  <c r="X338" i="7055"/>
  <c r="X339" i="7055"/>
  <c r="X340" i="7055"/>
  <c r="X341" i="7055"/>
  <c r="X342" i="7055"/>
  <c r="X343" i="7055"/>
  <c r="X346" i="7055"/>
  <c r="X347" i="7055"/>
  <c r="X348" i="7055"/>
  <c r="X349" i="7055"/>
  <c r="X350" i="7055"/>
  <c r="X351" i="7055"/>
  <c r="X352" i="7055"/>
  <c r="X353" i="7055"/>
  <c r="X354" i="7055"/>
  <c r="X355" i="7055"/>
  <c r="X356" i="7055"/>
  <c r="X357" i="7055"/>
  <c r="X359" i="7055"/>
  <c r="X360" i="7055"/>
  <c r="X361" i="7055"/>
  <c r="X362" i="7055"/>
  <c r="X363" i="7055"/>
  <c r="X364" i="7055"/>
  <c r="X367" i="7055"/>
  <c r="X368" i="7055"/>
  <c r="X369" i="7055"/>
  <c r="X373" i="7055"/>
  <c r="X375" i="7055"/>
  <c r="X377" i="7055"/>
  <c r="X378" i="7055"/>
  <c r="X379" i="7055"/>
  <c r="X380" i="7055"/>
  <c r="X382" i="7055"/>
  <c r="X383" i="7055"/>
  <c r="X384" i="7055"/>
  <c r="X385" i="7055"/>
  <c r="X386" i="7055"/>
  <c r="X387" i="7055"/>
  <c r="X388" i="7055"/>
  <c r="X389" i="7055"/>
  <c r="X391" i="7055"/>
  <c r="X392" i="7055"/>
  <c r="X393" i="7055"/>
  <c r="X394" i="7055"/>
  <c r="X396" i="7055"/>
  <c r="X398" i="7055"/>
  <c r="X399" i="7055"/>
  <c r="X401" i="7055"/>
  <c r="X403" i="7055"/>
  <c r="X404" i="7055"/>
  <c r="X406" i="7055"/>
  <c r="X407" i="7055"/>
  <c r="X408" i="7055"/>
  <c r="X410" i="7055"/>
  <c r="X412" i="7055"/>
  <c r="X413" i="7055"/>
  <c r="X414" i="7055"/>
  <c r="X416" i="7055"/>
  <c r="X419" i="7055"/>
  <c r="X421" i="7055"/>
  <c r="X422" i="7055"/>
  <c r="X423" i="7055"/>
  <c r="X425" i="7055"/>
  <c r="X429" i="7055"/>
  <c r="X430" i="7055"/>
  <c r="X432" i="7055"/>
  <c r="X434" i="7055"/>
  <c r="X435" i="7055"/>
  <c r="X436" i="7055"/>
  <c r="X437" i="7055"/>
  <c r="X438" i="7055"/>
  <c r="X440" i="7055"/>
  <c r="X441" i="7055"/>
  <c r="X442" i="7055"/>
  <c r="X443" i="7055"/>
  <c r="X447" i="7055"/>
  <c r="X448" i="7055"/>
  <c r="X450" i="7055"/>
  <c r="X452" i="7055"/>
  <c r="X453" i="7055"/>
  <c r="X455" i="7055"/>
  <c r="X456" i="7055"/>
  <c r="X458" i="7055"/>
  <c r="X459" i="7055"/>
  <c r="X460" i="7055"/>
  <c r="X461" i="7055"/>
  <c r="X463" i="7055"/>
  <c r="X464" i="7055"/>
  <c r="X466" i="7055"/>
  <c r="X467" i="7055"/>
  <c r="X468" i="7055"/>
  <c r="X469" i="7055"/>
  <c r="X470" i="7055"/>
  <c r="X473" i="7055"/>
  <c r="X474" i="7055"/>
  <c r="X475" i="7055"/>
  <c r="X476" i="7055"/>
  <c r="X477" i="7055"/>
  <c r="X478" i="7055"/>
  <c r="X481" i="7055"/>
  <c r="X482" i="7055"/>
  <c r="X483" i="7055"/>
  <c r="X484" i="7055"/>
  <c r="X485" i="7055"/>
  <c r="X486" i="7055"/>
  <c r="X487" i="7055"/>
  <c r="X488" i="7055"/>
  <c r="X490" i="7055"/>
  <c r="X491" i="7055"/>
  <c r="X492" i="7055"/>
  <c r="X493" i="7055"/>
  <c r="X494" i="7055"/>
  <c r="X495" i="7055"/>
  <c r="X498" i="7055"/>
  <c r="X499" i="7055"/>
  <c r="X500" i="7055"/>
  <c r="X504" i="7055"/>
  <c r="X508" i="7055"/>
  <c r="X510" i="7055"/>
  <c r="X511" i="7055"/>
  <c r="X512" i="7055"/>
  <c r="X515" i="7055"/>
  <c r="X517" i="7055"/>
  <c r="X518" i="7055"/>
  <c r="X519" i="7055"/>
  <c r="X520" i="7055"/>
  <c r="X521" i="7055"/>
  <c r="X522" i="7055"/>
  <c r="X524" i="7055"/>
  <c r="X525" i="7055"/>
  <c r="X526" i="7055"/>
  <c r="X527" i="7055"/>
  <c r="X528" i="7055"/>
  <c r="X531" i="7055"/>
  <c r="X534" i="7055"/>
  <c r="X535" i="7055"/>
  <c r="X536" i="7055"/>
  <c r="X538" i="7055"/>
  <c r="X540" i="7055"/>
  <c r="X541" i="7055"/>
  <c r="X543" i="7055"/>
  <c r="X544" i="7055"/>
  <c r="X545" i="7055"/>
  <c r="X546" i="7055"/>
  <c r="X547" i="7055"/>
  <c r="X551" i="7055"/>
  <c r="X552" i="7055"/>
  <c r="X553" i="7055"/>
  <c r="X560" i="7055"/>
  <c r="X561" i="7055"/>
  <c r="X563" i="7055"/>
  <c r="X566" i="7055"/>
  <c r="X567" i="7055"/>
  <c r="X568" i="7055"/>
  <c r="X570" i="7055"/>
  <c r="X572" i="7055"/>
  <c r="X573" i="7055"/>
  <c r="X574" i="7055"/>
  <c r="X575" i="7055"/>
  <c r="X577" i="7055"/>
  <c r="X580" i="7055"/>
  <c r="X581" i="7055"/>
  <c r="X582" i="7055"/>
  <c r="X583" i="7055"/>
  <c r="X584" i="7055"/>
  <c r="X586" i="7055"/>
  <c r="X587" i="7055"/>
  <c r="X588" i="7055"/>
  <c r="X590" i="7055"/>
  <c r="X592" i="7055"/>
  <c r="X596" i="7055"/>
  <c r="X597" i="7055"/>
  <c r="X598" i="7055"/>
  <c r="X601" i="7055"/>
  <c r="X603" i="7055"/>
  <c r="X604" i="7055"/>
  <c r="X607" i="7055"/>
  <c r="X608" i="7055"/>
  <c r="X609" i="7055"/>
  <c r="X610" i="7055"/>
  <c r="X611" i="7055"/>
  <c r="X612" i="7055"/>
  <c r="X613" i="7055"/>
  <c r="X616" i="7055"/>
  <c r="X619" i="7055"/>
  <c r="X621" i="7055"/>
  <c r="X624" i="7055"/>
  <c r="X625" i="7055"/>
  <c r="X627" i="7055"/>
  <c r="X629" i="7055"/>
  <c r="X630" i="7055"/>
  <c r="X631" i="7055"/>
  <c r="X632" i="7055"/>
  <c r="X637" i="7055"/>
  <c r="X639" i="7055"/>
  <c r="X642" i="7055"/>
  <c r="X643" i="7055"/>
  <c r="X644" i="7055"/>
  <c r="X646" i="7055"/>
  <c r="X647" i="7055"/>
  <c r="X649" i="7055"/>
  <c r="X652" i="7055"/>
  <c r="X654" i="7055"/>
  <c r="X655" i="7055"/>
  <c r="X658" i="7055"/>
  <c r="X659" i="7055"/>
  <c r="X660" i="7055"/>
  <c r="X662" i="7055"/>
  <c r="X664" i="7055"/>
  <c r="X665" i="7055"/>
  <c r="X667" i="7055"/>
  <c r="X670" i="7055"/>
  <c r="X671" i="7055"/>
  <c r="X673" i="7055"/>
  <c r="X675" i="7055"/>
  <c r="X676" i="7055"/>
  <c r="X677" i="7055"/>
  <c r="X678" i="7055"/>
  <c r="X679" i="7055"/>
  <c r="X680" i="7055"/>
  <c r="X682" i="7055"/>
  <c r="X683" i="7055"/>
  <c r="X684" i="7055"/>
  <c r="X686" i="7055"/>
  <c r="X687" i="7055"/>
  <c r="X690" i="7055"/>
  <c r="X691" i="7055"/>
  <c r="X692" i="7055"/>
  <c r="X694" i="7055"/>
  <c r="X695" i="7055"/>
  <c r="X697" i="7055"/>
  <c r="X698" i="7055"/>
  <c r="X700" i="7055"/>
  <c r="X701" i="7055"/>
  <c r="X703" i="7055"/>
  <c r="X705" i="7055"/>
  <c r="X706" i="7055"/>
  <c r="X707" i="7055"/>
  <c r="X708" i="7055"/>
  <c r="X713" i="7055"/>
  <c r="X714" i="7055"/>
  <c r="X716" i="7055"/>
  <c r="X718" i="7055"/>
  <c r="X719" i="7055"/>
  <c r="X720" i="7055"/>
  <c r="X721" i="7055"/>
  <c r="X722" i="7055"/>
  <c r="X724" i="7055"/>
  <c r="X725" i="7055"/>
  <c r="X726" i="7055"/>
  <c r="X727" i="7055"/>
  <c r="X728" i="7055"/>
  <c r="X729" i="7055"/>
  <c r="X730" i="7055"/>
  <c r="X732" i="7055"/>
  <c r="X733" i="7055"/>
  <c r="X734" i="7055"/>
  <c r="X735" i="7055"/>
  <c r="X736" i="7055"/>
  <c r="X737" i="7055"/>
  <c r="X739" i="7055"/>
  <c r="X740" i="7055"/>
  <c r="X741" i="7055"/>
  <c r="X743" i="7055"/>
  <c r="X744" i="7055"/>
  <c r="X746" i="7055"/>
  <c r="X747" i="7055"/>
  <c r="X748" i="7055"/>
  <c r="X750" i="7055"/>
  <c r="X753" i="7055"/>
  <c r="X755" i="7055"/>
  <c r="X756" i="7055"/>
  <c r="X761" i="7055"/>
  <c r="X762" i="7055"/>
  <c r="X763" i="7055"/>
  <c r="X765" i="7055"/>
  <c r="X766" i="7055"/>
  <c r="X767" i="7055"/>
  <c r="X769" i="7055"/>
  <c r="X770" i="7055"/>
  <c r="X771" i="7055"/>
  <c r="X774" i="7055"/>
  <c r="X778" i="7055"/>
  <c r="X779" i="7055"/>
  <c r="X780" i="7055"/>
  <c r="X781" i="7055"/>
  <c r="X782" i="7055"/>
  <c r="X783" i="7055"/>
  <c r="X785" i="7055"/>
  <c r="X786" i="7055"/>
  <c r="X787" i="7055"/>
  <c r="X788" i="7055"/>
  <c r="X789" i="7055"/>
  <c r="X790" i="7055"/>
  <c r="X791" i="7055"/>
  <c r="X794" i="7055"/>
  <c r="X795" i="7055"/>
  <c r="X797" i="7055"/>
  <c r="X798" i="7055"/>
  <c r="X799" i="7055"/>
  <c r="X801" i="7055"/>
  <c r="X802" i="7055"/>
  <c r="X803" i="7055"/>
  <c r="X805" i="7055"/>
  <c r="X806" i="7055"/>
  <c r="X807" i="7055"/>
  <c r="X808" i="7055"/>
  <c r="X809" i="7055"/>
  <c r="X810" i="7055"/>
  <c r="X812" i="7055"/>
  <c r="X814" i="7055"/>
  <c r="X815" i="7055"/>
  <c r="X818" i="7055"/>
  <c r="X820" i="7055"/>
  <c r="X821" i="7055"/>
  <c r="X823" i="7055"/>
  <c r="X824" i="7055"/>
  <c r="X827" i="7055"/>
  <c r="X828" i="7055"/>
  <c r="X829" i="7055"/>
  <c r="X832" i="7055"/>
  <c r="X835" i="7055"/>
  <c r="X837" i="7055"/>
  <c r="X839" i="7055"/>
  <c r="X840" i="7055"/>
  <c r="X842" i="7055"/>
  <c r="X843" i="7055"/>
  <c r="X844" i="7055"/>
  <c r="X845" i="7055"/>
  <c r="X847" i="7055"/>
  <c r="X848" i="7055"/>
  <c r="X850" i="7055"/>
  <c r="X852" i="7055"/>
  <c r="X853" i="7055"/>
  <c r="X855" i="7055"/>
  <c r="X856" i="7055"/>
  <c r="X858" i="7055"/>
  <c r="X859" i="7055"/>
  <c r="X861" i="7055"/>
  <c r="X864" i="7055"/>
  <c r="X866" i="7055"/>
  <c r="X867" i="7055"/>
  <c r="X869" i="7055"/>
  <c r="X871" i="7055"/>
  <c r="X874" i="7055"/>
  <c r="X875" i="7055"/>
  <c r="X876" i="7055"/>
  <c r="X879" i="7055"/>
  <c r="X880" i="7055"/>
  <c r="X881" i="7055"/>
  <c r="X882" i="7055"/>
  <c r="X885" i="7055"/>
  <c r="X889" i="7055"/>
  <c r="X890" i="7055"/>
  <c r="X891" i="7055"/>
  <c r="X892" i="7055"/>
  <c r="X893" i="7055"/>
  <c r="X895" i="7055"/>
  <c r="X896" i="7055"/>
  <c r="X898" i="7055"/>
  <c r="X902" i="7055"/>
  <c r="X903" i="7055"/>
  <c r="X904" i="7055"/>
  <c r="X905" i="7055"/>
  <c r="X908" i="7055"/>
  <c r="X910" i="7055"/>
  <c r="X911" i="7055"/>
  <c r="X912" i="7055"/>
  <c r="X914" i="7055"/>
  <c r="X915" i="7055"/>
  <c r="X921" i="7055"/>
  <c r="X922" i="7055"/>
  <c r="X926" i="7055"/>
  <c r="X929" i="7055"/>
  <c r="X932" i="7055"/>
  <c r="X934" i="7055"/>
  <c r="X938" i="7055"/>
  <c r="X940" i="7055"/>
  <c r="X943" i="7055"/>
  <c r="X945" i="7055"/>
  <c r="X946" i="7055"/>
  <c r="X951" i="7055"/>
  <c r="X953" i="7055"/>
  <c r="X956" i="7055"/>
  <c r="X958" i="7055"/>
  <c r="X960" i="7055"/>
  <c r="X961" i="7055"/>
  <c r="X962" i="7055"/>
  <c r="X963" i="7055"/>
  <c r="X964" i="7055"/>
  <c r="X965" i="7055"/>
  <c r="X968" i="7055"/>
  <c r="X969" i="7055"/>
  <c r="X971" i="7055"/>
  <c r="X972" i="7055"/>
  <c r="X973" i="7055"/>
  <c r="X974" i="7055"/>
  <c r="X975" i="7055"/>
  <c r="X976" i="7055"/>
  <c r="X977" i="7055"/>
  <c r="X981" i="7055"/>
  <c r="X984" i="7055"/>
  <c r="X985" i="7055"/>
  <c r="X986" i="7055"/>
  <c r="X987" i="7055"/>
  <c r="X988" i="7055"/>
  <c r="X989" i="7055"/>
  <c r="X990" i="7055"/>
  <c r="X992" i="7055"/>
  <c r="X994" i="7055"/>
  <c r="X995" i="7055"/>
  <c r="X996" i="7055"/>
  <c r="X997" i="7055"/>
  <c r="X998" i="7055"/>
  <c r="X1001" i="7055"/>
  <c r="X1002" i="7055"/>
  <c r="X1003" i="7055"/>
  <c r="X1005" i="7055"/>
  <c r="X1008" i="7055"/>
  <c r="X1009" i="7055"/>
  <c r="X1010" i="7055"/>
  <c r="X1013" i="7055"/>
  <c r="X1016" i="7055"/>
  <c r="X1017" i="7055"/>
  <c r="X1018" i="7055"/>
  <c r="X1019" i="7055"/>
  <c r="X1020" i="7055"/>
  <c r="X1021" i="7055"/>
  <c r="X1024" i="7055"/>
  <c r="X1026" i="7055"/>
  <c r="X1027" i="7055"/>
  <c r="X1028" i="7055"/>
  <c r="X1030" i="7055"/>
  <c r="X1031" i="7055"/>
  <c r="X1033" i="7055"/>
  <c r="X1036" i="7055"/>
  <c r="X1038" i="7055"/>
  <c r="X1039" i="7055"/>
  <c r="X1040" i="7055"/>
  <c r="X1042" i="7055"/>
  <c r="X1044" i="7055"/>
  <c r="X1047" i="7055"/>
  <c r="X1048" i="7055"/>
  <c r="X1049" i="7055"/>
  <c r="X1050" i="7055"/>
  <c r="X1052" i="7055"/>
  <c r="X1054" i="7055"/>
  <c r="X1056" i="7055"/>
  <c r="X1058" i="7055"/>
  <c r="X1060" i="7055"/>
  <c r="X1062" i="7055"/>
  <c r="X1064" i="7055"/>
  <c r="X1066" i="7055"/>
  <c r="X1071" i="7055"/>
  <c r="X1073" i="7055"/>
  <c r="X1075" i="7055"/>
  <c r="X1078" i="7055"/>
  <c r="X1079" i="7055"/>
  <c r="X1081" i="7055"/>
  <c r="X1084" i="7055"/>
  <c r="X1086" i="7055"/>
  <c r="X1088" i="7055"/>
  <c r="X1094" i="7055"/>
  <c r="X1095" i="7055"/>
  <c r="X1099" i="7055"/>
  <c r="X1101" i="7055"/>
  <c r="X1102" i="7055"/>
  <c r="X1103" i="7055"/>
  <c r="X1107" i="7055"/>
  <c r="X1111" i="7055"/>
  <c r="X1112" i="7055"/>
  <c r="X1113" i="7055"/>
  <c r="X1115" i="7055"/>
  <c r="X1118" i="7055"/>
  <c r="X1119" i="7055"/>
  <c r="X1121" i="7055"/>
  <c r="X1122" i="7055"/>
  <c r="X1124" i="7055"/>
  <c r="X1126" i="7055"/>
  <c r="X1128" i="7055"/>
  <c r="X1129" i="7055"/>
  <c r="X1130" i="7055"/>
  <c r="X1134" i="7055"/>
  <c r="X1136" i="7055"/>
  <c r="X1137" i="7055"/>
  <c r="X1139" i="7055"/>
  <c r="X1140" i="7055"/>
  <c r="X1142" i="7055"/>
  <c r="X1144" i="7055"/>
  <c r="X1145" i="7055"/>
  <c r="X1149" i="7055"/>
  <c r="X1154" i="7055"/>
  <c r="X1156" i="7055"/>
  <c r="X1157" i="7055"/>
  <c r="X1158" i="7055"/>
  <c r="X1159" i="7055"/>
  <c r="X1160" i="7055"/>
  <c r="X1161" i="7055"/>
  <c r="X1162" i="7055"/>
  <c r="X1166" i="7055"/>
  <c r="X1168" i="7055"/>
  <c r="X1169" i="7055"/>
  <c r="X1170" i="7055"/>
  <c r="X1172" i="7055"/>
  <c r="X1173" i="7055"/>
  <c r="X1175" i="7055"/>
  <c r="X1176" i="7055"/>
  <c r="X1179" i="7055"/>
  <c r="X1182" i="7055"/>
  <c r="X1184" i="7055"/>
  <c r="X1185" i="7055"/>
  <c r="X1186" i="7055"/>
  <c r="X1190" i="7055"/>
  <c r="X1191" i="7055"/>
  <c r="X1192" i="7055"/>
  <c r="X1193" i="7055"/>
  <c r="X1196" i="7055"/>
  <c r="X1197" i="7055"/>
  <c r="X1199" i="7055"/>
  <c r="X1201" i="7055"/>
  <c r="D45" i="7058"/>
  <c r="D46" i="7058"/>
  <c r="N1572" i="76"/>
  <c r="N1573" i="76"/>
  <c r="N1574" i="76"/>
  <c r="N1575" i="76"/>
  <c r="N1576" i="76" s="1"/>
  <c r="N1577" i="76" s="1"/>
  <c r="N1578" i="76" s="1"/>
  <c r="N1579" i="76" s="1"/>
  <c r="N1580" i="76" s="1"/>
  <c r="N1581" i="76" s="1"/>
  <c r="N1582" i="76" s="1"/>
  <c r="N1583" i="76" s="1"/>
  <c r="N1584" i="76" s="1"/>
  <c r="N1585" i="76" s="1"/>
  <c r="N1586" i="76" s="1"/>
  <c r="N1587" i="76" s="1"/>
  <c r="N1588" i="76" s="1"/>
  <c r="N1589" i="76" s="1"/>
  <c r="N1590" i="76" s="1"/>
  <c r="N1591" i="76" s="1"/>
  <c r="N1592" i="76" s="1"/>
  <c r="N1593" i="76" s="1"/>
  <c r="N1594" i="76" s="1"/>
  <c r="N1595" i="76" s="1"/>
  <c r="N1596" i="76" s="1"/>
  <c r="N1597" i="76" s="1"/>
  <c r="N1598" i="76" s="1"/>
  <c r="N1599" i="76" s="1"/>
  <c r="N1600" i="76" s="1"/>
  <c r="N1601" i="76" s="1"/>
  <c r="N1602" i="76" s="1"/>
  <c r="N1603" i="76" s="1"/>
  <c r="N1604" i="76" s="1"/>
  <c r="N1605" i="76" s="1"/>
  <c r="N1606" i="76" s="1"/>
  <c r="N1607" i="76" s="1"/>
  <c r="N1608" i="76" s="1"/>
  <c r="N1609" i="76" s="1"/>
  <c r="N1610" i="76" s="1"/>
  <c r="N1611" i="76" s="1"/>
  <c r="N1612" i="76" s="1"/>
  <c r="N1613" i="76" s="1"/>
  <c r="N1614" i="76" s="1"/>
  <c r="N1615" i="76" s="1"/>
  <c r="N1616" i="76" s="1"/>
  <c r="N1617" i="76" s="1"/>
  <c r="N1618" i="76" s="1"/>
  <c r="N1619" i="76" s="1"/>
  <c r="N1620" i="76" s="1"/>
  <c r="N1621" i="76" s="1"/>
  <c r="N1622" i="76" s="1"/>
  <c r="N1623" i="76" s="1"/>
  <c r="N1624" i="76" s="1"/>
  <c r="N1625" i="76" s="1"/>
  <c r="N1626" i="76" s="1"/>
  <c r="N1627" i="76" s="1"/>
  <c r="N1628" i="76" s="1"/>
  <c r="N1629" i="76" s="1"/>
  <c r="N1630" i="76" s="1"/>
  <c r="N1631" i="76" s="1"/>
  <c r="N1632" i="76" s="1"/>
  <c r="N1633" i="76" s="1"/>
  <c r="N1634" i="76" s="1"/>
  <c r="N1635" i="76" s="1"/>
  <c r="N1636" i="76" s="1"/>
  <c r="N1637" i="76" s="1"/>
  <c r="N1638" i="76" s="1"/>
  <c r="N1639" i="76" s="1"/>
  <c r="N1640" i="76" s="1"/>
  <c r="N1641" i="76" s="1"/>
  <c r="N1642" i="76" s="1"/>
  <c r="N1643" i="76" s="1"/>
  <c r="N1644" i="76" s="1"/>
  <c r="N1645" i="76" s="1"/>
  <c r="N1646" i="76" s="1"/>
  <c r="N1647" i="76" s="1"/>
  <c r="N1648" i="76" s="1"/>
  <c r="N1649" i="76" s="1"/>
  <c r="N1650" i="76" s="1"/>
  <c r="N1651" i="76" s="1"/>
  <c r="N1652" i="76" s="1"/>
  <c r="N1653" i="76" s="1"/>
  <c r="N1654" i="76" s="1"/>
  <c r="N1655" i="76" s="1"/>
  <c r="N1656" i="76" s="1"/>
  <c r="N1657" i="76" s="1"/>
  <c r="N1658" i="76" s="1"/>
  <c r="N1659" i="76" s="1"/>
  <c r="N1660" i="76" s="1"/>
  <c r="N1661" i="76" s="1"/>
  <c r="N1662" i="76" s="1"/>
  <c r="N1663" i="76" s="1"/>
  <c r="N1664" i="76" s="1"/>
  <c r="N1665" i="76" s="1"/>
  <c r="N1666" i="76" s="1"/>
  <c r="N1667" i="76" s="1"/>
  <c r="N1668" i="76" s="1"/>
  <c r="N1669" i="76" s="1"/>
  <c r="N1670" i="76" s="1"/>
  <c r="N1671" i="76" s="1"/>
  <c r="N1672" i="76" s="1"/>
  <c r="N1673" i="76" s="1"/>
  <c r="N1674" i="76" s="1"/>
  <c r="N1675" i="76" s="1"/>
  <c r="N1676" i="76" s="1"/>
  <c r="N1677" i="76" s="1"/>
  <c r="N1678" i="76" s="1"/>
  <c r="N1679" i="76" s="1"/>
  <c r="N1680" i="76" s="1"/>
  <c r="N1681" i="76" s="1"/>
  <c r="N1682" i="76" s="1"/>
  <c r="N1683" i="76" s="1"/>
  <c r="N1684" i="76" s="1"/>
  <c r="N1685" i="76" s="1"/>
  <c r="N1686" i="76" s="1"/>
  <c r="N1687" i="76" s="1"/>
  <c r="N1688" i="76" s="1"/>
  <c r="N1689" i="76" s="1"/>
  <c r="N1690" i="76" s="1"/>
  <c r="N1691" i="76" s="1"/>
  <c r="N1692" i="76" s="1"/>
  <c r="N1693" i="76" s="1"/>
  <c r="N1694" i="76" s="1"/>
  <c r="N1695" i="76" s="1"/>
  <c r="N1696" i="76" s="1"/>
  <c r="N1697" i="76" s="1"/>
  <c r="N1698" i="76" s="1"/>
  <c r="N1699" i="76" s="1"/>
  <c r="N1700" i="76" s="1"/>
  <c r="N1701" i="76" s="1"/>
  <c r="N1702" i="76" s="1"/>
  <c r="N1703" i="76" s="1"/>
  <c r="N1704" i="76" s="1"/>
  <c r="N1705" i="76" s="1"/>
  <c r="N1706" i="76" s="1"/>
  <c r="N1707" i="76" s="1"/>
  <c r="N1708" i="76" s="1"/>
  <c r="N1709" i="76" s="1"/>
  <c r="N1710" i="76" s="1"/>
  <c r="N1711" i="76" s="1"/>
  <c r="N1712" i="76" s="1"/>
  <c r="N1713" i="76" s="1"/>
  <c r="N1714" i="76" s="1"/>
  <c r="N1715" i="76" s="1"/>
  <c r="N1716" i="76" s="1"/>
  <c r="N1717" i="76" s="1"/>
  <c r="N1718" i="76" s="1"/>
  <c r="N1719" i="76" s="1"/>
  <c r="N1720" i="76" s="1"/>
  <c r="N1721" i="76" s="1"/>
  <c r="N1722" i="76" s="1"/>
  <c r="N1723" i="76" s="1"/>
  <c r="N1724" i="76" s="1"/>
  <c r="N1725" i="76" s="1"/>
  <c r="N1726" i="76" s="1"/>
  <c r="N1727" i="76" s="1"/>
  <c r="N1728" i="76" s="1"/>
  <c r="N1729" i="76" s="1"/>
  <c r="N1730" i="76" s="1"/>
  <c r="N1731" i="76" s="1"/>
  <c r="N1732" i="76" s="1"/>
  <c r="N1733" i="76" s="1"/>
  <c r="N1734" i="76" s="1"/>
  <c r="N1735" i="76" s="1"/>
  <c r="N1736" i="76" s="1"/>
  <c r="N1737" i="76" s="1"/>
  <c r="N1738" i="76" s="1"/>
  <c r="N1739" i="76" s="1"/>
  <c r="N1740" i="76" s="1"/>
  <c r="N1741" i="76" s="1"/>
  <c r="N1742" i="76" s="1"/>
  <c r="N1743" i="76" s="1"/>
  <c r="N1744" i="76" s="1"/>
  <c r="N1745" i="76" s="1"/>
  <c r="N1746" i="76" s="1"/>
  <c r="N1747" i="76" s="1"/>
  <c r="N1748" i="76" s="1"/>
  <c r="N1749" i="76" s="1"/>
  <c r="N1750" i="76" s="1"/>
  <c r="N1751" i="76" s="1"/>
  <c r="N1752" i="76" s="1"/>
  <c r="N1753" i="76" s="1"/>
  <c r="N1754" i="76" s="1"/>
  <c r="N1755" i="76" s="1"/>
  <c r="N1756" i="76" s="1"/>
  <c r="N1757" i="76" s="1"/>
  <c r="N1758" i="76" s="1"/>
  <c r="N1759" i="76" s="1"/>
  <c r="N1760" i="76" s="1"/>
  <c r="N1761" i="76" s="1"/>
  <c r="N1762" i="76" s="1"/>
  <c r="N1763" i="76" s="1"/>
  <c r="N1764" i="76" s="1"/>
  <c r="N1765" i="76" s="1"/>
  <c r="N1766" i="76" s="1"/>
  <c r="N1767" i="76" s="1"/>
  <c r="N1768" i="76" s="1"/>
  <c r="N1769" i="76" s="1"/>
  <c r="N1770" i="76" s="1"/>
  <c r="N1771" i="76" s="1"/>
  <c r="N1772" i="76" s="1"/>
  <c r="N1773" i="76" s="1"/>
  <c r="N1774" i="76" s="1"/>
  <c r="N1775" i="76" s="1"/>
  <c r="N1776" i="76" s="1"/>
  <c r="N1777" i="76" s="1"/>
  <c r="N1778" i="76" s="1"/>
  <c r="N1779" i="76" s="1"/>
  <c r="N1780" i="76" s="1"/>
  <c r="N1781" i="76" s="1"/>
  <c r="N1782" i="76" s="1"/>
  <c r="N1783" i="76" s="1"/>
  <c r="N1784" i="76" s="1"/>
  <c r="N1785" i="76" s="1"/>
  <c r="N1786" i="76" s="1"/>
  <c r="N1787" i="76" s="1"/>
  <c r="N1788" i="76" s="1"/>
  <c r="N1789" i="76" s="1"/>
  <c r="N1790" i="76" s="1"/>
  <c r="N1791" i="76" s="1"/>
  <c r="N1792" i="76" s="1"/>
  <c r="N1793" i="76" s="1"/>
  <c r="N1794" i="76" s="1"/>
  <c r="N1795" i="76" s="1"/>
  <c r="N1796" i="76" s="1"/>
  <c r="N1797" i="76" s="1"/>
  <c r="N1798" i="76" s="1"/>
  <c r="N1799" i="76" s="1"/>
  <c r="N1800" i="76" s="1"/>
  <c r="N1801" i="76" s="1"/>
  <c r="C1" i="76"/>
  <c r="A3" i="76"/>
  <c r="A4" i="76" s="1"/>
  <c r="A5" i="76"/>
  <c r="A6" i="76" s="1"/>
  <c r="A7" i="76" s="1"/>
  <c r="A8" i="76" s="1"/>
  <c r="A9" i="76" s="1"/>
  <c r="A10" i="76" s="1"/>
  <c r="A11" i="76" s="1"/>
  <c r="A12" i="76" s="1"/>
  <c r="A13" i="76" s="1"/>
  <c r="A14" i="76" s="1"/>
  <c r="A15" i="76" s="1"/>
  <c r="A16" i="76" s="1"/>
  <c r="A17" i="76" s="1"/>
  <c r="A18" i="76" s="1"/>
  <c r="A19" i="76" s="1"/>
  <c r="A20" i="76" s="1"/>
  <c r="A21" i="76"/>
  <c r="A22" i="76" s="1"/>
  <c r="A23" i="76" s="1"/>
  <c r="A24" i="76" s="1"/>
  <c r="A25" i="76" s="1"/>
  <c r="A26" i="76" s="1"/>
  <c r="A27" i="76" s="1"/>
  <c r="A28" i="76" s="1"/>
  <c r="A29" i="76" s="1"/>
  <c r="A30" i="76" s="1"/>
  <c r="A31" i="76" s="1"/>
  <c r="A32" i="76" s="1"/>
  <c r="A33" i="76" s="1"/>
  <c r="A34" i="76" s="1"/>
  <c r="A35" i="76" s="1"/>
  <c r="A36" i="76" s="1"/>
  <c r="A37" i="76" s="1"/>
  <c r="A38" i="76" s="1"/>
  <c r="A39" i="76" s="1"/>
  <c r="A40" i="76" s="1"/>
  <c r="A41" i="76" s="1"/>
  <c r="A42" i="76"/>
  <c r="A43" i="76" s="1"/>
  <c r="A44" i="76" s="1"/>
  <c r="A45" i="76" s="1"/>
  <c r="A46" i="76" s="1"/>
  <c r="A47" i="76" s="1"/>
  <c r="A48" i="76" s="1"/>
  <c r="A49" i="76" s="1"/>
  <c r="A50" i="76" s="1"/>
  <c r="A51" i="76" s="1"/>
  <c r="A52" i="76" s="1"/>
  <c r="A53" i="76" s="1"/>
  <c r="A54" i="76" s="1"/>
  <c r="A55" i="76" s="1"/>
  <c r="A56" i="76" s="1"/>
  <c r="A57" i="76" s="1"/>
  <c r="A58" i="76" s="1"/>
  <c r="A59" i="76" s="1"/>
  <c r="A60" i="76" s="1"/>
  <c r="A61" i="76" s="1"/>
  <c r="A62" i="76" s="1"/>
  <c r="A63" i="76"/>
  <c r="A64" i="76" s="1"/>
  <c r="A65" i="76" s="1"/>
  <c r="A66" i="76" s="1"/>
  <c r="A67" i="76" s="1"/>
  <c r="A68" i="76" s="1"/>
  <c r="A69" i="76" s="1"/>
  <c r="A70" i="76" s="1"/>
  <c r="A71" i="76" s="1"/>
  <c r="A72" i="76" s="1"/>
  <c r="A73" i="76" s="1"/>
  <c r="A74" i="76" s="1"/>
  <c r="A75" i="76" s="1"/>
  <c r="A76" i="76" s="1"/>
  <c r="A77" i="76" s="1"/>
  <c r="A78" i="76" s="1"/>
  <c r="A79" i="76" s="1"/>
  <c r="A80" i="76" s="1"/>
  <c r="A81" i="76" s="1"/>
  <c r="A82" i="76" s="1"/>
  <c r="A83" i="76" s="1"/>
  <c r="A84" i="76" s="1"/>
  <c r="A85" i="76" s="1"/>
  <c r="A86" i="76" s="1"/>
  <c r="A87" i="76" s="1"/>
  <c r="A88" i="76" s="1"/>
  <c r="A89" i="76" s="1"/>
  <c r="A90" i="76" s="1"/>
  <c r="A91" i="76" s="1"/>
  <c r="A92" i="76" s="1"/>
  <c r="A93" i="76" s="1"/>
  <c r="A94" i="76" s="1"/>
  <c r="A95" i="76" s="1"/>
  <c r="A96" i="76" s="1"/>
  <c r="A97" i="76" s="1"/>
  <c r="A98" i="76" s="1"/>
  <c r="A99" i="76" s="1"/>
  <c r="A100" i="76" s="1"/>
  <c r="A101" i="76" s="1"/>
  <c r="A102" i="76" s="1"/>
  <c r="A103" i="76" s="1"/>
  <c r="A104" i="76" s="1"/>
  <c r="A105" i="76" s="1"/>
  <c r="A106" i="76" s="1"/>
  <c r="A107" i="76" s="1"/>
  <c r="A108" i="76" s="1"/>
  <c r="A109" i="76" s="1"/>
  <c r="A110" i="76" s="1"/>
  <c r="A111" i="76" s="1"/>
  <c r="A112" i="76" s="1"/>
  <c r="A113" i="76" s="1"/>
  <c r="A114" i="76" s="1"/>
  <c r="A115" i="76" s="1"/>
  <c r="A116" i="76" s="1"/>
  <c r="A117" i="76" s="1"/>
  <c r="A118" i="76" s="1"/>
  <c r="A119" i="76" s="1"/>
  <c r="A120" i="76" s="1"/>
  <c r="A121" i="76" s="1"/>
  <c r="A122" i="76" s="1"/>
  <c r="A123" i="76" s="1"/>
  <c r="A124" i="76" s="1"/>
  <c r="A125" i="76" s="1"/>
  <c r="A126" i="76" s="1"/>
  <c r="A127" i="76" s="1"/>
  <c r="A128" i="76" s="1"/>
  <c r="A129" i="76" s="1"/>
  <c r="A130" i="76" s="1"/>
  <c r="A131" i="76" s="1"/>
  <c r="A132" i="76" s="1"/>
  <c r="A133" i="76" s="1"/>
  <c r="A134" i="76" s="1"/>
  <c r="A135" i="76" s="1"/>
  <c r="A136" i="76" s="1"/>
  <c r="A137" i="76" s="1"/>
  <c r="A138" i="76" s="1"/>
  <c r="A139" i="76" s="1"/>
  <c r="A140" i="76" s="1"/>
  <c r="A141" i="76" s="1"/>
  <c r="A142" i="76" s="1"/>
  <c r="A143" i="76" s="1"/>
  <c r="A144" i="76" s="1"/>
  <c r="A145" i="76" s="1"/>
  <c r="A146" i="76" s="1"/>
  <c r="A147" i="76" s="1"/>
  <c r="A148" i="76" s="1"/>
  <c r="A149" i="76" s="1"/>
  <c r="A150" i="76" s="1"/>
  <c r="A151" i="76" s="1"/>
  <c r="A152" i="76" s="1"/>
  <c r="A153" i="76" s="1"/>
  <c r="A154" i="76" s="1"/>
  <c r="A155" i="76" s="1"/>
  <c r="A156" i="76" s="1"/>
  <c r="A157" i="76" s="1"/>
  <c r="A158" i="76" s="1"/>
  <c r="A159" i="76" s="1"/>
  <c r="A160" i="76" s="1"/>
  <c r="A161" i="76" s="1"/>
  <c r="A162" i="76" s="1"/>
  <c r="A163" i="76" s="1"/>
  <c r="A164" i="76" s="1"/>
  <c r="A165" i="76" s="1"/>
  <c r="A166" i="76" s="1"/>
  <c r="A167" i="76" s="1"/>
  <c r="A168" i="76" s="1"/>
  <c r="A169" i="76" s="1"/>
  <c r="A170" i="76" s="1"/>
  <c r="A171" i="76" s="1"/>
  <c r="A172" i="76" s="1"/>
  <c r="A173" i="76" s="1"/>
  <c r="A174" i="76" s="1"/>
  <c r="A175" i="76" s="1"/>
  <c r="A176" i="76" s="1"/>
  <c r="A177" i="76" s="1"/>
  <c r="A178" i="76" s="1"/>
  <c r="A179" i="76" s="1"/>
  <c r="A180" i="76" s="1"/>
  <c r="A181" i="76" s="1"/>
  <c r="A182" i="76" s="1"/>
  <c r="A183" i="76" s="1"/>
  <c r="A184" i="76" s="1"/>
  <c r="A185" i="76" s="1"/>
  <c r="A186" i="76" s="1"/>
  <c r="A187" i="76" s="1"/>
  <c r="A188" i="76" s="1"/>
  <c r="A189" i="76" s="1"/>
  <c r="A190" i="76" s="1"/>
  <c r="A191" i="76" s="1"/>
  <c r="A192" i="76" s="1"/>
  <c r="A193" i="76" s="1"/>
  <c r="A194" i="76" s="1"/>
  <c r="A195" i="76" s="1"/>
  <c r="A196" i="76" s="1"/>
  <c r="A197" i="76" s="1"/>
  <c r="A198" i="76" s="1"/>
  <c r="A199" i="76" s="1"/>
  <c r="A200" i="76" s="1"/>
  <c r="A201" i="76" s="1"/>
  <c r="A202" i="76" s="1"/>
  <c r="A203" i="76" s="1"/>
  <c r="A204" i="76" s="1"/>
  <c r="A205" i="76" s="1"/>
  <c r="A206" i="76" s="1"/>
  <c r="A207" i="76" s="1"/>
  <c r="A208" i="76" s="1"/>
  <c r="A209" i="76" s="1"/>
  <c r="A210" i="76" s="1"/>
  <c r="A211" i="76" s="1"/>
  <c r="A212" i="76" s="1"/>
  <c r="A213" i="76" s="1"/>
  <c r="A214" i="76" s="1"/>
  <c r="A215" i="76" s="1"/>
  <c r="A216" i="76" s="1"/>
  <c r="A217" i="76" s="1"/>
  <c r="A218" i="76" s="1"/>
  <c r="A219" i="76" s="1"/>
  <c r="A220" i="76" s="1"/>
  <c r="A221" i="76" s="1"/>
  <c r="A222" i="76" s="1"/>
  <c r="A223" i="76" s="1"/>
  <c r="A224" i="76" s="1"/>
  <c r="A225" i="76" s="1"/>
  <c r="A226" i="76" s="1"/>
  <c r="A227" i="76" s="1"/>
  <c r="A228" i="76" s="1"/>
  <c r="A229" i="76" s="1"/>
  <c r="A230" i="76" s="1"/>
  <c r="A231" i="76" s="1"/>
  <c r="A232" i="76" s="1"/>
  <c r="A233" i="76" s="1"/>
  <c r="A234" i="76" s="1"/>
  <c r="A235" i="76" s="1"/>
  <c r="A236" i="76" s="1"/>
  <c r="A237" i="76" s="1"/>
  <c r="A238" i="76" s="1"/>
  <c r="A239" i="76" s="1"/>
  <c r="A240" i="76" s="1"/>
  <c r="A241" i="76" s="1"/>
  <c r="A242" i="76" s="1"/>
  <c r="A243" i="76" s="1"/>
  <c r="A244" i="76" s="1"/>
  <c r="A245" i="76" s="1"/>
  <c r="A246" i="76" s="1"/>
  <c r="A247" i="76" s="1"/>
  <c r="A248" i="76" s="1"/>
  <c r="A249" i="76" s="1"/>
  <c r="A250" i="76" s="1"/>
  <c r="A251" i="76" s="1"/>
  <c r="A252" i="76" s="1"/>
  <c r="A253" i="76" s="1"/>
  <c r="A254" i="76" s="1"/>
  <c r="A255" i="76" s="1"/>
  <c r="A256" i="76" s="1"/>
  <c r="A257" i="76" s="1"/>
  <c r="A258" i="76" s="1"/>
  <c r="A259" i="76" s="1"/>
  <c r="A260" i="76" s="1"/>
  <c r="A261" i="76" s="1"/>
  <c r="A262" i="76" s="1"/>
  <c r="A263" i="76" s="1"/>
  <c r="A264" i="76" s="1"/>
  <c r="A265" i="76" s="1"/>
  <c r="A266" i="76" s="1"/>
  <c r="A267" i="76" s="1"/>
  <c r="A268" i="76" s="1"/>
  <c r="A269" i="76" s="1"/>
  <c r="A270" i="76" s="1"/>
  <c r="A271" i="76" s="1"/>
  <c r="A272" i="76" s="1"/>
  <c r="A273" i="76" s="1"/>
  <c r="A274" i="76" s="1"/>
  <c r="A275" i="76" s="1"/>
  <c r="A276" i="76" s="1"/>
  <c r="A277" i="76" s="1"/>
  <c r="A278" i="76" s="1"/>
  <c r="A279" i="76" s="1"/>
  <c r="A280" i="76" s="1"/>
  <c r="A281" i="76" s="1"/>
  <c r="A282" i="76" s="1"/>
  <c r="A283" i="76" s="1"/>
  <c r="A284" i="76" s="1"/>
  <c r="A285" i="76" s="1"/>
  <c r="A286" i="76" s="1"/>
  <c r="A287" i="76" s="1"/>
  <c r="A288" i="76" s="1"/>
  <c r="A289" i="76" s="1"/>
  <c r="A290" i="76" s="1"/>
  <c r="A291" i="76" s="1"/>
  <c r="A292" i="76" s="1"/>
  <c r="A293" i="76" s="1"/>
  <c r="A294" i="76" s="1"/>
  <c r="A295" i="76" s="1"/>
  <c r="A296" i="76" s="1"/>
  <c r="A297" i="76" s="1"/>
  <c r="A298" i="76" s="1"/>
  <c r="A299" i="76" s="1"/>
  <c r="A300" i="76" s="1"/>
  <c r="A301" i="76" s="1"/>
  <c r="A302" i="76" s="1"/>
  <c r="A303" i="76" s="1"/>
  <c r="A304" i="76" s="1"/>
  <c r="A305" i="76" s="1"/>
  <c r="A306" i="76" s="1"/>
  <c r="A307" i="76" s="1"/>
  <c r="A308" i="76" s="1"/>
  <c r="A309" i="76" s="1"/>
  <c r="A310" i="76" s="1"/>
  <c r="A311" i="76" s="1"/>
  <c r="A312" i="76" s="1"/>
  <c r="A313" i="76" s="1"/>
  <c r="A314" i="76" s="1"/>
  <c r="A315" i="76" s="1"/>
  <c r="A316" i="76" s="1"/>
  <c r="A317" i="76" s="1"/>
  <c r="A318" i="76" s="1"/>
  <c r="A319" i="76" s="1"/>
  <c r="A320" i="76" s="1"/>
  <c r="A321" i="76" s="1"/>
  <c r="A322" i="76" s="1"/>
  <c r="A323" i="76" s="1"/>
  <c r="A324" i="76" s="1"/>
  <c r="A325" i="76" s="1"/>
  <c r="A326" i="76" s="1"/>
  <c r="A327" i="76" s="1"/>
  <c r="A328" i="76" s="1"/>
  <c r="A329" i="76" s="1"/>
  <c r="A330" i="76" s="1"/>
  <c r="A331" i="76" s="1"/>
  <c r="A332" i="76" s="1"/>
  <c r="A333" i="76" s="1"/>
  <c r="A334" i="76" s="1"/>
  <c r="A335" i="76" s="1"/>
  <c r="A336" i="76" s="1"/>
  <c r="A337" i="76" s="1"/>
  <c r="A338" i="76" s="1"/>
  <c r="A339" i="76" s="1"/>
  <c r="A340" i="76" s="1"/>
  <c r="A341" i="76" s="1"/>
  <c r="A342" i="76" s="1"/>
  <c r="A343" i="76" s="1"/>
  <c r="A344" i="76" s="1"/>
  <c r="A345" i="76" s="1"/>
  <c r="A346" i="76" s="1"/>
  <c r="A347" i="76" s="1"/>
  <c r="A348" i="76" s="1"/>
  <c r="A349" i="76" s="1"/>
  <c r="A350" i="76" s="1"/>
  <c r="A351" i="76" s="1"/>
  <c r="A352" i="76" s="1"/>
  <c r="A353" i="76" s="1"/>
  <c r="A354" i="76" s="1"/>
  <c r="A355" i="76" s="1"/>
  <c r="A356" i="76" s="1"/>
  <c r="A357" i="76" s="1"/>
  <c r="A358" i="76" s="1"/>
  <c r="A359" i="76" s="1"/>
  <c r="A360" i="76" s="1"/>
  <c r="A361" i="76" s="1"/>
  <c r="A362" i="76" s="1"/>
  <c r="A363" i="76" s="1"/>
  <c r="A364" i="76" s="1"/>
  <c r="A365" i="76" s="1"/>
  <c r="A366" i="76" s="1"/>
  <c r="A367" i="76" s="1"/>
  <c r="A368" i="76" s="1"/>
  <c r="A369" i="76" s="1"/>
  <c r="A370" i="76" s="1"/>
  <c r="A371" i="76" s="1"/>
  <c r="A372" i="76" s="1"/>
  <c r="A373" i="76" s="1"/>
  <c r="A374" i="76" s="1"/>
  <c r="A375" i="76" s="1"/>
  <c r="A376" i="76" s="1"/>
  <c r="A377" i="76" s="1"/>
  <c r="A378" i="76" s="1"/>
  <c r="A379" i="76" s="1"/>
  <c r="A380" i="76" s="1"/>
  <c r="A381" i="76" s="1"/>
  <c r="A382" i="76" s="1"/>
  <c r="A383" i="76" s="1"/>
  <c r="A384" i="76" s="1"/>
  <c r="A385" i="76" s="1"/>
  <c r="A386" i="76" s="1"/>
  <c r="A387" i="76" s="1"/>
  <c r="A388" i="76" s="1"/>
  <c r="A389" i="76" s="1"/>
  <c r="A390" i="76" s="1"/>
  <c r="A391" i="76" s="1"/>
  <c r="A392" i="76" s="1"/>
  <c r="A393" i="76" s="1"/>
  <c r="A394" i="76" s="1"/>
  <c r="A395" i="76" s="1"/>
  <c r="A396" i="76" s="1"/>
  <c r="A397" i="76" s="1"/>
  <c r="A398" i="76" s="1"/>
  <c r="A399" i="76" s="1"/>
  <c r="A400" i="76" s="1"/>
  <c r="A401" i="76" s="1"/>
  <c r="A402" i="76" s="1"/>
  <c r="A403" i="76" s="1"/>
  <c r="A404" i="76" s="1"/>
  <c r="A405" i="76" s="1"/>
  <c r="A406" i="76" s="1"/>
  <c r="A407" i="76" s="1"/>
  <c r="A408" i="76" s="1"/>
  <c r="A409" i="76" s="1"/>
  <c r="A410" i="76" s="1"/>
  <c r="A411" i="76" s="1"/>
  <c r="A412" i="76" s="1"/>
  <c r="A413" i="76" s="1"/>
  <c r="A414" i="76" s="1"/>
  <c r="A415" i="76" s="1"/>
  <c r="A416" i="76" s="1"/>
  <c r="A417" i="76" s="1"/>
  <c r="A418" i="76" s="1"/>
  <c r="A419" i="76" s="1"/>
  <c r="A420" i="76" s="1"/>
  <c r="A421" i="76" s="1"/>
  <c r="A422" i="76" s="1"/>
  <c r="A423" i="76" s="1"/>
  <c r="A424" i="76" s="1"/>
  <c r="A425" i="76" s="1"/>
  <c r="A426" i="76" s="1"/>
  <c r="A427" i="76" s="1"/>
  <c r="A428" i="76" s="1"/>
  <c r="A429" i="76" s="1"/>
  <c r="A430" i="76" s="1"/>
  <c r="A431" i="76" s="1"/>
  <c r="A432" i="76" s="1"/>
  <c r="A433" i="76" s="1"/>
  <c r="A434" i="76" s="1"/>
  <c r="A435" i="76" s="1"/>
  <c r="A436" i="76" s="1"/>
  <c r="A437" i="76" s="1"/>
  <c r="A438" i="76" s="1"/>
  <c r="A439" i="76" s="1"/>
  <c r="A440" i="76" s="1"/>
  <c r="A441" i="76" s="1"/>
  <c r="A442" i="76" s="1"/>
  <c r="A443" i="76" s="1"/>
  <c r="A444" i="76" s="1"/>
  <c r="A445" i="76" s="1"/>
  <c r="A446" i="76" s="1"/>
  <c r="A447" i="76" s="1"/>
  <c r="A448" i="76" s="1"/>
  <c r="A449" i="76" s="1"/>
  <c r="A450" i="76" s="1"/>
  <c r="A451" i="76" s="1"/>
  <c r="A452" i="76" s="1"/>
  <c r="A453" i="76" s="1"/>
  <c r="A454" i="76" s="1"/>
  <c r="A455" i="76" s="1"/>
  <c r="A456" i="76" s="1"/>
  <c r="A457" i="76" s="1"/>
  <c r="A458" i="76" s="1"/>
  <c r="A459" i="76" s="1"/>
  <c r="A460" i="76" s="1"/>
  <c r="A461" i="76" s="1"/>
  <c r="A462" i="76" s="1"/>
  <c r="A463" i="76" s="1"/>
  <c r="A464" i="76" s="1"/>
  <c r="A465" i="76" s="1"/>
  <c r="A466" i="76" s="1"/>
  <c r="A467" i="76" s="1"/>
  <c r="A468" i="76" s="1"/>
  <c r="A469" i="76" s="1"/>
  <c r="A470" i="76" s="1"/>
  <c r="A471" i="76" s="1"/>
  <c r="A472" i="76" s="1"/>
  <c r="A473" i="76" s="1"/>
  <c r="A474" i="76" s="1"/>
  <c r="A475" i="76" s="1"/>
  <c r="A476" i="76" s="1"/>
  <c r="A477" i="76" s="1"/>
  <c r="A478" i="76" s="1"/>
  <c r="A479" i="76" s="1"/>
  <c r="A480" i="76" s="1"/>
  <c r="A481" i="76" s="1"/>
  <c r="A482" i="76" s="1"/>
  <c r="A483" i="76" s="1"/>
  <c r="A484" i="76" s="1"/>
  <c r="A485" i="76" s="1"/>
  <c r="A486" i="76" s="1"/>
  <c r="A487" i="76" s="1"/>
  <c r="A488" i="76" s="1"/>
  <c r="A489" i="76" s="1"/>
  <c r="A490" i="76" s="1"/>
  <c r="A491" i="76" s="1"/>
  <c r="A492" i="76" s="1"/>
  <c r="A493" i="76" s="1"/>
  <c r="A494" i="76" s="1"/>
  <c r="A495" i="76" s="1"/>
  <c r="A496" i="76" s="1"/>
  <c r="A497" i="76" s="1"/>
  <c r="A498" i="76" s="1"/>
  <c r="A499" i="76" s="1"/>
  <c r="A500" i="76" s="1"/>
  <c r="A501" i="76" s="1"/>
  <c r="A502" i="76" s="1"/>
  <c r="A503" i="76" s="1"/>
  <c r="A504" i="76" s="1"/>
  <c r="A505" i="76" s="1"/>
  <c r="A506" i="76" s="1"/>
  <c r="A507" i="76" s="1"/>
  <c r="A508" i="76" s="1"/>
  <c r="A509" i="76" s="1"/>
  <c r="A510" i="76" s="1"/>
  <c r="A511" i="76" s="1"/>
  <c r="A512" i="76" s="1"/>
  <c r="A513" i="76" s="1"/>
  <c r="A514" i="76" s="1"/>
  <c r="A515" i="76" s="1"/>
  <c r="A516" i="76" s="1"/>
  <c r="A517" i="76" s="1"/>
  <c r="A518" i="76" s="1"/>
  <c r="A519" i="76" s="1"/>
  <c r="A520" i="76" s="1"/>
  <c r="A521" i="76" s="1"/>
  <c r="A522" i="76" s="1"/>
  <c r="A523" i="76" s="1"/>
  <c r="A524" i="76" s="1"/>
  <c r="A525" i="76" s="1"/>
  <c r="A526" i="76" s="1"/>
  <c r="A527" i="76" s="1"/>
  <c r="A528" i="76" s="1"/>
  <c r="A529" i="76" s="1"/>
  <c r="A530" i="76" s="1"/>
  <c r="A531" i="76" s="1"/>
  <c r="A532" i="76" s="1"/>
  <c r="A533" i="76" s="1"/>
  <c r="A534" i="76" s="1"/>
  <c r="A535" i="76" s="1"/>
  <c r="A536" i="76" s="1"/>
  <c r="A537" i="76" s="1"/>
  <c r="A538" i="76" s="1"/>
  <c r="A539" i="76" s="1"/>
  <c r="A540" i="76" s="1"/>
  <c r="A541" i="76" s="1"/>
  <c r="A542" i="76" s="1"/>
  <c r="A543" i="76" s="1"/>
  <c r="A544" i="76" s="1"/>
  <c r="A545" i="76" s="1"/>
  <c r="A546" i="76" s="1"/>
  <c r="A547" i="76" s="1"/>
  <c r="A548" i="76" s="1"/>
  <c r="A549" i="76" s="1"/>
  <c r="A550" i="76" s="1"/>
  <c r="A551" i="76" s="1"/>
  <c r="A552" i="76" s="1"/>
  <c r="A553" i="76" s="1"/>
  <c r="A554" i="76" s="1"/>
  <c r="A555" i="76" s="1"/>
  <c r="A556" i="76" s="1"/>
  <c r="A557" i="76" s="1"/>
  <c r="A558" i="76" s="1"/>
  <c r="A559" i="76" s="1"/>
  <c r="A560" i="76" s="1"/>
  <c r="A561" i="76" s="1"/>
  <c r="A562" i="76" s="1"/>
  <c r="A563" i="76" s="1"/>
  <c r="A564" i="76" s="1"/>
  <c r="A565" i="76" s="1"/>
  <c r="A566" i="76" s="1"/>
  <c r="A567" i="76" s="1"/>
  <c r="A568" i="76" s="1"/>
  <c r="A569" i="76" s="1"/>
  <c r="A570" i="76" s="1"/>
  <c r="A571" i="76" s="1"/>
  <c r="A572" i="76" s="1"/>
  <c r="A573" i="76" s="1"/>
  <c r="A574" i="76" s="1"/>
  <c r="A575" i="76" s="1"/>
  <c r="A576" i="76" s="1"/>
  <c r="A577" i="76" s="1"/>
  <c r="A578" i="76" s="1"/>
  <c r="A579" i="76" s="1"/>
  <c r="A580" i="76" s="1"/>
  <c r="A581" i="76" s="1"/>
  <c r="A582" i="76" s="1"/>
  <c r="A583" i="76" s="1"/>
  <c r="A584" i="76" s="1"/>
  <c r="A585" i="76" s="1"/>
  <c r="A586" i="76" s="1"/>
  <c r="A587" i="76" s="1"/>
  <c r="A588" i="76" s="1"/>
  <c r="A589" i="76" s="1"/>
  <c r="A590" i="76" s="1"/>
  <c r="A591" i="76" s="1"/>
  <c r="A592" i="76" s="1"/>
  <c r="A593" i="76" s="1"/>
  <c r="A594" i="76" s="1"/>
  <c r="A595" i="76" s="1"/>
  <c r="A596" i="76" s="1"/>
  <c r="A597" i="76" s="1"/>
  <c r="A598" i="76" s="1"/>
  <c r="A599" i="76" s="1"/>
  <c r="A600" i="76" s="1"/>
  <c r="A601" i="76" s="1"/>
  <c r="A602" i="76" s="1"/>
  <c r="A603" i="76" s="1"/>
  <c r="A604" i="76" s="1"/>
  <c r="A605" i="76" s="1"/>
  <c r="A606" i="76" s="1"/>
  <c r="A607" i="76" s="1"/>
  <c r="A608" i="76" s="1"/>
  <c r="A609" i="76" s="1"/>
  <c r="A610" i="76" s="1"/>
  <c r="A611" i="76" s="1"/>
  <c r="A612" i="76" s="1"/>
  <c r="A613" i="76" s="1"/>
  <c r="A614" i="76" s="1"/>
  <c r="A615" i="76" s="1"/>
  <c r="A616" i="76" s="1"/>
  <c r="A617" i="76" s="1"/>
  <c r="A618" i="76" s="1"/>
  <c r="A619" i="76" s="1"/>
  <c r="A620" i="76" s="1"/>
  <c r="A621" i="76" s="1"/>
  <c r="A622" i="76" s="1"/>
  <c r="A623" i="76" s="1"/>
  <c r="A624" i="76" s="1"/>
  <c r="A625" i="76" s="1"/>
  <c r="A626" i="76" s="1"/>
  <c r="A627" i="76" s="1"/>
  <c r="A628" i="76" s="1"/>
  <c r="A629" i="76" s="1"/>
  <c r="A630" i="76" s="1"/>
  <c r="A631" i="76" s="1"/>
  <c r="A632" i="76" s="1"/>
  <c r="A633" i="76" s="1"/>
  <c r="A634" i="76" s="1"/>
  <c r="A635" i="76" s="1"/>
  <c r="A636" i="76" s="1"/>
  <c r="A637" i="76" s="1"/>
  <c r="A638" i="76" s="1"/>
  <c r="A639" i="76" s="1"/>
  <c r="A640" i="76" s="1"/>
  <c r="A641" i="76" s="1"/>
  <c r="A642" i="76" s="1"/>
  <c r="A643" i="76" s="1"/>
  <c r="A644" i="76" s="1"/>
  <c r="A645" i="76" s="1"/>
  <c r="A646" i="76" s="1"/>
  <c r="A647" i="76" s="1"/>
  <c r="A648" i="76" s="1"/>
  <c r="A649" i="76" s="1"/>
  <c r="A650" i="76" s="1"/>
  <c r="A651" i="76" s="1"/>
  <c r="A652" i="76" s="1"/>
  <c r="A653" i="76" s="1"/>
  <c r="A654" i="76" s="1"/>
  <c r="A655" i="76" s="1"/>
  <c r="A656" i="76" s="1"/>
  <c r="A657" i="76" s="1"/>
  <c r="A658" i="76" s="1"/>
  <c r="A659" i="76" s="1"/>
  <c r="A660" i="76" s="1"/>
  <c r="A661" i="76" s="1"/>
  <c r="A662" i="76" s="1"/>
  <c r="A663" i="76" s="1"/>
  <c r="A664" i="76" s="1"/>
  <c r="A665" i="76" s="1"/>
  <c r="A666" i="76" s="1"/>
  <c r="A667" i="76" s="1"/>
  <c r="A668" i="76" s="1"/>
  <c r="A669" i="76" s="1"/>
  <c r="A670" i="76" s="1"/>
  <c r="A671" i="76" s="1"/>
  <c r="A672" i="76" s="1"/>
  <c r="A673" i="76" s="1"/>
  <c r="A674" i="76" s="1"/>
  <c r="A675" i="76" s="1"/>
  <c r="A676" i="76" s="1"/>
  <c r="A677" i="76" s="1"/>
  <c r="A678" i="76" s="1"/>
  <c r="A679" i="76" s="1"/>
  <c r="A680" i="76" s="1"/>
  <c r="A681" i="76" s="1"/>
  <c r="A682" i="76" s="1"/>
  <c r="A683" i="76" s="1"/>
  <c r="A684" i="76" s="1"/>
  <c r="A685" i="76" s="1"/>
  <c r="A686" i="76" s="1"/>
  <c r="A687" i="76" s="1"/>
  <c r="A688" i="76" s="1"/>
  <c r="A689" i="76" s="1"/>
  <c r="A690" i="76" s="1"/>
  <c r="A691" i="76" s="1"/>
  <c r="A692" i="76" s="1"/>
  <c r="A693" i="76" s="1"/>
  <c r="A694" i="76" s="1"/>
  <c r="A695" i="76" s="1"/>
  <c r="A696" i="76" s="1"/>
  <c r="A697" i="76" s="1"/>
  <c r="A698" i="76" s="1"/>
  <c r="A699" i="76" s="1"/>
  <c r="A700" i="76" s="1"/>
  <c r="A701" i="76" s="1"/>
  <c r="A702" i="76" s="1"/>
  <c r="A703" i="76" s="1"/>
  <c r="A704" i="76" s="1"/>
  <c r="A705" i="76" s="1"/>
  <c r="A706" i="76" s="1"/>
  <c r="A707" i="76" s="1"/>
  <c r="A708" i="76" s="1"/>
  <c r="A709" i="76" s="1"/>
  <c r="A710" i="76" s="1"/>
  <c r="A711" i="76" s="1"/>
  <c r="A712" i="76" s="1"/>
  <c r="A713" i="76" s="1"/>
  <c r="A714" i="76" s="1"/>
  <c r="A715" i="76" s="1"/>
  <c r="A716" i="76" s="1"/>
  <c r="A717" i="76" s="1"/>
  <c r="A718" i="76" s="1"/>
  <c r="A719" i="76" s="1"/>
  <c r="A720" i="76" s="1"/>
  <c r="A721" i="76" s="1"/>
  <c r="A722" i="76" s="1"/>
  <c r="A723" i="76" s="1"/>
  <c r="A724" i="76" s="1"/>
  <c r="A725" i="76" s="1"/>
  <c r="A726" i="76" s="1"/>
  <c r="A727" i="76" s="1"/>
  <c r="A728" i="76" s="1"/>
  <c r="A729" i="76" s="1"/>
  <c r="A730" i="76" s="1"/>
  <c r="A731" i="76" s="1"/>
  <c r="A732" i="76" s="1"/>
  <c r="A733" i="76" s="1"/>
  <c r="A734" i="76" s="1"/>
  <c r="A735" i="76" s="1"/>
  <c r="A736" i="76" s="1"/>
  <c r="A737" i="76" s="1"/>
  <c r="A738" i="76" s="1"/>
  <c r="A739" i="76" s="1"/>
  <c r="A740" i="76" s="1"/>
  <c r="A741" i="76" s="1"/>
  <c r="A742" i="76" s="1"/>
  <c r="A743" i="76" s="1"/>
  <c r="A744" i="76" s="1"/>
  <c r="A745" i="76" s="1"/>
  <c r="A746" i="76" s="1"/>
  <c r="A747" i="76" s="1"/>
  <c r="A748" i="76" s="1"/>
  <c r="A749" i="76" s="1"/>
  <c r="A750" i="76" s="1"/>
  <c r="A751" i="76" s="1"/>
  <c r="A752" i="76" s="1"/>
  <c r="A753" i="76" s="1"/>
  <c r="A754" i="76" s="1"/>
  <c r="A755" i="76" s="1"/>
  <c r="A756" i="76" s="1"/>
  <c r="A757" i="76" s="1"/>
  <c r="A758" i="76" s="1"/>
  <c r="A759" i="76" s="1"/>
  <c r="A760" i="76" s="1"/>
  <c r="A761" i="76" s="1"/>
  <c r="A762" i="76" s="1"/>
  <c r="A763" i="76" s="1"/>
  <c r="A764" i="76" s="1"/>
  <c r="A765" i="76" s="1"/>
  <c r="A766" i="76" s="1"/>
  <c r="A767" i="76" s="1"/>
  <c r="A768" i="76" s="1"/>
  <c r="A769" i="76" s="1"/>
  <c r="A770" i="76" s="1"/>
  <c r="A771" i="76" s="1"/>
  <c r="A772" i="76" s="1"/>
  <c r="A773" i="76" s="1"/>
  <c r="A774" i="76" s="1"/>
  <c r="A775" i="76" s="1"/>
  <c r="A776" i="76" s="1"/>
  <c r="A777" i="76" s="1"/>
  <c r="A778" i="76" s="1"/>
  <c r="A779" i="76" s="1"/>
  <c r="A780" i="76" s="1"/>
  <c r="A781" i="76" s="1"/>
  <c r="A782" i="76" s="1"/>
  <c r="A783" i="76" s="1"/>
  <c r="A784" i="76" s="1"/>
  <c r="A785" i="76" s="1"/>
  <c r="A786" i="76" s="1"/>
  <c r="A787" i="76" s="1"/>
  <c r="A788" i="76" s="1"/>
  <c r="A789" i="76" s="1"/>
  <c r="A790" i="76" s="1"/>
  <c r="A791" i="76" s="1"/>
  <c r="A792" i="76" s="1"/>
  <c r="A793" i="76" s="1"/>
  <c r="A794" i="76" s="1"/>
  <c r="A795" i="76" s="1"/>
  <c r="A796" i="76" s="1"/>
  <c r="A797" i="76" s="1"/>
  <c r="A798" i="76" s="1"/>
  <c r="A799" i="76" s="1"/>
  <c r="A800" i="76" s="1"/>
  <c r="A801" i="76" s="1"/>
  <c r="A802" i="76" s="1"/>
  <c r="A803" i="76" s="1"/>
  <c r="A804" i="76" s="1"/>
  <c r="A805" i="76" s="1"/>
  <c r="A806" i="76" s="1"/>
  <c r="A807" i="76" s="1"/>
  <c r="A808" i="76" s="1"/>
  <c r="A809" i="76" s="1"/>
  <c r="A810" i="76" s="1"/>
  <c r="A811" i="76" s="1"/>
  <c r="A812" i="76" s="1"/>
  <c r="A813" i="76" s="1"/>
  <c r="A814" i="76" s="1"/>
  <c r="A815" i="76" s="1"/>
  <c r="A816" i="76" s="1"/>
  <c r="A817" i="76" s="1"/>
  <c r="A818" i="76" s="1"/>
  <c r="A819" i="76" s="1"/>
  <c r="A820" i="76" s="1"/>
  <c r="A821" i="76" s="1"/>
  <c r="A822" i="76" s="1"/>
  <c r="A823" i="76" s="1"/>
  <c r="A824" i="76" s="1"/>
  <c r="A825" i="76" s="1"/>
  <c r="A826" i="76" s="1"/>
  <c r="A827" i="76" s="1"/>
  <c r="A828" i="76" s="1"/>
  <c r="A829" i="76" s="1"/>
  <c r="A830" i="76" s="1"/>
  <c r="A831" i="76" s="1"/>
  <c r="A832" i="76" s="1"/>
  <c r="A833" i="76" s="1"/>
  <c r="A834" i="76" s="1"/>
  <c r="A835" i="76" s="1"/>
  <c r="A836" i="76" s="1"/>
  <c r="A837" i="76" s="1"/>
  <c r="A838" i="76" s="1"/>
  <c r="A839" i="76" s="1"/>
  <c r="A840" i="76" s="1"/>
  <c r="A841" i="76" s="1"/>
  <c r="A842" i="76" s="1"/>
  <c r="A843" i="76" s="1"/>
  <c r="A844" i="76" s="1"/>
  <c r="A845" i="76" s="1"/>
  <c r="A846" i="76" s="1"/>
  <c r="A847" i="76" s="1"/>
  <c r="A848" i="76" s="1"/>
  <c r="A849" i="76" s="1"/>
  <c r="A850" i="76" s="1"/>
  <c r="A851" i="76" s="1"/>
  <c r="A852" i="76" s="1"/>
  <c r="A853" i="76" s="1"/>
  <c r="A854" i="76" s="1"/>
  <c r="A855" i="76" s="1"/>
  <c r="A856" i="76" s="1"/>
  <c r="A857" i="76" s="1"/>
  <c r="A858" i="76" s="1"/>
  <c r="A859" i="76" s="1"/>
  <c r="A860" i="76" s="1"/>
  <c r="A861" i="76" s="1"/>
  <c r="A862" i="76" s="1"/>
  <c r="A863" i="76" s="1"/>
  <c r="A864" i="76" s="1"/>
  <c r="A865" i="76" s="1"/>
  <c r="A866" i="76" s="1"/>
  <c r="A867" i="76" s="1"/>
  <c r="A868" i="76" s="1"/>
  <c r="A869" i="76" s="1"/>
  <c r="A870" i="76" s="1"/>
  <c r="A871" i="76" s="1"/>
  <c r="A872" i="76" s="1"/>
  <c r="A873" i="76" s="1"/>
  <c r="A874" i="76" s="1"/>
  <c r="A875" i="76" s="1"/>
  <c r="A876" i="76" s="1"/>
  <c r="A877" i="76" s="1"/>
  <c r="A878" i="76" s="1"/>
  <c r="A879" i="76" s="1"/>
  <c r="A880" i="76" s="1"/>
  <c r="A881" i="76" s="1"/>
  <c r="A882" i="76" s="1"/>
  <c r="A883" i="76" s="1"/>
  <c r="A884" i="76" s="1"/>
  <c r="A885" i="76" s="1"/>
  <c r="A886" i="76" s="1"/>
  <c r="A887" i="76" s="1"/>
  <c r="A888" i="76" s="1"/>
  <c r="A889" i="76" s="1"/>
  <c r="A890" i="76" s="1"/>
  <c r="A891" i="76" s="1"/>
  <c r="A892" i="76" s="1"/>
  <c r="A893" i="76" s="1"/>
  <c r="A894" i="76" s="1"/>
  <c r="A895" i="76" s="1"/>
  <c r="A896" i="76" s="1"/>
  <c r="A897" i="76" s="1"/>
  <c r="A898" i="76" s="1"/>
  <c r="A899" i="76" s="1"/>
  <c r="A900" i="76" s="1"/>
  <c r="A901" i="76" s="1"/>
  <c r="A902" i="76" s="1"/>
  <c r="A903" i="76" s="1"/>
  <c r="A904" i="76" s="1"/>
  <c r="A905" i="76" s="1"/>
  <c r="A906" i="76" s="1"/>
  <c r="A907" i="76" s="1"/>
  <c r="A908" i="76" s="1"/>
  <c r="A909" i="76" s="1"/>
  <c r="A910" i="76" s="1"/>
  <c r="A911" i="76" s="1"/>
  <c r="A912" i="76" s="1"/>
  <c r="A913" i="76" s="1"/>
  <c r="A914" i="76" s="1"/>
  <c r="A915" i="76" s="1"/>
  <c r="A916" i="76" s="1"/>
  <c r="A917" i="76" s="1"/>
  <c r="A918" i="76" s="1"/>
  <c r="A919" i="76" s="1"/>
  <c r="A920" i="76" s="1"/>
  <c r="A921" i="76" s="1"/>
  <c r="A922" i="76" s="1"/>
  <c r="A923" i="76" s="1"/>
  <c r="A924" i="76" s="1"/>
  <c r="A925" i="76" s="1"/>
  <c r="A926" i="76" s="1"/>
  <c r="A927" i="76" s="1"/>
  <c r="A928" i="76" s="1"/>
  <c r="A929" i="76" s="1"/>
  <c r="A930" i="76" s="1"/>
  <c r="A931" i="76" s="1"/>
  <c r="A932" i="76" s="1"/>
  <c r="A933" i="76" s="1"/>
  <c r="A934" i="76" s="1"/>
  <c r="A935" i="76" s="1"/>
  <c r="A936" i="76" s="1"/>
  <c r="A937" i="76" s="1"/>
  <c r="A938" i="76" s="1"/>
  <c r="A939" i="76" s="1"/>
  <c r="A940" i="76" s="1"/>
  <c r="A941" i="76" s="1"/>
  <c r="A942" i="76" s="1"/>
  <c r="A943" i="76" s="1"/>
  <c r="A944" i="76" s="1"/>
  <c r="A945" i="76" s="1"/>
  <c r="A946" i="76" s="1"/>
  <c r="A947" i="76" s="1"/>
  <c r="A948" i="76" s="1"/>
  <c r="A949" i="76" s="1"/>
  <c r="A950" i="76" s="1"/>
  <c r="A951" i="76" s="1"/>
  <c r="A952" i="76" s="1"/>
  <c r="A953" i="76" s="1"/>
  <c r="A954" i="76" s="1"/>
  <c r="A955" i="76" s="1"/>
  <c r="A956" i="76" s="1"/>
  <c r="A957" i="76" s="1"/>
  <c r="A958" i="76" s="1"/>
  <c r="A959" i="76" s="1"/>
  <c r="A960" i="76" s="1"/>
  <c r="A961" i="76" s="1"/>
  <c r="A962" i="76" s="1"/>
  <c r="A963" i="76" s="1"/>
  <c r="A964" i="76" s="1"/>
  <c r="A965" i="76" s="1"/>
  <c r="A966" i="76" s="1"/>
  <c r="A967" i="76" s="1"/>
  <c r="A968" i="76" s="1"/>
  <c r="A969" i="76" s="1"/>
  <c r="A970" i="76" s="1"/>
  <c r="A971" i="76" s="1"/>
  <c r="A972" i="76" s="1"/>
  <c r="A973" i="76" s="1"/>
  <c r="A974" i="76" s="1"/>
  <c r="A975" i="76" s="1"/>
  <c r="A976" i="76" s="1"/>
  <c r="A977" i="76" s="1"/>
  <c r="A978" i="76" s="1"/>
  <c r="A979" i="76" s="1"/>
  <c r="A980" i="76" s="1"/>
  <c r="A981" i="76" s="1"/>
  <c r="A982" i="76" s="1"/>
  <c r="A983" i="76" s="1"/>
  <c r="A984" i="76" s="1"/>
  <c r="A985" i="76" s="1"/>
  <c r="A986" i="76" s="1"/>
  <c r="A987" i="76" s="1"/>
  <c r="A988" i="76" s="1"/>
  <c r="A989" i="76" s="1"/>
  <c r="A990" i="76" s="1"/>
  <c r="A991" i="76" s="1"/>
  <c r="A992" i="76" s="1"/>
  <c r="A993" i="76" s="1"/>
  <c r="A994" i="76" s="1"/>
  <c r="A995" i="76" s="1"/>
  <c r="A996" i="76" s="1"/>
  <c r="A997" i="76" s="1"/>
  <c r="A998" i="76" s="1"/>
  <c r="A999" i="76" s="1"/>
  <c r="A1000" i="76" s="1"/>
  <c r="A1001" i="76" s="1"/>
  <c r="A1002" i="76" s="1"/>
  <c r="A1003" i="76" s="1"/>
  <c r="A1004" i="76" s="1"/>
  <c r="A1005" i="76" s="1"/>
  <c r="A1006" i="76" s="1"/>
  <c r="A1007" i="76" s="1"/>
  <c r="A1008" i="76" s="1"/>
  <c r="A1009" i="76" s="1"/>
  <c r="A1010" i="76" s="1"/>
  <c r="A1011" i="76" s="1"/>
  <c r="A1012" i="76" s="1"/>
  <c r="A1013" i="76" s="1"/>
  <c r="A1014" i="76" s="1"/>
  <c r="A1015" i="76" s="1"/>
  <c r="A1016" i="76" s="1"/>
  <c r="A1017" i="76" s="1"/>
  <c r="A1018" i="76" s="1"/>
  <c r="A1019" i="76" s="1"/>
  <c r="A1020" i="76" s="1"/>
  <c r="A1021" i="76" s="1"/>
  <c r="A1022" i="76" s="1"/>
  <c r="A1023" i="76" s="1"/>
  <c r="A1024" i="76" s="1"/>
  <c r="A1025" i="76" s="1"/>
  <c r="A1026" i="76" s="1"/>
  <c r="A1027" i="76" s="1"/>
  <c r="A1028" i="76" s="1"/>
  <c r="A1029" i="76" s="1"/>
  <c r="A1030" i="76" s="1"/>
  <c r="A1031" i="76" s="1"/>
  <c r="A1032" i="76" s="1"/>
  <c r="A1033" i="76" s="1"/>
  <c r="A1034" i="76" s="1"/>
  <c r="A1035" i="76" s="1"/>
  <c r="A1036" i="76" s="1"/>
  <c r="A1037" i="76" s="1"/>
  <c r="A1038" i="76" s="1"/>
  <c r="A1039" i="76" s="1"/>
  <c r="A1040" i="76" s="1"/>
  <c r="A1041" i="76" s="1"/>
  <c r="A1042" i="76" s="1"/>
  <c r="A1043" i="76" s="1"/>
  <c r="A1044" i="76" s="1"/>
  <c r="A1045" i="76" s="1"/>
  <c r="A1046" i="76" s="1"/>
  <c r="A1047" i="76" s="1"/>
  <c r="A1048" i="76" s="1"/>
  <c r="A1049" i="76" s="1"/>
  <c r="A1050" i="76" s="1"/>
  <c r="A1051" i="76" s="1"/>
  <c r="A1052" i="76" s="1"/>
  <c r="A1053" i="76" s="1"/>
  <c r="A1054" i="76" s="1"/>
  <c r="A1055" i="76" s="1"/>
  <c r="A1056" i="76" s="1"/>
  <c r="A1057" i="76" s="1"/>
  <c r="A1058" i="76" s="1"/>
  <c r="A1059" i="76" s="1"/>
  <c r="A1060" i="76" s="1"/>
  <c r="A1061" i="76" s="1"/>
  <c r="A1062" i="76" s="1"/>
  <c r="A1063" i="76" s="1"/>
  <c r="A1064" i="76" s="1"/>
  <c r="A1065" i="76" s="1"/>
  <c r="A1066" i="76" s="1"/>
  <c r="A1067" i="76" s="1"/>
  <c r="A1068" i="76" s="1"/>
  <c r="A1069" i="76" s="1"/>
  <c r="A1070" i="76" s="1"/>
  <c r="A1071" i="76" s="1"/>
  <c r="A1072" i="76" s="1"/>
  <c r="A1073" i="76" s="1"/>
  <c r="A1074" i="76" s="1"/>
  <c r="A1075" i="76" s="1"/>
  <c r="A1076" i="76" s="1"/>
  <c r="A1077" i="76" s="1"/>
  <c r="A1078" i="76" s="1"/>
  <c r="A1079" i="76" s="1"/>
  <c r="A1080" i="76" s="1"/>
  <c r="A1081" i="76" s="1"/>
  <c r="A1082" i="76" s="1"/>
  <c r="A1083" i="76" s="1"/>
  <c r="A1084" i="76" s="1"/>
  <c r="A1085" i="76" s="1"/>
  <c r="A1086" i="76" s="1"/>
  <c r="A1087" i="76" s="1"/>
  <c r="A1088" i="76" s="1"/>
  <c r="A1089" i="76" s="1"/>
  <c r="A1090" i="76" s="1"/>
  <c r="A1091" i="76" s="1"/>
  <c r="A1092" i="76" s="1"/>
  <c r="A1093" i="76" s="1"/>
  <c r="A1094" i="76" s="1"/>
  <c r="A1095" i="76" s="1"/>
  <c r="A1096" i="76" s="1"/>
  <c r="A1097" i="76" s="1"/>
  <c r="A1098" i="76" s="1"/>
  <c r="A1099" i="76" s="1"/>
  <c r="A1100" i="76" s="1"/>
  <c r="A1101" i="76" s="1"/>
  <c r="A1102" i="76" s="1"/>
  <c r="A1103" i="76" s="1"/>
  <c r="A1104" i="76" s="1"/>
  <c r="A1105" i="76" s="1"/>
  <c r="A1106" i="76" s="1"/>
  <c r="A1107" i="76" s="1"/>
  <c r="A1108" i="76" s="1"/>
  <c r="A1109" i="76" s="1"/>
  <c r="A1110" i="76" s="1"/>
  <c r="A1111" i="76" s="1"/>
  <c r="A1112" i="76" s="1"/>
  <c r="A1113" i="76" s="1"/>
  <c r="A1114" i="76" s="1"/>
  <c r="A1115" i="76" s="1"/>
  <c r="A1116" i="76" s="1"/>
  <c r="A1117" i="76" s="1"/>
  <c r="A1118" i="76" s="1"/>
  <c r="A1119" i="76" s="1"/>
  <c r="A1120" i="76" s="1"/>
  <c r="A1121" i="76" s="1"/>
  <c r="A1122" i="76" s="1"/>
  <c r="A1123" i="76" s="1"/>
  <c r="A1124" i="76" s="1"/>
  <c r="A1125" i="76" s="1"/>
  <c r="A1126" i="76" s="1"/>
  <c r="A1127" i="76" s="1"/>
  <c r="A1128" i="76" s="1"/>
  <c r="A1129" i="76" s="1"/>
  <c r="A1130" i="76" s="1"/>
  <c r="A1131" i="76" s="1"/>
  <c r="A1132" i="76" s="1"/>
  <c r="A1133" i="76" s="1"/>
  <c r="A1134" i="76" s="1"/>
  <c r="A1135" i="76" s="1"/>
  <c r="A1136" i="76" s="1"/>
  <c r="A1137" i="76" s="1"/>
  <c r="A1138" i="76" s="1"/>
  <c r="A1139" i="76" s="1"/>
  <c r="A1140" i="76" s="1"/>
  <c r="A1141" i="76" s="1"/>
  <c r="A1142" i="76" s="1"/>
  <c r="A1143" i="76" s="1"/>
  <c r="A1144" i="76" s="1"/>
  <c r="A1145" i="76" s="1"/>
  <c r="A1146" i="76" s="1"/>
  <c r="A1147" i="76" s="1"/>
  <c r="A1148" i="76" s="1"/>
  <c r="A1149" i="76" s="1"/>
  <c r="A1150" i="76" s="1"/>
  <c r="A1151" i="76" s="1"/>
  <c r="A1152" i="76" s="1"/>
  <c r="A1153" i="76" s="1"/>
  <c r="A1154" i="76" s="1"/>
  <c r="A1155" i="76" s="1"/>
  <c r="A1156" i="76" s="1"/>
  <c r="A1157" i="76" s="1"/>
  <c r="A1158" i="76" s="1"/>
  <c r="A1159" i="76" s="1"/>
  <c r="A1160" i="76" s="1"/>
  <c r="A1161" i="76" s="1"/>
  <c r="A1162" i="76" s="1"/>
  <c r="A1163" i="76" s="1"/>
  <c r="A1164" i="76" s="1"/>
  <c r="A1165" i="76" s="1"/>
  <c r="A1166" i="76" s="1"/>
  <c r="A1167" i="76" s="1"/>
  <c r="A1168" i="76" s="1"/>
  <c r="A1169" i="76" s="1"/>
  <c r="A1170" i="76" s="1"/>
  <c r="A1171" i="76" s="1"/>
  <c r="A1172" i="76" s="1"/>
  <c r="A1173" i="76" s="1"/>
  <c r="A1174" i="76" s="1"/>
  <c r="A1175" i="76" s="1"/>
  <c r="A1176" i="76" s="1"/>
  <c r="A1177" i="76" s="1"/>
  <c r="A1178" i="76" s="1"/>
  <c r="A1179" i="76" s="1"/>
  <c r="A1180" i="76" s="1"/>
  <c r="A1181" i="76" s="1"/>
  <c r="A1182" i="76" s="1"/>
  <c r="A1183" i="76" s="1"/>
  <c r="A1184" i="76" s="1"/>
  <c r="A1185" i="76" s="1"/>
  <c r="A1186" i="76" s="1"/>
  <c r="A1187" i="76" s="1"/>
  <c r="A1188" i="76" s="1"/>
  <c r="A1189" i="76" s="1"/>
  <c r="A1190" i="76" s="1"/>
  <c r="A1191" i="76" s="1"/>
  <c r="A1192" i="76" s="1"/>
  <c r="A1193" i="76" s="1"/>
  <c r="A1194" i="76" s="1"/>
  <c r="A1195" i="76" s="1"/>
  <c r="A1196" i="76" s="1"/>
  <c r="A1197" i="76" s="1"/>
  <c r="A1198" i="76" s="1"/>
  <c r="A1199" i="76" s="1"/>
  <c r="A1200" i="76" s="1"/>
  <c r="A1201" i="76" s="1"/>
  <c r="A1202" i="76" s="1"/>
  <c r="A1203" i="76" s="1"/>
  <c r="A1204" i="76" s="1"/>
  <c r="A1205" i="76" s="1"/>
  <c r="A1206" i="76" s="1"/>
  <c r="A1207" i="76" s="1"/>
  <c r="A1208" i="76" s="1"/>
  <c r="A1209" i="76" s="1"/>
  <c r="A1210" i="76" s="1"/>
  <c r="A1211" i="76" s="1"/>
  <c r="A1212" i="76" s="1"/>
  <c r="A1213" i="76" s="1"/>
  <c r="A1214" i="76" s="1"/>
  <c r="A1215" i="76" s="1"/>
  <c r="A1216" i="76" s="1"/>
  <c r="A1217" i="76" s="1"/>
  <c r="A1218" i="76" s="1"/>
  <c r="A1219" i="76" s="1"/>
  <c r="A1220" i="76" s="1"/>
  <c r="A1221" i="76" s="1"/>
  <c r="A1222" i="76" s="1"/>
  <c r="A1223" i="76" s="1"/>
  <c r="A1224" i="76" s="1"/>
  <c r="A1225" i="76" s="1"/>
  <c r="A1226" i="76" s="1"/>
  <c r="A1227" i="76" s="1"/>
  <c r="A1228" i="76" s="1"/>
  <c r="A1229" i="76" s="1"/>
  <c r="A1230" i="76" s="1"/>
  <c r="A1231" i="76" s="1"/>
  <c r="A1232" i="76" s="1"/>
  <c r="A1233" i="76" s="1"/>
  <c r="A1234" i="76" s="1"/>
  <c r="A1235" i="76" s="1"/>
  <c r="A1236" i="76" s="1"/>
  <c r="A1237" i="76" s="1"/>
  <c r="A1238" i="76" s="1"/>
  <c r="A1239" i="76" s="1"/>
  <c r="A1240" i="76" s="1"/>
  <c r="A1241" i="76" s="1"/>
  <c r="A1242" i="76" s="1"/>
  <c r="A1243" i="76" s="1"/>
  <c r="A1244" i="76" s="1"/>
  <c r="A1245" i="76" s="1"/>
  <c r="A1246" i="76" s="1"/>
  <c r="A1247" i="76" s="1"/>
  <c r="A1248" i="76" s="1"/>
  <c r="A1249" i="76" s="1"/>
  <c r="A1250" i="76" s="1"/>
  <c r="A1251" i="76" s="1"/>
  <c r="A1252" i="76" s="1"/>
  <c r="A1253" i="76" s="1"/>
  <c r="A1254" i="76" s="1"/>
  <c r="A1255" i="76" s="1"/>
  <c r="A1256" i="76" s="1"/>
  <c r="A1257" i="76" s="1"/>
  <c r="A1258" i="76" s="1"/>
  <c r="A1259" i="76" s="1"/>
  <c r="A1260" i="76" s="1"/>
  <c r="A1261" i="76" s="1"/>
  <c r="A1262" i="76" s="1"/>
  <c r="A1263" i="76" s="1"/>
  <c r="A1264" i="76" s="1"/>
  <c r="A1265" i="76" s="1"/>
  <c r="A1266" i="76" s="1"/>
  <c r="A1267" i="76" s="1"/>
  <c r="A1268" i="76" s="1"/>
  <c r="A1269" i="76" s="1"/>
  <c r="A1270" i="76" s="1"/>
  <c r="A1271" i="76" s="1"/>
  <c r="A1272" i="76" s="1"/>
  <c r="A1273" i="76" s="1"/>
  <c r="A1274" i="76" s="1"/>
  <c r="A1275" i="76" s="1"/>
  <c r="A1276" i="76" s="1"/>
  <c r="A1277" i="76" s="1"/>
  <c r="A1278" i="76" s="1"/>
  <c r="A1279" i="76" s="1"/>
  <c r="A1280" i="76" s="1"/>
  <c r="A1281" i="76" s="1"/>
  <c r="A1282" i="76" s="1"/>
  <c r="A1283" i="76" s="1"/>
  <c r="A1284" i="76" s="1"/>
  <c r="A1285" i="76" s="1"/>
  <c r="A1286" i="76" s="1"/>
  <c r="A1287" i="76" s="1"/>
  <c r="A1288" i="76" s="1"/>
  <c r="A1289" i="76" s="1"/>
  <c r="A1290" i="76" s="1"/>
  <c r="A1291" i="76" s="1"/>
  <c r="A1292" i="76" s="1"/>
  <c r="A1293" i="76" s="1"/>
  <c r="A1294" i="76" s="1"/>
  <c r="A1295" i="76" s="1"/>
  <c r="A1296" i="76" s="1"/>
  <c r="A1297" i="76" s="1"/>
  <c r="A1298" i="76" s="1"/>
  <c r="A1299" i="76" s="1"/>
  <c r="A1300" i="76" s="1"/>
  <c r="A1301" i="76" s="1"/>
  <c r="A1302" i="76" s="1"/>
  <c r="A1303" i="76" s="1"/>
  <c r="A1304" i="76" s="1"/>
  <c r="A1305" i="76" s="1"/>
  <c r="A1306" i="76" s="1"/>
  <c r="A1307" i="76" s="1"/>
  <c r="A1308" i="76" s="1"/>
  <c r="A1309" i="76" s="1"/>
  <c r="A1310" i="76" s="1"/>
  <c r="A1311" i="76" s="1"/>
  <c r="A1312" i="76" s="1"/>
  <c r="A1313" i="76" s="1"/>
  <c r="A1314" i="76" s="1"/>
  <c r="A1315" i="76" s="1"/>
  <c r="A1316" i="76" s="1"/>
  <c r="A1317" i="76" s="1"/>
  <c r="A1318" i="76" s="1"/>
  <c r="A1319" i="76" s="1"/>
  <c r="A1320" i="76" s="1"/>
  <c r="A1321" i="76" s="1"/>
  <c r="A1322" i="76" s="1"/>
  <c r="A1323" i="76" s="1"/>
  <c r="A1324" i="76" s="1"/>
  <c r="A1325" i="76" s="1"/>
  <c r="A1326" i="76" s="1"/>
  <c r="A1327" i="76" s="1"/>
  <c r="A1328" i="76" s="1"/>
  <c r="A1329" i="76" s="1"/>
  <c r="A1330" i="76" s="1"/>
  <c r="A1331" i="76" s="1"/>
  <c r="A1332" i="76" s="1"/>
  <c r="A1333" i="76" s="1"/>
  <c r="A1334" i="76" s="1"/>
  <c r="A1335" i="76" s="1"/>
  <c r="A1336" i="76" s="1"/>
  <c r="A1337" i="76" s="1"/>
  <c r="A1338" i="76" s="1"/>
  <c r="A1339" i="76" s="1"/>
  <c r="A1340" i="76" s="1"/>
  <c r="A1341" i="76" s="1"/>
  <c r="A1342" i="76" s="1"/>
  <c r="A1343" i="76" s="1"/>
  <c r="A1344" i="76" s="1"/>
  <c r="A1345" i="76" s="1"/>
  <c r="A1346" i="76" s="1"/>
  <c r="A1347" i="76" s="1"/>
  <c r="A1348" i="76" s="1"/>
  <c r="A1349" i="76" s="1"/>
  <c r="A1350" i="76" s="1"/>
  <c r="A1351" i="76" s="1"/>
  <c r="A1352" i="76" s="1"/>
  <c r="A1353" i="76" s="1"/>
  <c r="A1354" i="76" s="1"/>
  <c r="A1355" i="76" s="1"/>
  <c r="A1356" i="76" s="1"/>
  <c r="A1357" i="76" s="1"/>
  <c r="A1358" i="76" s="1"/>
  <c r="A1359" i="76" s="1"/>
  <c r="A1360" i="76" s="1"/>
  <c r="A1361" i="76" s="1"/>
  <c r="A1362" i="76" s="1"/>
  <c r="A1363" i="76" s="1"/>
  <c r="A1364" i="76" s="1"/>
  <c r="A1365" i="76" s="1"/>
  <c r="A1366" i="76" s="1"/>
  <c r="A1367" i="76" s="1"/>
  <c r="A1368" i="76" s="1"/>
  <c r="A1369" i="76" s="1"/>
  <c r="A1370" i="76" s="1"/>
  <c r="A1371" i="76" s="1"/>
  <c r="A1372" i="76" s="1"/>
  <c r="A1373" i="76" s="1"/>
  <c r="A1374" i="76" s="1"/>
  <c r="A1375" i="76" s="1"/>
  <c r="A1376" i="76" s="1"/>
  <c r="A1377" i="76" s="1"/>
  <c r="A1378" i="76" s="1"/>
  <c r="A1379" i="76" s="1"/>
  <c r="A1380" i="76" s="1"/>
  <c r="A1381" i="76" s="1"/>
  <c r="A1382" i="76" s="1"/>
  <c r="A1383" i="76" s="1"/>
  <c r="A1384" i="76" s="1"/>
  <c r="A1385" i="76" s="1"/>
  <c r="A1386" i="76" s="1"/>
  <c r="A1387" i="76" s="1"/>
  <c r="A1388" i="76" s="1"/>
  <c r="A1389" i="76" s="1"/>
  <c r="A1390" i="76" s="1"/>
  <c r="A1391" i="76" s="1"/>
  <c r="A1392" i="76" s="1"/>
  <c r="A1393" i="76" s="1"/>
  <c r="A1394" i="76" s="1"/>
  <c r="A1395" i="76" s="1"/>
  <c r="A1396" i="76" s="1"/>
  <c r="A1397" i="76" s="1"/>
  <c r="A1398" i="76" s="1"/>
  <c r="A1399" i="76" s="1"/>
  <c r="A1400" i="76" s="1"/>
  <c r="A1401" i="76" s="1"/>
  <c r="A1402" i="76" s="1"/>
  <c r="A1403" i="76" s="1"/>
  <c r="A1404" i="76" s="1"/>
  <c r="A1405" i="76" s="1"/>
  <c r="A1406" i="76" s="1"/>
  <c r="A1407" i="76" s="1"/>
  <c r="A1408" i="76" s="1"/>
  <c r="A1409" i="76" s="1"/>
  <c r="A1410" i="76" s="1"/>
  <c r="A1411" i="76" s="1"/>
  <c r="A1412" i="76" s="1"/>
  <c r="A1413" i="76" s="1"/>
  <c r="A1414" i="76" s="1"/>
  <c r="A1415" i="76" s="1"/>
  <c r="A1416" i="76" s="1"/>
  <c r="A1417" i="76" s="1"/>
  <c r="A1418" i="76" s="1"/>
  <c r="A1419" i="76" s="1"/>
  <c r="A1420" i="76" s="1"/>
  <c r="A1421" i="76" s="1"/>
  <c r="A1422" i="76" s="1"/>
  <c r="A1423" i="76" s="1"/>
  <c r="A1424" i="76" s="1"/>
  <c r="A1425" i="76" s="1"/>
  <c r="A1426" i="76" s="1"/>
  <c r="A1427" i="76" s="1"/>
  <c r="A1428" i="76" s="1"/>
  <c r="A1429" i="76" s="1"/>
  <c r="A1430" i="76" s="1"/>
  <c r="A1431" i="76" s="1"/>
  <c r="A1432" i="76" s="1"/>
  <c r="A1433" i="76" s="1"/>
  <c r="A1434" i="76" s="1"/>
  <c r="A1435" i="76" s="1"/>
  <c r="A1436" i="76" s="1"/>
  <c r="A1437" i="76" s="1"/>
  <c r="A1438" i="76" s="1"/>
  <c r="A1439" i="76" s="1"/>
  <c r="A1440" i="76" s="1"/>
  <c r="A1441" i="76" s="1"/>
  <c r="A1442" i="76" s="1"/>
  <c r="A1443" i="76" s="1"/>
  <c r="A1444" i="76" s="1"/>
  <c r="A1445" i="76" s="1"/>
  <c r="A1446" i="76" s="1"/>
  <c r="A1447" i="76" s="1"/>
  <c r="A1448" i="76" s="1"/>
  <c r="A1449" i="76" s="1"/>
  <c r="A1450" i="76" s="1"/>
  <c r="A1451" i="76" s="1"/>
  <c r="A1452" i="76" s="1"/>
  <c r="A1453" i="76" s="1"/>
  <c r="A1454" i="76" s="1"/>
  <c r="A1455" i="76" s="1"/>
  <c r="A1456" i="76" s="1"/>
  <c r="A1457" i="76" s="1"/>
  <c r="A1458" i="76" s="1"/>
  <c r="A1459" i="76" s="1"/>
  <c r="A1460" i="76" s="1"/>
  <c r="A1461" i="76" s="1"/>
  <c r="A1462" i="76" s="1"/>
  <c r="A1463" i="76" s="1"/>
  <c r="A1464" i="76" s="1"/>
  <c r="A1465" i="76" s="1"/>
  <c r="A1466" i="76" s="1"/>
  <c r="A1467" i="76" s="1"/>
  <c r="A1468" i="76" s="1"/>
  <c r="A1469" i="76" s="1"/>
  <c r="A1470" i="76" s="1"/>
  <c r="A1471" i="76" s="1"/>
  <c r="A1472" i="76" s="1"/>
  <c r="A1473" i="76" s="1"/>
  <c r="A1474" i="76" s="1"/>
  <c r="A1475" i="76" s="1"/>
  <c r="A1476" i="76" s="1"/>
  <c r="A1477" i="76" s="1"/>
  <c r="A1478" i="76" s="1"/>
  <c r="A1479" i="76" s="1"/>
  <c r="A1480" i="76" s="1"/>
  <c r="A1481" i="76" s="1"/>
  <c r="A1482" i="76" s="1"/>
  <c r="A1483" i="76" s="1"/>
  <c r="A1484" i="76" s="1"/>
  <c r="A1485" i="76" s="1"/>
  <c r="A1486" i="76" s="1"/>
  <c r="A1487" i="76" s="1"/>
  <c r="A1488" i="76" s="1"/>
  <c r="A1489" i="76" s="1"/>
  <c r="A1490" i="76" s="1"/>
  <c r="A1491" i="76" s="1"/>
  <c r="A1492" i="76" s="1"/>
  <c r="A1493" i="76" s="1"/>
  <c r="A1494" i="76" s="1"/>
  <c r="A1495" i="76" s="1"/>
  <c r="A1496" i="76" s="1"/>
  <c r="A1497" i="76" s="1"/>
  <c r="A1498" i="76" s="1"/>
  <c r="A1499" i="76" s="1"/>
  <c r="A1500" i="76" s="1"/>
  <c r="A1501" i="76" s="1"/>
  <c r="A1502" i="76" s="1"/>
  <c r="A1503" i="76" s="1"/>
  <c r="A1504" i="76" s="1"/>
  <c r="A1505" i="76" s="1"/>
  <c r="A1506" i="76" s="1"/>
  <c r="A1507" i="76" s="1"/>
  <c r="A1508" i="76" s="1"/>
  <c r="A1509" i="76" s="1"/>
  <c r="A1510" i="76" s="1"/>
  <c r="A1511" i="76" s="1"/>
  <c r="A1512" i="76" s="1"/>
  <c r="A1513" i="76" s="1"/>
  <c r="A1514" i="76" s="1"/>
  <c r="A1515" i="76" s="1"/>
  <c r="A1516" i="76" s="1"/>
  <c r="A1517" i="76" s="1"/>
  <c r="A1518" i="76" s="1"/>
  <c r="A1519" i="76" s="1"/>
  <c r="A1520" i="76" s="1"/>
  <c r="A1521" i="76" s="1"/>
  <c r="A1522" i="76" s="1"/>
  <c r="A1523" i="76" s="1"/>
  <c r="A1524" i="76" s="1"/>
  <c r="A1525" i="76" s="1"/>
  <c r="A1526" i="76" s="1"/>
  <c r="A1527" i="76" s="1"/>
  <c r="A1528" i="76" s="1"/>
  <c r="A1529" i="76" s="1"/>
  <c r="A1530" i="76" s="1"/>
  <c r="A1531" i="76" s="1"/>
  <c r="A1532" i="76" s="1"/>
  <c r="A1533" i="76" s="1"/>
  <c r="A1534" i="76" s="1"/>
  <c r="A1535" i="76" s="1"/>
  <c r="A1536" i="76" s="1"/>
  <c r="A1537" i="76" s="1"/>
  <c r="A1538" i="76" s="1"/>
  <c r="A1539" i="76" s="1"/>
  <c r="A1540" i="76" s="1"/>
  <c r="A1541" i="76" s="1"/>
  <c r="A1542" i="76" s="1"/>
  <c r="A1543" i="76" s="1"/>
  <c r="A1544" i="76" s="1"/>
  <c r="A1545" i="76" s="1"/>
  <c r="A1546" i="76" s="1"/>
  <c r="A1547" i="76" s="1"/>
  <c r="A1548" i="76" s="1"/>
  <c r="A1549" i="76" s="1"/>
  <c r="A1550" i="76" s="1"/>
  <c r="A1551" i="76" s="1"/>
  <c r="A1552" i="76" s="1"/>
  <c r="A1553" i="76" s="1"/>
  <c r="A1554" i="76" s="1"/>
  <c r="A1555" i="76" s="1"/>
  <c r="A1556" i="76" s="1"/>
  <c r="A1557" i="76" s="1"/>
  <c r="A1558" i="76" s="1"/>
  <c r="A1559" i="76" s="1"/>
  <c r="A1560" i="76" s="1"/>
  <c r="A1561" i="76" s="1"/>
  <c r="A1562" i="76" s="1"/>
  <c r="A1563" i="76" s="1"/>
  <c r="A1564" i="76" s="1"/>
  <c r="A1565" i="76" s="1"/>
  <c r="A1566" i="76" s="1"/>
  <c r="A1567" i="76" s="1"/>
  <c r="A1568" i="76" s="1"/>
  <c r="A1569" i="76" s="1"/>
  <c r="A1570" i="76" s="1"/>
  <c r="A1571" i="76" s="1"/>
  <c r="A1572" i="76" s="1"/>
  <c r="A1573" i="76" s="1"/>
  <c r="A1574" i="76" s="1"/>
  <c r="A1575" i="76" s="1"/>
  <c r="A1576" i="76" s="1"/>
  <c r="A1577" i="76" s="1"/>
  <c r="A1578" i="76" s="1"/>
  <c r="A1579" i="76" s="1"/>
  <c r="A1580" i="76" s="1"/>
  <c r="A1581" i="76" s="1"/>
  <c r="A1582" i="76" s="1"/>
  <c r="A1583" i="76" s="1"/>
  <c r="A1584" i="76" s="1"/>
  <c r="A1585" i="76" s="1"/>
  <c r="A1586" i="76" s="1"/>
  <c r="A1587" i="76" s="1"/>
  <c r="A1588" i="76" s="1"/>
  <c r="A1589" i="76" s="1"/>
  <c r="A1590" i="76" s="1"/>
  <c r="A1591" i="76" s="1"/>
  <c r="A1592" i="76" s="1"/>
  <c r="A1593" i="76" s="1"/>
  <c r="A1594" i="76" s="1"/>
  <c r="A1595" i="76" s="1"/>
  <c r="A1596" i="76" s="1"/>
  <c r="A1597" i="76" s="1"/>
  <c r="A1598" i="76" s="1"/>
  <c r="A1599" i="76" s="1"/>
  <c r="A1600" i="76" s="1"/>
  <c r="A1601" i="76" s="1"/>
  <c r="A1602" i="76" s="1"/>
  <c r="A1603" i="76" s="1"/>
  <c r="A1604" i="76" s="1"/>
  <c r="A1605" i="76" s="1"/>
  <c r="A1606" i="76" s="1"/>
  <c r="A1607" i="76" s="1"/>
  <c r="A1608" i="76" s="1"/>
  <c r="A1609" i="76" s="1"/>
  <c r="A1610" i="76" s="1"/>
  <c r="A1611" i="76" s="1"/>
  <c r="A1612" i="76" s="1"/>
  <c r="A1613" i="76" s="1"/>
  <c r="A1614" i="76" s="1"/>
  <c r="A1615" i="76" s="1"/>
  <c r="A1616" i="76" s="1"/>
  <c r="A1617" i="76" s="1"/>
  <c r="A1618" i="76" s="1"/>
  <c r="A1619" i="76" s="1"/>
  <c r="A1620" i="76" s="1"/>
  <c r="A1621" i="76" s="1"/>
  <c r="A1622" i="76" s="1"/>
  <c r="A1623" i="76" s="1"/>
  <c r="A1624" i="76" s="1"/>
  <c r="A1625" i="76" s="1"/>
  <c r="A1626" i="76" s="1"/>
  <c r="A1627" i="76" s="1"/>
  <c r="A1628" i="76" s="1"/>
  <c r="A1629" i="76" s="1"/>
  <c r="A1630" i="76" s="1"/>
  <c r="A1631" i="76" s="1"/>
  <c r="A1632" i="76" s="1"/>
  <c r="A1633" i="76" s="1"/>
  <c r="A1634" i="76" s="1"/>
  <c r="A1635" i="76" s="1"/>
  <c r="A1636" i="76" s="1"/>
  <c r="A1637" i="76" s="1"/>
  <c r="A1638" i="76" s="1"/>
  <c r="A1639" i="76" s="1"/>
  <c r="A1640" i="76" s="1"/>
  <c r="A1641" i="76" s="1"/>
  <c r="A1642" i="76" s="1"/>
  <c r="A1643" i="76" s="1"/>
  <c r="A1644" i="76" s="1"/>
  <c r="A1645" i="76" s="1"/>
  <c r="A1646" i="76" s="1"/>
  <c r="A1647" i="76" s="1"/>
  <c r="A1648" i="76" s="1"/>
  <c r="A1649" i="76" s="1"/>
  <c r="A1650" i="76" s="1"/>
  <c r="A1651" i="76" s="1"/>
  <c r="A1652" i="76" s="1"/>
  <c r="A1653" i="76" s="1"/>
  <c r="A1654" i="76" s="1"/>
  <c r="A1655" i="76" s="1"/>
  <c r="A1656" i="76" s="1"/>
  <c r="A1657" i="76" s="1"/>
  <c r="A1658" i="76" s="1"/>
  <c r="A1659" i="76" s="1"/>
  <c r="A1660" i="76" s="1"/>
  <c r="A1661" i="76" s="1"/>
  <c r="A1662" i="76" s="1"/>
  <c r="A1663" i="76" s="1"/>
  <c r="A1664" i="76" s="1"/>
  <c r="A1665" i="76" s="1"/>
  <c r="A1666" i="76" s="1"/>
  <c r="A1667" i="76" s="1"/>
  <c r="A1668" i="76" s="1"/>
  <c r="A1669" i="76" s="1"/>
  <c r="A1670" i="76" s="1"/>
  <c r="A1671" i="76" s="1"/>
  <c r="A1672" i="76" s="1"/>
  <c r="A1673" i="76" s="1"/>
  <c r="A1674" i="76" s="1"/>
  <c r="A1675" i="76" s="1"/>
  <c r="A1676" i="76" s="1"/>
  <c r="A1677" i="76" s="1"/>
  <c r="A1678" i="76" s="1"/>
  <c r="A1679" i="76" s="1"/>
  <c r="A1680" i="76" s="1"/>
  <c r="A1681" i="76" s="1"/>
  <c r="A1682" i="76" s="1"/>
  <c r="A1683" i="76" s="1"/>
  <c r="A1684" i="76" s="1"/>
  <c r="A1685" i="76" s="1"/>
  <c r="A1686" i="76" s="1"/>
  <c r="A1687" i="76" s="1"/>
  <c r="A1688" i="76" s="1"/>
  <c r="A1689" i="76" s="1"/>
  <c r="A1690" i="76" s="1"/>
  <c r="A1691" i="76" s="1"/>
  <c r="A1692" i="76" s="1"/>
  <c r="A1693" i="76" s="1"/>
  <c r="A1694" i="76" s="1"/>
  <c r="A1695" i="76" s="1"/>
  <c r="A1696" i="76" s="1"/>
  <c r="A1697" i="76" s="1"/>
  <c r="A1698" i="76" s="1"/>
  <c r="A1699" i="76" s="1"/>
  <c r="A1700" i="76" s="1"/>
  <c r="A1701" i="76" s="1"/>
  <c r="A1702" i="76" s="1"/>
  <c r="A1703" i="76" s="1"/>
  <c r="A1704" i="76" s="1"/>
  <c r="A1705" i="76" s="1"/>
  <c r="A1706" i="76" s="1"/>
  <c r="A1707" i="76" s="1"/>
  <c r="A1708" i="76" s="1"/>
  <c r="A1709" i="76" s="1"/>
  <c r="A1710" i="76" s="1"/>
  <c r="A1711" i="76" s="1"/>
  <c r="A1712" i="76" s="1"/>
  <c r="A1713" i="76" s="1"/>
  <c r="A1714" i="76" s="1"/>
  <c r="A1715" i="76" s="1"/>
  <c r="A1716" i="76" s="1"/>
  <c r="A1717" i="76" s="1"/>
  <c r="A1718" i="76" s="1"/>
  <c r="A1719" i="76" s="1"/>
  <c r="A1720" i="76" s="1"/>
  <c r="A1721" i="76" s="1"/>
  <c r="A1722" i="76" s="1"/>
  <c r="A1723" i="76" s="1"/>
  <c r="A1724" i="76" s="1"/>
  <c r="A1725" i="76" s="1"/>
  <c r="A1726" i="76" s="1"/>
  <c r="A1727" i="76" s="1"/>
  <c r="A1728" i="76" s="1"/>
  <c r="A1729" i="76" s="1"/>
  <c r="A1730" i="76" s="1"/>
  <c r="A1731" i="76" s="1"/>
  <c r="A1732" i="76" s="1"/>
  <c r="A1733" i="76" s="1"/>
  <c r="A1734" i="76" s="1"/>
  <c r="A1735" i="76" s="1"/>
  <c r="A1736" i="76" s="1"/>
  <c r="A1737" i="76" s="1"/>
  <c r="A1738" i="76" s="1"/>
  <c r="A1739" i="76" s="1"/>
  <c r="A1740" i="76" s="1"/>
  <c r="A1741" i="76" s="1"/>
  <c r="A1742" i="76" s="1"/>
  <c r="A1743" i="76" s="1"/>
  <c r="A1744" i="76" s="1"/>
  <c r="A1745" i="76" s="1"/>
  <c r="A1746" i="76" s="1"/>
  <c r="A1747" i="76" s="1"/>
  <c r="A1748" i="76" s="1"/>
  <c r="A1749" i="76" s="1"/>
  <c r="A1750" i="76" s="1"/>
  <c r="A1751" i="76" s="1"/>
  <c r="A1752" i="76" s="1"/>
  <c r="A1753" i="76" s="1"/>
  <c r="A1754" i="76" s="1"/>
  <c r="A1755" i="76" s="1"/>
  <c r="A1756" i="76" s="1"/>
  <c r="A1757" i="76" s="1"/>
  <c r="A1758" i="76" s="1"/>
  <c r="A1759" i="76" s="1"/>
  <c r="A1760" i="76" s="1"/>
  <c r="A1761" i="76" s="1"/>
  <c r="A1762" i="76" s="1"/>
  <c r="A1763" i="76" s="1"/>
  <c r="A1764" i="76" s="1"/>
  <c r="A1765" i="76" s="1"/>
  <c r="A1766" i="76" s="1"/>
  <c r="A1767" i="76" s="1"/>
  <c r="A1768" i="76" s="1"/>
  <c r="A1769" i="76" s="1"/>
  <c r="A1770" i="76" s="1"/>
  <c r="A1771" i="76" s="1"/>
  <c r="A1772" i="76" s="1"/>
  <c r="A1773" i="76" s="1"/>
  <c r="A1774" i="76" s="1"/>
  <c r="A1775" i="76" s="1"/>
  <c r="A1776" i="76" s="1"/>
  <c r="A1777" i="76" s="1"/>
  <c r="A1778" i="76" s="1"/>
  <c r="A1779" i="76" s="1"/>
  <c r="A1780" i="76" s="1"/>
  <c r="A1781" i="76" s="1"/>
  <c r="A1782" i="76" s="1"/>
  <c r="A1783" i="76" s="1"/>
  <c r="A1784" i="76" s="1"/>
  <c r="A1785" i="76" s="1"/>
  <c r="A1786" i="76" s="1"/>
  <c r="A1787" i="76" s="1"/>
  <c r="A1788" i="76" s="1"/>
  <c r="A1789" i="76" s="1"/>
  <c r="A1790" i="76" s="1"/>
  <c r="A1791" i="76" s="1"/>
  <c r="A1792" i="76" s="1"/>
  <c r="A1793" i="76" s="1"/>
  <c r="A1794" i="76" s="1"/>
  <c r="A1795" i="76" s="1"/>
  <c r="A1796" i="76" s="1"/>
  <c r="A1797" i="76" s="1"/>
  <c r="A1798" i="76" s="1"/>
  <c r="A1799" i="76" s="1"/>
  <c r="A1800" i="76" s="1"/>
  <c r="A1801" i="76" s="1"/>
  <c r="F1572" i="76"/>
  <c r="F1573" i="76"/>
  <c r="F1574" i="76"/>
  <c r="F1575" i="76"/>
  <c r="F1576" i="76" s="1"/>
  <c r="F1577" i="76" s="1"/>
  <c r="F1578" i="76" s="1"/>
  <c r="F1579" i="76"/>
  <c r="F1580" i="76" s="1"/>
  <c r="F1581" i="76" s="1"/>
  <c r="F1582" i="76" s="1"/>
  <c r="F1583" i="76"/>
  <c r="F1584" i="76" s="1"/>
  <c r="F1585" i="76" s="1"/>
  <c r="F1586" i="76" s="1"/>
  <c r="F1587" i="76" s="1"/>
  <c r="F1588" i="76" s="1"/>
  <c r="F1589" i="76" s="1"/>
  <c r="F1590" i="76" s="1"/>
  <c r="F1591" i="76" s="1"/>
  <c r="F1592" i="76" s="1"/>
  <c r="F1593" i="76" s="1"/>
  <c r="F1594" i="76" s="1"/>
  <c r="F1595" i="76" s="1"/>
  <c r="F1596" i="76" s="1"/>
  <c r="F1597" i="76" s="1"/>
  <c r="F1598" i="76" s="1"/>
  <c r="F1599" i="76"/>
  <c r="F1600" i="76" s="1"/>
  <c r="F1601" i="76" s="1"/>
  <c r="F1602" i="76" s="1"/>
  <c r="F1603" i="76" s="1"/>
  <c r="F1604" i="76" s="1"/>
  <c r="F1605" i="76" s="1"/>
  <c r="F1606" i="76" s="1"/>
  <c r="F1607" i="76" s="1"/>
  <c r="F1608" i="76" s="1"/>
  <c r="F1609" i="76" s="1"/>
  <c r="F1610" i="76" s="1"/>
  <c r="F1611" i="76" s="1"/>
  <c r="F1612" i="76" s="1"/>
  <c r="F1613" i="76" s="1"/>
  <c r="F1614" i="76" s="1"/>
  <c r="F1615" i="76" s="1"/>
  <c r="F1616" i="76" s="1"/>
  <c r="F1617" i="76" s="1"/>
  <c r="F1618" i="76" s="1"/>
  <c r="F1619" i="76" s="1"/>
  <c r="F1620" i="76" s="1"/>
  <c r="F1621" i="76" s="1"/>
  <c r="F1622" i="76" s="1"/>
  <c r="F1623" i="76" s="1"/>
  <c r="F1624" i="76" s="1"/>
  <c r="F1625" i="76" s="1"/>
  <c r="F1626" i="76" s="1"/>
  <c r="F1627" i="76" s="1"/>
  <c r="F1628" i="76" s="1"/>
  <c r="F1629" i="76" s="1"/>
  <c r="F1630" i="76" s="1"/>
  <c r="F1631" i="76" s="1"/>
  <c r="F1632" i="76" s="1"/>
  <c r="F1633" i="76" s="1"/>
  <c r="F1634" i="76" s="1"/>
  <c r="F1635" i="76" s="1"/>
  <c r="F1636" i="76" s="1"/>
  <c r="F1637" i="76" s="1"/>
  <c r="F1638" i="76" s="1"/>
  <c r="F1639" i="76" s="1"/>
  <c r="F1640" i="76" s="1"/>
  <c r="F1641" i="76" s="1"/>
  <c r="F1642" i="76" s="1"/>
  <c r="F1643" i="76" s="1"/>
  <c r="F1644" i="76" s="1"/>
  <c r="F1645" i="76" s="1"/>
  <c r="F1646" i="76" s="1"/>
  <c r="F1647" i="76" s="1"/>
  <c r="F1648" i="76" s="1"/>
  <c r="F1649" i="76" s="1"/>
  <c r="F1650" i="76" s="1"/>
  <c r="F1651" i="76" s="1"/>
  <c r="F1652" i="76" s="1"/>
  <c r="F1653" i="76" s="1"/>
  <c r="F1654" i="76" s="1"/>
  <c r="F1655" i="76" s="1"/>
  <c r="F1656" i="76" s="1"/>
  <c r="F1657" i="76" s="1"/>
  <c r="F1658" i="76" s="1"/>
  <c r="F1659" i="76" s="1"/>
  <c r="F1660" i="76" s="1"/>
  <c r="F1661" i="76" s="1"/>
  <c r="F1662" i="76" s="1"/>
  <c r="F1663" i="76" s="1"/>
  <c r="F1664" i="76" s="1"/>
  <c r="F1665" i="76" s="1"/>
  <c r="F1666" i="76" s="1"/>
  <c r="F1667" i="76" s="1"/>
  <c r="F1668" i="76" s="1"/>
  <c r="F1669" i="76" s="1"/>
  <c r="F1670" i="76" s="1"/>
  <c r="F1671" i="76" s="1"/>
  <c r="F1672" i="76" s="1"/>
  <c r="F1673" i="76" s="1"/>
  <c r="F1674" i="76" s="1"/>
  <c r="F1675" i="76" s="1"/>
  <c r="F1676" i="76" s="1"/>
  <c r="F1677" i="76" s="1"/>
  <c r="F1678" i="76" s="1"/>
  <c r="F1679" i="76" s="1"/>
  <c r="F1680" i="76" s="1"/>
  <c r="F1681" i="76" s="1"/>
  <c r="F1682" i="76" s="1"/>
  <c r="F1683" i="76" s="1"/>
  <c r="F1684" i="76" s="1"/>
  <c r="F1685" i="76" s="1"/>
  <c r="F1686" i="76" s="1"/>
  <c r="F1687" i="76" s="1"/>
  <c r="F1688" i="76" s="1"/>
  <c r="F1689" i="76" s="1"/>
  <c r="F1690" i="76" s="1"/>
  <c r="F1691" i="76" s="1"/>
  <c r="F1692" i="76" s="1"/>
  <c r="F1693" i="76" s="1"/>
  <c r="F1694" i="76" s="1"/>
  <c r="F1695" i="76" s="1"/>
  <c r="F1696" i="76" s="1"/>
  <c r="F1697" i="76" s="1"/>
  <c r="F1698" i="76" s="1"/>
  <c r="F1699" i="76" s="1"/>
  <c r="F1700" i="76" s="1"/>
  <c r="F1701" i="76" s="1"/>
  <c r="F1702" i="76" s="1"/>
  <c r="F1703" i="76" s="1"/>
  <c r="F1704" i="76" s="1"/>
  <c r="F1705" i="76" s="1"/>
  <c r="F1706" i="76" s="1"/>
  <c r="F1707" i="76" s="1"/>
  <c r="F1708" i="76" s="1"/>
  <c r="F1709" i="76" s="1"/>
  <c r="F1710" i="76" s="1"/>
  <c r="F1711" i="76" s="1"/>
  <c r="F1712" i="76" s="1"/>
  <c r="F1713" i="76" s="1"/>
  <c r="F1714" i="76" s="1"/>
  <c r="F1715" i="76" s="1"/>
  <c r="F1716" i="76" s="1"/>
  <c r="F1717" i="76" s="1"/>
  <c r="F1718" i="76" s="1"/>
  <c r="F1719" i="76" s="1"/>
  <c r="F1720" i="76" s="1"/>
  <c r="F1721" i="76" s="1"/>
  <c r="F1722" i="76" s="1"/>
  <c r="F1723" i="76" s="1"/>
  <c r="F1724" i="76" s="1"/>
  <c r="F1725" i="76" s="1"/>
  <c r="F1726" i="76" s="1"/>
  <c r="F1727" i="76" s="1"/>
  <c r="F1728" i="76" s="1"/>
  <c r="F1729" i="76" s="1"/>
  <c r="F1730" i="76" s="1"/>
  <c r="F1731" i="76" s="1"/>
  <c r="F1732" i="76" s="1"/>
  <c r="F1733" i="76" s="1"/>
  <c r="F1734" i="76" s="1"/>
  <c r="F1735" i="76" s="1"/>
  <c r="F1736" i="76" s="1"/>
  <c r="F1737" i="76" s="1"/>
  <c r="F1738" i="76" s="1"/>
  <c r="F1739" i="76" s="1"/>
  <c r="F1740" i="76" s="1"/>
  <c r="F1741" i="76" s="1"/>
  <c r="F1742" i="76" s="1"/>
  <c r="F1743" i="76" s="1"/>
  <c r="F1744" i="76" s="1"/>
  <c r="F1745" i="76" s="1"/>
  <c r="F1746" i="76" s="1"/>
  <c r="F1747" i="76" s="1"/>
  <c r="F1748" i="76" s="1"/>
  <c r="F1749" i="76" s="1"/>
  <c r="F1750" i="76" s="1"/>
  <c r="F1751" i="76" s="1"/>
  <c r="F1752" i="76" s="1"/>
  <c r="F1753" i="76" s="1"/>
  <c r="F1754" i="76" s="1"/>
  <c r="F1755" i="76" s="1"/>
  <c r="F1756" i="76" s="1"/>
  <c r="F1757" i="76" s="1"/>
  <c r="F1758" i="76" s="1"/>
  <c r="F1759" i="76" s="1"/>
  <c r="F1760" i="76" s="1"/>
  <c r="F1761" i="76" s="1"/>
  <c r="F1762" i="76" s="1"/>
  <c r="F1763" i="76" s="1"/>
  <c r="F1764" i="76" s="1"/>
  <c r="F1765" i="76" s="1"/>
  <c r="F1766" i="76" s="1"/>
  <c r="F1767" i="76" s="1"/>
  <c r="F1768" i="76" s="1"/>
  <c r="F1769" i="76" s="1"/>
  <c r="F1770" i="76" s="1"/>
  <c r="F1771" i="76" s="1"/>
  <c r="F1772" i="76" s="1"/>
  <c r="F1773" i="76" s="1"/>
  <c r="F1774" i="76" s="1"/>
  <c r="F1775" i="76" s="1"/>
  <c r="F1776" i="76" s="1"/>
  <c r="F1777" i="76" s="1"/>
  <c r="F1778" i="76" s="1"/>
  <c r="F1779" i="76" s="1"/>
  <c r="F1780" i="76" s="1"/>
  <c r="F1781" i="76" s="1"/>
  <c r="F1782" i="76" s="1"/>
  <c r="F1783" i="76" s="1"/>
  <c r="F1784" i="76" s="1"/>
  <c r="F1785" i="76" s="1"/>
  <c r="F1786" i="76" s="1"/>
  <c r="F1787" i="76" s="1"/>
  <c r="F1788" i="76" s="1"/>
  <c r="F1789" i="76" s="1"/>
  <c r="F1790" i="76" s="1"/>
  <c r="F1791" i="76" s="1"/>
  <c r="F1792" i="76" s="1"/>
  <c r="F1793" i="76" s="1"/>
  <c r="F1794" i="76" s="1"/>
  <c r="F1795" i="76" s="1"/>
  <c r="F1796" i="76" s="1"/>
  <c r="F1797" i="76" s="1"/>
  <c r="F1798" i="76" s="1"/>
  <c r="F1799" i="76" s="1"/>
  <c r="F1800" i="76" s="1"/>
  <c r="F1801" i="76" s="1"/>
  <c r="R1456" i="7059"/>
  <c r="T1457" i="7059"/>
  <c r="T1562" i="7059"/>
  <c r="R1561" i="7059"/>
  <c r="R1643" i="7059"/>
  <c r="T1644" i="7059"/>
  <c r="R1463" i="7059"/>
  <c r="R1490" i="7059"/>
  <c r="R1647" i="7059"/>
  <c r="R1665" i="7059"/>
  <c r="T1666" i="7059"/>
  <c r="R1714" i="7059"/>
  <c r="G67" i="7049"/>
  <c r="G59" i="7049"/>
  <c r="G51" i="7049"/>
  <c r="G43" i="7049"/>
  <c r="G27" i="7049"/>
  <c r="G16" i="7049"/>
  <c r="G8" i="7049"/>
  <c r="R1528" i="7059"/>
  <c r="T1529" i="7059"/>
  <c r="X503" i="7055"/>
  <c r="G71" i="7049"/>
  <c r="G63" i="7049"/>
  <c r="G55" i="7049"/>
  <c r="G47" i="7049"/>
  <c r="G39" i="7049"/>
  <c r="G29" i="7049"/>
  <c r="G25" i="7049"/>
  <c r="G20" i="7049"/>
  <c r="G12" i="7049"/>
  <c r="R1587" i="7059"/>
  <c r="G70" i="7049"/>
  <c r="G62" i="7049"/>
  <c r="G54" i="7049"/>
  <c r="G46" i="7049"/>
  <c r="G38" i="7049"/>
  <c r="G33" i="7049"/>
  <c r="G19" i="7049"/>
  <c r="G11" i="7049"/>
  <c r="R1479" i="7059"/>
  <c r="R1592" i="7059"/>
  <c r="T1593" i="7059"/>
  <c r="G69" i="7049"/>
  <c r="G61" i="7049"/>
  <c r="G53" i="7049"/>
  <c r="G45" i="7049"/>
  <c r="G37" i="7049"/>
  <c r="G28" i="7049"/>
  <c r="G24" i="7049"/>
  <c r="G18" i="7049"/>
  <c r="G10" i="7049"/>
  <c r="P604" i="7059"/>
  <c r="Q604" i="7059" s="1"/>
  <c r="K604" i="7059"/>
  <c r="R292" i="7059"/>
  <c r="T300" i="7059"/>
  <c r="R299" i="7059"/>
  <c r="T312" i="7059"/>
  <c r="T391" i="7059"/>
  <c r="R390" i="7059"/>
  <c r="R398" i="7059"/>
  <c r="P172" i="7059"/>
  <c r="Q172" i="7059" s="1"/>
  <c r="K172" i="7059"/>
  <c r="T155" i="7059"/>
  <c r="R154" i="7059"/>
  <c r="R236" i="7059"/>
  <c r="T257" i="7059"/>
  <c r="R256" i="7059"/>
  <c r="R268" i="7059"/>
  <c r="T230" i="7059"/>
  <c r="T508" i="7059"/>
  <c r="T143" i="7059"/>
  <c r="T330" i="7059"/>
  <c r="T425" i="7059"/>
  <c r="T38" i="7059"/>
  <c r="R45" i="7059"/>
  <c r="T46" i="7059"/>
  <c r="T58" i="7059"/>
  <c r="T138" i="7059"/>
  <c r="R137" i="7059"/>
  <c r="T150" i="7059"/>
  <c r="R149" i="7059"/>
  <c r="T401" i="7059"/>
  <c r="R400" i="7059"/>
  <c r="P181" i="7059"/>
  <c r="Q181" i="7059" s="1"/>
  <c r="K181" i="7059"/>
  <c r="P488" i="7059"/>
  <c r="Q488" i="7059" s="1"/>
  <c r="K488" i="7059"/>
  <c r="R608" i="7059"/>
  <c r="K1211" i="7059"/>
  <c r="P1211" i="7059"/>
  <c r="Q1211" i="7059" s="1"/>
  <c r="P1121" i="7059"/>
  <c r="Q1121" i="7059" s="1"/>
  <c r="K1121" i="7059"/>
  <c r="T287" i="7059"/>
  <c r="R286" i="7059"/>
  <c r="K166" i="7059"/>
  <c r="R46" i="7059"/>
  <c r="R104" i="7059"/>
  <c r="P25" i="7059"/>
  <c r="K25" i="7059"/>
  <c r="R26" i="7059" s="1"/>
  <c r="T209" i="7059"/>
  <c r="R208" i="7059"/>
  <c r="P1114" i="7059"/>
  <c r="Q1114" i="7059" s="1"/>
  <c r="K1114" i="7059"/>
  <c r="T98" i="7059"/>
  <c r="R97" i="7059"/>
  <c r="R160" i="7059"/>
  <c r="R172" i="7059"/>
  <c r="T187" i="7059"/>
  <c r="R186" i="7059"/>
  <c r="R219" i="7059"/>
  <c r="T238" i="7059"/>
  <c r="R237" i="7059"/>
  <c r="T379" i="7059"/>
  <c r="R378" i="7059"/>
  <c r="R384" i="7059"/>
  <c r="P612" i="7059"/>
  <c r="Q612" i="7059" s="1"/>
  <c r="P600" i="7059"/>
  <c r="Q600" i="7059" s="1"/>
  <c r="K600" i="7059"/>
  <c r="T158" i="7059"/>
  <c r="R157" i="7059"/>
  <c r="R215" i="7059"/>
  <c r="R253" i="7059"/>
  <c r="R284" i="7059"/>
  <c r="R296" i="7059"/>
  <c r="R303" i="7059"/>
  <c r="R315" i="7059"/>
  <c r="T336" i="7059"/>
  <c r="R335" i="7059"/>
  <c r="R387" i="7059"/>
  <c r="T487" i="7059"/>
  <c r="R486" i="7059"/>
  <c r="T153" i="7059"/>
  <c r="T159" i="7059"/>
  <c r="R158" i="7059"/>
  <c r="P14" i="7059"/>
  <c r="Q14" i="7059" s="1"/>
  <c r="R392" i="7059"/>
  <c r="T67" i="7059"/>
  <c r="R66" i="7059"/>
  <c r="T102" i="7059"/>
  <c r="R101" i="7059"/>
  <c r="T130" i="7059"/>
  <c r="R129" i="7059"/>
  <c r="R211" i="7059"/>
  <c r="R217" i="7059"/>
  <c r="T256" i="7059"/>
  <c r="R255" i="7059"/>
  <c r="T299" i="7059"/>
  <c r="R298" i="7059"/>
  <c r="R317" i="7059"/>
  <c r="T332" i="7059"/>
  <c r="R331" i="7059"/>
  <c r="T338" i="7059"/>
  <c r="R337" i="7059"/>
  <c r="R376" i="7059"/>
  <c r="T444" i="7059"/>
  <c r="R443" i="7059"/>
  <c r="R475" i="7059"/>
  <c r="T134" i="7059"/>
  <c r="R133" i="7059"/>
  <c r="R218" i="7059"/>
  <c r="T296" i="7059"/>
  <c r="R295" i="7059"/>
  <c r="T342" i="7059"/>
  <c r="R341" i="7059"/>
  <c r="T328" i="7059"/>
  <c r="R55" i="7059"/>
  <c r="T56" i="7059"/>
  <c r="T97" i="7059"/>
  <c r="R96" i="7059"/>
  <c r="T114" i="7059"/>
  <c r="R113" i="7059"/>
  <c r="R183" i="7059"/>
  <c r="T225" i="7059"/>
  <c r="R224" i="7059"/>
  <c r="T242" i="7059"/>
  <c r="R241" i="7059"/>
  <c r="R344" i="7059"/>
  <c r="T364" i="7059"/>
  <c r="R363" i="7059"/>
  <c r="T370" i="7059"/>
  <c r="R369" i="7059"/>
  <c r="R375" i="7059"/>
  <c r="R388" i="7059"/>
  <c r="T389" i="7059"/>
  <c r="T449" i="7059"/>
  <c r="R448" i="7059"/>
  <c r="T455" i="7059"/>
  <c r="R454" i="7059"/>
  <c r="T179" i="7059"/>
  <c r="R178" i="7059"/>
  <c r="R383" i="7059"/>
  <c r="T76" i="7059"/>
  <c r="R75" i="7059"/>
  <c r="R144" i="7059"/>
  <c r="T181" i="7059"/>
  <c r="R180" i="7059"/>
  <c r="R264" i="7059"/>
  <c r="T354" i="7059"/>
  <c r="R353" i="7059"/>
  <c r="R360" i="7059"/>
  <c r="T361" i="7059"/>
  <c r="R372" i="7059"/>
  <c r="R404" i="7059"/>
  <c r="T438" i="7059"/>
  <c r="R437" i="7059"/>
  <c r="R469" i="7059"/>
  <c r="P522" i="7059"/>
  <c r="Q522" i="7059" s="1"/>
  <c r="K522" i="7059"/>
  <c r="R167" i="7059"/>
  <c r="R567" i="7059"/>
  <c r="R593" i="7059"/>
  <c r="T599" i="7059"/>
  <c r="R1459" i="7059"/>
  <c r="R1466" i="7059"/>
  <c r="R1529" i="7059"/>
  <c r="T1530" i="7059"/>
  <c r="T1547" i="7059"/>
  <c r="T1616" i="7059"/>
  <c r="R1627" i="7059"/>
  <c r="R1633" i="7059"/>
  <c r="R1657" i="7059"/>
  <c r="T1658" i="7059"/>
  <c r="T71" i="7059"/>
  <c r="R70" i="7059"/>
  <c r="T107" i="7059"/>
  <c r="R106" i="7059"/>
  <c r="T123" i="7059"/>
  <c r="R122" i="7059"/>
  <c r="T146" i="7059"/>
  <c r="R145" i="7059"/>
  <c r="R174" i="7059"/>
  <c r="T175" i="7059"/>
  <c r="R181" i="7059"/>
  <c r="T283" i="7059"/>
  <c r="R282" i="7059"/>
  <c r="R320" i="7059"/>
  <c r="T412" i="7059"/>
  <c r="R411" i="7059"/>
  <c r="R445" i="7059"/>
  <c r="T465" i="7059"/>
  <c r="R464" i="7059"/>
  <c r="P478" i="7059"/>
  <c r="Q478" i="7059" s="1"/>
  <c r="K478" i="7059"/>
  <c r="T326" i="7059"/>
  <c r="T502" i="7059"/>
  <c r="T101" i="7059"/>
  <c r="R175" i="7059"/>
  <c r="R222" i="7059"/>
  <c r="T343" i="7059"/>
  <c r="R342" i="7059"/>
  <c r="T356" i="7059"/>
  <c r="R355" i="7059"/>
  <c r="R367" i="7059"/>
  <c r="P270" i="7059"/>
  <c r="K270" i="7059"/>
  <c r="T352" i="7059"/>
  <c r="R351" i="7059"/>
  <c r="T82" i="7059"/>
  <c r="T417" i="7059"/>
  <c r="T44" i="7059"/>
  <c r="T55" i="7059"/>
  <c r="R54" i="7059"/>
  <c r="T106" i="7059"/>
  <c r="R105" i="7059"/>
  <c r="T117" i="7059"/>
  <c r="T122" i="7059"/>
  <c r="T185" i="7059"/>
  <c r="R184" i="7059"/>
  <c r="R252" i="7059"/>
  <c r="T253" i="7059"/>
  <c r="R283" i="7059"/>
  <c r="T335" i="7059"/>
  <c r="T355" i="7059"/>
  <c r="R354" i="7059"/>
  <c r="T380" i="7059"/>
  <c r="R379" i="7059"/>
  <c r="T386" i="7059"/>
  <c r="R385" i="7059"/>
  <c r="T404" i="7059"/>
  <c r="R403" i="7059"/>
  <c r="R436" i="7059"/>
  <c r="T462" i="7059"/>
  <c r="R461" i="7059"/>
  <c r="T474" i="7059"/>
  <c r="R473" i="7059"/>
  <c r="T486" i="7059"/>
  <c r="R209" i="7059"/>
  <c r="T251" i="7059"/>
  <c r="R250" i="7059"/>
  <c r="T313" i="7059"/>
  <c r="R373" i="7059"/>
  <c r="T421" i="7059"/>
  <c r="R61" i="7059"/>
  <c r="T73" i="7059"/>
  <c r="R72" i="7059"/>
  <c r="T78" i="7059"/>
  <c r="T108" i="7059"/>
  <c r="R107" i="7059"/>
  <c r="T129" i="7059"/>
  <c r="R128" i="7059"/>
  <c r="R248" i="7059"/>
  <c r="T255" i="7059"/>
  <c r="R254" i="7059"/>
  <c r="R261" i="7059"/>
  <c r="T292" i="7059"/>
  <c r="R291" i="7059"/>
  <c r="T298" i="7059"/>
  <c r="R304" i="7059"/>
  <c r="T369" i="7059"/>
  <c r="R368" i="7059"/>
  <c r="T439" i="7059"/>
  <c r="R438" i="7059"/>
  <c r="T445" i="7059"/>
  <c r="R444" i="7059"/>
  <c r="T457" i="7059"/>
  <c r="R456" i="7059"/>
  <c r="T469" i="7059"/>
  <c r="R468" i="7059"/>
  <c r="R506" i="7059"/>
  <c r="R338" i="7059"/>
  <c r="T360" i="7059"/>
  <c r="R359" i="7059"/>
  <c r="T543" i="7059"/>
  <c r="T324" i="7059"/>
  <c r="T192" i="7059"/>
  <c r="T27" i="7059"/>
  <c r="T48" i="7059"/>
  <c r="R47" i="7059"/>
  <c r="T64" i="7059"/>
  <c r="R63" i="7059"/>
  <c r="T69" i="7059"/>
  <c r="T177" i="7059"/>
  <c r="R176" i="7059"/>
  <c r="R221" i="7059"/>
  <c r="R232" i="7059"/>
  <c r="R238" i="7059"/>
  <c r="T239" i="7059"/>
  <c r="R257" i="7059"/>
  <c r="R269" i="7059"/>
  <c r="T294" i="7059"/>
  <c r="R293" i="7059"/>
  <c r="R300" i="7059"/>
  <c r="T340" i="7059"/>
  <c r="R339" i="7059"/>
  <c r="T396" i="7059"/>
  <c r="R395" i="7059"/>
  <c r="R401" i="7059"/>
  <c r="T441" i="7059"/>
  <c r="R440" i="7059"/>
  <c r="T453" i="7059"/>
  <c r="R452" i="7059"/>
  <c r="T478" i="7059"/>
  <c r="R477" i="7059"/>
  <c r="T490" i="7059"/>
  <c r="R489" i="7059"/>
  <c r="T92" i="7059"/>
  <c r="R223" i="7059"/>
  <c r="T286" i="7059"/>
  <c r="R285" i="7059"/>
  <c r="T306" i="7059"/>
  <c r="R305" i="7059"/>
  <c r="T580" i="7059"/>
  <c r="R579" i="7059"/>
  <c r="R738" i="7059"/>
  <c r="R743" i="7059"/>
  <c r="T752" i="7059"/>
  <c r="R898" i="7059"/>
  <c r="T922" i="7059"/>
  <c r="R980" i="7059"/>
  <c r="T53" i="7059"/>
  <c r="R64" i="7059"/>
  <c r="R69" i="7059"/>
  <c r="T70" i="7059"/>
  <c r="T121" i="7059"/>
  <c r="R120" i="7059"/>
  <c r="T137" i="7059"/>
  <c r="R136" i="7059"/>
  <c r="T160" i="7059"/>
  <c r="R165" i="7059"/>
  <c r="R288" i="7059"/>
  <c r="T308" i="7059"/>
  <c r="R307" i="7059"/>
  <c r="T341" i="7059"/>
  <c r="R340" i="7059"/>
  <c r="R352" i="7059"/>
  <c r="R365" i="7059"/>
  <c r="T372" i="7059"/>
  <c r="R371" i="7059"/>
  <c r="T409" i="7059"/>
  <c r="R408" i="7059"/>
  <c r="R441" i="7059"/>
  <c r="T454" i="7059"/>
  <c r="R453" i="7059"/>
  <c r="T460" i="7059"/>
  <c r="T124" i="7059"/>
  <c r="R123" i="7059"/>
  <c r="R164" i="7059"/>
  <c r="T165" i="7059"/>
  <c r="T288" i="7059"/>
  <c r="R287" i="7059"/>
  <c r="T329" i="7059"/>
  <c r="T350" i="7059"/>
  <c r="R349" i="7059"/>
  <c r="T195" i="7059"/>
  <c r="T144" i="7059"/>
  <c r="U144" i="7059" s="1"/>
  <c r="T87" i="7059"/>
  <c r="T41" i="7059"/>
  <c r="T423" i="7059"/>
  <c r="T51" i="7059"/>
  <c r="T74" i="7059"/>
  <c r="R73" i="7059"/>
  <c r="T148" i="7059"/>
  <c r="T162" i="7059"/>
  <c r="R161" i="7059"/>
  <c r="R225" i="7059"/>
  <c r="T236" i="7059"/>
  <c r="R246" i="7059"/>
  <c r="T290" i="7059"/>
  <c r="R289" i="7059"/>
  <c r="R321" i="7059"/>
  <c r="T346" i="7059"/>
  <c r="R345" i="7059"/>
  <c r="T362" i="7059"/>
  <c r="R361" i="7059"/>
  <c r="T367" i="7059"/>
  <c r="T378" i="7059"/>
  <c r="R377" i="7059"/>
  <c r="T383" i="7059"/>
  <c r="R393" i="7059"/>
  <c r="T436" i="7059"/>
  <c r="T447" i="7059"/>
  <c r="R446" i="7059"/>
  <c r="T452" i="7059"/>
  <c r="T463" i="7059"/>
  <c r="R462" i="7059"/>
  <c r="T484" i="7059"/>
  <c r="T10" i="7059"/>
  <c r="R674" i="7059"/>
  <c r="T708" i="7059"/>
  <c r="T713" i="7059"/>
  <c r="R712" i="7059"/>
  <c r="T498" i="7059"/>
  <c r="T83" i="7059"/>
  <c r="T79" i="7059"/>
  <c r="T52" i="7059"/>
  <c r="T61" i="7059"/>
  <c r="R65" i="7059"/>
  <c r="T111" i="7059"/>
  <c r="T116" i="7059"/>
  <c r="R115" i="7059"/>
  <c r="T125" i="7059"/>
  <c r="T149" i="7059"/>
  <c r="T154" i="7059"/>
  <c r="R153" i="7059"/>
  <c r="T163" i="7059"/>
  <c r="T172" i="7059"/>
  <c r="T186" i="7059"/>
  <c r="R185" i="7059"/>
  <c r="R242" i="7059"/>
  <c r="T259" i="7059"/>
  <c r="R258" i="7059"/>
  <c r="T291" i="7059"/>
  <c r="R301" i="7059"/>
  <c r="T323" i="7059"/>
  <c r="T358" i="7059"/>
  <c r="R357" i="7059"/>
  <c r="R389" i="7059"/>
  <c r="T411" i="7059"/>
  <c r="R442" i="7059"/>
  <c r="T459" i="7059"/>
  <c r="R458" i="7059"/>
  <c r="T480" i="7059"/>
  <c r="R503" i="7059"/>
  <c r="T692" i="7059"/>
  <c r="T694" i="7059"/>
  <c r="T967" i="7059"/>
  <c r="R966" i="7059"/>
  <c r="T1012" i="7059"/>
  <c r="R1011" i="7059"/>
  <c r="T193" i="7059"/>
  <c r="T492" i="7059"/>
  <c r="T413" i="7059"/>
  <c r="T49" i="7059"/>
  <c r="R53" i="7059"/>
  <c r="T54" i="7059"/>
  <c r="T63" i="7059"/>
  <c r="T99" i="7059"/>
  <c r="T113" i="7059"/>
  <c r="R135" i="7059"/>
  <c r="R173" i="7059"/>
  <c r="T183" i="7059"/>
  <c r="R207" i="7059"/>
  <c r="T234" i="7059"/>
  <c r="T245" i="7059"/>
  <c r="R244" i="7059"/>
  <c r="T250" i="7059"/>
  <c r="T320" i="7059"/>
  <c r="R319" i="7059"/>
  <c r="T333" i="7059"/>
  <c r="T344" i="7059"/>
  <c r="T365" i="7059"/>
  <c r="T392" i="7059"/>
  <c r="R391" i="7059"/>
  <c r="T408" i="7059"/>
  <c r="R407" i="7059"/>
  <c r="T450" i="7059"/>
  <c r="T461" i="7059"/>
  <c r="R460" i="7059"/>
  <c r="T466" i="7059"/>
  <c r="T477" i="7059"/>
  <c r="R476" i="7059"/>
  <c r="T482" i="7059"/>
  <c r="T26" i="7059"/>
  <c r="T263" i="7059"/>
  <c r="T410" i="7059"/>
  <c r="T1084" i="7059"/>
  <c r="R1083" i="7059"/>
  <c r="T1190" i="7059"/>
  <c r="R1189" i="7059"/>
  <c r="R1197" i="7059"/>
  <c r="T282" i="7059"/>
  <c r="T36" i="7059"/>
  <c r="T191" i="7059"/>
  <c r="T419" i="7059"/>
  <c r="R49" i="7059"/>
  <c r="T50" i="7059"/>
  <c r="T68" i="7059"/>
  <c r="T77" i="7059"/>
  <c r="T100" i="7059"/>
  <c r="R99" i="7059"/>
  <c r="T109" i="7059"/>
  <c r="T132" i="7059"/>
  <c r="T156" i="7059"/>
  <c r="T170" i="7059"/>
  <c r="R169" i="7059"/>
  <c r="T267" i="7059"/>
  <c r="R266" i="7059"/>
  <c r="R309" i="7059"/>
  <c r="T315" i="7059"/>
  <c r="T382" i="7059"/>
  <c r="R381" i="7059"/>
  <c r="T387" i="7059"/>
  <c r="T398" i="7059"/>
  <c r="R397" i="7059"/>
  <c r="T440" i="7059"/>
  <c r="R450" i="7059"/>
  <c r="T456" i="7059"/>
  <c r="T472" i="7059"/>
  <c r="T483" i="7059"/>
  <c r="R482" i="7059"/>
  <c r="T650" i="7059"/>
  <c r="R649" i="7059"/>
  <c r="T727" i="7059"/>
  <c r="T820" i="7059"/>
  <c r="T610" i="7059"/>
  <c r="T623" i="7059"/>
  <c r="T850" i="7059"/>
  <c r="T774" i="7059"/>
  <c r="T861" i="7059"/>
  <c r="T621" i="7059"/>
  <c r="T701" i="7059"/>
  <c r="T789" i="7059"/>
  <c r="T700" i="7059"/>
  <c r="T908" i="7059"/>
  <c r="T886" i="7059"/>
  <c r="T894" i="7059"/>
  <c r="T923" i="7059"/>
  <c r="T931" i="7059"/>
  <c r="T963" i="7059"/>
  <c r="T524" i="7059"/>
  <c r="T572" i="7059"/>
  <c r="T604" i="7059"/>
  <c r="T649" i="7059"/>
  <c r="T662" i="7059"/>
  <c r="T710" i="7059"/>
  <c r="T758" i="7059"/>
  <c r="T803" i="7059"/>
  <c r="T835" i="7059"/>
  <c r="T845" i="7059"/>
  <c r="T917" i="7059"/>
  <c r="T925" i="7059"/>
  <c r="T1080" i="7059"/>
  <c r="T1130" i="7059"/>
  <c r="T1158" i="7059"/>
  <c r="T574" i="7059"/>
  <c r="T600" i="7059"/>
  <c r="T725" i="7059"/>
  <c r="T733" i="7059"/>
  <c r="T802" i="7059"/>
  <c r="T855" i="7059"/>
  <c r="T892" i="7059"/>
  <c r="T959" i="7059"/>
  <c r="T964" i="7059"/>
  <c r="T1066" i="7059"/>
  <c r="T1114" i="7059"/>
  <c r="T536" i="7059"/>
  <c r="T624" i="7059"/>
  <c r="T637" i="7059"/>
  <c r="T706" i="7059"/>
  <c r="T722" i="7059"/>
  <c r="T765" i="7059"/>
  <c r="T828" i="7059"/>
  <c r="T839" i="7059"/>
  <c r="T860" i="7059"/>
  <c r="T905" i="7059"/>
  <c r="T918" i="7059"/>
  <c r="T966" i="7059"/>
  <c r="T528" i="7059"/>
  <c r="T571" i="7059"/>
  <c r="T693" i="7059"/>
  <c r="T757" i="7059"/>
  <c r="T763" i="7059"/>
  <c r="T821" i="7059"/>
  <c r="T827" i="7059"/>
  <c r="T848" i="7059"/>
  <c r="T891" i="7059"/>
  <c r="T912" i="7059"/>
  <c r="T955" i="7059"/>
  <c r="T1021" i="7059"/>
  <c r="T1057" i="7059"/>
  <c r="T1121" i="7059"/>
  <c r="T1147" i="7059"/>
  <c r="T1185" i="7059"/>
  <c r="T576" i="7059"/>
  <c r="T619" i="7059"/>
  <c r="T741" i="7059"/>
  <c r="T768" i="7059"/>
  <c r="T805" i="7059"/>
  <c r="T869" i="7059"/>
  <c r="T875" i="7059"/>
  <c r="T896" i="7059"/>
  <c r="T1069" i="7059"/>
  <c r="T1082" i="7059"/>
  <c r="T1133" i="7059"/>
  <c r="T520" i="7059"/>
  <c r="T563" i="7059"/>
  <c r="T584" i="7059"/>
  <c r="T605" i="7059"/>
  <c r="T615" i="7059"/>
  <c r="T685" i="7059"/>
  <c r="T691" i="7059"/>
  <c r="T743" i="7059"/>
  <c r="T749" i="7059"/>
  <c r="T807" i="7059"/>
  <c r="T813" i="7059"/>
  <c r="T840" i="7059"/>
  <c r="T871" i="7059"/>
  <c r="T877" i="7059"/>
  <c r="T904" i="7059"/>
  <c r="T935" i="7059"/>
  <c r="T990" i="7059"/>
  <c r="T993" i="7059"/>
  <c r="T996" i="7059"/>
  <c r="T1073" i="7059"/>
  <c r="T1108" i="7059"/>
  <c r="T1137" i="7059"/>
  <c r="T544" i="7059"/>
  <c r="T587" i="7059"/>
  <c r="T608" i="7059"/>
  <c r="T709" i="7059"/>
  <c r="T715" i="7059"/>
  <c r="T773" i="7059"/>
  <c r="T800" i="7059"/>
  <c r="T843" i="7059"/>
  <c r="T864" i="7059"/>
  <c r="T907" i="7059"/>
  <c r="T965" i="7059"/>
  <c r="T971" i="7059"/>
  <c r="T983" i="7059"/>
  <c r="T1016" i="7059"/>
  <c r="T1153" i="7059"/>
  <c r="T1055" i="7059"/>
  <c r="T1076" i="7059"/>
  <c r="T1119" i="7059"/>
  <c r="T1124" i="7059"/>
  <c r="T1161" i="7059"/>
  <c r="T1189" i="7059"/>
  <c r="T1105" i="7059"/>
  <c r="T1111" i="7059"/>
  <c r="T1132" i="7059"/>
  <c r="T1071" i="7059"/>
  <c r="T1092" i="7059"/>
  <c r="T1129" i="7059"/>
  <c r="T1135" i="7059"/>
  <c r="T1764" i="7059"/>
  <c r="T1732" i="7059"/>
  <c r="T1677" i="7059"/>
  <c r="T1653" i="7059"/>
  <c r="T1231" i="7059"/>
  <c r="T1215" i="7059"/>
  <c r="R1491" i="7059"/>
  <c r="R1496" i="7059"/>
  <c r="T1497" i="7059"/>
  <c r="T1719" i="7059"/>
  <c r="T1703" i="7059"/>
  <c r="T1589" i="7059"/>
  <c r="T1797" i="7059"/>
  <c r="T1637" i="7059"/>
  <c r="R1488" i="7059"/>
  <c r="T1489" i="7059"/>
  <c r="T1507" i="7059"/>
  <c r="R1506" i="7059"/>
  <c r="T1566" i="7059"/>
  <c r="R1565" i="7059"/>
  <c r="T1578" i="7059"/>
  <c r="R1616" i="7059"/>
  <c r="T1617" i="7059"/>
  <c r="T1765" i="7059"/>
  <c r="T1733" i="7059"/>
  <c r="T1605" i="7059"/>
  <c r="R1446" i="7059"/>
  <c r="T1447" i="7059"/>
  <c r="T1661" i="7059"/>
  <c r="T1645" i="7059"/>
  <c r="T1629" i="7059"/>
  <c r="T1613" i="7059"/>
  <c r="T1597" i="7059"/>
  <c r="T1581" i="7059"/>
  <c r="T1279" i="7059"/>
  <c r="T1250" i="7059"/>
  <c r="T1234" i="7059"/>
  <c r="T1218" i="7059"/>
  <c r="T1340" i="7059"/>
  <c r="T1440" i="7059"/>
  <c r="R1439" i="7059"/>
  <c r="T1453" i="7059"/>
  <c r="R1505" i="7059"/>
  <c r="T1506" i="7059"/>
  <c r="R1524" i="7059"/>
  <c r="T1525" i="7059"/>
  <c r="R1545" i="7059"/>
  <c r="T1546" i="7059"/>
  <c r="R1620" i="7059"/>
  <c r="T1621" i="7059"/>
  <c r="T1727" i="7059"/>
  <c r="T1528" i="7059"/>
  <c r="T1311" i="7059"/>
  <c r="T1224" i="7059"/>
  <c r="T1282" i="7059"/>
  <c r="T1362" i="7059"/>
  <c r="T1439" i="7059"/>
  <c r="T1423" i="7059"/>
  <c r="T1407" i="7059"/>
  <c r="T1448" i="7059"/>
  <c r="R1447" i="7059"/>
  <c r="R1482" i="7059"/>
  <c r="R1513" i="7059"/>
  <c r="T1514" i="7059"/>
  <c r="T1571" i="7059"/>
  <c r="T1781" i="7059"/>
  <c r="T1717" i="7059"/>
  <c r="T1295" i="7059"/>
  <c r="R1450" i="7059"/>
  <c r="T1451" i="7059"/>
  <c r="R1471" i="7059"/>
  <c r="T1472" i="7059"/>
  <c r="R1492" i="7059"/>
  <c r="T1493" i="7059"/>
  <c r="T1743" i="7059"/>
  <c r="T1523" i="7059"/>
  <c r="T1426" i="7059"/>
  <c r="T1375" i="7059"/>
  <c r="R1458" i="7059"/>
  <c r="R1556" i="7059"/>
  <c r="T1557" i="7059"/>
  <c r="R1674" i="7059"/>
  <c r="T1675" i="7059"/>
  <c r="R1684" i="7059"/>
  <c r="T1685" i="7059"/>
  <c r="R1393" i="7059"/>
  <c r="T1394" i="7059"/>
  <c r="T1482" i="7059"/>
  <c r="T1210" i="7059"/>
  <c r="T1258" i="7059"/>
  <c r="T1266" i="7059"/>
  <c r="T1290" i="7059"/>
  <c r="T1298" i="7059"/>
  <c r="T1306" i="7059"/>
  <c r="T1314" i="7059"/>
  <c r="T1322" i="7059"/>
  <c r="T1330" i="7059"/>
  <c r="T1378" i="7059"/>
  <c r="T1386" i="7059"/>
  <c r="T1498" i="7059"/>
  <c r="R1514" i="7059"/>
  <c r="T1272" i="7059"/>
  <c r="T1360" i="7059"/>
  <c r="T1352" i="7059"/>
  <c r="T1344" i="7059"/>
  <c r="T1336" i="7059"/>
  <c r="R1442" i="7059"/>
  <c r="T1443" i="7059"/>
  <c r="R1455" i="7059"/>
  <c r="T1466" i="7059"/>
  <c r="T1450" i="7059"/>
  <c r="T1434" i="7059"/>
  <c r="T1418" i="7059"/>
  <c r="T1402" i="7059"/>
  <c r="J1144" i="7059"/>
  <c r="N546" i="7049" s="1"/>
  <c r="X1141" i="7055"/>
  <c r="J1032" i="7059"/>
  <c r="N434" i="7049" s="1"/>
  <c r="X1029" i="7055"/>
  <c r="X1429" i="7055"/>
  <c r="J1716" i="7059"/>
  <c r="T518" i="7049" s="1"/>
  <c r="X1713" i="7055"/>
  <c r="J1471" i="7059"/>
  <c r="T273" i="7049" s="1"/>
  <c r="X1468" i="7055"/>
  <c r="J1368" i="7059"/>
  <c r="T170" i="7049" s="1"/>
  <c r="X1365" i="7055"/>
  <c r="J1298" i="7059"/>
  <c r="T100" i="7049"/>
  <c r="X1295" i="7055"/>
  <c r="J1260" i="7059"/>
  <c r="T62" i="7049" s="1"/>
  <c r="X1257" i="7055"/>
  <c r="J1198" i="7059"/>
  <c r="X1195" i="7055"/>
  <c r="J1174" i="7059"/>
  <c r="N576" i="7049" s="1"/>
  <c r="X1171" i="7055"/>
  <c r="T1534" i="7059"/>
  <c r="T1775" i="7059"/>
  <c r="T1751" i="7059"/>
  <c r="X1163" i="7055"/>
  <c r="X1155" i="7055"/>
  <c r="X917" i="7055"/>
  <c r="X634" i="7055"/>
  <c r="X602" i="7055"/>
  <c r="X1484" i="7055"/>
  <c r="X1273" i="7055"/>
  <c r="J1730" i="7059"/>
  <c r="T532" i="7049" s="1"/>
  <c r="X1727" i="7055"/>
  <c r="J1707" i="7059"/>
  <c r="T509" i="7049" s="1"/>
  <c r="X1704" i="7055"/>
  <c r="J1684" i="7059"/>
  <c r="T486" i="7049"/>
  <c r="X1681" i="7055"/>
  <c r="J1646" i="7059"/>
  <c r="T448" i="7049" s="1"/>
  <c r="X1643" i="7055"/>
  <c r="J1638" i="7059"/>
  <c r="T440" i="7049" s="1"/>
  <c r="X1635" i="7055"/>
  <c r="J1614" i="7059"/>
  <c r="T416" i="7049" s="1"/>
  <c r="X1611" i="7055"/>
  <c r="J1598" i="7059"/>
  <c r="T400" i="7049" s="1"/>
  <c r="X1595" i="7055"/>
  <c r="X1571" i="7055"/>
  <c r="J1566" i="7059"/>
  <c r="T368" i="7049" s="1"/>
  <c r="X1563" i="7055"/>
  <c r="J1550" i="7059"/>
  <c r="T352" i="7049" s="1"/>
  <c r="X1547" i="7055"/>
  <c r="J1526" i="7059"/>
  <c r="T328" i="7049"/>
  <c r="X1523" i="7055"/>
  <c r="J1518" i="7059"/>
  <c r="T320" i="7049" s="1"/>
  <c r="X1515" i="7055"/>
  <c r="J1510" i="7059"/>
  <c r="T312" i="7049" s="1"/>
  <c r="X1507" i="7055"/>
  <c r="J1494" i="7059"/>
  <c r="T296" i="7049" s="1"/>
  <c r="X1491" i="7055"/>
  <c r="J1462" i="7059"/>
  <c r="T264" i="7049"/>
  <c r="X1459" i="7055"/>
  <c r="J1382" i="7059"/>
  <c r="T184" i="7049" s="1"/>
  <c r="X1379" i="7055"/>
  <c r="J77" i="7059"/>
  <c r="K77" i="7059" s="1"/>
  <c r="X74" i="7055"/>
  <c r="J106" i="7059"/>
  <c r="H108" i="7049" s="1"/>
  <c r="X103" i="7055"/>
  <c r="J499" i="7059"/>
  <c r="H501" i="7049" s="1"/>
  <c r="X496" i="7055"/>
  <c r="J1120" i="7059"/>
  <c r="X1117" i="7055"/>
  <c r="J1048" i="7059"/>
  <c r="N450" i="7049"/>
  <c r="X1045" i="7055"/>
  <c r="J939" i="7059"/>
  <c r="N341" i="7049" s="1"/>
  <c r="X936" i="7055"/>
  <c r="R1554" i="7059"/>
  <c r="X1610" i="7055"/>
  <c r="J1326" i="7059"/>
  <c r="T128" i="7049" s="1"/>
  <c r="X1323" i="7055"/>
  <c r="J1251" i="7059"/>
  <c r="T53" i="7049" s="1"/>
  <c r="X1248" i="7055"/>
  <c r="J841" i="7059"/>
  <c r="N243" i="7049"/>
  <c r="X838" i="7055"/>
  <c r="J553" i="7059"/>
  <c r="H555" i="7049" s="1"/>
  <c r="X550" i="7055"/>
  <c r="J536" i="7059"/>
  <c r="H538" i="7049" s="1"/>
  <c r="X533" i="7055"/>
  <c r="P408" i="7059"/>
  <c r="Q408" i="7059" s="1"/>
  <c r="J379" i="7059"/>
  <c r="H381" i="7049" s="1"/>
  <c r="X376" i="7055"/>
  <c r="J326" i="7059"/>
  <c r="H328" i="7049" s="1"/>
  <c r="X323" i="7055"/>
  <c r="J223" i="7059"/>
  <c r="X220" i="7055"/>
  <c r="J500" i="7059"/>
  <c r="H502" i="7049" s="1"/>
  <c r="X497" i="7055"/>
  <c r="T1759" i="7059"/>
  <c r="T1015" i="7059"/>
  <c r="P1136" i="7059"/>
  <c r="Q1136" i="7059" s="1"/>
  <c r="X1077" i="7055"/>
  <c r="X854" i="7055"/>
  <c r="X618" i="7055"/>
  <c r="X1626" i="7055"/>
  <c r="J1444" i="7059"/>
  <c r="T246" i="7049" s="1"/>
  <c r="X1441" i="7055"/>
  <c r="P1116" i="7059"/>
  <c r="Q1116" i="7059" s="1"/>
  <c r="K1116" i="7059"/>
  <c r="J1108" i="7059"/>
  <c r="J1092" i="7059"/>
  <c r="N494" i="7049" s="1"/>
  <c r="X1089" i="7055"/>
  <c r="J1068" i="7059"/>
  <c r="N470" i="7049" s="1"/>
  <c r="X1065" i="7055"/>
  <c r="J1060" i="7059"/>
  <c r="N462" i="7049" s="1"/>
  <c r="X1057" i="7055"/>
  <c r="J927" i="7059"/>
  <c r="N329" i="7049"/>
  <c r="X924" i="7055"/>
  <c r="J919" i="7059"/>
  <c r="N321" i="7049" s="1"/>
  <c r="X916" i="7055"/>
  <c r="J659" i="7059"/>
  <c r="N61" i="7049" s="1"/>
  <c r="X656" i="7055"/>
  <c r="J643" i="7059"/>
  <c r="N45" i="7049" s="1"/>
  <c r="X640" i="7055"/>
  <c r="J636" i="7059"/>
  <c r="N38" i="7049" s="1"/>
  <c r="X633" i="7055"/>
  <c r="N14" i="7049"/>
  <c r="K612" i="7059"/>
  <c r="P544" i="7059"/>
  <c r="Q544" i="7059" s="1"/>
  <c r="H546" i="7049"/>
  <c r="K544" i="7059"/>
  <c r="T348" i="7059"/>
  <c r="J483" i="7059"/>
  <c r="P483" i="7059" s="1"/>
  <c r="Q483" i="7059" s="1"/>
  <c r="X480" i="7055"/>
  <c r="J475" i="7059"/>
  <c r="H477" i="7049" s="1"/>
  <c r="X472" i="7055"/>
  <c r="J460" i="7059"/>
  <c r="H462" i="7049" s="1"/>
  <c r="X457" i="7055"/>
  <c r="J452" i="7059"/>
  <c r="H454" i="7049" s="1"/>
  <c r="X449" i="7055"/>
  <c r="J430" i="7059"/>
  <c r="H432" i="7049" s="1"/>
  <c r="X427" i="7055"/>
  <c r="Q261" i="7059"/>
  <c r="K261" i="7059"/>
  <c r="J253" i="7059"/>
  <c r="H255" i="7049" s="1"/>
  <c r="X250" i="7055"/>
  <c r="J183" i="7059"/>
  <c r="X180" i="7055"/>
  <c r="P159" i="7059"/>
  <c r="Q159" i="7059" s="1"/>
  <c r="K159" i="7059"/>
  <c r="H161" i="7049"/>
  <c r="J139" i="7059"/>
  <c r="H141" i="7049" s="1"/>
  <c r="X136" i="7055"/>
  <c r="J955" i="7059"/>
  <c r="N357" i="7049" s="1"/>
  <c r="X952" i="7055"/>
  <c r="X1289" i="7055"/>
  <c r="X1656" i="7055"/>
  <c r="J1621" i="7059"/>
  <c r="X1618" i="7055"/>
  <c r="X1410" i="7055"/>
  <c r="J1413" i="7059"/>
  <c r="T215" i="7049" s="1"/>
  <c r="T200" i="7049"/>
  <c r="X1395" i="7055"/>
  <c r="J1318" i="7059"/>
  <c r="T120" i="7049" s="1"/>
  <c r="X1315" i="7055"/>
  <c r="J849" i="7059"/>
  <c r="X846" i="7055"/>
  <c r="J629" i="7059"/>
  <c r="N31" i="7049" s="1"/>
  <c r="X626" i="7055"/>
  <c r="J400" i="7059"/>
  <c r="H402" i="7049"/>
  <c r="X397" i="7055"/>
  <c r="J318" i="7059"/>
  <c r="H320" i="7049" s="1"/>
  <c r="X315" i="7055"/>
  <c r="J238" i="7059"/>
  <c r="H240" i="7049" s="1"/>
  <c r="X235" i="7055"/>
  <c r="J41" i="7059"/>
  <c r="H43" i="7049" s="1"/>
  <c r="X38" i="7055"/>
  <c r="T1579" i="7059"/>
  <c r="T1502" i="7059"/>
  <c r="T1558" i="7059"/>
  <c r="T1791" i="7059"/>
  <c r="T688" i="7059"/>
  <c r="R12" i="7059"/>
  <c r="X197" i="7055"/>
  <c r="X1758" i="7055"/>
  <c r="X1649" i="7055"/>
  <c r="X1243" i="7055"/>
  <c r="J1689" i="7059"/>
  <c r="T491" i="7049" s="1"/>
  <c r="X1686" i="7055"/>
  <c r="J1681" i="7059"/>
  <c r="T483" i="7049" s="1"/>
  <c r="X1678" i="7055"/>
  <c r="J1123" i="7059"/>
  <c r="K1123" i="7059"/>
  <c r="X1120" i="7055"/>
  <c r="J1107" i="7059"/>
  <c r="X1104" i="7055"/>
  <c r="J1083" i="7059"/>
  <c r="N485" i="7049" s="1"/>
  <c r="X1080" i="7055"/>
  <c r="J1075" i="7059"/>
  <c r="N477" i="7049"/>
  <c r="X1072" i="7055"/>
  <c r="J942" i="7059"/>
  <c r="N344" i="7049" s="1"/>
  <c r="X939" i="7055"/>
  <c r="J926" i="7059"/>
  <c r="N328" i="7049" s="1"/>
  <c r="X923" i="7055"/>
  <c r="J910" i="7059"/>
  <c r="N312" i="7049" s="1"/>
  <c r="J871" i="7059"/>
  <c r="N273" i="7049" s="1"/>
  <c r="X868" i="7055"/>
  <c r="J839" i="7059"/>
  <c r="N241" i="7049" s="1"/>
  <c r="X836" i="7055"/>
  <c r="J825" i="7059"/>
  <c r="N227" i="7049" s="1"/>
  <c r="X822" i="7055"/>
  <c r="J582" i="7059"/>
  <c r="H584" i="7049" s="1"/>
  <c r="X579" i="7055"/>
  <c r="J482" i="7059"/>
  <c r="H484" i="7049" s="1"/>
  <c r="X479" i="7055"/>
  <c r="J474" i="7059"/>
  <c r="H476" i="7049" s="1"/>
  <c r="X471" i="7055"/>
  <c r="J421" i="7059"/>
  <c r="H423" i="7049" s="1"/>
  <c r="X418" i="7055"/>
  <c r="J414" i="7059"/>
  <c r="X411" i="7055"/>
  <c r="J377" i="7059"/>
  <c r="H379" i="7049" s="1"/>
  <c r="X374" i="7055"/>
  <c r="J369" i="7059"/>
  <c r="H371" i="7049" s="1"/>
  <c r="X366" i="7055"/>
  <c r="J276" i="7059"/>
  <c r="H278" i="7049" s="1"/>
  <c r="X273" i="7055"/>
  <c r="J268" i="7059"/>
  <c r="X265" i="7055"/>
  <c r="J260" i="7059"/>
  <c r="H262" i="7049" s="1"/>
  <c r="X257" i="7055"/>
  <c r="J205" i="7059"/>
  <c r="H207" i="7049" s="1"/>
  <c r="X202" i="7055"/>
  <c r="J198" i="7059"/>
  <c r="H200" i="7049"/>
  <c r="X195" i="7055"/>
  <c r="X1342" i="7055"/>
  <c r="J1313" i="7059"/>
  <c r="X1310" i="7055"/>
  <c r="J1284" i="7059"/>
  <c r="T86" i="7049" s="1"/>
  <c r="X1281" i="7055"/>
  <c r="N514" i="7049"/>
  <c r="P1112" i="7059"/>
  <c r="Q1112" i="7059" s="1"/>
  <c r="K1136" i="7059"/>
  <c r="R1137" i="7059" s="1"/>
  <c r="J1334" i="7059"/>
  <c r="T136" i="7049" s="1"/>
  <c r="X1331" i="7055"/>
  <c r="K1133" i="7059"/>
  <c r="N535" i="7049"/>
  <c r="P1133" i="7059"/>
  <c r="Q1133" i="7059" s="1"/>
  <c r="J819" i="7059"/>
  <c r="N221" i="7049" s="1"/>
  <c r="X816" i="7055"/>
  <c r="J340" i="7059"/>
  <c r="H342" i="7049" s="1"/>
  <c r="X337" i="7055"/>
  <c r="P73" i="7059"/>
  <c r="Q73" i="7059" s="1"/>
  <c r="K73" i="7059"/>
  <c r="J33" i="7059"/>
  <c r="X30" i="7055"/>
  <c r="J516" i="7059"/>
  <c r="H518" i="7049" s="1"/>
  <c r="X513" i="7055"/>
  <c r="R994" i="7059"/>
  <c r="T1611" i="7059"/>
  <c r="T776" i="7059"/>
  <c r="T648" i="7059"/>
  <c r="T704" i="7059"/>
  <c r="T539" i="7059"/>
  <c r="T680" i="7059"/>
  <c r="R574" i="7059"/>
  <c r="T25" i="7059"/>
  <c r="R1798" i="7059"/>
  <c r="X1133" i="7055"/>
  <c r="X928" i="7055"/>
  <c r="X886" i="7055"/>
  <c r="X862" i="7055"/>
  <c r="X557" i="7055"/>
  <c r="X405" i="7055"/>
  <c r="X1705" i="7055"/>
  <c r="K408" i="7059"/>
  <c r="J1130" i="7059"/>
  <c r="X1127" i="7055"/>
  <c r="J957" i="7059"/>
  <c r="N359" i="7049" s="1"/>
  <c r="X954" i="7055"/>
  <c r="X1358" i="7055"/>
  <c r="J1128" i="7059"/>
  <c r="X1125" i="7055"/>
  <c r="J1096" i="7059"/>
  <c r="N498" i="7049" s="1"/>
  <c r="X1093" i="7055"/>
  <c r="J1017" i="7059"/>
  <c r="N419" i="7049" s="1"/>
  <c r="X1014" i="7055"/>
  <c r="T1767" i="7059"/>
  <c r="T1783" i="7059"/>
  <c r="X1022" i="7055"/>
  <c r="J568" i="7059"/>
  <c r="H570" i="7049" s="1"/>
  <c r="X565" i="7055"/>
  <c r="H433" i="7049"/>
  <c r="X428" i="7055"/>
  <c r="J393" i="7059"/>
  <c r="H395" i="7049" s="1"/>
  <c r="X390" i="7055"/>
  <c r="T611" i="7059"/>
  <c r="T583" i="7059"/>
  <c r="T128" i="7059"/>
  <c r="T1524" i="7059"/>
  <c r="X1085" i="7055"/>
  <c r="X800" i="7055"/>
  <c r="X505" i="7055"/>
  <c r="X243" i="7055"/>
  <c r="X46" i="7055"/>
  <c r="X1728" i="7055"/>
  <c r="X1280" i="7055"/>
  <c r="X1266" i="7055"/>
  <c r="J1285" i="7059"/>
  <c r="T87" i="7049" s="1"/>
  <c r="X1282" i="7055"/>
  <c r="J1277" i="7059"/>
  <c r="T79" i="7049" s="1"/>
  <c r="J1255" i="7059"/>
  <c r="T57" i="7049" s="1"/>
  <c r="X1252" i="7055"/>
  <c r="N602" i="7049"/>
  <c r="J1184" i="7059"/>
  <c r="X1181" i="7055"/>
  <c r="J1168" i="7059"/>
  <c r="N570" i="7049" s="1"/>
  <c r="X1165" i="7055"/>
  <c r="J916" i="7059"/>
  <c r="N318" i="7049" s="1"/>
  <c r="X913" i="7055"/>
  <c r="J807" i="7059"/>
  <c r="N209" i="7049" s="1"/>
  <c r="X804" i="7055"/>
  <c r="J775" i="7059"/>
  <c r="N177" i="7049" s="1"/>
  <c r="X772" i="7055"/>
  <c r="J720" i="7059"/>
  <c r="X717" i="7055"/>
  <c r="J696" i="7059"/>
  <c r="N98" i="7049" s="1"/>
  <c r="X693" i="7055"/>
  <c r="J688" i="7059"/>
  <c r="N90" i="7049" s="1"/>
  <c r="X685" i="7055"/>
  <c r="J656" i="7059"/>
  <c r="N58" i="7049"/>
  <c r="X653" i="7055"/>
  <c r="J648" i="7059"/>
  <c r="N50" i="7049" s="1"/>
  <c r="X645" i="7055"/>
  <c r="J625" i="7059"/>
  <c r="N27" i="7049" s="1"/>
  <c r="X622" i="7055"/>
  <c r="J617" i="7059"/>
  <c r="N19" i="7049" s="1"/>
  <c r="X614" i="7055"/>
  <c r="J609" i="7059"/>
  <c r="K609" i="7059"/>
  <c r="X606" i="7055"/>
  <c r="J588" i="7059"/>
  <c r="H590" i="7049" s="1"/>
  <c r="X585" i="7055"/>
  <c r="J532" i="7059"/>
  <c r="H534" i="7049" s="1"/>
  <c r="X529" i="7055"/>
  <c r="J540" i="7059"/>
  <c r="H542" i="7049" s="1"/>
  <c r="X537" i="7055"/>
  <c r="J526" i="7059"/>
  <c r="H528" i="7049"/>
  <c r="X523" i="7055"/>
  <c r="P487" i="7059"/>
  <c r="Q487" i="7059" s="1"/>
  <c r="K487" i="7059"/>
  <c r="J465" i="7059"/>
  <c r="H467" i="7049" s="1"/>
  <c r="X462" i="7055"/>
  <c r="J457" i="7059"/>
  <c r="H459" i="7049" s="1"/>
  <c r="X454" i="7055"/>
  <c r="J449" i="7059"/>
  <c r="H451" i="7049"/>
  <c r="X446" i="7055"/>
  <c r="J442" i="7059"/>
  <c r="H444" i="7049" s="1"/>
  <c r="X439" i="7055"/>
  <c r="J434" i="7059"/>
  <c r="H436" i="7049" s="1"/>
  <c r="X431" i="7055"/>
  <c r="J314" i="7059"/>
  <c r="X311" i="7055"/>
  <c r="J306" i="7059"/>
  <c r="H308" i="7049" s="1"/>
  <c r="X303" i="7055"/>
  <c r="J258" i="7059"/>
  <c r="H260" i="7049" s="1"/>
  <c r="X255" i="7055"/>
  <c r="T479" i="7059"/>
  <c r="T446" i="7059"/>
  <c r="T366" i="7059"/>
  <c r="T339" i="7059"/>
  <c r="T285" i="7059"/>
  <c r="T157" i="7059"/>
  <c r="P267" i="7059"/>
  <c r="Q267" i="7059" s="1"/>
  <c r="H269" i="7049"/>
  <c r="T550" i="7059"/>
  <c r="T554" i="7059"/>
  <c r="T201" i="7059"/>
  <c r="T18" i="7059"/>
  <c r="P21" i="7059"/>
  <c r="Q21" i="7059" s="1"/>
  <c r="K21" i="7059"/>
  <c r="J1154" i="7059"/>
  <c r="N556" i="7049" s="1"/>
  <c r="T429" i="7059"/>
  <c r="T394" i="7059"/>
  <c r="P178" i="7059"/>
  <c r="Q178" i="7059" s="1"/>
  <c r="H180" i="7049"/>
  <c r="P20" i="7059"/>
  <c r="Q20" i="7059" s="1"/>
  <c r="K20" i="7059"/>
  <c r="H22" i="7049"/>
  <c r="T5" i="7059"/>
  <c r="T265" i="7059"/>
  <c r="T269" i="7059"/>
  <c r="P409" i="7059"/>
  <c r="Q409" i="7059" s="1"/>
  <c r="K409" i="7059"/>
  <c r="H411" i="7049"/>
  <c r="P161" i="7059"/>
  <c r="Q161" i="7059" s="1"/>
  <c r="K161" i="7059"/>
  <c r="T1473" i="7059"/>
  <c r="T1006" i="7059"/>
  <c r="T1019" i="7059"/>
  <c r="T1023" i="7059"/>
  <c r="T1039" i="7059"/>
  <c r="T1047" i="7059"/>
  <c r="T1050" i="7059"/>
  <c r="T1059" i="7059"/>
  <c r="T1063" i="7059"/>
  <c r="T1156" i="7059"/>
  <c r="T1159" i="7059"/>
  <c r="T1167" i="7059"/>
  <c r="T1172" i="7059"/>
  <c r="T1175" i="7059"/>
  <c r="T1179" i="7059"/>
  <c r="T1183" i="7059"/>
  <c r="T1191" i="7059"/>
  <c r="T1195" i="7059"/>
  <c r="T1203" i="7059"/>
  <c r="T1204" i="7059"/>
  <c r="T1784" i="7059"/>
  <c r="T385" i="7059"/>
  <c r="T322" i="7059"/>
  <c r="T318" i="7059"/>
  <c r="T297" i="7059"/>
  <c r="T295" i="7059"/>
  <c r="T617" i="7059"/>
  <c r="T669" i="7059"/>
  <c r="T686" i="7059"/>
  <c r="T690" i="7059"/>
  <c r="T697" i="7059"/>
  <c r="T739" i="7059"/>
  <c r="T822" i="7059"/>
  <c r="T838" i="7059"/>
  <c r="T1803" i="7059"/>
  <c r="T103" i="7059"/>
  <c r="T1139" i="7059"/>
  <c r="T1151" i="7059"/>
  <c r="T1240" i="7059"/>
  <c r="T1437" i="7059"/>
  <c r="J1134" i="7059"/>
  <c r="J953" i="7059"/>
  <c r="N355" i="7049" s="1"/>
  <c r="T997" i="7059"/>
  <c r="T1025" i="7059"/>
  <c r="T1029" i="7059"/>
  <c r="T1435" i="7059"/>
  <c r="T1357" i="7059"/>
  <c r="J822" i="7059"/>
  <c r="N224" i="7049" s="1"/>
  <c r="J542" i="7059"/>
  <c r="K542" i="7059"/>
  <c r="T510" i="7059"/>
  <c r="T35" i="7059"/>
  <c r="T29" i="7059"/>
  <c r="T668" i="7059"/>
  <c r="T816" i="7059"/>
  <c r="T1538" i="7059"/>
  <c r="T1522" i="7059"/>
  <c r="T1490" i="7059"/>
  <c r="T1486" i="7059"/>
  <c r="T1470" i="7059"/>
  <c r="T1350" i="7059"/>
  <c r="T1270" i="7059"/>
  <c r="T1625" i="7059"/>
  <c r="J1245" i="7059"/>
  <c r="T47" i="7049"/>
  <c r="X1242" i="7055"/>
  <c r="X1000" i="7055"/>
  <c r="X978" i="7055"/>
  <c r="X1413" i="7055"/>
  <c r="X1279" i="7055"/>
  <c r="J1732" i="7059"/>
  <c r="T534" i="7049" s="1"/>
  <c r="X1729" i="7055"/>
  <c r="J1725" i="7059"/>
  <c r="T527" i="7049" s="1"/>
  <c r="X1722" i="7055"/>
  <c r="J1688" i="7059"/>
  <c r="T490" i="7049" s="1"/>
  <c r="X1685" i="7055"/>
  <c r="J1672" i="7059"/>
  <c r="T474" i="7049"/>
  <c r="X1669" i="7055"/>
  <c r="J1636" i="7059"/>
  <c r="T438" i="7049" s="1"/>
  <c r="X1633" i="7055"/>
  <c r="J1477" i="7059"/>
  <c r="T279" i="7049" s="1"/>
  <c r="X1474" i="7055"/>
  <c r="J1303" i="7059"/>
  <c r="T105" i="7049" s="1"/>
  <c r="X1300" i="7055"/>
  <c r="J1288" i="7059"/>
  <c r="T90" i="7049"/>
  <c r="X1285" i="7055"/>
  <c r="J1191" i="7059"/>
  <c r="N593" i="7049" s="1"/>
  <c r="X1188" i="7055"/>
  <c r="J1109" i="7059"/>
  <c r="P1109" i="7059" s="1"/>
  <c r="Q1109" i="7059" s="1"/>
  <c r="X1106" i="7055"/>
  <c r="J1101" i="7059"/>
  <c r="N503" i="7049" s="1"/>
  <c r="X1098" i="7055"/>
  <c r="J1093" i="7059"/>
  <c r="N495" i="7049" s="1"/>
  <c r="X1090" i="7055"/>
  <c r="J1054" i="7059"/>
  <c r="N456" i="7049" s="1"/>
  <c r="X1051" i="7055"/>
  <c r="X549" i="7055"/>
  <c r="J552" i="7059"/>
  <c r="J185" i="7059"/>
  <c r="X182" i="7055"/>
  <c r="J177" i="7059"/>
  <c r="P177" i="7059" s="1"/>
  <c r="Q177" i="7059" s="1"/>
  <c r="X174" i="7055"/>
  <c r="J51" i="7059"/>
  <c r="H53" i="7049" s="1"/>
  <c r="X48" i="7055"/>
  <c r="J12" i="7059"/>
  <c r="P12" i="7059"/>
  <c r="Q12" i="7059" s="1"/>
  <c r="X9" i="7055"/>
  <c r="J97" i="7059"/>
  <c r="H99" i="7049"/>
  <c r="X94" i="7055"/>
  <c r="T1165" i="7059"/>
  <c r="R1164" i="7059"/>
  <c r="T1197" i="7059"/>
  <c r="R1196" i="7059"/>
  <c r="T1740" i="7059"/>
  <c r="T1624" i="7059"/>
  <c r="T1020" i="7059"/>
  <c r="X1180" i="7055"/>
  <c r="X650" i="7055"/>
  <c r="X542" i="7055"/>
  <c r="X402" i="7055"/>
  <c r="X233" i="7055"/>
  <c r="X212" i="7055"/>
  <c r="X116" i="7055"/>
  <c r="X1530" i="7055"/>
  <c r="X1436" i="7055"/>
  <c r="X1321" i="7055"/>
  <c r="X1235" i="7055"/>
  <c r="X1224" i="7055"/>
  <c r="J1793" i="7059"/>
  <c r="T595" i="7049" s="1"/>
  <c r="X1790" i="7055"/>
  <c r="J1785" i="7059"/>
  <c r="J1635" i="7059"/>
  <c r="T437" i="7049" s="1"/>
  <c r="X1632" i="7055"/>
  <c r="J1407" i="7059"/>
  <c r="T209" i="7049" s="1"/>
  <c r="X1404" i="7055"/>
  <c r="J837" i="7059"/>
  <c r="N239" i="7049" s="1"/>
  <c r="X834" i="7055"/>
  <c r="J787" i="7059"/>
  <c r="N189" i="7049" s="1"/>
  <c r="X784" i="7055"/>
  <c r="J654" i="7059"/>
  <c r="N56" i="7049" s="1"/>
  <c r="X651" i="7055"/>
  <c r="J558" i="7059"/>
  <c r="X555" i="7055"/>
  <c r="J348" i="7059"/>
  <c r="H350" i="7049" s="1"/>
  <c r="X345" i="7055"/>
  <c r="J273" i="7059"/>
  <c r="H275" i="7049"/>
  <c r="J252" i="7059"/>
  <c r="H254" i="7049" s="1"/>
  <c r="X249" i="7055"/>
  <c r="J222" i="7059"/>
  <c r="H224" i="7049"/>
  <c r="X219" i="7055"/>
  <c r="P184" i="7059"/>
  <c r="Q184" i="7059" s="1"/>
  <c r="K184" i="7059"/>
  <c r="H186" i="7049"/>
  <c r="J168" i="7059"/>
  <c r="X165" i="7055"/>
  <c r="P160" i="7059"/>
  <c r="Q160" i="7059" s="1"/>
  <c r="K160" i="7059"/>
  <c r="J11" i="7059"/>
  <c r="X8" i="7055"/>
  <c r="T695" i="7059"/>
  <c r="J1317" i="7059"/>
  <c r="T119" i="7049"/>
  <c r="X1314" i="7055"/>
  <c r="J1040" i="7059"/>
  <c r="N442" i="7049" s="1"/>
  <c r="X1037" i="7055"/>
  <c r="J602" i="7059"/>
  <c r="X599" i="7055"/>
  <c r="J535" i="7059"/>
  <c r="H537" i="7049" s="1"/>
  <c r="X532" i="7055"/>
  <c r="X1212" i="7055"/>
  <c r="J1546" i="7059"/>
  <c r="T348" i="7049" s="1"/>
  <c r="X1543" i="7055"/>
  <c r="J1257" i="7059"/>
  <c r="T59" i="7049"/>
  <c r="X1254" i="7055"/>
  <c r="J940" i="7059"/>
  <c r="N342" i="7049" s="1"/>
  <c r="X937" i="7055"/>
  <c r="J868" i="7059"/>
  <c r="N270" i="7049" s="1"/>
  <c r="X865" i="7055"/>
  <c r="J844" i="7059"/>
  <c r="N246" i="7049" s="1"/>
  <c r="X841" i="7055"/>
  <c r="J699" i="7059"/>
  <c r="N101" i="7049" s="1"/>
  <c r="X696" i="7055"/>
  <c r="R1472" i="7059"/>
  <c r="X688" i="7055"/>
  <c r="X593" i="7055"/>
  <c r="X562" i="7055"/>
  <c r="X1602" i="7055"/>
  <c r="X1511" i="7055"/>
  <c r="X1498" i="7055"/>
  <c r="X1451" i="7055"/>
  <c r="J1753" i="7059"/>
  <c r="T555" i="7049" s="1"/>
  <c r="X1750" i="7055"/>
  <c r="J1662" i="7059"/>
  <c r="T464" i="7049"/>
  <c r="X1659" i="7055"/>
  <c r="J891" i="7059"/>
  <c r="N293" i="7049" s="1"/>
  <c r="X888" i="7055"/>
  <c r="J447" i="7059"/>
  <c r="H449" i="7049" s="1"/>
  <c r="X444" i="7055"/>
  <c r="J412" i="7059"/>
  <c r="X409" i="7055"/>
  <c r="P17" i="7059"/>
  <c r="Q17" i="7059" s="1"/>
  <c r="K17" i="7059"/>
  <c r="P9" i="7059"/>
  <c r="Q9" i="7059" s="1"/>
  <c r="H11" i="7049"/>
  <c r="J85" i="7059"/>
  <c r="X82" i="7055"/>
  <c r="T1269" i="7059"/>
  <c r="J1478" i="7059"/>
  <c r="T280" i="7049" s="1"/>
  <c r="X1475" i="7055"/>
  <c r="J1446" i="7059"/>
  <c r="T248" i="7049"/>
  <c r="X1443" i="7055"/>
  <c r="X1766" i="7055"/>
  <c r="J1769" i="7059"/>
  <c r="T571" i="7049"/>
  <c r="J1483" i="7059"/>
  <c r="T285" i="7049" s="1"/>
  <c r="J836" i="7059"/>
  <c r="N238" i="7049" s="1"/>
  <c r="X833" i="7055"/>
  <c r="J265" i="7059"/>
  <c r="X262" i="7055"/>
  <c r="X857" i="7055"/>
  <c r="X826" i="7055"/>
  <c r="X248" i="7055"/>
  <c r="X1715" i="7055"/>
  <c r="J1035" i="7059"/>
  <c r="N437" i="7049"/>
  <c r="X1032" i="7055"/>
  <c r="J776" i="7059"/>
  <c r="N178" i="7049" s="1"/>
  <c r="X773" i="7055"/>
  <c r="J760" i="7059"/>
  <c r="N162" i="7049" s="1"/>
  <c r="X757" i="7055"/>
  <c r="J752" i="7059"/>
  <c r="N154" i="7049" s="1"/>
  <c r="X749" i="7055"/>
  <c r="J745" i="7059"/>
  <c r="N147" i="7049"/>
  <c r="X742" i="7055"/>
  <c r="J651" i="7059"/>
  <c r="N53" i="7049" s="1"/>
  <c r="X648" i="7055"/>
  <c r="T8" i="7059"/>
  <c r="J374" i="7059"/>
  <c r="H376" i="7049" s="1"/>
  <c r="X371" i="7055"/>
  <c r="J308" i="7059"/>
  <c r="H310" i="7049" s="1"/>
  <c r="X305" i="7055"/>
  <c r="J300" i="7059"/>
  <c r="H302" i="7049" s="1"/>
  <c r="X297" i="7055"/>
  <c r="P263" i="7059"/>
  <c r="Q263" i="7059" s="1"/>
  <c r="K263" i="7059"/>
  <c r="J1010" i="7059"/>
  <c r="N412" i="7049" s="1"/>
  <c r="X1007" i="7055"/>
  <c r="H598" i="7049"/>
  <c r="P596" i="7059"/>
  <c r="Q596" i="7059" s="1"/>
  <c r="K596" i="7059"/>
  <c r="J970" i="7059"/>
  <c r="N372" i="7049" s="1"/>
  <c r="X967" i="7055"/>
  <c r="J579" i="7059"/>
  <c r="H581" i="7049" s="1"/>
  <c r="X576" i="7055"/>
  <c r="T1068" i="7059"/>
  <c r="T1181" i="7059"/>
  <c r="T311" i="7059"/>
  <c r="R347" i="7059"/>
  <c r="X1074" i="7055"/>
  <c r="X636" i="7055"/>
  <c r="X129" i="7055"/>
  <c r="X1554" i="7055"/>
  <c r="X1538" i="7055"/>
  <c r="X1495" i="7055"/>
  <c r="X1327" i="7055"/>
  <c r="X1272" i="7055"/>
  <c r="X1256" i="7055"/>
  <c r="J1186" i="7059"/>
  <c r="N588" i="7049" s="1"/>
  <c r="X1183" i="7055"/>
  <c r="J912" i="7059"/>
  <c r="N314" i="7049" s="1"/>
  <c r="X909" i="7055"/>
  <c r="J904" i="7059"/>
  <c r="N306" i="7049" s="1"/>
  <c r="J881" i="7059"/>
  <c r="N283" i="7049"/>
  <c r="X878" i="7055"/>
  <c r="T289" i="7059"/>
  <c r="T391" i="7049"/>
  <c r="X1586" i="7055"/>
  <c r="J1517" i="7059"/>
  <c r="T319" i="7049" s="1"/>
  <c r="X1514" i="7055"/>
  <c r="J1223" i="7059"/>
  <c r="T25" i="7049" s="1"/>
  <c r="X1220" i="7055"/>
  <c r="J1578" i="7059"/>
  <c r="T380" i="7049" s="1"/>
  <c r="X1575" i="7055"/>
  <c r="J1530" i="7059"/>
  <c r="T332" i="7049" s="1"/>
  <c r="X1527" i="7055"/>
  <c r="J1322" i="7059"/>
  <c r="T124" i="7049" s="1"/>
  <c r="X1319" i="7055"/>
  <c r="J1205" i="7059"/>
  <c r="P1205" i="7059" s="1"/>
  <c r="X1202" i="7055"/>
  <c r="J852" i="7059"/>
  <c r="N254" i="7049"/>
  <c r="X849" i="7055"/>
  <c r="R16" i="7059"/>
  <c r="T17" i="7059"/>
  <c r="T1458" i="7059"/>
  <c r="T1169" i="7059"/>
  <c r="T1177" i="7059"/>
  <c r="T1036" i="7059"/>
  <c r="X1082" i="7055"/>
  <c r="X344" i="7055"/>
  <c r="X226" i="7055"/>
  <c r="X1570" i="7055"/>
  <c r="X1240" i="7055"/>
  <c r="X1227" i="7055"/>
  <c r="J1417" i="7059"/>
  <c r="T219" i="7049" s="1"/>
  <c r="X1414" i="7055"/>
  <c r="K9" i="7059"/>
  <c r="J1201" i="7059"/>
  <c r="X1198" i="7055"/>
  <c r="J1177" i="7059"/>
  <c r="N579" i="7049"/>
  <c r="X1174" i="7055"/>
  <c r="J1146" i="7059"/>
  <c r="N548" i="7049" s="1"/>
  <c r="X1143" i="7055"/>
  <c r="X1076" i="7055"/>
  <c r="J1079" i="7059"/>
  <c r="N481" i="7049" s="1"/>
  <c r="J1071" i="7059"/>
  <c r="N473" i="7049" s="1"/>
  <c r="X1068" i="7055"/>
  <c r="J1049" i="7059"/>
  <c r="N451" i="7049" s="1"/>
  <c r="X1046" i="7055"/>
  <c r="J933" i="7059"/>
  <c r="N335" i="7049" s="1"/>
  <c r="X930" i="7055"/>
  <c r="T994" i="7059"/>
  <c r="T1091" i="7059"/>
  <c r="T1094" i="7059"/>
  <c r="T1568" i="7059"/>
  <c r="T231" i="7059"/>
  <c r="T495" i="7059"/>
  <c r="T509" i="7059"/>
  <c r="T493" i="7059"/>
  <c r="T491" i="7059"/>
  <c r="T485" i="7059"/>
  <c r="T374" i="7059"/>
  <c r="T353" i="7059"/>
  <c r="T351" i="7059"/>
  <c r="T345" i="7059"/>
  <c r="T314" i="7059"/>
  <c r="T307" i="7059"/>
  <c r="T293" i="7059"/>
  <c r="P18" i="7059"/>
  <c r="Q18" i="7059" s="1"/>
  <c r="K18" i="7059"/>
  <c r="T529" i="7059"/>
  <c r="T557" i="7059"/>
  <c r="T560" i="7059"/>
  <c r="T585" i="7059"/>
  <c r="T588" i="7059"/>
  <c r="R1563" i="7059"/>
  <c r="T1564" i="7059"/>
  <c r="R1625" i="7059"/>
  <c r="T1626" i="7059"/>
  <c r="T1287" i="7059"/>
  <c r="T325" i="7059"/>
  <c r="P480" i="7059"/>
  <c r="Q480" i="7059" s="1"/>
  <c r="K480" i="7059"/>
  <c r="T980" i="7059"/>
  <c r="T281" i="7059"/>
  <c r="T33" i="7059"/>
  <c r="T481" i="7059"/>
  <c r="T665" i="7059"/>
  <c r="T666" i="7059"/>
  <c r="T737" i="7059"/>
  <c r="U737" i="7059" s="1"/>
  <c r="U738" i="7059" s="1"/>
  <c r="U739" i="7059" s="1"/>
  <c r="T761" i="7059"/>
  <c r="T846" i="7059"/>
  <c r="T906" i="7059"/>
  <c r="T914" i="7059"/>
  <c r="T920" i="7059"/>
  <c r="T1003" i="7059"/>
  <c r="T1007" i="7059"/>
  <c r="T1739" i="7059"/>
  <c r="T1723" i="7059"/>
  <c r="T1667" i="7059"/>
  <c r="T1655" i="7059"/>
  <c r="T1631" i="7059"/>
  <c r="T1501" i="7059"/>
  <c r="T1442" i="7059"/>
  <c r="T1351" i="7059"/>
  <c r="T1284" i="7059"/>
  <c r="T1252" i="7059"/>
  <c r="T1244" i="7059"/>
  <c r="T1236" i="7059"/>
  <c r="T337" i="7059"/>
  <c r="T384" i="7059"/>
  <c r="T847" i="7059"/>
  <c r="T865" i="7059"/>
  <c r="T881" i="7059"/>
  <c r="T1199" i="7059"/>
  <c r="T1201" i="7059"/>
  <c r="T1718" i="7059"/>
  <c r="T1710" i="7059"/>
  <c r="T1698" i="7059"/>
  <c r="T1674" i="7059"/>
  <c r="T1650" i="7059"/>
  <c r="T1646" i="7059"/>
  <c r="T1642" i="7059"/>
  <c r="T1630" i="7059"/>
  <c r="T1560" i="7059"/>
  <c r="T1556" i="7059"/>
  <c r="T1417" i="7059"/>
  <c r="T1409" i="7059"/>
  <c r="T1381" i="7059"/>
  <c r="T1247" i="7059"/>
  <c r="T1207" i="7059"/>
  <c r="T1268" i="7059"/>
  <c r="T94" i="7059"/>
  <c r="T45" i="7059"/>
  <c r="T559" i="7059"/>
  <c r="T1146" i="7059"/>
  <c r="T1393" i="7059"/>
  <c r="T1389" i="7059"/>
  <c r="T1349" i="7059"/>
  <c r="T1302" i="7059"/>
  <c r="T716" i="7059"/>
  <c r="T859" i="7059"/>
  <c r="T911" i="7059"/>
  <c r="T927" i="7059"/>
  <c r="T939" i="7059"/>
  <c r="T947" i="7059"/>
  <c r="T1193" i="7059"/>
  <c r="T1793" i="7059"/>
  <c r="T1757" i="7059"/>
  <c r="T1606" i="7059"/>
  <c r="T1602" i="7059"/>
  <c r="T1428" i="7059"/>
  <c r="T1364" i="7059"/>
  <c r="T331" i="7059"/>
  <c r="T406" i="7059"/>
  <c r="T1075" i="7059"/>
  <c r="T1720" i="7059"/>
  <c r="T1684" i="7059"/>
  <c r="T1676" i="7059"/>
  <c r="T1636" i="7059"/>
  <c r="T1609" i="7059"/>
  <c r="T1403" i="7059"/>
  <c r="T1321" i="7059"/>
  <c r="T1221" i="7059"/>
  <c r="G5" i="7058"/>
  <c r="X1164" i="7055"/>
  <c r="X942" i="7055"/>
  <c r="X752" i="7055"/>
  <c r="X426" i="7055"/>
  <c r="X204" i="7055"/>
  <c r="X1695" i="7055"/>
  <c r="X1592" i="7055"/>
  <c r="X1482" i="7055"/>
  <c r="J1770" i="7059"/>
  <c r="T572" i="7049" s="1"/>
  <c r="J1764" i="7059"/>
  <c r="T566" i="7049"/>
  <c r="J1757" i="7059"/>
  <c r="T559" i="7049" s="1"/>
  <c r="X1754" i="7055"/>
  <c r="J1750" i="7059"/>
  <c r="T552" i="7049"/>
  <c r="X1747" i="7055"/>
  <c r="J1721" i="7059"/>
  <c r="T523" i="7049"/>
  <c r="J1633" i="7059"/>
  <c r="T435" i="7049" s="1"/>
  <c r="J1610" i="7059"/>
  <c r="T412" i="7049" s="1"/>
  <c r="X1607" i="7055"/>
  <c r="J1572" i="7059"/>
  <c r="T374" i="7049" s="1"/>
  <c r="X1569" i="7055"/>
  <c r="J1338" i="7059"/>
  <c r="T140" i="7049" s="1"/>
  <c r="X1335" i="7055"/>
  <c r="J1235" i="7059"/>
  <c r="T37" i="7049" s="1"/>
  <c r="X1232" i="7055"/>
  <c r="P1113" i="7059"/>
  <c r="Q1113" i="7059" s="1"/>
  <c r="K1113" i="7059"/>
  <c r="J928" i="7059"/>
  <c r="N330" i="7049"/>
  <c r="J887" i="7059"/>
  <c r="N289" i="7049" s="1"/>
  <c r="X884" i="7055"/>
  <c r="J631" i="7059"/>
  <c r="N33" i="7049" s="1"/>
  <c r="X628" i="7055"/>
  <c r="J623" i="7059"/>
  <c r="N25" i="7049"/>
  <c r="X620" i="7055"/>
  <c r="J155" i="7059"/>
  <c r="X152" i="7055"/>
  <c r="J492" i="7059"/>
  <c r="H494" i="7049" s="1"/>
  <c r="J504" i="7059"/>
  <c r="H506" i="7049" s="1"/>
  <c r="X501" i="7055"/>
  <c r="J519" i="7059"/>
  <c r="T578" i="7059"/>
  <c r="R577" i="7059"/>
  <c r="T586" i="7059"/>
  <c r="R585" i="7059"/>
  <c r="T987" i="7059"/>
  <c r="R986" i="7059"/>
  <c r="T1104" i="7059"/>
  <c r="R1103" i="7059"/>
  <c r="T1505" i="7059"/>
  <c r="J1784" i="7059"/>
  <c r="T586" i="7049"/>
  <c r="X1781" i="7055"/>
  <c r="K1800" i="7059"/>
  <c r="P1800" i="7059"/>
  <c r="Q1800" i="7059" s="1"/>
  <c r="J1365" i="7059"/>
  <c r="T167" i="7049" s="1"/>
  <c r="X1362" i="7055"/>
  <c r="J1219" i="7059"/>
  <c r="T21" i="7049"/>
  <c r="X1216" i="7055"/>
  <c r="J1073" i="7059"/>
  <c r="N475" i="7049" s="1"/>
  <c r="X1070" i="7055"/>
  <c r="J734" i="7059"/>
  <c r="N136" i="7049" s="1"/>
  <c r="X731" i="7055"/>
  <c r="J201" i="7059"/>
  <c r="H203" i="7049"/>
  <c r="X198" i="7055"/>
  <c r="X1187" i="7055"/>
  <c r="J1268" i="7059"/>
  <c r="T70" i="7049"/>
  <c r="X1265" i="7055"/>
  <c r="T1601" i="7059"/>
  <c r="K1119" i="7059"/>
  <c r="X999" i="7055"/>
  <c r="X1787" i="7055"/>
  <c r="X1582" i="7055"/>
  <c r="J1585" i="7059"/>
  <c r="T387" i="7049"/>
  <c r="J1545" i="7059"/>
  <c r="T347" i="7049" s="1"/>
  <c r="X1542" i="7055"/>
  <c r="J1028" i="7059"/>
  <c r="N430" i="7049"/>
  <c r="X1025" i="7055"/>
  <c r="P606" i="7059"/>
  <c r="Q606" i="7059" s="1"/>
  <c r="K606" i="7059"/>
  <c r="N8" i="7049"/>
  <c r="J114" i="7059"/>
  <c r="H116" i="7049" s="1"/>
  <c r="X111" i="7055"/>
  <c r="R1383" i="7059"/>
  <c r="T1384" i="7059"/>
  <c r="T357" i="7059"/>
  <c r="K1799" i="7059"/>
  <c r="P1119" i="7059"/>
  <c r="Q1119" i="7059" s="1"/>
  <c r="X509" i="7055"/>
  <c r="X1110" i="7055"/>
  <c r="X1034" i="7055"/>
  <c r="X949" i="7055"/>
  <c r="X825" i="7055"/>
  <c r="X661" i="7055"/>
  <c r="X191" i="7055"/>
  <c r="X78" i="7055"/>
  <c r="X1731" i="7055"/>
  <c r="X1600" i="7055"/>
  <c r="X1377" i="7055"/>
  <c r="J1665" i="7059"/>
  <c r="T467" i="7049" s="1"/>
  <c r="X1662" i="7055"/>
  <c r="J1622" i="7059"/>
  <c r="T424" i="7049" s="1"/>
  <c r="X1619" i="7055"/>
  <c r="T394" i="7049"/>
  <c r="X1589" i="7055"/>
  <c r="J1281" i="7059"/>
  <c r="T83" i="7049" s="1"/>
  <c r="X1278" i="7055"/>
  <c r="K1117" i="7059"/>
  <c r="P1117" i="7059"/>
  <c r="Q1117" i="7059" s="1"/>
  <c r="J1070" i="7059"/>
  <c r="N472" i="7049" s="1"/>
  <c r="X1067" i="7055"/>
  <c r="J875" i="7059"/>
  <c r="N277" i="7049" s="1"/>
  <c r="X872" i="7055"/>
  <c r="J533" i="7059"/>
  <c r="H535" i="7049" s="1"/>
  <c r="X530" i="7055"/>
  <c r="J55" i="7059"/>
  <c r="X52" i="7055"/>
  <c r="J47" i="7059"/>
  <c r="H49" i="7049"/>
  <c r="X44" i="7055"/>
  <c r="P19" i="7059"/>
  <c r="Q19" i="7059" s="1"/>
  <c r="K19" i="7059"/>
  <c r="H21" i="7049"/>
  <c r="J5" i="7059"/>
  <c r="X2" i="7055"/>
  <c r="R336" i="7059"/>
  <c r="P1799" i="7059"/>
  <c r="Q1799" i="7059" s="1"/>
  <c r="X1061" i="7055"/>
  <c r="X1006" i="7055"/>
  <c r="X738" i="7055"/>
  <c r="X147" i="7055"/>
  <c r="X139" i="7055"/>
  <c r="X1682" i="7055"/>
  <c r="X1651" i="7055"/>
  <c r="X1623" i="7055"/>
  <c r="X1522" i="7055"/>
  <c r="X1363" i="7055"/>
  <c r="T7" i="7049"/>
  <c r="J1428" i="7059"/>
  <c r="T230" i="7049" s="1"/>
  <c r="X1425" i="7055"/>
  <c r="J1383" i="7059"/>
  <c r="T185" i="7049" s="1"/>
  <c r="X1380" i="7055"/>
  <c r="J1265" i="7059"/>
  <c r="T67" i="7049" s="1"/>
  <c r="X1262" i="7055"/>
  <c r="J714" i="7059"/>
  <c r="N116" i="7049" s="1"/>
  <c r="X711" i="7055"/>
  <c r="J707" i="7059"/>
  <c r="N109" i="7049"/>
  <c r="X704" i="7055"/>
  <c r="J626" i="7059"/>
  <c r="N28" i="7049" s="1"/>
  <c r="X623" i="7055"/>
  <c r="X569" i="7055"/>
  <c r="J572" i="7059"/>
  <c r="P521" i="7059"/>
  <c r="Q521" i="7059" s="1"/>
  <c r="H523" i="7049"/>
  <c r="H485" i="7049"/>
  <c r="J468" i="7059"/>
  <c r="H470" i="7049"/>
  <c r="X465" i="7055"/>
  <c r="J427" i="7059"/>
  <c r="H429" i="7049" s="1"/>
  <c r="X424" i="7055"/>
  <c r="J288" i="7059"/>
  <c r="H290" i="7049" s="1"/>
  <c r="X285" i="7055"/>
  <c r="J280" i="7059"/>
  <c r="H282" i="7049"/>
  <c r="X277" i="7055"/>
  <c r="P266" i="7059"/>
  <c r="Q266" i="7059" s="1"/>
  <c r="K266" i="7059"/>
  <c r="J231" i="7059"/>
  <c r="H233" i="7049"/>
  <c r="X228" i="7055"/>
  <c r="J1571" i="7059"/>
  <c r="T373" i="7049" s="1"/>
  <c r="X1568" i="7055"/>
  <c r="J1197" i="7059"/>
  <c r="N599" i="7049" s="1"/>
  <c r="X1194" i="7055"/>
  <c r="J1044" i="7059"/>
  <c r="N446" i="7049"/>
  <c r="X1041" i="7055"/>
  <c r="P167" i="7059"/>
  <c r="Q167" i="7059" s="1"/>
  <c r="K167" i="7059"/>
  <c r="H169" i="7049"/>
  <c r="R1801" i="7059"/>
  <c r="T1802" i="7059"/>
  <c r="T1671" i="7059"/>
  <c r="X1505" i="7055"/>
  <c r="T602" i="7049"/>
  <c r="J1740" i="7059"/>
  <c r="T542" i="7049"/>
  <c r="X1737" i="7055"/>
  <c r="X1702" i="7055"/>
  <c r="J1705" i="7059"/>
  <c r="T507" i="7049"/>
  <c r="J1801" i="7059"/>
  <c r="K1801" i="7059" s="1"/>
  <c r="X1798" i="7055"/>
  <c r="X1347" i="7055"/>
  <c r="J1350" i="7059"/>
  <c r="T152" i="7049" s="1"/>
  <c r="J771" i="7059"/>
  <c r="N173" i="7049" s="1"/>
  <c r="X768" i="7055"/>
  <c r="P410" i="7059"/>
  <c r="Q410" i="7059" s="1"/>
  <c r="H412" i="7049"/>
  <c r="P180" i="7059"/>
  <c r="Q180" i="7059" s="1"/>
  <c r="K180" i="7059"/>
  <c r="X1178" i="7055"/>
  <c r="X238" i="7055"/>
  <c r="X184" i="7055"/>
  <c r="J1253" i="7059"/>
  <c r="T55" i="7049" s="1"/>
  <c r="X1250" i="7055"/>
  <c r="J1056" i="7059"/>
  <c r="N458" i="7049" s="1"/>
  <c r="X1053" i="7055"/>
  <c r="J951" i="7059"/>
  <c r="N353" i="7049" s="1"/>
  <c r="X948" i="7055"/>
  <c r="J581" i="7059"/>
  <c r="H583" i="7049" s="1"/>
  <c r="X578" i="7055"/>
  <c r="J567" i="7059"/>
  <c r="H569" i="7049" s="1"/>
  <c r="X564" i="7055"/>
  <c r="X1069" i="7055"/>
  <c r="X935" i="7055"/>
  <c r="X897" i="7055"/>
  <c r="X775" i="7055"/>
  <c r="X559" i="7055"/>
  <c r="X251" i="7055"/>
  <c r="X224" i="7055"/>
  <c r="X164" i="7055"/>
  <c r="X1666" i="7055"/>
  <c r="X1638" i="7055"/>
  <c r="X1622" i="7055"/>
  <c r="X1576" i="7055"/>
  <c r="X1445" i="7055"/>
  <c r="X1238" i="7055"/>
  <c r="J1465" i="7059"/>
  <c r="X1462" i="7055"/>
  <c r="J1450" i="7059"/>
  <c r="T252" i="7049"/>
  <c r="X1447" i="7055"/>
  <c r="J1321" i="7059"/>
  <c r="T123" i="7049"/>
  <c r="X1318" i="7055"/>
  <c r="J1314" i="7059"/>
  <c r="T116" i="7049" s="1"/>
  <c r="X1311" i="7055"/>
  <c r="J1155" i="7059"/>
  <c r="N557" i="7049"/>
  <c r="X1152" i="7055"/>
  <c r="J1141" i="7059"/>
  <c r="N543" i="7049" s="1"/>
  <c r="X1138" i="7055"/>
  <c r="J1099" i="7059"/>
  <c r="N501" i="7049" s="1"/>
  <c r="X1096" i="7055"/>
  <c r="J969" i="7059"/>
  <c r="N371" i="7049" s="1"/>
  <c r="X966" i="7055"/>
  <c r="J592" i="7059"/>
  <c r="X589" i="7055"/>
  <c r="J1776" i="7059"/>
  <c r="T578" i="7049" s="1"/>
  <c r="X1773" i="7055"/>
  <c r="J726" i="7059"/>
  <c r="N128" i="7049" s="1"/>
  <c r="X723" i="7055"/>
  <c r="X1055" i="7055"/>
  <c r="X931" i="7055"/>
  <c r="X1738" i="7055"/>
  <c r="J1675" i="7059"/>
  <c r="T477" i="7049"/>
  <c r="X1672" i="7055"/>
  <c r="J1331" i="7059"/>
  <c r="T133" i="7049" s="1"/>
  <c r="X1328" i="7055"/>
  <c r="T56" i="7049"/>
  <c r="X1251" i="7055"/>
  <c r="J816" i="7059"/>
  <c r="N218" i="7049" s="1"/>
  <c r="X813" i="7055"/>
  <c r="J423" i="7059"/>
  <c r="H425" i="7049" s="1"/>
  <c r="X420" i="7055"/>
  <c r="J403" i="7059"/>
  <c r="H405" i="7049" s="1"/>
  <c r="X400" i="7055"/>
  <c r="J213" i="7059"/>
  <c r="H215" i="7049" s="1"/>
  <c r="X210" i="7055"/>
  <c r="X1092" i="7055"/>
  <c r="X1063" i="7055"/>
  <c r="X918" i="7055"/>
  <c r="J1086" i="7059"/>
  <c r="N488" i="7049"/>
  <c r="X1083" i="7055"/>
  <c r="J833" i="7059"/>
  <c r="N235" i="7049" s="1"/>
  <c r="X830" i="7055"/>
  <c r="J240" i="7059"/>
  <c r="H242" i="7049" s="1"/>
  <c r="X237" i="7055"/>
  <c r="J122" i="7059"/>
  <c r="H124" i="7049" s="1"/>
  <c r="X119" i="7055"/>
  <c r="X1135" i="7055"/>
  <c r="X1116" i="7055"/>
  <c r="X955" i="7055"/>
  <c r="X906" i="7055"/>
  <c r="X792" i="7055"/>
  <c r="X669" i="7055"/>
  <c r="X558" i="7055"/>
  <c r="X502" i="7055"/>
  <c r="X1797" i="7055"/>
  <c r="X1680" i="7055"/>
  <c r="X1665" i="7055"/>
  <c r="X1606" i="7055"/>
  <c r="X1558" i="7055"/>
  <c r="X1360" i="7055"/>
  <c r="X1348" i="7055"/>
  <c r="X1217" i="7055"/>
  <c r="N515" i="7049"/>
  <c r="J1565" i="7059"/>
  <c r="T367" i="7049" s="1"/>
  <c r="X1562" i="7055"/>
  <c r="J1534" i="7059"/>
  <c r="T336" i="7049" s="1"/>
  <c r="X1531" i="7055"/>
  <c r="J1502" i="7059"/>
  <c r="T304" i="7049" s="1"/>
  <c r="X1499" i="7055"/>
  <c r="J1339" i="7059"/>
  <c r="T141" i="7049"/>
  <c r="X1336" i="7055"/>
  <c r="J1320" i="7059"/>
  <c r="T122" i="7049" s="1"/>
  <c r="X1317" i="7055"/>
  <c r="X1297" i="7055"/>
  <c r="J1300" i="7059"/>
  <c r="T102" i="7049" s="1"/>
  <c r="J996" i="7059"/>
  <c r="N398" i="7049" s="1"/>
  <c r="X993" i="7055"/>
  <c r="J982" i="7059"/>
  <c r="N384" i="7049"/>
  <c r="X979" i="7055"/>
  <c r="X1114" i="7055"/>
  <c r="X957" i="7055"/>
  <c r="X920" i="7055"/>
  <c r="X1246" i="7055"/>
  <c r="X1322" i="7055"/>
  <c r="X1230" i="7055"/>
  <c r="J1233" i="7059"/>
  <c r="T35" i="7049" s="1"/>
  <c r="P605" i="7059"/>
  <c r="Q605" i="7059" s="1"/>
  <c r="K605" i="7059"/>
  <c r="R1593" i="7059"/>
  <c r="T1594" i="7059"/>
  <c r="P1125" i="7059"/>
  <c r="Q1125" i="7059" s="1"/>
  <c r="K1125" i="7059"/>
  <c r="P610" i="7059"/>
  <c r="Q610" i="7059" s="1"/>
  <c r="K610" i="7059"/>
  <c r="P520" i="7059"/>
  <c r="Q520" i="7059" s="1"/>
  <c r="K520" i="7059"/>
  <c r="P482" i="7059"/>
  <c r="Q482" i="7059" s="1"/>
  <c r="P76" i="7059"/>
  <c r="Q76" i="7059" s="1"/>
  <c r="K76" i="7059"/>
  <c r="X1146" i="7055"/>
  <c r="X1233" i="7055"/>
  <c r="P1124" i="7059"/>
  <c r="Q1124" i="7059" s="1"/>
  <c r="K1124" i="7059"/>
  <c r="P406" i="7059"/>
  <c r="Q406" i="7059" s="1"/>
  <c r="K406" i="7059"/>
  <c r="P162" i="7059"/>
  <c r="Q162" i="7059" s="1"/>
  <c r="K162" i="7059"/>
  <c r="P75" i="7059"/>
  <c r="Q75" i="7059" s="1"/>
  <c r="K75" i="7059"/>
  <c r="P24" i="7059"/>
  <c r="Q24" i="7059" s="1"/>
  <c r="K24" i="7059"/>
  <c r="X1306" i="7055"/>
  <c r="X1203" i="7055"/>
  <c r="P176" i="7059"/>
  <c r="Q176" i="7059" s="1"/>
  <c r="K176" i="7059"/>
  <c r="P169" i="7059"/>
  <c r="Q169" i="7059" s="1"/>
  <c r="K169" i="7059"/>
  <c r="T1416" i="7059"/>
  <c r="P607" i="7059"/>
  <c r="Q607" i="7059" s="1"/>
  <c r="N9" i="7049"/>
  <c r="P601" i="7059"/>
  <c r="Q601" i="7059" s="1"/>
  <c r="K601" i="7059"/>
  <c r="P182" i="7059"/>
  <c r="Q182" i="7059" s="1"/>
  <c r="K182" i="7059"/>
  <c r="T1716" i="7059"/>
  <c r="T1688" i="7059"/>
  <c r="T95" i="7059"/>
  <c r="T141" i="7059"/>
  <c r="T430" i="7059"/>
  <c r="T6" i="7059"/>
  <c r="T634" i="7059"/>
  <c r="T673" i="7059"/>
  <c r="T714" i="7059"/>
  <c r="T961" i="7059"/>
  <c r="T998" i="7059"/>
  <c r="T1001" i="7059"/>
  <c r="T1002" i="7059"/>
  <c r="T1200" i="7059"/>
  <c r="R1199" i="7059"/>
  <c r="T1230" i="7059"/>
  <c r="R1362" i="7059"/>
  <c r="T1363" i="7059"/>
  <c r="R1543" i="7059"/>
  <c r="T1544" i="7059"/>
  <c r="T119" i="7059"/>
  <c r="T530" i="7059"/>
  <c r="T564" i="7059"/>
  <c r="T629" i="7059"/>
  <c r="T633" i="7059"/>
  <c r="T769" i="7059"/>
  <c r="T1205" i="7059"/>
  <c r="R1204" i="7059"/>
  <c r="T1619" i="7059"/>
  <c r="T1580" i="7059"/>
  <c r="T1561" i="7059"/>
  <c r="T1545" i="7059"/>
  <c r="T1320" i="7059"/>
  <c r="T1308" i="7059"/>
  <c r="R1282" i="7059"/>
  <c r="T1283" i="7059"/>
  <c r="K599" i="7059"/>
  <c r="J1274" i="7059"/>
  <c r="T76" i="7049"/>
  <c r="T89" i="7059"/>
  <c r="T93" i="7059"/>
  <c r="T500" i="7059"/>
  <c r="T496" i="7059"/>
  <c r="T1086" i="7059"/>
  <c r="T1118" i="7059"/>
  <c r="T1140" i="7059"/>
  <c r="T1144" i="7059"/>
  <c r="T1145" i="7059"/>
  <c r="T1150" i="7059"/>
  <c r="T1686" i="7059"/>
  <c r="T1678" i="7059"/>
  <c r="T1607" i="7059"/>
  <c r="T1603" i="7059"/>
  <c r="T1599" i="7059"/>
  <c r="T1595" i="7059"/>
  <c r="T1587" i="7059"/>
  <c r="T1461" i="7059"/>
  <c r="T1355" i="7059"/>
  <c r="T197" i="7059"/>
  <c r="T151" i="7059"/>
  <c r="T518" i="7059"/>
  <c r="T525" i="7059"/>
  <c r="T562" i="7059"/>
  <c r="T654" i="7059"/>
  <c r="T772" i="7059"/>
  <c r="R771" i="7059"/>
  <c r="T775" i="7059"/>
  <c r="T884" i="7059"/>
  <c r="T956" i="7059"/>
  <c r="T1045" i="7059"/>
  <c r="T1701" i="7059"/>
  <c r="T1397" i="7059"/>
  <c r="T90" i="7059"/>
  <c r="T427" i="7059"/>
  <c r="T302" i="7059"/>
  <c r="T471" i="7059"/>
  <c r="T475" i="7059"/>
  <c r="T21" i="7059"/>
  <c r="T1100" i="7059"/>
  <c r="T1103" i="7059"/>
  <c r="T1377" i="7059"/>
  <c r="T1338" i="7059"/>
  <c r="T11" i="7059"/>
  <c r="T590" i="7059"/>
  <c r="T735" i="7059"/>
  <c r="T844" i="7059"/>
  <c r="T953" i="7059"/>
  <c r="T1034" i="7059"/>
  <c r="T1038" i="7059"/>
  <c r="T1120" i="7059"/>
  <c r="T1171" i="7059"/>
  <c r="T1174" i="7059"/>
  <c r="T1795" i="7059"/>
  <c r="T1779" i="7059"/>
  <c r="T1771" i="7059"/>
  <c r="T1708" i="7059"/>
  <c r="T1681" i="7059"/>
  <c r="T1669" i="7059"/>
  <c r="T1633" i="7059"/>
  <c r="T1591" i="7059"/>
  <c r="T1575" i="7059"/>
  <c r="T1537" i="7059"/>
  <c r="T1533" i="7059"/>
  <c r="T1408" i="7059"/>
  <c r="T1373" i="7059"/>
  <c r="T1369" i="7059"/>
  <c r="T1342" i="7059"/>
  <c r="T1254" i="7059"/>
  <c r="T1223" i="7059"/>
  <c r="T1376" i="7059"/>
  <c r="T718" i="7059"/>
  <c r="T750" i="7059"/>
  <c r="T764" i="7059"/>
  <c r="T837" i="7059"/>
  <c r="T924" i="7059"/>
  <c r="T928" i="7059"/>
  <c r="T940" i="7059"/>
  <c r="T948" i="7059"/>
  <c r="T1010" i="7059"/>
  <c r="T1018" i="7059"/>
  <c r="T1026" i="7059"/>
  <c r="T1030" i="7059"/>
  <c r="T1166" i="7059"/>
  <c r="T1168" i="7059"/>
  <c r="T1170" i="7059"/>
  <c r="T1182" i="7059"/>
  <c r="T1186" i="7059"/>
  <c r="T1196" i="7059"/>
  <c r="T1750" i="7059"/>
  <c r="T1746" i="7059"/>
  <c r="T1680" i="7059"/>
  <c r="T1590" i="7059"/>
  <c r="T1570" i="7059"/>
  <c r="T1563" i="7059"/>
  <c r="T1422" i="7059"/>
  <c r="T1280" i="7059"/>
  <c r="T1241" i="7059"/>
  <c r="T1233" i="7059"/>
  <c r="T1245" i="7059"/>
  <c r="T1237" i="7059"/>
  <c r="T16" i="7059"/>
  <c r="T533" i="7059"/>
  <c r="T548" i="7059"/>
  <c r="T549" i="7059"/>
  <c r="T553" i="7059"/>
  <c r="T618" i="7059"/>
  <c r="T798" i="7059"/>
  <c r="T801" i="7059"/>
  <c r="T806" i="7059"/>
  <c r="T809" i="7059"/>
  <c r="T854" i="7059"/>
  <c r="T1046" i="7059"/>
  <c r="T1048" i="7059"/>
  <c r="T1054" i="7059"/>
  <c r="T1062" i="7059"/>
  <c r="T1098" i="7059"/>
  <c r="T1160" i="7059"/>
  <c r="T1769" i="7059"/>
  <c r="T1722" i="7059"/>
  <c r="T1707" i="7059"/>
  <c r="T1647" i="7059"/>
  <c r="T1539" i="7059"/>
  <c r="T1504" i="7059"/>
  <c r="T1433" i="7059"/>
  <c r="T1429" i="7059"/>
  <c r="T1391" i="7059"/>
  <c r="T1275" i="7059"/>
  <c r="T579" i="7059"/>
  <c r="T589" i="7059"/>
  <c r="T591" i="7059"/>
  <c r="T593" i="7059"/>
  <c r="T731" i="7059"/>
  <c r="T732" i="7059"/>
  <c r="T836" i="7059"/>
  <c r="T1009" i="7059"/>
  <c r="T1122" i="7059"/>
  <c r="T1138" i="7059"/>
  <c r="T1789" i="7059"/>
  <c r="T1679" i="7059"/>
  <c r="T1663" i="7059"/>
  <c r="T1659" i="7059"/>
  <c r="T1635" i="7059"/>
  <c r="T1608" i="7059"/>
  <c r="T1511" i="7059"/>
  <c r="T1359" i="7059"/>
  <c r="T1317" i="7059"/>
  <c r="T1309" i="7059"/>
  <c r="T1219" i="7059"/>
  <c r="T1333" i="7059"/>
  <c r="T1632" i="7059"/>
  <c r="T698" i="7059"/>
  <c r="T711" i="7059"/>
  <c r="T785" i="7059"/>
  <c r="U785" i="7059" s="1"/>
  <c r="T788" i="7059"/>
  <c r="T874" i="7059"/>
  <c r="T882" i="7059"/>
  <c r="T1004" i="7059"/>
  <c r="T1109" i="7059"/>
  <c r="T1110" i="7059"/>
  <c r="T1112" i="7059"/>
  <c r="T1804" i="7059"/>
  <c r="T1780" i="7059"/>
  <c r="T1756" i="7059"/>
  <c r="T1714" i="7059"/>
  <c r="T1503" i="7059"/>
  <c r="T1444" i="7059"/>
  <c r="T1382" i="7059"/>
  <c r="T1271" i="7059"/>
  <c r="T1263" i="7059"/>
  <c r="T1348" i="7059"/>
  <c r="T1366" i="7059"/>
  <c r="C12" i="7058"/>
  <c r="E27" i="7058"/>
  <c r="C12" i="7059"/>
  <c r="F27" i="7058"/>
  <c r="F18" i="7058"/>
  <c r="E18" i="7058" s="1"/>
  <c r="E12" i="7058"/>
  <c r="E17" i="7058"/>
  <c r="F33" i="7058"/>
  <c r="G33" i="7058" s="1"/>
  <c r="F17" i="7058"/>
  <c r="G17" i="7058" s="1"/>
  <c r="E22" i="7058"/>
  <c r="F12" i="7058"/>
  <c r="E32" i="7058"/>
  <c r="J1739" i="7059"/>
  <c r="T541" i="7049" s="1"/>
  <c r="X1736" i="7055"/>
  <c r="J111" i="7059"/>
  <c r="X108" i="7055"/>
  <c r="J517" i="7059"/>
  <c r="H519" i="7049" s="1"/>
  <c r="X514" i="7055"/>
  <c r="T519" i="7059"/>
  <c r="X370" i="7055"/>
  <c r="X1776" i="7055"/>
  <c r="X1654" i="7055"/>
  <c r="X1628" i="7055"/>
  <c r="X1293" i="7055"/>
  <c r="J1752" i="7059"/>
  <c r="T554" i="7049" s="1"/>
  <c r="X1749" i="7055"/>
  <c r="J1412" i="7059"/>
  <c r="T214" i="7049"/>
  <c r="J1375" i="7059"/>
  <c r="T177" i="7049"/>
  <c r="X1372" i="7055"/>
  <c r="X1354" i="7055"/>
  <c r="J1357" i="7059"/>
  <c r="T159" i="7049"/>
  <c r="J1307" i="7059"/>
  <c r="T109" i="7049" s="1"/>
  <c r="X1304" i="7055"/>
  <c r="J1239" i="7059"/>
  <c r="T41" i="7049"/>
  <c r="X1236" i="7055"/>
  <c r="K1201" i="7059"/>
  <c r="N603" i="7049"/>
  <c r="P541" i="7059"/>
  <c r="Q541" i="7059" s="1"/>
  <c r="H543" i="7049"/>
  <c r="X1109" i="7055"/>
  <c r="X980" i="7055"/>
  <c r="X668" i="7055"/>
  <c r="X280" i="7055"/>
  <c r="X1735" i="7055"/>
  <c r="X1206" i="7055"/>
  <c r="J1797" i="7059"/>
  <c r="P1797" i="7059"/>
  <c r="Q1797" i="7059" s="1"/>
  <c r="X1794" i="7055"/>
  <c r="P1802" i="7059"/>
  <c r="Q1802" i="7059" s="1"/>
  <c r="J1386" i="7059"/>
  <c r="T188" i="7049" s="1"/>
  <c r="X1383" i="7055"/>
  <c r="J1289" i="7059"/>
  <c r="T91" i="7049"/>
  <c r="X1286" i="7055"/>
  <c r="J1256" i="7059"/>
  <c r="T58" i="7049"/>
  <c r="X1253" i="7055"/>
  <c r="T9" i="7049"/>
  <c r="P1207" i="7059"/>
  <c r="Q1207" i="7059" s="1"/>
  <c r="J1726" i="7059"/>
  <c r="T528" i="7049" s="1"/>
  <c r="X1723" i="7055"/>
  <c r="J1397" i="7059"/>
  <c r="T199" i="7049" s="1"/>
  <c r="X1394" i="7055"/>
  <c r="J1367" i="7059"/>
  <c r="T169" i="7049" s="1"/>
  <c r="X1364" i="7055"/>
  <c r="X1004" i="7055"/>
  <c r="X944" i="7055"/>
  <c r="X919" i="7055"/>
  <c r="X894" i="7055"/>
  <c r="X870" i="7055"/>
  <c r="X754" i="7055"/>
  <c r="X657" i="7055"/>
  <c r="X641" i="7055"/>
  <c r="X87" i="7055"/>
  <c r="X23" i="7055"/>
  <c r="X1717" i="7055"/>
  <c r="X1587" i="7055"/>
  <c r="X1574" i="7055"/>
  <c r="X1309" i="7055"/>
  <c r="X1258" i="7055"/>
  <c r="J1703" i="7059"/>
  <c r="T505" i="7049"/>
  <c r="X1700" i="7055"/>
  <c r="J1697" i="7059"/>
  <c r="T499" i="7049" s="1"/>
  <c r="X1694" i="7055"/>
  <c r="J1661" i="7059"/>
  <c r="T463" i="7049"/>
  <c r="X1658" i="7055"/>
  <c r="J1640" i="7059"/>
  <c r="T442" i="7049" s="1"/>
  <c r="X1637" i="7055"/>
  <c r="J1627" i="7059"/>
  <c r="T429" i="7049" s="1"/>
  <c r="X1624" i="7055"/>
  <c r="J1597" i="7059"/>
  <c r="T399" i="7049" s="1"/>
  <c r="X1594" i="7055"/>
  <c r="J1563" i="7059"/>
  <c r="T365" i="7049" s="1"/>
  <c r="X1560" i="7055"/>
  <c r="J1430" i="7059"/>
  <c r="T232" i="7049" s="1"/>
  <c r="X1427" i="7055"/>
  <c r="J1409" i="7059"/>
  <c r="T211" i="7049"/>
  <c r="K541" i="7059"/>
  <c r="X1313" i="7055"/>
  <c r="J1316" i="7059"/>
  <c r="T118" i="7049" s="1"/>
  <c r="J1266" i="7059"/>
  <c r="X1263" i="7055"/>
  <c r="P1115" i="7059"/>
  <c r="Q1115" i="7059" s="1"/>
  <c r="N511" i="7049"/>
  <c r="J854" i="7059"/>
  <c r="N256" i="7049" s="1"/>
  <c r="X851" i="7055"/>
  <c r="X759" i="7055"/>
  <c r="J762" i="7059"/>
  <c r="N164" i="7049" s="1"/>
  <c r="J754" i="7059"/>
  <c r="N156" i="7049" s="1"/>
  <c r="X751" i="7055"/>
  <c r="J713" i="7059"/>
  <c r="N115" i="7049"/>
  <c r="X710" i="7055"/>
  <c r="J669" i="7059"/>
  <c r="N71" i="7049" s="1"/>
  <c r="X666" i="7055"/>
  <c r="J597" i="7059"/>
  <c r="X594" i="7055"/>
  <c r="T160" i="7049"/>
  <c r="X1355" i="7055"/>
  <c r="P1209" i="7059"/>
  <c r="Q1209" i="7059" s="1"/>
  <c r="T11" i="7049"/>
  <c r="K1209" i="7059"/>
  <c r="X1676" i="7055"/>
  <c r="J1798" i="7059"/>
  <c r="X1795" i="7055"/>
  <c r="J574" i="7059"/>
  <c r="H576" i="7049" s="1"/>
  <c r="X571" i="7055"/>
  <c r="J226" i="7059"/>
  <c r="H228" i="7049" s="1"/>
  <c r="X223" i="7055"/>
  <c r="T823" i="7059"/>
  <c r="R470" i="7059"/>
  <c r="X817" i="7055"/>
  <c r="X591" i="7055"/>
  <c r="X1378" i="7055"/>
  <c r="X1367" i="7055"/>
  <c r="X1299" i="7055"/>
  <c r="J1795" i="7059"/>
  <c r="X1792" i="7055"/>
  <c r="J1774" i="7059"/>
  <c r="T576" i="7049" s="1"/>
  <c r="X1771" i="7055"/>
  <c r="J1315" i="7059"/>
  <c r="T117" i="7049" s="1"/>
  <c r="X1312" i="7055"/>
  <c r="J1135" i="7059"/>
  <c r="X1132" i="7055"/>
  <c r="J761" i="7059"/>
  <c r="N163" i="7049" s="1"/>
  <c r="X758" i="7055"/>
  <c r="J712" i="7059"/>
  <c r="N114" i="7049" s="1"/>
  <c r="X709" i="7055"/>
  <c r="J705" i="7059"/>
  <c r="N107" i="7049"/>
  <c r="X702" i="7055"/>
  <c r="J551" i="7059"/>
  <c r="H553" i="7049" s="1"/>
  <c r="X548" i="7055"/>
  <c r="T507" i="7059"/>
  <c r="J1706" i="7059"/>
  <c r="T508" i="7049" s="1"/>
  <c r="X1703" i="7055"/>
  <c r="P411" i="7059"/>
  <c r="Q411" i="7059" s="1"/>
  <c r="K411" i="7059"/>
  <c r="T523" i="7059"/>
  <c r="J1486" i="7059"/>
  <c r="T288" i="7049" s="1"/>
  <c r="X1483" i="7055"/>
  <c r="X1210" i="7055"/>
  <c r="J1213" i="7059"/>
  <c r="J796" i="7059"/>
  <c r="X793" i="7055"/>
  <c r="J557" i="7059"/>
  <c r="H559" i="7049" s="1"/>
  <c r="X554" i="7055"/>
  <c r="J232" i="7059"/>
  <c r="H234" i="7049" s="1"/>
  <c r="X229" i="7055"/>
  <c r="T819" i="7059"/>
  <c r="T1097" i="7059"/>
  <c r="R474" i="7059"/>
  <c r="P1201" i="7059"/>
  <c r="Q1201" i="7059" s="1"/>
  <c r="X663" i="7055"/>
  <c r="X308" i="7055"/>
  <c r="X29" i="7055"/>
  <c r="J1773" i="7059"/>
  <c r="T575" i="7049"/>
  <c r="X1770" i="7055"/>
  <c r="J1762" i="7059"/>
  <c r="T564" i="7049" s="1"/>
  <c r="X1759" i="7055"/>
  <c r="J1715" i="7059"/>
  <c r="T517" i="7049" s="1"/>
  <c r="X1712" i="7055"/>
  <c r="X1614" i="7055"/>
  <c r="J1617" i="7059"/>
  <c r="T419" i="7049" s="1"/>
  <c r="J1553" i="7059"/>
  <c r="T355" i="7049" s="1"/>
  <c r="J1539" i="7059"/>
  <c r="T341" i="7049" s="1"/>
  <c r="X1536" i="7055"/>
  <c r="J1476" i="7059"/>
  <c r="T278" i="7049" s="1"/>
  <c r="X1473" i="7055"/>
  <c r="J1455" i="7059"/>
  <c r="T257" i="7049"/>
  <c r="J1441" i="7059"/>
  <c r="K1803" i="7059"/>
  <c r="T605" i="7049"/>
  <c r="J1348" i="7059"/>
  <c r="T150" i="7049" s="1"/>
  <c r="J1203" i="7059"/>
  <c r="N605" i="7049" s="1"/>
  <c r="X1200" i="7055"/>
  <c r="J1153" i="7059"/>
  <c r="N555" i="7049" s="1"/>
  <c r="X1150" i="7055"/>
  <c r="K1107" i="7059"/>
  <c r="P1107" i="7059"/>
  <c r="Q1107" i="7059" s="1"/>
  <c r="N509" i="7049"/>
  <c r="J780" i="7059"/>
  <c r="X777" i="7055"/>
  <c r="P545" i="7059"/>
  <c r="Q545" i="7059" s="1"/>
  <c r="K545" i="7059"/>
  <c r="R546" i="7059" s="1"/>
  <c r="J1693" i="7059"/>
  <c r="T495" i="7049" s="1"/>
  <c r="X1690" i="7055"/>
  <c r="J1400" i="7059"/>
  <c r="T202" i="7049" s="1"/>
  <c r="X1397" i="7055"/>
  <c r="X1338" i="7055"/>
  <c r="J1341" i="7059"/>
  <c r="T143" i="7049" s="1"/>
  <c r="P594" i="7059"/>
  <c r="Q594" i="7059" s="1"/>
  <c r="J510" i="7059"/>
  <c r="H512" i="7049" s="1"/>
  <c r="X507" i="7055"/>
  <c r="K1122" i="7059"/>
  <c r="K1112" i="7059"/>
  <c r="X941" i="7055"/>
  <c r="X900" i="7055"/>
  <c r="X883" i="7055"/>
  <c r="X1490" i="7055"/>
  <c r="X1403" i="7055"/>
  <c r="X1343" i="7055"/>
  <c r="X1276" i="7055"/>
  <c r="T604" i="7049"/>
  <c r="J1694" i="7059"/>
  <c r="T496" i="7049" s="1"/>
  <c r="X1691" i="7055"/>
  <c r="J1658" i="7059"/>
  <c r="T460" i="7049"/>
  <c r="X1655" i="7055"/>
  <c r="J1651" i="7059"/>
  <c r="T453" i="7049"/>
  <c r="X1648" i="7055"/>
  <c r="J1637" i="7059"/>
  <c r="T439" i="7049" s="1"/>
  <c r="J1594" i="7059"/>
  <c r="T396" i="7049" s="1"/>
  <c r="X1591" i="7055"/>
  <c r="J1587" i="7059"/>
  <c r="T389" i="7049" s="1"/>
  <c r="X1584" i="7055"/>
  <c r="J1475" i="7059"/>
  <c r="T277" i="7049" s="1"/>
  <c r="X1472" i="7055"/>
  <c r="K1108" i="7059"/>
  <c r="J1291" i="7059"/>
  <c r="T93" i="7049" s="1"/>
  <c r="X1288" i="7055"/>
  <c r="J1264" i="7059"/>
  <c r="T66" i="7049"/>
  <c r="X1261" i="7055"/>
  <c r="P1122" i="7059"/>
  <c r="Q1122" i="7059" s="1"/>
  <c r="X860" i="7055"/>
  <c r="J863" i="7059"/>
  <c r="N265" i="7049" s="1"/>
  <c r="P10" i="7059"/>
  <c r="Q10" i="7059" s="1"/>
  <c r="K10" i="7059"/>
  <c r="H12" i="7049"/>
  <c r="T1573" i="7059"/>
  <c r="R1572" i="7059"/>
  <c r="R1781" i="7059"/>
  <c r="T1782" i="7059"/>
  <c r="R1789" i="7059"/>
  <c r="T1790" i="7059"/>
  <c r="P1123" i="7059"/>
  <c r="Q1123" i="7059" s="1"/>
  <c r="N525" i="7049"/>
  <c r="P15" i="7059"/>
  <c r="Q15" i="7059" s="1"/>
  <c r="K15" i="7059"/>
  <c r="P269" i="7059"/>
  <c r="Q269" i="7059" s="1"/>
  <c r="K269" i="7059"/>
  <c r="R536" i="7059"/>
  <c r="T537" i="7059"/>
  <c r="T626" i="7059"/>
  <c r="X1734" i="7055"/>
  <c r="J1737" i="7059"/>
  <c r="P1127" i="7059"/>
  <c r="Q1127" i="7059" s="1"/>
  <c r="K1127" i="7059"/>
  <c r="N529" i="7049"/>
  <c r="T142" i="7059"/>
  <c r="T86" i="7059"/>
  <c r="P171" i="7059"/>
  <c r="Q171" i="7059" s="1"/>
  <c r="K171" i="7059"/>
  <c r="P157" i="7059"/>
  <c r="Q157" i="7059" s="1"/>
  <c r="H159" i="7049"/>
  <c r="K157" i="7059"/>
  <c r="N11" i="7049"/>
  <c r="T428" i="7059"/>
  <c r="R358" i="7059"/>
  <c r="T359" i="7059"/>
  <c r="P484" i="7059"/>
  <c r="Q484" i="7059" s="1"/>
  <c r="K484" i="7059"/>
  <c r="H486" i="7049"/>
  <c r="Z5" i="7059"/>
  <c r="Z6" i="7059" s="1"/>
  <c r="N519" i="7049"/>
  <c r="T140" i="7059"/>
  <c r="T279" i="7059"/>
  <c r="T534" i="7059"/>
  <c r="T596" i="7059"/>
  <c r="T597" i="7059"/>
  <c r="R596" i="7059"/>
  <c r="T607" i="7059"/>
  <c r="R1613" i="7059"/>
  <c r="T1614" i="7059"/>
  <c r="T34" i="7059"/>
  <c r="T433" i="7059"/>
  <c r="T431" i="7059"/>
  <c r="T612" i="7059"/>
  <c r="R611" i="7059"/>
  <c r="T1293" i="7059"/>
  <c r="R1292" i="7059"/>
  <c r="T28" i="7059"/>
  <c r="T110" i="7059"/>
  <c r="R109" i="7059"/>
  <c r="R170" i="7059"/>
  <c r="T171" i="7059"/>
  <c r="T522" i="7059"/>
  <c r="T970" i="7059"/>
  <c r="T1037" i="7059"/>
  <c r="R1036" i="7059"/>
  <c r="T1620" i="7059"/>
  <c r="R1464" i="7059"/>
  <c r="T1465" i="7059"/>
  <c r="T381" i="7059"/>
  <c r="T978" i="7059"/>
  <c r="R977" i="7059"/>
  <c r="T682" i="7059"/>
  <c r="R681" i="7059"/>
  <c r="T126" i="7059"/>
  <c r="T118" i="7059"/>
  <c r="T57" i="7059"/>
  <c r="T552" i="7059"/>
  <c r="T625" i="7059"/>
  <c r="T628" i="7059"/>
  <c r="T826" i="7059"/>
  <c r="T1024" i="7059"/>
  <c r="T1206" i="7059"/>
  <c r="R1205" i="7059"/>
  <c r="R1759" i="7059"/>
  <c r="T1760" i="7059"/>
  <c r="T526" i="7059"/>
  <c r="T582" i="7059"/>
  <c r="T620" i="7059"/>
  <c r="T622" i="7059"/>
  <c r="T135" i="7059"/>
  <c r="T319" i="7059"/>
  <c r="T39" i="7059"/>
  <c r="T15" i="7059"/>
  <c r="T20" i="7059"/>
  <c r="T9" i="7059"/>
  <c r="T30" i="7059"/>
  <c r="T47" i="7059"/>
  <c r="T66" i="7059"/>
  <c r="T515" i="7059"/>
  <c r="T516" i="7059"/>
  <c r="T517" i="7059"/>
  <c r="T569" i="7059"/>
  <c r="T645" i="7059"/>
  <c r="T671" i="7059"/>
  <c r="T858" i="7059"/>
  <c r="T866" i="7059"/>
  <c r="T1763" i="7059"/>
  <c r="T1211" i="7059"/>
  <c r="T1508" i="7059"/>
  <c r="R1507" i="7059"/>
  <c r="R1631" i="7059"/>
  <c r="R1667" i="7059"/>
  <c r="T1668" i="7059"/>
  <c r="T280" i="7059"/>
  <c r="T278" i="7059"/>
  <c r="T276" i="7059"/>
  <c r="T272" i="7059"/>
  <c r="T270" i="7059"/>
  <c r="T268" i="7059"/>
  <c r="T266" i="7059"/>
  <c r="T264" i="7059"/>
  <c r="T262" i="7059"/>
  <c r="T260" i="7059"/>
  <c r="T258" i="7059"/>
  <c r="T254" i="7059"/>
  <c r="T241" i="7059"/>
  <c r="T226" i="7059"/>
  <c r="T224" i="7059"/>
  <c r="T222" i="7059"/>
  <c r="T220" i="7059"/>
  <c r="T218" i="7059"/>
  <c r="T216" i="7059"/>
  <c r="T214" i="7059"/>
  <c r="T212" i="7059"/>
  <c r="T210" i="7059"/>
  <c r="T208" i="7059"/>
  <c r="T204" i="7059"/>
  <c r="T202" i="7059"/>
  <c r="T200" i="7059"/>
  <c r="T198" i="7059"/>
  <c r="T196" i="7059"/>
  <c r="T194" i="7059"/>
  <c r="T184" i="7059"/>
  <c r="T182" i="7059"/>
  <c r="T178" i="7059"/>
  <c r="T176" i="7059"/>
  <c r="T174" i="7059"/>
  <c r="T147" i="7059"/>
  <c r="T145" i="7059"/>
  <c r="U145" i="7059" s="1"/>
  <c r="U146" i="7059" s="1"/>
  <c r="T221" i="7059"/>
  <c r="T23" i="7059"/>
  <c r="T527" i="7059"/>
  <c r="T581" i="7059"/>
  <c r="T636" i="7059"/>
  <c r="T696" i="7059"/>
  <c r="T730" i="7059"/>
  <c r="T783" i="7059"/>
  <c r="T876" i="7059"/>
  <c r="T511" i="7059"/>
  <c r="U511" i="7059" s="1"/>
  <c r="T602" i="7059"/>
  <c r="T652" i="7059"/>
  <c r="T670" i="7059"/>
  <c r="T930" i="7059"/>
  <c r="U930" i="7059" s="1"/>
  <c r="U931" i="7059"/>
  <c r="T1148" i="7059"/>
  <c r="T19" i="7059"/>
  <c r="T531" i="7059"/>
  <c r="T632" i="7059"/>
  <c r="T655" i="7059"/>
  <c r="T681" i="7059"/>
  <c r="T717" i="7059"/>
  <c r="T729" i="7059"/>
  <c r="T734" i="7059"/>
  <c r="T782" i="7059"/>
  <c r="T818" i="7059"/>
  <c r="T841" i="7059"/>
  <c r="T842" i="7059"/>
  <c r="T936" i="7059"/>
  <c r="T985" i="7059"/>
  <c r="T1731" i="7059"/>
  <c r="T1709" i="7059"/>
  <c r="T1638" i="7059"/>
  <c r="T1462" i="7059"/>
  <c r="T1424" i="7059"/>
  <c r="T1339" i="7059"/>
  <c r="T1328" i="7059"/>
  <c r="T1251" i="7059"/>
  <c r="T1243" i="7059"/>
  <c r="R1211" i="7059"/>
  <c r="R1212" i="7059" s="1"/>
  <c r="T1212" i="7059"/>
  <c r="T1324" i="7059"/>
  <c r="R1323" i="7059"/>
  <c r="T1346" i="7059"/>
  <c r="R1661" i="7059"/>
  <c r="T1662" i="7059"/>
  <c r="R1767" i="7059"/>
  <c r="T1768" i="7059"/>
  <c r="T555" i="7059"/>
  <c r="T561" i="7059"/>
  <c r="T676" i="7059"/>
  <c r="T724" i="7059"/>
  <c r="T797" i="7059"/>
  <c r="T817" i="7059"/>
  <c r="T851" i="7059"/>
  <c r="T853" i="7059"/>
  <c r="T1095" i="7059"/>
  <c r="T1559" i="7059"/>
  <c r="T1481" i="7059"/>
  <c r="T1477" i="7059"/>
  <c r="T1354" i="7059"/>
  <c r="T1281" i="7059"/>
  <c r="T1277" i="7059"/>
  <c r="T1267" i="7059"/>
  <c r="R1375" i="7059"/>
  <c r="R1689" i="7059"/>
  <c r="T1690" i="7059"/>
  <c r="R1723" i="7059"/>
  <c r="T1724" i="7059"/>
  <c r="T745" i="7059"/>
  <c r="T753" i="7059"/>
  <c r="T799" i="7059"/>
  <c r="T833" i="7059"/>
  <c r="T913" i="7059"/>
  <c r="T921" i="7059"/>
  <c r="T974" i="7059"/>
  <c r="T1090" i="7059"/>
  <c r="T1106" i="7059"/>
  <c r="T1184" i="7059"/>
  <c r="T1660" i="7059"/>
  <c r="T1222" i="7059"/>
  <c r="T1214" i="7059"/>
  <c r="R1548" i="7059"/>
  <c r="T1549" i="7059"/>
  <c r="R1729" i="7059"/>
  <c r="T1730" i="7059"/>
  <c r="R1741" i="7059"/>
  <c r="T1742" i="7059"/>
  <c r="T567" i="7059"/>
  <c r="T568" i="7059"/>
  <c r="T643" i="7059"/>
  <c r="T656" i="7059"/>
  <c r="T660" i="7059"/>
  <c r="T677" i="7059"/>
  <c r="T678" i="7059"/>
  <c r="T719" i="7059"/>
  <c r="T723" i="7059"/>
  <c r="T777" i="7059"/>
  <c r="T781" i="7059"/>
  <c r="T790" i="7059"/>
  <c r="T792" i="7059"/>
  <c r="T794" i="7059"/>
  <c r="T849" i="7059"/>
  <c r="T1796" i="7059"/>
  <c r="T1745" i="7059"/>
  <c r="T1699" i="7059"/>
  <c r="T1656" i="7059"/>
  <c r="T1652" i="7059"/>
  <c r="T1565" i="7059"/>
  <c r="T1518" i="7059"/>
  <c r="T1468" i="7059"/>
  <c r="T1410" i="7059"/>
  <c r="T1368" i="7059"/>
  <c r="T1291" i="7059"/>
  <c r="T1276" i="7059"/>
  <c r="T1390" i="7059"/>
  <c r="R1389" i="7059"/>
  <c r="T1421" i="7059"/>
  <c r="R1642" i="7059"/>
  <c r="T1643" i="7059"/>
  <c r="T748" i="7059"/>
  <c r="T756" i="7059"/>
  <c r="T759" i="7059"/>
  <c r="T760" i="7059"/>
  <c r="T814" i="7059"/>
  <c r="T830" i="7059"/>
  <c r="T831" i="7059"/>
  <c r="T862" i="7059"/>
  <c r="T870" i="7059"/>
  <c r="T946" i="7059"/>
  <c r="T1033" i="7059"/>
  <c r="T1721" i="7059"/>
  <c r="T1598" i="7059"/>
  <c r="T1425" i="7059"/>
  <c r="T1248" i="7059"/>
  <c r="R1295" i="7059"/>
  <c r="T1296" i="7059"/>
  <c r="T1341" i="7059"/>
  <c r="T1436" i="7059"/>
  <c r="T1404" i="7059"/>
  <c r="T867" i="7059"/>
  <c r="T888" i="7059"/>
  <c r="T934" i="7059"/>
  <c r="T943" i="7059"/>
  <c r="T972" i="7059"/>
  <c r="T976" i="7059"/>
  <c r="T977" i="7059"/>
  <c r="T1051" i="7059"/>
  <c r="T1088" i="7059"/>
  <c r="T1093" i="7059"/>
  <c r="T1102" i="7059"/>
  <c r="T1115" i="7059"/>
  <c r="T1149" i="7059"/>
  <c r="T1162" i="7059"/>
  <c r="T1176" i="7059"/>
  <c r="T1188" i="7059"/>
  <c r="T1792" i="7059"/>
  <c r="T1778" i="7059"/>
  <c r="T1770" i="7059"/>
  <c r="T1766" i="7059"/>
  <c r="T1741" i="7059"/>
  <c r="T1738" i="7059"/>
  <c r="T1706" i="7059"/>
  <c r="T1612" i="7059"/>
  <c r="T1583" i="7059"/>
  <c r="T1572" i="7059"/>
  <c r="T1551" i="7059"/>
  <c r="T1540" i="7059"/>
  <c r="T1521" i="7059"/>
  <c r="T1517" i="7059"/>
  <c r="T1510" i="7059"/>
  <c r="T1488" i="7059"/>
  <c r="T1484" i="7059"/>
  <c r="T1432" i="7059"/>
  <c r="T1335" i="7059"/>
  <c r="T1331" i="7059"/>
  <c r="T1294" i="7059"/>
  <c r="T1213" i="7059"/>
  <c r="T1229" i="7059"/>
  <c r="T1261" i="7059"/>
  <c r="T1274" i="7059"/>
  <c r="T1332" i="7059"/>
  <c r="T1411" i="7059"/>
  <c r="T1202" i="7059"/>
  <c r="T1777" i="7059"/>
  <c r="T1758" i="7059"/>
  <c r="T1755" i="7059"/>
  <c r="T1726" i="7059"/>
  <c r="T1712" i="7059"/>
  <c r="T1705" i="7059"/>
  <c r="T1694" i="7059"/>
  <c r="T1683" i="7059"/>
  <c r="T1665" i="7059"/>
  <c r="T1640" i="7059"/>
  <c r="T1586" i="7059"/>
  <c r="T1582" i="7059"/>
  <c r="T1554" i="7059"/>
  <c r="T1543" i="7059"/>
  <c r="T1527" i="7059"/>
  <c r="T1512" i="7059"/>
  <c r="T1509" i="7059"/>
  <c r="T1495" i="7059"/>
  <c r="T1471" i="7059"/>
  <c r="T1395" i="7059"/>
  <c r="T1370" i="7059"/>
  <c r="T1345" i="7059"/>
  <c r="T1326" i="7059"/>
  <c r="T1286" i="7059"/>
  <c r="T1220" i="7059"/>
  <c r="T1353" i="7059"/>
  <c r="T902" i="7059"/>
  <c r="T910" i="7059"/>
  <c r="T919" i="7059"/>
  <c r="T937" i="7059"/>
  <c r="T1014" i="7059"/>
  <c r="T1070" i="7059"/>
  <c r="T1079" i="7059"/>
  <c r="T1142" i="7059"/>
  <c r="T1798" i="7059"/>
  <c r="T1794" i="7059"/>
  <c r="T1787" i="7059"/>
  <c r="T1761" i="7059"/>
  <c r="T1672" i="7059"/>
  <c r="T1622" i="7059"/>
  <c r="T1604" i="7059"/>
  <c r="T1600" i="7059"/>
  <c r="T1567" i="7059"/>
  <c r="T1553" i="7059"/>
  <c r="T1531" i="7059"/>
  <c r="T1516" i="7059"/>
  <c r="T1494" i="7059"/>
  <c r="T1479" i="7059"/>
  <c r="T1441" i="7059"/>
  <c r="T1420" i="7059"/>
  <c r="T1405" i="7059"/>
  <c r="T1401" i="7059"/>
  <c r="T1388" i="7059"/>
  <c r="T1380" i="7059"/>
  <c r="T1304" i="7059"/>
  <c r="T1265" i="7059"/>
  <c r="T1257" i="7059"/>
  <c r="T1253" i="7059"/>
  <c r="T1246" i="7059"/>
  <c r="T1238" i="7059"/>
  <c r="T1227" i="7059"/>
  <c r="T1249" i="7059"/>
  <c r="T954" i="7059"/>
  <c r="T975" i="7059"/>
  <c r="T992" i="7059"/>
  <c r="T1032" i="7059"/>
  <c r="T1061" i="7059"/>
  <c r="T1077" i="7059"/>
  <c r="T1087" i="7059"/>
  <c r="T1125" i="7059"/>
  <c r="T1134" i="7059"/>
  <c r="T1136" i="7059"/>
  <c r="T1178" i="7059"/>
  <c r="T1180" i="7059"/>
  <c r="T1786" i="7059"/>
  <c r="T1776" i="7059"/>
  <c r="T1754" i="7059"/>
  <c r="T1729" i="7059"/>
  <c r="T1697" i="7059"/>
  <c r="T1664" i="7059"/>
  <c r="T1592" i="7059"/>
  <c r="T1542" i="7059"/>
  <c r="T1463" i="7059"/>
  <c r="T1455" i="7059"/>
  <c r="T1419" i="7059"/>
  <c r="T1365" i="7059"/>
  <c r="T1307" i="7059"/>
  <c r="T1299" i="7059"/>
  <c r="T1208" i="7059"/>
  <c r="T1217" i="7059"/>
  <c r="T1278" i="7059"/>
  <c r="T1285" i="7059"/>
  <c r="T1399" i="7059"/>
  <c r="T1801" i="7059"/>
  <c r="T1689" i="7059"/>
  <c r="T1657" i="7059"/>
  <c r="T1519" i="7059"/>
  <c r="T1478" i="7059"/>
  <c r="T1383" i="7059"/>
  <c r="T1379" i="7059"/>
  <c r="T1347" i="7059"/>
  <c r="T1260" i="7059"/>
  <c r="T1256" i="7059"/>
  <c r="T1216" i="7059"/>
  <c r="T1438" i="7059"/>
  <c r="T1414" i="7059"/>
  <c r="T1406" i="7059"/>
  <c r="Q270" i="7059"/>
  <c r="F32" i="7058"/>
  <c r="G32" i="7058" s="1"/>
  <c r="F22" i="7058"/>
  <c r="Q25" i="7059"/>
  <c r="R490" i="7059"/>
  <c r="R271" i="7059"/>
  <c r="F28" i="7058"/>
  <c r="G28" i="7058" s="1"/>
  <c r="R613" i="7059"/>
  <c r="E32" i="7059"/>
  <c r="C44" i="7058" s="1"/>
  <c r="D29" i="7049" s="1"/>
  <c r="J163" i="7059"/>
  <c r="X160" i="7055"/>
  <c r="T448" i="7059"/>
  <c r="R447" i="7059"/>
  <c r="H493" i="7049"/>
  <c r="J509" i="7059"/>
  <c r="X506" i="7055"/>
  <c r="H517" i="7049"/>
  <c r="R534" i="7059"/>
  <c r="T535" i="7059"/>
  <c r="T762" i="7059"/>
  <c r="R761" i="7059"/>
  <c r="T1262" i="7059"/>
  <c r="R1261" i="7059"/>
  <c r="R1690" i="7059"/>
  <c r="T1691" i="7059"/>
  <c r="P1801" i="7059"/>
  <c r="Q1801" i="7059" s="1"/>
  <c r="N585" i="7049"/>
  <c r="J950" i="7059"/>
  <c r="X947" i="7055"/>
  <c r="N347" i="7049"/>
  <c r="N316" i="7049"/>
  <c r="N122" i="7049"/>
  <c r="J715" i="7059"/>
  <c r="X712" i="7055"/>
  <c r="N110" i="7049"/>
  <c r="J702" i="7059"/>
  <c r="X699" i="7055"/>
  <c r="N65" i="7049"/>
  <c r="P543" i="7059"/>
  <c r="Q543" i="7059" s="1"/>
  <c r="K543" i="7059"/>
  <c r="H545" i="7049"/>
  <c r="T205" i="7059"/>
  <c r="R505" i="7059"/>
  <c r="T506" i="7059"/>
  <c r="J175" i="7059"/>
  <c r="X172" i="7055"/>
  <c r="T104" i="7059"/>
  <c r="R103" i="7059"/>
  <c r="H82" i="7049"/>
  <c r="H87" i="7049"/>
  <c r="J101" i="7059"/>
  <c r="X98" i="7055"/>
  <c r="J133" i="7059"/>
  <c r="X130" i="7055"/>
  <c r="H151" i="7049"/>
  <c r="R688" i="7059"/>
  <c r="T689" i="7059"/>
  <c r="T1056" i="7059"/>
  <c r="R1055" i="7059"/>
  <c r="R1098" i="7059"/>
  <c r="T1099" i="7059"/>
  <c r="R1691" i="7059"/>
  <c r="T1692" i="7059"/>
  <c r="R1710" i="7059"/>
  <c r="T1711" i="7059"/>
  <c r="R1734" i="7059"/>
  <c r="T1735" i="7059"/>
  <c r="R1748" i="7059"/>
  <c r="T1749" i="7059"/>
  <c r="R1784" i="7059"/>
  <c r="T1785" i="7059"/>
  <c r="R23" i="7059"/>
  <c r="T24" i="7059"/>
  <c r="J763" i="7059"/>
  <c r="X760" i="7055"/>
  <c r="H336" i="7049"/>
  <c r="H56" i="7049"/>
  <c r="R512" i="7059"/>
  <c r="J448" i="7059"/>
  <c r="H450" i="7049" s="1"/>
  <c r="X445" i="7055"/>
  <c r="H360" i="7049"/>
  <c r="H37" i="7049"/>
  <c r="T565" i="7059"/>
  <c r="R564" i="7059"/>
  <c r="R1258" i="7059"/>
  <c r="T1259" i="7059"/>
  <c r="R1263" i="7059"/>
  <c r="T1264" i="7059"/>
  <c r="R1300" i="7059"/>
  <c r="T1301" i="7059"/>
  <c r="R1551" i="7059"/>
  <c r="T1552" i="7059"/>
  <c r="R1617" i="7059"/>
  <c r="T1618" i="7059"/>
  <c r="R1699" i="7059"/>
  <c r="T1700" i="7059"/>
  <c r="R1771" i="7059"/>
  <c r="T1772" i="7059"/>
  <c r="X1396" i="7055"/>
  <c r="J1399" i="7059"/>
  <c r="J1387" i="7059"/>
  <c r="X1384" i="7055"/>
  <c r="H440" i="7049"/>
  <c r="J368" i="7059"/>
  <c r="X365" i="7055"/>
  <c r="R634" i="7059"/>
  <c r="T635" i="7059"/>
  <c r="R643" i="7059"/>
  <c r="T644" i="7059"/>
  <c r="T657" i="7059"/>
  <c r="R656" i="7059"/>
  <c r="R660" i="7059"/>
  <c r="T661" i="7059"/>
  <c r="R810" i="7059"/>
  <c r="T811" i="7059"/>
  <c r="T1670" i="7059"/>
  <c r="R1669" i="7059"/>
  <c r="N203" i="7049"/>
  <c r="J1756" i="7059"/>
  <c r="T558" i="7049" s="1"/>
  <c r="X1753" i="7055"/>
  <c r="J1677" i="7059"/>
  <c r="X1674" i="7055"/>
  <c r="T357" i="7049"/>
  <c r="J1549" i="7059"/>
  <c r="X1546" i="7055"/>
  <c r="J1410" i="7059"/>
  <c r="X1407" i="7055"/>
  <c r="J799" i="7059"/>
  <c r="X796" i="7055"/>
  <c r="N171" i="7049"/>
  <c r="N140" i="7049"/>
  <c r="H474" i="7049"/>
  <c r="H416" i="7049"/>
  <c r="H316" i="7049"/>
  <c r="P7" i="7059"/>
  <c r="Q7" i="7059" s="1"/>
  <c r="H9" i="7049"/>
  <c r="K7" i="7059"/>
  <c r="R591" i="7059"/>
  <c r="T592" i="7059"/>
  <c r="X1748" i="7055"/>
  <c r="J1751" i="7059"/>
  <c r="T553" i="7049" s="1"/>
  <c r="J1733" i="7059"/>
  <c r="J1664" i="7059"/>
  <c r="X1661" i="7055"/>
  <c r="J1650" i="7059"/>
  <c r="T452" i="7049" s="1"/>
  <c r="X1647" i="7055"/>
  <c r="J1644" i="7059"/>
  <c r="X1641" i="7055"/>
  <c r="X1620" i="7055"/>
  <c r="J1623" i="7059"/>
  <c r="J1536" i="7059"/>
  <c r="X1533" i="7055"/>
  <c r="J1522" i="7059"/>
  <c r="T324" i="7049" s="1"/>
  <c r="X1519" i="7055"/>
  <c r="J1516" i="7059"/>
  <c r="X1513" i="7055"/>
  <c r="X1492" i="7055"/>
  <c r="J1495" i="7059"/>
  <c r="T213" i="7049"/>
  <c r="J1388" i="7059"/>
  <c r="X1385" i="7055"/>
  <c r="J1170" i="7059"/>
  <c r="X1167" i="7055"/>
  <c r="X1205" i="7055"/>
  <c r="J1208" i="7059"/>
  <c r="K1208" i="7059" s="1"/>
  <c r="J1192" i="7059"/>
  <c r="X1189" i="7055"/>
  <c r="X1789" i="7055"/>
  <c r="J1792" i="7059"/>
  <c r="T594" i="7049" s="1"/>
  <c r="J1581" i="7059"/>
  <c r="X1578" i="7055"/>
  <c r="T261" i="7049"/>
  <c r="J1453" i="7059"/>
  <c r="X1450" i="7055"/>
  <c r="X1412" i="7055"/>
  <c r="J1415" i="7059"/>
  <c r="J1403" i="7059"/>
  <c r="T205" i="7049" s="1"/>
  <c r="X1400" i="7055"/>
  <c r="X1765" i="7055"/>
  <c r="J1768" i="7059"/>
  <c r="T570" i="7049" s="1"/>
  <c r="X1692" i="7055"/>
  <c r="J1695" i="7059"/>
  <c r="J1682" i="7059"/>
  <c r="T484" i="7049" s="1"/>
  <c r="X1679" i="7055"/>
  <c r="J1676" i="7059"/>
  <c r="T478" i="7049" s="1"/>
  <c r="X1673" i="7055"/>
  <c r="X1652" i="7055"/>
  <c r="J1655" i="7059"/>
  <c r="J1568" i="7059"/>
  <c r="T370" i="7049" s="1"/>
  <c r="X1565" i="7055"/>
  <c r="J1554" i="7059"/>
  <c r="T356" i="7049" s="1"/>
  <c r="X1551" i="7055"/>
  <c r="J1548" i="7059"/>
  <c r="T350" i="7049" s="1"/>
  <c r="X1545" i="7055"/>
  <c r="X1524" i="7055"/>
  <c r="J1527" i="7059"/>
  <c r="J1440" i="7059"/>
  <c r="T242" i="7049" s="1"/>
  <c r="X1437" i="7055"/>
  <c r="J1100" i="7059"/>
  <c r="X1097" i="7055"/>
  <c r="J1094" i="7059"/>
  <c r="X1091" i="7055"/>
  <c r="J1018" i="7059"/>
  <c r="N420" i="7049" s="1"/>
  <c r="X1015" i="7055"/>
  <c r="J994" i="7059"/>
  <c r="N396" i="7049" s="1"/>
  <c r="X991" i="7055"/>
  <c r="X1684" i="7055"/>
  <c r="J1687" i="7059"/>
  <c r="J1600" i="7059"/>
  <c r="T402" i="7049" s="1"/>
  <c r="X1597" i="7055"/>
  <c r="J1586" i="7059"/>
  <c r="T388" i="7049" s="1"/>
  <c r="X1583" i="7055"/>
  <c r="J1580" i="7059"/>
  <c r="T382" i="7049" s="1"/>
  <c r="X1577" i="7055"/>
  <c r="X1556" i="7055"/>
  <c r="J1559" i="7059"/>
  <c r="T361" i="7049" s="1"/>
  <c r="J1472" i="7059"/>
  <c r="X1469" i="7055"/>
  <c r="J1458" i="7059"/>
  <c r="T260" i="7049" s="1"/>
  <c r="X1455" i="7055"/>
  <c r="J1452" i="7059"/>
  <c r="T254" i="7049" s="1"/>
  <c r="X1449" i="7055"/>
  <c r="J1426" i="7059"/>
  <c r="T228" i="7049" s="1"/>
  <c r="X1423" i="7055"/>
  <c r="J1371" i="7059"/>
  <c r="T173" i="7049" s="1"/>
  <c r="X1368" i="7055"/>
  <c r="J1151" i="7059"/>
  <c r="X1148" i="7055"/>
  <c r="J1692" i="7059"/>
  <c r="X1689" i="7055"/>
  <c r="X1756" i="7055"/>
  <c r="J1759" i="7059"/>
  <c r="J1746" i="7059"/>
  <c r="X1743" i="7055"/>
  <c r="X1701" i="7055"/>
  <c r="J1704" i="7059"/>
  <c r="J1632" i="7059"/>
  <c r="X1629" i="7055"/>
  <c r="J1618" i="7059"/>
  <c r="T420" i="7049" s="1"/>
  <c r="X1615" i="7055"/>
  <c r="J1612" i="7059"/>
  <c r="X1609" i="7055"/>
  <c r="X1588" i="7055"/>
  <c r="J1591" i="7059"/>
  <c r="T393" i="7049" s="1"/>
  <c r="J1504" i="7059"/>
  <c r="X1501" i="7055"/>
  <c r="J1490" i="7059"/>
  <c r="X1487" i="7055"/>
  <c r="J1484" i="7059"/>
  <c r="X1481" i="7055"/>
  <c r="X1460" i="7055"/>
  <c r="J1463" i="7059"/>
  <c r="X1382" i="7055"/>
  <c r="J1385" i="7059"/>
  <c r="X1725" i="7055"/>
  <c r="J1728" i="7059"/>
  <c r="J1359" i="7059"/>
  <c r="X1356" i="7055"/>
  <c r="J1299" i="7059"/>
  <c r="X1296" i="7055"/>
  <c r="J1267" i="7059"/>
  <c r="X1264" i="7055"/>
  <c r="J1786" i="7059"/>
  <c r="T588" i="7049" s="1"/>
  <c r="X1783" i="7055"/>
  <c r="X1742" i="7055"/>
  <c r="J1745" i="7059"/>
  <c r="J1722" i="7059"/>
  <c r="T524" i="7049" s="1"/>
  <c r="X1719" i="7055"/>
  <c r="J1404" i="7059"/>
  <c r="X1401" i="7055"/>
  <c r="J1392" i="7059"/>
  <c r="X1389" i="7055"/>
  <c r="J1796" i="7059"/>
  <c r="X1793" i="7055"/>
  <c r="J1327" i="7059"/>
  <c r="T129" i="7049" s="1"/>
  <c r="X1324" i="7055"/>
  <c r="J1295" i="7059"/>
  <c r="X1292" i="7055"/>
  <c r="J1263" i="7059"/>
  <c r="T65" i="7049" s="1"/>
  <c r="X1260" i="7055"/>
  <c r="X1207" i="7055"/>
  <c r="J1210" i="7059"/>
  <c r="P1210" i="7059" s="1"/>
  <c r="X1788" i="7055"/>
  <c r="J1791" i="7059"/>
  <c r="X1724" i="7055"/>
  <c r="J1727" i="7059"/>
  <c r="J1680" i="7059"/>
  <c r="T482" i="7049" s="1"/>
  <c r="X1677" i="7055"/>
  <c r="J1648" i="7059"/>
  <c r="X1645" i="7055"/>
  <c r="J1616" i="7059"/>
  <c r="T418" i="7049" s="1"/>
  <c r="X1613" i="7055"/>
  <c r="J1584" i="7059"/>
  <c r="X1581" i="7055"/>
  <c r="J1552" i="7059"/>
  <c r="X1549" i="7055"/>
  <c r="J1520" i="7059"/>
  <c r="X1517" i="7055"/>
  <c r="J1488" i="7059"/>
  <c r="T290" i="7049" s="1"/>
  <c r="X1485" i="7055"/>
  <c r="J1456" i="7059"/>
  <c r="X1453" i="7055"/>
  <c r="J1431" i="7059"/>
  <c r="T233" i="7049" s="1"/>
  <c r="J1420" i="7059"/>
  <c r="X1417" i="7055"/>
  <c r="J1408" i="7059"/>
  <c r="X1405" i="7055"/>
  <c r="J1247" i="7059"/>
  <c r="X1244" i="7055"/>
  <c r="J1150" i="7059"/>
  <c r="N552" i="7049" s="1"/>
  <c r="X1147" i="7055"/>
  <c r="J1126" i="7059"/>
  <c r="K1126" i="7059" s="1"/>
  <c r="X1123" i="7055"/>
  <c r="J902" i="7059"/>
  <c r="N304" i="7049" s="1"/>
  <c r="X899" i="7055"/>
  <c r="J834" i="7059"/>
  <c r="N236" i="7049" s="1"/>
  <c r="X831" i="7055"/>
  <c r="J692" i="7059"/>
  <c r="X689" i="7055"/>
  <c r="J684" i="7059"/>
  <c r="N86" i="7049" s="1"/>
  <c r="X681" i="7055"/>
  <c r="J1778" i="7059"/>
  <c r="T580" i="7049" s="1"/>
  <c r="X1775" i="7055"/>
  <c r="J1714" i="7059"/>
  <c r="T516" i="7049" s="1"/>
  <c r="X1711" i="7055"/>
  <c r="J1666" i="7059"/>
  <c r="T468" i="7049" s="1"/>
  <c r="X1663" i="7055"/>
  <c r="J1660" i="7059"/>
  <c r="J1634" i="7059"/>
  <c r="T436" i="7049" s="1"/>
  <c r="X1631" i="7055"/>
  <c r="J1628" i="7059"/>
  <c r="X1625" i="7055"/>
  <c r="J1602" i="7059"/>
  <c r="T404" i="7049" s="1"/>
  <c r="X1599" i="7055"/>
  <c r="J1596" i="7059"/>
  <c r="X1593" i="7055"/>
  <c r="J1570" i="7059"/>
  <c r="T372" i="7049" s="1"/>
  <c r="X1567" i="7055"/>
  <c r="J1564" i="7059"/>
  <c r="X1561" i="7055"/>
  <c r="J1538" i="7059"/>
  <c r="X1535" i="7055"/>
  <c r="J1532" i="7059"/>
  <c r="X1529" i="7055"/>
  <c r="J1506" i="7059"/>
  <c r="X1503" i="7055"/>
  <c r="J1500" i="7059"/>
  <c r="T302" i="7049" s="1"/>
  <c r="X1497" i="7055"/>
  <c r="J1474" i="7059"/>
  <c r="X1471" i="7055"/>
  <c r="J1468" i="7059"/>
  <c r="T270" i="7049" s="1"/>
  <c r="X1465" i="7055"/>
  <c r="J1442" i="7059"/>
  <c r="T244" i="7049" s="1"/>
  <c r="X1439" i="7055"/>
  <c r="X1350" i="7055"/>
  <c r="J1353" i="7059"/>
  <c r="J814" i="7059"/>
  <c r="X811" i="7055"/>
  <c r="J779" i="7059"/>
  <c r="X776" i="7055"/>
  <c r="J1783" i="7059"/>
  <c r="X1774" i="7055"/>
  <c r="J1777" i="7059"/>
  <c r="J1760" i="7059"/>
  <c r="J1754" i="7059"/>
  <c r="T556" i="7049" s="1"/>
  <c r="X1751" i="7055"/>
  <c r="J1719" i="7059"/>
  <c r="X1710" i="7055"/>
  <c r="J1713" i="7059"/>
  <c r="J1696" i="7059"/>
  <c r="J1690" i="7059"/>
  <c r="X1687" i="7055"/>
  <c r="J1671" i="7059"/>
  <c r="J1639" i="7059"/>
  <c r="J1607" i="7059"/>
  <c r="J1575" i="7059"/>
  <c r="J1543" i="7059"/>
  <c r="J1511" i="7059"/>
  <c r="J1479" i="7059"/>
  <c r="J1447" i="7059"/>
  <c r="J1436" i="7059"/>
  <c r="X1433" i="7055"/>
  <c r="J1424" i="7059"/>
  <c r="T226" i="7049" s="1"/>
  <c r="X1421" i="7055"/>
  <c r="J1377" i="7059"/>
  <c r="K1204" i="7059"/>
  <c r="P1204" i="7059"/>
  <c r="Q1204" i="7059" s="1"/>
  <c r="J1090" i="7059"/>
  <c r="X1087" i="7055"/>
  <c r="J1046" i="7059"/>
  <c r="N448" i="7049" s="1"/>
  <c r="X1043" i="7055"/>
  <c r="J986" i="7059"/>
  <c r="X983" i="7055"/>
  <c r="J962" i="7059"/>
  <c r="N364" i="7049" s="1"/>
  <c r="X959" i="7055"/>
  <c r="J930" i="7059"/>
  <c r="N332" i="7049" s="1"/>
  <c r="X927" i="7055"/>
  <c r="J1788" i="7059"/>
  <c r="X1785" i="7055"/>
  <c r="X1733" i="7055"/>
  <c r="J1736" i="7059"/>
  <c r="T538" i="7049" s="1"/>
  <c r="J1724" i="7059"/>
  <c r="X1721" i="7055"/>
  <c r="J1394" i="7059"/>
  <c r="T196" i="7049" s="1"/>
  <c r="X1391" i="7055"/>
  <c r="P1199" i="7059"/>
  <c r="Q1199" i="7059" s="1"/>
  <c r="K1199" i="7059"/>
  <c r="N601" i="7049"/>
  <c r="J1062" i="7059"/>
  <c r="N464" i="7049" s="1"/>
  <c r="X1059" i="7055"/>
  <c r="J1014" i="7059"/>
  <c r="X1011" i="7055"/>
  <c r="J866" i="7059"/>
  <c r="X863" i="7055"/>
  <c r="T503" i="7059"/>
  <c r="U503" i="7059" s="1"/>
  <c r="P595" i="7059"/>
  <c r="Q595" i="7059" s="1"/>
  <c r="K595" i="7059"/>
  <c r="P1206" i="7059"/>
  <c r="Q1206" i="7059" s="1"/>
  <c r="K1206" i="7059"/>
  <c r="P1132" i="7059"/>
  <c r="Q1132" i="7059" s="1"/>
  <c r="K1132" i="7059"/>
  <c r="T131" i="7059"/>
  <c r="R130" i="7059"/>
  <c r="R457" i="7059"/>
  <c r="T458" i="7059"/>
  <c r="T375" i="7059"/>
  <c r="R374" i="7059"/>
  <c r="P13" i="7059"/>
  <c r="Q13" i="7059" s="1"/>
  <c r="K13" i="7059"/>
  <c r="P593" i="7059"/>
  <c r="Q593" i="7059" s="1"/>
  <c r="K593" i="7059"/>
  <c r="T274" i="7059"/>
  <c r="T499" i="7059"/>
  <c r="T60" i="7059"/>
  <c r="R59" i="7059"/>
  <c r="T684" i="7059"/>
  <c r="R683" i="7059"/>
  <c r="T303" i="7059"/>
  <c r="T317" i="7059"/>
  <c r="R316" i="7059"/>
  <c r="T705" i="7059"/>
  <c r="R704" i="7059"/>
  <c r="T42" i="7059"/>
  <c r="T497" i="7059"/>
  <c r="R44" i="7059"/>
  <c r="T244" i="7059"/>
  <c r="T349" i="7059"/>
  <c r="T468" i="7059"/>
  <c r="R467" i="7059"/>
  <c r="T664" i="7059"/>
  <c r="T261" i="7059"/>
  <c r="T213" i="7059"/>
  <c r="R212" i="7059"/>
  <c r="R220" i="7059"/>
  <c r="K186" i="7059"/>
  <c r="R187" i="7059" s="1"/>
  <c r="P186" i="7059"/>
  <c r="T595" i="7059"/>
  <c r="R594" i="7059"/>
  <c r="T767" i="7059"/>
  <c r="R766" i="7059"/>
  <c r="T434" i="7059"/>
  <c r="R433" i="7059"/>
  <c r="R539" i="7059"/>
  <c r="T540" i="7059"/>
  <c r="T556" i="7059"/>
  <c r="T189" i="7059"/>
  <c r="T127" i="7059"/>
  <c r="T793" i="7059"/>
  <c r="T810" i="7059"/>
  <c r="R231" i="7059"/>
  <c r="T229" i="7059"/>
  <c r="T347" i="7059"/>
  <c r="T742" i="7059"/>
  <c r="T1192" i="7059"/>
  <c r="R1191" i="7059"/>
  <c r="T271" i="7059"/>
  <c r="T22" i="7059"/>
  <c r="T573" i="7059"/>
  <c r="T707" i="7059"/>
  <c r="T1187" i="7059"/>
  <c r="T570" i="7059"/>
  <c r="T614" i="7059"/>
  <c r="T740" i="7059"/>
  <c r="T825" i="7059"/>
  <c r="T834" i="7059"/>
  <c r="T852" i="7059"/>
  <c r="T1027" i="7059"/>
  <c r="T1040" i="7059"/>
  <c r="T1541" i="7059"/>
  <c r="T1209" i="7059"/>
  <c r="R1208" i="7059"/>
  <c r="T1623" i="7059"/>
  <c r="R1622" i="7059"/>
  <c r="T538" i="7059"/>
  <c r="T558" i="7059"/>
  <c r="T642" i="7059"/>
  <c r="T659" i="7059"/>
  <c r="T703" i="7059"/>
  <c r="T1673" i="7059"/>
  <c r="R1534" i="7059"/>
  <c r="T1535" i="7059"/>
  <c r="R1653" i="7059"/>
  <c r="T1654" i="7059"/>
  <c r="T532" i="7059"/>
  <c r="T577" i="7059"/>
  <c r="T603" i="7059"/>
  <c r="T606" i="7059"/>
  <c r="T721" i="7059"/>
  <c r="T751" i="7059"/>
  <c r="T796" i="7059"/>
  <c r="T863" i="7059"/>
  <c r="T873" i="7059"/>
  <c r="T942" i="7059"/>
  <c r="T988" i="7059"/>
  <c r="R1453" i="7059"/>
  <c r="T1454" i="7059"/>
  <c r="R1535" i="7059"/>
  <c r="T1536" i="7059"/>
  <c r="T658" i="7059"/>
  <c r="T667" i="7059"/>
  <c r="T702" i="7059"/>
  <c r="T1413" i="7059"/>
  <c r="T545" i="7059"/>
  <c r="T653" i="7059"/>
  <c r="T728" i="7059"/>
  <c r="T746" i="7059"/>
  <c r="T754" i="7059"/>
  <c r="T778" i="7059"/>
  <c r="T787" i="7059"/>
  <c r="T791" i="7059"/>
  <c r="T804" i="7059"/>
  <c r="U804" i="7059" s="1"/>
  <c r="T1725" i="7059"/>
  <c r="T1371" i="7059"/>
  <c r="R1370" i="7059"/>
  <c r="R1512" i="7059"/>
  <c r="T1513" i="7059"/>
  <c r="T890" i="7059"/>
  <c r="T1143" i="7059"/>
  <c r="T1152" i="7059"/>
  <c r="T1774" i="7059"/>
  <c r="T1693" i="7059"/>
  <c r="T1651" i="7059"/>
  <c r="T1641" i="7059"/>
  <c r="T1585" i="7059"/>
  <c r="T1496" i="7059"/>
  <c r="T1412" i="7059"/>
  <c r="T1392" i="7059"/>
  <c r="T1323" i="7059"/>
  <c r="R1315" i="7059"/>
  <c r="T1316" i="7059"/>
  <c r="T1361" i="7059"/>
  <c r="T1367" i="7059"/>
  <c r="R1366" i="7059"/>
  <c r="R1386" i="7059"/>
  <c r="T1387" i="7059"/>
  <c r="T1427" i="7059"/>
  <c r="T1548" i="7059"/>
  <c r="R1547" i="7059"/>
  <c r="R1595" i="7059"/>
  <c r="T1596" i="7059"/>
  <c r="T889" i="7059"/>
  <c r="T916" i="7059"/>
  <c r="T926" i="7059"/>
  <c r="T984" i="7059"/>
  <c r="T1058" i="7059"/>
  <c r="T1173" i="7059"/>
  <c r="T1752" i="7059"/>
  <c r="T1696" i="7059"/>
  <c r="T1550" i="7059"/>
  <c r="T1476" i="7059"/>
  <c r="T1255" i="7059"/>
  <c r="R1254" i="7059"/>
  <c r="R1484" i="7059"/>
  <c r="T1485" i="7059"/>
  <c r="T1526" i="7059"/>
  <c r="R1525" i="7059"/>
  <c r="R1531" i="7059"/>
  <c r="T1532" i="7059"/>
  <c r="T1687" i="7059"/>
  <c r="R1686" i="7059"/>
  <c r="R1772" i="7059"/>
  <c r="T1773" i="7059"/>
  <c r="R1799" i="7059"/>
  <c r="T1800" i="7059"/>
  <c r="T897" i="7059"/>
  <c r="T945" i="7059"/>
  <c r="T950" i="7059"/>
  <c r="T1005" i="7059"/>
  <c r="T1043" i="7059"/>
  <c r="T1096" i="7059"/>
  <c r="T1141" i="7059"/>
  <c r="T1762" i="7059"/>
  <c r="T1748" i="7059"/>
  <c r="T1734" i="7059"/>
  <c r="T1713" i="7059"/>
  <c r="T1487" i="7059"/>
  <c r="T1289" i="7059"/>
  <c r="T1318" i="7059"/>
  <c r="R1317" i="7059"/>
  <c r="T1327" i="7059"/>
  <c r="R1326" i="7059"/>
  <c r="R1681" i="7059"/>
  <c r="T1682" i="7059"/>
  <c r="R1752" i="7059"/>
  <c r="T1753" i="7059"/>
  <c r="T857" i="7059"/>
  <c r="T878" i="7059"/>
  <c r="T915" i="7059"/>
  <c r="T929" i="7059"/>
  <c r="T982" i="7059"/>
  <c r="T1116" i="7059"/>
  <c r="T1154" i="7059"/>
  <c r="T1737" i="7059"/>
  <c r="T1702" i="7059"/>
  <c r="T1576" i="7059"/>
  <c r="T1449" i="7059"/>
  <c r="R1302" i="7059"/>
  <c r="T1303" i="7059"/>
  <c r="R1445" i="7059"/>
  <c r="T1446" i="7059"/>
  <c r="R1473" i="7059"/>
  <c r="T1474" i="7059"/>
  <c r="R1609" i="7059"/>
  <c r="T1610" i="7059"/>
  <c r="T1627" i="7059"/>
  <c r="T1649" i="7059"/>
  <c r="R1648" i="7059"/>
  <c r="R1746" i="7059"/>
  <c r="T1747" i="7059"/>
  <c r="T944" i="7059"/>
  <c r="T1042" i="7059"/>
  <c r="T1085" i="7059"/>
  <c r="T1126" i="7059"/>
  <c r="R1287" i="7059"/>
  <c r="T1288" i="7059"/>
  <c r="R1468" i="7059"/>
  <c r="T1469" i="7059"/>
  <c r="R1573" i="7059"/>
  <c r="T1574" i="7059"/>
  <c r="R1703" i="7059"/>
  <c r="T1704" i="7059"/>
  <c r="T1385" i="7059"/>
  <c r="T1313" i="7059"/>
  <c r="T1239" i="7059"/>
  <c r="R1291" i="7059"/>
  <c r="T1292" i="7059"/>
  <c r="T1297" i="7059"/>
  <c r="R1296" i="7059"/>
  <c r="T1312" i="7059"/>
  <c r="R1311" i="7059"/>
  <c r="T1372" i="7059"/>
  <c r="R1371" i="7059"/>
  <c r="T1398" i="7059"/>
  <c r="T1430" i="7059"/>
  <c r="T1415" i="7059"/>
  <c r="T1400" i="7059"/>
  <c r="T1242" i="7059"/>
  <c r="T1235" i="7059"/>
  <c r="T1228" i="7059"/>
  <c r="T1325" i="7059"/>
  <c r="T1319" i="7059"/>
  <c r="R1284" i="7059"/>
  <c r="T1356" i="7059"/>
  <c r="T1374" i="7059"/>
  <c r="R1373" i="7059"/>
  <c r="T1226" i="7059"/>
  <c r="T1334" i="7059"/>
  <c r="T1232" i="7059"/>
  <c r="T1225" i="7059"/>
  <c r="T1300" i="7059"/>
  <c r="T1310" i="7059"/>
  <c r="T1315" i="7059"/>
  <c r="T1431" i="7059"/>
  <c r="R1309" i="7059"/>
  <c r="R1365" i="7059"/>
  <c r="T1329" i="7059"/>
  <c r="P1198" i="7059"/>
  <c r="Q1198" i="7059" s="1"/>
  <c r="T599" i="7049"/>
  <c r="K1109" i="7059"/>
  <c r="K482" i="7059"/>
  <c r="P77" i="7059"/>
  <c r="H79" i="7049"/>
  <c r="R78" i="7059"/>
  <c r="P609" i="7059"/>
  <c r="Q609" i="7059" s="1"/>
  <c r="K483" i="7059"/>
  <c r="P1108" i="7059"/>
  <c r="Q1108" i="7059"/>
  <c r="N510" i="7049"/>
  <c r="P268" i="7059"/>
  <c r="Q268" i="7059" s="1"/>
  <c r="K268" i="7059"/>
  <c r="H270" i="7049"/>
  <c r="H544" i="7049"/>
  <c r="K260" i="7059"/>
  <c r="K12" i="7059"/>
  <c r="P183" i="7059"/>
  <c r="Q183" i="7059" s="1"/>
  <c r="K183" i="7059"/>
  <c r="H185" i="7049"/>
  <c r="P542" i="7059"/>
  <c r="Q542" i="7059" s="1"/>
  <c r="P260" i="7059"/>
  <c r="Q260" i="7059" s="1"/>
  <c r="H14" i="7049"/>
  <c r="P1137" i="7059"/>
  <c r="F8" i="7058"/>
  <c r="K265" i="7059"/>
  <c r="P265" i="7059"/>
  <c r="Q265" i="7059" s="1"/>
  <c r="H267" i="7049"/>
  <c r="K1205" i="7059"/>
  <c r="Q1205" i="7059"/>
  <c r="K1203" i="7059"/>
  <c r="P185" i="7059"/>
  <c r="Q185" i="7059" s="1"/>
  <c r="H187" i="7049"/>
  <c r="K185" i="7059"/>
  <c r="P1203" i="7059"/>
  <c r="Q1203" i="7059" s="1"/>
  <c r="P168" i="7059"/>
  <c r="Q168" i="7059" s="1"/>
  <c r="H170" i="7049"/>
  <c r="K168" i="7059"/>
  <c r="P546" i="7059"/>
  <c r="T603" i="7049"/>
  <c r="K1797" i="7059"/>
  <c r="H157" i="7049"/>
  <c r="P5" i="7059"/>
  <c r="Q5" i="7059" s="1"/>
  <c r="AW5" i="7059"/>
  <c r="AW6" i="7059" s="1"/>
  <c r="AW7" i="7059" s="1"/>
  <c r="AW8" i="7059" s="1"/>
  <c r="AW9" i="7059" s="1"/>
  <c r="AW10" i="7059" s="1"/>
  <c r="AW11" i="7059" s="1"/>
  <c r="AW12" i="7059" s="1"/>
  <c r="AW13" i="7059" s="1"/>
  <c r="AW14" i="7059" s="1"/>
  <c r="AW15" i="7059" s="1"/>
  <c r="AW16" i="7059" s="1"/>
  <c r="AW17" i="7059" s="1"/>
  <c r="AW18" i="7059" s="1"/>
  <c r="AW19" i="7059" s="1"/>
  <c r="AW20" i="7059" s="1"/>
  <c r="AW21" i="7059" s="1"/>
  <c r="AW22" i="7059" s="1"/>
  <c r="AW23" i="7059" s="1"/>
  <c r="AW24" i="7059" s="1"/>
  <c r="AW25" i="7059" s="1"/>
  <c r="AW26" i="7059" s="1"/>
  <c r="AW27" i="7059" s="1"/>
  <c r="AW28" i="7059" s="1"/>
  <c r="AW29" i="7059" s="1"/>
  <c r="AW30" i="7059" s="1"/>
  <c r="AW31" i="7059" s="1"/>
  <c r="AW32" i="7059" s="1"/>
  <c r="AW33" i="7059" s="1"/>
  <c r="AW34" i="7059" s="1"/>
  <c r="AW35" i="7059" s="1"/>
  <c r="AW36" i="7059" s="1"/>
  <c r="AW37" i="7059" s="1"/>
  <c r="AW38" i="7059" s="1"/>
  <c r="AW39" i="7059" s="1"/>
  <c r="AW40" i="7059" s="1"/>
  <c r="AW41" i="7059" s="1"/>
  <c r="AW42" i="7059" s="1"/>
  <c r="AW43" i="7059" s="1"/>
  <c r="AW44" i="7059" s="1"/>
  <c r="AW45" i="7059" s="1"/>
  <c r="AW46" i="7059" s="1"/>
  <c r="AW47" i="7059" s="1"/>
  <c r="AW48" i="7059" s="1"/>
  <c r="AW49" i="7059" s="1"/>
  <c r="AW50" i="7059" s="1"/>
  <c r="AW51" i="7059" s="1"/>
  <c r="AW52" i="7059" s="1"/>
  <c r="AW53" i="7059" s="1"/>
  <c r="AW54" i="7059" s="1"/>
  <c r="AW55" i="7059" s="1"/>
  <c r="AW56" i="7059" s="1"/>
  <c r="AW57" i="7059" s="1"/>
  <c r="AW58" i="7059" s="1"/>
  <c r="AW59" i="7059" s="1"/>
  <c r="AW60" i="7059" s="1"/>
  <c r="AW61" i="7059" s="1"/>
  <c r="AW62" i="7059" s="1"/>
  <c r="AW63" i="7059" s="1"/>
  <c r="AW64" i="7059" s="1"/>
  <c r="AW65" i="7059" s="1"/>
  <c r="AW66" i="7059" s="1"/>
  <c r="AW67" i="7059" s="1"/>
  <c r="AW68" i="7059" s="1"/>
  <c r="AW69" i="7059" s="1"/>
  <c r="AW70" i="7059" s="1"/>
  <c r="AW71" i="7059" s="1"/>
  <c r="AW72" i="7059" s="1"/>
  <c r="AW73" i="7059" s="1"/>
  <c r="AW74" i="7059" s="1"/>
  <c r="AW75" i="7059" s="1"/>
  <c r="AW76" i="7059" s="1"/>
  <c r="AW77" i="7059" s="1"/>
  <c r="AW78" i="7059" s="1"/>
  <c r="AW79" i="7059" s="1"/>
  <c r="AW80" i="7059" s="1"/>
  <c r="AW81" i="7059" s="1"/>
  <c r="AW82" i="7059" s="1"/>
  <c r="AW83" i="7059" s="1"/>
  <c r="AW84" i="7059" s="1"/>
  <c r="AW85" i="7059" s="1"/>
  <c r="AW86" i="7059" s="1"/>
  <c r="AW87" i="7059" s="1"/>
  <c r="AW88" i="7059" s="1"/>
  <c r="AW89" i="7059" s="1"/>
  <c r="AW90" i="7059" s="1"/>
  <c r="AW91" i="7059" s="1"/>
  <c r="AW92" i="7059" s="1"/>
  <c r="AW93" i="7059" s="1"/>
  <c r="AW94" i="7059" s="1"/>
  <c r="AW95" i="7059" s="1"/>
  <c r="AW96" i="7059" s="1"/>
  <c r="AW97" i="7059" s="1"/>
  <c r="AW98" i="7059" s="1"/>
  <c r="AW99" i="7059" s="1"/>
  <c r="AW100" i="7059" s="1"/>
  <c r="AW101" i="7059" s="1"/>
  <c r="AW102" i="7059" s="1"/>
  <c r="AW103" i="7059" s="1"/>
  <c r="AW104" i="7059" s="1"/>
  <c r="AW105" i="7059" s="1"/>
  <c r="AW106" i="7059" s="1"/>
  <c r="AW107" i="7059" s="1"/>
  <c r="AW108" i="7059" s="1"/>
  <c r="AW109" i="7059" s="1"/>
  <c r="AW110" i="7059" s="1"/>
  <c r="AW111" i="7059" s="1"/>
  <c r="AW112" i="7059" s="1"/>
  <c r="AW113" i="7059" s="1"/>
  <c r="AW114" i="7059" s="1"/>
  <c r="AW115" i="7059" s="1"/>
  <c r="AW116" i="7059" s="1"/>
  <c r="AW117" i="7059" s="1"/>
  <c r="AW118" i="7059" s="1"/>
  <c r="AW119" i="7059" s="1"/>
  <c r="AW120" i="7059" s="1"/>
  <c r="AW121" i="7059" s="1"/>
  <c r="AW122" i="7059" s="1"/>
  <c r="AW123" i="7059" s="1"/>
  <c r="AW124" i="7059" s="1"/>
  <c r="AW125" i="7059" s="1"/>
  <c r="AW126" i="7059" s="1"/>
  <c r="AW127" i="7059" s="1"/>
  <c r="AW128" i="7059" s="1"/>
  <c r="AW129" i="7059" s="1"/>
  <c r="AW130" i="7059" s="1"/>
  <c r="AW131" i="7059" s="1"/>
  <c r="AW132" i="7059" s="1"/>
  <c r="AW133" i="7059" s="1"/>
  <c r="AW134" i="7059" s="1"/>
  <c r="AW135" i="7059" s="1"/>
  <c r="AW136" i="7059" s="1"/>
  <c r="AW137" i="7059" s="1"/>
  <c r="AW138" i="7059" s="1"/>
  <c r="AW139" i="7059" s="1"/>
  <c r="AW140" i="7059" s="1"/>
  <c r="AW141" i="7059" s="1"/>
  <c r="AW142" i="7059" s="1"/>
  <c r="AW143" i="7059" s="1"/>
  <c r="AW144" i="7059" s="1"/>
  <c r="AW145" i="7059" s="1"/>
  <c r="AW146" i="7059" s="1"/>
  <c r="AW147" i="7059" s="1"/>
  <c r="K5" i="7059"/>
  <c r="U5" i="7059"/>
  <c r="H7" i="7049"/>
  <c r="P519" i="7059"/>
  <c r="Q519" i="7059" s="1"/>
  <c r="G27" i="7058"/>
  <c r="N537" i="7049"/>
  <c r="P1135" i="7059"/>
  <c r="Q1135" i="7059" s="1"/>
  <c r="K1135" i="7059"/>
  <c r="U147" i="7059"/>
  <c r="P1798" i="7059"/>
  <c r="Q1798" i="7059" s="1"/>
  <c r="K1798" i="7059"/>
  <c r="T600" i="7049"/>
  <c r="P597" i="7059"/>
  <c r="Q597" i="7059" s="1"/>
  <c r="K597" i="7059"/>
  <c r="H599" i="7049"/>
  <c r="G22" i="7058"/>
  <c r="E28" i="7058"/>
  <c r="N492" i="7049"/>
  <c r="T562" i="7049"/>
  <c r="T155" i="7049"/>
  <c r="P1126" i="7059"/>
  <c r="Q1126" i="7059" s="1"/>
  <c r="N528" i="7049"/>
  <c r="T222" i="7049"/>
  <c r="N572" i="7049"/>
  <c r="H103" i="7049"/>
  <c r="T281" i="7049"/>
  <c r="T492" i="7049"/>
  <c r="T579" i="7049"/>
  <c r="T366" i="7049"/>
  <c r="T430" i="7049"/>
  <c r="T354" i="7049"/>
  <c r="T194" i="7049"/>
  <c r="T292" i="7049"/>
  <c r="T217" i="7049"/>
  <c r="T383" i="7049"/>
  <c r="H370" i="7049"/>
  <c r="T529" i="7049"/>
  <c r="T187" i="7049"/>
  <c r="T497" i="7049"/>
  <c r="N594" i="7049"/>
  <c r="T190" i="7049"/>
  <c r="P175" i="7059"/>
  <c r="Q175" i="7059" s="1"/>
  <c r="K175" i="7059"/>
  <c r="H177" i="7049"/>
  <c r="N117" i="7049"/>
  <c r="T386" i="7049"/>
  <c r="T69" i="7049"/>
  <c r="T494" i="7049"/>
  <c r="N388" i="7049"/>
  <c r="T377" i="7049"/>
  <c r="T49" i="7049"/>
  <c r="T593" i="7049"/>
  <c r="T265" i="7049"/>
  <c r="T506" i="7049"/>
  <c r="T329" i="7049"/>
  <c r="T457" i="7049"/>
  <c r="T255" i="7049"/>
  <c r="T249" i="7049"/>
  <c r="T530" i="7049"/>
  <c r="T345" i="7049"/>
  <c r="T585" i="7049"/>
  <c r="T206" i="7049"/>
  <c r="T306" i="7049"/>
  <c r="P1208" i="7059"/>
  <c r="Q1208" i="7059" s="1"/>
  <c r="T10" i="7049"/>
  <c r="Q186" i="7059"/>
  <c r="N268" i="7049"/>
  <c r="T409" i="7049"/>
  <c r="T521" i="7049"/>
  <c r="N181" i="7049"/>
  <c r="T334" i="7049"/>
  <c r="T398" i="7049"/>
  <c r="T462" i="7049"/>
  <c r="T101" i="7049"/>
  <c r="T274" i="7049"/>
  <c r="T338" i="7049"/>
  <c r="N201" i="7049"/>
  <c r="N104" i="7049"/>
  <c r="T179" i="7049"/>
  <c r="T515" i="7049"/>
  <c r="T308" i="7049"/>
  <c r="T258" i="7049"/>
  <c r="T97" i="7049"/>
  <c r="T434" i="7049"/>
  <c r="P163" i="7059"/>
  <c r="Q163" i="7059" s="1"/>
  <c r="K163" i="7059"/>
  <c r="H165" i="7049"/>
  <c r="T210" i="7049"/>
  <c r="T12" i="7049"/>
  <c r="Q1210" i="7059"/>
  <c r="K1210" i="7059"/>
  <c r="T547" i="7049"/>
  <c r="T489" i="7049"/>
  <c r="T297" i="7049"/>
  <c r="T425" i="7049"/>
  <c r="H135" i="7049"/>
  <c r="T561" i="7049"/>
  <c r="N416" i="7049"/>
  <c r="T238" i="7049"/>
  <c r="T473" i="7049"/>
  <c r="N216" i="7049"/>
  <c r="T276" i="7049"/>
  <c r="T340" i="7049"/>
  <c r="T322" i="7049"/>
  <c r="T450" i="7049"/>
  <c r="P1796" i="7059"/>
  <c r="Q1796" i="7059" s="1"/>
  <c r="K1796" i="7059"/>
  <c r="T598" i="7049"/>
  <c r="T161" i="7049"/>
  <c r="T286" i="7049"/>
  <c r="T414" i="7049"/>
  <c r="T548" i="7049"/>
  <c r="N496" i="7049"/>
  <c r="T535" i="7049"/>
  <c r="T212" i="7049"/>
  <c r="T201" i="7049"/>
  <c r="N352" i="7049"/>
  <c r="R531" i="7059"/>
  <c r="R555" i="7059"/>
  <c r="R556" i="7059"/>
  <c r="R625" i="7059"/>
  <c r="R199" i="7059"/>
  <c r="R626" i="7059"/>
  <c r="R200" i="7059"/>
  <c r="R627" i="7059"/>
  <c r="R201" i="7059"/>
  <c r="R202" i="7059"/>
  <c r="R203" i="7059"/>
  <c r="R204" i="7059"/>
  <c r="R205" i="7059"/>
  <c r="R206" i="7059"/>
  <c r="R692" i="7059"/>
  <c r="R693" i="7059"/>
  <c r="R694" i="7059"/>
  <c r="R695" i="7059"/>
  <c r="R696" i="7059"/>
  <c r="R697" i="7059"/>
  <c r="R698" i="7059"/>
  <c r="R699" i="7059"/>
  <c r="R700" i="7059"/>
  <c r="R701" i="7059"/>
  <c r="R758" i="7059"/>
  <c r="R816" i="7059"/>
  <c r="R817" i="7059"/>
  <c r="R818" i="7059"/>
  <c r="R819" i="7059"/>
  <c r="R820" i="7059"/>
  <c r="R821" i="7059"/>
  <c r="R822" i="7059"/>
  <c r="U231" i="7059"/>
  <c r="U531" i="7059"/>
  <c r="U673" i="7059"/>
  <c r="U758" i="7059"/>
  <c r="U759" i="7059"/>
  <c r="U760" i="7059" s="1"/>
  <c r="U1252" i="7059"/>
  <c r="U1362" i="7059"/>
  <c r="U1363" i="7059" s="1"/>
  <c r="F18" i="7059"/>
  <c r="F12" i="7059"/>
  <c r="F23" i="7059"/>
  <c r="F33" i="7059"/>
  <c r="F22" i="7059"/>
  <c r="F17" i="7059"/>
  <c r="F8" i="7059"/>
  <c r="F32" i="7059"/>
  <c r="F28" i="7059"/>
  <c r="F27" i="7059"/>
  <c r="I1783" i="7060" l="1"/>
  <c r="I1784" i="7060" s="1"/>
  <c r="I1785" i="7060" s="1"/>
  <c r="I1786" i="7060" s="1"/>
  <c r="I1787" i="7060" s="1"/>
  <c r="I1788" i="7060" s="1"/>
  <c r="I1789" i="7060" s="1"/>
  <c r="I1790" i="7060" s="1"/>
  <c r="I1791" i="7060" s="1"/>
  <c r="I1792" i="7060" s="1"/>
  <c r="I1793" i="7060" s="1"/>
  <c r="I1794" i="7060" s="1"/>
  <c r="I1795" i="7060" s="1"/>
  <c r="I1796" i="7060" s="1"/>
  <c r="I1797" i="7060" s="1"/>
  <c r="I1798" i="7060" s="1"/>
  <c r="I1799" i="7060" s="1"/>
  <c r="I1800" i="7060" s="1"/>
  <c r="I1801" i="7060" s="1"/>
  <c r="I1802" i="7060" s="1"/>
  <c r="K27" i="7060"/>
  <c r="K28" i="7060" s="1"/>
  <c r="K29" i="7060" s="1"/>
  <c r="K30" i="7060" s="1"/>
  <c r="K31" i="7060" s="1"/>
  <c r="K32" i="7060" s="1"/>
  <c r="K33" i="7060" s="1"/>
  <c r="K34" i="7060" s="1"/>
  <c r="K35" i="7060" s="1"/>
  <c r="K36" i="7060" s="1"/>
  <c r="K37" i="7060" s="1"/>
  <c r="K38" i="7060" s="1"/>
  <c r="K39" i="7060" s="1"/>
  <c r="K40" i="7060" s="1"/>
  <c r="K41" i="7060" s="1"/>
  <c r="K42" i="7060" s="1"/>
  <c r="K43" i="7060" s="1"/>
  <c r="K44" i="7060" s="1"/>
  <c r="K45" i="7060" s="1"/>
  <c r="K46" i="7060" s="1"/>
  <c r="K47" i="7060" s="1"/>
  <c r="K48" i="7060" s="1"/>
  <c r="K49" i="7060" s="1"/>
  <c r="K50" i="7060" s="1"/>
  <c r="K51" i="7060" s="1"/>
  <c r="K52" i="7060" s="1"/>
  <c r="K53" i="7060" s="1"/>
  <c r="K54" i="7060" s="1"/>
  <c r="K55" i="7060" s="1"/>
  <c r="K56" i="7060" s="1"/>
  <c r="K57" i="7060" s="1"/>
  <c r="K58" i="7060" s="1"/>
  <c r="K59" i="7060" s="1"/>
  <c r="K60" i="7060" s="1"/>
  <c r="K61" i="7060" s="1"/>
  <c r="K62" i="7060" s="1"/>
  <c r="K63" i="7060" s="1"/>
  <c r="K64" i="7060" s="1"/>
  <c r="K65" i="7060" s="1"/>
  <c r="K66" i="7060" s="1"/>
  <c r="K67" i="7060" s="1"/>
  <c r="K68" i="7060" s="1"/>
  <c r="K69" i="7060" s="1"/>
  <c r="K70" i="7060" s="1"/>
  <c r="K71" i="7060" s="1"/>
  <c r="K72" i="7060" s="1"/>
  <c r="K73" i="7060" s="1"/>
  <c r="K74" i="7060" s="1"/>
  <c r="K75" i="7060" s="1"/>
  <c r="K76" i="7060" s="1"/>
  <c r="K77" i="7060" s="1"/>
  <c r="K78" i="7060" s="1"/>
  <c r="K79" i="7060" s="1"/>
  <c r="K80" i="7060" s="1"/>
  <c r="K81" i="7060" s="1"/>
  <c r="K82" i="7060" s="1"/>
  <c r="K83" i="7060" s="1"/>
  <c r="K84" i="7060" s="1"/>
  <c r="K85" i="7060" s="1"/>
  <c r="K86" i="7060" s="1"/>
  <c r="K87" i="7060" s="1"/>
  <c r="K88" i="7060" s="1"/>
  <c r="K89" i="7060" s="1"/>
  <c r="K90" i="7060" s="1"/>
  <c r="K91" i="7060" s="1"/>
  <c r="K92" i="7060" s="1"/>
  <c r="K93" i="7060" s="1"/>
  <c r="K94" i="7060" s="1"/>
  <c r="K95" i="7060" s="1"/>
  <c r="K96" i="7060" s="1"/>
  <c r="K97" i="7060" s="1"/>
  <c r="K98" i="7060" s="1"/>
  <c r="K99" i="7060" s="1"/>
  <c r="K100" i="7060" s="1"/>
  <c r="K101" i="7060" s="1"/>
  <c r="K102" i="7060" s="1"/>
  <c r="K103" i="7060" s="1"/>
  <c r="K104" i="7060" s="1"/>
  <c r="K105" i="7060" s="1"/>
  <c r="K106" i="7060" s="1"/>
  <c r="K107" i="7060" s="1"/>
  <c r="K108" i="7060" s="1"/>
  <c r="K109" i="7060" s="1"/>
  <c r="K110" i="7060" s="1"/>
  <c r="K111" i="7060" s="1"/>
  <c r="K112" i="7060" s="1"/>
  <c r="K113" i="7060" s="1"/>
  <c r="K114" i="7060" s="1"/>
  <c r="K115" i="7060" s="1"/>
  <c r="K116" i="7060" s="1"/>
  <c r="K117" i="7060" s="1"/>
  <c r="K118" i="7060" s="1"/>
  <c r="K119" i="7060" s="1"/>
  <c r="K120" i="7060" s="1"/>
  <c r="K121" i="7060" s="1"/>
  <c r="K122" i="7060" s="1"/>
  <c r="K123" i="7060" s="1"/>
  <c r="K124" i="7060" s="1"/>
  <c r="K125" i="7060" s="1"/>
  <c r="K126" i="7060" s="1"/>
  <c r="K127" i="7060" s="1"/>
  <c r="K128" i="7060" s="1"/>
  <c r="K129" i="7060" s="1"/>
  <c r="K130" i="7060" s="1"/>
  <c r="K131" i="7060" s="1"/>
  <c r="K132" i="7060" s="1"/>
  <c r="K133" i="7060" s="1"/>
  <c r="K134" i="7060" s="1"/>
  <c r="K135" i="7060" s="1"/>
  <c r="K136" i="7060" s="1"/>
  <c r="K137" i="7060" s="1"/>
  <c r="K138" i="7060" s="1"/>
  <c r="K139" i="7060" s="1"/>
  <c r="K140" i="7060" s="1"/>
  <c r="K141" i="7060" s="1"/>
  <c r="K142" i="7060" s="1"/>
  <c r="K143" i="7060" s="1"/>
  <c r="K144" i="7060" s="1"/>
  <c r="K145" i="7060" s="1"/>
  <c r="K146" i="7060" s="1"/>
  <c r="K147" i="7060" s="1"/>
  <c r="K148" i="7060" s="1"/>
  <c r="K149" i="7060" s="1"/>
  <c r="K150" i="7060" s="1"/>
  <c r="K151" i="7060" s="1"/>
  <c r="K152" i="7060" s="1"/>
  <c r="K153" i="7060" s="1"/>
  <c r="K154" i="7060" s="1"/>
  <c r="K155" i="7060" s="1"/>
  <c r="K156" i="7060" s="1"/>
  <c r="K157" i="7060" s="1"/>
  <c r="K158" i="7060" s="1"/>
  <c r="K159" i="7060" s="1"/>
  <c r="K160" i="7060" s="1"/>
  <c r="K161" i="7060" s="1"/>
  <c r="K162" i="7060" s="1"/>
  <c r="K163" i="7060" s="1"/>
  <c r="K164" i="7060" s="1"/>
  <c r="K165" i="7060" s="1"/>
  <c r="K166" i="7060" s="1"/>
  <c r="K167" i="7060" s="1"/>
  <c r="K168" i="7060" s="1"/>
  <c r="K169" i="7060" s="1"/>
  <c r="K170" i="7060" s="1"/>
  <c r="K171" i="7060" s="1"/>
  <c r="K172" i="7060" s="1"/>
  <c r="K173" i="7060" s="1"/>
  <c r="K174" i="7060" s="1"/>
  <c r="K175" i="7060" s="1"/>
  <c r="K176" i="7060" s="1"/>
  <c r="K177" i="7060" s="1"/>
  <c r="K178" i="7060" s="1"/>
  <c r="K179" i="7060" s="1"/>
  <c r="K180" i="7060" s="1"/>
  <c r="K181" i="7060" s="1"/>
  <c r="K182" i="7060" s="1"/>
  <c r="K183" i="7060" s="1"/>
  <c r="K184" i="7060" s="1"/>
  <c r="K185" i="7060" s="1"/>
  <c r="K186" i="7060" s="1"/>
  <c r="K187" i="7060" s="1"/>
  <c r="K188" i="7060" s="1"/>
  <c r="K189" i="7060" s="1"/>
  <c r="K190" i="7060" s="1"/>
  <c r="K191" i="7060" s="1"/>
  <c r="K192" i="7060" s="1"/>
  <c r="K193" i="7060" s="1"/>
  <c r="K194" i="7060" s="1"/>
  <c r="K195" i="7060" s="1"/>
  <c r="K196" i="7060" s="1"/>
  <c r="K197" i="7060" s="1"/>
  <c r="K198" i="7060" s="1"/>
  <c r="K199" i="7060" s="1"/>
  <c r="K200" i="7060" s="1"/>
  <c r="K201" i="7060" s="1"/>
  <c r="K202" i="7060" s="1"/>
  <c r="K203" i="7060" s="1"/>
  <c r="K204" i="7060" s="1"/>
  <c r="K205" i="7060" s="1"/>
  <c r="K206" i="7060" s="1"/>
  <c r="K207" i="7060" s="1"/>
  <c r="K208" i="7060" s="1"/>
  <c r="K209" i="7060" s="1"/>
  <c r="K210" i="7060" s="1"/>
  <c r="K211" i="7060" s="1"/>
  <c r="K212" i="7060" s="1"/>
  <c r="K213" i="7060" s="1"/>
  <c r="K214" i="7060" s="1"/>
  <c r="K215" i="7060" s="1"/>
  <c r="K216" i="7060" s="1"/>
  <c r="K217" i="7060" s="1"/>
  <c r="K218" i="7060" s="1"/>
  <c r="K219" i="7060" s="1"/>
  <c r="K220" i="7060" s="1"/>
  <c r="K221" i="7060" s="1"/>
  <c r="K222" i="7060" s="1"/>
  <c r="K223" i="7060" s="1"/>
  <c r="K224" i="7060" s="1"/>
  <c r="K225" i="7060" s="1"/>
  <c r="K226" i="7060" s="1"/>
  <c r="K227" i="7060" s="1"/>
  <c r="K228" i="7060" s="1"/>
  <c r="K229" i="7060" s="1"/>
  <c r="K230" i="7060" s="1"/>
  <c r="K231" i="7060" s="1"/>
  <c r="K232" i="7060" s="1"/>
  <c r="K233" i="7060" s="1"/>
  <c r="K234" i="7060" s="1"/>
  <c r="K235" i="7060" s="1"/>
  <c r="K236" i="7060" s="1"/>
  <c r="K237" i="7060" s="1"/>
  <c r="K238" i="7060" s="1"/>
  <c r="K239" i="7060" s="1"/>
  <c r="K240" i="7060" s="1"/>
  <c r="K241" i="7060" s="1"/>
  <c r="K242" i="7060" s="1"/>
  <c r="K243" i="7060" s="1"/>
  <c r="K244" i="7060" s="1"/>
  <c r="K245" i="7060" s="1"/>
  <c r="K246" i="7060" s="1"/>
  <c r="K247" i="7060" s="1"/>
  <c r="K248" i="7060" s="1"/>
  <c r="K249" i="7060" s="1"/>
  <c r="K250" i="7060" s="1"/>
  <c r="K251" i="7060" s="1"/>
  <c r="K252" i="7060" s="1"/>
  <c r="K253" i="7060" s="1"/>
  <c r="K254" i="7060" s="1"/>
  <c r="K255" i="7060" s="1"/>
  <c r="K256" i="7060" s="1"/>
  <c r="K257" i="7060" s="1"/>
  <c r="K258" i="7060" s="1"/>
  <c r="K259" i="7060" s="1"/>
  <c r="K260" i="7060" s="1"/>
  <c r="K261" i="7060" s="1"/>
  <c r="K262" i="7060" s="1"/>
  <c r="K263" i="7060" s="1"/>
  <c r="K264" i="7060" s="1"/>
  <c r="K265" i="7060" s="1"/>
  <c r="K266" i="7060" s="1"/>
  <c r="K267" i="7060" s="1"/>
  <c r="K268" i="7060" s="1"/>
  <c r="K269" i="7060" s="1"/>
  <c r="K270" i="7060" s="1"/>
  <c r="K271" i="7060" s="1"/>
  <c r="K272" i="7060" s="1"/>
  <c r="K273" i="7060" s="1"/>
  <c r="K274" i="7060" s="1"/>
  <c r="K275" i="7060" s="1"/>
  <c r="K276" i="7060" s="1"/>
  <c r="K277" i="7060" s="1"/>
  <c r="K278" i="7060" s="1"/>
  <c r="K279" i="7060" s="1"/>
  <c r="K280" i="7060" s="1"/>
  <c r="K281" i="7060" s="1"/>
  <c r="K282" i="7060" s="1"/>
  <c r="K283" i="7060" s="1"/>
  <c r="K284" i="7060" s="1"/>
  <c r="K285" i="7060" s="1"/>
  <c r="K286" i="7060" s="1"/>
  <c r="K287" i="7060" s="1"/>
  <c r="K288" i="7060" s="1"/>
  <c r="K289" i="7060" s="1"/>
  <c r="K290" i="7060" s="1"/>
  <c r="K291" i="7060" s="1"/>
  <c r="K292" i="7060" s="1"/>
  <c r="K293" i="7060" s="1"/>
  <c r="K294" i="7060" s="1"/>
  <c r="K295" i="7060" s="1"/>
  <c r="K296" i="7060" s="1"/>
  <c r="K297" i="7060" s="1"/>
  <c r="K298" i="7060" s="1"/>
  <c r="K299" i="7060" s="1"/>
  <c r="K300" i="7060" s="1"/>
  <c r="K301" i="7060" s="1"/>
  <c r="K302" i="7060" s="1"/>
  <c r="K303" i="7060" s="1"/>
  <c r="K304" i="7060" s="1"/>
  <c r="K305" i="7060" s="1"/>
  <c r="K306" i="7060" s="1"/>
  <c r="K307" i="7060" s="1"/>
  <c r="K308" i="7060" s="1"/>
  <c r="K309" i="7060" s="1"/>
  <c r="K310" i="7060" s="1"/>
  <c r="K311" i="7060" s="1"/>
  <c r="K312" i="7060" s="1"/>
  <c r="K313" i="7060" s="1"/>
  <c r="K314" i="7060" s="1"/>
  <c r="K315" i="7060" s="1"/>
  <c r="K316" i="7060" s="1"/>
  <c r="K317" i="7060" s="1"/>
  <c r="K318" i="7060" s="1"/>
  <c r="K319" i="7060" s="1"/>
  <c r="K320" i="7060" s="1"/>
  <c r="K321" i="7060" s="1"/>
  <c r="K322" i="7060" s="1"/>
  <c r="K323" i="7060" s="1"/>
  <c r="K324" i="7060" s="1"/>
  <c r="K325" i="7060" s="1"/>
  <c r="K326" i="7060" s="1"/>
  <c r="K327" i="7060" s="1"/>
  <c r="K328" i="7060" s="1"/>
  <c r="K329" i="7060" s="1"/>
  <c r="K330" i="7060" s="1"/>
  <c r="K331" i="7060" s="1"/>
  <c r="K332" i="7060" s="1"/>
  <c r="K333" i="7060" s="1"/>
  <c r="K334" i="7060" s="1"/>
  <c r="K335" i="7060" s="1"/>
  <c r="K336" i="7060" s="1"/>
  <c r="K337" i="7060" s="1"/>
  <c r="K338" i="7060" s="1"/>
  <c r="K339" i="7060" s="1"/>
  <c r="K340" i="7060" s="1"/>
  <c r="K341" i="7060" s="1"/>
  <c r="K342" i="7060" s="1"/>
  <c r="K343" i="7060" s="1"/>
  <c r="K344" i="7060" s="1"/>
  <c r="K345" i="7060" s="1"/>
  <c r="K346" i="7060" s="1"/>
  <c r="K347" i="7060" s="1"/>
  <c r="K348" i="7060" s="1"/>
  <c r="K349" i="7060" s="1"/>
  <c r="K350" i="7060" s="1"/>
  <c r="K351" i="7060" s="1"/>
  <c r="K352" i="7060" s="1"/>
  <c r="K353" i="7060" s="1"/>
  <c r="K354" i="7060" s="1"/>
  <c r="K355" i="7060" s="1"/>
  <c r="K356" i="7060" s="1"/>
  <c r="K357" i="7060" s="1"/>
  <c r="K358" i="7060" s="1"/>
  <c r="K359" i="7060" s="1"/>
  <c r="K360" i="7060" s="1"/>
  <c r="K361" i="7060" s="1"/>
  <c r="K362" i="7060" s="1"/>
  <c r="K363" i="7060" s="1"/>
  <c r="K364" i="7060" s="1"/>
  <c r="K365" i="7060" s="1"/>
  <c r="K366" i="7060" s="1"/>
  <c r="K367" i="7060" s="1"/>
  <c r="K368" i="7060" s="1"/>
  <c r="K369" i="7060" s="1"/>
  <c r="K370" i="7060" s="1"/>
  <c r="K371" i="7060" s="1"/>
  <c r="K372" i="7060" s="1"/>
  <c r="K373" i="7060" s="1"/>
  <c r="K374" i="7060" s="1"/>
  <c r="K375" i="7060" s="1"/>
  <c r="K376" i="7060" s="1"/>
  <c r="K377" i="7060" s="1"/>
  <c r="K378" i="7060" s="1"/>
  <c r="K379" i="7060" s="1"/>
  <c r="K380" i="7060" s="1"/>
  <c r="K381" i="7060" s="1"/>
  <c r="K382" i="7060" s="1"/>
  <c r="K383" i="7060" s="1"/>
  <c r="K384" i="7060" s="1"/>
  <c r="K385" i="7060" s="1"/>
  <c r="K386" i="7060" s="1"/>
  <c r="K387" i="7060" s="1"/>
  <c r="K388" i="7060" s="1"/>
  <c r="K389" i="7060" s="1"/>
  <c r="K390" i="7060" s="1"/>
  <c r="K391" i="7060" s="1"/>
  <c r="K392" i="7060" s="1"/>
  <c r="K393" i="7060" s="1"/>
  <c r="K394" i="7060" s="1"/>
  <c r="K395" i="7060" s="1"/>
  <c r="K396" i="7060" s="1"/>
  <c r="K397" i="7060" s="1"/>
  <c r="K398" i="7060" s="1"/>
  <c r="K399" i="7060" s="1"/>
  <c r="K400" i="7060" s="1"/>
  <c r="K401" i="7060" s="1"/>
  <c r="K402" i="7060" s="1"/>
  <c r="K403" i="7060" s="1"/>
  <c r="K404" i="7060" s="1"/>
  <c r="K405" i="7060" s="1"/>
  <c r="K406" i="7060" s="1"/>
  <c r="K407" i="7060" s="1"/>
  <c r="K408" i="7060" s="1"/>
  <c r="K409" i="7060" s="1"/>
  <c r="K410" i="7060" s="1"/>
  <c r="K411" i="7060" s="1"/>
  <c r="K412" i="7060" s="1"/>
  <c r="K413" i="7060" s="1"/>
  <c r="K414" i="7060" s="1"/>
  <c r="K415" i="7060" s="1"/>
  <c r="K416" i="7060" s="1"/>
  <c r="K417" i="7060" s="1"/>
  <c r="K418" i="7060" s="1"/>
  <c r="K419" i="7060" s="1"/>
  <c r="K420" i="7060" s="1"/>
  <c r="K421" i="7060" s="1"/>
  <c r="K422" i="7060" s="1"/>
  <c r="K423" i="7060" s="1"/>
  <c r="K424" i="7060" s="1"/>
  <c r="K425" i="7060" s="1"/>
  <c r="K426" i="7060" s="1"/>
  <c r="K427" i="7060" s="1"/>
  <c r="K428" i="7060" s="1"/>
  <c r="K429" i="7060" s="1"/>
  <c r="K430" i="7060" s="1"/>
  <c r="K431" i="7060" s="1"/>
  <c r="K432" i="7060" s="1"/>
  <c r="K433" i="7060" s="1"/>
  <c r="K434" i="7060" s="1"/>
  <c r="K435" i="7060" s="1"/>
  <c r="K436" i="7060" s="1"/>
  <c r="K437" i="7060" s="1"/>
  <c r="K438" i="7060" s="1"/>
  <c r="K439" i="7060" s="1"/>
  <c r="K440" i="7060" s="1"/>
  <c r="K441" i="7060" s="1"/>
  <c r="K442" i="7060" s="1"/>
  <c r="K443" i="7060" s="1"/>
  <c r="K444" i="7060" s="1"/>
  <c r="K445" i="7060" s="1"/>
  <c r="K446" i="7060" s="1"/>
  <c r="K447" i="7060" s="1"/>
  <c r="K448" i="7060" s="1"/>
  <c r="K449" i="7060" s="1"/>
  <c r="K450" i="7060" s="1"/>
  <c r="K451" i="7060" s="1"/>
  <c r="K452" i="7060" s="1"/>
  <c r="K453" i="7060" s="1"/>
  <c r="K454" i="7060" s="1"/>
  <c r="K455" i="7060" s="1"/>
  <c r="K456" i="7060" s="1"/>
  <c r="K457" i="7060" s="1"/>
  <c r="K458" i="7060" s="1"/>
  <c r="K459" i="7060" s="1"/>
  <c r="K460" i="7060" s="1"/>
  <c r="K461" i="7060" s="1"/>
  <c r="K462" i="7060" s="1"/>
  <c r="K463" i="7060" s="1"/>
  <c r="K464" i="7060" s="1"/>
  <c r="K465" i="7060" s="1"/>
  <c r="K466" i="7060" s="1"/>
  <c r="K467" i="7060" s="1"/>
  <c r="K468" i="7060" s="1"/>
  <c r="K469" i="7060" s="1"/>
  <c r="K470" i="7060" s="1"/>
  <c r="K471" i="7060" s="1"/>
  <c r="K472" i="7060" s="1"/>
  <c r="K473" i="7060" s="1"/>
  <c r="K474" i="7060" s="1"/>
  <c r="K475" i="7060" s="1"/>
  <c r="K476" i="7060" s="1"/>
  <c r="K477" i="7060" s="1"/>
  <c r="K478" i="7060" s="1"/>
  <c r="K479" i="7060" s="1"/>
  <c r="K480" i="7060" s="1"/>
  <c r="K481" i="7060" s="1"/>
  <c r="K482" i="7060" s="1"/>
  <c r="K483" i="7060" s="1"/>
  <c r="K484" i="7060" s="1"/>
  <c r="K485" i="7060" s="1"/>
  <c r="K486" i="7060" s="1"/>
  <c r="K487" i="7060" s="1"/>
  <c r="K488" i="7060" s="1"/>
  <c r="K489" i="7060" s="1"/>
  <c r="K490" i="7060" s="1"/>
  <c r="K491" i="7060" s="1"/>
  <c r="K492" i="7060" s="1"/>
  <c r="K493" i="7060" s="1"/>
  <c r="K494" i="7060" s="1"/>
  <c r="K495" i="7060" s="1"/>
  <c r="K496" i="7060" s="1"/>
  <c r="K497" i="7060" s="1"/>
  <c r="K498" i="7060" s="1"/>
  <c r="K499" i="7060" s="1"/>
  <c r="K500" i="7060" s="1"/>
  <c r="K501" i="7060" s="1"/>
  <c r="K502" i="7060" s="1"/>
  <c r="K503" i="7060" s="1"/>
  <c r="K504" i="7060" s="1"/>
  <c r="K505" i="7060" s="1"/>
  <c r="K506" i="7060" s="1"/>
  <c r="K507" i="7060" s="1"/>
  <c r="K508" i="7060" s="1"/>
  <c r="K509" i="7060" s="1"/>
  <c r="K510" i="7060" s="1"/>
  <c r="K511" i="7060" s="1"/>
  <c r="K512" i="7060" s="1"/>
  <c r="K513" i="7060" s="1"/>
  <c r="K514" i="7060" s="1"/>
  <c r="K515" i="7060" s="1"/>
  <c r="K516" i="7060" s="1"/>
  <c r="K517" i="7060" s="1"/>
  <c r="K518" i="7060" s="1"/>
  <c r="K519" i="7060" s="1"/>
  <c r="K520" i="7060" s="1"/>
  <c r="K521" i="7060" s="1"/>
  <c r="K522" i="7060" s="1"/>
  <c r="K523" i="7060" s="1"/>
  <c r="K524" i="7060" s="1"/>
  <c r="K525" i="7060" s="1"/>
  <c r="K526" i="7060" s="1"/>
  <c r="K527" i="7060" s="1"/>
  <c r="K528" i="7060" s="1"/>
  <c r="K529" i="7060" s="1"/>
  <c r="K530" i="7060" s="1"/>
  <c r="K531" i="7060" s="1"/>
  <c r="K532" i="7060" s="1"/>
  <c r="K533" i="7060" s="1"/>
  <c r="K534" i="7060" s="1"/>
  <c r="K535" i="7060" s="1"/>
  <c r="K536" i="7060" s="1"/>
  <c r="K537" i="7060" s="1"/>
  <c r="K538" i="7060" s="1"/>
  <c r="K539" i="7060" s="1"/>
  <c r="K540" i="7060" s="1"/>
  <c r="K541" i="7060" s="1"/>
  <c r="K542" i="7060" s="1"/>
  <c r="K543" i="7060" s="1"/>
  <c r="K544" i="7060" s="1"/>
  <c r="K545" i="7060" s="1"/>
  <c r="K546" i="7060" s="1"/>
  <c r="K547" i="7060" s="1"/>
  <c r="K548" i="7060" s="1"/>
  <c r="K549" i="7060" s="1"/>
  <c r="K550" i="7060" s="1"/>
  <c r="K551" i="7060" s="1"/>
  <c r="K552" i="7060" s="1"/>
  <c r="K553" i="7060" s="1"/>
  <c r="K554" i="7060" s="1"/>
  <c r="K555" i="7060" s="1"/>
  <c r="K556" i="7060" s="1"/>
  <c r="K557" i="7060" s="1"/>
  <c r="K558" i="7060" s="1"/>
  <c r="K559" i="7060" s="1"/>
  <c r="K560" i="7060" s="1"/>
  <c r="K561" i="7060" s="1"/>
  <c r="K562" i="7060" s="1"/>
  <c r="K563" i="7060" s="1"/>
  <c r="K564" i="7060" s="1"/>
  <c r="K565" i="7060" s="1"/>
  <c r="K566" i="7060" s="1"/>
  <c r="K567" i="7060" s="1"/>
  <c r="K568" i="7060" s="1"/>
  <c r="K569" i="7060" s="1"/>
  <c r="K570" i="7060" s="1"/>
  <c r="K571" i="7060" s="1"/>
  <c r="K572" i="7060" s="1"/>
  <c r="K573" i="7060" s="1"/>
  <c r="K574" i="7060" s="1"/>
  <c r="K575" i="7060" s="1"/>
  <c r="K576" i="7060" s="1"/>
  <c r="K577" i="7060" s="1"/>
  <c r="K578" i="7060" s="1"/>
  <c r="K579" i="7060" s="1"/>
  <c r="K580" i="7060" s="1"/>
  <c r="K581" i="7060" s="1"/>
  <c r="K582" i="7060" s="1"/>
  <c r="K583" i="7060" s="1"/>
  <c r="K584" i="7060" s="1"/>
  <c r="K585" i="7060" s="1"/>
  <c r="K586" i="7060" s="1"/>
  <c r="K587" i="7060" s="1"/>
  <c r="K588" i="7060" s="1"/>
  <c r="K589" i="7060" s="1"/>
  <c r="K590" i="7060" s="1"/>
  <c r="K591" i="7060" s="1"/>
  <c r="K592" i="7060" s="1"/>
  <c r="K593" i="7060" s="1"/>
  <c r="K594" i="7060" s="1"/>
  <c r="K595" i="7060" s="1"/>
  <c r="K596" i="7060" s="1"/>
  <c r="K597" i="7060" s="1"/>
  <c r="K598" i="7060" s="1"/>
  <c r="K599" i="7060" s="1"/>
  <c r="K600" i="7060" s="1"/>
  <c r="K601" i="7060" s="1"/>
  <c r="K602" i="7060" s="1"/>
  <c r="K603" i="7060" s="1"/>
  <c r="K604" i="7060" s="1"/>
  <c r="K605" i="7060" s="1"/>
  <c r="K606" i="7060" s="1"/>
  <c r="K607" i="7060" s="1"/>
  <c r="K608" i="7060" s="1"/>
  <c r="K609" i="7060" s="1"/>
  <c r="K610" i="7060" s="1"/>
  <c r="K611" i="7060" s="1"/>
  <c r="K612" i="7060" s="1"/>
  <c r="K613" i="7060" s="1"/>
  <c r="K614" i="7060" s="1"/>
  <c r="K615" i="7060" s="1"/>
  <c r="K616" i="7060" s="1"/>
  <c r="K617" i="7060" s="1"/>
  <c r="K618" i="7060" s="1"/>
  <c r="K619" i="7060" s="1"/>
  <c r="K620" i="7060" s="1"/>
  <c r="K621" i="7060" s="1"/>
  <c r="K622" i="7060" s="1"/>
  <c r="K623" i="7060" s="1"/>
  <c r="K624" i="7060" s="1"/>
  <c r="K625" i="7060" s="1"/>
  <c r="K626" i="7060" s="1"/>
  <c r="K627" i="7060" s="1"/>
  <c r="K628" i="7060" s="1"/>
  <c r="K629" i="7060" s="1"/>
  <c r="K630" i="7060" s="1"/>
  <c r="K631" i="7060" s="1"/>
  <c r="K632" i="7060" s="1"/>
  <c r="K633" i="7060" s="1"/>
  <c r="K634" i="7060" s="1"/>
  <c r="K635" i="7060" s="1"/>
  <c r="K636" i="7060" s="1"/>
  <c r="K637" i="7060" s="1"/>
  <c r="K638" i="7060" s="1"/>
  <c r="K639" i="7060" s="1"/>
  <c r="K640" i="7060" s="1"/>
  <c r="K641" i="7060" s="1"/>
  <c r="K642" i="7060" s="1"/>
  <c r="K643" i="7060" s="1"/>
  <c r="K644" i="7060" s="1"/>
  <c r="K645" i="7060" s="1"/>
  <c r="K646" i="7060" s="1"/>
  <c r="K647" i="7060" s="1"/>
  <c r="K648" i="7060" s="1"/>
  <c r="K649" i="7060" s="1"/>
  <c r="K650" i="7060" s="1"/>
  <c r="K651" i="7060" s="1"/>
  <c r="K652" i="7060" s="1"/>
  <c r="K653" i="7060" s="1"/>
  <c r="K654" i="7060" s="1"/>
  <c r="K655" i="7060" s="1"/>
  <c r="K656" i="7060" s="1"/>
  <c r="K657" i="7060" s="1"/>
  <c r="K658" i="7060" s="1"/>
  <c r="K659" i="7060" s="1"/>
  <c r="K660" i="7060" s="1"/>
  <c r="K661" i="7060" s="1"/>
  <c r="K662" i="7060" s="1"/>
  <c r="K663" i="7060" s="1"/>
  <c r="K664" i="7060" s="1"/>
  <c r="K665" i="7060" s="1"/>
  <c r="K666" i="7060" s="1"/>
  <c r="K667" i="7060" s="1"/>
  <c r="K668" i="7060" s="1"/>
  <c r="K669" i="7060" s="1"/>
  <c r="K670" i="7060" s="1"/>
  <c r="K671" i="7060" s="1"/>
  <c r="K672" i="7060" s="1"/>
  <c r="K673" i="7060" s="1"/>
  <c r="K674" i="7060" s="1"/>
  <c r="K675" i="7060" s="1"/>
  <c r="K676" i="7060" s="1"/>
  <c r="K677" i="7060" s="1"/>
  <c r="K678" i="7060" s="1"/>
  <c r="K679" i="7060" s="1"/>
  <c r="K680" i="7060" s="1"/>
  <c r="K681" i="7060" s="1"/>
  <c r="K682" i="7060" s="1"/>
  <c r="K683" i="7060" s="1"/>
  <c r="K684" i="7060" s="1"/>
  <c r="K685" i="7060" s="1"/>
  <c r="K686" i="7060" s="1"/>
  <c r="K687" i="7060" s="1"/>
  <c r="K688" i="7060" s="1"/>
  <c r="K689" i="7060" s="1"/>
  <c r="K690" i="7060" s="1"/>
  <c r="K691" i="7060" s="1"/>
  <c r="K692" i="7060" s="1"/>
  <c r="K693" i="7060" s="1"/>
  <c r="K694" i="7060" s="1"/>
  <c r="K695" i="7060" s="1"/>
  <c r="K696" i="7060" s="1"/>
  <c r="K697" i="7060" s="1"/>
  <c r="K698" i="7060" s="1"/>
  <c r="K699" i="7060" s="1"/>
  <c r="K700" i="7060" s="1"/>
  <c r="K701" i="7060" s="1"/>
  <c r="K702" i="7060" s="1"/>
  <c r="K703" i="7060" s="1"/>
  <c r="K704" i="7060" s="1"/>
  <c r="K705" i="7060" s="1"/>
  <c r="K706" i="7060" s="1"/>
  <c r="K707" i="7060" s="1"/>
  <c r="K708" i="7060" s="1"/>
  <c r="K709" i="7060" s="1"/>
  <c r="K710" i="7060" s="1"/>
  <c r="K711" i="7060" s="1"/>
  <c r="K712" i="7060" s="1"/>
  <c r="K713" i="7060" s="1"/>
  <c r="K714" i="7060" s="1"/>
  <c r="K715" i="7060" s="1"/>
  <c r="K716" i="7060" s="1"/>
  <c r="K717" i="7060" s="1"/>
  <c r="K718" i="7060" s="1"/>
  <c r="K719" i="7060" s="1"/>
  <c r="K720" i="7060" s="1"/>
  <c r="K721" i="7060" s="1"/>
  <c r="K722" i="7060" s="1"/>
  <c r="K723" i="7060" s="1"/>
  <c r="K724" i="7060" s="1"/>
  <c r="K725" i="7060" s="1"/>
  <c r="K726" i="7060" s="1"/>
  <c r="K727" i="7060" s="1"/>
  <c r="K728" i="7060" s="1"/>
  <c r="K729" i="7060" s="1"/>
  <c r="K730" i="7060" s="1"/>
  <c r="K731" i="7060" s="1"/>
  <c r="K732" i="7060" s="1"/>
  <c r="K733" i="7060" s="1"/>
  <c r="K734" i="7060" s="1"/>
  <c r="K735" i="7060" s="1"/>
  <c r="K736" i="7060" s="1"/>
  <c r="K737" i="7060" s="1"/>
  <c r="K738" i="7060" s="1"/>
  <c r="K739" i="7060" s="1"/>
  <c r="K740" i="7060" s="1"/>
  <c r="K741" i="7060" s="1"/>
  <c r="K742" i="7060" s="1"/>
  <c r="K743" i="7060" s="1"/>
  <c r="K744" i="7060" s="1"/>
  <c r="K745" i="7060" s="1"/>
  <c r="K746" i="7060" s="1"/>
  <c r="K747" i="7060" s="1"/>
  <c r="K748" i="7060" s="1"/>
  <c r="K749" i="7060" s="1"/>
  <c r="K750" i="7060" s="1"/>
  <c r="K751" i="7060" s="1"/>
  <c r="K752" i="7060" s="1"/>
  <c r="K753" i="7060" s="1"/>
  <c r="K754" i="7060" s="1"/>
  <c r="K755" i="7060" s="1"/>
  <c r="K756" i="7060" s="1"/>
  <c r="K757" i="7060" s="1"/>
  <c r="K758" i="7060" s="1"/>
  <c r="K759" i="7060" s="1"/>
  <c r="K760" i="7060" s="1"/>
  <c r="K761" i="7060" s="1"/>
  <c r="K762" i="7060" s="1"/>
  <c r="K763" i="7060" s="1"/>
  <c r="K764" i="7060" s="1"/>
  <c r="K765" i="7060" s="1"/>
  <c r="K766" i="7060" s="1"/>
  <c r="K767" i="7060" s="1"/>
  <c r="K768" i="7060" s="1"/>
  <c r="K769" i="7060" s="1"/>
  <c r="K770" i="7060" s="1"/>
  <c r="K771" i="7060" s="1"/>
  <c r="K772" i="7060" s="1"/>
  <c r="K773" i="7060" s="1"/>
  <c r="K774" i="7060" s="1"/>
  <c r="K775" i="7060" s="1"/>
  <c r="K776" i="7060" s="1"/>
  <c r="K777" i="7060" s="1"/>
  <c r="K778" i="7060" s="1"/>
  <c r="K779" i="7060" s="1"/>
  <c r="K780" i="7060" s="1"/>
  <c r="K781" i="7060" s="1"/>
  <c r="K782" i="7060" s="1"/>
  <c r="K783" i="7060" s="1"/>
  <c r="K784" i="7060" s="1"/>
  <c r="K785" i="7060" s="1"/>
  <c r="K786" i="7060" s="1"/>
  <c r="K787" i="7060" s="1"/>
  <c r="K788" i="7060" s="1"/>
  <c r="K789" i="7060" s="1"/>
  <c r="K790" i="7060" s="1"/>
  <c r="K791" i="7060" s="1"/>
  <c r="K792" i="7060" s="1"/>
  <c r="K793" i="7060" s="1"/>
  <c r="K794" i="7060" s="1"/>
  <c r="K795" i="7060" s="1"/>
  <c r="K796" i="7060" s="1"/>
  <c r="K797" i="7060" s="1"/>
  <c r="K798" i="7060" s="1"/>
  <c r="K799" i="7060" s="1"/>
  <c r="K800" i="7060" s="1"/>
  <c r="K801" i="7060" s="1"/>
  <c r="K802" i="7060" s="1"/>
  <c r="K803" i="7060" s="1"/>
  <c r="K804" i="7060" s="1"/>
  <c r="K805" i="7060" s="1"/>
  <c r="K806" i="7060" s="1"/>
  <c r="K807" i="7060" s="1"/>
  <c r="K808" i="7060" s="1"/>
  <c r="K809" i="7060" s="1"/>
  <c r="K810" i="7060" s="1"/>
  <c r="K811" i="7060" s="1"/>
  <c r="K812" i="7060" s="1"/>
  <c r="K813" i="7060" s="1"/>
  <c r="K814" i="7060" s="1"/>
  <c r="K815" i="7060" s="1"/>
  <c r="K816" i="7060" s="1"/>
  <c r="K817" i="7060" s="1"/>
  <c r="K818" i="7060" s="1"/>
  <c r="K819" i="7060" s="1"/>
  <c r="K820" i="7060" s="1"/>
  <c r="K821" i="7060" s="1"/>
  <c r="K822" i="7060" s="1"/>
  <c r="K823" i="7060" s="1"/>
  <c r="K824" i="7060" s="1"/>
  <c r="K825" i="7060" s="1"/>
  <c r="K826" i="7060" s="1"/>
  <c r="K827" i="7060" s="1"/>
  <c r="K828" i="7060" s="1"/>
  <c r="K829" i="7060" s="1"/>
  <c r="K830" i="7060" s="1"/>
  <c r="K831" i="7060" s="1"/>
  <c r="K832" i="7060" s="1"/>
  <c r="K833" i="7060" s="1"/>
  <c r="K834" i="7060" s="1"/>
  <c r="K835" i="7060" s="1"/>
  <c r="K836" i="7060" s="1"/>
  <c r="K837" i="7060" s="1"/>
  <c r="K838" i="7060" s="1"/>
  <c r="K839" i="7060" s="1"/>
  <c r="K840" i="7060" s="1"/>
  <c r="K841" i="7060" s="1"/>
  <c r="K842" i="7060" s="1"/>
  <c r="K843" i="7060" s="1"/>
  <c r="K844" i="7060" s="1"/>
  <c r="K845" i="7060" s="1"/>
  <c r="K846" i="7060" s="1"/>
  <c r="K847" i="7060" s="1"/>
  <c r="K848" i="7060" s="1"/>
  <c r="K849" i="7060" s="1"/>
  <c r="K850" i="7060" s="1"/>
  <c r="K851" i="7060" s="1"/>
  <c r="K852" i="7060" s="1"/>
  <c r="K853" i="7060" s="1"/>
  <c r="K854" i="7060" s="1"/>
  <c r="K855" i="7060" s="1"/>
  <c r="K856" i="7060" s="1"/>
  <c r="K857" i="7060" s="1"/>
  <c r="K858" i="7060" s="1"/>
  <c r="K859" i="7060" s="1"/>
  <c r="K860" i="7060" s="1"/>
  <c r="K861" i="7060" s="1"/>
  <c r="K862" i="7060" s="1"/>
  <c r="K863" i="7060" s="1"/>
  <c r="K864" i="7060" s="1"/>
  <c r="K865" i="7060" s="1"/>
  <c r="K866" i="7060" s="1"/>
  <c r="K867" i="7060" s="1"/>
  <c r="K868" i="7060" s="1"/>
  <c r="K869" i="7060" s="1"/>
  <c r="K870" i="7060" s="1"/>
  <c r="K871" i="7060" s="1"/>
  <c r="K872" i="7060" s="1"/>
  <c r="K873" i="7060" s="1"/>
  <c r="K874" i="7060" s="1"/>
  <c r="K875" i="7060" s="1"/>
  <c r="K876" i="7060" s="1"/>
  <c r="K877" i="7060" s="1"/>
  <c r="K878" i="7060" s="1"/>
  <c r="K879" i="7060" s="1"/>
  <c r="K880" i="7060" s="1"/>
  <c r="K881" i="7060" s="1"/>
  <c r="K882" i="7060" s="1"/>
  <c r="K883" i="7060" s="1"/>
  <c r="K884" i="7060" s="1"/>
  <c r="K885" i="7060" s="1"/>
  <c r="K886" i="7060" s="1"/>
  <c r="K887" i="7060" s="1"/>
  <c r="K888" i="7060" s="1"/>
  <c r="K889" i="7060" s="1"/>
  <c r="K890" i="7060" s="1"/>
  <c r="K891" i="7060" s="1"/>
  <c r="K892" i="7060" s="1"/>
  <c r="K893" i="7060" s="1"/>
  <c r="K894" i="7060" s="1"/>
  <c r="K895" i="7060" s="1"/>
  <c r="K896" i="7060" s="1"/>
  <c r="K897" i="7060" s="1"/>
  <c r="K898" i="7060" s="1"/>
  <c r="K899" i="7060" s="1"/>
  <c r="K900" i="7060" s="1"/>
  <c r="K901" i="7060" s="1"/>
  <c r="K902" i="7060" s="1"/>
  <c r="K903" i="7060" s="1"/>
  <c r="K904" i="7060" s="1"/>
  <c r="K905" i="7060" s="1"/>
  <c r="K906" i="7060" s="1"/>
  <c r="K907" i="7060" s="1"/>
  <c r="K908" i="7060" s="1"/>
  <c r="K909" i="7060" s="1"/>
  <c r="K910" i="7060" s="1"/>
  <c r="K911" i="7060" s="1"/>
  <c r="K912" i="7060" s="1"/>
  <c r="K913" i="7060" s="1"/>
  <c r="K914" i="7060" s="1"/>
  <c r="K915" i="7060" s="1"/>
  <c r="K916" i="7060" s="1"/>
  <c r="K917" i="7060" s="1"/>
  <c r="K918" i="7060" s="1"/>
  <c r="K919" i="7060" s="1"/>
  <c r="K920" i="7060" s="1"/>
  <c r="K921" i="7060" s="1"/>
  <c r="K922" i="7060" s="1"/>
  <c r="K923" i="7060" s="1"/>
  <c r="K924" i="7060" s="1"/>
  <c r="K925" i="7060" s="1"/>
  <c r="K926" i="7060" s="1"/>
  <c r="K927" i="7060" s="1"/>
  <c r="K928" i="7060" s="1"/>
  <c r="K929" i="7060" s="1"/>
  <c r="K930" i="7060" s="1"/>
  <c r="K931" i="7060" s="1"/>
  <c r="K932" i="7060" s="1"/>
  <c r="K933" i="7060" s="1"/>
  <c r="K934" i="7060" s="1"/>
  <c r="K935" i="7060" s="1"/>
  <c r="K936" i="7060" s="1"/>
  <c r="K937" i="7060" s="1"/>
  <c r="K938" i="7060" s="1"/>
  <c r="K939" i="7060" s="1"/>
  <c r="K940" i="7060" s="1"/>
  <c r="K941" i="7060" s="1"/>
  <c r="K942" i="7060" s="1"/>
  <c r="K943" i="7060" s="1"/>
  <c r="K944" i="7060" s="1"/>
  <c r="K945" i="7060" s="1"/>
  <c r="K946" i="7060" s="1"/>
  <c r="K947" i="7060" s="1"/>
  <c r="K948" i="7060" s="1"/>
  <c r="K949" i="7060" s="1"/>
  <c r="K950" i="7060" s="1"/>
  <c r="K951" i="7060" s="1"/>
  <c r="K952" i="7060" s="1"/>
  <c r="K953" i="7060" s="1"/>
  <c r="K954" i="7060" s="1"/>
  <c r="K955" i="7060" s="1"/>
  <c r="K956" i="7060" s="1"/>
  <c r="K957" i="7060" s="1"/>
  <c r="K958" i="7060" s="1"/>
  <c r="K959" i="7060" s="1"/>
  <c r="K960" i="7060" s="1"/>
  <c r="K961" i="7060" s="1"/>
  <c r="K962" i="7060" s="1"/>
  <c r="K963" i="7060" s="1"/>
  <c r="K964" i="7060" s="1"/>
  <c r="K965" i="7060" s="1"/>
  <c r="K966" i="7060" s="1"/>
  <c r="K967" i="7060" s="1"/>
  <c r="K968" i="7060" s="1"/>
  <c r="K969" i="7060" s="1"/>
  <c r="K970" i="7060" s="1"/>
  <c r="K971" i="7060" s="1"/>
  <c r="K972" i="7060" s="1"/>
  <c r="K973" i="7060" s="1"/>
  <c r="K974" i="7060" s="1"/>
  <c r="K975" i="7060" s="1"/>
  <c r="K976" i="7060" s="1"/>
  <c r="K977" i="7060" s="1"/>
  <c r="K978" i="7060" s="1"/>
  <c r="K979" i="7060" s="1"/>
  <c r="K980" i="7060" s="1"/>
  <c r="K981" i="7060" s="1"/>
  <c r="K982" i="7060" s="1"/>
  <c r="K983" i="7060" s="1"/>
  <c r="K984" i="7060" s="1"/>
  <c r="K985" i="7060" s="1"/>
  <c r="K986" i="7060" s="1"/>
  <c r="K987" i="7060" s="1"/>
  <c r="K988" i="7060" s="1"/>
  <c r="K989" i="7060" s="1"/>
  <c r="K990" i="7060" s="1"/>
  <c r="K991" i="7060" s="1"/>
  <c r="K992" i="7060" s="1"/>
  <c r="K993" i="7060" s="1"/>
  <c r="K994" i="7060" s="1"/>
  <c r="K995" i="7060" s="1"/>
  <c r="K996" i="7060" s="1"/>
  <c r="K997" i="7060" s="1"/>
  <c r="K998" i="7060" s="1"/>
  <c r="K999" i="7060" s="1"/>
  <c r="K1000" i="7060" s="1"/>
  <c r="K1001" i="7060" s="1"/>
  <c r="K1002" i="7060" s="1"/>
  <c r="K1003" i="7060" s="1"/>
  <c r="K1004" i="7060" s="1"/>
  <c r="K1005" i="7060" s="1"/>
  <c r="K1006" i="7060" s="1"/>
  <c r="K1007" i="7060" s="1"/>
  <c r="K1008" i="7060" s="1"/>
  <c r="K1009" i="7060" s="1"/>
  <c r="K1010" i="7060" s="1"/>
  <c r="K1011" i="7060" s="1"/>
  <c r="K1012" i="7060" s="1"/>
  <c r="K1013" i="7060" s="1"/>
  <c r="K1014" i="7060" s="1"/>
  <c r="K1015" i="7060" s="1"/>
  <c r="K1016" i="7060" s="1"/>
  <c r="K1017" i="7060" s="1"/>
  <c r="K1018" i="7060" s="1"/>
  <c r="K1019" i="7060" s="1"/>
  <c r="K1020" i="7060" s="1"/>
  <c r="K1021" i="7060" s="1"/>
  <c r="K1022" i="7060" s="1"/>
  <c r="K1023" i="7060" s="1"/>
  <c r="K1024" i="7060" s="1"/>
  <c r="K1025" i="7060" s="1"/>
  <c r="K1026" i="7060" s="1"/>
  <c r="K1027" i="7060" s="1"/>
  <c r="K1028" i="7060" s="1"/>
  <c r="K1029" i="7060" s="1"/>
  <c r="K1030" i="7060" s="1"/>
  <c r="K1031" i="7060" s="1"/>
  <c r="K1032" i="7060" s="1"/>
  <c r="K1033" i="7060" s="1"/>
  <c r="K1034" i="7060" s="1"/>
  <c r="K1035" i="7060" s="1"/>
  <c r="K1036" i="7060" s="1"/>
  <c r="K1037" i="7060" s="1"/>
  <c r="K1038" i="7060" s="1"/>
  <c r="K1039" i="7060" s="1"/>
  <c r="K1040" i="7060" s="1"/>
  <c r="K1041" i="7060" s="1"/>
  <c r="K1042" i="7060" s="1"/>
  <c r="K1043" i="7060" s="1"/>
  <c r="K1044" i="7060" s="1"/>
  <c r="K1045" i="7060" s="1"/>
  <c r="K1046" i="7060" s="1"/>
  <c r="K1047" i="7060" s="1"/>
  <c r="K1048" i="7060" s="1"/>
  <c r="K1049" i="7060" s="1"/>
  <c r="K1050" i="7060" s="1"/>
  <c r="K1051" i="7060" s="1"/>
  <c r="K1052" i="7060" s="1"/>
  <c r="K1053" i="7060" s="1"/>
  <c r="K1054" i="7060" s="1"/>
  <c r="K1055" i="7060" s="1"/>
  <c r="K1056" i="7060" s="1"/>
  <c r="K1057" i="7060" s="1"/>
  <c r="K1058" i="7060" s="1"/>
  <c r="K1059" i="7060" s="1"/>
  <c r="K1060" i="7060" s="1"/>
  <c r="K1061" i="7060" s="1"/>
  <c r="K1062" i="7060" s="1"/>
  <c r="K1063" i="7060" s="1"/>
  <c r="K1064" i="7060" s="1"/>
  <c r="K1065" i="7060" s="1"/>
  <c r="K1066" i="7060" s="1"/>
  <c r="K1067" i="7060" s="1"/>
  <c r="K1068" i="7060" s="1"/>
  <c r="K1069" i="7060" s="1"/>
  <c r="K1070" i="7060" s="1"/>
  <c r="K1071" i="7060" s="1"/>
  <c r="K1072" i="7060" s="1"/>
  <c r="K1073" i="7060" s="1"/>
  <c r="K1074" i="7060" s="1"/>
  <c r="K1075" i="7060" s="1"/>
  <c r="K1076" i="7060" s="1"/>
  <c r="K1077" i="7060" s="1"/>
  <c r="K1078" i="7060" s="1"/>
  <c r="K1079" i="7060" s="1"/>
  <c r="K1080" i="7060" s="1"/>
  <c r="K1081" i="7060" s="1"/>
  <c r="K1082" i="7060" s="1"/>
  <c r="K1083" i="7060" s="1"/>
  <c r="K1084" i="7060" s="1"/>
  <c r="K1085" i="7060" s="1"/>
  <c r="K1086" i="7060" s="1"/>
  <c r="K1087" i="7060" s="1"/>
  <c r="K1088" i="7060" s="1"/>
  <c r="K1089" i="7060" s="1"/>
  <c r="K1090" i="7060" s="1"/>
  <c r="K1091" i="7060" s="1"/>
  <c r="K1092" i="7060" s="1"/>
  <c r="K1093" i="7060" s="1"/>
  <c r="K1094" i="7060" s="1"/>
  <c r="K1095" i="7060" s="1"/>
  <c r="K1096" i="7060" s="1"/>
  <c r="K1097" i="7060" s="1"/>
  <c r="K1098" i="7060" s="1"/>
  <c r="K1099" i="7060" s="1"/>
  <c r="K1100" i="7060" s="1"/>
  <c r="K1101" i="7060" s="1"/>
  <c r="K1102" i="7060" s="1"/>
  <c r="K1103" i="7060" s="1"/>
  <c r="K1104" i="7060" s="1"/>
  <c r="K1105" i="7060" s="1"/>
  <c r="K1106" i="7060" s="1"/>
  <c r="K1107" i="7060" s="1"/>
  <c r="K1108" i="7060" s="1"/>
  <c r="K1109" i="7060" s="1"/>
  <c r="K1110" i="7060" s="1"/>
  <c r="K1111" i="7060" s="1"/>
  <c r="K1112" i="7060" s="1"/>
  <c r="K1113" i="7060" s="1"/>
  <c r="K1114" i="7060" s="1"/>
  <c r="K1115" i="7060" s="1"/>
  <c r="K1116" i="7060" s="1"/>
  <c r="K1117" i="7060" s="1"/>
  <c r="K1118" i="7060" s="1"/>
  <c r="K1119" i="7060" s="1"/>
  <c r="K1120" i="7060" s="1"/>
  <c r="K1121" i="7060" s="1"/>
  <c r="K1122" i="7060" s="1"/>
  <c r="K1123" i="7060" s="1"/>
  <c r="K1124" i="7060" s="1"/>
  <c r="K1125" i="7060" s="1"/>
  <c r="K1126" i="7060" s="1"/>
  <c r="K1127" i="7060" s="1"/>
  <c r="K1128" i="7060" s="1"/>
  <c r="K1129" i="7060" s="1"/>
  <c r="K1130" i="7060" s="1"/>
  <c r="K1131" i="7060" s="1"/>
  <c r="K1132" i="7060" s="1"/>
  <c r="K1133" i="7060" s="1"/>
  <c r="K1134" i="7060" s="1"/>
  <c r="K1135" i="7060" s="1"/>
  <c r="K1136" i="7060" s="1"/>
  <c r="K1137" i="7060" s="1"/>
  <c r="K1138" i="7060" s="1"/>
  <c r="K1139" i="7060" s="1"/>
  <c r="K1140" i="7060" s="1"/>
  <c r="K1141" i="7060" s="1"/>
  <c r="K1142" i="7060" s="1"/>
  <c r="K1143" i="7060" s="1"/>
  <c r="K1144" i="7060" s="1"/>
  <c r="K1145" i="7060" s="1"/>
  <c r="K1146" i="7060" s="1"/>
  <c r="K1147" i="7060" s="1"/>
  <c r="K1148" i="7060" s="1"/>
  <c r="K1149" i="7060" s="1"/>
  <c r="K1150" i="7060" s="1"/>
  <c r="K1151" i="7060" s="1"/>
  <c r="K1152" i="7060" s="1"/>
  <c r="K1153" i="7060" s="1"/>
  <c r="K1154" i="7060" s="1"/>
  <c r="K1155" i="7060" s="1"/>
  <c r="K1156" i="7060" s="1"/>
  <c r="K1157" i="7060" s="1"/>
  <c r="K1158" i="7060" s="1"/>
  <c r="K1159" i="7060" s="1"/>
  <c r="K1160" i="7060" s="1"/>
  <c r="K1161" i="7060" s="1"/>
  <c r="K1162" i="7060" s="1"/>
  <c r="K1163" i="7060" s="1"/>
  <c r="K1164" i="7060" s="1"/>
  <c r="K1165" i="7060" s="1"/>
  <c r="K1166" i="7060" s="1"/>
  <c r="K1167" i="7060" s="1"/>
  <c r="K1168" i="7060" s="1"/>
  <c r="K1169" i="7060" s="1"/>
  <c r="K1170" i="7060" s="1"/>
  <c r="K1171" i="7060" s="1"/>
  <c r="K1172" i="7060" s="1"/>
  <c r="K1173" i="7060" s="1"/>
  <c r="K1174" i="7060" s="1"/>
  <c r="K1175" i="7060" s="1"/>
  <c r="K1176" i="7060" s="1"/>
  <c r="K1177" i="7060" s="1"/>
  <c r="K1178" i="7060" s="1"/>
  <c r="K1179" i="7060" s="1"/>
  <c r="K1180" i="7060" s="1"/>
  <c r="K1181" i="7060" s="1"/>
  <c r="K1182" i="7060" s="1"/>
  <c r="K1183" i="7060" s="1"/>
  <c r="K1184" i="7060" s="1"/>
  <c r="K1185" i="7060" s="1"/>
  <c r="K1186" i="7060" s="1"/>
  <c r="K1187" i="7060" s="1"/>
  <c r="K1188" i="7060" s="1"/>
  <c r="K1189" i="7060" s="1"/>
  <c r="K1190" i="7060" s="1"/>
  <c r="K1191" i="7060" s="1"/>
  <c r="K1192" i="7060" s="1"/>
  <c r="K1193" i="7060" s="1"/>
  <c r="K1194" i="7060" s="1"/>
  <c r="K1195" i="7060" s="1"/>
  <c r="K1196" i="7060" s="1"/>
  <c r="K1197" i="7060" s="1"/>
  <c r="K1198" i="7060" s="1"/>
  <c r="K1199" i="7060" s="1"/>
  <c r="K1200" i="7060" s="1"/>
  <c r="K1201" i="7060" s="1"/>
  <c r="K1202" i="7060" s="1"/>
  <c r="K1203" i="7060" s="1"/>
  <c r="K1204" i="7060" s="1"/>
  <c r="K1205" i="7060" s="1"/>
  <c r="K1206" i="7060" s="1"/>
  <c r="K1207" i="7060" s="1"/>
  <c r="K1208" i="7060" s="1"/>
  <c r="K1209" i="7060" s="1"/>
  <c r="K1210" i="7060" s="1"/>
  <c r="K1211" i="7060" s="1"/>
  <c r="K1212" i="7060" s="1"/>
  <c r="K1213" i="7060" s="1"/>
  <c r="K1214" i="7060" s="1"/>
  <c r="K1215" i="7060" s="1"/>
  <c r="K1216" i="7060" s="1"/>
  <c r="K1217" i="7060" s="1"/>
  <c r="K1218" i="7060" s="1"/>
  <c r="K1219" i="7060" s="1"/>
  <c r="K1220" i="7060" s="1"/>
  <c r="K1221" i="7060" s="1"/>
  <c r="K1222" i="7060" s="1"/>
  <c r="K1223" i="7060" s="1"/>
  <c r="K1224" i="7060" s="1"/>
  <c r="K1225" i="7060" s="1"/>
  <c r="K1226" i="7060" s="1"/>
  <c r="K1227" i="7060" s="1"/>
  <c r="K1228" i="7060" s="1"/>
  <c r="K1229" i="7060" s="1"/>
  <c r="K1230" i="7060" s="1"/>
  <c r="K1231" i="7060" s="1"/>
  <c r="K1232" i="7060" s="1"/>
  <c r="K1233" i="7060" s="1"/>
  <c r="K1234" i="7060" s="1"/>
  <c r="K1235" i="7060" s="1"/>
  <c r="K1236" i="7060" s="1"/>
  <c r="K1237" i="7060" s="1"/>
  <c r="K1238" i="7060" s="1"/>
  <c r="K1239" i="7060" s="1"/>
  <c r="K1240" i="7060" s="1"/>
  <c r="K1241" i="7060" s="1"/>
  <c r="K1242" i="7060" s="1"/>
  <c r="K1243" i="7060" s="1"/>
  <c r="K1244" i="7060" s="1"/>
  <c r="K1245" i="7060" s="1"/>
  <c r="K1246" i="7060" s="1"/>
  <c r="K1247" i="7060" s="1"/>
  <c r="K1248" i="7060" s="1"/>
  <c r="K1249" i="7060" s="1"/>
  <c r="K1250" i="7060" s="1"/>
  <c r="K1251" i="7060" s="1"/>
  <c r="K1252" i="7060" s="1"/>
  <c r="K1253" i="7060" s="1"/>
  <c r="K1254" i="7060" s="1"/>
  <c r="K1255" i="7060" s="1"/>
  <c r="K1256" i="7060" s="1"/>
  <c r="K1257" i="7060" s="1"/>
  <c r="K1258" i="7060" s="1"/>
  <c r="K1259" i="7060" s="1"/>
  <c r="K1260" i="7060" s="1"/>
  <c r="K1261" i="7060" s="1"/>
  <c r="K1262" i="7060" s="1"/>
  <c r="K1263" i="7060" s="1"/>
  <c r="K1264" i="7060" s="1"/>
  <c r="K1265" i="7060" s="1"/>
  <c r="K1266" i="7060" s="1"/>
  <c r="K1267" i="7060" s="1"/>
  <c r="K1268" i="7060" s="1"/>
  <c r="K1269" i="7060" s="1"/>
  <c r="K1270" i="7060" s="1"/>
  <c r="K1271" i="7060" s="1"/>
  <c r="K1272" i="7060" s="1"/>
  <c r="K1273" i="7060" s="1"/>
  <c r="K1274" i="7060" s="1"/>
  <c r="K1275" i="7060" s="1"/>
  <c r="K1276" i="7060" s="1"/>
  <c r="K1277" i="7060" s="1"/>
  <c r="K1278" i="7060" s="1"/>
  <c r="K1279" i="7060" s="1"/>
  <c r="K1280" i="7060" s="1"/>
  <c r="K1281" i="7060" s="1"/>
  <c r="K1282" i="7060" s="1"/>
  <c r="K1283" i="7060" s="1"/>
  <c r="K1284" i="7060" s="1"/>
  <c r="K1285" i="7060" s="1"/>
  <c r="K1286" i="7060" s="1"/>
  <c r="K1287" i="7060" s="1"/>
  <c r="K1288" i="7060" s="1"/>
  <c r="K1289" i="7060" s="1"/>
  <c r="K1290" i="7060" s="1"/>
  <c r="K1291" i="7060" s="1"/>
  <c r="K1292" i="7060" s="1"/>
  <c r="K1293" i="7060" s="1"/>
  <c r="K1294" i="7060" s="1"/>
  <c r="K1295" i="7060" s="1"/>
  <c r="K1296" i="7060" s="1"/>
  <c r="K1297" i="7060" s="1"/>
  <c r="K1298" i="7060" s="1"/>
  <c r="K1299" i="7060" s="1"/>
  <c r="K1300" i="7060" s="1"/>
  <c r="K1301" i="7060" s="1"/>
  <c r="K1302" i="7060" s="1"/>
  <c r="K1303" i="7060" s="1"/>
  <c r="K1304" i="7060" s="1"/>
  <c r="K1305" i="7060" s="1"/>
  <c r="K1306" i="7060" s="1"/>
  <c r="K1307" i="7060" s="1"/>
  <c r="K1308" i="7060" s="1"/>
  <c r="K1309" i="7060" s="1"/>
  <c r="K1310" i="7060" s="1"/>
  <c r="K1311" i="7060" s="1"/>
  <c r="K1312" i="7060" s="1"/>
  <c r="K1313" i="7060" s="1"/>
  <c r="K1314" i="7060" s="1"/>
  <c r="K1315" i="7060" s="1"/>
  <c r="K1316" i="7060" s="1"/>
  <c r="K1317" i="7060" s="1"/>
  <c r="K1318" i="7060" s="1"/>
  <c r="K1319" i="7060" s="1"/>
  <c r="K1320" i="7060" s="1"/>
  <c r="K1321" i="7060" s="1"/>
  <c r="K1322" i="7060" s="1"/>
  <c r="K1323" i="7060" s="1"/>
  <c r="K1324" i="7060" s="1"/>
  <c r="K1325" i="7060" s="1"/>
  <c r="K1326" i="7060" s="1"/>
  <c r="K1327" i="7060" s="1"/>
  <c r="K1328" i="7060" s="1"/>
  <c r="K1329" i="7060" s="1"/>
  <c r="K1330" i="7060" s="1"/>
  <c r="K1331" i="7060" s="1"/>
  <c r="K1332" i="7060" s="1"/>
  <c r="K1333" i="7060" s="1"/>
  <c r="K1334" i="7060" s="1"/>
  <c r="K1335" i="7060" s="1"/>
  <c r="K1336" i="7060" s="1"/>
  <c r="K1337" i="7060" s="1"/>
  <c r="K1338" i="7060" s="1"/>
  <c r="K1339" i="7060" s="1"/>
  <c r="K1340" i="7060" s="1"/>
  <c r="K1341" i="7060" s="1"/>
  <c r="K1342" i="7060" s="1"/>
  <c r="K1343" i="7060" s="1"/>
  <c r="K1344" i="7060" s="1"/>
  <c r="K1345" i="7060" s="1"/>
  <c r="K1346" i="7060" s="1"/>
  <c r="K1347" i="7060" s="1"/>
  <c r="K1348" i="7060" s="1"/>
  <c r="K1349" i="7060" s="1"/>
  <c r="K1350" i="7060" s="1"/>
  <c r="K1351" i="7060" s="1"/>
  <c r="K1352" i="7060" s="1"/>
  <c r="K1353" i="7060" s="1"/>
  <c r="K1354" i="7060" s="1"/>
  <c r="K1355" i="7060" s="1"/>
  <c r="K1356" i="7060" s="1"/>
  <c r="K1357" i="7060" s="1"/>
  <c r="K1358" i="7060" s="1"/>
  <c r="K1359" i="7060" s="1"/>
  <c r="K1360" i="7060" s="1"/>
  <c r="K1361" i="7060" s="1"/>
  <c r="K1362" i="7060" s="1"/>
  <c r="K1363" i="7060" s="1"/>
  <c r="K1364" i="7060" s="1"/>
  <c r="K1365" i="7060" s="1"/>
  <c r="K1366" i="7060" s="1"/>
  <c r="K1367" i="7060" s="1"/>
  <c r="K1368" i="7060" s="1"/>
  <c r="K1369" i="7060" s="1"/>
  <c r="K1370" i="7060" s="1"/>
  <c r="K1371" i="7060" s="1"/>
  <c r="K1372" i="7060" s="1"/>
  <c r="K1373" i="7060" s="1"/>
  <c r="K1374" i="7060" s="1"/>
  <c r="K1375" i="7060" s="1"/>
  <c r="K1376" i="7060" s="1"/>
  <c r="K1377" i="7060" s="1"/>
  <c r="K1378" i="7060" s="1"/>
  <c r="K1379" i="7060" s="1"/>
  <c r="K1380" i="7060" s="1"/>
  <c r="K1381" i="7060" s="1"/>
  <c r="K1382" i="7060" s="1"/>
  <c r="K1383" i="7060" s="1"/>
  <c r="K1384" i="7060" s="1"/>
  <c r="K1385" i="7060" s="1"/>
  <c r="K1386" i="7060" s="1"/>
  <c r="K1387" i="7060" s="1"/>
  <c r="K1388" i="7060" s="1"/>
  <c r="K1389" i="7060" s="1"/>
  <c r="K1390" i="7060" s="1"/>
  <c r="K1391" i="7060" s="1"/>
  <c r="K1392" i="7060" s="1"/>
  <c r="K1393" i="7060" s="1"/>
  <c r="K1394" i="7060" s="1"/>
  <c r="K1395" i="7060" s="1"/>
  <c r="K1396" i="7060" s="1"/>
  <c r="K1397" i="7060" s="1"/>
  <c r="K1398" i="7060" s="1"/>
  <c r="K1399" i="7060" s="1"/>
  <c r="K1400" i="7060" s="1"/>
  <c r="K1401" i="7060" s="1"/>
  <c r="K1402" i="7060" s="1"/>
  <c r="K1403" i="7060" s="1"/>
  <c r="K1404" i="7060" s="1"/>
  <c r="K1405" i="7060" s="1"/>
  <c r="K1406" i="7060" s="1"/>
  <c r="K1407" i="7060" s="1"/>
  <c r="K1408" i="7060" s="1"/>
  <c r="K1409" i="7060" s="1"/>
  <c r="K1410" i="7060" s="1"/>
  <c r="K1411" i="7060" s="1"/>
  <c r="K1412" i="7060" s="1"/>
  <c r="K1413" i="7060" s="1"/>
  <c r="K1414" i="7060" s="1"/>
  <c r="K1415" i="7060" s="1"/>
  <c r="K1416" i="7060" s="1"/>
  <c r="K1417" i="7060" s="1"/>
  <c r="K1418" i="7060" s="1"/>
  <c r="K1419" i="7060" s="1"/>
  <c r="K1420" i="7060" s="1"/>
  <c r="K1421" i="7060" s="1"/>
  <c r="K1422" i="7060" s="1"/>
  <c r="K1423" i="7060" s="1"/>
  <c r="K1424" i="7060" s="1"/>
  <c r="K1425" i="7060" s="1"/>
  <c r="K1426" i="7060" s="1"/>
  <c r="K1427" i="7060" s="1"/>
  <c r="K1428" i="7060" s="1"/>
  <c r="K1429" i="7060" s="1"/>
  <c r="K1430" i="7060" s="1"/>
  <c r="K1431" i="7060" s="1"/>
  <c r="K1432" i="7060" s="1"/>
  <c r="K1433" i="7060" s="1"/>
  <c r="K1434" i="7060" s="1"/>
  <c r="K1435" i="7060" s="1"/>
  <c r="K1436" i="7060" s="1"/>
  <c r="K1437" i="7060" s="1"/>
  <c r="K1438" i="7060" s="1"/>
  <c r="K1439" i="7060" s="1"/>
  <c r="K1440" i="7060" s="1"/>
  <c r="K1441" i="7060" s="1"/>
  <c r="K1442" i="7060" s="1"/>
  <c r="K1443" i="7060" s="1"/>
  <c r="K1444" i="7060" s="1"/>
  <c r="K1445" i="7060" s="1"/>
  <c r="K1446" i="7060" s="1"/>
  <c r="K1447" i="7060" s="1"/>
  <c r="K1448" i="7060" s="1"/>
  <c r="K1449" i="7060" s="1"/>
  <c r="K1450" i="7060" s="1"/>
  <c r="K1451" i="7060" s="1"/>
  <c r="K1452" i="7060" s="1"/>
  <c r="K1453" i="7060" s="1"/>
  <c r="K1454" i="7060" s="1"/>
  <c r="K1455" i="7060" s="1"/>
  <c r="K1456" i="7060" s="1"/>
  <c r="K1457" i="7060" s="1"/>
  <c r="K1458" i="7060" s="1"/>
  <c r="K1459" i="7060" s="1"/>
  <c r="K1460" i="7060" s="1"/>
  <c r="K1461" i="7060" s="1"/>
  <c r="K1462" i="7060" s="1"/>
  <c r="K1463" i="7060" s="1"/>
  <c r="K1464" i="7060" s="1"/>
  <c r="K1465" i="7060" s="1"/>
  <c r="K1466" i="7060" s="1"/>
  <c r="K1467" i="7060" s="1"/>
  <c r="K1468" i="7060" s="1"/>
  <c r="K1469" i="7060" s="1"/>
  <c r="K1470" i="7060" s="1"/>
  <c r="K1471" i="7060" s="1"/>
  <c r="K1472" i="7060" s="1"/>
  <c r="K1473" i="7060" s="1"/>
  <c r="K1474" i="7060" s="1"/>
  <c r="K1475" i="7060" s="1"/>
  <c r="K1476" i="7060" s="1"/>
  <c r="K1477" i="7060" s="1"/>
  <c r="K1478" i="7060" s="1"/>
  <c r="K1479" i="7060" s="1"/>
  <c r="K1480" i="7060" s="1"/>
  <c r="K1481" i="7060" s="1"/>
  <c r="K1482" i="7060" s="1"/>
  <c r="K1483" i="7060" s="1"/>
  <c r="K1484" i="7060" s="1"/>
  <c r="K1485" i="7060" s="1"/>
  <c r="K1486" i="7060" s="1"/>
  <c r="K1487" i="7060" s="1"/>
  <c r="K1488" i="7060" s="1"/>
  <c r="K1489" i="7060" s="1"/>
  <c r="K1490" i="7060" s="1"/>
  <c r="K1491" i="7060" s="1"/>
  <c r="K1492" i="7060" s="1"/>
  <c r="K1493" i="7060" s="1"/>
  <c r="K1494" i="7060" s="1"/>
  <c r="K1495" i="7060" s="1"/>
  <c r="K1496" i="7060" s="1"/>
  <c r="K1497" i="7060" s="1"/>
  <c r="K1498" i="7060" s="1"/>
  <c r="K1499" i="7060" s="1"/>
  <c r="K1500" i="7060" s="1"/>
  <c r="K1501" i="7060" s="1"/>
  <c r="K1502" i="7060" s="1"/>
  <c r="K1503" i="7060" s="1"/>
  <c r="K1504" i="7060" s="1"/>
  <c r="K1505" i="7060" s="1"/>
  <c r="K1506" i="7060" s="1"/>
  <c r="K1507" i="7060" s="1"/>
  <c r="K1508" i="7060" s="1"/>
  <c r="K1509" i="7060" s="1"/>
  <c r="K1510" i="7060" s="1"/>
  <c r="K1511" i="7060" s="1"/>
  <c r="K1512" i="7060" s="1"/>
  <c r="K1513" i="7060" s="1"/>
  <c r="K1514" i="7060" s="1"/>
  <c r="K1515" i="7060" s="1"/>
  <c r="K1516" i="7060" s="1"/>
  <c r="K1517" i="7060" s="1"/>
  <c r="K1518" i="7060" s="1"/>
  <c r="K1519" i="7060" s="1"/>
  <c r="K1520" i="7060" s="1"/>
  <c r="K1521" i="7060" s="1"/>
  <c r="K1522" i="7060" s="1"/>
  <c r="K1523" i="7060" s="1"/>
  <c r="K1524" i="7060" s="1"/>
  <c r="K1525" i="7060" s="1"/>
  <c r="K1526" i="7060" s="1"/>
  <c r="K1527" i="7060" s="1"/>
  <c r="K1528" i="7060" s="1"/>
  <c r="K1529" i="7060" s="1"/>
  <c r="K1530" i="7060" s="1"/>
  <c r="K1531" i="7060" s="1"/>
  <c r="K1532" i="7060" s="1"/>
  <c r="K1533" i="7060" s="1"/>
  <c r="K1534" i="7060" s="1"/>
  <c r="K1535" i="7060" s="1"/>
  <c r="K1536" i="7060" s="1"/>
  <c r="K1537" i="7060" s="1"/>
  <c r="K1538" i="7060" s="1"/>
  <c r="K1539" i="7060" s="1"/>
  <c r="K1540" i="7060" s="1"/>
  <c r="K1541" i="7060" s="1"/>
  <c r="K1542" i="7060" s="1"/>
  <c r="K1543" i="7060" s="1"/>
  <c r="K1544" i="7060" s="1"/>
  <c r="K1545" i="7060" s="1"/>
  <c r="K1546" i="7060" s="1"/>
  <c r="K1547" i="7060" s="1"/>
  <c r="K1548" i="7060" s="1"/>
  <c r="K1549" i="7060" s="1"/>
  <c r="K1550" i="7060" s="1"/>
  <c r="K1551" i="7060" s="1"/>
  <c r="K1552" i="7060" s="1"/>
  <c r="K1553" i="7060" s="1"/>
  <c r="K1554" i="7060" s="1"/>
  <c r="K1555" i="7060" s="1"/>
  <c r="K1556" i="7060" s="1"/>
  <c r="K1557" i="7060" s="1"/>
  <c r="K1558" i="7060" s="1"/>
  <c r="K1559" i="7060" s="1"/>
  <c r="K1560" i="7060" s="1"/>
  <c r="K1561" i="7060" s="1"/>
  <c r="K1562" i="7060" s="1"/>
  <c r="K1563" i="7060" s="1"/>
  <c r="K1564" i="7060" s="1"/>
  <c r="K1565" i="7060" s="1"/>
  <c r="K1566" i="7060" s="1"/>
  <c r="K1567" i="7060" s="1"/>
  <c r="K1568" i="7060" s="1"/>
  <c r="K1569" i="7060" s="1"/>
  <c r="K1570" i="7060" s="1"/>
  <c r="K1571" i="7060" s="1"/>
  <c r="K1572" i="7060" s="1"/>
  <c r="K1573" i="7060" s="1"/>
  <c r="K1574" i="7060" s="1"/>
  <c r="K1575" i="7060" s="1"/>
  <c r="K1576" i="7060" s="1"/>
  <c r="K1577" i="7060" s="1"/>
  <c r="K1578" i="7060" s="1"/>
  <c r="K1579" i="7060" s="1"/>
  <c r="K1580" i="7060" s="1"/>
  <c r="K1581" i="7060" s="1"/>
  <c r="K1582" i="7060" s="1"/>
  <c r="K1583" i="7060" s="1"/>
  <c r="K1584" i="7060" s="1"/>
  <c r="K1585" i="7060" s="1"/>
  <c r="K1586" i="7060" s="1"/>
  <c r="K1587" i="7060" s="1"/>
  <c r="K1588" i="7060" s="1"/>
  <c r="K1589" i="7060" s="1"/>
  <c r="K1590" i="7060" s="1"/>
  <c r="K1591" i="7060" s="1"/>
  <c r="K1592" i="7060" s="1"/>
  <c r="K1593" i="7060" s="1"/>
  <c r="K1594" i="7060" s="1"/>
  <c r="K1595" i="7060" s="1"/>
  <c r="K1596" i="7060" s="1"/>
  <c r="K1597" i="7060" s="1"/>
  <c r="K1598" i="7060" s="1"/>
  <c r="K1599" i="7060" s="1"/>
  <c r="K1600" i="7060" s="1"/>
  <c r="K1601" i="7060" s="1"/>
  <c r="K1602" i="7060" s="1"/>
  <c r="K1603" i="7060" s="1"/>
  <c r="K1604" i="7060" s="1"/>
  <c r="K1605" i="7060" s="1"/>
  <c r="K1606" i="7060" s="1"/>
  <c r="K1607" i="7060" s="1"/>
  <c r="K1608" i="7060" s="1"/>
  <c r="K1609" i="7060" s="1"/>
  <c r="K1610" i="7060" s="1"/>
  <c r="K1611" i="7060" s="1"/>
  <c r="K1612" i="7060" s="1"/>
  <c r="K1613" i="7060" s="1"/>
  <c r="K1614" i="7060" s="1"/>
  <c r="K1615" i="7060" s="1"/>
  <c r="K1616" i="7060" s="1"/>
  <c r="K1617" i="7060" s="1"/>
  <c r="K1618" i="7060" s="1"/>
  <c r="K1619" i="7060" s="1"/>
  <c r="K1620" i="7060" s="1"/>
  <c r="K1621" i="7060" s="1"/>
  <c r="K1622" i="7060" s="1"/>
  <c r="K1623" i="7060" s="1"/>
  <c r="K1624" i="7060" s="1"/>
  <c r="K1625" i="7060" s="1"/>
  <c r="K1626" i="7060" s="1"/>
  <c r="K1627" i="7060" s="1"/>
  <c r="K1628" i="7060" s="1"/>
  <c r="K1629" i="7060" s="1"/>
  <c r="K1630" i="7060" s="1"/>
  <c r="K1631" i="7060" s="1"/>
  <c r="K1632" i="7060" s="1"/>
  <c r="K1633" i="7060" s="1"/>
  <c r="K1634" i="7060" s="1"/>
  <c r="K1635" i="7060" s="1"/>
  <c r="K1636" i="7060" s="1"/>
  <c r="K1637" i="7060" s="1"/>
  <c r="K1638" i="7060" s="1"/>
  <c r="K1639" i="7060" s="1"/>
  <c r="K1640" i="7060" s="1"/>
  <c r="K1641" i="7060" s="1"/>
  <c r="K1642" i="7060" s="1"/>
  <c r="K1643" i="7060" s="1"/>
  <c r="K1644" i="7060" s="1"/>
  <c r="K1645" i="7060" s="1"/>
  <c r="K1646" i="7060" s="1"/>
  <c r="K1647" i="7060" s="1"/>
  <c r="K1648" i="7060" s="1"/>
  <c r="K1649" i="7060" s="1"/>
  <c r="K1650" i="7060" s="1"/>
  <c r="K1651" i="7060" s="1"/>
  <c r="K1652" i="7060" s="1"/>
  <c r="K1653" i="7060" s="1"/>
  <c r="K1654" i="7060" s="1"/>
  <c r="K1655" i="7060" s="1"/>
  <c r="K1656" i="7060" s="1"/>
  <c r="K1657" i="7060" s="1"/>
  <c r="K1658" i="7060" s="1"/>
  <c r="K1659" i="7060" s="1"/>
  <c r="K1660" i="7060" s="1"/>
  <c r="K1661" i="7060" s="1"/>
  <c r="K1662" i="7060" s="1"/>
  <c r="K1663" i="7060" s="1"/>
  <c r="K1664" i="7060" s="1"/>
  <c r="K1665" i="7060" s="1"/>
  <c r="K1666" i="7060" s="1"/>
  <c r="K1667" i="7060" s="1"/>
  <c r="K1668" i="7060" s="1"/>
  <c r="K1669" i="7060" s="1"/>
  <c r="K1670" i="7060" s="1"/>
  <c r="K1671" i="7060" s="1"/>
  <c r="K1672" i="7060" s="1"/>
  <c r="K1673" i="7060" s="1"/>
  <c r="K1674" i="7060" s="1"/>
  <c r="K1675" i="7060" s="1"/>
  <c r="K1676" i="7060" s="1"/>
  <c r="K1677" i="7060" s="1"/>
  <c r="K1678" i="7060" s="1"/>
  <c r="K1679" i="7060" s="1"/>
  <c r="K1680" i="7060" s="1"/>
  <c r="K1681" i="7060" s="1"/>
  <c r="K1682" i="7060" s="1"/>
  <c r="K1683" i="7060" s="1"/>
  <c r="K1684" i="7060" s="1"/>
  <c r="K1685" i="7060" s="1"/>
  <c r="K1686" i="7060" s="1"/>
  <c r="K1687" i="7060" s="1"/>
  <c r="K1688" i="7060" s="1"/>
  <c r="K1689" i="7060" s="1"/>
  <c r="K1690" i="7060" s="1"/>
  <c r="K1691" i="7060" s="1"/>
  <c r="K1692" i="7060" s="1"/>
  <c r="K1693" i="7060" s="1"/>
  <c r="K1694" i="7060" s="1"/>
  <c r="K1695" i="7060" s="1"/>
  <c r="K1696" i="7060" s="1"/>
  <c r="K1697" i="7060" s="1"/>
  <c r="K1698" i="7060" s="1"/>
  <c r="K1699" i="7060" s="1"/>
  <c r="K1700" i="7060" s="1"/>
  <c r="K1701" i="7060" s="1"/>
  <c r="K1702" i="7060" s="1"/>
  <c r="K1703" i="7060" s="1"/>
  <c r="K1704" i="7060" s="1"/>
  <c r="K1705" i="7060" s="1"/>
  <c r="K1706" i="7060" s="1"/>
  <c r="K1707" i="7060" s="1"/>
  <c r="K1708" i="7060" s="1"/>
  <c r="K1709" i="7060" s="1"/>
  <c r="K1710" i="7060" s="1"/>
  <c r="K1711" i="7060" s="1"/>
  <c r="K1712" i="7060" s="1"/>
  <c r="K1713" i="7060" s="1"/>
  <c r="K1714" i="7060" s="1"/>
  <c r="K1715" i="7060" s="1"/>
  <c r="K1716" i="7060" s="1"/>
  <c r="K1717" i="7060" s="1"/>
  <c r="K1718" i="7060" s="1"/>
  <c r="K1719" i="7060" s="1"/>
  <c r="K1720" i="7060" s="1"/>
  <c r="K1721" i="7060" s="1"/>
  <c r="K1722" i="7060" s="1"/>
  <c r="K1723" i="7060" s="1"/>
  <c r="K1724" i="7060" s="1"/>
  <c r="K1725" i="7060" s="1"/>
  <c r="K1726" i="7060" s="1"/>
  <c r="K1727" i="7060" s="1"/>
  <c r="K1728" i="7060" s="1"/>
  <c r="K1729" i="7060" s="1"/>
  <c r="K1730" i="7060" s="1"/>
  <c r="K1731" i="7060" s="1"/>
  <c r="K1732" i="7060" s="1"/>
  <c r="K1733" i="7060" s="1"/>
  <c r="K1734" i="7060" s="1"/>
  <c r="K1735" i="7060" s="1"/>
  <c r="K1736" i="7060" s="1"/>
  <c r="K1737" i="7060" s="1"/>
  <c r="K1738" i="7060" s="1"/>
  <c r="K1739" i="7060" s="1"/>
  <c r="K1740" i="7060" s="1"/>
  <c r="K1741" i="7060" s="1"/>
  <c r="K1742" i="7060" s="1"/>
  <c r="K1743" i="7060" s="1"/>
  <c r="K1744" i="7060" s="1"/>
  <c r="K1745" i="7060" s="1"/>
  <c r="K1746" i="7060" s="1"/>
  <c r="K1747" i="7060" s="1"/>
  <c r="K1748" i="7060" s="1"/>
  <c r="K1749" i="7060" s="1"/>
  <c r="K1750" i="7060" s="1"/>
  <c r="K1751" i="7060" s="1"/>
  <c r="K1752" i="7060" s="1"/>
  <c r="K1753" i="7060" s="1"/>
  <c r="K1754" i="7060" s="1"/>
  <c r="K1755" i="7060" s="1"/>
  <c r="K1756" i="7060" s="1"/>
  <c r="K1757" i="7060" s="1"/>
  <c r="K1758" i="7060" s="1"/>
  <c r="K1759" i="7060" s="1"/>
  <c r="K1760" i="7060" s="1"/>
  <c r="K1761" i="7060" s="1"/>
  <c r="K1762" i="7060" s="1"/>
  <c r="K1763" i="7060" s="1"/>
  <c r="K1764" i="7060" s="1"/>
  <c r="K1765" i="7060" s="1"/>
  <c r="K1766" i="7060" s="1"/>
  <c r="K1767" i="7060" s="1"/>
  <c r="K1768" i="7060" s="1"/>
  <c r="K1769" i="7060" s="1"/>
  <c r="K1770" i="7060" s="1"/>
  <c r="K1771" i="7060" s="1"/>
  <c r="K1772" i="7060" s="1"/>
  <c r="K1773" i="7060" s="1"/>
  <c r="K1774" i="7060" s="1"/>
  <c r="K1775" i="7060" s="1"/>
  <c r="K1776" i="7060" s="1"/>
  <c r="K1777" i="7060" s="1"/>
  <c r="K1778" i="7060" s="1"/>
  <c r="K1779" i="7060" s="1"/>
  <c r="K1780" i="7060" s="1"/>
  <c r="K1781" i="7060" s="1"/>
  <c r="K1782" i="7060" s="1"/>
  <c r="K1783" i="7060" s="1"/>
  <c r="K1784" i="7060" s="1"/>
  <c r="K1785" i="7060" s="1"/>
  <c r="K1786" i="7060" s="1"/>
  <c r="K1787" i="7060" s="1"/>
  <c r="K1788" i="7060" s="1"/>
  <c r="K1789" i="7060" s="1"/>
  <c r="K1790" i="7060" s="1"/>
  <c r="K1791" i="7060" s="1"/>
  <c r="K1792" i="7060" s="1"/>
  <c r="K1793" i="7060" s="1"/>
  <c r="K1794" i="7060" s="1"/>
  <c r="K1795" i="7060" s="1"/>
  <c r="K1796" i="7060" s="1"/>
  <c r="K1797" i="7060" s="1"/>
  <c r="K1798" i="7060" s="1"/>
  <c r="K1799" i="7060" s="1"/>
  <c r="K1800" i="7060" s="1"/>
  <c r="K1801" i="7060" s="1"/>
  <c r="K1802" i="7060" s="1"/>
  <c r="H32" i="7059"/>
  <c r="H33" i="7059"/>
  <c r="R412" i="7059"/>
  <c r="G23" i="7058"/>
  <c r="E23" i="7058"/>
  <c r="G12" i="7058"/>
  <c r="R523" i="7059"/>
  <c r="F13" i="7058"/>
  <c r="AU4" i="7059"/>
  <c r="G18" i="7058"/>
  <c r="E27" i="7059"/>
  <c r="C43" i="7058" s="1"/>
  <c r="D28" i="7049" s="1"/>
  <c r="E33" i="7058"/>
  <c r="G5" i="7059"/>
  <c r="B44" i="7058"/>
  <c r="C29" i="7049" s="1"/>
  <c r="B51" i="7058"/>
  <c r="C37" i="7049" s="1"/>
  <c r="E22" i="7059"/>
  <c r="C42" i="7058" s="1"/>
  <c r="D27" i="7049" s="1"/>
  <c r="E17" i="7059"/>
  <c r="C41" i="7058" s="1"/>
  <c r="D26" i="7049" s="1"/>
  <c r="N533" i="7049"/>
  <c r="K1131" i="7059"/>
  <c r="P1131" i="7059"/>
  <c r="Q1131" i="7059" s="1"/>
  <c r="P1110" i="7059"/>
  <c r="Q1110" i="7059" s="1"/>
  <c r="K1110" i="7059"/>
  <c r="N512" i="7049"/>
  <c r="V5" i="7059"/>
  <c r="Y5" i="7059" s="1"/>
  <c r="AT5" i="7059" s="1"/>
  <c r="AA5" i="7059" s="1"/>
  <c r="AC5" i="7059" s="1"/>
  <c r="AD5" i="7059" s="1"/>
  <c r="AE5" i="7059" s="1"/>
  <c r="AF5" i="7059" s="1"/>
  <c r="AG5" i="7059" s="1"/>
  <c r="AH5" i="7059" s="1"/>
  <c r="AI5" i="7059" s="1"/>
  <c r="AJ5" i="7059" s="1"/>
  <c r="AL5" i="7059" s="1"/>
  <c r="AM5" i="7059" s="1"/>
  <c r="AN5" i="7059" s="1"/>
  <c r="AO5" i="7059" s="1"/>
  <c r="AP5" i="7059" s="1"/>
  <c r="AQ5" i="7059" s="1"/>
  <c r="AR5" i="7059" s="1"/>
  <c r="AS5" i="7059" s="1"/>
  <c r="K1202" i="7059"/>
  <c r="N604" i="7049"/>
  <c r="P1202" i="7059"/>
  <c r="Q1202" i="7059" s="1"/>
  <c r="P1129" i="7059"/>
  <c r="Q1129" i="7059" s="1"/>
  <c r="K1129" i="7059"/>
  <c r="N531" i="7049"/>
  <c r="N520" i="7049"/>
  <c r="P1118" i="7059"/>
  <c r="Q1118" i="7059" s="1"/>
  <c r="K1118" i="7059"/>
  <c r="U740" i="7059"/>
  <c r="U741" i="7059" s="1"/>
  <c r="U742" i="7059" s="1"/>
  <c r="U743" i="7059" s="1"/>
  <c r="U744" i="7059" s="1"/>
  <c r="U745" i="7059" s="1"/>
  <c r="T304" i="7059"/>
  <c r="T284" i="7059"/>
  <c r="T233" i="7059"/>
  <c r="T414" i="7059"/>
  <c r="T402" i="7059"/>
  <c r="T399" i="7059"/>
  <c r="T390" i="7059"/>
  <c r="T388" i="7059"/>
  <c r="T305" i="7059"/>
  <c r="T442" i="7059"/>
  <c r="T470" i="7059"/>
  <c r="T473" i="7059"/>
  <c r="T501" i="7059"/>
  <c r="T415" i="7059"/>
  <c r="T277" i="7059"/>
  <c r="T152" i="7059"/>
  <c r="T246" i="7059"/>
  <c r="T334" i="7059"/>
  <c r="T368" i="7059"/>
  <c r="T405" i="7059"/>
  <c r="T432" i="7059"/>
  <c r="T424" i="7059"/>
  <c r="T418" i="7059"/>
  <c r="T630" i="7059"/>
  <c r="T899" i="7059"/>
  <c r="T941" i="7059"/>
  <c r="T949" i="7059"/>
  <c r="T951" i="7059"/>
  <c r="T957" i="7059"/>
  <c r="T1035" i="7059"/>
  <c r="T512" i="7059"/>
  <c r="U512" i="7059" s="1"/>
  <c r="T547" i="7059"/>
  <c r="T771" i="7059"/>
  <c r="T1736" i="7059"/>
  <c r="T1728" i="7059"/>
  <c r="T1648" i="7059"/>
  <c r="T1480" i="7059"/>
  <c r="T1396" i="7059"/>
  <c r="T546" i="7059"/>
  <c r="T616" i="7059"/>
  <c r="T699" i="7059"/>
  <c r="T1194" i="7059"/>
  <c r="T1639" i="7059"/>
  <c r="T1588" i="7059"/>
  <c r="T598" i="7059"/>
  <c r="T613" i="7059"/>
  <c r="T720" i="7059"/>
  <c r="T780" i="7059"/>
  <c r="T795" i="7059"/>
  <c r="T1000" i="7059"/>
  <c r="T1456" i="7059"/>
  <c r="T1305" i="7059"/>
  <c r="N41" i="7058"/>
  <c r="O42" i="7058" s="1"/>
  <c r="P42" i="7058" s="1"/>
  <c r="Q43" i="7058" s="1"/>
  <c r="B43" i="7058"/>
  <c r="C28" i="7049" s="1"/>
  <c r="G27" i="7059"/>
  <c r="D43" i="7058" s="1"/>
  <c r="E28" i="7059"/>
  <c r="D50" i="7058" s="1"/>
  <c r="B50" i="7058"/>
  <c r="C36" i="7049" s="1"/>
  <c r="G28" i="7059"/>
  <c r="C50" i="7058" s="1"/>
  <c r="D36" i="7049" s="1"/>
  <c r="G32" i="7059"/>
  <c r="D44" i="7058" s="1"/>
  <c r="N42" i="7058"/>
  <c r="O43" i="7058" s="1"/>
  <c r="P43" i="7058" s="1"/>
  <c r="B45" i="7058"/>
  <c r="C30" i="7049" s="1"/>
  <c r="N39" i="7058"/>
  <c r="O40" i="7058" s="1"/>
  <c r="P40" i="7058" s="1"/>
  <c r="Q41" i="7058" s="1"/>
  <c r="G17" i="7059"/>
  <c r="D41" i="7058" s="1"/>
  <c r="H22" i="7059"/>
  <c r="B41" i="7058"/>
  <c r="C26" i="7049" s="1"/>
  <c r="H23" i="7059"/>
  <c r="G22" i="7059"/>
  <c r="D42" i="7058" s="1"/>
  <c r="N40" i="7058"/>
  <c r="B42" i="7058"/>
  <c r="C27" i="7049" s="1"/>
  <c r="H28" i="7059"/>
  <c r="E33" i="7059"/>
  <c r="D51" i="7058" s="1"/>
  <c r="G33" i="7059"/>
  <c r="C51" i="7058" s="1"/>
  <c r="D37" i="7049" s="1"/>
  <c r="B49" i="7058"/>
  <c r="C35" i="7049" s="1"/>
  <c r="G23" i="7059"/>
  <c r="C49" i="7058" s="1"/>
  <c r="D35" i="7049" s="1"/>
  <c r="E23" i="7059"/>
  <c r="D49" i="7058" s="1"/>
  <c r="B40" i="7058"/>
  <c r="C25" i="7049" s="1"/>
  <c r="N38" i="7058"/>
  <c r="O39" i="7058" s="1"/>
  <c r="P39" i="7058" s="1"/>
  <c r="Q40" i="7058" s="1"/>
  <c r="H17" i="7059"/>
  <c r="G18" i="7059"/>
  <c r="C48" i="7058" s="1"/>
  <c r="D34" i="7049" s="1"/>
  <c r="H18" i="7059"/>
  <c r="G12" i="7059"/>
  <c r="D40" i="7058" s="1"/>
  <c r="E18" i="7059"/>
  <c r="D48" i="7058" s="1"/>
  <c r="B48" i="7058"/>
  <c r="C34" i="7049" s="1"/>
  <c r="U1253" i="7059"/>
  <c r="U1364" i="7059"/>
  <c r="U761" i="7059"/>
  <c r="U532" i="7059"/>
  <c r="T461" i="7049"/>
  <c r="T294" i="7049"/>
  <c r="T193" i="7049"/>
  <c r="T606" i="7049"/>
  <c r="P1804" i="7059"/>
  <c r="Q1804" i="7059" s="1"/>
  <c r="K1804" i="7059"/>
  <c r="T127" i="7049"/>
  <c r="T539" i="7049"/>
  <c r="N553" i="7049"/>
  <c r="N502" i="7049"/>
  <c r="T318" i="7049"/>
  <c r="T446" i="7049"/>
  <c r="T466" i="7049"/>
  <c r="T351" i="7049"/>
  <c r="T479" i="7049"/>
  <c r="T189" i="7049"/>
  <c r="N165" i="7049"/>
  <c r="H511" i="7049"/>
  <c r="H113" i="7049"/>
  <c r="H560" i="7049"/>
  <c r="T587" i="7049"/>
  <c r="H554" i="7049"/>
  <c r="K1134" i="7059"/>
  <c r="N536" i="7049"/>
  <c r="P1134" i="7059"/>
  <c r="Q1134" i="7059" s="1"/>
  <c r="N586" i="7049"/>
  <c r="H35" i="7049"/>
  <c r="T115" i="7049"/>
  <c r="N251" i="7049"/>
  <c r="T423" i="7049"/>
  <c r="H225" i="7049"/>
  <c r="K1120" i="7059"/>
  <c r="P1120" i="7059"/>
  <c r="Q1120" i="7059" s="1"/>
  <c r="N522" i="7049"/>
  <c r="T68" i="7049"/>
  <c r="T526" i="7049"/>
  <c r="T590" i="7049"/>
  <c r="T313" i="7049"/>
  <c r="T441" i="7049"/>
  <c r="T498" i="7049"/>
  <c r="N94" i="7049"/>
  <c r="N182" i="7049"/>
  <c r="T243" i="7049"/>
  <c r="N198" i="7049"/>
  <c r="T597" i="7049"/>
  <c r="P592" i="7059"/>
  <c r="Q592" i="7059" s="1"/>
  <c r="H594" i="7049"/>
  <c r="K592" i="7059"/>
  <c r="T267" i="7049"/>
  <c r="H574" i="7049"/>
  <c r="H57" i="7049"/>
  <c r="Q1137" i="7059"/>
  <c r="K1137" i="7059" s="1"/>
  <c r="R1138" i="7059" s="1"/>
  <c r="T15" i="7049"/>
  <c r="K519" i="7059"/>
  <c r="H521" i="7049"/>
  <c r="H414" i="7049"/>
  <c r="P412" i="7059"/>
  <c r="H604" i="7049"/>
  <c r="K602" i="7059"/>
  <c r="P602" i="7059"/>
  <c r="Q602" i="7059" s="1"/>
  <c r="Z7" i="7059"/>
  <c r="H13" i="7049"/>
  <c r="P11" i="7059"/>
  <c r="Q11" i="7059" s="1"/>
  <c r="K11" i="7059"/>
  <c r="K1130" i="7059"/>
  <c r="N532" i="7049"/>
  <c r="AC2" i="7055"/>
  <c r="D32" i="7049"/>
  <c r="C45" i="7058"/>
  <c r="D30" i="7049"/>
  <c r="P613" i="7059"/>
  <c r="P271" i="7059"/>
  <c r="H27" i="7059"/>
  <c r="P26" i="7059"/>
  <c r="P490" i="7059"/>
  <c r="P1212" i="7059"/>
  <c r="Q1212" i="7059" s="1"/>
  <c r="K1212" i="7059" s="1"/>
  <c r="R1213" i="7059" s="1"/>
  <c r="P523" i="7059"/>
  <c r="P187" i="7059"/>
  <c r="C46" i="7058"/>
  <c r="Q546" i="7059"/>
  <c r="K546" i="7059" s="1"/>
  <c r="R547" i="7059" s="1"/>
  <c r="H179" i="7049"/>
  <c r="K177" i="7059"/>
  <c r="Q77" i="7059"/>
  <c r="P78" i="7059"/>
  <c r="P1130" i="7059"/>
  <c r="Q1130" i="7059" s="1"/>
  <c r="P155" i="7059"/>
  <c r="Q155" i="7059" s="1"/>
  <c r="K155" i="7059"/>
  <c r="K1128" i="7059"/>
  <c r="N530" i="7049"/>
  <c r="P1128" i="7059"/>
  <c r="Q1128" i="7059" s="1"/>
  <c r="N600" i="7049"/>
  <c r="K1198" i="7059"/>
  <c r="U805" i="7059"/>
  <c r="U148" i="7059"/>
  <c r="U6" i="7059"/>
  <c r="V6" i="7059" s="1"/>
  <c r="Y6" i="7059" s="1"/>
  <c r="AT6" i="7059" s="1"/>
  <c r="J1667" i="7059"/>
  <c r="X1664" i="7055"/>
  <c r="J1535" i="7059"/>
  <c r="X1532" i="7055"/>
  <c r="J1461" i="7059"/>
  <c r="X1458" i="7055"/>
  <c r="J1180" i="7059"/>
  <c r="X1177" i="7055"/>
  <c r="J1026" i="7059"/>
  <c r="X1023" i="7055"/>
  <c r="J638" i="7059"/>
  <c r="X635" i="7055"/>
  <c r="J618" i="7059"/>
  <c r="X615" i="7055"/>
  <c r="J608" i="7059"/>
  <c r="X605" i="7055"/>
  <c r="L39" i="7059"/>
  <c r="Y36" i="7055"/>
  <c r="L30" i="7059"/>
  <c r="Y27" i="7055"/>
  <c r="L274" i="7059"/>
  <c r="Y271" i="7055"/>
  <c r="N505" i="7059"/>
  <c r="T505" i="7059" s="1"/>
  <c r="AA502" i="7055"/>
  <c r="M504" i="7059"/>
  <c r="T504" i="7059" s="1"/>
  <c r="U504" i="7059" s="1"/>
  <c r="Z501" i="7055"/>
  <c r="M395" i="7059"/>
  <c r="T395" i="7059" s="1"/>
  <c r="Z392" i="7055"/>
  <c r="N377" i="7059"/>
  <c r="T377" i="7059" s="1"/>
  <c r="AA374" i="7055"/>
  <c r="N373" i="7059"/>
  <c r="T373" i="7059" s="1"/>
  <c r="AA370" i="7055"/>
  <c r="N309" i="7059"/>
  <c r="T309" i="7059" s="1"/>
  <c r="AA306" i="7055"/>
  <c r="N252" i="7059"/>
  <c r="T252" i="7059" s="1"/>
  <c r="AA249" i="7055"/>
  <c r="M247" i="7059"/>
  <c r="T247" i="7059" s="1"/>
  <c r="Z244" i="7055"/>
  <c r="M243" i="7059"/>
  <c r="T243" i="7059" s="1"/>
  <c r="Z240" i="7055"/>
  <c r="N237" i="7059"/>
  <c r="T237" i="7059" s="1"/>
  <c r="AA234" i="7055"/>
  <c r="M164" i="7059"/>
  <c r="T164" i="7059" s="1"/>
  <c r="Z161" i="7055"/>
  <c r="L247" i="7059"/>
  <c r="Y244" i="7055"/>
  <c r="L466" i="7059"/>
  <c r="Y463" i="7055"/>
  <c r="M639" i="7059"/>
  <c r="T639" i="7059" s="1"/>
  <c r="Z636" i="7055"/>
  <c r="M808" i="7059"/>
  <c r="T808" i="7059" s="1"/>
  <c r="Z805" i="7055"/>
  <c r="L814" i="7059"/>
  <c r="Y811" i="7055"/>
  <c r="M824" i="7059"/>
  <c r="T824" i="7059" s="1"/>
  <c r="Z821" i="7055"/>
  <c r="N829" i="7059"/>
  <c r="T829" i="7059" s="1"/>
  <c r="AA826" i="7055"/>
  <c r="N856" i="7059"/>
  <c r="T856" i="7059" s="1"/>
  <c r="AA853" i="7055"/>
  <c r="L879" i="7059"/>
  <c r="Y876" i="7055"/>
  <c r="M883" i="7059"/>
  <c r="T883" i="7059" s="1"/>
  <c r="Z880" i="7055"/>
  <c r="N885" i="7059"/>
  <c r="T885" i="7059" s="1"/>
  <c r="AA882" i="7055"/>
  <c r="N893" i="7059"/>
  <c r="T893" i="7059" s="1"/>
  <c r="AA890" i="7055"/>
  <c r="M932" i="7059"/>
  <c r="T932" i="7059" s="1"/>
  <c r="U932" i="7059" s="1"/>
  <c r="Z929" i="7055"/>
  <c r="M968" i="7059"/>
  <c r="T968" i="7059" s="1"/>
  <c r="Z965" i="7055"/>
  <c r="N973" i="7059"/>
  <c r="T973" i="7059" s="1"/>
  <c r="AA970" i="7055"/>
  <c r="L990" i="7059"/>
  <c r="Y987" i="7055"/>
  <c r="M995" i="7059"/>
  <c r="T995" i="7059" s="1"/>
  <c r="Z992" i="7055"/>
  <c r="L998" i="7059"/>
  <c r="Y995" i="7055"/>
  <c r="L1007" i="7059"/>
  <c r="Y1004" i="7055"/>
  <c r="M1011" i="7059"/>
  <c r="T1011" i="7059" s="1"/>
  <c r="Z1008" i="7055"/>
  <c r="L1027" i="7059"/>
  <c r="Y1024" i="7055"/>
  <c r="M1031" i="7059"/>
  <c r="T1031" i="7059" s="1"/>
  <c r="Z1028" i="7055"/>
  <c r="N1041" i="7059"/>
  <c r="T1041" i="7059" s="1"/>
  <c r="AA1038" i="7055"/>
  <c r="N1052" i="7059"/>
  <c r="T1052" i="7059" s="1"/>
  <c r="AA1049" i="7055"/>
  <c r="T1053" i="7059"/>
  <c r="R1052" i="7059"/>
  <c r="N1060" i="7059"/>
  <c r="T1060" i="7059" s="1"/>
  <c r="AA1057" i="7055"/>
  <c r="M1064" i="7059"/>
  <c r="T1064" i="7059" s="1"/>
  <c r="Z1061" i="7055"/>
  <c r="M1067" i="7059"/>
  <c r="T1067" i="7059" s="1"/>
  <c r="Z1064" i="7055"/>
  <c r="L1071" i="7059"/>
  <c r="Y1068" i="7055"/>
  <c r="N1081" i="7059"/>
  <c r="T1081" i="7059" s="1"/>
  <c r="AA1078" i="7055"/>
  <c r="N1089" i="7059"/>
  <c r="T1089" i="7059" s="1"/>
  <c r="AA1086" i="7055"/>
  <c r="N1101" i="7059"/>
  <c r="T1101" i="7059" s="1"/>
  <c r="AA1098" i="7055"/>
  <c r="L1122" i="7059"/>
  <c r="Y1119" i="7055"/>
  <c r="M1127" i="7059"/>
  <c r="T1127" i="7059" s="1"/>
  <c r="Z1124" i="7055"/>
  <c r="N1128" i="7059"/>
  <c r="T1128" i="7059" s="1"/>
  <c r="AA1125" i="7055"/>
  <c r="L1130" i="7059"/>
  <c r="Y1127" i="7055"/>
  <c r="L1163" i="7059"/>
  <c r="Y1160" i="7055"/>
  <c r="I658" i="7059"/>
  <c r="M59" i="7049"/>
  <c r="I72" i="7059"/>
  <c r="G73" i="7049"/>
  <c r="Z411" i="7055"/>
  <c r="Y490" i="7055"/>
  <c r="J1258" i="7059"/>
  <c r="X1255" i="7055"/>
  <c r="J1111" i="7059"/>
  <c r="X1108" i="7055"/>
  <c r="J1038" i="7059"/>
  <c r="X1035" i="7055"/>
  <c r="J985" i="7059"/>
  <c r="X982" i="7055"/>
  <c r="J767" i="7059"/>
  <c r="X764" i="7055"/>
  <c r="J718" i="7059"/>
  <c r="X715" i="7055"/>
  <c r="X595" i="7055"/>
  <c r="J598" i="7059"/>
  <c r="M443" i="7059"/>
  <c r="T443" i="7059" s="1"/>
  <c r="Z440" i="7055"/>
  <c r="N420" i="7059"/>
  <c r="T420" i="7059" s="1"/>
  <c r="AA417" i="7055"/>
  <c r="M316" i="7059"/>
  <c r="T316" i="7059" s="1"/>
  <c r="Z313" i="7055"/>
  <c r="N173" i="7059"/>
  <c r="AA170" i="7055"/>
  <c r="L119" i="7059"/>
  <c r="Y116" i="7055"/>
  <c r="L166" i="7059"/>
  <c r="Y163" i="7055"/>
  <c r="L239" i="7059"/>
  <c r="Y236" i="7055"/>
  <c r="L362" i="7059"/>
  <c r="Y359" i="7055"/>
  <c r="L370" i="7059"/>
  <c r="Y367" i="7055"/>
  <c r="L399" i="7059"/>
  <c r="Y396" i="7055"/>
  <c r="L406" i="7059"/>
  <c r="Y403" i="7055"/>
  <c r="L434" i="7059"/>
  <c r="Y431" i="7055"/>
  <c r="T14" i="7059"/>
  <c r="J418" i="7059"/>
  <c r="X415" i="7055"/>
  <c r="J361" i="7059"/>
  <c r="X358" i="7055"/>
  <c r="J264" i="7059"/>
  <c r="X261" i="7055"/>
  <c r="J158" i="7059"/>
  <c r="X155" i="7055"/>
  <c r="N513" i="7059"/>
  <c r="T513" i="7059" s="1"/>
  <c r="AA510" i="7055"/>
  <c r="N521" i="7059"/>
  <c r="T521" i="7059" s="1"/>
  <c r="AA518" i="7055"/>
  <c r="K594" i="7059"/>
  <c r="T1117" i="7059"/>
  <c r="T1078" i="7059"/>
  <c r="T1157" i="7059"/>
  <c r="X1489" i="7055"/>
  <c r="X1012" i="7055"/>
  <c r="T909" i="7059"/>
  <c r="X1601" i="7055"/>
  <c r="X1301" i="7055"/>
  <c r="T901" i="7059"/>
  <c r="T1083" i="7059"/>
  <c r="T1022" i="7059"/>
  <c r="T786" i="7059"/>
  <c r="U786" i="7059" s="1"/>
  <c r="T872" i="7059"/>
  <c r="T986" i="7059"/>
  <c r="R333" i="7059"/>
  <c r="T397" i="7059"/>
  <c r="T133" i="7059"/>
  <c r="R245" i="7059"/>
  <c r="T217" i="7059"/>
  <c r="R151" i="7059"/>
  <c r="R472" i="7059"/>
  <c r="K1200" i="7059"/>
  <c r="R163" i="7059"/>
  <c r="X1100" i="7055"/>
  <c r="X877" i="7055"/>
  <c r="X873" i="7055"/>
  <c r="X745" i="7055"/>
  <c r="X617" i="7055"/>
  <c r="X451" i="7055"/>
  <c r="X395" i="7055"/>
  <c r="X372" i="7055"/>
  <c r="X56" i="7055"/>
  <c r="X1768" i="7055"/>
  <c r="X1739" i="7055"/>
  <c r="X1670" i="7055"/>
  <c r="X1440" i="7055"/>
  <c r="X1431" i="7055"/>
  <c r="X1416" i="7055"/>
  <c r="X1226" i="7055"/>
  <c r="Z11" i="7055"/>
  <c r="Y186" i="7055"/>
  <c r="Y210" i="7055"/>
  <c r="Y213" i="7055"/>
  <c r="AA368" i="7055"/>
  <c r="Y370" i="7055"/>
  <c r="AA400" i="7055"/>
  <c r="Z498" i="7055"/>
  <c r="AA816" i="7055"/>
  <c r="Z822" i="7055"/>
  <c r="Z1034" i="7055"/>
  <c r="J1649" i="7059"/>
  <c r="J1384" i="7059"/>
  <c r="J1272" i="7059"/>
  <c r="X1269" i="7055"/>
  <c r="K1115" i="7059"/>
  <c r="N517" i="7049"/>
  <c r="J890" i="7059"/>
  <c r="X887" i="7055"/>
  <c r="J677" i="7059"/>
  <c r="X674" i="7055"/>
  <c r="J603" i="7059"/>
  <c r="X600" i="7055"/>
  <c r="M464" i="7059"/>
  <c r="T464" i="7059" s="1"/>
  <c r="Z461" i="7055"/>
  <c r="M451" i="7059"/>
  <c r="T451" i="7059" s="1"/>
  <c r="Z448" i="7055"/>
  <c r="N301" i="7059"/>
  <c r="T301" i="7059" s="1"/>
  <c r="AA298" i="7055"/>
  <c r="M199" i="7059"/>
  <c r="T199" i="7059" s="1"/>
  <c r="Z196" i="7055"/>
  <c r="N180" i="7059"/>
  <c r="T180" i="7059" s="1"/>
  <c r="AA177" i="7055"/>
  <c r="L58" i="7059"/>
  <c r="Y55" i="7055"/>
  <c r="L71" i="7059"/>
  <c r="Y68" i="7055"/>
  <c r="L74" i="7059"/>
  <c r="Y71" i="7055"/>
  <c r="L111" i="7059"/>
  <c r="Y108" i="7055"/>
  <c r="L114" i="7059"/>
  <c r="Y111" i="7055"/>
  <c r="L234" i="7059"/>
  <c r="Y231" i="7055"/>
  <c r="M7" i="7059"/>
  <c r="T7" i="7059" s="1"/>
  <c r="Z4" i="7055"/>
  <c r="N12" i="7059"/>
  <c r="T12" i="7059" s="1"/>
  <c r="AA9" i="7055"/>
  <c r="T168" i="7059"/>
  <c r="X1528" i="7055"/>
  <c r="X1617" i="7055"/>
  <c r="T1113" i="7059"/>
  <c r="T933" i="7059"/>
  <c r="U933" i="7059" s="1"/>
  <c r="T895" i="7059"/>
  <c r="T969" i="7059"/>
  <c r="T887" i="7059"/>
  <c r="X1153" i="7055"/>
  <c r="X970" i="7055"/>
  <c r="X672" i="7055"/>
  <c r="X638" i="7055"/>
  <c r="X556" i="7055"/>
  <c r="X433" i="7055"/>
  <c r="X381" i="7055"/>
  <c r="X1755" i="7055"/>
  <c r="X1644" i="7055"/>
  <c r="X1627" i="7055"/>
  <c r="X1298" i="7055"/>
  <c r="Y185" i="7055"/>
  <c r="Z402" i="7055"/>
  <c r="Z431" i="7055"/>
  <c r="Y438" i="7055"/>
  <c r="Y817" i="7055"/>
  <c r="Y854" i="7055"/>
  <c r="Y910" i="7055"/>
  <c r="Y961" i="7055"/>
  <c r="Y1018" i="7055"/>
  <c r="Z1023" i="7055"/>
  <c r="AA1072" i="7055"/>
  <c r="J1523" i="7059"/>
  <c r="X1520" i="7055"/>
  <c r="J1333" i="7059"/>
  <c r="J936" i="7059"/>
  <c r="X933" i="7055"/>
  <c r="L138" i="7059"/>
  <c r="Y135" i="7055"/>
  <c r="L326" i="7059"/>
  <c r="Y323" i="7055"/>
  <c r="N489" i="7059"/>
  <c r="T489" i="7059" s="1"/>
  <c r="AA486" i="7055"/>
  <c r="M488" i="7059"/>
  <c r="T488" i="7059" s="1"/>
  <c r="Z485" i="7055"/>
  <c r="N232" i="7059"/>
  <c r="T232" i="7059" s="1"/>
  <c r="U232" i="7059" s="1"/>
  <c r="AA229" i="7055"/>
  <c r="N228" i="7059"/>
  <c r="T228" i="7059" s="1"/>
  <c r="AA225" i="7055"/>
  <c r="M227" i="7059"/>
  <c r="Z224" i="7055"/>
  <c r="M223" i="7059"/>
  <c r="T223" i="7059" s="1"/>
  <c r="Z220" i="7055"/>
  <c r="M219" i="7059"/>
  <c r="T219" i="7059" s="1"/>
  <c r="Z216" i="7055"/>
  <c r="M215" i="7059"/>
  <c r="T215" i="7059" s="1"/>
  <c r="Z212" i="7055"/>
  <c r="M211" i="7059"/>
  <c r="T211" i="7059" s="1"/>
  <c r="Z208" i="7055"/>
  <c r="M207" i="7059"/>
  <c r="T207" i="7059" s="1"/>
  <c r="Z204" i="7055"/>
  <c r="M203" i="7059"/>
  <c r="T203" i="7059" s="1"/>
  <c r="Z200" i="7055"/>
  <c r="N161" i="7059"/>
  <c r="T161" i="7059" s="1"/>
  <c r="AA158" i="7055"/>
  <c r="N80" i="7059"/>
  <c r="T80" i="7059" s="1"/>
  <c r="AA77" i="7055"/>
  <c r="N65" i="7059"/>
  <c r="T65" i="7059" s="1"/>
  <c r="AA62" i="7055"/>
  <c r="J148" i="7059"/>
  <c r="AW148" i="7059" s="1"/>
  <c r="AW149" i="7059" s="1"/>
  <c r="AW150" i="7059" s="1"/>
  <c r="AW151" i="7059" s="1"/>
  <c r="AW152" i="7059" s="1"/>
  <c r="AW153" i="7059" s="1"/>
  <c r="AW154" i="7059" s="1"/>
  <c r="AW155" i="7059" s="1"/>
  <c r="AW156" i="7059" s="1"/>
  <c r="AW157" i="7059" s="1"/>
  <c r="X145" i="7055"/>
  <c r="T32" i="7059"/>
  <c r="T321" i="7059"/>
  <c r="T476" i="7059"/>
  <c r="P179" i="7059"/>
  <c r="Q179" i="7059" s="1"/>
  <c r="K179" i="7059"/>
  <c r="P165" i="7059"/>
  <c r="Q165" i="7059" s="1"/>
  <c r="K165" i="7059"/>
  <c r="R630" i="7059"/>
  <c r="T631" i="7059"/>
  <c r="T227" i="7059"/>
  <c r="T84" i="7059"/>
  <c r="X1303" i="7055"/>
  <c r="J1306" i="7059"/>
  <c r="T422" i="7059"/>
  <c r="T166" i="7059"/>
  <c r="T437" i="7059"/>
  <c r="T173" i="7059"/>
  <c r="T249" i="7059"/>
  <c r="R565" i="7059"/>
  <c r="T566" i="7059"/>
  <c r="R540" i="7059"/>
  <c r="T541" i="7059"/>
  <c r="R686" i="7059"/>
  <c r="T687" i="7059"/>
  <c r="R673" i="7059"/>
  <c r="T674" i="7059"/>
  <c r="U674" i="7059" s="1"/>
  <c r="T1049" i="7059"/>
  <c r="T575" i="7059"/>
  <c r="T594" i="7059"/>
  <c r="T627" i="7059"/>
  <c r="T646" i="7059"/>
  <c r="T647" i="7059"/>
  <c r="T651" i="7059"/>
  <c r="T679" i="7059"/>
  <c r="R678" i="7059"/>
  <c r="T514" i="7059"/>
  <c r="T601" i="7059"/>
  <c r="T683" i="7059"/>
  <c r="T726" i="7059"/>
  <c r="T747" i="7059"/>
  <c r="T1074" i="7059"/>
  <c r="T609" i="7059"/>
  <c r="T663" i="7059"/>
  <c r="T755" i="7059"/>
  <c r="T766" i="7059"/>
  <c r="R1012" i="7059"/>
  <c r="T1013" i="7059"/>
  <c r="R1614" i="7059"/>
  <c r="T1615" i="7059"/>
  <c r="T1163" i="7059"/>
  <c r="T1198" i="7059"/>
  <c r="CP369" i="7059"/>
  <c r="CJ370" i="7059"/>
  <c r="T1492" i="7059"/>
  <c r="R1451" i="7059"/>
  <c r="T1452" i="7059"/>
  <c r="T1515" i="7059"/>
  <c r="T1555" i="7059"/>
  <c r="T1343" i="7059"/>
  <c r="T13" i="7059"/>
  <c r="F13" i="7059"/>
  <c r="U7" i="7059" l="1"/>
  <c r="G13" i="7059"/>
  <c r="C47" i="7058" s="1"/>
  <c r="D33" i="7049" s="1"/>
  <c r="H12" i="7059"/>
  <c r="E13" i="7059"/>
  <c r="D47" i="7058" s="1"/>
  <c r="P38" i="7058"/>
  <c r="Q39" i="7058" s="1"/>
  <c r="H13" i="7059"/>
  <c r="B47" i="7058"/>
  <c r="B46" i="7058" s="1"/>
  <c r="C31" i="7049" s="1"/>
  <c r="G13" i="7058"/>
  <c r="E13" i="7058"/>
  <c r="D18" i="7059"/>
  <c r="C32" i="7049" s="1"/>
  <c r="D31" i="7049"/>
  <c r="J7" i="7049"/>
  <c r="U513" i="7059"/>
  <c r="U514" i="7059" s="1"/>
  <c r="U515" i="7059" s="1"/>
  <c r="AB2" i="7055"/>
  <c r="I7" i="7049"/>
  <c r="J8" i="7049"/>
  <c r="AA6" i="7059"/>
  <c r="AC6" i="7059" s="1"/>
  <c r="AD6" i="7059" s="1"/>
  <c r="AE6" i="7059" s="1"/>
  <c r="AF6" i="7059" s="1"/>
  <c r="AG6" i="7059" s="1"/>
  <c r="AH6" i="7059" s="1"/>
  <c r="AI6" i="7059" s="1"/>
  <c r="AJ6" i="7059" s="1"/>
  <c r="AL6" i="7059" s="1"/>
  <c r="AM6" i="7059" s="1"/>
  <c r="AN6" i="7059" s="1"/>
  <c r="AO6" i="7059" s="1"/>
  <c r="AP6" i="7059" s="1"/>
  <c r="AQ6" i="7059" s="1"/>
  <c r="AR6" i="7059" s="1"/>
  <c r="AS6" i="7059" s="1"/>
  <c r="AC3" i="7055"/>
  <c r="CJ371" i="7059"/>
  <c r="CP370" i="7059"/>
  <c r="N338" i="7049"/>
  <c r="H363" i="7049"/>
  <c r="U149" i="7059"/>
  <c r="Q523" i="7059"/>
  <c r="K523" i="7059" s="1"/>
  <c r="R524" i="7059" s="1"/>
  <c r="P524" i="7059"/>
  <c r="T135" i="7049"/>
  <c r="H605" i="7049"/>
  <c r="K603" i="7059"/>
  <c r="P603" i="7059"/>
  <c r="Q603" i="7059" s="1"/>
  <c r="T74" i="7049"/>
  <c r="R434" i="7059"/>
  <c r="T435" i="7059"/>
  <c r="R362" i="7059"/>
  <c r="T363" i="7059"/>
  <c r="N440" i="7049"/>
  <c r="R1163" i="7059"/>
  <c r="T1164" i="7059"/>
  <c r="T1072" i="7059"/>
  <c r="R1071" i="7059"/>
  <c r="R879" i="7059"/>
  <c r="T880" i="7059"/>
  <c r="R247" i="7059"/>
  <c r="T248" i="7059"/>
  <c r="T40" i="7059"/>
  <c r="N20" i="7049"/>
  <c r="N428" i="7049"/>
  <c r="T263" i="7049"/>
  <c r="T469" i="7049"/>
  <c r="U806" i="7059"/>
  <c r="AW158" i="7059"/>
  <c r="AW159" i="7059" s="1"/>
  <c r="AW160" i="7059" s="1"/>
  <c r="AW161" i="7059" s="1"/>
  <c r="AW162" i="7059" s="1"/>
  <c r="AW163" i="7059" s="1"/>
  <c r="AW164" i="7059" s="1"/>
  <c r="AW165" i="7059" s="1"/>
  <c r="AW166" i="7059" s="1"/>
  <c r="AW167" i="7059" s="1"/>
  <c r="AW168" i="7059" s="1"/>
  <c r="AW169" i="7059" s="1"/>
  <c r="AW170" i="7059" s="1"/>
  <c r="AW171" i="7059" s="1"/>
  <c r="AW172" i="7059" s="1"/>
  <c r="AW173" i="7059" s="1"/>
  <c r="AW174" i="7059" s="1"/>
  <c r="AW175" i="7059" s="1"/>
  <c r="AW176" i="7059" s="1"/>
  <c r="AW177" i="7059" s="1"/>
  <c r="AW178" i="7059" s="1"/>
  <c r="AW179" i="7059" s="1"/>
  <c r="AW180" i="7059" s="1"/>
  <c r="AW181" i="7059" s="1"/>
  <c r="AW182" i="7059" s="1"/>
  <c r="AW183" i="7059" s="1"/>
  <c r="AW184" i="7059" s="1"/>
  <c r="AW185" i="7059" s="1"/>
  <c r="AW186" i="7059" s="1"/>
  <c r="AW187" i="7059" s="1"/>
  <c r="AW188" i="7059" s="1"/>
  <c r="AW189" i="7059" s="1"/>
  <c r="AW190" i="7059" s="1"/>
  <c r="AW191" i="7059" s="1"/>
  <c r="AW192" i="7059" s="1"/>
  <c r="AW193" i="7059" s="1"/>
  <c r="AW194" i="7059" s="1"/>
  <c r="AW195" i="7059" s="1"/>
  <c r="AW196" i="7059" s="1"/>
  <c r="AW197" i="7059" s="1"/>
  <c r="AW198" i="7059" s="1"/>
  <c r="AW199" i="7059" s="1"/>
  <c r="AW200" i="7059" s="1"/>
  <c r="AW201" i="7059" s="1"/>
  <c r="AW202" i="7059" s="1"/>
  <c r="AW203" i="7059" s="1"/>
  <c r="AW204" i="7059" s="1"/>
  <c r="AW205" i="7059" s="1"/>
  <c r="AW206" i="7059" s="1"/>
  <c r="AW207" i="7059" s="1"/>
  <c r="AW208" i="7059" s="1"/>
  <c r="AW209" i="7059" s="1"/>
  <c r="AW210" i="7059" s="1"/>
  <c r="AW211" i="7059" s="1"/>
  <c r="AW212" i="7059" s="1"/>
  <c r="AW213" i="7059" s="1"/>
  <c r="AW214" i="7059" s="1"/>
  <c r="AW215" i="7059" s="1"/>
  <c r="AW216" i="7059" s="1"/>
  <c r="AW217" i="7059" s="1"/>
  <c r="AW218" i="7059" s="1"/>
  <c r="AW219" i="7059" s="1"/>
  <c r="AW220" i="7059" s="1"/>
  <c r="AW221" i="7059" s="1"/>
  <c r="AW222" i="7059" s="1"/>
  <c r="AW223" i="7059" s="1"/>
  <c r="AW224" i="7059" s="1"/>
  <c r="AW225" i="7059" s="1"/>
  <c r="AW226" i="7059" s="1"/>
  <c r="AW227" i="7059" s="1"/>
  <c r="AW228" i="7059" s="1"/>
  <c r="AW229" i="7059" s="1"/>
  <c r="AW230" i="7059" s="1"/>
  <c r="AW231" i="7059" s="1"/>
  <c r="AW232" i="7059" s="1"/>
  <c r="AW233" i="7059" s="1"/>
  <c r="AW234" i="7059" s="1"/>
  <c r="AW235" i="7059" s="1"/>
  <c r="AW236" i="7059" s="1"/>
  <c r="AW237" i="7059" s="1"/>
  <c r="AW238" i="7059" s="1"/>
  <c r="AW239" i="7059" s="1"/>
  <c r="AW240" i="7059" s="1"/>
  <c r="AW241" i="7059" s="1"/>
  <c r="AW242" i="7059" s="1"/>
  <c r="AW243" i="7059" s="1"/>
  <c r="AW244" i="7059" s="1"/>
  <c r="AW245" i="7059" s="1"/>
  <c r="AW246" i="7059" s="1"/>
  <c r="AW247" i="7059" s="1"/>
  <c r="AW248" i="7059" s="1"/>
  <c r="AW249" i="7059" s="1"/>
  <c r="AW250" i="7059" s="1"/>
  <c r="AW251" i="7059" s="1"/>
  <c r="AW252" i="7059" s="1"/>
  <c r="AW253" i="7059" s="1"/>
  <c r="AW254" i="7059" s="1"/>
  <c r="AW255" i="7059" s="1"/>
  <c r="AW256" i="7059" s="1"/>
  <c r="AW257" i="7059" s="1"/>
  <c r="AW258" i="7059" s="1"/>
  <c r="AW259" i="7059" s="1"/>
  <c r="AW260" i="7059" s="1"/>
  <c r="AW261" i="7059" s="1"/>
  <c r="AW262" i="7059" s="1"/>
  <c r="AW263" i="7059" s="1"/>
  <c r="AW264" i="7059" s="1"/>
  <c r="AW265" i="7059" s="1"/>
  <c r="AW266" i="7059" s="1"/>
  <c r="AW267" i="7059" s="1"/>
  <c r="AW268" i="7059" s="1"/>
  <c r="AW269" i="7059" s="1"/>
  <c r="AW270" i="7059" s="1"/>
  <c r="AW271" i="7059" s="1"/>
  <c r="AW272" i="7059" s="1"/>
  <c r="AW273" i="7059" s="1"/>
  <c r="AW274" i="7059" s="1"/>
  <c r="AW275" i="7059" s="1"/>
  <c r="AW276" i="7059" s="1"/>
  <c r="AW277" i="7059" s="1"/>
  <c r="AW278" i="7059" s="1"/>
  <c r="AW279" i="7059" s="1"/>
  <c r="AW280" i="7059" s="1"/>
  <c r="AW281" i="7059" s="1"/>
  <c r="AW282" i="7059" s="1"/>
  <c r="AW283" i="7059" s="1"/>
  <c r="AW284" i="7059" s="1"/>
  <c r="AW285" i="7059" s="1"/>
  <c r="AW286" i="7059" s="1"/>
  <c r="AW287" i="7059" s="1"/>
  <c r="AW288" i="7059" s="1"/>
  <c r="AW289" i="7059" s="1"/>
  <c r="AW290" i="7059" s="1"/>
  <c r="AW291" i="7059" s="1"/>
  <c r="AW292" i="7059" s="1"/>
  <c r="AW293" i="7059" s="1"/>
  <c r="AW294" i="7059" s="1"/>
  <c r="AW295" i="7059" s="1"/>
  <c r="AW296" i="7059" s="1"/>
  <c r="AW297" i="7059" s="1"/>
  <c r="AW298" i="7059" s="1"/>
  <c r="AW299" i="7059" s="1"/>
  <c r="AW300" i="7059" s="1"/>
  <c r="AW301" i="7059" s="1"/>
  <c r="AW302" i="7059" s="1"/>
  <c r="AW303" i="7059" s="1"/>
  <c r="AW304" i="7059" s="1"/>
  <c r="AW305" i="7059" s="1"/>
  <c r="AW306" i="7059" s="1"/>
  <c r="AW307" i="7059" s="1"/>
  <c r="AW308" i="7059" s="1"/>
  <c r="AW309" i="7059" s="1"/>
  <c r="AW310" i="7059" s="1"/>
  <c r="AW311" i="7059" s="1"/>
  <c r="AW312" i="7059" s="1"/>
  <c r="AW313" i="7059" s="1"/>
  <c r="AW314" i="7059" s="1"/>
  <c r="AW315" i="7059" s="1"/>
  <c r="AW316" i="7059" s="1"/>
  <c r="AW317" i="7059" s="1"/>
  <c r="AW318" i="7059" s="1"/>
  <c r="AW319" i="7059" s="1"/>
  <c r="AW320" i="7059" s="1"/>
  <c r="AW321" i="7059" s="1"/>
  <c r="AW322" i="7059" s="1"/>
  <c r="AW323" i="7059" s="1"/>
  <c r="AW324" i="7059" s="1"/>
  <c r="AW325" i="7059" s="1"/>
  <c r="AW326" i="7059" s="1"/>
  <c r="AW327" i="7059" s="1"/>
  <c r="AW328" i="7059" s="1"/>
  <c r="AW329" i="7059" s="1"/>
  <c r="AW330" i="7059" s="1"/>
  <c r="AW331" i="7059" s="1"/>
  <c r="AW332" i="7059" s="1"/>
  <c r="AW333" i="7059" s="1"/>
  <c r="AW334" i="7059" s="1"/>
  <c r="AW335" i="7059" s="1"/>
  <c r="AW336" i="7059" s="1"/>
  <c r="AW337" i="7059" s="1"/>
  <c r="AW338" i="7059" s="1"/>
  <c r="AW339" i="7059" s="1"/>
  <c r="AW340" i="7059" s="1"/>
  <c r="AW341" i="7059" s="1"/>
  <c r="AW342" i="7059" s="1"/>
  <c r="AW343" i="7059" s="1"/>
  <c r="AW344" i="7059" s="1"/>
  <c r="AW345" i="7059" s="1"/>
  <c r="AW346" i="7059" s="1"/>
  <c r="AW347" i="7059" s="1"/>
  <c r="AW348" i="7059" s="1"/>
  <c r="AW349" i="7059" s="1"/>
  <c r="AW350" i="7059" s="1"/>
  <c r="AW351" i="7059" s="1"/>
  <c r="AW352" i="7059" s="1"/>
  <c r="AW353" i="7059" s="1"/>
  <c r="AW354" i="7059" s="1"/>
  <c r="AW355" i="7059" s="1"/>
  <c r="AW356" i="7059" s="1"/>
  <c r="AW357" i="7059" s="1"/>
  <c r="AW358" i="7059" s="1"/>
  <c r="AW359" i="7059" s="1"/>
  <c r="AW360" i="7059" s="1"/>
  <c r="AW361" i="7059" s="1"/>
  <c r="AW362" i="7059" s="1"/>
  <c r="AW363" i="7059" s="1"/>
  <c r="AW364" i="7059" s="1"/>
  <c r="AW365" i="7059" s="1"/>
  <c r="AW366" i="7059" s="1"/>
  <c r="AW367" i="7059" s="1"/>
  <c r="AW368" i="7059" s="1"/>
  <c r="AW369" i="7059" s="1"/>
  <c r="AW370" i="7059" s="1"/>
  <c r="AW371" i="7059" s="1"/>
  <c r="AW372" i="7059" s="1"/>
  <c r="AW373" i="7059" s="1"/>
  <c r="AW374" i="7059" s="1"/>
  <c r="AW375" i="7059" s="1"/>
  <c r="AW376" i="7059" s="1"/>
  <c r="AW377" i="7059" s="1"/>
  <c r="AW378" i="7059" s="1"/>
  <c r="AW379" i="7059" s="1"/>
  <c r="AW380" i="7059" s="1"/>
  <c r="AW381" i="7059" s="1"/>
  <c r="AW382" i="7059" s="1"/>
  <c r="AW383" i="7059" s="1"/>
  <c r="AW384" i="7059" s="1"/>
  <c r="AW385" i="7059" s="1"/>
  <c r="AW386" i="7059" s="1"/>
  <c r="AW387" i="7059" s="1"/>
  <c r="AW388" i="7059" s="1"/>
  <c r="AW389" i="7059" s="1"/>
  <c r="AW390" i="7059" s="1"/>
  <c r="AW391" i="7059" s="1"/>
  <c r="AW392" i="7059" s="1"/>
  <c r="AW393" i="7059" s="1"/>
  <c r="AW394" i="7059" s="1"/>
  <c r="AW395" i="7059" s="1"/>
  <c r="AW396" i="7059" s="1"/>
  <c r="AW397" i="7059" s="1"/>
  <c r="AW398" i="7059" s="1"/>
  <c r="AW399" i="7059" s="1"/>
  <c r="AW400" i="7059" s="1"/>
  <c r="AW401" i="7059" s="1"/>
  <c r="AW402" i="7059" s="1"/>
  <c r="AW403" i="7059" s="1"/>
  <c r="AW404" i="7059" s="1"/>
  <c r="AW405" i="7059" s="1"/>
  <c r="AW406" i="7059" s="1"/>
  <c r="AW407" i="7059" s="1"/>
  <c r="AW408" i="7059" s="1"/>
  <c r="AW409" i="7059" s="1"/>
  <c r="AW410" i="7059" s="1"/>
  <c r="AW411" i="7059" s="1"/>
  <c r="AW412" i="7059" s="1"/>
  <c r="AW413" i="7059" s="1"/>
  <c r="AW414" i="7059" s="1"/>
  <c r="AW415" i="7059" s="1"/>
  <c r="AW416" i="7059" s="1"/>
  <c r="AW417" i="7059" s="1"/>
  <c r="AW418" i="7059" s="1"/>
  <c r="AW419" i="7059" s="1"/>
  <c r="AW420" i="7059" s="1"/>
  <c r="AW421" i="7059" s="1"/>
  <c r="AW422" i="7059" s="1"/>
  <c r="AW423" i="7059" s="1"/>
  <c r="AW424" i="7059" s="1"/>
  <c r="AW425" i="7059" s="1"/>
  <c r="AW426" i="7059" s="1"/>
  <c r="AW427" i="7059" s="1"/>
  <c r="AW428" i="7059" s="1"/>
  <c r="AW429" i="7059" s="1"/>
  <c r="AW430" i="7059" s="1"/>
  <c r="AW431" i="7059" s="1"/>
  <c r="AW432" i="7059" s="1"/>
  <c r="AW433" i="7059" s="1"/>
  <c r="AW434" i="7059" s="1"/>
  <c r="AW435" i="7059" s="1"/>
  <c r="AW436" i="7059" s="1"/>
  <c r="AW437" i="7059" s="1"/>
  <c r="AW438" i="7059" s="1"/>
  <c r="AW439" i="7059" s="1"/>
  <c r="AW440" i="7059" s="1"/>
  <c r="AW441" i="7059" s="1"/>
  <c r="AW442" i="7059" s="1"/>
  <c r="AW443" i="7059" s="1"/>
  <c r="AW444" i="7059" s="1"/>
  <c r="AW445" i="7059" s="1"/>
  <c r="AW446" i="7059" s="1"/>
  <c r="AW447" i="7059" s="1"/>
  <c r="AW448" i="7059" s="1"/>
  <c r="AW449" i="7059" s="1"/>
  <c r="AW450" i="7059" s="1"/>
  <c r="AW451" i="7059" s="1"/>
  <c r="AW452" i="7059" s="1"/>
  <c r="AW453" i="7059" s="1"/>
  <c r="AW454" i="7059" s="1"/>
  <c r="AW455" i="7059" s="1"/>
  <c r="AW456" i="7059" s="1"/>
  <c r="AW457" i="7059" s="1"/>
  <c r="AW458" i="7059" s="1"/>
  <c r="AW459" i="7059" s="1"/>
  <c r="AW460" i="7059" s="1"/>
  <c r="AW461" i="7059" s="1"/>
  <c r="AW462" i="7059" s="1"/>
  <c r="AW463" i="7059" s="1"/>
  <c r="AW464" i="7059" s="1"/>
  <c r="AW465" i="7059" s="1"/>
  <c r="AW466" i="7059" s="1"/>
  <c r="AW467" i="7059" s="1"/>
  <c r="AW468" i="7059" s="1"/>
  <c r="AW469" i="7059" s="1"/>
  <c r="AW470" i="7059" s="1"/>
  <c r="AW471" i="7059" s="1"/>
  <c r="AW472" i="7059" s="1"/>
  <c r="AW473" i="7059" s="1"/>
  <c r="AW474" i="7059" s="1"/>
  <c r="AW475" i="7059" s="1"/>
  <c r="AW476" i="7059" s="1"/>
  <c r="AW477" i="7059" s="1"/>
  <c r="AW478" i="7059" s="1"/>
  <c r="AW479" i="7059" s="1"/>
  <c r="AW480" i="7059" s="1"/>
  <c r="AW481" i="7059" s="1"/>
  <c r="AW482" i="7059" s="1"/>
  <c r="AW483" i="7059" s="1"/>
  <c r="AW484" i="7059" s="1"/>
  <c r="AW485" i="7059" s="1"/>
  <c r="AW486" i="7059" s="1"/>
  <c r="AW487" i="7059" s="1"/>
  <c r="AW488" i="7059" s="1"/>
  <c r="AW489" i="7059" s="1"/>
  <c r="AW490" i="7059" s="1"/>
  <c r="AW491" i="7059" s="1"/>
  <c r="AW492" i="7059" s="1"/>
  <c r="AW493" i="7059" s="1"/>
  <c r="AW494" i="7059" s="1"/>
  <c r="AW495" i="7059" s="1"/>
  <c r="AW496" i="7059" s="1"/>
  <c r="AW497" i="7059" s="1"/>
  <c r="AW498" i="7059" s="1"/>
  <c r="AW499" i="7059" s="1"/>
  <c r="AW500" i="7059" s="1"/>
  <c r="AW501" i="7059" s="1"/>
  <c r="AW502" i="7059" s="1"/>
  <c r="AW503" i="7059" s="1"/>
  <c r="AW504" i="7059" s="1"/>
  <c r="AW505" i="7059" s="1"/>
  <c r="AW506" i="7059" s="1"/>
  <c r="AW507" i="7059" s="1"/>
  <c r="AW508" i="7059" s="1"/>
  <c r="AW509" i="7059" s="1"/>
  <c r="AW510" i="7059" s="1"/>
  <c r="AW511" i="7059" s="1"/>
  <c r="AW512" i="7059" s="1"/>
  <c r="AW513" i="7059" s="1"/>
  <c r="AW514" i="7059" s="1"/>
  <c r="AW515" i="7059" s="1"/>
  <c r="AW516" i="7059" s="1"/>
  <c r="AW517" i="7059" s="1"/>
  <c r="AW518" i="7059" s="1"/>
  <c r="AW519" i="7059" s="1"/>
  <c r="AW520" i="7059" s="1"/>
  <c r="AW521" i="7059" s="1"/>
  <c r="AW522" i="7059" s="1"/>
  <c r="AW523" i="7059" s="1"/>
  <c r="AW524" i="7059" s="1"/>
  <c r="AW525" i="7059" s="1"/>
  <c r="AW526" i="7059" s="1"/>
  <c r="AW527" i="7059" s="1"/>
  <c r="AW528" i="7059" s="1"/>
  <c r="AW529" i="7059" s="1"/>
  <c r="AW530" i="7059" s="1"/>
  <c r="AW531" i="7059" s="1"/>
  <c r="AW532" i="7059" s="1"/>
  <c r="AW533" i="7059" s="1"/>
  <c r="AW534" i="7059" s="1"/>
  <c r="AW535" i="7059" s="1"/>
  <c r="AW536" i="7059" s="1"/>
  <c r="AW537" i="7059" s="1"/>
  <c r="AW538" i="7059" s="1"/>
  <c r="AW539" i="7059" s="1"/>
  <c r="AW540" i="7059" s="1"/>
  <c r="AW541" i="7059" s="1"/>
  <c r="AW542" i="7059" s="1"/>
  <c r="AW543" i="7059" s="1"/>
  <c r="AW544" i="7059" s="1"/>
  <c r="AW545" i="7059" s="1"/>
  <c r="AW546" i="7059" s="1"/>
  <c r="AW547" i="7059" s="1"/>
  <c r="AW548" i="7059" s="1"/>
  <c r="AW549" i="7059" s="1"/>
  <c r="AW550" i="7059" s="1"/>
  <c r="AW551" i="7059" s="1"/>
  <c r="AW552" i="7059" s="1"/>
  <c r="AW553" i="7059" s="1"/>
  <c r="AW554" i="7059" s="1"/>
  <c r="AW555" i="7059" s="1"/>
  <c r="AW556" i="7059" s="1"/>
  <c r="AW557" i="7059" s="1"/>
  <c r="AW558" i="7059" s="1"/>
  <c r="AW559" i="7059" s="1"/>
  <c r="AW560" i="7059" s="1"/>
  <c r="AW561" i="7059" s="1"/>
  <c r="AW562" i="7059" s="1"/>
  <c r="AW563" i="7059" s="1"/>
  <c r="AW564" i="7059" s="1"/>
  <c r="AW565" i="7059" s="1"/>
  <c r="AW566" i="7059" s="1"/>
  <c r="AW567" i="7059" s="1"/>
  <c r="AW568" i="7059" s="1"/>
  <c r="AW569" i="7059" s="1"/>
  <c r="AW570" i="7059" s="1"/>
  <c r="AW571" i="7059" s="1"/>
  <c r="AW572" i="7059" s="1"/>
  <c r="AW573" i="7059" s="1"/>
  <c r="AW574" i="7059" s="1"/>
  <c r="AW575" i="7059" s="1"/>
  <c r="AW576" i="7059" s="1"/>
  <c r="AW577" i="7059" s="1"/>
  <c r="AW578" i="7059" s="1"/>
  <c r="AW579" i="7059" s="1"/>
  <c r="AW580" i="7059" s="1"/>
  <c r="AW581" i="7059" s="1"/>
  <c r="AW582" i="7059" s="1"/>
  <c r="AW583" i="7059" s="1"/>
  <c r="AW584" i="7059" s="1"/>
  <c r="AW585" i="7059" s="1"/>
  <c r="AW586" i="7059" s="1"/>
  <c r="AW587" i="7059" s="1"/>
  <c r="AW588" i="7059" s="1"/>
  <c r="AW589" i="7059" s="1"/>
  <c r="AW590" i="7059" s="1"/>
  <c r="AW591" i="7059" s="1"/>
  <c r="AW592" i="7059" s="1"/>
  <c r="AW593" i="7059" s="1"/>
  <c r="AW594" i="7059" s="1"/>
  <c r="AW595" i="7059" s="1"/>
  <c r="AW596" i="7059" s="1"/>
  <c r="AW597" i="7059" s="1"/>
  <c r="AW598" i="7059" s="1"/>
  <c r="AW599" i="7059" s="1"/>
  <c r="AW600" i="7059" s="1"/>
  <c r="AW601" i="7059" s="1"/>
  <c r="AW602" i="7059" s="1"/>
  <c r="AW603" i="7059" s="1"/>
  <c r="H150" i="7049"/>
  <c r="U233" i="7059"/>
  <c r="T139" i="7059"/>
  <c r="T186" i="7049"/>
  <c r="U787" i="7059"/>
  <c r="K264" i="7059"/>
  <c r="P264" i="7059"/>
  <c r="Q264" i="7059" s="1"/>
  <c r="H266" i="7049"/>
  <c r="H420" i="7049"/>
  <c r="Q490" i="7059"/>
  <c r="K490" i="7059" s="1"/>
  <c r="R491" i="7059" s="1"/>
  <c r="P491" i="7059"/>
  <c r="P614" i="7059"/>
  <c r="Q613" i="7059"/>
  <c r="K613" i="7059" s="1"/>
  <c r="R614" i="7059" s="1"/>
  <c r="Z8" i="7059"/>
  <c r="P413" i="7059"/>
  <c r="Q412" i="7059"/>
  <c r="K412" i="7059" s="1"/>
  <c r="R413" i="7059" s="1"/>
  <c r="P1138" i="7059"/>
  <c r="U533" i="7059"/>
  <c r="T108" i="7049"/>
  <c r="T327" i="7059"/>
  <c r="P158" i="7059"/>
  <c r="Q158" i="7059" s="1"/>
  <c r="K158" i="7059"/>
  <c r="H160" i="7049"/>
  <c r="K598" i="7059"/>
  <c r="P598" i="7059"/>
  <c r="Q598" i="7059" s="1"/>
  <c r="H600" i="7049"/>
  <c r="U762" i="7059"/>
  <c r="O41" i="7058"/>
  <c r="P41" i="7058" s="1"/>
  <c r="Q42" i="7058" s="1"/>
  <c r="B68" i="7059"/>
  <c r="V7" i="7059"/>
  <c r="Y7" i="7059" s="1"/>
  <c r="AT7" i="7059" s="1"/>
  <c r="R114" i="7059"/>
  <c r="T115" i="7059"/>
  <c r="R74" i="7059"/>
  <c r="T75" i="7059"/>
  <c r="R58" i="7059"/>
  <c r="T59" i="7059"/>
  <c r="N292" i="7049"/>
  <c r="T400" i="7059"/>
  <c r="R399" i="7059"/>
  <c r="T167" i="7059"/>
  <c r="R166" i="7059"/>
  <c r="N169" i="7049"/>
  <c r="T60" i="7049"/>
  <c r="I73" i="7059"/>
  <c r="G74" i="7049"/>
  <c r="R1122" i="7059"/>
  <c r="T1123" i="7059"/>
  <c r="R1027" i="7059"/>
  <c r="T1028" i="7059"/>
  <c r="T1008" i="7059"/>
  <c r="R814" i="7059"/>
  <c r="T815" i="7059"/>
  <c r="T275" i="7059"/>
  <c r="Q271" i="7059"/>
  <c r="K271" i="7059" s="1"/>
  <c r="R272" i="7059" s="1"/>
  <c r="P272" i="7059"/>
  <c r="U934" i="7059"/>
  <c r="U1254" i="7059"/>
  <c r="U675" i="7059"/>
  <c r="T325" i="7049"/>
  <c r="T235" i="7059"/>
  <c r="R234" i="7059"/>
  <c r="T112" i="7059"/>
  <c r="R111" i="7059"/>
  <c r="R71" i="7059"/>
  <c r="T72" i="7059"/>
  <c r="N79" i="7049"/>
  <c r="T451" i="7049"/>
  <c r="T407" i="7059"/>
  <c r="R406" i="7059"/>
  <c r="R370" i="7059"/>
  <c r="T371" i="7059"/>
  <c r="R239" i="7059"/>
  <c r="T240" i="7059"/>
  <c r="R119" i="7059"/>
  <c r="T120" i="7059"/>
  <c r="N120" i="7049"/>
  <c r="N387" i="7049"/>
  <c r="N513" i="7049"/>
  <c r="P1111" i="7059"/>
  <c r="Q1111" i="7059" s="1"/>
  <c r="K1111" i="7059"/>
  <c r="I659" i="7059"/>
  <c r="M60" i="7049"/>
  <c r="R1130" i="7059"/>
  <c r="T1131" i="7059"/>
  <c r="T999" i="7059"/>
  <c r="R990" i="7059"/>
  <c r="T991" i="7059"/>
  <c r="R466" i="7059"/>
  <c r="T467" i="7059"/>
  <c r="U505" i="7059"/>
  <c r="T31" i="7059"/>
  <c r="P608" i="7059"/>
  <c r="Q608" i="7059" s="1"/>
  <c r="K608" i="7059"/>
  <c r="N10" i="7049"/>
  <c r="N40" i="7049"/>
  <c r="N582" i="7049"/>
  <c r="T337" i="7049"/>
  <c r="P79" i="7059"/>
  <c r="Q78" i="7059"/>
  <c r="K78" i="7059" s="1"/>
  <c r="R79" i="7059" s="1"/>
  <c r="P547" i="7059"/>
  <c r="Q187" i="7059"/>
  <c r="K187" i="7059" s="1"/>
  <c r="R188" i="7059" s="1"/>
  <c r="P188" i="7059"/>
  <c r="Q26" i="7059"/>
  <c r="K26" i="7059" s="1"/>
  <c r="R27" i="7059" s="1"/>
  <c r="P27" i="7059"/>
  <c r="P1213" i="7059"/>
  <c r="AU5" i="7059"/>
  <c r="K7" i="7049" s="1"/>
  <c r="K6" i="7049" s="1"/>
  <c r="U1365" i="7059"/>
  <c r="C33" i="7049" l="1"/>
  <c r="AU6" i="7059"/>
  <c r="K8" i="7049" s="1"/>
  <c r="I8" i="7049"/>
  <c r="AB3" i="7055"/>
  <c r="Q188" i="7059"/>
  <c r="K188" i="7059" s="1"/>
  <c r="R189" i="7059" s="1"/>
  <c r="P189" i="7059"/>
  <c r="U676" i="7059"/>
  <c r="Z9" i="7059"/>
  <c r="Q27" i="7059"/>
  <c r="K27" i="7059" s="1"/>
  <c r="R28" i="7059" s="1"/>
  <c r="P28" i="7059"/>
  <c r="I660" i="7059"/>
  <c r="M61" i="7049"/>
  <c r="AW1807" i="7059"/>
  <c r="C54" i="7059" s="1"/>
  <c r="D54" i="7059" s="1"/>
  <c r="AW604" i="7059"/>
  <c r="AW605" i="7059" s="1"/>
  <c r="AW606" i="7059" s="1"/>
  <c r="AW607" i="7059" s="1"/>
  <c r="AW608" i="7059" s="1"/>
  <c r="AW609" i="7059" s="1"/>
  <c r="AW610" i="7059" s="1"/>
  <c r="AW611" i="7059" s="1"/>
  <c r="AW612" i="7059" s="1"/>
  <c r="AW613" i="7059" s="1"/>
  <c r="AW614" i="7059" s="1"/>
  <c r="AW615" i="7059" s="1"/>
  <c r="AW616" i="7059" s="1"/>
  <c r="AW617" i="7059" s="1"/>
  <c r="AW618" i="7059" s="1"/>
  <c r="AW619" i="7059" s="1"/>
  <c r="AW620" i="7059" s="1"/>
  <c r="AW621" i="7059" s="1"/>
  <c r="AW622" i="7059" s="1"/>
  <c r="AW623" i="7059" s="1"/>
  <c r="AW624" i="7059" s="1"/>
  <c r="AW625" i="7059" s="1"/>
  <c r="AW626" i="7059" s="1"/>
  <c r="AW627" i="7059" s="1"/>
  <c r="AW628" i="7059" s="1"/>
  <c r="AW629" i="7059" s="1"/>
  <c r="AW630" i="7059" s="1"/>
  <c r="AW631" i="7059" s="1"/>
  <c r="AW632" i="7059" s="1"/>
  <c r="AW633" i="7059" s="1"/>
  <c r="AW634" i="7059" s="1"/>
  <c r="AW635" i="7059" s="1"/>
  <c r="AW636" i="7059" s="1"/>
  <c r="AW637" i="7059" s="1"/>
  <c r="AW638" i="7059" s="1"/>
  <c r="AW639" i="7059" s="1"/>
  <c r="AW640" i="7059" s="1"/>
  <c r="AW641" i="7059" s="1"/>
  <c r="AW642" i="7059" s="1"/>
  <c r="AW643" i="7059" s="1"/>
  <c r="AW644" i="7059" s="1"/>
  <c r="AW645" i="7059" s="1"/>
  <c r="AW646" i="7059" s="1"/>
  <c r="AW647" i="7059" s="1"/>
  <c r="AW648" i="7059" s="1"/>
  <c r="AW649" i="7059" s="1"/>
  <c r="AW650" i="7059" s="1"/>
  <c r="AW651" i="7059" s="1"/>
  <c r="AW652" i="7059" s="1"/>
  <c r="AW653" i="7059" s="1"/>
  <c r="AW654" i="7059" s="1"/>
  <c r="AW655" i="7059" s="1"/>
  <c r="AW656" i="7059" s="1"/>
  <c r="AW657" i="7059" s="1"/>
  <c r="AW658" i="7059" s="1"/>
  <c r="AW659" i="7059" s="1"/>
  <c r="AW660" i="7059" s="1"/>
  <c r="AW661" i="7059" s="1"/>
  <c r="AW662" i="7059" s="1"/>
  <c r="AW663" i="7059" s="1"/>
  <c r="AW664" i="7059" s="1"/>
  <c r="AW665" i="7059" s="1"/>
  <c r="AW666" i="7059" s="1"/>
  <c r="AW667" i="7059" s="1"/>
  <c r="AW668" i="7059" s="1"/>
  <c r="AW669" i="7059" s="1"/>
  <c r="AW670" i="7059" s="1"/>
  <c r="AW671" i="7059" s="1"/>
  <c r="AW672" i="7059" s="1"/>
  <c r="AW673" i="7059" s="1"/>
  <c r="AW674" i="7059" s="1"/>
  <c r="AW675" i="7059" s="1"/>
  <c r="AW676" i="7059" s="1"/>
  <c r="AW677" i="7059" s="1"/>
  <c r="AW678" i="7059" s="1"/>
  <c r="AW679" i="7059" s="1"/>
  <c r="AW680" i="7059" s="1"/>
  <c r="AW681" i="7059" s="1"/>
  <c r="AW682" i="7059" s="1"/>
  <c r="AW683" i="7059" s="1"/>
  <c r="AW684" i="7059" s="1"/>
  <c r="AW685" i="7059" s="1"/>
  <c r="AW686" i="7059" s="1"/>
  <c r="AW687" i="7059" s="1"/>
  <c r="AW688" i="7059" s="1"/>
  <c r="AW689" i="7059" s="1"/>
  <c r="AW690" i="7059" s="1"/>
  <c r="AW691" i="7059" s="1"/>
  <c r="AW692" i="7059" s="1"/>
  <c r="AW693" i="7059" s="1"/>
  <c r="AW694" i="7059" s="1"/>
  <c r="AW695" i="7059" s="1"/>
  <c r="AW696" i="7059" s="1"/>
  <c r="AW697" i="7059" s="1"/>
  <c r="AW698" i="7059" s="1"/>
  <c r="AW699" i="7059" s="1"/>
  <c r="AW700" i="7059" s="1"/>
  <c r="AW701" i="7059" s="1"/>
  <c r="AW702" i="7059" s="1"/>
  <c r="AW703" i="7059" s="1"/>
  <c r="AW704" i="7059" s="1"/>
  <c r="AW705" i="7059" s="1"/>
  <c r="AW706" i="7059" s="1"/>
  <c r="AW707" i="7059" s="1"/>
  <c r="AW708" i="7059" s="1"/>
  <c r="AW709" i="7059" s="1"/>
  <c r="AW710" i="7059" s="1"/>
  <c r="AW711" i="7059" s="1"/>
  <c r="AW712" i="7059" s="1"/>
  <c r="AW713" i="7059" s="1"/>
  <c r="AW714" i="7059" s="1"/>
  <c r="AW715" i="7059" s="1"/>
  <c r="AW716" i="7059" s="1"/>
  <c r="AW717" i="7059" s="1"/>
  <c r="AW718" i="7059" s="1"/>
  <c r="AW719" i="7059" s="1"/>
  <c r="AW720" i="7059" s="1"/>
  <c r="AW721" i="7059" s="1"/>
  <c r="AW722" i="7059" s="1"/>
  <c r="AW723" i="7059" s="1"/>
  <c r="AW724" i="7059" s="1"/>
  <c r="AW725" i="7059" s="1"/>
  <c r="AW726" i="7059" s="1"/>
  <c r="AW727" i="7059" s="1"/>
  <c r="AW728" i="7059" s="1"/>
  <c r="AW729" i="7059" s="1"/>
  <c r="AW730" i="7059" s="1"/>
  <c r="AW731" i="7059" s="1"/>
  <c r="AW732" i="7059" s="1"/>
  <c r="AW733" i="7059" s="1"/>
  <c r="AW734" i="7059" s="1"/>
  <c r="AW735" i="7059" s="1"/>
  <c r="AW736" i="7059" s="1"/>
  <c r="AW737" i="7059" s="1"/>
  <c r="AW738" i="7059" s="1"/>
  <c r="AW739" i="7059" s="1"/>
  <c r="AW740" i="7059" s="1"/>
  <c r="AW741" i="7059" s="1"/>
  <c r="AW742" i="7059" s="1"/>
  <c r="AW743" i="7059" s="1"/>
  <c r="AW744" i="7059" s="1"/>
  <c r="AW745" i="7059" s="1"/>
  <c r="AW746" i="7059" s="1"/>
  <c r="AW747" i="7059" s="1"/>
  <c r="AW748" i="7059" s="1"/>
  <c r="AW749" i="7059" s="1"/>
  <c r="AW750" i="7059" s="1"/>
  <c r="AW751" i="7059" s="1"/>
  <c r="AW752" i="7059" s="1"/>
  <c r="AW753" i="7059" s="1"/>
  <c r="AW754" i="7059" s="1"/>
  <c r="AW755" i="7059" s="1"/>
  <c r="AW756" i="7059" s="1"/>
  <c r="AW757" i="7059" s="1"/>
  <c r="AW758" i="7059" s="1"/>
  <c r="AW759" i="7059" s="1"/>
  <c r="AW760" i="7059" s="1"/>
  <c r="AW761" i="7059" s="1"/>
  <c r="AW762" i="7059" s="1"/>
  <c r="AW763" i="7059" s="1"/>
  <c r="AW764" i="7059" s="1"/>
  <c r="AW765" i="7059" s="1"/>
  <c r="AW766" i="7059" s="1"/>
  <c r="AW767" i="7059" s="1"/>
  <c r="AW768" i="7059" s="1"/>
  <c r="AW769" i="7059" s="1"/>
  <c r="AW770" i="7059" s="1"/>
  <c r="AW771" i="7059" s="1"/>
  <c r="AW772" i="7059" s="1"/>
  <c r="AW773" i="7059" s="1"/>
  <c r="AW774" i="7059" s="1"/>
  <c r="AW775" i="7059" s="1"/>
  <c r="AW776" i="7059" s="1"/>
  <c r="AW777" i="7059" s="1"/>
  <c r="AW778" i="7059" s="1"/>
  <c r="AW779" i="7059" s="1"/>
  <c r="AW780" i="7059" s="1"/>
  <c r="AW781" i="7059" s="1"/>
  <c r="AW782" i="7059" s="1"/>
  <c r="AW783" i="7059" s="1"/>
  <c r="AW784" i="7059" s="1"/>
  <c r="AW785" i="7059" s="1"/>
  <c r="AW786" i="7059" s="1"/>
  <c r="AW787" i="7059" s="1"/>
  <c r="AW788" i="7059" s="1"/>
  <c r="AW789" i="7059" s="1"/>
  <c r="AW790" i="7059" s="1"/>
  <c r="AW791" i="7059" s="1"/>
  <c r="AW792" i="7059" s="1"/>
  <c r="AW793" i="7059" s="1"/>
  <c r="AW794" i="7059" s="1"/>
  <c r="AW795" i="7059" s="1"/>
  <c r="AW796" i="7059" s="1"/>
  <c r="AW797" i="7059" s="1"/>
  <c r="AW798" i="7059" s="1"/>
  <c r="AW799" i="7059" s="1"/>
  <c r="AW800" i="7059" s="1"/>
  <c r="AW801" i="7059" s="1"/>
  <c r="AW802" i="7059" s="1"/>
  <c r="AW803" i="7059" s="1"/>
  <c r="AW804" i="7059" s="1"/>
  <c r="AW805" i="7059" s="1"/>
  <c r="AW806" i="7059" s="1"/>
  <c r="AW807" i="7059" s="1"/>
  <c r="AW808" i="7059" s="1"/>
  <c r="AW809" i="7059" s="1"/>
  <c r="AW810" i="7059" s="1"/>
  <c r="AW811" i="7059" s="1"/>
  <c r="AW812" i="7059" s="1"/>
  <c r="AW813" i="7059" s="1"/>
  <c r="AW814" i="7059" s="1"/>
  <c r="AW815" i="7059" s="1"/>
  <c r="AW816" i="7059" s="1"/>
  <c r="AW817" i="7059" s="1"/>
  <c r="AW818" i="7059" s="1"/>
  <c r="AW819" i="7059" s="1"/>
  <c r="AW820" i="7059" s="1"/>
  <c r="AW821" i="7059" s="1"/>
  <c r="AW822" i="7059" s="1"/>
  <c r="AW823" i="7059" s="1"/>
  <c r="AW824" i="7059" s="1"/>
  <c r="AW825" i="7059" s="1"/>
  <c r="AW826" i="7059" s="1"/>
  <c r="AW827" i="7059" s="1"/>
  <c r="AW828" i="7059" s="1"/>
  <c r="AW829" i="7059" s="1"/>
  <c r="AW830" i="7059" s="1"/>
  <c r="AW831" i="7059" s="1"/>
  <c r="AW832" i="7059" s="1"/>
  <c r="AW833" i="7059" s="1"/>
  <c r="AW834" i="7059" s="1"/>
  <c r="AW835" i="7059" s="1"/>
  <c r="AW836" i="7059" s="1"/>
  <c r="AW837" i="7059" s="1"/>
  <c r="AW838" i="7059" s="1"/>
  <c r="AW839" i="7059" s="1"/>
  <c r="AW840" i="7059" s="1"/>
  <c r="AW841" i="7059" s="1"/>
  <c r="AW842" i="7059" s="1"/>
  <c r="AW843" i="7059" s="1"/>
  <c r="AW844" i="7059" s="1"/>
  <c r="AW845" i="7059" s="1"/>
  <c r="AW846" i="7059" s="1"/>
  <c r="AW847" i="7059" s="1"/>
  <c r="AW848" i="7059" s="1"/>
  <c r="AW849" i="7059" s="1"/>
  <c r="AW850" i="7059" s="1"/>
  <c r="AW851" i="7059" s="1"/>
  <c r="AW852" i="7059" s="1"/>
  <c r="AW853" i="7059" s="1"/>
  <c r="AW854" i="7059" s="1"/>
  <c r="AW855" i="7059" s="1"/>
  <c r="AW856" i="7059" s="1"/>
  <c r="AW857" i="7059" s="1"/>
  <c r="AW858" i="7059" s="1"/>
  <c r="AW859" i="7059" s="1"/>
  <c r="AW860" i="7059" s="1"/>
  <c r="AW861" i="7059" s="1"/>
  <c r="AW862" i="7059" s="1"/>
  <c r="AW863" i="7059" s="1"/>
  <c r="AW864" i="7059" s="1"/>
  <c r="AW865" i="7059" s="1"/>
  <c r="AW866" i="7059" s="1"/>
  <c r="AW867" i="7059" s="1"/>
  <c r="AW868" i="7059" s="1"/>
  <c r="AW869" i="7059" s="1"/>
  <c r="AW870" i="7059" s="1"/>
  <c r="AW871" i="7059" s="1"/>
  <c r="AW872" i="7059" s="1"/>
  <c r="AW873" i="7059" s="1"/>
  <c r="AW874" i="7059" s="1"/>
  <c r="AW875" i="7059" s="1"/>
  <c r="AW876" i="7059" s="1"/>
  <c r="AW877" i="7059" s="1"/>
  <c r="AW878" i="7059" s="1"/>
  <c r="AW879" i="7059" s="1"/>
  <c r="AW880" i="7059" s="1"/>
  <c r="AW881" i="7059" s="1"/>
  <c r="AW882" i="7059" s="1"/>
  <c r="AW883" i="7059" s="1"/>
  <c r="AW884" i="7059" s="1"/>
  <c r="AW885" i="7059" s="1"/>
  <c r="AW886" i="7059" s="1"/>
  <c r="AW887" i="7059" s="1"/>
  <c r="AW888" i="7059" s="1"/>
  <c r="AW889" i="7059" s="1"/>
  <c r="AW890" i="7059" s="1"/>
  <c r="AW891" i="7059" s="1"/>
  <c r="AW892" i="7059" s="1"/>
  <c r="AW893" i="7059" s="1"/>
  <c r="AW894" i="7059" s="1"/>
  <c r="AW895" i="7059" s="1"/>
  <c r="AW896" i="7059" s="1"/>
  <c r="AW897" i="7059" s="1"/>
  <c r="AW898" i="7059" s="1"/>
  <c r="AW899" i="7059" s="1"/>
  <c r="AW900" i="7059" s="1"/>
  <c r="AW901" i="7059" s="1"/>
  <c r="AW902" i="7059" s="1"/>
  <c r="AW903" i="7059" s="1"/>
  <c r="AW904" i="7059" s="1"/>
  <c r="AW905" i="7059" s="1"/>
  <c r="AW906" i="7059" s="1"/>
  <c r="AW907" i="7059" s="1"/>
  <c r="AW908" i="7059" s="1"/>
  <c r="AW909" i="7059" s="1"/>
  <c r="AW910" i="7059" s="1"/>
  <c r="AW911" i="7059" s="1"/>
  <c r="AW912" i="7059" s="1"/>
  <c r="AW913" i="7059" s="1"/>
  <c r="AW914" i="7059" s="1"/>
  <c r="AW915" i="7059" s="1"/>
  <c r="AW916" i="7059" s="1"/>
  <c r="AW917" i="7059" s="1"/>
  <c r="AW918" i="7059" s="1"/>
  <c r="AW919" i="7059" s="1"/>
  <c r="AW920" i="7059" s="1"/>
  <c r="AW921" i="7059" s="1"/>
  <c r="AW922" i="7059" s="1"/>
  <c r="AW923" i="7059" s="1"/>
  <c r="AW924" i="7059" s="1"/>
  <c r="AW925" i="7059" s="1"/>
  <c r="AW926" i="7059" s="1"/>
  <c r="AW927" i="7059" s="1"/>
  <c r="AW928" i="7059" s="1"/>
  <c r="AW929" i="7059" s="1"/>
  <c r="AW930" i="7059" s="1"/>
  <c r="AW931" i="7059" s="1"/>
  <c r="AW932" i="7059" s="1"/>
  <c r="AW933" i="7059" s="1"/>
  <c r="AW934" i="7059" s="1"/>
  <c r="AW935" i="7059" s="1"/>
  <c r="AW936" i="7059" s="1"/>
  <c r="AW937" i="7059" s="1"/>
  <c r="AW938" i="7059" s="1"/>
  <c r="AW939" i="7059" s="1"/>
  <c r="AW940" i="7059" s="1"/>
  <c r="AW941" i="7059" s="1"/>
  <c r="AW942" i="7059" s="1"/>
  <c r="AW943" i="7059" s="1"/>
  <c r="AW944" i="7059" s="1"/>
  <c r="AW945" i="7059" s="1"/>
  <c r="AW946" i="7059" s="1"/>
  <c r="AW947" i="7059" s="1"/>
  <c r="AW948" i="7059" s="1"/>
  <c r="AW949" i="7059" s="1"/>
  <c r="AW950" i="7059" s="1"/>
  <c r="AW951" i="7059" s="1"/>
  <c r="AW952" i="7059" s="1"/>
  <c r="AW953" i="7059" s="1"/>
  <c r="AW954" i="7059" s="1"/>
  <c r="AW955" i="7059" s="1"/>
  <c r="AW956" i="7059" s="1"/>
  <c r="AW957" i="7059" s="1"/>
  <c r="AW958" i="7059" s="1"/>
  <c r="AW959" i="7059" s="1"/>
  <c r="AW960" i="7059" s="1"/>
  <c r="AW961" i="7059" s="1"/>
  <c r="AW962" i="7059" s="1"/>
  <c r="AW963" i="7059" s="1"/>
  <c r="AW964" i="7059" s="1"/>
  <c r="AW965" i="7059" s="1"/>
  <c r="AW966" i="7059" s="1"/>
  <c r="AW967" i="7059" s="1"/>
  <c r="AW968" i="7059" s="1"/>
  <c r="AW969" i="7059" s="1"/>
  <c r="AW970" i="7059" s="1"/>
  <c r="AW971" i="7059" s="1"/>
  <c r="AW972" i="7059" s="1"/>
  <c r="AW973" i="7059" s="1"/>
  <c r="AW974" i="7059" s="1"/>
  <c r="AW975" i="7059" s="1"/>
  <c r="AW976" i="7059" s="1"/>
  <c r="AW977" i="7059" s="1"/>
  <c r="AW978" i="7059" s="1"/>
  <c r="AW979" i="7059" s="1"/>
  <c r="AW980" i="7059" s="1"/>
  <c r="AW981" i="7059" s="1"/>
  <c r="AW982" i="7059" s="1"/>
  <c r="AW983" i="7059" s="1"/>
  <c r="AW984" i="7059" s="1"/>
  <c r="AW985" i="7059" s="1"/>
  <c r="AW986" i="7059" s="1"/>
  <c r="AW987" i="7059" s="1"/>
  <c r="AW988" i="7059" s="1"/>
  <c r="AW989" i="7059" s="1"/>
  <c r="AW990" i="7059" s="1"/>
  <c r="AW991" i="7059" s="1"/>
  <c r="AW992" i="7059" s="1"/>
  <c r="AW993" i="7059" s="1"/>
  <c r="AW994" i="7059" s="1"/>
  <c r="AW995" i="7059" s="1"/>
  <c r="AW996" i="7059" s="1"/>
  <c r="AW997" i="7059" s="1"/>
  <c r="AW998" i="7059" s="1"/>
  <c r="AW999" i="7059" s="1"/>
  <c r="AW1000" i="7059" s="1"/>
  <c r="AW1001" i="7059" s="1"/>
  <c r="AW1002" i="7059" s="1"/>
  <c r="AW1003" i="7059" s="1"/>
  <c r="AW1004" i="7059" s="1"/>
  <c r="AW1005" i="7059" s="1"/>
  <c r="AW1006" i="7059" s="1"/>
  <c r="AW1007" i="7059" s="1"/>
  <c r="AW1008" i="7059" s="1"/>
  <c r="AW1009" i="7059" s="1"/>
  <c r="AW1010" i="7059" s="1"/>
  <c r="AW1011" i="7059" s="1"/>
  <c r="AW1012" i="7059" s="1"/>
  <c r="AW1013" i="7059" s="1"/>
  <c r="AW1014" i="7059" s="1"/>
  <c r="AW1015" i="7059" s="1"/>
  <c r="AW1016" i="7059" s="1"/>
  <c r="AW1017" i="7059" s="1"/>
  <c r="AW1018" i="7059" s="1"/>
  <c r="AW1019" i="7059" s="1"/>
  <c r="AW1020" i="7059" s="1"/>
  <c r="AW1021" i="7059" s="1"/>
  <c r="AW1022" i="7059" s="1"/>
  <c r="AW1023" i="7059" s="1"/>
  <c r="AW1024" i="7059" s="1"/>
  <c r="AW1025" i="7059" s="1"/>
  <c r="AW1026" i="7059" s="1"/>
  <c r="AW1027" i="7059" s="1"/>
  <c r="AW1028" i="7059" s="1"/>
  <c r="AW1029" i="7059" s="1"/>
  <c r="AW1030" i="7059" s="1"/>
  <c r="AW1031" i="7059" s="1"/>
  <c r="AW1032" i="7059" s="1"/>
  <c r="AW1033" i="7059" s="1"/>
  <c r="AW1034" i="7059" s="1"/>
  <c r="AW1035" i="7059" s="1"/>
  <c r="AW1036" i="7059" s="1"/>
  <c r="AW1037" i="7059" s="1"/>
  <c r="AW1038" i="7059" s="1"/>
  <c r="AW1039" i="7059" s="1"/>
  <c r="AW1040" i="7059" s="1"/>
  <c r="AW1041" i="7059" s="1"/>
  <c r="AW1042" i="7059" s="1"/>
  <c r="AW1043" i="7059" s="1"/>
  <c r="AW1044" i="7059" s="1"/>
  <c r="AW1045" i="7059" s="1"/>
  <c r="AW1046" i="7059" s="1"/>
  <c r="AW1047" i="7059" s="1"/>
  <c r="AW1048" i="7059" s="1"/>
  <c r="AW1049" i="7059" s="1"/>
  <c r="AW1050" i="7059" s="1"/>
  <c r="AW1051" i="7059" s="1"/>
  <c r="AW1052" i="7059" s="1"/>
  <c r="AW1053" i="7059" s="1"/>
  <c r="AW1054" i="7059" s="1"/>
  <c r="AW1055" i="7059" s="1"/>
  <c r="AW1056" i="7059" s="1"/>
  <c r="AW1057" i="7059" s="1"/>
  <c r="AW1058" i="7059" s="1"/>
  <c r="AW1059" i="7059" s="1"/>
  <c r="AW1060" i="7059" s="1"/>
  <c r="AW1061" i="7059" s="1"/>
  <c r="AW1062" i="7059" s="1"/>
  <c r="AW1063" i="7059" s="1"/>
  <c r="AW1064" i="7059" s="1"/>
  <c r="AW1065" i="7059" s="1"/>
  <c r="AW1066" i="7059" s="1"/>
  <c r="AW1067" i="7059" s="1"/>
  <c r="AW1068" i="7059" s="1"/>
  <c r="AW1069" i="7059" s="1"/>
  <c r="AW1070" i="7059" s="1"/>
  <c r="AW1071" i="7059" s="1"/>
  <c r="AW1072" i="7059" s="1"/>
  <c r="AW1073" i="7059" s="1"/>
  <c r="AW1074" i="7059" s="1"/>
  <c r="AW1075" i="7059" s="1"/>
  <c r="AW1076" i="7059" s="1"/>
  <c r="AW1077" i="7059" s="1"/>
  <c r="AW1078" i="7059" s="1"/>
  <c r="AW1079" i="7059" s="1"/>
  <c r="AW1080" i="7059" s="1"/>
  <c r="AW1081" i="7059" s="1"/>
  <c r="AW1082" i="7059" s="1"/>
  <c r="AW1083" i="7059" s="1"/>
  <c r="AW1084" i="7059" s="1"/>
  <c r="AW1085" i="7059" s="1"/>
  <c r="AW1086" i="7059" s="1"/>
  <c r="AW1087" i="7059" s="1"/>
  <c r="AW1088" i="7059" s="1"/>
  <c r="AW1089" i="7059" s="1"/>
  <c r="AW1090" i="7059" s="1"/>
  <c r="AW1091" i="7059" s="1"/>
  <c r="AW1092" i="7059" s="1"/>
  <c r="AW1093" i="7059" s="1"/>
  <c r="AW1094" i="7059" s="1"/>
  <c r="AW1095" i="7059" s="1"/>
  <c r="AW1096" i="7059" s="1"/>
  <c r="AW1097" i="7059" s="1"/>
  <c r="AW1098" i="7059" s="1"/>
  <c r="AW1099" i="7059" s="1"/>
  <c r="AW1100" i="7059" s="1"/>
  <c r="AW1101" i="7059" s="1"/>
  <c r="AW1102" i="7059" s="1"/>
  <c r="AW1103" i="7059" s="1"/>
  <c r="AW1104" i="7059" s="1"/>
  <c r="AW1105" i="7059" s="1"/>
  <c r="AW1106" i="7059" s="1"/>
  <c r="AW1107" i="7059" s="1"/>
  <c r="AW1108" i="7059" s="1"/>
  <c r="AW1109" i="7059" s="1"/>
  <c r="AW1110" i="7059" s="1"/>
  <c r="AW1111" i="7059" s="1"/>
  <c r="AW1112" i="7059" s="1"/>
  <c r="AW1113" i="7059" s="1"/>
  <c r="AW1114" i="7059" s="1"/>
  <c r="AW1115" i="7059" s="1"/>
  <c r="AW1116" i="7059" s="1"/>
  <c r="AW1117" i="7059" s="1"/>
  <c r="AW1118" i="7059" s="1"/>
  <c r="AW1119" i="7059" s="1"/>
  <c r="AW1120" i="7059" s="1"/>
  <c r="AW1121" i="7059" s="1"/>
  <c r="AW1122" i="7059" s="1"/>
  <c r="AW1123" i="7059" s="1"/>
  <c r="AW1124" i="7059" s="1"/>
  <c r="AW1125" i="7059" s="1"/>
  <c r="AW1126" i="7059" s="1"/>
  <c r="AW1127" i="7059" s="1"/>
  <c r="AW1128" i="7059" s="1"/>
  <c r="AW1129" i="7059" s="1"/>
  <c r="AW1130" i="7059" s="1"/>
  <c r="AW1131" i="7059" s="1"/>
  <c r="AW1132" i="7059" s="1"/>
  <c r="AW1133" i="7059" s="1"/>
  <c r="AW1134" i="7059" s="1"/>
  <c r="AW1135" i="7059" s="1"/>
  <c r="AW1136" i="7059" s="1"/>
  <c r="AW1137" i="7059" s="1"/>
  <c r="AW1138" i="7059" s="1"/>
  <c r="AW1139" i="7059" s="1"/>
  <c r="AW1140" i="7059" s="1"/>
  <c r="AW1141" i="7059" s="1"/>
  <c r="AW1142" i="7059" s="1"/>
  <c r="AW1143" i="7059" s="1"/>
  <c r="AW1144" i="7059" s="1"/>
  <c r="AW1145" i="7059" s="1"/>
  <c r="AW1146" i="7059" s="1"/>
  <c r="AW1147" i="7059" s="1"/>
  <c r="AW1148" i="7059" s="1"/>
  <c r="AW1149" i="7059" s="1"/>
  <c r="AW1150" i="7059" s="1"/>
  <c r="AW1151" i="7059" s="1"/>
  <c r="AW1152" i="7059" s="1"/>
  <c r="AW1153" i="7059" s="1"/>
  <c r="AW1154" i="7059" s="1"/>
  <c r="AW1155" i="7059" s="1"/>
  <c r="AW1156" i="7059" s="1"/>
  <c r="AW1157" i="7059" s="1"/>
  <c r="AW1158" i="7059" s="1"/>
  <c r="AW1159" i="7059" s="1"/>
  <c r="AW1160" i="7059" s="1"/>
  <c r="AW1161" i="7059" s="1"/>
  <c r="AW1162" i="7059" s="1"/>
  <c r="AW1163" i="7059" s="1"/>
  <c r="AW1164" i="7059" s="1"/>
  <c r="AW1165" i="7059" s="1"/>
  <c r="AW1166" i="7059" s="1"/>
  <c r="AW1167" i="7059" s="1"/>
  <c r="AW1168" i="7059" s="1"/>
  <c r="AW1169" i="7059" s="1"/>
  <c r="AW1170" i="7059" s="1"/>
  <c r="AW1171" i="7059" s="1"/>
  <c r="AW1172" i="7059" s="1"/>
  <c r="AW1173" i="7059" s="1"/>
  <c r="AW1174" i="7059" s="1"/>
  <c r="AW1175" i="7059" s="1"/>
  <c r="AW1176" i="7059" s="1"/>
  <c r="AW1177" i="7059" s="1"/>
  <c r="AW1178" i="7059" s="1"/>
  <c r="AW1179" i="7059" s="1"/>
  <c r="AW1180" i="7059" s="1"/>
  <c r="AW1181" i="7059" s="1"/>
  <c r="AW1182" i="7059" s="1"/>
  <c r="AW1183" i="7059" s="1"/>
  <c r="AW1184" i="7059" s="1"/>
  <c r="AW1185" i="7059" s="1"/>
  <c r="AW1186" i="7059" s="1"/>
  <c r="AW1187" i="7059" s="1"/>
  <c r="AW1188" i="7059" s="1"/>
  <c r="AW1189" i="7059" s="1"/>
  <c r="AW1190" i="7059" s="1"/>
  <c r="AW1191" i="7059" s="1"/>
  <c r="AW1192" i="7059" s="1"/>
  <c r="AW1193" i="7059" s="1"/>
  <c r="AW1194" i="7059" s="1"/>
  <c r="AW1195" i="7059" s="1"/>
  <c r="AW1196" i="7059" s="1"/>
  <c r="AW1197" i="7059" s="1"/>
  <c r="AW1198" i="7059" s="1"/>
  <c r="AW1199" i="7059" s="1"/>
  <c r="AW1200" i="7059" s="1"/>
  <c r="AW1201" i="7059" s="1"/>
  <c r="AW1202" i="7059" s="1"/>
  <c r="AW1203" i="7059" s="1"/>
  <c r="AW1204" i="7059" s="1"/>
  <c r="Q79" i="7059"/>
  <c r="K79" i="7059" s="1"/>
  <c r="R80" i="7059" s="1"/>
  <c r="P80" i="7059"/>
  <c r="P492" i="7059"/>
  <c r="Q491" i="7059"/>
  <c r="K491" i="7059" s="1"/>
  <c r="R492" i="7059" s="1"/>
  <c r="U807" i="7059"/>
  <c r="P525" i="7059"/>
  <c r="Q524" i="7059"/>
  <c r="K524" i="7059" s="1"/>
  <c r="R525" i="7059" s="1"/>
  <c r="CJ372" i="7059"/>
  <c r="CP371" i="7059"/>
  <c r="P1214" i="7059"/>
  <c r="Q1213" i="7059"/>
  <c r="K1213" i="7059" s="1"/>
  <c r="R1214" i="7059" s="1"/>
  <c r="U1255" i="7059"/>
  <c r="I74" i="7059"/>
  <c r="G75" i="7049"/>
  <c r="Q1138" i="7059"/>
  <c r="K1138" i="7059" s="1"/>
  <c r="R1139" i="7059" s="1"/>
  <c r="P1139" i="7059"/>
  <c r="J9" i="7049"/>
  <c r="AC4" i="7055"/>
  <c r="AA7" i="7059"/>
  <c r="AC7" i="7059" s="1"/>
  <c r="AD7" i="7059" s="1"/>
  <c r="AE7" i="7059" s="1"/>
  <c r="AF7" i="7059" s="1"/>
  <c r="AG7" i="7059" s="1"/>
  <c r="AH7" i="7059" s="1"/>
  <c r="AI7" i="7059" s="1"/>
  <c r="AJ7" i="7059" s="1"/>
  <c r="AL7" i="7059" s="1"/>
  <c r="AM7" i="7059" s="1"/>
  <c r="AN7" i="7059" s="1"/>
  <c r="AO7" i="7059" s="1"/>
  <c r="AP7" i="7059" s="1"/>
  <c r="AQ7" i="7059" s="1"/>
  <c r="AR7" i="7059" s="1"/>
  <c r="AS7" i="7059" s="1"/>
  <c r="Q547" i="7059"/>
  <c r="K547" i="7059" s="1"/>
  <c r="R548" i="7059" s="1"/>
  <c r="P548" i="7059"/>
  <c r="U506" i="7059"/>
  <c r="U235" i="7059"/>
  <c r="AU7" i="7059"/>
  <c r="K9" i="7049" s="1"/>
  <c r="U763" i="7059"/>
  <c r="U788" i="7059"/>
  <c r="U1366" i="7059"/>
  <c r="Q272" i="7059"/>
  <c r="K272" i="7059" s="1"/>
  <c r="R273" i="7059" s="1"/>
  <c r="P273" i="7059"/>
  <c r="U8" i="7059"/>
  <c r="U516" i="7059"/>
  <c r="U534" i="7059"/>
  <c r="Q413" i="7059"/>
  <c r="K413" i="7059" s="1"/>
  <c r="R414" i="7059" s="1"/>
  <c r="P414" i="7059"/>
  <c r="P615" i="7059"/>
  <c r="Q614" i="7059"/>
  <c r="K614" i="7059" s="1"/>
  <c r="R615" i="7059" s="1"/>
  <c r="U234" i="7059"/>
  <c r="U150" i="7059"/>
  <c r="AB4" i="7055" l="1"/>
  <c r="I9" i="7049"/>
  <c r="AW1808" i="7059"/>
  <c r="C55" i="7059" s="1"/>
  <c r="D55" i="7059" s="1"/>
  <c r="AW1205" i="7059"/>
  <c r="AW1206" i="7059" s="1"/>
  <c r="AW1207" i="7059" s="1"/>
  <c r="AW1208" i="7059" s="1"/>
  <c r="AW1209" i="7059" s="1"/>
  <c r="AW1210" i="7059" s="1"/>
  <c r="AW1211" i="7059" s="1"/>
  <c r="AW1212" i="7059" s="1"/>
  <c r="AW1213" i="7059" s="1"/>
  <c r="AW1214" i="7059" s="1"/>
  <c r="AW1215" i="7059" s="1"/>
  <c r="AW1216" i="7059" s="1"/>
  <c r="AW1217" i="7059" s="1"/>
  <c r="AW1218" i="7059" s="1"/>
  <c r="AW1219" i="7059" s="1"/>
  <c r="AW1220" i="7059" s="1"/>
  <c r="AW1221" i="7059" s="1"/>
  <c r="AW1222" i="7059" s="1"/>
  <c r="AW1223" i="7059" s="1"/>
  <c r="AW1224" i="7059" s="1"/>
  <c r="AW1225" i="7059" s="1"/>
  <c r="AW1226" i="7059" s="1"/>
  <c r="AW1227" i="7059" s="1"/>
  <c r="AW1228" i="7059" s="1"/>
  <c r="AW1229" i="7059" s="1"/>
  <c r="AW1230" i="7059" s="1"/>
  <c r="AW1231" i="7059" s="1"/>
  <c r="AW1232" i="7059" s="1"/>
  <c r="AW1233" i="7059" s="1"/>
  <c r="AW1234" i="7059" s="1"/>
  <c r="AW1235" i="7059" s="1"/>
  <c r="AW1236" i="7059" s="1"/>
  <c r="AW1237" i="7059" s="1"/>
  <c r="AW1238" i="7059" s="1"/>
  <c r="AW1239" i="7059" s="1"/>
  <c r="AW1240" i="7059" s="1"/>
  <c r="AW1241" i="7059" s="1"/>
  <c r="AW1242" i="7059" s="1"/>
  <c r="AW1243" i="7059" s="1"/>
  <c r="AW1244" i="7059" s="1"/>
  <c r="AW1245" i="7059" s="1"/>
  <c r="AW1246" i="7059" s="1"/>
  <c r="AW1247" i="7059" s="1"/>
  <c r="AW1248" i="7059" s="1"/>
  <c r="AW1249" i="7059" s="1"/>
  <c r="AW1250" i="7059" s="1"/>
  <c r="AW1251" i="7059" s="1"/>
  <c r="AW1252" i="7059" s="1"/>
  <c r="AW1253" i="7059" s="1"/>
  <c r="AW1254" i="7059" s="1"/>
  <c r="AW1255" i="7059" s="1"/>
  <c r="AW1256" i="7059" s="1"/>
  <c r="AW1257" i="7059" s="1"/>
  <c r="AW1258" i="7059" s="1"/>
  <c r="AW1259" i="7059" s="1"/>
  <c r="AW1260" i="7059" s="1"/>
  <c r="AW1261" i="7059" s="1"/>
  <c r="AW1262" i="7059" s="1"/>
  <c r="AW1263" i="7059" s="1"/>
  <c r="AW1264" i="7059" s="1"/>
  <c r="AW1265" i="7059" s="1"/>
  <c r="AW1266" i="7059" s="1"/>
  <c r="AW1267" i="7059" s="1"/>
  <c r="AW1268" i="7059" s="1"/>
  <c r="AW1269" i="7059" s="1"/>
  <c r="AW1270" i="7059" s="1"/>
  <c r="AW1271" i="7059" s="1"/>
  <c r="AW1272" i="7059" s="1"/>
  <c r="AW1273" i="7059" s="1"/>
  <c r="AW1274" i="7059" s="1"/>
  <c r="AW1275" i="7059" s="1"/>
  <c r="AW1276" i="7059" s="1"/>
  <c r="AW1277" i="7059" s="1"/>
  <c r="AW1278" i="7059" s="1"/>
  <c r="AW1279" i="7059" s="1"/>
  <c r="AW1280" i="7059" s="1"/>
  <c r="AW1281" i="7059" s="1"/>
  <c r="AW1282" i="7059" s="1"/>
  <c r="AW1283" i="7059" s="1"/>
  <c r="AW1284" i="7059" s="1"/>
  <c r="AW1285" i="7059" s="1"/>
  <c r="AW1286" i="7059" s="1"/>
  <c r="AW1287" i="7059" s="1"/>
  <c r="AW1288" i="7059" s="1"/>
  <c r="AW1289" i="7059" s="1"/>
  <c r="AW1290" i="7059" s="1"/>
  <c r="AW1291" i="7059" s="1"/>
  <c r="AW1292" i="7059" s="1"/>
  <c r="AW1293" i="7059" s="1"/>
  <c r="AW1294" i="7059" s="1"/>
  <c r="AW1295" i="7059" s="1"/>
  <c r="AW1296" i="7059" s="1"/>
  <c r="AW1297" i="7059" s="1"/>
  <c r="AW1298" i="7059" s="1"/>
  <c r="AW1299" i="7059" s="1"/>
  <c r="AW1300" i="7059" s="1"/>
  <c r="AW1301" i="7059" s="1"/>
  <c r="AW1302" i="7059" s="1"/>
  <c r="AW1303" i="7059" s="1"/>
  <c r="AW1304" i="7059" s="1"/>
  <c r="AW1305" i="7059" s="1"/>
  <c r="AW1306" i="7059" s="1"/>
  <c r="AW1307" i="7059" s="1"/>
  <c r="AW1308" i="7059" s="1"/>
  <c r="AW1309" i="7059" s="1"/>
  <c r="AW1310" i="7059" s="1"/>
  <c r="AW1311" i="7059" s="1"/>
  <c r="AW1312" i="7059" s="1"/>
  <c r="AW1313" i="7059" s="1"/>
  <c r="AW1314" i="7059" s="1"/>
  <c r="AW1315" i="7059" s="1"/>
  <c r="AW1316" i="7059" s="1"/>
  <c r="AW1317" i="7059" s="1"/>
  <c r="AW1318" i="7059" s="1"/>
  <c r="AW1319" i="7059" s="1"/>
  <c r="AW1320" i="7059" s="1"/>
  <c r="AW1321" i="7059" s="1"/>
  <c r="AW1322" i="7059" s="1"/>
  <c r="AW1323" i="7059" s="1"/>
  <c r="AW1324" i="7059" s="1"/>
  <c r="AW1325" i="7059" s="1"/>
  <c r="AW1326" i="7059" s="1"/>
  <c r="AW1327" i="7059" s="1"/>
  <c r="AW1328" i="7059" s="1"/>
  <c r="AW1329" i="7059" s="1"/>
  <c r="AW1330" i="7059" s="1"/>
  <c r="AW1331" i="7059" s="1"/>
  <c r="AW1332" i="7059" s="1"/>
  <c r="AW1333" i="7059" s="1"/>
  <c r="AW1334" i="7059" s="1"/>
  <c r="AW1335" i="7059" s="1"/>
  <c r="AW1336" i="7059" s="1"/>
  <c r="AW1337" i="7059" s="1"/>
  <c r="AW1338" i="7059" s="1"/>
  <c r="AW1339" i="7059" s="1"/>
  <c r="AW1340" i="7059" s="1"/>
  <c r="AW1341" i="7059" s="1"/>
  <c r="AW1342" i="7059" s="1"/>
  <c r="AW1343" i="7059" s="1"/>
  <c r="AW1344" i="7059" s="1"/>
  <c r="AW1345" i="7059" s="1"/>
  <c r="AW1346" i="7059" s="1"/>
  <c r="AW1347" i="7059" s="1"/>
  <c r="AW1348" i="7059" s="1"/>
  <c r="AW1349" i="7059" s="1"/>
  <c r="AW1350" i="7059" s="1"/>
  <c r="AW1351" i="7059" s="1"/>
  <c r="AW1352" i="7059" s="1"/>
  <c r="AW1353" i="7059" s="1"/>
  <c r="AW1354" i="7059" s="1"/>
  <c r="AW1355" i="7059" s="1"/>
  <c r="AW1356" i="7059" s="1"/>
  <c r="AW1357" i="7059" s="1"/>
  <c r="AW1358" i="7059" s="1"/>
  <c r="AW1359" i="7059" s="1"/>
  <c r="AW1360" i="7059" s="1"/>
  <c r="AW1361" i="7059" s="1"/>
  <c r="AW1362" i="7059" s="1"/>
  <c r="AW1363" i="7059" s="1"/>
  <c r="AW1364" i="7059" s="1"/>
  <c r="AW1365" i="7059" s="1"/>
  <c r="AW1366" i="7059" s="1"/>
  <c r="AW1367" i="7059" s="1"/>
  <c r="AW1368" i="7059" s="1"/>
  <c r="AW1369" i="7059" s="1"/>
  <c r="AW1370" i="7059" s="1"/>
  <c r="AW1371" i="7059" s="1"/>
  <c r="AW1372" i="7059" s="1"/>
  <c r="AW1373" i="7059" s="1"/>
  <c r="AW1374" i="7059" s="1"/>
  <c r="AW1375" i="7059" s="1"/>
  <c r="AW1376" i="7059" s="1"/>
  <c r="AW1377" i="7059" s="1"/>
  <c r="AW1378" i="7059" s="1"/>
  <c r="AW1379" i="7059" s="1"/>
  <c r="AW1380" i="7059" s="1"/>
  <c r="AW1381" i="7059" s="1"/>
  <c r="AW1382" i="7059" s="1"/>
  <c r="AW1383" i="7059" s="1"/>
  <c r="AW1384" i="7059" s="1"/>
  <c r="AW1385" i="7059" s="1"/>
  <c r="AW1386" i="7059" s="1"/>
  <c r="AW1387" i="7059" s="1"/>
  <c r="AW1388" i="7059" s="1"/>
  <c r="AW1389" i="7059" s="1"/>
  <c r="AW1390" i="7059" s="1"/>
  <c r="AW1391" i="7059" s="1"/>
  <c r="AW1392" i="7059" s="1"/>
  <c r="AW1393" i="7059" s="1"/>
  <c r="AW1394" i="7059" s="1"/>
  <c r="AW1395" i="7059" s="1"/>
  <c r="AW1396" i="7059" s="1"/>
  <c r="AW1397" i="7059" s="1"/>
  <c r="AW1398" i="7059" s="1"/>
  <c r="AW1399" i="7059" s="1"/>
  <c r="AW1400" i="7059" s="1"/>
  <c r="AW1401" i="7059" s="1"/>
  <c r="AW1402" i="7059" s="1"/>
  <c r="AW1403" i="7059" s="1"/>
  <c r="AW1404" i="7059" s="1"/>
  <c r="AW1405" i="7059" s="1"/>
  <c r="AW1406" i="7059" s="1"/>
  <c r="AW1407" i="7059" s="1"/>
  <c r="AW1408" i="7059" s="1"/>
  <c r="AW1409" i="7059" s="1"/>
  <c r="AW1410" i="7059" s="1"/>
  <c r="AW1411" i="7059" s="1"/>
  <c r="AW1412" i="7059" s="1"/>
  <c r="AW1413" i="7059" s="1"/>
  <c r="AW1414" i="7059" s="1"/>
  <c r="AW1415" i="7059" s="1"/>
  <c r="AW1416" i="7059" s="1"/>
  <c r="AW1417" i="7059" s="1"/>
  <c r="AW1418" i="7059" s="1"/>
  <c r="AW1419" i="7059" s="1"/>
  <c r="AW1420" i="7059" s="1"/>
  <c r="AW1421" i="7059" s="1"/>
  <c r="AW1422" i="7059" s="1"/>
  <c r="AW1423" i="7059" s="1"/>
  <c r="AW1424" i="7059" s="1"/>
  <c r="AW1425" i="7059" s="1"/>
  <c r="AW1426" i="7059" s="1"/>
  <c r="AW1427" i="7059" s="1"/>
  <c r="AW1428" i="7059" s="1"/>
  <c r="AW1429" i="7059" s="1"/>
  <c r="AW1430" i="7059" s="1"/>
  <c r="AW1431" i="7059" s="1"/>
  <c r="AW1432" i="7059" s="1"/>
  <c r="AW1433" i="7059" s="1"/>
  <c r="AW1434" i="7059" s="1"/>
  <c r="AW1435" i="7059" s="1"/>
  <c r="AW1436" i="7059" s="1"/>
  <c r="AW1437" i="7059" s="1"/>
  <c r="AW1438" i="7059" s="1"/>
  <c r="AW1439" i="7059" s="1"/>
  <c r="AW1440" i="7059" s="1"/>
  <c r="AW1441" i="7059" s="1"/>
  <c r="AW1442" i="7059" s="1"/>
  <c r="AW1443" i="7059" s="1"/>
  <c r="AW1444" i="7059" s="1"/>
  <c r="AW1445" i="7059" s="1"/>
  <c r="AW1446" i="7059" s="1"/>
  <c r="AW1447" i="7059" s="1"/>
  <c r="AW1448" i="7059" s="1"/>
  <c r="AW1449" i="7059" s="1"/>
  <c r="AW1450" i="7059" s="1"/>
  <c r="AW1451" i="7059" s="1"/>
  <c r="AW1452" i="7059" s="1"/>
  <c r="AW1453" i="7059" s="1"/>
  <c r="AW1454" i="7059" s="1"/>
  <c r="AW1455" i="7059" s="1"/>
  <c r="AW1456" i="7059" s="1"/>
  <c r="AW1457" i="7059" s="1"/>
  <c r="AW1458" i="7059" s="1"/>
  <c r="AW1459" i="7059" s="1"/>
  <c r="AW1460" i="7059" s="1"/>
  <c r="AW1461" i="7059" s="1"/>
  <c r="AW1462" i="7059" s="1"/>
  <c r="AW1463" i="7059" s="1"/>
  <c r="AW1464" i="7059" s="1"/>
  <c r="AW1465" i="7059" s="1"/>
  <c r="AW1466" i="7059" s="1"/>
  <c r="AW1467" i="7059" s="1"/>
  <c r="AW1468" i="7059" s="1"/>
  <c r="AW1469" i="7059" s="1"/>
  <c r="AW1470" i="7059" s="1"/>
  <c r="AW1471" i="7059" s="1"/>
  <c r="AW1472" i="7059" s="1"/>
  <c r="AW1473" i="7059" s="1"/>
  <c r="AW1474" i="7059" s="1"/>
  <c r="AW1475" i="7059" s="1"/>
  <c r="AW1476" i="7059" s="1"/>
  <c r="AW1477" i="7059" s="1"/>
  <c r="AW1478" i="7059" s="1"/>
  <c r="AW1479" i="7059" s="1"/>
  <c r="AW1480" i="7059" s="1"/>
  <c r="AW1481" i="7059" s="1"/>
  <c r="AW1482" i="7059" s="1"/>
  <c r="AW1483" i="7059" s="1"/>
  <c r="AW1484" i="7059" s="1"/>
  <c r="AW1485" i="7059" s="1"/>
  <c r="AW1486" i="7059" s="1"/>
  <c r="AW1487" i="7059" s="1"/>
  <c r="AW1488" i="7059" s="1"/>
  <c r="AW1489" i="7059" s="1"/>
  <c r="AW1490" i="7059" s="1"/>
  <c r="AW1491" i="7059" s="1"/>
  <c r="AW1492" i="7059" s="1"/>
  <c r="AW1493" i="7059" s="1"/>
  <c r="AW1494" i="7059" s="1"/>
  <c r="AW1495" i="7059" s="1"/>
  <c r="AW1496" i="7059" s="1"/>
  <c r="AW1497" i="7059" s="1"/>
  <c r="AW1498" i="7059" s="1"/>
  <c r="AW1499" i="7059" s="1"/>
  <c r="AW1500" i="7059" s="1"/>
  <c r="AW1501" i="7059" s="1"/>
  <c r="AW1502" i="7059" s="1"/>
  <c r="AW1503" i="7059" s="1"/>
  <c r="AW1504" i="7059" s="1"/>
  <c r="AW1505" i="7059" s="1"/>
  <c r="AW1506" i="7059" s="1"/>
  <c r="AW1507" i="7059" s="1"/>
  <c r="AW1508" i="7059" s="1"/>
  <c r="AW1509" i="7059" s="1"/>
  <c r="AW1510" i="7059" s="1"/>
  <c r="AW1511" i="7059" s="1"/>
  <c r="AW1512" i="7059" s="1"/>
  <c r="AW1513" i="7059" s="1"/>
  <c r="AW1514" i="7059" s="1"/>
  <c r="AW1515" i="7059" s="1"/>
  <c r="AW1516" i="7059" s="1"/>
  <c r="AW1517" i="7059" s="1"/>
  <c r="AW1518" i="7059" s="1"/>
  <c r="AW1519" i="7059" s="1"/>
  <c r="AW1520" i="7059" s="1"/>
  <c r="AW1521" i="7059" s="1"/>
  <c r="AW1522" i="7059" s="1"/>
  <c r="AW1523" i="7059" s="1"/>
  <c r="AW1524" i="7059" s="1"/>
  <c r="AW1525" i="7059" s="1"/>
  <c r="AW1526" i="7059" s="1"/>
  <c r="AW1527" i="7059" s="1"/>
  <c r="AW1528" i="7059" s="1"/>
  <c r="AW1529" i="7059" s="1"/>
  <c r="AW1530" i="7059" s="1"/>
  <c r="AW1531" i="7059" s="1"/>
  <c r="AW1532" i="7059" s="1"/>
  <c r="AW1533" i="7059" s="1"/>
  <c r="AW1534" i="7059" s="1"/>
  <c r="AW1535" i="7059" s="1"/>
  <c r="AW1536" i="7059" s="1"/>
  <c r="AW1537" i="7059" s="1"/>
  <c r="AW1538" i="7059" s="1"/>
  <c r="AW1539" i="7059" s="1"/>
  <c r="AW1540" i="7059" s="1"/>
  <c r="AW1541" i="7059" s="1"/>
  <c r="AW1542" i="7059" s="1"/>
  <c r="AW1543" i="7059" s="1"/>
  <c r="AW1544" i="7059" s="1"/>
  <c r="AW1545" i="7059" s="1"/>
  <c r="AW1546" i="7059" s="1"/>
  <c r="AW1547" i="7059" s="1"/>
  <c r="AW1548" i="7059" s="1"/>
  <c r="AW1549" i="7059" s="1"/>
  <c r="AW1550" i="7059" s="1"/>
  <c r="AW1551" i="7059" s="1"/>
  <c r="AW1552" i="7059" s="1"/>
  <c r="AW1553" i="7059" s="1"/>
  <c r="AW1554" i="7059" s="1"/>
  <c r="AW1555" i="7059" s="1"/>
  <c r="AW1556" i="7059" s="1"/>
  <c r="AW1557" i="7059" s="1"/>
  <c r="AW1558" i="7059" s="1"/>
  <c r="AW1559" i="7059" s="1"/>
  <c r="AW1560" i="7059" s="1"/>
  <c r="AW1561" i="7059" s="1"/>
  <c r="AW1562" i="7059" s="1"/>
  <c r="AW1563" i="7059" s="1"/>
  <c r="AW1564" i="7059" s="1"/>
  <c r="AW1565" i="7059" s="1"/>
  <c r="AW1566" i="7059" s="1"/>
  <c r="AW1567" i="7059" s="1"/>
  <c r="AW1568" i="7059" s="1"/>
  <c r="AW1569" i="7059" s="1"/>
  <c r="AW1570" i="7059" s="1"/>
  <c r="AW1571" i="7059" s="1"/>
  <c r="AW1572" i="7059" s="1"/>
  <c r="AW1573" i="7059" s="1"/>
  <c r="AW1574" i="7059" s="1"/>
  <c r="AW1575" i="7059" s="1"/>
  <c r="AW1576" i="7059" s="1"/>
  <c r="AW1577" i="7059" s="1"/>
  <c r="AW1578" i="7059" s="1"/>
  <c r="AW1579" i="7059" s="1"/>
  <c r="AW1580" i="7059" s="1"/>
  <c r="AW1581" i="7059" s="1"/>
  <c r="AW1582" i="7059" s="1"/>
  <c r="AW1583" i="7059" s="1"/>
  <c r="AW1584" i="7059" s="1"/>
  <c r="AW1585" i="7059" s="1"/>
  <c r="AW1586" i="7059" s="1"/>
  <c r="AW1587" i="7059" s="1"/>
  <c r="AW1588" i="7059" s="1"/>
  <c r="AW1589" i="7059" s="1"/>
  <c r="AW1590" i="7059" s="1"/>
  <c r="AW1591" i="7059" s="1"/>
  <c r="AW1592" i="7059" s="1"/>
  <c r="AW1593" i="7059" s="1"/>
  <c r="AW1594" i="7059" s="1"/>
  <c r="AW1595" i="7059" s="1"/>
  <c r="AW1596" i="7059" s="1"/>
  <c r="AW1597" i="7059" s="1"/>
  <c r="AW1598" i="7059" s="1"/>
  <c r="AW1599" i="7059" s="1"/>
  <c r="AW1600" i="7059" s="1"/>
  <c r="AW1601" i="7059" s="1"/>
  <c r="AW1602" i="7059" s="1"/>
  <c r="AW1603" i="7059" s="1"/>
  <c r="AW1604" i="7059" s="1"/>
  <c r="AW1605" i="7059" s="1"/>
  <c r="AW1606" i="7059" s="1"/>
  <c r="AW1607" i="7059" s="1"/>
  <c r="AW1608" i="7059" s="1"/>
  <c r="AW1609" i="7059" s="1"/>
  <c r="AW1610" i="7059" s="1"/>
  <c r="AW1611" i="7059" s="1"/>
  <c r="AW1612" i="7059" s="1"/>
  <c r="AW1613" i="7059" s="1"/>
  <c r="AW1614" i="7059" s="1"/>
  <c r="AW1615" i="7059" s="1"/>
  <c r="AW1616" i="7059" s="1"/>
  <c r="AW1617" i="7059" s="1"/>
  <c r="AW1618" i="7059" s="1"/>
  <c r="AW1619" i="7059" s="1"/>
  <c r="AW1620" i="7059" s="1"/>
  <c r="AW1621" i="7059" s="1"/>
  <c r="AW1622" i="7059" s="1"/>
  <c r="AW1623" i="7059" s="1"/>
  <c r="AW1624" i="7059" s="1"/>
  <c r="AW1625" i="7059" s="1"/>
  <c r="AW1626" i="7059" s="1"/>
  <c r="AW1627" i="7059" s="1"/>
  <c r="AW1628" i="7059" s="1"/>
  <c r="AW1629" i="7059" s="1"/>
  <c r="AW1630" i="7059" s="1"/>
  <c r="AW1631" i="7059" s="1"/>
  <c r="AW1632" i="7059" s="1"/>
  <c r="AW1633" i="7059" s="1"/>
  <c r="AW1634" i="7059" s="1"/>
  <c r="AW1635" i="7059" s="1"/>
  <c r="AW1636" i="7059" s="1"/>
  <c r="AW1637" i="7059" s="1"/>
  <c r="AW1638" i="7059" s="1"/>
  <c r="AW1639" i="7059" s="1"/>
  <c r="AW1640" i="7059" s="1"/>
  <c r="AW1641" i="7059" s="1"/>
  <c r="AW1642" i="7059" s="1"/>
  <c r="AW1643" i="7059" s="1"/>
  <c r="AW1644" i="7059" s="1"/>
  <c r="AW1645" i="7059" s="1"/>
  <c r="AW1646" i="7059" s="1"/>
  <c r="AW1647" i="7059" s="1"/>
  <c r="AW1648" i="7059" s="1"/>
  <c r="AW1649" i="7059" s="1"/>
  <c r="AW1650" i="7059" s="1"/>
  <c r="AW1651" i="7059" s="1"/>
  <c r="AW1652" i="7059" s="1"/>
  <c r="AW1653" i="7059" s="1"/>
  <c r="AW1654" i="7059" s="1"/>
  <c r="AW1655" i="7059" s="1"/>
  <c r="AW1656" i="7059" s="1"/>
  <c r="AW1657" i="7059" s="1"/>
  <c r="AW1658" i="7059" s="1"/>
  <c r="AW1659" i="7059" s="1"/>
  <c r="AW1660" i="7059" s="1"/>
  <c r="AW1661" i="7059" s="1"/>
  <c r="AW1662" i="7059" s="1"/>
  <c r="AW1663" i="7059" s="1"/>
  <c r="AW1664" i="7059" s="1"/>
  <c r="AW1665" i="7059" s="1"/>
  <c r="AW1666" i="7059" s="1"/>
  <c r="AW1667" i="7059" s="1"/>
  <c r="AW1668" i="7059" s="1"/>
  <c r="AW1669" i="7059" s="1"/>
  <c r="AW1670" i="7059" s="1"/>
  <c r="AW1671" i="7059" s="1"/>
  <c r="AW1672" i="7059" s="1"/>
  <c r="AW1673" i="7059" s="1"/>
  <c r="AW1674" i="7059" s="1"/>
  <c r="AW1675" i="7059" s="1"/>
  <c r="AW1676" i="7059" s="1"/>
  <c r="AW1677" i="7059" s="1"/>
  <c r="AW1678" i="7059" s="1"/>
  <c r="AW1679" i="7059" s="1"/>
  <c r="AW1680" i="7059" s="1"/>
  <c r="AW1681" i="7059" s="1"/>
  <c r="AW1682" i="7059" s="1"/>
  <c r="AW1683" i="7059" s="1"/>
  <c r="AW1684" i="7059" s="1"/>
  <c r="AW1685" i="7059" s="1"/>
  <c r="AW1686" i="7059" s="1"/>
  <c r="AW1687" i="7059" s="1"/>
  <c r="AW1688" i="7059" s="1"/>
  <c r="AW1689" i="7059" s="1"/>
  <c r="AW1690" i="7059" s="1"/>
  <c r="AW1691" i="7059" s="1"/>
  <c r="AW1692" i="7059" s="1"/>
  <c r="AW1693" i="7059" s="1"/>
  <c r="AW1694" i="7059" s="1"/>
  <c r="AW1695" i="7059" s="1"/>
  <c r="AW1696" i="7059" s="1"/>
  <c r="AW1697" i="7059" s="1"/>
  <c r="AW1698" i="7059" s="1"/>
  <c r="AW1699" i="7059" s="1"/>
  <c r="AW1700" i="7059" s="1"/>
  <c r="AW1701" i="7059" s="1"/>
  <c r="AW1702" i="7059" s="1"/>
  <c r="AW1703" i="7059" s="1"/>
  <c r="AW1704" i="7059" s="1"/>
  <c r="AW1705" i="7059" s="1"/>
  <c r="AW1706" i="7059" s="1"/>
  <c r="AW1707" i="7059" s="1"/>
  <c r="AW1708" i="7059" s="1"/>
  <c r="AW1709" i="7059" s="1"/>
  <c r="AW1710" i="7059" s="1"/>
  <c r="AW1711" i="7059" s="1"/>
  <c r="AW1712" i="7059" s="1"/>
  <c r="AW1713" i="7059" s="1"/>
  <c r="AW1714" i="7059" s="1"/>
  <c r="AW1715" i="7059" s="1"/>
  <c r="AW1716" i="7059" s="1"/>
  <c r="AW1717" i="7059" s="1"/>
  <c r="AW1718" i="7059" s="1"/>
  <c r="AW1719" i="7059" s="1"/>
  <c r="AW1720" i="7059" s="1"/>
  <c r="AW1721" i="7059" s="1"/>
  <c r="AW1722" i="7059" s="1"/>
  <c r="AW1723" i="7059" s="1"/>
  <c r="AW1724" i="7059" s="1"/>
  <c r="AW1725" i="7059" s="1"/>
  <c r="AW1726" i="7059" s="1"/>
  <c r="AW1727" i="7059" s="1"/>
  <c r="AW1728" i="7059" s="1"/>
  <c r="AW1729" i="7059" s="1"/>
  <c r="AW1730" i="7059" s="1"/>
  <c r="AW1731" i="7059" s="1"/>
  <c r="AW1732" i="7059" s="1"/>
  <c r="AW1733" i="7059" s="1"/>
  <c r="AW1734" i="7059" s="1"/>
  <c r="AW1735" i="7059" s="1"/>
  <c r="AW1736" i="7059" s="1"/>
  <c r="AW1737" i="7059" s="1"/>
  <c r="AW1738" i="7059" s="1"/>
  <c r="AW1739" i="7059" s="1"/>
  <c r="AW1740" i="7059" s="1"/>
  <c r="AW1741" i="7059" s="1"/>
  <c r="AW1742" i="7059" s="1"/>
  <c r="AW1743" i="7059" s="1"/>
  <c r="AW1744" i="7059" s="1"/>
  <c r="AW1745" i="7059" s="1"/>
  <c r="AW1746" i="7059" s="1"/>
  <c r="AW1747" i="7059" s="1"/>
  <c r="AW1748" i="7059" s="1"/>
  <c r="AW1749" i="7059" s="1"/>
  <c r="AW1750" i="7059" s="1"/>
  <c r="AW1751" i="7059" s="1"/>
  <c r="AW1752" i="7059" s="1"/>
  <c r="AW1753" i="7059" s="1"/>
  <c r="AW1754" i="7059" s="1"/>
  <c r="AW1755" i="7059" s="1"/>
  <c r="AW1756" i="7059" s="1"/>
  <c r="AW1757" i="7059" s="1"/>
  <c r="AW1758" i="7059" s="1"/>
  <c r="AW1759" i="7059" s="1"/>
  <c r="AW1760" i="7059" s="1"/>
  <c r="AW1761" i="7059" s="1"/>
  <c r="AW1762" i="7059" s="1"/>
  <c r="AW1763" i="7059" s="1"/>
  <c r="AW1764" i="7059" s="1"/>
  <c r="AW1765" i="7059" s="1"/>
  <c r="AW1766" i="7059" s="1"/>
  <c r="AW1767" i="7059" s="1"/>
  <c r="AW1768" i="7059" s="1"/>
  <c r="AW1769" i="7059" s="1"/>
  <c r="AW1770" i="7059" s="1"/>
  <c r="AW1771" i="7059" s="1"/>
  <c r="AW1772" i="7059" s="1"/>
  <c r="AW1773" i="7059" s="1"/>
  <c r="AW1774" i="7059" s="1"/>
  <c r="AW1775" i="7059" s="1"/>
  <c r="AW1776" i="7059" s="1"/>
  <c r="AW1777" i="7059" s="1"/>
  <c r="AW1778" i="7059" s="1"/>
  <c r="AW1779" i="7059" s="1"/>
  <c r="AW1780" i="7059" s="1"/>
  <c r="AW1781" i="7059" s="1"/>
  <c r="AW1782" i="7059" s="1"/>
  <c r="AW1783" i="7059" s="1"/>
  <c r="AW1784" i="7059" s="1"/>
  <c r="AW1785" i="7059" s="1"/>
  <c r="AW1786" i="7059" s="1"/>
  <c r="AW1787" i="7059" s="1"/>
  <c r="AW1788" i="7059" s="1"/>
  <c r="AW1789" i="7059" s="1"/>
  <c r="AW1790" i="7059" s="1"/>
  <c r="AW1791" i="7059" s="1"/>
  <c r="AW1792" i="7059" s="1"/>
  <c r="AW1793" i="7059" s="1"/>
  <c r="AW1794" i="7059" s="1"/>
  <c r="AW1795" i="7059" s="1"/>
  <c r="AW1796" i="7059" s="1"/>
  <c r="AW1797" i="7059" s="1"/>
  <c r="AW1798" i="7059" s="1"/>
  <c r="AW1799" i="7059" s="1"/>
  <c r="AW1800" i="7059" s="1"/>
  <c r="AW1801" i="7059" s="1"/>
  <c r="AW1802" i="7059" s="1"/>
  <c r="AW1803" i="7059" s="1"/>
  <c r="AW1804" i="7059" s="1"/>
  <c r="AW1809" i="7059" s="1"/>
  <c r="C56" i="7059" s="1"/>
  <c r="D56" i="7059" s="1"/>
  <c r="P29" i="7059"/>
  <c r="Q28" i="7059"/>
  <c r="K28" i="7059" s="1"/>
  <c r="R29" i="7059" s="1"/>
  <c r="V8" i="7059"/>
  <c r="Y8" i="7059" s="1"/>
  <c r="U9" i="7059"/>
  <c r="P274" i="7059"/>
  <c r="Q273" i="7059"/>
  <c r="K273" i="7059" s="1"/>
  <c r="R274" i="7059" s="1"/>
  <c r="U789" i="7059"/>
  <c r="U236" i="7059"/>
  <c r="P1140" i="7059"/>
  <c r="Q1139" i="7059"/>
  <c r="K1139" i="7059" s="1"/>
  <c r="R1140" i="7059" s="1"/>
  <c r="U1256" i="7059"/>
  <c r="P1215" i="7059"/>
  <c r="Q1214" i="7059"/>
  <c r="K1214" i="7059" s="1"/>
  <c r="R1215" i="7059" s="1"/>
  <c r="Q525" i="7059"/>
  <c r="K525" i="7059" s="1"/>
  <c r="R526" i="7059" s="1"/>
  <c r="P526" i="7059"/>
  <c r="I661" i="7059"/>
  <c r="M62" i="7049"/>
  <c r="Q615" i="7059"/>
  <c r="K615" i="7059" s="1"/>
  <c r="R616" i="7059" s="1"/>
  <c r="P616" i="7059"/>
  <c r="I75" i="7059"/>
  <c r="G76" i="7049"/>
  <c r="U1367" i="7059"/>
  <c r="CP372" i="7059"/>
  <c r="CJ373" i="7059"/>
  <c r="Q492" i="7059"/>
  <c r="K492" i="7059" s="1"/>
  <c r="R493" i="7059" s="1"/>
  <c r="P493" i="7059"/>
  <c r="Z10" i="7059"/>
  <c r="U677" i="7059"/>
  <c r="U535" i="7059"/>
  <c r="P190" i="7059"/>
  <c r="Q189" i="7059"/>
  <c r="K189" i="7059" s="1"/>
  <c r="R190" i="7059" s="1"/>
  <c r="Q548" i="7059"/>
  <c r="K548" i="7059" s="1"/>
  <c r="R549" i="7059" s="1"/>
  <c r="P549" i="7059"/>
  <c r="P415" i="7059"/>
  <c r="Q414" i="7059"/>
  <c r="K414" i="7059" s="1"/>
  <c r="R415" i="7059" s="1"/>
  <c r="U151" i="7059"/>
  <c r="U517" i="7059"/>
  <c r="U764" i="7059"/>
  <c r="U808" i="7059"/>
  <c r="Q80" i="7059"/>
  <c r="K80" i="7059" s="1"/>
  <c r="R81" i="7059" s="1"/>
  <c r="P81" i="7059"/>
  <c r="U152" i="7059" l="1"/>
  <c r="U536" i="7059"/>
  <c r="Z11" i="7059"/>
  <c r="I76" i="7059"/>
  <c r="G77" i="7049"/>
  <c r="I662" i="7059"/>
  <c r="M63" i="7049"/>
  <c r="Q1215" i="7059"/>
  <c r="K1215" i="7059" s="1"/>
  <c r="R1216" i="7059" s="1"/>
  <c r="P1216" i="7059"/>
  <c r="Q1140" i="7059"/>
  <c r="K1140" i="7059" s="1"/>
  <c r="R1141" i="7059" s="1"/>
  <c r="P1141" i="7059"/>
  <c r="U790" i="7059"/>
  <c r="AT8" i="7059"/>
  <c r="P550" i="7059"/>
  <c r="Q549" i="7059"/>
  <c r="K549" i="7059" s="1"/>
  <c r="R550" i="7059" s="1"/>
  <c r="CP373" i="7059"/>
  <c r="CJ374" i="7059"/>
  <c r="P82" i="7059"/>
  <c r="Q81" i="7059"/>
  <c r="K81" i="7059" s="1"/>
  <c r="R82" i="7059" s="1"/>
  <c r="U518" i="7059"/>
  <c r="P494" i="7059"/>
  <c r="Q493" i="7059"/>
  <c r="K493" i="7059" s="1"/>
  <c r="R494" i="7059" s="1"/>
  <c r="Q616" i="7059"/>
  <c r="K616" i="7059" s="1"/>
  <c r="R617" i="7059" s="1"/>
  <c r="P617" i="7059"/>
  <c r="P527" i="7059"/>
  <c r="Q526" i="7059"/>
  <c r="K526" i="7059" s="1"/>
  <c r="R527" i="7059" s="1"/>
  <c r="U1257" i="7059"/>
  <c r="U237" i="7059"/>
  <c r="V9" i="7059"/>
  <c r="Y9" i="7059" s="1"/>
  <c r="U809" i="7059"/>
  <c r="U765" i="7059"/>
  <c r="P416" i="7059"/>
  <c r="Q415" i="7059"/>
  <c r="K415" i="7059" s="1"/>
  <c r="R416" i="7059" s="1"/>
  <c r="Q190" i="7059"/>
  <c r="K190" i="7059" s="1"/>
  <c r="R191" i="7059" s="1"/>
  <c r="P191" i="7059"/>
  <c r="U678" i="7059"/>
  <c r="U1368" i="7059"/>
  <c r="P275" i="7059"/>
  <c r="Q274" i="7059"/>
  <c r="K274" i="7059" s="1"/>
  <c r="R275" i="7059" s="1"/>
  <c r="P30" i="7059"/>
  <c r="Q29" i="7059"/>
  <c r="K29" i="7059" s="1"/>
  <c r="R30" i="7059" s="1"/>
  <c r="U238" i="7059" l="1"/>
  <c r="Q275" i="7059"/>
  <c r="K275" i="7059" s="1"/>
  <c r="R276" i="7059" s="1"/>
  <c r="P276" i="7059"/>
  <c r="P528" i="7059"/>
  <c r="Q527" i="7059"/>
  <c r="K527" i="7059" s="1"/>
  <c r="R528" i="7059" s="1"/>
  <c r="Q550" i="7059"/>
  <c r="K550" i="7059" s="1"/>
  <c r="R551" i="7059" s="1"/>
  <c r="P551" i="7059"/>
  <c r="U1369" i="7059"/>
  <c r="AT9" i="7059"/>
  <c r="Q617" i="7059"/>
  <c r="K617" i="7059" s="1"/>
  <c r="R618" i="7059" s="1"/>
  <c r="P618" i="7059"/>
  <c r="CJ375" i="7059"/>
  <c r="CP374" i="7059"/>
  <c r="J10" i="7049"/>
  <c r="AC8" i="7059"/>
  <c r="AD8" i="7059" s="1"/>
  <c r="AE8" i="7059" s="1"/>
  <c r="AF8" i="7059" s="1"/>
  <c r="AG8" i="7059" s="1"/>
  <c r="AH8" i="7059" s="1"/>
  <c r="AI8" i="7059" s="1"/>
  <c r="AJ8" i="7059" s="1"/>
  <c r="AL8" i="7059" s="1"/>
  <c r="AM8" i="7059" s="1"/>
  <c r="AN8" i="7059" s="1"/>
  <c r="AO8" i="7059" s="1"/>
  <c r="AP8" i="7059" s="1"/>
  <c r="AQ8" i="7059" s="1"/>
  <c r="AR8" i="7059" s="1"/>
  <c r="AS8" i="7059" s="1"/>
  <c r="AC5" i="7055"/>
  <c r="AA8" i="7059"/>
  <c r="AU8" i="7059" s="1"/>
  <c r="K10" i="7049" s="1"/>
  <c r="Q1141" i="7059"/>
  <c r="K1141" i="7059" s="1"/>
  <c r="R1142" i="7059" s="1"/>
  <c r="P1142" i="7059"/>
  <c r="U153" i="7059"/>
  <c r="U679" i="7059"/>
  <c r="U810" i="7059"/>
  <c r="Q1216" i="7059"/>
  <c r="K1216" i="7059" s="1"/>
  <c r="R1217" i="7059" s="1"/>
  <c r="P1217" i="7059"/>
  <c r="U537" i="7059"/>
  <c r="P417" i="7059"/>
  <c r="Q416" i="7059"/>
  <c r="K416" i="7059" s="1"/>
  <c r="R417" i="7059" s="1"/>
  <c r="P495" i="7059"/>
  <c r="Q494" i="7059"/>
  <c r="K494" i="7059" s="1"/>
  <c r="R495" i="7059" s="1"/>
  <c r="P83" i="7059"/>
  <c r="Q82" i="7059"/>
  <c r="K82" i="7059" s="1"/>
  <c r="R83" i="7059" s="1"/>
  <c r="I77" i="7059"/>
  <c r="G78" i="7049"/>
  <c r="P192" i="7059"/>
  <c r="Q191" i="7059"/>
  <c r="K191" i="7059" s="1"/>
  <c r="R192" i="7059" s="1"/>
  <c r="P31" i="7059"/>
  <c r="Q30" i="7059"/>
  <c r="K30" i="7059" s="1"/>
  <c r="R31" i="7059" s="1"/>
  <c r="U766" i="7059"/>
  <c r="U10" i="7059"/>
  <c r="U1258" i="7059"/>
  <c r="I663" i="7059"/>
  <c r="M64" i="7049"/>
  <c r="Z12" i="7059"/>
  <c r="I10" i="7049" l="1"/>
  <c r="AB5" i="7055"/>
  <c r="Z13" i="7059"/>
  <c r="P193" i="7059"/>
  <c r="Q192" i="7059"/>
  <c r="K192" i="7059" s="1"/>
  <c r="R193" i="7059" s="1"/>
  <c r="U538" i="7059"/>
  <c r="J11" i="7049"/>
  <c r="AC6" i="7055"/>
  <c r="AA9" i="7059"/>
  <c r="AU9" i="7059" s="1"/>
  <c r="K11" i="7049" s="1"/>
  <c r="P277" i="7059"/>
  <c r="Q276" i="7059"/>
  <c r="K276" i="7059" s="1"/>
  <c r="R277" i="7059" s="1"/>
  <c r="U680" i="7059"/>
  <c r="Q83" i="7059"/>
  <c r="K83" i="7059" s="1"/>
  <c r="R84" i="7059" s="1"/>
  <c r="P84" i="7059"/>
  <c r="U1259" i="7059"/>
  <c r="Q495" i="7059"/>
  <c r="K495" i="7059" s="1"/>
  <c r="R496" i="7059" s="1"/>
  <c r="P496" i="7059"/>
  <c r="U154" i="7059"/>
  <c r="Q551" i="7059"/>
  <c r="K551" i="7059" s="1"/>
  <c r="R552" i="7059" s="1"/>
  <c r="P552" i="7059"/>
  <c r="Q1217" i="7059"/>
  <c r="K1217" i="7059" s="1"/>
  <c r="R1218" i="7059" s="1"/>
  <c r="P1218" i="7059"/>
  <c r="Q1142" i="7059"/>
  <c r="K1142" i="7059" s="1"/>
  <c r="R1143" i="7059" s="1"/>
  <c r="P1143" i="7059"/>
  <c r="V10" i="7059"/>
  <c r="Y10" i="7059" s="1"/>
  <c r="Q31" i="7059"/>
  <c r="K31" i="7059" s="1"/>
  <c r="R32" i="7059" s="1"/>
  <c r="P32" i="7059"/>
  <c r="I78" i="7059"/>
  <c r="G79" i="7049"/>
  <c r="Q417" i="7059"/>
  <c r="K417" i="7059" s="1"/>
  <c r="R418" i="7059" s="1"/>
  <c r="P418" i="7059"/>
  <c r="Q618" i="7059"/>
  <c r="K618" i="7059" s="1"/>
  <c r="R619" i="7059" s="1"/>
  <c r="P619" i="7059"/>
  <c r="U1370" i="7059"/>
  <c r="I664" i="7059"/>
  <c r="M65" i="7049"/>
  <c r="U767" i="7059"/>
  <c r="U811" i="7059"/>
  <c r="CP375" i="7059"/>
  <c r="CJ376" i="7059"/>
  <c r="P529" i="7059"/>
  <c r="Q528" i="7059"/>
  <c r="K528" i="7059" s="1"/>
  <c r="R529" i="7059" s="1"/>
  <c r="U239" i="7059"/>
  <c r="U11" i="7059" l="1"/>
  <c r="AC9" i="7059"/>
  <c r="AD9" i="7059" s="1"/>
  <c r="AE9" i="7059" s="1"/>
  <c r="AF9" i="7059" s="1"/>
  <c r="AG9" i="7059" s="1"/>
  <c r="AH9" i="7059" s="1"/>
  <c r="AI9" i="7059" s="1"/>
  <c r="AJ9" i="7059" s="1"/>
  <c r="AL9" i="7059" s="1"/>
  <c r="AM9" i="7059" s="1"/>
  <c r="AN9" i="7059" s="1"/>
  <c r="AO9" i="7059" s="1"/>
  <c r="AP9" i="7059" s="1"/>
  <c r="AQ9" i="7059" s="1"/>
  <c r="AR9" i="7059" s="1"/>
  <c r="AS9" i="7059" s="1"/>
  <c r="AB6" i="7055" s="1"/>
  <c r="U1371" i="7059"/>
  <c r="Q277" i="7059"/>
  <c r="K277" i="7059" s="1"/>
  <c r="R278" i="7059" s="1"/>
  <c r="P278" i="7059"/>
  <c r="U539" i="7059"/>
  <c r="U812" i="7059"/>
  <c r="V11" i="7059"/>
  <c r="Y11" i="7059" s="1"/>
  <c r="I665" i="7059"/>
  <c r="M66" i="7049"/>
  <c r="I79" i="7059"/>
  <c r="G80" i="7049"/>
  <c r="AT10" i="7059"/>
  <c r="U681" i="7059"/>
  <c r="Z14" i="7059"/>
  <c r="P620" i="7059"/>
  <c r="Q619" i="7059"/>
  <c r="K619" i="7059" s="1"/>
  <c r="R620" i="7059" s="1"/>
  <c r="P1219" i="7059"/>
  <c r="Q1218" i="7059"/>
  <c r="K1218" i="7059" s="1"/>
  <c r="R1219" i="7059" s="1"/>
  <c r="U1260" i="7059"/>
  <c r="Q529" i="7059"/>
  <c r="K529" i="7059" s="1"/>
  <c r="R530" i="7059" s="1"/>
  <c r="P530" i="7059"/>
  <c r="U240" i="7059"/>
  <c r="CP376" i="7059"/>
  <c r="CJ377" i="7059"/>
  <c r="Q418" i="7059"/>
  <c r="K418" i="7059" s="1"/>
  <c r="R419" i="7059" s="1"/>
  <c r="P419" i="7059"/>
  <c r="Q32" i="7059"/>
  <c r="K32" i="7059" s="1"/>
  <c r="R33" i="7059" s="1"/>
  <c r="P33" i="7059"/>
  <c r="P1144" i="7059"/>
  <c r="Q1143" i="7059"/>
  <c r="K1143" i="7059" s="1"/>
  <c r="R1144" i="7059" s="1"/>
  <c r="P553" i="7059"/>
  <c r="Q552" i="7059"/>
  <c r="K552" i="7059" s="1"/>
  <c r="R553" i="7059" s="1"/>
  <c r="P497" i="7059"/>
  <c r="Q496" i="7059"/>
  <c r="K496" i="7059" s="1"/>
  <c r="R497" i="7059" s="1"/>
  <c r="P85" i="7059"/>
  <c r="Q84" i="7059"/>
  <c r="K84" i="7059" s="1"/>
  <c r="R85" i="7059" s="1"/>
  <c r="P194" i="7059"/>
  <c r="Q193" i="7059"/>
  <c r="K193" i="7059" s="1"/>
  <c r="R194" i="7059" s="1"/>
  <c r="I11" i="7049" l="1"/>
  <c r="U12" i="7059"/>
  <c r="U241" i="7059"/>
  <c r="U682" i="7059"/>
  <c r="Q278" i="7059"/>
  <c r="K278" i="7059" s="1"/>
  <c r="R279" i="7059" s="1"/>
  <c r="P279" i="7059"/>
  <c r="Q497" i="7059"/>
  <c r="K497" i="7059" s="1"/>
  <c r="R498" i="7059" s="1"/>
  <c r="P498" i="7059"/>
  <c r="Q620" i="7059"/>
  <c r="K620" i="7059" s="1"/>
  <c r="R621" i="7059" s="1"/>
  <c r="P621" i="7059"/>
  <c r="I80" i="7059"/>
  <c r="G81" i="7049"/>
  <c r="Q530" i="7059"/>
  <c r="K530" i="7059" s="1"/>
  <c r="P531" i="7059"/>
  <c r="J12" i="7049"/>
  <c r="AA10" i="7059"/>
  <c r="AU10" i="7059" s="1"/>
  <c r="K12" i="7049" s="1"/>
  <c r="AC7" i="7055"/>
  <c r="V12" i="7059"/>
  <c r="Y12" i="7059" s="1"/>
  <c r="P420" i="7059"/>
  <c r="Q419" i="7059"/>
  <c r="K419" i="7059" s="1"/>
  <c r="R420" i="7059" s="1"/>
  <c r="U813" i="7059"/>
  <c r="P195" i="7059"/>
  <c r="Q194" i="7059"/>
  <c r="K194" i="7059" s="1"/>
  <c r="R195" i="7059" s="1"/>
  <c r="Q1144" i="7059"/>
  <c r="K1144" i="7059" s="1"/>
  <c r="R1145" i="7059" s="1"/>
  <c r="P1145" i="7059"/>
  <c r="U1261" i="7059"/>
  <c r="P34" i="7059"/>
  <c r="Q33" i="7059"/>
  <c r="K33" i="7059" s="1"/>
  <c r="R34" i="7059" s="1"/>
  <c r="CP377" i="7059"/>
  <c r="CJ378" i="7059"/>
  <c r="P86" i="7059"/>
  <c r="Q85" i="7059"/>
  <c r="K85" i="7059" s="1"/>
  <c r="R86" i="7059" s="1"/>
  <c r="P554" i="7059"/>
  <c r="Q553" i="7059"/>
  <c r="K553" i="7059" s="1"/>
  <c r="R554" i="7059" s="1"/>
  <c r="P1220" i="7059"/>
  <c r="Q1219" i="7059"/>
  <c r="K1219" i="7059" s="1"/>
  <c r="R1220" i="7059" s="1"/>
  <c r="Z15" i="7059"/>
  <c r="I666" i="7059"/>
  <c r="M67" i="7049"/>
  <c r="AT11" i="7059"/>
  <c r="U540" i="7059"/>
  <c r="U1372" i="7059"/>
  <c r="U13" i="7059" l="1"/>
  <c r="U1373" i="7059"/>
  <c r="P555" i="7059"/>
  <c r="Q554" i="7059"/>
  <c r="K554" i="7059" s="1"/>
  <c r="Q420" i="7059"/>
  <c r="K420" i="7059" s="1"/>
  <c r="R421" i="7059" s="1"/>
  <c r="P421" i="7059"/>
  <c r="U683" i="7059"/>
  <c r="Z16" i="7059"/>
  <c r="Q195" i="7059"/>
  <c r="K195" i="7059" s="1"/>
  <c r="R196" i="7059" s="1"/>
  <c r="P196" i="7059"/>
  <c r="Q498" i="7059"/>
  <c r="K498" i="7059" s="1"/>
  <c r="R499" i="7059" s="1"/>
  <c r="P499" i="7059"/>
  <c r="Q1145" i="7059"/>
  <c r="K1145" i="7059" s="1"/>
  <c r="R1146" i="7059" s="1"/>
  <c r="P1146" i="7059"/>
  <c r="V13" i="7059"/>
  <c r="Y13" i="7059" s="1"/>
  <c r="I81" i="7059"/>
  <c r="G82" i="7049"/>
  <c r="I667" i="7059"/>
  <c r="M68" i="7049"/>
  <c r="Q1220" i="7059"/>
  <c r="K1220" i="7059" s="1"/>
  <c r="R1221" i="7059" s="1"/>
  <c r="P1221" i="7059"/>
  <c r="Q86" i="7059"/>
  <c r="K86" i="7059" s="1"/>
  <c r="R87" i="7059" s="1"/>
  <c r="P87" i="7059"/>
  <c r="P35" i="7059"/>
  <c r="Q34" i="7059"/>
  <c r="K34" i="7059" s="1"/>
  <c r="R35" i="7059" s="1"/>
  <c r="U814" i="7059"/>
  <c r="AT12" i="7059"/>
  <c r="AC10" i="7059"/>
  <c r="AD10" i="7059" s="1"/>
  <c r="AE10" i="7059" s="1"/>
  <c r="AF10" i="7059" s="1"/>
  <c r="AG10" i="7059" s="1"/>
  <c r="AH10" i="7059" s="1"/>
  <c r="AI10" i="7059" s="1"/>
  <c r="AJ10" i="7059" s="1"/>
  <c r="AL10" i="7059" s="1"/>
  <c r="AM10" i="7059" s="1"/>
  <c r="AN10" i="7059" s="1"/>
  <c r="AO10" i="7059" s="1"/>
  <c r="AP10" i="7059" s="1"/>
  <c r="AQ10" i="7059" s="1"/>
  <c r="AR10" i="7059" s="1"/>
  <c r="AS10" i="7059" s="1"/>
  <c r="Q531" i="7059"/>
  <c r="P532" i="7059"/>
  <c r="Q621" i="7059"/>
  <c r="K621" i="7059" s="1"/>
  <c r="R622" i="7059" s="1"/>
  <c r="P622" i="7059"/>
  <c r="P280" i="7059"/>
  <c r="Q279" i="7059"/>
  <c r="K279" i="7059" s="1"/>
  <c r="R280" i="7059" s="1"/>
  <c r="U242" i="7059"/>
  <c r="J13" i="7049"/>
  <c r="AA11" i="7059"/>
  <c r="AU11" i="7059" s="1"/>
  <c r="K13" i="7049" s="1"/>
  <c r="CP378" i="7059"/>
  <c r="CJ379" i="7059"/>
  <c r="U1262" i="7059"/>
  <c r="AC11" i="7059" l="1"/>
  <c r="AD11" i="7059" s="1"/>
  <c r="AE11" i="7059" s="1"/>
  <c r="AF11" i="7059" s="1"/>
  <c r="AG11" i="7059" s="1"/>
  <c r="AH11" i="7059" s="1"/>
  <c r="AI11" i="7059" s="1"/>
  <c r="AJ11" i="7059" s="1"/>
  <c r="AL11" i="7059" s="1"/>
  <c r="AM11" i="7059" s="1"/>
  <c r="AN11" i="7059" s="1"/>
  <c r="AO11" i="7059" s="1"/>
  <c r="AP11" i="7059" s="1"/>
  <c r="AQ11" i="7059" s="1"/>
  <c r="AR11" i="7059" s="1"/>
  <c r="AS11" i="7059" s="1"/>
  <c r="AB8" i="7055" s="1"/>
  <c r="CJ380" i="7059"/>
  <c r="CP379" i="7059"/>
  <c r="P281" i="7059"/>
  <c r="Q280" i="7059"/>
  <c r="K280" i="7059" s="1"/>
  <c r="R281" i="7059" s="1"/>
  <c r="K531" i="7059"/>
  <c r="Q87" i="7059"/>
  <c r="K87" i="7059" s="1"/>
  <c r="R88" i="7059" s="1"/>
  <c r="P88" i="7059"/>
  <c r="Q1146" i="7059"/>
  <c r="K1146" i="7059" s="1"/>
  <c r="R1147" i="7059" s="1"/>
  <c r="P1147" i="7059"/>
  <c r="P197" i="7059"/>
  <c r="Q196" i="7059"/>
  <c r="K196" i="7059" s="1"/>
  <c r="R197" i="7059" s="1"/>
  <c r="U243" i="7059"/>
  <c r="P623" i="7059"/>
  <c r="Q622" i="7059"/>
  <c r="K622" i="7059" s="1"/>
  <c r="R623" i="7059" s="1"/>
  <c r="AB7" i="7055"/>
  <c r="AC8" i="7055" s="1"/>
  <c r="I12" i="7049"/>
  <c r="U815" i="7059"/>
  <c r="I668" i="7059"/>
  <c r="M69" i="7049"/>
  <c r="I82" i="7059"/>
  <c r="G83" i="7049"/>
  <c r="P556" i="7059"/>
  <c r="Q555" i="7059"/>
  <c r="K555" i="7059" s="1"/>
  <c r="J14" i="7049"/>
  <c r="AA12" i="7059"/>
  <c r="AU12" i="7059" s="1"/>
  <c r="K14" i="7049" s="1"/>
  <c r="Q1221" i="7059"/>
  <c r="K1221" i="7059" s="1"/>
  <c r="R1222" i="7059" s="1"/>
  <c r="P1222" i="7059"/>
  <c r="U14" i="7059"/>
  <c r="P500" i="7059"/>
  <c r="Q499" i="7059"/>
  <c r="K499" i="7059" s="1"/>
  <c r="R500" i="7059" s="1"/>
  <c r="P422" i="7059"/>
  <c r="Q421" i="7059"/>
  <c r="K421" i="7059" s="1"/>
  <c r="R422" i="7059" s="1"/>
  <c r="U1263" i="7059"/>
  <c r="Q532" i="7059"/>
  <c r="P533" i="7059"/>
  <c r="Q35" i="7059"/>
  <c r="K35" i="7059" s="1"/>
  <c r="R36" i="7059" s="1"/>
  <c r="P36" i="7059"/>
  <c r="AT13" i="7059"/>
  <c r="Z17" i="7059"/>
  <c r="U1374" i="7059"/>
  <c r="AC9" i="7055" l="1"/>
  <c r="I13" i="7049"/>
  <c r="V14" i="7059"/>
  <c r="Y14" i="7059" s="1"/>
  <c r="U15" i="7059"/>
  <c r="P1148" i="7059"/>
  <c r="Q1147" i="7059"/>
  <c r="K1147" i="7059" s="1"/>
  <c r="R1148" i="7059" s="1"/>
  <c r="K532" i="7059"/>
  <c r="Q422" i="7059"/>
  <c r="K422" i="7059" s="1"/>
  <c r="R423" i="7059" s="1"/>
  <c r="P423" i="7059"/>
  <c r="P1223" i="7059"/>
  <c r="Q1222" i="7059"/>
  <c r="K1222" i="7059" s="1"/>
  <c r="R1223" i="7059" s="1"/>
  <c r="I83" i="7059"/>
  <c r="G84" i="7049"/>
  <c r="P624" i="7059"/>
  <c r="Q623" i="7059"/>
  <c r="K623" i="7059" s="1"/>
  <c r="R624" i="7059" s="1"/>
  <c r="CJ381" i="7059"/>
  <c r="CP380" i="7059"/>
  <c r="Q500" i="7059"/>
  <c r="K500" i="7059" s="1"/>
  <c r="R501" i="7059" s="1"/>
  <c r="P501" i="7059"/>
  <c r="U1375" i="7059"/>
  <c r="J15" i="7049"/>
  <c r="AA13" i="7059"/>
  <c r="AU13" i="7059" s="1"/>
  <c r="K15" i="7049" s="1"/>
  <c r="Q533" i="7059"/>
  <c r="P534" i="7059"/>
  <c r="U816" i="7059"/>
  <c r="Z18" i="7059"/>
  <c r="P37" i="7059"/>
  <c r="Q36" i="7059"/>
  <c r="K36" i="7059" s="1"/>
  <c r="R37" i="7059" s="1"/>
  <c r="U1264" i="7059"/>
  <c r="U244" i="7059"/>
  <c r="P89" i="7059"/>
  <c r="Q88" i="7059"/>
  <c r="K88" i="7059" s="1"/>
  <c r="R89" i="7059" s="1"/>
  <c r="AC12" i="7059"/>
  <c r="AD12" i="7059" s="1"/>
  <c r="AE12" i="7059" s="1"/>
  <c r="AF12" i="7059" s="1"/>
  <c r="AG12" i="7059" s="1"/>
  <c r="AH12" i="7059" s="1"/>
  <c r="AI12" i="7059" s="1"/>
  <c r="AJ12" i="7059" s="1"/>
  <c r="AL12" i="7059" s="1"/>
  <c r="AM12" i="7059" s="1"/>
  <c r="AN12" i="7059" s="1"/>
  <c r="AO12" i="7059" s="1"/>
  <c r="AP12" i="7059" s="1"/>
  <c r="AQ12" i="7059" s="1"/>
  <c r="AR12" i="7059" s="1"/>
  <c r="AS12" i="7059" s="1"/>
  <c r="P557" i="7059"/>
  <c r="Q556" i="7059"/>
  <c r="K556" i="7059" s="1"/>
  <c r="I669" i="7059"/>
  <c r="M70" i="7049"/>
  <c r="P198" i="7059"/>
  <c r="Q197" i="7059"/>
  <c r="K197" i="7059" s="1"/>
  <c r="R198" i="7059" s="1"/>
  <c r="P282" i="7059"/>
  <c r="Q281" i="7059"/>
  <c r="K281" i="7059" s="1"/>
  <c r="AC13" i="7059" l="1"/>
  <c r="AD13" i="7059" s="1"/>
  <c r="AE13" i="7059" s="1"/>
  <c r="AF13" i="7059" s="1"/>
  <c r="AG13" i="7059" s="1"/>
  <c r="AH13" i="7059" s="1"/>
  <c r="AI13" i="7059" s="1"/>
  <c r="AJ13" i="7059" s="1"/>
  <c r="AL13" i="7059" s="1"/>
  <c r="AM13" i="7059" s="1"/>
  <c r="AN13" i="7059" s="1"/>
  <c r="AO13" i="7059" s="1"/>
  <c r="AP13" i="7059" s="1"/>
  <c r="AQ13" i="7059" s="1"/>
  <c r="AR13" i="7059" s="1"/>
  <c r="AS13" i="7059" s="1"/>
  <c r="AB10" i="7055" s="1"/>
  <c r="U1265" i="7059"/>
  <c r="K533" i="7059"/>
  <c r="Q557" i="7059"/>
  <c r="K557" i="7059" s="1"/>
  <c r="P558" i="7059"/>
  <c r="AB9" i="7055"/>
  <c r="AC10" i="7055" s="1"/>
  <c r="I14" i="7049"/>
  <c r="V15" i="7059"/>
  <c r="Y15" i="7059" s="1"/>
  <c r="P90" i="7059"/>
  <c r="Q89" i="7059"/>
  <c r="K89" i="7059" s="1"/>
  <c r="R90" i="7059" s="1"/>
  <c r="P424" i="7059"/>
  <c r="Q423" i="7059"/>
  <c r="K423" i="7059" s="1"/>
  <c r="R424" i="7059" s="1"/>
  <c r="P199" i="7059"/>
  <c r="Q198" i="7059"/>
  <c r="K198" i="7059" s="1"/>
  <c r="U245" i="7059"/>
  <c r="U1376" i="7059"/>
  <c r="CP381" i="7059"/>
  <c r="CJ382" i="7059"/>
  <c r="I84" i="7059"/>
  <c r="G85" i="7049"/>
  <c r="P1149" i="7059"/>
  <c r="Q1148" i="7059"/>
  <c r="K1148" i="7059" s="1"/>
  <c r="R1149" i="7059" s="1"/>
  <c r="P38" i="7059"/>
  <c r="Q37" i="7059"/>
  <c r="K37" i="7059" s="1"/>
  <c r="R38" i="7059" s="1"/>
  <c r="P502" i="7059"/>
  <c r="Q501" i="7059"/>
  <c r="K501" i="7059" s="1"/>
  <c r="R502" i="7059" s="1"/>
  <c r="P283" i="7059"/>
  <c r="Q282" i="7059"/>
  <c r="K282" i="7059" s="1"/>
  <c r="I670" i="7059"/>
  <c r="M71" i="7049"/>
  <c r="Z19" i="7059"/>
  <c r="P535" i="7059"/>
  <c r="Q534" i="7059"/>
  <c r="P625" i="7059"/>
  <c r="Q624" i="7059"/>
  <c r="K624" i="7059" s="1"/>
  <c r="Q1223" i="7059"/>
  <c r="K1223" i="7059" s="1"/>
  <c r="R1224" i="7059" s="1"/>
  <c r="P1224" i="7059"/>
  <c r="AT14" i="7059"/>
  <c r="U16" i="7059" l="1"/>
  <c r="I15" i="7049"/>
  <c r="Q625" i="7059"/>
  <c r="K625" i="7059" s="1"/>
  <c r="P626" i="7059"/>
  <c r="P39" i="7059"/>
  <c r="Q38" i="7059"/>
  <c r="K38" i="7059" s="1"/>
  <c r="R39" i="7059" s="1"/>
  <c r="P91" i="7059"/>
  <c r="Q90" i="7059"/>
  <c r="K90" i="7059" s="1"/>
  <c r="R91" i="7059" s="1"/>
  <c r="K534" i="7059"/>
  <c r="AA14" i="7059"/>
  <c r="AU14" i="7059" s="1"/>
  <c r="K16" i="7049" s="1"/>
  <c r="AC11" i="7055"/>
  <c r="J16" i="7049"/>
  <c r="Z20" i="7059"/>
  <c r="U1377" i="7059"/>
  <c r="P559" i="7059"/>
  <c r="Q558" i="7059"/>
  <c r="K558" i="7059" s="1"/>
  <c r="Q283" i="7059"/>
  <c r="K283" i="7059" s="1"/>
  <c r="P284" i="7059"/>
  <c r="I85" i="7059"/>
  <c r="G86" i="7049"/>
  <c r="P200" i="7059"/>
  <c r="Q199" i="7059"/>
  <c r="K199" i="7059" s="1"/>
  <c r="P1225" i="7059"/>
  <c r="Q1224" i="7059"/>
  <c r="K1224" i="7059" s="1"/>
  <c r="R1225" i="7059" s="1"/>
  <c r="CP382" i="7059"/>
  <c r="CJ383" i="7059"/>
  <c r="V16" i="7059"/>
  <c r="Y16" i="7059" s="1"/>
  <c r="P536" i="7059"/>
  <c r="Q535" i="7059"/>
  <c r="I671" i="7059"/>
  <c r="M72" i="7049"/>
  <c r="P503" i="7059"/>
  <c r="Q502" i="7059"/>
  <c r="K502" i="7059" s="1"/>
  <c r="Q1149" i="7059"/>
  <c r="K1149" i="7059" s="1"/>
  <c r="R1150" i="7059" s="1"/>
  <c r="P1150" i="7059"/>
  <c r="U246" i="7059"/>
  <c r="Q424" i="7059"/>
  <c r="K424" i="7059" s="1"/>
  <c r="R425" i="7059" s="1"/>
  <c r="P425" i="7059"/>
  <c r="AT15" i="7059"/>
  <c r="P504" i="7059" l="1"/>
  <c r="Q503" i="7059"/>
  <c r="Q200" i="7059"/>
  <c r="K200" i="7059" s="1"/>
  <c r="P201" i="7059"/>
  <c r="Q559" i="7059"/>
  <c r="K559" i="7059" s="1"/>
  <c r="P560" i="7059"/>
  <c r="Q425" i="7059"/>
  <c r="K425" i="7059" s="1"/>
  <c r="R426" i="7059" s="1"/>
  <c r="P426" i="7059"/>
  <c r="Q1150" i="7059"/>
  <c r="K1150" i="7059" s="1"/>
  <c r="R1151" i="7059" s="1"/>
  <c r="P1151" i="7059"/>
  <c r="AT16" i="7059"/>
  <c r="U1378" i="7059"/>
  <c r="Q39" i="7059"/>
  <c r="K39" i="7059" s="1"/>
  <c r="R40" i="7059" s="1"/>
  <c r="P40" i="7059"/>
  <c r="I672" i="7059"/>
  <c r="M73" i="7049"/>
  <c r="U17" i="7059"/>
  <c r="P1226" i="7059"/>
  <c r="Q1225" i="7059"/>
  <c r="K1225" i="7059" s="1"/>
  <c r="R1226" i="7059" s="1"/>
  <c r="I86" i="7059"/>
  <c r="G87" i="7049"/>
  <c r="AC14" i="7059"/>
  <c r="AD14" i="7059" s="1"/>
  <c r="AE14" i="7059" s="1"/>
  <c r="AF14" i="7059" s="1"/>
  <c r="AG14" i="7059" s="1"/>
  <c r="AH14" i="7059" s="1"/>
  <c r="AI14" i="7059" s="1"/>
  <c r="AJ14" i="7059" s="1"/>
  <c r="AL14" i="7059" s="1"/>
  <c r="AM14" i="7059" s="1"/>
  <c r="AN14" i="7059" s="1"/>
  <c r="AO14" i="7059" s="1"/>
  <c r="AP14" i="7059" s="1"/>
  <c r="AQ14" i="7059" s="1"/>
  <c r="AR14" i="7059" s="1"/>
  <c r="AS14" i="7059" s="1"/>
  <c r="P627" i="7059"/>
  <c r="Q626" i="7059"/>
  <c r="K626" i="7059" s="1"/>
  <c r="P537" i="7059"/>
  <c r="Q536" i="7059"/>
  <c r="Z21" i="7059"/>
  <c r="J17" i="7049"/>
  <c r="AA15" i="7059"/>
  <c r="AU15" i="7059" s="1"/>
  <c r="K17" i="7049" s="1"/>
  <c r="U247" i="7059"/>
  <c r="K535" i="7059"/>
  <c r="CP383" i="7059"/>
  <c r="CJ384" i="7059"/>
  <c r="P285" i="7059"/>
  <c r="Q284" i="7059"/>
  <c r="K284" i="7059" s="1"/>
  <c r="P92" i="7059"/>
  <c r="Q91" i="7059"/>
  <c r="K91" i="7059" s="1"/>
  <c r="R92" i="7059" s="1"/>
  <c r="AC15" i="7059" l="1"/>
  <c r="AD15" i="7059" s="1"/>
  <c r="AE15" i="7059" s="1"/>
  <c r="AF15" i="7059" s="1"/>
  <c r="AG15" i="7059" s="1"/>
  <c r="AH15" i="7059" s="1"/>
  <c r="AI15" i="7059" s="1"/>
  <c r="AJ15" i="7059" s="1"/>
  <c r="AL15" i="7059" s="1"/>
  <c r="AM15" i="7059" s="1"/>
  <c r="AN15" i="7059" s="1"/>
  <c r="AO15" i="7059" s="1"/>
  <c r="AP15" i="7059" s="1"/>
  <c r="AQ15" i="7059" s="1"/>
  <c r="AR15" i="7059" s="1"/>
  <c r="AS15" i="7059" s="1"/>
  <c r="AB12" i="7055" s="1"/>
  <c r="I16" i="7049"/>
  <c r="AB11" i="7055"/>
  <c r="AC12" i="7055" s="1"/>
  <c r="Q40" i="7059"/>
  <c r="K40" i="7059" s="1"/>
  <c r="R41" i="7059" s="1"/>
  <c r="P41" i="7059"/>
  <c r="P427" i="7059"/>
  <c r="Q426" i="7059"/>
  <c r="K426" i="7059" s="1"/>
  <c r="R427" i="7059" s="1"/>
  <c r="P202" i="7059"/>
  <c r="Q201" i="7059"/>
  <c r="K201" i="7059" s="1"/>
  <c r="CP384" i="7059"/>
  <c r="CJ385" i="7059"/>
  <c r="U248" i="7059"/>
  <c r="P538" i="7059"/>
  <c r="Q537" i="7059"/>
  <c r="V17" i="7059"/>
  <c r="Y17" i="7059" s="1"/>
  <c r="Q92" i="7059"/>
  <c r="K92" i="7059" s="1"/>
  <c r="R93" i="7059" s="1"/>
  <c r="P93" i="7059"/>
  <c r="Z22" i="7059"/>
  <c r="I87" i="7059"/>
  <c r="G88" i="7049"/>
  <c r="Q1151" i="7059"/>
  <c r="K1151" i="7059" s="1"/>
  <c r="R1152" i="7059" s="1"/>
  <c r="P1152" i="7059"/>
  <c r="P561" i="7059"/>
  <c r="Q560" i="7059"/>
  <c r="K560" i="7059" s="1"/>
  <c r="K503" i="7059"/>
  <c r="P286" i="7059"/>
  <c r="Q285" i="7059"/>
  <c r="K285" i="7059" s="1"/>
  <c r="K536" i="7059"/>
  <c r="Q1226" i="7059"/>
  <c r="K1226" i="7059" s="1"/>
  <c r="R1227" i="7059" s="1"/>
  <c r="P1227" i="7059"/>
  <c r="J18" i="7049"/>
  <c r="AA16" i="7059"/>
  <c r="AU16" i="7059" s="1"/>
  <c r="K18" i="7049" s="1"/>
  <c r="AC16" i="7059"/>
  <c r="AD16" i="7059" s="1"/>
  <c r="AE16" i="7059" s="1"/>
  <c r="AF16" i="7059" s="1"/>
  <c r="AG16" i="7059" s="1"/>
  <c r="AH16" i="7059" s="1"/>
  <c r="AI16" i="7059" s="1"/>
  <c r="AJ16" i="7059" s="1"/>
  <c r="AL16" i="7059" s="1"/>
  <c r="AM16" i="7059" s="1"/>
  <c r="AN16" i="7059" s="1"/>
  <c r="AO16" i="7059" s="1"/>
  <c r="AP16" i="7059" s="1"/>
  <c r="AQ16" i="7059" s="1"/>
  <c r="AR16" i="7059" s="1"/>
  <c r="AS16" i="7059" s="1"/>
  <c r="Q627" i="7059"/>
  <c r="K627" i="7059" s="1"/>
  <c r="P628" i="7059"/>
  <c r="I673" i="7059"/>
  <c r="M74" i="7049"/>
  <c r="U1379" i="7059"/>
  <c r="Q504" i="7059"/>
  <c r="P505" i="7059"/>
  <c r="I17" i="7049" l="1"/>
  <c r="AC13" i="7055"/>
  <c r="I18" i="7049"/>
  <c r="AB13" i="7055"/>
  <c r="P94" i="7059"/>
  <c r="Q93" i="7059"/>
  <c r="K93" i="7059" s="1"/>
  <c r="R94" i="7059" s="1"/>
  <c r="P1228" i="7059"/>
  <c r="Q1227" i="7059"/>
  <c r="K1227" i="7059" s="1"/>
  <c r="R1228" i="7059" s="1"/>
  <c r="K537" i="7059"/>
  <c r="CJ386" i="7059"/>
  <c r="CP385" i="7059"/>
  <c r="Q505" i="7059"/>
  <c r="P506" i="7059"/>
  <c r="Q286" i="7059"/>
  <c r="K286" i="7059" s="1"/>
  <c r="P287" i="7059"/>
  <c r="Q561" i="7059"/>
  <c r="K561" i="7059" s="1"/>
  <c r="P562" i="7059"/>
  <c r="I88" i="7059"/>
  <c r="G89" i="7049"/>
  <c r="Q538" i="7059"/>
  <c r="P539" i="7059"/>
  <c r="P428" i="7059"/>
  <c r="Q427" i="7059"/>
  <c r="K427" i="7059" s="1"/>
  <c r="R428" i="7059" s="1"/>
  <c r="K504" i="7059"/>
  <c r="I674" i="7059"/>
  <c r="M75" i="7049"/>
  <c r="P1153" i="7059"/>
  <c r="Q1152" i="7059"/>
  <c r="K1152" i="7059" s="1"/>
  <c r="R1153" i="7059" s="1"/>
  <c r="AT17" i="7059"/>
  <c r="U249" i="7059"/>
  <c r="P42" i="7059"/>
  <c r="Q41" i="7059"/>
  <c r="K41" i="7059" s="1"/>
  <c r="R42" i="7059" s="1"/>
  <c r="U1380" i="7059"/>
  <c r="P629" i="7059"/>
  <c r="Q628" i="7059"/>
  <c r="K628" i="7059" s="1"/>
  <c r="Z23" i="7059"/>
  <c r="U18" i="7059"/>
  <c r="P203" i="7059"/>
  <c r="Q202" i="7059"/>
  <c r="K202" i="7059" s="1"/>
  <c r="U250" i="7059" l="1"/>
  <c r="Z24" i="7059"/>
  <c r="P1154" i="7059"/>
  <c r="Q1153" i="7059"/>
  <c r="K1153" i="7059" s="1"/>
  <c r="R1154" i="7059" s="1"/>
  <c r="K505" i="7059"/>
  <c r="P204" i="7059"/>
  <c r="Q203" i="7059"/>
  <c r="K203" i="7059" s="1"/>
  <c r="J19" i="7049"/>
  <c r="AC14" i="7055"/>
  <c r="AA17" i="7059"/>
  <c r="AU17" i="7059" s="1"/>
  <c r="K19" i="7049" s="1"/>
  <c r="P288" i="7059"/>
  <c r="Q287" i="7059"/>
  <c r="K287" i="7059" s="1"/>
  <c r="Q539" i="7059"/>
  <c r="P540" i="7059"/>
  <c r="Q540" i="7059" s="1"/>
  <c r="P563" i="7059"/>
  <c r="Q562" i="7059"/>
  <c r="K562" i="7059" s="1"/>
  <c r="P507" i="7059"/>
  <c r="Q506" i="7059"/>
  <c r="U1381" i="7059"/>
  <c r="K538" i="7059"/>
  <c r="P95" i="7059"/>
  <c r="Q94" i="7059"/>
  <c r="K94" i="7059" s="1"/>
  <c r="R95" i="7059" s="1"/>
  <c r="V18" i="7059"/>
  <c r="Y18" i="7059" s="1"/>
  <c r="P630" i="7059"/>
  <c r="Q629" i="7059"/>
  <c r="K629" i="7059" s="1"/>
  <c r="P43" i="7059"/>
  <c r="Q42" i="7059"/>
  <c r="K42" i="7059" s="1"/>
  <c r="I675" i="7059"/>
  <c r="M76" i="7049"/>
  <c r="P429" i="7059"/>
  <c r="Q428" i="7059"/>
  <c r="K428" i="7059" s="1"/>
  <c r="R429" i="7059" s="1"/>
  <c r="I89" i="7059"/>
  <c r="G90" i="7049"/>
  <c r="CJ387" i="7059"/>
  <c r="CP386" i="7059"/>
  <c r="P1229" i="7059"/>
  <c r="Q1228" i="7059"/>
  <c r="K1228" i="7059" s="1"/>
  <c r="R1229" i="7059" s="1"/>
  <c r="Q43" i="7059" l="1"/>
  <c r="K43" i="7059" s="1"/>
  <c r="P44" i="7059"/>
  <c r="CP387" i="7059"/>
  <c r="CJ388" i="7059"/>
  <c r="P508" i="7059"/>
  <c r="Q507" i="7059"/>
  <c r="K507" i="7059" s="1"/>
  <c r="K539" i="7059"/>
  <c r="I90" i="7059"/>
  <c r="G91" i="7049"/>
  <c r="I676" i="7059"/>
  <c r="M77" i="7049"/>
  <c r="Q95" i="7059"/>
  <c r="K95" i="7059" s="1"/>
  <c r="P96" i="7059"/>
  <c r="P564" i="7059"/>
  <c r="Q563" i="7059"/>
  <c r="K563" i="7059" s="1"/>
  <c r="Q288" i="7059"/>
  <c r="K288" i="7059" s="1"/>
  <c r="P289" i="7059"/>
  <c r="U251" i="7059"/>
  <c r="P430" i="7059"/>
  <c r="Q429" i="7059"/>
  <c r="K429" i="7059" s="1"/>
  <c r="R430" i="7059" s="1"/>
  <c r="AT18" i="7059"/>
  <c r="Z25" i="7059"/>
  <c r="U1382" i="7059"/>
  <c r="P1230" i="7059"/>
  <c r="Q1229" i="7059"/>
  <c r="K1229" i="7059" s="1"/>
  <c r="R1230" i="7059" s="1"/>
  <c r="Q630" i="7059"/>
  <c r="K630" i="7059" s="1"/>
  <c r="P631" i="7059"/>
  <c r="U19" i="7059"/>
  <c r="K506" i="7059"/>
  <c r="R507" i="7059" s="1"/>
  <c r="K540" i="7059"/>
  <c r="AC17" i="7059"/>
  <c r="AD17" i="7059" s="1"/>
  <c r="AE17" i="7059" s="1"/>
  <c r="AF17" i="7059" s="1"/>
  <c r="AG17" i="7059" s="1"/>
  <c r="AH17" i="7059" s="1"/>
  <c r="AI17" i="7059" s="1"/>
  <c r="AJ17" i="7059" s="1"/>
  <c r="AL17" i="7059" s="1"/>
  <c r="AM17" i="7059" s="1"/>
  <c r="AN17" i="7059" s="1"/>
  <c r="AO17" i="7059" s="1"/>
  <c r="AP17" i="7059" s="1"/>
  <c r="AQ17" i="7059" s="1"/>
  <c r="AR17" i="7059" s="1"/>
  <c r="AS17" i="7059" s="1"/>
  <c r="P205" i="7059"/>
  <c r="Q204" i="7059"/>
  <c r="K204" i="7059" s="1"/>
  <c r="P1155" i="7059"/>
  <c r="Q1154" i="7059"/>
  <c r="K1154" i="7059" s="1"/>
  <c r="U1383" i="7059" l="1"/>
  <c r="P206" i="7059"/>
  <c r="Q205" i="7059"/>
  <c r="K205" i="7059" s="1"/>
  <c r="U252" i="7059"/>
  <c r="P565" i="7059"/>
  <c r="Q564" i="7059"/>
  <c r="K564" i="7059" s="1"/>
  <c r="I677" i="7059"/>
  <c r="M78" i="7049"/>
  <c r="P290" i="7059"/>
  <c r="Q289" i="7059"/>
  <c r="K289" i="7059" s="1"/>
  <c r="Q96" i="7059"/>
  <c r="K96" i="7059" s="1"/>
  <c r="P97" i="7059"/>
  <c r="R508" i="7059"/>
  <c r="Q44" i="7059"/>
  <c r="K44" i="7059" s="1"/>
  <c r="P45" i="7059"/>
  <c r="Q631" i="7059"/>
  <c r="K631" i="7059" s="1"/>
  <c r="P632" i="7059"/>
  <c r="AA18" i="7059"/>
  <c r="AU18" i="7059" s="1"/>
  <c r="K20" i="7049" s="1"/>
  <c r="J20" i="7049"/>
  <c r="CP388" i="7059"/>
  <c r="CJ389" i="7059"/>
  <c r="AB14" i="7055"/>
  <c r="AC15" i="7055" s="1"/>
  <c r="I19" i="7049"/>
  <c r="P1156" i="7059"/>
  <c r="Q1155" i="7059"/>
  <c r="K1155" i="7059" s="1"/>
  <c r="V19" i="7059"/>
  <c r="Y19" i="7059" s="1"/>
  <c r="P1231" i="7059"/>
  <c r="Q1230" i="7059"/>
  <c r="K1230" i="7059" s="1"/>
  <c r="R1231" i="7059" s="1"/>
  <c r="Z26" i="7059"/>
  <c r="Q430" i="7059"/>
  <c r="K430" i="7059" s="1"/>
  <c r="R431" i="7059" s="1"/>
  <c r="P431" i="7059"/>
  <c r="I91" i="7059"/>
  <c r="G92" i="7049"/>
  <c r="Q508" i="7059"/>
  <c r="K508" i="7059" s="1"/>
  <c r="P509" i="7059"/>
  <c r="R509" i="7059" l="1"/>
  <c r="P510" i="7059"/>
  <c r="Q509" i="7059"/>
  <c r="K509" i="7059" s="1"/>
  <c r="P432" i="7059"/>
  <c r="Q431" i="7059"/>
  <c r="K431" i="7059" s="1"/>
  <c r="R432" i="7059" s="1"/>
  <c r="CJ390" i="7059"/>
  <c r="CP389" i="7059"/>
  <c r="P1232" i="7059"/>
  <c r="Q1231" i="7059"/>
  <c r="K1231" i="7059" s="1"/>
  <c r="R1232" i="7059" s="1"/>
  <c r="Q1156" i="7059"/>
  <c r="K1156" i="7059" s="1"/>
  <c r="P1157" i="7059"/>
  <c r="Q632" i="7059"/>
  <c r="K632" i="7059" s="1"/>
  <c r="P633" i="7059"/>
  <c r="Q290" i="7059"/>
  <c r="K290" i="7059" s="1"/>
  <c r="P291" i="7059"/>
  <c r="P566" i="7059"/>
  <c r="Q565" i="7059"/>
  <c r="K565" i="7059" s="1"/>
  <c r="Q206" i="7059"/>
  <c r="K206" i="7059" s="1"/>
  <c r="P207" i="7059"/>
  <c r="Z27" i="7059"/>
  <c r="AT19" i="7059"/>
  <c r="AC18" i="7059"/>
  <c r="AD18" i="7059" s="1"/>
  <c r="AE18" i="7059" s="1"/>
  <c r="AF18" i="7059" s="1"/>
  <c r="AG18" i="7059" s="1"/>
  <c r="AH18" i="7059" s="1"/>
  <c r="AI18" i="7059" s="1"/>
  <c r="AJ18" i="7059" s="1"/>
  <c r="AL18" i="7059" s="1"/>
  <c r="AM18" i="7059" s="1"/>
  <c r="AN18" i="7059" s="1"/>
  <c r="AO18" i="7059" s="1"/>
  <c r="AP18" i="7059" s="1"/>
  <c r="AQ18" i="7059" s="1"/>
  <c r="AR18" i="7059" s="1"/>
  <c r="AS18" i="7059" s="1"/>
  <c r="P98" i="7059"/>
  <c r="Q97" i="7059"/>
  <c r="K97" i="7059" s="1"/>
  <c r="U253" i="7059"/>
  <c r="U1384" i="7059"/>
  <c r="I92" i="7059"/>
  <c r="G93" i="7049"/>
  <c r="U20" i="7059"/>
  <c r="P46" i="7059"/>
  <c r="Q45" i="7059"/>
  <c r="K45" i="7059" s="1"/>
  <c r="I678" i="7059"/>
  <c r="M79" i="7049"/>
  <c r="R510" i="7059" l="1"/>
  <c r="V20" i="7059"/>
  <c r="Y20" i="7059" s="1"/>
  <c r="P99" i="7059"/>
  <c r="Q98" i="7059"/>
  <c r="K98" i="7059" s="1"/>
  <c r="P634" i="7059"/>
  <c r="Q633" i="7059"/>
  <c r="K633" i="7059" s="1"/>
  <c r="I679" i="7059"/>
  <c r="M80" i="7049"/>
  <c r="U254" i="7059"/>
  <c r="I20" i="7049"/>
  <c r="AB15" i="7055"/>
  <c r="AC16" i="7055" s="1"/>
  <c r="Z28" i="7059"/>
  <c r="P567" i="7059"/>
  <c r="Q566" i="7059"/>
  <c r="K566" i="7059" s="1"/>
  <c r="Q1232" i="7059"/>
  <c r="K1232" i="7059" s="1"/>
  <c r="R1233" i="7059" s="1"/>
  <c r="P1233" i="7059"/>
  <c r="P433" i="7059"/>
  <c r="Q432" i="7059"/>
  <c r="K432" i="7059" s="1"/>
  <c r="I93" i="7059"/>
  <c r="G94" i="7049"/>
  <c r="AA19" i="7059"/>
  <c r="AU19" i="7059" s="1"/>
  <c r="K21" i="7049" s="1"/>
  <c r="J21" i="7049"/>
  <c r="P208" i="7059"/>
  <c r="Q207" i="7059"/>
  <c r="K207" i="7059" s="1"/>
  <c r="P292" i="7059"/>
  <c r="Q291" i="7059"/>
  <c r="K291" i="7059" s="1"/>
  <c r="P1158" i="7059"/>
  <c r="Q1157" i="7059"/>
  <c r="K1157" i="7059" s="1"/>
  <c r="P47" i="7059"/>
  <c r="Q46" i="7059"/>
  <c r="K46" i="7059" s="1"/>
  <c r="U1385" i="7059"/>
  <c r="CP390" i="7059"/>
  <c r="CJ391" i="7059"/>
  <c r="P511" i="7059"/>
  <c r="Q510" i="7059"/>
  <c r="K510" i="7059" s="1"/>
  <c r="AC19" i="7059" l="1"/>
  <c r="AD19" i="7059" s="1"/>
  <c r="AE19" i="7059" s="1"/>
  <c r="AF19" i="7059" s="1"/>
  <c r="AG19" i="7059" s="1"/>
  <c r="AH19" i="7059" s="1"/>
  <c r="AI19" i="7059" s="1"/>
  <c r="AJ19" i="7059" s="1"/>
  <c r="AL19" i="7059" s="1"/>
  <c r="AM19" i="7059" s="1"/>
  <c r="AN19" i="7059" s="1"/>
  <c r="AO19" i="7059" s="1"/>
  <c r="AP19" i="7059" s="1"/>
  <c r="AQ19" i="7059" s="1"/>
  <c r="AR19" i="7059" s="1"/>
  <c r="AS19" i="7059" s="1"/>
  <c r="I21" i="7049" s="1"/>
  <c r="Q47" i="7059"/>
  <c r="K47" i="7059" s="1"/>
  <c r="P48" i="7059"/>
  <c r="Q292" i="7059"/>
  <c r="K292" i="7059" s="1"/>
  <c r="P293" i="7059"/>
  <c r="U1386" i="7059"/>
  <c r="P434" i="7059"/>
  <c r="Q433" i="7059"/>
  <c r="K433" i="7059" s="1"/>
  <c r="P568" i="7059"/>
  <c r="Q567" i="7059"/>
  <c r="K567" i="7059" s="1"/>
  <c r="I680" i="7059"/>
  <c r="M81" i="7049"/>
  <c r="Q99" i="7059"/>
  <c r="K99" i="7059" s="1"/>
  <c r="P100" i="7059"/>
  <c r="Q511" i="7059"/>
  <c r="P512" i="7059"/>
  <c r="P1159" i="7059"/>
  <c r="Q1158" i="7059"/>
  <c r="K1158" i="7059" s="1"/>
  <c r="Q208" i="7059"/>
  <c r="K208" i="7059" s="1"/>
  <c r="P209" i="7059"/>
  <c r="P1234" i="7059"/>
  <c r="Q1233" i="7059"/>
  <c r="K1233" i="7059" s="1"/>
  <c r="R1234" i="7059" s="1"/>
  <c r="Z29" i="7059"/>
  <c r="U255" i="7059"/>
  <c r="AT20" i="7059"/>
  <c r="CP391" i="7059"/>
  <c r="CJ392" i="7059"/>
  <c r="I94" i="7059"/>
  <c r="G95" i="7049"/>
  <c r="P635" i="7059"/>
  <c r="Q634" i="7059"/>
  <c r="K634" i="7059" s="1"/>
  <c r="U21" i="7059"/>
  <c r="AB16" i="7055" l="1"/>
  <c r="CJ393" i="7059"/>
  <c r="CP392" i="7059"/>
  <c r="U256" i="7059"/>
  <c r="Q100" i="7059"/>
  <c r="K100" i="7059" s="1"/>
  <c r="P101" i="7059"/>
  <c r="P49" i="7059"/>
  <c r="Q48" i="7059"/>
  <c r="K48" i="7059" s="1"/>
  <c r="P636" i="7059"/>
  <c r="Q635" i="7059"/>
  <c r="K635" i="7059" s="1"/>
  <c r="P1235" i="7059"/>
  <c r="Q1234" i="7059"/>
  <c r="K1234" i="7059" s="1"/>
  <c r="R1235" i="7059" s="1"/>
  <c r="P1160" i="7059"/>
  <c r="Q1159" i="7059"/>
  <c r="K1159" i="7059" s="1"/>
  <c r="P569" i="7059"/>
  <c r="Q568" i="7059"/>
  <c r="K568" i="7059" s="1"/>
  <c r="J22" i="7049"/>
  <c r="AA20" i="7059"/>
  <c r="AU20" i="7059" s="1"/>
  <c r="K22" i="7049" s="1"/>
  <c r="AC17" i="7055"/>
  <c r="Z30" i="7059"/>
  <c r="Q209" i="7059"/>
  <c r="K209" i="7059" s="1"/>
  <c r="P210" i="7059"/>
  <c r="P513" i="7059"/>
  <c r="Q512" i="7059"/>
  <c r="Q293" i="7059"/>
  <c r="K293" i="7059" s="1"/>
  <c r="P294" i="7059"/>
  <c r="V21" i="7059"/>
  <c r="Y21" i="7059" s="1"/>
  <c r="I95" i="7059"/>
  <c r="G96" i="7049"/>
  <c r="K511" i="7059"/>
  <c r="I681" i="7059"/>
  <c r="M82" i="7049"/>
  <c r="Q434" i="7059"/>
  <c r="K434" i="7059" s="1"/>
  <c r="P435" i="7059"/>
  <c r="U22" i="7059" l="1"/>
  <c r="I682" i="7059"/>
  <c r="M83" i="7049"/>
  <c r="I96" i="7059"/>
  <c r="G97" i="7049"/>
  <c r="U257" i="7059"/>
  <c r="P436" i="7059"/>
  <c r="Q435" i="7059"/>
  <c r="K435" i="7059" s="1"/>
  <c r="V22" i="7059"/>
  <c r="Y22" i="7059" s="1"/>
  <c r="K512" i="7059"/>
  <c r="Z31" i="7059"/>
  <c r="Q569" i="7059"/>
  <c r="K569" i="7059" s="1"/>
  <c r="P570" i="7059"/>
  <c r="Q1235" i="7059"/>
  <c r="K1235" i="7059" s="1"/>
  <c r="R1236" i="7059" s="1"/>
  <c r="P1236" i="7059"/>
  <c r="Q49" i="7059"/>
  <c r="K49" i="7059" s="1"/>
  <c r="P50" i="7059"/>
  <c r="AT21" i="7059"/>
  <c r="Q513" i="7059"/>
  <c r="P514" i="7059"/>
  <c r="Q101" i="7059"/>
  <c r="K101" i="7059" s="1"/>
  <c r="P102" i="7059"/>
  <c r="Q294" i="7059"/>
  <c r="K294" i="7059" s="1"/>
  <c r="P295" i="7059"/>
  <c r="P211" i="7059"/>
  <c r="Q210" i="7059"/>
  <c r="K210" i="7059" s="1"/>
  <c r="AC20" i="7059"/>
  <c r="AD20" i="7059" s="1"/>
  <c r="AE20" i="7059" s="1"/>
  <c r="AF20" i="7059" s="1"/>
  <c r="AG20" i="7059" s="1"/>
  <c r="AH20" i="7059" s="1"/>
  <c r="AI20" i="7059" s="1"/>
  <c r="AJ20" i="7059" s="1"/>
  <c r="AL20" i="7059" s="1"/>
  <c r="AM20" i="7059" s="1"/>
  <c r="AN20" i="7059" s="1"/>
  <c r="AO20" i="7059" s="1"/>
  <c r="AP20" i="7059" s="1"/>
  <c r="AQ20" i="7059" s="1"/>
  <c r="AR20" i="7059" s="1"/>
  <c r="AS20" i="7059" s="1"/>
  <c r="Q1160" i="7059"/>
  <c r="K1160" i="7059" s="1"/>
  <c r="P1161" i="7059"/>
  <c r="P637" i="7059"/>
  <c r="Q636" i="7059"/>
  <c r="K636" i="7059" s="1"/>
  <c r="CJ394" i="7059"/>
  <c r="CP393" i="7059"/>
  <c r="U23" i="7059" l="1"/>
  <c r="Q295" i="7059"/>
  <c r="K295" i="7059" s="1"/>
  <c r="P296" i="7059"/>
  <c r="P515" i="7059"/>
  <c r="Q514" i="7059"/>
  <c r="P571" i="7059"/>
  <c r="Q570" i="7059"/>
  <c r="K570" i="7059" s="1"/>
  <c r="K513" i="7059"/>
  <c r="CJ395" i="7059"/>
  <c r="CP394" i="7059"/>
  <c r="Q50" i="7059"/>
  <c r="K50" i="7059" s="1"/>
  <c r="P51" i="7059"/>
  <c r="I22" i="7049"/>
  <c r="AB17" i="7055"/>
  <c r="P437" i="7059"/>
  <c r="Q436" i="7059"/>
  <c r="K436" i="7059" s="1"/>
  <c r="I97" i="7059"/>
  <c r="G98" i="7049"/>
  <c r="Q637" i="7059"/>
  <c r="K637" i="7059" s="1"/>
  <c r="P638" i="7059"/>
  <c r="P103" i="7059"/>
  <c r="Q102" i="7059"/>
  <c r="K102" i="7059" s="1"/>
  <c r="AA21" i="7059"/>
  <c r="AU21" i="7059" s="1"/>
  <c r="K23" i="7049" s="1"/>
  <c r="J23" i="7049"/>
  <c r="P1237" i="7059"/>
  <c r="Q1236" i="7059"/>
  <c r="K1236" i="7059" s="1"/>
  <c r="R1237" i="7059" s="1"/>
  <c r="V23" i="7059"/>
  <c r="Y23" i="7059" s="1"/>
  <c r="P1162" i="7059"/>
  <c r="Q1161" i="7059"/>
  <c r="K1161" i="7059" s="1"/>
  <c r="P212" i="7059"/>
  <c r="Q211" i="7059"/>
  <c r="K211" i="7059" s="1"/>
  <c r="Z32" i="7059"/>
  <c r="AT22" i="7059"/>
  <c r="U258" i="7059"/>
  <c r="I683" i="7059"/>
  <c r="M84" i="7049"/>
  <c r="U24" i="7059" l="1"/>
  <c r="V24" i="7059" s="1"/>
  <c r="I684" i="7059"/>
  <c r="M85" i="7049"/>
  <c r="P639" i="7059"/>
  <c r="Q638" i="7059"/>
  <c r="K638" i="7059" s="1"/>
  <c r="K514" i="7059"/>
  <c r="AC21" i="7059"/>
  <c r="AD21" i="7059" s="1"/>
  <c r="AE21" i="7059" s="1"/>
  <c r="AF21" i="7059" s="1"/>
  <c r="AG21" i="7059" s="1"/>
  <c r="AH21" i="7059" s="1"/>
  <c r="AI21" i="7059" s="1"/>
  <c r="AJ21" i="7059" s="1"/>
  <c r="AL21" i="7059" s="1"/>
  <c r="AM21" i="7059" s="1"/>
  <c r="AN21" i="7059" s="1"/>
  <c r="AO21" i="7059" s="1"/>
  <c r="AP21" i="7059" s="1"/>
  <c r="AQ21" i="7059" s="1"/>
  <c r="AR21" i="7059" s="1"/>
  <c r="AS21" i="7059" s="1"/>
  <c r="P516" i="7059"/>
  <c r="Q515" i="7059"/>
  <c r="P1163" i="7059"/>
  <c r="Q1162" i="7059"/>
  <c r="K1162" i="7059" s="1"/>
  <c r="P1238" i="7059"/>
  <c r="Q1237" i="7059"/>
  <c r="K1237" i="7059" s="1"/>
  <c r="R1238" i="7059" s="1"/>
  <c r="P297" i="7059"/>
  <c r="Q296" i="7059"/>
  <c r="K296" i="7059" s="1"/>
  <c r="P213" i="7059"/>
  <c r="Q212" i="7059"/>
  <c r="K212" i="7059" s="1"/>
  <c r="Q51" i="7059"/>
  <c r="K51" i="7059" s="1"/>
  <c r="P52" i="7059"/>
  <c r="P438" i="7059"/>
  <c r="Q437" i="7059"/>
  <c r="K437" i="7059" s="1"/>
  <c r="U259" i="7059"/>
  <c r="Z33" i="7059"/>
  <c r="J24" i="7049"/>
  <c r="AA22" i="7059"/>
  <c r="AU22" i="7059" s="1"/>
  <c r="K24" i="7049" s="1"/>
  <c r="AT23" i="7059"/>
  <c r="P104" i="7059"/>
  <c r="Q103" i="7059"/>
  <c r="K103" i="7059" s="1"/>
  <c r="I98" i="7059"/>
  <c r="G99" i="7049"/>
  <c r="CP395" i="7059"/>
  <c r="CJ396" i="7059"/>
  <c r="Q571" i="7059"/>
  <c r="K571" i="7059" s="1"/>
  <c r="P572" i="7059"/>
  <c r="AC22" i="7059" l="1"/>
  <c r="AD22" i="7059" s="1"/>
  <c r="AE22" i="7059" s="1"/>
  <c r="AF22" i="7059" s="1"/>
  <c r="AG22" i="7059" s="1"/>
  <c r="AH22" i="7059" s="1"/>
  <c r="AI22" i="7059" s="1"/>
  <c r="AJ22" i="7059" s="1"/>
  <c r="AL22" i="7059" s="1"/>
  <c r="AM22" i="7059" s="1"/>
  <c r="AN22" i="7059" s="1"/>
  <c r="AO22" i="7059" s="1"/>
  <c r="AP22" i="7059" s="1"/>
  <c r="AQ22" i="7059" s="1"/>
  <c r="AR22" i="7059" s="1"/>
  <c r="AS22" i="7059" s="1"/>
  <c r="AC19" i="7055" s="1"/>
  <c r="Y24" i="7059"/>
  <c r="U25" i="7059"/>
  <c r="V25" i="7059" s="1"/>
  <c r="Y25" i="7059" s="1"/>
  <c r="P573" i="7059"/>
  <c r="Q572" i="7059"/>
  <c r="K572" i="7059" s="1"/>
  <c r="P1164" i="7059"/>
  <c r="Q1163" i="7059"/>
  <c r="K1163" i="7059" s="1"/>
  <c r="I99" i="7059"/>
  <c r="G100" i="7049"/>
  <c r="K515" i="7059"/>
  <c r="AT24" i="7059"/>
  <c r="CP396" i="7059"/>
  <c r="CJ397" i="7059"/>
  <c r="Z34" i="7059"/>
  <c r="Q438" i="7059"/>
  <c r="K438" i="7059" s="1"/>
  <c r="P439" i="7059"/>
  <c r="Q213" i="7059"/>
  <c r="K213" i="7059" s="1"/>
  <c r="P214" i="7059"/>
  <c r="Q1238" i="7059"/>
  <c r="K1238" i="7059" s="1"/>
  <c r="R1239" i="7059" s="1"/>
  <c r="P1239" i="7059"/>
  <c r="Q516" i="7059"/>
  <c r="P517" i="7059"/>
  <c r="AA23" i="7059"/>
  <c r="AU23" i="7059" s="1"/>
  <c r="K25" i="7049" s="1"/>
  <c r="J25" i="7049"/>
  <c r="P298" i="7059"/>
  <c r="Q297" i="7059"/>
  <c r="K297" i="7059" s="1"/>
  <c r="P105" i="7059"/>
  <c r="Q104" i="7059"/>
  <c r="K104" i="7059" s="1"/>
  <c r="Q52" i="7059"/>
  <c r="K52" i="7059" s="1"/>
  <c r="P53" i="7059"/>
  <c r="AB18" i="7055"/>
  <c r="I23" i="7049"/>
  <c r="AC18" i="7055"/>
  <c r="P640" i="7059"/>
  <c r="Q639" i="7059"/>
  <c r="K639" i="7059" s="1"/>
  <c r="I685" i="7059"/>
  <c r="M86" i="7049"/>
  <c r="I24" i="7049" l="1"/>
  <c r="AB19" i="7055"/>
  <c r="U26" i="7059"/>
  <c r="V26" i="7059" s="1"/>
  <c r="U27" i="7059" s="1"/>
  <c r="P518" i="7059"/>
  <c r="Q518" i="7059" s="1"/>
  <c r="Q517" i="7059"/>
  <c r="Z35" i="7059"/>
  <c r="Q640" i="7059"/>
  <c r="K640" i="7059" s="1"/>
  <c r="P641" i="7059"/>
  <c r="P54" i="7059"/>
  <c r="Q53" i="7059"/>
  <c r="K53" i="7059" s="1"/>
  <c r="K516" i="7059"/>
  <c r="I100" i="7059"/>
  <c r="G101" i="7049"/>
  <c r="P1165" i="7059"/>
  <c r="Q1164" i="7059"/>
  <c r="K1164" i="7059" s="1"/>
  <c r="I686" i="7059"/>
  <c r="M87" i="7049"/>
  <c r="Q573" i="7059"/>
  <c r="K573" i="7059" s="1"/>
  <c r="P574" i="7059"/>
  <c r="P299" i="7059"/>
  <c r="Q298" i="7059"/>
  <c r="K298" i="7059" s="1"/>
  <c r="P215" i="7059"/>
  <c r="Q214" i="7059"/>
  <c r="K214" i="7059" s="1"/>
  <c r="AA24" i="7059"/>
  <c r="AU24" i="7059" s="1"/>
  <c r="K26" i="7049" s="1"/>
  <c r="J26" i="7049"/>
  <c r="P106" i="7059"/>
  <c r="Q105" i="7059"/>
  <c r="K105" i="7059" s="1"/>
  <c r="AC23" i="7059"/>
  <c r="AD23" i="7059" s="1"/>
  <c r="AE23" i="7059" s="1"/>
  <c r="AF23" i="7059" s="1"/>
  <c r="AG23" i="7059" s="1"/>
  <c r="AH23" i="7059" s="1"/>
  <c r="AI23" i="7059" s="1"/>
  <c r="AJ23" i="7059" s="1"/>
  <c r="AL23" i="7059" s="1"/>
  <c r="AM23" i="7059" s="1"/>
  <c r="AN23" i="7059" s="1"/>
  <c r="AO23" i="7059" s="1"/>
  <c r="AP23" i="7059" s="1"/>
  <c r="AQ23" i="7059" s="1"/>
  <c r="AR23" i="7059" s="1"/>
  <c r="AS23" i="7059" s="1"/>
  <c r="Q1239" i="7059"/>
  <c r="K1239" i="7059" s="1"/>
  <c r="R1240" i="7059" s="1"/>
  <c r="P1240" i="7059"/>
  <c r="Q439" i="7059"/>
  <c r="K439" i="7059" s="1"/>
  <c r="P440" i="7059"/>
  <c r="CJ398" i="7059"/>
  <c r="CP397" i="7059"/>
  <c r="AT25" i="7059"/>
  <c r="AC24" i="7059" l="1"/>
  <c r="AD24" i="7059" s="1"/>
  <c r="AE24" i="7059" s="1"/>
  <c r="AF24" i="7059" s="1"/>
  <c r="AG24" i="7059" s="1"/>
  <c r="AH24" i="7059" s="1"/>
  <c r="AI24" i="7059" s="1"/>
  <c r="AJ24" i="7059" s="1"/>
  <c r="AL24" i="7059" s="1"/>
  <c r="AM24" i="7059" s="1"/>
  <c r="AN24" i="7059" s="1"/>
  <c r="AO24" i="7059" s="1"/>
  <c r="AP24" i="7059" s="1"/>
  <c r="AQ24" i="7059" s="1"/>
  <c r="AR24" i="7059" s="1"/>
  <c r="AS24" i="7059" s="1"/>
  <c r="AB21" i="7055" s="1"/>
  <c r="Q106" i="7059"/>
  <c r="K106" i="7059" s="1"/>
  <c r="P107" i="7059"/>
  <c r="AB20" i="7055"/>
  <c r="I25" i="7049"/>
  <c r="AC20" i="7055"/>
  <c r="V27" i="7059"/>
  <c r="U28" i="7059" s="1"/>
  <c r="P1241" i="7059"/>
  <c r="Q1240" i="7059"/>
  <c r="K1240" i="7059" s="1"/>
  <c r="R1241" i="7059" s="1"/>
  <c r="P575" i="7059"/>
  <c r="Q574" i="7059"/>
  <c r="K574" i="7059" s="1"/>
  <c r="P642" i="7059"/>
  <c r="Q641" i="7059"/>
  <c r="K641" i="7059" s="1"/>
  <c r="K517" i="7059"/>
  <c r="CP398" i="7059"/>
  <c r="CJ399" i="7059"/>
  <c r="P216" i="7059"/>
  <c r="Q215" i="7059"/>
  <c r="K215" i="7059" s="1"/>
  <c r="Q1165" i="7059"/>
  <c r="K1165" i="7059" s="1"/>
  <c r="P1166" i="7059"/>
  <c r="K518" i="7059"/>
  <c r="AA25" i="7059"/>
  <c r="AU25" i="7059" s="1"/>
  <c r="K27" i="7049" s="1"/>
  <c r="J27" i="7049"/>
  <c r="P441" i="7059"/>
  <c r="Q440" i="7059"/>
  <c r="K440" i="7059" s="1"/>
  <c r="P300" i="7059"/>
  <c r="Q299" i="7059"/>
  <c r="K299" i="7059" s="1"/>
  <c r="I687" i="7059"/>
  <c r="M88" i="7049"/>
  <c r="I101" i="7059"/>
  <c r="G102" i="7049"/>
  <c r="Q54" i="7059"/>
  <c r="K54" i="7059" s="1"/>
  <c r="P55" i="7059"/>
  <c r="Z36" i="7059"/>
  <c r="AC21" i="7055" l="1"/>
  <c r="I26" i="7049"/>
  <c r="V28" i="7059"/>
  <c r="U29" i="7059" s="1"/>
  <c r="Q300" i="7059"/>
  <c r="K300" i="7059" s="1"/>
  <c r="P301" i="7059"/>
  <c r="Q1166" i="7059"/>
  <c r="K1166" i="7059" s="1"/>
  <c r="P1167" i="7059"/>
  <c r="CP399" i="7059"/>
  <c r="CJ400" i="7059"/>
  <c r="P56" i="7059"/>
  <c r="Q55" i="7059"/>
  <c r="K55" i="7059" s="1"/>
  <c r="P643" i="7059"/>
  <c r="Q642" i="7059"/>
  <c r="K642" i="7059" s="1"/>
  <c r="P1242" i="7059"/>
  <c r="Q1241" i="7059"/>
  <c r="K1241" i="7059" s="1"/>
  <c r="R1242" i="7059" s="1"/>
  <c r="I688" i="7059"/>
  <c r="M89" i="7049"/>
  <c r="P442" i="7059"/>
  <c r="Q441" i="7059"/>
  <c r="K441" i="7059" s="1"/>
  <c r="I102" i="7059"/>
  <c r="G103" i="7049"/>
  <c r="Z37" i="7059"/>
  <c r="AC25" i="7059"/>
  <c r="AD25" i="7059" s="1"/>
  <c r="AE25" i="7059" s="1"/>
  <c r="AF25" i="7059" s="1"/>
  <c r="AG25" i="7059" s="1"/>
  <c r="AH25" i="7059" s="1"/>
  <c r="AI25" i="7059" s="1"/>
  <c r="AJ25" i="7059" s="1"/>
  <c r="AL25" i="7059" s="1"/>
  <c r="AM25" i="7059" s="1"/>
  <c r="AN25" i="7059" s="1"/>
  <c r="AO25" i="7059" s="1"/>
  <c r="AP25" i="7059" s="1"/>
  <c r="AQ25" i="7059" s="1"/>
  <c r="AR25" i="7059" s="1"/>
  <c r="AS25" i="7059" s="1"/>
  <c r="Q216" i="7059"/>
  <c r="K216" i="7059" s="1"/>
  <c r="P217" i="7059"/>
  <c r="P576" i="7059"/>
  <c r="Q575" i="7059"/>
  <c r="K575" i="7059" s="1"/>
  <c r="P108" i="7059"/>
  <c r="Q107" i="7059"/>
  <c r="K107" i="7059" s="1"/>
  <c r="I27" i="7049" l="1"/>
  <c r="AB22" i="7055"/>
  <c r="AC22" i="7055"/>
  <c r="I689" i="7059"/>
  <c r="M90" i="7049"/>
  <c r="P644" i="7059"/>
  <c r="Q643" i="7059"/>
  <c r="K643" i="7059" s="1"/>
  <c r="Q576" i="7059"/>
  <c r="K576" i="7059" s="1"/>
  <c r="P577" i="7059"/>
  <c r="Z38" i="7059"/>
  <c r="P1168" i="7059"/>
  <c r="Q1167" i="7059"/>
  <c r="K1167" i="7059" s="1"/>
  <c r="V29" i="7059"/>
  <c r="U30" i="7059" s="1"/>
  <c r="CJ401" i="7059"/>
  <c r="CP400" i="7059"/>
  <c r="Q301" i="7059"/>
  <c r="K301" i="7059" s="1"/>
  <c r="P302" i="7059"/>
  <c r="I103" i="7059"/>
  <c r="G104" i="7049"/>
  <c r="P109" i="7059"/>
  <c r="Q108" i="7059"/>
  <c r="K108" i="7059" s="1"/>
  <c r="Q217" i="7059"/>
  <c r="K217" i="7059" s="1"/>
  <c r="P218" i="7059"/>
  <c r="Q442" i="7059"/>
  <c r="K442" i="7059" s="1"/>
  <c r="P443" i="7059"/>
  <c r="P1243" i="7059"/>
  <c r="Q1242" i="7059"/>
  <c r="K1242" i="7059" s="1"/>
  <c r="R1243" i="7059" s="1"/>
  <c r="Q56" i="7059"/>
  <c r="K56" i="7059" s="1"/>
  <c r="P57" i="7059"/>
  <c r="I104" i="7059" l="1"/>
  <c r="G105" i="7049"/>
  <c r="Q1168" i="7059"/>
  <c r="K1168" i="7059" s="1"/>
  <c r="P1169" i="7059"/>
  <c r="I690" i="7059"/>
  <c r="M91" i="7049"/>
  <c r="Q443" i="7059"/>
  <c r="K443" i="7059" s="1"/>
  <c r="P444" i="7059"/>
  <c r="V30" i="7059"/>
  <c r="U31" i="7059" s="1"/>
  <c r="P110" i="7059"/>
  <c r="Q109" i="7059"/>
  <c r="K109" i="7059" s="1"/>
  <c r="Q644" i="7059"/>
  <c r="K644" i="7059" s="1"/>
  <c r="P645" i="7059"/>
  <c r="P1244" i="7059"/>
  <c r="Q1243" i="7059"/>
  <c r="K1243" i="7059" s="1"/>
  <c r="R1244" i="7059" s="1"/>
  <c r="CP401" i="7059"/>
  <c r="CJ402" i="7059"/>
  <c r="Q57" i="7059"/>
  <c r="K57" i="7059" s="1"/>
  <c r="P58" i="7059"/>
  <c r="Q302" i="7059"/>
  <c r="K302" i="7059" s="1"/>
  <c r="P303" i="7059"/>
  <c r="Z39" i="7059"/>
  <c r="Q218" i="7059"/>
  <c r="K218" i="7059" s="1"/>
  <c r="P219" i="7059"/>
  <c r="P578" i="7059"/>
  <c r="Q577" i="7059"/>
  <c r="K577" i="7059" s="1"/>
  <c r="Q219" i="7059" l="1"/>
  <c r="K219" i="7059" s="1"/>
  <c r="P220" i="7059"/>
  <c r="P646" i="7059"/>
  <c r="Q645" i="7059"/>
  <c r="K645" i="7059" s="1"/>
  <c r="P445" i="7059"/>
  <c r="Q444" i="7059"/>
  <c r="K444" i="7059" s="1"/>
  <c r="Q110" i="7059"/>
  <c r="K110" i="7059" s="1"/>
  <c r="P111" i="7059"/>
  <c r="Q58" i="7059"/>
  <c r="K58" i="7059" s="1"/>
  <c r="P59" i="7059"/>
  <c r="V31" i="7059"/>
  <c r="U32" i="7059" s="1"/>
  <c r="Q303" i="7059"/>
  <c r="K303" i="7059" s="1"/>
  <c r="P304" i="7059"/>
  <c r="CJ403" i="7059"/>
  <c r="CP402" i="7059"/>
  <c r="Q1169" i="7059"/>
  <c r="K1169" i="7059" s="1"/>
  <c r="P1170" i="7059"/>
  <c r="Q578" i="7059"/>
  <c r="K578" i="7059" s="1"/>
  <c r="P579" i="7059"/>
  <c r="Z40" i="7059"/>
  <c r="P1245" i="7059"/>
  <c r="Q1244" i="7059"/>
  <c r="K1244" i="7059" s="1"/>
  <c r="R1245" i="7059" s="1"/>
  <c r="I691" i="7059"/>
  <c r="M92" i="7049"/>
  <c r="I105" i="7059"/>
  <c r="G106" i="7049"/>
  <c r="P580" i="7059" l="1"/>
  <c r="Q579" i="7059"/>
  <c r="K579" i="7059" s="1"/>
  <c r="V32" i="7059"/>
  <c r="U33" i="7059" s="1"/>
  <c r="Q111" i="7059"/>
  <c r="K111" i="7059" s="1"/>
  <c r="P112" i="7059"/>
  <c r="P1246" i="7059"/>
  <c r="Q1245" i="7059"/>
  <c r="K1245" i="7059" s="1"/>
  <c r="R1246" i="7059" s="1"/>
  <c r="CP403" i="7059"/>
  <c r="CJ404" i="7059"/>
  <c r="P1171" i="7059"/>
  <c r="Q1170" i="7059"/>
  <c r="K1170" i="7059" s="1"/>
  <c r="Q304" i="7059"/>
  <c r="K304" i="7059" s="1"/>
  <c r="P305" i="7059"/>
  <c r="P60" i="7059"/>
  <c r="Q59" i="7059"/>
  <c r="K59" i="7059" s="1"/>
  <c r="Q220" i="7059"/>
  <c r="K220" i="7059" s="1"/>
  <c r="P221" i="7059"/>
  <c r="I692" i="7059"/>
  <c r="M93" i="7049"/>
  <c r="Q646" i="7059"/>
  <c r="K646" i="7059" s="1"/>
  <c r="P647" i="7059"/>
  <c r="I106" i="7059"/>
  <c r="G107" i="7049"/>
  <c r="Z41" i="7059"/>
  <c r="P446" i="7059"/>
  <c r="Q445" i="7059"/>
  <c r="K445" i="7059" s="1"/>
  <c r="V33" i="7059" l="1"/>
  <c r="U34" i="7059" s="1"/>
  <c r="I107" i="7059"/>
  <c r="G108" i="7049"/>
  <c r="P61" i="7059"/>
  <c r="Q60" i="7059"/>
  <c r="K60" i="7059" s="1"/>
  <c r="P1172" i="7059"/>
  <c r="Q1171" i="7059"/>
  <c r="K1171" i="7059" s="1"/>
  <c r="P1247" i="7059"/>
  <c r="Q1246" i="7059"/>
  <c r="K1246" i="7059" s="1"/>
  <c r="R1247" i="7059" s="1"/>
  <c r="Q305" i="7059"/>
  <c r="K305" i="7059" s="1"/>
  <c r="P306" i="7059"/>
  <c r="CJ405" i="7059"/>
  <c r="CP404" i="7059"/>
  <c r="P113" i="7059"/>
  <c r="Q112" i="7059"/>
  <c r="K112" i="7059" s="1"/>
  <c r="Q446" i="7059"/>
  <c r="K446" i="7059" s="1"/>
  <c r="P447" i="7059"/>
  <c r="I693" i="7059"/>
  <c r="M94" i="7049"/>
  <c r="P648" i="7059"/>
  <c r="Q647" i="7059"/>
  <c r="K647" i="7059" s="1"/>
  <c r="Q221" i="7059"/>
  <c r="K221" i="7059" s="1"/>
  <c r="P222" i="7059"/>
  <c r="Z42" i="7059"/>
  <c r="Q580" i="7059"/>
  <c r="K580" i="7059" s="1"/>
  <c r="P581" i="7059"/>
  <c r="P649" i="7059" l="1"/>
  <c r="Q648" i="7059"/>
  <c r="K648" i="7059" s="1"/>
  <c r="CP405" i="7059"/>
  <c r="CJ406" i="7059"/>
  <c r="P1173" i="7059"/>
  <c r="Q1172" i="7059"/>
  <c r="K1172" i="7059" s="1"/>
  <c r="I108" i="7059"/>
  <c r="G109" i="7049"/>
  <c r="Q222" i="7059"/>
  <c r="K222" i="7059" s="1"/>
  <c r="P223" i="7059"/>
  <c r="I694" i="7059"/>
  <c r="M95" i="7049"/>
  <c r="P114" i="7059"/>
  <c r="Q113" i="7059"/>
  <c r="K113" i="7059" s="1"/>
  <c r="P307" i="7059"/>
  <c r="Q306" i="7059"/>
  <c r="K306" i="7059" s="1"/>
  <c r="V34" i="7059"/>
  <c r="U35" i="7059" s="1"/>
  <c r="P582" i="7059"/>
  <c r="Q581" i="7059"/>
  <c r="K581" i="7059" s="1"/>
  <c r="Z43" i="7059"/>
  <c r="Q447" i="7059"/>
  <c r="K447" i="7059" s="1"/>
  <c r="P448" i="7059"/>
  <c r="P1248" i="7059"/>
  <c r="Q1247" i="7059"/>
  <c r="K1247" i="7059" s="1"/>
  <c r="R1248" i="7059" s="1"/>
  <c r="Q61" i="7059"/>
  <c r="K61" i="7059" s="1"/>
  <c r="P62" i="7059"/>
  <c r="CP406" i="7059" l="1"/>
  <c r="CJ407" i="7059"/>
  <c r="Q582" i="7059"/>
  <c r="K582" i="7059" s="1"/>
  <c r="P583" i="7059"/>
  <c r="Q307" i="7059"/>
  <c r="K307" i="7059" s="1"/>
  <c r="P308" i="7059"/>
  <c r="I695" i="7059"/>
  <c r="M96" i="7049"/>
  <c r="I109" i="7059"/>
  <c r="G110" i="7049"/>
  <c r="Q448" i="7059"/>
  <c r="K448" i="7059" s="1"/>
  <c r="P449" i="7059"/>
  <c r="V35" i="7059"/>
  <c r="P224" i="7059"/>
  <c r="Q223" i="7059"/>
  <c r="K223" i="7059" s="1"/>
  <c r="P63" i="7059"/>
  <c r="Q62" i="7059"/>
  <c r="K62" i="7059" s="1"/>
  <c r="Q1248" i="7059"/>
  <c r="K1248" i="7059" s="1"/>
  <c r="R1249" i="7059" s="1"/>
  <c r="P1249" i="7059"/>
  <c r="Z44" i="7059"/>
  <c r="P115" i="7059"/>
  <c r="Q114" i="7059"/>
  <c r="K114" i="7059" s="1"/>
  <c r="P1174" i="7059"/>
  <c r="Q1173" i="7059"/>
  <c r="K1173" i="7059" s="1"/>
  <c r="Q649" i="7059"/>
  <c r="K649" i="7059" s="1"/>
  <c r="P650" i="7059"/>
  <c r="Q115" i="7059" l="1"/>
  <c r="K115" i="7059" s="1"/>
  <c r="P116" i="7059"/>
  <c r="Q449" i="7059"/>
  <c r="K449" i="7059" s="1"/>
  <c r="P450" i="7059"/>
  <c r="P309" i="7059"/>
  <c r="Q308" i="7059"/>
  <c r="K308" i="7059" s="1"/>
  <c r="CP407" i="7059"/>
  <c r="CJ408" i="7059"/>
  <c r="Q1249" i="7059"/>
  <c r="K1249" i="7059" s="1"/>
  <c r="R1250" i="7059" s="1"/>
  <c r="P1250" i="7059"/>
  <c r="Q583" i="7059"/>
  <c r="K583" i="7059" s="1"/>
  <c r="P584" i="7059"/>
  <c r="P225" i="7059"/>
  <c r="Q224" i="7059"/>
  <c r="K224" i="7059" s="1"/>
  <c r="I696" i="7059"/>
  <c r="M97" i="7049"/>
  <c r="Q1174" i="7059"/>
  <c r="K1174" i="7059" s="1"/>
  <c r="P1175" i="7059"/>
  <c r="Q650" i="7059"/>
  <c r="K650" i="7059" s="1"/>
  <c r="P651" i="7059"/>
  <c r="Y26" i="7059"/>
  <c r="Z45" i="7059"/>
  <c r="Q63" i="7059"/>
  <c r="K63" i="7059" s="1"/>
  <c r="P64" i="7059"/>
  <c r="U36" i="7059"/>
  <c r="I110" i="7059"/>
  <c r="G111" i="7049"/>
  <c r="V36" i="7059" l="1"/>
  <c r="U37" i="7059" s="1"/>
  <c r="I697" i="7059"/>
  <c r="M98" i="7049"/>
  <c r="CJ409" i="7059"/>
  <c r="CP408" i="7059"/>
  <c r="P451" i="7059"/>
  <c r="Q450" i="7059"/>
  <c r="K450" i="7059" s="1"/>
  <c r="Q64" i="7059"/>
  <c r="K64" i="7059" s="1"/>
  <c r="P65" i="7059"/>
  <c r="AT26" i="7059"/>
  <c r="Q1175" i="7059"/>
  <c r="K1175" i="7059" s="1"/>
  <c r="P1176" i="7059"/>
  <c r="Z46" i="7059"/>
  <c r="P585" i="7059"/>
  <c r="Q584" i="7059"/>
  <c r="K584" i="7059" s="1"/>
  <c r="P652" i="7059"/>
  <c r="Q651" i="7059"/>
  <c r="K651" i="7059" s="1"/>
  <c r="Q225" i="7059"/>
  <c r="K225" i="7059" s="1"/>
  <c r="R226" i="7059" s="1"/>
  <c r="P226" i="7059"/>
  <c r="P1251" i="7059"/>
  <c r="Q1250" i="7059"/>
  <c r="K1250" i="7059" s="1"/>
  <c r="R1251" i="7059" s="1"/>
  <c r="P117" i="7059"/>
  <c r="Q116" i="7059"/>
  <c r="K116" i="7059" s="1"/>
  <c r="I111" i="7059"/>
  <c r="G112" i="7049"/>
  <c r="P310" i="7059"/>
  <c r="Q309" i="7059"/>
  <c r="K309" i="7059" s="1"/>
  <c r="J28" i="7049" l="1"/>
  <c r="AC23" i="7055"/>
  <c r="AA26" i="7059"/>
  <c r="AU26" i="7059" s="1"/>
  <c r="K28" i="7049" s="1"/>
  <c r="I112" i="7059"/>
  <c r="G113" i="7049"/>
  <c r="P653" i="7059"/>
  <c r="Q652" i="7059"/>
  <c r="K652" i="7059" s="1"/>
  <c r="Z47" i="7059"/>
  <c r="P452" i="7059"/>
  <c r="Q451" i="7059"/>
  <c r="K451" i="7059" s="1"/>
  <c r="I698" i="7059"/>
  <c r="M99" i="7049"/>
  <c r="Q1251" i="7059"/>
  <c r="K1251" i="7059" s="1"/>
  <c r="P1252" i="7059"/>
  <c r="P227" i="7059"/>
  <c r="Q226" i="7059"/>
  <c r="K226" i="7059" s="1"/>
  <c r="R227" i="7059" s="1"/>
  <c r="P1177" i="7059"/>
  <c r="Q1176" i="7059"/>
  <c r="K1176" i="7059" s="1"/>
  <c r="P66" i="7059"/>
  <c r="Q65" i="7059"/>
  <c r="K65" i="7059" s="1"/>
  <c r="Y27" i="7059"/>
  <c r="Q310" i="7059"/>
  <c r="K310" i="7059" s="1"/>
  <c r="P311" i="7059"/>
  <c r="Q117" i="7059"/>
  <c r="K117" i="7059" s="1"/>
  <c r="P118" i="7059"/>
  <c r="P586" i="7059"/>
  <c r="Q585" i="7059"/>
  <c r="K585" i="7059" s="1"/>
  <c r="CP409" i="7059"/>
  <c r="CJ410" i="7059"/>
  <c r="V37" i="7059"/>
  <c r="U38" i="7059" s="1"/>
  <c r="P67" i="7059" l="1"/>
  <c r="Q66" i="7059"/>
  <c r="K66" i="7059" s="1"/>
  <c r="V38" i="7059"/>
  <c r="Y29" i="7059" s="1"/>
  <c r="Q311" i="7059"/>
  <c r="K311" i="7059" s="1"/>
  <c r="P312" i="7059"/>
  <c r="Y28" i="7059"/>
  <c r="Q1252" i="7059"/>
  <c r="P1253" i="7059"/>
  <c r="Z48" i="7059"/>
  <c r="P1178" i="7059"/>
  <c r="Q1177" i="7059"/>
  <c r="K1177" i="7059" s="1"/>
  <c r="Q452" i="7059"/>
  <c r="K452" i="7059" s="1"/>
  <c r="P453" i="7059"/>
  <c r="P654" i="7059"/>
  <c r="Q653" i="7059"/>
  <c r="K653" i="7059" s="1"/>
  <c r="Q227" i="7059"/>
  <c r="K227" i="7059" s="1"/>
  <c r="R228" i="7059" s="1"/>
  <c r="P228" i="7059"/>
  <c r="I699" i="7059"/>
  <c r="M100" i="7049"/>
  <c r="I113" i="7059"/>
  <c r="G114" i="7049"/>
  <c r="P587" i="7059"/>
  <c r="Q586" i="7059"/>
  <c r="K586" i="7059" s="1"/>
  <c r="CP410" i="7059"/>
  <c r="CJ411" i="7059"/>
  <c r="Q118" i="7059"/>
  <c r="K118" i="7059" s="1"/>
  <c r="P119" i="7059"/>
  <c r="AT27" i="7059"/>
  <c r="AC26" i="7059"/>
  <c r="AD26" i="7059" s="1"/>
  <c r="AE26" i="7059" s="1"/>
  <c r="AF26" i="7059" s="1"/>
  <c r="AG26" i="7059" s="1"/>
  <c r="AH26" i="7059" s="1"/>
  <c r="AI26" i="7059" s="1"/>
  <c r="AJ26" i="7059" s="1"/>
  <c r="AL26" i="7059" s="1"/>
  <c r="AM26" i="7059" s="1"/>
  <c r="AN26" i="7059" s="1"/>
  <c r="AO26" i="7059" s="1"/>
  <c r="AP26" i="7059" s="1"/>
  <c r="AQ26" i="7059" s="1"/>
  <c r="AR26" i="7059" s="1"/>
  <c r="AS26" i="7059" s="1"/>
  <c r="U39" i="7059" l="1"/>
  <c r="V39" i="7059" s="1"/>
  <c r="Y30" i="7059" s="1"/>
  <c r="AT29" i="7059"/>
  <c r="AT28" i="7059"/>
  <c r="J29" i="7049"/>
  <c r="AA27" i="7059"/>
  <c r="AU27" i="7059" s="1"/>
  <c r="K29" i="7049" s="1"/>
  <c r="CP411" i="7059"/>
  <c r="CJ412" i="7059"/>
  <c r="Q654" i="7059"/>
  <c r="K654" i="7059" s="1"/>
  <c r="P655" i="7059"/>
  <c r="P1179" i="7059"/>
  <c r="Q1178" i="7059"/>
  <c r="K1178" i="7059" s="1"/>
  <c r="Z49" i="7059"/>
  <c r="P313" i="7059"/>
  <c r="Q312" i="7059"/>
  <c r="K312" i="7059" s="1"/>
  <c r="P588" i="7059"/>
  <c r="Q587" i="7059"/>
  <c r="K587" i="7059" s="1"/>
  <c r="I700" i="7059"/>
  <c r="M101" i="7049"/>
  <c r="P229" i="7059"/>
  <c r="Q228" i="7059"/>
  <c r="K228" i="7059" s="1"/>
  <c r="R229" i="7059" s="1"/>
  <c r="P454" i="7059"/>
  <c r="Q453" i="7059"/>
  <c r="K453" i="7059" s="1"/>
  <c r="P1254" i="7059"/>
  <c r="Q1253" i="7059"/>
  <c r="Q67" i="7059"/>
  <c r="K67" i="7059" s="1"/>
  <c r="P68" i="7059"/>
  <c r="I28" i="7049"/>
  <c r="AB23" i="7055"/>
  <c r="AC24" i="7055" s="1"/>
  <c r="P120" i="7059"/>
  <c r="Q119" i="7059"/>
  <c r="K119" i="7059" s="1"/>
  <c r="I114" i="7059"/>
  <c r="G115" i="7049"/>
  <c r="K1252" i="7059"/>
  <c r="AC27" i="7059" l="1"/>
  <c r="AD27" i="7059" s="1"/>
  <c r="AE27" i="7059" s="1"/>
  <c r="AF27" i="7059" s="1"/>
  <c r="AG27" i="7059" s="1"/>
  <c r="AH27" i="7059" s="1"/>
  <c r="AI27" i="7059" s="1"/>
  <c r="AJ27" i="7059" s="1"/>
  <c r="AL27" i="7059" s="1"/>
  <c r="AM27" i="7059" s="1"/>
  <c r="AN27" i="7059" s="1"/>
  <c r="AO27" i="7059" s="1"/>
  <c r="AP27" i="7059" s="1"/>
  <c r="AQ27" i="7059" s="1"/>
  <c r="AR27" i="7059" s="1"/>
  <c r="AS27" i="7059" s="1"/>
  <c r="AB24" i="7055" s="1"/>
  <c r="AC25" i="7055" s="1"/>
  <c r="U40" i="7059"/>
  <c r="V40" i="7059" s="1"/>
  <c r="U41" i="7059" s="1"/>
  <c r="Q1254" i="7059"/>
  <c r="P1255" i="7059"/>
  <c r="P589" i="7059"/>
  <c r="Q588" i="7059"/>
  <c r="K588" i="7059" s="1"/>
  <c r="P656" i="7059"/>
  <c r="Q655" i="7059"/>
  <c r="K655" i="7059" s="1"/>
  <c r="Q229" i="7059"/>
  <c r="K229" i="7059" s="1"/>
  <c r="R230" i="7059" s="1"/>
  <c r="P230" i="7059"/>
  <c r="Q1179" i="7059"/>
  <c r="K1179" i="7059" s="1"/>
  <c r="P1180" i="7059"/>
  <c r="Q68" i="7059"/>
  <c r="K68" i="7059" s="1"/>
  <c r="P69" i="7059"/>
  <c r="AT30" i="7059"/>
  <c r="P121" i="7059"/>
  <c r="Q120" i="7059"/>
  <c r="K120" i="7059" s="1"/>
  <c r="P455" i="7059"/>
  <c r="Q454" i="7059"/>
  <c r="K454" i="7059" s="1"/>
  <c r="I701" i="7059"/>
  <c r="M102" i="7049"/>
  <c r="Z50" i="7059"/>
  <c r="J31" i="7049"/>
  <c r="I115" i="7059"/>
  <c r="G116" i="7049"/>
  <c r="Q313" i="7059"/>
  <c r="K313" i="7059" s="1"/>
  <c r="P314" i="7059"/>
  <c r="J30" i="7049"/>
  <c r="AA28" i="7059"/>
  <c r="AU28" i="7059" s="1"/>
  <c r="K30" i="7049" s="1"/>
  <c r="K1253" i="7059"/>
  <c r="CP412" i="7059"/>
  <c r="CJ413" i="7059"/>
  <c r="CP413" i="7059" s="1"/>
  <c r="I29" i="7049" l="1"/>
  <c r="V41" i="7059"/>
  <c r="I702" i="7059"/>
  <c r="M103" i="7049"/>
  <c r="Q121" i="7059"/>
  <c r="K121" i="7059" s="1"/>
  <c r="P122" i="7059"/>
  <c r="Y31" i="7059"/>
  <c r="K1254" i="7059"/>
  <c r="P231" i="7059"/>
  <c r="Q230" i="7059"/>
  <c r="K230" i="7059" s="1"/>
  <c r="P1256" i="7059"/>
  <c r="Q1255" i="7059"/>
  <c r="AA29" i="7059"/>
  <c r="I116" i="7059"/>
  <c r="G117" i="7049"/>
  <c r="J32" i="7049"/>
  <c r="P1181" i="7059"/>
  <c r="Q1180" i="7059"/>
  <c r="K1180" i="7059" s="1"/>
  <c r="Q69" i="7059"/>
  <c r="K69" i="7059" s="1"/>
  <c r="P70" i="7059"/>
  <c r="AC28" i="7059"/>
  <c r="AD28" i="7059" s="1"/>
  <c r="AE28" i="7059" s="1"/>
  <c r="AF28" i="7059" s="1"/>
  <c r="AG28" i="7059" s="1"/>
  <c r="AH28" i="7059" s="1"/>
  <c r="AI28" i="7059" s="1"/>
  <c r="AJ28" i="7059" s="1"/>
  <c r="AL28" i="7059" s="1"/>
  <c r="AM28" i="7059" s="1"/>
  <c r="AN28" i="7059" s="1"/>
  <c r="AO28" i="7059" s="1"/>
  <c r="AP28" i="7059" s="1"/>
  <c r="AQ28" i="7059" s="1"/>
  <c r="AR28" i="7059" s="1"/>
  <c r="AS28" i="7059" s="1"/>
  <c r="P315" i="7059"/>
  <c r="Q314" i="7059"/>
  <c r="K314" i="7059" s="1"/>
  <c r="Z51" i="7059"/>
  <c r="P456" i="7059"/>
  <c r="Q455" i="7059"/>
  <c r="K455" i="7059" s="1"/>
  <c r="P657" i="7059"/>
  <c r="Q656" i="7059"/>
  <c r="K656" i="7059" s="1"/>
  <c r="Q589" i="7059"/>
  <c r="K589" i="7059" s="1"/>
  <c r="P590" i="7059"/>
  <c r="Z52" i="7059" l="1"/>
  <c r="Q1181" i="7059"/>
  <c r="K1181" i="7059" s="1"/>
  <c r="P1182" i="7059"/>
  <c r="Q657" i="7059"/>
  <c r="K657" i="7059" s="1"/>
  <c r="P658" i="7059"/>
  <c r="AB25" i="7055"/>
  <c r="AC26" i="7055" s="1"/>
  <c r="I30" i="7049"/>
  <c r="Q1256" i="7059"/>
  <c r="P1257" i="7059"/>
  <c r="P71" i="7059"/>
  <c r="Q70" i="7059"/>
  <c r="K70" i="7059" s="1"/>
  <c r="I117" i="7059"/>
  <c r="G118" i="7049"/>
  <c r="I703" i="7059"/>
  <c r="M104" i="7049"/>
  <c r="Q590" i="7059"/>
  <c r="K590" i="7059" s="1"/>
  <c r="P591" i="7059"/>
  <c r="Q591" i="7059" s="1"/>
  <c r="K591" i="7059" s="1"/>
  <c r="AU29" i="7059"/>
  <c r="K31" i="7049" s="1"/>
  <c r="AC29" i="7059"/>
  <c r="AD29" i="7059" s="1"/>
  <c r="AE29" i="7059" s="1"/>
  <c r="AF29" i="7059" s="1"/>
  <c r="AG29" i="7059" s="1"/>
  <c r="AH29" i="7059" s="1"/>
  <c r="AI29" i="7059" s="1"/>
  <c r="AJ29" i="7059" s="1"/>
  <c r="AL29" i="7059" s="1"/>
  <c r="AM29" i="7059" s="1"/>
  <c r="AN29" i="7059" s="1"/>
  <c r="AO29" i="7059" s="1"/>
  <c r="AP29" i="7059" s="1"/>
  <c r="AQ29" i="7059" s="1"/>
  <c r="AR29" i="7059" s="1"/>
  <c r="AS29" i="7059" s="1"/>
  <c r="P232" i="7059"/>
  <c r="Q231" i="7059"/>
  <c r="AT31" i="7059"/>
  <c r="P123" i="7059"/>
  <c r="Q122" i="7059"/>
  <c r="K122" i="7059" s="1"/>
  <c r="Y32" i="7059"/>
  <c r="Q456" i="7059"/>
  <c r="K456" i="7059" s="1"/>
  <c r="P457" i="7059"/>
  <c r="Q315" i="7059"/>
  <c r="K315" i="7059" s="1"/>
  <c r="P316" i="7059"/>
  <c r="AA30" i="7059"/>
  <c r="K1255" i="7059"/>
  <c r="U42" i="7059"/>
  <c r="I31" i="7049" l="1"/>
  <c r="AB26" i="7055"/>
  <c r="AC27" i="7055" s="1"/>
  <c r="P72" i="7059"/>
  <c r="Q72" i="7059" s="1"/>
  <c r="K72" i="7059" s="1"/>
  <c r="Q71" i="7059"/>
  <c r="K71" i="7059" s="1"/>
  <c r="V42" i="7059"/>
  <c r="U43" i="7059" s="1"/>
  <c r="Q1182" i="7059"/>
  <c r="K1182" i="7059" s="1"/>
  <c r="P1183" i="7059"/>
  <c r="AT32" i="7059"/>
  <c r="I704" i="7059"/>
  <c r="M105" i="7049"/>
  <c r="K231" i="7059"/>
  <c r="Q1257" i="7059"/>
  <c r="P1258" i="7059"/>
  <c r="P659" i="7059"/>
  <c r="Q658" i="7059"/>
  <c r="K658" i="7059" s="1"/>
  <c r="AU30" i="7059"/>
  <c r="K32" i="7049" s="1"/>
  <c r="AC30" i="7059"/>
  <c r="AD30" i="7059" s="1"/>
  <c r="AE30" i="7059" s="1"/>
  <c r="AF30" i="7059" s="1"/>
  <c r="AG30" i="7059" s="1"/>
  <c r="AH30" i="7059" s="1"/>
  <c r="AI30" i="7059" s="1"/>
  <c r="AJ30" i="7059" s="1"/>
  <c r="AL30" i="7059" s="1"/>
  <c r="AM30" i="7059" s="1"/>
  <c r="AN30" i="7059" s="1"/>
  <c r="AO30" i="7059" s="1"/>
  <c r="AP30" i="7059" s="1"/>
  <c r="AQ30" i="7059" s="1"/>
  <c r="AR30" i="7059" s="1"/>
  <c r="AS30" i="7059" s="1"/>
  <c r="AA31" i="7059"/>
  <c r="AU31" i="7059" s="1"/>
  <c r="K33" i="7049" s="1"/>
  <c r="J33" i="7049"/>
  <c r="Q316" i="7059"/>
  <c r="K316" i="7059" s="1"/>
  <c r="P317" i="7059"/>
  <c r="P458" i="7059"/>
  <c r="Q457" i="7059"/>
  <c r="K457" i="7059" s="1"/>
  <c r="P124" i="7059"/>
  <c r="Q123" i="7059"/>
  <c r="K123" i="7059" s="1"/>
  <c r="P233" i="7059"/>
  <c r="Q232" i="7059"/>
  <c r="I118" i="7059"/>
  <c r="G119" i="7049"/>
  <c r="K1256" i="7059"/>
  <c r="Z53" i="7059"/>
  <c r="Z54" i="7059" l="1"/>
  <c r="I119" i="7059"/>
  <c r="G120" i="7049"/>
  <c r="P1184" i="7059"/>
  <c r="Q1183" i="7059"/>
  <c r="K1183" i="7059" s="1"/>
  <c r="K232" i="7059"/>
  <c r="AC31" i="7059"/>
  <c r="AD31" i="7059" s="1"/>
  <c r="AE31" i="7059" s="1"/>
  <c r="AF31" i="7059" s="1"/>
  <c r="AG31" i="7059" s="1"/>
  <c r="AH31" i="7059" s="1"/>
  <c r="AI31" i="7059" s="1"/>
  <c r="AJ31" i="7059" s="1"/>
  <c r="AL31" i="7059" s="1"/>
  <c r="AM31" i="7059" s="1"/>
  <c r="AN31" i="7059" s="1"/>
  <c r="AO31" i="7059" s="1"/>
  <c r="AP31" i="7059" s="1"/>
  <c r="AQ31" i="7059" s="1"/>
  <c r="AR31" i="7059" s="1"/>
  <c r="AS31" i="7059" s="1"/>
  <c r="K1257" i="7059"/>
  <c r="I705" i="7059"/>
  <c r="M106" i="7049"/>
  <c r="Q124" i="7059"/>
  <c r="K124" i="7059" s="1"/>
  <c r="P125" i="7059"/>
  <c r="Q1258" i="7059"/>
  <c r="P1259" i="7059"/>
  <c r="Q233" i="7059"/>
  <c r="P234" i="7059"/>
  <c r="P459" i="7059"/>
  <c r="Q458" i="7059"/>
  <c r="K458" i="7059" s="1"/>
  <c r="J34" i="7049"/>
  <c r="AA32" i="7059"/>
  <c r="V43" i="7059"/>
  <c r="U44" i="7059" s="1"/>
  <c r="I32" i="7049"/>
  <c r="AB27" i="7055"/>
  <c r="AC28" i="7055" s="1"/>
  <c r="P318" i="7059"/>
  <c r="Q317" i="7059"/>
  <c r="K317" i="7059" s="1"/>
  <c r="P660" i="7059"/>
  <c r="Q659" i="7059"/>
  <c r="K659" i="7059" s="1"/>
  <c r="Y33" i="7059"/>
  <c r="Y34" i="7059"/>
  <c r="AT34" i="7059" l="1"/>
  <c r="P460" i="7059"/>
  <c r="Q459" i="7059"/>
  <c r="K459" i="7059" s="1"/>
  <c r="K1258" i="7059"/>
  <c r="AT33" i="7059"/>
  <c r="P661" i="7059"/>
  <c r="Q660" i="7059"/>
  <c r="K660" i="7059" s="1"/>
  <c r="P235" i="7059"/>
  <c r="Q234" i="7059"/>
  <c r="P126" i="7059"/>
  <c r="Q125" i="7059"/>
  <c r="K125" i="7059" s="1"/>
  <c r="I120" i="7059"/>
  <c r="G121" i="7049"/>
  <c r="I706" i="7059"/>
  <c r="M107" i="7049"/>
  <c r="AC32" i="7059"/>
  <c r="AD32" i="7059" s="1"/>
  <c r="AE32" i="7059" s="1"/>
  <c r="AF32" i="7059" s="1"/>
  <c r="AG32" i="7059" s="1"/>
  <c r="AH32" i="7059" s="1"/>
  <c r="AI32" i="7059" s="1"/>
  <c r="AJ32" i="7059" s="1"/>
  <c r="AL32" i="7059" s="1"/>
  <c r="AM32" i="7059" s="1"/>
  <c r="AN32" i="7059" s="1"/>
  <c r="AO32" i="7059" s="1"/>
  <c r="AP32" i="7059" s="1"/>
  <c r="AQ32" i="7059" s="1"/>
  <c r="AR32" i="7059" s="1"/>
  <c r="AS32" i="7059" s="1"/>
  <c r="K233" i="7059"/>
  <c r="Q318" i="7059"/>
  <c r="K318" i="7059" s="1"/>
  <c r="P319" i="7059"/>
  <c r="V44" i="7059"/>
  <c r="U45" i="7059" s="1"/>
  <c r="P1260" i="7059"/>
  <c r="Q1259" i="7059"/>
  <c r="AB28" i="7055"/>
  <c r="AC29" i="7055" s="1"/>
  <c r="I33" i="7049"/>
  <c r="Q1184" i="7059"/>
  <c r="K1184" i="7059" s="1"/>
  <c r="P1185" i="7059"/>
  <c r="Z55" i="7059"/>
  <c r="Y35" i="7059" l="1"/>
  <c r="I121" i="7059"/>
  <c r="G122" i="7049"/>
  <c r="Q235" i="7059"/>
  <c r="P236" i="7059"/>
  <c r="Q460" i="7059"/>
  <c r="K460" i="7059" s="1"/>
  <c r="P461" i="7059"/>
  <c r="K234" i="7059"/>
  <c r="AB29" i="7055"/>
  <c r="AC30" i="7055" s="1"/>
  <c r="I34" i="7049"/>
  <c r="I707" i="7059"/>
  <c r="M108" i="7049"/>
  <c r="J36" i="7049"/>
  <c r="V45" i="7059"/>
  <c r="Y36" i="7059" s="1"/>
  <c r="AA33" i="7059"/>
  <c r="AC33" i="7059" s="1"/>
  <c r="AD33" i="7059" s="1"/>
  <c r="AE33" i="7059" s="1"/>
  <c r="AF33" i="7059" s="1"/>
  <c r="AG33" i="7059" s="1"/>
  <c r="AH33" i="7059" s="1"/>
  <c r="AI33" i="7059" s="1"/>
  <c r="AJ33" i="7059" s="1"/>
  <c r="AL33" i="7059" s="1"/>
  <c r="AM33" i="7059" s="1"/>
  <c r="AN33" i="7059" s="1"/>
  <c r="AO33" i="7059" s="1"/>
  <c r="AP33" i="7059" s="1"/>
  <c r="AQ33" i="7059" s="1"/>
  <c r="AR33" i="7059" s="1"/>
  <c r="AS33" i="7059" s="1"/>
  <c r="J35" i="7049"/>
  <c r="Z56" i="7059"/>
  <c r="Q1185" i="7059"/>
  <c r="K1185" i="7059" s="1"/>
  <c r="P1186" i="7059"/>
  <c r="K1259" i="7059"/>
  <c r="Q319" i="7059"/>
  <c r="K319" i="7059" s="1"/>
  <c r="P320" i="7059"/>
  <c r="P1261" i="7059"/>
  <c r="Q1260" i="7059"/>
  <c r="AU32" i="7059"/>
  <c r="K34" i="7049" s="1"/>
  <c r="P127" i="7059"/>
  <c r="Q126" i="7059"/>
  <c r="K126" i="7059" s="1"/>
  <c r="Q661" i="7059"/>
  <c r="K661" i="7059" s="1"/>
  <c r="P662" i="7059"/>
  <c r="U46" i="7059" l="1"/>
  <c r="V46" i="7059" s="1"/>
  <c r="U47" i="7059" s="1"/>
  <c r="AB30" i="7055"/>
  <c r="AC31" i="7055" s="1"/>
  <c r="I35" i="7049"/>
  <c r="Q1261" i="7059"/>
  <c r="P1262" i="7059"/>
  <c r="P237" i="7059"/>
  <c r="Q236" i="7059"/>
  <c r="AT35" i="7059"/>
  <c r="AT36" i="7059"/>
  <c r="P1187" i="7059"/>
  <c r="Q1186" i="7059"/>
  <c r="K1186" i="7059" s="1"/>
  <c r="I708" i="7059"/>
  <c r="M109" i="7049"/>
  <c r="K235" i="7059"/>
  <c r="P128" i="7059"/>
  <c r="Q127" i="7059"/>
  <c r="K127" i="7059" s="1"/>
  <c r="Z57" i="7059"/>
  <c r="I122" i="7059"/>
  <c r="G123" i="7049"/>
  <c r="Q662" i="7059"/>
  <c r="K662" i="7059" s="1"/>
  <c r="P663" i="7059"/>
  <c r="P321" i="7059"/>
  <c r="Q320" i="7059"/>
  <c r="K320" i="7059" s="1"/>
  <c r="K1260" i="7059"/>
  <c r="AU33" i="7059"/>
  <c r="K35" i="7049" s="1"/>
  <c r="AA34" i="7059"/>
  <c r="P462" i="7059"/>
  <c r="Q461" i="7059"/>
  <c r="K461" i="7059" s="1"/>
  <c r="Y37" i="7059" l="1"/>
  <c r="AT37" i="7059" s="1"/>
  <c r="Z58" i="7059"/>
  <c r="Q663" i="7059"/>
  <c r="K663" i="7059" s="1"/>
  <c r="P664" i="7059"/>
  <c r="P463" i="7059"/>
  <c r="Q462" i="7059"/>
  <c r="K462" i="7059" s="1"/>
  <c r="I709" i="7059"/>
  <c r="M110" i="7049"/>
  <c r="V47" i="7059"/>
  <c r="U48" i="7059" s="1"/>
  <c r="K236" i="7059"/>
  <c r="AC34" i="7059"/>
  <c r="AD34" i="7059" s="1"/>
  <c r="AE34" i="7059" s="1"/>
  <c r="AF34" i="7059" s="1"/>
  <c r="AG34" i="7059" s="1"/>
  <c r="AH34" i="7059" s="1"/>
  <c r="AI34" i="7059" s="1"/>
  <c r="AJ34" i="7059" s="1"/>
  <c r="AL34" i="7059" s="1"/>
  <c r="AM34" i="7059" s="1"/>
  <c r="AN34" i="7059" s="1"/>
  <c r="AO34" i="7059" s="1"/>
  <c r="AP34" i="7059" s="1"/>
  <c r="AQ34" i="7059" s="1"/>
  <c r="AR34" i="7059" s="1"/>
  <c r="AS34" i="7059" s="1"/>
  <c r="P1188" i="7059"/>
  <c r="Q1187" i="7059"/>
  <c r="K1187" i="7059" s="1"/>
  <c r="Q237" i="7059"/>
  <c r="P238" i="7059"/>
  <c r="K1261" i="7059"/>
  <c r="P322" i="7059"/>
  <c r="Q321" i="7059"/>
  <c r="K321" i="7059" s="1"/>
  <c r="I123" i="7059"/>
  <c r="G124" i="7049"/>
  <c r="P129" i="7059"/>
  <c r="Q128" i="7059"/>
  <c r="K128" i="7059" s="1"/>
  <c r="J38" i="7049"/>
  <c r="J37" i="7049"/>
  <c r="AA35" i="7059"/>
  <c r="AA36" i="7059" s="1"/>
  <c r="Q1262" i="7059"/>
  <c r="P1263" i="7059"/>
  <c r="AC35" i="7059" l="1"/>
  <c r="AD35" i="7059" s="1"/>
  <c r="AE35" i="7059" s="1"/>
  <c r="AF35" i="7059" s="1"/>
  <c r="AG35" i="7059" s="1"/>
  <c r="AH35" i="7059" s="1"/>
  <c r="AI35" i="7059" s="1"/>
  <c r="AJ35" i="7059" s="1"/>
  <c r="AL35" i="7059" s="1"/>
  <c r="AM35" i="7059" s="1"/>
  <c r="AN35" i="7059" s="1"/>
  <c r="AO35" i="7059" s="1"/>
  <c r="AP35" i="7059" s="1"/>
  <c r="AQ35" i="7059" s="1"/>
  <c r="AR35" i="7059" s="1"/>
  <c r="AS35" i="7059" s="1"/>
  <c r="AB32" i="7055" s="1"/>
  <c r="AC36" i="7059"/>
  <c r="AD36" i="7059" s="1"/>
  <c r="AE36" i="7059" s="1"/>
  <c r="J39" i="7049"/>
  <c r="AA37" i="7059"/>
  <c r="Q664" i="7059"/>
  <c r="K664" i="7059" s="1"/>
  <c r="R665" i="7059" s="1"/>
  <c r="P665" i="7059"/>
  <c r="I124" i="7059"/>
  <c r="G125" i="7049"/>
  <c r="K237" i="7059"/>
  <c r="I710" i="7059"/>
  <c r="M111" i="7049"/>
  <c r="I36" i="7049"/>
  <c r="AB31" i="7055"/>
  <c r="AC32" i="7055" s="1"/>
  <c r="V48" i="7059"/>
  <c r="Z59" i="7059"/>
  <c r="Q238" i="7059"/>
  <c r="P239" i="7059"/>
  <c r="Q1188" i="7059"/>
  <c r="K1188" i="7059" s="1"/>
  <c r="P1189" i="7059"/>
  <c r="Q1263" i="7059"/>
  <c r="P1264" i="7059"/>
  <c r="K1262" i="7059"/>
  <c r="P130" i="7059"/>
  <c r="Q129" i="7059"/>
  <c r="K129" i="7059" s="1"/>
  <c r="P323" i="7059"/>
  <c r="Q322" i="7059"/>
  <c r="K322" i="7059" s="1"/>
  <c r="R323" i="7059" s="1"/>
  <c r="AU34" i="7059"/>
  <c r="K36" i="7049" s="1"/>
  <c r="Y38" i="7059"/>
  <c r="Q463" i="7059"/>
  <c r="K463" i="7059" s="1"/>
  <c r="P464" i="7059"/>
  <c r="AU35" i="7059" l="1"/>
  <c r="K37" i="7049" s="1"/>
  <c r="AF36" i="7059"/>
  <c r="AG36" i="7059" s="1"/>
  <c r="AH36" i="7059" s="1"/>
  <c r="AI36" i="7059" s="1"/>
  <c r="AJ36" i="7059" s="1"/>
  <c r="AL36" i="7059" s="1"/>
  <c r="AM36" i="7059" s="1"/>
  <c r="AN36" i="7059" s="1"/>
  <c r="AO36" i="7059" s="1"/>
  <c r="AP36" i="7059" s="1"/>
  <c r="AQ36" i="7059" s="1"/>
  <c r="AR36" i="7059" s="1"/>
  <c r="AS36" i="7059" s="1"/>
  <c r="AB33" i="7055" s="1"/>
  <c r="I37" i="7049"/>
  <c r="AC33" i="7055"/>
  <c r="AT38" i="7059"/>
  <c r="Q1264" i="7059"/>
  <c r="P1265" i="7059"/>
  <c r="Z60" i="7059"/>
  <c r="Q130" i="7059"/>
  <c r="K130" i="7059" s="1"/>
  <c r="P131" i="7059"/>
  <c r="K1263" i="7059"/>
  <c r="U49" i="7059"/>
  <c r="I711" i="7059"/>
  <c r="M112" i="7049"/>
  <c r="I125" i="7059"/>
  <c r="G126" i="7049"/>
  <c r="Q464" i="7059"/>
  <c r="K464" i="7059" s="1"/>
  <c r="P465" i="7059"/>
  <c r="Q239" i="7059"/>
  <c r="P240" i="7059"/>
  <c r="P1190" i="7059"/>
  <c r="Q1189" i="7059"/>
  <c r="K1189" i="7059" s="1"/>
  <c r="K238" i="7059"/>
  <c r="Y39" i="7059"/>
  <c r="Q323" i="7059"/>
  <c r="K323" i="7059" s="1"/>
  <c r="R324" i="7059" s="1"/>
  <c r="P324" i="7059"/>
  <c r="Q665" i="7059"/>
  <c r="K665" i="7059" s="1"/>
  <c r="R666" i="7059" s="1"/>
  <c r="P666" i="7059"/>
  <c r="AC37" i="7059"/>
  <c r="AD37" i="7059" s="1"/>
  <c r="AE37" i="7059" s="1"/>
  <c r="AF37" i="7059" s="1"/>
  <c r="AG37" i="7059" s="1"/>
  <c r="AU36" i="7059"/>
  <c r="K38" i="7049" s="1"/>
  <c r="AH37" i="7059" l="1"/>
  <c r="AI37" i="7059" s="1"/>
  <c r="AJ37" i="7059" s="1"/>
  <c r="AL37" i="7059" s="1"/>
  <c r="AM37" i="7059" s="1"/>
  <c r="AN37" i="7059" s="1"/>
  <c r="AO37" i="7059" s="1"/>
  <c r="AP37" i="7059" s="1"/>
  <c r="AQ37" i="7059" s="1"/>
  <c r="AR37" i="7059" s="1"/>
  <c r="AS37" i="7059" s="1"/>
  <c r="AU37" i="7059" s="1"/>
  <c r="K39" i="7049" s="1"/>
  <c r="AC34" i="7055"/>
  <c r="I38" i="7049"/>
  <c r="K239" i="7059"/>
  <c r="Q240" i="7059"/>
  <c r="P241" i="7059"/>
  <c r="Q1265" i="7059"/>
  <c r="P1266" i="7059"/>
  <c r="Q465" i="7059"/>
  <c r="K465" i="7059" s="1"/>
  <c r="P466" i="7059"/>
  <c r="V49" i="7059"/>
  <c r="AA38" i="7059"/>
  <c r="AC38" i="7059" s="1"/>
  <c r="AD38" i="7059" s="1"/>
  <c r="AE38" i="7059" s="1"/>
  <c r="AF38" i="7059" s="1"/>
  <c r="AG38" i="7059" s="1"/>
  <c r="AH38" i="7059" s="1"/>
  <c r="AI38" i="7059" s="1"/>
  <c r="J40" i="7049"/>
  <c r="AT39" i="7059"/>
  <c r="P132" i="7059"/>
  <c r="Q131" i="7059"/>
  <c r="K131" i="7059" s="1"/>
  <c r="P325" i="7059"/>
  <c r="Q324" i="7059"/>
  <c r="K324" i="7059" s="1"/>
  <c r="R325" i="7059" s="1"/>
  <c r="Q1190" i="7059"/>
  <c r="K1190" i="7059" s="1"/>
  <c r="P1191" i="7059"/>
  <c r="I712" i="7059"/>
  <c r="M113" i="7049"/>
  <c r="K1264" i="7059"/>
  <c r="Q666" i="7059"/>
  <c r="K666" i="7059" s="1"/>
  <c r="R667" i="7059" s="1"/>
  <c r="P667" i="7059"/>
  <c r="I126" i="7059"/>
  <c r="G127" i="7049"/>
  <c r="Z61" i="7059"/>
  <c r="AJ38" i="7059" l="1"/>
  <c r="AL38" i="7059" s="1"/>
  <c r="AM38" i="7059" s="1"/>
  <c r="AN38" i="7059" s="1"/>
  <c r="AO38" i="7059" s="1"/>
  <c r="AP38" i="7059" s="1"/>
  <c r="AQ38" i="7059" s="1"/>
  <c r="AR38" i="7059" s="1"/>
  <c r="AS38" i="7059" s="1"/>
  <c r="I40" i="7049" s="1"/>
  <c r="AB34" i="7055"/>
  <c r="AC35" i="7055" s="1"/>
  <c r="I39" i="7049"/>
  <c r="Z62" i="7059"/>
  <c r="Q241" i="7059"/>
  <c r="P242" i="7059"/>
  <c r="I713" i="7059"/>
  <c r="M114" i="7049"/>
  <c r="Y40" i="7059"/>
  <c r="P1192" i="7059"/>
  <c r="Q1191" i="7059"/>
  <c r="K1191" i="7059" s="1"/>
  <c r="U50" i="7059"/>
  <c r="K240" i="7059"/>
  <c r="P326" i="7059"/>
  <c r="Q325" i="7059"/>
  <c r="K325" i="7059" s="1"/>
  <c r="R326" i="7059" s="1"/>
  <c r="I127" i="7059"/>
  <c r="G128" i="7049"/>
  <c r="P133" i="7059"/>
  <c r="Q132" i="7059"/>
  <c r="K132" i="7059" s="1"/>
  <c r="P467" i="7059"/>
  <c r="Q466" i="7059"/>
  <c r="K466" i="7059" s="1"/>
  <c r="P1267" i="7059"/>
  <c r="Q1266" i="7059"/>
  <c r="K1266" i="7059" s="1"/>
  <c r="Q667" i="7059"/>
  <c r="K667" i="7059" s="1"/>
  <c r="R668" i="7059" s="1"/>
  <c r="P668" i="7059"/>
  <c r="AA39" i="7059"/>
  <c r="AC39" i="7059" s="1"/>
  <c r="AD39" i="7059" s="1"/>
  <c r="AE39" i="7059" s="1"/>
  <c r="AF39" i="7059" s="1"/>
  <c r="AG39" i="7059" s="1"/>
  <c r="AH39" i="7059" s="1"/>
  <c r="AI39" i="7059" s="1"/>
  <c r="AJ39" i="7059" s="1"/>
  <c r="AL39" i="7059" s="1"/>
  <c r="J41" i="7049"/>
  <c r="AU38" i="7059"/>
  <c r="K40" i="7049" s="1"/>
  <c r="K1265" i="7059"/>
  <c r="R1266" i="7059" s="1"/>
  <c r="AB35" i="7055" l="1"/>
  <c r="AC36" i="7055" s="1"/>
  <c r="AM39" i="7059"/>
  <c r="AN39" i="7059" s="1"/>
  <c r="AO39" i="7059" s="1"/>
  <c r="AP39" i="7059" s="1"/>
  <c r="AQ39" i="7059" s="1"/>
  <c r="AR39" i="7059" s="1"/>
  <c r="AS39" i="7059" s="1"/>
  <c r="AB36" i="7055" s="1"/>
  <c r="Q467" i="7059"/>
  <c r="K467" i="7059" s="1"/>
  <c r="P468" i="7059"/>
  <c r="I128" i="7059"/>
  <c r="G129" i="7049"/>
  <c r="R1267" i="7059"/>
  <c r="V50" i="7059"/>
  <c r="U51" i="7059" s="1"/>
  <c r="AT40" i="7059"/>
  <c r="I714" i="7059"/>
  <c r="M115" i="7049"/>
  <c r="Z63" i="7059"/>
  <c r="AU39" i="7059"/>
  <c r="K41" i="7049" s="1"/>
  <c r="P1268" i="7059"/>
  <c r="Q1267" i="7059"/>
  <c r="K1267" i="7059" s="1"/>
  <c r="P134" i="7059"/>
  <c r="Q133" i="7059"/>
  <c r="K133" i="7059" s="1"/>
  <c r="P327" i="7059"/>
  <c r="Q326" i="7059"/>
  <c r="K326" i="7059" s="1"/>
  <c r="R327" i="7059" s="1"/>
  <c r="Q242" i="7059"/>
  <c r="P243" i="7059"/>
  <c r="Q668" i="7059"/>
  <c r="K668" i="7059" s="1"/>
  <c r="R669" i="7059" s="1"/>
  <c r="P669" i="7059"/>
  <c r="Q1192" i="7059"/>
  <c r="K1192" i="7059" s="1"/>
  <c r="P1193" i="7059"/>
  <c r="K241" i="7059"/>
  <c r="I41" i="7049" l="1"/>
  <c r="R1268" i="7059"/>
  <c r="Q669" i="7059"/>
  <c r="K669" i="7059" s="1"/>
  <c r="R670" i="7059" s="1"/>
  <c r="P670" i="7059"/>
  <c r="I715" i="7059"/>
  <c r="M116" i="7049"/>
  <c r="V51" i="7059"/>
  <c r="U52" i="7059" s="1"/>
  <c r="P469" i="7059"/>
  <c r="Q468" i="7059"/>
  <c r="K468" i="7059" s="1"/>
  <c r="Q1193" i="7059"/>
  <c r="K1193" i="7059" s="1"/>
  <c r="P1194" i="7059"/>
  <c r="P244" i="7059"/>
  <c r="Q243" i="7059"/>
  <c r="K242" i="7059"/>
  <c r="Q134" i="7059"/>
  <c r="K134" i="7059" s="1"/>
  <c r="P135" i="7059"/>
  <c r="J42" i="7049"/>
  <c r="AA40" i="7059"/>
  <c r="AC40" i="7059" s="1"/>
  <c r="AD40" i="7059" s="1"/>
  <c r="AE40" i="7059" s="1"/>
  <c r="AF40" i="7059" s="1"/>
  <c r="AG40" i="7059" s="1"/>
  <c r="AH40" i="7059" s="1"/>
  <c r="AI40" i="7059" s="1"/>
  <c r="AJ40" i="7059" s="1"/>
  <c r="AL40" i="7059" s="1"/>
  <c r="AM40" i="7059" s="1"/>
  <c r="AN40" i="7059" s="1"/>
  <c r="AO40" i="7059" s="1"/>
  <c r="AP40" i="7059" s="1"/>
  <c r="AQ40" i="7059" s="1"/>
  <c r="AR40" i="7059" s="1"/>
  <c r="AS40" i="7059" s="1"/>
  <c r="AC37" i="7055"/>
  <c r="Z64" i="7059"/>
  <c r="P328" i="7059"/>
  <c r="Q327" i="7059"/>
  <c r="K327" i="7059" s="1"/>
  <c r="R328" i="7059" s="1"/>
  <c r="Q1268" i="7059"/>
  <c r="K1268" i="7059" s="1"/>
  <c r="P1269" i="7059"/>
  <c r="Y41" i="7059"/>
  <c r="I129" i="7059"/>
  <c r="G130" i="7049"/>
  <c r="R1269" i="7059" l="1"/>
  <c r="Y42" i="7059"/>
  <c r="AT42" i="7059" s="1"/>
  <c r="I42" i="7049"/>
  <c r="AB37" i="7055"/>
  <c r="I130" i="7059"/>
  <c r="G131" i="7049"/>
  <c r="AT41" i="7059"/>
  <c r="Z65" i="7059"/>
  <c r="P136" i="7059"/>
  <c r="Q135" i="7059"/>
  <c r="K135" i="7059" s="1"/>
  <c r="K243" i="7059"/>
  <c r="Q244" i="7059"/>
  <c r="P245" i="7059"/>
  <c r="P470" i="7059"/>
  <c r="Q469" i="7059"/>
  <c r="K469" i="7059" s="1"/>
  <c r="I716" i="7059"/>
  <c r="M117" i="7049"/>
  <c r="AU40" i="7059"/>
  <c r="K42" i="7049" s="1"/>
  <c r="P1195" i="7059"/>
  <c r="Q1194" i="7059"/>
  <c r="K1194" i="7059" s="1"/>
  <c r="V52" i="7059"/>
  <c r="Q670" i="7059"/>
  <c r="K670" i="7059" s="1"/>
  <c r="R671" i="7059" s="1"/>
  <c r="P671" i="7059"/>
  <c r="P329" i="7059"/>
  <c r="Q328" i="7059"/>
  <c r="K328" i="7059" s="1"/>
  <c r="R329" i="7059" s="1"/>
  <c r="P1270" i="7059"/>
  <c r="Q1269" i="7059"/>
  <c r="K1269" i="7059" s="1"/>
  <c r="R1270" i="7059" l="1"/>
  <c r="Y43" i="7059"/>
  <c r="Q329" i="7059"/>
  <c r="K329" i="7059" s="1"/>
  <c r="R330" i="7059" s="1"/>
  <c r="P330" i="7059"/>
  <c r="U53" i="7059"/>
  <c r="Q245" i="7059"/>
  <c r="P246" i="7059"/>
  <c r="J43" i="7049"/>
  <c r="AA41" i="7059"/>
  <c r="AA42" i="7059" s="1"/>
  <c r="AC38" i="7055"/>
  <c r="J44" i="7049"/>
  <c r="P672" i="7059"/>
  <c r="Q671" i="7059"/>
  <c r="K671" i="7059" s="1"/>
  <c r="R672" i="7059" s="1"/>
  <c r="P137" i="7059"/>
  <c r="Q136" i="7059"/>
  <c r="K136" i="7059" s="1"/>
  <c r="I717" i="7059"/>
  <c r="M118" i="7049"/>
  <c r="K244" i="7059"/>
  <c r="Q1270" i="7059"/>
  <c r="K1270" i="7059" s="1"/>
  <c r="P1271" i="7059"/>
  <c r="P1196" i="7059"/>
  <c r="Q1195" i="7059"/>
  <c r="K1195" i="7059" s="1"/>
  <c r="P471" i="7059"/>
  <c r="Q470" i="7059"/>
  <c r="K470" i="7059" s="1"/>
  <c r="Z66" i="7059"/>
  <c r="I131" i="7059"/>
  <c r="G132" i="7049"/>
  <c r="R1271" i="7059" l="1"/>
  <c r="Q1271" i="7059"/>
  <c r="K1271" i="7059" s="1"/>
  <c r="P1272" i="7059"/>
  <c r="P247" i="7059"/>
  <c r="Q246" i="7059"/>
  <c r="P673" i="7059"/>
  <c r="Q672" i="7059"/>
  <c r="K672" i="7059" s="1"/>
  <c r="K245" i="7059"/>
  <c r="AT43" i="7059"/>
  <c r="I132" i="7059"/>
  <c r="G133" i="7049"/>
  <c r="Z67" i="7059"/>
  <c r="V53" i="7059"/>
  <c r="U54" i="7059" s="1"/>
  <c r="Q471" i="7059"/>
  <c r="K471" i="7059" s="1"/>
  <c r="P472" i="7059"/>
  <c r="I718" i="7059"/>
  <c r="M119" i="7049"/>
  <c r="P1197" i="7059"/>
  <c r="Q1197" i="7059" s="1"/>
  <c r="K1197" i="7059" s="1"/>
  <c r="Q1196" i="7059"/>
  <c r="K1196" i="7059" s="1"/>
  <c r="P138" i="7059"/>
  <c r="Q137" i="7059"/>
  <c r="K137" i="7059" s="1"/>
  <c r="R138" i="7059" s="1"/>
  <c r="AC42" i="7059"/>
  <c r="AD42" i="7059" s="1"/>
  <c r="AE42" i="7059" s="1"/>
  <c r="AC41" i="7059"/>
  <c r="AD41" i="7059" s="1"/>
  <c r="AE41" i="7059" s="1"/>
  <c r="AF41" i="7059" s="1"/>
  <c r="AG41" i="7059" s="1"/>
  <c r="AH41" i="7059" s="1"/>
  <c r="AI41" i="7059" s="1"/>
  <c r="AJ41" i="7059" s="1"/>
  <c r="AL41" i="7059" s="1"/>
  <c r="AM41" i="7059" s="1"/>
  <c r="AN41" i="7059" s="1"/>
  <c r="AO41" i="7059" s="1"/>
  <c r="AP41" i="7059" s="1"/>
  <c r="AQ41" i="7059" s="1"/>
  <c r="AR41" i="7059" s="1"/>
  <c r="AS41" i="7059" s="1"/>
  <c r="P331" i="7059"/>
  <c r="Q330" i="7059"/>
  <c r="K330" i="7059" s="1"/>
  <c r="R1272" i="7059" l="1"/>
  <c r="AF42" i="7059"/>
  <c r="AG42" i="7059" s="1"/>
  <c r="AH42" i="7059" s="1"/>
  <c r="AI42" i="7059" s="1"/>
  <c r="AJ42" i="7059" s="1"/>
  <c r="AL42" i="7059" s="1"/>
  <c r="AM42" i="7059" s="1"/>
  <c r="AN42" i="7059" s="1"/>
  <c r="AO42" i="7059" s="1"/>
  <c r="AP42" i="7059" s="1"/>
  <c r="AQ42" i="7059" s="1"/>
  <c r="AR42" i="7059" s="1"/>
  <c r="AS42" i="7059" s="1"/>
  <c r="I44" i="7049" s="1"/>
  <c r="I43" i="7049"/>
  <c r="AB38" i="7055"/>
  <c r="AC39" i="7055" s="1"/>
  <c r="P473" i="7059"/>
  <c r="Q472" i="7059"/>
  <c r="K472" i="7059" s="1"/>
  <c r="AU41" i="7059"/>
  <c r="K43" i="7049" s="1"/>
  <c r="I133" i="7059"/>
  <c r="G134" i="7049"/>
  <c r="Q247" i="7059"/>
  <c r="P248" i="7059"/>
  <c r="J45" i="7049"/>
  <c r="AA43" i="7059"/>
  <c r="Z68" i="7059"/>
  <c r="Q673" i="7059"/>
  <c r="P674" i="7059"/>
  <c r="P1273" i="7059"/>
  <c r="Q1272" i="7059"/>
  <c r="K1272" i="7059" s="1"/>
  <c r="R1273" i="7059" s="1"/>
  <c r="V54" i="7059"/>
  <c r="U55" i="7059" s="1"/>
  <c r="P332" i="7059"/>
  <c r="Q331" i="7059"/>
  <c r="K331" i="7059" s="1"/>
  <c r="P139" i="7059"/>
  <c r="Q138" i="7059"/>
  <c r="K138" i="7059" s="1"/>
  <c r="R139" i="7059" s="1"/>
  <c r="I719" i="7059"/>
  <c r="M120" i="7049"/>
  <c r="Y44" i="7059"/>
  <c r="K246" i="7059"/>
  <c r="AU42" i="7059" l="1"/>
  <c r="K44" i="7049" s="1"/>
  <c r="AB39" i="7055"/>
  <c r="AC40" i="7055" s="1"/>
  <c r="Y45" i="7059"/>
  <c r="AT45" i="7059" s="1"/>
  <c r="I720" i="7059"/>
  <c r="M121" i="7049"/>
  <c r="Q332" i="7059"/>
  <c r="K332" i="7059" s="1"/>
  <c r="P333" i="7059"/>
  <c r="P1274" i="7059"/>
  <c r="Q1273" i="7059"/>
  <c r="K1273" i="7059" s="1"/>
  <c r="R1274" i="7059" s="1"/>
  <c r="Z69" i="7059"/>
  <c r="K247" i="7059"/>
  <c r="Q674" i="7059"/>
  <c r="P675" i="7059"/>
  <c r="P474" i="7059"/>
  <c r="Q473" i="7059"/>
  <c r="K473" i="7059" s="1"/>
  <c r="V55" i="7059"/>
  <c r="U56" i="7059" s="1"/>
  <c r="Q139" i="7059"/>
  <c r="K139" i="7059" s="1"/>
  <c r="R140" i="7059" s="1"/>
  <c r="P140" i="7059"/>
  <c r="K673" i="7059"/>
  <c r="I134" i="7059"/>
  <c r="G135" i="7049"/>
  <c r="AT44" i="7059"/>
  <c r="Q248" i="7059"/>
  <c r="P249" i="7059"/>
  <c r="P141" i="7059" l="1"/>
  <c r="Q140" i="7059"/>
  <c r="K140" i="7059" s="1"/>
  <c r="R141" i="7059" s="1"/>
  <c r="K674" i="7059"/>
  <c r="Z70" i="7059"/>
  <c r="K248" i="7059"/>
  <c r="Q474" i="7059"/>
  <c r="K474" i="7059" s="1"/>
  <c r="P475" i="7059"/>
  <c r="Q249" i="7059"/>
  <c r="P250" i="7059"/>
  <c r="V56" i="7059"/>
  <c r="U57" i="7059" s="1"/>
  <c r="Q1274" i="7059"/>
  <c r="K1274" i="7059" s="1"/>
  <c r="R1275" i="7059" s="1"/>
  <c r="P1275" i="7059"/>
  <c r="I721" i="7059"/>
  <c r="M122" i="7049"/>
  <c r="J47" i="7049"/>
  <c r="AA44" i="7059"/>
  <c r="J46" i="7049"/>
  <c r="I135" i="7059"/>
  <c r="G136" i="7049"/>
  <c r="Y46" i="7059"/>
  <c r="Q675" i="7059"/>
  <c r="P676" i="7059"/>
  <c r="P334" i="7059"/>
  <c r="Q333" i="7059"/>
  <c r="K333" i="7059" s="1"/>
  <c r="Y47" i="7059" l="1"/>
  <c r="AT47" i="7059" s="1"/>
  <c r="Q334" i="7059"/>
  <c r="K334" i="7059" s="1"/>
  <c r="P335" i="7059"/>
  <c r="Q1275" i="7059"/>
  <c r="K1275" i="7059" s="1"/>
  <c r="R1276" i="7059" s="1"/>
  <c r="P1276" i="7059"/>
  <c r="P251" i="7059"/>
  <c r="Q250" i="7059"/>
  <c r="Q676" i="7059"/>
  <c r="P677" i="7059"/>
  <c r="K249" i="7059"/>
  <c r="AC43" i="7059"/>
  <c r="AD43" i="7059" s="1"/>
  <c r="V57" i="7059"/>
  <c r="U58" i="7059" s="1"/>
  <c r="Q475" i="7059"/>
  <c r="K475" i="7059" s="1"/>
  <c r="P476" i="7059"/>
  <c r="Z71" i="7059"/>
  <c r="K675" i="7059"/>
  <c r="AT46" i="7059"/>
  <c r="I136" i="7059"/>
  <c r="G137" i="7049"/>
  <c r="AA45" i="7059"/>
  <c r="I722" i="7059"/>
  <c r="M123" i="7049"/>
  <c r="P142" i="7059"/>
  <c r="Q141" i="7059"/>
  <c r="K141" i="7059" s="1"/>
  <c r="R142" i="7059" s="1"/>
  <c r="P477" i="7059" l="1"/>
  <c r="Q477" i="7059" s="1"/>
  <c r="K477" i="7059" s="1"/>
  <c r="Q476" i="7059"/>
  <c r="K476" i="7059" s="1"/>
  <c r="P678" i="7059"/>
  <c r="Q677" i="7059"/>
  <c r="Q1276" i="7059"/>
  <c r="K1276" i="7059" s="1"/>
  <c r="R1277" i="7059" s="1"/>
  <c r="P1277" i="7059"/>
  <c r="J48" i="7049"/>
  <c r="AA46" i="7059"/>
  <c r="K676" i="7059"/>
  <c r="I137" i="7059"/>
  <c r="G138" i="7049"/>
  <c r="V58" i="7059"/>
  <c r="U59" i="7059" s="1"/>
  <c r="K250" i="7059"/>
  <c r="P336" i="7059"/>
  <c r="Q335" i="7059"/>
  <c r="K335" i="7059" s="1"/>
  <c r="P143" i="7059"/>
  <c r="Q142" i="7059"/>
  <c r="K142" i="7059" s="1"/>
  <c r="R143" i="7059" s="1"/>
  <c r="I723" i="7059"/>
  <c r="M124" i="7049"/>
  <c r="AA47" i="7059"/>
  <c r="J49" i="7049"/>
  <c r="AC44" i="7059"/>
  <c r="AD44" i="7059" s="1"/>
  <c r="Z72" i="7059"/>
  <c r="Y48" i="7059"/>
  <c r="Q251" i="7059"/>
  <c r="P252" i="7059"/>
  <c r="V59" i="7059" l="1"/>
  <c r="U60" i="7059" s="1"/>
  <c r="P253" i="7059"/>
  <c r="Q252" i="7059"/>
  <c r="K251" i="7059"/>
  <c r="Y49" i="7059"/>
  <c r="Z73" i="7059"/>
  <c r="P144" i="7059"/>
  <c r="Q143" i="7059"/>
  <c r="K143" i="7059" s="1"/>
  <c r="I138" i="7059"/>
  <c r="G139" i="7049"/>
  <c r="P1278" i="7059"/>
  <c r="Q1277" i="7059"/>
  <c r="K1277" i="7059" s="1"/>
  <c r="R1278" i="7059" s="1"/>
  <c r="AT48" i="7059"/>
  <c r="K677" i="7059"/>
  <c r="AC45" i="7059"/>
  <c r="AD45" i="7059" s="1"/>
  <c r="I724" i="7059"/>
  <c r="M125" i="7049"/>
  <c r="P337" i="7059"/>
  <c r="Q336" i="7059"/>
  <c r="K336" i="7059" s="1"/>
  <c r="AC46" i="7059"/>
  <c r="AD46" i="7059" s="1"/>
  <c r="Q678" i="7059"/>
  <c r="P679" i="7059"/>
  <c r="Q679" i="7059" l="1"/>
  <c r="P680" i="7059"/>
  <c r="AE43" i="7059"/>
  <c r="AF43" i="7059" s="1"/>
  <c r="Q1278" i="7059"/>
  <c r="K1278" i="7059" s="1"/>
  <c r="R1279" i="7059" s="1"/>
  <c r="P1279" i="7059"/>
  <c r="K678" i="7059"/>
  <c r="V60" i="7059"/>
  <c r="U61" i="7059" s="1"/>
  <c r="Q253" i="7059"/>
  <c r="P254" i="7059"/>
  <c r="I725" i="7059"/>
  <c r="M126" i="7049"/>
  <c r="I139" i="7059"/>
  <c r="G140" i="7049"/>
  <c r="Z74" i="7059"/>
  <c r="Y50" i="7059"/>
  <c r="P338" i="7059"/>
  <c r="Q337" i="7059"/>
  <c r="K337" i="7059" s="1"/>
  <c r="Q144" i="7059"/>
  <c r="P145" i="7059"/>
  <c r="J50" i="7049"/>
  <c r="AA48" i="7059"/>
  <c r="AE44" i="7059"/>
  <c r="AT49" i="7059"/>
  <c r="K252" i="7059"/>
  <c r="AF44" i="7059" l="1"/>
  <c r="P255" i="7059"/>
  <c r="Q254" i="7059"/>
  <c r="P339" i="7059"/>
  <c r="Q338" i="7059"/>
  <c r="K338" i="7059" s="1"/>
  <c r="I140" i="7059"/>
  <c r="G141" i="7049"/>
  <c r="Q145" i="7059"/>
  <c r="P146" i="7059"/>
  <c r="Z75" i="7059"/>
  <c r="K253" i="7059"/>
  <c r="AT50" i="7059"/>
  <c r="I726" i="7059"/>
  <c r="M127" i="7049"/>
  <c r="V61" i="7059"/>
  <c r="P1280" i="7059"/>
  <c r="Q1279" i="7059"/>
  <c r="K1279" i="7059" s="1"/>
  <c r="R1280" i="7059" s="1"/>
  <c r="P681" i="7059"/>
  <c r="Q680" i="7059"/>
  <c r="AC47" i="7059"/>
  <c r="AD47" i="7059" s="1"/>
  <c r="K144" i="7059"/>
  <c r="J51" i="7049"/>
  <c r="AA49" i="7059"/>
  <c r="Y51" i="7059"/>
  <c r="K679" i="7059"/>
  <c r="Q681" i="7059" l="1"/>
  <c r="P682" i="7059"/>
  <c r="Y52" i="7059"/>
  <c r="Z76" i="7059"/>
  <c r="I141" i="7059"/>
  <c r="G142" i="7049"/>
  <c r="K254" i="7059"/>
  <c r="AE45" i="7059"/>
  <c r="AF45" i="7059" s="1"/>
  <c r="P1281" i="7059"/>
  <c r="Q1280" i="7059"/>
  <c r="K1280" i="7059" s="1"/>
  <c r="R1281" i="7059" s="1"/>
  <c r="I727" i="7059"/>
  <c r="M128" i="7049"/>
  <c r="Q146" i="7059"/>
  <c r="P147" i="7059"/>
  <c r="Q255" i="7059"/>
  <c r="P256" i="7059"/>
  <c r="AT51" i="7059"/>
  <c r="K680" i="7059"/>
  <c r="U62" i="7059"/>
  <c r="J52" i="7049"/>
  <c r="AA50" i="7059"/>
  <c r="K145" i="7059"/>
  <c r="Q339" i="7059"/>
  <c r="K339" i="7059" s="1"/>
  <c r="P340" i="7059"/>
  <c r="AC48" i="7059"/>
  <c r="AD48" i="7059" s="1"/>
  <c r="V62" i="7059" l="1"/>
  <c r="U63" i="7059" s="1"/>
  <c r="J53" i="7049"/>
  <c r="AA51" i="7059"/>
  <c r="AC50" i="7059" s="1"/>
  <c r="AD50" i="7059" s="1"/>
  <c r="Q147" i="7059"/>
  <c r="P148" i="7059"/>
  <c r="AE46" i="7059"/>
  <c r="AF46" i="7059" s="1"/>
  <c r="AC49" i="7059"/>
  <c r="AD49" i="7059" s="1"/>
  <c r="K146" i="7059"/>
  <c r="Q1281" i="7059"/>
  <c r="K1281" i="7059" s="1"/>
  <c r="P1282" i="7059"/>
  <c r="Z77" i="7059"/>
  <c r="Q340" i="7059"/>
  <c r="K340" i="7059" s="1"/>
  <c r="P341" i="7059"/>
  <c r="P257" i="7059"/>
  <c r="Q256" i="7059"/>
  <c r="AT52" i="7059"/>
  <c r="P683" i="7059"/>
  <c r="Q682" i="7059"/>
  <c r="K255" i="7059"/>
  <c r="I728" i="7059"/>
  <c r="M129" i="7049"/>
  <c r="I142" i="7059"/>
  <c r="G143" i="7049"/>
  <c r="K681" i="7059"/>
  <c r="Q683" i="7059" l="1"/>
  <c r="P684" i="7059"/>
  <c r="Q257" i="7059"/>
  <c r="P258" i="7059"/>
  <c r="Z78" i="7059"/>
  <c r="AG43" i="7059"/>
  <c r="AH43" i="7059" s="1"/>
  <c r="AA52" i="7059"/>
  <c r="J54" i="7049"/>
  <c r="Q1282" i="7059"/>
  <c r="K1282" i="7059" s="1"/>
  <c r="P1283" i="7059"/>
  <c r="AE47" i="7059"/>
  <c r="AF47" i="7059" s="1"/>
  <c r="P149" i="7059"/>
  <c r="Q148" i="7059"/>
  <c r="I143" i="7059"/>
  <c r="G144" i="7049"/>
  <c r="K147" i="7059"/>
  <c r="V63" i="7059"/>
  <c r="U64" i="7059" s="1"/>
  <c r="P342" i="7059"/>
  <c r="Q341" i="7059"/>
  <c r="K341" i="7059" s="1"/>
  <c r="I729" i="7059"/>
  <c r="M130" i="7049"/>
  <c r="K682" i="7059"/>
  <c r="K256" i="7059"/>
  <c r="AE48" i="7059"/>
  <c r="Y53" i="7059"/>
  <c r="Y54" i="7059" l="1"/>
  <c r="AT54" i="7059" s="1"/>
  <c r="AF48" i="7059"/>
  <c r="AG45" i="7059" s="1"/>
  <c r="AT53" i="7059"/>
  <c r="I730" i="7059"/>
  <c r="M131" i="7049"/>
  <c r="AG44" i="7059"/>
  <c r="AH44" i="7059" s="1"/>
  <c r="K257" i="7059"/>
  <c r="I144" i="7059"/>
  <c r="G145" i="7049"/>
  <c r="P685" i="7059"/>
  <c r="Q684" i="7059"/>
  <c r="K684" i="7059" s="1"/>
  <c r="P343" i="7059"/>
  <c r="Q342" i="7059"/>
  <c r="K342" i="7059" s="1"/>
  <c r="K148" i="7059"/>
  <c r="P1284" i="7059"/>
  <c r="Q1283" i="7059"/>
  <c r="K1283" i="7059" s="1"/>
  <c r="Z79" i="7059"/>
  <c r="K683" i="7059"/>
  <c r="V64" i="7059"/>
  <c r="U65" i="7059" s="1"/>
  <c r="Q149" i="7059"/>
  <c r="P150" i="7059"/>
  <c r="P259" i="7059"/>
  <c r="Q259" i="7059" s="1"/>
  <c r="Q258" i="7059"/>
  <c r="AC51" i="7059"/>
  <c r="AD51" i="7059" s="1"/>
  <c r="Q1284" i="7059" l="1"/>
  <c r="K1284" i="7059" s="1"/>
  <c r="P1285" i="7059"/>
  <c r="P344" i="7059"/>
  <c r="Q343" i="7059"/>
  <c r="K343" i="7059" s="1"/>
  <c r="Q685" i="7059"/>
  <c r="K685" i="7059" s="1"/>
  <c r="P686" i="7059"/>
  <c r="J55" i="7049"/>
  <c r="AA53" i="7059"/>
  <c r="AA54" i="7059" s="1"/>
  <c r="Z80" i="7059"/>
  <c r="J56" i="7049"/>
  <c r="K259" i="7059"/>
  <c r="Q150" i="7059"/>
  <c r="P151" i="7059"/>
  <c r="I145" i="7059"/>
  <c r="G146" i="7049"/>
  <c r="AH45" i="7059"/>
  <c r="V65" i="7059"/>
  <c r="U66" i="7059" s="1"/>
  <c r="Y55" i="7059"/>
  <c r="AE49" i="7059"/>
  <c r="AF49" i="7059" s="1"/>
  <c r="K258" i="7059"/>
  <c r="K149" i="7059"/>
  <c r="I731" i="7059"/>
  <c r="M132" i="7049"/>
  <c r="Y56" i="7059" l="1"/>
  <c r="AT56" i="7059" s="1"/>
  <c r="V66" i="7059"/>
  <c r="U67" i="7059" s="1"/>
  <c r="I732" i="7059"/>
  <c r="M133" i="7049"/>
  <c r="I146" i="7059"/>
  <c r="G147" i="7049"/>
  <c r="AC52" i="7059"/>
  <c r="AD52" i="7059" s="1"/>
  <c r="Q344" i="7059"/>
  <c r="K344" i="7059" s="1"/>
  <c r="P345" i="7059"/>
  <c r="AG46" i="7059"/>
  <c r="AH46" i="7059" s="1"/>
  <c r="P152" i="7059"/>
  <c r="Q151" i="7059"/>
  <c r="Z81" i="7059"/>
  <c r="Q686" i="7059"/>
  <c r="K686" i="7059" s="1"/>
  <c r="P687" i="7059"/>
  <c r="Q1285" i="7059"/>
  <c r="K1285" i="7059" s="1"/>
  <c r="P1286" i="7059"/>
  <c r="AT55" i="7059"/>
  <c r="K150" i="7059"/>
  <c r="AC53" i="7059"/>
  <c r="AD53" i="7059" s="1"/>
  <c r="Y57" i="7059" l="1"/>
  <c r="AT57" i="7059" s="1"/>
  <c r="Q687" i="7059"/>
  <c r="K687" i="7059" s="1"/>
  <c r="P688" i="7059"/>
  <c r="K151" i="7059"/>
  <c r="J58" i="7049"/>
  <c r="P346" i="7059"/>
  <c r="Q345" i="7059"/>
  <c r="K345" i="7059" s="1"/>
  <c r="I733" i="7059"/>
  <c r="M134" i="7049"/>
  <c r="J57" i="7049"/>
  <c r="AA55" i="7059"/>
  <c r="Q152" i="7059"/>
  <c r="P153" i="7059"/>
  <c r="I147" i="7059"/>
  <c r="G148" i="7049"/>
  <c r="Q1286" i="7059"/>
  <c r="K1286" i="7059" s="1"/>
  <c r="P1287" i="7059"/>
  <c r="V67" i="7059"/>
  <c r="U68" i="7059" s="1"/>
  <c r="AE51" i="7059"/>
  <c r="Z82" i="7059"/>
  <c r="AE50" i="7059"/>
  <c r="AF50" i="7059" s="1"/>
  <c r="Y58" i="7059" l="1"/>
  <c r="AT58" i="7059" s="1"/>
  <c r="Q1287" i="7059"/>
  <c r="K1287" i="7059" s="1"/>
  <c r="P1288" i="7059"/>
  <c r="Q153" i="7059"/>
  <c r="P154" i="7059"/>
  <c r="Q154" i="7059" s="1"/>
  <c r="P347" i="7059"/>
  <c r="Q346" i="7059"/>
  <c r="K346" i="7059" s="1"/>
  <c r="Z83" i="7059"/>
  <c r="AG47" i="7059"/>
  <c r="AH47" i="7059" s="1"/>
  <c r="AF51" i="7059"/>
  <c r="J59" i="7049"/>
  <c r="K152" i="7059"/>
  <c r="AC54" i="7059"/>
  <c r="AD54" i="7059" s="1"/>
  <c r="I734" i="7059"/>
  <c r="M135" i="7049"/>
  <c r="AA56" i="7059"/>
  <c r="AA57" i="7059" s="1"/>
  <c r="P689" i="7059"/>
  <c r="Q688" i="7059"/>
  <c r="K688" i="7059" s="1"/>
  <c r="V68" i="7059"/>
  <c r="I148" i="7059"/>
  <c r="G149" i="7049"/>
  <c r="P348" i="7059" l="1"/>
  <c r="Q347" i="7059"/>
  <c r="K347" i="7059" s="1"/>
  <c r="Q689" i="7059"/>
  <c r="K689" i="7059" s="1"/>
  <c r="P690" i="7059"/>
  <c r="K154" i="7059"/>
  <c r="AA58" i="7059"/>
  <c r="J60" i="7049"/>
  <c r="I735" i="7059"/>
  <c r="M136" i="7049"/>
  <c r="AC55" i="7059"/>
  <c r="AD55" i="7059" s="1"/>
  <c r="AC56" i="7059"/>
  <c r="AD56" i="7059" s="1"/>
  <c r="AE52" i="7059"/>
  <c r="AF52" i="7059" s="1"/>
  <c r="AG48" i="7059"/>
  <c r="AH48" i="7059" s="1"/>
  <c r="Z84" i="7059"/>
  <c r="K153" i="7059"/>
  <c r="I149" i="7059"/>
  <c r="G150" i="7049"/>
  <c r="U69" i="7059"/>
  <c r="AI43" i="7059"/>
  <c r="AJ43" i="7059" s="1"/>
  <c r="P1289" i="7059"/>
  <c r="Q1288" i="7059"/>
  <c r="K1288" i="7059" s="1"/>
  <c r="Y59" i="7059"/>
  <c r="V69" i="7059" l="1"/>
  <c r="U70" i="7059" s="1"/>
  <c r="Q690" i="7059"/>
  <c r="K690" i="7059" s="1"/>
  <c r="P691" i="7059"/>
  <c r="AE53" i="7059"/>
  <c r="AF53" i="7059" s="1"/>
  <c r="AT59" i="7059"/>
  <c r="I150" i="7059"/>
  <c r="G151" i="7049"/>
  <c r="Z85" i="7059"/>
  <c r="AG49" i="7059"/>
  <c r="AH49" i="7059" s="1"/>
  <c r="I736" i="7059"/>
  <c r="M137" i="7049"/>
  <c r="AC57" i="7059"/>
  <c r="AD57" i="7059" s="1"/>
  <c r="AE55" i="7059" s="1"/>
  <c r="Q1289" i="7059"/>
  <c r="K1289" i="7059" s="1"/>
  <c r="P1290" i="7059"/>
  <c r="AI44" i="7059"/>
  <c r="AJ44" i="7059" s="1"/>
  <c r="AE54" i="7059"/>
  <c r="AF54" i="7059" s="1"/>
  <c r="P349" i="7059"/>
  <c r="Q348" i="7059"/>
  <c r="K348" i="7059" s="1"/>
  <c r="AF55" i="7059" l="1"/>
  <c r="AG52" i="7059" s="1"/>
  <c r="P1291" i="7059"/>
  <c r="Q1290" i="7059"/>
  <c r="K1290" i="7059" s="1"/>
  <c r="I737" i="7059"/>
  <c r="M138" i="7049"/>
  <c r="Z86" i="7059"/>
  <c r="J61" i="7049"/>
  <c r="AA59" i="7059"/>
  <c r="AG50" i="7059"/>
  <c r="AH50" i="7059" s="1"/>
  <c r="P350" i="7059"/>
  <c r="Q349" i="7059"/>
  <c r="K349" i="7059" s="1"/>
  <c r="AI45" i="7059"/>
  <c r="AJ45" i="7059" s="1"/>
  <c r="V70" i="7059"/>
  <c r="U71" i="7059" s="1"/>
  <c r="AG51" i="7059"/>
  <c r="I151" i="7059"/>
  <c r="G152" i="7049"/>
  <c r="P692" i="7059"/>
  <c r="Q691" i="7059"/>
  <c r="K691" i="7059" s="1"/>
  <c r="Y60" i="7059"/>
  <c r="Y61" i="7059" l="1"/>
  <c r="AT61" i="7059" s="1"/>
  <c r="AH51" i="7059"/>
  <c r="I152" i="7059"/>
  <c r="G153" i="7049"/>
  <c r="P351" i="7059"/>
  <c r="Q350" i="7059"/>
  <c r="K350" i="7059" s="1"/>
  <c r="AT60" i="7059"/>
  <c r="AH52" i="7059"/>
  <c r="AI46" i="7059"/>
  <c r="AJ46" i="7059" s="1"/>
  <c r="I738" i="7059"/>
  <c r="M139" i="7049"/>
  <c r="P693" i="7059"/>
  <c r="Q692" i="7059"/>
  <c r="K692" i="7059" s="1"/>
  <c r="AI47" i="7059"/>
  <c r="AC58" i="7059"/>
  <c r="AD58" i="7059" s="1"/>
  <c r="V71" i="7059"/>
  <c r="Z87" i="7059"/>
  <c r="Q1291" i="7059"/>
  <c r="K1291" i="7059" s="1"/>
  <c r="P1292" i="7059"/>
  <c r="AJ47" i="7059" l="1"/>
  <c r="AL43" i="7059" s="1"/>
  <c r="AM43" i="7059" s="1"/>
  <c r="P694" i="7059"/>
  <c r="Q693" i="7059"/>
  <c r="K693" i="7059" s="1"/>
  <c r="AI48" i="7059"/>
  <c r="AJ48" i="7059" s="1"/>
  <c r="P352" i="7059"/>
  <c r="Q351" i="7059"/>
  <c r="K351" i="7059" s="1"/>
  <c r="J62" i="7049"/>
  <c r="AA60" i="7059"/>
  <c r="AA61" i="7059" s="1"/>
  <c r="Y62" i="7059"/>
  <c r="J63" i="7049"/>
  <c r="Z88" i="7059"/>
  <c r="I153" i="7059"/>
  <c r="G154" i="7049"/>
  <c r="Q1292" i="7059"/>
  <c r="K1292" i="7059" s="1"/>
  <c r="P1293" i="7059"/>
  <c r="U72" i="7059"/>
  <c r="AE56" i="7059"/>
  <c r="AF56" i="7059" s="1"/>
  <c r="I739" i="7059"/>
  <c r="M140" i="7049"/>
  <c r="Q1293" i="7059" l="1"/>
  <c r="K1293" i="7059" s="1"/>
  <c r="P1294" i="7059"/>
  <c r="V72" i="7059"/>
  <c r="I154" i="7059"/>
  <c r="G155" i="7049"/>
  <c r="AC59" i="7059"/>
  <c r="AD59" i="7059" s="1"/>
  <c r="P353" i="7059"/>
  <c r="Q352" i="7059"/>
  <c r="K352" i="7059" s="1"/>
  <c r="I740" i="7059"/>
  <c r="M141" i="7049"/>
  <c r="AG53" i="7059"/>
  <c r="AH53" i="7059" s="1"/>
  <c r="AL44" i="7059"/>
  <c r="AM44" i="7059" s="1"/>
  <c r="P695" i="7059"/>
  <c r="Q694" i="7059"/>
  <c r="K694" i="7059" s="1"/>
  <c r="AT62" i="7059"/>
  <c r="Z89" i="7059"/>
  <c r="AC60" i="7059"/>
  <c r="AD60" i="7059" s="1"/>
  <c r="P696" i="7059" l="1"/>
  <c r="Q695" i="7059"/>
  <c r="K695" i="7059" s="1"/>
  <c r="AI49" i="7059"/>
  <c r="AJ49" i="7059" s="1"/>
  <c r="Y63" i="7059"/>
  <c r="Z90" i="7059"/>
  <c r="Q353" i="7059"/>
  <c r="K353" i="7059" s="1"/>
  <c r="P354" i="7059"/>
  <c r="P1295" i="7059"/>
  <c r="Q1294" i="7059"/>
  <c r="K1294" i="7059" s="1"/>
  <c r="AE58" i="7059"/>
  <c r="I155" i="7059"/>
  <c r="G156" i="7049"/>
  <c r="AA62" i="7059"/>
  <c r="J64" i="7049"/>
  <c r="I741" i="7059"/>
  <c r="M142" i="7049"/>
  <c r="AE57" i="7059"/>
  <c r="AF57" i="7059" s="1"/>
  <c r="U73" i="7059"/>
  <c r="AF58" i="7059" l="1"/>
  <c r="AG55" i="7059" s="1"/>
  <c r="V73" i="7059"/>
  <c r="P355" i="7059"/>
  <c r="Q354" i="7059"/>
  <c r="K354" i="7059" s="1"/>
  <c r="AT63" i="7059"/>
  <c r="AL45" i="7059"/>
  <c r="AM45" i="7059" s="1"/>
  <c r="AG54" i="7059"/>
  <c r="AH54" i="7059" s="1"/>
  <c r="I156" i="7059"/>
  <c r="G157" i="7049"/>
  <c r="Z91" i="7059"/>
  <c r="I742" i="7059"/>
  <c r="M143" i="7049"/>
  <c r="AC61" i="7059"/>
  <c r="AD61" i="7059" s="1"/>
  <c r="Q1295" i="7059"/>
  <c r="K1295" i="7059" s="1"/>
  <c r="P1296" i="7059"/>
  <c r="P697" i="7059"/>
  <c r="Q696" i="7059"/>
  <c r="K696" i="7059" s="1"/>
  <c r="AH55" i="7059" l="1"/>
  <c r="AI51" i="7059" s="1"/>
  <c r="Q1296" i="7059"/>
  <c r="K1296" i="7059" s="1"/>
  <c r="P1297" i="7059"/>
  <c r="I157" i="7059"/>
  <c r="G158" i="7049"/>
  <c r="Q355" i="7059"/>
  <c r="K355" i="7059" s="1"/>
  <c r="P356" i="7059"/>
  <c r="AE59" i="7059"/>
  <c r="AF59" i="7059" s="1"/>
  <c r="Z92" i="7059"/>
  <c r="AI50" i="7059"/>
  <c r="AJ50" i="7059" s="1"/>
  <c r="J65" i="7049"/>
  <c r="AA63" i="7059"/>
  <c r="Y73" i="7059"/>
  <c r="Y64" i="7059"/>
  <c r="U74" i="7059"/>
  <c r="Q697" i="7059"/>
  <c r="K697" i="7059" s="1"/>
  <c r="P698" i="7059"/>
  <c r="I743" i="7059"/>
  <c r="M144" i="7049"/>
  <c r="AG56" i="7059" l="1"/>
  <c r="AH56" i="7059" s="1"/>
  <c r="AT73" i="7059"/>
  <c r="AL46" i="7059"/>
  <c r="AM46" i="7059" s="1"/>
  <c r="I744" i="7059"/>
  <c r="M145" i="7049"/>
  <c r="V74" i="7059"/>
  <c r="U75" i="7059" s="1"/>
  <c r="AC62" i="7059"/>
  <c r="AD62" i="7059" s="1"/>
  <c r="I158" i="7059"/>
  <c r="G159" i="7049"/>
  <c r="AT64" i="7059"/>
  <c r="P357" i="7059"/>
  <c r="Q356" i="7059"/>
  <c r="K356" i="7059" s="1"/>
  <c r="P1298" i="7059"/>
  <c r="Q1297" i="7059"/>
  <c r="K1297" i="7059" s="1"/>
  <c r="P699" i="7059"/>
  <c r="Q698" i="7059"/>
  <c r="K698" i="7059" s="1"/>
  <c r="AJ51" i="7059"/>
  <c r="Z93" i="7059"/>
  <c r="P700" i="7059" l="1"/>
  <c r="Q699" i="7059"/>
  <c r="K699" i="7059" s="1"/>
  <c r="AL47" i="7059"/>
  <c r="AM47" i="7059" s="1"/>
  <c r="P1299" i="7059"/>
  <c r="Q1298" i="7059"/>
  <c r="K1298" i="7059" s="1"/>
  <c r="J75" i="7049"/>
  <c r="AE60" i="7059"/>
  <c r="AF60" i="7059" s="1"/>
  <c r="I745" i="7059"/>
  <c r="M146" i="7049"/>
  <c r="P358" i="7059"/>
  <c r="Q357" i="7059"/>
  <c r="K357" i="7059" s="1"/>
  <c r="I159" i="7059"/>
  <c r="G160" i="7049"/>
  <c r="V75" i="7059"/>
  <c r="U76" i="7059" s="1"/>
  <c r="AI52" i="7059"/>
  <c r="AJ52" i="7059" s="1"/>
  <c r="AN43" i="7059"/>
  <c r="AO43" i="7059" s="1"/>
  <c r="Z94" i="7059"/>
  <c r="AA64" i="7059"/>
  <c r="J66" i="7049"/>
  <c r="Y74" i="7059"/>
  <c r="Y65" i="7059"/>
  <c r="Y66" i="7059" l="1"/>
  <c r="AT66" i="7059" s="1"/>
  <c r="Z95" i="7059"/>
  <c r="I160" i="7059"/>
  <c r="G161" i="7049"/>
  <c r="I746" i="7059"/>
  <c r="M147" i="7049"/>
  <c r="AN44" i="7059"/>
  <c r="AO44" i="7059" s="1"/>
  <c r="Y75" i="7059"/>
  <c r="AG57" i="7059"/>
  <c r="AH57" i="7059" s="1"/>
  <c r="AC63" i="7059"/>
  <c r="AD63" i="7059" s="1"/>
  <c r="V76" i="7059"/>
  <c r="U77" i="7059" s="1"/>
  <c r="P359" i="7059"/>
  <c r="Q358" i="7059"/>
  <c r="K358" i="7059" s="1"/>
  <c r="AT65" i="7059"/>
  <c r="AT74" i="7059"/>
  <c r="AL48" i="7059"/>
  <c r="AM48" i="7059" s="1"/>
  <c r="P1300" i="7059"/>
  <c r="Q1299" i="7059"/>
  <c r="K1299" i="7059" s="1"/>
  <c r="P701" i="7059"/>
  <c r="Q700" i="7059"/>
  <c r="K700" i="7059" s="1"/>
  <c r="Z96" i="7059" l="1"/>
  <c r="P1301" i="7059"/>
  <c r="Q1300" i="7059"/>
  <c r="K1300" i="7059" s="1"/>
  <c r="P360" i="7059"/>
  <c r="Q359" i="7059"/>
  <c r="K359" i="7059" s="1"/>
  <c r="AE61" i="7059"/>
  <c r="AF61" i="7059" s="1"/>
  <c r="I161" i="7059"/>
  <c r="G162" i="7049"/>
  <c r="J68" i="7049"/>
  <c r="V77" i="7059"/>
  <c r="AT75" i="7059"/>
  <c r="J76" i="7049"/>
  <c r="AN45" i="7059"/>
  <c r="AO45" i="7059" s="1"/>
  <c r="J67" i="7049"/>
  <c r="AA65" i="7059"/>
  <c r="P702" i="7059"/>
  <c r="Q701" i="7059"/>
  <c r="K701" i="7059" s="1"/>
  <c r="Y76" i="7059"/>
  <c r="Y67" i="7059"/>
  <c r="AI53" i="7059"/>
  <c r="AJ53" i="7059" s="1"/>
  <c r="I747" i="7059"/>
  <c r="M148" i="7049"/>
  <c r="P703" i="7059" l="1"/>
  <c r="Q702" i="7059"/>
  <c r="K702" i="7059" s="1"/>
  <c r="AP43" i="7059"/>
  <c r="AQ43" i="7059" s="1"/>
  <c r="Y77" i="7059"/>
  <c r="AA66" i="7059"/>
  <c r="AG58" i="7059"/>
  <c r="AH58" i="7059" s="1"/>
  <c r="I748" i="7059"/>
  <c r="M149" i="7049"/>
  <c r="AT76" i="7059"/>
  <c r="J77" i="7049"/>
  <c r="Q1301" i="7059"/>
  <c r="K1301" i="7059" s="1"/>
  <c r="P1302" i="7059"/>
  <c r="AT67" i="7059"/>
  <c r="AL49" i="7059"/>
  <c r="AM49" i="7059" s="1"/>
  <c r="I162" i="7059"/>
  <c r="G163" i="7049"/>
  <c r="Y68" i="7059"/>
  <c r="AC64" i="7059"/>
  <c r="AD64" i="7059" s="1"/>
  <c r="U78" i="7059"/>
  <c r="Q360" i="7059"/>
  <c r="K360" i="7059" s="1"/>
  <c r="P361" i="7059"/>
  <c r="Z97" i="7059"/>
  <c r="AE62" i="7059" l="1"/>
  <c r="AF62" i="7059" s="1"/>
  <c r="Z98" i="7059"/>
  <c r="I163" i="7059"/>
  <c r="G164" i="7049"/>
  <c r="AN46" i="7059"/>
  <c r="AO46" i="7059" s="1"/>
  <c r="P1303" i="7059"/>
  <c r="Q1302" i="7059"/>
  <c r="K1302" i="7059" s="1"/>
  <c r="I749" i="7059"/>
  <c r="M150" i="7049"/>
  <c r="AT68" i="7059"/>
  <c r="J78" i="7049"/>
  <c r="AI54" i="7059"/>
  <c r="AJ54" i="7059" s="1"/>
  <c r="AT77" i="7059"/>
  <c r="P704" i="7059"/>
  <c r="Q703" i="7059"/>
  <c r="K703" i="7059" s="1"/>
  <c r="Q361" i="7059"/>
  <c r="K361" i="7059" s="1"/>
  <c r="P362" i="7059"/>
  <c r="V78" i="7059"/>
  <c r="J69" i="7049"/>
  <c r="AA67" i="7059"/>
  <c r="AC66" i="7059" s="1"/>
  <c r="AD66" i="7059" s="1"/>
  <c r="AC65" i="7059"/>
  <c r="AD65" i="7059" s="1"/>
  <c r="AE64" i="7059" l="1"/>
  <c r="AE63" i="7059"/>
  <c r="AF63" i="7059" s="1"/>
  <c r="P363" i="7059"/>
  <c r="Q362" i="7059"/>
  <c r="K362" i="7059" s="1"/>
  <c r="J79" i="7049"/>
  <c r="J70" i="7049"/>
  <c r="AA68" i="7059"/>
  <c r="P1304" i="7059"/>
  <c r="Q1303" i="7059"/>
  <c r="K1303" i="7059" s="1"/>
  <c r="Z99" i="7059"/>
  <c r="Y69" i="7059"/>
  <c r="AP44" i="7059"/>
  <c r="AQ44" i="7059" s="1"/>
  <c r="AG59" i="7059"/>
  <c r="AH59" i="7059" s="1"/>
  <c r="AL50" i="7059"/>
  <c r="AM50" i="7059" s="1"/>
  <c r="U79" i="7059"/>
  <c r="P705" i="7059"/>
  <c r="Q704" i="7059"/>
  <c r="K704" i="7059" s="1"/>
  <c r="I750" i="7059"/>
  <c r="M151" i="7049"/>
  <c r="I164" i="7059"/>
  <c r="G165" i="7049"/>
  <c r="AR43" i="7059" l="1"/>
  <c r="AS43" i="7059" s="1"/>
  <c r="Z100" i="7059"/>
  <c r="AG60" i="7059"/>
  <c r="AH60" i="7059" s="1"/>
  <c r="P706" i="7059"/>
  <c r="Q705" i="7059"/>
  <c r="K705" i="7059" s="1"/>
  <c r="AN47" i="7059"/>
  <c r="AO47" i="7059" s="1"/>
  <c r="V79" i="7059"/>
  <c r="U80" i="7059" s="1"/>
  <c r="Q1304" i="7059"/>
  <c r="K1304" i="7059" s="1"/>
  <c r="P1305" i="7059"/>
  <c r="AF64" i="7059"/>
  <c r="I751" i="7059"/>
  <c r="M152" i="7049"/>
  <c r="AI55" i="7059"/>
  <c r="AJ55" i="7059" s="1"/>
  <c r="I165" i="7059"/>
  <c r="G166" i="7049"/>
  <c r="AC67" i="7059"/>
  <c r="AD67" i="7059" s="1"/>
  <c r="AU69" i="7059"/>
  <c r="K71" i="7049" s="1"/>
  <c r="AT69" i="7059"/>
  <c r="P364" i="7059"/>
  <c r="Q363" i="7059"/>
  <c r="K363" i="7059" s="1"/>
  <c r="P365" i="7059" l="1"/>
  <c r="Q364" i="7059"/>
  <c r="K364" i="7059" s="1"/>
  <c r="AI56" i="7059"/>
  <c r="AJ56" i="7059" s="1"/>
  <c r="J71" i="7049"/>
  <c r="AA69" i="7059"/>
  <c r="AC68" i="7059" s="1"/>
  <c r="AD68" i="7059" s="1"/>
  <c r="I166" i="7059"/>
  <c r="G167" i="7049"/>
  <c r="I752" i="7059"/>
  <c r="M153" i="7049"/>
  <c r="V80" i="7059"/>
  <c r="Z101" i="7059"/>
  <c r="AL51" i="7059"/>
  <c r="AM51" i="7059" s="1"/>
  <c r="AG61" i="7059"/>
  <c r="AH61" i="7059" s="1"/>
  <c r="Y71" i="7059"/>
  <c r="Y70" i="7059"/>
  <c r="AB40" i="7055"/>
  <c r="AC41" i="7055" s="1"/>
  <c r="I45" i="7049"/>
  <c r="AU43" i="7059"/>
  <c r="K45" i="7049" s="1"/>
  <c r="AE65" i="7059"/>
  <c r="AF65" i="7059" s="1"/>
  <c r="Q1305" i="7059"/>
  <c r="K1305" i="7059" s="1"/>
  <c r="P1306" i="7059"/>
  <c r="AP45" i="7059"/>
  <c r="AQ45" i="7059" s="1"/>
  <c r="P707" i="7059"/>
  <c r="Q706" i="7059"/>
  <c r="K706" i="7059" s="1"/>
  <c r="AR44" i="7059" l="1"/>
  <c r="AS44" i="7059" s="1"/>
  <c r="AU70" i="7059"/>
  <c r="K72" i="7049" s="1"/>
  <c r="AT70" i="7059"/>
  <c r="AI57" i="7059"/>
  <c r="AJ57" i="7059" s="1"/>
  <c r="I167" i="7059"/>
  <c r="G168" i="7049"/>
  <c r="AL52" i="7059"/>
  <c r="AM52" i="7059" s="1"/>
  <c r="AU71" i="7059"/>
  <c r="K73" i="7049" s="1"/>
  <c r="AT71" i="7059"/>
  <c r="Z102" i="7059"/>
  <c r="AE66" i="7059"/>
  <c r="AF66" i="7059" s="1"/>
  <c r="P708" i="7059"/>
  <c r="Q707" i="7059"/>
  <c r="K707" i="7059" s="1"/>
  <c r="AN48" i="7059"/>
  <c r="AO48" i="7059" s="1"/>
  <c r="I753" i="7059"/>
  <c r="M154" i="7049"/>
  <c r="AC69" i="7059"/>
  <c r="AD69" i="7059" s="1"/>
  <c r="P1307" i="7059"/>
  <c r="Q1306" i="7059"/>
  <c r="K1306" i="7059" s="1"/>
  <c r="AG62" i="7059"/>
  <c r="AH62" i="7059" s="1"/>
  <c r="U81" i="7059"/>
  <c r="P366" i="7059"/>
  <c r="Q365" i="7059"/>
  <c r="K365" i="7059" s="1"/>
  <c r="AG63" i="7059" l="1"/>
  <c r="AH63" i="7059" s="1"/>
  <c r="I168" i="7059"/>
  <c r="G169" i="7049"/>
  <c r="AA70" i="7059"/>
  <c r="AC70" i="7059" s="1"/>
  <c r="AD70" i="7059" s="1"/>
  <c r="J72" i="7049"/>
  <c r="P367" i="7059"/>
  <c r="Q366" i="7059"/>
  <c r="K366" i="7059" s="1"/>
  <c r="I754" i="7059"/>
  <c r="M155" i="7049"/>
  <c r="Q708" i="7059"/>
  <c r="K708" i="7059" s="1"/>
  <c r="P709" i="7059"/>
  <c r="AN49" i="7059"/>
  <c r="AO49" i="7059" s="1"/>
  <c r="V81" i="7059"/>
  <c r="U82" i="7059" s="1"/>
  <c r="AP46" i="7059"/>
  <c r="AQ46" i="7059" s="1"/>
  <c r="Z103" i="7059"/>
  <c r="AL53" i="7059"/>
  <c r="AM53" i="7059" s="1"/>
  <c r="AB41" i="7055"/>
  <c r="AC42" i="7055" s="1"/>
  <c r="I46" i="7049"/>
  <c r="AU44" i="7059"/>
  <c r="K46" i="7049" s="1"/>
  <c r="P1308" i="7059"/>
  <c r="Q1307" i="7059"/>
  <c r="K1307" i="7059" s="1"/>
  <c r="AI58" i="7059"/>
  <c r="AJ58" i="7059" s="1"/>
  <c r="AE69" i="7059"/>
  <c r="AE67" i="7059"/>
  <c r="AF67" i="7059" s="1"/>
  <c r="J73" i="7049"/>
  <c r="AA71" i="7059" l="1"/>
  <c r="AC71" i="7059" s="1"/>
  <c r="AD71" i="7059" s="1"/>
  <c r="AE71" i="7059" s="1"/>
  <c r="AE68" i="7059"/>
  <c r="AF69" i="7059" s="1"/>
  <c r="AE70" i="7059"/>
  <c r="AF70" i="7059" s="1"/>
  <c r="AN50" i="7059"/>
  <c r="AO50" i="7059" s="1"/>
  <c r="Z104" i="7059"/>
  <c r="V82" i="7059"/>
  <c r="U83" i="7059" s="1"/>
  <c r="Q367" i="7059"/>
  <c r="K367" i="7059" s="1"/>
  <c r="P368" i="7059"/>
  <c r="P1309" i="7059"/>
  <c r="Q1308" i="7059"/>
  <c r="K1308" i="7059" s="1"/>
  <c r="AR45" i="7059"/>
  <c r="AS45" i="7059" s="1"/>
  <c r="AP47" i="7059"/>
  <c r="AQ47" i="7059" s="1"/>
  <c r="I169" i="7059"/>
  <c r="G170" i="7049"/>
  <c r="AL54" i="7059"/>
  <c r="AM54" i="7059" s="1"/>
  <c r="I755" i="7059"/>
  <c r="M156" i="7049"/>
  <c r="AI59" i="7059"/>
  <c r="AJ59" i="7059" s="1"/>
  <c r="AG64" i="7059"/>
  <c r="AH64" i="7059" s="1"/>
  <c r="Y72" i="7059"/>
  <c r="Q709" i="7059"/>
  <c r="K709" i="7059" s="1"/>
  <c r="P710" i="7059"/>
  <c r="AF68" i="7059" l="1"/>
  <c r="AG66" i="7059" s="1"/>
  <c r="AG69" i="7059" s="1"/>
  <c r="AF71" i="7059"/>
  <c r="AI60" i="7059"/>
  <c r="AJ60" i="7059" s="1"/>
  <c r="P1310" i="7059"/>
  <c r="Q1309" i="7059"/>
  <c r="K1309" i="7059" s="1"/>
  <c r="V83" i="7059"/>
  <c r="U84" i="7059" s="1"/>
  <c r="AP48" i="7059"/>
  <c r="AQ48" i="7059" s="1"/>
  <c r="AL55" i="7059"/>
  <c r="AM55" i="7059" s="1"/>
  <c r="Z105" i="7059"/>
  <c r="AU72" i="7059"/>
  <c r="K74" i="7049" s="1"/>
  <c r="AT72" i="7059"/>
  <c r="AG67" i="7059"/>
  <c r="AG70" i="7059" s="1"/>
  <c r="I170" i="7059"/>
  <c r="G171" i="7049"/>
  <c r="AB42" i="7055"/>
  <c r="AC43" i="7055" s="1"/>
  <c r="I47" i="7049"/>
  <c r="AU45" i="7059"/>
  <c r="K47" i="7049" s="1"/>
  <c r="AG65" i="7059"/>
  <c r="AH65" i="7059" s="1"/>
  <c r="P711" i="7059"/>
  <c r="Q710" i="7059"/>
  <c r="K710" i="7059" s="1"/>
  <c r="I756" i="7059"/>
  <c r="M157" i="7049"/>
  <c r="AN51" i="7059"/>
  <c r="AO51" i="7059" s="1"/>
  <c r="AR46" i="7059"/>
  <c r="AS46" i="7059" s="1"/>
  <c r="P369" i="7059"/>
  <c r="Q368" i="7059"/>
  <c r="K368" i="7059" s="1"/>
  <c r="V84" i="7059" l="1"/>
  <c r="U85" i="7059" s="1"/>
  <c r="P712" i="7059"/>
  <c r="Q711" i="7059"/>
  <c r="K711" i="7059" s="1"/>
  <c r="AI61" i="7059"/>
  <c r="AJ61" i="7059" s="1"/>
  <c r="J74" i="7049"/>
  <c r="AA72" i="7059"/>
  <c r="AA73" i="7059" s="1"/>
  <c r="AN52" i="7059"/>
  <c r="AO52" i="7059" s="1"/>
  <c r="AP49" i="7059"/>
  <c r="AQ49" i="7059" s="1"/>
  <c r="AR48" i="7059" s="1"/>
  <c r="AS48" i="7059" s="1"/>
  <c r="AG68" i="7059"/>
  <c r="AH69" i="7059" s="1"/>
  <c r="AL56" i="7059"/>
  <c r="AM56" i="7059" s="1"/>
  <c r="Q369" i="7059"/>
  <c r="K369" i="7059" s="1"/>
  <c r="P370" i="7059"/>
  <c r="AH66" i="7059"/>
  <c r="I171" i="7059"/>
  <c r="G172" i="7049"/>
  <c r="I757" i="7059"/>
  <c r="M158" i="7049"/>
  <c r="AB43" i="7055"/>
  <c r="AC44" i="7055" s="1"/>
  <c r="I48" i="7049"/>
  <c r="AU46" i="7059"/>
  <c r="K48" i="7049" s="1"/>
  <c r="AH67" i="7059"/>
  <c r="Z106" i="7059"/>
  <c r="P1311" i="7059"/>
  <c r="Q1310" i="7059"/>
  <c r="K1310" i="7059" s="1"/>
  <c r="AR47" i="7059"/>
  <c r="AS47" i="7059" s="1"/>
  <c r="AC72" i="7059" l="1"/>
  <c r="AD72" i="7059" s="1"/>
  <c r="AE72" i="7059" s="1"/>
  <c r="AF72" i="7059" s="1"/>
  <c r="AG72" i="7059" s="1"/>
  <c r="AH70" i="7059"/>
  <c r="P1312" i="7059"/>
  <c r="Q1311" i="7059"/>
  <c r="K1311" i="7059" s="1"/>
  <c r="I49" i="7049"/>
  <c r="AB44" i="7055"/>
  <c r="AC45" i="7055" s="1"/>
  <c r="AU47" i="7059"/>
  <c r="K49" i="7049" s="1"/>
  <c r="AI63" i="7059"/>
  <c r="I50" i="7049"/>
  <c r="AB45" i="7055"/>
  <c r="AU48" i="7059"/>
  <c r="K50" i="7049" s="1"/>
  <c r="I758" i="7059"/>
  <c r="M159" i="7049"/>
  <c r="Q370" i="7059"/>
  <c r="K370" i="7059" s="1"/>
  <c r="P371" i="7059"/>
  <c r="AH68" i="7059"/>
  <c r="AI65" i="7059" s="1"/>
  <c r="AI69" i="7059" s="1"/>
  <c r="AG71" i="7059"/>
  <c r="AH71" i="7059" s="1"/>
  <c r="AP50" i="7059"/>
  <c r="AQ50" i="7059" s="1"/>
  <c r="P713" i="7059"/>
  <c r="Q712" i="7059"/>
  <c r="K712" i="7059" s="1"/>
  <c r="Z107" i="7059"/>
  <c r="I172" i="7059"/>
  <c r="G173" i="7049"/>
  <c r="AL57" i="7059"/>
  <c r="AM57" i="7059" s="1"/>
  <c r="V85" i="7059"/>
  <c r="U86" i="7059" s="1"/>
  <c r="AI62" i="7059"/>
  <c r="AJ62" i="7059" s="1"/>
  <c r="AN53" i="7059"/>
  <c r="AO53" i="7059" s="1"/>
  <c r="AU73" i="7059"/>
  <c r="K75" i="7049" s="1"/>
  <c r="AC73" i="7059"/>
  <c r="AD73" i="7059" s="1"/>
  <c r="AE73" i="7059" s="1"/>
  <c r="AF73" i="7059" s="1"/>
  <c r="AG73" i="7059" s="1"/>
  <c r="AH73" i="7059" s="1"/>
  <c r="AA74" i="7059"/>
  <c r="AC46" i="7055" l="1"/>
  <c r="AJ63" i="7059"/>
  <c r="AU74" i="7059"/>
  <c r="K76" i="7049" s="1"/>
  <c r="AC74" i="7059"/>
  <c r="AD74" i="7059" s="1"/>
  <c r="AE74" i="7059" s="1"/>
  <c r="AF74" i="7059" s="1"/>
  <c r="AG74" i="7059" s="1"/>
  <c r="AH74" i="7059" s="1"/>
  <c r="AA75" i="7059"/>
  <c r="AL59" i="7059"/>
  <c r="V86" i="7059"/>
  <c r="U87" i="7059" s="1"/>
  <c r="P372" i="7059"/>
  <c r="Q371" i="7059"/>
  <c r="K371" i="7059" s="1"/>
  <c r="AI73" i="7059"/>
  <c r="AI67" i="7059"/>
  <c r="AI71" i="7059" s="1"/>
  <c r="AP51" i="7059"/>
  <c r="AQ51" i="7059" s="1"/>
  <c r="AR50" i="7059" s="1"/>
  <c r="AS50" i="7059" s="1"/>
  <c r="AL58" i="7059"/>
  <c r="AM58" i="7059" s="1"/>
  <c r="I173" i="7059"/>
  <c r="G174" i="7049"/>
  <c r="P1313" i="7059"/>
  <c r="Q1312" i="7059"/>
  <c r="K1312" i="7059" s="1"/>
  <c r="Z108" i="7059"/>
  <c r="AN54" i="7059"/>
  <c r="AO54" i="7059" s="1"/>
  <c r="AR49" i="7059"/>
  <c r="AS49" i="7059" s="1"/>
  <c r="AI66" i="7059"/>
  <c r="P714" i="7059"/>
  <c r="Q713" i="7059"/>
  <c r="K713" i="7059" s="1"/>
  <c r="AI64" i="7059"/>
  <c r="AJ64" i="7059" s="1"/>
  <c r="I759" i="7059"/>
  <c r="M160" i="7049"/>
  <c r="AH72" i="7059"/>
  <c r="AB47" i="7055" l="1"/>
  <c r="I52" i="7049"/>
  <c r="AU50" i="7059"/>
  <c r="K52" i="7049" s="1"/>
  <c r="I760" i="7059"/>
  <c r="M161" i="7049"/>
  <c r="P715" i="7059"/>
  <c r="Q714" i="7059"/>
  <c r="K714" i="7059" s="1"/>
  <c r="AJ65" i="7059"/>
  <c r="Z109" i="7059"/>
  <c r="V87" i="7059"/>
  <c r="U88" i="7059" s="1"/>
  <c r="AL60" i="7059"/>
  <c r="AM60" i="7059" s="1"/>
  <c r="AP52" i="7059"/>
  <c r="AQ52" i="7059" s="1"/>
  <c r="AR51" i="7059" s="1"/>
  <c r="AS51" i="7059" s="1"/>
  <c r="I174" i="7059"/>
  <c r="G175" i="7049"/>
  <c r="AU75" i="7059"/>
  <c r="K77" i="7049" s="1"/>
  <c r="AC75" i="7059"/>
  <c r="AD75" i="7059" s="1"/>
  <c r="AE75" i="7059" s="1"/>
  <c r="AF75" i="7059" s="1"/>
  <c r="AG75" i="7059" s="1"/>
  <c r="AH75" i="7059" s="1"/>
  <c r="AI75" i="7059" s="1"/>
  <c r="AA76" i="7059"/>
  <c r="AI68" i="7059"/>
  <c r="AI72" i="7059" s="1"/>
  <c r="AJ66" i="7059"/>
  <c r="AI70" i="7059"/>
  <c r="Q1313" i="7059"/>
  <c r="K1313" i="7059" s="1"/>
  <c r="P1314" i="7059"/>
  <c r="AN55" i="7059"/>
  <c r="AO55" i="7059" s="1"/>
  <c r="AM59" i="7059"/>
  <c r="AB46" i="7055"/>
  <c r="AC47" i="7055" s="1"/>
  <c r="I51" i="7049"/>
  <c r="AU49" i="7059"/>
  <c r="K51" i="7049" s="1"/>
  <c r="AJ67" i="7059"/>
  <c r="Q372" i="7059"/>
  <c r="K372" i="7059" s="1"/>
  <c r="P373" i="7059"/>
  <c r="AL63" i="7059" l="1"/>
  <c r="AJ70" i="7059"/>
  <c r="AN57" i="7059"/>
  <c r="AJ71" i="7059"/>
  <c r="AI74" i="7059"/>
  <c r="AJ74" i="7059" s="1"/>
  <c r="AJ72" i="7059"/>
  <c r="AJ73" i="7059"/>
  <c r="P374" i="7059"/>
  <c r="Q373" i="7059"/>
  <c r="K373" i="7059" s="1"/>
  <c r="AP53" i="7059"/>
  <c r="AQ53" i="7059" s="1"/>
  <c r="AR52" i="7059" s="1"/>
  <c r="AS52" i="7059" s="1"/>
  <c r="Y78" i="7059"/>
  <c r="AL61" i="7059"/>
  <c r="AM61" i="7059" s="1"/>
  <c r="I761" i="7059"/>
  <c r="M162" i="7049"/>
  <c r="AU76" i="7059"/>
  <c r="K78" i="7049" s="1"/>
  <c r="AC76" i="7059"/>
  <c r="AD76" i="7059" s="1"/>
  <c r="AE76" i="7059" s="1"/>
  <c r="AF76" i="7059" s="1"/>
  <c r="AG76" i="7059" s="1"/>
  <c r="AH76" i="7059" s="1"/>
  <c r="AI76" i="7059" s="1"/>
  <c r="AA77" i="7059"/>
  <c r="I53" i="7049"/>
  <c r="AB48" i="7055"/>
  <c r="AU51" i="7059"/>
  <c r="K53" i="7049" s="1"/>
  <c r="V88" i="7059"/>
  <c r="P1315" i="7059"/>
  <c r="Q1314" i="7059"/>
  <c r="K1314" i="7059" s="1"/>
  <c r="P716" i="7059"/>
  <c r="Q715" i="7059"/>
  <c r="K715" i="7059" s="1"/>
  <c r="AL62" i="7059"/>
  <c r="AN56" i="7059"/>
  <c r="AO56" i="7059" s="1"/>
  <c r="AJ68" i="7059"/>
  <c r="AJ69" i="7059"/>
  <c r="I175" i="7059"/>
  <c r="G176" i="7049"/>
  <c r="AL64" i="7059"/>
  <c r="Z110" i="7059"/>
  <c r="AC48" i="7055"/>
  <c r="AJ75" i="7059" l="1"/>
  <c r="AJ76" i="7059"/>
  <c r="AM62" i="7059"/>
  <c r="AN59" i="7059" s="1"/>
  <c r="AL67" i="7059"/>
  <c r="AL71" i="7059" s="1"/>
  <c r="AP54" i="7059"/>
  <c r="AQ54" i="7059" s="1"/>
  <c r="U89" i="7059"/>
  <c r="AL65" i="7059"/>
  <c r="AM65" i="7059" s="1"/>
  <c r="Z111" i="7059"/>
  <c r="P1316" i="7059"/>
  <c r="Q1315" i="7059"/>
  <c r="K1315" i="7059" s="1"/>
  <c r="I176" i="7059"/>
  <c r="G177" i="7049"/>
  <c r="Y79" i="7059"/>
  <c r="AU77" i="7059"/>
  <c r="K79" i="7049" s="1"/>
  <c r="AC77" i="7059"/>
  <c r="AD77" i="7059" s="1"/>
  <c r="AE77" i="7059" s="1"/>
  <c r="AF77" i="7059" s="1"/>
  <c r="AG77" i="7059" s="1"/>
  <c r="AH77" i="7059" s="1"/>
  <c r="AI77" i="7059" s="1"/>
  <c r="AJ77" i="7059" s="1"/>
  <c r="AT78" i="7059"/>
  <c r="AO57" i="7059"/>
  <c r="P717" i="7059"/>
  <c r="Q716" i="7059"/>
  <c r="K716" i="7059" s="1"/>
  <c r="I762" i="7059"/>
  <c r="M163" i="7049"/>
  <c r="AB49" i="7055"/>
  <c r="I54" i="7049"/>
  <c r="AU52" i="7059"/>
  <c r="K54" i="7049" s="1"/>
  <c r="P375" i="7059"/>
  <c r="Q374" i="7059"/>
  <c r="K374" i="7059" s="1"/>
  <c r="AM64" i="7059"/>
  <c r="AL68" i="7059"/>
  <c r="AL72" i="7059" s="1"/>
  <c r="AL66" i="7059"/>
  <c r="AM63" i="7059"/>
  <c r="AC49" i="7055"/>
  <c r="AN58" i="7059"/>
  <c r="AO58" i="7059" s="1"/>
  <c r="AR53" i="7059"/>
  <c r="AS53" i="7059" s="1"/>
  <c r="AL75" i="7059" l="1"/>
  <c r="AL69" i="7059"/>
  <c r="AL73" i="7059" s="1"/>
  <c r="AL77" i="7059" s="1"/>
  <c r="AN61" i="7059"/>
  <c r="AM68" i="7059"/>
  <c r="AN62" i="7059"/>
  <c r="Q717" i="7059"/>
  <c r="K717" i="7059" s="1"/>
  <c r="P718" i="7059"/>
  <c r="AN60" i="7059"/>
  <c r="AO60" i="7059" s="1"/>
  <c r="AM66" i="7059"/>
  <c r="AL70" i="7059"/>
  <c r="I763" i="7059"/>
  <c r="M164" i="7049"/>
  <c r="AP55" i="7059"/>
  <c r="AQ55" i="7059" s="1"/>
  <c r="AR54" i="7059" s="1"/>
  <c r="AS54" i="7059" s="1"/>
  <c r="I177" i="7059"/>
  <c r="G178" i="7049"/>
  <c r="Z112" i="7059"/>
  <c r="AC50" i="7055"/>
  <c r="AL76" i="7059"/>
  <c r="AA78" i="7059"/>
  <c r="AU78" i="7059" s="1"/>
  <c r="K80" i="7049" s="1"/>
  <c r="J80" i="7049"/>
  <c r="I55" i="7049"/>
  <c r="AB50" i="7055"/>
  <c r="AU53" i="7059"/>
  <c r="K55" i="7049" s="1"/>
  <c r="Q375" i="7059"/>
  <c r="K375" i="7059" s="1"/>
  <c r="P376" i="7059"/>
  <c r="AT79" i="7059"/>
  <c r="AO59" i="7059"/>
  <c r="P1317" i="7059"/>
  <c r="Q1316" i="7059"/>
  <c r="K1316" i="7059" s="1"/>
  <c r="V89" i="7059"/>
  <c r="U90" i="7059" s="1"/>
  <c r="AP56" i="7059"/>
  <c r="AM67" i="7059"/>
  <c r="AM69" i="7059" l="1"/>
  <c r="AC51" i="7055"/>
  <c r="AN65" i="7059"/>
  <c r="AO61" i="7059"/>
  <c r="AP59" i="7059" s="1"/>
  <c r="AQ56" i="7059"/>
  <c r="AN64" i="7059"/>
  <c r="Z113" i="7059"/>
  <c r="AP57" i="7059"/>
  <c r="AQ57" i="7059" s="1"/>
  <c r="AM70" i="7059"/>
  <c r="AL74" i="7059"/>
  <c r="AM77" i="7059" s="1"/>
  <c r="Y80" i="7059"/>
  <c r="AN63" i="7059"/>
  <c r="AO63" i="7059" s="1"/>
  <c r="Q718" i="7059"/>
  <c r="K718" i="7059" s="1"/>
  <c r="P719" i="7059"/>
  <c r="V90" i="7059"/>
  <c r="Y81" i="7059" s="1"/>
  <c r="AA79" i="7059"/>
  <c r="AU79" i="7059" s="1"/>
  <c r="K81" i="7049" s="1"/>
  <c r="J81" i="7049"/>
  <c r="AM71" i="7059"/>
  <c r="AC78" i="7059"/>
  <c r="AD78" i="7059" s="1"/>
  <c r="AE78" i="7059" s="1"/>
  <c r="AF78" i="7059" s="1"/>
  <c r="AG78" i="7059" s="1"/>
  <c r="AH78" i="7059" s="1"/>
  <c r="AI78" i="7059" s="1"/>
  <c r="AJ78" i="7059" s="1"/>
  <c r="I178" i="7059"/>
  <c r="G179" i="7049"/>
  <c r="I764" i="7059"/>
  <c r="M165" i="7049"/>
  <c r="AP58" i="7059"/>
  <c r="AQ58" i="7059" s="1"/>
  <c r="AM72" i="7059"/>
  <c r="Q1317" i="7059"/>
  <c r="K1317" i="7059" s="1"/>
  <c r="P1318" i="7059"/>
  <c r="Q376" i="7059"/>
  <c r="K376" i="7059" s="1"/>
  <c r="P377" i="7059"/>
  <c r="I56" i="7049"/>
  <c r="AB51" i="7055"/>
  <c r="AU54" i="7059"/>
  <c r="K56" i="7049" s="1"/>
  <c r="AM73" i="7059"/>
  <c r="AO62" i="7059"/>
  <c r="AC52" i="7055" l="1"/>
  <c r="AN67" i="7059"/>
  <c r="AN70" i="7059" s="1"/>
  <c r="AN73" i="7059" s="1"/>
  <c r="AR56" i="7059"/>
  <c r="AS56" i="7059" s="1"/>
  <c r="I58" i="7049" s="1"/>
  <c r="AL78" i="7059"/>
  <c r="AM78" i="7059" s="1"/>
  <c r="AR55" i="7059"/>
  <c r="AS55" i="7059" s="1"/>
  <c r="AB52" i="7055" s="1"/>
  <c r="AC53" i="7055" s="1"/>
  <c r="AM76" i="7059"/>
  <c r="U91" i="7059"/>
  <c r="V91" i="7059" s="1"/>
  <c r="AN66" i="7059"/>
  <c r="AO64" i="7059"/>
  <c r="AP62" i="7059" s="1"/>
  <c r="AT81" i="7059"/>
  <c r="AB53" i="7055"/>
  <c r="I765" i="7059"/>
  <c r="M166" i="7049"/>
  <c r="AQ59" i="7059"/>
  <c r="AR58" i="7059" s="1"/>
  <c r="AS58" i="7059" s="1"/>
  <c r="P720" i="7059"/>
  <c r="Q719" i="7059"/>
  <c r="K719" i="7059" s="1"/>
  <c r="AR57" i="7059"/>
  <c r="AS57" i="7059" s="1"/>
  <c r="P378" i="7059"/>
  <c r="Q377" i="7059"/>
  <c r="K377" i="7059" s="1"/>
  <c r="P1319" i="7059"/>
  <c r="Q1318" i="7059"/>
  <c r="K1318" i="7059" s="1"/>
  <c r="I179" i="7059"/>
  <c r="G180" i="7049"/>
  <c r="AC79" i="7059"/>
  <c r="AD79" i="7059" s="1"/>
  <c r="AE79" i="7059" s="1"/>
  <c r="AF79" i="7059" s="1"/>
  <c r="AG79" i="7059" s="1"/>
  <c r="AH79" i="7059" s="1"/>
  <c r="AI79" i="7059" s="1"/>
  <c r="AJ79" i="7059" s="1"/>
  <c r="AL79" i="7059" s="1"/>
  <c r="AM79" i="7059" s="1"/>
  <c r="AP60" i="7059"/>
  <c r="AQ60" i="7059" s="1"/>
  <c r="AN68" i="7059"/>
  <c r="AP61" i="7059"/>
  <c r="AT80" i="7059"/>
  <c r="AO65" i="7059"/>
  <c r="AM74" i="7059"/>
  <c r="AM75" i="7059"/>
  <c r="Z114" i="7059"/>
  <c r="AU55" i="7059" l="1"/>
  <c r="K57" i="7049" s="1"/>
  <c r="AU56" i="7059"/>
  <c r="K58" i="7049" s="1"/>
  <c r="I57" i="7049"/>
  <c r="Y82" i="7059"/>
  <c r="AT82" i="7059" s="1"/>
  <c r="U92" i="7059"/>
  <c r="V92" i="7059" s="1"/>
  <c r="U93" i="7059" s="1"/>
  <c r="AQ62" i="7059"/>
  <c r="AO66" i="7059"/>
  <c r="AN69" i="7059"/>
  <c r="AN72" i="7059" s="1"/>
  <c r="AN75" i="7059" s="1"/>
  <c r="AN78" i="7059" s="1"/>
  <c r="AO68" i="7059"/>
  <c r="AO67" i="7059"/>
  <c r="P379" i="7059"/>
  <c r="Q378" i="7059"/>
  <c r="K378" i="7059" s="1"/>
  <c r="Z115" i="7059"/>
  <c r="Q1319" i="7059"/>
  <c r="K1319" i="7059" s="1"/>
  <c r="P1320" i="7059"/>
  <c r="I59" i="7049"/>
  <c r="AB54" i="7055"/>
  <c r="AU57" i="7059"/>
  <c r="K59" i="7049" s="1"/>
  <c r="P721" i="7059"/>
  <c r="Q720" i="7059"/>
  <c r="K720" i="7059" s="1"/>
  <c r="AC54" i="7055"/>
  <c r="J82" i="7049"/>
  <c r="AA80" i="7059"/>
  <c r="AU80" i="7059" s="1"/>
  <c r="K82" i="7049" s="1"/>
  <c r="I60" i="7049"/>
  <c r="AB55" i="7055"/>
  <c r="AU58" i="7059"/>
  <c r="K60" i="7049" s="1"/>
  <c r="AQ61" i="7059"/>
  <c r="AN76" i="7059"/>
  <c r="AN71" i="7059"/>
  <c r="AR59" i="7059"/>
  <c r="AS59" i="7059" s="1"/>
  <c r="I766" i="7059"/>
  <c r="M167" i="7049"/>
  <c r="J83" i="7049"/>
  <c r="AP63" i="7059"/>
  <c r="AQ63" i="7059" s="1"/>
  <c r="I180" i="7059"/>
  <c r="G181" i="7049"/>
  <c r="AO70" i="7059" l="1"/>
  <c r="AP70" i="7059" s="1"/>
  <c r="AO71" i="7059"/>
  <c r="AP71" i="7059" s="1"/>
  <c r="AO69" i="7059"/>
  <c r="AP68" i="7059" s="1"/>
  <c r="AP65" i="7059"/>
  <c r="AR61" i="7059"/>
  <c r="AS61" i="7059" s="1"/>
  <c r="AB58" i="7055" s="1"/>
  <c r="AP64" i="7059"/>
  <c r="AQ64" i="7059" s="1"/>
  <c r="AR63" i="7059" s="1"/>
  <c r="AS63" i="7059" s="1"/>
  <c r="AP66" i="7059"/>
  <c r="AC55" i="7055"/>
  <c r="AC56" i="7055" s="1"/>
  <c r="AR60" i="7059"/>
  <c r="AS60" i="7059" s="1"/>
  <c r="I62" i="7049" s="1"/>
  <c r="AN74" i="7059"/>
  <c r="AO76" i="7059" s="1"/>
  <c r="AP76" i="7059" s="1"/>
  <c r="P722" i="7059"/>
  <c r="Q721" i="7059"/>
  <c r="K721" i="7059" s="1"/>
  <c r="P1321" i="7059"/>
  <c r="Q1320" i="7059"/>
  <c r="K1320" i="7059" s="1"/>
  <c r="Z116" i="7059"/>
  <c r="AO73" i="7059"/>
  <c r="AP73" i="7059" s="1"/>
  <c r="Y83" i="7059"/>
  <c r="AP67" i="7059"/>
  <c r="Q379" i="7059"/>
  <c r="K379" i="7059" s="1"/>
  <c r="P380" i="7059"/>
  <c r="V93" i="7059"/>
  <c r="U94" i="7059" s="1"/>
  <c r="I181" i="7059"/>
  <c r="G182" i="7049"/>
  <c r="AO72" i="7059"/>
  <c r="AP72" i="7059" s="1"/>
  <c r="J84" i="7049"/>
  <c r="AA81" i="7059"/>
  <c r="I767" i="7059"/>
  <c r="M168" i="7049"/>
  <c r="I61" i="7049"/>
  <c r="AB56" i="7055"/>
  <c r="AU59" i="7059"/>
  <c r="K61" i="7049" s="1"/>
  <c r="AU61" i="7059"/>
  <c r="K63" i="7049" s="1"/>
  <c r="AC80" i="7059"/>
  <c r="AD80" i="7059" s="1"/>
  <c r="AE80" i="7059" s="1"/>
  <c r="AF80" i="7059" s="1"/>
  <c r="AG80" i="7059" s="1"/>
  <c r="AH80" i="7059" s="1"/>
  <c r="AI80" i="7059" s="1"/>
  <c r="AJ80" i="7059" s="1"/>
  <c r="AL80" i="7059" s="1"/>
  <c r="AM80" i="7059" s="1"/>
  <c r="AN79" i="7059"/>
  <c r="AR62" i="7059"/>
  <c r="AS62" i="7059" s="1"/>
  <c r="I63" i="7049" l="1"/>
  <c r="AQ72" i="7059"/>
  <c r="AR72" i="7059" s="1"/>
  <c r="AS72" i="7059" s="1"/>
  <c r="AB69" i="7055" s="1"/>
  <c r="AP69" i="7059"/>
  <c r="AQ70" i="7059" s="1"/>
  <c r="AR70" i="7059" s="1"/>
  <c r="AS70" i="7059" s="1"/>
  <c r="I72" i="7049" s="1"/>
  <c r="AQ65" i="7059"/>
  <c r="AR65" i="7059" s="1"/>
  <c r="AS65" i="7059" s="1"/>
  <c r="I67" i="7049" s="1"/>
  <c r="AQ66" i="7059"/>
  <c r="AQ71" i="7059"/>
  <c r="AR71" i="7059" s="1"/>
  <c r="AS71" i="7059" s="1"/>
  <c r="I73" i="7049" s="1"/>
  <c r="AU60" i="7059"/>
  <c r="K62" i="7049" s="1"/>
  <c r="AB57" i="7055"/>
  <c r="AQ67" i="7059"/>
  <c r="AQ68" i="7059"/>
  <c r="AC57" i="7055"/>
  <c r="AB59" i="7055"/>
  <c r="I64" i="7049"/>
  <c r="AU62" i="7059"/>
  <c r="K64" i="7049" s="1"/>
  <c r="Q380" i="7059"/>
  <c r="K380" i="7059" s="1"/>
  <c r="P381" i="7059"/>
  <c r="AT83" i="7059"/>
  <c r="AR64" i="7059"/>
  <c r="AS64" i="7059" s="1"/>
  <c r="AO74" i="7059"/>
  <c r="AP74" i="7059" s="1"/>
  <c r="AQ74" i="7059" s="1"/>
  <c r="AR74" i="7059" s="1"/>
  <c r="AS74" i="7059" s="1"/>
  <c r="AN77" i="7059"/>
  <c r="AN80" i="7059" s="1"/>
  <c r="AO80" i="7059" s="1"/>
  <c r="AP80" i="7059" s="1"/>
  <c r="AO75" i="7059"/>
  <c r="AP75" i="7059" s="1"/>
  <c r="AQ76" i="7059" s="1"/>
  <c r="AR76" i="7059" s="1"/>
  <c r="AS76" i="7059" s="1"/>
  <c r="I182" i="7059"/>
  <c r="G183" i="7049"/>
  <c r="AQ73" i="7059"/>
  <c r="AR73" i="7059" s="1"/>
  <c r="AS73" i="7059" s="1"/>
  <c r="P1322" i="7059"/>
  <c r="Q1321" i="7059"/>
  <c r="K1321" i="7059" s="1"/>
  <c r="I768" i="7059"/>
  <c r="M169" i="7049"/>
  <c r="V94" i="7059"/>
  <c r="U95" i="7059" s="1"/>
  <c r="AC81" i="7059"/>
  <c r="AD81" i="7059" s="1"/>
  <c r="AE81" i="7059" s="1"/>
  <c r="AF81" i="7059" s="1"/>
  <c r="AG81" i="7059" s="1"/>
  <c r="AH81" i="7059" s="1"/>
  <c r="AI81" i="7059" s="1"/>
  <c r="AJ81" i="7059" s="1"/>
  <c r="AL81" i="7059" s="1"/>
  <c r="AM81" i="7059" s="1"/>
  <c r="AN81" i="7059" s="1"/>
  <c r="AA82" i="7059"/>
  <c r="I65" i="7049"/>
  <c r="AB60" i="7055"/>
  <c r="AU63" i="7059"/>
  <c r="K65" i="7049" s="1"/>
  <c r="Z117" i="7059"/>
  <c r="P723" i="7059"/>
  <c r="Q722" i="7059"/>
  <c r="K722" i="7059" s="1"/>
  <c r="Y84" i="7059"/>
  <c r="AQ69" i="7059" l="1"/>
  <c r="AR69" i="7059" s="1"/>
  <c r="AS69" i="7059" s="1"/>
  <c r="I71" i="7049" s="1"/>
  <c r="I74" i="7049"/>
  <c r="AR66" i="7059"/>
  <c r="AS66" i="7059" s="1"/>
  <c r="AB63" i="7055" s="1"/>
  <c r="AB68" i="7055"/>
  <c r="AB67" i="7055"/>
  <c r="AR67" i="7059"/>
  <c r="AS67" i="7059" s="1"/>
  <c r="I69" i="7049" s="1"/>
  <c r="AU65" i="7059"/>
  <c r="K67" i="7049" s="1"/>
  <c r="AB62" i="7055"/>
  <c r="AC58" i="7055"/>
  <c r="AC59" i="7055" s="1"/>
  <c r="AC60" i="7055" s="1"/>
  <c r="AC61" i="7055" s="1"/>
  <c r="AR68" i="7059"/>
  <c r="AS68" i="7059" s="1"/>
  <c r="AU66" i="7059"/>
  <c r="K68" i="7049" s="1"/>
  <c r="AO81" i="7059"/>
  <c r="AP81" i="7059" s="1"/>
  <c r="AQ81" i="7059" s="1"/>
  <c r="AR81" i="7059" s="1"/>
  <c r="AS81" i="7059" s="1"/>
  <c r="AB78" i="7055" s="1"/>
  <c r="Y85" i="7059"/>
  <c r="AT85" i="7059" s="1"/>
  <c r="AQ75" i="7059"/>
  <c r="AR75" i="7059" s="1"/>
  <c r="AS75" i="7059" s="1"/>
  <c r="I77" i="7049" s="1"/>
  <c r="AT84" i="7059"/>
  <c r="AC82" i="7059"/>
  <c r="AD82" i="7059" s="1"/>
  <c r="AE82" i="7059" s="1"/>
  <c r="AF82" i="7059" s="1"/>
  <c r="AG82" i="7059" s="1"/>
  <c r="AH82" i="7059" s="1"/>
  <c r="AI82" i="7059" s="1"/>
  <c r="AJ82" i="7059" s="1"/>
  <c r="AL82" i="7059" s="1"/>
  <c r="AM82" i="7059" s="1"/>
  <c r="AN82" i="7059" s="1"/>
  <c r="AO82" i="7059" s="1"/>
  <c r="AP82" i="7059" s="1"/>
  <c r="AQ82" i="7059" s="1"/>
  <c r="AR82" i="7059" s="1"/>
  <c r="AS82" i="7059" s="1"/>
  <c r="AU82" i="7059" s="1"/>
  <c r="K84" i="7049" s="1"/>
  <c r="V95" i="7059"/>
  <c r="U96" i="7059" s="1"/>
  <c r="J85" i="7049"/>
  <c r="AA83" i="7059"/>
  <c r="P1323" i="7059"/>
  <c r="Q1322" i="7059"/>
  <c r="K1322" i="7059" s="1"/>
  <c r="I183" i="7059"/>
  <c r="G184" i="7049"/>
  <c r="AO77" i="7059"/>
  <c r="AP77" i="7059" s="1"/>
  <c r="AQ77" i="7059" s="1"/>
  <c r="AR77" i="7059" s="1"/>
  <c r="AS77" i="7059" s="1"/>
  <c r="AO78" i="7059"/>
  <c r="AP78" i="7059" s="1"/>
  <c r="I78" i="7049"/>
  <c r="AB73" i="7055"/>
  <c r="AC73" i="7055"/>
  <c r="I769" i="7059"/>
  <c r="M170" i="7049"/>
  <c r="AB70" i="7055"/>
  <c r="I75" i="7049"/>
  <c r="AC70" i="7055"/>
  <c r="I76" i="7049"/>
  <c r="AB71" i="7055"/>
  <c r="AC71" i="7055"/>
  <c r="P382" i="7059"/>
  <c r="Q381" i="7059"/>
  <c r="K381" i="7059" s="1"/>
  <c r="Z118" i="7059"/>
  <c r="P724" i="7059"/>
  <c r="Q723" i="7059"/>
  <c r="K723" i="7059" s="1"/>
  <c r="AO79" i="7059"/>
  <c r="AP79" i="7059" s="1"/>
  <c r="AB61" i="7055"/>
  <c r="I66" i="7049"/>
  <c r="AU64" i="7059"/>
  <c r="K66" i="7049" s="1"/>
  <c r="AB66" i="7055" l="1"/>
  <c r="I68" i="7049"/>
  <c r="AC72" i="7055"/>
  <c r="AU67" i="7059"/>
  <c r="K69" i="7049" s="1"/>
  <c r="AB64" i="7055"/>
  <c r="AQ79" i="7059"/>
  <c r="AR79" i="7059" s="1"/>
  <c r="AS79" i="7059" s="1"/>
  <c r="I81" i="7049" s="1"/>
  <c r="I70" i="7049"/>
  <c r="AU68" i="7059"/>
  <c r="K70" i="7049" s="1"/>
  <c r="AB65" i="7055"/>
  <c r="I83" i="7049"/>
  <c r="AU81" i="7059"/>
  <c r="K83" i="7049" s="1"/>
  <c r="AC62" i="7055"/>
  <c r="AC63" i="7055" s="1"/>
  <c r="AC64" i="7055" s="1"/>
  <c r="AB72" i="7055"/>
  <c r="Y86" i="7059"/>
  <c r="AT86" i="7059" s="1"/>
  <c r="AQ80" i="7059"/>
  <c r="AR80" i="7059" s="1"/>
  <c r="AS80" i="7059" s="1"/>
  <c r="I82" i="7049" s="1"/>
  <c r="Q724" i="7059"/>
  <c r="K724" i="7059" s="1"/>
  <c r="P725" i="7059"/>
  <c r="AQ78" i="7059"/>
  <c r="AR78" i="7059" s="1"/>
  <c r="AS78" i="7059" s="1"/>
  <c r="Z119" i="7059"/>
  <c r="I79" i="7049"/>
  <c r="AB74" i="7055"/>
  <c r="AC74" i="7055"/>
  <c r="P1324" i="7059"/>
  <c r="Q1323" i="7059"/>
  <c r="K1323" i="7059" s="1"/>
  <c r="J87" i="7049"/>
  <c r="J86" i="7049"/>
  <c r="AA84" i="7059"/>
  <c r="AC84" i="7059" s="1"/>
  <c r="AD84" i="7059" s="1"/>
  <c r="AE84" i="7059" s="1"/>
  <c r="P383" i="7059"/>
  <c r="Q382" i="7059"/>
  <c r="K382" i="7059" s="1"/>
  <c r="AC83" i="7059"/>
  <c r="AD83" i="7059" s="1"/>
  <c r="AE83" i="7059" s="1"/>
  <c r="AF83" i="7059" s="1"/>
  <c r="AG83" i="7059" s="1"/>
  <c r="AH83" i="7059" s="1"/>
  <c r="AI83" i="7059" s="1"/>
  <c r="AJ83" i="7059" s="1"/>
  <c r="AL83" i="7059" s="1"/>
  <c r="AM83" i="7059" s="1"/>
  <c r="AN83" i="7059" s="1"/>
  <c r="AO83" i="7059" s="1"/>
  <c r="AP83" i="7059" s="1"/>
  <c r="AQ83" i="7059" s="1"/>
  <c r="AR83" i="7059" s="1"/>
  <c r="AS83" i="7059" s="1"/>
  <c r="I770" i="7059"/>
  <c r="M171" i="7049"/>
  <c r="I184" i="7059"/>
  <c r="G185" i="7049"/>
  <c r="V96" i="7059"/>
  <c r="U97" i="7059" s="1"/>
  <c r="AB79" i="7055"/>
  <c r="I84" i="7049"/>
  <c r="AC65" i="7055" l="1"/>
  <c r="AC66" i="7055" s="1"/>
  <c r="AC67" i="7055" s="1"/>
  <c r="AC68" i="7055" s="1"/>
  <c r="AC69" i="7055" s="1"/>
  <c r="AB76" i="7055"/>
  <c r="AF84" i="7059"/>
  <c r="AG84" i="7059" s="1"/>
  <c r="AH84" i="7059" s="1"/>
  <c r="AI84" i="7059" s="1"/>
  <c r="AJ84" i="7059" s="1"/>
  <c r="AL84" i="7059" s="1"/>
  <c r="AM84" i="7059" s="1"/>
  <c r="AN84" i="7059" s="1"/>
  <c r="AO84" i="7059" s="1"/>
  <c r="AP84" i="7059" s="1"/>
  <c r="AQ84" i="7059" s="1"/>
  <c r="AR84" i="7059" s="1"/>
  <c r="AS84" i="7059" s="1"/>
  <c r="AU84" i="7059" s="1"/>
  <c r="K86" i="7049" s="1"/>
  <c r="AB77" i="7055"/>
  <c r="AC75" i="7055"/>
  <c r="I771" i="7059"/>
  <c r="M172" i="7049"/>
  <c r="Q383" i="7059"/>
  <c r="K383" i="7059" s="1"/>
  <c r="P384" i="7059"/>
  <c r="Z120" i="7059"/>
  <c r="I85" i="7049"/>
  <c r="AB80" i="7055"/>
  <c r="J88" i="7049"/>
  <c r="AU83" i="7059"/>
  <c r="K85" i="7049" s="1"/>
  <c r="Y87" i="7059"/>
  <c r="AB75" i="7055"/>
  <c r="I80" i="7049"/>
  <c r="AA85" i="7059"/>
  <c r="P726" i="7059"/>
  <c r="Q725" i="7059"/>
  <c r="K725" i="7059" s="1"/>
  <c r="V97" i="7059"/>
  <c r="U98" i="7059" s="1"/>
  <c r="I185" i="7059"/>
  <c r="G186" i="7049"/>
  <c r="Q1324" i="7059"/>
  <c r="K1324" i="7059" s="1"/>
  <c r="P1325" i="7059"/>
  <c r="AC76" i="7055" l="1"/>
  <c r="AC77" i="7055" s="1"/>
  <c r="AC78" i="7055" s="1"/>
  <c r="AC79" i="7055" s="1"/>
  <c r="AC80" i="7055" s="1"/>
  <c r="AC81" i="7055" s="1"/>
  <c r="AB81" i="7055"/>
  <c r="I86" i="7049"/>
  <c r="I186" i="7059"/>
  <c r="G187" i="7049"/>
  <c r="I772" i="7059"/>
  <c r="M173" i="7049"/>
  <c r="P1326" i="7059"/>
  <c r="Q1325" i="7059"/>
  <c r="K1325" i="7059" s="1"/>
  <c r="Y88" i="7059"/>
  <c r="P385" i="7059"/>
  <c r="Q384" i="7059"/>
  <c r="K384" i="7059" s="1"/>
  <c r="V98" i="7059"/>
  <c r="U99" i="7059" s="1"/>
  <c r="P727" i="7059"/>
  <c r="Q726" i="7059"/>
  <c r="K726" i="7059" s="1"/>
  <c r="AC85" i="7059"/>
  <c r="AD85" i="7059" s="1"/>
  <c r="AE85" i="7059" s="1"/>
  <c r="AF85" i="7059" s="1"/>
  <c r="AG85" i="7059" s="1"/>
  <c r="AH85" i="7059" s="1"/>
  <c r="AI85" i="7059" s="1"/>
  <c r="AJ85" i="7059" s="1"/>
  <c r="AL85" i="7059" s="1"/>
  <c r="AM85" i="7059" s="1"/>
  <c r="AN85" i="7059" s="1"/>
  <c r="AO85" i="7059" s="1"/>
  <c r="AP85" i="7059" s="1"/>
  <c r="AQ85" i="7059" s="1"/>
  <c r="AR85" i="7059" s="1"/>
  <c r="AS85" i="7059" s="1"/>
  <c r="AT87" i="7059"/>
  <c r="AA86" i="7059"/>
  <c r="Z121" i="7059"/>
  <c r="AC82" i="7055" l="1"/>
  <c r="I87" i="7049"/>
  <c r="AB82" i="7055"/>
  <c r="P728" i="7059"/>
  <c r="Q727" i="7059"/>
  <c r="K727" i="7059" s="1"/>
  <c r="I773" i="7059"/>
  <c r="M174" i="7049"/>
  <c r="V99" i="7059"/>
  <c r="U100" i="7059" s="1"/>
  <c r="P386" i="7059"/>
  <c r="Q385" i="7059"/>
  <c r="K385" i="7059" s="1"/>
  <c r="Z122" i="7059"/>
  <c r="AU85" i="7059"/>
  <c r="K87" i="7049" s="1"/>
  <c r="AT88" i="7059"/>
  <c r="P1327" i="7059"/>
  <c r="Q1326" i="7059"/>
  <c r="K1326" i="7059" s="1"/>
  <c r="AC86" i="7059"/>
  <c r="AD86" i="7059" s="1"/>
  <c r="AE86" i="7059" s="1"/>
  <c r="AF86" i="7059" s="1"/>
  <c r="AG86" i="7059" s="1"/>
  <c r="AH86" i="7059" s="1"/>
  <c r="AI86" i="7059" s="1"/>
  <c r="AJ86" i="7059" s="1"/>
  <c r="AL86" i="7059" s="1"/>
  <c r="AM86" i="7059" s="1"/>
  <c r="AN86" i="7059" s="1"/>
  <c r="AO86" i="7059" s="1"/>
  <c r="AP86" i="7059" s="1"/>
  <c r="AQ86" i="7059" s="1"/>
  <c r="AR86" i="7059" s="1"/>
  <c r="AS86" i="7059" s="1"/>
  <c r="Y89" i="7059"/>
  <c r="AA87" i="7059"/>
  <c r="J89" i="7049"/>
  <c r="I187" i="7059"/>
  <c r="G188" i="7049"/>
  <c r="AC83" i="7055" l="1"/>
  <c r="Y90" i="7059"/>
  <c r="AT90" i="7059" s="1"/>
  <c r="P1328" i="7059"/>
  <c r="Q1327" i="7059"/>
  <c r="K1327" i="7059" s="1"/>
  <c r="Z123" i="7059"/>
  <c r="I88" i="7049"/>
  <c r="AB83" i="7055"/>
  <c r="J90" i="7049"/>
  <c r="AA88" i="7059"/>
  <c r="V100" i="7059"/>
  <c r="U101" i="7059" s="1"/>
  <c r="P729" i="7059"/>
  <c r="Q728" i="7059"/>
  <c r="K728" i="7059" s="1"/>
  <c r="I188" i="7059"/>
  <c r="G189" i="7049"/>
  <c r="AT89" i="7059"/>
  <c r="AU86" i="7059"/>
  <c r="K88" i="7049" s="1"/>
  <c r="AC87" i="7059"/>
  <c r="AD87" i="7059" s="1"/>
  <c r="AE87" i="7059" s="1"/>
  <c r="AF87" i="7059" s="1"/>
  <c r="AG87" i="7059" s="1"/>
  <c r="AH87" i="7059" s="1"/>
  <c r="AI87" i="7059" s="1"/>
  <c r="AJ87" i="7059" s="1"/>
  <c r="AL87" i="7059" s="1"/>
  <c r="AM87" i="7059" s="1"/>
  <c r="AN87" i="7059" s="1"/>
  <c r="AO87" i="7059" s="1"/>
  <c r="AP87" i="7059" s="1"/>
  <c r="AQ87" i="7059" s="1"/>
  <c r="AR87" i="7059" s="1"/>
  <c r="AS87" i="7059" s="1"/>
  <c r="P387" i="7059"/>
  <c r="Q386" i="7059"/>
  <c r="K386" i="7059" s="1"/>
  <c r="I774" i="7059"/>
  <c r="M175" i="7049"/>
  <c r="AC84" i="7055" l="1"/>
  <c r="AB84" i="7055"/>
  <c r="I89" i="7049"/>
  <c r="J92" i="7049"/>
  <c r="Z124" i="7059"/>
  <c r="P730" i="7059"/>
  <c r="Q729" i="7059"/>
  <c r="K729" i="7059" s="1"/>
  <c r="R730" i="7059" s="1"/>
  <c r="J91" i="7049"/>
  <c r="AA89" i="7059"/>
  <c r="AC89" i="7059" s="1"/>
  <c r="AD89" i="7059" s="1"/>
  <c r="AE89" i="7059" s="1"/>
  <c r="AC88" i="7059"/>
  <c r="AD88" i="7059" s="1"/>
  <c r="AE88" i="7059" s="1"/>
  <c r="AF88" i="7059" s="1"/>
  <c r="AG88" i="7059" s="1"/>
  <c r="AH88" i="7059" s="1"/>
  <c r="AI88" i="7059" s="1"/>
  <c r="AJ88" i="7059" s="1"/>
  <c r="AL88" i="7059" s="1"/>
  <c r="AM88" i="7059" s="1"/>
  <c r="AN88" i="7059" s="1"/>
  <c r="AO88" i="7059" s="1"/>
  <c r="AP88" i="7059" s="1"/>
  <c r="AQ88" i="7059" s="1"/>
  <c r="AR88" i="7059" s="1"/>
  <c r="AS88" i="7059" s="1"/>
  <c r="Q1328" i="7059"/>
  <c r="K1328" i="7059" s="1"/>
  <c r="P1329" i="7059"/>
  <c r="I775" i="7059"/>
  <c r="M176" i="7049"/>
  <c r="V101" i="7059"/>
  <c r="U102" i="7059" s="1"/>
  <c r="P388" i="7059"/>
  <c r="Q387" i="7059"/>
  <c r="K387" i="7059" s="1"/>
  <c r="I189" i="7059"/>
  <c r="G190" i="7049"/>
  <c r="Y91" i="7059"/>
  <c r="AU87" i="7059"/>
  <c r="K89" i="7049" s="1"/>
  <c r="AC85" i="7055" l="1"/>
  <c r="AF89" i="7059"/>
  <c r="AG89" i="7059" s="1"/>
  <c r="AH89" i="7059" s="1"/>
  <c r="AI89" i="7059" s="1"/>
  <c r="AJ89" i="7059" s="1"/>
  <c r="AL89" i="7059" s="1"/>
  <c r="AM89" i="7059" s="1"/>
  <c r="AN89" i="7059" s="1"/>
  <c r="AO89" i="7059" s="1"/>
  <c r="AP89" i="7059" s="1"/>
  <c r="AQ89" i="7059" s="1"/>
  <c r="AR89" i="7059" s="1"/>
  <c r="AS89" i="7059" s="1"/>
  <c r="I91" i="7049" s="1"/>
  <c r="Y92" i="7059"/>
  <c r="AT92" i="7059" s="1"/>
  <c r="AT91" i="7059"/>
  <c r="I190" i="7059"/>
  <c r="G191" i="7049"/>
  <c r="V102" i="7059"/>
  <c r="U103" i="7059" s="1"/>
  <c r="AB85" i="7055"/>
  <c r="I90" i="7049"/>
  <c r="AU88" i="7059"/>
  <c r="K90" i="7049" s="1"/>
  <c r="Z125" i="7059"/>
  <c r="P389" i="7059"/>
  <c r="Q388" i="7059"/>
  <c r="K388" i="7059" s="1"/>
  <c r="I776" i="7059"/>
  <c r="M177" i="7049"/>
  <c r="AU89" i="7059"/>
  <c r="K91" i="7049" s="1"/>
  <c r="P1330" i="7059"/>
  <c r="Q1329" i="7059"/>
  <c r="K1329" i="7059" s="1"/>
  <c r="R1330" i="7059" s="1"/>
  <c r="P731" i="7059"/>
  <c r="Q730" i="7059"/>
  <c r="K730" i="7059" s="1"/>
  <c r="R731" i="7059" s="1"/>
  <c r="AA90" i="7059"/>
  <c r="AC86" i="7055" l="1"/>
  <c r="AB86" i="7055"/>
  <c r="J94" i="7049"/>
  <c r="I777" i="7059"/>
  <c r="M178" i="7049"/>
  <c r="Z126" i="7059"/>
  <c r="V103" i="7059"/>
  <c r="Y94" i="7059" s="1"/>
  <c r="AA91" i="7059"/>
  <c r="J93" i="7049"/>
  <c r="P1331" i="7059"/>
  <c r="Q1330" i="7059"/>
  <c r="K1330" i="7059" s="1"/>
  <c r="R1331" i="7059" s="1"/>
  <c r="Y93" i="7059"/>
  <c r="AC90" i="7059"/>
  <c r="AD90" i="7059" s="1"/>
  <c r="AE90" i="7059" s="1"/>
  <c r="AF90" i="7059" s="1"/>
  <c r="AG90" i="7059" s="1"/>
  <c r="AH90" i="7059" s="1"/>
  <c r="AI90" i="7059" s="1"/>
  <c r="AJ90" i="7059" s="1"/>
  <c r="AL90" i="7059" s="1"/>
  <c r="AM90" i="7059" s="1"/>
  <c r="AN90" i="7059" s="1"/>
  <c r="AO90" i="7059" s="1"/>
  <c r="AP90" i="7059" s="1"/>
  <c r="AQ90" i="7059" s="1"/>
  <c r="AR90" i="7059" s="1"/>
  <c r="AS90" i="7059" s="1"/>
  <c r="P390" i="7059"/>
  <c r="Q389" i="7059"/>
  <c r="K389" i="7059" s="1"/>
  <c r="P732" i="7059"/>
  <c r="Q731" i="7059"/>
  <c r="K731" i="7059" s="1"/>
  <c r="R732" i="7059" s="1"/>
  <c r="I191" i="7059"/>
  <c r="G192" i="7049"/>
  <c r="AC87" i="7055" l="1"/>
  <c r="I192" i="7059"/>
  <c r="G193" i="7049"/>
  <c r="I778" i="7059"/>
  <c r="M179" i="7049"/>
  <c r="Q390" i="7059"/>
  <c r="K390" i="7059" s="1"/>
  <c r="P391" i="7059"/>
  <c r="AT93" i="7059"/>
  <c r="I92" i="7049"/>
  <c r="AB87" i="7055"/>
  <c r="AT94" i="7059"/>
  <c r="AC91" i="7059"/>
  <c r="AD91" i="7059" s="1"/>
  <c r="AE91" i="7059" s="1"/>
  <c r="AF91" i="7059" s="1"/>
  <c r="AG91" i="7059" s="1"/>
  <c r="AH91" i="7059" s="1"/>
  <c r="AI91" i="7059" s="1"/>
  <c r="AJ91" i="7059" s="1"/>
  <c r="AL91" i="7059" s="1"/>
  <c r="AM91" i="7059" s="1"/>
  <c r="AN91" i="7059" s="1"/>
  <c r="AO91" i="7059" s="1"/>
  <c r="AP91" i="7059" s="1"/>
  <c r="AQ91" i="7059" s="1"/>
  <c r="AR91" i="7059" s="1"/>
  <c r="AS91" i="7059" s="1"/>
  <c r="Z127" i="7059"/>
  <c r="P733" i="7059"/>
  <c r="Q732" i="7059"/>
  <c r="K732" i="7059" s="1"/>
  <c r="R733" i="7059" s="1"/>
  <c r="AU90" i="7059"/>
  <c r="K92" i="7049" s="1"/>
  <c r="P1332" i="7059"/>
  <c r="Q1331" i="7059"/>
  <c r="K1331" i="7059" s="1"/>
  <c r="R1332" i="7059" s="1"/>
  <c r="U104" i="7059"/>
  <c r="AA92" i="7059"/>
  <c r="AC88" i="7055" l="1"/>
  <c r="AC92" i="7059"/>
  <c r="AD92" i="7059" s="1"/>
  <c r="AE92" i="7059" s="1"/>
  <c r="AF92" i="7059" s="1"/>
  <c r="AG92" i="7059" s="1"/>
  <c r="AH92" i="7059" s="1"/>
  <c r="AI92" i="7059" s="1"/>
  <c r="AJ92" i="7059" s="1"/>
  <c r="AL92" i="7059" s="1"/>
  <c r="AM92" i="7059" s="1"/>
  <c r="AN92" i="7059" s="1"/>
  <c r="AO92" i="7059" s="1"/>
  <c r="AP92" i="7059" s="1"/>
  <c r="AQ92" i="7059" s="1"/>
  <c r="AR92" i="7059" s="1"/>
  <c r="AS92" i="7059" s="1"/>
  <c r="Q1332" i="7059"/>
  <c r="K1332" i="7059" s="1"/>
  <c r="R1333" i="7059" s="1"/>
  <c r="P1333" i="7059"/>
  <c r="J95" i="7049"/>
  <c r="AA93" i="7059"/>
  <c r="AA94" i="7059" s="1"/>
  <c r="Z128" i="7059"/>
  <c r="I779" i="7059"/>
  <c r="M180" i="7049"/>
  <c r="I93" i="7049"/>
  <c r="AB88" i="7055"/>
  <c r="Q391" i="7059"/>
  <c r="K391" i="7059" s="1"/>
  <c r="P392" i="7059"/>
  <c r="V104" i="7059"/>
  <c r="U105" i="7059" s="1"/>
  <c r="Q733" i="7059"/>
  <c r="K733" i="7059" s="1"/>
  <c r="R734" i="7059" s="1"/>
  <c r="P734" i="7059"/>
  <c r="J96" i="7049"/>
  <c r="AU91" i="7059"/>
  <c r="K93" i="7049" s="1"/>
  <c r="I193" i="7059"/>
  <c r="G194" i="7049"/>
  <c r="AC89" i="7055" l="1"/>
  <c r="I194" i="7059"/>
  <c r="G195" i="7049"/>
  <c r="P1334" i="7059"/>
  <c r="Q1333" i="7059"/>
  <c r="K1333" i="7059" s="1"/>
  <c r="R1334" i="7059" s="1"/>
  <c r="P735" i="7059"/>
  <c r="Q734" i="7059"/>
  <c r="K734" i="7059" s="1"/>
  <c r="R735" i="7059" s="1"/>
  <c r="P393" i="7059"/>
  <c r="Q392" i="7059"/>
  <c r="K392" i="7059" s="1"/>
  <c r="AC93" i="7059"/>
  <c r="AD93" i="7059" s="1"/>
  <c r="AE93" i="7059" s="1"/>
  <c r="AF93" i="7059" s="1"/>
  <c r="AG93" i="7059" s="1"/>
  <c r="AH93" i="7059" s="1"/>
  <c r="AI93" i="7059" s="1"/>
  <c r="AJ93" i="7059" s="1"/>
  <c r="AL93" i="7059" s="1"/>
  <c r="AM93" i="7059" s="1"/>
  <c r="AN93" i="7059" s="1"/>
  <c r="AO93" i="7059" s="1"/>
  <c r="AP93" i="7059" s="1"/>
  <c r="AQ93" i="7059" s="1"/>
  <c r="AR93" i="7059" s="1"/>
  <c r="AS93" i="7059" s="1"/>
  <c r="Z129" i="7059"/>
  <c r="AB89" i="7055"/>
  <c r="I94" i="7049"/>
  <c r="V105" i="7059"/>
  <c r="Y96" i="7059" s="1"/>
  <c r="AC94" i="7059"/>
  <c r="AD94" i="7059" s="1"/>
  <c r="AE94" i="7059" s="1"/>
  <c r="I780" i="7059"/>
  <c r="M181" i="7049"/>
  <c r="Y95" i="7059"/>
  <c r="AU92" i="7059"/>
  <c r="K94" i="7049" s="1"/>
  <c r="AC90" i="7055" l="1"/>
  <c r="AF94" i="7059"/>
  <c r="AG94" i="7059" s="1"/>
  <c r="AH94" i="7059" s="1"/>
  <c r="AI94" i="7059" s="1"/>
  <c r="AJ94" i="7059" s="1"/>
  <c r="AL94" i="7059" s="1"/>
  <c r="AM94" i="7059" s="1"/>
  <c r="AN94" i="7059" s="1"/>
  <c r="AO94" i="7059" s="1"/>
  <c r="AP94" i="7059" s="1"/>
  <c r="AQ94" i="7059" s="1"/>
  <c r="AR94" i="7059" s="1"/>
  <c r="AS94" i="7059" s="1"/>
  <c r="AB91" i="7055" s="1"/>
  <c r="AT96" i="7059"/>
  <c r="Z130" i="7059"/>
  <c r="Q393" i="7059"/>
  <c r="K393" i="7059" s="1"/>
  <c r="P394" i="7059"/>
  <c r="P1335" i="7059"/>
  <c r="Q1334" i="7059"/>
  <c r="K1334" i="7059" s="1"/>
  <c r="R1335" i="7059" s="1"/>
  <c r="AB90" i="7055"/>
  <c r="I95" i="7049"/>
  <c r="AU93" i="7059"/>
  <c r="K95" i="7049" s="1"/>
  <c r="Q735" i="7059"/>
  <c r="K735" i="7059" s="1"/>
  <c r="P736" i="7059"/>
  <c r="I195" i="7059"/>
  <c r="G196" i="7049"/>
  <c r="I781" i="7059"/>
  <c r="M182" i="7049"/>
  <c r="AT95" i="7059"/>
  <c r="U106" i="7059"/>
  <c r="AC91" i="7055" l="1"/>
  <c r="AC92" i="7055" s="1"/>
  <c r="AU94" i="7059"/>
  <c r="K96" i="7049" s="1"/>
  <c r="I96" i="7049"/>
  <c r="V106" i="7059"/>
  <c r="U107" i="7059" s="1"/>
  <c r="I782" i="7059"/>
  <c r="M183" i="7049"/>
  <c r="P395" i="7059"/>
  <c r="Q394" i="7059"/>
  <c r="K394" i="7059" s="1"/>
  <c r="AA95" i="7059"/>
  <c r="AA96" i="7059" s="1"/>
  <c r="J97" i="7049"/>
  <c r="I196" i="7059"/>
  <c r="G197" i="7049"/>
  <c r="J98" i="7049"/>
  <c r="Q736" i="7059"/>
  <c r="P737" i="7059"/>
  <c r="P1336" i="7059"/>
  <c r="Q1335" i="7059"/>
  <c r="K1335" i="7059" s="1"/>
  <c r="R1336" i="7059" s="1"/>
  <c r="Z131" i="7059"/>
  <c r="K736" i="7059" l="1"/>
  <c r="I783" i="7059"/>
  <c r="M184" i="7049"/>
  <c r="Z132" i="7059"/>
  <c r="I197" i="7059"/>
  <c r="G198" i="7049"/>
  <c r="V107" i="7059"/>
  <c r="U108" i="7059" s="1"/>
  <c r="P738" i="7059"/>
  <c r="Q737" i="7059"/>
  <c r="P1337" i="7059"/>
  <c r="Q1336" i="7059"/>
  <c r="K1336" i="7059" s="1"/>
  <c r="R1337" i="7059" s="1"/>
  <c r="AC95" i="7059"/>
  <c r="AD95" i="7059" s="1"/>
  <c r="AE95" i="7059" s="1"/>
  <c r="AF95" i="7059" s="1"/>
  <c r="AG95" i="7059" s="1"/>
  <c r="AH95" i="7059" s="1"/>
  <c r="AI95" i="7059" s="1"/>
  <c r="AJ95" i="7059" s="1"/>
  <c r="AL95" i="7059" s="1"/>
  <c r="AM95" i="7059" s="1"/>
  <c r="AN95" i="7059" s="1"/>
  <c r="AO95" i="7059" s="1"/>
  <c r="AP95" i="7059" s="1"/>
  <c r="AQ95" i="7059" s="1"/>
  <c r="AR95" i="7059" s="1"/>
  <c r="AS95" i="7059" s="1"/>
  <c r="AU95" i="7059" s="1"/>
  <c r="K97" i="7049" s="1"/>
  <c r="Q395" i="7059"/>
  <c r="K395" i="7059" s="1"/>
  <c r="P396" i="7059"/>
  <c r="Y98" i="7059"/>
  <c r="Y97" i="7059"/>
  <c r="AT97" i="7059" l="1"/>
  <c r="P397" i="7059"/>
  <c r="Q396" i="7059"/>
  <c r="K396" i="7059" s="1"/>
  <c r="P1338" i="7059"/>
  <c r="Q1337" i="7059"/>
  <c r="K1337" i="7059" s="1"/>
  <c r="R1338" i="7059" s="1"/>
  <c r="Z133" i="7059"/>
  <c r="AT98" i="7059"/>
  <c r="K737" i="7059"/>
  <c r="I97" i="7049"/>
  <c r="AB92" i="7055"/>
  <c r="AC93" i="7055" s="1"/>
  <c r="P739" i="7059"/>
  <c r="Q738" i="7059"/>
  <c r="I198" i="7059"/>
  <c r="G199" i="7049"/>
  <c r="I784" i="7059"/>
  <c r="M185" i="7049"/>
  <c r="V108" i="7059"/>
  <c r="U109" i="7059" s="1"/>
  <c r="J100" i="7049" l="1"/>
  <c r="V109" i="7059"/>
  <c r="U110" i="7059" s="1"/>
  <c r="P398" i="7059"/>
  <c r="Q397" i="7059"/>
  <c r="K397" i="7059" s="1"/>
  <c r="Y99" i="7059"/>
  <c r="I199" i="7059"/>
  <c r="G200" i="7049"/>
  <c r="K738" i="7059"/>
  <c r="AA97" i="7059"/>
  <c r="J99" i="7049"/>
  <c r="I785" i="7059"/>
  <c r="M186" i="7049"/>
  <c r="P740" i="7059"/>
  <c r="Q739" i="7059"/>
  <c r="Z134" i="7059"/>
  <c r="P1339" i="7059"/>
  <c r="Q1338" i="7059"/>
  <c r="K1338" i="7059" s="1"/>
  <c r="R1339" i="7059" s="1"/>
  <c r="Y100" i="7059" l="1"/>
  <c r="AT100" i="7059" s="1"/>
  <c r="K739" i="7059"/>
  <c r="AC96" i="7059"/>
  <c r="AD96" i="7059" s="1"/>
  <c r="I200" i="7059"/>
  <c r="G201" i="7049"/>
  <c r="AA98" i="7059"/>
  <c r="Z135" i="7059"/>
  <c r="I786" i="7059"/>
  <c r="M187" i="7049"/>
  <c r="P399" i="7059"/>
  <c r="Q398" i="7059"/>
  <c r="K398" i="7059" s="1"/>
  <c r="AT99" i="7059"/>
  <c r="V110" i="7059"/>
  <c r="U111" i="7059" s="1"/>
  <c r="P1340" i="7059"/>
  <c r="Q1339" i="7059"/>
  <c r="K1339" i="7059" s="1"/>
  <c r="R1340" i="7059" s="1"/>
  <c r="P741" i="7059"/>
  <c r="Q740" i="7059"/>
  <c r="P1341" i="7059" l="1"/>
  <c r="Q1340" i="7059"/>
  <c r="K1340" i="7059" s="1"/>
  <c r="R1341" i="7059" s="1"/>
  <c r="I787" i="7059"/>
  <c r="M188" i="7049"/>
  <c r="J102" i="7049"/>
  <c r="V111" i="7059"/>
  <c r="K740" i="7059"/>
  <c r="Q399" i="7059"/>
  <c r="K399" i="7059" s="1"/>
  <c r="P400" i="7059"/>
  <c r="Z136" i="7059"/>
  <c r="P742" i="7059"/>
  <c r="Q741" i="7059"/>
  <c r="Y101" i="7059"/>
  <c r="Y102" i="7059"/>
  <c r="J101" i="7049"/>
  <c r="AA99" i="7059"/>
  <c r="AC98" i="7059" s="1"/>
  <c r="AD98" i="7059" s="1"/>
  <c r="AC97" i="7059"/>
  <c r="AD97" i="7059" s="1"/>
  <c r="I201" i="7059"/>
  <c r="G202" i="7049"/>
  <c r="I202" i="7059" l="1"/>
  <c r="G203" i="7049"/>
  <c r="AT101" i="7059"/>
  <c r="Z137" i="7059"/>
  <c r="I788" i="7059"/>
  <c r="M189" i="7049"/>
  <c r="K741" i="7059"/>
  <c r="Q400" i="7059"/>
  <c r="K400" i="7059" s="1"/>
  <c r="P401" i="7059"/>
  <c r="AE96" i="7059"/>
  <c r="AF96" i="7059" s="1"/>
  <c r="AT102" i="7059"/>
  <c r="Q742" i="7059"/>
  <c r="P743" i="7059"/>
  <c r="U112" i="7059"/>
  <c r="AA100" i="7059"/>
  <c r="P1342" i="7059"/>
  <c r="Q1341" i="7059"/>
  <c r="K1341" i="7059" s="1"/>
  <c r="R1342" i="7059" s="1"/>
  <c r="AC99" i="7059" l="1"/>
  <c r="AD99" i="7059" s="1"/>
  <c r="AA101" i="7059"/>
  <c r="AA102" i="7059" s="1"/>
  <c r="J103" i="7049"/>
  <c r="I203" i="7059"/>
  <c r="G204" i="7049"/>
  <c r="V112" i="7059"/>
  <c r="U113" i="7059" s="1"/>
  <c r="Q401" i="7059"/>
  <c r="K401" i="7059" s="1"/>
  <c r="P402" i="7059"/>
  <c r="I789" i="7059"/>
  <c r="M190" i="7049"/>
  <c r="P744" i="7059"/>
  <c r="Q743" i="7059"/>
  <c r="J104" i="7049"/>
  <c r="P1343" i="7059"/>
  <c r="Q1342" i="7059"/>
  <c r="K1342" i="7059" s="1"/>
  <c r="R1343" i="7059" s="1"/>
  <c r="K742" i="7059"/>
  <c r="Z138" i="7059"/>
  <c r="Z139" i="7059" l="1"/>
  <c r="P745" i="7059"/>
  <c r="Q744" i="7059"/>
  <c r="I204" i="7059"/>
  <c r="G205" i="7049"/>
  <c r="V113" i="7059"/>
  <c r="U114" i="7059" s="1"/>
  <c r="AC101" i="7059"/>
  <c r="AD101" i="7059" s="1"/>
  <c r="AC100" i="7059"/>
  <c r="AD100" i="7059" s="1"/>
  <c r="I790" i="7059"/>
  <c r="M191" i="7049"/>
  <c r="Y103" i="7059"/>
  <c r="AE97" i="7059"/>
  <c r="AF97" i="7059" s="1"/>
  <c r="P1344" i="7059"/>
  <c r="Q1343" i="7059"/>
  <c r="K1343" i="7059" s="1"/>
  <c r="R1344" i="7059" s="1"/>
  <c r="K743" i="7059"/>
  <c r="P403" i="7059"/>
  <c r="Q402" i="7059"/>
  <c r="K402" i="7059" s="1"/>
  <c r="Y104" i="7059" l="1"/>
  <c r="AT104" i="7059" s="1"/>
  <c r="AE99" i="7059"/>
  <c r="P1345" i="7059"/>
  <c r="Q1344" i="7059"/>
  <c r="K1344" i="7059" s="1"/>
  <c r="R1345" i="7059" s="1"/>
  <c r="K744" i="7059"/>
  <c r="AE98" i="7059"/>
  <c r="AF98" i="7059" s="1"/>
  <c r="Q745" i="7059"/>
  <c r="P746" i="7059"/>
  <c r="Q403" i="7059"/>
  <c r="K403" i="7059" s="1"/>
  <c r="P404" i="7059"/>
  <c r="V114" i="7059"/>
  <c r="U115" i="7059" s="1"/>
  <c r="AT103" i="7059"/>
  <c r="I791" i="7059"/>
  <c r="M192" i="7049"/>
  <c r="I205" i="7059"/>
  <c r="G206" i="7049"/>
  <c r="Z140" i="7059"/>
  <c r="AF99" i="7059" l="1"/>
  <c r="AG96" i="7059" s="1"/>
  <c r="AH96" i="7059" s="1"/>
  <c r="J105" i="7049"/>
  <c r="AA103" i="7059"/>
  <c r="AA104" i="7059" s="1"/>
  <c r="I206" i="7059"/>
  <c r="G207" i="7049"/>
  <c r="K745" i="7059"/>
  <c r="R746" i="7059" s="1"/>
  <c r="P405" i="7059"/>
  <c r="Q405" i="7059" s="1"/>
  <c r="K405" i="7059" s="1"/>
  <c r="Q404" i="7059"/>
  <c r="K404" i="7059" s="1"/>
  <c r="V115" i="7059"/>
  <c r="Z141" i="7059"/>
  <c r="I792" i="7059"/>
  <c r="M193" i="7049"/>
  <c r="Y106" i="7059"/>
  <c r="Y105" i="7059"/>
  <c r="P747" i="7059"/>
  <c r="Q746" i="7059"/>
  <c r="K746" i="7059" s="1"/>
  <c r="J106" i="7049"/>
  <c r="P1346" i="7059"/>
  <c r="Q1345" i="7059"/>
  <c r="K1345" i="7059" s="1"/>
  <c r="R1346" i="7059" s="1"/>
  <c r="R747" i="7059" l="1"/>
  <c r="AC102" i="7059"/>
  <c r="AD102" i="7059" s="1"/>
  <c r="P1347" i="7059"/>
  <c r="Q1346" i="7059"/>
  <c r="K1346" i="7059" s="1"/>
  <c r="R1347" i="7059" s="1"/>
  <c r="Z142" i="7059"/>
  <c r="AC103" i="7059"/>
  <c r="AD103" i="7059" s="1"/>
  <c r="Q747" i="7059"/>
  <c r="K747" i="7059" s="1"/>
  <c r="P748" i="7059"/>
  <c r="AT106" i="7059"/>
  <c r="I207" i="7059"/>
  <c r="G208" i="7049"/>
  <c r="AT105" i="7059"/>
  <c r="I793" i="7059"/>
  <c r="M194" i="7049"/>
  <c r="U116" i="7059"/>
  <c r="R748" i="7059" l="1"/>
  <c r="J108" i="7049"/>
  <c r="AE101" i="7059"/>
  <c r="P1348" i="7059"/>
  <c r="Q1347" i="7059"/>
  <c r="K1347" i="7059" s="1"/>
  <c r="R1348" i="7059" s="1"/>
  <c r="V116" i="7059"/>
  <c r="I794" i="7059"/>
  <c r="M195" i="7049"/>
  <c r="J107" i="7049"/>
  <c r="AA105" i="7059"/>
  <c r="I208" i="7059"/>
  <c r="G209" i="7049"/>
  <c r="P749" i="7059"/>
  <c r="Q748" i="7059"/>
  <c r="K748" i="7059" s="1"/>
  <c r="R749" i="7059" s="1"/>
  <c r="Z143" i="7059"/>
  <c r="AE100" i="7059"/>
  <c r="AF100" i="7059" s="1"/>
  <c r="Y107" i="7059" l="1"/>
  <c r="AF101" i="7059"/>
  <c r="Z144" i="7059"/>
  <c r="I209" i="7059"/>
  <c r="G210" i="7049"/>
  <c r="AC104" i="7059"/>
  <c r="AD104" i="7059" s="1"/>
  <c r="AG97" i="7059"/>
  <c r="AH97" i="7059" s="1"/>
  <c r="I795" i="7059"/>
  <c r="M196" i="7049"/>
  <c r="Q1348" i="7059"/>
  <c r="K1348" i="7059" s="1"/>
  <c r="R1349" i="7059" s="1"/>
  <c r="P1349" i="7059"/>
  <c r="Q749" i="7059"/>
  <c r="K749" i="7059" s="1"/>
  <c r="R750" i="7059" s="1"/>
  <c r="P750" i="7059"/>
  <c r="U117" i="7059"/>
  <c r="AA106" i="7059"/>
  <c r="P751" i="7059" l="1"/>
  <c r="Q750" i="7059"/>
  <c r="K750" i="7059" s="1"/>
  <c r="R751" i="7059" s="1"/>
  <c r="I210" i="7059"/>
  <c r="G211" i="7049"/>
  <c r="AE102" i="7059"/>
  <c r="AF102" i="7059" s="1"/>
  <c r="AC105" i="7059"/>
  <c r="AD105" i="7059" s="1"/>
  <c r="I796" i="7059"/>
  <c r="M197" i="7049"/>
  <c r="Z145" i="7059"/>
  <c r="AT107" i="7059"/>
  <c r="P1350" i="7059"/>
  <c r="Q1349" i="7059"/>
  <c r="K1349" i="7059" s="1"/>
  <c r="R1350" i="7059" s="1"/>
  <c r="V117" i="7059"/>
  <c r="U118" i="7059" s="1"/>
  <c r="AG98" i="7059"/>
  <c r="AH98" i="7059" s="1"/>
  <c r="Q1350" i="7059" l="1"/>
  <c r="K1350" i="7059" s="1"/>
  <c r="R1351" i="7059" s="1"/>
  <c r="P1351" i="7059"/>
  <c r="V118" i="7059"/>
  <c r="AA107" i="7059"/>
  <c r="J109" i="7049"/>
  <c r="Y108" i="7059"/>
  <c r="I797" i="7059"/>
  <c r="M198" i="7049"/>
  <c r="AG99" i="7059"/>
  <c r="AH99" i="7059" s="1"/>
  <c r="Z146" i="7059"/>
  <c r="I211" i="7059"/>
  <c r="G212" i="7049"/>
  <c r="AE103" i="7059"/>
  <c r="AF103" i="7059" s="1"/>
  <c r="P752" i="7059"/>
  <c r="Q751" i="7059"/>
  <c r="K751" i="7059" s="1"/>
  <c r="R752" i="7059" s="1"/>
  <c r="U119" i="7059" l="1"/>
  <c r="Q1351" i="7059"/>
  <c r="K1351" i="7059" s="1"/>
  <c r="R1352" i="7059" s="1"/>
  <c r="P1352" i="7059"/>
  <c r="AT108" i="7059"/>
  <c r="P753" i="7059"/>
  <c r="Q752" i="7059"/>
  <c r="K752" i="7059" s="1"/>
  <c r="R753" i="7059" s="1"/>
  <c r="I212" i="7059"/>
  <c r="G213" i="7049"/>
  <c r="Y109" i="7059"/>
  <c r="AG100" i="7059"/>
  <c r="AH100" i="7059" s="1"/>
  <c r="Z147" i="7059"/>
  <c r="I798" i="7059"/>
  <c r="M199" i="7049"/>
  <c r="AC106" i="7059"/>
  <c r="AD106" i="7059" s="1"/>
  <c r="AE104" i="7059" l="1"/>
  <c r="AF104" i="7059" s="1"/>
  <c r="J110" i="7049"/>
  <c r="AA108" i="7059"/>
  <c r="Z148" i="7059"/>
  <c r="P754" i="7059"/>
  <c r="Q753" i="7059"/>
  <c r="K753" i="7059" s="1"/>
  <c r="R754" i="7059" s="1"/>
  <c r="AI96" i="7059"/>
  <c r="AJ96" i="7059" s="1"/>
  <c r="Q1352" i="7059"/>
  <c r="K1352" i="7059" s="1"/>
  <c r="R1353" i="7059" s="1"/>
  <c r="P1353" i="7059"/>
  <c r="AT109" i="7059"/>
  <c r="V119" i="7059"/>
  <c r="I799" i="7059"/>
  <c r="M200" i="7049"/>
  <c r="I213" i="7059"/>
  <c r="G214" i="7049"/>
  <c r="I800" i="7059" l="1"/>
  <c r="M201" i="7049"/>
  <c r="Z149" i="7059"/>
  <c r="AG101" i="7059"/>
  <c r="AH101" i="7059" s="1"/>
  <c r="Y110" i="7059"/>
  <c r="Q754" i="7059"/>
  <c r="K754" i="7059" s="1"/>
  <c r="R755" i="7059" s="1"/>
  <c r="P755" i="7059"/>
  <c r="J111" i="7049"/>
  <c r="AA109" i="7059"/>
  <c r="I214" i="7059"/>
  <c r="G215" i="7049"/>
  <c r="U120" i="7059"/>
  <c r="Q1353" i="7059"/>
  <c r="K1353" i="7059" s="1"/>
  <c r="R1354" i="7059" s="1"/>
  <c r="P1354" i="7059"/>
  <c r="AC107" i="7059"/>
  <c r="AD107" i="7059" s="1"/>
  <c r="V120" i="7059" l="1"/>
  <c r="U121" i="7059" s="1"/>
  <c r="AC108" i="7059"/>
  <c r="AD108" i="7059" s="1"/>
  <c r="AI97" i="7059"/>
  <c r="AJ97" i="7059" s="1"/>
  <c r="AE105" i="7059"/>
  <c r="AF105" i="7059" s="1"/>
  <c r="AT110" i="7059"/>
  <c r="Q1354" i="7059"/>
  <c r="K1354" i="7059" s="1"/>
  <c r="R1355" i="7059" s="1"/>
  <c r="P1355" i="7059"/>
  <c r="I215" i="7059"/>
  <c r="G216" i="7049"/>
  <c r="P756" i="7059"/>
  <c r="Q755" i="7059"/>
  <c r="K755" i="7059" s="1"/>
  <c r="R756" i="7059" s="1"/>
  <c r="I801" i="7059"/>
  <c r="M202" i="7049"/>
  <c r="Z150" i="7059"/>
  <c r="AG102" i="7059" l="1"/>
  <c r="AH102" i="7059" s="1"/>
  <c r="I802" i="7059"/>
  <c r="M203" i="7049"/>
  <c r="V121" i="7059"/>
  <c r="Q756" i="7059"/>
  <c r="K756" i="7059" s="1"/>
  <c r="R757" i="7059" s="1"/>
  <c r="P757" i="7059"/>
  <c r="AE106" i="7059"/>
  <c r="AF106" i="7059" s="1"/>
  <c r="I216" i="7059"/>
  <c r="G217" i="7049"/>
  <c r="AA110" i="7059"/>
  <c r="J112" i="7049"/>
  <c r="Z151" i="7059"/>
  <c r="P1356" i="7059"/>
  <c r="Q1355" i="7059"/>
  <c r="K1355" i="7059" s="1"/>
  <c r="R1356" i="7059" s="1"/>
  <c r="Y111" i="7059"/>
  <c r="Y112" i="7059"/>
  <c r="I803" i="7059" l="1"/>
  <c r="M204" i="7049"/>
  <c r="AT111" i="7059"/>
  <c r="AC109" i="7059"/>
  <c r="AD109" i="7059" s="1"/>
  <c r="AG103" i="7059"/>
  <c r="AH103" i="7059" s="1"/>
  <c r="U122" i="7059"/>
  <c r="AI98" i="7059"/>
  <c r="AJ98" i="7059" s="1"/>
  <c r="I217" i="7059"/>
  <c r="G218" i="7049"/>
  <c r="P1357" i="7059"/>
  <c r="Q1356" i="7059"/>
  <c r="K1356" i="7059" s="1"/>
  <c r="R1357" i="7059" s="1"/>
  <c r="AT112" i="7059"/>
  <c r="Z152" i="7059"/>
  <c r="Q757" i="7059"/>
  <c r="K757" i="7059" s="1"/>
  <c r="P758" i="7059"/>
  <c r="I804" i="7059" l="1"/>
  <c r="M205" i="7049"/>
  <c r="P759" i="7059"/>
  <c r="Q758" i="7059"/>
  <c r="J114" i="7049"/>
  <c r="V122" i="7059"/>
  <c r="U123" i="7059" s="1"/>
  <c r="I218" i="7059"/>
  <c r="G219" i="7049"/>
  <c r="AI99" i="7059"/>
  <c r="AJ99" i="7059" s="1"/>
  <c r="J113" i="7049"/>
  <c r="AA111" i="7059"/>
  <c r="AA112" i="7059" s="1"/>
  <c r="P1358" i="7059"/>
  <c r="Q1357" i="7059"/>
  <c r="K1357" i="7059" s="1"/>
  <c r="R1358" i="7059" s="1"/>
  <c r="AE107" i="7059"/>
  <c r="AF107" i="7059" s="1"/>
  <c r="Z153" i="7059"/>
  <c r="AG104" i="7059" l="1"/>
  <c r="AH104" i="7059" s="1"/>
  <c r="V123" i="7059"/>
  <c r="Y114" i="7059" s="1"/>
  <c r="K758" i="7059"/>
  <c r="AC111" i="7059"/>
  <c r="AD111" i="7059" s="1"/>
  <c r="Z154" i="7059"/>
  <c r="I219" i="7059"/>
  <c r="G220" i="7049"/>
  <c r="AC110" i="7059"/>
  <c r="AD110" i="7059" s="1"/>
  <c r="P760" i="7059"/>
  <c r="Q759" i="7059"/>
  <c r="P1359" i="7059"/>
  <c r="Q1358" i="7059"/>
  <c r="K1358" i="7059" s="1"/>
  <c r="R1359" i="7059" s="1"/>
  <c r="Y113" i="7059"/>
  <c r="I805" i="7059"/>
  <c r="M206" i="7049"/>
  <c r="AT113" i="7059" l="1"/>
  <c r="Q760" i="7059"/>
  <c r="P761" i="7059"/>
  <c r="I220" i="7059"/>
  <c r="G221" i="7049"/>
  <c r="P1360" i="7059"/>
  <c r="Q1359" i="7059"/>
  <c r="K1359" i="7059" s="1"/>
  <c r="R1360" i="7059" s="1"/>
  <c r="AE108" i="7059"/>
  <c r="AF108" i="7059" s="1"/>
  <c r="AI100" i="7059"/>
  <c r="AJ100" i="7059" s="1"/>
  <c r="AT114" i="7059"/>
  <c r="Z155" i="7059"/>
  <c r="I806" i="7059"/>
  <c r="M207" i="7049"/>
  <c r="K759" i="7059"/>
  <c r="AE109" i="7059"/>
  <c r="U124" i="7059"/>
  <c r="AF109" i="7059" l="1"/>
  <c r="AG106" i="7059" s="1"/>
  <c r="Q761" i="7059"/>
  <c r="P762" i="7059"/>
  <c r="K760" i="7059"/>
  <c r="Z156" i="7059"/>
  <c r="AG105" i="7059"/>
  <c r="AH105" i="7059" s="1"/>
  <c r="J115" i="7049"/>
  <c r="AA113" i="7059"/>
  <c r="AA114" i="7059" s="1"/>
  <c r="I807" i="7059"/>
  <c r="M208" i="7049"/>
  <c r="Q1360" i="7059"/>
  <c r="K1360" i="7059" s="1"/>
  <c r="R1361" i="7059" s="1"/>
  <c r="P1361" i="7059"/>
  <c r="AL96" i="7059"/>
  <c r="AM96" i="7059" s="1"/>
  <c r="V124" i="7059"/>
  <c r="U125" i="7059" s="1"/>
  <c r="J116" i="7049"/>
  <c r="I221" i="7059"/>
  <c r="G222" i="7049"/>
  <c r="AH106" i="7059" l="1"/>
  <c r="AI102" i="7059" s="1"/>
  <c r="V125" i="7059"/>
  <c r="Y116" i="7059" s="1"/>
  <c r="Y115" i="7059"/>
  <c r="P763" i="7059"/>
  <c r="Q762" i="7059"/>
  <c r="P1362" i="7059"/>
  <c r="Q1361" i="7059"/>
  <c r="K1361" i="7059" s="1"/>
  <c r="I222" i="7059"/>
  <c r="G223" i="7049"/>
  <c r="AC112" i="7059"/>
  <c r="AD112" i="7059" s="1"/>
  <c r="AC113" i="7059"/>
  <c r="AD113" i="7059" s="1"/>
  <c r="I808" i="7059"/>
  <c r="M209" i="7049"/>
  <c r="AI101" i="7059"/>
  <c r="AJ101" i="7059" s="1"/>
  <c r="Z157" i="7059"/>
  <c r="K761" i="7059"/>
  <c r="AJ102" i="7059" l="1"/>
  <c r="AL98" i="7059" s="1"/>
  <c r="I223" i="7059"/>
  <c r="G224" i="7049"/>
  <c r="Q763" i="7059"/>
  <c r="P764" i="7059"/>
  <c r="AT115" i="7059"/>
  <c r="AE111" i="7059"/>
  <c r="Z158" i="7059"/>
  <c r="I809" i="7059"/>
  <c r="M210" i="7049"/>
  <c r="P1363" i="7059"/>
  <c r="Q1362" i="7059"/>
  <c r="AT116" i="7059"/>
  <c r="AL97" i="7059"/>
  <c r="AM97" i="7059" s="1"/>
  <c r="AE110" i="7059"/>
  <c r="AF110" i="7059" s="1"/>
  <c r="K762" i="7059"/>
  <c r="U126" i="7059"/>
  <c r="P1364" i="7059" l="1"/>
  <c r="Q1363" i="7059"/>
  <c r="AA115" i="7059"/>
  <c r="J117" i="7049"/>
  <c r="J118" i="7049"/>
  <c r="Z159" i="7059"/>
  <c r="I224" i="7059"/>
  <c r="G225" i="7049"/>
  <c r="V126" i="7059"/>
  <c r="U127" i="7059" s="1"/>
  <c r="I810" i="7059"/>
  <c r="M211" i="7049"/>
  <c r="Q764" i="7059"/>
  <c r="P765" i="7059"/>
  <c r="AM98" i="7059"/>
  <c r="AG107" i="7059"/>
  <c r="AH107" i="7059" s="1"/>
  <c r="K1362" i="7059"/>
  <c r="AF111" i="7059"/>
  <c r="K763" i="7059"/>
  <c r="P766" i="7059" l="1"/>
  <c r="Q765" i="7059"/>
  <c r="I225" i="7059"/>
  <c r="G226" i="7049"/>
  <c r="V127" i="7059"/>
  <c r="U128" i="7059" s="1"/>
  <c r="AC114" i="7059"/>
  <c r="AD114" i="7059" s="1"/>
  <c r="AG108" i="7059"/>
  <c r="AH108" i="7059" s="1"/>
  <c r="Y117" i="7059"/>
  <c r="Y118" i="7059"/>
  <c r="AA116" i="7059"/>
  <c r="AC115" i="7059" s="1"/>
  <c r="AD115" i="7059" s="1"/>
  <c r="K1363" i="7059"/>
  <c r="AI103" i="7059"/>
  <c r="AJ103" i="7059" s="1"/>
  <c r="K764" i="7059"/>
  <c r="I811" i="7059"/>
  <c r="M212" i="7049"/>
  <c r="Z160" i="7059"/>
  <c r="Q1364" i="7059"/>
  <c r="P1365" i="7059"/>
  <c r="V128" i="7059" l="1"/>
  <c r="U129" i="7059" s="1"/>
  <c r="AL99" i="7059"/>
  <c r="AM99" i="7059" s="1"/>
  <c r="AE112" i="7059"/>
  <c r="AF112" i="7059" s="1"/>
  <c r="I226" i="7059"/>
  <c r="G227" i="7049"/>
  <c r="Z161" i="7059"/>
  <c r="AT117" i="7059"/>
  <c r="AI104" i="7059"/>
  <c r="AJ104" i="7059" s="1"/>
  <c r="K765" i="7059"/>
  <c r="AE113" i="7059"/>
  <c r="I812" i="7059"/>
  <c r="M213" i="7049"/>
  <c r="AT118" i="7059"/>
  <c r="Q1365" i="7059"/>
  <c r="P1366" i="7059"/>
  <c r="K1364" i="7059"/>
  <c r="Q766" i="7059"/>
  <c r="P767" i="7059"/>
  <c r="I813" i="7059" l="1"/>
  <c r="M214" i="7049"/>
  <c r="I227" i="7059"/>
  <c r="G228" i="7049"/>
  <c r="P1367" i="7059"/>
  <c r="Q1366" i="7059"/>
  <c r="AG109" i="7059"/>
  <c r="AH109" i="7059" s="1"/>
  <c r="Z162" i="7059"/>
  <c r="V129" i="7059"/>
  <c r="Y120" i="7059" s="1"/>
  <c r="AN96" i="7059"/>
  <c r="AO96" i="7059" s="1"/>
  <c r="AL100" i="7059"/>
  <c r="AM100" i="7059" s="1"/>
  <c r="P768" i="7059"/>
  <c r="Q767" i="7059"/>
  <c r="K1365" i="7059"/>
  <c r="AF113" i="7059"/>
  <c r="K766" i="7059"/>
  <c r="J120" i="7049"/>
  <c r="J119" i="7049"/>
  <c r="AA117" i="7059"/>
  <c r="AA118" i="7059" s="1"/>
  <c r="AC117" i="7059" s="1"/>
  <c r="AD117" i="7059" s="1"/>
  <c r="Y119" i="7059"/>
  <c r="I228" i="7059" l="1"/>
  <c r="G229" i="7049"/>
  <c r="AG110" i="7059"/>
  <c r="AH110" i="7059" s="1"/>
  <c r="P769" i="7059"/>
  <c r="Q768" i="7059"/>
  <c r="K768" i="7059" s="1"/>
  <c r="Z163" i="7059"/>
  <c r="K1366" i="7059"/>
  <c r="AT120" i="7059"/>
  <c r="AI105" i="7059"/>
  <c r="AJ105" i="7059" s="1"/>
  <c r="AC116" i="7059"/>
  <c r="AD116" i="7059" s="1"/>
  <c r="K767" i="7059"/>
  <c r="AT119" i="7059"/>
  <c r="AN97" i="7059"/>
  <c r="AO97" i="7059" s="1"/>
  <c r="U130" i="7059"/>
  <c r="P1368" i="7059"/>
  <c r="Q1367" i="7059"/>
  <c r="I814" i="7059"/>
  <c r="M215" i="7049"/>
  <c r="I815" i="7059" l="1"/>
  <c r="M216" i="7049"/>
  <c r="K1367" i="7059"/>
  <c r="AL101" i="7059"/>
  <c r="AM101" i="7059" s="1"/>
  <c r="J122" i="7049"/>
  <c r="Q769" i="7059"/>
  <c r="K769" i="7059" s="1"/>
  <c r="P770" i="7059"/>
  <c r="Q1368" i="7059"/>
  <c r="P1369" i="7059"/>
  <c r="Z164" i="7059"/>
  <c r="AI106" i="7059"/>
  <c r="AJ106" i="7059" s="1"/>
  <c r="I229" i="7059"/>
  <c r="G230" i="7049"/>
  <c r="V130" i="7059"/>
  <c r="U131" i="7059" s="1"/>
  <c r="AA119" i="7059"/>
  <c r="AA120" i="7059" s="1"/>
  <c r="J121" i="7049"/>
  <c r="AE114" i="7059"/>
  <c r="AF114" i="7059" s="1"/>
  <c r="AE115" i="7059"/>
  <c r="AF115" i="7059" l="1"/>
  <c r="AG112" i="7059" s="1"/>
  <c r="Z165" i="7059"/>
  <c r="Y121" i="7059"/>
  <c r="AN98" i="7059"/>
  <c r="AO98" i="7059" s="1"/>
  <c r="Q1369" i="7059"/>
  <c r="P1370" i="7059"/>
  <c r="V131" i="7059"/>
  <c r="Y122" i="7059" s="1"/>
  <c r="I230" i="7059"/>
  <c r="G231" i="7049"/>
  <c r="P771" i="7059"/>
  <c r="Q770" i="7059"/>
  <c r="K770" i="7059" s="1"/>
  <c r="AL102" i="7059"/>
  <c r="AM102" i="7059" s="1"/>
  <c r="AC118" i="7059"/>
  <c r="AD118" i="7059" s="1"/>
  <c r="AG111" i="7059"/>
  <c r="AH111" i="7059" s="1"/>
  <c r="AC119" i="7059"/>
  <c r="AD119" i="7059" s="1"/>
  <c r="K1368" i="7059"/>
  <c r="I816" i="7059"/>
  <c r="M217" i="7049"/>
  <c r="U132" i="7059" l="1"/>
  <c r="V132" i="7059" s="1"/>
  <c r="AT122" i="7059"/>
  <c r="I817" i="7059"/>
  <c r="M218" i="7049"/>
  <c r="AH112" i="7059"/>
  <c r="I231" i="7059"/>
  <c r="G232" i="7049"/>
  <c r="P1371" i="7059"/>
  <c r="Q1370" i="7059"/>
  <c r="AT121" i="7059"/>
  <c r="AE117" i="7059"/>
  <c r="Q771" i="7059"/>
  <c r="K771" i="7059" s="1"/>
  <c r="P772" i="7059"/>
  <c r="AP96" i="7059"/>
  <c r="AQ96" i="7059" s="1"/>
  <c r="AI107" i="7059"/>
  <c r="AJ107" i="7059" s="1"/>
  <c r="AE116" i="7059"/>
  <c r="AF116" i="7059" s="1"/>
  <c r="AN99" i="7059"/>
  <c r="AO99" i="7059" s="1"/>
  <c r="K1369" i="7059"/>
  <c r="Z166" i="7059"/>
  <c r="U133" i="7059" l="1"/>
  <c r="V133" i="7059" s="1"/>
  <c r="I232" i="7059"/>
  <c r="G233" i="7049"/>
  <c r="AG113" i="7059"/>
  <c r="AH113" i="7059" s="1"/>
  <c r="K1370" i="7059"/>
  <c r="AF117" i="7059"/>
  <c r="Q1371" i="7059"/>
  <c r="P1372" i="7059"/>
  <c r="I818" i="7059"/>
  <c r="M219" i="7049"/>
  <c r="Y123" i="7059"/>
  <c r="Z167" i="7059"/>
  <c r="AI108" i="7059"/>
  <c r="AJ108" i="7059" s="1"/>
  <c r="AP97" i="7059"/>
  <c r="AQ97" i="7059" s="1"/>
  <c r="AL103" i="7059"/>
  <c r="AM103" i="7059" s="1"/>
  <c r="P773" i="7059"/>
  <c r="Q772" i="7059"/>
  <c r="K772" i="7059" s="1"/>
  <c r="J123" i="7049"/>
  <c r="AA121" i="7059"/>
  <c r="AA122" i="7059" s="1"/>
  <c r="AC121" i="7059" s="1"/>
  <c r="AD121" i="7059" s="1"/>
  <c r="J124" i="7049"/>
  <c r="U134" i="7059" l="1"/>
  <c r="V134" i="7059" s="1"/>
  <c r="Y125" i="7059" s="1"/>
  <c r="Y124" i="7059"/>
  <c r="AT124" i="7059" s="1"/>
  <c r="AT123" i="7059"/>
  <c r="I819" i="7059"/>
  <c r="M220" i="7049"/>
  <c r="AI109" i="7059"/>
  <c r="AJ109" i="7059" s="1"/>
  <c r="Q1372" i="7059"/>
  <c r="P1373" i="7059"/>
  <c r="AN100" i="7059"/>
  <c r="AO100" i="7059" s="1"/>
  <c r="AR96" i="7059"/>
  <c r="AS96" i="7059" s="1"/>
  <c r="Z168" i="7059"/>
  <c r="K1371" i="7059"/>
  <c r="Q773" i="7059"/>
  <c r="K773" i="7059" s="1"/>
  <c r="P774" i="7059"/>
  <c r="AC120" i="7059"/>
  <c r="AD120" i="7059" s="1"/>
  <c r="AL104" i="7059"/>
  <c r="AM104" i="7059" s="1"/>
  <c r="AG114" i="7059"/>
  <c r="AH114" i="7059" s="1"/>
  <c r="I233" i="7059"/>
  <c r="G234" i="7049"/>
  <c r="AI110" i="7059" l="1"/>
  <c r="AJ110" i="7059" s="1"/>
  <c r="AE118" i="7059"/>
  <c r="AF118" i="7059" s="1"/>
  <c r="AB93" i="7055"/>
  <c r="AC94" i="7055" s="1"/>
  <c r="I98" i="7049"/>
  <c r="AU96" i="7059"/>
  <c r="K98" i="7049" s="1"/>
  <c r="AL105" i="7059"/>
  <c r="AM105" i="7059" s="1"/>
  <c r="AP98" i="7059"/>
  <c r="AQ98" i="7059" s="1"/>
  <c r="P1374" i="7059"/>
  <c r="Q1373" i="7059"/>
  <c r="P775" i="7059"/>
  <c r="Q774" i="7059"/>
  <c r="K774" i="7059" s="1"/>
  <c r="U135" i="7059"/>
  <c r="K1372" i="7059"/>
  <c r="J126" i="7049"/>
  <c r="J125" i="7049"/>
  <c r="AA123" i="7059"/>
  <c r="AA124" i="7059" s="1"/>
  <c r="AT125" i="7059"/>
  <c r="I234" i="7059"/>
  <c r="G235" i="7049"/>
  <c r="AN101" i="7059"/>
  <c r="AO101" i="7059" s="1"/>
  <c r="Z169" i="7059"/>
  <c r="AE119" i="7059"/>
  <c r="AF119" i="7059" s="1"/>
  <c r="I820" i="7059"/>
  <c r="M221" i="7049"/>
  <c r="AC123" i="7059" l="1"/>
  <c r="AD123" i="7059" s="1"/>
  <c r="P776" i="7059"/>
  <c r="Q775" i="7059"/>
  <c r="K775" i="7059" s="1"/>
  <c r="R776" i="7059" s="1"/>
  <c r="AR97" i="7059"/>
  <c r="AS97" i="7059" s="1"/>
  <c r="AP99" i="7059"/>
  <c r="AQ99" i="7059" s="1"/>
  <c r="AR98" i="7059" s="1"/>
  <c r="AS98" i="7059" s="1"/>
  <c r="AG116" i="7059"/>
  <c r="AC122" i="7059"/>
  <c r="AD122" i="7059" s="1"/>
  <c r="V135" i="7059"/>
  <c r="U136" i="7059" s="1"/>
  <c r="K1373" i="7059"/>
  <c r="AN102" i="7059"/>
  <c r="AO102" i="7059" s="1"/>
  <c r="I235" i="7059"/>
  <c r="G236" i="7049"/>
  <c r="I821" i="7059"/>
  <c r="M222" i="7049"/>
  <c r="Z170" i="7059"/>
  <c r="AL106" i="7059"/>
  <c r="AM106" i="7059" s="1"/>
  <c r="J127" i="7049"/>
  <c r="AA125" i="7059"/>
  <c r="P1375" i="7059"/>
  <c r="Q1374" i="7059"/>
  <c r="AG115" i="7059"/>
  <c r="AH115" i="7059" s="1"/>
  <c r="AN103" i="7059" l="1"/>
  <c r="AO103" i="7059" s="1"/>
  <c r="I236" i="7059"/>
  <c r="G237" i="7049"/>
  <c r="AP100" i="7059"/>
  <c r="AQ100" i="7059" s="1"/>
  <c r="V136" i="7059"/>
  <c r="AH116" i="7059"/>
  <c r="P777" i="7059"/>
  <c r="Q776" i="7059"/>
  <c r="K776" i="7059" s="1"/>
  <c r="R777" i="7059" s="1"/>
  <c r="AC124" i="7059"/>
  <c r="AD124" i="7059" s="1"/>
  <c r="Z171" i="7059"/>
  <c r="AB95" i="7055"/>
  <c r="I100" i="7049"/>
  <c r="AU98" i="7059"/>
  <c r="K100" i="7049" s="1"/>
  <c r="AE120" i="7059"/>
  <c r="AF120" i="7059" s="1"/>
  <c r="K1374" i="7059"/>
  <c r="I822" i="7059"/>
  <c r="M223" i="7049"/>
  <c r="AI111" i="7059"/>
  <c r="AJ111" i="7059" s="1"/>
  <c r="Q1375" i="7059"/>
  <c r="P1376" i="7059"/>
  <c r="Y126" i="7059"/>
  <c r="AB94" i="7055"/>
  <c r="AC95" i="7055" s="1"/>
  <c r="I99" i="7049"/>
  <c r="AU97" i="7059"/>
  <c r="K99" i="7049" s="1"/>
  <c r="AE121" i="7059"/>
  <c r="Z172" i="7059" l="1"/>
  <c r="I237" i="7059"/>
  <c r="G238" i="7049"/>
  <c r="K1375" i="7059"/>
  <c r="I823" i="7059"/>
  <c r="M224" i="7049"/>
  <c r="AP101" i="7059"/>
  <c r="AQ101" i="7059" s="1"/>
  <c r="AT126" i="7059"/>
  <c r="AC96" i="7055"/>
  <c r="AR99" i="7059"/>
  <c r="AS99" i="7059" s="1"/>
  <c r="Q1376" i="7059"/>
  <c r="P1377" i="7059"/>
  <c r="P778" i="7059"/>
  <c r="Q777" i="7059"/>
  <c r="K777" i="7059" s="1"/>
  <c r="R778" i="7059" s="1"/>
  <c r="AG117" i="7059"/>
  <c r="AH117" i="7059" s="1"/>
  <c r="AI112" i="7059"/>
  <c r="AJ112" i="7059" s="1"/>
  <c r="AF121" i="7059"/>
  <c r="AL107" i="7059"/>
  <c r="AM107" i="7059" s="1"/>
  <c r="AE122" i="7059"/>
  <c r="AF122" i="7059" s="1"/>
  <c r="Y127" i="7059"/>
  <c r="U137" i="7059"/>
  <c r="Q1377" i="7059" l="1"/>
  <c r="P1378" i="7059"/>
  <c r="I824" i="7059"/>
  <c r="M225" i="7049"/>
  <c r="I238" i="7059"/>
  <c r="G239" i="7049"/>
  <c r="AL108" i="7059"/>
  <c r="AM108" i="7059" s="1"/>
  <c r="K1376" i="7059"/>
  <c r="AN104" i="7059"/>
  <c r="AO104" i="7059" s="1"/>
  <c r="AG118" i="7059"/>
  <c r="AH118" i="7059" s="1"/>
  <c r="AI113" i="7059"/>
  <c r="AJ113" i="7059" s="1"/>
  <c r="V137" i="7059"/>
  <c r="U138" i="7059" s="1"/>
  <c r="AG119" i="7059"/>
  <c r="AR100" i="7059"/>
  <c r="AS100" i="7059" s="1"/>
  <c r="AT127" i="7059"/>
  <c r="P779" i="7059"/>
  <c r="Q778" i="7059"/>
  <c r="K778" i="7059" s="1"/>
  <c r="R779" i="7059" s="1"/>
  <c r="I101" i="7049"/>
  <c r="AB96" i="7055"/>
  <c r="AC97" i="7055" s="1"/>
  <c r="AU99" i="7059"/>
  <c r="K101" i="7049" s="1"/>
  <c r="AA126" i="7059"/>
  <c r="J128" i="7049"/>
  <c r="Z173" i="7059"/>
  <c r="V138" i="7059" l="1"/>
  <c r="U139" i="7059" s="1"/>
  <c r="AN105" i="7059"/>
  <c r="AO105" i="7059" s="1"/>
  <c r="J129" i="7049"/>
  <c r="AA127" i="7059"/>
  <c r="AL109" i="7059"/>
  <c r="AM109" i="7059" s="1"/>
  <c r="P1379" i="7059"/>
  <c r="Q1378" i="7059"/>
  <c r="Z174" i="7059"/>
  <c r="P780" i="7059"/>
  <c r="Q779" i="7059"/>
  <c r="K779" i="7059" s="1"/>
  <c r="R780" i="7059" s="1"/>
  <c r="AB97" i="7055"/>
  <c r="AC98" i="7055" s="1"/>
  <c r="I102" i="7049"/>
  <c r="AU100" i="7059"/>
  <c r="K102" i="7049" s="1"/>
  <c r="AI114" i="7059"/>
  <c r="AJ114" i="7059" s="1"/>
  <c r="Y128" i="7059"/>
  <c r="I825" i="7059"/>
  <c r="M226" i="7049"/>
  <c r="AH119" i="7059"/>
  <c r="AC125" i="7059"/>
  <c r="AD125" i="7059" s="1"/>
  <c r="AP102" i="7059"/>
  <c r="AQ102" i="7059" s="1"/>
  <c r="I239" i="7059"/>
  <c r="G240" i="7049"/>
  <c r="K1377" i="7059"/>
  <c r="Y129" i="7059" l="1"/>
  <c r="AT129" i="7059" s="1"/>
  <c r="K1378" i="7059"/>
  <c r="AP103" i="7059"/>
  <c r="AQ103" i="7059" s="1"/>
  <c r="Q1379" i="7059"/>
  <c r="P1380" i="7059"/>
  <c r="AT128" i="7059"/>
  <c r="AN106" i="7059"/>
  <c r="AO106" i="7059" s="1"/>
  <c r="V139" i="7059"/>
  <c r="I240" i="7059"/>
  <c r="G241" i="7049"/>
  <c r="AR101" i="7059"/>
  <c r="AS101" i="7059" s="1"/>
  <c r="I826" i="7059"/>
  <c r="M227" i="7049"/>
  <c r="Q780" i="7059"/>
  <c r="K780" i="7059" s="1"/>
  <c r="R781" i="7059" s="1"/>
  <c r="P781" i="7059"/>
  <c r="AC126" i="7059"/>
  <c r="AD126" i="7059" s="1"/>
  <c r="AE123" i="7059"/>
  <c r="AF123" i="7059" s="1"/>
  <c r="AI115" i="7059"/>
  <c r="AJ115" i="7059" s="1"/>
  <c r="AL110" i="7059"/>
  <c r="AM110" i="7059" s="1"/>
  <c r="Z175" i="7059"/>
  <c r="Z176" i="7059" l="1"/>
  <c r="AE124" i="7059"/>
  <c r="AF124" i="7059" s="1"/>
  <c r="Y130" i="7059"/>
  <c r="AA128" i="7059"/>
  <c r="AA129" i="7059" s="1"/>
  <c r="J130" i="7049"/>
  <c r="AG120" i="7059"/>
  <c r="AH120" i="7059" s="1"/>
  <c r="I827" i="7059"/>
  <c r="M228" i="7049"/>
  <c r="P782" i="7059"/>
  <c r="Q781" i="7059"/>
  <c r="K781" i="7059" s="1"/>
  <c r="R782" i="7059" s="1"/>
  <c r="AP104" i="7059"/>
  <c r="AQ104" i="7059" s="1"/>
  <c r="AR103" i="7059" s="1"/>
  <c r="AS103" i="7059" s="1"/>
  <c r="Q1380" i="7059"/>
  <c r="P1381" i="7059"/>
  <c r="J131" i="7049"/>
  <c r="AN107" i="7059"/>
  <c r="AO107" i="7059" s="1"/>
  <c r="U140" i="7059"/>
  <c r="I103" i="7049"/>
  <c r="AB98" i="7055"/>
  <c r="AC99" i="7055" s="1"/>
  <c r="AU101" i="7059"/>
  <c r="K103" i="7049" s="1"/>
  <c r="AL111" i="7059"/>
  <c r="AM111" i="7059" s="1"/>
  <c r="AR102" i="7059"/>
  <c r="AS102" i="7059" s="1"/>
  <c r="I241" i="7059"/>
  <c r="G242" i="7049"/>
  <c r="K1379" i="7059"/>
  <c r="Q1381" i="7059" l="1"/>
  <c r="P1382" i="7059"/>
  <c r="AI116" i="7059"/>
  <c r="AJ116" i="7059" s="1"/>
  <c r="AC128" i="7059"/>
  <c r="AD128" i="7059" s="1"/>
  <c r="K1380" i="7059"/>
  <c r="AG121" i="7059"/>
  <c r="AH121" i="7059" s="1"/>
  <c r="AB99" i="7055"/>
  <c r="AC100" i="7055" s="1"/>
  <c r="I104" i="7049"/>
  <c r="AU102" i="7059"/>
  <c r="K104" i="7049" s="1"/>
  <c r="AP105" i="7059"/>
  <c r="AQ105" i="7059" s="1"/>
  <c r="AR104" i="7059" s="1"/>
  <c r="AS104" i="7059" s="1"/>
  <c r="AT130" i="7059"/>
  <c r="I105" i="7049"/>
  <c r="AB100" i="7055"/>
  <c r="AU103" i="7059"/>
  <c r="K105" i="7049" s="1"/>
  <c r="AC127" i="7059"/>
  <c r="AD127" i="7059" s="1"/>
  <c r="I242" i="7059"/>
  <c r="G243" i="7049"/>
  <c r="V140" i="7059"/>
  <c r="U141" i="7059" s="1"/>
  <c r="P783" i="7059"/>
  <c r="Q782" i="7059"/>
  <c r="K782" i="7059" s="1"/>
  <c r="R783" i="7059" s="1"/>
  <c r="AN108" i="7059"/>
  <c r="AO108" i="7059" s="1"/>
  <c r="I828" i="7059"/>
  <c r="M229" i="7049"/>
  <c r="Z177" i="7059"/>
  <c r="AC101" i="7055" l="1"/>
  <c r="V141" i="7059"/>
  <c r="U142" i="7059" s="1"/>
  <c r="AA130" i="7059"/>
  <c r="J132" i="7049"/>
  <c r="AI117" i="7059"/>
  <c r="AJ117" i="7059" s="1"/>
  <c r="I829" i="7059"/>
  <c r="M230" i="7049"/>
  <c r="AE126" i="7059"/>
  <c r="P784" i="7059"/>
  <c r="Q783" i="7059"/>
  <c r="K783" i="7059" s="1"/>
  <c r="I243" i="7059"/>
  <c r="G244" i="7049"/>
  <c r="AB101" i="7055"/>
  <c r="AC102" i="7055" s="1"/>
  <c r="I106" i="7049"/>
  <c r="AU104" i="7059"/>
  <c r="K106" i="7049" s="1"/>
  <c r="AL112" i="7059"/>
  <c r="AM112" i="7059" s="1"/>
  <c r="AE125" i="7059"/>
  <c r="AF125" i="7059" s="1"/>
  <c r="P1383" i="7059"/>
  <c r="Q1382" i="7059"/>
  <c r="K1381" i="7059"/>
  <c r="Z178" i="7059"/>
  <c r="AP106" i="7059"/>
  <c r="AQ106" i="7059" s="1"/>
  <c r="AR105" i="7059" s="1"/>
  <c r="AS105" i="7059" s="1"/>
  <c r="Y131" i="7059"/>
  <c r="Y132" i="7059" l="1"/>
  <c r="AT132" i="7059" s="1"/>
  <c r="AF126" i="7059"/>
  <c r="AG123" i="7059" s="1"/>
  <c r="AN109" i="7059"/>
  <c r="AO109" i="7059" s="1"/>
  <c r="Q1383" i="7059"/>
  <c r="P1384" i="7059"/>
  <c r="AC129" i="7059"/>
  <c r="AD129" i="7059" s="1"/>
  <c r="AG122" i="7059"/>
  <c r="AH122" i="7059" s="1"/>
  <c r="I244" i="7059"/>
  <c r="G245" i="7049"/>
  <c r="AB102" i="7055"/>
  <c r="AC103" i="7055" s="1"/>
  <c r="I107" i="7049"/>
  <c r="AU105" i="7059"/>
  <c r="K107" i="7049" s="1"/>
  <c r="Z179" i="7059"/>
  <c r="K1382" i="7059"/>
  <c r="P785" i="7059"/>
  <c r="Q784" i="7059"/>
  <c r="I830" i="7059"/>
  <c r="M231" i="7049"/>
  <c r="AL113" i="7059"/>
  <c r="AM113" i="7059" s="1"/>
  <c r="AT131" i="7059"/>
  <c r="V142" i="7059"/>
  <c r="AH123" i="7059" l="1"/>
  <c r="AP107" i="7059"/>
  <c r="AQ107" i="7059" s="1"/>
  <c r="AA131" i="7059"/>
  <c r="J133" i="7049"/>
  <c r="K784" i="7059"/>
  <c r="P786" i="7059"/>
  <c r="Q785" i="7059"/>
  <c r="Z180" i="7059"/>
  <c r="I245" i="7059"/>
  <c r="G246" i="7049"/>
  <c r="Q1384" i="7059"/>
  <c r="P1385" i="7059"/>
  <c r="J134" i="7049"/>
  <c r="Y133" i="7059"/>
  <c r="I831" i="7059"/>
  <c r="M232" i="7049"/>
  <c r="AI119" i="7059"/>
  <c r="U143" i="7059"/>
  <c r="V143" i="7059" s="1"/>
  <c r="AN110" i="7059"/>
  <c r="AO110" i="7059" s="1"/>
  <c r="AI118" i="7059"/>
  <c r="AJ118" i="7059" s="1"/>
  <c r="AE127" i="7059"/>
  <c r="AF127" i="7059" s="1"/>
  <c r="K1383" i="7059"/>
  <c r="AJ119" i="7059" l="1"/>
  <c r="AL115" i="7059" s="1"/>
  <c r="AC130" i="7059"/>
  <c r="AD130" i="7059" s="1"/>
  <c r="AG124" i="7059"/>
  <c r="AH124" i="7059" s="1"/>
  <c r="AT133" i="7059"/>
  <c r="AA132" i="7059"/>
  <c r="I246" i="7059"/>
  <c r="G247" i="7049"/>
  <c r="P1386" i="7059"/>
  <c r="Q1385" i="7059"/>
  <c r="K785" i="7059"/>
  <c r="AP108" i="7059"/>
  <c r="AQ108" i="7059" s="1"/>
  <c r="AR107" i="7059" s="1"/>
  <c r="AS107" i="7059" s="1"/>
  <c r="Q786" i="7059"/>
  <c r="P787" i="7059"/>
  <c r="AR106" i="7059"/>
  <c r="AS106" i="7059" s="1"/>
  <c r="AL114" i="7059"/>
  <c r="AM114" i="7059" s="1"/>
  <c r="V144" i="7059"/>
  <c r="I832" i="7059"/>
  <c r="M233" i="7049"/>
  <c r="Y134" i="7059"/>
  <c r="K1384" i="7059"/>
  <c r="Z181" i="7059"/>
  <c r="AM115" i="7059" l="1"/>
  <c r="I109" i="7049"/>
  <c r="AB104" i="7055"/>
  <c r="AU107" i="7059"/>
  <c r="K109" i="7049" s="1"/>
  <c r="AB103" i="7055"/>
  <c r="AC104" i="7055" s="1"/>
  <c r="I108" i="7049"/>
  <c r="AU106" i="7059"/>
  <c r="K108" i="7049" s="1"/>
  <c r="AI120" i="7059"/>
  <c r="AJ120" i="7059" s="1"/>
  <c r="AN112" i="7059"/>
  <c r="I833" i="7059"/>
  <c r="M234" i="7049"/>
  <c r="P788" i="7059"/>
  <c r="Q787" i="7059"/>
  <c r="J135" i="7049"/>
  <c r="AA133" i="7059"/>
  <c r="AC132" i="7059" s="1"/>
  <c r="AD132" i="7059" s="1"/>
  <c r="AE128" i="7059"/>
  <c r="AF128" i="7059" s="1"/>
  <c r="AT134" i="7059"/>
  <c r="V145" i="7059"/>
  <c r="Y136" i="7059" s="1"/>
  <c r="Y135" i="7059"/>
  <c r="K1385" i="7059"/>
  <c r="I247" i="7059"/>
  <c r="G248" i="7049"/>
  <c r="Z182" i="7059"/>
  <c r="P1387" i="7059"/>
  <c r="Q1386" i="7059"/>
  <c r="AN111" i="7059"/>
  <c r="AO111" i="7059" s="1"/>
  <c r="K786" i="7059"/>
  <c r="AC131" i="7059"/>
  <c r="AD131" i="7059" s="1"/>
  <c r="Q1387" i="7059" l="1"/>
  <c r="K1387" i="7059" s="1"/>
  <c r="P1388" i="7059"/>
  <c r="AT136" i="7059"/>
  <c r="AT135" i="7059"/>
  <c r="AG125" i="7059"/>
  <c r="AH125" i="7059" s="1"/>
  <c r="AE130" i="7059"/>
  <c r="I834" i="7059"/>
  <c r="M235" i="7049"/>
  <c r="AO112" i="7059"/>
  <c r="AC105" i="7055"/>
  <c r="P789" i="7059"/>
  <c r="Q788" i="7059"/>
  <c r="AL116" i="7059"/>
  <c r="AM116" i="7059" s="1"/>
  <c r="AP109" i="7059"/>
  <c r="AQ109" i="7059" s="1"/>
  <c r="I248" i="7059"/>
  <c r="G249" i="7049"/>
  <c r="V146" i="7059"/>
  <c r="AE129" i="7059"/>
  <c r="AF129" i="7059" s="1"/>
  <c r="K1386" i="7059"/>
  <c r="Z183" i="7059"/>
  <c r="AA134" i="7059"/>
  <c r="J136" i="7049"/>
  <c r="K787" i="7059"/>
  <c r="AF130" i="7059" l="1"/>
  <c r="AG127" i="7059" s="1"/>
  <c r="AA135" i="7059"/>
  <c r="J137" i="7049"/>
  <c r="Z184" i="7059"/>
  <c r="I249" i="7059"/>
  <c r="G250" i="7049"/>
  <c r="AP110" i="7059"/>
  <c r="AQ110" i="7059" s="1"/>
  <c r="AR109" i="7059" s="1"/>
  <c r="AS109" i="7059" s="1"/>
  <c r="P1389" i="7059"/>
  <c r="Q1388" i="7059"/>
  <c r="K1388" i="7059" s="1"/>
  <c r="AN113" i="7059"/>
  <c r="AO113" i="7059" s="1"/>
  <c r="AC133" i="7059"/>
  <c r="AD133" i="7059" s="1"/>
  <c r="AG126" i="7059"/>
  <c r="AH126" i="7059" s="1"/>
  <c r="V147" i="7059"/>
  <c r="AR108" i="7059"/>
  <c r="AS108" i="7059" s="1"/>
  <c r="K788" i="7059"/>
  <c r="AI121" i="7059"/>
  <c r="AJ121" i="7059" s="1"/>
  <c r="Q789" i="7059"/>
  <c r="P790" i="7059"/>
  <c r="I835" i="7059"/>
  <c r="M236" i="7049"/>
  <c r="J138" i="7049"/>
  <c r="AA136" i="7059"/>
  <c r="Y137" i="7059"/>
  <c r="AC135" i="7059" l="1"/>
  <c r="AD135" i="7059" s="1"/>
  <c r="AL117" i="7059"/>
  <c r="AM117" i="7059" s="1"/>
  <c r="I836" i="7059"/>
  <c r="M237" i="7049"/>
  <c r="I111" i="7049"/>
  <c r="AB106" i="7055"/>
  <c r="AU109" i="7059"/>
  <c r="K111" i="7049" s="1"/>
  <c r="V148" i="7059"/>
  <c r="Z185" i="7059"/>
  <c r="AH127" i="7059"/>
  <c r="I110" i="7049"/>
  <c r="AB105" i="7055"/>
  <c r="AC106" i="7055" s="1"/>
  <c r="AU108" i="7059"/>
  <c r="K110" i="7049" s="1"/>
  <c r="P791" i="7059"/>
  <c r="Q790" i="7059"/>
  <c r="Y138" i="7059"/>
  <c r="AE131" i="7059"/>
  <c r="AF131" i="7059" s="1"/>
  <c r="Q1389" i="7059"/>
  <c r="K1389" i="7059" s="1"/>
  <c r="P1390" i="7059"/>
  <c r="AT137" i="7059"/>
  <c r="K789" i="7059"/>
  <c r="AI122" i="7059"/>
  <c r="AJ122" i="7059" s="1"/>
  <c r="AP111" i="7059"/>
  <c r="AQ111" i="7059" s="1"/>
  <c r="AR110" i="7059" s="1"/>
  <c r="AS110" i="7059" s="1"/>
  <c r="I250" i="7059"/>
  <c r="G251" i="7049"/>
  <c r="AC134" i="7059"/>
  <c r="AD134" i="7059" s="1"/>
  <c r="AC107" i="7055" l="1"/>
  <c r="P1391" i="7059"/>
  <c r="Q1390" i="7059"/>
  <c r="K1390" i="7059" s="1"/>
  <c r="I837" i="7059"/>
  <c r="M238" i="7049"/>
  <c r="K790" i="7059"/>
  <c r="R791" i="7059" s="1"/>
  <c r="Z186" i="7059"/>
  <c r="V149" i="7059"/>
  <c r="Y140" i="7059" s="1"/>
  <c r="AN114" i="7059"/>
  <c r="AO114" i="7059" s="1"/>
  <c r="AT138" i="7059"/>
  <c r="I251" i="7059"/>
  <c r="G252" i="7049"/>
  <c r="J139" i="7049"/>
  <c r="AA137" i="7059"/>
  <c r="AB107" i="7055"/>
  <c r="I112" i="7049"/>
  <c r="AU110" i="7059"/>
  <c r="K112" i="7049" s="1"/>
  <c r="AG128" i="7059"/>
  <c r="AH128" i="7059" s="1"/>
  <c r="Q791" i="7059"/>
  <c r="K791" i="7059" s="1"/>
  <c r="P792" i="7059"/>
  <c r="AL118" i="7059"/>
  <c r="AM118" i="7059" s="1"/>
  <c r="AE132" i="7059"/>
  <c r="AF132" i="7059" s="1"/>
  <c r="AE133" i="7059"/>
  <c r="AI123" i="7059"/>
  <c r="AJ123" i="7059" s="1"/>
  <c r="Y139" i="7059"/>
  <c r="R792" i="7059" l="1"/>
  <c r="AC108" i="7055"/>
  <c r="AF133" i="7059"/>
  <c r="AG130" i="7059" s="1"/>
  <c r="AI124" i="7059"/>
  <c r="AJ124" i="7059" s="1"/>
  <c r="AC136" i="7059"/>
  <c r="AD136" i="7059" s="1"/>
  <c r="AG129" i="7059"/>
  <c r="AH129" i="7059" s="1"/>
  <c r="AT140" i="7059"/>
  <c r="AP112" i="7059"/>
  <c r="AQ112" i="7059" s="1"/>
  <c r="Z187" i="7059"/>
  <c r="I838" i="7059"/>
  <c r="M239" i="7049"/>
  <c r="AL119" i="7059"/>
  <c r="AM119" i="7059" s="1"/>
  <c r="AN115" i="7059"/>
  <c r="AO115" i="7059" s="1"/>
  <c r="P793" i="7059"/>
  <c r="Q792" i="7059"/>
  <c r="K792" i="7059" s="1"/>
  <c r="I252" i="7059"/>
  <c r="G253" i="7049"/>
  <c r="V150" i="7059"/>
  <c r="AT139" i="7059"/>
  <c r="AA138" i="7059"/>
  <c r="AC137" i="7059" s="1"/>
  <c r="AD137" i="7059" s="1"/>
  <c r="J140" i="7049"/>
  <c r="Q1391" i="7059"/>
  <c r="K1391" i="7059" s="1"/>
  <c r="P1392" i="7059"/>
  <c r="R793" i="7059" l="1"/>
  <c r="AH130" i="7059"/>
  <c r="AI126" i="7059" s="1"/>
  <c r="AE135" i="7059"/>
  <c r="Q1392" i="7059"/>
  <c r="K1392" i="7059" s="1"/>
  <c r="P1393" i="7059"/>
  <c r="P794" i="7059"/>
  <c r="Q793" i="7059"/>
  <c r="K793" i="7059" s="1"/>
  <c r="I839" i="7059"/>
  <c r="M240" i="7049"/>
  <c r="AI125" i="7059"/>
  <c r="AJ125" i="7059" s="1"/>
  <c r="AE134" i="7059"/>
  <c r="AF134" i="7059" s="1"/>
  <c r="AR111" i="7059"/>
  <c r="AS111" i="7059" s="1"/>
  <c r="AA139" i="7059"/>
  <c r="J141" i="7049"/>
  <c r="AN116" i="7059"/>
  <c r="AO116" i="7059" s="1"/>
  <c r="AL120" i="7059"/>
  <c r="AM120" i="7059" s="1"/>
  <c r="AP113" i="7059"/>
  <c r="AQ113" i="7059" s="1"/>
  <c r="V151" i="7059"/>
  <c r="Y141" i="7059"/>
  <c r="I253" i="7059"/>
  <c r="G254" i="7049"/>
  <c r="Z188" i="7059"/>
  <c r="J142" i="7049"/>
  <c r="R794" i="7059" l="1"/>
  <c r="AJ126" i="7059"/>
  <c r="AL122" i="7059" s="1"/>
  <c r="AC138" i="7059"/>
  <c r="AD138" i="7059" s="1"/>
  <c r="AE136" i="7059" s="1"/>
  <c r="AF136" i="7059" s="1"/>
  <c r="AA140" i="7059"/>
  <c r="AC139" i="7059" s="1"/>
  <c r="AD139" i="7059" s="1"/>
  <c r="Z189" i="7059"/>
  <c r="AP114" i="7059"/>
  <c r="AQ114" i="7059" s="1"/>
  <c r="AR113" i="7059" s="1"/>
  <c r="AS113" i="7059" s="1"/>
  <c r="AL121" i="7059"/>
  <c r="AM121" i="7059" s="1"/>
  <c r="Q1393" i="7059"/>
  <c r="K1393" i="7059" s="1"/>
  <c r="R1394" i="7059" s="1"/>
  <c r="P1394" i="7059"/>
  <c r="I254" i="7059"/>
  <c r="G255" i="7049"/>
  <c r="AT141" i="7059"/>
  <c r="V152" i="7059"/>
  <c r="Y142" i="7059"/>
  <c r="AB108" i="7055"/>
  <c r="AC109" i="7055" s="1"/>
  <c r="I113" i="7049"/>
  <c r="AU111" i="7059"/>
  <c r="K113" i="7049" s="1"/>
  <c r="I840" i="7059"/>
  <c r="M241" i="7049"/>
  <c r="AN117" i="7059"/>
  <c r="AO117" i="7059" s="1"/>
  <c r="AR112" i="7059"/>
  <c r="AS112" i="7059" s="1"/>
  <c r="AG131" i="7059"/>
  <c r="AH131" i="7059" s="1"/>
  <c r="Q794" i="7059"/>
  <c r="K794" i="7059" s="1"/>
  <c r="R795" i="7059" s="1"/>
  <c r="P795" i="7059"/>
  <c r="AF135" i="7059"/>
  <c r="AE137" i="7059" l="1"/>
  <c r="AF137" i="7059" s="1"/>
  <c r="AG134" i="7059" s="1"/>
  <c r="P796" i="7059"/>
  <c r="Q795" i="7059"/>
  <c r="K795" i="7059" s="1"/>
  <c r="R796" i="7059" s="1"/>
  <c r="I114" i="7049"/>
  <c r="AB109" i="7055"/>
  <c r="AC110" i="7055" s="1"/>
  <c r="AU112" i="7059"/>
  <c r="K114" i="7049" s="1"/>
  <c r="I841" i="7059"/>
  <c r="M242" i="7049"/>
  <c r="AT142" i="7059"/>
  <c r="AG132" i="7059"/>
  <c r="AH132" i="7059" s="1"/>
  <c r="V153" i="7059"/>
  <c r="Y143" i="7059"/>
  <c r="AN118" i="7059"/>
  <c r="AO118" i="7059" s="1"/>
  <c r="Z190" i="7059"/>
  <c r="AG133" i="7059"/>
  <c r="I115" i="7049"/>
  <c r="AB110" i="7055"/>
  <c r="AC111" i="7055" s="1"/>
  <c r="AU113" i="7059"/>
  <c r="K115" i="7049" s="1"/>
  <c r="AP115" i="7059"/>
  <c r="AQ115" i="7059" s="1"/>
  <c r="J143" i="7049"/>
  <c r="AA141" i="7059"/>
  <c r="I255" i="7059"/>
  <c r="G256" i="7049"/>
  <c r="AI127" i="7059"/>
  <c r="AJ127" i="7059" s="1"/>
  <c r="P1395" i="7059"/>
  <c r="Q1394" i="7059"/>
  <c r="K1394" i="7059" s="1"/>
  <c r="R1395" i="7059" s="1"/>
  <c r="AM122" i="7059"/>
  <c r="AH133" i="7059" l="1"/>
  <c r="AP116" i="7059"/>
  <c r="AQ116" i="7059" s="1"/>
  <c r="AR115" i="7059" s="1"/>
  <c r="AS115" i="7059" s="1"/>
  <c r="AI128" i="7059"/>
  <c r="AJ128" i="7059" s="1"/>
  <c r="I256" i="7059"/>
  <c r="G257" i="7049"/>
  <c r="I842" i="7059"/>
  <c r="M243" i="7049"/>
  <c r="AN119" i="7059"/>
  <c r="AO119" i="7059" s="1"/>
  <c r="AL123" i="7059"/>
  <c r="AM123" i="7059" s="1"/>
  <c r="Z191" i="7059"/>
  <c r="AT143" i="7059"/>
  <c r="V154" i="7059"/>
  <c r="Y144" i="7059"/>
  <c r="J144" i="7049"/>
  <c r="AA142" i="7059"/>
  <c r="P797" i="7059"/>
  <c r="Q796" i="7059"/>
  <c r="K796" i="7059" s="1"/>
  <c r="R797" i="7059" s="1"/>
  <c r="P1396" i="7059"/>
  <c r="Q1395" i="7059"/>
  <c r="K1395" i="7059" s="1"/>
  <c r="R1396" i="7059" s="1"/>
  <c r="AC140" i="7059"/>
  <c r="AD140" i="7059" s="1"/>
  <c r="AR114" i="7059"/>
  <c r="AS114" i="7059" s="1"/>
  <c r="AH134" i="7059"/>
  <c r="AE138" i="7059" l="1"/>
  <c r="AF138" i="7059" s="1"/>
  <c r="AL124" i="7059"/>
  <c r="AM124" i="7059" s="1"/>
  <c r="AT144" i="7059"/>
  <c r="AI129" i="7059"/>
  <c r="AJ129" i="7059" s="1"/>
  <c r="AI130" i="7059"/>
  <c r="Z192" i="7059"/>
  <c r="I116" i="7049"/>
  <c r="AB111" i="7055"/>
  <c r="AC112" i="7055" s="1"/>
  <c r="AU114" i="7059"/>
  <c r="K116" i="7049" s="1"/>
  <c r="AN120" i="7059"/>
  <c r="AO120" i="7059" s="1"/>
  <c r="I843" i="7059"/>
  <c r="M244" i="7049"/>
  <c r="P798" i="7059"/>
  <c r="Q797" i="7059"/>
  <c r="K797" i="7059" s="1"/>
  <c r="R798" i="7059" s="1"/>
  <c r="AA143" i="7059"/>
  <c r="J145" i="7049"/>
  <c r="AB112" i="7055"/>
  <c r="I117" i="7049"/>
  <c r="AU115" i="7059"/>
  <c r="K117" i="7049" s="1"/>
  <c r="P1397" i="7059"/>
  <c r="Q1396" i="7059"/>
  <c r="K1396" i="7059" s="1"/>
  <c r="R1397" i="7059" s="1"/>
  <c r="U155" i="7059"/>
  <c r="Y145" i="7059"/>
  <c r="AP117" i="7059"/>
  <c r="AQ117" i="7059" s="1"/>
  <c r="AR116" i="7059" s="1"/>
  <c r="AS116" i="7059" s="1"/>
  <c r="I257" i="7059"/>
  <c r="G258" i="7049"/>
  <c r="AC141" i="7059"/>
  <c r="AD141" i="7059" s="1"/>
  <c r="AC113" i="7055" l="1"/>
  <c r="AP118" i="7059"/>
  <c r="AQ118" i="7059" s="1"/>
  <c r="AR117" i="7059" s="1"/>
  <c r="AS117" i="7059" s="1"/>
  <c r="AL125" i="7059"/>
  <c r="AM125" i="7059" s="1"/>
  <c r="I258" i="7059"/>
  <c r="G259" i="7049"/>
  <c r="AG135" i="7059"/>
  <c r="AH135" i="7059" s="1"/>
  <c r="AE139" i="7059"/>
  <c r="AF139" i="7059" s="1"/>
  <c r="Q1397" i="7059"/>
  <c r="K1397" i="7059" s="1"/>
  <c r="R1398" i="7059" s="1"/>
  <c r="P1398" i="7059"/>
  <c r="I844" i="7059"/>
  <c r="M245" i="7049"/>
  <c r="Z193" i="7059"/>
  <c r="AN121" i="7059"/>
  <c r="AO121" i="7059" s="1"/>
  <c r="AC142" i="7059"/>
  <c r="AD142" i="7059" s="1"/>
  <c r="AT145" i="7059"/>
  <c r="AB113" i="7055"/>
  <c r="I118" i="7049"/>
  <c r="AU116" i="7059"/>
  <c r="K118" i="7049" s="1"/>
  <c r="AA144" i="7059"/>
  <c r="AC143" i="7059" s="1"/>
  <c r="AD143" i="7059" s="1"/>
  <c r="J146" i="7049"/>
  <c r="V155" i="7059"/>
  <c r="U156" i="7059" s="1"/>
  <c r="P799" i="7059"/>
  <c r="Q798" i="7059"/>
  <c r="K798" i="7059" s="1"/>
  <c r="R799" i="7059" s="1"/>
  <c r="AJ130" i="7059"/>
  <c r="AC114" i="7055" l="1"/>
  <c r="AG136" i="7059"/>
  <c r="AH136" i="7059" s="1"/>
  <c r="AP119" i="7059"/>
  <c r="AQ119" i="7059" s="1"/>
  <c r="AR118" i="7059" s="1"/>
  <c r="AS118" i="7059" s="1"/>
  <c r="Z194" i="7059"/>
  <c r="P1399" i="7059"/>
  <c r="Q1398" i="7059"/>
  <c r="K1398" i="7059" s="1"/>
  <c r="R1399" i="7059" s="1"/>
  <c r="AI131" i="7059"/>
  <c r="AJ131" i="7059" s="1"/>
  <c r="I259" i="7059"/>
  <c r="G260" i="7049"/>
  <c r="I119" i="7049"/>
  <c r="AB114" i="7055"/>
  <c r="AU117" i="7059"/>
  <c r="K119" i="7049" s="1"/>
  <c r="AE140" i="7059"/>
  <c r="AF140" i="7059" s="1"/>
  <c r="P800" i="7059"/>
  <c r="Q799" i="7059"/>
  <c r="K799" i="7059" s="1"/>
  <c r="R800" i="7059" s="1"/>
  <c r="V156" i="7059"/>
  <c r="U157" i="7059" s="1"/>
  <c r="AA145" i="7059"/>
  <c r="J147" i="7049"/>
  <c r="AN122" i="7059"/>
  <c r="AO122" i="7059" s="1"/>
  <c r="AL126" i="7059"/>
  <c r="AM126" i="7059" s="1"/>
  <c r="Y155" i="7059"/>
  <c r="Y146" i="7059"/>
  <c r="I845" i="7059"/>
  <c r="M246" i="7049"/>
  <c r="AE141" i="7059"/>
  <c r="AC115" i="7055" l="1"/>
  <c r="Y147" i="7059"/>
  <c r="AT147" i="7059" s="1"/>
  <c r="AF141" i="7059"/>
  <c r="AG138" i="7059" s="1"/>
  <c r="AN123" i="7059"/>
  <c r="AO123" i="7059" s="1"/>
  <c r="I260" i="7059"/>
  <c r="G261" i="7049"/>
  <c r="Q1399" i="7059"/>
  <c r="K1399" i="7059" s="1"/>
  <c r="R1400" i="7059" s="1"/>
  <c r="P1400" i="7059"/>
  <c r="AT146" i="7059"/>
  <c r="AP120" i="7059"/>
  <c r="AQ120" i="7059" s="1"/>
  <c r="V157" i="7059"/>
  <c r="Y148" i="7059" s="1"/>
  <c r="I846" i="7059"/>
  <c r="M247" i="7049"/>
  <c r="AC144" i="7059"/>
  <c r="AD144" i="7059" s="1"/>
  <c r="P801" i="7059"/>
  <c r="Q800" i="7059"/>
  <c r="K800" i="7059" s="1"/>
  <c r="R801" i="7059" s="1"/>
  <c r="AL127" i="7059"/>
  <c r="AM127" i="7059" s="1"/>
  <c r="AI132" i="7059"/>
  <c r="AJ132" i="7059" s="1"/>
  <c r="AT155" i="7059"/>
  <c r="I120" i="7049"/>
  <c r="AB115" i="7055"/>
  <c r="AC116" i="7055" s="1"/>
  <c r="AU118" i="7059"/>
  <c r="K120" i="7049" s="1"/>
  <c r="Y156" i="7059"/>
  <c r="AG137" i="7059"/>
  <c r="AH137" i="7059" s="1"/>
  <c r="Z195" i="7059"/>
  <c r="I261" i="7059" l="1"/>
  <c r="G262" i="7049"/>
  <c r="AT156" i="7059"/>
  <c r="J157" i="7049"/>
  <c r="AA155" i="7059"/>
  <c r="AU155" i="7059" s="1"/>
  <c r="K157" i="7049" s="1"/>
  <c r="P802" i="7059"/>
  <c r="Q801" i="7059"/>
  <c r="K801" i="7059" s="1"/>
  <c r="R802" i="7059" s="1"/>
  <c r="Q1400" i="7059"/>
  <c r="K1400" i="7059" s="1"/>
  <c r="R1401" i="7059" s="1"/>
  <c r="P1401" i="7059"/>
  <c r="AR119" i="7059"/>
  <c r="AS119" i="7059" s="1"/>
  <c r="AL128" i="7059"/>
  <c r="AM128" i="7059" s="1"/>
  <c r="Y157" i="7059"/>
  <c r="J149" i="7049"/>
  <c r="AN124" i="7059"/>
  <c r="AO124" i="7059" s="1"/>
  <c r="AE142" i="7059"/>
  <c r="AF142" i="7059" s="1"/>
  <c r="I847" i="7059"/>
  <c r="M248" i="7049"/>
  <c r="AP121" i="7059"/>
  <c r="AQ121" i="7059" s="1"/>
  <c r="AR120" i="7059" s="1"/>
  <c r="AS120" i="7059" s="1"/>
  <c r="AH138" i="7059"/>
  <c r="Z196" i="7059"/>
  <c r="AT148" i="7059"/>
  <c r="AI133" i="7059"/>
  <c r="AJ133" i="7059" s="1"/>
  <c r="U158" i="7059"/>
  <c r="J148" i="7049"/>
  <c r="AA146" i="7059"/>
  <c r="Z197" i="7059" l="1"/>
  <c r="J150" i="7049"/>
  <c r="I848" i="7059"/>
  <c r="M249" i="7049"/>
  <c r="AG139" i="7059"/>
  <c r="AH139" i="7059" s="1"/>
  <c r="I121" i="7049"/>
  <c r="AB116" i="7055"/>
  <c r="AC117" i="7055" s="1"/>
  <c r="AU119" i="7059"/>
  <c r="K121" i="7049" s="1"/>
  <c r="AC155" i="7059"/>
  <c r="AD155" i="7059" s="1"/>
  <c r="AE155" i="7059" s="1"/>
  <c r="AC145" i="7059"/>
  <c r="AD145" i="7059" s="1"/>
  <c r="AP122" i="7059"/>
  <c r="AQ122" i="7059" s="1"/>
  <c r="AN125" i="7059"/>
  <c r="AO125" i="7059" s="1"/>
  <c r="J158" i="7049"/>
  <c r="AA156" i="7059"/>
  <c r="AU156" i="7059" s="1"/>
  <c r="K158" i="7049" s="1"/>
  <c r="AI134" i="7059"/>
  <c r="AJ134" i="7059" s="1"/>
  <c r="I122" i="7049"/>
  <c r="AB117" i="7055"/>
  <c r="AU120" i="7059"/>
  <c r="K122" i="7049" s="1"/>
  <c r="AL129" i="7059"/>
  <c r="AM129" i="7059" s="1"/>
  <c r="V158" i="7059"/>
  <c r="U159" i="7059" s="1"/>
  <c r="AA147" i="7059"/>
  <c r="AA148" i="7059" s="1"/>
  <c r="AT157" i="7059"/>
  <c r="Q1401" i="7059"/>
  <c r="K1401" i="7059" s="1"/>
  <c r="R1402" i="7059" s="1"/>
  <c r="P1402" i="7059"/>
  <c r="Q802" i="7059"/>
  <c r="K802" i="7059" s="1"/>
  <c r="R803" i="7059" s="1"/>
  <c r="P803" i="7059"/>
  <c r="I262" i="7059"/>
  <c r="G263" i="7049"/>
  <c r="AC118" i="7055" l="1"/>
  <c r="P804" i="7059"/>
  <c r="Q803" i="7059"/>
  <c r="K803" i="7059" s="1"/>
  <c r="AI135" i="7059"/>
  <c r="AJ135" i="7059" s="1"/>
  <c r="I263" i="7059"/>
  <c r="G264" i="7049"/>
  <c r="AN126" i="7059"/>
  <c r="AO126" i="7059" s="1"/>
  <c r="AA157" i="7059"/>
  <c r="AU157" i="7059" s="1"/>
  <c r="K159" i="7049" s="1"/>
  <c r="J159" i="7049"/>
  <c r="AL130" i="7059"/>
  <c r="AM130" i="7059" s="1"/>
  <c r="I849" i="7059"/>
  <c r="M250" i="7049"/>
  <c r="AE143" i="7059"/>
  <c r="AF143" i="7059" s="1"/>
  <c r="V159" i="7059"/>
  <c r="Y159" i="7059" s="1"/>
  <c r="Y158" i="7059"/>
  <c r="Y149" i="7059"/>
  <c r="P1403" i="7059"/>
  <c r="Q1402" i="7059"/>
  <c r="K1402" i="7059" s="1"/>
  <c r="R1403" i="7059" s="1"/>
  <c r="AC147" i="7059"/>
  <c r="AD147" i="7059" s="1"/>
  <c r="AC146" i="7059"/>
  <c r="AD146" i="7059" s="1"/>
  <c r="AC156" i="7059"/>
  <c r="AD156" i="7059" s="1"/>
  <c r="AE156" i="7059" s="1"/>
  <c r="AF156" i="7059" s="1"/>
  <c r="AP123" i="7059"/>
  <c r="AQ123" i="7059" s="1"/>
  <c r="AR121" i="7059"/>
  <c r="AS121" i="7059" s="1"/>
  <c r="Z198" i="7059"/>
  <c r="U160" i="7059" l="1"/>
  <c r="V160" i="7059" s="1"/>
  <c r="U161" i="7059" s="1"/>
  <c r="Y150" i="7059"/>
  <c r="AT150" i="7059" s="1"/>
  <c r="AE144" i="7059"/>
  <c r="AF144" i="7059" s="1"/>
  <c r="I850" i="7059"/>
  <c r="M251" i="7049"/>
  <c r="AP124" i="7059"/>
  <c r="AQ124" i="7059" s="1"/>
  <c r="AL131" i="7059"/>
  <c r="AM131" i="7059" s="1"/>
  <c r="P1404" i="7059"/>
  <c r="Q1403" i="7059"/>
  <c r="K1403" i="7059" s="1"/>
  <c r="R1404" i="7059" s="1"/>
  <c r="AG140" i="7059"/>
  <c r="AH140" i="7059" s="1"/>
  <c r="AN127" i="7059"/>
  <c r="AO127" i="7059" s="1"/>
  <c r="Z199" i="7059"/>
  <c r="AT159" i="7059"/>
  <c r="I264" i="7059"/>
  <c r="G265" i="7049"/>
  <c r="AR122" i="7059"/>
  <c r="AS122" i="7059" s="1"/>
  <c r="AT149" i="7059"/>
  <c r="I123" i="7049"/>
  <c r="AB118" i="7055"/>
  <c r="AC119" i="7055" s="1"/>
  <c r="AU121" i="7059"/>
  <c r="K123" i="7049" s="1"/>
  <c r="AT158" i="7059"/>
  <c r="AE145" i="7059"/>
  <c r="AC157" i="7059"/>
  <c r="AD157" i="7059" s="1"/>
  <c r="AE157" i="7059" s="1"/>
  <c r="AF157" i="7059" s="1"/>
  <c r="P805" i="7059"/>
  <c r="Q804" i="7059"/>
  <c r="AF145" i="7059" l="1"/>
  <c r="AB119" i="7055"/>
  <c r="AC120" i="7055" s="1"/>
  <c r="I124" i="7049"/>
  <c r="AU122" i="7059"/>
  <c r="K124" i="7049" s="1"/>
  <c r="AG142" i="7059"/>
  <c r="J151" i="7049"/>
  <c r="AA149" i="7059"/>
  <c r="AA150" i="7059" s="1"/>
  <c r="AC149" i="7059" s="1"/>
  <c r="AD149" i="7059" s="1"/>
  <c r="AI136" i="7059"/>
  <c r="AJ136" i="7059" s="1"/>
  <c r="AR123" i="7059"/>
  <c r="AS123" i="7059" s="1"/>
  <c r="Y160" i="7059"/>
  <c r="Y151" i="7059"/>
  <c r="Q805" i="7059"/>
  <c r="P806" i="7059"/>
  <c r="J160" i="7049"/>
  <c r="AA158" i="7059"/>
  <c r="AU158" i="7059" s="1"/>
  <c r="K160" i="7049" s="1"/>
  <c r="I265" i="7059"/>
  <c r="G266" i="7049"/>
  <c r="J152" i="7049"/>
  <c r="Z200" i="7059"/>
  <c r="AN128" i="7059"/>
  <c r="AO128" i="7059" s="1"/>
  <c r="K804" i="7059"/>
  <c r="J161" i="7049"/>
  <c r="AA159" i="7059"/>
  <c r="AU159" i="7059" s="1"/>
  <c r="K161" i="7049" s="1"/>
  <c r="P1405" i="7059"/>
  <c r="Q1404" i="7059"/>
  <c r="K1404" i="7059" s="1"/>
  <c r="R1405" i="7059" s="1"/>
  <c r="V161" i="7059"/>
  <c r="Y152" i="7059" s="1"/>
  <c r="AP125" i="7059"/>
  <c r="AQ125" i="7059" s="1"/>
  <c r="I851" i="7059"/>
  <c r="M252" i="7049"/>
  <c r="AG141" i="7059"/>
  <c r="AH141" i="7059" s="1"/>
  <c r="U162" i="7059" l="1"/>
  <c r="V162" i="7059" s="1"/>
  <c r="Y162" i="7059" s="1"/>
  <c r="AC158" i="7059"/>
  <c r="AD158" i="7059" s="1"/>
  <c r="AE158" i="7059" s="1"/>
  <c r="AF158" i="7059" s="1"/>
  <c r="P1406" i="7059"/>
  <c r="Q1405" i="7059"/>
  <c r="K1405" i="7059" s="1"/>
  <c r="R1406" i="7059" s="1"/>
  <c r="AL132" i="7059"/>
  <c r="AM132" i="7059" s="1"/>
  <c r="AU152" i="7059"/>
  <c r="K154" i="7049" s="1"/>
  <c r="AT152" i="7059"/>
  <c r="AH142" i="7059"/>
  <c r="AT151" i="7059"/>
  <c r="Q806" i="7059"/>
  <c r="P807" i="7059"/>
  <c r="AT160" i="7059"/>
  <c r="I852" i="7059"/>
  <c r="M253" i="7049"/>
  <c r="Z201" i="7059"/>
  <c r="AI137" i="7059"/>
  <c r="AJ137" i="7059" s="1"/>
  <c r="Y161" i="7059"/>
  <c r="AP126" i="7059"/>
  <c r="AQ126" i="7059" s="1"/>
  <c r="AR125" i="7059" s="1"/>
  <c r="AS125" i="7059" s="1"/>
  <c r="I266" i="7059"/>
  <c r="G267" i="7049"/>
  <c r="AC159" i="7059"/>
  <c r="AD159" i="7059" s="1"/>
  <c r="AE159" i="7059" s="1"/>
  <c r="K805" i="7059"/>
  <c r="I125" i="7049"/>
  <c r="AB120" i="7055"/>
  <c r="AC121" i="7055" s="1"/>
  <c r="AU123" i="7059"/>
  <c r="K125" i="7049" s="1"/>
  <c r="AC148" i="7059"/>
  <c r="AD148" i="7059" s="1"/>
  <c r="AR124" i="7059"/>
  <c r="AS124" i="7059" s="1"/>
  <c r="AF159" i="7059" l="1"/>
  <c r="Y153" i="7059"/>
  <c r="AU153" i="7059" s="1"/>
  <c r="K155" i="7049" s="1"/>
  <c r="U163" i="7059"/>
  <c r="V163" i="7059" s="1"/>
  <c r="U164" i="7059" s="1"/>
  <c r="I127" i="7049"/>
  <c r="AB122" i="7055"/>
  <c r="AU125" i="7059"/>
  <c r="K127" i="7049" s="1"/>
  <c r="I267" i="7059"/>
  <c r="G268" i="7049"/>
  <c r="I853" i="7059"/>
  <c r="M254" i="7049"/>
  <c r="Q807" i="7059"/>
  <c r="P808" i="7059"/>
  <c r="AA151" i="7059"/>
  <c r="AA152" i="7059" s="1"/>
  <c r="J153" i="7049"/>
  <c r="J154" i="7049"/>
  <c r="AE146" i="7059"/>
  <c r="AF146" i="7059" s="1"/>
  <c r="K806" i="7059"/>
  <c r="Q1406" i="7059"/>
  <c r="K1406" i="7059" s="1"/>
  <c r="R1407" i="7059" s="1"/>
  <c r="P1407" i="7059"/>
  <c r="AT161" i="7059"/>
  <c r="Z202" i="7059"/>
  <c r="J162" i="7049"/>
  <c r="AA160" i="7059"/>
  <c r="AU160" i="7059" s="1"/>
  <c r="K162" i="7049" s="1"/>
  <c r="AI138" i="7059"/>
  <c r="AJ138" i="7059" s="1"/>
  <c r="AN129" i="7059"/>
  <c r="AO129" i="7059" s="1"/>
  <c r="AB121" i="7055"/>
  <c r="AC122" i="7055" s="1"/>
  <c r="I126" i="7049"/>
  <c r="AU124" i="7059"/>
  <c r="K126" i="7049" s="1"/>
  <c r="AL133" i="7059"/>
  <c r="AM133" i="7059" s="1"/>
  <c r="AT162" i="7059"/>
  <c r="AE147" i="7059"/>
  <c r="AF147" i="7059" l="1"/>
  <c r="AT153" i="7059"/>
  <c r="AA153" i="7059" s="1"/>
  <c r="AC153" i="7059" s="1"/>
  <c r="AD153" i="7059" s="1"/>
  <c r="AE153" i="7059" s="1"/>
  <c r="AC151" i="7059"/>
  <c r="AD151" i="7059" s="1"/>
  <c r="AC152" i="7059"/>
  <c r="AD152" i="7059" s="1"/>
  <c r="AE152" i="7059" s="1"/>
  <c r="AG144" i="7059"/>
  <c r="Z203" i="7059"/>
  <c r="P1408" i="7059"/>
  <c r="Q1407" i="7059"/>
  <c r="K1407" i="7059" s="1"/>
  <c r="R1408" i="7059" s="1"/>
  <c r="AG143" i="7059"/>
  <c r="AH143" i="7059" s="1"/>
  <c r="Q808" i="7059"/>
  <c r="P809" i="7059"/>
  <c r="J163" i="7049"/>
  <c r="AA161" i="7059"/>
  <c r="AU161" i="7059" s="1"/>
  <c r="K163" i="7049" s="1"/>
  <c r="K807" i="7059"/>
  <c r="AN130" i="7059"/>
  <c r="AO130" i="7059" s="1"/>
  <c r="AP127" i="7059"/>
  <c r="AQ127" i="7059" s="1"/>
  <c r="AC123" i="7055"/>
  <c r="AL134" i="7059"/>
  <c r="AM134" i="7059" s="1"/>
  <c r="AA162" i="7059"/>
  <c r="AU162" i="7059" s="1"/>
  <c r="K164" i="7049" s="1"/>
  <c r="J164" i="7049"/>
  <c r="V164" i="7059"/>
  <c r="Y164" i="7059" s="1"/>
  <c r="AC160" i="7059"/>
  <c r="AD160" i="7059" s="1"/>
  <c r="AE160" i="7059" s="1"/>
  <c r="AF160" i="7059" s="1"/>
  <c r="Y163" i="7059"/>
  <c r="Y154" i="7059"/>
  <c r="AC150" i="7059"/>
  <c r="AD150" i="7059" s="1"/>
  <c r="I854" i="7059"/>
  <c r="M255" i="7049"/>
  <c r="I268" i="7059"/>
  <c r="G269" i="7049"/>
  <c r="J155" i="7049" l="1"/>
  <c r="AF153" i="7059"/>
  <c r="U165" i="7059"/>
  <c r="V165" i="7059" s="1"/>
  <c r="Y165" i="7059" s="1"/>
  <c r="AC162" i="7059"/>
  <c r="AD162" i="7059" s="1"/>
  <c r="AE162" i="7059" s="1"/>
  <c r="AU154" i="7059"/>
  <c r="K156" i="7049" s="1"/>
  <c r="AT154" i="7059"/>
  <c r="I855" i="7059"/>
  <c r="M256" i="7049"/>
  <c r="AE150" i="7059"/>
  <c r="AE148" i="7059"/>
  <c r="AF148" i="7059" s="1"/>
  <c r="I269" i="7059"/>
  <c r="G270" i="7049"/>
  <c r="AC161" i="7059"/>
  <c r="AD161" i="7059" s="1"/>
  <c r="AE161" i="7059" s="1"/>
  <c r="AF161" i="7059" s="1"/>
  <c r="K808" i="7059"/>
  <c r="P1409" i="7059"/>
  <c r="Q1408" i="7059"/>
  <c r="K1408" i="7059" s="1"/>
  <c r="R1409" i="7059" s="1"/>
  <c r="AR126" i="7059"/>
  <c r="AS126" i="7059" s="1"/>
  <c r="AI139" i="7059"/>
  <c r="AJ139" i="7059" s="1"/>
  <c r="AE149" i="7059"/>
  <c r="AT164" i="7059"/>
  <c r="AN131" i="7059"/>
  <c r="AO131" i="7059" s="1"/>
  <c r="Z204" i="7059"/>
  <c r="AE151" i="7059"/>
  <c r="AT163" i="7059"/>
  <c r="AP128" i="7059"/>
  <c r="AQ128" i="7059" s="1"/>
  <c r="AR127" i="7059" s="1"/>
  <c r="AS127" i="7059" s="1"/>
  <c r="Q809" i="7059"/>
  <c r="P810" i="7059"/>
  <c r="AH144" i="7059"/>
  <c r="U166" i="7059" l="1"/>
  <c r="V166" i="7059" s="1"/>
  <c r="Y166" i="7059" s="1"/>
  <c r="AF149" i="7059"/>
  <c r="AG146" i="7059" s="1"/>
  <c r="I129" i="7049"/>
  <c r="AB124" i="7055"/>
  <c r="AU127" i="7059"/>
  <c r="K129" i="7049" s="1"/>
  <c r="AI140" i="7059"/>
  <c r="AJ140" i="7059" s="1"/>
  <c r="AP129" i="7059"/>
  <c r="AQ129" i="7059" s="1"/>
  <c r="AR128" i="7059" s="1"/>
  <c r="AS128" i="7059" s="1"/>
  <c r="Q1409" i="7059"/>
  <c r="K1409" i="7059" s="1"/>
  <c r="R1410" i="7059" s="1"/>
  <c r="P1410" i="7059"/>
  <c r="AG145" i="7059"/>
  <c r="AH145" i="7059" s="1"/>
  <c r="AA154" i="7059"/>
  <c r="AC154" i="7059" s="1"/>
  <c r="AD154" i="7059" s="1"/>
  <c r="AE154" i="7059" s="1"/>
  <c r="J156" i="7049"/>
  <c r="Q810" i="7059"/>
  <c r="P811" i="7059"/>
  <c r="AF150" i="7059"/>
  <c r="AB123" i="7055"/>
  <c r="AC124" i="7055" s="1"/>
  <c r="I128" i="7049"/>
  <c r="AU126" i="7059"/>
  <c r="K128" i="7049" s="1"/>
  <c r="AF151" i="7059"/>
  <c r="AF152" i="7059"/>
  <c r="AL135" i="7059"/>
  <c r="AM135" i="7059" s="1"/>
  <c r="K809" i="7059"/>
  <c r="J165" i="7049"/>
  <c r="AA163" i="7059"/>
  <c r="AU163" i="7059" s="1"/>
  <c r="K165" i="7049" s="1"/>
  <c r="Z205" i="7059"/>
  <c r="J166" i="7049"/>
  <c r="AA164" i="7059"/>
  <c r="AU164" i="7059" s="1"/>
  <c r="K166" i="7049" s="1"/>
  <c r="AT165" i="7059"/>
  <c r="I270" i="7059"/>
  <c r="G271" i="7049"/>
  <c r="I856" i="7059"/>
  <c r="M257" i="7049"/>
  <c r="AF162" i="7059"/>
  <c r="AH146" i="7059" l="1"/>
  <c r="AG148" i="7059"/>
  <c r="U167" i="7059"/>
  <c r="V167" i="7059" s="1"/>
  <c r="AG149" i="7059"/>
  <c r="AG152" i="7059" s="1"/>
  <c r="AC163" i="7059"/>
  <c r="AD163" i="7059" s="1"/>
  <c r="AE163" i="7059" s="1"/>
  <c r="AF163" i="7059" s="1"/>
  <c r="AF154" i="7059"/>
  <c r="AF155" i="7059"/>
  <c r="I130" i="7049"/>
  <c r="AB125" i="7055"/>
  <c r="AU128" i="7059"/>
  <c r="K130" i="7049" s="1"/>
  <c r="AI141" i="7059"/>
  <c r="AJ141" i="7059" s="1"/>
  <c r="I857" i="7059"/>
  <c r="M258" i="7049"/>
  <c r="AI142" i="7059"/>
  <c r="Z206" i="7059"/>
  <c r="AT166" i="7059"/>
  <c r="J167" i="7049"/>
  <c r="AA165" i="7059"/>
  <c r="AU165" i="7059" s="1"/>
  <c r="K167" i="7049" s="1"/>
  <c r="AC164" i="7059"/>
  <c r="AD164" i="7059" s="1"/>
  <c r="AE164" i="7059" s="1"/>
  <c r="Q811" i="7059"/>
  <c r="P812" i="7059"/>
  <c r="P1411" i="7059"/>
  <c r="Q1410" i="7059"/>
  <c r="K1410" i="7059" s="1"/>
  <c r="R1411" i="7059" s="1"/>
  <c r="AC125" i="7055"/>
  <c r="I271" i="7059"/>
  <c r="G272" i="7049"/>
  <c r="AN132" i="7059"/>
  <c r="AO132" i="7059" s="1"/>
  <c r="AG147" i="7059"/>
  <c r="AH147" i="7059" s="1"/>
  <c r="K810" i="7059"/>
  <c r="AL136" i="7059"/>
  <c r="AM136" i="7059" s="1"/>
  <c r="AG151" i="7059" l="1"/>
  <c r="AG154" i="7059" s="1"/>
  <c r="AF164" i="7059"/>
  <c r="Y167" i="7059"/>
  <c r="AT167" i="7059" s="1"/>
  <c r="U168" i="7059"/>
  <c r="V168" i="7059" s="1"/>
  <c r="Y168" i="7059" s="1"/>
  <c r="AJ142" i="7059"/>
  <c r="AL138" i="7059" s="1"/>
  <c r="AC165" i="7059"/>
  <c r="AD165" i="7059" s="1"/>
  <c r="AE165" i="7059" s="1"/>
  <c r="AF165" i="7059" s="1"/>
  <c r="AN133" i="7059"/>
  <c r="AO133" i="7059" s="1"/>
  <c r="K811" i="7059"/>
  <c r="AL137" i="7059"/>
  <c r="AM137" i="7059" s="1"/>
  <c r="P813" i="7059"/>
  <c r="Q812" i="7059"/>
  <c r="AI143" i="7059"/>
  <c r="AJ143" i="7059" s="1"/>
  <c r="AG150" i="7059"/>
  <c r="AH149" i="7059"/>
  <c r="I272" i="7059"/>
  <c r="G273" i="7049"/>
  <c r="P1412" i="7059"/>
  <c r="Q1411" i="7059"/>
  <c r="K1411" i="7059" s="1"/>
  <c r="R1412" i="7059" s="1"/>
  <c r="Z207" i="7059"/>
  <c r="I858" i="7059"/>
  <c r="M259" i="7049"/>
  <c r="AP130" i="7059"/>
  <c r="AQ130" i="7059" s="1"/>
  <c r="J168" i="7049"/>
  <c r="AA166" i="7059"/>
  <c r="AU166" i="7059" s="1"/>
  <c r="K168" i="7049" s="1"/>
  <c r="AC126" i="7055"/>
  <c r="AG155" i="7059"/>
  <c r="AH148" i="7059"/>
  <c r="AH151" i="7059" l="1"/>
  <c r="AM138" i="7059"/>
  <c r="U169" i="7059"/>
  <c r="V169" i="7059" s="1"/>
  <c r="Y169" i="7059" s="1"/>
  <c r="AI144" i="7059"/>
  <c r="AJ144" i="7059" s="1"/>
  <c r="Z208" i="7059"/>
  <c r="AT168" i="7059"/>
  <c r="AH150" i="7059"/>
  <c r="AG153" i="7059"/>
  <c r="AH155" i="7059" s="1"/>
  <c r="K812" i="7059"/>
  <c r="AN135" i="7059"/>
  <c r="AC166" i="7059"/>
  <c r="AD166" i="7059" s="1"/>
  <c r="AE166" i="7059" s="1"/>
  <c r="AF166" i="7059" s="1"/>
  <c r="AR129" i="7059"/>
  <c r="AS129" i="7059" s="1"/>
  <c r="I273" i="7059"/>
  <c r="G274" i="7049"/>
  <c r="Q813" i="7059"/>
  <c r="P814" i="7059"/>
  <c r="AP131" i="7059"/>
  <c r="AQ131" i="7059" s="1"/>
  <c r="AG158" i="7059"/>
  <c r="I859" i="7059"/>
  <c r="M260" i="7049"/>
  <c r="AI145" i="7059"/>
  <c r="AL139" i="7059"/>
  <c r="AM139" i="7059" s="1"/>
  <c r="AG157" i="7059"/>
  <c r="J169" i="7049"/>
  <c r="AA167" i="7059"/>
  <c r="AU167" i="7059" s="1"/>
  <c r="K169" i="7049" s="1"/>
  <c r="P1413" i="7059"/>
  <c r="Q1412" i="7059"/>
  <c r="K1412" i="7059" s="1"/>
  <c r="R1413" i="7059" s="1"/>
  <c r="AH152" i="7059"/>
  <c r="AI147" i="7059"/>
  <c r="AN134" i="7059"/>
  <c r="AO134" i="7059" s="1"/>
  <c r="AJ145" i="7059" l="1"/>
  <c r="AH154" i="7059"/>
  <c r="AG160" i="7059"/>
  <c r="AP132" i="7059"/>
  <c r="AQ132" i="7059" s="1"/>
  <c r="AR131" i="7059" s="1"/>
  <c r="AS131" i="7059" s="1"/>
  <c r="K813" i="7059"/>
  <c r="I274" i="7059"/>
  <c r="G275" i="7049"/>
  <c r="AO135" i="7059"/>
  <c r="AI146" i="7059"/>
  <c r="AJ146" i="7059" s="1"/>
  <c r="Z209" i="7059"/>
  <c r="AC167" i="7059"/>
  <c r="AD167" i="7059" s="1"/>
  <c r="AE167" i="7059" s="1"/>
  <c r="AF167" i="7059" s="1"/>
  <c r="U170" i="7059"/>
  <c r="I131" i="7049"/>
  <c r="AB126" i="7055"/>
  <c r="AC127" i="7055" s="1"/>
  <c r="AU129" i="7059"/>
  <c r="K131" i="7049" s="1"/>
  <c r="J170" i="7049"/>
  <c r="AA168" i="7059"/>
  <c r="AU168" i="7059" s="1"/>
  <c r="K170" i="7049" s="1"/>
  <c r="Q1413" i="7059"/>
  <c r="K1413" i="7059" s="1"/>
  <c r="R1414" i="7059" s="1"/>
  <c r="P1414" i="7059"/>
  <c r="AN136" i="7059"/>
  <c r="AO136" i="7059" s="1"/>
  <c r="I860" i="7059"/>
  <c r="M261" i="7049"/>
  <c r="AT169" i="7059"/>
  <c r="AR130" i="7059"/>
  <c r="AS130" i="7059" s="1"/>
  <c r="AL140" i="7059"/>
  <c r="AM140" i="7059" s="1"/>
  <c r="AL141" i="7059"/>
  <c r="AG161" i="7059"/>
  <c r="P815" i="7059"/>
  <c r="Q814" i="7059"/>
  <c r="AH153" i="7059"/>
  <c r="AG156" i="7059"/>
  <c r="AH157" i="7059" s="1"/>
  <c r="AI148" i="7059"/>
  <c r="AJ148" i="7059" l="1"/>
  <c r="AM141" i="7059"/>
  <c r="AJ147" i="7059"/>
  <c r="AH158" i="7059"/>
  <c r="AN137" i="7059"/>
  <c r="AO137" i="7059" s="1"/>
  <c r="AP135" i="7059" s="1"/>
  <c r="AL142" i="7059"/>
  <c r="AM142" i="7059" s="1"/>
  <c r="I275" i="7059"/>
  <c r="G276" i="7049"/>
  <c r="AG163" i="7059"/>
  <c r="AI150" i="7059"/>
  <c r="AI149" i="7059"/>
  <c r="AJ149" i="7059" s="1"/>
  <c r="P1415" i="7059"/>
  <c r="Q1414" i="7059"/>
  <c r="K1414" i="7059" s="1"/>
  <c r="R1415" i="7059" s="1"/>
  <c r="AH156" i="7059"/>
  <c r="AG159" i="7059"/>
  <c r="AH161" i="7059" s="1"/>
  <c r="Q815" i="7059"/>
  <c r="P816" i="7059"/>
  <c r="AB127" i="7055"/>
  <c r="AC128" i="7055" s="1"/>
  <c r="I132" i="7049"/>
  <c r="AU130" i="7059"/>
  <c r="K132" i="7049" s="1"/>
  <c r="I861" i="7059"/>
  <c r="M262" i="7049"/>
  <c r="V170" i="7059"/>
  <c r="Y170" i="7059" s="1"/>
  <c r="AP133" i="7059"/>
  <c r="AQ133" i="7059" s="1"/>
  <c r="AR132" i="7059" s="1"/>
  <c r="AS132" i="7059" s="1"/>
  <c r="AI152" i="7059"/>
  <c r="K814" i="7059"/>
  <c r="AG164" i="7059"/>
  <c r="AG167" i="7059" s="1"/>
  <c r="J171" i="7049"/>
  <c r="AA169" i="7059"/>
  <c r="AU169" i="7059" s="1"/>
  <c r="K171" i="7049" s="1"/>
  <c r="AN138" i="7059"/>
  <c r="AC168" i="7059"/>
  <c r="AD168" i="7059" s="1"/>
  <c r="AE168" i="7059" s="1"/>
  <c r="AF168" i="7059" s="1"/>
  <c r="I133" i="7049"/>
  <c r="AB128" i="7055"/>
  <c r="AU131" i="7059"/>
  <c r="K133" i="7049" s="1"/>
  <c r="Z210" i="7059"/>
  <c r="AP134" i="7059"/>
  <c r="AI151" i="7059"/>
  <c r="AL145" i="7059" l="1"/>
  <c r="AL144" i="7059"/>
  <c r="AO138" i="7059"/>
  <c r="AP136" i="7059" s="1"/>
  <c r="AQ136" i="7059" s="1"/>
  <c r="AQ134" i="7059"/>
  <c r="AR133" i="7059" s="1"/>
  <c r="AS133" i="7059" s="1"/>
  <c r="AC129" i="7055"/>
  <c r="AL143" i="7059"/>
  <c r="AM143" i="7059" s="1"/>
  <c r="AN140" i="7059" s="1"/>
  <c r="AC169" i="7059"/>
  <c r="AD169" i="7059" s="1"/>
  <c r="AE169" i="7059" s="1"/>
  <c r="AF169" i="7059" s="1"/>
  <c r="Z211" i="7059"/>
  <c r="AJ152" i="7059"/>
  <c r="U171" i="7059"/>
  <c r="P817" i="7059"/>
  <c r="Q816" i="7059"/>
  <c r="I276" i="7059"/>
  <c r="G277" i="7049"/>
  <c r="AI153" i="7059"/>
  <c r="AJ151" i="7059"/>
  <c r="AI155" i="7059"/>
  <c r="P1416" i="7059"/>
  <c r="Q1415" i="7059"/>
  <c r="K1415" i="7059" s="1"/>
  <c r="R1416" i="7059" s="1"/>
  <c r="AG166" i="7059"/>
  <c r="AT170" i="7059"/>
  <c r="K815" i="7059"/>
  <c r="AH159" i="7059"/>
  <c r="AG162" i="7059"/>
  <c r="AH164" i="7059" s="1"/>
  <c r="AH160" i="7059"/>
  <c r="AB129" i="7055"/>
  <c r="I134" i="7049"/>
  <c r="AU132" i="7059"/>
  <c r="K134" i="7049" s="1"/>
  <c r="AQ135" i="7059"/>
  <c r="I862" i="7059"/>
  <c r="M263" i="7049"/>
  <c r="AI156" i="7059"/>
  <c r="AJ150" i="7059"/>
  <c r="AL146" i="7059" s="1"/>
  <c r="AI154" i="7059"/>
  <c r="AN139" i="7059"/>
  <c r="AO139" i="7059" s="1"/>
  <c r="AC130" i="7055" l="1"/>
  <c r="AM145" i="7059"/>
  <c r="AM144" i="7059"/>
  <c r="AN141" i="7059" s="1"/>
  <c r="AO141" i="7059" s="1"/>
  <c r="AM146" i="7059"/>
  <c r="AR135" i="7059"/>
  <c r="AS135" i="7059" s="1"/>
  <c r="AU135" i="7059" s="1"/>
  <c r="K137" i="7049" s="1"/>
  <c r="AJ156" i="7059"/>
  <c r="AO140" i="7059"/>
  <c r="AH162" i="7059"/>
  <c r="AG165" i="7059"/>
  <c r="AJ155" i="7059"/>
  <c r="I277" i="7059"/>
  <c r="G278" i="7049"/>
  <c r="AL148" i="7059"/>
  <c r="Z212" i="7059"/>
  <c r="AI159" i="7059"/>
  <c r="AH163" i="7059"/>
  <c r="K816" i="7059"/>
  <c r="AJ154" i="7059"/>
  <c r="AI158" i="7059"/>
  <c r="AR134" i="7059"/>
  <c r="AS134" i="7059" s="1"/>
  <c r="AI160" i="7059"/>
  <c r="AI164" i="7059" s="1"/>
  <c r="AB130" i="7055"/>
  <c r="I135" i="7049"/>
  <c r="AU133" i="7059"/>
  <c r="K135" i="7049" s="1"/>
  <c r="AP137" i="7059"/>
  <c r="AQ137" i="7059" s="1"/>
  <c r="AR136" i="7059" s="1"/>
  <c r="AS136" i="7059" s="1"/>
  <c r="AJ153" i="7059"/>
  <c r="AI157" i="7059"/>
  <c r="P818" i="7059"/>
  <c r="Q817" i="7059"/>
  <c r="K817" i="7059" s="1"/>
  <c r="AG169" i="7059"/>
  <c r="I863" i="7059"/>
  <c r="M264" i="7049"/>
  <c r="AL147" i="7059"/>
  <c r="AM147" i="7059" s="1"/>
  <c r="J172" i="7049"/>
  <c r="AA170" i="7059"/>
  <c r="AU170" i="7059" s="1"/>
  <c r="K172" i="7049" s="1"/>
  <c r="Q1416" i="7059"/>
  <c r="K1416" i="7059" s="1"/>
  <c r="R1417" i="7059" s="1"/>
  <c r="P1417" i="7059"/>
  <c r="V171" i="7059"/>
  <c r="Y171" i="7059" s="1"/>
  <c r="AN144" i="7059" l="1"/>
  <c r="AN143" i="7059"/>
  <c r="AC131" i="7055"/>
  <c r="AN142" i="7059"/>
  <c r="AO142" i="7059" s="1"/>
  <c r="AP140" i="7059" s="1"/>
  <c r="AP139" i="7059"/>
  <c r="AB132" i="7055"/>
  <c r="I137" i="7049"/>
  <c r="U172" i="7059"/>
  <c r="V172" i="7059" s="1"/>
  <c r="AL149" i="7059"/>
  <c r="AM149" i="7059" s="1"/>
  <c r="Z213" i="7059"/>
  <c r="I278" i="7059"/>
  <c r="G279" i="7049"/>
  <c r="AH165" i="7059"/>
  <c r="AG168" i="7059"/>
  <c r="AH168" i="7059" s="1"/>
  <c r="AI168" i="7059" s="1"/>
  <c r="AT171" i="7059"/>
  <c r="P1418" i="7059"/>
  <c r="Q1417" i="7059"/>
  <c r="K1417" i="7059" s="1"/>
  <c r="R1418" i="7059" s="1"/>
  <c r="AJ160" i="7059"/>
  <c r="AL151" i="7059"/>
  <c r="AM148" i="7059"/>
  <c r="AI162" i="7059"/>
  <c r="I138" i="7049"/>
  <c r="AB133" i="7055"/>
  <c r="AU136" i="7059"/>
  <c r="K138" i="7049" s="1"/>
  <c r="AC170" i="7059"/>
  <c r="AD170" i="7059" s="1"/>
  <c r="AE170" i="7059" s="1"/>
  <c r="AF170" i="7059" s="1"/>
  <c r="AG170" i="7059" s="1"/>
  <c r="I864" i="7059"/>
  <c r="M265" i="7049"/>
  <c r="P819" i="7059"/>
  <c r="Q818" i="7059"/>
  <c r="K818" i="7059" s="1"/>
  <c r="I136" i="7049"/>
  <c r="AB131" i="7055"/>
  <c r="AU134" i="7059"/>
  <c r="K136" i="7049" s="1"/>
  <c r="AH167" i="7059"/>
  <c r="AI163" i="7059"/>
  <c r="AL152" i="7059"/>
  <c r="AH166" i="7059"/>
  <c r="AP138" i="7059"/>
  <c r="AQ138" i="7059" s="1"/>
  <c r="AL150" i="7059"/>
  <c r="AJ157" i="7059"/>
  <c r="AI161" i="7059"/>
  <c r="AJ161" i="7059" s="1"/>
  <c r="AJ158" i="7059"/>
  <c r="AJ159" i="7059"/>
  <c r="AO144" i="7059" l="1"/>
  <c r="AO143" i="7059"/>
  <c r="AP141" i="7059" s="1"/>
  <c r="AQ141" i="7059" s="1"/>
  <c r="AN146" i="7059"/>
  <c r="AN149" i="7059" s="1"/>
  <c r="AQ140" i="7059"/>
  <c r="AC132" i="7055"/>
  <c r="AC133" i="7055" s="1"/>
  <c r="AC134" i="7055" s="1"/>
  <c r="AM150" i="7059"/>
  <c r="AI167" i="7059"/>
  <c r="AI166" i="7059"/>
  <c r="Y172" i="7059"/>
  <c r="AT172" i="7059" s="1"/>
  <c r="U173" i="7059"/>
  <c r="V173" i="7059" s="1"/>
  <c r="Y173" i="7059" s="1"/>
  <c r="AN145" i="7059"/>
  <c r="AO145" i="7059" s="1"/>
  <c r="AH170" i="7059"/>
  <c r="AM152" i="7059"/>
  <c r="AL156" i="7059"/>
  <c r="AL160" i="7059" s="1"/>
  <c r="AQ139" i="7059"/>
  <c r="AR137" i="7059"/>
  <c r="AS137" i="7059" s="1"/>
  <c r="J173" i="7049"/>
  <c r="AA171" i="7059"/>
  <c r="AU171" i="7059" s="1"/>
  <c r="K173" i="7049" s="1"/>
  <c r="AI165" i="7059"/>
  <c r="AJ165" i="7059" s="1"/>
  <c r="Z214" i="7059"/>
  <c r="AL153" i="7059"/>
  <c r="AM153" i="7059" s="1"/>
  <c r="AN147" i="7059"/>
  <c r="AJ163" i="7059"/>
  <c r="I865" i="7059"/>
  <c r="M266" i="7049"/>
  <c r="AJ164" i="7059"/>
  <c r="AH169" i="7059"/>
  <c r="AJ162" i="7059"/>
  <c r="AM151" i="7059"/>
  <c r="P1419" i="7059"/>
  <c r="Q1418" i="7059"/>
  <c r="K1418" i="7059" s="1"/>
  <c r="R1419" i="7059" s="1"/>
  <c r="I279" i="7059"/>
  <c r="G280" i="7049"/>
  <c r="AL154" i="7059"/>
  <c r="P820" i="7059"/>
  <c r="Q819" i="7059"/>
  <c r="K819" i="7059" s="1"/>
  <c r="AL155" i="7059"/>
  <c r="AO147" i="7059" l="1"/>
  <c r="AP143" i="7059"/>
  <c r="AR139" i="7059"/>
  <c r="AS139" i="7059" s="1"/>
  <c r="I141" i="7049" s="1"/>
  <c r="AP142" i="7059"/>
  <c r="AQ142" i="7059" s="1"/>
  <c r="AN148" i="7059"/>
  <c r="AO149" i="7059" s="1"/>
  <c r="AI170" i="7059"/>
  <c r="AI169" i="7059"/>
  <c r="AJ169" i="7059" s="1"/>
  <c r="AM154" i="7059"/>
  <c r="AJ168" i="7059"/>
  <c r="AM155" i="7059"/>
  <c r="AJ167" i="7059"/>
  <c r="AO146" i="7059"/>
  <c r="P821" i="7059"/>
  <c r="Q820" i="7059"/>
  <c r="K820" i="7059" s="1"/>
  <c r="U174" i="7059"/>
  <c r="I280" i="7059"/>
  <c r="G281" i="7049"/>
  <c r="AL164" i="7059"/>
  <c r="AL159" i="7059"/>
  <c r="Z215" i="7059"/>
  <c r="AC171" i="7059"/>
  <c r="AD171" i="7059" s="1"/>
  <c r="AE171" i="7059" s="1"/>
  <c r="AF171" i="7059" s="1"/>
  <c r="AG171" i="7059" s="1"/>
  <c r="AH171" i="7059" s="1"/>
  <c r="AI171" i="7059" s="1"/>
  <c r="AU139" i="7059"/>
  <c r="K141" i="7049" s="1"/>
  <c r="AN152" i="7059"/>
  <c r="AT173" i="7059"/>
  <c r="AR140" i="7059"/>
  <c r="AS140" i="7059" s="1"/>
  <c r="I139" i="7049"/>
  <c r="AB134" i="7055"/>
  <c r="AC135" i="7055" s="1"/>
  <c r="AU137" i="7059"/>
  <c r="K139" i="7049" s="1"/>
  <c r="AR138" i="7059"/>
  <c r="AS138" i="7059" s="1"/>
  <c r="AL157" i="7059"/>
  <c r="J174" i="7049"/>
  <c r="AA172" i="7059"/>
  <c r="AU172" i="7059" s="1"/>
  <c r="K174" i="7049" s="1"/>
  <c r="P1420" i="7059"/>
  <c r="Q1419" i="7059"/>
  <c r="K1419" i="7059" s="1"/>
  <c r="R1420" i="7059" s="1"/>
  <c r="AN150" i="7059"/>
  <c r="AJ166" i="7059"/>
  <c r="I866" i="7059"/>
  <c r="M267" i="7049"/>
  <c r="AL158" i="7059"/>
  <c r="AM156" i="7059"/>
  <c r="AB136" i="7055" l="1"/>
  <c r="AQ143" i="7059"/>
  <c r="AR142" i="7059" s="1"/>
  <c r="AS142" i="7059" s="1"/>
  <c r="I144" i="7049" s="1"/>
  <c r="AN151" i="7059"/>
  <c r="AO151" i="7059" s="1"/>
  <c r="AP149" i="7059" s="1"/>
  <c r="AJ170" i="7059"/>
  <c r="AO148" i="7059"/>
  <c r="AP148" i="7059" s="1"/>
  <c r="AM158" i="7059"/>
  <c r="AJ171" i="7059"/>
  <c r="AO150" i="7059"/>
  <c r="AP150" i="7059" s="1"/>
  <c r="AL168" i="7059"/>
  <c r="AN155" i="7059"/>
  <c r="AN158" i="7059" s="1"/>
  <c r="AP146" i="7059"/>
  <c r="AN153" i="7059"/>
  <c r="AP144" i="7059"/>
  <c r="AQ144" i="7059" s="1"/>
  <c r="AP145" i="7059"/>
  <c r="AU142" i="7059"/>
  <c r="K144" i="7049" s="1"/>
  <c r="J175" i="7049"/>
  <c r="AA173" i="7059"/>
  <c r="AU173" i="7059" s="1"/>
  <c r="K175" i="7049" s="1"/>
  <c r="V174" i="7059"/>
  <c r="Y174" i="7059" s="1"/>
  <c r="P1421" i="7059"/>
  <c r="Q1420" i="7059"/>
  <c r="K1420" i="7059" s="1"/>
  <c r="R1421" i="7059" s="1"/>
  <c r="AM160" i="7059"/>
  <c r="AM157" i="7059"/>
  <c r="AL161" i="7059"/>
  <c r="AR141" i="7059"/>
  <c r="AS141" i="7059" s="1"/>
  <c r="AM159" i="7059"/>
  <c r="P822" i="7059"/>
  <c r="Q821" i="7059"/>
  <c r="K821" i="7059" s="1"/>
  <c r="I867" i="7059"/>
  <c r="M268" i="7049"/>
  <c r="AP147" i="7059"/>
  <c r="AN154" i="7059"/>
  <c r="AB135" i="7055"/>
  <c r="AC136" i="7055" s="1"/>
  <c r="I140" i="7049"/>
  <c r="AU138" i="7059"/>
  <c r="K140" i="7049" s="1"/>
  <c r="AO152" i="7059"/>
  <c r="AP152" i="7059" s="1"/>
  <c r="AL163" i="7059"/>
  <c r="I281" i="7059"/>
  <c r="G282" i="7049"/>
  <c r="AC172" i="7059"/>
  <c r="AD172" i="7059" s="1"/>
  <c r="AE172" i="7059" s="1"/>
  <c r="AF172" i="7059" s="1"/>
  <c r="AG172" i="7059" s="1"/>
  <c r="AH172" i="7059" s="1"/>
  <c r="AI172" i="7059" s="1"/>
  <c r="AJ172" i="7059" s="1"/>
  <c r="I142" i="7049"/>
  <c r="AB137" i="7055"/>
  <c r="AU140" i="7059"/>
  <c r="K142" i="7049" s="1"/>
  <c r="Z216" i="7059"/>
  <c r="AL162" i="7059"/>
  <c r="AC137" i="7055" l="1"/>
  <c r="AC138" i="7055" s="1"/>
  <c r="AR143" i="7059"/>
  <c r="AS143" i="7059" s="1"/>
  <c r="I145" i="7049" s="1"/>
  <c r="AL172" i="7059"/>
  <c r="AB139" i="7055"/>
  <c r="AO153" i="7059"/>
  <c r="AP153" i="7059" s="1"/>
  <c r="AQ153" i="7059" s="1"/>
  <c r="AR153" i="7059" s="1"/>
  <c r="AS153" i="7059" s="1"/>
  <c r="AQ147" i="7059"/>
  <c r="AQ148" i="7059"/>
  <c r="AM162" i="7059"/>
  <c r="AP151" i="7059"/>
  <c r="AQ152" i="7059" s="1"/>
  <c r="AR152" i="7059" s="1"/>
  <c r="AS152" i="7059" s="1"/>
  <c r="AQ145" i="7059"/>
  <c r="AR144" i="7059" s="1"/>
  <c r="AS144" i="7059" s="1"/>
  <c r="I146" i="7049" s="1"/>
  <c r="AC173" i="7059"/>
  <c r="AD173" i="7059" s="1"/>
  <c r="AE173" i="7059" s="1"/>
  <c r="AF173" i="7059" s="1"/>
  <c r="AG173" i="7059" s="1"/>
  <c r="AH173" i="7059" s="1"/>
  <c r="AI173" i="7059" s="1"/>
  <c r="AJ173" i="7059" s="1"/>
  <c r="AO155" i="7059"/>
  <c r="AP155" i="7059" s="1"/>
  <c r="AO154" i="7059"/>
  <c r="AP154" i="7059" s="1"/>
  <c r="AQ154" i="7059" s="1"/>
  <c r="AR154" i="7059" s="1"/>
  <c r="AS154" i="7059" s="1"/>
  <c r="I156" i="7049" s="1"/>
  <c r="AN156" i="7059"/>
  <c r="AN159" i="7059" s="1"/>
  <c r="AQ150" i="7059"/>
  <c r="U175" i="7059"/>
  <c r="V175" i="7059" s="1"/>
  <c r="Y175" i="7059" s="1"/>
  <c r="AQ146" i="7059"/>
  <c r="AM163" i="7059"/>
  <c r="AL167" i="7059"/>
  <c r="AQ149" i="7059"/>
  <c r="AR149" i="7059" s="1"/>
  <c r="AS149" i="7059" s="1"/>
  <c r="AM164" i="7059"/>
  <c r="Z217" i="7059"/>
  <c r="I143" i="7049"/>
  <c r="AB138" i="7055"/>
  <c r="AU141" i="7059"/>
  <c r="K143" i="7049" s="1"/>
  <c r="AM161" i="7059"/>
  <c r="AN161" i="7059" s="1"/>
  <c r="AL165" i="7059"/>
  <c r="Q1421" i="7059"/>
  <c r="K1421" i="7059" s="1"/>
  <c r="R1422" i="7059" s="1"/>
  <c r="P1422" i="7059"/>
  <c r="I868" i="7059"/>
  <c r="M269" i="7049"/>
  <c r="AN157" i="7059"/>
  <c r="AN160" i="7059" s="1"/>
  <c r="AL166" i="7059"/>
  <c r="I282" i="7059"/>
  <c r="G283" i="7049"/>
  <c r="Q822" i="7059"/>
  <c r="K822" i="7059" s="1"/>
  <c r="P823" i="7059"/>
  <c r="AT174" i="7059"/>
  <c r="AU143" i="7059"/>
  <c r="K145" i="7049" s="1"/>
  <c r="AB140" i="7055" l="1"/>
  <c r="AN162" i="7059"/>
  <c r="AO162" i="7059" s="1"/>
  <c r="AP162" i="7059" s="1"/>
  <c r="AQ151" i="7059"/>
  <c r="AR151" i="7059" s="1"/>
  <c r="AS151" i="7059" s="1"/>
  <c r="AB148" i="7055" s="1"/>
  <c r="AO156" i="7059"/>
  <c r="AP156" i="7059" s="1"/>
  <c r="AQ156" i="7059" s="1"/>
  <c r="AR156" i="7059" s="1"/>
  <c r="AS156" i="7059" s="1"/>
  <c r="AB153" i="7055" s="1"/>
  <c r="AB141" i="7055"/>
  <c r="AR146" i="7059"/>
  <c r="AS146" i="7059" s="1"/>
  <c r="AU146" i="7059" s="1"/>
  <c r="K148" i="7049" s="1"/>
  <c r="AC139" i="7055"/>
  <c r="AC140" i="7055" s="1"/>
  <c r="AB149" i="7055"/>
  <c r="I154" i="7049"/>
  <c r="AR147" i="7059"/>
  <c r="AS147" i="7059" s="1"/>
  <c r="I149" i="7049" s="1"/>
  <c r="AB151" i="7055"/>
  <c r="AU144" i="7059"/>
  <c r="K146" i="7049" s="1"/>
  <c r="AQ155" i="7059"/>
  <c r="AR155" i="7059" s="1"/>
  <c r="AS155" i="7059" s="1"/>
  <c r="AO160" i="7059"/>
  <c r="AP160" i="7059" s="1"/>
  <c r="AR145" i="7059"/>
  <c r="AS145" i="7059" s="1"/>
  <c r="U176" i="7059"/>
  <c r="V176" i="7059" s="1"/>
  <c r="Y176" i="7059" s="1"/>
  <c r="AT175" i="7059"/>
  <c r="AM165" i="7059"/>
  <c r="AN165" i="7059" s="1"/>
  <c r="AL169" i="7059"/>
  <c r="AM169" i="7059" s="1"/>
  <c r="I151" i="7049"/>
  <c r="AB146" i="7055"/>
  <c r="AU149" i="7059"/>
  <c r="K151" i="7049" s="1"/>
  <c r="P824" i="7059"/>
  <c r="Q823" i="7059"/>
  <c r="K823" i="7059" s="1"/>
  <c r="J176" i="7049"/>
  <c r="AA174" i="7059"/>
  <c r="AU174" i="7059" s="1"/>
  <c r="K176" i="7049" s="1"/>
  <c r="I283" i="7059"/>
  <c r="G284" i="7049"/>
  <c r="AO157" i="7059"/>
  <c r="AP157" i="7059" s="1"/>
  <c r="AO158" i="7059"/>
  <c r="AP158" i="7059" s="1"/>
  <c r="AO161" i="7059"/>
  <c r="AP161" i="7059" s="1"/>
  <c r="AU151" i="7059"/>
  <c r="K153" i="7049" s="1"/>
  <c r="AM167" i="7059"/>
  <c r="AM168" i="7059"/>
  <c r="AL171" i="7059"/>
  <c r="I155" i="7049"/>
  <c r="AB150" i="7055"/>
  <c r="AM166" i="7059"/>
  <c r="AL170" i="7059"/>
  <c r="P1423" i="7059"/>
  <c r="Q1422" i="7059"/>
  <c r="K1422" i="7059" s="1"/>
  <c r="R1423" i="7059" s="1"/>
  <c r="AO159" i="7059"/>
  <c r="AP159" i="7059" s="1"/>
  <c r="AN163" i="7059"/>
  <c r="AO163" i="7059" s="1"/>
  <c r="AP163" i="7059" s="1"/>
  <c r="AR150" i="7059"/>
  <c r="AS150" i="7059" s="1"/>
  <c r="I869" i="7059"/>
  <c r="M270" i="7049"/>
  <c r="Z218" i="7059"/>
  <c r="AN164" i="7059"/>
  <c r="AR148" i="7059"/>
  <c r="AS148" i="7059" s="1"/>
  <c r="AC141" i="7055" l="1"/>
  <c r="AC142" i="7055" s="1"/>
  <c r="AQ157" i="7059"/>
  <c r="AR157" i="7059" s="1"/>
  <c r="AS157" i="7059" s="1"/>
  <c r="I159" i="7049" s="1"/>
  <c r="AQ161" i="7059"/>
  <c r="AR161" i="7059" s="1"/>
  <c r="AS161" i="7059" s="1"/>
  <c r="AB158" i="7055" s="1"/>
  <c r="I158" i="7049"/>
  <c r="I148" i="7049"/>
  <c r="AB143" i="7055"/>
  <c r="AQ159" i="7059"/>
  <c r="AR159" i="7059" s="1"/>
  <c r="AS159" i="7059" s="1"/>
  <c r="I161" i="7049" s="1"/>
  <c r="AU147" i="7059"/>
  <c r="K149" i="7049" s="1"/>
  <c r="AL173" i="7059"/>
  <c r="AM173" i="7059" s="1"/>
  <c r="AB152" i="7055"/>
  <c r="I157" i="7049"/>
  <c r="AB144" i="7055"/>
  <c r="I153" i="7049"/>
  <c r="AN168" i="7059"/>
  <c r="AU145" i="7059"/>
  <c r="K147" i="7049" s="1"/>
  <c r="AB142" i="7055"/>
  <c r="I147" i="7049"/>
  <c r="AM170" i="7059"/>
  <c r="AQ163" i="7059"/>
  <c r="AR163" i="7059" s="1"/>
  <c r="AS163" i="7059" s="1"/>
  <c r="I165" i="7049" s="1"/>
  <c r="AO164" i="7059"/>
  <c r="AP164" i="7059" s="1"/>
  <c r="AQ164" i="7059" s="1"/>
  <c r="AR164" i="7059" s="1"/>
  <c r="AS164" i="7059" s="1"/>
  <c r="AB161" i="7055" s="1"/>
  <c r="U177" i="7059"/>
  <c r="V177" i="7059" s="1"/>
  <c r="AQ158" i="7059"/>
  <c r="AR158" i="7059" s="1"/>
  <c r="AS158" i="7059" s="1"/>
  <c r="I160" i="7049" s="1"/>
  <c r="AN167" i="7059"/>
  <c r="I284" i="7059"/>
  <c r="G285" i="7049"/>
  <c r="AO165" i="7059"/>
  <c r="AP165" i="7059" s="1"/>
  <c r="P825" i="7059"/>
  <c r="Q824" i="7059"/>
  <c r="K824" i="7059" s="1"/>
  <c r="J177" i="7049"/>
  <c r="AA175" i="7059"/>
  <c r="AU175" i="7059" s="1"/>
  <c r="K177" i="7049" s="1"/>
  <c r="Z219" i="7059"/>
  <c r="AT176" i="7059"/>
  <c r="AQ160" i="7059"/>
  <c r="AR160" i="7059" s="1"/>
  <c r="AS160" i="7059" s="1"/>
  <c r="AM171" i="7059"/>
  <c r="AM172" i="7059"/>
  <c r="AQ162" i="7059"/>
  <c r="AR162" i="7059" s="1"/>
  <c r="AS162" i="7059" s="1"/>
  <c r="AC174" i="7059"/>
  <c r="AD174" i="7059" s="1"/>
  <c r="AE174" i="7059" s="1"/>
  <c r="AF174" i="7059" s="1"/>
  <c r="AG174" i="7059" s="1"/>
  <c r="AH174" i="7059" s="1"/>
  <c r="AI174" i="7059" s="1"/>
  <c r="AJ174" i="7059" s="1"/>
  <c r="AL174" i="7059" s="1"/>
  <c r="I870" i="7059"/>
  <c r="M271" i="7049"/>
  <c r="AB145" i="7055"/>
  <c r="I150" i="7049"/>
  <c r="AU148" i="7059"/>
  <c r="K150" i="7049" s="1"/>
  <c r="I152" i="7049"/>
  <c r="AB147" i="7055"/>
  <c r="AU150" i="7059"/>
  <c r="K152" i="7049" s="1"/>
  <c r="P1424" i="7059"/>
  <c r="Q1423" i="7059"/>
  <c r="K1423" i="7059" s="1"/>
  <c r="R1424" i="7059" s="1"/>
  <c r="AN166" i="7059"/>
  <c r="AO166" i="7059" s="1"/>
  <c r="AP166" i="7059" s="1"/>
  <c r="AB154" i="7055" l="1"/>
  <c r="I163" i="7049"/>
  <c r="AC143" i="7055"/>
  <c r="AC144" i="7055" s="1"/>
  <c r="AC145" i="7055" s="1"/>
  <c r="AC146" i="7055" s="1"/>
  <c r="AC147" i="7055" s="1"/>
  <c r="AC148" i="7055" s="1"/>
  <c r="AC149" i="7055" s="1"/>
  <c r="AC150" i="7055" s="1"/>
  <c r="AC151" i="7055" s="1"/>
  <c r="AC152" i="7055" s="1"/>
  <c r="AC153" i="7055" s="1"/>
  <c r="AC154" i="7055" s="1"/>
  <c r="AQ166" i="7059"/>
  <c r="AR166" i="7059" s="1"/>
  <c r="AS166" i="7059" s="1"/>
  <c r="AB163" i="7055" s="1"/>
  <c r="AB156" i="7055"/>
  <c r="I166" i="7049"/>
  <c r="AM174" i="7059"/>
  <c r="AN171" i="7059"/>
  <c r="AB160" i="7055"/>
  <c r="AC175" i="7059"/>
  <c r="AD175" i="7059" s="1"/>
  <c r="AE175" i="7059" s="1"/>
  <c r="AF175" i="7059" s="1"/>
  <c r="AG175" i="7059" s="1"/>
  <c r="AH175" i="7059" s="1"/>
  <c r="AI175" i="7059" s="1"/>
  <c r="AJ175" i="7059" s="1"/>
  <c r="AL175" i="7059" s="1"/>
  <c r="AM175" i="7059" s="1"/>
  <c r="AN170" i="7059"/>
  <c r="AB155" i="7055"/>
  <c r="Y177" i="7059"/>
  <c r="AT177" i="7059" s="1"/>
  <c r="U178" i="7059"/>
  <c r="V178" i="7059" s="1"/>
  <c r="Y178" i="7059" s="1"/>
  <c r="AQ165" i="7059"/>
  <c r="AR165" i="7059" s="1"/>
  <c r="AS165" i="7059" s="1"/>
  <c r="I167" i="7049" s="1"/>
  <c r="AN169" i="7059"/>
  <c r="AO169" i="7059" s="1"/>
  <c r="AP169" i="7059" s="1"/>
  <c r="AB157" i="7055"/>
  <c r="I162" i="7049"/>
  <c r="AO167" i="7059"/>
  <c r="AP167" i="7059" s="1"/>
  <c r="AQ167" i="7059" s="1"/>
  <c r="AR167" i="7059" s="1"/>
  <c r="AS167" i="7059" s="1"/>
  <c r="AA176" i="7059"/>
  <c r="AU176" i="7059" s="1"/>
  <c r="K178" i="7049" s="1"/>
  <c r="J178" i="7049"/>
  <c r="I285" i="7059"/>
  <c r="G286" i="7049"/>
  <c r="I871" i="7059"/>
  <c r="M272" i="7049"/>
  <c r="I164" i="7049"/>
  <c r="AB159" i="7055"/>
  <c r="P1425" i="7059"/>
  <c r="Q1424" i="7059"/>
  <c r="K1424" i="7059" s="1"/>
  <c r="R1425" i="7059" s="1"/>
  <c r="AO168" i="7059"/>
  <c r="AP168" i="7059" s="1"/>
  <c r="Z220" i="7059"/>
  <c r="P826" i="7059"/>
  <c r="Q825" i="7059"/>
  <c r="K825" i="7059" s="1"/>
  <c r="AC155" i="7055" l="1"/>
  <c r="AC156" i="7055" s="1"/>
  <c r="AC157" i="7055" s="1"/>
  <c r="AC158" i="7055" s="1"/>
  <c r="AC159" i="7055" s="1"/>
  <c r="AC160" i="7055" s="1"/>
  <c r="AC161" i="7055" s="1"/>
  <c r="AC162" i="7055" s="1"/>
  <c r="AN172" i="7059"/>
  <c r="AO172" i="7059" s="1"/>
  <c r="AP172" i="7059" s="1"/>
  <c r="AQ169" i="7059"/>
  <c r="AR169" i="7059" s="1"/>
  <c r="AS169" i="7059" s="1"/>
  <c r="I171" i="7049" s="1"/>
  <c r="I168" i="7049"/>
  <c r="AN174" i="7059"/>
  <c r="AO171" i="7059"/>
  <c r="AP171" i="7059" s="1"/>
  <c r="AN173" i="7059"/>
  <c r="AO170" i="7059"/>
  <c r="AP170" i="7059" s="1"/>
  <c r="AQ170" i="7059" s="1"/>
  <c r="AR170" i="7059" s="1"/>
  <c r="AS170" i="7059" s="1"/>
  <c r="AB167" i="7055" s="1"/>
  <c r="AC176" i="7059"/>
  <c r="AD176" i="7059" s="1"/>
  <c r="AE176" i="7059" s="1"/>
  <c r="AF176" i="7059" s="1"/>
  <c r="AG176" i="7059" s="1"/>
  <c r="AH176" i="7059" s="1"/>
  <c r="AI176" i="7059" s="1"/>
  <c r="AJ176" i="7059" s="1"/>
  <c r="AL176" i="7059" s="1"/>
  <c r="AM176" i="7059" s="1"/>
  <c r="AB162" i="7055"/>
  <c r="AQ168" i="7059"/>
  <c r="AR168" i="7059" s="1"/>
  <c r="AS168" i="7059" s="1"/>
  <c r="I170" i="7049" s="1"/>
  <c r="AT178" i="7059"/>
  <c r="P827" i="7059"/>
  <c r="Q826" i="7059"/>
  <c r="K826" i="7059" s="1"/>
  <c r="P1426" i="7059"/>
  <c r="Q1425" i="7059"/>
  <c r="K1425" i="7059" s="1"/>
  <c r="R1426" i="7059" s="1"/>
  <c r="I286" i="7059"/>
  <c r="G287" i="7049"/>
  <c r="J179" i="7049"/>
  <c r="AA177" i="7059"/>
  <c r="AU177" i="7059" s="1"/>
  <c r="K179" i="7049" s="1"/>
  <c r="AB164" i="7055"/>
  <c r="I169" i="7049"/>
  <c r="Z221" i="7059"/>
  <c r="I872" i="7059"/>
  <c r="M273" i="7049"/>
  <c r="U179" i="7059"/>
  <c r="AN175" i="7059" l="1"/>
  <c r="AO175" i="7059" s="1"/>
  <c r="AP175" i="7059" s="1"/>
  <c r="AO173" i="7059"/>
  <c r="AP173" i="7059" s="1"/>
  <c r="AQ173" i="7059" s="1"/>
  <c r="AR173" i="7059" s="1"/>
  <c r="AS173" i="7059" s="1"/>
  <c r="I175" i="7049" s="1"/>
  <c r="AC163" i="7055"/>
  <c r="AC164" i="7055" s="1"/>
  <c r="AB166" i="7055"/>
  <c r="AQ172" i="7059"/>
  <c r="AR172" i="7059" s="1"/>
  <c r="AS172" i="7059" s="1"/>
  <c r="I174" i="7049" s="1"/>
  <c r="AQ171" i="7059"/>
  <c r="AR171" i="7059" s="1"/>
  <c r="AS171" i="7059" s="1"/>
  <c r="AB168" i="7055" s="1"/>
  <c r="AO174" i="7059"/>
  <c r="AP174" i="7059" s="1"/>
  <c r="AN176" i="7059"/>
  <c r="I172" i="7049"/>
  <c r="AB165" i="7055"/>
  <c r="AC165" i="7055"/>
  <c r="AC177" i="7059"/>
  <c r="AD177" i="7059" s="1"/>
  <c r="AE177" i="7059" s="1"/>
  <c r="AF177" i="7059" s="1"/>
  <c r="AG177" i="7059" s="1"/>
  <c r="AH177" i="7059" s="1"/>
  <c r="AI177" i="7059" s="1"/>
  <c r="AJ177" i="7059" s="1"/>
  <c r="AL177" i="7059" s="1"/>
  <c r="AM177" i="7059" s="1"/>
  <c r="AN177" i="7059" s="1"/>
  <c r="Q1426" i="7059"/>
  <c r="K1426" i="7059" s="1"/>
  <c r="R1427" i="7059" s="1"/>
  <c r="P1427" i="7059"/>
  <c r="V179" i="7059"/>
  <c r="Y179" i="7059" s="1"/>
  <c r="I287" i="7059"/>
  <c r="G288" i="7049"/>
  <c r="I873" i="7059"/>
  <c r="M274" i="7049"/>
  <c r="Z222" i="7059"/>
  <c r="Q827" i="7059"/>
  <c r="K827" i="7059" s="1"/>
  <c r="P828" i="7059"/>
  <c r="J180" i="7049"/>
  <c r="AA178" i="7059"/>
  <c r="AU178" i="7059" s="1"/>
  <c r="K180" i="7049" s="1"/>
  <c r="AO176" i="7059" l="1"/>
  <c r="AP176" i="7059" s="1"/>
  <c r="AQ176" i="7059" s="1"/>
  <c r="AR176" i="7059" s="1"/>
  <c r="AS176" i="7059" s="1"/>
  <c r="I178" i="7049" s="1"/>
  <c r="AB170" i="7055"/>
  <c r="AB169" i="7055"/>
  <c r="AC166" i="7055"/>
  <c r="AC167" i="7055" s="1"/>
  <c r="AC168" i="7055" s="1"/>
  <c r="AC169" i="7055" s="1"/>
  <c r="I173" i="7049"/>
  <c r="AQ175" i="7059"/>
  <c r="AR175" i="7059" s="1"/>
  <c r="AS175" i="7059" s="1"/>
  <c r="AB172" i="7055" s="1"/>
  <c r="AQ174" i="7059"/>
  <c r="AR174" i="7059" s="1"/>
  <c r="AS174" i="7059" s="1"/>
  <c r="I176" i="7049" s="1"/>
  <c r="AO177" i="7059"/>
  <c r="AP177" i="7059" s="1"/>
  <c r="AC178" i="7059"/>
  <c r="AD178" i="7059" s="1"/>
  <c r="AE178" i="7059" s="1"/>
  <c r="AF178" i="7059" s="1"/>
  <c r="AG178" i="7059" s="1"/>
  <c r="AH178" i="7059" s="1"/>
  <c r="AI178" i="7059" s="1"/>
  <c r="AJ178" i="7059" s="1"/>
  <c r="AL178" i="7059" s="1"/>
  <c r="AM178" i="7059" s="1"/>
  <c r="AN178" i="7059" s="1"/>
  <c r="AO178" i="7059" s="1"/>
  <c r="AP178" i="7059" s="1"/>
  <c r="I288" i="7059"/>
  <c r="G289" i="7049"/>
  <c r="P1428" i="7059"/>
  <c r="Q1427" i="7059"/>
  <c r="K1427" i="7059" s="1"/>
  <c r="R1428" i="7059" s="1"/>
  <c r="AT179" i="7059"/>
  <c r="Z223" i="7059"/>
  <c r="I874" i="7059"/>
  <c r="M275" i="7049"/>
  <c r="P829" i="7059"/>
  <c r="Q828" i="7059"/>
  <c r="K828" i="7059" s="1"/>
  <c r="U180" i="7059"/>
  <c r="AQ177" i="7059" l="1"/>
  <c r="AR177" i="7059" s="1"/>
  <c r="AS177" i="7059" s="1"/>
  <c r="AB174" i="7055" s="1"/>
  <c r="AC170" i="7055"/>
  <c r="AC171" i="7055" s="1"/>
  <c r="I177" i="7049"/>
  <c r="AQ178" i="7059"/>
  <c r="AR178" i="7059" s="1"/>
  <c r="AS178" i="7059" s="1"/>
  <c r="AB175" i="7055" s="1"/>
  <c r="AB173" i="7055"/>
  <c r="AB171" i="7055"/>
  <c r="Z224" i="7059"/>
  <c r="P1429" i="7059"/>
  <c r="Q1428" i="7059"/>
  <c r="K1428" i="7059" s="1"/>
  <c r="R1429" i="7059" s="1"/>
  <c r="P830" i="7059"/>
  <c r="Q829" i="7059"/>
  <c r="K829" i="7059" s="1"/>
  <c r="AA179" i="7059"/>
  <c r="AU179" i="7059" s="1"/>
  <c r="K181" i="7049" s="1"/>
  <c r="J181" i="7049"/>
  <c r="I875" i="7059"/>
  <c r="M276" i="7049"/>
  <c r="I289" i="7059"/>
  <c r="G290" i="7049"/>
  <c r="V180" i="7059"/>
  <c r="Y180" i="7059" s="1"/>
  <c r="I179" i="7049" l="1"/>
  <c r="AC172" i="7055"/>
  <c r="AC173" i="7055" s="1"/>
  <c r="AC174" i="7055" s="1"/>
  <c r="AC175" i="7055" s="1"/>
  <c r="AC176" i="7055" s="1"/>
  <c r="I180" i="7049"/>
  <c r="Q1429" i="7059"/>
  <c r="K1429" i="7059" s="1"/>
  <c r="R1430" i="7059" s="1"/>
  <c r="P1430" i="7059"/>
  <c r="AT180" i="7059"/>
  <c r="I876" i="7059"/>
  <c r="M277" i="7049"/>
  <c r="I290" i="7059"/>
  <c r="G291" i="7049"/>
  <c r="AC179" i="7059"/>
  <c r="AD179" i="7059" s="1"/>
  <c r="AE179" i="7059" s="1"/>
  <c r="AF179" i="7059" s="1"/>
  <c r="AG179" i="7059" s="1"/>
  <c r="AH179" i="7059" s="1"/>
  <c r="AI179" i="7059" s="1"/>
  <c r="AJ179" i="7059" s="1"/>
  <c r="AL179" i="7059" s="1"/>
  <c r="AM179" i="7059" s="1"/>
  <c r="AN179" i="7059" s="1"/>
  <c r="AO179" i="7059" s="1"/>
  <c r="AP179" i="7059" s="1"/>
  <c r="AQ179" i="7059" s="1"/>
  <c r="AR179" i="7059" s="1"/>
  <c r="AS179" i="7059" s="1"/>
  <c r="U181" i="7059"/>
  <c r="P831" i="7059"/>
  <c r="Q830" i="7059"/>
  <c r="K830" i="7059" s="1"/>
  <c r="Z225" i="7059"/>
  <c r="Z226" i="7059" l="1"/>
  <c r="J182" i="7049"/>
  <c r="AA180" i="7059"/>
  <c r="AU180" i="7059" s="1"/>
  <c r="K182" i="7049" s="1"/>
  <c r="P832" i="7059"/>
  <c r="Q831" i="7059"/>
  <c r="K831" i="7059" s="1"/>
  <c r="I291" i="7059"/>
  <c r="G292" i="7049"/>
  <c r="V181" i="7059"/>
  <c r="Y181" i="7059" s="1"/>
  <c r="P1431" i="7059"/>
  <c r="Q1430" i="7059"/>
  <c r="K1430" i="7059" s="1"/>
  <c r="R1431" i="7059" s="1"/>
  <c r="AB176" i="7055"/>
  <c r="AC177" i="7055" s="1"/>
  <c r="I181" i="7049"/>
  <c r="I877" i="7059"/>
  <c r="M278" i="7049"/>
  <c r="I878" i="7059" l="1"/>
  <c r="M279" i="7049"/>
  <c r="I292" i="7059"/>
  <c r="G293" i="7049"/>
  <c r="Q1431" i="7059"/>
  <c r="K1431" i="7059" s="1"/>
  <c r="R1432" i="7059" s="1"/>
  <c r="P1432" i="7059"/>
  <c r="U182" i="7059"/>
  <c r="Q832" i="7059"/>
  <c r="K832" i="7059" s="1"/>
  <c r="R833" i="7059" s="1"/>
  <c r="P833" i="7059"/>
  <c r="AT181" i="7059"/>
  <c r="AC180" i="7059"/>
  <c r="AD180" i="7059" s="1"/>
  <c r="AE180" i="7059" s="1"/>
  <c r="AF180" i="7059" s="1"/>
  <c r="AG180" i="7059" s="1"/>
  <c r="AH180" i="7059" s="1"/>
  <c r="AI180" i="7059" s="1"/>
  <c r="AJ180" i="7059" s="1"/>
  <c r="AL180" i="7059" s="1"/>
  <c r="AM180" i="7059" s="1"/>
  <c r="AN180" i="7059" s="1"/>
  <c r="AO180" i="7059" s="1"/>
  <c r="AP180" i="7059" s="1"/>
  <c r="AQ180" i="7059" s="1"/>
  <c r="AR180" i="7059" s="1"/>
  <c r="AS180" i="7059" s="1"/>
  <c r="Z227" i="7059"/>
  <c r="J183" i="7049" l="1"/>
  <c r="AA181" i="7059"/>
  <c r="AU181" i="7059" s="1"/>
  <c r="K183" i="7049" s="1"/>
  <c r="V182" i="7059"/>
  <c r="Y182" i="7059" s="1"/>
  <c r="I293" i="7059"/>
  <c r="G294" i="7049"/>
  <c r="P1433" i="7059"/>
  <c r="Q1432" i="7059"/>
  <c r="K1432" i="7059" s="1"/>
  <c r="R1433" i="7059" s="1"/>
  <c r="I182" i="7049"/>
  <c r="AB177" i="7055"/>
  <c r="AC178" i="7055" s="1"/>
  <c r="Z228" i="7059"/>
  <c r="P834" i="7059"/>
  <c r="Q833" i="7059"/>
  <c r="K833" i="7059" s="1"/>
  <c r="R834" i="7059" s="1"/>
  <c r="I879" i="7059"/>
  <c r="M280" i="7049"/>
  <c r="U183" i="7059" l="1"/>
  <c r="V183" i="7059" s="1"/>
  <c r="Z229" i="7059"/>
  <c r="Q1433" i="7059"/>
  <c r="K1433" i="7059" s="1"/>
  <c r="R1434" i="7059" s="1"/>
  <c r="P1434" i="7059"/>
  <c r="I880" i="7059"/>
  <c r="M281" i="7049"/>
  <c r="AC181" i="7059"/>
  <c r="AD181" i="7059" s="1"/>
  <c r="AE181" i="7059" s="1"/>
  <c r="AF181" i="7059" s="1"/>
  <c r="AG181" i="7059" s="1"/>
  <c r="AH181" i="7059" s="1"/>
  <c r="AI181" i="7059" s="1"/>
  <c r="AJ181" i="7059" s="1"/>
  <c r="AL181" i="7059" s="1"/>
  <c r="AM181" i="7059" s="1"/>
  <c r="AN181" i="7059" s="1"/>
  <c r="AO181" i="7059" s="1"/>
  <c r="AP181" i="7059" s="1"/>
  <c r="AQ181" i="7059" s="1"/>
  <c r="AR181" i="7059" s="1"/>
  <c r="AS181" i="7059" s="1"/>
  <c r="P835" i="7059"/>
  <c r="Q834" i="7059"/>
  <c r="K834" i="7059" s="1"/>
  <c r="R835" i="7059" s="1"/>
  <c r="I294" i="7059"/>
  <c r="G295" i="7049"/>
  <c r="AT182" i="7059"/>
  <c r="Y183" i="7059" l="1"/>
  <c r="AT183" i="7059" s="1"/>
  <c r="U184" i="7059"/>
  <c r="V184" i="7059" s="1"/>
  <c r="I295" i="7059"/>
  <c r="G296" i="7049"/>
  <c r="P1435" i="7059"/>
  <c r="Q1434" i="7059"/>
  <c r="K1434" i="7059" s="1"/>
  <c r="R1435" i="7059" s="1"/>
  <c r="J184" i="7049"/>
  <c r="AA182" i="7059"/>
  <c r="AU182" i="7059" s="1"/>
  <c r="K184" i="7049" s="1"/>
  <c r="I881" i="7059"/>
  <c r="M282" i="7049"/>
  <c r="P836" i="7059"/>
  <c r="Q835" i="7059"/>
  <c r="K835" i="7059" s="1"/>
  <c r="R836" i="7059" s="1"/>
  <c r="I183" i="7049"/>
  <c r="AB178" i="7055"/>
  <c r="Z230" i="7059"/>
  <c r="Y184" i="7059" l="1"/>
  <c r="AT184" i="7059" s="1"/>
  <c r="U185" i="7059"/>
  <c r="V185" i="7059" s="1"/>
  <c r="Y185" i="7059" s="1"/>
  <c r="AC182" i="7059"/>
  <c r="AD182" i="7059" s="1"/>
  <c r="AE182" i="7059" s="1"/>
  <c r="AF182" i="7059" s="1"/>
  <c r="AG182" i="7059" s="1"/>
  <c r="AH182" i="7059" s="1"/>
  <c r="AI182" i="7059" s="1"/>
  <c r="AJ182" i="7059" s="1"/>
  <c r="AL182" i="7059" s="1"/>
  <c r="AM182" i="7059" s="1"/>
  <c r="AN182" i="7059" s="1"/>
  <c r="AO182" i="7059" s="1"/>
  <c r="AP182" i="7059" s="1"/>
  <c r="AQ182" i="7059" s="1"/>
  <c r="AR182" i="7059" s="1"/>
  <c r="AS182" i="7059" s="1"/>
  <c r="I184" i="7049" s="1"/>
  <c r="I882" i="7059"/>
  <c r="M283" i="7049"/>
  <c r="P1436" i="7059"/>
  <c r="Q1435" i="7059"/>
  <c r="K1435" i="7059" s="1"/>
  <c r="R1436" i="7059" s="1"/>
  <c r="P837" i="7059"/>
  <c r="Q836" i="7059"/>
  <c r="K836" i="7059" s="1"/>
  <c r="R837" i="7059" s="1"/>
  <c r="Z231" i="7059"/>
  <c r="J185" i="7049"/>
  <c r="AA183" i="7059"/>
  <c r="AU183" i="7059" s="1"/>
  <c r="K185" i="7049" s="1"/>
  <c r="I296" i="7059"/>
  <c r="G297" i="7049"/>
  <c r="AC179" i="7055" l="1"/>
  <c r="AB179" i="7055"/>
  <c r="U186" i="7059"/>
  <c r="V186" i="7059" s="1"/>
  <c r="Y186" i="7059" s="1"/>
  <c r="Z232" i="7059"/>
  <c r="Q1436" i="7059"/>
  <c r="K1436" i="7059" s="1"/>
  <c r="R1437" i="7059" s="1"/>
  <c r="P1437" i="7059"/>
  <c r="AT185" i="7059"/>
  <c r="I297" i="7059"/>
  <c r="G298" i="7049"/>
  <c r="J186" i="7049"/>
  <c r="AA184" i="7059"/>
  <c r="AU184" i="7059" s="1"/>
  <c r="K186" i="7049" s="1"/>
  <c r="P838" i="7059"/>
  <c r="Q837" i="7059"/>
  <c r="K837" i="7059" s="1"/>
  <c r="R838" i="7059" s="1"/>
  <c r="I883" i="7059"/>
  <c r="M284" i="7049"/>
  <c r="AC183" i="7059"/>
  <c r="AD183" i="7059" s="1"/>
  <c r="AE183" i="7059" s="1"/>
  <c r="AF183" i="7059" s="1"/>
  <c r="AG183" i="7059" s="1"/>
  <c r="AH183" i="7059" s="1"/>
  <c r="AI183" i="7059" s="1"/>
  <c r="AJ183" i="7059" s="1"/>
  <c r="AL183" i="7059" s="1"/>
  <c r="AM183" i="7059" s="1"/>
  <c r="AN183" i="7059" s="1"/>
  <c r="AO183" i="7059" s="1"/>
  <c r="AP183" i="7059" s="1"/>
  <c r="AQ183" i="7059" s="1"/>
  <c r="AR183" i="7059" s="1"/>
  <c r="AS183" i="7059" s="1"/>
  <c r="AC184" i="7059" l="1"/>
  <c r="AD184" i="7059" s="1"/>
  <c r="AE184" i="7059" s="1"/>
  <c r="AF184" i="7059" s="1"/>
  <c r="AG184" i="7059" s="1"/>
  <c r="AH184" i="7059" s="1"/>
  <c r="AI184" i="7059" s="1"/>
  <c r="AJ184" i="7059" s="1"/>
  <c r="AL184" i="7059" s="1"/>
  <c r="AM184" i="7059" s="1"/>
  <c r="AN184" i="7059" s="1"/>
  <c r="AO184" i="7059" s="1"/>
  <c r="AP184" i="7059" s="1"/>
  <c r="AQ184" i="7059" s="1"/>
  <c r="AR184" i="7059" s="1"/>
  <c r="AS184" i="7059" s="1"/>
  <c r="I186" i="7049" s="1"/>
  <c r="AB180" i="7055"/>
  <c r="I185" i="7049"/>
  <c r="AC180" i="7055"/>
  <c r="P1438" i="7059"/>
  <c r="Q1437" i="7059"/>
  <c r="K1437" i="7059" s="1"/>
  <c r="R1438" i="7059" s="1"/>
  <c r="Q838" i="7059"/>
  <c r="K838" i="7059" s="1"/>
  <c r="R839" i="7059" s="1"/>
  <c r="P839" i="7059"/>
  <c r="I298" i="7059"/>
  <c r="G299" i="7049"/>
  <c r="U187" i="7059"/>
  <c r="I884" i="7059"/>
  <c r="M285" i="7049"/>
  <c r="AA185" i="7059"/>
  <c r="AU185" i="7059" s="1"/>
  <c r="K187" i="7049" s="1"/>
  <c r="J187" i="7049"/>
  <c r="AT186" i="7059"/>
  <c r="Z233" i="7059"/>
  <c r="AC181" i="7055" l="1"/>
  <c r="AB181" i="7055"/>
  <c r="AC185" i="7059"/>
  <c r="AD185" i="7059" s="1"/>
  <c r="AE185" i="7059" s="1"/>
  <c r="AF185" i="7059" s="1"/>
  <c r="AG185" i="7059" s="1"/>
  <c r="AH185" i="7059" s="1"/>
  <c r="AI185" i="7059" s="1"/>
  <c r="AJ185" i="7059" s="1"/>
  <c r="AL185" i="7059" s="1"/>
  <c r="AM185" i="7059" s="1"/>
  <c r="AN185" i="7059" s="1"/>
  <c r="AO185" i="7059" s="1"/>
  <c r="AP185" i="7059" s="1"/>
  <c r="AQ185" i="7059" s="1"/>
  <c r="AR185" i="7059" s="1"/>
  <c r="AS185" i="7059" s="1"/>
  <c r="I299" i="7059"/>
  <c r="G300" i="7049"/>
  <c r="P1439" i="7059"/>
  <c r="Q1438" i="7059"/>
  <c r="K1438" i="7059" s="1"/>
  <c r="J188" i="7049"/>
  <c r="AA186" i="7059"/>
  <c r="AU186" i="7059" s="1"/>
  <c r="K188" i="7049" s="1"/>
  <c r="I885" i="7059"/>
  <c r="M286" i="7049"/>
  <c r="P840" i="7059"/>
  <c r="Q839" i="7059"/>
  <c r="K839" i="7059" s="1"/>
  <c r="R840" i="7059" s="1"/>
  <c r="Z234" i="7059"/>
  <c r="V187" i="7059"/>
  <c r="AC186" i="7059" l="1"/>
  <c r="AD186" i="7059" s="1"/>
  <c r="AE186" i="7059" s="1"/>
  <c r="AF186" i="7059" s="1"/>
  <c r="AG186" i="7059" s="1"/>
  <c r="AH186" i="7059" s="1"/>
  <c r="AI186" i="7059" s="1"/>
  <c r="AJ186" i="7059" s="1"/>
  <c r="AL186" i="7059" s="1"/>
  <c r="AM186" i="7059" s="1"/>
  <c r="AN186" i="7059" s="1"/>
  <c r="AO186" i="7059" s="1"/>
  <c r="AP186" i="7059" s="1"/>
  <c r="AQ186" i="7059" s="1"/>
  <c r="AR186" i="7059" s="1"/>
  <c r="AS186" i="7059" s="1"/>
  <c r="AB183" i="7055" s="1"/>
  <c r="P841" i="7059"/>
  <c r="Q840" i="7059"/>
  <c r="K840" i="7059" s="1"/>
  <c r="R841" i="7059" s="1"/>
  <c r="Z235" i="7059"/>
  <c r="Q1439" i="7059"/>
  <c r="K1439" i="7059" s="1"/>
  <c r="P1440" i="7059"/>
  <c r="U188" i="7059"/>
  <c r="I300" i="7059"/>
  <c r="G301" i="7049"/>
  <c r="I886" i="7059"/>
  <c r="M287" i="7049"/>
  <c r="AB182" i="7055"/>
  <c r="I187" i="7049"/>
  <c r="AC182" i="7055"/>
  <c r="AC183" i="7055" l="1"/>
  <c r="I188" i="7049"/>
  <c r="V188" i="7059"/>
  <c r="U189" i="7059" s="1"/>
  <c r="Z236" i="7059"/>
  <c r="I301" i="7059"/>
  <c r="G302" i="7049"/>
  <c r="I887" i="7059"/>
  <c r="M288" i="7049"/>
  <c r="Q1440" i="7059"/>
  <c r="K1440" i="7059" s="1"/>
  <c r="P1441" i="7059"/>
  <c r="P842" i="7059"/>
  <c r="Q841" i="7059"/>
  <c r="K841" i="7059" s="1"/>
  <c r="R842" i="7059" s="1"/>
  <c r="P843" i="7059" l="1"/>
  <c r="Q842" i="7059"/>
  <c r="K842" i="7059" s="1"/>
  <c r="R843" i="7059" s="1"/>
  <c r="I888" i="7059"/>
  <c r="M289" i="7049"/>
  <c r="Z237" i="7059"/>
  <c r="P1442" i="7059"/>
  <c r="Q1441" i="7059"/>
  <c r="K1441" i="7059" s="1"/>
  <c r="I302" i="7059"/>
  <c r="G303" i="7049"/>
  <c r="V189" i="7059"/>
  <c r="U190" i="7059" s="1"/>
  <c r="V190" i="7059" l="1"/>
  <c r="U191" i="7059" s="1"/>
  <c r="P1443" i="7059"/>
  <c r="Q1442" i="7059"/>
  <c r="K1442" i="7059" s="1"/>
  <c r="I889" i="7059"/>
  <c r="M290" i="7049"/>
  <c r="I303" i="7059"/>
  <c r="G304" i="7049"/>
  <c r="Z238" i="7059"/>
  <c r="P844" i="7059"/>
  <c r="Q843" i="7059"/>
  <c r="K843" i="7059" s="1"/>
  <c r="R844" i="7059" s="1"/>
  <c r="P845" i="7059" l="1"/>
  <c r="Q844" i="7059"/>
  <c r="K844" i="7059" s="1"/>
  <c r="R845" i="7059" s="1"/>
  <c r="I304" i="7059"/>
  <c r="G305" i="7049"/>
  <c r="Q1443" i="7059"/>
  <c r="K1443" i="7059" s="1"/>
  <c r="P1444" i="7059"/>
  <c r="V191" i="7059"/>
  <c r="Z239" i="7059"/>
  <c r="I890" i="7059"/>
  <c r="M291" i="7049"/>
  <c r="I891" i="7059" l="1"/>
  <c r="M292" i="7049"/>
  <c r="U192" i="7059"/>
  <c r="I305" i="7059"/>
  <c r="G306" i="7049"/>
  <c r="Q1444" i="7059"/>
  <c r="K1444" i="7059" s="1"/>
  <c r="P1445" i="7059"/>
  <c r="Z240" i="7059"/>
  <c r="P846" i="7059"/>
  <c r="Q845" i="7059"/>
  <c r="K845" i="7059" s="1"/>
  <c r="R846" i="7059" s="1"/>
  <c r="P847" i="7059" l="1"/>
  <c r="Q846" i="7059"/>
  <c r="K846" i="7059" s="1"/>
  <c r="R847" i="7059" s="1"/>
  <c r="I892" i="7059"/>
  <c r="M293" i="7049"/>
  <c r="Z241" i="7059"/>
  <c r="I306" i="7059"/>
  <c r="G307" i="7049"/>
  <c r="P1446" i="7059"/>
  <c r="Q1445" i="7059"/>
  <c r="K1445" i="7059" s="1"/>
  <c r="V192" i="7059"/>
  <c r="U193" i="7059" s="1"/>
  <c r="V193" i="7059" l="1"/>
  <c r="U194" i="7059" s="1"/>
  <c r="I307" i="7059"/>
  <c r="G308" i="7049"/>
  <c r="I893" i="7059"/>
  <c r="M294" i="7049"/>
  <c r="P1447" i="7059"/>
  <c r="Q1446" i="7059"/>
  <c r="K1446" i="7059" s="1"/>
  <c r="Z242" i="7059"/>
  <c r="P848" i="7059"/>
  <c r="Q847" i="7059"/>
  <c r="K847" i="7059" s="1"/>
  <c r="R848" i="7059" s="1"/>
  <c r="P1448" i="7059" l="1"/>
  <c r="Q1447" i="7059"/>
  <c r="K1447" i="7059" s="1"/>
  <c r="I308" i="7059"/>
  <c r="G309" i="7049"/>
  <c r="V194" i="7059"/>
  <c r="P849" i="7059"/>
  <c r="Q848" i="7059"/>
  <c r="K848" i="7059" s="1"/>
  <c r="R849" i="7059" s="1"/>
  <c r="Z243" i="7059"/>
  <c r="I894" i="7059"/>
  <c r="M295" i="7049"/>
  <c r="Z244" i="7059" l="1"/>
  <c r="I895" i="7059"/>
  <c r="M296" i="7049"/>
  <c r="P850" i="7059"/>
  <c r="Q849" i="7059"/>
  <c r="K849" i="7059" s="1"/>
  <c r="R850" i="7059" s="1"/>
  <c r="I309" i="7059"/>
  <c r="G310" i="7049"/>
  <c r="U195" i="7059"/>
  <c r="Q1448" i="7059"/>
  <c r="K1448" i="7059" s="1"/>
  <c r="P1449" i="7059"/>
  <c r="I310" i="7059" l="1"/>
  <c r="G311" i="7049"/>
  <c r="I896" i="7059"/>
  <c r="M297" i="7049"/>
  <c r="V195" i="7059"/>
  <c r="Q1449" i="7059"/>
  <c r="K1449" i="7059" s="1"/>
  <c r="P1450" i="7059"/>
  <c r="Q850" i="7059"/>
  <c r="K850" i="7059" s="1"/>
  <c r="R851" i="7059" s="1"/>
  <c r="P851" i="7059"/>
  <c r="Z245" i="7059"/>
  <c r="P1451" i="7059" l="1"/>
  <c r="Q1450" i="7059"/>
  <c r="K1450" i="7059" s="1"/>
  <c r="Z246" i="7059"/>
  <c r="I897" i="7059"/>
  <c r="M298" i="7049"/>
  <c r="P852" i="7059"/>
  <c r="Q851" i="7059"/>
  <c r="K851" i="7059" s="1"/>
  <c r="R852" i="7059" s="1"/>
  <c r="U196" i="7059"/>
  <c r="I311" i="7059"/>
  <c r="G312" i="7049"/>
  <c r="V196" i="7059" l="1"/>
  <c r="U197" i="7059" s="1"/>
  <c r="Z247" i="7059"/>
  <c r="P853" i="7059"/>
  <c r="Q852" i="7059"/>
  <c r="K852" i="7059" s="1"/>
  <c r="R853" i="7059" s="1"/>
  <c r="I312" i="7059"/>
  <c r="G313" i="7049"/>
  <c r="I898" i="7059"/>
  <c r="M299" i="7049"/>
  <c r="P1452" i="7059"/>
  <c r="Q1451" i="7059"/>
  <c r="K1451" i="7059" s="1"/>
  <c r="P1453" i="7059" l="1"/>
  <c r="Q1452" i="7059"/>
  <c r="K1452" i="7059" s="1"/>
  <c r="I313" i="7059"/>
  <c r="G314" i="7049"/>
  <c r="Z248" i="7059"/>
  <c r="V197" i="7059"/>
  <c r="Y188" i="7059" s="1"/>
  <c r="I899" i="7059"/>
  <c r="M300" i="7049"/>
  <c r="P854" i="7059"/>
  <c r="Q853" i="7059"/>
  <c r="K853" i="7059" s="1"/>
  <c r="R854" i="7059" s="1"/>
  <c r="Y187" i="7059"/>
  <c r="AT188" i="7059" l="1"/>
  <c r="AT187" i="7059"/>
  <c r="P855" i="7059"/>
  <c r="Q854" i="7059"/>
  <c r="K854" i="7059" s="1"/>
  <c r="R855" i="7059" s="1"/>
  <c r="U198" i="7059"/>
  <c r="I314" i="7059"/>
  <c r="G315" i="7049"/>
  <c r="I900" i="7059"/>
  <c r="M301" i="7049"/>
  <c r="Z249" i="7059"/>
  <c r="P1454" i="7059"/>
  <c r="Q1453" i="7059"/>
  <c r="K1453" i="7059" s="1"/>
  <c r="P1455" i="7059" l="1"/>
  <c r="Q1454" i="7059"/>
  <c r="K1454" i="7059" s="1"/>
  <c r="I901" i="7059"/>
  <c r="M302" i="7049"/>
  <c r="P856" i="7059"/>
  <c r="Q855" i="7059"/>
  <c r="K855" i="7059" s="1"/>
  <c r="R856" i="7059" s="1"/>
  <c r="Z250" i="7059"/>
  <c r="I315" i="7059"/>
  <c r="G316" i="7049"/>
  <c r="AC184" i="7055"/>
  <c r="J189" i="7049"/>
  <c r="AA187" i="7059"/>
  <c r="AU187" i="7059" s="1"/>
  <c r="K189" i="7049" s="1"/>
  <c r="J190" i="7049"/>
  <c r="V198" i="7059"/>
  <c r="U199" i="7059" s="1"/>
  <c r="AA188" i="7059" l="1"/>
  <c r="AU188" i="7059" s="1"/>
  <c r="K190" i="7049" s="1"/>
  <c r="Z251" i="7059"/>
  <c r="I902" i="7059"/>
  <c r="M303" i="7049"/>
  <c r="V199" i="7059"/>
  <c r="U200" i="7059" s="1"/>
  <c r="AC187" i="7059"/>
  <c r="AD187" i="7059" s="1"/>
  <c r="AE187" i="7059" s="1"/>
  <c r="AF187" i="7059" s="1"/>
  <c r="AG187" i="7059" s="1"/>
  <c r="AH187" i="7059" s="1"/>
  <c r="AI187" i="7059" s="1"/>
  <c r="AJ187" i="7059" s="1"/>
  <c r="AL187" i="7059" s="1"/>
  <c r="AM187" i="7059" s="1"/>
  <c r="AN187" i="7059" s="1"/>
  <c r="AO187" i="7059" s="1"/>
  <c r="AP187" i="7059" s="1"/>
  <c r="AQ187" i="7059" s="1"/>
  <c r="AR187" i="7059" s="1"/>
  <c r="AS187" i="7059" s="1"/>
  <c r="Y189" i="7059"/>
  <c r="I316" i="7059"/>
  <c r="G317" i="7049"/>
  <c r="P857" i="7059"/>
  <c r="Q856" i="7059"/>
  <c r="K856" i="7059" s="1"/>
  <c r="R857" i="7059" s="1"/>
  <c r="Q1455" i="7059"/>
  <c r="K1455" i="7059" s="1"/>
  <c r="P1456" i="7059"/>
  <c r="Y190" i="7059" l="1"/>
  <c r="AT190" i="7059" s="1"/>
  <c r="AC188" i="7059"/>
  <c r="AD188" i="7059" s="1"/>
  <c r="AE188" i="7059" s="1"/>
  <c r="AF188" i="7059" s="1"/>
  <c r="AG188" i="7059" s="1"/>
  <c r="AH188" i="7059" s="1"/>
  <c r="AI188" i="7059" s="1"/>
  <c r="AJ188" i="7059" s="1"/>
  <c r="AL188" i="7059" s="1"/>
  <c r="AM188" i="7059" s="1"/>
  <c r="AN188" i="7059" s="1"/>
  <c r="AO188" i="7059" s="1"/>
  <c r="AP188" i="7059" s="1"/>
  <c r="AQ188" i="7059" s="1"/>
  <c r="AR188" i="7059" s="1"/>
  <c r="AS188" i="7059" s="1"/>
  <c r="I189" i="7049"/>
  <c r="AB184" i="7055"/>
  <c r="AC185" i="7055" s="1"/>
  <c r="I903" i="7059"/>
  <c r="M304" i="7049"/>
  <c r="AT189" i="7059"/>
  <c r="V200" i="7059"/>
  <c r="U201" i="7059" s="1"/>
  <c r="Q1456" i="7059"/>
  <c r="K1456" i="7059" s="1"/>
  <c r="P1457" i="7059"/>
  <c r="Z252" i="7059"/>
  <c r="P858" i="7059"/>
  <c r="Q857" i="7059"/>
  <c r="K857" i="7059" s="1"/>
  <c r="R858" i="7059" s="1"/>
  <c r="I317" i="7059"/>
  <c r="G318" i="7049"/>
  <c r="V201" i="7059" l="1"/>
  <c r="U202" i="7059" s="1"/>
  <c r="J192" i="7049"/>
  <c r="I318" i="7059"/>
  <c r="G319" i="7049"/>
  <c r="Z253" i="7059"/>
  <c r="Y191" i="7059"/>
  <c r="I904" i="7059"/>
  <c r="M305" i="7049"/>
  <c r="P1458" i="7059"/>
  <c r="Q1457" i="7059"/>
  <c r="K1457" i="7059" s="1"/>
  <c r="AA189" i="7059"/>
  <c r="AU189" i="7059" s="1"/>
  <c r="K191" i="7049" s="1"/>
  <c r="J191" i="7049"/>
  <c r="I190" i="7049"/>
  <c r="AB185" i="7055"/>
  <c r="AC186" i="7055" s="1"/>
  <c r="Q858" i="7059"/>
  <c r="K858" i="7059" s="1"/>
  <c r="P859" i="7059"/>
  <c r="Y192" i="7059" l="1"/>
  <c r="AT192" i="7059" s="1"/>
  <c r="AC189" i="7059"/>
  <c r="AD189" i="7059" s="1"/>
  <c r="AE189" i="7059" s="1"/>
  <c r="AF189" i="7059" s="1"/>
  <c r="AG189" i="7059" s="1"/>
  <c r="AH189" i="7059" s="1"/>
  <c r="AI189" i="7059" s="1"/>
  <c r="AJ189" i="7059" s="1"/>
  <c r="AL189" i="7059" s="1"/>
  <c r="AM189" i="7059" s="1"/>
  <c r="AN189" i="7059" s="1"/>
  <c r="AO189" i="7059" s="1"/>
  <c r="AP189" i="7059" s="1"/>
  <c r="AQ189" i="7059" s="1"/>
  <c r="AR189" i="7059" s="1"/>
  <c r="AS189" i="7059" s="1"/>
  <c r="I191" i="7049" s="1"/>
  <c r="Z254" i="7059"/>
  <c r="P1459" i="7059"/>
  <c r="Q1458" i="7059"/>
  <c r="K1458" i="7059" s="1"/>
  <c r="AT191" i="7059"/>
  <c r="I319" i="7059"/>
  <c r="G320" i="7049"/>
  <c r="V202" i="7059"/>
  <c r="P860" i="7059"/>
  <c r="Q859" i="7059"/>
  <c r="K859" i="7059" s="1"/>
  <c r="I905" i="7059"/>
  <c r="M306" i="7049"/>
  <c r="AA190" i="7059"/>
  <c r="U203" i="7059" l="1"/>
  <c r="V203" i="7059" s="1"/>
  <c r="AB186" i="7055"/>
  <c r="AC187" i="7055" s="1"/>
  <c r="AC190" i="7059"/>
  <c r="AD190" i="7059" s="1"/>
  <c r="AE190" i="7059" s="1"/>
  <c r="AF190" i="7059" s="1"/>
  <c r="AG190" i="7059" s="1"/>
  <c r="AH190" i="7059" s="1"/>
  <c r="AI190" i="7059" s="1"/>
  <c r="AJ190" i="7059" s="1"/>
  <c r="AL190" i="7059" s="1"/>
  <c r="AM190" i="7059" s="1"/>
  <c r="AN190" i="7059" s="1"/>
  <c r="AO190" i="7059" s="1"/>
  <c r="AP190" i="7059" s="1"/>
  <c r="AQ190" i="7059" s="1"/>
  <c r="AR190" i="7059" s="1"/>
  <c r="AS190" i="7059" s="1"/>
  <c r="J194" i="7049"/>
  <c r="Y193" i="7059"/>
  <c r="Z255" i="7059"/>
  <c r="I906" i="7059"/>
  <c r="M307" i="7049"/>
  <c r="AA191" i="7059"/>
  <c r="J193" i="7049"/>
  <c r="P861" i="7059"/>
  <c r="Q860" i="7059"/>
  <c r="K860" i="7059" s="1"/>
  <c r="I320" i="7059"/>
  <c r="G321" i="7049"/>
  <c r="Q1459" i="7059"/>
  <c r="K1459" i="7059" s="1"/>
  <c r="P1460" i="7059"/>
  <c r="U204" i="7059" l="1"/>
  <c r="V204" i="7059" s="1"/>
  <c r="Y194" i="7059"/>
  <c r="AT194" i="7059" s="1"/>
  <c r="I192" i="7049"/>
  <c r="AB187" i="7055"/>
  <c r="AC188" i="7055" s="1"/>
  <c r="AA192" i="7059"/>
  <c r="I321" i="7059"/>
  <c r="G322" i="7049"/>
  <c r="AU190" i="7059"/>
  <c r="K192" i="7049" s="1"/>
  <c r="Z256" i="7059"/>
  <c r="AC191" i="7059"/>
  <c r="AD191" i="7059" s="1"/>
  <c r="AE191" i="7059" s="1"/>
  <c r="AF191" i="7059" s="1"/>
  <c r="AG191" i="7059" s="1"/>
  <c r="AH191" i="7059" s="1"/>
  <c r="AI191" i="7059" s="1"/>
  <c r="AJ191" i="7059" s="1"/>
  <c r="AL191" i="7059" s="1"/>
  <c r="AM191" i="7059" s="1"/>
  <c r="AN191" i="7059" s="1"/>
  <c r="AO191" i="7059" s="1"/>
  <c r="AP191" i="7059" s="1"/>
  <c r="AQ191" i="7059" s="1"/>
  <c r="AR191" i="7059" s="1"/>
  <c r="AS191" i="7059" s="1"/>
  <c r="I907" i="7059"/>
  <c r="M308" i="7049"/>
  <c r="AT193" i="7059"/>
  <c r="Q1460" i="7059"/>
  <c r="K1460" i="7059" s="1"/>
  <c r="P1461" i="7059"/>
  <c r="P862" i="7059"/>
  <c r="Q861" i="7059"/>
  <c r="K861" i="7059" s="1"/>
  <c r="U205" i="7059" l="1"/>
  <c r="V205" i="7059" s="1"/>
  <c r="I193" i="7049"/>
  <c r="AB188" i="7055"/>
  <c r="AC189" i="7055" s="1"/>
  <c r="I322" i="7059"/>
  <c r="G323" i="7049"/>
  <c r="Z257" i="7059"/>
  <c r="J196" i="7049"/>
  <c r="AC192" i="7059"/>
  <c r="AD192" i="7059" s="1"/>
  <c r="AE192" i="7059" s="1"/>
  <c r="AF192" i="7059" s="1"/>
  <c r="AG192" i="7059" s="1"/>
  <c r="AH192" i="7059" s="1"/>
  <c r="AI192" i="7059" s="1"/>
  <c r="AJ192" i="7059" s="1"/>
  <c r="AL192" i="7059" s="1"/>
  <c r="AM192" i="7059" s="1"/>
  <c r="AN192" i="7059" s="1"/>
  <c r="AO192" i="7059" s="1"/>
  <c r="AP192" i="7059" s="1"/>
  <c r="AQ192" i="7059" s="1"/>
  <c r="AR192" i="7059" s="1"/>
  <c r="AS192" i="7059" s="1"/>
  <c r="P863" i="7059"/>
  <c r="Q862" i="7059"/>
  <c r="K862" i="7059" s="1"/>
  <c r="Y195" i="7059"/>
  <c r="I908" i="7059"/>
  <c r="M309" i="7049"/>
  <c r="AU191" i="7059"/>
  <c r="K193" i="7049" s="1"/>
  <c r="Q1461" i="7059"/>
  <c r="K1461" i="7059" s="1"/>
  <c r="P1462" i="7059"/>
  <c r="J195" i="7049"/>
  <c r="AA193" i="7059"/>
  <c r="AC193" i="7059" s="1"/>
  <c r="AD193" i="7059" s="1"/>
  <c r="AE193" i="7059" s="1"/>
  <c r="U206" i="7059" l="1"/>
  <c r="V206" i="7059" s="1"/>
  <c r="AF193" i="7059"/>
  <c r="AG193" i="7059" s="1"/>
  <c r="AH193" i="7059" s="1"/>
  <c r="AI193" i="7059" s="1"/>
  <c r="AJ193" i="7059" s="1"/>
  <c r="AL193" i="7059" s="1"/>
  <c r="AM193" i="7059" s="1"/>
  <c r="AN193" i="7059" s="1"/>
  <c r="AO193" i="7059" s="1"/>
  <c r="AP193" i="7059" s="1"/>
  <c r="AQ193" i="7059" s="1"/>
  <c r="AR193" i="7059" s="1"/>
  <c r="AS193" i="7059" s="1"/>
  <c r="AB190" i="7055" s="1"/>
  <c r="P864" i="7059"/>
  <c r="Q863" i="7059"/>
  <c r="K863" i="7059" s="1"/>
  <c r="AB189" i="7055"/>
  <c r="AC190" i="7055" s="1"/>
  <c r="I194" i="7049"/>
  <c r="AA194" i="7059"/>
  <c r="I323" i="7059"/>
  <c r="G324" i="7049"/>
  <c r="AT195" i="7059"/>
  <c r="AU192" i="7059"/>
  <c r="K194" i="7049" s="1"/>
  <c r="P1463" i="7059"/>
  <c r="Q1462" i="7059"/>
  <c r="K1462" i="7059" s="1"/>
  <c r="I909" i="7059"/>
  <c r="M310" i="7049"/>
  <c r="Z258" i="7059"/>
  <c r="Y196" i="7059"/>
  <c r="U207" i="7059" l="1"/>
  <c r="V207" i="7059" s="1"/>
  <c r="AU193" i="7059"/>
  <c r="K195" i="7049" s="1"/>
  <c r="I195" i="7049"/>
  <c r="I324" i="7059"/>
  <c r="G325" i="7049"/>
  <c r="AA195" i="7059"/>
  <c r="AC195" i="7059" s="1"/>
  <c r="AD195" i="7059" s="1"/>
  <c r="AE195" i="7059" s="1"/>
  <c r="J197" i="7049"/>
  <c r="AC194" i="7059"/>
  <c r="AD194" i="7059" s="1"/>
  <c r="AE194" i="7059" s="1"/>
  <c r="AF194" i="7059" s="1"/>
  <c r="AG194" i="7059" s="1"/>
  <c r="AH194" i="7059" s="1"/>
  <c r="AI194" i="7059" s="1"/>
  <c r="AJ194" i="7059" s="1"/>
  <c r="AL194" i="7059" s="1"/>
  <c r="AM194" i="7059" s="1"/>
  <c r="AN194" i="7059" s="1"/>
  <c r="AO194" i="7059" s="1"/>
  <c r="AP194" i="7059" s="1"/>
  <c r="AQ194" i="7059" s="1"/>
  <c r="AR194" i="7059" s="1"/>
  <c r="AS194" i="7059" s="1"/>
  <c r="AU194" i="7059" s="1"/>
  <c r="K196" i="7049" s="1"/>
  <c r="P865" i="7059"/>
  <c r="Q864" i="7059"/>
  <c r="K864" i="7059" s="1"/>
  <c r="I910" i="7059"/>
  <c r="M311" i="7049"/>
  <c r="Y197" i="7059"/>
  <c r="AT196" i="7059"/>
  <c r="Z259" i="7059"/>
  <c r="Q1463" i="7059"/>
  <c r="K1463" i="7059" s="1"/>
  <c r="P1464" i="7059"/>
  <c r="AC191" i="7055"/>
  <c r="U208" i="7059" l="1"/>
  <c r="V208" i="7059" s="1"/>
  <c r="AF195" i="7059"/>
  <c r="AG195" i="7059" s="1"/>
  <c r="AH195" i="7059" s="1"/>
  <c r="AI195" i="7059" s="1"/>
  <c r="AJ195" i="7059" s="1"/>
  <c r="AL195" i="7059" s="1"/>
  <c r="AM195" i="7059" s="1"/>
  <c r="AN195" i="7059" s="1"/>
  <c r="AO195" i="7059" s="1"/>
  <c r="AP195" i="7059" s="1"/>
  <c r="AQ195" i="7059" s="1"/>
  <c r="AR195" i="7059" s="1"/>
  <c r="AS195" i="7059" s="1"/>
  <c r="AB192" i="7055" s="1"/>
  <c r="Z260" i="7059"/>
  <c r="AT197" i="7059"/>
  <c r="Y198" i="7059"/>
  <c r="P1465" i="7059"/>
  <c r="Q1464" i="7059"/>
  <c r="K1464" i="7059" s="1"/>
  <c r="J198" i="7049"/>
  <c r="AA196" i="7059"/>
  <c r="I911" i="7059"/>
  <c r="M312" i="7049"/>
  <c r="P866" i="7059"/>
  <c r="Q865" i="7059"/>
  <c r="K865" i="7059" s="1"/>
  <c r="I196" i="7049"/>
  <c r="AB191" i="7055"/>
  <c r="AC192" i="7055" s="1"/>
  <c r="I325" i="7059"/>
  <c r="G326" i="7049"/>
  <c r="Y199" i="7059" l="1"/>
  <c r="AT199" i="7059" s="1"/>
  <c r="J201" i="7049" s="1"/>
  <c r="AU195" i="7059"/>
  <c r="K197" i="7049" s="1"/>
  <c r="AC193" i="7055"/>
  <c r="I197" i="7049"/>
  <c r="I326" i="7059"/>
  <c r="G327" i="7049"/>
  <c r="Z261" i="7059"/>
  <c r="P867" i="7059"/>
  <c r="Q866" i="7059"/>
  <c r="K866" i="7059" s="1"/>
  <c r="U209" i="7059"/>
  <c r="Q1465" i="7059"/>
  <c r="K1465" i="7059" s="1"/>
  <c r="P1466" i="7059"/>
  <c r="J199" i="7049"/>
  <c r="AA197" i="7059"/>
  <c r="AC197" i="7059" s="1"/>
  <c r="AD197" i="7059" s="1"/>
  <c r="AE197" i="7059" s="1"/>
  <c r="I912" i="7059"/>
  <c r="M313" i="7049"/>
  <c r="AC196" i="7059"/>
  <c r="AD196" i="7059" s="1"/>
  <c r="AE196" i="7059" s="1"/>
  <c r="AF196" i="7059" s="1"/>
  <c r="AG196" i="7059" s="1"/>
  <c r="AH196" i="7059" s="1"/>
  <c r="AI196" i="7059" s="1"/>
  <c r="AJ196" i="7059" s="1"/>
  <c r="AL196" i="7059" s="1"/>
  <c r="AM196" i="7059" s="1"/>
  <c r="AN196" i="7059" s="1"/>
  <c r="AO196" i="7059" s="1"/>
  <c r="AP196" i="7059" s="1"/>
  <c r="AQ196" i="7059" s="1"/>
  <c r="AR196" i="7059" s="1"/>
  <c r="AS196" i="7059" s="1"/>
  <c r="AT198" i="7059"/>
  <c r="AF197" i="7059" l="1"/>
  <c r="AG197" i="7059" s="1"/>
  <c r="AH197" i="7059" s="1"/>
  <c r="AI197" i="7059" s="1"/>
  <c r="AJ197" i="7059" s="1"/>
  <c r="AL197" i="7059" s="1"/>
  <c r="AM197" i="7059" s="1"/>
  <c r="AN197" i="7059" s="1"/>
  <c r="AO197" i="7059" s="1"/>
  <c r="AP197" i="7059" s="1"/>
  <c r="AQ197" i="7059" s="1"/>
  <c r="AR197" i="7059" s="1"/>
  <c r="AS197" i="7059" s="1"/>
  <c r="AB194" i="7055" s="1"/>
  <c r="I198" i="7049"/>
  <c r="AB193" i="7055"/>
  <c r="AC194" i="7055" s="1"/>
  <c r="V209" i="7059"/>
  <c r="Z262" i="7059"/>
  <c r="AU196" i="7059"/>
  <c r="K198" i="7049" s="1"/>
  <c r="J200" i="7049"/>
  <c r="AA198" i="7059"/>
  <c r="AC198" i="7059" s="1"/>
  <c r="AD198" i="7059" s="1"/>
  <c r="AE198" i="7059" s="1"/>
  <c r="AF198" i="7059" s="1"/>
  <c r="AG198" i="7059" s="1"/>
  <c r="I913" i="7059"/>
  <c r="M314" i="7049"/>
  <c r="P1467" i="7059"/>
  <c r="Q1466" i="7059"/>
  <c r="K1466" i="7059" s="1"/>
  <c r="P868" i="7059"/>
  <c r="Q867" i="7059"/>
  <c r="K867" i="7059" s="1"/>
  <c r="I327" i="7059"/>
  <c r="G328" i="7049"/>
  <c r="AC195" i="7055" l="1"/>
  <c r="AH198" i="7059"/>
  <c r="AI198" i="7059" s="1"/>
  <c r="AJ198" i="7059" s="1"/>
  <c r="AL198" i="7059" s="1"/>
  <c r="AM198" i="7059" s="1"/>
  <c r="AN198" i="7059" s="1"/>
  <c r="AO198" i="7059" s="1"/>
  <c r="AP198" i="7059" s="1"/>
  <c r="AQ198" i="7059" s="1"/>
  <c r="AR198" i="7059" s="1"/>
  <c r="AS198" i="7059" s="1"/>
  <c r="I200" i="7049" s="1"/>
  <c r="Y200" i="7059"/>
  <c r="AT200" i="7059" s="1"/>
  <c r="J202" i="7049" s="1"/>
  <c r="AU197" i="7059"/>
  <c r="K199" i="7049" s="1"/>
  <c r="I199" i="7049"/>
  <c r="P869" i="7059"/>
  <c r="Q868" i="7059"/>
  <c r="K868" i="7059" s="1"/>
  <c r="I914" i="7059"/>
  <c r="M315" i="7049"/>
  <c r="I328" i="7059"/>
  <c r="G329" i="7049"/>
  <c r="Q1467" i="7059"/>
  <c r="K1467" i="7059" s="1"/>
  <c r="P1468" i="7059"/>
  <c r="AA199" i="7059"/>
  <c r="AU198" i="7059"/>
  <c r="K200" i="7049" s="1"/>
  <c r="Z263" i="7059"/>
  <c r="U210" i="7059"/>
  <c r="AB195" i="7055" l="1"/>
  <c r="AC196" i="7055" s="1"/>
  <c r="P1469" i="7059"/>
  <c r="Q1468" i="7059"/>
  <c r="K1468" i="7059" s="1"/>
  <c r="P870" i="7059"/>
  <c r="Q869" i="7059"/>
  <c r="K869" i="7059" s="1"/>
  <c r="Z264" i="7059"/>
  <c r="V210" i="7059"/>
  <c r="AA200" i="7059"/>
  <c r="I329" i="7059"/>
  <c r="G330" i="7049"/>
  <c r="I915" i="7059"/>
  <c r="M316" i="7049"/>
  <c r="Y201" i="7059" l="1"/>
  <c r="AT201" i="7059" s="1"/>
  <c r="J203" i="7049" s="1"/>
  <c r="U211" i="7059"/>
  <c r="V211" i="7059" s="1"/>
  <c r="Z265" i="7059"/>
  <c r="I330" i="7059"/>
  <c r="G331" i="7049"/>
  <c r="Q870" i="7059"/>
  <c r="K870" i="7059" s="1"/>
  <c r="P871" i="7059"/>
  <c r="I916" i="7059"/>
  <c r="M317" i="7049"/>
  <c r="AC199" i="7059"/>
  <c r="AD199" i="7059" s="1"/>
  <c r="P1470" i="7059"/>
  <c r="Q1469" i="7059"/>
  <c r="K1469" i="7059" s="1"/>
  <c r="Y202" i="7059" l="1"/>
  <c r="AT202" i="7059" s="1"/>
  <c r="J204" i="7049" s="1"/>
  <c r="U212" i="7059"/>
  <c r="V212" i="7059" s="1"/>
  <c r="AA201" i="7059"/>
  <c r="AC200" i="7059" s="1"/>
  <c r="AD200" i="7059" s="1"/>
  <c r="I917" i="7059"/>
  <c r="M318" i="7049"/>
  <c r="P872" i="7059"/>
  <c r="Q871" i="7059"/>
  <c r="K871" i="7059" s="1"/>
  <c r="P1471" i="7059"/>
  <c r="Q1470" i="7059"/>
  <c r="K1470" i="7059" s="1"/>
  <c r="I331" i="7059"/>
  <c r="G332" i="7049"/>
  <c r="Z266" i="7059"/>
  <c r="AA202" i="7059" l="1"/>
  <c r="AC201" i="7059" s="1"/>
  <c r="AD201" i="7059" s="1"/>
  <c r="Y203" i="7059"/>
  <c r="AT203" i="7059" s="1"/>
  <c r="J205" i="7049" s="1"/>
  <c r="U213" i="7059"/>
  <c r="V213" i="7059" s="1"/>
  <c r="Q872" i="7059"/>
  <c r="K872" i="7059" s="1"/>
  <c r="P873" i="7059"/>
  <c r="I332" i="7059"/>
  <c r="G333" i="7049"/>
  <c r="P1472" i="7059"/>
  <c r="Q1471" i="7059"/>
  <c r="K1471" i="7059" s="1"/>
  <c r="I918" i="7059"/>
  <c r="M319" i="7049"/>
  <c r="Z267" i="7059"/>
  <c r="AA203" i="7059" l="1"/>
  <c r="Y204" i="7059"/>
  <c r="AT204" i="7059" s="1"/>
  <c r="J206" i="7049" s="1"/>
  <c r="AE199" i="7059"/>
  <c r="AF199" i="7059" s="1"/>
  <c r="I333" i="7059"/>
  <c r="G334" i="7049"/>
  <c r="Q873" i="7059"/>
  <c r="K873" i="7059" s="1"/>
  <c r="P874" i="7059"/>
  <c r="P1473" i="7059"/>
  <c r="Q1472" i="7059"/>
  <c r="K1472" i="7059" s="1"/>
  <c r="U214" i="7059"/>
  <c r="Z268" i="7059"/>
  <c r="I919" i="7059"/>
  <c r="M320" i="7049"/>
  <c r="AC202" i="7059"/>
  <c r="AD202" i="7059" s="1"/>
  <c r="AA204" i="7059" l="1"/>
  <c r="AC203" i="7059" s="1"/>
  <c r="AD203" i="7059" s="1"/>
  <c r="Z269" i="7059"/>
  <c r="I920" i="7059"/>
  <c r="M321" i="7049"/>
  <c r="Q1473" i="7059"/>
  <c r="K1473" i="7059" s="1"/>
  <c r="P1474" i="7059"/>
  <c r="I334" i="7059"/>
  <c r="G335" i="7049"/>
  <c r="AE200" i="7059"/>
  <c r="AF200" i="7059" s="1"/>
  <c r="P875" i="7059"/>
  <c r="Q874" i="7059"/>
  <c r="K874" i="7059" s="1"/>
  <c r="V214" i="7059"/>
  <c r="Y205" i="7059" l="1"/>
  <c r="AT205" i="7059" s="1"/>
  <c r="U215" i="7059"/>
  <c r="V215" i="7059" s="1"/>
  <c r="P876" i="7059"/>
  <c r="Q875" i="7059"/>
  <c r="K875" i="7059" s="1"/>
  <c r="I335" i="7059"/>
  <c r="G336" i="7049"/>
  <c r="I921" i="7059"/>
  <c r="M322" i="7049"/>
  <c r="AE201" i="7059"/>
  <c r="AF201" i="7059" s="1"/>
  <c r="P1475" i="7059"/>
  <c r="Q1474" i="7059"/>
  <c r="K1474" i="7059" s="1"/>
  <c r="Z270" i="7059"/>
  <c r="Y206" i="7059" l="1"/>
  <c r="AT206" i="7059" s="1"/>
  <c r="J207" i="7049"/>
  <c r="AA205" i="7059"/>
  <c r="AC204" i="7059" s="1"/>
  <c r="AD204" i="7059" s="1"/>
  <c r="AE202" i="7059" s="1"/>
  <c r="AF202" i="7059" s="1"/>
  <c r="Z271" i="7059"/>
  <c r="Q876" i="7059"/>
  <c r="K876" i="7059" s="1"/>
  <c r="P877" i="7059"/>
  <c r="P1476" i="7059"/>
  <c r="Q1475" i="7059"/>
  <c r="K1475" i="7059" s="1"/>
  <c r="I922" i="7059"/>
  <c r="M323" i="7049"/>
  <c r="U216" i="7059"/>
  <c r="I336" i="7059"/>
  <c r="G337" i="7049"/>
  <c r="J208" i="7049" l="1"/>
  <c r="AA206" i="7059"/>
  <c r="AG199" i="7059"/>
  <c r="AH199" i="7059" s="1"/>
  <c r="I337" i="7059"/>
  <c r="G338" i="7049"/>
  <c r="P1477" i="7059"/>
  <c r="Q1476" i="7059"/>
  <c r="K1476" i="7059" s="1"/>
  <c r="V216" i="7059"/>
  <c r="P878" i="7059"/>
  <c r="Q877" i="7059"/>
  <c r="K877" i="7059" s="1"/>
  <c r="I923" i="7059"/>
  <c r="M324" i="7049"/>
  <c r="Z272" i="7059"/>
  <c r="Y207" i="7059" l="1"/>
  <c r="AT207" i="7059" s="1"/>
  <c r="J209" i="7049" s="1"/>
  <c r="AC205" i="7059"/>
  <c r="AD205" i="7059" s="1"/>
  <c r="AE203" i="7059" s="1"/>
  <c r="AF203" i="7059" s="1"/>
  <c r="AG200" i="7059" s="1"/>
  <c r="AH200" i="7059" s="1"/>
  <c r="U217" i="7059"/>
  <c r="V217" i="7059" s="1"/>
  <c r="Y208" i="7059" s="1"/>
  <c r="AT208" i="7059" s="1"/>
  <c r="J210" i="7049" s="1"/>
  <c r="P879" i="7059"/>
  <c r="Q878" i="7059"/>
  <c r="K878" i="7059" s="1"/>
  <c r="Q1477" i="7059"/>
  <c r="K1477" i="7059" s="1"/>
  <c r="P1478" i="7059"/>
  <c r="I924" i="7059"/>
  <c r="M325" i="7049"/>
  <c r="Z273" i="7059"/>
  <c r="I338" i="7059"/>
  <c r="G339" i="7049"/>
  <c r="AA207" i="7059" l="1"/>
  <c r="AA208" i="7059" s="1"/>
  <c r="U218" i="7059"/>
  <c r="V218" i="7059" s="1"/>
  <c r="P1479" i="7059"/>
  <c r="Q1478" i="7059"/>
  <c r="K1478" i="7059" s="1"/>
  <c r="Z274" i="7059"/>
  <c r="I339" i="7059"/>
  <c r="G340" i="7049"/>
  <c r="I925" i="7059"/>
  <c r="M326" i="7049"/>
  <c r="P880" i="7059"/>
  <c r="Q879" i="7059"/>
  <c r="K879" i="7059" s="1"/>
  <c r="AC206" i="7059" l="1"/>
  <c r="AD206" i="7059" s="1"/>
  <c r="AE204" i="7059" s="1"/>
  <c r="AF204" i="7059" s="1"/>
  <c r="AG201" i="7059" s="1"/>
  <c r="AH201" i="7059" s="1"/>
  <c r="Y209" i="7059"/>
  <c r="AT209" i="7059" s="1"/>
  <c r="J211" i="7049" s="1"/>
  <c r="AC207" i="7059"/>
  <c r="AD207" i="7059" s="1"/>
  <c r="U219" i="7059"/>
  <c r="V219" i="7059" s="1"/>
  <c r="Z275" i="7059"/>
  <c r="P881" i="7059"/>
  <c r="Q880" i="7059"/>
  <c r="K880" i="7059" s="1"/>
  <c r="I926" i="7059"/>
  <c r="M327" i="7049"/>
  <c r="P1480" i="7059"/>
  <c r="Q1479" i="7059"/>
  <c r="K1479" i="7059" s="1"/>
  <c r="I340" i="7059"/>
  <c r="G341" i="7049"/>
  <c r="AE205" i="7059" l="1"/>
  <c r="AF205" i="7059" s="1"/>
  <c r="AG202" i="7059" s="1"/>
  <c r="AH202" i="7059" s="1"/>
  <c r="AA209" i="7059"/>
  <c r="AC208" i="7059" s="1"/>
  <c r="AD208" i="7059" s="1"/>
  <c r="AE206" i="7059" s="1"/>
  <c r="Y210" i="7059"/>
  <c r="AT210" i="7059" s="1"/>
  <c r="J212" i="7049" s="1"/>
  <c r="U220" i="7059"/>
  <c r="V220" i="7059" s="1"/>
  <c r="I927" i="7059"/>
  <c r="M328" i="7049"/>
  <c r="I341" i="7059"/>
  <c r="G342" i="7049"/>
  <c r="Q1480" i="7059"/>
  <c r="K1480" i="7059" s="1"/>
  <c r="P1481" i="7059"/>
  <c r="P882" i="7059"/>
  <c r="Q881" i="7059"/>
  <c r="K881" i="7059" s="1"/>
  <c r="Z276" i="7059"/>
  <c r="AF206" i="7059" l="1"/>
  <c r="AG203" i="7059" s="1"/>
  <c r="AH203" i="7059" s="1"/>
  <c r="AI199" i="7059" s="1"/>
  <c r="AJ199" i="7059" s="1"/>
  <c r="AA210" i="7059"/>
  <c r="AC209" i="7059" s="1"/>
  <c r="AD209" i="7059" s="1"/>
  <c r="AE207" i="7059" s="1"/>
  <c r="AF207" i="7059" s="1"/>
  <c r="AG204" i="7059" s="1"/>
  <c r="Y211" i="7059"/>
  <c r="AT211" i="7059" s="1"/>
  <c r="J213" i="7049" s="1"/>
  <c r="Q1481" i="7059"/>
  <c r="K1481" i="7059" s="1"/>
  <c r="P1482" i="7059"/>
  <c r="U221" i="7059"/>
  <c r="Z277" i="7059"/>
  <c r="I928" i="7059"/>
  <c r="M329" i="7049"/>
  <c r="P883" i="7059"/>
  <c r="Q882" i="7059"/>
  <c r="K882" i="7059" s="1"/>
  <c r="I342" i="7059"/>
  <c r="G343" i="7049"/>
  <c r="AH204" i="7059" l="1"/>
  <c r="AI200" i="7059" s="1"/>
  <c r="AJ200" i="7059" s="1"/>
  <c r="AA211" i="7059"/>
  <c r="AC210" i="7059" s="1"/>
  <c r="AD210" i="7059" s="1"/>
  <c r="AE208" i="7059" s="1"/>
  <c r="AF208" i="7059" s="1"/>
  <c r="AG205" i="7059" s="1"/>
  <c r="AH205" i="7059" s="1"/>
  <c r="Z278" i="7059"/>
  <c r="V221" i="7059"/>
  <c r="I343" i="7059"/>
  <c r="G344" i="7049"/>
  <c r="I929" i="7059"/>
  <c r="M330" i="7049"/>
  <c r="P1483" i="7059"/>
  <c r="Q1482" i="7059"/>
  <c r="K1482" i="7059" s="1"/>
  <c r="P884" i="7059"/>
  <c r="Q883" i="7059"/>
  <c r="K883" i="7059" s="1"/>
  <c r="U222" i="7059" l="1"/>
  <c r="V222" i="7059" s="1"/>
  <c r="Y212" i="7059"/>
  <c r="AT212" i="7059" s="1"/>
  <c r="Q1483" i="7059"/>
  <c r="K1483" i="7059" s="1"/>
  <c r="P1484" i="7059"/>
  <c r="I344" i="7059"/>
  <c r="G345" i="7049"/>
  <c r="Z279" i="7059"/>
  <c r="I930" i="7059"/>
  <c r="M331" i="7049"/>
  <c r="AI201" i="7059"/>
  <c r="AJ201" i="7059" s="1"/>
  <c r="Q884" i="7059"/>
  <c r="K884" i="7059" s="1"/>
  <c r="P885" i="7059"/>
  <c r="J214" i="7049" l="1"/>
  <c r="AA212" i="7059"/>
  <c r="AC211" i="7059" s="1"/>
  <c r="AD211" i="7059" s="1"/>
  <c r="AE209" i="7059" s="1"/>
  <c r="AF209" i="7059" s="1"/>
  <c r="AG206" i="7059" s="1"/>
  <c r="AH206" i="7059" s="1"/>
  <c r="AI202" i="7059" s="1"/>
  <c r="AJ202" i="7059" s="1"/>
  <c r="U223" i="7059"/>
  <c r="V223" i="7059" s="1"/>
  <c r="Y214" i="7059" s="1"/>
  <c r="AT214" i="7059" s="1"/>
  <c r="J216" i="7049" s="1"/>
  <c r="Y213" i="7059"/>
  <c r="AT213" i="7059" s="1"/>
  <c r="Q1484" i="7059"/>
  <c r="K1484" i="7059" s="1"/>
  <c r="P1485" i="7059"/>
  <c r="Q885" i="7059"/>
  <c r="K885" i="7059" s="1"/>
  <c r="P886" i="7059"/>
  <c r="Z280" i="7059"/>
  <c r="I931" i="7059"/>
  <c r="M332" i="7049"/>
  <c r="I345" i="7059"/>
  <c r="G346" i="7049"/>
  <c r="J215" i="7049" l="1"/>
  <c r="AA213" i="7059"/>
  <c r="AC212" i="7059" s="1"/>
  <c r="AD212" i="7059" s="1"/>
  <c r="AE210" i="7059" s="1"/>
  <c r="AF210" i="7059" s="1"/>
  <c r="AG207" i="7059" s="1"/>
  <c r="AH207" i="7059" s="1"/>
  <c r="AI203" i="7059" s="1"/>
  <c r="AJ203" i="7059" s="1"/>
  <c r="U224" i="7059"/>
  <c r="V224" i="7059" s="1"/>
  <c r="Y215" i="7059" s="1"/>
  <c r="AT215" i="7059" s="1"/>
  <c r="Z281" i="7059"/>
  <c r="I932" i="7059"/>
  <c r="M333" i="7049"/>
  <c r="P887" i="7059"/>
  <c r="Q886" i="7059"/>
  <c r="K886" i="7059" s="1"/>
  <c r="Q1485" i="7059"/>
  <c r="K1485" i="7059" s="1"/>
  <c r="P1486" i="7059"/>
  <c r="I346" i="7059"/>
  <c r="G347" i="7049"/>
  <c r="J217" i="7049" l="1"/>
  <c r="AA214" i="7059"/>
  <c r="I347" i="7059"/>
  <c r="G348" i="7049"/>
  <c r="AL199" i="7059"/>
  <c r="AM199" i="7059" s="1"/>
  <c r="Q887" i="7059"/>
  <c r="K887" i="7059" s="1"/>
  <c r="P888" i="7059"/>
  <c r="I933" i="7059"/>
  <c r="M334" i="7049"/>
  <c r="Q1486" i="7059"/>
  <c r="K1486" i="7059" s="1"/>
  <c r="P1487" i="7059"/>
  <c r="Z282" i="7059"/>
  <c r="U225" i="7059"/>
  <c r="AC213" i="7059" l="1"/>
  <c r="AD213" i="7059" s="1"/>
  <c r="AE211" i="7059" s="1"/>
  <c r="AF211" i="7059" s="1"/>
  <c r="AG208" i="7059" s="1"/>
  <c r="AH208" i="7059" s="1"/>
  <c r="AI204" i="7059" s="1"/>
  <c r="AJ204" i="7059" s="1"/>
  <c r="AL200" i="7059" s="1"/>
  <c r="AM200" i="7059" s="1"/>
  <c r="AA215" i="7059"/>
  <c r="AC214" i="7059" s="1"/>
  <c r="AD214" i="7059" s="1"/>
  <c r="P1488" i="7059"/>
  <c r="Q1487" i="7059"/>
  <c r="K1487" i="7059" s="1"/>
  <c r="I348" i="7059"/>
  <c r="G349" i="7049"/>
  <c r="V225" i="7059"/>
  <c r="Z283" i="7059"/>
  <c r="I934" i="7059"/>
  <c r="M335" i="7049"/>
  <c r="P889" i="7059"/>
  <c r="Q888" i="7059"/>
  <c r="K888" i="7059" s="1"/>
  <c r="AE212" i="7059" l="1"/>
  <c r="AF212" i="7059" s="1"/>
  <c r="AG209" i="7059" s="1"/>
  <c r="AH209" i="7059" s="1"/>
  <c r="AI205" i="7059" s="1"/>
  <c r="AJ205" i="7059" s="1"/>
  <c r="AL201" i="7059" s="1"/>
  <c r="AM201" i="7059" s="1"/>
  <c r="Y216" i="7059"/>
  <c r="AT216" i="7059" s="1"/>
  <c r="U226" i="7059"/>
  <c r="V226" i="7059" s="1"/>
  <c r="I935" i="7059"/>
  <c r="M336" i="7049"/>
  <c r="I349" i="7059"/>
  <c r="G350" i="7049"/>
  <c r="Q889" i="7059"/>
  <c r="K889" i="7059" s="1"/>
  <c r="P890" i="7059"/>
  <c r="Z284" i="7059"/>
  <c r="P1489" i="7059"/>
  <c r="Q1488" i="7059"/>
  <c r="K1488" i="7059" s="1"/>
  <c r="U227" i="7059" l="1"/>
  <c r="V227" i="7059" s="1"/>
  <c r="Y217" i="7059"/>
  <c r="AT217" i="7059" s="1"/>
  <c r="J218" i="7049"/>
  <c r="AA216" i="7059"/>
  <c r="Z285" i="7059"/>
  <c r="I350" i="7059"/>
  <c r="G351" i="7049"/>
  <c r="P891" i="7059"/>
  <c r="Q890" i="7059"/>
  <c r="K890" i="7059" s="1"/>
  <c r="Q1489" i="7059"/>
  <c r="K1489" i="7059" s="1"/>
  <c r="P1490" i="7059"/>
  <c r="I936" i="7059"/>
  <c r="M337" i="7049"/>
  <c r="U228" i="7059" l="1"/>
  <c r="V228" i="7059" s="1"/>
  <c r="Y218" i="7059"/>
  <c r="AT218" i="7059" s="1"/>
  <c r="J219" i="7049"/>
  <c r="AA217" i="7059"/>
  <c r="AC216" i="7059" s="1"/>
  <c r="AD216" i="7059" s="1"/>
  <c r="AC215" i="7059"/>
  <c r="AD215" i="7059" s="1"/>
  <c r="AE213" i="7059" s="1"/>
  <c r="AF213" i="7059" s="1"/>
  <c r="AG210" i="7059" s="1"/>
  <c r="AH210" i="7059" s="1"/>
  <c r="AI206" i="7059" s="1"/>
  <c r="AJ206" i="7059" s="1"/>
  <c r="AL202" i="7059" s="1"/>
  <c r="AM202" i="7059" s="1"/>
  <c r="AN199" i="7059" s="1"/>
  <c r="AO199" i="7059" s="1"/>
  <c r="I351" i="7059"/>
  <c r="G352" i="7049"/>
  <c r="I937" i="7059"/>
  <c r="M338" i="7049"/>
  <c r="P892" i="7059"/>
  <c r="Q891" i="7059"/>
  <c r="K891" i="7059" s="1"/>
  <c r="P1491" i="7059"/>
  <c r="Q1490" i="7059"/>
  <c r="K1490" i="7059" s="1"/>
  <c r="Z286" i="7059"/>
  <c r="AE214" i="7059" l="1"/>
  <c r="AF214" i="7059" s="1"/>
  <c r="AG211" i="7059" s="1"/>
  <c r="AH211" i="7059" s="1"/>
  <c r="AI207" i="7059" s="1"/>
  <c r="AJ207" i="7059" s="1"/>
  <c r="AL203" i="7059" s="1"/>
  <c r="AM203" i="7059" s="1"/>
  <c r="AN200" i="7059" s="1"/>
  <c r="AO200" i="7059" s="1"/>
  <c r="Y219" i="7059"/>
  <c r="AT219" i="7059" s="1"/>
  <c r="J221" i="7049" s="1"/>
  <c r="U229" i="7059"/>
  <c r="V229" i="7059" s="1"/>
  <c r="Y220" i="7059" s="1"/>
  <c r="AT220" i="7059" s="1"/>
  <c r="J220" i="7049"/>
  <c r="AA218" i="7059"/>
  <c r="Q892" i="7059"/>
  <c r="K892" i="7059" s="1"/>
  <c r="P893" i="7059"/>
  <c r="Z287" i="7059"/>
  <c r="I352" i="7059"/>
  <c r="G353" i="7049"/>
  <c r="P1492" i="7059"/>
  <c r="Q1491" i="7059"/>
  <c r="K1491" i="7059" s="1"/>
  <c r="I938" i="7059"/>
  <c r="M339" i="7049"/>
  <c r="AA219" i="7059" l="1"/>
  <c r="AC218" i="7059" s="1"/>
  <c r="AD218" i="7059" s="1"/>
  <c r="U230" i="7059"/>
  <c r="V230" i="7059" s="1"/>
  <c r="Y221" i="7059" s="1"/>
  <c r="AC217" i="7059"/>
  <c r="AD217" i="7059" s="1"/>
  <c r="AE215" i="7059" s="1"/>
  <c r="AF215" i="7059" s="1"/>
  <c r="AG212" i="7059" s="1"/>
  <c r="AH212" i="7059" s="1"/>
  <c r="AI208" i="7059" s="1"/>
  <c r="AJ208" i="7059" s="1"/>
  <c r="AL204" i="7059" s="1"/>
  <c r="AM204" i="7059" s="1"/>
  <c r="AN201" i="7059" s="1"/>
  <c r="AO201" i="7059" s="1"/>
  <c r="J222" i="7049"/>
  <c r="P1493" i="7059"/>
  <c r="Q1492" i="7059"/>
  <c r="K1492" i="7059" s="1"/>
  <c r="I353" i="7059"/>
  <c r="G354" i="7049"/>
  <c r="Z288" i="7059"/>
  <c r="P894" i="7059"/>
  <c r="Q893" i="7059"/>
  <c r="K893" i="7059" s="1"/>
  <c r="I939" i="7059"/>
  <c r="M340" i="7049"/>
  <c r="AA220" i="7059" l="1"/>
  <c r="AC219" i="7059" s="1"/>
  <c r="AD219" i="7059" s="1"/>
  <c r="AE217" i="7059" s="1"/>
  <c r="V231" i="7059"/>
  <c r="Y222" i="7059" s="1"/>
  <c r="AT222" i="7059" s="1"/>
  <c r="AE216" i="7059"/>
  <c r="AF216" i="7059" s="1"/>
  <c r="AG213" i="7059" s="1"/>
  <c r="AH213" i="7059" s="1"/>
  <c r="AI209" i="7059" s="1"/>
  <c r="AJ209" i="7059" s="1"/>
  <c r="AL205" i="7059" s="1"/>
  <c r="AM205" i="7059" s="1"/>
  <c r="AN202" i="7059" s="1"/>
  <c r="AO202" i="7059" s="1"/>
  <c r="AP199" i="7059"/>
  <c r="AQ199" i="7059" s="1"/>
  <c r="Q1493" i="7059"/>
  <c r="K1493" i="7059" s="1"/>
  <c r="P1494" i="7059"/>
  <c r="P895" i="7059"/>
  <c r="Q894" i="7059"/>
  <c r="K894" i="7059" s="1"/>
  <c r="I354" i="7059"/>
  <c r="G355" i="7049"/>
  <c r="AT221" i="7059"/>
  <c r="I940" i="7059"/>
  <c r="M341" i="7049"/>
  <c r="Z289" i="7059"/>
  <c r="V232" i="7059" l="1"/>
  <c r="V233" i="7059" s="1"/>
  <c r="AF217" i="7059"/>
  <c r="AG214" i="7059" s="1"/>
  <c r="AH214" i="7059" s="1"/>
  <c r="AI210" i="7059" s="1"/>
  <c r="AJ210" i="7059" s="1"/>
  <c r="AL206" i="7059" s="1"/>
  <c r="AM206" i="7059" s="1"/>
  <c r="AN203" i="7059" s="1"/>
  <c r="AO203" i="7059" s="1"/>
  <c r="J224" i="7049"/>
  <c r="I941" i="7059"/>
  <c r="M342" i="7049"/>
  <c r="J223" i="7049"/>
  <c r="AA221" i="7059"/>
  <c r="Z290" i="7059"/>
  <c r="I355" i="7059"/>
  <c r="G356" i="7049"/>
  <c r="P896" i="7059"/>
  <c r="Q895" i="7059"/>
  <c r="K895" i="7059" s="1"/>
  <c r="AP200" i="7059"/>
  <c r="AQ200" i="7059" s="1"/>
  <c r="P1495" i="7059"/>
  <c r="Q1494" i="7059"/>
  <c r="K1494" i="7059" s="1"/>
  <c r="Y223" i="7059" l="1"/>
  <c r="AT223" i="7059" s="1"/>
  <c r="Z291" i="7059"/>
  <c r="Q1495" i="7059"/>
  <c r="K1495" i="7059" s="1"/>
  <c r="P1496" i="7059"/>
  <c r="I942" i="7059"/>
  <c r="M343" i="7049"/>
  <c r="AP201" i="7059"/>
  <c r="AQ201" i="7059" s="1"/>
  <c r="AR200" i="7059" s="1"/>
  <c r="AS200" i="7059" s="1"/>
  <c r="I356" i="7059"/>
  <c r="G357" i="7049"/>
  <c r="AC220" i="7059"/>
  <c r="AD220" i="7059" s="1"/>
  <c r="AR199" i="7059"/>
  <c r="AS199" i="7059" s="1"/>
  <c r="AA222" i="7059"/>
  <c r="AC221" i="7059" s="1"/>
  <c r="AD221" i="7059" s="1"/>
  <c r="Q896" i="7059"/>
  <c r="K896" i="7059" s="1"/>
  <c r="P897" i="7059"/>
  <c r="V234" i="7059"/>
  <c r="Y225" i="7059" s="1"/>
  <c r="Y224" i="7059"/>
  <c r="P898" i="7059" l="1"/>
  <c r="Q897" i="7059"/>
  <c r="K897" i="7059" s="1"/>
  <c r="AT225" i="7059"/>
  <c r="V235" i="7059"/>
  <c r="Y226" i="7059" s="1"/>
  <c r="AE218" i="7059"/>
  <c r="AF218" i="7059" s="1"/>
  <c r="I943" i="7059"/>
  <c r="M344" i="7049"/>
  <c r="AB196" i="7055"/>
  <c r="AC197" i="7055" s="1"/>
  <c r="I201" i="7049"/>
  <c r="AU199" i="7059"/>
  <c r="K201" i="7049" s="1"/>
  <c r="J225" i="7049"/>
  <c r="AA223" i="7059"/>
  <c r="Z292" i="7059"/>
  <c r="AT224" i="7059"/>
  <c r="P1497" i="7059"/>
  <c r="Q1496" i="7059"/>
  <c r="K1496" i="7059" s="1"/>
  <c r="I202" i="7049"/>
  <c r="AB197" i="7055"/>
  <c r="AU200" i="7059"/>
  <c r="K202" i="7049" s="1"/>
  <c r="AE219" i="7059"/>
  <c r="I357" i="7059"/>
  <c r="G358" i="7049"/>
  <c r="AF219" i="7059" l="1"/>
  <c r="AG216" i="7059" s="1"/>
  <c r="AC198" i="7055"/>
  <c r="AG215" i="7059"/>
  <c r="AH215" i="7059" s="1"/>
  <c r="AT226" i="7059"/>
  <c r="J227" i="7049"/>
  <c r="Q1497" i="7059"/>
  <c r="K1497" i="7059" s="1"/>
  <c r="P1498" i="7059"/>
  <c r="Z293" i="7059"/>
  <c r="AC222" i="7059"/>
  <c r="AD222" i="7059" s="1"/>
  <c r="V236" i="7059"/>
  <c r="I358" i="7059"/>
  <c r="G359" i="7049"/>
  <c r="J226" i="7049"/>
  <c r="AA224" i="7059"/>
  <c r="I944" i="7059"/>
  <c r="M345" i="7049"/>
  <c r="P899" i="7059"/>
  <c r="Q898" i="7059"/>
  <c r="K898" i="7059" s="1"/>
  <c r="AH216" i="7059" l="1"/>
  <c r="AI212" i="7059" s="1"/>
  <c r="AE220" i="7059"/>
  <c r="AF220" i="7059" s="1"/>
  <c r="Q1498" i="7059"/>
  <c r="K1498" i="7059" s="1"/>
  <c r="P1499" i="7059"/>
  <c r="AA225" i="7059"/>
  <c r="AC224" i="7059" s="1"/>
  <c r="AD224" i="7059" s="1"/>
  <c r="AI211" i="7059"/>
  <c r="AJ211" i="7059" s="1"/>
  <c r="AC223" i="7059"/>
  <c r="AD223" i="7059" s="1"/>
  <c r="V237" i="7059"/>
  <c r="Y227" i="7059"/>
  <c r="Q899" i="7059"/>
  <c r="K899" i="7059" s="1"/>
  <c r="P900" i="7059"/>
  <c r="I945" i="7059"/>
  <c r="M346" i="7049"/>
  <c r="I359" i="7059"/>
  <c r="G360" i="7049"/>
  <c r="Z294" i="7059"/>
  <c r="J228" i="7049"/>
  <c r="AJ212" i="7059" l="1"/>
  <c r="AA226" i="7059"/>
  <c r="AC225" i="7059" s="1"/>
  <c r="AD225" i="7059" s="1"/>
  <c r="AE223" i="7059" s="1"/>
  <c r="AL207" i="7059"/>
  <c r="AM207" i="7059" s="1"/>
  <c r="P1500" i="7059"/>
  <c r="Q1499" i="7059"/>
  <c r="K1499" i="7059" s="1"/>
  <c r="Z295" i="7059"/>
  <c r="V238" i="7059"/>
  <c r="Y228" i="7059"/>
  <c r="AL208" i="7059"/>
  <c r="AG217" i="7059"/>
  <c r="AH217" i="7059" s="1"/>
  <c r="I946" i="7059"/>
  <c r="M347" i="7049"/>
  <c r="I360" i="7059"/>
  <c r="G361" i="7049"/>
  <c r="P901" i="7059"/>
  <c r="Q900" i="7059"/>
  <c r="K900" i="7059" s="1"/>
  <c r="AT227" i="7059"/>
  <c r="AE221" i="7059"/>
  <c r="AF221" i="7059" s="1"/>
  <c r="AE222" i="7059"/>
  <c r="AM208" i="7059" l="1"/>
  <c r="AN205" i="7059" s="1"/>
  <c r="AF223" i="7059"/>
  <c r="P1501" i="7059"/>
  <c r="Q1500" i="7059"/>
  <c r="K1500" i="7059" s="1"/>
  <c r="AG218" i="7059"/>
  <c r="AH218" i="7059" s="1"/>
  <c r="I361" i="7059"/>
  <c r="G362" i="7049"/>
  <c r="Z296" i="7059"/>
  <c r="AN204" i="7059"/>
  <c r="AO204" i="7059" s="1"/>
  <c r="AI213" i="7059"/>
  <c r="AJ213" i="7059" s="1"/>
  <c r="Q901" i="7059"/>
  <c r="K901" i="7059" s="1"/>
  <c r="P902" i="7059"/>
  <c r="I947" i="7059"/>
  <c r="M348" i="7049"/>
  <c r="V239" i="7059"/>
  <c r="Y230" i="7059" s="1"/>
  <c r="Y229" i="7059"/>
  <c r="J229" i="7049"/>
  <c r="AA227" i="7059"/>
  <c r="AF222" i="7059"/>
  <c r="AT228" i="7059"/>
  <c r="AL209" i="7059" l="1"/>
  <c r="AM209" i="7059" s="1"/>
  <c r="AA228" i="7059"/>
  <c r="J230" i="7049"/>
  <c r="V240" i="7059"/>
  <c r="I948" i="7059"/>
  <c r="M349" i="7049"/>
  <c r="Z297" i="7059"/>
  <c r="I362" i="7059"/>
  <c r="G363" i="7049"/>
  <c r="Q1501" i="7059"/>
  <c r="K1501" i="7059" s="1"/>
  <c r="P1502" i="7059"/>
  <c r="P903" i="7059"/>
  <c r="Q902" i="7059"/>
  <c r="K902" i="7059" s="1"/>
  <c r="AP202" i="7059"/>
  <c r="AQ202" i="7059" s="1"/>
  <c r="AI214" i="7059"/>
  <c r="AJ214" i="7059" s="1"/>
  <c r="AO205" i="7059"/>
  <c r="AG219" i="7059"/>
  <c r="AH219" i="7059" s="1"/>
  <c r="AT230" i="7059"/>
  <c r="AC226" i="7059"/>
  <c r="AD226" i="7059" s="1"/>
  <c r="AT229" i="7059"/>
  <c r="AG220" i="7059"/>
  <c r="AH220" i="7059" l="1"/>
  <c r="P904" i="7059"/>
  <c r="Q903" i="7059"/>
  <c r="K903" i="7059" s="1"/>
  <c r="I363" i="7059"/>
  <c r="G364" i="7049"/>
  <c r="AR201" i="7059"/>
  <c r="AS201" i="7059" s="1"/>
  <c r="P1503" i="7059"/>
  <c r="Q1502" i="7059"/>
  <c r="K1502" i="7059" s="1"/>
  <c r="I949" i="7059"/>
  <c r="M350" i="7049"/>
  <c r="V241" i="7059"/>
  <c r="Y231" i="7059"/>
  <c r="AC227" i="7059"/>
  <c r="AD227" i="7059" s="1"/>
  <c r="AI215" i="7059"/>
  <c r="AJ215" i="7059" s="1"/>
  <c r="J232" i="7049"/>
  <c r="AP203" i="7059"/>
  <c r="AQ203" i="7059" s="1"/>
  <c r="Z298" i="7059"/>
  <c r="AN206" i="7059"/>
  <c r="AO206" i="7059" s="1"/>
  <c r="AE224" i="7059"/>
  <c r="AF224" i="7059" s="1"/>
  <c r="J231" i="7049"/>
  <c r="AA229" i="7059"/>
  <c r="AL210" i="7059"/>
  <c r="AM210" i="7059" s="1"/>
  <c r="AP204" i="7059" l="1"/>
  <c r="AQ204" i="7059" s="1"/>
  <c r="AR203" i="7059" s="1"/>
  <c r="AS203" i="7059" s="1"/>
  <c r="AE225" i="7059"/>
  <c r="AF225" i="7059" s="1"/>
  <c r="I950" i="7059"/>
  <c r="M351" i="7049"/>
  <c r="AR202" i="7059"/>
  <c r="AS202" i="7059" s="1"/>
  <c r="AN207" i="7059"/>
  <c r="AO207" i="7059" s="1"/>
  <c r="AL211" i="7059"/>
  <c r="AM211" i="7059" s="1"/>
  <c r="AT231" i="7059"/>
  <c r="V242" i="7059"/>
  <c r="Y233" i="7059" s="1"/>
  <c r="Y232" i="7059"/>
  <c r="Q904" i="7059"/>
  <c r="K904" i="7059" s="1"/>
  <c r="P905" i="7059"/>
  <c r="AG221" i="7059"/>
  <c r="AH221" i="7059" s="1"/>
  <c r="P1504" i="7059"/>
  <c r="Q1503" i="7059"/>
  <c r="K1503" i="7059" s="1"/>
  <c r="AC228" i="7059"/>
  <c r="AD228" i="7059" s="1"/>
  <c r="Z299" i="7059"/>
  <c r="AA230" i="7059"/>
  <c r="AB198" i="7055"/>
  <c r="AC199" i="7055" s="1"/>
  <c r="I203" i="7049"/>
  <c r="AU201" i="7059"/>
  <c r="K203" i="7049" s="1"/>
  <c r="I364" i="7059"/>
  <c r="G365" i="7049"/>
  <c r="AI216" i="7059"/>
  <c r="AJ216" i="7059" s="1"/>
  <c r="I205" i="7049" l="1"/>
  <c r="AB200" i="7055"/>
  <c r="AU203" i="7059"/>
  <c r="K205" i="7049" s="1"/>
  <c r="AL212" i="7059"/>
  <c r="AM212" i="7059" s="1"/>
  <c r="AE226" i="7059"/>
  <c r="AF226" i="7059" s="1"/>
  <c r="Q1504" i="7059"/>
  <c r="K1504" i="7059" s="1"/>
  <c r="P1505" i="7059"/>
  <c r="AT232" i="7059"/>
  <c r="AA231" i="7059"/>
  <c r="AC230" i="7059" s="1"/>
  <c r="AD230" i="7059" s="1"/>
  <c r="J233" i="7049"/>
  <c r="P906" i="7059"/>
  <c r="Q905" i="7059"/>
  <c r="K905" i="7059" s="1"/>
  <c r="AP205" i="7059"/>
  <c r="AQ205" i="7059" s="1"/>
  <c r="AR204" i="7059" s="1"/>
  <c r="AS204" i="7059" s="1"/>
  <c r="I951" i="7059"/>
  <c r="M352" i="7049"/>
  <c r="Z300" i="7059"/>
  <c r="V243" i="7059"/>
  <c r="Y234" i="7059" s="1"/>
  <c r="AN208" i="7059"/>
  <c r="AO208" i="7059" s="1"/>
  <c r="I365" i="7059"/>
  <c r="G366" i="7049"/>
  <c r="AT233" i="7059"/>
  <c r="AC229" i="7059"/>
  <c r="AD229" i="7059" s="1"/>
  <c r="AI217" i="7059"/>
  <c r="AJ217" i="7059" s="1"/>
  <c r="AB199" i="7055"/>
  <c r="AC200" i="7055" s="1"/>
  <c r="I204" i="7049"/>
  <c r="AU202" i="7059"/>
  <c r="K204" i="7049" s="1"/>
  <c r="AG222" i="7059"/>
  <c r="AH222" i="7059" s="1"/>
  <c r="I206" i="7049" l="1"/>
  <c r="AB201" i="7055"/>
  <c r="AU204" i="7059"/>
  <c r="K206" i="7049" s="1"/>
  <c r="AE228" i="7059"/>
  <c r="J235" i="7049"/>
  <c r="AL213" i="7059"/>
  <c r="AM213" i="7059" s="1"/>
  <c r="AP206" i="7059"/>
  <c r="AQ206" i="7059" s="1"/>
  <c r="AR205" i="7059" s="1"/>
  <c r="AS205" i="7059" s="1"/>
  <c r="V244" i="7059"/>
  <c r="P1506" i="7059"/>
  <c r="Q1505" i="7059"/>
  <c r="K1505" i="7059" s="1"/>
  <c r="AI218" i="7059"/>
  <c r="AJ218" i="7059" s="1"/>
  <c r="AE227" i="7059"/>
  <c r="AF227" i="7059" s="1"/>
  <c r="I366" i="7059"/>
  <c r="G367" i="7049"/>
  <c r="AT234" i="7059"/>
  <c r="I952" i="7059"/>
  <c r="M353" i="7049"/>
  <c r="Q906" i="7059"/>
  <c r="K906" i="7059" s="1"/>
  <c r="P907" i="7059"/>
  <c r="AC201" i="7055"/>
  <c r="Z301" i="7059"/>
  <c r="J234" i="7049"/>
  <c r="AA232" i="7059"/>
  <c r="AG223" i="7059"/>
  <c r="AH223" i="7059" s="1"/>
  <c r="AN209" i="7059"/>
  <c r="AO209" i="7059" s="1"/>
  <c r="AI219" i="7059" l="1"/>
  <c r="AJ219" i="7059" s="1"/>
  <c r="P1507" i="7059"/>
  <c r="Q1506" i="7059"/>
  <c r="K1506" i="7059" s="1"/>
  <c r="AP207" i="7059"/>
  <c r="AQ207" i="7059" s="1"/>
  <c r="AR206" i="7059" s="1"/>
  <c r="AS206" i="7059" s="1"/>
  <c r="I207" i="7049"/>
  <c r="AB202" i="7055"/>
  <c r="AU205" i="7059"/>
  <c r="K207" i="7049" s="1"/>
  <c r="I953" i="7059"/>
  <c r="M354" i="7049"/>
  <c r="I367" i="7059"/>
  <c r="G368" i="7049"/>
  <c r="AL214" i="7059"/>
  <c r="AM214" i="7059" s="1"/>
  <c r="P908" i="7059"/>
  <c r="Q907" i="7059"/>
  <c r="K907" i="7059" s="1"/>
  <c r="J236" i="7049"/>
  <c r="AG224" i="7059"/>
  <c r="AH224" i="7059" s="1"/>
  <c r="AC231" i="7059"/>
  <c r="AD231" i="7059" s="1"/>
  <c r="V245" i="7059"/>
  <c r="AN210" i="7059"/>
  <c r="AO210" i="7059" s="1"/>
  <c r="AA233" i="7059"/>
  <c r="AC202" i="7055"/>
  <c r="Z302" i="7059"/>
  <c r="Y235" i="7059"/>
  <c r="AF228" i="7059"/>
  <c r="AB203" i="7055" l="1"/>
  <c r="I208" i="7049"/>
  <c r="AU206" i="7059"/>
  <c r="K208" i="7049" s="1"/>
  <c r="AL215" i="7059"/>
  <c r="AM215" i="7059" s="1"/>
  <c r="AT235" i="7059"/>
  <c r="Y236" i="7059"/>
  <c r="Q908" i="7059"/>
  <c r="K908" i="7059" s="1"/>
  <c r="P909" i="7059"/>
  <c r="I368" i="7059"/>
  <c r="G369" i="7049"/>
  <c r="AC203" i="7055"/>
  <c r="AE229" i="7059"/>
  <c r="AF229" i="7059" s="1"/>
  <c r="AN211" i="7059"/>
  <c r="AO211" i="7059" s="1"/>
  <c r="V246" i="7059"/>
  <c r="AP208" i="7059"/>
  <c r="AQ208" i="7059" s="1"/>
  <c r="AG225" i="7059"/>
  <c r="AH225" i="7059" s="1"/>
  <c r="Z303" i="7059"/>
  <c r="AI220" i="7059"/>
  <c r="AJ220" i="7059" s="1"/>
  <c r="AA234" i="7059"/>
  <c r="I954" i="7059"/>
  <c r="M355" i="7049"/>
  <c r="P1508" i="7059"/>
  <c r="Q1507" i="7059"/>
  <c r="K1507" i="7059" s="1"/>
  <c r="AC232" i="7059"/>
  <c r="AD232" i="7059" s="1"/>
  <c r="I955" i="7059" l="1"/>
  <c r="M356" i="7049"/>
  <c r="Z304" i="7059"/>
  <c r="AG226" i="7059"/>
  <c r="AH226" i="7059" s="1"/>
  <c r="AA235" i="7059"/>
  <c r="AC234" i="7059" s="1"/>
  <c r="AD234" i="7059" s="1"/>
  <c r="J237" i="7049"/>
  <c r="AI221" i="7059"/>
  <c r="AJ221" i="7059" s="1"/>
  <c r="AR207" i="7059"/>
  <c r="AS207" i="7059" s="1"/>
  <c r="AT236" i="7059"/>
  <c r="AE230" i="7059"/>
  <c r="AF230" i="7059" s="1"/>
  <c r="AP209" i="7059"/>
  <c r="AQ209" i="7059" s="1"/>
  <c r="I369" i="7059"/>
  <c r="G370" i="7049"/>
  <c r="AC233" i="7059"/>
  <c r="AD233" i="7059" s="1"/>
  <c r="AN212" i="7059"/>
  <c r="AO212" i="7059" s="1"/>
  <c r="AC204" i="7055"/>
  <c r="P1509" i="7059"/>
  <c r="Q1508" i="7059"/>
  <c r="K1508" i="7059" s="1"/>
  <c r="AL216" i="7059"/>
  <c r="AM216" i="7059" s="1"/>
  <c r="V247" i="7059"/>
  <c r="Y238" i="7059" s="1"/>
  <c r="Y237" i="7059"/>
  <c r="Q909" i="7059"/>
  <c r="K909" i="7059" s="1"/>
  <c r="P910" i="7059"/>
  <c r="AE232" i="7059" l="1"/>
  <c r="AT237" i="7059"/>
  <c r="AL217" i="7059"/>
  <c r="AM217" i="7059" s="1"/>
  <c r="P911" i="7059"/>
  <c r="Q910" i="7059"/>
  <c r="K910" i="7059" s="1"/>
  <c r="AN213" i="7059"/>
  <c r="AO213" i="7059" s="1"/>
  <c r="AP210" i="7059"/>
  <c r="AQ210" i="7059" s="1"/>
  <c r="AR209" i="7059" s="1"/>
  <c r="AS209" i="7059" s="1"/>
  <c r="I370" i="7059"/>
  <c r="G371" i="7049"/>
  <c r="AA236" i="7059"/>
  <c r="J238" i="7049"/>
  <c r="AI222" i="7059"/>
  <c r="AJ222" i="7059" s="1"/>
  <c r="Z305" i="7059"/>
  <c r="AT238" i="7059"/>
  <c r="V248" i="7059"/>
  <c r="Y239" i="7059" s="1"/>
  <c r="P1510" i="7059"/>
  <c r="Q1509" i="7059"/>
  <c r="K1509" i="7059" s="1"/>
  <c r="AE231" i="7059"/>
  <c r="AF231" i="7059" s="1"/>
  <c r="AG227" i="7059"/>
  <c r="AH227" i="7059" s="1"/>
  <c r="I209" i="7049"/>
  <c r="AB204" i="7055"/>
  <c r="AC205" i="7055" s="1"/>
  <c r="AU207" i="7059"/>
  <c r="K209" i="7049" s="1"/>
  <c r="AR208" i="7059"/>
  <c r="AS208" i="7059" s="1"/>
  <c r="I956" i="7059"/>
  <c r="M357" i="7049"/>
  <c r="I210" i="7049" l="1"/>
  <c r="AB205" i="7055"/>
  <c r="AC206" i="7055" s="1"/>
  <c r="AU208" i="7059"/>
  <c r="K210" i="7049" s="1"/>
  <c r="AI223" i="7059"/>
  <c r="AJ223" i="7059" s="1"/>
  <c r="Z306" i="7059"/>
  <c r="P912" i="7059"/>
  <c r="Q911" i="7059"/>
  <c r="K911" i="7059" s="1"/>
  <c r="AF232" i="7059"/>
  <c r="P1511" i="7059"/>
  <c r="Q1510" i="7059"/>
  <c r="K1510" i="7059" s="1"/>
  <c r="AT239" i="7059"/>
  <c r="J240" i="7049"/>
  <c r="AL218" i="7059"/>
  <c r="AM218" i="7059" s="1"/>
  <c r="I371" i="7059"/>
  <c r="G372" i="7049"/>
  <c r="AP211" i="7059"/>
  <c r="AQ211" i="7059" s="1"/>
  <c r="AR210" i="7059" s="1"/>
  <c r="AS210" i="7059" s="1"/>
  <c r="J239" i="7049"/>
  <c r="AA237" i="7059"/>
  <c r="AB206" i="7055"/>
  <c r="I211" i="7049"/>
  <c r="AU209" i="7059"/>
  <c r="K211" i="7049" s="1"/>
  <c r="AC235" i="7059"/>
  <c r="AD235" i="7059" s="1"/>
  <c r="AN214" i="7059"/>
  <c r="AO214" i="7059" s="1"/>
  <c r="AG228" i="7059"/>
  <c r="AH228" i="7059" s="1"/>
  <c r="I957" i="7059"/>
  <c r="M358" i="7049"/>
  <c r="V249" i="7059"/>
  <c r="Y240" i="7059" s="1"/>
  <c r="AC207" i="7055" l="1"/>
  <c r="I212" i="7049"/>
  <c r="AB207" i="7055"/>
  <c r="AU210" i="7059"/>
  <c r="K212" i="7049" s="1"/>
  <c r="AT240" i="7059"/>
  <c r="I372" i="7059"/>
  <c r="G373" i="7049"/>
  <c r="P913" i="7059"/>
  <c r="Q912" i="7059"/>
  <c r="K912" i="7059" s="1"/>
  <c r="AN215" i="7059"/>
  <c r="AO215" i="7059" s="1"/>
  <c r="P1512" i="7059"/>
  <c r="Q1511" i="7059"/>
  <c r="K1511" i="7059" s="1"/>
  <c r="AP212" i="7059"/>
  <c r="AQ212" i="7059" s="1"/>
  <c r="AR211" i="7059" s="1"/>
  <c r="AS211" i="7059" s="1"/>
  <c r="AC236" i="7059"/>
  <c r="AD236" i="7059" s="1"/>
  <c r="I958" i="7059"/>
  <c r="M359" i="7049"/>
  <c r="AE233" i="7059"/>
  <c r="AF233" i="7059" s="1"/>
  <c r="J241" i="7049"/>
  <c r="AG229" i="7059"/>
  <c r="AH229" i="7059" s="1"/>
  <c r="Z307" i="7059"/>
  <c r="V250" i="7059"/>
  <c r="AI224" i="7059"/>
  <c r="AJ224" i="7059" s="1"/>
  <c r="AA238" i="7059"/>
  <c r="AC237" i="7059" s="1"/>
  <c r="AD237" i="7059" s="1"/>
  <c r="AL219" i="7059"/>
  <c r="AM219" i="7059" s="1"/>
  <c r="AC208" i="7055" l="1"/>
  <c r="AB208" i="7055"/>
  <c r="I213" i="7049"/>
  <c r="AU211" i="7059"/>
  <c r="K213" i="7049" s="1"/>
  <c r="AE235" i="7059"/>
  <c r="AL220" i="7059"/>
  <c r="AM220" i="7059" s="1"/>
  <c r="Y241" i="7059"/>
  <c r="AG230" i="7059"/>
  <c r="AH230" i="7059" s="1"/>
  <c r="I959" i="7059"/>
  <c r="M360" i="7049"/>
  <c r="AN216" i="7059"/>
  <c r="AO216" i="7059" s="1"/>
  <c r="Z308" i="7059"/>
  <c r="AE234" i="7059"/>
  <c r="AF234" i="7059" s="1"/>
  <c r="I373" i="7059"/>
  <c r="G374" i="7049"/>
  <c r="V251" i="7059"/>
  <c r="AI225" i="7059"/>
  <c r="AJ225" i="7059" s="1"/>
  <c r="AA239" i="7059"/>
  <c r="AC238" i="7059" s="1"/>
  <c r="AD238" i="7059" s="1"/>
  <c r="P1513" i="7059"/>
  <c r="Q1512" i="7059"/>
  <c r="K1512" i="7059" s="1"/>
  <c r="J242" i="7049"/>
  <c r="AP213" i="7059"/>
  <c r="AQ213" i="7059" s="1"/>
  <c r="AR212" i="7059" s="1"/>
  <c r="AS212" i="7059" s="1"/>
  <c r="Q913" i="7059"/>
  <c r="K913" i="7059" s="1"/>
  <c r="P914" i="7059"/>
  <c r="AC209" i="7055" l="1"/>
  <c r="AA240" i="7059"/>
  <c r="I214" i="7049"/>
  <c r="AB209" i="7055"/>
  <c r="AU212" i="7059"/>
  <c r="K214" i="7049" s="1"/>
  <c r="AE236" i="7059"/>
  <c r="AF236" i="7059" s="1"/>
  <c r="P915" i="7059"/>
  <c r="Q914" i="7059"/>
  <c r="K914" i="7059" s="1"/>
  <c r="R915" i="7059" s="1"/>
  <c r="I374" i="7059"/>
  <c r="G375" i="7049"/>
  <c r="Z309" i="7059"/>
  <c r="I960" i="7059"/>
  <c r="M361" i="7049"/>
  <c r="AN217" i="7059"/>
  <c r="AO217" i="7059" s="1"/>
  <c r="P1514" i="7059"/>
  <c r="Q1513" i="7059"/>
  <c r="K1513" i="7059" s="1"/>
  <c r="AI226" i="7059"/>
  <c r="AJ226" i="7059" s="1"/>
  <c r="AC239" i="7059"/>
  <c r="AD239" i="7059" s="1"/>
  <c r="AG231" i="7059"/>
  <c r="AH231" i="7059" s="1"/>
  <c r="AF235" i="7059"/>
  <c r="AL221" i="7059"/>
  <c r="AM221" i="7059" s="1"/>
  <c r="V252" i="7059"/>
  <c r="Y242" i="7059"/>
  <c r="AP214" i="7059"/>
  <c r="AQ214" i="7059" s="1"/>
  <c r="AT241" i="7059"/>
  <c r="AC210" i="7055" l="1"/>
  <c r="AG233" i="7059"/>
  <c r="AT242" i="7059"/>
  <c r="AI227" i="7059"/>
  <c r="AJ227" i="7059" s="1"/>
  <c r="I961" i="7059"/>
  <c r="M362" i="7049"/>
  <c r="P916" i="7059"/>
  <c r="Q915" i="7059"/>
  <c r="K915" i="7059" s="1"/>
  <c r="R916" i="7059" s="1"/>
  <c r="AN218" i="7059"/>
  <c r="AO218" i="7059" s="1"/>
  <c r="AR213" i="7059"/>
  <c r="AS213" i="7059" s="1"/>
  <c r="AP215" i="7059"/>
  <c r="AQ215" i="7059" s="1"/>
  <c r="I375" i="7059"/>
  <c r="G376" i="7049"/>
  <c r="J243" i="7049"/>
  <c r="AA241" i="7059"/>
  <c r="V253" i="7059"/>
  <c r="Y243" i="7059"/>
  <c r="AG232" i="7059"/>
  <c r="AH232" i="7059" s="1"/>
  <c r="AE237" i="7059"/>
  <c r="AF237" i="7059" s="1"/>
  <c r="AL222" i="7059"/>
  <c r="AM222" i="7059" s="1"/>
  <c r="P1515" i="7059"/>
  <c r="Q1514" i="7059"/>
  <c r="K1514" i="7059" s="1"/>
  <c r="Z310" i="7059"/>
  <c r="AH233" i="7059" l="1"/>
  <c r="P1516" i="7059"/>
  <c r="Q1515" i="7059"/>
  <c r="K1515" i="7059" s="1"/>
  <c r="AI228" i="7059"/>
  <c r="AJ228" i="7059" s="1"/>
  <c r="V254" i="7059"/>
  <c r="Y245" i="7059" s="1"/>
  <c r="Y244" i="7059"/>
  <c r="I962" i="7059"/>
  <c r="M363" i="7049"/>
  <c r="AN219" i="7059"/>
  <c r="AO219" i="7059" s="1"/>
  <c r="AC240" i="7059"/>
  <c r="AD240" i="7059" s="1"/>
  <c r="AA242" i="7059"/>
  <c r="AC241" i="7059" s="1"/>
  <c r="AD241" i="7059" s="1"/>
  <c r="J244" i="7049"/>
  <c r="Z311" i="7059"/>
  <c r="AT243" i="7059"/>
  <c r="AB210" i="7055"/>
  <c r="AC211" i="7055" s="1"/>
  <c r="I215" i="7049"/>
  <c r="AU213" i="7059"/>
  <c r="K215" i="7049" s="1"/>
  <c r="AR214" i="7059"/>
  <c r="AS214" i="7059" s="1"/>
  <c r="P917" i="7059"/>
  <c r="Q916" i="7059"/>
  <c r="K916" i="7059" s="1"/>
  <c r="R917" i="7059" s="1"/>
  <c r="AI229" i="7059"/>
  <c r="I376" i="7059"/>
  <c r="G377" i="7049"/>
  <c r="AG234" i="7059"/>
  <c r="AH234" i="7059" s="1"/>
  <c r="AP216" i="7059"/>
  <c r="AQ216" i="7059" s="1"/>
  <c r="AL223" i="7059"/>
  <c r="AM223" i="7059" s="1"/>
  <c r="AI230" i="7059" l="1"/>
  <c r="AJ230" i="7059" s="1"/>
  <c r="AJ229" i="7059"/>
  <c r="AE239" i="7059"/>
  <c r="Z312" i="7059"/>
  <c r="AE238" i="7059"/>
  <c r="AF238" i="7059" s="1"/>
  <c r="AT244" i="7059"/>
  <c r="AL224" i="7059"/>
  <c r="AM224" i="7059" s="1"/>
  <c r="I377" i="7059"/>
  <c r="G378" i="7049"/>
  <c r="AP217" i="7059"/>
  <c r="AQ217" i="7059" s="1"/>
  <c r="I963" i="7059"/>
  <c r="M364" i="7049"/>
  <c r="AT245" i="7059"/>
  <c r="AL225" i="7059"/>
  <c r="P918" i="7059"/>
  <c r="Q917" i="7059"/>
  <c r="K917" i="7059" s="1"/>
  <c r="R918" i="7059" s="1"/>
  <c r="V255" i="7059"/>
  <c r="AN220" i="7059"/>
  <c r="AO220" i="7059" s="1"/>
  <c r="AB211" i="7055"/>
  <c r="AC212" i="7055" s="1"/>
  <c r="I216" i="7049"/>
  <c r="AU214" i="7059"/>
  <c r="K216" i="7049" s="1"/>
  <c r="AA243" i="7059"/>
  <c r="J245" i="7049"/>
  <c r="AR215" i="7059"/>
  <c r="AS215" i="7059" s="1"/>
  <c r="P1517" i="7059"/>
  <c r="Q1516" i="7059"/>
  <c r="K1516" i="7059" s="1"/>
  <c r="AL226" i="7059" l="1"/>
  <c r="AM226" i="7059" s="1"/>
  <c r="AM225" i="7059"/>
  <c r="AN222" i="7059" s="1"/>
  <c r="P1518" i="7059"/>
  <c r="Q1517" i="7059"/>
  <c r="K1517" i="7059" s="1"/>
  <c r="V256" i="7059"/>
  <c r="Y246" i="7059"/>
  <c r="J247" i="7049"/>
  <c r="I964" i="7059"/>
  <c r="M365" i="7049"/>
  <c r="AN221" i="7059"/>
  <c r="AO221" i="7059" s="1"/>
  <c r="AG235" i="7059"/>
  <c r="AH235" i="7059" s="1"/>
  <c r="I217" i="7049"/>
  <c r="AB212" i="7055"/>
  <c r="AC213" i="7055" s="1"/>
  <c r="AU215" i="7059"/>
  <c r="K217" i="7049" s="1"/>
  <c r="P919" i="7059"/>
  <c r="Q918" i="7059"/>
  <c r="K918" i="7059" s="1"/>
  <c r="R919" i="7059" s="1"/>
  <c r="I378" i="7059"/>
  <c r="G379" i="7049"/>
  <c r="J246" i="7049"/>
  <c r="AA244" i="7059"/>
  <c r="AP218" i="7059"/>
  <c r="AQ218" i="7059" s="1"/>
  <c r="AC242" i="7059"/>
  <c r="AD242" i="7059" s="1"/>
  <c r="AR216" i="7059"/>
  <c r="AS216" i="7059" s="1"/>
  <c r="Z313" i="7059"/>
  <c r="AF239" i="7059"/>
  <c r="AO222" i="7059" l="1"/>
  <c r="AP220" i="7059" s="1"/>
  <c r="P920" i="7059"/>
  <c r="Q919" i="7059"/>
  <c r="K919" i="7059" s="1"/>
  <c r="R920" i="7059" s="1"/>
  <c r="AI231" i="7059"/>
  <c r="AJ231" i="7059" s="1"/>
  <c r="AA245" i="7059"/>
  <c r="AC244" i="7059" s="1"/>
  <c r="AD244" i="7059" s="1"/>
  <c r="Q1518" i="7059"/>
  <c r="K1518" i="7059" s="1"/>
  <c r="P1519" i="7059"/>
  <c r="I218" i="7049"/>
  <c r="AB213" i="7055"/>
  <c r="AC214" i="7055" s="1"/>
  <c r="AU216" i="7059"/>
  <c r="K218" i="7049" s="1"/>
  <c r="AG236" i="7059"/>
  <c r="AH236" i="7059" s="1"/>
  <c r="AE240" i="7059"/>
  <c r="AF240" i="7059" s="1"/>
  <c r="Z314" i="7059"/>
  <c r="AN223" i="7059"/>
  <c r="AO223" i="7059" s="1"/>
  <c r="I379" i="7059"/>
  <c r="G380" i="7049"/>
  <c r="AR217" i="7059"/>
  <c r="AS217" i="7059" s="1"/>
  <c r="I965" i="7059"/>
  <c r="M366" i="7049"/>
  <c r="AT246" i="7059"/>
  <c r="V257" i="7059"/>
  <c r="Y247" i="7059"/>
  <c r="AC243" i="7059"/>
  <c r="AD243" i="7059" s="1"/>
  <c r="AP219" i="7059"/>
  <c r="AQ219" i="7059" s="1"/>
  <c r="AP221" i="7059" l="1"/>
  <c r="AQ221" i="7059" s="1"/>
  <c r="AE242" i="7059"/>
  <c r="AT247" i="7059"/>
  <c r="I966" i="7059"/>
  <c r="M367" i="7049"/>
  <c r="I380" i="7059"/>
  <c r="G381" i="7049"/>
  <c r="Z315" i="7059"/>
  <c r="P1520" i="7059"/>
  <c r="Q1519" i="7059"/>
  <c r="K1519" i="7059" s="1"/>
  <c r="AA246" i="7059"/>
  <c r="AC245" i="7059" s="1"/>
  <c r="AD245" i="7059" s="1"/>
  <c r="AE243" i="7059" s="1"/>
  <c r="J248" i="7049"/>
  <c r="AG237" i="7059"/>
  <c r="AH237" i="7059" s="1"/>
  <c r="AQ220" i="7059"/>
  <c r="P921" i="7059"/>
  <c r="Q920" i="7059"/>
  <c r="K920" i="7059" s="1"/>
  <c r="R921" i="7059" s="1"/>
  <c r="AB214" i="7055"/>
  <c r="AC215" i="7055" s="1"/>
  <c r="I219" i="7049"/>
  <c r="AU217" i="7059"/>
  <c r="K219" i="7049" s="1"/>
  <c r="AR218" i="7059"/>
  <c r="AS218" i="7059" s="1"/>
  <c r="AE241" i="7059"/>
  <c r="AF241" i="7059" s="1"/>
  <c r="V258" i="7059"/>
  <c r="Y248" i="7059"/>
  <c r="AI232" i="7059"/>
  <c r="AJ232" i="7059" s="1"/>
  <c r="AL227" i="7059"/>
  <c r="AM227" i="7059" s="1"/>
  <c r="AR220" i="7059" l="1"/>
  <c r="AS220" i="7059" s="1"/>
  <c r="AB217" i="7055" s="1"/>
  <c r="AF243" i="7059"/>
  <c r="AT248" i="7059"/>
  <c r="AU220" i="7059"/>
  <c r="K222" i="7049" s="1"/>
  <c r="J249" i="7049"/>
  <c r="AA247" i="7059"/>
  <c r="AN224" i="7059"/>
  <c r="AO224" i="7059" s="1"/>
  <c r="AG238" i="7059"/>
  <c r="AH238" i="7059" s="1"/>
  <c r="AI233" i="7059"/>
  <c r="AJ233" i="7059" s="1"/>
  <c r="P1521" i="7059"/>
  <c r="Q1520" i="7059"/>
  <c r="K1520" i="7059" s="1"/>
  <c r="I381" i="7059"/>
  <c r="G382" i="7049"/>
  <c r="V259" i="7059"/>
  <c r="Y249" i="7059"/>
  <c r="AR219" i="7059"/>
  <c r="AS219" i="7059" s="1"/>
  <c r="AL228" i="7059"/>
  <c r="AM228" i="7059" s="1"/>
  <c r="I220" i="7049"/>
  <c r="AB215" i="7055"/>
  <c r="AC216" i="7055" s="1"/>
  <c r="AU218" i="7059"/>
  <c r="K220" i="7049" s="1"/>
  <c r="P922" i="7059"/>
  <c r="Q921" i="7059"/>
  <c r="K921" i="7059" s="1"/>
  <c r="R922" i="7059" s="1"/>
  <c r="Z316" i="7059"/>
  <c r="I967" i="7059"/>
  <c r="M368" i="7049"/>
  <c r="AF242" i="7059"/>
  <c r="AG240" i="7059" s="1"/>
  <c r="I222" i="7049" l="1"/>
  <c r="AN225" i="7059"/>
  <c r="AO225" i="7059" s="1"/>
  <c r="U260" i="7059"/>
  <c r="Y250" i="7059"/>
  <c r="I382" i="7059"/>
  <c r="G383" i="7049"/>
  <c r="AI234" i="7059"/>
  <c r="AJ234" i="7059" s="1"/>
  <c r="J250" i="7049"/>
  <c r="AA248" i="7059"/>
  <c r="AC247" i="7059" s="1"/>
  <c r="AD247" i="7059" s="1"/>
  <c r="AG239" i="7059"/>
  <c r="AH239" i="7059" s="1"/>
  <c r="AT249" i="7059"/>
  <c r="I968" i="7059"/>
  <c r="M369" i="7049"/>
  <c r="I221" i="7049"/>
  <c r="AB216" i="7055"/>
  <c r="AC217" i="7055" s="1"/>
  <c r="AC218" i="7055" s="1"/>
  <c r="AU219" i="7059"/>
  <c r="K221" i="7049" s="1"/>
  <c r="Q1521" i="7059"/>
  <c r="K1521" i="7059" s="1"/>
  <c r="P1522" i="7059"/>
  <c r="Z317" i="7059"/>
  <c r="P923" i="7059"/>
  <c r="Q922" i="7059"/>
  <c r="K922" i="7059" s="1"/>
  <c r="R923" i="7059" s="1"/>
  <c r="AL229" i="7059"/>
  <c r="AM229" i="7059" s="1"/>
  <c r="AP222" i="7059"/>
  <c r="AQ222" i="7059" s="1"/>
  <c r="AC246" i="7059"/>
  <c r="AD246" i="7059" s="1"/>
  <c r="AE245" i="7059" l="1"/>
  <c r="P924" i="7059"/>
  <c r="Q923" i="7059"/>
  <c r="K923" i="7059" s="1"/>
  <c r="R924" i="7059" s="1"/>
  <c r="I969" i="7059"/>
  <c r="M370" i="7049"/>
  <c r="AL230" i="7059"/>
  <c r="AM230" i="7059" s="1"/>
  <c r="AP223" i="7059"/>
  <c r="AQ223" i="7059" s="1"/>
  <c r="AR222" i="7059" s="1"/>
  <c r="AS222" i="7059" s="1"/>
  <c r="AR221" i="7059"/>
  <c r="AS221" i="7059" s="1"/>
  <c r="Q1522" i="7059"/>
  <c r="K1522" i="7059" s="1"/>
  <c r="P1523" i="7059"/>
  <c r="J251" i="7049"/>
  <c r="AA249" i="7059"/>
  <c r="I383" i="7059"/>
  <c r="G384" i="7049"/>
  <c r="Z318" i="7059"/>
  <c r="V260" i="7059"/>
  <c r="AE244" i="7059"/>
  <c r="AF244" i="7059" s="1"/>
  <c r="AN226" i="7059"/>
  <c r="AO226" i="7059" s="1"/>
  <c r="AI235" i="7059"/>
  <c r="AJ235" i="7059" s="1"/>
  <c r="AT250" i="7059"/>
  <c r="AH240" i="7059"/>
  <c r="AG241" i="7059" l="1"/>
  <c r="AH241" i="7059" s="1"/>
  <c r="Y260" i="7059"/>
  <c r="Y251" i="7059"/>
  <c r="AB218" i="7055"/>
  <c r="AC219" i="7055" s="1"/>
  <c r="I223" i="7049"/>
  <c r="AU221" i="7059"/>
  <c r="K223" i="7049" s="1"/>
  <c r="AN227" i="7059"/>
  <c r="AO227" i="7059" s="1"/>
  <c r="AI236" i="7059"/>
  <c r="AJ236" i="7059" s="1"/>
  <c r="AL231" i="7059"/>
  <c r="AM231" i="7059" s="1"/>
  <c r="I384" i="7059"/>
  <c r="G385" i="7049"/>
  <c r="AB219" i="7055"/>
  <c r="I224" i="7049"/>
  <c r="AU222" i="7059"/>
  <c r="K224" i="7049" s="1"/>
  <c r="P925" i="7059"/>
  <c r="Q924" i="7059"/>
  <c r="K924" i="7059" s="1"/>
  <c r="R925" i="7059" s="1"/>
  <c r="AC248" i="7059"/>
  <c r="AD248" i="7059" s="1"/>
  <c r="P1524" i="7059"/>
  <c r="Q1523" i="7059"/>
  <c r="K1523" i="7059" s="1"/>
  <c r="J252" i="7049"/>
  <c r="AA250" i="7059"/>
  <c r="Z319" i="7059"/>
  <c r="AP224" i="7059"/>
  <c r="AQ224" i="7059" s="1"/>
  <c r="U261" i="7059"/>
  <c r="I970" i="7059"/>
  <c r="M371" i="7049"/>
  <c r="AF245" i="7059"/>
  <c r="AC220" i="7055" l="1"/>
  <c r="AG242" i="7059"/>
  <c r="AH242" i="7059" s="1"/>
  <c r="AN228" i="7059"/>
  <c r="AO228" i="7059" s="1"/>
  <c r="AP225" i="7059"/>
  <c r="AQ225" i="7059" s="1"/>
  <c r="AR224" i="7059" s="1"/>
  <c r="AS224" i="7059" s="1"/>
  <c r="AT260" i="7059"/>
  <c r="P926" i="7059"/>
  <c r="Q925" i="7059"/>
  <c r="K925" i="7059" s="1"/>
  <c r="R926" i="7059" s="1"/>
  <c r="AT251" i="7059"/>
  <c r="AI237" i="7059"/>
  <c r="AJ237" i="7059" s="1"/>
  <c r="Q1524" i="7059"/>
  <c r="K1524" i="7059" s="1"/>
  <c r="P1525" i="7059"/>
  <c r="I971" i="7059"/>
  <c r="M372" i="7049"/>
  <c r="AL232" i="7059"/>
  <c r="AM232" i="7059" s="1"/>
  <c r="V261" i="7059"/>
  <c r="U262" i="7059" s="1"/>
  <c r="Z320" i="7059"/>
  <c r="AR223" i="7059"/>
  <c r="AS223" i="7059" s="1"/>
  <c r="AE246" i="7059"/>
  <c r="AF246" i="7059" s="1"/>
  <c r="I385" i="7059"/>
  <c r="G386" i="7049"/>
  <c r="AC249" i="7059"/>
  <c r="AD249" i="7059" s="1"/>
  <c r="V262" i="7059" l="1"/>
  <c r="U263" i="7059" s="1"/>
  <c r="I972" i="7059"/>
  <c r="M373" i="7049"/>
  <c r="AL233" i="7059"/>
  <c r="AM233" i="7059" s="1"/>
  <c r="J262" i="7049"/>
  <c r="AA260" i="7059"/>
  <c r="AU260" i="7059" s="1"/>
  <c r="K262" i="7049" s="1"/>
  <c r="AP226" i="7059"/>
  <c r="AQ226" i="7059" s="1"/>
  <c r="AR225" i="7059" s="1"/>
  <c r="AS225" i="7059" s="1"/>
  <c r="AN229" i="7059"/>
  <c r="AO229" i="7059" s="1"/>
  <c r="P1526" i="7059"/>
  <c r="Q1525" i="7059"/>
  <c r="K1525" i="7059" s="1"/>
  <c r="AB220" i="7055"/>
  <c r="AC221" i="7055" s="1"/>
  <c r="I225" i="7049"/>
  <c r="AU223" i="7059"/>
  <c r="K225" i="7049" s="1"/>
  <c r="AA251" i="7059"/>
  <c r="J253" i="7049"/>
  <c r="AI238" i="7059"/>
  <c r="AJ238" i="7059" s="1"/>
  <c r="Z321" i="7059"/>
  <c r="Y261" i="7059"/>
  <c r="Y252" i="7059"/>
  <c r="I386" i="7059"/>
  <c r="G387" i="7049"/>
  <c r="AE247" i="7059"/>
  <c r="AF247" i="7059" s="1"/>
  <c r="AG243" i="7059"/>
  <c r="AH243" i="7059" s="1"/>
  <c r="AB221" i="7055"/>
  <c r="I226" i="7049"/>
  <c r="AU224" i="7059"/>
  <c r="K226" i="7049" s="1"/>
  <c r="P927" i="7059"/>
  <c r="Q926" i="7059"/>
  <c r="K926" i="7059" s="1"/>
  <c r="R927" i="7059" s="1"/>
  <c r="Y253" i="7059" l="1"/>
  <c r="AT253" i="7059" s="1"/>
  <c r="AC222" i="7055"/>
  <c r="AG244" i="7059"/>
  <c r="AH244" i="7059" s="1"/>
  <c r="I227" i="7049"/>
  <c r="AB222" i="7055"/>
  <c r="AU225" i="7059"/>
  <c r="K227" i="7049" s="1"/>
  <c r="AT252" i="7059"/>
  <c r="Z322" i="7059"/>
  <c r="P928" i="7059"/>
  <c r="Q927" i="7059"/>
  <c r="K927" i="7059" s="1"/>
  <c r="R928" i="7059" s="1"/>
  <c r="AI239" i="7059"/>
  <c r="AJ239" i="7059" s="1"/>
  <c r="AL234" i="7059"/>
  <c r="AM234" i="7059" s="1"/>
  <c r="AC260" i="7059"/>
  <c r="AD260" i="7059" s="1"/>
  <c r="AE260" i="7059" s="1"/>
  <c r="I973" i="7059"/>
  <c r="M374" i="7049"/>
  <c r="I387" i="7059"/>
  <c r="G388" i="7049"/>
  <c r="AT261" i="7059"/>
  <c r="AC250" i="7059"/>
  <c r="AD250" i="7059" s="1"/>
  <c r="P1527" i="7059"/>
  <c r="Q1526" i="7059"/>
  <c r="K1526" i="7059" s="1"/>
  <c r="AN230" i="7059"/>
  <c r="AO230" i="7059" s="1"/>
  <c r="V263" i="7059"/>
  <c r="AP227" i="7059"/>
  <c r="AQ227" i="7059" s="1"/>
  <c r="Y262" i="7059"/>
  <c r="AC223" i="7055" l="1"/>
  <c r="AE248" i="7059"/>
  <c r="AF248" i="7059" s="1"/>
  <c r="J255" i="7049"/>
  <c r="AN231" i="7059"/>
  <c r="AO231" i="7059" s="1"/>
  <c r="Z323" i="7059"/>
  <c r="AP228" i="7059"/>
  <c r="AQ228" i="7059" s="1"/>
  <c r="AR227" i="7059" s="1"/>
  <c r="AS227" i="7059" s="1"/>
  <c r="I974" i="7059"/>
  <c r="M375" i="7049"/>
  <c r="Q928" i="7059"/>
  <c r="K928" i="7059" s="1"/>
  <c r="R929" i="7059" s="1"/>
  <c r="P929" i="7059"/>
  <c r="AA252" i="7059"/>
  <c r="J254" i="7049"/>
  <c r="AI240" i="7059"/>
  <c r="AJ240" i="7059" s="1"/>
  <c r="AT262" i="7059"/>
  <c r="Y263" i="7059"/>
  <c r="Y254" i="7059"/>
  <c r="J263" i="7049"/>
  <c r="AA261" i="7059"/>
  <c r="AU261" i="7059" s="1"/>
  <c r="K263" i="7049" s="1"/>
  <c r="AL235" i="7059"/>
  <c r="AM235" i="7059" s="1"/>
  <c r="U264" i="7059"/>
  <c r="P1528" i="7059"/>
  <c r="Q1527" i="7059"/>
  <c r="K1527" i="7059" s="1"/>
  <c r="I388" i="7059"/>
  <c r="G389" i="7049"/>
  <c r="AR226" i="7059"/>
  <c r="AS226" i="7059" s="1"/>
  <c r="AB224" i="7055" l="1"/>
  <c r="I229" i="7049"/>
  <c r="AU227" i="7059"/>
  <c r="K229" i="7049" s="1"/>
  <c r="P1529" i="7059"/>
  <c r="Q1528" i="7059"/>
  <c r="K1528" i="7059" s="1"/>
  <c r="AT263" i="7059"/>
  <c r="AG245" i="7059"/>
  <c r="AH245" i="7059" s="1"/>
  <c r="I228" i="7049"/>
  <c r="AB223" i="7055"/>
  <c r="AC224" i="7055" s="1"/>
  <c r="AU226" i="7059"/>
  <c r="K228" i="7049" s="1"/>
  <c r="V264" i="7059"/>
  <c r="U265" i="7059" s="1"/>
  <c r="AC261" i="7059"/>
  <c r="AD261" i="7059" s="1"/>
  <c r="AE261" i="7059" s="1"/>
  <c r="AF261" i="7059" s="1"/>
  <c r="AA262" i="7059"/>
  <c r="AU262" i="7059" s="1"/>
  <c r="K264" i="7049" s="1"/>
  <c r="J264" i="7049"/>
  <c r="P930" i="7059"/>
  <c r="Q929" i="7059"/>
  <c r="K929" i="7059" s="1"/>
  <c r="I975" i="7059"/>
  <c r="M376" i="7049"/>
  <c r="I389" i="7059"/>
  <c r="G390" i="7049"/>
  <c r="AN232" i="7059"/>
  <c r="AO232" i="7059" s="1"/>
  <c r="AC251" i="7059"/>
  <c r="AD251" i="7059" s="1"/>
  <c r="Z324" i="7059"/>
  <c r="AT254" i="7059"/>
  <c r="AL236" i="7059"/>
  <c r="AM236" i="7059" s="1"/>
  <c r="AP229" i="7059"/>
  <c r="AQ229" i="7059" s="1"/>
  <c r="AR228" i="7059" s="1"/>
  <c r="AS228" i="7059" s="1"/>
  <c r="AA253" i="7059"/>
  <c r="AC262" i="7059" l="1"/>
  <c r="AD262" i="7059" s="1"/>
  <c r="AE262" i="7059" s="1"/>
  <c r="AF262" i="7059" s="1"/>
  <c r="Q930" i="7059"/>
  <c r="P931" i="7059"/>
  <c r="Q1529" i="7059"/>
  <c r="K1529" i="7059" s="1"/>
  <c r="P1530" i="7059"/>
  <c r="AB225" i="7055"/>
  <c r="I230" i="7049"/>
  <c r="AU228" i="7059"/>
  <c r="K230" i="7049" s="1"/>
  <c r="AC252" i="7059"/>
  <c r="AD252" i="7059" s="1"/>
  <c r="AP230" i="7059"/>
  <c r="AQ230" i="7059" s="1"/>
  <c r="AR229" i="7059" s="1"/>
  <c r="AS229" i="7059" s="1"/>
  <c r="V265" i="7059"/>
  <c r="Y265" i="7059" s="1"/>
  <c r="AA263" i="7059"/>
  <c r="AU263" i="7059" s="1"/>
  <c r="K265" i="7049" s="1"/>
  <c r="J265" i="7049"/>
  <c r="AE249" i="7059"/>
  <c r="AF249" i="7059" s="1"/>
  <c r="I390" i="7059"/>
  <c r="G391" i="7049"/>
  <c r="AN233" i="7059"/>
  <c r="AO233" i="7059" s="1"/>
  <c r="Z325" i="7059"/>
  <c r="I976" i="7059"/>
  <c r="M377" i="7049"/>
  <c r="Y264" i="7059"/>
  <c r="Y255" i="7059"/>
  <c r="AI241" i="7059"/>
  <c r="AJ241" i="7059" s="1"/>
  <c r="J256" i="7049"/>
  <c r="AA254" i="7059"/>
  <c r="AC253" i="7059" s="1"/>
  <c r="AD253" i="7059" s="1"/>
  <c r="AC225" i="7055"/>
  <c r="U266" i="7059" l="1"/>
  <c r="V266" i="7059" s="1"/>
  <c r="AC263" i="7059"/>
  <c r="AD263" i="7059" s="1"/>
  <c r="AE263" i="7059" s="1"/>
  <c r="AF263" i="7059" s="1"/>
  <c r="AE251" i="7059"/>
  <c r="AT255" i="7059"/>
  <c r="Z326" i="7059"/>
  <c r="AT265" i="7059"/>
  <c r="I977" i="7059"/>
  <c r="M378" i="7049"/>
  <c r="AE250" i="7059"/>
  <c r="AF250" i="7059" s="1"/>
  <c r="AC226" i="7055"/>
  <c r="Q931" i="7059"/>
  <c r="P932" i="7059"/>
  <c r="AL237" i="7059"/>
  <c r="AM237" i="7059" s="1"/>
  <c r="I231" i="7049"/>
  <c r="AB226" i="7055"/>
  <c r="AU229" i="7059"/>
  <c r="K231" i="7049" s="1"/>
  <c r="I391" i="7059"/>
  <c r="G392" i="7049"/>
  <c r="P1531" i="7059"/>
  <c r="Q1530" i="7059"/>
  <c r="K1530" i="7059" s="1"/>
  <c r="K930" i="7059"/>
  <c r="Y256" i="7059"/>
  <c r="AT264" i="7059"/>
  <c r="AP231" i="7059"/>
  <c r="AQ231" i="7059" s="1"/>
  <c r="AG246" i="7059"/>
  <c r="AH246" i="7059" s="1"/>
  <c r="U267" i="7059" l="1"/>
  <c r="V267" i="7059" s="1"/>
  <c r="AC227" i="7055"/>
  <c r="AI242" i="7059"/>
  <c r="AJ242" i="7059" s="1"/>
  <c r="AG247" i="7059"/>
  <c r="AH247" i="7059" s="1"/>
  <c r="J266" i="7049"/>
  <c r="AA264" i="7059"/>
  <c r="AU264" i="7059" s="1"/>
  <c r="K266" i="7049" s="1"/>
  <c r="I392" i="7059"/>
  <c r="G393" i="7049"/>
  <c r="P933" i="7059"/>
  <c r="Q932" i="7059"/>
  <c r="I978" i="7059"/>
  <c r="M379" i="7049"/>
  <c r="Q1531" i="7059"/>
  <c r="K1531" i="7059" s="1"/>
  <c r="P1532" i="7059"/>
  <c r="K931" i="7059"/>
  <c r="Z327" i="7059"/>
  <c r="AF251" i="7059"/>
  <c r="AT256" i="7059"/>
  <c r="AR230" i="7059"/>
  <c r="AS230" i="7059" s="1"/>
  <c r="AN234" i="7059"/>
  <c r="AO234" i="7059" s="1"/>
  <c r="Y266" i="7059"/>
  <c r="Y257" i="7059"/>
  <c r="J267" i="7049"/>
  <c r="AA265" i="7059"/>
  <c r="AU265" i="7059" s="1"/>
  <c r="K267" i="7049" s="1"/>
  <c r="J257" i="7049"/>
  <c r="AA255" i="7059"/>
  <c r="Y267" i="7059" l="1"/>
  <c r="AT267" i="7059" s="1"/>
  <c r="Y258" i="7059"/>
  <c r="AU258" i="7059" s="1"/>
  <c r="K260" i="7049" s="1"/>
  <c r="U268" i="7059"/>
  <c r="AG248" i="7059"/>
  <c r="AH248" i="7059" s="1"/>
  <c r="Q933" i="7059"/>
  <c r="P934" i="7059"/>
  <c r="AI243" i="7059"/>
  <c r="AJ243" i="7059" s="1"/>
  <c r="AU257" i="7059"/>
  <c r="K259" i="7049" s="1"/>
  <c r="AT257" i="7059"/>
  <c r="AB227" i="7055"/>
  <c r="AC228" i="7055" s="1"/>
  <c r="I232" i="7049"/>
  <c r="AU230" i="7059"/>
  <c r="K232" i="7049" s="1"/>
  <c r="AC264" i="7059"/>
  <c r="AD264" i="7059" s="1"/>
  <c r="AE264" i="7059" s="1"/>
  <c r="AF264" i="7059" s="1"/>
  <c r="AT266" i="7059"/>
  <c r="AA256" i="7059"/>
  <c r="J258" i="7049"/>
  <c r="Z328" i="7059"/>
  <c r="I979" i="7059"/>
  <c r="M380" i="7049"/>
  <c r="I393" i="7059"/>
  <c r="G394" i="7049"/>
  <c r="AL238" i="7059"/>
  <c r="AM238" i="7059" s="1"/>
  <c r="AC254" i="7059"/>
  <c r="AD254" i="7059" s="1"/>
  <c r="AC265" i="7059"/>
  <c r="AD265" i="7059" s="1"/>
  <c r="AE265" i="7059" s="1"/>
  <c r="AP232" i="7059"/>
  <c r="AQ232" i="7059" s="1"/>
  <c r="P1533" i="7059"/>
  <c r="Q1532" i="7059"/>
  <c r="K1532" i="7059" s="1"/>
  <c r="K932" i="7059"/>
  <c r="AT258" i="7059" l="1"/>
  <c r="AF265" i="7059"/>
  <c r="V268" i="7059"/>
  <c r="U269" i="7059" s="1"/>
  <c r="V269" i="7059" s="1"/>
  <c r="Y269" i="7059" s="1"/>
  <c r="AR231" i="7059"/>
  <c r="AS231" i="7059" s="1"/>
  <c r="I980" i="7059"/>
  <c r="M381" i="7049"/>
  <c r="J259" i="7049"/>
  <c r="AA257" i="7059"/>
  <c r="AC256" i="7059" s="1"/>
  <c r="AD256" i="7059" s="1"/>
  <c r="P935" i="7059"/>
  <c r="Q934" i="7059"/>
  <c r="AI244" i="7059"/>
  <c r="AJ244" i="7059" s="1"/>
  <c r="Q1533" i="7059"/>
  <c r="K1533" i="7059" s="1"/>
  <c r="P1534" i="7059"/>
  <c r="J269" i="7049"/>
  <c r="J260" i="7049"/>
  <c r="AE252" i="7059"/>
  <c r="AF252" i="7059" s="1"/>
  <c r="I394" i="7059"/>
  <c r="G395" i="7049"/>
  <c r="Z329" i="7059"/>
  <c r="J268" i="7049"/>
  <c r="AA266" i="7059"/>
  <c r="AU266" i="7059" s="1"/>
  <c r="K268" i="7049" s="1"/>
  <c r="K933" i="7059"/>
  <c r="AN235" i="7059"/>
  <c r="AO235" i="7059" s="1"/>
  <c r="AL239" i="7059"/>
  <c r="AM239" i="7059" s="1"/>
  <c r="AC255" i="7059"/>
  <c r="AD255" i="7059" s="1"/>
  <c r="Y259" i="7059" l="1"/>
  <c r="AT259" i="7059" s="1"/>
  <c r="Y268" i="7059"/>
  <c r="AC266" i="7059"/>
  <c r="AD266" i="7059" s="1"/>
  <c r="AE266" i="7059" s="1"/>
  <c r="AF266" i="7059" s="1"/>
  <c r="AA258" i="7059"/>
  <c r="AC258" i="7059" s="1"/>
  <c r="AD258" i="7059" s="1"/>
  <c r="AE258" i="7059" s="1"/>
  <c r="AE254" i="7059"/>
  <c r="AT268" i="7059"/>
  <c r="AE253" i="7059"/>
  <c r="AF253" i="7059" s="1"/>
  <c r="I395" i="7059"/>
  <c r="G396" i="7049"/>
  <c r="AA267" i="7059"/>
  <c r="U270" i="7059"/>
  <c r="AG249" i="7059"/>
  <c r="AH249" i="7059" s="1"/>
  <c r="Q1534" i="7059"/>
  <c r="K1534" i="7059" s="1"/>
  <c r="P1535" i="7059"/>
  <c r="K934" i="7059"/>
  <c r="R935" i="7059" s="1"/>
  <c r="AC257" i="7059"/>
  <c r="AD257" i="7059" s="1"/>
  <c r="AE257" i="7059" s="1"/>
  <c r="AT269" i="7059"/>
  <c r="I233" i="7049"/>
  <c r="AB228" i="7055"/>
  <c r="AC229" i="7055" s="1"/>
  <c r="AU231" i="7059"/>
  <c r="K233" i="7049" s="1"/>
  <c r="AU259" i="7059"/>
  <c r="K261" i="7049" s="1"/>
  <c r="Z330" i="7059"/>
  <c r="Q935" i="7059"/>
  <c r="K935" i="7059" s="1"/>
  <c r="P936" i="7059"/>
  <c r="AP233" i="7059"/>
  <c r="AQ233" i="7059" s="1"/>
  <c r="AN236" i="7059"/>
  <c r="AO236" i="7059" s="1"/>
  <c r="AL240" i="7059"/>
  <c r="AM240" i="7059" s="1"/>
  <c r="I981" i="7059"/>
  <c r="M382" i="7049"/>
  <c r="AF258" i="7059" l="1"/>
  <c r="R936" i="7059"/>
  <c r="AI245" i="7059"/>
  <c r="AJ245" i="7059" s="1"/>
  <c r="AU267" i="7059"/>
  <c r="K269" i="7049" s="1"/>
  <c r="AC267" i="7059"/>
  <c r="AD267" i="7059" s="1"/>
  <c r="AE267" i="7059" s="1"/>
  <c r="AF267" i="7059" s="1"/>
  <c r="AE255" i="7059"/>
  <c r="AF255" i="7059" s="1"/>
  <c r="I982" i="7059"/>
  <c r="M383" i="7049"/>
  <c r="AN237" i="7059"/>
  <c r="AO237" i="7059" s="1"/>
  <c r="J271" i="7049"/>
  <c r="AG250" i="7059"/>
  <c r="AH250" i="7059" s="1"/>
  <c r="AF254" i="7059"/>
  <c r="Q936" i="7059"/>
  <c r="K936" i="7059" s="1"/>
  <c r="P937" i="7059"/>
  <c r="J261" i="7049"/>
  <c r="AA259" i="7059"/>
  <c r="AC259" i="7059" s="1"/>
  <c r="AD259" i="7059" s="1"/>
  <c r="AE259" i="7059" s="1"/>
  <c r="AR232" i="7059"/>
  <c r="AS232" i="7059" s="1"/>
  <c r="P1536" i="7059"/>
  <c r="Q1535" i="7059"/>
  <c r="K1535" i="7059" s="1"/>
  <c r="V270" i="7059"/>
  <c r="Y270" i="7059" s="1"/>
  <c r="I396" i="7059"/>
  <c r="G397" i="7049"/>
  <c r="AA268" i="7059"/>
  <c r="AU268" i="7059" s="1"/>
  <c r="K270" i="7049" s="1"/>
  <c r="J270" i="7049"/>
  <c r="AE256" i="7059"/>
  <c r="AP234" i="7059"/>
  <c r="AQ234" i="7059" s="1"/>
  <c r="Z331" i="7059"/>
  <c r="AF256" i="7059" l="1"/>
  <c r="R937" i="7059"/>
  <c r="U271" i="7059"/>
  <c r="V271" i="7059" s="1"/>
  <c r="U272" i="7059" s="1"/>
  <c r="AC268" i="7059"/>
  <c r="AD268" i="7059" s="1"/>
  <c r="AE268" i="7059" s="1"/>
  <c r="AF268" i="7059" s="1"/>
  <c r="AG252" i="7059"/>
  <c r="AF257" i="7059"/>
  <c r="Z332" i="7059"/>
  <c r="P938" i="7059"/>
  <c r="Q937" i="7059"/>
  <c r="K937" i="7059" s="1"/>
  <c r="AG253" i="7059"/>
  <c r="I983" i="7059"/>
  <c r="M384" i="7049"/>
  <c r="AL241" i="7059"/>
  <c r="AM241" i="7059" s="1"/>
  <c r="P1537" i="7059"/>
  <c r="Q1536" i="7059"/>
  <c r="K1536" i="7059" s="1"/>
  <c r="AF259" i="7059"/>
  <c r="AF260" i="7059"/>
  <c r="AP235" i="7059"/>
  <c r="AQ235" i="7059" s="1"/>
  <c r="AR234" i="7059" s="1"/>
  <c r="AS234" i="7059" s="1"/>
  <c r="AB229" i="7055"/>
  <c r="AC230" i="7055" s="1"/>
  <c r="I234" i="7049"/>
  <c r="AU232" i="7059"/>
  <c r="K234" i="7049" s="1"/>
  <c r="AG251" i="7059"/>
  <c r="AH251" i="7059" s="1"/>
  <c r="AA269" i="7059"/>
  <c r="I397" i="7059"/>
  <c r="G398" i="7049"/>
  <c r="AT270" i="7059"/>
  <c r="AR233" i="7059"/>
  <c r="AS233" i="7059" s="1"/>
  <c r="AI246" i="7059"/>
  <c r="AJ246" i="7059" s="1"/>
  <c r="R938" i="7059" l="1"/>
  <c r="AG255" i="7059"/>
  <c r="AG258" i="7059" s="1"/>
  <c r="AG254" i="7059"/>
  <c r="AH254" i="7059" s="1"/>
  <c r="V272" i="7059"/>
  <c r="U273" i="7059" s="1"/>
  <c r="AN238" i="7059"/>
  <c r="AO238" i="7059" s="1"/>
  <c r="AH253" i="7059"/>
  <c r="J272" i="7049"/>
  <c r="AA270" i="7059"/>
  <c r="AU270" i="7059" s="1"/>
  <c r="K272" i="7049" s="1"/>
  <c r="I236" i="7049"/>
  <c r="AB231" i="7055"/>
  <c r="AU234" i="7059"/>
  <c r="K236" i="7049" s="1"/>
  <c r="Q938" i="7059"/>
  <c r="K938" i="7059" s="1"/>
  <c r="P939" i="7059"/>
  <c r="Z333" i="7059"/>
  <c r="AL242" i="7059"/>
  <c r="AM242" i="7059" s="1"/>
  <c r="AU269" i="7059"/>
  <c r="K271" i="7049" s="1"/>
  <c r="AC269" i="7059"/>
  <c r="AD269" i="7059" s="1"/>
  <c r="AE269" i="7059" s="1"/>
  <c r="AF269" i="7059" s="1"/>
  <c r="I235" i="7049"/>
  <c r="AB230" i="7055"/>
  <c r="AC231" i="7055" s="1"/>
  <c r="AU233" i="7059"/>
  <c r="K235" i="7049" s="1"/>
  <c r="I398" i="7059"/>
  <c r="G399" i="7049"/>
  <c r="AI247" i="7059"/>
  <c r="AJ247" i="7059" s="1"/>
  <c r="AH252" i="7059"/>
  <c r="P1538" i="7059"/>
  <c r="Q1537" i="7059"/>
  <c r="K1537" i="7059" s="1"/>
  <c r="I984" i="7059"/>
  <c r="M385" i="7049"/>
  <c r="AG256" i="7059"/>
  <c r="AH256" i="7059" l="1"/>
  <c r="R939" i="7059"/>
  <c r="AI250" i="7059"/>
  <c r="AG257" i="7059"/>
  <c r="AH258" i="7059" s="1"/>
  <c r="AH255" i="7059"/>
  <c r="Z334" i="7059"/>
  <c r="AC232" i="7055"/>
  <c r="AI249" i="7059"/>
  <c r="AG261" i="7059"/>
  <c r="I985" i="7059"/>
  <c r="M386" i="7049"/>
  <c r="AI251" i="7059"/>
  <c r="AN239" i="7059"/>
  <c r="AO239" i="7059" s="1"/>
  <c r="P940" i="7059"/>
  <c r="Q939" i="7059"/>
  <c r="K939" i="7059" s="1"/>
  <c r="AG259" i="7059"/>
  <c r="AC270" i="7059"/>
  <c r="AD270" i="7059" s="1"/>
  <c r="AE270" i="7059" s="1"/>
  <c r="AF270" i="7059" s="1"/>
  <c r="AP236" i="7059"/>
  <c r="AQ236" i="7059" s="1"/>
  <c r="V273" i="7059"/>
  <c r="AL243" i="7059"/>
  <c r="AM243" i="7059" s="1"/>
  <c r="P1539" i="7059"/>
  <c r="Q1538" i="7059"/>
  <c r="K1538" i="7059" s="1"/>
  <c r="AI248" i="7059"/>
  <c r="AJ248" i="7059" s="1"/>
  <c r="I399" i="7059"/>
  <c r="G400" i="7049"/>
  <c r="AG260" i="7059" l="1"/>
  <c r="AH260" i="7059" s="1"/>
  <c r="R940" i="7059"/>
  <c r="AH257" i="7059"/>
  <c r="Q1539" i="7059"/>
  <c r="K1539" i="7059" s="1"/>
  <c r="P1540" i="7059"/>
  <c r="AR235" i="7059"/>
  <c r="AS235" i="7059" s="1"/>
  <c r="AJ251" i="7059"/>
  <c r="AL244" i="7059"/>
  <c r="AM244" i="7059" s="1"/>
  <c r="P941" i="7059"/>
  <c r="Q940" i="7059"/>
  <c r="K940" i="7059" s="1"/>
  <c r="R941" i="7059" s="1"/>
  <c r="AJ249" i="7059"/>
  <c r="Z335" i="7059"/>
  <c r="AN240" i="7059"/>
  <c r="AO240" i="7059" s="1"/>
  <c r="AI252" i="7059"/>
  <c r="AP237" i="7059"/>
  <c r="AQ237" i="7059" s="1"/>
  <c r="AR236" i="7059" s="1"/>
  <c r="AS236" i="7059" s="1"/>
  <c r="I986" i="7059"/>
  <c r="M387" i="7049"/>
  <c r="AI253" i="7059"/>
  <c r="AI254" i="7059"/>
  <c r="AG263" i="7059"/>
  <c r="I400" i="7059"/>
  <c r="G401" i="7049"/>
  <c r="U274" i="7059"/>
  <c r="AH259" i="7059"/>
  <c r="AG262" i="7059"/>
  <c r="AH261" i="7059"/>
  <c r="AG264" i="7059"/>
  <c r="AJ250" i="7059"/>
  <c r="AJ253" i="7059" l="1"/>
  <c r="AL247" i="7059"/>
  <c r="AJ254" i="7059"/>
  <c r="AI257" i="7059"/>
  <c r="AI261" i="7059" s="1"/>
  <c r="I238" i="7049"/>
  <c r="AB233" i="7055"/>
  <c r="AU236" i="7059"/>
  <c r="K238" i="7049" s="1"/>
  <c r="AH262" i="7059"/>
  <c r="AG265" i="7059"/>
  <c r="AH264" i="7059"/>
  <c r="AG267" i="7059"/>
  <c r="AI255" i="7059"/>
  <c r="AJ255" i="7059" s="1"/>
  <c r="I401" i="7059"/>
  <c r="G402" i="7049"/>
  <c r="AP238" i="7059"/>
  <c r="AQ238" i="7059" s="1"/>
  <c r="AR237" i="7059" s="1"/>
  <c r="AS237" i="7059" s="1"/>
  <c r="AL245" i="7059"/>
  <c r="AM245" i="7059" s="1"/>
  <c r="V274" i="7059"/>
  <c r="U275" i="7059" s="1"/>
  <c r="AH263" i="7059"/>
  <c r="AG266" i="7059"/>
  <c r="AI258" i="7059"/>
  <c r="I987" i="7059"/>
  <c r="M388" i="7049"/>
  <c r="Q941" i="7059"/>
  <c r="K941" i="7059" s="1"/>
  <c r="R942" i="7059" s="1"/>
  <c r="P942" i="7059"/>
  <c r="P1541" i="7059"/>
  <c r="Q1540" i="7059"/>
  <c r="K1540" i="7059" s="1"/>
  <c r="AL246" i="7059"/>
  <c r="AJ252" i="7059"/>
  <c r="AI256" i="7059"/>
  <c r="Z336" i="7059"/>
  <c r="AN241" i="7059"/>
  <c r="AO241" i="7059" s="1"/>
  <c r="I237" i="7049"/>
  <c r="AB232" i="7055"/>
  <c r="AC233" i="7055" s="1"/>
  <c r="AU235" i="7059"/>
  <c r="K237" i="7049" s="1"/>
  <c r="AM246" i="7059" l="1"/>
  <c r="AN243" i="7059" s="1"/>
  <c r="AJ256" i="7059"/>
  <c r="AL249" i="7059"/>
  <c r="AL250" i="7059"/>
  <c r="AP239" i="7059"/>
  <c r="AQ239" i="7059" s="1"/>
  <c r="P943" i="7059"/>
  <c r="Q942" i="7059"/>
  <c r="K942" i="7059" s="1"/>
  <c r="R943" i="7059" s="1"/>
  <c r="AI260" i="7059"/>
  <c r="AI264" i="7059" s="1"/>
  <c r="AH266" i="7059"/>
  <c r="AG269" i="7059"/>
  <c r="AH267" i="7059"/>
  <c r="AG270" i="7059"/>
  <c r="AM247" i="7059"/>
  <c r="AJ257" i="7059"/>
  <c r="I402" i="7059"/>
  <c r="G403" i="7049"/>
  <c r="P1542" i="7059"/>
  <c r="Q1541" i="7059"/>
  <c r="K1541" i="7059" s="1"/>
  <c r="V275" i="7059"/>
  <c r="U276" i="7059" s="1"/>
  <c r="AL248" i="7059"/>
  <c r="AM248" i="7059" s="1"/>
  <c r="AH265" i="7059"/>
  <c r="AI265" i="7059" s="1"/>
  <c r="AG268" i="7059"/>
  <c r="AH268" i="7059" s="1"/>
  <c r="AC234" i="7055"/>
  <c r="I239" i="7049"/>
  <c r="AB234" i="7055"/>
  <c r="AU237" i="7059"/>
  <c r="K239" i="7049" s="1"/>
  <c r="AJ258" i="7059"/>
  <c r="Z337" i="7059"/>
  <c r="AL251" i="7059"/>
  <c r="I988" i="7059"/>
  <c r="M389" i="7049"/>
  <c r="AN242" i="7059"/>
  <c r="AO242" i="7059" s="1"/>
  <c r="AI259" i="7059"/>
  <c r="AJ259" i="7059" s="1"/>
  <c r="AI262" i="7059"/>
  <c r="AN244" i="7059" l="1"/>
  <c r="AO244" i="7059" s="1"/>
  <c r="AL254" i="7059"/>
  <c r="AL258" i="7059" s="1"/>
  <c r="AM251" i="7059"/>
  <c r="AI268" i="7059"/>
  <c r="AC235" i="7055"/>
  <c r="AP240" i="7059"/>
  <c r="AQ240" i="7059" s="1"/>
  <c r="V276" i="7059"/>
  <c r="AJ260" i="7059"/>
  <c r="AN245" i="7059"/>
  <c r="AO245" i="7059" s="1"/>
  <c r="AI263" i="7059"/>
  <c r="AJ263" i="7059" s="1"/>
  <c r="AJ261" i="7059"/>
  <c r="AO243" i="7059"/>
  <c r="AJ262" i="7059"/>
  <c r="I989" i="7059"/>
  <c r="M390" i="7049"/>
  <c r="Z338" i="7059"/>
  <c r="AL255" i="7059"/>
  <c r="AL259" i="7059" s="1"/>
  <c r="I403" i="7059"/>
  <c r="G404" i="7049"/>
  <c r="AH269" i="7059"/>
  <c r="AI269" i="7059" s="1"/>
  <c r="Q943" i="7059"/>
  <c r="K943" i="7059" s="1"/>
  <c r="R944" i="7059" s="1"/>
  <c r="P944" i="7059"/>
  <c r="AL253" i="7059"/>
  <c r="AL257" i="7059" s="1"/>
  <c r="P1543" i="7059"/>
  <c r="Q1542" i="7059"/>
  <c r="K1542" i="7059" s="1"/>
  <c r="AR238" i="7059"/>
  <c r="AS238" i="7059" s="1"/>
  <c r="AL252" i="7059"/>
  <c r="AH270" i="7059"/>
  <c r="AI266" i="7059"/>
  <c r="AM250" i="7059"/>
  <c r="AM249" i="7059"/>
  <c r="AN246" i="7059" s="1"/>
  <c r="AJ266" i="7059" l="1"/>
  <c r="AO246" i="7059"/>
  <c r="AP244" i="7059" s="1"/>
  <c r="I240" i="7049"/>
  <c r="AB235" i="7055"/>
  <c r="AC236" i="7055" s="1"/>
  <c r="AU238" i="7059"/>
  <c r="K240" i="7049" s="1"/>
  <c r="Q944" i="7059"/>
  <c r="K944" i="7059" s="1"/>
  <c r="R945" i="7059" s="1"/>
  <c r="P945" i="7059"/>
  <c r="AL262" i="7059"/>
  <c r="AL263" i="7059"/>
  <c r="AI267" i="7059"/>
  <c r="AJ269" i="7059" s="1"/>
  <c r="Z339" i="7059"/>
  <c r="P1544" i="7059"/>
  <c r="Q1543" i="7059"/>
  <c r="K1543" i="7059" s="1"/>
  <c r="I404" i="7059"/>
  <c r="G405" i="7049"/>
  <c r="AP243" i="7059"/>
  <c r="AP241" i="7059"/>
  <c r="AQ241" i="7059" s="1"/>
  <c r="AR239" i="7059"/>
  <c r="AS239" i="7059" s="1"/>
  <c r="AJ264" i="7059"/>
  <c r="AP242" i="7059"/>
  <c r="AI270" i="7059"/>
  <c r="AM252" i="7059"/>
  <c r="AN249" i="7059" s="1"/>
  <c r="AL256" i="7059"/>
  <c r="AM256" i="7059" s="1"/>
  <c r="AN248" i="7059"/>
  <c r="AM253" i="7059"/>
  <c r="AN247" i="7059"/>
  <c r="AO247" i="7059" s="1"/>
  <c r="AM255" i="7059"/>
  <c r="I990" i="7059"/>
  <c r="M391" i="7049"/>
  <c r="AL261" i="7059"/>
  <c r="AJ265" i="7059"/>
  <c r="U277" i="7059"/>
  <c r="AM254" i="7059"/>
  <c r="AL266" i="7059" l="1"/>
  <c r="AQ242" i="7059"/>
  <c r="AR241" i="7059" s="1"/>
  <c r="AS241" i="7059" s="1"/>
  <c r="AQ244" i="7059"/>
  <c r="AO249" i="7059"/>
  <c r="AJ270" i="7059"/>
  <c r="AL270" i="7059" s="1"/>
  <c r="AL265" i="7059"/>
  <c r="AL269" i="7059" s="1"/>
  <c r="AN250" i="7059"/>
  <c r="AO250" i="7059" s="1"/>
  <c r="AM258" i="7059"/>
  <c r="Z340" i="7059"/>
  <c r="V277" i="7059"/>
  <c r="U278" i="7059" s="1"/>
  <c r="AN252" i="7059"/>
  <c r="AQ243" i="7059"/>
  <c r="AM259" i="7059"/>
  <c r="AR240" i="7059"/>
  <c r="AS240" i="7059" s="1"/>
  <c r="AJ267" i="7059"/>
  <c r="AL267" i="7059" s="1"/>
  <c r="AJ268" i="7059"/>
  <c r="AM257" i="7059"/>
  <c r="P946" i="7059"/>
  <c r="Q945" i="7059"/>
  <c r="K945" i="7059" s="1"/>
  <c r="R946" i="7059" s="1"/>
  <c r="AP245" i="7059"/>
  <c r="AQ245" i="7059" s="1"/>
  <c r="AL260" i="7059"/>
  <c r="AM260" i="7059" s="1"/>
  <c r="I991" i="7059"/>
  <c r="M392" i="7049"/>
  <c r="AO248" i="7059"/>
  <c r="AP247" i="7059" s="1"/>
  <c r="AN251" i="7059"/>
  <c r="AB236" i="7055"/>
  <c r="AC237" i="7055" s="1"/>
  <c r="I241" i="7049"/>
  <c r="AU239" i="7059"/>
  <c r="K241" i="7049" s="1"/>
  <c r="I405" i="7059"/>
  <c r="G406" i="7049"/>
  <c r="P1545" i="7059"/>
  <c r="Q1544" i="7059"/>
  <c r="K1544" i="7059" s="1"/>
  <c r="AM263" i="7059" l="1"/>
  <c r="AO251" i="7059"/>
  <c r="AP249" i="7059" s="1"/>
  <c r="AN253" i="7059"/>
  <c r="AN256" i="7059" s="1"/>
  <c r="AN259" i="7059" s="1"/>
  <c r="AR243" i="7059"/>
  <c r="AS243" i="7059" s="1"/>
  <c r="AB240" i="7055" s="1"/>
  <c r="AR242" i="7059"/>
  <c r="AS242" i="7059" s="1"/>
  <c r="AB239" i="7055" s="1"/>
  <c r="AL264" i="7059"/>
  <c r="AM264" i="7059" s="1"/>
  <c r="AN255" i="7059"/>
  <c r="AN258" i="7059" s="1"/>
  <c r="AP248" i="7059"/>
  <c r="AQ248" i="7059" s="1"/>
  <c r="AP246" i="7059"/>
  <c r="AQ246" i="7059" s="1"/>
  <c r="AR245" i="7059" s="1"/>
  <c r="AS245" i="7059" s="1"/>
  <c r="P947" i="7059"/>
  <c r="Q946" i="7059"/>
  <c r="K946" i="7059" s="1"/>
  <c r="R947" i="7059" s="1"/>
  <c r="AU243" i="7059"/>
  <c r="K245" i="7049" s="1"/>
  <c r="AM261" i="7059"/>
  <c r="AM262" i="7059"/>
  <c r="Q1545" i="7059"/>
  <c r="K1545" i="7059" s="1"/>
  <c r="P1546" i="7059"/>
  <c r="AR244" i="7059"/>
  <c r="AS244" i="7059" s="1"/>
  <c r="AU242" i="7059"/>
  <c r="K244" i="7049" s="1"/>
  <c r="AN254" i="7059"/>
  <c r="I243" i="7049"/>
  <c r="AB238" i="7055"/>
  <c r="AU241" i="7059"/>
  <c r="K243" i="7049" s="1"/>
  <c r="I406" i="7059"/>
  <c r="G407" i="7049"/>
  <c r="I992" i="7059"/>
  <c r="M393" i="7049"/>
  <c r="I242" i="7049"/>
  <c r="AB237" i="7055"/>
  <c r="AC238" i="7055" s="1"/>
  <c r="AU240" i="7059"/>
  <c r="K242" i="7049" s="1"/>
  <c r="AO252" i="7059"/>
  <c r="V278" i="7059"/>
  <c r="U279" i="7059" s="1"/>
  <c r="Z341" i="7059"/>
  <c r="I245" i="7049" l="1"/>
  <c r="AQ249" i="7059"/>
  <c r="I244" i="7049"/>
  <c r="AO254" i="7059"/>
  <c r="AO253" i="7059"/>
  <c r="AP250" i="7059"/>
  <c r="AQ250" i="7059" s="1"/>
  <c r="AM265" i="7059"/>
  <c r="AM266" i="7059"/>
  <c r="AP251" i="7059"/>
  <c r="AN262" i="7059"/>
  <c r="AL268" i="7059"/>
  <c r="AM269" i="7059" s="1"/>
  <c r="AN261" i="7059"/>
  <c r="AN264" i="7059" s="1"/>
  <c r="AM267" i="7059"/>
  <c r="AB242" i="7055"/>
  <c r="I247" i="7049"/>
  <c r="AU245" i="7059"/>
  <c r="K247" i="7049" s="1"/>
  <c r="I407" i="7059"/>
  <c r="G408" i="7049"/>
  <c r="AC239" i="7055"/>
  <c r="AC240" i="7055" s="1"/>
  <c r="AC241" i="7055" s="1"/>
  <c r="I246" i="7049"/>
  <c r="AB241" i="7055"/>
  <c r="AU244" i="7059"/>
  <c r="K246" i="7049" s="1"/>
  <c r="Q1546" i="7059"/>
  <c r="K1546" i="7059" s="1"/>
  <c r="P1547" i="7059"/>
  <c r="AO255" i="7059"/>
  <c r="AP253" i="7059" s="1"/>
  <c r="V279" i="7059"/>
  <c r="U280" i="7059" s="1"/>
  <c r="I993" i="7059"/>
  <c r="M394" i="7049"/>
  <c r="AO256" i="7059"/>
  <c r="Z342" i="7059"/>
  <c r="AP252" i="7059"/>
  <c r="AN257" i="7059"/>
  <c r="P948" i="7059"/>
  <c r="Q947" i="7059"/>
  <c r="K947" i="7059" s="1"/>
  <c r="R948" i="7059" s="1"/>
  <c r="AQ247" i="7059"/>
  <c r="AR247" i="7059" s="1"/>
  <c r="AS247" i="7059" s="1"/>
  <c r="AN265" i="7059" l="1"/>
  <c r="AP254" i="7059"/>
  <c r="AQ254" i="7059" s="1"/>
  <c r="AQ251" i="7059"/>
  <c r="AR251" i="7059" s="1"/>
  <c r="AS251" i="7059" s="1"/>
  <c r="AQ252" i="7059"/>
  <c r="AN267" i="7059"/>
  <c r="AM270" i="7059"/>
  <c r="AR250" i="7059"/>
  <c r="AS250" i="7059" s="1"/>
  <c r="AB247" i="7055" s="1"/>
  <c r="AM268" i="7059"/>
  <c r="AQ253" i="7059"/>
  <c r="AO257" i="7059"/>
  <c r="AP257" i="7059" s="1"/>
  <c r="AN260" i="7059"/>
  <c r="AO258" i="7059"/>
  <c r="AP258" i="7059" s="1"/>
  <c r="AR248" i="7059"/>
  <c r="AS248" i="7059" s="1"/>
  <c r="I994" i="7059"/>
  <c r="M395" i="7049"/>
  <c r="AR249" i="7059"/>
  <c r="AS249" i="7059" s="1"/>
  <c r="AC242" i="7055"/>
  <c r="AC243" i="7055" s="1"/>
  <c r="AU250" i="7059"/>
  <c r="K252" i="7049" s="1"/>
  <c r="AP255" i="7059"/>
  <c r="I408" i="7059"/>
  <c r="G409" i="7049"/>
  <c r="AB244" i="7055"/>
  <c r="I249" i="7049"/>
  <c r="AU247" i="7059"/>
  <c r="K249" i="7049" s="1"/>
  <c r="AO259" i="7059"/>
  <c r="AP259" i="7059" s="1"/>
  <c r="Q1547" i="7059"/>
  <c r="K1547" i="7059" s="1"/>
  <c r="P1548" i="7059"/>
  <c r="Q948" i="7059"/>
  <c r="K948" i="7059" s="1"/>
  <c r="R949" i="7059" s="1"/>
  <c r="P949" i="7059"/>
  <c r="Z343" i="7059"/>
  <c r="V280" i="7059"/>
  <c r="U281" i="7059" s="1"/>
  <c r="AR246" i="7059"/>
  <c r="AS246" i="7059" s="1"/>
  <c r="AQ255" i="7059" l="1"/>
  <c r="AR252" i="7059"/>
  <c r="AS252" i="7059" s="1"/>
  <c r="I254" i="7049" s="1"/>
  <c r="AN268" i="7059"/>
  <c r="AQ258" i="7059"/>
  <c r="AR258" i="7059" s="1"/>
  <c r="AS258" i="7059" s="1"/>
  <c r="AB255" i="7055" s="1"/>
  <c r="AN270" i="7059"/>
  <c r="I252" i="7049"/>
  <c r="AQ259" i="7059"/>
  <c r="AR259" i="7059" s="1"/>
  <c r="AS259" i="7059" s="1"/>
  <c r="I261" i="7049" s="1"/>
  <c r="AR254" i="7059"/>
  <c r="AS254" i="7059" s="1"/>
  <c r="I256" i="7049" s="1"/>
  <c r="I409" i="7059"/>
  <c r="G410" i="7049"/>
  <c r="AB246" i="7055"/>
  <c r="I251" i="7049"/>
  <c r="AU249" i="7059"/>
  <c r="K251" i="7049" s="1"/>
  <c r="Y271" i="7059"/>
  <c r="I253" i="7049"/>
  <c r="AB248" i="7055"/>
  <c r="AU251" i="7059"/>
  <c r="K253" i="7049" s="1"/>
  <c r="AU254" i="7059"/>
  <c r="K256" i="7049" s="1"/>
  <c r="I995" i="7059"/>
  <c r="M396" i="7049"/>
  <c r="AU252" i="7059"/>
  <c r="K254" i="7049" s="1"/>
  <c r="V281" i="7059"/>
  <c r="AB243" i="7055"/>
  <c r="AC244" i="7055" s="1"/>
  <c r="AC245" i="7055" s="1"/>
  <c r="I248" i="7049"/>
  <c r="AU246" i="7059"/>
  <c r="K248" i="7049" s="1"/>
  <c r="Z344" i="7059"/>
  <c r="P1549" i="7059"/>
  <c r="Q1548" i="7059"/>
  <c r="K1548" i="7059" s="1"/>
  <c r="AR253" i="7059"/>
  <c r="AS253" i="7059" s="1"/>
  <c r="I250" i="7049"/>
  <c r="AB245" i="7055"/>
  <c r="AU248" i="7059"/>
  <c r="K250" i="7049" s="1"/>
  <c r="AO260" i="7059"/>
  <c r="AP260" i="7059" s="1"/>
  <c r="AQ260" i="7059" s="1"/>
  <c r="AR260" i="7059" s="1"/>
  <c r="AS260" i="7059" s="1"/>
  <c r="AN263" i="7059"/>
  <c r="AO262" i="7059"/>
  <c r="AP262" i="7059" s="1"/>
  <c r="AO261" i="7059"/>
  <c r="AP261" i="7059" s="1"/>
  <c r="P950" i="7059"/>
  <c r="Q949" i="7059"/>
  <c r="K949" i="7059" s="1"/>
  <c r="R950" i="7059" s="1"/>
  <c r="AP256" i="7059"/>
  <c r="AQ256" i="7059" s="1"/>
  <c r="AR255" i="7059" s="1"/>
  <c r="AS255" i="7059" s="1"/>
  <c r="AB249" i="7055" l="1"/>
  <c r="I260" i="7049"/>
  <c r="AB256" i="7055"/>
  <c r="AB251" i="7055"/>
  <c r="AQ261" i="7059"/>
  <c r="AR261" i="7059" s="1"/>
  <c r="AS261" i="7059" s="1"/>
  <c r="AB258" i="7055" s="1"/>
  <c r="AQ262" i="7059"/>
  <c r="AR262" i="7059" s="1"/>
  <c r="AS262" i="7059" s="1"/>
  <c r="AB259" i="7055" s="1"/>
  <c r="I257" i="7049"/>
  <c r="AB252" i="7055"/>
  <c r="AU255" i="7059"/>
  <c r="K257" i="7049" s="1"/>
  <c r="AQ257" i="7059"/>
  <c r="AR257" i="7059" s="1"/>
  <c r="AS257" i="7059" s="1"/>
  <c r="AB250" i="7055"/>
  <c r="I255" i="7049"/>
  <c r="AU253" i="7059"/>
  <c r="K255" i="7049" s="1"/>
  <c r="Z345" i="7059"/>
  <c r="U282" i="7059"/>
  <c r="AC246" i="7055"/>
  <c r="AC247" i="7055" s="1"/>
  <c r="AC248" i="7055" s="1"/>
  <c r="AC249" i="7055" s="1"/>
  <c r="Y272" i="7059"/>
  <c r="I410" i="7059"/>
  <c r="G411" i="7049"/>
  <c r="AO263" i="7059"/>
  <c r="AP263" i="7059" s="1"/>
  <c r="AQ263" i="7059" s="1"/>
  <c r="AR263" i="7059" s="1"/>
  <c r="AS263" i="7059" s="1"/>
  <c r="AO264" i="7059"/>
  <c r="AP264" i="7059" s="1"/>
  <c r="AN266" i="7059"/>
  <c r="AO265" i="7059"/>
  <c r="AP265" i="7059" s="1"/>
  <c r="Q1549" i="7059"/>
  <c r="K1549" i="7059" s="1"/>
  <c r="P1550" i="7059"/>
  <c r="I996" i="7059"/>
  <c r="M397" i="7049"/>
  <c r="P951" i="7059"/>
  <c r="Q950" i="7059"/>
  <c r="K950" i="7059" s="1"/>
  <c r="R951" i="7059" s="1"/>
  <c r="I262" i="7049"/>
  <c r="AB257" i="7055"/>
  <c r="AT271" i="7059"/>
  <c r="AC250" i="7055" l="1"/>
  <c r="I264" i="7049"/>
  <c r="AR256" i="7059"/>
  <c r="AS256" i="7059" s="1"/>
  <c r="AB253" i="7055" s="1"/>
  <c r="I263" i="7049"/>
  <c r="I997" i="7059"/>
  <c r="M398" i="7049"/>
  <c r="AO266" i="7059"/>
  <c r="AP266" i="7059" s="1"/>
  <c r="AQ266" i="7059" s="1"/>
  <c r="AR266" i="7059" s="1"/>
  <c r="AS266" i="7059" s="1"/>
  <c r="AN269" i="7059"/>
  <c r="AO268" i="7059"/>
  <c r="AP268" i="7059" s="1"/>
  <c r="AO267" i="7059"/>
  <c r="AP267" i="7059" s="1"/>
  <c r="I411" i="7059"/>
  <c r="G412" i="7049"/>
  <c r="AC251" i="7055"/>
  <c r="AC252" i="7055" s="1"/>
  <c r="AC253" i="7055" s="1"/>
  <c r="Q951" i="7059"/>
  <c r="K951" i="7059" s="1"/>
  <c r="R952" i="7059" s="1"/>
  <c r="P952" i="7059"/>
  <c r="Q1550" i="7059"/>
  <c r="K1550" i="7059" s="1"/>
  <c r="P1551" i="7059"/>
  <c r="AQ264" i="7059"/>
  <c r="AR264" i="7059" s="1"/>
  <c r="AS264" i="7059" s="1"/>
  <c r="I258" i="7049"/>
  <c r="AU256" i="7059"/>
  <c r="K258" i="7049" s="1"/>
  <c r="Z346" i="7059"/>
  <c r="AA271" i="7059"/>
  <c r="AU271" i="7059" s="1"/>
  <c r="K273" i="7049" s="1"/>
  <c r="J273" i="7049"/>
  <c r="I265" i="7049"/>
  <c r="AB260" i="7055"/>
  <c r="AT272" i="7059"/>
  <c r="AQ265" i="7059"/>
  <c r="AR265" i="7059" s="1"/>
  <c r="AS265" i="7059" s="1"/>
  <c r="V282" i="7059"/>
  <c r="U283" i="7059" s="1"/>
  <c r="I259" i="7049"/>
  <c r="AB254" i="7055"/>
  <c r="AQ267" i="7059" l="1"/>
  <c r="AR267" i="7059" s="1"/>
  <c r="AS267" i="7059" s="1"/>
  <c r="AB264" i="7055" s="1"/>
  <c r="V283" i="7059"/>
  <c r="Y274" i="7059" s="1"/>
  <c r="J274" i="7049"/>
  <c r="AA272" i="7059"/>
  <c r="AU272" i="7059" s="1"/>
  <c r="K274" i="7049" s="1"/>
  <c r="AC271" i="7059"/>
  <c r="AD271" i="7059" s="1"/>
  <c r="AE271" i="7059" s="1"/>
  <c r="AF271" i="7059" s="1"/>
  <c r="AG271" i="7059" s="1"/>
  <c r="AH271" i="7059" s="1"/>
  <c r="AI271" i="7059" s="1"/>
  <c r="AJ271" i="7059" s="1"/>
  <c r="AL271" i="7059" s="1"/>
  <c r="AM271" i="7059" s="1"/>
  <c r="AN271" i="7059" s="1"/>
  <c r="AO271" i="7059" s="1"/>
  <c r="AP271" i="7059" s="1"/>
  <c r="P953" i="7059"/>
  <c r="Q952" i="7059"/>
  <c r="K952" i="7059" s="1"/>
  <c r="R953" i="7059" s="1"/>
  <c r="AO269" i="7059"/>
  <c r="AP269" i="7059" s="1"/>
  <c r="AQ269" i="7059" s="1"/>
  <c r="AR269" i="7059" s="1"/>
  <c r="AS269" i="7059" s="1"/>
  <c r="AO270" i="7059"/>
  <c r="AP270" i="7059" s="1"/>
  <c r="Z347" i="7059"/>
  <c r="AB261" i="7055"/>
  <c r="I266" i="7049"/>
  <c r="I412" i="7059"/>
  <c r="G413" i="7049"/>
  <c r="I268" i="7049"/>
  <c r="AB263" i="7055"/>
  <c r="AC263" i="7055"/>
  <c r="P1552" i="7059"/>
  <c r="Q1551" i="7059"/>
  <c r="K1551" i="7059" s="1"/>
  <c r="AB262" i="7055"/>
  <c r="I267" i="7049"/>
  <c r="Y273" i="7059"/>
  <c r="AC254" i="7055"/>
  <c r="AC255" i="7055" s="1"/>
  <c r="AC256" i="7055" s="1"/>
  <c r="AC257" i="7055" s="1"/>
  <c r="AC258" i="7055" s="1"/>
  <c r="AC259" i="7055" s="1"/>
  <c r="AC260" i="7055" s="1"/>
  <c r="AC261" i="7055" s="1"/>
  <c r="AQ268" i="7059"/>
  <c r="AR268" i="7059" s="1"/>
  <c r="AS268" i="7059" s="1"/>
  <c r="I998" i="7059"/>
  <c r="M399" i="7049"/>
  <c r="AC264" i="7055" l="1"/>
  <c r="I269" i="7049"/>
  <c r="AQ270" i="7059"/>
  <c r="AR270" i="7059" s="1"/>
  <c r="AS270" i="7059" s="1"/>
  <c r="AB267" i="7055" s="1"/>
  <c r="AT273" i="7059"/>
  <c r="I413" i="7059"/>
  <c r="G414" i="7049"/>
  <c r="Z348" i="7059"/>
  <c r="I999" i="7059"/>
  <c r="M400" i="7049"/>
  <c r="AT274" i="7059"/>
  <c r="P954" i="7059"/>
  <c r="Q953" i="7059"/>
  <c r="K953" i="7059" s="1"/>
  <c r="R954" i="7059" s="1"/>
  <c r="AC262" i="7055"/>
  <c r="AQ271" i="7059"/>
  <c r="AR271" i="7059" s="1"/>
  <c r="AS271" i="7059" s="1"/>
  <c r="AB265" i="7055"/>
  <c r="I270" i="7049"/>
  <c r="AC265" i="7055"/>
  <c r="P1553" i="7059"/>
  <c r="Q1552" i="7059"/>
  <c r="K1552" i="7059" s="1"/>
  <c r="AB266" i="7055"/>
  <c r="I271" i="7049"/>
  <c r="AC266" i="7055"/>
  <c r="AC272" i="7059"/>
  <c r="AD272" i="7059" s="1"/>
  <c r="AE272" i="7059" s="1"/>
  <c r="AF272" i="7059" s="1"/>
  <c r="AG272" i="7059" s="1"/>
  <c r="AH272" i="7059" s="1"/>
  <c r="AI272" i="7059" s="1"/>
  <c r="AJ272" i="7059" s="1"/>
  <c r="AL272" i="7059" s="1"/>
  <c r="AM272" i="7059" s="1"/>
  <c r="AN272" i="7059" s="1"/>
  <c r="AO272" i="7059" s="1"/>
  <c r="AP272" i="7059" s="1"/>
  <c r="AQ272" i="7059" s="1"/>
  <c r="AR272" i="7059" s="1"/>
  <c r="AS272" i="7059" s="1"/>
  <c r="U284" i="7059"/>
  <c r="AC267" i="7055" l="1"/>
  <c r="AC268" i="7055" s="1"/>
  <c r="I272" i="7049"/>
  <c r="I274" i="7049"/>
  <c r="AB269" i="7055"/>
  <c r="V284" i="7059"/>
  <c r="U285" i="7059" s="1"/>
  <c r="Q954" i="7059"/>
  <c r="K954" i="7059" s="1"/>
  <c r="R955" i="7059" s="1"/>
  <c r="P955" i="7059"/>
  <c r="I1000" i="7059"/>
  <c r="M401" i="7049"/>
  <c r="I414" i="7059"/>
  <c r="G415" i="7049"/>
  <c r="Q1553" i="7059"/>
  <c r="K1553" i="7059" s="1"/>
  <c r="P1554" i="7059"/>
  <c r="J276" i="7049"/>
  <c r="AA273" i="7059"/>
  <c r="AU273" i="7059" s="1"/>
  <c r="K275" i="7049" s="1"/>
  <c r="J275" i="7049"/>
  <c r="AB268" i="7055"/>
  <c r="I273" i="7049"/>
  <c r="Z349" i="7059"/>
  <c r="AC269" i="7055" l="1"/>
  <c r="AC270" i="7055" s="1"/>
  <c r="AC273" i="7059"/>
  <c r="AD273" i="7059" s="1"/>
  <c r="AE273" i="7059" s="1"/>
  <c r="AF273" i="7059" s="1"/>
  <c r="AG273" i="7059" s="1"/>
  <c r="AH273" i="7059" s="1"/>
  <c r="AI273" i="7059" s="1"/>
  <c r="AJ273" i="7059" s="1"/>
  <c r="AL273" i="7059" s="1"/>
  <c r="AM273" i="7059" s="1"/>
  <c r="AN273" i="7059" s="1"/>
  <c r="AO273" i="7059" s="1"/>
  <c r="AP273" i="7059" s="1"/>
  <c r="AQ273" i="7059" s="1"/>
  <c r="AR273" i="7059" s="1"/>
  <c r="AS273" i="7059" s="1"/>
  <c r="AB270" i="7055" s="1"/>
  <c r="Q1554" i="7059"/>
  <c r="K1554" i="7059" s="1"/>
  <c r="P1555" i="7059"/>
  <c r="V285" i="7059"/>
  <c r="Y276" i="7059" s="1"/>
  <c r="I1001" i="7059"/>
  <c r="M402" i="7049"/>
  <c r="Y275" i="7059"/>
  <c r="Z350" i="7059"/>
  <c r="P956" i="7059"/>
  <c r="Q955" i="7059"/>
  <c r="K955" i="7059" s="1"/>
  <c r="R956" i="7059" s="1"/>
  <c r="AA274" i="7059"/>
  <c r="I415" i="7059"/>
  <c r="G416" i="7049"/>
  <c r="AC271" i="7055" l="1"/>
  <c r="I275" i="7049"/>
  <c r="Q1555" i="7059"/>
  <c r="K1555" i="7059" s="1"/>
  <c r="P1556" i="7059"/>
  <c r="Q956" i="7059"/>
  <c r="K956" i="7059" s="1"/>
  <c r="R957" i="7059" s="1"/>
  <c r="P957" i="7059"/>
  <c r="AT276" i="7059"/>
  <c r="I1002" i="7059"/>
  <c r="M403" i="7049"/>
  <c r="I416" i="7059"/>
  <c r="G417" i="7049"/>
  <c r="AT275" i="7059"/>
  <c r="AC274" i="7059"/>
  <c r="AD274" i="7059" s="1"/>
  <c r="AE274" i="7059" s="1"/>
  <c r="AF274" i="7059" s="1"/>
  <c r="AG274" i="7059" s="1"/>
  <c r="AH274" i="7059" s="1"/>
  <c r="AI274" i="7059" s="1"/>
  <c r="AJ274" i="7059" s="1"/>
  <c r="AL274" i="7059" s="1"/>
  <c r="AM274" i="7059" s="1"/>
  <c r="AN274" i="7059" s="1"/>
  <c r="AO274" i="7059" s="1"/>
  <c r="AP274" i="7059" s="1"/>
  <c r="AQ274" i="7059" s="1"/>
  <c r="AR274" i="7059" s="1"/>
  <c r="AS274" i="7059" s="1"/>
  <c r="AU274" i="7059" s="1"/>
  <c r="K276" i="7049" s="1"/>
  <c r="Z351" i="7059"/>
  <c r="U286" i="7059"/>
  <c r="AA275" i="7059" l="1"/>
  <c r="AC275" i="7059" s="1"/>
  <c r="AD275" i="7059" s="1"/>
  <c r="AE275" i="7059" s="1"/>
  <c r="AF275" i="7059" s="1"/>
  <c r="AG275" i="7059" s="1"/>
  <c r="AH275" i="7059" s="1"/>
  <c r="AI275" i="7059" s="1"/>
  <c r="AJ275" i="7059" s="1"/>
  <c r="AL275" i="7059" s="1"/>
  <c r="AM275" i="7059" s="1"/>
  <c r="AN275" i="7059" s="1"/>
  <c r="AO275" i="7059" s="1"/>
  <c r="AP275" i="7059" s="1"/>
  <c r="AQ275" i="7059" s="1"/>
  <c r="AR275" i="7059" s="1"/>
  <c r="AS275" i="7059" s="1"/>
  <c r="J277" i="7049"/>
  <c r="P958" i="7059"/>
  <c r="Q957" i="7059"/>
  <c r="K957" i="7059" s="1"/>
  <c r="R958" i="7059" s="1"/>
  <c r="V286" i="7059"/>
  <c r="U287" i="7059" s="1"/>
  <c r="I1003" i="7059"/>
  <c r="M404" i="7049"/>
  <c r="P1557" i="7059"/>
  <c r="Q1556" i="7059"/>
  <c r="K1556" i="7059" s="1"/>
  <c r="I276" i="7049"/>
  <c r="AB271" i="7055"/>
  <c r="AC272" i="7055" s="1"/>
  <c r="J278" i="7049"/>
  <c r="AA276" i="7059"/>
  <c r="Z352" i="7059"/>
  <c r="I417" i="7059"/>
  <c r="G418" i="7049"/>
  <c r="V287" i="7059" l="1"/>
  <c r="U288" i="7059" s="1"/>
  <c r="AB272" i="7055"/>
  <c r="AC273" i="7055" s="1"/>
  <c r="I277" i="7049"/>
  <c r="Q958" i="7059"/>
  <c r="K958" i="7059" s="1"/>
  <c r="R959" i="7059" s="1"/>
  <c r="P959" i="7059"/>
  <c r="I1004" i="7059"/>
  <c r="M405" i="7049"/>
  <c r="I418" i="7059"/>
  <c r="G419" i="7049"/>
  <c r="AC276" i="7059"/>
  <c r="AD276" i="7059" s="1"/>
  <c r="AE276" i="7059" s="1"/>
  <c r="AF276" i="7059" s="1"/>
  <c r="AG276" i="7059" s="1"/>
  <c r="AH276" i="7059" s="1"/>
  <c r="AI276" i="7059" s="1"/>
  <c r="AJ276" i="7059" s="1"/>
  <c r="AL276" i="7059" s="1"/>
  <c r="AM276" i="7059" s="1"/>
  <c r="AN276" i="7059" s="1"/>
  <c r="AO276" i="7059" s="1"/>
  <c r="AP276" i="7059" s="1"/>
  <c r="AQ276" i="7059" s="1"/>
  <c r="AR276" i="7059" s="1"/>
  <c r="AS276" i="7059" s="1"/>
  <c r="P1558" i="7059"/>
  <c r="Q1557" i="7059"/>
  <c r="K1557" i="7059" s="1"/>
  <c r="Y278" i="7059"/>
  <c r="Y277" i="7059"/>
  <c r="Z353" i="7059"/>
  <c r="AU275" i="7059"/>
  <c r="K277" i="7049" s="1"/>
  <c r="AB273" i="7055" l="1"/>
  <c r="I278" i="7049"/>
  <c r="AT278" i="7059"/>
  <c r="Z354" i="7059"/>
  <c r="AU276" i="7059"/>
  <c r="K278" i="7049" s="1"/>
  <c r="I1005" i="7059"/>
  <c r="M406" i="7049"/>
  <c r="AT277" i="7059"/>
  <c r="Q959" i="7059"/>
  <c r="K959" i="7059" s="1"/>
  <c r="R960" i="7059" s="1"/>
  <c r="P960" i="7059"/>
  <c r="Q1558" i="7059"/>
  <c r="K1558" i="7059" s="1"/>
  <c r="P1559" i="7059"/>
  <c r="I419" i="7059"/>
  <c r="G420" i="7049"/>
  <c r="V288" i="7059"/>
  <c r="U289" i="7059" s="1"/>
  <c r="V289" i="7059" l="1"/>
  <c r="U290" i="7059" s="1"/>
  <c r="J280" i="7049"/>
  <c r="Y279" i="7059"/>
  <c r="I1006" i="7059"/>
  <c r="M407" i="7049"/>
  <c r="AA277" i="7059"/>
  <c r="AC277" i="7059" s="1"/>
  <c r="AD277" i="7059" s="1"/>
  <c r="AE277" i="7059" s="1"/>
  <c r="AF277" i="7059" s="1"/>
  <c r="AG277" i="7059" s="1"/>
  <c r="AH277" i="7059" s="1"/>
  <c r="AI277" i="7059" s="1"/>
  <c r="AJ277" i="7059" s="1"/>
  <c r="AL277" i="7059" s="1"/>
  <c r="AM277" i="7059" s="1"/>
  <c r="AN277" i="7059" s="1"/>
  <c r="AO277" i="7059" s="1"/>
  <c r="AP277" i="7059" s="1"/>
  <c r="AQ277" i="7059" s="1"/>
  <c r="AR277" i="7059" s="1"/>
  <c r="AS277" i="7059" s="1"/>
  <c r="AC274" i="7055"/>
  <c r="J279" i="7049"/>
  <c r="I420" i="7059"/>
  <c r="G421" i="7049"/>
  <c r="P1560" i="7059"/>
  <c r="Q1559" i="7059"/>
  <c r="K1559" i="7059" s="1"/>
  <c r="P961" i="7059"/>
  <c r="Q960" i="7059"/>
  <c r="K960" i="7059" s="1"/>
  <c r="Z355" i="7059"/>
  <c r="Y280" i="7059" l="1"/>
  <c r="AT280" i="7059" s="1"/>
  <c r="I279" i="7049"/>
  <c r="AB274" i="7055"/>
  <c r="AC275" i="7055" s="1"/>
  <c r="AA278" i="7059"/>
  <c r="Q961" i="7059"/>
  <c r="K961" i="7059" s="1"/>
  <c r="P962" i="7059"/>
  <c r="I421" i="7059"/>
  <c r="G422" i="7049"/>
  <c r="AT279" i="7059"/>
  <c r="I1007" i="7059"/>
  <c r="M408" i="7049"/>
  <c r="V290" i="7059"/>
  <c r="U291" i="7059" s="1"/>
  <c r="AU277" i="7059"/>
  <c r="K279" i="7049" s="1"/>
  <c r="Z356" i="7059"/>
  <c r="P1561" i="7059"/>
  <c r="Q1560" i="7059"/>
  <c r="K1560" i="7059" s="1"/>
  <c r="V291" i="7059" l="1"/>
  <c r="Y282" i="7059" s="1"/>
  <c r="J281" i="7049"/>
  <c r="AA279" i="7059"/>
  <c r="AC279" i="7059" s="1"/>
  <c r="AD279" i="7059" s="1"/>
  <c r="AE279" i="7059" s="1"/>
  <c r="AC278" i="7059"/>
  <c r="AD278" i="7059" s="1"/>
  <c r="AE278" i="7059" s="1"/>
  <c r="AF278" i="7059" s="1"/>
  <c r="AG278" i="7059" s="1"/>
  <c r="AH278" i="7059" s="1"/>
  <c r="AI278" i="7059" s="1"/>
  <c r="AJ278" i="7059" s="1"/>
  <c r="AL278" i="7059" s="1"/>
  <c r="AM278" i="7059" s="1"/>
  <c r="AN278" i="7059" s="1"/>
  <c r="AO278" i="7059" s="1"/>
  <c r="AP278" i="7059" s="1"/>
  <c r="AQ278" i="7059" s="1"/>
  <c r="AR278" i="7059" s="1"/>
  <c r="AS278" i="7059" s="1"/>
  <c r="I1008" i="7059"/>
  <c r="M409" i="7049"/>
  <c r="J282" i="7049"/>
  <c r="Z357" i="7059"/>
  <c r="Y281" i="7059"/>
  <c r="I422" i="7059"/>
  <c r="G423" i="7049"/>
  <c r="P1562" i="7059"/>
  <c r="Q1561" i="7059"/>
  <c r="K1561" i="7059" s="1"/>
  <c r="P963" i="7059"/>
  <c r="Q962" i="7059"/>
  <c r="K962" i="7059" s="1"/>
  <c r="AF279" i="7059" l="1"/>
  <c r="AG279" i="7059" s="1"/>
  <c r="AH279" i="7059" s="1"/>
  <c r="AI279" i="7059" s="1"/>
  <c r="AJ279" i="7059" s="1"/>
  <c r="AL279" i="7059" s="1"/>
  <c r="AM279" i="7059" s="1"/>
  <c r="AN279" i="7059" s="1"/>
  <c r="AO279" i="7059" s="1"/>
  <c r="AP279" i="7059" s="1"/>
  <c r="AQ279" i="7059" s="1"/>
  <c r="AR279" i="7059" s="1"/>
  <c r="AS279" i="7059" s="1"/>
  <c r="I281" i="7049" s="1"/>
  <c r="AA280" i="7059"/>
  <c r="AC280" i="7059" s="1"/>
  <c r="AD280" i="7059" s="1"/>
  <c r="AE280" i="7059" s="1"/>
  <c r="AF280" i="7059" s="1"/>
  <c r="AG280" i="7059" s="1"/>
  <c r="AT282" i="7059"/>
  <c r="I280" i="7049"/>
  <c r="AB275" i="7055"/>
  <c r="AC276" i="7055" s="1"/>
  <c r="P1563" i="7059"/>
  <c r="Q1562" i="7059"/>
  <c r="K1562" i="7059" s="1"/>
  <c r="Z358" i="7059"/>
  <c r="AU278" i="7059"/>
  <c r="K280" i="7049" s="1"/>
  <c r="I1009" i="7059"/>
  <c r="M410" i="7049"/>
  <c r="P964" i="7059"/>
  <c r="Q963" i="7059"/>
  <c r="K963" i="7059" s="1"/>
  <c r="I423" i="7059"/>
  <c r="G424" i="7049"/>
  <c r="AT281" i="7059"/>
  <c r="U292" i="7059"/>
  <c r="AH280" i="7059" l="1"/>
  <c r="AI280" i="7059" s="1"/>
  <c r="AJ280" i="7059" s="1"/>
  <c r="AL280" i="7059" s="1"/>
  <c r="AM280" i="7059" s="1"/>
  <c r="AN280" i="7059" s="1"/>
  <c r="AO280" i="7059" s="1"/>
  <c r="AP280" i="7059" s="1"/>
  <c r="AQ280" i="7059" s="1"/>
  <c r="AR280" i="7059" s="1"/>
  <c r="AS280" i="7059" s="1"/>
  <c r="AU280" i="7059" s="1"/>
  <c r="K282" i="7049" s="1"/>
  <c r="AU279" i="7059"/>
  <c r="K281" i="7049" s="1"/>
  <c r="AB276" i="7055"/>
  <c r="AC277" i="7055" s="1"/>
  <c r="Q1563" i="7059"/>
  <c r="K1563" i="7059" s="1"/>
  <c r="P1564" i="7059"/>
  <c r="AA281" i="7059"/>
  <c r="J283" i="7049"/>
  <c r="P965" i="7059"/>
  <c r="Q964" i="7059"/>
  <c r="K964" i="7059" s="1"/>
  <c r="V292" i="7059"/>
  <c r="U293" i="7059" s="1"/>
  <c r="Z359" i="7059"/>
  <c r="I424" i="7059"/>
  <c r="G425" i="7049"/>
  <c r="I1010" i="7059"/>
  <c r="M411" i="7049"/>
  <c r="J284" i="7049"/>
  <c r="I282" i="7049" l="1"/>
  <c r="AB277" i="7055"/>
  <c r="AC278" i="7055" s="1"/>
  <c r="Z360" i="7059"/>
  <c r="P966" i="7059"/>
  <c r="Q965" i="7059"/>
  <c r="K965" i="7059" s="1"/>
  <c r="V293" i="7059"/>
  <c r="U294" i="7059" s="1"/>
  <c r="P1565" i="7059"/>
  <c r="Q1564" i="7059"/>
  <c r="K1564" i="7059" s="1"/>
  <c r="AA282" i="7059"/>
  <c r="I1011" i="7059"/>
  <c r="M412" i="7049"/>
  <c r="I425" i="7059"/>
  <c r="G426" i="7049"/>
  <c r="Y283" i="7059"/>
  <c r="AC281" i="7059"/>
  <c r="AD281" i="7059" s="1"/>
  <c r="AE281" i="7059" s="1"/>
  <c r="AF281" i="7059" s="1"/>
  <c r="AG281" i="7059" s="1"/>
  <c r="AH281" i="7059" s="1"/>
  <c r="AI281" i="7059" s="1"/>
  <c r="AJ281" i="7059" s="1"/>
  <c r="AL281" i="7059" s="1"/>
  <c r="AM281" i="7059" s="1"/>
  <c r="AN281" i="7059" s="1"/>
  <c r="AO281" i="7059" s="1"/>
  <c r="AP281" i="7059" s="1"/>
  <c r="AQ281" i="7059" s="1"/>
  <c r="AR281" i="7059" s="1"/>
  <c r="AS281" i="7059" s="1"/>
  <c r="Y284" i="7059" l="1"/>
  <c r="AT284" i="7059" s="1"/>
  <c r="V294" i="7059"/>
  <c r="U295" i="7059" s="1"/>
  <c r="I283" i="7049"/>
  <c r="AB278" i="7055"/>
  <c r="AC279" i="7055" s="1"/>
  <c r="I1012" i="7059"/>
  <c r="M413" i="7049"/>
  <c r="Q1565" i="7059"/>
  <c r="K1565" i="7059" s="1"/>
  <c r="P1566" i="7059"/>
  <c r="Z361" i="7059"/>
  <c r="AT283" i="7059"/>
  <c r="Q966" i="7059"/>
  <c r="K966" i="7059" s="1"/>
  <c r="P967" i="7059"/>
  <c r="I426" i="7059"/>
  <c r="G427" i="7049"/>
  <c r="AU281" i="7059"/>
  <c r="K283" i="7049" s="1"/>
  <c r="J286" i="7049" l="1"/>
  <c r="P1567" i="7059"/>
  <c r="Q1566" i="7059"/>
  <c r="K1566" i="7059" s="1"/>
  <c r="V295" i="7059"/>
  <c r="U296" i="7059" s="1"/>
  <c r="J285" i="7049"/>
  <c r="AA283" i="7059"/>
  <c r="P968" i="7059"/>
  <c r="Q967" i="7059"/>
  <c r="K967" i="7059" s="1"/>
  <c r="I427" i="7059"/>
  <c r="G428" i="7049"/>
  <c r="Z362" i="7059"/>
  <c r="I1013" i="7059"/>
  <c r="M414" i="7049"/>
  <c r="Y285" i="7059"/>
  <c r="Y286" i="7059" l="1"/>
  <c r="AT286" i="7059" s="1"/>
  <c r="Z363" i="7059"/>
  <c r="V296" i="7059"/>
  <c r="U297" i="7059" s="1"/>
  <c r="P1568" i="7059"/>
  <c r="Q1567" i="7059"/>
  <c r="K1567" i="7059" s="1"/>
  <c r="AT285" i="7059"/>
  <c r="AC282" i="7059"/>
  <c r="AD282" i="7059" s="1"/>
  <c r="P969" i="7059"/>
  <c r="Q968" i="7059"/>
  <c r="K968" i="7059" s="1"/>
  <c r="I1014" i="7059"/>
  <c r="M415" i="7049"/>
  <c r="I428" i="7059"/>
  <c r="G429" i="7049"/>
  <c r="AA284" i="7059"/>
  <c r="V297" i="7059" l="1"/>
  <c r="Y288" i="7059" s="1"/>
  <c r="Y287" i="7059"/>
  <c r="I429" i="7059"/>
  <c r="G430" i="7049"/>
  <c r="J287" i="7049"/>
  <c r="AA285" i="7059"/>
  <c r="AA286" i="7059" s="1"/>
  <c r="AC285" i="7059" s="1"/>
  <c r="AD285" i="7059" s="1"/>
  <c r="AC283" i="7059"/>
  <c r="AD283" i="7059" s="1"/>
  <c r="I1015" i="7059"/>
  <c r="M416" i="7049"/>
  <c r="Q969" i="7059"/>
  <c r="K969" i="7059" s="1"/>
  <c r="P970" i="7059"/>
  <c r="J288" i="7049"/>
  <c r="P1569" i="7059"/>
  <c r="Q1568" i="7059"/>
  <c r="K1568" i="7059" s="1"/>
  <c r="Z364" i="7059"/>
  <c r="U298" i="7059" l="1"/>
  <c r="V298" i="7059" s="1"/>
  <c r="U299" i="7059" s="1"/>
  <c r="AC284" i="7059"/>
  <c r="AD284" i="7059" s="1"/>
  <c r="AE282" i="7059" s="1"/>
  <c r="AF282" i="7059" s="1"/>
  <c r="Z365" i="7059"/>
  <c r="P971" i="7059"/>
  <c r="Q970" i="7059"/>
  <c r="K970" i="7059" s="1"/>
  <c r="AT288" i="7059"/>
  <c r="P1570" i="7059"/>
  <c r="Q1569" i="7059"/>
  <c r="K1569" i="7059" s="1"/>
  <c r="I1016" i="7059"/>
  <c r="M417" i="7049"/>
  <c r="I430" i="7059"/>
  <c r="G431" i="7049"/>
  <c r="AT287" i="7059"/>
  <c r="AE283" i="7059" l="1"/>
  <c r="AF283" i="7059" s="1"/>
  <c r="I1017" i="7059"/>
  <c r="M418" i="7049"/>
  <c r="P972" i="7059"/>
  <c r="Q971" i="7059"/>
  <c r="K971" i="7059" s="1"/>
  <c r="AA287" i="7059"/>
  <c r="AA288" i="7059" s="1"/>
  <c r="J289" i="7049"/>
  <c r="Y289" i="7059"/>
  <c r="Z366" i="7059"/>
  <c r="I431" i="7059"/>
  <c r="G432" i="7049"/>
  <c r="V299" i="7059"/>
  <c r="P1571" i="7059"/>
  <c r="Q1570" i="7059"/>
  <c r="K1570" i="7059" s="1"/>
  <c r="J290" i="7049"/>
  <c r="I432" i="7059" l="1"/>
  <c r="G433" i="7049"/>
  <c r="AC287" i="7059"/>
  <c r="AD287" i="7059" s="1"/>
  <c r="Q972" i="7059"/>
  <c r="K972" i="7059" s="1"/>
  <c r="P973" i="7059"/>
  <c r="Y290" i="7059"/>
  <c r="U300" i="7059"/>
  <c r="Z367" i="7059"/>
  <c r="AT289" i="7059"/>
  <c r="Q1571" i="7059"/>
  <c r="K1571" i="7059" s="1"/>
  <c r="P1572" i="7059"/>
  <c r="AC286" i="7059"/>
  <c r="AD286" i="7059" s="1"/>
  <c r="I1018" i="7059"/>
  <c r="M419" i="7049"/>
  <c r="AT290" i="7059" l="1"/>
  <c r="P1573" i="7059"/>
  <c r="Q1572" i="7059"/>
  <c r="K1572" i="7059" s="1"/>
  <c r="P974" i="7059"/>
  <c r="Q973" i="7059"/>
  <c r="K973" i="7059" s="1"/>
  <c r="Z368" i="7059"/>
  <c r="I1019" i="7059"/>
  <c r="M420" i="7049"/>
  <c r="AE284" i="7059"/>
  <c r="AF284" i="7059" s="1"/>
  <c r="AA289" i="7059"/>
  <c r="J291" i="7049"/>
  <c r="V300" i="7059"/>
  <c r="AE285" i="7059"/>
  <c r="I433" i="7059"/>
  <c r="G434" i="7049"/>
  <c r="Z369" i="7059" l="1"/>
  <c r="P1574" i="7059"/>
  <c r="Q1573" i="7059"/>
  <c r="K1573" i="7059" s="1"/>
  <c r="AF285" i="7059"/>
  <c r="J292" i="7049"/>
  <c r="AA290" i="7059"/>
  <c r="I434" i="7059"/>
  <c r="G435" i="7049"/>
  <c r="Y291" i="7059"/>
  <c r="U301" i="7059"/>
  <c r="AC288" i="7059"/>
  <c r="AD288" i="7059" s="1"/>
  <c r="I1020" i="7059"/>
  <c r="M421" i="7049"/>
  <c r="Q974" i="7059"/>
  <c r="K974" i="7059" s="1"/>
  <c r="P975" i="7059"/>
  <c r="I1021" i="7059" l="1"/>
  <c r="M422" i="7049"/>
  <c r="P1575" i="7059"/>
  <c r="Q1574" i="7059"/>
  <c r="K1574" i="7059" s="1"/>
  <c r="V301" i="7059"/>
  <c r="U302" i="7059" s="1"/>
  <c r="Q975" i="7059"/>
  <c r="K975" i="7059" s="1"/>
  <c r="P976" i="7059"/>
  <c r="AT291" i="7059"/>
  <c r="I435" i="7059"/>
  <c r="G436" i="7049"/>
  <c r="AG282" i="7059"/>
  <c r="AH282" i="7059" s="1"/>
  <c r="AE286" i="7059"/>
  <c r="AF286" i="7059" s="1"/>
  <c r="AC289" i="7059"/>
  <c r="AD289" i="7059" s="1"/>
  <c r="Z370" i="7059"/>
  <c r="AE287" i="7059" l="1"/>
  <c r="AF287" i="7059" s="1"/>
  <c r="V302" i="7059"/>
  <c r="U303" i="7059" s="1"/>
  <c r="I436" i="7059"/>
  <c r="G437" i="7049"/>
  <c r="J293" i="7049"/>
  <c r="AA291" i="7059"/>
  <c r="Y292" i="7059"/>
  <c r="I1022" i="7059"/>
  <c r="M423" i="7049"/>
  <c r="Z371" i="7059"/>
  <c r="Q1575" i="7059"/>
  <c r="K1575" i="7059" s="1"/>
  <c r="P1576" i="7059"/>
  <c r="AG283" i="7059"/>
  <c r="AH283" i="7059" s="1"/>
  <c r="P977" i="7059"/>
  <c r="Q976" i="7059"/>
  <c r="K976" i="7059" s="1"/>
  <c r="Y293" i="7059" l="1"/>
  <c r="AT293" i="7059" s="1"/>
  <c r="I1023" i="7059"/>
  <c r="M424" i="7049"/>
  <c r="AC290" i="7059"/>
  <c r="AD290" i="7059" s="1"/>
  <c r="AT292" i="7059"/>
  <c r="AG284" i="7059"/>
  <c r="AH284" i="7059" s="1"/>
  <c r="Q977" i="7059"/>
  <c r="K977" i="7059" s="1"/>
  <c r="P978" i="7059"/>
  <c r="V303" i="7059"/>
  <c r="U304" i="7059" s="1"/>
  <c r="Z372" i="7059"/>
  <c r="P1577" i="7059"/>
  <c r="Q1576" i="7059"/>
  <c r="K1576" i="7059" s="1"/>
  <c r="I437" i="7059"/>
  <c r="G438" i="7049"/>
  <c r="Z373" i="7059" l="1"/>
  <c r="V304" i="7059"/>
  <c r="U305" i="7059" s="1"/>
  <c r="P1578" i="7059"/>
  <c r="Q1577" i="7059"/>
  <c r="K1577" i="7059" s="1"/>
  <c r="Y294" i="7059"/>
  <c r="J295" i="7049"/>
  <c r="I1024" i="7059"/>
  <c r="M425" i="7049"/>
  <c r="I438" i="7059"/>
  <c r="G439" i="7049"/>
  <c r="Q978" i="7059"/>
  <c r="K978" i="7059" s="1"/>
  <c r="P979" i="7059"/>
  <c r="AA292" i="7059"/>
  <c r="AA293" i="7059" s="1"/>
  <c r="J294" i="7049"/>
  <c r="AE288" i="7059"/>
  <c r="AF288" i="7059" s="1"/>
  <c r="Y295" i="7059" l="1"/>
  <c r="AT295" i="7059" s="1"/>
  <c r="AG285" i="7059"/>
  <c r="AH285" i="7059" s="1"/>
  <c r="V305" i="7059"/>
  <c r="P980" i="7059"/>
  <c r="Q979" i="7059"/>
  <c r="K979" i="7059" s="1"/>
  <c r="I1025" i="7059"/>
  <c r="M426" i="7049"/>
  <c r="P1579" i="7059"/>
  <c r="Q1578" i="7059"/>
  <c r="K1578" i="7059" s="1"/>
  <c r="AC291" i="7059"/>
  <c r="AD291" i="7059" s="1"/>
  <c r="I439" i="7059"/>
  <c r="G440" i="7049"/>
  <c r="AC292" i="7059"/>
  <c r="AD292" i="7059" s="1"/>
  <c r="AT294" i="7059"/>
  <c r="Z374" i="7059"/>
  <c r="AE289" i="7059" l="1"/>
  <c r="AF289" i="7059" s="1"/>
  <c r="P981" i="7059"/>
  <c r="Q980" i="7059"/>
  <c r="K980" i="7059" s="1"/>
  <c r="J297" i="7049"/>
  <c r="Y296" i="7059"/>
  <c r="AE290" i="7059"/>
  <c r="I1026" i="7059"/>
  <c r="M427" i="7049"/>
  <c r="Z375" i="7059"/>
  <c r="J296" i="7049"/>
  <c r="AA294" i="7059"/>
  <c r="I440" i="7059"/>
  <c r="G441" i="7049"/>
  <c r="Q1579" i="7059"/>
  <c r="K1579" i="7059" s="1"/>
  <c r="P1580" i="7059"/>
  <c r="U306" i="7059"/>
  <c r="AF290" i="7059" l="1"/>
  <c r="I441" i="7059"/>
  <c r="G442" i="7049"/>
  <c r="P1581" i="7059"/>
  <c r="Q1580" i="7059"/>
  <c r="K1580" i="7059" s="1"/>
  <c r="Z376" i="7059"/>
  <c r="P982" i="7059"/>
  <c r="Q981" i="7059"/>
  <c r="K981" i="7059" s="1"/>
  <c r="AG287" i="7059"/>
  <c r="AT296" i="7059"/>
  <c r="V306" i="7059"/>
  <c r="U307" i="7059" s="1"/>
  <c r="AC293" i="7059"/>
  <c r="AD293" i="7059" s="1"/>
  <c r="I1027" i="7059"/>
  <c r="M428" i="7049"/>
  <c r="AA295" i="7059"/>
  <c r="AG286" i="7059"/>
  <c r="AH286" i="7059" s="1"/>
  <c r="AH287" i="7059" l="1"/>
  <c r="AI283" i="7059" s="1"/>
  <c r="AA296" i="7059"/>
  <c r="AC295" i="7059" s="1"/>
  <c r="AD295" i="7059" s="1"/>
  <c r="J298" i="7049"/>
  <c r="Q982" i="7059"/>
  <c r="K982" i="7059" s="1"/>
  <c r="P983" i="7059"/>
  <c r="P1582" i="7059"/>
  <c r="Q1581" i="7059"/>
  <c r="K1581" i="7059" s="1"/>
  <c r="AE291" i="7059"/>
  <c r="AF291" i="7059" s="1"/>
  <c r="V307" i="7059"/>
  <c r="Y298" i="7059" s="1"/>
  <c r="AC294" i="7059"/>
  <c r="AD294" i="7059" s="1"/>
  <c r="AI282" i="7059"/>
  <c r="AJ282" i="7059" s="1"/>
  <c r="I1028" i="7059"/>
  <c r="M429" i="7049"/>
  <c r="Y297" i="7059"/>
  <c r="Z377" i="7059"/>
  <c r="I442" i="7059"/>
  <c r="G443" i="7049"/>
  <c r="U308" i="7059" l="1"/>
  <c r="V308" i="7059" s="1"/>
  <c r="U309" i="7059" s="1"/>
  <c r="AJ283" i="7059"/>
  <c r="I1029" i="7059"/>
  <c r="M430" i="7049"/>
  <c r="AE292" i="7059"/>
  <c r="AF292" i="7059" s="1"/>
  <c r="I443" i="7059"/>
  <c r="G444" i="7049"/>
  <c r="AT298" i="7059"/>
  <c r="AE293" i="7059"/>
  <c r="Z378" i="7059"/>
  <c r="P1583" i="7059"/>
  <c r="Q1582" i="7059"/>
  <c r="K1582" i="7059" s="1"/>
  <c r="AT297" i="7059"/>
  <c r="AG288" i="7059"/>
  <c r="AH288" i="7059" s="1"/>
  <c r="Q983" i="7059"/>
  <c r="K983" i="7059" s="1"/>
  <c r="P984" i="7059"/>
  <c r="AF293" i="7059" l="1"/>
  <c r="AG290" i="7059" s="1"/>
  <c r="I444" i="7059"/>
  <c r="G445" i="7049"/>
  <c r="J300" i="7049"/>
  <c r="V309" i="7059"/>
  <c r="U310" i="7059" s="1"/>
  <c r="AI284" i="7059"/>
  <c r="AJ284" i="7059" s="1"/>
  <c r="Q984" i="7059"/>
  <c r="K984" i="7059" s="1"/>
  <c r="P985" i="7059"/>
  <c r="P1584" i="7059"/>
  <c r="Q1583" i="7059"/>
  <c r="K1583" i="7059" s="1"/>
  <c r="Y299" i="7059"/>
  <c r="I1030" i="7059"/>
  <c r="M431" i="7049"/>
  <c r="AA297" i="7059"/>
  <c r="AA298" i="7059" s="1"/>
  <c r="J299" i="7049"/>
  <c r="Z379" i="7059"/>
  <c r="AG289" i="7059"/>
  <c r="AH289" i="7059" s="1"/>
  <c r="Y300" i="7059" l="1"/>
  <c r="AT300" i="7059" s="1"/>
  <c r="AC297" i="7059"/>
  <c r="AD297" i="7059" s="1"/>
  <c r="AC296" i="7059"/>
  <c r="AD296" i="7059" s="1"/>
  <c r="AI285" i="7059"/>
  <c r="AJ285" i="7059" s="1"/>
  <c r="Q985" i="7059"/>
  <c r="K985" i="7059" s="1"/>
  <c r="P986" i="7059"/>
  <c r="I1031" i="7059"/>
  <c r="M432" i="7049"/>
  <c r="AT299" i="7059"/>
  <c r="V310" i="7059"/>
  <c r="U311" i="7059" s="1"/>
  <c r="Z380" i="7059"/>
  <c r="AH290" i="7059"/>
  <c r="Q1584" i="7059"/>
  <c r="K1584" i="7059" s="1"/>
  <c r="P1585" i="7059"/>
  <c r="I445" i="7059"/>
  <c r="G446" i="7049"/>
  <c r="P987" i="7059" l="1"/>
  <c r="Q986" i="7059"/>
  <c r="K986" i="7059" s="1"/>
  <c r="V311" i="7059"/>
  <c r="AE295" i="7059"/>
  <c r="J302" i="7049"/>
  <c r="J301" i="7049"/>
  <c r="AA299" i="7059"/>
  <c r="Z381" i="7059"/>
  <c r="AE294" i="7059"/>
  <c r="AF294" i="7059" s="1"/>
  <c r="P1586" i="7059"/>
  <c r="Q1585" i="7059"/>
  <c r="K1585" i="7059" s="1"/>
  <c r="AI286" i="7059"/>
  <c r="AJ286" i="7059" s="1"/>
  <c r="Y301" i="7059"/>
  <c r="I446" i="7059"/>
  <c r="G447" i="7049"/>
  <c r="I1032" i="7059"/>
  <c r="M433" i="7049"/>
  <c r="I1033" i="7059" l="1"/>
  <c r="M434" i="7049"/>
  <c r="AT301" i="7059"/>
  <c r="Q1586" i="7059"/>
  <c r="K1586" i="7059" s="1"/>
  <c r="P1587" i="7059"/>
  <c r="Z382" i="7059"/>
  <c r="Y302" i="7059"/>
  <c r="AG291" i="7059"/>
  <c r="AH291" i="7059" s="1"/>
  <c r="AC298" i="7059"/>
  <c r="AD298" i="7059" s="1"/>
  <c r="AF295" i="7059"/>
  <c r="P988" i="7059"/>
  <c r="Q987" i="7059"/>
  <c r="K987" i="7059" s="1"/>
  <c r="AL282" i="7059"/>
  <c r="AM282" i="7059" s="1"/>
  <c r="I447" i="7059"/>
  <c r="G448" i="7049"/>
  <c r="AA300" i="7059"/>
  <c r="U312" i="7059"/>
  <c r="J303" i="7049" l="1"/>
  <c r="AA301" i="7059"/>
  <c r="AC300" i="7059" s="1"/>
  <c r="AD300" i="7059" s="1"/>
  <c r="P989" i="7059"/>
  <c r="Q988" i="7059"/>
  <c r="K988" i="7059" s="1"/>
  <c r="AI287" i="7059"/>
  <c r="AJ287" i="7059" s="1"/>
  <c r="Z383" i="7059"/>
  <c r="AE296" i="7059"/>
  <c r="AF296" i="7059" s="1"/>
  <c r="Q1587" i="7059"/>
  <c r="K1587" i="7059" s="1"/>
  <c r="P1588" i="7059"/>
  <c r="V312" i="7059"/>
  <c r="I448" i="7059"/>
  <c r="G449" i="7049"/>
  <c r="AG292" i="7059"/>
  <c r="AH292" i="7059" s="1"/>
  <c r="AT302" i="7059"/>
  <c r="I1034" i="7059"/>
  <c r="M435" i="7049"/>
  <c r="AC299" i="7059"/>
  <c r="AD299" i="7059" s="1"/>
  <c r="AE298" i="7059" l="1"/>
  <c r="I449" i="7059"/>
  <c r="G450" i="7049"/>
  <c r="P1589" i="7059"/>
  <c r="Q1588" i="7059"/>
  <c r="K1588" i="7059" s="1"/>
  <c r="Y303" i="7059"/>
  <c r="Z384" i="7059"/>
  <c r="AI288" i="7059"/>
  <c r="AJ288" i="7059" s="1"/>
  <c r="AL283" i="7059"/>
  <c r="AM283" i="7059" s="1"/>
  <c r="AA302" i="7059"/>
  <c r="J304" i="7049"/>
  <c r="Q989" i="7059"/>
  <c r="K989" i="7059" s="1"/>
  <c r="P990" i="7059"/>
  <c r="I1035" i="7059"/>
  <c r="M436" i="7049"/>
  <c r="AG293" i="7059"/>
  <c r="AH293" i="7059" s="1"/>
  <c r="AE297" i="7059"/>
  <c r="AF297" i="7059" s="1"/>
  <c r="U313" i="7059"/>
  <c r="P991" i="7059" l="1"/>
  <c r="Q990" i="7059"/>
  <c r="K990" i="7059" s="1"/>
  <c r="AI289" i="7059"/>
  <c r="AJ289" i="7059" s="1"/>
  <c r="V313" i="7059"/>
  <c r="U314" i="7059" s="1"/>
  <c r="AG294" i="7059"/>
  <c r="AH294" i="7059" s="1"/>
  <c r="Z385" i="7059"/>
  <c r="AT303" i="7059"/>
  <c r="I450" i="7059"/>
  <c r="G451" i="7049"/>
  <c r="I1036" i="7059"/>
  <c r="M437" i="7049"/>
  <c r="Q1589" i="7059"/>
  <c r="K1589" i="7059" s="1"/>
  <c r="P1590" i="7059"/>
  <c r="AC301" i="7059"/>
  <c r="AD301" i="7059" s="1"/>
  <c r="AL284" i="7059"/>
  <c r="AM284" i="7059" s="1"/>
  <c r="AF298" i="7059"/>
  <c r="I451" i="7059" l="1"/>
  <c r="G452" i="7049"/>
  <c r="AE299" i="7059"/>
  <c r="AF299" i="7059" s="1"/>
  <c r="AA303" i="7059"/>
  <c r="J305" i="7049"/>
  <c r="V314" i="7059"/>
  <c r="U315" i="7059" s="1"/>
  <c r="Z386" i="7059"/>
  <c r="AG295" i="7059"/>
  <c r="AH295" i="7059" s="1"/>
  <c r="I1037" i="7059"/>
  <c r="M438" i="7049"/>
  <c r="AI290" i="7059"/>
  <c r="AJ290" i="7059" s="1"/>
  <c r="Y304" i="7059"/>
  <c r="P1591" i="7059"/>
  <c r="Q1590" i="7059"/>
  <c r="K1590" i="7059" s="1"/>
  <c r="AL285" i="7059"/>
  <c r="AM285" i="7059" s="1"/>
  <c r="P992" i="7059"/>
  <c r="Q991" i="7059"/>
  <c r="K991" i="7059" s="1"/>
  <c r="Y305" i="7059" l="1"/>
  <c r="AT305" i="7059" s="1"/>
  <c r="AC302" i="7059"/>
  <c r="AD302" i="7059" s="1"/>
  <c r="Q1591" i="7059"/>
  <c r="K1591" i="7059" s="1"/>
  <c r="P1592" i="7059"/>
  <c r="AT304" i="7059"/>
  <c r="I1038" i="7059"/>
  <c r="M439" i="7049"/>
  <c r="AG296" i="7059"/>
  <c r="AH296" i="7059" s="1"/>
  <c r="AN282" i="7059"/>
  <c r="AO282" i="7059" s="1"/>
  <c r="AL286" i="7059"/>
  <c r="AM286" i="7059" s="1"/>
  <c r="Z387" i="7059"/>
  <c r="V315" i="7059"/>
  <c r="U316" i="7059" s="1"/>
  <c r="Q992" i="7059"/>
  <c r="K992" i="7059" s="1"/>
  <c r="P993" i="7059"/>
  <c r="AI291" i="7059"/>
  <c r="AJ291" i="7059" s="1"/>
  <c r="I452" i="7059"/>
  <c r="G453" i="7049"/>
  <c r="Q1592" i="7059" l="1"/>
  <c r="K1592" i="7059" s="1"/>
  <c r="P1593" i="7059"/>
  <c r="AL287" i="7059"/>
  <c r="AM287" i="7059" s="1"/>
  <c r="AN283" i="7059"/>
  <c r="AO283" i="7059" s="1"/>
  <c r="AI292" i="7059"/>
  <c r="AJ292" i="7059" s="1"/>
  <c r="I1039" i="7059"/>
  <c r="M440" i="7049"/>
  <c r="Q993" i="7059"/>
  <c r="K993" i="7059" s="1"/>
  <c r="P994" i="7059"/>
  <c r="J307" i="7049"/>
  <c r="Z388" i="7059"/>
  <c r="V316" i="7059"/>
  <c r="U317" i="7059" s="1"/>
  <c r="I453" i="7059"/>
  <c r="G454" i="7049"/>
  <c r="Y306" i="7059"/>
  <c r="AA304" i="7059"/>
  <c r="J306" i="7049"/>
  <c r="AE300" i="7059"/>
  <c r="AF300" i="7059" s="1"/>
  <c r="Y307" i="7059" l="1"/>
  <c r="AT307" i="7059" s="1"/>
  <c r="AC303" i="7059"/>
  <c r="AD303" i="7059" s="1"/>
  <c r="I454" i="7059"/>
  <c r="G455" i="7049"/>
  <c r="Z389" i="7059"/>
  <c r="Q994" i="7059"/>
  <c r="K994" i="7059" s="1"/>
  <c r="P995" i="7059"/>
  <c r="AL288" i="7059"/>
  <c r="AM288" i="7059" s="1"/>
  <c r="AN284" i="7059"/>
  <c r="AO284" i="7059" s="1"/>
  <c r="AG297" i="7059"/>
  <c r="AH297" i="7059" s="1"/>
  <c r="V317" i="7059"/>
  <c r="AA305" i="7059"/>
  <c r="AC304" i="7059" s="1"/>
  <c r="AD304" i="7059" s="1"/>
  <c r="P1594" i="7059"/>
  <c r="Q1593" i="7059"/>
  <c r="K1593" i="7059" s="1"/>
  <c r="AT306" i="7059"/>
  <c r="I1040" i="7059"/>
  <c r="M441" i="7049"/>
  <c r="I1041" i="7059" l="1"/>
  <c r="M442" i="7049"/>
  <c r="AE302" i="7059"/>
  <c r="Y308" i="7059"/>
  <c r="AP282" i="7059"/>
  <c r="AQ282" i="7059" s="1"/>
  <c r="Q995" i="7059"/>
  <c r="K995" i="7059" s="1"/>
  <c r="P996" i="7059"/>
  <c r="AA306" i="7059"/>
  <c r="AC305" i="7059" s="1"/>
  <c r="AD305" i="7059" s="1"/>
  <c r="AE303" i="7059" s="1"/>
  <c r="J308" i="7049"/>
  <c r="U318" i="7059"/>
  <c r="I455" i="7059"/>
  <c r="G456" i="7049"/>
  <c r="P1595" i="7059"/>
  <c r="Q1594" i="7059"/>
  <c r="K1594" i="7059" s="1"/>
  <c r="AI293" i="7059"/>
  <c r="AJ293" i="7059" s="1"/>
  <c r="AN285" i="7059"/>
  <c r="AO285" i="7059" s="1"/>
  <c r="AE301" i="7059"/>
  <c r="AF301" i="7059" s="1"/>
  <c r="J309" i="7049"/>
  <c r="Z390" i="7059"/>
  <c r="AF303" i="7059" l="1"/>
  <c r="AF302" i="7059"/>
  <c r="AA307" i="7059"/>
  <c r="AC306" i="7059" s="1"/>
  <c r="AD306" i="7059" s="1"/>
  <c r="I456" i="7059"/>
  <c r="G457" i="7049"/>
  <c r="AG299" i="7059"/>
  <c r="AP283" i="7059"/>
  <c r="AQ283" i="7059" s="1"/>
  <c r="AR282" i="7059" s="1"/>
  <c r="AS282" i="7059" s="1"/>
  <c r="AT308" i="7059"/>
  <c r="Z391" i="7059"/>
  <c r="P1596" i="7059"/>
  <c r="Q1595" i="7059"/>
  <c r="K1595" i="7059" s="1"/>
  <c r="V318" i="7059"/>
  <c r="U319" i="7059" s="1"/>
  <c r="AG298" i="7059"/>
  <c r="AH298" i="7059" s="1"/>
  <c r="AL289" i="7059"/>
  <c r="AM289" i="7059" s="1"/>
  <c r="P997" i="7059"/>
  <c r="Q996" i="7059"/>
  <c r="K996" i="7059" s="1"/>
  <c r="I1042" i="7059"/>
  <c r="M443" i="7049"/>
  <c r="AG300" i="7059" l="1"/>
  <c r="AH300" i="7059" s="1"/>
  <c r="AI294" i="7059"/>
  <c r="AJ294" i="7059" s="1"/>
  <c r="V319" i="7059"/>
  <c r="U320" i="7059" s="1"/>
  <c r="P998" i="7059"/>
  <c r="Q997" i="7059"/>
  <c r="K997" i="7059" s="1"/>
  <c r="R998" i="7059" s="1"/>
  <c r="Y309" i="7059"/>
  <c r="AB279" i="7055"/>
  <c r="AC280" i="7055" s="1"/>
  <c r="I284" i="7049"/>
  <c r="AU282" i="7059"/>
  <c r="K284" i="7049" s="1"/>
  <c r="I457" i="7059"/>
  <c r="G458" i="7049"/>
  <c r="AN286" i="7059"/>
  <c r="AO286" i="7059" s="1"/>
  <c r="Z392" i="7059"/>
  <c r="AH299" i="7059"/>
  <c r="I1043" i="7059"/>
  <c r="M444" i="7049"/>
  <c r="AE304" i="7059"/>
  <c r="AF304" i="7059" s="1"/>
  <c r="AG301" i="7059" s="1"/>
  <c r="AH301" i="7059" s="1"/>
  <c r="Q1596" i="7059"/>
  <c r="K1596" i="7059" s="1"/>
  <c r="P1597" i="7059"/>
  <c r="J310" i="7049"/>
  <c r="AA308" i="7059"/>
  <c r="V320" i="7059" l="1"/>
  <c r="U321" i="7059" s="1"/>
  <c r="I1044" i="7059"/>
  <c r="M445" i="7049"/>
  <c r="Z393" i="7059"/>
  <c r="I458" i="7059"/>
  <c r="G459" i="7049"/>
  <c r="AT309" i="7059"/>
  <c r="AI297" i="7059"/>
  <c r="AI296" i="7059"/>
  <c r="AI295" i="7059"/>
  <c r="AJ295" i="7059" s="1"/>
  <c r="AP284" i="7059"/>
  <c r="AQ284" i="7059" s="1"/>
  <c r="Y310" i="7059"/>
  <c r="AL290" i="7059"/>
  <c r="AM290" i="7059" s="1"/>
  <c r="AC307" i="7059"/>
  <c r="AD307" i="7059" s="1"/>
  <c r="P1598" i="7059"/>
  <c r="Q1597" i="7059"/>
  <c r="K1597" i="7059" s="1"/>
  <c r="P999" i="7059"/>
  <c r="Q998" i="7059"/>
  <c r="K998" i="7059" s="1"/>
  <c r="R999" i="7059" s="1"/>
  <c r="Y311" i="7059" l="1"/>
  <c r="AT311" i="7059" s="1"/>
  <c r="AJ296" i="7059"/>
  <c r="AL292" i="7059" s="1"/>
  <c r="P1599" i="7059"/>
  <c r="Q1598" i="7059"/>
  <c r="K1598" i="7059" s="1"/>
  <c r="AJ297" i="7059"/>
  <c r="AL291" i="7059"/>
  <c r="AM291" i="7059" s="1"/>
  <c r="I459" i="7059"/>
  <c r="G460" i="7049"/>
  <c r="I1045" i="7059"/>
  <c r="M446" i="7049"/>
  <c r="AE305" i="7059"/>
  <c r="AF305" i="7059" s="1"/>
  <c r="AT310" i="7059"/>
  <c r="AA309" i="7059"/>
  <c r="J311" i="7049"/>
  <c r="V321" i="7059"/>
  <c r="Y312" i="7059" s="1"/>
  <c r="P1000" i="7059"/>
  <c r="Q999" i="7059"/>
  <c r="K999" i="7059" s="1"/>
  <c r="R1000" i="7059" s="1"/>
  <c r="AN287" i="7059"/>
  <c r="AO287" i="7059" s="1"/>
  <c r="AR283" i="7059"/>
  <c r="AS283" i="7059" s="1"/>
  <c r="Z394" i="7059"/>
  <c r="AM292" i="7059" l="1"/>
  <c r="AN289" i="7059" s="1"/>
  <c r="AT312" i="7059"/>
  <c r="Z395" i="7059"/>
  <c r="I460" i="7059"/>
  <c r="G461" i="7049"/>
  <c r="AB280" i="7055"/>
  <c r="AC281" i="7055" s="1"/>
  <c r="I285" i="7049"/>
  <c r="AU283" i="7059"/>
  <c r="K285" i="7049" s="1"/>
  <c r="J312" i="7049"/>
  <c r="AA310" i="7059"/>
  <c r="AA311" i="7059" s="1"/>
  <c r="J313" i="7049"/>
  <c r="P1001" i="7059"/>
  <c r="Q1000" i="7059"/>
  <c r="K1000" i="7059" s="1"/>
  <c r="R1001" i="7059" s="1"/>
  <c r="I1046" i="7059"/>
  <c r="M447" i="7049"/>
  <c r="AP285" i="7059"/>
  <c r="AQ285" i="7059" s="1"/>
  <c r="U322" i="7059"/>
  <c r="AC308" i="7059"/>
  <c r="AD308" i="7059" s="1"/>
  <c r="AG302" i="7059"/>
  <c r="AH302" i="7059" s="1"/>
  <c r="AN288" i="7059"/>
  <c r="AO288" i="7059" s="1"/>
  <c r="AL293" i="7059"/>
  <c r="AM293" i="7059" s="1"/>
  <c r="P1600" i="7059"/>
  <c r="Q1599" i="7059"/>
  <c r="K1599" i="7059" s="1"/>
  <c r="AN290" i="7059" l="1"/>
  <c r="AO290" i="7059" s="1"/>
  <c r="V322" i="7059"/>
  <c r="Z396" i="7059"/>
  <c r="AP286" i="7059"/>
  <c r="AQ286" i="7059" s="1"/>
  <c r="AR285" i="7059" s="1"/>
  <c r="AS285" i="7059" s="1"/>
  <c r="AC309" i="7059"/>
  <c r="AD309" i="7059" s="1"/>
  <c r="AC310" i="7059"/>
  <c r="AD310" i="7059" s="1"/>
  <c r="I461" i="7059"/>
  <c r="G462" i="7049"/>
  <c r="J314" i="7049"/>
  <c r="AA312" i="7059"/>
  <c r="AI298" i="7059"/>
  <c r="AJ298" i="7059" s="1"/>
  <c r="AR284" i="7059"/>
  <c r="AS284" i="7059" s="1"/>
  <c r="I1047" i="7059"/>
  <c r="M448" i="7049"/>
  <c r="Q1600" i="7059"/>
  <c r="K1600" i="7059" s="1"/>
  <c r="P1601" i="7059"/>
  <c r="AE306" i="7059"/>
  <c r="AF306" i="7059" s="1"/>
  <c r="P1002" i="7059"/>
  <c r="Q1001" i="7059"/>
  <c r="K1001" i="7059" s="1"/>
  <c r="R1002" i="7059" s="1"/>
  <c r="AO289" i="7059"/>
  <c r="AG303" i="7059" l="1"/>
  <c r="AH303" i="7059" s="1"/>
  <c r="AE307" i="7059"/>
  <c r="AF307" i="7059" s="1"/>
  <c r="Y313" i="7059"/>
  <c r="AE308" i="7059"/>
  <c r="Z397" i="7059"/>
  <c r="P1602" i="7059"/>
  <c r="Q1601" i="7059"/>
  <c r="K1601" i="7059" s="1"/>
  <c r="I286" i="7049"/>
  <c r="AB281" i="7055"/>
  <c r="AC282" i="7055" s="1"/>
  <c r="AU284" i="7059"/>
  <c r="K286" i="7049" s="1"/>
  <c r="I462" i="7059"/>
  <c r="G463" i="7049"/>
  <c r="AP287" i="7059"/>
  <c r="AQ287" i="7059" s="1"/>
  <c r="AR286" i="7059" s="1"/>
  <c r="AS286" i="7059" s="1"/>
  <c r="AL294" i="7059"/>
  <c r="AM294" i="7059" s="1"/>
  <c r="I1048" i="7059"/>
  <c r="M449" i="7049"/>
  <c r="U323" i="7059"/>
  <c r="P1003" i="7059"/>
  <c r="Q1002" i="7059"/>
  <c r="K1002" i="7059" s="1"/>
  <c r="R1003" i="7059" s="1"/>
  <c r="I287" i="7049"/>
  <c r="AB282" i="7055"/>
  <c r="AU285" i="7059"/>
  <c r="K287" i="7049" s="1"/>
  <c r="AC311" i="7059"/>
  <c r="AD311" i="7059" s="1"/>
  <c r="AE309" i="7059" s="1"/>
  <c r="AP288" i="7059"/>
  <c r="AC283" i="7055" l="1"/>
  <c r="AF309" i="7059"/>
  <c r="I288" i="7049"/>
  <c r="AB283" i="7055"/>
  <c r="AU286" i="7059"/>
  <c r="K288" i="7049" s="1"/>
  <c r="AG304" i="7059"/>
  <c r="AH304" i="7059" s="1"/>
  <c r="Z398" i="7059"/>
  <c r="I1049" i="7059"/>
  <c r="M450" i="7049"/>
  <c r="I463" i="7059"/>
  <c r="G464" i="7049"/>
  <c r="AI299" i="7059"/>
  <c r="AJ299" i="7059" s="1"/>
  <c r="V323" i="7059"/>
  <c r="AT313" i="7059"/>
  <c r="AQ288" i="7059"/>
  <c r="AR287" i="7059" s="1"/>
  <c r="AS287" i="7059" s="1"/>
  <c r="P1004" i="7059"/>
  <c r="Q1003" i="7059"/>
  <c r="K1003" i="7059" s="1"/>
  <c r="R1004" i="7059" s="1"/>
  <c r="AN291" i="7059"/>
  <c r="AO291" i="7059" s="1"/>
  <c r="Q1602" i="7059"/>
  <c r="K1602" i="7059" s="1"/>
  <c r="P1603" i="7059"/>
  <c r="AF308" i="7059"/>
  <c r="AC284" i="7055" l="1"/>
  <c r="Z399" i="7059"/>
  <c r="J315" i="7049"/>
  <c r="AA313" i="7059"/>
  <c r="I289" i="7049"/>
  <c r="AB284" i="7055"/>
  <c r="AU287" i="7059"/>
  <c r="K289" i="7049" s="1"/>
  <c r="P1005" i="7059"/>
  <c r="Q1004" i="7059"/>
  <c r="K1004" i="7059" s="1"/>
  <c r="R1005" i="7059" s="1"/>
  <c r="I1050" i="7059"/>
  <c r="M451" i="7049"/>
  <c r="AI300" i="7059"/>
  <c r="AJ300" i="7059" s="1"/>
  <c r="AG305" i="7059"/>
  <c r="AH305" i="7059" s="1"/>
  <c r="Y314" i="7059"/>
  <c r="I464" i="7059"/>
  <c r="G465" i="7049"/>
  <c r="Q1603" i="7059"/>
  <c r="K1603" i="7059" s="1"/>
  <c r="P1604" i="7059"/>
  <c r="AL295" i="7059"/>
  <c r="AM295" i="7059" s="1"/>
  <c r="AG306" i="7059"/>
  <c r="AP289" i="7059"/>
  <c r="AQ289" i="7059" s="1"/>
  <c r="AR288" i="7059" s="1"/>
  <c r="AS288" i="7059" s="1"/>
  <c r="U324" i="7059"/>
  <c r="AC285" i="7055" l="1"/>
  <c r="V324" i="7059"/>
  <c r="U325" i="7059" s="1"/>
  <c r="AT314" i="7059"/>
  <c r="I1051" i="7059"/>
  <c r="M452" i="7049"/>
  <c r="AC312" i="7059"/>
  <c r="AD312" i="7059" s="1"/>
  <c r="AN292" i="7059"/>
  <c r="AO292" i="7059" s="1"/>
  <c r="I465" i="7059"/>
  <c r="G466" i="7049"/>
  <c r="AH306" i="7059"/>
  <c r="I290" i="7049"/>
  <c r="AB285" i="7055"/>
  <c r="AU288" i="7059"/>
  <c r="K290" i="7049" s="1"/>
  <c r="AL296" i="7059"/>
  <c r="AM296" i="7059" s="1"/>
  <c r="Q1604" i="7059"/>
  <c r="K1604" i="7059" s="1"/>
  <c r="P1605" i="7059"/>
  <c r="AI301" i="7059"/>
  <c r="AJ301" i="7059" s="1"/>
  <c r="Q1005" i="7059"/>
  <c r="K1005" i="7059" s="1"/>
  <c r="R1006" i="7059" s="1"/>
  <c r="P1006" i="7059"/>
  <c r="Z400" i="7059"/>
  <c r="AC286" i="7055" l="1"/>
  <c r="J316" i="7049"/>
  <c r="AA314" i="7059"/>
  <c r="AL297" i="7059"/>
  <c r="AM297" i="7059" s="1"/>
  <c r="AE310" i="7059"/>
  <c r="AF310" i="7059" s="1"/>
  <c r="Z401" i="7059"/>
  <c r="I466" i="7059"/>
  <c r="G467" i="7049"/>
  <c r="AP290" i="7059"/>
  <c r="AQ290" i="7059" s="1"/>
  <c r="V325" i="7059"/>
  <c r="U326" i="7059" s="1"/>
  <c r="AN293" i="7059"/>
  <c r="AO293" i="7059" s="1"/>
  <c r="P1007" i="7059"/>
  <c r="Q1006" i="7059"/>
  <c r="K1006" i="7059" s="1"/>
  <c r="R1007" i="7059" s="1"/>
  <c r="P1606" i="7059"/>
  <c r="Q1605" i="7059"/>
  <c r="K1605" i="7059" s="1"/>
  <c r="AI302" i="7059"/>
  <c r="AJ302" i="7059" s="1"/>
  <c r="I1052" i="7059"/>
  <c r="M453" i="7049"/>
  <c r="Y315" i="7059"/>
  <c r="Y316" i="7059" l="1"/>
  <c r="AT316" i="7059" s="1"/>
  <c r="P1008" i="7059"/>
  <c r="Q1007" i="7059"/>
  <c r="K1007" i="7059" s="1"/>
  <c r="R1008" i="7059" s="1"/>
  <c r="V326" i="7059"/>
  <c r="U327" i="7059" s="1"/>
  <c r="I467" i="7059"/>
  <c r="G468" i="7049"/>
  <c r="Z402" i="7059"/>
  <c r="I1053" i="7059"/>
  <c r="M454" i="7049"/>
  <c r="AR289" i="7059"/>
  <c r="AS289" i="7059" s="1"/>
  <c r="AG307" i="7059"/>
  <c r="AH307" i="7059" s="1"/>
  <c r="P1607" i="7059"/>
  <c r="Q1606" i="7059"/>
  <c r="K1606" i="7059" s="1"/>
  <c r="AT315" i="7059"/>
  <c r="AP291" i="7059"/>
  <c r="AQ291" i="7059" s="1"/>
  <c r="AL298" i="7059"/>
  <c r="AM298" i="7059" s="1"/>
  <c r="AN294" i="7059"/>
  <c r="AO294" i="7059" s="1"/>
  <c r="AC313" i="7059"/>
  <c r="AD313" i="7059" s="1"/>
  <c r="AI303" i="7059" l="1"/>
  <c r="AJ303" i="7059" s="1"/>
  <c r="AE311" i="7059"/>
  <c r="AF311" i="7059" s="1"/>
  <c r="I1054" i="7059"/>
  <c r="M455" i="7049"/>
  <c r="I468" i="7059"/>
  <c r="G469" i="7049"/>
  <c r="P1009" i="7059"/>
  <c r="Q1008" i="7059"/>
  <c r="K1008" i="7059" s="1"/>
  <c r="R1009" i="7059" s="1"/>
  <c r="I291" i="7049"/>
  <c r="AB286" i="7055"/>
  <c r="AC287" i="7055" s="1"/>
  <c r="AU289" i="7059"/>
  <c r="K291" i="7049" s="1"/>
  <c r="V327" i="7059"/>
  <c r="U328" i="7059" s="1"/>
  <c r="J318" i="7049"/>
  <c r="AP292" i="7059"/>
  <c r="AQ292" i="7059" s="1"/>
  <c r="AN295" i="7059"/>
  <c r="AO295" i="7059" s="1"/>
  <c r="AA315" i="7059"/>
  <c r="J317" i="7049"/>
  <c r="Q1607" i="7059"/>
  <c r="K1607" i="7059" s="1"/>
  <c r="P1608" i="7059"/>
  <c r="AR290" i="7059"/>
  <c r="AS290" i="7059" s="1"/>
  <c r="Z403" i="7059"/>
  <c r="Y317" i="7059"/>
  <c r="Y318" i="7059" l="1"/>
  <c r="AT318" i="7059" s="1"/>
  <c r="V328" i="7059"/>
  <c r="Z404" i="7059"/>
  <c r="AG308" i="7059"/>
  <c r="AH308" i="7059" s="1"/>
  <c r="AB287" i="7055"/>
  <c r="AC288" i="7055" s="1"/>
  <c r="I292" i="7049"/>
  <c r="AU290" i="7059"/>
  <c r="K292" i="7049" s="1"/>
  <c r="AC314" i="7059"/>
  <c r="AD314" i="7059" s="1"/>
  <c r="AA316" i="7059"/>
  <c r="AL299" i="7059"/>
  <c r="AM299" i="7059" s="1"/>
  <c r="AP293" i="7059"/>
  <c r="AQ293" i="7059" s="1"/>
  <c r="AT317" i="7059"/>
  <c r="P1010" i="7059"/>
  <c r="Q1009" i="7059"/>
  <c r="K1009" i="7059" s="1"/>
  <c r="R1010" i="7059" s="1"/>
  <c r="I1055" i="7059"/>
  <c r="M456" i="7049"/>
  <c r="P1609" i="7059"/>
  <c r="Q1608" i="7059"/>
  <c r="K1608" i="7059" s="1"/>
  <c r="I469" i="7059"/>
  <c r="G470" i="7049"/>
  <c r="AR291" i="7059"/>
  <c r="AS291" i="7059" s="1"/>
  <c r="AA317" i="7059" l="1"/>
  <c r="AC316" i="7059" s="1"/>
  <c r="AD316" i="7059" s="1"/>
  <c r="J319" i="7049"/>
  <c r="P1610" i="7059"/>
  <c r="Q1609" i="7059"/>
  <c r="K1609" i="7059" s="1"/>
  <c r="AI304" i="7059"/>
  <c r="AJ304" i="7059" s="1"/>
  <c r="I293" i="7049"/>
  <c r="AB288" i="7055"/>
  <c r="AC289" i="7055" s="1"/>
  <c r="AU291" i="7059"/>
  <c r="K293" i="7049" s="1"/>
  <c r="J320" i="7049"/>
  <c r="AC315" i="7059"/>
  <c r="AD315" i="7059" s="1"/>
  <c r="Y319" i="7059"/>
  <c r="I470" i="7059"/>
  <c r="G471" i="7049"/>
  <c r="AN296" i="7059"/>
  <c r="AO296" i="7059" s="1"/>
  <c r="AE312" i="7059"/>
  <c r="AF312" i="7059" s="1"/>
  <c r="I1056" i="7059"/>
  <c r="M457" i="7049"/>
  <c r="Z405" i="7059"/>
  <c r="P1011" i="7059"/>
  <c r="Q1010" i="7059"/>
  <c r="K1010" i="7059" s="1"/>
  <c r="AR292" i="7059"/>
  <c r="AS292" i="7059" s="1"/>
  <c r="U329" i="7059"/>
  <c r="AP294" i="7059" l="1"/>
  <c r="AQ294" i="7059" s="1"/>
  <c r="Q1610" i="7059"/>
  <c r="K1610" i="7059" s="1"/>
  <c r="P1611" i="7059"/>
  <c r="V329" i="7059"/>
  <c r="U330" i="7059" s="1"/>
  <c r="I1057" i="7059"/>
  <c r="M458" i="7049"/>
  <c r="Z406" i="7059"/>
  <c r="AG309" i="7059"/>
  <c r="AH309" i="7059" s="1"/>
  <c r="AT319" i="7059"/>
  <c r="P1012" i="7059"/>
  <c r="Q1011" i="7059"/>
  <c r="K1011" i="7059" s="1"/>
  <c r="AL300" i="7059"/>
  <c r="AM300" i="7059" s="1"/>
  <c r="AB289" i="7055"/>
  <c r="AC290" i="7055" s="1"/>
  <c r="I294" i="7049"/>
  <c r="AU292" i="7059"/>
  <c r="K294" i="7049" s="1"/>
  <c r="AE314" i="7059"/>
  <c r="I471" i="7059"/>
  <c r="G472" i="7049"/>
  <c r="AE313" i="7059"/>
  <c r="AF313" i="7059" s="1"/>
  <c r="AA318" i="7059"/>
  <c r="AC317" i="7059" s="1"/>
  <c r="AD317" i="7059" s="1"/>
  <c r="J321" i="7049" l="1"/>
  <c r="AA319" i="7059"/>
  <c r="I1058" i="7059"/>
  <c r="M459" i="7049"/>
  <c r="I472" i="7059"/>
  <c r="G473" i="7049"/>
  <c r="V330" i="7059"/>
  <c r="Y321" i="7059" s="1"/>
  <c r="AG310" i="7059"/>
  <c r="AH310" i="7059" s="1"/>
  <c r="AF314" i="7059"/>
  <c r="P1013" i="7059"/>
  <c r="Q1012" i="7059"/>
  <c r="K1012" i="7059" s="1"/>
  <c r="AI305" i="7059"/>
  <c r="AJ305" i="7059" s="1"/>
  <c r="Y320" i="7059"/>
  <c r="AR293" i="7059"/>
  <c r="AS293" i="7059" s="1"/>
  <c r="Z407" i="7059"/>
  <c r="AN297" i="7059"/>
  <c r="AO297" i="7059" s="1"/>
  <c r="AE315" i="7059"/>
  <c r="AF315" i="7059" s="1"/>
  <c r="AG312" i="7059" s="1"/>
  <c r="P1612" i="7059"/>
  <c r="Q1611" i="7059"/>
  <c r="K1611" i="7059" s="1"/>
  <c r="U331" i="7059" l="1"/>
  <c r="V331" i="7059" s="1"/>
  <c r="AT321" i="7059"/>
  <c r="I473" i="7059"/>
  <c r="G474" i="7049"/>
  <c r="P1014" i="7059"/>
  <c r="Q1013" i="7059"/>
  <c r="K1013" i="7059" s="1"/>
  <c r="Z408" i="7059"/>
  <c r="AT320" i="7059"/>
  <c r="AL301" i="7059"/>
  <c r="AM301" i="7059" s="1"/>
  <c r="AG311" i="7059"/>
  <c r="AH311" i="7059" s="1"/>
  <c r="AB290" i="7055"/>
  <c r="AC291" i="7055" s="1"/>
  <c r="I295" i="7049"/>
  <c r="AU293" i="7059"/>
  <c r="K295" i="7049" s="1"/>
  <c r="I1059" i="7059"/>
  <c r="M460" i="7049"/>
  <c r="AC318" i="7059"/>
  <c r="AD318" i="7059" s="1"/>
  <c r="Q1612" i="7059"/>
  <c r="K1612" i="7059" s="1"/>
  <c r="P1613" i="7059"/>
  <c r="AP295" i="7059"/>
  <c r="AQ295" i="7059" s="1"/>
  <c r="AI306" i="7059"/>
  <c r="AJ306" i="7059" s="1"/>
  <c r="AI307" i="7059" l="1"/>
  <c r="AJ307" i="7059" s="1"/>
  <c r="AR294" i="7059"/>
  <c r="AS294" i="7059" s="1"/>
  <c r="J323" i="7049"/>
  <c r="AE316" i="7059"/>
  <c r="AF316" i="7059" s="1"/>
  <c r="I1060" i="7059"/>
  <c r="M461" i="7049"/>
  <c r="AN298" i="7059"/>
  <c r="AO298" i="7059" s="1"/>
  <c r="P1015" i="7059"/>
  <c r="Q1014" i="7059"/>
  <c r="K1014" i="7059" s="1"/>
  <c r="Y322" i="7059"/>
  <c r="AA320" i="7059"/>
  <c r="J322" i="7049"/>
  <c r="I474" i="7059"/>
  <c r="G475" i="7049"/>
  <c r="AL302" i="7059"/>
  <c r="AM302" i="7059" s="1"/>
  <c r="Q1613" i="7059"/>
  <c r="K1613" i="7059" s="1"/>
  <c r="P1614" i="7059"/>
  <c r="U332" i="7059"/>
  <c r="Z409" i="7059"/>
  <c r="AH312" i="7059"/>
  <c r="AA321" i="7059" l="1"/>
  <c r="AC320" i="7059" s="1"/>
  <c r="AD320" i="7059" s="1"/>
  <c r="AT322" i="7059"/>
  <c r="AI308" i="7059"/>
  <c r="AJ308" i="7059" s="1"/>
  <c r="AN299" i="7059"/>
  <c r="AO299" i="7059" s="1"/>
  <c r="AP296" i="7059"/>
  <c r="AQ296" i="7059" s="1"/>
  <c r="AG313" i="7059"/>
  <c r="AH313" i="7059" s="1"/>
  <c r="P1615" i="7059"/>
  <c r="Q1614" i="7059"/>
  <c r="K1614" i="7059" s="1"/>
  <c r="I475" i="7059"/>
  <c r="G476" i="7049"/>
  <c r="Q1015" i="7059"/>
  <c r="K1015" i="7059" s="1"/>
  <c r="P1016" i="7059"/>
  <c r="I1061" i="7059"/>
  <c r="M462" i="7049"/>
  <c r="V332" i="7059"/>
  <c r="AL303" i="7059"/>
  <c r="AM303" i="7059" s="1"/>
  <c r="Z410" i="7059"/>
  <c r="AC319" i="7059"/>
  <c r="AD319" i="7059" s="1"/>
  <c r="I296" i="7049"/>
  <c r="AB291" i="7055"/>
  <c r="AC292" i="7055" s="1"/>
  <c r="AU294" i="7059"/>
  <c r="K296" i="7049" s="1"/>
  <c r="AP297" i="7059" l="1"/>
  <c r="AQ297" i="7059" s="1"/>
  <c r="AR296" i="7059" s="1"/>
  <c r="AS296" i="7059" s="1"/>
  <c r="AA322" i="7059"/>
  <c r="J324" i="7049"/>
  <c r="AE317" i="7059"/>
  <c r="AF317" i="7059" s="1"/>
  <c r="Y323" i="7059"/>
  <c r="P1616" i="7059"/>
  <c r="Q1615" i="7059"/>
  <c r="K1615" i="7059" s="1"/>
  <c r="AR295" i="7059"/>
  <c r="AS295" i="7059" s="1"/>
  <c r="AL304" i="7059"/>
  <c r="AM304" i="7059" s="1"/>
  <c r="AN300" i="7059"/>
  <c r="AO300" i="7059" s="1"/>
  <c r="AI309" i="7059"/>
  <c r="AJ309" i="7059" s="1"/>
  <c r="I1062" i="7059"/>
  <c r="M463" i="7049"/>
  <c r="I476" i="7059"/>
  <c r="G477" i="7049"/>
  <c r="P1017" i="7059"/>
  <c r="Q1016" i="7059"/>
  <c r="K1016" i="7059" s="1"/>
  <c r="Z411" i="7059"/>
  <c r="U333" i="7059"/>
  <c r="AE318" i="7059"/>
  <c r="AF318" i="7059" l="1"/>
  <c r="AG315" i="7059" s="1"/>
  <c r="Z412" i="7059"/>
  <c r="I477" i="7059"/>
  <c r="G478" i="7049"/>
  <c r="I298" i="7049"/>
  <c r="AB293" i="7055"/>
  <c r="AU296" i="7059"/>
  <c r="K298" i="7049" s="1"/>
  <c r="AC321" i="7059"/>
  <c r="AD321" i="7059" s="1"/>
  <c r="P1018" i="7059"/>
  <c r="Q1017" i="7059"/>
  <c r="K1017" i="7059" s="1"/>
  <c r="AN301" i="7059"/>
  <c r="AO301" i="7059" s="1"/>
  <c r="AT323" i="7059"/>
  <c r="AG314" i="7059"/>
  <c r="AH314" i="7059" s="1"/>
  <c r="I297" i="7049"/>
  <c r="AB292" i="7055"/>
  <c r="AC293" i="7055" s="1"/>
  <c r="AU295" i="7059"/>
  <c r="K297" i="7049" s="1"/>
  <c r="AL305" i="7059"/>
  <c r="AM305" i="7059" s="1"/>
  <c r="V333" i="7059"/>
  <c r="U334" i="7059" s="1"/>
  <c r="I1063" i="7059"/>
  <c r="M464" i="7049"/>
  <c r="AP298" i="7059"/>
  <c r="AQ298" i="7059" s="1"/>
  <c r="AR297" i="7059" s="1"/>
  <c r="AS297" i="7059" s="1"/>
  <c r="Q1616" i="7059"/>
  <c r="K1616" i="7059" s="1"/>
  <c r="P1617" i="7059"/>
  <c r="AH315" i="7059" l="1"/>
  <c r="AI311" i="7059" s="1"/>
  <c r="AB294" i="7055"/>
  <c r="I299" i="7049"/>
  <c r="AU297" i="7059"/>
  <c r="K299" i="7049" s="1"/>
  <c r="AE319" i="7059"/>
  <c r="AF319" i="7059" s="1"/>
  <c r="AA323" i="7059"/>
  <c r="J325" i="7049"/>
  <c r="I478" i="7059"/>
  <c r="G479" i="7049"/>
  <c r="Y324" i="7059"/>
  <c r="P1019" i="7059"/>
  <c r="Q1018" i="7059"/>
  <c r="K1018" i="7059" s="1"/>
  <c r="AC294" i="7055"/>
  <c r="Q1617" i="7059"/>
  <c r="K1617" i="7059" s="1"/>
  <c r="P1618" i="7059"/>
  <c r="V334" i="7059"/>
  <c r="U335" i="7059" s="1"/>
  <c r="I1064" i="7059"/>
  <c r="M465" i="7049"/>
  <c r="AN302" i="7059"/>
  <c r="AO302" i="7059" s="1"/>
  <c r="AI310" i="7059"/>
  <c r="AJ310" i="7059" s="1"/>
  <c r="AP299" i="7059"/>
  <c r="AQ299" i="7059" s="1"/>
  <c r="AR298" i="7059" s="1"/>
  <c r="AS298" i="7059" s="1"/>
  <c r="Z413" i="7059"/>
  <c r="AJ311" i="7059" l="1"/>
  <c r="AL307" i="7059" s="1"/>
  <c r="I300" i="7049"/>
  <c r="AB295" i="7055"/>
  <c r="AU298" i="7059"/>
  <c r="K300" i="7049" s="1"/>
  <c r="V335" i="7059"/>
  <c r="U336" i="7059" s="1"/>
  <c r="Z414" i="7059"/>
  <c r="P1020" i="7059"/>
  <c r="Q1019" i="7059"/>
  <c r="K1019" i="7059" s="1"/>
  <c r="Y325" i="7059"/>
  <c r="I1065" i="7059"/>
  <c r="M466" i="7049"/>
  <c r="Q1618" i="7059"/>
  <c r="K1618" i="7059" s="1"/>
  <c r="P1619" i="7059"/>
  <c r="AC322" i="7059"/>
  <c r="AD322" i="7059" s="1"/>
  <c r="AL306" i="7059"/>
  <c r="AM306" i="7059" s="1"/>
  <c r="AP300" i="7059"/>
  <c r="AQ300" i="7059" s="1"/>
  <c r="AR299" i="7059" s="1"/>
  <c r="AS299" i="7059" s="1"/>
  <c r="AT324" i="7059"/>
  <c r="I479" i="7059"/>
  <c r="G480" i="7049"/>
  <c r="AG316" i="7059"/>
  <c r="AH316" i="7059" s="1"/>
  <c r="AC295" i="7055"/>
  <c r="Y326" i="7059" l="1"/>
  <c r="AT326" i="7059" s="1"/>
  <c r="AC296" i="7055"/>
  <c r="AA324" i="7059"/>
  <c r="J326" i="7049"/>
  <c r="Z415" i="7059"/>
  <c r="AB296" i="7055"/>
  <c r="I301" i="7049"/>
  <c r="AU299" i="7059"/>
  <c r="K301" i="7049" s="1"/>
  <c r="AE320" i="7059"/>
  <c r="AF320" i="7059" s="1"/>
  <c r="V336" i="7059"/>
  <c r="U337" i="7059" s="1"/>
  <c r="AI312" i="7059"/>
  <c r="AJ312" i="7059" s="1"/>
  <c r="Q1619" i="7059"/>
  <c r="K1619" i="7059" s="1"/>
  <c r="P1620" i="7059"/>
  <c r="AN303" i="7059"/>
  <c r="AO303" i="7059" s="1"/>
  <c r="AT325" i="7059"/>
  <c r="I480" i="7059"/>
  <c r="G481" i="7049"/>
  <c r="AM307" i="7059"/>
  <c r="I1066" i="7059"/>
  <c r="M467" i="7049"/>
  <c r="P1021" i="7059"/>
  <c r="Q1020" i="7059"/>
  <c r="K1020" i="7059" s="1"/>
  <c r="AC297" i="7055" l="1"/>
  <c r="J328" i="7049"/>
  <c r="AP301" i="7059"/>
  <c r="AQ301" i="7059" s="1"/>
  <c r="AL308" i="7059"/>
  <c r="AM308" i="7059" s="1"/>
  <c r="AA325" i="7059"/>
  <c r="J327" i="7049"/>
  <c r="AG317" i="7059"/>
  <c r="AH317" i="7059" s="1"/>
  <c r="V337" i="7059"/>
  <c r="U338" i="7059" s="1"/>
  <c r="Z416" i="7059"/>
  <c r="Q1021" i="7059"/>
  <c r="K1021" i="7059" s="1"/>
  <c r="P1022" i="7059"/>
  <c r="I481" i="7059"/>
  <c r="G482" i="7049"/>
  <c r="AN304" i="7059"/>
  <c r="AO304" i="7059" s="1"/>
  <c r="I1067" i="7059"/>
  <c r="M468" i="7049"/>
  <c r="P1621" i="7059"/>
  <c r="Q1620" i="7059"/>
  <c r="K1620" i="7059" s="1"/>
  <c r="Y327" i="7059"/>
  <c r="AC323" i="7059"/>
  <c r="AD323" i="7059" s="1"/>
  <c r="AP302" i="7059" l="1"/>
  <c r="AQ302" i="7059" s="1"/>
  <c r="AR301" i="7059" s="1"/>
  <c r="AS301" i="7059" s="1"/>
  <c r="I482" i="7059"/>
  <c r="G483" i="7049"/>
  <c r="AC324" i="7059"/>
  <c r="AD324" i="7059" s="1"/>
  <c r="P1023" i="7059"/>
  <c r="Q1022" i="7059"/>
  <c r="K1022" i="7059" s="1"/>
  <c r="V338" i="7059"/>
  <c r="Y329" i="7059" s="1"/>
  <c r="AN305" i="7059"/>
  <c r="AO305" i="7059" s="1"/>
  <c r="Y328" i="7059"/>
  <c r="AA326" i="7059"/>
  <c r="AC325" i="7059" s="1"/>
  <c r="AD325" i="7059" s="1"/>
  <c r="AT327" i="7059"/>
  <c r="Z417" i="7059"/>
  <c r="Q1621" i="7059"/>
  <c r="K1621" i="7059" s="1"/>
  <c r="P1622" i="7059"/>
  <c r="AE321" i="7059"/>
  <c r="AF321" i="7059" s="1"/>
  <c r="I1068" i="7059"/>
  <c r="M469" i="7049"/>
  <c r="AI313" i="7059"/>
  <c r="AJ313" i="7059" s="1"/>
  <c r="AR300" i="7059"/>
  <c r="AS300" i="7059" s="1"/>
  <c r="I302" i="7049" l="1"/>
  <c r="AB297" i="7055"/>
  <c r="AC298" i="7055" s="1"/>
  <c r="AU300" i="7059"/>
  <c r="K302" i="7049" s="1"/>
  <c r="Z418" i="7059"/>
  <c r="Q1622" i="7059"/>
  <c r="K1622" i="7059" s="1"/>
  <c r="P1623" i="7059"/>
  <c r="J329" i="7049"/>
  <c r="AA327" i="7059"/>
  <c r="AC326" i="7059" s="1"/>
  <c r="AD326" i="7059" s="1"/>
  <c r="AE324" i="7059" s="1"/>
  <c r="P1024" i="7059"/>
  <c r="Q1023" i="7059"/>
  <c r="K1023" i="7059" s="1"/>
  <c r="I483" i="7059"/>
  <c r="G484" i="7049"/>
  <c r="AG318" i="7059"/>
  <c r="AH318" i="7059" s="1"/>
  <c r="AT329" i="7059"/>
  <c r="AT328" i="7059"/>
  <c r="AB298" i="7055"/>
  <c r="I303" i="7049"/>
  <c r="AU301" i="7059"/>
  <c r="K303" i="7049" s="1"/>
  <c r="I1069" i="7059"/>
  <c r="M470" i="7049"/>
  <c r="AL309" i="7059"/>
  <c r="AM309" i="7059" s="1"/>
  <c r="AE323" i="7059"/>
  <c r="AP303" i="7059"/>
  <c r="AQ303" i="7059" s="1"/>
  <c r="U339" i="7059"/>
  <c r="AE322" i="7059"/>
  <c r="AF322" i="7059" s="1"/>
  <c r="AC299" i="7055" l="1"/>
  <c r="AF323" i="7059"/>
  <c r="AG320" i="7059" s="1"/>
  <c r="V339" i="7059"/>
  <c r="U340" i="7059" s="1"/>
  <c r="AI314" i="7059"/>
  <c r="AJ314" i="7059" s="1"/>
  <c r="P1025" i="7059"/>
  <c r="Q1024" i="7059"/>
  <c r="K1024" i="7059" s="1"/>
  <c r="J331" i="7049"/>
  <c r="Z419" i="7059"/>
  <c r="AR302" i="7059"/>
  <c r="AS302" i="7059" s="1"/>
  <c r="Q1623" i="7059"/>
  <c r="K1623" i="7059" s="1"/>
  <c r="P1624" i="7059"/>
  <c r="AF324" i="7059"/>
  <c r="AG319" i="7059"/>
  <c r="AH319" i="7059" s="1"/>
  <c r="AN306" i="7059"/>
  <c r="AO306" i="7059" s="1"/>
  <c r="I1070" i="7059"/>
  <c r="M471" i="7049"/>
  <c r="AA328" i="7059"/>
  <c r="J330" i="7049"/>
  <c r="I484" i="7059"/>
  <c r="G485" i="7049"/>
  <c r="AG321" i="7059" l="1"/>
  <c r="AH321" i="7059" s="1"/>
  <c r="AH320" i="7059"/>
  <c r="AC327" i="7059"/>
  <c r="AD327" i="7059" s="1"/>
  <c r="I304" i="7049"/>
  <c r="AB299" i="7055"/>
  <c r="AC300" i="7055" s="1"/>
  <c r="AU302" i="7059"/>
  <c r="K304" i="7049" s="1"/>
  <c r="AA329" i="7059"/>
  <c r="AC328" i="7059" s="1"/>
  <c r="AD328" i="7059" s="1"/>
  <c r="P1625" i="7059"/>
  <c r="Q1624" i="7059"/>
  <c r="K1624" i="7059" s="1"/>
  <c r="Q1025" i="7059"/>
  <c r="K1025" i="7059" s="1"/>
  <c r="P1026" i="7059"/>
  <c r="Y330" i="7059"/>
  <c r="AP304" i="7059"/>
  <c r="AQ304" i="7059" s="1"/>
  <c r="AL310" i="7059"/>
  <c r="AM310" i="7059" s="1"/>
  <c r="Z420" i="7059"/>
  <c r="I485" i="7059"/>
  <c r="G486" i="7049"/>
  <c r="I1071" i="7059"/>
  <c r="M472" i="7049"/>
  <c r="AI315" i="7059"/>
  <c r="AJ315" i="7059" s="1"/>
  <c r="V340" i="7059"/>
  <c r="AI317" i="7059" l="1"/>
  <c r="AI316" i="7059"/>
  <c r="AJ316" i="7059" s="1"/>
  <c r="Y331" i="7059"/>
  <c r="Q1026" i="7059"/>
  <c r="K1026" i="7059" s="1"/>
  <c r="P1027" i="7059"/>
  <c r="AE325" i="7059"/>
  <c r="AF325" i="7059" s="1"/>
  <c r="I1072" i="7059"/>
  <c r="M473" i="7049"/>
  <c r="Z421" i="7059"/>
  <c r="AL311" i="7059"/>
  <c r="AM311" i="7059" s="1"/>
  <c r="AR303" i="7059"/>
  <c r="AS303" i="7059" s="1"/>
  <c r="AN307" i="7059"/>
  <c r="AO307" i="7059" s="1"/>
  <c r="AT330" i="7059"/>
  <c r="P1626" i="7059"/>
  <c r="Q1625" i="7059"/>
  <c r="K1625" i="7059" s="1"/>
  <c r="U341" i="7059"/>
  <c r="I486" i="7059"/>
  <c r="G487" i="7049"/>
  <c r="AE326" i="7059"/>
  <c r="AJ317" i="7059" l="1"/>
  <c r="AL313" i="7059" s="1"/>
  <c r="AF326" i="7059"/>
  <c r="AG323" i="7059" s="1"/>
  <c r="AN308" i="7059"/>
  <c r="AO308" i="7059" s="1"/>
  <c r="I487" i="7059"/>
  <c r="G488" i="7049"/>
  <c r="AG322" i="7059"/>
  <c r="AH322" i="7059" s="1"/>
  <c r="AT331" i="7059"/>
  <c r="AA330" i="7059"/>
  <c r="J332" i="7049"/>
  <c r="AB300" i="7055"/>
  <c r="AC301" i="7055" s="1"/>
  <c r="I305" i="7049"/>
  <c r="AU303" i="7059"/>
  <c r="K305" i="7049" s="1"/>
  <c r="Z422" i="7059"/>
  <c r="AP305" i="7059"/>
  <c r="AQ305" i="7059" s="1"/>
  <c r="I1073" i="7059"/>
  <c r="M474" i="7049"/>
  <c r="P1627" i="7059"/>
  <c r="Q1626" i="7059"/>
  <c r="K1626" i="7059" s="1"/>
  <c r="V341" i="7059"/>
  <c r="U342" i="7059" s="1"/>
  <c r="AL312" i="7059"/>
  <c r="AM312" i="7059" s="1"/>
  <c r="Q1027" i="7059"/>
  <c r="K1027" i="7059" s="1"/>
  <c r="P1028" i="7059"/>
  <c r="AH323" i="7059" l="1"/>
  <c r="AI319" i="7059" s="1"/>
  <c r="AI318" i="7059"/>
  <c r="AJ318" i="7059" s="1"/>
  <c r="V342" i="7059"/>
  <c r="U343" i="7059" s="1"/>
  <c r="Z423" i="7059"/>
  <c r="AM313" i="7059"/>
  <c r="AC329" i="7059"/>
  <c r="AD329" i="7059" s="1"/>
  <c r="AP306" i="7059"/>
  <c r="AQ306" i="7059" s="1"/>
  <c r="AR305" i="7059" s="1"/>
  <c r="AS305" i="7059" s="1"/>
  <c r="AN309" i="7059"/>
  <c r="AO309" i="7059" s="1"/>
  <c r="P1628" i="7059"/>
  <c r="Q1627" i="7059"/>
  <c r="K1627" i="7059" s="1"/>
  <c r="I488" i="7059"/>
  <c r="G489" i="7049"/>
  <c r="Q1028" i="7059"/>
  <c r="K1028" i="7059" s="1"/>
  <c r="P1029" i="7059"/>
  <c r="I1074" i="7059"/>
  <c r="M475" i="7049"/>
  <c r="Y332" i="7059"/>
  <c r="AR304" i="7059"/>
  <c r="AS304" i="7059" s="1"/>
  <c r="J333" i="7049"/>
  <c r="AA331" i="7059"/>
  <c r="V343" i="7059" l="1"/>
  <c r="U344" i="7059" s="1"/>
  <c r="AT332" i="7059"/>
  <c r="AE327" i="7059"/>
  <c r="AF327" i="7059" s="1"/>
  <c r="AC330" i="7059"/>
  <c r="AD330" i="7059" s="1"/>
  <c r="Y334" i="7059"/>
  <c r="P1629" i="7059"/>
  <c r="Q1628" i="7059"/>
  <c r="K1628" i="7059" s="1"/>
  <c r="AN310" i="7059"/>
  <c r="AO310" i="7059" s="1"/>
  <c r="AJ319" i="7059"/>
  <c r="I306" i="7049"/>
  <c r="AB301" i="7055"/>
  <c r="AC302" i="7055" s="1"/>
  <c r="AU304" i="7059"/>
  <c r="K306" i="7049" s="1"/>
  <c r="P1030" i="7059"/>
  <c r="Q1029" i="7059"/>
  <c r="K1029" i="7059" s="1"/>
  <c r="Z424" i="7059"/>
  <c r="I307" i="7049"/>
  <c r="AB302" i="7055"/>
  <c r="AU305" i="7059"/>
  <c r="K307" i="7049" s="1"/>
  <c r="Y333" i="7059"/>
  <c r="I1075" i="7059"/>
  <c r="M476" i="7049"/>
  <c r="I489" i="7059"/>
  <c r="G490" i="7049"/>
  <c r="AP307" i="7059"/>
  <c r="AQ307" i="7059" s="1"/>
  <c r="AL314" i="7059"/>
  <c r="AM314" i="7059" s="1"/>
  <c r="AC303" i="7055" l="1"/>
  <c r="AA332" i="7059"/>
  <c r="J334" i="7049"/>
  <c r="I1076" i="7059"/>
  <c r="M477" i="7049"/>
  <c r="Q1030" i="7059"/>
  <c r="K1030" i="7059" s="1"/>
  <c r="P1031" i="7059"/>
  <c r="AL315" i="7059"/>
  <c r="AM315" i="7059" s="1"/>
  <c r="AE328" i="7059"/>
  <c r="AF328" i="7059" s="1"/>
  <c r="AN311" i="7059"/>
  <c r="AO311" i="7059" s="1"/>
  <c r="AR306" i="7059"/>
  <c r="AS306" i="7059" s="1"/>
  <c r="AP308" i="7059"/>
  <c r="AQ308" i="7059" s="1"/>
  <c r="AG324" i="7059"/>
  <c r="AH324" i="7059" s="1"/>
  <c r="V344" i="7059"/>
  <c r="P1630" i="7059"/>
  <c r="Q1629" i="7059"/>
  <c r="K1629" i="7059" s="1"/>
  <c r="I490" i="7059"/>
  <c r="G491" i="7049"/>
  <c r="AT333" i="7059"/>
  <c r="Z425" i="7059"/>
  <c r="AT334" i="7059"/>
  <c r="Y335" i="7059" l="1"/>
  <c r="AI320" i="7059"/>
  <c r="AJ320" i="7059" s="1"/>
  <c r="AG325" i="7059"/>
  <c r="AH325" i="7059" s="1"/>
  <c r="AP309" i="7059"/>
  <c r="AQ309" i="7059" s="1"/>
  <c r="AR308" i="7059" s="1"/>
  <c r="AS308" i="7059" s="1"/>
  <c r="AA333" i="7059"/>
  <c r="J335" i="7049"/>
  <c r="P1032" i="7059"/>
  <c r="Q1031" i="7059"/>
  <c r="K1031" i="7059" s="1"/>
  <c r="AB303" i="7055"/>
  <c r="AC304" i="7055" s="1"/>
  <c r="I308" i="7049"/>
  <c r="AU306" i="7059"/>
  <c r="K308" i="7049" s="1"/>
  <c r="P1631" i="7059"/>
  <c r="Q1630" i="7059"/>
  <c r="K1630" i="7059" s="1"/>
  <c r="AN312" i="7059"/>
  <c r="AO312" i="7059" s="1"/>
  <c r="AC331" i="7059"/>
  <c r="AD331" i="7059" s="1"/>
  <c r="J336" i="7049"/>
  <c r="Z426" i="7059"/>
  <c r="I491" i="7059"/>
  <c r="G492" i="7049"/>
  <c r="U345" i="7059"/>
  <c r="I1077" i="7059"/>
  <c r="M478" i="7049"/>
  <c r="AR307" i="7059"/>
  <c r="AS307" i="7059" s="1"/>
  <c r="V345" i="7059" l="1"/>
  <c r="AC332" i="7059"/>
  <c r="AD332" i="7059" s="1"/>
  <c r="Q1032" i="7059"/>
  <c r="K1032" i="7059" s="1"/>
  <c r="P1033" i="7059"/>
  <c r="AL316" i="7059"/>
  <c r="AM316" i="7059" s="1"/>
  <c r="AB304" i="7055"/>
  <c r="AC305" i="7055" s="1"/>
  <c r="I309" i="7049"/>
  <c r="AU307" i="7059"/>
  <c r="K309" i="7049" s="1"/>
  <c r="I492" i="7059"/>
  <c r="G493" i="7049"/>
  <c r="AE329" i="7059"/>
  <c r="AF329" i="7059" s="1"/>
  <c r="I1078" i="7059"/>
  <c r="M479" i="7049"/>
  <c r="Z427" i="7059"/>
  <c r="AB305" i="7055"/>
  <c r="I310" i="7049"/>
  <c r="AU308" i="7059"/>
  <c r="K310" i="7049" s="1"/>
  <c r="AA334" i="7059"/>
  <c r="AP310" i="7059"/>
  <c r="AQ310" i="7059" s="1"/>
  <c r="Q1631" i="7059"/>
  <c r="K1631" i="7059" s="1"/>
  <c r="P1632" i="7059"/>
  <c r="AI321" i="7059"/>
  <c r="AJ321" i="7059" s="1"/>
  <c r="AT335" i="7059"/>
  <c r="AC306" i="7055" l="1"/>
  <c r="Z428" i="7059"/>
  <c r="AG326" i="7059"/>
  <c r="AH326" i="7059" s="1"/>
  <c r="AE330" i="7059"/>
  <c r="AF330" i="7059" s="1"/>
  <c r="AR309" i="7059"/>
  <c r="AS309" i="7059" s="1"/>
  <c r="I1079" i="7059"/>
  <c r="M480" i="7049"/>
  <c r="P1034" i="7059"/>
  <c r="Q1033" i="7059"/>
  <c r="K1033" i="7059" s="1"/>
  <c r="Y336" i="7059"/>
  <c r="AL317" i="7059"/>
  <c r="AM317" i="7059" s="1"/>
  <c r="AA335" i="7059"/>
  <c r="AC334" i="7059" s="1"/>
  <c r="AD334" i="7059" s="1"/>
  <c r="J337" i="7049"/>
  <c r="P1633" i="7059"/>
  <c r="Q1632" i="7059"/>
  <c r="K1632" i="7059" s="1"/>
  <c r="AC333" i="7059"/>
  <c r="AD333" i="7059" s="1"/>
  <c r="I493" i="7059"/>
  <c r="G494" i="7049"/>
  <c r="AN313" i="7059"/>
  <c r="AO313" i="7059" s="1"/>
  <c r="U346" i="7059"/>
  <c r="Q1034" i="7059" l="1"/>
  <c r="K1034" i="7059" s="1"/>
  <c r="P1035" i="7059"/>
  <c r="AI322" i="7059"/>
  <c r="AJ322" i="7059" s="1"/>
  <c r="P1634" i="7059"/>
  <c r="Q1633" i="7059"/>
  <c r="K1633" i="7059" s="1"/>
  <c r="AN314" i="7059"/>
  <c r="AO314" i="7059" s="1"/>
  <c r="AE331" i="7059"/>
  <c r="AF331" i="7059" s="1"/>
  <c r="AT336" i="7059"/>
  <c r="I1080" i="7059"/>
  <c r="M481" i="7049"/>
  <c r="AG327" i="7059"/>
  <c r="AH327" i="7059" s="1"/>
  <c r="V346" i="7059"/>
  <c r="U347" i="7059" s="1"/>
  <c r="I494" i="7059"/>
  <c r="G495" i="7049"/>
  <c r="I311" i="7049"/>
  <c r="AB306" i="7055"/>
  <c r="AC307" i="7055" s="1"/>
  <c r="AU309" i="7059"/>
  <c r="K311" i="7049" s="1"/>
  <c r="AP311" i="7059"/>
  <c r="AQ311" i="7059" s="1"/>
  <c r="AE332" i="7059"/>
  <c r="Z429" i="7059"/>
  <c r="Z430" i="7059" l="1"/>
  <c r="V347" i="7059"/>
  <c r="I1081" i="7059"/>
  <c r="M482" i="7049"/>
  <c r="AP312" i="7059"/>
  <c r="AQ312" i="7059" s="1"/>
  <c r="AR311" i="7059" s="1"/>
  <c r="AS311" i="7059" s="1"/>
  <c r="AF332" i="7059"/>
  <c r="J338" i="7049"/>
  <c r="AA336" i="7059"/>
  <c r="I495" i="7059"/>
  <c r="G496" i="7049"/>
  <c r="Q1035" i="7059"/>
  <c r="K1035" i="7059" s="1"/>
  <c r="P1036" i="7059"/>
  <c r="AR310" i="7059"/>
  <c r="AS310" i="7059" s="1"/>
  <c r="AG328" i="7059"/>
  <c r="AH328" i="7059" s="1"/>
  <c r="AL318" i="7059"/>
  <c r="AM318" i="7059" s="1"/>
  <c r="AI323" i="7059"/>
  <c r="AJ323" i="7059" s="1"/>
  <c r="Y337" i="7059"/>
  <c r="Q1634" i="7059"/>
  <c r="K1634" i="7059" s="1"/>
  <c r="P1635" i="7059"/>
  <c r="AT337" i="7059" l="1"/>
  <c r="AI324" i="7059"/>
  <c r="AJ324" i="7059" s="1"/>
  <c r="I496" i="7059"/>
  <c r="G497" i="7049"/>
  <c r="AC335" i="7059"/>
  <c r="AD335" i="7059" s="1"/>
  <c r="U348" i="7059"/>
  <c r="Y338" i="7059"/>
  <c r="I313" i="7049"/>
  <c r="AB308" i="7055"/>
  <c r="AU311" i="7059"/>
  <c r="K313" i="7049" s="1"/>
  <c r="AL319" i="7059"/>
  <c r="AM319" i="7059" s="1"/>
  <c r="P1037" i="7059"/>
  <c r="Q1036" i="7059"/>
  <c r="K1036" i="7059" s="1"/>
  <c r="Q1635" i="7059"/>
  <c r="K1635" i="7059" s="1"/>
  <c r="P1636" i="7059"/>
  <c r="AN315" i="7059"/>
  <c r="AO315" i="7059" s="1"/>
  <c r="I312" i="7049"/>
  <c r="AB307" i="7055"/>
  <c r="AC308" i="7055" s="1"/>
  <c r="AU310" i="7059"/>
  <c r="K312" i="7049" s="1"/>
  <c r="AG329" i="7059"/>
  <c r="AH329" i="7059" s="1"/>
  <c r="I1082" i="7059"/>
  <c r="M483" i="7049"/>
  <c r="Z431" i="7059"/>
  <c r="AC309" i="7055" l="1"/>
  <c r="P1637" i="7059"/>
  <c r="Q1636" i="7059"/>
  <c r="K1636" i="7059" s="1"/>
  <c r="AL320" i="7059"/>
  <c r="AM320" i="7059" s="1"/>
  <c r="AE333" i="7059"/>
  <c r="AF333" i="7059" s="1"/>
  <c r="J339" i="7049"/>
  <c r="AA337" i="7059"/>
  <c r="I1083" i="7059"/>
  <c r="M484" i="7049"/>
  <c r="AT338" i="7059"/>
  <c r="Z432" i="7059"/>
  <c r="AP313" i="7059"/>
  <c r="AQ313" i="7059" s="1"/>
  <c r="AN316" i="7059"/>
  <c r="AO316" i="7059" s="1"/>
  <c r="AI325" i="7059"/>
  <c r="AJ325" i="7059" s="1"/>
  <c r="Q1037" i="7059"/>
  <c r="K1037" i="7059" s="1"/>
  <c r="P1038" i="7059"/>
  <c r="V348" i="7059"/>
  <c r="I497" i="7059"/>
  <c r="G498" i="7049"/>
  <c r="Y339" i="7059" l="1"/>
  <c r="AN317" i="7059"/>
  <c r="AO317" i="7059" s="1"/>
  <c r="AR312" i="7059"/>
  <c r="AS312" i="7059" s="1"/>
  <c r="AA338" i="7059"/>
  <c r="J340" i="7049"/>
  <c r="AG330" i="7059"/>
  <c r="AH330" i="7059" s="1"/>
  <c r="P1039" i="7059"/>
  <c r="Q1038" i="7059"/>
  <c r="K1038" i="7059" s="1"/>
  <c r="AC336" i="7059"/>
  <c r="AD336" i="7059" s="1"/>
  <c r="AL321" i="7059"/>
  <c r="AM321" i="7059" s="1"/>
  <c r="Z433" i="7059"/>
  <c r="I1084" i="7059"/>
  <c r="M485" i="7049"/>
  <c r="U349" i="7059"/>
  <c r="I498" i="7059"/>
  <c r="G499" i="7049"/>
  <c r="AP314" i="7059"/>
  <c r="AQ314" i="7059" s="1"/>
  <c r="AR313" i="7059" s="1"/>
  <c r="AS313" i="7059" s="1"/>
  <c r="P1638" i="7059"/>
  <c r="Q1637" i="7059"/>
  <c r="K1637" i="7059" s="1"/>
  <c r="V349" i="7059" l="1"/>
  <c r="AE334" i="7059"/>
  <c r="AF334" i="7059" s="1"/>
  <c r="I314" i="7049"/>
  <c r="AB309" i="7055"/>
  <c r="AC310" i="7055" s="1"/>
  <c r="AU312" i="7059"/>
  <c r="K314" i="7049" s="1"/>
  <c r="I499" i="7059"/>
  <c r="G500" i="7049"/>
  <c r="P1040" i="7059"/>
  <c r="Q1039" i="7059"/>
  <c r="K1039" i="7059" s="1"/>
  <c r="AP315" i="7059"/>
  <c r="AQ315" i="7059" s="1"/>
  <c r="AT339" i="7059"/>
  <c r="Z434" i="7059"/>
  <c r="Q1638" i="7059"/>
  <c r="K1638" i="7059" s="1"/>
  <c r="P1639" i="7059"/>
  <c r="AN318" i="7059"/>
  <c r="AO318" i="7059" s="1"/>
  <c r="I315" i="7049"/>
  <c r="AB310" i="7055"/>
  <c r="AU313" i="7059"/>
  <c r="K315" i="7049" s="1"/>
  <c r="I1085" i="7059"/>
  <c r="M486" i="7049"/>
  <c r="AI326" i="7059"/>
  <c r="AJ326" i="7059" s="1"/>
  <c r="AC337" i="7059"/>
  <c r="AD337" i="7059" s="1"/>
  <c r="AC311" i="7055" l="1"/>
  <c r="J341" i="7049"/>
  <c r="AA339" i="7059"/>
  <c r="I500" i="7059"/>
  <c r="G501" i="7049"/>
  <c r="AG331" i="7059"/>
  <c r="AH331" i="7059" s="1"/>
  <c r="AP316" i="7059"/>
  <c r="AQ316" i="7059" s="1"/>
  <c r="AR315" i="7059" s="1"/>
  <c r="AS315" i="7059" s="1"/>
  <c r="AR314" i="7059"/>
  <c r="AS314" i="7059" s="1"/>
  <c r="Y340" i="7059"/>
  <c r="P1640" i="7059"/>
  <c r="Q1639" i="7059"/>
  <c r="K1639" i="7059" s="1"/>
  <c r="AE335" i="7059"/>
  <c r="AF335" i="7059" s="1"/>
  <c r="Q1040" i="7059"/>
  <c r="K1040" i="7059" s="1"/>
  <c r="P1041" i="7059"/>
  <c r="AL322" i="7059"/>
  <c r="AM322" i="7059" s="1"/>
  <c r="I1086" i="7059"/>
  <c r="M487" i="7049"/>
  <c r="Z435" i="7059"/>
  <c r="U350" i="7059"/>
  <c r="AB312" i="7055" l="1"/>
  <c r="I317" i="7049"/>
  <c r="AU315" i="7059"/>
  <c r="K317" i="7049" s="1"/>
  <c r="Q1640" i="7059"/>
  <c r="K1640" i="7059" s="1"/>
  <c r="P1641" i="7059"/>
  <c r="AC338" i="7059"/>
  <c r="AD338" i="7059" s="1"/>
  <c r="AG332" i="7059"/>
  <c r="AH332" i="7059" s="1"/>
  <c r="AI327" i="7059"/>
  <c r="AJ327" i="7059" s="1"/>
  <c r="V350" i="7059"/>
  <c r="Z436" i="7059"/>
  <c r="I1087" i="7059"/>
  <c r="M488" i="7049"/>
  <c r="I501" i="7059"/>
  <c r="G502" i="7049"/>
  <c r="AN319" i="7059"/>
  <c r="AO319" i="7059" s="1"/>
  <c r="AT340" i="7059"/>
  <c r="AB311" i="7055"/>
  <c r="AC312" i="7055" s="1"/>
  <c r="I316" i="7049"/>
  <c r="AU314" i="7059"/>
  <c r="K316" i="7049" s="1"/>
  <c r="Q1041" i="7059"/>
  <c r="K1041" i="7059" s="1"/>
  <c r="P1042" i="7059"/>
  <c r="I502" i="7059" l="1"/>
  <c r="G503" i="7049"/>
  <c r="AP317" i="7059"/>
  <c r="AQ317" i="7059" s="1"/>
  <c r="AL323" i="7059"/>
  <c r="AM323" i="7059" s="1"/>
  <c r="P1043" i="7059"/>
  <c r="Q1042" i="7059"/>
  <c r="K1042" i="7059" s="1"/>
  <c r="I1088" i="7059"/>
  <c r="M489" i="7049"/>
  <c r="AE336" i="7059"/>
  <c r="AF336" i="7059" s="1"/>
  <c r="Z437" i="7059"/>
  <c r="Y341" i="7059"/>
  <c r="J342" i="7049"/>
  <c r="AA340" i="7059"/>
  <c r="U351" i="7059"/>
  <c r="AI328" i="7059"/>
  <c r="AJ328" i="7059" s="1"/>
  <c r="P1642" i="7059"/>
  <c r="Q1641" i="7059"/>
  <c r="K1641" i="7059" s="1"/>
  <c r="AC313" i="7055"/>
  <c r="Q1642" i="7059" l="1"/>
  <c r="K1642" i="7059" s="1"/>
  <c r="P1643" i="7059"/>
  <c r="AT341" i="7059"/>
  <c r="P1044" i="7059"/>
  <c r="Q1043" i="7059"/>
  <c r="K1043" i="7059" s="1"/>
  <c r="AN320" i="7059"/>
  <c r="AO320" i="7059" s="1"/>
  <c r="V351" i="7059"/>
  <c r="AR316" i="7059"/>
  <c r="AS316" i="7059" s="1"/>
  <c r="AC339" i="7059"/>
  <c r="AD339" i="7059" s="1"/>
  <c r="Z438" i="7059"/>
  <c r="AL324" i="7059"/>
  <c r="AM324" i="7059" s="1"/>
  <c r="AG333" i="7059"/>
  <c r="AH333" i="7059" s="1"/>
  <c r="I1089" i="7059"/>
  <c r="M490" i="7049"/>
  <c r="I503" i="7059"/>
  <c r="G504" i="7049"/>
  <c r="AI329" i="7059" l="1"/>
  <c r="AJ329" i="7059" s="1"/>
  <c r="AP318" i="7059"/>
  <c r="AQ318" i="7059" s="1"/>
  <c r="J343" i="7049"/>
  <c r="AA341" i="7059"/>
  <c r="AN321" i="7059"/>
  <c r="AO321" i="7059" s="1"/>
  <c r="Y342" i="7059"/>
  <c r="P1644" i="7059"/>
  <c r="Q1643" i="7059"/>
  <c r="K1643" i="7059" s="1"/>
  <c r="I318" i="7049"/>
  <c r="AB313" i="7055"/>
  <c r="AC314" i="7055" s="1"/>
  <c r="AU316" i="7059"/>
  <c r="K318" i="7049" s="1"/>
  <c r="Z439" i="7059"/>
  <c r="I504" i="7059"/>
  <c r="G505" i="7049"/>
  <c r="I1090" i="7059"/>
  <c r="M491" i="7049"/>
  <c r="AE337" i="7059"/>
  <c r="AF337" i="7059" s="1"/>
  <c r="U352" i="7059"/>
  <c r="P1045" i="7059"/>
  <c r="Q1044" i="7059"/>
  <c r="K1044" i="7059" s="1"/>
  <c r="AR317" i="7059" l="1"/>
  <c r="AS317" i="7059" s="1"/>
  <c r="I505" i="7059"/>
  <c r="G506" i="7049"/>
  <c r="V352" i="7059"/>
  <c r="U353" i="7059" s="1"/>
  <c r="AT342" i="7059"/>
  <c r="AP319" i="7059"/>
  <c r="AQ319" i="7059" s="1"/>
  <c r="AL325" i="7059"/>
  <c r="AM325" i="7059" s="1"/>
  <c r="Z440" i="7059"/>
  <c r="AC340" i="7059"/>
  <c r="AD340" i="7059" s="1"/>
  <c r="P1046" i="7059"/>
  <c r="Q1045" i="7059"/>
  <c r="K1045" i="7059" s="1"/>
  <c r="P1645" i="7059"/>
  <c r="Q1644" i="7059"/>
  <c r="K1644" i="7059" s="1"/>
  <c r="AG334" i="7059"/>
  <c r="AH334" i="7059" s="1"/>
  <c r="I1091" i="7059"/>
  <c r="M492" i="7049"/>
  <c r="AN322" i="7059" l="1"/>
  <c r="AO322" i="7059" s="1"/>
  <c r="AA342" i="7059"/>
  <c r="J344" i="7049"/>
  <c r="Q1645" i="7059"/>
  <c r="K1645" i="7059" s="1"/>
  <c r="P1646" i="7059"/>
  <c r="AI330" i="7059"/>
  <c r="AJ330" i="7059" s="1"/>
  <c r="V353" i="7059"/>
  <c r="AB314" i="7055"/>
  <c r="AC315" i="7055" s="1"/>
  <c r="I319" i="7049"/>
  <c r="AU317" i="7059"/>
  <c r="K319" i="7049" s="1"/>
  <c r="I1092" i="7059"/>
  <c r="M493" i="7049"/>
  <c r="AE338" i="7059"/>
  <c r="AF338" i="7059" s="1"/>
  <c r="I506" i="7059"/>
  <c r="G507" i="7049"/>
  <c r="Q1046" i="7059"/>
  <c r="K1046" i="7059" s="1"/>
  <c r="P1047" i="7059"/>
  <c r="Z441" i="7059"/>
  <c r="Y343" i="7059"/>
  <c r="AR318" i="7059"/>
  <c r="AS318" i="7059" s="1"/>
  <c r="I320" i="7049" l="1"/>
  <c r="AB315" i="7055"/>
  <c r="AC316" i="7055" s="1"/>
  <c r="AU318" i="7059"/>
  <c r="K320" i="7049" s="1"/>
  <c r="AG335" i="7059"/>
  <c r="AH335" i="7059" s="1"/>
  <c r="Z442" i="7059"/>
  <c r="AL326" i="7059"/>
  <c r="AM326" i="7059" s="1"/>
  <c r="AP320" i="7059"/>
  <c r="AQ320" i="7059" s="1"/>
  <c r="AT343" i="7059"/>
  <c r="Q1646" i="7059"/>
  <c r="K1646" i="7059" s="1"/>
  <c r="P1647" i="7059"/>
  <c r="Y344" i="7059"/>
  <c r="P1048" i="7059"/>
  <c r="Q1047" i="7059"/>
  <c r="K1047" i="7059" s="1"/>
  <c r="I507" i="7059"/>
  <c r="G508" i="7049"/>
  <c r="I1093" i="7059"/>
  <c r="M494" i="7049"/>
  <c r="U354" i="7059"/>
  <c r="AC341" i="7059"/>
  <c r="AD341" i="7059" s="1"/>
  <c r="Q1048" i="7059" l="1"/>
  <c r="K1048" i="7059" s="1"/>
  <c r="P1049" i="7059"/>
  <c r="AR319" i="7059"/>
  <c r="AS319" i="7059" s="1"/>
  <c r="AN323" i="7059"/>
  <c r="AO323" i="7059" s="1"/>
  <c r="AI331" i="7059"/>
  <c r="AJ331" i="7059" s="1"/>
  <c r="AE339" i="7059"/>
  <c r="AF339" i="7059" s="1"/>
  <c r="I1094" i="7059"/>
  <c r="M495" i="7049"/>
  <c r="Q1647" i="7059"/>
  <c r="K1647" i="7059" s="1"/>
  <c r="P1648" i="7059"/>
  <c r="Z443" i="7059"/>
  <c r="V354" i="7059"/>
  <c r="U355" i="7059" s="1"/>
  <c r="I508" i="7059"/>
  <c r="G509" i="7049"/>
  <c r="AA343" i="7059"/>
  <c r="J345" i="7049"/>
  <c r="AT344" i="7059"/>
  <c r="I321" i="7049" l="1"/>
  <c r="AB316" i="7055"/>
  <c r="AC317" i="7055" s="1"/>
  <c r="AU319" i="7059"/>
  <c r="K321" i="7049" s="1"/>
  <c r="AC342" i="7059"/>
  <c r="AD342" i="7059" s="1"/>
  <c r="I509" i="7059"/>
  <c r="G510" i="7049"/>
  <c r="I1095" i="7059"/>
  <c r="M496" i="7049"/>
  <c r="V355" i="7059"/>
  <c r="U356" i="7059" s="1"/>
  <c r="AG336" i="7059"/>
  <c r="AH336" i="7059" s="1"/>
  <c r="AP321" i="7059"/>
  <c r="AQ321" i="7059" s="1"/>
  <c r="Q1049" i="7059"/>
  <c r="K1049" i="7059" s="1"/>
  <c r="P1050" i="7059"/>
  <c r="AL327" i="7059"/>
  <c r="AM327" i="7059" s="1"/>
  <c r="Z444" i="7059"/>
  <c r="Q1648" i="7059"/>
  <c r="K1648" i="7059" s="1"/>
  <c r="P1649" i="7059"/>
  <c r="AA344" i="7059"/>
  <c r="AC343" i="7059" s="1"/>
  <c r="AD343" i="7059" s="1"/>
  <c r="J346" i="7049"/>
  <c r="Y345" i="7059"/>
  <c r="Y346" i="7059" l="1"/>
  <c r="AT346" i="7059" s="1"/>
  <c r="AE341" i="7059"/>
  <c r="P1650" i="7059"/>
  <c r="Q1649" i="7059"/>
  <c r="K1649" i="7059" s="1"/>
  <c r="AE340" i="7059"/>
  <c r="AF340" i="7059" s="1"/>
  <c r="AR320" i="7059"/>
  <c r="AS320" i="7059" s="1"/>
  <c r="I510" i="7059"/>
  <c r="G511" i="7049"/>
  <c r="Z445" i="7059"/>
  <c r="I1096" i="7059"/>
  <c r="M497" i="7049"/>
  <c r="AN324" i="7059"/>
  <c r="AO324" i="7059" s="1"/>
  <c r="V356" i="7059"/>
  <c r="U357" i="7059" s="1"/>
  <c r="AT345" i="7059"/>
  <c r="Q1050" i="7059"/>
  <c r="K1050" i="7059" s="1"/>
  <c r="P1051" i="7059"/>
  <c r="AI332" i="7059"/>
  <c r="AJ332" i="7059" s="1"/>
  <c r="AG337" i="7059" l="1"/>
  <c r="AH337" i="7059" s="1"/>
  <c r="P1052" i="7059"/>
  <c r="Q1051" i="7059"/>
  <c r="K1051" i="7059" s="1"/>
  <c r="Z446" i="7059"/>
  <c r="V357" i="7059"/>
  <c r="U358" i="7059" s="1"/>
  <c r="AF341" i="7059"/>
  <c r="AL328" i="7059"/>
  <c r="AM328" i="7059" s="1"/>
  <c r="Y347" i="7059"/>
  <c r="I1097" i="7059"/>
  <c r="M498" i="7049"/>
  <c r="I511" i="7059"/>
  <c r="G512" i="7049"/>
  <c r="AB317" i="7055"/>
  <c r="AC318" i="7055" s="1"/>
  <c r="I322" i="7049"/>
  <c r="AU320" i="7059"/>
  <c r="K322" i="7049" s="1"/>
  <c r="J348" i="7049"/>
  <c r="AA345" i="7059"/>
  <c r="AA346" i="7059" s="1"/>
  <c r="J347" i="7049"/>
  <c r="AP322" i="7059"/>
  <c r="AQ322" i="7059" s="1"/>
  <c r="P1651" i="7059"/>
  <c r="Q1650" i="7059"/>
  <c r="K1650" i="7059" s="1"/>
  <c r="Y348" i="7059" l="1"/>
  <c r="AT348" i="7059" s="1"/>
  <c r="V358" i="7059"/>
  <c r="U359" i="7059" s="1"/>
  <c r="AC345" i="7059"/>
  <c r="AD345" i="7059" s="1"/>
  <c r="I1098" i="7059"/>
  <c r="M499" i="7049"/>
  <c r="AN325" i="7059"/>
  <c r="AO325" i="7059" s="1"/>
  <c r="P1053" i="7059"/>
  <c r="Q1052" i="7059"/>
  <c r="K1052" i="7059" s="1"/>
  <c r="AR321" i="7059"/>
  <c r="AS321" i="7059" s="1"/>
  <c r="Y349" i="7059"/>
  <c r="AI333" i="7059"/>
  <c r="AJ333" i="7059" s="1"/>
  <c r="Q1651" i="7059"/>
  <c r="K1651" i="7059" s="1"/>
  <c r="P1652" i="7059"/>
  <c r="AC344" i="7059"/>
  <c r="AD344" i="7059" s="1"/>
  <c r="AT347" i="7059"/>
  <c r="I512" i="7059"/>
  <c r="G513" i="7049"/>
  <c r="AG338" i="7059"/>
  <c r="AH338" i="7059" s="1"/>
  <c r="Z447" i="7059"/>
  <c r="J350" i="7049" l="1"/>
  <c r="AL329" i="7059"/>
  <c r="AM329" i="7059" s="1"/>
  <c r="AT349" i="7059"/>
  <c r="P1054" i="7059"/>
  <c r="Q1053" i="7059"/>
  <c r="K1053" i="7059" s="1"/>
  <c r="V359" i="7059"/>
  <c r="U360" i="7059" s="1"/>
  <c r="Z448" i="7059"/>
  <c r="AE342" i="7059"/>
  <c r="AF342" i="7059" s="1"/>
  <c r="I323" i="7049"/>
  <c r="AB318" i="7055"/>
  <c r="AC319" i="7055" s="1"/>
  <c r="AU321" i="7059"/>
  <c r="K323" i="7049" s="1"/>
  <c r="AI334" i="7059"/>
  <c r="AJ334" i="7059" s="1"/>
  <c r="J349" i="7049"/>
  <c r="AA347" i="7059"/>
  <c r="AA348" i="7059" s="1"/>
  <c r="Q1652" i="7059"/>
  <c r="K1652" i="7059" s="1"/>
  <c r="P1653" i="7059"/>
  <c r="I1099" i="7059"/>
  <c r="M500" i="7049"/>
  <c r="I513" i="7059"/>
  <c r="G514" i="7049"/>
  <c r="AP323" i="7059"/>
  <c r="AQ323" i="7059" s="1"/>
  <c r="AE343" i="7059"/>
  <c r="Y350" i="7059" l="1"/>
  <c r="AT350" i="7059" s="1"/>
  <c r="AL330" i="7059"/>
  <c r="AM330" i="7059" s="1"/>
  <c r="Z449" i="7059"/>
  <c r="Q1054" i="7059"/>
  <c r="K1054" i="7059" s="1"/>
  <c r="P1055" i="7059"/>
  <c r="AG339" i="7059"/>
  <c r="AH339" i="7059" s="1"/>
  <c r="V360" i="7059"/>
  <c r="U361" i="7059" s="1"/>
  <c r="J351" i="7049"/>
  <c r="AA349" i="7059"/>
  <c r="AC348" i="7059" s="1"/>
  <c r="AD348" i="7059" s="1"/>
  <c r="AF343" i="7059"/>
  <c r="I1100" i="7059"/>
  <c r="M501" i="7049"/>
  <c r="AC347" i="7059"/>
  <c r="AD347" i="7059" s="1"/>
  <c r="AR322" i="7059"/>
  <c r="AS322" i="7059" s="1"/>
  <c r="I514" i="7059"/>
  <c r="G515" i="7049"/>
  <c r="Q1653" i="7059"/>
  <c r="K1653" i="7059" s="1"/>
  <c r="P1654" i="7059"/>
  <c r="AC346" i="7059"/>
  <c r="AD346" i="7059" s="1"/>
  <c r="AN326" i="7059"/>
  <c r="AO326" i="7059" s="1"/>
  <c r="Y351" i="7059" l="1"/>
  <c r="AI335" i="7059"/>
  <c r="AJ335" i="7059" s="1"/>
  <c r="I1101" i="7059"/>
  <c r="M502" i="7049"/>
  <c r="Z450" i="7059"/>
  <c r="AP324" i="7059"/>
  <c r="AQ324" i="7059" s="1"/>
  <c r="Q1055" i="7059"/>
  <c r="K1055" i="7059" s="1"/>
  <c r="P1056" i="7059"/>
  <c r="AN327" i="7059"/>
  <c r="AO327" i="7059" s="1"/>
  <c r="AE346" i="7059"/>
  <c r="AE344" i="7059"/>
  <c r="AF344" i="7059" s="1"/>
  <c r="I515" i="7059"/>
  <c r="G516" i="7049"/>
  <c r="AG340" i="7059"/>
  <c r="AH340" i="7059" s="1"/>
  <c r="V361" i="7059"/>
  <c r="U362" i="7059" s="1"/>
  <c r="P1655" i="7059"/>
  <c r="Q1654" i="7059"/>
  <c r="K1654" i="7059" s="1"/>
  <c r="I324" i="7049"/>
  <c r="AB319" i="7055"/>
  <c r="AC320" i="7055" s="1"/>
  <c r="AU322" i="7059"/>
  <c r="K324" i="7049" s="1"/>
  <c r="AT351" i="7059"/>
  <c r="AE345" i="7059"/>
  <c r="J352" i="7049"/>
  <c r="AA350" i="7059"/>
  <c r="AF345" i="7059" l="1"/>
  <c r="AG342" i="7059" s="1"/>
  <c r="AF346" i="7059"/>
  <c r="Z451" i="7059"/>
  <c r="I1102" i="7059"/>
  <c r="M503" i="7049"/>
  <c r="AA351" i="7059"/>
  <c r="J353" i="7049"/>
  <c r="V362" i="7059"/>
  <c r="U363" i="7059" s="1"/>
  <c r="AP325" i="7059"/>
  <c r="AQ325" i="7059" s="1"/>
  <c r="AR324" i="7059" s="1"/>
  <c r="AS324" i="7059" s="1"/>
  <c r="AR323" i="7059"/>
  <c r="AS323" i="7059" s="1"/>
  <c r="AC349" i="7059"/>
  <c r="AD349" i="7059" s="1"/>
  <c r="Y353" i="7059"/>
  <c r="I516" i="7059"/>
  <c r="G517" i="7049"/>
  <c r="AL331" i="7059"/>
  <c r="AM331" i="7059" s="1"/>
  <c r="Y352" i="7059"/>
  <c r="P1656" i="7059"/>
  <c r="Q1655" i="7059"/>
  <c r="K1655" i="7059" s="1"/>
  <c r="AI336" i="7059"/>
  <c r="AJ336" i="7059" s="1"/>
  <c r="AG341" i="7059"/>
  <c r="AH341" i="7059" s="1"/>
  <c r="P1057" i="7059"/>
  <c r="Q1056" i="7059"/>
  <c r="K1056" i="7059" s="1"/>
  <c r="AG343" i="7059" l="1"/>
  <c r="AH343" i="7059" s="1"/>
  <c r="AL332" i="7059"/>
  <c r="AM332" i="7059" s="1"/>
  <c r="V363" i="7059"/>
  <c r="AT352" i="7059"/>
  <c r="AE347" i="7059"/>
  <c r="AF347" i="7059" s="1"/>
  <c r="AG344" i="7059" s="1"/>
  <c r="AN328" i="7059"/>
  <c r="AO328" i="7059" s="1"/>
  <c r="I517" i="7059"/>
  <c r="G518" i="7049"/>
  <c r="AC350" i="7059"/>
  <c r="AD350" i="7059" s="1"/>
  <c r="I1103" i="7059"/>
  <c r="M504" i="7049"/>
  <c r="AB320" i="7055"/>
  <c r="AC321" i="7055" s="1"/>
  <c r="I325" i="7049"/>
  <c r="AU323" i="7059"/>
  <c r="K325" i="7049" s="1"/>
  <c r="Z452" i="7059"/>
  <c r="Q1057" i="7059"/>
  <c r="K1057" i="7059" s="1"/>
  <c r="P1058" i="7059"/>
  <c r="AT353" i="7059"/>
  <c r="AB321" i="7055"/>
  <c r="I326" i="7049"/>
  <c r="AU324" i="7059"/>
  <c r="K326" i="7049" s="1"/>
  <c r="AI337" i="7059"/>
  <c r="AJ337" i="7059" s="1"/>
  <c r="Q1656" i="7059"/>
  <c r="K1656" i="7059" s="1"/>
  <c r="P1657" i="7059"/>
  <c r="AH342" i="7059"/>
  <c r="AH344" i="7059" l="1"/>
  <c r="AI340" i="7059" s="1"/>
  <c r="AC322" i="7055"/>
  <c r="I1104" i="7059"/>
  <c r="M505" i="7049"/>
  <c r="Y354" i="7059"/>
  <c r="Z453" i="7059"/>
  <c r="I518" i="7059"/>
  <c r="G519" i="7049"/>
  <c r="AA352" i="7059"/>
  <c r="AA353" i="7059" s="1"/>
  <c r="J354" i="7049"/>
  <c r="AN329" i="7059"/>
  <c r="AO329" i="7059" s="1"/>
  <c r="Q1058" i="7059"/>
  <c r="K1058" i="7059" s="1"/>
  <c r="P1059" i="7059"/>
  <c r="AI339" i="7059"/>
  <c r="AE348" i="7059"/>
  <c r="AF348" i="7059" s="1"/>
  <c r="AP326" i="7059"/>
  <c r="AQ326" i="7059" s="1"/>
  <c r="AL333" i="7059"/>
  <c r="AM333" i="7059" s="1"/>
  <c r="AI338" i="7059"/>
  <c r="AJ338" i="7059" s="1"/>
  <c r="P1658" i="7059"/>
  <c r="Q1657" i="7059"/>
  <c r="K1657" i="7059" s="1"/>
  <c r="J355" i="7049"/>
  <c r="U364" i="7059"/>
  <c r="AJ339" i="7059" l="1"/>
  <c r="AC352" i="7059"/>
  <c r="AD352" i="7059" s="1"/>
  <c r="AJ340" i="7059"/>
  <c r="P1659" i="7059"/>
  <c r="Q1658" i="7059"/>
  <c r="K1658" i="7059" s="1"/>
  <c r="AL334" i="7059"/>
  <c r="AM334" i="7059" s="1"/>
  <c r="AG345" i="7059"/>
  <c r="AH345" i="7059" s="1"/>
  <c r="I519" i="7059"/>
  <c r="G520" i="7049"/>
  <c r="AR325" i="7059"/>
  <c r="AS325" i="7059" s="1"/>
  <c r="AP327" i="7059"/>
  <c r="AQ327" i="7059" s="1"/>
  <c r="AC351" i="7059"/>
  <c r="AD351" i="7059" s="1"/>
  <c r="P1060" i="7059"/>
  <c r="Q1059" i="7059"/>
  <c r="K1059" i="7059" s="1"/>
  <c r="V364" i="7059"/>
  <c r="U365" i="7059" s="1"/>
  <c r="AN330" i="7059"/>
  <c r="AO330" i="7059" s="1"/>
  <c r="Z454" i="7059"/>
  <c r="AT354" i="7059"/>
  <c r="I1105" i="7059"/>
  <c r="M506" i="7049"/>
  <c r="AL336" i="7059" l="1"/>
  <c r="AL335" i="7059"/>
  <c r="AM335" i="7059" s="1"/>
  <c r="AE350" i="7059"/>
  <c r="AN331" i="7059"/>
  <c r="AO331" i="7059" s="1"/>
  <c r="Z455" i="7059"/>
  <c r="Q1060" i="7059"/>
  <c r="K1060" i="7059" s="1"/>
  <c r="P1061" i="7059"/>
  <c r="AR326" i="7059"/>
  <c r="AS326" i="7059" s="1"/>
  <c r="AI341" i="7059"/>
  <c r="AJ341" i="7059" s="1"/>
  <c r="Q1659" i="7059"/>
  <c r="K1659" i="7059" s="1"/>
  <c r="P1660" i="7059"/>
  <c r="V365" i="7059"/>
  <c r="U366" i="7059" s="1"/>
  <c r="AP328" i="7059"/>
  <c r="AQ328" i="7059" s="1"/>
  <c r="AR327" i="7059" s="1"/>
  <c r="AS327" i="7059" s="1"/>
  <c r="I327" i="7049"/>
  <c r="AB322" i="7055"/>
  <c r="AC323" i="7055" s="1"/>
  <c r="AU325" i="7059"/>
  <c r="K327" i="7049" s="1"/>
  <c r="I520" i="7059"/>
  <c r="G521" i="7049"/>
  <c r="I1106" i="7059"/>
  <c r="M507" i="7049"/>
  <c r="J356" i="7049"/>
  <c r="AA354" i="7059"/>
  <c r="Y355" i="7059"/>
  <c r="AE349" i="7059"/>
  <c r="AF349" i="7059" s="1"/>
  <c r="AM336" i="7059" l="1"/>
  <c r="AN333" i="7059" s="1"/>
  <c r="Y356" i="7059"/>
  <c r="AT356" i="7059" s="1"/>
  <c r="AB324" i="7055"/>
  <c r="I329" i="7049"/>
  <c r="AU327" i="7059"/>
  <c r="K329" i="7049" s="1"/>
  <c r="AP329" i="7059"/>
  <c r="AQ329" i="7059" s="1"/>
  <c r="AR328" i="7059" s="1"/>
  <c r="AS328" i="7059" s="1"/>
  <c r="I1107" i="7059"/>
  <c r="M508" i="7049"/>
  <c r="Q1660" i="7059"/>
  <c r="K1660" i="7059" s="1"/>
  <c r="P1661" i="7059"/>
  <c r="AL337" i="7059"/>
  <c r="AM337" i="7059" s="1"/>
  <c r="AC353" i="7059"/>
  <c r="AD353" i="7059" s="1"/>
  <c r="AN332" i="7059"/>
  <c r="AO332" i="7059" s="1"/>
  <c r="AB323" i="7055"/>
  <c r="AC324" i="7055" s="1"/>
  <c r="I328" i="7049"/>
  <c r="AU326" i="7059"/>
  <c r="K328" i="7049" s="1"/>
  <c r="V366" i="7059"/>
  <c r="U367" i="7059" s="1"/>
  <c r="AG346" i="7059"/>
  <c r="AH346" i="7059" s="1"/>
  <c r="AT355" i="7059"/>
  <c r="I521" i="7059"/>
  <c r="G522" i="7049"/>
  <c r="P1062" i="7059"/>
  <c r="Q1061" i="7059"/>
  <c r="K1061" i="7059" s="1"/>
  <c r="Z456" i="7059"/>
  <c r="AF350" i="7059"/>
  <c r="AO333" i="7059" l="1"/>
  <c r="AP331" i="7059" s="1"/>
  <c r="AI342" i="7059"/>
  <c r="AJ342" i="7059" s="1"/>
  <c r="I522" i="7059"/>
  <c r="G523" i="7049"/>
  <c r="I1108" i="7059"/>
  <c r="M509" i="7049"/>
  <c r="AG347" i="7059"/>
  <c r="AH347" i="7059" s="1"/>
  <c r="Z457" i="7059"/>
  <c r="V367" i="7059"/>
  <c r="U368" i="7059" s="1"/>
  <c r="AE351" i="7059"/>
  <c r="AF351" i="7059" s="1"/>
  <c r="P1662" i="7059"/>
  <c r="Q1661" i="7059"/>
  <c r="K1661" i="7059" s="1"/>
  <c r="Q1062" i="7059"/>
  <c r="K1062" i="7059" s="1"/>
  <c r="P1063" i="7059"/>
  <c r="J357" i="7049"/>
  <c r="AA355" i="7059"/>
  <c r="AA356" i="7059" s="1"/>
  <c r="I330" i="7049"/>
  <c r="AB325" i="7055"/>
  <c r="AU328" i="7059"/>
  <c r="K330" i="7049" s="1"/>
  <c r="Y357" i="7059"/>
  <c r="AP330" i="7059"/>
  <c r="AQ330" i="7059" s="1"/>
  <c r="AR329" i="7059" s="1"/>
  <c r="AS329" i="7059" s="1"/>
  <c r="J358" i="7049"/>
  <c r="AN334" i="7059"/>
  <c r="AO334" i="7059" s="1"/>
  <c r="AC325" i="7055"/>
  <c r="Y358" i="7059" l="1"/>
  <c r="AT358" i="7059" s="1"/>
  <c r="Q1063" i="7059"/>
  <c r="K1063" i="7059" s="1"/>
  <c r="P1064" i="7059"/>
  <c r="P1663" i="7059"/>
  <c r="Q1662" i="7059"/>
  <c r="K1662" i="7059" s="1"/>
  <c r="V368" i="7059"/>
  <c r="AI343" i="7059"/>
  <c r="AJ343" i="7059" s="1"/>
  <c r="AL338" i="7059"/>
  <c r="AM338" i="7059" s="1"/>
  <c r="AT357" i="7059"/>
  <c r="Z458" i="7059"/>
  <c r="I1109" i="7059"/>
  <c r="M510" i="7049"/>
  <c r="I523" i="7059"/>
  <c r="G524" i="7049"/>
  <c r="AP332" i="7059"/>
  <c r="AQ332" i="7059" s="1"/>
  <c r="AC354" i="7059"/>
  <c r="AD354" i="7059" s="1"/>
  <c r="I331" i="7049"/>
  <c r="AB326" i="7055"/>
  <c r="AU329" i="7059"/>
  <c r="K331" i="7049" s="1"/>
  <c r="AC355" i="7059"/>
  <c r="AD355" i="7059" s="1"/>
  <c r="AC326" i="7055"/>
  <c r="AG348" i="7059"/>
  <c r="AH348" i="7059" s="1"/>
  <c r="AQ331" i="7059"/>
  <c r="AR331" i="7059" l="1"/>
  <c r="AS331" i="7059" s="1"/>
  <c r="AB328" i="7055" s="1"/>
  <c r="AI344" i="7059"/>
  <c r="AJ344" i="7059" s="1"/>
  <c r="AR330" i="7059"/>
  <c r="AS330" i="7059" s="1"/>
  <c r="AA357" i="7059"/>
  <c r="AA358" i="7059" s="1"/>
  <c r="AC357" i="7059" s="1"/>
  <c r="AD357" i="7059" s="1"/>
  <c r="J359" i="7049"/>
  <c r="Y359" i="7059"/>
  <c r="P1065" i="7059"/>
  <c r="Q1064" i="7059"/>
  <c r="K1064" i="7059" s="1"/>
  <c r="I1110" i="7059"/>
  <c r="M511" i="7049"/>
  <c r="U369" i="7059"/>
  <c r="AC327" i="7055"/>
  <c r="AE352" i="7059"/>
  <c r="AF352" i="7059" s="1"/>
  <c r="AL339" i="7059"/>
  <c r="AM339" i="7059" s="1"/>
  <c r="AU331" i="7059"/>
  <c r="K333" i="7049" s="1"/>
  <c r="AE353" i="7059"/>
  <c r="J360" i="7049"/>
  <c r="I524" i="7059"/>
  <c r="G525" i="7049"/>
  <c r="Z459" i="7059"/>
  <c r="AN335" i="7059"/>
  <c r="AO335" i="7059" s="1"/>
  <c r="Q1663" i="7059"/>
  <c r="K1663" i="7059" s="1"/>
  <c r="P1664" i="7059"/>
  <c r="I333" i="7049" l="1"/>
  <c r="AF353" i="7059"/>
  <c r="AG350" i="7059" s="1"/>
  <c r="AN336" i="7059"/>
  <c r="AO336" i="7059" s="1"/>
  <c r="Z460" i="7059"/>
  <c r="V369" i="7059"/>
  <c r="AT359" i="7059"/>
  <c r="AB327" i="7055"/>
  <c r="AC328" i="7055" s="1"/>
  <c r="AC329" i="7055" s="1"/>
  <c r="I332" i="7049"/>
  <c r="AU330" i="7059"/>
  <c r="K332" i="7049" s="1"/>
  <c r="AP333" i="7059"/>
  <c r="AQ333" i="7059" s="1"/>
  <c r="AL340" i="7059"/>
  <c r="AM340" i="7059" s="1"/>
  <c r="Q1664" i="7059"/>
  <c r="K1664" i="7059" s="1"/>
  <c r="P1665" i="7059"/>
  <c r="I525" i="7059"/>
  <c r="G526" i="7049"/>
  <c r="AG349" i="7059"/>
  <c r="AH349" i="7059" s="1"/>
  <c r="I1111" i="7059"/>
  <c r="M512" i="7049"/>
  <c r="P1066" i="7059"/>
  <c r="Q1065" i="7059"/>
  <c r="K1065" i="7059" s="1"/>
  <c r="AC356" i="7059"/>
  <c r="AD356" i="7059" s="1"/>
  <c r="AH350" i="7059" l="1"/>
  <c r="AI346" i="7059" s="1"/>
  <c r="AP334" i="7059"/>
  <c r="AQ334" i="7059" s="1"/>
  <c r="AR333" i="7059" s="1"/>
  <c r="AS333" i="7059" s="1"/>
  <c r="AE354" i="7059"/>
  <c r="AF354" i="7059" s="1"/>
  <c r="I1112" i="7059"/>
  <c r="M513" i="7049"/>
  <c r="Q1665" i="7059"/>
  <c r="K1665" i="7059" s="1"/>
  <c r="P1666" i="7059"/>
  <c r="AA359" i="7059"/>
  <c r="J361" i="7049"/>
  <c r="AN337" i="7059"/>
  <c r="AO337" i="7059" s="1"/>
  <c r="AR332" i="7059"/>
  <c r="AS332" i="7059" s="1"/>
  <c r="Y360" i="7059"/>
  <c r="AI345" i="7059"/>
  <c r="AJ345" i="7059" s="1"/>
  <c r="AE355" i="7059"/>
  <c r="P1067" i="7059"/>
  <c r="Q1066" i="7059"/>
  <c r="K1066" i="7059" s="1"/>
  <c r="I526" i="7059"/>
  <c r="G527" i="7049"/>
  <c r="U370" i="7059"/>
  <c r="Z461" i="7059"/>
  <c r="Q1067" i="7059" l="1"/>
  <c r="K1067" i="7059" s="1"/>
  <c r="P1068" i="7059"/>
  <c r="AP335" i="7059"/>
  <c r="AQ335" i="7059" s="1"/>
  <c r="AG351" i="7059"/>
  <c r="AH351" i="7059" s="1"/>
  <c r="I527" i="7059"/>
  <c r="G528" i="7049"/>
  <c r="AJ346" i="7059"/>
  <c r="AL341" i="7059"/>
  <c r="AM341" i="7059" s="1"/>
  <c r="AB329" i="7055"/>
  <c r="AC330" i="7055" s="1"/>
  <c r="I334" i="7049"/>
  <c r="AU332" i="7059"/>
  <c r="K334" i="7049" s="1"/>
  <c r="AC358" i="7059"/>
  <c r="AD358" i="7059" s="1"/>
  <c r="AT360" i="7059"/>
  <c r="Z462" i="7059"/>
  <c r="V370" i="7059"/>
  <c r="AF355" i="7059"/>
  <c r="I335" i="7049"/>
  <c r="AB330" i="7055"/>
  <c r="AU333" i="7059"/>
  <c r="K335" i="7049" s="1"/>
  <c r="Q1666" i="7059"/>
  <c r="K1666" i="7059" s="1"/>
  <c r="P1667" i="7059"/>
  <c r="I1113" i="7059"/>
  <c r="M514" i="7049"/>
  <c r="AC331" i="7055" l="1"/>
  <c r="Y361" i="7059"/>
  <c r="AR334" i="7059"/>
  <c r="AS334" i="7059" s="1"/>
  <c r="I528" i="7059"/>
  <c r="G529" i="7049"/>
  <c r="I1114" i="7059"/>
  <c r="M515" i="7049"/>
  <c r="Q1667" i="7059"/>
  <c r="K1667" i="7059" s="1"/>
  <c r="P1668" i="7059"/>
  <c r="AG352" i="7059"/>
  <c r="AH352" i="7059" s="1"/>
  <c r="Z463" i="7059"/>
  <c r="AI347" i="7059"/>
  <c r="AJ347" i="7059" s="1"/>
  <c r="Q1068" i="7059"/>
  <c r="K1068" i="7059" s="1"/>
  <c r="P1069" i="7059"/>
  <c r="U371" i="7059"/>
  <c r="J362" i="7049"/>
  <c r="AA360" i="7059"/>
  <c r="AE356" i="7059"/>
  <c r="AF356" i="7059" s="1"/>
  <c r="AN338" i="7059"/>
  <c r="AO338" i="7059" s="1"/>
  <c r="AL342" i="7059"/>
  <c r="AM342" i="7059" s="1"/>
  <c r="Q1069" i="7059" l="1"/>
  <c r="K1069" i="7059" s="1"/>
  <c r="P1070" i="7059"/>
  <c r="AT361" i="7059"/>
  <c r="Z464" i="7059"/>
  <c r="I529" i="7059"/>
  <c r="G530" i="7049"/>
  <c r="AP336" i="7059"/>
  <c r="AQ336" i="7059" s="1"/>
  <c r="AC359" i="7059"/>
  <c r="AD359" i="7059" s="1"/>
  <c r="AN339" i="7059"/>
  <c r="AO339" i="7059" s="1"/>
  <c r="AL343" i="7059"/>
  <c r="AM343" i="7059" s="1"/>
  <c r="AI348" i="7059"/>
  <c r="AJ348" i="7059" s="1"/>
  <c r="AB331" i="7055"/>
  <c r="AC332" i="7055" s="1"/>
  <c r="I336" i="7049"/>
  <c r="AU334" i="7059"/>
  <c r="K336" i="7049" s="1"/>
  <c r="Q1668" i="7059"/>
  <c r="K1668" i="7059" s="1"/>
  <c r="P1669" i="7059"/>
  <c r="AG353" i="7059"/>
  <c r="AH353" i="7059" s="1"/>
  <c r="V371" i="7059"/>
  <c r="U372" i="7059" s="1"/>
  <c r="I1115" i="7059"/>
  <c r="M516" i="7049"/>
  <c r="V372" i="7059" l="1"/>
  <c r="U373" i="7059" s="1"/>
  <c r="AL344" i="7059"/>
  <c r="AM344" i="7059" s="1"/>
  <c r="AI349" i="7059"/>
  <c r="AJ349" i="7059" s="1"/>
  <c r="Z465" i="7059"/>
  <c r="P1071" i="7059"/>
  <c r="Q1070" i="7059"/>
  <c r="K1070" i="7059" s="1"/>
  <c r="AP337" i="7059"/>
  <c r="AQ337" i="7059" s="1"/>
  <c r="AR336" i="7059" s="1"/>
  <c r="AS336" i="7059" s="1"/>
  <c r="AN340" i="7059"/>
  <c r="AO340" i="7059" s="1"/>
  <c r="AR335" i="7059"/>
  <c r="AS335" i="7059" s="1"/>
  <c r="I1116" i="7059"/>
  <c r="M517" i="7049"/>
  <c r="Y362" i="7059"/>
  <c r="Y363" i="7059"/>
  <c r="P1670" i="7059"/>
  <c r="Q1669" i="7059"/>
  <c r="K1669" i="7059" s="1"/>
  <c r="AE357" i="7059"/>
  <c r="AF357" i="7059" s="1"/>
  <c r="I530" i="7059"/>
  <c r="G531" i="7049"/>
  <c r="J363" i="7049"/>
  <c r="AA361" i="7059"/>
  <c r="AN341" i="7059" l="1"/>
  <c r="AO341" i="7059" s="1"/>
  <c r="AC360" i="7059"/>
  <c r="AD360" i="7059" s="1"/>
  <c r="I531" i="7059"/>
  <c r="G532" i="7049"/>
  <c r="I337" i="7049"/>
  <c r="AB332" i="7055"/>
  <c r="AC333" i="7055" s="1"/>
  <c r="AU335" i="7059"/>
  <c r="K337" i="7049" s="1"/>
  <c r="Q1071" i="7059"/>
  <c r="K1071" i="7059" s="1"/>
  <c r="P1072" i="7059"/>
  <c r="I1117" i="7059"/>
  <c r="M518" i="7049"/>
  <c r="AT363" i="7059"/>
  <c r="AB333" i="7055"/>
  <c r="I338" i="7049"/>
  <c r="AU336" i="7059"/>
  <c r="K338" i="7049" s="1"/>
  <c r="AL345" i="7059"/>
  <c r="AM345" i="7059" s="1"/>
  <c r="V373" i="7059"/>
  <c r="AT362" i="7059"/>
  <c r="Q1670" i="7059"/>
  <c r="K1670" i="7059" s="1"/>
  <c r="P1671" i="7059"/>
  <c r="AG354" i="7059"/>
  <c r="AH354" i="7059" s="1"/>
  <c r="AP338" i="7059"/>
  <c r="AQ338" i="7059" s="1"/>
  <c r="Z466" i="7059"/>
  <c r="Y364" i="7059" l="1"/>
  <c r="J365" i="7049"/>
  <c r="U374" i="7059"/>
  <c r="P1073" i="7059"/>
  <c r="Q1072" i="7059"/>
  <c r="K1072" i="7059" s="1"/>
  <c r="AE358" i="7059"/>
  <c r="AF358" i="7059" s="1"/>
  <c r="Q1671" i="7059"/>
  <c r="K1671" i="7059" s="1"/>
  <c r="P1672" i="7059"/>
  <c r="AI350" i="7059"/>
  <c r="AJ350" i="7059" s="1"/>
  <c r="AN342" i="7059"/>
  <c r="AO342" i="7059" s="1"/>
  <c r="AP339" i="7059"/>
  <c r="AQ339" i="7059" s="1"/>
  <c r="AR337" i="7059"/>
  <c r="AS337" i="7059" s="1"/>
  <c r="J364" i="7049"/>
  <c r="AA362" i="7059"/>
  <c r="Z467" i="7059"/>
  <c r="AC334" i="7055"/>
  <c r="I1118" i="7059"/>
  <c r="M519" i="7049"/>
  <c r="I532" i="7059"/>
  <c r="G533" i="7049"/>
  <c r="AG355" i="7059" l="1"/>
  <c r="AH355" i="7059" s="1"/>
  <c r="I1119" i="7059"/>
  <c r="M520" i="7049"/>
  <c r="AC361" i="7059"/>
  <c r="AD361" i="7059" s="1"/>
  <c r="AT364" i="7059"/>
  <c r="V374" i="7059"/>
  <c r="Z468" i="7059"/>
  <c r="AP340" i="7059"/>
  <c r="AQ340" i="7059" s="1"/>
  <c r="P1673" i="7059"/>
  <c r="Q1672" i="7059"/>
  <c r="K1672" i="7059" s="1"/>
  <c r="AA363" i="7059"/>
  <c r="AC362" i="7059" s="1"/>
  <c r="AD362" i="7059" s="1"/>
  <c r="AL346" i="7059"/>
  <c r="AM346" i="7059" s="1"/>
  <c r="I533" i="7059"/>
  <c r="G534" i="7049"/>
  <c r="I339" i="7049"/>
  <c r="AB334" i="7055"/>
  <c r="AC335" i="7055" s="1"/>
  <c r="AU337" i="7059"/>
  <c r="K339" i="7049" s="1"/>
  <c r="P1074" i="7059"/>
  <c r="Q1073" i="7059"/>
  <c r="K1073" i="7059" s="1"/>
  <c r="AR338" i="7059"/>
  <c r="AS338" i="7059" s="1"/>
  <c r="Y365" i="7059" l="1"/>
  <c r="U375" i="7059"/>
  <c r="AI351" i="7059"/>
  <c r="AJ351" i="7059" s="1"/>
  <c r="I1120" i="7059"/>
  <c r="M521" i="7049"/>
  <c r="AB335" i="7055"/>
  <c r="AC336" i="7055" s="1"/>
  <c r="I340" i="7049"/>
  <c r="AU338" i="7059"/>
  <c r="K340" i="7049" s="1"/>
  <c r="I534" i="7059"/>
  <c r="G535" i="7049"/>
  <c r="J366" i="7049"/>
  <c r="AA364" i="7059"/>
  <c r="AE359" i="7059"/>
  <c r="AF359" i="7059" s="1"/>
  <c r="AE360" i="7059"/>
  <c r="P1075" i="7059"/>
  <c r="Q1074" i="7059"/>
  <c r="K1074" i="7059" s="1"/>
  <c r="AN343" i="7059"/>
  <c r="AO343" i="7059" s="1"/>
  <c r="Q1673" i="7059"/>
  <c r="K1673" i="7059" s="1"/>
  <c r="P1674" i="7059"/>
  <c r="Z469" i="7059"/>
  <c r="AR339" i="7059"/>
  <c r="AS339" i="7059" s="1"/>
  <c r="AF360" i="7059" l="1"/>
  <c r="AG357" i="7059" s="1"/>
  <c r="I535" i="7059"/>
  <c r="G536" i="7049"/>
  <c r="AT365" i="7059"/>
  <c r="I1121" i="7059"/>
  <c r="M522" i="7049"/>
  <c r="AC363" i="7059"/>
  <c r="AD363" i="7059" s="1"/>
  <c r="Z470" i="7059"/>
  <c r="V375" i="7059"/>
  <c r="U376" i="7059" s="1"/>
  <c r="P1675" i="7059"/>
  <c r="Q1674" i="7059"/>
  <c r="K1674" i="7059" s="1"/>
  <c r="P1076" i="7059"/>
  <c r="Q1075" i="7059"/>
  <c r="K1075" i="7059" s="1"/>
  <c r="AL347" i="7059"/>
  <c r="AM347" i="7059" s="1"/>
  <c r="AB336" i="7055"/>
  <c r="AC337" i="7055" s="1"/>
  <c r="I341" i="7049"/>
  <c r="AU339" i="7059"/>
  <c r="K341" i="7049" s="1"/>
  <c r="AP341" i="7059"/>
  <c r="AQ341" i="7059" s="1"/>
  <c r="AG356" i="7059"/>
  <c r="AH356" i="7059" s="1"/>
  <c r="AH357" i="7059" l="1"/>
  <c r="AI353" i="7059" s="1"/>
  <c r="V376" i="7059"/>
  <c r="U377" i="7059" s="1"/>
  <c r="J367" i="7049"/>
  <c r="AA365" i="7059"/>
  <c r="Q1076" i="7059"/>
  <c r="K1076" i="7059" s="1"/>
  <c r="P1077" i="7059"/>
  <c r="Y366" i="7059"/>
  <c r="AE361" i="7059"/>
  <c r="AF361" i="7059" s="1"/>
  <c r="AI352" i="7059"/>
  <c r="AJ352" i="7059" s="1"/>
  <c r="AR340" i="7059"/>
  <c r="AS340" i="7059" s="1"/>
  <c r="AN344" i="7059"/>
  <c r="AO344" i="7059" s="1"/>
  <c r="I1122" i="7059"/>
  <c r="M523" i="7049"/>
  <c r="P1676" i="7059"/>
  <c r="Q1675" i="7059"/>
  <c r="K1675" i="7059" s="1"/>
  <c r="Z471" i="7059"/>
  <c r="I536" i="7059"/>
  <c r="G537" i="7049"/>
  <c r="Y367" i="7059" l="1"/>
  <c r="AT367" i="7059" s="1"/>
  <c r="V377" i="7059"/>
  <c r="AT366" i="7059"/>
  <c r="P1078" i="7059"/>
  <c r="Q1077" i="7059"/>
  <c r="K1077" i="7059" s="1"/>
  <c r="AL348" i="7059"/>
  <c r="AM348" i="7059" s="1"/>
  <c r="AC364" i="7059"/>
  <c r="AD364" i="7059" s="1"/>
  <c r="I537" i="7059"/>
  <c r="G538" i="7049"/>
  <c r="P1677" i="7059"/>
  <c r="Q1676" i="7059"/>
  <c r="K1676" i="7059" s="1"/>
  <c r="I1123" i="7059"/>
  <c r="M524" i="7049"/>
  <c r="I342" i="7049"/>
  <c r="AB337" i="7055"/>
  <c r="AC338" i="7055" s="1"/>
  <c r="AU340" i="7059"/>
  <c r="K342" i="7049" s="1"/>
  <c r="AG358" i="7059"/>
  <c r="AH358" i="7059" s="1"/>
  <c r="Z472" i="7059"/>
  <c r="AJ353" i="7059"/>
  <c r="AP342" i="7059"/>
  <c r="AQ342" i="7059" s="1"/>
  <c r="J368" i="7049" l="1"/>
  <c r="AA366" i="7059"/>
  <c r="AL349" i="7059"/>
  <c r="AM349" i="7059" s="1"/>
  <c r="Z473" i="7059"/>
  <c r="I1124" i="7059"/>
  <c r="M525" i="7049"/>
  <c r="I538" i="7059"/>
  <c r="G539" i="7049"/>
  <c r="AI354" i="7059"/>
  <c r="AJ354" i="7059" s="1"/>
  <c r="P1678" i="7059"/>
  <c r="Q1677" i="7059"/>
  <c r="K1677" i="7059" s="1"/>
  <c r="Y368" i="7059"/>
  <c r="AN345" i="7059"/>
  <c r="AO345" i="7059" s="1"/>
  <c r="AA367" i="7059"/>
  <c r="J369" i="7049"/>
  <c r="AR341" i="7059"/>
  <c r="AS341" i="7059" s="1"/>
  <c r="AE362" i="7059"/>
  <c r="AF362" i="7059" s="1"/>
  <c r="P1079" i="7059"/>
  <c r="Q1078" i="7059"/>
  <c r="K1078" i="7059" s="1"/>
  <c r="U378" i="7059"/>
  <c r="AC366" i="7059" l="1"/>
  <c r="AD366" i="7059" s="1"/>
  <c r="Q1678" i="7059"/>
  <c r="K1678" i="7059" s="1"/>
  <c r="P1679" i="7059"/>
  <c r="I539" i="7059"/>
  <c r="G540" i="7049"/>
  <c r="AT368" i="7059"/>
  <c r="Q1079" i="7059"/>
  <c r="K1079" i="7059" s="1"/>
  <c r="P1080" i="7059"/>
  <c r="AB338" i="7055"/>
  <c r="AC339" i="7055" s="1"/>
  <c r="I343" i="7049"/>
  <c r="AU341" i="7059"/>
  <c r="K343" i="7049" s="1"/>
  <c r="AL350" i="7059"/>
  <c r="AM350" i="7059" s="1"/>
  <c r="Z474" i="7059"/>
  <c r="V378" i="7059"/>
  <c r="U379" i="7059" s="1"/>
  <c r="AG359" i="7059"/>
  <c r="AH359" i="7059" s="1"/>
  <c r="AP343" i="7059"/>
  <c r="AQ343" i="7059" s="1"/>
  <c r="I1125" i="7059"/>
  <c r="M526" i="7049"/>
  <c r="AN346" i="7059"/>
  <c r="AO346" i="7059" s="1"/>
  <c r="AC365" i="7059"/>
  <c r="AD365" i="7059" s="1"/>
  <c r="AR342" i="7059" l="1"/>
  <c r="AS342" i="7059" s="1"/>
  <c r="Q1679" i="7059"/>
  <c r="K1679" i="7059" s="1"/>
  <c r="P1680" i="7059"/>
  <c r="Y369" i="7059"/>
  <c r="AP344" i="7059"/>
  <c r="AQ344" i="7059" s="1"/>
  <c r="AR343" i="7059" s="1"/>
  <c r="AS343" i="7059" s="1"/>
  <c r="AN347" i="7059"/>
  <c r="AO347" i="7059" s="1"/>
  <c r="AI355" i="7059"/>
  <c r="AJ355" i="7059" s="1"/>
  <c r="Q1080" i="7059"/>
  <c r="K1080" i="7059" s="1"/>
  <c r="P1081" i="7059"/>
  <c r="V379" i="7059"/>
  <c r="AA368" i="7059"/>
  <c r="J370" i="7049"/>
  <c r="AE363" i="7059"/>
  <c r="AF363" i="7059" s="1"/>
  <c r="I1126" i="7059"/>
  <c r="M527" i="7049"/>
  <c r="Z475" i="7059"/>
  <c r="I540" i="7059"/>
  <c r="G541" i="7049"/>
  <c r="AE364" i="7059"/>
  <c r="AB340" i="7055" l="1"/>
  <c r="I345" i="7049"/>
  <c r="AU343" i="7059"/>
  <c r="K345" i="7049" s="1"/>
  <c r="AG360" i="7059"/>
  <c r="AH360" i="7059" s="1"/>
  <c r="AL351" i="7059"/>
  <c r="AM351" i="7059" s="1"/>
  <c r="I541" i="7059"/>
  <c r="G542" i="7049"/>
  <c r="Q1081" i="7059"/>
  <c r="K1081" i="7059" s="1"/>
  <c r="P1082" i="7059"/>
  <c r="AP345" i="7059"/>
  <c r="AQ345" i="7059" s="1"/>
  <c r="AB339" i="7055"/>
  <c r="AC340" i="7055" s="1"/>
  <c r="I344" i="7049"/>
  <c r="AU342" i="7059"/>
  <c r="K344" i="7049" s="1"/>
  <c r="U380" i="7059"/>
  <c r="I1127" i="7059"/>
  <c r="M528" i="7049"/>
  <c r="AF364" i="7059"/>
  <c r="Z476" i="7059"/>
  <c r="AC367" i="7059"/>
  <c r="AD367" i="7059" s="1"/>
  <c r="Y370" i="7059"/>
  <c r="AT369" i="7059"/>
  <c r="P1681" i="7059"/>
  <c r="Q1680" i="7059"/>
  <c r="K1680" i="7059" s="1"/>
  <c r="Z477" i="7059" l="1"/>
  <c r="AR344" i="7059"/>
  <c r="AS344" i="7059" s="1"/>
  <c r="Q1681" i="7059"/>
  <c r="K1681" i="7059" s="1"/>
  <c r="P1682" i="7059"/>
  <c r="AG361" i="7059"/>
  <c r="AH361" i="7059" s="1"/>
  <c r="P1083" i="7059"/>
  <c r="Q1082" i="7059"/>
  <c r="K1082" i="7059" s="1"/>
  <c r="AI356" i="7059"/>
  <c r="AJ356" i="7059" s="1"/>
  <c r="AC341" i="7055"/>
  <c r="AT370" i="7059"/>
  <c r="I1128" i="7059"/>
  <c r="M529" i="7049"/>
  <c r="AN348" i="7059"/>
  <c r="AO348" i="7059" s="1"/>
  <c r="AA369" i="7059"/>
  <c r="J371" i="7049"/>
  <c r="V380" i="7059"/>
  <c r="U381" i="7059" s="1"/>
  <c r="AE365" i="7059"/>
  <c r="AF365" i="7059" s="1"/>
  <c r="I542" i="7059"/>
  <c r="G543" i="7049"/>
  <c r="I543" i="7059" l="1"/>
  <c r="G544" i="7049"/>
  <c r="J372" i="7049"/>
  <c r="AA370" i="7059"/>
  <c r="AG362" i="7059"/>
  <c r="AH362" i="7059" s="1"/>
  <c r="AC368" i="7059"/>
  <c r="AD368" i="7059" s="1"/>
  <c r="Q1682" i="7059"/>
  <c r="K1682" i="7059" s="1"/>
  <c r="P1683" i="7059"/>
  <c r="V381" i="7059"/>
  <c r="Y372" i="7059" s="1"/>
  <c r="Q1083" i="7059"/>
  <c r="K1083" i="7059" s="1"/>
  <c r="P1084" i="7059"/>
  <c r="Z478" i="7059"/>
  <c r="AP346" i="7059"/>
  <c r="AQ346" i="7059" s="1"/>
  <c r="Y371" i="7059"/>
  <c r="I1129" i="7059"/>
  <c r="M530" i="7049"/>
  <c r="AL352" i="7059"/>
  <c r="AM352" i="7059" s="1"/>
  <c r="AI357" i="7059"/>
  <c r="AJ357" i="7059" s="1"/>
  <c r="I346" i="7049"/>
  <c r="AB341" i="7055"/>
  <c r="AC342" i="7055" s="1"/>
  <c r="AU344" i="7059"/>
  <c r="K346" i="7049" s="1"/>
  <c r="AN349" i="7059" l="1"/>
  <c r="AO349" i="7059" s="1"/>
  <c r="AR345" i="7059"/>
  <c r="AS345" i="7059" s="1"/>
  <c r="AE366" i="7059"/>
  <c r="AF366" i="7059" s="1"/>
  <c r="AT372" i="7059"/>
  <c r="AI358" i="7059"/>
  <c r="AJ358" i="7059" s="1"/>
  <c r="Q1084" i="7059"/>
  <c r="K1084" i="7059" s="1"/>
  <c r="P1085" i="7059"/>
  <c r="AL353" i="7059"/>
  <c r="AM353" i="7059" s="1"/>
  <c r="AC369" i="7059"/>
  <c r="AD369" i="7059" s="1"/>
  <c r="P1684" i="7059"/>
  <c r="Q1683" i="7059"/>
  <c r="K1683" i="7059" s="1"/>
  <c r="AT371" i="7059"/>
  <c r="I1130" i="7059"/>
  <c r="M531" i="7049"/>
  <c r="Z479" i="7059"/>
  <c r="U382" i="7059"/>
  <c r="I544" i="7059"/>
  <c r="G545" i="7049"/>
  <c r="Z480" i="7059" l="1"/>
  <c r="I347" i="7049"/>
  <c r="AB342" i="7055"/>
  <c r="AC343" i="7055" s="1"/>
  <c r="AU345" i="7059"/>
  <c r="K347" i="7049" s="1"/>
  <c r="J373" i="7049"/>
  <c r="AA371" i="7059"/>
  <c r="AA372" i="7059" s="1"/>
  <c r="P1685" i="7059"/>
  <c r="Q1684" i="7059"/>
  <c r="K1684" i="7059" s="1"/>
  <c r="V382" i="7059"/>
  <c r="U383" i="7059" s="1"/>
  <c r="AN350" i="7059"/>
  <c r="AO350" i="7059" s="1"/>
  <c r="AP347" i="7059"/>
  <c r="AQ347" i="7059" s="1"/>
  <c r="Q1085" i="7059"/>
  <c r="K1085" i="7059" s="1"/>
  <c r="P1086" i="7059"/>
  <c r="J374" i="7049"/>
  <c r="I545" i="7059"/>
  <c r="G546" i="7049"/>
  <c r="AE367" i="7059"/>
  <c r="AF367" i="7059" s="1"/>
  <c r="AL354" i="7059"/>
  <c r="AM354" i="7059" s="1"/>
  <c r="I1131" i="7059"/>
  <c r="M532" i="7049"/>
  <c r="AG363" i="7059"/>
  <c r="AH363" i="7059" s="1"/>
  <c r="AC371" i="7059" l="1"/>
  <c r="AD371" i="7059" s="1"/>
  <c r="I1132" i="7059"/>
  <c r="M533" i="7049"/>
  <c r="AR346" i="7059"/>
  <c r="AS346" i="7059" s="1"/>
  <c r="AN351" i="7059"/>
  <c r="AO351" i="7059" s="1"/>
  <c r="Y373" i="7059"/>
  <c r="AC370" i="7059"/>
  <c r="AD370" i="7059" s="1"/>
  <c r="V383" i="7059"/>
  <c r="I546" i="7059"/>
  <c r="G547" i="7049"/>
  <c r="P1087" i="7059"/>
  <c r="Q1086" i="7059"/>
  <c r="K1086" i="7059" s="1"/>
  <c r="AP348" i="7059"/>
  <c r="AQ348" i="7059" s="1"/>
  <c r="AR347" i="7059" s="1"/>
  <c r="AS347" i="7059" s="1"/>
  <c r="AI359" i="7059"/>
  <c r="AJ359" i="7059" s="1"/>
  <c r="AG364" i="7059"/>
  <c r="AH364" i="7059" s="1"/>
  <c r="P1686" i="7059"/>
  <c r="Q1685" i="7059"/>
  <c r="K1685" i="7059" s="1"/>
  <c r="Z481" i="7059"/>
  <c r="P1088" i="7059" l="1"/>
  <c r="Q1087" i="7059"/>
  <c r="K1087" i="7059" s="1"/>
  <c r="U384" i="7059"/>
  <c r="AT373" i="7059"/>
  <c r="AP349" i="7059"/>
  <c r="AQ349" i="7059" s="1"/>
  <c r="AR348" i="7059" s="1"/>
  <c r="AS348" i="7059" s="1"/>
  <c r="P1687" i="7059"/>
  <c r="Q1686" i="7059"/>
  <c r="K1686" i="7059" s="1"/>
  <c r="I349" i="7049"/>
  <c r="AB344" i="7055"/>
  <c r="AU347" i="7059"/>
  <c r="K349" i="7049" s="1"/>
  <c r="AI360" i="7059"/>
  <c r="AJ360" i="7059" s="1"/>
  <c r="I1133" i="7059"/>
  <c r="M534" i="7049"/>
  <c r="AL355" i="7059"/>
  <c r="AM355" i="7059" s="1"/>
  <c r="Z482" i="7059"/>
  <c r="I547" i="7059"/>
  <c r="G548" i="7049"/>
  <c r="AE368" i="7059"/>
  <c r="AF368" i="7059" s="1"/>
  <c r="AE369" i="7059"/>
  <c r="Y374" i="7059"/>
  <c r="AB343" i="7055"/>
  <c r="AC344" i="7055" s="1"/>
  <c r="I348" i="7049"/>
  <c r="AU346" i="7059"/>
  <c r="K348" i="7049" s="1"/>
  <c r="AF369" i="7059" l="1"/>
  <c r="AG366" i="7059" s="1"/>
  <c r="I548" i="7059"/>
  <c r="G549" i="7049"/>
  <c r="I350" i="7049"/>
  <c r="AB345" i="7055"/>
  <c r="AU348" i="7059"/>
  <c r="K350" i="7049" s="1"/>
  <c r="P1688" i="7059"/>
  <c r="Q1687" i="7059"/>
  <c r="K1687" i="7059" s="1"/>
  <c r="AA373" i="7059"/>
  <c r="J375" i="7049"/>
  <c r="P1089" i="7059"/>
  <c r="Q1088" i="7059"/>
  <c r="K1088" i="7059" s="1"/>
  <c r="AG365" i="7059"/>
  <c r="AH365" i="7059" s="1"/>
  <c r="I1134" i="7059"/>
  <c r="M535" i="7049"/>
  <c r="AL356" i="7059"/>
  <c r="AM356" i="7059" s="1"/>
  <c r="AC345" i="7055"/>
  <c r="AT374" i="7059"/>
  <c r="Z483" i="7059"/>
  <c r="AN352" i="7059"/>
  <c r="AO352" i="7059" s="1"/>
  <c r="V384" i="7059"/>
  <c r="U385" i="7059" s="1"/>
  <c r="V385" i="7059" l="1"/>
  <c r="U386" i="7059" s="1"/>
  <c r="I549" i="7059"/>
  <c r="G550" i="7049"/>
  <c r="J376" i="7049"/>
  <c r="AA374" i="7059"/>
  <c r="AI361" i="7059"/>
  <c r="AJ361" i="7059" s="1"/>
  <c r="Q1688" i="7059"/>
  <c r="K1688" i="7059" s="1"/>
  <c r="P1689" i="7059"/>
  <c r="AC372" i="7059"/>
  <c r="AD372" i="7059" s="1"/>
  <c r="AC346" i="7055"/>
  <c r="AH366" i="7059"/>
  <c r="AP350" i="7059"/>
  <c r="AQ350" i="7059" s="1"/>
  <c r="AN353" i="7059"/>
  <c r="AO353" i="7059" s="1"/>
  <c r="Y375" i="7059"/>
  <c r="Z484" i="7059"/>
  <c r="I1135" i="7059"/>
  <c r="M536" i="7049"/>
  <c r="Q1089" i="7059"/>
  <c r="K1089" i="7059" s="1"/>
  <c r="P1090" i="7059"/>
  <c r="Y376" i="7059" l="1"/>
  <c r="AT376" i="7059" s="1"/>
  <c r="AL357" i="7059"/>
  <c r="AM357" i="7059" s="1"/>
  <c r="Z485" i="7059"/>
  <c r="AE370" i="7059"/>
  <c r="AF370" i="7059" s="1"/>
  <c r="Q1090" i="7059"/>
  <c r="K1090" i="7059" s="1"/>
  <c r="P1091" i="7059"/>
  <c r="AR349" i="7059"/>
  <c r="AS349" i="7059" s="1"/>
  <c r="AP351" i="7059"/>
  <c r="AQ351" i="7059" s="1"/>
  <c r="AR350" i="7059" s="1"/>
  <c r="AS350" i="7059" s="1"/>
  <c r="AI362" i="7059"/>
  <c r="AJ362" i="7059" s="1"/>
  <c r="P1690" i="7059"/>
  <c r="Q1689" i="7059"/>
  <c r="K1689" i="7059" s="1"/>
  <c r="AC373" i="7059"/>
  <c r="AD373" i="7059" s="1"/>
  <c r="I550" i="7059"/>
  <c r="G551" i="7049"/>
  <c r="V386" i="7059"/>
  <c r="U387" i="7059" s="1"/>
  <c r="I1136" i="7059"/>
  <c r="M537" i="7049"/>
  <c r="AT375" i="7059"/>
  <c r="V387" i="7059" l="1"/>
  <c r="Y378" i="7059" s="1"/>
  <c r="P1691" i="7059"/>
  <c r="Q1690" i="7059"/>
  <c r="K1690" i="7059" s="1"/>
  <c r="I1137" i="7059"/>
  <c r="M538" i="7049"/>
  <c r="AL358" i="7059"/>
  <c r="AM358" i="7059" s="1"/>
  <c r="I351" i="7049"/>
  <c r="AB346" i="7055"/>
  <c r="AC347" i="7055" s="1"/>
  <c r="AU349" i="7059"/>
  <c r="K351" i="7049" s="1"/>
  <c r="Z486" i="7059"/>
  <c r="Y377" i="7059"/>
  <c r="AG367" i="7059"/>
  <c r="AH367" i="7059" s="1"/>
  <c r="AN354" i="7059"/>
  <c r="AO354" i="7059" s="1"/>
  <c r="J377" i="7049"/>
  <c r="AA375" i="7059"/>
  <c r="J378" i="7049"/>
  <c r="AE371" i="7059"/>
  <c r="AF371" i="7059" s="1"/>
  <c r="I352" i="7049"/>
  <c r="AB347" i="7055"/>
  <c r="AU350" i="7059"/>
  <c r="K352" i="7049" s="1"/>
  <c r="I551" i="7059"/>
  <c r="G552" i="7049"/>
  <c r="P1092" i="7059"/>
  <c r="Q1091" i="7059"/>
  <c r="K1091" i="7059" s="1"/>
  <c r="AC348" i="7055" l="1"/>
  <c r="Q1092" i="7059"/>
  <c r="K1092" i="7059" s="1"/>
  <c r="P1093" i="7059"/>
  <c r="AT377" i="7059"/>
  <c r="AN355" i="7059"/>
  <c r="AO355" i="7059" s="1"/>
  <c r="AG368" i="7059"/>
  <c r="AH368" i="7059" s="1"/>
  <c r="P1692" i="7059"/>
  <c r="Q1691" i="7059"/>
  <c r="K1691" i="7059" s="1"/>
  <c r="AC374" i="7059"/>
  <c r="AD374" i="7059" s="1"/>
  <c r="AI363" i="7059"/>
  <c r="AJ363" i="7059" s="1"/>
  <c r="AP352" i="7059"/>
  <c r="AQ352" i="7059" s="1"/>
  <c r="Z487" i="7059"/>
  <c r="I552" i="7059"/>
  <c r="G553" i="7049"/>
  <c r="AA376" i="7059"/>
  <c r="AC375" i="7059" s="1"/>
  <c r="AD375" i="7059" s="1"/>
  <c r="AT378" i="7059"/>
  <c r="I1138" i="7059"/>
  <c r="M539" i="7049"/>
  <c r="U388" i="7059"/>
  <c r="V388" i="7059" l="1"/>
  <c r="U389" i="7059" s="1"/>
  <c r="AR351" i="7059"/>
  <c r="AS351" i="7059" s="1"/>
  <c r="J379" i="7049"/>
  <c r="AA377" i="7059"/>
  <c r="AA378" i="7059" s="1"/>
  <c r="I553" i="7059"/>
  <c r="G554" i="7049"/>
  <c r="Q1692" i="7059"/>
  <c r="K1692" i="7059" s="1"/>
  <c r="P1693" i="7059"/>
  <c r="AL359" i="7059"/>
  <c r="AM359" i="7059" s="1"/>
  <c r="AE373" i="7059"/>
  <c r="AE372" i="7059"/>
  <c r="AF372" i="7059" s="1"/>
  <c r="AP353" i="7059"/>
  <c r="AQ353" i="7059" s="1"/>
  <c r="AR352" i="7059" s="1"/>
  <c r="AS352" i="7059" s="1"/>
  <c r="P1094" i="7059"/>
  <c r="Q1093" i="7059"/>
  <c r="K1093" i="7059" s="1"/>
  <c r="AI364" i="7059"/>
  <c r="AJ364" i="7059" s="1"/>
  <c r="I1139" i="7059"/>
  <c r="M540" i="7049"/>
  <c r="J380" i="7049"/>
  <c r="Z488" i="7059"/>
  <c r="AC376" i="7059" l="1"/>
  <c r="AD376" i="7059" s="1"/>
  <c r="AE374" i="7059" s="1"/>
  <c r="AF374" i="7059" s="1"/>
  <c r="AF373" i="7059"/>
  <c r="AB349" i="7055"/>
  <c r="I354" i="7049"/>
  <c r="AU352" i="7059"/>
  <c r="K354" i="7049" s="1"/>
  <c r="AG370" i="7059"/>
  <c r="I554" i="7059"/>
  <c r="G555" i="7049"/>
  <c r="AB348" i="7055"/>
  <c r="AC349" i="7055" s="1"/>
  <c r="I353" i="7049"/>
  <c r="AU351" i="7059"/>
  <c r="K353" i="7049" s="1"/>
  <c r="AG369" i="7059"/>
  <c r="AH369" i="7059" s="1"/>
  <c r="AN356" i="7059"/>
  <c r="AO356" i="7059" s="1"/>
  <c r="P1694" i="7059"/>
  <c r="Q1693" i="7059"/>
  <c r="K1693" i="7059" s="1"/>
  <c r="I1140" i="7059"/>
  <c r="M541" i="7049"/>
  <c r="P1095" i="7059"/>
  <c r="Q1094" i="7059"/>
  <c r="K1094" i="7059" s="1"/>
  <c r="V389" i="7059"/>
  <c r="U390" i="7059" s="1"/>
  <c r="Z489" i="7059"/>
  <c r="AL360" i="7059"/>
  <c r="AM360" i="7059" s="1"/>
  <c r="AC377" i="7059"/>
  <c r="AD377" i="7059" s="1"/>
  <c r="Y379" i="7059"/>
  <c r="V390" i="7059" l="1"/>
  <c r="U391" i="7059" s="1"/>
  <c r="Z490" i="7059"/>
  <c r="I1141" i="7059"/>
  <c r="M542" i="7049"/>
  <c r="AN357" i="7059"/>
  <c r="AO357" i="7059" s="1"/>
  <c r="I555" i="7059"/>
  <c r="G556" i="7049"/>
  <c r="AP354" i="7059"/>
  <c r="AQ354" i="7059" s="1"/>
  <c r="AT379" i="7059"/>
  <c r="Q1095" i="7059"/>
  <c r="K1095" i="7059" s="1"/>
  <c r="P1096" i="7059"/>
  <c r="AI365" i="7059"/>
  <c r="AJ365" i="7059" s="1"/>
  <c r="AH370" i="7059"/>
  <c r="AG371" i="7059"/>
  <c r="AH371" i="7059" s="1"/>
  <c r="AE375" i="7059"/>
  <c r="AF375" i="7059" s="1"/>
  <c r="AG372" i="7059" s="1"/>
  <c r="P1695" i="7059"/>
  <c r="Q1694" i="7059"/>
  <c r="K1694" i="7059" s="1"/>
  <c r="Y380" i="7059"/>
  <c r="AC350" i="7055"/>
  <c r="Y381" i="7059" l="1"/>
  <c r="AT381" i="7059" s="1"/>
  <c r="AH372" i="7059"/>
  <c r="AI368" i="7059" s="1"/>
  <c r="AP355" i="7059"/>
  <c r="AQ355" i="7059" s="1"/>
  <c r="AR354" i="7059" s="1"/>
  <c r="AS354" i="7059" s="1"/>
  <c r="AL361" i="7059"/>
  <c r="AM361" i="7059" s="1"/>
  <c r="AA379" i="7059"/>
  <c r="J381" i="7049"/>
  <c r="Z491" i="7059"/>
  <c r="AI366" i="7059"/>
  <c r="AJ366" i="7059" s="1"/>
  <c r="AT380" i="7059"/>
  <c r="AI367" i="7059"/>
  <c r="I556" i="7059"/>
  <c r="G557" i="7049"/>
  <c r="V391" i="7059"/>
  <c r="U392" i="7059" s="1"/>
  <c r="P1696" i="7059"/>
  <c r="Q1695" i="7059"/>
  <c r="K1695" i="7059" s="1"/>
  <c r="Q1096" i="7059"/>
  <c r="K1096" i="7059" s="1"/>
  <c r="P1097" i="7059"/>
  <c r="AR353" i="7059"/>
  <c r="AS353" i="7059" s="1"/>
  <c r="I1142" i="7059"/>
  <c r="M543" i="7049"/>
  <c r="Y382" i="7059" l="1"/>
  <c r="AT382" i="7059" s="1"/>
  <c r="AC378" i="7059"/>
  <c r="AD378" i="7059" s="1"/>
  <c r="P1697" i="7059"/>
  <c r="Q1696" i="7059"/>
  <c r="K1696" i="7059" s="1"/>
  <c r="I557" i="7059"/>
  <c r="G558" i="7049"/>
  <c r="AL362" i="7059"/>
  <c r="AM362" i="7059" s="1"/>
  <c r="AN358" i="7059"/>
  <c r="AO358" i="7059" s="1"/>
  <c r="I356" i="7049"/>
  <c r="AB351" i="7055"/>
  <c r="AU354" i="7059"/>
  <c r="K356" i="7049" s="1"/>
  <c r="P1098" i="7059"/>
  <c r="Q1097" i="7059"/>
  <c r="K1097" i="7059" s="1"/>
  <c r="AA380" i="7059"/>
  <c r="AA381" i="7059" s="1"/>
  <c r="J382" i="7049"/>
  <c r="I1143" i="7059"/>
  <c r="M544" i="7049"/>
  <c r="AJ368" i="7059"/>
  <c r="Z492" i="7059"/>
  <c r="I355" i="7049"/>
  <c r="AB350" i="7055"/>
  <c r="AC351" i="7055" s="1"/>
  <c r="AU353" i="7059"/>
  <c r="K355" i="7049" s="1"/>
  <c r="V392" i="7059"/>
  <c r="U393" i="7059" s="1"/>
  <c r="AJ367" i="7059"/>
  <c r="J383" i="7049"/>
  <c r="AC380" i="7059" l="1"/>
  <c r="AD380" i="7059" s="1"/>
  <c r="Z493" i="7059"/>
  <c r="AP356" i="7059"/>
  <c r="AQ356" i="7059" s="1"/>
  <c r="P1698" i="7059"/>
  <c r="Q1697" i="7059"/>
  <c r="K1697" i="7059" s="1"/>
  <c r="AL364" i="7059"/>
  <c r="P1099" i="7059"/>
  <c r="Q1098" i="7059"/>
  <c r="K1098" i="7059" s="1"/>
  <c r="AA382" i="7059"/>
  <c r="J384" i="7049"/>
  <c r="V393" i="7059"/>
  <c r="AN359" i="7059"/>
  <c r="AO359" i="7059" s="1"/>
  <c r="AL363" i="7059"/>
  <c r="AM363" i="7059" s="1"/>
  <c r="Y383" i="7059"/>
  <c r="I1144" i="7059"/>
  <c r="M545" i="7049"/>
  <c r="AC352" i="7055"/>
  <c r="AC379" i="7059"/>
  <c r="AD379" i="7059" s="1"/>
  <c r="I558" i="7059"/>
  <c r="G559" i="7049"/>
  <c r="AE376" i="7059"/>
  <c r="AF376" i="7059" s="1"/>
  <c r="Q1099" i="7059" l="1"/>
  <c r="K1099" i="7059" s="1"/>
  <c r="P1100" i="7059"/>
  <c r="AG373" i="7059"/>
  <c r="AH373" i="7059" s="1"/>
  <c r="U394" i="7059"/>
  <c r="AC381" i="7059"/>
  <c r="AD381" i="7059" s="1"/>
  <c r="AE379" i="7059" s="1"/>
  <c r="AM364" i="7059"/>
  <c r="Z494" i="7059"/>
  <c r="AN360" i="7059"/>
  <c r="AO360" i="7059" s="1"/>
  <c r="P1699" i="7059"/>
  <c r="Q1698" i="7059"/>
  <c r="K1698" i="7059" s="1"/>
  <c r="AE377" i="7059"/>
  <c r="AF377" i="7059" s="1"/>
  <c r="AE378" i="7059"/>
  <c r="AT383" i="7059"/>
  <c r="AP357" i="7059"/>
  <c r="AQ357" i="7059" s="1"/>
  <c r="AR356" i="7059" s="1"/>
  <c r="AS356" i="7059" s="1"/>
  <c r="AR355" i="7059"/>
  <c r="AS355" i="7059" s="1"/>
  <c r="I559" i="7059"/>
  <c r="G560" i="7049"/>
  <c r="I1145" i="7059"/>
  <c r="M546" i="7049"/>
  <c r="Y384" i="7059"/>
  <c r="AF378" i="7059" l="1"/>
  <c r="AG375" i="7059" s="1"/>
  <c r="AB353" i="7055"/>
  <c r="I358" i="7049"/>
  <c r="AU356" i="7059"/>
  <c r="K358" i="7049" s="1"/>
  <c r="Z495" i="7059"/>
  <c r="AF379" i="7059"/>
  <c r="AP358" i="7059"/>
  <c r="AQ358" i="7059" s="1"/>
  <c r="AR357" i="7059" s="1"/>
  <c r="AS357" i="7059" s="1"/>
  <c r="AN361" i="7059"/>
  <c r="AO361" i="7059" s="1"/>
  <c r="Q1100" i="7059"/>
  <c r="K1100" i="7059" s="1"/>
  <c r="P1101" i="7059"/>
  <c r="AT384" i="7059"/>
  <c r="I560" i="7059"/>
  <c r="G561" i="7049"/>
  <c r="Q1699" i="7059"/>
  <c r="K1699" i="7059" s="1"/>
  <c r="P1700" i="7059"/>
  <c r="I1146" i="7059"/>
  <c r="M547" i="7049"/>
  <c r="J385" i="7049"/>
  <c r="AA383" i="7059"/>
  <c r="AG374" i="7059"/>
  <c r="AH374" i="7059" s="1"/>
  <c r="V394" i="7059"/>
  <c r="U395" i="7059" s="1"/>
  <c r="I357" i="7049"/>
  <c r="AB352" i="7055"/>
  <c r="AC353" i="7055" s="1"/>
  <c r="AU355" i="7059"/>
  <c r="K357" i="7049" s="1"/>
  <c r="AI369" i="7059"/>
  <c r="AJ369" i="7059" s="1"/>
  <c r="P1701" i="7059" l="1"/>
  <c r="Q1700" i="7059"/>
  <c r="K1700" i="7059" s="1"/>
  <c r="AG376" i="7059"/>
  <c r="AH376" i="7059" s="1"/>
  <c r="Y385" i="7059"/>
  <c r="AI370" i="7059"/>
  <c r="AJ370" i="7059" s="1"/>
  <c r="AC382" i="7059"/>
  <c r="AD382" i="7059" s="1"/>
  <c r="V395" i="7059"/>
  <c r="Y386" i="7059" s="1"/>
  <c r="AP359" i="7059"/>
  <c r="AQ359" i="7059" s="1"/>
  <c r="AR358" i="7059" s="1"/>
  <c r="AS358" i="7059" s="1"/>
  <c r="I359" i="7049"/>
  <c r="AB354" i="7055"/>
  <c r="AU357" i="7059"/>
  <c r="K359" i="7049" s="1"/>
  <c r="Q1101" i="7059"/>
  <c r="K1101" i="7059" s="1"/>
  <c r="P1102" i="7059"/>
  <c r="Z496" i="7059"/>
  <c r="J386" i="7049"/>
  <c r="AA384" i="7059"/>
  <c r="AC383" i="7059" s="1"/>
  <c r="AD383" i="7059" s="1"/>
  <c r="AL365" i="7059"/>
  <c r="AM365" i="7059" s="1"/>
  <c r="I1147" i="7059"/>
  <c r="M548" i="7049"/>
  <c r="I561" i="7059"/>
  <c r="G562" i="7049"/>
  <c r="AH375" i="7059"/>
  <c r="AC354" i="7055"/>
  <c r="U396" i="7059" l="1"/>
  <c r="V396" i="7059" s="1"/>
  <c r="Y387" i="7059" s="1"/>
  <c r="AE381" i="7059"/>
  <c r="AT386" i="7059"/>
  <c r="AI372" i="7059"/>
  <c r="I562" i="7059"/>
  <c r="G563" i="7049"/>
  <c r="AN362" i="7059"/>
  <c r="AO362" i="7059" s="1"/>
  <c r="Q1102" i="7059"/>
  <c r="K1102" i="7059" s="1"/>
  <c r="P1103" i="7059"/>
  <c r="AC355" i="7055"/>
  <c r="AE380" i="7059"/>
  <c r="AF380" i="7059" s="1"/>
  <c r="AT385" i="7059"/>
  <c r="AB355" i="7055"/>
  <c r="I360" i="7049"/>
  <c r="AU358" i="7059"/>
  <c r="K360" i="7049" s="1"/>
  <c r="AL366" i="7059"/>
  <c r="AM366" i="7059" s="1"/>
  <c r="AI371" i="7059"/>
  <c r="AJ371" i="7059" s="1"/>
  <c r="I1148" i="7059"/>
  <c r="M549" i="7049"/>
  <c r="Z497" i="7059"/>
  <c r="Q1701" i="7059"/>
  <c r="K1701" i="7059" s="1"/>
  <c r="P1702" i="7059"/>
  <c r="AC356" i="7055" l="1"/>
  <c r="I563" i="7059"/>
  <c r="G564" i="7049"/>
  <c r="P1703" i="7059"/>
  <c r="Q1702" i="7059"/>
  <c r="K1702" i="7059" s="1"/>
  <c r="U397" i="7059"/>
  <c r="AP360" i="7059"/>
  <c r="AQ360" i="7059" s="1"/>
  <c r="AJ372" i="7059"/>
  <c r="I1149" i="7059"/>
  <c r="M550" i="7049"/>
  <c r="AT387" i="7059"/>
  <c r="AG377" i="7059"/>
  <c r="AH377" i="7059" s="1"/>
  <c r="AF381" i="7059"/>
  <c r="Z498" i="7059"/>
  <c r="AL367" i="7059"/>
  <c r="AM367" i="7059" s="1"/>
  <c r="AN363" i="7059"/>
  <c r="AO363" i="7059" s="1"/>
  <c r="AA385" i="7059"/>
  <c r="AA386" i="7059" s="1"/>
  <c r="J387" i="7049"/>
  <c r="P1104" i="7059"/>
  <c r="Q1103" i="7059"/>
  <c r="K1103" i="7059" s="1"/>
  <c r="J388" i="7049"/>
  <c r="AN364" i="7059" l="1"/>
  <c r="AO364" i="7059" s="1"/>
  <c r="AG378" i="7059"/>
  <c r="AH378" i="7059" s="1"/>
  <c r="AC384" i="7059"/>
  <c r="AD384" i="7059" s="1"/>
  <c r="AI373" i="7059"/>
  <c r="AJ373" i="7059" s="1"/>
  <c r="I1150" i="7059"/>
  <c r="M551" i="7049"/>
  <c r="V397" i="7059"/>
  <c r="U398" i="7059" s="1"/>
  <c r="Q1703" i="7059"/>
  <c r="K1703" i="7059" s="1"/>
  <c r="P1704" i="7059"/>
  <c r="Q1104" i="7059"/>
  <c r="K1104" i="7059" s="1"/>
  <c r="P1105" i="7059"/>
  <c r="AC385" i="7059"/>
  <c r="AD385" i="7059" s="1"/>
  <c r="AP361" i="7059"/>
  <c r="AQ361" i="7059" s="1"/>
  <c r="J389" i="7049"/>
  <c r="AA387" i="7059"/>
  <c r="AC386" i="7059" s="1"/>
  <c r="AD386" i="7059" s="1"/>
  <c r="AL368" i="7059"/>
  <c r="AM368" i="7059" s="1"/>
  <c r="I564" i="7059"/>
  <c r="G565" i="7049"/>
  <c r="Z499" i="7059"/>
  <c r="AR359" i="7059"/>
  <c r="AS359" i="7059" s="1"/>
  <c r="AI374" i="7059" l="1"/>
  <c r="AJ374" i="7059" s="1"/>
  <c r="I361" i="7049"/>
  <c r="AB356" i="7055"/>
  <c r="AC357" i="7055" s="1"/>
  <c r="AU359" i="7059"/>
  <c r="K361" i="7049" s="1"/>
  <c r="I565" i="7059"/>
  <c r="G566" i="7049"/>
  <c r="P1705" i="7059"/>
  <c r="Q1704" i="7059"/>
  <c r="K1704" i="7059" s="1"/>
  <c r="V398" i="7059"/>
  <c r="AE383" i="7059"/>
  <c r="I1151" i="7059"/>
  <c r="M552" i="7049"/>
  <c r="AP362" i="7059"/>
  <c r="AQ362" i="7059" s="1"/>
  <c r="Z500" i="7059"/>
  <c r="AR360" i="7059"/>
  <c r="AS360" i="7059" s="1"/>
  <c r="AN365" i="7059"/>
  <c r="AO365" i="7059" s="1"/>
  <c r="Q1105" i="7059"/>
  <c r="K1105" i="7059" s="1"/>
  <c r="P1106" i="7059"/>
  <c r="Q1106" i="7059" s="1"/>
  <c r="K1106" i="7059" s="1"/>
  <c r="Y388" i="7059"/>
  <c r="AL369" i="7059"/>
  <c r="AM369" i="7059" s="1"/>
  <c r="AE384" i="7059"/>
  <c r="AE382" i="7059"/>
  <c r="AF382" i="7059" s="1"/>
  <c r="AF384" i="7059" l="1"/>
  <c r="Z501" i="7059"/>
  <c r="I1152" i="7059"/>
  <c r="M553" i="7049"/>
  <c r="Y389" i="7059"/>
  <c r="AB357" i="7055"/>
  <c r="AC358" i="7055" s="1"/>
  <c r="I362" i="7049"/>
  <c r="AU360" i="7059"/>
  <c r="K362" i="7049" s="1"/>
  <c r="U399" i="7059"/>
  <c r="AT388" i="7059"/>
  <c r="AR361" i="7059"/>
  <c r="AS361" i="7059" s="1"/>
  <c r="AF383" i="7059"/>
  <c r="I566" i="7059"/>
  <c r="G567" i="7049"/>
  <c r="AL370" i="7059"/>
  <c r="AM370" i="7059" s="1"/>
  <c r="AN366" i="7059"/>
  <c r="AO366" i="7059" s="1"/>
  <c r="AG379" i="7059"/>
  <c r="AH379" i="7059" s="1"/>
  <c r="AP363" i="7059"/>
  <c r="AQ363" i="7059" s="1"/>
  <c r="P1706" i="7059"/>
  <c r="Q1705" i="7059"/>
  <c r="K1705" i="7059" s="1"/>
  <c r="AG381" i="7059" l="1"/>
  <c r="P1707" i="7059"/>
  <c r="Q1706" i="7059"/>
  <c r="K1706" i="7059" s="1"/>
  <c r="I567" i="7059"/>
  <c r="G568" i="7049"/>
  <c r="AT389" i="7059"/>
  <c r="J390" i="7049"/>
  <c r="AA388" i="7059"/>
  <c r="AR362" i="7059"/>
  <c r="AS362" i="7059" s="1"/>
  <c r="Z502" i="7059"/>
  <c r="AN367" i="7059"/>
  <c r="AO367" i="7059" s="1"/>
  <c r="AP364" i="7059"/>
  <c r="AQ364" i="7059" s="1"/>
  <c r="AR363" i="7059" s="1"/>
  <c r="AS363" i="7059" s="1"/>
  <c r="AG380" i="7059"/>
  <c r="AH380" i="7059" s="1"/>
  <c r="I1153" i="7059"/>
  <c r="M554" i="7049"/>
  <c r="AI375" i="7059"/>
  <c r="AJ375" i="7059" s="1"/>
  <c r="I363" i="7049"/>
  <c r="AB358" i="7055"/>
  <c r="AC359" i="7055" s="1"/>
  <c r="AU361" i="7059"/>
  <c r="K363" i="7049" s="1"/>
  <c r="V399" i="7059"/>
  <c r="U400" i="7059" s="1"/>
  <c r="V400" i="7059" l="1"/>
  <c r="U401" i="7059" s="1"/>
  <c r="AC387" i="7059"/>
  <c r="AD387" i="7059" s="1"/>
  <c r="AH381" i="7059"/>
  <c r="I568" i="7059"/>
  <c r="G569" i="7049"/>
  <c r="AP365" i="7059"/>
  <c r="AQ365" i="7059" s="1"/>
  <c r="AR364" i="7059" s="1"/>
  <c r="AS364" i="7059" s="1"/>
  <c r="I365" i="7049"/>
  <c r="AB360" i="7055"/>
  <c r="AU363" i="7059"/>
  <c r="K365" i="7049" s="1"/>
  <c r="Y390" i="7059"/>
  <c r="AL371" i="7059"/>
  <c r="AM371" i="7059" s="1"/>
  <c r="I1154" i="7059"/>
  <c r="M555" i="7049"/>
  <c r="J391" i="7049"/>
  <c r="AA389" i="7059"/>
  <c r="AC388" i="7059" s="1"/>
  <c r="AD388" i="7059" s="1"/>
  <c r="I364" i="7049"/>
  <c r="AB359" i="7055"/>
  <c r="AC360" i="7055" s="1"/>
  <c r="AU362" i="7059"/>
  <c r="K364" i="7049" s="1"/>
  <c r="AI376" i="7059"/>
  <c r="AJ376" i="7059" s="1"/>
  <c r="Z503" i="7059"/>
  <c r="Q1707" i="7059"/>
  <c r="K1707" i="7059" s="1"/>
  <c r="P1708" i="7059"/>
  <c r="Y391" i="7059" l="1"/>
  <c r="AT391" i="7059" s="1"/>
  <c r="AC361" i="7055"/>
  <c r="Q1708" i="7059"/>
  <c r="K1708" i="7059" s="1"/>
  <c r="P1709" i="7059"/>
  <c r="AN368" i="7059"/>
  <c r="AO368" i="7059" s="1"/>
  <c r="I569" i="7059"/>
  <c r="G570" i="7049"/>
  <c r="I1155" i="7059"/>
  <c r="M556" i="7049"/>
  <c r="AE385" i="7059"/>
  <c r="AF385" i="7059" s="1"/>
  <c r="Z504" i="7059"/>
  <c r="AB361" i="7055"/>
  <c r="I366" i="7049"/>
  <c r="AU364" i="7059"/>
  <c r="K366" i="7049" s="1"/>
  <c r="AI377" i="7059"/>
  <c r="AJ377" i="7059" s="1"/>
  <c r="V401" i="7059"/>
  <c r="U402" i="7059" s="1"/>
  <c r="AL372" i="7059"/>
  <c r="AM372" i="7059" s="1"/>
  <c r="AE386" i="7059"/>
  <c r="AT390" i="7059"/>
  <c r="AC362" i="7055" l="1"/>
  <c r="Z505" i="7059"/>
  <c r="AP366" i="7059"/>
  <c r="AQ366" i="7059" s="1"/>
  <c r="J393" i="7049"/>
  <c r="I1156" i="7059"/>
  <c r="M557" i="7049"/>
  <c r="AL373" i="7059"/>
  <c r="AM373" i="7059" s="1"/>
  <c r="AG382" i="7059"/>
  <c r="AH382" i="7059" s="1"/>
  <c r="Q1709" i="7059"/>
  <c r="K1709" i="7059" s="1"/>
  <c r="P1710" i="7059"/>
  <c r="AN369" i="7059"/>
  <c r="AO369" i="7059" s="1"/>
  <c r="V402" i="7059"/>
  <c r="U403" i="7059" s="1"/>
  <c r="J392" i="7049"/>
  <c r="AA390" i="7059"/>
  <c r="AA391" i="7059" s="1"/>
  <c r="AF386" i="7059"/>
  <c r="Y392" i="7059"/>
  <c r="I570" i="7059"/>
  <c r="G571" i="7049"/>
  <c r="V403" i="7059" l="1"/>
  <c r="U404" i="7059" s="1"/>
  <c r="AP367" i="7059"/>
  <c r="AQ367" i="7059" s="1"/>
  <c r="AR366" i="7059" s="1"/>
  <c r="AS366" i="7059" s="1"/>
  <c r="AR365" i="7059"/>
  <c r="AS365" i="7059" s="1"/>
  <c r="AT392" i="7059"/>
  <c r="AI378" i="7059"/>
  <c r="AJ378" i="7059" s="1"/>
  <c r="I571" i="7059"/>
  <c r="G572" i="7049"/>
  <c r="Y393" i="7059"/>
  <c r="AG383" i="7059"/>
  <c r="AH383" i="7059" s="1"/>
  <c r="AC390" i="7059"/>
  <c r="AD390" i="7059" s="1"/>
  <c r="P1711" i="7059"/>
  <c r="Q1710" i="7059"/>
  <c r="K1710" i="7059" s="1"/>
  <c r="AN370" i="7059"/>
  <c r="AO370" i="7059" s="1"/>
  <c r="I1157" i="7059"/>
  <c r="M558" i="7049"/>
  <c r="AC389" i="7059"/>
  <c r="AD389" i="7059" s="1"/>
  <c r="Z506" i="7059"/>
  <c r="I368" i="7049" l="1"/>
  <c r="AB363" i="7055"/>
  <c r="AU366" i="7059"/>
  <c r="K368" i="7049" s="1"/>
  <c r="Z507" i="7059"/>
  <c r="AP368" i="7059"/>
  <c r="AQ368" i="7059" s="1"/>
  <c r="AR367" i="7059" s="1"/>
  <c r="AS367" i="7059" s="1"/>
  <c r="AB362" i="7055"/>
  <c r="AC363" i="7055" s="1"/>
  <c r="I367" i="7049"/>
  <c r="AU365" i="7059"/>
  <c r="K367" i="7049" s="1"/>
  <c r="AE387" i="7059"/>
  <c r="AF387" i="7059" s="1"/>
  <c r="AI379" i="7059"/>
  <c r="AJ379" i="7059" s="1"/>
  <c r="I572" i="7059"/>
  <c r="G573" i="7049"/>
  <c r="AL374" i="7059"/>
  <c r="AM374" i="7059" s="1"/>
  <c r="AA392" i="7059"/>
  <c r="J394" i="7049"/>
  <c r="V404" i="7059"/>
  <c r="AE388" i="7059"/>
  <c r="I1158" i="7059"/>
  <c r="M559" i="7049"/>
  <c r="P1712" i="7059"/>
  <c r="Q1711" i="7059"/>
  <c r="K1711" i="7059" s="1"/>
  <c r="AT393" i="7059"/>
  <c r="Y394" i="7059"/>
  <c r="I573" i="7059" l="1"/>
  <c r="G574" i="7049"/>
  <c r="Z508" i="7059"/>
  <c r="I369" i="7049"/>
  <c r="AB364" i="7055"/>
  <c r="AU367" i="7059"/>
  <c r="K369" i="7049" s="1"/>
  <c r="AN371" i="7059"/>
  <c r="AO371" i="7059" s="1"/>
  <c r="AL375" i="7059"/>
  <c r="AM375" i="7059" s="1"/>
  <c r="AG384" i="7059"/>
  <c r="AH384" i="7059" s="1"/>
  <c r="Q1712" i="7059"/>
  <c r="K1712" i="7059" s="1"/>
  <c r="P1713" i="7059"/>
  <c r="AC364" i="7055"/>
  <c r="I1159" i="7059"/>
  <c r="M560" i="7049"/>
  <c r="AT394" i="7059"/>
  <c r="AF388" i="7059"/>
  <c r="Y395" i="7059"/>
  <c r="AA393" i="7059"/>
  <c r="J395" i="7049"/>
  <c r="U405" i="7059"/>
  <c r="AC391" i="7059"/>
  <c r="AD391" i="7059" s="1"/>
  <c r="AT395" i="7059" l="1"/>
  <c r="AG385" i="7059"/>
  <c r="AH385" i="7059" s="1"/>
  <c r="I1160" i="7059"/>
  <c r="M561" i="7049"/>
  <c r="AI380" i="7059"/>
  <c r="AJ380" i="7059" s="1"/>
  <c r="AC365" i="7055"/>
  <c r="Z509" i="7059"/>
  <c r="AN372" i="7059"/>
  <c r="AO372" i="7059" s="1"/>
  <c r="AE389" i="7059"/>
  <c r="AF389" i="7059" s="1"/>
  <c r="AA394" i="7059"/>
  <c r="J396" i="7049"/>
  <c r="AP369" i="7059"/>
  <c r="AQ369" i="7059" s="1"/>
  <c r="V405" i="7059"/>
  <c r="U406" i="7059" s="1"/>
  <c r="AC392" i="7059"/>
  <c r="AD392" i="7059" s="1"/>
  <c r="P1714" i="7059"/>
  <c r="Q1713" i="7059"/>
  <c r="K1713" i="7059" s="1"/>
  <c r="I574" i="7059"/>
  <c r="G575" i="7049"/>
  <c r="V406" i="7059" l="1"/>
  <c r="U407" i="7059" s="1"/>
  <c r="AG386" i="7059"/>
  <c r="AH386" i="7059" s="1"/>
  <c r="AI381" i="7059"/>
  <c r="AJ381" i="7059" s="1"/>
  <c r="P1715" i="7059"/>
  <c r="Q1714" i="7059"/>
  <c r="K1714" i="7059" s="1"/>
  <c r="Y396" i="7059"/>
  <c r="Z510" i="7059"/>
  <c r="AL376" i="7059"/>
  <c r="AM376" i="7059" s="1"/>
  <c r="AR368" i="7059"/>
  <c r="AS368" i="7059" s="1"/>
  <c r="AP370" i="7059"/>
  <c r="AQ370" i="7059" s="1"/>
  <c r="AR369" i="7059" s="1"/>
  <c r="AS369" i="7059" s="1"/>
  <c r="J397" i="7049"/>
  <c r="AA395" i="7059"/>
  <c r="I575" i="7059"/>
  <c r="G576" i="7049"/>
  <c r="AE390" i="7059"/>
  <c r="AF390" i="7059" s="1"/>
  <c r="AC393" i="7059"/>
  <c r="AD393" i="7059" s="1"/>
  <c r="I1161" i="7059"/>
  <c r="M562" i="7049"/>
  <c r="Y397" i="7059" l="1"/>
  <c r="AT397" i="7059" s="1"/>
  <c r="AB366" i="7055"/>
  <c r="I371" i="7049"/>
  <c r="AU369" i="7059"/>
  <c r="K371" i="7049" s="1"/>
  <c r="AE391" i="7059"/>
  <c r="AF391" i="7059" s="1"/>
  <c r="P1716" i="7059"/>
  <c r="Q1715" i="7059"/>
  <c r="K1715" i="7059" s="1"/>
  <c r="AT396" i="7059"/>
  <c r="AN373" i="7059"/>
  <c r="AO373" i="7059" s="1"/>
  <c r="AL377" i="7059"/>
  <c r="AM377" i="7059" s="1"/>
  <c r="V407" i="7059"/>
  <c r="U408" i="7059" s="1"/>
  <c r="AB365" i="7055"/>
  <c r="AC366" i="7055" s="1"/>
  <c r="I370" i="7049"/>
  <c r="AU368" i="7059"/>
  <c r="K370" i="7049" s="1"/>
  <c r="AI382" i="7059"/>
  <c r="AJ382" i="7059" s="1"/>
  <c r="I576" i="7059"/>
  <c r="G577" i="7049"/>
  <c r="I1162" i="7059"/>
  <c r="M563" i="7049"/>
  <c r="AG387" i="7059"/>
  <c r="AH387" i="7059" s="1"/>
  <c r="AC394" i="7059"/>
  <c r="AD394" i="7059" s="1"/>
  <c r="Z511" i="7059"/>
  <c r="Y406" i="7059"/>
  <c r="AE392" i="7059" l="1"/>
  <c r="AF392" i="7059" s="1"/>
  <c r="J398" i="7049"/>
  <c r="AA396" i="7059"/>
  <c r="P1717" i="7059"/>
  <c r="Q1716" i="7059"/>
  <c r="K1716" i="7059" s="1"/>
  <c r="I1163" i="7059"/>
  <c r="M564" i="7049"/>
  <c r="V408" i="7059"/>
  <c r="U409" i="7059" s="1"/>
  <c r="AP371" i="7059"/>
  <c r="AQ371" i="7059" s="1"/>
  <c r="AG388" i="7059"/>
  <c r="AH388" i="7059" s="1"/>
  <c r="AL378" i="7059"/>
  <c r="AM378" i="7059" s="1"/>
  <c r="Y407" i="7059"/>
  <c r="Y398" i="7059"/>
  <c r="Z512" i="7059"/>
  <c r="AI383" i="7059"/>
  <c r="AJ383" i="7059" s="1"/>
  <c r="AT406" i="7059"/>
  <c r="I577" i="7059"/>
  <c r="G578" i="7049"/>
  <c r="AN374" i="7059"/>
  <c r="AO374" i="7059" s="1"/>
  <c r="J399" i="7049"/>
  <c r="AC367" i="7055"/>
  <c r="Y399" i="7059" l="1"/>
  <c r="AT399" i="7059" s="1"/>
  <c r="J408" i="7049"/>
  <c r="AA406" i="7059"/>
  <c r="AU406" i="7059" s="1"/>
  <c r="K408" i="7049" s="1"/>
  <c r="V409" i="7059"/>
  <c r="U410" i="7059" s="1"/>
  <c r="I1164" i="7059"/>
  <c r="M565" i="7049"/>
  <c r="AC395" i="7059"/>
  <c r="AD395" i="7059" s="1"/>
  <c r="Z513" i="7059"/>
  <c r="AT407" i="7059"/>
  <c r="Y408" i="7059"/>
  <c r="AL379" i="7059"/>
  <c r="AM379" i="7059" s="1"/>
  <c r="AN375" i="7059"/>
  <c r="AO375" i="7059" s="1"/>
  <c r="AR370" i="7059"/>
  <c r="AS370" i="7059" s="1"/>
  <c r="Q1717" i="7059"/>
  <c r="K1717" i="7059" s="1"/>
  <c r="P1718" i="7059"/>
  <c r="AG389" i="7059"/>
  <c r="AH389" i="7059" s="1"/>
  <c r="AI384" i="7059"/>
  <c r="AJ384" i="7059" s="1"/>
  <c r="I578" i="7059"/>
  <c r="G579" i="7049"/>
  <c r="AA397" i="7059"/>
  <c r="AC396" i="7059" s="1"/>
  <c r="AD396" i="7059" s="1"/>
  <c r="AP372" i="7059"/>
  <c r="AQ372" i="7059" s="1"/>
  <c r="AT398" i="7059"/>
  <c r="AE394" i="7059" l="1"/>
  <c r="AI385" i="7059"/>
  <c r="AJ385" i="7059" s="1"/>
  <c r="V410" i="7059"/>
  <c r="U411" i="7059" s="1"/>
  <c r="I579" i="7059"/>
  <c r="G580" i="7049"/>
  <c r="AR371" i="7059"/>
  <c r="AS371" i="7059" s="1"/>
  <c r="AT408" i="7059"/>
  <c r="AN376" i="7059"/>
  <c r="AO376" i="7059" s="1"/>
  <c r="AE393" i="7059"/>
  <c r="AF393" i="7059" s="1"/>
  <c r="AL380" i="7059"/>
  <c r="AM380" i="7059" s="1"/>
  <c r="Q1718" i="7059"/>
  <c r="K1718" i="7059" s="1"/>
  <c r="P1719" i="7059"/>
  <c r="AP373" i="7059"/>
  <c r="AQ373" i="7059" s="1"/>
  <c r="AR372" i="7059" s="1"/>
  <c r="AS372" i="7059" s="1"/>
  <c r="Z514" i="7059"/>
  <c r="I1165" i="7059"/>
  <c r="M566" i="7049"/>
  <c r="AC406" i="7059"/>
  <c r="AD406" i="7059" s="1"/>
  <c r="AE406" i="7059" s="1"/>
  <c r="J400" i="7049"/>
  <c r="AA398" i="7059"/>
  <c r="AC397" i="7059" s="1"/>
  <c r="AD397" i="7059" s="1"/>
  <c r="AB367" i="7055"/>
  <c r="AC368" i="7055" s="1"/>
  <c r="I372" i="7049"/>
  <c r="AU370" i="7059"/>
  <c r="K372" i="7049" s="1"/>
  <c r="J401" i="7049"/>
  <c r="J409" i="7049"/>
  <c r="AA407" i="7059"/>
  <c r="AU407" i="7059" s="1"/>
  <c r="K409" i="7049" s="1"/>
  <c r="Y409" i="7059"/>
  <c r="Y400" i="7059"/>
  <c r="AA399" i="7059" l="1"/>
  <c r="Y401" i="7059"/>
  <c r="AT401" i="7059" s="1"/>
  <c r="I374" i="7049"/>
  <c r="AB369" i="7055"/>
  <c r="AU372" i="7059"/>
  <c r="K374" i="7049" s="1"/>
  <c r="AN377" i="7059"/>
  <c r="AO377" i="7059" s="1"/>
  <c r="AP374" i="7059"/>
  <c r="AQ374" i="7059" s="1"/>
  <c r="I580" i="7059"/>
  <c r="G581" i="7049"/>
  <c r="AL381" i="7059"/>
  <c r="AM381" i="7059" s="1"/>
  <c r="AT400" i="7059"/>
  <c r="I1166" i="7059"/>
  <c r="M567" i="7049"/>
  <c r="AB368" i="7055"/>
  <c r="AC369" i="7055" s="1"/>
  <c r="I373" i="7049"/>
  <c r="AU371" i="7059"/>
  <c r="K373" i="7049" s="1"/>
  <c r="AC398" i="7059"/>
  <c r="AD398" i="7059" s="1"/>
  <c r="P1720" i="7059"/>
  <c r="Q1719" i="7059"/>
  <c r="K1719" i="7059" s="1"/>
  <c r="AG390" i="7059"/>
  <c r="AH390" i="7059" s="1"/>
  <c r="AA408" i="7059"/>
  <c r="AU408" i="7059" s="1"/>
  <c r="K410" i="7049" s="1"/>
  <c r="J410" i="7049"/>
  <c r="Y410" i="7059"/>
  <c r="AC407" i="7059"/>
  <c r="AD407" i="7059" s="1"/>
  <c r="AE407" i="7059" s="1"/>
  <c r="AF407" i="7059" s="1"/>
  <c r="AT409" i="7059"/>
  <c r="Z515" i="7059"/>
  <c r="AE395" i="7059"/>
  <c r="AF395" i="7059" s="1"/>
  <c r="V411" i="7059"/>
  <c r="U412" i="7059" s="1"/>
  <c r="AF394" i="7059"/>
  <c r="V412" i="7059" l="1"/>
  <c r="U413" i="7059" s="1"/>
  <c r="AT410" i="7059"/>
  <c r="AI386" i="7059"/>
  <c r="AJ386" i="7059" s="1"/>
  <c r="AE396" i="7059"/>
  <c r="AF396" i="7059" s="1"/>
  <c r="Y411" i="7059"/>
  <c r="Y402" i="7059"/>
  <c r="AN378" i="7059"/>
  <c r="AO378" i="7059" s="1"/>
  <c r="AC408" i="7059"/>
  <c r="AD408" i="7059" s="1"/>
  <c r="AE408" i="7059" s="1"/>
  <c r="AF408" i="7059" s="1"/>
  <c r="AP375" i="7059"/>
  <c r="AQ375" i="7059" s="1"/>
  <c r="AC370" i="7055"/>
  <c r="Z516" i="7059"/>
  <c r="P1721" i="7059"/>
  <c r="Q1720" i="7059"/>
  <c r="K1720" i="7059" s="1"/>
  <c r="I1167" i="7059"/>
  <c r="M568" i="7049"/>
  <c r="AG392" i="7059"/>
  <c r="AR373" i="7059"/>
  <c r="AS373" i="7059" s="1"/>
  <c r="AA400" i="7059"/>
  <c r="AA401" i="7059" s="1"/>
  <c r="J402" i="7049"/>
  <c r="AG391" i="7059"/>
  <c r="AH391" i="7059" s="1"/>
  <c r="J411" i="7049"/>
  <c r="AA409" i="7059"/>
  <c r="AU409" i="7059" s="1"/>
  <c r="K411" i="7049" s="1"/>
  <c r="J403" i="7049"/>
  <c r="I581" i="7059"/>
  <c r="G582" i="7049"/>
  <c r="Y403" i="7059" l="1"/>
  <c r="AU403" i="7059" s="1"/>
  <c r="K405" i="7049" s="1"/>
  <c r="I582" i="7059"/>
  <c r="G583" i="7049"/>
  <c r="AI387" i="7059"/>
  <c r="AJ387" i="7059" s="1"/>
  <c r="AC399" i="7059"/>
  <c r="AD399" i="7059" s="1"/>
  <c r="AU402" i="7059"/>
  <c r="K404" i="7049" s="1"/>
  <c r="AT402" i="7059"/>
  <c r="J412" i="7049"/>
  <c r="AA410" i="7059"/>
  <c r="AU410" i="7059" s="1"/>
  <c r="K412" i="7049" s="1"/>
  <c r="P1722" i="7059"/>
  <c r="Q1721" i="7059"/>
  <c r="K1721" i="7059" s="1"/>
  <c r="AB370" i="7055"/>
  <c r="AC371" i="7055" s="1"/>
  <c r="I375" i="7049"/>
  <c r="AU373" i="7059"/>
  <c r="K375" i="7049" s="1"/>
  <c r="I1168" i="7059"/>
  <c r="M569" i="7049"/>
  <c r="Z517" i="7059"/>
  <c r="AG393" i="7059"/>
  <c r="AH393" i="7059" s="1"/>
  <c r="V413" i="7059"/>
  <c r="U414" i="7059" s="1"/>
  <c r="AR374" i="7059"/>
  <c r="AS374" i="7059" s="1"/>
  <c r="AC409" i="7059"/>
  <c r="AD409" i="7059" s="1"/>
  <c r="AE409" i="7059" s="1"/>
  <c r="AF409" i="7059" s="1"/>
  <c r="AC400" i="7059"/>
  <c r="AD400" i="7059" s="1"/>
  <c r="AH392" i="7059"/>
  <c r="AP376" i="7059"/>
  <c r="AQ376" i="7059" s="1"/>
  <c r="AR375" i="7059" s="1"/>
  <c r="AS375" i="7059" s="1"/>
  <c r="AT411" i="7059"/>
  <c r="AL382" i="7059"/>
  <c r="AM382" i="7059" s="1"/>
  <c r="AT403" i="7059" l="1"/>
  <c r="J405" i="7049" s="1"/>
  <c r="AC410" i="7059"/>
  <c r="AD410" i="7059" s="1"/>
  <c r="AE410" i="7059" s="1"/>
  <c r="AF410" i="7059" s="1"/>
  <c r="AB372" i="7055"/>
  <c r="I377" i="7049"/>
  <c r="AU375" i="7059"/>
  <c r="K377" i="7049" s="1"/>
  <c r="V414" i="7059"/>
  <c r="Q1722" i="7059"/>
  <c r="K1722" i="7059" s="1"/>
  <c r="P1723" i="7059"/>
  <c r="AE397" i="7059"/>
  <c r="AF397" i="7059" s="1"/>
  <c r="J413" i="7049"/>
  <c r="AA411" i="7059"/>
  <c r="AU411" i="7059" s="1"/>
  <c r="K413" i="7049" s="1"/>
  <c r="AI388" i="7059"/>
  <c r="AJ388" i="7059" s="1"/>
  <c r="I1169" i="7059"/>
  <c r="M570" i="7049"/>
  <c r="I583" i="7059"/>
  <c r="G584" i="7049"/>
  <c r="I376" i="7049"/>
  <c r="AB371" i="7055"/>
  <c r="AC372" i="7055" s="1"/>
  <c r="AU374" i="7059"/>
  <c r="K376" i="7049" s="1"/>
  <c r="AE398" i="7059"/>
  <c r="Y404" i="7059"/>
  <c r="AA402" i="7059"/>
  <c r="AC401" i="7059" s="1"/>
  <c r="AD401" i="7059" s="1"/>
  <c r="AE399" i="7059" s="1"/>
  <c r="J404" i="7049"/>
  <c r="AL383" i="7059"/>
  <c r="AM383" i="7059" s="1"/>
  <c r="AN379" i="7059"/>
  <c r="AO379" i="7059" s="1"/>
  <c r="AI389" i="7059"/>
  <c r="Z518" i="7059"/>
  <c r="AJ389" i="7059" l="1"/>
  <c r="AF399" i="7059"/>
  <c r="AC411" i="7059"/>
  <c r="AD411" i="7059" s="1"/>
  <c r="AE411" i="7059" s="1"/>
  <c r="AF411" i="7059" s="1"/>
  <c r="AF398" i="7059"/>
  <c r="AG395" i="7059" s="1"/>
  <c r="AN380" i="7059"/>
  <c r="AO380" i="7059" s="1"/>
  <c r="AC402" i="7059"/>
  <c r="AD402" i="7059" s="1"/>
  <c r="I1170" i="7059"/>
  <c r="M571" i="7049"/>
  <c r="Q1723" i="7059"/>
  <c r="K1723" i="7059" s="1"/>
  <c r="P1724" i="7059"/>
  <c r="AU404" i="7059"/>
  <c r="K406" i="7049" s="1"/>
  <c r="AT404" i="7059"/>
  <c r="Z519" i="7059"/>
  <c r="AA403" i="7059"/>
  <c r="AC403" i="7059" s="1"/>
  <c r="AD403" i="7059" s="1"/>
  <c r="AE403" i="7059" s="1"/>
  <c r="AL384" i="7059"/>
  <c r="AM384" i="7059" s="1"/>
  <c r="I584" i="7059"/>
  <c r="G585" i="7049"/>
  <c r="AL385" i="7059"/>
  <c r="AP377" i="7059"/>
  <c r="AQ377" i="7059" s="1"/>
  <c r="Y405" i="7059"/>
  <c r="AG394" i="7059"/>
  <c r="AH394" i="7059" s="1"/>
  <c r="U415" i="7059"/>
  <c r="AC373" i="7055"/>
  <c r="AG396" i="7059" l="1"/>
  <c r="AH396" i="7059" s="1"/>
  <c r="AM385" i="7059"/>
  <c r="AN382" i="7059" s="1"/>
  <c r="AI390" i="7059"/>
  <c r="AJ390" i="7059" s="1"/>
  <c r="I585" i="7059"/>
  <c r="G586" i="7049"/>
  <c r="AH395" i="7059"/>
  <c r="P1725" i="7059"/>
  <c r="Q1724" i="7059"/>
  <c r="K1724" i="7059" s="1"/>
  <c r="AE400" i="7059"/>
  <c r="AF400" i="7059" s="1"/>
  <c r="AE402" i="7059"/>
  <c r="AF403" i="7059" s="1"/>
  <c r="AR376" i="7059"/>
  <c r="AS376" i="7059" s="1"/>
  <c r="AE401" i="7059"/>
  <c r="Z520" i="7059"/>
  <c r="AP378" i="7059"/>
  <c r="AQ378" i="7059" s="1"/>
  <c r="I1171" i="7059"/>
  <c r="M572" i="7049"/>
  <c r="AN381" i="7059"/>
  <c r="AO381" i="7059" s="1"/>
  <c r="V415" i="7059"/>
  <c r="AU405" i="7059"/>
  <c r="K407" i="7049" s="1"/>
  <c r="AT405" i="7059"/>
  <c r="J406" i="7049"/>
  <c r="AA404" i="7059"/>
  <c r="AC404" i="7059" s="1"/>
  <c r="AD404" i="7059" s="1"/>
  <c r="AE404" i="7059" s="1"/>
  <c r="AF404" i="7059" s="1"/>
  <c r="AO382" i="7059" l="1"/>
  <c r="I378" i="7049"/>
  <c r="AB373" i="7055"/>
  <c r="AC374" i="7055" s="1"/>
  <c r="AU376" i="7059"/>
  <c r="K378" i="7049" s="1"/>
  <c r="J407" i="7049"/>
  <c r="AA405" i="7059"/>
  <c r="AC405" i="7059" s="1"/>
  <c r="AD405" i="7059" s="1"/>
  <c r="AE405" i="7059" s="1"/>
  <c r="I1172" i="7059"/>
  <c r="M573" i="7049"/>
  <c r="AP380" i="7059"/>
  <c r="AR377" i="7059"/>
  <c r="AS377" i="7059" s="1"/>
  <c r="I586" i="7059"/>
  <c r="G587" i="7049"/>
  <c r="AP379" i="7059"/>
  <c r="AQ379" i="7059" s="1"/>
  <c r="AG397" i="7059"/>
  <c r="AH397" i="7059" s="1"/>
  <c r="AI392" i="7059"/>
  <c r="P1726" i="7059"/>
  <c r="Q1725" i="7059"/>
  <c r="K1725" i="7059" s="1"/>
  <c r="AL386" i="7059"/>
  <c r="AM386" i="7059" s="1"/>
  <c r="U416" i="7059"/>
  <c r="Z521" i="7059"/>
  <c r="AF401" i="7059"/>
  <c r="AF402" i="7059"/>
  <c r="AI391" i="7059"/>
  <c r="AJ391" i="7059" s="1"/>
  <c r="AF405" i="7059" l="1"/>
  <c r="AF406" i="7059"/>
  <c r="I587" i="7059"/>
  <c r="G588" i="7049"/>
  <c r="AG399" i="7059"/>
  <c r="AN383" i="7059"/>
  <c r="AO383" i="7059" s="1"/>
  <c r="AJ392" i="7059"/>
  <c r="I379" i="7049"/>
  <c r="AB374" i="7055"/>
  <c r="AC375" i="7055" s="1"/>
  <c r="AU377" i="7059"/>
  <c r="K379" i="7049" s="1"/>
  <c r="I1173" i="7059"/>
  <c r="M574" i="7049"/>
  <c r="AG400" i="7059"/>
  <c r="P1727" i="7059"/>
  <c r="Q1726" i="7059"/>
  <c r="K1726" i="7059" s="1"/>
  <c r="AG398" i="7059"/>
  <c r="AH398" i="7059" s="1"/>
  <c r="V416" i="7059"/>
  <c r="U417" i="7059" s="1"/>
  <c r="AR378" i="7059"/>
  <c r="AS378" i="7059" s="1"/>
  <c r="Z522" i="7059"/>
  <c r="AL387" i="7059"/>
  <c r="AM387" i="7059" s="1"/>
  <c r="AI393" i="7059"/>
  <c r="AJ393" i="7059" s="1"/>
  <c r="AQ380" i="7059"/>
  <c r="V417" i="7059" l="1"/>
  <c r="AI394" i="7059"/>
  <c r="AJ394" i="7059" s="1"/>
  <c r="AP381" i="7059"/>
  <c r="AQ381" i="7059" s="1"/>
  <c r="AL389" i="7059"/>
  <c r="AG401" i="7059"/>
  <c r="I588" i="7059"/>
  <c r="G589" i="7049"/>
  <c r="AH400" i="7059"/>
  <c r="AG403" i="7059"/>
  <c r="AG406" i="7059" s="1"/>
  <c r="Z523" i="7059"/>
  <c r="I1174" i="7059"/>
  <c r="M575" i="7049"/>
  <c r="AR379" i="7059"/>
  <c r="AS379" i="7059" s="1"/>
  <c r="AH399" i="7059"/>
  <c r="AN384" i="7059"/>
  <c r="AO384" i="7059" s="1"/>
  <c r="I380" i="7049"/>
  <c r="AB375" i="7055"/>
  <c r="AC376" i="7055" s="1"/>
  <c r="AU378" i="7059"/>
  <c r="K380" i="7049" s="1"/>
  <c r="P1728" i="7059"/>
  <c r="Q1727" i="7059"/>
  <c r="K1727" i="7059" s="1"/>
  <c r="AL388" i="7059"/>
  <c r="AM388" i="7059" s="1"/>
  <c r="AG402" i="7059"/>
  <c r="AH402" i="7059" l="1"/>
  <c r="AG405" i="7059"/>
  <c r="AG408" i="7059" s="1"/>
  <c r="AM389" i="7059"/>
  <c r="AN386" i="7059" s="1"/>
  <c r="AB376" i="7055"/>
  <c r="AC377" i="7055" s="1"/>
  <c r="I381" i="7049"/>
  <c r="AU379" i="7059"/>
  <c r="K381" i="7049" s="1"/>
  <c r="P1729" i="7059"/>
  <c r="Q1728" i="7059"/>
  <c r="K1728" i="7059" s="1"/>
  <c r="AH403" i="7059"/>
  <c r="I589" i="7059"/>
  <c r="G590" i="7049"/>
  <c r="AP382" i="7059"/>
  <c r="AQ382" i="7059" s="1"/>
  <c r="AR381" i="7059" s="1"/>
  <c r="AS381" i="7059" s="1"/>
  <c r="Z524" i="7059"/>
  <c r="AI396" i="7059"/>
  <c r="AL390" i="7059"/>
  <c r="AM390" i="7059" s="1"/>
  <c r="AN385" i="7059"/>
  <c r="AO385" i="7059" s="1"/>
  <c r="AG409" i="7059"/>
  <c r="I1175" i="7059"/>
  <c r="M576" i="7049"/>
  <c r="AI395" i="7059"/>
  <c r="AJ395" i="7059" s="1"/>
  <c r="AR380" i="7059"/>
  <c r="AS380" i="7059" s="1"/>
  <c r="AH401" i="7059"/>
  <c r="AI398" i="7059" s="1"/>
  <c r="AG404" i="7059"/>
  <c r="U418" i="7059"/>
  <c r="AI402" i="7059" l="1"/>
  <c r="AB378" i="7055"/>
  <c r="I383" i="7049"/>
  <c r="AU381" i="7059"/>
  <c r="K383" i="7049" s="1"/>
  <c r="AL391" i="7059"/>
  <c r="AM391" i="7059" s="1"/>
  <c r="AH404" i="7059"/>
  <c r="AG407" i="7059"/>
  <c r="AH409" i="7059" s="1"/>
  <c r="AI399" i="7059"/>
  <c r="AI403" i="7059" s="1"/>
  <c r="AN387" i="7059"/>
  <c r="AO387" i="7059" s="1"/>
  <c r="V418" i="7059"/>
  <c r="U419" i="7059" s="1"/>
  <c r="I1176" i="7059"/>
  <c r="M577" i="7049"/>
  <c r="AI397" i="7059"/>
  <c r="AJ397" i="7059" s="1"/>
  <c r="AH406" i="7059"/>
  <c r="AO386" i="7059"/>
  <c r="AG411" i="7059"/>
  <c r="I382" i="7049"/>
  <c r="AB377" i="7055"/>
  <c r="AC378" i="7055" s="1"/>
  <c r="AU380" i="7059"/>
  <c r="K382" i="7049" s="1"/>
  <c r="AP383" i="7059"/>
  <c r="AQ383" i="7059" s="1"/>
  <c r="AJ396" i="7059"/>
  <c r="Z525" i="7059"/>
  <c r="AH405" i="7059"/>
  <c r="I590" i="7059"/>
  <c r="G591" i="7049"/>
  <c r="P1730" i="7059"/>
  <c r="Q1729" i="7059"/>
  <c r="K1729" i="7059" s="1"/>
  <c r="AI406" i="7059" l="1"/>
  <c r="AH408" i="7059"/>
  <c r="Z526" i="7059"/>
  <c r="AL393" i="7059"/>
  <c r="I1177" i="7059"/>
  <c r="M578" i="7049"/>
  <c r="AI400" i="7059"/>
  <c r="AJ400" i="7059" s="1"/>
  <c r="I591" i="7059"/>
  <c r="G592" i="7049"/>
  <c r="AL392" i="7059"/>
  <c r="AM392" i="7059" s="1"/>
  <c r="AI401" i="7059"/>
  <c r="AI405" i="7059" s="1"/>
  <c r="AP384" i="7059"/>
  <c r="AQ384" i="7059" s="1"/>
  <c r="AR382" i="7059"/>
  <c r="AS382" i="7059" s="1"/>
  <c r="V419" i="7059"/>
  <c r="U420" i="7059" s="1"/>
  <c r="AJ399" i="7059"/>
  <c r="AN388" i="7059"/>
  <c r="AO388" i="7059" s="1"/>
  <c r="AP386" i="7059" s="1"/>
  <c r="P1731" i="7059"/>
  <c r="Q1730" i="7059"/>
  <c r="K1730" i="7059" s="1"/>
  <c r="AP385" i="7059"/>
  <c r="AJ398" i="7059"/>
  <c r="AH407" i="7059"/>
  <c r="AI407" i="7059" s="1"/>
  <c r="AG410" i="7059"/>
  <c r="AH410" i="7059" s="1"/>
  <c r="AI410" i="7059" s="1"/>
  <c r="AC379" i="7055"/>
  <c r="AQ386" i="7059" l="1"/>
  <c r="AI404" i="7059"/>
  <c r="AJ404" i="7059" s="1"/>
  <c r="AQ385" i="7059"/>
  <c r="AH411" i="7059"/>
  <c r="AI411" i="7059" s="1"/>
  <c r="V420" i="7059"/>
  <c r="U421" i="7059" s="1"/>
  <c r="AJ401" i="7059"/>
  <c r="AJ402" i="7059"/>
  <c r="AL394" i="7059"/>
  <c r="AM394" i="7059" s="1"/>
  <c r="AL396" i="7059"/>
  <c r="AR383" i="7059"/>
  <c r="AS383" i="7059" s="1"/>
  <c r="I592" i="7059"/>
  <c r="G593" i="7049"/>
  <c r="I1178" i="7059"/>
  <c r="M579" i="7049"/>
  <c r="Z527" i="7059"/>
  <c r="AL395" i="7059"/>
  <c r="Q1731" i="7059"/>
  <c r="K1731" i="7059" s="1"/>
  <c r="P1732" i="7059"/>
  <c r="I384" i="7049"/>
  <c r="AB379" i="7055"/>
  <c r="AC380" i="7055" s="1"/>
  <c r="AU382" i="7059"/>
  <c r="K384" i="7049" s="1"/>
  <c r="AI409" i="7059"/>
  <c r="AN389" i="7059"/>
  <c r="AO389" i="7059" s="1"/>
  <c r="AM393" i="7059"/>
  <c r="AJ403" i="7059"/>
  <c r="AJ407" i="7059" l="1"/>
  <c r="AI408" i="7059"/>
  <c r="AJ408" i="7059" s="1"/>
  <c r="AJ406" i="7059"/>
  <c r="AR385" i="7059"/>
  <c r="AS385" i="7059" s="1"/>
  <c r="I387" i="7049" s="1"/>
  <c r="AJ405" i="7059"/>
  <c r="I1179" i="7059"/>
  <c r="M580" i="7049"/>
  <c r="AU385" i="7059"/>
  <c r="K387" i="7049" s="1"/>
  <c r="AB380" i="7055"/>
  <c r="AC381" i="7055" s="1"/>
  <c r="I385" i="7049"/>
  <c r="AU383" i="7059"/>
  <c r="K385" i="7049" s="1"/>
  <c r="AL398" i="7059"/>
  <c r="AL402" i="7059" s="1"/>
  <c r="V421" i="7059"/>
  <c r="AN390" i="7059"/>
  <c r="AO390" i="7059" s="1"/>
  <c r="AL397" i="7059"/>
  <c r="AM397" i="7059" s="1"/>
  <c r="AP387" i="7059"/>
  <c r="AQ387" i="7059" s="1"/>
  <c r="AR386" i="7059" s="1"/>
  <c r="AS386" i="7059" s="1"/>
  <c r="Z528" i="7059"/>
  <c r="I593" i="7059"/>
  <c r="G594" i="7049"/>
  <c r="AM396" i="7059"/>
  <c r="AR384" i="7059"/>
  <c r="AS384" i="7059" s="1"/>
  <c r="P1733" i="7059"/>
  <c r="Q1732" i="7059"/>
  <c r="K1732" i="7059" s="1"/>
  <c r="AN391" i="7059"/>
  <c r="AL400" i="7059"/>
  <c r="AM395" i="7059"/>
  <c r="AL399" i="7059"/>
  <c r="AJ411" i="7059" l="1"/>
  <c r="AJ410" i="7059"/>
  <c r="AL406" i="7059"/>
  <c r="AB382" i="7055"/>
  <c r="AJ409" i="7059"/>
  <c r="AM399" i="7059"/>
  <c r="AO391" i="7059"/>
  <c r="AP389" i="7059" s="1"/>
  <c r="AL401" i="7059"/>
  <c r="AM402" i="7059" s="1"/>
  <c r="I594" i="7059"/>
  <c r="G595" i="7049"/>
  <c r="AP388" i="7059"/>
  <c r="AQ388" i="7059" s="1"/>
  <c r="AR387" i="7059" s="1"/>
  <c r="AS387" i="7059" s="1"/>
  <c r="AM398" i="7059"/>
  <c r="AB381" i="7055"/>
  <c r="AC382" i="7055" s="1"/>
  <c r="I386" i="7049"/>
  <c r="AU384" i="7059"/>
  <c r="K386" i="7049" s="1"/>
  <c r="AN392" i="7059"/>
  <c r="AO392" i="7059" s="1"/>
  <c r="AN394" i="7059"/>
  <c r="AL403" i="7059"/>
  <c r="Y412" i="7059"/>
  <c r="AN393" i="7059"/>
  <c r="I1180" i="7059"/>
  <c r="M581" i="7049"/>
  <c r="AB383" i="7055"/>
  <c r="I388" i="7049"/>
  <c r="AU386" i="7059"/>
  <c r="K388" i="7049" s="1"/>
  <c r="AM400" i="7059"/>
  <c r="AL404" i="7059"/>
  <c r="P1734" i="7059"/>
  <c r="Q1733" i="7059"/>
  <c r="K1733" i="7059" s="1"/>
  <c r="Z529" i="7059"/>
  <c r="U422" i="7059"/>
  <c r="AQ389" i="7059" l="1"/>
  <c r="AM401" i="7059"/>
  <c r="AP390" i="7059"/>
  <c r="AQ390" i="7059" s="1"/>
  <c r="AL410" i="7059"/>
  <c r="AL405" i="7059"/>
  <c r="AM406" i="7059" s="1"/>
  <c r="AC383" i="7055"/>
  <c r="AC384" i="7055" s="1"/>
  <c r="AN397" i="7059"/>
  <c r="AO393" i="7059"/>
  <c r="AP391" i="7059" s="1"/>
  <c r="AN396" i="7059"/>
  <c r="AN399" i="7059" s="1"/>
  <c r="AN402" i="7059" s="1"/>
  <c r="AB384" i="7055"/>
  <c r="I389" i="7049"/>
  <c r="AU387" i="7059"/>
  <c r="K389" i="7049" s="1"/>
  <c r="AN395" i="7059"/>
  <c r="AO395" i="7059" s="1"/>
  <c r="V422" i="7059"/>
  <c r="AM404" i="7059"/>
  <c r="AL408" i="7059"/>
  <c r="AM403" i="7059"/>
  <c r="AL407" i="7059"/>
  <c r="AO394" i="7059"/>
  <c r="Z530" i="7059"/>
  <c r="Q1734" i="7059"/>
  <c r="K1734" i="7059" s="1"/>
  <c r="P1735" i="7059"/>
  <c r="I1181" i="7059"/>
  <c r="M582" i="7049"/>
  <c r="AT412" i="7059"/>
  <c r="AR388" i="7059"/>
  <c r="AS388" i="7059" s="1"/>
  <c r="I595" i="7059"/>
  <c r="G596" i="7049"/>
  <c r="AR389" i="7059" l="1"/>
  <c r="AS389" i="7059" s="1"/>
  <c r="I391" i="7049" s="1"/>
  <c r="AQ391" i="7059"/>
  <c r="AR390" i="7059" s="1"/>
  <c r="AS390" i="7059" s="1"/>
  <c r="I392" i="7049" s="1"/>
  <c r="AL409" i="7059"/>
  <c r="AM409" i="7059" s="1"/>
  <c r="AM405" i="7059"/>
  <c r="AN405" i="7059" s="1"/>
  <c r="AP392" i="7059"/>
  <c r="AQ392" i="7059" s="1"/>
  <c r="AM408" i="7059"/>
  <c r="AP393" i="7059"/>
  <c r="AN398" i="7059"/>
  <c r="AO398" i="7059" s="1"/>
  <c r="AU390" i="7059"/>
  <c r="K392" i="7049" s="1"/>
  <c r="J414" i="7049"/>
  <c r="AA412" i="7059"/>
  <c r="AU412" i="7059" s="1"/>
  <c r="K414" i="7049" s="1"/>
  <c r="AM407" i="7059"/>
  <c r="AL411" i="7059"/>
  <c r="Y413" i="7059"/>
  <c r="AU389" i="7059"/>
  <c r="K391" i="7049" s="1"/>
  <c r="AC385" i="7055"/>
  <c r="I1182" i="7059"/>
  <c r="M583" i="7049"/>
  <c r="P1736" i="7059"/>
  <c r="Q1735" i="7059"/>
  <c r="K1735" i="7059" s="1"/>
  <c r="I596" i="7059"/>
  <c r="G597" i="7049"/>
  <c r="AO396" i="7059"/>
  <c r="AP394" i="7059" s="1"/>
  <c r="U423" i="7059"/>
  <c r="AN400" i="7059"/>
  <c r="Z531" i="7059"/>
  <c r="AB385" i="7055"/>
  <c r="I390" i="7049"/>
  <c r="AU388" i="7059"/>
  <c r="K390" i="7049" s="1"/>
  <c r="AO397" i="7059"/>
  <c r="AB386" i="7055" l="1"/>
  <c r="AM410" i="7059"/>
  <c r="AM411" i="7059"/>
  <c r="AR391" i="7059"/>
  <c r="AS391" i="7059" s="1"/>
  <c r="AB388" i="7055" s="1"/>
  <c r="AB387" i="7055"/>
  <c r="AQ393" i="7059"/>
  <c r="AR392" i="7059" s="1"/>
  <c r="AS392" i="7059" s="1"/>
  <c r="I394" i="7049" s="1"/>
  <c r="AN408" i="7059"/>
  <c r="AN411" i="7059" s="1"/>
  <c r="AQ394" i="7059"/>
  <c r="AO399" i="7059"/>
  <c r="AO400" i="7059"/>
  <c r="AN401" i="7059"/>
  <c r="AN404" i="7059" s="1"/>
  <c r="AN407" i="7059" s="1"/>
  <c r="AP395" i="7059"/>
  <c r="AQ395" i="7059" s="1"/>
  <c r="AP396" i="7059"/>
  <c r="Z532" i="7059"/>
  <c r="V423" i="7059"/>
  <c r="P1737" i="7059"/>
  <c r="Q1736" i="7059"/>
  <c r="K1736" i="7059" s="1"/>
  <c r="I1183" i="7059"/>
  <c r="M584" i="7049"/>
  <c r="AC386" i="7055"/>
  <c r="AP397" i="7059"/>
  <c r="AU391" i="7059"/>
  <c r="K393" i="7049" s="1"/>
  <c r="AN403" i="7059"/>
  <c r="I597" i="7059"/>
  <c r="G598" i="7049"/>
  <c r="AU392" i="7059"/>
  <c r="K394" i="7049" s="1"/>
  <c r="AT413" i="7059"/>
  <c r="AC412" i="7059"/>
  <c r="AD412" i="7059" s="1"/>
  <c r="AE412" i="7059" s="1"/>
  <c r="AF412" i="7059" s="1"/>
  <c r="AG412" i="7059" s="1"/>
  <c r="AH412" i="7059" s="1"/>
  <c r="AI412" i="7059" s="1"/>
  <c r="AJ412" i="7059" s="1"/>
  <c r="AL412" i="7059" s="1"/>
  <c r="AM412" i="7059" s="1"/>
  <c r="AP398" i="7059"/>
  <c r="AC387" i="7055" l="1"/>
  <c r="AC388" i="7055" s="1"/>
  <c r="AC389" i="7055" s="1"/>
  <c r="I393" i="7049"/>
  <c r="AB389" i="7055"/>
  <c r="AR393" i="7059"/>
  <c r="AS393" i="7059" s="1"/>
  <c r="I395" i="7049" s="1"/>
  <c r="AO401" i="7059"/>
  <c r="AR394" i="7059"/>
  <c r="AS394" i="7059" s="1"/>
  <c r="I396" i="7049" s="1"/>
  <c r="AO402" i="7059"/>
  <c r="AP402" i="7059" s="1"/>
  <c r="AQ397" i="7059"/>
  <c r="AQ396" i="7059"/>
  <c r="AR395" i="7059" s="1"/>
  <c r="AS395" i="7059" s="1"/>
  <c r="AO403" i="7059"/>
  <c r="AP403" i="7059" s="1"/>
  <c r="AN406" i="7059"/>
  <c r="AO407" i="7059" s="1"/>
  <c r="AP407" i="7059" s="1"/>
  <c r="AQ398" i="7059"/>
  <c r="P1738" i="7059"/>
  <c r="Q1737" i="7059"/>
  <c r="K1737" i="7059" s="1"/>
  <c r="AU393" i="7059"/>
  <c r="K395" i="7049" s="1"/>
  <c r="Z533" i="7059"/>
  <c r="AP399" i="7059"/>
  <c r="AQ399" i="7059" s="1"/>
  <c r="Y414" i="7059"/>
  <c r="AU394" i="7059"/>
  <c r="K396" i="7049" s="1"/>
  <c r="AO405" i="7059"/>
  <c r="AP405" i="7059" s="1"/>
  <c r="AA413" i="7059"/>
  <c r="AU413" i="7059" s="1"/>
  <c r="K415" i="7049" s="1"/>
  <c r="J415" i="7049"/>
  <c r="I598" i="7059"/>
  <c r="G599" i="7049"/>
  <c r="AP400" i="7059"/>
  <c r="I1184" i="7059"/>
  <c r="M585" i="7049"/>
  <c r="U424" i="7059"/>
  <c r="AN410" i="7059"/>
  <c r="AO404" i="7059"/>
  <c r="AP404" i="7059" s="1"/>
  <c r="AC390" i="7055" l="1"/>
  <c r="AB391" i="7055"/>
  <c r="AB390" i="7055"/>
  <c r="AQ403" i="7059"/>
  <c r="AR403" i="7059" s="1"/>
  <c r="AS403" i="7059" s="1"/>
  <c r="I405" i="7049" s="1"/>
  <c r="AR396" i="7059"/>
  <c r="AS396" i="7059" s="1"/>
  <c r="I398" i="7049" s="1"/>
  <c r="AR397" i="7059"/>
  <c r="AS397" i="7059" s="1"/>
  <c r="AB394" i="7055" s="1"/>
  <c r="AP401" i="7059"/>
  <c r="AQ402" i="7059" s="1"/>
  <c r="AR402" i="7059" s="1"/>
  <c r="AS402" i="7059" s="1"/>
  <c r="I404" i="7049" s="1"/>
  <c r="AQ404" i="7059"/>
  <c r="AR404" i="7059" s="1"/>
  <c r="AS404" i="7059" s="1"/>
  <c r="I406" i="7049" s="1"/>
  <c r="AO408" i="7059"/>
  <c r="AP408" i="7059" s="1"/>
  <c r="AQ408" i="7059" s="1"/>
  <c r="AR408" i="7059" s="1"/>
  <c r="AS408" i="7059" s="1"/>
  <c r="AQ400" i="7059"/>
  <c r="AR399" i="7059" s="1"/>
  <c r="AS399" i="7059" s="1"/>
  <c r="AC413" i="7059"/>
  <c r="AD413" i="7059" s="1"/>
  <c r="AE413" i="7059" s="1"/>
  <c r="AF413" i="7059" s="1"/>
  <c r="AG413" i="7059" s="1"/>
  <c r="AH413" i="7059" s="1"/>
  <c r="AI413" i="7059" s="1"/>
  <c r="AJ413" i="7059" s="1"/>
  <c r="AL413" i="7059" s="1"/>
  <c r="AM413" i="7059" s="1"/>
  <c r="AN413" i="7059" s="1"/>
  <c r="Z534" i="7059"/>
  <c r="AR398" i="7059"/>
  <c r="AS398" i="7059" s="1"/>
  <c r="I1185" i="7059"/>
  <c r="M586" i="7049"/>
  <c r="I599" i="7059"/>
  <c r="G600" i="7049"/>
  <c r="AT414" i="7059"/>
  <c r="AU396" i="7059"/>
  <c r="K398" i="7049" s="1"/>
  <c r="AU397" i="7059"/>
  <c r="K399" i="7049" s="1"/>
  <c r="P1739" i="7059"/>
  <c r="Q1738" i="7059"/>
  <c r="K1738" i="7059" s="1"/>
  <c r="AO406" i="7059"/>
  <c r="AP406" i="7059" s="1"/>
  <c r="AQ406" i="7059" s="1"/>
  <c r="AR406" i="7059" s="1"/>
  <c r="AS406" i="7059" s="1"/>
  <c r="AN409" i="7059"/>
  <c r="AB392" i="7055"/>
  <c r="I397" i="7049"/>
  <c r="AU395" i="7059"/>
  <c r="K397" i="7049" s="1"/>
  <c r="V424" i="7059"/>
  <c r="U425" i="7059" s="1"/>
  <c r="AQ405" i="7059"/>
  <c r="AR405" i="7059" s="1"/>
  <c r="AS405" i="7059" s="1"/>
  <c r="AC391" i="7055" l="1"/>
  <c r="AC392" i="7055" s="1"/>
  <c r="AC393" i="7055" s="1"/>
  <c r="AB393" i="7055"/>
  <c r="AB400" i="7055"/>
  <c r="I399" i="7049"/>
  <c r="AQ401" i="7059"/>
  <c r="AR401" i="7059" s="1"/>
  <c r="AS401" i="7059" s="1"/>
  <c r="I403" i="7049" s="1"/>
  <c r="AB401" i="7055"/>
  <c r="AB399" i="7055"/>
  <c r="AO409" i="7059"/>
  <c r="AP409" i="7059" s="1"/>
  <c r="AQ409" i="7059" s="1"/>
  <c r="AR409" i="7059" s="1"/>
  <c r="AS409" i="7059" s="1"/>
  <c r="AN412" i="7059"/>
  <c r="AO412" i="7059" s="1"/>
  <c r="AP412" i="7059" s="1"/>
  <c r="I600" i="7059"/>
  <c r="G601" i="7049"/>
  <c r="AO410" i="7059"/>
  <c r="AP410" i="7059" s="1"/>
  <c r="AB396" i="7055"/>
  <c r="I401" i="7049"/>
  <c r="AU399" i="7059"/>
  <c r="K401" i="7049" s="1"/>
  <c r="AU401" i="7059"/>
  <c r="K403" i="7049" s="1"/>
  <c r="Y415" i="7059"/>
  <c r="AB403" i="7055"/>
  <c r="I408" i="7049"/>
  <c r="I400" i="7049"/>
  <c r="AB395" i="7055"/>
  <c r="AU398" i="7059"/>
  <c r="K400" i="7049" s="1"/>
  <c r="AB405" i="7055"/>
  <c r="I410" i="7049"/>
  <c r="AC405" i="7055"/>
  <c r="I1186" i="7059"/>
  <c r="M587" i="7049"/>
  <c r="V425" i="7059"/>
  <c r="U426" i="7059" s="1"/>
  <c r="AB402" i="7055"/>
  <c r="I407" i="7049"/>
  <c r="Q1739" i="7059"/>
  <c r="K1739" i="7059" s="1"/>
  <c r="P1740" i="7059"/>
  <c r="AR400" i="7059"/>
  <c r="AS400" i="7059" s="1"/>
  <c r="J416" i="7049"/>
  <c r="AA414" i="7059"/>
  <c r="AU414" i="7059" s="1"/>
  <c r="K416" i="7049" s="1"/>
  <c r="AO411" i="7059"/>
  <c r="AP411" i="7059" s="1"/>
  <c r="Z535" i="7059"/>
  <c r="AQ407" i="7059"/>
  <c r="AR407" i="7059" s="1"/>
  <c r="AS407" i="7059" s="1"/>
  <c r="AC394" i="7055" l="1"/>
  <c r="AC395" i="7055" s="1"/>
  <c r="AC396" i="7055" s="1"/>
  <c r="AC397" i="7055" s="1"/>
  <c r="AB398" i="7055"/>
  <c r="AQ410" i="7059"/>
  <c r="AR410" i="7059" s="1"/>
  <c r="AS410" i="7059" s="1"/>
  <c r="AB407" i="7055" s="1"/>
  <c r="AQ411" i="7059"/>
  <c r="AR411" i="7059" s="1"/>
  <c r="AS411" i="7059" s="1"/>
  <c r="AC408" i="7055" s="1"/>
  <c r="AO413" i="7059"/>
  <c r="AP413" i="7059" s="1"/>
  <c r="AQ413" i="7059" s="1"/>
  <c r="AR413" i="7059" s="1"/>
  <c r="AS413" i="7059" s="1"/>
  <c r="Y416" i="7059"/>
  <c r="AT416" i="7059" s="1"/>
  <c r="AC414" i="7059"/>
  <c r="AD414" i="7059" s="1"/>
  <c r="AE414" i="7059" s="1"/>
  <c r="AF414" i="7059" s="1"/>
  <c r="AG414" i="7059" s="1"/>
  <c r="AH414" i="7059" s="1"/>
  <c r="AI414" i="7059" s="1"/>
  <c r="AJ414" i="7059" s="1"/>
  <c r="AL414" i="7059" s="1"/>
  <c r="AM414" i="7059" s="1"/>
  <c r="AN414" i="7059" s="1"/>
  <c r="AO414" i="7059" s="1"/>
  <c r="AP414" i="7059" s="1"/>
  <c r="Z536" i="7059"/>
  <c r="I1187" i="7059"/>
  <c r="M588" i="7049"/>
  <c r="AB397" i="7055"/>
  <c r="I402" i="7049"/>
  <c r="AU400" i="7059"/>
  <c r="K402" i="7049" s="1"/>
  <c r="AT415" i="7059"/>
  <c r="I601" i="7059"/>
  <c r="G602" i="7049"/>
  <c r="P1741" i="7059"/>
  <c r="Q1740" i="7059"/>
  <c r="K1740" i="7059" s="1"/>
  <c r="AQ412" i="7059"/>
  <c r="AR412" i="7059" s="1"/>
  <c r="AS412" i="7059" s="1"/>
  <c r="V426" i="7059"/>
  <c r="Y417" i="7059" s="1"/>
  <c r="I409" i="7049"/>
  <c r="AB404" i="7055"/>
  <c r="AC404" i="7055"/>
  <c r="AB406" i="7055"/>
  <c r="I411" i="7049"/>
  <c r="AC406" i="7055"/>
  <c r="I413" i="7049" l="1"/>
  <c r="I412" i="7049"/>
  <c r="AQ414" i="7059"/>
  <c r="AR414" i="7059" s="1"/>
  <c r="AS414" i="7059" s="1"/>
  <c r="I416" i="7049" s="1"/>
  <c r="AC407" i="7055"/>
  <c r="AB408" i="7055"/>
  <c r="AC409" i="7055" s="1"/>
  <c r="AB410" i="7055"/>
  <c r="I415" i="7049"/>
  <c r="AT417" i="7059"/>
  <c r="AC398" i="7055"/>
  <c r="AC399" i="7055" s="1"/>
  <c r="AC400" i="7055" s="1"/>
  <c r="AC401" i="7055" s="1"/>
  <c r="AC402" i="7055" s="1"/>
  <c r="AC403" i="7055" s="1"/>
  <c r="P1742" i="7059"/>
  <c r="Q1741" i="7059"/>
  <c r="K1741" i="7059" s="1"/>
  <c r="Z537" i="7059"/>
  <c r="J418" i="7049"/>
  <c r="U427" i="7059"/>
  <c r="J417" i="7049"/>
  <c r="AA415" i="7059"/>
  <c r="AU415" i="7059" s="1"/>
  <c r="K417" i="7049" s="1"/>
  <c r="I414" i="7049"/>
  <c r="AB409" i="7055"/>
  <c r="I602" i="7059"/>
  <c r="G603" i="7049"/>
  <c r="I1188" i="7059"/>
  <c r="M589" i="7049"/>
  <c r="AB411" i="7055" l="1"/>
  <c r="AC410" i="7055"/>
  <c r="AC411" i="7055" s="1"/>
  <c r="AA416" i="7059"/>
  <c r="AU416" i="7059" s="1"/>
  <c r="K418" i="7049" s="1"/>
  <c r="V427" i="7059"/>
  <c r="U428" i="7059" s="1"/>
  <c r="I1189" i="7059"/>
  <c r="M590" i="7049"/>
  <c r="I603" i="7059"/>
  <c r="G604" i="7049"/>
  <c r="Z538" i="7059"/>
  <c r="J419" i="7049"/>
  <c r="Q1742" i="7059"/>
  <c r="K1742" i="7059" s="1"/>
  <c r="P1743" i="7059"/>
  <c r="AC415" i="7059"/>
  <c r="AD415" i="7059" s="1"/>
  <c r="AE415" i="7059" s="1"/>
  <c r="AF415" i="7059" s="1"/>
  <c r="AG415" i="7059" s="1"/>
  <c r="AH415" i="7059" s="1"/>
  <c r="AI415" i="7059" s="1"/>
  <c r="AJ415" i="7059" s="1"/>
  <c r="AL415" i="7059" s="1"/>
  <c r="AM415" i="7059" s="1"/>
  <c r="AN415" i="7059" s="1"/>
  <c r="AO415" i="7059" s="1"/>
  <c r="AP415" i="7059" s="1"/>
  <c r="AQ415" i="7059" s="1"/>
  <c r="AR415" i="7059" s="1"/>
  <c r="AS415" i="7059" s="1"/>
  <c r="AA417" i="7059" l="1"/>
  <c r="AC417" i="7059" s="1"/>
  <c r="AD417" i="7059" s="1"/>
  <c r="AE417" i="7059" s="1"/>
  <c r="AC412" i="7055"/>
  <c r="AC416" i="7059"/>
  <c r="AD416" i="7059" s="1"/>
  <c r="AE416" i="7059" s="1"/>
  <c r="V428" i="7059"/>
  <c r="U429" i="7059" s="1"/>
  <c r="Z539" i="7059"/>
  <c r="I1190" i="7059"/>
  <c r="M591" i="7049"/>
  <c r="Q1743" i="7059"/>
  <c r="K1743" i="7059" s="1"/>
  <c r="P1744" i="7059"/>
  <c r="I604" i="7059"/>
  <c r="G605" i="7049"/>
  <c r="Y418" i="7059"/>
  <c r="AB412" i="7055"/>
  <c r="I417" i="7049"/>
  <c r="AC413" i="7055" l="1"/>
  <c r="AF417" i="7059"/>
  <c r="AG417" i="7059" s="1"/>
  <c r="AF416" i="7059"/>
  <c r="AG416" i="7059" s="1"/>
  <c r="AH416" i="7059" s="1"/>
  <c r="AI416" i="7059" s="1"/>
  <c r="AJ416" i="7059" s="1"/>
  <c r="AL416" i="7059" s="1"/>
  <c r="AM416" i="7059" s="1"/>
  <c r="AN416" i="7059" s="1"/>
  <c r="AO416" i="7059" s="1"/>
  <c r="AP416" i="7059" s="1"/>
  <c r="AQ416" i="7059" s="1"/>
  <c r="AR416" i="7059" s="1"/>
  <c r="AS416" i="7059" s="1"/>
  <c r="AB413" i="7055" s="1"/>
  <c r="V429" i="7059"/>
  <c r="U430" i="7059" s="1"/>
  <c r="I1191" i="7059"/>
  <c r="M592" i="7049"/>
  <c r="Y419" i="7059"/>
  <c r="P1745" i="7059"/>
  <c r="Q1744" i="7059"/>
  <c r="K1744" i="7059" s="1"/>
  <c r="AT418" i="7059"/>
  <c r="Z540" i="7059"/>
  <c r="AC414" i="7055" l="1"/>
  <c r="Y420" i="7059"/>
  <c r="AT420" i="7059" s="1"/>
  <c r="AH417" i="7059"/>
  <c r="AI417" i="7059" s="1"/>
  <c r="AJ417" i="7059" s="1"/>
  <c r="AL417" i="7059" s="1"/>
  <c r="AM417" i="7059" s="1"/>
  <c r="AN417" i="7059" s="1"/>
  <c r="AO417" i="7059" s="1"/>
  <c r="AP417" i="7059" s="1"/>
  <c r="AQ417" i="7059" s="1"/>
  <c r="AR417" i="7059" s="1"/>
  <c r="AS417" i="7059" s="1"/>
  <c r="AB414" i="7055" s="1"/>
  <c r="AC415" i="7055" s="1"/>
  <c r="I418" i="7049"/>
  <c r="AT419" i="7059"/>
  <c r="I1192" i="7059"/>
  <c r="M593" i="7049"/>
  <c r="J420" i="7049"/>
  <c r="AA418" i="7059"/>
  <c r="AC418" i="7059" s="1"/>
  <c r="AD418" i="7059" s="1"/>
  <c r="AE418" i="7059" s="1"/>
  <c r="AF418" i="7059" s="1"/>
  <c r="AG418" i="7059" s="1"/>
  <c r="AH418" i="7059" s="1"/>
  <c r="AI418" i="7059" s="1"/>
  <c r="V430" i="7059"/>
  <c r="AU417" i="7059"/>
  <c r="K419" i="7049" s="1"/>
  <c r="Z541" i="7059"/>
  <c r="P1746" i="7059"/>
  <c r="Q1745" i="7059"/>
  <c r="K1745" i="7059" s="1"/>
  <c r="AJ418" i="7059" l="1"/>
  <c r="AL418" i="7059" s="1"/>
  <c r="AM418" i="7059" s="1"/>
  <c r="AN418" i="7059" s="1"/>
  <c r="AO418" i="7059" s="1"/>
  <c r="AP418" i="7059" s="1"/>
  <c r="AQ418" i="7059" s="1"/>
  <c r="AR418" i="7059" s="1"/>
  <c r="AS418" i="7059" s="1"/>
  <c r="AB415" i="7055" s="1"/>
  <c r="AC416" i="7055" s="1"/>
  <c r="I419" i="7049"/>
  <c r="Z542" i="7059"/>
  <c r="U431" i="7059"/>
  <c r="I1193" i="7059"/>
  <c r="M594" i="7049"/>
  <c r="AA419" i="7059"/>
  <c r="AA420" i="7059" s="1"/>
  <c r="AC420" i="7059" s="1"/>
  <c r="AD420" i="7059" s="1"/>
  <c r="AE420" i="7059" s="1"/>
  <c r="J421" i="7049"/>
  <c r="AU418" i="7059"/>
  <c r="K420" i="7049" s="1"/>
  <c r="Y421" i="7059"/>
  <c r="P1747" i="7059"/>
  <c r="Q1746" i="7059"/>
  <c r="K1746" i="7059" s="1"/>
  <c r="J422" i="7049"/>
  <c r="I420" i="7049" l="1"/>
  <c r="Q1747" i="7059"/>
  <c r="K1747" i="7059" s="1"/>
  <c r="P1748" i="7059"/>
  <c r="V431" i="7059"/>
  <c r="U432" i="7059" s="1"/>
  <c r="AC419" i="7059"/>
  <c r="AD419" i="7059" s="1"/>
  <c r="AE419" i="7059" s="1"/>
  <c r="AF419" i="7059" s="1"/>
  <c r="AG419" i="7059" s="1"/>
  <c r="AH419" i="7059" s="1"/>
  <c r="AI419" i="7059" s="1"/>
  <c r="AJ419" i="7059" s="1"/>
  <c r="AL419" i="7059" s="1"/>
  <c r="AM419" i="7059" s="1"/>
  <c r="AN419" i="7059" s="1"/>
  <c r="AO419" i="7059" s="1"/>
  <c r="AP419" i="7059" s="1"/>
  <c r="AQ419" i="7059" s="1"/>
  <c r="AR419" i="7059" s="1"/>
  <c r="AS419" i="7059" s="1"/>
  <c r="I1194" i="7059"/>
  <c r="M595" i="7049"/>
  <c r="AT421" i="7059"/>
  <c r="Z543" i="7059"/>
  <c r="AA421" i="7059" l="1"/>
  <c r="AC421" i="7059" s="1"/>
  <c r="AD421" i="7059" s="1"/>
  <c r="AE421" i="7059" s="1"/>
  <c r="AF421" i="7059" s="1"/>
  <c r="AG421" i="7059" s="1"/>
  <c r="J423" i="7049"/>
  <c r="I1195" i="7059"/>
  <c r="M596" i="7049"/>
  <c r="Q1748" i="7059"/>
  <c r="K1748" i="7059" s="1"/>
  <c r="P1749" i="7059"/>
  <c r="AB416" i="7055"/>
  <c r="AC417" i="7055" s="1"/>
  <c r="I421" i="7049"/>
  <c r="AU419" i="7059"/>
  <c r="K421" i="7049" s="1"/>
  <c r="V432" i="7059"/>
  <c r="U433" i="7059" s="1"/>
  <c r="Z544" i="7059"/>
  <c r="Y422" i="7059"/>
  <c r="AF420" i="7059"/>
  <c r="AG420" i="7059" s="1"/>
  <c r="AH420" i="7059" s="1"/>
  <c r="AI420" i="7059" s="1"/>
  <c r="AJ420" i="7059" s="1"/>
  <c r="AL420" i="7059" s="1"/>
  <c r="AM420" i="7059" s="1"/>
  <c r="AN420" i="7059" s="1"/>
  <c r="AO420" i="7059" s="1"/>
  <c r="AP420" i="7059" s="1"/>
  <c r="AQ420" i="7059" s="1"/>
  <c r="AR420" i="7059" s="1"/>
  <c r="AS420" i="7059" s="1"/>
  <c r="AH421" i="7059" l="1"/>
  <c r="AI421" i="7059" s="1"/>
  <c r="AJ421" i="7059" s="1"/>
  <c r="AL421" i="7059" s="1"/>
  <c r="AM421" i="7059" s="1"/>
  <c r="AN421" i="7059" s="1"/>
  <c r="AO421" i="7059" s="1"/>
  <c r="AP421" i="7059" s="1"/>
  <c r="AQ421" i="7059" s="1"/>
  <c r="AR421" i="7059" s="1"/>
  <c r="AS421" i="7059" s="1"/>
  <c r="I423" i="7049" s="1"/>
  <c r="I422" i="7049"/>
  <c r="AB417" i="7055"/>
  <c r="AC418" i="7055" s="1"/>
  <c r="AU420" i="7059"/>
  <c r="K422" i="7049" s="1"/>
  <c r="Q1749" i="7059"/>
  <c r="K1749" i="7059" s="1"/>
  <c r="P1750" i="7059"/>
  <c r="V433" i="7059"/>
  <c r="U434" i="7059" s="1"/>
  <c r="I1196" i="7059"/>
  <c r="M597" i="7049"/>
  <c r="AT422" i="7059"/>
  <c r="Y423" i="7059"/>
  <c r="Z545" i="7059"/>
  <c r="Y424" i="7059" l="1"/>
  <c r="AT424" i="7059" s="1"/>
  <c r="AU421" i="7059"/>
  <c r="K423" i="7049" s="1"/>
  <c r="AB418" i="7055"/>
  <c r="AC419" i="7055" s="1"/>
  <c r="I1197" i="7059"/>
  <c r="M598" i="7049"/>
  <c r="AA422" i="7059"/>
  <c r="AC422" i="7059" s="1"/>
  <c r="AD422" i="7059" s="1"/>
  <c r="AE422" i="7059" s="1"/>
  <c r="AF422" i="7059" s="1"/>
  <c r="AG422" i="7059" s="1"/>
  <c r="AH422" i="7059" s="1"/>
  <c r="AI422" i="7059" s="1"/>
  <c r="AJ422" i="7059" s="1"/>
  <c r="AL422" i="7059" s="1"/>
  <c r="AM422" i="7059" s="1"/>
  <c r="AN422" i="7059" s="1"/>
  <c r="AO422" i="7059" s="1"/>
  <c r="AP422" i="7059" s="1"/>
  <c r="AQ422" i="7059" s="1"/>
  <c r="AR422" i="7059" s="1"/>
  <c r="AS422" i="7059" s="1"/>
  <c r="J424" i="7049"/>
  <c r="Z546" i="7059"/>
  <c r="V434" i="7059"/>
  <c r="AT423" i="7059"/>
  <c r="P1751" i="7059"/>
  <c r="Q1750" i="7059"/>
  <c r="K1750" i="7059" s="1"/>
  <c r="I424" i="7049" l="1"/>
  <c r="AB419" i="7055"/>
  <c r="P1752" i="7059"/>
  <c r="Q1751" i="7059"/>
  <c r="K1751" i="7059" s="1"/>
  <c r="Z547" i="7059"/>
  <c r="Y425" i="7059"/>
  <c r="I1198" i="7059"/>
  <c r="M599" i="7049"/>
  <c r="AA423" i="7059"/>
  <c r="AC423" i="7059" s="1"/>
  <c r="AD423" i="7059" s="1"/>
  <c r="AE423" i="7059" s="1"/>
  <c r="AF423" i="7059" s="1"/>
  <c r="AG423" i="7059" s="1"/>
  <c r="AH423" i="7059" s="1"/>
  <c r="AI423" i="7059" s="1"/>
  <c r="AJ423" i="7059" s="1"/>
  <c r="AL423" i="7059" s="1"/>
  <c r="AM423" i="7059" s="1"/>
  <c r="AN423" i="7059" s="1"/>
  <c r="AO423" i="7059" s="1"/>
  <c r="AP423" i="7059" s="1"/>
  <c r="AQ423" i="7059" s="1"/>
  <c r="AR423" i="7059" s="1"/>
  <c r="AS423" i="7059" s="1"/>
  <c r="AC420" i="7055"/>
  <c r="J425" i="7049"/>
  <c r="U435" i="7059"/>
  <c r="J426" i="7049"/>
  <c r="AU422" i="7059"/>
  <c r="K424" i="7049" s="1"/>
  <c r="I425" i="7049" l="1"/>
  <c r="AB420" i="7055"/>
  <c r="AC421" i="7055" s="1"/>
  <c r="V435" i="7059"/>
  <c r="U436" i="7059" s="1"/>
  <c r="AU423" i="7059"/>
  <c r="K425" i="7049" s="1"/>
  <c r="Z548" i="7059"/>
  <c r="Q1752" i="7059"/>
  <c r="K1752" i="7059" s="1"/>
  <c r="P1753" i="7059"/>
  <c r="AT425" i="7059"/>
  <c r="AA424" i="7059"/>
  <c r="I1199" i="7059"/>
  <c r="M600" i="7049"/>
  <c r="AA425" i="7059" l="1"/>
  <c r="AC425" i="7059" s="1"/>
  <c r="AD425" i="7059" s="1"/>
  <c r="AE425" i="7059" s="1"/>
  <c r="J427" i="7049"/>
  <c r="Z549" i="7059"/>
  <c r="Y426" i="7059"/>
  <c r="V436" i="7059"/>
  <c r="U437" i="7059" s="1"/>
  <c r="AC424" i="7059"/>
  <c r="AD424" i="7059" s="1"/>
  <c r="AE424" i="7059" s="1"/>
  <c r="AF424" i="7059" s="1"/>
  <c r="AG424" i="7059" s="1"/>
  <c r="AH424" i="7059" s="1"/>
  <c r="AI424" i="7059" s="1"/>
  <c r="AJ424" i="7059" s="1"/>
  <c r="AL424" i="7059" s="1"/>
  <c r="AM424" i="7059" s="1"/>
  <c r="AN424" i="7059" s="1"/>
  <c r="AO424" i="7059" s="1"/>
  <c r="AP424" i="7059" s="1"/>
  <c r="AQ424" i="7059" s="1"/>
  <c r="AR424" i="7059" s="1"/>
  <c r="AS424" i="7059" s="1"/>
  <c r="AU424" i="7059" s="1"/>
  <c r="K426" i="7049" s="1"/>
  <c r="I1200" i="7059"/>
  <c r="M601" i="7049"/>
  <c r="Q1753" i="7059"/>
  <c r="K1753" i="7059" s="1"/>
  <c r="P1754" i="7059"/>
  <c r="Y427" i="7059" l="1"/>
  <c r="AT427" i="7059" s="1"/>
  <c r="AF425" i="7059"/>
  <c r="AG425" i="7059" s="1"/>
  <c r="AH425" i="7059" s="1"/>
  <c r="AI425" i="7059" s="1"/>
  <c r="AJ425" i="7059" s="1"/>
  <c r="AL425" i="7059" s="1"/>
  <c r="AM425" i="7059" s="1"/>
  <c r="AN425" i="7059" s="1"/>
  <c r="AO425" i="7059" s="1"/>
  <c r="AP425" i="7059" s="1"/>
  <c r="AQ425" i="7059" s="1"/>
  <c r="AR425" i="7059" s="1"/>
  <c r="AS425" i="7059" s="1"/>
  <c r="AB422" i="7055" s="1"/>
  <c r="Q1754" i="7059"/>
  <c r="K1754" i="7059" s="1"/>
  <c r="P1755" i="7059"/>
  <c r="V437" i="7059"/>
  <c r="Y428" i="7059" s="1"/>
  <c r="AT426" i="7059"/>
  <c r="Z550" i="7059"/>
  <c r="I1201" i="7059"/>
  <c r="M602" i="7049"/>
  <c r="AB421" i="7055"/>
  <c r="AC422" i="7055" s="1"/>
  <c r="I426" i="7049"/>
  <c r="AU425" i="7059" l="1"/>
  <c r="K427" i="7049" s="1"/>
  <c r="I427" i="7049"/>
  <c r="AT428" i="7059"/>
  <c r="Z551" i="7059"/>
  <c r="AC423" i="7055"/>
  <c r="AA426" i="7059"/>
  <c r="AA427" i="7059" s="1"/>
  <c r="J428" i="7049"/>
  <c r="J429" i="7049"/>
  <c r="I1202" i="7059"/>
  <c r="M603" i="7049"/>
  <c r="U438" i="7059"/>
  <c r="Q1755" i="7059"/>
  <c r="K1755" i="7059" s="1"/>
  <c r="P1756" i="7059"/>
  <c r="V438" i="7059" l="1"/>
  <c r="U439" i="7059" s="1"/>
  <c r="Z552" i="7059"/>
  <c r="AC427" i="7059"/>
  <c r="AD427" i="7059" s="1"/>
  <c r="AE427" i="7059" s="1"/>
  <c r="AC426" i="7059"/>
  <c r="AD426" i="7059" s="1"/>
  <c r="AE426" i="7059" s="1"/>
  <c r="AF426" i="7059" s="1"/>
  <c r="AG426" i="7059" s="1"/>
  <c r="AH426" i="7059" s="1"/>
  <c r="AI426" i="7059" s="1"/>
  <c r="AJ426" i="7059" s="1"/>
  <c r="AL426" i="7059" s="1"/>
  <c r="AM426" i="7059" s="1"/>
  <c r="AN426" i="7059" s="1"/>
  <c r="AO426" i="7059" s="1"/>
  <c r="AP426" i="7059" s="1"/>
  <c r="AQ426" i="7059" s="1"/>
  <c r="AR426" i="7059" s="1"/>
  <c r="AS426" i="7059" s="1"/>
  <c r="J430" i="7049"/>
  <c r="AA428" i="7059"/>
  <c r="P1757" i="7059"/>
  <c r="Q1756" i="7059"/>
  <c r="K1756" i="7059" s="1"/>
  <c r="I1203" i="7059"/>
  <c r="M605" i="7049" s="1"/>
  <c r="M604" i="7049"/>
  <c r="I428" i="7049" l="1"/>
  <c r="AB423" i="7055"/>
  <c r="AC424" i="7055" s="1"/>
  <c r="AU426" i="7059"/>
  <c r="K428" i="7049" s="1"/>
  <c r="Z553" i="7059"/>
  <c r="V439" i="7059"/>
  <c r="U440" i="7059" s="1"/>
  <c r="Q1757" i="7059"/>
  <c r="K1757" i="7059" s="1"/>
  <c r="P1758" i="7059"/>
  <c r="AF427" i="7059"/>
  <c r="AG427" i="7059" s="1"/>
  <c r="AH427" i="7059" s="1"/>
  <c r="AI427" i="7059" s="1"/>
  <c r="AJ427" i="7059" s="1"/>
  <c r="AL427" i="7059" s="1"/>
  <c r="AM427" i="7059" s="1"/>
  <c r="AN427" i="7059" s="1"/>
  <c r="AO427" i="7059" s="1"/>
  <c r="AP427" i="7059" s="1"/>
  <c r="AQ427" i="7059" s="1"/>
  <c r="AR427" i="7059" s="1"/>
  <c r="AS427" i="7059" s="1"/>
  <c r="AC428" i="7059"/>
  <c r="AD428" i="7059" s="1"/>
  <c r="AE428" i="7059" s="1"/>
  <c r="AF428" i="7059" s="1"/>
  <c r="AG428" i="7059" s="1"/>
  <c r="Y429" i="7059"/>
  <c r="AH428" i="7059" l="1"/>
  <c r="AI428" i="7059" s="1"/>
  <c r="AJ428" i="7059" s="1"/>
  <c r="AL428" i="7059" s="1"/>
  <c r="AM428" i="7059" s="1"/>
  <c r="AN428" i="7059" s="1"/>
  <c r="AO428" i="7059" s="1"/>
  <c r="AP428" i="7059" s="1"/>
  <c r="AQ428" i="7059" s="1"/>
  <c r="AR428" i="7059" s="1"/>
  <c r="AS428" i="7059" s="1"/>
  <c r="Y430" i="7059"/>
  <c r="AT430" i="7059" s="1"/>
  <c r="AT429" i="7059"/>
  <c r="I429" i="7049"/>
  <c r="AB424" i="7055"/>
  <c r="AC425" i="7055" s="1"/>
  <c r="AU427" i="7059"/>
  <c r="K429" i="7049" s="1"/>
  <c r="V440" i="7059"/>
  <c r="P1759" i="7059"/>
  <c r="Q1758" i="7059"/>
  <c r="K1758" i="7059" s="1"/>
  <c r="Z554" i="7059"/>
  <c r="AU428" i="7059" l="1"/>
  <c r="K430" i="7049" s="1"/>
  <c r="I430" i="7049"/>
  <c r="AB425" i="7055"/>
  <c r="AC426" i="7055" s="1"/>
  <c r="J432" i="7049"/>
  <c r="Z555" i="7059"/>
  <c r="AA429" i="7059"/>
  <c r="J431" i="7049"/>
  <c r="P1760" i="7059"/>
  <c r="Q1759" i="7059"/>
  <c r="K1759" i="7059" s="1"/>
  <c r="Y431" i="7059"/>
  <c r="U441" i="7059"/>
  <c r="AC429" i="7059" l="1"/>
  <c r="AD429" i="7059" s="1"/>
  <c r="AE429" i="7059" s="1"/>
  <c r="AF429" i="7059" s="1"/>
  <c r="AG429" i="7059" s="1"/>
  <c r="AH429" i="7059" s="1"/>
  <c r="AI429" i="7059" s="1"/>
  <c r="AJ429" i="7059" s="1"/>
  <c r="AL429" i="7059" s="1"/>
  <c r="AM429" i="7059" s="1"/>
  <c r="AN429" i="7059" s="1"/>
  <c r="AO429" i="7059" s="1"/>
  <c r="AP429" i="7059" s="1"/>
  <c r="AQ429" i="7059" s="1"/>
  <c r="AR429" i="7059" s="1"/>
  <c r="AS429" i="7059" s="1"/>
  <c r="V441" i="7059"/>
  <c r="Q1760" i="7059"/>
  <c r="K1760" i="7059" s="1"/>
  <c r="P1761" i="7059"/>
  <c r="AA430" i="7059"/>
  <c r="AT431" i="7059"/>
  <c r="Z556" i="7059"/>
  <c r="Y432" i="7059" l="1"/>
  <c r="AC430" i="7059"/>
  <c r="AD430" i="7059" s="1"/>
  <c r="AE430" i="7059" s="1"/>
  <c r="AF430" i="7059" s="1"/>
  <c r="AG430" i="7059" s="1"/>
  <c r="AH430" i="7059" s="1"/>
  <c r="AI430" i="7059" s="1"/>
  <c r="AJ430" i="7059" s="1"/>
  <c r="AL430" i="7059" s="1"/>
  <c r="AM430" i="7059" s="1"/>
  <c r="AN430" i="7059" s="1"/>
  <c r="AO430" i="7059" s="1"/>
  <c r="AP430" i="7059" s="1"/>
  <c r="AQ430" i="7059" s="1"/>
  <c r="AR430" i="7059" s="1"/>
  <c r="AS430" i="7059" s="1"/>
  <c r="U442" i="7059"/>
  <c r="I431" i="7049"/>
  <c r="AB426" i="7055"/>
  <c r="AC427" i="7055" s="1"/>
  <c r="Z557" i="7059"/>
  <c r="P1762" i="7059"/>
  <c r="Q1761" i="7059"/>
  <c r="K1761" i="7059" s="1"/>
  <c r="J433" i="7049"/>
  <c r="AA431" i="7059"/>
  <c r="AC431" i="7059" s="1"/>
  <c r="AD431" i="7059" s="1"/>
  <c r="AE431" i="7059" s="1"/>
  <c r="AU429" i="7059"/>
  <c r="K431" i="7049" s="1"/>
  <c r="AF431" i="7059" l="1"/>
  <c r="AG431" i="7059" s="1"/>
  <c r="AH431" i="7059" s="1"/>
  <c r="AI431" i="7059" s="1"/>
  <c r="AJ431" i="7059" s="1"/>
  <c r="AL431" i="7059" s="1"/>
  <c r="AM431" i="7059" s="1"/>
  <c r="AN431" i="7059" s="1"/>
  <c r="AO431" i="7059" s="1"/>
  <c r="AP431" i="7059" s="1"/>
  <c r="AQ431" i="7059" s="1"/>
  <c r="AR431" i="7059" s="1"/>
  <c r="AS431" i="7059" s="1"/>
  <c r="I433" i="7049" s="1"/>
  <c r="P1763" i="7059"/>
  <c r="Q1762" i="7059"/>
  <c r="K1762" i="7059" s="1"/>
  <c r="V442" i="7059"/>
  <c r="U443" i="7059" s="1"/>
  <c r="AT432" i="7059"/>
  <c r="Z558" i="7059"/>
  <c r="I432" i="7049"/>
  <c r="AB427" i="7055"/>
  <c r="AC428" i="7055" s="1"/>
  <c r="AU430" i="7059"/>
  <c r="K432" i="7049" s="1"/>
  <c r="AU431" i="7059" l="1"/>
  <c r="K433" i="7049" s="1"/>
  <c r="AB428" i="7055"/>
  <c r="P1764" i="7059"/>
  <c r="Q1763" i="7059"/>
  <c r="K1763" i="7059" s="1"/>
  <c r="V443" i="7059"/>
  <c r="Y434" i="7059" s="1"/>
  <c r="AC429" i="7055"/>
  <c r="AA432" i="7059"/>
  <c r="AC432" i="7059" s="1"/>
  <c r="AD432" i="7059" s="1"/>
  <c r="AE432" i="7059" s="1"/>
  <c r="AF432" i="7059" s="1"/>
  <c r="AG432" i="7059" s="1"/>
  <c r="AH432" i="7059" s="1"/>
  <c r="AI432" i="7059" s="1"/>
  <c r="AJ432" i="7059" s="1"/>
  <c r="AL432" i="7059" s="1"/>
  <c r="AM432" i="7059" s="1"/>
  <c r="AN432" i="7059" s="1"/>
  <c r="AO432" i="7059" s="1"/>
  <c r="AP432" i="7059" s="1"/>
  <c r="AQ432" i="7059" s="1"/>
  <c r="AR432" i="7059" s="1"/>
  <c r="AS432" i="7059" s="1"/>
  <c r="J434" i="7049"/>
  <c r="Z559" i="7059"/>
  <c r="Y433" i="7059"/>
  <c r="AB429" i="7055" l="1"/>
  <c r="I434" i="7049"/>
  <c r="AT434" i="7059"/>
  <c r="U444" i="7059"/>
  <c r="AU432" i="7059"/>
  <c r="K434" i="7049" s="1"/>
  <c r="Z560" i="7059"/>
  <c r="AT433" i="7059"/>
  <c r="Q1764" i="7059"/>
  <c r="K1764" i="7059" s="1"/>
  <c r="P1765" i="7059"/>
  <c r="J436" i="7049" l="1"/>
  <c r="Z561" i="7059"/>
  <c r="AA433" i="7059"/>
  <c r="J435" i="7049"/>
  <c r="AC430" i="7055"/>
  <c r="Q1765" i="7059"/>
  <c r="K1765" i="7059" s="1"/>
  <c r="P1766" i="7059"/>
  <c r="V444" i="7059"/>
  <c r="U445" i="7059" s="1"/>
  <c r="V445" i="7059" l="1"/>
  <c r="Y436" i="7059" s="1"/>
  <c r="Z562" i="7059"/>
  <c r="Y435" i="7059"/>
  <c r="P1767" i="7059"/>
  <c r="Q1766" i="7059"/>
  <c r="K1766" i="7059" s="1"/>
  <c r="AA434" i="7059"/>
  <c r="AC433" i="7059" s="1"/>
  <c r="AD433" i="7059" s="1"/>
  <c r="AT436" i="7059" l="1"/>
  <c r="AT435" i="7059"/>
  <c r="Z563" i="7059"/>
  <c r="Q1767" i="7059"/>
  <c r="K1767" i="7059" s="1"/>
  <c r="P1768" i="7059"/>
  <c r="U446" i="7059"/>
  <c r="J437" i="7049" l="1"/>
  <c r="AA435" i="7059"/>
  <c r="V446" i="7059"/>
  <c r="J438" i="7049"/>
  <c r="P1769" i="7059"/>
  <c r="Q1768" i="7059"/>
  <c r="K1768" i="7059" s="1"/>
  <c r="Z564" i="7059"/>
  <c r="AA436" i="7059" l="1"/>
  <c r="AC435" i="7059" s="1"/>
  <c r="AD435" i="7059" s="1"/>
  <c r="Y437" i="7059"/>
  <c r="Z565" i="7059"/>
  <c r="P1770" i="7059"/>
  <c r="Q1769" i="7059"/>
  <c r="K1769" i="7059" s="1"/>
  <c r="U447" i="7059"/>
  <c r="AC434" i="7059"/>
  <c r="AD434" i="7059" s="1"/>
  <c r="P1771" i="7059" l="1"/>
  <c r="Q1770" i="7059"/>
  <c r="K1770" i="7059" s="1"/>
  <c r="Z566" i="7059"/>
  <c r="AT437" i="7059"/>
  <c r="V447" i="7059"/>
  <c r="U448" i="7059" s="1"/>
  <c r="AE433" i="7059"/>
  <c r="AF433" i="7059" s="1"/>
  <c r="AA437" i="7059" l="1"/>
  <c r="J439" i="7049"/>
  <c r="Z567" i="7059"/>
  <c r="V448" i="7059"/>
  <c r="U449" i="7059" s="1"/>
  <c r="Y438" i="7059"/>
  <c r="P1772" i="7059"/>
  <c r="Q1771" i="7059"/>
  <c r="K1771" i="7059" s="1"/>
  <c r="Y439" i="7059" l="1"/>
  <c r="AT439" i="7059" s="1"/>
  <c r="V449" i="7059"/>
  <c r="U450" i="7059" s="1"/>
  <c r="Z568" i="7059"/>
  <c r="AC436" i="7059"/>
  <c r="AD436" i="7059" s="1"/>
  <c r="AT438" i="7059"/>
  <c r="P1773" i="7059"/>
  <c r="Q1772" i="7059"/>
  <c r="K1772" i="7059" s="1"/>
  <c r="J440" i="7049" l="1"/>
  <c r="AA438" i="7059"/>
  <c r="Z569" i="7059"/>
  <c r="J441" i="7049"/>
  <c r="V450" i="7059"/>
  <c r="U451" i="7059" s="1"/>
  <c r="P1774" i="7059"/>
  <c r="Q1773" i="7059"/>
  <c r="K1773" i="7059" s="1"/>
  <c r="AE434" i="7059"/>
  <c r="AF434" i="7059" s="1"/>
  <c r="Y440" i="7059"/>
  <c r="Y441" i="7059" l="1"/>
  <c r="AT441" i="7059" s="1"/>
  <c r="AC437" i="7059"/>
  <c r="AD437" i="7059" s="1"/>
  <c r="Q1774" i="7059"/>
  <c r="K1774" i="7059" s="1"/>
  <c r="P1775" i="7059"/>
  <c r="Z570" i="7059"/>
  <c r="V451" i="7059"/>
  <c r="U452" i="7059" s="1"/>
  <c r="AA439" i="7059"/>
  <c r="AC438" i="7059" s="1"/>
  <c r="AD438" i="7059" s="1"/>
  <c r="AT440" i="7059"/>
  <c r="AE436" i="7059" l="1"/>
  <c r="V452" i="7059"/>
  <c r="Y443" i="7059" s="1"/>
  <c r="J443" i="7049"/>
  <c r="Y442" i="7059"/>
  <c r="Q1775" i="7059"/>
  <c r="K1775" i="7059" s="1"/>
  <c r="P1776" i="7059"/>
  <c r="AA440" i="7059"/>
  <c r="AA441" i="7059" s="1"/>
  <c r="J442" i="7049"/>
  <c r="Z571" i="7059"/>
  <c r="AE435" i="7059"/>
  <c r="AF435" i="7059" s="1"/>
  <c r="U453" i="7059" l="1"/>
  <c r="V453" i="7059" s="1"/>
  <c r="AC439" i="7059"/>
  <c r="AD439" i="7059" s="1"/>
  <c r="AE437" i="7059" s="1"/>
  <c r="AF437" i="7059" s="1"/>
  <c r="AC440" i="7059"/>
  <c r="AD440" i="7059" s="1"/>
  <c r="P1777" i="7059"/>
  <c r="Q1776" i="7059"/>
  <c r="K1776" i="7059" s="1"/>
  <c r="AT443" i="7059"/>
  <c r="Z572" i="7059"/>
  <c r="AT442" i="7059"/>
  <c r="AF436" i="7059"/>
  <c r="U454" i="7059" l="1"/>
  <c r="V454" i="7059" s="1"/>
  <c r="U455" i="7059" s="1"/>
  <c r="AG433" i="7059"/>
  <c r="AH433" i="7059" s="1"/>
  <c r="J445" i="7049"/>
  <c r="Q1777" i="7059"/>
  <c r="K1777" i="7059" s="1"/>
  <c r="P1778" i="7059"/>
  <c r="Z573" i="7059"/>
  <c r="J444" i="7049"/>
  <c r="AA442" i="7059"/>
  <c r="AA443" i="7059" s="1"/>
  <c r="AE438" i="7059"/>
  <c r="AF438" i="7059" s="1"/>
  <c r="AG434" i="7059"/>
  <c r="Y444" i="7059"/>
  <c r="AH434" i="7059" l="1"/>
  <c r="AC442" i="7059"/>
  <c r="AD442" i="7059" s="1"/>
  <c r="Q1778" i="7059"/>
  <c r="K1778" i="7059" s="1"/>
  <c r="P1779" i="7059"/>
  <c r="V455" i="7059"/>
  <c r="U456" i="7059" s="1"/>
  <c r="Z574" i="7059"/>
  <c r="AT444" i="7059"/>
  <c r="AG435" i="7059"/>
  <c r="AH435" i="7059" s="1"/>
  <c r="Y445" i="7059"/>
  <c r="AC441" i="7059"/>
  <c r="AD441" i="7059" s="1"/>
  <c r="AE440" i="7059" l="1"/>
  <c r="Y446" i="7059"/>
  <c r="AT445" i="7059"/>
  <c r="J446" i="7049"/>
  <c r="AA444" i="7059"/>
  <c r="P1780" i="7059"/>
  <c r="Q1779" i="7059"/>
  <c r="K1779" i="7059" s="1"/>
  <c r="V456" i="7059"/>
  <c r="U457" i="7059" s="1"/>
  <c r="AE439" i="7059"/>
  <c r="AF439" i="7059" s="1"/>
  <c r="Z575" i="7059"/>
  <c r="AC443" i="7059" l="1"/>
  <c r="AD443" i="7059" s="1"/>
  <c r="AG436" i="7059"/>
  <c r="AH436" i="7059" s="1"/>
  <c r="V457" i="7059"/>
  <c r="U458" i="7059" s="1"/>
  <c r="P1781" i="7059"/>
  <c r="Q1780" i="7059"/>
  <c r="K1780" i="7059" s="1"/>
  <c r="Z576" i="7059"/>
  <c r="Y447" i="7059"/>
  <c r="AA445" i="7059"/>
  <c r="J447" i="7049"/>
  <c r="AT446" i="7059"/>
  <c r="AF440" i="7059"/>
  <c r="Y448" i="7059" l="1"/>
  <c r="AT448" i="7059" s="1"/>
  <c r="AG437" i="7059"/>
  <c r="AH437" i="7059" s="1"/>
  <c r="Z577" i="7059"/>
  <c r="AC444" i="7059"/>
  <c r="AD444" i="7059" s="1"/>
  <c r="AE441" i="7059"/>
  <c r="AF441" i="7059" s="1"/>
  <c r="AT447" i="7059"/>
  <c r="V458" i="7059"/>
  <c r="U459" i="7059" s="1"/>
  <c r="AA446" i="7059"/>
  <c r="J448" i="7049"/>
  <c r="Q1781" i="7059"/>
  <c r="K1781" i="7059" s="1"/>
  <c r="P1782" i="7059"/>
  <c r="AC445" i="7059" l="1"/>
  <c r="AD445" i="7059" s="1"/>
  <c r="J450" i="7049"/>
  <c r="AG438" i="7059"/>
  <c r="AH438" i="7059" s="1"/>
  <c r="Z578" i="7059"/>
  <c r="AE442" i="7059"/>
  <c r="AF442" i="7059" s="1"/>
  <c r="AI433" i="7059"/>
  <c r="AJ433" i="7059" s="1"/>
  <c r="P1783" i="7059"/>
  <c r="Q1782" i="7059"/>
  <c r="K1782" i="7059" s="1"/>
  <c r="V459" i="7059"/>
  <c r="Y449" i="7059"/>
  <c r="J449" i="7049"/>
  <c r="AA447" i="7059"/>
  <c r="AI434" i="7059" l="1"/>
  <c r="AJ434" i="7059" s="1"/>
  <c r="Y450" i="7059"/>
  <c r="AC446" i="7059"/>
  <c r="AD446" i="7059" s="1"/>
  <c r="Q1783" i="7059"/>
  <c r="K1783" i="7059" s="1"/>
  <c r="P1784" i="7059"/>
  <c r="AG439" i="7059"/>
  <c r="AH439" i="7059" s="1"/>
  <c r="AE443" i="7059"/>
  <c r="AF443" i="7059" s="1"/>
  <c r="Z579" i="7059"/>
  <c r="AT449" i="7059"/>
  <c r="U460" i="7059"/>
  <c r="AA448" i="7059"/>
  <c r="Z580" i="7059" l="1"/>
  <c r="AI435" i="7059"/>
  <c r="AJ435" i="7059" s="1"/>
  <c r="J451" i="7049"/>
  <c r="AA449" i="7059"/>
  <c r="AG440" i="7059"/>
  <c r="AH440" i="7059" s="1"/>
  <c r="AT450" i="7059"/>
  <c r="V460" i="7059"/>
  <c r="AC447" i="7059"/>
  <c r="AD447" i="7059" s="1"/>
  <c r="Q1784" i="7059"/>
  <c r="K1784" i="7059" s="1"/>
  <c r="P1785" i="7059"/>
  <c r="AE444" i="7059"/>
  <c r="AF444" i="7059" s="1"/>
  <c r="Y451" i="7059" l="1"/>
  <c r="AG441" i="7059"/>
  <c r="AH441" i="7059" s="1"/>
  <c r="AE445" i="7059"/>
  <c r="AF445" i="7059" s="1"/>
  <c r="U461" i="7059"/>
  <c r="AC448" i="7059"/>
  <c r="AD448" i="7059" s="1"/>
  <c r="AI436" i="7059"/>
  <c r="AJ436" i="7059" s="1"/>
  <c r="P1786" i="7059"/>
  <c r="Q1785" i="7059"/>
  <c r="K1785" i="7059" s="1"/>
  <c r="AA450" i="7059"/>
  <c r="AC449" i="7059" s="1"/>
  <c r="AD449" i="7059" s="1"/>
  <c r="J452" i="7049"/>
  <c r="Z581" i="7059"/>
  <c r="AG442" i="7059" l="1"/>
  <c r="AH442" i="7059" s="1"/>
  <c r="AE446" i="7059"/>
  <c r="AF446" i="7059" s="1"/>
  <c r="AE447" i="7059"/>
  <c r="AT451" i="7059"/>
  <c r="Q1786" i="7059"/>
  <c r="K1786" i="7059" s="1"/>
  <c r="P1787" i="7059"/>
  <c r="AI437" i="7059"/>
  <c r="AJ437" i="7059" s="1"/>
  <c r="Z582" i="7059"/>
  <c r="V461" i="7059"/>
  <c r="U462" i="7059" s="1"/>
  <c r="AF447" i="7059" l="1"/>
  <c r="AG444" i="7059" s="1"/>
  <c r="AL433" i="7059"/>
  <c r="AM433" i="7059" s="1"/>
  <c r="J453" i="7049"/>
  <c r="AA451" i="7059"/>
  <c r="AI438" i="7059"/>
  <c r="AJ438" i="7059" s="1"/>
  <c r="V462" i="7059"/>
  <c r="U463" i="7059" s="1"/>
  <c r="P1788" i="7059"/>
  <c r="Q1787" i="7059"/>
  <c r="K1787" i="7059" s="1"/>
  <c r="Y452" i="7059"/>
  <c r="Y453" i="7059"/>
  <c r="Z583" i="7059"/>
  <c r="AG443" i="7059"/>
  <c r="AH443" i="7059" s="1"/>
  <c r="V463" i="7059" l="1"/>
  <c r="U464" i="7059" s="1"/>
  <c r="Q1788" i="7059"/>
  <c r="K1788" i="7059" s="1"/>
  <c r="P1789" i="7059"/>
  <c r="Z584" i="7059"/>
  <c r="AT452" i="7059"/>
  <c r="AC450" i="7059"/>
  <c r="AD450" i="7059" s="1"/>
  <c r="AI439" i="7059"/>
  <c r="AJ439" i="7059" s="1"/>
  <c r="AT453" i="7059"/>
  <c r="AH444" i="7059"/>
  <c r="AL434" i="7059"/>
  <c r="AM434" i="7059" s="1"/>
  <c r="V464" i="7059" l="1"/>
  <c r="Y455" i="7059" s="1"/>
  <c r="J455" i="7049"/>
  <c r="AI440" i="7059"/>
  <c r="AJ440" i="7059" s="1"/>
  <c r="AE448" i="7059"/>
  <c r="AF448" i="7059" s="1"/>
  <c r="Z585" i="7059"/>
  <c r="Y454" i="7059"/>
  <c r="AL435" i="7059"/>
  <c r="AM435" i="7059" s="1"/>
  <c r="J454" i="7049"/>
  <c r="AA452" i="7059"/>
  <c r="P1790" i="7059"/>
  <c r="Q1789" i="7059"/>
  <c r="K1789" i="7059" s="1"/>
  <c r="AG445" i="7059" l="1"/>
  <c r="AH445" i="7059" s="1"/>
  <c r="AC451" i="7059"/>
  <c r="AD451" i="7059" s="1"/>
  <c r="AL436" i="7059"/>
  <c r="AM436" i="7059" s="1"/>
  <c r="AA453" i="7059"/>
  <c r="Q1790" i="7059"/>
  <c r="K1790" i="7059" s="1"/>
  <c r="P1791" i="7059"/>
  <c r="AT455" i="7059"/>
  <c r="AT454" i="7059"/>
  <c r="Z586" i="7059"/>
  <c r="U465" i="7059"/>
  <c r="J457" i="7049" l="1"/>
  <c r="AE449" i="7059"/>
  <c r="AF449" i="7059" s="1"/>
  <c r="AI441" i="7059"/>
  <c r="AJ441" i="7059" s="1"/>
  <c r="AN433" i="7059"/>
  <c r="AO433" i="7059" s="1"/>
  <c r="Q1791" i="7059"/>
  <c r="K1791" i="7059" s="1"/>
  <c r="P1792" i="7059"/>
  <c r="Z587" i="7059"/>
  <c r="V465" i="7059"/>
  <c r="U466" i="7059" s="1"/>
  <c r="J456" i="7049"/>
  <c r="AA454" i="7059"/>
  <c r="AC452" i="7059"/>
  <c r="AD452" i="7059" s="1"/>
  <c r="Z588" i="7059" l="1"/>
  <c r="AA455" i="7059"/>
  <c r="AE450" i="7059"/>
  <c r="AF450" i="7059" s="1"/>
  <c r="V466" i="7059"/>
  <c r="Y457" i="7059" s="1"/>
  <c r="Y456" i="7059"/>
  <c r="AG446" i="7059"/>
  <c r="AH446" i="7059" s="1"/>
  <c r="AC453" i="7059"/>
  <c r="AD453" i="7059" s="1"/>
  <c r="P1793" i="7059"/>
  <c r="Q1792" i="7059"/>
  <c r="K1792" i="7059" s="1"/>
  <c r="AL437" i="7059"/>
  <c r="AM437" i="7059" s="1"/>
  <c r="Q1793" i="7059" l="1"/>
  <c r="K1793" i="7059" s="1"/>
  <c r="P1794" i="7059"/>
  <c r="AT457" i="7059"/>
  <c r="AG447" i="7059"/>
  <c r="AH447" i="7059" s="1"/>
  <c r="Z589" i="7059"/>
  <c r="AE451" i="7059"/>
  <c r="AF451" i="7059" s="1"/>
  <c r="AI442" i="7059"/>
  <c r="AJ442" i="7059" s="1"/>
  <c r="AT456" i="7059"/>
  <c r="AN434" i="7059"/>
  <c r="AO434" i="7059" s="1"/>
  <c r="U467" i="7059"/>
  <c r="AC454" i="7059"/>
  <c r="AD454" i="7059" s="1"/>
  <c r="AG448" i="7059" l="1"/>
  <c r="AH448" i="7059" s="1"/>
  <c r="AI443" i="7059"/>
  <c r="AJ443" i="7059" s="1"/>
  <c r="V467" i="7059"/>
  <c r="AL438" i="7059"/>
  <c r="AM438" i="7059" s="1"/>
  <c r="AE452" i="7059"/>
  <c r="AF452" i="7059" s="1"/>
  <c r="AA456" i="7059"/>
  <c r="AA457" i="7059" s="1"/>
  <c r="J458" i="7049"/>
  <c r="J459" i="7049"/>
  <c r="P1795" i="7059"/>
  <c r="Q1795" i="7059" s="1"/>
  <c r="K1795" i="7059" s="1"/>
  <c r="Q1794" i="7059"/>
  <c r="K1794" i="7059" s="1"/>
  <c r="Z590" i="7059"/>
  <c r="Z591" i="7059" l="1"/>
  <c r="AC455" i="7059"/>
  <c r="AD455" i="7059" s="1"/>
  <c r="Y458" i="7059"/>
  <c r="AI444" i="7059"/>
  <c r="AJ444" i="7059" s="1"/>
  <c r="AC456" i="7059"/>
  <c r="AD456" i="7059" s="1"/>
  <c r="AN435" i="7059"/>
  <c r="AO435" i="7059" s="1"/>
  <c r="U468" i="7059"/>
  <c r="AG449" i="7059"/>
  <c r="AH449" i="7059" s="1"/>
  <c r="AL439" i="7059"/>
  <c r="AM439" i="7059" s="1"/>
  <c r="V468" i="7059" l="1"/>
  <c r="U469" i="7059" s="1"/>
  <c r="AL440" i="7059"/>
  <c r="AM440" i="7059" s="1"/>
  <c r="AN436" i="7059"/>
  <c r="AO436" i="7059" s="1"/>
  <c r="AT458" i="7059"/>
  <c r="Z592" i="7059"/>
  <c r="AP433" i="7059"/>
  <c r="AQ433" i="7059" s="1"/>
  <c r="AE453" i="7059"/>
  <c r="AF453" i="7059" s="1"/>
  <c r="AI445" i="7059"/>
  <c r="AJ445" i="7059" s="1"/>
  <c r="AE454" i="7059"/>
  <c r="AF454" i="7059" l="1"/>
  <c r="AG451" i="7059" s="1"/>
  <c r="AA458" i="7059"/>
  <c r="J460" i="7049"/>
  <c r="AN437" i="7059"/>
  <c r="AO437" i="7059" s="1"/>
  <c r="AL441" i="7059"/>
  <c r="AM441" i="7059" s="1"/>
  <c r="V469" i="7059"/>
  <c r="Y460" i="7059" s="1"/>
  <c r="AG450" i="7059"/>
  <c r="AH450" i="7059" s="1"/>
  <c r="AP434" i="7059"/>
  <c r="AQ434" i="7059" s="1"/>
  <c r="AR433" i="7059" s="1"/>
  <c r="AS433" i="7059" s="1"/>
  <c r="Z593" i="7059"/>
  <c r="Y459" i="7059"/>
  <c r="I435" i="7049" l="1"/>
  <c r="AB430" i="7055"/>
  <c r="AC431" i="7055" s="1"/>
  <c r="AU433" i="7059"/>
  <c r="K435" i="7049" s="1"/>
  <c r="AI446" i="7059"/>
  <c r="AJ446" i="7059" s="1"/>
  <c r="AT459" i="7059"/>
  <c r="Z594" i="7059"/>
  <c r="AN438" i="7059"/>
  <c r="AO438" i="7059" s="1"/>
  <c r="AP435" i="7059"/>
  <c r="AQ435" i="7059" s="1"/>
  <c r="AR434" i="7059" s="1"/>
  <c r="AS434" i="7059" s="1"/>
  <c r="AC457" i="7059"/>
  <c r="AD457" i="7059" s="1"/>
  <c r="AH451" i="7059"/>
  <c r="AT460" i="7059"/>
  <c r="U470" i="7059"/>
  <c r="V470" i="7059" l="1"/>
  <c r="U471" i="7059" s="1"/>
  <c r="J461" i="7049"/>
  <c r="AA459" i="7059"/>
  <c r="AA460" i="7059" s="1"/>
  <c r="AC459" i="7059" s="1"/>
  <c r="AD459" i="7059" s="1"/>
  <c r="I436" i="7049"/>
  <c r="AB431" i="7055"/>
  <c r="AC432" i="7055" s="1"/>
  <c r="AU434" i="7059"/>
  <c r="K436" i="7049" s="1"/>
  <c r="AI447" i="7059"/>
  <c r="AJ447" i="7059" s="1"/>
  <c r="AP436" i="7059"/>
  <c r="AQ436" i="7059" s="1"/>
  <c r="AR435" i="7059" s="1"/>
  <c r="AS435" i="7059" s="1"/>
  <c r="Z595" i="7059"/>
  <c r="J462" i="7049"/>
  <c r="AE455" i="7059"/>
  <c r="AF455" i="7059" s="1"/>
  <c r="AL442" i="7059"/>
  <c r="AM442" i="7059" s="1"/>
  <c r="I437" i="7049" l="1"/>
  <c r="AB432" i="7055"/>
  <c r="AC433" i="7055" s="1"/>
  <c r="AU435" i="7059"/>
  <c r="K437" i="7049" s="1"/>
  <c r="AN439" i="7059"/>
  <c r="AO439" i="7059" s="1"/>
  <c r="AL443" i="7059"/>
  <c r="AM443" i="7059" s="1"/>
  <c r="Z596" i="7059"/>
  <c r="V471" i="7059"/>
  <c r="U472" i="7059" s="1"/>
  <c r="AG452" i="7059"/>
  <c r="AH452" i="7059" s="1"/>
  <c r="AC458" i="7059"/>
  <c r="AD458" i="7059" s="1"/>
  <c r="Y461" i="7059"/>
  <c r="Y462" i="7059" l="1"/>
  <c r="AT462" i="7059" s="1"/>
  <c r="V472" i="7059"/>
  <c r="U473" i="7059" s="1"/>
  <c r="Z597" i="7059"/>
  <c r="AP437" i="7059"/>
  <c r="AQ437" i="7059" s="1"/>
  <c r="AE456" i="7059"/>
  <c r="AF456" i="7059" s="1"/>
  <c r="AI448" i="7059"/>
  <c r="AJ448" i="7059" s="1"/>
  <c r="AE457" i="7059"/>
  <c r="AT461" i="7059"/>
  <c r="AN440" i="7059"/>
  <c r="AO440" i="7059" s="1"/>
  <c r="J463" i="7049" l="1"/>
  <c r="AA461" i="7059"/>
  <c r="AA462" i="7059" s="1"/>
  <c r="J464" i="7049"/>
  <c r="AL444" i="7059"/>
  <c r="AM444" i="7059" s="1"/>
  <c r="AG453" i="7059"/>
  <c r="AH453" i="7059" s="1"/>
  <c r="Z598" i="7059"/>
  <c r="AR436" i="7059"/>
  <c r="AS436" i="7059" s="1"/>
  <c r="V473" i="7059"/>
  <c r="U474" i="7059" s="1"/>
  <c r="AP438" i="7059"/>
  <c r="AQ438" i="7059" s="1"/>
  <c r="AF457" i="7059"/>
  <c r="Y463" i="7059"/>
  <c r="Y464" i="7059" l="1"/>
  <c r="AT464" i="7059" s="1"/>
  <c r="V474" i="7059"/>
  <c r="Y465" i="7059" s="1"/>
  <c r="AN441" i="7059"/>
  <c r="AO441" i="7059" s="1"/>
  <c r="AC460" i="7059"/>
  <c r="AD460" i="7059" s="1"/>
  <c r="Z599" i="7059"/>
  <c r="AG454" i="7059"/>
  <c r="AH454" i="7059" s="1"/>
  <c r="AB433" i="7055"/>
  <c r="AC434" i="7055" s="1"/>
  <c r="I438" i="7049"/>
  <c r="AU436" i="7059"/>
  <c r="K438" i="7049" s="1"/>
  <c r="AI449" i="7059"/>
  <c r="AJ449" i="7059" s="1"/>
  <c r="AT463" i="7059"/>
  <c r="AR437" i="7059"/>
  <c r="AS437" i="7059" s="1"/>
  <c r="AC461" i="7059"/>
  <c r="AD461" i="7059" s="1"/>
  <c r="J466" i="7049" l="1"/>
  <c r="AP439" i="7059"/>
  <c r="AQ439" i="7059" s="1"/>
  <c r="I439" i="7049"/>
  <c r="AB434" i="7055"/>
  <c r="AC435" i="7055" s="1"/>
  <c r="AU437" i="7059"/>
  <c r="K439" i="7049" s="1"/>
  <c r="J465" i="7049"/>
  <c r="AA463" i="7059"/>
  <c r="AI450" i="7059"/>
  <c r="AJ450" i="7059" s="1"/>
  <c r="AE458" i="7059"/>
  <c r="AF458" i="7059" s="1"/>
  <c r="AL445" i="7059"/>
  <c r="AM445" i="7059" s="1"/>
  <c r="AE459" i="7059"/>
  <c r="AT465" i="7059"/>
  <c r="Z600" i="7059"/>
  <c r="U475" i="7059"/>
  <c r="AN442" i="7059" l="1"/>
  <c r="AO442" i="7059" s="1"/>
  <c r="AG455" i="7059"/>
  <c r="AH455" i="7059" s="1"/>
  <c r="Z601" i="7059"/>
  <c r="AC462" i="7059"/>
  <c r="AD462" i="7059" s="1"/>
  <c r="AL446" i="7059"/>
  <c r="AM446" i="7059" s="1"/>
  <c r="V475" i="7059"/>
  <c r="U476" i="7059" s="1"/>
  <c r="J467" i="7049"/>
  <c r="AF459" i="7059"/>
  <c r="AR438" i="7059"/>
  <c r="AS438" i="7059" s="1"/>
  <c r="AA464" i="7059"/>
  <c r="AA465" i="7059" s="1"/>
  <c r="AN443" i="7059" l="1"/>
  <c r="AO443" i="7059" s="1"/>
  <c r="AC464" i="7059"/>
  <c r="AD464" i="7059" s="1"/>
  <c r="AP440" i="7059"/>
  <c r="AQ440" i="7059" s="1"/>
  <c r="V476" i="7059"/>
  <c r="U477" i="7059" s="1"/>
  <c r="AE460" i="7059"/>
  <c r="AF460" i="7059" s="1"/>
  <c r="Z602" i="7059"/>
  <c r="AG456" i="7059"/>
  <c r="AH456" i="7059" s="1"/>
  <c r="I440" i="7049"/>
  <c r="AB435" i="7055"/>
  <c r="AC436" i="7055" s="1"/>
  <c r="AU438" i="7059"/>
  <c r="K440" i="7049" s="1"/>
  <c r="Y466" i="7059"/>
  <c r="Y467" i="7059"/>
  <c r="AI451" i="7059"/>
  <c r="AJ451" i="7059" s="1"/>
  <c r="AC463" i="7059"/>
  <c r="AD463" i="7059" s="1"/>
  <c r="AE461" i="7059" l="1"/>
  <c r="AF461" i="7059" s="1"/>
  <c r="AE462" i="7059"/>
  <c r="AP441" i="7059"/>
  <c r="AQ441" i="7059" s="1"/>
  <c r="AR440" i="7059" s="1"/>
  <c r="AS440" i="7059" s="1"/>
  <c r="AT467" i="7059"/>
  <c r="AL447" i="7059"/>
  <c r="AM447" i="7059" s="1"/>
  <c r="AT466" i="7059"/>
  <c r="Z603" i="7059"/>
  <c r="V477" i="7059"/>
  <c r="U478" i="7059" s="1"/>
  <c r="AI452" i="7059"/>
  <c r="AJ452" i="7059" s="1"/>
  <c r="AG457" i="7059"/>
  <c r="AH457" i="7059" s="1"/>
  <c r="AR439" i="7059"/>
  <c r="AS439" i="7059" s="1"/>
  <c r="AF462" i="7059" l="1"/>
  <c r="AG459" i="7059" s="1"/>
  <c r="V478" i="7059"/>
  <c r="U479" i="7059" s="1"/>
  <c r="AI453" i="7059"/>
  <c r="AJ453" i="7059" s="1"/>
  <c r="Z604" i="7059"/>
  <c r="I442" i="7049"/>
  <c r="AB437" i="7055"/>
  <c r="AU440" i="7059"/>
  <c r="K442" i="7049" s="1"/>
  <c r="J469" i="7049"/>
  <c r="I441" i="7049"/>
  <c r="AB436" i="7055"/>
  <c r="AC437" i="7055" s="1"/>
  <c r="AU439" i="7059"/>
  <c r="K441" i="7049" s="1"/>
  <c r="AA466" i="7059"/>
  <c r="J468" i="7049"/>
  <c r="AG458" i="7059"/>
  <c r="AH458" i="7059" s="1"/>
  <c r="AL448" i="7059"/>
  <c r="AM448" i="7059" s="1"/>
  <c r="Y468" i="7059"/>
  <c r="AN444" i="7059"/>
  <c r="AO444" i="7059" s="1"/>
  <c r="AL449" i="7059" l="1"/>
  <c r="AM449" i="7059" s="1"/>
  <c r="AT468" i="7059"/>
  <c r="Z605" i="7059"/>
  <c r="AI454" i="7059"/>
  <c r="AJ454" i="7059" s="1"/>
  <c r="AC465" i="7059"/>
  <c r="AD465" i="7059" s="1"/>
  <c r="AC438" i="7055"/>
  <c r="V479" i="7059"/>
  <c r="AN445" i="7059"/>
  <c r="AO445" i="7059" s="1"/>
  <c r="Y469" i="7059"/>
  <c r="AP442" i="7059"/>
  <c r="AQ442" i="7059" s="1"/>
  <c r="AH459" i="7059"/>
  <c r="AA467" i="7059"/>
  <c r="Y478" i="7059"/>
  <c r="AR441" i="7059" l="1"/>
  <c r="AS441" i="7059" s="1"/>
  <c r="AC466" i="7059"/>
  <c r="AD466" i="7059" s="1"/>
  <c r="AP443" i="7059"/>
  <c r="AQ443" i="7059" s="1"/>
  <c r="AI455" i="7059"/>
  <c r="AJ455" i="7059" s="1"/>
  <c r="AN446" i="7059"/>
  <c r="AO446" i="7059" s="1"/>
  <c r="AT478" i="7059"/>
  <c r="AT469" i="7059"/>
  <c r="Y479" i="7059"/>
  <c r="Y470" i="7059"/>
  <c r="AL450" i="7059"/>
  <c r="AM450" i="7059" s="1"/>
  <c r="AA468" i="7059"/>
  <c r="AC467" i="7059" s="1"/>
  <c r="AD467" i="7059" s="1"/>
  <c r="J470" i="7049"/>
  <c r="U480" i="7059"/>
  <c r="AE463" i="7059"/>
  <c r="AF463" i="7059" s="1"/>
  <c r="Z606" i="7059"/>
  <c r="AE465" i="7059" l="1"/>
  <c r="V480" i="7059"/>
  <c r="Z607" i="7059"/>
  <c r="AN447" i="7059"/>
  <c r="AO447" i="7059" s="1"/>
  <c r="AT479" i="7059"/>
  <c r="AL451" i="7059"/>
  <c r="AM451" i="7059" s="1"/>
  <c r="I443" i="7049"/>
  <c r="AB438" i="7055"/>
  <c r="AC439" i="7055" s="1"/>
  <c r="AU441" i="7059"/>
  <c r="K443" i="7049" s="1"/>
  <c r="AT470" i="7059"/>
  <c r="J480" i="7049"/>
  <c r="AA478" i="7059"/>
  <c r="AU478" i="7059" s="1"/>
  <c r="K480" i="7049" s="1"/>
  <c r="AG460" i="7059"/>
  <c r="AH460" i="7059" s="1"/>
  <c r="AA469" i="7059"/>
  <c r="J471" i="7049"/>
  <c r="AP444" i="7059"/>
  <c r="AQ444" i="7059" s="1"/>
  <c r="AR443" i="7059" s="1"/>
  <c r="AS443" i="7059" s="1"/>
  <c r="AE464" i="7059"/>
  <c r="AF464" i="7059" s="1"/>
  <c r="AR442" i="7059"/>
  <c r="AS442" i="7059" s="1"/>
  <c r="AC478" i="7059" l="1"/>
  <c r="AD478" i="7059" s="1"/>
  <c r="AE478" i="7059" s="1"/>
  <c r="AG461" i="7059"/>
  <c r="AH461" i="7059" s="1"/>
  <c r="AF465" i="7059"/>
  <c r="AP445" i="7059"/>
  <c r="AQ445" i="7059" s="1"/>
  <c r="AR444" i="7059" s="1"/>
  <c r="AS444" i="7059" s="1"/>
  <c r="AA470" i="7059"/>
  <c r="J472" i="7049"/>
  <c r="I445" i="7049"/>
  <c r="AB440" i="7055"/>
  <c r="AU443" i="7059"/>
  <c r="K445" i="7049" s="1"/>
  <c r="AC468" i="7059"/>
  <c r="AD468" i="7059" s="1"/>
  <c r="J481" i="7049"/>
  <c r="AA479" i="7059"/>
  <c r="AU479" i="7059" s="1"/>
  <c r="K481" i="7049" s="1"/>
  <c r="Y480" i="7059"/>
  <c r="Y471" i="7059"/>
  <c r="AI456" i="7059"/>
  <c r="AJ456" i="7059" s="1"/>
  <c r="AN448" i="7059"/>
  <c r="AO448" i="7059" s="1"/>
  <c r="Z608" i="7059"/>
  <c r="AB439" i="7055"/>
  <c r="AC440" i="7055" s="1"/>
  <c r="I444" i="7049"/>
  <c r="AU442" i="7059"/>
  <c r="K444" i="7049" s="1"/>
  <c r="U481" i="7059"/>
  <c r="AP446" i="7059" l="1"/>
  <c r="AQ446" i="7059" s="1"/>
  <c r="AR445" i="7059" s="1"/>
  <c r="AS445" i="7059" s="1"/>
  <c r="V481" i="7059"/>
  <c r="U482" i="7059" s="1"/>
  <c r="AC479" i="7059"/>
  <c r="AD479" i="7059" s="1"/>
  <c r="AE479" i="7059" s="1"/>
  <c r="AF479" i="7059" s="1"/>
  <c r="AI457" i="7059"/>
  <c r="AJ457" i="7059" s="1"/>
  <c r="AL452" i="7059"/>
  <c r="AM452" i="7059" s="1"/>
  <c r="AT471" i="7059"/>
  <c r="AC469" i="7059"/>
  <c r="AD469" i="7059" s="1"/>
  <c r="AG462" i="7059"/>
  <c r="AH462" i="7059" s="1"/>
  <c r="I446" i="7049"/>
  <c r="AB441" i="7055"/>
  <c r="AU444" i="7059"/>
  <c r="K446" i="7049" s="1"/>
  <c r="Z609" i="7059"/>
  <c r="AT480" i="7059"/>
  <c r="AE466" i="7059"/>
  <c r="AF466" i="7059" s="1"/>
  <c r="AC441" i="7055"/>
  <c r="AC442" i="7055" l="1"/>
  <c r="AG463" i="7059"/>
  <c r="AH463" i="7059" s="1"/>
  <c r="AE467" i="7059"/>
  <c r="AF467" i="7059" s="1"/>
  <c r="V482" i="7059"/>
  <c r="Y482" i="7059" s="1"/>
  <c r="AB442" i="7055"/>
  <c r="I447" i="7049"/>
  <c r="AU445" i="7059"/>
  <c r="K447" i="7049" s="1"/>
  <c r="J482" i="7049"/>
  <c r="AA480" i="7059"/>
  <c r="AU480" i="7059" s="1"/>
  <c r="K482" i="7049" s="1"/>
  <c r="AI458" i="7059"/>
  <c r="AJ458" i="7059" s="1"/>
  <c r="AN449" i="7059"/>
  <c r="AO449" i="7059" s="1"/>
  <c r="AL453" i="7059"/>
  <c r="AM453" i="7059" s="1"/>
  <c r="Y481" i="7059"/>
  <c r="Y472" i="7059"/>
  <c r="Z610" i="7059"/>
  <c r="AA471" i="7059"/>
  <c r="J473" i="7049"/>
  <c r="AC443" i="7055" l="1"/>
  <c r="Y473" i="7059"/>
  <c r="AU473" i="7059" s="1"/>
  <c r="K475" i="7049" s="1"/>
  <c r="U483" i="7059"/>
  <c r="V483" i="7059" s="1"/>
  <c r="AP447" i="7059"/>
  <c r="AQ447" i="7059" s="1"/>
  <c r="AG464" i="7059"/>
  <c r="AH464" i="7059" s="1"/>
  <c r="AT481" i="7059"/>
  <c r="AL454" i="7059"/>
  <c r="AM454" i="7059" s="1"/>
  <c r="AI459" i="7059"/>
  <c r="AJ459" i="7059" s="1"/>
  <c r="AC470" i="7059"/>
  <c r="AD470" i="7059" s="1"/>
  <c r="AN450" i="7059"/>
  <c r="AO450" i="7059" s="1"/>
  <c r="Z611" i="7059"/>
  <c r="AU472" i="7059"/>
  <c r="K474" i="7049" s="1"/>
  <c r="AT472" i="7059"/>
  <c r="AC480" i="7059"/>
  <c r="AD480" i="7059" s="1"/>
  <c r="AE480" i="7059" s="1"/>
  <c r="AF480" i="7059" s="1"/>
  <c r="AT482" i="7059"/>
  <c r="AT473" i="7059" l="1"/>
  <c r="J475" i="7049" s="1"/>
  <c r="Y483" i="7059"/>
  <c r="Y474" i="7059"/>
  <c r="AR446" i="7059"/>
  <c r="AS446" i="7059" s="1"/>
  <c r="AL455" i="7059"/>
  <c r="AM455" i="7059" s="1"/>
  <c r="AI460" i="7059"/>
  <c r="AJ460" i="7059" s="1"/>
  <c r="Z612" i="7059"/>
  <c r="AE468" i="7059"/>
  <c r="AF468" i="7059" s="1"/>
  <c r="AP448" i="7059"/>
  <c r="AQ448" i="7059" s="1"/>
  <c r="AR447" i="7059" s="1"/>
  <c r="AS447" i="7059" s="1"/>
  <c r="AN451" i="7059"/>
  <c r="AO451" i="7059" s="1"/>
  <c r="J484" i="7049"/>
  <c r="AA482" i="7059"/>
  <c r="AU482" i="7059" s="1"/>
  <c r="K484" i="7049" s="1"/>
  <c r="AA472" i="7059"/>
  <c r="AC471" i="7059" s="1"/>
  <c r="AD471" i="7059" s="1"/>
  <c r="J474" i="7049"/>
  <c r="U484" i="7059"/>
  <c r="J483" i="7049"/>
  <c r="AA481" i="7059"/>
  <c r="AU481" i="7059" s="1"/>
  <c r="K483" i="7049" s="1"/>
  <c r="AC472" i="7059" l="1"/>
  <c r="AD472" i="7059" s="1"/>
  <c r="AE470" i="7059" s="1"/>
  <c r="AC482" i="7059"/>
  <c r="AD482" i="7059" s="1"/>
  <c r="AE482" i="7059" s="1"/>
  <c r="AB444" i="7055"/>
  <c r="I449" i="7049"/>
  <c r="AU447" i="7059"/>
  <c r="K449" i="7049" s="1"/>
  <c r="Z613" i="7059"/>
  <c r="AP449" i="7059"/>
  <c r="AQ449" i="7059" s="1"/>
  <c r="AR448" i="7059" s="1"/>
  <c r="AS448" i="7059" s="1"/>
  <c r="AL456" i="7059"/>
  <c r="AM456" i="7059" s="1"/>
  <c r="I448" i="7049"/>
  <c r="AB443" i="7055"/>
  <c r="AC444" i="7055" s="1"/>
  <c r="AU446" i="7059"/>
  <c r="K448" i="7049" s="1"/>
  <c r="V484" i="7059"/>
  <c r="U485" i="7059" s="1"/>
  <c r="AE472" i="7059"/>
  <c r="AG465" i="7059"/>
  <c r="AH465" i="7059" s="1"/>
  <c r="AA473" i="7059"/>
  <c r="AC473" i="7059" s="1"/>
  <c r="AD473" i="7059" s="1"/>
  <c r="AE473" i="7059" s="1"/>
  <c r="AU474" i="7059"/>
  <c r="K476" i="7049" s="1"/>
  <c r="AT474" i="7059"/>
  <c r="AC481" i="7059"/>
  <c r="AD481" i="7059" s="1"/>
  <c r="AE481" i="7059" s="1"/>
  <c r="AF481" i="7059" s="1"/>
  <c r="AE469" i="7059"/>
  <c r="AF469" i="7059" s="1"/>
  <c r="AN452" i="7059"/>
  <c r="AO452" i="7059" s="1"/>
  <c r="AT483" i="7059"/>
  <c r="AF473" i="7059" l="1"/>
  <c r="AF482" i="7059"/>
  <c r="J485" i="7049"/>
  <c r="AA483" i="7059"/>
  <c r="AU483" i="7059" s="1"/>
  <c r="K485" i="7049" s="1"/>
  <c r="J476" i="7049"/>
  <c r="AA474" i="7059"/>
  <c r="AC474" i="7059" s="1"/>
  <c r="AD474" i="7059" s="1"/>
  <c r="AE474" i="7059" s="1"/>
  <c r="AF474" i="7059" s="1"/>
  <c r="AI461" i="7059"/>
  <c r="AJ461" i="7059" s="1"/>
  <c r="AB445" i="7055"/>
  <c r="I450" i="7049"/>
  <c r="AU448" i="7059"/>
  <c r="K450" i="7049" s="1"/>
  <c r="AG466" i="7059"/>
  <c r="AH466" i="7059" s="1"/>
  <c r="AP450" i="7059"/>
  <c r="AQ450" i="7059" s="1"/>
  <c r="AR449" i="7059" s="1"/>
  <c r="AS449" i="7059" s="1"/>
  <c r="Y484" i="7059"/>
  <c r="Y475" i="7059"/>
  <c r="AN453" i="7059"/>
  <c r="AO453" i="7059" s="1"/>
  <c r="Z614" i="7059"/>
  <c r="AC445" i="7055"/>
  <c r="V485" i="7059"/>
  <c r="Y485" i="7059" s="1"/>
  <c r="AE471" i="7059"/>
  <c r="AF471" i="7059" s="1"/>
  <c r="AF470" i="7059"/>
  <c r="AG468" i="7059" l="1"/>
  <c r="AG467" i="7059"/>
  <c r="AH467" i="7059" s="1"/>
  <c r="Z615" i="7059"/>
  <c r="AI462" i="7059"/>
  <c r="AJ462" i="7059" s="1"/>
  <c r="AB446" i="7055"/>
  <c r="I451" i="7049"/>
  <c r="AU449" i="7059"/>
  <c r="K451" i="7049" s="1"/>
  <c r="AC483" i="7059"/>
  <c r="AD483" i="7059" s="1"/>
  <c r="AE483" i="7059" s="1"/>
  <c r="AF483" i="7059" s="1"/>
  <c r="AT484" i="7059"/>
  <c r="AT485" i="7059"/>
  <c r="U486" i="7059"/>
  <c r="Y476" i="7059"/>
  <c r="AC446" i="7055"/>
  <c r="AP451" i="7059"/>
  <c r="AQ451" i="7059" s="1"/>
  <c r="AR450" i="7059" s="1"/>
  <c r="AS450" i="7059" s="1"/>
  <c r="AU475" i="7059"/>
  <c r="K477" i="7049" s="1"/>
  <c r="AT475" i="7059"/>
  <c r="AF472" i="7059"/>
  <c r="AG469" i="7059" s="1"/>
  <c r="AL457" i="7059"/>
  <c r="AM457" i="7059" s="1"/>
  <c r="AH469" i="7059" l="1"/>
  <c r="AB447" i="7055"/>
  <c r="I452" i="7049"/>
  <c r="AU450" i="7059"/>
  <c r="K452" i="7049" s="1"/>
  <c r="J487" i="7049"/>
  <c r="AI463" i="7059"/>
  <c r="AJ463" i="7059" s="1"/>
  <c r="AG470" i="7059"/>
  <c r="AL458" i="7059"/>
  <c r="AM458" i="7059" s="1"/>
  <c r="AN454" i="7059"/>
  <c r="AO454" i="7059" s="1"/>
  <c r="AA475" i="7059"/>
  <c r="AC475" i="7059" s="1"/>
  <c r="AD475" i="7059" s="1"/>
  <c r="AE475" i="7059" s="1"/>
  <c r="AF475" i="7059" s="1"/>
  <c r="J477" i="7049"/>
  <c r="AU476" i="7059"/>
  <c r="K478" i="7049" s="1"/>
  <c r="AT476" i="7059"/>
  <c r="J486" i="7049"/>
  <c r="AA484" i="7059"/>
  <c r="AU484" i="7059" s="1"/>
  <c r="K486" i="7049" s="1"/>
  <c r="AH468" i="7059"/>
  <c r="AG472" i="7059"/>
  <c r="AG471" i="7059"/>
  <c r="V486" i="7059"/>
  <c r="U487" i="7059" s="1"/>
  <c r="AC447" i="7055"/>
  <c r="Z616" i="7059"/>
  <c r="AI465" i="7059" l="1"/>
  <c r="AG475" i="7059"/>
  <c r="V487" i="7059"/>
  <c r="Y487" i="7059" s="1"/>
  <c r="AH472" i="7059"/>
  <c r="AC484" i="7059"/>
  <c r="AD484" i="7059" s="1"/>
  <c r="AE484" i="7059" s="1"/>
  <c r="AF484" i="7059" s="1"/>
  <c r="AN455" i="7059"/>
  <c r="AO455" i="7059" s="1"/>
  <c r="AC448" i="7055"/>
  <c r="AH470" i="7059"/>
  <c r="AG473" i="7059"/>
  <c r="AH473" i="7059" s="1"/>
  <c r="AI469" i="7059" s="1"/>
  <c r="Y486" i="7059"/>
  <c r="Y477" i="7059"/>
  <c r="J478" i="7049"/>
  <c r="AA476" i="7059"/>
  <c r="AC476" i="7059" s="1"/>
  <c r="AD476" i="7059" s="1"/>
  <c r="AE476" i="7059" s="1"/>
  <c r="AF476" i="7059" s="1"/>
  <c r="AG476" i="7059" s="1"/>
  <c r="AL459" i="7059"/>
  <c r="AM459" i="7059" s="1"/>
  <c r="AA485" i="7059"/>
  <c r="AI464" i="7059"/>
  <c r="AJ464" i="7059" s="1"/>
  <c r="Z617" i="7059"/>
  <c r="AH471" i="7059"/>
  <c r="AG474" i="7059"/>
  <c r="AP452" i="7059"/>
  <c r="AQ452" i="7059" s="1"/>
  <c r="AI467" i="7059" l="1"/>
  <c r="AJ465" i="7059"/>
  <c r="AI473" i="7059"/>
  <c r="U488" i="7059"/>
  <c r="V488" i="7059" s="1"/>
  <c r="AH476" i="7059"/>
  <c r="AG479" i="7059"/>
  <c r="AU485" i="7059"/>
  <c r="K487" i="7049" s="1"/>
  <c r="AC485" i="7059"/>
  <c r="AD485" i="7059" s="1"/>
  <c r="AE485" i="7059" s="1"/>
  <c r="AF485" i="7059" s="1"/>
  <c r="Z618" i="7059"/>
  <c r="AN456" i="7059"/>
  <c r="AO456" i="7059" s="1"/>
  <c r="AI466" i="7059"/>
  <c r="AJ466" i="7059" s="1"/>
  <c r="AT487" i="7059"/>
  <c r="AL460" i="7059"/>
  <c r="AM460" i="7059" s="1"/>
  <c r="AU477" i="7059"/>
  <c r="K479" i="7049" s="1"/>
  <c r="AT477" i="7059"/>
  <c r="AR451" i="7059"/>
  <c r="AS451" i="7059" s="1"/>
  <c r="AH474" i="7059"/>
  <c r="AI468" i="7059"/>
  <c r="AT486" i="7059"/>
  <c r="AP453" i="7059"/>
  <c r="AQ453" i="7059" s="1"/>
  <c r="AR452" i="7059" s="1"/>
  <c r="AS452" i="7059" s="1"/>
  <c r="AH475" i="7059"/>
  <c r="AL461" i="7059"/>
  <c r="AI471" i="7059" l="1"/>
  <c r="AJ468" i="7059"/>
  <c r="Y488" i="7059"/>
  <c r="U489" i="7059"/>
  <c r="V489" i="7059" s="1"/>
  <c r="Y489" i="7059" s="1"/>
  <c r="AM461" i="7059"/>
  <c r="AN458" i="7059" s="1"/>
  <c r="I454" i="7049"/>
  <c r="AB449" i="7055"/>
  <c r="AU452" i="7059"/>
  <c r="K454" i="7049" s="1"/>
  <c r="AL462" i="7059"/>
  <c r="AM462" i="7059" s="1"/>
  <c r="AN459" i="7059" s="1"/>
  <c r="J489" i="7049"/>
  <c r="AI470" i="7059"/>
  <c r="AJ470" i="7059" s="1"/>
  <c r="Z619" i="7059"/>
  <c r="I453" i="7049"/>
  <c r="AB448" i="7055"/>
  <c r="AC449" i="7055" s="1"/>
  <c r="AU451" i="7059"/>
  <c r="K453" i="7049" s="1"/>
  <c r="J479" i="7049"/>
  <c r="AA477" i="7059"/>
  <c r="AC477" i="7059" s="1"/>
  <c r="AD477" i="7059" s="1"/>
  <c r="AE477" i="7059" s="1"/>
  <c r="J488" i="7049"/>
  <c r="AA486" i="7059"/>
  <c r="AU486" i="7059" s="1"/>
  <c r="K488" i="7049" s="1"/>
  <c r="AJ469" i="7059"/>
  <c r="AG482" i="7059"/>
  <c r="AG485" i="7059" s="1"/>
  <c r="AJ467" i="7059"/>
  <c r="AN457" i="7059"/>
  <c r="AO457" i="7059" s="1"/>
  <c r="AP454" i="7059"/>
  <c r="AQ454" i="7059" s="1"/>
  <c r="AR453" i="7059" s="1"/>
  <c r="AS453" i="7059" s="1"/>
  <c r="AI475" i="7059"/>
  <c r="AI472" i="7059"/>
  <c r="AT488" i="7059"/>
  <c r="AI474" i="7059" l="1"/>
  <c r="AO459" i="7059"/>
  <c r="AL465" i="7059"/>
  <c r="AL464" i="7059"/>
  <c r="U490" i="7059"/>
  <c r="V490" i="7059" s="1"/>
  <c r="U491" i="7059" s="1"/>
  <c r="AO458" i="7059"/>
  <c r="AP456" i="7059" s="1"/>
  <c r="J490" i="7049"/>
  <c r="Z620" i="7059"/>
  <c r="AJ474" i="7059"/>
  <c r="AP457" i="7059"/>
  <c r="AQ457" i="7059" s="1"/>
  <c r="AP455" i="7059"/>
  <c r="AQ455" i="7059" s="1"/>
  <c r="AR454" i="7059" s="1"/>
  <c r="AS454" i="7059" s="1"/>
  <c r="AT489" i="7059"/>
  <c r="AC486" i="7059"/>
  <c r="AD486" i="7059" s="1"/>
  <c r="AE486" i="7059" s="1"/>
  <c r="AF486" i="7059" s="1"/>
  <c r="AJ471" i="7059"/>
  <c r="AJ472" i="7059"/>
  <c r="AJ473" i="7059"/>
  <c r="AJ475" i="7059"/>
  <c r="AF477" i="7059"/>
  <c r="AG477" i="7059" s="1"/>
  <c r="AF478" i="7059"/>
  <c r="AG478" i="7059" s="1"/>
  <c r="I455" i="7049"/>
  <c r="AB450" i="7055"/>
  <c r="AU453" i="7059"/>
  <c r="K455" i="7049" s="1"/>
  <c r="AC450" i="7055"/>
  <c r="AI476" i="7059"/>
  <c r="AL463" i="7059"/>
  <c r="AM463" i="7059" s="1"/>
  <c r="AA487" i="7059"/>
  <c r="AL466" i="7059"/>
  <c r="AJ476" i="7059" l="1"/>
  <c r="AM466" i="7059"/>
  <c r="AL469" i="7059"/>
  <c r="AL473" i="7059" s="1"/>
  <c r="AQ456" i="7059"/>
  <c r="AR456" i="7059" s="1"/>
  <c r="AS456" i="7059" s="1"/>
  <c r="I458" i="7049" s="1"/>
  <c r="AL467" i="7059"/>
  <c r="AM467" i="7059" s="1"/>
  <c r="AM464" i="7059"/>
  <c r="AN461" i="7059" s="1"/>
  <c r="AL468" i="7059"/>
  <c r="AU487" i="7059"/>
  <c r="K489" i="7049" s="1"/>
  <c r="AC487" i="7059"/>
  <c r="AD487" i="7059" s="1"/>
  <c r="AE487" i="7059" s="1"/>
  <c r="AF487" i="7059" s="1"/>
  <c r="I456" i="7049"/>
  <c r="AB451" i="7055"/>
  <c r="AU454" i="7059"/>
  <c r="K456" i="7049" s="1"/>
  <c r="AH478" i="7059"/>
  <c r="AI478" i="7059" s="1"/>
  <c r="AG481" i="7059"/>
  <c r="AH479" i="7059"/>
  <c r="AI479" i="7059" s="1"/>
  <c r="AA488" i="7059"/>
  <c r="AA489" i="7059" s="1"/>
  <c r="AU489" i="7059" s="1"/>
  <c r="K491" i="7049" s="1"/>
  <c r="J491" i="7049"/>
  <c r="V491" i="7059"/>
  <c r="U492" i="7059" s="1"/>
  <c r="AH477" i="7059"/>
  <c r="AI477" i="7059" s="1"/>
  <c r="AJ477" i="7059" s="1"/>
  <c r="AG480" i="7059"/>
  <c r="AL470" i="7059"/>
  <c r="Z621" i="7059"/>
  <c r="AN460" i="7059"/>
  <c r="AO460" i="7059" s="1"/>
  <c r="AC451" i="7055"/>
  <c r="AM465" i="7059"/>
  <c r="AR455" i="7059" l="1"/>
  <c r="AS455" i="7059" s="1"/>
  <c r="I457" i="7049" s="1"/>
  <c r="AL471" i="7059"/>
  <c r="AM471" i="7059" s="1"/>
  <c r="AU456" i="7059"/>
  <c r="K458" i="7049" s="1"/>
  <c r="AL477" i="7059"/>
  <c r="AB453" i="7055"/>
  <c r="AM468" i="7059"/>
  <c r="AM469" i="7059"/>
  <c r="AM470" i="7059"/>
  <c r="AL474" i="7059"/>
  <c r="AC452" i="7055"/>
  <c r="AC489" i="7059"/>
  <c r="AD489" i="7059" s="1"/>
  <c r="AE489" i="7059" s="1"/>
  <c r="V492" i="7059"/>
  <c r="AJ479" i="7059"/>
  <c r="AP458" i="7059"/>
  <c r="AQ458" i="7059" s="1"/>
  <c r="Z622" i="7059"/>
  <c r="AU488" i="7059"/>
  <c r="K490" i="7049" s="1"/>
  <c r="AC488" i="7059"/>
  <c r="AD488" i="7059" s="1"/>
  <c r="AE488" i="7059" s="1"/>
  <c r="AF488" i="7059" s="1"/>
  <c r="AG488" i="7059" s="1"/>
  <c r="AH481" i="7059"/>
  <c r="AI481" i="7059" s="1"/>
  <c r="AG484" i="7059"/>
  <c r="AG487" i="7059" s="1"/>
  <c r="AH482" i="7059"/>
  <c r="AI482" i="7059" s="1"/>
  <c r="AN462" i="7059"/>
  <c r="AO462" i="7059" s="1"/>
  <c r="AU455" i="7059"/>
  <c r="K457" i="7049" s="1"/>
  <c r="AJ478" i="7059"/>
  <c r="AL472" i="7059"/>
  <c r="AN463" i="7059"/>
  <c r="AO461" i="7059"/>
  <c r="AH480" i="7059"/>
  <c r="AI480" i="7059" s="1"/>
  <c r="AJ480" i="7059" s="1"/>
  <c r="AG483" i="7059"/>
  <c r="AN464" i="7059"/>
  <c r="AB452" i="7055" l="1"/>
  <c r="AC453" i="7055" s="1"/>
  <c r="AC454" i="7055" s="1"/>
  <c r="AL475" i="7059"/>
  <c r="AM475" i="7059" s="1"/>
  <c r="AL478" i="7059"/>
  <c r="Z623" i="7059"/>
  <c r="AJ482" i="7059"/>
  <c r="AR457" i="7059"/>
  <c r="AS457" i="7059" s="1"/>
  <c r="AO464" i="7059"/>
  <c r="AN467" i="7059"/>
  <c r="AP459" i="7059"/>
  <c r="AQ459" i="7059" s="1"/>
  <c r="AR458" i="7059" s="1"/>
  <c r="AS458" i="7059" s="1"/>
  <c r="AN465" i="7059"/>
  <c r="AH484" i="7059"/>
  <c r="AI484" i="7059" s="1"/>
  <c r="AH485" i="7059"/>
  <c r="AI485" i="7059" s="1"/>
  <c r="AP460" i="7059"/>
  <c r="AQ460" i="7059" s="1"/>
  <c r="U493" i="7059"/>
  <c r="AM472" i="7059"/>
  <c r="AL476" i="7059"/>
  <c r="AH483" i="7059"/>
  <c r="AI483" i="7059" s="1"/>
  <c r="AJ483" i="7059" s="1"/>
  <c r="AG486" i="7059"/>
  <c r="AH486" i="7059" s="1"/>
  <c r="AI486" i="7059" s="1"/>
  <c r="AO463" i="7059"/>
  <c r="AN466" i="7059"/>
  <c r="AM474" i="7059"/>
  <c r="AJ481" i="7059"/>
  <c r="AL481" i="7059" s="1"/>
  <c r="AM473" i="7059"/>
  <c r="AF489" i="7059"/>
  <c r="AL479" i="7059" l="1"/>
  <c r="AM479" i="7059" s="1"/>
  <c r="AL482" i="7059"/>
  <c r="AJ485" i="7059"/>
  <c r="AL485" i="7059" s="1"/>
  <c r="AJ486" i="7059"/>
  <c r="AB455" i="7055"/>
  <c r="I460" i="7049"/>
  <c r="AU458" i="7059"/>
  <c r="K460" i="7049" s="1"/>
  <c r="AO466" i="7059"/>
  <c r="AN469" i="7059"/>
  <c r="AN472" i="7059" s="1"/>
  <c r="AO465" i="7059"/>
  <c r="AP463" i="7059" s="1"/>
  <c r="AN468" i="7059"/>
  <c r="I459" i="7049"/>
  <c r="AB454" i="7055"/>
  <c r="AC455" i="7055" s="1"/>
  <c r="AU457" i="7059"/>
  <c r="K459" i="7049" s="1"/>
  <c r="AH487" i="7059"/>
  <c r="AI487" i="7059" s="1"/>
  <c r="AJ487" i="7059" s="1"/>
  <c r="Z624" i="7059"/>
  <c r="V493" i="7059"/>
  <c r="U494" i="7059" s="1"/>
  <c r="AR459" i="7059"/>
  <c r="AS459" i="7059" s="1"/>
  <c r="AH488" i="7059"/>
  <c r="AI488" i="7059" s="1"/>
  <c r="AM476" i="7059"/>
  <c r="AM477" i="7059"/>
  <c r="AO467" i="7059"/>
  <c r="AN470" i="7059"/>
  <c r="AG489" i="7059"/>
  <c r="AH489" i="7059" s="1"/>
  <c r="AI489" i="7059" s="1"/>
  <c r="AM478" i="7059"/>
  <c r="AJ484" i="7059"/>
  <c r="AP461" i="7059"/>
  <c r="AQ461" i="7059" s="1"/>
  <c r="AR460" i="7059" s="1"/>
  <c r="AS460" i="7059" s="1"/>
  <c r="AP462" i="7059"/>
  <c r="AL480" i="7059"/>
  <c r="AM480" i="7059" s="1"/>
  <c r="AL483" i="7059" l="1"/>
  <c r="AL487" i="7059" s="1"/>
  <c r="AL486" i="7059"/>
  <c r="AQ463" i="7059"/>
  <c r="AP464" i="7059"/>
  <c r="AQ464" i="7059" s="1"/>
  <c r="AL484" i="7059"/>
  <c r="AM484" i="7059" s="1"/>
  <c r="AO470" i="7059"/>
  <c r="AJ488" i="7059"/>
  <c r="I462" i="7049"/>
  <c r="AB457" i="7055"/>
  <c r="AU460" i="7059"/>
  <c r="K462" i="7049" s="1"/>
  <c r="I461" i="7049"/>
  <c r="AB456" i="7055"/>
  <c r="AU459" i="7059"/>
  <c r="K461" i="7049" s="1"/>
  <c r="AM481" i="7059"/>
  <c r="AO468" i="7059"/>
  <c r="AN471" i="7059"/>
  <c r="AO472" i="7059" s="1"/>
  <c r="AP472" i="7059" s="1"/>
  <c r="AQ462" i="7059"/>
  <c r="AN473" i="7059"/>
  <c r="AP465" i="7059"/>
  <c r="V494" i="7059"/>
  <c r="AJ489" i="7059"/>
  <c r="AL489" i="7059" s="1"/>
  <c r="AM482" i="7059"/>
  <c r="Z625" i="7059"/>
  <c r="AN475" i="7059"/>
  <c r="AO469" i="7059"/>
  <c r="AC456" i="7055"/>
  <c r="AM483" i="7059" l="1"/>
  <c r="AQ465" i="7059"/>
  <c r="AR464" i="7059" s="1"/>
  <c r="AS464" i="7059" s="1"/>
  <c r="AR462" i="7059"/>
  <c r="AS462" i="7059" s="1"/>
  <c r="I464" i="7049" s="1"/>
  <c r="AM485" i="7059"/>
  <c r="AL488" i="7059"/>
  <c r="AM489" i="7059" s="1"/>
  <c r="AM487" i="7059"/>
  <c r="AM486" i="7059"/>
  <c r="AR461" i="7059"/>
  <c r="AS461" i="7059" s="1"/>
  <c r="I463" i="7049" s="1"/>
  <c r="AO473" i="7059"/>
  <c r="AP473" i="7059" s="1"/>
  <c r="AQ473" i="7059" s="1"/>
  <c r="AR473" i="7059" s="1"/>
  <c r="AS473" i="7059" s="1"/>
  <c r="I475" i="7049" s="1"/>
  <c r="AR463" i="7059"/>
  <c r="AS463" i="7059" s="1"/>
  <c r="I465" i="7049" s="1"/>
  <c r="Z626" i="7059"/>
  <c r="AP468" i="7059"/>
  <c r="AP466" i="7059"/>
  <c r="AQ466" i="7059" s="1"/>
  <c r="AN478" i="7059"/>
  <c r="AN481" i="7059" s="1"/>
  <c r="AC457" i="7055"/>
  <c r="AC458" i="7055" s="1"/>
  <c r="AN476" i="7059"/>
  <c r="AP467" i="7059"/>
  <c r="U495" i="7059"/>
  <c r="AU462" i="7059"/>
  <c r="K464" i="7049" s="1"/>
  <c r="AO471" i="7059"/>
  <c r="AP471" i="7059" s="1"/>
  <c r="AN474" i="7059"/>
  <c r="AO475" i="7059" s="1"/>
  <c r="AP475" i="7059" s="1"/>
  <c r="AB459" i="7055" l="1"/>
  <c r="AR465" i="7059"/>
  <c r="AS465" i="7059" s="1"/>
  <c r="AB462" i="7055" s="1"/>
  <c r="AM488" i="7059"/>
  <c r="AU461" i="7059"/>
  <c r="K463" i="7049" s="1"/>
  <c r="AB458" i="7055"/>
  <c r="AU463" i="7059"/>
  <c r="K465" i="7049" s="1"/>
  <c r="AB460" i="7055"/>
  <c r="AB470" i="7055"/>
  <c r="AP469" i="7059"/>
  <c r="AQ469" i="7059" s="1"/>
  <c r="AQ467" i="7059"/>
  <c r="AR466" i="7059" s="1"/>
  <c r="AS466" i="7059" s="1"/>
  <c r="AN484" i="7059"/>
  <c r="AP470" i="7059"/>
  <c r="AO476" i="7059"/>
  <c r="AP476" i="7059" s="1"/>
  <c r="AQ476" i="7059" s="1"/>
  <c r="AR476" i="7059" s="1"/>
  <c r="AS476" i="7059" s="1"/>
  <c r="AN479" i="7059"/>
  <c r="AQ468" i="7059"/>
  <c r="AO474" i="7059"/>
  <c r="AP474" i="7059" s="1"/>
  <c r="AQ474" i="7059" s="1"/>
  <c r="AR474" i="7059" s="1"/>
  <c r="AS474" i="7059" s="1"/>
  <c r="AN477" i="7059"/>
  <c r="AO478" i="7059" s="1"/>
  <c r="AP478" i="7059" s="1"/>
  <c r="I467" i="7049"/>
  <c r="AU465" i="7059"/>
  <c r="K467" i="7049" s="1"/>
  <c r="V495" i="7059"/>
  <c r="U496" i="7059" s="1"/>
  <c r="AC459" i="7055"/>
  <c r="AC460" i="7055" s="1"/>
  <c r="AB461" i="7055"/>
  <c r="I466" i="7049"/>
  <c r="AU464" i="7059"/>
  <c r="K466" i="7049" s="1"/>
  <c r="AQ472" i="7059"/>
  <c r="AR472" i="7059" s="1"/>
  <c r="AS472" i="7059" s="1"/>
  <c r="Z627" i="7059"/>
  <c r="AC461" i="7055" l="1"/>
  <c r="AC462" i="7055" s="1"/>
  <c r="AC463" i="7055" s="1"/>
  <c r="AQ470" i="7059"/>
  <c r="AR470" i="7059" s="1"/>
  <c r="AS470" i="7059" s="1"/>
  <c r="AQ471" i="7059"/>
  <c r="AR471" i="7059" s="1"/>
  <c r="AS471" i="7059" s="1"/>
  <c r="AQ475" i="7059"/>
  <c r="AR475" i="7059" s="1"/>
  <c r="AS475" i="7059" s="1"/>
  <c r="AB472" i="7055" s="1"/>
  <c r="AR468" i="7059"/>
  <c r="AS468" i="7059" s="1"/>
  <c r="AU468" i="7059" s="1"/>
  <c r="K470" i="7049" s="1"/>
  <c r="AR469" i="7059"/>
  <c r="AS469" i="7059" s="1"/>
  <c r="AU469" i="7059" s="1"/>
  <c r="K471" i="7049" s="1"/>
  <c r="V496" i="7059"/>
  <c r="U497" i="7059" s="1"/>
  <c r="AO479" i="7059"/>
  <c r="AP479" i="7059" s="1"/>
  <c r="AQ479" i="7059" s="1"/>
  <c r="AR479" i="7059" s="1"/>
  <c r="AS479" i="7059" s="1"/>
  <c r="AN482" i="7059"/>
  <c r="Z628" i="7059"/>
  <c r="AB473" i="7055"/>
  <c r="I478" i="7049"/>
  <c r="AR467" i="7059"/>
  <c r="AS467" i="7059" s="1"/>
  <c r="AO477" i="7059"/>
  <c r="AP477" i="7059" s="1"/>
  <c r="AQ477" i="7059" s="1"/>
  <c r="AR477" i="7059" s="1"/>
  <c r="AS477" i="7059" s="1"/>
  <c r="AN480" i="7059"/>
  <c r="AN487" i="7059"/>
  <c r="I474" i="7049"/>
  <c r="AB469" i="7055"/>
  <c r="AB471" i="7055"/>
  <c r="I476" i="7049"/>
  <c r="AB463" i="7055"/>
  <c r="I468" i="7049"/>
  <c r="AU466" i="7059"/>
  <c r="K468" i="7049" s="1"/>
  <c r="AB466" i="7055" l="1"/>
  <c r="I470" i="7049"/>
  <c r="AB465" i="7055"/>
  <c r="I477" i="7049"/>
  <c r="I471" i="7049"/>
  <c r="AQ478" i="7059"/>
  <c r="AR478" i="7059" s="1"/>
  <c r="AS478" i="7059" s="1"/>
  <c r="AB475" i="7055" s="1"/>
  <c r="Z629" i="7059"/>
  <c r="AB476" i="7055"/>
  <c r="I481" i="7049"/>
  <c r="AO482" i="7059"/>
  <c r="AP482" i="7059" s="1"/>
  <c r="AN485" i="7059"/>
  <c r="AC464" i="7055"/>
  <c r="AB464" i="7055"/>
  <c r="I469" i="7049"/>
  <c r="AU467" i="7059"/>
  <c r="K469" i="7049" s="1"/>
  <c r="AB467" i="7055"/>
  <c r="I472" i="7049"/>
  <c r="AU470" i="7059"/>
  <c r="K472" i="7049" s="1"/>
  <c r="AO480" i="7059"/>
  <c r="AP480" i="7059" s="1"/>
  <c r="AQ480" i="7059" s="1"/>
  <c r="AR480" i="7059" s="1"/>
  <c r="AS480" i="7059" s="1"/>
  <c r="AN483" i="7059"/>
  <c r="AO481" i="7059"/>
  <c r="AP481" i="7059" s="1"/>
  <c r="V497" i="7059"/>
  <c r="U498" i="7059" s="1"/>
  <c r="I479" i="7049"/>
  <c r="AB474" i="7055"/>
  <c r="AB468" i="7055"/>
  <c r="I473" i="7049"/>
  <c r="AU471" i="7059"/>
  <c r="K473" i="7049" s="1"/>
  <c r="I480" i="7049" l="1"/>
  <c r="AC465" i="7055"/>
  <c r="AC466" i="7055" s="1"/>
  <c r="AC467" i="7055" s="1"/>
  <c r="AC468" i="7055" s="1"/>
  <c r="AC469" i="7055" s="1"/>
  <c r="AC470" i="7055" s="1"/>
  <c r="AC471" i="7055" s="1"/>
  <c r="AC472" i="7055" s="1"/>
  <c r="AC473" i="7055" s="1"/>
  <c r="AC474" i="7055" s="1"/>
  <c r="AC475" i="7055" s="1"/>
  <c r="AC476" i="7055" s="1"/>
  <c r="AC477" i="7055" s="1"/>
  <c r="AQ481" i="7059"/>
  <c r="AR481" i="7059" s="1"/>
  <c r="AS481" i="7059" s="1"/>
  <c r="I483" i="7049" s="1"/>
  <c r="AO483" i="7059"/>
  <c r="AP483" i="7059" s="1"/>
  <c r="AQ483" i="7059" s="1"/>
  <c r="AR483" i="7059" s="1"/>
  <c r="AS483" i="7059" s="1"/>
  <c r="AN486" i="7059"/>
  <c r="AO484" i="7059"/>
  <c r="AP484" i="7059" s="1"/>
  <c r="AQ482" i="7059"/>
  <c r="AR482" i="7059" s="1"/>
  <c r="AS482" i="7059" s="1"/>
  <c r="Z630" i="7059"/>
  <c r="V498" i="7059"/>
  <c r="I482" i="7049"/>
  <c r="AB477" i="7055"/>
  <c r="AO485" i="7059"/>
  <c r="AP485" i="7059" s="1"/>
  <c r="AN488" i="7059"/>
  <c r="AB478" i="7055" l="1"/>
  <c r="AQ484" i="7059"/>
  <c r="AR484" i="7059" s="1"/>
  <c r="AS484" i="7059" s="1"/>
  <c r="AB481" i="7055" s="1"/>
  <c r="AQ485" i="7059"/>
  <c r="AR485" i="7059" s="1"/>
  <c r="AS485" i="7059" s="1"/>
  <c r="AC482" i="7055" s="1"/>
  <c r="Z631" i="7059"/>
  <c r="AC478" i="7055"/>
  <c r="AC479" i="7055" s="1"/>
  <c r="I484" i="7049"/>
  <c r="AB479" i="7055"/>
  <c r="AB480" i="7055"/>
  <c r="I485" i="7049"/>
  <c r="AO486" i="7059"/>
  <c r="AP486" i="7059" s="1"/>
  <c r="AQ486" i="7059" s="1"/>
  <c r="AR486" i="7059" s="1"/>
  <c r="AS486" i="7059" s="1"/>
  <c r="AN489" i="7059"/>
  <c r="AO489" i="7059" s="1"/>
  <c r="AP489" i="7059" s="1"/>
  <c r="AO487" i="7059"/>
  <c r="AP487" i="7059" s="1"/>
  <c r="AO488" i="7059"/>
  <c r="AP488" i="7059" s="1"/>
  <c r="U499" i="7059"/>
  <c r="I486" i="7049" l="1"/>
  <c r="AB482" i="7055"/>
  <c r="I487" i="7049"/>
  <c r="AQ488" i="7059"/>
  <c r="AR488" i="7059" s="1"/>
  <c r="AS488" i="7059" s="1"/>
  <c r="AB485" i="7055" s="1"/>
  <c r="I488" i="7049"/>
  <c r="AB483" i="7055"/>
  <c r="AC483" i="7055"/>
  <c r="V499" i="7059"/>
  <c r="U500" i="7059" s="1"/>
  <c r="AQ487" i="7059"/>
  <c r="AR487" i="7059" s="1"/>
  <c r="AS487" i="7059" s="1"/>
  <c r="AC480" i="7055"/>
  <c r="AC481" i="7055" s="1"/>
  <c r="AQ489" i="7059"/>
  <c r="AR489" i="7059" s="1"/>
  <c r="AS489" i="7059" s="1"/>
  <c r="Z632" i="7059"/>
  <c r="AC485" i="7055" l="1"/>
  <c r="I490" i="7049"/>
  <c r="I489" i="7049"/>
  <c r="AB484" i="7055"/>
  <c r="AC484" i="7055"/>
  <c r="V500" i="7059"/>
  <c r="U501" i="7059" s="1"/>
  <c r="AB486" i="7055"/>
  <c r="I491" i="7049"/>
  <c r="AC486" i="7055"/>
  <c r="Z633" i="7059"/>
  <c r="Y490" i="7059"/>
  <c r="Y491" i="7059" l="1"/>
  <c r="AT491" i="7059" s="1"/>
  <c r="V501" i="7059"/>
  <c r="U502" i="7059" s="1"/>
  <c r="V502" i="7059" s="1"/>
  <c r="AT490" i="7059"/>
  <c r="Z634" i="7059"/>
  <c r="J493" i="7049" l="1"/>
  <c r="J492" i="7049"/>
  <c r="AC487" i="7055"/>
  <c r="AA490" i="7059"/>
  <c r="AU490" i="7059" s="1"/>
  <c r="K492" i="7049" s="1"/>
  <c r="V503" i="7059"/>
  <c r="Y494" i="7059" s="1"/>
  <c r="Z635" i="7059"/>
  <c r="Y492" i="7059"/>
  <c r="Y493" i="7059"/>
  <c r="AT494" i="7059" l="1"/>
  <c r="AC490" i="7059"/>
  <c r="AD490" i="7059" s="1"/>
  <c r="AE490" i="7059" s="1"/>
  <c r="AF490" i="7059" s="1"/>
  <c r="AG490" i="7059" s="1"/>
  <c r="AH490" i="7059" s="1"/>
  <c r="AI490" i="7059" s="1"/>
  <c r="AJ490" i="7059" s="1"/>
  <c r="AL490" i="7059" s="1"/>
  <c r="AM490" i="7059" s="1"/>
  <c r="AN490" i="7059" s="1"/>
  <c r="AO490" i="7059" s="1"/>
  <c r="AP490" i="7059" s="1"/>
  <c r="AQ490" i="7059" s="1"/>
  <c r="AR490" i="7059" s="1"/>
  <c r="AS490" i="7059" s="1"/>
  <c r="AT492" i="7059"/>
  <c r="V504" i="7059"/>
  <c r="AT493" i="7059"/>
  <c r="Z636" i="7059"/>
  <c r="AA491" i="7059"/>
  <c r="I492" i="7049" l="1"/>
  <c r="AB487" i="7055"/>
  <c r="AC488" i="7055" s="1"/>
  <c r="Z637" i="7059"/>
  <c r="J495" i="7049"/>
  <c r="V505" i="7059"/>
  <c r="Y496" i="7059" s="1"/>
  <c r="Y495" i="7059"/>
  <c r="J496" i="7049"/>
  <c r="AU491" i="7059"/>
  <c r="K493" i="7049" s="1"/>
  <c r="AC491" i="7059"/>
  <c r="AD491" i="7059" s="1"/>
  <c r="AE491" i="7059" s="1"/>
  <c r="AF491" i="7059" s="1"/>
  <c r="AG491" i="7059" s="1"/>
  <c r="AH491" i="7059" s="1"/>
  <c r="AI491" i="7059" s="1"/>
  <c r="AJ491" i="7059" s="1"/>
  <c r="AL491" i="7059" s="1"/>
  <c r="AM491" i="7059" s="1"/>
  <c r="AN491" i="7059" s="1"/>
  <c r="AO491" i="7059" s="1"/>
  <c r="AP491" i="7059" s="1"/>
  <c r="AQ491" i="7059" s="1"/>
  <c r="AR491" i="7059" s="1"/>
  <c r="AS491" i="7059" s="1"/>
  <c r="AA492" i="7059"/>
  <c r="AU492" i="7059" s="1"/>
  <c r="K494" i="7049" s="1"/>
  <c r="J494" i="7049"/>
  <c r="AC492" i="7059" l="1"/>
  <c r="AD492" i="7059" s="1"/>
  <c r="AE492" i="7059" s="1"/>
  <c r="AF492" i="7059" s="1"/>
  <c r="AG492" i="7059" s="1"/>
  <c r="AH492" i="7059" s="1"/>
  <c r="AI492" i="7059" s="1"/>
  <c r="AJ492" i="7059" s="1"/>
  <c r="AL492" i="7059" s="1"/>
  <c r="AM492" i="7059" s="1"/>
  <c r="AN492" i="7059" s="1"/>
  <c r="AO492" i="7059" s="1"/>
  <c r="AP492" i="7059" s="1"/>
  <c r="AQ492" i="7059" s="1"/>
  <c r="AR492" i="7059" s="1"/>
  <c r="AS492" i="7059" s="1"/>
  <c r="AB489" i="7055" s="1"/>
  <c r="AT495" i="7059"/>
  <c r="AA493" i="7059"/>
  <c r="Z638" i="7059"/>
  <c r="AT496" i="7059"/>
  <c r="I493" i="7049"/>
  <c r="AB488" i="7055"/>
  <c r="AC489" i="7055" s="1"/>
  <c r="V506" i="7059"/>
  <c r="I494" i="7049" l="1"/>
  <c r="J497" i="7049"/>
  <c r="Z639" i="7059"/>
  <c r="U507" i="7059"/>
  <c r="Y497" i="7059"/>
  <c r="J498" i="7049"/>
  <c r="AC493" i="7059"/>
  <c r="AD493" i="7059" s="1"/>
  <c r="AE493" i="7059" s="1"/>
  <c r="AF493" i="7059" s="1"/>
  <c r="AG493" i="7059" s="1"/>
  <c r="AH493" i="7059" s="1"/>
  <c r="AI493" i="7059" s="1"/>
  <c r="AJ493" i="7059" s="1"/>
  <c r="AL493" i="7059" s="1"/>
  <c r="AM493" i="7059" s="1"/>
  <c r="AN493" i="7059" s="1"/>
  <c r="AO493" i="7059" s="1"/>
  <c r="AP493" i="7059" s="1"/>
  <c r="AQ493" i="7059" s="1"/>
  <c r="AR493" i="7059" s="1"/>
  <c r="AS493" i="7059" s="1"/>
  <c r="AU493" i="7059" s="1"/>
  <c r="K495" i="7049" s="1"/>
  <c r="AA494" i="7059"/>
  <c r="AC490" i="7055"/>
  <c r="AT497" i="7059" l="1"/>
  <c r="AC494" i="7059"/>
  <c r="AD494" i="7059" s="1"/>
  <c r="AE494" i="7059" s="1"/>
  <c r="AF494" i="7059" s="1"/>
  <c r="AG494" i="7059" s="1"/>
  <c r="AH494" i="7059" s="1"/>
  <c r="AI494" i="7059" s="1"/>
  <c r="AJ494" i="7059" s="1"/>
  <c r="AL494" i="7059" s="1"/>
  <c r="AM494" i="7059" s="1"/>
  <c r="AN494" i="7059" s="1"/>
  <c r="AO494" i="7059" s="1"/>
  <c r="AP494" i="7059" s="1"/>
  <c r="AQ494" i="7059" s="1"/>
  <c r="AR494" i="7059" s="1"/>
  <c r="AS494" i="7059" s="1"/>
  <c r="Z640" i="7059"/>
  <c r="I495" i="7049"/>
  <c r="AB490" i="7055"/>
  <c r="AC491" i="7055" s="1"/>
  <c r="V507" i="7059"/>
  <c r="U508" i="7059" s="1"/>
  <c r="AA495" i="7059"/>
  <c r="AB491" i="7055" l="1"/>
  <c r="AC492" i="7055" s="1"/>
  <c r="I496" i="7049"/>
  <c r="AU494" i="7059"/>
  <c r="K496" i="7049" s="1"/>
  <c r="V508" i="7059"/>
  <c r="U509" i="7059" s="1"/>
  <c r="AA496" i="7059"/>
  <c r="AA497" i="7059" s="1"/>
  <c r="AC495" i="7059"/>
  <c r="AD495" i="7059" s="1"/>
  <c r="AE495" i="7059" s="1"/>
  <c r="AF495" i="7059" s="1"/>
  <c r="AG495" i="7059" s="1"/>
  <c r="AH495" i="7059" s="1"/>
  <c r="AI495" i="7059" s="1"/>
  <c r="AJ495" i="7059" s="1"/>
  <c r="AL495" i="7059" s="1"/>
  <c r="AM495" i="7059" s="1"/>
  <c r="AN495" i="7059" s="1"/>
  <c r="AO495" i="7059" s="1"/>
  <c r="AP495" i="7059" s="1"/>
  <c r="AQ495" i="7059" s="1"/>
  <c r="AR495" i="7059" s="1"/>
  <c r="AS495" i="7059" s="1"/>
  <c r="AU495" i="7059" s="1"/>
  <c r="K497" i="7049" s="1"/>
  <c r="Y498" i="7059"/>
  <c r="J499" i="7049"/>
  <c r="Z641" i="7059"/>
  <c r="Y499" i="7059" l="1"/>
  <c r="AT499" i="7059" s="1"/>
  <c r="V509" i="7059"/>
  <c r="U510" i="7059" s="1"/>
  <c r="V510" i="7059" s="1"/>
  <c r="AC496" i="7059"/>
  <c r="AD496" i="7059" s="1"/>
  <c r="AE496" i="7059" s="1"/>
  <c r="AF496" i="7059" s="1"/>
  <c r="AG496" i="7059" s="1"/>
  <c r="AH496" i="7059" s="1"/>
  <c r="AI496" i="7059" s="1"/>
  <c r="AJ496" i="7059" s="1"/>
  <c r="AL496" i="7059" s="1"/>
  <c r="AM496" i="7059" s="1"/>
  <c r="AN496" i="7059" s="1"/>
  <c r="AO496" i="7059" s="1"/>
  <c r="AP496" i="7059" s="1"/>
  <c r="AQ496" i="7059" s="1"/>
  <c r="AR496" i="7059" s="1"/>
  <c r="AS496" i="7059" s="1"/>
  <c r="Z642" i="7059"/>
  <c r="AT498" i="7059"/>
  <c r="I497" i="7049"/>
  <c r="AB492" i="7055"/>
  <c r="AC493" i="7055" s="1"/>
  <c r="AC497" i="7059"/>
  <c r="AD497" i="7059" s="1"/>
  <c r="AE497" i="7059" s="1"/>
  <c r="AF497" i="7059" l="1"/>
  <c r="AG497" i="7059" s="1"/>
  <c r="AH497" i="7059" s="1"/>
  <c r="AI497" i="7059" s="1"/>
  <c r="AJ497" i="7059" s="1"/>
  <c r="AL497" i="7059" s="1"/>
  <c r="AM497" i="7059" s="1"/>
  <c r="AN497" i="7059" s="1"/>
  <c r="AO497" i="7059" s="1"/>
  <c r="AP497" i="7059" s="1"/>
  <c r="AQ497" i="7059" s="1"/>
  <c r="AR497" i="7059" s="1"/>
  <c r="AS497" i="7059" s="1"/>
  <c r="I499" i="7049" s="1"/>
  <c r="V511" i="7059"/>
  <c r="Y502" i="7059" s="1"/>
  <c r="AB493" i="7055"/>
  <c r="AC494" i="7055" s="1"/>
  <c r="I498" i="7049"/>
  <c r="J500" i="7049"/>
  <c r="AA498" i="7059"/>
  <c r="AC498" i="7059" s="1"/>
  <c r="AD498" i="7059" s="1"/>
  <c r="AE498" i="7059" s="1"/>
  <c r="AF498" i="7059" s="1"/>
  <c r="AG498" i="7059" s="1"/>
  <c r="Z643" i="7059"/>
  <c r="AU496" i="7059"/>
  <c r="K498" i="7049" s="1"/>
  <c r="Y500" i="7059"/>
  <c r="Y501" i="7059"/>
  <c r="J501" i="7049"/>
  <c r="AH498" i="7059" l="1"/>
  <c r="AI498" i="7059" s="1"/>
  <c r="AJ498" i="7059" s="1"/>
  <c r="AL498" i="7059" s="1"/>
  <c r="AM498" i="7059" s="1"/>
  <c r="AN498" i="7059" s="1"/>
  <c r="AO498" i="7059" s="1"/>
  <c r="AP498" i="7059" s="1"/>
  <c r="AQ498" i="7059" s="1"/>
  <c r="AR498" i="7059" s="1"/>
  <c r="AS498" i="7059" s="1"/>
  <c r="AB495" i="7055" s="1"/>
  <c r="AA499" i="7059"/>
  <c r="AC499" i="7059" s="1"/>
  <c r="AD499" i="7059" s="1"/>
  <c r="AE499" i="7059" s="1"/>
  <c r="AF499" i="7059" s="1"/>
  <c r="AG499" i="7059" s="1"/>
  <c r="AH499" i="7059" s="1"/>
  <c r="AI499" i="7059" s="1"/>
  <c r="AU497" i="7059"/>
  <c r="K499" i="7049" s="1"/>
  <c r="AB494" i="7055"/>
  <c r="AC495" i="7055" s="1"/>
  <c r="AT502" i="7059"/>
  <c r="AT501" i="7059"/>
  <c r="Z644" i="7059"/>
  <c r="V512" i="7059"/>
  <c r="AT500" i="7059"/>
  <c r="AU498" i="7059"/>
  <c r="K500" i="7049" s="1"/>
  <c r="AJ499" i="7059" l="1"/>
  <c r="AL499" i="7059" s="1"/>
  <c r="AM499" i="7059" s="1"/>
  <c r="AN499" i="7059" s="1"/>
  <c r="AO499" i="7059" s="1"/>
  <c r="AP499" i="7059" s="1"/>
  <c r="AQ499" i="7059" s="1"/>
  <c r="AR499" i="7059" s="1"/>
  <c r="AS499" i="7059" s="1"/>
  <c r="I501" i="7049" s="1"/>
  <c r="I500" i="7049"/>
  <c r="AC496" i="7055"/>
  <c r="J504" i="7049"/>
  <c r="V513" i="7059"/>
  <c r="Y504" i="7059" s="1"/>
  <c r="Y503" i="7059"/>
  <c r="J503" i="7049"/>
  <c r="Z645" i="7059"/>
  <c r="J502" i="7049"/>
  <c r="AA500" i="7059"/>
  <c r="AA501" i="7059" s="1"/>
  <c r="AA502" i="7059" s="1"/>
  <c r="AU499" i="7059"/>
  <c r="K501" i="7049" s="1"/>
  <c r="AB496" i="7055" l="1"/>
  <c r="AC497" i="7055" s="1"/>
  <c r="AC502" i="7059"/>
  <c r="AD502" i="7059" s="1"/>
  <c r="AE502" i="7059" s="1"/>
  <c r="AC500" i="7059"/>
  <c r="AD500" i="7059" s="1"/>
  <c r="AE500" i="7059" s="1"/>
  <c r="AF500" i="7059" s="1"/>
  <c r="AG500" i="7059" s="1"/>
  <c r="AH500" i="7059" s="1"/>
  <c r="AI500" i="7059" s="1"/>
  <c r="AJ500" i="7059" s="1"/>
  <c r="AL500" i="7059" s="1"/>
  <c r="AM500" i="7059" s="1"/>
  <c r="AN500" i="7059" s="1"/>
  <c r="AO500" i="7059" s="1"/>
  <c r="AP500" i="7059" s="1"/>
  <c r="AQ500" i="7059" s="1"/>
  <c r="AR500" i="7059" s="1"/>
  <c r="AS500" i="7059" s="1"/>
  <c r="AU500" i="7059" s="1"/>
  <c r="K502" i="7049" s="1"/>
  <c r="Z646" i="7059"/>
  <c r="AC501" i="7059"/>
  <c r="AD501" i="7059" s="1"/>
  <c r="AE501" i="7059" s="1"/>
  <c r="AT504" i="7059"/>
  <c r="AT503" i="7059"/>
  <c r="V514" i="7059"/>
  <c r="AF501" i="7059" l="1"/>
  <c r="AG501" i="7059" s="1"/>
  <c r="AH501" i="7059" s="1"/>
  <c r="AI501" i="7059" s="1"/>
  <c r="AJ501" i="7059" s="1"/>
  <c r="AL501" i="7059" s="1"/>
  <c r="AM501" i="7059" s="1"/>
  <c r="AN501" i="7059" s="1"/>
  <c r="AO501" i="7059" s="1"/>
  <c r="AP501" i="7059" s="1"/>
  <c r="AQ501" i="7059" s="1"/>
  <c r="AR501" i="7059" s="1"/>
  <c r="AS501" i="7059" s="1"/>
  <c r="J505" i="7049"/>
  <c r="AA503" i="7059"/>
  <c r="AF502" i="7059"/>
  <c r="AG502" i="7059" s="1"/>
  <c r="AB497" i="7055"/>
  <c r="AC498" i="7055" s="1"/>
  <c r="I502" i="7049"/>
  <c r="V515" i="7059"/>
  <c r="Y505" i="7059"/>
  <c r="J506" i="7049"/>
  <c r="Z647" i="7059"/>
  <c r="AH502" i="7059" l="1"/>
  <c r="AI502" i="7059" s="1"/>
  <c r="AJ502" i="7059" s="1"/>
  <c r="AL502" i="7059" s="1"/>
  <c r="AM502" i="7059" s="1"/>
  <c r="AN502" i="7059" s="1"/>
  <c r="AO502" i="7059" s="1"/>
  <c r="AP502" i="7059" s="1"/>
  <c r="AQ502" i="7059" s="1"/>
  <c r="AR502" i="7059" s="1"/>
  <c r="AS502" i="7059" s="1"/>
  <c r="AB499" i="7055" s="1"/>
  <c r="AA504" i="7059"/>
  <c r="AC503" i="7059" s="1"/>
  <c r="AD503" i="7059" s="1"/>
  <c r="V516" i="7059"/>
  <c r="AT505" i="7059"/>
  <c r="Z648" i="7059"/>
  <c r="Y506" i="7059"/>
  <c r="AU502" i="7059"/>
  <c r="K504" i="7049" s="1"/>
  <c r="AB498" i="7055"/>
  <c r="AC499" i="7055" s="1"/>
  <c r="I503" i="7049"/>
  <c r="AU501" i="7059"/>
  <c r="K503" i="7049" s="1"/>
  <c r="I504" i="7049" l="1"/>
  <c r="V517" i="7059"/>
  <c r="Y508" i="7059" s="1"/>
  <c r="Y507" i="7059"/>
  <c r="Z649" i="7059"/>
  <c r="AT506" i="7059"/>
  <c r="AA505" i="7059"/>
  <c r="J507" i="7049"/>
  <c r="AC500" i="7055"/>
  <c r="AT507" i="7059" l="1"/>
  <c r="J508" i="7049"/>
  <c r="AA506" i="7059"/>
  <c r="AC505" i="7059" s="1"/>
  <c r="AD505" i="7059" s="1"/>
  <c r="Z650" i="7059"/>
  <c r="AT508" i="7059"/>
  <c r="V518" i="7059"/>
  <c r="AC504" i="7059"/>
  <c r="AD504" i="7059" s="1"/>
  <c r="AE503" i="7059" l="1"/>
  <c r="AF503" i="7059" s="1"/>
  <c r="Z651" i="7059"/>
  <c r="AA507" i="7059"/>
  <c r="AA508" i="7059" s="1"/>
  <c r="AC507" i="7059" s="1"/>
  <c r="AD507" i="7059" s="1"/>
  <c r="J509" i="7049"/>
  <c r="U519" i="7059"/>
  <c r="Y509" i="7059"/>
  <c r="J510" i="7049"/>
  <c r="V519" i="7059" l="1"/>
  <c r="U520" i="7059" s="1"/>
  <c r="AC506" i="7059"/>
  <c r="AD506" i="7059" s="1"/>
  <c r="AT509" i="7059"/>
  <c r="Z652" i="7059"/>
  <c r="Z653" i="7059" l="1"/>
  <c r="Y519" i="7059"/>
  <c r="Y510" i="7059"/>
  <c r="V520" i="7059"/>
  <c r="U521" i="7059" s="1"/>
  <c r="AE504" i="7059"/>
  <c r="AF504" i="7059" s="1"/>
  <c r="AE505" i="7059"/>
  <c r="J511" i="7049"/>
  <c r="AA509" i="7059"/>
  <c r="AF505" i="7059" l="1"/>
  <c r="AC508" i="7059"/>
  <c r="AD508" i="7059" s="1"/>
  <c r="Y520" i="7059"/>
  <c r="AT519" i="7059"/>
  <c r="Y511" i="7059"/>
  <c r="V521" i="7059"/>
  <c r="U522" i="7059" s="1"/>
  <c r="AT510" i="7059"/>
  <c r="Z654" i="7059"/>
  <c r="V522" i="7059" l="1"/>
  <c r="U523" i="7059" s="1"/>
  <c r="AT520" i="7059"/>
  <c r="Y521" i="7059"/>
  <c r="J521" i="7049"/>
  <c r="AT511" i="7059"/>
  <c r="J512" i="7049"/>
  <c r="AA510" i="7059"/>
  <c r="Z655" i="7059"/>
  <c r="Y512" i="7059"/>
  <c r="Y513" i="7059" s="1"/>
  <c r="AE506" i="7059"/>
  <c r="AF506" i="7059" s="1"/>
  <c r="AT513" i="7059" l="1"/>
  <c r="AG503" i="7059"/>
  <c r="AH503" i="7059" s="1"/>
  <c r="V523" i="7059"/>
  <c r="U524" i="7059" s="1"/>
  <c r="AT512" i="7059"/>
  <c r="AC509" i="7059"/>
  <c r="AD509" i="7059" s="1"/>
  <c r="J522" i="7049"/>
  <c r="Z656" i="7059"/>
  <c r="AA511" i="7059"/>
  <c r="J513" i="7049"/>
  <c r="AT521" i="7059"/>
  <c r="Y522" i="7059"/>
  <c r="Y514" i="7059" l="1"/>
  <c r="AT514" i="7059" s="1"/>
  <c r="AC510" i="7059"/>
  <c r="AD510" i="7059" s="1"/>
  <c r="AA512" i="7059"/>
  <c r="AA513" i="7059" s="1"/>
  <c r="J514" i="7049"/>
  <c r="V524" i="7059"/>
  <c r="U525" i="7059" s="1"/>
  <c r="J515" i="7049"/>
  <c r="AT522" i="7059"/>
  <c r="Z657" i="7059"/>
  <c r="J523" i="7049"/>
  <c r="AE507" i="7059"/>
  <c r="AF507" i="7059" s="1"/>
  <c r="Y515" i="7059" l="1"/>
  <c r="AT515" i="7059" s="1"/>
  <c r="V525" i="7059"/>
  <c r="U526" i="7059" s="1"/>
  <c r="AG504" i="7059"/>
  <c r="AH504" i="7059" s="1"/>
  <c r="J516" i="7049"/>
  <c r="AA514" i="7059"/>
  <c r="Z658" i="7059"/>
  <c r="J524" i="7049"/>
  <c r="AC512" i="7059"/>
  <c r="AD512" i="7059" s="1"/>
  <c r="AE508" i="7059"/>
  <c r="AF508" i="7059" s="1"/>
  <c r="AC511" i="7059"/>
  <c r="AD511" i="7059" s="1"/>
  <c r="AE510" i="7059" l="1"/>
  <c r="AA515" i="7059"/>
  <c r="J517" i="7049"/>
  <c r="V526" i="7059"/>
  <c r="Y517" i="7059" s="1"/>
  <c r="AG505" i="7059"/>
  <c r="AH505" i="7059" s="1"/>
  <c r="AE509" i="7059"/>
  <c r="AF509" i="7059" s="1"/>
  <c r="Z659" i="7059"/>
  <c r="AC513" i="7059"/>
  <c r="AD513" i="7059" s="1"/>
  <c r="Y516" i="7059"/>
  <c r="U527" i="7059" l="1"/>
  <c r="V527" i="7059" s="1"/>
  <c r="U528" i="7059" s="1"/>
  <c r="AU516" i="7059"/>
  <c r="K518" i="7049" s="1"/>
  <c r="AT516" i="7059"/>
  <c r="AU517" i="7059"/>
  <c r="K519" i="7049" s="1"/>
  <c r="AT517" i="7059"/>
  <c r="AE511" i="7059"/>
  <c r="AF511" i="7059" s="1"/>
  <c r="AG506" i="7059"/>
  <c r="AH506" i="7059" s="1"/>
  <c r="AC514" i="7059"/>
  <c r="AD514" i="7059" s="1"/>
  <c r="Z660" i="7059"/>
  <c r="AF510" i="7059"/>
  <c r="Z661" i="7059" l="1"/>
  <c r="J519" i="7049"/>
  <c r="AG507" i="7059"/>
  <c r="AH507" i="7059" s="1"/>
  <c r="V528" i="7059"/>
  <c r="U529" i="7059" s="1"/>
  <c r="AA516" i="7059"/>
  <c r="AC515" i="7059" s="1"/>
  <c r="AD515" i="7059" s="1"/>
  <c r="J518" i="7049"/>
  <c r="AE512" i="7059"/>
  <c r="AF512" i="7059" s="1"/>
  <c r="AG509" i="7059" s="1"/>
  <c r="AG508" i="7059"/>
  <c r="Y518" i="7059"/>
  <c r="AH508" i="7059" l="1"/>
  <c r="AH509" i="7059"/>
  <c r="AU518" i="7059"/>
  <c r="K520" i="7049" s="1"/>
  <c r="AT518" i="7059"/>
  <c r="AI504" i="7059"/>
  <c r="AC516" i="7059"/>
  <c r="AD516" i="7059" s="1"/>
  <c r="V529" i="7059"/>
  <c r="U530" i="7059" s="1"/>
  <c r="V530" i="7059" s="1"/>
  <c r="AE513" i="7059"/>
  <c r="AF513" i="7059" s="1"/>
  <c r="AG510" i="7059" s="1"/>
  <c r="AH510" i="7059" s="1"/>
  <c r="AI503" i="7059"/>
  <c r="AJ503" i="7059" s="1"/>
  <c r="AA517" i="7059"/>
  <c r="AC517" i="7059" s="1"/>
  <c r="AD517" i="7059" s="1"/>
  <c r="AE517" i="7059" s="1"/>
  <c r="Z662" i="7059"/>
  <c r="AI505" i="7059" l="1"/>
  <c r="AJ505" i="7059" s="1"/>
  <c r="AI506" i="7059"/>
  <c r="V531" i="7059"/>
  <c r="J520" i="7049"/>
  <c r="AA518" i="7059"/>
  <c r="AA519" i="7059" s="1"/>
  <c r="AE516" i="7059"/>
  <c r="AE514" i="7059"/>
  <c r="AF514" i="7059" s="1"/>
  <c r="AJ504" i="7059"/>
  <c r="Z663" i="7059"/>
  <c r="AE515" i="7059"/>
  <c r="AJ506" i="7059" l="1"/>
  <c r="AF515" i="7059"/>
  <c r="AF516" i="7059"/>
  <c r="AF517" i="7059"/>
  <c r="AC518" i="7059"/>
  <c r="AD518" i="7059" s="1"/>
  <c r="AE518" i="7059" s="1"/>
  <c r="AF518" i="7059" s="1"/>
  <c r="V532" i="7059"/>
  <c r="AG512" i="7059"/>
  <c r="AG513" i="7059"/>
  <c r="AG511" i="7059"/>
  <c r="AH511" i="7059" s="1"/>
  <c r="AU519" i="7059"/>
  <c r="K521" i="7049" s="1"/>
  <c r="AC519" i="7059"/>
  <c r="AD519" i="7059" s="1"/>
  <c r="AE519" i="7059" s="1"/>
  <c r="AA520" i="7059"/>
  <c r="Z664" i="7059"/>
  <c r="AG515" i="7059" l="1"/>
  <c r="AG518" i="7059" s="1"/>
  <c r="AF519" i="7059"/>
  <c r="AU520" i="7059"/>
  <c r="K522" i="7049" s="1"/>
  <c r="AC520" i="7059"/>
  <c r="AD520" i="7059" s="1"/>
  <c r="AE520" i="7059" s="1"/>
  <c r="AF520" i="7059" s="1"/>
  <c r="AA521" i="7059"/>
  <c r="AI507" i="7059"/>
  <c r="AJ507" i="7059" s="1"/>
  <c r="AG514" i="7059"/>
  <c r="AH514" i="7059" s="1"/>
  <c r="AH513" i="7059"/>
  <c r="Z665" i="7059"/>
  <c r="AH512" i="7059"/>
  <c r="V533" i="7059"/>
  <c r="Y523" i="7059"/>
  <c r="AG516" i="7059"/>
  <c r="AH516" i="7059" l="1"/>
  <c r="AT523" i="7059"/>
  <c r="AI510" i="7059"/>
  <c r="AU521" i="7059"/>
  <c r="K523" i="7049" s="1"/>
  <c r="AC521" i="7059"/>
  <c r="AD521" i="7059" s="1"/>
  <c r="AE521" i="7059" s="1"/>
  <c r="AF521" i="7059" s="1"/>
  <c r="AG521" i="7059" s="1"/>
  <c r="AA522" i="7059"/>
  <c r="Z666" i="7059"/>
  <c r="AG517" i="7059"/>
  <c r="AH517" i="7059" s="1"/>
  <c r="AG519" i="7059"/>
  <c r="V534" i="7059"/>
  <c r="AL503" i="7059"/>
  <c r="AM503" i="7059" s="1"/>
  <c r="AI508" i="7059"/>
  <c r="AJ508" i="7059" s="1"/>
  <c r="AI509" i="7059"/>
  <c r="Y525" i="7059"/>
  <c r="Y524" i="7059"/>
  <c r="AH515" i="7059"/>
  <c r="AI511" i="7059" s="1"/>
  <c r="AJ511" i="7059" l="1"/>
  <c r="AG520" i="7059"/>
  <c r="AH520" i="7059" s="1"/>
  <c r="AT524" i="7059"/>
  <c r="Z667" i="7059"/>
  <c r="AJ510" i="7059"/>
  <c r="AH519" i="7059"/>
  <c r="AU522" i="7059"/>
  <c r="K524" i="7049" s="1"/>
  <c r="AC522" i="7059"/>
  <c r="AD522" i="7059" s="1"/>
  <c r="AE522" i="7059" s="1"/>
  <c r="AF522" i="7059" s="1"/>
  <c r="AG522" i="7059" s="1"/>
  <c r="AL504" i="7059"/>
  <c r="AM504" i="7059" s="1"/>
  <c r="AT525" i="7059"/>
  <c r="AI512" i="7059"/>
  <c r="J525" i="7049"/>
  <c r="AA523" i="7059"/>
  <c r="AU523" i="7059" s="1"/>
  <c r="K525" i="7049" s="1"/>
  <c r="AJ509" i="7059"/>
  <c r="V535" i="7059"/>
  <c r="AH518" i="7059"/>
  <c r="AI514" i="7059" s="1"/>
  <c r="AI513" i="7059"/>
  <c r="AL507" i="7059" l="1"/>
  <c r="AH521" i="7059"/>
  <c r="AH522" i="7059"/>
  <c r="AJ513" i="7059"/>
  <c r="AI515" i="7059"/>
  <c r="AJ515" i="7059" s="1"/>
  <c r="AJ514" i="7059"/>
  <c r="AC523" i="7059"/>
  <c r="AD523" i="7059" s="1"/>
  <c r="AE523" i="7059" s="1"/>
  <c r="AF523" i="7059" s="1"/>
  <c r="AG523" i="7059" s="1"/>
  <c r="AH523" i="7059" s="1"/>
  <c r="J527" i="7049"/>
  <c r="AL506" i="7059"/>
  <c r="V536" i="7059"/>
  <c r="Y526" i="7059"/>
  <c r="AI517" i="7059"/>
  <c r="J526" i="7049"/>
  <c r="AA524" i="7059"/>
  <c r="AU524" i="7059" s="1"/>
  <c r="K526" i="7049" s="1"/>
  <c r="Z668" i="7059"/>
  <c r="AI518" i="7059"/>
  <c r="AL505" i="7059"/>
  <c r="AM505" i="7059" s="1"/>
  <c r="AJ512" i="7059"/>
  <c r="AI516" i="7059"/>
  <c r="AI521" i="7059" l="1"/>
  <c r="AL510" i="7059"/>
  <c r="AI519" i="7059"/>
  <c r="AI523" i="7059" s="1"/>
  <c r="AL511" i="7059"/>
  <c r="AL508" i="7059"/>
  <c r="AM508" i="7059" s="1"/>
  <c r="AM507" i="7059"/>
  <c r="AL509" i="7059"/>
  <c r="AJ518" i="7059"/>
  <c r="AJ516" i="7059"/>
  <c r="AI520" i="7059"/>
  <c r="AA525" i="7059"/>
  <c r="V537" i="7059"/>
  <c r="Y528" i="7059" s="1"/>
  <c r="Y527" i="7059"/>
  <c r="Z669" i="7059"/>
  <c r="AT526" i="7059"/>
  <c r="AC524" i="7059"/>
  <c r="AD524" i="7059" s="1"/>
  <c r="AE524" i="7059" s="1"/>
  <c r="AF524" i="7059" s="1"/>
  <c r="AG524" i="7059" s="1"/>
  <c r="AH524" i="7059" s="1"/>
  <c r="AI522" i="7059"/>
  <c r="AJ517" i="7059"/>
  <c r="AM506" i="7059"/>
  <c r="AI524" i="7059" l="1"/>
  <c r="AJ524" i="7059" s="1"/>
  <c r="AL512" i="7059"/>
  <c r="AM512" i="7059" s="1"/>
  <c r="AJ519" i="7059"/>
  <c r="AJ520" i="7059"/>
  <c r="AN504" i="7059"/>
  <c r="AM509" i="7059"/>
  <c r="AM511" i="7059"/>
  <c r="AJ522" i="7059"/>
  <c r="AN505" i="7059"/>
  <c r="AM510" i="7059"/>
  <c r="AL513" i="7059"/>
  <c r="AL515" i="7059"/>
  <c r="AT528" i="7059"/>
  <c r="AT527" i="7059"/>
  <c r="AL514" i="7059"/>
  <c r="AN503" i="7059"/>
  <c r="AO503" i="7059" s="1"/>
  <c r="Z670" i="7059"/>
  <c r="AC525" i="7059"/>
  <c r="AD525" i="7059" s="1"/>
  <c r="AE525" i="7059" s="1"/>
  <c r="AF525" i="7059" s="1"/>
  <c r="AG525" i="7059" s="1"/>
  <c r="AH525" i="7059" s="1"/>
  <c r="AI525" i="7059" s="1"/>
  <c r="J528" i="7049"/>
  <c r="AA526" i="7059"/>
  <c r="AC526" i="7059" s="1"/>
  <c r="AD526" i="7059" s="1"/>
  <c r="AE526" i="7059" s="1"/>
  <c r="AJ523" i="7059"/>
  <c r="V538" i="7059"/>
  <c r="AJ521" i="7059"/>
  <c r="AL516" i="7059" l="1"/>
  <c r="AM516" i="7059" s="1"/>
  <c r="AM513" i="7059"/>
  <c r="AJ525" i="7059"/>
  <c r="AN507" i="7059"/>
  <c r="AN510" i="7059" s="1"/>
  <c r="AN508" i="7059"/>
  <c r="AF526" i="7059"/>
  <c r="AG526" i="7059" s="1"/>
  <c r="AH526" i="7059" s="1"/>
  <c r="AI526" i="7059" s="1"/>
  <c r="AJ526" i="7059" s="1"/>
  <c r="AN506" i="7059"/>
  <c r="AO506" i="7059" s="1"/>
  <c r="V539" i="7059"/>
  <c r="Y530" i="7059" s="1"/>
  <c r="Y529" i="7059"/>
  <c r="Z671" i="7059"/>
  <c r="AM515" i="7059"/>
  <c r="AL519" i="7059"/>
  <c r="AL523" i="7059" s="1"/>
  <c r="AM514" i="7059"/>
  <c r="AL518" i="7059"/>
  <c r="J530" i="7049"/>
  <c r="AO505" i="7059"/>
  <c r="J529" i="7049"/>
  <c r="AA527" i="7059"/>
  <c r="AA528" i="7059" s="1"/>
  <c r="AL517" i="7059"/>
  <c r="AO504" i="7059"/>
  <c r="AL520" i="7059" l="1"/>
  <c r="AL524" i="7059" s="1"/>
  <c r="AM517" i="7059"/>
  <c r="AN511" i="7059"/>
  <c r="AN514" i="7059" s="1"/>
  <c r="AO507" i="7059"/>
  <c r="AP505" i="7059" s="1"/>
  <c r="AN509" i="7059"/>
  <c r="AO510" i="7059" s="1"/>
  <c r="AO508" i="7059"/>
  <c r="AP504" i="7059"/>
  <c r="AN513" i="7059"/>
  <c r="AN516" i="7059" s="1"/>
  <c r="AC528" i="7059"/>
  <c r="AD528" i="7059" s="1"/>
  <c r="AE528" i="7059" s="1"/>
  <c r="AM519" i="7059"/>
  <c r="Z672" i="7059"/>
  <c r="AM518" i="7059"/>
  <c r="AL522" i="7059"/>
  <c r="AL521" i="7059"/>
  <c r="AC527" i="7059"/>
  <c r="AD527" i="7059" s="1"/>
  <c r="AE527" i="7059" s="1"/>
  <c r="AF527" i="7059" s="1"/>
  <c r="AG527" i="7059" s="1"/>
  <c r="AH527" i="7059" s="1"/>
  <c r="AI527" i="7059" s="1"/>
  <c r="AJ527" i="7059" s="1"/>
  <c r="AL527" i="7059" s="1"/>
  <c r="AP503" i="7059"/>
  <c r="AQ503" i="7059" s="1"/>
  <c r="AT529" i="7059"/>
  <c r="AT530" i="7059"/>
  <c r="V540" i="7059"/>
  <c r="AM520" i="7059" l="1"/>
  <c r="AN512" i="7059"/>
  <c r="AO512" i="7059" s="1"/>
  <c r="AO511" i="7059"/>
  <c r="AP506" i="7059"/>
  <c r="AQ506" i="7059" s="1"/>
  <c r="AQ505" i="7059"/>
  <c r="AO509" i="7059"/>
  <c r="AP507" i="7059" s="1"/>
  <c r="AM524" i="7059"/>
  <c r="U541" i="7059"/>
  <c r="Y531" i="7059"/>
  <c r="AA529" i="7059"/>
  <c r="AC529" i="7059" s="1"/>
  <c r="AD529" i="7059" s="1"/>
  <c r="AE529" i="7059" s="1"/>
  <c r="AF529" i="7059" s="1"/>
  <c r="AG529" i="7059" s="1"/>
  <c r="J531" i="7049"/>
  <c r="Z673" i="7059"/>
  <c r="AQ504" i="7059"/>
  <c r="AM522" i="7059"/>
  <c r="AL526" i="7059"/>
  <c r="AM523" i="7059"/>
  <c r="AN519" i="7059"/>
  <c r="AF528" i="7059"/>
  <c r="AG528" i="7059" s="1"/>
  <c r="AH528" i="7059" s="1"/>
  <c r="AI528" i="7059" s="1"/>
  <c r="AJ528" i="7059" s="1"/>
  <c r="AL528" i="7059" s="1"/>
  <c r="J532" i="7049"/>
  <c r="AM521" i="7059"/>
  <c r="AL525" i="7059"/>
  <c r="AM525" i="7059" s="1"/>
  <c r="AN517" i="7059"/>
  <c r="AP509" i="7059" l="1"/>
  <c r="AR504" i="7059"/>
  <c r="AS504" i="7059" s="1"/>
  <c r="AB501" i="7055" s="1"/>
  <c r="AO514" i="7059"/>
  <c r="AP508" i="7059"/>
  <c r="AO513" i="7059"/>
  <c r="AP511" i="7059" s="1"/>
  <c r="AN515" i="7059"/>
  <c r="AO515" i="7059" s="1"/>
  <c r="AQ507" i="7059"/>
  <c r="AR506" i="7059" s="1"/>
  <c r="AS506" i="7059" s="1"/>
  <c r="I508" i="7049" s="1"/>
  <c r="AP510" i="7059"/>
  <c r="AR505" i="7059"/>
  <c r="AS505" i="7059" s="1"/>
  <c r="AB502" i="7055" s="1"/>
  <c r="AA530" i="7059"/>
  <c r="AC530" i="7059" s="1"/>
  <c r="AD530" i="7059" s="1"/>
  <c r="AE530" i="7059" s="1"/>
  <c r="AF530" i="7059" s="1"/>
  <c r="AG530" i="7059" s="1"/>
  <c r="AH530" i="7059" s="1"/>
  <c r="AI530" i="7059" s="1"/>
  <c r="AM528" i="7059"/>
  <c r="AN522" i="7059"/>
  <c r="AN525" i="7059" s="1"/>
  <c r="AM526" i="7059"/>
  <c r="AN520" i="7059"/>
  <c r="AN523" i="7059" s="1"/>
  <c r="AH529" i="7059"/>
  <c r="AI529" i="7059" s="1"/>
  <c r="AJ529" i="7059" s="1"/>
  <c r="AL529" i="7059" s="1"/>
  <c r="AM529" i="7059" s="1"/>
  <c r="V541" i="7059"/>
  <c r="U542" i="7059" s="1"/>
  <c r="AU506" i="7059"/>
  <c r="K508" i="7049" s="1"/>
  <c r="AM527" i="7059"/>
  <c r="AR503" i="7059"/>
  <c r="AS503" i="7059" s="1"/>
  <c r="Z674" i="7059"/>
  <c r="AP512" i="7059"/>
  <c r="AU504" i="7059"/>
  <c r="K506" i="7049" s="1"/>
  <c r="AT531" i="7059"/>
  <c r="AQ511" i="7059" l="1"/>
  <c r="AR511" i="7059" s="1"/>
  <c r="AS511" i="7059" s="1"/>
  <c r="I513" i="7049" s="1"/>
  <c r="AQ509" i="7059"/>
  <c r="AQ508" i="7059"/>
  <c r="I506" i="7049"/>
  <c r="AO516" i="7059"/>
  <c r="AP516" i="7059" s="1"/>
  <c r="AQ512" i="7059"/>
  <c r="AP513" i="7059"/>
  <c r="AQ513" i="7059" s="1"/>
  <c r="AN518" i="7059"/>
  <c r="AO518" i="7059" s="1"/>
  <c r="AP518" i="7059" s="1"/>
  <c r="AO517" i="7059"/>
  <c r="AP517" i="7059" s="1"/>
  <c r="AQ517" i="7059" s="1"/>
  <c r="AR517" i="7059" s="1"/>
  <c r="AS517" i="7059" s="1"/>
  <c r="AB514" i="7055" s="1"/>
  <c r="AJ530" i="7059"/>
  <c r="AL530" i="7059" s="1"/>
  <c r="AM530" i="7059" s="1"/>
  <c r="I507" i="7049"/>
  <c r="AQ510" i="7059"/>
  <c r="AB503" i="7055"/>
  <c r="AU505" i="7059"/>
  <c r="K507" i="7049" s="1"/>
  <c r="AP515" i="7059"/>
  <c r="AN528" i="7059"/>
  <c r="AU511" i="7059"/>
  <c r="K513" i="7049" s="1"/>
  <c r="I505" i="7049"/>
  <c r="AB500" i="7055"/>
  <c r="AC501" i="7055" s="1"/>
  <c r="AC502" i="7055" s="1"/>
  <c r="AC503" i="7055" s="1"/>
  <c r="AU503" i="7059"/>
  <c r="K505" i="7049" s="1"/>
  <c r="V542" i="7059"/>
  <c r="U543" i="7059" s="1"/>
  <c r="Z675" i="7059"/>
  <c r="Y541" i="7059"/>
  <c r="Y532" i="7059"/>
  <c r="AU508" i="7059"/>
  <c r="K510" i="7049" s="1"/>
  <c r="AP514" i="7059"/>
  <c r="J533" i="7049"/>
  <c r="AA531" i="7059"/>
  <c r="AU507" i="7059"/>
  <c r="K509" i="7049" s="1"/>
  <c r="AU509" i="7059"/>
  <c r="K511" i="7049" s="1"/>
  <c r="AN526" i="7059"/>
  <c r="AR508" i="7059" l="1"/>
  <c r="AS508" i="7059" s="1"/>
  <c r="I510" i="7049" s="1"/>
  <c r="AR509" i="7059"/>
  <c r="AS509" i="7059" s="1"/>
  <c r="I511" i="7049" s="1"/>
  <c r="AR507" i="7059"/>
  <c r="AS507" i="7059" s="1"/>
  <c r="AQ516" i="7059"/>
  <c r="AR516" i="7059" s="1"/>
  <c r="AS516" i="7059" s="1"/>
  <c r="AB513" i="7055" s="1"/>
  <c r="AQ514" i="7059"/>
  <c r="AQ518" i="7059"/>
  <c r="AR518" i="7059" s="1"/>
  <c r="AS518" i="7059" s="1"/>
  <c r="AB515" i="7055" s="1"/>
  <c r="AB508" i="7055"/>
  <c r="I519" i="7049"/>
  <c r="AO520" i="7059"/>
  <c r="AP520" i="7059" s="1"/>
  <c r="AR510" i="7059"/>
  <c r="AS510" i="7059" s="1"/>
  <c r="AB507" i="7055" s="1"/>
  <c r="AN521" i="7059"/>
  <c r="AN524" i="7059" s="1"/>
  <c r="AN527" i="7059" s="1"/>
  <c r="AO527" i="7059" s="1"/>
  <c r="AP527" i="7059" s="1"/>
  <c r="AO519" i="7059"/>
  <c r="AP519" i="7059" s="1"/>
  <c r="AQ519" i="7059" s="1"/>
  <c r="AR519" i="7059" s="1"/>
  <c r="AS519" i="7059" s="1"/>
  <c r="AB516" i="7055" s="1"/>
  <c r="AC504" i="7055"/>
  <c r="AU510" i="7059"/>
  <c r="K512" i="7049" s="1"/>
  <c r="Y542" i="7059"/>
  <c r="AQ515" i="7059"/>
  <c r="AR515" i="7059" s="1"/>
  <c r="AS515" i="7059" s="1"/>
  <c r="AT541" i="7059"/>
  <c r="Z676" i="7059"/>
  <c r="V543" i="7059"/>
  <c r="U544" i="7059" s="1"/>
  <c r="AT532" i="7059"/>
  <c r="AR513" i="7059"/>
  <c r="AS513" i="7059" s="1"/>
  <c r="AN529" i="7059"/>
  <c r="Y533" i="7059"/>
  <c r="AR512" i="7059"/>
  <c r="AS512" i="7059" s="1"/>
  <c r="AB505" i="7055" l="1"/>
  <c r="I518" i="7049"/>
  <c r="AB506" i="7055"/>
  <c r="AB504" i="7055"/>
  <c r="AC505" i="7055" s="1"/>
  <c r="I509" i="7049"/>
  <c r="AO524" i="7059"/>
  <c r="AP524" i="7059" s="1"/>
  <c r="I520" i="7049"/>
  <c r="AC515" i="7055"/>
  <c r="AQ520" i="7059"/>
  <c r="AR520" i="7059" s="1"/>
  <c r="AS520" i="7059" s="1"/>
  <c r="AB517" i="7055" s="1"/>
  <c r="AO522" i="7059"/>
  <c r="AP522" i="7059" s="1"/>
  <c r="AO521" i="7059"/>
  <c r="AP521" i="7059" s="1"/>
  <c r="AQ521" i="7059" s="1"/>
  <c r="AR521" i="7059" s="1"/>
  <c r="AS521" i="7059" s="1"/>
  <c r="AB518" i="7055" s="1"/>
  <c r="AO528" i="7059"/>
  <c r="AP528" i="7059" s="1"/>
  <c r="AO529" i="7059"/>
  <c r="AP529" i="7059" s="1"/>
  <c r="I512" i="7049"/>
  <c r="AN530" i="7059"/>
  <c r="AO530" i="7059" s="1"/>
  <c r="AP530" i="7059" s="1"/>
  <c r="AO525" i="7059"/>
  <c r="AP525" i="7059" s="1"/>
  <c r="AO526" i="7059"/>
  <c r="AP526" i="7059" s="1"/>
  <c r="AQ527" i="7059" s="1"/>
  <c r="AR527" i="7059" s="1"/>
  <c r="AS527" i="7059" s="1"/>
  <c r="AO523" i="7059"/>
  <c r="AP523" i="7059" s="1"/>
  <c r="AC516" i="7055"/>
  <c r="I521" i="7049"/>
  <c r="AU526" i="7059"/>
  <c r="K528" i="7049" s="1"/>
  <c r="AT533" i="7059"/>
  <c r="J534" i="7049"/>
  <c r="AA532" i="7059"/>
  <c r="V544" i="7059"/>
  <c r="J543" i="7049"/>
  <c r="Y543" i="7059"/>
  <c r="Y534" i="7059"/>
  <c r="AB510" i="7055"/>
  <c r="I515" i="7049"/>
  <c r="AU513" i="7059"/>
  <c r="K515" i="7049" s="1"/>
  <c r="I514" i="7049"/>
  <c r="AB509" i="7055"/>
  <c r="AU512" i="7059"/>
  <c r="K514" i="7049" s="1"/>
  <c r="I517" i="7049"/>
  <c r="AB512" i="7055"/>
  <c r="AU515" i="7059"/>
  <c r="K517" i="7049" s="1"/>
  <c r="AT542" i="7059"/>
  <c r="AU527" i="7059"/>
  <c r="K529" i="7049" s="1"/>
  <c r="Z677" i="7059"/>
  <c r="AR514" i="7059"/>
  <c r="AS514" i="7059" s="1"/>
  <c r="AC506" i="7055" l="1"/>
  <c r="AC507" i="7055"/>
  <c r="AC508" i="7055" s="1"/>
  <c r="AC509" i="7055" s="1"/>
  <c r="AC510" i="7055" s="1"/>
  <c r="AC511" i="7055" s="1"/>
  <c r="I522" i="7049"/>
  <c r="AQ524" i="7059"/>
  <c r="AR524" i="7059" s="1"/>
  <c r="AS524" i="7059" s="1"/>
  <c r="I526" i="7049" s="1"/>
  <c r="AQ526" i="7059"/>
  <c r="AR526" i="7059" s="1"/>
  <c r="AS526" i="7059" s="1"/>
  <c r="AB523" i="7055" s="1"/>
  <c r="AQ529" i="7059"/>
  <c r="AR529" i="7059" s="1"/>
  <c r="AS529" i="7059" s="1"/>
  <c r="I531" i="7049" s="1"/>
  <c r="AQ530" i="7059"/>
  <c r="AR530" i="7059" s="1"/>
  <c r="AS530" i="7059" s="1"/>
  <c r="AB527" i="7055" s="1"/>
  <c r="AC517" i="7055"/>
  <c r="AQ523" i="7059"/>
  <c r="AR523" i="7059" s="1"/>
  <c r="AS523" i="7059" s="1"/>
  <c r="I525" i="7049" s="1"/>
  <c r="AQ522" i="7059"/>
  <c r="AR522" i="7059" s="1"/>
  <c r="AS522" i="7059" s="1"/>
  <c r="AC519" i="7055" s="1"/>
  <c r="I529" i="7049"/>
  <c r="AB524" i="7055"/>
  <c r="AQ528" i="7059"/>
  <c r="AR528" i="7059" s="1"/>
  <c r="AS528" i="7059" s="1"/>
  <c r="AQ525" i="7059"/>
  <c r="AR525" i="7059" s="1"/>
  <c r="AS525" i="7059" s="1"/>
  <c r="I527" i="7049" s="1"/>
  <c r="I523" i="7049"/>
  <c r="AC518" i="7055"/>
  <c r="AU528" i="7059"/>
  <c r="K530" i="7049" s="1"/>
  <c r="Y535" i="7059"/>
  <c r="AT535" i="7059" s="1"/>
  <c r="AU530" i="7059"/>
  <c r="K532" i="7049" s="1"/>
  <c r="AU525" i="7059"/>
  <c r="K527" i="7049" s="1"/>
  <c r="AC531" i="7059"/>
  <c r="AD531" i="7059" s="1"/>
  <c r="I516" i="7049"/>
  <c r="AB511" i="7055"/>
  <c r="AU514" i="7059"/>
  <c r="K516" i="7049" s="1"/>
  <c r="J544" i="7049"/>
  <c r="Y544" i="7059"/>
  <c r="AU529" i="7059"/>
  <c r="K531" i="7049" s="1"/>
  <c r="Z678" i="7059"/>
  <c r="AT534" i="7059"/>
  <c r="AT543" i="7059"/>
  <c r="U545" i="7059"/>
  <c r="AA533" i="7059"/>
  <c r="J535" i="7049"/>
  <c r="AB521" i="7055" l="1"/>
  <c r="AB526" i="7055"/>
  <c r="I532" i="7049"/>
  <c r="I528" i="7049"/>
  <c r="AB522" i="7055"/>
  <c r="AB519" i="7055"/>
  <c r="AC520" i="7055" s="1"/>
  <c r="I524" i="7049"/>
  <c r="AB520" i="7055"/>
  <c r="AB525" i="7055"/>
  <c r="I530" i="7049"/>
  <c r="AC512" i="7055"/>
  <c r="AC513" i="7055" s="1"/>
  <c r="AC514" i="7055" s="1"/>
  <c r="J536" i="7049"/>
  <c r="AA534" i="7059"/>
  <c r="AA535" i="7059" s="1"/>
  <c r="Z679" i="7059"/>
  <c r="J537" i="7049"/>
  <c r="V545" i="7059"/>
  <c r="J545" i="7049"/>
  <c r="AT544" i="7059"/>
  <c r="AC532" i="7059"/>
  <c r="AD532" i="7059" s="1"/>
  <c r="AC521" i="7055" l="1"/>
  <c r="AC522" i="7055" s="1"/>
  <c r="AC523" i="7055" s="1"/>
  <c r="AC524" i="7055" s="1"/>
  <c r="AC525" i="7055" s="1"/>
  <c r="AC526" i="7055" s="1"/>
  <c r="AC527" i="7055" s="1"/>
  <c r="AC528" i="7055" s="1"/>
  <c r="Y545" i="7059"/>
  <c r="Y536" i="7059"/>
  <c r="AC533" i="7059"/>
  <c r="AD533" i="7059" s="1"/>
  <c r="U546" i="7059"/>
  <c r="J546" i="7049"/>
  <c r="Z680" i="7059"/>
  <c r="AC534" i="7059"/>
  <c r="AD534" i="7059" s="1"/>
  <c r="AE532" i="7059" s="1"/>
  <c r="AE531" i="7059" l="1"/>
  <c r="AF531" i="7059" s="1"/>
  <c r="Z681" i="7059"/>
  <c r="V546" i="7059"/>
  <c r="U547" i="7059" s="1"/>
  <c r="AT536" i="7059"/>
  <c r="AT545" i="7059"/>
  <c r="J547" i="7049" l="1"/>
  <c r="Z682" i="7059"/>
  <c r="V547" i="7059"/>
  <c r="U548" i="7059" s="1"/>
  <c r="J538" i="7049"/>
  <c r="AA536" i="7059"/>
  <c r="Y537" i="7059"/>
  <c r="AF532" i="7059"/>
  <c r="Y538" i="7059" l="1"/>
  <c r="AU538" i="7059" s="1"/>
  <c r="K540" i="7049" s="1"/>
  <c r="AC535" i="7059"/>
  <c r="AD535" i="7059" s="1"/>
  <c r="Z683" i="7059"/>
  <c r="AT537" i="7059"/>
  <c r="V548" i="7059"/>
  <c r="U549" i="7059" s="1"/>
  <c r="AT538" i="7059" l="1"/>
  <c r="J540" i="7049" s="1"/>
  <c r="Z684" i="7059"/>
  <c r="Y539" i="7059"/>
  <c r="V549" i="7059"/>
  <c r="U550" i="7059" s="1"/>
  <c r="AA537" i="7059"/>
  <c r="J539" i="7049"/>
  <c r="AE533" i="7059"/>
  <c r="AF533" i="7059" s="1"/>
  <c r="V550" i="7059" l="1"/>
  <c r="AU539" i="7059"/>
  <c r="K541" i="7049" s="1"/>
  <c r="AT539" i="7059"/>
  <c r="AC536" i="7059"/>
  <c r="AD536" i="7059" s="1"/>
  <c r="Y540" i="7059"/>
  <c r="AA538" i="7059"/>
  <c r="Z685" i="7059"/>
  <c r="AU540" i="7059" l="1"/>
  <c r="K542" i="7049" s="1"/>
  <c r="AT540" i="7059"/>
  <c r="AA539" i="7059"/>
  <c r="AC539" i="7059" s="1"/>
  <c r="AD539" i="7059" s="1"/>
  <c r="AE539" i="7059" s="1"/>
  <c r="J541" i="7049"/>
  <c r="Z686" i="7059"/>
  <c r="AE534" i="7059"/>
  <c r="AF534" i="7059" s="1"/>
  <c r="AC538" i="7059"/>
  <c r="AD538" i="7059" s="1"/>
  <c r="AE538" i="7059" s="1"/>
  <c r="AC537" i="7059"/>
  <c r="AD537" i="7059" s="1"/>
  <c r="U551" i="7059"/>
  <c r="AF539" i="7059" l="1"/>
  <c r="AE537" i="7059"/>
  <c r="AF538" i="7059" s="1"/>
  <c r="AE535" i="7059"/>
  <c r="AF535" i="7059" s="1"/>
  <c r="AG531" i="7059"/>
  <c r="AH531" i="7059" s="1"/>
  <c r="V551" i="7059"/>
  <c r="U552" i="7059" s="1"/>
  <c r="Z687" i="7059"/>
  <c r="J542" i="7049"/>
  <c r="AA540" i="7059"/>
  <c r="AA541" i="7059" s="1"/>
  <c r="AE536" i="7059"/>
  <c r="AF536" i="7059" l="1"/>
  <c r="V552" i="7059"/>
  <c r="AG532" i="7059"/>
  <c r="AH532" i="7059" s="1"/>
  <c r="AG533" i="7059"/>
  <c r="Z688" i="7059"/>
  <c r="AF537" i="7059"/>
  <c r="AU541" i="7059"/>
  <c r="K543" i="7049" s="1"/>
  <c r="AC541" i="7059"/>
  <c r="AD541" i="7059" s="1"/>
  <c r="AE541" i="7059" s="1"/>
  <c r="AA542" i="7059"/>
  <c r="AC540" i="7059"/>
  <c r="AD540" i="7059" s="1"/>
  <c r="AE540" i="7059" s="1"/>
  <c r="AF540" i="7059" s="1"/>
  <c r="AF541" i="7059" l="1"/>
  <c r="AG535" i="7059"/>
  <c r="Z689" i="7059"/>
  <c r="AH533" i="7059"/>
  <c r="AG534" i="7059"/>
  <c r="AH534" i="7059" s="1"/>
  <c r="AU542" i="7059"/>
  <c r="K544" i="7049" s="1"/>
  <c r="AC542" i="7059"/>
  <c r="AD542" i="7059" s="1"/>
  <c r="AE542" i="7059" s="1"/>
  <c r="AF542" i="7059" s="1"/>
  <c r="AA543" i="7059"/>
  <c r="AG536" i="7059"/>
  <c r="U553" i="7059"/>
  <c r="V553" i="7059" l="1"/>
  <c r="Z690" i="7059"/>
  <c r="AH536" i="7059"/>
  <c r="AG539" i="7059"/>
  <c r="AG542" i="7059" s="1"/>
  <c r="AH535" i="7059"/>
  <c r="AG538" i="7059"/>
  <c r="AU543" i="7059"/>
  <c r="K545" i="7049" s="1"/>
  <c r="AC543" i="7059"/>
  <c r="AD543" i="7059" s="1"/>
  <c r="AE543" i="7059" s="1"/>
  <c r="AF543" i="7059" s="1"/>
  <c r="AA544" i="7059"/>
  <c r="AG537" i="7059"/>
  <c r="AU544" i="7059" l="1"/>
  <c r="K546" i="7049" s="1"/>
  <c r="AC544" i="7059"/>
  <c r="AD544" i="7059" s="1"/>
  <c r="AE544" i="7059" s="1"/>
  <c r="AF544" i="7059" s="1"/>
  <c r="AA545" i="7059"/>
  <c r="AH538" i="7059"/>
  <c r="AG541" i="7059"/>
  <c r="AI531" i="7059"/>
  <c r="AJ531" i="7059" s="1"/>
  <c r="Z691" i="7059"/>
  <c r="AH539" i="7059"/>
  <c r="AH537" i="7059"/>
  <c r="AG540" i="7059"/>
  <c r="AH540" i="7059" s="1"/>
  <c r="AI532" i="7059"/>
  <c r="U554" i="7059"/>
  <c r="AJ532" i="7059" l="1"/>
  <c r="AG544" i="7059"/>
  <c r="Z692" i="7059"/>
  <c r="AI534" i="7059"/>
  <c r="V554" i="7059"/>
  <c r="U555" i="7059" s="1"/>
  <c r="AI533" i="7059"/>
  <c r="AJ533" i="7059" s="1"/>
  <c r="AU545" i="7059"/>
  <c r="K547" i="7049" s="1"/>
  <c r="AC545" i="7059"/>
  <c r="AD545" i="7059" s="1"/>
  <c r="AE545" i="7059" s="1"/>
  <c r="AF545" i="7059" s="1"/>
  <c r="AG545" i="7059" s="1"/>
  <c r="AH542" i="7059"/>
  <c r="AG543" i="7059"/>
  <c r="AH543" i="7059" s="1"/>
  <c r="AI535" i="7059"/>
  <c r="AI536" i="7059"/>
  <c r="AH541" i="7059"/>
  <c r="AJ536" i="7059" l="1"/>
  <c r="AJ535" i="7059"/>
  <c r="V555" i="7059"/>
  <c r="U556" i="7059" s="1"/>
  <c r="Z693" i="7059"/>
  <c r="AJ534" i="7059"/>
  <c r="AL532" i="7059" s="1"/>
  <c r="AI539" i="7059"/>
  <c r="AH544" i="7059"/>
  <c r="AH545" i="7059"/>
  <c r="AI537" i="7059"/>
  <c r="AJ537" i="7059" s="1"/>
  <c r="AI538" i="7059"/>
  <c r="AI540" i="7059"/>
  <c r="AL531" i="7059" l="1"/>
  <c r="AM531" i="7059" s="1"/>
  <c r="Z694" i="7059"/>
  <c r="AJ539" i="7059"/>
  <c r="V556" i="7059"/>
  <c r="Y546" i="7059"/>
  <c r="AI544" i="7059"/>
  <c r="AI543" i="7059"/>
  <c r="AI541" i="7059"/>
  <c r="AJ541" i="7059" s="1"/>
  <c r="AJ540" i="7059"/>
  <c r="AJ538" i="7059"/>
  <c r="AL533" i="7059"/>
  <c r="AI542" i="7059"/>
  <c r="AM533" i="7059" l="1"/>
  <c r="AL535" i="7059"/>
  <c r="AL539" i="7059" s="1"/>
  <c r="AM532" i="7059"/>
  <c r="AL536" i="7059"/>
  <c r="AL540" i="7059" s="1"/>
  <c r="AJ542" i="7059"/>
  <c r="AI545" i="7059"/>
  <c r="AJ545" i="7059" s="1"/>
  <c r="AJ544" i="7059"/>
  <c r="Y547" i="7059"/>
  <c r="Z695" i="7059"/>
  <c r="AJ543" i="7059"/>
  <c r="AT546" i="7059"/>
  <c r="AL537" i="7059"/>
  <c r="AL534" i="7059"/>
  <c r="AM534" i="7059" s="1"/>
  <c r="U557" i="7059"/>
  <c r="AL544" i="7059" l="1"/>
  <c r="AM537" i="7059"/>
  <c r="V557" i="7059"/>
  <c r="U558" i="7059" s="1"/>
  <c r="AN531" i="7059"/>
  <c r="AO531" i="7059" s="1"/>
  <c r="AL543" i="7059"/>
  <c r="Z696" i="7059"/>
  <c r="AL541" i="7059"/>
  <c r="AL545" i="7059" s="1"/>
  <c r="AT547" i="7059"/>
  <c r="AL538" i="7059"/>
  <c r="J548" i="7049"/>
  <c r="AA546" i="7059"/>
  <c r="AU546" i="7059" s="1"/>
  <c r="K548" i="7049" s="1"/>
  <c r="AM535" i="7059"/>
  <c r="AM536" i="7059"/>
  <c r="J549" i="7049" l="1"/>
  <c r="AA547" i="7059"/>
  <c r="AU547" i="7059" s="1"/>
  <c r="K549" i="7049" s="1"/>
  <c r="AN532" i="7059"/>
  <c r="AO532" i="7059" s="1"/>
  <c r="AN534" i="7059"/>
  <c r="AM541" i="7059"/>
  <c r="Z697" i="7059"/>
  <c r="V558" i="7059"/>
  <c r="U559" i="7059" s="1"/>
  <c r="AM538" i="7059"/>
  <c r="AL542" i="7059"/>
  <c r="AM539" i="7059"/>
  <c r="AN533" i="7059"/>
  <c r="AC546" i="7059"/>
  <c r="AD546" i="7059" s="1"/>
  <c r="AE546" i="7059" s="1"/>
  <c r="AF546" i="7059" s="1"/>
  <c r="AG546" i="7059" s="1"/>
  <c r="AH546" i="7059" s="1"/>
  <c r="AI546" i="7059" s="1"/>
  <c r="AJ546" i="7059" s="1"/>
  <c r="AM540" i="7059"/>
  <c r="Y548" i="7059"/>
  <c r="Y549" i="7059"/>
  <c r="AL546" i="7059" l="1"/>
  <c r="AM546" i="7059" s="1"/>
  <c r="AC547" i="7059"/>
  <c r="AD547" i="7059" s="1"/>
  <c r="AE547" i="7059" s="1"/>
  <c r="AF547" i="7059" s="1"/>
  <c r="AG547" i="7059" s="1"/>
  <c r="AH547" i="7059" s="1"/>
  <c r="AI547" i="7059" s="1"/>
  <c r="AJ547" i="7059" s="1"/>
  <c r="AL547" i="7059" s="1"/>
  <c r="AM547" i="7059" s="1"/>
  <c r="V559" i="7059"/>
  <c r="U560" i="7059" s="1"/>
  <c r="AO534" i="7059"/>
  <c r="AN537" i="7059"/>
  <c r="AN540" i="7059" s="1"/>
  <c r="AT548" i="7059"/>
  <c r="AM542" i="7059"/>
  <c r="AM544" i="7059"/>
  <c r="AO533" i="7059"/>
  <c r="Z698" i="7059"/>
  <c r="AN535" i="7059"/>
  <c r="AO535" i="7059" s="1"/>
  <c r="AT549" i="7059"/>
  <c r="AM543" i="7059"/>
  <c r="AN536" i="7059"/>
  <c r="AM545" i="7059"/>
  <c r="AP532" i="7059" l="1"/>
  <c r="V560" i="7059"/>
  <c r="U561" i="7059" s="1"/>
  <c r="J551" i="7049"/>
  <c r="AO536" i="7059"/>
  <c r="AP534" i="7059" s="1"/>
  <c r="AN538" i="7059"/>
  <c r="Z699" i="7059"/>
  <c r="AN539" i="7059"/>
  <c r="Y550" i="7059"/>
  <c r="AN543" i="7059"/>
  <c r="AP533" i="7059"/>
  <c r="AP531" i="7059"/>
  <c r="AQ531" i="7059" s="1"/>
  <c r="AA548" i="7059"/>
  <c r="J550" i="7049"/>
  <c r="AO537" i="7059"/>
  <c r="Y551" i="7059" l="1"/>
  <c r="AT551" i="7059" s="1"/>
  <c r="AQ533" i="7059"/>
  <c r="AO539" i="7059"/>
  <c r="AP539" i="7059" s="1"/>
  <c r="AQ534" i="7059"/>
  <c r="AO538" i="7059"/>
  <c r="AP538" i="7059" s="1"/>
  <c r="AN541" i="7059"/>
  <c r="V561" i="7059"/>
  <c r="U562" i="7059" s="1"/>
  <c r="AC548" i="7059"/>
  <c r="AD548" i="7059" s="1"/>
  <c r="AE548" i="7059" s="1"/>
  <c r="AF548" i="7059" s="1"/>
  <c r="AG548" i="7059" s="1"/>
  <c r="AH548" i="7059" s="1"/>
  <c r="AI548" i="7059" s="1"/>
  <c r="AJ548" i="7059" s="1"/>
  <c r="AL548" i="7059" s="1"/>
  <c r="AM548" i="7059" s="1"/>
  <c r="AT550" i="7059"/>
  <c r="AP535" i="7059"/>
  <c r="AQ535" i="7059" s="1"/>
  <c r="AQ532" i="7059"/>
  <c r="AR532" i="7059" s="1"/>
  <c r="AS532" i="7059" s="1"/>
  <c r="AP536" i="7059"/>
  <c r="AN546" i="7059"/>
  <c r="Z700" i="7059"/>
  <c r="AA549" i="7059"/>
  <c r="AN542" i="7059"/>
  <c r="AO540" i="7059"/>
  <c r="AP540" i="7059" s="1"/>
  <c r="AQ540" i="7059" l="1"/>
  <c r="AR540" i="7059" s="1"/>
  <c r="AS540" i="7059" s="1"/>
  <c r="AB537" i="7055" s="1"/>
  <c r="AO543" i="7059"/>
  <c r="AP543" i="7059" s="1"/>
  <c r="AR533" i="7059"/>
  <c r="AS533" i="7059" s="1"/>
  <c r="AU533" i="7059" s="1"/>
  <c r="K535" i="7049" s="1"/>
  <c r="Z701" i="7059"/>
  <c r="V562" i="7059"/>
  <c r="Y553" i="7059" s="1"/>
  <c r="AO541" i="7059"/>
  <c r="AP541" i="7059" s="1"/>
  <c r="AQ541" i="7059" s="1"/>
  <c r="AR541" i="7059" s="1"/>
  <c r="AS541" i="7059" s="1"/>
  <c r="AN544" i="7059"/>
  <c r="J553" i="7049"/>
  <c r="AQ536" i="7059"/>
  <c r="AR535" i="7059" s="1"/>
  <c r="AS535" i="7059" s="1"/>
  <c r="Y552" i="7059"/>
  <c r="AO542" i="7059"/>
  <c r="AP542" i="7059" s="1"/>
  <c r="AN545" i="7059"/>
  <c r="AC549" i="7059"/>
  <c r="AD549" i="7059" s="1"/>
  <c r="AE549" i="7059" s="1"/>
  <c r="AF549" i="7059" s="1"/>
  <c r="AG549" i="7059" s="1"/>
  <c r="AH549" i="7059" s="1"/>
  <c r="AI549" i="7059" s="1"/>
  <c r="AJ549" i="7059" s="1"/>
  <c r="AL549" i="7059" s="1"/>
  <c r="AM549" i="7059" s="1"/>
  <c r="AN549" i="7059" s="1"/>
  <c r="AB529" i="7055"/>
  <c r="I534" i="7049"/>
  <c r="AU532" i="7059"/>
  <c r="K534" i="7049" s="1"/>
  <c r="AR531" i="7059"/>
  <c r="AS531" i="7059" s="1"/>
  <c r="AQ539" i="7059"/>
  <c r="AR539" i="7059" s="1"/>
  <c r="AS539" i="7059" s="1"/>
  <c r="AA550" i="7059"/>
  <c r="J552" i="7049"/>
  <c r="AP537" i="7059"/>
  <c r="AQ537" i="7059" s="1"/>
  <c r="AR534" i="7059"/>
  <c r="AS534" i="7059" s="1"/>
  <c r="I542" i="7049" l="1"/>
  <c r="I535" i="7049"/>
  <c r="AB530" i="7055"/>
  <c r="AO545" i="7059"/>
  <c r="AP545" i="7059" s="1"/>
  <c r="AQ542" i="7059"/>
  <c r="AR542" i="7059" s="1"/>
  <c r="AS542" i="7059" s="1"/>
  <c r="AB539" i="7055" s="1"/>
  <c r="AN548" i="7059"/>
  <c r="AO546" i="7059"/>
  <c r="AP546" i="7059" s="1"/>
  <c r="AT552" i="7059"/>
  <c r="I536" i="7049"/>
  <c r="AB531" i="7055"/>
  <c r="AU534" i="7059"/>
  <c r="K536" i="7049" s="1"/>
  <c r="AC550" i="7059"/>
  <c r="AD550" i="7059" s="1"/>
  <c r="AE550" i="7059" s="1"/>
  <c r="AF550" i="7059" s="1"/>
  <c r="AG550" i="7059" s="1"/>
  <c r="AH550" i="7059" s="1"/>
  <c r="AI550" i="7059" s="1"/>
  <c r="AJ550" i="7059" s="1"/>
  <c r="AL550" i="7059" s="1"/>
  <c r="AM550" i="7059" s="1"/>
  <c r="AQ538" i="7059"/>
  <c r="AR538" i="7059" s="1"/>
  <c r="AS538" i="7059" s="1"/>
  <c r="AA551" i="7059"/>
  <c r="AO544" i="7059"/>
  <c r="AP544" i="7059" s="1"/>
  <c r="AQ544" i="7059" s="1"/>
  <c r="AR544" i="7059" s="1"/>
  <c r="AS544" i="7059" s="1"/>
  <c r="AN547" i="7059"/>
  <c r="AO547" i="7059" s="1"/>
  <c r="AP547" i="7059" s="1"/>
  <c r="I537" i="7049"/>
  <c r="AB532" i="7055"/>
  <c r="AU535" i="7059"/>
  <c r="K537" i="7049" s="1"/>
  <c r="AB538" i="7055"/>
  <c r="I543" i="7049"/>
  <c r="AC538" i="7055"/>
  <c r="Z702" i="7059"/>
  <c r="I533" i="7049"/>
  <c r="AB528" i="7055"/>
  <c r="AC529" i="7055" s="1"/>
  <c r="AC530" i="7055" s="1"/>
  <c r="AU531" i="7059"/>
  <c r="K533" i="7049" s="1"/>
  <c r="I541" i="7049"/>
  <c r="AB536" i="7055"/>
  <c r="I544" i="7049"/>
  <c r="AT553" i="7059"/>
  <c r="AR536" i="7059"/>
  <c r="AS536" i="7059" s="1"/>
  <c r="U563" i="7059"/>
  <c r="AQ543" i="7059"/>
  <c r="AR543" i="7059" s="1"/>
  <c r="AS543" i="7059" s="1"/>
  <c r="AC531" i="7055" l="1"/>
  <c r="AC532" i="7055" s="1"/>
  <c r="AC533" i="7055" s="1"/>
  <c r="AQ546" i="7059"/>
  <c r="AR546" i="7059" s="1"/>
  <c r="AS546" i="7059" s="1"/>
  <c r="I548" i="7049" s="1"/>
  <c r="AC539" i="7055"/>
  <c r="AQ545" i="7059"/>
  <c r="AR545" i="7059" s="1"/>
  <c r="AS545" i="7059" s="1"/>
  <c r="I547" i="7049" s="1"/>
  <c r="AQ547" i="7059"/>
  <c r="AR547" i="7059" s="1"/>
  <c r="AS547" i="7059" s="1"/>
  <c r="I549" i="7049" s="1"/>
  <c r="AN550" i="7059"/>
  <c r="AO550" i="7059" s="1"/>
  <c r="AP550" i="7059" s="1"/>
  <c r="AR537" i="7059"/>
  <c r="AS537" i="7059" s="1"/>
  <c r="AB534" i="7055" s="1"/>
  <c r="AC551" i="7059"/>
  <c r="AD551" i="7059" s="1"/>
  <c r="AE551" i="7059" s="1"/>
  <c r="AF551" i="7059" s="1"/>
  <c r="AG551" i="7059" s="1"/>
  <c r="AH551" i="7059" s="1"/>
  <c r="AI551" i="7059" s="1"/>
  <c r="AJ551" i="7059" s="1"/>
  <c r="AL551" i="7059" s="1"/>
  <c r="AM551" i="7059" s="1"/>
  <c r="AN551" i="7059" s="1"/>
  <c r="AA552" i="7059"/>
  <c r="AC552" i="7059" s="1"/>
  <c r="AD552" i="7059" s="1"/>
  <c r="AE552" i="7059" s="1"/>
  <c r="J554" i="7049"/>
  <c r="Z703" i="7059"/>
  <c r="I545" i="7049"/>
  <c r="AB540" i="7055"/>
  <c r="AC540" i="7055"/>
  <c r="AO548" i="7059"/>
  <c r="AP548" i="7059" s="1"/>
  <c r="AQ548" i="7059" s="1"/>
  <c r="AR548" i="7059" s="1"/>
  <c r="AS548" i="7059" s="1"/>
  <c r="I540" i="7049"/>
  <c r="AB535" i="7055"/>
  <c r="V563" i="7059"/>
  <c r="U564" i="7059" s="1"/>
  <c r="J555" i="7049"/>
  <c r="I538" i="7049"/>
  <c r="AB533" i="7055"/>
  <c r="AU536" i="7059"/>
  <c r="K538" i="7049" s="1"/>
  <c r="I546" i="7049"/>
  <c r="AB541" i="7055"/>
  <c r="AC541" i="7055"/>
  <c r="AO549" i="7059"/>
  <c r="AP549" i="7059" s="1"/>
  <c r="AC542" i="7055" l="1"/>
  <c r="AB543" i="7055"/>
  <c r="AB542" i="7055"/>
  <c r="AF552" i="7059"/>
  <c r="AG552" i="7059" s="1"/>
  <c r="AH552" i="7059" s="1"/>
  <c r="AI552" i="7059" s="1"/>
  <c r="AJ552" i="7059" s="1"/>
  <c r="AL552" i="7059" s="1"/>
  <c r="AM552" i="7059" s="1"/>
  <c r="AN552" i="7059" s="1"/>
  <c r="AO552" i="7059" s="1"/>
  <c r="AP552" i="7059" s="1"/>
  <c r="AB544" i="7055"/>
  <c r="AO551" i="7059"/>
  <c r="AP551" i="7059" s="1"/>
  <c r="AQ551" i="7059" s="1"/>
  <c r="AR551" i="7059" s="1"/>
  <c r="AS551" i="7059" s="1"/>
  <c r="I553" i="7049" s="1"/>
  <c r="AU537" i="7059"/>
  <c r="K539" i="7049" s="1"/>
  <c r="AQ549" i="7059"/>
  <c r="AR549" i="7059" s="1"/>
  <c r="AS549" i="7059" s="1"/>
  <c r="I551" i="7049" s="1"/>
  <c r="AA553" i="7059"/>
  <c r="AC553" i="7059" s="1"/>
  <c r="AD553" i="7059" s="1"/>
  <c r="AE553" i="7059" s="1"/>
  <c r="AF553" i="7059" s="1"/>
  <c r="AG553" i="7059" s="1"/>
  <c r="I539" i="7049"/>
  <c r="AC534" i="7055"/>
  <c r="AC535" i="7055" s="1"/>
  <c r="AC536" i="7055" s="1"/>
  <c r="AC537" i="7055" s="1"/>
  <c r="V564" i="7059"/>
  <c r="U565" i="7059" s="1"/>
  <c r="Y554" i="7059"/>
  <c r="AU549" i="7059"/>
  <c r="K551" i="7049" s="1"/>
  <c r="AQ550" i="7059"/>
  <c r="AR550" i="7059" s="1"/>
  <c r="AS550" i="7059" s="1"/>
  <c r="AB545" i="7055"/>
  <c r="I550" i="7049"/>
  <c r="AU548" i="7059"/>
  <c r="K550" i="7049" s="1"/>
  <c r="Z704" i="7059"/>
  <c r="AC543" i="7055" l="1"/>
  <c r="AC544" i="7055" s="1"/>
  <c r="AC545" i="7055" s="1"/>
  <c r="AC546" i="7055" s="1"/>
  <c r="AH553" i="7059"/>
  <c r="AI553" i="7059" s="1"/>
  <c r="AJ553" i="7059" s="1"/>
  <c r="AL553" i="7059" s="1"/>
  <c r="AM553" i="7059" s="1"/>
  <c r="AN553" i="7059" s="1"/>
  <c r="AO553" i="7059" s="1"/>
  <c r="AP553" i="7059" s="1"/>
  <c r="AQ553" i="7059" s="1"/>
  <c r="AR553" i="7059" s="1"/>
  <c r="AS553" i="7059" s="1"/>
  <c r="AB550" i="7055" s="1"/>
  <c r="AB546" i="7055"/>
  <c r="AB548" i="7055"/>
  <c r="AU551" i="7059"/>
  <c r="K553" i="7049" s="1"/>
  <c r="Y555" i="7059"/>
  <c r="AT555" i="7059" s="1"/>
  <c r="AQ552" i="7059"/>
  <c r="AR552" i="7059" s="1"/>
  <c r="AS552" i="7059" s="1"/>
  <c r="AU553" i="7059"/>
  <c r="K555" i="7049" s="1"/>
  <c r="Z705" i="7059"/>
  <c r="V565" i="7059"/>
  <c r="U566" i="7059" s="1"/>
  <c r="AB547" i="7055"/>
  <c r="I552" i="7049"/>
  <c r="AU550" i="7059"/>
  <c r="K552" i="7049" s="1"/>
  <c r="AT554" i="7059"/>
  <c r="AC547" i="7055" l="1"/>
  <c r="AC548" i="7055" s="1"/>
  <c r="AC549" i="7055" s="1"/>
  <c r="I555" i="7049"/>
  <c r="AB549" i="7055"/>
  <c r="I554" i="7049"/>
  <c r="AU552" i="7059"/>
  <c r="K554" i="7049" s="1"/>
  <c r="V566" i="7059"/>
  <c r="U567" i="7059" s="1"/>
  <c r="J557" i="7049"/>
  <c r="Y556" i="7059"/>
  <c r="J556" i="7049"/>
  <c r="AA554" i="7059"/>
  <c r="AA555" i="7059" s="1"/>
  <c r="Z706" i="7059"/>
  <c r="AC550" i="7055" l="1"/>
  <c r="AC551" i="7055" s="1"/>
  <c r="Y557" i="7059"/>
  <c r="AT557" i="7059" s="1"/>
  <c r="Z707" i="7059"/>
  <c r="AC554" i="7059"/>
  <c r="AD554" i="7059" s="1"/>
  <c r="AE554" i="7059" s="1"/>
  <c r="AF554" i="7059" s="1"/>
  <c r="AG554" i="7059" s="1"/>
  <c r="AH554" i="7059" s="1"/>
  <c r="AI554" i="7059" s="1"/>
  <c r="AJ554" i="7059" s="1"/>
  <c r="AL554" i="7059" s="1"/>
  <c r="AM554" i="7059" s="1"/>
  <c r="AN554" i="7059" s="1"/>
  <c r="AO554" i="7059" s="1"/>
  <c r="AP554" i="7059" s="1"/>
  <c r="AQ554" i="7059" s="1"/>
  <c r="AR554" i="7059" s="1"/>
  <c r="AS554" i="7059" s="1"/>
  <c r="AU554" i="7059" s="1"/>
  <c r="K556" i="7049" s="1"/>
  <c r="AT556" i="7059"/>
  <c r="V567" i="7059"/>
  <c r="U568" i="7059" s="1"/>
  <c r="V568" i="7059" l="1"/>
  <c r="Y559" i="7059" s="1"/>
  <c r="J559" i="7049"/>
  <c r="Y558" i="7059"/>
  <c r="AA556" i="7059"/>
  <c r="J558" i="7049"/>
  <c r="Z708" i="7059"/>
  <c r="I556" i="7049"/>
  <c r="AB551" i="7055"/>
  <c r="AC552" i="7055" s="1"/>
  <c r="AC555" i="7059" l="1"/>
  <c r="AD555" i="7059" s="1"/>
  <c r="AT558" i="7059"/>
  <c r="AA557" i="7059"/>
  <c r="AC556" i="7059" s="1"/>
  <c r="AD556" i="7059" s="1"/>
  <c r="Z709" i="7059"/>
  <c r="AT559" i="7059"/>
  <c r="U569" i="7059"/>
  <c r="AA558" i="7059" l="1"/>
  <c r="AA559" i="7059" s="1"/>
  <c r="J560" i="7049"/>
  <c r="V569" i="7059"/>
  <c r="U570" i="7059" s="1"/>
  <c r="J561" i="7049"/>
  <c r="Z710" i="7059"/>
  <c r="AC558" i="7059" l="1"/>
  <c r="AD558" i="7059" s="1"/>
  <c r="Z711" i="7059"/>
  <c r="V570" i="7059"/>
  <c r="Y561" i="7059" s="1"/>
  <c r="AC557" i="7059"/>
  <c r="AD557" i="7059" s="1"/>
  <c r="Y560" i="7059"/>
  <c r="AT561" i="7059" l="1"/>
  <c r="AE555" i="7059"/>
  <c r="AF555" i="7059" s="1"/>
  <c r="AE556" i="7059"/>
  <c r="AT560" i="7059"/>
  <c r="U571" i="7059"/>
  <c r="Z712" i="7059"/>
  <c r="AF556" i="7059" l="1"/>
  <c r="J563" i="7049"/>
  <c r="V571" i="7059"/>
  <c r="AA560" i="7059"/>
  <c r="J562" i="7049"/>
  <c r="Z713" i="7059"/>
  <c r="AC559" i="7059" l="1"/>
  <c r="AD559" i="7059" s="1"/>
  <c r="Z714" i="7059"/>
  <c r="Y562" i="7059"/>
  <c r="AA561" i="7059"/>
  <c r="U572" i="7059"/>
  <c r="Z715" i="7059" l="1"/>
  <c r="V572" i="7059"/>
  <c r="U573" i="7059" s="1"/>
  <c r="AT562" i="7059"/>
  <c r="AC560" i="7059"/>
  <c r="AD560" i="7059" s="1"/>
  <c r="AE557" i="7059"/>
  <c r="AF557" i="7059" s="1"/>
  <c r="V573" i="7059" l="1"/>
  <c r="U574" i="7059" s="1"/>
  <c r="Y563" i="7059"/>
  <c r="AA562" i="7059"/>
  <c r="J564" i="7049"/>
  <c r="AE558" i="7059"/>
  <c r="AF558" i="7059" s="1"/>
  <c r="Z716" i="7059"/>
  <c r="Y564" i="7059" l="1"/>
  <c r="AT564" i="7059" s="1"/>
  <c r="AC561" i="7059"/>
  <c r="AD561" i="7059" s="1"/>
  <c r="AT563" i="7059"/>
  <c r="AG555" i="7059"/>
  <c r="AH555" i="7059" s="1"/>
  <c r="V574" i="7059"/>
  <c r="U575" i="7059" s="1"/>
  <c r="Z717" i="7059"/>
  <c r="V575" i="7059" l="1"/>
  <c r="U576" i="7059" s="1"/>
  <c r="AA563" i="7059"/>
  <c r="AA564" i="7059" s="1"/>
  <c r="J565" i="7049"/>
  <c r="Y565" i="7059"/>
  <c r="Y566" i="7059"/>
  <c r="J566" i="7049"/>
  <c r="Z718" i="7059"/>
  <c r="AE559" i="7059"/>
  <c r="AF559" i="7059" s="1"/>
  <c r="AC563" i="7059" l="1"/>
  <c r="AD563" i="7059" s="1"/>
  <c r="AT566" i="7059"/>
  <c r="AT565" i="7059"/>
  <c r="AC562" i="7059"/>
  <c r="AD562" i="7059" s="1"/>
  <c r="V576" i="7059"/>
  <c r="U577" i="7059" s="1"/>
  <c r="AG556" i="7059"/>
  <c r="AH556" i="7059" s="1"/>
  <c r="Z719" i="7059"/>
  <c r="V577" i="7059" l="1"/>
  <c r="U578" i="7059" s="1"/>
  <c r="J568" i="7049"/>
  <c r="Y567" i="7059"/>
  <c r="J567" i="7049"/>
  <c r="AA565" i="7059"/>
  <c r="AA566" i="7059" s="1"/>
  <c r="Z720" i="7059"/>
  <c r="AE560" i="7059"/>
  <c r="AF560" i="7059" s="1"/>
  <c r="AE561" i="7059"/>
  <c r="Y568" i="7059" l="1"/>
  <c r="AT568" i="7059" s="1"/>
  <c r="AF561" i="7059"/>
  <c r="AG558" i="7059" s="1"/>
  <c r="AC565" i="7059"/>
  <c r="AD565" i="7059" s="1"/>
  <c r="AC564" i="7059"/>
  <c r="AD564" i="7059" s="1"/>
  <c r="V578" i="7059"/>
  <c r="AG557" i="7059"/>
  <c r="AH557" i="7059" s="1"/>
  <c r="Z721" i="7059"/>
  <c r="AT567" i="7059"/>
  <c r="Y569" i="7059" l="1"/>
  <c r="AH558" i="7059"/>
  <c r="J569" i="7049"/>
  <c r="AA567" i="7059"/>
  <c r="J570" i="7049"/>
  <c r="AE562" i="7059"/>
  <c r="AF562" i="7059" s="1"/>
  <c r="Z722" i="7059"/>
  <c r="U579" i="7059"/>
  <c r="AE563" i="7059"/>
  <c r="AF563" i="7059" l="1"/>
  <c r="AG560" i="7059" s="1"/>
  <c r="AC566" i="7059"/>
  <c r="AD566" i="7059" s="1"/>
  <c r="Z723" i="7059"/>
  <c r="AA568" i="7059"/>
  <c r="AT569" i="7059"/>
  <c r="AG559" i="7059"/>
  <c r="AH559" i="7059" s="1"/>
  <c r="V579" i="7059"/>
  <c r="U580" i="7059" s="1"/>
  <c r="AI555" i="7059" l="1"/>
  <c r="AJ555" i="7059" s="1"/>
  <c r="AE564" i="7059"/>
  <c r="AF564" i="7059" s="1"/>
  <c r="AC567" i="7059"/>
  <c r="AD567" i="7059" s="1"/>
  <c r="AH560" i="7059"/>
  <c r="V580" i="7059"/>
  <c r="Y571" i="7059" s="1"/>
  <c r="Y570" i="7059"/>
  <c r="J571" i="7049"/>
  <c r="AA569" i="7059"/>
  <c r="AC568" i="7059" s="1"/>
  <c r="AD568" i="7059" s="1"/>
  <c r="Z724" i="7059"/>
  <c r="U581" i="7059" l="1"/>
  <c r="V581" i="7059" s="1"/>
  <c r="U582" i="7059" s="1"/>
  <c r="AE566" i="7059"/>
  <c r="Z725" i="7059"/>
  <c r="AT570" i="7059"/>
  <c r="AT571" i="7059"/>
  <c r="AE565" i="7059"/>
  <c r="AF565" i="7059" s="1"/>
  <c r="AG561" i="7059"/>
  <c r="AH561" i="7059" s="1"/>
  <c r="AI556" i="7059"/>
  <c r="AJ556" i="7059" s="1"/>
  <c r="V582" i="7059" l="1"/>
  <c r="U583" i="7059" s="1"/>
  <c r="AI557" i="7059"/>
  <c r="AJ557" i="7059" s="1"/>
  <c r="J572" i="7049"/>
  <c r="AA570" i="7059"/>
  <c r="Y572" i="7059"/>
  <c r="J573" i="7049"/>
  <c r="AF566" i="7059"/>
  <c r="AG562" i="7059"/>
  <c r="AH562" i="7059" s="1"/>
  <c r="Z726" i="7059"/>
  <c r="Y573" i="7059" l="1"/>
  <c r="AT573" i="7059" s="1"/>
  <c r="Z727" i="7059"/>
  <c r="AG563" i="7059"/>
  <c r="AH563" i="7059" s="1"/>
  <c r="AT572" i="7059"/>
  <c r="AC569" i="7059"/>
  <c r="AD569" i="7059" s="1"/>
  <c r="V583" i="7059"/>
  <c r="Y574" i="7059" s="1"/>
  <c r="AI558" i="7059"/>
  <c r="AJ558" i="7059" s="1"/>
  <c r="AA571" i="7059"/>
  <c r="AE567" i="7059" l="1"/>
  <c r="AF567" i="7059" s="1"/>
  <c r="AA572" i="7059"/>
  <c r="AC571" i="7059" s="1"/>
  <c r="AD571" i="7059" s="1"/>
  <c r="J574" i="7049"/>
  <c r="AT574" i="7059"/>
  <c r="U584" i="7059"/>
  <c r="AC570" i="7059"/>
  <c r="AD570" i="7059" s="1"/>
  <c r="Z728" i="7059"/>
  <c r="J575" i="7049"/>
  <c r="AI559" i="7059"/>
  <c r="AJ559" i="7059" s="1"/>
  <c r="AA573" i="7059" l="1"/>
  <c r="AC572" i="7059" s="1"/>
  <c r="AD572" i="7059" s="1"/>
  <c r="AE570" i="7059" s="1"/>
  <c r="AE569" i="7059"/>
  <c r="V584" i="7059"/>
  <c r="U585" i="7059" s="1"/>
  <c r="J576" i="7049"/>
  <c r="Z729" i="7059"/>
  <c r="AG564" i="7059"/>
  <c r="AH564" i="7059" s="1"/>
  <c r="AL555" i="7059"/>
  <c r="AM555" i="7059" s="1"/>
  <c r="AE568" i="7059"/>
  <c r="AF568" i="7059" s="1"/>
  <c r="AF570" i="7059" l="1"/>
  <c r="AA574" i="7059"/>
  <c r="AC573" i="7059" s="1"/>
  <c r="AD573" i="7059" s="1"/>
  <c r="AE571" i="7059" s="1"/>
  <c r="AF571" i="7059" s="1"/>
  <c r="Z730" i="7059"/>
  <c r="AI560" i="7059"/>
  <c r="AJ560" i="7059" s="1"/>
  <c r="AG565" i="7059"/>
  <c r="AH565" i="7059" s="1"/>
  <c r="V585" i="7059"/>
  <c r="U586" i="7059" s="1"/>
  <c r="AF569" i="7059"/>
  <c r="Y575" i="7059"/>
  <c r="Y576" i="7059" l="1"/>
  <c r="AT576" i="7059" s="1"/>
  <c r="AG566" i="7059"/>
  <c r="AH566" i="7059" s="1"/>
  <c r="AI561" i="7059"/>
  <c r="AJ561" i="7059" s="1"/>
  <c r="Z731" i="7059"/>
  <c r="V586" i="7059"/>
  <c r="U587" i="7059" s="1"/>
  <c r="AG568" i="7059"/>
  <c r="AT575" i="7059"/>
  <c r="AG567" i="7059"/>
  <c r="AL556" i="7059"/>
  <c r="AM556" i="7059" s="1"/>
  <c r="V587" i="7059" l="1"/>
  <c r="Y578" i="7059" s="1"/>
  <c r="AL557" i="7059"/>
  <c r="AM557" i="7059" s="1"/>
  <c r="AA575" i="7059"/>
  <c r="AA576" i="7059" s="1"/>
  <c r="J577" i="7049"/>
  <c r="Y577" i="7059"/>
  <c r="AI562" i="7059"/>
  <c r="AJ562" i="7059" s="1"/>
  <c r="AH567" i="7059"/>
  <c r="J578" i="7049"/>
  <c r="AH568" i="7059"/>
  <c r="Z732" i="7059"/>
  <c r="U588" i="7059" l="1"/>
  <c r="V588" i="7059" s="1"/>
  <c r="U589" i="7059" s="1"/>
  <c r="Z733" i="7059"/>
  <c r="AI563" i="7059"/>
  <c r="AJ563" i="7059" s="1"/>
  <c r="AT577" i="7059"/>
  <c r="AL558" i="7059"/>
  <c r="AM558" i="7059" s="1"/>
  <c r="AT578" i="7059"/>
  <c r="AC574" i="7059"/>
  <c r="AD574" i="7059" s="1"/>
  <c r="AC575" i="7059"/>
  <c r="AD575" i="7059" s="1"/>
  <c r="AI564" i="7059"/>
  <c r="AJ564" i="7059" l="1"/>
  <c r="AE573" i="7059"/>
  <c r="AA577" i="7059"/>
  <c r="AA578" i="7059" s="1"/>
  <c r="J579" i="7049"/>
  <c r="V589" i="7059"/>
  <c r="Y580" i="7059" s="1"/>
  <c r="AN555" i="7059"/>
  <c r="AO555" i="7059" s="1"/>
  <c r="Z734" i="7059"/>
  <c r="AE572" i="7059"/>
  <c r="AF572" i="7059" s="1"/>
  <c r="AL560" i="7059"/>
  <c r="Y579" i="7059"/>
  <c r="J580" i="7049"/>
  <c r="AL559" i="7059"/>
  <c r="AM559" i="7059" s="1"/>
  <c r="AC577" i="7059" l="1"/>
  <c r="AD577" i="7059" s="1"/>
  <c r="AM560" i="7059"/>
  <c r="AN556" i="7059"/>
  <c r="AO556" i="7059" s="1"/>
  <c r="Z735" i="7059"/>
  <c r="U590" i="7059"/>
  <c r="AC576" i="7059"/>
  <c r="AD576" i="7059" s="1"/>
  <c r="AT580" i="7059"/>
  <c r="AG569" i="7059"/>
  <c r="AH569" i="7059" s="1"/>
  <c r="AT579" i="7059"/>
  <c r="AF573" i="7059"/>
  <c r="AI565" i="7059" l="1"/>
  <c r="AJ565" i="7059" s="1"/>
  <c r="Z736" i="7059"/>
  <c r="AG570" i="7059"/>
  <c r="AH570" i="7059" s="1"/>
  <c r="AE574" i="7059"/>
  <c r="AF574" i="7059" s="1"/>
  <c r="AN557" i="7059"/>
  <c r="AO557" i="7059" s="1"/>
  <c r="V590" i="7059"/>
  <c r="U591" i="7059" s="1"/>
  <c r="J582" i="7049"/>
  <c r="J581" i="7049"/>
  <c r="AA579" i="7059"/>
  <c r="AA580" i="7059" s="1"/>
  <c r="AE575" i="7059"/>
  <c r="AF575" i="7059" l="1"/>
  <c r="AG572" i="7059" s="1"/>
  <c r="V591" i="7059"/>
  <c r="AP555" i="7059"/>
  <c r="AQ555" i="7059" s="1"/>
  <c r="Z737" i="7059"/>
  <c r="AC578" i="7059"/>
  <c r="AD578" i="7059" s="1"/>
  <c r="AI566" i="7059"/>
  <c r="AJ566" i="7059" s="1"/>
  <c r="AL561" i="7059"/>
  <c r="AM561" i="7059" s="1"/>
  <c r="AC579" i="7059"/>
  <c r="AD579" i="7059" s="1"/>
  <c r="Y581" i="7059"/>
  <c r="Y582" i="7059"/>
  <c r="AG571" i="7059"/>
  <c r="AH571" i="7059" s="1"/>
  <c r="AI567" i="7059" l="1"/>
  <c r="AJ567" i="7059" s="1"/>
  <c r="AN558" i="7059"/>
  <c r="AO558" i="7059" s="1"/>
  <c r="Z738" i="7059"/>
  <c r="AT581" i="7059"/>
  <c r="AL562" i="7059"/>
  <c r="AM562" i="7059" s="1"/>
  <c r="AE576" i="7059"/>
  <c r="AF576" i="7059" s="1"/>
  <c r="AT582" i="7059"/>
  <c r="AE577" i="7059"/>
  <c r="U592" i="7059"/>
  <c r="AH572" i="7059"/>
  <c r="AP556" i="7059" l="1"/>
  <c r="AQ556" i="7059" s="1"/>
  <c r="AF577" i="7059"/>
  <c r="J583" i="7049"/>
  <c r="AA581" i="7059"/>
  <c r="V592" i="7059"/>
  <c r="AL563" i="7059"/>
  <c r="AM563" i="7059" s="1"/>
  <c r="AG573" i="7059"/>
  <c r="AH573" i="7059" s="1"/>
  <c r="AI568" i="7059"/>
  <c r="AJ568" i="7059" s="1"/>
  <c r="J584" i="7049"/>
  <c r="AN559" i="7059"/>
  <c r="AO559" i="7059" s="1"/>
  <c r="Z739" i="7059"/>
  <c r="AA582" i="7059" l="1"/>
  <c r="AC581" i="7059" s="1"/>
  <c r="AD581" i="7059" s="1"/>
  <c r="AP557" i="7059"/>
  <c r="AQ557" i="7059" s="1"/>
  <c r="AR556" i="7059" s="1"/>
  <c r="AS556" i="7059" s="1"/>
  <c r="Y592" i="7059"/>
  <c r="Y583" i="7059"/>
  <c r="AN560" i="7059"/>
  <c r="AO560" i="7059" s="1"/>
  <c r="AC580" i="7059"/>
  <c r="AD580" i="7059" s="1"/>
  <c r="AG574" i="7059"/>
  <c r="AH574" i="7059" s="1"/>
  <c r="AL564" i="7059"/>
  <c r="AM564" i="7059" s="1"/>
  <c r="AR555" i="7059"/>
  <c r="AS555" i="7059" s="1"/>
  <c r="Z740" i="7059"/>
  <c r="AI569" i="7059"/>
  <c r="AJ569" i="7059" s="1"/>
  <c r="U593" i="7059"/>
  <c r="I558" i="7049" l="1"/>
  <c r="AB553" i="7055"/>
  <c r="AU556" i="7059"/>
  <c r="K558" i="7049" s="1"/>
  <c r="AE578" i="7059"/>
  <c r="AF578" i="7059" s="1"/>
  <c r="AI570" i="7059"/>
  <c r="AJ570" i="7059" s="1"/>
  <c r="AP558" i="7059"/>
  <c r="AQ558" i="7059" s="1"/>
  <c r="V593" i="7059"/>
  <c r="U594" i="7059" s="1"/>
  <c r="AL565" i="7059"/>
  <c r="AM565" i="7059" s="1"/>
  <c r="Z741" i="7059"/>
  <c r="I557" i="7049"/>
  <c r="AB552" i="7055"/>
  <c r="AC553" i="7055" s="1"/>
  <c r="AU555" i="7059"/>
  <c r="K557" i="7049" s="1"/>
  <c r="AN561" i="7059"/>
  <c r="AO561" i="7059" s="1"/>
  <c r="AT583" i="7059"/>
  <c r="AT592" i="7059"/>
  <c r="AE579" i="7059"/>
  <c r="AF579" i="7059" s="1"/>
  <c r="V594" i="7059" l="1"/>
  <c r="U595" i="7059" s="1"/>
  <c r="AL566" i="7059"/>
  <c r="AM566" i="7059" s="1"/>
  <c r="AP559" i="7059"/>
  <c r="AQ559" i="7059" s="1"/>
  <c r="AR558" i="7059" s="1"/>
  <c r="AS558" i="7059" s="1"/>
  <c r="Y593" i="7059"/>
  <c r="Y584" i="7059"/>
  <c r="Y585" i="7059" s="1"/>
  <c r="AA592" i="7059"/>
  <c r="AU592" i="7059" s="1"/>
  <c r="K594" i="7049" s="1"/>
  <c r="J594" i="7049"/>
  <c r="Z742" i="7059"/>
  <c r="AA583" i="7059"/>
  <c r="J585" i="7049"/>
  <c r="AN562" i="7059"/>
  <c r="AO562" i="7059" s="1"/>
  <c r="AR557" i="7059"/>
  <c r="AS557" i="7059" s="1"/>
  <c r="AC554" i="7055"/>
  <c r="AG576" i="7059"/>
  <c r="AG575" i="7059"/>
  <c r="AH575" i="7059" s="1"/>
  <c r="AT585" i="7059" l="1"/>
  <c r="AT593" i="7059"/>
  <c r="AN563" i="7059"/>
  <c r="AO563" i="7059" s="1"/>
  <c r="I559" i="7049"/>
  <c r="AB554" i="7055"/>
  <c r="AC555" i="7055" s="1"/>
  <c r="AU557" i="7059"/>
  <c r="K559" i="7049" s="1"/>
  <c r="Z743" i="7059"/>
  <c r="AH576" i="7059"/>
  <c r="AC582" i="7059"/>
  <c r="AD582" i="7059" s="1"/>
  <c r="V595" i="7059"/>
  <c r="AI571" i="7059"/>
  <c r="AJ571" i="7059" s="1"/>
  <c r="I560" i="7049"/>
  <c r="AB555" i="7055"/>
  <c r="AU558" i="7059"/>
  <c r="K560" i="7049" s="1"/>
  <c r="AT584" i="7059"/>
  <c r="AP560" i="7059"/>
  <c r="AQ560" i="7059" s="1"/>
  <c r="AC592" i="7059"/>
  <c r="AD592" i="7059" s="1"/>
  <c r="AE592" i="7059" s="1"/>
  <c r="Y594" i="7059"/>
  <c r="AC556" i="7055" l="1"/>
  <c r="J595" i="7049"/>
  <c r="AA593" i="7059"/>
  <c r="AU593" i="7059" s="1"/>
  <c r="K595" i="7049" s="1"/>
  <c r="AT594" i="7059"/>
  <c r="Y595" i="7059"/>
  <c r="Y586" i="7059"/>
  <c r="AE580" i="7059"/>
  <c r="AF580" i="7059" s="1"/>
  <c r="J586" i="7049"/>
  <c r="AA584" i="7059"/>
  <c r="AA585" i="7059" s="1"/>
  <c r="U596" i="7059"/>
  <c r="AI572" i="7059"/>
  <c r="AJ572" i="7059" s="1"/>
  <c r="Z744" i="7059"/>
  <c r="AP561" i="7059"/>
  <c r="AQ561" i="7059" s="1"/>
  <c r="AR560" i="7059" s="1"/>
  <c r="AS560" i="7059" s="1"/>
  <c r="J587" i="7049"/>
  <c r="AL567" i="7059"/>
  <c r="AM567" i="7059" s="1"/>
  <c r="AR559" i="7059"/>
  <c r="AS559" i="7059" s="1"/>
  <c r="AC584" i="7059" l="1"/>
  <c r="AD584" i="7059" s="1"/>
  <c r="I562" i="7049"/>
  <c r="AB557" i="7055"/>
  <c r="AU560" i="7059"/>
  <c r="K562" i="7049" s="1"/>
  <c r="AL568" i="7059"/>
  <c r="AM568" i="7059" s="1"/>
  <c r="AT586" i="7059"/>
  <c r="I561" i="7049"/>
  <c r="AB556" i="7055"/>
  <c r="AC557" i="7055" s="1"/>
  <c r="AU559" i="7059"/>
  <c r="K561" i="7049" s="1"/>
  <c r="AC593" i="7059"/>
  <c r="AD593" i="7059" s="1"/>
  <c r="AE593" i="7059" s="1"/>
  <c r="AF593" i="7059" s="1"/>
  <c r="V596" i="7059"/>
  <c r="U597" i="7059" s="1"/>
  <c r="AT595" i="7059"/>
  <c r="AN564" i="7059"/>
  <c r="AO564" i="7059" s="1"/>
  <c r="AC583" i="7059"/>
  <c r="AD583" i="7059" s="1"/>
  <c r="Z745" i="7059"/>
  <c r="AG577" i="7059"/>
  <c r="AH577" i="7059" s="1"/>
  <c r="J596" i="7049"/>
  <c r="AA594" i="7059"/>
  <c r="AU594" i="7059" s="1"/>
  <c r="K596" i="7049" s="1"/>
  <c r="AE582" i="7059" l="1"/>
  <c r="AC594" i="7059"/>
  <c r="AD594" i="7059" s="1"/>
  <c r="AE594" i="7059" s="1"/>
  <c r="AF594" i="7059" s="1"/>
  <c r="AN565" i="7059"/>
  <c r="AO565" i="7059" s="1"/>
  <c r="AC558" i="7055"/>
  <c r="Z746" i="7059"/>
  <c r="AP562" i="7059"/>
  <c r="AQ562" i="7059" s="1"/>
  <c r="V597" i="7059"/>
  <c r="Y597" i="7059" s="1"/>
  <c r="AI573" i="7059"/>
  <c r="AJ573" i="7059" s="1"/>
  <c r="Y596" i="7059"/>
  <c r="Y587" i="7059"/>
  <c r="Y588" i="7059"/>
  <c r="AA586" i="7059"/>
  <c r="J588" i="7049"/>
  <c r="AE581" i="7059"/>
  <c r="AF581" i="7059" s="1"/>
  <c r="J597" i="7049"/>
  <c r="AA595" i="7059"/>
  <c r="AU595" i="7059" s="1"/>
  <c r="K597" i="7049" s="1"/>
  <c r="U598" i="7059" l="1"/>
  <c r="V598" i="7059" s="1"/>
  <c r="AC595" i="7059"/>
  <c r="AD595" i="7059" s="1"/>
  <c r="AE595" i="7059" s="1"/>
  <c r="AF595" i="7059" s="1"/>
  <c r="AT596" i="7059"/>
  <c r="AP563" i="7059"/>
  <c r="AQ563" i="7059" s="1"/>
  <c r="AR562" i="7059" s="1"/>
  <c r="AS562" i="7059" s="1"/>
  <c r="AT587" i="7059"/>
  <c r="AT597" i="7059"/>
  <c r="AC585" i="7059"/>
  <c r="AD585" i="7059" s="1"/>
  <c r="AL569" i="7059"/>
  <c r="AM569" i="7059" s="1"/>
  <c r="Z747" i="7059"/>
  <c r="AF582" i="7059"/>
  <c r="AG578" i="7059"/>
  <c r="AH578" i="7059" s="1"/>
  <c r="AU588" i="7059"/>
  <c r="K590" i="7049" s="1"/>
  <c r="AT588" i="7059"/>
  <c r="AR561" i="7059"/>
  <c r="AS561" i="7059" s="1"/>
  <c r="J590" i="7049" l="1"/>
  <c r="AG579" i="7059"/>
  <c r="AH579" i="7059" s="1"/>
  <c r="Y598" i="7059"/>
  <c r="Y589" i="7059"/>
  <c r="AE583" i="7059"/>
  <c r="AF583" i="7059" s="1"/>
  <c r="I563" i="7049"/>
  <c r="AB558" i="7055"/>
  <c r="AC559" i="7055" s="1"/>
  <c r="AU561" i="7059"/>
  <c r="K563" i="7049" s="1"/>
  <c r="AN566" i="7059"/>
  <c r="AO566" i="7059" s="1"/>
  <c r="J589" i="7049"/>
  <c r="AA587" i="7059"/>
  <c r="J598" i="7049"/>
  <c r="AA596" i="7059"/>
  <c r="AU596" i="7059" s="1"/>
  <c r="K598" i="7049" s="1"/>
  <c r="AI574" i="7059"/>
  <c r="AJ574" i="7059" s="1"/>
  <c r="Z748" i="7059"/>
  <c r="AB559" i="7055"/>
  <c r="I564" i="7049"/>
  <c r="AU562" i="7059"/>
  <c r="K564" i="7049" s="1"/>
  <c r="U599" i="7059"/>
  <c r="AA597" i="7059"/>
  <c r="AU597" i="7059" s="1"/>
  <c r="K599" i="7049" s="1"/>
  <c r="J599" i="7049"/>
  <c r="AC560" i="7055" l="1"/>
  <c r="AC597" i="7059"/>
  <c r="AD597" i="7059" s="1"/>
  <c r="AE597" i="7059" s="1"/>
  <c r="AL570" i="7059"/>
  <c r="AM570" i="7059" s="1"/>
  <c r="AP564" i="7059"/>
  <c r="AQ564" i="7059" s="1"/>
  <c r="AU589" i="7059"/>
  <c r="K591" i="7049" s="1"/>
  <c r="AT589" i="7059"/>
  <c r="AG580" i="7059"/>
  <c r="AH580" i="7059" s="1"/>
  <c r="AC596" i="7059"/>
  <c r="AD596" i="7059" s="1"/>
  <c r="AE596" i="7059" s="1"/>
  <c r="AF596" i="7059" s="1"/>
  <c r="AC586" i="7059"/>
  <c r="AD586" i="7059" s="1"/>
  <c r="AT598" i="7059"/>
  <c r="V599" i="7059"/>
  <c r="U600" i="7059" s="1"/>
  <c r="Z749" i="7059"/>
  <c r="AI575" i="7059"/>
  <c r="AJ575" i="7059" s="1"/>
  <c r="AA588" i="7059"/>
  <c r="AA598" i="7059" l="1"/>
  <c r="AU598" i="7059" s="1"/>
  <c r="K600" i="7049" s="1"/>
  <c r="J600" i="7049"/>
  <c r="AI576" i="7059"/>
  <c r="AJ576" i="7059" s="1"/>
  <c r="AA589" i="7059"/>
  <c r="AC589" i="7059" s="1"/>
  <c r="AD589" i="7059" s="1"/>
  <c r="AE589" i="7059" s="1"/>
  <c r="J591" i="7049"/>
  <c r="AN567" i="7059"/>
  <c r="AO567" i="7059" s="1"/>
  <c r="AC588" i="7059"/>
  <c r="AD588" i="7059" s="1"/>
  <c r="AE588" i="7059" s="1"/>
  <c r="AC587" i="7059"/>
  <c r="AD587" i="7059" s="1"/>
  <c r="AL571" i="7059"/>
  <c r="AM571" i="7059" s="1"/>
  <c r="Y599" i="7059"/>
  <c r="Y590" i="7059"/>
  <c r="Z750" i="7059"/>
  <c r="V600" i="7059"/>
  <c r="Y600" i="7059" s="1"/>
  <c r="AE584" i="7059"/>
  <c r="AF584" i="7059" s="1"/>
  <c r="AR563" i="7059"/>
  <c r="AS563" i="7059" s="1"/>
  <c r="AF597" i="7059"/>
  <c r="AC598" i="7059" l="1"/>
  <c r="AD598" i="7059" s="1"/>
  <c r="AE598" i="7059" s="1"/>
  <c r="AF598" i="7059" s="1"/>
  <c r="AE586" i="7059"/>
  <c r="AF589" i="7059"/>
  <c r="I565" i="7049"/>
  <c r="AB560" i="7055"/>
  <c r="AC561" i="7055" s="1"/>
  <c r="AU563" i="7059"/>
  <c r="K565" i="7049" s="1"/>
  <c r="U601" i="7059"/>
  <c r="AT599" i="7059"/>
  <c r="AT600" i="7059"/>
  <c r="AN568" i="7059"/>
  <c r="AO568" i="7059" s="1"/>
  <c r="AP565" i="7059"/>
  <c r="AQ565" i="7059" s="1"/>
  <c r="Y591" i="7059"/>
  <c r="AL572" i="7059"/>
  <c r="AM572" i="7059" s="1"/>
  <c r="AG581" i="7059"/>
  <c r="AH581" i="7059" s="1"/>
  <c r="Z751" i="7059"/>
  <c r="AU590" i="7059"/>
  <c r="K592" i="7049" s="1"/>
  <c r="AT590" i="7059"/>
  <c r="AE585" i="7059"/>
  <c r="AF585" i="7059" s="1"/>
  <c r="AE587" i="7059"/>
  <c r="AF587" i="7059" l="1"/>
  <c r="Z752" i="7059"/>
  <c r="J601" i="7049"/>
  <c r="AA599" i="7059"/>
  <c r="AU599" i="7059" s="1"/>
  <c r="K601" i="7049" s="1"/>
  <c r="AA590" i="7059"/>
  <c r="AC590" i="7059" s="1"/>
  <c r="AD590" i="7059" s="1"/>
  <c r="AE590" i="7059" s="1"/>
  <c r="AF590" i="7059" s="1"/>
  <c r="J592" i="7049"/>
  <c r="AF586" i="7059"/>
  <c r="AN569" i="7059"/>
  <c r="AO569" i="7059" s="1"/>
  <c r="AR564" i="7059"/>
  <c r="AS564" i="7059" s="1"/>
  <c r="J602" i="7049"/>
  <c r="AA600" i="7059"/>
  <c r="AU600" i="7059" s="1"/>
  <c r="K602" i="7049" s="1"/>
  <c r="AU591" i="7059"/>
  <c r="K593" i="7049" s="1"/>
  <c r="AT591" i="7059"/>
  <c r="V601" i="7059"/>
  <c r="Y601" i="7059" s="1"/>
  <c r="AG582" i="7059"/>
  <c r="AH582" i="7059" s="1"/>
  <c r="AI577" i="7059"/>
  <c r="AJ577" i="7059" s="1"/>
  <c r="AP566" i="7059"/>
  <c r="AQ566" i="7059" s="1"/>
  <c r="AF588" i="7059"/>
  <c r="AC599" i="7059" l="1"/>
  <c r="AD599" i="7059" s="1"/>
  <c r="AE599" i="7059" s="1"/>
  <c r="AF599" i="7059" s="1"/>
  <c r="AI578" i="7059"/>
  <c r="AJ578" i="7059" s="1"/>
  <c r="AP567" i="7059"/>
  <c r="AQ567" i="7059" s="1"/>
  <c r="AL573" i="7059"/>
  <c r="AM573" i="7059" s="1"/>
  <c r="AG585" i="7059"/>
  <c r="AG588" i="7059" s="1"/>
  <c r="AA591" i="7059"/>
  <c r="AC591" i="7059" s="1"/>
  <c r="AD591" i="7059" s="1"/>
  <c r="AE591" i="7059" s="1"/>
  <c r="J593" i="7049"/>
  <c r="AC600" i="7059"/>
  <c r="AD600" i="7059" s="1"/>
  <c r="AE600" i="7059" s="1"/>
  <c r="AT601" i="7059"/>
  <c r="I566" i="7049"/>
  <c r="AB561" i="7055"/>
  <c r="AC562" i="7055" s="1"/>
  <c r="AU564" i="7059"/>
  <c r="K566" i="7049" s="1"/>
  <c r="AG583" i="7059"/>
  <c r="AH583" i="7059" s="1"/>
  <c r="Z753" i="7059"/>
  <c r="AR566" i="7059"/>
  <c r="AS566" i="7059" s="1"/>
  <c r="U602" i="7059"/>
  <c r="AR565" i="7059"/>
  <c r="AS565" i="7059" s="1"/>
  <c r="AG584" i="7059"/>
  <c r="AF600" i="7059" l="1"/>
  <c r="AG586" i="7059"/>
  <c r="AG589" i="7059" s="1"/>
  <c r="AF591" i="7059"/>
  <c r="AG591" i="7059" s="1"/>
  <c r="AF592" i="7059"/>
  <c r="AN570" i="7059"/>
  <c r="AO570" i="7059" s="1"/>
  <c r="AL574" i="7059"/>
  <c r="AM574" i="7059" s="1"/>
  <c r="AB562" i="7055"/>
  <c r="AC563" i="7055" s="1"/>
  <c r="I567" i="7049"/>
  <c r="AU565" i="7059"/>
  <c r="K567" i="7049" s="1"/>
  <c r="Z754" i="7059"/>
  <c r="AH584" i="7059"/>
  <c r="AG587" i="7059"/>
  <c r="V602" i="7059"/>
  <c r="Y602" i="7059" s="1"/>
  <c r="AI579" i="7059"/>
  <c r="AJ579" i="7059" s="1"/>
  <c r="AB563" i="7055"/>
  <c r="I568" i="7049"/>
  <c r="AU566" i="7059"/>
  <c r="K568" i="7049" s="1"/>
  <c r="AH586" i="7059"/>
  <c r="J603" i="7049"/>
  <c r="AA601" i="7059"/>
  <c r="AU601" i="7059" s="1"/>
  <c r="K603" i="7049" s="1"/>
  <c r="AH585" i="7059"/>
  <c r="AH589" i="7059" l="1"/>
  <c r="AI582" i="7059"/>
  <c r="AC564" i="7055"/>
  <c r="U603" i="7059"/>
  <c r="V603" i="7059" s="1"/>
  <c r="Y603" i="7059" s="1"/>
  <c r="AC601" i="7059"/>
  <c r="AD601" i="7059" s="1"/>
  <c r="AE601" i="7059" s="1"/>
  <c r="AF601" i="7059" s="1"/>
  <c r="AL575" i="7059"/>
  <c r="AM575" i="7059" s="1"/>
  <c r="AH587" i="7059"/>
  <c r="AG590" i="7059"/>
  <c r="AH591" i="7059" s="1"/>
  <c r="AH588" i="7059"/>
  <c r="AP568" i="7059"/>
  <c r="AQ568" i="7059" s="1"/>
  <c r="AI581" i="7059"/>
  <c r="AI583" i="7059"/>
  <c r="AI580" i="7059"/>
  <c r="AJ580" i="7059" s="1"/>
  <c r="Z755" i="7059"/>
  <c r="AN571" i="7059"/>
  <c r="AO571" i="7059" s="1"/>
  <c r="AG592" i="7059"/>
  <c r="AT602" i="7059"/>
  <c r="AG594" i="7059"/>
  <c r="AI585" i="7059" l="1"/>
  <c r="AI589" i="7059" s="1"/>
  <c r="AJ583" i="7059"/>
  <c r="AN572" i="7059"/>
  <c r="AO572" i="7059" s="1"/>
  <c r="AT603" i="7059"/>
  <c r="AJ581" i="7059"/>
  <c r="J604" i="7049"/>
  <c r="AA602" i="7059"/>
  <c r="AU602" i="7059" s="1"/>
  <c r="K604" i="7049" s="1"/>
  <c r="Z756" i="7059"/>
  <c r="AH590" i="7059"/>
  <c r="AG593" i="7059"/>
  <c r="AH594" i="7059" s="1"/>
  <c r="AH592" i="7059"/>
  <c r="AG595" i="7059"/>
  <c r="AL576" i="7059"/>
  <c r="AM576" i="7059" s="1"/>
  <c r="AG597" i="7059"/>
  <c r="AP569" i="7059"/>
  <c r="AQ569" i="7059" s="1"/>
  <c r="U604" i="7059"/>
  <c r="AI584" i="7059"/>
  <c r="AJ584" i="7059" s="1"/>
  <c r="AR567" i="7059"/>
  <c r="AS567" i="7059" s="1"/>
  <c r="AI587" i="7059"/>
  <c r="AJ582" i="7059"/>
  <c r="AC602" i="7059" l="1"/>
  <c r="AD602" i="7059" s="1"/>
  <c r="AE602" i="7059" s="1"/>
  <c r="AF602" i="7059" s="1"/>
  <c r="AJ585" i="7059"/>
  <c r="AL577" i="7059"/>
  <c r="AM577" i="7059" s="1"/>
  <c r="AB564" i="7055"/>
  <c r="AC565" i="7055" s="1"/>
  <c r="I569" i="7049"/>
  <c r="AU567" i="7059"/>
  <c r="K569" i="7049" s="1"/>
  <c r="AN573" i="7059"/>
  <c r="AO573" i="7059" s="1"/>
  <c r="J605" i="7049"/>
  <c r="AA603" i="7059"/>
  <c r="AU603" i="7059" s="1"/>
  <c r="K605" i="7049" s="1"/>
  <c r="AR568" i="7059"/>
  <c r="AS568" i="7059" s="1"/>
  <c r="AL580" i="7059"/>
  <c r="AH593" i="7059"/>
  <c r="AI593" i="7059" s="1"/>
  <c r="AG596" i="7059"/>
  <c r="Z757" i="7059"/>
  <c r="AL579" i="7059"/>
  <c r="AI591" i="7059"/>
  <c r="V604" i="7059"/>
  <c r="Y604" i="7059" s="1"/>
  <c r="AL578" i="7059"/>
  <c r="AG600" i="7059"/>
  <c r="AH595" i="7059"/>
  <c r="AG598" i="7059"/>
  <c r="AI586" i="7059"/>
  <c r="AJ586" i="7059" s="1"/>
  <c r="AI588" i="7059"/>
  <c r="AI592" i="7059" s="1"/>
  <c r="AP570" i="7059"/>
  <c r="AQ570" i="7059" s="1"/>
  <c r="AR569" i="7059" s="1"/>
  <c r="AS569" i="7059" s="1"/>
  <c r="AM578" i="7059" l="1"/>
  <c r="AN575" i="7059" s="1"/>
  <c r="U605" i="7059"/>
  <c r="V605" i="7059" s="1"/>
  <c r="Y605" i="7059" s="1"/>
  <c r="AI595" i="7059"/>
  <c r="AC603" i="7059"/>
  <c r="AD603" i="7059" s="1"/>
  <c r="AE603" i="7059" s="1"/>
  <c r="AF603" i="7059" s="1"/>
  <c r="AG603" i="7059" s="1"/>
  <c r="AB566" i="7055"/>
  <c r="I571" i="7049"/>
  <c r="AU569" i="7059"/>
  <c r="K571" i="7049" s="1"/>
  <c r="AH596" i="7059"/>
  <c r="AI596" i="7059" s="1"/>
  <c r="AG599" i="7059"/>
  <c r="AH600" i="7059" s="1"/>
  <c r="AP571" i="7059"/>
  <c r="AQ571" i="7059" s="1"/>
  <c r="AR570" i="7059" s="1"/>
  <c r="AS570" i="7059" s="1"/>
  <c r="AL582" i="7059"/>
  <c r="AN574" i="7059"/>
  <c r="AO574" i="7059" s="1"/>
  <c r="AM579" i="7059"/>
  <c r="AI590" i="7059"/>
  <c r="AJ591" i="7059" s="1"/>
  <c r="AM580" i="7059"/>
  <c r="AL581" i="7059"/>
  <c r="AJ587" i="7059"/>
  <c r="AJ588" i="7059"/>
  <c r="AJ589" i="7059"/>
  <c r="AH597" i="7059"/>
  <c r="AI597" i="7059" s="1"/>
  <c r="AH598" i="7059"/>
  <c r="AG601" i="7059"/>
  <c r="AT604" i="7059"/>
  <c r="Z758" i="7059"/>
  <c r="AB565" i="7055"/>
  <c r="AC566" i="7055" s="1"/>
  <c r="I570" i="7049"/>
  <c r="AU568" i="7059"/>
  <c r="K570" i="7049" s="1"/>
  <c r="AH601" i="7059" l="1"/>
  <c r="AI601" i="7059" s="1"/>
  <c r="U606" i="7059"/>
  <c r="V606" i="7059" s="1"/>
  <c r="Y606" i="7059" s="1"/>
  <c r="AI600" i="7059"/>
  <c r="AJ593" i="7059"/>
  <c r="AA604" i="7059"/>
  <c r="AU604" i="7059" s="1"/>
  <c r="K606" i="7049" s="1"/>
  <c r="Q6" i="7049" s="1"/>
  <c r="J606" i="7049"/>
  <c r="P6" i="7049" s="1"/>
  <c r="AL584" i="7059"/>
  <c r="AT605" i="7059"/>
  <c r="AN576" i="7059"/>
  <c r="AO576" i="7059" s="1"/>
  <c r="AO575" i="7059"/>
  <c r="AB567" i="7055"/>
  <c r="I572" i="7049"/>
  <c r="AU570" i="7059"/>
  <c r="K572" i="7049" s="1"/>
  <c r="AP572" i="7059"/>
  <c r="AQ572" i="7059" s="1"/>
  <c r="AR571" i="7059" s="1"/>
  <c r="AS571" i="7059" s="1"/>
  <c r="AM582" i="7059"/>
  <c r="AH599" i="7059"/>
  <c r="AI599" i="7059" s="1"/>
  <c r="AG602" i="7059"/>
  <c r="AM581" i="7059"/>
  <c r="AN578" i="7059" s="1"/>
  <c r="AL585" i="7059"/>
  <c r="AL589" i="7059" s="1"/>
  <c r="AJ590" i="7059"/>
  <c r="AI594" i="7059"/>
  <c r="AI598" i="7059" s="1"/>
  <c r="AJ598" i="7059" s="1"/>
  <c r="Z759" i="7059"/>
  <c r="AL583" i="7059"/>
  <c r="AM583" i="7059" s="1"/>
  <c r="AN577" i="7059"/>
  <c r="AJ592" i="7059"/>
  <c r="AC567" i="7055"/>
  <c r="AO577" i="7059" l="1"/>
  <c r="AL593" i="7059"/>
  <c r="AJ601" i="7059"/>
  <c r="AJ596" i="7059"/>
  <c r="AC604" i="7059"/>
  <c r="AD604" i="7059" s="1"/>
  <c r="AE604" i="7059" s="1"/>
  <c r="AF604" i="7059" s="1"/>
  <c r="AG604" i="7059" s="1"/>
  <c r="AH604" i="7059" s="1"/>
  <c r="AI604" i="7059" s="1"/>
  <c r="I573" i="7049"/>
  <c r="AB568" i="7055"/>
  <c r="AU571" i="7059"/>
  <c r="K573" i="7049" s="1"/>
  <c r="AO578" i="7059"/>
  <c r="AP576" i="7059" s="1"/>
  <c r="AJ594" i="7059"/>
  <c r="AJ595" i="7059"/>
  <c r="AL587" i="7059"/>
  <c r="AP575" i="7059"/>
  <c r="AP573" i="7059"/>
  <c r="AQ573" i="7059" s="1"/>
  <c r="AR572" i="7059" s="1"/>
  <c r="AS572" i="7059" s="1"/>
  <c r="AM584" i="7059"/>
  <c r="AN581" i="7059" s="1"/>
  <c r="Z760" i="7059"/>
  <c r="AM585" i="7059"/>
  <c r="AH602" i="7059"/>
  <c r="AI602" i="7059" s="1"/>
  <c r="AJ602" i="7059" s="1"/>
  <c r="AH603" i="7059"/>
  <c r="AI603" i="7059" s="1"/>
  <c r="AP574" i="7059"/>
  <c r="U607" i="7059"/>
  <c r="AN579" i="7059"/>
  <c r="AO579" i="7059" s="1"/>
  <c r="AL588" i="7059"/>
  <c r="AL592" i="7059" s="1"/>
  <c r="AL586" i="7059"/>
  <c r="AM586" i="7059" s="1"/>
  <c r="AN580" i="7059"/>
  <c r="AJ599" i="7059"/>
  <c r="AJ600" i="7059"/>
  <c r="AC568" i="7055"/>
  <c r="AT606" i="7059"/>
  <c r="AA605" i="7059"/>
  <c r="AU605" i="7059" s="1"/>
  <c r="Q7" i="7049" s="1"/>
  <c r="P7" i="7049"/>
  <c r="AJ597" i="7059"/>
  <c r="AL597" i="7059" l="1"/>
  <c r="AL601" i="7059" s="1"/>
  <c r="AQ574" i="7059"/>
  <c r="AR573" i="7059" s="1"/>
  <c r="AS573" i="7059" s="1"/>
  <c r="AO580" i="7059"/>
  <c r="AP578" i="7059" s="1"/>
  <c r="AQ576" i="7059"/>
  <c r="AO581" i="7059"/>
  <c r="AP577" i="7059"/>
  <c r="AQ577" i="7059" s="1"/>
  <c r="AC605" i="7059"/>
  <c r="AD605" i="7059" s="1"/>
  <c r="AE605" i="7059" s="1"/>
  <c r="AF605" i="7059" s="1"/>
  <c r="AG605" i="7059" s="1"/>
  <c r="AH605" i="7059" s="1"/>
  <c r="AI605" i="7059" s="1"/>
  <c r="AJ605" i="7059" s="1"/>
  <c r="P8" i="7049"/>
  <c r="AA606" i="7059"/>
  <c r="AU606" i="7059" s="1"/>
  <c r="Q8" i="7049" s="1"/>
  <c r="AN583" i="7059"/>
  <c r="AM588" i="7059"/>
  <c r="AJ603" i="7059"/>
  <c r="Z761" i="7059"/>
  <c r="AN582" i="7059"/>
  <c r="AO582" i="7059" s="1"/>
  <c r="AL596" i="7059"/>
  <c r="AL600" i="7059" s="1"/>
  <c r="I574" i="7049"/>
  <c r="AB569" i="7055"/>
  <c r="AU572" i="7059"/>
  <c r="K574" i="7049" s="1"/>
  <c r="AL590" i="7059"/>
  <c r="AM590" i="7059" s="1"/>
  <c r="V607" i="7059"/>
  <c r="Y607" i="7059" s="1"/>
  <c r="AQ575" i="7059"/>
  <c r="AC569" i="7055"/>
  <c r="AM587" i="7059"/>
  <c r="AL591" i="7059"/>
  <c r="AM589" i="7059"/>
  <c r="AJ604" i="7059"/>
  <c r="AR575" i="7059" l="1"/>
  <c r="AS575" i="7059" s="1"/>
  <c r="AB572" i="7055" s="1"/>
  <c r="AP580" i="7059"/>
  <c r="AP579" i="7059"/>
  <c r="AQ579" i="7059" s="1"/>
  <c r="AQ578" i="7059"/>
  <c r="AR577" i="7059" s="1"/>
  <c r="AS577" i="7059" s="1"/>
  <c r="AM591" i="7059"/>
  <c r="AR574" i="7059"/>
  <c r="AS574" i="7059" s="1"/>
  <c r="AB571" i="7055" s="1"/>
  <c r="AL594" i="7059"/>
  <c r="AL598" i="7059" s="1"/>
  <c r="AR576" i="7059"/>
  <c r="AS576" i="7059" s="1"/>
  <c r="I578" i="7049" s="1"/>
  <c r="AL595" i="7059"/>
  <c r="Z762" i="7059"/>
  <c r="AL604" i="7059"/>
  <c r="AU575" i="7059"/>
  <c r="K577" i="7049" s="1"/>
  <c r="U608" i="7059"/>
  <c r="AB570" i="7055"/>
  <c r="I575" i="7049"/>
  <c r="AU573" i="7059"/>
  <c r="K575" i="7049" s="1"/>
  <c r="AM593" i="7059"/>
  <c r="AN584" i="7059"/>
  <c r="AO584" i="7059" s="1"/>
  <c r="AC606" i="7059"/>
  <c r="AD606" i="7059" s="1"/>
  <c r="AE606" i="7059" s="1"/>
  <c r="AF606" i="7059" s="1"/>
  <c r="AG606" i="7059" s="1"/>
  <c r="AH606" i="7059" s="1"/>
  <c r="AI606" i="7059" s="1"/>
  <c r="AJ606" i="7059" s="1"/>
  <c r="AL605" i="7059"/>
  <c r="AT607" i="7059"/>
  <c r="AU574" i="7059"/>
  <c r="K576" i="7049" s="1"/>
  <c r="AM592" i="7059"/>
  <c r="AN585" i="7059"/>
  <c r="AC570" i="7055"/>
  <c r="AN586" i="7059"/>
  <c r="AO583" i="7059"/>
  <c r="I577" i="7049" l="1"/>
  <c r="I576" i="7049"/>
  <c r="AQ580" i="7059"/>
  <c r="AR579" i="7059" s="1"/>
  <c r="AS579" i="7059" s="1"/>
  <c r="AB576" i="7055" s="1"/>
  <c r="AR578" i="7059"/>
  <c r="AS578" i="7059" s="1"/>
  <c r="I580" i="7049" s="1"/>
  <c r="AM596" i="7059"/>
  <c r="AU576" i="7059"/>
  <c r="K578" i="7049" s="1"/>
  <c r="AB573" i="7055"/>
  <c r="AM594" i="7059"/>
  <c r="AM597" i="7059"/>
  <c r="AO586" i="7059"/>
  <c r="AM595" i="7059"/>
  <c r="AO585" i="7059"/>
  <c r="AL599" i="7059"/>
  <c r="AM601" i="7059" s="1"/>
  <c r="AU578" i="7059"/>
  <c r="K580" i="7049" s="1"/>
  <c r="AU579" i="7059"/>
  <c r="K581" i="7049" s="1"/>
  <c r="AB574" i="7055"/>
  <c r="I579" i="7049"/>
  <c r="AU577" i="7059"/>
  <c r="K579" i="7049" s="1"/>
  <c r="AA607" i="7059"/>
  <c r="AU607" i="7059" s="1"/>
  <c r="Q9" i="7049" s="1"/>
  <c r="P9" i="7049"/>
  <c r="AN588" i="7059"/>
  <c r="AC571" i="7055"/>
  <c r="AC572" i="7055" s="1"/>
  <c r="AC573" i="7055" s="1"/>
  <c r="Z763" i="7059"/>
  <c r="AN587" i="7059"/>
  <c r="AP581" i="7059"/>
  <c r="AQ581" i="7059" s="1"/>
  <c r="AP582" i="7059"/>
  <c r="AN589" i="7059"/>
  <c r="V608" i="7059"/>
  <c r="Y608" i="7059" s="1"/>
  <c r="AM598" i="7059"/>
  <c r="AL602" i="7059"/>
  <c r="I581" i="7049" l="1"/>
  <c r="AB575" i="7055"/>
  <c r="AC574" i="7055"/>
  <c r="AC575" i="7055" s="1"/>
  <c r="AP584" i="7059"/>
  <c r="AP583" i="7059"/>
  <c r="AQ583" i="7059" s="1"/>
  <c r="AM602" i="7059"/>
  <c r="AC607" i="7059"/>
  <c r="AD607" i="7059" s="1"/>
  <c r="AE607" i="7059" s="1"/>
  <c r="AF607" i="7059" s="1"/>
  <c r="AG607" i="7059" s="1"/>
  <c r="AH607" i="7059" s="1"/>
  <c r="AI607" i="7059" s="1"/>
  <c r="AJ607" i="7059" s="1"/>
  <c r="AM599" i="7059"/>
  <c r="AL603" i="7059"/>
  <c r="AM600" i="7059"/>
  <c r="AO589" i="7059"/>
  <c r="AP589" i="7059" s="1"/>
  <c r="Z764" i="7059"/>
  <c r="AR580" i="7059"/>
  <c r="AS580" i="7059" s="1"/>
  <c r="AL606" i="7059"/>
  <c r="AT608" i="7059"/>
  <c r="U609" i="7059"/>
  <c r="AQ582" i="7059"/>
  <c r="AO587" i="7059"/>
  <c r="AN590" i="7059"/>
  <c r="AO588" i="7059"/>
  <c r="AN591" i="7059"/>
  <c r="AN592" i="7059"/>
  <c r="AC576" i="7055" l="1"/>
  <c r="AC577" i="7055" s="1"/>
  <c r="AQ584" i="7059"/>
  <c r="AR582" i="7059"/>
  <c r="AS582" i="7059" s="1"/>
  <c r="AB579" i="7055" s="1"/>
  <c r="AL607" i="7059"/>
  <c r="AM607" i="7059" s="1"/>
  <c r="AM606" i="7059"/>
  <c r="AM605" i="7059"/>
  <c r="AM604" i="7059"/>
  <c r="AM603" i="7059"/>
  <c r="V609" i="7059"/>
  <c r="Y609" i="7059" s="1"/>
  <c r="AR583" i="7059"/>
  <c r="AS583" i="7059" s="1"/>
  <c r="AP588" i="7059"/>
  <c r="AP586" i="7059"/>
  <c r="AO590" i="7059"/>
  <c r="AP590" i="7059" s="1"/>
  <c r="AQ590" i="7059" s="1"/>
  <c r="AR590" i="7059" s="1"/>
  <c r="AS590" i="7059" s="1"/>
  <c r="AN593" i="7059"/>
  <c r="I582" i="7049"/>
  <c r="AB577" i="7055"/>
  <c r="AU580" i="7059"/>
  <c r="K582" i="7049" s="1"/>
  <c r="AP587" i="7059"/>
  <c r="AP585" i="7059"/>
  <c r="AQ585" i="7059" s="1"/>
  <c r="AR581" i="7059"/>
  <c r="AS581" i="7059" s="1"/>
  <c r="Z765" i="7059"/>
  <c r="AO592" i="7059"/>
  <c r="AP592" i="7059" s="1"/>
  <c r="AN595" i="7059"/>
  <c r="P10" i="7049"/>
  <c r="AA608" i="7059"/>
  <c r="AU608" i="7059" s="1"/>
  <c r="Q10" i="7049" s="1"/>
  <c r="AO591" i="7059"/>
  <c r="AP591" i="7059" s="1"/>
  <c r="AN594" i="7059"/>
  <c r="AU582" i="7059"/>
  <c r="K584" i="7049" s="1"/>
  <c r="AC578" i="7055" l="1"/>
  <c r="I584" i="7049"/>
  <c r="AR584" i="7059"/>
  <c r="AS584" i="7059" s="1"/>
  <c r="AB581" i="7055" s="1"/>
  <c r="U610" i="7059"/>
  <c r="V610" i="7059" s="1"/>
  <c r="Y610" i="7059" s="1"/>
  <c r="AQ591" i="7059"/>
  <c r="AR591" i="7059" s="1"/>
  <c r="AS591" i="7059" s="1"/>
  <c r="I593" i="7049" s="1"/>
  <c r="AQ592" i="7059"/>
  <c r="AR592" i="7059" s="1"/>
  <c r="AS592" i="7059" s="1"/>
  <c r="AO593" i="7059"/>
  <c r="AP593" i="7059" s="1"/>
  <c r="AQ593" i="7059" s="1"/>
  <c r="AR593" i="7059" s="1"/>
  <c r="AS593" i="7059" s="1"/>
  <c r="AN596" i="7059"/>
  <c r="AU584" i="7059"/>
  <c r="K586" i="7049" s="1"/>
  <c r="I592" i="7049"/>
  <c r="AB587" i="7055"/>
  <c r="I585" i="7049"/>
  <c r="AB580" i="7055"/>
  <c r="AU583" i="7059"/>
  <c r="K585" i="7049" s="1"/>
  <c r="AO594" i="7059"/>
  <c r="AP594" i="7059" s="1"/>
  <c r="AN597" i="7059"/>
  <c r="Z766" i="7059"/>
  <c r="AQ586" i="7059"/>
  <c r="AC608" i="7059"/>
  <c r="AD608" i="7059" s="1"/>
  <c r="AE608" i="7059" s="1"/>
  <c r="AF608" i="7059" s="1"/>
  <c r="AG608" i="7059" s="1"/>
  <c r="AH608" i="7059" s="1"/>
  <c r="AI608" i="7059" s="1"/>
  <c r="AJ608" i="7059" s="1"/>
  <c r="AL608" i="7059" s="1"/>
  <c r="AM608" i="7059" s="1"/>
  <c r="AO595" i="7059"/>
  <c r="AP595" i="7059" s="1"/>
  <c r="AN598" i="7059"/>
  <c r="AB578" i="7055"/>
  <c r="I583" i="7049"/>
  <c r="AU581" i="7059"/>
  <c r="K583" i="7049" s="1"/>
  <c r="AQ587" i="7059"/>
  <c r="AQ588" i="7059"/>
  <c r="AR588" i="7059" s="1"/>
  <c r="AS588" i="7059" s="1"/>
  <c r="AQ589" i="7059"/>
  <c r="AR589" i="7059" s="1"/>
  <c r="AS589" i="7059" s="1"/>
  <c r="AT609" i="7059"/>
  <c r="AC579" i="7055" l="1"/>
  <c r="AC580" i="7055" s="1"/>
  <c r="I586" i="7049"/>
  <c r="AB588" i="7055"/>
  <c r="AQ594" i="7059"/>
  <c r="AR594" i="7059" s="1"/>
  <c r="AS594" i="7059" s="1"/>
  <c r="AB591" i="7055" s="1"/>
  <c r="U611" i="7059"/>
  <c r="V611" i="7059" s="1"/>
  <c r="Y611" i="7059" s="1"/>
  <c r="AQ595" i="7059"/>
  <c r="AR595" i="7059" s="1"/>
  <c r="AS595" i="7059" s="1"/>
  <c r="I597" i="7049" s="1"/>
  <c r="AT610" i="7059"/>
  <c r="Z767" i="7059"/>
  <c r="AC581" i="7055"/>
  <c r="AC582" i="7055" s="1"/>
  <c r="AO596" i="7059"/>
  <c r="AP596" i="7059" s="1"/>
  <c r="AQ596" i="7059" s="1"/>
  <c r="AR596" i="7059" s="1"/>
  <c r="AS596" i="7059" s="1"/>
  <c r="AN599" i="7059"/>
  <c r="I591" i="7049"/>
  <c r="AB586" i="7055"/>
  <c r="AB585" i="7055"/>
  <c r="I590" i="7049"/>
  <c r="P11" i="7049"/>
  <c r="AA609" i="7059"/>
  <c r="AU609" i="7059" s="1"/>
  <c r="Q11" i="7049" s="1"/>
  <c r="AO598" i="7059"/>
  <c r="AP598" i="7059" s="1"/>
  <c r="AN601" i="7059"/>
  <c r="AR586" i="7059"/>
  <c r="AS586" i="7059" s="1"/>
  <c r="AO597" i="7059"/>
  <c r="AP597" i="7059" s="1"/>
  <c r="AN600" i="7059"/>
  <c r="I595" i="7049"/>
  <c r="AB590" i="7055"/>
  <c r="AR587" i="7059"/>
  <c r="AS587" i="7059" s="1"/>
  <c r="AB592" i="7055"/>
  <c r="AR585" i="7059"/>
  <c r="AS585" i="7059" s="1"/>
  <c r="I596" i="7049"/>
  <c r="I594" i="7049"/>
  <c r="AB589" i="7055"/>
  <c r="AQ597" i="7059" l="1"/>
  <c r="AR597" i="7059" s="1"/>
  <c r="AS597" i="7059" s="1"/>
  <c r="AB594" i="7055" s="1"/>
  <c r="U612" i="7059"/>
  <c r="V612" i="7059" s="1"/>
  <c r="I589" i="7049"/>
  <c r="AB584" i="7055"/>
  <c r="AU587" i="7059"/>
  <c r="K589" i="7049" s="1"/>
  <c r="AO601" i="7059"/>
  <c r="AP601" i="7059" s="1"/>
  <c r="AN604" i="7059"/>
  <c r="AC609" i="7059"/>
  <c r="AD609" i="7059" s="1"/>
  <c r="AE609" i="7059" s="1"/>
  <c r="AF609" i="7059" s="1"/>
  <c r="AG609" i="7059" s="1"/>
  <c r="AH609" i="7059" s="1"/>
  <c r="AI609" i="7059" s="1"/>
  <c r="AJ609" i="7059" s="1"/>
  <c r="AL609" i="7059" s="1"/>
  <c r="AM609" i="7059" s="1"/>
  <c r="P12" i="7049"/>
  <c r="AA610" i="7059"/>
  <c r="AU610" i="7059" s="1"/>
  <c r="Q12" i="7049" s="1"/>
  <c r="AB583" i="7055"/>
  <c r="I588" i="7049"/>
  <c r="AU586" i="7059"/>
  <c r="K588" i="7049" s="1"/>
  <c r="AB582" i="7055"/>
  <c r="AC583" i="7055" s="1"/>
  <c r="I587" i="7049"/>
  <c r="AU585" i="7059"/>
  <c r="K587" i="7049" s="1"/>
  <c r="AO600" i="7059"/>
  <c r="AP600" i="7059" s="1"/>
  <c r="AN603" i="7059"/>
  <c r="AQ598" i="7059"/>
  <c r="AR598" i="7059" s="1"/>
  <c r="AS598" i="7059" s="1"/>
  <c r="AO599" i="7059"/>
  <c r="AP599" i="7059" s="1"/>
  <c r="AQ599" i="7059" s="1"/>
  <c r="AR599" i="7059" s="1"/>
  <c r="AS599" i="7059" s="1"/>
  <c r="AN602" i="7059"/>
  <c r="Z768" i="7059"/>
  <c r="AB593" i="7055"/>
  <c r="I598" i="7049"/>
  <c r="AT611" i="7059"/>
  <c r="I599" i="7049" l="1"/>
  <c r="AC610" i="7059"/>
  <c r="AD610" i="7059" s="1"/>
  <c r="AE610" i="7059" s="1"/>
  <c r="AF610" i="7059" s="1"/>
  <c r="AG610" i="7059" s="1"/>
  <c r="AH610" i="7059" s="1"/>
  <c r="AI610" i="7059" s="1"/>
  <c r="AJ610" i="7059" s="1"/>
  <c r="AL610" i="7059" s="1"/>
  <c r="AM610" i="7059" s="1"/>
  <c r="Y612" i="7059"/>
  <c r="AT612" i="7059" s="1"/>
  <c r="U613" i="7059"/>
  <c r="V613" i="7059" s="1"/>
  <c r="AC584" i="7055"/>
  <c r="AC585" i="7055" s="1"/>
  <c r="AC586" i="7055" s="1"/>
  <c r="AC587" i="7055" s="1"/>
  <c r="AC588" i="7055" s="1"/>
  <c r="AC589" i="7055" s="1"/>
  <c r="AC590" i="7055" s="1"/>
  <c r="AC591" i="7055" s="1"/>
  <c r="AC592" i="7055" s="1"/>
  <c r="AC593" i="7055" s="1"/>
  <c r="AC594" i="7055" s="1"/>
  <c r="AC595" i="7055" s="1"/>
  <c r="I600" i="7049"/>
  <c r="AB595" i="7055"/>
  <c r="P13" i="7049"/>
  <c r="AA611" i="7059"/>
  <c r="AU611" i="7059" s="1"/>
  <c r="Q13" i="7049" s="1"/>
  <c r="AO603" i="7059"/>
  <c r="AP603" i="7059" s="1"/>
  <c r="AN606" i="7059"/>
  <c r="AO604" i="7059"/>
  <c r="AP604" i="7059" s="1"/>
  <c r="AN607" i="7059"/>
  <c r="Z769" i="7059"/>
  <c r="AO602" i="7059"/>
  <c r="AP602" i="7059" s="1"/>
  <c r="AQ602" i="7059" s="1"/>
  <c r="AR602" i="7059" s="1"/>
  <c r="AS602" i="7059" s="1"/>
  <c r="AN605" i="7059"/>
  <c r="AQ600" i="7059"/>
  <c r="AR600" i="7059" s="1"/>
  <c r="AS600" i="7059" s="1"/>
  <c r="AQ601" i="7059"/>
  <c r="AR601" i="7059" s="1"/>
  <c r="AS601" i="7059" s="1"/>
  <c r="AB596" i="7055"/>
  <c r="I601" i="7049"/>
  <c r="AQ603" i="7059" l="1"/>
  <c r="AR603" i="7059" s="1"/>
  <c r="AS603" i="7059" s="1"/>
  <c r="I605" i="7049" s="1"/>
  <c r="AC611" i="7059"/>
  <c r="AD611" i="7059" s="1"/>
  <c r="AE611" i="7059" s="1"/>
  <c r="AF611" i="7059" s="1"/>
  <c r="AG611" i="7059" s="1"/>
  <c r="AH611" i="7059" s="1"/>
  <c r="AI611" i="7059" s="1"/>
  <c r="AJ611" i="7059" s="1"/>
  <c r="AL611" i="7059" s="1"/>
  <c r="AM611" i="7059" s="1"/>
  <c r="AQ604" i="7059"/>
  <c r="AR604" i="7059" s="1"/>
  <c r="AS604" i="7059" s="1"/>
  <c r="AB601" i="7055" s="1"/>
  <c r="I603" i="7049"/>
  <c r="AB598" i="7055"/>
  <c r="AO605" i="7059"/>
  <c r="AP605" i="7059" s="1"/>
  <c r="AQ605" i="7059" s="1"/>
  <c r="AR605" i="7059" s="1"/>
  <c r="AS605" i="7059" s="1"/>
  <c r="AN608" i="7059"/>
  <c r="AO608" i="7059" s="1"/>
  <c r="AP608" i="7059" s="1"/>
  <c r="Z770" i="7059"/>
  <c r="I604" i="7049"/>
  <c r="AB599" i="7055"/>
  <c r="P14" i="7049"/>
  <c r="AA612" i="7059"/>
  <c r="AU612" i="7059" s="1"/>
  <c r="Q14" i="7049" s="1"/>
  <c r="AO606" i="7059"/>
  <c r="AP606" i="7059" s="1"/>
  <c r="AN609" i="7059"/>
  <c r="AC596" i="7055"/>
  <c r="AC597" i="7055" s="1"/>
  <c r="AB597" i="7055"/>
  <c r="I602" i="7049"/>
  <c r="AO607" i="7059"/>
  <c r="AP607" i="7059" s="1"/>
  <c r="U614" i="7059"/>
  <c r="AN610" i="7059"/>
  <c r="I606" i="7049" l="1"/>
  <c r="O6" i="7049" s="1"/>
  <c r="AO609" i="7059"/>
  <c r="AP609" i="7059" s="1"/>
  <c r="AQ609" i="7059" s="1"/>
  <c r="AR609" i="7059" s="1"/>
  <c r="AS609" i="7059" s="1"/>
  <c r="O11" i="7049" s="1"/>
  <c r="AB600" i="7055"/>
  <c r="AQ607" i="7059"/>
  <c r="AR607" i="7059" s="1"/>
  <c r="AS607" i="7059" s="1"/>
  <c r="O9" i="7049" s="1"/>
  <c r="AO610" i="7059"/>
  <c r="AP610" i="7059" s="1"/>
  <c r="AQ606" i="7059"/>
  <c r="AR606" i="7059" s="1"/>
  <c r="AS606" i="7059" s="1"/>
  <c r="AB603" i="7055" s="1"/>
  <c r="V614" i="7059"/>
  <c r="U615" i="7059" s="1"/>
  <c r="AB602" i="7055"/>
  <c r="O7" i="7049"/>
  <c r="AC598" i="7055"/>
  <c r="AC599" i="7055" s="1"/>
  <c r="AC600" i="7055" s="1"/>
  <c r="AC612" i="7059"/>
  <c r="AD612" i="7059" s="1"/>
  <c r="AE612" i="7059" s="1"/>
  <c r="AF612" i="7059" s="1"/>
  <c r="AG612" i="7059" s="1"/>
  <c r="AH612" i="7059" s="1"/>
  <c r="AI612" i="7059" s="1"/>
  <c r="AJ612" i="7059" s="1"/>
  <c r="AL612" i="7059" s="1"/>
  <c r="AM612" i="7059" s="1"/>
  <c r="AN612" i="7059" s="1"/>
  <c r="Z771" i="7059"/>
  <c r="AQ608" i="7059"/>
  <c r="AR608" i="7059" s="1"/>
  <c r="AS608" i="7059" s="1"/>
  <c r="AN611" i="7059"/>
  <c r="AO611" i="7059" s="1"/>
  <c r="AP611" i="7059" s="1"/>
  <c r="AC606" i="7055" l="1"/>
  <c r="AB606" i="7055"/>
  <c r="AQ610" i="7059"/>
  <c r="AR610" i="7059" s="1"/>
  <c r="AS610" i="7059" s="1"/>
  <c r="AB607" i="7055" s="1"/>
  <c r="O8" i="7049"/>
  <c r="AQ611" i="7059"/>
  <c r="AR611" i="7059" s="1"/>
  <c r="AS611" i="7059" s="1"/>
  <c r="AB608" i="7055" s="1"/>
  <c r="AC601" i="7055"/>
  <c r="AC602" i="7055" s="1"/>
  <c r="AC603" i="7055" s="1"/>
  <c r="AC604" i="7055" s="1"/>
  <c r="AB604" i="7055"/>
  <c r="AO612" i="7059"/>
  <c r="AP612" i="7059" s="1"/>
  <c r="AQ612" i="7059" s="1"/>
  <c r="AR612" i="7059" s="1"/>
  <c r="AS612" i="7059" s="1"/>
  <c r="O14" i="7049" s="1"/>
  <c r="AB605" i="7055"/>
  <c r="O10" i="7049"/>
  <c r="AC605" i="7055"/>
  <c r="V615" i="7059"/>
  <c r="U616" i="7059" s="1"/>
  <c r="Z772" i="7059"/>
  <c r="O12" i="7049" l="1"/>
  <c r="O13" i="7049"/>
  <c r="AC607" i="7055"/>
  <c r="AC608" i="7055"/>
  <c r="AC609" i="7055"/>
  <c r="AB609" i="7055"/>
  <c r="V616" i="7059"/>
  <c r="U617" i="7059" s="1"/>
  <c r="Z773" i="7059"/>
  <c r="V617" i="7059" l="1"/>
  <c r="U618" i="7059" s="1"/>
  <c r="Z774" i="7059"/>
  <c r="V618" i="7059" l="1"/>
  <c r="Z775" i="7059"/>
  <c r="Z776" i="7059" l="1"/>
  <c r="U619" i="7059"/>
  <c r="Z777" i="7059" l="1"/>
  <c r="V619" i="7059"/>
  <c r="U620" i="7059" s="1"/>
  <c r="V620" i="7059" l="1"/>
  <c r="Z778" i="7059"/>
  <c r="Z779" i="7059" l="1"/>
  <c r="U621" i="7059"/>
  <c r="Z780" i="7059" l="1"/>
  <c r="V621" i="7059"/>
  <c r="U622" i="7059" s="1"/>
  <c r="V622" i="7059" l="1"/>
  <c r="Y613" i="7059" s="1"/>
  <c r="Z781" i="7059"/>
  <c r="U623" i="7059" l="1"/>
  <c r="V623" i="7059" s="1"/>
  <c r="AT613" i="7059"/>
  <c r="Z782" i="7059"/>
  <c r="U624" i="7059" l="1"/>
  <c r="V624" i="7059" s="1"/>
  <c r="U625" i="7059" s="1"/>
  <c r="AC610" i="7055"/>
  <c r="AA613" i="7059"/>
  <c r="AU613" i="7059" s="1"/>
  <c r="Q15" i="7049" s="1"/>
  <c r="P15" i="7049"/>
  <c r="Z783" i="7059"/>
  <c r="Y614" i="7059"/>
  <c r="Y615" i="7059" l="1"/>
  <c r="AT615" i="7059" s="1"/>
  <c r="AT614" i="7059"/>
  <c r="AC613" i="7059"/>
  <c r="AD613" i="7059" s="1"/>
  <c r="AE613" i="7059" s="1"/>
  <c r="AF613" i="7059" s="1"/>
  <c r="AG613" i="7059" s="1"/>
  <c r="AH613" i="7059" s="1"/>
  <c r="AI613" i="7059" s="1"/>
  <c r="AJ613" i="7059" s="1"/>
  <c r="AL613" i="7059" s="1"/>
  <c r="AM613" i="7059" s="1"/>
  <c r="AN613" i="7059" s="1"/>
  <c r="AO613" i="7059" s="1"/>
  <c r="AP613" i="7059" s="1"/>
  <c r="AQ613" i="7059" s="1"/>
  <c r="AR613" i="7059" s="1"/>
  <c r="AS613" i="7059" s="1"/>
  <c r="Z784" i="7059"/>
  <c r="V625" i="7059"/>
  <c r="U626" i="7059" l="1"/>
  <c r="P17" i="7049"/>
  <c r="Z785" i="7059"/>
  <c r="P16" i="7049"/>
  <c r="AA614" i="7059"/>
  <c r="AU614" i="7059" s="1"/>
  <c r="Q16" i="7049" s="1"/>
  <c r="AB610" i="7055"/>
  <c r="AC611" i="7055" s="1"/>
  <c r="O15" i="7049"/>
  <c r="Y616" i="7059"/>
  <c r="AC614" i="7059" l="1"/>
  <c r="AD614" i="7059" s="1"/>
  <c r="AE614" i="7059" s="1"/>
  <c r="AF614" i="7059" s="1"/>
  <c r="AG614" i="7059" s="1"/>
  <c r="AH614" i="7059" s="1"/>
  <c r="AI614" i="7059" s="1"/>
  <c r="AJ614" i="7059" s="1"/>
  <c r="AL614" i="7059" s="1"/>
  <c r="AM614" i="7059" s="1"/>
  <c r="AN614" i="7059" s="1"/>
  <c r="AO614" i="7059" s="1"/>
  <c r="AP614" i="7059" s="1"/>
  <c r="AQ614" i="7059" s="1"/>
  <c r="AR614" i="7059" s="1"/>
  <c r="AS614" i="7059" s="1"/>
  <c r="Z786" i="7059"/>
  <c r="AA615" i="7059"/>
  <c r="V626" i="7059"/>
  <c r="AT616" i="7059"/>
  <c r="Y617" i="7059" l="1"/>
  <c r="AC615" i="7059"/>
  <c r="AD615" i="7059" s="1"/>
  <c r="AE615" i="7059" s="1"/>
  <c r="AF615" i="7059" s="1"/>
  <c r="AG615" i="7059" s="1"/>
  <c r="AH615" i="7059" s="1"/>
  <c r="AI615" i="7059" s="1"/>
  <c r="AJ615" i="7059" s="1"/>
  <c r="AL615" i="7059" s="1"/>
  <c r="AM615" i="7059" s="1"/>
  <c r="AN615" i="7059" s="1"/>
  <c r="AO615" i="7059" s="1"/>
  <c r="AP615" i="7059" s="1"/>
  <c r="AQ615" i="7059" s="1"/>
  <c r="AR615" i="7059" s="1"/>
  <c r="AS615" i="7059" s="1"/>
  <c r="P18" i="7049"/>
  <c r="AA616" i="7059"/>
  <c r="U627" i="7059"/>
  <c r="Z787" i="7059"/>
  <c r="AB611" i="7055"/>
  <c r="AC612" i="7055" s="1"/>
  <c r="O16" i="7049"/>
  <c r="Z788" i="7059" l="1"/>
  <c r="AT617" i="7059"/>
  <c r="AB612" i="7055"/>
  <c r="AC613" i="7055" s="1"/>
  <c r="O17" i="7049"/>
  <c r="V627" i="7059"/>
  <c r="AC616" i="7059"/>
  <c r="AD616" i="7059" s="1"/>
  <c r="AE616" i="7059" s="1"/>
  <c r="AF616" i="7059" s="1"/>
  <c r="AG616" i="7059" s="1"/>
  <c r="AH616" i="7059" s="1"/>
  <c r="AI616" i="7059" s="1"/>
  <c r="AJ616" i="7059" s="1"/>
  <c r="AL616" i="7059" s="1"/>
  <c r="AM616" i="7059" s="1"/>
  <c r="AN616" i="7059" s="1"/>
  <c r="AO616" i="7059" s="1"/>
  <c r="AP616" i="7059" s="1"/>
  <c r="AQ616" i="7059" s="1"/>
  <c r="AR616" i="7059" s="1"/>
  <c r="AS616" i="7059" s="1"/>
  <c r="AU615" i="7059"/>
  <c r="Q17" i="7049" s="1"/>
  <c r="Y618" i="7059" l="1"/>
  <c r="AA617" i="7059"/>
  <c r="AC617" i="7059" s="1"/>
  <c r="AD617" i="7059" s="1"/>
  <c r="AE617" i="7059" s="1"/>
  <c r="AF617" i="7059" s="1"/>
  <c r="AG617" i="7059" s="1"/>
  <c r="AH617" i="7059" s="1"/>
  <c r="AI617" i="7059" s="1"/>
  <c r="AJ617" i="7059" s="1"/>
  <c r="AL617" i="7059" s="1"/>
  <c r="AM617" i="7059" s="1"/>
  <c r="AN617" i="7059" s="1"/>
  <c r="AO617" i="7059" s="1"/>
  <c r="AP617" i="7059" s="1"/>
  <c r="AQ617" i="7059" s="1"/>
  <c r="AR617" i="7059" s="1"/>
  <c r="AS617" i="7059" s="1"/>
  <c r="P19" i="7049"/>
  <c r="U628" i="7059"/>
  <c r="AB613" i="7055"/>
  <c r="AC614" i="7055" s="1"/>
  <c r="O18" i="7049"/>
  <c r="AU616" i="7059"/>
  <c r="Q18" i="7049" s="1"/>
  <c r="Z789" i="7059"/>
  <c r="AB614" i="7055" l="1"/>
  <c r="O19" i="7049"/>
  <c r="V628" i="7059"/>
  <c r="Z790" i="7059"/>
  <c r="AU617" i="7059"/>
  <c r="Q19" i="7049" s="1"/>
  <c r="AT618" i="7059"/>
  <c r="U629" i="7059" l="1"/>
  <c r="V629" i="7059" s="1"/>
  <c r="Y619" i="7059"/>
  <c r="AA618" i="7059"/>
  <c r="AC618" i="7059" s="1"/>
  <c r="AD618" i="7059" s="1"/>
  <c r="AE618" i="7059" s="1"/>
  <c r="AF618" i="7059" s="1"/>
  <c r="AG618" i="7059" s="1"/>
  <c r="AH618" i="7059" s="1"/>
  <c r="AI618" i="7059" s="1"/>
  <c r="AJ618" i="7059" s="1"/>
  <c r="AL618" i="7059" s="1"/>
  <c r="AM618" i="7059" s="1"/>
  <c r="AN618" i="7059" s="1"/>
  <c r="AO618" i="7059" s="1"/>
  <c r="AP618" i="7059" s="1"/>
  <c r="AQ618" i="7059" s="1"/>
  <c r="AR618" i="7059" s="1"/>
  <c r="AS618" i="7059" s="1"/>
  <c r="P20" i="7049"/>
  <c r="AC615" i="7055"/>
  <c r="Z791" i="7059"/>
  <c r="AB615" i="7055" l="1"/>
  <c r="O20" i="7049"/>
  <c r="Y620" i="7059"/>
  <c r="Z792" i="7059"/>
  <c r="AU618" i="7059"/>
  <c r="Q20" i="7049" s="1"/>
  <c r="U630" i="7059"/>
  <c r="AT619" i="7059"/>
  <c r="Z793" i="7059" l="1"/>
  <c r="AC616" i="7055"/>
  <c r="P21" i="7049"/>
  <c r="AA619" i="7059"/>
  <c r="AT620" i="7059"/>
  <c r="V630" i="7059"/>
  <c r="U631" i="7059" l="1"/>
  <c r="V631" i="7059" s="1"/>
  <c r="Z794" i="7059"/>
  <c r="Y621" i="7059"/>
  <c r="AA620" i="7059"/>
  <c r="AC620" i="7059" s="1"/>
  <c r="AD620" i="7059" s="1"/>
  <c r="AE620" i="7059" s="1"/>
  <c r="P22" i="7049"/>
  <c r="AC619" i="7059"/>
  <c r="AD619" i="7059" s="1"/>
  <c r="AE619" i="7059" s="1"/>
  <c r="AF619" i="7059" s="1"/>
  <c r="AG619" i="7059" s="1"/>
  <c r="AH619" i="7059" s="1"/>
  <c r="AI619" i="7059" s="1"/>
  <c r="AJ619" i="7059" s="1"/>
  <c r="AL619" i="7059" s="1"/>
  <c r="AM619" i="7059" s="1"/>
  <c r="AN619" i="7059" s="1"/>
  <c r="AO619" i="7059" s="1"/>
  <c r="AP619" i="7059" s="1"/>
  <c r="AQ619" i="7059" s="1"/>
  <c r="AR619" i="7059" s="1"/>
  <c r="AS619" i="7059" s="1"/>
  <c r="Y622" i="7059" l="1"/>
  <c r="AT622" i="7059" s="1"/>
  <c r="AF620" i="7059"/>
  <c r="AG620" i="7059" s="1"/>
  <c r="AH620" i="7059" s="1"/>
  <c r="AI620" i="7059" s="1"/>
  <c r="AJ620" i="7059" s="1"/>
  <c r="AL620" i="7059" s="1"/>
  <c r="AM620" i="7059" s="1"/>
  <c r="AN620" i="7059" s="1"/>
  <c r="AO620" i="7059" s="1"/>
  <c r="AP620" i="7059" s="1"/>
  <c r="AQ620" i="7059" s="1"/>
  <c r="AR620" i="7059" s="1"/>
  <c r="AS620" i="7059" s="1"/>
  <c r="O22" i="7049" s="1"/>
  <c r="AT621" i="7059"/>
  <c r="AB616" i="7055"/>
  <c r="AC617" i="7055" s="1"/>
  <c r="O21" i="7049"/>
  <c r="Z795" i="7059"/>
  <c r="U632" i="7059"/>
  <c r="AU619" i="7059"/>
  <c r="Q21" i="7049" s="1"/>
  <c r="AB617" i="7055" l="1"/>
  <c r="AC618" i="7055" s="1"/>
  <c r="AU620" i="7059"/>
  <c r="Q22" i="7049" s="1"/>
  <c r="P23" i="7049"/>
  <c r="AA621" i="7059"/>
  <c r="AA622" i="7059" s="1"/>
  <c r="Z796" i="7059"/>
  <c r="V632" i="7059"/>
  <c r="P24" i="7049"/>
  <c r="Z797" i="7059" l="1"/>
  <c r="Y623" i="7059"/>
  <c r="AC622" i="7059"/>
  <c r="AD622" i="7059" s="1"/>
  <c r="AE622" i="7059" s="1"/>
  <c r="U633" i="7059"/>
  <c r="AC621" i="7059"/>
  <c r="AD621" i="7059" s="1"/>
  <c r="AE621" i="7059" s="1"/>
  <c r="AF621" i="7059" s="1"/>
  <c r="AG621" i="7059" s="1"/>
  <c r="AH621" i="7059" s="1"/>
  <c r="AI621" i="7059" s="1"/>
  <c r="AJ621" i="7059" s="1"/>
  <c r="AL621" i="7059" s="1"/>
  <c r="AM621" i="7059" s="1"/>
  <c r="AN621" i="7059" s="1"/>
  <c r="AO621" i="7059" s="1"/>
  <c r="AP621" i="7059" s="1"/>
  <c r="AQ621" i="7059" s="1"/>
  <c r="AR621" i="7059" s="1"/>
  <c r="AS621" i="7059" s="1"/>
  <c r="AF622" i="7059" l="1"/>
  <c r="AG622" i="7059" s="1"/>
  <c r="AH622" i="7059" s="1"/>
  <c r="AI622" i="7059" s="1"/>
  <c r="AJ622" i="7059" s="1"/>
  <c r="AL622" i="7059" s="1"/>
  <c r="AM622" i="7059" s="1"/>
  <c r="AN622" i="7059" s="1"/>
  <c r="AO622" i="7059" s="1"/>
  <c r="AP622" i="7059" s="1"/>
  <c r="AQ622" i="7059" s="1"/>
  <c r="AR622" i="7059" s="1"/>
  <c r="AS622" i="7059" s="1"/>
  <c r="Z798" i="7059"/>
  <c r="AB618" i="7055"/>
  <c r="AC619" i="7055" s="1"/>
  <c r="O23" i="7049"/>
  <c r="AT623" i="7059"/>
  <c r="AU621" i="7059"/>
  <c r="Q23" i="7049" s="1"/>
  <c r="V633" i="7059"/>
  <c r="P25" i="7049" l="1"/>
  <c r="AA623" i="7059"/>
  <c r="AC623" i="7059" s="1"/>
  <c r="AD623" i="7059" s="1"/>
  <c r="AE623" i="7059" s="1"/>
  <c r="AF623" i="7059" s="1"/>
  <c r="AG623" i="7059" s="1"/>
  <c r="AH623" i="7059" s="1"/>
  <c r="AI623" i="7059" s="1"/>
  <c r="AJ623" i="7059" s="1"/>
  <c r="AL623" i="7059" s="1"/>
  <c r="AM623" i="7059" s="1"/>
  <c r="AN623" i="7059" s="1"/>
  <c r="AO623" i="7059" s="1"/>
  <c r="AP623" i="7059" s="1"/>
  <c r="AQ623" i="7059" s="1"/>
  <c r="AR623" i="7059" s="1"/>
  <c r="AS623" i="7059" s="1"/>
  <c r="Y624" i="7059"/>
  <c r="U634" i="7059"/>
  <c r="Z799" i="7059"/>
  <c r="O24" i="7049"/>
  <c r="AB619" i="7055"/>
  <c r="AC620" i="7055" s="1"/>
  <c r="AU622" i="7059"/>
  <c r="Q24" i="7049" s="1"/>
  <c r="O25" i="7049" l="1"/>
  <c r="AB620" i="7055"/>
  <c r="AT624" i="7059"/>
  <c r="Z800" i="7059"/>
  <c r="AU623" i="7059"/>
  <c r="Q25" i="7049" s="1"/>
  <c r="V634" i="7059"/>
  <c r="Y625" i="7059" l="1"/>
  <c r="AT625" i="7059" s="1"/>
  <c r="P27" i="7049" s="1"/>
  <c r="U635" i="7059"/>
  <c r="V635" i="7059" s="1"/>
  <c r="P26" i="7049"/>
  <c r="AA624" i="7059"/>
  <c r="AC621" i="7055"/>
  <c r="Z801" i="7059"/>
  <c r="Y626" i="7059" l="1"/>
  <c r="AT626" i="7059" s="1"/>
  <c r="P28" i="7049" s="1"/>
  <c r="Z802" i="7059"/>
  <c r="AA625" i="7059"/>
  <c r="AC624" i="7059"/>
  <c r="AD624" i="7059" s="1"/>
  <c r="AE624" i="7059" s="1"/>
  <c r="AF624" i="7059" s="1"/>
  <c r="AG624" i="7059" s="1"/>
  <c r="AH624" i="7059" s="1"/>
  <c r="AI624" i="7059" s="1"/>
  <c r="AJ624" i="7059" s="1"/>
  <c r="AL624" i="7059" s="1"/>
  <c r="AM624" i="7059" s="1"/>
  <c r="AN624" i="7059" s="1"/>
  <c r="AO624" i="7059" s="1"/>
  <c r="AP624" i="7059" s="1"/>
  <c r="AQ624" i="7059" s="1"/>
  <c r="AR624" i="7059" s="1"/>
  <c r="AS624" i="7059" s="1"/>
  <c r="U636" i="7059"/>
  <c r="O26" i="7049" l="1"/>
  <c r="AB621" i="7055"/>
  <c r="AC622" i="7055" s="1"/>
  <c r="AU624" i="7059"/>
  <c r="Q26" i="7049" s="1"/>
  <c r="AA626" i="7059"/>
  <c r="AC625" i="7059" s="1"/>
  <c r="AD625" i="7059" s="1"/>
  <c r="V636" i="7059"/>
  <c r="Z803" i="7059"/>
  <c r="Y627" i="7059" l="1"/>
  <c r="AT627" i="7059" s="1"/>
  <c r="P29" i="7049" s="1"/>
  <c r="Z804" i="7059"/>
  <c r="U637" i="7059"/>
  <c r="AA627" i="7059" l="1"/>
  <c r="AC626" i="7059" s="1"/>
  <c r="AD626" i="7059" s="1"/>
  <c r="Z805" i="7059"/>
  <c r="V637" i="7059"/>
  <c r="Y628" i="7059" l="1"/>
  <c r="AT628" i="7059" s="1"/>
  <c r="U638" i="7059"/>
  <c r="V638" i="7059" s="1"/>
  <c r="Z806" i="7059"/>
  <c r="Y629" i="7059" l="1"/>
  <c r="AT629" i="7059" s="1"/>
  <c r="P31" i="7049" s="1"/>
  <c r="P30" i="7049"/>
  <c r="AA628" i="7059"/>
  <c r="U639" i="7059"/>
  <c r="Z807" i="7059"/>
  <c r="AA629" i="7059" l="1"/>
  <c r="AC627" i="7059"/>
  <c r="AD627" i="7059" s="1"/>
  <c r="AE625" i="7059" s="1"/>
  <c r="AF625" i="7059" s="1"/>
  <c r="Z808" i="7059"/>
  <c r="V639" i="7059"/>
  <c r="Y630" i="7059" l="1"/>
  <c r="AT630" i="7059" s="1"/>
  <c r="P32" i="7049" s="1"/>
  <c r="AC628" i="7059"/>
  <c r="AD628" i="7059" s="1"/>
  <c r="AE626" i="7059" s="1"/>
  <c r="AF626" i="7059" s="1"/>
  <c r="U640" i="7059"/>
  <c r="V640" i="7059" s="1"/>
  <c r="Z809" i="7059"/>
  <c r="Y631" i="7059" l="1"/>
  <c r="AT631" i="7059" s="1"/>
  <c r="P33" i="7049" s="1"/>
  <c r="AA630" i="7059"/>
  <c r="AC629" i="7059" s="1"/>
  <c r="AD629" i="7059" s="1"/>
  <c r="AE627" i="7059" s="1"/>
  <c r="AF627" i="7059" s="1"/>
  <c r="U641" i="7059"/>
  <c r="V641" i="7059" s="1"/>
  <c r="Z810" i="7059"/>
  <c r="AA631" i="7059" l="1"/>
  <c r="AC630" i="7059" s="1"/>
  <c r="AD630" i="7059" s="1"/>
  <c r="AE628" i="7059" s="1"/>
  <c r="AF628" i="7059" s="1"/>
  <c r="AG625" i="7059" s="1"/>
  <c r="AH625" i="7059" s="1"/>
  <c r="Y632" i="7059"/>
  <c r="AT632" i="7059" s="1"/>
  <c r="P34" i="7049" s="1"/>
  <c r="U642" i="7059"/>
  <c r="V642" i="7059" s="1"/>
  <c r="Z811" i="7059"/>
  <c r="AA632" i="7059" l="1"/>
  <c r="AC631" i="7059" s="1"/>
  <c r="AD631" i="7059" s="1"/>
  <c r="AE629" i="7059" s="1"/>
  <c r="AF629" i="7059" s="1"/>
  <c r="AG626" i="7059" s="1"/>
  <c r="AH626" i="7059" s="1"/>
  <c r="Y633" i="7059"/>
  <c r="AT633" i="7059" s="1"/>
  <c r="P35" i="7049" s="1"/>
  <c r="U643" i="7059"/>
  <c r="V643" i="7059" s="1"/>
  <c r="Z812" i="7059"/>
  <c r="AA633" i="7059" l="1"/>
  <c r="AC632" i="7059" s="1"/>
  <c r="AD632" i="7059" s="1"/>
  <c r="AE630" i="7059" s="1"/>
  <c r="AF630" i="7059" s="1"/>
  <c r="AG627" i="7059" s="1"/>
  <c r="AH627" i="7059" s="1"/>
  <c r="Y634" i="7059"/>
  <c r="AT634" i="7059" s="1"/>
  <c r="P36" i="7049" s="1"/>
  <c r="U644" i="7059"/>
  <c r="V644" i="7059" s="1"/>
  <c r="Z813" i="7059"/>
  <c r="AA634" i="7059" l="1"/>
  <c r="AC633" i="7059" s="1"/>
  <c r="AD633" i="7059" s="1"/>
  <c r="AE631" i="7059" s="1"/>
  <c r="AF631" i="7059" s="1"/>
  <c r="AG628" i="7059" s="1"/>
  <c r="AH628" i="7059" s="1"/>
  <c r="Y635" i="7059"/>
  <c r="AT635" i="7059" s="1"/>
  <c r="P37" i="7049" s="1"/>
  <c r="U645" i="7059"/>
  <c r="V645" i="7059" s="1"/>
  <c r="Z814" i="7059"/>
  <c r="Y636" i="7059" l="1"/>
  <c r="AT636" i="7059" s="1"/>
  <c r="P38" i="7049" s="1"/>
  <c r="AA635" i="7059"/>
  <c r="AC634" i="7059" s="1"/>
  <c r="AD634" i="7059" s="1"/>
  <c r="AE632" i="7059" s="1"/>
  <c r="AF632" i="7059" s="1"/>
  <c r="AG629" i="7059" s="1"/>
  <c r="AH629" i="7059" s="1"/>
  <c r="U646" i="7059"/>
  <c r="V646" i="7059" s="1"/>
  <c r="Z815" i="7059"/>
  <c r="Y637" i="7059" l="1"/>
  <c r="AT637" i="7059" s="1"/>
  <c r="P39" i="7049" s="1"/>
  <c r="AA636" i="7059"/>
  <c r="AC635" i="7059" s="1"/>
  <c r="AD635" i="7059" s="1"/>
  <c r="AE633" i="7059" s="1"/>
  <c r="AF633" i="7059" s="1"/>
  <c r="AG630" i="7059" s="1"/>
  <c r="AH630" i="7059" s="1"/>
  <c r="U647" i="7059"/>
  <c r="V647" i="7059" s="1"/>
  <c r="AI625" i="7059"/>
  <c r="AJ625" i="7059" s="1"/>
  <c r="Z816" i="7059"/>
  <c r="AA637" i="7059" l="1"/>
  <c r="AC636" i="7059" s="1"/>
  <c r="AD636" i="7059" s="1"/>
  <c r="AE634" i="7059" s="1"/>
  <c r="AF634" i="7059" s="1"/>
  <c r="AG631" i="7059" s="1"/>
  <c r="AH631" i="7059" s="1"/>
  <c r="Y638" i="7059"/>
  <c r="AT638" i="7059" s="1"/>
  <c r="P40" i="7049" s="1"/>
  <c r="U648" i="7059"/>
  <c r="V648" i="7059" s="1"/>
  <c r="AI626" i="7059"/>
  <c r="AJ626" i="7059" s="1"/>
  <c r="Z817" i="7059"/>
  <c r="AA638" i="7059" l="1"/>
  <c r="AC637" i="7059" s="1"/>
  <c r="AD637" i="7059" s="1"/>
  <c r="AE635" i="7059" s="1"/>
  <c r="AF635" i="7059" s="1"/>
  <c r="AG632" i="7059" s="1"/>
  <c r="AH632" i="7059" s="1"/>
  <c r="Y639" i="7059"/>
  <c r="AT639" i="7059" s="1"/>
  <c r="P41" i="7049" s="1"/>
  <c r="U649" i="7059"/>
  <c r="V649" i="7059" s="1"/>
  <c r="Z818" i="7059"/>
  <c r="AI627" i="7059"/>
  <c r="AJ627" i="7059" s="1"/>
  <c r="AA639" i="7059" l="1"/>
  <c r="AC638" i="7059" s="1"/>
  <c r="AD638" i="7059" s="1"/>
  <c r="AE636" i="7059" s="1"/>
  <c r="AF636" i="7059" s="1"/>
  <c r="AG633" i="7059" s="1"/>
  <c r="AH633" i="7059" s="1"/>
  <c r="Y640" i="7059"/>
  <c r="AT640" i="7059" s="1"/>
  <c r="P42" i="7049" s="1"/>
  <c r="U650" i="7059"/>
  <c r="V650" i="7059" s="1"/>
  <c r="Z819" i="7059"/>
  <c r="AI628" i="7059"/>
  <c r="AJ628" i="7059" s="1"/>
  <c r="AA640" i="7059" l="1"/>
  <c r="AC639" i="7059" s="1"/>
  <c r="AD639" i="7059" s="1"/>
  <c r="AE637" i="7059" s="1"/>
  <c r="AF637" i="7059" s="1"/>
  <c r="AG634" i="7059" s="1"/>
  <c r="AH634" i="7059" s="1"/>
  <c r="Y641" i="7059"/>
  <c r="AT641" i="7059" s="1"/>
  <c r="P43" i="7049" s="1"/>
  <c r="U651" i="7059"/>
  <c r="V651" i="7059" s="1"/>
  <c r="Z820" i="7059"/>
  <c r="AI629" i="7059"/>
  <c r="AJ629" i="7059" s="1"/>
  <c r="AA641" i="7059" l="1"/>
  <c r="AC640" i="7059" s="1"/>
  <c r="AD640" i="7059" s="1"/>
  <c r="AE638" i="7059" s="1"/>
  <c r="AF638" i="7059" s="1"/>
  <c r="AG635" i="7059" s="1"/>
  <c r="AH635" i="7059" s="1"/>
  <c r="Y642" i="7059"/>
  <c r="AT642" i="7059" s="1"/>
  <c r="P44" i="7049" s="1"/>
  <c r="U652" i="7059"/>
  <c r="V652" i="7059" s="1"/>
  <c r="AI630" i="7059"/>
  <c r="AJ630" i="7059" s="1"/>
  <c r="AL625" i="7059"/>
  <c r="AM625" i="7059" s="1"/>
  <c r="Z821" i="7059"/>
  <c r="U653" i="7059" l="1"/>
  <c r="V653" i="7059" s="1"/>
  <c r="AA642" i="7059"/>
  <c r="AC641" i="7059" s="1"/>
  <c r="AD641" i="7059" s="1"/>
  <c r="AE639" i="7059" s="1"/>
  <c r="AF639" i="7059" s="1"/>
  <c r="AG636" i="7059" s="1"/>
  <c r="AH636" i="7059" s="1"/>
  <c r="Y643" i="7059"/>
  <c r="AT643" i="7059" s="1"/>
  <c r="P45" i="7049" s="1"/>
  <c r="AL626" i="7059"/>
  <c r="AM626" i="7059" s="1"/>
  <c r="Z822" i="7059"/>
  <c r="AI631" i="7059"/>
  <c r="AJ631" i="7059" s="1"/>
  <c r="AA643" i="7059" l="1"/>
  <c r="AC642" i="7059" s="1"/>
  <c r="AD642" i="7059" s="1"/>
  <c r="AE640" i="7059" s="1"/>
  <c r="AF640" i="7059" s="1"/>
  <c r="AG637" i="7059" s="1"/>
  <c r="AH637" i="7059" s="1"/>
  <c r="Y644" i="7059"/>
  <c r="AT644" i="7059" s="1"/>
  <c r="P46" i="7049" s="1"/>
  <c r="U654" i="7059"/>
  <c r="V654" i="7059" s="1"/>
  <c r="AL627" i="7059"/>
  <c r="AM627" i="7059" s="1"/>
  <c r="AI632" i="7059"/>
  <c r="AJ632" i="7059" s="1"/>
  <c r="Z823" i="7059"/>
  <c r="Y645" i="7059" l="1"/>
  <c r="AT645" i="7059" s="1"/>
  <c r="P47" i="7049" s="1"/>
  <c r="AA644" i="7059"/>
  <c r="AC643" i="7059" s="1"/>
  <c r="AD643" i="7059" s="1"/>
  <c r="AE641" i="7059" s="1"/>
  <c r="AF641" i="7059" s="1"/>
  <c r="AG638" i="7059" s="1"/>
  <c r="AH638" i="7059" s="1"/>
  <c r="U655" i="7059"/>
  <c r="V655" i="7059" s="1"/>
  <c r="Y646" i="7059" s="1"/>
  <c r="AT646" i="7059" s="1"/>
  <c r="P48" i="7049" s="1"/>
  <c r="AL628" i="7059"/>
  <c r="AM628" i="7059" s="1"/>
  <c r="AI633" i="7059"/>
  <c r="AJ633" i="7059" s="1"/>
  <c r="Z824" i="7059"/>
  <c r="AA645" i="7059" l="1"/>
  <c r="AA646" i="7059" s="1"/>
  <c r="U656" i="7059"/>
  <c r="V656" i="7059" s="1"/>
  <c r="U657" i="7059" s="1"/>
  <c r="AL629" i="7059"/>
  <c r="AM629" i="7059" s="1"/>
  <c r="AN625" i="7059"/>
  <c r="AO625" i="7059" s="1"/>
  <c r="Z825" i="7059"/>
  <c r="AI634" i="7059"/>
  <c r="AJ634" i="7059" s="1"/>
  <c r="AC644" i="7059" l="1"/>
  <c r="AD644" i="7059" s="1"/>
  <c r="AE642" i="7059" s="1"/>
  <c r="AF642" i="7059" s="1"/>
  <c r="AG639" i="7059" s="1"/>
  <c r="AH639" i="7059" s="1"/>
  <c r="AI635" i="7059" s="1"/>
  <c r="AJ635" i="7059" s="1"/>
  <c r="Y647" i="7059"/>
  <c r="AT647" i="7059" s="1"/>
  <c r="P49" i="7049" s="1"/>
  <c r="AC645" i="7059"/>
  <c r="AD645" i="7059" s="1"/>
  <c r="AN626" i="7059"/>
  <c r="AO626" i="7059" s="1"/>
  <c r="V657" i="7059"/>
  <c r="U658" i="7059" s="1"/>
  <c r="AL630" i="7059"/>
  <c r="AM630" i="7059" s="1"/>
  <c r="Z826" i="7059"/>
  <c r="AE643" i="7059" l="1"/>
  <c r="AF643" i="7059" s="1"/>
  <c r="AG640" i="7059" s="1"/>
  <c r="AH640" i="7059" s="1"/>
  <c r="AI636" i="7059" s="1"/>
  <c r="AJ636" i="7059" s="1"/>
  <c r="AA647" i="7059"/>
  <c r="AC646" i="7059" s="1"/>
  <c r="AD646" i="7059" s="1"/>
  <c r="AE644" i="7059" s="1"/>
  <c r="Y648" i="7059"/>
  <c r="AT648" i="7059" s="1"/>
  <c r="P50" i="7049" s="1"/>
  <c r="AN627" i="7059"/>
  <c r="AO627" i="7059" s="1"/>
  <c r="AL631" i="7059"/>
  <c r="AM631" i="7059" s="1"/>
  <c r="V658" i="7059"/>
  <c r="Z827" i="7059"/>
  <c r="AF644" i="7059" l="1"/>
  <c r="AG641" i="7059" s="1"/>
  <c r="AH641" i="7059" s="1"/>
  <c r="AI637" i="7059" s="1"/>
  <c r="AJ637" i="7059" s="1"/>
  <c r="Y649" i="7059"/>
  <c r="AT649" i="7059" s="1"/>
  <c r="P51" i="7049" s="1"/>
  <c r="AA648" i="7059"/>
  <c r="U659" i="7059"/>
  <c r="V659" i="7059" s="1"/>
  <c r="Y650" i="7059" s="1"/>
  <c r="AT650" i="7059" s="1"/>
  <c r="AP625" i="7059"/>
  <c r="AQ625" i="7059" s="1"/>
  <c r="AN628" i="7059"/>
  <c r="AO628" i="7059" s="1"/>
  <c r="Z828" i="7059"/>
  <c r="AL632" i="7059"/>
  <c r="AM632" i="7059" s="1"/>
  <c r="P52" i="7049" l="1"/>
  <c r="AA649" i="7059"/>
  <c r="AC648" i="7059" s="1"/>
  <c r="AD648" i="7059" s="1"/>
  <c r="AC647" i="7059"/>
  <c r="AD647" i="7059" s="1"/>
  <c r="AE645" i="7059" s="1"/>
  <c r="AF645" i="7059" s="1"/>
  <c r="AG642" i="7059" s="1"/>
  <c r="AH642" i="7059" s="1"/>
  <c r="AI638" i="7059" s="1"/>
  <c r="AJ638" i="7059" s="1"/>
  <c r="U660" i="7059"/>
  <c r="V660" i="7059" s="1"/>
  <c r="Y651" i="7059" s="1"/>
  <c r="AT651" i="7059" s="1"/>
  <c r="Z829" i="7059"/>
  <c r="AP626" i="7059"/>
  <c r="AQ626" i="7059" s="1"/>
  <c r="AN629" i="7059"/>
  <c r="AO629" i="7059" s="1"/>
  <c r="AL633" i="7059"/>
  <c r="AM633" i="7059" s="1"/>
  <c r="AE646" i="7059" l="1"/>
  <c r="AF646" i="7059" s="1"/>
  <c r="AG643" i="7059" s="1"/>
  <c r="AH643" i="7059" s="1"/>
  <c r="AI639" i="7059" s="1"/>
  <c r="AJ639" i="7059" s="1"/>
  <c r="AA650" i="7059"/>
  <c r="AC649" i="7059" s="1"/>
  <c r="AD649" i="7059" s="1"/>
  <c r="AE647" i="7059" s="1"/>
  <c r="P53" i="7049"/>
  <c r="U661" i="7059"/>
  <c r="V661" i="7059" s="1"/>
  <c r="AR625" i="7059"/>
  <c r="AS625" i="7059" s="1"/>
  <c r="AN630" i="7059"/>
  <c r="AO630" i="7059" s="1"/>
  <c r="Z830" i="7059"/>
  <c r="AL634" i="7059"/>
  <c r="AM634" i="7059" s="1"/>
  <c r="AP627" i="7059"/>
  <c r="AQ627" i="7059" s="1"/>
  <c r="AR626" i="7059" s="1"/>
  <c r="AS626" i="7059" s="1"/>
  <c r="AF647" i="7059" l="1"/>
  <c r="AG644" i="7059" s="1"/>
  <c r="AH644" i="7059" s="1"/>
  <c r="AI640" i="7059" s="1"/>
  <c r="AJ640" i="7059" s="1"/>
  <c r="AA651" i="7059"/>
  <c r="AC650" i="7059" s="1"/>
  <c r="AD650" i="7059" s="1"/>
  <c r="AE648" i="7059" s="1"/>
  <c r="AF648" i="7059" s="1"/>
  <c r="AG645" i="7059" s="1"/>
  <c r="O28" i="7049"/>
  <c r="AB623" i="7055"/>
  <c r="AU626" i="7059"/>
  <c r="Q28" i="7049" s="1"/>
  <c r="AL635" i="7059"/>
  <c r="AM635" i="7059" s="1"/>
  <c r="O27" i="7049"/>
  <c r="AB622" i="7055"/>
  <c r="AC623" i="7055" s="1"/>
  <c r="AU625" i="7059"/>
  <c r="Q27" i="7049" s="1"/>
  <c r="AN631" i="7059"/>
  <c r="AO631" i="7059" s="1"/>
  <c r="Z831" i="7059"/>
  <c r="AP628" i="7059"/>
  <c r="AQ628" i="7059" s="1"/>
  <c r="AR627" i="7059" s="1"/>
  <c r="AS627" i="7059" s="1"/>
  <c r="Y652" i="7059"/>
  <c r="U662" i="7059"/>
  <c r="AH645" i="7059" l="1"/>
  <c r="AI641" i="7059" s="1"/>
  <c r="AJ641" i="7059" s="1"/>
  <c r="AB624" i="7055"/>
  <c r="O29" i="7049"/>
  <c r="AU627" i="7059"/>
  <c r="Q29" i="7049" s="1"/>
  <c r="AT652" i="7059"/>
  <c r="AL636" i="7059"/>
  <c r="AM636" i="7059" s="1"/>
  <c r="V662" i="7059"/>
  <c r="U663" i="7059" s="1"/>
  <c r="Z832" i="7059"/>
  <c r="AC624" i="7055"/>
  <c r="AP629" i="7059"/>
  <c r="AQ629" i="7059" s="1"/>
  <c r="AN632" i="7059"/>
  <c r="AO632" i="7059" s="1"/>
  <c r="Y653" i="7059" l="1"/>
  <c r="AL637" i="7059"/>
  <c r="AM637" i="7059" s="1"/>
  <c r="AN633" i="7059"/>
  <c r="AO633" i="7059" s="1"/>
  <c r="AP630" i="7059"/>
  <c r="AQ630" i="7059" s="1"/>
  <c r="AR628" i="7059"/>
  <c r="AS628" i="7059" s="1"/>
  <c r="Z833" i="7059"/>
  <c r="V663" i="7059"/>
  <c r="U664" i="7059" s="1"/>
  <c r="AA652" i="7059"/>
  <c r="P54" i="7049"/>
  <c r="AC625" i="7055"/>
  <c r="AC651" i="7059" l="1"/>
  <c r="AD651" i="7059" s="1"/>
  <c r="O30" i="7049"/>
  <c r="AB625" i="7055"/>
  <c r="AC626" i="7055" s="1"/>
  <c r="AU628" i="7059"/>
  <c r="Q30" i="7049" s="1"/>
  <c r="AT653" i="7059"/>
  <c r="AN634" i="7059"/>
  <c r="AO634" i="7059" s="1"/>
  <c r="Y654" i="7059"/>
  <c r="V664" i="7059"/>
  <c r="U665" i="7059" s="1"/>
  <c r="Z834" i="7059"/>
  <c r="AP631" i="7059"/>
  <c r="AQ631" i="7059" s="1"/>
  <c r="AR629" i="7059"/>
  <c r="AS629" i="7059" s="1"/>
  <c r="V665" i="7059" l="1"/>
  <c r="U666" i="7059" s="1"/>
  <c r="AP632" i="7059"/>
  <c r="AQ632" i="7059" s="1"/>
  <c r="AR631" i="7059" s="1"/>
  <c r="AS631" i="7059" s="1"/>
  <c r="AB626" i="7055"/>
  <c r="AC627" i="7055" s="1"/>
  <c r="O31" i="7049"/>
  <c r="AU629" i="7059"/>
  <c r="Q31" i="7049" s="1"/>
  <c r="Z835" i="7059"/>
  <c r="AR630" i="7059"/>
  <c r="AS630" i="7059" s="1"/>
  <c r="AE649" i="7059"/>
  <c r="AF649" i="7059" s="1"/>
  <c r="AT654" i="7059"/>
  <c r="P55" i="7049"/>
  <c r="AA653" i="7059"/>
  <c r="Y655" i="7059"/>
  <c r="O33" i="7049" l="1"/>
  <c r="AB628" i="7055"/>
  <c r="AU631" i="7059"/>
  <c r="Q33" i="7049" s="1"/>
  <c r="AT655" i="7059"/>
  <c r="AC652" i="7059"/>
  <c r="AD652" i="7059" s="1"/>
  <c r="P56" i="7049"/>
  <c r="AA654" i="7059"/>
  <c r="AB627" i="7055"/>
  <c r="AC628" i="7055" s="1"/>
  <c r="O32" i="7049"/>
  <c r="AU630" i="7059"/>
  <c r="Q32" i="7049" s="1"/>
  <c r="V666" i="7059"/>
  <c r="U667" i="7059" s="1"/>
  <c r="AG646" i="7059"/>
  <c r="AH646" i="7059" s="1"/>
  <c r="Z836" i="7059"/>
  <c r="Y656" i="7059"/>
  <c r="V667" i="7059" l="1"/>
  <c r="U668" i="7059" s="1"/>
  <c r="Z837" i="7059"/>
  <c r="AE650" i="7059"/>
  <c r="AF650" i="7059" s="1"/>
  <c r="AC629" i="7055"/>
  <c r="AI642" i="7059"/>
  <c r="AJ642" i="7059" s="1"/>
  <c r="AA655" i="7059"/>
  <c r="P57" i="7049"/>
  <c r="AT656" i="7059"/>
  <c r="Y658" i="7059"/>
  <c r="Y657" i="7059"/>
  <c r="AC653" i="7059"/>
  <c r="AD653" i="7059" s="1"/>
  <c r="AT657" i="7059" l="1"/>
  <c r="Z838" i="7059"/>
  <c r="AE651" i="7059"/>
  <c r="AF651" i="7059" s="1"/>
  <c r="AT658" i="7059"/>
  <c r="P58" i="7049"/>
  <c r="AA656" i="7059"/>
  <c r="AC654" i="7059"/>
  <c r="AD654" i="7059" s="1"/>
  <c r="AL638" i="7059"/>
  <c r="AM638" i="7059" s="1"/>
  <c r="AG647" i="7059"/>
  <c r="AH647" i="7059" s="1"/>
  <c r="V668" i="7059"/>
  <c r="U669" i="7059" s="1"/>
  <c r="Y659" i="7059" l="1"/>
  <c r="AC655" i="7059"/>
  <c r="AD655" i="7059" s="1"/>
  <c r="P60" i="7049"/>
  <c r="V669" i="7059"/>
  <c r="U670" i="7059" s="1"/>
  <c r="AN635" i="7059"/>
  <c r="AO635" i="7059" s="1"/>
  <c r="Z839" i="7059"/>
  <c r="AG648" i="7059"/>
  <c r="AH648" i="7059" s="1"/>
  <c r="P59" i="7049"/>
  <c r="AA657" i="7059"/>
  <c r="AA658" i="7059" s="1"/>
  <c r="AI643" i="7059"/>
  <c r="AJ643" i="7059" s="1"/>
  <c r="AE652" i="7059"/>
  <c r="AF652" i="7059" s="1"/>
  <c r="Z840" i="7059" l="1"/>
  <c r="AL639" i="7059"/>
  <c r="AM639" i="7059" s="1"/>
  <c r="AT659" i="7059"/>
  <c r="V670" i="7059"/>
  <c r="U671" i="7059" s="1"/>
  <c r="AI644" i="7059"/>
  <c r="AJ644" i="7059" s="1"/>
  <c r="AP633" i="7059"/>
  <c r="AQ633" i="7059" s="1"/>
  <c r="AE653" i="7059"/>
  <c r="AF653" i="7059" s="1"/>
  <c r="Y660" i="7059"/>
  <c r="AG649" i="7059"/>
  <c r="AH649" i="7059" s="1"/>
  <c r="AC657" i="7059"/>
  <c r="AD657" i="7059" s="1"/>
  <c r="AC656" i="7059"/>
  <c r="AD656" i="7059" s="1"/>
  <c r="Z841" i="7059" l="1"/>
  <c r="V671" i="7059"/>
  <c r="Y662" i="7059" s="1"/>
  <c r="AN636" i="7059"/>
  <c r="AO636" i="7059" s="1"/>
  <c r="AI645" i="7059"/>
  <c r="AJ645" i="7059" s="1"/>
  <c r="AG650" i="7059"/>
  <c r="AH650" i="7059" s="1"/>
  <c r="AR632" i="7059"/>
  <c r="AS632" i="7059" s="1"/>
  <c r="P61" i="7049"/>
  <c r="AA659" i="7059"/>
  <c r="AT660" i="7059"/>
  <c r="AL640" i="7059"/>
  <c r="AM640" i="7059" s="1"/>
  <c r="AE654" i="7059"/>
  <c r="AF654" i="7059" s="1"/>
  <c r="AE655" i="7059"/>
  <c r="Y661" i="7059"/>
  <c r="U672" i="7059" l="1"/>
  <c r="V672" i="7059" s="1"/>
  <c r="V673" i="7059" s="1"/>
  <c r="AF655" i="7059"/>
  <c r="AG652" i="7059" s="1"/>
  <c r="AG651" i="7059"/>
  <c r="AH651" i="7059" s="1"/>
  <c r="AC658" i="7059"/>
  <c r="AD658" i="7059" s="1"/>
  <c r="O34" i="7049"/>
  <c r="AB629" i="7055"/>
  <c r="AC630" i="7055" s="1"/>
  <c r="AU632" i="7059"/>
  <c r="Q34" i="7049" s="1"/>
  <c r="AL641" i="7059"/>
  <c r="AM641" i="7059" s="1"/>
  <c r="AT661" i="7059"/>
  <c r="P62" i="7049"/>
  <c r="AA660" i="7059"/>
  <c r="AC659" i="7059" s="1"/>
  <c r="AD659" i="7059" s="1"/>
  <c r="AT662" i="7059"/>
  <c r="AI646" i="7059"/>
  <c r="AJ646" i="7059" s="1"/>
  <c r="AP634" i="7059"/>
  <c r="AQ634" i="7059" s="1"/>
  <c r="AN637" i="7059"/>
  <c r="AO637" i="7059" s="1"/>
  <c r="Z842" i="7059"/>
  <c r="Y663" i="7059" l="1"/>
  <c r="AT663" i="7059" s="1"/>
  <c r="AP635" i="7059"/>
  <c r="AQ635" i="7059" s="1"/>
  <c r="AR634" i="7059" s="1"/>
  <c r="AS634" i="7059" s="1"/>
  <c r="P64" i="7049"/>
  <c r="Z843" i="7059"/>
  <c r="P63" i="7049"/>
  <c r="AA661" i="7059"/>
  <c r="AN638" i="7059"/>
  <c r="AO638" i="7059" s="1"/>
  <c r="AI647" i="7059"/>
  <c r="AJ647" i="7059" s="1"/>
  <c r="AL642" i="7059"/>
  <c r="AM642" i="7059" s="1"/>
  <c r="AE656" i="7059"/>
  <c r="AF656" i="7059" s="1"/>
  <c r="AR633" i="7059"/>
  <c r="AS633" i="7059" s="1"/>
  <c r="AE657" i="7059"/>
  <c r="V674" i="7059"/>
  <c r="Y665" i="7059" s="1"/>
  <c r="Y664" i="7059"/>
  <c r="AH652" i="7059"/>
  <c r="AF657" i="7059" l="1"/>
  <c r="AG654" i="7059" s="1"/>
  <c r="AT665" i="7059"/>
  <c r="O35" i="7049"/>
  <c r="AB630" i="7055"/>
  <c r="AC631" i="7055" s="1"/>
  <c r="AU633" i="7059"/>
  <c r="Q35" i="7049" s="1"/>
  <c r="AT664" i="7059"/>
  <c r="O36" i="7049"/>
  <c r="AB631" i="7055"/>
  <c r="AU634" i="7059"/>
  <c r="Q36" i="7049" s="1"/>
  <c r="AN639" i="7059"/>
  <c r="AO639" i="7059" s="1"/>
  <c r="AP636" i="7059"/>
  <c r="AQ636" i="7059" s="1"/>
  <c r="V675" i="7059"/>
  <c r="AL643" i="7059"/>
  <c r="AM643" i="7059" s="1"/>
  <c r="P65" i="7049"/>
  <c r="AA662" i="7059"/>
  <c r="AA663" i="7059" s="1"/>
  <c r="AI648" i="7059"/>
  <c r="AJ648" i="7059" s="1"/>
  <c r="AG653" i="7059"/>
  <c r="AH653" i="7059" s="1"/>
  <c r="Z844" i="7059"/>
  <c r="AC660" i="7059"/>
  <c r="AD660" i="7059" s="1"/>
  <c r="AC632" i="7055" l="1"/>
  <c r="AH654" i="7059"/>
  <c r="AN640" i="7059"/>
  <c r="AO640" i="7059" s="1"/>
  <c r="AC661" i="7059"/>
  <c r="AD661" i="7059" s="1"/>
  <c r="AC662" i="7059"/>
  <c r="AD662" i="7059" s="1"/>
  <c r="AI650" i="7059"/>
  <c r="V676" i="7059"/>
  <c r="Y667" i="7059" s="1"/>
  <c r="AE658" i="7059"/>
  <c r="AF658" i="7059" s="1"/>
  <c r="Z845" i="7059"/>
  <c r="AP637" i="7059"/>
  <c r="AQ637" i="7059" s="1"/>
  <c r="P67" i="7049"/>
  <c r="AL644" i="7059"/>
  <c r="AM644" i="7059" s="1"/>
  <c r="AI649" i="7059"/>
  <c r="AJ649" i="7059" s="1"/>
  <c r="Y666" i="7059"/>
  <c r="AR635" i="7059"/>
  <c r="AS635" i="7059" s="1"/>
  <c r="P66" i="7049"/>
  <c r="AA664" i="7059"/>
  <c r="AE660" i="7059" l="1"/>
  <c r="AT667" i="7059"/>
  <c r="AT666" i="7059"/>
  <c r="AE659" i="7059"/>
  <c r="AF659" i="7059" s="1"/>
  <c r="AN641" i="7059"/>
  <c r="AO641" i="7059" s="1"/>
  <c r="Z846" i="7059"/>
  <c r="AJ650" i="7059"/>
  <c r="AB632" i="7055"/>
  <c r="AC633" i="7055" s="1"/>
  <c r="O37" i="7049"/>
  <c r="AU635" i="7059"/>
  <c r="Q37" i="7049" s="1"/>
  <c r="AL645" i="7059"/>
  <c r="AM645" i="7059" s="1"/>
  <c r="AG655" i="7059"/>
  <c r="AH655" i="7059" s="1"/>
  <c r="V677" i="7059"/>
  <c r="AR636" i="7059"/>
  <c r="AS636" i="7059" s="1"/>
  <c r="AC663" i="7059"/>
  <c r="AD663" i="7059" s="1"/>
  <c r="AA665" i="7059"/>
  <c r="AP638" i="7059"/>
  <c r="AQ638" i="7059" s="1"/>
  <c r="AR637" i="7059" s="1"/>
  <c r="AS637" i="7059" s="1"/>
  <c r="AF660" i="7059" l="1"/>
  <c r="AB634" i="7055"/>
  <c r="O39" i="7049"/>
  <c r="AU637" i="7059"/>
  <c r="Q39" i="7049" s="1"/>
  <c r="AG657" i="7059"/>
  <c r="V678" i="7059"/>
  <c r="Y668" i="7059"/>
  <c r="Z847" i="7059"/>
  <c r="AN642" i="7059"/>
  <c r="AO642" i="7059" s="1"/>
  <c r="AP639" i="7059"/>
  <c r="AQ639" i="7059" s="1"/>
  <c r="AR638" i="7059" s="1"/>
  <c r="AS638" i="7059" s="1"/>
  <c r="AG656" i="7059"/>
  <c r="AH656" i="7059" s="1"/>
  <c r="P69" i="7049"/>
  <c r="AI651" i="7059"/>
  <c r="AJ651" i="7059" s="1"/>
  <c r="AL646" i="7059"/>
  <c r="AM646" i="7059" s="1"/>
  <c r="AE661" i="7059"/>
  <c r="AF661" i="7059" s="1"/>
  <c r="O38" i="7049"/>
  <c r="AB633" i="7055"/>
  <c r="AC634" i="7055" s="1"/>
  <c r="AU636" i="7059"/>
  <c r="Q38" i="7049" s="1"/>
  <c r="P68" i="7049"/>
  <c r="AA666" i="7059"/>
  <c r="AC664" i="7059"/>
  <c r="AD664" i="7059" s="1"/>
  <c r="AG658" i="7059" l="1"/>
  <c r="AH658" i="7059" s="1"/>
  <c r="Z848" i="7059"/>
  <c r="AA667" i="7059"/>
  <c r="AI652" i="7059"/>
  <c r="AJ652" i="7059" s="1"/>
  <c r="AP640" i="7059"/>
  <c r="AQ640" i="7059" s="1"/>
  <c r="AR639" i="7059" s="1"/>
  <c r="AS639" i="7059" s="1"/>
  <c r="AT668" i="7059"/>
  <c r="V679" i="7059"/>
  <c r="Y670" i="7059" s="1"/>
  <c r="O40" i="7049"/>
  <c r="AB635" i="7055"/>
  <c r="AU638" i="7059"/>
  <c r="Q40" i="7049" s="1"/>
  <c r="AE662" i="7059"/>
  <c r="AF662" i="7059" s="1"/>
  <c r="AC665" i="7059"/>
  <c r="AD665" i="7059" s="1"/>
  <c r="AN643" i="7059"/>
  <c r="AO643" i="7059" s="1"/>
  <c r="Y669" i="7059"/>
  <c r="AL647" i="7059"/>
  <c r="AM647" i="7059" s="1"/>
  <c r="AH657" i="7059"/>
  <c r="AC635" i="7055"/>
  <c r="AP641" i="7059" l="1"/>
  <c r="AQ641" i="7059" s="1"/>
  <c r="AT670" i="7059"/>
  <c r="AA668" i="7059"/>
  <c r="AC667" i="7059" s="1"/>
  <c r="AD667" i="7059" s="1"/>
  <c r="P70" i="7049"/>
  <c r="AL648" i="7059"/>
  <c r="AM648" i="7059" s="1"/>
  <c r="AI653" i="7059"/>
  <c r="AJ653" i="7059" s="1"/>
  <c r="AT669" i="7059"/>
  <c r="AB636" i="7055"/>
  <c r="O41" i="7049"/>
  <c r="AU639" i="7059"/>
  <c r="Q41" i="7049" s="1"/>
  <c r="Z849" i="7059"/>
  <c r="AN644" i="7059"/>
  <c r="AO644" i="7059" s="1"/>
  <c r="AG659" i="7059"/>
  <c r="AH659" i="7059" s="1"/>
  <c r="AE663" i="7059"/>
  <c r="AF663" i="7059" s="1"/>
  <c r="AC636" i="7055"/>
  <c r="V680" i="7059"/>
  <c r="AI654" i="7059"/>
  <c r="AC666" i="7059"/>
  <c r="AD666" i="7059" s="1"/>
  <c r="AJ654" i="7059" l="1"/>
  <c r="AL650" i="7059" s="1"/>
  <c r="AE664" i="7059"/>
  <c r="AF664" i="7059" s="1"/>
  <c r="AR640" i="7059"/>
  <c r="AS640" i="7059" s="1"/>
  <c r="V681" i="7059"/>
  <c r="AE665" i="7059"/>
  <c r="AN645" i="7059"/>
  <c r="AO645" i="7059" s="1"/>
  <c r="AG660" i="7059"/>
  <c r="AH660" i="7059" s="1"/>
  <c r="P71" i="7049"/>
  <c r="AA669" i="7059"/>
  <c r="AA670" i="7059" s="1"/>
  <c r="AC669" i="7059" s="1"/>
  <c r="AD669" i="7059" s="1"/>
  <c r="Z850" i="7059"/>
  <c r="AL649" i="7059"/>
  <c r="AM649" i="7059" s="1"/>
  <c r="P72" i="7049"/>
  <c r="AI655" i="7059"/>
  <c r="AJ655" i="7059" s="1"/>
  <c r="Y671" i="7059"/>
  <c r="AP642" i="7059"/>
  <c r="AQ642" i="7059" s="1"/>
  <c r="AR641" i="7059" s="1"/>
  <c r="AS641" i="7059" s="1"/>
  <c r="AC637" i="7055"/>
  <c r="AF665" i="7059" l="1"/>
  <c r="AG662" i="7059" s="1"/>
  <c r="O43" i="7049"/>
  <c r="AB638" i="7055"/>
  <c r="AU641" i="7059"/>
  <c r="Q43" i="7049" s="1"/>
  <c r="Z851" i="7059"/>
  <c r="AI656" i="7059"/>
  <c r="AJ656" i="7059" s="1"/>
  <c r="V682" i="7059"/>
  <c r="Y673" i="7059" s="1"/>
  <c r="AT671" i="7059"/>
  <c r="AN646" i="7059"/>
  <c r="AO646" i="7059" s="1"/>
  <c r="AL651" i="7059"/>
  <c r="AM651" i="7059" s="1"/>
  <c r="Y672" i="7059"/>
  <c r="O42" i="7049"/>
  <c r="AB637" i="7055"/>
  <c r="AC638" i="7055" s="1"/>
  <c r="AU640" i="7059"/>
  <c r="Q42" i="7049" s="1"/>
  <c r="AG661" i="7059"/>
  <c r="AH661" i="7059" s="1"/>
  <c r="AC668" i="7059"/>
  <c r="AD668" i="7059" s="1"/>
  <c r="AP643" i="7059"/>
  <c r="AQ643" i="7059" s="1"/>
  <c r="AR642" i="7059" s="1"/>
  <c r="AS642" i="7059" s="1"/>
  <c r="AM650" i="7059"/>
  <c r="O44" i="7049" l="1"/>
  <c r="AB639" i="7055"/>
  <c r="AU642" i="7059"/>
  <c r="Q44" i="7049" s="1"/>
  <c r="AI657" i="7059"/>
  <c r="AJ657" i="7059" s="1"/>
  <c r="AP644" i="7059"/>
  <c r="AQ644" i="7059" s="1"/>
  <c r="AR643" i="7059" s="1"/>
  <c r="AS643" i="7059" s="1"/>
  <c r="V683" i="7059"/>
  <c r="AC639" i="7055"/>
  <c r="AN647" i="7059"/>
  <c r="AO647" i="7059" s="1"/>
  <c r="AT672" i="7059"/>
  <c r="AT673" i="7059"/>
  <c r="Z852" i="7059"/>
  <c r="AE666" i="7059"/>
  <c r="AF666" i="7059" s="1"/>
  <c r="AA671" i="7059"/>
  <c r="P73" i="7049"/>
  <c r="AL652" i="7059"/>
  <c r="AM652" i="7059" s="1"/>
  <c r="AN649" i="7059" s="1"/>
  <c r="AH662" i="7059"/>
  <c r="AE667" i="7059"/>
  <c r="AN648" i="7059"/>
  <c r="AO648" i="7059" l="1"/>
  <c r="AP646" i="7059" s="1"/>
  <c r="AO649" i="7059"/>
  <c r="AF667" i="7059"/>
  <c r="AG664" i="7059" s="1"/>
  <c r="AG663" i="7059"/>
  <c r="AH663" i="7059" s="1"/>
  <c r="P75" i="7049"/>
  <c r="AC670" i="7059"/>
  <c r="AD670" i="7059" s="1"/>
  <c r="AP645" i="7059"/>
  <c r="AQ645" i="7059" s="1"/>
  <c r="AR644" i="7059" s="1"/>
  <c r="AS644" i="7059" s="1"/>
  <c r="AC640" i="7055"/>
  <c r="O45" i="7049"/>
  <c r="AB640" i="7055"/>
  <c r="AU643" i="7059"/>
  <c r="Q45" i="7049" s="1"/>
  <c r="AI658" i="7059"/>
  <c r="AJ658" i="7059" s="1"/>
  <c r="Z853" i="7059"/>
  <c r="P74" i="7049"/>
  <c r="AA672" i="7059"/>
  <c r="AC671" i="7059" s="1"/>
  <c r="AD671" i="7059" s="1"/>
  <c r="U684" i="7059"/>
  <c r="Y674" i="7059"/>
  <c r="AL653" i="7059"/>
  <c r="AM653" i="7059" s="1"/>
  <c r="AP647" i="7059" l="1"/>
  <c r="AQ647" i="7059" s="1"/>
  <c r="AC641" i="7055"/>
  <c r="AQ646" i="7059"/>
  <c r="AR645" i="7059" s="1"/>
  <c r="AS645" i="7059" s="1"/>
  <c r="AE669" i="7059"/>
  <c r="V684" i="7059"/>
  <c r="U685" i="7059" s="1"/>
  <c r="AI659" i="7059"/>
  <c r="AJ659" i="7059" s="1"/>
  <c r="AA673" i="7059"/>
  <c r="AN650" i="7059"/>
  <c r="AO650" i="7059" s="1"/>
  <c r="AB641" i="7055"/>
  <c r="O46" i="7049"/>
  <c r="AU644" i="7059"/>
  <c r="Q46" i="7049" s="1"/>
  <c r="AH664" i="7059"/>
  <c r="AT674" i="7059"/>
  <c r="Z854" i="7059"/>
  <c r="AL654" i="7059"/>
  <c r="AM654" i="7059" s="1"/>
  <c r="AE668" i="7059"/>
  <c r="AF668" i="7059" s="1"/>
  <c r="AC642" i="7055" l="1"/>
  <c r="AR646" i="7059"/>
  <c r="AS646" i="7059" s="1"/>
  <c r="AU646" i="7059" s="1"/>
  <c r="Q48" i="7049" s="1"/>
  <c r="V685" i="7059"/>
  <c r="Y676" i="7059" s="1"/>
  <c r="AB642" i="7055"/>
  <c r="O47" i="7049"/>
  <c r="AU645" i="7059"/>
  <c r="Q47" i="7049" s="1"/>
  <c r="Z855" i="7059"/>
  <c r="AI660" i="7059"/>
  <c r="AJ660" i="7059" s="1"/>
  <c r="AC672" i="7059"/>
  <c r="AD672" i="7059" s="1"/>
  <c r="Y675" i="7059"/>
  <c r="AN651" i="7059"/>
  <c r="AO651" i="7059" s="1"/>
  <c r="AP648" i="7059"/>
  <c r="AQ648" i="7059" s="1"/>
  <c r="AL655" i="7059"/>
  <c r="AM655" i="7059" s="1"/>
  <c r="AG665" i="7059"/>
  <c r="AH665" i="7059" s="1"/>
  <c r="P76" i="7049"/>
  <c r="AA674" i="7059"/>
  <c r="AC673" i="7059" s="1"/>
  <c r="AD673" i="7059" s="1"/>
  <c r="AF669" i="7059"/>
  <c r="AC643" i="7055" l="1"/>
  <c r="AB643" i="7055"/>
  <c r="O48" i="7049"/>
  <c r="AE671" i="7059"/>
  <c r="AI661" i="7059"/>
  <c r="AJ661" i="7059" s="1"/>
  <c r="AR647" i="7059"/>
  <c r="AS647" i="7059" s="1"/>
  <c r="AT676" i="7059"/>
  <c r="AT675" i="7059"/>
  <c r="Z856" i="7059"/>
  <c r="AE670" i="7059"/>
  <c r="AF670" i="7059" s="1"/>
  <c r="AL656" i="7059"/>
  <c r="AM656" i="7059" s="1"/>
  <c r="AG666" i="7059"/>
  <c r="AH666" i="7059" s="1"/>
  <c r="AN652" i="7059"/>
  <c r="AO652" i="7059" s="1"/>
  <c r="AP649" i="7059"/>
  <c r="AQ649" i="7059" s="1"/>
  <c r="U686" i="7059"/>
  <c r="AC644" i="7055" l="1"/>
  <c r="V686" i="7059"/>
  <c r="U687" i="7059" s="1"/>
  <c r="P78" i="7049"/>
  <c r="AL657" i="7059"/>
  <c r="AM657" i="7059" s="1"/>
  <c r="AI662" i="7059"/>
  <c r="AJ662" i="7059" s="1"/>
  <c r="AG667" i="7059"/>
  <c r="AH667" i="7059" s="1"/>
  <c r="Z857" i="7059"/>
  <c r="P77" i="7049"/>
  <c r="AA675" i="7059"/>
  <c r="O49" i="7049"/>
  <c r="AB644" i="7055"/>
  <c r="AU647" i="7059"/>
  <c r="Q49" i="7049" s="1"/>
  <c r="AF671" i="7059"/>
  <c r="AP650" i="7059"/>
  <c r="AQ650" i="7059" s="1"/>
  <c r="AR649" i="7059" s="1"/>
  <c r="AS649" i="7059" s="1"/>
  <c r="AN653" i="7059"/>
  <c r="AO653" i="7059" s="1"/>
  <c r="AR648" i="7059"/>
  <c r="AS648" i="7059" s="1"/>
  <c r="AC645" i="7055" l="1"/>
  <c r="AB646" i="7055"/>
  <c r="O51" i="7049"/>
  <c r="AU649" i="7059"/>
  <c r="Q51" i="7049" s="1"/>
  <c r="AC674" i="7059"/>
  <c r="AD674" i="7059" s="1"/>
  <c r="AI663" i="7059"/>
  <c r="AJ663" i="7059" s="1"/>
  <c r="AN654" i="7059"/>
  <c r="AO654" i="7059" s="1"/>
  <c r="AA676" i="7059"/>
  <c r="AC675" i="7059" s="1"/>
  <c r="AD675" i="7059" s="1"/>
  <c r="AL658" i="7059"/>
  <c r="AM658" i="7059" s="1"/>
  <c r="V687" i="7059"/>
  <c r="U688" i="7059" s="1"/>
  <c r="O50" i="7049"/>
  <c r="AB645" i="7055"/>
  <c r="AU648" i="7059"/>
  <c r="Q50" i="7049" s="1"/>
  <c r="AP651" i="7059"/>
  <c r="AQ651" i="7059" s="1"/>
  <c r="AR650" i="7059" s="1"/>
  <c r="AS650" i="7059" s="1"/>
  <c r="AG668" i="7059"/>
  <c r="AH668" i="7059" s="1"/>
  <c r="Z858" i="7059"/>
  <c r="Y677" i="7059"/>
  <c r="AC646" i="7055" l="1"/>
  <c r="V688" i="7059"/>
  <c r="U689" i="7059" s="1"/>
  <c r="AB647" i="7055"/>
  <c r="O52" i="7049"/>
  <c r="AU650" i="7059"/>
  <c r="Q52" i="7049" s="1"/>
  <c r="AL659" i="7059"/>
  <c r="AM659" i="7059" s="1"/>
  <c r="AI664" i="7059"/>
  <c r="AJ664" i="7059" s="1"/>
  <c r="Z859" i="7059"/>
  <c r="AT677" i="7059"/>
  <c r="Y678" i="7059"/>
  <c r="AE673" i="7059"/>
  <c r="AN655" i="7059"/>
  <c r="AO655" i="7059" s="1"/>
  <c r="AP652" i="7059"/>
  <c r="AQ652" i="7059" s="1"/>
  <c r="AE672" i="7059"/>
  <c r="AF672" i="7059" s="1"/>
  <c r="AC647" i="7055"/>
  <c r="Y679" i="7059" l="1"/>
  <c r="AT679" i="7059" s="1"/>
  <c r="P79" i="7049"/>
  <c r="AA677" i="7059"/>
  <c r="AN656" i="7059"/>
  <c r="AO656" i="7059" s="1"/>
  <c r="AC648" i="7055"/>
  <c r="AG669" i="7059"/>
  <c r="AH669" i="7059" s="1"/>
  <c r="AP653" i="7059"/>
  <c r="AQ653" i="7059" s="1"/>
  <c r="AF673" i="7059"/>
  <c r="AL660" i="7059"/>
  <c r="AM660" i="7059" s="1"/>
  <c r="AR651" i="7059"/>
  <c r="AS651" i="7059" s="1"/>
  <c r="AT678" i="7059"/>
  <c r="Z860" i="7059"/>
  <c r="V689" i="7059"/>
  <c r="U690" i="7059" s="1"/>
  <c r="AG670" i="7059" l="1"/>
  <c r="AH670" i="7059" s="1"/>
  <c r="Z861" i="7059"/>
  <c r="AC676" i="7059"/>
  <c r="AD676" i="7059" s="1"/>
  <c r="V690" i="7059"/>
  <c r="U691" i="7059" s="1"/>
  <c r="AN657" i="7059"/>
  <c r="AO657" i="7059" s="1"/>
  <c r="P81" i="7049"/>
  <c r="AP654" i="7059"/>
  <c r="AQ654" i="7059" s="1"/>
  <c r="AR653" i="7059" s="1"/>
  <c r="AS653" i="7059" s="1"/>
  <c r="P80" i="7049"/>
  <c r="AA678" i="7059"/>
  <c r="Y680" i="7059"/>
  <c r="O53" i="7049"/>
  <c r="AB648" i="7055"/>
  <c r="AC649" i="7055" s="1"/>
  <c r="AU651" i="7059"/>
  <c r="Q53" i="7049" s="1"/>
  <c r="AI665" i="7059"/>
  <c r="AJ665" i="7059" s="1"/>
  <c r="AR652" i="7059"/>
  <c r="AS652" i="7059" s="1"/>
  <c r="Y681" i="7059" l="1"/>
  <c r="O55" i="7049"/>
  <c r="AB650" i="7055"/>
  <c r="AU653" i="7059"/>
  <c r="Q55" i="7049" s="1"/>
  <c r="AP655" i="7059"/>
  <c r="AQ655" i="7059" s="1"/>
  <c r="AR654" i="7059" s="1"/>
  <c r="AS654" i="7059" s="1"/>
  <c r="Z862" i="7059"/>
  <c r="O54" i="7049"/>
  <c r="AB649" i="7055"/>
  <c r="AC650" i="7055" s="1"/>
  <c r="AU652" i="7059"/>
  <c r="Q54" i="7049" s="1"/>
  <c r="AT680" i="7059"/>
  <c r="AE674" i="7059"/>
  <c r="AF674" i="7059" s="1"/>
  <c r="AI666" i="7059"/>
  <c r="AJ666" i="7059" s="1"/>
  <c r="AT681" i="7059"/>
  <c r="V691" i="7059"/>
  <c r="AL661" i="7059"/>
  <c r="AM661" i="7059" s="1"/>
  <c r="AA679" i="7059"/>
  <c r="AC677" i="7059"/>
  <c r="AD677" i="7059" s="1"/>
  <c r="P83" i="7049" l="1"/>
  <c r="AG671" i="7059"/>
  <c r="AH671" i="7059" s="1"/>
  <c r="Z863" i="7059"/>
  <c r="AC678" i="7059"/>
  <c r="AD678" i="7059" s="1"/>
  <c r="AE675" i="7059"/>
  <c r="AF675" i="7059" s="1"/>
  <c r="AB651" i="7055"/>
  <c r="O56" i="7049"/>
  <c r="AU654" i="7059"/>
  <c r="Q56" i="7049" s="1"/>
  <c r="Y682" i="7059"/>
  <c r="AL662" i="7059"/>
  <c r="AM662" i="7059" s="1"/>
  <c r="P82" i="7049"/>
  <c r="AA680" i="7059"/>
  <c r="AC679" i="7059" s="1"/>
  <c r="AD679" i="7059" s="1"/>
  <c r="AC651" i="7055"/>
  <c r="AN658" i="7059"/>
  <c r="AO658" i="7059" s="1"/>
  <c r="U692" i="7059"/>
  <c r="AE677" i="7059" l="1"/>
  <c r="AN659" i="7059"/>
  <c r="AO659" i="7059" s="1"/>
  <c r="Z864" i="7059"/>
  <c r="V692" i="7059"/>
  <c r="U693" i="7059" s="1"/>
  <c r="AG672" i="7059"/>
  <c r="AH672" i="7059" s="1"/>
  <c r="AI667" i="7059"/>
  <c r="AJ667" i="7059" s="1"/>
  <c r="AA681" i="7059"/>
  <c r="AC680" i="7059" s="1"/>
  <c r="AD680" i="7059" s="1"/>
  <c r="AP656" i="7059"/>
  <c r="AQ656" i="7059" s="1"/>
  <c r="AT682" i="7059"/>
  <c r="AE676" i="7059"/>
  <c r="AF676" i="7059" s="1"/>
  <c r="AC652" i="7055"/>
  <c r="AE678" i="7059" l="1"/>
  <c r="AF678" i="7059" s="1"/>
  <c r="AG673" i="7059"/>
  <c r="AH673" i="7059" s="1"/>
  <c r="AR655" i="7059"/>
  <c r="AS655" i="7059" s="1"/>
  <c r="Y683" i="7059"/>
  <c r="AI668" i="7059"/>
  <c r="AJ668" i="7059" s="1"/>
  <c r="P84" i="7049"/>
  <c r="AA682" i="7059"/>
  <c r="AC681" i="7059" s="1"/>
  <c r="AD681" i="7059" s="1"/>
  <c r="Z865" i="7059"/>
  <c r="AF677" i="7059"/>
  <c r="AL663" i="7059"/>
  <c r="AM663" i="7059" s="1"/>
  <c r="V693" i="7059"/>
  <c r="U694" i="7059" s="1"/>
  <c r="AP657" i="7059"/>
  <c r="AQ657" i="7059" s="1"/>
  <c r="AG675" i="7059" l="1"/>
  <c r="AI669" i="7059"/>
  <c r="AJ669" i="7059" s="1"/>
  <c r="AT683" i="7059"/>
  <c r="AG674" i="7059"/>
  <c r="AH674" i="7059" s="1"/>
  <c r="AE679" i="7059"/>
  <c r="AF679" i="7059" s="1"/>
  <c r="AL664" i="7059"/>
  <c r="AM664" i="7059" s="1"/>
  <c r="Y684" i="7059"/>
  <c r="O57" i="7049"/>
  <c r="AB652" i="7055"/>
  <c r="AC653" i="7055" s="1"/>
  <c r="AU655" i="7059"/>
  <c r="Q57" i="7049" s="1"/>
  <c r="V694" i="7059"/>
  <c r="U695" i="7059" s="1"/>
  <c r="AN660" i="7059"/>
  <c r="AO660" i="7059" s="1"/>
  <c r="Z866" i="7059"/>
  <c r="AR656" i="7059"/>
  <c r="AS656" i="7059" s="1"/>
  <c r="Z867" i="7059" l="1"/>
  <c r="AN661" i="7059"/>
  <c r="AO661" i="7059" s="1"/>
  <c r="V695" i="7059"/>
  <c r="U696" i="7059" s="1"/>
  <c r="AP658" i="7059"/>
  <c r="AQ658" i="7059" s="1"/>
  <c r="AL665" i="7059"/>
  <c r="AM665" i="7059" s="1"/>
  <c r="O58" i="7049"/>
  <c r="AB653" i="7055"/>
  <c r="AC654" i="7055" s="1"/>
  <c r="AU656" i="7059"/>
  <c r="Q58" i="7049" s="1"/>
  <c r="Y685" i="7059"/>
  <c r="AG676" i="7059"/>
  <c r="AH676" i="7059" s="1"/>
  <c r="AT684" i="7059"/>
  <c r="AI670" i="7059"/>
  <c r="AJ670" i="7059" s="1"/>
  <c r="AA683" i="7059"/>
  <c r="P85" i="7049"/>
  <c r="AH675" i="7059"/>
  <c r="AT685" i="7059" l="1"/>
  <c r="AL666" i="7059"/>
  <c r="AM666" i="7059" s="1"/>
  <c r="AN662" i="7059"/>
  <c r="AO662" i="7059" s="1"/>
  <c r="AC682" i="7059"/>
  <c r="AD682" i="7059" s="1"/>
  <c r="Z868" i="7059"/>
  <c r="P86" i="7049"/>
  <c r="AA684" i="7059"/>
  <c r="AI671" i="7059"/>
  <c r="AJ671" i="7059" s="1"/>
  <c r="V696" i="7059"/>
  <c r="U697" i="7059" s="1"/>
  <c r="AI672" i="7059"/>
  <c r="AR657" i="7059"/>
  <c r="AS657" i="7059" s="1"/>
  <c r="AP659" i="7059"/>
  <c r="AQ659" i="7059" s="1"/>
  <c r="AR658" i="7059" s="1"/>
  <c r="AS658" i="7059" s="1"/>
  <c r="Y686" i="7059"/>
  <c r="AJ672" i="7059" l="1"/>
  <c r="AB655" i="7055"/>
  <c r="O60" i="7049"/>
  <c r="AU658" i="7059"/>
  <c r="Q60" i="7049" s="1"/>
  <c r="AC683" i="7059"/>
  <c r="AD683" i="7059" s="1"/>
  <c r="AN663" i="7059"/>
  <c r="AO663" i="7059" s="1"/>
  <c r="O59" i="7049"/>
  <c r="AB654" i="7055"/>
  <c r="AC655" i="7055" s="1"/>
  <c r="AU657" i="7059"/>
  <c r="Q59" i="7049" s="1"/>
  <c r="Z869" i="7059"/>
  <c r="AE680" i="7059"/>
  <c r="AF680" i="7059" s="1"/>
  <c r="V697" i="7059"/>
  <c r="U698" i="7059" s="1"/>
  <c r="AT686" i="7059"/>
  <c r="Y687" i="7059"/>
  <c r="AP660" i="7059"/>
  <c r="AQ660" i="7059" s="1"/>
  <c r="AR659" i="7059" s="1"/>
  <c r="AS659" i="7059" s="1"/>
  <c r="P87" i="7049"/>
  <c r="AA685" i="7059"/>
  <c r="AC684" i="7059" s="1"/>
  <c r="AD684" i="7059" s="1"/>
  <c r="AL668" i="7059"/>
  <c r="AL667" i="7059"/>
  <c r="AM667" i="7059" s="1"/>
  <c r="Y688" i="7059" l="1"/>
  <c r="AT688" i="7059" s="1"/>
  <c r="AE682" i="7059"/>
  <c r="O61" i="7049"/>
  <c r="AB656" i="7055"/>
  <c r="AU659" i="7059"/>
  <c r="Q61" i="7049" s="1"/>
  <c r="AA686" i="7059"/>
  <c r="P88" i="7049"/>
  <c r="AE681" i="7059"/>
  <c r="AF681" i="7059" s="1"/>
  <c r="AP661" i="7059"/>
  <c r="AQ661" i="7059" s="1"/>
  <c r="AM668" i="7059"/>
  <c r="V698" i="7059"/>
  <c r="U699" i="7059" s="1"/>
  <c r="AG677" i="7059"/>
  <c r="AH677" i="7059" s="1"/>
  <c r="AN664" i="7059"/>
  <c r="AO664" i="7059" s="1"/>
  <c r="AT687" i="7059"/>
  <c r="Z870" i="7059"/>
  <c r="AC656" i="7055"/>
  <c r="AC657" i="7055" l="1"/>
  <c r="AA687" i="7059"/>
  <c r="AA688" i="7059" s="1"/>
  <c r="P89" i="7049"/>
  <c r="AI673" i="7059"/>
  <c r="AJ673" i="7059" s="1"/>
  <c r="AN665" i="7059"/>
  <c r="AO665" i="7059" s="1"/>
  <c r="V699" i="7059"/>
  <c r="U700" i="7059" s="1"/>
  <c r="AC685" i="7059"/>
  <c r="AD685" i="7059" s="1"/>
  <c r="AP662" i="7059"/>
  <c r="AQ662" i="7059" s="1"/>
  <c r="AR661" i="7059" s="1"/>
  <c r="AS661" i="7059" s="1"/>
  <c r="AF682" i="7059"/>
  <c r="P90" i="7049"/>
  <c r="Z871" i="7059"/>
  <c r="Y689" i="7059"/>
  <c r="AR660" i="7059"/>
  <c r="AS660" i="7059" s="1"/>
  <c r="AG678" i="7059"/>
  <c r="AH678" i="7059" s="1"/>
  <c r="AC686" i="7059" l="1"/>
  <c r="AD686" i="7059" s="1"/>
  <c r="Y690" i="7059"/>
  <c r="AT690" i="7059" s="1"/>
  <c r="AC687" i="7059"/>
  <c r="AD687" i="7059" s="1"/>
  <c r="AG679" i="7059"/>
  <c r="AH679" i="7059" s="1"/>
  <c r="AE683" i="7059"/>
  <c r="AF683" i="7059" s="1"/>
  <c r="AP663" i="7059"/>
  <c r="AQ663" i="7059" s="1"/>
  <c r="AR662" i="7059" s="1"/>
  <c r="AS662" i="7059" s="1"/>
  <c r="O62" i="7049"/>
  <c r="AB657" i="7055"/>
  <c r="AC658" i="7055" s="1"/>
  <c r="AU660" i="7059"/>
  <c r="Q62" i="7049" s="1"/>
  <c r="Z872" i="7059"/>
  <c r="O63" i="7049"/>
  <c r="AB658" i="7055"/>
  <c r="AU661" i="7059"/>
  <c r="Q63" i="7049" s="1"/>
  <c r="AE684" i="7059"/>
  <c r="AI674" i="7059"/>
  <c r="AJ674" i="7059" s="1"/>
  <c r="V700" i="7059"/>
  <c r="AT689" i="7059"/>
  <c r="AL669" i="7059"/>
  <c r="AM669" i="7059" s="1"/>
  <c r="AE685" i="7059" l="1"/>
  <c r="AF685" i="7059" s="1"/>
  <c r="AG680" i="7059"/>
  <c r="AH680" i="7059" s="1"/>
  <c r="P91" i="7049"/>
  <c r="AA689" i="7059"/>
  <c r="AA690" i="7059" s="1"/>
  <c r="AF684" i="7059"/>
  <c r="P92" i="7049"/>
  <c r="AB659" i="7055"/>
  <c r="O64" i="7049"/>
  <c r="AU662" i="7059"/>
  <c r="Q64" i="7049" s="1"/>
  <c r="Y691" i="7059"/>
  <c r="AN666" i="7059"/>
  <c r="AO666" i="7059" s="1"/>
  <c r="Z873" i="7059"/>
  <c r="AI675" i="7059"/>
  <c r="AJ675" i="7059" s="1"/>
  <c r="AL670" i="7059"/>
  <c r="AM670" i="7059" s="1"/>
  <c r="U701" i="7059"/>
  <c r="AC659" i="7055"/>
  <c r="AC660" i="7055" l="1"/>
  <c r="AL671" i="7059"/>
  <c r="AM671" i="7059" s="1"/>
  <c r="Z874" i="7059"/>
  <c r="AT691" i="7059"/>
  <c r="AG681" i="7059"/>
  <c r="AH681" i="7059" s="1"/>
  <c r="AI676" i="7059"/>
  <c r="AJ676" i="7059" s="1"/>
  <c r="V701" i="7059"/>
  <c r="AC688" i="7059"/>
  <c r="AD688" i="7059" s="1"/>
  <c r="AC689" i="7059"/>
  <c r="AD689" i="7059" s="1"/>
  <c r="AG682" i="7059"/>
  <c r="AN667" i="7059"/>
  <c r="AO667" i="7059" s="1"/>
  <c r="AP664" i="7059"/>
  <c r="AQ664" i="7059" s="1"/>
  <c r="AP665" i="7059" l="1"/>
  <c r="AQ665" i="7059" s="1"/>
  <c r="AR664" i="7059" s="1"/>
  <c r="AS664" i="7059" s="1"/>
  <c r="Y692" i="7059"/>
  <c r="AE687" i="7059"/>
  <c r="AI677" i="7059"/>
  <c r="AJ677" i="7059" s="1"/>
  <c r="AE686" i="7059"/>
  <c r="AF686" i="7059" s="1"/>
  <c r="U702" i="7059"/>
  <c r="Z875" i="7059"/>
  <c r="AR663" i="7059"/>
  <c r="AS663" i="7059" s="1"/>
  <c r="AH682" i="7059"/>
  <c r="AL672" i="7059"/>
  <c r="AM672" i="7059" s="1"/>
  <c r="P93" i="7049"/>
  <c r="AA691" i="7059"/>
  <c r="AN668" i="7059"/>
  <c r="AO668" i="7059" s="1"/>
  <c r="AF687" i="7059" l="1"/>
  <c r="AG684" i="7059" s="1"/>
  <c r="AP666" i="7059"/>
  <c r="AQ666" i="7059" s="1"/>
  <c r="AR665" i="7059" s="1"/>
  <c r="AS665" i="7059" s="1"/>
  <c r="O65" i="7049"/>
  <c r="AB660" i="7055"/>
  <c r="AC661" i="7055" s="1"/>
  <c r="AU663" i="7059"/>
  <c r="Q65" i="7049" s="1"/>
  <c r="AB661" i="7055"/>
  <c r="O66" i="7049"/>
  <c r="AU664" i="7059"/>
  <c r="Q66" i="7049" s="1"/>
  <c r="V702" i="7059"/>
  <c r="AT692" i="7059"/>
  <c r="AG683" i="7059"/>
  <c r="AH683" i="7059" s="1"/>
  <c r="AN669" i="7059"/>
  <c r="AO669" i="7059" s="1"/>
  <c r="AL673" i="7059"/>
  <c r="AM673" i="7059" s="1"/>
  <c r="AC690" i="7059"/>
  <c r="AD690" i="7059" s="1"/>
  <c r="AI678" i="7059"/>
  <c r="AJ678" i="7059" s="1"/>
  <c r="Z876" i="7059"/>
  <c r="AC662" i="7055" l="1"/>
  <c r="AL674" i="7059"/>
  <c r="AM674" i="7059" s="1"/>
  <c r="Y693" i="7059"/>
  <c r="AA692" i="7059"/>
  <c r="P94" i="7049"/>
  <c r="AB662" i="7055"/>
  <c r="O67" i="7049"/>
  <c r="AU665" i="7059"/>
  <c r="Q67" i="7049" s="1"/>
  <c r="AN670" i="7059"/>
  <c r="AO670" i="7059" s="1"/>
  <c r="AP667" i="7059"/>
  <c r="AQ667" i="7059" s="1"/>
  <c r="AI679" i="7059"/>
  <c r="AJ679" i="7059" s="1"/>
  <c r="Z877" i="7059"/>
  <c r="AE688" i="7059"/>
  <c r="AF688" i="7059" s="1"/>
  <c r="U703" i="7059"/>
  <c r="AH684" i="7059"/>
  <c r="AC663" i="7055" l="1"/>
  <c r="V703" i="7059"/>
  <c r="AR666" i="7059"/>
  <c r="AS666" i="7059" s="1"/>
  <c r="Z878" i="7059"/>
  <c r="AT693" i="7059"/>
  <c r="AN671" i="7059"/>
  <c r="AO671" i="7059" s="1"/>
  <c r="AI680" i="7059"/>
  <c r="AJ680" i="7059" s="1"/>
  <c r="AG685" i="7059"/>
  <c r="AH685" i="7059" s="1"/>
  <c r="AL675" i="7059"/>
  <c r="AM675" i="7059" s="1"/>
  <c r="AP668" i="7059"/>
  <c r="AQ668" i="7059" s="1"/>
  <c r="AR667" i="7059" s="1"/>
  <c r="AS667" i="7059" s="1"/>
  <c r="AC691" i="7059"/>
  <c r="AD691" i="7059" s="1"/>
  <c r="O69" i="7049" l="1"/>
  <c r="AB664" i="7055"/>
  <c r="AU667" i="7059"/>
  <c r="Q69" i="7049" s="1"/>
  <c r="AN672" i="7059"/>
  <c r="AO672" i="7059" s="1"/>
  <c r="P95" i="7049"/>
  <c r="AA693" i="7059"/>
  <c r="O68" i="7049"/>
  <c r="AB663" i="7055"/>
  <c r="AC664" i="7055" s="1"/>
  <c r="AU666" i="7059"/>
  <c r="Q68" i="7049" s="1"/>
  <c r="AE689" i="7059"/>
  <c r="AF689" i="7059" s="1"/>
  <c r="AP669" i="7059"/>
  <c r="AQ669" i="7059" s="1"/>
  <c r="AR668" i="7059" s="1"/>
  <c r="AS668" i="7059" s="1"/>
  <c r="Y694" i="7059"/>
  <c r="AL676" i="7059"/>
  <c r="AM676" i="7059" s="1"/>
  <c r="AI681" i="7059"/>
  <c r="AJ681" i="7059" s="1"/>
  <c r="Z879" i="7059"/>
  <c r="U704" i="7059"/>
  <c r="AN673" i="7059" l="1"/>
  <c r="AO673" i="7059" s="1"/>
  <c r="AB665" i="7055"/>
  <c r="O70" i="7049"/>
  <c r="AU668" i="7059"/>
  <c r="Q70" i="7049" s="1"/>
  <c r="V704" i="7059"/>
  <c r="U705" i="7059" s="1"/>
  <c r="AG686" i="7059"/>
  <c r="AH686" i="7059" s="1"/>
  <c r="AC665" i="7055"/>
  <c r="AC692" i="7059"/>
  <c r="AD692" i="7059" s="1"/>
  <c r="AL677" i="7059"/>
  <c r="AM677" i="7059" s="1"/>
  <c r="Z880" i="7059"/>
  <c r="AT694" i="7059"/>
  <c r="AP670" i="7059"/>
  <c r="AQ670" i="7059" s="1"/>
  <c r="AR669" i="7059" s="1"/>
  <c r="AS669" i="7059" s="1"/>
  <c r="AB666" i="7055" l="1"/>
  <c r="O71" i="7049"/>
  <c r="AU669" i="7059"/>
  <c r="Q71" i="7049" s="1"/>
  <c r="Y695" i="7059"/>
  <c r="AC666" i="7055"/>
  <c r="V705" i="7059"/>
  <c r="AP671" i="7059"/>
  <c r="AQ671" i="7059" s="1"/>
  <c r="AN674" i="7059"/>
  <c r="AO674" i="7059" s="1"/>
  <c r="AA694" i="7059"/>
  <c r="P96" i="7049"/>
  <c r="Z881" i="7059"/>
  <c r="AE690" i="7059"/>
  <c r="AF690" i="7059" s="1"/>
  <c r="AI682" i="7059"/>
  <c r="AJ682" i="7059" s="1"/>
  <c r="AL678" i="7059" l="1"/>
  <c r="AM678" i="7059" s="1"/>
  <c r="AP672" i="7059"/>
  <c r="AQ672" i="7059" s="1"/>
  <c r="AR671" i="7059" s="1"/>
  <c r="AS671" i="7059" s="1"/>
  <c r="AT695" i="7059"/>
  <c r="U706" i="7059"/>
  <c r="Y696" i="7059"/>
  <c r="Z882" i="7059"/>
  <c r="AG687" i="7059"/>
  <c r="AH687" i="7059" s="1"/>
  <c r="AR670" i="7059"/>
  <c r="AS670" i="7059" s="1"/>
  <c r="AC693" i="7059"/>
  <c r="AD693" i="7059" s="1"/>
  <c r="AC667" i="7055"/>
  <c r="O73" i="7049" l="1"/>
  <c r="AB668" i="7055"/>
  <c r="AU671" i="7059"/>
  <c r="Q73" i="7049" s="1"/>
  <c r="AI683" i="7059"/>
  <c r="AJ683" i="7059" s="1"/>
  <c r="AN675" i="7059"/>
  <c r="AO675" i="7059" s="1"/>
  <c r="Z883" i="7059"/>
  <c r="AT696" i="7059"/>
  <c r="P97" i="7049"/>
  <c r="AA695" i="7059"/>
  <c r="AE691" i="7059"/>
  <c r="AF691" i="7059" s="1"/>
  <c r="O72" i="7049"/>
  <c r="AB667" i="7055"/>
  <c r="AC668" i="7055" s="1"/>
  <c r="AU670" i="7059"/>
  <c r="Q72" i="7049" s="1"/>
  <c r="V706" i="7059"/>
  <c r="Y697" i="7059" l="1"/>
  <c r="U707" i="7059"/>
  <c r="P98" i="7049"/>
  <c r="AA696" i="7059"/>
  <c r="Z884" i="7059"/>
  <c r="AG688" i="7059"/>
  <c r="AH688" i="7059" s="1"/>
  <c r="AC669" i="7055"/>
  <c r="AC694" i="7059"/>
  <c r="AD694" i="7059" s="1"/>
  <c r="AP673" i="7059"/>
  <c r="AQ673" i="7059" s="1"/>
  <c r="AL679" i="7059"/>
  <c r="AM679" i="7059" s="1"/>
  <c r="AR672" i="7059" l="1"/>
  <c r="AS672" i="7059" s="1"/>
  <c r="AN676" i="7059"/>
  <c r="AO676" i="7059" s="1"/>
  <c r="Z885" i="7059"/>
  <c r="V707" i="7059"/>
  <c r="U708" i="7059" s="1"/>
  <c r="AT697" i="7059"/>
  <c r="AI684" i="7059"/>
  <c r="AJ684" i="7059" s="1"/>
  <c r="AE692" i="7059"/>
  <c r="AF692" i="7059" s="1"/>
  <c r="AC695" i="7059"/>
  <c r="AD695" i="7059" s="1"/>
  <c r="V708" i="7059" l="1"/>
  <c r="U709" i="7059" s="1"/>
  <c r="AG689" i="7059"/>
  <c r="AH689" i="7059" s="1"/>
  <c r="Y698" i="7059"/>
  <c r="AP674" i="7059"/>
  <c r="AQ674" i="7059" s="1"/>
  <c r="Z886" i="7059"/>
  <c r="O74" i="7049"/>
  <c r="AB669" i="7055"/>
  <c r="AC670" i="7055" s="1"/>
  <c r="AU672" i="7059"/>
  <c r="Q74" i="7049" s="1"/>
  <c r="AL680" i="7059"/>
  <c r="AM680" i="7059" s="1"/>
  <c r="AE693" i="7059"/>
  <c r="AF693" i="7059" s="1"/>
  <c r="P99" i="7049"/>
  <c r="AA697" i="7059"/>
  <c r="Y699" i="7059" l="1"/>
  <c r="AT699" i="7059" s="1"/>
  <c r="AG690" i="7059"/>
  <c r="AH690" i="7059" s="1"/>
  <c r="AR673" i="7059"/>
  <c r="AS673" i="7059" s="1"/>
  <c r="AI685" i="7059"/>
  <c r="AJ685" i="7059" s="1"/>
  <c r="AC696" i="7059"/>
  <c r="AD696" i="7059" s="1"/>
  <c r="AN677" i="7059"/>
  <c r="AO677" i="7059" s="1"/>
  <c r="Z887" i="7059"/>
  <c r="V709" i="7059"/>
  <c r="U710" i="7059" s="1"/>
  <c r="AT698" i="7059"/>
  <c r="V710" i="7059" l="1"/>
  <c r="Y701" i="7059" s="1"/>
  <c r="AE694" i="7059"/>
  <c r="AF694" i="7059" s="1"/>
  <c r="O75" i="7049"/>
  <c r="AB670" i="7055"/>
  <c r="AC671" i="7055" s="1"/>
  <c r="AU673" i="7059"/>
  <c r="Q75" i="7049" s="1"/>
  <c r="Y700" i="7059"/>
  <c r="AP675" i="7059"/>
  <c r="AQ675" i="7059" s="1"/>
  <c r="AI686" i="7059"/>
  <c r="AJ686" i="7059" s="1"/>
  <c r="Z888" i="7059"/>
  <c r="P100" i="7049"/>
  <c r="AA698" i="7059"/>
  <c r="AA699" i="7059" s="1"/>
  <c r="AL681" i="7059"/>
  <c r="AM681" i="7059" s="1"/>
  <c r="P101" i="7049"/>
  <c r="AC697" i="7059" l="1"/>
  <c r="AD697" i="7059" s="1"/>
  <c r="Z889" i="7059"/>
  <c r="AG691" i="7059"/>
  <c r="AH691" i="7059" s="1"/>
  <c r="AL682" i="7059"/>
  <c r="AM682" i="7059" s="1"/>
  <c r="AT701" i="7059"/>
  <c r="AT700" i="7059"/>
  <c r="AR674" i="7059"/>
  <c r="AS674" i="7059" s="1"/>
  <c r="AN678" i="7059"/>
  <c r="AO678" i="7059" s="1"/>
  <c r="AC698" i="7059"/>
  <c r="AD698" i="7059" s="1"/>
  <c r="U711" i="7059"/>
  <c r="AP676" i="7059" l="1"/>
  <c r="AQ676" i="7059" s="1"/>
  <c r="P103" i="7049"/>
  <c r="AI687" i="7059"/>
  <c r="AJ687" i="7059" s="1"/>
  <c r="Z890" i="7059"/>
  <c r="V711" i="7059"/>
  <c r="U712" i="7059" s="1"/>
  <c r="AE696" i="7059"/>
  <c r="O76" i="7049"/>
  <c r="AB671" i="7055"/>
  <c r="AC672" i="7055" s="1"/>
  <c r="AU674" i="7059"/>
  <c r="Q76" i="7049" s="1"/>
  <c r="P102" i="7049"/>
  <c r="AA700" i="7059"/>
  <c r="AN679" i="7059"/>
  <c r="AO679" i="7059" s="1"/>
  <c r="AE695" i="7059"/>
  <c r="AF695" i="7059" s="1"/>
  <c r="V712" i="7059" l="1"/>
  <c r="Y703" i="7059" s="1"/>
  <c r="AL683" i="7059"/>
  <c r="AM683" i="7059" s="1"/>
  <c r="AC699" i="7059"/>
  <c r="AD699" i="7059" s="1"/>
  <c r="Y702" i="7059"/>
  <c r="AA701" i="7059"/>
  <c r="AF696" i="7059"/>
  <c r="AR675" i="7059"/>
  <c r="AS675" i="7059" s="1"/>
  <c r="AG692" i="7059"/>
  <c r="AH692" i="7059" s="1"/>
  <c r="AP677" i="7059"/>
  <c r="AQ677" i="7059" s="1"/>
  <c r="AR676" i="7059" s="1"/>
  <c r="AS676" i="7059" s="1"/>
  <c r="Z891" i="7059"/>
  <c r="O78" i="7049" l="1"/>
  <c r="AB673" i="7055"/>
  <c r="AU676" i="7059"/>
  <c r="Q78" i="7049" s="1"/>
  <c r="AN680" i="7059"/>
  <c r="AO680" i="7059" s="1"/>
  <c r="AI688" i="7059"/>
  <c r="AJ688" i="7059" s="1"/>
  <c r="AT703" i="7059"/>
  <c r="AE697" i="7059"/>
  <c r="AF697" i="7059" s="1"/>
  <c r="O77" i="7049"/>
  <c r="AB672" i="7055"/>
  <c r="AC673" i="7055" s="1"/>
  <c r="AU675" i="7059"/>
  <c r="Q77" i="7049" s="1"/>
  <c r="Z892" i="7059"/>
  <c r="AC700" i="7059"/>
  <c r="AD700" i="7059" s="1"/>
  <c r="AG693" i="7059"/>
  <c r="AH693" i="7059" s="1"/>
  <c r="AT702" i="7059"/>
  <c r="U713" i="7059"/>
  <c r="P105" i="7049" l="1"/>
  <c r="AE698" i="7059"/>
  <c r="AF698" i="7059" s="1"/>
  <c r="AA702" i="7059"/>
  <c r="P104" i="7049"/>
  <c r="AI689" i="7059"/>
  <c r="AJ689" i="7059" s="1"/>
  <c r="AG694" i="7059"/>
  <c r="AH694" i="7059" s="1"/>
  <c r="AC674" i="7055"/>
  <c r="AL684" i="7059"/>
  <c r="AM684" i="7059" s="1"/>
  <c r="V713" i="7059"/>
  <c r="Z893" i="7059"/>
  <c r="AP678" i="7059"/>
  <c r="AQ678" i="7059" s="1"/>
  <c r="AG695" i="7059" l="1"/>
  <c r="AH695" i="7059" s="1"/>
  <c r="AR677" i="7059"/>
  <c r="AS677" i="7059" s="1"/>
  <c r="AN681" i="7059"/>
  <c r="AO681" i="7059" s="1"/>
  <c r="Y704" i="7059"/>
  <c r="Z894" i="7059"/>
  <c r="AL685" i="7059"/>
  <c r="AM685" i="7059" s="1"/>
  <c r="AC701" i="7059"/>
  <c r="AD701" i="7059" s="1"/>
  <c r="AI690" i="7059"/>
  <c r="AJ690" i="7059" s="1"/>
  <c r="U714" i="7059"/>
  <c r="AA703" i="7059"/>
  <c r="AL686" i="7059" l="1"/>
  <c r="AM686" i="7059" s="1"/>
  <c r="AN682" i="7059"/>
  <c r="AO682" i="7059" s="1"/>
  <c r="Z895" i="7059"/>
  <c r="AB674" i="7055"/>
  <c r="AC675" i="7055" s="1"/>
  <c r="O79" i="7049"/>
  <c r="AU677" i="7059"/>
  <c r="Q79" i="7049" s="1"/>
  <c r="AE699" i="7059"/>
  <c r="AF699" i="7059" s="1"/>
  <c r="AP679" i="7059"/>
  <c r="AQ679" i="7059" s="1"/>
  <c r="AI691" i="7059"/>
  <c r="AJ691" i="7059" s="1"/>
  <c r="AC702" i="7059"/>
  <c r="AD702" i="7059" s="1"/>
  <c r="V714" i="7059"/>
  <c r="U715" i="7059" s="1"/>
  <c r="AT704" i="7059"/>
  <c r="V715" i="7059" l="1"/>
  <c r="U716" i="7059" s="1"/>
  <c r="AE700" i="7059"/>
  <c r="AF700" i="7059" s="1"/>
  <c r="AR678" i="7059"/>
  <c r="AS678" i="7059" s="1"/>
  <c r="AP680" i="7059"/>
  <c r="AQ680" i="7059" s="1"/>
  <c r="AN683" i="7059"/>
  <c r="AO683" i="7059" s="1"/>
  <c r="P106" i="7049"/>
  <c r="AA704" i="7059"/>
  <c r="Y705" i="7059"/>
  <c r="AL687" i="7059"/>
  <c r="AM687" i="7059" s="1"/>
  <c r="AG696" i="7059"/>
  <c r="AH696" i="7059" s="1"/>
  <c r="Z896" i="7059"/>
  <c r="Y706" i="7059" l="1"/>
  <c r="AT706" i="7059" s="1"/>
  <c r="AC703" i="7059"/>
  <c r="AD703" i="7059" s="1"/>
  <c r="AP681" i="7059"/>
  <c r="AQ681" i="7059" s="1"/>
  <c r="AG697" i="7059"/>
  <c r="AH697" i="7059" s="1"/>
  <c r="AN684" i="7059"/>
  <c r="AO684" i="7059" s="1"/>
  <c r="AI692" i="7059"/>
  <c r="AJ692" i="7059" s="1"/>
  <c r="AB675" i="7055"/>
  <c r="AC676" i="7055" s="1"/>
  <c r="O80" i="7049"/>
  <c r="AU678" i="7059"/>
  <c r="Q80" i="7049" s="1"/>
  <c r="V716" i="7059"/>
  <c r="U717" i="7059" s="1"/>
  <c r="AT705" i="7059"/>
  <c r="Z897" i="7059"/>
  <c r="AR679" i="7059"/>
  <c r="AS679" i="7059" s="1"/>
  <c r="AA705" i="7059" l="1"/>
  <c r="AA706" i="7059" s="1"/>
  <c r="P107" i="7049"/>
  <c r="P108" i="7049"/>
  <c r="AB676" i="7055"/>
  <c r="AC677" i="7055" s="1"/>
  <c r="O81" i="7049"/>
  <c r="AU679" i="7059"/>
  <c r="Q81" i="7049" s="1"/>
  <c r="AE701" i="7059"/>
  <c r="AF701" i="7059" s="1"/>
  <c r="AP682" i="7059"/>
  <c r="AQ682" i="7059" s="1"/>
  <c r="AR681" i="7059" s="1"/>
  <c r="AS681" i="7059" s="1"/>
  <c r="V717" i="7059"/>
  <c r="AL688" i="7059"/>
  <c r="AM688" i="7059" s="1"/>
  <c r="AI693" i="7059"/>
  <c r="AJ693" i="7059" s="1"/>
  <c r="AR680" i="7059"/>
  <c r="AS680" i="7059" s="1"/>
  <c r="Z898" i="7059"/>
  <c r="Y707" i="7059"/>
  <c r="AB678" i="7055" l="1"/>
  <c r="O83" i="7049"/>
  <c r="AU681" i="7059"/>
  <c r="Q83" i="7049" s="1"/>
  <c r="AC705" i="7059"/>
  <c r="AD705" i="7059" s="1"/>
  <c r="Z899" i="7059"/>
  <c r="AN685" i="7059"/>
  <c r="AO685" i="7059" s="1"/>
  <c r="AT707" i="7059"/>
  <c r="O82" i="7049"/>
  <c r="AB677" i="7055"/>
  <c r="AC678" i="7055" s="1"/>
  <c r="AU680" i="7059"/>
  <c r="Q82" i="7049" s="1"/>
  <c r="AC704" i="7059"/>
  <c r="AD704" i="7059" s="1"/>
  <c r="Y708" i="7059"/>
  <c r="AL689" i="7059"/>
  <c r="AM689" i="7059" s="1"/>
  <c r="U718" i="7059"/>
  <c r="AG698" i="7059"/>
  <c r="AH698" i="7059" s="1"/>
  <c r="Z900" i="7059" l="1"/>
  <c r="AE703" i="7059"/>
  <c r="AC679" i="7055"/>
  <c r="AE702" i="7059"/>
  <c r="AF702" i="7059" s="1"/>
  <c r="AT708" i="7059"/>
  <c r="AN686" i="7059"/>
  <c r="AO686" i="7059" s="1"/>
  <c r="AI694" i="7059"/>
  <c r="AJ694" i="7059" s="1"/>
  <c r="AP683" i="7059"/>
  <c r="AQ683" i="7059" s="1"/>
  <c r="V718" i="7059"/>
  <c r="AA707" i="7059"/>
  <c r="P109" i="7049"/>
  <c r="AF703" i="7059" l="1"/>
  <c r="AG700" i="7059" s="1"/>
  <c r="Y709" i="7059"/>
  <c r="U719" i="7059"/>
  <c r="AL690" i="7059"/>
  <c r="AM690" i="7059" s="1"/>
  <c r="AG699" i="7059"/>
  <c r="AH699" i="7059" s="1"/>
  <c r="AP684" i="7059"/>
  <c r="AQ684" i="7059" s="1"/>
  <c r="AC706" i="7059"/>
  <c r="AD706" i="7059" s="1"/>
  <c r="AR682" i="7059"/>
  <c r="AS682" i="7059" s="1"/>
  <c r="AA708" i="7059"/>
  <c r="P110" i="7049"/>
  <c r="Z901" i="7059"/>
  <c r="AC707" i="7059" l="1"/>
  <c r="AD707" i="7059" s="1"/>
  <c r="Z902" i="7059"/>
  <c r="V719" i="7059"/>
  <c r="U720" i="7059" s="1"/>
  <c r="AT709" i="7059"/>
  <c r="AI695" i="7059"/>
  <c r="AJ695" i="7059" s="1"/>
  <c r="AN687" i="7059"/>
  <c r="AO687" i="7059" s="1"/>
  <c r="AH700" i="7059"/>
  <c r="AE704" i="7059"/>
  <c r="AF704" i="7059" s="1"/>
  <c r="O84" i="7049"/>
  <c r="AB679" i="7055"/>
  <c r="AC680" i="7055" s="1"/>
  <c r="AU682" i="7059"/>
  <c r="Q84" i="7049" s="1"/>
  <c r="AR683" i="7059"/>
  <c r="AS683" i="7059" s="1"/>
  <c r="AL691" i="7059" l="1"/>
  <c r="AM691" i="7059" s="1"/>
  <c r="V720" i="7059"/>
  <c r="U721" i="7059" s="1"/>
  <c r="Z903" i="7059"/>
  <c r="O85" i="7049"/>
  <c r="AB680" i="7055"/>
  <c r="AC681" i="7055" s="1"/>
  <c r="AU683" i="7059"/>
  <c r="Q85" i="7049" s="1"/>
  <c r="AP685" i="7059"/>
  <c r="AQ685" i="7059" s="1"/>
  <c r="Y710" i="7059"/>
  <c r="AI696" i="7059"/>
  <c r="AJ696" i="7059" s="1"/>
  <c r="AG701" i="7059"/>
  <c r="AH701" i="7059" s="1"/>
  <c r="AA709" i="7059"/>
  <c r="P111" i="7049"/>
  <c r="AE705" i="7059"/>
  <c r="AF705" i="7059" s="1"/>
  <c r="Y711" i="7059" l="1"/>
  <c r="AT711" i="7059" s="1"/>
  <c r="V721" i="7059"/>
  <c r="U722" i="7059" s="1"/>
  <c r="AT710" i="7059"/>
  <c r="AR684" i="7059"/>
  <c r="AS684" i="7059" s="1"/>
  <c r="AI697" i="7059"/>
  <c r="AJ697" i="7059" s="1"/>
  <c r="AL692" i="7059"/>
  <c r="AM692" i="7059" s="1"/>
  <c r="AN688" i="7059"/>
  <c r="AO688" i="7059" s="1"/>
  <c r="AG702" i="7059"/>
  <c r="AH702" i="7059" s="1"/>
  <c r="AC708" i="7059"/>
  <c r="AD708" i="7059" s="1"/>
  <c r="Z904" i="7059"/>
  <c r="Z905" i="7059" l="1"/>
  <c r="AL693" i="7059"/>
  <c r="AM693" i="7059" s="1"/>
  <c r="O86" i="7049"/>
  <c r="AB681" i="7055"/>
  <c r="AC682" i="7055" s="1"/>
  <c r="AU684" i="7059"/>
  <c r="Q86" i="7049" s="1"/>
  <c r="AE706" i="7059"/>
  <c r="AF706" i="7059" s="1"/>
  <c r="AI698" i="7059"/>
  <c r="AJ698" i="7059" s="1"/>
  <c r="V722" i="7059"/>
  <c r="U723" i="7059" s="1"/>
  <c r="AP686" i="7059"/>
  <c r="AQ686" i="7059" s="1"/>
  <c r="P113" i="7049"/>
  <c r="AN689" i="7059"/>
  <c r="AO689" i="7059" s="1"/>
  <c r="P112" i="7049"/>
  <c r="AA710" i="7059"/>
  <c r="Y712" i="7059"/>
  <c r="Y713" i="7059" l="1"/>
  <c r="AT713" i="7059" s="1"/>
  <c r="V723" i="7059"/>
  <c r="AP687" i="7059"/>
  <c r="AQ687" i="7059" s="1"/>
  <c r="AL694" i="7059"/>
  <c r="AM694" i="7059" s="1"/>
  <c r="AC709" i="7059"/>
  <c r="AD709" i="7059" s="1"/>
  <c r="AR685" i="7059"/>
  <c r="AS685" i="7059" s="1"/>
  <c r="AN690" i="7059"/>
  <c r="AO690" i="7059" s="1"/>
  <c r="AT712" i="7059"/>
  <c r="AA711" i="7059"/>
  <c r="AC710" i="7059" s="1"/>
  <c r="AD710" i="7059" s="1"/>
  <c r="AG703" i="7059"/>
  <c r="AH703" i="7059" s="1"/>
  <c r="Z906" i="7059"/>
  <c r="AE708" i="7059" l="1"/>
  <c r="AP688" i="7059"/>
  <c r="AQ688" i="7059" s="1"/>
  <c r="O87" i="7049"/>
  <c r="AB682" i="7055"/>
  <c r="AC683" i="7055" s="1"/>
  <c r="AU685" i="7059"/>
  <c r="Q87" i="7049" s="1"/>
  <c r="AE707" i="7059"/>
  <c r="AF707" i="7059" s="1"/>
  <c r="Z907" i="7059"/>
  <c r="P114" i="7049"/>
  <c r="AA712" i="7059"/>
  <c r="P115" i="7049"/>
  <c r="AR686" i="7059"/>
  <c r="AS686" i="7059" s="1"/>
  <c r="Y714" i="7059"/>
  <c r="AI699" i="7059"/>
  <c r="AJ699" i="7059" s="1"/>
  <c r="AN691" i="7059"/>
  <c r="AO691" i="7059" s="1"/>
  <c r="U724" i="7059"/>
  <c r="AT714" i="7059" l="1"/>
  <c r="AG704" i="7059"/>
  <c r="AH704" i="7059" s="1"/>
  <c r="V724" i="7059"/>
  <c r="U725" i="7059" s="1"/>
  <c r="AL695" i="7059"/>
  <c r="AM695" i="7059" s="1"/>
  <c r="O88" i="7049"/>
  <c r="AB683" i="7055"/>
  <c r="AC684" i="7055" s="1"/>
  <c r="AU686" i="7059"/>
  <c r="Q88" i="7049" s="1"/>
  <c r="Z908" i="7059"/>
  <c r="AF708" i="7059"/>
  <c r="AP689" i="7059"/>
  <c r="AQ689" i="7059" s="1"/>
  <c r="AA713" i="7059"/>
  <c r="AC712" i="7059" s="1"/>
  <c r="AD712" i="7059" s="1"/>
  <c r="AC711" i="7059"/>
  <c r="AD711" i="7059" s="1"/>
  <c r="AR687" i="7059"/>
  <c r="AS687" i="7059" s="1"/>
  <c r="AE710" i="7059" l="1"/>
  <c r="V725" i="7059"/>
  <c r="U726" i="7059" s="1"/>
  <c r="Z909" i="7059"/>
  <c r="Y715" i="7059"/>
  <c r="AA714" i="7059"/>
  <c r="P116" i="7049"/>
  <c r="AB684" i="7055"/>
  <c r="AC685" i="7055" s="1"/>
  <c r="O89" i="7049"/>
  <c r="AU687" i="7059"/>
  <c r="Q89" i="7049" s="1"/>
  <c r="AE709" i="7059"/>
  <c r="AF709" i="7059" s="1"/>
  <c r="AN692" i="7059"/>
  <c r="AO692" i="7059" s="1"/>
  <c r="AI700" i="7059"/>
  <c r="AJ700" i="7059" s="1"/>
  <c r="AG705" i="7059"/>
  <c r="AH705" i="7059" s="1"/>
  <c r="AR688" i="7059"/>
  <c r="AS688" i="7059" s="1"/>
  <c r="Y716" i="7059" l="1"/>
  <c r="AT716" i="7059" s="1"/>
  <c r="AI701" i="7059"/>
  <c r="AJ701" i="7059" s="1"/>
  <c r="AL696" i="7059"/>
  <c r="AM696" i="7059" s="1"/>
  <c r="AG706" i="7059"/>
  <c r="AH706" i="7059" s="1"/>
  <c r="V726" i="7059"/>
  <c r="U727" i="7059" s="1"/>
  <c r="AB685" i="7055"/>
  <c r="AC686" i="7055" s="1"/>
  <c r="O90" i="7049"/>
  <c r="AU688" i="7059"/>
  <c r="Q90" i="7049" s="1"/>
  <c r="Z910" i="7059"/>
  <c r="AT715" i="7059"/>
  <c r="AC713" i="7059"/>
  <c r="AD713" i="7059" s="1"/>
  <c r="AP690" i="7059"/>
  <c r="AQ690" i="7059" s="1"/>
  <c r="AF710" i="7059"/>
  <c r="V727" i="7059" l="1"/>
  <c r="U728" i="7059" s="1"/>
  <c r="AI702" i="7059"/>
  <c r="AJ702" i="7059" s="1"/>
  <c r="AL697" i="7059"/>
  <c r="AM697" i="7059" s="1"/>
  <c r="AE711" i="7059"/>
  <c r="AF711" i="7059" s="1"/>
  <c r="AA715" i="7059"/>
  <c r="AA716" i="7059" s="1"/>
  <c r="P117" i="7049"/>
  <c r="P118" i="7049"/>
  <c r="AR689" i="7059"/>
  <c r="AS689" i="7059" s="1"/>
  <c r="Z911" i="7059"/>
  <c r="Y717" i="7059"/>
  <c r="AG707" i="7059"/>
  <c r="AH707" i="7059" s="1"/>
  <c r="AN693" i="7059"/>
  <c r="AO693" i="7059" s="1"/>
  <c r="Y718" i="7059" l="1"/>
  <c r="AT718" i="7059" s="1"/>
  <c r="AL698" i="7059"/>
  <c r="AM698" i="7059" s="1"/>
  <c r="Z912" i="7059"/>
  <c r="AG708" i="7059"/>
  <c r="AH708" i="7059" s="1"/>
  <c r="AT717" i="7059"/>
  <c r="AN694" i="7059"/>
  <c r="AO694" i="7059" s="1"/>
  <c r="V728" i="7059"/>
  <c r="U729" i="7059" s="1"/>
  <c r="AP691" i="7059"/>
  <c r="AQ691" i="7059" s="1"/>
  <c r="AB686" i="7055"/>
  <c r="AC687" i="7055" s="1"/>
  <c r="O91" i="7049"/>
  <c r="AU689" i="7059"/>
  <c r="Q91" i="7049" s="1"/>
  <c r="AC715" i="7059"/>
  <c r="AD715" i="7059" s="1"/>
  <c r="AI703" i="7059"/>
  <c r="AJ703" i="7059" s="1"/>
  <c r="AC714" i="7059"/>
  <c r="AD714" i="7059" s="1"/>
  <c r="AE713" i="7059" l="1"/>
  <c r="AE712" i="7059"/>
  <c r="AF712" i="7059" s="1"/>
  <c r="AI704" i="7059"/>
  <c r="AJ704" i="7059" s="1"/>
  <c r="AP692" i="7059"/>
  <c r="AQ692" i="7059" s="1"/>
  <c r="AR691" i="7059" s="1"/>
  <c r="AS691" i="7059" s="1"/>
  <c r="V729" i="7059"/>
  <c r="U730" i="7059" s="1"/>
  <c r="Z913" i="7059"/>
  <c r="AN695" i="7059"/>
  <c r="AO695" i="7059" s="1"/>
  <c r="AR690" i="7059"/>
  <c r="AS690" i="7059" s="1"/>
  <c r="AL699" i="7059"/>
  <c r="AM699" i="7059" s="1"/>
  <c r="Y719" i="7059"/>
  <c r="AA717" i="7059"/>
  <c r="P119" i="7049"/>
  <c r="P120" i="7049"/>
  <c r="Y720" i="7059" l="1"/>
  <c r="AT720" i="7059" s="1"/>
  <c r="AC716" i="7059"/>
  <c r="AD716" i="7059" s="1"/>
  <c r="AT719" i="7059"/>
  <c r="AG709" i="7059"/>
  <c r="AH709" i="7059" s="1"/>
  <c r="V730" i="7059"/>
  <c r="U731" i="7059" s="1"/>
  <c r="AL700" i="7059"/>
  <c r="AM700" i="7059" s="1"/>
  <c r="AN696" i="7059"/>
  <c r="AO696" i="7059" s="1"/>
  <c r="AA718" i="7059"/>
  <c r="AC717" i="7059" s="1"/>
  <c r="AD717" i="7059" s="1"/>
  <c r="O92" i="7049"/>
  <c r="AB687" i="7055"/>
  <c r="AC688" i="7055" s="1"/>
  <c r="AU690" i="7059"/>
  <c r="Q92" i="7049" s="1"/>
  <c r="AF713" i="7059"/>
  <c r="AP693" i="7059"/>
  <c r="AQ693" i="7059" s="1"/>
  <c r="O93" i="7049"/>
  <c r="AB688" i="7055"/>
  <c r="AU691" i="7059"/>
  <c r="Q93" i="7049" s="1"/>
  <c r="Z914" i="7059"/>
  <c r="AC689" i="7055" l="1"/>
  <c r="AG710" i="7059"/>
  <c r="AH710" i="7059" s="1"/>
  <c r="P121" i="7049"/>
  <c r="AA719" i="7059"/>
  <c r="AN697" i="7059"/>
  <c r="AO697" i="7059" s="1"/>
  <c r="AR692" i="7059"/>
  <c r="AS692" i="7059" s="1"/>
  <c r="P122" i="7049"/>
  <c r="AP694" i="7059"/>
  <c r="AQ694" i="7059" s="1"/>
  <c r="AI705" i="7059"/>
  <c r="AJ705" i="7059" s="1"/>
  <c r="AE714" i="7059"/>
  <c r="AF714" i="7059" s="1"/>
  <c r="Z915" i="7059"/>
  <c r="AE715" i="7059"/>
  <c r="V731" i="7059"/>
  <c r="Y722" i="7059" s="1"/>
  <c r="Y721" i="7059"/>
  <c r="AF715" i="7059" l="1"/>
  <c r="AG712" i="7059" s="1"/>
  <c r="AB689" i="7055"/>
  <c r="AC690" i="7055" s="1"/>
  <c r="O94" i="7049"/>
  <c r="AU692" i="7059"/>
  <c r="Q94" i="7049" s="1"/>
  <c r="AL701" i="7059"/>
  <c r="AM701" i="7059" s="1"/>
  <c r="AP695" i="7059"/>
  <c r="AQ695" i="7059" s="1"/>
  <c r="AI706" i="7059"/>
  <c r="AJ706" i="7059" s="1"/>
  <c r="AT722" i="7059"/>
  <c r="AT721" i="7059"/>
  <c r="U732" i="7059"/>
  <c r="Z916" i="7059"/>
  <c r="AA720" i="7059"/>
  <c r="AC719" i="7059" s="1"/>
  <c r="AD719" i="7059" s="1"/>
  <c r="AC718" i="7059"/>
  <c r="AD718" i="7059" s="1"/>
  <c r="AG711" i="7059"/>
  <c r="AH711" i="7059" s="1"/>
  <c r="AR693" i="7059"/>
  <c r="AS693" i="7059" s="1"/>
  <c r="P124" i="7049" l="1"/>
  <c r="AH712" i="7059"/>
  <c r="AA721" i="7059"/>
  <c r="AC720" i="7059" s="1"/>
  <c r="AD720" i="7059" s="1"/>
  <c r="AE718" i="7059" s="1"/>
  <c r="P123" i="7049"/>
  <c r="AI707" i="7059"/>
  <c r="AJ707" i="7059" s="1"/>
  <c r="AB690" i="7055"/>
  <c r="AC691" i="7055" s="1"/>
  <c r="O95" i="7049"/>
  <c r="AU693" i="7059"/>
  <c r="Q95" i="7049" s="1"/>
  <c r="Z917" i="7059"/>
  <c r="AL702" i="7059"/>
  <c r="AM702" i="7059" s="1"/>
  <c r="AN698" i="7059"/>
  <c r="AO698" i="7059" s="1"/>
  <c r="AE717" i="7059"/>
  <c r="AR694" i="7059"/>
  <c r="AS694" i="7059" s="1"/>
  <c r="AE716" i="7059"/>
  <c r="AF716" i="7059" s="1"/>
  <c r="V732" i="7059"/>
  <c r="AF718" i="7059" l="1"/>
  <c r="AP696" i="7059"/>
  <c r="AQ696" i="7059" s="1"/>
  <c r="AA722" i="7059"/>
  <c r="AC721" i="7059" s="1"/>
  <c r="AD721" i="7059" s="1"/>
  <c r="Y723" i="7059"/>
  <c r="AI708" i="7059"/>
  <c r="AJ708" i="7059" s="1"/>
  <c r="O96" i="7049"/>
  <c r="AB691" i="7055"/>
  <c r="AC692" i="7055" s="1"/>
  <c r="AU694" i="7059"/>
  <c r="Q96" i="7049" s="1"/>
  <c r="AF717" i="7059"/>
  <c r="AG715" i="7059" s="1"/>
  <c r="Z918" i="7059"/>
  <c r="U733" i="7059"/>
  <c r="AG713" i="7059"/>
  <c r="AH713" i="7059" s="1"/>
  <c r="AN699" i="7059"/>
  <c r="AO699" i="7059" s="1"/>
  <c r="AL703" i="7059"/>
  <c r="AM703" i="7059" s="1"/>
  <c r="AI709" i="7059" l="1"/>
  <c r="AJ709" i="7059" s="1"/>
  <c r="AR695" i="7059"/>
  <c r="AS695" i="7059" s="1"/>
  <c r="Z919" i="7059"/>
  <c r="AN700" i="7059"/>
  <c r="AO700" i="7059" s="1"/>
  <c r="AL704" i="7059"/>
  <c r="AM704" i="7059" s="1"/>
  <c r="V733" i="7059"/>
  <c r="AT723" i="7059"/>
  <c r="AP697" i="7059"/>
  <c r="AQ697" i="7059" s="1"/>
  <c r="AE719" i="7059"/>
  <c r="AF719" i="7059" s="1"/>
  <c r="AG716" i="7059" s="1"/>
  <c r="AG714" i="7059"/>
  <c r="AH714" i="7059" s="1"/>
  <c r="AL705" i="7059" l="1"/>
  <c r="AM705" i="7059" s="1"/>
  <c r="AN701" i="7059"/>
  <c r="AO701" i="7059" s="1"/>
  <c r="AB692" i="7055"/>
  <c r="AC693" i="7055" s="1"/>
  <c r="O97" i="7049"/>
  <c r="AU695" i="7059"/>
  <c r="Q97" i="7049" s="1"/>
  <c r="AI710" i="7059"/>
  <c r="AJ710" i="7059" s="1"/>
  <c r="Y724" i="7059"/>
  <c r="AH716" i="7059"/>
  <c r="AA723" i="7059"/>
  <c r="P125" i="7049"/>
  <c r="U734" i="7059"/>
  <c r="AP698" i="7059"/>
  <c r="AQ698" i="7059" s="1"/>
  <c r="Z920" i="7059"/>
  <c r="AR696" i="7059"/>
  <c r="AS696" i="7059" s="1"/>
  <c r="AH715" i="7059"/>
  <c r="O98" i="7049" l="1"/>
  <c r="AB693" i="7055"/>
  <c r="AC694" i="7055" s="1"/>
  <c r="AU696" i="7059"/>
  <c r="Q98" i="7049" s="1"/>
  <c r="AI712" i="7059"/>
  <c r="V734" i="7059"/>
  <c r="AT724" i="7059"/>
  <c r="AL706" i="7059"/>
  <c r="AM706" i="7059" s="1"/>
  <c r="Z921" i="7059"/>
  <c r="AC722" i="7059"/>
  <c r="AD722" i="7059" s="1"/>
  <c r="AN702" i="7059"/>
  <c r="AO702" i="7059" s="1"/>
  <c r="AI711" i="7059"/>
  <c r="AJ711" i="7059" s="1"/>
  <c r="AR697" i="7059"/>
  <c r="AS697" i="7059" s="1"/>
  <c r="AP699" i="7059"/>
  <c r="AQ699" i="7059" s="1"/>
  <c r="AL707" i="7059" l="1"/>
  <c r="AM707" i="7059" s="1"/>
  <c r="AN703" i="7059"/>
  <c r="AO703" i="7059" s="1"/>
  <c r="Y725" i="7059"/>
  <c r="Z922" i="7059"/>
  <c r="AP700" i="7059"/>
  <c r="AQ700" i="7059" s="1"/>
  <c r="AR699" i="7059" s="1"/>
  <c r="AS699" i="7059" s="1"/>
  <c r="AE720" i="7059"/>
  <c r="AF720" i="7059" s="1"/>
  <c r="U735" i="7059"/>
  <c r="V735" i="7059" s="1"/>
  <c r="Y726" i="7059" s="1"/>
  <c r="AB694" i="7055"/>
  <c r="AC695" i="7055" s="1"/>
  <c r="O99" i="7049"/>
  <c r="AU697" i="7059"/>
  <c r="Q99" i="7049" s="1"/>
  <c r="AR698" i="7059"/>
  <c r="AS698" i="7059" s="1"/>
  <c r="AA724" i="7059"/>
  <c r="P126" i="7049"/>
  <c r="AJ712" i="7059"/>
  <c r="AP701" i="7059" l="1"/>
  <c r="AQ701" i="7059" s="1"/>
  <c r="AR700" i="7059" s="1"/>
  <c r="AS700" i="7059" s="1"/>
  <c r="AL708" i="7059"/>
  <c r="AM708" i="7059" s="1"/>
  <c r="AG717" i="7059"/>
  <c r="AH717" i="7059" s="1"/>
  <c r="AC723" i="7059"/>
  <c r="AD723" i="7059" s="1"/>
  <c r="AT726" i="7059"/>
  <c r="O100" i="7049"/>
  <c r="AB695" i="7055"/>
  <c r="AC696" i="7055" s="1"/>
  <c r="AU698" i="7059"/>
  <c r="Q100" i="7049" s="1"/>
  <c r="AN704" i="7059"/>
  <c r="AO704" i="7059" s="1"/>
  <c r="O101" i="7049"/>
  <c r="AB696" i="7055"/>
  <c r="AU699" i="7059"/>
  <c r="Q101" i="7049" s="1"/>
  <c r="V736" i="7059"/>
  <c r="Z923" i="7059"/>
  <c r="AT725" i="7059"/>
  <c r="AC697" i="7055" l="1"/>
  <c r="AE721" i="7059"/>
  <c r="AF721" i="7059" s="1"/>
  <c r="O102" i="7049"/>
  <c r="AB697" i="7055"/>
  <c r="AU700" i="7059"/>
  <c r="Q102" i="7049" s="1"/>
  <c r="AI713" i="7059"/>
  <c r="AJ713" i="7059" s="1"/>
  <c r="AA725" i="7059"/>
  <c r="AA726" i="7059" s="1"/>
  <c r="P127" i="7049"/>
  <c r="P128" i="7049"/>
  <c r="V737" i="7059"/>
  <c r="Y728" i="7059" s="1"/>
  <c r="AN705" i="7059"/>
  <c r="AO705" i="7059" s="1"/>
  <c r="Z924" i="7059"/>
  <c r="AP702" i="7059"/>
  <c r="AQ702" i="7059" s="1"/>
  <c r="AR701" i="7059" s="1"/>
  <c r="AS701" i="7059" s="1"/>
  <c r="Y727" i="7059"/>
  <c r="AC698" i="7055" l="1"/>
  <c r="O103" i="7049"/>
  <c r="AB698" i="7055"/>
  <c r="AU701" i="7059"/>
  <c r="Q103" i="7049" s="1"/>
  <c r="Z925" i="7059"/>
  <c r="AL709" i="7059"/>
  <c r="AM709" i="7059" s="1"/>
  <c r="AT727" i="7059"/>
  <c r="AT728" i="7059"/>
  <c r="AP703" i="7059"/>
  <c r="AQ703" i="7059" s="1"/>
  <c r="AR702" i="7059" s="1"/>
  <c r="AS702" i="7059" s="1"/>
  <c r="AC724" i="7059"/>
  <c r="AD724" i="7059" s="1"/>
  <c r="V738" i="7059"/>
  <c r="Y729" i="7059" s="1"/>
  <c r="AC725" i="7059"/>
  <c r="AD725" i="7059" s="1"/>
  <c r="AG718" i="7059"/>
  <c r="AH718" i="7059" s="1"/>
  <c r="AC699" i="7055" l="1"/>
  <c r="AE722" i="7059"/>
  <c r="AF722" i="7059" s="1"/>
  <c r="O104" i="7049"/>
  <c r="AB699" i="7055"/>
  <c r="AU702" i="7059"/>
  <c r="Q104" i="7049" s="1"/>
  <c r="Z926" i="7059"/>
  <c r="AI714" i="7059"/>
  <c r="AJ714" i="7059" s="1"/>
  <c r="P129" i="7049"/>
  <c r="AA727" i="7059"/>
  <c r="AA728" i="7059" s="1"/>
  <c r="AC727" i="7059" s="1"/>
  <c r="AD727" i="7059" s="1"/>
  <c r="AE723" i="7059"/>
  <c r="V739" i="7059"/>
  <c r="P130" i="7049"/>
  <c r="AN706" i="7059"/>
  <c r="AO706" i="7059" s="1"/>
  <c r="AT729" i="7059"/>
  <c r="AC700" i="7055" l="1"/>
  <c r="AF723" i="7059"/>
  <c r="AG720" i="7059" s="1"/>
  <c r="AP704" i="7059"/>
  <c r="AQ704" i="7059" s="1"/>
  <c r="V740" i="7059"/>
  <c r="Y731" i="7059" s="1"/>
  <c r="P131" i="7049"/>
  <c r="AA729" i="7059"/>
  <c r="AC728" i="7059" s="1"/>
  <c r="AD728" i="7059" s="1"/>
  <c r="Y730" i="7059"/>
  <c r="AC726" i="7059"/>
  <c r="AD726" i="7059" s="1"/>
  <c r="Z927" i="7059"/>
  <c r="AL710" i="7059"/>
  <c r="AM710" i="7059" s="1"/>
  <c r="AG719" i="7059"/>
  <c r="AH719" i="7059" s="1"/>
  <c r="AH720" i="7059" l="1"/>
  <c r="AT731" i="7059"/>
  <c r="AE726" i="7059"/>
  <c r="AE724" i="7059"/>
  <c r="AF724" i="7059" s="1"/>
  <c r="AR703" i="7059"/>
  <c r="AS703" i="7059" s="1"/>
  <c r="AN707" i="7059"/>
  <c r="AO707" i="7059" s="1"/>
  <c r="V741" i="7059"/>
  <c r="AI715" i="7059"/>
  <c r="AJ715" i="7059" s="1"/>
  <c r="AT730" i="7059"/>
  <c r="Z928" i="7059"/>
  <c r="AE725" i="7059"/>
  <c r="AF725" i="7059" l="1"/>
  <c r="AG722" i="7059" s="1"/>
  <c r="AA730" i="7059"/>
  <c r="AA731" i="7059" s="1"/>
  <c r="P132" i="7049"/>
  <c r="AP705" i="7059"/>
  <c r="AQ705" i="7059" s="1"/>
  <c r="O105" i="7049"/>
  <c r="AB700" i="7055"/>
  <c r="AC701" i="7055" s="1"/>
  <c r="AU703" i="7059"/>
  <c r="Q105" i="7049" s="1"/>
  <c r="P133" i="7049"/>
  <c r="AL711" i="7059"/>
  <c r="AM711" i="7059" s="1"/>
  <c r="Z929" i="7059"/>
  <c r="V742" i="7059"/>
  <c r="Y732" i="7059"/>
  <c r="AG721" i="7059"/>
  <c r="AH721" i="7059" s="1"/>
  <c r="AI716" i="7059"/>
  <c r="AJ716" i="7059" s="1"/>
  <c r="AF726" i="7059"/>
  <c r="AH722" i="7059" l="1"/>
  <c r="AI718" i="7059" s="1"/>
  <c r="AC730" i="7059"/>
  <c r="AD730" i="7059" s="1"/>
  <c r="Z930" i="7059"/>
  <c r="AG723" i="7059"/>
  <c r="AH723" i="7059" s="1"/>
  <c r="AL712" i="7059"/>
  <c r="AM712" i="7059" s="1"/>
  <c r="AT732" i="7059"/>
  <c r="AR704" i="7059"/>
  <c r="AS704" i="7059" s="1"/>
  <c r="AC729" i="7059"/>
  <c r="AD729" i="7059" s="1"/>
  <c r="AN708" i="7059"/>
  <c r="AO708" i="7059" s="1"/>
  <c r="AI717" i="7059"/>
  <c r="AJ717" i="7059" s="1"/>
  <c r="V743" i="7059"/>
  <c r="Y734" i="7059" s="1"/>
  <c r="Y733" i="7059"/>
  <c r="AE728" i="7059" l="1"/>
  <c r="AT734" i="7059"/>
  <c r="AN709" i="7059"/>
  <c r="AO709" i="7059" s="1"/>
  <c r="AT733" i="7059"/>
  <c r="AL713" i="7059"/>
  <c r="AM713" i="7059" s="1"/>
  <c r="AE727" i="7059"/>
  <c r="AF727" i="7059" s="1"/>
  <c r="Z931" i="7059"/>
  <c r="AA732" i="7059"/>
  <c r="P134" i="7049"/>
  <c r="AI719" i="7059"/>
  <c r="AJ719" i="7059" s="1"/>
  <c r="V744" i="7059"/>
  <c r="AP706" i="7059"/>
  <c r="AQ706" i="7059" s="1"/>
  <c r="O106" i="7049"/>
  <c r="AB701" i="7055"/>
  <c r="AC702" i="7055" s="1"/>
  <c r="AU704" i="7059"/>
  <c r="Q106" i="7049" s="1"/>
  <c r="AJ718" i="7059"/>
  <c r="AF728" i="7059" l="1"/>
  <c r="AL715" i="7059"/>
  <c r="AN710" i="7059"/>
  <c r="AO710" i="7059" s="1"/>
  <c r="AP707" i="7059"/>
  <c r="AQ707" i="7059" s="1"/>
  <c r="AR706" i="7059" s="1"/>
  <c r="AS706" i="7059" s="1"/>
  <c r="AR705" i="7059"/>
  <c r="AS705" i="7059" s="1"/>
  <c r="AC731" i="7059"/>
  <c r="AD731" i="7059" s="1"/>
  <c r="V745" i="7059"/>
  <c r="Y735" i="7059"/>
  <c r="AG725" i="7059"/>
  <c r="AG724" i="7059"/>
  <c r="AH724" i="7059" s="1"/>
  <c r="AA733" i="7059"/>
  <c r="AA734" i="7059" s="1"/>
  <c r="P135" i="7049"/>
  <c r="P136" i="7049"/>
  <c r="AL714" i="7059"/>
  <c r="AM714" i="7059" s="1"/>
  <c r="Z932" i="7059"/>
  <c r="AH725" i="7059" l="1"/>
  <c r="AC733" i="7059"/>
  <c r="AD733" i="7059" s="1"/>
  <c r="O108" i="7049"/>
  <c r="AB703" i="7055"/>
  <c r="AU706" i="7059"/>
  <c r="Q108" i="7049" s="1"/>
  <c r="AI720" i="7059"/>
  <c r="AJ720" i="7059" s="1"/>
  <c r="U746" i="7059"/>
  <c r="Y736" i="7059"/>
  <c r="AE729" i="7059"/>
  <c r="AF729" i="7059" s="1"/>
  <c r="AM715" i="7059"/>
  <c r="AN711" i="7059"/>
  <c r="AO711" i="7059" s="1"/>
  <c r="Z933" i="7059"/>
  <c r="AI721" i="7059"/>
  <c r="AT735" i="7059"/>
  <c r="AC732" i="7059"/>
  <c r="AD732" i="7059" s="1"/>
  <c r="AB702" i="7055"/>
  <c r="AC703" i="7055" s="1"/>
  <c r="O107" i="7049"/>
  <c r="AU705" i="7059"/>
  <c r="Q107" i="7049" s="1"/>
  <c r="AP708" i="7059"/>
  <c r="AQ708" i="7059" s="1"/>
  <c r="AJ721" i="7059" l="1"/>
  <c r="AL717" i="7059" s="1"/>
  <c r="AR707" i="7059"/>
  <c r="AS707" i="7059" s="1"/>
  <c r="P137" i="7049"/>
  <c r="AA735" i="7059"/>
  <c r="AG726" i="7059"/>
  <c r="AH726" i="7059" s="1"/>
  <c r="AT736" i="7059"/>
  <c r="AL716" i="7059"/>
  <c r="AM716" i="7059" s="1"/>
  <c r="AP709" i="7059"/>
  <c r="AQ709" i="7059" s="1"/>
  <c r="AE730" i="7059"/>
  <c r="AF730" i="7059" s="1"/>
  <c r="AE731" i="7059"/>
  <c r="AC704" i="7055"/>
  <c r="Z934" i="7059"/>
  <c r="AN712" i="7059"/>
  <c r="AO712" i="7059" s="1"/>
  <c r="V746" i="7059"/>
  <c r="AM717" i="7059" l="1"/>
  <c r="AN714" i="7059" s="1"/>
  <c r="Z935" i="7059"/>
  <c r="AG727" i="7059"/>
  <c r="AH727" i="7059" s="1"/>
  <c r="AB704" i="7055"/>
  <c r="AC705" i="7055" s="1"/>
  <c r="O109" i="7049"/>
  <c r="AU707" i="7059"/>
  <c r="Q109" i="7049" s="1"/>
  <c r="AP710" i="7059"/>
  <c r="AQ710" i="7059" s="1"/>
  <c r="AR709" i="7059" s="1"/>
  <c r="AS709" i="7059" s="1"/>
  <c r="Y737" i="7059"/>
  <c r="AF731" i="7059"/>
  <c r="P138" i="7049"/>
  <c r="AA736" i="7059"/>
  <c r="AC734" i="7059"/>
  <c r="AD734" i="7059" s="1"/>
  <c r="AR708" i="7059"/>
  <c r="AS708" i="7059" s="1"/>
  <c r="U747" i="7059"/>
  <c r="AN713" i="7059"/>
  <c r="AO713" i="7059" s="1"/>
  <c r="AI722" i="7059"/>
  <c r="AJ722" i="7059" s="1"/>
  <c r="O111" i="7049" l="1"/>
  <c r="AB706" i="7055"/>
  <c r="AU709" i="7059"/>
  <c r="Q111" i="7049" s="1"/>
  <c r="AP711" i="7059"/>
  <c r="AQ711" i="7059" s="1"/>
  <c r="AR710" i="7059" s="1"/>
  <c r="AS710" i="7059" s="1"/>
  <c r="AE732" i="7059"/>
  <c r="AF732" i="7059" s="1"/>
  <c r="AG728" i="7059"/>
  <c r="AH728" i="7059" s="1"/>
  <c r="AI723" i="7059"/>
  <c r="AJ723" i="7059" s="1"/>
  <c r="AB705" i="7055"/>
  <c r="AC706" i="7055" s="1"/>
  <c r="O110" i="7049"/>
  <c r="AU708" i="7059"/>
  <c r="Q110" i="7049" s="1"/>
  <c r="V747" i="7059"/>
  <c r="U748" i="7059" s="1"/>
  <c r="AO714" i="7059"/>
  <c r="AC735" i="7059"/>
  <c r="AD735" i="7059" s="1"/>
  <c r="AT737" i="7059"/>
  <c r="AL718" i="7059"/>
  <c r="AM718" i="7059" s="1"/>
  <c r="Z936" i="7059"/>
  <c r="Y738" i="7059" l="1"/>
  <c r="AC707" i="7055"/>
  <c r="AN715" i="7059"/>
  <c r="AO715" i="7059" s="1"/>
  <c r="AE733" i="7059"/>
  <c r="AF733" i="7059" s="1"/>
  <c r="AI724" i="7059"/>
  <c r="AJ724" i="7059" s="1"/>
  <c r="V748" i="7059"/>
  <c r="Z937" i="7059"/>
  <c r="AB707" i="7055"/>
  <c r="O112" i="7049"/>
  <c r="AU710" i="7059"/>
  <c r="Q112" i="7049" s="1"/>
  <c r="P139" i="7049"/>
  <c r="AA737" i="7059"/>
  <c r="AP712" i="7059"/>
  <c r="AQ712" i="7059" s="1"/>
  <c r="AL719" i="7059"/>
  <c r="AM719" i="7059" s="1"/>
  <c r="AG729" i="7059"/>
  <c r="AH729" i="7059" s="1"/>
  <c r="AC708" i="7055" l="1"/>
  <c r="AL720" i="7059"/>
  <c r="AM720" i="7059" s="1"/>
  <c r="AP713" i="7059"/>
  <c r="AQ713" i="7059" s="1"/>
  <c r="AR712" i="7059" s="1"/>
  <c r="AS712" i="7059" s="1"/>
  <c r="Z938" i="7059"/>
  <c r="U749" i="7059"/>
  <c r="Y739" i="7059"/>
  <c r="AI725" i="7059"/>
  <c r="AJ725" i="7059" s="1"/>
  <c r="AC736" i="7059"/>
  <c r="AD736" i="7059" s="1"/>
  <c r="AN716" i="7059"/>
  <c r="AO716" i="7059" s="1"/>
  <c r="AR711" i="7059"/>
  <c r="AS711" i="7059" s="1"/>
  <c r="AG730" i="7059"/>
  <c r="AH730" i="7059" s="1"/>
  <c r="AT738" i="7059"/>
  <c r="AP714" i="7059" l="1"/>
  <c r="AQ714" i="7059" s="1"/>
  <c r="AT739" i="7059"/>
  <c r="AB709" i="7055"/>
  <c r="O114" i="7049"/>
  <c r="AU712" i="7059"/>
  <c r="Q114" i="7049" s="1"/>
  <c r="Z939" i="7059"/>
  <c r="AN717" i="7059"/>
  <c r="AO717" i="7059" s="1"/>
  <c r="V749" i="7059"/>
  <c r="AI726" i="7059"/>
  <c r="AJ726" i="7059" s="1"/>
  <c r="AL721" i="7059"/>
  <c r="AM721" i="7059" s="1"/>
  <c r="P140" i="7049"/>
  <c r="AA738" i="7059"/>
  <c r="O113" i="7049"/>
  <c r="AB708" i="7055"/>
  <c r="AC709" i="7055" s="1"/>
  <c r="AU711" i="7059"/>
  <c r="Q113" i="7049" s="1"/>
  <c r="AE734" i="7059"/>
  <c r="AF734" i="7059" s="1"/>
  <c r="AR713" i="7059"/>
  <c r="AS713" i="7059" s="1"/>
  <c r="AG731" i="7059" l="1"/>
  <c r="AH731" i="7059" s="1"/>
  <c r="AN718" i="7059"/>
  <c r="AO718" i="7059" s="1"/>
  <c r="Y740" i="7059"/>
  <c r="Z940" i="7059"/>
  <c r="P141" i="7049"/>
  <c r="AA739" i="7059"/>
  <c r="AP715" i="7059"/>
  <c r="AQ715" i="7059" s="1"/>
  <c r="AR714" i="7059" s="1"/>
  <c r="AS714" i="7059" s="1"/>
  <c r="AL722" i="7059"/>
  <c r="AM722" i="7059" s="1"/>
  <c r="O115" i="7049"/>
  <c r="AB710" i="7055"/>
  <c r="AU713" i="7059"/>
  <c r="Q115" i="7049" s="1"/>
  <c r="AC737" i="7059"/>
  <c r="AD737" i="7059" s="1"/>
  <c r="U750" i="7059"/>
  <c r="AC710" i="7055"/>
  <c r="AC711" i="7055" l="1"/>
  <c r="AP716" i="7059"/>
  <c r="AQ716" i="7059" s="1"/>
  <c r="AR715" i="7059" s="1"/>
  <c r="AS715" i="7059" s="1"/>
  <c r="AE735" i="7059"/>
  <c r="AF735" i="7059" s="1"/>
  <c r="O116" i="7049"/>
  <c r="AB711" i="7055"/>
  <c r="AU714" i="7059"/>
  <c r="Q116" i="7049" s="1"/>
  <c r="AC738" i="7059"/>
  <c r="AD738" i="7059" s="1"/>
  <c r="V750" i="7059"/>
  <c r="U751" i="7059" s="1"/>
  <c r="AI727" i="7059"/>
  <c r="AJ727" i="7059" s="1"/>
  <c r="AN719" i="7059"/>
  <c r="AO719" i="7059" s="1"/>
  <c r="Z941" i="7059"/>
  <c r="AT740" i="7059"/>
  <c r="AC712" i="7055" l="1"/>
  <c r="V751" i="7059"/>
  <c r="U752" i="7059" s="1"/>
  <c r="AP717" i="7059"/>
  <c r="AQ717" i="7059" s="1"/>
  <c r="AR716" i="7059" s="1"/>
  <c r="AS716" i="7059" s="1"/>
  <c r="P142" i="7049"/>
  <c r="AA740" i="7059"/>
  <c r="Y741" i="7059"/>
  <c r="O117" i="7049"/>
  <c r="AB712" i="7055"/>
  <c r="AU715" i="7059"/>
  <c r="Q117" i="7049" s="1"/>
  <c r="AG732" i="7059"/>
  <c r="AH732" i="7059" s="1"/>
  <c r="AL723" i="7059"/>
  <c r="AM723" i="7059" s="1"/>
  <c r="Z942" i="7059"/>
  <c r="AE736" i="7059"/>
  <c r="AF736" i="7059" s="1"/>
  <c r="AC713" i="7055" l="1"/>
  <c r="Y742" i="7059"/>
  <c r="AT742" i="7059" s="1"/>
  <c r="AG733" i="7059"/>
  <c r="AH733" i="7059" s="1"/>
  <c r="Z943" i="7059"/>
  <c r="AN720" i="7059"/>
  <c r="AO720" i="7059" s="1"/>
  <c r="AC739" i="7059"/>
  <c r="AD739" i="7059" s="1"/>
  <c r="V752" i="7059"/>
  <c r="U753" i="7059" s="1"/>
  <c r="AB713" i="7055"/>
  <c r="O118" i="7049"/>
  <c r="AU716" i="7059"/>
  <c r="Q118" i="7049" s="1"/>
  <c r="AI728" i="7059"/>
  <c r="AJ728" i="7059" s="1"/>
  <c r="AT741" i="7059"/>
  <c r="AC714" i="7055" l="1"/>
  <c r="AE737" i="7059"/>
  <c r="AF737" i="7059" s="1"/>
  <c r="Z944" i="7059"/>
  <c r="P144" i="7049"/>
  <c r="AI729" i="7059"/>
  <c r="AJ729" i="7059" s="1"/>
  <c r="AL724" i="7059"/>
  <c r="AM724" i="7059" s="1"/>
  <c r="AA741" i="7059"/>
  <c r="P143" i="7049"/>
  <c r="Y743" i="7059"/>
  <c r="V753" i="7059"/>
  <c r="AP718" i="7059"/>
  <c r="AQ718" i="7059" s="1"/>
  <c r="AA742" i="7059" l="1"/>
  <c r="AC741" i="7059" s="1"/>
  <c r="AD741" i="7059" s="1"/>
  <c r="AT743" i="7059"/>
  <c r="Y744" i="7059"/>
  <c r="AN721" i="7059"/>
  <c r="AO721" i="7059" s="1"/>
  <c r="Z945" i="7059"/>
  <c r="AL725" i="7059"/>
  <c r="AM725" i="7059" s="1"/>
  <c r="AG734" i="7059"/>
  <c r="AH734" i="7059" s="1"/>
  <c r="AR717" i="7059"/>
  <c r="AS717" i="7059" s="1"/>
  <c r="U754" i="7059"/>
  <c r="AC740" i="7059"/>
  <c r="AD740" i="7059" s="1"/>
  <c r="Z946" i="7059" l="1"/>
  <c r="AT744" i="7059"/>
  <c r="AA743" i="7059"/>
  <c r="P145" i="7049"/>
  <c r="V754" i="7059"/>
  <c r="AN722" i="7059"/>
  <c r="AO722" i="7059" s="1"/>
  <c r="AE738" i="7059"/>
  <c r="AF738" i="7059" s="1"/>
  <c r="AP719" i="7059"/>
  <c r="AQ719" i="7059" s="1"/>
  <c r="AE739" i="7059"/>
  <c r="O119" i="7049"/>
  <c r="AB714" i="7055"/>
  <c r="AC715" i="7055" s="1"/>
  <c r="AU717" i="7059"/>
  <c r="Q119" i="7049" s="1"/>
  <c r="AI730" i="7059"/>
  <c r="AJ730" i="7059" s="1"/>
  <c r="AF739" i="7059" l="1"/>
  <c r="AG736" i="7059" s="1"/>
  <c r="Y745" i="7059"/>
  <c r="P146" i="7049"/>
  <c r="AA744" i="7059"/>
  <c r="AC743" i="7059" s="1"/>
  <c r="AD743" i="7059" s="1"/>
  <c r="AP720" i="7059"/>
  <c r="AQ720" i="7059" s="1"/>
  <c r="AR719" i="7059" s="1"/>
  <c r="AS719" i="7059" s="1"/>
  <c r="AC742" i="7059"/>
  <c r="AD742" i="7059" s="1"/>
  <c r="AL726" i="7059"/>
  <c r="AM726" i="7059" s="1"/>
  <c r="AR718" i="7059"/>
  <c r="AS718" i="7059" s="1"/>
  <c r="AG735" i="7059"/>
  <c r="AH735" i="7059" s="1"/>
  <c r="U755" i="7059"/>
  <c r="Z947" i="7059"/>
  <c r="Z948" i="7059" l="1"/>
  <c r="AN723" i="7059"/>
  <c r="AO723" i="7059" s="1"/>
  <c r="V755" i="7059"/>
  <c r="U756" i="7059" s="1"/>
  <c r="AE741" i="7059"/>
  <c r="O120" i="7049"/>
  <c r="AB715" i="7055"/>
  <c r="AC716" i="7055" s="1"/>
  <c r="AU718" i="7059"/>
  <c r="Q120" i="7049" s="1"/>
  <c r="AH736" i="7059"/>
  <c r="AB716" i="7055"/>
  <c r="O121" i="7049"/>
  <c r="AU719" i="7059"/>
  <c r="Q121" i="7049" s="1"/>
  <c r="AI731" i="7059"/>
  <c r="AJ731" i="7059" s="1"/>
  <c r="AE740" i="7059"/>
  <c r="AF740" i="7059" s="1"/>
  <c r="AT745" i="7059"/>
  <c r="AC717" i="7055" l="1"/>
  <c r="AG737" i="7059"/>
  <c r="AH737" i="7059" s="1"/>
  <c r="V756" i="7059"/>
  <c r="U757" i="7059" s="1"/>
  <c r="V757" i="7059" s="1"/>
  <c r="AA745" i="7059"/>
  <c r="P147" i="7049"/>
  <c r="AI732" i="7059"/>
  <c r="AJ732" i="7059" s="1"/>
  <c r="Y747" i="7059"/>
  <c r="Y746" i="7059"/>
  <c r="AF741" i="7059"/>
  <c r="AP721" i="7059"/>
  <c r="AQ721" i="7059" s="1"/>
  <c r="Z949" i="7059"/>
  <c r="AL727" i="7059"/>
  <c r="AM727" i="7059" s="1"/>
  <c r="V758" i="7059" l="1"/>
  <c r="Y749" i="7059" s="1"/>
  <c r="Y748" i="7059"/>
  <c r="AR720" i="7059"/>
  <c r="AS720" i="7059" s="1"/>
  <c r="AT746" i="7059"/>
  <c r="AN724" i="7059"/>
  <c r="AO724" i="7059" s="1"/>
  <c r="AG738" i="7059"/>
  <c r="AH738" i="7059" s="1"/>
  <c r="AI734" i="7059" s="1"/>
  <c r="AT747" i="7059"/>
  <c r="AC744" i="7059"/>
  <c r="AD744" i="7059" s="1"/>
  <c r="AI733" i="7059"/>
  <c r="Z950" i="7059"/>
  <c r="AL728" i="7059"/>
  <c r="AM728" i="7059" s="1"/>
  <c r="AA746" i="7059" l="1"/>
  <c r="AA747" i="7059" s="1"/>
  <c r="P148" i="7049"/>
  <c r="AP722" i="7059"/>
  <c r="AQ722" i="7059" s="1"/>
  <c r="AT749" i="7059"/>
  <c r="Z951" i="7059"/>
  <c r="AN725" i="7059"/>
  <c r="AO725" i="7059" s="1"/>
  <c r="P149" i="7049"/>
  <c r="AB717" i="7055"/>
  <c r="AC718" i="7055" s="1"/>
  <c r="O122" i="7049"/>
  <c r="AU720" i="7059"/>
  <c r="Q122" i="7049" s="1"/>
  <c r="V759" i="7059"/>
  <c r="AE742" i="7059"/>
  <c r="AF742" i="7059" s="1"/>
  <c r="AJ733" i="7059"/>
  <c r="AJ734" i="7059"/>
  <c r="AT748" i="7059"/>
  <c r="AC746" i="7059" l="1"/>
  <c r="AD746" i="7059" s="1"/>
  <c r="AG739" i="7059"/>
  <c r="AH739" i="7059" s="1"/>
  <c r="AP723" i="7059"/>
  <c r="AQ723" i="7059" s="1"/>
  <c r="P151" i="7049"/>
  <c r="AL730" i="7059"/>
  <c r="AR721" i="7059"/>
  <c r="AS721" i="7059" s="1"/>
  <c r="P150" i="7049"/>
  <c r="AA748" i="7059"/>
  <c r="AA749" i="7059" s="1"/>
  <c r="AL729" i="7059"/>
  <c r="AM729" i="7059" s="1"/>
  <c r="V760" i="7059"/>
  <c r="Y751" i="7059" s="1"/>
  <c r="Y750" i="7059"/>
  <c r="Z952" i="7059"/>
  <c r="AC745" i="7059"/>
  <c r="AD745" i="7059" s="1"/>
  <c r="AE744" i="7059" s="1"/>
  <c r="AM730" i="7059" l="1"/>
  <c r="AN727" i="7059" s="1"/>
  <c r="AC748" i="7059"/>
  <c r="AD748" i="7059" s="1"/>
  <c r="AI735" i="7059"/>
  <c r="AJ735" i="7059" s="1"/>
  <c r="AN726" i="7059"/>
  <c r="AO726" i="7059" s="1"/>
  <c r="AB718" i="7055"/>
  <c r="AC719" i="7055" s="1"/>
  <c r="O123" i="7049"/>
  <c r="AU721" i="7059"/>
  <c r="Q123" i="7049" s="1"/>
  <c r="AE743" i="7059"/>
  <c r="AF743" i="7059" s="1"/>
  <c r="AT751" i="7059"/>
  <c r="AT750" i="7059"/>
  <c r="Z953" i="7059"/>
  <c r="V761" i="7059"/>
  <c r="AC747" i="7059"/>
  <c r="AD747" i="7059" s="1"/>
  <c r="AR722" i="7059"/>
  <c r="AS722" i="7059" s="1"/>
  <c r="AE746" i="7059" l="1"/>
  <c r="AE745" i="7059"/>
  <c r="AF745" i="7059" s="1"/>
  <c r="O124" i="7049"/>
  <c r="AB719" i="7055"/>
  <c r="AC720" i="7055" s="1"/>
  <c r="AU722" i="7059"/>
  <c r="Q124" i="7049" s="1"/>
  <c r="Z954" i="7059"/>
  <c r="P153" i="7049"/>
  <c r="AL731" i="7059"/>
  <c r="AM731" i="7059" s="1"/>
  <c r="AF744" i="7059"/>
  <c r="V762" i="7059"/>
  <c r="Y752" i="7059"/>
  <c r="P152" i="7049"/>
  <c r="AA750" i="7059"/>
  <c r="AO727" i="7059"/>
  <c r="AP724" i="7059"/>
  <c r="AQ724" i="7059" s="1"/>
  <c r="AG740" i="7059"/>
  <c r="AH740" i="7059" s="1"/>
  <c r="AG742" i="7059" l="1"/>
  <c r="AF746" i="7059"/>
  <c r="AG743" i="7059" s="1"/>
  <c r="AP725" i="7059"/>
  <c r="AQ725" i="7059" s="1"/>
  <c r="AR724" i="7059" s="1"/>
  <c r="AS724" i="7059" s="1"/>
  <c r="AR723" i="7059"/>
  <c r="AS723" i="7059" s="1"/>
  <c r="AT752" i="7059"/>
  <c r="AG741" i="7059"/>
  <c r="AH741" i="7059" s="1"/>
  <c r="Z955" i="7059"/>
  <c r="V763" i="7059"/>
  <c r="AN728" i="7059"/>
  <c r="AO728" i="7059" s="1"/>
  <c r="AI736" i="7059"/>
  <c r="AJ736" i="7059" s="1"/>
  <c r="AC749" i="7059"/>
  <c r="AD749" i="7059" s="1"/>
  <c r="Y753" i="7059"/>
  <c r="AA751" i="7059"/>
  <c r="AI737" i="7059" l="1"/>
  <c r="AJ737" i="7059" s="1"/>
  <c r="O125" i="7049"/>
  <c r="AB720" i="7055"/>
  <c r="AC721" i="7055" s="1"/>
  <c r="AU723" i="7059"/>
  <c r="Q125" i="7049" s="1"/>
  <c r="AT753" i="7059"/>
  <c r="O126" i="7049"/>
  <c r="AB721" i="7055"/>
  <c r="AU724" i="7059"/>
  <c r="Q126" i="7049" s="1"/>
  <c r="AL732" i="7059"/>
  <c r="AM732" i="7059" s="1"/>
  <c r="P154" i="7049"/>
  <c r="AA752" i="7059"/>
  <c r="AC751" i="7059" s="1"/>
  <c r="AD751" i="7059" s="1"/>
  <c r="AH742" i="7059"/>
  <c r="AH743" i="7059"/>
  <c r="AC750" i="7059"/>
  <c r="AD750" i="7059" s="1"/>
  <c r="AE747" i="7059"/>
  <c r="AF747" i="7059" s="1"/>
  <c r="AG744" i="7059" s="1"/>
  <c r="AH744" i="7059" s="1"/>
  <c r="AP726" i="7059"/>
  <c r="AQ726" i="7059" s="1"/>
  <c r="V764" i="7059"/>
  <c r="Z956" i="7059"/>
  <c r="Y754" i="7059"/>
  <c r="AE749" i="7059" l="1"/>
  <c r="AC722" i="7055"/>
  <c r="AI740" i="7059"/>
  <c r="Z957" i="7059"/>
  <c r="AI739" i="7059"/>
  <c r="AA753" i="7059"/>
  <c r="P155" i="7049"/>
  <c r="AI738" i="7059"/>
  <c r="AJ738" i="7059" s="1"/>
  <c r="AN729" i="7059"/>
  <c r="AO729" i="7059" s="1"/>
  <c r="AE748" i="7059"/>
  <c r="AF748" i="7059" s="1"/>
  <c r="AR725" i="7059"/>
  <c r="AS725" i="7059" s="1"/>
  <c r="AL733" i="7059"/>
  <c r="AM733" i="7059" s="1"/>
  <c r="AT754" i="7059"/>
  <c r="V765" i="7059"/>
  <c r="Y755" i="7059"/>
  <c r="Z958" i="7059" l="1"/>
  <c r="V766" i="7059"/>
  <c r="Y757" i="7059" s="1"/>
  <c r="Y756" i="7059"/>
  <c r="AP727" i="7059"/>
  <c r="AQ727" i="7059" s="1"/>
  <c r="AJ739" i="7059"/>
  <c r="AF749" i="7059"/>
  <c r="AN730" i="7059"/>
  <c r="AO730" i="7059" s="1"/>
  <c r="AG745" i="7059"/>
  <c r="AH745" i="7059" s="1"/>
  <c r="AJ740" i="7059"/>
  <c r="AT755" i="7059"/>
  <c r="P156" i="7049"/>
  <c r="AA754" i="7059"/>
  <c r="O127" i="7049"/>
  <c r="AB722" i="7055"/>
  <c r="AC723" i="7055" s="1"/>
  <c r="AU725" i="7059"/>
  <c r="Q127" i="7049" s="1"/>
  <c r="AL734" i="7059"/>
  <c r="AM734" i="7059" s="1"/>
  <c r="AC752" i="7059"/>
  <c r="AD752" i="7059" s="1"/>
  <c r="AC753" i="7059" l="1"/>
  <c r="AD753" i="7059" s="1"/>
  <c r="AT757" i="7059"/>
  <c r="AG746" i="7059"/>
  <c r="AH746" i="7059" s="1"/>
  <c r="V767" i="7059"/>
  <c r="AA755" i="7059"/>
  <c r="AC754" i="7059" s="1"/>
  <c r="AD754" i="7059" s="1"/>
  <c r="AE752" i="7059" s="1"/>
  <c r="P157" i="7049"/>
  <c r="AL735" i="7059"/>
  <c r="AM735" i="7059" s="1"/>
  <c r="AN731" i="7059"/>
  <c r="AO731" i="7059" s="1"/>
  <c r="AE750" i="7059"/>
  <c r="AF750" i="7059" s="1"/>
  <c r="AI741" i="7059"/>
  <c r="AJ741" i="7059" s="1"/>
  <c r="AP728" i="7059"/>
  <c r="AQ728" i="7059" s="1"/>
  <c r="AR726" i="7059"/>
  <c r="AS726" i="7059" s="1"/>
  <c r="AT756" i="7059"/>
  <c r="AL736" i="7059"/>
  <c r="Z959" i="7059"/>
  <c r="AM736" i="7059" l="1"/>
  <c r="AN733" i="7059" s="1"/>
  <c r="AA756" i="7059"/>
  <c r="AA757" i="7059" s="1"/>
  <c r="P158" i="7049"/>
  <c r="AG747" i="7059"/>
  <c r="AH747" i="7059" s="1"/>
  <c r="U768" i="7059"/>
  <c r="Y758" i="7059"/>
  <c r="P159" i="7049"/>
  <c r="Z960" i="7059"/>
  <c r="AN732" i="7059"/>
  <c r="AO732" i="7059" s="1"/>
  <c r="O128" i="7049"/>
  <c r="AB723" i="7055"/>
  <c r="AC724" i="7055" s="1"/>
  <c r="AU726" i="7059"/>
  <c r="Q128" i="7049" s="1"/>
  <c r="AL737" i="7059"/>
  <c r="AM737" i="7059" s="1"/>
  <c r="AI742" i="7059"/>
  <c r="AJ742" i="7059" s="1"/>
  <c r="AR727" i="7059"/>
  <c r="AS727" i="7059" s="1"/>
  <c r="AP729" i="7059"/>
  <c r="AQ729" i="7059" s="1"/>
  <c r="AE751" i="7059"/>
  <c r="AF751" i="7059" s="1"/>
  <c r="AO733" i="7059" l="1"/>
  <c r="AP731" i="7059" s="1"/>
  <c r="AF752" i="7059"/>
  <c r="AI743" i="7059"/>
  <c r="AJ743" i="7059" s="1"/>
  <c r="AG748" i="7059"/>
  <c r="AH748" i="7059" s="1"/>
  <c r="V768" i="7059"/>
  <c r="U769" i="7059" s="1"/>
  <c r="AT758" i="7059"/>
  <c r="AL738" i="7059"/>
  <c r="AM738" i="7059" s="1"/>
  <c r="AN735" i="7059" s="1"/>
  <c r="AR728" i="7059"/>
  <c r="AS728" i="7059" s="1"/>
  <c r="Z961" i="7059"/>
  <c r="AP730" i="7059"/>
  <c r="AQ730" i="7059" s="1"/>
  <c r="O129" i="7049"/>
  <c r="AB724" i="7055"/>
  <c r="AC725" i="7055" s="1"/>
  <c r="AU727" i="7059"/>
  <c r="Q129" i="7049" s="1"/>
  <c r="AN734" i="7059"/>
  <c r="AO734" i="7059" s="1"/>
  <c r="AC756" i="7059"/>
  <c r="AD756" i="7059" s="1"/>
  <c r="AC755" i="7059"/>
  <c r="AD755" i="7059" s="1"/>
  <c r="AE753" i="7059" l="1"/>
  <c r="AF753" i="7059" s="1"/>
  <c r="O130" i="7049"/>
  <c r="AB725" i="7055"/>
  <c r="AC726" i="7055" s="1"/>
  <c r="AU728" i="7059"/>
  <c r="Q130" i="7049" s="1"/>
  <c r="AI744" i="7059"/>
  <c r="AJ744" i="7059" s="1"/>
  <c r="AE754" i="7059"/>
  <c r="Z962" i="7059"/>
  <c r="AG749" i="7059"/>
  <c r="AH749" i="7059" s="1"/>
  <c r="V769" i="7059"/>
  <c r="U770" i="7059" s="1"/>
  <c r="AL739" i="7059"/>
  <c r="AM739" i="7059" s="1"/>
  <c r="AR729" i="7059"/>
  <c r="AS729" i="7059" s="1"/>
  <c r="AP732" i="7059"/>
  <c r="AQ732" i="7059" s="1"/>
  <c r="AO735" i="7059"/>
  <c r="P160" i="7049"/>
  <c r="AA758" i="7059"/>
  <c r="Y759" i="7059"/>
  <c r="AQ731" i="7059"/>
  <c r="Y760" i="7059" l="1"/>
  <c r="AT760" i="7059" s="1"/>
  <c r="AF754" i="7059"/>
  <c r="AG751" i="7059" s="1"/>
  <c r="AR731" i="7059"/>
  <c r="AS731" i="7059" s="1"/>
  <c r="O133" i="7049" s="1"/>
  <c r="AP733" i="7059"/>
  <c r="AQ733" i="7059" s="1"/>
  <c r="AN736" i="7059"/>
  <c r="AO736" i="7059" s="1"/>
  <c r="AI745" i="7059"/>
  <c r="AJ745" i="7059" s="1"/>
  <c r="AC757" i="7059"/>
  <c r="AD757" i="7059" s="1"/>
  <c r="Z963" i="7059"/>
  <c r="AL740" i="7059"/>
  <c r="AM740" i="7059" s="1"/>
  <c r="V770" i="7059"/>
  <c r="AR730" i="7059"/>
  <c r="AS730" i="7059" s="1"/>
  <c r="AG750" i="7059"/>
  <c r="AH750" i="7059" s="1"/>
  <c r="AT759" i="7059"/>
  <c r="O131" i="7049"/>
  <c r="AB726" i="7055"/>
  <c r="AC727" i="7055" s="1"/>
  <c r="AU729" i="7059"/>
  <c r="Q131" i="7049" s="1"/>
  <c r="AB728" i="7055" l="1"/>
  <c r="AU731" i="7059"/>
  <c r="Q133" i="7049" s="1"/>
  <c r="O132" i="7049"/>
  <c r="AB727" i="7055"/>
  <c r="AC728" i="7055" s="1"/>
  <c r="AU730" i="7059"/>
  <c r="Q132" i="7049" s="1"/>
  <c r="AL741" i="7059"/>
  <c r="AM741" i="7059" s="1"/>
  <c r="AR732" i="7059"/>
  <c r="AS732" i="7059" s="1"/>
  <c r="AI746" i="7059"/>
  <c r="AJ746" i="7059" s="1"/>
  <c r="AH751" i="7059"/>
  <c r="Y761" i="7059"/>
  <c r="Z964" i="7059"/>
  <c r="AP734" i="7059"/>
  <c r="AQ734" i="7059" s="1"/>
  <c r="P162" i="7049"/>
  <c r="AA759" i="7059"/>
  <c r="P161" i="7049"/>
  <c r="U771" i="7059"/>
  <c r="AN737" i="7059"/>
  <c r="AO737" i="7059" s="1"/>
  <c r="AE755" i="7059"/>
  <c r="AF755" i="7059" s="1"/>
  <c r="AC729" i="7055" l="1"/>
  <c r="AC758" i="7059"/>
  <c r="AD758" i="7059" s="1"/>
  <c r="V771" i="7059"/>
  <c r="U772" i="7059" s="1"/>
  <c r="AT761" i="7059"/>
  <c r="AI747" i="7059"/>
  <c r="AJ747" i="7059" s="1"/>
  <c r="AB729" i="7055"/>
  <c r="O134" i="7049"/>
  <c r="AU732" i="7059"/>
  <c r="Q134" i="7049" s="1"/>
  <c r="AL742" i="7059"/>
  <c r="AM742" i="7059" s="1"/>
  <c r="AR733" i="7059"/>
  <c r="AS733" i="7059" s="1"/>
  <c r="AG752" i="7059"/>
  <c r="AH752" i="7059" s="1"/>
  <c r="AP735" i="7059"/>
  <c r="AQ735" i="7059" s="1"/>
  <c r="AA760" i="7059"/>
  <c r="Z965" i="7059"/>
  <c r="AN738" i="7059"/>
  <c r="AO738" i="7059" s="1"/>
  <c r="AC730" i="7055" l="1"/>
  <c r="AB730" i="7055"/>
  <c r="O135" i="7049"/>
  <c r="AU733" i="7059"/>
  <c r="Q135" i="7049" s="1"/>
  <c r="AA761" i="7059"/>
  <c r="P163" i="7049"/>
  <c r="AN739" i="7059"/>
  <c r="AO739" i="7059" s="1"/>
  <c r="AR734" i="7059"/>
  <c r="AS734" i="7059" s="1"/>
  <c r="Z966" i="7059"/>
  <c r="AL743" i="7059"/>
  <c r="AM743" i="7059" s="1"/>
  <c r="V772" i="7059"/>
  <c r="U773" i="7059" s="1"/>
  <c r="AP736" i="7059"/>
  <c r="AQ736" i="7059" s="1"/>
  <c r="AI748" i="7059"/>
  <c r="AJ748" i="7059" s="1"/>
  <c r="AC759" i="7059"/>
  <c r="AD759" i="7059" s="1"/>
  <c r="Y762" i="7059"/>
  <c r="AE756" i="7059"/>
  <c r="AF756" i="7059" s="1"/>
  <c r="AC731" i="7055" l="1"/>
  <c r="Y763" i="7059"/>
  <c r="AT763" i="7059" s="1"/>
  <c r="AT762" i="7059"/>
  <c r="AE757" i="7059"/>
  <c r="AF757" i="7059" s="1"/>
  <c r="AL744" i="7059"/>
  <c r="AM744" i="7059" s="1"/>
  <c r="V773" i="7059"/>
  <c r="Z967" i="7059"/>
  <c r="O136" i="7049"/>
  <c r="AB731" i="7055"/>
  <c r="AU734" i="7059"/>
  <c r="Q136" i="7049" s="1"/>
  <c r="AN740" i="7059"/>
  <c r="AO740" i="7059" s="1"/>
  <c r="AG753" i="7059"/>
  <c r="AH753" i="7059" s="1"/>
  <c r="AC760" i="7059"/>
  <c r="AD760" i="7059" s="1"/>
  <c r="AP737" i="7059"/>
  <c r="AQ737" i="7059" s="1"/>
  <c r="AR736" i="7059" s="1"/>
  <c r="AS736" i="7059" s="1"/>
  <c r="AR735" i="7059"/>
  <c r="AS735" i="7059" s="1"/>
  <c r="AC732" i="7055" l="1"/>
  <c r="O138" i="7049"/>
  <c r="AB733" i="7055"/>
  <c r="AU736" i="7059"/>
  <c r="Q138" i="7049" s="1"/>
  <c r="AI749" i="7059"/>
  <c r="AJ749" i="7059" s="1"/>
  <c r="Z968" i="7059"/>
  <c r="AG754" i="7059"/>
  <c r="AH754" i="7059" s="1"/>
  <c r="O137" i="7049"/>
  <c r="AB732" i="7055"/>
  <c r="AC733" i="7055" s="1"/>
  <c r="AU735" i="7059"/>
  <c r="Q137" i="7049" s="1"/>
  <c r="P165" i="7049"/>
  <c r="Y764" i="7059"/>
  <c r="AN741" i="7059"/>
  <c r="AO741" i="7059" s="1"/>
  <c r="P164" i="7049"/>
  <c r="AA762" i="7059"/>
  <c r="AA763" i="7059" s="1"/>
  <c r="AE758" i="7059"/>
  <c r="AF758" i="7059" s="1"/>
  <c r="AP738" i="7059"/>
  <c r="AQ738" i="7059" s="1"/>
  <c r="U774" i="7059"/>
  <c r="AP739" i="7059" l="1"/>
  <c r="AQ739" i="7059" s="1"/>
  <c r="Z969" i="7059"/>
  <c r="AC734" i="7055"/>
  <c r="AR737" i="7059"/>
  <c r="AS737" i="7059" s="1"/>
  <c r="AC761" i="7059"/>
  <c r="AD761" i="7059" s="1"/>
  <c r="AI750" i="7059"/>
  <c r="AJ750" i="7059" s="1"/>
  <c r="AL745" i="7059"/>
  <c r="AM745" i="7059" s="1"/>
  <c r="V774" i="7059"/>
  <c r="AG755" i="7059"/>
  <c r="AH755" i="7059" s="1"/>
  <c r="AC762" i="7059"/>
  <c r="AD762" i="7059" s="1"/>
  <c r="AT764" i="7059"/>
  <c r="AN742" i="7059" l="1"/>
  <c r="AO742" i="7059" s="1"/>
  <c r="AE759" i="7059"/>
  <c r="AF759" i="7059" s="1"/>
  <c r="AI751" i="7059"/>
  <c r="AJ751" i="7059" s="1"/>
  <c r="AA764" i="7059"/>
  <c r="P166" i="7049"/>
  <c r="Z970" i="7059"/>
  <c r="Y765" i="7059"/>
  <c r="AL746" i="7059"/>
  <c r="AM746" i="7059" s="1"/>
  <c r="O139" i="7049"/>
  <c r="AB734" i="7055"/>
  <c r="AC735" i="7055" s="1"/>
  <c r="AU737" i="7059"/>
  <c r="Q139" i="7049" s="1"/>
  <c r="AE760" i="7059"/>
  <c r="U775" i="7059"/>
  <c r="AR738" i="7059"/>
  <c r="AS738" i="7059" s="1"/>
  <c r="AF760" i="7059" l="1"/>
  <c r="AG757" i="7059" s="1"/>
  <c r="AN743" i="7059"/>
  <c r="AO743" i="7059" s="1"/>
  <c r="AT765" i="7059"/>
  <c r="AC763" i="7059"/>
  <c r="AD763" i="7059" s="1"/>
  <c r="AG756" i="7059"/>
  <c r="AH756" i="7059" s="1"/>
  <c r="O140" i="7049"/>
  <c r="AB735" i="7055"/>
  <c r="AC736" i="7055" s="1"/>
  <c r="AU738" i="7059"/>
  <c r="Q140" i="7049" s="1"/>
  <c r="AL747" i="7059"/>
  <c r="AM747" i="7059" s="1"/>
  <c r="AP740" i="7059"/>
  <c r="AQ740" i="7059" s="1"/>
  <c r="V775" i="7059"/>
  <c r="U776" i="7059" s="1"/>
  <c r="Z971" i="7059"/>
  <c r="AH757" i="7059" l="1"/>
  <c r="AI753" i="7059" s="1"/>
  <c r="AI752" i="7059"/>
  <c r="AJ752" i="7059" s="1"/>
  <c r="P167" i="7049"/>
  <c r="AA765" i="7059"/>
  <c r="V776" i="7059"/>
  <c r="U777" i="7059" s="1"/>
  <c r="AN744" i="7059"/>
  <c r="AO744" i="7059" s="1"/>
  <c r="AP741" i="7059"/>
  <c r="AQ741" i="7059" s="1"/>
  <c r="AR740" i="7059" s="1"/>
  <c r="AS740" i="7059" s="1"/>
  <c r="Z972" i="7059"/>
  <c r="Y766" i="7059"/>
  <c r="AR739" i="7059"/>
  <c r="AS739" i="7059" s="1"/>
  <c r="AE761" i="7059"/>
  <c r="AF761" i="7059" s="1"/>
  <c r="Y767" i="7059" l="1"/>
  <c r="AT767" i="7059" s="1"/>
  <c r="AJ753" i="7059"/>
  <c r="AL749" i="7059" s="1"/>
  <c r="AT766" i="7059"/>
  <c r="V777" i="7059"/>
  <c r="U778" i="7059" s="1"/>
  <c r="AP742" i="7059"/>
  <c r="AQ742" i="7059" s="1"/>
  <c r="AL748" i="7059"/>
  <c r="AM748" i="7059" s="1"/>
  <c r="AB736" i="7055"/>
  <c r="AC737" i="7055" s="1"/>
  <c r="O141" i="7049"/>
  <c r="AU739" i="7059"/>
  <c r="Q141" i="7049" s="1"/>
  <c r="AG758" i="7059"/>
  <c r="AH758" i="7059" s="1"/>
  <c r="O142" i="7049"/>
  <c r="AB737" i="7055"/>
  <c r="AU740" i="7059"/>
  <c r="Q142" i="7049" s="1"/>
  <c r="Z973" i="7059"/>
  <c r="AC764" i="7059"/>
  <c r="AD764" i="7059" s="1"/>
  <c r="AC738" i="7055" l="1"/>
  <c r="AE762" i="7059"/>
  <c r="AF762" i="7059" s="1"/>
  <c r="P169" i="7049"/>
  <c r="AA766" i="7059"/>
  <c r="P168" i="7049"/>
  <c r="V778" i="7059"/>
  <c r="U779" i="7059" s="1"/>
  <c r="AN745" i="7059"/>
  <c r="AO745" i="7059" s="1"/>
  <c r="Y768" i="7059"/>
  <c r="AM749" i="7059"/>
  <c r="Z974" i="7059"/>
  <c r="AI754" i="7059"/>
  <c r="AJ754" i="7059" s="1"/>
  <c r="AR741" i="7059"/>
  <c r="AS741" i="7059" s="1"/>
  <c r="Y769" i="7059" l="1"/>
  <c r="AP743" i="7059"/>
  <c r="AQ743" i="7059" s="1"/>
  <c r="AB738" i="7055"/>
  <c r="AC739" i="7055" s="1"/>
  <c r="O143" i="7049"/>
  <c r="AU741" i="7059"/>
  <c r="Q143" i="7049" s="1"/>
  <c r="AC765" i="7059"/>
  <c r="AD765" i="7059" s="1"/>
  <c r="AA767" i="7059"/>
  <c r="V779" i="7059"/>
  <c r="U780" i="7059" s="1"/>
  <c r="AT768" i="7059"/>
  <c r="Z975" i="7059"/>
  <c r="AL750" i="7059"/>
  <c r="AM750" i="7059" s="1"/>
  <c r="AN746" i="7059"/>
  <c r="AO746" i="7059" s="1"/>
  <c r="AT769" i="7059"/>
  <c r="AG759" i="7059"/>
  <c r="AH759" i="7059" s="1"/>
  <c r="V780" i="7059" l="1"/>
  <c r="Y771" i="7059" s="1"/>
  <c r="AE763" i="7059"/>
  <c r="AF763" i="7059" s="1"/>
  <c r="AP744" i="7059"/>
  <c r="AQ744" i="7059" s="1"/>
  <c r="AR743" i="7059" s="1"/>
  <c r="AS743" i="7059" s="1"/>
  <c r="Z976" i="7059"/>
  <c r="Y770" i="7059"/>
  <c r="AR742" i="7059"/>
  <c r="AS742" i="7059" s="1"/>
  <c r="AI755" i="7059"/>
  <c r="AJ755" i="7059" s="1"/>
  <c r="P171" i="7049"/>
  <c r="AN747" i="7059"/>
  <c r="AO747" i="7059" s="1"/>
  <c r="AA768" i="7059"/>
  <c r="AA769" i="7059" s="1"/>
  <c r="AC768" i="7059" s="1"/>
  <c r="AD768" i="7059" s="1"/>
  <c r="P170" i="7049"/>
  <c r="AC766" i="7059"/>
  <c r="AD766" i="7059" s="1"/>
  <c r="U781" i="7059" l="1"/>
  <c r="V781" i="7059" s="1"/>
  <c r="U782" i="7059" s="1"/>
  <c r="AB740" i="7055"/>
  <c r="O145" i="7049"/>
  <c r="AU743" i="7059"/>
  <c r="Q145" i="7049" s="1"/>
  <c r="AT770" i="7059"/>
  <c r="Z977" i="7059"/>
  <c r="AP745" i="7059"/>
  <c r="AQ745" i="7059" s="1"/>
  <c r="AL751" i="7059"/>
  <c r="AM751" i="7059" s="1"/>
  <c r="AT771" i="7059"/>
  <c r="AG760" i="7059"/>
  <c r="AH760" i="7059" s="1"/>
  <c r="AE764" i="7059"/>
  <c r="AF764" i="7059" s="1"/>
  <c r="AC767" i="7059"/>
  <c r="AD767" i="7059" s="1"/>
  <c r="AB739" i="7055"/>
  <c r="AC740" i="7055" s="1"/>
  <c r="O144" i="7049"/>
  <c r="AU742" i="7059"/>
  <c r="Q144" i="7049" s="1"/>
  <c r="AE765" i="7059" l="1"/>
  <c r="AF765" i="7059" s="1"/>
  <c r="AI756" i="7059"/>
  <c r="AJ756" i="7059" s="1"/>
  <c r="AN748" i="7059"/>
  <c r="AO748" i="7059" s="1"/>
  <c r="V782" i="7059"/>
  <c r="Y773" i="7059" s="1"/>
  <c r="Z978" i="7059"/>
  <c r="AE766" i="7059"/>
  <c r="Y772" i="7059"/>
  <c r="P173" i="7049"/>
  <c r="AA770" i="7059"/>
  <c r="P172" i="7049"/>
  <c r="AG761" i="7059"/>
  <c r="AH761" i="7059" s="1"/>
  <c r="AR744" i="7059"/>
  <c r="AS744" i="7059" s="1"/>
  <c r="AC741" i="7055"/>
  <c r="AF766" i="7059" l="1"/>
  <c r="AG763" i="7059" s="1"/>
  <c r="AI757" i="7059"/>
  <c r="AJ757" i="7059" s="1"/>
  <c r="AT772" i="7059"/>
  <c r="AL752" i="7059"/>
  <c r="AM752" i="7059" s="1"/>
  <c r="AC769" i="7059"/>
  <c r="AD769" i="7059" s="1"/>
  <c r="AT773" i="7059"/>
  <c r="Z979" i="7059"/>
  <c r="AP746" i="7059"/>
  <c r="AQ746" i="7059" s="1"/>
  <c r="AG762" i="7059"/>
  <c r="AH762" i="7059" s="1"/>
  <c r="AB741" i="7055"/>
  <c r="AC742" i="7055" s="1"/>
  <c r="O146" i="7049"/>
  <c r="AU744" i="7059"/>
  <c r="Q146" i="7049" s="1"/>
  <c r="AA771" i="7059"/>
  <c r="U783" i="7059"/>
  <c r="V783" i="7059" s="1"/>
  <c r="AI758" i="7059" l="1"/>
  <c r="AJ758" i="7059" s="1"/>
  <c r="AH763" i="7059"/>
  <c r="Z980" i="7059"/>
  <c r="AE767" i="7059"/>
  <c r="AF767" i="7059" s="1"/>
  <c r="AA772" i="7059"/>
  <c r="AA773" i="7059" s="1"/>
  <c r="P174" i="7049"/>
  <c r="AC770" i="7059"/>
  <c r="AD770" i="7059" s="1"/>
  <c r="P175" i="7049"/>
  <c r="AR745" i="7059"/>
  <c r="AS745" i="7059" s="1"/>
  <c r="AN749" i="7059"/>
  <c r="AO749" i="7059" s="1"/>
  <c r="AL753" i="7059"/>
  <c r="AM753" i="7059" s="1"/>
  <c r="V784" i="7059"/>
  <c r="Y774" i="7059"/>
  <c r="AC772" i="7059" l="1"/>
  <c r="AD772" i="7059" s="1"/>
  <c r="AP747" i="7059"/>
  <c r="AQ747" i="7059" s="1"/>
  <c r="AE768" i="7059"/>
  <c r="AF768" i="7059" s="1"/>
  <c r="Z981" i="7059"/>
  <c r="V785" i="7059"/>
  <c r="Y775" i="7059"/>
  <c r="AC771" i="7059"/>
  <c r="AD771" i="7059" s="1"/>
  <c r="AN750" i="7059"/>
  <c r="AO750" i="7059" s="1"/>
  <c r="AG764" i="7059"/>
  <c r="AH764" i="7059" s="1"/>
  <c r="AI759" i="7059"/>
  <c r="AJ759" i="7059" s="1"/>
  <c r="AT774" i="7059"/>
  <c r="O147" i="7049"/>
  <c r="AB742" i="7055"/>
  <c r="AC743" i="7055" s="1"/>
  <c r="AU745" i="7059"/>
  <c r="Q147" i="7049" s="1"/>
  <c r="AL754" i="7059"/>
  <c r="AM754" i="7059" s="1"/>
  <c r="AE770" i="7059" l="1"/>
  <c r="AP748" i="7059"/>
  <c r="AQ748" i="7059" s="1"/>
  <c r="AR747" i="7059" s="1"/>
  <c r="AS747" i="7059" s="1"/>
  <c r="AT775" i="7059"/>
  <c r="P176" i="7049"/>
  <c r="AA774" i="7059"/>
  <c r="AI760" i="7059"/>
  <c r="AJ760" i="7059" s="1"/>
  <c r="V786" i="7059"/>
  <c r="Y777" i="7059" s="1"/>
  <c r="AG765" i="7059"/>
  <c r="AH765" i="7059" s="1"/>
  <c r="AN751" i="7059"/>
  <c r="AO751" i="7059" s="1"/>
  <c r="AL755" i="7059"/>
  <c r="AM755" i="7059" s="1"/>
  <c r="AE769" i="7059"/>
  <c r="AF769" i="7059" s="1"/>
  <c r="Y776" i="7059"/>
  <c r="Z982" i="7059"/>
  <c r="AR746" i="7059"/>
  <c r="AS746" i="7059" s="1"/>
  <c r="AN752" i="7059" l="1"/>
  <c r="AO752" i="7059" s="1"/>
  <c r="AC773" i="7059"/>
  <c r="AD773" i="7059" s="1"/>
  <c r="AT777" i="7059"/>
  <c r="AB743" i="7055"/>
  <c r="AC744" i="7055" s="1"/>
  <c r="O148" i="7049"/>
  <c r="AU746" i="7059"/>
  <c r="Q148" i="7049" s="1"/>
  <c r="AP749" i="7059"/>
  <c r="AQ749" i="7059" s="1"/>
  <c r="AL756" i="7059"/>
  <c r="AM756" i="7059" s="1"/>
  <c r="AG766" i="7059"/>
  <c r="AH766" i="7059" s="1"/>
  <c r="V787" i="7059"/>
  <c r="P177" i="7049"/>
  <c r="AA775" i="7059"/>
  <c r="AF770" i="7059"/>
  <c r="Z983" i="7059"/>
  <c r="AT776" i="7059"/>
  <c r="O149" i="7049"/>
  <c r="AB744" i="7055"/>
  <c r="AU747" i="7059"/>
  <c r="Q149" i="7049" s="1"/>
  <c r="AI761" i="7059"/>
  <c r="AJ761" i="7059" s="1"/>
  <c r="AC745" i="7055" l="1"/>
  <c r="AA776" i="7059"/>
  <c r="AA777" i="7059" s="1"/>
  <c r="P178" i="7049"/>
  <c r="AG767" i="7059"/>
  <c r="AH767" i="7059" s="1"/>
  <c r="V788" i="7059"/>
  <c r="Y778" i="7059"/>
  <c r="AN753" i="7059"/>
  <c r="AO753" i="7059" s="1"/>
  <c r="P179" i="7049"/>
  <c r="AE771" i="7059"/>
  <c r="AF771" i="7059" s="1"/>
  <c r="AI762" i="7059"/>
  <c r="AJ762" i="7059" s="1"/>
  <c r="AR748" i="7059"/>
  <c r="AS748" i="7059" s="1"/>
  <c r="AP750" i="7059"/>
  <c r="AQ750" i="7059" s="1"/>
  <c r="AR749" i="7059" s="1"/>
  <c r="AS749" i="7059" s="1"/>
  <c r="AL757" i="7059"/>
  <c r="AM757" i="7059" s="1"/>
  <c r="Z984" i="7059"/>
  <c r="AC774" i="7059"/>
  <c r="AD774" i="7059" s="1"/>
  <c r="V789" i="7059" l="1"/>
  <c r="Y780" i="7059" s="1"/>
  <c r="Y779" i="7059"/>
  <c r="O150" i="7049"/>
  <c r="AB745" i="7055"/>
  <c r="AC746" i="7055" s="1"/>
  <c r="AU748" i="7059"/>
  <c r="Q150" i="7049" s="1"/>
  <c r="AN754" i="7059"/>
  <c r="AO754" i="7059" s="1"/>
  <c r="AB746" i="7055"/>
  <c r="O151" i="7049"/>
  <c r="AU749" i="7059"/>
  <c r="Q151" i="7049" s="1"/>
  <c r="AG768" i="7059"/>
  <c r="AH768" i="7059" s="1"/>
  <c r="AT778" i="7059"/>
  <c r="AI763" i="7059"/>
  <c r="AJ763" i="7059" s="1"/>
  <c r="AE772" i="7059"/>
  <c r="AF772" i="7059" s="1"/>
  <c r="Z985" i="7059"/>
  <c r="AL758" i="7059"/>
  <c r="AM758" i="7059" s="1"/>
  <c r="AP751" i="7059"/>
  <c r="AQ751" i="7059" s="1"/>
  <c r="AC776" i="7059"/>
  <c r="AD776" i="7059" s="1"/>
  <c r="AC775" i="7059"/>
  <c r="AD775" i="7059" s="1"/>
  <c r="AT780" i="7059" l="1"/>
  <c r="AE773" i="7059"/>
  <c r="AF773" i="7059" s="1"/>
  <c r="AN755" i="7059"/>
  <c r="AO755" i="7059" s="1"/>
  <c r="AI764" i="7059"/>
  <c r="AJ764" i="7059" s="1"/>
  <c r="AC747" i="7055"/>
  <c r="Z986" i="7059"/>
  <c r="AL759" i="7059"/>
  <c r="AM759" i="7059" s="1"/>
  <c r="AE774" i="7059"/>
  <c r="AP752" i="7059"/>
  <c r="AQ752" i="7059" s="1"/>
  <c r="V790" i="7059"/>
  <c r="AR750" i="7059"/>
  <c r="AS750" i="7059" s="1"/>
  <c r="AG769" i="7059"/>
  <c r="AH769" i="7059" s="1"/>
  <c r="P180" i="7049"/>
  <c r="AA778" i="7059"/>
  <c r="AT779" i="7059"/>
  <c r="AF774" i="7059" l="1"/>
  <c r="AG771" i="7059" s="1"/>
  <c r="AL760" i="7059"/>
  <c r="AM760" i="7059" s="1"/>
  <c r="AG770" i="7059"/>
  <c r="AH770" i="7059" s="1"/>
  <c r="AC777" i="7059"/>
  <c r="AD777" i="7059" s="1"/>
  <c r="AB747" i="7055"/>
  <c r="AC748" i="7055" s="1"/>
  <c r="O152" i="7049"/>
  <c r="AU750" i="7059"/>
  <c r="Q152" i="7049" s="1"/>
  <c r="Z987" i="7059"/>
  <c r="AR751" i="7059"/>
  <c r="AS751" i="7059" s="1"/>
  <c r="U791" i="7059"/>
  <c r="Y781" i="7059"/>
  <c r="AN756" i="7059"/>
  <c r="AO756" i="7059" s="1"/>
  <c r="AP753" i="7059"/>
  <c r="AQ753" i="7059" s="1"/>
  <c r="P182" i="7049"/>
  <c r="AA779" i="7059"/>
  <c r="P181" i="7049"/>
  <c r="AI765" i="7059"/>
  <c r="AJ765" i="7059" s="1"/>
  <c r="AL761" i="7059" l="1"/>
  <c r="AM761" i="7059" s="1"/>
  <c r="AH771" i="7059"/>
  <c r="AI766" i="7059"/>
  <c r="AJ766" i="7059" s="1"/>
  <c r="AP754" i="7059"/>
  <c r="AQ754" i="7059" s="1"/>
  <c r="AR753" i="7059" s="1"/>
  <c r="AS753" i="7059" s="1"/>
  <c r="Z988" i="7059"/>
  <c r="AC778" i="7059"/>
  <c r="AD778" i="7059" s="1"/>
  <c r="AR752" i="7059"/>
  <c r="AS752" i="7059" s="1"/>
  <c r="V791" i="7059"/>
  <c r="AA780" i="7059"/>
  <c r="AT781" i="7059"/>
  <c r="AB748" i="7055"/>
  <c r="AC749" i="7055" s="1"/>
  <c r="O153" i="7049"/>
  <c r="AU751" i="7059"/>
  <c r="Q153" i="7049" s="1"/>
  <c r="AE775" i="7059"/>
  <c r="AF775" i="7059" s="1"/>
  <c r="AN757" i="7059"/>
  <c r="AO757" i="7059" s="1"/>
  <c r="O155" i="7049" l="1"/>
  <c r="AB750" i="7055"/>
  <c r="AU753" i="7059"/>
  <c r="Q155" i="7049" s="1"/>
  <c r="AB749" i="7055"/>
  <c r="AC750" i="7055" s="1"/>
  <c r="O154" i="7049"/>
  <c r="AU752" i="7059"/>
  <c r="Q154" i="7049" s="1"/>
  <c r="Z989" i="7059"/>
  <c r="AL762" i="7059"/>
  <c r="AM762" i="7059" s="1"/>
  <c r="AG772" i="7059"/>
  <c r="AH772" i="7059" s="1"/>
  <c r="AC779" i="7059"/>
  <c r="AD779" i="7059" s="1"/>
  <c r="P183" i="7049"/>
  <c r="AA781" i="7059"/>
  <c r="Y782" i="7059"/>
  <c r="AE776" i="7059"/>
  <c r="AF776" i="7059" s="1"/>
  <c r="AN758" i="7059"/>
  <c r="AO758" i="7059" s="1"/>
  <c r="AP755" i="7059"/>
  <c r="AQ755" i="7059" s="1"/>
  <c r="AR754" i="7059" s="1"/>
  <c r="AS754" i="7059" s="1"/>
  <c r="U792" i="7059"/>
  <c r="AI767" i="7059"/>
  <c r="AJ767" i="7059" s="1"/>
  <c r="AB751" i="7055" l="1"/>
  <c r="O156" i="7049"/>
  <c r="AU754" i="7059"/>
  <c r="Q156" i="7049" s="1"/>
  <c r="AN759" i="7059"/>
  <c r="AO759" i="7059" s="1"/>
  <c r="AP756" i="7059"/>
  <c r="AQ756" i="7059" s="1"/>
  <c r="V792" i="7059"/>
  <c r="U793" i="7059" s="1"/>
  <c r="AE777" i="7059"/>
  <c r="AF777" i="7059" s="1"/>
  <c r="AI768" i="7059"/>
  <c r="AJ768" i="7059" s="1"/>
  <c r="AC751" i="7055"/>
  <c r="AL763" i="7059"/>
  <c r="AM763" i="7059" s="1"/>
  <c r="AG773" i="7059"/>
  <c r="AH773" i="7059" s="1"/>
  <c r="AT782" i="7059"/>
  <c r="Z990" i="7059"/>
  <c r="AC780" i="7059"/>
  <c r="AD780" i="7059" s="1"/>
  <c r="Z991" i="7059" l="1"/>
  <c r="AE778" i="7059"/>
  <c r="AF778" i="7059" s="1"/>
  <c r="P184" i="7049"/>
  <c r="AA782" i="7059"/>
  <c r="AN760" i="7059"/>
  <c r="AO760" i="7059" s="1"/>
  <c r="AG774" i="7059"/>
  <c r="AH774" i="7059" s="1"/>
  <c r="Y783" i="7059"/>
  <c r="AI769" i="7059"/>
  <c r="AJ769" i="7059" s="1"/>
  <c r="AR755" i="7059"/>
  <c r="AS755" i="7059" s="1"/>
  <c r="AL764" i="7059"/>
  <c r="AM764" i="7059" s="1"/>
  <c r="V793" i="7059"/>
  <c r="Y784" i="7059" s="1"/>
  <c r="AP757" i="7059"/>
  <c r="AQ757" i="7059" s="1"/>
  <c r="AC752" i="7055"/>
  <c r="AI770" i="7059" l="1"/>
  <c r="AJ770" i="7059" s="1"/>
  <c r="AG775" i="7059"/>
  <c r="AH775" i="7059" s="1"/>
  <c r="AN761" i="7059"/>
  <c r="AO761" i="7059" s="1"/>
  <c r="AC781" i="7059"/>
  <c r="AD781" i="7059" s="1"/>
  <c r="AT784" i="7059"/>
  <c r="U794" i="7059"/>
  <c r="AR756" i="7059"/>
  <c r="AS756" i="7059" s="1"/>
  <c r="AL765" i="7059"/>
  <c r="AM765" i="7059" s="1"/>
  <c r="O157" i="7049"/>
  <c r="AB752" i="7055"/>
  <c r="AC753" i="7055" s="1"/>
  <c r="AU755" i="7059"/>
  <c r="Q157" i="7049" s="1"/>
  <c r="AT783" i="7059"/>
  <c r="AP758" i="7059"/>
  <c r="AQ758" i="7059" s="1"/>
  <c r="Z992" i="7059"/>
  <c r="Z993" i="7059" l="1"/>
  <c r="AE779" i="7059"/>
  <c r="AF779" i="7059" s="1"/>
  <c r="O158" i="7049"/>
  <c r="AB753" i="7055"/>
  <c r="AC754" i="7055" s="1"/>
  <c r="AU756" i="7059"/>
  <c r="Q158" i="7049" s="1"/>
  <c r="AR757" i="7059"/>
  <c r="AS757" i="7059" s="1"/>
  <c r="AP759" i="7059"/>
  <c r="AQ759" i="7059" s="1"/>
  <c r="AL766" i="7059"/>
  <c r="AM766" i="7059" s="1"/>
  <c r="AN762" i="7059"/>
  <c r="AO762" i="7059" s="1"/>
  <c r="V794" i="7059"/>
  <c r="U795" i="7059" s="1"/>
  <c r="AA783" i="7059"/>
  <c r="AA784" i="7059" s="1"/>
  <c r="P185" i="7049"/>
  <c r="P186" i="7049"/>
  <c r="AI771" i="7059"/>
  <c r="AJ771" i="7059" s="1"/>
  <c r="AL767" i="7059" l="1"/>
  <c r="AM767" i="7059" s="1"/>
  <c r="AP760" i="7059"/>
  <c r="AQ760" i="7059" s="1"/>
  <c r="AR759" i="7059" s="1"/>
  <c r="AS759" i="7059" s="1"/>
  <c r="AC782" i="7059"/>
  <c r="AD782" i="7059" s="1"/>
  <c r="AC783" i="7059"/>
  <c r="AD783" i="7059" s="1"/>
  <c r="Y785" i="7059"/>
  <c r="AN763" i="7059"/>
  <c r="AO763" i="7059" s="1"/>
  <c r="O159" i="7049"/>
  <c r="AB754" i="7055"/>
  <c r="AC755" i="7055" s="1"/>
  <c r="AU757" i="7059"/>
  <c r="Q159" i="7049" s="1"/>
  <c r="Z994" i="7059"/>
  <c r="V795" i="7059"/>
  <c r="AG776" i="7059"/>
  <c r="AH776" i="7059" s="1"/>
  <c r="AR758" i="7059"/>
  <c r="AS758" i="7059" s="1"/>
  <c r="AE781" i="7059" l="1"/>
  <c r="AI772" i="7059"/>
  <c r="AJ772" i="7059" s="1"/>
  <c r="AE780" i="7059"/>
  <c r="AF780" i="7059" s="1"/>
  <c r="O161" i="7049"/>
  <c r="AB756" i="7055"/>
  <c r="AU759" i="7059"/>
  <c r="Q161" i="7049" s="1"/>
  <c r="AN764" i="7059"/>
  <c r="AO764" i="7059" s="1"/>
  <c r="AB755" i="7055"/>
  <c r="AC756" i="7055" s="1"/>
  <c r="O160" i="7049"/>
  <c r="AU758" i="7059"/>
  <c r="Q160" i="7049" s="1"/>
  <c r="Z995" i="7059"/>
  <c r="AP761" i="7059"/>
  <c r="AQ761" i="7059" s="1"/>
  <c r="AR760" i="7059" s="1"/>
  <c r="AS760" i="7059" s="1"/>
  <c r="Y786" i="7059"/>
  <c r="AT785" i="7059"/>
  <c r="U796" i="7059"/>
  <c r="O162" i="7049" l="1"/>
  <c r="AB757" i="7055"/>
  <c r="AU760" i="7059"/>
  <c r="Q162" i="7049" s="1"/>
  <c r="Z996" i="7059"/>
  <c r="AC757" i="7055"/>
  <c r="AT786" i="7059"/>
  <c r="AP762" i="7059"/>
  <c r="AQ762" i="7059" s="1"/>
  <c r="AL768" i="7059"/>
  <c r="AM768" i="7059" s="1"/>
  <c r="AG777" i="7059"/>
  <c r="AH777" i="7059" s="1"/>
  <c r="V796" i="7059"/>
  <c r="U797" i="7059" s="1"/>
  <c r="P187" i="7049"/>
  <c r="AA785" i="7059"/>
  <c r="AF781" i="7059"/>
  <c r="AI773" i="7059" l="1"/>
  <c r="AJ773" i="7059" s="1"/>
  <c r="AN765" i="7059"/>
  <c r="AO765" i="7059" s="1"/>
  <c r="P188" i="7049"/>
  <c r="AA786" i="7059"/>
  <c r="Z997" i="7059"/>
  <c r="V797" i="7059"/>
  <c r="U798" i="7059" s="1"/>
  <c r="AC758" i="7055"/>
  <c r="AG778" i="7059"/>
  <c r="AH778" i="7059" s="1"/>
  <c r="Y787" i="7059"/>
  <c r="AC784" i="7059"/>
  <c r="AD784" i="7059" s="1"/>
  <c r="AR761" i="7059"/>
  <c r="AS761" i="7059" s="1"/>
  <c r="Y788" i="7059" l="1"/>
  <c r="AT788" i="7059" s="1"/>
  <c r="O163" i="7049"/>
  <c r="AB758" i="7055"/>
  <c r="AC759" i="7055" s="1"/>
  <c r="AU761" i="7059"/>
  <c r="Q163" i="7049" s="1"/>
  <c r="Z998" i="7059"/>
  <c r="AP763" i="7059"/>
  <c r="AQ763" i="7059" s="1"/>
  <c r="V798" i="7059"/>
  <c r="AE782" i="7059"/>
  <c r="AF782" i="7059" s="1"/>
  <c r="AL769" i="7059"/>
  <c r="AM769" i="7059" s="1"/>
  <c r="AT787" i="7059"/>
  <c r="AI774" i="7059"/>
  <c r="AJ774" i="7059" s="1"/>
  <c r="AC785" i="7059"/>
  <c r="AD785" i="7059" s="1"/>
  <c r="P190" i="7049" l="1"/>
  <c r="AN766" i="7059"/>
  <c r="AO766" i="7059" s="1"/>
  <c r="AG779" i="7059"/>
  <c r="AH779" i="7059" s="1"/>
  <c r="Y789" i="7059"/>
  <c r="Z999" i="7059"/>
  <c r="AR762" i="7059"/>
  <c r="AS762" i="7059" s="1"/>
  <c r="AL770" i="7059"/>
  <c r="AM770" i="7059" s="1"/>
  <c r="AE783" i="7059"/>
  <c r="AF783" i="7059" s="1"/>
  <c r="AA787" i="7059"/>
  <c r="P189" i="7049"/>
  <c r="U799" i="7059"/>
  <c r="V799" i="7059" l="1"/>
  <c r="U800" i="7059" s="1"/>
  <c r="AN767" i="7059"/>
  <c r="AO767" i="7059" s="1"/>
  <c r="Z1000" i="7059"/>
  <c r="AI775" i="7059"/>
  <c r="AJ775" i="7059" s="1"/>
  <c r="AC786" i="7059"/>
  <c r="AD786" i="7059" s="1"/>
  <c r="O164" i="7049"/>
  <c r="AB759" i="7055"/>
  <c r="AC760" i="7055" s="1"/>
  <c r="AU762" i="7059"/>
  <c r="Q164" i="7049" s="1"/>
  <c r="AT789" i="7059"/>
  <c r="AG780" i="7059"/>
  <c r="AH780" i="7059" s="1"/>
  <c r="AP764" i="7059"/>
  <c r="AQ764" i="7059" s="1"/>
  <c r="AA788" i="7059"/>
  <c r="AI776" i="7059" l="1"/>
  <c r="AJ776" i="7059" s="1"/>
  <c r="AE784" i="7059"/>
  <c r="AF784" i="7059" s="1"/>
  <c r="Z1001" i="7059"/>
  <c r="V800" i="7059"/>
  <c r="U801" i="7059" s="1"/>
  <c r="AL771" i="7059"/>
  <c r="AM771" i="7059" s="1"/>
  <c r="Y790" i="7059"/>
  <c r="AR763" i="7059"/>
  <c r="AS763" i="7059" s="1"/>
  <c r="P191" i="7049"/>
  <c r="AA789" i="7059"/>
  <c r="AP765" i="7059"/>
  <c r="AQ765" i="7059" s="1"/>
  <c r="AR764" i="7059" s="1"/>
  <c r="AS764" i="7059" s="1"/>
  <c r="AC787" i="7059"/>
  <c r="AD787" i="7059" s="1"/>
  <c r="Y791" i="7059" l="1"/>
  <c r="V801" i="7059"/>
  <c r="U802" i="7059" s="1"/>
  <c r="AB761" i="7055"/>
  <c r="O166" i="7049"/>
  <c r="AU764" i="7059"/>
  <c r="Q166" i="7049" s="1"/>
  <c r="AT790" i="7059"/>
  <c r="Z1002" i="7059"/>
  <c r="O165" i="7049"/>
  <c r="AB760" i="7055"/>
  <c r="AC761" i="7055" s="1"/>
  <c r="AU763" i="7059"/>
  <c r="Q165" i="7049" s="1"/>
  <c r="AG781" i="7059"/>
  <c r="AH781" i="7059" s="1"/>
  <c r="AE785" i="7059"/>
  <c r="AF785" i="7059" s="1"/>
  <c r="AT791" i="7059"/>
  <c r="AL772" i="7059"/>
  <c r="AM772" i="7059" s="1"/>
  <c r="AN768" i="7059"/>
  <c r="AO768" i="7059" s="1"/>
  <c r="AC788" i="7059"/>
  <c r="AD788" i="7059" s="1"/>
  <c r="P193" i="7049" l="1"/>
  <c r="Z1003" i="7059"/>
  <c r="AI777" i="7059"/>
  <c r="AJ777" i="7059" s="1"/>
  <c r="AA790" i="7059"/>
  <c r="AA791" i="7059" s="1"/>
  <c r="P192" i="7049"/>
  <c r="AC762" i="7055"/>
  <c r="AN769" i="7059"/>
  <c r="AO769" i="7059" s="1"/>
  <c r="AP766" i="7059"/>
  <c r="AQ766" i="7059" s="1"/>
  <c r="AG782" i="7059"/>
  <c r="AH782" i="7059" s="1"/>
  <c r="V802" i="7059"/>
  <c r="U803" i="7059" s="1"/>
  <c r="V803" i="7059" s="1"/>
  <c r="AE786" i="7059"/>
  <c r="AF786" i="7059" s="1"/>
  <c r="Y792" i="7059"/>
  <c r="AC790" i="7059" l="1"/>
  <c r="AD790" i="7059" s="1"/>
  <c r="AG783" i="7059"/>
  <c r="AH783" i="7059" s="1"/>
  <c r="AT792" i="7059"/>
  <c r="Y793" i="7059"/>
  <c r="Z1004" i="7059"/>
  <c r="AI778" i="7059"/>
  <c r="AJ778" i="7059" s="1"/>
  <c r="AL773" i="7059"/>
  <c r="AM773" i="7059" s="1"/>
  <c r="Y794" i="7059"/>
  <c r="AP767" i="7059"/>
  <c r="AQ767" i="7059" s="1"/>
  <c r="AR766" i="7059" s="1"/>
  <c r="AS766" i="7059" s="1"/>
  <c r="AC789" i="7059"/>
  <c r="AD789" i="7059" s="1"/>
  <c r="V804" i="7059"/>
  <c r="Y795" i="7059" s="1"/>
  <c r="AR765" i="7059"/>
  <c r="AS765" i="7059" s="1"/>
  <c r="AT795" i="7059" l="1"/>
  <c r="AB763" i="7055"/>
  <c r="O168" i="7049"/>
  <c r="AU766" i="7059"/>
  <c r="Q168" i="7049" s="1"/>
  <c r="AN770" i="7059"/>
  <c r="AO770" i="7059" s="1"/>
  <c r="AA792" i="7059"/>
  <c r="P194" i="7049"/>
  <c r="Z1005" i="7059"/>
  <c r="AE788" i="7059"/>
  <c r="V805" i="7059"/>
  <c r="AL774" i="7059"/>
  <c r="AM774" i="7059" s="1"/>
  <c r="AT793" i="7059"/>
  <c r="AI779" i="7059"/>
  <c r="AJ779" i="7059" s="1"/>
  <c r="AE787" i="7059"/>
  <c r="AF787" i="7059" s="1"/>
  <c r="O167" i="7049"/>
  <c r="AB762" i="7055"/>
  <c r="AC763" i="7055" s="1"/>
  <c r="AU765" i="7059"/>
  <c r="Q167" i="7049" s="1"/>
  <c r="AT794" i="7059"/>
  <c r="Y796" i="7059" l="1"/>
  <c r="AT796" i="7059" s="1"/>
  <c r="P195" i="7049"/>
  <c r="AA793" i="7059"/>
  <c r="AA794" i="7059" s="1"/>
  <c r="AC791" i="7059"/>
  <c r="AD791" i="7059" s="1"/>
  <c r="V806" i="7059"/>
  <c r="AP768" i="7059"/>
  <c r="AQ768" i="7059" s="1"/>
  <c r="AC764" i="7055"/>
  <c r="P196" i="7049"/>
  <c r="Y797" i="7059"/>
  <c r="AN771" i="7059"/>
  <c r="AO771" i="7059" s="1"/>
  <c r="Z1006" i="7059"/>
  <c r="P197" i="7049"/>
  <c r="AL775" i="7059"/>
  <c r="AM775" i="7059" s="1"/>
  <c r="AG784" i="7059"/>
  <c r="AH784" i="7059" s="1"/>
  <c r="AF788" i="7059"/>
  <c r="AA795" i="7059" l="1"/>
  <c r="AC794" i="7059" s="1"/>
  <c r="AD794" i="7059" s="1"/>
  <c r="AI780" i="7059"/>
  <c r="AJ780" i="7059" s="1"/>
  <c r="AP769" i="7059"/>
  <c r="AQ769" i="7059" s="1"/>
  <c r="AR768" i="7059" s="1"/>
  <c r="AS768" i="7059" s="1"/>
  <c r="AE789" i="7059"/>
  <c r="AF789" i="7059" s="1"/>
  <c r="AC792" i="7059"/>
  <c r="AD792" i="7059" s="1"/>
  <c r="AC793" i="7059"/>
  <c r="AD793" i="7059" s="1"/>
  <c r="Z1007" i="7059"/>
  <c r="AG785" i="7059"/>
  <c r="AH785" i="7059" s="1"/>
  <c r="AT797" i="7059"/>
  <c r="V807" i="7059"/>
  <c r="P198" i="7049"/>
  <c r="AN772" i="7059"/>
  <c r="AO772" i="7059" s="1"/>
  <c r="AR767" i="7059"/>
  <c r="AS767" i="7059" s="1"/>
  <c r="AA796" i="7059" l="1"/>
  <c r="AC795" i="7059" s="1"/>
  <c r="AD795" i="7059" s="1"/>
  <c r="AE793" i="7059" s="1"/>
  <c r="Y798" i="7059"/>
  <c r="AT798" i="7059" s="1"/>
  <c r="AB765" i="7055"/>
  <c r="O170" i="7049"/>
  <c r="AU768" i="7059"/>
  <c r="Q170" i="7049" s="1"/>
  <c r="AI781" i="7059"/>
  <c r="AJ781" i="7059" s="1"/>
  <c r="AE791" i="7059"/>
  <c r="V808" i="7059"/>
  <c r="AE792" i="7059"/>
  <c r="AE790" i="7059"/>
  <c r="AF790" i="7059" s="1"/>
  <c r="AL776" i="7059"/>
  <c r="AM776" i="7059" s="1"/>
  <c r="AP770" i="7059"/>
  <c r="AQ770" i="7059" s="1"/>
  <c r="AR769" i="7059" s="1"/>
  <c r="AS769" i="7059" s="1"/>
  <c r="AB764" i="7055"/>
  <c r="AC765" i="7055" s="1"/>
  <c r="O169" i="7049"/>
  <c r="AU767" i="7059"/>
  <c r="Q169" i="7049" s="1"/>
  <c r="P199" i="7049"/>
  <c r="AA797" i="7059"/>
  <c r="Z1008" i="7059"/>
  <c r="AG786" i="7059"/>
  <c r="AH786" i="7059" s="1"/>
  <c r="AF792" i="7059" l="1"/>
  <c r="AI782" i="7059"/>
  <c r="AJ782" i="7059" s="1"/>
  <c r="AG787" i="7059"/>
  <c r="AH787" i="7059" s="1"/>
  <c r="V809" i="7059"/>
  <c r="AF793" i="7059"/>
  <c r="AB766" i="7055"/>
  <c r="O171" i="7049"/>
  <c r="AU769" i="7059"/>
  <c r="Q171" i="7049" s="1"/>
  <c r="AL777" i="7059"/>
  <c r="AM777" i="7059" s="1"/>
  <c r="AC766" i="7055"/>
  <c r="AN773" i="7059"/>
  <c r="AO773" i="7059" s="1"/>
  <c r="P200" i="7049"/>
  <c r="AA798" i="7059"/>
  <c r="Z1009" i="7059"/>
  <c r="AC796" i="7059"/>
  <c r="AD796" i="7059" s="1"/>
  <c r="Y799" i="7059"/>
  <c r="AF791" i="7059"/>
  <c r="AG789" i="7059" s="1"/>
  <c r="Y800" i="7059" l="1"/>
  <c r="AT800" i="7059" s="1"/>
  <c r="AC767" i="7055"/>
  <c r="V810" i="7059"/>
  <c r="Y801" i="7059" s="1"/>
  <c r="AE794" i="7059"/>
  <c r="AF794" i="7059" s="1"/>
  <c r="AN774" i="7059"/>
  <c r="AO774" i="7059" s="1"/>
  <c r="AL778" i="7059"/>
  <c r="AM778" i="7059" s="1"/>
  <c r="AT799" i="7059"/>
  <c r="AP771" i="7059"/>
  <c r="AQ771" i="7059" s="1"/>
  <c r="AI783" i="7059"/>
  <c r="AJ783" i="7059" s="1"/>
  <c r="AG788" i="7059"/>
  <c r="AH788" i="7059" s="1"/>
  <c r="Z1010" i="7059"/>
  <c r="AG790" i="7059"/>
  <c r="AC797" i="7059"/>
  <c r="AD797" i="7059" s="1"/>
  <c r="AH790" i="7059" l="1"/>
  <c r="Z1011" i="7059"/>
  <c r="AE795" i="7059"/>
  <c r="AF795" i="7059" s="1"/>
  <c r="AR770" i="7059"/>
  <c r="AS770" i="7059" s="1"/>
  <c r="AP772" i="7059"/>
  <c r="AQ772" i="7059" s="1"/>
  <c r="AR771" i="7059" s="1"/>
  <c r="AS771" i="7059" s="1"/>
  <c r="AL779" i="7059"/>
  <c r="AM779" i="7059" s="1"/>
  <c r="AT801" i="7059"/>
  <c r="AI784" i="7059"/>
  <c r="AJ784" i="7059" s="1"/>
  <c r="AN775" i="7059"/>
  <c r="AO775" i="7059" s="1"/>
  <c r="AG791" i="7059"/>
  <c r="AH791" i="7059" s="1"/>
  <c r="P201" i="7049"/>
  <c r="AA799" i="7059"/>
  <c r="AA800" i="7059" s="1"/>
  <c r="P202" i="7049"/>
  <c r="V811" i="7059"/>
  <c r="AH789" i="7059"/>
  <c r="Y802" i="7059" l="1"/>
  <c r="AT802" i="7059" s="1"/>
  <c r="P204" i="7049" s="1"/>
  <c r="AI787" i="7059"/>
  <c r="O173" i="7049"/>
  <c r="AB768" i="7055"/>
  <c r="AU771" i="7059"/>
  <c r="Q173" i="7049" s="1"/>
  <c r="V812" i="7059"/>
  <c r="AP773" i="7059"/>
  <c r="AQ773" i="7059" s="1"/>
  <c r="AR772" i="7059" s="1"/>
  <c r="AS772" i="7059" s="1"/>
  <c r="AA801" i="7059"/>
  <c r="P203" i="7049"/>
  <c r="AC798" i="7059"/>
  <c r="AD798" i="7059" s="1"/>
  <c r="AC799" i="7059"/>
  <c r="AD799" i="7059" s="1"/>
  <c r="AL780" i="7059"/>
  <c r="AM780" i="7059" s="1"/>
  <c r="AN776" i="7059"/>
  <c r="AO776" i="7059" s="1"/>
  <c r="Z1012" i="7059"/>
  <c r="AI785" i="7059"/>
  <c r="AJ785" i="7059" s="1"/>
  <c r="O172" i="7049"/>
  <c r="AB767" i="7055"/>
  <c r="AC768" i="7055" s="1"/>
  <c r="AU770" i="7059"/>
  <c r="Q172" i="7049" s="1"/>
  <c r="AG792" i="7059"/>
  <c r="AH792" i="7059" s="1"/>
  <c r="AI786" i="7059"/>
  <c r="Y803" i="7059" l="1"/>
  <c r="AT803" i="7059" s="1"/>
  <c r="P205" i="7049" s="1"/>
  <c r="AJ786" i="7059"/>
  <c r="Z1013" i="7059"/>
  <c r="O174" i="7049"/>
  <c r="AB769" i="7055"/>
  <c r="AU772" i="7059"/>
  <c r="Q174" i="7049" s="1"/>
  <c r="V813" i="7059"/>
  <c r="AN777" i="7059"/>
  <c r="AO777" i="7059" s="1"/>
  <c r="AA802" i="7059"/>
  <c r="AC801" i="7059" s="1"/>
  <c r="AD801" i="7059" s="1"/>
  <c r="AC769" i="7055"/>
  <c r="AL781" i="7059"/>
  <c r="AM781" i="7059" s="1"/>
  <c r="AP774" i="7059"/>
  <c r="AQ774" i="7059" s="1"/>
  <c r="AR773" i="7059" s="1"/>
  <c r="AS773" i="7059" s="1"/>
  <c r="AE797" i="7059"/>
  <c r="AJ787" i="7059"/>
  <c r="AE796" i="7059"/>
  <c r="AF796" i="7059" s="1"/>
  <c r="AI788" i="7059"/>
  <c r="AJ788" i="7059" s="1"/>
  <c r="AC800" i="7059"/>
  <c r="AD800" i="7059" s="1"/>
  <c r="Y804" i="7059" l="1"/>
  <c r="AT804" i="7059" s="1"/>
  <c r="P206" i="7049" s="1"/>
  <c r="AF797" i="7059"/>
  <c r="AG794" i="7059" s="1"/>
  <c r="AE799" i="7059"/>
  <c r="O175" i="7049"/>
  <c r="AB770" i="7055"/>
  <c r="AU773" i="7059"/>
  <c r="Q175" i="7049" s="1"/>
  <c r="AL783" i="7059"/>
  <c r="Z1014" i="7059"/>
  <c r="AP775" i="7059"/>
  <c r="AQ775" i="7059" s="1"/>
  <c r="AR774" i="7059" s="1"/>
  <c r="AS774" i="7059" s="1"/>
  <c r="AL784" i="7059"/>
  <c r="V814" i="7059"/>
  <c r="AC770" i="7055"/>
  <c r="AE798" i="7059"/>
  <c r="AF798" i="7059" s="1"/>
  <c r="AG793" i="7059"/>
  <c r="AH793" i="7059" s="1"/>
  <c r="AN778" i="7059"/>
  <c r="AO778" i="7059" s="1"/>
  <c r="AA803" i="7059"/>
  <c r="AC802" i="7059" s="1"/>
  <c r="AD802" i="7059" s="1"/>
  <c r="AL782" i="7059"/>
  <c r="AM782" i="7059" s="1"/>
  <c r="Y805" i="7059" l="1"/>
  <c r="AT805" i="7059" s="1"/>
  <c r="P207" i="7049" s="1"/>
  <c r="Z1015" i="7059"/>
  <c r="AM783" i="7059"/>
  <c r="AC771" i="7055"/>
  <c r="O176" i="7049"/>
  <c r="AB771" i="7055"/>
  <c r="AU774" i="7059"/>
  <c r="Q176" i="7049" s="1"/>
  <c r="V815" i="7059"/>
  <c r="AP776" i="7059"/>
  <c r="AQ776" i="7059" s="1"/>
  <c r="AR775" i="7059" s="1"/>
  <c r="AS775" i="7059" s="1"/>
  <c r="AG795" i="7059"/>
  <c r="AH795" i="7059" s="1"/>
  <c r="AI789" i="7059"/>
  <c r="AJ789" i="7059" s="1"/>
  <c r="AN779" i="7059"/>
  <c r="AO779" i="7059" s="1"/>
  <c r="AA804" i="7059"/>
  <c r="AC803" i="7059" s="1"/>
  <c r="AD803" i="7059" s="1"/>
  <c r="AE800" i="7059"/>
  <c r="AF800" i="7059" s="1"/>
  <c r="AM784" i="7059"/>
  <c r="AH794" i="7059"/>
  <c r="AF799" i="7059"/>
  <c r="Y806" i="7059" l="1"/>
  <c r="AT806" i="7059" s="1"/>
  <c r="P208" i="7049" s="1"/>
  <c r="O177" i="7049"/>
  <c r="AB772" i="7055"/>
  <c r="AU775" i="7059"/>
  <c r="Q177" i="7049" s="1"/>
  <c r="AE801" i="7059"/>
  <c r="AF801" i="7059" s="1"/>
  <c r="Z1016" i="7059"/>
  <c r="AG797" i="7059"/>
  <c r="AI791" i="7059"/>
  <c r="V816" i="7059"/>
  <c r="Y807" i="7059" s="1"/>
  <c r="AT807" i="7059" s="1"/>
  <c r="P209" i="7049" s="1"/>
  <c r="AI790" i="7059"/>
  <c r="AJ790" i="7059" s="1"/>
  <c r="AN781" i="7059"/>
  <c r="AN780" i="7059"/>
  <c r="AO780" i="7059" s="1"/>
  <c r="AG796" i="7059"/>
  <c r="AH796" i="7059" s="1"/>
  <c r="AL785" i="7059"/>
  <c r="AM785" i="7059" s="1"/>
  <c r="AN782" i="7059" s="1"/>
  <c r="AP777" i="7059"/>
  <c r="AQ777" i="7059" s="1"/>
  <c r="AR776" i="7059" s="1"/>
  <c r="AS776" i="7059" s="1"/>
  <c r="AA805" i="7059"/>
  <c r="AC804" i="7059" s="1"/>
  <c r="AD804" i="7059" s="1"/>
  <c r="AC772" i="7055"/>
  <c r="AO782" i="7059" l="1"/>
  <c r="AJ791" i="7059"/>
  <c r="AL787" i="7059" s="1"/>
  <c r="AA806" i="7059"/>
  <c r="AP778" i="7059"/>
  <c r="AQ778" i="7059" s="1"/>
  <c r="AO781" i="7059"/>
  <c r="U817" i="7059"/>
  <c r="O178" i="7049"/>
  <c r="AB773" i="7055"/>
  <c r="AU776" i="7059"/>
  <c r="Q178" i="7049" s="1"/>
  <c r="AI792" i="7059"/>
  <c r="AJ792" i="7059" s="1"/>
  <c r="AE802" i="7059"/>
  <c r="AF802" i="7059" s="1"/>
  <c r="AG799" i="7059" s="1"/>
  <c r="AL786" i="7059"/>
  <c r="AM786" i="7059" s="1"/>
  <c r="AH797" i="7059"/>
  <c r="Z1017" i="7059"/>
  <c r="AC773" i="7055"/>
  <c r="AG798" i="7059"/>
  <c r="AH798" i="7059" s="1"/>
  <c r="AP780" i="7059" l="1"/>
  <c r="AH799" i="7059"/>
  <c r="AI795" i="7059" s="1"/>
  <c r="AM787" i="7059"/>
  <c r="AN784" i="7059" s="1"/>
  <c r="AI794" i="7059"/>
  <c r="AI793" i="7059"/>
  <c r="AJ793" i="7059" s="1"/>
  <c r="V817" i="7059"/>
  <c r="AL788" i="7059"/>
  <c r="AM788" i="7059" s="1"/>
  <c r="AA807" i="7059"/>
  <c r="Z1018" i="7059"/>
  <c r="AN783" i="7059"/>
  <c r="AO783" i="7059" s="1"/>
  <c r="AC774" i="7055"/>
  <c r="AP779" i="7059"/>
  <c r="AQ779" i="7059" s="1"/>
  <c r="AC805" i="7059"/>
  <c r="AD805" i="7059" s="1"/>
  <c r="AR777" i="7059"/>
  <c r="AS777" i="7059" s="1"/>
  <c r="Y808" i="7059" l="1"/>
  <c r="AT808" i="7059" s="1"/>
  <c r="P210" i="7049" s="1"/>
  <c r="AN785" i="7059"/>
  <c r="AO785" i="7059" s="1"/>
  <c r="AJ794" i="7059"/>
  <c r="AJ795" i="7059"/>
  <c r="AE803" i="7059"/>
  <c r="AF803" i="7059" s="1"/>
  <c r="AO784" i="7059"/>
  <c r="AP781" i="7059"/>
  <c r="AQ781" i="7059" s="1"/>
  <c r="AQ780" i="7059"/>
  <c r="AR778" i="7059"/>
  <c r="AS778" i="7059" s="1"/>
  <c r="O179" i="7049"/>
  <c r="AB774" i="7055"/>
  <c r="AC775" i="7055" s="1"/>
  <c r="AU777" i="7059"/>
  <c r="Q179" i="7049" s="1"/>
  <c r="Z1019" i="7059"/>
  <c r="AC806" i="7059"/>
  <c r="AD806" i="7059" s="1"/>
  <c r="U818" i="7059"/>
  <c r="AL789" i="7059"/>
  <c r="AM789" i="7059" s="1"/>
  <c r="AN786" i="7059" s="1"/>
  <c r="AO786" i="7059" l="1"/>
  <c r="AP784" i="7059" s="1"/>
  <c r="AA808" i="7059"/>
  <c r="AC807" i="7059" s="1"/>
  <c r="AD807" i="7059" s="1"/>
  <c r="Z1020" i="7059"/>
  <c r="AR780" i="7059"/>
  <c r="AS780" i="7059" s="1"/>
  <c r="AL791" i="7059"/>
  <c r="AP782" i="7059"/>
  <c r="AQ782" i="7059" s="1"/>
  <c r="AR781" i="7059" s="1"/>
  <c r="AS781" i="7059" s="1"/>
  <c r="AL790" i="7059"/>
  <c r="AM790" i="7059" s="1"/>
  <c r="V818" i="7059"/>
  <c r="AE804" i="7059"/>
  <c r="AF804" i="7059" s="1"/>
  <c r="AG800" i="7059"/>
  <c r="AH800" i="7059" s="1"/>
  <c r="AP783" i="7059"/>
  <c r="O180" i="7049"/>
  <c r="AB775" i="7055"/>
  <c r="AC776" i="7055" s="1"/>
  <c r="AU778" i="7059"/>
  <c r="Q180" i="7049" s="1"/>
  <c r="AR779" i="7059"/>
  <c r="AS779" i="7059" s="1"/>
  <c r="Y809" i="7059" l="1"/>
  <c r="AT809" i="7059" s="1"/>
  <c r="AQ783" i="7059"/>
  <c r="AR782" i="7059" s="1"/>
  <c r="AS782" i="7059" s="1"/>
  <c r="U819" i="7059"/>
  <c r="V819" i="7059" s="1"/>
  <c r="AE805" i="7059"/>
  <c r="AF805" i="7059" s="1"/>
  <c r="AI796" i="7059"/>
  <c r="AJ796" i="7059" s="1"/>
  <c r="O181" i="7049"/>
  <c r="AB776" i="7055"/>
  <c r="AC777" i="7055" s="1"/>
  <c r="AU779" i="7059"/>
  <c r="Q181" i="7049" s="1"/>
  <c r="AB777" i="7055"/>
  <c r="O182" i="7049"/>
  <c r="AU780" i="7059"/>
  <c r="Q182" i="7049" s="1"/>
  <c r="AB778" i="7055"/>
  <c r="O183" i="7049"/>
  <c r="AU781" i="7059"/>
  <c r="Q183" i="7049" s="1"/>
  <c r="AG801" i="7059"/>
  <c r="AH801" i="7059" s="1"/>
  <c r="AQ784" i="7059"/>
  <c r="Z1021" i="7059"/>
  <c r="AN787" i="7059"/>
  <c r="AO787" i="7059" s="1"/>
  <c r="AM791" i="7059"/>
  <c r="AR783" i="7059" l="1"/>
  <c r="AS783" i="7059" s="1"/>
  <c r="O185" i="7049" s="1"/>
  <c r="Y810" i="7059"/>
  <c r="AT810" i="7059" s="1"/>
  <c r="P211" i="7049"/>
  <c r="AA809" i="7059"/>
  <c r="AC808" i="7059" s="1"/>
  <c r="AD808" i="7059" s="1"/>
  <c r="AE806" i="7059" s="1"/>
  <c r="AF806" i="7059" s="1"/>
  <c r="AG803" i="7059" s="1"/>
  <c r="AC778" i="7055"/>
  <c r="AC779" i="7055" s="1"/>
  <c r="U820" i="7059"/>
  <c r="V820" i="7059" s="1"/>
  <c r="AU783" i="7059"/>
  <c r="Q185" i="7049" s="1"/>
  <c r="AP785" i="7059"/>
  <c r="AQ785" i="7059" s="1"/>
  <c r="AR784" i="7059" s="1"/>
  <c r="AS784" i="7059" s="1"/>
  <c r="AL792" i="7059"/>
  <c r="AM792" i="7059" s="1"/>
  <c r="AN788" i="7059"/>
  <c r="AO788" i="7059" s="1"/>
  <c r="AI797" i="7059"/>
  <c r="AJ797" i="7059" s="1"/>
  <c r="Z1022" i="7059"/>
  <c r="AB779" i="7055"/>
  <c r="O184" i="7049"/>
  <c r="AU782" i="7059"/>
  <c r="Q184" i="7049" s="1"/>
  <c r="AG802" i="7059"/>
  <c r="AH802" i="7059" s="1"/>
  <c r="AB780" i="7055" l="1"/>
  <c r="Y811" i="7059"/>
  <c r="AT811" i="7059" s="1"/>
  <c r="P212" i="7049"/>
  <c r="AA810" i="7059"/>
  <c r="AC809" i="7059" s="1"/>
  <c r="AD809" i="7059" s="1"/>
  <c r="AE807" i="7059" s="1"/>
  <c r="AF807" i="7059" s="1"/>
  <c r="U821" i="7059"/>
  <c r="V821" i="7059" s="1"/>
  <c r="AP786" i="7059"/>
  <c r="AQ786" i="7059" s="1"/>
  <c r="AR785" i="7059" s="1"/>
  <c r="AS785" i="7059" s="1"/>
  <c r="AN789" i="7059"/>
  <c r="AO789" i="7059" s="1"/>
  <c r="AI798" i="7059"/>
  <c r="AJ798" i="7059" s="1"/>
  <c r="AL793" i="7059"/>
  <c r="AM793" i="7059" s="1"/>
  <c r="Z1023" i="7059"/>
  <c r="AH803" i="7059"/>
  <c r="AC780" i="7055"/>
  <c r="AC781" i="7055" s="1"/>
  <c r="O186" i="7049"/>
  <c r="AB781" i="7055"/>
  <c r="AU784" i="7059"/>
  <c r="Q186" i="7049" s="1"/>
  <c r="Y812" i="7059" l="1"/>
  <c r="AT812" i="7059" s="1"/>
  <c r="P213" i="7049"/>
  <c r="AA811" i="7059"/>
  <c r="AC810" i="7059" s="1"/>
  <c r="AD810" i="7059" s="1"/>
  <c r="AE808" i="7059" s="1"/>
  <c r="AF808" i="7059" s="1"/>
  <c r="U822" i="7059"/>
  <c r="V822" i="7059" s="1"/>
  <c r="Z1024" i="7059"/>
  <c r="AP787" i="7059"/>
  <c r="AQ787" i="7059" s="1"/>
  <c r="AR786" i="7059" s="1"/>
  <c r="AS786" i="7059" s="1"/>
  <c r="AB782" i="7055"/>
  <c r="O187" i="7049"/>
  <c r="AU785" i="7059"/>
  <c r="Q187" i="7049" s="1"/>
  <c r="AC782" i="7055"/>
  <c r="AI799" i="7059"/>
  <c r="AJ799" i="7059" s="1"/>
  <c r="AL794" i="7059"/>
  <c r="AM794" i="7059" s="1"/>
  <c r="AG804" i="7059"/>
  <c r="AH804" i="7059" s="1"/>
  <c r="AN790" i="7059"/>
  <c r="AO790" i="7059" s="1"/>
  <c r="P214" i="7049" l="1"/>
  <c r="AA812" i="7059"/>
  <c r="AC811" i="7059" s="1"/>
  <c r="AD811" i="7059" s="1"/>
  <c r="AE809" i="7059" s="1"/>
  <c r="AF809" i="7059" s="1"/>
  <c r="AG806" i="7059" s="1"/>
  <c r="Y813" i="7059"/>
  <c r="AT813" i="7059" s="1"/>
  <c r="AN791" i="7059"/>
  <c r="AO791" i="7059" s="1"/>
  <c r="U823" i="7059"/>
  <c r="Z1025" i="7059"/>
  <c r="AP788" i="7059"/>
  <c r="AQ788" i="7059" s="1"/>
  <c r="AR787" i="7059" s="1"/>
  <c r="AS787" i="7059" s="1"/>
  <c r="AI800" i="7059"/>
  <c r="AJ800" i="7059" s="1"/>
  <c r="AL795" i="7059"/>
  <c r="AM795" i="7059" s="1"/>
  <c r="O188" i="7049"/>
  <c r="AB783" i="7055"/>
  <c r="AU786" i="7059"/>
  <c r="Q188" i="7049" s="1"/>
  <c r="AC783" i="7055"/>
  <c r="AG805" i="7059"/>
  <c r="AH805" i="7059" s="1"/>
  <c r="P215" i="7049" l="1"/>
  <c r="AA813" i="7059"/>
  <c r="AC812" i="7059" s="1"/>
  <c r="AD812" i="7059" s="1"/>
  <c r="AE810" i="7059" s="1"/>
  <c r="AF810" i="7059" s="1"/>
  <c r="AH806" i="7059"/>
  <c r="AI802" i="7059" s="1"/>
  <c r="AL796" i="7059"/>
  <c r="AM796" i="7059" s="1"/>
  <c r="AB784" i="7055"/>
  <c r="O189" i="7049"/>
  <c r="AU787" i="7059"/>
  <c r="Q189" i="7049" s="1"/>
  <c r="AC784" i="7055"/>
  <c r="Z1026" i="7059"/>
  <c r="AP789" i="7059"/>
  <c r="AQ789" i="7059" s="1"/>
  <c r="AR788" i="7059" s="1"/>
  <c r="AS788" i="7059" s="1"/>
  <c r="AN792" i="7059"/>
  <c r="AO792" i="7059" s="1"/>
  <c r="AI801" i="7059"/>
  <c r="AJ801" i="7059" s="1"/>
  <c r="V823" i="7059"/>
  <c r="Y814" i="7059" l="1"/>
  <c r="AT814" i="7059" s="1"/>
  <c r="U824" i="7059"/>
  <c r="V824" i="7059" s="1"/>
  <c r="AP790" i="7059"/>
  <c r="AQ790" i="7059" s="1"/>
  <c r="AR789" i="7059" s="1"/>
  <c r="AS789" i="7059" s="1"/>
  <c r="AN793" i="7059"/>
  <c r="AO793" i="7059" s="1"/>
  <c r="AL797" i="7059"/>
  <c r="AM797" i="7059" s="1"/>
  <c r="AG807" i="7059"/>
  <c r="AH807" i="7059" s="1"/>
  <c r="Z1027" i="7059"/>
  <c r="AJ802" i="7059"/>
  <c r="O190" i="7049"/>
  <c r="AB785" i="7055"/>
  <c r="AU788" i="7059"/>
  <c r="Q190" i="7049" s="1"/>
  <c r="AC785" i="7055"/>
  <c r="P216" i="7049" l="1"/>
  <c r="AA814" i="7059"/>
  <c r="AC813" i="7059" s="1"/>
  <c r="AD813" i="7059" s="1"/>
  <c r="AE811" i="7059" s="1"/>
  <c r="AF811" i="7059" s="1"/>
  <c r="AG808" i="7059" s="1"/>
  <c r="AH808" i="7059" s="1"/>
  <c r="Y815" i="7059"/>
  <c r="AT815" i="7059" s="1"/>
  <c r="AC786" i="7055"/>
  <c r="O191" i="7049"/>
  <c r="AB786" i="7055"/>
  <c r="AU789" i="7059"/>
  <c r="Q191" i="7049" s="1"/>
  <c r="AN794" i="7059"/>
  <c r="AO794" i="7059" s="1"/>
  <c r="U825" i="7059"/>
  <c r="Z1028" i="7059"/>
  <c r="AP791" i="7059"/>
  <c r="AQ791" i="7059" s="1"/>
  <c r="AR790" i="7059" s="1"/>
  <c r="AS790" i="7059" s="1"/>
  <c r="AI803" i="7059"/>
  <c r="AJ803" i="7059" s="1"/>
  <c r="AL798" i="7059"/>
  <c r="AM798" i="7059" s="1"/>
  <c r="P217" i="7049" l="1"/>
  <c r="AA815" i="7059"/>
  <c r="AC814" i="7059" s="1"/>
  <c r="AD814" i="7059" s="1"/>
  <c r="AE812" i="7059" s="1"/>
  <c r="AF812" i="7059" s="1"/>
  <c r="AG809" i="7059" s="1"/>
  <c r="AH809" i="7059" s="1"/>
  <c r="AC787" i="7055"/>
  <c r="AB787" i="7055"/>
  <c r="O192" i="7049"/>
  <c r="AU790" i="7059"/>
  <c r="Q192" i="7049" s="1"/>
  <c r="AI804" i="7059"/>
  <c r="AJ804" i="7059" s="1"/>
  <c r="AL799" i="7059"/>
  <c r="AM799" i="7059" s="1"/>
  <c r="Z1029" i="7059"/>
  <c r="V825" i="7059"/>
  <c r="U826" i="7059" s="1"/>
  <c r="AP792" i="7059"/>
  <c r="AQ792" i="7059" s="1"/>
  <c r="AN795" i="7059"/>
  <c r="AO795" i="7059" s="1"/>
  <c r="Y816" i="7059" l="1"/>
  <c r="AT816" i="7059" s="1"/>
  <c r="AC788" i="7055"/>
  <c r="AP793" i="7059"/>
  <c r="AQ793" i="7059" s="1"/>
  <c r="AR792" i="7059" s="1"/>
  <c r="AS792" i="7059" s="1"/>
  <c r="Z1030" i="7059"/>
  <c r="AR791" i="7059"/>
  <c r="AS791" i="7059" s="1"/>
  <c r="AN796" i="7059"/>
  <c r="AO796" i="7059" s="1"/>
  <c r="AL800" i="7059"/>
  <c r="AM800" i="7059" s="1"/>
  <c r="AI805" i="7059"/>
  <c r="AJ805" i="7059" s="1"/>
  <c r="V826" i="7059"/>
  <c r="Y817" i="7059" l="1"/>
  <c r="AT817" i="7059" s="1"/>
  <c r="P219" i="7049" s="1"/>
  <c r="P218" i="7049"/>
  <c r="AA816" i="7059"/>
  <c r="U827" i="7059"/>
  <c r="V827" i="7059" s="1"/>
  <c r="AN797" i="7059"/>
  <c r="AO797" i="7059" s="1"/>
  <c r="O194" i="7049"/>
  <c r="AB789" i="7055"/>
  <c r="AU792" i="7059"/>
  <c r="Q194" i="7049" s="1"/>
  <c r="Z1031" i="7059"/>
  <c r="AP794" i="7059"/>
  <c r="AQ794" i="7059" s="1"/>
  <c r="AR793" i="7059" s="1"/>
  <c r="AS793" i="7059" s="1"/>
  <c r="AL801" i="7059"/>
  <c r="AM801" i="7059" s="1"/>
  <c r="O193" i="7049"/>
  <c r="AB788" i="7055"/>
  <c r="AC789" i="7055" s="1"/>
  <c r="AU791" i="7059"/>
  <c r="Q193" i="7049" s="1"/>
  <c r="Y818" i="7059" l="1"/>
  <c r="AT818" i="7059" s="1"/>
  <c r="P220" i="7049" s="1"/>
  <c r="AC815" i="7059"/>
  <c r="AD815" i="7059" s="1"/>
  <c r="AA817" i="7059"/>
  <c r="O195" i="7049"/>
  <c r="AB790" i="7055"/>
  <c r="AU793" i="7059"/>
  <c r="Q195" i="7049" s="1"/>
  <c r="AC790" i="7055"/>
  <c r="Z1032" i="7059"/>
  <c r="AP795" i="7059"/>
  <c r="AQ795" i="7059" s="1"/>
  <c r="AN798" i="7059"/>
  <c r="AO798" i="7059" s="1"/>
  <c r="U828" i="7059"/>
  <c r="AA818" i="7059" l="1"/>
  <c r="AC817" i="7059" s="1"/>
  <c r="AD817" i="7059" s="1"/>
  <c r="AE813" i="7059"/>
  <c r="AF813" i="7059" s="1"/>
  <c r="AG810" i="7059" s="1"/>
  <c r="AH810" i="7059" s="1"/>
  <c r="AI806" i="7059" s="1"/>
  <c r="AJ806" i="7059" s="1"/>
  <c r="AL802" i="7059" s="1"/>
  <c r="AM802" i="7059" s="1"/>
  <c r="AN799" i="7059" s="1"/>
  <c r="AO799" i="7059" s="1"/>
  <c r="AC816" i="7059"/>
  <c r="AD816" i="7059" s="1"/>
  <c r="Z1033" i="7059"/>
  <c r="AC791" i="7055"/>
  <c r="V828" i="7059"/>
  <c r="AP796" i="7059"/>
  <c r="AQ796" i="7059" s="1"/>
  <c r="AR794" i="7059"/>
  <c r="AS794" i="7059" s="1"/>
  <c r="Y819" i="7059" l="1"/>
  <c r="AT819" i="7059" s="1"/>
  <c r="AE814" i="7059"/>
  <c r="AF814" i="7059" s="1"/>
  <c r="AG811" i="7059" s="1"/>
  <c r="AH811" i="7059" s="1"/>
  <c r="AI807" i="7059" s="1"/>
  <c r="AJ807" i="7059" s="1"/>
  <c r="AL803" i="7059" s="1"/>
  <c r="AM803" i="7059" s="1"/>
  <c r="AN800" i="7059" s="1"/>
  <c r="AO800" i="7059" s="1"/>
  <c r="AE815" i="7059"/>
  <c r="U829" i="7059"/>
  <c r="V829" i="7059" s="1"/>
  <c r="Y820" i="7059" s="1"/>
  <c r="AT820" i="7059" s="1"/>
  <c r="Z1034" i="7059"/>
  <c r="O196" i="7049"/>
  <c r="AB791" i="7055"/>
  <c r="AC792" i="7055" s="1"/>
  <c r="AU794" i="7059"/>
  <c r="Q196" i="7049" s="1"/>
  <c r="AP797" i="7059"/>
  <c r="AQ797" i="7059" s="1"/>
  <c r="AR796" i="7059" s="1"/>
  <c r="AS796" i="7059" s="1"/>
  <c r="AR795" i="7059"/>
  <c r="AS795" i="7059" s="1"/>
  <c r="AF815" i="7059" l="1"/>
  <c r="AG812" i="7059" s="1"/>
  <c r="AH812" i="7059" s="1"/>
  <c r="AI808" i="7059" s="1"/>
  <c r="AJ808" i="7059" s="1"/>
  <c r="AL804" i="7059" s="1"/>
  <c r="AM804" i="7059" s="1"/>
  <c r="AN801" i="7059" s="1"/>
  <c r="AO801" i="7059" s="1"/>
  <c r="P222" i="7049"/>
  <c r="P221" i="7049"/>
  <c r="AA819" i="7059"/>
  <c r="AC818" i="7059" s="1"/>
  <c r="AD818" i="7059" s="1"/>
  <c r="AE816" i="7059" s="1"/>
  <c r="AF816" i="7059" s="1"/>
  <c r="O197" i="7049"/>
  <c r="AB792" i="7055"/>
  <c r="AC793" i="7055" s="1"/>
  <c r="AU795" i="7059"/>
  <c r="Q197" i="7049" s="1"/>
  <c r="Z1035" i="7059"/>
  <c r="AP798" i="7059"/>
  <c r="AQ798" i="7059" s="1"/>
  <c r="O198" i="7049"/>
  <c r="AB793" i="7055"/>
  <c r="AU796" i="7059"/>
  <c r="Q198" i="7049" s="1"/>
  <c r="U830" i="7059"/>
  <c r="AG813" i="7059" l="1"/>
  <c r="AH813" i="7059" s="1"/>
  <c r="AI809" i="7059" s="1"/>
  <c r="AJ809" i="7059" s="1"/>
  <c r="AL805" i="7059" s="1"/>
  <c r="AM805" i="7059" s="1"/>
  <c r="AN802" i="7059" s="1"/>
  <c r="AO802" i="7059" s="1"/>
  <c r="AC794" i="7055"/>
  <c r="AA820" i="7059"/>
  <c r="AC819" i="7059" s="1"/>
  <c r="AD819" i="7059" s="1"/>
  <c r="AE817" i="7059" s="1"/>
  <c r="AF817" i="7059" s="1"/>
  <c r="AG814" i="7059" s="1"/>
  <c r="Z1036" i="7059"/>
  <c r="V830" i="7059"/>
  <c r="AR797" i="7059"/>
  <c r="AS797" i="7059" s="1"/>
  <c r="AP799" i="7059"/>
  <c r="AQ799" i="7059" s="1"/>
  <c r="AH814" i="7059" l="1"/>
  <c r="AI810" i="7059" s="1"/>
  <c r="AJ810" i="7059" s="1"/>
  <c r="AL806" i="7059" s="1"/>
  <c r="AM806" i="7059" s="1"/>
  <c r="AN803" i="7059" s="1"/>
  <c r="AO803" i="7059" s="1"/>
  <c r="Y821" i="7059"/>
  <c r="AT821" i="7059" s="1"/>
  <c r="AB794" i="7055"/>
  <c r="AC795" i="7055" s="1"/>
  <c r="O199" i="7049"/>
  <c r="AU797" i="7059"/>
  <c r="Q199" i="7049" s="1"/>
  <c r="AP800" i="7059"/>
  <c r="AQ800" i="7059" s="1"/>
  <c r="Z1037" i="7059"/>
  <c r="U831" i="7059"/>
  <c r="AR798" i="7059"/>
  <c r="AS798" i="7059" s="1"/>
  <c r="P223" i="7049" l="1"/>
  <c r="AA821" i="7059"/>
  <c r="AP801" i="7059"/>
  <c r="AQ801" i="7059" s="1"/>
  <c r="V831" i="7059"/>
  <c r="AB795" i="7055"/>
  <c r="AC796" i="7055" s="1"/>
  <c r="O200" i="7049"/>
  <c r="AU798" i="7059"/>
  <c r="Q200" i="7049" s="1"/>
  <c r="Z1038" i="7059"/>
  <c r="AR799" i="7059"/>
  <c r="AS799" i="7059" s="1"/>
  <c r="Y822" i="7059" l="1"/>
  <c r="AT822" i="7059" s="1"/>
  <c r="AC820" i="7059"/>
  <c r="AD820" i="7059" s="1"/>
  <c r="AE818" i="7059" s="1"/>
  <c r="AF818" i="7059" s="1"/>
  <c r="Z1039" i="7059"/>
  <c r="U832" i="7059"/>
  <c r="AR800" i="7059"/>
  <c r="AS800" i="7059" s="1"/>
  <c r="AB796" i="7055"/>
  <c r="AC797" i="7055" s="1"/>
  <c r="O201" i="7049"/>
  <c r="AU799" i="7059"/>
  <c r="Q201" i="7049" s="1"/>
  <c r="P224" i="7049" l="1"/>
  <c r="AG815" i="7059"/>
  <c r="AH815" i="7059" s="1"/>
  <c r="AI811" i="7059" s="1"/>
  <c r="AJ811" i="7059" s="1"/>
  <c r="AL807" i="7059" s="1"/>
  <c r="AM807" i="7059" s="1"/>
  <c r="AN804" i="7059" s="1"/>
  <c r="AO804" i="7059" s="1"/>
  <c r="AP802" i="7059" s="1"/>
  <c r="AQ802" i="7059" s="1"/>
  <c r="AR801" i="7059" s="1"/>
  <c r="AS801" i="7059" s="1"/>
  <c r="AA822" i="7059"/>
  <c r="AC821" i="7059" s="1"/>
  <c r="AD821" i="7059" s="1"/>
  <c r="AE819" i="7059" s="1"/>
  <c r="AF819" i="7059" s="1"/>
  <c r="AG816" i="7059" s="1"/>
  <c r="V832" i="7059"/>
  <c r="AB797" i="7055"/>
  <c r="AC798" i="7055" s="1"/>
  <c r="O202" i="7049"/>
  <c r="AU800" i="7059"/>
  <c r="Q202" i="7049" s="1"/>
  <c r="Z1040" i="7059"/>
  <c r="AH816" i="7059" l="1"/>
  <c r="AI812" i="7059" s="1"/>
  <c r="AJ812" i="7059" s="1"/>
  <c r="AL808" i="7059" s="1"/>
  <c r="AM808" i="7059" s="1"/>
  <c r="AN805" i="7059" s="1"/>
  <c r="AO805" i="7059" s="1"/>
  <c r="AP803" i="7059" s="1"/>
  <c r="AQ803" i="7059" s="1"/>
  <c r="AR802" i="7059" s="1"/>
  <c r="AS802" i="7059" s="1"/>
  <c r="O204" i="7049" s="1"/>
  <c r="Y823" i="7059"/>
  <c r="AT823" i="7059" s="1"/>
  <c r="U833" i="7059"/>
  <c r="V833" i="7059" s="1"/>
  <c r="Z1041" i="7059"/>
  <c r="AB798" i="7055"/>
  <c r="AC799" i="7055" s="1"/>
  <c r="O203" i="7049"/>
  <c r="AU801" i="7059"/>
  <c r="Q203" i="7049" s="1"/>
  <c r="AU802" i="7059"/>
  <c r="Q204" i="7049" s="1"/>
  <c r="AB799" i="7055" l="1"/>
  <c r="AC800" i="7055" s="1"/>
  <c r="Y824" i="7059"/>
  <c r="AT824" i="7059" s="1"/>
  <c r="P225" i="7049"/>
  <c r="AA823" i="7059"/>
  <c r="AC822" i="7059" s="1"/>
  <c r="AD822" i="7059" s="1"/>
  <c r="AE820" i="7059" s="1"/>
  <c r="AF820" i="7059" s="1"/>
  <c r="AG817" i="7059" s="1"/>
  <c r="AH817" i="7059" s="1"/>
  <c r="AI813" i="7059" s="1"/>
  <c r="AJ813" i="7059" s="1"/>
  <c r="AL809" i="7059" s="1"/>
  <c r="AM809" i="7059" s="1"/>
  <c r="AN806" i="7059" s="1"/>
  <c r="AO806" i="7059" s="1"/>
  <c r="AP804" i="7059" s="1"/>
  <c r="AQ804" i="7059" s="1"/>
  <c r="AR803" i="7059" s="1"/>
  <c r="AS803" i="7059" s="1"/>
  <c r="O205" i="7049" s="1"/>
  <c r="Z1042" i="7059"/>
  <c r="U834" i="7059"/>
  <c r="AU803" i="7059" l="1"/>
  <c r="Q205" i="7049" s="1"/>
  <c r="AB800" i="7055"/>
  <c r="AC801" i="7055" s="1"/>
  <c r="P226" i="7049"/>
  <c r="AA824" i="7059"/>
  <c r="AC823" i="7059" s="1"/>
  <c r="AD823" i="7059" s="1"/>
  <c r="AE821" i="7059" s="1"/>
  <c r="AF821" i="7059" s="1"/>
  <c r="AG818" i="7059" s="1"/>
  <c r="AH818" i="7059" s="1"/>
  <c r="V834" i="7059"/>
  <c r="Z1043" i="7059"/>
  <c r="U835" i="7059" l="1"/>
  <c r="V835" i="7059" s="1"/>
  <c r="Y825" i="7059"/>
  <c r="AT825" i="7059" s="1"/>
  <c r="AI814" i="7059"/>
  <c r="AJ814" i="7059" s="1"/>
  <c r="Z1044" i="7059"/>
  <c r="P227" i="7049" l="1"/>
  <c r="AA825" i="7059"/>
  <c r="AC824" i="7059" s="1"/>
  <c r="AD824" i="7059" s="1"/>
  <c r="AE822" i="7059" s="1"/>
  <c r="AF822" i="7059" s="1"/>
  <c r="AG819" i="7059" s="1"/>
  <c r="AH819" i="7059" s="1"/>
  <c r="U836" i="7059"/>
  <c r="V836" i="7059" s="1"/>
  <c r="Y826" i="7059"/>
  <c r="AT826" i="7059" s="1"/>
  <c r="AL810" i="7059"/>
  <c r="AM810" i="7059" s="1"/>
  <c r="AN807" i="7059" s="1"/>
  <c r="AO807" i="7059" s="1"/>
  <c r="Z1045" i="7059"/>
  <c r="U837" i="7059" l="1"/>
  <c r="V837" i="7059" s="1"/>
  <c r="Y827" i="7059"/>
  <c r="AT827" i="7059" s="1"/>
  <c r="AP805" i="7059"/>
  <c r="AQ805" i="7059" s="1"/>
  <c r="AR804" i="7059" s="1"/>
  <c r="AS804" i="7059" s="1"/>
  <c r="AI815" i="7059"/>
  <c r="AJ815" i="7059" s="1"/>
  <c r="P228" i="7049"/>
  <c r="AA826" i="7059"/>
  <c r="AC825" i="7059" s="1"/>
  <c r="AD825" i="7059" s="1"/>
  <c r="AE823" i="7059" s="1"/>
  <c r="AF823" i="7059" s="1"/>
  <c r="Z1046" i="7059"/>
  <c r="AG820" i="7059" l="1"/>
  <c r="AH820" i="7059" s="1"/>
  <c r="AU804" i="7059"/>
  <c r="Q206" i="7049" s="1"/>
  <c r="AB801" i="7055"/>
  <c r="AC802" i="7055" s="1"/>
  <c r="O206" i="7049"/>
  <c r="Y828" i="7059"/>
  <c r="AT828" i="7059" s="1"/>
  <c r="AL811" i="7059"/>
  <c r="AM811" i="7059" s="1"/>
  <c r="AN808" i="7059" s="1"/>
  <c r="AO808" i="7059" s="1"/>
  <c r="P229" i="7049"/>
  <c r="AA827" i="7059"/>
  <c r="AC826" i="7059" s="1"/>
  <c r="AD826" i="7059" s="1"/>
  <c r="AE824" i="7059" s="1"/>
  <c r="AF824" i="7059" s="1"/>
  <c r="Z1047" i="7059"/>
  <c r="U838" i="7059"/>
  <c r="P230" i="7049" l="1"/>
  <c r="AA828" i="7059"/>
  <c r="AC827" i="7059" s="1"/>
  <c r="AD827" i="7059" s="1"/>
  <c r="AE825" i="7059" s="1"/>
  <c r="AF825" i="7059" s="1"/>
  <c r="AG821" i="7059"/>
  <c r="AH821" i="7059" s="1"/>
  <c r="AI816" i="7059"/>
  <c r="AJ816" i="7059" s="1"/>
  <c r="AP806" i="7059"/>
  <c r="AQ806" i="7059" s="1"/>
  <c r="AR805" i="7059" s="1"/>
  <c r="AS805" i="7059" s="1"/>
  <c r="V838" i="7059"/>
  <c r="Z1048" i="7059"/>
  <c r="AG822" i="7059" l="1"/>
  <c r="AH822" i="7059" s="1"/>
  <c r="AL812" i="7059"/>
  <c r="AM812" i="7059" s="1"/>
  <c r="U839" i="7059"/>
  <c r="V839" i="7059" s="1"/>
  <c r="U840" i="7059" s="1"/>
  <c r="Y829" i="7059"/>
  <c r="AT829" i="7059" s="1"/>
  <c r="AU805" i="7059"/>
  <c r="Q207" i="7049" s="1"/>
  <c r="O207" i="7049"/>
  <c r="AB802" i="7055"/>
  <c r="AC803" i="7055" s="1"/>
  <c r="AI817" i="7059"/>
  <c r="AJ817" i="7059" s="1"/>
  <c r="Z1049" i="7059"/>
  <c r="Y830" i="7059" l="1"/>
  <c r="AT830" i="7059" s="1"/>
  <c r="AN809" i="7059"/>
  <c r="AO809" i="7059" s="1"/>
  <c r="P231" i="7049"/>
  <c r="AA829" i="7059"/>
  <c r="AC828" i="7059" s="1"/>
  <c r="AD828" i="7059" s="1"/>
  <c r="AE826" i="7059" s="1"/>
  <c r="AF826" i="7059" s="1"/>
  <c r="AG823" i="7059" s="1"/>
  <c r="AH823" i="7059" s="1"/>
  <c r="AI819" i="7059" s="1"/>
  <c r="AL813" i="7059"/>
  <c r="AM813" i="7059" s="1"/>
  <c r="AI818" i="7059"/>
  <c r="AJ818" i="7059" s="1"/>
  <c r="V840" i="7059"/>
  <c r="U841" i="7059" s="1"/>
  <c r="Z1050" i="7059"/>
  <c r="AJ819" i="7059" l="1"/>
  <c r="AL815" i="7059" s="1"/>
  <c r="Y831" i="7059"/>
  <c r="AT831" i="7059" s="1"/>
  <c r="AN810" i="7059"/>
  <c r="AO810" i="7059" s="1"/>
  <c r="P232" i="7049"/>
  <c r="AA830" i="7059"/>
  <c r="AC829" i="7059" s="1"/>
  <c r="AD829" i="7059" s="1"/>
  <c r="AE827" i="7059" s="1"/>
  <c r="AF827" i="7059" s="1"/>
  <c r="AG824" i="7059" s="1"/>
  <c r="AH824" i="7059" s="1"/>
  <c r="AI820" i="7059" s="1"/>
  <c r="AJ820" i="7059" s="1"/>
  <c r="AL816" i="7059" s="1"/>
  <c r="AL814" i="7059"/>
  <c r="AM814" i="7059" s="1"/>
  <c r="AP807" i="7059"/>
  <c r="AQ807" i="7059" s="1"/>
  <c r="AR806" i="7059" s="1"/>
  <c r="AS806" i="7059" s="1"/>
  <c r="Z1051" i="7059"/>
  <c r="V841" i="7059"/>
  <c r="AM816" i="7059" l="1"/>
  <c r="AN811" i="7059"/>
  <c r="AO811" i="7059" s="1"/>
  <c r="AP808" i="7059"/>
  <c r="AQ808" i="7059" s="1"/>
  <c r="AU806" i="7059"/>
  <c r="Q208" i="7049" s="1"/>
  <c r="AB803" i="7055"/>
  <c r="AC804" i="7055" s="1"/>
  <c r="O208" i="7049"/>
  <c r="P233" i="7049"/>
  <c r="AA831" i="7059"/>
  <c r="AC830" i="7059" s="1"/>
  <c r="AD830" i="7059" s="1"/>
  <c r="AE828" i="7059" s="1"/>
  <c r="AF828" i="7059" s="1"/>
  <c r="AG825" i="7059" s="1"/>
  <c r="AH825" i="7059" s="1"/>
  <c r="AI821" i="7059" s="1"/>
  <c r="AJ821" i="7059" s="1"/>
  <c r="AL817" i="7059" s="1"/>
  <c r="AM817" i="7059" s="1"/>
  <c r="U842" i="7059"/>
  <c r="V842" i="7059" s="1"/>
  <c r="Y832" i="7059"/>
  <c r="AT832" i="7059" s="1"/>
  <c r="AM815" i="7059"/>
  <c r="Z1052" i="7059"/>
  <c r="AN814" i="7059" l="1"/>
  <c r="AN812" i="7059"/>
  <c r="AO812" i="7059" s="1"/>
  <c r="AN813" i="7059"/>
  <c r="P234" i="7049"/>
  <c r="AA832" i="7059"/>
  <c r="AC831" i="7059" s="1"/>
  <c r="AD831" i="7059" s="1"/>
  <c r="AE829" i="7059" s="1"/>
  <c r="AF829" i="7059" s="1"/>
  <c r="AG826" i="7059" s="1"/>
  <c r="AH826" i="7059" s="1"/>
  <c r="AI822" i="7059" s="1"/>
  <c r="AJ822" i="7059" s="1"/>
  <c r="AL818" i="7059" s="1"/>
  <c r="AM818" i="7059" s="1"/>
  <c r="AR807" i="7059"/>
  <c r="AS807" i="7059" s="1"/>
  <c r="AP809" i="7059"/>
  <c r="AQ809" i="7059" s="1"/>
  <c r="Z1053" i="7059"/>
  <c r="Y833" i="7059"/>
  <c r="U843" i="7059"/>
  <c r="O209" i="7049" l="1"/>
  <c r="AB804" i="7055"/>
  <c r="AC805" i="7055" s="1"/>
  <c r="AU807" i="7059"/>
  <c r="Q209" i="7049" s="1"/>
  <c r="AP810" i="7059"/>
  <c r="AQ810" i="7059" s="1"/>
  <c r="AR809" i="7059" s="1"/>
  <c r="AS809" i="7059" s="1"/>
  <c r="AN815" i="7059"/>
  <c r="AO815" i="7059" s="1"/>
  <c r="AR808" i="7059"/>
  <c r="AS808" i="7059" s="1"/>
  <c r="AO813" i="7059"/>
  <c r="AO814" i="7059"/>
  <c r="V843" i="7059"/>
  <c r="U844" i="7059" s="1"/>
  <c r="AT833" i="7059"/>
  <c r="Z1054" i="7059"/>
  <c r="AP812" i="7059" l="1"/>
  <c r="AU809" i="7059"/>
  <c r="Q211" i="7049" s="1"/>
  <c r="AB806" i="7055"/>
  <c r="O211" i="7049"/>
  <c r="O210" i="7049"/>
  <c r="AU808" i="7059"/>
  <c r="Q210" i="7049" s="1"/>
  <c r="AB805" i="7055"/>
  <c r="AC806" i="7055" s="1"/>
  <c r="AP813" i="7059"/>
  <c r="AP811" i="7059"/>
  <c r="AQ811" i="7059" s="1"/>
  <c r="AR810" i="7059" s="1"/>
  <c r="AS810" i="7059" s="1"/>
  <c r="Z1055" i="7059"/>
  <c r="AA833" i="7059"/>
  <c r="P235" i="7049"/>
  <c r="V844" i="7059"/>
  <c r="U845" i="7059" s="1"/>
  <c r="Y834" i="7059"/>
  <c r="AQ813" i="7059" l="1"/>
  <c r="Y835" i="7059"/>
  <c r="AT835" i="7059" s="1"/>
  <c r="O212" i="7049"/>
  <c r="AU810" i="7059"/>
  <c r="Q212" i="7049" s="1"/>
  <c r="AB807" i="7055"/>
  <c r="AC807" i="7055"/>
  <c r="AQ812" i="7059"/>
  <c r="AT834" i="7059"/>
  <c r="AC832" i="7059"/>
  <c r="AD832" i="7059" s="1"/>
  <c r="V845" i="7059"/>
  <c r="Z1056" i="7059"/>
  <c r="AC808" i="7055" l="1"/>
  <c r="U846" i="7059"/>
  <c r="V846" i="7059" s="1"/>
  <c r="AR811" i="7059"/>
  <c r="AS811" i="7059" s="1"/>
  <c r="AR812" i="7059"/>
  <c r="AS812" i="7059" s="1"/>
  <c r="Z1057" i="7059"/>
  <c r="Y836" i="7059"/>
  <c r="P237" i="7049"/>
  <c r="AA834" i="7059"/>
  <c r="AA835" i="7059" s="1"/>
  <c r="P236" i="7049"/>
  <c r="AE830" i="7059"/>
  <c r="AF830" i="7059" s="1"/>
  <c r="U847" i="7059" l="1"/>
  <c r="V847" i="7059" s="1"/>
  <c r="Y838" i="7059" s="1"/>
  <c r="O214" i="7049"/>
  <c r="AU812" i="7059"/>
  <c r="Q214" i="7049" s="1"/>
  <c r="AB809" i="7055"/>
  <c r="AU811" i="7059"/>
  <c r="Q213" i="7049" s="1"/>
  <c r="AB808" i="7055"/>
  <c r="AC809" i="7055" s="1"/>
  <c r="O213" i="7049"/>
  <c r="AC834" i="7059"/>
  <c r="AD834" i="7059" s="1"/>
  <c r="AT836" i="7059"/>
  <c r="AG827" i="7059"/>
  <c r="AH827" i="7059" s="1"/>
  <c r="AC833" i="7059"/>
  <c r="AD833" i="7059" s="1"/>
  <c r="Y837" i="7059"/>
  <c r="Z1058" i="7059"/>
  <c r="AC810" i="7055" l="1"/>
  <c r="AI823" i="7059"/>
  <c r="AJ823" i="7059" s="1"/>
  <c r="AT838" i="7059"/>
  <c r="Z1059" i="7059"/>
  <c r="AA836" i="7059"/>
  <c r="P238" i="7049"/>
  <c r="AE832" i="7059"/>
  <c r="AT837" i="7059"/>
  <c r="AE831" i="7059"/>
  <c r="AF831" i="7059" s="1"/>
  <c r="U848" i="7059"/>
  <c r="AF832" i="7059" l="1"/>
  <c r="AG828" i="7059"/>
  <c r="AH828" i="7059" s="1"/>
  <c r="P239" i="7049"/>
  <c r="AA837" i="7059"/>
  <c r="AA838" i="7059" s="1"/>
  <c r="Z1060" i="7059"/>
  <c r="V848" i="7059"/>
  <c r="U849" i="7059" s="1"/>
  <c r="AL819" i="7059"/>
  <c r="AM819" i="7059" s="1"/>
  <c r="AC835" i="7059"/>
  <c r="AD835" i="7059" s="1"/>
  <c r="P240" i="7049"/>
  <c r="AI824" i="7059" l="1"/>
  <c r="AJ824" i="7059" s="1"/>
  <c r="Z1061" i="7059"/>
  <c r="V849" i="7059"/>
  <c r="AG829" i="7059"/>
  <c r="AH829" i="7059" s="1"/>
  <c r="AN816" i="7059"/>
  <c r="AO816" i="7059" s="1"/>
  <c r="AE833" i="7059"/>
  <c r="AF833" i="7059" s="1"/>
  <c r="Y839" i="7059"/>
  <c r="AC837" i="7059"/>
  <c r="AD837" i="7059" s="1"/>
  <c r="AC836" i="7059"/>
  <c r="AD836" i="7059" s="1"/>
  <c r="Y840" i="7059" l="1"/>
  <c r="AT840" i="7059" s="1"/>
  <c r="P242" i="7049" s="1"/>
  <c r="AE835" i="7059"/>
  <c r="AG830" i="7059"/>
  <c r="AH830" i="7059" s="1"/>
  <c r="AI825" i="7059"/>
  <c r="AJ825" i="7059" s="1"/>
  <c r="Z1062" i="7059"/>
  <c r="AL820" i="7059"/>
  <c r="AM820" i="7059" s="1"/>
  <c r="AE834" i="7059"/>
  <c r="AF834" i="7059" s="1"/>
  <c r="AT839" i="7059"/>
  <c r="AP814" i="7059"/>
  <c r="AQ814" i="7059" s="1"/>
  <c r="U850" i="7059"/>
  <c r="P241" i="7049" l="1"/>
  <c r="AA839" i="7059"/>
  <c r="AL821" i="7059"/>
  <c r="AM821" i="7059" s="1"/>
  <c r="AI826" i="7059"/>
  <c r="AJ826" i="7059" s="1"/>
  <c r="V850" i="7059"/>
  <c r="AG831" i="7059"/>
  <c r="AH831" i="7059" s="1"/>
  <c r="Z1063" i="7059"/>
  <c r="AR813" i="7059"/>
  <c r="AS813" i="7059" s="1"/>
  <c r="AN817" i="7059"/>
  <c r="AO817" i="7059" s="1"/>
  <c r="AF835" i="7059"/>
  <c r="Y841" i="7059" l="1"/>
  <c r="AT841" i="7059" s="1"/>
  <c r="P243" i="7049" s="1"/>
  <c r="AI827" i="7059"/>
  <c r="AJ827" i="7059" s="1"/>
  <c r="AL822" i="7059"/>
  <c r="AM822" i="7059" s="1"/>
  <c r="AG832" i="7059"/>
  <c r="AH832" i="7059" s="1"/>
  <c r="AP815" i="7059"/>
  <c r="AQ815" i="7059" s="1"/>
  <c r="AN818" i="7059"/>
  <c r="AO818" i="7059" s="1"/>
  <c r="AA840" i="7059"/>
  <c r="AC839" i="7059" s="1"/>
  <c r="AD839" i="7059" s="1"/>
  <c r="AC838" i="7059"/>
  <c r="AD838" i="7059" s="1"/>
  <c r="O215" i="7049"/>
  <c r="AB810" i="7055"/>
  <c r="AC811" i="7055" s="1"/>
  <c r="AU813" i="7059"/>
  <c r="Q215" i="7049" s="1"/>
  <c r="Z1064" i="7059"/>
  <c r="U851" i="7059"/>
  <c r="AE836" i="7059" l="1"/>
  <c r="AF836" i="7059" s="1"/>
  <c r="AR814" i="7059"/>
  <c r="AS814" i="7059" s="1"/>
  <c r="AN819" i="7059"/>
  <c r="AO819" i="7059" s="1"/>
  <c r="V851" i="7059"/>
  <c r="U852" i="7059" s="1"/>
  <c r="AA841" i="7059"/>
  <c r="Z1065" i="7059"/>
  <c r="AE837" i="7059"/>
  <c r="AI828" i="7059"/>
  <c r="AJ828" i="7059" s="1"/>
  <c r="AL823" i="7059"/>
  <c r="AM823" i="7059" s="1"/>
  <c r="AP816" i="7059"/>
  <c r="AQ816" i="7059" s="1"/>
  <c r="AR815" i="7059" s="1"/>
  <c r="AS815" i="7059" s="1"/>
  <c r="AF837" i="7059" l="1"/>
  <c r="Y842" i="7059"/>
  <c r="AT842" i="7059" s="1"/>
  <c r="P244" i="7049" s="1"/>
  <c r="AB812" i="7055"/>
  <c r="O217" i="7049"/>
  <c r="AU815" i="7059"/>
  <c r="Q217" i="7049" s="1"/>
  <c r="AN820" i="7059"/>
  <c r="AO820" i="7059" s="1"/>
  <c r="Z1066" i="7059"/>
  <c r="O216" i="7049"/>
  <c r="AB811" i="7055"/>
  <c r="AC812" i="7055" s="1"/>
  <c r="AU814" i="7059"/>
  <c r="Q216" i="7049" s="1"/>
  <c r="V852" i="7059"/>
  <c r="AG833" i="7059"/>
  <c r="AH833" i="7059" s="1"/>
  <c r="AG834" i="7059"/>
  <c r="AL824" i="7059"/>
  <c r="AM824" i="7059" s="1"/>
  <c r="AC840" i="7059"/>
  <c r="AD840" i="7059" s="1"/>
  <c r="AP817" i="7059"/>
  <c r="AQ817" i="7059" s="1"/>
  <c r="AA842" i="7059" l="1"/>
  <c r="AC841" i="7059" s="1"/>
  <c r="AD841" i="7059" s="1"/>
  <c r="Y843" i="7059"/>
  <c r="AT843" i="7059" s="1"/>
  <c r="P245" i="7049" s="1"/>
  <c r="U853" i="7059"/>
  <c r="V853" i="7059" s="1"/>
  <c r="AI829" i="7059"/>
  <c r="AJ829" i="7059" s="1"/>
  <c r="AR816" i="7059"/>
  <c r="AS816" i="7059" s="1"/>
  <c r="AE838" i="7059"/>
  <c r="AF838" i="7059" s="1"/>
  <c r="AH834" i="7059"/>
  <c r="Z1067" i="7059"/>
  <c r="AN821" i="7059"/>
  <c r="AO821" i="7059" s="1"/>
  <c r="AP818" i="7059"/>
  <c r="AQ818" i="7059" s="1"/>
  <c r="AC813" i="7055"/>
  <c r="AA843" i="7059" l="1"/>
  <c r="AC842" i="7059" s="1"/>
  <c r="AD842" i="7059" s="1"/>
  <c r="AE840" i="7059" s="1"/>
  <c r="Y844" i="7059"/>
  <c r="AT844" i="7059" s="1"/>
  <c r="P246" i="7049" s="1"/>
  <c r="U854" i="7059"/>
  <c r="V854" i="7059" s="1"/>
  <c r="AB813" i="7055"/>
  <c r="AC814" i="7055" s="1"/>
  <c r="O218" i="7049"/>
  <c r="AU816" i="7059"/>
  <c r="Q218" i="7049" s="1"/>
  <c r="AI830" i="7059"/>
  <c r="AJ830" i="7059" s="1"/>
  <c r="AL825" i="7059"/>
  <c r="AM825" i="7059" s="1"/>
  <c r="Z1068" i="7059"/>
  <c r="AP819" i="7059"/>
  <c r="AQ819" i="7059" s="1"/>
  <c r="AR818" i="7059" s="1"/>
  <c r="AS818" i="7059" s="1"/>
  <c r="AG835" i="7059"/>
  <c r="AH835" i="7059" s="1"/>
  <c r="AE839" i="7059"/>
  <c r="AF839" i="7059" s="1"/>
  <c r="AR817" i="7059"/>
  <c r="AS817" i="7059" s="1"/>
  <c r="AA844" i="7059" l="1"/>
  <c r="AC843" i="7059" s="1"/>
  <c r="AD843" i="7059" s="1"/>
  <c r="AE841" i="7059" s="1"/>
  <c r="AF841" i="7059" s="1"/>
  <c r="Y845" i="7059"/>
  <c r="AT845" i="7059" s="1"/>
  <c r="P247" i="7049" s="1"/>
  <c r="U855" i="7059"/>
  <c r="V855" i="7059" s="1"/>
  <c r="O220" i="7049"/>
  <c r="AB815" i="7055"/>
  <c r="AU818" i="7059"/>
  <c r="Q220" i="7049" s="1"/>
  <c r="AI831" i="7059"/>
  <c r="AJ831" i="7059" s="1"/>
  <c r="AG836" i="7059"/>
  <c r="AH836" i="7059" s="1"/>
  <c r="AN822" i="7059"/>
  <c r="AO822" i="7059" s="1"/>
  <c r="O219" i="7049"/>
  <c r="AB814" i="7055"/>
  <c r="AC815" i="7055" s="1"/>
  <c r="AU817" i="7059"/>
  <c r="Q219" i="7049" s="1"/>
  <c r="Z1069" i="7059"/>
  <c r="AL826" i="7059"/>
  <c r="AM826" i="7059" s="1"/>
  <c r="AF840" i="7059"/>
  <c r="AG838" i="7059" l="1"/>
  <c r="AA845" i="7059"/>
  <c r="AC844" i="7059" s="1"/>
  <c r="AD844" i="7059" s="1"/>
  <c r="Y846" i="7059"/>
  <c r="AT846" i="7059" s="1"/>
  <c r="P248" i="7049" s="1"/>
  <c r="Z1070" i="7059"/>
  <c r="AL827" i="7059"/>
  <c r="AM827" i="7059" s="1"/>
  <c r="AN823" i="7059"/>
  <c r="AO823" i="7059" s="1"/>
  <c r="AP820" i="7059"/>
  <c r="AQ820" i="7059" s="1"/>
  <c r="AG837" i="7059"/>
  <c r="AH837" i="7059" s="1"/>
  <c r="AC816" i="7055"/>
  <c r="U856" i="7059"/>
  <c r="AI832" i="7059"/>
  <c r="AJ832" i="7059" s="1"/>
  <c r="AA846" i="7059" l="1"/>
  <c r="AC845" i="7059" s="1"/>
  <c r="AD845" i="7059" s="1"/>
  <c r="AE843" i="7059" s="1"/>
  <c r="AE842" i="7059"/>
  <c r="AF842" i="7059" s="1"/>
  <c r="V856" i="7059"/>
  <c r="AP821" i="7059"/>
  <c r="AQ821" i="7059" s="1"/>
  <c r="AR820" i="7059" s="1"/>
  <c r="AS820" i="7059" s="1"/>
  <c r="AI833" i="7059"/>
  <c r="AJ833" i="7059" s="1"/>
  <c r="Z1071" i="7059"/>
  <c r="AL828" i="7059"/>
  <c r="AM828" i="7059" s="1"/>
  <c r="AR819" i="7059"/>
  <c r="AS819" i="7059" s="1"/>
  <c r="AN824" i="7059"/>
  <c r="AO824" i="7059" s="1"/>
  <c r="AH838" i="7059"/>
  <c r="AF843" i="7059" l="1"/>
  <c r="AG840" i="7059" s="1"/>
  <c r="Y847" i="7059"/>
  <c r="AT847" i="7059" s="1"/>
  <c r="O222" i="7049"/>
  <c r="AB817" i="7055"/>
  <c r="AU820" i="7059"/>
  <c r="Q222" i="7049" s="1"/>
  <c r="AN825" i="7059"/>
  <c r="AO825" i="7059" s="1"/>
  <c r="AI834" i="7059"/>
  <c r="AJ834" i="7059" s="1"/>
  <c r="AL829" i="7059"/>
  <c r="AM829" i="7059" s="1"/>
  <c r="AG839" i="7059"/>
  <c r="AH839" i="7059" s="1"/>
  <c r="AP822" i="7059"/>
  <c r="AQ822" i="7059" s="1"/>
  <c r="O221" i="7049"/>
  <c r="AB816" i="7055"/>
  <c r="AC817" i="7055" s="1"/>
  <c r="AU819" i="7059"/>
  <c r="Q221" i="7049" s="1"/>
  <c r="Z1072" i="7059"/>
  <c r="U857" i="7059"/>
  <c r="P249" i="7049" l="1"/>
  <c r="AA847" i="7059"/>
  <c r="AC846" i="7059" s="1"/>
  <c r="AD846" i="7059" s="1"/>
  <c r="AE844" i="7059" s="1"/>
  <c r="AF844" i="7059" s="1"/>
  <c r="AI835" i="7059"/>
  <c r="AJ835" i="7059" s="1"/>
  <c r="AN826" i="7059"/>
  <c r="AO826" i="7059" s="1"/>
  <c r="V857" i="7059"/>
  <c r="Z1073" i="7059"/>
  <c r="AH840" i="7059"/>
  <c r="AC818" i="7055"/>
  <c r="AR821" i="7059"/>
  <c r="AS821" i="7059" s="1"/>
  <c r="AL830" i="7059"/>
  <c r="AM830" i="7059" s="1"/>
  <c r="AP823" i="7059"/>
  <c r="AQ823" i="7059" s="1"/>
  <c r="Y848" i="7059" l="1"/>
  <c r="AT848" i="7059" s="1"/>
  <c r="U858" i="7059"/>
  <c r="V858" i="7059" s="1"/>
  <c r="AP824" i="7059"/>
  <c r="AQ824" i="7059" s="1"/>
  <c r="AN827" i="7059"/>
  <c r="AO827" i="7059" s="1"/>
  <c r="AI836" i="7059"/>
  <c r="AJ836" i="7059" s="1"/>
  <c r="AL831" i="7059"/>
  <c r="AM831" i="7059" s="1"/>
  <c r="O223" i="7049"/>
  <c r="AB818" i="7055"/>
  <c r="AC819" i="7055" s="1"/>
  <c r="AU821" i="7059"/>
  <c r="Q223" i="7049" s="1"/>
  <c r="AR822" i="7059"/>
  <c r="AS822" i="7059" s="1"/>
  <c r="AG841" i="7059"/>
  <c r="AH841" i="7059" s="1"/>
  <c r="Z1074" i="7059"/>
  <c r="Y849" i="7059" l="1"/>
  <c r="AT849" i="7059" s="1"/>
  <c r="P250" i="7049"/>
  <c r="AA848" i="7059"/>
  <c r="AN828" i="7059"/>
  <c r="AO828" i="7059" s="1"/>
  <c r="Z1075" i="7059"/>
  <c r="AP825" i="7059"/>
  <c r="AQ825" i="7059" s="1"/>
  <c r="AR824" i="7059" s="1"/>
  <c r="AS824" i="7059" s="1"/>
  <c r="AI837" i="7059"/>
  <c r="AJ837" i="7059" s="1"/>
  <c r="AL832" i="7059"/>
  <c r="AM832" i="7059" s="1"/>
  <c r="AB819" i="7055"/>
  <c r="AC820" i="7055" s="1"/>
  <c r="O224" i="7049"/>
  <c r="AU822" i="7059"/>
  <c r="Q224" i="7049" s="1"/>
  <c r="AR823" i="7059"/>
  <c r="AS823" i="7059" s="1"/>
  <c r="U859" i="7059"/>
  <c r="AC847" i="7059" l="1"/>
  <c r="AD847" i="7059" s="1"/>
  <c r="AE845" i="7059" s="1"/>
  <c r="AF845" i="7059" s="1"/>
  <c r="AG842" i="7059" s="1"/>
  <c r="AH842" i="7059" s="1"/>
  <c r="AI838" i="7059" s="1"/>
  <c r="AJ838" i="7059" s="1"/>
  <c r="P251" i="7049"/>
  <c r="AA849" i="7059"/>
  <c r="AB820" i="7055"/>
  <c r="AC821" i="7055" s="1"/>
  <c r="O225" i="7049"/>
  <c r="AU823" i="7059"/>
  <c r="Q225" i="7049" s="1"/>
  <c r="AN829" i="7059"/>
  <c r="AO829" i="7059" s="1"/>
  <c r="O226" i="7049"/>
  <c r="AB821" i="7055"/>
  <c r="AU824" i="7059"/>
  <c r="Q226" i="7049" s="1"/>
  <c r="Z1076" i="7059"/>
  <c r="V859" i="7059"/>
  <c r="U860" i="7059" s="1"/>
  <c r="AP826" i="7059"/>
  <c r="AQ826" i="7059" s="1"/>
  <c r="AR825" i="7059" s="1"/>
  <c r="AS825" i="7059" s="1"/>
  <c r="AL833" i="7059"/>
  <c r="AM833" i="7059" s="1"/>
  <c r="AC822" i="7055" l="1"/>
  <c r="Y850" i="7059"/>
  <c r="AT850" i="7059" s="1"/>
  <c r="AC848" i="7059"/>
  <c r="AD848" i="7059" s="1"/>
  <c r="AE846" i="7059" s="1"/>
  <c r="AF846" i="7059" s="1"/>
  <c r="AG843" i="7059" s="1"/>
  <c r="AH843" i="7059" s="1"/>
  <c r="AI839" i="7059" s="1"/>
  <c r="AJ839" i="7059" s="1"/>
  <c r="O227" i="7049"/>
  <c r="AB822" i="7055"/>
  <c r="AU825" i="7059"/>
  <c r="Q227" i="7049" s="1"/>
  <c r="V860" i="7059"/>
  <c r="Z1077" i="7059"/>
  <c r="AL834" i="7059"/>
  <c r="AM834" i="7059" s="1"/>
  <c r="AP827" i="7059"/>
  <c r="AQ827" i="7059" s="1"/>
  <c r="AR826" i="7059" s="1"/>
  <c r="AS826" i="7059" s="1"/>
  <c r="AN830" i="7059"/>
  <c r="AO830" i="7059" s="1"/>
  <c r="AC823" i="7055" l="1"/>
  <c r="P252" i="7049"/>
  <c r="AA850" i="7059"/>
  <c r="AC849" i="7059" s="1"/>
  <c r="AD849" i="7059" s="1"/>
  <c r="Y851" i="7059"/>
  <c r="AT851" i="7059" s="1"/>
  <c r="U861" i="7059"/>
  <c r="V861" i="7059" s="1"/>
  <c r="AP828" i="7059"/>
  <c r="AQ828" i="7059" s="1"/>
  <c r="AR827" i="7059" s="1"/>
  <c r="AS827" i="7059" s="1"/>
  <c r="Z1078" i="7059"/>
  <c r="AN831" i="7059"/>
  <c r="AO831" i="7059" s="1"/>
  <c r="O228" i="7049"/>
  <c r="AB823" i="7055"/>
  <c r="AU826" i="7059"/>
  <c r="Q228" i="7049" s="1"/>
  <c r="AL835" i="7059"/>
  <c r="AM835" i="7059" s="1"/>
  <c r="AC824" i="7055" l="1"/>
  <c r="AE847" i="7059"/>
  <c r="AF847" i="7059" s="1"/>
  <c r="AG844" i="7059" s="1"/>
  <c r="AH844" i="7059" s="1"/>
  <c r="AI840" i="7059" s="1"/>
  <c r="AJ840" i="7059" s="1"/>
  <c r="AL836" i="7059" s="1"/>
  <c r="AM836" i="7059" s="1"/>
  <c r="P253" i="7049"/>
  <c r="AA851" i="7059"/>
  <c r="AC850" i="7059" s="1"/>
  <c r="AD850" i="7059" s="1"/>
  <c r="AE848" i="7059" s="1"/>
  <c r="Y852" i="7059"/>
  <c r="AT852" i="7059" s="1"/>
  <c r="U862" i="7059"/>
  <c r="V862" i="7059" s="1"/>
  <c r="Z1079" i="7059"/>
  <c r="AB824" i="7055"/>
  <c r="O229" i="7049"/>
  <c r="AU827" i="7059"/>
  <c r="Q229" i="7049" s="1"/>
  <c r="AP829" i="7059"/>
  <c r="AQ829" i="7059" s="1"/>
  <c r="AN832" i="7059"/>
  <c r="AO832" i="7059" s="1"/>
  <c r="AC825" i="7055" l="1"/>
  <c r="AF848" i="7059"/>
  <c r="AG845" i="7059" s="1"/>
  <c r="AH845" i="7059" s="1"/>
  <c r="AI841" i="7059" s="1"/>
  <c r="AJ841" i="7059" s="1"/>
  <c r="AL837" i="7059" s="1"/>
  <c r="AM837" i="7059" s="1"/>
  <c r="Y853" i="7059"/>
  <c r="AT853" i="7059" s="1"/>
  <c r="P254" i="7049"/>
  <c r="AA852" i="7059"/>
  <c r="AC851" i="7059" s="1"/>
  <c r="AD851" i="7059" s="1"/>
  <c r="U863" i="7059"/>
  <c r="V863" i="7059" s="1"/>
  <c r="Z1080" i="7059"/>
  <c r="AN833" i="7059"/>
  <c r="AO833" i="7059" s="1"/>
  <c r="AP830" i="7059"/>
  <c r="AQ830" i="7059" s="1"/>
  <c r="AR829" i="7059" s="1"/>
  <c r="AS829" i="7059" s="1"/>
  <c r="AR828" i="7059"/>
  <c r="AS828" i="7059" s="1"/>
  <c r="AE849" i="7059" l="1"/>
  <c r="AF849" i="7059" s="1"/>
  <c r="AG846" i="7059" s="1"/>
  <c r="AH846" i="7059" s="1"/>
  <c r="AI842" i="7059" s="1"/>
  <c r="AJ842" i="7059" s="1"/>
  <c r="AL838" i="7059" s="1"/>
  <c r="AM838" i="7059" s="1"/>
  <c r="Y854" i="7059"/>
  <c r="AT854" i="7059" s="1"/>
  <c r="P255" i="7049"/>
  <c r="AA853" i="7059"/>
  <c r="AC852" i="7059" s="1"/>
  <c r="AD852" i="7059" s="1"/>
  <c r="U864" i="7059"/>
  <c r="V864" i="7059" s="1"/>
  <c r="AB826" i="7055"/>
  <c r="O231" i="7049"/>
  <c r="AU829" i="7059"/>
  <c r="Q231" i="7049" s="1"/>
  <c r="AP831" i="7059"/>
  <c r="AQ831" i="7059" s="1"/>
  <c r="AR830" i="7059" s="1"/>
  <c r="AS830" i="7059" s="1"/>
  <c r="AN834" i="7059"/>
  <c r="AO834" i="7059" s="1"/>
  <c r="O230" i="7049"/>
  <c r="AB825" i="7055"/>
  <c r="AC826" i="7055" s="1"/>
  <c r="AU828" i="7059"/>
  <c r="Q230" i="7049" s="1"/>
  <c r="Z1081" i="7059"/>
  <c r="AE850" i="7059" l="1"/>
  <c r="AF850" i="7059" s="1"/>
  <c r="AG847" i="7059" s="1"/>
  <c r="AH847" i="7059" s="1"/>
  <c r="AI843" i="7059" s="1"/>
  <c r="AJ843" i="7059" s="1"/>
  <c r="AL839" i="7059" s="1"/>
  <c r="AM839" i="7059" s="1"/>
  <c r="Y855" i="7059"/>
  <c r="AT855" i="7059" s="1"/>
  <c r="P256" i="7049"/>
  <c r="AA854" i="7059"/>
  <c r="AC853" i="7059" s="1"/>
  <c r="AD853" i="7059" s="1"/>
  <c r="U865" i="7059"/>
  <c r="V865" i="7059" s="1"/>
  <c r="AB827" i="7055"/>
  <c r="O232" i="7049"/>
  <c r="AU830" i="7059"/>
  <c r="Q232" i="7049" s="1"/>
  <c r="AP832" i="7059"/>
  <c r="AQ832" i="7059" s="1"/>
  <c r="AR831" i="7059" s="1"/>
  <c r="AS831" i="7059" s="1"/>
  <c r="Z1082" i="7059"/>
  <c r="AN835" i="7059"/>
  <c r="AO835" i="7059" s="1"/>
  <c r="AC827" i="7055"/>
  <c r="Y856" i="7059" l="1"/>
  <c r="AT856" i="7059" s="1"/>
  <c r="P257" i="7049"/>
  <c r="AA855" i="7059"/>
  <c r="AC854" i="7059" s="1"/>
  <c r="AD854" i="7059" s="1"/>
  <c r="AE852" i="7059" s="1"/>
  <c r="AE851" i="7059"/>
  <c r="AF851" i="7059" s="1"/>
  <c r="AG848" i="7059" s="1"/>
  <c r="AH848" i="7059" s="1"/>
  <c r="U866" i="7059"/>
  <c r="V866" i="7059" s="1"/>
  <c r="O233" i="7049"/>
  <c r="AB828" i="7055"/>
  <c r="AU831" i="7059"/>
  <c r="Q233" i="7049" s="1"/>
  <c r="AN836" i="7059"/>
  <c r="AO836" i="7059" s="1"/>
  <c r="AC828" i="7055"/>
  <c r="AP833" i="7059"/>
  <c r="AQ833" i="7059" s="1"/>
  <c r="AR832" i="7059" s="1"/>
  <c r="AS832" i="7059" s="1"/>
  <c r="Z1083" i="7059"/>
  <c r="AF852" i="7059" l="1"/>
  <c r="AG849" i="7059" s="1"/>
  <c r="AH849" i="7059" s="1"/>
  <c r="AI845" i="7059" s="1"/>
  <c r="Y857" i="7059"/>
  <c r="AT857" i="7059" s="1"/>
  <c r="AI844" i="7059"/>
  <c r="AJ844" i="7059" s="1"/>
  <c r="AL840" i="7059" s="1"/>
  <c r="AM840" i="7059" s="1"/>
  <c r="AN837" i="7059" s="1"/>
  <c r="AO837" i="7059" s="1"/>
  <c r="P258" i="7049"/>
  <c r="AA856" i="7059"/>
  <c r="AC855" i="7059" s="1"/>
  <c r="AD855" i="7059" s="1"/>
  <c r="U867" i="7059"/>
  <c r="V867" i="7059" s="1"/>
  <c r="AB829" i="7055"/>
  <c r="O234" i="7049"/>
  <c r="AU832" i="7059"/>
  <c r="Q234" i="7049" s="1"/>
  <c r="AC829" i="7055"/>
  <c r="Z1084" i="7059"/>
  <c r="AP834" i="7059"/>
  <c r="AQ834" i="7059" s="1"/>
  <c r="AR833" i="7059" s="1"/>
  <c r="AS833" i="7059" s="1"/>
  <c r="AJ845" i="7059" l="1"/>
  <c r="AL841" i="7059" s="1"/>
  <c r="AM841" i="7059" s="1"/>
  <c r="AN838" i="7059" s="1"/>
  <c r="AO838" i="7059" s="1"/>
  <c r="AE853" i="7059"/>
  <c r="AF853" i="7059" s="1"/>
  <c r="AG850" i="7059" s="1"/>
  <c r="AH850" i="7059" s="1"/>
  <c r="AI846" i="7059" s="1"/>
  <c r="AJ846" i="7059" s="1"/>
  <c r="Y858" i="7059"/>
  <c r="AT858" i="7059" s="1"/>
  <c r="P259" i="7049"/>
  <c r="AA857" i="7059"/>
  <c r="AC856" i="7059" s="1"/>
  <c r="AD856" i="7059" s="1"/>
  <c r="AE854" i="7059" s="1"/>
  <c r="U868" i="7059"/>
  <c r="V868" i="7059" s="1"/>
  <c r="O235" i="7049"/>
  <c r="AB830" i="7055"/>
  <c r="AU833" i="7059"/>
  <c r="Q235" i="7049" s="1"/>
  <c r="AC830" i="7055"/>
  <c r="Z1085" i="7059"/>
  <c r="AP835" i="7059"/>
  <c r="AQ835" i="7059" s="1"/>
  <c r="AR834" i="7059" s="1"/>
  <c r="AS834" i="7059" s="1"/>
  <c r="AF854" i="7059" l="1"/>
  <c r="AG851" i="7059" s="1"/>
  <c r="AH851" i="7059" s="1"/>
  <c r="AI847" i="7059" s="1"/>
  <c r="AJ847" i="7059" s="1"/>
  <c r="AL843" i="7059" s="1"/>
  <c r="AM843" i="7059" s="1"/>
  <c r="AL842" i="7059"/>
  <c r="AM842" i="7059" s="1"/>
  <c r="AN839" i="7059" s="1"/>
  <c r="AO839" i="7059" s="1"/>
  <c r="Y859" i="7059"/>
  <c r="AT859" i="7059" s="1"/>
  <c r="P261" i="7049" s="1"/>
  <c r="P260" i="7049"/>
  <c r="AA858" i="7059"/>
  <c r="U869" i="7059"/>
  <c r="V869" i="7059" s="1"/>
  <c r="AB831" i="7055"/>
  <c r="O236" i="7049"/>
  <c r="AU834" i="7059"/>
  <c r="Q236" i="7049" s="1"/>
  <c r="Z1086" i="7059"/>
  <c r="AP836" i="7059"/>
  <c r="AQ836" i="7059" s="1"/>
  <c r="AR835" i="7059" s="1"/>
  <c r="AS835" i="7059" s="1"/>
  <c r="AC831" i="7055"/>
  <c r="Y860" i="7059" l="1"/>
  <c r="AT860" i="7059" s="1"/>
  <c r="P262" i="7049" s="1"/>
  <c r="AC857" i="7059"/>
  <c r="AD857" i="7059" s="1"/>
  <c r="AA859" i="7059"/>
  <c r="U870" i="7059"/>
  <c r="V870" i="7059" s="1"/>
  <c r="Z1087" i="7059"/>
  <c r="AB832" i="7055"/>
  <c r="O237" i="7049"/>
  <c r="AU835" i="7059"/>
  <c r="Q237" i="7049" s="1"/>
  <c r="AN840" i="7059"/>
  <c r="AO840" i="7059" s="1"/>
  <c r="AC832" i="7055"/>
  <c r="AP837" i="7059"/>
  <c r="AQ837" i="7059" s="1"/>
  <c r="AR836" i="7059" s="1"/>
  <c r="AS836" i="7059" s="1"/>
  <c r="Y861" i="7059" l="1"/>
  <c r="AT861" i="7059" s="1"/>
  <c r="P263" i="7049" s="1"/>
  <c r="AC858" i="7059"/>
  <c r="AD858" i="7059" s="1"/>
  <c r="AA860" i="7059"/>
  <c r="AE855" i="7059"/>
  <c r="AF855" i="7059" s="1"/>
  <c r="AG852" i="7059" s="1"/>
  <c r="AH852" i="7059" s="1"/>
  <c r="AI848" i="7059" s="1"/>
  <c r="AJ848" i="7059" s="1"/>
  <c r="AL844" i="7059" s="1"/>
  <c r="AM844" i="7059" s="1"/>
  <c r="AN841" i="7059" s="1"/>
  <c r="AO841" i="7059" s="1"/>
  <c r="U871" i="7059"/>
  <c r="V871" i="7059" s="1"/>
  <c r="AB833" i="7055"/>
  <c r="O238" i="7049"/>
  <c r="AU836" i="7059"/>
  <c r="Q238" i="7049" s="1"/>
  <c r="AP838" i="7059"/>
  <c r="AQ838" i="7059" s="1"/>
  <c r="AR837" i="7059" s="1"/>
  <c r="AS837" i="7059" s="1"/>
  <c r="Z1088" i="7059"/>
  <c r="AC833" i="7055"/>
  <c r="AA861" i="7059" l="1"/>
  <c r="AC860" i="7059" s="1"/>
  <c r="AD860" i="7059" s="1"/>
  <c r="Y862" i="7059"/>
  <c r="AT862" i="7059" s="1"/>
  <c r="P264" i="7049" s="1"/>
  <c r="AC859" i="7059"/>
  <c r="AD859" i="7059" s="1"/>
  <c r="AE857" i="7059" s="1"/>
  <c r="AE856" i="7059"/>
  <c r="AF856" i="7059" s="1"/>
  <c r="U872" i="7059"/>
  <c r="V872" i="7059" s="1"/>
  <c r="O239" i="7049"/>
  <c r="AB834" i="7055"/>
  <c r="AU837" i="7059"/>
  <c r="Q239" i="7049" s="1"/>
  <c r="AP839" i="7059"/>
  <c r="AQ839" i="7059" s="1"/>
  <c r="Z1089" i="7059"/>
  <c r="AC834" i="7055"/>
  <c r="AE858" i="7059" l="1"/>
  <c r="AF858" i="7059" s="1"/>
  <c r="AF857" i="7059"/>
  <c r="AG854" i="7059" s="1"/>
  <c r="AA862" i="7059"/>
  <c r="AC861" i="7059" s="1"/>
  <c r="AD861" i="7059" s="1"/>
  <c r="AE859" i="7059" s="1"/>
  <c r="Y863" i="7059"/>
  <c r="AT863" i="7059" s="1"/>
  <c r="P265" i="7049" s="1"/>
  <c r="AG853" i="7059"/>
  <c r="AH853" i="7059" s="1"/>
  <c r="AI849" i="7059" s="1"/>
  <c r="AJ849" i="7059" s="1"/>
  <c r="AL845" i="7059" s="1"/>
  <c r="AM845" i="7059" s="1"/>
  <c r="AN842" i="7059" s="1"/>
  <c r="AO842" i="7059" s="1"/>
  <c r="AP840" i="7059" s="1"/>
  <c r="AQ840" i="7059" s="1"/>
  <c r="U873" i="7059"/>
  <c r="V873" i="7059" s="1"/>
  <c r="AR838" i="7059"/>
  <c r="AS838" i="7059" s="1"/>
  <c r="Z1090" i="7059"/>
  <c r="AC835" i="7055"/>
  <c r="AF859" i="7059" l="1"/>
  <c r="AG855" i="7059"/>
  <c r="AH855" i="7059" s="1"/>
  <c r="AA863" i="7059"/>
  <c r="AC862" i="7059" s="1"/>
  <c r="AD862" i="7059" s="1"/>
  <c r="AE860" i="7059" s="1"/>
  <c r="AF860" i="7059" s="1"/>
  <c r="Y864" i="7059"/>
  <c r="AT864" i="7059" s="1"/>
  <c r="P266" i="7049" s="1"/>
  <c r="AG856" i="7059"/>
  <c r="AH854" i="7059"/>
  <c r="AI850" i="7059" s="1"/>
  <c r="AJ850" i="7059" s="1"/>
  <c r="AL846" i="7059" s="1"/>
  <c r="AM846" i="7059" s="1"/>
  <c r="AN843" i="7059" s="1"/>
  <c r="AO843" i="7059" s="1"/>
  <c r="AP841" i="7059" s="1"/>
  <c r="AQ841" i="7059" s="1"/>
  <c r="Z1091" i="7059"/>
  <c r="U874" i="7059"/>
  <c r="O240" i="7049"/>
  <c r="AB835" i="7055"/>
  <c r="AC836" i="7055" s="1"/>
  <c r="AU838" i="7059"/>
  <c r="Q240" i="7049" s="1"/>
  <c r="AR839" i="7059"/>
  <c r="AS839" i="7059" s="1"/>
  <c r="AG857" i="7059" l="1"/>
  <c r="AH856" i="7059"/>
  <c r="AI851" i="7059"/>
  <c r="AJ851" i="7059" s="1"/>
  <c r="AL847" i="7059" s="1"/>
  <c r="AM847" i="7059" s="1"/>
  <c r="AN844" i="7059" s="1"/>
  <c r="AO844" i="7059" s="1"/>
  <c r="AP842" i="7059" s="1"/>
  <c r="AQ842" i="7059" s="1"/>
  <c r="AA864" i="7059"/>
  <c r="AC863" i="7059" s="1"/>
  <c r="AD863" i="7059" s="1"/>
  <c r="AE861" i="7059" s="1"/>
  <c r="AF861" i="7059" s="1"/>
  <c r="AG858" i="7059" s="1"/>
  <c r="AH857" i="7059"/>
  <c r="AI852" i="7059"/>
  <c r="AB836" i="7055"/>
  <c r="AC837" i="7055" s="1"/>
  <c r="O241" i="7049"/>
  <c r="AU839" i="7059"/>
  <c r="Q241" i="7049" s="1"/>
  <c r="V874" i="7059"/>
  <c r="Z1092" i="7059"/>
  <c r="AR840" i="7059"/>
  <c r="AS840" i="7059" s="1"/>
  <c r="AH858" i="7059" l="1"/>
  <c r="AI854" i="7059" s="1"/>
  <c r="AI853" i="7059"/>
  <c r="AJ853" i="7059" s="1"/>
  <c r="AJ852" i="7059"/>
  <c r="AL848" i="7059" s="1"/>
  <c r="AM848" i="7059" s="1"/>
  <c r="AN845" i="7059" s="1"/>
  <c r="AO845" i="7059" s="1"/>
  <c r="AP843" i="7059" s="1"/>
  <c r="AQ843" i="7059" s="1"/>
  <c r="Y865" i="7059"/>
  <c r="AT865" i="7059" s="1"/>
  <c r="U875" i="7059"/>
  <c r="AB837" i="7055"/>
  <c r="AC838" i="7055" s="1"/>
  <c r="O242" i="7049"/>
  <c r="AU840" i="7059"/>
  <c r="Q242" i="7049" s="1"/>
  <c r="Z1093" i="7059"/>
  <c r="AR841" i="7059"/>
  <c r="AS841" i="7059" s="1"/>
  <c r="AJ854" i="7059" l="1"/>
  <c r="AL850" i="7059" s="1"/>
  <c r="AL849" i="7059"/>
  <c r="AM849" i="7059" s="1"/>
  <c r="AN846" i="7059" s="1"/>
  <c r="AO846" i="7059" s="1"/>
  <c r="AP844" i="7059" s="1"/>
  <c r="AQ844" i="7059" s="1"/>
  <c r="P267" i="7049"/>
  <c r="AA865" i="7059"/>
  <c r="AB838" i="7055"/>
  <c r="AC839" i="7055" s="1"/>
  <c r="O243" i="7049"/>
  <c r="AU841" i="7059"/>
  <c r="Q243" i="7049" s="1"/>
  <c r="Z1094" i="7059"/>
  <c r="V875" i="7059"/>
  <c r="AR842" i="7059"/>
  <c r="AS842" i="7059" s="1"/>
  <c r="AM850" i="7059" l="1"/>
  <c r="AN847" i="7059" s="1"/>
  <c r="AO847" i="7059" s="1"/>
  <c r="AP845" i="7059" s="1"/>
  <c r="AQ845" i="7059" s="1"/>
  <c r="AR844" i="7059" s="1"/>
  <c r="AS844" i="7059" s="1"/>
  <c r="AC864" i="7059"/>
  <c r="AD864" i="7059" s="1"/>
  <c r="AE862" i="7059" s="1"/>
  <c r="AF862" i="7059" s="1"/>
  <c r="AG859" i="7059" s="1"/>
  <c r="AH859" i="7059" s="1"/>
  <c r="AI855" i="7059" s="1"/>
  <c r="AJ855" i="7059" s="1"/>
  <c r="AL851" i="7059" s="1"/>
  <c r="AM851" i="7059" s="1"/>
  <c r="AN848" i="7059" s="1"/>
  <c r="Y866" i="7059"/>
  <c r="AT866" i="7059" s="1"/>
  <c r="U876" i="7059"/>
  <c r="Z1095" i="7059"/>
  <c r="O244" i="7049"/>
  <c r="AB839" i="7055"/>
  <c r="AC840" i="7055" s="1"/>
  <c r="AU842" i="7059"/>
  <c r="Q244" i="7049" s="1"/>
  <c r="AR843" i="7059"/>
  <c r="AS843" i="7059" s="1"/>
  <c r="AO848" i="7059" l="1"/>
  <c r="AP846" i="7059" s="1"/>
  <c r="AQ846" i="7059" s="1"/>
  <c r="P268" i="7049"/>
  <c r="AA866" i="7059"/>
  <c r="AC865" i="7059" s="1"/>
  <c r="AD865" i="7059" s="1"/>
  <c r="AE863" i="7059" s="1"/>
  <c r="AF863" i="7059" s="1"/>
  <c r="AG860" i="7059" s="1"/>
  <c r="AH860" i="7059" s="1"/>
  <c r="AI856" i="7059" s="1"/>
  <c r="AJ856" i="7059" s="1"/>
  <c r="AL852" i="7059" s="1"/>
  <c r="AM852" i="7059" s="1"/>
  <c r="AN849" i="7059" s="1"/>
  <c r="AO849" i="7059" s="1"/>
  <c r="O246" i="7049"/>
  <c r="AB841" i="7055"/>
  <c r="AU844" i="7059"/>
  <c r="Q246" i="7049" s="1"/>
  <c r="V876" i="7059"/>
  <c r="U877" i="7059" s="1"/>
  <c r="O245" i="7049"/>
  <c r="AB840" i="7055"/>
  <c r="AC841" i="7055" s="1"/>
  <c r="AU843" i="7059"/>
  <c r="Q245" i="7049" s="1"/>
  <c r="Z1096" i="7059"/>
  <c r="Y867" i="7059" l="1"/>
  <c r="AT867" i="7059" s="1"/>
  <c r="AR845" i="7059"/>
  <c r="AS845" i="7059" s="1"/>
  <c r="AP847" i="7059"/>
  <c r="AQ847" i="7059" s="1"/>
  <c r="AR846" i="7059" s="1"/>
  <c r="AS846" i="7059" s="1"/>
  <c r="Z1097" i="7059"/>
  <c r="V877" i="7059"/>
  <c r="Y868" i="7059" s="1"/>
  <c r="AT868" i="7059" s="1"/>
  <c r="AC842" i="7055"/>
  <c r="P270" i="7049" l="1"/>
  <c r="P269" i="7049"/>
  <c r="AA867" i="7059"/>
  <c r="AC866" i="7059" s="1"/>
  <c r="AD866" i="7059" s="1"/>
  <c r="AE864" i="7059" s="1"/>
  <c r="AF864" i="7059" s="1"/>
  <c r="AG861" i="7059" s="1"/>
  <c r="AH861" i="7059" s="1"/>
  <c r="AI857" i="7059" s="1"/>
  <c r="AJ857" i="7059" s="1"/>
  <c r="AL853" i="7059" s="1"/>
  <c r="AM853" i="7059" s="1"/>
  <c r="AN850" i="7059" s="1"/>
  <c r="AO850" i="7059" s="1"/>
  <c r="AP848" i="7059" s="1"/>
  <c r="AQ848" i="7059" s="1"/>
  <c r="AR847" i="7059" s="1"/>
  <c r="AS847" i="7059" s="1"/>
  <c r="AB843" i="7055"/>
  <c r="O248" i="7049"/>
  <c r="AU846" i="7059"/>
  <c r="Q248" i="7049" s="1"/>
  <c r="O247" i="7049"/>
  <c r="AB842" i="7055"/>
  <c r="AC843" i="7055" s="1"/>
  <c r="AU845" i="7059"/>
  <c r="Q247" i="7049" s="1"/>
  <c r="U878" i="7059"/>
  <c r="Z1098" i="7059"/>
  <c r="AA868" i="7059" l="1"/>
  <c r="O249" i="7049"/>
  <c r="AB844" i="7055"/>
  <c r="AU847" i="7059"/>
  <c r="Q249" i="7049" s="1"/>
  <c r="Z1099" i="7059"/>
  <c r="V878" i="7059"/>
  <c r="AC844" i="7055"/>
  <c r="Y869" i="7059" l="1"/>
  <c r="AT869" i="7059" s="1"/>
  <c r="AC867" i="7059"/>
  <c r="AD867" i="7059" s="1"/>
  <c r="AE865" i="7059" s="1"/>
  <c r="AF865" i="7059" s="1"/>
  <c r="U879" i="7059"/>
  <c r="V879" i="7059" s="1"/>
  <c r="AC845" i="7055"/>
  <c r="Z1100" i="7059"/>
  <c r="AG862" i="7059" l="1"/>
  <c r="AH862" i="7059" s="1"/>
  <c r="Y870" i="7059"/>
  <c r="AT870" i="7059" s="1"/>
  <c r="P271" i="7049"/>
  <c r="AA869" i="7059"/>
  <c r="AC868" i="7059" s="1"/>
  <c r="AD868" i="7059" s="1"/>
  <c r="AE866" i="7059" s="1"/>
  <c r="AF866" i="7059" s="1"/>
  <c r="AG863" i="7059" s="1"/>
  <c r="U880" i="7059"/>
  <c r="V880" i="7059" s="1"/>
  <c r="Z1101" i="7059"/>
  <c r="AH863" i="7059" l="1"/>
  <c r="AI859" i="7059" s="1"/>
  <c r="P272" i="7049"/>
  <c r="AA870" i="7059"/>
  <c r="AC869" i="7059" s="1"/>
  <c r="AD869" i="7059" s="1"/>
  <c r="AE867" i="7059" s="1"/>
  <c r="AF867" i="7059" s="1"/>
  <c r="AG864" i="7059" s="1"/>
  <c r="AH864" i="7059" s="1"/>
  <c r="AI858" i="7059"/>
  <c r="AJ858" i="7059" s="1"/>
  <c r="Y871" i="7059"/>
  <c r="AT871" i="7059" s="1"/>
  <c r="U881" i="7059"/>
  <c r="V881" i="7059" s="1"/>
  <c r="Z1102" i="7059"/>
  <c r="AI860" i="7059" l="1"/>
  <c r="AJ860" i="7059" s="1"/>
  <c r="AJ859" i="7059"/>
  <c r="AL854" i="7059"/>
  <c r="AM854" i="7059" s="1"/>
  <c r="Y872" i="7059"/>
  <c r="AT872" i="7059" s="1"/>
  <c r="P273" i="7049"/>
  <c r="AA871" i="7059"/>
  <c r="AC870" i="7059" s="1"/>
  <c r="AD870" i="7059" s="1"/>
  <c r="AE868" i="7059" s="1"/>
  <c r="AF868" i="7059" s="1"/>
  <c r="AG865" i="7059" s="1"/>
  <c r="AH865" i="7059" s="1"/>
  <c r="Z1103" i="7059"/>
  <c r="U882" i="7059"/>
  <c r="AI861" i="7059" l="1"/>
  <c r="AJ861" i="7059" s="1"/>
  <c r="AN851" i="7059"/>
  <c r="AO851" i="7059" s="1"/>
  <c r="AL855" i="7059"/>
  <c r="AM855" i="7059" s="1"/>
  <c r="P274" i="7049"/>
  <c r="AA872" i="7059"/>
  <c r="AC871" i="7059" s="1"/>
  <c r="AD871" i="7059" s="1"/>
  <c r="AE869" i="7059" s="1"/>
  <c r="AF869" i="7059" s="1"/>
  <c r="AG866" i="7059" s="1"/>
  <c r="AH866" i="7059" s="1"/>
  <c r="AL856" i="7059"/>
  <c r="V882" i="7059"/>
  <c r="Z1104" i="7059"/>
  <c r="AM856" i="7059" l="1"/>
  <c r="AN853" i="7059" s="1"/>
  <c r="AI862" i="7059"/>
  <c r="AJ862" i="7059" s="1"/>
  <c r="AP849" i="7059"/>
  <c r="AQ849" i="7059" s="1"/>
  <c r="AN852" i="7059"/>
  <c r="AO852" i="7059" s="1"/>
  <c r="AL857" i="7059"/>
  <c r="AM857" i="7059" s="1"/>
  <c r="AN854" i="7059" s="1"/>
  <c r="Y873" i="7059"/>
  <c r="AT873" i="7059" s="1"/>
  <c r="U883" i="7059"/>
  <c r="V883" i="7059" s="1"/>
  <c r="Z1105" i="7059"/>
  <c r="AO854" i="7059" l="1"/>
  <c r="P275" i="7049"/>
  <c r="AA873" i="7059"/>
  <c r="AC872" i="7059" s="1"/>
  <c r="AD872" i="7059" s="1"/>
  <c r="AE870" i="7059" s="1"/>
  <c r="AF870" i="7059" s="1"/>
  <c r="AG867" i="7059" s="1"/>
  <c r="AH867" i="7059" s="1"/>
  <c r="Y874" i="7059"/>
  <c r="AT874" i="7059" s="1"/>
  <c r="AO853" i="7059"/>
  <c r="AP850" i="7059"/>
  <c r="AQ850" i="7059" s="1"/>
  <c r="AR849" i="7059" s="1"/>
  <c r="AS849" i="7059" s="1"/>
  <c r="AP852" i="7059"/>
  <c r="AR848" i="7059"/>
  <c r="AS848" i="7059" s="1"/>
  <c r="AL858" i="7059"/>
  <c r="AM858" i="7059" s="1"/>
  <c r="U884" i="7059"/>
  <c r="V884" i="7059" s="1"/>
  <c r="Z1106" i="7059"/>
  <c r="AB846" i="7055" l="1"/>
  <c r="O251" i="7049"/>
  <c r="AU849" i="7059"/>
  <c r="Q251" i="7049" s="1"/>
  <c r="AN855" i="7059"/>
  <c r="AO855" i="7059" s="1"/>
  <c r="AP853" i="7059" s="1"/>
  <c r="AQ853" i="7059" s="1"/>
  <c r="Y875" i="7059"/>
  <c r="AT875" i="7059" s="1"/>
  <c r="AP851" i="7059"/>
  <c r="AQ851" i="7059" s="1"/>
  <c r="AR850" i="7059" s="1"/>
  <c r="AS850" i="7059" s="1"/>
  <c r="O250" i="7049"/>
  <c r="AB845" i="7055"/>
  <c r="AC846" i="7055" s="1"/>
  <c r="AU848" i="7059"/>
  <c r="Q250" i="7049" s="1"/>
  <c r="AI863" i="7059"/>
  <c r="AJ863" i="7059" s="1"/>
  <c r="P276" i="7049"/>
  <c r="AA874" i="7059"/>
  <c r="AC873" i="7059" s="1"/>
  <c r="AD873" i="7059" s="1"/>
  <c r="AE871" i="7059" s="1"/>
  <c r="AF871" i="7059" s="1"/>
  <c r="AG868" i="7059" s="1"/>
  <c r="AH868" i="7059" s="1"/>
  <c r="U885" i="7059"/>
  <c r="V885" i="7059" s="1"/>
  <c r="Y876" i="7059" s="1"/>
  <c r="AT876" i="7059" s="1"/>
  <c r="Z1107" i="7059"/>
  <c r="P278" i="7049" l="1"/>
  <c r="AI864" i="7059"/>
  <c r="AJ864" i="7059" s="1"/>
  <c r="AL859" i="7059"/>
  <c r="AM859" i="7059" s="1"/>
  <c r="AC847" i="7055"/>
  <c r="AB847" i="7055"/>
  <c r="AU850" i="7059"/>
  <c r="Q252" i="7049" s="1"/>
  <c r="O252" i="7049"/>
  <c r="AQ852" i="7059"/>
  <c r="AR851" i="7059" s="1"/>
  <c r="AS851" i="7059" s="1"/>
  <c r="P277" i="7049"/>
  <c r="AA875" i="7059"/>
  <c r="AC874" i="7059" s="1"/>
  <c r="AD874" i="7059" s="1"/>
  <c r="AE872" i="7059" s="1"/>
  <c r="AF872" i="7059" s="1"/>
  <c r="U886" i="7059"/>
  <c r="Z1108" i="7059"/>
  <c r="AL860" i="7059" l="1"/>
  <c r="AM860" i="7059" s="1"/>
  <c r="AG869" i="7059"/>
  <c r="AH869" i="7059" s="1"/>
  <c r="AR852" i="7059"/>
  <c r="AS852" i="7059" s="1"/>
  <c r="AA876" i="7059"/>
  <c r="AB848" i="7055"/>
  <c r="AU851" i="7059"/>
  <c r="Q253" i="7049" s="1"/>
  <c r="O253" i="7049"/>
  <c r="AC848" i="7055"/>
  <c r="AN856" i="7059"/>
  <c r="AO856" i="7059" s="1"/>
  <c r="Z1109" i="7059"/>
  <c r="V886" i="7059"/>
  <c r="AP854" i="7059" l="1"/>
  <c r="AQ854" i="7059" s="1"/>
  <c r="Y877" i="7059"/>
  <c r="AT877" i="7059" s="1"/>
  <c r="AC849" i="7055"/>
  <c r="AI865" i="7059"/>
  <c r="AJ865" i="7059" s="1"/>
  <c r="AC875" i="7059"/>
  <c r="AD875" i="7059" s="1"/>
  <c r="AE873" i="7059" s="1"/>
  <c r="AF873" i="7059" s="1"/>
  <c r="AG870" i="7059" s="1"/>
  <c r="AH870" i="7059" s="1"/>
  <c r="O254" i="7049"/>
  <c r="AB849" i="7055"/>
  <c r="AU852" i="7059"/>
  <c r="Q254" i="7049" s="1"/>
  <c r="AN857" i="7059"/>
  <c r="AO857" i="7059" s="1"/>
  <c r="AP855" i="7059" s="1"/>
  <c r="AQ855" i="7059" s="1"/>
  <c r="Z1110" i="7059"/>
  <c r="U887" i="7059"/>
  <c r="AI866" i="7059" l="1"/>
  <c r="AJ866" i="7059" s="1"/>
  <c r="AL861" i="7059"/>
  <c r="AM861" i="7059" s="1"/>
  <c r="AC850" i="7055"/>
  <c r="P279" i="7049"/>
  <c r="AA877" i="7059"/>
  <c r="AC876" i="7059" s="1"/>
  <c r="AD876" i="7059" s="1"/>
  <c r="AE874" i="7059" s="1"/>
  <c r="AF874" i="7059" s="1"/>
  <c r="AG871" i="7059" s="1"/>
  <c r="AH871" i="7059" s="1"/>
  <c r="AR853" i="7059"/>
  <c r="AS853" i="7059" s="1"/>
  <c r="AR854" i="7059"/>
  <c r="AS854" i="7059" s="1"/>
  <c r="V887" i="7059"/>
  <c r="U888" i="7059" s="1"/>
  <c r="Z1111" i="7059"/>
  <c r="O256" i="7049" l="1"/>
  <c r="AB851" i="7055"/>
  <c r="AU854" i="7059"/>
  <c r="Q256" i="7049" s="1"/>
  <c r="AN858" i="7059"/>
  <c r="AO858" i="7059" s="1"/>
  <c r="O255" i="7049"/>
  <c r="AB850" i="7055"/>
  <c r="AC851" i="7055" s="1"/>
  <c r="AU853" i="7059"/>
  <c r="Q255" i="7049" s="1"/>
  <c r="AL862" i="7059"/>
  <c r="AM862" i="7059" s="1"/>
  <c r="Y878" i="7059"/>
  <c r="AT878" i="7059" s="1"/>
  <c r="AI867" i="7059"/>
  <c r="AJ867" i="7059" s="1"/>
  <c r="V888" i="7059"/>
  <c r="Y879" i="7059" s="1"/>
  <c r="AT879" i="7059" s="1"/>
  <c r="Z1112" i="7059"/>
  <c r="P281" i="7049" l="1"/>
  <c r="AP856" i="7059"/>
  <c r="AQ856" i="7059" s="1"/>
  <c r="AR855" i="7059" s="1"/>
  <c r="AS855" i="7059" s="1"/>
  <c r="AL863" i="7059"/>
  <c r="AM863" i="7059" s="1"/>
  <c r="AN859" i="7059"/>
  <c r="AO859" i="7059" s="1"/>
  <c r="AC852" i="7055"/>
  <c r="P280" i="7049"/>
  <c r="AA878" i="7059"/>
  <c r="AC877" i="7059" s="1"/>
  <c r="AD877" i="7059" s="1"/>
  <c r="AE875" i="7059" s="1"/>
  <c r="AF875" i="7059" s="1"/>
  <c r="U889" i="7059"/>
  <c r="V889" i="7059" s="1"/>
  <c r="Z1113" i="7059"/>
  <c r="AN860" i="7059" l="1"/>
  <c r="AO860" i="7059" s="1"/>
  <c r="AP857" i="7059"/>
  <c r="AQ857" i="7059" s="1"/>
  <c r="AG872" i="7059"/>
  <c r="AH872" i="7059" s="1"/>
  <c r="AU855" i="7059"/>
  <c r="Q257" i="7049" s="1"/>
  <c r="O257" i="7049"/>
  <c r="AB852" i="7055"/>
  <c r="AC853" i="7055" s="1"/>
  <c r="AA879" i="7059"/>
  <c r="Y880" i="7059"/>
  <c r="AT880" i="7059" s="1"/>
  <c r="U890" i="7059"/>
  <c r="V890" i="7059" s="1"/>
  <c r="Z1114" i="7059"/>
  <c r="Y881" i="7059" l="1"/>
  <c r="AT881" i="7059" s="1"/>
  <c r="AI868" i="7059"/>
  <c r="AJ868" i="7059" s="1"/>
  <c r="AP858" i="7059"/>
  <c r="AQ858" i="7059" s="1"/>
  <c r="AR857" i="7059" s="1"/>
  <c r="AS857" i="7059" s="1"/>
  <c r="AC878" i="7059"/>
  <c r="AD878" i="7059" s="1"/>
  <c r="AE876" i="7059" s="1"/>
  <c r="AF876" i="7059" s="1"/>
  <c r="P282" i="7049"/>
  <c r="AA880" i="7059"/>
  <c r="AC879" i="7059" s="1"/>
  <c r="AD879" i="7059" s="1"/>
  <c r="AR856" i="7059"/>
  <c r="AS856" i="7059" s="1"/>
  <c r="U891" i="7059"/>
  <c r="V891" i="7059" s="1"/>
  <c r="Z1115" i="7059"/>
  <c r="AE877" i="7059" l="1"/>
  <c r="AF877" i="7059" s="1"/>
  <c r="P283" i="7049"/>
  <c r="AA881" i="7059"/>
  <c r="AC880" i="7059" s="1"/>
  <c r="AD880" i="7059" s="1"/>
  <c r="AU857" i="7059"/>
  <c r="Q259" i="7049" s="1"/>
  <c r="O259" i="7049"/>
  <c r="AB854" i="7055"/>
  <c r="Y882" i="7059"/>
  <c r="AT882" i="7059" s="1"/>
  <c r="AB853" i="7055"/>
  <c r="AC854" i="7055" s="1"/>
  <c r="AU856" i="7059"/>
  <c r="Q258" i="7049" s="1"/>
  <c r="O258" i="7049"/>
  <c r="AG873" i="7059"/>
  <c r="AH873" i="7059" s="1"/>
  <c r="AL864" i="7059"/>
  <c r="AM864" i="7059" s="1"/>
  <c r="U892" i="7059"/>
  <c r="V892" i="7059" s="1"/>
  <c r="Z1116" i="7059"/>
  <c r="AE878" i="7059" l="1"/>
  <c r="AF878" i="7059" s="1"/>
  <c r="Y883" i="7059"/>
  <c r="AT883" i="7059" s="1"/>
  <c r="AN861" i="7059"/>
  <c r="AO861" i="7059" s="1"/>
  <c r="AC855" i="7055"/>
  <c r="AI869" i="7059"/>
  <c r="AJ869" i="7059" s="1"/>
  <c r="AA882" i="7059"/>
  <c r="AC881" i="7059" s="1"/>
  <c r="AD881" i="7059" s="1"/>
  <c r="P284" i="7049"/>
  <c r="AG874" i="7059"/>
  <c r="AH874" i="7059" s="1"/>
  <c r="U893" i="7059"/>
  <c r="V893" i="7059" s="1"/>
  <c r="Z1117" i="7059"/>
  <c r="AP859" i="7059" l="1"/>
  <c r="AQ859" i="7059" s="1"/>
  <c r="AR858" i="7059" s="1"/>
  <c r="AS858" i="7059" s="1"/>
  <c r="AL865" i="7059"/>
  <c r="AM865" i="7059" s="1"/>
  <c r="AI870" i="7059"/>
  <c r="AJ870" i="7059" s="1"/>
  <c r="AE879" i="7059"/>
  <c r="AF879" i="7059" s="1"/>
  <c r="Y884" i="7059"/>
  <c r="AT884" i="7059" s="1"/>
  <c r="AA883" i="7059"/>
  <c r="AC882" i="7059" s="1"/>
  <c r="AD882" i="7059" s="1"/>
  <c r="P285" i="7049"/>
  <c r="AG875" i="7059"/>
  <c r="AH875" i="7059" s="1"/>
  <c r="U894" i="7059"/>
  <c r="V894" i="7059" s="1"/>
  <c r="Z1118" i="7059"/>
  <c r="AI871" i="7059" l="1"/>
  <c r="AJ871" i="7059" s="1"/>
  <c r="AG876" i="7059"/>
  <c r="AH876" i="7059" s="1"/>
  <c r="AB855" i="7055"/>
  <c r="AC856" i="7055" s="1"/>
  <c r="O260" i="7049"/>
  <c r="AU858" i="7059"/>
  <c r="Q260" i="7049" s="1"/>
  <c r="AE880" i="7059"/>
  <c r="AF880" i="7059" s="1"/>
  <c r="AN862" i="7059"/>
  <c r="AO862" i="7059" s="1"/>
  <c r="P286" i="7049"/>
  <c r="AA884" i="7059"/>
  <c r="AC883" i="7059" s="1"/>
  <c r="AD883" i="7059" s="1"/>
  <c r="AL866" i="7059"/>
  <c r="AM866" i="7059" s="1"/>
  <c r="Y885" i="7059"/>
  <c r="AT885" i="7059" s="1"/>
  <c r="U895" i="7059"/>
  <c r="V895" i="7059" s="1"/>
  <c r="Y886" i="7059" s="1"/>
  <c r="AT886" i="7059" s="1"/>
  <c r="Z1119" i="7059"/>
  <c r="AE881" i="7059" l="1"/>
  <c r="AF881" i="7059" s="1"/>
  <c r="AA885" i="7059"/>
  <c r="AC884" i="7059" s="1"/>
  <c r="AD884" i="7059" s="1"/>
  <c r="P287" i="7049"/>
  <c r="AN863" i="7059"/>
  <c r="AO863" i="7059" s="1"/>
  <c r="AG877" i="7059"/>
  <c r="AH877" i="7059" s="1"/>
  <c r="AL867" i="7059"/>
  <c r="AM867" i="7059" s="1"/>
  <c r="P288" i="7049"/>
  <c r="AP860" i="7059"/>
  <c r="AQ860" i="7059" s="1"/>
  <c r="AI872" i="7059"/>
  <c r="AJ872" i="7059" s="1"/>
  <c r="U896" i="7059"/>
  <c r="V896" i="7059" s="1"/>
  <c r="Z1120" i="7059"/>
  <c r="AA886" i="7059" l="1"/>
  <c r="AC885" i="7059" s="1"/>
  <c r="AD885" i="7059" s="1"/>
  <c r="AE883" i="7059" s="1"/>
  <c r="AI873" i="7059"/>
  <c r="AJ873" i="7059" s="1"/>
  <c r="Y887" i="7059"/>
  <c r="AT887" i="7059" s="1"/>
  <c r="AP861" i="7059"/>
  <c r="AQ861" i="7059" s="1"/>
  <c r="AR860" i="7059" s="1"/>
  <c r="AS860" i="7059" s="1"/>
  <c r="AL868" i="7059"/>
  <c r="AM868" i="7059" s="1"/>
  <c r="AN864" i="7059"/>
  <c r="AO864" i="7059" s="1"/>
  <c r="AE882" i="7059"/>
  <c r="AF882" i="7059" s="1"/>
  <c r="AG878" i="7059"/>
  <c r="AH878" i="7059" s="1"/>
  <c r="AR859" i="7059"/>
  <c r="AS859" i="7059" s="1"/>
  <c r="U897" i="7059"/>
  <c r="V897" i="7059" s="1"/>
  <c r="Z1121" i="7059"/>
  <c r="AF883" i="7059" l="1"/>
  <c r="AG880" i="7059" s="1"/>
  <c r="AL869" i="7059"/>
  <c r="AM869" i="7059" s="1"/>
  <c r="AB857" i="7055"/>
  <c r="O262" i="7049"/>
  <c r="AU860" i="7059"/>
  <c r="Q262" i="7049" s="1"/>
  <c r="AN865" i="7059"/>
  <c r="AO865" i="7059" s="1"/>
  <c r="Y888" i="7059"/>
  <c r="AT888" i="7059" s="1"/>
  <c r="AU859" i="7059"/>
  <c r="Q261" i="7049" s="1"/>
  <c r="AB856" i="7055"/>
  <c r="AC857" i="7055" s="1"/>
  <c r="O261" i="7049"/>
  <c r="AG879" i="7059"/>
  <c r="AH879" i="7059" s="1"/>
  <c r="AI874" i="7059"/>
  <c r="AJ874" i="7059" s="1"/>
  <c r="AP862" i="7059"/>
  <c r="AQ862" i="7059" s="1"/>
  <c r="P289" i="7049"/>
  <c r="AA887" i="7059"/>
  <c r="AC886" i="7059" s="1"/>
  <c r="AD886" i="7059" s="1"/>
  <c r="Z1122" i="7059"/>
  <c r="U898" i="7059"/>
  <c r="AE884" i="7059" l="1"/>
  <c r="AF884" i="7059" s="1"/>
  <c r="AI875" i="7059"/>
  <c r="AJ875" i="7059" s="1"/>
  <c r="AP863" i="7059"/>
  <c r="AQ863" i="7059" s="1"/>
  <c r="AR862" i="7059" s="1"/>
  <c r="AS862" i="7059" s="1"/>
  <c r="AC858" i="7055"/>
  <c r="AL870" i="7059"/>
  <c r="AM870" i="7059" s="1"/>
  <c r="AN866" i="7059"/>
  <c r="AO866" i="7059" s="1"/>
  <c r="AR861" i="7059"/>
  <c r="AS861" i="7059" s="1"/>
  <c r="AA888" i="7059"/>
  <c r="AC887" i="7059" s="1"/>
  <c r="AD887" i="7059" s="1"/>
  <c r="P290" i="7049"/>
  <c r="AH880" i="7059"/>
  <c r="Z1123" i="7059"/>
  <c r="V898" i="7059"/>
  <c r="AI876" i="7059" l="1"/>
  <c r="AJ876" i="7059" s="1"/>
  <c r="AE885" i="7059"/>
  <c r="AF885" i="7059" s="1"/>
  <c r="AL871" i="7059"/>
  <c r="AM871" i="7059" s="1"/>
  <c r="AU862" i="7059"/>
  <c r="Q264" i="7049" s="1"/>
  <c r="AB859" i="7055"/>
  <c r="O264" i="7049"/>
  <c r="Y889" i="7059"/>
  <c r="AT889" i="7059" s="1"/>
  <c r="O263" i="7049"/>
  <c r="AU861" i="7059"/>
  <c r="Q263" i="7049" s="1"/>
  <c r="AB858" i="7055"/>
  <c r="AC859" i="7055" s="1"/>
  <c r="AG881" i="7059"/>
  <c r="AH881" i="7059" s="1"/>
  <c r="AP864" i="7059"/>
  <c r="AQ864" i="7059" s="1"/>
  <c r="AR863" i="7059" s="1"/>
  <c r="AS863" i="7059" s="1"/>
  <c r="AN867" i="7059"/>
  <c r="AO867" i="7059" s="1"/>
  <c r="U899" i="7059"/>
  <c r="V899" i="7059" s="1"/>
  <c r="Z1124" i="7059"/>
  <c r="O265" i="7049" l="1"/>
  <c r="AB860" i="7055"/>
  <c r="AU863" i="7059"/>
  <c r="Q265" i="7049" s="1"/>
  <c r="Y890" i="7059"/>
  <c r="AT890" i="7059" s="1"/>
  <c r="AN868" i="7059"/>
  <c r="AO868" i="7059" s="1"/>
  <c r="AI877" i="7059"/>
  <c r="AJ877" i="7059" s="1"/>
  <c r="P291" i="7049"/>
  <c r="AA889" i="7059"/>
  <c r="AC888" i="7059" s="1"/>
  <c r="AD888" i="7059" s="1"/>
  <c r="AG882" i="7059"/>
  <c r="AH882" i="7059" s="1"/>
  <c r="AP865" i="7059"/>
  <c r="AQ865" i="7059" s="1"/>
  <c r="AR864" i="7059" s="1"/>
  <c r="AS864" i="7059" s="1"/>
  <c r="AC860" i="7055"/>
  <c r="AL872" i="7059"/>
  <c r="AM872" i="7059" s="1"/>
  <c r="U900" i="7059"/>
  <c r="Z1125" i="7059"/>
  <c r="AE886" i="7059" l="1"/>
  <c r="AF886" i="7059" s="1"/>
  <c r="AI878" i="7059"/>
  <c r="AJ878" i="7059" s="1"/>
  <c r="AP866" i="7059"/>
  <c r="AQ866" i="7059" s="1"/>
  <c r="AB861" i="7055"/>
  <c r="O266" i="7049"/>
  <c r="AU864" i="7059"/>
  <c r="Q266" i="7049" s="1"/>
  <c r="AC861" i="7055"/>
  <c r="AN869" i="7059"/>
  <c r="AO869" i="7059" s="1"/>
  <c r="AL873" i="7059"/>
  <c r="AM873" i="7059" s="1"/>
  <c r="AA890" i="7059"/>
  <c r="AC889" i="7059" s="1"/>
  <c r="AD889" i="7059" s="1"/>
  <c r="P292" i="7049"/>
  <c r="V900" i="7059"/>
  <c r="Z1126" i="7059"/>
  <c r="AE887" i="7059" l="1"/>
  <c r="AF887" i="7059" s="1"/>
  <c r="AG884" i="7059" s="1"/>
  <c r="AR865" i="7059"/>
  <c r="AS865" i="7059" s="1"/>
  <c r="AP867" i="7059"/>
  <c r="AQ867" i="7059" s="1"/>
  <c r="AR866" i="7059" s="1"/>
  <c r="AS866" i="7059" s="1"/>
  <c r="AL874" i="7059"/>
  <c r="AM874" i="7059" s="1"/>
  <c r="AN870" i="7059"/>
  <c r="AO870" i="7059" s="1"/>
  <c r="Y891" i="7059"/>
  <c r="AT891" i="7059" s="1"/>
  <c r="AC862" i="7055"/>
  <c r="AG883" i="7059"/>
  <c r="AH883" i="7059" s="1"/>
  <c r="U901" i="7059"/>
  <c r="V901" i="7059" s="1"/>
  <c r="Y892" i="7059" s="1"/>
  <c r="AT892" i="7059" s="1"/>
  <c r="Z1127" i="7059"/>
  <c r="O268" i="7049" l="1"/>
  <c r="AB863" i="7055"/>
  <c r="AU866" i="7059"/>
  <c r="Q268" i="7049" s="1"/>
  <c r="P294" i="7049"/>
  <c r="AP868" i="7059"/>
  <c r="AQ868" i="7059" s="1"/>
  <c r="AR867" i="7059" s="1"/>
  <c r="AS867" i="7059" s="1"/>
  <c r="AI879" i="7059"/>
  <c r="AJ879" i="7059" s="1"/>
  <c r="P293" i="7049"/>
  <c r="AA891" i="7059"/>
  <c r="AC890" i="7059" s="1"/>
  <c r="AD890" i="7059" s="1"/>
  <c r="AB862" i="7055"/>
  <c r="AC863" i="7055" s="1"/>
  <c r="AU865" i="7059"/>
  <c r="Q267" i="7049" s="1"/>
  <c r="O267" i="7049"/>
  <c r="AN871" i="7059"/>
  <c r="AO871" i="7059" s="1"/>
  <c r="AH884" i="7059"/>
  <c r="AI880" i="7059" s="1"/>
  <c r="U902" i="7059"/>
  <c r="V902" i="7059" s="1"/>
  <c r="Y893" i="7059" s="1"/>
  <c r="AT893" i="7059" s="1"/>
  <c r="Z1128" i="7059"/>
  <c r="AJ880" i="7059" l="1"/>
  <c r="AL876" i="7059" s="1"/>
  <c r="AB864" i="7055"/>
  <c r="AU867" i="7059"/>
  <c r="Q269" i="7049" s="1"/>
  <c r="O269" i="7049"/>
  <c r="AP869" i="7059"/>
  <c r="AQ869" i="7059" s="1"/>
  <c r="AR868" i="7059" s="1"/>
  <c r="AS868" i="7059" s="1"/>
  <c r="AL875" i="7059"/>
  <c r="AM875" i="7059" s="1"/>
  <c r="P295" i="7049"/>
  <c r="AC864" i="7055"/>
  <c r="AE888" i="7059"/>
  <c r="AF888" i="7059" s="1"/>
  <c r="AG885" i="7059" s="1"/>
  <c r="AH885" i="7059" s="1"/>
  <c r="AI881" i="7059" s="1"/>
  <c r="AJ881" i="7059" s="1"/>
  <c r="AL877" i="7059" s="1"/>
  <c r="AA892" i="7059"/>
  <c r="AC891" i="7059" s="1"/>
  <c r="AD891" i="7059" s="1"/>
  <c r="AE889" i="7059" s="1"/>
  <c r="U903" i="7059"/>
  <c r="V903" i="7059" s="1"/>
  <c r="Z1129" i="7059"/>
  <c r="AM877" i="7059" l="1"/>
  <c r="AF889" i="7059"/>
  <c r="AG886" i="7059" s="1"/>
  <c r="AH886" i="7059" s="1"/>
  <c r="AI882" i="7059" s="1"/>
  <c r="AJ882" i="7059" s="1"/>
  <c r="AL878" i="7059" s="1"/>
  <c r="AM878" i="7059" s="1"/>
  <c r="AM876" i="7059"/>
  <c r="AA893" i="7059"/>
  <c r="AC892" i="7059" s="1"/>
  <c r="AD892" i="7059" s="1"/>
  <c r="AE890" i="7059" s="1"/>
  <c r="AF890" i="7059" s="1"/>
  <c r="AN872" i="7059"/>
  <c r="AO872" i="7059" s="1"/>
  <c r="O270" i="7049"/>
  <c r="AB865" i="7055"/>
  <c r="AU868" i="7059"/>
  <c r="Q270" i="7049" s="1"/>
  <c r="AC865" i="7055"/>
  <c r="Y894" i="7059"/>
  <c r="AT894" i="7059" s="1"/>
  <c r="U904" i="7059"/>
  <c r="V904" i="7059" s="1"/>
  <c r="Y895" i="7059" s="1"/>
  <c r="AT895" i="7059" s="1"/>
  <c r="Z1130" i="7059"/>
  <c r="AN874" i="7059" l="1"/>
  <c r="AG887" i="7059"/>
  <c r="AH887" i="7059" s="1"/>
  <c r="AI883" i="7059" s="1"/>
  <c r="AJ883" i="7059" s="1"/>
  <c r="AL879" i="7059" s="1"/>
  <c r="AM879" i="7059" s="1"/>
  <c r="AC866" i="7055"/>
  <c r="AP870" i="7059"/>
  <c r="AQ870" i="7059" s="1"/>
  <c r="AR869" i="7059" s="1"/>
  <c r="AS869" i="7059" s="1"/>
  <c r="AN875" i="7059"/>
  <c r="AN873" i="7059"/>
  <c r="AO873" i="7059" s="1"/>
  <c r="P297" i="7049"/>
  <c r="AA894" i="7059"/>
  <c r="AC893" i="7059" s="1"/>
  <c r="AD893" i="7059" s="1"/>
  <c r="P296" i="7049"/>
  <c r="U905" i="7059"/>
  <c r="Z1131" i="7059"/>
  <c r="AA895" i="7059" l="1"/>
  <c r="AC894" i="7059" s="1"/>
  <c r="AD894" i="7059" s="1"/>
  <c r="AE892" i="7059" s="1"/>
  <c r="AO875" i="7059"/>
  <c r="AP871" i="7059"/>
  <c r="AQ871" i="7059" s="1"/>
  <c r="O271" i="7049"/>
  <c r="AB866" i="7055"/>
  <c r="AC867" i="7055" s="1"/>
  <c r="AU869" i="7059"/>
  <c r="Q271" i="7049" s="1"/>
  <c r="AN876" i="7059"/>
  <c r="AO876" i="7059" s="1"/>
  <c r="AO874" i="7059"/>
  <c r="AE891" i="7059"/>
  <c r="AF891" i="7059" s="1"/>
  <c r="Z1132" i="7059"/>
  <c r="V905" i="7059"/>
  <c r="U906" i="7059" s="1"/>
  <c r="AP873" i="7059" l="1"/>
  <c r="AR870" i="7059"/>
  <c r="AS870" i="7059" s="1"/>
  <c r="AP874" i="7059"/>
  <c r="AP872" i="7059"/>
  <c r="AQ872" i="7059" s="1"/>
  <c r="AR871" i="7059" s="1"/>
  <c r="AS871" i="7059" s="1"/>
  <c r="AG888" i="7059"/>
  <c r="AH888" i="7059" s="1"/>
  <c r="Y896" i="7059"/>
  <c r="AT896" i="7059" s="1"/>
  <c r="AF892" i="7059"/>
  <c r="V906" i="7059"/>
  <c r="Z1133" i="7059"/>
  <c r="AQ874" i="7059" l="1"/>
  <c r="AB868" i="7055"/>
  <c r="O273" i="7049"/>
  <c r="AU871" i="7059"/>
  <c r="Q273" i="7049" s="1"/>
  <c r="O272" i="7049"/>
  <c r="AU870" i="7059"/>
  <c r="Q272" i="7049" s="1"/>
  <c r="AB867" i="7055"/>
  <c r="AC868" i="7055" s="1"/>
  <c r="AQ873" i="7059"/>
  <c r="P298" i="7049"/>
  <c r="AA896" i="7059"/>
  <c r="AC895" i="7059" s="1"/>
  <c r="AD895" i="7059" s="1"/>
  <c r="AG889" i="7059"/>
  <c r="AH889" i="7059" s="1"/>
  <c r="Y897" i="7059"/>
  <c r="AT897" i="7059" s="1"/>
  <c r="AI884" i="7059"/>
  <c r="AJ884" i="7059" s="1"/>
  <c r="U907" i="7059"/>
  <c r="V907" i="7059" s="1"/>
  <c r="Z1134" i="7059"/>
  <c r="AR873" i="7059" l="1"/>
  <c r="AS873" i="7059" s="1"/>
  <c r="AB870" i="7055" s="1"/>
  <c r="AR872" i="7059"/>
  <c r="AS872" i="7059" s="1"/>
  <c r="AB869" i="7055" s="1"/>
  <c r="AU873" i="7059"/>
  <c r="Q275" i="7049" s="1"/>
  <c r="AU872" i="7059"/>
  <c r="Q274" i="7049" s="1"/>
  <c r="AC869" i="7055"/>
  <c r="Y898" i="7059"/>
  <c r="AT898" i="7059" s="1"/>
  <c r="AL880" i="7059"/>
  <c r="AM880" i="7059" s="1"/>
  <c r="AI885" i="7059"/>
  <c r="AJ885" i="7059" s="1"/>
  <c r="AE893" i="7059"/>
  <c r="AF893" i="7059" s="1"/>
  <c r="AA897" i="7059"/>
  <c r="P299" i="7049"/>
  <c r="Z1135" i="7059"/>
  <c r="U908" i="7059"/>
  <c r="O274" i="7049" l="1"/>
  <c r="O275" i="7049"/>
  <c r="AC870" i="7055"/>
  <c r="AC871" i="7055" s="1"/>
  <c r="AG890" i="7059"/>
  <c r="AH890" i="7059" s="1"/>
  <c r="AC896" i="7059"/>
  <c r="AD896" i="7059" s="1"/>
  <c r="AA898" i="7059"/>
  <c r="AC897" i="7059" s="1"/>
  <c r="AD897" i="7059" s="1"/>
  <c r="P300" i="7049"/>
  <c r="AL881" i="7059"/>
  <c r="AM881" i="7059" s="1"/>
  <c r="AN877" i="7059"/>
  <c r="AO877" i="7059" s="1"/>
  <c r="V908" i="7059"/>
  <c r="Z1136" i="7059"/>
  <c r="AE895" i="7059" l="1"/>
  <c r="AE894" i="7059"/>
  <c r="AF894" i="7059" s="1"/>
  <c r="Y899" i="7059"/>
  <c r="AT899" i="7059" s="1"/>
  <c r="AP875" i="7059"/>
  <c r="AQ875" i="7059" s="1"/>
  <c r="AR874" i="7059" s="1"/>
  <c r="AS874" i="7059" s="1"/>
  <c r="AI886" i="7059"/>
  <c r="AJ886" i="7059" s="1"/>
  <c r="AN878" i="7059"/>
  <c r="AO878" i="7059" s="1"/>
  <c r="U909" i="7059"/>
  <c r="V909" i="7059" s="1"/>
  <c r="Z1137" i="7059"/>
  <c r="AL882" i="7059" l="1"/>
  <c r="AM882" i="7059" s="1"/>
  <c r="Y900" i="7059"/>
  <c r="AT900" i="7059" s="1"/>
  <c r="AG891" i="7059"/>
  <c r="AH891" i="7059" s="1"/>
  <c r="AU874" i="7059"/>
  <c r="Q276" i="7049" s="1"/>
  <c r="AB871" i="7055"/>
  <c r="AC872" i="7055" s="1"/>
  <c r="O276" i="7049"/>
  <c r="AP876" i="7059"/>
  <c r="AQ876" i="7059" s="1"/>
  <c r="AA899" i="7059"/>
  <c r="AC898" i="7059" s="1"/>
  <c r="AD898" i="7059" s="1"/>
  <c r="P301" i="7049"/>
  <c r="AF895" i="7059"/>
  <c r="Z1138" i="7059"/>
  <c r="U910" i="7059"/>
  <c r="AR875" i="7059" l="1"/>
  <c r="AS875" i="7059" s="1"/>
  <c r="AA900" i="7059"/>
  <c r="AC899" i="7059" s="1"/>
  <c r="AD899" i="7059" s="1"/>
  <c r="P302" i="7049"/>
  <c r="AE896" i="7059"/>
  <c r="AF896" i="7059" s="1"/>
  <c r="AI887" i="7059"/>
  <c r="AJ887" i="7059" s="1"/>
  <c r="AN879" i="7059"/>
  <c r="AO879" i="7059" s="1"/>
  <c r="AG892" i="7059"/>
  <c r="AH892" i="7059" s="1"/>
  <c r="V910" i="7059"/>
  <c r="U911" i="7059" s="1"/>
  <c r="Z1139" i="7059"/>
  <c r="AE897" i="7059" l="1"/>
  <c r="AF897" i="7059" s="1"/>
  <c r="AP877" i="7059"/>
  <c r="AQ877" i="7059" s="1"/>
  <c r="AG893" i="7059"/>
  <c r="AH893" i="7059" s="1"/>
  <c r="AI888" i="7059"/>
  <c r="AJ888" i="7059" s="1"/>
  <c r="AL883" i="7059"/>
  <c r="AM883" i="7059" s="1"/>
  <c r="Y901" i="7059"/>
  <c r="AT901" i="7059" s="1"/>
  <c r="AU875" i="7059"/>
  <c r="Q277" i="7049" s="1"/>
  <c r="O277" i="7049"/>
  <c r="AB872" i="7055"/>
  <c r="AC873" i="7055" s="1"/>
  <c r="Z1140" i="7059"/>
  <c r="V911" i="7059"/>
  <c r="Y902" i="7059" s="1"/>
  <c r="AT902" i="7059" s="1"/>
  <c r="P304" i="7049" l="1"/>
  <c r="P303" i="7049"/>
  <c r="AA901" i="7059"/>
  <c r="AC900" i="7059" s="1"/>
  <c r="AD900" i="7059" s="1"/>
  <c r="AN880" i="7059"/>
  <c r="AO880" i="7059" s="1"/>
  <c r="AI889" i="7059"/>
  <c r="AJ889" i="7059" s="1"/>
  <c r="AG894" i="7059"/>
  <c r="AH894" i="7059" s="1"/>
  <c r="AL884" i="7059"/>
  <c r="AM884" i="7059" s="1"/>
  <c r="AR876" i="7059"/>
  <c r="AS876" i="7059" s="1"/>
  <c r="U912" i="7059"/>
  <c r="Z1141" i="7059"/>
  <c r="AE898" i="7059" l="1"/>
  <c r="AF898" i="7059" s="1"/>
  <c r="AP878" i="7059"/>
  <c r="AQ878" i="7059" s="1"/>
  <c r="AN881" i="7059"/>
  <c r="AO881" i="7059" s="1"/>
  <c r="AI890" i="7059"/>
  <c r="AJ890" i="7059" s="1"/>
  <c r="AB873" i="7055"/>
  <c r="AC874" i="7055" s="1"/>
  <c r="O278" i="7049"/>
  <c r="AU876" i="7059"/>
  <c r="Q278" i="7049" s="1"/>
  <c r="AL885" i="7059"/>
  <c r="AM885" i="7059" s="1"/>
  <c r="AA902" i="7059"/>
  <c r="Z1142" i="7059"/>
  <c r="V912" i="7059"/>
  <c r="U913" i="7059" l="1"/>
  <c r="V913" i="7059" s="1"/>
  <c r="U914" i="7059" s="1"/>
  <c r="Y903" i="7059"/>
  <c r="AT903" i="7059" s="1"/>
  <c r="AC901" i="7059"/>
  <c r="AD901" i="7059" s="1"/>
  <c r="AP879" i="7059"/>
  <c r="AQ879" i="7059" s="1"/>
  <c r="AR878" i="7059" s="1"/>
  <c r="AS878" i="7059" s="1"/>
  <c r="AG895" i="7059"/>
  <c r="AH895" i="7059" s="1"/>
  <c r="AN882" i="7059"/>
  <c r="AO882" i="7059" s="1"/>
  <c r="AL886" i="7059"/>
  <c r="AM886" i="7059" s="1"/>
  <c r="AR877" i="7059"/>
  <c r="AS877" i="7059" s="1"/>
  <c r="Z1143" i="7059"/>
  <c r="AN883" i="7059" l="1"/>
  <c r="AO883" i="7059" s="1"/>
  <c r="Y904" i="7059"/>
  <c r="AT904" i="7059" s="1"/>
  <c r="O279" i="7049"/>
  <c r="AU877" i="7059"/>
  <c r="Q279" i="7049" s="1"/>
  <c r="AB874" i="7055"/>
  <c r="AC875" i="7055" s="1"/>
  <c r="AP880" i="7059"/>
  <c r="AQ880" i="7059" s="1"/>
  <c r="P305" i="7049"/>
  <c r="AA903" i="7059"/>
  <c r="AC902" i="7059" s="1"/>
  <c r="AD902" i="7059" s="1"/>
  <c r="AB875" i="7055"/>
  <c r="AU878" i="7059"/>
  <c r="Q280" i="7049" s="1"/>
  <c r="O280" i="7049"/>
  <c r="AI891" i="7059"/>
  <c r="AJ891" i="7059" s="1"/>
  <c r="AE899" i="7059"/>
  <c r="AF899" i="7059" s="1"/>
  <c r="V914" i="7059"/>
  <c r="U915" i="7059" s="1"/>
  <c r="Z1144" i="7059"/>
  <c r="AC876" i="7055" l="1"/>
  <c r="AR879" i="7059"/>
  <c r="AS879" i="7059" s="1"/>
  <c r="AG896" i="7059"/>
  <c r="AH896" i="7059" s="1"/>
  <c r="Y905" i="7059"/>
  <c r="AT905" i="7059" s="1"/>
  <c r="AP881" i="7059"/>
  <c r="AQ881" i="7059" s="1"/>
  <c r="AR880" i="7059" s="1"/>
  <c r="AS880" i="7059" s="1"/>
  <c r="AE900" i="7059"/>
  <c r="AF900" i="7059" s="1"/>
  <c r="AA904" i="7059"/>
  <c r="AC903" i="7059" s="1"/>
  <c r="AD903" i="7059" s="1"/>
  <c r="P306" i="7049"/>
  <c r="AL887" i="7059"/>
  <c r="AM887" i="7059" s="1"/>
  <c r="Z1145" i="7059"/>
  <c r="V915" i="7059"/>
  <c r="O282" i="7049" l="1"/>
  <c r="AB877" i="7055"/>
  <c r="AU880" i="7059"/>
  <c r="Q282" i="7049" s="1"/>
  <c r="AE901" i="7059"/>
  <c r="AF901" i="7059" s="1"/>
  <c r="AI892" i="7059"/>
  <c r="AJ892" i="7059" s="1"/>
  <c r="Y906" i="7059"/>
  <c r="AT906" i="7059" s="1"/>
  <c r="AG897" i="7059"/>
  <c r="AH897" i="7059" s="1"/>
  <c r="AA905" i="7059"/>
  <c r="AC904" i="7059" s="1"/>
  <c r="AD904" i="7059" s="1"/>
  <c r="P307" i="7049"/>
  <c r="AN884" i="7059"/>
  <c r="AO884" i="7059" s="1"/>
  <c r="AU879" i="7059"/>
  <c r="Q281" i="7049" s="1"/>
  <c r="O281" i="7049"/>
  <c r="AB876" i="7055"/>
  <c r="AC877" i="7055" s="1"/>
  <c r="U916" i="7059"/>
  <c r="V916" i="7059" s="1"/>
  <c r="Y907" i="7059" s="1"/>
  <c r="AT907" i="7059" s="1"/>
  <c r="Z1146" i="7059"/>
  <c r="P309" i="7049" l="1"/>
  <c r="AE902" i="7059"/>
  <c r="AF902" i="7059" s="1"/>
  <c r="P308" i="7049"/>
  <c r="AA906" i="7059"/>
  <c r="AC905" i="7059" s="1"/>
  <c r="AD905" i="7059" s="1"/>
  <c r="AL888" i="7059"/>
  <c r="AM888" i="7059" s="1"/>
  <c r="AI893" i="7059"/>
  <c r="AJ893" i="7059" s="1"/>
  <c r="AC878" i="7055"/>
  <c r="AP882" i="7059"/>
  <c r="AQ882" i="7059" s="1"/>
  <c r="AG898" i="7059"/>
  <c r="AH898" i="7059" s="1"/>
  <c r="U917" i="7059"/>
  <c r="Z1147" i="7059"/>
  <c r="AN885" i="7059" l="1"/>
  <c r="AO885" i="7059" s="1"/>
  <c r="AE903" i="7059"/>
  <c r="AF903" i="7059" s="1"/>
  <c r="AR881" i="7059"/>
  <c r="AS881" i="7059" s="1"/>
  <c r="AI894" i="7059"/>
  <c r="AJ894" i="7059" s="1"/>
  <c r="AL889" i="7059"/>
  <c r="AM889" i="7059" s="1"/>
  <c r="AG899" i="7059"/>
  <c r="AH899" i="7059" s="1"/>
  <c r="AA907" i="7059"/>
  <c r="AC906" i="7059" s="1"/>
  <c r="AD906" i="7059" s="1"/>
  <c r="V917" i="7059"/>
  <c r="Z1148" i="7059"/>
  <c r="AE904" i="7059" l="1"/>
  <c r="AF904" i="7059" s="1"/>
  <c r="AG901" i="7059" s="1"/>
  <c r="Y908" i="7059"/>
  <c r="AT908" i="7059" s="1"/>
  <c r="AG900" i="7059"/>
  <c r="AH900" i="7059" s="1"/>
  <c r="AI896" i="7059" s="1"/>
  <c r="AN886" i="7059"/>
  <c r="AO886" i="7059" s="1"/>
  <c r="AI895" i="7059"/>
  <c r="AJ895" i="7059" s="1"/>
  <c r="AU881" i="7059"/>
  <c r="Q283" i="7049" s="1"/>
  <c r="AB878" i="7055"/>
  <c r="AC879" i="7055" s="1"/>
  <c r="O283" i="7049"/>
  <c r="AP883" i="7059"/>
  <c r="AQ883" i="7059" s="1"/>
  <c r="AR882" i="7059" s="1"/>
  <c r="AS882" i="7059" s="1"/>
  <c r="AL890" i="7059"/>
  <c r="AM890" i="7059" s="1"/>
  <c r="U918" i="7059"/>
  <c r="V918" i="7059" s="1"/>
  <c r="Y909" i="7059" s="1"/>
  <c r="AT909" i="7059" s="1"/>
  <c r="Z1149" i="7059"/>
  <c r="AJ896" i="7059" l="1"/>
  <c r="AL892" i="7059" s="1"/>
  <c r="P311" i="7049"/>
  <c r="AN887" i="7059"/>
  <c r="AO887" i="7059" s="1"/>
  <c r="AA908" i="7059"/>
  <c r="AC907" i="7059" s="1"/>
  <c r="AD907" i="7059" s="1"/>
  <c r="AE905" i="7059" s="1"/>
  <c r="AF905" i="7059" s="1"/>
  <c r="AG902" i="7059" s="1"/>
  <c r="AH902" i="7059" s="1"/>
  <c r="P310" i="7049"/>
  <c r="AL891" i="7059"/>
  <c r="AM891" i="7059" s="1"/>
  <c r="AB879" i="7055"/>
  <c r="AC880" i="7055" s="1"/>
  <c r="O284" i="7049"/>
  <c r="AU882" i="7059"/>
  <c r="Q284" i="7049" s="1"/>
  <c r="AP884" i="7059"/>
  <c r="AQ884" i="7059" s="1"/>
  <c r="AR883" i="7059" s="1"/>
  <c r="AS883" i="7059" s="1"/>
  <c r="AH901" i="7059"/>
  <c r="AI897" i="7059" s="1"/>
  <c r="AJ897" i="7059" s="1"/>
  <c r="U919" i="7059"/>
  <c r="V919" i="7059" s="1"/>
  <c r="Z1150" i="7059"/>
  <c r="AL893" i="7059" l="1"/>
  <c r="AM893" i="7059" s="1"/>
  <c r="AP885" i="7059"/>
  <c r="AQ885" i="7059" s="1"/>
  <c r="O285" i="7049"/>
  <c r="AU883" i="7059"/>
  <c r="Q285" i="7049" s="1"/>
  <c r="AB880" i="7055"/>
  <c r="AC881" i="7055" s="1"/>
  <c r="AM892" i="7059"/>
  <c r="AN888" i="7059"/>
  <c r="AO888" i="7059" s="1"/>
  <c r="AI898" i="7059"/>
  <c r="AJ898" i="7059" s="1"/>
  <c r="AL894" i="7059" s="1"/>
  <c r="AA909" i="7059"/>
  <c r="AC908" i="7059" s="1"/>
  <c r="AD908" i="7059" s="1"/>
  <c r="AE906" i="7059" s="1"/>
  <c r="AF906" i="7059" s="1"/>
  <c r="AG903" i="7059" s="1"/>
  <c r="AH903" i="7059" s="1"/>
  <c r="AI899" i="7059" s="1"/>
  <c r="U920" i="7059"/>
  <c r="V920" i="7059" s="1"/>
  <c r="Y911" i="7059" s="1"/>
  <c r="Y910" i="7059"/>
  <c r="AT910" i="7059" s="1"/>
  <c r="Z1151" i="7059"/>
  <c r="AM894" i="7059" l="1"/>
  <c r="AN891" i="7059" s="1"/>
  <c r="AJ899" i="7059"/>
  <c r="AL895" i="7059" s="1"/>
  <c r="AM895" i="7059" s="1"/>
  <c r="AN889" i="7059"/>
  <c r="AO889" i="7059" s="1"/>
  <c r="AN890" i="7059"/>
  <c r="AR884" i="7059"/>
  <c r="AS884" i="7059" s="1"/>
  <c r="AP886" i="7059"/>
  <c r="AQ886" i="7059" s="1"/>
  <c r="AR885" i="7059" s="1"/>
  <c r="AS885" i="7059" s="1"/>
  <c r="AA910" i="7059"/>
  <c r="AC909" i="7059" s="1"/>
  <c r="AD909" i="7059" s="1"/>
  <c r="AE907" i="7059" s="1"/>
  <c r="AF907" i="7059" s="1"/>
  <c r="AG904" i="7059" s="1"/>
  <c r="AH904" i="7059" s="1"/>
  <c r="AI900" i="7059" s="1"/>
  <c r="AJ900" i="7059" s="1"/>
  <c r="P312" i="7049"/>
  <c r="AT911" i="7059"/>
  <c r="Z1152" i="7059"/>
  <c r="U921" i="7059"/>
  <c r="AL896" i="7059" l="1"/>
  <c r="AM896" i="7059" s="1"/>
  <c r="AN893" i="7059" s="1"/>
  <c r="AO890" i="7059"/>
  <c r="AO891" i="7059"/>
  <c r="AB882" i="7055"/>
  <c r="AU885" i="7059"/>
  <c r="Q287" i="7049" s="1"/>
  <c r="O287" i="7049"/>
  <c r="AB881" i="7055"/>
  <c r="AC882" i="7055" s="1"/>
  <c r="AU884" i="7059"/>
  <c r="Q286" i="7049" s="1"/>
  <c r="O286" i="7049"/>
  <c r="AP888" i="7059"/>
  <c r="AP887" i="7059"/>
  <c r="AQ887" i="7059" s="1"/>
  <c r="AR886" i="7059" s="1"/>
  <c r="AS886" i="7059" s="1"/>
  <c r="AN892" i="7059"/>
  <c r="AO892" i="7059" s="1"/>
  <c r="V921" i="7059"/>
  <c r="P313" i="7049"/>
  <c r="AA911" i="7059"/>
  <c r="Z1153" i="7059"/>
  <c r="AP890" i="7059" l="1"/>
  <c r="AP889" i="7059"/>
  <c r="AQ889" i="7059" s="1"/>
  <c r="AQ888" i="7059"/>
  <c r="AO893" i="7059"/>
  <c r="AP891" i="7059" s="1"/>
  <c r="O288" i="7049"/>
  <c r="AU886" i="7059"/>
  <c r="Q288" i="7049" s="1"/>
  <c r="AB883" i="7055"/>
  <c r="AC883" i="7055"/>
  <c r="Y912" i="7059"/>
  <c r="Z1154" i="7059"/>
  <c r="AC910" i="7059"/>
  <c r="AD910" i="7059" s="1"/>
  <c r="U922" i="7059"/>
  <c r="AQ891" i="7059" l="1"/>
  <c r="AQ890" i="7059"/>
  <c r="AR889" i="7059" s="1"/>
  <c r="AS889" i="7059" s="1"/>
  <c r="AB886" i="7055" s="1"/>
  <c r="AU890" i="7059"/>
  <c r="Q292" i="7049" s="1"/>
  <c r="AU889" i="7059"/>
  <c r="Q291" i="7049" s="1"/>
  <c r="AC884" i="7055"/>
  <c r="AR887" i="7059"/>
  <c r="AS887" i="7059" s="1"/>
  <c r="AR888" i="7059"/>
  <c r="AS888" i="7059" s="1"/>
  <c r="AT912" i="7059"/>
  <c r="V922" i="7059"/>
  <c r="U923" i="7059" s="1"/>
  <c r="AE908" i="7059"/>
  <c r="AF908" i="7059" s="1"/>
  <c r="Z1155" i="7059"/>
  <c r="AR890" i="7059" l="1"/>
  <c r="AS890" i="7059" s="1"/>
  <c r="AB887" i="7055" s="1"/>
  <c r="O291" i="7049"/>
  <c r="AB884" i="7055"/>
  <c r="AC885" i="7055" s="1"/>
  <c r="O289" i="7049"/>
  <c r="AU887" i="7059"/>
  <c r="Q289" i="7049" s="1"/>
  <c r="O290" i="7049"/>
  <c r="AB885" i="7055"/>
  <c r="AU888" i="7059"/>
  <c r="Q290" i="7049" s="1"/>
  <c r="V923" i="7059"/>
  <c r="U924" i="7059" s="1"/>
  <c r="Z1156" i="7059"/>
  <c r="Y913" i="7059"/>
  <c r="P314" i="7049"/>
  <c r="AA912" i="7059"/>
  <c r="AG905" i="7059"/>
  <c r="AH905" i="7059" s="1"/>
  <c r="O292" i="7049" l="1"/>
  <c r="AC886" i="7055"/>
  <c r="AC887" i="7055" s="1"/>
  <c r="AC888" i="7055" s="1"/>
  <c r="Y914" i="7059"/>
  <c r="AT914" i="7059" s="1"/>
  <c r="AC911" i="7059"/>
  <c r="AD911" i="7059" s="1"/>
  <c r="Z1157" i="7059"/>
  <c r="AT913" i="7059"/>
  <c r="V924" i="7059"/>
  <c r="AI901" i="7059"/>
  <c r="AJ901" i="7059" s="1"/>
  <c r="AL897" i="7059" l="1"/>
  <c r="AM897" i="7059" s="1"/>
  <c r="Z1158" i="7059"/>
  <c r="Y915" i="7059"/>
  <c r="AA913" i="7059"/>
  <c r="AA914" i="7059" s="1"/>
  <c r="AC913" i="7059" s="1"/>
  <c r="AD913" i="7059" s="1"/>
  <c r="P315" i="7049"/>
  <c r="P316" i="7049"/>
  <c r="U925" i="7059"/>
  <c r="AE909" i="7059"/>
  <c r="AF909" i="7059" s="1"/>
  <c r="AC912" i="7059" l="1"/>
  <c r="AD912" i="7059" s="1"/>
  <c r="Z1159" i="7059"/>
  <c r="AN894" i="7059"/>
  <c r="AO894" i="7059" s="1"/>
  <c r="V925" i="7059"/>
  <c r="AG906" i="7059"/>
  <c r="AH906" i="7059" s="1"/>
  <c r="AT915" i="7059"/>
  <c r="AP892" i="7059" l="1"/>
  <c r="AQ892" i="7059" s="1"/>
  <c r="P317" i="7049"/>
  <c r="AA915" i="7059"/>
  <c r="AE910" i="7059"/>
  <c r="AF910" i="7059" s="1"/>
  <c r="Y916" i="7059"/>
  <c r="AE911" i="7059"/>
  <c r="AI902" i="7059"/>
  <c r="AJ902" i="7059" s="1"/>
  <c r="U926" i="7059"/>
  <c r="Z1160" i="7059"/>
  <c r="AG907" i="7059" l="1"/>
  <c r="AH907" i="7059" s="1"/>
  <c r="AC914" i="7059"/>
  <c r="AD914" i="7059" s="1"/>
  <c r="V926" i="7059"/>
  <c r="AL898" i="7059"/>
  <c r="AM898" i="7059" s="1"/>
  <c r="AR891" i="7059"/>
  <c r="AS891" i="7059" s="1"/>
  <c r="AT916" i="7059"/>
  <c r="Z1161" i="7059"/>
  <c r="AF911" i="7059"/>
  <c r="AG908" i="7059" l="1"/>
  <c r="AH908" i="7059" s="1"/>
  <c r="AE912" i="7059"/>
  <c r="AF912" i="7059" s="1"/>
  <c r="AA916" i="7059"/>
  <c r="P318" i="7049"/>
  <c r="Z1162" i="7059"/>
  <c r="Y917" i="7059"/>
  <c r="AI903" i="7059"/>
  <c r="AJ903" i="7059" s="1"/>
  <c r="AN895" i="7059"/>
  <c r="AO895" i="7059" s="1"/>
  <c r="O293" i="7049"/>
  <c r="AB888" i="7055"/>
  <c r="AC889" i="7055" s="1"/>
  <c r="AU891" i="7059"/>
  <c r="Q293" i="7049" s="1"/>
  <c r="U927" i="7059"/>
  <c r="AT917" i="7059" l="1"/>
  <c r="AL899" i="7059"/>
  <c r="AM899" i="7059" s="1"/>
  <c r="AP893" i="7059"/>
  <c r="AQ893" i="7059" s="1"/>
  <c r="AC915" i="7059"/>
  <c r="AD915" i="7059" s="1"/>
  <c r="AI904" i="7059"/>
  <c r="AJ904" i="7059" s="1"/>
  <c r="V927" i="7059"/>
  <c r="U928" i="7059" s="1"/>
  <c r="Z1163" i="7059"/>
  <c r="AG909" i="7059"/>
  <c r="AH909" i="7059" s="1"/>
  <c r="Z1164" i="7059" l="1"/>
  <c r="P319" i="7049"/>
  <c r="AA917" i="7059"/>
  <c r="AR892" i="7059"/>
  <c r="AS892" i="7059" s="1"/>
  <c r="AI905" i="7059"/>
  <c r="AJ905" i="7059" s="1"/>
  <c r="AN896" i="7059"/>
  <c r="AO896" i="7059" s="1"/>
  <c r="AL900" i="7059"/>
  <c r="AM900" i="7059" s="1"/>
  <c r="V928" i="7059"/>
  <c r="Y918" i="7059"/>
  <c r="AE913" i="7059"/>
  <c r="AF913" i="7059" s="1"/>
  <c r="AT918" i="7059" l="1"/>
  <c r="AC916" i="7059"/>
  <c r="AD916" i="7059" s="1"/>
  <c r="AG910" i="7059"/>
  <c r="AH910" i="7059" s="1"/>
  <c r="AN897" i="7059"/>
  <c r="AO897" i="7059" s="1"/>
  <c r="AB889" i="7055"/>
  <c r="AC890" i="7055" s="1"/>
  <c r="O294" i="7049"/>
  <c r="AU892" i="7059"/>
  <c r="Q294" i="7049" s="1"/>
  <c r="Y919" i="7059"/>
  <c r="U929" i="7059"/>
  <c r="V929" i="7059" s="1"/>
  <c r="AP894" i="7059"/>
  <c r="AQ894" i="7059" s="1"/>
  <c r="AL901" i="7059"/>
  <c r="AM901" i="7059" s="1"/>
  <c r="Z1165" i="7059"/>
  <c r="AP895" i="7059" l="1"/>
  <c r="AQ895" i="7059" s="1"/>
  <c r="AR894" i="7059" s="1"/>
  <c r="AS894" i="7059" s="1"/>
  <c r="V930" i="7059"/>
  <c r="Y921" i="7059" s="1"/>
  <c r="Y920" i="7059"/>
  <c r="AE914" i="7059"/>
  <c r="AF914" i="7059" s="1"/>
  <c r="AN898" i="7059"/>
  <c r="AO898" i="7059" s="1"/>
  <c r="AT919" i="7059"/>
  <c r="AA918" i="7059"/>
  <c r="P320" i="7049"/>
  <c r="AI906" i="7059"/>
  <c r="AJ906" i="7059" s="1"/>
  <c r="Z1166" i="7059"/>
  <c r="AR893" i="7059"/>
  <c r="AS893" i="7059" s="1"/>
  <c r="AT921" i="7059" l="1"/>
  <c r="AL902" i="7059"/>
  <c r="AM902" i="7059" s="1"/>
  <c r="AC917" i="7059"/>
  <c r="AD917" i="7059" s="1"/>
  <c r="AG911" i="7059"/>
  <c r="AH911" i="7059" s="1"/>
  <c r="Z1167" i="7059"/>
  <c r="P321" i="7049"/>
  <c r="AA919" i="7059"/>
  <c r="V931" i="7059"/>
  <c r="AB890" i="7055"/>
  <c r="AC891" i="7055" s="1"/>
  <c r="O295" i="7049"/>
  <c r="AU893" i="7059"/>
  <c r="Q295" i="7049" s="1"/>
  <c r="AB891" i="7055"/>
  <c r="O296" i="7049"/>
  <c r="AU894" i="7059"/>
  <c r="Q296" i="7049" s="1"/>
  <c r="AT920" i="7059"/>
  <c r="AP896" i="7059"/>
  <c r="AQ896" i="7059" s="1"/>
  <c r="V932" i="7059" l="1"/>
  <c r="P322" i="7049"/>
  <c r="AA920" i="7059"/>
  <c r="AA921" i="7059" s="1"/>
  <c r="AE915" i="7059"/>
  <c r="AF915" i="7059" s="1"/>
  <c r="P323" i="7049"/>
  <c r="AR895" i="7059"/>
  <c r="AS895" i="7059" s="1"/>
  <c r="AC892" i="7055"/>
  <c r="Y922" i="7059"/>
  <c r="Z1168" i="7059"/>
  <c r="AC918" i="7059"/>
  <c r="AD918" i="7059" s="1"/>
  <c r="AI907" i="7059"/>
  <c r="AJ907" i="7059" s="1"/>
  <c r="AN899" i="7059"/>
  <c r="AO899" i="7059" s="1"/>
  <c r="Y923" i="7059"/>
  <c r="AL903" i="7059" l="1"/>
  <c r="AM903" i="7059" s="1"/>
  <c r="V933" i="7059"/>
  <c r="AT923" i="7059"/>
  <c r="AE916" i="7059"/>
  <c r="AF916" i="7059" s="1"/>
  <c r="O297" i="7049"/>
  <c r="AB892" i="7055"/>
  <c r="AC893" i="7055" s="1"/>
  <c r="AU895" i="7059"/>
  <c r="Q297" i="7049" s="1"/>
  <c r="AC920" i="7059"/>
  <c r="AD920" i="7059" s="1"/>
  <c r="AP897" i="7059"/>
  <c r="AQ897" i="7059" s="1"/>
  <c r="Z1169" i="7059"/>
  <c r="AT922" i="7059"/>
  <c r="AG912" i="7059"/>
  <c r="AH912" i="7059" s="1"/>
  <c r="AC919" i="7059"/>
  <c r="AD919" i="7059" s="1"/>
  <c r="AR896" i="7059" l="1"/>
  <c r="AS896" i="7059" s="1"/>
  <c r="P325" i="7049"/>
  <c r="V934" i="7059"/>
  <c r="Y924" i="7059"/>
  <c r="AN900" i="7059"/>
  <c r="AO900" i="7059" s="1"/>
  <c r="AI908" i="7059"/>
  <c r="AJ908" i="7059" s="1"/>
  <c r="AG913" i="7059"/>
  <c r="AH913" i="7059" s="1"/>
  <c r="AE917" i="7059"/>
  <c r="AF917" i="7059" s="1"/>
  <c r="P324" i="7049"/>
  <c r="AA922" i="7059"/>
  <c r="AA923" i="7059" s="1"/>
  <c r="Z1170" i="7059"/>
  <c r="AE918" i="7059"/>
  <c r="AF918" i="7059" l="1"/>
  <c r="AG915" i="7059" s="1"/>
  <c r="AP898" i="7059"/>
  <c r="AQ898" i="7059" s="1"/>
  <c r="AC921" i="7059"/>
  <c r="AD921" i="7059" s="1"/>
  <c r="AC922" i="7059"/>
  <c r="AD922" i="7059" s="1"/>
  <c r="AB893" i="7055"/>
  <c r="AC894" i="7055" s="1"/>
  <c r="O298" i="7049"/>
  <c r="AU896" i="7059"/>
  <c r="Q298" i="7049" s="1"/>
  <c r="AI909" i="7059"/>
  <c r="AJ909" i="7059" s="1"/>
  <c r="Z1171" i="7059"/>
  <c r="AL904" i="7059"/>
  <c r="AM904" i="7059" s="1"/>
  <c r="AT924" i="7059"/>
  <c r="U935" i="7059"/>
  <c r="Y925" i="7059"/>
  <c r="AG914" i="7059"/>
  <c r="AH914" i="7059" s="1"/>
  <c r="AI910" i="7059" l="1"/>
  <c r="AJ910" i="7059" s="1"/>
  <c r="AR897" i="7059"/>
  <c r="AS897" i="7059" s="1"/>
  <c r="Z1172" i="7059"/>
  <c r="AE920" i="7059"/>
  <c r="AL905" i="7059"/>
  <c r="AM905" i="7059" s="1"/>
  <c r="AH915" i="7059"/>
  <c r="AT925" i="7059"/>
  <c r="AA924" i="7059"/>
  <c r="P326" i="7049"/>
  <c r="V935" i="7059"/>
  <c r="AN901" i="7059"/>
  <c r="AO901" i="7059" s="1"/>
  <c r="AE919" i="7059"/>
  <c r="AF919" i="7059" s="1"/>
  <c r="AN902" i="7059" l="1"/>
  <c r="AO902" i="7059" s="1"/>
  <c r="AB894" i="7055"/>
  <c r="AC895" i="7055" s="1"/>
  <c r="O299" i="7049"/>
  <c r="AU897" i="7059"/>
  <c r="Q299" i="7049" s="1"/>
  <c r="Y926" i="7059"/>
  <c r="AC923" i="7059"/>
  <c r="AD923" i="7059" s="1"/>
  <c r="AA925" i="7059"/>
  <c r="P327" i="7049"/>
  <c r="Z1173" i="7059"/>
  <c r="AL906" i="7059"/>
  <c r="AM906" i="7059" s="1"/>
  <c r="AI911" i="7059"/>
  <c r="AJ911" i="7059" s="1"/>
  <c r="U936" i="7059"/>
  <c r="AG916" i="7059"/>
  <c r="AH916" i="7059" s="1"/>
  <c r="AP899" i="7059"/>
  <c r="AQ899" i="7059" s="1"/>
  <c r="AF920" i="7059"/>
  <c r="AR898" i="7059" l="1"/>
  <c r="AS898" i="7059" s="1"/>
  <c r="AE921" i="7059"/>
  <c r="AF921" i="7059" s="1"/>
  <c r="AP900" i="7059"/>
  <c r="AQ900" i="7059" s="1"/>
  <c r="AN903" i="7059"/>
  <c r="AO903" i="7059" s="1"/>
  <c r="AL907" i="7059"/>
  <c r="AM907" i="7059" s="1"/>
  <c r="AG917" i="7059"/>
  <c r="AH917" i="7059" s="1"/>
  <c r="V936" i="7059"/>
  <c r="AI912" i="7059"/>
  <c r="AJ912" i="7059" s="1"/>
  <c r="Z1174" i="7059"/>
  <c r="AT926" i="7059"/>
  <c r="AC924" i="7059"/>
  <c r="AD924" i="7059" s="1"/>
  <c r="Y927" i="7059" l="1"/>
  <c r="AL908" i="7059"/>
  <c r="AM908" i="7059" s="1"/>
  <c r="AN904" i="7059"/>
  <c r="AO904" i="7059" s="1"/>
  <c r="AI913" i="7059"/>
  <c r="AJ913" i="7059" s="1"/>
  <c r="AE922" i="7059"/>
  <c r="AF922" i="7059" s="1"/>
  <c r="O300" i="7049"/>
  <c r="AB895" i="7055"/>
  <c r="AC896" i="7055" s="1"/>
  <c r="AU898" i="7059"/>
  <c r="Q300" i="7049" s="1"/>
  <c r="P328" i="7049"/>
  <c r="AA926" i="7059"/>
  <c r="Z1175" i="7059"/>
  <c r="U937" i="7059"/>
  <c r="AP901" i="7059"/>
  <c r="AQ901" i="7059" s="1"/>
  <c r="AG918" i="7059"/>
  <c r="AH918" i="7059" s="1"/>
  <c r="AR899" i="7059"/>
  <c r="AS899" i="7059" s="1"/>
  <c r="AL909" i="7059" l="1"/>
  <c r="AM909" i="7059" s="1"/>
  <c r="Z1176" i="7059"/>
  <c r="AP902" i="7059"/>
  <c r="AQ902" i="7059" s="1"/>
  <c r="AC925" i="7059"/>
  <c r="AD925" i="7059" s="1"/>
  <c r="O301" i="7049"/>
  <c r="AB896" i="7055"/>
  <c r="AC897" i="7055" s="1"/>
  <c r="AU899" i="7059"/>
  <c r="Q301" i="7049" s="1"/>
  <c r="AN905" i="7059"/>
  <c r="AO905" i="7059" s="1"/>
  <c r="AT927" i="7059"/>
  <c r="AI914" i="7059"/>
  <c r="AJ914" i="7059" s="1"/>
  <c r="V937" i="7059"/>
  <c r="AG919" i="7059"/>
  <c r="AH919" i="7059" s="1"/>
  <c r="AR900" i="7059"/>
  <c r="AS900" i="7059" s="1"/>
  <c r="AP903" i="7059" l="1"/>
  <c r="AQ903" i="7059" s="1"/>
  <c r="AR902" i="7059" s="1"/>
  <c r="AS902" i="7059" s="1"/>
  <c r="AN906" i="7059"/>
  <c r="AO906" i="7059" s="1"/>
  <c r="AL910" i="7059"/>
  <c r="AM910" i="7059" s="1"/>
  <c r="Y928" i="7059"/>
  <c r="P329" i="7049"/>
  <c r="AA927" i="7059"/>
  <c r="AE923" i="7059"/>
  <c r="AF923" i="7059" s="1"/>
  <c r="Z1177" i="7059"/>
  <c r="AI915" i="7059"/>
  <c r="AJ915" i="7059" s="1"/>
  <c r="O302" i="7049"/>
  <c r="AB897" i="7055"/>
  <c r="AC898" i="7055" s="1"/>
  <c r="AU900" i="7059"/>
  <c r="Q302" i="7049" s="1"/>
  <c r="U938" i="7059"/>
  <c r="AR901" i="7059"/>
  <c r="AS901" i="7059" s="1"/>
  <c r="AL911" i="7059" l="1"/>
  <c r="AM911" i="7059" s="1"/>
  <c r="AP904" i="7059"/>
  <c r="AQ904" i="7059" s="1"/>
  <c r="AG920" i="7059"/>
  <c r="AH920" i="7059" s="1"/>
  <c r="O304" i="7049"/>
  <c r="AB899" i="7055"/>
  <c r="AU902" i="7059"/>
  <c r="Q304" i="7049" s="1"/>
  <c r="V938" i="7059"/>
  <c r="Z1178" i="7059"/>
  <c r="AN907" i="7059"/>
  <c r="AO907" i="7059" s="1"/>
  <c r="AB898" i="7055"/>
  <c r="AC899" i="7055" s="1"/>
  <c r="O303" i="7049"/>
  <c r="AU901" i="7059"/>
  <c r="Q303" i="7049" s="1"/>
  <c r="AC926" i="7059"/>
  <c r="AD926" i="7059" s="1"/>
  <c r="AT928" i="7059"/>
  <c r="AI916" i="7059" l="1"/>
  <c r="AJ916" i="7059" s="1"/>
  <c r="Y929" i="7059"/>
  <c r="AE924" i="7059"/>
  <c r="AF924" i="7059" s="1"/>
  <c r="AR903" i="7059"/>
  <c r="AS903" i="7059" s="1"/>
  <c r="Z1179" i="7059"/>
  <c r="AN908" i="7059"/>
  <c r="AO908" i="7059" s="1"/>
  <c r="P330" i="7049"/>
  <c r="AA928" i="7059"/>
  <c r="AP905" i="7059"/>
  <c r="AQ905" i="7059" s="1"/>
  <c r="U939" i="7059"/>
  <c r="AC900" i="7055"/>
  <c r="AG921" i="7059" l="1"/>
  <c r="AH921" i="7059" s="1"/>
  <c r="AP906" i="7059"/>
  <c r="AQ906" i="7059" s="1"/>
  <c r="AL912" i="7059"/>
  <c r="AM912" i="7059" s="1"/>
  <c r="AC927" i="7059"/>
  <c r="AD927" i="7059" s="1"/>
  <c r="O305" i="7049"/>
  <c r="AB900" i="7055"/>
  <c r="AC901" i="7055" s="1"/>
  <c r="AU903" i="7059"/>
  <c r="Q305" i="7049" s="1"/>
  <c r="Z1180" i="7059"/>
  <c r="V939" i="7059"/>
  <c r="U940" i="7059" s="1"/>
  <c r="AT929" i="7059"/>
  <c r="AR904" i="7059"/>
  <c r="AS904" i="7059" s="1"/>
  <c r="V940" i="7059" l="1"/>
  <c r="Y931" i="7059" s="1"/>
  <c r="AN909" i="7059"/>
  <c r="AO909" i="7059" s="1"/>
  <c r="AI917" i="7059"/>
  <c r="AJ917" i="7059" s="1"/>
  <c r="P331" i="7049"/>
  <c r="AA929" i="7059"/>
  <c r="Z1181" i="7059"/>
  <c r="AE925" i="7059"/>
  <c r="AF925" i="7059" s="1"/>
  <c r="AB901" i="7055"/>
  <c r="AC902" i="7055" s="1"/>
  <c r="O306" i="7049"/>
  <c r="AU904" i="7059"/>
  <c r="Q306" i="7049" s="1"/>
  <c r="Y930" i="7059"/>
  <c r="AR905" i="7059"/>
  <c r="AS905" i="7059" s="1"/>
  <c r="AP907" i="7059" l="1"/>
  <c r="AQ907" i="7059" s="1"/>
  <c r="Z1182" i="7059"/>
  <c r="AL913" i="7059"/>
  <c r="AM913" i="7059" s="1"/>
  <c r="O307" i="7049"/>
  <c r="AB902" i="7055"/>
  <c r="AC903" i="7055" s="1"/>
  <c r="AU905" i="7059"/>
  <c r="Q307" i="7049" s="1"/>
  <c r="AG922" i="7059"/>
  <c r="AH922" i="7059" s="1"/>
  <c r="AT930" i="7059"/>
  <c r="AT931" i="7059"/>
  <c r="AC928" i="7059"/>
  <c r="AD928" i="7059" s="1"/>
  <c r="U941" i="7059"/>
  <c r="AE926" i="7059" l="1"/>
  <c r="AF926" i="7059" s="1"/>
  <c r="AN910" i="7059"/>
  <c r="AO910" i="7059" s="1"/>
  <c r="AR906" i="7059"/>
  <c r="AS906" i="7059" s="1"/>
  <c r="AA930" i="7059"/>
  <c r="AA931" i="7059" s="1"/>
  <c r="P332" i="7049"/>
  <c r="Z1183" i="7059"/>
  <c r="V941" i="7059"/>
  <c r="U942" i="7059" s="1"/>
  <c r="AI918" i="7059"/>
  <c r="AJ918" i="7059" s="1"/>
  <c r="P333" i="7049"/>
  <c r="AP908" i="7059" l="1"/>
  <c r="AQ908" i="7059" s="1"/>
  <c r="AC929" i="7059"/>
  <c r="AD929" i="7059" s="1"/>
  <c r="Z1184" i="7059"/>
  <c r="AB903" i="7055"/>
  <c r="AC904" i="7055" s="1"/>
  <c r="O308" i="7049"/>
  <c r="AU906" i="7059"/>
  <c r="Q308" i="7049" s="1"/>
  <c r="V942" i="7059"/>
  <c r="Y933" i="7059" s="1"/>
  <c r="AL914" i="7059"/>
  <c r="AM914" i="7059" s="1"/>
  <c r="Y932" i="7059"/>
  <c r="AC930" i="7059"/>
  <c r="AD930" i="7059" s="1"/>
  <c r="AG923" i="7059"/>
  <c r="AH923" i="7059" s="1"/>
  <c r="U943" i="7059" l="1"/>
  <c r="AT933" i="7059"/>
  <c r="AI919" i="7059"/>
  <c r="AJ919" i="7059" s="1"/>
  <c r="Z1185" i="7059"/>
  <c r="AE927" i="7059"/>
  <c r="AF927" i="7059" s="1"/>
  <c r="AN911" i="7059"/>
  <c r="AO911" i="7059" s="1"/>
  <c r="AT932" i="7059"/>
  <c r="AR907" i="7059"/>
  <c r="AS907" i="7059" s="1"/>
  <c r="AE928" i="7059"/>
  <c r="V943" i="7059" l="1"/>
  <c r="U944" i="7059" s="1"/>
  <c r="AP909" i="7059"/>
  <c r="AQ909" i="7059" s="1"/>
  <c r="P335" i="7049"/>
  <c r="AG924" i="7059"/>
  <c r="AH924" i="7059" s="1"/>
  <c r="Y934" i="7059"/>
  <c r="P334" i="7049"/>
  <c r="AA932" i="7059"/>
  <c r="Z1186" i="7059"/>
  <c r="AF928" i="7059"/>
  <c r="O309" i="7049"/>
  <c r="AB904" i="7055"/>
  <c r="AC905" i="7055" s="1"/>
  <c r="AU907" i="7059"/>
  <c r="Q309" i="7049" s="1"/>
  <c r="AL915" i="7059"/>
  <c r="AM915" i="7059" s="1"/>
  <c r="V944" i="7059" l="1"/>
  <c r="Y935" i="7059" s="1"/>
  <c r="AT935" i="7059" s="1"/>
  <c r="AC931" i="7059"/>
  <c r="AD931" i="7059" s="1"/>
  <c r="AN912" i="7059"/>
  <c r="AO912" i="7059" s="1"/>
  <c r="AT934" i="7059"/>
  <c r="Z1187" i="7059"/>
  <c r="AR908" i="7059"/>
  <c r="AS908" i="7059" s="1"/>
  <c r="AG925" i="7059"/>
  <c r="AH925" i="7059" s="1"/>
  <c r="AI920" i="7059"/>
  <c r="AJ920" i="7059" s="1"/>
  <c r="AA933" i="7059"/>
  <c r="U945" i="7059" l="1"/>
  <c r="V945" i="7059" s="1"/>
  <c r="U946" i="7059" s="1"/>
  <c r="V946" i="7059" s="1"/>
  <c r="U947" i="7059" s="1"/>
  <c r="AL916" i="7059"/>
  <c r="AM916" i="7059" s="1"/>
  <c r="AP910" i="7059"/>
  <c r="AQ910" i="7059" s="1"/>
  <c r="AB905" i="7055"/>
  <c r="AC906" i="7055" s="1"/>
  <c r="O310" i="7049"/>
  <c r="AU908" i="7059"/>
  <c r="Q310" i="7049" s="1"/>
  <c r="Z1188" i="7059"/>
  <c r="P337" i="7049"/>
  <c r="P336" i="7049"/>
  <c r="AA934" i="7059"/>
  <c r="AA935" i="7059" s="1"/>
  <c r="AI921" i="7059"/>
  <c r="AJ921" i="7059" s="1"/>
  <c r="AC932" i="7059"/>
  <c r="AD932" i="7059" s="1"/>
  <c r="AE929" i="7059"/>
  <c r="AF929" i="7059" s="1"/>
  <c r="Y936" i="7059" l="1"/>
  <c r="AT936" i="7059" s="1"/>
  <c r="Y937" i="7059"/>
  <c r="AT937" i="7059" s="1"/>
  <c r="AC933" i="7059"/>
  <c r="AD933" i="7059" s="1"/>
  <c r="AE931" i="7059" s="1"/>
  <c r="AG926" i="7059"/>
  <c r="AH926" i="7059" s="1"/>
  <c r="AE930" i="7059"/>
  <c r="AF930" i="7059" s="1"/>
  <c r="AL917" i="7059"/>
  <c r="AM917" i="7059" s="1"/>
  <c r="AC934" i="7059"/>
  <c r="AD934" i="7059" s="1"/>
  <c r="AR909" i="7059"/>
  <c r="AS909" i="7059" s="1"/>
  <c r="V947" i="7059"/>
  <c r="AN913" i="7059"/>
  <c r="AO913" i="7059" s="1"/>
  <c r="Z1189" i="7059"/>
  <c r="AE932" i="7059" l="1"/>
  <c r="AF932" i="7059" s="1"/>
  <c r="AF931" i="7059"/>
  <c r="AG928" i="7059" s="1"/>
  <c r="Z1190" i="7059"/>
  <c r="P339" i="7049"/>
  <c r="AI922" i="7059"/>
  <c r="AJ922" i="7059" s="1"/>
  <c r="Y938" i="7059"/>
  <c r="AB906" i="7055"/>
  <c r="AC907" i="7055" s="1"/>
  <c r="O311" i="7049"/>
  <c r="AU909" i="7059"/>
  <c r="Q311" i="7049" s="1"/>
  <c r="AG927" i="7059"/>
  <c r="AH927" i="7059" s="1"/>
  <c r="AP911" i="7059"/>
  <c r="AQ911" i="7059" s="1"/>
  <c r="U948" i="7059"/>
  <c r="AN914" i="7059"/>
  <c r="AO914" i="7059" s="1"/>
  <c r="AA936" i="7059"/>
  <c r="P338" i="7049"/>
  <c r="AG929" i="7059" l="1"/>
  <c r="AH929" i="7059" s="1"/>
  <c r="AH928" i="7059"/>
  <c r="V948" i="7059"/>
  <c r="Z1191" i="7059"/>
  <c r="AR910" i="7059"/>
  <c r="AS910" i="7059" s="1"/>
  <c r="AC935" i="7059"/>
  <c r="AD935" i="7059" s="1"/>
  <c r="AT938" i="7059"/>
  <c r="AL918" i="7059"/>
  <c r="AM918" i="7059" s="1"/>
  <c r="AP912" i="7059"/>
  <c r="AQ912" i="7059" s="1"/>
  <c r="AI923" i="7059"/>
  <c r="AJ923" i="7059" s="1"/>
  <c r="AA937" i="7059"/>
  <c r="U949" i="7059" l="1"/>
  <c r="V949" i="7059" s="1"/>
  <c r="AI925" i="7059"/>
  <c r="AI924" i="7059"/>
  <c r="AJ924" i="7059" s="1"/>
  <c r="AE933" i="7059"/>
  <c r="AF933" i="7059" s="1"/>
  <c r="AL919" i="7059"/>
  <c r="AM919" i="7059" s="1"/>
  <c r="AA938" i="7059"/>
  <c r="P340" i="7049"/>
  <c r="AR911" i="7059"/>
  <c r="AS911" i="7059" s="1"/>
  <c r="AN915" i="7059"/>
  <c r="AO915" i="7059" s="1"/>
  <c r="Z1192" i="7059"/>
  <c r="Y939" i="7059"/>
  <c r="AB907" i="7055"/>
  <c r="AC908" i="7055" s="1"/>
  <c r="O312" i="7049"/>
  <c r="AU910" i="7059"/>
  <c r="Q312" i="7049" s="1"/>
  <c r="AC936" i="7059"/>
  <c r="AD936" i="7059" s="1"/>
  <c r="AJ925" i="7059" l="1"/>
  <c r="AL921" i="7059" s="1"/>
  <c r="Y940" i="7059"/>
  <c r="AT940" i="7059" s="1"/>
  <c r="U950" i="7059"/>
  <c r="V950" i="7059" s="1"/>
  <c r="AP913" i="7059"/>
  <c r="AQ913" i="7059" s="1"/>
  <c r="AC937" i="7059"/>
  <c r="AD937" i="7059" s="1"/>
  <c r="AL920" i="7059"/>
  <c r="AM920" i="7059" s="1"/>
  <c r="AT939" i="7059"/>
  <c r="AE934" i="7059"/>
  <c r="AF934" i="7059" s="1"/>
  <c r="Z1193" i="7059"/>
  <c r="O313" i="7049"/>
  <c r="AB908" i="7055"/>
  <c r="AC909" i="7055" s="1"/>
  <c r="AU911" i="7059"/>
  <c r="Q313" i="7049" s="1"/>
  <c r="AN916" i="7059"/>
  <c r="AO916" i="7059" s="1"/>
  <c r="AG930" i="7059"/>
  <c r="AH930" i="7059" s="1"/>
  <c r="U951" i="7059" l="1"/>
  <c r="V951" i="7059" s="1"/>
  <c r="AM921" i="7059"/>
  <c r="AN918" i="7059" s="1"/>
  <c r="Z1194" i="7059"/>
  <c r="AR912" i="7059"/>
  <c r="AS912" i="7059" s="1"/>
  <c r="Y941" i="7059"/>
  <c r="AG931" i="7059"/>
  <c r="AH931" i="7059" s="1"/>
  <c r="AI926" i="7059"/>
  <c r="AJ926" i="7059" s="1"/>
  <c r="P342" i="7049"/>
  <c r="P341" i="7049"/>
  <c r="AA939" i="7059"/>
  <c r="AA940" i="7059" s="1"/>
  <c r="AE935" i="7059"/>
  <c r="AF935" i="7059" s="1"/>
  <c r="AP914" i="7059"/>
  <c r="AQ914" i="7059" s="1"/>
  <c r="AN917" i="7059"/>
  <c r="AO917" i="7059" s="1"/>
  <c r="Y942" i="7059" l="1"/>
  <c r="AT942" i="7059" s="1"/>
  <c r="AP915" i="7059"/>
  <c r="AQ915" i="7059" s="1"/>
  <c r="AT941" i="7059"/>
  <c r="AC939" i="7059"/>
  <c r="AD939" i="7059" s="1"/>
  <c r="AL922" i="7059"/>
  <c r="AM922" i="7059" s="1"/>
  <c r="Z1195" i="7059"/>
  <c r="AI927" i="7059"/>
  <c r="AJ927" i="7059" s="1"/>
  <c r="AC938" i="7059"/>
  <c r="AD938" i="7059" s="1"/>
  <c r="O314" i="7049"/>
  <c r="AB909" i="7055"/>
  <c r="AC910" i="7055" s="1"/>
  <c r="AU912" i="7059"/>
  <c r="Q314" i="7049" s="1"/>
  <c r="U952" i="7059"/>
  <c r="AG932" i="7059"/>
  <c r="AH932" i="7059" s="1"/>
  <c r="AO918" i="7059"/>
  <c r="AR913" i="7059"/>
  <c r="AS913" i="7059" s="1"/>
  <c r="AE936" i="7059" l="1"/>
  <c r="AF936" i="7059" s="1"/>
  <c r="Z1196" i="7059"/>
  <c r="AN919" i="7059"/>
  <c r="AO919" i="7059" s="1"/>
  <c r="AP916" i="7059"/>
  <c r="AQ916" i="7059" s="1"/>
  <c r="AR914" i="7059"/>
  <c r="AS914" i="7059" s="1"/>
  <c r="AI928" i="7059"/>
  <c r="AJ928" i="7059" s="1"/>
  <c r="P344" i="7049"/>
  <c r="AL923" i="7059"/>
  <c r="AM923" i="7059" s="1"/>
  <c r="AA941" i="7059"/>
  <c r="AA942" i="7059" s="1"/>
  <c r="AC941" i="7059" s="1"/>
  <c r="AD941" i="7059" s="1"/>
  <c r="P343" i="7049"/>
  <c r="AB910" i="7055"/>
  <c r="AC911" i="7055" s="1"/>
  <c r="O315" i="7049"/>
  <c r="AU913" i="7059"/>
  <c r="Q315" i="7049" s="1"/>
  <c r="V952" i="7059"/>
  <c r="AE937" i="7059"/>
  <c r="AF937" i="7059" s="1"/>
  <c r="U953" i="7059" l="1"/>
  <c r="V953" i="7059" s="1"/>
  <c r="AL924" i="7059"/>
  <c r="AM924" i="7059" s="1"/>
  <c r="AC940" i="7059"/>
  <c r="AD940" i="7059" s="1"/>
  <c r="AE939" i="7059" s="1"/>
  <c r="AG933" i="7059"/>
  <c r="AH933" i="7059" s="1"/>
  <c r="AN920" i="7059"/>
  <c r="AO920" i="7059" s="1"/>
  <c r="O316" i="7049"/>
  <c r="AB911" i="7055"/>
  <c r="AC912" i="7055" s="1"/>
  <c r="AU914" i="7059"/>
  <c r="Q316" i="7049" s="1"/>
  <c r="AG934" i="7059"/>
  <c r="Z1197" i="7059"/>
  <c r="AP917" i="7059"/>
  <c r="AQ917" i="7059" s="1"/>
  <c r="AR916" i="7059" s="1"/>
  <c r="AS916" i="7059" s="1"/>
  <c r="Y943" i="7059"/>
  <c r="AR915" i="7059"/>
  <c r="AS915" i="7059" s="1"/>
  <c r="Y944" i="7059" l="1"/>
  <c r="AT944" i="7059" s="1"/>
  <c r="P346" i="7049" s="1"/>
  <c r="AH934" i="7059"/>
  <c r="AI930" i="7059" s="1"/>
  <c r="AT943" i="7059"/>
  <c r="U954" i="7059"/>
  <c r="AI929" i="7059"/>
  <c r="AJ929" i="7059" s="1"/>
  <c r="O317" i="7049"/>
  <c r="AB912" i="7055"/>
  <c r="AC913" i="7055" s="1"/>
  <c r="AU915" i="7059"/>
  <c r="Q317" i="7049" s="1"/>
  <c r="Z1198" i="7059"/>
  <c r="AP918" i="7059"/>
  <c r="AQ918" i="7059" s="1"/>
  <c r="AR917" i="7059" s="1"/>
  <c r="AS917" i="7059" s="1"/>
  <c r="AN921" i="7059"/>
  <c r="AO921" i="7059" s="1"/>
  <c r="AB913" i="7055"/>
  <c r="O318" i="7049"/>
  <c r="AU916" i="7059"/>
  <c r="Q318" i="7049" s="1"/>
  <c r="AE938" i="7059"/>
  <c r="AF938" i="7059" s="1"/>
  <c r="AC914" i="7055" l="1"/>
  <c r="Z1199" i="7059"/>
  <c r="AJ930" i="7059"/>
  <c r="AG935" i="7059"/>
  <c r="AH935" i="7059" s="1"/>
  <c r="V954" i="7059"/>
  <c r="P345" i="7049"/>
  <c r="AA943" i="7059"/>
  <c r="AL925" i="7059"/>
  <c r="AM925" i="7059" s="1"/>
  <c r="O319" i="7049"/>
  <c r="AB914" i="7055"/>
  <c r="AU917" i="7059"/>
  <c r="Q319" i="7049" s="1"/>
  <c r="AP919" i="7059"/>
  <c r="AQ919" i="7059" s="1"/>
  <c r="AR918" i="7059" s="1"/>
  <c r="AS918" i="7059" s="1"/>
  <c r="AF939" i="7059"/>
  <c r="AC915" i="7055" l="1"/>
  <c r="Y945" i="7059"/>
  <c r="AT945" i="7059" s="1"/>
  <c r="P347" i="7049" s="1"/>
  <c r="U955" i="7059"/>
  <c r="V955" i="7059" s="1"/>
  <c r="AB915" i="7055"/>
  <c r="O320" i="7049"/>
  <c r="AU918" i="7059"/>
  <c r="Q320" i="7049" s="1"/>
  <c r="AN922" i="7059"/>
  <c r="AO922" i="7059" s="1"/>
  <c r="AL926" i="7059"/>
  <c r="AM926" i="7059" s="1"/>
  <c r="AG936" i="7059"/>
  <c r="AH936" i="7059" s="1"/>
  <c r="AA944" i="7059"/>
  <c r="AC942" i="7059"/>
  <c r="AD942" i="7059" s="1"/>
  <c r="AI931" i="7059"/>
  <c r="AJ931" i="7059" s="1"/>
  <c r="Z1200" i="7059"/>
  <c r="AC916" i="7055" l="1"/>
  <c r="Y946" i="7059"/>
  <c r="AT946" i="7059" s="1"/>
  <c r="P348" i="7049" s="1"/>
  <c r="AL927" i="7059"/>
  <c r="AM927" i="7059" s="1"/>
  <c r="AN923" i="7059"/>
  <c r="AO923" i="7059" s="1"/>
  <c r="AA945" i="7059"/>
  <c r="AC944" i="7059" s="1"/>
  <c r="AD944" i="7059" s="1"/>
  <c r="AC943" i="7059"/>
  <c r="AD943" i="7059" s="1"/>
  <c r="Z1201" i="7059"/>
  <c r="AI932" i="7059"/>
  <c r="AJ932" i="7059" s="1"/>
  <c r="U956" i="7059"/>
  <c r="AE940" i="7059"/>
  <c r="AF940" i="7059" s="1"/>
  <c r="AP920" i="7059"/>
  <c r="AQ920" i="7059" s="1"/>
  <c r="AE942" i="7059" l="1"/>
  <c r="AP921" i="7059"/>
  <c r="AQ921" i="7059" s="1"/>
  <c r="AR920" i="7059" s="1"/>
  <c r="AS920" i="7059" s="1"/>
  <c r="AL928" i="7059"/>
  <c r="AM928" i="7059" s="1"/>
  <c r="AG937" i="7059"/>
  <c r="AE941" i="7059"/>
  <c r="AF941" i="7059" s="1"/>
  <c r="AG938" i="7059" s="1"/>
  <c r="AN924" i="7059"/>
  <c r="AO924" i="7059" s="1"/>
  <c r="AR919" i="7059"/>
  <c r="AS919" i="7059" s="1"/>
  <c r="V956" i="7059"/>
  <c r="U957" i="7059" s="1"/>
  <c r="Z1202" i="7059"/>
  <c r="AA946" i="7059"/>
  <c r="AC945" i="7059" s="1"/>
  <c r="AD945" i="7059" s="1"/>
  <c r="Y947" i="7059" l="1"/>
  <c r="AT947" i="7059" s="1"/>
  <c r="P349" i="7049" s="1"/>
  <c r="AE943" i="7059"/>
  <c r="AF943" i="7059" s="1"/>
  <c r="O321" i="7049"/>
  <c r="AB916" i="7055"/>
  <c r="AC917" i="7055" s="1"/>
  <c r="AU919" i="7059"/>
  <c r="Q321" i="7049" s="1"/>
  <c r="AH937" i="7059"/>
  <c r="AH938" i="7059"/>
  <c r="Z1203" i="7059"/>
  <c r="AB917" i="7055"/>
  <c r="O322" i="7049"/>
  <c r="AU920" i="7059"/>
  <c r="Q322" i="7049" s="1"/>
  <c r="AF942" i="7059"/>
  <c r="V957" i="7059"/>
  <c r="U958" i="7059" s="1"/>
  <c r="AP922" i="7059"/>
  <c r="AQ922" i="7059" s="1"/>
  <c r="AR921" i="7059" s="1"/>
  <c r="AS921" i="7059" s="1"/>
  <c r="AN925" i="7059"/>
  <c r="AO925" i="7059" s="1"/>
  <c r="AG940" i="7059" l="1"/>
  <c r="AA947" i="7059"/>
  <c r="Y948" i="7059"/>
  <c r="AT948" i="7059" s="1"/>
  <c r="P350" i="7049" s="1"/>
  <c r="AC918" i="7055"/>
  <c r="AB918" i="7055"/>
  <c r="O323" i="7049"/>
  <c r="AU921" i="7059"/>
  <c r="Q323" i="7049" s="1"/>
  <c r="Z1204" i="7059"/>
  <c r="AP923" i="7059"/>
  <c r="AQ923" i="7059" s="1"/>
  <c r="AR922" i="7059" s="1"/>
  <c r="AS922" i="7059" s="1"/>
  <c r="AI934" i="7059"/>
  <c r="AC946" i="7059"/>
  <c r="AD946" i="7059" s="1"/>
  <c r="AI933" i="7059"/>
  <c r="AJ933" i="7059" s="1"/>
  <c r="V958" i="7059"/>
  <c r="AG939" i="7059"/>
  <c r="AH939" i="7059" s="1"/>
  <c r="AA948" i="7059" l="1"/>
  <c r="AC947" i="7059" s="1"/>
  <c r="AD947" i="7059" s="1"/>
  <c r="AE945" i="7059" s="1"/>
  <c r="Y949" i="7059"/>
  <c r="AT949" i="7059" s="1"/>
  <c r="P351" i="7049" s="1"/>
  <c r="AC919" i="7055"/>
  <c r="AJ934" i="7059"/>
  <c r="AL930" i="7059" s="1"/>
  <c r="AI935" i="7059"/>
  <c r="AJ935" i="7059" s="1"/>
  <c r="U959" i="7059"/>
  <c r="AE944" i="7059"/>
  <c r="AF944" i="7059" s="1"/>
  <c r="Z1205" i="7059"/>
  <c r="AB919" i="7055"/>
  <c r="O324" i="7049"/>
  <c r="AU922" i="7059"/>
  <c r="Q324" i="7049" s="1"/>
  <c r="AH940" i="7059"/>
  <c r="AL929" i="7059"/>
  <c r="AM929" i="7059" s="1"/>
  <c r="AA949" i="7059" l="1"/>
  <c r="AC948" i="7059" s="1"/>
  <c r="AD948" i="7059" s="1"/>
  <c r="AE946" i="7059" s="1"/>
  <c r="AF946" i="7059" s="1"/>
  <c r="AC920" i="7055"/>
  <c r="Z1206" i="7059"/>
  <c r="AL931" i="7059"/>
  <c r="AM931" i="7059" s="1"/>
  <c r="AG941" i="7059"/>
  <c r="AH941" i="7059" s="1"/>
  <c r="AN926" i="7059"/>
  <c r="AO926" i="7059" s="1"/>
  <c r="AI936" i="7059"/>
  <c r="AJ936" i="7059" s="1"/>
  <c r="AF945" i="7059"/>
  <c r="AM930" i="7059"/>
  <c r="V959" i="7059"/>
  <c r="AG943" i="7059" l="1"/>
  <c r="Y950" i="7059"/>
  <c r="AT950" i="7059" s="1"/>
  <c r="AN927" i="7059"/>
  <c r="AO927" i="7059" s="1"/>
  <c r="Z1207" i="7059"/>
  <c r="AI937" i="7059"/>
  <c r="AJ937" i="7059" s="1"/>
  <c r="AP924" i="7059"/>
  <c r="AQ924" i="7059" s="1"/>
  <c r="AN928" i="7059"/>
  <c r="AG942" i="7059"/>
  <c r="AH942" i="7059" s="1"/>
  <c r="U960" i="7059"/>
  <c r="AL932" i="7059"/>
  <c r="AM932" i="7059" s="1"/>
  <c r="AO928" i="7059" l="1"/>
  <c r="AP926" i="7059" s="1"/>
  <c r="P352" i="7049"/>
  <c r="AA950" i="7059"/>
  <c r="AC949" i="7059" s="1"/>
  <c r="AD949" i="7059" s="1"/>
  <c r="AE947" i="7059" s="1"/>
  <c r="AF947" i="7059" s="1"/>
  <c r="AR923" i="7059"/>
  <c r="AS923" i="7059" s="1"/>
  <c r="AP925" i="7059"/>
  <c r="AQ925" i="7059" s="1"/>
  <c r="Z1208" i="7059"/>
  <c r="AL933" i="7059"/>
  <c r="AM933" i="7059" s="1"/>
  <c r="AN930" i="7059" s="1"/>
  <c r="AI938" i="7059"/>
  <c r="AJ938" i="7059" s="1"/>
  <c r="AN929" i="7059"/>
  <c r="AO929" i="7059" s="1"/>
  <c r="AP927" i="7059" s="1"/>
  <c r="V960" i="7059"/>
  <c r="AH943" i="7059"/>
  <c r="AQ927" i="7059" l="1"/>
  <c r="Y951" i="7059"/>
  <c r="AT951" i="7059" s="1"/>
  <c r="AO930" i="7059"/>
  <c r="AP928" i="7059" s="1"/>
  <c r="AQ928" i="7059" s="1"/>
  <c r="AQ926" i="7059"/>
  <c r="U961" i="7059"/>
  <c r="V961" i="7059" s="1"/>
  <c r="AI939" i="7059"/>
  <c r="AJ939" i="7059" s="1"/>
  <c r="AL934" i="7059"/>
  <c r="AM934" i="7059" s="1"/>
  <c r="AB920" i="7055"/>
  <c r="AC921" i="7055" s="1"/>
  <c r="O325" i="7049"/>
  <c r="AU923" i="7059"/>
  <c r="Q325" i="7049" s="1"/>
  <c r="AG944" i="7059"/>
  <c r="AH944" i="7059" s="1"/>
  <c r="Z1209" i="7059"/>
  <c r="AR924" i="7059"/>
  <c r="AS924" i="7059" s="1"/>
  <c r="AR926" i="7059" l="1"/>
  <c r="AS926" i="7059" s="1"/>
  <c r="O328" i="7049" s="1"/>
  <c r="P353" i="7049"/>
  <c r="AA951" i="7059"/>
  <c r="Y952" i="7059"/>
  <c r="AT952" i="7059" s="1"/>
  <c r="U962" i="7059"/>
  <c r="V962" i="7059" s="1"/>
  <c r="AR925" i="7059"/>
  <c r="AS925" i="7059" s="1"/>
  <c r="O327" i="7049" s="1"/>
  <c r="AI940" i="7059"/>
  <c r="AJ940" i="7059" s="1"/>
  <c r="AU926" i="7059"/>
  <c r="Q328" i="7049" s="1"/>
  <c r="AL935" i="7059"/>
  <c r="AM935" i="7059" s="1"/>
  <c r="AN931" i="7059"/>
  <c r="AO931" i="7059" s="1"/>
  <c r="O326" i="7049"/>
  <c r="AB921" i="7055"/>
  <c r="AC922" i="7055" s="1"/>
  <c r="AU924" i="7059"/>
  <c r="Q326" i="7049" s="1"/>
  <c r="Z1210" i="7059"/>
  <c r="AU925" i="7059"/>
  <c r="Q327" i="7049" s="1"/>
  <c r="AR927" i="7059"/>
  <c r="AS927" i="7059" s="1"/>
  <c r="AB922" i="7055" l="1"/>
  <c r="AC923" i="7055" s="1"/>
  <c r="AB923" i="7055"/>
  <c r="AC950" i="7059"/>
  <c r="AD950" i="7059" s="1"/>
  <c r="AE948" i="7059" s="1"/>
  <c r="AF948" i="7059" s="1"/>
  <c r="AG945" i="7059" s="1"/>
  <c r="AH945" i="7059" s="1"/>
  <c r="AI941" i="7059" s="1"/>
  <c r="AJ941" i="7059" s="1"/>
  <c r="P354" i="7049"/>
  <c r="AA952" i="7059"/>
  <c r="Y953" i="7059"/>
  <c r="AT953" i="7059" s="1"/>
  <c r="U963" i="7059"/>
  <c r="V963" i="7059" s="1"/>
  <c r="Y954" i="7059" s="1"/>
  <c r="AT954" i="7059" s="1"/>
  <c r="AP929" i="7059"/>
  <c r="AQ929" i="7059" s="1"/>
  <c r="AL936" i="7059"/>
  <c r="AM936" i="7059" s="1"/>
  <c r="O329" i="7049"/>
  <c r="AB924" i="7055"/>
  <c r="AU927" i="7059"/>
  <c r="Q329" i="7049" s="1"/>
  <c r="Z1211" i="7059"/>
  <c r="AN932" i="7059"/>
  <c r="AO932" i="7059" s="1"/>
  <c r="AC924" i="7055" l="1"/>
  <c r="P356" i="7049"/>
  <c r="AC951" i="7059"/>
  <c r="AD951" i="7059" s="1"/>
  <c r="P355" i="7049"/>
  <c r="AA953" i="7059"/>
  <c r="AA954" i="7059" s="1"/>
  <c r="AC953" i="7059" s="1"/>
  <c r="AD953" i="7059" s="1"/>
  <c r="U964" i="7059"/>
  <c r="V964" i="7059" s="1"/>
  <c r="AC925" i="7055"/>
  <c r="AP930" i="7059"/>
  <c r="AQ930" i="7059" s="1"/>
  <c r="AR929" i="7059" s="1"/>
  <c r="AS929" i="7059" s="1"/>
  <c r="Z1212" i="7059"/>
  <c r="AN933" i="7059"/>
  <c r="AO933" i="7059" s="1"/>
  <c r="AR928" i="7059"/>
  <c r="AS928" i="7059" s="1"/>
  <c r="AL937" i="7059"/>
  <c r="AM937" i="7059" s="1"/>
  <c r="Y955" i="7059" l="1"/>
  <c r="AT955" i="7059" s="1"/>
  <c r="AC952" i="7059"/>
  <c r="AD952" i="7059" s="1"/>
  <c r="AE951" i="7059" s="1"/>
  <c r="AE949" i="7059"/>
  <c r="AF949" i="7059" s="1"/>
  <c r="AG946" i="7059" s="1"/>
  <c r="AH946" i="7059" s="1"/>
  <c r="AI942" i="7059" s="1"/>
  <c r="AJ942" i="7059" s="1"/>
  <c r="AL938" i="7059" s="1"/>
  <c r="AM938" i="7059" s="1"/>
  <c r="U965" i="7059"/>
  <c r="V965" i="7059" s="1"/>
  <c r="AP931" i="7059"/>
  <c r="AQ931" i="7059" s="1"/>
  <c r="AR930" i="7059" s="1"/>
  <c r="AS930" i="7059" s="1"/>
  <c r="AN934" i="7059"/>
  <c r="AO934" i="7059" s="1"/>
  <c r="AB925" i="7055"/>
  <c r="AC926" i="7055" s="1"/>
  <c r="O330" i="7049"/>
  <c r="AU928" i="7059"/>
  <c r="Q330" i="7049" s="1"/>
  <c r="AB926" i="7055"/>
  <c r="O331" i="7049"/>
  <c r="AU929" i="7059"/>
  <c r="Q331" i="7049" s="1"/>
  <c r="Z1213" i="7059"/>
  <c r="P357" i="7049" l="1"/>
  <c r="AA955" i="7059"/>
  <c r="AC954" i="7059" s="1"/>
  <c r="AD954" i="7059" s="1"/>
  <c r="AE952" i="7059" s="1"/>
  <c r="AF952" i="7059" s="1"/>
  <c r="Y956" i="7059"/>
  <c r="AT956" i="7059" s="1"/>
  <c r="AE950" i="7059"/>
  <c r="AF950" i="7059" s="1"/>
  <c r="AC927" i="7055"/>
  <c r="AB927" i="7055"/>
  <c r="O332" i="7049"/>
  <c r="AU930" i="7059"/>
  <c r="Q332" i="7049" s="1"/>
  <c r="U966" i="7059"/>
  <c r="AN935" i="7059"/>
  <c r="AO935" i="7059" s="1"/>
  <c r="AP932" i="7059"/>
  <c r="AQ932" i="7059" s="1"/>
  <c r="Z1214" i="7059"/>
  <c r="AF951" i="7059" l="1"/>
  <c r="AG948" i="7059" s="1"/>
  <c r="AG947" i="7059"/>
  <c r="AH947" i="7059" s="1"/>
  <c r="AI943" i="7059" s="1"/>
  <c r="AJ943" i="7059" s="1"/>
  <c r="AL939" i="7059" s="1"/>
  <c r="AM939" i="7059" s="1"/>
  <c r="AN936" i="7059" s="1"/>
  <c r="AO936" i="7059" s="1"/>
  <c r="P358" i="7049"/>
  <c r="AA956" i="7059"/>
  <c r="AC955" i="7059" s="1"/>
  <c r="AD955" i="7059" s="1"/>
  <c r="AE953" i="7059" s="1"/>
  <c r="AF953" i="7059" s="1"/>
  <c r="AC928" i="7055"/>
  <c r="AP933" i="7059"/>
  <c r="AQ933" i="7059" s="1"/>
  <c r="V966" i="7059"/>
  <c r="AR931" i="7059"/>
  <c r="AS931" i="7059" s="1"/>
  <c r="Z1215" i="7059"/>
  <c r="AG950" i="7059" l="1"/>
  <c r="AG949" i="7059"/>
  <c r="AH949" i="7059" s="1"/>
  <c r="Y957" i="7059"/>
  <c r="AT957" i="7059" s="1"/>
  <c r="AH948" i="7059"/>
  <c r="AI944" i="7059" s="1"/>
  <c r="AJ944" i="7059" s="1"/>
  <c r="AL940" i="7059" s="1"/>
  <c r="AM940" i="7059" s="1"/>
  <c r="AN937" i="7059" s="1"/>
  <c r="AO937" i="7059" s="1"/>
  <c r="U967" i="7059"/>
  <c r="V967" i="7059" s="1"/>
  <c r="Y958" i="7059" s="1"/>
  <c r="AT958" i="7059" s="1"/>
  <c r="AB928" i="7055"/>
  <c r="AC929" i="7055" s="1"/>
  <c r="O333" i="7049"/>
  <c r="AU931" i="7059"/>
  <c r="Q333" i="7049" s="1"/>
  <c r="Z1216" i="7059"/>
  <c r="AP934" i="7059"/>
  <c r="AQ934" i="7059" s="1"/>
  <c r="AR932" i="7059"/>
  <c r="AS932" i="7059" s="1"/>
  <c r="AI945" i="7059" l="1"/>
  <c r="AJ945" i="7059" s="1"/>
  <c r="AL941" i="7059" s="1"/>
  <c r="AM941" i="7059" s="1"/>
  <c r="AN938" i="7059" s="1"/>
  <c r="AO938" i="7059" s="1"/>
  <c r="AH950" i="7059"/>
  <c r="P360" i="7049"/>
  <c r="P359" i="7049"/>
  <c r="AA957" i="7059"/>
  <c r="AC956" i="7059" s="1"/>
  <c r="AD956" i="7059" s="1"/>
  <c r="AE954" i="7059" s="1"/>
  <c r="AF954" i="7059" s="1"/>
  <c r="AG951" i="7059" s="1"/>
  <c r="AH951" i="7059" s="1"/>
  <c r="AI947" i="7059" s="1"/>
  <c r="AJ947" i="7059" s="1"/>
  <c r="AI946" i="7059"/>
  <c r="U968" i="7059"/>
  <c r="V968" i="7059" s="1"/>
  <c r="AP935" i="7059"/>
  <c r="AQ935" i="7059" s="1"/>
  <c r="AR934" i="7059" s="1"/>
  <c r="AS934" i="7059" s="1"/>
  <c r="AB929" i="7055"/>
  <c r="AC930" i="7055" s="1"/>
  <c r="O334" i="7049"/>
  <c r="AU932" i="7059"/>
  <c r="Q334" i="7049" s="1"/>
  <c r="Z1217" i="7059"/>
  <c r="AR933" i="7059"/>
  <c r="AS933" i="7059" s="1"/>
  <c r="AJ946" i="7059" l="1"/>
  <c r="AL942" i="7059" s="1"/>
  <c r="AM942" i="7059" s="1"/>
  <c r="AN939" i="7059" s="1"/>
  <c r="AO939" i="7059" s="1"/>
  <c r="Y959" i="7059"/>
  <c r="AT959" i="7059" s="1"/>
  <c r="AA958" i="7059"/>
  <c r="AP936" i="7059"/>
  <c r="AQ936" i="7059" s="1"/>
  <c r="AR935" i="7059" s="1"/>
  <c r="AS935" i="7059" s="1"/>
  <c r="O335" i="7049"/>
  <c r="AB930" i="7055"/>
  <c r="AC931" i="7055" s="1"/>
  <c r="AU933" i="7059"/>
  <c r="Q335" i="7049" s="1"/>
  <c r="O336" i="7049"/>
  <c r="AB931" i="7055"/>
  <c r="AU934" i="7059"/>
  <c r="Q336" i="7049" s="1"/>
  <c r="AL943" i="7059"/>
  <c r="U969" i="7059"/>
  <c r="Z1218" i="7059"/>
  <c r="AM943" i="7059" l="1"/>
  <c r="AN940" i="7059" s="1"/>
  <c r="AO940" i="7059" s="1"/>
  <c r="AC957" i="7059"/>
  <c r="AD957" i="7059" s="1"/>
  <c r="P361" i="7049"/>
  <c r="AA959" i="7059"/>
  <c r="AC958" i="7059" s="1"/>
  <c r="AD958" i="7059" s="1"/>
  <c r="AC932" i="7055"/>
  <c r="V969" i="7059"/>
  <c r="AB932" i="7055"/>
  <c r="O337" i="7049"/>
  <c r="AU935" i="7059"/>
  <c r="Q337" i="7049" s="1"/>
  <c r="AP937" i="7059"/>
  <c r="AQ937" i="7059" s="1"/>
  <c r="Z1219" i="7059"/>
  <c r="AE956" i="7059" l="1"/>
  <c r="Y960" i="7059"/>
  <c r="AT960" i="7059" s="1"/>
  <c r="AE955" i="7059"/>
  <c r="AF955" i="7059" s="1"/>
  <c r="AG952" i="7059" s="1"/>
  <c r="AH952" i="7059" s="1"/>
  <c r="AI948" i="7059" s="1"/>
  <c r="AJ948" i="7059" s="1"/>
  <c r="AL944" i="7059" s="1"/>
  <c r="AM944" i="7059" s="1"/>
  <c r="AN941" i="7059" s="1"/>
  <c r="AO941" i="7059" s="1"/>
  <c r="AC933" i="7055"/>
  <c r="Z1220" i="7059"/>
  <c r="AP938" i="7059"/>
  <c r="AQ938" i="7059" s="1"/>
  <c r="AR937" i="7059" s="1"/>
  <c r="AS937" i="7059" s="1"/>
  <c r="U970" i="7059"/>
  <c r="AR936" i="7059"/>
  <c r="AS936" i="7059" s="1"/>
  <c r="P362" i="7049" l="1"/>
  <c r="AA960" i="7059"/>
  <c r="AC959" i="7059" s="1"/>
  <c r="AD959" i="7059" s="1"/>
  <c r="AF956" i="7059"/>
  <c r="AG953" i="7059" s="1"/>
  <c r="AH953" i="7059" s="1"/>
  <c r="AI949" i="7059" s="1"/>
  <c r="AJ949" i="7059" s="1"/>
  <c r="AL945" i="7059" s="1"/>
  <c r="AM945" i="7059" s="1"/>
  <c r="AN942" i="7059" s="1"/>
  <c r="AO942" i="7059" s="1"/>
  <c r="O339" i="7049"/>
  <c r="AB934" i="7055"/>
  <c r="AU937" i="7059"/>
  <c r="Q339" i="7049" s="1"/>
  <c r="AB933" i="7055"/>
  <c r="AC934" i="7055" s="1"/>
  <c r="O338" i="7049"/>
  <c r="AU936" i="7059"/>
  <c r="Q338" i="7049" s="1"/>
  <c r="V970" i="7059"/>
  <c r="AP939" i="7059"/>
  <c r="AQ939" i="7059" s="1"/>
  <c r="Z1221" i="7059"/>
  <c r="AE957" i="7059" l="1"/>
  <c r="AF957" i="7059" s="1"/>
  <c r="AG954" i="7059" s="1"/>
  <c r="AH954" i="7059" s="1"/>
  <c r="AI950" i="7059" s="1"/>
  <c r="AJ950" i="7059" s="1"/>
  <c r="AL946" i="7059" s="1"/>
  <c r="AM946" i="7059" s="1"/>
  <c r="AN943" i="7059" s="1"/>
  <c r="AO943" i="7059" s="1"/>
  <c r="Y961" i="7059"/>
  <c r="AT961" i="7059" s="1"/>
  <c r="Z1222" i="7059"/>
  <c r="AR938" i="7059"/>
  <c r="AS938" i="7059" s="1"/>
  <c r="AC935" i="7055"/>
  <c r="U971" i="7059"/>
  <c r="AP940" i="7059"/>
  <c r="AQ940" i="7059" s="1"/>
  <c r="AR939" i="7059" s="1"/>
  <c r="AS939" i="7059" s="1"/>
  <c r="P363" i="7049" l="1"/>
  <c r="AA961" i="7059"/>
  <c r="AC960" i="7059" s="1"/>
  <c r="AD960" i="7059" s="1"/>
  <c r="O341" i="7049"/>
  <c r="AB936" i="7055"/>
  <c r="AU939" i="7059"/>
  <c r="Q341" i="7049" s="1"/>
  <c r="Z1223" i="7059"/>
  <c r="V971" i="7059"/>
  <c r="AP941" i="7059"/>
  <c r="AQ941" i="7059" s="1"/>
  <c r="AR940" i="7059" s="1"/>
  <c r="AS940" i="7059" s="1"/>
  <c r="O340" i="7049"/>
  <c r="AB935" i="7055"/>
  <c r="AC936" i="7055" s="1"/>
  <c r="AU938" i="7059"/>
  <c r="Q340" i="7049" s="1"/>
  <c r="Y962" i="7059" l="1"/>
  <c r="AT962" i="7059" s="1"/>
  <c r="AE958" i="7059"/>
  <c r="AF958" i="7059" s="1"/>
  <c r="AG955" i="7059" s="1"/>
  <c r="AH955" i="7059" s="1"/>
  <c r="AI951" i="7059" s="1"/>
  <c r="AJ951" i="7059" s="1"/>
  <c r="AL947" i="7059" s="1"/>
  <c r="AM947" i="7059" s="1"/>
  <c r="AN944" i="7059" s="1"/>
  <c r="AO944" i="7059" s="1"/>
  <c r="AP942" i="7059" s="1"/>
  <c r="AQ942" i="7059" s="1"/>
  <c r="AB937" i="7055"/>
  <c r="O342" i="7049"/>
  <c r="AU940" i="7059"/>
  <c r="Q342" i="7049" s="1"/>
  <c r="Z1224" i="7059"/>
  <c r="AC937" i="7055"/>
  <c r="U972" i="7059"/>
  <c r="P364" i="7049" l="1"/>
  <c r="AA962" i="7059"/>
  <c r="AC961" i="7059" s="1"/>
  <c r="AD961" i="7059" s="1"/>
  <c r="Z1225" i="7059"/>
  <c r="V972" i="7059"/>
  <c r="U973" i="7059" s="1"/>
  <c r="AC938" i="7055"/>
  <c r="AR941" i="7059"/>
  <c r="AS941" i="7059" s="1"/>
  <c r="AE959" i="7059" l="1"/>
  <c r="AF959" i="7059" s="1"/>
  <c r="Y963" i="7059"/>
  <c r="AT963" i="7059" s="1"/>
  <c r="V973" i="7059"/>
  <c r="AB938" i="7055"/>
  <c r="AC939" i="7055" s="1"/>
  <c r="O343" i="7049"/>
  <c r="AU941" i="7059"/>
  <c r="Q343" i="7049" s="1"/>
  <c r="Z1226" i="7059"/>
  <c r="Y964" i="7059" l="1"/>
  <c r="AT964" i="7059" s="1"/>
  <c r="P365" i="7049"/>
  <c r="AA963" i="7059"/>
  <c r="AC962" i="7059" s="1"/>
  <c r="AD962" i="7059" s="1"/>
  <c r="AG956" i="7059"/>
  <c r="AH956" i="7059" s="1"/>
  <c r="U974" i="7059"/>
  <c r="V974" i="7059" s="1"/>
  <c r="Z1227" i="7059"/>
  <c r="Y965" i="7059" l="1"/>
  <c r="AT965" i="7059" s="1"/>
  <c r="AI952" i="7059"/>
  <c r="AJ952" i="7059" s="1"/>
  <c r="P366" i="7049"/>
  <c r="AA964" i="7059"/>
  <c r="AC963" i="7059" s="1"/>
  <c r="AD963" i="7059" s="1"/>
  <c r="AE960" i="7059"/>
  <c r="AF960" i="7059" s="1"/>
  <c r="U975" i="7059"/>
  <c r="V975" i="7059" s="1"/>
  <c r="Z1228" i="7059"/>
  <c r="P367" i="7049" l="1"/>
  <c r="AA965" i="7059"/>
  <c r="AC964" i="7059" s="1"/>
  <c r="AD964" i="7059" s="1"/>
  <c r="AG957" i="7059"/>
  <c r="AH957" i="7059" s="1"/>
  <c r="Y966" i="7059"/>
  <c r="AT966" i="7059" s="1"/>
  <c r="AL948" i="7059"/>
  <c r="AM948" i="7059" s="1"/>
  <c r="AE961" i="7059"/>
  <c r="AF961" i="7059" s="1"/>
  <c r="Z1229" i="7059"/>
  <c r="U976" i="7059"/>
  <c r="AN945" i="7059" l="1"/>
  <c r="AO945" i="7059" s="1"/>
  <c r="AE962" i="7059"/>
  <c r="AF962" i="7059" s="1"/>
  <c r="AI953" i="7059"/>
  <c r="AJ953" i="7059" s="1"/>
  <c r="AG958" i="7059"/>
  <c r="AH958" i="7059" s="1"/>
  <c r="P368" i="7049"/>
  <c r="AA966" i="7059"/>
  <c r="AC965" i="7059" s="1"/>
  <c r="AD965" i="7059" s="1"/>
  <c r="V976" i="7059"/>
  <c r="Z1230" i="7059"/>
  <c r="AE963" i="7059" l="1"/>
  <c r="AF963" i="7059" s="1"/>
  <c r="AG959" i="7059"/>
  <c r="AH959" i="7059" s="1"/>
  <c r="Y967" i="7059"/>
  <c r="AT967" i="7059" s="1"/>
  <c r="AI954" i="7059"/>
  <c r="AJ954" i="7059" s="1"/>
  <c r="AL949" i="7059"/>
  <c r="AM949" i="7059" s="1"/>
  <c r="AP943" i="7059"/>
  <c r="AQ943" i="7059" s="1"/>
  <c r="U977" i="7059"/>
  <c r="V977" i="7059" s="1"/>
  <c r="Z1231" i="7059"/>
  <c r="AR942" i="7059" l="1"/>
  <c r="AS942" i="7059" s="1"/>
  <c r="P369" i="7049"/>
  <c r="AA967" i="7059"/>
  <c r="AC966" i="7059" s="1"/>
  <c r="AD966" i="7059" s="1"/>
  <c r="AL950" i="7059"/>
  <c r="AM950" i="7059" s="1"/>
  <c r="AN946" i="7059"/>
  <c r="AO946" i="7059" s="1"/>
  <c r="AI955" i="7059"/>
  <c r="AJ955" i="7059" s="1"/>
  <c r="Y968" i="7059"/>
  <c r="AT968" i="7059" s="1"/>
  <c r="AG960" i="7059"/>
  <c r="AH960" i="7059" s="1"/>
  <c r="Z1232" i="7059"/>
  <c r="U978" i="7059"/>
  <c r="AN947" i="7059" l="1"/>
  <c r="AO947" i="7059" s="1"/>
  <c r="AL951" i="7059"/>
  <c r="AM951" i="7059" s="1"/>
  <c r="AP944" i="7059"/>
  <c r="AQ944" i="7059" s="1"/>
  <c r="AR943" i="7059" s="1"/>
  <c r="AS943" i="7059" s="1"/>
  <c r="P370" i="7049"/>
  <c r="AA968" i="7059"/>
  <c r="AC967" i="7059" s="1"/>
  <c r="AD967" i="7059" s="1"/>
  <c r="O344" i="7049"/>
  <c r="AB939" i="7055"/>
  <c r="AC940" i="7055" s="1"/>
  <c r="AU942" i="7059"/>
  <c r="Q344" i="7049" s="1"/>
  <c r="AI956" i="7059"/>
  <c r="AJ956" i="7059" s="1"/>
  <c r="AE964" i="7059"/>
  <c r="AF964" i="7059" s="1"/>
  <c r="Z1233" i="7059"/>
  <c r="V978" i="7059"/>
  <c r="AE965" i="7059" l="1"/>
  <c r="AF965" i="7059" s="1"/>
  <c r="AG961" i="7059"/>
  <c r="AH961" i="7059" s="1"/>
  <c r="AL952" i="7059"/>
  <c r="AM952" i="7059" s="1"/>
  <c r="AN948" i="7059"/>
  <c r="AO948" i="7059" s="1"/>
  <c r="Y969" i="7059"/>
  <c r="AT969" i="7059" s="1"/>
  <c r="O345" i="7049"/>
  <c r="AB940" i="7055"/>
  <c r="AC941" i="7055" s="1"/>
  <c r="AU943" i="7059"/>
  <c r="Q345" i="7049" s="1"/>
  <c r="AP945" i="7059"/>
  <c r="AQ945" i="7059" s="1"/>
  <c r="U979" i="7059"/>
  <c r="V979" i="7059" s="1"/>
  <c r="Z1234" i="7059"/>
  <c r="Y970" i="7059" l="1"/>
  <c r="AT970" i="7059" s="1"/>
  <c r="AP946" i="7059"/>
  <c r="AQ946" i="7059" s="1"/>
  <c r="AR945" i="7059" s="1"/>
  <c r="AS945" i="7059" s="1"/>
  <c r="AR944" i="7059"/>
  <c r="AS944" i="7059" s="1"/>
  <c r="AN949" i="7059"/>
  <c r="AO949" i="7059" s="1"/>
  <c r="P371" i="7049"/>
  <c r="AA969" i="7059"/>
  <c r="AC968" i="7059" s="1"/>
  <c r="AD968" i="7059" s="1"/>
  <c r="AI957" i="7059"/>
  <c r="AJ957" i="7059" s="1"/>
  <c r="AG962" i="7059"/>
  <c r="AH962" i="7059" s="1"/>
  <c r="Z1235" i="7059"/>
  <c r="U980" i="7059"/>
  <c r="AE966" i="7059" l="1"/>
  <c r="AF966" i="7059" s="1"/>
  <c r="O347" i="7049"/>
  <c r="AB942" i="7055"/>
  <c r="AU945" i="7059"/>
  <c r="Q347" i="7049" s="1"/>
  <c r="AL953" i="7059"/>
  <c r="AM953" i="7059" s="1"/>
  <c r="AP947" i="7059"/>
  <c r="AQ947" i="7059" s="1"/>
  <c r="AR946" i="7059" s="1"/>
  <c r="AS946" i="7059" s="1"/>
  <c r="O346" i="7049"/>
  <c r="AB941" i="7055"/>
  <c r="AC942" i="7055" s="1"/>
  <c r="AU944" i="7059"/>
  <c r="Q346" i="7049" s="1"/>
  <c r="P372" i="7049"/>
  <c r="AA970" i="7059"/>
  <c r="AC969" i="7059" s="1"/>
  <c r="AD969" i="7059" s="1"/>
  <c r="AI958" i="7059"/>
  <c r="AJ958" i="7059" s="1"/>
  <c r="V980" i="7059"/>
  <c r="Z1236" i="7059"/>
  <c r="AE967" i="7059" l="1"/>
  <c r="AF967" i="7059" s="1"/>
  <c r="AN950" i="7059"/>
  <c r="AO950" i="7059" s="1"/>
  <c r="AL954" i="7059"/>
  <c r="AM954" i="7059" s="1"/>
  <c r="AU946" i="7059"/>
  <c r="Q348" i="7049" s="1"/>
  <c r="AB943" i="7055"/>
  <c r="O348" i="7049"/>
  <c r="AG963" i="7059"/>
  <c r="AH963" i="7059" s="1"/>
  <c r="Y971" i="7059"/>
  <c r="AT971" i="7059" s="1"/>
  <c r="AC943" i="7055"/>
  <c r="U981" i="7059"/>
  <c r="V981" i="7059" s="1"/>
  <c r="Z1237" i="7059"/>
  <c r="Y972" i="7059" l="1"/>
  <c r="AT972" i="7059" s="1"/>
  <c r="AN951" i="7059"/>
  <c r="AO951" i="7059" s="1"/>
  <c r="AC944" i="7055"/>
  <c r="P373" i="7049"/>
  <c r="AA971" i="7059"/>
  <c r="AI959" i="7059"/>
  <c r="AJ959" i="7059" s="1"/>
  <c r="AP948" i="7059"/>
  <c r="AQ948" i="7059" s="1"/>
  <c r="AG964" i="7059"/>
  <c r="AH964" i="7059" s="1"/>
  <c r="U982" i="7059"/>
  <c r="Z1238" i="7059"/>
  <c r="AL955" i="7059" l="1"/>
  <c r="AM955" i="7059" s="1"/>
  <c r="P374" i="7049"/>
  <c r="AR947" i="7059"/>
  <c r="AS947" i="7059" s="1"/>
  <c r="AA972" i="7059"/>
  <c r="AC971" i="7059" s="1"/>
  <c r="AD971" i="7059" s="1"/>
  <c r="AC970" i="7059"/>
  <c r="AD970" i="7059" s="1"/>
  <c r="AE968" i="7059" s="1"/>
  <c r="AF968" i="7059" s="1"/>
  <c r="AP949" i="7059"/>
  <c r="AQ949" i="7059" s="1"/>
  <c r="AR948" i="7059" s="1"/>
  <c r="AS948" i="7059" s="1"/>
  <c r="AI960" i="7059"/>
  <c r="AJ960" i="7059" s="1"/>
  <c r="Z1239" i="7059"/>
  <c r="V982" i="7059"/>
  <c r="AU948" i="7059" l="1"/>
  <c r="Q350" i="7049" s="1"/>
  <c r="AB945" i="7055"/>
  <c r="O350" i="7049"/>
  <c r="AB944" i="7055"/>
  <c r="AC945" i="7055" s="1"/>
  <c r="O349" i="7049"/>
  <c r="AU947" i="7059"/>
  <c r="Q349" i="7049" s="1"/>
  <c r="AG965" i="7059"/>
  <c r="AH965" i="7059" s="1"/>
  <c r="AE969" i="7059"/>
  <c r="AF969" i="7059" s="1"/>
  <c r="AN952" i="7059"/>
  <c r="AO952" i="7059" s="1"/>
  <c r="AL956" i="7059"/>
  <c r="AM956" i="7059" s="1"/>
  <c r="Y973" i="7059"/>
  <c r="AT973" i="7059" s="1"/>
  <c r="U983" i="7059"/>
  <c r="V983" i="7059" s="1"/>
  <c r="Z1240" i="7059"/>
  <c r="AI961" i="7059" l="1"/>
  <c r="AJ961" i="7059" s="1"/>
  <c r="P375" i="7049"/>
  <c r="AA973" i="7059"/>
  <c r="AC972" i="7059" s="1"/>
  <c r="AD972" i="7059" s="1"/>
  <c r="AN953" i="7059"/>
  <c r="AO953" i="7059" s="1"/>
  <c r="AC946" i="7055"/>
  <c r="Y974" i="7059"/>
  <c r="AT974" i="7059" s="1"/>
  <c r="AP950" i="7059"/>
  <c r="AQ950" i="7059" s="1"/>
  <c r="AG966" i="7059"/>
  <c r="AH966" i="7059" s="1"/>
  <c r="U984" i="7059"/>
  <c r="V984" i="7059" s="1"/>
  <c r="Z1241" i="7059"/>
  <c r="AR949" i="7059" l="1"/>
  <c r="AS949" i="7059" s="1"/>
  <c r="AL957" i="7059"/>
  <c r="AM957" i="7059" s="1"/>
  <c r="AN954" i="7059" s="1"/>
  <c r="AO954" i="7059" s="1"/>
  <c r="Y975" i="7059"/>
  <c r="AT975" i="7059" s="1"/>
  <c r="AI962" i="7059"/>
  <c r="AJ962" i="7059" s="1"/>
  <c r="P376" i="7049"/>
  <c r="AA974" i="7059"/>
  <c r="AC973" i="7059" s="1"/>
  <c r="AD973" i="7059" s="1"/>
  <c r="AP951" i="7059"/>
  <c r="AQ951" i="7059" s="1"/>
  <c r="AR950" i="7059" s="1"/>
  <c r="AS950" i="7059" s="1"/>
  <c r="AE970" i="7059"/>
  <c r="AF970" i="7059" s="1"/>
  <c r="Z1242" i="7059"/>
  <c r="U985" i="7059"/>
  <c r="O352" i="7049" l="1"/>
  <c r="AB947" i="7055"/>
  <c r="AU950" i="7059"/>
  <c r="Q352" i="7049" s="1"/>
  <c r="P377" i="7049"/>
  <c r="AA975" i="7059"/>
  <c r="AC974" i="7059" s="1"/>
  <c r="AD974" i="7059" s="1"/>
  <c r="AP952" i="7059"/>
  <c r="AQ952" i="7059" s="1"/>
  <c r="AL958" i="7059"/>
  <c r="AM958" i="7059" s="1"/>
  <c r="AG967" i="7059"/>
  <c r="AH967" i="7059" s="1"/>
  <c r="AE971" i="7059"/>
  <c r="AF971" i="7059" s="1"/>
  <c r="AB946" i="7055"/>
  <c r="AC947" i="7055" s="1"/>
  <c r="O351" i="7049"/>
  <c r="AU949" i="7059"/>
  <c r="Q351" i="7049" s="1"/>
  <c r="V985" i="7059"/>
  <c r="U986" i="7059" s="1"/>
  <c r="Z1243" i="7059"/>
  <c r="AE972" i="7059" l="1"/>
  <c r="AF972" i="7059" s="1"/>
  <c r="AR951" i="7059"/>
  <c r="AS951" i="7059" s="1"/>
  <c r="AN955" i="7059"/>
  <c r="AO955" i="7059" s="1"/>
  <c r="AG968" i="7059"/>
  <c r="AH968" i="7059" s="1"/>
  <c r="Y976" i="7059"/>
  <c r="AT976" i="7059" s="1"/>
  <c r="AI963" i="7059"/>
  <c r="AJ963" i="7059" s="1"/>
  <c r="AC948" i="7055"/>
  <c r="V986" i="7059"/>
  <c r="Z1244" i="7059"/>
  <c r="AI964" i="7059" l="1"/>
  <c r="AJ964" i="7059" s="1"/>
  <c r="Y977" i="7059"/>
  <c r="AT977" i="7059" s="1"/>
  <c r="AB948" i="7055"/>
  <c r="AC949" i="7055" s="1"/>
  <c r="AU951" i="7059"/>
  <c r="Q353" i="7049" s="1"/>
  <c r="O353" i="7049"/>
  <c r="AL959" i="7059"/>
  <c r="AM959" i="7059" s="1"/>
  <c r="P378" i="7049"/>
  <c r="AA976" i="7059"/>
  <c r="AC975" i="7059" s="1"/>
  <c r="AD975" i="7059" s="1"/>
  <c r="AP953" i="7059"/>
  <c r="AQ953" i="7059" s="1"/>
  <c r="AR952" i="7059" s="1"/>
  <c r="AS952" i="7059" s="1"/>
  <c r="AG969" i="7059"/>
  <c r="AH969" i="7059" s="1"/>
  <c r="U987" i="7059"/>
  <c r="V987" i="7059" s="1"/>
  <c r="Z1245" i="7059"/>
  <c r="AE973" i="7059" l="1"/>
  <c r="AF973" i="7059" s="1"/>
  <c r="P379" i="7049"/>
  <c r="AA977" i="7059"/>
  <c r="AC976" i="7059" s="1"/>
  <c r="AD976" i="7059" s="1"/>
  <c r="AU952" i="7059"/>
  <c r="Q354" i="7049" s="1"/>
  <c r="AB949" i="7055"/>
  <c r="AC950" i="7055" s="1"/>
  <c r="O354" i="7049"/>
  <c r="Y978" i="7059"/>
  <c r="AT978" i="7059" s="1"/>
  <c r="AN956" i="7059"/>
  <c r="AO956" i="7059" s="1"/>
  <c r="AP954" i="7059" s="1"/>
  <c r="AQ954" i="7059" s="1"/>
  <c r="AL960" i="7059"/>
  <c r="AM960" i="7059" s="1"/>
  <c r="AI965" i="7059"/>
  <c r="AJ965" i="7059" s="1"/>
  <c r="U988" i="7059"/>
  <c r="Z1246" i="7059"/>
  <c r="AL961" i="7059" l="1"/>
  <c r="AM961" i="7059" s="1"/>
  <c r="AR953" i="7059"/>
  <c r="AS953" i="7059" s="1"/>
  <c r="AN957" i="7059"/>
  <c r="AO957" i="7059" s="1"/>
  <c r="AG970" i="7059"/>
  <c r="AH970" i="7059" s="1"/>
  <c r="P380" i="7049"/>
  <c r="AA978" i="7059"/>
  <c r="AC977" i="7059" s="1"/>
  <c r="AD977" i="7059" s="1"/>
  <c r="AE974" i="7059"/>
  <c r="AF974" i="7059" s="1"/>
  <c r="Z1247" i="7059"/>
  <c r="V988" i="7059"/>
  <c r="AI966" i="7059" l="1"/>
  <c r="AJ966" i="7059" s="1"/>
  <c r="AN958" i="7059"/>
  <c r="AO958" i="7059" s="1"/>
  <c r="AG971" i="7059"/>
  <c r="AH971" i="7059" s="1"/>
  <c r="AP955" i="7059"/>
  <c r="AQ955" i="7059" s="1"/>
  <c r="Y979" i="7059"/>
  <c r="AT979" i="7059" s="1"/>
  <c r="AE975" i="7059"/>
  <c r="AF975" i="7059" s="1"/>
  <c r="AB950" i="7055"/>
  <c r="AC951" i="7055" s="1"/>
  <c r="O355" i="7049"/>
  <c r="AU953" i="7059"/>
  <c r="Q355" i="7049" s="1"/>
  <c r="U989" i="7059"/>
  <c r="Z1248" i="7059"/>
  <c r="AP956" i="7059" l="1"/>
  <c r="AQ956" i="7059" s="1"/>
  <c r="AR955" i="7059" s="1"/>
  <c r="AS955" i="7059" s="1"/>
  <c r="AG972" i="7059"/>
  <c r="AH972" i="7059" s="1"/>
  <c r="AI967" i="7059"/>
  <c r="AJ967" i="7059" s="1"/>
  <c r="AL962" i="7059"/>
  <c r="AM962" i="7059" s="1"/>
  <c r="P381" i="7049"/>
  <c r="AA979" i="7059"/>
  <c r="AC978" i="7059" s="1"/>
  <c r="AD978" i="7059" s="1"/>
  <c r="AR954" i="7059"/>
  <c r="AS954" i="7059" s="1"/>
  <c r="V989" i="7059"/>
  <c r="Z1249" i="7059"/>
  <c r="AI968" i="7059" l="1"/>
  <c r="AJ968" i="7059" s="1"/>
  <c r="AB951" i="7055"/>
  <c r="AC952" i="7055" s="1"/>
  <c r="AU954" i="7059"/>
  <c r="Q356" i="7049" s="1"/>
  <c r="O356" i="7049"/>
  <c r="AL963" i="7059"/>
  <c r="AM963" i="7059" s="1"/>
  <c r="Y980" i="7059"/>
  <c r="AT980" i="7059" s="1"/>
  <c r="AU955" i="7059"/>
  <c r="Q357" i="7049" s="1"/>
  <c r="AB952" i="7055"/>
  <c r="O357" i="7049"/>
  <c r="AE976" i="7059"/>
  <c r="AF976" i="7059" s="1"/>
  <c r="AN959" i="7059"/>
  <c r="AO959" i="7059" s="1"/>
  <c r="Z1250" i="7059"/>
  <c r="U990" i="7059"/>
  <c r="AC953" i="7055" l="1"/>
  <c r="AN960" i="7059"/>
  <c r="AO960" i="7059" s="1"/>
  <c r="AL964" i="7059"/>
  <c r="AM964" i="7059" s="1"/>
  <c r="AG973" i="7059"/>
  <c r="AH973" i="7059" s="1"/>
  <c r="AP957" i="7059"/>
  <c r="AQ957" i="7059" s="1"/>
  <c r="AR956" i="7059" s="1"/>
  <c r="AS956" i="7059" s="1"/>
  <c r="P382" i="7049"/>
  <c r="AA980" i="7059"/>
  <c r="AC979" i="7059" s="1"/>
  <c r="AD979" i="7059" s="1"/>
  <c r="Z1251" i="7059"/>
  <c r="V990" i="7059"/>
  <c r="U991" i="7059" s="1"/>
  <c r="AE977" i="7059" l="1"/>
  <c r="AF977" i="7059" s="1"/>
  <c r="AI969" i="7059"/>
  <c r="AJ969" i="7059" s="1"/>
  <c r="AU956" i="7059"/>
  <c r="Q358" i="7049" s="1"/>
  <c r="O358" i="7049"/>
  <c r="AB953" i="7055"/>
  <c r="AC954" i="7055" s="1"/>
  <c r="AP958" i="7059"/>
  <c r="AQ958" i="7059" s="1"/>
  <c r="Y981" i="7059"/>
  <c r="AT981" i="7059" s="1"/>
  <c r="AN961" i="7059"/>
  <c r="AO961" i="7059" s="1"/>
  <c r="V991" i="7059"/>
  <c r="Z1252" i="7059"/>
  <c r="AP959" i="7059" l="1"/>
  <c r="AQ959" i="7059" s="1"/>
  <c r="AR958" i="7059" s="1"/>
  <c r="AS958" i="7059" s="1"/>
  <c r="AL965" i="7059"/>
  <c r="AM965" i="7059" s="1"/>
  <c r="AA981" i="7059"/>
  <c r="AC980" i="7059" s="1"/>
  <c r="AD980" i="7059" s="1"/>
  <c r="P383" i="7049"/>
  <c r="AR957" i="7059"/>
  <c r="AS957" i="7059" s="1"/>
  <c r="Y982" i="7059"/>
  <c r="AT982" i="7059" s="1"/>
  <c r="AG974" i="7059"/>
  <c r="AH974" i="7059" s="1"/>
  <c r="Z1253" i="7059"/>
  <c r="U992" i="7059"/>
  <c r="AB955" i="7055" l="1"/>
  <c r="AU958" i="7059"/>
  <c r="Q360" i="7049" s="1"/>
  <c r="O360" i="7049"/>
  <c r="AN962" i="7059"/>
  <c r="AO962" i="7059" s="1"/>
  <c r="AI970" i="7059"/>
  <c r="AJ970" i="7059" s="1"/>
  <c r="O359" i="7049"/>
  <c r="AU957" i="7059"/>
  <c r="Q359" i="7049" s="1"/>
  <c r="AB954" i="7055"/>
  <c r="AC955" i="7055" s="1"/>
  <c r="P384" i="7049"/>
  <c r="AA982" i="7059"/>
  <c r="AC981" i="7059" s="1"/>
  <c r="AD981" i="7059" s="1"/>
  <c r="AE978" i="7059"/>
  <c r="AF978" i="7059" s="1"/>
  <c r="Z1254" i="7059"/>
  <c r="V992" i="7059"/>
  <c r="U993" i="7059" l="1"/>
  <c r="V993" i="7059" s="1"/>
  <c r="Y983" i="7059"/>
  <c r="AT983" i="7059" s="1"/>
  <c r="AL966" i="7059"/>
  <c r="AM966" i="7059" s="1"/>
  <c r="AE979" i="7059"/>
  <c r="AF979" i="7059" s="1"/>
  <c r="AG975" i="7059"/>
  <c r="AH975" i="7059" s="1"/>
  <c r="AP960" i="7059"/>
  <c r="AQ960" i="7059" s="1"/>
  <c r="AC956" i="7055"/>
  <c r="Z1255" i="7059"/>
  <c r="Y984" i="7059" l="1"/>
  <c r="AT984" i="7059" s="1"/>
  <c r="U994" i="7059"/>
  <c r="V994" i="7059" s="1"/>
  <c r="AI971" i="7059"/>
  <c r="AJ971" i="7059" s="1"/>
  <c r="AG976" i="7059"/>
  <c r="AH976" i="7059" s="1"/>
  <c r="P385" i="7049"/>
  <c r="AA983" i="7059"/>
  <c r="AC982" i="7059" s="1"/>
  <c r="AD982" i="7059" s="1"/>
  <c r="AN963" i="7059"/>
  <c r="AO963" i="7059" s="1"/>
  <c r="AR959" i="7059"/>
  <c r="AS959" i="7059" s="1"/>
  <c r="Z1256" i="7059"/>
  <c r="AP961" i="7059" l="1"/>
  <c r="AQ961" i="7059" s="1"/>
  <c r="AI972" i="7059"/>
  <c r="AJ972" i="7059" s="1"/>
  <c r="P386" i="7049"/>
  <c r="AA984" i="7059"/>
  <c r="AC983" i="7059" s="1"/>
  <c r="AD983" i="7059" s="1"/>
  <c r="U995" i="7059"/>
  <c r="V995" i="7059" s="1"/>
  <c r="AE980" i="7059"/>
  <c r="AF980" i="7059" s="1"/>
  <c r="AL967" i="7059"/>
  <c r="AM967" i="7059" s="1"/>
  <c r="Y985" i="7059"/>
  <c r="AT985" i="7059" s="1"/>
  <c r="AB956" i="7055"/>
  <c r="AC957" i="7055" s="1"/>
  <c r="O361" i="7049"/>
  <c r="AU959" i="7059"/>
  <c r="Q361" i="7049" s="1"/>
  <c r="Z1257" i="7059"/>
  <c r="AE981" i="7059" l="1"/>
  <c r="AF981" i="7059" s="1"/>
  <c r="AA985" i="7059"/>
  <c r="AC984" i="7059" s="1"/>
  <c r="AD984" i="7059" s="1"/>
  <c r="P387" i="7049"/>
  <c r="AG977" i="7059"/>
  <c r="AH977" i="7059" s="1"/>
  <c r="AN964" i="7059"/>
  <c r="AO964" i="7059" s="1"/>
  <c r="AR960" i="7059"/>
  <c r="AS960" i="7059" s="1"/>
  <c r="Y986" i="7059"/>
  <c r="AT986" i="7059" s="1"/>
  <c r="AL968" i="7059"/>
  <c r="AM968" i="7059" s="1"/>
  <c r="Z1258" i="7059"/>
  <c r="U996" i="7059"/>
  <c r="AE982" i="7059" l="1"/>
  <c r="AF982" i="7059" s="1"/>
  <c r="AP962" i="7059"/>
  <c r="AQ962" i="7059" s="1"/>
  <c r="AI973" i="7059"/>
  <c r="AJ973" i="7059" s="1"/>
  <c r="O362" i="7049"/>
  <c r="AB957" i="7055"/>
  <c r="AC958" i="7055" s="1"/>
  <c r="AU960" i="7059"/>
  <c r="Q362" i="7049" s="1"/>
  <c r="AN965" i="7059"/>
  <c r="AO965" i="7059" s="1"/>
  <c r="AA986" i="7059"/>
  <c r="AC985" i="7059" s="1"/>
  <c r="AD985" i="7059" s="1"/>
  <c r="P388" i="7049"/>
  <c r="AG978" i="7059"/>
  <c r="AH978" i="7059" s="1"/>
  <c r="V996" i="7059"/>
  <c r="Z1259" i="7059"/>
  <c r="AR961" i="7059" l="1"/>
  <c r="AS961" i="7059" s="1"/>
  <c r="AI974" i="7059"/>
  <c r="AJ974" i="7059" s="1"/>
  <c r="AE983" i="7059"/>
  <c r="AF983" i="7059" s="1"/>
  <c r="AL969" i="7059"/>
  <c r="AM969" i="7059" s="1"/>
  <c r="AG979" i="7059"/>
  <c r="AH979" i="7059" s="1"/>
  <c r="U997" i="7059"/>
  <c r="V997" i="7059" s="1"/>
  <c r="Y987" i="7059"/>
  <c r="AT987" i="7059" s="1"/>
  <c r="AP963" i="7059"/>
  <c r="AQ963" i="7059" s="1"/>
  <c r="AR962" i="7059" s="1"/>
  <c r="AS962" i="7059" s="1"/>
  <c r="Z1260" i="7059"/>
  <c r="AU962" i="7059" l="1"/>
  <c r="Q364" i="7049" s="1"/>
  <c r="O364" i="7049"/>
  <c r="AB959" i="7055"/>
  <c r="U998" i="7059"/>
  <c r="V998" i="7059" s="1"/>
  <c r="Y988" i="7059"/>
  <c r="AT988" i="7059" s="1"/>
  <c r="AL970" i="7059"/>
  <c r="AM970" i="7059" s="1"/>
  <c r="AA987" i="7059"/>
  <c r="AC986" i="7059" s="1"/>
  <c r="AD986" i="7059" s="1"/>
  <c r="P389" i="7049"/>
  <c r="AI975" i="7059"/>
  <c r="AJ975" i="7059" s="1"/>
  <c r="AG980" i="7059"/>
  <c r="AH980" i="7059" s="1"/>
  <c r="AU961" i="7059"/>
  <c r="Q363" i="7049" s="1"/>
  <c r="O363" i="7049"/>
  <c r="AB958" i="7055"/>
  <c r="AC959" i="7055" s="1"/>
  <c r="AN966" i="7059"/>
  <c r="AO966" i="7059" s="1"/>
  <c r="Z1261" i="7059"/>
  <c r="U999" i="7059" l="1"/>
  <c r="V999" i="7059" s="1"/>
  <c r="Y990" i="7059" s="1"/>
  <c r="AT990" i="7059" s="1"/>
  <c r="AP964" i="7059"/>
  <c r="AQ964" i="7059" s="1"/>
  <c r="AL971" i="7059"/>
  <c r="AM971" i="7059" s="1"/>
  <c r="Y989" i="7059"/>
  <c r="AT989" i="7059" s="1"/>
  <c r="AI976" i="7059"/>
  <c r="AJ976" i="7059" s="1"/>
  <c r="AE984" i="7059"/>
  <c r="AF984" i="7059" s="1"/>
  <c r="AC960" i="7055"/>
  <c r="AA988" i="7059"/>
  <c r="P390" i="7049"/>
  <c r="AN967" i="7059"/>
  <c r="AO967" i="7059" s="1"/>
  <c r="Z1262" i="7059"/>
  <c r="U1000" i="7059" l="1"/>
  <c r="V1000" i="7059" s="1"/>
  <c r="U1001" i="7059" s="1"/>
  <c r="P392" i="7049"/>
  <c r="AP965" i="7059"/>
  <c r="AQ965" i="7059" s="1"/>
  <c r="AR964" i="7059" s="1"/>
  <c r="AS964" i="7059" s="1"/>
  <c r="AG981" i="7059"/>
  <c r="AH981" i="7059" s="1"/>
  <c r="AR963" i="7059"/>
  <c r="AS963" i="7059" s="1"/>
  <c r="P391" i="7049"/>
  <c r="AA989" i="7059"/>
  <c r="AC988" i="7059" s="1"/>
  <c r="AD988" i="7059" s="1"/>
  <c r="AC987" i="7059"/>
  <c r="AD987" i="7059" s="1"/>
  <c r="AL972" i="7059"/>
  <c r="AM972" i="7059" s="1"/>
  <c r="AN968" i="7059"/>
  <c r="AO968" i="7059" s="1"/>
  <c r="Z1263" i="7059"/>
  <c r="AE986" i="7059" l="1"/>
  <c r="AB961" i="7055"/>
  <c r="O366" i="7049"/>
  <c r="AU964" i="7059"/>
  <c r="Q366" i="7049" s="1"/>
  <c r="AE985" i="7059"/>
  <c r="AF985" i="7059" s="1"/>
  <c r="AU963" i="7059"/>
  <c r="Q365" i="7049" s="1"/>
  <c r="O365" i="7049"/>
  <c r="AB960" i="7055"/>
  <c r="AC961" i="7055" s="1"/>
  <c r="AN969" i="7059"/>
  <c r="AO969" i="7059" s="1"/>
  <c r="AI977" i="7059"/>
  <c r="AJ977" i="7059" s="1"/>
  <c r="AA990" i="7059"/>
  <c r="AP966" i="7059"/>
  <c r="AQ966" i="7059" s="1"/>
  <c r="AR965" i="7059" s="1"/>
  <c r="AS965" i="7059" s="1"/>
  <c r="Y991" i="7059"/>
  <c r="AT991" i="7059" s="1"/>
  <c r="V1001" i="7059"/>
  <c r="Y992" i="7059" s="1"/>
  <c r="Z1264" i="7059"/>
  <c r="U1002" i="7059" l="1"/>
  <c r="V1002" i="7059" s="1"/>
  <c r="U1003" i="7059" s="1"/>
  <c r="O367" i="7049"/>
  <c r="AU965" i="7059"/>
  <c r="Q367" i="7049" s="1"/>
  <c r="AB962" i="7055"/>
  <c r="AL973" i="7059"/>
  <c r="AM973" i="7059" s="1"/>
  <c r="AC962" i="7055"/>
  <c r="AG982" i="7059"/>
  <c r="AH982" i="7059" s="1"/>
  <c r="AI978" i="7059" s="1"/>
  <c r="AJ978" i="7059" s="1"/>
  <c r="AL974" i="7059" s="1"/>
  <c r="AF986" i="7059"/>
  <c r="AG983" i="7059" s="1"/>
  <c r="AP967" i="7059"/>
  <c r="AQ967" i="7059" s="1"/>
  <c r="P393" i="7049"/>
  <c r="AA991" i="7059"/>
  <c r="AC990" i="7059" s="1"/>
  <c r="AD990" i="7059" s="1"/>
  <c r="AC989" i="7059"/>
  <c r="AD989" i="7059" s="1"/>
  <c r="AE987" i="7059" s="1"/>
  <c r="AF987" i="7059" s="1"/>
  <c r="AG984" i="7059" s="1"/>
  <c r="Z1265" i="7059"/>
  <c r="AT992" i="7059"/>
  <c r="AH984" i="7059" l="1"/>
  <c r="AM974" i="7059"/>
  <c r="AH983" i="7059"/>
  <c r="AI979" i="7059" s="1"/>
  <c r="AJ979" i="7059" s="1"/>
  <c r="AL975" i="7059" s="1"/>
  <c r="AM975" i="7059" s="1"/>
  <c r="AE988" i="7059"/>
  <c r="AF988" i="7059" s="1"/>
  <c r="AG985" i="7059" s="1"/>
  <c r="AH985" i="7059" s="1"/>
  <c r="AC963" i="7055"/>
  <c r="AN971" i="7059"/>
  <c r="AR966" i="7059"/>
  <c r="AS966" i="7059" s="1"/>
  <c r="AN970" i="7059"/>
  <c r="AO970" i="7059" s="1"/>
  <c r="V1003" i="7059"/>
  <c r="U1004" i="7059" s="1"/>
  <c r="Y993" i="7059"/>
  <c r="AA992" i="7059"/>
  <c r="P394" i="7049"/>
  <c r="Z1266" i="7059"/>
  <c r="AN972" i="7059" l="1"/>
  <c r="AI981" i="7059"/>
  <c r="AI980" i="7059"/>
  <c r="AP968" i="7059"/>
  <c r="AQ968" i="7059" s="1"/>
  <c r="AB963" i="7055"/>
  <c r="AC964" i="7055" s="1"/>
  <c r="AU966" i="7059"/>
  <c r="Q368" i="7049" s="1"/>
  <c r="O368" i="7049"/>
  <c r="AO971" i="7059"/>
  <c r="AO972" i="7059"/>
  <c r="Z1267" i="7059"/>
  <c r="AC991" i="7059"/>
  <c r="AD991" i="7059" s="1"/>
  <c r="AT993" i="7059"/>
  <c r="V1004" i="7059"/>
  <c r="Y994" i="7059"/>
  <c r="AJ981" i="7059" l="1"/>
  <c r="AP970" i="7059"/>
  <c r="AJ980" i="7059"/>
  <c r="AL976" i="7059" s="1"/>
  <c r="AM976" i="7059" s="1"/>
  <c r="AN973" i="7059" s="1"/>
  <c r="AO973" i="7059" s="1"/>
  <c r="AP971" i="7059" s="1"/>
  <c r="AP969" i="7059"/>
  <c r="AQ969" i="7059" s="1"/>
  <c r="AR968" i="7059" s="1"/>
  <c r="AS968" i="7059" s="1"/>
  <c r="AR967" i="7059"/>
  <c r="AS967" i="7059" s="1"/>
  <c r="AT994" i="7059"/>
  <c r="Y995" i="7059"/>
  <c r="AE989" i="7059"/>
  <c r="AF989" i="7059" s="1"/>
  <c r="P395" i="7049"/>
  <c r="AA993" i="7059"/>
  <c r="Z1268" i="7059"/>
  <c r="U1005" i="7059"/>
  <c r="AQ971" i="7059" l="1"/>
  <c r="AL977" i="7059"/>
  <c r="AM977" i="7059" s="1"/>
  <c r="AN974" i="7059" s="1"/>
  <c r="AO974" i="7059" s="1"/>
  <c r="AP972" i="7059" s="1"/>
  <c r="AQ972" i="7059" s="1"/>
  <c r="AU968" i="7059"/>
  <c r="Q370" i="7049" s="1"/>
  <c r="O370" i="7049"/>
  <c r="AB965" i="7055"/>
  <c r="AB964" i="7055"/>
  <c r="AC965" i="7055" s="1"/>
  <c r="O369" i="7049"/>
  <c r="AU967" i="7059"/>
  <c r="Q369" i="7049" s="1"/>
  <c r="AQ970" i="7059"/>
  <c r="AR970" i="7059" s="1"/>
  <c r="AS970" i="7059" s="1"/>
  <c r="V1005" i="7059"/>
  <c r="U1006" i="7059" s="1"/>
  <c r="AC992" i="7059"/>
  <c r="AD992" i="7059" s="1"/>
  <c r="Z1269" i="7059"/>
  <c r="AG986" i="7059"/>
  <c r="AH986" i="7059" s="1"/>
  <c r="AA994" i="7059"/>
  <c r="P396" i="7049"/>
  <c r="AT995" i="7059"/>
  <c r="AC966" i="7055" l="1"/>
  <c r="O372" i="7049"/>
  <c r="AB967" i="7055"/>
  <c r="AU970" i="7059"/>
  <c r="Q372" i="7049" s="1"/>
  <c r="AR969" i="7059"/>
  <c r="AS969" i="7059" s="1"/>
  <c r="AR971" i="7059"/>
  <c r="AS971" i="7059" s="1"/>
  <c r="AA995" i="7059"/>
  <c r="P397" i="7049"/>
  <c r="AC993" i="7059"/>
  <c r="AD993" i="7059" s="1"/>
  <c r="AE990" i="7059"/>
  <c r="AF990" i="7059" s="1"/>
  <c r="V1006" i="7059"/>
  <c r="Y997" i="7059" s="1"/>
  <c r="AI982" i="7059"/>
  <c r="AJ982" i="7059" s="1"/>
  <c r="Z1270" i="7059"/>
  <c r="Y996" i="7059"/>
  <c r="AB968" i="7055" l="1"/>
  <c r="O373" i="7049"/>
  <c r="AU971" i="7059"/>
  <c r="Q373" i="7049" s="1"/>
  <c r="AB966" i="7055"/>
  <c r="AC967" i="7055" s="1"/>
  <c r="AC968" i="7055" s="1"/>
  <c r="O371" i="7049"/>
  <c r="AU969" i="7059"/>
  <c r="Q371" i="7049" s="1"/>
  <c r="AG987" i="7059"/>
  <c r="AH987" i="7059" s="1"/>
  <c r="AE991" i="7059"/>
  <c r="AF991" i="7059" s="1"/>
  <c r="AL978" i="7059"/>
  <c r="AM978" i="7059" s="1"/>
  <c r="AT996" i="7059"/>
  <c r="AT997" i="7059"/>
  <c r="Z1271" i="7059"/>
  <c r="U1007" i="7059"/>
  <c r="AC994" i="7059"/>
  <c r="AD994" i="7059" s="1"/>
  <c r="AC969" i="7055" l="1"/>
  <c r="V1007" i="7059"/>
  <c r="U1008" i="7059" s="1"/>
  <c r="P399" i="7049"/>
  <c r="AN975" i="7059"/>
  <c r="AO975" i="7059" s="1"/>
  <c r="AG988" i="7059"/>
  <c r="AH988" i="7059" s="1"/>
  <c r="AI983" i="7059"/>
  <c r="AJ983" i="7059" s="1"/>
  <c r="AE992" i="7059"/>
  <c r="AF992" i="7059" s="1"/>
  <c r="Z1272" i="7059"/>
  <c r="P398" i="7049"/>
  <c r="AA996" i="7059"/>
  <c r="AC995" i="7059" l="1"/>
  <c r="AD995" i="7059" s="1"/>
  <c r="AL979" i="7059"/>
  <c r="AM979" i="7059" s="1"/>
  <c r="Z1273" i="7059"/>
  <c r="AP973" i="7059"/>
  <c r="AQ973" i="7059" s="1"/>
  <c r="AG989" i="7059"/>
  <c r="AH989" i="7059" s="1"/>
  <c r="V1008" i="7059"/>
  <c r="U1009" i="7059" s="1"/>
  <c r="AI984" i="7059"/>
  <c r="AJ984" i="7059" s="1"/>
  <c r="AA997" i="7059"/>
  <c r="Y998" i="7059"/>
  <c r="Y999" i="7059"/>
  <c r="AT998" i="7059" l="1"/>
  <c r="AI985" i="7059"/>
  <c r="AJ985" i="7059" s="1"/>
  <c r="AN976" i="7059"/>
  <c r="AO976" i="7059" s="1"/>
  <c r="AL980" i="7059"/>
  <c r="AM980" i="7059" s="1"/>
  <c r="AT999" i="7059"/>
  <c r="V1009" i="7059"/>
  <c r="U1010" i="7059" s="1"/>
  <c r="AR972" i="7059"/>
  <c r="AS972" i="7059" s="1"/>
  <c r="Z1274" i="7059"/>
  <c r="AE993" i="7059"/>
  <c r="AF993" i="7059" s="1"/>
  <c r="AC996" i="7059"/>
  <c r="AD996" i="7059" s="1"/>
  <c r="V1010" i="7059" l="1"/>
  <c r="U1011" i="7059" s="1"/>
  <c r="AN977" i="7059"/>
  <c r="AO977" i="7059" s="1"/>
  <c r="AL981" i="7059"/>
  <c r="AM981" i="7059" s="1"/>
  <c r="AE994" i="7059"/>
  <c r="AF994" i="7059" s="1"/>
  <c r="Z1275" i="7059"/>
  <c r="Y1000" i="7059"/>
  <c r="P401" i="7049"/>
  <c r="AP974" i="7059"/>
  <c r="AQ974" i="7059" s="1"/>
  <c r="AA998" i="7059"/>
  <c r="AA999" i="7059" s="1"/>
  <c r="P400" i="7049"/>
  <c r="AG990" i="7059"/>
  <c r="AH990" i="7059" s="1"/>
  <c r="AB969" i="7055"/>
  <c r="AC970" i="7055" s="1"/>
  <c r="O374" i="7049"/>
  <c r="AU972" i="7059"/>
  <c r="Q374" i="7049" s="1"/>
  <c r="Y1001" i="7059" l="1"/>
  <c r="AT1001" i="7059" s="1"/>
  <c r="AC998" i="7059"/>
  <c r="AD998" i="7059" s="1"/>
  <c r="AR973" i="7059"/>
  <c r="AS973" i="7059" s="1"/>
  <c r="AT1000" i="7059"/>
  <c r="AP975" i="7059"/>
  <c r="AQ975" i="7059" s="1"/>
  <c r="Z1276" i="7059"/>
  <c r="AN978" i="7059"/>
  <c r="AO978" i="7059" s="1"/>
  <c r="V1011" i="7059"/>
  <c r="U1012" i="7059" s="1"/>
  <c r="AI986" i="7059"/>
  <c r="AJ986" i="7059" s="1"/>
  <c r="AC997" i="7059"/>
  <c r="AD997" i="7059" s="1"/>
  <c r="AG991" i="7059"/>
  <c r="AH991" i="7059" s="1"/>
  <c r="V1012" i="7059" l="1"/>
  <c r="U1013" i="7059" s="1"/>
  <c r="P403" i="7049"/>
  <c r="Y1003" i="7059"/>
  <c r="Y1002" i="7059"/>
  <c r="O375" i="7049"/>
  <c r="AB970" i="7055"/>
  <c r="AC971" i="7055" s="1"/>
  <c r="AU973" i="7059"/>
  <c r="Q375" i="7049" s="1"/>
  <c r="AL982" i="7059"/>
  <c r="AM982" i="7059" s="1"/>
  <c r="AP976" i="7059"/>
  <c r="AQ976" i="7059" s="1"/>
  <c r="P402" i="7049"/>
  <c r="AA1000" i="7059"/>
  <c r="AR974" i="7059"/>
  <c r="AS974" i="7059" s="1"/>
  <c r="AE995" i="7059"/>
  <c r="AF995" i="7059" s="1"/>
  <c r="AI987" i="7059"/>
  <c r="AJ987" i="7059" s="1"/>
  <c r="Z1277" i="7059"/>
  <c r="AE996" i="7059"/>
  <c r="AT1002" i="7059" l="1"/>
  <c r="AR975" i="7059"/>
  <c r="AS975" i="7059" s="1"/>
  <c r="AT1003" i="7059"/>
  <c r="V1013" i="7059"/>
  <c r="AL983" i="7059"/>
  <c r="AM983" i="7059" s="1"/>
  <c r="AG992" i="7059"/>
  <c r="AH992" i="7059" s="1"/>
  <c r="AN979" i="7059"/>
  <c r="AO979" i="7059" s="1"/>
  <c r="O376" i="7049"/>
  <c r="AB971" i="7055"/>
  <c r="AC972" i="7055" s="1"/>
  <c r="AU974" i="7059"/>
  <c r="Q376" i="7049" s="1"/>
  <c r="Z1278" i="7059"/>
  <c r="AC999" i="7059"/>
  <c r="AD999" i="7059" s="1"/>
  <c r="AF996" i="7059"/>
  <c r="AA1001" i="7059"/>
  <c r="AE997" i="7059" l="1"/>
  <c r="AF997" i="7059" s="1"/>
  <c r="AP977" i="7059"/>
  <c r="AQ977" i="7059" s="1"/>
  <c r="AN980" i="7059"/>
  <c r="AO980" i="7059" s="1"/>
  <c r="P405" i="7049"/>
  <c r="Z1279" i="7059"/>
  <c r="AA1002" i="7059"/>
  <c r="AA1003" i="7059" s="1"/>
  <c r="P404" i="7049"/>
  <c r="AC1000" i="7059"/>
  <c r="AD1000" i="7059" s="1"/>
  <c r="AI988" i="7059"/>
  <c r="AJ988" i="7059" s="1"/>
  <c r="Y1004" i="7059"/>
  <c r="AB972" i="7055"/>
  <c r="AC973" i="7055" s="1"/>
  <c r="O377" i="7049"/>
  <c r="AU975" i="7059"/>
  <c r="Q377" i="7049" s="1"/>
  <c r="AG993" i="7059"/>
  <c r="AH993" i="7059" s="1"/>
  <c r="U1014" i="7059"/>
  <c r="AC1001" i="7059" l="1"/>
  <c r="AD1001" i="7059" s="1"/>
  <c r="AE999" i="7059" s="1"/>
  <c r="AC1002" i="7059"/>
  <c r="AD1002" i="7059" s="1"/>
  <c r="AR976" i="7059"/>
  <c r="AS976" i="7059" s="1"/>
  <c r="V1014" i="7059"/>
  <c r="AI989" i="7059"/>
  <c r="AJ989" i="7059" s="1"/>
  <c r="AE998" i="7059"/>
  <c r="AF998" i="7059" s="1"/>
  <c r="Z1280" i="7059"/>
  <c r="AP978" i="7059"/>
  <c r="AQ978" i="7059" s="1"/>
  <c r="AG994" i="7059"/>
  <c r="AH994" i="7059" s="1"/>
  <c r="AT1004" i="7059"/>
  <c r="AL984" i="7059"/>
  <c r="AM984" i="7059" s="1"/>
  <c r="AE1000" i="7059" l="1"/>
  <c r="AF999" i="7059"/>
  <c r="AG996" i="7059" s="1"/>
  <c r="U1015" i="7059"/>
  <c r="V1015" i="7059" s="1"/>
  <c r="Y1006" i="7059" s="1"/>
  <c r="AN981" i="7059"/>
  <c r="AO981" i="7059" s="1"/>
  <c r="AL985" i="7059"/>
  <c r="AM985" i="7059" s="1"/>
  <c r="AB973" i="7055"/>
  <c r="AC974" i="7055" s="1"/>
  <c r="O378" i="7049"/>
  <c r="AU976" i="7059"/>
  <c r="Q378" i="7049" s="1"/>
  <c r="Z1281" i="7059"/>
  <c r="AR977" i="7059"/>
  <c r="AS977" i="7059" s="1"/>
  <c r="AF1000" i="7059"/>
  <c r="P406" i="7049"/>
  <c r="AA1004" i="7059"/>
  <c r="AI990" i="7059"/>
  <c r="AJ990" i="7059" s="1"/>
  <c r="AG995" i="7059"/>
  <c r="AH995" i="7059" s="1"/>
  <c r="Y1005" i="7059"/>
  <c r="U1016" i="7059" l="1"/>
  <c r="V1016" i="7059" s="1"/>
  <c r="AI991" i="7059"/>
  <c r="AJ991" i="7059" s="1"/>
  <c r="AB974" i="7055"/>
  <c r="AC975" i="7055" s="1"/>
  <c r="O379" i="7049"/>
  <c r="AU977" i="7059"/>
  <c r="Q379" i="7049" s="1"/>
  <c r="AN982" i="7059"/>
  <c r="AO982" i="7059" s="1"/>
  <c r="AC1003" i="7059"/>
  <c r="AD1003" i="7059" s="1"/>
  <c r="AP979" i="7059"/>
  <c r="AQ979" i="7059" s="1"/>
  <c r="AT1005" i="7059"/>
  <c r="AL986" i="7059"/>
  <c r="AM986" i="7059" s="1"/>
  <c r="AT1006" i="7059"/>
  <c r="AG997" i="7059"/>
  <c r="AH997" i="7059" s="1"/>
  <c r="Z1282" i="7059"/>
  <c r="AH996" i="7059"/>
  <c r="AI992" i="7059" l="1"/>
  <c r="AJ992" i="7059" s="1"/>
  <c r="Y1007" i="7059"/>
  <c r="AN983" i="7059"/>
  <c r="AO983" i="7059" s="1"/>
  <c r="AR978" i="7059"/>
  <c r="AS978" i="7059" s="1"/>
  <c r="AP980" i="7059"/>
  <c r="AQ980" i="7059" s="1"/>
  <c r="AR979" i="7059" s="1"/>
  <c r="AS979" i="7059" s="1"/>
  <c r="Z1283" i="7059"/>
  <c r="AL987" i="7059"/>
  <c r="AM987" i="7059" s="1"/>
  <c r="P408" i="7049"/>
  <c r="AI993" i="7059"/>
  <c r="AJ993" i="7059" s="1"/>
  <c r="U1017" i="7059"/>
  <c r="P407" i="7049"/>
  <c r="AA1005" i="7059"/>
  <c r="AA1006" i="7059" s="1"/>
  <c r="AE1001" i="7059"/>
  <c r="AF1001" i="7059" s="1"/>
  <c r="V1017" i="7059" l="1"/>
  <c r="U1018" i="7059" s="1"/>
  <c r="AC1005" i="7059"/>
  <c r="AD1005" i="7059" s="1"/>
  <c r="O380" i="7049"/>
  <c r="AB975" i="7055"/>
  <c r="AC976" i="7055" s="1"/>
  <c r="AU978" i="7059"/>
  <c r="Q380" i="7049" s="1"/>
  <c r="AT1007" i="7059"/>
  <c r="AG998" i="7059"/>
  <c r="AH998" i="7059" s="1"/>
  <c r="AL989" i="7059"/>
  <c r="Z1284" i="7059"/>
  <c r="O381" i="7049"/>
  <c r="AB976" i="7055"/>
  <c r="AU979" i="7059"/>
  <c r="Q381" i="7049" s="1"/>
  <c r="AL988" i="7059"/>
  <c r="AM988" i="7059" s="1"/>
  <c r="AC1004" i="7059"/>
  <c r="AD1004" i="7059" s="1"/>
  <c r="AN984" i="7059"/>
  <c r="AO984" i="7059" s="1"/>
  <c r="AP981" i="7059"/>
  <c r="AQ981" i="7059" s="1"/>
  <c r="AC977" i="7055" l="1"/>
  <c r="AN985" i="7059"/>
  <c r="AO985" i="7059" s="1"/>
  <c r="V1018" i="7059"/>
  <c r="AI994" i="7059"/>
  <c r="AJ994" i="7059" s="1"/>
  <c r="P409" i="7049"/>
  <c r="AA1007" i="7059"/>
  <c r="Y1008" i="7059"/>
  <c r="AR980" i="7059"/>
  <c r="AS980" i="7059" s="1"/>
  <c r="AE1002" i="7059"/>
  <c r="AF1002" i="7059" s="1"/>
  <c r="Z1285" i="7059"/>
  <c r="AP982" i="7059"/>
  <c r="AQ982" i="7059" s="1"/>
  <c r="AM989" i="7059"/>
  <c r="AE1003" i="7059"/>
  <c r="Y1009" i="7059" l="1"/>
  <c r="AT1009" i="7059" s="1"/>
  <c r="U1019" i="7059"/>
  <c r="V1019" i="7059" s="1"/>
  <c r="Z1286" i="7059"/>
  <c r="AL990" i="7059"/>
  <c r="AM990" i="7059" s="1"/>
  <c r="AC1006" i="7059"/>
  <c r="AD1006" i="7059" s="1"/>
  <c r="AT1008" i="7059"/>
  <c r="AP983" i="7059"/>
  <c r="AQ983" i="7059" s="1"/>
  <c r="AG999" i="7059"/>
  <c r="AH999" i="7059" s="1"/>
  <c r="AF1003" i="7059"/>
  <c r="AN986" i="7059"/>
  <c r="AO986" i="7059" s="1"/>
  <c r="AB977" i="7055"/>
  <c r="AC978" i="7055" s="1"/>
  <c r="O382" i="7049"/>
  <c r="AU980" i="7059"/>
  <c r="Q382" i="7049" s="1"/>
  <c r="AR981" i="7059"/>
  <c r="AS981" i="7059" s="1"/>
  <c r="AE1004" i="7059" l="1"/>
  <c r="AF1004" i="7059" s="1"/>
  <c r="Y1010" i="7059"/>
  <c r="AG1000" i="7059"/>
  <c r="AH1000" i="7059" s="1"/>
  <c r="P411" i="7049"/>
  <c r="U1020" i="7059"/>
  <c r="AA1008" i="7059"/>
  <c r="P410" i="7049"/>
  <c r="AN987" i="7059"/>
  <c r="AO987" i="7059" s="1"/>
  <c r="AI995" i="7059"/>
  <c r="AJ995" i="7059" s="1"/>
  <c r="O383" i="7049"/>
  <c r="AB978" i="7055"/>
  <c r="AC979" i="7055" s="1"/>
  <c r="AU981" i="7059"/>
  <c r="Q383" i="7049" s="1"/>
  <c r="AP984" i="7059"/>
  <c r="AQ984" i="7059" s="1"/>
  <c r="AR982" i="7059"/>
  <c r="AS982" i="7059" s="1"/>
  <c r="Z1287" i="7059"/>
  <c r="AL991" i="7059" l="1"/>
  <c r="AM991" i="7059" s="1"/>
  <c r="AC1007" i="7059"/>
  <c r="AD1007" i="7059" s="1"/>
  <c r="AT1010" i="7059"/>
  <c r="O384" i="7049"/>
  <c r="AB979" i="7055"/>
  <c r="AC980" i="7055" s="1"/>
  <c r="AU982" i="7059"/>
  <c r="Q384" i="7049" s="1"/>
  <c r="Z1288" i="7059"/>
  <c r="AP985" i="7059"/>
  <c r="AQ985" i="7059" s="1"/>
  <c r="AR984" i="7059" s="1"/>
  <c r="AS984" i="7059" s="1"/>
  <c r="AA1009" i="7059"/>
  <c r="AG1001" i="7059"/>
  <c r="AH1001" i="7059" s="1"/>
  <c r="V1020" i="7059"/>
  <c r="AI996" i="7059"/>
  <c r="AJ996" i="7059" s="1"/>
  <c r="AR983" i="7059"/>
  <c r="AS983" i="7059" s="1"/>
  <c r="Y1011" i="7059" l="1"/>
  <c r="AT1011" i="7059" s="1"/>
  <c r="P413" i="7049" s="1"/>
  <c r="U1021" i="7059"/>
  <c r="V1021" i="7059" s="1"/>
  <c r="O386" i="7049"/>
  <c r="AB981" i="7055"/>
  <c r="AU984" i="7059"/>
  <c r="Q386" i="7049" s="1"/>
  <c r="AL992" i="7059"/>
  <c r="AM992" i="7059" s="1"/>
  <c r="AI997" i="7059"/>
  <c r="AJ997" i="7059" s="1"/>
  <c r="AE1005" i="7059"/>
  <c r="AF1005" i="7059" s="1"/>
  <c r="AA1010" i="7059"/>
  <c r="AC1009" i="7059" s="1"/>
  <c r="AD1009" i="7059" s="1"/>
  <c r="P412" i="7049"/>
  <c r="AN988" i="7059"/>
  <c r="AO988" i="7059" s="1"/>
  <c r="AB980" i="7055"/>
  <c r="AC981" i="7055" s="1"/>
  <c r="O385" i="7049"/>
  <c r="AU983" i="7059"/>
  <c r="Q385" i="7049" s="1"/>
  <c r="AC1008" i="7059"/>
  <c r="AD1008" i="7059" s="1"/>
  <c r="Z1289" i="7059"/>
  <c r="Y1012" i="7059" l="1"/>
  <c r="AT1012" i="7059" s="1"/>
  <c r="P414" i="7049" s="1"/>
  <c r="U1022" i="7059"/>
  <c r="AL993" i="7059"/>
  <c r="AM993" i="7059" s="1"/>
  <c r="Z1290" i="7059"/>
  <c r="AP986" i="7059"/>
  <c r="AQ986" i="7059" s="1"/>
  <c r="AA1011" i="7059"/>
  <c r="AG1002" i="7059"/>
  <c r="AH1002" i="7059" s="1"/>
  <c r="AC982" i="7055"/>
  <c r="AE1006" i="7059"/>
  <c r="AF1006" i="7059" s="1"/>
  <c r="AE1007" i="7059"/>
  <c r="AN989" i="7059"/>
  <c r="AO989" i="7059" s="1"/>
  <c r="AF1007" i="7059" l="1"/>
  <c r="AG1004" i="7059" s="1"/>
  <c r="AN990" i="7059"/>
  <c r="AO990" i="7059" s="1"/>
  <c r="AR985" i="7059"/>
  <c r="AS985" i="7059" s="1"/>
  <c r="AP987" i="7059"/>
  <c r="AQ987" i="7059" s="1"/>
  <c r="Z1291" i="7059"/>
  <c r="V1022" i="7059"/>
  <c r="AA1012" i="7059"/>
  <c r="AI998" i="7059"/>
  <c r="AJ998" i="7059" s="1"/>
  <c r="AG1003" i="7059"/>
  <c r="AH1003" i="7059" s="1"/>
  <c r="AC1010" i="7059"/>
  <c r="AD1010" i="7059" s="1"/>
  <c r="Y1013" i="7059" l="1"/>
  <c r="AT1013" i="7059" s="1"/>
  <c r="P415" i="7049" s="1"/>
  <c r="U1023" i="7059"/>
  <c r="V1023" i="7059" s="1"/>
  <c r="AR986" i="7059"/>
  <c r="AS986" i="7059" s="1"/>
  <c r="AH1004" i="7059"/>
  <c r="AE1008" i="7059"/>
  <c r="AF1008" i="7059" s="1"/>
  <c r="AC1011" i="7059"/>
  <c r="AD1011" i="7059" s="1"/>
  <c r="AI999" i="7059"/>
  <c r="AJ999" i="7059" s="1"/>
  <c r="AL994" i="7059"/>
  <c r="AM994" i="7059" s="1"/>
  <c r="Z1292" i="7059"/>
  <c r="O387" i="7049"/>
  <c r="AB982" i="7055"/>
  <c r="AC983" i="7055" s="1"/>
  <c r="AU985" i="7059"/>
  <c r="Q387" i="7049" s="1"/>
  <c r="AP988" i="7059"/>
  <c r="AQ988" i="7059" s="1"/>
  <c r="AR987" i="7059" s="1"/>
  <c r="AS987" i="7059" s="1"/>
  <c r="AA1013" i="7059" l="1"/>
  <c r="AC1012" i="7059" s="1"/>
  <c r="AD1012" i="7059" s="1"/>
  <c r="AE1010" i="7059" s="1"/>
  <c r="Y1014" i="7059"/>
  <c r="AT1014" i="7059" s="1"/>
  <c r="P416" i="7049" s="1"/>
  <c r="U1024" i="7059"/>
  <c r="V1024" i="7059" s="1"/>
  <c r="O389" i="7049"/>
  <c r="AB984" i="7055"/>
  <c r="AU987" i="7059"/>
  <c r="Q389" i="7049" s="1"/>
  <c r="AL995" i="7059"/>
  <c r="AM995" i="7059" s="1"/>
  <c r="AG1005" i="7059"/>
  <c r="AH1005" i="7059" s="1"/>
  <c r="O388" i="7049"/>
  <c r="AB983" i="7055"/>
  <c r="AC984" i="7055" s="1"/>
  <c r="AU986" i="7059"/>
  <c r="Q388" i="7049" s="1"/>
  <c r="Z1293" i="7059"/>
  <c r="AN991" i="7059"/>
  <c r="AO991" i="7059" s="1"/>
  <c r="AI1000" i="7059"/>
  <c r="AJ1000" i="7059" s="1"/>
  <c r="AE1009" i="7059"/>
  <c r="AF1009" i="7059" s="1"/>
  <c r="Y1015" i="7059" l="1"/>
  <c r="AT1015" i="7059" s="1"/>
  <c r="P417" i="7049" s="1"/>
  <c r="AA1014" i="7059"/>
  <c r="AC1013" i="7059" s="1"/>
  <c r="AD1013" i="7059" s="1"/>
  <c r="AE1011" i="7059" s="1"/>
  <c r="AF1011" i="7059" s="1"/>
  <c r="U1025" i="7059"/>
  <c r="V1025" i="7059" s="1"/>
  <c r="AG1006" i="7059"/>
  <c r="AH1006" i="7059" s="1"/>
  <c r="Z1294" i="7059"/>
  <c r="AI1001" i="7059"/>
  <c r="AJ1001" i="7059" s="1"/>
  <c r="AF1010" i="7059"/>
  <c r="AP989" i="7059"/>
  <c r="AQ989" i="7059" s="1"/>
  <c r="AN992" i="7059"/>
  <c r="AO992" i="7059" s="1"/>
  <c r="AC985" i="7055"/>
  <c r="AL996" i="7059"/>
  <c r="AM996" i="7059" s="1"/>
  <c r="AA1015" i="7059" l="1"/>
  <c r="Y1016" i="7059"/>
  <c r="AT1016" i="7059" s="1"/>
  <c r="P418" i="7049" s="1"/>
  <c r="U1026" i="7059"/>
  <c r="V1026" i="7059" s="1"/>
  <c r="AR988" i="7059"/>
  <c r="AS988" i="7059" s="1"/>
  <c r="AG1007" i="7059"/>
  <c r="AH1007" i="7059" s="1"/>
  <c r="Z1295" i="7059"/>
  <c r="AI1002" i="7059"/>
  <c r="AJ1002" i="7059" s="1"/>
  <c r="AP990" i="7059"/>
  <c r="AQ990" i="7059" s="1"/>
  <c r="AL997" i="7059"/>
  <c r="AM997" i="7059" s="1"/>
  <c r="AC1014" i="7059"/>
  <c r="AD1014" i="7059" s="1"/>
  <c r="AN993" i="7059"/>
  <c r="AO993" i="7059" s="1"/>
  <c r="AG1008" i="7059"/>
  <c r="AA1016" i="7059" l="1"/>
  <c r="AC1015" i="7059" s="1"/>
  <c r="AD1015" i="7059" s="1"/>
  <c r="AE1013" i="7059" s="1"/>
  <c r="Y1017" i="7059"/>
  <c r="AT1017" i="7059" s="1"/>
  <c r="P419" i="7049" s="1"/>
  <c r="U1027" i="7059"/>
  <c r="V1027" i="7059" s="1"/>
  <c r="O390" i="7049"/>
  <c r="AB985" i="7055"/>
  <c r="AC986" i="7055" s="1"/>
  <c r="AU988" i="7059"/>
  <c r="Q390" i="7049" s="1"/>
  <c r="AE1012" i="7059"/>
  <c r="AF1012" i="7059" s="1"/>
  <c r="Z1296" i="7059"/>
  <c r="AR989" i="7059"/>
  <c r="AS989" i="7059" s="1"/>
  <c r="AL998" i="7059"/>
  <c r="AM998" i="7059" s="1"/>
  <c r="AI1003" i="7059"/>
  <c r="AJ1003" i="7059" s="1"/>
  <c r="AH1008" i="7059"/>
  <c r="AP991" i="7059"/>
  <c r="AQ991" i="7059" s="1"/>
  <c r="AN994" i="7059"/>
  <c r="AO994" i="7059" s="1"/>
  <c r="Y1018" i="7059" l="1"/>
  <c r="AT1018" i="7059" s="1"/>
  <c r="P420" i="7049" s="1"/>
  <c r="AA1017" i="7059"/>
  <c r="AC1016" i="7059" s="1"/>
  <c r="AD1016" i="7059" s="1"/>
  <c r="AE1014" i="7059" s="1"/>
  <c r="AF1014" i="7059" s="1"/>
  <c r="AL999" i="7059"/>
  <c r="AM999" i="7059" s="1"/>
  <c r="AB986" i="7055"/>
  <c r="AC987" i="7055" s="1"/>
  <c r="O391" i="7049"/>
  <c r="AU989" i="7059"/>
  <c r="Q391" i="7049" s="1"/>
  <c r="AG1009" i="7059"/>
  <c r="AH1009" i="7059" s="1"/>
  <c r="AP992" i="7059"/>
  <c r="AQ992" i="7059" s="1"/>
  <c r="AR991" i="7059" s="1"/>
  <c r="AS991" i="7059" s="1"/>
  <c r="U1028" i="7059"/>
  <c r="AI1004" i="7059"/>
  <c r="AJ1004" i="7059" s="1"/>
  <c r="AF1013" i="7059"/>
  <c r="AN995" i="7059"/>
  <c r="AO995" i="7059" s="1"/>
  <c r="Z1297" i="7059"/>
  <c r="AR990" i="7059"/>
  <c r="AS990" i="7059" s="1"/>
  <c r="AA1018" i="7059" l="1"/>
  <c r="AC1017" i="7059" s="1"/>
  <c r="AD1017" i="7059" s="1"/>
  <c r="V1028" i="7059"/>
  <c r="AN996" i="7059"/>
  <c r="AO996" i="7059" s="1"/>
  <c r="Z1298" i="7059"/>
  <c r="AG1010" i="7059"/>
  <c r="AH1010" i="7059" s="1"/>
  <c r="O393" i="7049"/>
  <c r="AB988" i="7055"/>
  <c r="AU991" i="7059"/>
  <c r="Q393" i="7049" s="1"/>
  <c r="AL1000" i="7059"/>
  <c r="AM1000" i="7059" s="1"/>
  <c r="AG1011" i="7059"/>
  <c r="AB987" i="7055"/>
  <c r="AC988" i="7055" s="1"/>
  <c r="O392" i="7049"/>
  <c r="AU990" i="7059"/>
  <c r="Q392" i="7049" s="1"/>
  <c r="AP993" i="7059"/>
  <c r="AQ993" i="7059" s="1"/>
  <c r="AR992" i="7059" s="1"/>
  <c r="AS992" i="7059" s="1"/>
  <c r="AI1005" i="7059"/>
  <c r="AJ1005" i="7059" s="1"/>
  <c r="Y1019" i="7059" l="1"/>
  <c r="AT1019" i="7059" s="1"/>
  <c r="U1029" i="7059"/>
  <c r="V1029" i="7059" s="1"/>
  <c r="AE1015" i="7059"/>
  <c r="AF1015" i="7059" s="1"/>
  <c r="AC989" i="7055"/>
  <c r="AH1011" i="7059"/>
  <c r="AB989" i="7055"/>
  <c r="O394" i="7049"/>
  <c r="AU992" i="7059"/>
  <c r="Q394" i="7049" s="1"/>
  <c r="AL1001" i="7059"/>
  <c r="AM1001" i="7059" s="1"/>
  <c r="AN997" i="7059"/>
  <c r="AO997" i="7059" s="1"/>
  <c r="Z1299" i="7059"/>
  <c r="AP994" i="7059"/>
  <c r="AQ994" i="7059" s="1"/>
  <c r="AR993" i="7059" s="1"/>
  <c r="AS993" i="7059" s="1"/>
  <c r="AI1006" i="7059"/>
  <c r="AJ1006" i="7059" s="1"/>
  <c r="Y1020" i="7059" l="1"/>
  <c r="AT1020" i="7059" s="1"/>
  <c r="P421" i="7049"/>
  <c r="AA1019" i="7059"/>
  <c r="AC1018" i="7059" s="1"/>
  <c r="AD1018" i="7059" s="1"/>
  <c r="AE1016" i="7059" s="1"/>
  <c r="AF1016" i="7059" s="1"/>
  <c r="AG1013" i="7059" s="1"/>
  <c r="AC990" i="7055"/>
  <c r="U1030" i="7059"/>
  <c r="V1030" i="7059" s="1"/>
  <c r="AI1007" i="7059"/>
  <c r="AJ1007" i="7059" s="1"/>
  <c r="AN998" i="7059"/>
  <c r="AO998" i="7059" s="1"/>
  <c r="AG1012" i="7059"/>
  <c r="AH1012" i="7059" s="1"/>
  <c r="AB990" i="7055"/>
  <c r="O395" i="7049"/>
  <c r="AU993" i="7059"/>
  <c r="Q395" i="7049" s="1"/>
  <c r="Z1300" i="7059"/>
  <c r="AL1002" i="7059"/>
  <c r="AM1002" i="7059" s="1"/>
  <c r="AP995" i="7059"/>
  <c r="AQ995" i="7059" s="1"/>
  <c r="AC991" i="7055" l="1"/>
  <c r="Y1021" i="7059"/>
  <c r="AT1021" i="7059" s="1"/>
  <c r="P422" i="7049"/>
  <c r="AA1020" i="7059"/>
  <c r="AC1019" i="7059" s="1"/>
  <c r="AD1019" i="7059" s="1"/>
  <c r="AE1017" i="7059" s="1"/>
  <c r="AF1017" i="7059" s="1"/>
  <c r="AI1008" i="7059"/>
  <c r="AJ1008" i="7059" s="1"/>
  <c r="AP996" i="7059"/>
  <c r="AQ996" i="7059" s="1"/>
  <c r="AR995" i="7059" s="1"/>
  <c r="AS995" i="7059" s="1"/>
  <c r="Z1301" i="7059"/>
  <c r="AH1013" i="7059"/>
  <c r="AL1003" i="7059"/>
  <c r="AM1003" i="7059" s="1"/>
  <c r="AR994" i="7059"/>
  <c r="AS994" i="7059" s="1"/>
  <c r="AN999" i="7059"/>
  <c r="AO999" i="7059" s="1"/>
  <c r="U1031" i="7059"/>
  <c r="P423" i="7049" l="1"/>
  <c r="AA1021" i="7059"/>
  <c r="AC1020" i="7059" s="1"/>
  <c r="AD1020" i="7059" s="1"/>
  <c r="AE1018" i="7059" s="1"/>
  <c r="AF1018" i="7059" s="1"/>
  <c r="O397" i="7049"/>
  <c r="AB992" i="7055"/>
  <c r="AU995" i="7059"/>
  <c r="Q397" i="7049" s="1"/>
  <c r="AP997" i="7059"/>
  <c r="AQ997" i="7059" s="1"/>
  <c r="AR996" i="7059" s="1"/>
  <c r="AS996" i="7059" s="1"/>
  <c r="AN1000" i="7059"/>
  <c r="AO1000" i="7059" s="1"/>
  <c r="Z1302" i="7059"/>
  <c r="AL1004" i="7059"/>
  <c r="AM1004" i="7059" s="1"/>
  <c r="V1031" i="7059"/>
  <c r="U1032" i="7059" s="1"/>
  <c r="AG1014" i="7059"/>
  <c r="AH1014" i="7059" s="1"/>
  <c r="O396" i="7049"/>
  <c r="AB991" i="7055"/>
  <c r="AC992" i="7055" s="1"/>
  <c r="AU994" i="7059"/>
  <c r="Q396" i="7049" s="1"/>
  <c r="AI1009" i="7059"/>
  <c r="AJ1009" i="7059" s="1"/>
  <c r="Y1022" i="7059" l="1"/>
  <c r="AT1022" i="7059" s="1"/>
  <c r="AN1001" i="7059"/>
  <c r="AO1001" i="7059" s="1"/>
  <c r="AC993" i="7055"/>
  <c r="AP998" i="7059"/>
  <c r="AQ998" i="7059" s="1"/>
  <c r="AR997" i="7059" s="1"/>
  <c r="AS997" i="7059" s="1"/>
  <c r="AI1010" i="7059"/>
  <c r="AJ1010" i="7059" s="1"/>
  <c r="O398" i="7049"/>
  <c r="AB993" i="7055"/>
  <c r="AU996" i="7059"/>
  <c r="Q398" i="7049" s="1"/>
  <c r="Z1303" i="7059"/>
  <c r="AG1015" i="7059"/>
  <c r="AH1015" i="7059" s="1"/>
  <c r="AL1005" i="7059"/>
  <c r="AM1005" i="7059" s="1"/>
  <c r="V1032" i="7059"/>
  <c r="Y1023" i="7059" l="1"/>
  <c r="AT1023" i="7059" s="1"/>
  <c r="P424" i="7049"/>
  <c r="AA1022" i="7059"/>
  <c r="AC1021" i="7059" s="1"/>
  <c r="AD1021" i="7059" s="1"/>
  <c r="AE1019" i="7059" s="1"/>
  <c r="AF1019" i="7059" s="1"/>
  <c r="AG1016" i="7059" s="1"/>
  <c r="AH1016" i="7059" s="1"/>
  <c r="U1033" i="7059"/>
  <c r="V1033" i="7059" s="1"/>
  <c r="AC994" i="7055"/>
  <c r="AN1002" i="7059"/>
  <c r="AO1002" i="7059" s="1"/>
  <c r="AL1006" i="7059"/>
  <c r="AM1006" i="7059" s="1"/>
  <c r="AB994" i="7055"/>
  <c r="O399" i="7049"/>
  <c r="AU997" i="7059"/>
  <c r="Q399" i="7049" s="1"/>
  <c r="AI1011" i="7059"/>
  <c r="AJ1011" i="7059" s="1"/>
  <c r="AP999" i="7059"/>
  <c r="AQ999" i="7059" s="1"/>
  <c r="AR998" i="7059" s="1"/>
  <c r="AS998" i="7059" s="1"/>
  <c r="Z1304" i="7059"/>
  <c r="AC995" i="7055" l="1"/>
  <c r="Y1024" i="7059"/>
  <c r="AT1024" i="7059" s="1"/>
  <c r="P425" i="7049"/>
  <c r="AA1023" i="7059"/>
  <c r="U1034" i="7059"/>
  <c r="V1034" i="7059" s="1"/>
  <c r="Y1025" i="7059" s="1"/>
  <c r="AT1025" i="7059" s="1"/>
  <c r="AN1003" i="7059"/>
  <c r="AO1003" i="7059" s="1"/>
  <c r="AL1007" i="7059"/>
  <c r="AM1007" i="7059" s="1"/>
  <c r="O400" i="7049"/>
  <c r="AB995" i="7055"/>
  <c r="AC996" i="7055" s="1"/>
  <c r="AU998" i="7059"/>
  <c r="Q400" i="7049" s="1"/>
  <c r="AI1012" i="7059"/>
  <c r="AJ1012" i="7059" s="1"/>
  <c r="AP1000" i="7059"/>
  <c r="AQ1000" i="7059" s="1"/>
  <c r="Z1305" i="7059"/>
  <c r="P427" i="7049" l="1"/>
  <c r="P426" i="7049"/>
  <c r="AA1024" i="7059"/>
  <c r="AA1025" i="7059" s="1"/>
  <c r="AC1022" i="7059"/>
  <c r="AD1022" i="7059" s="1"/>
  <c r="U1035" i="7059"/>
  <c r="V1035" i="7059" s="1"/>
  <c r="Y1026" i="7059" s="1"/>
  <c r="AT1026" i="7059" s="1"/>
  <c r="AL1008" i="7059"/>
  <c r="AM1008" i="7059" s="1"/>
  <c r="AR999" i="7059"/>
  <c r="AS999" i="7059" s="1"/>
  <c r="Z1306" i="7059"/>
  <c r="AN1004" i="7059"/>
  <c r="AO1004" i="7059" s="1"/>
  <c r="AP1001" i="7059"/>
  <c r="AQ1001" i="7059" s="1"/>
  <c r="AC1024" i="7059" l="1"/>
  <c r="AD1024" i="7059" s="1"/>
  <c r="P428" i="7049"/>
  <c r="AA1026" i="7059"/>
  <c r="AC1025" i="7059" s="1"/>
  <c r="AD1025" i="7059" s="1"/>
  <c r="AE1020" i="7059"/>
  <c r="AF1020" i="7059" s="1"/>
  <c r="AG1017" i="7059" s="1"/>
  <c r="AH1017" i="7059" s="1"/>
  <c r="AI1013" i="7059" s="1"/>
  <c r="AJ1013" i="7059" s="1"/>
  <c r="AL1009" i="7059" s="1"/>
  <c r="AM1009" i="7059" s="1"/>
  <c r="AC1023" i="7059"/>
  <c r="AD1023" i="7059" s="1"/>
  <c r="AE1021" i="7059" s="1"/>
  <c r="U1036" i="7059"/>
  <c r="V1036" i="7059" s="1"/>
  <c r="Y1027" i="7059" s="1"/>
  <c r="AT1027" i="7059" s="1"/>
  <c r="Z1307" i="7059"/>
  <c r="AN1005" i="7059"/>
  <c r="AO1005" i="7059" s="1"/>
  <c r="O401" i="7049"/>
  <c r="AB996" i="7055"/>
  <c r="AC997" i="7055" s="1"/>
  <c r="AU999" i="7059"/>
  <c r="Q401" i="7049" s="1"/>
  <c r="AP1002" i="7059"/>
  <c r="AQ1002" i="7059" s="1"/>
  <c r="AR1000" i="7059"/>
  <c r="AS1000" i="7059" s="1"/>
  <c r="AF1021" i="7059" l="1"/>
  <c r="AG1018" i="7059" s="1"/>
  <c r="AH1018" i="7059" s="1"/>
  <c r="AI1014" i="7059" s="1"/>
  <c r="AJ1014" i="7059" s="1"/>
  <c r="AL1010" i="7059" s="1"/>
  <c r="AM1010" i="7059" s="1"/>
  <c r="P429" i="7049"/>
  <c r="AA1027" i="7059"/>
  <c r="AC1026" i="7059" s="1"/>
  <c r="AD1026" i="7059" s="1"/>
  <c r="AE1024" i="7059" s="1"/>
  <c r="AE1023" i="7059"/>
  <c r="AE1022" i="7059"/>
  <c r="AF1022" i="7059" s="1"/>
  <c r="AG1019" i="7059" s="1"/>
  <c r="AH1019" i="7059" s="1"/>
  <c r="AI1015" i="7059" s="1"/>
  <c r="AJ1015" i="7059" s="1"/>
  <c r="U1037" i="7059"/>
  <c r="V1037" i="7059" s="1"/>
  <c r="AN1006" i="7059"/>
  <c r="AO1006" i="7059" s="1"/>
  <c r="AB997" i="7055"/>
  <c r="AC998" i="7055" s="1"/>
  <c r="O402" i="7049"/>
  <c r="AU1000" i="7059"/>
  <c r="Q402" i="7049" s="1"/>
  <c r="Z1308" i="7059"/>
  <c r="AR1001" i="7059"/>
  <c r="AS1001" i="7059" s="1"/>
  <c r="AP1003" i="7059"/>
  <c r="AQ1003" i="7059" s="1"/>
  <c r="AF1024" i="7059" l="1"/>
  <c r="U1038" i="7059"/>
  <c r="V1038" i="7059" s="1"/>
  <c r="Y1029" i="7059" s="1"/>
  <c r="AT1029" i="7059" s="1"/>
  <c r="Y1028" i="7059"/>
  <c r="AT1028" i="7059" s="1"/>
  <c r="AF1023" i="7059"/>
  <c r="AG1020" i="7059" s="1"/>
  <c r="AH1020" i="7059" s="1"/>
  <c r="AI1016" i="7059" s="1"/>
  <c r="AJ1016" i="7059" s="1"/>
  <c r="Z1309" i="7059"/>
  <c r="AL1011" i="7059"/>
  <c r="AM1011" i="7059" s="1"/>
  <c r="AR1002" i="7059"/>
  <c r="AS1002" i="7059" s="1"/>
  <c r="AN1007" i="7059"/>
  <c r="AO1007" i="7059" s="1"/>
  <c r="O403" i="7049"/>
  <c r="AB998" i="7055"/>
  <c r="AC999" i="7055" s="1"/>
  <c r="AU1001" i="7059"/>
  <c r="Q403" i="7049" s="1"/>
  <c r="AP1004" i="7059"/>
  <c r="AQ1004" i="7059" s="1"/>
  <c r="AG1021" i="7059" l="1"/>
  <c r="AH1021" i="7059" s="1"/>
  <c r="AI1017" i="7059" s="1"/>
  <c r="AJ1017" i="7059" s="1"/>
  <c r="P431" i="7049"/>
  <c r="P430" i="7049"/>
  <c r="AA1028" i="7059"/>
  <c r="O404" i="7049"/>
  <c r="AB999" i="7055"/>
  <c r="AC1000" i="7055" s="1"/>
  <c r="AU1002" i="7059"/>
  <c r="Q404" i="7049" s="1"/>
  <c r="AN1008" i="7059"/>
  <c r="AO1008" i="7059" s="1"/>
  <c r="Z1310" i="7059"/>
  <c r="AP1005" i="7059"/>
  <c r="AQ1005" i="7059" s="1"/>
  <c r="AR1004" i="7059" s="1"/>
  <c r="AS1004" i="7059" s="1"/>
  <c r="U1039" i="7059"/>
  <c r="AL1012" i="7059"/>
  <c r="AM1012" i="7059" s="1"/>
  <c r="AR1003" i="7059"/>
  <c r="AS1003" i="7059" s="1"/>
  <c r="AC1027" i="7059" l="1"/>
  <c r="AD1027" i="7059" s="1"/>
  <c r="AE1025" i="7059" s="1"/>
  <c r="AF1025" i="7059" s="1"/>
  <c r="AG1022" i="7059" s="1"/>
  <c r="AH1022" i="7059" s="1"/>
  <c r="AI1018" i="7059" s="1"/>
  <c r="AJ1018" i="7059" s="1"/>
  <c r="AA1029" i="7059"/>
  <c r="O406" i="7049"/>
  <c r="AB1001" i="7055"/>
  <c r="AU1004" i="7059"/>
  <c r="Q406" i="7049" s="1"/>
  <c r="V1039" i="7059"/>
  <c r="Z1311" i="7059"/>
  <c r="AN1009" i="7059"/>
  <c r="AO1009" i="7059" s="1"/>
  <c r="AL1013" i="7059"/>
  <c r="AM1013" i="7059" s="1"/>
  <c r="AB1000" i="7055"/>
  <c r="AC1001" i="7055" s="1"/>
  <c r="O405" i="7049"/>
  <c r="AU1003" i="7059"/>
  <c r="Q405" i="7049" s="1"/>
  <c r="AP1006" i="7059"/>
  <c r="AQ1006" i="7059" s="1"/>
  <c r="Y1030" i="7059" l="1"/>
  <c r="AT1030" i="7059" s="1"/>
  <c r="AC1028" i="7059"/>
  <c r="AD1028" i="7059" s="1"/>
  <c r="AE1026" i="7059" s="1"/>
  <c r="AF1026" i="7059" s="1"/>
  <c r="AG1023" i="7059" s="1"/>
  <c r="AH1023" i="7059" s="1"/>
  <c r="AI1019" i="7059" s="1"/>
  <c r="AJ1019" i="7059" s="1"/>
  <c r="AL1014" i="7059"/>
  <c r="AM1014" i="7059" s="1"/>
  <c r="AC1002" i="7055"/>
  <c r="AR1005" i="7059"/>
  <c r="AS1005" i="7059" s="1"/>
  <c r="AN1010" i="7059"/>
  <c r="AO1010" i="7059" s="1"/>
  <c r="AP1007" i="7059"/>
  <c r="AQ1007" i="7059" s="1"/>
  <c r="Z1312" i="7059"/>
  <c r="U1040" i="7059"/>
  <c r="P432" i="7049" l="1"/>
  <c r="AA1030" i="7059"/>
  <c r="AC1029" i="7059" s="1"/>
  <c r="AD1029" i="7059" s="1"/>
  <c r="AE1027" i="7059" s="1"/>
  <c r="AF1027" i="7059" s="1"/>
  <c r="AG1024" i="7059" s="1"/>
  <c r="AH1024" i="7059" s="1"/>
  <c r="AI1020" i="7059" s="1"/>
  <c r="AJ1020" i="7059" s="1"/>
  <c r="V1040" i="7059"/>
  <c r="U1041" i="7059" s="1"/>
  <c r="AL1015" i="7059"/>
  <c r="AM1015" i="7059" s="1"/>
  <c r="AP1008" i="7059"/>
  <c r="AQ1008" i="7059" s="1"/>
  <c r="AR1007" i="7059" s="1"/>
  <c r="AS1007" i="7059" s="1"/>
  <c r="Z1313" i="7059"/>
  <c r="AN1011" i="7059"/>
  <c r="AO1011" i="7059" s="1"/>
  <c r="O407" i="7049"/>
  <c r="AB1002" i="7055"/>
  <c r="AC1003" i="7055" s="1"/>
  <c r="AU1005" i="7059"/>
  <c r="Q407" i="7049" s="1"/>
  <c r="AR1006" i="7059"/>
  <c r="AS1006" i="7059" s="1"/>
  <c r="Y1031" i="7059" l="1"/>
  <c r="AT1031" i="7059" s="1"/>
  <c r="Z1314" i="7059"/>
  <c r="AN1012" i="7059"/>
  <c r="AO1012" i="7059" s="1"/>
  <c r="V1041" i="7059"/>
  <c r="U1042" i="7059" s="1"/>
  <c r="AL1016" i="7059"/>
  <c r="AM1016" i="7059" s="1"/>
  <c r="AP1009" i="7059"/>
  <c r="AQ1009" i="7059" s="1"/>
  <c r="AR1008" i="7059" s="1"/>
  <c r="AS1008" i="7059" s="1"/>
  <c r="O408" i="7049"/>
  <c r="AB1003" i="7055"/>
  <c r="AC1004" i="7055" s="1"/>
  <c r="AU1006" i="7059"/>
  <c r="Q408" i="7049" s="1"/>
  <c r="O409" i="7049"/>
  <c r="AB1004" i="7055"/>
  <c r="AU1007" i="7059"/>
  <c r="Q409" i="7049" s="1"/>
  <c r="P433" i="7049" l="1"/>
  <c r="AA1031" i="7059"/>
  <c r="AC1030" i="7059" s="1"/>
  <c r="AD1030" i="7059" s="1"/>
  <c r="Y1032" i="7059"/>
  <c r="AT1032" i="7059" s="1"/>
  <c r="AC1005" i="7055"/>
  <c r="O410" i="7049"/>
  <c r="AB1005" i="7055"/>
  <c r="AU1008" i="7059"/>
  <c r="Q410" i="7049" s="1"/>
  <c r="V1042" i="7059"/>
  <c r="Y1033" i="7059" s="1"/>
  <c r="AT1033" i="7059" s="1"/>
  <c r="AN1013" i="7059"/>
  <c r="AO1013" i="7059" s="1"/>
  <c r="AP1010" i="7059"/>
  <c r="AQ1010" i="7059" s="1"/>
  <c r="Z1315" i="7059"/>
  <c r="P435" i="7049" l="1"/>
  <c r="AE1028" i="7059"/>
  <c r="AF1028" i="7059" s="1"/>
  <c r="AG1025" i="7059" s="1"/>
  <c r="AH1025" i="7059" s="1"/>
  <c r="AI1021" i="7059" s="1"/>
  <c r="AJ1021" i="7059" s="1"/>
  <c r="AL1017" i="7059" s="1"/>
  <c r="AM1017" i="7059" s="1"/>
  <c r="AN1014" i="7059" s="1"/>
  <c r="AO1014" i="7059" s="1"/>
  <c r="P434" i="7049"/>
  <c r="AA1032" i="7059"/>
  <c r="AC1031" i="7059" s="1"/>
  <c r="AD1031" i="7059" s="1"/>
  <c r="AC1006" i="7055"/>
  <c r="AP1011" i="7059"/>
  <c r="AQ1011" i="7059" s="1"/>
  <c r="AR1010" i="7059" s="1"/>
  <c r="AS1010" i="7059" s="1"/>
  <c r="Z1316" i="7059"/>
  <c r="AR1009" i="7059"/>
  <c r="AS1009" i="7059" s="1"/>
  <c r="U1043" i="7059"/>
  <c r="AE1029" i="7059" l="1"/>
  <c r="AF1029" i="7059" s="1"/>
  <c r="AG1026" i="7059" s="1"/>
  <c r="AH1026" i="7059" s="1"/>
  <c r="AI1022" i="7059" s="1"/>
  <c r="AJ1022" i="7059" s="1"/>
  <c r="AL1018" i="7059" s="1"/>
  <c r="AM1018" i="7059" s="1"/>
  <c r="AN1015" i="7059" s="1"/>
  <c r="AO1015" i="7059" s="1"/>
  <c r="AA1033" i="7059"/>
  <c r="AB1006" i="7055"/>
  <c r="AC1007" i="7055" s="1"/>
  <c r="O411" i="7049"/>
  <c r="AU1009" i="7059"/>
  <c r="Q411" i="7049" s="1"/>
  <c r="AP1012" i="7059"/>
  <c r="AQ1012" i="7059" s="1"/>
  <c r="AR1011" i="7059" s="1"/>
  <c r="AS1011" i="7059" s="1"/>
  <c r="V1043" i="7059"/>
  <c r="Y1034" i="7059" s="1"/>
  <c r="AT1034" i="7059" s="1"/>
  <c r="Z1317" i="7059"/>
  <c r="AB1007" i="7055"/>
  <c r="O412" i="7049"/>
  <c r="AU1010" i="7059"/>
  <c r="Q412" i="7049" s="1"/>
  <c r="AC1032" i="7059" l="1"/>
  <c r="AD1032" i="7059" s="1"/>
  <c r="AE1030" i="7059" s="1"/>
  <c r="AF1030" i="7059" s="1"/>
  <c r="AG1027" i="7059" s="1"/>
  <c r="AH1027" i="7059" s="1"/>
  <c r="AI1023" i="7059" s="1"/>
  <c r="AJ1023" i="7059" s="1"/>
  <c r="AL1019" i="7059" s="1"/>
  <c r="AM1019" i="7059" s="1"/>
  <c r="AN1016" i="7059" s="1"/>
  <c r="AO1016" i="7059" s="1"/>
  <c r="AC1008" i="7055"/>
  <c r="P436" i="7049"/>
  <c r="AA1034" i="7059"/>
  <c r="AC1033" i="7059" s="1"/>
  <c r="AD1033" i="7059" s="1"/>
  <c r="U1044" i="7059"/>
  <c r="V1044" i="7059" s="1"/>
  <c r="Y1035" i="7059" s="1"/>
  <c r="AT1035" i="7059" s="1"/>
  <c r="AB1008" i="7055"/>
  <c r="O413" i="7049"/>
  <c r="AU1011" i="7059"/>
  <c r="Q413" i="7049" s="1"/>
  <c r="AP1013" i="7059"/>
  <c r="AQ1013" i="7059" s="1"/>
  <c r="AR1012" i="7059" s="1"/>
  <c r="AS1012" i="7059" s="1"/>
  <c r="Z1318" i="7059"/>
  <c r="AC1009" i="7055" l="1"/>
  <c r="AE1031" i="7059"/>
  <c r="AF1031" i="7059" s="1"/>
  <c r="AG1028" i="7059" s="1"/>
  <c r="AH1028" i="7059" s="1"/>
  <c r="AI1024" i="7059" s="1"/>
  <c r="AJ1024" i="7059" s="1"/>
  <c r="AL1020" i="7059" s="1"/>
  <c r="AM1020" i="7059" s="1"/>
  <c r="AN1017" i="7059" s="1"/>
  <c r="AO1017" i="7059" s="1"/>
  <c r="P437" i="7049"/>
  <c r="AA1035" i="7059"/>
  <c r="AC1034" i="7059" s="1"/>
  <c r="AD1034" i="7059" s="1"/>
  <c r="AE1032" i="7059" s="1"/>
  <c r="U1045" i="7059"/>
  <c r="V1045" i="7059" s="1"/>
  <c r="Z1319" i="7059"/>
  <c r="AB1009" i="7055"/>
  <c r="O414" i="7049"/>
  <c r="AU1012" i="7059"/>
  <c r="Q414" i="7049" s="1"/>
  <c r="AP1014" i="7059"/>
  <c r="AQ1014" i="7059" s="1"/>
  <c r="AR1013" i="7059" s="1"/>
  <c r="AS1013" i="7059" s="1"/>
  <c r="AC1010" i="7055" l="1"/>
  <c r="AF1032" i="7059"/>
  <c r="AG1029" i="7059" s="1"/>
  <c r="AH1029" i="7059" s="1"/>
  <c r="AI1025" i="7059" s="1"/>
  <c r="AJ1025" i="7059" s="1"/>
  <c r="AL1021" i="7059" s="1"/>
  <c r="AM1021" i="7059" s="1"/>
  <c r="AN1018" i="7059" s="1"/>
  <c r="AO1018" i="7059" s="1"/>
  <c r="U1046" i="7059"/>
  <c r="V1046" i="7059" s="1"/>
  <c r="O415" i="7049"/>
  <c r="AB1010" i="7055"/>
  <c r="AC1011" i="7055" s="1"/>
  <c r="AU1013" i="7059"/>
  <c r="Q415" i="7049" s="1"/>
  <c r="Y1036" i="7059"/>
  <c r="AP1015" i="7059"/>
  <c r="AQ1015" i="7059" s="1"/>
  <c r="AR1014" i="7059" s="1"/>
  <c r="AS1014" i="7059" s="1"/>
  <c r="Z1320" i="7059"/>
  <c r="Y1037" i="7059" l="1"/>
  <c r="AT1037" i="7059" s="1"/>
  <c r="O416" i="7049"/>
  <c r="AB1011" i="7055"/>
  <c r="AC1012" i="7055" s="1"/>
  <c r="AU1014" i="7059"/>
  <c r="Q416" i="7049" s="1"/>
  <c r="AP1016" i="7059"/>
  <c r="AQ1016" i="7059" s="1"/>
  <c r="AR1015" i="7059" s="1"/>
  <c r="AS1015" i="7059" s="1"/>
  <c r="Z1321" i="7059"/>
  <c r="AT1036" i="7059"/>
  <c r="U1047" i="7059"/>
  <c r="P438" i="7049" l="1"/>
  <c r="AA1036" i="7059"/>
  <c r="AA1037" i="7059" s="1"/>
  <c r="O417" i="7049"/>
  <c r="AB1012" i="7055"/>
  <c r="AC1013" i="7055" s="1"/>
  <c r="AU1015" i="7059"/>
  <c r="Q417" i="7049" s="1"/>
  <c r="V1047" i="7059"/>
  <c r="Z1322" i="7059"/>
  <c r="P439" i="7049"/>
  <c r="U1048" i="7059" l="1"/>
  <c r="V1048" i="7059" s="1"/>
  <c r="Z1323" i="7059"/>
  <c r="AC1035" i="7059"/>
  <c r="AD1035" i="7059" s="1"/>
  <c r="Y1038" i="7059"/>
  <c r="AC1036" i="7059"/>
  <c r="AD1036" i="7059" s="1"/>
  <c r="U1049" i="7059" l="1"/>
  <c r="V1049" i="7059" s="1"/>
  <c r="Y1039" i="7059"/>
  <c r="AT1039" i="7059" s="1"/>
  <c r="P441" i="7049" s="1"/>
  <c r="AT1038" i="7059"/>
  <c r="AE1034" i="7059"/>
  <c r="AE1033" i="7059"/>
  <c r="AF1033" i="7059" s="1"/>
  <c r="Z1324" i="7059"/>
  <c r="Y1040" i="7059" l="1"/>
  <c r="AT1040" i="7059" s="1"/>
  <c r="P442" i="7049" s="1"/>
  <c r="AF1034" i="7059"/>
  <c r="AG1031" i="7059" s="1"/>
  <c r="U1050" i="7059"/>
  <c r="V1050" i="7059" s="1"/>
  <c r="AG1030" i="7059"/>
  <c r="AH1030" i="7059" s="1"/>
  <c r="AA1038" i="7059"/>
  <c r="P440" i="7049"/>
  <c r="Z1325" i="7059"/>
  <c r="Y1041" i="7059" l="1"/>
  <c r="AT1041" i="7059" s="1"/>
  <c r="P443" i="7049" s="1"/>
  <c r="AH1031" i="7059"/>
  <c r="AI1027" i="7059" s="1"/>
  <c r="U1051" i="7059"/>
  <c r="V1051" i="7059" s="1"/>
  <c r="Z1326" i="7059"/>
  <c r="AI1026" i="7059"/>
  <c r="AJ1026" i="7059" s="1"/>
  <c r="AA1039" i="7059"/>
  <c r="AC1037" i="7059"/>
  <c r="AD1037" i="7059" s="1"/>
  <c r="U1052" i="7059" l="1"/>
  <c r="V1052" i="7059" s="1"/>
  <c r="Y1042" i="7059"/>
  <c r="AT1042" i="7059" s="1"/>
  <c r="P444" i="7049" s="1"/>
  <c r="AE1035" i="7059"/>
  <c r="AF1035" i="7059" s="1"/>
  <c r="AL1022" i="7059"/>
  <c r="AM1022" i="7059" s="1"/>
  <c r="AA1040" i="7059"/>
  <c r="AC1038" i="7059"/>
  <c r="AD1038" i="7059" s="1"/>
  <c r="AJ1027" i="7059"/>
  <c r="Z1327" i="7059"/>
  <c r="Y1043" i="7059" l="1"/>
  <c r="AT1043" i="7059" s="1"/>
  <c r="P445" i="7049" s="1"/>
  <c r="U1053" i="7059"/>
  <c r="V1053" i="7059" s="1"/>
  <c r="AN1019" i="7059"/>
  <c r="AO1019" i="7059" s="1"/>
  <c r="AL1023" i="7059"/>
  <c r="AM1023" i="7059" s="1"/>
  <c r="AE1036" i="7059"/>
  <c r="AF1036" i="7059" s="1"/>
  <c r="AA1041" i="7059"/>
  <c r="AG1032" i="7059"/>
  <c r="AH1032" i="7059" s="1"/>
  <c r="Z1328" i="7059"/>
  <c r="AC1039" i="7059"/>
  <c r="AD1039" i="7059" s="1"/>
  <c r="Y1044" i="7059" l="1"/>
  <c r="AT1044" i="7059" s="1"/>
  <c r="P446" i="7049" s="1"/>
  <c r="U1054" i="7059"/>
  <c r="V1054" i="7059" s="1"/>
  <c r="AN1020" i="7059"/>
  <c r="AO1020" i="7059" s="1"/>
  <c r="AA1042" i="7059"/>
  <c r="AC1040" i="7059"/>
  <c r="AD1040" i="7059" s="1"/>
  <c r="AI1028" i="7059"/>
  <c r="AJ1028" i="7059" s="1"/>
  <c r="AP1017" i="7059"/>
  <c r="AQ1017" i="7059" s="1"/>
  <c r="Z1329" i="7059"/>
  <c r="AE1037" i="7059"/>
  <c r="AF1037" i="7059" s="1"/>
  <c r="AG1033" i="7059"/>
  <c r="AH1033" i="7059" s="1"/>
  <c r="U1055" i="7059" l="1"/>
  <c r="V1055" i="7059" s="1"/>
  <c r="U1056" i="7059" s="1"/>
  <c r="Y1045" i="7059"/>
  <c r="AT1045" i="7059" s="1"/>
  <c r="P447" i="7049" s="1"/>
  <c r="AI1029" i="7059"/>
  <c r="AJ1029" i="7059" s="1"/>
  <c r="AE1038" i="7059"/>
  <c r="AF1038" i="7059" s="1"/>
  <c r="AP1018" i="7059"/>
  <c r="AQ1018" i="7059" s="1"/>
  <c r="AR1017" i="7059" s="1"/>
  <c r="AS1017" i="7059" s="1"/>
  <c r="AL1024" i="7059"/>
  <c r="AM1024" i="7059" s="1"/>
  <c r="AA1043" i="7059"/>
  <c r="AC1042" i="7059" s="1"/>
  <c r="AD1042" i="7059" s="1"/>
  <c r="Z1330" i="7059"/>
  <c r="AC1041" i="7059"/>
  <c r="AD1041" i="7059" s="1"/>
  <c r="AG1034" i="7059"/>
  <c r="AH1034" i="7059" s="1"/>
  <c r="AR1016" i="7059"/>
  <c r="AS1016" i="7059" s="1"/>
  <c r="Y1046" i="7059" l="1"/>
  <c r="AT1046" i="7059" s="1"/>
  <c r="P448" i="7049" s="1"/>
  <c r="AE1040" i="7059"/>
  <c r="AN1021" i="7059"/>
  <c r="AO1021" i="7059" s="1"/>
  <c r="AG1035" i="7059"/>
  <c r="AH1035" i="7059" s="1"/>
  <c r="O418" i="7049"/>
  <c r="AB1013" i="7055"/>
  <c r="AC1014" i="7055" s="1"/>
  <c r="AU1016" i="7059"/>
  <c r="Q418" i="7049" s="1"/>
  <c r="AA1044" i="7059"/>
  <c r="AB1014" i="7055"/>
  <c r="O419" i="7049"/>
  <c r="AU1017" i="7059"/>
  <c r="Q419" i="7049" s="1"/>
  <c r="AL1025" i="7059"/>
  <c r="AM1025" i="7059" s="1"/>
  <c r="V1056" i="7059"/>
  <c r="U1057" i="7059" s="1"/>
  <c r="Z1331" i="7059"/>
  <c r="AI1030" i="7059"/>
  <c r="AJ1030" i="7059" s="1"/>
  <c r="AE1039" i="7059"/>
  <c r="AF1039" i="7059" s="1"/>
  <c r="Y1047" i="7059" l="1"/>
  <c r="AT1047" i="7059" s="1"/>
  <c r="P449" i="7049" s="1"/>
  <c r="AL1026" i="7059"/>
  <c r="AM1026" i="7059" s="1"/>
  <c r="AA1045" i="7059"/>
  <c r="AC1044" i="7059" s="1"/>
  <c r="AD1044" i="7059" s="1"/>
  <c r="AP1019" i="7059"/>
  <c r="AQ1019" i="7059" s="1"/>
  <c r="AN1022" i="7059"/>
  <c r="AO1022" i="7059" s="1"/>
  <c r="Z1332" i="7059"/>
  <c r="AC1043" i="7059"/>
  <c r="AD1043" i="7059" s="1"/>
  <c r="AG1036" i="7059"/>
  <c r="AH1036" i="7059" s="1"/>
  <c r="AC1015" i="7055"/>
  <c r="AI1031" i="7059"/>
  <c r="AJ1031" i="7059" s="1"/>
  <c r="AF1040" i="7059"/>
  <c r="V1057" i="7059"/>
  <c r="U1058" i="7059" s="1"/>
  <c r="Y1048" i="7059" l="1"/>
  <c r="AT1048" i="7059" s="1"/>
  <c r="P450" i="7049" s="1"/>
  <c r="AL1027" i="7059"/>
  <c r="AM1027" i="7059" s="1"/>
  <c r="AE1042" i="7059"/>
  <c r="V1058" i="7059"/>
  <c r="Y1049" i="7059" s="1"/>
  <c r="AT1049" i="7059" s="1"/>
  <c r="P451" i="7049" s="1"/>
  <c r="Z1333" i="7059"/>
  <c r="AR1018" i="7059"/>
  <c r="AS1018" i="7059" s="1"/>
  <c r="AE1041" i="7059"/>
  <c r="AF1041" i="7059" s="1"/>
  <c r="AN1023" i="7059"/>
  <c r="AO1023" i="7059" s="1"/>
  <c r="AG1037" i="7059"/>
  <c r="AH1037" i="7059" s="1"/>
  <c r="AI1032" i="7059"/>
  <c r="AJ1032" i="7059" s="1"/>
  <c r="AP1020" i="7059"/>
  <c r="AQ1020" i="7059" s="1"/>
  <c r="AA1046" i="7059"/>
  <c r="AI1033" i="7059" l="1"/>
  <c r="AJ1033" i="7059" s="1"/>
  <c r="AG1038" i="7059"/>
  <c r="AH1038" i="7059" s="1"/>
  <c r="AN1024" i="7059"/>
  <c r="AO1024" i="7059" s="1"/>
  <c r="Z1334" i="7059"/>
  <c r="AF1042" i="7059"/>
  <c r="AG1039" i="7059" s="1"/>
  <c r="AA1047" i="7059"/>
  <c r="AC1045" i="7059"/>
  <c r="AD1045" i="7059" s="1"/>
  <c r="AP1021" i="7059"/>
  <c r="AQ1021" i="7059" s="1"/>
  <c r="AB1015" i="7055"/>
  <c r="AC1016" i="7055" s="1"/>
  <c r="O420" i="7049"/>
  <c r="AU1018" i="7059"/>
  <c r="Q420" i="7049" s="1"/>
  <c r="AL1028" i="7059"/>
  <c r="AM1028" i="7059" s="1"/>
  <c r="AR1019" i="7059"/>
  <c r="AS1019" i="7059" s="1"/>
  <c r="U1059" i="7059"/>
  <c r="AH1039" i="7059" l="1"/>
  <c r="AI1034" i="7059"/>
  <c r="AJ1034" i="7059" s="1"/>
  <c r="AN1025" i="7059"/>
  <c r="AO1025" i="7059" s="1"/>
  <c r="AA1048" i="7059"/>
  <c r="AC1047" i="7059" s="1"/>
  <c r="AD1047" i="7059" s="1"/>
  <c r="V1059" i="7059"/>
  <c r="U1060" i="7059" s="1"/>
  <c r="O421" i="7049"/>
  <c r="AB1016" i="7055"/>
  <c r="AC1017" i="7055" s="1"/>
  <c r="AU1019" i="7059"/>
  <c r="Q421" i="7049" s="1"/>
  <c r="AC1046" i="7059"/>
  <c r="AD1046" i="7059" s="1"/>
  <c r="AR1020" i="7059"/>
  <c r="AS1020" i="7059" s="1"/>
  <c r="AL1029" i="7059"/>
  <c r="AM1029" i="7059" s="1"/>
  <c r="AI1035" i="7059"/>
  <c r="AJ1035" i="7059" s="1"/>
  <c r="AE1043" i="7059"/>
  <c r="AF1043" i="7059" s="1"/>
  <c r="Z1335" i="7059"/>
  <c r="AP1022" i="7059"/>
  <c r="AQ1022" i="7059" s="1"/>
  <c r="Y1050" i="7059" l="1"/>
  <c r="AT1050" i="7059" s="1"/>
  <c r="P452" i="7049" s="1"/>
  <c r="AE1045" i="7059"/>
  <c r="Z1336" i="7059"/>
  <c r="O422" i="7049"/>
  <c r="AB1017" i="7055"/>
  <c r="AC1018" i="7055" s="1"/>
  <c r="AU1020" i="7059"/>
  <c r="Q422" i="7049" s="1"/>
  <c r="AR1021" i="7059"/>
  <c r="AS1021" i="7059" s="1"/>
  <c r="V1060" i="7059"/>
  <c r="AP1023" i="7059"/>
  <c r="AQ1023" i="7059" s="1"/>
  <c r="AG1040" i="7059"/>
  <c r="AH1040" i="7059" s="1"/>
  <c r="AN1026" i="7059"/>
  <c r="AO1026" i="7059" s="1"/>
  <c r="AA1049" i="7059"/>
  <c r="AE1044" i="7059"/>
  <c r="AF1044" i="7059" s="1"/>
  <c r="AL1031" i="7059"/>
  <c r="AL1030" i="7059"/>
  <c r="AM1030" i="7059" s="1"/>
  <c r="AM1031" i="7059" l="1"/>
  <c r="AN1028" i="7059" s="1"/>
  <c r="AA1050" i="7059"/>
  <c r="U1061" i="7059"/>
  <c r="AG1041" i="7059"/>
  <c r="AH1041" i="7059" s="1"/>
  <c r="Z1337" i="7059"/>
  <c r="AC1048" i="7059"/>
  <c r="AD1048" i="7059" s="1"/>
  <c r="AR1022" i="7059"/>
  <c r="AS1022" i="7059" s="1"/>
  <c r="AN1027" i="7059"/>
  <c r="AO1027" i="7059" s="1"/>
  <c r="AP1024" i="7059"/>
  <c r="AQ1024" i="7059" s="1"/>
  <c r="Y1051" i="7059"/>
  <c r="AI1036" i="7059"/>
  <c r="AJ1036" i="7059" s="1"/>
  <c r="AB1018" i="7055"/>
  <c r="AC1019" i="7055" s="1"/>
  <c r="O423" i="7049"/>
  <c r="AU1021" i="7059"/>
  <c r="Q423" i="7049" s="1"/>
  <c r="AF1045" i="7059"/>
  <c r="AO1028" i="7059" l="1"/>
  <c r="AP1026" i="7059" s="1"/>
  <c r="Z1338" i="7059"/>
  <c r="AI1037" i="7059"/>
  <c r="AJ1037" i="7059" s="1"/>
  <c r="O424" i="7049"/>
  <c r="AB1019" i="7055"/>
  <c r="AC1020" i="7055" s="1"/>
  <c r="AU1022" i="7059"/>
  <c r="Q424" i="7049" s="1"/>
  <c r="AE1046" i="7059"/>
  <c r="AF1046" i="7059" s="1"/>
  <c r="AT1051" i="7059"/>
  <c r="V1061" i="7059"/>
  <c r="AC1049" i="7059"/>
  <c r="AD1049" i="7059" s="1"/>
  <c r="AG1042" i="7059"/>
  <c r="AH1042" i="7059" s="1"/>
  <c r="AL1032" i="7059"/>
  <c r="AM1032" i="7059" s="1"/>
  <c r="AP1025" i="7059"/>
  <c r="AQ1025" i="7059" s="1"/>
  <c r="AR1023" i="7059"/>
  <c r="AS1023" i="7059" s="1"/>
  <c r="U1062" i="7059" l="1"/>
  <c r="V1062" i="7059" s="1"/>
  <c r="AI1038" i="7059"/>
  <c r="AJ1038" i="7059" s="1"/>
  <c r="AA1051" i="7059"/>
  <c r="P453" i="7049"/>
  <c r="AG1043" i="7059"/>
  <c r="AH1043" i="7059" s="1"/>
  <c r="AB1020" i="7055"/>
  <c r="AC1021" i="7055" s="1"/>
  <c r="O425" i="7049"/>
  <c r="AU1023" i="7059"/>
  <c r="Q425" i="7049" s="1"/>
  <c r="AE1047" i="7059"/>
  <c r="AF1047" i="7059" s="1"/>
  <c r="AQ1026" i="7059"/>
  <c r="Z1339" i="7059"/>
  <c r="AN1029" i="7059"/>
  <c r="AO1029" i="7059" s="1"/>
  <c r="Y1052" i="7059"/>
  <c r="AL1033" i="7059"/>
  <c r="AM1033" i="7059" s="1"/>
  <c r="AR1024" i="7059"/>
  <c r="AS1024" i="7059" s="1"/>
  <c r="Y1053" i="7059" l="1"/>
  <c r="AT1053" i="7059" s="1"/>
  <c r="U1063" i="7059"/>
  <c r="AL1034" i="7059"/>
  <c r="AM1034" i="7059" s="1"/>
  <c r="AT1052" i="7059"/>
  <c r="AG1044" i="7059"/>
  <c r="AH1044" i="7059" s="1"/>
  <c r="AP1027" i="7059"/>
  <c r="AQ1027" i="7059" s="1"/>
  <c r="AR1026" i="7059" s="1"/>
  <c r="AS1026" i="7059" s="1"/>
  <c r="AB1021" i="7055"/>
  <c r="AC1022" i="7055" s="1"/>
  <c r="O426" i="7049"/>
  <c r="AU1024" i="7059"/>
  <c r="Q426" i="7049" s="1"/>
  <c r="AI1039" i="7059"/>
  <c r="AJ1039" i="7059" s="1"/>
  <c r="AC1050" i="7059"/>
  <c r="AD1050" i="7059" s="1"/>
  <c r="AN1030" i="7059"/>
  <c r="AO1030" i="7059" s="1"/>
  <c r="AR1025" i="7059"/>
  <c r="AS1025" i="7059" s="1"/>
  <c r="Z1340" i="7059"/>
  <c r="V1063" i="7059" l="1"/>
  <c r="Y1054" i="7059" s="1"/>
  <c r="Z1341" i="7059"/>
  <c r="O428" i="7049"/>
  <c r="AB1023" i="7055"/>
  <c r="AU1026" i="7059"/>
  <c r="Q428" i="7049" s="1"/>
  <c r="AE1048" i="7059"/>
  <c r="AF1048" i="7059" s="1"/>
  <c r="AA1052" i="7059"/>
  <c r="AA1053" i="7059" s="1"/>
  <c r="P454" i="7049"/>
  <c r="AB1022" i="7055"/>
  <c r="AC1023" i="7055" s="1"/>
  <c r="O427" i="7049"/>
  <c r="AU1025" i="7059"/>
  <c r="Q427" i="7049" s="1"/>
  <c r="AI1040" i="7059"/>
  <c r="AJ1040" i="7059" s="1"/>
  <c r="AL1035" i="7059"/>
  <c r="AM1035" i="7059" s="1"/>
  <c r="P455" i="7049"/>
  <c r="AN1031" i="7059"/>
  <c r="AO1031" i="7059" s="1"/>
  <c r="AP1028" i="7059"/>
  <c r="AQ1028" i="7059" s="1"/>
  <c r="U1064" i="7059" l="1"/>
  <c r="V1064" i="7059" s="1"/>
  <c r="Y1055" i="7059" s="1"/>
  <c r="AC1052" i="7059"/>
  <c r="AD1052" i="7059" s="1"/>
  <c r="AR1027" i="7059"/>
  <c r="AS1027" i="7059" s="1"/>
  <c r="AN1032" i="7059"/>
  <c r="AO1032" i="7059" s="1"/>
  <c r="AC1024" i="7055"/>
  <c r="AT1054" i="7059"/>
  <c r="AC1051" i="7059"/>
  <c r="AD1051" i="7059" s="1"/>
  <c r="AG1045" i="7059"/>
  <c r="AH1045" i="7059" s="1"/>
  <c r="AP1029" i="7059"/>
  <c r="AQ1029" i="7059" s="1"/>
  <c r="AR1028" i="7059" s="1"/>
  <c r="AS1028" i="7059" s="1"/>
  <c r="AL1036" i="7059"/>
  <c r="AM1036" i="7059" s="1"/>
  <c r="Z1342" i="7059"/>
  <c r="U1065" i="7059" l="1"/>
  <c r="V1065" i="7059" s="1"/>
  <c r="O430" i="7049"/>
  <c r="AB1025" i="7055"/>
  <c r="AU1028" i="7059"/>
  <c r="Q430" i="7049" s="1"/>
  <c r="AT1055" i="7059"/>
  <c r="AP1030" i="7059"/>
  <c r="AQ1030" i="7059" s="1"/>
  <c r="AR1029" i="7059" s="1"/>
  <c r="AS1029" i="7059" s="1"/>
  <c r="Z1343" i="7059"/>
  <c r="AE1049" i="7059"/>
  <c r="AF1049" i="7059" s="1"/>
  <c r="AN1033" i="7059"/>
  <c r="AO1033" i="7059" s="1"/>
  <c r="AB1024" i="7055"/>
  <c r="AC1025" i="7055" s="1"/>
  <c r="O429" i="7049"/>
  <c r="AU1027" i="7059"/>
  <c r="Q429" i="7049" s="1"/>
  <c r="AE1050" i="7059"/>
  <c r="AI1041" i="7059"/>
  <c r="AJ1041" i="7059" s="1"/>
  <c r="P456" i="7049"/>
  <c r="AA1054" i="7059"/>
  <c r="Y1056" i="7059" l="1"/>
  <c r="AT1056" i="7059" s="1"/>
  <c r="P458" i="7049" s="1"/>
  <c r="AF1050" i="7059"/>
  <c r="AG1047" i="7059" s="1"/>
  <c r="U1066" i="7059"/>
  <c r="AL1037" i="7059"/>
  <c r="AM1037" i="7059" s="1"/>
  <c r="AG1046" i="7059"/>
  <c r="AH1046" i="7059" s="1"/>
  <c r="AB1026" i="7055"/>
  <c r="O431" i="7049"/>
  <c r="AU1029" i="7059"/>
  <c r="Q431" i="7049" s="1"/>
  <c r="AC1026" i="7055"/>
  <c r="AP1031" i="7059"/>
  <c r="AQ1031" i="7059" s="1"/>
  <c r="AR1030" i="7059" s="1"/>
  <c r="AS1030" i="7059" s="1"/>
  <c r="AC1053" i="7059"/>
  <c r="AD1053" i="7059" s="1"/>
  <c r="Z1344" i="7059"/>
  <c r="P457" i="7049"/>
  <c r="AA1055" i="7059"/>
  <c r="O432" i="7049" l="1"/>
  <c r="AB1027" i="7055"/>
  <c r="AU1030" i="7059"/>
  <c r="Q432" i="7049" s="1"/>
  <c r="AA1056" i="7059"/>
  <c r="AC1055" i="7059" s="1"/>
  <c r="AD1055" i="7059" s="1"/>
  <c r="AC1054" i="7059"/>
  <c r="AD1054" i="7059" s="1"/>
  <c r="Z1345" i="7059"/>
  <c r="AI1042" i="7059"/>
  <c r="AJ1042" i="7059" s="1"/>
  <c r="V1066" i="7059"/>
  <c r="AH1047" i="7059"/>
  <c r="AE1051" i="7059"/>
  <c r="AF1051" i="7059" s="1"/>
  <c r="AC1027" i="7055"/>
  <c r="AN1034" i="7059"/>
  <c r="AO1034" i="7059" s="1"/>
  <c r="AE1053" i="7059" l="1"/>
  <c r="Y1057" i="7059"/>
  <c r="AT1057" i="7059" s="1"/>
  <c r="P459" i="7049" s="1"/>
  <c r="U1067" i="7059"/>
  <c r="V1067" i="7059" s="1"/>
  <c r="AP1032" i="7059"/>
  <c r="AQ1032" i="7059" s="1"/>
  <c r="AG1048" i="7059"/>
  <c r="AH1048" i="7059" s="1"/>
  <c r="Z1346" i="7059"/>
  <c r="AI1043" i="7059"/>
  <c r="AJ1043" i="7059" s="1"/>
  <c r="AC1028" i="7055"/>
  <c r="AL1038" i="7059"/>
  <c r="AM1038" i="7059" s="1"/>
  <c r="AE1052" i="7059"/>
  <c r="AF1052" i="7059" s="1"/>
  <c r="Y1058" i="7059" l="1"/>
  <c r="AT1058" i="7059" s="1"/>
  <c r="P460" i="7049" s="1"/>
  <c r="AA1057" i="7059"/>
  <c r="AC1056" i="7059" s="1"/>
  <c r="AD1056" i="7059" s="1"/>
  <c r="U1068" i="7059"/>
  <c r="AR1031" i="7059"/>
  <c r="AS1031" i="7059" s="1"/>
  <c r="AN1035" i="7059"/>
  <c r="AO1035" i="7059" s="1"/>
  <c r="AG1049" i="7059"/>
  <c r="AH1049" i="7059" s="1"/>
  <c r="AL1039" i="7059"/>
  <c r="AM1039" i="7059" s="1"/>
  <c r="Z1347" i="7059"/>
  <c r="AI1044" i="7059"/>
  <c r="AJ1044" i="7059" s="1"/>
  <c r="AF1053" i="7059"/>
  <c r="AA1058" i="7059" l="1"/>
  <c r="AC1057" i="7059" s="1"/>
  <c r="AD1057" i="7059" s="1"/>
  <c r="O433" i="7049"/>
  <c r="AB1028" i="7055"/>
  <c r="AC1029" i="7055" s="1"/>
  <c r="AU1031" i="7059"/>
  <c r="Q433" i="7049" s="1"/>
  <c r="AI1045" i="7059"/>
  <c r="AJ1045" i="7059" s="1"/>
  <c r="AG1050" i="7059"/>
  <c r="AH1050" i="7059" s="1"/>
  <c r="Z1348" i="7059"/>
  <c r="AL1040" i="7059"/>
  <c r="AM1040" i="7059" s="1"/>
  <c r="AE1054" i="7059"/>
  <c r="AF1054" i="7059" s="1"/>
  <c r="AN1036" i="7059"/>
  <c r="AO1036" i="7059" s="1"/>
  <c r="AP1033" i="7059"/>
  <c r="AQ1033" i="7059" s="1"/>
  <c r="V1068" i="7059"/>
  <c r="Y1059" i="7059" l="1"/>
  <c r="AT1059" i="7059" s="1"/>
  <c r="Z1349" i="7059"/>
  <c r="AE1055" i="7059"/>
  <c r="AF1055" i="7059" s="1"/>
  <c r="AI1046" i="7059"/>
  <c r="AJ1046" i="7059" s="1"/>
  <c r="AP1034" i="7059"/>
  <c r="AQ1034" i="7059" s="1"/>
  <c r="AN1037" i="7059"/>
  <c r="AO1037" i="7059" s="1"/>
  <c r="AR1032" i="7059"/>
  <c r="AS1032" i="7059" s="1"/>
  <c r="U1069" i="7059"/>
  <c r="AG1051" i="7059"/>
  <c r="AH1051" i="7059" s="1"/>
  <c r="AL1041" i="7059"/>
  <c r="AM1041" i="7059" s="1"/>
  <c r="P461" i="7049" l="1"/>
  <c r="AA1059" i="7059"/>
  <c r="AC1058" i="7059" s="1"/>
  <c r="AD1058" i="7059" s="1"/>
  <c r="AE1056" i="7059" s="1"/>
  <c r="AF1056" i="7059" s="1"/>
  <c r="AN1038" i="7059"/>
  <c r="AO1038" i="7059" s="1"/>
  <c r="AG1052" i="7059"/>
  <c r="AH1052" i="7059" s="1"/>
  <c r="Z1350" i="7059"/>
  <c r="AP1035" i="7059"/>
  <c r="AQ1035" i="7059" s="1"/>
  <c r="AR1034" i="7059" s="1"/>
  <c r="AS1034" i="7059" s="1"/>
  <c r="V1069" i="7059"/>
  <c r="AL1042" i="7059"/>
  <c r="AM1042" i="7059" s="1"/>
  <c r="AI1047" i="7059"/>
  <c r="AJ1047" i="7059" s="1"/>
  <c r="O434" i="7049"/>
  <c r="AB1029" i="7055"/>
  <c r="AC1030" i="7055" s="1"/>
  <c r="AU1032" i="7059"/>
  <c r="Q434" i="7049" s="1"/>
  <c r="AR1033" i="7059"/>
  <c r="AS1033" i="7059" s="1"/>
  <c r="Y1060" i="7059" l="1"/>
  <c r="AT1060" i="7059" s="1"/>
  <c r="U1070" i="7059"/>
  <c r="V1070" i="7059" s="1"/>
  <c r="Y1061" i="7059" s="1"/>
  <c r="AT1061" i="7059" s="1"/>
  <c r="O436" i="7049"/>
  <c r="AB1031" i="7055"/>
  <c r="AU1034" i="7059"/>
  <c r="Q436" i="7049" s="1"/>
  <c r="AL1043" i="7059"/>
  <c r="AM1043" i="7059" s="1"/>
  <c r="AN1039" i="7059"/>
  <c r="AO1039" i="7059" s="1"/>
  <c r="AG1053" i="7059"/>
  <c r="AH1053" i="7059" s="1"/>
  <c r="Z1351" i="7059"/>
  <c r="AP1036" i="7059"/>
  <c r="AQ1036" i="7059" s="1"/>
  <c r="AR1035" i="7059" s="1"/>
  <c r="AS1035" i="7059" s="1"/>
  <c r="AB1030" i="7055"/>
  <c r="AC1031" i="7055" s="1"/>
  <c r="O435" i="7049"/>
  <c r="AU1033" i="7059"/>
  <c r="Q435" i="7049" s="1"/>
  <c r="AI1048" i="7059"/>
  <c r="AJ1048" i="7059" s="1"/>
  <c r="P463" i="7049" l="1"/>
  <c r="P462" i="7049"/>
  <c r="AA1060" i="7059"/>
  <c r="AC1059" i="7059" s="1"/>
  <c r="AD1059" i="7059" s="1"/>
  <c r="AE1057" i="7059" s="1"/>
  <c r="AF1057" i="7059" s="1"/>
  <c r="AG1054" i="7059" s="1"/>
  <c r="AH1054" i="7059" s="1"/>
  <c r="U1071" i="7059"/>
  <c r="V1071" i="7059" s="1"/>
  <c r="AB1032" i="7055"/>
  <c r="O437" i="7049"/>
  <c r="AU1035" i="7059"/>
  <c r="Q437" i="7049" s="1"/>
  <c r="AL1044" i="7059"/>
  <c r="AM1044" i="7059" s="1"/>
  <c r="AI1049" i="7059"/>
  <c r="AJ1049" i="7059" s="1"/>
  <c r="AP1037" i="7059"/>
  <c r="AQ1037" i="7059" s="1"/>
  <c r="AR1036" i="7059" s="1"/>
  <c r="AS1036" i="7059" s="1"/>
  <c r="Z1352" i="7059"/>
  <c r="AN1040" i="7059"/>
  <c r="AO1040" i="7059" s="1"/>
  <c r="AC1032" i="7055"/>
  <c r="AA1061" i="7059" l="1"/>
  <c r="Y1062" i="7059"/>
  <c r="AT1062" i="7059" s="1"/>
  <c r="O438" i="7049"/>
  <c r="AB1033" i="7055"/>
  <c r="AU1036" i="7059"/>
  <c r="Q438" i="7049" s="1"/>
  <c r="AI1050" i="7059"/>
  <c r="AJ1050" i="7059" s="1"/>
  <c r="AP1038" i="7059"/>
  <c r="AQ1038" i="7059" s="1"/>
  <c r="AL1045" i="7059"/>
  <c r="AM1045" i="7059" s="1"/>
  <c r="U1072" i="7059"/>
  <c r="Z1353" i="7059"/>
  <c r="AN1041" i="7059"/>
  <c r="AO1041" i="7059" s="1"/>
  <c r="AC1033" i="7055"/>
  <c r="P464" i="7049" l="1"/>
  <c r="AA1062" i="7059"/>
  <c r="AC1061" i="7059" s="1"/>
  <c r="AD1061" i="7059" s="1"/>
  <c r="AC1060" i="7059"/>
  <c r="AD1060" i="7059" s="1"/>
  <c r="AE1058" i="7059" s="1"/>
  <c r="AF1058" i="7059" s="1"/>
  <c r="AG1055" i="7059" s="1"/>
  <c r="AH1055" i="7059" s="1"/>
  <c r="AI1051" i="7059" s="1"/>
  <c r="AJ1051" i="7059" s="1"/>
  <c r="AN1042" i="7059"/>
  <c r="AO1042" i="7059" s="1"/>
  <c r="AL1046" i="7059"/>
  <c r="AM1046" i="7059" s="1"/>
  <c r="AR1037" i="7059"/>
  <c r="AS1037" i="7059" s="1"/>
  <c r="AP1039" i="7059"/>
  <c r="AQ1039" i="7059" s="1"/>
  <c r="Z1354" i="7059"/>
  <c r="V1072" i="7059"/>
  <c r="AC1034" i="7055"/>
  <c r="AE1059" i="7059" l="1"/>
  <c r="AF1059" i="7059" s="1"/>
  <c r="AG1056" i="7059" s="1"/>
  <c r="AH1056" i="7059" s="1"/>
  <c r="AI1052" i="7059" s="1"/>
  <c r="AJ1052" i="7059" s="1"/>
  <c r="Y1063" i="7059"/>
  <c r="AT1063" i="7059" s="1"/>
  <c r="U1073" i="7059"/>
  <c r="V1073" i="7059" s="1"/>
  <c r="AL1047" i="7059"/>
  <c r="AM1047" i="7059" s="1"/>
  <c r="AR1038" i="7059"/>
  <c r="AS1038" i="7059" s="1"/>
  <c r="O439" i="7049"/>
  <c r="AB1034" i="7055"/>
  <c r="AC1035" i="7055" s="1"/>
  <c r="AU1037" i="7059"/>
  <c r="Q439" i="7049" s="1"/>
  <c r="AP1040" i="7059"/>
  <c r="AQ1040" i="7059" s="1"/>
  <c r="Z1355" i="7059"/>
  <c r="AN1043" i="7059"/>
  <c r="AO1043" i="7059" s="1"/>
  <c r="Y1064" i="7059" l="1"/>
  <c r="AT1064" i="7059" s="1"/>
  <c r="P465" i="7049"/>
  <c r="AA1063" i="7059"/>
  <c r="AC1062" i="7059" s="1"/>
  <c r="AD1062" i="7059" s="1"/>
  <c r="U1074" i="7059"/>
  <c r="V1074" i="7059" s="1"/>
  <c r="Z1356" i="7059"/>
  <c r="O440" i="7049"/>
  <c r="AB1035" i="7055"/>
  <c r="AC1036" i="7055" s="1"/>
  <c r="AU1038" i="7059"/>
  <c r="Q440" i="7049" s="1"/>
  <c r="AR1039" i="7059"/>
  <c r="AS1039" i="7059" s="1"/>
  <c r="AP1041" i="7059"/>
  <c r="AQ1041" i="7059" s="1"/>
  <c r="AL1048" i="7059"/>
  <c r="AM1048" i="7059" s="1"/>
  <c r="AN1044" i="7059"/>
  <c r="AO1044" i="7059" s="1"/>
  <c r="P466" i="7049" l="1"/>
  <c r="AA1064" i="7059"/>
  <c r="AC1063" i="7059" s="1"/>
  <c r="AD1063" i="7059" s="1"/>
  <c r="AE1061" i="7059" s="1"/>
  <c r="AE1060" i="7059"/>
  <c r="AF1060" i="7059" s="1"/>
  <c r="AG1057" i="7059" s="1"/>
  <c r="AH1057" i="7059" s="1"/>
  <c r="AI1053" i="7059" s="1"/>
  <c r="AJ1053" i="7059" s="1"/>
  <c r="AL1049" i="7059" s="1"/>
  <c r="AM1049" i="7059" s="1"/>
  <c r="Y1065" i="7059"/>
  <c r="AT1065" i="7059" s="1"/>
  <c r="U1075" i="7059"/>
  <c r="V1075" i="7059" s="1"/>
  <c r="AP1042" i="7059"/>
  <c r="AQ1042" i="7059" s="1"/>
  <c r="AR1041" i="7059" s="1"/>
  <c r="AS1041" i="7059" s="1"/>
  <c r="AN1045" i="7059"/>
  <c r="AO1045" i="7059" s="1"/>
  <c r="AR1040" i="7059"/>
  <c r="AS1040" i="7059" s="1"/>
  <c r="O441" i="7049"/>
  <c r="AB1036" i="7055"/>
  <c r="AC1037" i="7055" s="1"/>
  <c r="AU1039" i="7059"/>
  <c r="Q441" i="7049" s="1"/>
  <c r="Z1357" i="7059"/>
  <c r="AF1061" i="7059" l="1"/>
  <c r="AG1058" i="7059" s="1"/>
  <c r="AH1058" i="7059" s="1"/>
  <c r="AI1054" i="7059" s="1"/>
  <c r="AJ1054" i="7059" s="1"/>
  <c r="AL1050" i="7059" s="1"/>
  <c r="AM1050" i="7059" s="1"/>
  <c r="Y1066" i="7059"/>
  <c r="AT1066" i="7059" s="1"/>
  <c r="P467" i="7049"/>
  <c r="AA1065" i="7059"/>
  <c r="AC1064" i="7059" s="1"/>
  <c r="AD1064" i="7059" s="1"/>
  <c r="AP1043" i="7059"/>
  <c r="AQ1043" i="7059" s="1"/>
  <c r="AR1042" i="7059" s="1"/>
  <c r="AS1042" i="7059" s="1"/>
  <c r="AN1046" i="7059"/>
  <c r="AO1046" i="7059" s="1"/>
  <c r="O442" i="7049"/>
  <c r="AB1037" i="7055"/>
  <c r="AC1038" i="7055" s="1"/>
  <c r="AU1040" i="7059"/>
  <c r="Q442" i="7049" s="1"/>
  <c r="U1076" i="7059"/>
  <c r="O443" i="7049"/>
  <c r="AB1038" i="7055"/>
  <c r="AU1041" i="7059"/>
  <c r="Q443" i="7049" s="1"/>
  <c r="Z1358" i="7059"/>
  <c r="AE1062" i="7059" l="1"/>
  <c r="AF1062" i="7059" s="1"/>
  <c r="AG1059" i="7059" s="1"/>
  <c r="AH1059" i="7059" s="1"/>
  <c r="AI1055" i="7059" s="1"/>
  <c r="AJ1055" i="7059" s="1"/>
  <c r="AL1051" i="7059" s="1"/>
  <c r="AM1051" i="7059" s="1"/>
  <c r="P468" i="7049"/>
  <c r="AA1066" i="7059"/>
  <c r="AC1065" i="7059" s="1"/>
  <c r="AD1065" i="7059" s="1"/>
  <c r="AE1063" i="7059" s="1"/>
  <c r="AC1039" i="7055"/>
  <c r="O444" i="7049"/>
  <c r="AB1039" i="7055"/>
  <c r="AU1042" i="7059"/>
  <c r="Q444" i="7049" s="1"/>
  <c r="AN1047" i="7059"/>
  <c r="AO1047" i="7059" s="1"/>
  <c r="V1076" i="7059"/>
  <c r="AP1044" i="7059"/>
  <c r="AQ1044" i="7059" s="1"/>
  <c r="AR1043" i="7059" s="1"/>
  <c r="AS1043" i="7059" s="1"/>
  <c r="Z1359" i="7059"/>
  <c r="AF1063" i="7059" l="1"/>
  <c r="AG1060" i="7059" s="1"/>
  <c r="AH1060" i="7059" s="1"/>
  <c r="AI1056" i="7059" s="1"/>
  <c r="AJ1056" i="7059" s="1"/>
  <c r="AL1052" i="7059" s="1"/>
  <c r="AM1052" i="7059" s="1"/>
  <c r="Y1067" i="7059"/>
  <c r="AT1067" i="7059" s="1"/>
  <c r="AC1040" i="7055"/>
  <c r="U1077" i="7059"/>
  <c r="V1077" i="7059" s="1"/>
  <c r="Y1068" i="7059" s="1"/>
  <c r="AT1068" i="7059" s="1"/>
  <c r="AN1048" i="7059"/>
  <c r="AO1048" i="7059" s="1"/>
  <c r="AP1045" i="7059"/>
  <c r="AQ1045" i="7059" s="1"/>
  <c r="AR1044" i="7059" s="1"/>
  <c r="AS1044" i="7059" s="1"/>
  <c r="O445" i="7049"/>
  <c r="AB1040" i="7055"/>
  <c r="AU1043" i="7059"/>
  <c r="Q445" i="7049" s="1"/>
  <c r="Z1360" i="7059"/>
  <c r="AC1041" i="7055" l="1"/>
  <c r="P470" i="7049"/>
  <c r="P469" i="7049"/>
  <c r="AA1067" i="7059"/>
  <c r="AC1066" i="7059" s="1"/>
  <c r="AD1066" i="7059" s="1"/>
  <c r="U1078" i="7059"/>
  <c r="V1078" i="7059" s="1"/>
  <c r="AB1041" i="7055"/>
  <c r="O446" i="7049"/>
  <c r="AU1044" i="7059"/>
  <c r="Q446" i="7049" s="1"/>
  <c r="AN1049" i="7059"/>
  <c r="AO1049" i="7059" s="1"/>
  <c r="AP1046" i="7059"/>
  <c r="AQ1046" i="7059" s="1"/>
  <c r="AR1045" i="7059" s="1"/>
  <c r="AS1045" i="7059" s="1"/>
  <c r="Z1361" i="7059"/>
  <c r="AC1042" i="7055" l="1"/>
  <c r="Y1069" i="7059"/>
  <c r="AT1069" i="7059" s="1"/>
  <c r="AA1068" i="7059"/>
  <c r="AE1064" i="7059"/>
  <c r="AF1064" i="7059" s="1"/>
  <c r="U1079" i="7059"/>
  <c r="V1079" i="7059" s="1"/>
  <c r="Z1362" i="7059"/>
  <c r="AB1042" i="7055"/>
  <c r="O447" i="7049"/>
  <c r="AU1045" i="7059"/>
  <c r="Q447" i="7049" s="1"/>
  <c r="AP1047" i="7059"/>
  <c r="AQ1047" i="7059" s="1"/>
  <c r="AR1046" i="7059" s="1"/>
  <c r="AS1046" i="7059" s="1"/>
  <c r="AC1043" i="7055" l="1"/>
  <c r="P471" i="7049"/>
  <c r="AA1069" i="7059"/>
  <c r="AC1068" i="7059" s="1"/>
  <c r="AD1068" i="7059" s="1"/>
  <c r="AG1061" i="7059"/>
  <c r="AC1067" i="7059"/>
  <c r="AD1067" i="7059" s="1"/>
  <c r="Y1070" i="7059"/>
  <c r="AT1070" i="7059" s="1"/>
  <c r="O448" i="7049"/>
  <c r="AB1043" i="7055"/>
  <c r="AU1046" i="7059"/>
  <c r="Q448" i="7049" s="1"/>
  <c r="U1080" i="7059"/>
  <c r="Z1363" i="7059"/>
  <c r="AC1044" i="7055" l="1"/>
  <c r="AE1066" i="7059"/>
  <c r="AE1065" i="7059"/>
  <c r="AF1065" i="7059" s="1"/>
  <c r="AH1061" i="7059"/>
  <c r="AI1057" i="7059" s="1"/>
  <c r="AJ1057" i="7059" s="1"/>
  <c r="AL1053" i="7059" s="1"/>
  <c r="AM1053" i="7059" s="1"/>
  <c r="AN1050" i="7059" s="1"/>
  <c r="AO1050" i="7059" s="1"/>
  <c r="AP1048" i="7059" s="1"/>
  <c r="AQ1048" i="7059" s="1"/>
  <c r="AR1047" i="7059" s="1"/>
  <c r="AS1047" i="7059" s="1"/>
  <c r="P472" i="7049"/>
  <c r="AA1070" i="7059"/>
  <c r="AC1069" i="7059" s="1"/>
  <c r="AD1069" i="7059" s="1"/>
  <c r="Z1364" i="7059"/>
  <c r="V1080" i="7059"/>
  <c r="AE1067" i="7059" l="1"/>
  <c r="AF1067" i="7059" s="1"/>
  <c r="AG1062" i="7059"/>
  <c r="AH1062" i="7059" s="1"/>
  <c r="AI1058" i="7059" s="1"/>
  <c r="AJ1058" i="7059" s="1"/>
  <c r="AL1054" i="7059" s="1"/>
  <c r="AM1054" i="7059" s="1"/>
  <c r="AN1051" i="7059" s="1"/>
  <c r="AO1051" i="7059" s="1"/>
  <c r="AP1049" i="7059" s="1"/>
  <c r="AQ1049" i="7059" s="1"/>
  <c r="AR1048" i="7059" s="1"/>
  <c r="AS1048" i="7059" s="1"/>
  <c r="AF1066" i="7059"/>
  <c r="Y1071" i="7059"/>
  <c r="AT1071" i="7059" s="1"/>
  <c r="U1081" i="7059"/>
  <c r="Z1365" i="7059"/>
  <c r="AB1044" i="7055"/>
  <c r="AC1045" i="7055" s="1"/>
  <c r="O449" i="7049"/>
  <c r="AU1047" i="7059"/>
  <c r="Q449" i="7049" s="1"/>
  <c r="AG1064" i="7059" l="1"/>
  <c r="P473" i="7049"/>
  <c r="AA1071" i="7059"/>
  <c r="AC1070" i="7059" s="1"/>
  <c r="AD1070" i="7059" s="1"/>
  <c r="AE1068" i="7059" s="1"/>
  <c r="AF1068" i="7059" s="1"/>
  <c r="AG1063" i="7059"/>
  <c r="AH1063" i="7059" s="1"/>
  <c r="AI1059" i="7059" s="1"/>
  <c r="AJ1059" i="7059" s="1"/>
  <c r="AL1055" i="7059" s="1"/>
  <c r="AM1055" i="7059" s="1"/>
  <c r="AN1052" i="7059" s="1"/>
  <c r="AO1052" i="7059" s="1"/>
  <c r="AP1050" i="7059" s="1"/>
  <c r="AQ1050" i="7059" s="1"/>
  <c r="AR1049" i="7059" s="1"/>
  <c r="AS1049" i="7059" s="1"/>
  <c r="AB1046" i="7055" s="1"/>
  <c r="O450" i="7049"/>
  <c r="AB1045" i="7055"/>
  <c r="AC1046" i="7055" s="1"/>
  <c r="AU1048" i="7059"/>
  <c r="Q450" i="7049" s="1"/>
  <c r="V1081" i="7059"/>
  <c r="U1082" i="7059" s="1"/>
  <c r="Z1366" i="7059"/>
  <c r="O451" i="7049" l="1"/>
  <c r="AU1049" i="7059"/>
  <c r="Q451" i="7049" s="1"/>
  <c r="AH1064" i="7059"/>
  <c r="Y1072" i="7059"/>
  <c r="AT1072" i="7059" s="1"/>
  <c r="AG1065" i="7059"/>
  <c r="AH1065" i="7059" s="1"/>
  <c r="AC1047" i="7055"/>
  <c r="V1082" i="7059"/>
  <c r="Z1367" i="7059"/>
  <c r="AI1061" i="7059" l="1"/>
  <c r="AI1060" i="7059"/>
  <c r="AJ1060" i="7059" s="1"/>
  <c r="P474" i="7049"/>
  <c r="AA1072" i="7059"/>
  <c r="AC1071" i="7059" s="1"/>
  <c r="AD1071" i="7059" s="1"/>
  <c r="Y1073" i="7059"/>
  <c r="AT1073" i="7059" s="1"/>
  <c r="Z1368" i="7059"/>
  <c r="U1083" i="7059"/>
  <c r="AJ1061" i="7059" l="1"/>
  <c r="AL1057" i="7059" s="1"/>
  <c r="P475" i="7049"/>
  <c r="AA1073" i="7059"/>
  <c r="AC1072" i="7059" s="1"/>
  <c r="AD1072" i="7059" s="1"/>
  <c r="AE1069" i="7059"/>
  <c r="AF1069" i="7059" s="1"/>
  <c r="AL1056" i="7059"/>
  <c r="AM1056" i="7059" s="1"/>
  <c r="V1083" i="7059"/>
  <c r="Z1369" i="7059"/>
  <c r="AM1057" i="7059" l="1"/>
  <c r="AN1054" i="7059" s="1"/>
  <c r="AG1066" i="7059"/>
  <c r="AH1066" i="7059" s="1"/>
  <c r="Y1074" i="7059"/>
  <c r="AT1074" i="7059" s="1"/>
  <c r="AN1053" i="7059"/>
  <c r="AO1053" i="7059" s="1"/>
  <c r="AE1070" i="7059"/>
  <c r="AF1070" i="7059" s="1"/>
  <c r="U1084" i="7059"/>
  <c r="V1084" i="7059" s="1"/>
  <c r="Y1075" i="7059" s="1"/>
  <c r="AT1075" i="7059" s="1"/>
  <c r="Z1370" i="7059"/>
  <c r="P477" i="7049" l="1"/>
  <c r="AI1062" i="7059"/>
  <c r="AJ1062" i="7059" s="1"/>
  <c r="AG1067" i="7059"/>
  <c r="AH1067" i="7059" s="1"/>
  <c r="AP1051" i="7059"/>
  <c r="AQ1051" i="7059" s="1"/>
  <c r="AR1050" i="7059" s="1"/>
  <c r="AS1050" i="7059" s="1"/>
  <c r="P476" i="7049"/>
  <c r="AA1074" i="7059"/>
  <c r="AC1073" i="7059" s="1"/>
  <c r="AD1073" i="7059" s="1"/>
  <c r="AO1054" i="7059"/>
  <c r="U1085" i="7059"/>
  <c r="Z1371" i="7059"/>
  <c r="AU1050" i="7059" l="1"/>
  <c r="Q452" i="7049" s="1"/>
  <c r="O452" i="7049"/>
  <c r="AB1047" i="7055"/>
  <c r="AC1048" i="7055" s="1"/>
  <c r="AL1058" i="7059"/>
  <c r="AM1058" i="7059" s="1"/>
  <c r="AN1055" i="7059" s="1"/>
  <c r="AO1055" i="7059" s="1"/>
  <c r="AE1071" i="7059"/>
  <c r="AF1071" i="7059" s="1"/>
  <c r="AI1063" i="7059"/>
  <c r="AJ1063" i="7059" s="1"/>
  <c r="AP1052" i="7059"/>
  <c r="AQ1052" i="7059" s="1"/>
  <c r="AR1051" i="7059" s="1"/>
  <c r="AS1051" i="7059" s="1"/>
  <c r="AA1075" i="7059"/>
  <c r="V1085" i="7059"/>
  <c r="Z1372" i="7059"/>
  <c r="AL1059" i="7059" l="1"/>
  <c r="AM1059" i="7059" s="1"/>
  <c r="AP1053" i="7059"/>
  <c r="AQ1053" i="7059" s="1"/>
  <c r="AR1052" i="7059" s="1"/>
  <c r="AS1052" i="7059" s="1"/>
  <c r="Y1076" i="7059"/>
  <c r="AT1076" i="7059" s="1"/>
  <c r="O453" i="7049"/>
  <c r="AB1048" i="7055"/>
  <c r="AC1049" i="7055" s="1"/>
  <c r="AU1051" i="7059"/>
  <c r="Q453" i="7049" s="1"/>
  <c r="AG1068" i="7059"/>
  <c r="AH1068" i="7059" s="1"/>
  <c r="AC1074" i="7059"/>
  <c r="AD1074" i="7059" s="1"/>
  <c r="U1086" i="7059"/>
  <c r="V1086" i="7059" s="1"/>
  <c r="Z1373" i="7059"/>
  <c r="AI1064" i="7059" l="1"/>
  <c r="AJ1064" i="7059" s="1"/>
  <c r="O454" i="7049"/>
  <c r="AB1049" i="7055"/>
  <c r="AC1050" i="7055" s="1"/>
  <c r="AU1052" i="7059"/>
  <c r="Q454" i="7049" s="1"/>
  <c r="Y1077" i="7059"/>
  <c r="AT1077" i="7059" s="1"/>
  <c r="P478" i="7049"/>
  <c r="AA1076" i="7059"/>
  <c r="AC1075" i="7059" s="1"/>
  <c r="AD1075" i="7059" s="1"/>
  <c r="AE1072" i="7059"/>
  <c r="AF1072" i="7059" s="1"/>
  <c r="AN1056" i="7059"/>
  <c r="AO1056" i="7059" s="1"/>
  <c r="U1087" i="7059"/>
  <c r="Z1374" i="7059"/>
  <c r="AP1054" i="7059" l="1"/>
  <c r="AQ1054" i="7059" s="1"/>
  <c r="AL1060" i="7059"/>
  <c r="AM1060" i="7059" s="1"/>
  <c r="AE1073" i="7059"/>
  <c r="AF1073" i="7059" s="1"/>
  <c r="AG1069" i="7059"/>
  <c r="AH1069" i="7059" s="1"/>
  <c r="P479" i="7049"/>
  <c r="AA1077" i="7059"/>
  <c r="AC1076" i="7059" s="1"/>
  <c r="AD1076" i="7059" s="1"/>
  <c r="V1087" i="7059"/>
  <c r="Z1375" i="7059"/>
  <c r="Y1078" i="7059" l="1"/>
  <c r="AT1078" i="7059" s="1"/>
  <c r="AI1065" i="7059"/>
  <c r="AJ1065" i="7059" s="1"/>
  <c r="AE1074" i="7059"/>
  <c r="AF1074" i="7059" s="1"/>
  <c r="AN1057" i="7059"/>
  <c r="AO1057" i="7059" s="1"/>
  <c r="AG1070" i="7059"/>
  <c r="AH1070" i="7059" s="1"/>
  <c r="AR1053" i="7059"/>
  <c r="AS1053" i="7059" s="1"/>
  <c r="U1088" i="7059"/>
  <c r="V1088" i="7059" s="1"/>
  <c r="Z1376" i="7059"/>
  <c r="P480" i="7049" l="1"/>
  <c r="AA1078" i="7059"/>
  <c r="AC1077" i="7059" s="1"/>
  <c r="AD1077" i="7059" s="1"/>
  <c r="AB1050" i="7055"/>
  <c r="AC1051" i="7055" s="1"/>
  <c r="O455" i="7049"/>
  <c r="AU1053" i="7059"/>
  <c r="Q455" i="7049" s="1"/>
  <c r="AP1055" i="7059"/>
  <c r="AQ1055" i="7059" s="1"/>
  <c r="AR1054" i="7059" s="1"/>
  <c r="AS1054" i="7059" s="1"/>
  <c r="AI1066" i="7059"/>
  <c r="AJ1066" i="7059" s="1"/>
  <c r="AL1061" i="7059"/>
  <c r="AM1061" i="7059" s="1"/>
  <c r="Y1079" i="7059"/>
  <c r="AT1079" i="7059" s="1"/>
  <c r="AG1071" i="7059"/>
  <c r="AH1071" i="7059" s="1"/>
  <c r="U1089" i="7059"/>
  <c r="V1089" i="7059" s="1"/>
  <c r="Z1377" i="7059"/>
  <c r="AI1067" i="7059" l="1"/>
  <c r="AJ1067" i="7059" s="1"/>
  <c r="AE1075" i="7059"/>
  <c r="AF1075" i="7059" s="1"/>
  <c r="AL1062" i="7059"/>
  <c r="AM1062" i="7059" s="1"/>
  <c r="AU1054" i="7059"/>
  <c r="Q456" i="7049" s="1"/>
  <c r="O456" i="7049"/>
  <c r="AB1051" i="7055"/>
  <c r="AC1052" i="7055" s="1"/>
  <c r="P481" i="7049"/>
  <c r="AA1079" i="7059"/>
  <c r="AC1078" i="7059" s="1"/>
  <c r="AD1078" i="7059" s="1"/>
  <c r="AN1058" i="7059"/>
  <c r="AO1058" i="7059" s="1"/>
  <c r="Y1080" i="7059"/>
  <c r="AT1080" i="7059" s="1"/>
  <c r="U1090" i="7059"/>
  <c r="V1090" i="7059" s="1"/>
  <c r="Y1081" i="7059" s="1"/>
  <c r="AT1081" i="7059" s="1"/>
  <c r="Z1378" i="7059"/>
  <c r="P483" i="7049" l="1"/>
  <c r="P482" i="7049"/>
  <c r="AA1080" i="7059"/>
  <c r="AA1081" i="7059" s="1"/>
  <c r="AG1072" i="7059"/>
  <c r="AH1072" i="7059" s="1"/>
  <c r="AN1059" i="7059"/>
  <c r="AO1059" i="7059" s="1"/>
  <c r="AP1056" i="7059"/>
  <c r="AQ1056" i="7059" s="1"/>
  <c r="AE1076" i="7059"/>
  <c r="AF1076" i="7059" s="1"/>
  <c r="AL1063" i="7059"/>
  <c r="AM1063" i="7059" s="1"/>
  <c r="U1091" i="7059"/>
  <c r="V1091" i="7059" s="1"/>
  <c r="Z1379" i="7059"/>
  <c r="AC1079" i="7059" l="1"/>
  <c r="AD1079" i="7059" s="1"/>
  <c r="AE1077" i="7059" s="1"/>
  <c r="AF1077" i="7059" s="1"/>
  <c r="AP1057" i="7059"/>
  <c r="AQ1057" i="7059" s="1"/>
  <c r="AR1056" i="7059" s="1"/>
  <c r="AS1056" i="7059" s="1"/>
  <c r="AG1073" i="7059"/>
  <c r="AH1073" i="7059" s="1"/>
  <c r="AR1055" i="7059"/>
  <c r="AS1055" i="7059" s="1"/>
  <c r="Y1082" i="7059"/>
  <c r="AT1082" i="7059" s="1"/>
  <c r="AC1080" i="7059"/>
  <c r="AD1080" i="7059" s="1"/>
  <c r="AN1060" i="7059"/>
  <c r="AO1060" i="7059" s="1"/>
  <c r="AI1068" i="7059"/>
  <c r="AJ1068" i="7059" s="1"/>
  <c r="Z1380" i="7059"/>
  <c r="U1092" i="7059"/>
  <c r="AP1058" i="7059" l="1"/>
  <c r="AQ1058" i="7059" s="1"/>
  <c r="AR1057" i="7059" s="1"/>
  <c r="AS1057" i="7059" s="1"/>
  <c r="AU1056" i="7059"/>
  <c r="Q458" i="7049" s="1"/>
  <c r="AB1053" i="7055"/>
  <c r="O458" i="7049"/>
  <c r="AI1069" i="7059"/>
  <c r="AJ1069" i="7059" s="1"/>
  <c r="AL1064" i="7059"/>
  <c r="AM1064" i="7059" s="1"/>
  <c r="O457" i="7049"/>
  <c r="AB1052" i="7055"/>
  <c r="AC1053" i="7055" s="1"/>
  <c r="AU1055" i="7059"/>
  <c r="Q457" i="7049" s="1"/>
  <c r="AE1078" i="7059"/>
  <c r="AF1078" i="7059" s="1"/>
  <c r="P484" i="7049"/>
  <c r="AA1082" i="7059"/>
  <c r="AC1081" i="7059" s="1"/>
  <c r="AD1081" i="7059" s="1"/>
  <c r="AG1074" i="7059"/>
  <c r="AH1074" i="7059" s="1"/>
  <c r="V1092" i="7059"/>
  <c r="Z1381" i="7059"/>
  <c r="AC1054" i="7055" l="1"/>
  <c r="AE1079" i="7059"/>
  <c r="AF1079" i="7059" s="1"/>
  <c r="O459" i="7049"/>
  <c r="AB1054" i="7055"/>
  <c r="AU1057" i="7059"/>
  <c r="Q459" i="7049" s="1"/>
  <c r="AL1065" i="7059"/>
  <c r="AM1065" i="7059" s="1"/>
  <c r="AI1070" i="7059"/>
  <c r="AJ1070" i="7059" s="1"/>
  <c r="Y1083" i="7059"/>
  <c r="AT1083" i="7059" s="1"/>
  <c r="AG1075" i="7059"/>
  <c r="AH1075" i="7059" s="1"/>
  <c r="AN1061" i="7059"/>
  <c r="AO1061" i="7059" s="1"/>
  <c r="U1093" i="7059"/>
  <c r="V1093" i="7059" s="1"/>
  <c r="Z1382" i="7059"/>
  <c r="AC1055" i="7055" l="1"/>
  <c r="AI1071" i="7059"/>
  <c r="AJ1071" i="7059" s="1"/>
  <c r="AG1076" i="7059"/>
  <c r="AH1076" i="7059" s="1"/>
  <c r="AL1066" i="7059"/>
  <c r="AM1066" i="7059" s="1"/>
  <c r="AP1059" i="7059"/>
  <c r="AQ1059" i="7059" s="1"/>
  <c r="Y1084" i="7059"/>
  <c r="AT1084" i="7059" s="1"/>
  <c r="AA1083" i="7059"/>
  <c r="AC1082" i="7059" s="1"/>
  <c r="AD1082" i="7059" s="1"/>
  <c r="P485" i="7049"/>
  <c r="AN1062" i="7059"/>
  <c r="AO1062" i="7059" s="1"/>
  <c r="Z1383" i="7059"/>
  <c r="U1094" i="7059"/>
  <c r="AI1072" i="7059" l="1"/>
  <c r="AJ1072" i="7059" s="1"/>
  <c r="AA1084" i="7059"/>
  <c r="AC1083" i="7059" s="1"/>
  <c r="AD1083" i="7059" s="1"/>
  <c r="P486" i="7049"/>
  <c r="AN1063" i="7059"/>
  <c r="AO1063" i="7059" s="1"/>
  <c r="AE1080" i="7059"/>
  <c r="AF1080" i="7059" s="1"/>
  <c r="AP1060" i="7059"/>
  <c r="AQ1060" i="7059" s="1"/>
  <c r="AR1059" i="7059" s="1"/>
  <c r="AS1059" i="7059" s="1"/>
  <c r="AR1058" i="7059"/>
  <c r="AS1058" i="7059" s="1"/>
  <c r="AL1067" i="7059"/>
  <c r="AM1067" i="7059" s="1"/>
  <c r="AN1064" i="7059" s="1"/>
  <c r="AO1064" i="7059" s="1"/>
  <c r="AP1062" i="7059" s="1"/>
  <c r="Z1384" i="7059"/>
  <c r="V1094" i="7059"/>
  <c r="Y1085" i="7059" l="1"/>
  <c r="AT1085" i="7059" s="1"/>
  <c r="AB1055" i="7055"/>
  <c r="AC1056" i="7055" s="1"/>
  <c r="O460" i="7049"/>
  <c r="AU1058" i="7059"/>
  <c r="Q460" i="7049" s="1"/>
  <c r="AP1061" i="7059"/>
  <c r="AQ1061" i="7059" s="1"/>
  <c r="AR1060" i="7059" s="1"/>
  <c r="AS1060" i="7059" s="1"/>
  <c r="AL1068" i="7059"/>
  <c r="AM1068" i="7059" s="1"/>
  <c r="O461" i="7049"/>
  <c r="AU1059" i="7059"/>
  <c r="Q461" i="7049" s="1"/>
  <c r="AB1056" i="7055"/>
  <c r="AG1077" i="7059"/>
  <c r="AH1077" i="7059" s="1"/>
  <c r="AE1081" i="7059"/>
  <c r="AF1081" i="7059" s="1"/>
  <c r="Z1385" i="7059"/>
  <c r="U1095" i="7059"/>
  <c r="AC1057" i="7055" l="1"/>
  <c r="AN1065" i="7059"/>
  <c r="AO1065" i="7059" s="1"/>
  <c r="AU1060" i="7059"/>
  <c r="Q462" i="7049" s="1"/>
  <c r="O462" i="7049"/>
  <c r="AB1057" i="7055"/>
  <c r="AC1058" i="7055" s="1"/>
  <c r="AG1078" i="7059"/>
  <c r="AH1078" i="7059" s="1"/>
  <c r="AI1073" i="7059"/>
  <c r="AJ1073" i="7059" s="1"/>
  <c r="AA1085" i="7059"/>
  <c r="AC1084" i="7059" s="1"/>
  <c r="AD1084" i="7059" s="1"/>
  <c r="P487" i="7049"/>
  <c r="AQ1062" i="7059"/>
  <c r="AR1061" i="7059" s="1"/>
  <c r="AS1061" i="7059" s="1"/>
  <c r="Z1386" i="7059"/>
  <c r="V1095" i="7059"/>
  <c r="AB1058" i="7055" l="1"/>
  <c r="AC1059" i="7055" s="1"/>
  <c r="O463" i="7049"/>
  <c r="AU1061" i="7059"/>
  <c r="Q463" i="7049" s="1"/>
  <c r="AE1082" i="7059"/>
  <c r="AF1082" i="7059" s="1"/>
  <c r="AL1069" i="7059"/>
  <c r="AM1069" i="7059" s="1"/>
  <c r="AP1063" i="7059"/>
  <c r="AQ1063" i="7059" s="1"/>
  <c r="AR1062" i="7059" s="1"/>
  <c r="AS1062" i="7059" s="1"/>
  <c r="U1096" i="7059"/>
  <c r="V1096" i="7059" s="1"/>
  <c r="Y1086" i="7059"/>
  <c r="AT1086" i="7059" s="1"/>
  <c r="AI1074" i="7059"/>
  <c r="AJ1074" i="7059" s="1"/>
  <c r="Z1387" i="7059"/>
  <c r="AB1059" i="7055" l="1"/>
  <c r="AC1060" i="7055" s="1"/>
  <c r="O464" i="7049"/>
  <c r="AU1062" i="7059"/>
  <c r="Q464" i="7049" s="1"/>
  <c r="Y1087" i="7059"/>
  <c r="AT1087" i="7059" s="1"/>
  <c r="AN1066" i="7059"/>
  <c r="AO1066" i="7059" s="1"/>
  <c r="AL1070" i="7059"/>
  <c r="AM1070" i="7059" s="1"/>
  <c r="AA1086" i="7059"/>
  <c r="AC1085" i="7059" s="1"/>
  <c r="AD1085" i="7059" s="1"/>
  <c r="P488" i="7049"/>
  <c r="AG1079" i="7059"/>
  <c r="AH1079" i="7059" s="1"/>
  <c r="Z1388" i="7059"/>
  <c r="U1097" i="7059"/>
  <c r="P489" i="7049" l="1"/>
  <c r="AA1087" i="7059"/>
  <c r="AC1086" i="7059" s="1"/>
  <c r="AD1086" i="7059" s="1"/>
  <c r="AI1075" i="7059"/>
  <c r="AJ1075" i="7059" s="1"/>
  <c r="AE1083" i="7059"/>
  <c r="AF1083" i="7059" s="1"/>
  <c r="AP1064" i="7059"/>
  <c r="AQ1064" i="7059" s="1"/>
  <c r="AR1063" i="7059" s="1"/>
  <c r="AS1063" i="7059" s="1"/>
  <c r="AN1067" i="7059"/>
  <c r="AO1067" i="7059" s="1"/>
  <c r="Z1389" i="7059"/>
  <c r="V1097" i="7059"/>
  <c r="Y1088" i="7059" l="1"/>
  <c r="AT1088" i="7059" s="1"/>
  <c r="AE1084" i="7059"/>
  <c r="AF1084" i="7059" s="1"/>
  <c r="AG1080" i="7059"/>
  <c r="AH1080" i="7059" s="1"/>
  <c r="AL1071" i="7059"/>
  <c r="AM1071" i="7059" s="1"/>
  <c r="AB1060" i="7055"/>
  <c r="AC1061" i="7055" s="1"/>
  <c r="AU1063" i="7059"/>
  <c r="Q465" i="7049" s="1"/>
  <c r="O465" i="7049"/>
  <c r="AP1065" i="7059"/>
  <c r="AQ1065" i="7059" s="1"/>
  <c r="U1098" i="7059"/>
  <c r="V1098" i="7059" s="1"/>
  <c r="Z1390" i="7059"/>
  <c r="AN1068" i="7059" l="1"/>
  <c r="AO1068" i="7059" s="1"/>
  <c r="AG1081" i="7059"/>
  <c r="AH1081" i="7059" s="1"/>
  <c r="AI1076" i="7059"/>
  <c r="AJ1076" i="7059" s="1"/>
  <c r="Y1089" i="7059"/>
  <c r="AT1089" i="7059" s="1"/>
  <c r="AA1088" i="7059"/>
  <c r="AC1087" i="7059" s="1"/>
  <c r="AD1087" i="7059" s="1"/>
  <c r="P490" i="7049"/>
  <c r="AR1064" i="7059"/>
  <c r="AS1064" i="7059" s="1"/>
  <c r="U1099" i="7059"/>
  <c r="V1099" i="7059" s="1"/>
  <c r="U1100" i="7059" s="1"/>
  <c r="Z1391" i="7059"/>
  <c r="AE1085" i="7059" l="1"/>
  <c r="AF1085" i="7059" s="1"/>
  <c r="AI1077" i="7059"/>
  <c r="AJ1077" i="7059" s="1"/>
  <c r="P491" i="7049"/>
  <c r="AA1089" i="7059"/>
  <c r="AC1088" i="7059" s="1"/>
  <c r="AD1088" i="7059" s="1"/>
  <c r="AP1066" i="7059"/>
  <c r="AQ1066" i="7059" s="1"/>
  <c r="O466" i="7049"/>
  <c r="AB1061" i="7055"/>
  <c r="AC1062" i="7055" s="1"/>
  <c r="AU1064" i="7059"/>
  <c r="Q466" i="7049" s="1"/>
  <c r="AL1072" i="7059"/>
  <c r="AM1072" i="7059" s="1"/>
  <c r="Y1090" i="7059"/>
  <c r="AT1090" i="7059" s="1"/>
  <c r="V1100" i="7059"/>
  <c r="Y1091" i="7059" s="1"/>
  <c r="AT1091" i="7059" s="1"/>
  <c r="Z1392" i="7059"/>
  <c r="P493" i="7049" l="1"/>
  <c r="AL1073" i="7059"/>
  <c r="AM1073" i="7059" s="1"/>
  <c r="U1101" i="7059"/>
  <c r="V1101" i="7059" s="1"/>
  <c r="AN1069" i="7059"/>
  <c r="AO1069" i="7059" s="1"/>
  <c r="AG1082" i="7059"/>
  <c r="AH1082" i="7059" s="1"/>
  <c r="AE1086" i="7059"/>
  <c r="AF1086" i="7059" s="1"/>
  <c r="AA1090" i="7059"/>
  <c r="AC1089" i="7059" s="1"/>
  <c r="AD1089" i="7059" s="1"/>
  <c r="P492" i="7049"/>
  <c r="AR1065" i="7059"/>
  <c r="AS1065" i="7059" s="1"/>
  <c r="Z1393" i="7059"/>
  <c r="AE1087" i="7059" l="1"/>
  <c r="AF1087" i="7059" s="1"/>
  <c r="Y1092" i="7059"/>
  <c r="AT1092" i="7059" s="1"/>
  <c r="AP1067" i="7059"/>
  <c r="AQ1067" i="7059" s="1"/>
  <c r="AU1065" i="7059"/>
  <c r="Q467" i="7049" s="1"/>
  <c r="AB1062" i="7055"/>
  <c r="AC1063" i="7055" s="1"/>
  <c r="O467" i="7049"/>
  <c r="AG1083" i="7059"/>
  <c r="AH1083" i="7059" s="1"/>
  <c r="AN1070" i="7059"/>
  <c r="AO1070" i="7059" s="1"/>
  <c r="AA1091" i="7059"/>
  <c r="AI1078" i="7059"/>
  <c r="AJ1078" i="7059" s="1"/>
  <c r="U1102" i="7059"/>
  <c r="Z1394" i="7059"/>
  <c r="AI1079" i="7059" l="1"/>
  <c r="AJ1079" i="7059" s="1"/>
  <c r="AL1074" i="7059"/>
  <c r="AM1074" i="7059" s="1"/>
  <c r="AP1068" i="7059"/>
  <c r="AQ1068" i="7059" s="1"/>
  <c r="AR1067" i="7059" s="1"/>
  <c r="AS1067" i="7059" s="1"/>
  <c r="AR1066" i="7059"/>
  <c r="AS1066" i="7059" s="1"/>
  <c r="AG1084" i="7059"/>
  <c r="AH1084" i="7059" s="1"/>
  <c r="AI1080" i="7059" s="1"/>
  <c r="AJ1080" i="7059" s="1"/>
  <c r="AL1076" i="7059" s="1"/>
  <c r="AC1090" i="7059"/>
  <c r="AD1090" i="7059" s="1"/>
  <c r="AA1092" i="7059"/>
  <c r="AC1091" i="7059" s="1"/>
  <c r="AD1091" i="7059" s="1"/>
  <c r="P494" i="7049"/>
  <c r="Z1395" i="7059"/>
  <c r="V1102" i="7059"/>
  <c r="Y1093" i="7059" s="1"/>
  <c r="AT1093" i="7059" s="1"/>
  <c r="AU1067" i="7059" l="1"/>
  <c r="Q469" i="7049" s="1"/>
  <c r="AB1064" i="7055"/>
  <c r="O469" i="7049"/>
  <c r="AN1071" i="7059"/>
  <c r="AO1071" i="7059" s="1"/>
  <c r="AA1093" i="7059"/>
  <c r="AC1092" i="7059" s="1"/>
  <c r="AD1092" i="7059" s="1"/>
  <c r="AE1090" i="7059" s="1"/>
  <c r="P495" i="7049"/>
  <c r="AE1088" i="7059"/>
  <c r="AF1088" i="7059" s="1"/>
  <c r="AG1085" i="7059" s="1"/>
  <c r="AH1085" i="7059" s="1"/>
  <c r="AI1081" i="7059" s="1"/>
  <c r="AJ1081" i="7059" s="1"/>
  <c r="AL1077" i="7059" s="1"/>
  <c r="AE1089" i="7059"/>
  <c r="AL1075" i="7059"/>
  <c r="AM1075" i="7059" s="1"/>
  <c r="O468" i="7049"/>
  <c r="AB1063" i="7055"/>
  <c r="AC1064" i="7055" s="1"/>
  <c r="AU1066" i="7059"/>
  <c r="Q468" i="7049" s="1"/>
  <c r="U1103" i="7059"/>
  <c r="Z1396" i="7059"/>
  <c r="AM1077" i="7059" l="1"/>
  <c r="AF1090" i="7059"/>
  <c r="AN1072" i="7059"/>
  <c r="AO1072" i="7059" s="1"/>
  <c r="AM1076" i="7059"/>
  <c r="AF1089" i="7059"/>
  <c r="AG1086" i="7059" s="1"/>
  <c r="AH1086" i="7059" s="1"/>
  <c r="AI1082" i="7059" s="1"/>
  <c r="AJ1082" i="7059" s="1"/>
  <c r="AL1078" i="7059" s="1"/>
  <c r="AM1078" i="7059" s="1"/>
  <c r="AC1065" i="7055"/>
  <c r="AP1069" i="7059"/>
  <c r="AQ1069" i="7059" s="1"/>
  <c r="V1103" i="7059"/>
  <c r="Z1397" i="7059"/>
  <c r="AN1075" i="7059" l="1"/>
  <c r="AN1074" i="7059"/>
  <c r="AG1087" i="7059"/>
  <c r="AH1087" i="7059" s="1"/>
  <c r="AI1083" i="7059" s="1"/>
  <c r="AJ1083" i="7059" s="1"/>
  <c r="AL1079" i="7059" s="1"/>
  <c r="AM1079" i="7059" s="1"/>
  <c r="AN1073" i="7059"/>
  <c r="AO1073" i="7059" s="1"/>
  <c r="AP1070" i="7059"/>
  <c r="AQ1070" i="7059" s="1"/>
  <c r="AR1069" i="7059" s="1"/>
  <c r="AS1069" i="7059" s="1"/>
  <c r="AR1068" i="7059"/>
  <c r="AS1068" i="7059" s="1"/>
  <c r="U1104" i="7059"/>
  <c r="V1104" i="7059" s="1"/>
  <c r="U1105" i="7059" s="1"/>
  <c r="Y1094" i="7059"/>
  <c r="AT1094" i="7059" s="1"/>
  <c r="Z1398" i="7059"/>
  <c r="AB1066" i="7055" l="1"/>
  <c r="O471" i="7049"/>
  <c r="AU1069" i="7059"/>
  <c r="Q471" i="7049" s="1"/>
  <c r="AB1065" i="7055"/>
  <c r="AC1066" i="7055" s="1"/>
  <c r="O470" i="7049"/>
  <c r="AU1068" i="7059"/>
  <c r="Q470" i="7049" s="1"/>
  <c r="AO1074" i="7059"/>
  <c r="AP1071" i="7059"/>
  <c r="AQ1071" i="7059" s="1"/>
  <c r="AR1070" i="7059" s="1"/>
  <c r="AS1070" i="7059" s="1"/>
  <c r="AN1076" i="7059"/>
  <c r="AO1076" i="7059" s="1"/>
  <c r="AO1075" i="7059"/>
  <c r="P496" i="7049"/>
  <c r="AA1094" i="7059"/>
  <c r="AC1093" i="7059" s="1"/>
  <c r="AD1093" i="7059" s="1"/>
  <c r="AE1091" i="7059" s="1"/>
  <c r="AF1091" i="7059" s="1"/>
  <c r="AG1088" i="7059" s="1"/>
  <c r="AH1088" i="7059" s="1"/>
  <c r="AI1084" i="7059" s="1"/>
  <c r="AJ1084" i="7059" s="1"/>
  <c r="AL1080" i="7059" s="1"/>
  <c r="AM1080" i="7059" s="1"/>
  <c r="AN1077" i="7059" s="1"/>
  <c r="AO1077" i="7059" s="1"/>
  <c r="AP1075" i="7059" s="1"/>
  <c r="Y1095" i="7059"/>
  <c r="AT1095" i="7059" s="1"/>
  <c r="V1105" i="7059"/>
  <c r="U1106" i="7059" s="1"/>
  <c r="Z1399" i="7059"/>
  <c r="AP1073" i="7059" l="1"/>
  <c r="AP1074" i="7059"/>
  <c r="AP1072" i="7059"/>
  <c r="AQ1072" i="7059" s="1"/>
  <c r="AU1070" i="7059"/>
  <c r="Q472" i="7049" s="1"/>
  <c r="O472" i="7049"/>
  <c r="AB1067" i="7055"/>
  <c r="AC1067" i="7055"/>
  <c r="Z1400" i="7059"/>
  <c r="P497" i="7049"/>
  <c r="AA1095" i="7059"/>
  <c r="Y1096" i="7059"/>
  <c r="V1106" i="7059"/>
  <c r="AQ1074" i="7059" l="1"/>
  <c r="AC1068" i="7055"/>
  <c r="AQ1075" i="7059"/>
  <c r="AR1071" i="7059"/>
  <c r="AS1071" i="7059" s="1"/>
  <c r="AQ1073" i="7059"/>
  <c r="AR1073" i="7059" s="1"/>
  <c r="AS1073" i="7059" s="1"/>
  <c r="U1107" i="7059"/>
  <c r="AT1096" i="7059"/>
  <c r="Y1097" i="7059"/>
  <c r="AC1094" i="7059"/>
  <c r="AD1094" i="7059" s="1"/>
  <c r="Z1401" i="7059"/>
  <c r="AB1070" i="7055" l="1"/>
  <c r="AU1073" i="7059"/>
  <c r="Q475" i="7049" s="1"/>
  <c r="O475" i="7049"/>
  <c r="AR1072" i="7059"/>
  <c r="AS1072" i="7059" s="1"/>
  <c r="AU1071" i="7059"/>
  <c r="Q473" i="7049" s="1"/>
  <c r="O473" i="7049"/>
  <c r="AB1068" i="7055"/>
  <c r="AC1069" i="7055" s="1"/>
  <c r="AR1074" i="7059"/>
  <c r="AS1074" i="7059" s="1"/>
  <c r="AE1092" i="7059"/>
  <c r="AF1092" i="7059" s="1"/>
  <c r="AA1096" i="7059"/>
  <c r="P498" i="7049"/>
  <c r="Z1402" i="7059"/>
  <c r="V1107" i="7059"/>
  <c r="AT1097" i="7059"/>
  <c r="AU1074" i="7059" l="1"/>
  <c r="Q476" i="7049" s="1"/>
  <c r="O476" i="7049"/>
  <c r="AB1071" i="7055"/>
  <c r="AU1072" i="7059"/>
  <c r="Q474" i="7049" s="1"/>
  <c r="AB1069" i="7055"/>
  <c r="AC1070" i="7055" s="1"/>
  <c r="AC1071" i="7055" s="1"/>
  <c r="O474" i="7049"/>
  <c r="AA1097" i="7059"/>
  <c r="AC1096" i="7059" s="1"/>
  <c r="AD1096" i="7059" s="1"/>
  <c r="P499" i="7049"/>
  <c r="Y1107" i="7059"/>
  <c r="Y1098" i="7059"/>
  <c r="AC1095" i="7059"/>
  <c r="AD1095" i="7059" s="1"/>
  <c r="Z1403" i="7059"/>
  <c r="U1108" i="7059"/>
  <c r="AG1089" i="7059"/>
  <c r="AH1089" i="7059" s="1"/>
  <c r="AC1072" i="7055" l="1"/>
  <c r="AE1094" i="7059"/>
  <c r="AE1093" i="7059"/>
  <c r="AF1093" i="7059" s="1"/>
  <c r="AT1107" i="7059"/>
  <c r="AI1085" i="7059"/>
  <c r="AJ1085" i="7059" s="1"/>
  <c r="Z1404" i="7059"/>
  <c r="AT1098" i="7059"/>
  <c r="V1108" i="7059"/>
  <c r="U1109" i="7059" s="1"/>
  <c r="AL1081" i="7059" l="1"/>
  <c r="AM1081" i="7059" s="1"/>
  <c r="AG1090" i="7059"/>
  <c r="AH1090" i="7059" s="1"/>
  <c r="V1109" i="7059"/>
  <c r="U1110" i="7059" s="1"/>
  <c r="AF1094" i="7059"/>
  <c r="P500" i="7049"/>
  <c r="AA1098" i="7059"/>
  <c r="Y1108" i="7059"/>
  <c r="Y1099" i="7059"/>
  <c r="P509" i="7049"/>
  <c r="AA1107" i="7059"/>
  <c r="AU1107" i="7059" s="1"/>
  <c r="Q509" i="7049" s="1"/>
  <c r="Z1405" i="7059"/>
  <c r="AC1107" i="7059" l="1"/>
  <c r="AD1107" i="7059" s="1"/>
  <c r="AE1107" i="7059" s="1"/>
  <c r="AC1097" i="7059"/>
  <c r="AD1097" i="7059" s="1"/>
  <c r="AI1086" i="7059"/>
  <c r="AJ1086" i="7059" s="1"/>
  <c r="AT1108" i="7059"/>
  <c r="AG1091" i="7059"/>
  <c r="AH1091" i="7059" s="1"/>
  <c r="Z1406" i="7059"/>
  <c r="AT1099" i="7059"/>
  <c r="V1110" i="7059"/>
  <c r="U1111" i="7059" s="1"/>
  <c r="AN1078" i="7059"/>
  <c r="AO1078" i="7059" s="1"/>
  <c r="Y1100" i="7059"/>
  <c r="Y1109" i="7059"/>
  <c r="V1111" i="7059" l="1"/>
  <c r="U1112" i="7059" s="1"/>
  <c r="Z1407" i="7059"/>
  <c r="P510" i="7049"/>
  <c r="AA1108" i="7059"/>
  <c r="AU1108" i="7059" s="1"/>
  <c r="Q510" i="7049" s="1"/>
  <c r="AP1076" i="7059"/>
  <c r="AQ1076" i="7059" s="1"/>
  <c r="AA1099" i="7059"/>
  <c r="P501" i="7049"/>
  <c r="AI1087" i="7059"/>
  <c r="AJ1087" i="7059" s="1"/>
  <c r="AE1095" i="7059"/>
  <c r="AF1095" i="7059" s="1"/>
  <c r="AT1100" i="7059"/>
  <c r="AL1082" i="7059"/>
  <c r="AM1082" i="7059" s="1"/>
  <c r="AT1109" i="7059"/>
  <c r="Y1110" i="7059"/>
  <c r="Y1101" i="7059"/>
  <c r="Y1102" i="7059" l="1"/>
  <c r="AU1102" i="7059" s="1"/>
  <c r="Q504" i="7049" s="1"/>
  <c r="AA1109" i="7059"/>
  <c r="AU1109" i="7059" s="1"/>
  <c r="Q511" i="7049" s="1"/>
  <c r="P511" i="7049"/>
  <c r="AT1110" i="7059"/>
  <c r="AC1098" i="7059"/>
  <c r="AD1098" i="7059" s="1"/>
  <c r="AL1083" i="7059"/>
  <c r="AM1083" i="7059" s="1"/>
  <c r="AC1108" i="7059"/>
  <c r="AD1108" i="7059" s="1"/>
  <c r="AE1108" i="7059" s="1"/>
  <c r="AF1108" i="7059" s="1"/>
  <c r="Z1408" i="7059"/>
  <c r="V1112" i="7059"/>
  <c r="P502" i="7049"/>
  <c r="AA1100" i="7059"/>
  <c r="AT1101" i="7059"/>
  <c r="AN1079" i="7059"/>
  <c r="AO1079" i="7059" s="1"/>
  <c r="AG1092" i="7059"/>
  <c r="AH1092" i="7059" s="1"/>
  <c r="AR1075" i="7059"/>
  <c r="AS1075" i="7059" s="1"/>
  <c r="Y1111" i="7059"/>
  <c r="AT1102" i="7059" l="1"/>
  <c r="P504" i="7049" s="1"/>
  <c r="AC1109" i="7059"/>
  <c r="AD1109" i="7059" s="1"/>
  <c r="AE1109" i="7059" s="1"/>
  <c r="AF1109" i="7059" s="1"/>
  <c r="AP1077" i="7059"/>
  <c r="AQ1077" i="7059" s="1"/>
  <c r="AN1080" i="7059"/>
  <c r="AO1080" i="7059" s="1"/>
  <c r="AE1096" i="7059"/>
  <c r="AF1096" i="7059" s="1"/>
  <c r="Y1112" i="7059"/>
  <c r="Y1103" i="7059"/>
  <c r="AI1088" i="7059"/>
  <c r="AJ1088" i="7059" s="1"/>
  <c r="AA1101" i="7059"/>
  <c r="AA1102" i="7059" s="1"/>
  <c r="AC1102" i="7059" s="1"/>
  <c r="AD1102" i="7059" s="1"/>
  <c r="AE1102" i="7059" s="1"/>
  <c r="P503" i="7049"/>
  <c r="AC1099" i="7059"/>
  <c r="AD1099" i="7059" s="1"/>
  <c r="AT1111" i="7059"/>
  <c r="O477" i="7049"/>
  <c r="AB1072" i="7055"/>
  <c r="AC1073" i="7055" s="1"/>
  <c r="AU1075" i="7059"/>
  <c r="Q477" i="7049" s="1"/>
  <c r="U1113" i="7059"/>
  <c r="Z1409" i="7059"/>
  <c r="P512" i="7049"/>
  <c r="AA1110" i="7059"/>
  <c r="AU1110" i="7059" s="1"/>
  <c r="Q512" i="7049" s="1"/>
  <c r="AC1101" i="7059" l="1"/>
  <c r="AD1101" i="7059" s="1"/>
  <c r="P513" i="7049"/>
  <c r="AA1111" i="7059"/>
  <c r="AU1111" i="7059" s="1"/>
  <c r="Q513" i="7049" s="1"/>
  <c r="AL1084" i="7059"/>
  <c r="AM1084" i="7059" s="1"/>
  <c r="AG1093" i="7059"/>
  <c r="AH1093" i="7059" s="1"/>
  <c r="AR1076" i="7059"/>
  <c r="AS1076" i="7059" s="1"/>
  <c r="Z1410" i="7059"/>
  <c r="AP1078" i="7059"/>
  <c r="AQ1078" i="7059" s="1"/>
  <c r="AR1077" i="7059" s="1"/>
  <c r="AS1077" i="7059" s="1"/>
  <c r="V1113" i="7059"/>
  <c r="U1114" i="7059" s="1"/>
  <c r="AE1097" i="7059"/>
  <c r="AF1097" i="7059" s="1"/>
  <c r="AT1112" i="7059"/>
  <c r="AC1110" i="7059"/>
  <c r="AD1110" i="7059" s="1"/>
  <c r="AE1110" i="7059" s="1"/>
  <c r="AF1110" i="7059" s="1"/>
  <c r="AC1100" i="7059"/>
  <c r="AD1100" i="7059" s="1"/>
  <c r="AE1099" i="7059" s="1"/>
  <c r="AU1103" i="7059"/>
  <c r="Q505" i="7049" s="1"/>
  <c r="AT1103" i="7059"/>
  <c r="AC1111" i="7059" l="1"/>
  <c r="AD1111" i="7059" s="1"/>
  <c r="AE1111" i="7059" s="1"/>
  <c r="AF1111" i="7059" s="1"/>
  <c r="O479" i="7049"/>
  <c r="AB1074" i="7055"/>
  <c r="AU1077" i="7059"/>
  <c r="Q479" i="7049" s="1"/>
  <c r="Z1411" i="7059"/>
  <c r="AA1103" i="7059"/>
  <c r="AC1103" i="7059" s="1"/>
  <c r="AD1103" i="7059" s="1"/>
  <c r="P505" i="7049"/>
  <c r="P514" i="7049"/>
  <c r="AA1112" i="7059"/>
  <c r="AU1112" i="7059" s="1"/>
  <c r="Q514" i="7049" s="1"/>
  <c r="O478" i="7049"/>
  <c r="AB1073" i="7055"/>
  <c r="AC1074" i="7055" s="1"/>
  <c r="AU1076" i="7059"/>
  <c r="Q478" i="7049" s="1"/>
  <c r="AN1081" i="7059"/>
  <c r="AO1081" i="7059" s="1"/>
  <c r="V1114" i="7059"/>
  <c r="Y1114" i="7059" s="1"/>
  <c r="AE1100" i="7059"/>
  <c r="AF1100" i="7059" s="1"/>
  <c r="AE1098" i="7059"/>
  <c r="AF1098" i="7059" s="1"/>
  <c r="Y1113" i="7059"/>
  <c r="Y1104" i="7059"/>
  <c r="AG1094" i="7059"/>
  <c r="AH1094" i="7059" s="1"/>
  <c r="AI1089" i="7059"/>
  <c r="AJ1089" i="7059" s="1"/>
  <c r="AE1103" i="7059" l="1"/>
  <c r="AF1103" i="7059" s="1"/>
  <c r="AE1101" i="7059"/>
  <c r="AF1102" i="7059" s="1"/>
  <c r="AC1112" i="7059"/>
  <c r="AD1112" i="7059" s="1"/>
  <c r="AE1112" i="7059" s="1"/>
  <c r="AF1112" i="7059" s="1"/>
  <c r="AT1114" i="7059"/>
  <c r="AT1113" i="7059"/>
  <c r="U1115" i="7059"/>
  <c r="AI1090" i="7059"/>
  <c r="AJ1090" i="7059" s="1"/>
  <c r="AG1095" i="7059"/>
  <c r="AH1095" i="7059" s="1"/>
  <c r="AP1079" i="7059"/>
  <c r="AQ1079" i="7059" s="1"/>
  <c r="Z1412" i="7059"/>
  <c r="AC1075" i="7055"/>
  <c r="Y1105" i="7059"/>
  <c r="AL1085" i="7059"/>
  <c r="AM1085" i="7059" s="1"/>
  <c r="AU1104" i="7059"/>
  <c r="Q506" i="7049" s="1"/>
  <c r="AT1104" i="7059"/>
  <c r="AF1099" i="7059"/>
  <c r="AF1101" i="7059" l="1"/>
  <c r="P506" i="7049"/>
  <c r="AA1104" i="7059"/>
  <c r="AC1104" i="7059" s="1"/>
  <c r="AD1104" i="7059" s="1"/>
  <c r="AE1104" i="7059" s="1"/>
  <c r="AF1104" i="7059" s="1"/>
  <c r="AA1114" i="7059"/>
  <c r="AU1114" i="7059" s="1"/>
  <c r="Q516" i="7049" s="1"/>
  <c r="P516" i="7049"/>
  <c r="AG1096" i="7059"/>
  <c r="AH1096" i="7059" s="1"/>
  <c r="AI1091" i="7059"/>
  <c r="AJ1091" i="7059" s="1"/>
  <c r="V1115" i="7059"/>
  <c r="U1116" i="7059" s="1"/>
  <c r="AG1097" i="7059"/>
  <c r="Z1413" i="7059"/>
  <c r="AG1098" i="7059"/>
  <c r="AA1113" i="7059"/>
  <c r="AU1113" i="7059" s="1"/>
  <c r="Q515" i="7049" s="1"/>
  <c r="P515" i="7049"/>
  <c r="AU1105" i="7059"/>
  <c r="Q507" i="7049" s="1"/>
  <c r="AT1105" i="7059"/>
  <c r="AN1082" i="7059"/>
  <c r="AO1082" i="7059" s="1"/>
  <c r="AR1078" i="7059"/>
  <c r="AS1078" i="7059" s="1"/>
  <c r="AL1086" i="7059"/>
  <c r="AM1086" i="7059" s="1"/>
  <c r="AC1114" i="7059" l="1"/>
  <c r="AD1114" i="7059" s="1"/>
  <c r="AE1114" i="7059" s="1"/>
  <c r="V1116" i="7059"/>
  <c r="Y1116" i="7059" s="1"/>
  <c r="AG1101" i="7059"/>
  <c r="AI1092" i="7059"/>
  <c r="AJ1092" i="7059" s="1"/>
  <c r="O480" i="7049"/>
  <c r="AB1075" i="7055"/>
  <c r="AC1076" i="7055" s="1"/>
  <c r="AU1078" i="7059"/>
  <c r="Q480" i="7049" s="1"/>
  <c r="Z1414" i="7059"/>
  <c r="AG1099" i="7059"/>
  <c r="AP1080" i="7059"/>
  <c r="AQ1080" i="7059" s="1"/>
  <c r="Y1115" i="7059"/>
  <c r="Y1106" i="7059"/>
  <c r="AA1105" i="7059"/>
  <c r="AC1105" i="7059" s="1"/>
  <c r="AD1105" i="7059" s="1"/>
  <c r="AE1105" i="7059" s="1"/>
  <c r="AF1105" i="7059" s="1"/>
  <c r="P507" i="7049"/>
  <c r="AC1113" i="7059"/>
  <c r="AD1113" i="7059" s="1"/>
  <c r="AE1113" i="7059" s="1"/>
  <c r="AF1113" i="7059" s="1"/>
  <c r="AL1087" i="7059"/>
  <c r="AM1087" i="7059" s="1"/>
  <c r="AN1083" i="7059"/>
  <c r="AO1083" i="7059" s="1"/>
  <c r="AH1098" i="7059"/>
  <c r="AH1097" i="7059"/>
  <c r="AG1100" i="7059"/>
  <c r="U1117" i="7059" l="1"/>
  <c r="V1117" i="7059" s="1"/>
  <c r="Y1117" i="7059" s="1"/>
  <c r="AL1088" i="7059"/>
  <c r="AM1088" i="7059" s="1"/>
  <c r="AH1101" i="7059"/>
  <c r="AU1106" i="7059"/>
  <c r="Q508" i="7049" s="1"/>
  <c r="AT1106" i="7059"/>
  <c r="AH1099" i="7059"/>
  <c r="AG1102" i="7059"/>
  <c r="AH1102" i="7059" s="1"/>
  <c r="AG1104" i="7059"/>
  <c r="AP1081" i="7059"/>
  <c r="AQ1081" i="7059" s="1"/>
  <c r="AR1080" i="7059" s="1"/>
  <c r="AS1080" i="7059" s="1"/>
  <c r="AT1115" i="7059"/>
  <c r="AI1094" i="7059"/>
  <c r="AH1100" i="7059"/>
  <c r="AG1103" i="7059"/>
  <c r="AI1093" i="7059"/>
  <c r="AJ1093" i="7059" s="1"/>
  <c r="AN1084" i="7059"/>
  <c r="AO1084" i="7059" s="1"/>
  <c r="AR1079" i="7059"/>
  <c r="AS1079" i="7059" s="1"/>
  <c r="Z1415" i="7059"/>
  <c r="AF1114" i="7059"/>
  <c r="AT1116" i="7059"/>
  <c r="AH1103" i="7059" l="1"/>
  <c r="AI1096" i="7059"/>
  <c r="AI1100" i="7059" s="1"/>
  <c r="AL1089" i="7059"/>
  <c r="AM1089" i="7059" s="1"/>
  <c r="AJ1094" i="7059"/>
  <c r="P517" i="7049"/>
  <c r="AA1115" i="7059"/>
  <c r="AU1115" i="7059" s="1"/>
  <c r="Q517" i="7049" s="1"/>
  <c r="AI1095" i="7059"/>
  <c r="AJ1095" i="7059" s="1"/>
  <c r="O481" i="7049"/>
  <c r="AB1076" i="7055"/>
  <c r="AC1077" i="7055" s="1"/>
  <c r="AU1079" i="7059"/>
  <c r="Q481" i="7049" s="1"/>
  <c r="O482" i="7049"/>
  <c r="AB1077" i="7055"/>
  <c r="AU1080" i="7059"/>
  <c r="Q482" i="7049" s="1"/>
  <c r="AI1097" i="7059"/>
  <c r="AI1098" i="7059"/>
  <c r="AH1104" i="7059"/>
  <c r="AA1106" i="7059"/>
  <c r="AC1106" i="7059" s="1"/>
  <c r="AD1106" i="7059" s="1"/>
  <c r="AE1106" i="7059" s="1"/>
  <c r="P508" i="7049"/>
  <c r="AN1085" i="7059"/>
  <c r="AO1085" i="7059" s="1"/>
  <c r="AT1117" i="7059"/>
  <c r="AP1082" i="7059"/>
  <c r="AQ1082" i="7059" s="1"/>
  <c r="AR1081" i="7059" s="1"/>
  <c r="AS1081" i="7059" s="1"/>
  <c r="P518" i="7049"/>
  <c r="AA1116" i="7059"/>
  <c r="AU1116" i="7059" s="1"/>
  <c r="Q518" i="7049" s="1"/>
  <c r="Z1416" i="7059"/>
  <c r="U1118" i="7059"/>
  <c r="AG1105" i="7059"/>
  <c r="AJ1097" i="7059" l="1"/>
  <c r="AC1115" i="7059"/>
  <c r="AD1115" i="7059" s="1"/>
  <c r="AE1115" i="7059" s="1"/>
  <c r="AF1115" i="7059" s="1"/>
  <c r="AC1078" i="7055"/>
  <c r="AJ1098" i="7059"/>
  <c r="AF1106" i="7059"/>
  <c r="AG1106" i="7059" s="1"/>
  <c r="AF1107" i="7059"/>
  <c r="AG1107" i="7059" s="1"/>
  <c r="AB1078" i="7055"/>
  <c r="AC1079" i="7055" s="1"/>
  <c r="O483" i="7049"/>
  <c r="AU1081" i="7059"/>
  <c r="Q483" i="7049" s="1"/>
  <c r="Z1417" i="7059"/>
  <c r="AI1102" i="7059"/>
  <c r="AA1117" i="7059"/>
  <c r="AU1117" i="7059" s="1"/>
  <c r="Q519" i="7049" s="1"/>
  <c r="P519" i="7049"/>
  <c r="AI1104" i="7059"/>
  <c r="AI1099" i="7059"/>
  <c r="AJ1100" i="7059" s="1"/>
  <c r="AL1090" i="7059"/>
  <c r="AM1090" i="7059" s="1"/>
  <c r="AN1086" i="7059"/>
  <c r="AO1086" i="7059" s="1"/>
  <c r="AH1105" i="7059"/>
  <c r="AG1108" i="7059"/>
  <c r="AI1101" i="7059"/>
  <c r="V1118" i="7059"/>
  <c r="Y1118" i="7059" s="1"/>
  <c r="AC1116" i="7059"/>
  <c r="AD1116" i="7059" s="1"/>
  <c r="AE1116" i="7059" s="1"/>
  <c r="AF1116" i="7059" s="1"/>
  <c r="AP1083" i="7059"/>
  <c r="AQ1083" i="7059" s="1"/>
  <c r="AL1091" i="7059"/>
  <c r="AJ1096" i="7059"/>
  <c r="AJ1101" i="7059" l="1"/>
  <c r="U1119" i="7059"/>
  <c r="V1119" i="7059" s="1"/>
  <c r="Y1119" i="7059" s="1"/>
  <c r="AM1091" i="7059"/>
  <c r="AN1088" i="7059" s="1"/>
  <c r="AC1117" i="7059"/>
  <c r="AD1117" i="7059" s="1"/>
  <c r="AE1117" i="7059" s="1"/>
  <c r="AF1117" i="7059" s="1"/>
  <c r="AL1092" i="7059"/>
  <c r="AM1092" i="7059" s="1"/>
  <c r="AT1118" i="7059"/>
  <c r="AP1084" i="7059"/>
  <c r="AQ1084" i="7059" s="1"/>
  <c r="AL1094" i="7059"/>
  <c r="AH1108" i="7059"/>
  <c r="AI1108" i="7059" s="1"/>
  <c r="AG1111" i="7059"/>
  <c r="AJ1099" i="7059"/>
  <c r="AL1095" i="7059" s="1"/>
  <c r="AI1103" i="7059"/>
  <c r="AJ1103" i="7059" s="1"/>
  <c r="Z1418" i="7059"/>
  <c r="AL1093" i="7059"/>
  <c r="AI1105" i="7059"/>
  <c r="AH1107" i="7059"/>
  <c r="AG1110" i="7059"/>
  <c r="AR1082" i="7059"/>
  <c r="AS1082" i="7059" s="1"/>
  <c r="AN1087" i="7059"/>
  <c r="AO1087" i="7059" s="1"/>
  <c r="AJ1102" i="7059"/>
  <c r="AH1106" i="7059"/>
  <c r="AI1106" i="7059" s="1"/>
  <c r="AG1109" i="7059"/>
  <c r="AJ1106" i="7059" l="1"/>
  <c r="AJ1104" i="7059"/>
  <c r="AI1107" i="7059"/>
  <c r="AJ1107" i="7059" s="1"/>
  <c r="AM1095" i="7059"/>
  <c r="AJ1105" i="7059"/>
  <c r="O484" i="7049"/>
  <c r="AB1079" i="7055"/>
  <c r="AC1080" i="7055" s="1"/>
  <c r="AU1082" i="7059"/>
  <c r="Q484" i="7049" s="1"/>
  <c r="U1120" i="7059"/>
  <c r="AO1088" i="7059"/>
  <c r="AL1099" i="7059"/>
  <c r="AT1119" i="7059"/>
  <c r="AA1118" i="7059"/>
  <c r="AU1118" i="7059" s="1"/>
  <c r="Q520" i="7049" s="1"/>
  <c r="P520" i="7049"/>
  <c r="AN1089" i="7059"/>
  <c r="AO1089" i="7059" s="1"/>
  <c r="AP1085" i="7059"/>
  <c r="AQ1085" i="7059" s="1"/>
  <c r="AR1084" i="7059" s="1"/>
  <c r="AS1084" i="7059" s="1"/>
  <c r="AH1111" i="7059"/>
  <c r="AG1114" i="7059"/>
  <c r="AM1094" i="7059"/>
  <c r="AL1098" i="7059"/>
  <c r="AL1096" i="7059"/>
  <c r="AH1109" i="7059"/>
  <c r="AI1109" i="7059" s="1"/>
  <c r="AG1112" i="7059"/>
  <c r="AH1110" i="7059"/>
  <c r="AI1110" i="7059" s="1"/>
  <c r="AG1113" i="7059"/>
  <c r="AM1093" i="7059"/>
  <c r="AN1090" i="7059" s="1"/>
  <c r="AL1097" i="7059"/>
  <c r="Z1419" i="7059"/>
  <c r="AJ1108" i="7059"/>
  <c r="AR1083" i="7059"/>
  <c r="AS1083" i="7059" s="1"/>
  <c r="AP1087" i="7059" l="1"/>
  <c r="AO1090" i="7059"/>
  <c r="AJ1109" i="7059"/>
  <c r="AI1111" i="7059"/>
  <c r="AJ1110" i="7059"/>
  <c r="AN1091" i="7059"/>
  <c r="AO1091" i="7059" s="1"/>
  <c r="AP1089" i="7059" s="1"/>
  <c r="AC1118" i="7059"/>
  <c r="AD1118" i="7059" s="1"/>
  <c r="AE1118" i="7059" s="1"/>
  <c r="AF1118" i="7059" s="1"/>
  <c r="O485" i="7049"/>
  <c r="AB1080" i="7055"/>
  <c r="AC1081" i="7055" s="1"/>
  <c r="AU1083" i="7059"/>
  <c r="Q485" i="7049" s="1"/>
  <c r="Z1420" i="7059"/>
  <c r="AH1114" i="7059"/>
  <c r="AI1114" i="7059" s="1"/>
  <c r="AG1117" i="7059"/>
  <c r="AP1088" i="7059"/>
  <c r="AQ1088" i="7059" s="1"/>
  <c r="AP1086" i="7059"/>
  <c r="AQ1086" i="7059" s="1"/>
  <c r="AR1085" i="7059" s="1"/>
  <c r="AS1085" i="7059" s="1"/>
  <c r="AM1097" i="7059"/>
  <c r="AL1101" i="7059"/>
  <c r="AM1096" i="7059"/>
  <c r="AN1093" i="7059" s="1"/>
  <c r="AL1100" i="7059"/>
  <c r="AJ1111" i="7059"/>
  <c r="AM1099" i="7059"/>
  <c r="V1120" i="7059"/>
  <c r="Y1120" i="7059" s="1"/>
  <c r="O486" i="7049"/>
  <c r="AB1081" i="7055"/>
  <c r="AU1084" i="7059"/>
  <c r="Q486" i="7049" s="1"/>
  <c r="AL1103" i="7059"/>
  <c r="AM1098" i="7059"/>
  <c r="AH1113" i="7059"/>
  <c r="AI1113" i="7059" s="1"/>
  <c r="AG1116" i="7059"/>
  <c r="AH1112" i="7059"/>
  <c r="AI1112" i="7059" s="1"/>
  <c r="AG1115" i="7059"/>
  <c r="AH1115" i="7059" s="1"/>
  <c r="AN1092" i="7059"/>
  <c r="P521" i="7049"/>
  <c r="AA1119" i="7059"/>
  <c r="AU1119" i="7059" s="1"/>
  <c r="Q521" i="7049" s="1"/>
  <c r="AL1102" i="7059"/>
  <c r="AI1115" i="7059" l="1"/>
  <c r="AJ1115" i="7059" s="1"/>
  <c r="AJ1112" i="7059"/>
  <c r="AQ1089" i="7059"/>
  <c r="AN1094" i="7059"/>
  <c r="AO1094" i="7059" s="1"/>
  <c r="U1121" i="7059"/>
  <c r="V1121" i="7059" s="1"/>
  <c r="Y1121" i="7059" s="1"/>
  <c r="AQ1087" i="7059"/>
  <c r="AR1087" i="7059" s="1"/>
  <c r="AS1087" i="7059" s="1"/>
  <c r="AC1082" i="7055"/>
  <c r="AJ1113" i="7059"/>
  <c r="AM1103" i="7059"/>
  <c r="AC1119" i="7059"/>
  <c r="AD1119" i="7059" s="1"/>
  <c r="AE1119" i="7059" s="1"/>
  <c r="AF1119" i="7059" s="1"/>
  <c r="AG1119" i="7059" s="1"/>
  <c r="AM1101" i="7059"/>
  <c r="AL1105" i="7059"/>
  <c r="O487" i="7049"/>
  <c r="AB1082" i="7055"/>
  <c r="AU1085" i="7059"/>
  <c r="Q487" i="7049" s="1"/>
  <c r="AM1102" i="7059"/>
  <c r="AL1106" i="7059"/>
  <c r="AT1120" i="7059"/>
  <c r="AH1117" i="7059"/>
  <c r="AI1117" i="7059" s="1"/>
  <c r="AL1107" i="7059"/>
  <c r="AH1116" i="7059"/>
  <c r="AI1116" i="7059" s="1"/>
  <c r="AJ1116" i="7059" s="1"/>
  <c r="AO1093" i="7059"/>
  <c r="AM1100" i="7059"/>
  <c r="AL1104" i="7059"/>
  <c r="AR1086" i="7059"/>
  <c r="AS1086" i="7059" s="1"/>
  <c r="AJ1114" i="7059"/>
  <c r="Z1421" i="7059"/>
  <c r="AO1092" i="7059"/>
  <c r="AN1095" i="7059"/>
  <c r="AN1096" i="7059"/>
  <c r="AG1118" i="7059"/>
  <c r="AH1118" i="7059" s="1"/>
  <c r="AI1118" i="7059" s="1"/>
  <c r="AO1095" i="7059" l="1"/>
  <c r="AR1088" i="7059"/>
  <c r="AS1088" i="7059" s="1"/>
  <c r="O490" i="7049" s="1"/>
  <c r="AU1087" i="7059"/>
  <c r="Q489" i="7049" s="1"/>
  <c r="O489" i="7049"/>
  <c r="AB1084" i="7055"/>
  <c r="AC1083" i="7055"/>
  <c r="AO1096" i="7059"/>
  <c r="U1122" i="7059"/>
  <c r="V1122" i="7059" s="1"/>
  <c r="Y1122" i="7059" s="1"/>
  <c r="AJ1117" i="7059"/>
  <c r="AJ1118" i="7059"/>
  <c r="AU1088" i="7059"/>
  <c r="Q490" i="7049" s="1"/>
  <c r="AM1107" i="7059"/>
  <c r="AL1111" i="7059"/>
  <c r="AM1104" i="7059"/>
  <c r="AL1108" i="7059"/>
  <c r="AP1093" i="7059"/>
  <c r="AP1091" i="7059"/>
  <c r="AM1105" i="7059"/>
  <c r="AL1109" i="7059"/>
  <c r="AP1094" i="7059"/>
  <c r="AQ1094" i="7059" s="1"/>
  <c r="Z1422" i="7059"/>
  <c r="AN1097" i="7059"/>
  <c r="AO1097" i="7059" s="1"/>
  <c r="AN1098" i="7059"/>
  <c r="AN1099" i="7059"/>
  <c r="AN1102" i="7059" s="1"/>
  <c r="AP1092" i="7059"/>
  <c r="AP1090" i="7059"/>
  <c r="AQ1090" i="7059" s="1"/>
  <c r="O488" i="7049"/>
  <c r="AB1083" i="7055"/>
  <c r="AC1084" i="7055" s="1"/>
  <c r="AU1086" i="7059"/>
  <c r="Q488" i="7049" s="1"/>
  <c r="AT1121" i="7059"/>
  <c r="AA1120" i="7059"/>
  <c r="AU1120" i="7059" s="1"/>
  <c r="Q522" i="7049" s="1"/>
  <c r="P522" i="7049"/>
  <c r="AM1106" i="7059"/>
  <c r="AL1110" i="7059"/>
  <c r="AH1119" i="7059"/>
  <c r="AI1119" i="7059" s="1"/>
  <c r="AJ1119" i="7059" s="1"/>
  <c r="AB1085" i="7055" l="1"/>
  <c r="AC1085" i="7055"/>
  <c r="AM1110" i="7059"/>
  <c r="AO1098" i="7059"/>
  <c r="AP1096" i="7059" s="1"/>
  <c r="AC1120" i="7059"/>
  <c r="AD1120" i="7059" s="1"/>
  <c r="AE1120" i="7059" s="1"/>
  <c r="AF1120" i="7059" s="1"/>
  <c r="AG1120" i="7059" s="1"/>
  <c r="AH1120" i="7059" s="1"/>
  <c r="AI1120" i="7059" s="1"/>
  <c r="AJ1120" i="7059" s="1"/>
  <c r="AL1114" i="7059"/>
  <c r="AL1118" i="7059" s="1"/>
  <c r="U1123" i="7059"/>
  <c r="V1123" i="7059" s="1"/>
  <c r="Y1123" i="7059" s="1"/>
  <c r="AA1121" i="7059"/>
  <c r="AU1121" i="7059" s="1"/>
  <c r="Q523" i="7049" s="1"/>
  <c r="P523" i="7049"/>
  <c r="AQ1091" i="7059"/>
  <c r="AR1090" i="7059" s="1"/>
  <c r="AS1090" i="7059" s="1"/>
  <c r="AQ1092" i="7059"/>
  <c r="AP1095" i="7059"/>
  <c r="AQ1095" i="7059" s="1"/>
  <c r="AN1100" i="7059"/>
  <c r="AM1109" i="7059"/>
  <c r="AL1113" i="7059"/>
  <c r="AQ1093" i="7059"/>
  <c r="AM1111" i="7059"/>
  <c r="AL1115" i="7059"/>
  <c r="Z1423" i="7059"/>
  <c r="AR1089" i="7059"/>
  <c r="AS1089" i="7059" s="1"/>
  <c r="AT1122" i="7059"/>
  <c r="AC1086" i="7055"/>
  <c r="AO1099" i="7059"/>
  <c r="AN1101" i="7059"/>
  <c r="AN1105" i="7059"/>
  <c r="AM1108" i="7059"/>
  <c r="AL1112" i="7059"/>
  <c r="AR1094" i="7059" l="1"/>
  <c r="AS1094" i="7059" s="1"/>
  <c r="AB1091" i="7055" s="1"/>
  <c r="AQ1096" i="7059"/>
  <c r="AR1092" i="7059"/>
  <c r="AS1092" i="7059" s="1"/>
  <c r="O494" i="7049" s="1"/>
  <c r="AO1101" i="7059"/>
  <c r="AC1121" i="7059"/>
  <c r="AD1121" i="7059" s="1"/>
  <c r="AE1121" i="7059" s="1"/>
  <c r="AF1121" i="7059" s="1"/>
  <c r="AG1121" i="7059" s="1"/>
  <c r="AH1121" i="7059" s="1"/>
  <c r="AI1121" i="7059" s="1"/>
  <c r="AJ1121" i="7059" s="1"/>
  <c r="AN1104" i="7059"/>
  <c r="AN1107" i="7059" s="1"/>
  <c r="AN1110" i="7059" s="1"/>
  <c r="AO1102" i="7059"/>
  <c r="AP1102" i="7059" s="1"/>
  <c r="AT1123" i="7059"/>
  <c r="AM1113" i="7059"/>
  <c r="AL1117" i="7059"/>
  <c r="AM1115" i="7059"/>
  <c r="AU1094" i="7059"/>
  <c r="Q496" i="7049" s="1"/>
  <c r="AB1087" i="7055"/>
  <c r="O492" i="7049"/>
  <c r="AU1090" i="7059"/>
  <c r="Q492" i="7049" s="1"/>
  <c r="Z1424" i="7059"/>
  <c r="AO1100" i="7059"/>
  <c r="AP1099" i="7059" s="1"/>
  <c r="AN1103" i="7059"/>
  <c r="AR1091" i="7059"/>
  <c r="AS1091" i="7059" s="1"/>
  <c r="AB1089" i="7055"/>
  <c r="AU1092" i="7059"/>
  <c r="Q494" i="7049" s="1"/>
  <c r="AB1086" i="7055"/>
  <c r="AC1087" i="7055" s="1"/>
  <c r="O491" i="7049"/>
  <c r="AU1089" i="7059"/>
  <c r="Q491" i="7049" s="1"/>
  <c r="AL1119" i="7059"/>
  <c r="AM1112" i="7059"/>
  <c r="AL1116" i="7059"/>
  <c r="AN1108" i="7059"/>
  <c r="AN1111" i="7059" s="1"/>
  <c r="AA1122" i="7059"/>
  <c r="AU1122" i="7059" s="1"/>
  <c r="Q524" i="7049" s="1"/>
  <c r="P524" i="7049"/>
  <c r="AM1114" i="7059"/>
  <c r="U1124" i="7059"/>
  <c r="AR1093" i="7059"/>
  <c r="AS1093" i="7059" s="1"/>
  <c r="AR1095" i="7059"/>
  <c r="AS1095" i="7059" s="1"/>
  <c r="AP1097" i="7059"/>
  <c r="AQ1097" i="7059" s="1"/>
  <c r="O496" i="7049" l="1"/>
  <c r="AO1105" i="7059"/>
  <c r="AP1105" i="7059" s="1"/>
  <c r="AL1121" i="7059"/>
  <c r="AC1122" i="7059"/>
  <c r="AD1122" i="7059" s="1"/>
  <c r="AE1122" i="7059" s="1"/>
  <c r="AF1122" i="7059" s="1"/>
  <c r="AG1122" i="7059" s="1"/>
  <c r="AH1122" i="7059" s="1"/>
  <c r="AI1122" i="7059" s="1"/>
  <c r="AJ1122" i="7059" s="1"/>
  <c r="AL1122" i="7059" s="1"/>
  <c r="AN1113" i="7059"/>
  <c r="AC1088" i="7055"/>
  <c r="AB1092" i="7055"/>
  <c r="O497" i="7049"/>
  <c r="AU1095" i="7059"/>
  <c r="Q497" i="7049" s="1"/>
  <c r="AM1116" i="7059"/>
  <c r="AL1120" i="7059"/>
  <c r="AM1120" i="7059" s="1"/>
  <c r="O493" i="7049"/>
  <c r="AB1088" i="7055"/>
  <c r="AU1091" i="7059"/>
  <c r="Q493" i="7049" s="1"/>
  <c r="AO1103" i="7059"/>
  <c r="AN1106" i="7059"/>
  <c r="AO1108" i="7059" s="1"/>
  <c r="AP1108" i="7059" s="1"/>
  <c r="Z1425" i="7059"/>
  <c r="O495" i="7049"/>
  <c r="AB1090" i="7055"/>
  <c r="AU1093" i="7059"/>
  <c r="Q495" i="7049" s="1"/>
  <c r="AM1117" i="7059"/>
  <c r="AM1118" i="7059"/>
  <c r="V1124" i="7059"/>
  <c r="Y1124" i="7059" s="1"/>
  <c r="AM1119" i="7059"/>
  <c r="AN1114" i="7059"/>
  <c r="AO1104" i="7059"/>
  <c r="AP1104" i="7059" s="1"/>
  <c r="AQ1105" i="7059" s="1"/>
  <c r="AR1105" i="7059" s="1"/>
  <c r="AS1105" i="7059" s="1"/>
  <c r="AP1100" i="7059"/>
  <c r="AQ1100" i="7059" s="1"/>
  <c r="AP1098" i="7059"/>
  <c r="AQ1098" i="7059" s="1"/>
  <c r="AR1097" i="7059" s="1"/>
  <c r="AS1097" i="7059" s="1"/>
  <c r="AR1096" i="7059"/>
  <c r="AS1096" i="7059" s="1"/>
  <c r="P525" i="7049"/>
  <c r="AA1123" i="7059"/>
  <c r="AU1123" i="7059" s="1"/>
  <c r="Q525" i="7049" s="1"/>
  <c r="AC1089" i="7055" l="1"/>
  <c r="AC1090" i="7055" s="1"/>
  <c r="AC1091" i="7055" s="1"/>
  <c r="AC1092" i="7055" s="1"/>
  <c r="AC1093" i="7055" s="1"/>
  <c r="U1125" i="7059"/>
  <c r="V1125" i="7059" s="1"/>
  <c r="Y1125" i="7059" s="1"/>
  <c r="AN1116" i="7059"/>
  <c r="AN1119" i="7059" s="1"/>
  <c r="AN1117" i="7059"/>
  <c r="AN1120" i="7059" s="1"/>
  <c r="AB1102" i="7055"/>
  <c r="O507" i="7049"/>
  <c r="AC1123" i="7059"/>
  <c r="AD1123" i="7059" s="1"/>
  <c r="AE1123" i="7059" s="1"/>
  <c r="AF1123" i="7059" s="1"/>
  <c r="AG1123" i="7059" s="1"/>
  <c r="AH1123" i="7059" s="1"/>
  <c r="AI1123" i="7059" s="1"/>
  <c r="AJ1123" i="7059" s="1"/>
  <c r="AL1123" i="7059" s="1"/>
  <c r="AM1123" i="7059" s="1"/>
  <c r="AB1094" i="7055"/>
  <c r="O499" i="7049"/>
  <c r="AU1097" i="7059"/>
  <c r="Q499" i="7049" s="1"/>
  <c r="AQ1099" i="7059"/>
  <c r="AR1099" i="7059" s="1"/>
  <c r="AS1099" i="7059" s="1"/>
  <c r="O498" i="7049"/>
  <c r="AB1093" i="7055"/>
  <c r="AU1096" i="7059"/>
  <c r="Q498" i="7049" s="1"/>
  <c r="AT1124" i="7059"/>
  <c r="Z1426" i="7059"/>
  <c r="AM1122" i="7059"/>
  <c r="AP1103" i="7059"/>
  <c r="AQ1103" i="7059" s="1"/>
  <c r="AR1103" i="7059" s="1"/>
  <c r="AS1103" i="7059" s="1"/>
  <c r="AP1101" i="7059"/>
  <c r="AO1106" i="7059"/>
  <c r="AP1106" i="7059" s="1"/>
  <c r="AQ1106" i="7059" s="1"/>
  <c r="AR1106" i="7059" s="1"/>
  <c r="AS1106" i="7059" s="1"/>
  <c r="AO1107" i="7059"/>
  <c r="AP1107" i="7059" s="1"/>
  <c r="AQ1108" i="7059" s="1"/>
  <c r="AR1108" i="7059" s="1"/>
  <c r="AS1108" i="7059" s="1"/>
  <c r="AN1109" i="7059"/>
  <c r="AM1121" i="7059"/>
  <c r="AN1123" i="7059" l="1"/>
  <c r="AN1122" i="7059"/>
  <c r="U1126" i="7059"/>
  <c r="V1126" i="7059" s="1"/>
  <c r="Y1126" i="7059" s="1"/>
  <c r="AR1098" i="7059"/>
  <c r="AS1098" i="7059" s="1"/>
  <c r="AU1098" i="7059" s="1"/>
  <c r="Q500" i="7049" s="1"/>
  <c r="O510" i="7049"/>
  <c r="AB1105" i="7055"/>
  <c r="O508" i="7049"/>
  <c r="AB1103" i="7055"/>
  <c r="O505" i="7049"/>
  <c r="AB1100" i="7055"/>
  <c r="AO1109" i="7059"/>
  <c r="AP1109" i="7059" s="1"/>
  <c r="AQ1109" i="7059" s="1"/>
  <c r="AR1109" i="7059" s="1"/>
  <c r="AS1109" i="7059" s="1"/>
  <c r="AN1112" i="7059"/>
  <c r="AO1110" i="7059"/>
  <c r="AP1110" i="7059" s="1"/>
  <c r="AO1111" i="7059"/>
  <c r="AP1111" i="7059" s="1"/>
  <c r="AT1125" i="7059"/>
  <c r="AQ1104" i="7059"/>
  <c r="AR1104" i="7059" s="1"/>
  <c r="AS1104" i="7059" s="1"/>
  <c r="Z1427" i="7059"/>
  <c r="AC1094" i="7055"/>
  <c r="AC1095" i="7055" s="1"/>
  <c r="AB1096" i="7055"/>
  <c r="O501" i="7049"/>
  <c r="AU1099" i="7059"/>
  <c r="Q501" i="7049" s="1"/>
  <c r="AQ1107" i="7059"/>
  <c r="AR1107" i="7059" s="1"/>
  <c r="AS1107" i="7059" s="1"/>
  <c r="AQ1101" i="7059"/>
  <c r="AQ1102" i="7059"/>
  <c r="AR1102" i="7059" s="1"/>
  <c r="AS1102" i="7059" s="1"/>
  <c r="P526" i="7049"/>
  <c r="AA1124" i="7059"/>
  <c r="AU1124" i="7059" s="1"/>
  <c r="Q526" i="7049" s="1"/>
  <c r="O500" i="7049" l="1"/>
  <c r="U1127" i="7059"/>
  <c r="V1127" i="7059" s="1"/>
  <c r="Y1127" i="7059" s="1"/>
  <c r="AB1095" i="7055"/>
  <c r="AC1096" i="7055" s="1"/>
  <c r="AC1097" i="7055" s="1"/>
  <c r="AQ1111" i="7059"/>
  <c r="AR1111" i="7059" s="1"/>
  <c r="AS1111" i="7059" s="1"/>
  <c r="O513" i="7049" s="1"/>
  <c r="AO1112" i="7059"/>
  <c r="AP1112" i="7059" s="1"/>
  <c r="AQ1112" i="7059" s="1"/>
  <c r="AR1112" i="7059" s="1"/>
  <c r="AS1112" i="7059" s="1"/>
  <c r="AO1113" i="7059"/>
  <c r="AP1113" i="7059" s="1"/>
  <c r="AN1115" i="7059"/>
  <c r="AO1114" i="7059"/>
  <c r="AP1114" i="7059" s="1"/>
  <c r="AT1126" i="7059"/>
  <c r="O504" i="7049"/>
  <c r="AB1099" i="7055"/>
  <c r="O509" i="7049"/>
  <c r="AB1104" i="7055"/>
  <c r="Z1428" i="7059"/>
  <c r="P527" i="7049"/>
  <c r="AA1125" i="7059"/>
  <c r="AU1125" i="7059" s="1"/>
  <c r="Q527" i="7049" s="1"/>
  <c r="AB1106" i="7055"/>
  <c r="O511" i="7049"/>
  <c r="AC1124" i="7059"/>
  <c r="AD1124" i="7059" s="1"/>
  <c r="AE1124" i="7059" s="1"/>
  <c r="AF1124" i="7059" s="1"/>
  <c r="AG1124" i="7059" s="1"/>
  <c r="AH1124" i="7059" s="1"/>
  <c r="AI1124" i="7059" s="1"/>
  <c r="AJ1124" i="7059" s="1"/>
  <c r="AL1124" i="7059" s="1"/>
  <c r="AM1124" i="7059" s="1"/>
  <c r="AR1101" i="7059"/>
  <c r="AS1101" i="7059" s="1"/>
  <c r="AR1100" i="7059"/>
  <c r="AS1100" i="7059" s="1"/>
  <c r="O506" i="7049"/>
  <c r="AB1101" i="7055"/>
  <c r="AQ1110" i="7059"/>
  <c r="AR1110" i="7059" s="1"/>
  <c r="AS1110" i="7059" s="1"/>
  <c r="AB1108" i="7055" l="1"/>
  <c r="AQ1113" i="7059"/>
  <c r="AR1113" i="7059" s="1"/>
  <c r="AS1113" i="7059" s="1"/>
  <c r="AB1110" i="7055" s="1"/>
  <c r="AQ1114" i="7059"/>
  <c r="AR1114" i="7059" s="1"/>
  <c r="AS1114" i="7059" s="1"/>
  <c r="U1128" i="7059"/>
  <c r="V1128" i="7059" s="1"/>
  <c r="Y1128" i="7059" s="1"/>
  <c r="AC1125" i="7059"/>
  <c r="AD1125" i="7059" s="1"/>
  <c r="AE1125" i="7059" s="1"/>
  <c r="AF1125" i="7059" s="1"/>
  <c r="AG1125" i="7059" s="1"/>
  <c r="AH1125" i="7059" s="1"/>
  <c r="AI1125" i="7059" s="1"/>
  <c r="AJ1125" i="7059" s="1"/>
  <c r="AL1125" i="7059" s="1"/>
  <c r="AM1125" i="7059" s="1"/>
  <c r="AN1125" i="7059" s="1"/>
  <c r="O502" i="7049"/>
  <c r="AB1097" i="7055"/>
  <c r="AC1098" i="7055" s="1"/>
  <c r="AU1100" i="7059"/>
  <c r="Q502" i="7049" s="1"/>
  <c r="Z1429" i="7059"/>
  <c r="AB1098" i="7055"/>
  <c r="O503" i="7049"/>
  <c r="AU1101" i="7059"/>
  <c r="Q503" i="7049" s="1"/>
  <c r="AO1115" i="7059"/>
  <c r="AP1115" i="7059" s="1"/>
  <c r="AQ1115" i="7059" s="1"/>
  <c r="AR1115" i="7059" s="1"/>
  <c r="AS1115" i="7059" s="1"/>
  <c r="AO1117" i="7059"/>
  <c r="AP1117" i="7059" s="1"/>
  <c r="AN1118" i="7059"/>
  <c r="AO1116" i="7059"/>
  <c r="AP1116" i="7059" s="1"/>
  <c r="AT1127" i="7059"/>
  <c r="AA1126" i="7059"/>
  <c r="AU1126" i="7059" s="1"/>
  <c r="Q528" i="7049" s="1"/>
  <c r="P528" i="7049"/>
  <c r="AB1107" i="7055"/>
  <c r="O512" i="7049"/>
  <c r="AB1111" i="7055"/>
  <c r="O516" i="7049"/>
  <c r="AB1109" i="7055"/>
  <c r="O514" i="7049"/>
  <c r="O515" i="7049" l="1"/>
  <c r="AQ1116" i="7059"/>
  <c r="AR1116" i="7059" s="1"/>
  <c r="AS1116" i="7059" s="1"/>
  <c r="AB1113" i="7055" s="1"/>
  <c r="AC1099" i="7055"/>
  <c r="AC1100" i="7055" s="1"/>
  <c r="AC1101" i="7055" s="1"/>
  <c r="AC1102" i="7055" s="1"/>
  <c r="AC1103" i="7055" s="1"/>
  <c r="AC1104" i="7055" s="1"/>
  <c r="AC1105" i="7055" s="1"/>
  <c r="AC1106" i="7055" s="1"/>
  <c r="AC1107" i="7055" s="1"/>
  <c r="AC1108" i="7055" s="1"/>
  <c r="AC1109" i="7055" s="1"/>
  <c r="AC1110" i="7055" s="1"/>
  <c r="AC1111" i="7055" s="1"/>
  <c r="AC1112" i="7055" s="1"/>
  <c r="AT1128" i="7059"/>
  <c r="P529" i="7049"/>
  <c r="AA1127" i="7059"/>
  <c r="AU1127" i="7059" s="1"/>
  <c r="Q529" i="7049" s="1"/>
  <c r="AQ1117" i="7059"/>
  <c r="AR1117" i="7059" s="1"/>
  <c r="AS1117" i="7059" s="1"/>
  <c r="U1129" i="7059"/>
  <c r="AO1118" i="7059"/>
  <c r="AP1118" i="7059" s="1"/>
  <c r="AQ1118" i="7059" s="1"/>
  <c r="AR1118" i="7059" s="1"/>
  <c r="AS1118" i="7059" s="1"/>
  <c r="AO1119" i="7059"/>
  <c r="AP1119" i="7059" s="1"/>
  <c r="AN1121" i="7059"/>
  <c r="AO1120" i="7059"/>
  <c r="AP1120" i="7059" s="1"/>
  <c r="AC1126" i="7059"/>
  <c r="AD1126" i="7059" s="1"/>
  <c r="AE1126" i="7059" s="1"/>
  <c r="AF1126" i="7059" s="1"/>
  <c r="AG1126" i="7059" s="1"/>
  <c r="AH1126" i="7059" s="1"/>
  <c r="AI1126" i="7059" s="1"/>
  <c r="AJ1126" i="7059" s="1"/>
  <c r="AL1126" i="7059" s="1"/>
  <c r="AM1126" i="7059" s="1"/>
  <c r="AN1126" i="7059" s="1"/>
  <c r="AB1112" i="7055"/>
  <c r="O517" i="7049"/>
  <c r="Z1430" i="7059"/>
  <c r="O518" i="7049" l="1"/>
  <c r="AB1115" i="7055"/>
  <c r="O520" i="7049"/>
  <c r="P530" i="7049"/>
  <c r="AA1128" i="7059"/>
  <c r="AU1128" i="7059" s="1"/>
  <c r="Q530" i="7049" s="1"/>
  <c r="AC1113" i="7055"/>
  <c r="AQ1120" i="7059"/>
  <c r="AR1120" i="7059" s="1"/>
  <c r="AS1120" i="7059" s="1"/>
  <c r="AO1121" i="7059"/>
  <c r="AP1121" i="7059" s="1"/>
  <c r="AQ1121" i="7059" s="1"/>
  <c r="AR1121" i="7059" s="1"/>
  <c r="AS1121" i="7059" s="1"/>
  <c r="AO1123" i="7059"/>
  <c r="AP1123" i="7059" s="1"/>
  <c r="AO1122" i="7059"/>
  <c r="AP1122" i="7059" s="1"/>
  <c r="AN1124" i="7059"/>
  <c r="O519" i="7049"/>
  <c r="AB1114" i="7055"/>
  <c r="Z1431" i="7059"/>
  <c r="AQ1119" i="7059"/>
  <c r="AR1119" i="7059" s="1"/>
  <c r="AS1119" i="7059" s="1"/>
  <c r="V1129" i="7059"/>
  <c r="Y1129" i="7059" s="1"/>
  <c r="AC1127" i="7059"/>
  <c r="AD1127" i="7059" s="1"/>
  <c r="AE1127" i="7059" s="1"/>
  <c r="AF1127" i="7059" s="1"/>
  <c r="AG1127" i="7059" s="1"/>
  <c r="AH1127" i="7059" s="1"/>
  <c r="AI1127" i="7059" s="1"/>
  <c r="AJ1127" i="7059" s="1"/>
  <c r="AL1127" i="7059" s="1"/>
  <c r="AM1127" i="7059" s="1"/>
  <c r="AN1127" i="7059" s="1"/>
  <c r="AO1127" i="7059" s="1"/>
  <c r="AP1127" i="7059" s="1"/>
  <c r="AC1114" i="7055"/>
  <c r="AQ1123" i="7059" l="1"/>
  <c r="AR1123" i="7059" s="1"/>
  <c r="AS1123" i="7059" s="1"/>
  <c r="AB1120" i="7055" s="1"/>
  <c r="AO1124" i="7059"/>
  <c r="AP1124" i="7059" s="1"/>
  <c r="AQ1124" i="7059" s="1"/>
  <c r="AR1124" i="7059" s="1"/>
  <c r="AS1124" i="7059" s="1"/>
  <c r="AO1125" i="7059"/>
  <c r="AP1125" i="7059" s="1"/>
  <c r="AO1126" i="7059"/>
  <c r="AP1126" i="7059" s="1"/>
  <c r="U1130" i="7059"/>
  <c r="Z1432" i="7059"/>
  <c r="AQ1122" i="7059"/>
  <c r="AR1122" i="7059" s="1"/>
  <c r="AS1122" i="7059" s="1"/>
  <c r="AB1117" i="7055"/>
  <c r="O522" i="7049"/>
  <c r="AT1129" i="7059"/>
  <c r="AC1115" i="7055"/>
  <c r="AC1116" i="7055" s="1"/>
  <c r="AC1128" i="7059"/>
  <c r="AD1128" i="7059" s="1"/>
  <c r="AE1128" i="7059" s="1"/>
  <c r="AF1128" i="7059" s="1"/>
  <c r="AG1128" i="7059" s="1"/>
  <c r="AH1128" i="7059" s="1"/>
  <c r="AI1128" i="7059" s="1"/>
  <c r="AJ1128" i="7059" s="1"/>
  <c r="AL1128" i="7059" s="1"/>
  <c r="AM1128" i="7059" s="1"/>
  <c r="AN1128" i="7059" s="1"/>
  <c r="AO1128" i="7059" s="1"/>
  <c r="AP1128" i="7059" s="1"/>
  <c r="AQ1128" i="7059" s="1"/>
  <c r="AR1128" i="7059" s="1"/>
  <c r="AS1128" i="7059" s="1"/>
  <c r="O521" i="7049"/>
  <c r="AB1116" i="7055"/>
  <c r="AB1118" i="7055"/>
  <c r="O523" i="7049"/>
  <c r="O525" i="7049" l="1"/>
  <c r="AQ1125" i="7059"/>
  <c r="AR1125" i="7059" s="1"/>
  <c r="AS1125" i="7059" s="1"/>
  <c r="AB1122" i="7055" s="1"/>
  <c r="AC1117" i="7055"/>
  <c r="AC1118" i="7055" s="1"/>
  <c r="AC1119" i="7055" s="1"/>
  <c r="AQ1126" i="7059"/>
  <c r="AR1126" i="7059" s="1"/>
  <c r="AS1126" i="7059" s="1"/>
  <c r="AB1123" i="7055" s="1"/>
  <c r="P531" i="7049"/>
  <c r="AA1129" i="7059"/>
  <c r="AU1129" i="7059" s="1"/>
  <c r="Q531" i="7049" s="1"/>
  <c r="Z1433" i="7059"/>
  <c r="O526" i="7049"/>
  <c r="AB1121" i="7055"/>
  <c r="AB1125" i="7055"/>
  <c r="O530" i="7049"/>
  <c r="O524" i="7049"/>
  <c r="AB1119" i="7055"/>
  <c r="V1130" i="7059"/>
  <c r="Y1130" i="7059" s="1"/>
  <c r="AQ1127" i="7059"/>
  <c r="AR1127" i="7059" s="1"/>
  <c r="AS1127" i="7059" s="1"/>
  <c r="O527" i="7049" l="1"/>
  <c r="U1131" i="7059"/>
  <c r="V1131" i="7059" s="1"/>
  <c r="Y1131" i="7059" s="1"/>
  <c r="O528" i="7049"/>
  <c r="AT1130" i="7059"/>
  <c r="Z1434" i="7059"/>
  <c r="AB1124" i="7055"/>
  <c r="O529" i="7049"/>
  <c r="AC1120" i="7055"/>
  <c r="AC1121" i="7055" s="1"/>
  <c r="AC1122" i="7055" s="1"/>
  <c r="AC1123" i="7055" s="1"/>
  <c r="AC1124" i="7055" s="1"/>
  <c r="AC1129" i="7059"/>
  <c r="AD1129" i="7059" s="1"/>
  <c r="AE1129" i="7059" s="1"/>
  <c r="AF1129" i="7059" s="1"/>
  <c r="AG1129" i="7059" s="1"/>
  <c r="AH1129" i="7059" s="1"/>
  <c r="AI1129" i="7059" s="1"/>
  <c r="AJ1129" i="7059" s="1"/>
  <c r="AL1129" i="7059" s="1"/>
  <c r="AM1129" i="7059" s="1"/>
  <c r="AN1129" i="7059" s="1"/>
  <c r="AO1129" i="7059" s="1"/>
  <c r="AP1129" i="7059" s="1"/>
  <c r="AQ1129" i="7059" s="1"/>
  <c r="AR1129" i="7059" s="1"/>
  <c r="AS1129" i="7059" s="1"/>
  <c r="U1132" i="7059" l="1"/>
  <c r="V1132" i="7059" s="1"/>
  <c r="Y1132" i="7059" s="1"/>
  <c r="P532" i="7049"/>
  <c r="AA1130" i="7059"/>
  <c r="AU1130" i="7059" s="1"/>
  <c r="Q532" i="7049" s="1"/>
  <c r="Z1435" i="7059"/>
  <c r="O531" i="7049"/>
  <c r="AB1126" i="7055"/>
  <c r="AC1125" i="7055"/>
  <c r="AC1126" i="7055" s="1"/>
  <c r="AT1131" i="7059"/>
  <c r="AC1127" i="7055" l="1"/>
  <c r="U1133" i="7059"/>
  <c r="V1133" i="7059" s="1"/>
  <c r="Z1436" i="7059"/>
  <c r="AA1131" i="7059"/>
  <c r="AU1131" i="7059" s="1"/>
  <c r="Q533" i="7049" s="1"/>
  <c r="P533" i="7049"/>
  <c r="AC1130" i="7059"/>
  <c r="AD1130" i="7059" s="1"/>
  <c r="AE1130" i="7059" s="1"/>
  <c r="AF1130" i="7059" s="1"/>
  <c r="AG1130" i="7059" s="1"/>
  <c r="AH1130" i="7059" s="1"/>
  <c r="AI1130" i="7059" s="1"/>
  <c r="AJ1130" i="7059" s="1"/>
  <c r="AL1130" i="7059" s="1"/>
  <c r="AM1130" i="7059" s="1"/>
  <c r="AN1130" i="7059" s="1"/>
  <c r="AO1130" i="7059" s="1"/>
  <c r="AP1130" i="7059" s="1"/>
  <c r="AQ1130" i="7059" s="1"/>
  <c r="AR1130" i="7059" s="1"/>
  <c r="AS1130" i="7059" s="1"/>
  <c r="AT1132" i="7059"/>
  <c r="Y1133" i="7059" l="1"/>
  <c r="U1134" i="7059"/>
  <c r="V1134" i="7059" s="1"/>
  <c r="Y1134" i="7059" s="1"/>
  <c r="AC1131" i="7059"/>
  <c r="AD1131" i="7059" s="1"/>
  <c r="AE1131" i="7059" s="1"/>
  <c r="AF1131" i="7059" s="1"/>
  <c r="AG1131" i="7059" s="1"/>
  <c r="AH1131" i="7059" s="1"/>
  <c r="AI1131" i="7059" s="1"/>
  <c r="AJ1131" i="7059" s="1"/>
  <c r="AL1131" i="7059" s="1"/>
  <c r="AM1131" i="7059" s="1"/>
  <c r="AN1131" i="7059" s="1"/>
  <c r="AO1131" i="7059" s="1"/>
  <c r="AP1131" i="7059" s="1"/>
  <c r="AQ1131" i="7059" s="1"/>
  <c r="AR1131" i="7059" s="1"/>
  <c r="AS1131" i="7059" s="1"/>
  <c r="AB1128" i="7055" s="1"/>
  <c r="O532" i="7049"/>
  <c r="AB1127" i="7055"/>
  <c r="AC1128" i="7055" s="1"/>
  <c r="Z1437" i="7059"/>
  <c r="AT1133" i="7059"/>
  <c r="P534" i="7049"/>
  <c r="AA1132" i="7059"/>
  <c r="AU1132" i="7059" s="1"/>
  <c r="Q534" i="7049" s="1"/>
  <c r="U1135" i="7059" l="1"/>
  <c r="V1135" i="7059" s="1"/>
  <c r="Y1135" i="7059" s="1"/>
  <c r="O533" i="7049"/>
  <c r="AT1134" i="7059"/>
  <c r="AA1133" i="7059"/>
  <c r="AU1133" i="7059" s="1"/>
  <c r="Q535" i="7049" s="1"/>
  <c r="P535" i="7049"/>
  <c r="AC1132" i="7059"/>
  <c r="AD1132" i="7059" s="1"/>
  <c r="AE1132" i="7059" s="1"/>
  <c r="AF1132" i="7059" s="1"/>
  <c r="AG1132" i="7059" s="1"/>
  <c r="AH1132" i="7059" s="1"/>
  <c r="AI1132" i="7059" s="1"/>
  <c r="AJ1132" i="7059" s="1"/>
  <c r="AL1132" i="7059" s="1"/>
  <c r="AM1132" i="7059" s="1"/>
  <c r="AN1132" i="7059" s="1"/>
  <c r="AO1132" i="7059" s="1"/>
  <c r="AP1132" i="7059" s="1"/>
  <c r="AQ1132" i="7059" s="1"/>
  <c r="AR1132" i="7059" s="1"/>
  <c r="AS1132" i="7059" s="1"/>
  <c r="Z1438" i="7059"/>
  <c r="U1136" i="7059" l="1"/>
  <c r="V1136" i="7059" s="1"/>
  <c r="Y1136" i="7059" s="1"/>
  <c r="AC1133" i="7059"/>
  <c r="AD1133" i="7059" s="1"/>
  <c r="AE1133" i="7059" s="1"/>
  <c r="AF1133" i="7059" s="1"/>
  <c r="AG1133" i="7059" s="1"/>
  <c r="AH1133" i="7059" s="1"/>
  <c r="AI1133" i="7059" s="1"/>
  <c r="AJ1133" i="7059" s="1"/>
  <c r="AL1133" i="7059" s="1"/>
  <c r="AM1133" i="7059" s="1"/>
  <c r="AN1133" i="7059" s="1"/>
  <c r="AO1133" i="7059" s="1"/>
  <c r="AP1133" i="7059" s="1"/>
  <c r="AQ1133" i="7059" s="1"/>
  <c r="AR1133" i="7059" s="1"/>
  <c r="AS1133" i="7059" s="1"/>
  <c r="AT1135" i="7059"/>
  <c r="AB1129" i="7055"/>
  <c r="O534" i="7049"/>
  <c r="AC1129" i="7055"/>
  <c r="P536" i="7049"/>
  <c r="AA1134" i="7059"/>
  <c r="AU1134" i="7059" s="1"/>
  <c r="Q536" i="7049" s="1"/>
  <c r="Z1439" i="7059"/>
  <c r="AB1130" i="7055" l="1"/>
  <c r="O535" i="7049"/>
  <c r="AC1130" i="7055"/>
  <c r="P537" i="7049"/>
  <c r="AA1135" i="7059"/>
  <c r="AU1135" i="7059" s="1"/>
  <c r="Q537" i="7049" s="1"/>
  <c r="AC1134" i="7059"/>
  <c r="AD1134" i="7059" s="1"/>
  <c r="AE1134" i="7059" s="1"/>
  <c r="AF1134" i="7059" s="1"/>
  <c r="AG1134" i="7059" s="1"/>
  <c r="AH1134" i="7059" s="1"/>
  <c r="AI1134" i="7059" s="1"/>
  <c r="AJ1134" i="7059" s="1"/>
  <c r="AL1134" i="7059" s="1"/>
  <c r="AM1134" i="7059" s="1"/>
  <c r="AN1134" i="7059" s="1"/>
  <c r="AO1134" i="7059" s="1"/>
  <c r="AP1134" i="7059" s="1"/>
  <c r="AQ1134" i="7059" s="1"/>
  <c r="AR1134" i="7059" s="1"/>
  <c r="AS1134" i="7059" s="1"/>
  <c r="AT1136" i="7059"/>
  <c r="Z1440" i="7059"/>
  <c r="U1137" i="7059"/>
  <c r="AC1135" i="7059" l="1"/>
  <c r="AD1135" i="7059" s="1"/>
  <c r="AE1135" i="7059" s="1"/>
  <c r="AF1135" i="7059" s="1"/>
  <c r="AG1135" i="7059" s="1"/>
  <c r="AH1135" i="7059" s="1"/>
  <c r="AI1135" i="7059" s="1"/>
  <c r="AJ1135" i="7059" s="1"/>
  <c r="AL1135" i="7059" s="1"/>
  <c r="AM1135" i="7059" s="1"/>
  <c r="AN1135" i="7059" s="1"/>
  <c r="AO1135" i="7059" s="1"/>
  <c r="AP1135" i="7059" s="1"/>
  <c r="AQ1135" i="7059" s="1"/>
  <c r="AR1135" i="7059" s="1"/>
  <c r="AS1135" i="7059" s="1"/>
  <c r="AB1132" i="7055" s="1"/>
  <c r="AB1131" i="7055"/>
  <c r="O536" i="7049"/>
  <c r="AC1131" i="7055"/>
  <c r="Z1441" i="7059"/>
  <c r="V1137" i="7059"/>
  <c r="P538" i="7049"/>
  <c r="AA1136" i="7059"/>
  <c r="AU1136" i="7059" s="1"/>
  <c r="Q538" i="7049" s="1"/>
  <c r="AC1132" i="7055" l="1"/>
  <c r="O537" i="7049"/>
  <c r="AC1136" i="7059"/>
  <c r="AD1136" i="7059" s="1"/>
  <c r="AE1136" i="7059" s="1"/>
  <c r="AF1136" i="7059" s="1"/>
  <c r="AG1136" i="7059" s="1"/>
  <c r="AH1136" i="7059" s="1"/>
  <c r="AI1136" i="7059" s="1"/>
  <c r="AJ1136" i="7059" s="1"/>
  <c r="AL1136" i="7059" s="1"/>
  <c r="AM1136" i="7059" s="1"/>
  <c r="AN1136" i="7059" s="1"/>
  <c r="AO1136" i="7059" s="1"/>
  <c r="AP1136" i="7059" s="1"/>
  <c r="AQ1136" i="7059" s="1"/>
  <c r="AR1136" i="7059" s="1"/>
  <c r="AS1136" i="7059" s="1"/>
  <c r="Z1442" i="7059"/>
  <c r="U1138" i="7059"/>
  <c r="V1138" i="7059" l="1"/>
  <c r="U1139" i="7059" s="1"/>
  <c r="Z1443" i="7059"/>
  <c r="O538" i="7049"/>
  <c r="AB1133" i="7055"/>
  <c r="AC1133" i="7055"/>
  <c r="Z1444" i="7059" l="1"/>
  <c r="V1139" i="7059"/>
  <c r="U1140" i="7059" s="1"/>
  <c r="V1140" i="7059" l="1"/>
  <c r="U1141" i="7059"/>
  <c r="Z1445" i="7059"/>
  <c r="Z1446" i="7059" l="1"/>
  <c r="V1141" i="7059"/>
  <c r="U1142" i="7059"/>
  <c r="V1142" i="7059" l="1"/>
  <c r="U1143" i="7059" s="1"/>
  <c r="Z1447" i="7059"/>
  <c r="V1143" i="7059" l="1"/>
  <c r="U1144" i="7059"/>
  <c r="Z1448" i="7059"/>
  <c r="V1144" i="7059" l="1"/>
  <c r="Z1449" i="7059"/>
  <c r="Z1450" i="7059" l="1"/>
  <c r="U1145" i="7059"/>
  <c r="V1145" i="7059" l="1"/>
  <c r="U1146" i="7059"/>
  <c r="Z1451" i="7059"/>
  <c r="V1146" i="7059" l="1"/>
  <c r="U1147" i="7059" s="1"/>
  <c r="Z1452" i="7059"/>
  <c r="Y1137" i="7059" l="1"/>
  <c r="AT1137" i="7059" s="1"/>
  <c r="Z1453" i="7059"/>
  <c r="V1147" i="7059"/>
  <c r="U1148" i="7059" s="1"/>
  <c r="Z1454" i="7059" l="1"/>
  <c r="V1148" i="7059"/>
  <c r="U1149" i="7059" s="1"/>
  <c r="P539" i="7049"/>
  <c r="AA1137" i="7059"/>
  <c r="AU1137" i="7059" s="1"/>
  <c r="Q539" i="7049" s="1"/>
  <c r="AC1134" i="7055"/>
  <c r="Y1139" i="7059"/>
  <c r="Y1138" i="7059"/>
  <c r="V1149" i="7059" l="1"/>
  <c r="AT1139" i="7059"/>
  <c r="AT1138" i="7059"/>
  <c r="AC1137" i="7059"/>
  <c r="AD1137" i="7059" s="1"/>
  <c r="AE1137" i="7059" s="1"/>
  <c r="AF1137" i="7059" s="1"/>
  <c r="AG1137" i="7059" s="1"/>
  <c r="AH1137" i="7059" s="1"/>
  <c r="AI1137" i="7059" s="1"/>
  <c r="AJ1137" i="7059" s="1"/>
  <c r="AL1137" i="7059" s="1"/>
  <c r="AM1137" i="7059" s="1"/>
  <c r="AN1137" i="7059" s="1"/>
  <c r="AO1137" i="7059" s="1"/>
  <c r="AP1137" i="7059" s="1"/>
  <c r="AQ1137" i="7059" s="1"/>
  <c r="AR1137" i="7059" s="1"/>
  <c r="AS1137" i="7059" s="1"/>
  <c r="Z1455" i="7059"/>
  <c r="AB1134" i="7055" l="1"/>
  <c r="AC1135" i="7055" s="1"/>
  <c r="O539" i="7049"/>
  <c r="AA1138" i="7059"/>
  <c r="AU1138" i="7059" s="1"/>
  <c r="Q540" i="7049" s="1"/>
  <c r="P540" i="7049"/>
  <c r="Y1140" i="7059"/>
  <c r="Z1456" i="7059"/>
  <c r="P541" i="7049"/>
  <c r="U1150" i="7059"/>
  <c r="AA1139" i="7059" l="1"/>
  <c r="AC1139" i="7059" s="1"/>
  <c r="AD1139" i="7059" s="1"/>
  <c r="AE1139" i="7059" s="1"/>
  <c r="AC1138" i="7059"/>
  <c r="AD1138" i="7059" s="1"/>
  <c r="AE1138" i="7059" s="1"/>
  <c r="AF1138" i="7059" s="1"/>
  <c r="AG1138" i="7059" s="1"/>
  <c r="AH1138" i="7059" s="1"/>
  <c r="AI1138" i="7059" s="1"/>
  <c r="AJ1138" i="7059" s="1"/>
  <c r="AL1138" i="7059" s="1"/>
  <c r="AM1138" i="7059" s="1"/>
  <c r="AN1138" i="7059" s="1"/>
  <c r="AO1138" i="7059" s="1"/>
  <c r="AP1138" i="7059" s="1"/>
  <c r="AQ1138" i="7059" s="1"/>
  <c r="AR1138" i="7059" s="1"/>
  <c r="AS1138" i="7059" s="1"/>
  <c r="O540" i="7049" s="1"/>
  <c r="AT1140" i="7059"/>
  <c r="V1150" i="7059"/>
  <c r="Z1457" i="7059"/>
  <c r="AF1139" i="7059" l="1"/>
  <c r="AG1139" i="7059" s="1"/>
  <c r="AH1139" i="7059" s="1"/>
  <c r="AI1139" i="7059" s="1"/>
  <c r="AJ1139" i="7059" s="1"/>
  <c r="AL1139" i="7059" s="1"/>
  <c r="AM1139" i="7059" s="1"/>
  <c r="AN1139" i="7059" s="1"/>
  <c r="AO1139" i="7059" s="1"/>
  <c r="AP1139" i="7059" s="1"/>
  <c r="AQ1139" i="7059" s="1"/>
  <c r="AR1139" i="7059" s="1"/>
  <c r="AS1139" i="7059" s="1"/>
  <c r="AB1136" i="7055" s="1"/>
  <c r="AB1135" i="7055"/>
  <c r="AC1136" i="7055" s="1"/>
  <c r="Y1141" i="7059"/>
  <c r="P542" i="7049"/>
  <c r="AA1140" i="7059"/>
  <c r="Z1458" i="7059"/>
  <c r="U1151" i="7059"/>
  <c r="AC1137" i="7055" l="1"/>
  <c r="O541" i="7049"/>
  <c r="AU1139" i="7059"/>
  <c r="Q541" i="7049" s="1"/>
  <c r="V1151" i="7059"/>
  <c r="Z1459" i="7059"/>
  <c r="AC1140" i="7059"/>
  <c r="AD1140" i="7059" s="1"/>
  <c r="AE1140" i="7059" s="1"/>
  <c r="AF1140" i="7059" s="1"/>
  <c r="AG1140" i="7059" s="1"/>
  <c r="AH1140" i="7059" s="1"/>
  <c r="AI1140" i="7059" s="1"/>
  <c r="AJ1140" i="7059" s="1"/>
  <c r="AL1140" i="7059" s="1"/>
  <c r="AM1140" i="7059" s="1"/>
  <c r="AN1140" i="7059" s="1"/>
  <c r="AO1140" i="7059" s="1"/>
  <c r="AP1140" i="7059" s="1"/>
  <c r="AQ1140" i="7059" s="1"/>
  <c r="AR1140" i="7059" s="1"/>
  <c r="AS1140" i="7059" s="1"/>
  <c r="AT1141" i="7059"/>
  <c r="U1152" i="7059" l="1"/>
  <c r="V1152" i="7059" s="1"/>
  <c r="AA1141" i="7059"/>
  <c r="AC1141" i="7059" s="1"/>
  <c r="AD1141" i="7059" s="1"/>
  <c r="AE1141" i="7059" s="1"/>
  <c r="AF1141" i="7059" s="1"/>
  <c r="AG1141" i="7059" s="1"/>
  <c r="AH1141" i="7059" s="1"/>
  <c r="AI1141" i="7059" s="1"/>
  <c r="AJ1141" i="7059" s="1"/>
  <c r="AL1141" i="7059" s="1"/>
  <c r="AM1141" i="7059" s="1"/>
  <c r="AN1141" i="7059" s="1"/>
  <c r="AO1141" i="7059" s="1"/>
  <c r="AP1141" i="7059" s="1"/>
  <c r="AQ1141" i="7059" s="1"/>
  <c r="AR1141" i="7059" s="1"/>
  <c r="AS1141" i="7059" s="1"/>
  <c r="P543" i="7049"/>
  <c r="Z1460" i="7059"/>
  <c r="O542" i="7049"/>
  <c r="AB1137" i="7055"/>
  <c r="AC1138" i="7055" s="1"/>
  <c r="AU1140" i="7059"/>
  <c r="Q542" i="7049" s="1"/>
  <c r="Y1142" i="7059"/>
  <c r="Y1143" i="7059" l="1"/>
  <c r="AT1143" i="7059" s="1"/>
  <c r="U1153" i="7059"/>
  <c r="V1153" i="7059" s="1"/>
  <c r="AB1138" i="7055"/>
  <c r="O543" i="7049"/>
  <c r="AT1142" i="7059"/>
  <c r="Z1461" i="7059"/>
  <c r="AU1141" i="7059"/>
  <c r="Q543" i="7049" s="1"/>
  <c r="U1154" i="7059" l="1"/>
  <c r="V1154" i="7059" s="1"/>
  <c r="Y1144" i="7059"/>
  <c r="AA1142" i="7059"/>
  <c r="AA1143" i="7059" s="1"/>
  <c r="P544" i="7049"/>
  <c r="AC1139" i="7055"/>
  <c r="P545" i="7049"/>
  <c r="Z1462" i="7059"/>
  <c r="U1155" i="7059" l="1"/>
  <c r="V1155" i="7059" s="1"/>
  <c r="Y1145" i="7059"/>
  <c r="AT1145" i="7059" s="1"/>
  <c r="AC1142" i="7059"/>
  <c r="AD1142" i="7059" s="1"/>
  <c r="AE1142" i="7059" s="1"/>
  <c r="AF1142" i="7059" s="1"/>
  <c r="AG1142" i="7059" s="1"/>
  <c r="AH1142" i="7059" s="1"/>
  <c r="AI1142" i="7059" s="1"/>
  <c r="AJ1142" i="7059" s="1"/>
  <c r="AL1142" i="7059" s="1"/>
  <c r="AM1142" i="7059" s="1"/>
  <c r="AN1142" i="7059" s="1"/>
  <c r="AO1142" i="7059" s="1"/>
  <c r="AP1142" i="7059" s="1"/>
  <c r="AQ1142" i="7059" s="1"/>
  <c r="AR1142" i="7059" s="1"/>
  <c r="AS1142" i="7059" s="1"/>
  <c r="O544" i="7049" s="1"/>
  <c r="Z1463" i="7059"/>
  <c r="AC1143" i="7059"/>
  <c r="AD1143" i="7059" s="1"/>
  <c r="AE1143" i="7059" s="1"/>
  <c r="AT1144" i="7059"/>
  <c r="AF1143" i="7059" l="1"/>
  <c r="AG1143" i="7059" s="1"/>
  <c r="AH1143" i="7059" s="1"/>
  <c r="AI1143" i="7059" s="1"/>
  <c r="AJ1143" i="7059" s="1"/>
  <c r="AL1143" i="7059" s="1"/>
  <c r="AM1143" i="7059" s="1"/>
  <c r="AN1143" i="7059" s="1"/>
  <c r="AO1143" i="7059" s="1"/>
  <c r="AP1143" i="7059" s="1"/>
  <c r="AQ1143" i="7059" s="1"/>
  <c r="AR1143" i="7059" s="1"/>
  <c r="AS1143" i="7059" s="1"/>
  <c r="O545" i="7049" s="1"/>
  <c r="Y1146" i="7059"/>
  <c r="AT1146" i="7059" s="1"/>
  <c r="U1156" i="7059"/>
  <c r="V1156" i="7059" s="1"/>
  <c r="AU1142" i="7059"/>
  <c r="Q544" i="7049" s="1"/>
  <c r="AB1139" i="7055"/>
  <c r="AC1140" i="7055" s="1"/>
  <c r="Z1464" i="7059"/>
  <c r="AA1144" i="7059"/>
  <c r="AC1144" i="7059" s="1"/>
  <c r="AD1144" i="7059" s="1"/>
  <c r="AE1144" i="7059" s="1"/>
  <c r="AF1144" i="7059" s="1"/>
  <c r="AG1144" i="7059" s="1"/>
  <c r="AH1144" i="7059" s="1"/>
  <c r="AI1144" i="7059" s="1"/>
  <c r="P546" i="7049"/>
  <c r="P547" i="7049"/>
  <c r="Y1147" i="7059" l="1"/>
  <c r="AT1147" i="7059" s="1"/>
  <c r="P549" i="7049" s="1"/>
  <c r="AJ1144" i="7059"/>
  <c r="AL1144" i="7059" s="1"/>
  <c r="AM1144" i="7059" s="1"/>
  <c r="AN1144" i="7059" s="1"/>
  <c r="AO1144" i="7059" s="1"/>
  <c r="AP1144" i="7059" s="1"/>
  <c r="AQ1144" i="7059" s="1"/>
  <c r="AR1144" i="7059" s="1"/>
  <c r="AS1144" i="7059" s="1"/>
  <c r="O546" i="7049" s="1"/>
  <c r="AU1143" i="7059"/>
  <c r="Q545" i="7049" s="1"/>
  <c r="AB1140" i="7055"/>
  <c r="AC1141" i="7055" s="1"/>
  <c r="U1157" i="7059"/>
  <c r="V1157" i="7059" s="1"/>
  <c r="AA1145" i="7059"/>
  <c r="AC1145" i="7059" s="1"/>
  <c r="AD1145" i="7059" s="1"/>
  <c r="AE1145" i="7059" s="1"/>
  <c r="AF1145" i="7059" s="1"/>
  <c r="AG1145" i="7059" s="1"/>
  <c r="AH1145" i="7059" s="1"/>
  <c r="AI1145" i="7059" s="1"/>
  <c r="AJ1145" i="7059" s="1"/>
  <c r="AL1145" i="7059" s="1"/>
  <c r="AM1145" i="7059" s="1"/>
  <c r="AN1145" i="7059" s="1"/>
  <c r="AO1145" i="7059" s="1"/>
  <c r="AP1145" i="7059" s="1"/>
  <c r="AQ1145" i="7059" s="1"/>
  <c r="AR1145" i="7059" s="1"/>
  <c r="AS1145" i="7059" s="1"/>
  <c r="AU1145" i="7059" s="1"/>
  <c r="Q547" i="7049" s="1"/>
  <c r="P548" i="7049"/>
  <c r="Z1465" i="7059"/>
  <c r="AB1141" i="7055" l="1"/>
  <c r="AC1142" i="7055" s="1"/>
  <c r="AU1144" i="7059"/>
  <c r="Q546" i="7049" s="1"/>
  <c r="Y1148" i="7059"/>
  <c r="AT1148" i="7059" s="1"/>
  <c r="P550" i="7049" s="1"/>
  <c r="AA1146" i="7059"/>
  <c r="AA1147" i="7059" s="1"/>
  <c r="Z1466" i="7059"/>
  <c r="O547" i="7049"/>
  <c r="AB1142" i="7055"/>
  <c r="U1158" i="7059"/>
  <c r="AC1143" i="7055" l="1"/>
  <c r="AC1146" i="7059"/>
  <c r="AD1146" i="7059" s="1"/>
  <c r="AE1146" i="7059" s="1"/>
  <c r="AF1146" i="7059" s="1"/>
  <c r="AG1146" i="7059" s="1"/>
  <c r="AH1146" i="7059" s="1"/>
  <c r="AI1146" i="7059" s="1"/>
  <c r="AJ1146" i="7059" s="1"/>
  <c r="AL1146" i="7059" s="1"/>
  <c r="AM1146" i="7059" s="1"/>
  <c r="AN1146" i="7059" s="1"/>
  <c r="AO1146" i="7059" s="1"/>
  <c r="AP1146" i="7059" s="1"/>
  <c r="AQ1146" i="7059" s="1"/>
  <c r="AR1146" i="7059" s="1"/>
  <c r="AS1146" i="7059" s="1"/>
  <c r="O548" i="7049" s="1"/>
  <c r="AC1147" i="7059"/>
  <c r="AD1147" i="7059" s="1"/>
  <c r="AE1147" i="7059" s="1"/>
  <c r="AA1148" i="7059"/>
  <c r="V1158" i="7059"/>
  <c r="Z1467" i="7059"/>
  <c r="AF1147" i="7059" l="1"/>
  <c r="AG1147" i="7059" s="1"/>
  <c r="AH1147" i="7059" s="1"/>
  <c r="AI1147" i="7059" s="1"/>
  <c r="AJ1147" i="7059" s="1"/>
  <c r="AL1147" i="7059" s="1"/>
  <c r="AM1147" i="7059" s="1"/>
  <c r="AN1147" i="7059" s="1"/>
  <c r="AO1147" i="7059" s="1"/>
  <c r="AP1147" i="7059" s="1"/>
  <c r="AQ1147" i="7059" s="1"/>
  <c r="AR1147" i="7059" s="1"/>
  <c r="AS1147" i="7059" s="1"/>
  <c r="AB1144" i="7055" s="1"/>
  <c r="AB1143" i="7055"/>
  <c r="AC1144" i="7055" s="1"/>
  <c r="AU1146" i="7059"/>
  <c r="Q548" i="7049" s="1"/>
  <c r="Y1149" i="7059"/>
  <c r="AT1149" i="7059" s="1"/>
  <c r="P551" i="7049" s="1"/>
  <c r="U1159" i="7059"/>
  <c r="V1159" i="7059" s="1"/>
  <c r="Z1468" i="7059"/>
  <c r="AC1148" i="7059"/>
  <c r="AD1148" i="7059" s="1"/>
  <c r="AE1148" i="7059" s="1"/>
  <c r="AF1148" i="7059" s="1"/>
  <c r="AG1148" i="7059" s="1"/>
  <c r="AC1145" i="7055" l="1"/>
  <c r="AH1148" i="7059"/>
  <c r="AI1148" i="7059" s="1"/>
  <c r="AJ1148" i="7059" s="1"/>
  <c r="AL1148" i="7059" s="1"/>
  <c r="AM1148" i="7059" s="1"/>
  <c r="AN1148" i="7059" s="1"/>
  <c r="AO1148" i="7059" s="1"/>
  <c r="AP1148" i="7059" s="1"/>
  <c r="AQ1148" i="7059" s="1"/>
  <c r="AR1148" i="7059" s="1"/>
  <c r="AS1148" i="7059" s="1"/>
  <c r="AB1145" i="7055" s="1"/>
  <c r="AC1146" i="7055" s="1"/>
  <c r="O549" i="7049"/>
  <c r="Y1150" i="7059"/>
  <c r="AT1150" i="7059" s="1"/>
  <c r="P552" i="7049" s="1"/>
  <c r="AU1147" i="7059"/>
  <c r="Q549" i="7049" s="1"/>
  <c r="AA1149" i="7059"/>
  <c r="AC1149" i="7059" s="1"/>
  <c r="AD1149" i="7059" s="1"/>
  <c r="AE1149" i="7059" s="1"/>
  <c r="AF1149" i="7059" s="1"/>
  <c r="AG1149" i="7059" s="1"/>
  <c r="AH1149" i="7059" s="1"/>
  <c r="AI1149" i="7059" s="1"/>
  <c r="AJ1149" i="7059" s="1"/>
  <c r="AL1149" i="7059" s="1"/>
  <c r="U1160" i="7059"/>
  <c r="Z1469" i="7059"/>
  <c r="AM1149" i="7059" l="1"/>
  <c r="AN1149" i="7059" s="1"/>
  <c r="AO1149" i="7059" s="1"/>
  <c r="AP1149" i="7059" s="1"/>
  <c r="AQ1149" i="7059" s="1"/>
  <c r="AR1149" i="7059" s="1"/>
  <c r="AS1149" i="7059" s="1"/>
  <c r="O551" i="7049" s="1"/>
  <c r="O550" i="7049"/>
  <c r="AA1150" i="7059"/>
  <c r="AC1150" i="7059" s="1"/>
  <c r="AD1150" i="7059" s="1"/>
  <c r="AE1150" i="7059" s="1"/>
  <c r="AF1150" i="7059" s="1"/>
  <c r="AG1150" i="7059" s="1"/>
  <c r="AH1150" i="7059" s="1"/>
  <c r="AI1150" i="7059" s="1"/>
  <c r="AJ1150" i="7059" s="1"/>
  <c r="AL1150" i="7059" s="1"/>
  <c r="AM1150" i="7059" s="1"/>
  <c r="AN1150" i="7059" s="1"/>
  <c r="AO1150" i="7059" s="1"/>
  <c r="AP1150" i="7059" s="1"/>
  <c r="AU1148" i="7059"/>
  <c r="Q550" i="7049" s="1"/>
  <c r="AU1149" i="7059"/>
  <c r="Q551" i="7049" s="1"/>
  <c r="Z1470" i="7059"/>
  <c r="V1160" i="7059"/>
  <c r="U1161" i="7059" s="1"/>
  <c r="AQ1150" i="7059" l="1"/>
  <c r="AR1150" i="7059" s="1"/>
  <c r="AS1150" i="7059" s="1"/>
  <c r="AU1150" i="7059" s="1"/>
  <c r="Q552" i="7049" s="1"/>
  <c r="AB1146" i="7055"/>
  <c r="AC1147" i="7055" s="1"/>
  <c r="Y1151" i="7059"/>
  <c r="AT1151" i="7059" s="1"/>
  <c r="Z1471" i="7059"/>
  <c r="V1161" i="7059"/>
  <c r="O552" i="7049" l="1"/>
  <c r="AB1147" i="7055"/>
  <c r="Y1152" i="7059"/>
  <c r="AT1152" i="7059" s="1"/>
  <c r="P553" i="7049"/>
  <c r="AA1151" i="7059"/>
  <c r="AC1151" i="7059" s="1"/>
  <c r="AD1151" i="7059" s="1"/>
  <c r="AE1151" i="7059" s="1"/>
  <c r="AF1151" i="7059" s="1"/>
  <c r="AG1151" i="7059" s="1"/>
  <c r="AH1151" i="7059" s="1"/>
  <c r="AI1151" i="7059" s="1"/>
  <c r="AJ1151" i="7059" s="1"/>
  <c r="AL1151" i="7059" s="1"/>
  <c r="AM1151" i="7059" s="1"/>
  <c r="AN1151" i="7059" s="1"/>
  <c r="AO1151" i="7059" s="1"/>
  <c r="AP1151" i="7059" s="1"/>
  <c r="AQ1151" i="7059" s="1"/>
  <c r="AR1151" i="7059" s="1"/>
  <c r="AS1151" i="7059" s="1"/>
  <c r="AB1148" i="7055" s="1"/>
  <c r="AC1149" i="7055" s="1"/>
  <c r="AC1148" i="7055"/>
  <c r="Z1472" i="7059"/>
  <c r="U1162" i="7059"/>
  <c r="P554" i="7049" l="1"/>
  <c r="AA1152" i="7059"/>
  <c r="AC1152" i="7059" s="1"/>
  <c r="AD1152" i="7059" s="1"/>
  <c r="AE1152" i="7059" s="1"/>
  <c r="AF1152" i="7059" s="1"/>
  <c r="AG1152" i="7059" s="1"/>
  <c r="AH1152" i="7059" s="1"/>
  <c r="AI1152" i="7059" s="1"/>
  <c r="AJ1152" i="7059" s="1"/>
  <c r="AL1152" i="7059" s="1"/>
  <c r="AM1152" i="7059" s="1"/>
  <c r="AN1152" i="7059" s="1"/>
  <c r="AO1152" i="7059" s="1"/>
  <c r="AP1152" i="7059" s="1"/>
  <c r="AQ1152" i="7059" s="1"/>
  <c r="AR1152" i="7059" s="1"/>
  <c r="AS1152" i="7059" s="1"/>
  <c r="O554" i="7049" s="1"/>
  <c r="AU1151" i="7059"/>
  <c r="Q553" i="7049" s="1"/>
  <c r="O553" i="7049"/>
  <c r="Z1473" i="7059"/>
  <c r="V1162" i="7059"/>
  <c r="AB1149" i="7055" l="1"/>
  <c r="AU1152" i="7059"/>
  <c r="Q554" i="7049" s="1"/>
  <c r="Y1153" i="7059"/>
  <c r="AT1153" i="7059" s="1"/>
  <c r="U1163" i="7059"/>
  <c r="Z1474" i="7059"/>
  <c r="P555" i="7049" l="1"/>
  <c r="AA1153" i="7059"/>
  <c r="AC1153" i="7059" s="1"/>
  <c r="AD1153" i="7059" s="1"/>
  <c r="AE1153" i="7059" s="1"/>
  <c r="AF1153" i="7059" s="1"/>
  <c r="AG1153" i="7059" s="1"/>
  <c r="AH1153" i="7059" s="1"/>
  <c r="AI1153" i="7059" s="1"/>
  <c r="AJ1153" i="7059" s="1"/>
  <c r="AL1153" i="7059" s="1"/>
  <c r="AM1153" i="7059" s="1"/>
  <c r="AN1153" i="7059" s="1"/>
  <c r="AO1153" i="7059" s="1"/>
  <c r="AP1153" i="7059" s="1"/>
  <c r="AQ1153" i="7059" s="1"/>
  <c r="AR1153" i="7059" s="1"/>
  <c r="AS1153" i="7059" s="1"/>
  <c r="AC1150" i="7055"/>
  <c r="V1163" i="7059"/>
  <c r="Z1475" i="7059"/>
  <c r="AB1150" i="7055" l="1"/>
  <c r="O555" i="7049"/>
  <c r="Y1154" i="7059"/>
  <c r="AU1153" i="7059"/>
  <c r="Q555" i="7049" s="1"/>
  <c r="Z1476" i="7059"/>
  <c r="U1164" i="7059"/>
  <c r="AT1154" i="7059" l="1"/>
  <c r="AC1151" i="7055" s="1"/>
  <c r="Z1477" i="7059"/>
  <c r="V1164" i="7059"/>
  <c r="Y1155" i="7059" l="1"/>
  <c r="AT1155" i="7059" s="1"/>
  <c r="P556" i="7049"/>
  <c r="AA1154" i="7059"/>
  <c r="AC1154" i="7059" s="1"/>
  <c r="AD1154" i="7059" s="1"/>
  <c r="AE1154" i="7059" s="1"/>
  <c r="AF1154" i="7059" s="1"/>
  <c r="AG1154" i="7059" s="1"/>
  <c r="AH1154" i="7059" s="1"/>
  <c r="AI1154" i="7059" s="1"/>
  <c r="AJ1154" i="7059" s="1"/>
  <c r="AL1154" i="7059" s="1"/>
  <c r="AM1154" i="7059" s="1"/>
  <c r="AN1154" i="7059" s="1"/>
  <c r="AO1154" i="7059" s="1"/>
  <c r="AP1154" i="7059" s="1"/>
  <c r="AQ1154" i="7059" s="1"/>
  <c r="AR1154" i="7059" s="1"/>
  <c r="AS1154" i="7059" s="1"/>
  <c r="U1165" i="7059"/>
  <c r="V1165" i="7059" s="1"/>
  <c r="Z1478" i="7059"/>
  <c r="O556" i="7049" l="1"/>
  <c r="AB1151" i="7055"/>
  <c r="AC1152" i="7055" s="1"/>
  <c r="Y1156" i="7059"/>
  <c r="AT1156" i="7059" s="1"/>
  <c r="AU1154" i="7059"/>
  <c r="Q556" i="7049" s="1"/>
  <c r="P557" i="7049"/>
  <c r="AA1155" i="7059"/>
  <c r="U1166" i="7059"/>
  <c r="V1166" i="7059" s="1"/>
  <c r="Z1479" i="7059"/>
  <c r="P558" i="7049" l="1"/>
  <c r="AA1156" i="7059"/>
  <c r="AC1155" i="7059" s="1"/>
  <c r="AD1155" i="7059" s="1"/>
  <c r="Y1157" i="7059"/>
  <c r="AT1157" i="7059" s="1"/>
  <c r="U1167" i="7059"/>
  <c r="V1167" i="7059" s="1"/>
  <c r="Z1480" i="7059"/>
  <c r="P559" i="7049" l="1"/>
  <c r="AA1157" i="7059"/>
  <c r="AC1156" i="7059" s="1"/>
  <c r="AD1156" i="7059" s="1"/>
  <c r="Y1158" i="7059"/>
  <c r="AT1158" i="7059" s="1"/>
  <c r="U1168" i="7059"/>
  <c r="V1168" i="7059" s="1"/>
  <c r="Y1159" i="7059" s="1"/>
  <c r="AT1159" i="7059" s="1"/>
  <c r="Z1481" i="7059"/>
  <c r="P561" i="7049" l="1"/>
  <c r="P560" i="7049"/>
  <c r="AA1158" i="7059"/>
  <c r="AA1159" i="7059" s="1"/>
  <c r="U1169" i="7059"/>
  <c r="Z1482" i="7059"/>
  <c r="AC1158" i="7059" l="1"/>
  <c r="AD1158" i="7059" s="1"/>
  <c r="AC1157" i="7059"/>
  <c r="AD1157" i="7059" s="1"/>
  <c r="Z1483" i="7059"/>
  <c r="V1169" i="7059"/>
  <c r="AE1155" i="7059" l="1"/>
  <c r="AF1155" i="7059" s="1"/>
  <c r="Y1160" i="7059"/>
  <c r="AT1160" i="7059" s="1"/>
  <c r="AE1156" i="7059"/>
  <c r="U1170" i="7059"/>
  <c r="V1170" i="7059" s="1"/>
  <c r="Z1484" i="7059"/>
  <c r="AF1156" i="7059" l="1"/>
  <c r="P562" i="7049"/>
  <c r="AA1160" i="7059"/>
  <c r="AC1159" i="7059" s="1"/>
  <c r="AD1159" i="7059" s="1"/>
  <c r="Y1161" i="7059"/>
  <c r="AT1161" i="7059" s="1"/>
  <c r="U1171" i="7059"/>
  <c r="Z1485" i="7059"/>
  <c r="AE1157" i="7059" l="1"/>
  <c r="AF1157" i="7059" s="1"/>
  <c r="P563" i="7049"/>
  <c r="AA1161" i="7059"/>
  <c r="Z1486" i="7059"/>
  <c r="V1171" i="7059"/>
  <c r="AC1160" i="7059" l="1"/>
  <c r="AD1160" i="7059" s="1"/>
  <c r="Y1162" i="7059"/>
  <c r="AT1162" i="7059" s="1"/>
  <c r="U1172" i="7059"/>
  <c r="V1172" i="7059" s="1"/>
  <c r="Z1487" i="7059"/>
  <c r="Y1163" i="7059" l="1"/>
  <c r="AT1163" i="7059" s="1"/>
  <c r="AE1158" i="7059"/>
  <c r="AF1158" i="7059" s="1"/>
  <c r="P564" i="7049"/>
  <c r="AA1162" i="7059"/>
  <c r="AC1161" i="7059" s="1"/>
  <c r="AD1161" i="7059" s="1"/>
  <c r="U1173" i="7059"/>
  <c r="Z1488" i="7059"/>
  <c r="AE1159" i="7059" l="1"/>
  <c r="AF1159" i="7059" s="1"/>
  <c r="AG1155" i="7059"/>
  <c r="AH1155" i="7059" s="1"/>
  <c r="P565" i="7049"/>
  <c r="AA1163" i="7059"/>
  <c r="AC1162" i="7059" s="1"/>
  <c r="AD1162" i="7059" s="1"/>
  <c r="Z1489" i="7059"/>
  <c r="V1173" i="7059"/>
  <c r="Y1164" i="7059" l="1"/>
  <c r="AT1164" i="7059" s="1"/>
  <c r="AE1160" i="7059"/>
  <c r="AF1160" i="7059" s="1"/>
  <c r="AG1157" i="7059" s="1"/>
  <c r="AG1156" i="7059"/>
  <c r="AH1156" i="7059" s="1"/>
  <c r="U1174" i="7059"/>
  <c r="V1174" i="7059" s="1"/>
  <c r="Z1490" i="7059"/>
  <c r="AH1157" i="7059" l="1"/>
  <c r="Y1165" i="7059"/>
  <c r="AT1165" i="7059" s="1"/>
  <c r="P566" i="7049"/>
  <c r="AA1164" i="7059"/>
  <c r="AC1163" i="7059" s="1"/>
  <c r="AD1163" i="7059" s="1"/>
  <c r="U1175" i="7059"/>
  <c r="V1175" i="7059" s="1"/>
  <c r="Z1491" i="7059"/>
  <c r="Y1166" i="7059" l="1"/>
  <c r="AT1166" i="7059" s="1"/>
  <c r="P567" i="7049"/>
  <c r="AA1165" i="7059"/>
  <c r="AC1164" i="7059" s="1"/>
  <c r="AD1164" i="7059" s="1"/>
  <c r="AE1161" i="7059"/>
  <c r="AF1161" i="7059" s="1"/>
  <c r="U1176" i="7059"/>
  <c r="V1176" i="7059" s="1"/>
  <c r="Z1492" i="7059"/>
  <c r="AG1158" i="7059" l="1"/>
  <c r="AH1158" i="7059" s="1"/>
  <c r="AE1162" i="7059"/>
  <c r="AF1162" i="7059" s="1"/>
  <c r="P568" i="7049"/>
  <c r="AA1166" i="7059"/>
  <c r="AC1165" i="7059" s="1"/>
  <c r="AD1165" i="7059" s="1"/>
  <c r="Y1167" i="7059"/>
  <c r="AT1167" i="7059" s="1"/>
  <c r="U1177" i="7059"/>
  <c r="Z1493" i="7059"/>
  <c r="AG1159" i="7059" l="1"/>
  <c r="AH1159" i="7059" s="1"/>
  <c r="AE1163" i="7059"/>
  <c r="AF1163" i="7059" s="1"/>
  <c r="P569" i="7049"/>
  <c r="AA1167" i="7059"/>
  <c r="AC1166" i="7059" s="1"/>
  <c r="AD1166" i="7059" s="1"/>
  <c r="Z1494" i="7059"/>
  <c r="V1177" i="7059"/>
  <c r="AE1164" i="7059" l="1"/>
  <c r="AF1164" i="7059" s="1"/>
  <c r="AI1155" i="7059"/>
  <c r="AJ1155" i="7059" s="1"/>
  <c r="Y1168" i="7059"/>
  <c r="AT1168" i="7059" s="1"/>
  <c r="U1178" i="7059"/>
  <c r="V1178" i="7059" s="1"/>
  <c r="AG1160" i="7059"/>
  <c r="AH1160" i="7059" s="1"/>
  <c r="Z1495" i="7059"/>
  <c r="Y1169" i="7059" l="1"/>
  <c r="AT1169" i="7059" s="1"/>
  <c r="AI1156" i="7059"/>
  <c r="AJ1156" i="7059" s="1"/>
  <c r="P570" i="7049"/>
  <c r="AA1168" i="7059"/>
  <c r="AC1167" i="7059" s="1"/>
  <c r="AD1167" i="7059" s="1"/>
  <c r="AG1161" i="7059"/>
  <c r="AH1161" i="7059" s="1"/>
  <c r="Z1496" i="7059"/>
  <c r="U1179" i="7059"/>
  <c r="P571" i="7049" l="1"/>
  <c r="AA1169" i="7059"/>
  <c r="AC1168" i="7059" s="1"/>
  <c r="AD1168" i="7059" s="1"/>
  <c r="AI1157" i="7059"/>
  <c r="AJ1157" i="7059" s="1"/>
  <c r="AE1165" i="7059"/>
  <c r="AF1165" i="7059" s="1"/>
  <c r="V1179" i="7059"/>
  <c r="Z1497" i="7059"/>
  <c r="Y1170" i="7059" l="1"/>
  <c r="AT1170" i="7059" s="1"/>
  <c r="AG1162" i="7059"/>
  <c r="AH1162" i="7059" s="1"/>
  <c r="AE1166" i="7059"/>
  <c r="AF1166" i="7059" s="1"/>
  <c r="U1180" i="7059"/>
  <c r="V1180" i="7059" s="1"/>
  <c r="Z1498" i="7059"/>
  <c r="AG1163" i="7059" l="1"/>
  <c r="AH1163" i="7059" s="1"/>
  <c r="P572" i="7049"/>
  <c r="AA1170" i="7059"/>
  <c r="AC1169" i="7059" s="1"/>
  <c r="AD1169" i="7059" s="1"/>
  <c r="AI1158" i="7059"/>
  <c r="AJ1158" i="7059" s="1"/>
  <c r="Y1171" i="7059"/>
  <c r="AT1171" i="7059" s="1"/>
  <c r="U1181" i="7059"/>
  <c r="V1181" i="7059" s="1"/>
  <c r="Z1499" i="7059"/>
  <c r="Y1172" i="7059" l="1"/>
  <c r="AT1172" i="7059" s="1"/>
  <c r="AE1167" i="7059"/>
  <c r="AF1167" i="7059" s="1"/>
  <c r="AI1159" i="7059"/>
  <c r="AJ1159" i="7059" s="1"/>
  <c r="P573" i="7049"/>
  <c r="AA1171" i="7059"/>
  <c r="AC1170" i="7059" s="1"/>
  <c r="AD1170" i="7059" s="1"/>
  <c r="U1182" i="7059"/>
  <c r="V1182" i="7059" s="1"/>
  <c r="Z1500" i="7059"/>
  <c r="AE1168" i="7059" l="1"/>
  <c r="AF1168" i="7059" s="1"/>
  <c r="Y1173" i="7059"/>
  <c r="AT1173" i="7059" s="1"/>
  <c r="AG1164" i="7059"/>
  <c r="AH1164" i="7059" s="1"/>
  <c r="AI1160" i="7059" s="1"/>
  <c r="AJ1160" i="7059" s="1"/>
  <c r="AL1155" i="7059"/>
  <c r="AM1155" i="7059" s="1"/>
  <c r="P574" i="7049"/>
  <c r="AA1172" i="7059"/>
  <c r="U1183" i="7059"/>
  <c r="V1183" i="7059" s="1"/>
  <c r="Z1501" i="7059"/>
  <c r="AA1173" i="7059" l="1"/>
  <c r="AC1172" i="7059" s="1"/>
  <c r="AD1172" i="7059" s="1"/>
  <c r="Y1174" i="7059"/>
  <c r="AT1174" i="7059" s="1"/>
  <c r="P575" i="7049"/>
  <c r="AL1156" i="7059"/>
  <c r="AM1156" i="7059" s="1"/>
  <c r="AC1171" i="7059"/>
  <c r="AD1171" i="7059" s="1"/>
  <c r="AG1165" i="7059"/>
  <c r="AH1165" i="7059" s="1"/>
  <c r="U1184" i="7059"/>
  <c r="V1184" i="7059" s="1"/>
  <c r="Y1175" i="7059" s="1"/>
  <c r="AT1175" i="7059" s="1"/>
  <c r="Z1502" i="7059"/>
  <c r="P577" i="7049" l="1"/>
  <c r="AA1174" i="7059"/>
  <c r="AC1173" i="7059" s="1"/>
  <c r="AD1173" i="7059" s="1"/>
  <c r="AE1171" i="7059" s="1"/>
  <c r="P576" i="7049"/>
  <c r="AI1161" i="7059"/>
  <c r="AJ1161" i="7059" s="1"/>
  <c r="AE1169" i="7059"/>
  <c r="AF1169" i="7059" s="1"/>
  <c r="AE1170" i="7059"/>
  <c r="U1185" i="7059"/>
  <c r="V1185" i="7059" s="1"/>
  <c r="Y1176" i="7059" s="1"/>
  <c r="AT1176" i="7059" s="1"/>
  <c r="Z1503" i="7059"/>
  <c r="AF1170" i="7059" l="1"/>
  <c r="AG1167" i="7059" s="1"/>
  <c r="P578" i="7049"/>
  <c r="AL1157" i="7059"/>
  <c r="AM1157" i="7059" s="1"/>
  <c r="AF1171" i="7059"/>
  <c r="AA1175" i="7059"/>
  <c r="AC1174" i="7059" s="1"/>
  <c r="AD1174" i="7059" s="1"/>
  <c r="AG1166" i="7059"/>
  <c r="AH1166" i="7059" s="1"/>
  <c r="Z1504" i="7059"/>
  <c r="U1186" i="7059"/>
  <c r="AH1167" i="7059" l="1"/>
  <c r="AI1162" i="7059"/>
  <c r="AJ1162" i="7059" s="1"/>
  <c r="AG1168" i="7059"/>
  <c r="AH1168" i="7059" s="1"/>
  <c r="AE1172" i="7059"/>
  <c r="AF1172" i="7059" s="1"/>
  <c r="AA1176" i="7059"/>
  <c r="V1186" i="7059"/>
  <c r="Z1505" i="7059"/>
  <c r="AC1175" i="7059" l="1"/>
  <c r="AD1175" i="7059" s="1"/>
  <c r="AL1158" i="7059"/>
  <c r="AM1158" i="7059" s="1"/>
  <c r="Y1177" i="7059"/>
  <c r="AT1177" i="7059" s="1"/>
  <c r="AI1164" i="7059"/>
  <c r="AI1163" i="7059"/>
  <c r="AJ1163" i="7059" s="1"/>
  <c r="AG1169" i="7059"/>
  <c r="AH1169" i="7059" s="1"/>
  <c r="Z1506" i="7059"/>
  <c r="U1187" i="7059"/>
  <c r="AJ1164" i="7059" l="1"/>
  <c r="AL1160" i="7059" s="1"/>
  <c r="AN1155" i="7059"/>
  <c r="AO1155" i="7059" s="1"/>
  <c r="P579" i="7049"/>
  <c r="AA1177" i="7059"/>
  <c r="AC1176" i="7059" s="1"/>
  <c r="AD1176" i="7059" s="1"/>
  <c r="AI1165" i="7059"/>
  <c r="AJ1165" i="7059" s="1"/>
  <c r="AL1159" i="7059"/>
  <c r="AM1159" i="7059" s="1"/>
  <c r="AE1173" i="7059"/>
  <c r="AF1173" i="7059" s="1"/>
  <c r="Z1507" i="7059"/>
  <c r="V1187" i="7059"/>
  <c r="AN1156" i="7059" l="1"/>
  <c r="AO1156" i="7059" s="1"/>
  <c r="U1188" i="7059"/>
  <c r="V1188" i="7059" s="1"/>
  <c r="Y1178" i="7059"/>
  <c r="AT1178" i="7059" s="1"/>
  <c r="AG1170" i="7059"/>
  <c r="AH1170" i="7059" s="1"/>
  <c r="AL1161" i="7059"/>
  <c r="AM1161" i="7059" s="1"/>
  <c r="AE1174" i="7059"/>
  <c r="AF1174" i="7059" s="1"/>
  <c r="AM1160" i="7059"/>
  <c r="Z1508" i="7059"/>
  <c r="AN1158" i="7059" l="1"/>
  <c r="AA1178" i="7059"/>
  <c r="AC1177" i="7059" s="1"/>
  <c r="AD1177" i="7059" s="1"/>
  <c r="P580" i="7049"/>
  <c r="AG1171" i="7059"/>
  <c r="AH1171" i="7059" s="1"/>
  <c r="AI1166" i="7059"/>
  <c r="AJ1166" i="7059" s="1"/>
  <c r="Y1179" i="7059"/>
  <c r="AT1179" i="7059" s="1"/>
  <c r="AN1157" i="7059"/>
  <c r="AO1157" i="7059" s="1"/>
  <c r="U1189" i="7059"/>
  <c r="V1189" i="7059" s="1"/>
  <c r="Z1509" i="7059"/>
  <c r="U1190" i="7059" l="1"/>
  <c r="V1190" i="7059" s="1"/>
  <c r="U1191" i="7059" s="1"/>
  <c r="AP1155" i="7059"/>
  <c r="AQ1155" i="7059" s="1"/>
  <c r="Y1180" i="7059"/>
  <c r="AT1180" i="7059" s="1"/>
  <c r="AI1167" i="7059"/>
  <c r="AJ1167" i="7059" s="1"/>
  <c r="AE1175" i="7059"/>
  <c r="AF1175" i="7059" s="1"/>
  <c r="AA1179" i="7059"/>
  <c r="AC1178" i="7059" s="1"/>
  <c r="AD1178" i="7059" s="1"/>
  <c r="P581" i="7049"/>
  <c r="AO1158" i="7059"/>
  <c r="AL1162" i="7059"/>
  <c r="AM1162" i="7059" s="1"/>
  <c r="Z1510" i="7059"/>
  <c r="Y1181" i="7059" l="1"/>
  <c r="AT1181" i="7059" s="1"/>
  <c r="P583" i="7049" s="1"/>
  <c r="AL1163" i="7059"/>
  <c r="AM1163" i="7059" s="1"/>
  <c r="AE1176" i="7059"/>
  <c r="AF1176" i="7059" s="1"/>
  <c r="AN1159" i="7059"/>
  <c r="AO1159" i="7059" s="1"/>
  <c r="AA1180" i="7059"/>
  <c r="AC1179" i="7059" s="1"/>
  <c r="AD1179" i="7059" s="1"/>
  <c r="P582" i="7049"/>
  <c r="AP1156" i="7059"/>
  <c r="AQ1156" i="7059" s="1"/>
  <c r="AR1155" i="7059" s="1"/>
  <c r="AS1155" i="7059" s="1"/>
  <c r="AG1172" i="7059"/>
  <c r="AH1172" i="7059" s="1"/>
  <c r="V1191" i="7059"/>
  <c r="Y1182" i="7059" s="1"/>
  <c r="AT1182" i="7059" s="1"/>
  <c r="Z1511" i="7059"/>
  <c r="AA1181" i="7059" l="1"/>
  <c r="AC1180" i="7059" s="1"/>
  <c r="AD1180" i="7059" s="1"/>
  <c r="AE1178" i="7059" s="1"/>
  <c r="AB1152" i="7055"/>
  <c r="AC1153" i="7055" s="1"/>
  <c r="AU1155" i="7059"/>
  <c r="Q557" i="7049" s="1"/>
  <c r="O557" i="7049"/>
  <c r="AE1177" i="7059"/>
  <c r="AF1177" i="7059" s="1"/>
  <c r="P584" i="7049"/>
  <c r="AI1168" i="7059"/>
  <c r="AJ1168" i="7059" s="1"/>
  <c r="AG1173" i="7059"/>
  <c r="AH1173" i="7059" s="1"/>
  <c r="AN1160" i="7059"/>
  <c r="AO1160" i="7059" s="1"/>
  <c r="AP1157" i="7059"/>
  <c r="AQ1157" i="7059" s="1"/>
  <c r="Z1512" i="7059"/>
  <c r="U1192" i="7059"/>
  <c r="AA1182" i="7059" l="1"/>
  <c r="AC1181" i="7059" s="1"/>
  <c r="AD1181" i="7059" s="1"/>
  <c r="AE1179" i="7059" s="1"/>
  <c r="AF1179" i="7059" s="1"/>
  <c r="AG1176" i="7059" s="1"/>
  <c r="AF1178" i="7059"/>
  <c r="AG1175" i="7059" s="1"/>
  <c r="AP1158" i="7059"/>
  <c r="AQ1158" i="7059" s="1"/>
  <c r="AR1157" i="7059" s="1"/>
  <c r="AS1157" i="7059" s="1"/>
  <c r="AL1164" i="7059"/>
  <c r="AM1164" i="7059" s="1"/>
  <c r="AI1169" i="7059"/>
  <c r="AJ1169" i="7059" s="1"/>
  <c r="AR1156" i="7059"/>
  <c r="AS1156" i="7059" s="1"/>
  <c r="AG1174" i="7059"/>
  <c r="AH1174" i="7059" s="1"/>
  <c r="Z1513" i="7059"/>
  <c r="V1192" i="7059"/>
  <c r="AH1176" i="7059" l="1"/>
  <c r="AH1175" i="7059"/>
  <c r="AI1171" i="7059" s="1"/>
  <c r="AL1165" i="7059"/>
  <c r="AM1165" i="7059" s="1"/>
  <c r="Y1183" i="7059"/>
  <c r="AT1183" i="7059" s="1"/>
  <c r="AN1161" i="7059"/>
  <c r="AO1161" i="7059" s="1"/>
  <c r="O558" i="7049"/>
  <c r="AU1156" i="7059"/>
  <c r="Q558" i="7049" s="1"/>
  <c r="AB1153" i="7055"/>
  <c r="AC1154" i="7055" s="1"/>
  <c r="O559" i="7049"/>
  <c r="AB1154" i="7055"/>
  <c r="AU1157" i="7059"/>
  <c r="Q559" i="7049" s="1"/>
  <c r="AI1170" i="7059"/>
  <c r="AJ1170" i="7059" s="1"/>
  <c r="Z1514" i="7059"/>
  <c r="U1193" i="7059"/>
  <c r="AJ1171" i="7059" l="1"/>
  <c r="AL1167" i="7059" s="1"/>
  <c r="AI1172" i="7059"/>
  <c r="AJ1172" i="7059" s="1"/>
  <c r="AN1162" i="7059"/>
  <c r="AO1162" i="7059" s="1"/>
  <c r="P585" i="7049"/>
  <c r="AA1183" i="7059"/>
  <c r="AC1182" i="7059" s="1"/>
  <c r="AD1182" i="7059" s="1"/>
  <c r="AE1180" i="7059" s="1"/>
  <c r="AF1180" i="7059" s="1"/>
  <c r="AG1177" i="7059" s="1"/>
  <c r="AH1177" i="7059" s="1"/>
  <c r="AI1173" i="7059" s="1"/>
  <c r="AJ1173" i="7059" s="1"/>
  <c r="AP1159" i="7059"/>
  <c r="AQ1159" i="7059" s="1"/>
  <c r="AL1166" i="7059"/>
  <c r="AM1166" i="7059" s="1"/>
  <c r="AC1155" i="7055"/>
  <c r="V1193" i="7059"/>
  <c r="Y1184" i="7059" s="1"/>
  <c r="AT1184" i="7059" s="1"/>
  <c r="Z1515" i="7059"/>
  <c r="AL1168" i="7059" l="1"/>
  <c r="AL1169" i="7059"/>
  <c r="AN1163" i="7059"/>
  <c r="AO1163" i="7059" s="1"/>
  <c r="AP1160" i="7059"/>
  <c r="AQ1160" i="7059" s="1"/>
  <c r="AR1159" i="7059" s="1"/>
  <c r="AS1159" i="7059" s="1"/>
  <c r="AA1184" i="7059"/>
  <c r="AC1183" i="7059" s="1"/>
  <c r="AD1183" i="7059" s="1"/>
  <c r="AE1181" i="7059" s="1"/>
  <c r="AF1181" i="7059" s="1"/>
  <c r="AG1178" i="7059" s="1"/>
  <c r="AH1178" i="7059" s="1"/>
  <c r="AI1174" i="7059" s="1"/>
  <c r="AJ1174" i="7059" s="1"/>
  <c r="AL1170" i="7059" s="1"/>
  <c r="AM1170" i="7059" s="1"/>
  <c r="P586" i="7049"/>
  <c r="AM1168" i="7059"/>
  <c r="AR1158" i="7059"/>
  <c r="AS1158" i="7059" s="1"/>
  <c r="AM1167" i="7059"/>
  <c r="Z1516" i="7059"/>
  <c r="U1194" i="7059"/>
  <c r="AM1169" i="7059" l="1"/>
  <c r="AN1165" i="7059"/>
  <c r="O560" i="7049"/>
  <c r="AB1155" i="7055"/>
  <c r="AC1156" i="7055" s="1"/>
  <c r="AU1158" i="7059"/>
  <c r="Q560" i="7049" s="1"/>
  <c r="O561" i="7049"/>
  <c r="AU1159" i="7059"/>
  <c r="Q561" i="7049" s="1"/>
  <c r="AB1156" i="7055"/>
  <c r="AP1161" i="7059"/>
  <c r="AQ1161" i="7059" s="1"/>
  <c r="AN1164" i="7059"/>
  <c r="AO1164" i="7059" s="1"/>
  <c r="AN1166" i="7059"/>
  <c r="Z1517" i="7059"/>
  <c r="V1194" i="7059"/>
  <c r="Y1185" i="7059" s="1"/>
  <c r="AT1185" i="7059" s="1"/>
  <c r="AC1157" i="7055" l="1"/>
  <c r="U1195" i="7059"/>
  <c r="V1195" i="7059" s="1"/>
  <c r="U1196" i="7059" s="1"/>
  <c r="AO1166" i="7059"/>
  <c r="AP1162" i="7059"/>
  <c r="AQ1162" i="7059" s="1"/>
  <c r="AR1161" i="7059" s="1"/>
  <c r="AS1161" i="7059" s="1"/>
  <c r="AN1167" i="7059"/>
  <c r="AO1167" i="7059" s="1"/>
  <c r="AR1160" i="7059"/>
  <c r="AS1160" i="7059" s="1"/>
  <c r="AO1165" i="7059"/>
  <c r="P587" i="7049"/>
  <c r="AA1185" i="7059"/>
  <c r="AC1184" i="7059" s="1"/>
  <c r="AD1184" i="7059" s="1"/>
  <c r="AE1182" i="7059" s="1"/>
  <c r="AF1182" i="7059" s="1"/>
  <c r="AG1179" i="7059" s="1"/>
  <c r="AH1179" i="7059" s="1"/>
  <c r="AI1175" i="7059" s="1"/>
  <c r="AJ1175" i="7059" s="1"/>
  <c r="AL1171" i="7059" s="1"/>
  <c r="AM1171" i="7059" s="1"/>
  <c r="AN1168" i="7059" s="1"/>
  <c r="AO1168" i="7059" s="1"/>
  <c r="Z1518" i="7059"/>
  <c r="AP1166" i="7059" l="1"/>
  <c r="Y1186" i="7059"/>
  <c r="O563" i="7049"/>
  <c r="AB1158" i="7055"/>
  <c r="AU1161" i="7059"/>
  <c r="Q563" i="7049" s="1"/>
  <c r="AU1160" i="7059"/>
  <c r="Q562" i="7049" s="1"/>
  <c r="AB1157" i="7055"/>
  <c r="AC1158" i="7055" s="1"/>
  <c r="O562" i="7049"/>
  <c r="AP1165" i="7059"/>
  <c r="AP1163" i="7059"/>
  <c r="AQ1163" i="7059" s="1"/>
  <c r="AP1164" i="7059"/>
  <c r="V1196" i="7059"/>
  <c r="U1197" i="7059" s="1"/>
  <c r="Z1519" i="7059"/>
  <c r="AT1186" i="7059"/>
  <c r="AQ1165" i="7059" l="1"/>
  <c r="AC1159" i="7055"/>
  <c r="AR1162" i="7059"/>
  <c r="AS1162" i="7059" s="1"/>
  <c r="AQ1164" i="7059"/>
  <c r="AQ1166" i="7059"/>
  <c r="Z1520" i="7059"/>
  <c r="AA1186" i="7059"/>
  <c r="P588" i="7049"/>
  <c r="V1197" i="7059"/>
  <c r="U1198" i="7059" s="1"/>
  <c r="Y1187" i="7059"/>
  <c r="AR1164" i="7059" l="1"/>
  <c r="AS1164" i="7059" s="1"/>
  <c r="AB1161" i="7055" s="1"/>
  <c r="AR1165" i="7059"/>
  <c r="AS1165" i="7059" s="1"/>
  <c r="AB1162" i="7055" s="1"/>
  <c r="AU1165" i="7059"/>
  <c r="Q567" i="7049" s="1"/>
  <c r="AU1164" i="7059"/>
  <c r="Q566" i="7049" s="1"/>
  <c r="AR1163" i="7059"/>
  <c r="AS1163" i="7059" s="1"/>
  <c r="O564" i="7049"/>
  <c r="AB1159" i="7055"/>
  <c r="AC1160" i="7055" s="1"/>
  <c r="AU1162" i="7059"/>
  <c r="Q564" i="7049" s="1"/>
  <c r="Y1188" i="7059"/>
  <c r="AT1188" i="7059" s="1"/>
  <c r="AC1185" i="7059"/>
  <c r="AD1185" i="7059" s="1"/>
  <c r="AT1187" i="7059"/>
  <c r="V1198" i="7059"/>
  <c r="U1199" i="7059" s="1"/>
  <c r="Z1521" i="7059"/>
  <c r="O566" i="7049" l="1"/>
  <c r="O567" i="7049"/>
  <c r="AU1163" i="7059"/>
  <c r="Q565" i="7049" s="1"/>
  <c r="AB1160" i="7055"/>
  <c r="AC1161" i="7055" s="1"/>
  <c r="AC1162" i="7055" s="1"/>
  <c r="AC1163" i="7055" s="1"/>
  <c r="O565" i="7049"/>
  <c r="Z1522" i="7059"/>
  <c r="AA1187" i="7059"/>
  <c r="AA1188" i="7059" s="1"/>
  <c r="P589" i="7049"/>
  <c r="V1199" i="7059"/>
  <c r="U1200" i="7059" s="1"/>
  <c r="P590" i="7049"/>
  <c r="Y1198" i="7059"/>
  <c r="Y1189" i="7059"/>
  <c r="AE1183" i="7059"/>
  <c r="AF1183" i="7059" s="1"/>
  <c r="AC1186" i="7059" l="1"/>
  <c r="AD1186" i="7059" s="1"/>
  <c r="V1200" i="7059"/>
  <c r="U1201" i="7059" s="1"/>
  <c r="AC1187" i="7059"/>
  <c r="AD1187" i="7059" s="1"/>
  <c r="AT1189" i="7059"/>
  <c r="AG1180" i="7059"/>
  <c r="AH1180" i="7059" s="1"/>
  <c r="Y1190" i="7059"/>
  <c r="AT1198" i="7059"/>
  <c r="Y1199" i="7059"/>
  <c r="Z1523" i="7059"/>
  <c r="AT1190" i="7059" l="1"/>
  <c r="V1201" i="7059"/>
  <c r="U1202" i="7059" s="1"/>
  <c r="AI1176" i="7059"/>
  <c r="AJ1176" i="7059" s="1"/>
  <c r="AE1185" i="7059"/>
  <c r="AE1184" i="7059"/>
  <c r="AF1184" i="7059" s="1"/>
  <c r="Z1524" i="7059"/>
  <c r="AA1189" i="7059"/>
  <c r="P591" i="7049"/>
  <c r="AT1199" i="7059"/>
  <c r="P600" i="7049"/>
  <c r="AA1198" i="7059"/>
  <c r="AU1198" i="7059" s="1"/>
  <c r="Q600" i="7049" s="1"/>
  <c r="Y1200" i="7059"/>
  <c r="Y1191" i="7059"/>
  <c r="AC1198" i="7059" l="1"/>
  <c r="AD1198" i="7059" s="1"/>
  <c r="AE1198" i="7059" s="1"/>
  <c r="AF1185" i="7059"/>
  <c r="AG1182" i="7059" s="1"/>
  <c r="V1202" i="7059"/>
  <c r="U1203" i="7059" s="1"/>
  <c r="Z1525" i="7059"/>
  <c r="Y1201" i="7059"/>
  <c r="Y1192" i="7059"/>
  <c r="AT1191" i="7059"/>
  <c r="AT1200" i="7059"/>
  <c r="AL1172" i="7059"/>
  <c r="AM1172" i="7059" s="1"/>
  <c r="AA1190" i="7059"/>
  <c r="P592" i="7049"/>
  <c r="P601" i="7049"/>
  <c r="AA1199" i="7059"/>
  <c r="AU1199" i="7059" s="1"/>
  <c r="Q601" i="7049" s="1"/>
  <c r="AC1188" i="7059"/>
  <c r="AD1188" i="7059" s="1"/>
  <c r="AG1181" i="7059"/>
  <c r="AH1181" i="7059" s="1"/>
  <c r="Y1193" i="7059" l="1"/>
  <c r="AT1193" i="7059" s="1"/>
  <c r="AC1199" i="7059"/>
  <c r="AD1199" i="7059" s="1"/>
  <c r="AE1199" i="7059" s="1"/>
  <c r="AF1199" i="7059" s="1"/>
  <c r="AH1182" i="7059"/>
  <c r="AN1169" i="7059"/>
  <c r="AO1169" i="7059" s="1"/>
  <c r="AA1191" i="7059"/>
  <c r="AC1190" i="7059" s="1"/>
  <c r="AD1190" i="7059" s="1"/>
  <c r="P593" i="7049"/>
  <c r="Z1526" i="7059"/>
  <c r="AE1186" i="7059"/>
  <c r="AF1186" i="7059" s="1"/>
  <c r="AT1192" i="7059"/>
  <c r="Y1202" i="7059"/>
  <c r="AI1177" i="7059"/>
  <c r="AJ1177" i="7059" s="1"/>
  <c r="AA1200" i="7059"/>
  <c r="AU1200" i="7059" s="1"/>
  <c r="Q602" i="7049" s="1"/>
  <c r="P602" i="7049"/>
  <c r="AT1201" i="7059"/>
  <c r="V1203" i="7059"/>
  <c r="U1204" i="7059" s="1"/>
  <c r="AC1189" i="7059"/>
  <c r="AD1189" i="7059" s="1"/>
  <c r="V1204" i="7059" l="1"/>
  <c r="Y1204" i="7059" s="1"/>
  <c r="P603" i="7049"/>
  <c r="AA1201" i="7059"/>
  <c r="AU1201" i="7059" s="1"/>
  <c r="Q603" i="7049" s="1"/>
  <c r="AP1167" i="7059"/>
  <c r="AQ1167" i="7059" s="1"/>
  <c r="AE1187" i="7059"/>
  <c r="AF1187" i="7059" s="1"/>
  <c r="Z1527" i="7059"/>
  <c r="AI1178" i="7059"/>
  <c r="AJ1178" i="7059" s="1"/>
  <c r="AL1173" i="7059"/>
  <c r="AM1173" i="7059" s="1"/>
  <c r="AT1202" i="7059"/>
  <c r="AG1183" i="7059"/>
  <c r="AH1183" i="7059" s="1"/>
  <c r="Y1203" i="7059"/>
  <c r="Y1194" i="7059"/>
  <c r="AC1200" i="7059"/>
  <c r="AD1200" i="7059" s="1"/>
  <c r="AE1200" i="7059" s="1"/>
  <c r="AF1200" i="7059" s="1"/>
  <c r="P594" i="7049"/>
  <c r="AA1192" i="7059"/>
  <c r="AA1193" i="7059" s="1"/>
  <c r="AE1188" i="7059"/>
  <c r="P595" i="7049"/>
  <c r="U1205" i="7059" l="1"/>
  <c r="V1205" i="7059" s="1"/>
  <c r="U1206" i="7059" s="1"/>
  <c r="AF1188" i="7059"/>
  <c r="AG1185" i="7059" s="1"/>
  <c r="AT1203" i="7059"/>
  <c r="AG1184" i="7059"/>
  <c r="AH1184" i="7059" s="1"/>
  <c r="AC1201" i="7059"/>
  <c r="AD1201" i="7059" s="1"/>
  <c r="AE1201" i="7059" s="1"/>
  <c r="AF1201" i="7059" s="1"/>
  <c r="AN1170" i="7059"/>
  <c r="AO1170" i="7059" s="1"/>
  <c r="AI1179" i="7059"/>
  <c r="AJ1179" i="7059" s="1"/>
  <c r="Z1528" i="7059"/>
  <c r="AT1204" i="7059"/>
  <c r="AC1191" i="7059"/>
  <c r="AD1191" i="7059" s="1"/>
  <c r="AC1192" i="7059"/>
  <c r="AD1192" i="7059" s="1"/>
  <c r="AU1194" i="7059"/>
  <c r="Q596" i="7049" s="1"/>
  <c r="AT1194" i="7059"/>
  <c r="AA1202" i="7059"/>
  <c r="AU1202" i="7059" s="1"/>
  <c r="Q604" i="7049" s="1"/>
  <c r="P604" i="7049"/>
  <c r="AL1174" i="7059"/>
  <c r="AM1174" i="7059" s="1"/>
  <c r="AR1166" i="7059"/>
  <c r="AS1166" i="7059" s="1"/>
  <c r="Y1195" i="7059"/>
  <c r="AC1202" i="7059" l="1"/>
  <c r="AD1202" i="7059" s="1"/>
  <c r="AE1202" i="7059" s="1"/>
  <c r="AF1202" i="7059" s="1"/>
  <c r="AH1185" i="7059"/>
  <c r="AI1181" i="7059" s="1"/>
  <c r="AU1195" i="7059"/>
  <c r="Q597" i="7049" s="1"/>
  <c r="AT1195" i="7059"/>
  <c r="AE1189" i="7059"/>
  <c r="AF1189" i="7059" s="1"/>
  <c r="Z1529" i="7059"/>
  <c r="AP1168" i="7059"/>
  <c r="AQ1168" i="7059" s="1"/>
  <c r="AA1194" i="7059"/>
  <c r="AC1193" i="7059" s="1"/>
  <c r="AD1193" i="7059" s="1"/>
  <c r="P596" i="7049"/>
  <c r="O568" i="7049"/>
  <c r="AB1163" i="7055"/>
  <c r="AC1164" i="7055" s="1"/>
  <c r="AU1166" i="7059"/>
  <c r="Q568" i="7049" s="1"/>
  <c r="AA1204" i="7059"/>
  <c r="AU1204" i="7059" s="1"/>
  <c r="Q606" i="7049" s="1"/>
  <c r="W6" i="7049" s="1"/>
  <c r="P606" i="7049"/>
  <c r="V6" i="7049" s="1"/>
  <c r="AE1190" i="7059"/>
  <c r="V1206" i="7059"/>
  <c r="Y1206" i="7059" s="1"/>
  <c r="P605" i="7049"/>
  <c r="AA1203" i="7059"/>
  <c r="AU1203" i="7059" s="1"/>
  <c r="Q605" i="7049" s="1"/>
  <c r="AN1171" i="7059"/>
  <c r="AO1171" i="7059" s="1"/>
  <c r="AL1175" i="7059"/>
  <c r="AM1175" i="7059" s="1"/>
  <c r="Y1205" i="7059"/>
  <c r="Y1196" i="7059"/>
  <c r="AI1180" i="7059"/>
  <c r="AJ1180" i="7059" s="1"/>
  <c r="Y1197" i="7059" l="1"/>
  <c r="AU1197" i="7059" s="1"/>
  <c r="Q599" i="7049" s="1"/>
  <c r="AF1190" i="7059"/>
  <c r="AG1187" i="7059" s="1"/>
  <c r="AC1203" i="7059"/>
  <c r="AD1203" i="7059" s="1"/>
  <c r="AE1203" i="7059" s="1"/>
  <c r="AF1203" i="7059" s="1"/>
  <c r="U1207" i="7059"/>
  <c r="V1207" i="7059" s="1"/>
  <c r="Y1207" i="7059" s="1"/>
  <c r="AC1204" i="7059"/>
  <c r="AD1204" i="7059" s="1"/>
  <c r="AE1204" i="7059" s="1"/>
  <c r="AL1176" i="7059"/>
  <c r="AM1176" i="7059" s="1"/>
  <c r="AE1191" i="7059"/>
  <c r="AF1191" i="7059" s="1"/>
  <c r="AT1205" i="7059"/>
  <c r="AJ1181" i="7059"/>
  <c r="AA1195" i="7059"/>
  <c r="AC1195" i="7059" s="1"/>
  <c r="AD1195" i="7059" s="1"/>
  <c r="P597" i="7049"/>
  <c r="AT1197" i="7059"/>
  <c r="AT1206" i="7059"/>
  <c r="Z1530" i="7059"/>
  <c r="AN1172" i="7059"/>
  <c r="AO1172" i="7059" s="1"/>
  <c r="AU1196" i="7059"/>
  <c r="Q598" i="7049" s="1"/>
  <c r="AT1196" i="7059"/>
  <c r="AP1169" i="7059"/>
  <c r="AQ1169" i="7059" s="1"/>
  <c r="AC1194" i="7059"/>
  <c r="AD1194" i="7059" s="1"/>
  <c r="AR1167" i="7059"/>
  <c r="AS1167" i="7059" s="1"/>
  <c r="AG1186" i="7059"/>
  <c r="AH1186" i="7059" s="1"/>
  <c r="AF1204" i="7059" l="1"/>
  <c r="AE1193" i="7059"/>
  <c r="U1208" i="7059"/>
  <c r="AE1195" i="7059"/>
  <c r="AI1182" i="7059"/>
  <c r="AJ1182" i="7059" s="1"/>
  <c r="AG1188" i="7059"/>
  <c r="AH1188" i="7059" s="1"/>
  <c r="AP1170" i="7059"/>
  <c r="AQ1170" i="7059" s="1"/>
  <c r="AR1169" i="7059" s="1"/>
  <c r="AS1169" i="7059" s="1"/>
  <c r="P599" i="7049"/>
  <c r="AN1173" i="7059"/>
  <c r="AO1173" i="7059" s="1"/>
  <c r="AE1192" i="7059"/>
  <c r="AF1192" i="7059" s="1"/>
  <c r="AG1189" i="7059" s="1"/>
  <c r="AH1189" i="7059" s="1"/>
  <c r="AE1194" i="7059"/>
  <c r="V8" i="7049"/>
  <c r="AA1206" i="7059"/>
  <c r="AU1206" i="7059" s="1"/>
  <c r="W8" i="7049" s="1"/>
  <c r="AL1177" i="7059"/>
  <c r="AM1177" i="7059" s="1"/>
  <c r="AA1205" i="7059"/>
  <c r="AU1205" i="7059" s="1"/>
  <c r="W7" i="7049" s="1"/>
  <c r="V7" i="7049"/>
  <c r="O569" i="7049"/>
  <c r="AB1164" i="7055"/>
  <c r="AC1165" i="7055" s="1"/>
  <c r="AU1167" i="7059"/>
  <c r="Q569" i="7049" s="1"/>
  <c r="AR1168" i="7059"/>
  <c r="AS1168" i="7059" s="1"/>
  <c r="P598" i="7049"/>
  <c r="AA1196" i="7059"/>
  <c r="AA1197" i="7059" s="1"/>
  <c r="AC1197" i="7059" s="1"/>
  <c r="AD1197" i="7059" s="1"/>
  <c r="AE1197" i="7059" s="1"/>
  <c r="Z1531" i="7059"/>
  <c r="AT1207" i="7059"/>
  <c r="AH1187" i="7059"/>
  <c r="AF1194" i="7059" l="1"/>
  <c r="V1208" i="7059"/>
  <c r="Y1208" i="7059" s="1"/>
  <c r="AC1205" i="7059"/>
  <c r="AD1205" i="7059" s="1"/>
  <c r="AE1205" i="7059" s="1"/>
  <c r="AF1205" i="7059" s="1"/>
  <c r="AF1198" i="7059"/>
  <c r="AA1207" i="7059"/>
  <c r="AU1207" i="7059" s="1"/>
  <c r="W9" i="7049" s="1"/>
  <c r="V9" i="7049"/>
  <c r="AN1174" i="7059"/>
  <c r="AO1174" i="7059" s="1"/>
  <c r="AP1171" i="7059"/>
  <c r="AQ1171" i="7059" s="1"/>
  <c r="AR1170" i="7059" s="1"/>
  <c r="AS1170" i="7059" s="1"/>
  <c r="O571" i="7049"/>
  <c r="AB1166" i="7055"/>
  <c r="AU1169" i="7059"/>
  <c r="Q571" i="7049" s="1"/>
  <c r="AI1185" i="7059"/>
  <c r="AI1184" i="7059"/>
  <c r="AL1178" i="7059"/>
  <c r="AM1178" i="7059" s="1"/>
  <c r="Z1532" i="7059"/>
  <c r="AC1196" i="7059"/>
  <c r="AD1196" i="7059" s="1"/>
  <c r="AE1196" i="7059" s="1"/>
  <c r="AF1196" i="7059" s="1"/>
  <c r="AC1206" i="7059"/>
  <c r="AD1206" i="7059" s="1"/>
  <c r="AE1206" i="7059" s="1"/>
  <c r="AF1195" i="7059"/>
  <c r="AI1183" i="7059"/>
  <c r="AJ1183" i="7059" s="1"/>
  <c r="O570" i="7049"/>
  <c r="AB1165" i="7055"/>
  <c r="AC1166" i="7055" s="1"/>
  <c r="AU1168" i="7059"/>
  <c r="Q570" i="7049" s="1"/>
  <c r="AT1208" i="7059"/>
  <c r="AF1193" i="7059"/>
  <c r="AF1206" i="7059" l="1"/>
  <c r="AG1192" i="7059"/>
  <c r="AG1195" i="7059" s="1"/>
  <c r="AG1198" i="7059" s="1"/>
  <c r="U1209" i="7059"/>
  <c r="V1209" i="7059" s="1"/>
  <c r="Y1209" i="7059" s="1"/>
  <c r="AT1209" i="7059" s="1"/>
  <c r="AG1190" i="7059"/>
  <c r="AH1190" i="7059" s="1"/>
  <c r="Z1533" i="7059"/>
  <c r="AJ1184" i="7059"/>
  <c r="AC1207" i="7059"/>
  <c r="AD1207" i="7059" s="1"/>
  <c r="AE1207" i="7059" s="1"/>
  <c r="AF1207" i="7059" s="1"/>
  <c r="AL1179" i="7059"/>
  <c r="AM1179" i="7059" s="1"/>
  <c r="V10" i="7049"/>
  <c r="AA1208" i="7059"/>
  <c r="AU1208" i="7059" s="1"/>
  <c r="W10" i="7049" s="1"/>
  <c r="AC1167" i="7055"/>
  <c r="AP1172" i="7059"/>
  <c r="AQ1172" i="7059" s="1"/>
  <c r="AR1171" i="7059" s="1"/>
  <c r="AS1171" i="7059" s="1"/>
  <c r="AG1191" i="7059"/>
  <c r="AN1175" i="7059"/>
  <c r="AO1175" i="7059" s="1"/>
  <c r="AB1167" i="7055"/>
  <c r="O572" i="7049"/>
  <c r="AU1170" i="7059"/>
  <c r="Q572" i="7049" s="1"/>
  <c r="AJ1185" i="7059"/>
  <c r="AF1197" i="7059"/>
  <c r="U1210" i="7059" l="1"/>
  <c r="V1210" i="7059" s="1"/>
  <c r="Y1210" i="7059" s="1"/>
  <c r="AH1192" i="7059"/>
  <c r="AC1168" i="7055"/>
  <c r="AC1208" i="7059"/>
  <c r="AD1208" i="7059" s="1"/>
  <c r="AE1208" i="7059" s="1"/>
  <c r="AF1208" i="7059" s="1"/>
  <c r="AN1176" i="7059"/>
  <c r="AO1176" i="7059" s="1"/>
  <c r="AI1186" i="7059"/>
  <c r="AJ1186" i="7059" s="1"/>
  <c r="AH1191" i="7059"/>
  <c r="AI1188" i="7059" s="1"/>
  <c r="AG1194" i="7059"/>
  <c r="AG1197" i="7059" s="1"/>
  <c r="Z1534" i="7059"/>
  <c r="AG1193" i="7059"/>
  <c r="V11" i="7049"/>
  <c r="AA1209" i="7059"/>
  <c r="AU1209" i="7059" s="1"/>
  <c r="W11" i="7049" s="1"/>
  <c r="AL1181" i="7059"/>
  <c r="AP1173" i="7059"/>
  <c r="AQ1173" i="7059" s="1"/>
  <c r="AR1172" i="7059" s="1"/>
  <c r="AS1172" i="7059" s="1"/>
  <c r="AB1168" i="7055"/>
  <c r="AC1169" i="7055" s="1"/>
  <c r="O573" i="7049"/>
  <c r="AU1171" i="7059"/>
  <c r="Q573" i="7049" s="1"/>
  <c r="AG1201" i="7059"/>
  <c r="AL1180" i="7059"/>
  <c r="AM1180" i="7059" s="1"/>
  <c r="AH1195" i="7059" l="1"/>
  <c r="AC1209" i="7059"/>
  <c r="AD1209" i="7059" s="1"/>
  <c r="AE1209" i="7059" s="1"/>
  <c r="AF1209" i="7059" s="1"/>
  <c r="AB1169" i="7055"/>
  <c r="AC1170" i="7055" s="1"/>
  <c r="O574" i="7049"/>
  <c r="AU1172" i="7059"/>
  <c r="Q574" i="7049" s="1"/>
  <c r="AG1200" i="7059"/>
  <c r="AI1187" i="7059"/>
  <c r="AJ1187" i="7059" s="1"/>
  <c r="AG1204" i="7059"/>
  <c r="AM1181" i="7059"/>
  <c r="Z1535" i="7059"/>
  <c r="AT1210" i="7059"/>
  <c r="AP1174" i="7059"/>
  <c r="AQ1174" i="7059" s="1"/>
  <c r="AN1177" i="7059"/>
  <c r="AO1177" i="7059" s="1"/>
  <c r="U1211" i="7059"/>
  <c r="AH1193" i="7059"/>
  <c r="AG1196" i="7059"/>
  <c r="AH1197" i="7059" s="1"/>
  <c r="AH1194" i="7059"/>
  <c r="AL1182" i="7059"/>
  <c r="AM1182" i="7059" s="1"/>
  <c r="AN1179" i="7059" s="1"/>
  <c r="AJ1188" i="7059" l="1"/>
  <c r="AI1189" i="7059"/>
  <c r="AJ1189" i="7059" s="1"/>
  <c r="AG1207" i="7059"/>
  <c r="AG1203" i="7059"/>
  <c r="AL1184" i="7059"/>
  <c r="AH1198" i="7059"/>
  <c r="Z1536" i="7059"/>
  <c r="AI1190" i="7059"/>
  <c r="AL1183" i="7059"/>
  <c r="AM1183" i="7059" s="1"/>
  <c r="AN1180" i="7059" s="1"/>
  <c r="AP1175" i="7059"/>
  <c r="AQ1175" i="7059" s="1"/>
  <c r="AA1210" i="7059"/>
  <c r="AU1210" i="7059" s="1"/>
  <c r="W12" i="7049" s="1"/>
  <c r="V12" i="7049"/>
  <c r="AN1178" i="7059"/>
  <c r="AO1178" i="7059" s="1"/>
  <c r="AH1196" i="7059"/>
  <c r="AG1199" i="7059"/>
  <c r="AH1200" i="7059" s="1"/>
  <c r="V1211" i="7059"/>
  <c r="Y1211" i="7059" s="1"/>
  <c r="AR1173" i="7059"/>
  <c r="AS1173" i="7059" s="1"/>
  <c r="AI1191" i="7059"/>
  <c r="AC1210" i="7059" l="1"/>
  <c r="AD1210" i="7059" s="1"/>
  <c r="AE1210" i="7059" s="1"/>
  <c r="AF1210" i="7059" s="1"/>
  <c r="AG1210" i="7059" s="1"/>
  <c r="AJ1190" i="7059"/>
  <c r="AT1211" i="7059"/>
  <c r="AG1206" i="7059"/>
  <c r="AL1185" i="7059"/>
  <c r="AM1185" i="7059" s="1"/>
  <c r="U1212" i="7059"/>
  <c r="Z1537" i="7059"/>
  <c r="AL1186" i="7059"/>
  <c r="AI1193" i="7059"/>
  <c r="AJ1191" i="7059"/>
  <c r="AI1195" i="7059"/>
  <c r="O575" i="7049"/>
  <c r="AB1170" i="7055"/>
  <c r="AC1171" i="7055" s="1"/>
  <c r="AU1173" i="7059"/>
  <c r="Q575" i="7049" s="1"/>
  <c r="AH1199" i="7059"/>
  <c r="AI1199" i="7059" s="1"/>
  <c r="AG1202" i="7059"/>
  <c r="AH1204" i="7059" s="1"/>
  <c r="AI1194" i="7059"/>
  <c r="AI1198" i="7059" s="1"/>
  <c r="AR1174" i="7059"/>
  <c r="AS1174" i="7059" s="1"/>
  <c r="AO1179" i="7059"/>
  <c r="AP1176" i="7059"/>
  <c r="AQ1176" i="7059" s="1"/>
  <c r="AR1175" i="7059" s="1"/>
  <c r="AS1175" i="7059" s="1"/>
  <c r="AO1180" i="7059"/>
  <c r="AI1192" i="7059"/>
  <c r="AJ1192" i="7059" s="1"/>
  <c r="AH1201" i="7059"/>
  <c r="AM1184" i="7059"/>
  <c r="AP1178" i="7059" l="1"/>
  <c r="AI1196" i="7059"/>
  <c r="AJ1196" i="7059" s="1"/>
  <c r="O577" i="7049"/>
  <c r="AB1172" i="7055"/>
  <c r="AU1175" i="7059"/>
  <c r="Q577" i="7049" s="1"/>
  <c r="AL1187" i="7059"/>
  <c r="AM1187" i="7059" s="1"/>
  <c r="Z1538" i="7059"/>
  <c r="AN1182" i="7059"/>
  <c r="AA1211" i="7059"/>
  <c r="AU1211" i="7059" s="1"/>
  <c r="W13" i="7049" s="1"/>
  <c r="V13" i="7049"/>
  <c r="AP1177" i="7059"/>
  <c r="AQ1177" i="7059" s="1"/>
  <c r="AR1176" i="7059" s="1"/>
  <c r="AS1176" i="7059" s="1"/>
  <c r="AJ1194" i="7059"/>
  <c r="AJ1193" i="7059"/>
  <c r="AL1189" i="7059" s="1"/>
  <c r="AI1197" i="7059"/>
  <c r="AJ1197" i="7059" s="1"/>
  <c r="AN1181" i="7059"/>
  <c r="AO1181" i="7059" s="1"/>
  <c r="AH1202" i="7059"/>
  <c r="AI1202" i="7059" s="1"/>
  <c r="AG1205" i="7059"/>
  <c r="AH1206" i="7059" s="1"/>
  <c r="AM1186" i="7059"/>
  <c r="AG1209" i="7059"/>
  <c r="AL1188" i="7059"/>
  <c r="AB1171" i="7055"/>
  <c r="AC1172" i="7055" s="1"/>
  <c r="O576" i="7049"/>
  <c r="AU1174" i="7059"/>
  <c r="Q576" i="7049" s="1"/>
  <c r="AJ1195" i="7059"/>
  <c r="V1212" i="7059"/>
  <c r="U1213" i="7059" s="1"/>
  <c r="AH1203" i="7059"/>
  <c r="AI1203" i="7059" s="1"/>
  <c r="AI1200" i="7059"/>
  <c r="AJ1200" i="7059" l="1"/>
  <c r="AM1188" i="7059"/>
  <c r="AN1185" i="7059" s="1"/>
  <c r="AJ1199" i="7059"/>
  <c r="AM1189" i="7059"/>
  <c r="AC1211" i="7059"/>
  <c r="AD1211" i="7059" s="1"/>
  <c r="AE1211" i="7059" s="1"/>
  <c r="AF1211" i="7059" s="1"/>
  <c r="AI1204" i="7059"/>
  <c r="AH1205" i="7059"/>
  <c r="AG1208" i="7059"/>
  <c r="AH1208" i="7059" s="1"/>
  <c r="AH1207" i="7059"/>
  <c r="AI1207" i="7059" s="1"/>
  <c r="AQ1178" i="7059"/>
  <c r="AR1177" i="7059" s="1"/>
  <c r="AS1177" i="7059" s="1"/>
  <c r="AO1182" i="7059"/>
  <c r="AL1190" i="7059"/>
  <c r="AM1190" i="7059" s="1"/>
  <c r="AL1191" i="7059"/>
  <c r="O578" i="7049"/>
  <c r="AB1173" i="7055"/>
  <c r="AU1176" i="7059"/>
  <c r="Q578" i="7049" s="1"/>
  <c r="AP1179" i="7059"/>
  <c r="AQ1179" i="7059" s="1"/>
  <c r="AJ1198" i="7059"/>
  <c r="AC1173" i="7055"/>
  <c r="AH1209" i="7059"/>
  <c r="V1213" i="7059"/>
  <c r="U1214" i="7059" s="1"/>
  <c r="AI1206" i="7059"/>
  <c r="AL1192" i="7059"/>
  <c r="AN1183" i="7059"/>
  <c r="AO1183" i="7059" s="1"/>
  <c r="AI1201" i="7059"/>
  <c r="AJ1201" i="7059" s="1"/>
  <c r="AL1193" i="7059"/>
  <c r="Z1539" i="7059"/>
  <c r="AN1184" i="7059"/>
  <c r="AO1184" i="7059" l="1"/>
  <c r="AH1210" i="7059"/>
  <c r="AP1181" i="7059"/>
  <c r="AM1193" i="7059"/>
  <c r="AN1186" i="7059"/>
  <c r="AO1186" i="7059" s="1"/>
  <c r="AI1210" i="7059"/>
  <c r="V1214" i="7059"/>
  <c r="U1215" i="7059" s="1"/>
  <c r="AC1174" i="7055"/>
  <c r="AR1178" i="7059"/>
  <c r="AS1178" i="7059" s="1"/>
  <c r="AI1205" i="7059"/>
  <c r="AJ1205" i="7059" s="1"/>
  <c r="Z1540" i="7059"/>
  <c r="AM1192" i="7059"/>
  <c r="AL1196" i="7059"/>
  <c r="AL1194" i="7059"/>
  <c r="AM1194" i="7059" s="1"/>
  <c r="AJ1204" i="7059"/>
  <c r="AJ1203" i="7059"/>
  <c r="AB1174" i="7055"/>
  <c r="O579" i="7049"/>
  <c r="AU1177" i="7059"/>
  <c r="Q579" i="7049" s="1"/>
  <c r="AM1191" i="7059"/>
  <c r="AN1187" i="7059"/>
  <c r="AO1187" i="7059" s="1"/>
  <c r="AJ1207" i="7059"/>
  <c r="AL1195" i="7059"/>
  <c r="AG1211" i="7059"/>
  <c r="AH1211" i="7059" s="1"/>
  <c r="AI1211" i="7059" s="1"/>
  <c r="AL1197" i="7059"/>
  <c r="AJ1202" i="7059"/>
  <c r="AP1182" i="7059"/>
  <c r="AQ1182" i="7059" s="1"/>
  <c r="AP1180" i="7059"/>
  <c r="AQ1180" i="7059" s="1"/>
  <c r="AR1179" i="7059" s="1"/>
  <c r="AS1179" i="7059" s="1"/>
  <c r="AI1208" i="7059"/>
  <c r="AO1185" i="7059"/>
  <c r="AC1175" i="7055" l="1"/>
  <c r="AI1209" i="7059"/>
  <c r="AJ1211" i="7059" s="1"/>
  <c r="AP1184" i="7059"/>
  <c r="AJ1206" i="7059"/>
  <c r="AJ1208" i="7059"/>
  <c r="AM1197" i="7059"/>
  <c r="AN1189" i="7059"/>
  <c r="O581" i="7049"/>
  <c r="AB1176" i="7055"/>
  <c r="AU1179" i="7059"/>
  <c r="Q581" i="7049" s="1"/>
  <c r="AP1185" i="7059"/>
  <c r="AQ1185" i="7059" s="1"/>
  <c r="AP1183" i="7059"/>
  <c r="AQ1183" i="7059" s="1"/>
  <c r="AL1201" i="7059"/>
  <c r="AL1205" i="7059" s="1"/>
  <c r="AM1196" i="7059"/>
  <c r="AL1200" i="7059"/>
  <c r="AL1204" i="7059" s="1"/>
  <c r="AN1190" i="7059"/>
  <c r="V1215" i="7059"/>
  <c r="U1216" i="7059" s="1"/>
  <c r="AJ1209" i="7059"/>
  <c r="AN1188" i="7059"/>
  <c r="AO1188" i="7059" s="1"/>
  <c r="AP1186" i="7059" s="1"/>
  <c r="AL1198" i="7059"/>
  <c r="AM1198" i="7059" s="1"/>
  <c r="O580" i="7049"/>
  <c r="AB1175" i="7055"/>
  <c r="AC1176" i="7055" s="1"/>
  <c r="AU1178" i="7059"/>
  <c r="Q580" i="7049" s="1"/>
  <c r="AM1195" i="7059"/>
  <c r="AL1199" i="7059"/>
  <c r="AL1203" i="7059" s="1"/>
  <c r="AJ1210" i="7059"/>
  <c r="Z1541" i="7059"/>
  <c r="AQ1181" i="7059"/>
  <c r="AR1181" i="7059" s="1"/>
  <c r="AS1181" i="7059" s="1"/>
  <c r="AL1208" i="7059" l="1"/>
  <c r="AQ1186" i="7059"/>
  <c r="AL1209" i="7059"/>
  <c r="AQ1184" i="7059"/>
  <c r="AR1184" i="7059" s="1"/>
  <c r="AS1184" i="7059" s="1"/>
  <c r="O586" i="7049" s="1"/>
  <c r="AC1177" i="7055"/>
  <c r="AN1191" i="7059"/>
  <c r="AO1191" i="7059" s="1"/>
  <c r="V1216" i="7059"/>
  <c r="U1217" i="7059" s="1"/>
  <c r="AO1190" i="7059"/>
  <c r="AN1193" i="7059"/>
  <c r="AN1196" i="7059" s="1"/>
  <c r="AN1194" i="7059"/>
  <c r="AL1202" i="7059"/>
  <c r="AM1203" i="7059" s="1"/>
  <c r="Z1542" i="7059"/>
  <c r="AB1178" i="7055"/>
  <c r="O583" i="7049"/>
  <c r="AU1181" i="7059"/>
  <c r="Q583" i="7049" s="1"/>
  <c r="AR1182" i="7059"/>
  <c r="AS1182" i="7059" s="1"/>
  <c r="AM1201" i="7059"/>
  <c r="AM1199" i="7059"/>
  <c r="AR1180" i="7059"/>
  <c r="AS1180" i="7059" s="1"/>
  <c r="AN1192" i="7059"/>
  <c r="AM1200" i="7059"/>
  <c r="AL1207" i="7059"/>
  <c r="AO1189" i="7059"/>
  <c r="AO1192" i="7059" l="1"/>
  <c r="AR1185" i="7059"/>
  <c r="AS1185" i="7059" s="1"/>
  <c r="O587" i="7049" s="1"/>
  <c r="AB1181" i="7055"/>
  <c r="AU1184" i="7059"/>
  <c r="Q586" i="7049" s="1"/>
  <c r="AR1183" i="7059"/>
  <c r="AS1183" i="7059" s="1"/>
  <c r="O585" i="7049" s="1"/>
  <c r="AM1202" i="7059"/>
  <c r="AL1206" i="7059"/>
  <c r="AM1207" i="7059" s="1"/>
  <c r="AN1195" i="7059"/>
  <c r="AP1189" i="7059"/>
  <c r="AP1187" i="7059"/>
  <c r="AQ1187" i="7059" s="1"/>
  <c r="AP1188" i="7059"/>
  <c r="AM1204" i="7059"/>
  <c r="AM1205" i="7059"/>
  <c r="Z1543" i="7059"/>
  <c r="AL1211" i="7059"/>
  <c r="AO1193" i="7059"/>
  <c r="AP1191" i="7059" s="1"/>
  <c r="O582" i="7049"/>
  <c r="AB1177" i="7055"/>
  <c r="AC1178" i="7055" s="1"/>
  <c r="AC1179" i="7055" s="1"/>
  <c r="AU1180" i="7059"/>
  <c r="Q582" i="7049" s="1"/>
  <c r="AP1190" i="7059"/>
  <c r="AU1185" i="7059"/>
  <c r="Q587" i="7049" s="1"/>
  <c r="V1217" i="7059"/>
  <c r="U1218" i="7059" s="1"/>
  <c r="AN1199" i="7059"/>
  <c r="O584" i="7049"/>
  <c r="AB1179" i="7055"/>
  <c r="AU1182" i="7059"/>
  <c r="Q584" i="7049" s="1"/>
  <c r="AO1194" i="7059"/>
  <c r="AP1194" i="7059" s="1"/>
  <c r="AN1197" i="7059"/>
  <c r="AM1208" i="7059" l="1"/>
  <c r="AB1182" i="7055"/>
  <c r="AU1183" i="7059"/>
  <c r="Q585" i="7049" s="1"/>
  <c r="AB1180" i="7055"/>
  <c r="AO1197" i="7059"/>
  <c r="AP1197" i="7059" s="1"/>
  <c r="AQ1191" i="7059"/>
  <c r="AQ1190" i="7059"/>
  <c r="AQ1188" i="7059"/>
  <c r="AM1209" i="7059"/>
  <c r="V1218" i="7059"/>
  <c r="U1219" i="7059" s="1"/>
  <c r="AO1195" i="7059"/>
  <c r="AP1195" i="7059" s="1"/>
  <c r="AQ1195" i="7059" s="1"/>
  <c r="AR1195" i="7059" s="1"/>
  <c r="AS1195" i="7059" s="1"/>
  <c r="AN1198" i="7059"/>
  <c r="AO1199" i="7059" s="1"/>
  <c r="AP1199" i="7059" s="1"/>
  <c r="AN1202" i="7059"/>
  <c r="AN1205" i="7059" s="1"/>
  <c r="AN1208" i="7059" s="1"/>
  <c r="AN1200" i="7059"/>
  <c r="Z1544" i="7059"/>
  <c r="AR1187" i="7059"/>
  <c r="AS1187" i="7059" s="1"/>
  <c r="AR1186" i="7059"/>
  <c r="AS1186" i="7059" s="1"/>
  <c r="AP1192" i="7059"/>
  <c r="AQ1192" i="7059" s="1"/>
  <c r="AC1180" i="7055"/>
  <c r="AQ1189" i="7059"/>
  <c r="AM1206" i="7059"/>
  <c r="AL1210" i="7059"/>
  <c r="AM1210" i="7059" s="1"/>
  <c r="AO1196" i="7059"/>
  <c r="AP1196" i="7059" s="1"/>
  <c r="AQ1196" i="7059" s="1"/>
  <c r="AR1196" i="7059" s="1"/>
  <c r="AS1196" i="7059" s="1"/>
  <c r="AC1181" i="7055" l="1"/>
  <c r="AC1182" i="7055" s="1"/>
  <c r="AC1183" i="7055" s="1"/>
  <c r="AR1191" i="7059"/>
  <c r="AS1191" i="7059" s="1"/>
  <c r="AB1188" i="7055" s="1"/>
  <c r="AR1189" i="7059"/>
  <c r="AS1189" i="7059" s="1"/>
  <c r="AB1186" i="7055" s="1"/>
  <c r="O589" i="7049"/>
  <c r="AB1184" i="7055"/>
  <c r="AU1187" i="7059"/>
  <c r="Q589" i="7049" s="1"/>
  <c r="AR1188" i="7059"/>
  <c r="AS1188" i="7059" s="1"/>
  <c r="AO1198" i="7059"/>
  <c r="AP1198" i="7059" s="1"/>
  <c r="AQ1198" i="7059" s="1"/>
  <c r="AR1198" i="7059" s="1"/>
  <c r="AS1198" i="7059" s="1"/>
  <c r="AN1201" i="7059"/>
  <c r="AO1202" i="7059" s="1"/>
  <c r="AP1202" i="7059" s="1"/>
  <c r="V1219" i="7059"/>
  <c r="AM1211" i="7059"/>
  <c r="AN1211" i="7059" s="1"/>
  <c r="AU1191" i="7059"/>
  <c r="Q593" i="7049" s="1"/>
  <c r="AO1200" i="7059"/>
  <c r="AP1200" i="7059" s="1"/>
  <c r="AQ1200" i="7059" s="1"/>
  <c r="AR1200" i="7059" s="1"/>
  <c r="AS1200" i="7059" s="1"/>
  <c r="AN1203" i="7059"/>
  <c r="AB1192" i="7055"/>
  <c r="O597" i="7049"/>
  <c r="AU1189" i="7059"/>
  <c r="Q591" i="7049" s="1"/>
  <c r="AQ1197" i="7059"/>
  <c r="AR1197" i="7059" s="1"/>
  <c r="AS1197" i="7059" s="1"/>
  <c r="Z1545" i="7059"/>
  <c r="O598" i="7049"/>
  <c r="AB1193" i="7055"/>
  <c r="AB1183" i="7055"/>
  <c r="AC1184" i="7055" s="1"/>
  <c r="O588" i="7049"/>
  <c r="AU1186" i="7059"/>
  <c r="Q588" i="7049" s="1"/>
  <c r="AP1193" i="7059"/>
  <c r="AR1190" i="7059"/>
  <c r="AS1190" i="7059" s="1"/>
  <c r="O591" i="7049" l="1"/>
  <c r="O593" i="7049"/>
  <c r="AO1203" i="7059"/>
  <c r="AP1203" i="7059" s="1"/>
  <c r="AQ1203" i="7059" s="1"/>
  <c r="AR1203" i="7059" s="1"/>
  <c r="AS1203" i="7059" s="1"/>
  <c r="AN1206" i="7059"/>
  <c r="AN1209" i="7059" s="1"/>
  <c r="AQ1199" i="7059"/>
  <c r="AR1199" i="7059" s="1"/>
  <c r="AS1199" i="7059" s="1"/>
  <c r="O601" i="7049" s="1"/>
  <c r="O592" i="7049"/>
  <c r="AB1187" i="7055"/>
  <c r="AU1190" i="7059"/>
  <c r="Q592" i="7049" s="1"/>
  <c r="O602" i="7049"/>
  <c r="AB1197" i="7055"/>
  <c r="AO1201" i="7059"/>
  <c r="AP1201" i="7059" s="1"/>
  <c r="AQ1201" i="7059" s="1"/>
  <c r="AR1201" i="7059" s="1"/>
  <c r="AS1201" i="7059" s="1"/>
  <c r="AN1204" i="7059"/>
  <c r="AC1185" i="7055"/>
  <c r="AQ1193" i="7059"/>
  <c r="AQ1194" i="7059"/>
  <c r="AR1194" i="7059" s="1"/>
  <c r="AS1194" i="7059" s="1"/>
  <c r="Z1546" i="7059"/>
  <c r="O600" i="7049"/>
  <c r="AB1195" i="7055"/>
  <c r="O599" i="7049"/>
  <c r="AB1194" i="7055"/>
  <c r="U1220" i="7059"/>
  <c r="O590" i="7049"/>
  <c r="AB1185" i="7055"/>
  <c r="AU1188" i="7059"/>
  <c r="Q590" i="7049" s="1"/>
  <c r="AB1196" i="7055" l="1"/>
  <c r="Z1547" i="7059"/>
  <c r="AO1204" i="7059"/>
  <c r="AP1204" i="7059" s="1"/>
  <c r="AQ1204" i="7059" s="1"/>
  <c r="AR1204" i="7059" s="1"/>
  <c r="AS1204" i="7059" s="1"/>
  <c r="AN1207" i="7059"/>
  <c r="AO1209" i="7059" s="1"/>
  <c r="AP1209" i="7059" s="1"/>
  <c r="AO1205" i="7059"/>
  <c r="AP1205" i="7059" s="1"/>
  <c r="O605" i="7049"/>
  <c r="AB1200" i="7055"/>
  <c r="V1220" i="7059"/>
  <c r="U1221" i="7059" s="1"/>
  <c r="AB1191" i="7055"/>
  <c r="O596" i="7049"/>
  <c r="O603" i="7049"/>
  <c r="AB1198" i="7055"/>
  <c r="AR1193" i="7059"/>
  <c r="AS1193" i="7059" s="1"/>
  <c r="AR1192" i="7059"/>
  <c r="AS1192" i="7059" s="1"/>
  <c r="AC1186" i="7055"/>
  <c r="AC1187" i="7055" s="1"/>
  <c r="AC1188" i="7055" s="1"/>
  <c r="AC1189" i="7055" s="1"/>
  <c r="AQ1202" i="7059"/>
  <c r="AR1202" i="7059" s="1"/>
  <c r="AS1202" i="7059" s="1"/>
  <c r="AO1206" i="7059"/>
  <c r="AP1206" i="7059" s="1"/>
  <c r="AQ1206" i="7059" l="1"/>
  <c r="AR1206" i="7059" s="1"/>
  <c r="AS1206" i="7059" s="1"/>
  <c r="U8" i="7049" s="1"/>
  <c r="AQ1205" i="7059"/>
  <c r="AR1205" i="7059" s="1"/>
  <c r="AS1205" i="7059" s="1"/>
  <c r="U7" i="7049" s="1"/>
  <c r="V1221" i="7059"/>
  <c r="U1222" i="7059" s="1"/>
  <c r="O594" i="7049"/>
  <c r="AB1189" i="7055"/>
  <c r="AC1190" i="7055" s="1"/>
  <c r="AU1192" i="7059"/>
  <c r="Q594" i="7049" s="1"/>
  <c r="AB1199" i="7055"/>
  <c r="O604" i="7049"/>
  <c r="AB1190" i="7055"/>
  <c r="O595" i="7049"/>
  <c r="AU1193" i="7059"/>
  <c r="Q595" i="7049" s="1"/>
  <c r="AO1207" i="7059"/>
  <c r="AP1207" i="7059" s="1"/>
  <c r="AQ1207" i="7059" s="1"/>
  <c r="AR1207" i="7059" s="1"/>
  <c r="AS1207" i="7059" s="1"/>
  <c r="AO1208" i="7059"/>
  <c r="AP1208" i="7059" s="1"/>
  <c r="AQ1209" i="7059" s="1"/>
  <c r="AR1209" i="7059" s="1"/>
  <c r="AS1209" i="7059" s="1"/>
  <c r="AN1210" i="7059"/>
  <c r="Z1548" i="7059"/>
  <c r="AB1201" i="7055"/>
  <c r="O606" i="7049"/>
  <c r="U6" i="7049" s="1"/>
  <c r="AB1202" i="7055" l="1"/>
  <c r="AB1203" i="7055"/>
  <c r="Y1212" i="7059"/>
  <c r="AC1191" i="7055"/>
  <c r="AC1192" i="7055" s="1"/>
  <c r="AC1193" i="7055" s="1"/>
  <c r="AC1194" i="7055" s="1"/>
  <c r="AC1195" i="7055" s="1"/>
  <c r="AC1196" i="7055" s="1"/>
  <c r="AC1197" i="7055" s="1"/>
  <c r="AC1198" i="7055" s="1"/>
  <c r="AC1199" i="7055" s="1"/>
  <c r="AC1200" i="7055" s="1"/>
  <c r="AC1201" i="7055" s="1"/>
  <c r="AC1202" i="7055" s="1"/>
  <c r="AC1203" i="7055" s="1"/>
  <c r="U11" i="7049"/>
  <c r="AB1206" i="7055"/>
  <c r="AC1206" i="7055"/>
  <c r="AQ1208" i="7059"/>
  <c r="AR1208" i="7059" s="1"/>
  <c r="AS1208" i="7059" s="1"/>
  <c r="AB1204" i="7055"/>
  <c r="U9" i="7049"/>
  <c r="AC1204" i="7055"/>
  <c r="Z1549" i="7059"/>
  <c r="V1222" i="7059"/>
  <c r="U1223" i="7059" s="1"/>
  <c r="AO1210" i="7059"/>
  <c r="AP1210" i="7059" s="1"/>
  <c r="AQ1210" i="7059" s="1"/>
  <c r="AR1210" i="7059" s="1"/>
  <c r="AS1210" i="7059" s="1"/>
  <c r="AO1211" i="7059"/>
  <c r="AP1211" i="7059" s="1"/>
  <c r="AT1212" i="7059"/>
  <c r="AQ1211" i="7059" l="1"/>
  <c r="AR1211" i="7059" s="1"/>
  <c r="AS1211" i="7059" s="1"/>
  <c r="AB1208" i="7055" s="1"/>
  <c r="V14" i="7049"/>
  <c r="AA1212" i="7059"/>
  <c r="AU1212" i="7059" s="1"/>
  <c r="W14" i="7049" s="1"/>
  <c r="Y1213" i="7059"/>
  <c r="U12" i="7049"/>
  <c r="AB1207" i="7055"/>
  <c r="AC1207" i="7055"/>
  <c r="V1223" i="7059"/>
  <c r="Y1214" i="7059" s="1"/>
  <c r="Z1550" i="7059"/>
  <c r="AB1205" i="7055"/>
  <c r="U10" i="7049"/>
  <c r="AC1205" i="7055"/>
  <c r="U13" i="7049" l="1"/>
  <c r="AC1208" i="7055"/>
  <c r="AC1209" i="7055" s="1"/>
  <c r="U1224" i="7059"/>
  <c r="V1224" i="7059" s="1"/>
  <c r="AT1214" i="7059"/>
  <c r="AT1213" i="7059"/>
  <c r="Z1551" i="7059"/>
  <c r="AC1212" i="7059"/>
  <c r="AD1212" i="7059" s="1"/>
  <c r="AE1212" i="7059" s="1"/>
  <c r="AF1212" i="7059" s="1"/>
  <c r="AG1212" i="7059" s="1"/>
  <c r="AH1212" i="7059" s="1"/>
  <c r="AI1212" i="7059" s="1"/>
  <c r="AJ1212" i="7059" s="1"/>
  <c r="AL1212" i="7059" s="1"/>
  <c r="AM1212" i="7059" s="1"/>
  <c r="AN1212" i="7059" s="1"/>
  <c r="AO1212" i="7059" s="1"/>
  <c r="AP1212" i="7059" s="1"/>
  <c r="AQ1212" i="7059" s="1"/>
  <c r="AR1212" i="7059" s="1"/>
  <c r="AS1212" i="7059" s="1"/>
  <c r="Z1552" i="7059" l="1"/>
  <c r="V15" i="7049"/>
  <c r="AA1213" i="7059"/>
  <c r="AU1213" i="7059" s="1"/>
  <c r="W15" i="7049" s="1"/>
  <c r="U1225" i="7059"/>
  <c r="U14" i="7049"/>
  <c r="AB1209" i="7055"/>
  <c r="AC1210" i="7055" s="1"/>
  <c r="Y1215" i="7059"/>
  <c r="V16" i="7049"/>
  <c r="AA1214" i="7059" l="1"/>
  <c r="AU1214" i="7059" s="1"/>
  <c r="W16" i="7049" s="1"/>
  <c r="AT1215" i="7059"/>
  <c r="V1225" i="7059"/>
  <c r="AC1213" i="7059"/>
  <c r="AD1213" i="7059" s="1"/>
  <c r="AE1213" i="7059" s="1"/>
  <c r="AF1213" i="7059" s="1"/>
  <c r="AG1213" i="7059" s="1"/>
  <c r="AH1213" i="7059" s="1"/>
  <c r="AI1213" i="7059" s="1"/>
  <c r="AJ1213" i="7059" s="1"/>
  <c r="AL1213" i="7059" s="1"/>
  <c r="AM1213" i="7059" s="1"/>
  <c r="AN1213" i="7059" s="1"/>
  <c r="AO1213" i="7059" s="1"/>
  <c r="AP1213" i="7059" s="1"/>
  <c r="AQ1213" i="7059" s="1"/>
  <c r="AR1213" i="7059" s="1"/>
  <c r="AS1213" i="7059" s="1"/>
  <c r="Z1553" i="7059"/>
  <c r="AC1214" i="7059" l="1"/>
  <c r="AD1214" i="7059" s="1"/>
  <c r="AE1214" i="7059" s="1"/>
  <c r="AF1214" i="7059" s="1"/>
  <c r="AG1214" i="7059" s="1"/>
  <c r="AH1214" i="7059" s="1"/>
  <c r="AI1214" i="7059" s="1"/>
  <c r="AJ1214" i="7059" s="1"/>
  <c r="AL1214" i="7059" s="1"/>
  <c r="AM1214" i="7059" s="1"/>
  <c r="AN1214" i="7059" s="1"/>
  <c r="AO1214" i="7059" s="1"/>
  <c r="AP1214" i="7059" s="1"/>
  <c r="AQ1214" i="7059" s="1"/>
  <c r="AR1214" i="7059" s="1"/>
  <c r="AS1214" i="7059" s="1"/>
  <c r="Y1216" i="7059"/>
  <c r="Z1554" i="7059"/>
  <c r="AA1215" i="7059"/>
  <c r="AU1215" i="7059" s="1"/>
  <c r="W17" i="7049" s="1"/>
  <c r="V17" i="7049"/>
  <c r="U15" i="7049"/>
  <c r="AB1210" i="7055"/>
  <c r="AC1211" i="7055" s="1"/>
  <c r="U1226" i="7059"/>
  <c r="AC1215" i="7059" l="1"/>
  <c r="AD1215" i="7059" s="1"/>
  <c r="AE1215" i="7059" s="1"/>
  <c r="AF1215" i="7059" s="1"/>
  <c r="AG1215" i="7059" s="1"/>
  <c r="AH1215" i="7059" s="1"/>
  <c r="AI1215" i="7059" s="1"/>
  <c r="AJ1215" i="7059" s="1"/>
  <c r="AL1215" i="7059" s="1"/>
  <c r="AM1215" i="7059" s="1"/>
  <c r="AN1215" i="7059" s="1"/>
  <c r="AO1215" i="7059" s="1"/>
  <c r="AP1215" i="7059" s="1"/>
  <c r="AQ1215" i="7059" s="1"/>
  <c r="AR1215" i="7059" s="1"/>
  <c r="AS1215" i="7059" s="1"/>
  <c r="U17" i="7049" s="1"/>
  <c r="Z1555" i="7059"/>
  <c r="AT1216" i="7059"/>
  <c r="V1226" i="7059"/>
  <c r="U1227" i="7059" s="1"/>
  <c r="U16" i="7049"/>
  <c r="AB1211" i="7055"/>
  <c r="AC1212" i="7055" s="1"/>
  <c r="AB1212" i="7055" l="1"/>
  <c r="AC1213" i="7055" s="1"/>
  <c r="Y1217" i="7059"/>
  <c r="Z1556" i="7059"/>
  <c r="V1227" i="7059"/>
  <c r="U1228" i="7059" s="1"/>
  <c r="AA1216" i="7059"/>
  <c r="V18" i="7049"/>
  <c r="V1228" i="7059" l="1"/>
  <c r="U1229" i="7059" s="1"/>
  <c r="AT1217" i="7059"/>
  <c r="Y1218" i="7059"/>
  <c r="AC1216" i="7059"/>
  <c r="AD1216" i="7059" s="1"/>
  <c r="AE1216" i="7059" s="1"/>
  <c r="AF1216" i="7059" s="1"/>
  <c r="AG1216" i="7059" s="1"/>
  <c r="AH1216" i="7059" s="1"/>
  <c r="AI1216" i="7059" s="1"/>
  <c r="AJ1216" i="7059" s="1"/>
  <c r="AL1216" i="7059" s="1"/>
  <c r="AM1216" i="7059" s="1"/>
  <c r="AN1216" i="7059" s="1"/>
  <c r="AO1216" i="7059" s="1"/>
  <c r="AP1216" i="7059" s="1"/>
  <c r="AQ1216" i="7059" s="1"/>
  <c r="AR1216" i="7059" s="1"/>
  <c r="AS1216" i="7059" s="1"/>
  <c r="AU1216" i="7059" s="1"/>
  <c r="W18" i="7049" s="1"/>
  <c r="Z1557" i="7059"/>
  <c r="Y1219" i="7059" l="1"/>
  <c r="AT1219" i="7059" s="1"/>
  <c r="V1229" i="7059"/>
  <c r="U1230" i="7059" s="1"/>
  <c r="Z1558" i="7059"/>
  <c r="AB1213" i="7055"/>
  <c r="AC1214" i="7055" s="1"/>
  <c r="U18" i="7049"/>
  <c r="AT1218" i="7059"/>
  <c r="AA1217" i="7059"/>
  <c r="AC1217" i="7059" s="1"/>
  <c r="AD1217" i="7059" s="1"/>
  <c r="AE1217" i="7059" s="1"/>
  <c r="AF1217" i="7059" s="1"/>
  <c r="AG1217" i="7059" s="1"/>
  <c r="AH1217" i="7059" s="1"/>
  <c r="AI1217" i="7059" s="1"/>
  <c r="AJ1217" i="7059" s="1"/>
  <c r="AL1217" i="7059" s="1"/>
  <c r="AM1217" i="7059" s="1"/>
  <c r="AN1217" i="7059" s="1"/>
  <c r="AO1217" i="7059" s="1"/>
  <c r="AP1217" i="7059" s="1"/>
  <c r="AQ1217" i="7059" s="1"/>
  <c r="AR1217" i="7059" s="1"/>
  <c r="AS1217" i="7059" s="1"/>
  <c r="V19" i="7049"/>
  <c r="U19" i="7049" l="1"/>
  <c r="AB1214" i="7055"/>
  <c r="AC1215" i="7055" s="1"/>
  <c r="V20" i="7049"/>
  <c r="AA1218" i="7059"/>
  <c r="AA1219" i="7059" s="1"/>
  <c r="V1230" i="7059"/>
  <c r="Y1221" i="7059" s="1"/>
  <c r="Y1220" i="7059"/>
  <c r="V21" i="7049"/>
  <c r="AU1217" i="7059"/>
  <c r="W19" i="7049" s="1"/>
  <c r="Z1559" i="7059"/>
  <c r="U1231" i="7059" l="1"/>
  <c r="V1231" i="7059" s="1"/>
  <c r="Y1222" i="7059" s="1"/>
  <c r="AT1220" i="7059"/>
  <c r="AC1218" i="7059"/>
  <c r="AD1218" i="7059" s="1"/>
  <c r="AE1218" i="7059" s="1"/>
  <c r="AF1218" i="7059" s="1"/>
  <c r="AG1218" i="7059" s="1"/>
  <c r="AH1218" i="7059" s="1"/>
  <c r="AI1218" i="7059" s="1"/>
  <c r="AJ1218" i="7059" s="1"/>
  <c r="AL1218" i="7059" s="1"/>
  <c r="AM1218" i="7059" s="1"/>
  <c r="AN1218" i="7059" s="1"/>
  <c r="AO1218" i="7059" s="1"/>
  <c r="AP1218" i="7059" s="1"/>
  <c r="AQ1218" i="7059" s="1"/>
  <c r="AR1218" i="7059" s="1"/>
  <c r="AS1218" i="7059" s="1"/>
  <c r="AU1218" i="7059" s="1"/>
  <c r="W20" i="7049" s="1"/>
  <c r="AT1221" i="7059"/>
  <c r="Z1560" i="7059"/>
  <c r="AC1219" i="7059"/>
  <c r="AD1219" i="7059" s="1"/>
  <c r="AE1219" i="7059" s="1"/>
  <c r="AF1219" i="7059" l="1"/>
  <c r="AG1219" i="7059" s="1"/>
  <c r="AH1219" i="7059" s="1"/>
  <c r="AI1219" i="7059" s="1"/>
  <c r="AJ1219" i="7059" s="1"/>
  <c r="AL1219" i="7059" s="1"/>
  <c r="AM1219" i="7059" s="1"/>
  <c r="AN1219" i="7059" s="1"/>
  <c r="AO1219" i="7059" s="1"/>
  <c r="AP1219" i="7059" s="1"/>
  <c r="AQ1219" i="7059" s="1"/>
  <c r="AR1219" i="7059" s="1"/>
  <c r="AS1219" i="7059" s="1"/>
  <c r="AB1216" i="7055" s="1"/>
  <c r="AB1215" i="7055"/>
  <c r="AC1216" i="7055" s="1"/>
  <c r="U20" i="7049"/>
  <c r="V22" i="7049"/>
  <c r="AA1220" i="7059"/>
  <c r="AC1220" i="7059" s="1"/>
  <c r="AD1220" i="7059" s="1"/>
  <c r="AE1220" i="7059" s="1"/>
  <c r="AF1220" i="7059" s="1"/>
  <c r="AG1220" i="7059" s="1"/>
  <c r="AH1220" i="7059" s="1"/>
  <c r="AI1220" i="7059" s="1"/>
  <c r="AJ1220" i="7059" s="1"/>
  <c r="AL1220" i="7059" s="1"/>
  <c r="AM1220" i="7059" s="1"/>
  <c r="AN1220" i="7059" s="1"/>
  <c r="AO1220" i="7059" s="1"/>
  <c r="AP1220" i="7059" s="1"/>
  <c r="AQ1220" i="7059" s="1"/>
  <c r="AR1220" i="7059" s="1"/>
  <c r="AS1220" i="7059" s="1"/>
  <c r="AT1222" i="7059"/>
  <c r="Z1561" i="7059"/>
  <c r="V23" i="7049"/>
  <c r="U1232" i="7059"/>
  <c r="AC1217" i="7055" l="1"/>
  <c r="AA1221" i="7059"/>
  <c r="AC1221" i="7059" s="1"/>
  <c r="AD1221" i="7059" s="1"/>
  <c r="AE1221" i="7059" s="1"/>
  <c r="AF1221" i="7059" s="1"/>
  <c r="AG1221" i="7059" s="1"/>
  <c r="AH1221" i="7059" s="1"/>
  <c r="AI1221" i="7059" s="1"/>
  <c r="AJ1221" i="7059" s="1"/>
  <c r="AL1221" i="7059" s="1"/>
  <c r="AM1221" i="7059" s="1"/>
  <c r="AN1221" i="7059" s="1"/>
  <c r="AO1221" i="7059" s="1"/>
  <c r="AP1221" i="7059" s="1"/>
  <c r="AQ1221" i="7059" s="1"/>
  <c r="AR1221" i="7059" s="1"/>
  <c r="AS1221" i="7059" s="1"/>
  <c r="AU1219" i="7059"/>
  <c r="W21" i="7049" s="1"/>
  <c r="U21" i="7049"/>
  <c r="U22" i="7049"/>
  <c r="AB1217" i="7055"/>
  <c r="V24" i="7049"/>
  <c r="Z1562" i="7059"/>
  <c r="V1232" i="7059"/>
  <c r="U1233" i="7059" s="1"/>
  <c r="AU1220" i="7059"/>
  <c r="W22" i="7049" s="1"/>
  <c r="AC1218" i="7055" l="1"/>
  <c r="AA1222" i="7059"/>
  <c r="AC1222" i="7059" s="1"/>
  <c r="AD1222" i="7059" s="1"/>
  <c r="AE1222" i="7059" s="1"/>
  <c r="AF1222" i="7059" s="1"/>
  <c r="AG1222" i="7059" s="1"/>
  <c r="AH1222" i="7059" s="1"/>
  <c r="AI1222" i="7059" s="1"/>
  <c r="AJ1222" i="7059" s="1"/>
  <c r="AL1222" i="7059" s="1"/>
  <c r="AM1222" i="7059" s="1"/>
  <c r="AN1222" i="7059" s="1"/>
  <c r="AO1222" i="7059" s="1"/>
  <c r="AP1222" i="7059" s="1"/>
  <c r="AQ1222" i="7059" s="1"/>
  <c r="AR1222" i="7059" s="1"/>
  <c r="AS1222" i="7059" s="1"/>
  <c r="AB1219" i="7055" s="1"/>
  <c r="U23" i="7049"/>
  <c r="AB1218" i="7055"/>
  <c r="AU1221" i="7059"/>
  <c r="W23" i="7049" s="1"/>
  <c r="V1233" i="7059"/>
  <c r="U1234" i="7059" s="1"/>
  <c r="Z1563" i="7059"/>
  <c r="Y1223" i="7059"/>
  <c r="AC1219" i="7055" l="1"/>
  <c r="U24" i="7049"/>
  <c r="AU1222" i="7059"/>
  <c r="W24" i="7049" s="1"/>
  <c r="Y1224" i="7059"/>
  <c r="AT1224" i="7059" s="1"/>
  <c r="Z1564" i="7059"/>
  <c r="AT1223" i="7059"/>
  <c r="V1234" i="7059"/>
  <c r="U1235" i="7059" s="1"/>
  <c r="AA1223" i="7059" l="1"/>
  <c r="AC1223" i="7059" s="1"/>
  <c r="AD1223" i="7059" s="1"/>
  <c r="AE1223" i="7059" s="1"/>
  <c r="AF1223" i="7059" s="1"/>
  <c r="AG1223" i="7059" s="1"/>
  <c r="AH1223" i="7059" s="1"/>
  <c r="AI1223" i="7059" s="1"/>
  <c r="AJ1223" i="7059" s="1"/>
  <c r="AL1223" i="7059" s="1"/>
  <c r="AM1223" i="7059" s="1"/>
  <c r="AN1223" i="7059" s="1"/>
  <c r="AO1223" i="7059" s="1"/>
  <c r="AP1223" i="7059" s="1"/>
  <c r="AQ1223" i="7059" s="1"/>
  <c r="AR1223" i="7059" s="1"/>
  <c r="AS1223" i="7059" s="1"/>
  <c r="AC1220" i="7055"/>
  <c r="V25" i="7049"/>
  <c r="V1235" i="7059"/>
  <c r="Y1226" i="7059" s="1"/>
  <c r="U1236" i="7059"/>
  <c r="Y1225" i="7059"/>
  <c r="V26" i="7049"/>
  <c r="Z1565" i="7059"/>
  <c r="AA1224" i="7059" l="1"/>
  <c r="AC1224" i="7059" s="1"/>
  <c r="AD1224" i="7059" s="1"/>
  <c r="AE1224" i="7059" s="1"/>
  <c r="AF1224" i="7059" s="1"/>
  <c r="AG1224" i="7059" s="1"/>
  <c r="AH1224" i="7059" s="1"/>
  <c r="AI1224" i="7059" s="1"/>
  <c r="AJ1224" i="7059" s="1"/>
  <c r="AL1224" i="7059" s="1"/>
  <c r="AM1224" i="7059" s="1"/>
  <c r="AN1224" i="7059" s="1"/>
  <c r="AO1224" i="7059" s="1"/>
  <c r="AP1224" i="7059" s="1"/>
  <c r="AQ1224" i="7059" s="1"/>
  <c r="AR1224" i="7059" s="1"/>
  <c r="AS1224" i="7059" s="1"/>
  <c r="U25" i="7049"/>
  <c r="AB1220" i="7055"/>
  <c r="AC1221" i="7055" s="1"/>
  <c r="Z1566" i="7059"/>
  <c r="AT1225" i="7059"/>
  <c r="AT1226" i="7059"/>
  <c r="V1236" i="7059"/>
  <c r="U1237" i="7059" s="1"/>
  <c r="AU1223" i="7059"/>
  <c r="W25" i="7049" s="1"/>
  <c r="U26" i="7049" l="1"/>
  <c r="AB1221" i="7055"/>
  <c r="AC1222" i="7055" s="1"/>
  <c r="V28" i="7049"/>
  <c r="Z1567" i="7059"/>
  <c r="AU1224" i="7059"/>
  <c r="W26" i="7049" s="1"/>
  <c r="V27" i="7049"/>
  <c r="AA1225" i="7059"/>
  <c r="AA1226" i="7059" s="1"/>
  <c r="V1237" i="7059"/>
  <c r="Y1228" i="7059" s="1"/>
  <c r="Y1227" i="7059"/>
  <c r="AC1226" i="7059" l="1"/>
  <c r="AD1226" i="7059" s="1"/>
  <c r="AE1226" i="7059" s="1"/>
  <c r="AT1227" i="7059"/>
  <c r="AC1225" i="7059"/>
  <c r="AD1225" i="7059" s="1"/>
  <c r="AE1225" i="7059" s="1"/>
  <c r="AF1225" i="7059" s="1"/>
  <c r="AG1225" i="7059" s="1"/>
  <c r="AH1225" i="7059" s="1"/>
  <c r="AI1225" i="7059" s="1"/>
  <c r="AJ1225" i="7059" s="1"/>
  <c r="AL1225" i="7059" s="1"/>
  <c r="AM1225" i="7059" s="1"/>
  <c r="AN1225" i="7059" s="1"/>
  <c r="AO1225" i="7059" s="1"/>
  <c r="AP1225" i="7059" s="1"/>
  <c r="AQ1225" i="7059" s="1"/>
  <c r="AR1225" i="7059" s="1"/>
  <c r="AS1225" i="7059" s="1"/>
  <c r="Z1568" i="7059"/>
  <c r="AT1228" i="7059"/>
  <c r="U1238" i="7059"/>
  <c r="V30" i="7049" l="1"/>
  <c r="Z1569" i="7059"/>
  <c r="U27" i="7049"/>
  <c r="AB1222" i="7055"/>
  <c r="AC1223" i="7055" s="1"/>
  <c r="AF1226" i="7059"/>
  <c r="AG1226" i="7059" s="1"/>
  <c r="AH1226" i="7059" s="1"/>
  <c r="AI1226" i="7059" s="1"/>
  <c r="AJ1226" i="7059" s="1"/>
  <c r="AL1226" i="7059" s="1"/>
  <c r="AM1226" i="7059" s="1"/>
  <c r="AN1226" i="7059" s="1"/>
  <c r="AO1226" i="7059" s="1"/>
  <c r="AP1226" i="7059" s="1"/>
  <c r="AQ1226" i="7059" s="1"/>
  <c r="AR1226" i="7059" s="1"/>
  <c r="AS1226" i="7059" s="1"/>
  <c r="AU1225" i="7059"/>
  <c r="W27" i="7049" s="1"/>
  <c r="V1238" i="7059"/>
  <c r="U1239" i="7059" s="1"/>
  <c r="V29" i="7049"/>
  <c r="AA1227" i="7059"/>
  <c r="U28" i="7049" l="1"/>
  <c r="AB1223" i="7055"/>
  <c r="AC1224" i="7055" s="1"/>
  <c r="AU1226" i="7059"/>
  <c r="W28" i="7049" s="1"/>
  <c r="Z1570" i="7059"/>
  <c r="V1239" i="7059"/>
  <c r="U1240" i="7059" s="1"/>
  <c r="Y1229" i="7059"/>
  <c r="AA1228" i="7059"/>
  <c r="AC1227" i="7059"/>
  <c r="AD1227" i="7059" s="1"/>
  <c r="AE1227" i="7059" s="1"/>
  <c r="AF1227" i="7059" s="1"/>
  <c r="AG1227" i="7059" s="1"/>
  <c r="AH1227" i="7059" s="1"/>
  <c r="AI1227" i="7059" s="1"/>
  <c r="AJ1227" i="7059" s="1"/>
  <c r="AL1227" i="7059" s="1"/>
  <c r="AM1227" i="7059" s="1"/>
  <c r="AN1227" i="7059" s="1"/>
  <c r="AO1227" i="7059" s="1"/>
  <c r="AP1227" i="7059" s="1"/>
  <c r="AQ1227" i="7059" s="1"/>
  <c r="AR1227" i="7059" s="1"/>
  <c r="AS1227" i="7059" s="1"/>
  <c r="AU1227" i="7059" s="1"/>
  <c r="W29" i="7049" s="1"/>
  <c r="Y1230" i="7059" l="1"/>
  <c r="AT1230" i="7059" s="1"/>
  <c r="AT1229" i="7059"/>
  <c r="Z1571" i="7059"/>
  <c r="V1240" i="7059"/>
  <c r="U1241" i="7059" s="1"/>
  <c r="U29" i="7049"/>
  <c r="AB1224" i="7055"/>
  <c r="AC1225" i="7055" s="1"/>
  <c r="AC1228" i="7059"/>
  <c r="AD1228" i="7059" s="1"/>
  <c r="AE1228" i="7059" s="1"/>
  <c r="AF1228" i="7059" s="1"/>
  <c r="AG1228" i="7059" s="1"/>
  <c r="AH1228" i="7059" s="1"/>
  <c r="AI1228" i="7059" s="1"/>
  <c r="AJ1228" i="7059" s="1"/>
  <c r="AL1228" i="7059" s="1"/>
  <c r="AM1228" i="7059" s="1"/>
  <c r="AN1228" i="7059" s="1"/>
  <c r="AO1228" i="7059" s="1"/>
  <c r="AP1228" i="7059" s="1"/>
  <c r="AQ1228" i="7059" s="1"/>
  <c r="AR1228" i="7059" s="1"/>
  <c r="AS1228" i="7059" s="1"/>
  <c r="V32" i="7049" l="1"/>
  <c r="Z1572" i="7059"/>
  <c r="V1241" i="7059"/>
  <c r="U1242" i="7059" s="1"/>
  <c r="V31" i="7049"/>
  <c r="AA1229" i="7059"/>
  <c r="U30" i="7049"/>
  <c r="AB1225" i="7055"/>
  <c r="AC1226" i="7055" s="1"/>
  <c r="AU1228" i="7059"/>
  <c r="W30" i="7049" s="1"/>
  <c r="Y1231" i="7059"/>
  <c r="Y1232" i="7059" l="1"/>
  <c r="AT1232" i="7059" s="1"/>
  <c r="AT1231" i="7059"/>
  <c r="Z1573" i="7059"/>
  <c r="V1242" i="7059"/>
  <c r="Y1233" i="7059" s="1"/>
  <c r="AC1229" i="7059"/>
  <c r="AD1229" i="7059" s="1"/>
  <c r="AE1229" i="7059" s="1"/>
  <c r="AF1229" i="7059" s="1"/>
  <c r="AG1229" i="7059" s="1"/>
  <c r="AH1229" i="7059" s="1"/>
  <c r="AI1229" i="7059" s="1"/>
  <c r="AJ1229" i="7059" s="1"/>
  <c r="AL1229" i="7059" s="1"/>
  <c r="AM1229" i="7059" s="1"/>
  <c r="AN1229" i="7059" s="1"/>
  <c r="AO1229" i="7059" s="1"/>
  <c r="AP1229" i="7059" s="1"/>
  <c r="AQ1229" i="7059" s="1"/>
  <c r="AR1229" i="7059" s="1"/>
  <c r="AS1229" i="7059" s="1"/>
  <c r="AA1230" i="7059"/>
  <c r="AT1233" i="7059" l="1"/>
  <c r="V34" i="7049"/>
  <c r="AC1230" i="7059"/>
  <c r="AD1230" i="7059" s="1"/>
  <c r="AE1230" i="7059" s="1"/>
  <c r="AF1230" i="7059" s="1"/>
  <c r="AG1230" i="7059" s="1"/>
  <c r="AH1230" i="7059" s="1"/>
  <c r="AI1230" i="7059" s="1"/>
  <c r="AJ1230" i="7059" s="1"/>
  <c r="AL1230" i="7059" s="1"/>
  <c r="AM1230" i="7059" s="1"/>
  <c r="AN1230" i="7059" s="1"/>
  <c r="AO1230" i="7059" s="1"/>
  <c r="AP1230" i="7059" s="1"/>
  <c r="AQ1230" i="7059" s="1"/>
  <c r="AR1230" i="7059" s="1"/>
  <c r="AS1230" i="7059" s="1"/>
  <c r="Z1574" i="7059"/>
  <c r="AA1231" i="7059"/>
  <c r="AC1231" i="7059" s="1"/>
  <c r="AD1231" i="7059" s="1"/>
  <c r="AE1231" i="7059" s="1"/>
  <c r="V33" i="7049"/>
  <c r="U31" i="7049"/>
  <c r="AB1226" i="7055"/>
  <c r="AC1227" i="7055" s="1"/>
  <c r="AU1229" i="7059"/>
  <c r="W31" i="7049" s="1"/>
  <c r="U1243" i="7059"/>
  <c r="AF1231" i="7059" l="1"/>
  <c r="AG1231" i="7059" s="1"/>
  <c r="AH1231" i="7059" s="1"/>
  <c r="AI1231" i="7059" s="1"/>
  <c r="AJ1231" i="7059" s="1"/>
  <c r="AL1231" i="7059" s="1"/>
  <c r="AM1231" i="7059" s="1"/>
  <c r="AN1231" i="7059" s="1"/>
  <c r="AO1231" i="7059" s="1"/>
  <c r="AP1231" i="7059" s="1"/>
  <c r="AQ1231" i="7059" s="1"/>
  <c r="AR1231" i="7059" s="1"/>
  <c r="AS1231" i="7059" s="1"/>
  <c r="U33" i="7049" s="1"/>
  <c r="Z1575" i="7059"/>
  <c r="AB1227" i="7055"/>
  <c r="AC1228" i="7055" s="1"/>
  <c r="U32" i="7049"/>
  <c r="AU1230" i="7059"/>
  <c r="W32" i="7049" s="1"/>
  <c r="V35" i="7049"/>
  <c r="V1243" i="7059"/>
  <c r="U1244" i="7059" s="1"/>
  <c r="AA1232" i="7059"/>
  <c r="AA1233" i="7059" s="1"/>
  <c r="AU1231" i="7059" l="1"/>
  <c r="W33" i="7049" s="1"/>
  <c r="AB1228" i="7055"/>
  <c r="AC1233" i="7059"/>
  <c r="AD1233" i="7059" s="1"/>
  <c r="AE1233" i="7059" s="1"/>
  <c r="V1244" i="7059"/>
  <c r="Y1235" i="7059" s="1"/>
  <c r="AC1232" i="7059"/>
  <c r="AD1232" i="7059" s="1"/>
  <c r="AE1232" i="7059" s="1"/>
  <c r="AF1232" i="7059" s="1"/>
  <c r="AG1232" i="7059" s="1"/>
  <c r="AH1232" i="7059" s="1"/>
  <c r="AI1232" i="7059" s="1"/>
  <c r="AJ1232" i="7059" s="1"/>
  <c r="AL1232" i="7059" s="1"/>
  <c r="AM1232" i="7059" s="1"/>
  <c r="AN1232" i="7059" s="1"/>
  <c r="AO1232" i="7059" s="1"/>
  <c r="AP1232" i="7059" s="1"/>
  <c r="AQ1232" i="7059" s="1"/>
  <c r="AR1232" i="7059" s="1"/>
  <c r="AS1232" i="7059" s="1"/>
  <c r="AU1232" i="7059" s="1"/>
  <c r="W34" i="7049" s="1"/>
  <c r="Y1234" i="7059"/>
  <c r="AC1229" i="7055"/>
  <c r="Z1576" i="7059"/>
  <c r="AF1233" i="7059" l="1"/>
  <c r="AG1233" i="7059" s="1"/>
  <c r="AH1233" i="7059" s="1"/>
  <c r="AI1233" i="7059" s="1"/>
  <c r="AJ1233" i="7059" s="1"/>
  <c r="AL1233" i="7059" s="1"/>
  <c r="AM1233" i="7059" s="1"/>
  <c r="AN1233" i="7059" s="1"/>
  <c r="AO1233" i="7059" s="1"/>
  <c r="AP1233" i="7059" s="1"/>
  <c r="AQ1233" i="7059" s="1"/>
  <c r="AR1233" i="7059" s="1"/>
  <c r="AS1233" i="7059" s="1"/>
  <c r="AB1230" i="7055" s="1"/>
  <c r="AT1234" i="7059"/>
  <c r="Z1577" i="7059"/>
  <c r="U1245" i="7059"/>
  <c r="AT1235" i="7059"/>
  <c r="AB1229" i="7055"/>
  <c r="AC1230" i="7055" s="1"/>
  <c r="U34" i="7049"/>
  <c r="AU1233" i="7059" l="1"/>
  <c r="W35" i="7049" s="1"/>
  <c r="U35" i="7049"/>
  <c r="V37" i="7049"/>
  <c r="Z1578" i="7059"/>
  <c r="V1245" i="7059"/>
  <c r="AA1234" i="7059"/>
  <c r="AC1234" i="7059" s="1"/>
  <c r="AD1234" i="7059" s="1"/>
  <c r="AE1234" i="7059" s="1"/>
  <c r="AF1234" i="7059" s="1"/>
  <c r="AG1234" i="7059" s="1"/>
  <c r="AH1234" i="7059" s="1"/>
  <c r="AI1234" i="7059" s="1"/>
  <c r="AJ1234" i="7059" s="1"/>
  <c r="AL1234" i="7059" s="1"/>
  <c r="AM1234" i="7059" s="1"/>
  <c r="AN1234" i="7059" s="1"/>
  <c r="AO1234" i="7059" s="1"/>
  <c r="AP1234" i="7059" s="1"/>
  <c r="AQ1234" i="7059" s="1"/>
  <c r="AR1234" i="7059" s="1"/>
  <c r="AS1234" i="7059" s="1"/>
  <c r="V36" i="7049"/>
  <c r="AC1231" i="7055"/>
  <c r="U1246" i="7059" l="1"/>
  <c r="V1246" i="7059" s="1"/>
  <c r="U36" i="7049"/>
  <c r="AB1231" i="7055"/>
  <c r="AC1232" i="7055" s="1"/>
  <c r="AA1235" i="7059"/>
  <c r="Y1236" i="7059"/>
  <c r="AU1234" i="7059"/>
  <c r="W36" i="7049" s="1"/>
  <c r="Z1579" i="7059"/>
  <c r="Y1237" i="7059" l="1"/>
  <c r="AT1237" i="7059" s="1"/>
  <c r="U1247" i="7059"/>
  <c r="AT1236" i="7059"/>
  <c r="Z1580" i="7059"/>
  <c r="AC1235" i="7059"/>
  <c r="AD1235" i="7059" s="1"/>
  <c r="AE1235" i="7059" s="1"/>
  <c r="AF1235" i="7059" s="1"/>
  <c r="AG1235" i="7059" s="1"/>
  <c r="AH1235" i="7059" s="1"/>
  <c r="AI1235" i="7059" s="1"/>
  <c r="AJ1235" i="7059" s="1"/>
  <c r="AL1235" i="7059" s="1"/>
  <c r="AM1235" i="7059" s="1"/>
  <c r="AN1235" i="7059" s="1"/>
  <c r="AO1235" i="7059" s="1"/>
  <c r="AP1235" i="7059" s="1"/>
  <c r="AQ1235" i="7059" s="1"/>
  <c r="AR1235" i="7059" s="1"/>
  <c r="AS1235" i="7059" s="1"/>
  <c r="V1247" i="7059" l="1"/>
  <c r="U1248" i="7059" s="1"/>
  <c r="Z1581" i="7059"/>
  <c r="V39" i="7049"/>
  <c r="U37" i="7049"/>
  <c r="AB1232" i="7055"/>
  <c r="AC1233" i="7055" s="1"/>
  <c r="AU1235" i="7059"/>
  <c r="W37" i="7049" s="1"/>
  <c r="V38" i="7049"/>
  <c r="AA1236" i="7059"/>
  <c r="AA1237" i="7059" s="1"/>
  <c r="AC1237" i="7059" l="1"/>
  <c r="AD1237" i="7059" s="1"/>
  <c r="AE1237" i="7059" s="1"/>
  <c r="AC1236" i="7059"/>
  <c r="AD1236" i="7059" s="1"/>
  <c r="AE1236" i="7059" s="1"/>
  <c r="AF1236" i="7059" s="1"/>
  <c r="AG1236" i="7059" s="1"/>
  <c r="AH1236" i="7059" s="1"/>
  <c r="AI1236" i="7059" s="1"/>
  <c r="AJ1236" i="7059" s="1"/>
  <c r="AL1236" i="7059" s="1"/>
  <c r="AM1236" i="7059" s="1"/>
  <c r="AN1236" i="7059" s="1"/>
  <c r="AO1236" i="7059" s="1"/>
  <c r="AP1236" i="7059" s="1"/>
  <c r="AQ1236" i="7059" s="1"/>
  <c r="AR1236" i="7059" s="1"/>
  <c r="AS1236" i="7059" s="1"/>
  <c r="Z1582" i="7059"/>
  <c r="V1248" i="7059"/>
  <c r="Y1238" i="7059"/>
  <c r="U1249" i="7059" l="1"/>
  <c r="V1249" i="7059" s="1"/>
  <c r="AB1233" i="7055"/>
  <c r="AC1234" i="7055" s="1"/>
  <c r="U38" i="7049"/>
  <c r="AU1236" i="7059"/>
  <c r="W38" i="7049" s="1"/>
  <c r="AT1238" i="7059"/>
  <c r="AF1237" i="7059"/>
  <c r="AG1237" i="7059" s="1"/>
  <c r="AH1237" i="7059" s="1"/>
  <c r="AI1237" i="7059" s="1"/>
  <c r="AJ1237" i="7059" s="1"/>
  <c r="AL1237" i="7059" s="1"/>
  <c r="AM1237" i="7059" s="1"/>
  <c r="AN1237" i="7059" s="1"/>
  <c r="AO1237" i="7059" s="1"/>
  <c r="AP1237" i="7059" s="1"/>
  <c r="AQ1237" i="7059" s="1"/>
  <c r="AR1237" i="7059" s="1"/>
  <c r="AS1237" i="7059" s="1"/>
  <c r="Y1239" i="7059"/>
  <c r="Z1583" i="7059"/>
  <c r="U1250" i="7059" l="1"/>
  <c r="V1250" i="7059" s="1"/>
  <c r="Y1240" i="7059"/>
  <c r="AT1240" i="7059" s="1"/>
  <c r="U39" i="7049"/>
  <c r="AB1234" i="7055"/>
  <c r="AC1235" i="7055" s="1"/>
  <c r="AU1237" i="7059"/>
  <c r="W39" i="7049" s="1"/>
  <c r="Z1584" i="7059"/>
  <c r="AT1239" i="7059"/>
  <c r="V40" i="7049"/>
  <c r="AA1238" i="7059"/>
  <c r="U1251" i="7059" l="1"/>
  <c r="V1251" i="7059" s="1"/>
  <c r="Y1242" i="7059" s="1"/>
  <c r="AT1242" i="7059" s="1"/>
  <c r="V44" i="7049" s="1"/>
  <c r="Y1241" i="7059"/>
  <c r="AT1241" i="7059" s="1"/>
  <c r="Z1585" i="7059"/>
  <c r="AA1239" i="7059"/>
  <c r="AA1240" i="7059" s="1"/>
  <c r="V41" i="7049"/>
  <c r="V42" i="7049"/>
  <c r="AC1238" i="7059"/>
  <c r="AD1238" i="7059" s="1"/>
  <c r="AE1238" i="7059" s="1"/>
  <c r="AF1238" i="7059" s="1"/>
  <c r="AG1238" i="7059" s="1"/>
  <c r="AH1238" i="7059" s="1"/>
  <c r="AI1238" i="7059" s="1"/>
  <c r="AJ1238" i="7059" s="1"/>
  <c r="AL1238" i="7059" s="1"/>
  <c r="AM1238" i="7059" s="1"/>
  <c r="AN1238" i="7059" s="1"/>
  <c r="AO1238" i="7059" s="1"/>
  <c r="AP1238" i="7059" s="1"/>
  <c r="AQ1238" i="7059" s="1"/>
  <c r="AR1238" i="7059" s="1"/>
  <c r="AS1238" i="7059" s="1"/>
  <c r="V1252" i="7059" l="1"/>
  <c r="Y1243" i="7059" s="1"/>
  <c r="AT1243" i="7059" s="1"/>
  <c r="V45" i="7049" s="1"/>
  <c r="Z1586" i="7059"/>
  <c r="AA1241" i="7059"/>
  <c r="AC1241" i="7059" s="1"/>
  <c r="AD1241" i="7059" s="1"/>
  <c r="AE1241" i="7059" s="1"/>
  <c r="V43" i="7049"/>
  <c r="U40" i="7049"/>
  <c r="AB1235" i="7055"/>
  <c r="AC1236" i="7055" s="1"/>
  <c r="AC1240" i="7059"/>
  <c r="AD1240" i="7059" s="1"/>
  <c r="AE1240" i="7059" s="1"/>
  <c r="AC1239" i="7059"/>
  <c r="AD1239" i="7059" s="1"/>
  <c r="AE1239" i="7059" s="1"/>
  <c r="AF1239" i="7059" s="1"/>
  <c r="AG1239" i="7059" s="1"/>
  <c r="AH1239" i="7059" s="1"/>
  <c r="AI1239" i="7059" s="1"/>
  <c r="AJ1239" i="7059" s="1"/>
  <c r="AL1239" i="7059" s="1"/>
  <c r="AM1239" i="7059" s="1"/>
  <c r="AN1239" i="7059" s="1"/>
  <c r="AO1239" i="7059" s="1"/>
  <c r="AP1239" i="7059" s="1"/>
  <c r="AQ1239" i="7059" s="1"/>
  <c r="AR1239" i="7059" s="1"/>
  <c r="AS1239" i="7059" s="1"/>
  <c r="AU1239" i="7059" s="1"/>
  <c r="W41" i="7049" s="1"/>
  <c r="AU1238" i="7059"/>
  <c r="W40" i="7049" s="1"/>
  <c r="V1253" i="7059" l="1"/>
  <c r="Y1244" i="7059" s="1"/>
  <c r="AT1244" i="7059" s="1"/>
  <c r="V46" i="7049" s="1"/>
  <c r="AF1241" i="7059"/>
  <c r="AG1241" i="7059" s="1"/>
  <c r="Z1587" i="7059"/>
  <c r="AF1240" i="7059"/>
  <c r="AG1240" i="7059" s="1"/>
  <c r="AH1240" i="7059" s="1"/>
  <c r="AI1240" i="7059" s="1"/>
  <c r="AJ1240" i="7059" s="1"/>
  <c r="AL1240" i="7059" s="1"/>
  <c r="AM1240" i="7059" s="1"/>
  <c r="AN1240" i="7059" s="1"/>
  <c r="AO1240" i="7059" s="1"/>
  <c r="AP1240" i="7059" s="1"/>
  <c r="AQ1240" i="7059" s="1"/>
  <c r="AR1240" i="7059" s="1"/>
  <c r="AS1240" i="7059" s="1"/>
  <c r="AA1242" i="7059"/>
  <c r="U41" i="7049"/>
  <c r="AB1236" i="7055"/>
  <c r="AC1237" i="7055" s="1"/>
  <c r="V1254" i="7059" l="1"/>
  <c r="Y1245" i="7059"/>
  <c r="AT1245" i="7059" s="1"/>
  <c r="V47" i="7049" s="1"/>
  <c r="V1255" i="7059"/>
  <c r="AC1242" i="7059"/>
  <c r="AD1242" i="7059" s="1"/>
  <c r="AE1242" i="7059" s="1"/>
  <c r="AF1242" i="7059" s="1"/>
  <c r="AG1242" i="7059" s="1"/>
  <c r="AH1242" i="7059" s="1"/>
  <c r="AI1242" i="7059" s="1"/>
  <c r="AA1243" i="7059"/>
  <c r="AB1237" i="7055"/>
  <c r="AC1238" i="7055" s="1"/>
  <c r="U42" i="7049"/>
  <c r="AU1240" i="7059"/>
  <c r="W42" i="7049" s="1"/>
  <c r="Z1588" i="7059"/>
  <c r="AH1241" i="7059"/>
  <c r="AI1241" i="7059" s="1"/>
  <c r="AJ1241" i="7059" s="1"/>
  <c r="AL1241" i="7059" s="1"/>
  <c r="AM1241" i="7059" s="1"/>
  <c r="AN1241" i="7059" s="1"/>
  <c r="AO1241" i="7059" s="1"/>
  <c r="AP1241" i="7059" s="1"/>
  <c r="AQ1241" i="7059" s="1"/>
  <c r="AR1241" i="7059" s="1"/>
  <c r="AS1241" i="7059" s="1"/>
  <c r="Y1246" i="7059" l="1"/>
  <c r="AT1246" i="7059" s="1"/>
  <c r="V48" i="7049" s="1"/>
  <c r="AC1243" i="7059"/>
  <c r="AD1243" i="7059" s="1"/>
  <c r="AE1243" i="7059" s="1"/>
  <c r="AF1243" i="7059" s="1"/>
  <c r="AG1243" i="7059" s="1"/>
  <c r="AH1243" i="7059" s="1"/>
  <c r="AI1243" i="7059" s="1"/>
  <c r="AJ1243" i="7059" s="1"/>
  <c r="AL1243" i="7059" s="1"/>
  <c r="AA1244" i="7059"/>
  <c r="AB1238" i="7055"/>
  <c r="AC1239" i="7055" s="1"/>
  <c r="U43" i="7049"/>
  <c r="AU1241" i="7059"/>
  <c r="W43" i="7049" s="1"/>
  <c r="AJ1242" i="7059"/>
  <c r="AL1242" i="7059" s="1"/>
  <c r="AM1242" i="7059" s="1"/>
  <c r="AN1242" i="7059" s="1"/>
  <c r="AO1242" i="7059" s="1"/>
  <c r="AP1242" i="7059" s="1"/>
  <c r="AQ1242" i="7059" s="1"/>
  <c r="AR1242" i="7059" s="1"/>
  <c r="AS1242" i="7059" s="1"/>
  <c r="V1256" i="7059"/>
  <c r="Z1589" i="7059"/>
  <c r="Y1247" i="7059" l="1"/>
  <c r="AT1247" i="7059" s="1"/>
  <c r="V49" i="7049" s="1"/>
  <c r="AM1243" i="7059"/>
  <c r="AN1243" i="7059" s="1"/>
  <c r="AO1243" i="7059" s="1"/>
  <c r="AP1243" i="7059" s="1"/>
  <c r="AQ1243" i="7059" s="1"/>
  <c r="AR1243" i="7059" s="1"/>
  <c r="AS1243" i="7059" s="1"/>
  <c r="AU1243" i="7059" s="1"/>
  <c r="W45" i="7049" s="1"/>
  <c r="V1257" i="7059"/>
  <c r="Z1590" i="7059"/>
  <c r="AB1239" i="7055"/>
  <c r="AC1240" i="7055" s="1"/>
  <c r="U44" i="7049"/>
  <c r="AU1242" i="7059"/>
  <c r="W44" i="7049" s="1"/>
  <c r="AC1244" i="7059"/>
  <c r="AD1244" i="7059" s="1"/>
  <c r="AE1244" i="7059" s="1"/>
  <c r="AF1244" i="7059" s="1"/>
  <c r="AG1244" i="7059" s="1"/>
  <c r="AH1244" i="7059" s="1"/>
  <c r="AI1244" i="7059" s="1"/>
  <c r="AJ1244" i="7059" s="1"/>
  <c r="AL1244" i="7059" s="1"/>
  <c r="AM1244" i="7059" s="1"/>
  <c r="AN1244" i="7059" s="1"/>
  <c r="AA1245" i="7059"/>
  <c r="AO1244" i="7059" l="1"/>
  <c r="AP1244" i="7059" s="1"/>
  <c r="AQ1244" i="7059" s="1"/>
  <c r="AR1244" i="7059" s="1"/>
  <c r="AS1244" i="7059" s="1"/>
  <c r="AB1241" i="7055" s="1"/>
  <c r="Y1248" i="7059"/>
  <c r="AT1248" i="7059" s="1"/>
  <c r="V50" i="7049" s="1"/>
  <c r="AB1240" i="7055"/>
  <c r="AC1241" i="7055" s="1"/>
  <c r="U45" i="7049"/>
  <c r="AA1246" i="7059"/>
  <c r="AC1245" i="7059"/>
  <c r="AD1245" i="7059" s="1"/>
  <c r="AE1245" i="7059" s="1"/>
  <c r="AF1245" i="7059" s="1"/>
  <c r="AG1245" i="7059" s="1"/>
  <c r="AH1245" i="7059" s="1"/>
  <c r="AI1245" i="7059" s="1"/>
  <c r="AJ1245" i="7059" s="1"/>
  <c r="AL1245" i="7059" s="1"/>
  <c r="AM1245" i="7059" s="1"/>
  <c r="AN1245" i="7059" s="1"/>
  <c r="AO1245" i="7059" s="1"/>
  <c r="AP1245" i="7059" s="1"/>
  <c r="AQ1245" i="7059" s="1"/>
  <c r="AR1245" i="7059" s="1"/>
  <c r="AS1245" i="7059" s="1"/>
  <c r="AU1245" i="7059" s="1"/>
  <c r="W47" i="7049" s="1"/>
  <c r="Z1591" i="7059"/>
  <c r="AU1244" i="7059"/>
  <c r="W46" i="7049" s="1"/>
  <c r="V1258" i="7059"/>
  <c r="U46" i="7049" l="1"/>
  <c r="Y1249" i="7059"/>
  <c r="AT1249" i="7059" s="1"/>
  <c r="V51" i="7049" s="1"/>
  <c r="AC1242" i="7055"/>
  <c r="AC1246" i="7059"/>
  <c r="AD1246" i="7059" s="1"/>
  <c r="AE1246" i="7059" s="1"/>
  <c r="AF1246" i="7059" s="1"/>
  <c r="AG1246" i="7059" s="1"/>
  <c r="AH1246" i="7059" s="1"/>
  <c r="AI1246" i="7059" s="1"/>
  <c r="AJ1246" i="7059" s="1"/>
  <c r="AL1246" i="7059" s="1"/>
  <c r="AM1246" i="7059" s="1"/>
  <c r="AN1246" i="7059" s="1"/>
  <c r="AO1246" i="7059" s="1"/>
  <c r="AP1246" i="7059" s="1"/>
  <c r="AQ1246" i="7059" s="1"/>
  <c r="AR1246" i="7059" s="1"/>
  <c r="AS1246" i="7059" s="1"/>
  <c r="AA1247" i="7059"/>
  <c r="V1259" i="7059"/>
  <c r="Y1250" i="7059" s="1"/>
  <c r="AT1250" i="7059" s="1"/>
  <c r="V52" i="7049" s="1"/>
  <c r="Z1592" i="7059"/>
  <c r="AB1242" i="7055"/>
  <c r="U47" i="7049"/>
  <c r="AC1243" i="7055" l="1"/>
  <c r="Z1593" i="7059"/>
  <c r="AC1247" i="7059"/>
  <c r="AD1247" i="7059" s="1"/>
  <c r="AE1247" i="7059" s="1"/>
  <c r="AF1247" i="7059" s="1"/>
  <c r="AG1247" i="7059" s="1"/>
  <c r="AH1247" i="7059" s="1"/>
  <c r="AI1247" i="7059" s="1"/>
  <c r="AJ1247" i="7059" s="1"/>
  <c r="AL1247" i="7059" s="1"/>
  <c r="AM1247" i="7059" s="1"/>
  <c r="AN1247" i="7059" s="1"/>
  <c r="AO1247" i="7059" s="1"/>
  <c r="AP1247" i="7059" s="1"/>
  <c r="AQ1247" i="7059" s="1"/>
  <c r="AR1247" i="7059" s="1"/>
  <c r="AS1247" i="7059" s="1"/>
  <c r="AU1247" i="7059" s="1"/>
  <c r="W49" i="7049" s="1"/>
  <c r="AA1248" i="7059"/>
  <c r="AB1243" i="7055"/>
  <c r="AC1244" i="7055" s="1"/>
  <c r="U48" i="7049"/>
  <c r="V1260" i="7059"/>
  <c r="Y1251" i="7059" s="1"/>
  <c r="AT1251" i="7059" s="1"/>
  <c r="V53" i="7049" s="1"/>
  <c r="AU1246" i="7059"/>
  <c r="W48" i="7049" s="1"/>
  <c r="V1261" i="7059" l="1"/>
  <c r="AC1248" i="7059"/>
  <c r="AD1248" i="7059" s="1"/>
  <c r="AE1248" i="7059" s="1"/>
  <c r="AF1248" i="7059" s="1"/>
  <c r="AG1248" i="7059" s="1"/>
  <c r="AH1248" i="7059" s="1"/>
  <c r="AI1248" i="7059" s="1"/>
  <c r="AJ1248" i="7059" s="1"/>
  <c r="AL1248" i="7059" s="1"/>
  <c r="AM1248" i="7059" s="1"/>
  <c r="AN1248" i="7059" s="1"/>
  <c r="AO1248" i="7059" s="1"/>
  <c r="AP1248" i="7059" s="1"/>
  <c r="AQ1248" i="7059" s="1"/>
  <c r="AR1248" i="7059" s="1"/>
  <c r="AS1248" i="7059" s="1"/>
  <c r="AU1248" i="7059" s="1"/>
  <c r="W50" i="7049" s="1"/>
  <c r="AA1249" i="7059"/>
  <c r="U49" i="7049"/>
  <c r="AB1244" i="7055"/>
  <c r="AC1245" i="7055" s="1"/>
  <c r="Z1594" i="7059"/>
  <c r="Y1252" i="7059" l="1"/>
  <c r="AT1252" i="7059" s="1"/>
  <c r="V54" i="7049" s="1"/>
  <c r="Z1595" i="7059"/>
  <c r="V1262" i="7059"/>
  <c r="AC1249" i="7059"/>
  <c r="AD1249" i="7059" s="1"/>
  <c r="AE1249" i="7059" s="1"/>
  <c r="AF1249" i="7059" s="1"/>
  <c r="AG1249" i="7059" s="1"/>
  <c r="AH1249" i="7059" s="1"/>
  <c r="AI1249" i="7059" s="1"/>
  <c r="AJ1249" i="7059" s="1"/>
  <c r="AL1249" i="7059" s="1"/>
  <c r="AM1249" i="7059" s="1"/>
  <c r="AN1249" i="7059" s="1"/>
  <c r="AO1249" i="7059" s="1"/>
  <c r="AP1249" i="7059" s="1"/>
  <c r="AQ1249" i="7059" s="1"/>
  <c r="AR1249" i="7059" s="1"/>
  <c r="AS1249" i="7059" s="1"/>
  <c r="AA1250" i="7059"/>
  <c r="U50" i="7049"/>
  <c r="AB1245" i="7055"/>
  <c r="AC1246" i="7055" s="1"/>
  <c r="Y1253" i="7059" l="1"/>
  <c r="AT1253" i="7059" s="1"/>
  <c r="V55" i="7049" s="1"/>
  <c r="V1263" i="7059"/>
  <c r="Y1254" i="7059" s="1"/>
  <c r="AT1254" i="7059" s="1"/>
  <c r="V56" i="7049" s="1"/>
  <c r="AC1250" i="7059"/>
  <c r="AD1250" i="7059" s="1"/>
  <c r="AE1250" i="7059" s="1"/>
  <c r="AF1250" i="7059" s="1"/>
  <c r="AG1250" i="7059" s="1"/>
  <c r="AH1250" i="7059" s="1"/>
  <c r="AI1250" i="7059" s="1"/>
  <c r="AJ1250" i="7059" s="1"/>
  <c r="AL1250" i="7059" s="1"/>
  <c r="AM1250" i="7059" s="1"/>
  <c r="AN1250" i="7059" s="1"/>
  <c r="AO1250" i="7059" s="1"/>
  <c r="AP1250" i="7059" s="1"/>
  <c r="AQ1250" i="7059" s="1"/>
  <c r="AR1250" i="7059" s="1"/>
  <c r="AS1250" i="7059" s="1"/>
  <c r="AA1251" i="7059"/>
  <c r="AB1246" i="7055"/>
  <c r="AC1247" i="7055" s="1"/>
  <c r="U51" i="7049"/>
  <c r="AU1249" i="7059"/>
  <c r="W51" i="7049" s="1"/>
  <c r="Z1596" i="7059"/>
  <c r="AB1247" i="7055" l="1"/>
  <c r="AC1248" i="7055" s="1"/>
  <c r="U52" i="7049"/>
  <c r="AU1250" i="7059"/>
  <c r="W52" i="7049" s="1"/>
  <c r="Z1597" i="7059"/>
  <c r="V1264" i="7059"/>
  <c r="AC1251" i="7059"/>
  <c r="AD1251" i="7059" s="1"/>
  <c r="AE1251" i="7059" s="1"/>
  <c r="AF1251" i="7059" s="1"/>
  <c r="AG1251" i="7059" s="1"/>
  <c r="AH1251" i="7059" s="1"/>
  <c r="AI1251" i="7059" s="1"/>
  <c r="AJ1251" i="7059" s="1"/>
  <c r="AL1251" i="7059" s="1"/>
  <c r="AM1251" i="7059" s="1"/>
  <c r="AN1251" i="7059" s="1"/>
  <c r="AO1251" i="7059" s="1"/>
  <c r="AP1251" i="7059" s="1"/>
  <c r="AQ1251" i="7059" s="1"/>
  <c r="AR1251" i="7059" s="1"/>
  <c r="AS1251" i="7059" s="1"/>
  <c r="AA1252" i="7059"/>
  <c r="Y1255" i="7059" l="1"/>
  <c r="AT1255" i="7059" s="1"/>
  <c r="V57" i="7049" s="1"/>
  <c r="AB1248" i="7055"/>
  <c r="AC1249" i="7055" s="1"/>
  <c r="U53" i="7049"/>
  <c r="AU1251" i="7059"/>
  <c r="W53" i="7049" s="1"/>
  <c r="Z1598" i="7059"/>
  <c r="V1265" i="7059"/>
  <c r="AA1253" i="7059"/>
  <c r="AC1252" i="7059" s="1"/>
  <c r="AD1252" i="7059" s="1"/>
  <c r="Y1256" i="7059" l="1"/>
  <c r="AT1256" i="7059" s="1"/>
  <c r="V58" i="7049" s="1"/>
  <c r="Z1599" i="7059"/>
  <c r="U1266" i="7059"/>
  <c r="AA1254" i="7059"/>
  <c r="AC1253" i="7059" s="1"/>
  <c r="AD1253" i="7059" s="1"/>
  <c r="Z1600" i="7059" l="1"/>
  <c r="V1266" i="7059"/>
  <c r="U1267" i="7059" s="1"/>
  <c r="AA1255" i="7059"/>
  <c r="Y1257" i="7059" l="1"/>
  <c r="AT1257" i="7059" s="1"/>
  <c r="V59" i="7049" s="1"/>
  <c r="V1267" i="7059"/>
  <c r="AA1256" i="7059"/>
  <c r="AC1255" i="7059" s="1"/>
  <c r="AD1255" i="7059" s="1"/>
  <c r="AC1254" i="7059"/>
  <c r="AD1254" i="7059" s="1"/>
  <c r="Z1601" i="7059"/>
  <c r="Y1258" i="7059" l="1"/>
  <c r="AT1258" i="7059" s="1"/>
  <c r="V60" i="7049" s="1"/>
  <c r="U1268" i="7059"/>
  <c r="V1268" i="7059" s="1"/>
  <c r="AE1252" i="7059"/>
  <c r="AF1252" i="7059" s="1"/>
  <c r="AE1253" i="7059"/>
  <c r="Z1602" i="7059"/>
  <c r="AA1257" i="7059"/>
  <c r="Y1259" i="7059" l="1"/>
  <c r="AT1259" i="7059" s="1"/>
  <c r="V61" i="7049" s="1"/>
  <c r="AF1253" i="7059"/>
  <c r="U1269" i="7059"/>
  <c r="V1269" i="7059" s="1"/>
  <c r="Z1603" i="7059"/>
  <c r="AA1258" i="7059"/>
  <c r="AC1256" i="7059"/>
  <c r="AD1256" i="7059" s="1"/>
  <c r="Y1260" i="7059" l="1"/>
  <c r="AT1260" i="7059" s="1"/>
  <c r="V62" i="7049" s="1"/>
  <c r="U1270" i="7059"/>
  <c r="V1270" i="7059" s="1"/>
  <c r="AE1254" i="7059"/>
  <c r="AF1254" i="7059" s="1"/>
  <c r="Z1604" i="7059"/>
  <c r="AA1259" i="7059"/>
  <c r="AC1258" i="7059" s="1"/>
  <c r="AD1258" i="7059" s="1"/>
  <c r="AC1257" i="7059"/>
  <c r="AD1257" i="7059" s="1"/>
  <c r="Y1261" i="7059" l="1"/>
  <c r="AT1261" i="7059" s="1"/>
  <c r="V63" i="7049" s="1"/>
  <c r="U1271" i="7059"/>
  <c r="V1271" i="7059" s="1"/>
  <c r="AE1255" i="7059"/>
  <c r="AF1255" i="7059" s="1"/>
  <c r="AA1260" i="7059"/>
  <c r="AC1259" i="7059" s="1"/>
  <c r="AD1259" i="7059" s="1"/>
  <c r="Z1605" i="7059"/>
  <c r="AE1256" i="7059"/>
  <c r="Y1262" i="7059" l="1"/>
  <c r="AT1262" i="7059" s="1"/>
  <c r="V64" i="7049" s="1"/>
  <c r="AF1256" i="7059"/>
  <c r="AG1253" i="7059" s="1"/>
  <c r="AA1261" i="7059"/>
  <c r="AC1260" i="7059" s="1"/>
  <c r="AD1260" i="7059" s="1"/>
  <c r="AG1252" i="7059"/>
  <c r="AH1252" i="7059" s="1"/>
  <c r="U1272" i="7059"/>
  <c r="Z1606" i="7059"/>
  <c r="AE1257" i="7059"/>
  <c r="AF1257" i="7059" s="1"/>
  <c r="Z1607" i="7059" l="1"/>
  <c r="AA1262" i="7059"/>
  <c r="AC1261" i="7059" s="1"/>
  <c r="AD1261" i="7059" s="1"/>
  <c r="V1272" i="7059"/>
  <c r="AE1258" i="7059"/>
  <c r="AF1258" i="7059" s="1"/>
  <c r="AG1254" i="7059"/>
  <c r="AH1254" i="7059" s="1"/>
  <c r="AH1253" i="7059"/>
  <c r="Y1263" i="7059" l="1"/>
  <c r="AT1263" i="7059" s="1"/>
  <c r="V65" i="7049" s="1"/>
  <c r="U1273" i="7059"/>
  <c r="V1273" i="7059" s="1"/>
  <c r="AE1259" i="7059"/>
  <c r="AF1259" i="7059" s="1"/>
  <c r="AG1255" i="7059"/>
  <c r="AH1255" i="7059" s="1"/>
  <c r="Z1608" i="7059"/>
  <c r="AA1263" i="7059" l="1"/>
  <c r="AC1262" i="7059" s="1"/>
  <c r="AD1262" i="7059" s="1"/>
  <c r="AE1260" i="7059" s="1"/>
  <c r="AF1260" i="7059" s="1"/>
  <c r="Y1264" i="7059"/>
  <c r="AT1264" i="7059" s="1"/>
  <c r="V66" i="7049" s="1"/>
  <c r="AG1256" i="7059"/>
  <c r="AH1256" i="7059" s="1"/>
  <c r="Z1609" i="7059"/>
  <c r="U1274" i="7059"/>
  <c r="AA1264" i="7059" l="1"/>
  <c r="AC1263" i="7059" s="1"/>
  <c r="AD1263" i="7059" s="1"/>
  <c r="AE1261" i="7059" s="1"/>
  <c r="AF1261" i="7059" s="1"/>
  <c r="AI1252" i="7059"/>
  <c r="AJ1252" i="7059" s="1"/>
  <c r="AG1257" i="7059"/>
  <c r="AH1257" i="7059" s="1"/>
  <c r="V1274" i="7059"/>
  <c r="U1275" i="7059" s="1"/>
  <c r="Z1610" i="7059"/>
  <c r="Y1265" i="7059" l="1"/>
  <c r="AT1265" i="7059" s="1"/>
  <c r="V1275" i="7059"/>
  <c r="AI1253" i="7059"/>
  <c r="AJ1253" i="7059" s="1"/>
  <c r="AG1258" i="7059"/>
  <c r="AH1258" i="7059" s="1"/>
  <c r="Z1611" i="7059"/>
  <c r="V67" i="7049" l="1"/>
  <c r="AA1265" i="7059"/>
  <c r="AC1264" i="7059" s="1"/>
  <c r="AD1264" i="7059" s="1"/>
  <c r="AE1262" i="7059" s="1"/>
  <c r="AF1262" i="7059" s="1"/>
  <c r="Y1266" i="7059"/>
  <c r="AT1266" i="7059" s="1"/>
  <c r="U1276" i="7059"/>
  <c r="V1276" i="7059" s="1"/>
  <c r="AI1254" i="7059"/>
  <c r="AJ1254" i="7059" s="1"/>
  <c r="Z1612" i="7059"/>
  <c r="V68" i="7049" l="1"/>
  <c r="AA1266" i="7059"/>
  <c r="AC1265" i="7059" s="1"/>
  <c r="AD1265" i="7059" s="1"/>
  <c r="AE1263" i="7059" s="1"/>
  <c r="AF1263" i="7059" s="1"/>
  <c r="Y1267" i="7059"/>
  <c r="AT1267" i="7059" s="1"/>
  <c r="U1277" i="7059"/>
  <c r="Z1613" i="7059"/>
  <c r="AG1259" i="7059"/>
  <c r="AH1259" i="7059" s="1"/>
  <c r="V69" i="7049" l="1"/>
  <c r="AA1267" i="7059"/>
  <c r="Z1614" i="7059"/>
  <c r="AI1255" i="7059"/>
  <c r="AJ1255" i="7059" s="1"/>
  <c r="V1277" i="7059"/>
  <c r="AG1260" i="7059"/>
  <c r="AH1260" i="7059" s="1"/>
  <c r="Y1268" i="7059" l="1"/>
  <c r="AT1268" i="7059" s="1"/>
  <c r="V70" i="7049" s="1"/>
  <c r="AC1266" i="7059"/>
  <c r="AD1266" i="7059" s="1"/>
  <c r="AE1264" i="7059" s="1"/>
  <c r="AF1264" i="7059" s="1"/>
  <c r="AG1261" i="7059" s="1"/>
  <c r="AH1261" i="7059" s="1"/>
  <c r="U1278" i="7059"/>
  <c r="V1278" i="7059" s="1"/>
  <c r="AI1256" i="7059"/>
  <c r="AJ1256" i="7059" s="1"/>
  <c r="Z1615" i="7059"/>
  <c r="AA1268" i="7059" l="1"/>
  <c r="AC1267" i="7059" s="1"/>
  <c r="AD1267" i="7059" s="1"/>
  <c r="AE1265" i="7059" s="1"/>
  <c r="AF1265" i="7059" s="1"/>
  <c r="AG1262" i="7059" s="1"/>
  <c r="AH1262" i="7059" s="1"/>
  <c r="Y1269" i="7059"/>
  <c r="AT1269" i="7059" s="1"/>
  <c r="V71" i="7049" s="1"/>
  <c r="U1279" i="7059"/>
  <c r="V1279" i="7059" s="1"/>
  <c r="AI1257" i="7059"/>
  <c r="AJ1257" i="7059" s="1"/>
  <c r="Z1616" i="7059"/>
  <c r="AL1252" i="7059"/>
  <c r="AM1252" i="7059" s="1"/>
  <c r="AA1269" i="7059" l="1"/>
  <c r="AC1268" i="7059" s="1"/>
  <c r="AD1268" i="7059" s="1"/>
  <c r="AE1266" i="7059" s="1"/>
  <c r="AF1266" i="7059" s="1"/>
  <c r="AG1263" i="7059" s="1"/>
  <c r="AH1263" i="7059" s="1"/>
  <c r="Y1270" i="7059"/>
  <c r="AT1270" i="7059" s="1"/>
  <c r="V72" i="7049" s="1"/>
  <c r="U1280" i="7059"/>
  <c r="V1280" i="7059" s="1"/>
  <c r="Z1617" i="7059"/>
  <c r="AI1258" i="7059"/>
  <c r="AJ1258" i="7059" s="1"/>
  <c r="AL1253" i="7059"/>
  <c r="AM1253" i="7059" s="1"/>
  <c r="Y1271" i="7059" l="1"/>
  <c r="AT1271" i="7059" s="1"/>
  <c r="V73" i="7049" s="1"/>
  <c r="AA1270" i="7059"/>
  <c r="AC1269" i="7059" s="1"/>
  <c r="AD1269" i="7059" s="1"/>
  <c r="AE1267" i="7059" s="1"/>
  <c r="AF1267" i="7059" s="1"/>
  <c r="AG1264" i="7059" s="1"/>
  <c r="AH1264" i="7059" s="1"/>
  <c r="U1281" i="7059"/>
  <c r="V1281" i="7059" s="1"/>
  <c r="Z1618" i="7059"/>
  <c r="AI1259" i="7059"/>
  <c r="AJ1259" i="7059" s="1"/>
  <c r="AL1254" i="7059"/>
  <c r="AM1254" i="7059" s="1"/>
  <c r="Y1272" i="7059" l="1"/>
  <c r="AT1272" i="7059" s="1"/>
  <c r="V74" i="7049" s="1"/>
  <c r="AA1271" i="7059"/>
  <c r="AC1270" i="7059" s="1"/>
  <c r="AD1270" i="7059" s="1"/>
  <c r="AE1268" i="7059" s="1"/>
  <c r="AF1268" i="7059" s="1"/>
  <c r="AG1265" i="7059" s="1"/>
  <c r="AH1265" i="7059" s="1"/>
  <c r="Z1619" i="7059"/>
  <c r="AL1255" i="7059"/>
  <c r="AM1255" i="7059" s="1"/>
  <c r="AI1260" i="7059"/>
  <c r="AJ1260" i="7059" s="1"/>
  <c r="U1282" i="7059"/>
  <c r="AA1272" i="7059" l="1"/>
  <c r="AC1271" i="7059" s="1"/>
  <c r="AD1271" i="7059" s="1"/>
  <c r="AE1269" i="7059" s="1"/>
  <c r="AF1269" i="7059" s="1"/>
  <c r="AG1266" i="7059" s="1"/>
  <c r="AH1266" i="7059" s="1"/>
  <c r="AL1256" i="7059"/>
  <c r="AM1256" i="7059" s="1"/>
  <c r="Z1620" i="7059"/>
  <c r="V1282" i="7059"/>
  <c r="AI1261" i="7059"/>
  <c r="AJ1261" i="7059" s="1"/>
  <c r="AN1252" i="7059"/>
  <c r="AO1252" i="7059" s="1"/>
  <c r="Y1273" i="7059" l="1"/>
  <c r="AT1273" i="7059" s="1"/>
  <c r="U1283" i="7059"/>
  <c r="V1283" i="7059" s="1"/>
  <c r="AL1257" i="7059"/>
  <c r="AM1257" i="7059" s="1"/>
  <c r="Z1621" i="7059"/>
  <c r="AI1262" i="7059"/>
  <c r="AJ1262" i="7059" s="1"/>
  <c r="AN1253" i="7059"/>
  <c r="AO1253" i="7059" s="1"/>
  <c r="Y1274" i="7059" l="1"/>
  <c r="AT1274" i="7059" s="1"/>
  <c r="V75" i="7049"/>
  <c r="AA1273" i="7059"/>
  <c r="AC1272" i="7059" s="1"/>
  <c r="AD1272" i="7059" s="1"/>
  <c r="AE1270" i="7059" s="1"/>
  <c r="AF1270" i="7059" s="1"/>
  <c r="AG1267" i="7059" s="1"/>
  <c r="AH1267" i="7059" s="1"/>
  <c r="AI1263" i="7059" s="1"/>
  <c r="AJ1263" i="7059" s="1"/>
  <c r="U1284" i="7059"/>
  <c r="V1284" i="7059" s="1"/>
  <c r="AL1258" i="7059"/>
  <c r="AM1258" i="7059" s="1"/>
  <c r="Z1622" i="7059"/>
  <c r="AN1254" i="7059"/>
  <c r="AO1254" i="7059" s="1"/>
  <c r="Y1275" i="7059" l="1"/>
  <c r="AT1275" i="7059" s="1"/>
  <c r="V76" i="7049"/>
  <c r="AA1274" i="7059"/>
  <c r="U1285" i="7059"/>
  <c r="V1285" i="7059" s="1"/>
  <c r="AL1259" i="7059"/>
  <c r="AM1259" i="7059" s="1"/>
  <c r="AN1255" i="7059"/>
  <c r="AO1255" i="7059" s="1"/>
  <c r="Z1623" i="7059"/>
  <c r="AP1252" i="7059"/>
  <c r="AQ1252" i="7059" s="1"/>
  <c r="V77" i="7049" l="1"/>
  <c r="AA1275" i="7059"/>
  <c r="AC1274" i="7059" s="1"/>
  <c r="AD1274" i="7059" s="1"/>
  <c r="Y1276" i="7059"/>
  <c r="AT1276" i="7059" s="1"/>
  <c r="AC1273" i="7059"/>
  <c r="AD1273" i="7059" s="1"/>
  <c r="AE1271" i="7059" s="1"/>
  <c r="AF1271" i="7059" s="1"/>
  <c r="AG1268" i="7059" s="1"/>
  <c r="AH1268" i="7059" s="1"/>
  <c r="AI1264" i="7059" s="1"/>
  <c r="AJ1264" i="7059" s="1"/>
  <c r="AL1260" i="7059" s="1"/>
  <c r="AM1260" i="7059" s="1"/>
  <c r="U1286" i="7059"/>
  <c r="V1286" i="7059" s="1"/>
  <c r="Z1624" i="7059"/>
  <c r="AP1253" i="7059"/>
  <c r="AQ1253" i="7059" s="1"/>
  <c r="AR1252" i="7059" s="1"/>
  <c r="AS1252" i="7059" s="1"/>
  <c r="AN1256" i="7059"/>
  <c r="AO1256" i="7059" s="1"/>
  <c r="AE1272" i="7059" l="1"/>
  <c r="AF1272" i="7059" s="1"/>
  <c r="AG1269" i="7059" s="1"/>
  <c r="AH1269" i="7059" s="1"/>
  <c r="AI1265" i="7059" s="1"/>
  <c r="AJ1265" i="7059" s="1"/>
  <c r="AL1261" i="7059" s="1"/>
  <c r="AM1261" i="7059" s="1"/>
  <c r="V78" i="7049"/>
  <c r="AA1276" i="7059"/>
  <c r="AC1275" i="7059" s="1"/>
  <c r="AD1275" i="7059" s="1"/>
  <c r="AE1273" i="7059" s="1"/>
  <c r="Y1277" i="7059"/>
  <c r="AT1277" i="7059" s="1"/>
  <c r="U1287" i="7059"/>
  <c r="V1287" i="7059" s="1"/>
  <c r="AP1254" i="7059"/>
  <c r="AQ1254" i="7059" s="1"/>
  <c r="AR1253" i="7059" s="1"/>
  <c r="AS1253" i="7059" s="1"/>
  <c r="Z1625" i="7059"/>
  <c r="U54" i="7049"/>
  <c r="AB1249" i="7055"/>
  <c r="AC1250" i="7055" s="1"/>
  <c r="AU1252" i="7059"/>
  <c r="W54" i="7049" s="1"/>
  <c r="AN1257" i="7059"/>
  <c r="AO1257" i="7059" s="1"/>
  <c r="AF1273" i="7059" l="1"/>
  <c r="AG1270" i="7059" s="1"/>
  <c r="AH1270" i="7059" s="1"/>
  <c r="AI1266" i="7059" s="1"/>
  <c r="AJ1266" i="7059" s="1"/>
  <c r="AL1262" i="7059" s="1"/>
  <c r="AM1262" i="7059" s="1"/>
  <c r="Y1278" i="7059"/>
  <c r="AT1278" i="7059" s="1"/>
  <c r="V79" i="7049"/>
  <c r="AA1277" i="7059"/>
  <c r="AC1276" i="7059" s="1"/>
  <c r="AD1276" i="7059" s="1"/>
  <c r="AE1274" i="7059" s="1"/>
  <c r="AF1274" i="7059" s="1"/>
  <c r="AG1271" i="7059" s="1"/>
  <c r="AH1271" i="7059" s="1"/>
  <c r="AI1267" i="7059" s="1"/>
  <c r="U1288" i="7059"/>
  <c r="V1288" i="7059" s="1"/>
  <c r="U55" i="7049"/>
  <c r="AB1250" i="7055"/>
  <c r="AC1251" i="7055" s="1"/>
  <c r="AU1253" i="7059"/>
  <c r="W55" i="7049" s="1"/>
  <c r="Z1626" i="7059"/>
  <c r="AP1255" i="7059"/>
  <c r="AQ1255" i="7059" s="1"/>
  <c r="AR1254" i="7059" s="1"/>
  <c r="AS1254" i="7059" s="1"/>
  <c r="AN1258" i="7059"/>
  <c r="AO1258" i="7059" s="1"/>
  <c r="AJ1267" i="7059" l="1"/>
  <c r="Y1279" i="7059"/>
  <c r="AT1279" i="7059" s="1"/>
  <c r="V80" i="7049"/>
  <c r="AA1278" i="7059"/>
  <c r="AC1277" i="7059" s="1"/>
  <c r="AD1277" i="7059" s="1"/>
  <c r="AE1275" i="7059" s="1"/>
  <c r="AF1275" i="7059" s="1"/>
  <c r="AG1272" i="7059" s="1"/>
  <c r="AH1272" i="7059" s="1"/>
  <c r="AI1268" i="7059" s="1"/>
  <c r="AJ1268" i="7059" s="1"/>
  <c r="U1289" i="7059"/>
  <c r="V1289" i="7059" s="1"/>
  <c r="U56" i="7049"/>
  <c r="AB1251" i="7055"/>
  <c r="AC1252" i="7055" s="1"/>
  <c r="AU1254" i="7059"/>
  <c r="W56" i="7049" s="1"/>
  <c r="AL1263" i="7059"/>
  <c r="AM1263" i="7059" s="1"/>
  <c r="AN1259" i="7059"/>
  <c r="AO1259" i="7059" s="1"/>
  <c r="AP1256" i="7059"/>
  <c r="AQ1256" i="7059" s="1"/>
  <c r="Z1627" i="7059"/>
  <c r="V81" i="7049" l="1"/>
  <c r="AA1279" i="7059"/>
  <c r="AC1278" i="7059" s="1"/>
  <c r="AD1278" i="7059" s="1"/>
  <c r="AE1276" i="7059" s="1"/>
  <c r="AF1276" i="7059" s="1"/>
  <c r="AG1273" i="7059" s="1"/>
  <c r="AH1273" i="7059" s="1"/>
  <c r="AI1269" i="7059" s="1"/>
  <c r="AJ1269" i="7059" s="1"/>
  <c r="AL1265" i="7059" s="1"/>
  <c r="Y1280" i="7059"/>
  <c r="AT1280" i="7059" s="1"/>
  <c r="U1290" i="7059"/>
  <c r="V1290" i="7059" s="1"/>
  <c r="Z1628" i="7059"/>
  <c r="AN1260" i="7059"/>
  <c r="AO1260" i="7059" s="1"/>
  <c r="AP1257" i="7059"/>
  <c r="AQ1257" i="7059" s="1"/>
  <c r="AR1255" i="7059"/>
  <c r="AS1255" i="7059" s="1"/>
  <c r="AL1264" i="7059"/>
  <c r="AM1264" i="7059" s="1"/>
  <c r="Y1281" i="7059" l="1"/>
  <c r="AT1281" i="7059" s="1"/>
  <c r="V82" i="7049"/>
  <c r="AA1280" i="7059"/>
  <c r="AC1279" i="7059" s="1"/>
  <c r="AD1279" i="7059" s="1"/>
  <c r="AE1277" i="7059" s="1"/>
  <c r="AF1277" i="7059" s="1"/>
  <c r="AG1274" i="7059" s="1"/>
  <c r="AH1274" i="7059" s="1"/>
  <c r="AI1270" i="7059" s="1"/>
  <c r="AJ1270" i="7059" s="1"/>
  <c r="U1291" i="7059"/>
  <c r="V1291" i="7059" s="1"/>
  <c r="Y1282" i="7059" s="1"/>
  <c r="AT1282" i="7059" s="1"/>
  <c r="AM1265" i="7059"/>
  <c r="AN1262" i="7059" s="1"/>
  <c r="AN1261" i="7059"/>
  <c r="AO1261" i="7059" s="1"/>
  <c r="Z1629" i="7059"/>
  <c r="AR1256" i="7059"/>
  <c r="AS1256" i="7059" s="1"/>
  <c r="AP1258" i="7059"/>
  <c r="AQ1258" i="7059" s="1"/>
  <c r="U57" i="7049"/>
  <c r="AB1252" i="7055"/>
  <c r="AC1253" i="7055" s="1"/>
  <c r="AU1255" i="7059"/>
  <c r="W57" i="7049" s="1"/>
  <c r="V84" i="7049" l="1"/>
  <c r="AO1262" i="7059"/>
  <c r="AP1260" i="7059" s="1"/>
  <c r="V83" i="7049"/>
  <c r="AA1281" i="7059"/>
  <c r="AA1282" i="7059" s="1"/>
  <c r="AL1266" i="7059"/>
  <c r="AM1266" i="7059" s="1"/>
  <c r="U1292" i="7059"/>
  <c r="AP1259" i="7059"/>
  <c r="AQ1259" i="7059" s="1"/>
  <c r="AR1258" i="7059" s="1"/>
  <c r="AS1258" i="7059" s="1"/>
  <c r="Z1630" i="7059"/>
  <c r="U58" i="7049"/>
  <c r="AB1253" i="7055"/>
  <c r="AC1254" i="7055" s="1"/>
  <c r="AU1256" i="7059"/>
  <c r="W58" i="7049" s="1"/>
  <c r="AR1257" i="7059"/>
  <c r="AS1257" i="7059" s="1"/>
  <c r="AC1280" i="7059" l="1"/>
  <c r="AD1280" i="7059" s="1"/>
  <c r="AE1278" i="7059" s="1"/>
  <c r="AF1278" i="7059" s="1"/>
  <c r="AG1275" i="7059" s="1"/>
  <c r="AH1275" i="7059" s="1"/>
  <c r="AI1271" i="7059" s="1"/>
  <c r="AJ1271" i="7059" s="1"/>
  <c r="AL1267" i="7059" s="1"/>
  <c r="AM1267" i="7059" s="1"/>
  <c r="AC1281" i="7059"/>
  <c r="AD1281" i="7059" s="1"/>
  <c r="AQ1260" i="7059"/>
  <c r="AR1259" i="7059" s="1"/>
  <c r="AS1259" i="7059" s="1"/>
  <c r="V1292" i="7059"/>
  <c r="Z1631" i="7059"/>
  <c r="AN1263" i="7059"/>
  <c r="AO1263" i="7059" s="1"/>
  <c r="AB1255" i="7055"/>
  <c r="U60" i="7049"/>
  <c r="AU1258" i="7059"/>
  <c r="W60" i="7049" s="1"/>
  <c r="U59" i="7049"/>
  <c r="AB1254" i="7055"/>
  <c r="AC1255" i="7055" s="1"/>
  <c r="AU1257" i="7059"/>
  <c r="W59" i="7049" s="1"/>
  <c r="AE1279" i="7059" l="1"/>
  <c r="AF1279" i="7059" s="1"/>
  <c r="AG1276" i="7059" s="1"/>
  <c r="AH1276" i="7059" s="1"/>
  <c r="AI1272" i="7059" s="1"/>
  <c r="AJ1272" i="7059" s="1"/>
  <c r="AL1268" i="7059" s="1"/>
  <c r="AM1268" i="7059" s="1"/>
  <c r="Y1283" i="7059"/>
  <c r="AT1283" i="7059" s="1"/>
  <c r="U1293" i="7059"/>
  <c r="V1293" i="7059" s="1"/>
  <c r="AB1256" i="7055"/>
  <c r="U61" i="7049"/>
  <c r="AU1259" i="7059"/>
  <c r="W61" i="7049" s="1"/>
  <c r="AC1256" i="7055"/>
  <c r="AP1261" i="7059"/>
  <c r="AQ1261" i="7059" s="1"/>
  <c r="AN1264" i="7059"/>
  <c r="AO1264" i="7059" s="1"/>
  <c r="Z1632" i="7059"/>
  <c r="Y1284" i="7059" l="1"/>
  <c r="AT1284" i="7059" s="1"/>
  <c r="V85" i="7049"/>
  <c r="AA1283" i="7059"/>
  <c r="U1294" i="7059"/>
  <c r="V1294" i="7059" s="1"/>
  <c r="AP1262" i="7059"/>
  <c r="AQ1262" i="7059" s="1"/>
  <c r="AR1261" i="7059" s="1"/>
  <c r="AS1261" i="7059" s="1"/>
  <c r="AC1257" i="7055"/>
  <c r="Z1633" i="7059"/>
  <c r="AN1265" i="7059"/>
  <c r="AO1265" i="7059" s="1"/>
  <c r="AR1260" i="7059"/>
  <c r="AS1260" i="7059" s="1"/>
  <c r="Y1285" i="7059" l="1"/>
  <c r="AT1285" i="7059" s="1"/>
  <c r="AC1282" i="7059"/>
  <c r="AD1282" i="7059" s="1"/>
  <c r="AE1280" i="7059" s="1"/>
  <c r="AF1280" i="7059" s="1"/>
  <c r="AG1277" i="7059" s="1"/>
  <c r="AH1277" i="7059" s="1"/>
  <c r="AI1273" i="7059" s="1"/>
  <c r="AJ1273" i="7059" s="1"/>
  <c r="AL1269" i="7059" s="1"/>
  <c r="AM1269" i="7059" s="1"/>
  <c r="AN1266" i="7059" s="1"/>
  <c r="AO1266" i="7059" s="1"/>
  <c r="V86" i="7049"/>
  <c r="AA1284" i="7059"/>
  <c r="U1295" i="7059"/>
  <c r="V1295" i="7059" s="1"/>
  <c r="U62" i="7049"/>
  <c r="AB1257" i="7055"/>
  <c r="AC1258" i="7055" s="1"/>
  <c r="AU1260" i="7059"/>
  <c r="W62" i="7049" s="1"/>
  <c r="AB1258" i="7055"/>
  <c r="U63" i="7049"/>
  <c r="AU1261" i="7059"/>
  <c r="W63" i="7049" s="1"/>
  <c r="AP1263" i="7059"/>
  <c r="AQ1263" i="7059" s="1"/>
  <c r="AR1262" i="7059" s="1"/>
  <c r="AS1262" i="7059" s="1"/>
  <c r="Z1634" i="7059"/>
  <c r="V87" i="7049" l="1"/>
  <c r="AA1285" i="7059"/>
  <c r="AC1283" i="7059"/>
  <c r="AD1283" i="7059" s="1"/>
  <c r="AE1281" i="7059" s="1"/>
  <c r="AF1281" i="7059" s="1"/>
  <c r="AG1278" i="7059" s="1"/>
  <c r="AH1278" i="7059" s="1"/>
  <c r="AI1274" i="7059" s="1"/>
  <c r="AJ1274" i="7059" s="1"/>
  <c r="AL1270" i="7059" s="1"/>
  <c r="AM1270" i="7059" s="1"/>
  <c r="AN1267" i="7059" s="1"/>
  <c r="AO1267" i="7059" s="1"/>
  <c r="Y1286" i="7059"/>
  <c r="AT1286" i="7059" s="1"/>
  <c r="AC1259" i="7055"/>
  <c r="U1296" i="7059"/>
  <c r="V1296" i="7059" s="1"/>
  <c r="AB1259" i="7055"/>
  <c r="U64" i="7049"/>
  <c r="AU1262" i="7059"/>
  <c r="W64" i="7049" s="1"/>
  <c r="AP1264" i="7059"/>
  <c r="AQ1264" i="7059" s="1"/>
  <c r="AR1263" i="7059" s="1"/>
  <c r="AS1263" i="7059" s="1"/>
  <c r="Z1635" i="7059"/>
  <c r="V88" i="7049" l="1"/>
  <c r="AA1286" i="7059"/>
  <c r="AC1285" i="7059" s="1"/>
  <c r="AD1285" i="7059" s="1"/>
  <c r="Y1287" i="7059"/>
  <c r="AT1287" i="7059" s="1"/>
  <c r="AC1284" i="7059"/>
  <c r="AD1284" i="7059" s="1"/>
  <c r="AE1282" i="7059" s="1"/>
  <c r="AF1282" i="7059" s="1"/>
  <c r="AG1279" i="7059" s="1"/>
  <c r="AH1279" i="7059" s="1"/>
  <c r="AI1275" i="7059" s="1"/>
  <c r="AJ1275" i="7059" s="1"/>
  <c r="AL1271" i="7059" s="1"/>
  <c r="AM1271" i="7059" s="1"/>
  <c r="AN1268" i="7059" s="1"/>
  <c r="AO1268" i="7059" s="1"/>
  <c r="AC1260" i="7055"/>
  <c r="Z1636" i="7059"/>
  <c r="AB1260" i="7055"/>
  <c r="U65" i="7049"/>
  <c r="AU1263" i="7059"/>
  <c r="W65" i="7049" s="1"/>
  <c r="AP1265" i="7059"/>
  <c r="AQ1265" i="7059" s="1"/>
  <c r="AR1264" i="7059" s="1"/>
  <c r="AS1264" i="7059" s="1"/>
  <c r="U1297" i="7059"/>
  <c r="AE1283" i="7059" l="1"/>
  <c r="AF1283" i="7059" s="1"/>
  <c r="AG1280" i="7059" s="1"/>
  <c r="AH1280" i="7059" s="1"/>
  <c r="AI1276" i="7059" s="1"/>
  <c r="AJ1276" i="7059" s="1"/>
  <c r="AL1272" i="7059" s="1"/>
  <c r="AM1272" i="7059" s="1"/>
  <c r="AN1269" i="7059" s="1"/>
  <c r="AO1269" i="7059" s="1"/>
  <c r="AC1261" i="7055"/>
  <c r="V89" i="7049"/>
  <c r="AA1287" i="7059"/>
  <c r="U66" i="7049"/>
  <c r="AB1261" i="7055"/>
  <c r="AU1264" i="7059"/>
  <c r="W66" i="7049" s="1"/>
  <c r="V1297" i="7059"/>
  <c r="AP1266" i="7059"/>
  <c r="AQ1266" i="7059" s="1"/>
  <c r="Z1637" i="7059"/>
  <c r="AC1262" i="7055" l="1"/>
  <c r="Y1288" i="7059"/>
  <c r="AT1288" i="7059" s="1"/>
  <c r="AC1286" i="7059"/>
  <c r="AD1286" i="7059" s="1"/>
  <c r="AE1284" i="7059" s="1"/>
  <c r="AF1284" i="7059" s="1"/>
  <c r="AG1281" i="7059" s="1"/>
  <c r="AH1281" i="7059" s="1"/>
  <c r="AI1277" i="7059" s="1"/>
  <c r="AJ1277" i="7059" s="1"/>
  <c r="AL1273" i="7059" s="1"/>
  <c r="AM1273" i="7059" s="1"/>
  <c r="AN1270" i="7059" s="1"/>
  <c r="AO1270" i="7059" s="1"/>
  <c r="U1298" i="7059"/>
  <c r="V1298" i="7059" s="1"/>
  <c r="Y1289" i="7059" s="1"/>
  <c r="AT1289" i="7059" s="1"/>
  <c r="Z1638" i="7059"/>
  <c r="AP1267" i="7059"/>
  <c r="AQ1267" i="7059" s="1"/>
  <c r="AR1265" i="7059"/>
  <c r="AS1265" i="7059" s="1"/>
  <c r="V90" i="7049" l="1"/>
  <c r="AA1288" i="7059"/>
  <c r="AC1287" i="7059" s="1"/>
  <c r="AD1287" i="7059" s="1"/>
  <c r="AE1285" i="7059" s="1"/>
  <c r="AF1285" i="7059" s="1"/>
  <c r="AG1282" i="7059" s="1"/>
  <c r="AH1282" i="7059" s="1"/>
  <c r="AI1278" i="7059" s="1"/>
  <c r="AJ1278" i="7059" s="1"/>
  <c r="AL1274" i="7059" s="1"/>
  <c r="AM1274" i="7059" s="1"/>
  <c r="AN1271" i="7059" s="1"/>
  <c r="AO1271" i="7059" s="1"/>
  <c r="V91" i="7049"/>
  <c r="U1299" i="7059"/>
  <c r="V1299" i="7059" s="1"/>
  <c r="AP1268" i="7059"/>
  <c r="AQ1268" i="7059" s="1"/>
  <c r="Z1639" i="7059"/>
  <c r="AB1262" i="7055"/>
  <c r="AC1263" i="7055" s="1"/>
  <c r="U67" i="7049"/>
  <c r="AU1265" i="7059"/>
  <c r="W67" i="7049" s="1"/>
  <c r="AR1266" i="7059"/>
  <c r="AS1266" i="7059" s="1"/>
  <c r="Y1290" i="7059" l="1"/>
  <c r="AT1290" i="7059" s="1"/>
  <c r="AA1289" i="7059"/>
  <c r="U1300" i="7059"/>
  <c r="V1300" i="7059" s="1"/>
  <c r="Z1640" i="7059"/>
  <c r="U68" i="7049"/>
  <c r="AB1263" i="7055"/>
  <c r="AC1264" i="7055" s="1"/>
  <c r="AU1266" i="7059"/>
  <c r="W68" i="7049" s="1"/>
  <c r="AP1269" i="7059"/>
  <c r="AQ1269" i="7059" s="1"/>
  <c r="AR1268" i="7059" s="1"/>
  <c r="AS1268" i="7059" s="1"/>
  <c r="AR1267" i="7059"/>
  <c r="AS1267" i="7059" s="1"/>
  <c r="AC1288" i="7059" l="1"/>
  <c r="AD1288" i="7059" s="1"/>
  <c r="AE1286" i="7059" s="1"/>
  <c r="AF1286" i="7059" s="1"/>
  <c r="Y1291" i="7059"/>
  <c r="AT1291" i="7059" s="1"/>
  <c r="V92" i="7049"/>
  <c r="AA1290" i="7059"/>
  <c r="AC1289" i="7059" s="1"/>
  <c r="AD1289" i="7059" s="1"/>
  <c r="U1301" i="7059"/>
  <c r="V1301" i="7059" s="1"/>
  <c r="U69" i="7049"/>
  <c r="AB1264" i="7055"/>
  <c r="AC1265" i="7055" s="1"/>
  <c r="AU1267" i="7059"/>
  <c r="W69" i="7049" s="1"/>
  <c r="Z1641" i="7059"/>
  <c r="AB1265" i="7055"/>
  <c r="U70" i="7049"/>
  <c r="AU1268" i="7059"/>
  <c r="W70" i="7049" s="1"/>
  <c r="AE1287" i="7059" l="1"/>
  <c r="AF1287" i="7059" s="1"/>
  <c r="AG1284" i="7059" s="1"/>
  <c r="AC1266" i="7055"/>
  <c r="AG1283" i="7059"/>
  <c r="AH1283" i="7059" s="1"/>
  <c r="AI1279" i="7059" s="1"/>
  <c r="AJ1279" i="7059" s="1"/>
  <c r="AL1275" i="7059" s="1"/>
  <c r="AM1275" i="7059" s="1"/>
  <c r="AN1272" i="7059" s="1"/>
  <c r="AO1272" i="7059" s="1"/>
  <c r="AP1270" i="7059" s="1"/>
  <c r="AQ1270" i="7059" s="1"/>
  <c r="AR1269" i="7059" s="1"/>
  <c r="AS1269" i="7059" s="1"/>
  <c r="Y1292" i="7059"/>
  <c r="AT1292" i="7059" s="1"/>
  <c r="V93" i="7049"/>
  <c r="AA1291" i="7059"/>
  <c r="AC1290" i="7059" s="1"/>
  <c r="AD1290" i="7059" s="1"/>
  <c r="AE1288" i="7059" s="1"/>
  <c r="AF1288" i="7059" s="1"/>
  <c r="AG1285" i="7059" s="1"/>
  <c r="U1302" i="7059"/>
  <c r="V1302" i="7059" s="1"/>
  <c r="Y1293" i="7059" s="1"/>
  <c r="AT1293" i="7059" s="1"/>
  <c r="Z1642" i="7059"/>
  <c r="AH1285" i="7059" l="1"/>
  <c r="V94" i="7049"/>
  <c r="AA1292" i="7059"/>
  <c r="AA1293" i="7059" s="1"/>
  <c r="V95" i="7049"/>
  <c r="AH1284" i="7059"/>
  <c r="AI1280" i="7059" s="1"/>
  <c r="AJ1280" i="7059" s="1"/>
  <c r="AL1276" i="7059" s="1"/>
  <c r="AM1276" i="7059" s="1"/>
  <c r="AN1273" i="7059" s="1"/>
  <c r="AO1273" i="7059" s="1"/>
  <c r="AP1271" i="7059" s="1"/>
  <c r="AQ1271" i="7059" s="1"/>
  <c r="AR1270" i="7059" s="1"/>
  <c r="AS1270" i="7059" s="1"/>
  <c r="U1303" i="7059"/>
  <c r="V1303" i="7059" s="1"/>
  <c r="Y1294" i="7059" s="1"/>
  <c r="AT1294" i="7059" s="1"/>
  <c r="Z1643" i="7059"/>
  <c r="AB1266" i="7055"/>
  <c r="AC1267" i="7055" s="1"/>
  <c r="U71" i="7049"/>
  <c r="AU1269" i="7059"/>
  <c r="W71" i="7049" s="1"/>
  <c r="AC1291" i="7059" l="1"/>
  <c r="AD1291" i="7059" s="1"/>
  <c r="AE1289" i="7059" s="1"/>
  <c r="AF1289" i="7059" s="1"/>
  <c r="AG1286" i="7059" s="1"/>
  <c r="AH1286" i="7059" s="1"/>
  <c r="AI1282" i="7059" s="1"/>
  <c r="V96" i="7049"/>
  <c r="AA1294" i="7059"/>
  <c r="AC1292" i="7059"/>
  <c r="AD1292" i="7059" s="1"/>
  <c r="AI1281" i="7059"/>
  <c r="AJ1281" i="7059" s="1"/>
  <c r="AL1277" i="7059" s="1"/>
  <c r="AM1277" i="7059" s="1"/>
  <c r="AN1274" i="7059" s="1"/>
  <c r="AO1274" i="7059" s="1"/>
  <c r="AP1272" i="7059" s="1"/>
  <c r="AQ1272" i="7059" s="1"/>
  <c r="AR1271" i="7059" s="1"/>
  <c r="AS1271" i="7059" s="1"/>
  <c r="U1304" i="7059"/>
  <c r="V1304" i="7059" s="1"/>
  <c r="U72" i="7049"/>
  <c r="AB1267" i="7055"/>
  <c r="AC1268" i="7055" s="1"/>
  <c r="AU1270" i="7059"/>
  <c r="W72" i="7049" s="1"/>
  <c r="Z1644" i="7059"/>
  <c r="AE1290" i="7059" l="1"/>
  <c r="AF1290" i="7059" s="1"/>
  <c r="AG1287" i="7059" s="1"/>
  <c r="AH1287" i="7059" s="1"/>
  <c r="AI1283" i="7059" s="1"/>
  <c r="AJ1283" i="7059" s="1"/>
  <c r="Y1295" i="7059"/>
  <c r="AT1295" i="7059" s="1"/>
  <c r="AJ1282" i="7059"/>
  <c r="AL1278" i="7059" s="1"/>
  <c r="AM1278" i="7059" s="1"/>
  <c r="AN1275" i="7059" s="1"/>
  <c r="AO1275" i="7059" s="1"/>
  <c r="AP1273" i="7059" s="1"/>
  <c r="AQ1273" i="7059" s="1"/>
  <c r="AR1272" i="7059" s="1"/>
  <c r="AS1272" i="7059" s="1"/>
  <c r="AC1293" i="7059"/>
  <c r="AD1293" i="7059" s="1"/>
  <c r="AE1291" i="7059" s="1"/>
  <c r="AB1268" i="7055"/>
  <c r="AC1269" i="7055" s="1"/>
  <c r="U73" i="7049"/>
  <c r="AU1271" i="7059"/>
  <c r="W73" i="7049" s="1"/>
  <c r="Z1645" i="7059"/>
  <c r="U1305" i="7059"/>
  <c r="AF1291" i="7059" l="1"/>
  <c r="AG1288" i="7059" s="1"/>
  <c r="AH1288" i="7059" s="1"/>
  <c r="AI1284" i="7059" s="1"/>
  <c r="AJ1284" i="7059" s="1"/>
  <c r="AL1280" i="7059" s="1"/>
  <c r="AL1279" i="7059"/>
  <c r="AM1279" i="7059" s="1"/>
  <c r="AN1276" i="7059" s="1"/>
  <c r="AO1276" i="7059" s="1"/>
  <c r="AP1274" i="7059" s="1"/>
  <c r="AQ1274" i="7059" s="1"/>
  <c r="AR1273" i="7059" s="1"/>
  <c r="AS1273" i="7059" s="1"/>
  <c r="V97" i="7049"/>
  <c r="AA1295" i="7059"/>
  <c r="AC1294" i="7059" s="1"/>
  <c r="AD1294" i="7059" s="1"/>
  <c r="AE1292" i="7059" s="1"/>
  <c r="AF1292" i="7059" s="1"/>
  <c r="AG1289" i="7059" s="1"/>
  <c r="AB1269" i="7055"/>
  <c r="AC1270" i="7055" s="1"/>
  <c r="U74" i="7049"/>
  <c r="AU1272" i="7059"/>
  <c r="W74" i="7049" s="1"/>
  <c r="V1305" i="7059"/>
  <c r="Z1646" i="7059"/>
  <c r="AH1289" i="7059" l="1"/>
  <c r="AI1285" i="7059" s="1"/>
  <c r="AJ1285" i="7059" s="1"/>
  <c r="AL1281" i="7059" s="1"/>
  <c r="AM1281" i="7059" s="1"/>
  <c r="Y1296" i="7059"/>
  <c r="AT1296" i="7059" s="1"/>
  <c r="AM1280" i="7059"/>
  <c r="AN1277" i="7059" s="1"/>
  <c r="AO1277" i="7059" s="1"/>
  <c r="AP1275" i="7059" s="1"/>
  <c r="AQ1275" i="7059" s="1"/>
  <c r="AR1274" i="7059" s="1"/>
  <c r="AS1274" i="7059" s="1"/>
  <c r="AU1274" i="7059" s="1"/>
  <c r="W76" i="7049" s="1"/>
  <c r="U1306" i="7059"/>
  <c r="V1306" i="7059" s="1"/>
  <c r="AB1270" i="7055"/>
  <c r="AC1271" i="7055" s="1"/>
  <c r="U75" i="7049"/>
  <c r="AU1273" i="7059"/>
  <c r="W75" i="7049" s="1"/>
  <c r="Z1647" i="7059"/>
  <c r="Y1297" i="7059" l="1"/>
  <c r="AT1297" i="7059" s="1"/>
  <c r="U76" i="7049"/>
  <c r="AB1271" i="7055"/>
  <c r="AC1272" i="7055" s="1"/>
  <c r="V98" i="7049"/>
  <c r="AA1296" i="7059"/>
  <c r="AC1295" i="7059" s="1"/>
  <c r="AD1295" i="7059" s="1"/>
  <c r="AE1293" i="7059" s="1"/>
  <c r="AF1293" i="7059" s="1"/>
  <c r="AG1290" i="7059" s="1"/>
  <c r="AH1290" i="7059" s="1"/>
  <c r="AI1286" i="7059" s="1"/>
  <c r="AJ1286" i="7059" s="1"/>
  <c r="AL1282" i="7059" s="1"/>
  <c r="AM1282" i="7059" s="1"/>
  <c r="AN1279" i="7059" s="1"/>
  <c r="AN1278" i="7059"/>
  <c r="AO1278" i="7059" s="1"/>
  <c r="AP1276" i="7059" s="1"/>
  <c r="AQ1276" i="7059" s="1"/>
  <c r="AR1275" i="7059" s="1"/>
  <c r="AS1275" i="7059" s="1"/>
  <c r="AU1275" i="7059" s="1"/>
  <c r="W77" i="7049" s="1"/>
  <c r="U1307" i="7059"/>
  <c r="Z1648" i="7059"/>
  <c r="AO1279" i="7059" l="1"/>
  <c r="AP1277" i="7059" s="1"/>
  <c r="AQ1277" i="7059" s="1"/>
  <c r="AR1276" i="7059" s="1"/>
  <c r="AS1276" i="7059" s="1"/>
  <c r="U78" i="7049" s="1"/>
  <c r="AB1272" i="7055"/>
  <c r="AC1273" i="7055" s="1"/>
  <c r="U77" i="7049"/>
  <c r="V99" i="7049"/>
  <c r="AA1297" i="7059"/>
  <c r="AC1296" i="7059" s="1"/>
  <c r="AD1296" i="7059" s="1"/>
  <c r="AE1294" i="7059" s="1"/>
  <c r="AF1294" i="7059" s="1"/>
  <c r="Z1649" i="7059"/>
  <c r="AU1276" i="7059"/>
  <c r="W78" i="7049" s="1"/>
  <c r="V1307" i="7059"/>
  <c r="AB1273" i="7055" l="1"/>
  <c r="AC1274" i="7055" s="1"/>
  <c r="AG1291" i="7059"/>
  <c r="AH1291" i="7059" s="1"/>
  <c r="AI1287" i="7059" s="1"/>
  <c r="AJ1287" i="7059" s="1"/>
  <c r="AL1283" i="7059" s="1"/>
  <c r="AM1283" i="7059" s="1"/>
  <c r="AN1280" i="7059" s="1"/>
  <c r="AO1280" i="7059" s="1"/>
  <c r="AP1278" i="7059" s="1"/>
  <c r="AQ1278" i="7059" s="1"/>
  <c r="AR1277" i="7059" s="1"/>
  <c r="AS1277" i="7059" s="1"/>
  <c r="Y1298" i="7059"/>
  <c r="AT1298" i="7059" s="1"/>
  <c r="U1308" i="7059"/>
  <c r="V1308" i="7059" s="1"/>
  <c r="Z1650" i="7059"/>
  <c r="V100" i="7049" l="1"/>
  <c r="AA1298" i="7059"/>
  <c r="AC1297" i="7059" s="1"/>
  <c r="AD1297" i="7059" s="1"/>
  <c r="AE1295" i="7059" s="1"/>
  <c r="AF1295" i="7059" s="1"/>
  <c r="AG1292" i="7059" s="1"/>
  <c r="AH1292" i="7059" s="1"/>
  <c r="AI1288" i="7059" s="1"/>
  <c r="AJ1288" i="7059" s="1"/>
  <c r="AL1284" i="7059" s="1"/>
  <c r="AM1284" i="7059" s="1"/>
  <c r="AN1281" i="7059" s="1"/>
  <c r="AO1281" i="7059" s="1"/>
  <c r="AP1279" i="7059" s="1"/>
  <c r="AQ1279" i="7059" s="1"/>
  <c r="AR1278" i="7059" s="1"/>
  <c r="AS1278" i="7059" s="1"/>
  <c r="Y1299" i="7059"/>
  <c r="AT1299" i="7059" s="1"/>
  <c r="U1309" i="7059"/>
  <c r="V1309" i="7059" s="1"/>
  <c r="AB1274" i="7055"/>
  <c r="AC1275" i="7055" s="1"/>
  <c r="U79" i="7049"/>
  <c r="AU1277" i="7059"/>
  <c r="W79" i="7049" s="1"/>
  <c r="Z1651" i="7059"/>
  <c r="Y1300" i="7059" l="1"/>
  <c r="AT1300" i="7059" s="1"/>
  <c r="V101" i="7049"/>
  <c r="AA1299" i="7059"/>
  <c r="AC1298" i="7059" s="1"/>
  <c r="AD1298" i="7059" s="1"/>
  <c r="AE1296" i="7059" s="1"/>
  <c r="AF1296" i="7059" s="1"/>
  <c r="AG1293" i="7059" s="1"/>
  <c r="AH1293" i="7059" s="1"/>
  <c r="U80" i="7049"/>
  <c r="AB1275" i="7055"/>
  <c r="AC1276" i="7055" s="1"/>
  <c r="AU1278" i="7059"/>
  <c r="W80" i="7049" s="1"/>
  <c r="Z1652" i="7059"/>
  <c r="U1310" i="7059"/>
  <c r="AI1289" i="7059" l="1"/>
  <c r="AJ1289" i="7059" s="1"/>
  <c r="AL1285" i="7059" s="1"/>
  <c r="AM1285" i="7059" s="1"/>
  <c r="AN1282" i="7059" s="1"/>
  <c r="AO1282" i="7059" s="1"/>
  <c r="AP1280" i="7059" s="1"/>
  <c r="AQ1280" i="7059" s="1"/>
  <c r="V102" i="7049"/>
  <c r="AA1300" i="7059"/>
  <c r="Z1653" i="7059"/>
  <c r="V1310" i="7059"/>
  <c r="Y1301" i="7059" l="1"/>
  <c r="AT1301" i="7059" s="1"/>
  <c r="AC1299" i="7059"/>
  <c r="AD1299" i="7059" s="1"/>
  <c r="AE1297" i="7059" s="1"/>
  <c r="AF1297" i="7059" s="1"/>
  <c r="AR1279" i="7059"/>
  <c r="AS1279" i="7059" s="1"/>
  <c r="U1311" i="7059"/>
  <c r="Z1654" i="7059"/>
  <c r="V103" i="7049" l="1"/>
  <c r="AA1301" i="7059"/>
  <c r="AC1300" i="7059" s="1"/>
  <c r="AD1300" i="7059" s="1"/>
  <c r="AG1294" i="7059"/>
  <c r="AH1294" i="7059" s="1"/>
  <c r="AB1276" i="7055"/>
  <c r="AC1277" i="7055" s="1"/>
  <c r="AU1279" i="7059"/>
  <c r="W81" i="7049" s="1"/>
  <c r="U81" i="7049"/>
  <c r="V1311" i="7059"/>
  <c r="U1312" i="7059" s="1"/>
  <c r="Z1655" i="7059"/>
  <c r="Y1302" i="7059" l="1"/>
  <c r="AT1302" i="7059" s="1"/>
  <c r="AE1298" i="7059"/>
  <c r="AF1298" i="7059" s="1"/>
  <c r="AI1290" i="7059"/>
  <c r="AJ1290" i="7059" s="1"/>
  <c r="Z1656" i="7059"/>
  <c r="V1312" i="7059"/>
  <c r="AL1286" i="7059" l="1"/>
  <c r="AM1286" i="7059" s="1"/>
  <c r="Y1303" i="7059"/>
  <c r="AT1303" i="7059" s="1"/>
  <c r="V104" i="7049"/>
  <c r="AA1302" i="7059"/>
  <c r="AG1295" i="7059"/>
  <c r="AH1295" i="7059" s="1"/>
  <c r="U1313" i="7059"/>
  <c r="V1313" i="7059" s="1"/>
  <c r="Y1304" i="7059" s="1"/>
  <c r="AT1304" i="7059" s="1"/>
  <c r="Z1657" i="7059"/>
  <c r="V106" i="7049" l="1"/>
  <c r="V105" i="7049"/>
  <c r="AI1291" i="7059"/>
  <c r="AJ1291" i="7059" s="1"/>
  <c r="AA1303" i="7059"/>
  <c r="AC1302" i="7059" s="1"/>
  <c r="AD1302" i="7059" s="1"/>
  <c r="AC1301" i="7059"/>
  <c r="AD1301" i="7059" s="1"/>
  <c r="AN1283" i="7059"/>
  <c r="AO1283" i="7059" s="1"/>
  <c r="U1314" i="7059"/>
  <c r="V1314" i="7059" s="1"/>
  <c r="Z1658" i="7059"/>
  <c r="Y1305" i="7059" l="1"/>
  <c r="AT1305" i="7059" s="1"/>
  <c r="AL1287" i="7059"/>
  <c r="AM1287" i="7059" s="1"/>
  <c r="AP1281" i="7059"/>
  <c r="AQ1281" i="7059" s="1"/>
  <c r="AE1299" i="7059"/>
  <c r="AF1299" i="7059" s="1"/>
  <c r="AA1304" i="7059"/>
  <c r="AE1300" i="7059"/>
  <c r="U1315" i="7059"/>
  <c r="V1315" i="7059" s="1"/>
  <c r="Y1306" i="7059" s="1"/>
  <c r="AT1306" i="7059" s="1"/>
  <c r="Z1659" i="7059"/>
  <c r="AF1300" i="7059" l="1"/>
  <c r="AG1297" i="7059" s="1"/>
  <c r="V108" i="7049"/>
  <c r="AR1280" i="7059"/>
  <c r="AS1280" i="7059" s="1"/>
  <c r="V107" i="7049"/>
  <c r="AA1305" i="7059"/>
  <c r="AA1306" i="7059" s="1"/>
  <c r="AG1296" i="7059"/>
  <c r="AH1296" i="7059" s="1"/>
  <c r="AC1303" i="7059"/>
  <c r="AD1303" i="7059" s="1"/>
  <c r="AN1284" i="7059"/>
  <c r="AO1284" i="7059" s="1"/>
  <c r="U1316" i="7059"/>
  <c r="V1316" i="7059" s="1"/>
  <c r="Z1660" i="7059"/>
  <c r="AC1305" i="7059" l="1"/>
  <c r="AD1305" i="7059" s="1"/>
  <c r="AC1304" i="7059"/>
  <c r="AD1304" i="7059" s="1"/>
  <c r="AP1282" i="7059"/>
  <c r="AQ1282" i="7059" s="1"/>
  <c r="AI1292" i="7059"/>
  <c r="AJ1292" i="7059" s="1"/>
  <c r="U82" i="7049"/>
  <c r="AU1280" i="7059"/>
  <c r="W82" i="7049" s="1"/>
  <c r="AB1277" i="7055"/>
  <c r="AC1278" i="7055" s="1"/>
  <c r="AE1301" i="7059"/>
  <c r="AF1301" i="7059" s="1"/>
  <c r="Y1307" i="7059"/>
  <c r="AT1307" i="7059" s="1"/>
  <c r="AH1297" i="7059"/>
  <c r="U1317" i="7059"/>
  <c r="Z1661" i="7059"/>
  <c r="AE1303" i="7059" l="1"/>
  <c r="AG1298" i="7059"/>
  <c r="AH1298" i="7059" s="1"/>
  <c r="AE1302" i="7059"/>
  <c r="AF1302" i="7059" s="1"/>
  <c r="V109" i="7049"/>
  <c r="AR1281" i="7059"/>
  <c r="AS1281" i="7059" s="1"/>
  <c r="AL1288" i="7059"/>
  <c r="AM1288" i="7059" s="1"/>
  <c r="AI1293" i="7059"/>
  <c r="AJ1293" i="7059" s="1"/>
  <c r="AA1307" i="7059"/>
  <c r="AC1306" i="7059" s="1"/>
  <c r="AD1306" i="7059" s="1"/>
  <c r="AE1304" i="7059" s="1"/>
  <c r="V1317" i="7059"/>
  <c r="Z1662" i="7059"/>
  <c r="AF1304" i="7059" l="1"/>
  <c r="AF1303" i="7059"/>
  <c r="AG1300" i="7059" s="1"/>
  <c r="AG1299" i="7059"/>
  <c r="AH1299" i="7059" s="1"/>
  <c r="AN1285" i="7059"/>
  <c r="AO1285" i="7059" s="1"/>
  <c r="Y1308" i="7059"/>
  <c r="AT1308" i="7059" s="1"/>
  <c r="AI1294" i="7059"/>
  <c r="AJ1294" i="7059" s="1"/>
  <c r="AL1289" i="7059"/>
  <c r="AM1289" i="7059" s="1"/>
  <c r="AU1281" i="7059"/>
  <c r="W83" i="7049" s="1"/>
  <c r="AB1278" i="7055"/>
  <c r="AC1279" i="7055" s="1"/>
  <c r="U83" i="7049"/>
  <c r="U1318" i="7059"/>
  <c r="V1318" i="7059" s="1"/>
  <c r="Z1663" i="7059"/>
  <c r="AG1301" i="7059" l="1"/>
  <c r="AH1300" i="7059"/>
  <c r="AI1296" i="7059" s="1"/>
  <c r="AN1286" i="7059"/>
  <c r="AO1286" i="7059" s="1"/>
  <c r="Y1309" i="7059"/>
  <c r="AT1309" i="7059" s="1"/>
  <c r="AI1295" i="7059"/>
  <c r="AJ1295" i="7059" s="1"/>
  <c r="AL1290" i="7059"/>
  <c r="AM1290" i="7059" s="1"/>
  <c r="AA1308" i="7059"/>
  <c r="AC1307" i="7059" s="1"/>
  <c r="AD1307" i="7059" s="1"/>
  <c r="V110" i="7049"/>
  <c r="AH1301" i="7059"/>
  <c r="AP1283" i="7059"/>
  <c r="AQ1283" i="7059" s="1"/>
  <c r="U1319" i="7059"/>
  <c r="V1319" i="7059" s="1"/>
  <c r="Z1664" i="7059"/>
  <c r="AJ1296" i="7059" l="1"/>
  <c r="AE1305" i="7059"/>
  <c r="AF1305" i="7059" s="1"/>
  <c r="Y1310" i="7059"/>
  <c r="AT1310" i="7059" s="1"/>
  <c r="AN1287" i="7059"/>
  <c r="AO1287" i="7059" s="1"/>
  <c r="AL1292" i="7059"/>
  <c r="AP1284" i="7059"/>
  <c r="AQ1284" i="7059" s="1"/>
  <c r="AR1283" i="7059" s="1"/>
  <c r="AS1283" i="7059" s="1"/>
  <c r="AR1282" i="7059"/>
  <c r="AS1282" i="7059" s="1"/>
  <c r="AI1297" i="7059"/>
  <c r="AJ1297" i="7059" s="1"/>
  <c r="AL1291" i="7059"/>
  <c r="AM1291" i="7059" s="1"/>
  <c r="AA1309" i="7059"/>
  <c r="AC1308" i="7059" s="1"/>
  <c r="AD1308" i="7059" s="1"/>
  <c r="V111" i="7049"/>
  <c r="U1320" i="7059"/>
  <c r="V1320" i="7059" s="1"/>
  <c r="Z1665" i="7059"/>
  <c r="Y1311" i="7059" l="1"/>
  <c r="AT1311" i="7059" s="1"/>
  <c r="AB1280" i="7055"/>
  <c r="U85" i="7049"/>
  <c r="AU1283" i="7059"/>
  <c r="W85" i="7049" s="1"/>
  <c r="AN1288" i="7059"/>
  <c r="AO1288" i="7059" s="1"/>
  <c r="AM1292" i="7059"/>
  <c r="AA1310" i="7059"/>
  <c r="AC1309" i="7059" s="1"/>
  <c r="AD1309" i="7059" s="1"/>
  <c r="V112" i="7049"/>
  <c r="U84" i="7049"/>
  <c r="AB1279" i="7055"/>
  <c r="AC1280" i="7055" s="1"/>
  <c r="AU1282" i="7059"/>
  <c r="W84" i="7049" s="1"/>
  <c r="AE1306" i="7059"/>
  <c r="AF1306" i="7059" s="1"/>
  <c r="AL1293" i="7059"/>
  <c r="AM1293" i="7059" s="1"/>
  <c r="AP1285" i="7059"/>
  <c r="AQ1285" i="7059" s="1"/>
  <c r="AR1284" i="7059" s="1"/>
  <c r="AS1284" i="7059" s="1"/>
  <c r="AG1302" i="7059"/>
  <c r="AH1302" i="7059" s="1"/>
  <c r="Z1666" i="7059"/>
  <c r="U1321" i="7059"/>
  <c r="AI1298" i="7059" l="1"/>
  <c r="AJ1298" i="7059" s="1"/>
  <c r="AN1290" i="7059"/>
  <c r="AE1307" i="7059"/>
  <c r="AF1307" i="7059" s="1"/>
  <c r="AA1311" i="7059"/>
  <c r="AC1310" i="7059" s="1"/>
  <c r="AD1310" i="7059" s="1"/>
  <c r="V113" i="7049"/>
  <c r="AN1289" i="7059"/>
  <c r="AO1289" i="7059" s="1"/>
  <c r="U86" i="7049"/>
  <c r="AU1284" i="7059"/>
  <c r="W86" i="7049" s="1"/>
  <c r="AB1281" i="7055"/>
  <c r="AG1303" i="7059"/>
  <c r="AH1303" i="7059" s="1"/>
  <c r="AP1286" i="7059"/>
  <c r="AQ1286" i="7059" s="1"/>
  <c r="AC1281" i="7055"/>
  <c r="V1321" i="7059"/>
  <c r="U1322" i="7059" s="1"/>
  <c r="Z1667" i="7059"/>
  <c r="AE1308" i="7059" l="1"/>
  <c r="AF1308" i="7059" s="1"/>
  <c r="AI1299" i="7059"/>
  <c r="AJ1299" i="7059" s="1"/>
  <c r="AP1287" i="7059"/>
  <c r="AQ1287" i="7059" s="1"/>
  <c r="AR1286" i="7059" s="1"/>
  <c r="AS1286" i="7059" s="1"/>
  <c r="AG1304" i="7059"/>
  <c r="AH1304" i="7059" s="1"/>
  <c r="AL1294" i="7059"/>
  <c r="AM1294" i="7059" s="1"/>
  <c r="AR1285" i="7059"/>
  <c r="AS1285" i="7059" s="1"/>
  <c r="AC1282" i="7055"/>
  <c r="AO1290" i="7059"/>
  <c r="AP1288" i="7059" s="1"/>
  <c r="Y1312" i="7059"/>
  <c r="AT1312" i="7059" s="1"/>
  <c r="Z1668" i="7059"/>
  <c r="V1322" i="7059"/>
  <c r="Y1313" i="7059" s="1"/>
  <c r="AT1313" i="7059" s="1"/>
  <c r="AQ1288" i="7059" l="1"/>
  <c r="AR1287" i="7059" s="1"/>
  <c r="AS1287" i="7059" s="1"/>
  <c r="V115" i="7049"/>
  <c r="V114" i="7049"/>
  <c r="AA1312" i="7059"/>
  <c r="AC1311" i="7059" s="1"/>
  <c r="AD1311" i="7059" s="1"/>
  <c r="AU1286" i="7059"/>
  <c r="W88" i="7049" s="1"/>
  <c r="U88" i="7049"/>
  <c r="AB1283" i="7055"/>
  <c r="AI1300" i="7059"/>
  <c r="AJ1300" i="7059" s="1"/>
  <c r="AL1295" i="7059"/>
  <c r="AM1295" i="7059" s="1"/>
  <c r="U87" i="7049"/>
  <c r="AB1282" i="7055"/>
  <c r="AC1283" i="7055" s="1"/>
  <c r="AU1285" i="7059"/>
  <c r="W87" i="7049" s="1"/>
  <c r="AN1291" i="7059"/>
  <c r="AO1291" i="7059" s="1"/>
  <c r="AG1305" i="7059"/>
  <c r="AH1305" i="7059" s="1"/>
  <c r="U1323" i="7059"/>
  <c r="V1323" i="7059" s="1"/>
  <c r="Z1669" i="7059"/>
  <c r="Y1314" i="7059" l="1"/>
  <c r="AT1314" i="7059" s="1"/>
  <c r="AB1284" i="7055"/>
  <c r="AU1287" i="7059"/>
  <c r="W89" i="7049" s="1"/>
  <c r="U89" i="7049"/>
  <c r="AL1296" i="7059"/>
  <c r="AM1296" i="7059" s="1"/>
  <c r="AN1292" i="7059"/>
  <c r="AO1292" i="7059" s="1"/>
  <c r="AC1284" i="7055"/>
  <c r="AI1301" i="7059"/>
  <c r="AJ1301" i="7059" s="1"/>
  <c r="AP1289" i="7059"/>
  <c r="AQ1289" i="7059" s="1"/>
  <c r="AE1309" i="7059"/>
  <c r="AF1309" i="7059" s="1"/>
  <c r="AA1313" i="7059"/>
  <c r="AC1312" i="7059" s="1"/>
  <c r="AD1312" i="7059" s="1"/>
  <c r="U1324" i="7059"/>
  <c r="V1324" i="7059" s="1"/>
  <c r="Z1670" i="7059"/>
  <c r="AP1290" i="7059" l="1"/>
  <c r="AQ1290" i="7059" s="1"/>
  <c r="AR1289" i="7059" s="1"/>
  <c r="AS1289" i="7059" s="1"/>
  <c r="AG1306" i="7059"/>
  <c r="AH1306" i="7059" s="1"/>
  <c r="AL1297" i="7059"/>
  <c r="AM1297" i="7059" s="1"/>
  <c r="AA1314" i="7059"/>
  <c r="AC1313" i="7059" s="1"/>
  <c r="AD1313" i="7059" s="1"/>
  <c r="V116" i="7049"/>
  <c r="Y1315" i="7059"/>
  <c r="AT1315" i="7059" s="1"/>
  <c r="AE1310" i="7059"/>
  <c r="AF1310" i="7059" s="1"/>
  <c r="AR1288" i="7059"/>
  <c r="AS1288" i="7059" s="1"/>
  <c r="AN1293" i="7059"/>
  <c r="AO1293" i="7059" s="1"/>
  <c r="AC1285" i="7055"/>
  <c r="U1325" i="7059"/>
  <c r="V1325" i="7059" s="1"/>
  <c r="Z1671" i="7059"/>
  <c r="AP1291" i="7059" l="1"/>
  <c r="AQ1291" i="7059" s="1"/>
  <c r="AI1302" i="7059"/>
  <c r="AJ1302" i="7059" s="1"/>
  <c r="U1326" i="7059"/>
  <c r="V1326" i="7059" s="1"/>
  <c r="Y1317" i="7059" s="1"/>
  <c r="AT1317" i="7059" s="1"/>
  <c r="AG1307" i="7059"/>
  <c r="AH1307" i="7059" s="1"/>
  <c r="AE1311" i="7059"/>
  <c r="AF1311" i="7059" s="1"/>
  <c r="Y1316" i="7059"/>
  <c r="AT1316" i="7059" s="1"/>
  <c r="AU1288" i="7059"/>
  <c r="W90" i="7049" s="1"/>
  <c r="U90" i="7049"/>
  <c r="AB1285" i="7055"/>
  <c r="AC1286" i="7055" s="1"/>
  <c r="AN1294" i="7059"/>
  <c r="AO1294" i="7059" s="1"/>
  <c r="U91" i="7049"/>
  <c r="AB1286" i="7055"/>
  <c r="AU1289" i="7059"/>
  <c r="W91" i="7049" s="1"/>
  <c r="AA1315" i="7059"/>
  <c r="V117" i="7049"/>
  <c r="Z1672" i="7059"/>
  <c r="AI1303" i="7059" l="1"/>
  <c r="AJ1303" i="7059" s="1"/>
  <c r="AL1298" i="7059"/>
  <c r="AM1298" i="7059" s="1"/>
  <c r="AC1314" i="7059"/>
  <c r="AD1314" i="7059" s="1"/>
  <c r="AP1292" i="7059"/>
  <c r="AQ1292" i="7059" s="1"/>
  <c r="AR1291" i="7059" s="1"/>
  <c r="AS1291" i="7059" s="1"/>
  <c r="AG1308" i="7059"/>
  <c r="AH1308" i="7059" s="1"/>
  <c r="V119" i="7049"/>
  <c r="AC1287" i="7055"/>
  <c r="AR1290" i="7059"/>
  <c r="AS1290" i="7059" s="1"/>
  <c r="V118" i="7049"/>
  <c r="AA1316" i="7059"/>
  <c r="AC1315" i="7059" s="1"/>
  <c r="AD1315" i="7059" s="1"/>
  <c r="Z1673" i="7059"/>
  <c r="U1327" i="7059"/>
  <c r="AE1313" i="7059" l="1"/>
  <c r="AA1317" i="7059"/>
  <c r="AI1304" i="7059"/>
  <c r="AJ1304" i="7059" s="1"/>
  <c r="AE1312" i="7059"/>
  <c r="AF1312" i="7059" s="1"/>
  <c r="AB1288" i="7055"/>
  <c r="AU1291" i="7059"/>
  <c r="W93" i="7049" s="1"/>
  <c r="U93" i="7049"/>
  <c r="AN1295" i="7059"/>
  <c r="AO1295" i="7059" s="1"/>
  <c r="AU1290" i="7059"/>
  <c r="W92" i="7049" s="1"/>
  <c r="U92" i="7049"/>
  <c r="AB1287" i="7055"/>
  <c r="AC1288" i="7055" s="1"/>
  <c r="AL1299" i="7059"/>
  <c r="AM1299" i="7059" s="1"/>
  <c r="V1327" i="7059"/>
  <c r="Z1674" i="7059"/>
  <c r="AN1296" i="7059" l="1"/>
  <c r="AO1296" i="7059" s="1"/>
  <c r="AC1289" i="7055"/>
  <c r="AG1309" i="7059"/>
  <c r="AH1309" i="7059" s="1"/>
  <c r="AC1316" i="7059"/>
  <c r="AD1316" i="7059" s="1"/>
  <c r="Y1318" i="7059"/>
  <c r="AT1318" i="7059" s="1"/>
  <c r="AF1313" i="7059"/>
  <c r="AP1293" i="7059"/>
  <c r="AQ1293" i="7059" s="1"/>
  <c r="AL1300" i="7059"/>
  <c r="AM1300" i="7059" s="1"/>
  <c r="U1328" i="7059"/>
  <c r="V1328" i="7059" s="1"/>
  <c r="Z1675" i="7059"/>
  <c r="U1329" i="7059" l="1"/>
  <c r="V1329" i="7059" s="1"/>
  <c r="U1330" i="7059" s="1"/>
  <c r="Y1319" i="7059"/>
  <c r="AT1319" i="7059" s="1"/>
  <c r="AE1314" i="7059"/>
  <c r="AF1314" i="7059" s="1"/>
  <c r="AN1297" i="7059"/>
  <c r="AO1297" i="7059" s="1"/>
  <c r="AG1310" i="7059"/>
  <c r="AH1310" i="7059" s="1"/>
  <c r="AI1305" i="7059"/>
  <c r="AJ1305" i="7059" s="1"/>
  <c r="AP1294" i="7059"/>
  <c r="AQ1294" i="7059" s="1"/>
  <c r="AR1293" i="7059" s="1"/>
  <c r="AS1293" i="7059" s="1"/>
  <c r="AR1292" i="7059"/>
  <c r="AS1292" i="7059" s="1"/>
  <c r="AA1318" i="7059"/>
  <c r="AC1317" i="7059" s="1"/>
  <c r="AD1317" i="7059" s="1"/>
  <c r="V120" i="7049"/>
  <c r="Z1676" i="7059"/>
  <c r="U94" i="7049" l="1"/>
  <c r="AU1292" i="7059"/>
  <c r="W94" i="7049" s="1"/>
  <c r="AB1289" i="7055"/>
  <c r="AC1290" i="7055" s="1"/>
  <c r="AE1315" i="7059"/>
  <c r="AF1315" i="7059" s="1"/>
  <c r="AI1306" i="7059"/>
  <c r="AJ1306" i="7059" s="1"/>
  <c r="AG1311" i="7059"/>
  <c r="AH1311" i="7059" s="1"/>
  <c r="AL1301" i="7059"/>
  <c r="AM1301" i="7059" s="1"/>
  <c r="AP1295" i="7059"/>
  <c r="AQ1295" i="7059" s="1"/>
  <c r="AR1294" i="7059" s="1"/>
  <c r="AS1294" i="7059" s="1"/>
  <c r="Y1320" i="7059"/>
  <c r="AT1320" i="7059" s="1"/>
  <c r="AB1290" i="7055"/>
  <c r="U95" i="7049"/>
  <c r="AU1293" i="7059"/>
  <c r="W95" i="7049" s="1"/>
  <c r="V121" i="7049"/>
  <c r="AA1319" i="7059"/>
  <c r="AC1318" i="7059" s="1"/>
  <c r="AD1318" i="7059" s="1"/>
  <c r="Z1677" i="7059"/>
  <c r="V1330" i="7059"/>
  <c r="Y1321" i="7059" s="1"/>
  <c r="AT1321" i="7059" s="1"/>
  <c r="AC1291" i="7055" l="1"/>
  <c r="V123" i="7049"/>
  <c r="V122" i="7049"/>
  <c r="AA1320" i="7059"/>
  <c r="AC1319" i="7059" s="1"/>
  <c r="AD1319" i="7059" s="1"/>
  <c r="AN1298" i="7059"/>
  <c r="AO1298" i="7059" s="1"/>
  <c r="AL1302" i="7059"/>
  <c r="AM1302" i="7059" s="1"/>
  <c r="AE1316" i="7059"/>
  <c r="AF1316" i="7059" s="1"/>
  <c r="AU1294" i="7059"/>
  <c r="W96" i="7049" s="1"/>
  <c r="AB1291" i="7055"/>
  <c r="AC1292" i="7055" s="1"/>
  <c r="U96" i="7049"/>
  <c r="AI1307" i="7059"/>
  <c r="AJ1307" i="7059" s="1"/>
  <c r="AG1312" i="7059"/>
  <c r="AH1312" i="7059" s="1"/>
  <c r="Z1678" i="7059"/>
  <c r="U1331" i="7059"/>
  <c r="AI1308" i="7059" l="1"/>
  <c r="AJ1308" i="7059" s="1"/>
  <c r="AL1303" i="7059"/>
  <c r="AM1303" i="7059" s="1"/>
  <c r="AG1313" i="7059"/>
  <c r="AH1313" i="7059" s="1"/>
  <c r="AA1321" i="7059"/>
  <c r="AN1299" i="7059"/>
  <c r="AO1299" i="7059" s="1"/>
  <c r="AP1296" i="7059"/>
  <c r="AQ1296" i="7059" s="1"/>
  <c r="AE1317" i="7059"/>
  <c r="AF1317" i="7059" s="1"/>
  <c r="Z1679" i="7059"/>
  <c r="V1331" i="7059"/>
  <c r="AG1314" i="7059" l="1"/>
  <c r="AH1314" i="7059" s="1"/>
  <c r="AI1310" i="7059" s="1"/>
  <c r="AI1309" i="7059"/>
  <c r="AJ1309" i="7059" s="1"/>
  <c r="AR1295" i="7059"/>
  <c r="AS1295" i="7059" s="1"/>
  <c r="AN1300" i="7059"/>
  <c r="AO1300" i="7059" s="1"/>
  <c r="AL1304" i="7059"/>
  <c r="AM1304" i="7059" s="1"/>
  <c r="Y1322" i="7059"/>
  <c r="AT1322" i="7059" s="1"/>
  <c r="AP1297" i="7059"/>
  <c r="AQ1297" i="7059" s="1"/>
  <c r="AC1320" i="7059"/>
  <c r="AD1320" i="7059" s="1"/>
  <c r="Z1680" i="7059"/>
  <c r="U1332" i="7059"/>
  <c r="AJ1310" i="7059" l="1"/>
  <c r="AL1306" i="7059" s="1"/>
  <c r="AL1305" i="7059"/>
  <c r="AM1305" i="7059" s="1"/>
  <c r="AN1301" i="7059"/>
  <c r="AO1301" i="7059" s="1"/>
  <c r="AB1292" i="7055"/>
  <c r="AC1293" i="7055" s="1"/>
  <c r="AU1295" i="7059"/>
  <c r="W97" i="7049" s="1"/>
  <c r="U97" i="7049"/>
  <c r="AE1318" i="7059"/>
  <c r="AF1318" i="7059" s="1"/>
  <c r="AG1315" i="7059" s="1"/>
  <c r="AH1315" i="7059" s="1"/>
  <c r="AI1311" i="7059" s="1"/>
  <c r="AJ1311" i="7059" s="1"/>
  <c r="AL1307" i="7059" s="1"/>
  <c r="V124" i="7049"/>
  <c r="AA1322" i="7059"/>
  <c r="AC1321" i="7059" s="1"/>
  <c r="AD1321" i="7059" s="1"/>
  <c r="AE1319" i="7059" s="1"/>
  <c r="AP1298" i="7059"/>
  <c r="AQ1298" i="7059" s="1"/>
  <c r="AR1297" i="7059" s="1"/>
  <c r="AS1297" i="7059" s="1"/>
  <c r="AR1296" i="7059"/>
  <c r="AS1296" i="7059" s="1"/>
  <c r="V1332" i="7059"/>
  <c r="Y1323" i="7059" s="1"/>
  <c r="AT1323" i="7059" s="1"/>
  <c r="Z1681" i="7059"/>
  <c r="AM1307" i="7059" l="1"/>
  <c r="AU1297" i="7059"/>
  <c r="W99" i="7049" s="1"/>
  <c r="AB1294" i="7055"/>
  <c r="U99" i="7049"/>
  <c r="AA1323" i="7059"/>
  <c r="AC1322" i="7059" s="1"/>
  <c r="AD1322" i="7059" s="1"/>
  <c r="AE1320" i="7059" s="1"/>
  <c r="AF1320" i="7059" s="1"/>
  <c r="V125" i="7049"/>
  <c r="AN1302" i="7059"/>
  <c r="AO1302" i="7059" s="1"/>
  <c r="AF1319" i="7059"/>
  <c r="AG1316" i="7059" s="1"/>
  <c r="AH1316" i="7059" s="1"/>
  <c r="AI1312" i="7059" s="1"/>
  <c r="AJ1312" i="7059" s="1"/>
  <c r="AL1308" i="7059" s="1"/>
  <c r="AM1308" i="7059" s="1"/>
  <c r="AM1306" i="7059"/>
  <c r="U98" i="7049"/>
  <c r="AU1296" i="7059"/>
  <c r="W98" i="7049" s="1"/>
  <c r="AB1293" i="7055"/>
  <c r="AC1294" i="7055" s="1"/>
  <c r="AP1299" i="7059"/>
  <c r="AQ1299" i="7059" s="1"/>
  <c r="U1333" i="7059"/>
  <c r="V1333" i="7059" s="1"/>
  <c r="Y1324" i="7059" s="1"/>
  <c r="AT1324" i="7059" s="1"/>
  <c r="Z1682" i="7059"/>
  <c r="AP1300" i="7059" l="1"/>
  <c r="AQ1300" i="7059" s="1"/>
  <c r="AR1299" i="7059" s="1"/>
  <c r="AS1299" i="7059" s="1"/>
  <c r="AR1298" i="7059"/>
  <c r="AS1298" i="7059" s="1"/>
  <c r="AN1305" i="7059"/>
  <c r="AC1295" i="7055"/>
  <c r="AN1303" i="7059"/>
  <c r="AO1303" i="7059" s="1"/>
  <c r="AG1317" i="7059"/>
  <c r="AH1317" i="7059" s="1"/>
  <c r="AI1313" i="7059" s="1"/>
  <c r="AJ1313" i="7059" s="1"/>
  <c r="AL1309" i="7059" s="1"/>
  <c r="AM1309" i="7059" s="1"/>
  <c r="AN1304" i="7059"/>
  <c r="AA1324" i="7059"/>
  <c r="AC1323" i="7059" s="1"/>
  <c r="AD1323" i="7059" s="1"/>
  <c r="AE1321" i="7059" s="1"/>
  <c r="AF1321" i="7059" s="1"/>
  <c r="AG1318" i="7059" s="1"/>
  <c r="V126" i="7049"/>
  <c r="U1334" i="7059"/>
  <c r="Z1683" i="7059"/>
  <c r="AH1318" i="7059" l="1"/>
  <c r="AI1314" i="7059" s="1"/>
  <c r="AJ1314" i="7059" s="1"/>
  <c r="AL1310" i="7059" s="1"/>
  <c r="AM1310" i="7059" s="1"/>
  <c r="AN1307" i="7059" s="1"/>
  <c r="AO1304" i="7059"/>
  <c r="AP1301" i="7059"/>
  <c r="AQ1301" i="7059" s="1"/>
  <c r="U101" i="7049"/>
  <c r="AB1296" i="7055"/>
  <c r="AU1299" i="7059"/>
  <c r="W101" i="7049" s="1"/>
  <c r="AN1306" i="7059"/>
  <c r="AO1306" i="7059" s="1"/>
  <c r="AU1298" i="7059"/>
  <c r="W100" i="7049" s="1"/>
  <c r="AB1295" i="7055"/>
  <c r="AC1296" i="7055" s="1"/>
  <c r="U100" i="7049"/>
  <c r="AR1300" i="7059"/>
  <c r="AS1300" i="7059" s="1"/>
  <c r="AO1305" i="7059"/>
  <c r="AP1302" i="7059"/>
  <c r="AQ1302" i="7059" s="1"/>
  <c r="V1334" i="7059"/>
  <c r="U1335" i="7059" s="1"/>
  <c r="Z1684" i="7059"/>
  <c r="AP1303" i="7059" l="1"/>
  <c r="AQ1303" i="7059" s="1"/>
  <c r="AR1302" i="7059" s="1"/>
  <c r="AS1302" i="7059" s="1"/>
  <c r="AC1297" i="7055"/>
  <c r="AP1304" i="7059"/>
  <c r="AO1307" i="7059"/>
  <c r="AP1305" i="7059" s="1"/>
  <c r="AR1301" i="7059"/>
  <c r="AS1301" i="7059" s="1"/>
  <c r="U102" i="7049"/>
  <c r="AB1297" i="7055"/>
  <c r="AU1300" i="7059"/>
  <c r="W102" i="7049" s="1"/>
  <c r="Z1685" i="7059"/>
  <c r="V1335" i="7059"/>
  <c r="U1336" i="7059" s="1"/>
  <c r="Y1325" i="7059"/>
  <c r="AQ1304" i="7059" l="1"/>
  <c r="AR1303" i="7059" s="1"/>
  <c r="AS1303" i="7059" s="1"/>
  <c r="AB1300" i="7055" s="1"/>
  <c r="AC1298" i="7055"/>
  <c r="Y1326" i="7059"/>
  <c r="AT1326" i="7059" s="1"/>
  <c r="AQ1305" i="7059"/>
  <c r="AU1301" i="7059"/>
  <c r="W103" i="7049" s="1"/>
  <c r="AB1298" i="7055"/>
  <c r="U103" i="7049"/>
  <c r="AU1304" i="7059"/>
  <c r="W106" i="7049" s="1"/>
  <c r="AB1299" i="7055"/>
  <c r="U104" i="7049"/>
  <c r="AU1302" i="7059"/>
  <c r="W104" i="7049" s="1"/>
  <c r="AU1303" i="7059"/>
  <c r="W105" i="7049" s="1"/>
  <c r="V1336" i="7059"/>
  <c r="AT1325" i="7059"/>
  <c r="Z1686" i="7059"/>
  <c r="AR1304" i="7059" l="1"/>
  <c r="AS1304" i="7059" s="1"/>
  <c r="AB1301" i="7055" s="1"/>
  <c r="U105" i="7049"/>
  <c r="AC1299" i="7055"/>
  <c r="AC1300" i="7055" s="1"/>
  <c r="AC1301" i="7055" s="1"/>
  <c r="V128" i="7049"/>
  <c r="Z1687" i="7059"/>
  <c r="Y1327" i="7059"/>
  <c r="V127" i="7049"/>
  <c r="AA1325" i="7059"/>
  <c r="U1337" i="7059"/>
  <c r="U106" i="7049" l="1"/>
  <c r="AC1302" i="7055"/>
  <c r="Z1688" i="7059"/>
  <c r="V1337" i="7059"/>
  <c r="U1338" i="7059" s="1"/>
  <c r="AC1324" i="7059"/>
  <c r="AD1324" i="7059" s="1"/>
  <c r="AT1327" i="7059"/>
  <c r="AA1326" i="7059"/>
  <c r="V129" i="7049" l="1"/>
  <c r="AA1327" i="7059"/>
  <c r="AC1326" i="7059" s="1"/>
  <c r="AD1326" i="7059" s="1"/>
  <c r="Y1328" i="7059"/>
  <c r="V1338" i="7059"/>
  <c r="U1339" i="7059" s="1"/>
  <c r="AC1325" i="7059"/>
  <c r="AD1325" i="7059" s="1"/>
  <c r="AE1322" i="7059"/>
  <c r="AF1322" i="7059" s="1"/>
  <c r="Z1689" i="7059"/>
  <c r="Y1329" i="7059" l="1"/>
  <c r="AT1329" i="7059" s="1"/>
  <c r="AG1319" i="7059"/>
  <c r="AH1319" i="7059" s="1"/>
  <c r="AE1323" i="7059"/>
  <c r="AF1323" i="7059" s="1"/>
  <c r="Z1690" i="7059"/>
  <c r="AT1328" i="7059"/>
  <c r="AE1324" i="7059"/>
  <c r="V1339" i="7059"/>
  <c r="AF1324" i="7059" l="1"/>
  <c r="AG1321" i="7059" s="1"/>
  <c r="U1340" i="7059"/>
  <c r="AG1320" i="7059"/>
  <c r="AH1320" i="7059" s="1"/>
  <c r="AI1315" i="7059"/>
  <c r="AJ1315" i="7059" s="1"/>
  <c r="V131" i="7049"/>
  <c r="Z1691" i="7059"/>
  <c r="Y1330" i="7059"/>
  <c r="V130" i="7049"/>
  <c r="AA1328" i="7059"/>
  <c r="AA1329" i="7059" s="1"/>
  <c r="AT1330" i="7059" l="1"/>
  <c r="AL1311" i="7059"/>
  <c r="AM1311" i="7059" s="1"/>
  <c r="AI1316" i="7059"/>
  <c r="AJ1316" i="7059" s="1"/>
  <c r="Z1692" i="7059"/>
  <c r="V1340" i="7059"/>
  <c r="AH1321" i="7059"/>
  <c r="AC1327" i="7059"/>
  <c r="AD1327" i="7059" s="1"/>
  <c r="AC1328" i="7059"/>
  <c r="AD1328" i="7059" s="1"/>
  <c r="AL1312" i="7059" l="1"/>
  <c r="AM1312" i="7059" s="1"/>
  <c r="V132" i="7049"/>
  <c r="AA1330" i="7059"/>
  <c r="AE1325" i="7059"/>
  <c r="AF1325" i="7059" s="1"/>
  <c r="Y1331" i="7059"/>
  <c r="AI1317" i="7059"/>
  <c r="AJ1317" i="7059" s="1"/>
  <c r="AN1308" i="7059"/>
  <c r="AO1308" i="7059" s="1"/>
  <c r="Z1693" i="7059"/>
  <c r="AE1326" i="7059"/>
  <c r="U1341" i="7059"/>
  <c r="AF1326" i="7059" l="1"/>
  <c r="AG1323" i="7059" s="1"/>
  <c r="AP1306" i="7059"/>
  <c r="AQ1306" i="7059" s="1"/>
  <c r="AT1331" i="7059"/>
  <c r="AG1322" i="7059"/>
  <c r="AH1322" i="7059" s="1"/>
  <c r="AC1329" i="7059"/>
  <c r="AD1329" i="7059" s="1"/>
  <c r="AL1313" i="7059"/>
  <c r="AM1313" i="7059" s="1"/>
  <c r="AN1309" i="7059"/>
  <c r="AO1309" i="7059" s="1"/>
  <c r="V1341" i="7059"/>
  <c r="U1342" i="7059" s="1"/>
  <c r="Z1694" i="7059"/>
  <c r="AH1323" i="7059" l="1"/>
  <c r="AI1319" i="7059" s="1"/>
  <c r="AP1307" i="7059"/>
  <c r="AQ1307" i="7059" s="1"/>
  <c r="AR1306" i="7059" s="1"/>
  <c r="AS1306" i="7059" s="1"/>
  <c r="AN1310" i="7059"/>
  <c r="AO1310" i="7059" s="1"/>
  <c r="AA1331" i="7059"/>
  <c r="V133" i="7049"/>
  <c r="V1342" i="7059"/>
  <c r="Y1333" i="7059" s="1"/>
  <c r="Y1332" i="7059"/>
  <c r="AE1327" i="7059"/>
  <c r="AF1327" i="7059" s="1"/>
  <c r="AR1305" i="7059"/>
  <c r="AS1305" i="7059" s="1"/>
  <c r="AI1318" i="7059"/>
  <c r="AJ1318" i="7059" s="1"/>
  <c r="Z1695" i="7059"/>
  <c r="AJ1319" i="7059" l="1"/>
  <c r="AL1315" i="7059" s="1"/>
  <c r="AT1333" i="7059"/>
  <c r="AC1330" i="7059"/>
  <c r="AD1330" i="7059" s="1"/>
  <c r="AP1308" i="7059"/>
  <c r="AQ1308" i="7059" s="1"/>
  <c r="AR1307" i="7059" s="1"/>
  <c r="AS1307" i="7059" s="1"/>
  <c r="AG1324" i="7059"/>
  <c r="AH1324" i="7059" s="1"/>
  <c r="Z1696" i="7059"/>
  <c r="U107" i="7049"/>
  <c r="AB1302" i="7055"/>
  <c r="AC1303" i="7055" s="1"/>
  <c r="AU1305" i="7059"/>
  <c r="W107" i="7049" s="1"/>
  <c r="AT1332" i="7059"/>
  <c r="AL1314" i="7059"/>
  <c r="AM1314" i="7059" s="1"/>
  <c r="AB1303" i="7055"/>
  <c r="U108" i="7049"/>
  <c r="AU1306" i="7059"/>
  <c r="W108" i="7049" s="1"/>
  <c r="U1343" i="7059"/>
  <c r="AC1304" i="7055" l="1"/>
  <c r="AB1304" i="7055"/>
  <c r="U109" i="7049"/>
  <c r="AU1307" i="7059"/>
  <c r="W109" i="7049" s="1"/>
  <c r="AA1332" i="7059"/>
  <c r="V134" i="7049"/>
  <c r="Z1697" i="7059"/>
  <c r="AN1311" i="7059"/>
  <c r="AO1311" i="7059" s="1"/>
  <c r="AM1315" i="7059"/>
  <c r="AI1320" i="7059"/>
  <c r="AJ1320" i="7059" s="1"/>
  <c r="AE1328" i="7059"/>
  <c r="AF1328" i="7059" s="1"/>
  <c r="V135" i="7049"/>
  <c r="AA1333" i="7059"/>
  <c r="AC1332" i="7059" s="1"/>
  <c r="AD1332" i="7059" s="1"/>
  <c r="V1343" i="7059"/>
  <c r="U1344" i="7059" s="1"/>
  <c r="AC1305" i="7055" l="1"/>
  <c r="Y1334" i="7059"/>
  <c r="AG1325" i="7059"/>
  <c r="AH1325" i="7059" s="1"/>
  <c r="AN1312" i="7059"/>
  <c r="AO1312" i="7059" s="1"/>
  <c r="Z1698" i="7059"/>
  <c r="AP1309" i="7059"/>
  <c r="AQ1309" i="7059" s="1"/>
  <c r="AL1316" i="7059"/>
  <c r="AM1316" i="7059" s="1"/>
  <c r="V1344" i="7059"/>
  <c r="U1345" i="7059" s="1"/>
  <c r="AC1331" i="7059"/>
  <c r="AD1331" i="7059" s="1"/>
  <c r="AN1313" i="7059" l="1"/>
  <c r="AO1313" i="7059" s="1"/>
  <c r="AI1321" i="7059"/>
  <c r="AJ1321" i="7059" s="1"/>
  <c r="V1345" i="7059"/>
  <c r="U1346" i="7059" s="1"/>
  <c r="Z1699" i="7059"/>
  <c r="Y1335" i="7059"/>
  <c r="AE1329" i="7059"/>
  <c r="AF1329" i="7059" s="1"/>
  <c r="AR1308" i="7059"/>
  <c r="AS1308" i="7059" s="1"/>
  <c r="AP1310" i="7059"/>
  <c r="AQ1310" i="7059" s="1"/>
  <c r="AE1330" i="7059"/>
  <c r="AT1334" i="7059"/>
  <c r="AG1326" i="7059" l="1"/>
  <c r="AH1326" i="7059" s="1"/>
  <c r="V1346" i="7059"/>
  <c r="Z1700" i="7059"/>
  <c r="AP1311" i="7059"/>
  <c r="AQ1311" i="7059" s="1"/>
  <c r="AA1334" i="7059"/>
  <c r="V136" i="7049"/>
  <c r="AF1330" i="7059"/>
  <c r="U110" i="7049"/>
  <c r="AB1305" i="7055"/>
  <c r="AC1306" i="7055" s="1"/>
  <c r="AU1308" i="7059"/>
  <c r="W110" i="7049" s="1"/>
  <c r="AT1335" i="7059"/>
  <c r="AR1309" i="7059"/>
  <c r="AS1309" i="7059" s="1"/>
  <c r="AL1317" i="7059"/>
  <c r="AM1317" i="7059" s="1"/>
  <c r="Y1336" i="7059"/>
  <c r="AT1336" i="7059" l="1"/>
  <c r="AG1327" i="7059"/>
  <c r="AH1327" i="7059" s="1"/>
  <c r="AC1333" i="7059"/>
  <c r="AD1333" i="7059" s="1"/>
  <c r="Y1337" i="7059"/>
  <c r="Z1701" i="7059"/>
  <c r="AI1322" i="7059"/>
  <c r="AJ1322" i="7059" s="1"/>
  <c r="AN1314" i="7059"/>
  <c r="AO1314" i="7059" s="1"/>
  <c r="U111" i="7049"/>
  <c r="AB1306" i="7055"/>
  <c r="AC1307" i="7055" s="1"/>
  <c r="AU1309" i="7059"/>
  <c r="W111" i="7049" s="1"/>
  <c r="AR1310" i="7059"/>
  <c r="AS1310" i="7059" s="1"/>
  <c r="V137" i="7049"/>
  <c r="AA1335" i="7059"/>
  <c r="AC1334" i="7059" s="1"/>
  <c r="AD1334" i="7059" s="1"/>
  <c r="U1347" i="7059"/>
  <c r="AE1332" i="7059" l="1"/>
  <c r="AB1307" i="7055"/>
  <c r="AC1308" i="7055" s="1"/>
  <c r="U112" i="7049"/>
  <c r="AU1310" i="7059"/>
  <c r="W112" i="7049" s="1"/>
  <c r="AP1312" i="7059"/>
  <c r="AQ1312" i="7059" s="1"/>
  <c r="AT1337" i="7059"/>
  <c r="Z1702" i="7059"/>
  <c r="AE1331" i="7059"/>
  <c r="AF1331" i="7059" s="1"/>
  <c r="AL1318" i="7059"/>
  <c r="AM1318" i="7059" s="1"/>
  <c r="AI1323" i="7059"/>
  <c r="AJ1323" i="7059" s="1"/>
  <c r="V138" i="7049"/>
  <c r="AA1336" i="7059"/>
  <c r="V1347" i="7059"/>
  <c r="U1348" i="7059" l="1"/>
  <c r="V1348" i="7059" s="1"/>
  <c r="AL1319" i="7059"/>
  <c r="AM1319" i="7059" s="1"/>
  <c r="Y1338" i="7059"/>
  <c r="Z1703" i="7059"/>
  <c r="AC1335" i="7059"/>
  <c r="AD1335" i="7059" s="1"/>
  <c r="AG1328" i="7059"/>
  <c r="AH1328" i="7059" s="1"/>
  <c r="V139" i="7049"/>
  <c r="AA1337" i="7059"/>
  <c r="AN1315" i="7059"/>
  <c r="AO1315" i="7059" s="1"/>
  <c r="AR1311" i="7059"/>
  <c r="AS1311" i="7059" s="1"/>
  <c r="AF1332" i="7059"/>
  <c r="U113" i="7049" l="1"/>
  <c r="AB1308" i="7055"/>
  <c r="AC1309" i="7055" s="1"/>
  <c r="AU1311" i="7059"/>
  <c r="W113" i="7049" s="1"/>
  <c r="AP1313" i="7059"/>
  <c r="AQ1313" i="7059" s="1"/>
  <c r="Y1339" i="7059"/>
  <c r="AE1333" i="7059"/>
  <c r="AF1333" i="7059" s="1"/>
  <c r="AC1336" i="7059"/>
  <c r="AD1336" i="7059" s="1"/>
  <c r="AG1329" i="7059"/>
  <c r="AH1329" i="7059" s="1"/>
  <c r="AN1316" i="7059"/>
  <c r="AO1316" i="7059" s="1"/>
  <c r="U1349" i="7059"/>
  <c r="AI1324" i="7059"/>
  <c r="AJ1324" i="7059" s="1"/>
  <c r="Z1704" i="7059"/>
  <c r="AT1338" i="7059"/>
  <c r="AP1314" i="7059" l="1"/>
  <c r="AQ1314" i="7059" s="1"/>
  <c r="AR1313" i="7059" s="1"/>
  <c r="AS1313" i="7059" s="1"/>
  <c r="AI1325" i="7059"/>
  <c r="AJ1325" i="7059" s="1"/>
  <c r="V1349" i="7059"/>
  <c r="AE1334" i="7059"/>
  <c r="AF1334" i="7059" s="1"/>
  <c r="AG1330" i="7059"/>
  <c r="AH1330" i="7059" s="1"/>
  <c r="AT1339" i="7059"/>
  <c r="Z1705" i="7059"/>
  <c r="V140" i="7049"/>
  <c r="AA1338" i="7059"/>
  <c r="AL1320" i="7059"/>
  <c r="AM1320" i="7059" s="1"/>
  <c r="AR1312" i="7059"/>
  <c r="AS1312" i="7059" s="1"/>
  <c r="U1350" i="7059" l="1"/>
  <c r="V1350" i="7059" s="1"/>
  <c r="AG1331" i="7059"/>
  <c r="AH1331" i="7059" s="1"/>
  <c r="AL1321" i="7059"/>
  <c r="AM1321" i="7059" s="1"/>
  <c r="AI1326" i="7059"/>
  <c r="AJ1326" i="7059" s="1"/>
  <c r="Z1706" i="7059"/>
  <c r="AB1309" i="7055"/>
  <c r="AC1310" i="7055" s="1"/>
  <c r="U114" i="7049"/>
  <c r="AU1312" i="7059"/>
  <c r="W114" i="7049" s="1"/>
  <c r="AB1310" i="7055"/>
  <c r="U115" i="7049"/>
  <c r="AU1313" i="7059"/>
  <c r="W115" i="7049" s="1"/>
  <c r="AA1339" i="7059"/>
  <c r="V141" i="7049"/>
  <c r="AN1317" i="7059"/>
  <c r="AO1317" i="7059" s="1"/>
  <c r="AC1337" i="7059"/>
  <c r="AD1337" i="7059" s="1"/>
  <c r="Y1340" i="7059"/>
  <c r="Y1341" i="7059" l="1"/>
  <c r="AT1341" i="7059" s="1"/>
  <c r="U1351" i="7059"/>
  <c r="V1351" i="7059" s="1"/>
  <c r="AC1338" i="7059"/>
  <c r="AD1338" i="7059" s="1"/>
  <c r="AN1318" i="7059"/>
  <c r="AO1318" i="7059" s="1"/>
  <c r="AP1315" i="7059"/>
  <c r="AQ1315" i="7059" s="1"/>
  <c r="AL1322" i="7059"/>
  <c r="AM1322" i="7059" s="1"/>
  <c r="AI1327" i="7059"/>
  <c r="AJ1327" i="7059" s="1"/>
  <c r="AT1340" i="7059"/>
  <c r="Z1707" i="7059"/>
  <c r="AE1335" i="7059"/>
  <c r="AF1335" i="7059" s="1"/>
  <c r="AC1311" i="7055"/>
  <c r="U1352" i="7059" l="1"/>
  <c r="V1352" i="7059" s="1"/>
  <c r="AA1340" i="7059"/>
  <c r="AA1341" i="7059" s="1"/>
  <c r="V142" i="7049"/>
  <c r="AN1319" i="7059"/>
  <c r="AO1319" i="7059" s="1"/>
  <c r="AP1316" i="7059"/>
  <c r="AQ1316" i="7059" s="1"/>
  <c r="AR1315" i="7059" s="1"/>
  <c r="AS1315" i="7059" s="1"/>
  <c r="V143" i="7049"/>
  <c r="Z1708" i="7059"/>
  <c r="AL1323" i="7059"/>
  <c r="AM1323" i="7059" s="1"/>
  <c r="AR1314" i="7059"/>
  <c r="AS1314" i="7059" s="1"/>
  <c r="AE1336" i="7059"/>
  <c r="AF1336" i="7059" s="1"/>
  <c r="Y1342" i="7059"/>
  <c r="AG1332" i="7059"/>
  <c r="AH1332" i="7059" s="1"/>
  <c r="Y1343" i="7059" l="1"/>
  <c r="AT1343" i="7059" s="1"/>
  <c r="AG1333" i="7059"/>
  <c r="AH1333" i="7059" s="1"/>
  <c r="AP1317" i="7059"/>
  <c r="AQ1317" i="7059" s="1"/>
  <c r="AC1339" i="7059"/>
  <c r="AD1339" i="7059" s="1"/>
  <c r="AT1342" i="7059"/>
  <c r="AB1311" i="7055"/>
  <c r="AC1312" i="7055" s="1"/>
  <c r="U116" i="7049"/>
  <c r="AU1314" i="7059"/>
  <c r="W116" i="7049" s="1"/>
  <c r="Z1709" i="7059"/>
  <c r="AI1328" i="7059"/>
  <c r="AJ1328" i="7059" s="1"/>
  <c r="AB1312" i="7055"/>
  <c r="U117" i="7049"/>
  <c r="AU1315" i="7059"/>
  <c r="W117" i="7049" s="1"/>
  <c r="AN1320" i="7059"/>
  <c r="AO1320" i="7059" s="1"/>
  <c r="AC1340" i="7059"/>
  <c r="AD1340" i="7059" s="1"/>
  <c r="U1353" i="7059"/>
  <c r="AC1313" i="7055" l="1"/>
  <c r="V1353" i="7059"/>
  <c r="U1354" i="7059" s="1"/>
  <c r="AE1337" i="7059"/>
  <c r="AF1337" i="7059" s="1"/>
  <c r="AE1338" i="7059"/>
  <c r="AA1342" i="7059"/>
  <c r="AA1343" i="7059" s="1"/>
  <c r="V144" i="7049"/>
  <c r="AP1318" i="7059"/>
  <c r="AQ1318" i="7059" s="1"/>
  <c r="AR1317" i="7059" s="1"/>
  <c r="AS1317" i="7059" s="1"/>
  <c r="AI1329" i="7059"/>
  <c r="AJ1329" i="7059" s="1"/>
  <c r="AL1324" i="7059"/>
  <c r="AM1324" i="7059" s="1"/>
  <c r="Z1710" i="7059"/>
  <c r="V145" i="7049"/>
  <c r="AR1316" i="7059"/>
  <c r="AS1316" i="7059" s="1"/>
  <c r="Y1344" i="7059" l="1"/>
  <c r="AT1344" i="7059" s="1"/>
  <c r="V146" i="7049" s="1"/>
  <c r="AC1342" i="7059"/>
  <c r="AD1342" i="7059" s="1"/>
  <c r="AN1321" i="7059"/>
  <c r="AO1321" i="7059" s="1"/>
  <c r="AG1334" i="7059"/>
  <c r="AH1334" i="7059" s="1"/>
  <c r="AC1341" i="7059"/>
  <c r="AD1341" i="7059" s="1"/>
  <c r="AL1325" i="7059"/>
  <c r="AM1325" i="7059" s="1"/>
  <c r="U119" i="7049"/>
  <c r="AB1314" i="7055"/>
  <c r="AU1317" i="7059"/>
  <c r="W119" i="7049" s="1"/>
  <c r="V1354" i="7059"/>
  <c r="AB1313" i="7055"/>
  <c r="AC1314" i="7055" s="1"/>
  <c r="U118" i="7049"/>
  <c r="AU1316" i="7059"/>
  <c r="W118" i="7049" s="1"/>
  <c r="Z1711" i="7059"/>
  <c r="AF1338" i="7059"/>
  <c r="AA1344" i="7059" l="1"/>
  <c r="AC1343" i="7059" s="1"/>
  <c r="AD1343" i="7059" s="1"/>
  <c r="AE1341" i="7059" s="1"/>
  <c r="Y1345" i="7059"/>
  <c r="AT1345" i="7059" s="1"/>
  <c r="V147" i="7049" s="1"/>
  <c r="AG1335" i="7059"/>
  <c r="AH1335" i="7059" s="1"/>
  <c r="AC1315" i="7055"/>
  <c r="AE1339" i="7059"/>
  <c r="AF1339" i="7059" s="1"/>
  <c r="Z1712" i="7059"/>
  <c r="U1355" i="7059"/>
  <c r="AN1322" i="7059"/>
  <c r="AO1322" i="7059" s="1"/>
  <c r="AP1319" i="7059"/>
  <c r="AQ1319" i="7059" s="1"/>
  <c r="AI1330" i="7059"/>
  <c r="AJ1330" i="7059" s="1"/>
  <c r="AE1340" i="7059"/>
  <c r="AF1340" i="7059" l="1"/>
  <c r="AA1345" i="7059"/>
  <c r="AC1344" i="7059" s="1"/>
  <c r="AD1344" i="7059" s="1"/>
  <c r="AP1320" i="7059"/>
  <c r="AQ1320" i="7059" s="1"/>
  <c r="AR1319" i="7059" s="1"/>
  <c r="AS1319" i="7059" s="1"/>
  <c r="AR1318" i="7059"/>
  <c r="AS1318" i="7059" s="1"/>
  <c r="AG1336" i="7059"/>
  <c r="AH1336" i="7059" s="1"/>
  <c r="V1355" i="7059"/>
  <c r="AF1341" i="7059"/>
  <c r="AI1331" i="7059"/>
  <c r="AJ1331" i="7059" s="1"/>
  <c r="AG1337" i="7059"/>
  <c r="AL1326" i="7059"/>
  <c r="AM1326" i="7059" s="1"/>
  <c r="Z1713" i="7059"/>
  <c r="AG1338" i="7059" l="1"/>
  <c r="Y1346" i="7059"/>
  <c r="AT1346" i="7059" s="1"/>
  <c r="U1356" i="7059"/>
  <c r="V1356" i="7059" s="1"/>
  <c r="AH1337" i="7059"/>
  <c r="AB1316" i="7055"/>
  <c r="U121" i="7049"/>
  <c r="AU1319" i="7059"/>
  <c r="W121" i="7049" s="1"/>
  <c r="AE1342" i="7059"/>
  <c r="AF1342" i="7059" s="1"/>
  <c r="AG1339" i="7059" s="1"/>
  <c r="U120" i="7049"/>
  <c r="AB1315" i="7055"/>
  <c r="AC1316" i="7055" s="1"/>
  <c r="AU1318" i="7059"/>
  <c r="W120" i="7049" s="1"/>
  <c r="AI1333" i="7059"/>
  <c r="AH1338" i="7059"/>
  <c r="AN1323" i="7059"/>
  <c r="AO1323" i="7059" s="1"/>
  <c r="AI1332" i="7059"/>
  <c r="AJ1332" i="7059" s="1"/>
  <c r="AL1327" i="7059"/>
  <c r="AM1327" i="7059" s="1"/>
  <c r="Z1714" i="7059"/>
  <c r="AH1339" i="7059" l="1"/>
  <c r="Y1347" i="7059"/>
  <c r="AT1347" i="7059" s="1"/>
  <c r="V148" i="7049"/>
  <c r="AA1346" i="7059"/>
  <c r="AC1345" i="7059" s="1"/>
  <c r="AD1345" i="7059" s="1"/>
  <c r="AE1343" i="7059" s="1"/>
  <c r="AF1343" i="7059" s="1"/>
  <c r="AI1335" i="7059"/>
  <c r="AJ1333" i="7059"/>
  <c r="AL1329" i="7059" s="1"/>
  <c r="Z1715" i="7059"/>
  <c r="AL1328" i="7059"/>
  <c r="AM1328" i="7059" s="1"/>
  <c r="AI1334" i="7059"/>
  <c r="AJ1334" i="7059" s="1"/>
  <c r="AN1324" i="7059"/>
  <c r="AO1324" i="7059" s="1"/>
  <c r="AP1321" i="7059"/>
  <c r="AQ1321" i="7059" s="1"/>
  <c r="U1357" i="7059"/>
  <c r="AC1317" i="7055"/>
  <c r="V149" i="7049" l="1"/>
  <c r="AA1347" i="7059"/>
  <c r="AC1346" i="7059" s="1"/>
  <c r="AD1346" i="7059" s="1"/>
  <c r="AE1344" i="7059" s="1"/>
  <c r="AF1344" i="7059" s="1"/>
  <c r="AJ1335" i="7059"/>
  <c r="AL1331" i="7059" s="1"/>
  <c r="AM1329" i="7059"/>
  <c r="AN1326" i="7059" s="1"/>
  <c r="V1357" i="7059"/>
  <c r="AG1340" i="7059"/>
  <c r="AH1340" i="7059" s="1"/>
  <c r="AP1322" i="7059"/>
  <c r="AQ1322" i="7059" s="1"/>
  <c r="AR1321" i="7059" s="1"/>
  <c r="AS1321" i="7059" s="1"/>
  <c r="AR1320" i="7059"/>
  <c r="AS1320" i="7059" s="1"/>
  <c r="AL1330" i="7059"/>
  <c r="AM1330" i="7059" s="1"/>
  <c r="Z1716" i="7059"/>
  <c r="AN1325" i="7059"/>
  <c r="AO1325" i="7059" s="1"/>
  <c r="Y1348" i="7059" l="1"/>
  <c r="AT1348" i="7059" s="1"/>
  <c r="AO1326" i="7059"/>
  <c r="AB1318" i="7055"/>
  <c r="U123" i="7049"/>
  <c r="AU1321" i="7059"/>
  <c r="W123" i="7049" s="1"/>
  <c r="AP1323" i="7059"/>
  <c r="AQ1323" i="7059" s="1"/>
  <c r="AR1322" i="7059" s="1"/>
  <c r="AS1322" i="7059" s="1"/>
  <c r="U122" i="7049"/>
  <c r="AB1317" i="7055"/>
  <c r="AC1318" i="7055" s="1"/>
  <c r="AU1320" i="7059"/>
  <c r="W122" i="7049" s="1"/>
  <c r="Z1717" i="7059"/>
  <c r="AN1327" i="7059"/>
  <c r="AO1327" i="7059" s="1"/>
  <c r="AI1336" i="7059"/>
  <c r="AJ1336" i="7059" s="1"/>
  <c r="AG1341" i="7059"/>
  <c r="AH1341" i="7059" s="1"/>
  <c r="AP1324" i="7059"/>
  <c r="U1358" i="7059"/>
  <c r="AM1331" i="7059"/>
  <c r="AQ1324" i="7059" l="1"/>
  <c r="V150" i="7049"/>
  <c r="AA1348" i="7059"/>
  <c r="AL1332" i="7059"/>
  <c r="AM1332" i="7059" s="1"/>
  <c r="AN1328" i="7059"/>
  <c r="AO1328" i="7059" s="1"/>
  <c r="AP1325" i="7059"/>
  <c r="AQ1325" i="7059" s="1"/>
  <c r="Z1718" i="7059"/>
  <c r="V1358" i="7059"/>
  <c r="AI1337" i="7059"/>
  <c r="AJ1337" i="7059" s="1"/>
  <c r="U124" i="7049"/>
  <c r="AB1319" i="7055"/>
  <c r="AU1322" i="7059"/>
  <c r="W124" i="7049" s="1"/>
  <c r="AR1323" i="7059"/>
  <c r="AS1323" i="7059" s="1"/>
  <c r="AC1319" i="7055"/>
  <c r="AR1324" i="7059" l="1"/>
  <c r="AS1324" i="7059" s="1"/>
  <c r="AB1321" i="7055" s="1"/>
  <c r="Y1349" i="7059"/>
  <c r="AT1349" i="7059" s="1"/>
  <c r="V151" i="7049" s="1"/>
  <c r="AC1347" i="7059"/>
  <c r="AD1347" i="7059" s="1"/>
  <c r="AE1345" i="7059" s="1"/>
  <c r="AF1345" i="7059" s="1"/>
  <c r="AG1342" i="7059" s="1"/>
  <c r="AH1342" i="7059" s="1"/>
  <c r="AI1338" i="7059" s="1"/>
  <c r="AJ1338" i="7059" s="1"/>
  <c r="AU1324" i="7059"/>
  <c r="W126" i="7049" s="1"/>
  <c r="AL1333" i="7059"/>
  <c r="AM1333" i="7059" s="1"/>
  <c r="AP1326" i="7059"/>
  <c r="AQ1326" i="7059" s="1"/>
  <c r="AR1325" i="7059" s="1"/>
  <c r="AS1325" i="7059" s="1"/>
  <c r="AN1329" i="7059"/>
  <c r="AO1329" i="7059" s="1"/>
  <c r="AB1320" i="7055"/>
  <c r="U125" i="7049"/>
  <c r="AU1323" i="7059"/>
  <c r="W125" i="7049" s="1"/>
  <c r="Z1719" i="7059"/>
  <c r="AC1320" i="7055"/>
  <c r="U1359" i="7059"/>
  <c r="U126" i="7049" l="1"/>
  <c r="AA1349" i="7059"/>
  <c r="AC1348" i="7059" s="1"/>
  <c r="AD1348" i="7059" s="1"/>
  <c r="AE1346" i="7059" s="1"/>
  <c r="AF1346" i="7059" s="1"/>
  <c r="AG1343" i="7059" s="1"/>
  <c r="AH1343" i="7059" s="1"/>
  <c r="AI1339" i="7059" s="1"/>
  <c r="AJ1339" i="7059" s="1"/>
  <c r="AL1335" i="7059" s="1"/>
  <c r="AC1321" i="7055"/>
  <c r="AC1322" i="7055" s="1"/>
  <c r="V1359" i="7059"/>
  <c r="AB1322" i="7055"/>
  <c r="U127" i="7049"/>
  <c r="AU1325" i="7059"/>
  <c r="W127" i="7049" s="1"/>
  <c r="AN1330" i="7059"/>
  <c r="AO1330" i="7059" s="1"/>
  <c r="AL1334" i="7059"/>
  <c r="AM1334" i="7059" s="1"/>
  <c r="Z1720" i="7059"/>
  <c r="AP1327" i="7059"/>
  <c r="AQ1327" i="7059" s="1"/>
  <c r="AR1326" i="7059" s="1"/>
  <c r="AS1326" i="7059" s="1"/>
  <c r="Y1350" i="7059" l="1"/>
  <c r="AT1350" i="7059" s="1"/>
  <c r="U1360" i="7059"/>
  <c r="V1360" i="7059" s="1"/>
  <c r="Y1351" i="7059" s="1"/>
  <c r="AT1351" i="7059" s="1"/>
  <c r="AM1335" i="7059"/>
  <c r="AC1323" i="7055"/>
  <c r="AP1328" i="7059"/>
  <c r="AQ1328" i="7059" s="1"/>
  <c r="AR1327" i="7059" s="1"/>
  <c r="AS1327" i="7059" s="1"/>
  <c r="AN1331" i="7059"/>
  <c r="AO1331" i="7059" s="1"/>
  <c r="Z1721" i="7059"/>
  <c r="AB1323" i="7055"/>
  <c r="U128" i="7049"/>
  <c r="AU1326" i="7059"/>
  <c r="W128" i="7049" s="1"/>
  <c r="AN1332" i="7059"/>
  <c r="AO1332" i="7059" l="1"/>
  <c r="AP1330" i="7059" s="1"/>
  <c r="V153" i="7049"/>
  <c r="V152" i="7049"/>
  <c r="AA1350" i="7059"/>
  <c r="AC1349" i="7059" s="1"/>
  <c r="AD1349" i="7059" s="1"/>
  <c r="AE1347" i="7059" s="1"/>
  <c r="AF1347" i="7059" s="1"/>
  <c r="AG1344" i="7059" s="1"/>
  <c r="AH1344" i="7059" s="1"/>
  <c r="AI1340" i="7059" s="1"/>
  <c r="AJ1340" i="7059" s="1"/>
  <c r="AL1336" i="7059" s="1"/>
  <c r="AM1336" i="7059" s="1"/>
  <c r="AC1324" i="7055"/>
  <c r="U1361" i="7059"/>
  <c r="V1361" i="7059" s="1"/>
  <c r="AB1324" i="7055"/>
  <c r="U129" i="7049"/>
  <c r="AU1327" i="7059"/>
  <c r="W129" i="7049" s="1"/>
  <c r="AP1329" i="7059"/>
  <c r="AQ1329" i="7059" s="1"/>
  <c r="AR1328" i="7059" s="1"/>
  <c r="AS1328" i="7059" s="1"/>
  <c r="Z1722" i="7059"/>
  <c r="V1362" i="7059" l="1"/>
  <c r="Y1353" i="7059" s="1"/>
  <c r="AT1353" i="7059" s="1"/>
  <c r="AA1351" i="7059"/>
  <c r="Y1352" i="7059"/>
  <c r="AT1352" i="7059" s="1"/>
  <c r="V154" i="7049" s="1"/>
  <c r="AC1325" i="7055"/>
  <c r="U130" i="7049"/>
  <c r="AB1325" i="7055"/>
  <c r="AU1328" i="7059"/>
  <c r="W130" i="7049" s="1"/>
  <c r="Z1723" i="7059"/>
  <c r="AQ1330" i="7059"/>
  <c r="AR1329" i="7059" s="1"/>
  <c r="AS1329" i="7059" s="1"/>
  <c r="AN1333" i="7059"/>
  <c r="AO1333" i="7059" s="1"/>
  <c r="V1363" i="7059" l="1"/>
  <c r="Y1354" i="7059" s="1"/>
  <c r="AT1354" i="7059" s="1"/>
  <c r="AC1326" i="7055"/>
  <c r="AA1352" i="7059"/>
  <c r="AC1351" i="7059" s="1"/>
  <c r="AD1351" i="7059" s="1"/>
  <c r="V155" i="7049"/>
  <c r="AC1350" i="7059"/>
  <c r="AD1350" i="7059" s="1"/>
  <c r="AE1348" i="7059" s="1"/>
  <c r="AF1348" i="7059" s="1"/>
  <c r="AG1345" i="7059" s="1"/>
  <c r="AH1345" i="7059" s="1"/>
  <c r="AI1341" i="7059" s="1"/>
  <c r="AJ1341" i="7059" s="1"/>
  <c r="AL1337" i="7059" s="1"/>
  <c r="AM1337" i="7059" s="1"/>
  <c r="AN1334" i="7059" s="1"/>
  <c r="AO1334" i="7059" s="1"/>
  <c r="U131" i="7049"/>
  <c r="AB1326" i="7055"/>
  <c r="AU1329" i="7059"/>
  <c r="W131" i="7049" s="1"/>
  <c r="V1364" i="7059"/>
  <c r="AP1331" i="7059"/>
  <c r="AQ1331" i="7059" s="1"/>
  <c r="Z1724" i="7059"/>
  <c r="AC1327" i="7055" l="1"/>
  <c r="AE1349" i="7059"/>
  <c r="AF1349" i="7059" s="1"/>
  <c r="AG1346" i="7059" s="1"/>
  <c r="AH1346" i="7059" s="1"/>
  <c r="AI1342" i="7059" s="1"/>
  <c r="AJ1342" i="7059" s="1"/>
  <c r="AL1338" i="7059" s="1"/>
  <c r="AM1338" i="7059" s="1"/>
  <c r="AN1335" i="7059" s="1"/>
  <c r="AO1335" i="7059" s="1"/>
  <c r="Y1355" i="7059"/>
  <c r="AT1355" i="7059" s="1"/>
  <c r="AA1353" i="7059"/>
  <c r="AA1354" i="7059" s="1"/>
  <c r="V156" i="7049"/>
  <c r="AP1332" i="7059"/>
  <c r="AQ1332" i="7059" s="1"/>
  <c r="AR1331" i="7059" s="1"/>
  <c r="AS1331" i="7059" s="1"/>
  <c r="Z1725" i="7059"/>
  <c r="V1365" i="7059"/>
  <c r="AR1330" i="7059"/>
  <c r="AS1330" i="7059" s="1"/>
  <c r="V157" i="7049" l="1"/>
  <c r="AA1355" i="7059"/>
  <c r="Y1356" i="7059"/>
  <c r="AT1356" i="7059" s="1"/>
  <c r="AC1353" i="7059"/>
  <c r="AD1353" i="7059" s="1"/>
  <c r="AC1352" i="7059"/>
  <c r="AD1352" i="7059" s="1"/>
  <c r="AE1350" i="7059" s="1"/>
  <c r="AF1350" i="7059" s="1"/>
  <c r="AG1347" i="7059" s="1"/>
  <c r="AH1347" i="7059" s="1"/>
  <c r="AI1343" i="7059" s="1"/>
  <c r="AJ1343" i="7059" s="1"/>
  <c r="AL1339" i="7059" s="1"/>
  <c r="AM1339" i="7059" s="1"/>
  <c r="AN1336" i="7059" s="1"/>
  <c r="AO1336" i="7059" s="1"/>
  <c r="U132" i="7049"/>
  <c r="AB1327" i="7055"/>
  <c r="AC1328" i="7055" s="1"/>
  <c r="AU1330" i="7059"/>
  <c r="W132" i="7049" s="1"/>
  <c r="Z1726" i="7059"/>
  <c r="AP1333" i="7059"/>
  <c r="AQ1333" i="7059" s="1"/>
  <c r="AR1332" i="7059" s="1"/>
  <c r="AS1332" i="7059" s="1"/>
  <c r="AB1328" i="7055"/>
  <c r="U133" i="7049"/>
  <c r="AU1331" i="7059"/>
  <c r="W133" i="7049" s="1"/>
  <c r="V1366" i="7059"/>
  <c r="AE1351" i="7059" l="1"/>
  <c r="AF1351" i="7059" s="1"/>
  <c r="AG1348" i="7059" s="1"/>
  <c r="AH1348" i="7059" s="1"/>
  <c r="AI1344" i="7059" s="1"/>
  <c r="AJ1344" i="7059" s="1"/>
  <c r="AL1340" i="7059" s="1"/>
  <c r="AM1340" i="7059" s="1"/>
  <c r="AN1337" i="7059" s="1"/>
  <c r="AO1337" i="7059" s="1"/>
  <c r="AC1354" i="7059"/>
  <c r="AD1354" i="7059" s="1"/>
  <c r="AE1352" i="7059" s="1"/>
  <c r="Y1357" i="7059"/>
  <c r="AT1357" i="7059" s="1"/>
  <c r="V158" i="7049"/>
  <c r="AA1356" i="7059"/>
  <c r="AC1355" i="7059" s="1"/>
  <c r="AD1355" i="7059" s="1"/>
  <c r="AE1353" i="7059" s="1"/>
  <c r="AF1353" i="7059" s="1"/>
  <c r="AC1329" i="7055"/>
  <c r="AB1329" i="7055"/>
  <c r="U134" i="7049"/>
  <c r="AU1332" i="7059"/>
  <c r="W134" i="7049" s="1"/>
  <c r="V1367" i="7059"/>
  <c r="AP1334" i="7059"/>
  <c r="AQ1334" i="7059" s="1"/>
  <c r="AR1333" i="7059" s="1"/>
  <c r="AS1333" i="7059" s="1"/>
  <c r="Z1727" i="7059"/>
  <c r="AF1352" i="7059" l="1"/>
  <c r="AG1349" i="7059" s="1"/>
  <c r="AH1349" i="7059" s="1"/>
  <c r="AI1345" i="7059" s="1"/>
  <c r="AJ1345" i="7059" s="1"/>
  <c r="AL1341" i="7059" s="1"/>
  <c r="AM1341" i="7059" s="1"/>
  <c r="AN1338" i="7059" s="1"/>
  <c r="AO1338" i="7059" s="1"/>
  <c r="V159" i="7049"/>
  <c r="AA1357" i="7059"/>
  <c r="AC1356" i="7059" s="1"/>
  <c r="AD1356" i="7059" s="1"/>
  <c r="AE1354" i="7059" s="1"/>
  <c r="AF1354" i="7059" s="1"/>
  <c r="AG1351" i="7059" s="1"/>
  <c r="Y1358" i="7059"/>
  <c r="AT1358" i="7059" s="1"/>
  <c r="AC1330" i="7055"/>
  <c r="U135" i="7049"/>
  <c r="AB1330" i="7055"/>
  <c r="AU1333" i="7059"/>
  <c r="W135" i="7049" s="1"/>
  <c r="Z1728" i="7059"/>
  <c r="V1368" i="7059"/>
  <c r="AP1335" i="7059"/>
  <c r="AQ1335" i="7059" s="1"/>
  <c r="AR1334" i="7059" s="1"/>
  <c r="AS1334" i="7059" s="1"/>
  <c r="AG1350" i="7059" l="1"/>
  <c r="AH1350" i="7059" s="1"/>
  <c r="AI1346" i="7059" s="1"/>
  <c r="AJ1346" i="7059" s="1"/>
  <c r="AL1342" i="7059" s="1"/>
  <c r="AM1342" i="7059" s="1"/>
  <c r="AN1339" i="7059" s="1"/>
  <c r="AO1339" i="7059" s="1"/>
  <c r="AC1331" i="7055"/>
  <c r="V160" i="7049"/>
  <c r="AA1358" i="7059"/>
  <c r="AC1357" i="7059" s="1"/>
  <c r="AD1357" i="7059" s="1"/>
  <c r="AE1355" i="7059" s="1"/>
  <c r="AF1355" i="7059" s="1"/>
  <c r="AG1352" i="7059" s="1"/>
  <c r="Y1359" i="7059"/>
  <c r="AT1359" i="7059" s="1"/>
  <c r="AP1336" i="7059"/>
  <c r="AQ1336" i="7059" s="1"/>
  <c r="V1369" i="7059"/>
  <c r="Z1729" i="7059"/>
  <c r="AB1331" i="7055"/>
  <c r="U136" i="7049"/>
  <c r="AU1334" i="7059"/>
  <c r="W136" i="7049" s="1"/>
  <c r="AC1332" i="7055" l="1"/>
  <c r="AH1352" i="7059"/>
  <c r="AH1351" i="7059"/>
  <c r="AI1347" i="7059" s="1"/>
  <c r="AJ1347" i="7059" s="1"/>
  <c r="AL1343" i="7059" s="1"/>
  <c r="AM1343" i="7059" s="1"/>
  <c r="AN1340" i="7059" s="1"/>
  <c r="AO1340" i="7059" s="1"/>
  <c r="Y1360" i="7059"/>
  <c r="AT1360" i="7059" s="1"/>
  <c r="V161" i="7049"/>
  <c r="AA1359" i="7059"/>
  <c r="AC1358" i="7059" s="1"/>
  <c r="AD1358" i="7059" s="1"/>
  <c r="AE1356" i="7059" s="1"/>
  <c r="AF1356" i="7059" s="1"/>
  <c r="AG1353" i="7059" s="1"/>
  <c r="AH1353" i="7059" s="1"/>
  <c r="V1370" i="7059"/>
  <c r="Y1361" i="7059" s="1"/>
  <c r="AT1361" i="7059" s="1"/>
  <c r="V163" i="7049" s="1"/>
  <c r="Z1730" i="7059"/>
  <c r="AP1337" i="7059"/>
  <c r="AQ1337" i="7059" s="1"/>
  <c r="AR1335" i="7059"/>
  <c r="AS1335" i="7059" s="1"/>
  <c r="AI1349" i="7059" l="1"/>
  <c r="AI1348" i="7059"/>
  <c r="AJ1348" i="7059" s="1"/>
  <c r="AL1344" i="7059" s="1"/>
  <c r="AM1344" i="7059" s="1"/>
  <c r="AN1341" i="7059" s="1"/>
  <c r="AO1341" i="7059" s="1"/>
  <c r="V162" i="7049"/>
  <c r="AA1360" i="7059"/>
  <c r="AC1359" i="7059" s="1"/>
  <c r="AD1359" i="7059" s="1"/>
  <c r="AE1357" i="7059" s="1"/>
  <c r="AF1357" i="7059" s="1"/>
  <c r="AG1354" i="7059" s="1"/>
  <c r="AH1354" i="7059" s="1"/>
  <c r="AI1350" i="7059" s="1"/>
  <c r="AJ1350" i="7059" s="1"/>
  <c r="Z1731" i="7059"/>
  <c r="V1371" i="7059"/>
  <c r="AB1332" i="7055"/>
  <c r="AC1333" i="7055" s="1"/>
  <c r="U137" i="7049"/>
  <c r="AU1335" i="7059"/>
  <c r="W137" i="7049" s="1"/>
  <c r="AP1338" i="7059"/>
  <c r="AQ1338" i="7059" s="1"/>
  <c r="AR1336" i="7059"/>
  <c r="AS1336" i="7059" s="1"/>
  <c r="AJ1349" i="7059" l="1"/>
  <c r="AL1345" i="7059" s="1"/>
  <c r="AM1345" i="7059" s="1"/>
  <c r="AN1342" i="7059" s="1"/>
  <c r="AO1342" i="7059" s="1"/>
  <c r="AA1361" i="7059"/>
  <c r="AC1360" i="7059" s="1"/>
  <c r="AD1360" i="7059" s="1"/>
  <c r="AE1358" i="7059" s="1"/>
  <c r="AF1358" i="7059" s="1"/>
  <c r="AG1355" i="7059" s="1"/>
  <c r="AH1355" i="7059" s="1"/>
  <c r="AI1351" i="7059" s="1"/>
  <c r="AJ1351" i="7059" s="1"/>
  <c r="Y1362" i="7059"/>
  <c r="AT1362" i="7059" s="1"/>
  <c r="AB1333" i="7055"/>
  <c r="AC1334" i="7055" s="1"/>
  <c r="U138" i="7049"/>
  <c r="AU1336" i="7059"/>
  <c r="W138" i="7049" s="1"/>
  <c r="V1372" i="7059"/>
  <c r="Y1363" i="7059" s="1"/>
  <c r="AT1363" i="7059" s="1"/>
  <c r="AP1339" i="7059"/>
  <c r="AQ1339" i="7059" s="1"/>
  <c r="AR1338" i="7059" s="1"/>
  <c r="AS1338" i="7059" s="1"/>
  <c r="AL1346" i="7059"/>
  <c r="AM1346" i="7059" s="1"/>
  <c r="Z1732" i="7059"/>
  <c r="AR1337" i="7059"/>
  <c r="AS1337" i="7059" s="1"/>
  <c r="V165" i="7049" l="1"/>
  <c r="V164" i="7049"/>
  <c r="AA1362" i="7059"/>
  <c r="AA1363" i="7059" s="1"/>
  <c r="AC1362" i="7059" s="1"/>
  <c r="AD1362" i="7059" s="1"/>
  <c r="U140" i="7049"/>
  <c r="AB1335" i="7055"/>
  <c r="AU1338" i="7059"/>
  <c r="W140" i="7049" s="1"/>
  <c r="AN1343" i="7059"/>
  <c r="AO1343" i="7059" s="1"/>
  <c r="AB1334" i="7055"/>
  <c r="AC1335" i="7055" s="1"/>
  <c r="U139" i="7049"/>
  <c r="AU1337" i="7059"/>
  <c r="W139" i="7049" s="1"/>
  <c r="Z1733" i="7059"/>
  <c r="AL1347" i="7059"/>
  <c r="AM1347" i="7059" s="1"/>
  <c r="AP1340" i="7059"/>
  <c r="AQ1340" i="7059" s="1"/>
  <c r="AR1339" i="7059" s="1"/>
  <c r="AS1339" i="7059" s="1"/>
  <c r="V1373" i="7059"/>
  <c r="Y1364" i="7059" l="1"/>
  <c r="AT1364" i="7059" s="1"/>
  <c r="AC1361" i="7059"/>
  <c r="AD1361" i="7059" s="1"/>
  <c r="AE1359" i="7059" s="1"/>
  <c r="AF1359" i="7059" s="1"/>
  <c r="AG1356" i="7059" s="1"/>
  <c r="AH1356" i="7059" s="1"/>
  <c r="AI1352" i="7059" s="1"/>
  <c r="AJ1352" i="7059" s="1"/>
  <c r="AL1348" i="7059" s="1"/>
  <c r="AM1348" i="7059" s="1"/>
  <c r="U141" i="7049"/>
  <c r="AB1336" i="7055"/>
  <c r="AU1339" i="7059"/>
  <c r="W141" i="7049" s="1"/>
  <c r="V1374" i="7059"/>
  <c r="Y1365" i="7059" s="1"/>
  <c r="AT1365" i="7059" s="1"/>
  <c r="Z1734" i="7059"/>
  <c r="AC1336" i="7055"/>
  <c r="AN1344" i="7059"/>
  <c r="AO1344" i="7059" s="1"/>
  <c r="AP1341" i="7059"/>
  <c r="AQ1341" i="7059" s="1"/>
  <c r="V167" i="7049" l="1"/>
  <c r="V166" i="7049"/>
  <c r="AA1364" i="7059"/>
  <c r="AC1363" i="7059" s="1"/>
  <c r="AD1363" i="7059" s="1"/>
  <c r="AE1361" i="7059" s="1"/>
  <c r="AE1360" i="7059"/>
  <c r="AF1360" i="7059" s="1"/>
  <c r="AG1357" i="7059" s="1"/>
  <c r="AH1357" i="7059" s="1"/>
  <c r="AI1353" i="7059" s="1"/>
  <c r="AJ1353" i="7059" s="1"/>
  <c r="AL1349" i="7059" s="1"/>
  <c r="AM1349" i="7059" s="1"/>
  <c r="AP1342" i="7059"/>
  <c r="AQ1342" i="7059" s="1"/>
  <c r="AR1341" i="7059" s="1"/>
  <c r="AS1341" i="7059" s="1"/>
  <c r="Z1735" i="7059"/>
  <c r="V1375" i="7059"/>
  <c r="AN1345" i="7059"/>
  <c r="AO1345" i="7059" s="1"/>
  <c r="AR1340" i="7059"/>
  <c r="AS1340" i="7059" s="1"/>
  <c r="AC1337" i="7055"/>
  <c r="AA1365" i="7059" l="1"/>
  <c r="AC1364" i="7059" s="1"/>
  <c r="AD1364" i="7059" s="1"/>
  <c r="AE1362" i="7059" s="1"/>
  <c r="AF1362" i="7059" s="1"/>
  <c r="Y1366" i="7059"/>
  <c r="AT1366" i="7059" s="1"/>
  <c r="AF1361" i="7059"/>
  <c r="AG1358" i="7059" s="1"/>
  <c r="AH1358" i="7059" s="1"/>
  <c r="AI1354" i="7059" s="1"/>
  <c r="AJ1354" i="7059" s="1"/>
  <c r="AL1350" i="7059" s="1"/>
  <c r="AM1350" i="7059" s="1"/>
  <c r="U143" i="7049"/>
  <c r="AB1338" i="7055"/>
  <c r="AU1341" i="7059"/>
  <c r="W143" i="7049" s="1"/>
  <c r="Z1736" i="7059"/>
  <c r="V1376" i="7059"/>
  <c r="AN1346" i="7059"/>
  <c r="AO1346" i="7059" s="1"/>
  <c r="U142" i="7049"/>
  <c r="AB1337" i="7055"/>
  <c r="AC1338" i="7055" s="1"/>
  <c r="AU1340" i="7059"/>
  <c r="W142" i="7049" s="1"/>
  <c r="AP1343" i="7059"/>
  <c r="AQ1343" i="7059" s="1"/>
  <c r="AR1342" i="7059" s="1"/>
  <c r="AS1342" i="7059" s="1"/>
  <c r="Y1367" i="7059" l="1"/>
  <c r="AT1367" i="7059" s="1"/>
  <c r="V168" i="7049"/>
  <c r="AA1366" i="7059"/>
  <c r="AC1365" i="7059" s="1"/>
  <c r="AD1365" i="7059" s="1"/>
  <c r="AE1363" i="7059" s="1"/>
  <c r="AF1363" i="7059" s="1"/>
  <c r="AG1360" i="7059" s="1"/>
  <c r="AG1359" i="7059"/>
  <c r="AH1359" i="7059" s="1"/>
  <c r="AI1355" i="7059" s="1"/>
  <c r="AJ1355" i="7059" s="1"/>
  <c r="AL1351" i="7059" s="1"/>
  <c r="AM1351" i="7059" s="1"/>
  <c r="AN1347" i="7059"/>
  <c r="AO1347" i="7059" s="1"/>
  <c r="V1377" i="7059"/>
  <c r="AC1339" i="7055"/>
  <c r="AP1344" i="7059"/>
  <c r="AQ1344" i="7059" s="1"/>
  <c r="U144" i="7049"/>
  <c r="AB1339" i="7055"/>
  <c r="AU1342" i="7059"/>
  <c r="W144" i="7049" s="1"/>
  <c r="Z1737" i="7059"/>
  <c r="AH1360" i="7059" l="1"/>
  <c r="AI1356" i="7059" s="1"/>
  <c r="AJ1356" i="7059" s="1"/>
  <c r="AL1352" i="7059" s="1"/>
  <c r="AM1352" i="7059" s="1"/>
  <c r="V169" i="7049"/>
  <c r="AA1367" i="7059"/>
  <c r="AC1366" i="7059" s="1"/>
  <c r="AD1366" i="7059" s="1"/>
  <c r="AE1364" i="7059" s="1"/>
  <c r="AF1364" i="7059" s="1"/>
  <c r="AG1361" i="7059" s="1"/>
  <c r="AH1361" i="7059" s="1"/>
  <c r="Y1368" i="7059"/>
  <c r="AT1368" i="7059" s="1"/>
  <c r="AC1340" i="7055"/>
  <c r="V1378" i="7059"/>
  <c r="AP1345" i="7059"/>
  <c r="AQ1345" i="7059" s="1"/>
  <c r="AN1348" i="7059"/>
  <c r="AO1348" i="7059" s="1"/>
  <c r="Z1738" i="7059"/>
  <c r="AR1343" i="7059"/>
  <c r="AS1343" i="7059" s="1"/>
  <c r="AI1357" i="7059" l="1"/>
  <c r="AJ1357" i="7059" s="1"/>
  <c r="AL1353" i="7059" s="1"/>
  <c r="AM1353" i="7059" s="1"/>
  <c r="V170" i="7049"/>
  <c r="AA1368" i="7059"/>
  <c r="AC1367" i="7059" s="1"/>
  <c r="AD1367" i="7059" s="1"/>
  <c r="AE1365" i="7059" s="1"/>
  <c r="AF1365" i="7059" s="1"/>
  <c r="AG1362" i="7059" s="1"/>
  <c r="AH1362" i="7059" s="1"/>
  <c r="AI1358" i="7059" s="1"/>
  <c r="AJ1358" i="7059" s="1"/>
  <c r="Y1369" i="7059"/>
  <c r="AT1369" i="7059" s="1"/>
  <c r="AB1340" i="7055"/>
  <c r="AC1341" i="7055" s="1"/>
  <c r="U145" i="7049"/>
  <c r="AU1343" i="7059"/>
  <c r="W145" i="7049" s="1"/>
  <c r="AP1346" i="7059"/>
  <c r="AQ1346" i="7059" s="1"/>
  <c r="AR1345" i="7059" s="1"/>
  <c r="AS1345" i="7059" s="1"/>
  <c r="AN1349" i="7059"/>
  <c r="AO1349" i="7059" s="1"/>
  <c r="V1379" i="7059"/>
  <c r="Z1739" i="7059"/>
  <c r="AR1344" i="7059"/>
  <c r="AS1344" i="7059" s="1"/>
  <c r="V171" i="7049" l="1"/>
  <c r="AA1369" i="7059"/>
  <c r="AC1368" i="7059" s="1"/>
  <c r="AD1368" i="7059" s="1"/>
  <c r="AE1366" i="7059" s="1"/>
  <c r="AF1366" i="7059" s="1"/>
  <c r="AG1363" i="7059" s="1"/>
  <c r="AH1363" i="7059" s="1"/>
  <c r="AI1359" i="7059" s="1"/>
  <c r="AJ1359" i="7059" s="1"/>
  <c r="Y1370" i="7059"/>
  <c r="AT1370" i="7059" s="1"/>
  <c r="AL1354" i="7059"/>
  <c r="AM1354" i="7059" s="1"/>
  <c r="AP1347" i="7059"/>
  <c r="AQ1347" i="7059" s="1"/>
  <c r="AR1346" i="7059" s="1"/>
  <c r="AS1346" i="7059" s="1"/>
  <c r="V1380" i="7059"/>
  <c r="AB1342" i="7055"/>
  <c r="U147" i="7049"/>
  <c r="AU1345" i="7059"/>
  <c r="W147" i="7049" s="1"/>
  <c r="U146" i="7049"/>
  <c r="AB1341" i="7055"/>
  <c r="AC1342" i="7055" s="1"/>
  <c r="AU1344" i="7059"/>
  <c r="W146" i="7049" s="1"/>
  <c r="AN1350" i="7059"/>
  <c r="AO1350" i="7059" s="1"/>
  <c r="Z1740" i="7059"/>
  <c r="Y1371" i="7059" l="1"/>
  <c r="AT1371" i="7059" s="1"/>
  <c r="V172" i="7049"/>
  <c r="AA1370" i="7059"/>
  <c r="AC1369" i="7059" s="1"/>
  <c r="AD1369" i="7059" s="1"/>
  <c r="AE1367" i="7059" s="1"/>
  <c r="AF1367" i="7059" s="1"/>
  <c r="AG1364" i="7059" s="1"/>
  <c r="AH1364" i="7059" s="1"/>
  <c r="AI1360" i="7059" s="1"/>
  <c r="AJ1360" i="7059" s="1"/>
  <c r="U148" i="7049"/>
  <c r="AB1343" i="7055"/>
  <c r="AU1346" i="7059"/>
  <c r="W148" i="7049" s="1"/>
  <c r="Z1741" i="7059"/>
  <c r="AC1343" i="7055"/>
  <c r="AP1348" i="7059"/>
  <c r="AQ1348" i="7059" s="1"/>
  <c r="AR1347" i="7059" s="1"/>
  <c r="AS1347" i="7059" s="1"/>
  <c r="AL1355" i="7059"/>
  <c r="AM1355" i="7059" s="1"/>
  <c r="V1381" i="7059"/>
  <c r="AN1351" i="7059"/>
  <c r="AO1351" i="7059" s="1"/>
  <c r="V173" i="7049" l="1"/>
  <c r="AA1371" i="7059"/>
  <c r="AC1370" i="7059" s="1"/>
  <c r="AD1370" i="7059" s="1"/>
  <c r="AE1368" i="7059" s="1"/>
  <c r="AF1368" i="7059" s="1"/>
  <c r="AG1365" i="7059" s="1"/>
  <c r="AH1365" i="7059" s="1"/>
  <c r="AI1361" i="7059" s="1"/>
  <c r="AJ1361" i="7059" s="1"/>
  <c r="Y1372" i="7059"/>
  <c r="AT1372" i="7059" s="1"/>
  <c r="AN1352" i="7059"/>
  <c r="AO1352" i="7059" s="1"/>
  <c r="AC1344" i="7055"/>
  <c r="V1382" i="7059"/>
  <c r="AB1344" i="7055"/>
  <c r="U149" i="7049"/>
  <c r="AU1347" i="7059"/>
  <c r="W149" i="7049" s="1"/>
  <c r="AP1349" i="7059"/>
  <c r="AQ1349" i="7059" s="1"/>
  <c r="AR1348" i="7059" s="1"/>
  <c r="AS1348" i="7059" s="1"/>
  <c r="Z1742" i="7059"/>
  <c r="AL1356" i="7059"/>
  <c r="AM1356" i="7059" s="1"/>
  <c r="V174" i="7049" l="1"/>
  <c r="AA1372" i="7059"/>
  <c r="AC1371" i="7059" s="1"/>
  <c r="AD1371" i="7059" s="1"/>
  <c r="AE1369" i="7059" s="1"/>
  <c r="AF1369" i="7059" s="1"/>
  <c r="AG1366" i="7059" s="1"/>
  <c r="AH1366" i="7059" s="1"/>
  <c r="AI1362" i="7059" s="1"/>
  <c r="AJ1362" i="7059" s="1"/>
  <c r="Y1373" i="7059"/>
  <c r="AT1373" i="7059" s="1"/>
  <c r="AN1353" i="7059"/>
  <c r="AO1353" i="7059" s="1"/>
  <c r="Z1743" i="7059"/>
  <c r="U150" i="7049"/>
  <c r="AB1345" i="7055"/>
  <c r="AU1348" i="7059"/>
  <c r="W150" i="7049" s="1"/>
  <c r="AL1357" i="7059"/>
  <c r="AM1357" i="7059" s="1"/>
  <c r="AP1350" i="7059"/>
  <c r="AQ1350" i="7059" s="1"/>
  <c r="AC1345" i="7055"/>
  <c r="V1383" i="7059"/>
  <c r="V175" i="7049" l="1"/>
  <c r="AA1373" i="7059"/>
  <c r="AC1372" i="7059" s="1"/>
  <c r="AD1372" i="7059" s="1"/>
  <c r="AE1370" i="7059" s="1"/>
  <c r="AF1370" i="7059" s="1"/>
  <c r="AG1367" i="7059" s="1"/>
  <c r="AH1367" i="7059" s="1"/>
  <c r="AI1363" i="7059" s="1"/>
  <c r="AJ1363" i="7059" s="1"/>
  <c r="Y1374" i="7059"/>
  <c r="AT1374" i="7059" s="1"/>
  <c r="AC1346" i="7055"/>
  <c r="AL1358" i="7059"/>
  <c r="AM1358" i="7059" s="1"/>
  <c r="AP1351" i="7059"/>
  <c r="AQ1351" i="7059" s="1"/>
  <c r="AR1350" i="7059" s="1"/>
  <c r="AS1350" i="7059" s="1"/>
  <c r="V1384" i="7059"/>
  <c r="AR1349" i="7059"/>
  <c r="AS1349" i="7059" s="1"/>
  <c r="AN1354" i="7059"/>
  <c r="AO1354" i="7059" s="1"/>
  <c r="Z1744" i="7059"/>
  <c r="Y1375" i="7059" l="1"/>
  <c r="AT1375" i="7059" s="1"/>
  <c r="V176" i="7049"/>
  <c r="AA1374" i="7059"/>
  <c r="AC1373" i="7059" s="1"/>
  <c r="AD1373" i="7059" s="1"/>
  <c r="AE1371" i="7059" s="1"/>
  <c r="AF1371" i="7059" s="1"/>
  <c r="AG1368" i="7059" s="1"/>
  <c r="AH1368" i="7059" s="1"/>
  <c r="AI1364" i="7059" s="1"/>
  <c r="AJ1364" i="7059" s="1"/>
  <c r="AB1347" i="7055"/>
  <c r="U152" i="7049"/>
  <c r="AU1350" i="7059"/>
  <c r="W152" i="7049" s="1"/>
  <c r="AP1352" i="7059"/>
  <c r="AQ1352" i="7059" s="1"/>
  <c r="AR1351" i="7059" s="1"/>
  <c r="AS1351" i="7059" s="1"/>
  <c r="AN1355" i="7059"/>
  <c r="AO1355" i="7059" s="1"/>
  <c r="V1385" i="7059"/>
  <c r="Y1376" i="7059" s="1"/>
  <c r="AT1376" i="7059" s="1"/>
  <c r="V178" i="7049" s="1"/>
  <c r="AL1359" i="7059"/>
  <c r="AM1359" i="7059" s="1"/>
  <c r="Z1745" i="7059"/>
  <c r="AB1346" i="7055"/>
  <c r="AC1347" i="7055" s="1"/>
  <c r="U151" i="7049"/>
  <c r="AU1349" i="7059"/>
  <c r="W151" i="7049" s="1"/>
  <c r="V177" i="7049" l="1"/>
  <c r="AA1375" i="7059"/>
  <c r="AC1374" i="7059" s="1"/>
  <c r="AD1374" i="7059" s="1"/>
  <c r="AE1372" i="7059" s="1"/>
  <c r="AF1372" i="7059" s="1"/>
  <c r="AG1369" i="7059" s="1"/>
  <c r="AH1369" i="7059" s="1"/>
  <c r="AI1365" i="7059" s="1"/>
  <c r="AJ1365" i="7059" s="1"/>
  <c r="AP1353" i="7059"/>
  <c r="AQ1353" i="7059" s="1"/>
  <c r="AR1352" i="7059" s="1"/>
  <c r="AS1352" i="7059" s="1"/>
  <c r="AL1360" i="7059"/>
  <c r="AM1360" i="7059" s="1"/>
  <c r="U153" i="7049"/>
  <c r="AB1348" i="7055"/>
  <c r="AU1351" i="7059"/>
  <c r="W153" i="7049" s="1"/>
  <c r="Z1746" i="7059"/>
  <c r="AN1356" i="7059"/>
  <c r="AO1356" i="7059" s="1"/>
  <c r="V1386" i="7059"/>
  <c r="Y1377" i="7059" s="1"/>
  <c r="AT1377" i="7059" s="1"/>
  <c r="AC1348" i="7055"/>
  <c r="V179" i="7049" l="1"/>
  <c r="AA1376" i="7059"/>
  <c r="AC1375" i="7059" s="1"/>
  <c r="AD1375" i="7059" s="1"/>
  <c r="AE1373" i="7059" s="1"/>
  <c r="AF1373" i="7059" s="1"/>
  <c r="AG1370" i="7059" s="1"/>
  <c r="AH1370" i="7059" s="1"/>
  <c r="AI1366" i="7059" s="1"/>
  <c r="AJ1366" i="7059" s="1"/>
  <c r="AC1349" i="7055"/>
  <c r="U1387" i="7059"/>
  <c r="AB1349" i="7055"/>
  <c r="U154" i="7049"/>
  <c r="AU1352" i="7059"/>
  <c r="W154" i="7049" s="1"/>
  <c r="Z1747" i="7059"/>
  <c r="AL1361" i="7059"/>
  <c r="AM1361" i="7059" s="1"/>
  <c r="AN1357" i="7059"/>
  <c r="AO1357" i="7059" s="1"/>
  <c r="AP1354" i="7059"/>
  <c r="AQ1354" i="7059" s="1"/>
  <c r="AA1377" i="7059" l="1"/>
  <c r="AC1376" i="7059" s="1"/>
  <c r="AD1376" i="7059" s="1"/>
  <c r="AC1350" i="7055"/>
  <c r="AN1358" i="7059"/>
  <c r="AO1358" i="7059" s="1"/>
  <c r="V1387" i="7059"/>
  <c r="AR1353" i="7059"/>
  <c r="AS1353" i="7059" s="1"/>
  <c r="AL1362" i="7059"/>
  <c r="AM1362" i="7059" s="1"/>
  <c r="AP1355" i="7059"/>
  <c r="AQ1355" i="7059" s="1"/>
  <c r="AR1354" i="7059" s="1"/>
  <c r="AS1354" i="7059" s="1"/>
  <c r="Z1748" i="7059"/>
  <c r="AE1374" i="7059" l="1"/>
  <c r="AF1374" i="7059" s="1"/>
  <c r="AG1371" i="7059" s="1"/>
  <c r="AH1371" i="7059" s="1"/>
  <c r="AI1367" i="7059" s="1"/>
  <c r="AJ1367" i="7059" s="1"/>
  <c r="AL1363" i="7059" s="1"/>
  <c r="AM1363" i="7059" s="1"/>
  <c r="Y1378" i="7059"/>
  <c r="AT1378" i="7059" s="1"/>
  <c r="U156" i="7049"/>
  <c r="AB1351" i="7055"/>
  <c r="AU1354" i="7059"/>
  <c r="W156" i="7049" s="1"/>
  <c r="AN1359" i="7059"/>
  <c r="AO1359" i="7059" s="1"/>
  <c r="U1388" i="7059"/>
  <c r="AP1356" i="7059"/>
  <c r="AQ1356" i="7059" s="1"/>
  <c r="Z1749" i="7059"/>
  <c r="U155" i="7049"/>
  <c r="AB1350" i="7055"/>
  <c r="AC1351" i="7055" s="1"/>
  <c r="AU1353" i="7059"/>
  <c r="W155" i="7049" s="1"/>
  <c r="V180" i="7049" l="1"/>
  <c r="AA1378" i="7059"/>
  <c r="AC1377" i="7059" s="1"/>
  <c r="AD1377" i="7059" s="1"/>
  <c r="AE1375" i="7059" s="1"/>
  <c r="AF1375" i="7059" s="1"/>
  <c r="AG1372" i="7059" s="1"/>
  <c r="AH1372" i="7059" s="1"/>
  <c r="AI1368" i="7059" s="1"/>
  <c r="AJ1368" i="7059" s="1"/>
  <c r="AL1364" i="7059" s="1"/>
  <c r="AM1364" i="7059" s="1"/>
  <c r="Z1750" i="7059"/>
  <c r="AP1357" i="7059"/>
  <c r="AQ1357" i="7059" s="1"/>
  <c r="AR1356" i="7059" s="1"/>
  <c r="AS1356" i="7059" s="1"/>
  <c r="V1388" i="7059"/>
  <c r="Y1379" i="7059" s="1"/>
  <c r="AT1379" i="7059" s="1"/>
  <c r="AN1360" i="7059"/>
  <c r="AO1360" i="7059" s="1"/>
  <c r="AR1355" i="7059"/>
  <c r="AS1355" i="7059" s="1"/>
  <c r="AC1352" i="7055"/>
  <c r="V181" i="7049" l="1"/>
  <c r="AA1379" i="7059"/>
  <c r="AC1378" i="7059" s="1"/>
  <c r="AD1378" i="7059" s="1"/>
  <c r="AE1376" i="7059" s="1"/>
  <c r="AF1376" i="7059" s="1"/>
  <c r="AG1373" i="7059" s="1"/>
  <c r="AH1373" i="7059" s="1"/>
  <c r="AI1369" i="7059" s="1"/>
  <c r="AJ1369" i="7059" s="1"/>
  <c r="AL1365" i="7059" s="1"/>
  <c r="AM1365" i="7059" s="1"/>
  <c r="U158" i="7049"/>
  <c r="AB1353" i="7055"/>
  <c r="AU1356" i="7059"/>
  <c r="W158" i="7049" s="1"/>
  <c r="AB1352" i="7055"/>
  <c r="AC1353" i="7055" s="1"/>
  <c r="U157" i="7049"/>
  <c r="AU1355" i="7059"/>
  <c r="W157" i="7049" s="1"/>
  <c r="Z1751" i="7059"/>
  <c r="AN1361" i="7059"/>
  <c r="AO1361" i="7059" s="1"/>
  <c r="AP1358" i="7059"/>
  <c r="AQ1358" i="7059" s="1"/>
  <c r="AR1357" i="7059" s="1"/>
  <c r="AS1357" i="7059" s="1"/>
  <c r="U1389" i="7059"/>
  <c r="AB1354" i="7055" l="1"/>
  <c r="U159" i="7049"/>
  <c r="AU1357" i="7059"/>
  <c r="W159" i="7049" s="1"/>
  <c r="AN1362" i="7059"/>
  <c r="AO1362" i="7059" s="1"/>
  <c r="V1389" i="7059"/>
  <c r="AC1354" i="7055"/>
  <c r="Z1752" i="7059"/>
  <c r="AP1359" i="7059"/>
  <c r="AQ1359" i="7059" s="1"/>
  <c r="U1390" i="7059" l="1"/>
  <c r="V1390" i="7059" s="1"/>
  <c r="U1391" i="7059" s="1"/>
  <c r="Y1380" i="7059"/>
  <c r="AT1380" i="7059" s="1"/>
  <c r="Z1753" i="7059"/>
  <c r="AP1360" i="7059"/>
  <c r="AQ1360" i="7059" s="1"/>
  <c r="AR1358" i="7059"/>
  <c r="AS1358" i="7059" s="1"/>
  <c r="AC1355" i="7055"/>
  <c r="V182" i="7049" l="1"/>
  <c r="AA1380" i="7059"/>
  <c r="AC1379" i="7059" s="1"/>
  <c r="AD1379" i="7059" s="1"/>
  <c r="Y1381" i="7059"/>
  <c r="AT1381" i="7059" s="1"/>
  <c r="U160" i="7049"/>
  <c r="AB1355" i="7055"/>
  <c r="AC1356" i="7055" s="1"/>
  <c r="AU1358" i="7059"/>
  <c r="W160" i="7049" s="1"/>
  <c r="V1391" i="7059"/>
  <c r="U1392" i="7059" s="1"/>
  <c r="Z1754" i="7059"/>
  <c r="AR1359" i="7059"/>
  <c r="AS1359" i="7059" s="1"/>
  <c r="V183" i="7049" l="1"/>
  <c r="AA1381" i="7059"/>
  <c r="AC1380" i="7059" s="1"/>
  <c r="AD1380" i="7059" s="1"/>
  <c r="AE1378" i="7059" s="1"/>
  <c r="AE1377" i="7059"/>
  <c r="AF1377" i="7059" s="1"/>
  <c r="AG1374" i="7059" s="1"/>
  <c r="AH1374" i="7059" s="1"/>
  <c r="AI1370" i="7059" s="1"/>
  <c r="AJ1370" i="7059" s="1"/>
  <c r="AL1366" i="7059" s="1"/>
  <c r="AM1366" i="7059" s="1"/>
  <c r="AN1363" i="7059" s="1"/>
  <c r="AO1363" i="7059" s="1"/>
  <c r="AP1361" i="7059" s="1"/>
  <c r="AQ1361" i="7059" s="1"/>
  <c r="AR1360" i="7059" s="1"/>
  <c r="AS1360" i="7059" s="1"/>
  <c r="Y1382" i="7059"/>
  <c r="AT1382" i="7059" s="1"/>
  <c r="V1392" i="7059"/>
  <c r="Z1755" i="7059"/>
  <c r="AB1356" i="7055"/>
  <c r="AC1357" i="7055" s="1"/>
  <c r="U161" i="7049"/>
  <c r="AU1359" i="7059"/>
  <c r="W161" i="7049" s="1"/>
  <c r="AF1378" i="7059" l="1"/>
  <c r="AG1375" i="7059" s="1"/>
  <c r="AH1375" i="7059" s="1"/>
  <c r="AI1371" i="7059" s="1"/>
  <c r="AJ1371" i="7059" s="1"/>
  <c r="AL1367" i="7059" s="1"/>
  <c r="AM1367" i="7059" s="1"/>
  <c r="AN1364" i="7059" s="1"/>
  <c r="AO1364" i="7059" s="1"/>
  <c r="AP1362" i="7059" s="1"/>
  <c r="AQ1362" i="7059" s="1"/>
  <c r="AR1361" i="7059" s="1"/>
  <c r="AS1361" i="7059" s="1"/>
  <c r="V184" i="7049"/>
  <c r="AA1382" i="7059"/>
  <c r="AC1381" i="7059" s="1"/>
  <c r="AD1381" i="7059" s="1"/>
  <c r="AE1379" i="7059" s="1"/>
  <c r="AF1379" i="7059" s="1"/>
  <c r="Z1756" i="7059"/>
  <c r="U162" i="7049"/>
  <c r="AB1357" i="7055"/>
  <c r="AC1358" i="7055" s="1"/>
  <c r="AU1360" i="7059"/>
  <c r="W162" i="7049" s="1"/>
  <c r="U1393" i="7059"/>
  <c r="Y1383" i="7059"/>
  <c r="AG1376" i="7059" l="1"/>
  <c r="AH1376" i="7059" s="1"/>
  <c r="AI1372" i="7059" s="1"/>
  <c r="AJ1372" i="7059" s="1"/>
  <c r="AL1368" i="7059" s="1"/>
  <c r="AM1368" i="7059" s="1"/>
  <c r="AN1365" i="7059" s="1"/>
  <c r="AO1365" i="7059" s="1"/>
  <c r="AP1363" i="7059" s="1"/>
  <c r="AQ1363" i="7059" s="1"/>
  <c r="AR1362" i="7059" s="1"/>
  <c r="AS1362" i="7059" s="1"/>
  <c r="U164" i="7049" s="1"/>
  <c r="AU1362" i="7059"/>
  <c r="W164" i="7049" s="1"/>
  <c r="V1393" i="7059"/>
  <c r="Z1757" i="7059"/>
  <c r="AT1383" i="7059"/>
  <c r="AB1358" i="7055"/>
  <c r="AC1359" i="7055" s="1"/>
  <c r="U163" i="7049"/>
  <c r="AU1361" i="7059"/>
  <c r="W163" i="7049" s="1"/>
  <c r="AB1359" i="7055" l="1"/>
  <c r="Z1758" i="7059"/>
  <c r="AA1383" i="7059"/>
  <c r="V185" i="7049"/>
  <c r="AC1360" i="7055"/>
  <c r="Y1384" i="7059"/>
  <c r="U1394" i="7059"/>
  <c r="V1394" i="7059" l="1"/>
  <c r="U1395" i="7059" s="1"/>
  <c r="AC1382" i="7059"/>
  <c r="AD1382" i="7059" s="1"/>
  <c r="AT1384" i="7059"/>
  <c r="Z1759" i="7059"/>
  <c r="Z1760" i="7059" l="1"/>
  <c r="AE1380" i="7059"/>
  <c r="AF1380" i="7059" s="1"/>
  <c r="V186" i="7049"/>
  <c r="AA1384" i="7059"/>
  <c r="V1395" i="7059"/>
  <c r="U1396" i="7059" s="1"/>
  <c r="Y1385" i="7059"/>
  <c r="Y1386" i="7059" l="1"/>
  <c r="AT1386" i="7059" s="1"/>
  <c r="AT1385" i="7059"/>
  <c r="AC1383" i="7059"/>
  <c r="AD1383" i="7059" s="1"/>
  <c r="V1396" i="7059"/>
  <c r="U1397" i="7059" s="1"/>
  <c r="AG1377" i="7059"/>
  <c r="AH1377" i="7059" s="1"/>
  <c r="Z1761" i="7059"/>
  <c r="V1397" i="7059" l="1"/>
  <c r="AA1385" i="7059"/>
  <c r="AA1386" i="7059" s="1"/>
  <c r="V187" i="7049"/>
  <c r="Y1387" i="7059"/>
  <c r="Y1388" i="7059"/>
  <c r="Z1762" i="7059"/>
  <c r="V188" i="7049"/>
  <c r="AI1373" i="7059"/>
  <c r="AJ1373" i="7059" s="1"/>
  <c r="AE1381" i="7059"/>
  <c r="AF1381" i="7059" s="1"/>
  <c r="AL1369" i="7059" l="1"/>
  <c r="AM1369" i="7059" s="1"/>
  <c r="AC1385" i="7059"/>
  <c r="AD1385" i="7059" s="1"/>
  <c r="AC1384" i="7059"/>
  <c r="AD1384" i="7059" s="1"/>
  <c r="AT1388" i="7059"/>
  <c r="AT1387" i="7059"/>
  <c r="AG1378" i="7059"/>
  <c r="AH1378" i="7059" s="1"/>
  <c r="Z1763" i="7059"/>
  <c r="U1398" i="7059"/>
  <c r="AI1374" i="7059" l="1"/>
  <c r="AJ1374" i="7059" s="1"/>
  <c r="AE1383" i="7059"/>
  <c r="V189" i="7049"/>
  <c r="AA1387" i="7059"/>
  <c r="AA1388" i="7059" s="1"/>
  <c r="V1398" i="7059"/>
  <c r="U1399" i="7059" s="1"/>
  <c r="V190" i="7049"/>
  <c r="AN1366" i="7059"/>
  <c r="AO1366" i="7059" s="1"/>
  <c r="Z1764" i="7059"/>
  <c r="AE1382" i="7059"/>
  <c r="AF1382" i="7059" s="1"/>
  <c r="Z1765" i="7059" l="1"/>
  <c r="AG1379" i="7059"/>
  <c r="AH1379" i="7059" s="1"/>
  <c r="AP1364" i="7059"/>
  <c r="AQ1364" i="7059" s="1"/>
  <c r="AF1383" i="7059"/>
  <c r="AC1386" i="7059"/>
  <c r="AD1386" i="7059" s="1"/>
  <c r="AC1387" i="7059"/>
  <c r="AD1387" i="7059" s="1"/>
  <c r="AL1370" i="7059"/>
  <c r="AM1370" i="7059" s="1"/>
  <c r="V1399" i="7059"/>
  <c r="Y1389" i="7059"/>
  <c r="AG1380" i="7059" l="1"/>
  <c r="AH1380" i="7059" s="1"/>
  <c r="Y1390" i="7059"/>
  <c r="U1400" i="7059"/>
  <c r="AE1385" i="7059"/>
  <c r="AR1363" i="7059"/>
  <c r="AS1363" i="7059" s="1"/>
  <c r="AT1389" i="7059"/>
  <c r="Z1766" i="7059"/>
  <c r="AN1367" i="7059"/>
  <c r="AO1367" i="7059" s="1"/>
  <c r="AE1384" i="7059"/>
  <c r="AF1384" i="7059" s="1"/>
  <c r="AI1375" i="7059"/>
  <c r="AJ1375" i="7059" s="1"/>
  <c r="AL1371" i="7059" l="1"/>
  <c r="AM1371" i="7059" s="1"/>
  <c r="Z1767" i="7059"/>
  <c r="AB1360" i="7055"/>
  <c r="AC1361" i="7055" s="1"/>
  <c r="U165" i="7049"/>
  <c r="AU1363" i="7059"/>
  <c r="W165" i="7049" s="1"/>
  <c r="V1400" i="7059"/>
  <c r="U1401" i="7059" s="1"/>
  <c r="AI1376" i="7059"/>
  <c r="AJ1376" i="7059" s="1"/>
  <c r="AT1390" i="7059"/>
  <c r="AP1365" i="7059"/>
  <c r="AQ1365" i="7059" s="1"/>
  <c r="AG1381" i="7059"/>
  <c r="AH1381" i="7059" s="1"/>
  <c r="AA1389" i="7059"/>
  <c r="V191" i="7049"/>
  <c r="AF1385" i="7059"/>
  <c r="AI1377" i="7059" l="1"/>
  <c r="AJ1377" i="7059" s="1"/>
  <c r="Z1768" i="7059"/>
  <c r="AG1382" i="7059"/>
  <c r="AH1382" i="7059" s="1"/>
  <c r="V1401" i="7059"/>
  <c r="U1402" i="7059" s="1"/>
  <c r="AN1368" i="7059"/>
  <c r="AO1368" i="7059" s="1"/>
  <c r="V192" i="7049"/>
  <c r="AA1390" i="7059"/>
  <c r="AR1364" i="7059"/>
  <c r="AS1364" i="7059" s="1"/>
  <c r="AC1388" i="7059"/>
  <c r="AD1388" i="7059" s="1"/>
  <c r="AL1372" i="7059"/>
  <c r="AM1372" i="7059" s="1"/>
  <c r="Y1391" i="7059"/>
  <c r="Y1392" i="7059" l="1"/>
  <c r="AT1392" i="7059" s="1"/>
  <c r="V1402" i="7059"/>
  <c r="AP1366" i="7059"/>
  <c r="AQ1366" i="7059" s="1"/>
  <c r="AI1378" i="7059"/>
  <c r="AJ1378" i="7059" s="1"/>
  <c r="AN1369" i="7059"/>
  <c r="AO1369" i="7059" s="1"/>
  <c r="AC1389" i="7059"/>
  <c r="AD1389" i="7059" s="1"/>
  <c r="AL1373" i="7059"/>
  <c r="AM1373" i="7059" s="1"/>
  <c r="U166" i="7049"/>
  <c r="AB1361" i="7055"/>
  <c r="AC1362" i="7055" s="1"/>
  <c r="AU1364" i="7059"/>
  <c r="W166" i="7049" s="1"/>
  <c r="Z1769" i="7059"/>
  <c r="AT1391" i="7059"/>
  <c r="AE1386" i="7059"/>
  <c r="AF1386" i="7059" s="1"/>
  <c r="AG1383" i="7059" l="1"/>
  <c r="AH1383" i="7059" s="1"/>
  <c r="Y1393" i="7059"/>
  <c r="AR1365" i="7059"/>
  <c r="AS1365" i="7059" s="1"/>
  <c r="AN1370" i="7059"/>
  <c r="AO1370" i="7059" s="1"/>
  <c r="AL1374" i="7059"/>
  <c r="AM1374" i="7059" s="1"/>
  <c r="U1403" i="7059"/>
  <c r="AP1367" i="7059"/>
  <c r="AQ1367" i="7059" s="1"/>
  <c r="Z1770" i="7059"/>
  <c r="AA1391" i="7059"/>
  <c r="V193" i="7049"/>
  <c r="AE1387" i="7059"/>
  <c r="AF1387" i="7059" s="1"/>
  <c r="V194" i="7049"/>
  <c r="Z1771" i="7059" l="1"/>
  <c r="AB1362" i="7055"/>
  <c r="AC1363" i="7055" s="1"/>
  <c r="U167" i="7049"/>
  <c r="AU1365" i="7059"/>
  <c r="W167" i="7049" s="1"/>
  <c r="AA1392" i="7059"/>
  <c r="AR1366" i="7059"/>
  <c r="AS1366" i="7059" s="1"/>
  <c r="AG1384" i="7059"/>
  <c r="AH1384" i="7059" s="1"/>
  <c r="AP1368" i="7059"/>
  <c r="AQ1368" i="7059" s="1"/>
  <c r="AR1367" i="7059" s="1"/>
  <c r="AS1367" i="7059" s="1"/>
  <c r="AI1379" i="7059"/>
  <c r="AJ1379" i="7059" s="1"/>
  <c r="AN1371" i="7059"/>
  <c r="AO1371" i="7059" s="1"/>
  <c r="AC1390" i="7059"/>
  <c r="AD1390" i="7059" s="1"/>
  <c r="V1403" i="7059"/>
  <c r="AT1393" i="7059"/>
  <c r="AL1375" i="7059" l="1"/>
  <c r="AM1375" i="7059" s="1"/>
  <c r="AE1388" i="7059"/>
  <c r="AF1388" i="7059" s="1"/>
  <c r="AP1369" i="7059"/>
  <c r="AQ1369" i="7059" s="1"/>
  <c r="AB1363" i="7055"/>
  <c r="AC1364" i="7055" s="1"/>
  <c r="U168" i="7049"/>
  <c r="AU1366" i="7059"/>
  <c r="W168" i="7049" s="1"/>
  <c r="Z1772" i="7059"/>
  <c r="AI1380" i="7059"/>
  <c r="AJ1380" i="7059" s="1"/>
  <c r="U169" i="7049"/>
  <c r="AB1364" i="7055"/>
  <c r="AU1367" i="7059"/>
  <c r="W169" i="7049" s="1"/>
  <c r="Y1394" i="7059"/>
  <c r="AA1393" i="7059"/>
  <c r="AC1392" i="7059" s="1"/>
  <c r="AD1392" i="7059" s="1"/>
  <c r="V195" i="7049"/>
  <c r="U1404" i="7059"/>
  <c r="AC1391" i="7059"/>
  <c r="AD1391" i="7059" s="1"/>
  <c r="AE1390" i="7059" l="1"/>
  <c r="AC1365" i="7055"/>
  <c r="AG1385" i="7059"/>
  <c r="AH1385" i="7059" s="1"/>
  <c r="AL1376" i="7059"/>
  <c r="AM1376" i="7059" s="1"/>
  <c r="Z1773" i="7059"/>
  <c r="AN1372" i="7059"/>
  <c r="AO1372" i="7059" s="1"/>
  <c r="AT1394" i="7059"/>
  <c r="AE1389" i="7059"/>
  <c r="AF1389" i="7059" s="1"/>
  <c r="V1404" i="7059"/>
  <c r="U1405" i="7059" s="1"/>
  <c r="AR1368" i="7059"/>
  <c r="AS1368" i="7059" s="1"/>
  <c r="AB1365" i="7055" l="1"/>
  <c r="AC1366" i="7055" s="1"/>
  <c r="U170" i="7049"/>
  <c r="AU1368" i="7059"/>
  <c r="W170" i="7049" s="1"/>
  <c r="AP1370" i="7059"/>
  <c r="AQ1370" i="7059" s="1"/>
  <c r="AI1381" i="7059"/>
  <c r="AJ1381" i="7059" s="1"/>
  <c r="AG1386" i="7059"/>
  <c r="AH1386" i="7059" s="1"/>
  <c r="Z1774" i="7059"/>
  <c r="Y1395" i="7059"/>
  <c r="V1405" i="7059"/>
  <c r="U1406" i="7059" s="1"/>
  <c r="V196" i="7049"/>
  <c r="AA1394" i="7059"/>
  <c r="AN1373" i="7059"/>
  <c r="AO1373" i="7059" s="1"/>
  <c r="AF1390" i="7059"/>
  <c r="Y1396" i="7059" l="1"/>
  <c r="AT1396" i="7059" s="1"/>
  <c r="AP1371" i="7059"/>
  <c r="AQ1371" i="7059" s="1"/>
  <c r="AR1370" i="7059" s="1"/>
  <c r="AS1370" i="7059" s="1"/>
  <c r="AT1395" i="7059"/>
  <c r="Z1775" i="7059"/>
  <c r="V1406" i="7059"/>
  <c r="AL1377" i="7059"/>
  <c r="AM1377" i="7059" s="1"/>
  <c r="AC1393" i="7059"/>
  <c r="AD1393" i="7059" s="1"/>
  <c r="AG1387" i="7059"/>
  <c r="AH1387" i="7059" s="1"/>
  <c r="AI1382" i="7059"/>
  <c r="AJ1382" i="7059" s="1"/>
  <c r="AR1369" i="7059"/>
  <c r="AS1369" i="7059" s="1"/>
  <c r="AB1366" i="7055" l="1"/>
  <c r="AC1367" i="7055" s="1"/>
  <c r="U171" i="7049"/>
  <c r="AU1369" i="7059"/>
  <c r="W171" i="7049" s="1"/>
  <c r="Z1776" i="7059"/>
  <c r="AN1374" i="7059"/>
  <c r="AO1374" i="7059" s="1"/>
  <c r="U172" i="7049"/>
  <c r="AB1367" i="7055"/>
  <c r="AU1370" i="7059"/>
  <c r="W172" i="7049" s="1"/>
  <c r="V198" i="7049"/>
  <c r="AI1383" i="7059"/>
  <c r="AJ1383" i="7059" s="1"/>
  <c r="AA1395" i="7059"/>
  <c r="AA1396" i="7059" s="1"/>
  <c r="V197" i="7049"/>
  <c r="AL1378" i="7059"/>
  <c r="AM1378" i="7059" s="1"/>
  <c r="AE1391" i="7059"/>
  <c r="AF1391" i="7059" s="1"/>
  <c r="U1407" i="7059"/>
  <c r="Y1397" i="7059"/>
  <c r="AC1368" i="7055" l="1"/>
  <c r="AT1397" i="7059"/>
  <c r="AP1372" i="7059"/>
  <c r="AQ1372" i="7059" s="1"/>
  <c r="V1407" i="7059"/>
  <c r="U1408" i="7059" s="1"/>
  <c r="AN1375" i="7059"/>
  <c r="AO1375" i="7059" s="1"/>
  <c r="AL1379" i="7059"/>
  <c r="AM1379" i="7059" s="1"/>
  <c r="AC1394" i="7059"/>
  <c r="AD1394" i="7059" s="1"/>
  <c r="AG1388" i="7059"/>
  <c r="AH1388" i="7059" s="1"/>
  <c r="AC1395" i="7059"/>
  <c r="AD1395" i="7059" s="1"/>
  <c r="Z1777" i="7059"/>
  <c r="AE1392" i="7059" l="1"/>
  <c r="AF1392" i="7059" s="1"/>
  <c r="AI1384" i="7059"/>
  <c r="AJ1384" i="7059" s="1"/>
  <c r="AN1376" i="7059"/>
  <c r="AO1376" i="7059" s="1"/>
  <c r="Y1398" i="7059"/>
  <c r="V199" i="7049"/>
  <c r="AA1397" i="7059"/>
  <c r="Z1778" i="7059"/>
  <c r="AR1371" i="7059"/>
  <c r="AS1371" i="7059" s="1"/>
  <c r="V1408" i="7059"/>
  <c r="AE1393" i="7059"/>
  <c r="AP1373" i="7059"/>
  <c r="AQ1373" i="7059" s="1"/>
  <c r="AF1393" i="7059" l="1"/>
  <c r="AL1380" i="7059"/>
  <c r="AM1380" i="7059" s="1"/>
  <c r="U1409" i="7059"/>
  <c r="Y1399" i="7059"/>
  <c r="AT1398" i="7059"/>
  <c r="U173" i="7049"/>
  <c r="AB1368" i="7055"/>
  <c r="AC1369" i="7055" s="1"/>
  <c r="AU1371" i="7059"/>
  <c r="W173" i="7049" s="1"/>
  <c r="Z1779" i="7059"/>
  <c r="AP1374" i="7059"/>
  <c r="AQ1374" i="7059" s="1"/>
  <c r="AR1373" i="7059" s="1"/>
  <c r="AS1373" i="7059" s="1"/>
  <c r="AG1390" i="7059"/>
  <c r="AR1372" i="7059"/>
  <c r="AS1372" i="7059" s="1"/>
  <c r="AC1396" i="7059"/>
  <c r="AD1396" i="7059" s="1"/>
  <c r="AG1389" i="7059"/>
  <c r="AH1389" i="7059" s="1"/>
  <c r="AE1394" i="7059" l="1"/>
  <c r="AF1394" i="7059" s="1"/>
  <c r="AH1390" i="7059"/>
  <c r="Z1780" i="7059"/>
  <c r="AN1377" i="7059"/>
  <c r="AO1377" i="7059" s="1"/>
  <c r="AI1385" i="7059"/>
  <c r="AJ1385" i="7059" s="1"/>
  <c r="AA1398" i="7059"/>
  <c r="V200" i="7049"/>
  <c r="U175" i="7049"/>
  <c r="AB1370" i="7055"/>
  <c r="AU1373" i="7059"/>
  <c r="W175" i="7049" s="1"/>
  <c r="AT1399" i="7059"/>
  <c r="U174" i="7049"/>
  <c r="AB1369" i="7055"/>
  <c r="AC1370" i="7055" s="1"/>
  <c r="AU1372" i="7059"/>
  <c r="W174" i="7049" s="1"/>
  <c r="V1409" i="7059"/>
  <c r="U1410" i="7059" l="1"/>
  <c r="V1410" i="7059" s="1"/>
  <c r="AC1371" i="7055"/>
  <c r="AL1381" i="7059"/>
  <c r="AM1381" i="7059" s="1"/>
  <c r="Y1400" i="7059"/>
  <c r="V201" i="7049"/>
  <c r="AA1399" i="7059"/>
  <c r="AC1397" i="7059"/>
  <c r="AD1397" i="7059" s="1"/>
  <c r="AI1386" i="7059"/>
  <c r="AJ1386" i="7059" s="1"/>
  <c r="AP1375" i="7059"/>
  <c r="AQ1375" i="7059" s="1"/>
  <c r="AG1391" i="7059"/>
  <c r="AH1391" i="7059" s="1"/>
  <c r="Z1781" i="7059"/>
  <c r="AL1382" i="7059" l="1"/>
  <c r="AM1382" i="7059" s="1"/>
  <c r="AE1395" i="7059"/>
  <c r="AF1395" i="7059" s="1"/>
  <c r="AT1400" i="7059"/>
  <c r="AI1387" i="7059"/>
  <c r="AJ1387" i="7059" s="1"/>
  <c r="Z1782" i="7059"/>
  <c r="Y1401" i="7059"/>
  <c r="AR1374" i="7059"/>
  <c r="AS1374" i="7059" s="1"/>
  <c r="AC1398" i="7059"/>
  <c r="AD1398" i="7059" s="1"/>
  <c r="AN1378" i="7059"/>
  <c r="AO1378" i="7059" s="1"/>
  <c r="U1411" i="7059"/>
  <c r="AE1396" i="7059" l="1"/>
  <c r="AF1396" i="7059" s="1"/>
  <c r="AP1376" i="7059"/>
  <c r="AQ1376" i="7059" s="1"/>
  <c r="AG1392" i="7059"/>
  <c r="AH1392" i="7059" s="1"/>
  <c r="AT1401" i="7059"/>
  <c r="Z1783" i="7059"/>
  <c r="AA1400" i="7059"/>
  <c r="V202" i="7049"/>
  <c r="AN1379" i="7059"/>
  <c r="AO1379" i="7059" s="1"/>
  <c r="V1411" i="7059"/>
  <c r="U176" i="7049"/>
  <c r="AB1371" i="7055"/>
  <c r="AC1372" i="7055" s="1"/>
  <c r="AU1374" i="7059"/>
  <c r="W176" i="7049" s="1"/>
  <c r="AL1383" i="7059"/>
  <c r="AM1383" i="7059" s="1"/>
  <c r="U1412" i="7059" l="1"/>
  <c r="V1412" i="7059" s="1"/>
  <c r="AA1401" i="7059"/>
  <c r="V203" i="7049"/>
  <c r="AP1377" i="7059"/>
  <c r="AQ1377" i="7059" s="1"/>
  <c r="AR1376" i="7059" s="1"/>
  <c r="AS1376" i="7059" s="1"/>
  <c r="AR1375" i="7059"/>
  <c r="AS1375" i="7059" s="1"/>
  <c r="AC1399" i="7059"/>
  <c r="AD1399" i="7059" s="1"/>
  <c r="Z1784" i="7059"/>
  <c r="AN1380" i="7059"/>
  <c r="AO1380" i="7059" s="1"/>
  <c r="Y1402" i="7059"/>
  <c r="AI1388" i="7059"/>
  <c r="AJ1388" i="7059" s="1"/>
  <c r="AG1393" i="7059"/>
  <c r="AH1393" i="7059" s="1"/>
  <c r="Y1403" i="7059" l="1"/>
  <c r="AT1403" i="7059" s="1"/>
  <c r="AI1389" i="7059"/>
  <c r="AJ1389" i="7059" s="1"/>
  <c r="Z1785" i="7059"/>
  <c r="U177" i="7049"/>
  <c r="AB1372" i="7055"/>
  <c r="AC1373" i="7055" s="1"/>
  <c r="AU1375" i="7059"/>
  <c r="W177" i="7049" s="1"/>
  <c r="AT1402" i="7059"/>
  <c r="AP1378" i="7059"/>
  <c r="AQ1378" i="7059" s="1"/>
  <c r="AR1377" i="7059" s="1"/>
  <c r="AS1377" i="7059" s="1"/>
  <c r="U178" i="7049"/>
  <c r="AB1373" i="7055"/>
  <c r="AU1376" i="7059"/>
  <c r="W178" i="7049" s="1"/>
  <c r="U1413" i="7059"/>
  <c r="AL1384" i="7059"/>
  <c r="AM1384" i="7059" s="1"/>
  <c r="AE1397" i="7059"/>
  <c r="AF1397" i="7059" s="1"/>
  <c r="AC1400" i="7059"/>
  <c r="AD1400" i="7059" s="1"/>
  <c r="AE1398" i="7059" l="1"/>
  <c r="AF1398" i="7059" s="1"/>
  <c r="V1413" i="7059"/>
  <c r="Z1786" i="7059"/>
  <c r="AB1374" i="7055"/>
  <c r="U179" i="7049"/>
  <c r="AU1377" i="7059"/>
  <c r="W179" i="7049" s="1"/>
  <c r="AN1381" i="7059"/>
  <c r="AO1381" i="7059" s="1"/>
  <c r="V205" i="7049"/>
  <c r="AG1394" i="7059"/>
  <c r="AH1394" i="7059" s="1"/>
  <c r="AC1374" i="7055"/>
  <c r="AA1402" i="7059"/>
  <c r="V204" i="7049"/>
  <c r="AL1385" i="7059"/>
  <c r="AM1385" i="7059" s="1"/>
  <c r="U1414" i="7059" l="1"/>
  <c r="AC1401" i="7059"/>
  <c r="AD1401" i="7059" s="1"/>
  <c r="AI1390" i="7059"/>
  <c r="AJ1390" i="7059" s="1"/>
  <c r="AA1403" i="7059"/>
  <c r="AC1402" i="7059" s="1"/>
  <c r="AD1402" i="7059" s="1"/>
  <c r="V1414" i="7059"/>
  <c r="AP1379" i="7059"/>
  <c r="AQ1379" i="7059" s="1"/>
  <c r="AC1375" i="7055"/>
  <c r="Y1404" i="7059"/>
  <c r="AN1382" i="7059"/>
  <c r="AO1382" i="7059" s="1"/>
  <c r="Z1787" i="7059"/>
  <c r="AG1395" i="7059"/>
  <c r="AH1395" i="7059" s="1"/>
  <c r="Y1405" i="7059" l="1"/>
  <c r="AT1405" i="7059" s="1"/>
  <c r="U1415" i="7059"/>
  <c r="V1415" i="7059" s="1"/>
  <c r="AE1400" i="7059"/>
  <c r="AL1386" i="7059"/>
  <c r="AM1386" i="7059" s="1"/>
  <c r="AI1391" i="7059"/>
  <c r="AJ1391" i="7059" s="1"/>
  <c r="AR1378" i="7059"/>
  <c r="AS1378" i="7059" s="1"/>
  <c r="Z1788" i="7059"/>
  <c r="AP1380" i="7059"/>
  <c r="AQ1380" i="7059" s="1"/>
  <c r="AT1404" i="7059"/>
  <c r="AE1399" i="7059"/>
  <c r="AF1399" i="7059" s="1"/>
  <c r="Y1406" i="7059" l="1"/>
  <c r="AT1406" i="7059" s="1"/>
  <c r="V208" i="7049" s="1"/>
  <c r="AG1396" i="7059"/>
  <c r="AH1396" i="7059" s="1"/>
  <c r="V206" i="7049"/>
  <c r="AA1404" i="7059"/>
  <c r="AA1405" i="7059" s="1"/>
  <c r="U1416" i="7059"/>
  <c r="AL1387" i="7059"/>
  <c r="AM1387" i="7059" s="1"/>
  <c r="AF1400" i="7059"/>
  <c r="Z1789" i="7059"/>
  <c r="AN1383" i="7059"/>
  <c r="AO1383" i="7059" s="1"/>
  <c r="AB1375" i="7055"/>
  <c r="AC1376" i="7055" s="1"/>
  <c r="U180" i="7049"/>
  <c r="AU1378" i="7059"/>
  <c r="W180" i="7049" s="1"/>
  <c r="AR1379" i="7059"/>
  <c r="AS1379" i="7059" s="1"/>
  <c r="V207" i="7049"/>
  <c r="Z1790" i="7059" l="1"/>
  <c r="AN1384" i="7059"/>
  <c r="AO1384" i="7059" s="1"/>
  <c r="U181" i="7049"/>
  <c r="AB1376" i="7055"/>
  <c r="AC1377" i="7055" s="1"/>
  <c r="AU1379" i="7059"/>
  <c r="W181" i="7049" s="1"/>
  <c r="AP1381" i="7059"/>
  <c r="AQ1381" i="7059" s="1"/>
  <c r="AG1397" i="7059"/>
  <c r="AH1397" i="7059" s="1"/>
  <c r="AC1403" i="7059"/>
  <c r="AD1403" i="7059" s="1"/>
  <c r="AC1404" i="7059"/>
  <c r="AD1404" i="7059" s="1"/>
  <c r="V1416" i="7059"/>
  <c r="AI1392" i="7059"/>
  <c r="AJ1392" i="7059" s="1"/>
  <c r="AA1406" i="7059"/>
  <c r="Y1407" i="7059" l="1"/>
  <c r="AT1407" i="7059" s="1"/>
  <c r="V209" i="7049" s="1"/>
  <c r="U1417" i="7059"/>
  <c r="V1417" i="7059" s="1"/>
  <c r="AE1402" i="7059"/>
  <c r="AI1393" i="7059"/>
  <c r="AJ1393" i="7059" s="1"/>
  <c r="AL1388" i="7059"/>
  <c r="AM1388" i="7059" s="1"/>
  <c r="AE1401" i="7059"/>
  <c r="AF1401" i="7059" s="1"/>
  <c r="AR1380" i="7059"/>
  <c r="AS1380" i="7059" s="1"/>
  <c r="Z1791" i="7059"/>
  <c r="AP1382" i="7059"/>
  <c r="AQ1382" i="7059" s="1"/>
  <c r="AC1405" i="7059"/>
  <c r="AD1405" i="7059" s="1"/>
  <c r="Y1408" i="7059" l="1"/>
  <c r="AT1408" i="7059" s="1"/>
  <c r="V210" i="7049" s="1"/>
  <c r="AA1407" i="7059"/>
  <c r="AC1406" i="7059" s="1"/>
  <c r="AD1406" i="7059" s="1"/>
  <c r="U1418" i="7059"/>
  <c r="V1418" i="7059" s="1"/>
  <c r="AL1389" i="7059"/>
  <c r="AM1389" i="7059" s="1"/>
  <c r="Z1792" i="7059"/>
  <c r="AE1403" i="7059"/>
  <c r="AF1403" i="7059" s="1"/>
  <c r="AG1398" i="7059"/>
  <c r="AH1398" i="7059" s="1"/>
  <c r="AN1385" i="7059"/>
  <c r="AO1385" i="7059" s="1"/>
  <c r="U182" i="7049"/>
  <c r="AB1377" i="7055"/>
  <c r="AC1378" i="7055" s="1"/>
  <c r="AU1380" i="7059"/>
  <c r="W182" i="7049" s="1"/>
  <c r="AR1381" i="7059"/>
  <c r="AS1381" i="7059" s="1"/>
  <c r="AF1402" i="7059"/>
  <c r="AA1408" i="7059" l="1"/>
  <c r="Y1409" i="7059"/>
  <c r="AT1409" i="7059" s="1"/>
  <c r="V211" i="7049" s="1"/>
  <c r="AG1399" i="7059"/>
  <c r="AH1399" i="7059" s="1"/>
  <c r="AE1404" i="7059"/>
  <c r="AF1404" i="7059" s="1"/>
  <c r="AG1401" i="7059" s="1"/>
  <c r="AG1400" i="7059"/>
  <c r="AI1394" i="7059"/>
  <c r="AJ1394" i="7059" s="1"/>
  <c r="Z1793" i="7059"/>
  <c r="U1419" i="7059"/>
  <c r="AB1378" i="7055"/>
  <c r="AC1379" i="7055" s="1"/>
  <c r="U183" i="7049"/>
  <c r="AU1381" i="7059"/>
  <c r="W183" i="7049" s="1"/>
  <c r="AP1383" i="7059"/>
  <c r="AQ1383" i="7059" s="1"/>
  <c r="AC1407" i="7059"/>
  <c r="AD1407" i="7059" s="1"/>
  <c r="AN1386" i="7059"/>
  <c r="AO1386" i="7059" s="1"/>
  <c r="AA1409" i="7059" l="1"/>
  <c r="AC1408" i="7059" s="1"/>
  <c r="AD1408" i="7059" s="1"/>
  <c r="AH1401" i="7059"/>
  <c r="AH1400" i="7059"/>
  <c r="AI1396" i="7059" s="1"/>
  <c r="AR1382" i="7059"/>
  <c r="AS1382" i="7059" s="1"/>
  <c r="AP1384" i="7059"/>
  <c r="AQ1384" i="7059" s="1"/>
  <c r="V1419" i="7059"/>
  <c r="U1420" i="7059" s="1"/>
  <c r="AE1405" i="7059"/>
  <c r="AF1405" i="7059" s="1"/>
  <c r="AG1402" i="7059" s="1"/>
  <c r="AH1402" i="7059" s="1"/>
  <c r="AI1395" i="7059"/>
  <c r="AJ1395" i="7059" s="1"/>
  <c r="Z1794" i="7059"/>
  <c r="AL1390" i="7059"/>
  <c r="AM1390" i="7059" s="1"/>
  <c r="AI1397" i="7059" l="1"/>
  <c r="AJ1396" i="7059"/>
  <c r="AI1398" i="7059"/>
  <c r="Y1410" i="7059"/>
  <c r="AT1410" i="7059" s="1"/>
  <c r="AL1391" i="7059"/>
  <c r="AM1391" i="7059" s="1"/>
  <c r="AE1406" i="7059"/>
  <c r="AF1406" i="7059" s="1"/>
  <c r="AL1392" i="7059"/>
  <c r="Z1795" i="7059"/>
  <c r="V1420" i="7059"/>
  <c r="AN1387" i="7059"/>
  <c r="AO1387" i="7059" s="1"/>
  <c r="AJ1397" i="7059"/>
  <c r="U184" i="7049"/>
  <c r="AB1379" i="7055"/>
  <c r="AC1380" i="7055" s="1"/>
  <c r="AU1382" i="7059"/>
  <c r="W184" i="7049" s="1"/>
  <c r="AR1383" i="7059"/>
  <c r="AS1383" i="7059" s="1"/>
  <c r="AJ1398" i="7059" l="1"/>
  <c r="AL1394" i="7059"/>
  <c r="V212" i="7049"/>
  <c r="AA1410" i="7059"/>
  <c r="AC1409" i="7059" s="1"/>
  <c r="AD1409" i="7059" s="1"/>
  <c r="AE1407" i="7059" s="1"/>
  <c r="AF1407" i="7059" s="1"/>
  <c r="AG1404" i="7059" s="1"/>
  <c r="Y1411" i="7059"/>
  <c r="AT1411" i="7059" s="1"/>
  <c r="U1421" i="7059"/>
  <c r="V1421" i="7059" s="1"/>
  <c r="AB1380" i="7055"/>
  <c r="AC1381" i="7055" s="1"/>
  <c r="U185" i="7049"/>
  <c r="AU1383" i="7059"/>
  <c r="W185" i="7049" s="1"/>
  <c r="AP1385" i="7059"/>
  <c r="AQ1385" i="7059" s="1"/>
  <c r="AN1388" i="7059"/>
  <c r="AO1388" i="7059" s="1"/>
  <c r="Z1796" i="7059"/>
  <c r="AL1393" i="7059"/>
  <c r="AM1393" i="7059" s="1"/>
  <c r="AM1392" i="7059"/>
  <c r="AG1403" i="7059"/>
  <c r="AH1403" i="7059" s="1"/>
  <c r="Y1412" i="7059" l="1"/>
  <c r="AT1412" i="7059" s="1"/>
  <c r="V213" i="7049"/>
  <c r="AA1411" i="7059"/>
  <c r="AC1410" i="7059" s="1"/>
  <c r="AD1410" i="7059" s="1"/>
  <c r="AE1408" i="7059" s="1"/>
  <c r="AF1408" i="7059" s="1"/>
  <c r="AG1405" i="7059" s="1"/>
  <c r="AH1405" i="7059" s="1"/>
  <c r="AM1394" i="7059"/>
  <c r="AN1391" i="7059" s="1"/>
  <c r="U1422" i="7059"/>
  <c r="V1422" i="7059" s="1"/>
  <c r="AR1384" i="7059"/>
  <c r="AS1384" i="7059" s="1"/>
  <c r="AI1399" i="7059"/>
  <c r="AJ1399" i="7059" s="1"/>
  <c r="AP1386" i="7059"/>
  <c r="AQ1386" i="7059" s="1"/>
  <c r="AR1385" i="7059" s="1"/>
  <c r="AS1385" i="7059" s="1"/>
  <c r="AH1404" i="7059"/>
  <c r="Z1797" i="7059"/>
  <c r="AN1389" i="7059"/>
  <c r="AO1389" i="7059" s="1"/>
  <c r="AN1390" i="7059"/>
  <c r="V214" i="7049" l="1"/>
  <c r="AA1412" i="7059"/>
  <c r="AC1411" i="7059" s="1"/>
  <c r="AD1411" i="7059" s="1"/>
  <c r="AE1409" i="7059" s="1"/>
  <c r="AF1409" i="7059" s="1"/>
  <c r="Y1413" i="7059"/>
  <c r="AT1413" i="7059" s="1"/>
  <c r="U1423" i="7059"/>
  <c r="V1423" i="7059" s="1"/>
  <c r="U187" i="7049"/>
  <c r="AB1382" i="7055"/>
  <c r="AU1385" i="7059"/>
  <c r="W187" i="7049" s="1"/>
  <c r="Z1798" i="7059"/>
  <c r="AL1395" i="7059"/>
  <c r="AM1395" i="7059" s="1"/>
  <c r="AN1392" i="7059" s="1"/>
  <c r="AO1392" i="7059" s="1"/>
  <c r="AP1387" i="7059"/>
  <c r="AQ1387" i="7059" s="1"/>
  <c r="AR1386" i="7059" s="1"/>
  <c r="AS1386" i="7059" s="1"/>
  <c r="AO1390" i="7059"/>
  <c r="AO1391" i="7059"/>
  <c r="AI1400" i="7059"/>
  <c r="AJ1400" i="7059" s="1"/>
  <c r="AI1401" i="7059"/>
  <c r="U186" i="7049"/>
  <c r="AB1381" i="7055"/>
  <c r="AC1382" i="7055" s="1"/>
  <c r="AU1384" i="7059"/>
  <c r="W186" i="7049" s="1"/>
  <c r="Y1414" i="7059" l="1"/>
  <c r="AT1414" i="7059" s="1"/>
  <c r="V215" i="7049"/>
  <c r="AA1413" i="7059"/>
  <c r="AC1412" i="7059" s="1"/>
  <c r="AD1412" i="7059" s="1"/>
  <c r="AE1410" i="7059" s="1"/>
  <c r="AF1410" i="7059" s="1"/>
  <c r="AP1389" i="7059"/>
  <c r="AJ1401" i="7059"/>
  <c r="AP1390" i="7059"/>
  <c r="AP1388" i="7059"/>
  <c r="AQ1388" i="7059" s="1"/>
  <c r="AR1387" i="7059" s="1"/>
  <c r="AS1387" i="7059" s="1"/>
  <c r="Z1799" i="7059"/>
  <c r="AG1406" i="7059"/>
  <c r="AH1406" i="7059" s="1"/>
  <c r="U1424" i="7059"/>
  <c r="AC1383" i="7055"/>
  <c r="U188" i="7049"/>
  <c r="AB1383" i="7055"/>
  <c r="AU1386" i="7059"/>
  <c r="W188" i="7049" s="1"/>
  <c r="AL1396" i="7059"/>
  <c r="AM1396" i="7059" s="1"/>
  <c r="V216" i="7049" l="1"/>
  <c r="AA1414" i="7059"/>
  <c r="AC1413" i="7059" s="1"/>
  <c r="AD1413" i="7059" s="1"/>
  <c r="AE1411" i="7059" s="1"/>
  <c r="AF1411" i="7059" s="1"/>
  <c r="AQ1390" i="7059"/>
  <c r="AC1384" i="7055"/>
  <c r="AI1402" i="7059"/>
  <c r="AJ1402" i="7059" s="1"/>
  <c r="AL1397" i="7059"/>
  <c r="AM1397" i="7059" s="1"/>
  <c r="AN1393" i="7059"/>
  <c r="AO1393" i="7059" s="1"/>
  <c r="AG1407" i="7059"/>
  <c r="AH1407" i="7059" s="1"/>
  <c r="AQ1389" i="7059"/>
  <c r="Z1800" i="7059"/>
  <c r="U189" i="7049"/>
  <c r="AB1384" i="7055"/>
  <c r="AU1387" i="7059"/>
  <c r="W189" i="7049" s="1"/>
  <c r="V1424" i="7059"/>
  <c r="U1425" i="7059" s="1"/>
  <c r="AC1385" i="7055" l="1"/>
  <c r="AR1389" i="7059"/>
  <c r="AS1389" i="7059" s="1"/>
  <c r="AB1386" i="7055" s="1"/>
  <c r="Y1415" i="7059"/>
  <c r="AT1415" i="7059" s="1"/>
  <c r="V1425" i="7059"/>
  <c r="AN1394" i="7059"/>
  <c r="AO1394" i="7059" s="1"/>
  <c r="AG1408" i="7059"/>
  <c r="AH1408" i="7059" s="1"/>
  <c r="AU1389" i="7059"/>
  <c r="W191" i="7049" s="1"/>
  <c r="AP1391" i="7059"/>
  <c r="AQ1391" i="7059" s="1"/>
  <c r="AR1390" i="7059" s="1"/>
  <c r="AS1390" i="7059" s="1"/>
  <c r="AR1388" i="7059"/>
  <c r="AS1388" i="7059" s="1"/>
  <c r="AL1398" i="7059"/>
  <c r="AM1398" i="7059" s="1"/>
  <c r="Z1801" i="7059"/>
  <c r="AI1403" i="7059"/>
  <c r="AJ1403" i="7059" s="1"/>
  <c r="U191" i="7049" l="1"/>
  <c r="V217" i="7049"/>
  <c r="AA1415" i="7059"/>
  <c r="Y1416" i="7059"/>
  <c r="AT1416" i="7059" s="1"/>
  <c r="AN1395" i="7059"/>
  <c r="AO1395" i="7059" s="1"/>
  <c r="U192" i="7049"/>
  <c r="AB1387" i="7055"/>
  <c r="AU1390" i="7059"/>
  <c r="W192" i="7049" s="1"/>
  <c r="AP1392" i="7059"/>
  <c r="AQ1392" i="7059" s="1"/>
  <c r="AR1391" i="7059" s="1"/>
  <c r="AS1391" i="7059" s="1"/>
  <c r="AL1399" i="7059"/>
  <c r="AM1399" i="7059" s="1"/>
  <c r="AI1404" i="7059"/>
  <c r="AJ1404" i="7059" s="1"/>
  <c r="Z1802" i="7059"/>
  <c r="U190" i="7049"/>
  <c r="AB1385" i="7055"/>
  <c r="AC1386" i="7055" s="1"/>
  <c r="AC1387" i="7055" s="1"/>
  <c r="AU1388" i="7059"/>
  <c r="W190" i="7049" s="1"/>
  <c r="U1426" i="7059"/>
  <c r="V218" i="7049" l="1"/>
  <c r="AA1416" i="7059"/>
  <c r="AC1415" i="7059" s="1"/>
  <c r="AD1415" i="7059" s="1"/>
  <c r="AC1414" i="7059"/>
  <c r="AD1414" i="7059" s="1"/>
  <c r="AE1412" i="7059" s="1"/>
  <c r="AF1412" i="7059" s="1"/>
  <c r="AG1409" i="7059" s="1"/>
  <c r="AH1409" i="7059" s="1"/>
  <c r="AI1405" i="7059" s="1"/>
  <c r="AJ1405" i="7059" s="1"/>
  <c r="AC1388" i="7055"/>
  <c r="AL1400" i="7059"/>
  <c r="AM1400" i="7059" s="1"/>
  <c r="AB1388" i="7055"/>
  <c r="U193" i="7049"/>
  <c r="AU1391" i="7059"/>
  <c r="W193" i="7049" s="1"/>
  <c r="AN1396" i="7059"/>
  <c r="AO1396" i="7059" s="1"/>
  <c r="AP1393" i="7059"/>
  <c r="AQ1393" i="7059" s="1"/>
  <c r="V1426" i="7059"/>
  <c r="Z1803" i="7059"/>
  <c r="AE1413" i="7059" l="1"/>
  <c r="AF1413" i="7059" s="1"/>
  <c r="AG1410" i="7059" s="1"/>
  <c r="AH1410" i="7059" s="1"/>
  <c r="AI1406" i="7059" s="1"/>
  <c r="AJ1406" i="7059" s="1"/>
  <c r="Y1417" i="7059"/>
  <c r="AT1417" i="7059" s="1"/>
  <c r="Z1804" i="7059"/>
  <c r="AN1397" i="7059"/>
  <c r="AO1397" i="7059" s="1"/>
  <c r="AL1401" i="7059"/>
  <c r="AM1401" i="7059" s="1"/>
  <c r="AP1394" i="7059"/>
  <c r="AQ1394" i="7059" s="1"/>
  <c r="AR1393" i="7059" s="1"/>
  <c r="AS1393" i="7059" s="1"/>
  <c r="U1427" i="7059"/>
  <c r="AC1389" i="7055"/>
  <c r="AR1392" i="7059"/>
  <c r="AS1392" i="7059" s="1"/>
  <c r="V219" i="7049" l="1"/>
  <c r="AA1417" i="7059"/>
  <c r="AC1416" i="7059" s="1"/>
  <c r="AD1416" i="7059" s="1"/>
  <c r="AP1395" i="7059"/>
  <c r="AQ1395" i="7059" s="1"/>
  <c r="AR1394" i="7059" s="1"/>
  <c r="AS1394" i="7059" s="1"/>
  <c r="AB1390" i="7055"/>
  <c r="U195" i="7049"/>
  <c r="AU1393" i="7059"/>
  <c r="W195" i="7049" s="1"/>
  <c r="V1427" i="7059"/>
  <c r="AB1389" i="7055"/>
  <c r="AC1390" i="7055" s="1"/>
  <c r="U194" i="7049"/>
  <c r="AU1392" i="7059"/>
  <c r="W194" i="7049" s="1"/>
  <c r="AN1398" i="7059"/>
  <c r="AO1398" i="7059" s="1"/>
  <c r="AL1402" i="7059"/>
  <c r="AM1402" i="7059" s="1"/>
  <c r="Y1418" i="7059" l="1"/>
  <c r="AT1418" i="7059" s="1"/>
  <c r="AE1414" i="7059"/>
  <c r="AF1414" i="7059" s="1"/>
  <c r="AG1411" i="7059" s="1"/>
  <c r="AH1411" i="7059" s="1"/>
  <c r="AI1407" i="7059" s="1"/>
  <c r="AJ1407" i="7059" s="1"/>
  <c r="AL1403" i="7059" s="1"/>
  <c r="AM1403" i="7059" s="1"/>
  <c r="U1428" i="7059"/>
  <c r="V1428" i="7059" s="1"/>
  <c r="AP1396" i="7059"/>
  <c r="AQ1396" i="7059" s="1"/>
  <c r="AR1395" i="7059" s="1"/>
  <c r="AS1395" i="7059" s="1"/>
  <c r="AC1391" i="7055"/>
  <c r="AN1399" i="7059"/>
  <c r="AO1399" i="7059" s="1"/>
  <c r="U196" i="7049"/>
  <c r="AB1391" i="7055"/>
  <c r="AU1394" i="7059"/>
  <c r="W196" i="7049" s="1"/>
  <c r="Y1419" i="7059" l="1"/>
  <c r="AT1419" i="7059" s="1"/>
  <c r="V220" i="7049"/>
  <c r="AA1418" i="7059"/>
  <c r="AC1417" i="7059" s="1"/>
  <c r="AD1417" i="7059" s="1"/>
  <c r="U1429" i="7059"/>
  <c r="V1429" i="7059" s="1"/>
  <c r="AC1392" i="7055"/>
  <c r="AN1400" i="7059"/>
  <c r="AO1400" i="7059" s="1"/>
  <c r="AP1397" i="7059"/>
  <c r="AQ1397" i="7059" s="1"/>
  <c r="AB1392" i="7055"/>
  <c r="U197" i="7049"/>
  <c r="AU1395" i="7059"/>
  <c r="W197" i="7049" s="1"/>
  <c r="AC1393" i="7055" l="1"/>
  <c r="Y1420" i="7059"/>
  <c r="AT1420" i="7059" s="1"/>
  <c r="V221" i="7049"/>
  <c r="AA1419" i="7059"/>
  <c r="AC1418" i="7059" s="1"/>
  <c r="AD1418" i="7059" s="1"/>
  <c r="AE1415" i="7059"/>
  <c r="AF1415" i="7059" s="1"/>
  <c r="AG1412" i="7059" s="1"/>
  <c r="AH1412" i="7059" s="1"/>
  <c r="AI1408" i="7059" s="1"/>
  <c r="AJ1408" i="7059" s="1"/>
  <c r="AL1404" i="7059" s="1"/>
  <c r="AM1404" i="7059" s="1"/>
  <c r="AN1401" i="7059" s="1"/>
  <c r="AO1401" i="7059" s="1"/>
  <c r="U1430" i="7059"/>
  <c r="V1430" i="7059" s="1"/>
  <c r="AP1398" i="7059"/>
  <c r="AQ1398" i="7059" s="1"/>
  <c r="AR1397" i="7059" s="1"/>
  <c r="AS1397" i="7059" s="1"/>
  <c r="AR1396" i="7059"/>
  <c r="AS1396" i="7059" s="1"/>
  <c r="Y1421" i="7059" l="1"/>
  <c r="AT1421" i="7059" s="1"/>
  <c r="V223" i="7049" s="1"/>
  <c r="AE1416" i="7059"/>
  <c r="AF1416" i="7059" s="1"/>
  <c r="V222" i="7049"/>
  <c r="AA1420" i="7059"/>
  <c r="U199" i="7049"/>
  <c r="AB1394" i="7055"/>
  <c r="AU1397" i="7059"/>
  <c r="W199" i="7049" s="1"/>
  <c r="AP1399" i="7059"/>
  <c r="AQ1399" i="7059" s="1"/>
  <c r="U1431" i="7059"/>
  <c r="U198" i="7049"/>
  <c r="AB1393" i="7055"/>
  <c r="AC1394" i="7055" s="1"/>
  <c r="AU1396" i="7059"/>
  <c r="W198" i="7049" s="1"/>
  <c r="AA1421" i="7059" l="1"/>
  <c r="AC1420" i="7059" s="1"/>
  <c r="AD1420" i="7059" s="1"/>
  <c r="AC1419" i="7059"/>
  <c r="AD1419" i="7059" s="1"/>
  <c r="AE1417" i="7059" s="1"/>
  <c r="AF1417" i="7059" s="1"/>
  <c r="AG1414" i="7059" s="1"/>
  <c r="AG1413" i="7059"/>
  <c r="AH1413" i="7059" s="1"/>
  <c r="AI1409" i="7059" s="1"/>
  <c r="AJ1409" i="7059" s="1"/>
  <c r="AL1405" i="7059" s="1"/>
  <c r="AM1405" i="7059" s="1"/>
  <c r="AN1402" i="7059" s="1"/>
  <c r="AO1402" i="7059" s="1"/>
  <c r="AP1400" i="7059" s="1"/>
  <c r="AQ1400" i="7059" s="1"/>
  <c r="AR1399" i="7059" s="1"/>
  <c r="AS1399" i="7059" s="1"/>
  <c r="V1431" i="7059"/>
  <c r="AR1398" i="7059"/>
  <c r="AS1398" i="7059" s="1"/>
  <c r="AC1395" i="7055"/>
  <c r="AH1414" i="7059" l="1"/>
  <c r="AI1410" i="7059" s="1"/>
  <c r="AJ1410" i="7059" s="1"/>
  <c r="AL1406" i="7059" s="1"/>
  <c r="AM1406" i="7059" s="1"/>
  <c r="AN1403" i="7059" s="1"/>
  <c r="AO1403" i="7059" s="1"/>
  <c r="AP1401" i="7059" s="1"/>
  <c r="AQ1401" i="7059" s="1"/>
  <c r="Y1422" i="7059"/>
  <c r="AT1422" i="7059" s="1"/>
  <c r="AE1418" i="7059"/>
  <c r="AF1418" i="7059" s="1"/>
  <c r="AG1415" i="7059" s="1"/>
  <c r="AH1415" i="7059" s="1"/>
  <c r="AI1411" i="7059" s="1"/>
  <c r="U1432" i="7059"/>
  <c r="V1432" i="7059" s="1"/>
  <c r="U201" i="7049"/>
  <c r="AB1396" i="7055"/>
  <c r="AU1399" i="7059"/>
  <c r="W201" i="7049" s="1"/>
  <c r="U200" i="7049"/>
  <c r="AB1395" i="7055"/>
  <c r="AC1396" i="7055" s="1"/>
  <c r="AU1398" i="7059"/>
  <c r="W200" i="7049" s="1"/>
  <c r="AJ1411" i="7059" l="1"/>
  <c r="AL1407" i="7059" s="1"/>
  <c r="AM1407" i="7059" s="1"/>
  <c r="AN1404" i="7059" s="1"/>
  <c r="AO1404" i="7059" s="1"/>
  <c r="AP1402" i="7059" s="1"/>
  <c r="AQ1402" i="7059" s="1"/>
  <c r="Y1423" i="7059"/>
  <c r="AT1423" i="7059" s="1"/>
  <c r="V224" i="7049"/>
  <c r="AA1422" i="7059"/>
  <c r="AC1421" i="7059" s="1"/>
  <c r="AD1421" i="7059" s="1"/>
  <c r="AE1419" i="7059" s="1"/>
  <c r="AF1419" i="7059" s="1"/>
  <c r="AG1416" i="7059" s="1"/>
  <c r="AH1416" i="7059" s="1"/>
  <c r="AI1412" i="7059" s="1"/>
  <c r="AJ1412" i="7059" s="1"/>
  <c r="AC1397" i="7055"/>
  <c r="U1433" i="7059"/>
  <c r="V1433" i="7059" s="1"/>
  <c r="AR1400" i="7059"/>
  <c r="AS1400" i="7059" s="1"/>
  <c r="AL1408" i="7059" l="1"/>
  <c r="AM1408" i="7059" s="1"/>
  <c r="AN1405" i="7059" s="1"/>
  <c r="AO1405" i="7059" s="1"/>
  <c r="AP1403" i="7059" s="1"/>
  <c r="AQ1403" i="7059" s="1"/>
  <c r="AR1402" i="7059" s="1"/>
  <c r="AS1402" i="7059" s="1"/>
  <c r="V225" i="7049"/>
  <c r="AA1423" i="7059"/>
  <c r="AC1422" i="7059" s="1"/>
  <c r="AD1422" i="7059" s="1"/>
  <c r="AE1420" i="7059" s="1"/>
  <c r="AF1420" i="7059" s="1"/>
  <c r="AG1417" i="7059" s="1"/>
  <c r="AH1417" i="7059" s="1"/>
  <c r="AI1413" i="7059" s="1"/>
  <c r="AJ1413" i="7059" s="1"/>
  <c r="AL1409" i="7059" s="1"/>
  <c r="AM1409" i="7059" s="1"/>
  <c r="AN1406" i="7059" s="1"/>
  <c r="AO1406" i="7059" s="1"/>
  <c r="Y1424" i="7059"/>
  <c r="AT1424" i="7059" s="1"/>
  <c r="U202" i="7049"/>
  <c r="AB1397" i="7055"/>
  <c r="AC1398" i="7055" s="1"/>
  <c r="AU1400" i="7059"/>
  <c r="W202" i="7049" s="1"/>
  <c r="U1434" i="7059"/>
  <c r="AR1401" i="7059"/>
  <c r="AS1401" i="7059" s="1"/>
  <c r="V226" i="7049" l="1"/>
  <c r="AA1424" i="7059"/>
  <c r="AC1423" i="7059" s="1"/>
  <c r="AD1423" i="7059" s="1"/>
  <c r="AE1421" i="7059" s="1"/>
  <c r="AF1421" i="7059" s="1"/>
  <c r="AG1418" i="7059" s="1"/>
  <c r="AH1418" i="7059" s="1"/>
  <c r="AI1414" i="7059" s="1"/>
  <c r="AJ1414" i="7059" s="1"/>
  <c r="AL1410" i="7059" s="1"/>
  <c r="AM1410" i="7059" s="1"/>
  <c r="AN1407" i="7059" s="1"/>
  <c r="AO1407" i="7059" s="1"/>
  <c r="U204" i="7049"/>
  <c r="AB1399" i="7055"/>
  <c r="AU1402" i="7059"/>
  <c r="W204" i="7049" s="1"/>
  <c r="V1434" i="7059"/>
  <c r="U203" i="7049"/>
  <c r="AB1398" i="7055"/>
  <c r="AC1399" i="7055" s="1"/>
  <c r="AU1401" i="7059"/>
  <c r="W203" i="7049" s="1"/>
  <c r="AP1404" i="7059"/>
  <c r="AQ1404" i="7059" s="1"/>
  <c r="Y1425" i="7059" l="1"/>
  <c r="AT1425" i="7059" s="1"/>
  <c r="U1435" i="7059"/>
  <c r="V1435" i="7059" s="1"/>
  <c r="AC1400" i="7055"/>
  <c r="AR1403" i="7059"/>
  <c r="AS1403" i="7059" s="1"/>
  <c r="AP1405" i="7059"/>
  <c r="AQ1405" i="7059" s="1"/>
  <c r="Y1426" i="7059" l="1"/>
  <c r="AT1426" i="7059" s="1"/>
  <c r="V227" i="7049"/>
  <c r="AA1425" i="7059"/>
  <c r="AC1424" i="7059" s="1"/>
  <c r="AD1424" i="7059" s="1"/>
  <c r="AE1422" i="7059" s="1"/>
  <c r="AF1422" i="7059" s="1"/>
  <c r="AG1419" i="7059" s="1"/>
  <c r="AH1419" i="7059" s="1"/>
  <c r="AI1415" i="7059" s="1"/>
  <c r="AJ1415" i="7059" s="1"/>
  <c r="AL1411" i="7059" s="1"/>
  <c r="AM1411" i="7059" s="1"/>
  <c r="AN1408" i="7059" s="1"/>
  <c r="AO1408" i="7059" s="1"/>
  <c r="AP1406" i="7059" s="1"/>
  <c r="AQ1406" i="7059" s="1"/>
  <c r="AR1405" i="7059" s="1"/>
  <c r="AS1405" i="7059" s="1"/>
  <c r="U1436" i="7059"/>
  <c r="V1436" i="7059" s="1"/>
  <c r="AB1400" i="7055"/>
  <c r="AC1401" i="7055" s="1"/>
  <c r="U205" i="7049"/>
  <c r="AU1403" i="7059"/>
  <c r="W205" i="7049" s="1"/>
  <c r="AR1404" i="7059"/>
  <c r="AS1404" i="7059" s="1"/>
  <c r="Y1427" i="7059" l="1"/>
  <c r="AT1427" i="7059" s="1"/>
  <c r="V228" i="7049"/>
  <c r="AA1426" i="7059"/>
  <c r="AC1425" i="7059" s="1"/>
  <c r="AD1425" i="7059" s="1"/>
  <c r="U1437" i="7059"/>
  <c r="V1437" i="7059" s="1"/>
  <c r="AB1402" i="7055"/>
  <c r="U207" i="7049"/>
  <c r="AU1405" i="7059"/>
  <c r="W207" i="7049" s="1"/>
  <c r="AB1401" i="7055"/>
  <c r="AC1402" i="7055" s="1"/>
  <c r="U206" i="7049"/>
  <c r="AU1404" i="7059"/>
  <c r="W206" i="7049" s="1"/>
  <c r="AE1423" i="7059" l="1"/>
  <c r="AF1423" i="7059" s="1"/>
  <c r="AG1420" i="7059" s="1"/>
  <c r="AH1420" i="7059" s="1"/>
  <c r="AI1416" i="7059" s="1"/>
  <c r="AJ1416" i="7059" s="1"/>
  <c r="AL1412" i="7059" s="1"/>
  <c r="AM1412" i="7059" s="1"/>
  <c r="AN1409" i="7059" s="1"/>
  <c r="AO1409" i="7059" s="1"/>
  <c r="AP1407" i="7059" s="1"/>
  <c r="AQ1407" i="7059" s="1"/>
  <c r="AR1406" i="7059" s="1"/>
  <c r="AS1406" i="7059" s="1"/>
  <c r="U208" i="7049" s="1"/>
  <c r="V229" i="7049"/>
  <c r="AA1427" i="7059"/>
  <c r="AC1426" i="7059" s="1"/>
  <c r="AD1426" i="7059" s="1"/>
  <c r="AE1424" i="7059" s="1"/>
  <c r="Y1428" i="7059"/>
  <c r="AT1428" i="7059" s="1"/>
  <c r="U1438" i="7059"/>
  <c r="V1438" i="7059" s="1"/>
  <c r="Y1429" i="7059" s="1"/>
  <c r="AT1429" i="7059" s="1"/>
  <c r="AU1406" i="7059"/>
  <c r="W208" i="7049" s="1"/>
  <c r="AC1403" i="7055"/>
  <c r="AF1424" i="7059" l="1"/>
  <c r="V231" i="7049"/>
  <c r="AB1403" i="7055"/>
  <c r="AC1404" i="7055" s="1"/>
  <c r="V230" i="7049"/>
  <c r="AA1428" i="7059"/>
  <c r="AC1427" i="7059" s="1"/>
  <c r="AD1427" i="7059" s="1"/>
  <c r="AE1425" i="7059" s="1"/>
  <c r="AF1425" i="7059" s="1"/>
  <c r="AG1422" i="7059" s="1"/>
  <c r="AG1421" i="7059"/>
  <c r="AH1421" i="7059" s="1"/>
  <c r="AI1417" i="7059" s="1"/>
  <c r="AJ1417" i="7059" s="1"/>
  <c r="AL1413" i="7059" s="1"/>
  <c r="AM1413" i="7059" s="1"/>
  <c r="AN1410" i="7059" s="1"/>
  <c r="AO1410" i="7059" s="1"/>
  <c r="AP1408" i="7059" s="1"/>
  <c r="AQ1408" i="7059" s="1"/>
  <c r="AR1407" i="7059" s="1"/>
  <c r="AS1407" i="7059" s="1"/>
  <c r="U209" i="7049" s="1"/>
  <c r="AU1407" i="7059"/>
  <c r="W209" i="7049" s="1"/>
  <c r="U1439" i="7059"/>
  <c r="AH1422" i="7059" l="1"/>
  <c r="AI1418" i="7059" s="1"/>
  <c r="AJ1418" i="7059" s="1"/>
  <c r="AL1414" i="7059" s="1"/>
  <c r="AM1414" i="7059" s="1"/>
  <c r="AN1411" i="7059" s="1"/>
  <c r="AO1411" i="7059" s="1"/>
  <c r="AP1409" i="7059" s="1"/>
  <c r="AQ1409" i="7059" s="1"/>
  <c r="AR1408" i="7059" s="1"/>
  <c r="AS1408" i="7059" s="1"/>
  <c r="AB1405" i="7055" s="1"/>
  <c r="AB1404" i="7055"/>
  <c r="AC1405" i="7055" s="1"/>
  <c r="AA1429" i="7059"/>
  <c r="V1439" i="7059"/>
  <c r="AU1408" i="7059"/>
  <c r="W210" i="7049" s="1"/>
  <c r="U210" i="7049" l="1"/>
  <c r="Y1430" i="7059"/>
  <c r="AT1430" i="7059" s="1"/>
  <c r="AC1428" i="7059"/>
  <c r="AD1428" i="7059" s="1"/>
  <c r="AE1426" i="7059" s="1"/>
  <c r="AF1426" i="7059" s="1"/>
  <c r="AC1406" i="7055"/>
  <c r="U1440" i="7059"/>
  <c r="V1440" i="7059" s="1"/>
  <c r="V232" i="7049" l="1"/>
  <c r="AG1423" i="7059"/>
  <c r="AH1423" i="7059" s="1"/>
  <c r="Y1431" i="7059"/>
  <c r="AT1431" i="7059" s="1"/>
  <c r="AA1430" i="7059"/>
  <c r="AC1429" i="7059" s="1"/>
  <c r="AD1429" i="7059" s="1"/>
  <c r="AE1427" i="7059" s="1"/>
  <c r="AF1427" i="7059" s="1"/>
  <c r="U1441" i="7059"/>
  <c r="AU1409" i="7059"/>
  <c r="W211" i="7049" s="1"/>
  <c r="AI1419" i="7059" l="1"/>
  <c r="AJ1419" i="7059" s="1"/>
  <c r="V233" i="7049"/>
  <c r="AA1431" i="7059"/>
  <c r="AG1424" i="7059"/>
  <c r="AH1424" i="7059" s="1"/>
  <c r="AU1411" i="7059"/>
  <c r="W213" i="7049" s="1"/>
  <c r="AU1410" i="7059"/>
  <c r="W212" i="7049" s="1"/>
  <c r="V1441" i="7059"/>
  <c r="AI1420" i="7059" l="1"/>
  <c r="AJ1420" i="7059" s="1"/>
  <c r="AC1430" i="7059"/>
  <c r="AD1430" i="7059" s="1"/>
  <c r="AE1428" i="7059" s="1"/>
  <c r="AF1428" i="7059" s="1"/>
  <c r="AG1425" i="7059" s="1"/>
  <c r="AH1425" i="7059" s="1"/>
  <c r="Y1432" i="7059"/>
  <c r="AT1432" i="7059" s="1"/>
  <c r="AL1415" i="7059"/>
  <c r="AM1415" i="7059" s="1"/>
  <c r="U1442" i="7059"/>
  <c r="V1442" i="7059" s="1"/>
  <c r="AU1412" i="7059"/>
  <c r="W214" i="7049" s="1"/>
  <c r="AL1416" i="7059" l="1"/>
  <c r="AM1416" i="7059" s="1"/>
  <c r="AN1412" i="7059"/>
  <c r="AO1412" i="7059" s="1"/>
  <c r="Y1433" i="7059"/>
  <c r="AT1433" i="7059" s="1"/>
  <c r="V234" i="7049"/>
  <c r="AA1432" i="7059"/>
  <c r="AC1431" i="7059" s="1"/>
  <c r="AD1431" i="7059" s="1"/>
  <c r="AE1429" i="7059" s="1"/>
  <c r="AF1429" i="7059" s="1"/>
  <c r="AG1426" i="7059" s="1"/>
  <c r="AH1426" i="7059" s="1"/>
  <c r="AI1422" i="7059" s="1"/>
  <c r="AI1421" i="7059"/>
  <c r="AJ1421" i="7059" s="1"/>
  <c r="U1443" i="7059"/>
  <c r="V1443" i="7059" s="1"/>
  <c r="AU1413" i="7059"/>
  <c r="W215" i="7049" s="1"/>
  <c r="AJ1422" i="7059" l="1"/>
  <c r="AL1418" i="7059" s="1"/>
  <c r="AL1417" i="7059"/>
  <c r="AM1417" i="7059" s="1"/>
  <c r="V235" i="7049"/>
  <c r="AA1433" i="7059"/>
  <c r="AC1432" i="7059" s="1"/>
  <c r="AD1432" i="7059" s="1"/>
  <c r="AE1430" i="7059" s="1"/>
  <c r="AF1430" i="7059" s="1"/>
  <c r="AG1427" i="7059" s="1"/>
  <c r="AH1427" i="7059" s="1"/>
  <c r="AN1413" i="7059"/>
  <c r="AO1413" i="7059" s="1"/>
  <c r="AP1410" i="7059"/>
  <c r="AQ1410" i="7059" s="1"/>
  <c r="Y1434" i="7059"/>
  <c r="AT1434" i="7059" s="1"/>
  <c r="AU1414" i="7059"/>
  <c r="W216" i="7049" s="1"/>
  <c r="U1444" i="7059"/>
  <c r="AM1418" i="7059" l="1"/>
  <c r="AR1409" i="7059"/>
  <c r="AS1409" i="7059" s="1"/>
  <c r="AP1411" i="7059"/>
  <c r="AQ1411" i="7059" s="1"/>
  <c r="AI1423" i="7059"/>
  <c r="AJ1423" i="7059" s="1"/>
  <c r="AN1415" i="7059"/>
  <c r="V236" i="7049"/>
  <c r="AA1434" i="7059"/>
  <c r="AC1433" i="7059" s="1"/>
  <c r="AD1433" i="7059" s="1"/>
  <c r="AE1431" i="7059" s="1"/>
  <c r="AF1431" i="7059" s="1"/>
  <c r="AN1414" i="7059"/>
  <c r="AO1414" i="7059" s="1"/>
  <c r="V1444" i="7059"/>
  <c r="AO1415" i="7059" l="1"/>
  <c r="AP1413" i="7059" s="1"/>
  <c r="AG1428" i="7059"/>
  <c r="AH1428" i="7059" s="1"/>
  <c r="AI1424" i="7059" s="1"/>
  <c r="AJ1424" i="7059" s="1"/>
  <c r="AL1419" i="7059"/>
  <c r="AM1419" i="7059" s="1"/>
  <c r="AR1410" i="7059"/>
  <c r="AS1410" i="7059" s="1"/>
  <c r="Y1435" i="7059"/>
  <c r="AT1435" i="7059" s="1"/>
  <c r="AP1412" i="7059"/>
  <c r="AQ1412" i="7059" s="1"/>
  <c r="U211" i="7049"/>
  <c r="AB1406" i="7055"/>
  <c r="AC1407" i="7055" s="1"/>
  <c r="AU1416" i="7059"/>
  <c r="W218" i="7049" s="1"/>
  <c r="AU1415" i="7059"/>
  <c r="W217" i="7049" s="1"/>
  <c r="U1445" i="7059"/>
  <c r="AN1416" i="7059" l="1"/>
  <c r="AO1416" i="7059" s="1"/>
  <c r="AR1411" i="7059"/>
  <c r="AS1411" i="7059" s="1"/>
  <c r="V237" i="7049"/>
  <c r="AA1435" i="7059"/>
  <c r="AC1434" i="7059" s="1"/>
  <c r="AD1434" i="7059" s="1"/>
  <c r="AE1432" i="7059" s="1"/>
  <c r="AF1432" i="7059" s="1"/>
  <c r="AG1429" i="7059" s="1"/>
  <c r="AH1429" i="7059" s="1"/>
  <c r="U212" i="7049"/>
  <c r="AB1407" i="7055"/>
  <c r="AC1408" i="7055" s="1"/>
  <c r="AQ1413" i="7059"/>
  <c r="AR1412" i="7059" s="1"/>
  <c r="AS1412" i="7059" s="1"/>
  <c r="AL1420" i="7059"/>
  <c r="AM1420" i="7059" s="1"/>
  <c r="AU1417" i="7059"/>
  <c r="W219" i="7049" s="1"/>
  <c r="V1445" i="7059"/>
  <c r="U214" i="7049" l="1"/>
  <c r="AB1409" i="7055"/>
  <c r="AP1414" i="7059"/>
  <c r="AQ1414" i="7059" s="1"/>
  <c r="AR1413" i="7059" s="1"/>
  <c r="AS1413" i="7059" s="1"/>
  <c r="AN1417" i="7059"/>
  <c r="AO1417" i="7059" s="1"/>
  <c r="AI1425" i="7059"/>
  <c r="AJ1425" i="7059" s="1"/>
  <c r="Y1436" i="7059"/>
  <c r="AT1436" i="7059" s="1"/>
  <c r="AB1408" i="7055"/>
  <c r="AC1409" i="7055" s="1"/>
  <c r="U213" i="7049"/>
  <c r="U1446" i="7059"/>
  <c r="V1446" i="7059" s="1"/>
  <c r="V238" i="7049" l="1"/>
  <c r="AA1436" i="7059"/>
  <c r="AC1435" i="7059" s="1"/>
  <c r="AD1435" i="7059" s="1"/>
  <c r="AE1433" i="7059" s="1"/>
  <c r="AF1433" i="7059" s="1"/>
  <c r="AG1430" i="7059" s="1"/>
  <c r="AH1430" i="7059" s="1"/>
  <c r="AI1426" i="7059" s="1"/>
  <c r="AJ1426" i="7059" s="1"/>
  <c r="U215" i="7049"/>
  <c r="AB1410" i="7055"/>
  <c r="AL1421" i="7059"/>
  <c r="AM1421" i="7059" s="1"/>
  <c r="AC1410" i="7055"/>
  <c r="Y1437" i="7059"/>
  <c r="AT1437" i="7059" s="1"/>
  <c r="AP1415" i="7059"/>
  <c r="AQ1415" i="7059" s="1"/>
  <c r="U1447" i="7059"/>
  <c r="V1447" i="7059" s="1"/>
  <c r="AU1418" i="7059"/>
  <c r="W220" i="7049" s="1"/>
  <c r="AC1411" i="7055" l="1"/>
  <c r="V239" i="7049"/>
  <c r="AA1437" i="7059"/>
  <c r="Y1438" i="7059"/>
  <c r="AT1438" i="7059" s="1"/>
  <c r="AL1422" i="7059"/>
  <c r="AM1422" i="7059" s="1"/>
  <c r="AN1418" i="7059"/>
  <c r="AO1418" i="7059" s="1"/>
  <c r="AR1414" i="7059"/>
  <c r="AS1414" i="7059" s="1"/>
  <c r="U1448" i="7059"/>
  <c r="AU1419" i="7059"/>
  <c r="W221" i="7049" s="1"/>
  <c r="V240" i="7049" l="1"/>
  <c r="AA1438" i="7059"/>
  <c r="AC1437" i="7059" s="1"/>
  <c r="AD1437" i="7059" s="1"/>
  <c r="AB1411" i="7055"/>
  <c r="AC1412" i="7055" s="1"/>
  <c r="U216" i="7049"/>
  <c r="AN1419" i="7059"/>
  <c r="AO1419" i="7059" s="1"/>
  <c r="AP1416" i="7059"/>
  <c r="AQ1416" i="7059" s="1"/>
  <c r="AR1415" i="7059" s="1"/>
  <c r="AS1415" i="7059" s="1"/>
  <c r="AC1436" i="7059"/>
  <c r="AD1436" i="7059" s="1"/>
  <c r="AE1434" i="7059" s="1"/>
  <c r="AF1434" i="7059" s="1"/>
  <c r="AG1431" i="7059" s="1"/>
  <c r="AH1431" i="7059" s="1"/>
  <c r="AI1427" i="7059" s="1"/>
  <c r="AJ1427" i="7059" s="1"/>
  <c r="AU1420" i="7059"/>
  <c r="W222" i="7049" s="1"/>
  <c r="V1448" i="7059"/>
  <c r="AE1435" i="7059" l="1"/>
  <c r="AF1435" i="7059" s="1"/>
  <c r="AG1432" i="7059" s="1"/>
  <c r="AH1432" i="7059" s="1"/>
  <c r="AL1423" i="7059"/>
  <c r="AM1423" i="7059" s="1"/>
  <c r="AB1412" i="7055"/>
  <c r="AC1413" i="7055" s="1"/>
  <c r="U217" i="7049"/>
  <c r="Y1439" i="7059"/>
  <c r="AT1439" i="7059" s="1"/>
  <c r="AP1417" i="7059"/>
  <c r="AQ1417" i="7059" s="1"/>
  <c r="U1449" i="7059"/>
  <c r="V1449" i="7059" s="1"/>
  <c r="Y1440" i="7059" l="1"/>
  <c r="AT1440" i="7059" s="1"/>
  <c r="AN1420" i="7059"/>
  <c r="AO1420" i="7059" s="1"/>
  <c r="V241" i="7049"/>
  <c r="AA1439" i="7059"/>
  <c r="AC1438" i="7059" s="1"/>
  <c r="AD1438" i="7059" s="1"/>
  <c r="AR1416" i="7059"/>
  <c r="AS1416" i="7059" s="1"/>
  <c r="AI1428" i="7059"/>
  <c r="AJ1428" i="7059" s="1"/>
  <c r="U1450" i="7059"/>
  <c r="AE1436" i="7059" l="1"/>
  <c r="AF1436" i="7059" s="1"/>
  <c r="AG1433" i="7059" s="1"/>
  <c r="AH1433" i="7059" s="1"/>
  <c r="V242" i="7049"/>
  <c r="AA1440" i="7059"/>
  <c r="AC1439" i="7059" s="1"/>
  <c r="AD1439" i="7059" s="1"/>
  <c r="AP1418" i="7059"/>
  <c r="AQ1418" i="7059" s="1"/>
  <c r="U218" i="7049"/>
  <c r="AB1413" i="7055"/>
  <c r="AC1414" i="7055" s="1"/>
  <c r="AL1424" i="7059"/>
  <c r="AM1424" i="7059" s="1"/>
  <c r="AN1421" i="7059" s="1"/>
  <c r="AO1421" i="7059" s="1"/>
  <c r="V1450" i="7059"/>
  <c r="AP1419" i="7059" l="1"/>
  <c r="AQ1419" i="7059" s="1"/>
  <c r="AR1418" i="7059" s="1"/>
  <c r="AS1418" i="7059" s="1"/>
  <c r="AR1417" i="7059"/>
  <c r="AS1417" i="7059" s="1"/>
  <c r="AE1437" i="7059"/>
  <c r="AF1437" i="7059" s="1"/>
  <c r="Y1441" i="7059"/>
  <c r="AT1441" i="7059" s="1"/>
  <c r="AI1429" i="7059"/>
  <c r="AJ1429" i="7059" s="1"/>
  <c r="U1451" i="7059"/>
  <c r="V1451" i="7059" s="1"/>
  <c r="AB1415" i="7055" l="1"/>
  <c r="U220" i="7049"/>
  <c r="Y1442" i="7059"/>
  <c r="AT1442" i="7059" s="1"/>
  <c r="V243" i="7049"/>
  <c r="AA1441" i="7059"/>
  <c r="AC1440" i="7059" s="1"/>
  <c r="AD1440" i="7059" s="1"/>
  <c r="AG1434" i="7059"/>
  <c r="AH1434" i="7059" s="1"/>
  <c r="AL1425" i="7059"/>
  <c r="AM1425" i="7059" s="1"/>
  <c r="AB1414" i="7055"/>
  <c r="AC1415" i="7055" s="1"/>
  <c r="U219" i="7049"/>
  <c r="U1452" i="7059"/>
  <c r="AN1422" i="7059" l="1"/>
  <c r="AO1422" i="7059" s="1"/>
  <c r="AI1430" i="7059"/>
  <c r="AJ1430" i="7059" s="1"/>
  <c r="V244" i="7049"/>
  <c r="AA1442" i="7059"/>
  <c r="AC1441" i="7059" s="1"/>
  <c r="AD1441" i="7059" s="1"/>
  <c r="AC1416" i="7055"/>
  <c r="AE1438" i="7059"/>
  <c r="AF1438" i="7059" s="1"/>
  <c r="V1452" i="7059"/>
  <c r="AE1439" i="7059" l="1"/>
  <c r="AF1439" i="7059" s="1"/>
  <c r="AP1420" i="7059"/>
  <c r="AQ1420" i="7059" s="1"/>
  <c r="Y1443" i="7059"/>
  <c r="AT1443" i="7059" s="1"/>
  <c r="AG1435" i="7059"/>
  <c r="AH1435" i="7059" s="1"/>
  <c r="AL1426" i="7059"/>
  <c r="AM1426" i="7059" s="1"/>
  <c r="U1453" i="7059"/>
  <c r="AA1443" i="7059" l="1"/>
  <c r="AC1442" i="7059" s="1"/>
  <c r="AD1442" i="7059" s="1"/>
  <c r="V245" i="7049"/>
  <c r="AR1419" i="7059"/>
  <c r="AS1419" i="7059" s="1"/>
  <c r="AI1431" i="7059"/>
  <c r="AJ1431" i="7059" s="1"/>
  <c r="AN1423" i="7059"/>
  <c r="AO1423" i="7059" s="1"/>
  <c r="AG1436" i="7059"/>
  <c r="AH1436" i="7059" s="1"/>
  <c r="V1453" i="7059"/>
  <c r="AI1432" i="7059" l="1"/>
  <c r="AJ1432" i="7059" s="1"/>
  <c r="AL1427" i="7059"/>
  <c r="AM1427" i="7059" s="1"/>
  <c r="AP1421" i="7059"/>
  <c r="AQ1421" i="7059" s="1"/>
  <c r="AB1416" i="7055"/>
  <c r="AC1417" i="7055" s="1"/>
  <c r="U221" i="7049"/>
  <c r="Y1444" i="7059"/>
  <c r="AT1444" i="7059" s="1"/>
  <c r="AE1440" i="7059"/>
  <c r="AF1440" i="7059" s="1"/>
  <c r="U1454" i="7059"/>
  <c r="V246" i="7049" l="1"/>
  <c r="AA1444" i="7059"/>
  <c r="AC1443" i="7059" s="1"/>
  <c r="AD1443" i="7059" s="1"/>
  <c r="AN1424" i="7059"/>
  <c r="AO1424" i="7059" s="1"/>
  <c r="AR1420" i="7059"/>
  <c r="AS1420" i="7059" s="1"/>
  <c r="AG1437" i="7059"/>
  <c r="AH1437" i="7059" s="1"/>
  <c r="AL1428" i="7059"/>
  <c r="AM1428" i="7059" s="1"/>
  <c r="V1454" i="7059"/>
  <c r="AI1433" i="7059" l="1"/>
  <c r="AJ1433" i="7059" s="1"/>
  <c r="AP1422" i="7059"/>
  <c r="AQ1422" i="7059" s="1"/>
  <c r="Y1445" i="7059"/>
  <c r="AT1445" i="7059" s="1"/>
  <c r="AB1417" i="7055"/>
  <c r="AC1418" i="7055" s="1"/>
  <c r="U222" i="7049"/>
  <c r="AE1441" i="7059"/>
  <c r="AF1441" i="7059" s="1"/>
  <c r="AG1438" i="7059" s="1"/>
  <c r="AH1438" i="7059" s="1"/>
  <c r="AN1425" i="7059"/>
  <c r="AO1425" i="7059" s="1"/>
  <c r="U1455" i="7059"/>
  <c r="V247" i="7049" l="1"/>
  <c r="AA1445" i="7059"/>
  <c r="AC1444" i="7059" s="1"/>
  <c r="AD1444" i="7059" s="1"/>
  <c r="AI1434" i="7059"/>
  <c r="AJ1434" i="7059" s="1"/>
  <c r="AR1421" i="7059"/>
  <c r="AS1421" i="7059" s="1"/>
  <c r="AP1423" i="7059"/>
  <c r="AQ1423" i="7059" s="1"/>
  <c r="AL1429" i="7059"/>
  <c r="AM1429" i="7059" s="1"/>
  <c r="V1455" i="7059"/>
  <c r="AL1430" i="7059" l="1"/>
  <c r="AM1430" i="7059" s="1"/>
  <c r="AE1442" i="7059"/>
  <c r="AF1442" i="7059" s="1"/>
  <c r="AB1418" i="7055"/>
  <c r="AC1419" i="7055" s="1"/>
  <c r="AU1421" i="7059"/>
  <c r="W223" i="7049" s="1"/>
  <c r="U223" i="7049"/>
  <c r="Y1446" i="7059"/>
  <c r="AT1446" i="7059" s="1"/>
  <c r="AN1426" i="7059"/>
  <c r="AO1426" i="7059" s="1"/>
  <c r="AR1422" i="7059"/>
  <c r="AS1422" i="7059" s="1"/>
  <c r="U1456" i="7059"/>
  <c r="V248" i="7049" l="1"/>
  <c r="AA1446" i="7059"/>
  <c r="AC1445" i="7059" s="1"/>
  <c r="AD1445" i="7059" s="1"/>
  <c r="AP1424" i="7059"/>
  <c r="AQ1424" i="7059" s="1"/>
  <c r="AN1427" i="7059"/>
  <c r="AO1427" i="7059" s="1"/>
  <c r="U224" i="7049"/>
  <c r="AB1419" i="7055"/>
  <c r="AC1420" i="7055" s="1"/>
  <c r="AU1422" i="7059"/>
  <c r="W224" i="7049" s="1"/>
  <c r="AG1439" i="7059"/>
  <c r="AH1439" i="7059" s="1"/>
  <c r="V1456" i="7059"/>
  <c r="Y1447" i="7059" l="1"/>
  <c r="AT1447" i="7059" s="1"/>
  <c r="AI1435" i="7059"/>
  <c r="AJ1435" i="7059" s="1"/>
  <c r="AR1423" i="7059"/>
  <c r="AS1423" i="7059" s="1"/>
  <c r="AE1443" i="7059"/>
  <c r="AF1443" i="7059" s="1"/>
  <c r="AP1425" i="7059"/>
  <c r="AQ1425" i="7059" s="1"/>
  <c r="AR1424" i="7059" s="1"/>
  <c r="AS1424" i="7059" s="1"/>
  <c r="U1457" i="7059"/>
  <c r="AU1424" i="7059" l="1"/>
  <c r="W226" i="7049" s="1"/>
  <c r="U226" i="7049"/>
  <c r="AB1421" i="7055"/>
  <c r="AU1423" i="7059"/>
  <c r="W225" i="7049" s="1"/>
  <c r="U225" i="7049"/>
  <c r="AB1420" i="7055"/>
  <c r="AC1421" i="7055" s="1"/>
  <c r="AL1431" i="7059"/>
  <c r="AM1431" i="7059" s="1"/>
  <c r="AG1440" i="7059"/>
  <c r="AH1440" i="7059" s="1"/>
  <c r="AA1447" i="7059"/>
  <c r="AC1446" i="7059" s="1"/>
  <c r="AD1446" i="7059" s="1"/>
  <c r="V249" i="7049"/>
  <c r="V1457" i="7059"/>
  <c r="AN1428" i="7059" l="1"/>
  <c r="AO1428" i="7059" s="1"/>
  <c r="Y1448" i="7059"/>
  <c r="AT1448" i="7059" s="1"/>
  <c r="AI1436" i="7059"/>
  <c r="AJ1436" i="7059" s="1"/>
  <c r="AC1422" i="7055"/>
  <c r="AE1444" i="7059"/>
  <c r="AF1444" i="7059" s="1"/>
  <c r="U1458" i="7059"/>
  <c r="V1458" i="7059" s="1"/>
  <c r="AL1432" i="7059" l="1"/>
  <c r="AM1432" i="7059" s="1"/>
  <c r="Y1449" i="7059"/>
  <c r="AT1449" i="7059" s="1"/>
  <c r="AP1426" i="7059"/>
  <c r="AQ1426" i="7059" s="1"/>
  <c r="AR1425" i="7059" s="1"/>
  <c r="AS1425" i="7059" s="1"/>
  <c r="AG1441" i="7059"/>
  <c r="AH1441" i="7059" s="1"/>
  <c r="AA1448" i="7059"/>
  <c r="AC1447" i="7059" s="1"/>
  <c r="AD1447" i="7059" s="1"/>
  <c r="V250" i="7049"/>
  <c r="U1459" i="7059"/>
  <c r="AI1437" i="7059" l="1"/>
  <c r="AJ1437" i="7059" s="1"/>
  <c r="V251" i="7049"/>
  <c r="AA1449" i="7059"/>
  <c r="AN1429" i="7059"/>
  <c r="AO1429" i="7059" s="1"/>
  <c r="AE1445" i="7059"/>
  <c r="AF1445" i="7059" s="1"/>
  <c r="AU1425" i="7059"/>
  <c r="W227" i="7049" s="1"/>
  <c r="AB1422" i="7055"/>
  <c r="AC1423" i="7055" s="1"/>
  <c r="U227" i="7049"/>
  <c r="V1459" i="7059"/>
  <c r="Y1450" i="7059" l="1"/>
  <c r="AT1450" i="7059" s="1"/>
  <c r="AG1442" i="7059"/>
  <c r="AH1442" i="7059" s="1"/>
  <c r="AL1433" i="7059"/>
  <c r="AM1433" i="7059" s="1"/>
  <c r="U1460" i="7059"/>
  <c r="V1460" i="7059" s="1"/>
  <c r="AC1448" i="7059"/>
  <c r="AD1448" i="7059" s="1"/>
  <c r="AP1427" i="7059"/>
  <c r="AQ1427" i="7059" s="1"/>
  <c r="AR1426" i="7059" s="1"/>
  <c r="AS1426" i="7059" s="1"/>
  <c r="Y1451" i="7059" l="1"/>
  <c r="AT1451" i="7059" s="1"/>
  <c r="AI1438" i="7059"/>
  <c r="AJ1438" i="7059" s="1"/>
  <c r="AA1450" i="7059"/>
  <c r="AC1449" i="7059" s="1"/>
  <c r="AD1449" i="7059" s="1"/>
  <c r="V252" i="7049"/>
  <c r="AE1446" i="7059"/>
  <c r="AF1446" i="7059" s="1"/>
  <c r="AU1426" i="7059"/>
  <c r="W228" i="7049" s="1"/>
  <c r="U228" i="7049"/>
  <c r="AB1423" i="7055"/>
  <c r="AC1424" i="7055" s="1"/>
  <c r="AN1430" i="7059"/>
  <c r="AO1430" i="7059" s="1"/>
  <c r="U1461" i="7059"/>
  <c r="V1461" i="7059" s="1"/>
  <c r="Y1452" i="7059" l="1"/>
  <c r="AT1452" i="7059" s="1"/>
  <c r="AG1443" i="7059"/>
  <c r="AH1443" i="7059" s="1"/>
  <c r="AE1447" i="7059"/>
  <c r="AF1447" i="7059" s="1"/>
  <c r="AA1451" i="7059"/>
  <c r="AC1450" i="7059" s="1"/>
  <c r="AD1450" i="7059" s="1"/>
  <c r="V253" i="7049"/>
  <c r="AL1434" i="7059"/>
  <c r="AM1434" i="7059" s="1"/>
  <c r="AP1428" i="7059"/>
  <c r="AQ1428" i="7059" s="1"/>
  <c r="U1462" i="7059"/>
  <c r="V1462" i="7059" s="1"/>
  <c r="AE1448" i="7059" l="1"/>
  <c r="AF1448" i="7059" s="1"/>
  <c r="AR1427" i="7059"/>
  <c r="AS1427" i="7059" s="1"/>
  <c r="AG1444" i="7059"/>
  <c r="AH1444" i="7059" s="1"/>
  <c r="V254" i="7049"/>
  <c r="AA1452" i="7059"/>
  <c r="AC1451" i="7059" s="1"/>
  <c r="AD1451" i="7059" s="1"/>
  <c r="AN1431" i="7059"/>
  <c r="AO1431" i="7059" s="1"/>
  <c r="Y1453" i="7059"/>
  <c r="AT1453" i="7059" s="1"/>
  <c r="AI1439" i="7059"/>
  <c r="AJ1439" i="7059" s="1"/>
  <c r="U1463" i="7059"/>
  <c r="V255" i="7049" l="1"/>
  <c r="AA1453" i="7059"/>
  <c r="AC1452" i="7059" s="1"/>
  <c r="AD1452" i="7059" s="1"/>
  <c r="AP1429" i="7059"/>
  <c r="AQ1429" i="7059" s="1"/>
  <c r="AR1428" i="7059" s="1"/>
  <c r="AS1428" i="7059" s="1"/>
  <c r="AB1424" i="7055"/>
  <c r="AC1425" i="7055" s="1"/>
  <c r="AU1427" i="7059"/>
  <c r="W229" i="7049" s="1"/>
  <c r="U229" i="7049"/>
  <c r="AI1440" i="7059"/>
  <c r="AJ1440" i="7059" s="1"/>
  <c r="AG1445" i="7059"/>
  <c r="AH1445" i="7059" s="1"/>
  <c r="AL1435" i="7059"/>
  <c r="AM1435" i="7059" s="1"/>
  <c r="AE1449" i="7059"/>
  <c r="AF1449" i="7059" s="1"/>
  <c r="V1463" i="7059"/>
  <c r="AE1450" i="7059" l="1"/>
  <c r="AF1450" i="7059" s="1"/>
  <c r="AI1441" i="7059"/>
  <c r="AJ1441" i="7059" s="1"/>
  <c r="U230" i="7049"/>
  <c r="AU1428" i="7059"/>
  <c r="W230" i="7049" s="1"/>
  <c r="AB1425" i="7055"/>
  <c r="AC1426" i="7055" s="1"/>
  <c r="Y1454" i="7059"/>
  <c r="AT1454" i="7059" s="1"/>
  <c r="AG1446" i="7059"/>
  <c r="AH1446" i="7059" s="1"/>
  <c r="AN1432" i="7059"/>
  <c r="AO1432" i="7059" s="1"/>
  <c r="AL1436" i="7059"/>
  <c r="AM1436" i="7059" s="1"/>
  <c r="U1464" i="7059"/>
  <c r="V1464" i="7059" s="1"/>
  <c r="Y1455" i="7059" l="1"/>
  <c r="AT1455" i="7059" s="1"/>
  <c r="AI1442" i="7059"/>
  <c r="AJ1442" i="7059" s="1"/>
  <c r="AN1433" i="7059"/>
  <c r="AO1433" i="7059" s="1"/>
  <c r="AP1430" i="7059"/>
  <c r="AQ1430" i="7059" s="1"/>
  <c r="V256" i="7049"/>
  <c r="AA1454" i="7059"/>
  <c r="AC1453" i="7059" s="1"/>
  <c r="AD1453" i="7059" s="1"/>
  <c r="AL1437" i="7059"/>
  <c r="AM1437" i="7059" s="1"/>
  <c r="AG1447" i="7059"/>
  <c r="AH1447" i="7059" s="1"/>
  <c r="U1465" i="7059"/>
  <c r="V1465" i="7059" s="1"/>
  <c r="AR1429" i="7059" l="1"/>
  <c r="AS1429" i="7059" s="1"/>
  <c r="AP1431" i="7059"/>
  <c r="AQ1431" i="7059" s="1"/>
  <c r="AR1430" i="7059" s="1"/>
  <c r="AS1430" i="7059" s="1"/>
  <c r="Y1456" i="7059"/>
  <c r="AT1456" i="7059" s="1"/>
  <c r="AI1443" i="7059"/>
  <c r="AJ1443" i="7059" s="1"/>
  <c r="AN1434" i="7059"/>
  <c r="AO1434" i="7059" s="1"/>
  <c r="AE1451" i="7059"/>
  <c r="AF1451" i="7059" s="1"/>
  <c r="AL1438" i="7059"/>
  <c r="AM1438" i="7059" s="1"/>
  <c r="V257" i="7049"/>
  <c r="AA1455" i="7059"/>
  <c r="AC1454" i="7059" s="1"/>
  <c r="AD1454" i="7059" s="1"/>
  <c r="U1466" i="7059"/>
  <c r="AU1430" i="7059" l="1"/>
  <c r="W232" i="7049" s="1"/>
  <c r="AB1427" i="7055"/>
  <c r="U232" i="7049"/>
  <c r="AE1452" i="7059"/>
  <c r="AF1452" i="7059" s="1"/>
  <c r="AN1435" i="7059"/>
  <c r="AO1435" i="7059" s="1"/>
  <c r="AP1432" i="7059"/>
  <c r="AQ1432" i="7059" s="1"/>
  <c r="V258" i="7049"/>
  <c r="AA1456" i="7059"/>
  <c r="AC1455" i="7059" s="1"/>
  <c r="AD1455" i="7059" s="1"/>
  <c r="AG1448" i="7059"/>
  <c r="AH1448" i="7059" s="1"/>
  <c r="U231" i="7049"/>
  <c r="AU1429" i="7059"/>
  <c r="W231" i="7049" s="1"/>
  <c r="AB1426" i="7055"/>
  <c r="AC1427" i="7055" s="1"/>
  <c r="AL1439" i="7059"/>
  <c r="AM1439" i="7059" s="1"/>
  <c r="AR1431" i="7059"/>
  <c r="AS1431" i="7059" s="1"/>
  <c r="V1466" i="7059"/>
  <c r="AE1453" i="7059" l="1"/>
  <c r="AF1453" i="7059" s="1"/>
  <c r="AN1436" i="7059"/>
  <c r="AO1436" i="7059" s="1"/>
  <c r="AG1449" i="7059"/>
  <c r="AH1449" i="7059" s="1"/>
  <c r="AI1444" i="7059"/>
  <c r="AJ1444" i="7059" s="1"/>
  <c r="AP1433" i="7059"/>
  <c r="AQ1433" i="7059" s="1"/>
  <c r="AR1432" i="7059" s="1"/>
  <c r="AS1432" i="7059" s="1"/>
  <c r="AC1428" i="7055"/>
  <c r="Y1457" i="7059"/>
  <c r="AT1457" i="7059" s="1"/>
  <c r="AU1431" i="7059"/>
  <c r="W233" i="7049" s="1"/>
  <c r="AB1428" i="7055"/>
  <c r="U233" i="7049"/>
  <c r="U1467" i="7059"/>
  <c r="V1467" i="7059" s="1"/>
  <c r="AC1429" i="7055" l="1"/>
  <c r="V259" i="7049"/>
  <c r="AA1457" i="7059"/>
  <c r="AC1456" i="7059" s="1"/>
  <c r="AD1456" i="7059" s="1"/>
  <c r="AP1434" i="7059"/>
  <c r="AQ1434" i="7059" s="1"/>
  <c r="AR1433" i="7059" s="1"/>
  <c r="AS1433" i="7059" s="1"/>
  <c r="Y1458" i="7059"/>
  <c r="AT1458" i="7059" s="1"/>
  <c r="AI1445" i="7059"/>
  <c r="AJ1445" i="7059" s="1"/>
  <c r="AB1429" i="7055"/>
  <c r="AU1432" i="7059"/>
  <c r="W234" i="7049" s="1"/>
  <c r="U234" i="7049"/>
  <c r="AL1440" i="7059"/>
  <c r="AM1440" i="7059" s="1"/>
  <c r="AG1450" i="7059"/>
  <c r="AH1450" i="7059" s="1"/>
  <c r="U1468" i="7059"/>
  <c r="AC1430" i="7055" l="1"/>
  <c r="AE1454" i="7059"/>
  <c r="AF1454" i="7059" s="1"/>
  <c r="AI1446" i="7059"/>
  <c r="AJ1446" i="7059" s="1"/>
  <c r="AU1433" i="7059"/>
  <c r="W235" i="7049" s="1"/>
  <c r="U235" i="7049"/>
  <c r="AB1430" i="7055"/>
  <c r="AC1431" i="7055" s="1"/>
  <c r="AA1458" i="7059"/>
  <c r="AC1457" i="7059" s="1"/>
  <c r="AD1457" i="7059" s="1"/>
  <c r="V260" i="7049"/>
  <c r="AN1437" i="7059"/>
  <c r="AO1437" i="7059" s="1"/>
  <c r="AL1441" i="7059"/>
  <c r="AM1441" i="7059" s="1"/>
  <c r="V1468" i="7059"/>
  <c r="AL1442" i="7059" l="1"/>
  <c r="AM1442" i="7059" s="1"/>
  <c r="Y1459" i="7059"/>
  <c r="AT1459" i="7059" s="1"/>
  <c r="AN1438" i="7059"/>
  <c r="AO1438" i="7059" s="1"/>
  <c r="AE1455" i="7059"/>
  <c r="AF1455" i="7059" s="1"/>
  <c r="AP1435" i="7059"/>
  <c r="AQ1435" i="7059" s="1"/>
  <c r="AG1451" i="7059"/>
  <c r="AH1451" i="7059" s="1"/>
  <c r="U1469" i="7059"/>
  <c r="AG1452" i="7059" l="1"/>
  <c r="AH1452" i="7059" s="1"/>
  <c r="AN1439" i="7059"/>
  <c r="AO1439" i="7059" s="1"/>
  <c r="AR1434" i="7059"/>
  <c r="AS1434" i="7059" s="1"/>
  <c r="AP1436" i="7059"/>
  <c r="AQ1436" i="7059" s="1"/>
  <c r="AA1459" i="7059"/>
  <c r="AC1458" i="7059" s="1"/>
  <c r="AD1458" i="7059" s="1"/>
  <c r="AE1456" i="7059" s="1"/>
  <c r="AF1456" i="7059" s="1"/>
  <c r="V261" i="7049"/>
  <c r="AI1447" i="7059"/>
  <c r="AJ1447" i="7059" s="1"/>
  <c r="V1469" i="7059"/>
  <c r="U1470" i="7059" s="1"/>
  <c r="V1470" i="7059" s="1"/>
  <c r="AP1437" i="7059" l="1"/>
  <c r="AQ1437" i="7059" s="1"/>
  <c r="AR1436" i="7059" s="1"/>
  <c r="AS1436" i="7059" s="1"/>
  <c r="Y1460" i="7059"/>
  <c r="AT1460" i="7059" s="1"/>
  <c r="Y1461" i="7059"/>
  <c r="AT1461" i="7059" s="1"/>
  <c r="U236" i="7049"/>
  <c r="AB1431" i="7055"/>
  <c r="AC1432" i="7055" s="1"/>
  <c r="AU1434" i="7059"/>
  <c r="W236" i="7049" s="1"/>
  <c r="AI1448" i="7059"/>
  <c r="AJ1448" i="7059" s="1"/>
  <c r="AL1443" i="7059"/>
  <c r="AM1443" i="7059" s="1"/>
  <c r="AG1453" i="7059"/>
  <c r="AH1453" i="7059" s="1"/>
  <c r="AR1435" i="7059"/>
  <c r="AS1435" i="7059" s="1"/>
  <c r="U1471" i="7059"/>
  <c r="V1471" i="7059" s="1"/>
  <c r="U238" i="7049" l="1"/>
  <c r="AU1436" i="7059"/>
  <c r="W238" i="7049" s="1"/>
  <c r="AB1433" i="7055"/>
  <c r="AI1449" i="7059"/>
  <c r="AJ1449" i="7059" s="1"/>
  <c r="AL1444" i="7059"/>
  <c r="AM1444" i="7059" s="1"/>
  <c r="AA1460" i="7059"/>
  <c r="AC1459" i="7059" s="1"/>
  <c r="AD1459" i="7059" s="1"/>
  <c r="V262" i="7049"/>
  <c r="V263" i="7049"/>
  <c r="Y1462" i="7059"/>
  <c r="AT1462" i="7059" s="1"/>
  <c r="AN1440" i="7059"/>
  <c r="AO1440" i="7059" s="1"/>
  <c r="AB1432" i="7055"/>
  <c r="AC1433" i="7055" s="1"/>
  <c r="U237" i="7049"/>
  <c r="AU1435" i="7059"/>
  <c r="W237" i="7049" s="1"/>
  <c r="U1472" i="7059"/>
  <c r="V1472" i="7059" s="1"/>
  <c r="AA1461" i="7059" l="1"/>
  <c r="AC1460" i="7059" s="1"/>
  <c r="AD1460" i="7059" s="1"/>
  <c r="AE1458" i="7059" s="1"/>
  <c r="Y1463" i="7059"/>
  <c r="AT1463" i="7059" s="1"/>
  <c r="AE1457" i="7059"/>
  <c r="AF1457" i="7059" s="1"/>
  <c r="AP1438" i="7059"/>
  <c r="AQ1438" i="7059" s="1"/>
  <c r="AR1437" i="7059" s="1"/>
  <c r="AS1437" i="7059" s="1"/>
  <c r="V264" i="7049"/>
  <c r="AN1441" i="7059"/>
  <c r="AO1441" i="7059" s="1"/>
  <c r="AC1434" i="7055"/>
  <c r="AL1445" i="7059"/>
  <c r="AM1445" i="7059" s="1"/>
  <c r="U1473" i="7059"/>
  <c r="V1473" i="7059" s="1"/>
  <c r="AA1462" i="7059" l="1"/>
  <c r="AC1461" i="7059" s="1"/>
  <c r="AD1461" i="7059" s="1"/>
  <c r="AF1458" i="7059"/>
  <c r="AG1455" i="7059" s="1"/>
  <c r="Y1464" i="7059"/>
  <c r="AT1464" i="7059" s="1"/>
  <c r="AB1434" i="7055"/>
  <c r="AC1435" i="7055" s="1"/>
  <c r="U239" i="7049"/>
  <c r="AU1437" i="7059"/>
  <c r="W239" i="7049" s="1"/>
  <c r="AG1454" i="7059"/>
  <c r="AH1454" i="7059" s="1"/>
  <c r="AN1442" i="7059"/>
  <c r="AO1442" i="7059" s="1"/>
  <c r="V265" i="7049"/>
  <c r="AA1463" i="7059"/>
  <c r="AC1462" i="7059" s="1"/>
  <c r="AD1462" i="7059" s="1"/>
  <c r="AP1439" i="7059"/>
  <c r="AQ1439" i="7059" s="1"/>
  <c r="AE1459" i="7059"/>
  <c r="AF1459" i="7059" s="1"/>
  <c r="U1474" i="7059"/>
  <c r="AH1455" i="7059" l="1"/>
  <c r="AI1451" i="7059" s="1"/>
  <c r="AG1456" i="7059"/>
  <c r="AH1456" i="7059" s="1"/>
  <c r="AA1464" i="7059"/>
  <c r="V266" i="7049"/>
  <c r="AE1460" i="7059"/>
  <c r="AF1460" i="7059" s="1"/>
  <c r="AR1438" i="7059"/>
  <c r="AS1438" i="7059" s="1"/>
  <c r="AP1440" i="7059"/>
  <c r="AQ1440" i="7059" s="1"/>
  <c r="AR1439" i="7059" s="1"/>
  <c r="AS1439" i="7059" s="1"/>
  <c r="AI1450" i="7059"/>
  <c r="AJ1450" i="7059" s="1"/>
  <c r="V1474" i="7059"/>
  <c r="U241" i="7049" l="1"/>
  <c r="AU1439" i="7059"/>
  <c r="W241" i="7049" s="1"/>
  <c r="AB1436" i="7055"/>
  <c r="AL1446" i="7059"/>
  <c r="AM1446" i="7059" s="1"/>
  <c r="U240" i="7049"/>
  <c r="AB1435" i="7055"/>
  <c r="AC1436" i="7055" s="1"/>
  <c r="AU1438" i="7059"/>
  <c r="W240" i="7049" s="1"/>
  <c r="AJ1451" i="7059"/>
  <c r="AC1463" i="7059"/>
  <c r="AD1463" i="7059" s="1"/>
  <c r="AI1452" i="7059"/>
  <c r="AJ1452" i="7059" s="1"/>
  <c r="Y1465" i="7059"/>
  <c r="AT1465" i="7059" s="1"/>
  <c r="AG1457" i="7059"/>
  <c r="AH1457" i="7059" s="1"/>
  <c r="AI1453" i="7059" s="1"/>
  <c r="U1475" i="7059"/>
  <c r="V1475" i="7059" s="1"/>
  <c r="AJ1453" i="7059" l="1"/>
  <c r="AC1437" i="7055"/>
  <c r="AE1461" i="7059"/>
  <c r="AF1461" i="7059" s="1"/>
  <c r="AA1465" i="7059"/>
  <c r="AC1464" i="7059" s="1"/>
  <c r="AD1464" i="7059" s="1"/>
  <c r="V267" i="7049"/>
  <c r="AL1448" i="7059"/>
  <c r="AL1447" i="7059"/>
  <c r="AM1447" i="7059" s="1"/>
  <c r="Y1466" i="7059"/>
  <c r="AT1466" i="7059" s="1"/>
  <c r="AN1443" i="7059"/>
  <c r="AO1443" i="7059" s="1"/>
  <c r="AL1449" i="7059"/>
  <c r="U1476" i="7059"/>
  <c r="V268" i="7049" l="1"/>
  <c r="AA1466" i="7059"/>
  <c r="AC1465" i="7059" s="1"/>
  <c r="AD1465" i="7059" s="1"/>
  <c r="AG1458" i="7059"/>
  <c r="AH1458" i="7059" s="1"/>
  <c r="AN1444" i="7059"/>
  <c r="AO1444" i="7059" s="1"/>
  <c r="AE1462" i="7059"/>
  <c r="AF1462" i="7059" s="1"/>
  <c r="AP1441" i="7059"/>
  <c r="AQ1441" i="7059" s="1"/>
  <c r="AR1440" i="7059" s="1"/>
  <c r="AS1440" i="7059" s="1"/>
  <c r="AM1449" i="7059"/>
  <c r="AM1448" i="7059"/>
  <c r="V1476" i="7059"/>
  <c r="AN1445" i="7059" l="1"/>
  <c r="AO1445" i="7059" s="1"/>
  <c r="AN1446" i="7059"/>
  <c r="AB1437" i="7055"/>
  <c r="AC1438" i="7055" s="1"/>
  <c r="U242" i="7049"/>
  <c r="AU1440" i="7059"/>
  <c r="W242" i="7049" s="1"/>
  <c r="AP1442" i="7059"/>
  <c r="AQ1442" i="7059" s="1"/>
  <c r="AR1441" i="7059" s="1"/>
  <c r="AS1441" i="7059" s="1"/>
  <c r="Y1467" i="7059"/>
  <c r="AT1467" i="7059" s="1"/>
  <c r="AE1463" i="7059"/>
  <c r="AF1463" i="7059" s="1"/>
  <c r="AG1459" i="7059"/>
  <c r="AH1459" i="7059" s="1"/>
  <c r="AI1454" i="7059"/>
  <c r="AJ1454" i="7059" s="1"/>
  <c r="U1477" i="7059"/>
  <c r="V1477" i="7059" s="1"/>
  <c r="AO1446" i="7059" l="1"/>
  <c r="AP1444" i="7059" s="1"/>
  <c r="Y1468" i="7059"/>
  <c r="AT1468" i="7059" s="1"/>
  <c r="AL1450" i="7059"/>
  <c r="AM1450" i="7059" s="1"/>
  <c r="AG1460" i="7059"/>
  <c r="AH1460" i="7059" s="1"/>
  <c r="AP1443" i="7059"/>
  <c r="AQ1443" i="7059" s="1"/>
  <c r="AI1455" i="7059"/>
  <c r="AJ1455" i="7059" s="1"/>
  <c r="AA1467" i="7059"/>
  <c r="AC1466" i="7059" s="1"/>
  <c r="AD1466" i="7059" s="1"/>
  <c r="V269" i="7049"/>
  <c r="U243" i="7049"/>
  <c r="AU1441" i="7059"/>
  <c r="W243" i="7049" s="1"/>
  <c r="AB1438" i="7055"/>
  <c r="AC1439" i="7055" s="1"/>
  <c r="U1478" i="7059"/>
  <c r="AR1442" i="7059" l="1"/>
  <c r="AS1442" i="7059" s="1"/>
  <c r="AI1456" i="7059"/>
  <c r="AJ1456" i="7059" s="1"/>
  <c r="AL1451" i="7059"/>
  <c r="AM1451" i="7059" s="1"/>
  <c r="V270" i="7049"/>
  <c r="AA1468" i="7059"/>
  <c r="AC1467" i="7059" s="1"/>
  <c r="AD1467" i="7059" s="1"/>
  <c r="AN1447" i="7059"/>
  <c r="AO1447" i="7059" s="1"/>
  <c r="AE1464" i="7059"/>
  <c r="AF1464" i="7059" s="1"/>
  <c r="AQ1444" i="7059"/>
  <c r="AR1443" i="7059" s="1"/>
  <c r="AS1443" i="7059" s="1"/>
  <c r="V1478" i="7059"/>
  <c r="AB1440" i="7055" l="1"/>
  <c r="AU1443" i="7059"/>
  <c r="W245" i="7049" s="1"/>
  <c r="U245" i="7049"/>
  <c r="AL1452" i="7059"/>
  <c r="AM1452" i="7059" s="1"/>
  <c r="AG1461" i="7059"/>
  <c r="AH1461" i="7059" s="1"/>
  <c r="Y1469" i="7059"/>
  <c r="AT1469" i="7059" s="1"/>
  <c r="AN1448" i="7059"/>
  <c r="AO1448" i="7059" s="1"/>
  <c r="AP1445" i="7059"/>
  <c r="AQ1445" i="7059" s="1"/>
  <c r="AR1444" i="7059" s="1"/>
  <c r="AS1444" i="7059" s="1"/>
  <c r="AE1465" i="7059"/>
  <c r="AF1465" i="7059" s="1"/>
  <c r="U244" i="7049"/>
  <c r="AU1442" i="7059"/>
  <c r="W244" i="7049" s="1"/>
  <c r="AB1439" i="7055"/>
  <c r="AC1440" i="7055" s="1"/>
  <c r="U1479" i="7059"/>
  <c r="U246" i="7049" l="1"/>
  <c r="AU1444" i="7059"/>
  <c r="W246" i="7049" s="1"/>
  <c r="AB1441" i="7055"/>
  <c r="AI1457" i="7059"/>
  <c r="AJ1457" i="7059" s="1"/>
  <c r="AP1446" i="7059"/>
  <c r="AQ1446" i="7059" s="1"/>
  <c r="AG1462" i="7059"/>
  <c r="AH1462" i="7059" s="1"/>
  <c r="AA1469" i="7059"/>
  <c r="AC1468" i="7059" s="1"/>
  <c r="AD1468" i="7059" s="1"/>
  <c r="V271" i="7049"/>
  <c r="AN1449" i="7059"/>
  <c r="AO1449" i="7059" s="1"/>
  <c r="AC1441" i="7055"/>
  <c r="V1479" i="7059"/>
  <c r="U1480" i="7059" s="1"/>
  <c r="AE1466" i="7059" l="1"/>
  <c r="AF1466" i="7059" s="1"/>
  <c r="AL1453" i="7059"/>
  <c r="AM1453" i="7059" s="1"/>
  <c r="AR1445" i="7059"/>
  <c r="AS1445" i="7059" s="1"/>
  <c r="AC1442" i="7055"/>
  <c r="AI1458" i="7059"/>
  <c r="AJ1458" i="7059" s="1"/>
  <c r="Y1470" i="7059"/>
  <c r="AT1470" i="7059" s="1"/>
  <c r="AP1447" i="7059"/>
  <c r="AQ1447" i="7059" s="1"/>
  <c r="AR1446" i="7059" s="1"/>
  <c r="AS1446" i="7059" s="1"/>
  <c r="V1480" i="7059"/>
  <c r="Y1471" i="7059" s="1"/>
  <c r="AT1471" i="7059" s="1"/>
  <c r="U1481" i="7059" l="1"/>
  <c r="AU1446" i="7059"/>
  <c r="W248" i="7049" s="1"/>
  <c r="AB1443" i="7055"/>
  <c r="U248" i="7049"/>
  <c r="V273" i="7049"/>
  <c r="AN1450" i="7059"/>
  <c r="AO1450" i="7059" s="1"/>
  <c r="V272" i="7049"/>
  <c r="AA1470" i="7059"/>
  <c r="AC1469" i="7059" s="1"/>
  <c r="AD1469" i="7059" s="1"/>
  <c r="AL1454" i="7059"/>
  <c r="AM1454" i="7059" s="1"/>
  <c r="U247" i="7049"/>
  <c r="AU1445" i="7059"/>
  <c r="W247" i="7049" s="1"/>
  <c r="AB1442" i="7055"/>
  <c r="AC1443" i="7055" s="1"/>
  <c r="AG1463" i="7059"/>
  <c r="AH1463" i="7059" s="1"/>
  <c r="V1481" i="7059"/>
  <c r="U1482" i="7059" s="1"/>
  <c r="AI1459" i="7059" l="1"/>
  <c r="AJ1459" i="7059" s="1"/>
  <c r="Y1472" i="7059"/>
  <c r="AT1472" i="7059" s="1"/>
  <c r="AE1467" i="7059"/>
  <c r="AF1467" i="7059" s="1"/>
  <c r="AN1451" i="7059"/>
  <c r="AO1451" i="7059" s="1"/>
  <c r="AA1471" i="7059"/>
  <c r="AC1470" i="7059" s="1"/>
  <c r="AD1470" i="7059" s="1"/>
  <c r="AP1448" i="7059"/>
  <c r="AQ1448" i="7059" s="1"/>
  <c r="AR1447" i="7059" s="1"/>
  <c r="AS1447" i="7059" s="1"/>
  <c r="AC1444" i="7055"/>
  <c r="V1482" i="7059"/>
  <c r="Y1473" i="7059" s="1"/>
  <c r="AT1473" i="7059" s="1"/>
  <c r="AE1468" i="7059" l="1"/>
  <c r="AF1468" i="7059" s="1"/>
  <c r="V274" i="7049"/>
  <c r="AA1472" i="7059"/>
  <c r="AC1471" i="7059" s="1"/>
  <c r="AD1471" i="7059" s="1"/>
  <c r="V275" i="7049"/>
  <c r="AL1455" i="7059"/>
  <c r="AM1455" i="7059" s="1"/>
  <c r="U249" i="7049"/>
  <c r="AU1447" i="7059"/>
  <c r="W249" i="7049" s="1"/>
  <c r="AB1444" i="7055"/>
  <c r="AC1445" i="7055" s="1"/>
  <c r="AP1449" i="7059"/>
  <c r="AQ1449" i="7059" s="1"/>
  <c r="AR1448" i="7059" s="1"/>
  <c r="AS1448" i="7059" s="1"/>
  <c r="AG1464" i="7059"/>
  <c r="AH1464" i="7059" s="1"/>
  <c r="U1483" i="7059"/>
  <c r="AA1473" i="7059" l="1"/>
  <c r="AB1445" i="7055"/>
  <c r="AC1446" i="7055" s="1"/>
  <c r="U250" i="7049"/>
  <c r="AU1448" i="7059"/>
  <c r="W250" i="7049" s="1"/>
  <c r="AI1460" i="7059"/>
  <c r="AJ1460" i="7059" s="1"/>
  <c r="AN1452" i="7059"/>
  <c r="AO1452" i="7059" s="1"/>
  <c r="AC1472" i="7059"/>
  <c r="AD1472" i="7059" s="1"/>
  <c r="AE1469" i="7059"/>
  <c r="AF1469" i="7059" s="1"/>
  <c r="AG1465" i="7059"/>
  <c r="AH1465" i="7059" s="1"/>
  <c r="V1483" i="7059"/>
  <c r="AP1450" i="7059" l="1"/>
  <c r="AQ1450" i="7059" s="1"/>
  <c r="AG1466" i="7059"/>
  <c r="AH1466" i="7059" s="1"/>
  <c r="Y1474" i="7059"/>
  <c r="AT1474" i="7059" s="1"/>
  <c r="AL1456" i="7059"/>
  <c r="AM1456" i="7059" s="1"/>
  <c r="AI1461" i="7059"/>
  <c r="AJ1461" i="7059" s="1"/>
  <c r="AE1470" i="7059"/>
  <c r="AF1470" i="7059" s="1"/>
  <c r="U1484" i="7059"/>
  <c r="V1484" i="7059" s="1"/>
  <c r="Y1475" i="7059" s="1"/>
  <c r="AT1475" i="7059" s="1"/>
  <c r="V277" i="7049" l="1"/>
  <c r="AL1457" i="7059"/>
  <c r="AM1457" i="7059" s="1"/>
  <c r="AI1462" i="7059"/>
  <c r="AJ1462" i="7059" s="1"/>
  <c r="AN1453" i="7059"/>
  <c r="AO1453" i="7059" s="1"/>
  <c r="V276" i="7049"/>
  <c r="AA1474" i="7059"/>
  <c r="AC1473" i="7059" s="1"/>
  <c r="AD1473" i="7059" s="1"/>
  <c r="AR1449" i="7059"/>
  <c r="AS1449" i="7059" s="1"/>
  <c r="AG1467" i="7059"/>
  <c r="AH1467" i="7059" s="1"/>
  <c r="U1485" i="7059"/>
  <c r="V1485" i="7059" s="1"/>
  <c r="AP1451" i="7059" l="1"/>
  <c r="AQ1451" i="7059" s="1"/>
  <c r="Y1476" i="7059"/>
  <c r="AT1476" i="7059" s="1"/>
  <c r="AL1458" i="7059"/>
  <c r="AM1458" i="7059" s="1"/>
  <c r="AE1471" i="7059"/>
  <c r="AF1471" i="7059" s="1"/>
  <c r="AN1454" i="7059"/>
  <c r="AO1454" i="7059" s="1"/>
  <c r="AA1475" i="7059"/>
  <c r="AI1463" i="7059"/>
  <c r="AJ1463" i="7059" s="1"/>
  <c r="U251" i="7049"/>
  <c r="AB1446" i="7055"/>
  <c r="AC1447" i="7055" s="1"/>
  <c r="AU1449" i="7059"/>
  <c r="W251" i="7049" s="1"/>
  <c r="U1486" i="7059"/>
  <c r="AR1450" i="7059" l="1"/>
  <c r="AS1450" i="7059" s="1"/>
  <c r="AC1474" i="7059"/>
  <c r="AD1474" i="7059" s="1"/>
  <c r="AG1468" i="7059"/>
  <c r="AH1468" i="7059" s="1"/>
  <c r="AN1455" i="7059"/>
  <c r="AO1455" i="7059" s="1"/>
  <c r="AP1452" i="7059"/>
  <c r="AQ1452" i="7059" s="1"/>
  <c r="AL1459" i="7059"/>
  <c r="AM1459" i="7059" s="1"/>
  <c r="AA1476" i="7059"/>
  <c r="V278" i="7049"/>
  <c r="V1486" i="7059"/>
  <c r="AC1475" i="7059" l="1"/>
  <c r="AD1475" i="7059" s="1"/>
  <c r="AI1464" i="7059"/>
  <c r="AJ1464" i="7059" s="1"/>
  <c r="U252" i="7049"/>
  <c r="AB1447" i="7055"/>
  <c r="AC1448" i="7055" s="1"/>
  <c r="AU1450" i="7059"/>
  <c r="W252" i="7049" s="1"/>
  <c r="AN1456" i="7059"/>
  <c r="AO1456" i="7059" s="1"/>
  <c r="AR1451" i="7059"/>
  <c r="AS1451" i="7059" s="1"/>
  <c r="Y1477" i="7059"/>
  <c r="AT1477" i="7059" s="1"/>
  <c r="AP1453" i="7059"/>
  <c r="AQ1453" i="7059" s="1"/>
  <c r="AE1472" i="7059"/>
  <c r="AF1472" i="7059" s="1"/>
  <c r="U1487" i="7059"/>
  <c r="V1487" i="7059" s="1"/>
  <c r="AR1452" i="7059" l="1"/>
  <c r="AS1452" i="7059" s="1"/>
  <c r="AP1454" i="7059"/>
  <c r="AQ1454" i="7059" s="1"/>
  <c r="AE1473" i="7059"/>
  <c r="AF1473" i="7059" s="1"/>
  <c r="AA1477" i="7059"/>
  <c r="AC1476" i="7059" s="1"/>
  <c r="AD1476" i="7059" s="1"/>
  <c r="V279" i="7049"/>
  <c r="Y1478" i="7059"/>
  <c r="AT1478" i="7059" s="1"/>
  <c r="AL1460" i="7059"/>
  <c r="AM1460" i="7059" s="1"/>
  <c r="AG1469" i="7059"/>
  <c r="AH1469" i="7059" s="1"/>
  <c r="AB1448" i="7055"/>
  <c r="AC1449" i="7055" s="1"/>
  <c r="AU1451" i="7059"/>
  <c r="W253" i="7049" s="1"/>
  <c r="U253" i="7049"/>
  <c r="U1488" i="7059"/>
  <c r="V1488" i="7059" s="1"/>
  <c r="Y1479" i="7059" l="1"/>
  <c r="AT1479" i="7059" s="1"/>
  <c r="AN1457" i="7059"/>
  <c r="AO1457" i="7059" s="1"/>
  <c r="AI1465" i="7059"/>
  <c r="AJ1465" i="7059" s="1"/>
  <c r="AA1478" i="7059"/>
  <c r="V280" i="7049"/>
  <c r="AE1474" i="7059"/>
  <c r="AF1474" i="7059" s="1"/>
  <c r="U254" i="7049"/>
  <c r="AB1449" i="7055"/>
  <c r="AC1450" i="7055" s="1"/>
  <c r="AU1452" i="7059"/>
  <c r="W254" i="7049" s="1"/>
  <c r="AG1470" i="7059"/>
  <c r="AH1470" i="7059" s="1"/>
  <c r="AR1453" i="7059"/>
  <c r="AS1453" i="7059" s="1"/>
  <c r="U1489" i="7059"/>
  <c r="V1489" i="7059" s="1"/>
  <c r="AG1471" i="7059" l="1"/>
  <c r="AH1471" i="7059" s="1"/>
  <c r="AC1477" i="7059"/>
  <c r="AD1477" i="7059" s="1"/>
  <c r="AA1479" i="7059"/>
  <c r="AC1478" i="7059" s="1"/>
  <c r="AD1478" i="7059" s="1"/>
  <c r="V281" i="7049"/>
  <c r="Y1480" i="7059"/>
  <c r="AT1480" i="7059" s="1"/>
  <c r="U255" i="7049"/>
  <c r="AU1453" i="7059"/>
  <c r="W255" i="7049" s="1"/>
  <c r="AB1450" i="7055"/>
  <c r="AC1451" i="7055" s="1"/>
  <c r="AP1455" i="7059"/>
  <c r="AQ1455" i="7059" s="1"/>
  <c r="AI1466" i="7059"/>
  <c r="AJ1466" i="7059" s="1"/>
  <c r="AL1461" i="7059"/>
  <c r="AM1461" i="7059" s="1"/>
  <c r="U1490" i="7059"/>
  <c r="V1490" i="7059" s="1"/>
  <c r="AE1476" i="7059" l="1"/>
  <c r="V282" i="7049"/>
  <c r="AA1480" i="7059"/>
  <c r="AC1479" i="7059" s="1"/>
  <c r="AD1479" i="7059" s="1"/>
  <c r="AI1467" i="7059"/>
  <c r="AJ1467" i="7059" s="1"/>
  <c r="AN1458" i="7059"/>
  <c r="AO1458" i="7059" s="1"/>
  <c r="AE1475" i="7059"/>
  <c r="AF1475" i="7059" s="1"/>
  <c r="AL1462" i="7059"/>
  <c r="AM1462" i="7059" s="1"/>
  <c r="AR1454" i="7059"/>
  <c r="AS1454" i="7059" s="1"/>
  <c r="Y1481" i="7059"/>
  <c r="AT1481" i="7059" s="1"/>
  <c r="U1491" i="7059"/>
  <c r="V1491" i="7059" s="1"/>
  <c r="Y1482" i="7059" l="1"/>
  <c r="AT1482" i="7059" s="1"/>
  <c r="AU1454" i="7059"/>
  <c r="W256" i="7049" s="1"/>
  <c r="AB1451" i="7055"/>
  <c r="AC1452" i="7055" s="1"/>
  <c r="U256" i="7049"/>
  <c r="AL1463" i="7059"/>
  <c r="AM1463" i="7059" s="1"/>
  <c r="AP1456" i="7059"/>
  <c r="AQ1456" i="7059" s="1"/>
  <c r="AN1459" i="7059"/>
  <c r="AO1459" i="7059" s="1"/>
  <c r="AG1472" i="7059"/>
  <c r="AH1472" i="7059" s="1"/>
  <c r="AF1476" i="7059"/>
  <c r="V283" i="7049"/>
  <c r="AA1481" i="7059"/>
  <c r="AE1477" i="7059"/>
  <c r="AF1477" i="7059" s="1"/>
  <c r="U1492" i="7059"/>
  <c r="AG1474" i="7059" l="1"/>
  <c r="AC1480" i="7059"/>
  <c r="AD1480" i="7059" s="1"/>
  <c r="AG1473" i="7059"/>
  <c r="AH1473" i="7059" s="1"/>
  <c r="AR1455" i="7059"/>
  <c r="AS1455" i="7059" s="1"/>
  <c r="AA1482" i="7059"/>
  <c r="AC1481" i="7059" s="1"/>
  <c r="AD1481" i="7059" s="1"/>
  <c r="V284" i="7049"/>
  <c r="AP1457" i="7059"/>
  <c r="AQ1457" i="7059" s="1"/>
  <c r="AR1456" i="7059" s="1"/>
  <c r="AS1456" i="7059" s="1"/>
  <c r="AI1468" i="7059"/>
  <c r="AJ1468" i="7059" s="1"/>
  <c r="AN1460" i="7059"/>
  <c r="AO1460" i="7059" s="1"/>
  <c r="V1492" i="7059"/>
  <c r="AU1456" i="7059" l="1"/>
  <c r="W258" i="7049" s="1"/>
  <c r="U258" i="7049"/>
  <c r="AB1453" i="7055"/>
  <c r="AE1479" i="7059"/>
  <c r="Y1483" i="7059"/>
  <c r="AT1483" i="7059" s="1"/>
  <c r="AP1458" i="7059"/>
  <c r="AQ1458" i="7059" s="1"/>
  <c r="AI1469" i="7059"/>
  <c r="AJ1469" i="7059" s="1"/>
  <c r="AH1474" i="7059"/>
  <c r="AL1464" i="7059"/>
  <c r="AM1464" i="7059" s="1"/>
  <c r="U257" i="7049"/>
  <c r="AU1455" i="7059"/>
  <c r="W257" i="7049" s="1"/>
  <c r="AB1452" i="7055"/>
  <c r="AC1453" i="7055" s="1"/>
  <c r="AE1478" i="7059"/>
  <c r="AF1478" i="7059" s="1"/>
  <c r="U1493" i="7059"/>
  <c r="V1493" i="7059" s="1"/>
  <c r="AG1475" i="7059" l="1"/>
  <c r="AH1475" i="7059" s="1"/>
  <c r="AN1461" i="7059"/>
  <c r="AO1461" i="7059" s="1"/>
  <c r="AI1470" i="7059"/>
  <c r="AJ1470" i="7059" s="1"/>
  <c r="V285" i="7049"/>
  <c r="AA1483" i="7059"/>
  <c r="AC1482" i="7059" s="1"/>
  <c r="AD1482" i="7059" s="1"/>
  <c r="AF1479" i="7059"/>
  <c r="AL1465" i="7059"/>
  <c r="AM1465" i="7059" s="1"/>
  <c r="Y1484" i="7059"/>
  <c r="AT1484" i="7059" s="1"/>
  <c r="AC1454" i="7055"/>
  <c r="AR1457" i="7059"/>
  <c r="AS1457" i="7059" s="1"/>
  <c r="U1494" i="7059"/>
  <c r="V1494" i="7059" s="1"/>
  <c r="V286" i="7049" l="1"/>
  <c r="AA1484" i="7059"/>
  <c r="AC1483" i="7059" s="1"/>
  <c r="AD1483" i="7059" s="1"/>
  <c r="Y1485" i="7059"/>
  <c r="AT1485" i="7059" s="1"/>
  <c r="AB1454" i="7055"/>
  <c r="AC1455" i="7055" s="1"/>
  <c r="AU1457" i="7059"/>
  <c r="W259" i="7049" s="1"/>
  <c r="U259" i="7049"/>
  <c r="AN1462" i="7059"/>
  <c r="AO1462" i="7059" s="1"/>
  <c r="AL1466" i="7059"/>
  <c r="AM1466" i="7059" s="1"/>
  <c r="AI1471" i="7059"/>
  <c r="AJ1471" i="7059" s="1"/>
  <c r="AE1480" i="7059"/>
  <c r="AF1480" i="7059" s="1"/>
  <c r="AG1476" i="7059"/>
  <c r="AH1476" i="7059" s="1"/>
  <c r="AP1459" i="7059"/>
  <c r="AQ1459" i="7059" s="1"/>
  <c r="U1495" i="7059"/>
  <c r="V1495" i="7059" l="1"/>
  <c r="AR1458" i="7059"/>
  <c r="AS1458" i="7059" s="1"/>
  <c r="AE1481" i="7059"/>
  <c r="AF1481" i="7059" s="1"/>
  <c r="AI1472" i="7059"/>
  <c r="AJ1472" i="7059" s="1"/>
  <c r="AN1463" i="7059"/>
  <c r="AO1463" i="7059" s="1"/>
  <c r="AA1485" i="7059"/>
  <c r="AC1484" i="7059" s="1"/>
  <c r="AD1484" i="7059" s="1"/>
  <c r="V287" i="7049"/>
  <c r="AG1477" i="7059"/>
  <c r="AH1477" i="7059" s="1"/>
  <c r="AL1467" i="7059"/>
  <c r="AM1467" i="7059" s="1"/>
  <c r="AP1460" i="7059"/>
  <c r="AQ1460" i="7059" s="1"/>
  <c r="AR1459" i="7059" s="1"/>
  <c r="AS1459" i="7059" s="1"/>
  <c r="AB1456" i="7055" l="1"/>
  <c r="U261" i="7049"/>
  <c r="AU1459" i="7059"/>
  <c r="W261" i="7049" s="1"/>
  <c r="U260" i="7049"/>
  <c r="AB1455" i="7055"/>
  <c r="AC1456" i="7055" s="1"/>
  <c r="AU1458" i="7059"/>
  <c r="W260" i="7049" s="1"/>
  <c r="AN1464" i="7059"/>
  <c r="AO1464" i="7059" s="1"/>
  <c r="AP1461" i="7059"/>
  <c r="AQ1461" i="7059" s="1"/>
  <c r="AE1482" i="7059"/>
  <c r="AF1482" i="7059" s="1"/>
  <c r="AG1478" i="7059"/>
  <c r="AH1478" i="7059" s="1"/>
  <c r="Y1486" i="7059"/>
  <c r="AT1486" i="7059" s="1"/>
  <c r="AI1473" i="7059"/>
  <c r="AJ1473" i="7059" s="1"/>
  <c r="AL1468" i="7059"/>
  <c r="AM1468" i="7059" s="1"/>
  <c r="U1496" i="7059"/>
  <c r="V1496" i="7059" s="1"/>
  <c r="Y1487" i="7059" l="1"/>
  <c r="AT1487" i="7059" s="1"/>
  <c r="U1497" i="7059"/>
  <c r="AN1465" i="7059"/>
  <c r="AO1465" i="7059" s="1"/>
  <c r="AI1474" i="7059"/>
  <c r="AJ1474" i="7059" s="1"/>
  <c r="AR1460" i="7059"/>
  <c r="AS1460" i="7059" s="1"/>
  <c r="AL1469" i="7059"/>
  <c r="AM1469" i="7059" s="1"/>
  <c r="AA1486" i="7059"/>
  <c r="AC1485" i="7059" s="1"/>
  <c r="AD1485" i="7059" s="1"/>
  <c r="V288" i="7049"/>
  <c r="AG1479" i="7059"/>
  <c r="AH1479" i="7059" s="1"/>
  <c r="AP1462" i="7059"/>
  <c r="AQ1462" i="7059" s="1"/>
  <c r="AR1461" i="7059" s="1"/>
  <c r="AS1461" i="7059" s="1"/>
  <c r="AC1457" i="7055"/>
  <c r="V1497" i="7059"/>
  <c r="Y1488" i="7059" s="1"/>
  <c r="AT1488" i="7059" s="1"/>
  <c r="V290" i="7049" l="1"/>
  <c r="AB1458" i="7055"/>
  <c r="U263" i="7049"/>
  <c r="AU1461" i="7059"/>
  <c r="W263" i="7049" s="1"/>
  <c r="AE1483" i="7059"/>
  <c r="AF1483" i="7059" s="1"/>
  <c r="U262" i="7049"/>
  <c r="AB1457" i="7055"/>
  <c r="AC1458" i="7055" s="1"/>
  <c r="AU1460" i="7059"/>
  <c r="W262" i="7049" s="1"/>
  <c r="AN1466" i="7059"/>
  <c r="AO1466" i="7059" s="1"/>
  <c r="AL1470" i="7059"/>
  <c r="AM1470" i="7059" s="1"/>
  <c r="V289" i="7049"/>
  <c r="AA1487" i="7059"/>
  <c r="AC1486" i="7059" s="1"/>
  <c r="AD1486" i="7059" s="1"/>
  <c r="AI1475" i="7059"/>
  <c r="AJ1475" i="7059" s="1"/>
  <c r="AP1463" i="7059"/>
  <c r="AQ1463" i="7059" s="1"/>
  <c r="U1498" i="7059"/>
  <c r="V1498" i="7059" s="1"/>
  <c r="Y1489" i="7059" s="1"/>
  <c r="AT1489" i="7059" s="1"/>
  <c r="V291" i="7049" l="1"/>
  <c r="AG1480" i="7059"/>
  <c r="AH1480" i="7059" s="1"/>
  <c r="AC1459" i="7055"/>
  <c r="AN1467" i="7059"/>
  <c r="AO1467" i="7059" s="1"/>
  <c r="AR1462" i="7059"/>
  <c r="AS1462" i="7059" s="1"/>
  <c r="AE1484" i="7059"/>
  <c r="AF1484" i="7059" s="1"/>
  <c r="AA1488" i="7059"/>
  <c r="AL1471" i="7059"/>
  <c r="AM1471" i="7059" s="1"/>
  <c r="AP1464" i="7059"/>
  <c r="AQ1464" i="7059" s="1"/>
  <c r="U1499" i="7059"/>
  <c r="AP1465" i="7059" l="1"/>
  <c r="AQ1465" i="7059" s="1"/>
  <c r="AR1464" i="7059" s="1"/>
  <c r="AS1464" i="7059" s="1"/>
  <c r="AI1476" i="7059"/>
  <c r="AJ1476" i="7059" s="1"/>
  <c r="AN1468" i="7059"/>
  <c r="AO1468" i="7059" s="1"/>
  <c r="AG1481" i="7059"/>
  <c r="AH1481" i="7059" s="1"/>
  <c r="AI1477" i="7059" s="1"/>
  <c r="AC1487" i="7059"/>
  <c r="AD1487" i="7059" s="1"/>
  <c r="AA1489" i="7059"/>
  <c r="AU1462" i="7059"/>
  <c r="W264" i="7049" s="1"/>
  <c r="AB1459" i="7055"/>
  <c r="AC1460" i="7055" s="1"/>
  <c r="U264" i="7049"/>
  <c r="AR1463" i="7059"/>
  <c r="AS1463" i="7059" s="1"/>
  <c r="V1499" i="7059"/>
  <c r="Y1490" i="7059" s="1"/>
  <c r="AT1490" i="7059" s="1"/>
  <c r="AJ1477" i="7059" l="1"/>
  <c r="AL1473" i="7059" s="1"/>
  <c r="AA1490" i="7059"/>
  <c r="V292" i="7049"/>
  <c r="AP1466" i="7059"/>
  <c r="AQ1466" i="7059" s="1"/>
  <c r="U265" i="7049"/>
  <c r="AB1460" i="7055"/>
  <c r="AC1461" i="7055" s="1"/>
  <c r="AU1463" i="7059"/>
  <c r="W265" i="7049" s="1"/>
  <c r="AE1485" i="7059"/>
  <c r="AF1485" i="7059" s="1"/>
  <c r="AG1482" i="7059" s="1"/>
  <c r="AH1482" i="7059" s="1"/>
  <c r="AI1478" i="7059" s="1"/>
  <c r="AJ1478" i="7059" s="1"/>
  <c r="AL1474" i="7059" s="1"/>
  <c r="AL1472" i="7059"/>
  <c r="AM1472" i="7059" s="1"/>
  <c r="AB1461" i="7055"/>
  <c r="AU1464" i="7059"/>
  <c r="W266" i="7049" s="1"/>
  <c r="U266" i="7049"/>
  <c r="U1500" i="7059"/>
  <c r="V1500" i="7059" s="1"/>
  <c r="AC1489" i="7059"/>
  <c r="AD1489" i="7059" s="1"/>
  <c r="AC1488" i="7059"/>
  <c r="AD1488" i="7059" s="1"/>
  <c r="AE1486" i="7059" s="1"/>
  <c r="AC1462" i="7055" l="1"/>
  <c r="AF1486" i="7059"/>
  <c r="AG1483" i="7059" s="1"/>
  <c r="AH1483" i="7059" s="1"/>
  <c r="AI1479" i="7059" s="1"/>
  <c r="AJ1479" i="7059" s="1"/>
  <c r="AL1475" i="7059" s="1"/>
  <c r="AM1475" i="7059" s="1"/>
  <c r="AM1474" i="7059"/>
  <c r="AM1473" i="7059"/>
  <c r="AN1470" i="7059" s="1"/>
  <c r="AE1487" i="7059"/>
  <c r="AF1487" i="7059" s="1"/>
  <c r="AR1465" i="7059"/>
  <c r="AS1465" i="7059" s="1"/>
  <c r="AN1469" i="7059"/>
  <c r="AO1469" i="7059" s="1"/>
  <c r="Y1491" i="7059"/>
  <c r="AT1491" i="7059" s="1"/>
  <c r="U1501" i="7059"/>
  <c r="V1501" i="7059" s="1"/>
  <c r="AG1484" i="7059" l="1"/>
  <c r="AH1484" i="7059" s="1"/>
  <c r="AI1480" i="7059" s="1"/>
  <c r="AJ1480" i="7059" s="1"/>
  <c r="AL1476" i="7059" s="1"/>
  <c r="AM1476" i="7059" s="1"/>
  <c r="AN1473" i="7059" s="1"/>
  <c r="AN1471" i="7059"/>
  <c r="AO1471" i="7059" s="1"/>
  <c r="AO1470" i="7059"/>
  <c r="AN1472" i="7059"/>
  <c r="AP1467" i="7059"/>
  <c r="AQ1467" i="7059" s="1"/>
  <c r="AR1466" i="7059" s="1"/>
  <c r="AS1466" i="7059" s="1"/>
  <c r="AB1462" i="7055"/>
  <c r="AC1463" i="7055" s="1"/>
  <c r="U267" i="7049"/>
  <c r="AU1465" i="7059"/>
  <c r="W267" i="7049" s="1"/>
  <c r="V293" i="7049"/>
  <c r="AA1491" i="7059"/>
  <c r="AC1490" i="7059" s="1"/>
  <c r="AD1490" i="7059" s="1"/>
  <c r="Y1492" i="7059"/>
  <c r="AT1492" i="7059" s="1"/>
  <c r="U1502" i="7059"/>
  <c r="AO1472" i="7059" l="1"/>
  <c r="AP1470" i="7059" s="1"/>
  <c r="AO1473" i="7059"/>
  <c r="AP1469" i="7059"/>
  <c r="U268" i="7049"/>
  <c r="AB1463" i="7055"/>
  <c r="AC1464" i="7055" s="1"/>
  <c r="AU1466" i="7059"/>
  <c r="W268" i="7049" s="1"/>
  <c r="AP1468" i="7059"/>
  <c r="AQ1468" i="7059" s="1"/>
  <c r="AE1488" i="7059"/>
  <c r="AF1488" i="7059" s="1"/>
  <c r="V294" i="7049"/>
  <c r="AA1492" i="7059"/>
  <c r="AC1491" i="7059" s="1"/>
  <c r="AD1491" i="7059" s="1"/>
  <c r="V1502" i="7059"/>
  <c r="AP1471" i="7059" l="1"/>
  <c r="AQ1471" i="7059" s="1"/>
  <c r="AQ1470" i="7059"/>
  <c r="AR1467" i="7059"/>
  <c r="AS1467" i="7059" s="1"/>
  <c r="AQ1469" i="7059"/>
  <c r="AE1489" i="7059"/>
  <c r="AF1489" i="7059" s="1"/>
  <c r="Y1493" i="7059"/>
  <c r="AT1493" i="7059" s="1"/>
  <c r="AG1485" i="7059"/>
  <c r="AH1485" i="7059" s="1"/>
  <c r="U1503" i="7059"/>
  <c r="V1503" i="7059" s="1"/>
  <c r="Y1494" i="7059" s="1"/>
  <c r="AT1494" i="7059" s="1"/>
  <c r="AR1469" i="7059" l="1"/>
  <c r="AS1469" i="7059" s="1"/>
  <c r="AR1470" i="7059"/>
  <c r="AS1470" i="7059" s="1"/>
  <c r="U272" i="7049" s="1"/>
  <c r="AR1468" i="7059"/>
  <c r="AS1468" i="7059" s="1"/>
  <c r="AB1465" i="7055" s="1"/>
  <c r="AB1466" i="7055"/>
  <c r="U271" i="7049"/>
  <c r="AU1469" i="7059"/>
  <c r="W271" i="7049" s="1"/>
  <c r="AU1470" i="7059"/>
  <c r="W272" i="7049" s="1"/>
  <c r="AU1468" i="7059"/>
  <c r="W270" i="7049" s="1"/>
  <c r="AU1467" i="7059"/>
  <c r="W269" i="7049" s="1"/>
  <c r="AB1464" i="7055"/>
  <c r="AC1465" i="7055" s="1"/>
  <c r="U269" i="7049"/>
  <c r="V296" i="7049"/>
  <c r="AI1481" i="7059"/>
  <c r="AJ1481" i="7059" s="1"/>
  <c r="V295" i="7049"/>
  <c r="AA1493" i="7059"/>
  <c r="AC1492" i="7059" s="1"/>
  <c r="AD1492" i="7059" s="1"/>
  <c r="AG1486" i="7059"/>
  <c r="AH1486" i="7059" s="1"/>
  <c r="U1504" i="7059"/>
  <c r="V1504" i="7059" s="1"/>
  <c r="U270" i="7049" l="1"/>
  <c r="AB1467" i="7055"/>
  <c r="AC1466" i="7055"/>
  <c r="AC1467" i="7055" s="1"/>
  <c r="Y1495" i="7059"/>
  <c r="AT1495" i="7059" s="1"/>
  <c r="AE1490" i="7059"/>
  <c r="AF1490" i="7059" s="1"/>
  <c r="AL1477" i="7059"/>
  <c r="AM1477" i="7059" s="1"/>
  <c r="AI1482" i="7059"/>
  <c r="AJ1482" i="7059" s="1"/>
  <c r="AA1494" i="7059"/>
  <c r="U1505" i="7059"/>
  <c r="V1505" i="7059" s="1"/>
  <c r="Y1496" i="7059" s="1"/>
  <c r="AT1496" i="7059" s="1"/>
  <c r="AC1468" i="7055" l="1"/>
  <c r="AC1493" i="7059"/>
  <c r="AD1493" i="7059" s="1"/>
  <c r="AN1474" i="7059"/>
  <c r="AO1474" i="7059" s="1"/>
  <c r="AL1478" i="7059"/>
  <c r="AM1478" i="7059" s="1"/>
  <c r="V297" i="7049"/>
  <c r="AA1495" i="7059"/>
  <c r="AC1494" i="7059" s="1"/>
  <c r="AD1494" i="7059" s="1"/>
  <c r="AG1487" i="7059"/>
  <c r="AH1487" i="7059" s="1"/>
  <c r="V298" i="7049"/>
  <c r="U1506" i="7059"/>
  <c r="V1506" i="7059" s="1"/>
  <c r="Y1497" i="7059" s="1"/>
  <c r="AT1497" i="7059" s="1"/>
  <c r="AA1496" i="7059" l="1"/>
  <c r="AA1497" i="7059" s="1"/>
  <c r="AC1496" i="7059" s="1"/>
  <c r="AD1496" i="7059" s="1"/>
  <c r="V299" i="7049"/>
  <c r="AE1492" i="7059"/>
  <c r="AI1483" i="7059"/>
  <c r="AJ1483" i="7059" s="1"/>
  <c r="AN1475" i="7059"/>
  <c r="AO1475" i="7059" s="1"/>
  <c r="AE1491" i="7059"/>
  <c r="AF1491" i="7059" s="1"/>
  <c r="AP1472" i="7059"/>
  <c r="AQ1472" i="7059" s="1"/>
  <c r="U1507" i="7059"/>
  <c r="V1507" i="7059" s="1"/>
  <c r="AC1495" i="7059" l="1"/>
  <c r="AD1495" i="7059" s="1"/>
  <c r="AE1493" i="7059" s="1"/>
  <c r="AF1493" i="7059" s="1"/>
  <c r="Y1498" i="7059"/>
  <c r="AT1498" i="7059" s="1"/>
  <c r="AG1488" i="7059"/>
  <c r="AH1488" i="7059" s="1"/>
  <c r="AF1492" i="7059"/>
  <c r="AR1471" i="7059"/>
  <c r="AS1471" i="7059" s="1"/>
  <c r="AL1479" i="7059"/>
  <c r="AM1479" i="7059" s="1"/>
  <c r="AP1473" i="7059"/>
  <c r="AQ1473" i="7059" s="1"/>
  <c r="U1508" i="7059"/>
  <c r="V1508" i="7059" s="1"/>
  <c r="AE1494" i="7059" l="1"/>
  <c r="AF1494" i="7059" s="1"/>
  <c r="AG1491" i="7059" s="1"/>
  <c r="Y1499" i="7059"/>
  <c r="AT1499" i="7059" s="1"/>
  <c r="AU1471" i="7059"/>
  <c r="W273" i="7049" s="1"/>
  <c r="AB1468" i="7055"/>
  <c r="AC1469" i="7055" s="1"/>
  <c r="U273" i="7049"/>
  <c r="AA1498" i="7059"/>
  <c r="AC1497" i="7059" s="1"/>
  <c r="AD1497" i="7059" s="1"/>
  <c r="V300" i="7049"/>
  <c r="AG1489" i="7059"/>
  <c r="AH1489" i="7059" s="1"/>
  <c r="AG1490" i="7059"/>
  <c r="AN1476" i="7059"/>
  <c r="AO1476" i="7059" s="1"/>
  <c r="AR1472" i="7059"/>
  <c r="AS1472" i="7059" s="1"/>
  <c r="AI1484" i="7059"/>
  <c r="AJ1484" i="7059" s="1"/>
  <c r="U1509" i="7059"/>
  <c r="AU1472" i="7059" l="1"/>
  <c r="W274" i="7049" s="1"/>
  <c r="AB1469" i="7055"/>
  <c r="AC1470" i="7055" s="1"/>
  <c r="U274" i="7049"/>
  <c r="AH1490" i="7059"/>
  <c r="AI1485" i="7059"/>
  <c r="AJ1485" i="7059" s="1"/>
  <c r="AE1495" i="7059"/>
  <c r="AF1495" i="7059" s="1"/>
  <c r="AL1480" i="7059"/>
  <c r="AM1480" i="7059" s="1"/>
  <c r="AP1474" i="7059"/>
  <c r="AQ1474" i="7059" s="1"/>
  <c r="AH1491" i="7059"/>
  <c r="AA1499" i="7059"/>
  <c r="AC1498" i="7059" s="1"/>
  <c r="AD1498" i="7059" s="1"/>
  <c r="V301" i="7049"/>
  <c r="V1509" i="7059"/>
  <c r="AE1496" i="7059" l="1"/>
  <c r="AF1496" i="7059" s="1"/>
  <c r="Y1500" i="7059"/>
  <c r="AT1500" i="7059" s="1"/>
  <c r="AI1486" i="7059"/>
  <c r="AJ1486" i="7059" s="1"/>
  <c r="AI1487" i="7059"/>
  <c r="AN1477" i="7059"/>
  <c r="AO1477" i="7059" s="1"/>
  <c r="AL1481" i="7059"/>
  <c r="AM1481" i="7059" s="1"/>
  <c r="AR1473" i="7059"/>
  <c r="AS1473" i="7059" s="1"/>
  <c r="AG1492" i="7059"/>
  <c r="AH1492" i="7059" s="1"/>
  <c r="U1510" i="7059"/>
  <c r="V1510" i="7059" s="1"/>
  <c r="AJ1487" i="7059" l="1"/>
  <c r="AL1483" i="7059" s="1"/>
  <c r="AI1488" i="7059"/>
  <c r="AJ1488" i="7059" s="1"/>
  <c r="AA1500" i="7059"/>
  <c r="AC1499" i="7059" s="1"/>
  <c r="AD1499" i="7059" s="1"/>
  <c r="V302" i="7049"/>
  <c r="AN1478" i="7059"/>
  <c r="AO1478" i="7059" s="1"/>
  <c r="AP1475" i="7059"/>
  <c r="AQ1475" i="7059" s="1"/>
  <c r="AR1474" i="7059" s="1"/>
  <c r="AS1474" i="7059" s="1"/>
  <c r="AL1482" i="7059"/>
  <c r="AM1482" i="7059" s="1"/>
  <c r="Y1501" i="7059"/>
  <c r="AT1501" i="7059" s="1"/>
  <c r="U275" i="7049"/>
  <c r="AU1473" i="7059"/>
  <c r="W275" i="7049" s="1"/>
  <c r="AB1470" i="7055"/>
  <c r="AC1471" i="7055" s="1"/>
  <c r="AG1493" i="7059"/>
  <c r="AH1493" i="7059" s="1"/>
  <c r="U1511" i="7059"/>
  <c r="V1511" i="7059" s="1"/>
  <c r="AI1489" i="7059" l="1"/>
  <c r="AJ1489" i="7059" s="1"/>
  <c r="AN1479" i="7059"/>
  <c r="AO1479" i="7059" s="1"/>
  <c r="Y1502" i="7059"/>
  <c r="AT1502" i="7059" s="1"/>
  <c r="AP1476" i="7059"/>
  <c r="AQ1476" i="7059" s="1"/>
  <c r="AR1475" i="7059" s="1"/>
  <c r="AS1475" i="7059" s="1"/>
  <c r="AL1484" i="7059"/>
  <c r="AM1484" i="7059" s="1"/>
  <c r="AU1474" i="7059"/>
  <c r="W276" i="7049" s="1"/>
  <c r="AB1471" i="7055"/>
  <c r="AC1472" i="7055" s="1"/>
  <c r="U276" i="7049"/>
  <c r="AE1497" i="7059"/>
  <c r="AF1497" i="7059" s="1"/>
  <c r="V303" i="7049"/>
  <c r="AA1501" i="7059"/>
  <c r="AC1500" i="7059" s="1"/>
  <c r="AD1500" i="7059" s="1"/>
  <c r="AM1483" i="7059"/>
  <c r="U1512" i="7059"/>
  <c r="AE1498" i="7059" l="1"/>
  <c r="AF1498" i="7059" s="1"/>
  <c r="U277" i="7049"/>
  <c r="AB1472" i="7055"/>
  <c r="AC1473" i="7055" s="1"/>
  <c r="AU1475" i="7059"/>
  <c r="W277" i="7049" s="1"/>
  <c r="AN1480" i="7059"/>
  <c r="AO1480" i="7059" s="1"/>
  <c r="AL1485" i="7059"/>
  <c r="AM1485" i="7059" s="1"/>
  <c r="AA1502" i="7059"/>
  <c r="AC1501" i="7059" s="1"/>
  <c r="AD1501" i="7059" s="1"/>
  <c r="V304" i="7049"/>
  <c r="AG1494" i="7059"/>
  <c r="AH1494" i="7059" s="1"/>
  <c r="AN1481" i="7059"/>
  <c r="AP1477" i="7059"/>
  <c r="AQ1477" i="7059" s="1"/>
  <c r="V1512" i="7059"/>
  <c r="AO1481" i="7059" l="1"/>
  <c r="AP1479" i="7059" s="1"/>
  <c r="AE1499" i="7059"/>
  <c r="AF1499" i="7059" s="1"/>
  <c r="AP1478" i="7059"/>
  <c r="AQ1478" i="7059" s="1"/>
  <c r="AR1477" i="7059" s="1"/>
  <c r="AS1477" i="7059" s="1"/>
  <c r="AR1476" i="7059"/>
  <c r="AS1476" i="7059" s="1"/>
  <c r="AI1490" i="7059"/>
  <c r="AJ1490" i="7059" s="1"/>
  <c r="AN1482" i="7059"/>
  <c r="AO1482" i="7059" s="1"/>
  <c r="AP1480" i="7059" s="1"/>
  <c r="Y1503" i="7059"/>
  <c r="AT1503" i="7059" s="1"/>
  <c r="AG1495" i="7059"/>
  <c r="AH1495" i="7059" s="1"/>
  <c r="U1513" i="7059"/>
  <c r="V1513" i="7059" s="1"/>
  <c r="AQ1479" i="7059" l="1"/>
  <c r="AQ1480" i="7059"/>
  <c r="AA1503" i="7059"/>
  <c r="AC1502" i="7059" s="1"/>
  <c r="AD1502" i="7059" s="1"/>
  <c r="V305" i="7049"/>
  <c r="U278" i="7049"/>
  <c r="AB1473" i="7055"/>
  <c r="AC1474" i="7055" s="1"/>
  <c r="AU1476" i="7059"/>
  <c r="W278" i="7049" s="1"/>
  <c r="Y1504" i="7059"/>
  <c r="AT1504" i="7059" s="1"/>
  <c r="AL1486" i="7059"/>
  <c r="AM1486" i="7059" s="1"/>
  <c r="AR1479" i="7059"/>
  <c r="AS1479" i="7059" s="1"/>
  <c r="AG1496" i="7059"/>
  <c r="AH1496" i="7059" s="1"/>
  <c r="AI1491" i="7059"/>
  <c r="AJ1491" i="7059" s="1"/>
  <c r="U279" i="7049"/>
  <c r="AB1474" i="7055"/>
  <c r="AC1475" i="7055" s="1"/>
  <c r="AU1477" i="7059"/>
  <c r="W279" i="7049" s="1"/>
  <c r="AR1478" i="7059"/>
  <c r="AS1478" i="7059" s="1"/>
  <c r="U1514" i="7059"/>
  <c r="U280" i="7049" l="1"/>
  <c r="AB1475" i="7055"/>
  <c r="AC1476" i="7055" s="1"/>
  <c r="AU1478" i="7059"/>
  <c r="W280" i="7049" s="1"/>
  <c r="AN1483" i="7059"/>
  <c r="AO1483" i="7059" s="1"/>
  <c r="AE1500" i="7059"/>
  <c r="AF1500" i="7059" s="1"/>
  <c r="AL1487" i="7059"/>
  <c r="AM1487" i="7059" s="1"/>
  <c r="AI1492" i="7059"/>
  <c r="AJ1492" i="7059" s="1"/>
  <c r="AU1479" i="7059"/>
  <c r="W281" i="7049" s="1"/>
  <c r="AB1476" i="7055"/>
  <c r="U281" i="7049"/>
  <c r="AA1504" i="7059"/>
  <c r="AC1503" i="7059" s="1"/>
  <c r="AD1503" i="7059" s="1"/>
  <c r="V306" i="7049"/>
  <c r="V1514" i="7059"/>
  <c r="AC1477" i="7055" l="1"/>
  <c r="AE1501" i="7059"/>
  <c r="AF1501" i="7059" s="1"/>
  <c r="AL1488" i="7059"/>
  <c r="AM1488" i="7059" s="1"/>
  <c r="AG1497" i="7059"/>
  <c r="AH1497" i="7059" s="1"/>
  <c r="Y1505" i="7059"/>
  <c r="AT1505" i="7059" s="1"/>
  <c r="AN1484" i="7059"/>
  <c r="AO1484" i="7059" s="1"/>
  <c r="AP1481" i="7059"/>
  <c r="AQ1481" i="7059" s="1"/>
  <c r="U1515" i="7059"/>
  <c r="V1515" i="7059" s="1"/>
  <c r="AR1480" i="7059" l="1"/>
  <c r="AS1480" i="7059" s="1"/>
  <c r="Y1506" i="7059"/>
  <c r="AT1506" i="7059" s="1"/>
  <c r="AP1482" i="7059"/>
  <c r="AQ1482" i="7059" s="1"/>
  <c r="AR1481" i="7059" s="1"/>
  <c r="AS1481" i="7059" s="1"/>
  <c r="AA1505" i="7059"/>
  <c r="AC1504" i="7059" s="1"/>
  <c r="AD1504" i="7059" s="1"/>
  <c r="V307" i="7049"/>
  <c r="AN1485" i="7059"/>
  <c r="AO1485" i="7059" s="1"/>
  <c r="AI1493" i="7059"/>
  <c r="AJ1493" i="7059" s="1"/>
  <c r="AG1498" i="7059"/>
  <c r="AH1498" i="7059" s="1"/>
  <c r="U1516" i="7059"/>
  <c r="V1516" i="7059" s="1"/>
  <c r="AB1478" i="7055" l="1"/>
  <c r="AU1481" i="7059"/>
  <c r="W283" i="7049" s="1"/>
  <c r="U283" i="7049"/>
  <c r="AP1483" i="7059"/>
  <c r="AQ1483" i="7059" s="1"/>
  <c r="AR1482" i="7059" s="1"/>
  <c r="AS1482" i="7059" s="1"/>
  <c r="AL1489" i="7059"/>
  <c r="AM1489" i="7059" s="1"/>
  <c r="AB1477" i="7055"/>
  <c r="AC1478" i="7055" s="1"/>
  <c r="AU1480" i="7059"/>
  <c r="W282" i="7049" s="1"/>
  <c r="U282" i="7049"/>
  <c r="AE1502" i="7059"/>
  <c r="AF1502" i="7059" s="1"/>
  <c r="AI1494" i="7059"/>
  <c r="AJ1494" i="7059" s="1"/>
  <c r="V308" i="7049"/>
  <c r="AA1506" i="7059"/>
  <c r="AC1505" i="7059" s="1"/>
  <c r="AD1505" i="7059" s="1"/>
  <c r="Y1507" i="7059"/>
  <c r="AT1507" i="7059" s="1"/>
  <c r="U1517" i="7059"/>
  <c r="AN1486" i="7059" l="1"/>
  <c r="AO1486" i="7059" s="1"/>
  <c r="AE1503" i="7059"/>
  <c r="AF1503" i="7059" s="1"/>
  <c r="AL1490" i="7059"/>
  <c r="AM1490" i="7059" s="1"/>
  <c r="AG1499" i="7059"/>
  <c r="AH1499" i="7059" s="1"/>
  <c r="AA1507" i="7059"/>
  <c r="AC1506" i="7059" s="1"/>
  <c r="AD1506" i="7059" s="1"/>
  <c r="V309" i="7049"/>
  <c r="U284" i="7049"/>
  <c r="AU1482" i="7059"/>
  <c r="W284" i="7049" s="1"/>
  <c r="AB1479" i="7055"/>
  <c r="AC1479" i="7055"/>
  <c r="V1517" i="7059"/>
  <c r="AC1480" i="7055" l="1"/>
  <c r="AE1504" i="7059"/>
  <c r="AF1504" i="7059" s="1"/>
  <c r="Y1508" i="7059"/>
  <c r="AT1508" i="7059" s="1"/>
  <c r="AN1487" i="7059"/>
  <c r="AO1487" i="7059" s="1"/>
  <c r="AG1500" i="7059"/>
  <c r="AH1500" i="7059" s="1"/>
  <c r="AP1484" i="7059"/>
  <c r="AQ1484" i="7059" s="1"/>
  <c r="AR1483" i="7059" s="1"/>
  <c r="AS1483" i="7059" s="1"/>
  <c r="AI1495" i="7059"/>
  <c r="AJ1495" i="7059" s="1"/>
  <c r="U1518" i="7059"/>
  <c r="AI1496" i="7059" l="1"/>
  <c r="AJ1496" i="7059" s="1"/>
  <c r="AL1491" i="7059"/>
  <c r="AM1491" i="7059" s="1"/>
  <c r="AA1508" i="7059"/>
  <c r="AC1507" i="7059" s="1"/>
  <c r="AD1507" i="7059" s="1"/>
  <c r="V310" i="7049"/>
  <c r="AU1483" i="7059"/>
  <c r="W285" i="7049" s="1"/>
  <c r="AB1480" i="7055"/>
  <c r="AC1481" i="7055" s="1"/>
  <c r="U285" i="7049"/>
  <c r="AP1485" i="7059"/>
  <c r="AQ1485" i="7059" s="1"/>
  <c r="AG1501" i="7059"/>
  <c r="AH1501" i="7059" s="1"/>
  <c r="V1518" i="7059"/>
  <c r="U1519" i="7059" s="1"/>
  <c r="AN1488" i="7059" l="1"/>
  <c r="AO1488" i="7059" s="1"/>
  <c r="Y1509" i="7059"/>
  <c r="AT1509" i="7059" s="1"/>
  <c r="AI1497" i="7059"/>
  <c r="AJ1497" i="7059" s="1"/>
  <c r="AL1492" i="7059"/>
  <c r="AM1492" i="7059" s="1"/>
  <c r="AR1484" i="7059"/>
  <c r="AS1484" i="7059" s="1"/>
  <c r="AE1505" i="7059"/>
  <c r="AF1505" i="7059" s="1"/>
  <c r="V1519" i="7059"/>
  <c r="AU1484" i="7059" l="1"/>
  <c r="W286" i="7049" s="1"/>
  <c r="U286" i="7049"/>
  <c r="AB1481" i="7055"/>
  <c r="AC1482" i="7055" s="1"/>
  <c r="Y1510" i="7059"/>
  <c r="AT1510" i="7059" s="1"/>
  <c r="AN1489" i="7059"/>
  <c r="AO1489" i="7059" s="1"/>
  <c r="V311" i="7049"/>
  <c r="AA1509" i="7059"/>
  <c r="AC1508" i="7059" s="1"/>
  <c r="AD1508" i="7059" s="1"/>
  <c r="AP1486" i="7059"/>
  <c r="AQ1486" i="7059" s="1"/>
  <c r="AG1502" i="7059"/>
  <c r="AH1502" i="7059" s="1"/>
  <c r="AL1493" i="7059"/>
  <c r="AM1493" i="7059" s="1"/>
  <c r="U1520" i="7059"/>
  <c r="V1520" i="7059" s="1"/>
  <c r="Y1511" i="7059" s="1"/>
  <c r="AT1511" i="7059" s="1"/>
  <c r="V313" i="7049" l="1"/>
  <c r="AN1490" i="7059"/>
  <c r="AO1490" i="7059" s="1"/>
  <c r="AE1506" i="7059"/>
  <c r="AF1506" i="7059" s="1"/>
  <c r="AA1510" i="7059"/>
  <c r="AA1511" i="7059" s="1"/>
  <c r="V312" i="7049"/>
  <c r="AR1485" i="7059"/>
  <c r="AS1485" i="7059" s="1"/>
  <c r="AI1498" i="7059"/>
  <c r="AJ1498" i="7059" s="1"/>
  <c r="AP1487" i="7059"/>
  <c r="AQ1487" i="7059" s="1"/>
  <c r="AR1486" i="7059" s="1"/>
  <c r="AS1486" i="7059" s="1"/>
  <c r="U1521" i="7059"/>
  <c r="U288" i="7049" l="1"/>
  <c r="AB1483" i="7055"/>
  <c r="AU1486" i="7059"/>
  <c r="W288" i="7049" s="1"/>
  <c r="AC1510" i="7059"/>
  <c r="AD1510" i="7059" s="1"/>
  <c r="AL1494" i="7059"/>
  <c r="AM1494" i="7059" s="1"/>
  <c r="AC1509" i="7059"/>
  <c r="AD1509" i="7059" s="1"/>
  <c r="U287" i="7049"/>
  <c r="AB1482" i="7055"/>
  <c r="AC1483" i="7055" s="1"/>
  <c r="AU1485" i="7059"/>
  <c r="W287" i="7049" s="1"/>
  <c r="AG1503" i="7059"/>
  <c r="AH1503" i="7059" s="1"/>
  <c r="AP1488" i="7059"/>
  <c r="AQ1488" i="7059" s="1"/>
  <c r="AR1487" i="7059" s="1"/>
  <c r="AS1487" i="7059" s="1"/>
  <c r="V1521" i="7059"/>
  <c r="AE1508" i="7059" l="1"/>
  <c r="AI1499" i="7059"/>
  <c r="AJ1499" i="7059" s="1"/>
  <c r="Y1512" i="7059"/>
  <c r="AT1512" i="7059" s="1"/>
  <c r="AE1507" i="7059"/>
  <c r="AF1507" i="7059" s="1"/>
  <c r="AC1484" i="7055"/>
  <c r="AB1484" i="7055"/>
  <c r="AU1487" i="7059"/>
  <c r="W289" i="7049" s="1"/>
  <c r="U289" i="7049"/>
  <c r="AN1491" i="7059"/>
  <c r="AO1491" i="7059" s="1"/>
  <c r="U1522" i="7059"/>
  <c r="V1522" i="7059" s="1"/>
  <c r="Y1513" i="7059" s="1"/>
  <c r="AT1513" i="7059" s="1"/>
  <c r="AC1485" i="7055" l="1"/>
  <c r="V315" i="7049"/>
  <c r="AG1504" i="7059"/>
  <c r="AH1504" i="7059" s="1"/>
  <c r="AI1500" i="7059" s="1"/>
  <c r="AJ1500" i="7059" s="1"/>
  <c r="AL1496" i="7059" s="1"/>
  <c r="AL1495" i="7059"/>
  <c r="AM1495" i="7059" s="1"/>
  <c r="AP1489" i="7059"/>
  <c r="AQ1489" i="7059" s="1"/>
  <c r="AA1512" i="7059"/>
  <c r="AC1511" i="7059" s="1"/>
  <c r="AD1511" i="7059" s="1"/>
  <c r="AE1509" i="7059" s="1"/>
  <c r="AF1509" i="7059" s="1"/>
  <c r="V314" i="7049"/>
  <c r="AF1508" i="7059"/>
  <c r="AG1505" i="7059" s="1"/>
  <c r="U1523" i="7059"/>
  <c r="V1523" i="7059" s="1"/>
  <c r="AH1505" i="7059" l="1"/>
  <c r="AI1501" i="7059" s="1"/>
  <c r="AJ1501" i="7059" s="1"/>
  <c r="AL1497" i="7059" s="1"/>
  <c r="AM1497" i="7059" s="1"/>
  <c r="AM1496" i="7059"/>
  <c r="AN1493" i="7059" s="1"/>
  <c r="AG1506" i="7059"/>
  <c r="AH1506" i="7059" s="1"/>
  <c r="AA1513" i="7059"/>
  <c r="AC1512" i="7059" s="1"/>
  <c r="AD1512" i="7059" s="1"/>
  <c r="AE1510" i="7059" s="1"/>
  <c r="AF1510" i="7059" s="1"/>
  <c r="AG1507" i="7059" s="1"/>
  <c r="AN1492" i="7059"/>
  <c r="AO1492" i="7059" s="1"/>
  <c r="AR1488" i="7059"/>
  <c r="AS1488" i="7059" s="1"/>
  <c r="Y1514" i="7059"/>
  <c r="AT1514" i="7059" s="1"/>
  <c r="U1524" i="7059"/>
  <c r="V1524" i="7059" s="1"/>
  <c r="AH1507" i="7059" l="1"/>
  <c r="AI1503" i="7059" s="1"/>
  <c r="AI1502" i="7059"/>
  <c r="AJ1502" i="7059" s="1"/>
  <c r="AL1498" i="7059" s="1"/>
  <c r="AM1498" i="7059" s="1"/>
  <c r="AN1494" i="7059"/>
  <c r="AO1494" i="7059" s="1"/>
  <c r="AO1493" i="7059"/>
  <c r="AU1488" i="7059"/>
  <c r="W290" i="7049" s="1"/>
  <c r="U290" i="7049"/>
  <c r="AB1485" i="7055"/>
  <c r="AC1486" i="7055" s="1"/>
  <c r="AP1491" i="7059"/>
  <c r="AP1490" i="7059"/>
  <c r="AQ1490" i="7059" s="1"/>
  <c r="AN1495" i="7059"/>
  <c r="AA1514" i="7059"/>
  <c r="AC1513" i="7059" s="1"/>
  <c r="AD1513" i="7059" s="1"/>
  <c r="V316" i="7049"/>
  <c r="Y1515" i="7059"/>
  <c r="AT1515" i="7059" s="1"/>
  <c r="U1525" i="7059"/>
  <c r="V1525" i="7059" s="1"/>
  <c r="AO1495" i="7059" l="1"/>
  <c r="AP1493" i="7059" s="1"/>
  <c r="AJ1503" i="7059"/>
  <c r="AL1499" i="7059" s="1"/>
  <c r="AM1499" i="7059" s="1"/>
  <c r="AN1496" i="7059" s="1"/>
  <c r="AO1496" i="7059" s="1"/>
  <c r="AP1494" i="7059" s="1"/>
  <c r="AR1489" i="7059"/>
  <c r="AS1489" i="7059" s="1"/>
  <c r="AP1492" i="7059"/>
  <c r="AQ1492" i="7059" s="1"/>
  <c r="AQ1491" i="7059"/>
  <c r="AR1490" i="7059" s="1"/>
  <c r="AS1490" i="7059" s="1"/>
  <c r="AA1515" i="7059"/>
  <c r="AC1514" i="7059" s="1"/>
  <c r="AD1514" i="7059" s="1"/>
  <c r="V317" i="7049"/>
  <c r="Y1516" i="7059"/>
  <c r="AT1516" i="7059" s="1"/>
  <c r="AE1511" i="7059"/>
  <c r="AF1511" i="7059" s="1"/>
  <c r="U1526" i="7059"/>
  <c r="V1526" i="7059" s="1"/>
  <c r="Y1517" i="7059" s="1"/>
  <c r="AT1517" i="7059" s="1"/>
  <c r="AQ1494" i="7059" l="1"/>
  <c r="U292" i="7049"/>
  <c r="AU1490" i="7059"/>
  <c r="W292" i="7049" s="1"/>
  <c r="AB1487" i="7055"/>
  <c r="AB1486" i="7055"/>
  <c r="AC1487" i="7055" s="1"/>
  <c r="AU1489" i="7059"/>
  <c r="W291" i="7049" s="1"/>
  <c r="U291" i="7049"/>
  <c r="AR1491" i="7059"/>
  <c r="AS1491" i="7059" s="1"/>
  <c r="AQ1493" i="7059"/>
  <c r="AR1493" i="7059" s="1"/>
  <c r="AS1493" i="7059" s="1"/>
  <c r="V319" i="7049"/>
  <c r="AE1512" i="7059"/>
  <c r="AF1512" i="7059" s="1"/>
  <c r="AG1508" i="7059"/>
  <c r="AH1508" i="7059" s="1"/>
  <c r="AA1516" i="7059"/>
  <c r="AC1515" i="7059" s="1"/>
  <c r="AD1515" i="7059" s="1"/>
  <c r="V318" i="7049"/>
  <c r="U1527" i="7059"/>
  <c r="AR1492" i="7059" l="1"/>
  <c r="AS1492" i="7059" s="1"/>
  <c r="AB1488" i="7055"/>
  <c r="U293" i="7049"/>
  <c r="AU1491" i="7059"/>
  <c r="W293" i="7049" s="1"/>
  <c r="AC1488" i="7055"/>
  <c r="AU1493" i="7059"/>
  <c r="W295" i="7049" s="1"/>
  <c r="AB1490" i="7055"/>
  <c r="U295" i="7049"/>
  <c r="AI1504" i="7059"/>
  <c r="AJ1504" i="7059" s="1"/>
  <c r="AE1513" i="7059"/>
  <c r="AF1513" i="7059" s="1"/>
  <c r="AA1517" i="7059"/>
  <c r="AC1516" i="7059" s="1"/>
  <c r="AD1516" i="7059" s="1"/>
  <c r="AG1509" i="7059"/>
  <c r="AH1509" i="7059" s="1"/>
  <c r="V1527" i="7059"/>
  <c r="AC1489" i="7055" l="1"/>
  <c r="AU1492" i="7059"/>
  <c r="W294" i="7049" s="1"/>
  <c r="AB1489" i="7055"/>
  <c r="U294" i="7049"/>
  <c r="AE1514" i="7059"/>
  <c r="AF1514" i="7059" s="1"/>
  <c r="Y1518" i="7059"/>
  <c r="AT1518" i="7059" s="1"/>
  <c r="AI1505" i="7059"/>
  <c r="AJ1505" i="7059" s="1"/>
  <c r="AG1510" i="7059"/>
  <c r="AH1510" i="7059" s="1"/>
  <c r="AL1500" i="7059"/>
  <c r="AM1500" i="7059" s="1"/>
  <c r="U1528" i="7059"/>
  <c r="V1528" i="7059" s="1"/>
  <c r="AC1490" i="7055" l="1"/>
  <c r="AC1491" i="7055" s="1"/>
  <c r="Y1519" i="7059"/>
  <c r="AT1519" i="7059" s="1"/>
  <c r="AL1501" i="7059"/>
  <c r="AM1501" i="7059" s="1"/>
  <c r="AN1497" i="7059"/>
  <c r="AO1497" i="7059" s="1"/>
  <c r="AI1506" i="7059"/>
  <c r="AJ1506" i="7059" s="1"/>
  <c r="AA1518" i="7059"/>
  <c r="AC1517" i="7059" s="1"/>
  <c r="AD1517" i="7059" s="1"/>
  <c r="V320" i="7049"/>
  <c r="AG1511" i="7059"/>
  <c r="AH1511" i="7059" s="1"/>
  <c r="U1529" i="7059"/>
  <c r="AL1502" i="7059" l="1"/>
  <c r="AM1502" i="7059" s="1"/>
  <c r="AI1507" i="7059"/>
  <c r="AJ1507" i="7059" s="1"/>
  <c r="V321" i="7049"/>
  <c r="AA1519" i="7059"/>
  <c r="AC1518" i="7059" s="1"/>
  <c r="AD1518" i="7059" s="1"/>
  <c r="AE1515" i="7059"/>
  <c r="AF1515" i="7059" s="1"/>
  <c r="AP1495" i="7059"/>
  <c r="AQ1495" i="7059" s="1"/>
  <c r="AR1494" i="7059" s="1"/>
  <c r="AS1494" i="7059" s="1"/>
  <c r="AN1498" i="7059"/>
  <c r="AO1498" i="7059" s="1"/>
  <c r="V1529" i="7059"/>
  <c r="Y1520" i="7059" l="1"/>
  <c r="AT1520" i="7059" s="1"/>
  <c r="U296" i="7049"/>
  <c r="AU1494" i="7059"/>
  <c r="W296" i="7049" s="1"/>
  <c r="AB1491" i="7055"/>
  <c r="AC1492" i="7055" s="1"/>
  <c r="AG1512" i="7059"/>
  <c r="AH1512" i="7059" s="1"/>
  <c r="AL1503" i="7059"/>
  <c r="AM1503" i="7059" s="1"/>
  <c r="AE1516" i="7059"/>
  <c r="AF1516" i="7059" s="1"/>
  <c r="AP1496" i="7059"/>
  <c r="AQ1496" i="7059" s="1"/>
  <c r="AR1495" i="7059" s="1"/>
  <c r="AS1495" i="7059" s="1"/>
  <c r="AN1499" i="7059"/>
  <c r="AO1499" i="7059" s="1"/>
  <c r="U1530" i="7059"/>
  <c r="V1530" i="7059" s="1"/>
  <c r="AA1520" i="7059" l="1"/>
  <c r="AC1519" i="7059" s="1"/>
  <c r="AD1519" i="7059" s="1"/>
  <c r="V322" i="7049"/>
  <c r="AB1492" i="7055"/>
  <c r="AC1493" i="7055" s="1"/>
  <c r="U297" i="7049"/>
  <c r="AU1495" i="7059"/>
  <c r="W297" i="7049" s="1"/>
  <c r="AN1500" i="7059"/>
  <c r="AO1500" i="7059" s="1"/>
  <c r="Y1521" i="7059"/>
  <c r="AT1521" i="7059" s="1"/>
  <c r="AI1508" i="7059"/>
  <c r="AJ1508" i="7059" s="1"/>
  <c r="AP1497" i="7059"/>
  <c r="AQ1497" i="7059" s="1"/>
  <c r="AG1513" i="7059"/>
  <c r="AH1513" i="7059" s="1"/>
  <c r="U1531" i="7059"/>
  <c r="AL1504" i="7059" l="1"/>
  <c r="AM1504" i="7059" s="1"/>
  <c r="AP1498" i="7059"/>
  <c r="AQ1498" i="7059" s="1"/>
  <c r="AI1509" i="7059"/>
  <c r="AJ1509" i="7059" s="1"/>
  <c r="AE1517" i="7059"/>
  <c r="AF1517" i="7059" s="1"/>
  <c r="AR1496" i="7059"/>
  <c r="AS1496" i="7059" s="1"/>
  <c r="V323" i="7049"/>
  <c r="AA1521" i="7059"/>
  <c r="AC1520" i="7059" s="1"/>
  <c r="AD1520" i="7059" s="1"/>
  <c r="AE1518" i="7059" s="1"/>
  <c r="V1531" i="7059"/>
  <c r="AF1518" i="7059" l="1"/>
  <c r="AG1515" i="7059" s="1"/>
  <c r="U298" i="7049"/>
  <c r="AB1493" i="7055"/>
  <c r="AC1494" i="7055" s="1"/>
  <c r="AU1496" i="7059"/>
  <c r="W298" i="7049" s="1"/>
  <c r="AL1505" i="7059"/>
  <c r="AM1505" i="7059" s="1"/>
  <c r="AN1501" i="7059"/>
  <c r="AO1501" i="7059" s="1"/>
  <c r="Y1522" i="7059"/>
  <c r="AT1522" i="7059" s="1"/>
  <c r="AR1497" i="7059"/>
  <c r="AS1497" i="7059" s="1"/>
  <c r="AG1514" i="7059"/>
  <c r="AH1514" i="7059" s="1"/>
  <c r="AI1510" i="7059" s="1"/>
  <c r="AJ1510" i="7059" s="1"/>
  <c r="U1532" i="7059"/>
  <c r="V1532" i="7059" s="1"/>
  <c r="Y1523" i="7059" l="1"/>
  <c r="AT1523" i="7059" s="1"/>
  <c r="AN1502" i="7059"/>
  <c r="AO1502" i="7059" s="1"/>
  <c r="AU1497" i="7059"/>
  <c r="W299" i="7049" s="1"/>
  <c r="AB1494" i="7055"/>
  <c r="AC1495" i="7055" s="1"/>
  <c r="U299" i="7049"/>
  <c r="V324" i="7049"/>
  <c r="AA1522" i="7059"/>
  <c r="AC1521" i="7059" s="1"/>
  <c r="AD1521" i="7059" s="1"/>
  <c r="AP1499" i="7059"/>
  <c r="AQ1499" i="7059" s="1"/>
  <c r="AH1515" i="7059"/>
  <c r="AL1506" i="7059"/>
  <c r="AM1506" i="7059" s="1"/>
  <c r="U1533" i="7059"/>
  <c r="V1533" i="7059" s="1"/>
  <c r="AR1498" i="7059" l="1"/>
  <c r="AS1498" i="7059" s="1"/>
  <c r="V325" i="7049"/>
  <c r="AA1523" i="7059"/>
  <c r="AC1522" i="7059" s="1"/>
  <c r="AD1522" i="7059" s="1"/>
  <c r="AE1519" i="7059"/>
  <c r="AF1519" i="7059" s="1"/>
  <c r="AP1500" i="7059"/>
  <c r="AQ1500" i="7059" s="1"/>
  <c r="AR1499" i="7059" s="1"/>
  <c r="AS1499" i="7059" s="1"/>
  <c r="AN1503" i="7059"/>
  <c r="AO1503" i="7059" s="1"/>
  <c r="AI1511" i="7059"/>
  <c r="AJ1511" i="7059" s="1"/>
  <c r="Y1524" i="7059"/>
  <c r="AT1524" i="7059" s="1"/>
  <c r="U1534" i="7059"/>
  <c r="V1534" i="7059" s="1"/>
  <c r="AU1499" i="7059" l="1"/>
  <c r="W301" i="7049" s="1"/>
  <c r="AB1496" i="7055"/>
  <c r="U301" i="7049"/>
  <c r="AL1507" i="7059"/>
  <c r="AM1507" i="7059" s="1"/>
  <c r="AP1501" i="7059"/>
  <c r="AQ1501" i="7059" s="1"/>
  <c r="Y1525" i="7059"/>
  <c r="AT1525" i="7059" s="1"/>
  <c r="AB1495" i="7055"/>
  <c r="AC1496" i="7055" s="1"/>
  <c r="AU1498" i="7059"/>
  <c r="W300" i="7049" s="1"/>
  <c r="U300" i="7049"/>
  <c r="AA1524" i="7059"/>
  <c r="AC1523" i="7059" s="1"/>
  <c r="AD1523" i="7059" s="1"/>
  <c r="V326" i="7049"/>
  <c r="AG1516" i="7059"/>
  <c r="AH1516" i="7059" s="1"/>
  <c r="AE1520" i="7059"/>
  <c r="AF1520" i="7059" s="1"/>
  <c r="U1535" i="7059"/>
  <c r="AC1497" i="7055" l="1"/>
  <c r="AE1521" i="7059"/>
  <c r="AF1521" i="7059" s="1"/>
  <c r="AA1525" i="7059"/>
  <c r="V327" i="7049"/>
  <c r="AR1500" i="7059"/>
  <c r="AS1500" i="7059" s="1"/>
  <c r="AG1517" i="7059"/>
  <c r="AH1517" i="7059" s="1"/>
  <c r="AN1504" i="7059"/>
  <c r="AO1504" i="7059" s="1"/>
  <c r="AI1512" i="7059"/>
  <c r="AJ1512" i="7059" s="1"/>
  <c r="V1535" i="7059"/>
  <c r="AP1502" i="7059" l="1"/>
  <c r="AQ1502" i="7059" s="1"/>
  <c r="AR1501" i="7059" s="1"/>
  <c r="AS1501" i="7059" s="1"/>
  <c r="AL1508" i="7059"/>
  <c r="AM1508" i="7059" s="1"/>
  <c r="AB1497" i="7055"/>
  <c r="AC1498" i="7055" s="1"/>
  <c r="AU1500" i="7059"/>
  <c r="W302" i="7049" s="1"/>
  <c r="U302" i="7049"/>
  <c r="AI1513" i="7059"/>
  <c r="AJ1513" i="7059" s="1"/>
  <c r="AG1518" i="7059"/>
  <c r="AH1518" i="7059" s="1"/>
  <c r="Y1526" i="7059"/>
  <c r="AT1526" i="7059" s="1"/>
  <c r="AC1524" i="7059"/>
  <c r="AD1524" i="7059" s="1"/>
  <c r="U1536" i="7059"/>
  <c r="AA1526" i="7059" l="1"/>
  <c r="AC1525" i="7059" s="1"/>
  <c r="AD1525" i="7059" s="1"/>
  <c r="V328" i="7049"/>
  <c r="AL1509" i="7059"/>
  <c r="AM1509" i="7059" s="1"/>
  <c r="AB1498" i="7055"/>
  <c r="AC1499" i="7055" s="1"/>
  <c r="U303" i="7049"/>
  <c r="AU1501" i="7059"/>
  <c r="W303" i="7049" s="1"/>
  <c r="AE1522" i="7059"/>
  <c r="AF1522" i="7059" s="1"/>
  <c r="AI1514" i="7059"/>
  <c r="AJ1514" i="7059" s="1"/>
  <c r="AN1505" i="7059"/>
  <c r="AO1505" i="7059" s="1"/>
  <c r="V1536" i="7059"/>
  <c r="U1537" i="7059" s="1"/>
  <c r="AG1519" i="7059" l="1"/>
  <c r="AH1519" i="7059" s="1"/>
  <c r="AL1510" i="7059"/>
  <c r="AM1510" i="7059" s="1"/>
  <c r="Y1527" i="7059"/>
  <c r="AT1527" i="7059" s="1"/>
  <c r="AN1506" i="7059"/>
  <c r="AO1506" i="7059" s="1"/>
  <c r="AP1503" i="7059"/>
  <c r="AQ1503" i="7059" s="1"/>
  <c r="AE1523" i="7059"/>
  <c r="AF1523" i="7059" s="1"/>
  <c r="V1537" i="7059"/>
  <c r="AP1504" i="7059" l="1"/>
  <c r="AQ1504" i="7059" s="1"/>
  <c r="AR1503" i="7059" s="1"/>
  <c r="AS1503" i="7059" s="1"/>
  <c r="V329" i="7049"/>
  <c r="AA1527" i="7059"/>
  <c r="AC1526" i="7059" s="1"/>
  <c r="AD1526" i="7059" s="1"/>
  <c r="AI1515" i="7059"/>
  <c r="AJ1515" i="7059" s="1"/>
  <c r="AG1520" i="7059"/>
  <c r="AH1520" i="7059" s="1"/>
  <c r="AR1502" i="7059"/>
  <c r="AS1502" i="7059" s="1"/>
  <c r="Y1528" i="7059"/>
  <c r="AT1528" i="7059" s="1"/>
  <c r="AN1507" i="7059"/>
  <c r="AO1507" i="7059" s="1"/>
  <c r="U1538" i="7059"/>
  <c r="V1538" i="7059" s="1"/>
  <c r="AA1528" i="7059" l="1"/>
  <c r="AC1527" i="7059" s="1"/>
  <c r="AD1527" i="7059" s="1"/>
  <c r="V330" i="7049"/>
  <c r="AL1511" i="7059"/>
  <c r="AM1511" i="7059" s="1"/>
  <c r="U305" i="7049"/>
  <c r="AU1503" i="7059"/>
  <c r="W305" i="7049" s="1"/>
  <c r="AB1500" i="7055"/>
  <c r="AE1524" i="7059"/>
  <c r="AF1524" i="7059" s="1"/>
  <c r="AP1505" i="7059"/>
  <c r="AQ1505" i="7059" s="1"/>
  <c r="AR1504" i="7059" s="1"/>
  <c r="AS1504" i="7059" s="1"/>
  <c r="U304" i="7049"/>
  <c r="AU1502" i="7059"/>
  <c r="W304" i="7049" s="1"/>
  <c r="AB1499" i="7055"/>
  <c r="AC1500" i="7055" s="1"/>
  <c r="AI1516" i="7059"/>
  <c r="AJ1516" i="7059" s="1"/>
  <c r="Y1529" i="7059"/>
  <c r="AT1529" i="7059" s="1"/>
  <c r="U1539" i="7059"/>
  <c r="AE1525" i="7059" l="1"/>
  <c r="AF1525" i="7059" s="1"/>
  <c r="AL1512" i="7059"/>
  <c r="AM1512" i="7059" s="1"/>
  <c r="AN1508" i="7059"/>
  <c r="AO1508" i="7059" s="1"/>
  <c r="U306" i="7049"/>
  <c r="AB1501" i="7055"/>
  <c r="AU1504" i="7059"/>
  <c r="W306" i="7049" s="1"/>
  <c r="AG1521" i="7059"/>
  <c r="AH1521" i="7059" s="1"/>
  <c r="AC1501" i="7055"/>
  <c r="AA1529" i="7059"/>
  <c r="AC1528" i="7059" s="1"/>
  <c r="AD1528" i="7059" s="1"/>
  <c r="V331" i="7049"/>
  <c r="V1539" i="7059"/>
  <c r="AN1509" i="7059" l="1"/>
  <c r="AO1509" i="7059" s="1"/>
  <c r="AE1526" i="7059"/>
  <c r="AF1526" i="7059" s="1"/>
  <c r="AP1506" i="7059"/>
  <c r="AQ1506" i="7059" s="1"/>
  <c r="AR1505" i="7059" s="1"/>
  <c r="AS1505" i="7059" s="1"/>
  <c r="AI1517" i="7059"/>
  <c r="AJ1517" i="7059" s="1"/>
  <c r="Y1530" i="7059"/>
  <c r="AT1530" i="7059" s="1"/>
  <c r="AC1502" i="7055"/>
  <c r="AG1522" i="7059"/>
  <c r="AH1522" i="7059" s="1"/>
  <c r="U1540" i="7059"/>
  <c r="V332" i="7049" l="1"/>
  <c r="AA1530" i="7059"/>
  <c r="AC1529" i="7059" s="1"/>
  <c r="AD1529" i="7059" s="1"/>
  <c r="U307" i="7049"/>
  <c r="AB1502" i="7055"/>
  <c r="AC1503" i="7055" s="1"/>
  <c r="AU1505" i="7059"/>
  <c r="W307" i="7049" s="1"/>
  <c r="AG1523" i="7059"/>
  <c r="AH1523" i="7059" s="1"/>
  <c r="AI1518" i="7059"/>
  <c r="AJ1518" i="7059" s="1"/>
  <c r="AL1513" i="7059"/>
  <c r="AM1513" i="7059" s="1"/>
  <c r="AP1507" i="7059"/>
  <c r="AQ1507" i="7059" s="1"/>
  <c r="V1540" i="7059"/>
  <c r="U1541" i="7059" s="1"/>
  <c r="AL1514" i="7059" l="1"/>
  <c r="AM1514" i="7059" s="1"/>
  <c r="AR1506" i="7059"/>
  <c r="AS1506" i="7059" s="1"/>
  <c r="Y1531" i="7059"/>
  <c r="AT1531" i="7059" s="1"/>
  <c r="AN1510" i="7059"/>
  <c r="AO1510" i="7059" s="1"/>
  <c r="AE1527" i="7059"/>
  <c r="AF1527" i="7059" s="1"/>
  <c r="AI1519" i="7059"/>
  <c r="AJ1519" i="7059" s="1"/>
  <c r="V1541" i="7059"/>
  <c r="Y1532" i="7059" l="1"/>
  <c r="AT1532" i="7059" s="1"/>
  <c r="AG1524" i="7059"/>
  <c r="AH1524" i="7059" s="1"/>
  <c r="AL1515" i="7059"/>
  <c r="AM1515" i="7059" s="1"/>
  <c r="AP1508" i="7059"/>
  <c r="AQ1508" i="7059" s="1"/>
  <c r="AR1507" i="7059" s="1"/>
  <c r="AS1507" i="7059" s="1"/>
  <c r="V334" i="7049"/>
  <c r="AU1506" i="7059"/>
  <c r="W308" i="7049" s="1"/>
  <c r="U308" i="7049"/>
  <c r="AB1503" i="7055"/>
  <c r="AC1504" i="7055" s="1"/>
  <c r="AA1531" i="7059"/>
  <c r="AC1530" i="7059" s="1"/>
  <c r="AD1530" i="7059" s="1"/>
  <c r="V333" i="7049"/>
  <c r="AN1511" i="7059"/>
  <c r="AO1511" i="7059" s="1"/>
  <c r="U1542" i="7059"/>
  <c r="AN1512" i="7059" l="1"/>
  <c r="AO1512" i="7059" s="1"/>
  <c r="AB1504" i="7055"/>
  <c r="AC1505" i="7055" s="1"/>
  <c r="U309" i="7049"/>
  <c r="AU1507" i="7059"/>
  <c r="W309" i="7049" s="1"/>
  <c r="AP1509" i="7059"/>
  <c r="AQ1509" i="7059" s="1"/>
  <c r="AI1520" i="7059"/>
  <c r="AJ1520" i="7059" s="1"/>
  <c r="AE1528" i="7059"/>
  <c r="AF1528" i="7059" s="1"/>
  <c r="AA1532" i="7059"/>
  <c r="V1542" i="7059"/>
  <c r="Y1533" i="7059" l="1"/>
  <c r="AT1533" i="7059" s="1"/>
  <c r="V335" i="7049" s="1"/>
  <c r="AG1525" i="7059"/>
  <c r="AH1525" i="7059" s="1"/>
  <c r="AR1508" i="7059"/>
  <c r="AS1508" i="7059" s="1"/>
  <c r="AL1516" i="7059"/>
  <c r="AM1516" i="7059" s="1"/>
  <c r="AC1531" i="7059"/>
  <c r="AD1531" i="7059" s="1"/>
  <c r="AP1510" i="7059"/>
  <c r="AQ1510" i="7059" s="1"/>
  <c r="U1543" i="7059"/>
  <c r="V1543" i="7059" s="1"/>
  <c r="AA1533" i="7059" l="1"/>
  <c r="AC1532" i="7059" s="1"/>
  <c r="AD1532" i="7059" s="1"/>
  <c r="AE1530" i="7059" s="1"/>
  <c r="Y1534" i="7059"/>
  <c r="AT1534" i="7059" s="1"/>
  <c r="V336" i="7049" s="1"/>
  <c r="AR1509" i="7059"/>
  <c r="AS1509" i="7059" s="1"/>
  <c r="AB1505" i="7055"/>
  <c r="AC1506" i="7055" s="1"/>
  <c r="U310" i="7049"/>
  <c r="AU1508" i="7059"/>
  <c r="W310" i="7049" s="1"/>
  <c r="AI1521" i="7059"/>
  <c r="AJ1521" i="7059" s="1"/>
  <c r="AN1513" i="7059"/>
  <c r="AO1513" i="7059" s="1"/>
  <c r="AE1529" i="7059"/>
  <c r="AF1529" i="7059" s="1"/>
  <c r="U1544" i="7059"/>
  <c r="V1544" i="7059" s="1"/>
  <c r="Y1535" i="7059" l="1"/>
  <c r="AT1535" i="7059" s="1"/>
  <c r="V337" i="7049" s="1"/>
  <c r="AA1534" i="7059"/>
  <c r="AC1533" i="7059" s="1"/>
  <c r="AD1533" i="7059" s="1"/>
  <c r="AE1531" i="7059" s="1"/>
  <c r="AF1531" i="7059" s="1"/>
  <c r="AB1506" i="7055"/>
  <c r="AC1507" i="7055" s="1"/>
  <c r="AU1509" i="7059"/>
  <c r="W311" i="7049" s="1"/>
  <c r="U311" i="7049"/>
  <c r="AL1517" i="7059"/>
  <c r="AM1517" i="7059" s="1"/>
  <c r="AG1526" i="7059"/>
  <c r="AH1526" i="7059" s="1"/>
  <c r="AF1530" i="7059"/>
  <c r="AP1511" i="7059"/>
  <c r="AQ1511" i="7059" s="1"/>
  <c r="U1545" i="7059"/>
  <c r="AG1528" i="7059" l="1"/>
  <c r="AA1535" i="7059"/>
  <c r="AC1534" i="7059" s="1"/>
  <c r="AD1534" i="7059" s="1"/>
  <c r="AE1532" i="7059" s="1"/>
  <c r="AF1532" i="7059" s="1"/>
  <c r="AI1522" i="7059"/>
  <c r="AJ1522" i="7059" s="1"/>
  <c r="AG1527" i="7059"/>
  <c r="AH1527" i="7059" s="1"/>
  <c r="AR1510" i="7059"/>
  <c r="AS1510" i="7059" s="1"/>
  <c r="AN1514" i="7059"/>
  <c r="AO1514" i="7059" s="1"/>
  <c r="V1545" i="7059"/>
  <c r="Y1536" i="7059" l="1"/>
  <c r="AT1536" i="7059" s="1"/>
  <c r="AB1507" i="7055"/>
  <c r="AC1508" i="7055" s="1"/>
  <c r="U312" i="7049"/>
  <c r="AU1510" i="7059"/>
  <c r="W312" i="7049" s="1"/>
  <c r="AH1528" i="7059"/>
  <c r="AI1523" i="7059"/>
  <c r="AJ1523" i="7059" s="1"/>
  <c r="AG1529" i="7059"/>
  <c r="AH1529" i="7059" s="1"/>
  <c r="AP1512" i="7059"/>
  <c r="AQ1512" i="7059" s="1"/>
  <c r="AL1518" i="7059"/>
  <c r="AM1518" i="7059" s="1"/>
  <c r="U1546" i="7059"/>
  <c r="V338" i="7049" l="1"/>
  <c r="AA1536" i="7059"/>
  <c r="AI1525" i="7059"/>
  <c r="AI1524" i="7059"/>
  <c r="AJ1524" i="7059" s="1"/>
  <c r="AN1515" i="7059"/>
  <c r="AO1515" i="7059" s="1"/>
  <c r="AR1511" i="7059"/>
  <c r="AS1511" i="7059" s="1"/>
  <c r="AL1519" i="7059"/>
  <c r="AM1519" i="7059" s="1"/>
  <c r="V1546" i="7059"/>
  <c r="AC1535" i="7059" l="1"/>
  <c r="AD1535" i="7059" s="1"/>
  <c r="AE1533" i="7059" s="1"/>
  <c r="AF1533" i="7059" s="1"/>
  <c r="AG1530" i="7059" s="1"/>
  <c r="AH1530" i="7059" s="1"/>
  <c r="Y1537" i="7059"/>
  <c r="AT1537" i="7059" s="1"/>
  <c r="AB1508" i="7055"/>
  <c r="AC1509" i="7055" s="1"/>
  <c r="AU1511" i="7059"/>
  <c r="W313" i="7049" s="1"/>
  <c r="U313" i="7049"/>
  <c r="AL1520" i="7059"/>
  <c r="AM1520" i="7059" s="1"/>
  <c r="U1547" i="7059"/>
  <c r="V1547" i="7059" s="1"/>
  <c r="AN1516" i="7059"/>
  <c r="AO1516" i="7059" s="1"/>
  <c r="AP1513" i="7059"/>
  <c r="AQ1513" i="7059" s="1"/>
  <c r="AJ1525" i="7059"/>
  <c r="Y1538" i="7059" l="1"/>
  <c r="AT1538" i="7059" s="1"/>
  <c r="V339" i="7049"/>
  <c r="AA1537" i="7059"/>
  <c r="AC1536" i="7059" s="1"/>
  <c r="AD1536" i="7059" s="1"/>
  <c r="AP1514" i="7059"/>
  <c r="AQ1514" i="7059" s="1"/>
  <c r="AR1513" i="7059" s="1"/>
  <c r="AS1513" i="7059" s="1"/>
  <c r="AL1521" i="7059"/>
  <c r="AM1521" i="7059" s="1"/>
  <c r="AI1526" i="7059"/>
  <c r="AJ1526" i="7059" s="1"/>
  <c r="AR1512" i="7059"/>
  <c r="AS1512" i="7059" s="1"/>
  <c r="AN1517" i="7059"/>
  <c r="AO1517" i="7059" s="1"/>
  <c r="U1548" i="7059"/>
  <c r="V1548" i="7059" s="1"/>
  <c r="Y1539" i="7059" l="1"/>
  <c r="AT1539" i="7059" s="1"/>
  <c r="AE1534" i="7059"/>
  <c r="AF1534" i="7059" s="1"/>
  <c r="V340" i="7049"/>
  <c r="AA1538" i="7059"/>
  <c r="AC1537" i="7059" s="1"/>
  <c r="AD1537" i="7059" s="1"/>
  <c r="U314" i="7049"/>
  <c r="AU1512" i="7059"/>
  <c r="W314" i="7049" s="1"/>
  <c r="AB1509" i="7055"/>
  <c r="AC1510" i="7055" s="1"/>
  <c r="U315" i="7049"/>
  <c r="AB1510" i="7055"/>
  <c r="AU1513" i="7059"/>
  <c r="W315" i="7049" s="1"/>
  <c r="AN1518" i="7059"/>
  <c r="AO1518" i="7059" s="1"/>
  <c r="AP1515" i="7059"/>
  <c r="AQ1515" i="7059" s="1"/>
  <c r="AL1522" i="7059"/>
  <c r="AM1522" i="7059" s="1"/>
  <c r="U1549" i="7059"/>
  <c r="AE1535" i="7059" l="1"/>
  <c r="AF1535" i="7059" s="1"/>
  <c r="AG1532" i="7059" s="1"/>
  <c r="V341" i="7049"/>
  <c r="AA1539" i="7059"/>
  <c r="AC1538" i="7059" s="1"/>
  <c r="AD1538" i="7059" s="1"/>
  <c r="AE1536" i="7059" s="1"/>
  <c r="AG1531" i="7059"/>
  <c r="AH1531" i="7059" s="1"/>
  <c r="AI1527" i="7059" s="1"/>
  <c r="AJ1527" i="7059" s="1"/>
  <c r="AL1523" i="7059" s="1"/>
  <c r="AM1523" i="7059" s="1"/>
  <c r="AP1516" i="7059"/>
  <c r="AQ1516" i="7059" s="1"/>
  <c r="AN1519" i="7059"/>
  <c r="AO1519" i="7059" s="1"/>
  <c r="AR1514" i="7059"/>
  <c r="AS1514" i="7059" s="1"/>
  <c r="AC1511" i="7055"/>
  <c r="V1549" i="7059"/>
  <c r="AF1536" i="7059" l="1"/>
  <c r="AG1533" i="7059" s="1"/>
  <c r="AH1533" i="7059" s="1"/>
  <c r="Y1540" i="7059"/>
  <c r="AT1540" i="7059" s="1"/>
  <c r="AH1532" i="7059"/>
  <c r="AI1528" i="7059" s="1"/>
  <c r="AJ1528" i="7059" s="1"/>
  <c r="AL1524" i="7059" s="1"/>
  <c r="AM1524" i="7059" s="1"/>
  <c r="AN1521" i="7059" s="1"/>
  <c r="AU1514" i="7059"/>
  <c r="W316" i="7049" s="1"/>
  <c r="U316" i="7049"/>
  <c r="AB1511" i="7055"/>
  <c r="AC1512" i="7055" s="1"/>
  <c r="AP1517" i="7059"/>
  <c r="AQ1517" i="7059" s="1"/>
  <c r="AR1516" i="7059" s="1"/>
  <c r="AS1516" i="7059" s="1"/>
  <c r="AN1520" i="7059"/>
  <c r="AO1520" i="7059" s="1"/>
  <c r="AR1515" i="7059"/>
  <c r="AS1515" i="7059" s="1"/>
  <c r="U1550" i="7059"/>
  <c r="AO1521" i="7059" l="1"/>
  <c r="AP1519" i="7059" s="1"/>
  <c r="V342" i="7049"/>
  <c r="AA1540" i="7059"/>
  <c r="AC1539" i="7059" s="1"/>
  <c r="AD1539" i="7059" s="1"/>
  <c r="AI1529" i="7059"/>
  <c r="AJ1529" i="7059" s="1"/>
  <c r="AL1525" i="7059" s="1"/>
  <c r="AM1525" i="7059" s="1"/>
  <c r="AN1522" i="7059" s="1"/>
  <c r="AO1522" i="7059" s="1"/>
  <c r="AP1520" i="7059" s="1"/>
  <c r="AQ1520" i="7059" s="1"/>
  <c r="AU1516" i="7059"/>
  <c r="W318" i="7049" s="1"/>
  <c r="AB1513" i="7055"/>
  <c r="U318" i="7049"/>
  <c r="U317" i="7049"/>
  <c r="AU1515" i="7059"/>
  <c r="W317" i="7049" s="1"/>
  <c r="AB1512" i="7055"/>
  <c r="AC1513" i="7055" s="1"/>
  <c r="AP1518" i="7059"/>
  <c r="AQ1518" i="7059" s="1"/>
  <c r="AR1517" i="7059" s="1"/>
  <c r="AS1517" i="7059" s="1"/>
  <c r="V1550" i="7059"/>
  <c r="Y1541" i="7059" l="1"/>
  <c r="AT1541" i="7059" s="1"/>
  <c r="AE1537" i="7059"/>
  <c r="AF1537" i="7059" s="1"/>
  <c r="AG1534" i="7059" s="1"/>
  <c r="AH1534" i="7059" s="1"/>
  <c r="AI1530" i="7059" s="1"/>
  <c r="AJ1530" i="7059" s="1"/>
  <c r="AL1526" i="7059" s="1"/>
  <c r="AM1526" i="7059" s="1"/>
  <c r="AN1523" i="7059" s="1"/>
  <c r="AO1523" i="7059" s="1"/>
  <c r="AC1514" i="7055"/>
  <c r="U319" i="7049"/>
  <c r="AU1517" i="7059"/>
  <c r="W319" i="7049" s="1"/>
  <c r="AB1514" i="7055"/>
  <c r="AQ1519" i="7059"/>
  <c r="U1551" i="7059"/>
  <c r="V1551" i="7059" s="1"/>
  <c r="V343" i="7049" l="1"/>
  <c r="AA1541" i="7059"/>
  <c r="AC1540" i="7059" s="1"/>
  <c r="AD1540" i="7059" s="1"/>
  <c r="Y1542" i="7059"/>
  <c r="AT1542" i="7059" s="1"/>
  <c r="AC1515" i="7055"/>
  <c r="AR1518" i="7059"/>
  <c r="AS1518" i="7059" s="1"/>
  <c r="AR1519" i="7059"/>
  <c r="AS1519" i="7059" s="1"/>
  <c r="AP1521" i="7059"/>
  <c r="AQ1521" i="7059" s="1"/>
  <c r="AR1520" i="7059" s="1"/>
  <c r="AS1520" i="7059" s="1"/>
  <c r="U1552" i="7059"/>
  <c r="V1552" i="7059" s="1"/>
  <c r="Y1543" i="7059" s="1"/>
  <c r="AT1543" i="7059" s="1"/>
  <c r="V345" i="7049" l="1"/>
  <c r="V344" i="7049"/>
  <c r="AA1542" i="7059"/>
  <c r="AC1541" i="7059" s="1"/>
  <c r="AD1541" i="7059" s="1"/>
  <c r="AE1538" i="7059"/>
  <c r="AF1538" i="7059" s="1"/>
  <c r="U320" i="7049"/>
  <c r="AB1515" i="7055"/>
  <c r="AC1516" i="7055" s="1"/>
  <c r="AU1518" i="7059"/>
  <c r="W320" i="7049" s="1"/>
  <c r="U322" i="7049"/>
  <c r="AB1517" i="7055"/>
  <c r="AU1520" i="7059"/>
  <c r="W322" i="7049" s="1"/>
  <c r="AB1516" i="7055"/>
  <c r="AU1519" i="7059"/>
  <c r="W321" i="7049" s="1"/>
  <c r="U321" i="7049"/>
  <c r="U1553" i="7059"/>
  <c r="AC1517" i="7055" l="1"/>
  <c r="AE1539" i="7059"/>
  <c r="AF1539" i="7059" s="1"/>
  <c r="AG1536" i="7059" s="1"/>
  <c r="AG1535" i="7059"/>
  <c r="AH1535" i="7059" s="1"/>
  <c r="AI1531" i="7059" s="1"/>
  <c r="AJ1531" i="7059" s="1"/>
  <c r="AA1543" i="7059"/>
  <c r="AC1518" i="7055"/>
  <c r="V1553" i="7059"/>
  <c r="AL1527" i="7059" l="1"/>
  <c r="AM1527" i="7059" s="1"/>
  <c r="Y1544" i="7059"/>
  <c r="AT1544" i="7059" s="1"/>
  <c r="AC1542" i="7059"/>
  <c r="AD1542" i="7059" s="1"/>
  <c r="AH1536" i="7059"/>
  <c r="AI1532" i="7059" s="1"/>
  <c r="AJ1532" i="7059" s="1"/>
  <c r="AL1528" i="7059" s="1"/>
  <c r="U1554" i="7059"/>
  <c r="V1554" i="7059" s="1"/>
  <c r="AM1528" i="7059" l="1"/>
  <c r="AE1540" i="7059"/>
  <c r="AF1540" i="7059" s="1"/>
  <c r="AG1537" i="7059" s="1"/>
  <c r="AH1537" i="7059" s="1"/>
  <c r="AI1533" i="7059" s="1"/>
  <c r="AJ1533" i="7059" s="1"/>
  <c r="AL1529" i="7059" s="1"/>
  <c r="AM1529" i="7059" s="1"/>
  <c r="AN1526" i="7059" s="1"/>
  <c r="V346" i="7049"/>
  <c r="AA1544" i="7059"/>
  <c r="AC1543" i="7059" s="1"/>
  <c r="AD1543" i="7059" s="1"/>
  <c r="Y1545" i="7059"/>
  <c r="AT1545" i="7059" s="1"/>
  <c r="AN1525" i="7059"/>
  <c r="AN1524" i="7059"/>
  <c r="AO1524" i="7059" s="1"/>
  <c r="U1555" i="7059"/>
  <c r="AP1522" i="7059" l="1"/>
  <c r="AQ1522" i="7059" s="1"/>
  <c r="V347" i="7049"/>
  <c r="AA1545" i="7059"/>
  <c r="AC1544" i="7059" s="1"/>
  <c r="AD1544" i="7059" s="1"/>
  <c r="AE1542" i="7059" s="1"/>
  <c r="AO1526" i="7059"/>
  <c r="AO1525" i="7059"/>
  <c r="AE1541" i="7059"/>
  <c r="AF1541" i="7059" s="1"/>
  <c r="AG1538" i="7059" s="1"/>
  <c r="AH1538" i="7059" s="1"/>
  <c r="AI1534" i="7059" s="1"/>
  <c r="AJ1534" i="7059" s="1"/>
  <c r="V1555" i="7059"/>
  <c r="AF1542" i="7059" l="1"/>
  <c r="AG1539" i="7059" s="1"/>
  <c r="AH1539" i="7059" s="1"/>
  <c r="AI1535" i="7059" s="1"/>
  <c r="AJ1535" i="7059" s="1"/>
  <c r="AP1524" i="7059"/>
  <c r="Y1546" i="7059"/>
  <c r="AT1546" i="7059" s="1"/>
  <c r="AP1523" i="7059"/>
  <c r="AQ1523" i="7059" s="1"/>
  <c r="AR1522" i="7059" s="1"/>
  <c r="AS1522" i="7059" s="1"/>
  <c r="AL1530" i="7059"/>
  <c r="AM1530" i="7059" s="1"/>
  <c r="AN1527" i="7059" s="1"/>
  <c r="AO1527" i="7059" s="1"/>
  <c r="AP1525" i="7059" s="1"/>
  <c r="AR1521" i="7059"/>
  <c r="AS1521" i="7059" s="1"/>
  <c r="U1556" i="7059"/>
  <c r="V1556" i="7059" s="1"/>
  <c r="AQ1525" i="7059" l="1"/>
  <c r="AL1531" i="7059"/>
  <c r="AM1531" i="7059" s="1"/>
  <c r="U324" i="7049"/>
  <c r="AB1519" i="7055"/>
  <c r="AU1522" i="7059"/>
  <c r="W324" i="7049" s="1"/>
  <c r="V348" i="7049"/>
  <c r="AA1546" i="7059"/>
  <c r="AC1545" i="7059" s="1"/>
  <c r="AD1545" i="7059" s="1"/>
  <c r="AE1543" i="7059" s="1"/>
  <c r="AF1543" i="7059" s="1"/>
  <c r="AG1540" i="7059" s="1"/>
  <c r="AH1540" i="7059" s="1"/>
  <c r="AU1521" i="7059"/>
  <c r="W323" i="7049" s="1"/>
  <c r="AB1518" i="7055"/>
  <c r="AC1519" i="7055" s="1"/>
  <c r="U323" i="7049"/>
  <c r="Y1547" i="7059"/>
  <c r="AT1547" i="7059" s="1"/>
  <c r="AQ1524" i="7059"/>
  <c r="AR1524" i="7059" s="1"/>
  <c r="AS1524" i="7059" s="1"/>
  <c r="U1557" i="7059"/>
  <c r="V1557" i="7059" s="1"/>
  <c r="AU1524" i="7059" l="1"/>
  <c r="W326" i="7049" s="1"/>
  <c r="AB1521" i="7055"/>
  <c r="U326" i="7049"/>
  <c r="AC1520" i="7055"/>
  <c r="Y1548" i="7059"/>
  <c r="AT1548" i="7059" s="1"/>
  <c r="AI1536" i="7059"/>
  <c r="AJ1536" i="7059" s="1"/>
  <c r="AN1528" i="7059"/>
  <c r="AO1528" i="7059" s="1"/>
  <c r="V349" i="7049"/>
  <c r="AA1547" i="7059"/>
  <c r="AR1523" i="7059"/>
  <c r="AS1523" i="7059" s="1"/>
  <c r="U1558" i="7059"/>
  <c r="AA1548" i="7059" l="1"/>
  <c r="AC1547" i="7059" s="1"/>
  <c r="AD1547" i="7059" s="1"/>
  <c r="AL1532" i="7059"/>
  <c r="AM1532" i="7059" s="1"/>
  <c r="V350" i="7049"/>
  <c r="AU1523" i="7059"/>
  <c r="W325" i="7049" s="1"/>
  <c r="AB1520" i="7055"/>
  <c r="AC1521" i="7055" s="1"/>
  <c r="AC1522" i="7055" s="1"/>
  <c r="U325" i="7049"/>
  <c r="AP1526" i="7059"/>
  <c r="AQ1526" i="7059" s="1"/>
  <c r="AC1546" i="7059"/>
  <c r="AD1546" i="7059" s="1"/>
  <c r="AE1544" i="7059" s="1"/>
  <c r="AF1544" i="7059" s="1"/>
  <c r="V1558" i="7059"/>
  <c r="U1559" i="7059" s="1"/>
  <c r="AG1541" i="7059" l="1"/>
  <c r="AH1541" i="7059" s="1"/>
  <c r="AN1529" i="7059"/>
  <c r="AO1529" i="7059" s="1"/>
  <c r="AR1525" i="7059"/>
  <c r="AS1525" i="7059" s="1"/>
  <c r="Y1549" i="7059"/>
  <c r="AT1549" i="7059" s="1"/>
  <c r="AE1545" i="7059"/>
  <c r="AF1545" i="7059" s="1"/>
  <c r="V1559" i="7059"/>
  <c r="Y1550" i="7059" s="1"/>
  <c r="AT1550" i="7059" s="1"/>
  <c r="AP1527" i="7059" l="1"/>
  <c r="AQ1527" i="7059" s="1"/>
  <c r="V352" i="7049"/>
  <c r="U327" i="7049"/>
  <c r="AB1522" i="7055"/>
  <c r="AC1523" i="7055" s="1"/>
  <c r="AU1525" i="7059"/>
  <c r="W327" i="7049" s="1"/>
  <c r="AG1542" i="7059"/>
  <c r="AH1542" i="7059" s="1"/>
  <c r="V351" i="7049"/>
  <c r="AA1549" i="7059"/>
  <c r="AI1537" i="7059"/>
  <c r="AJ1537" i="7059" s="1"/>
  <c r="U1560" i="7059"/>
  <c r="AI1538" i="7059" l="1"/>
  <c r="AJ1538" i="7059" s="1"/>
  <c r="AL1533" i="7059"/>
  <c r="AM1533" i="7059" s="1"/>
  <c r="AA1550" i="7059"/>
  <c r="AC1548" i="7059"/>
  <c r="AD1548" i="7059" s="1"/>
  <c r="AR1526" i="7059"/>
  <c r="AS1526" i="7059" s="1"/>
  <c r="V1560" i="7059"/>
  <c r="AN1530" i="7059" l="1"/>
  <c r="AO1530" i="7059" s="1"/>
  <c r="AB1523" i="7055"/>
  <c r="AC1524" i="7055" s="1"/>
  <c r="U328" i="7049"/>
  <c r="AU1526" i="7059"/>
  <c r="W328" i="7049" s="1"/>
  <c r="AE1546" i="7059"/>
  <c r="AF1546" i="7059" s="1"/>
  <c r="Y1551" i="7059"/>
  <c r="AT1551" i="7059" s="1"/>
  <c r="AL1534" i="7059"/>
  <c r="AM1534" i="7059" s="1"/>
  <c r="AC1549" i="7059"/>
  <c r="AD1549" i="7059" s="1"/>
  <c r="U1561" i="7059"/>
  <c r="V1561" i="7059" s="1"/>
  <c r="AE1547" i="7059" l="1"/>
  <c r="AF1547" i="7059" s="1"/>
  <c r="Y1552" i="7059"/>
  <c r="AT1552" i="7059" s="1"/>
  <c r="V353" i="7049"/>
  <c r="AA1551" i="7059"/>
  <c r="AC1550" i="7059" s="1"/>
  <c r="AD1550" i="7059" s="1"/>
  <c r="AG1543" i="7059"/>
  <c r="AH1543" i="7059" s="1"/>
  <c r="AN1531" i="7059"/>
  <c r="AO1531" i="7059" s="1"/>
  <c r="AP1528" i="7059"/>
  <c r="AQ1528" i="7059" s="1"/>
  <c r="AR1527" i="7059" s="1"/>
  <c r="AS1527" i="7059" s="1"/>
  <c r="U1562" i="7059"/>
  <c r="AE1548" i="7059" l="1"/>
  <c r="AF1548" i="7059" s="1"/>
  <c r="AU1527" i="7059"/>
  <c r="W329" i="7049" s="1"/>
  <c r="U329" i="7049"/>
  <c r="AB1524" i="7055"/>
  <c r="AC1525" i="7055" s="1"/>
  <c r="AP1529" i="7059"/>
  <c r="AQ1529" i="7059" s="1"/>
  <c r="AI1539" i="7059"/>
  <c r="AJ1539" i="7059" s="1"/>
  <c r="AG1544" i="7059"/>
  <c r="AH1544" i="7059" s="1"/>
  <c r="V354" i="7049"/>
  <c r="AA1552" i="7059"/>
  <c r="AC1551" i="7059" s="1"/>
  <c r="AD1551" i="7059" s="1"/>
  <c r="V1562" i="7059"/>
  <c r="AE1549" i="7059" l="1"/>
  <c r="AF1549" i="7059" s="1"/>
  <c r="AL1535" i="7059"/>
  <c r="AM1535" i="7059" s="1"/>
  <c r="AR1528" i="7059"/>
  <c r="AS1528" i="7059" s="1"/>
  <c r="Y1553" i="7059"/>
  <c r="AT1553" i="7059" s="1"/>
  <c r="AG1545" i="7059"/>
  <c r="AH1545" i="7059" s="1"/>
  <c r="AI1540" i="7059"/>
  <c r="AJ1540" i="7059" s="1"/>
  <c r="U1563" i="7059"/>
  <c r="AL1536" i="7059" l="1"/>
  <c r="AM1536" i="7059" s="1"/>
  <c r="AN1532" i="7059"/>
  <c r="AO1532" i="7059" s="1"/>
  <c r="AI1541" i="7059"/>
  <c r="AJ1541" i="7059" s="1"/>
  <c r="AA1553" i="7059"/>
  <c r="AC1552" i="7059" s="1"/>
  <c r="AD1552" i="7059" s="1"/>
  <c r="V355" i="7049"/>
  <c r="AB1525" i="7055"/>
  <c r="AC1526" i="7055" s="1"/>
  <c r="U330" i="7049"/>
  <c r="AU1528" i="7059"/>
  <c r="W330" i="7049" s="1"/>
  <c r="AG1546" i="7059"/>
  <c r="AH1546" i="7059" s="1"/>
  <c r="V1563" i="7059"/>
  <c r="AP1530" i="7059" l="1"/>
  <c r="AQ1530" i="7059" s="1"/>
  <c r="AE1550" i="7059"/>
  <c r="AF1550" i="7059" s="1"/>
  <c r="Y1554" i="7059"/>
  <c r="AT1554" i="7059" s="1"/>
  <c r="AL1537" i="7059"/>
  <c r="AM1537" i="7059" s="1"/>
  <c r="AN1533" i="7059"/>
  <c r="AO1533" i="7059" s="1"/>
  <c r="AI1542" i="7059"/>
  <c r="AJ1542" i="7059" s="1"/>
  <c r="U1564" i="7059"/>
  <c r="V1564" i="7059" s="1"/>
  <c r="AG1547" i="7059" l="1"/>
  <c r="AH1547" i="7059" s="1"/>
  <c r="AP1531" i="7059"/>
  <c r="AQ1531" i="7059" s="1"/>
  <c r="AR1530" i="7059" s="1"/>
  <c r="AS1530" i="7059" s="1"/>
  <c r="AA1554" i="7059"/>
  <c r="AC1553" i="7059" s="1"/>
  <c r="AD1553" i="7059" s="1"/>
  <c r="V356" i="7049"/>
  <c r="AR1529" i="7059"/>
  <c r="AS1529" i="7059" s="1"/>
  <c r="Y1555" i="7059"/>
  <c r="AT1555" i="7059" s="1"/>
  <c r="AL1538" i="7059"/>
  <c r="AM1538" i="7059" s="1"/>
  <c r="AN1534" i="7059"/>
  <c r="AO1534" i="7059" s="1"/>
  <c r="U1565" i="7059"/>
  <c r="AN1535" i="7059" l="1"/>
  <c r="AO1535" i="7059" s="1"/>
  <c r="AB1527" i="7055"/>
  <c r="AU1530" i="7059"/>
  <c r="W332" i="7049" s="1"/>
  <c r="U332" i="7049"/>
  <c r="AE1551" i="7059"/>
  <c r="AF1551" i="7059" s="1"/>
  <c r="AI1543" i="7059"/>
  <c r="AJ1543" i="7059" s="1"/>
  <c r="AA1555" i="7059"/>
  <c r="AC1554" i="7059" s="1"/>
  <c r="AD1554" i="7059" s="1"/>
  <c r="V357" i="7049"/>
  <c r="AP1532" i="7059"/>
  <c r="AQ1532" i="7059" s="1"/>
  <c r="AR1531" i="7059" s="1"/>
  <c r="AS1531" i="7059" s="1"/>
  <c r="AB1526" i="7055"/>
  <c r="AC1527" i="7055" s="1"/>
  <c r="U331" i="7049"/>
  <c r="AU1529" i="7059"/>
  <c r="W331" i="7049" s="1"/>
  <c r="V1565" i="7059"/>
  <c r="Y1556" i="7059" l="1"/>
  <c r="AT1556" i="7059" s="1"/>
  <c r="AC1528" i="7055"/>
  <c r="U333" i="7049"/>
  <c r="AU1531" i="7059"/>
  <c r="W333" i="7049" s="1"/>
  <c r="AB1528" i="7055"/>
  <c r="AE1552" i="7059"/>
  <c r="AF1552" i="7059" s="1"/>
  <c r="AG1548" i="7059"/>
  <c r="AH1548" i="7059" s="1"/>
  <c r="AL1539" i="7059"/>
  <c r="AM1539" i="7059" s="1"/>
  <c r="AP1533" i="7059"/>
  <c r="AQ1533" i="7059" s="1"/>
  <c r="AR1532" i="7059" s="1"/>
  <c r="AS1532" i="7059" s="1"/>
  <c r="U1566" i="7059"/>
  <c r="AC1529" i="7055" l="1"/>
  <c r="AB1529" i="7055"/>
  <c r="U334" i="7049"/>
  <c r="AU1532" i="7059"/>
  <c r="W334" i="7049" s="1"/>
  <c r="AG1549" i="7059"/>
  <c r="AH1549" i="7059" s="1"/>
  <c r="AI1545" i="7059" s="1"/>
  <c r="AI1544" i="7059"/>
  <c r="AJ1544" i="7059" s="1"/>
  <c r="AA1556" i="7059"/>
  <c r="AC1555" i="7059" s="1"/>
  <c r="AD1555" i="7059" s="1"/>
  <c r="V358" i="7049"/>
  <c r="AN1536" i="7059"/>
  <c r="AO1536" i="7059" s="1"/>
  <c r="V1566" i="7059"/>
  <c r="U1567" i="7059" s="1"/>
  <c r="AC1530" i="7055" l="1"/>
  <c r="AE1553" i="7059"/>
  <c r="AF1553" i="7059" s="1"/>
  <c r="AG1550" i="7059" s="1"/>
  <c r="AH1550" i="7059" s="1"/>
  <c r="AI1546" i="7059" s="1"/>
  <c r="AJ1546" i="7059" s="1"/>
  <c r="AL1540" i="7059"/>
  <c r="AM1540" i="7059" s="1"/>
  <c r="Y1557" i="7059"/>
  <c r="AT1557" i="7059" s="1"/>
  <c r="AP1534" i="7059"/>
  <c r="AQ1534" i="7059" s="1"/>
  <c r="AJ1545" i="7059"/>
  <c r="AL1541" i="7059" s="1"/>
  <c r="V1567" i="7059"/>
  <c r="Y1558" i="7059" s="1"/>
  <c r="AT1558" i="7059" s="1"/>
  <c r="AL1542" i="7059" l="1"/>
  <c r="AM1542" i="7059" s="1"/>
  <c r="AM1541" i="7059"/>
  <c r="AN1538" i="7059" s="1"/>
  <c r="V360" i="7049"/>
  <c r="V359" i="7049"/>
  <c r="AA1557" i="7059"/>
  <c r="AC1556" i="7059" s="1"/>
  <c r="AD1556" i="7059" s="1"/>
  <c r="AE1554" i="7059" s="1"/>
  <c r="AF1554" i="7059" s="1"/>
  <c r="AG1551" i="7059" s="1"/>
  <c r="AH1551" i="7059" s="1"/>
  <c r="AI1547" i="7059" s="1"/>
  <c r="AJ1547" i="7059" s="1"/>
  <c r="AL1543" i="7059" s="1"/>
  <c r="AM1543" i="7059" s="1"/>
  <c r="AR1533" i="7059"/>
  <c r="AS1533" i="7059" s="1"/>
  <c r="AN1537" i="7059"/>
  <c r="AO1537" i="7059" s="1"/>
  <c r="U1568" i="7059"/>
  <c r="V1568" i="7059" s="1"/>
  <c r="AN1539" i="7059" l="1"/>
  <c r="AN1540" i="7059"/>
  <c r="AO1538" i="7059"/>
  <c r="AP1536" i="7059" s="1"/>
  <c r="AA1558" i="7059"/>
  <c r="AC1557" i="7059" s="1"/>
  <c r="AD1557" i="7059" s="1"/>
  <c r="AE1555" i="7059" s="1"/>
  <c r="AF1555" i="7059" s="1"/>
  <c r="AG1552" i="7059" s="1"/>
  <c r="AH1552" i="7059" s="1"/>
  <c r="AI1548" i="7059" s="1"/>
  <c r="AJ1548" i="7059" s="1"/>
  <c r="AL1544" i="7059" s="1"/>
  <c r="AM1544" i="7059" s="1"/>
  <c r="AN1541" i="7059" s="1"/>
  <c r="AO1541" i="7059" s="1"/>
  <c r="U335" i="7049"/>
  <c r="AB1530" i="7055"/>
  <c r="AC1531" i="7055" s="1"/>
  <c r="AU1533" i="7059"/>
  <c r="W335" i="7049" s="1"/>
  <c r="AP1535" i="7059"/>
  <c r="AQ1535" i="7059" s="1"/>
  <c r="AO1539" i="7059"/>
  <c r="Y1559" i="7059"/>
  <c r="AT1559" i="7059" s="1"/>
  <c r="U1569" i="7059"/>
  <c r="V1569" i="7059" s="1"/>
  <c r="Y1560" i="7059" s="1"/>
  <c r="AT1560" i="7059" s="1"/>
  <c r="AO1540" i="7059" l="1"/>
  <c r="AP1539" i="7059" s="1"/>
  <c r="AR1534" i="7059"/>
  <c r="AS1534" i="7059" s="1"/>
  <c r="AP1537" i="7059"/>
  <c r="AQ1537" i="7059" s="1"/>
  <c r="AQ1536" i="7059"/>
  <c r="AR1535" i="7059" s="1"/>
  <c r="AS1535" i="7059" s="1"/>
  <c r="V362" i="7049"/>
  <c r="AA1559" i="7059"/>
  <c r="AC1558" i="7059" s="1"/>
  <c r="AD1558" i="7059" s="1"/>
  <c r="V361" i="7049"/>
  <c r="U1570" i="7059"/>
  <c r="V1570" i="7059" s="1"/>
  <c r="AP1538" i="7059" l="1"/>
  <c r="AQ1539" i="7059" s="1"/>
  <c r="U337" i="7049"/>
  <c r="AU1535" i="7059"/>
  <c r="W337" i="7049" s="1"/>
  <c r="AB1532" i="7055"/>
  <c r="U336" i="7049"/>
  <c r="AU1534" i="7059"/>
  <c r="W336" i="7049" s="1"/>
  <c r="AB1531" i="7055"/>
  <c r="AC1532" i="7055" s="1"/>
  <c r="AR1536" i="7059"/>
  <c r="AS1536" i="7059" s="1"/>
  <c r="AQ1538" i="7059"/>
  <c r="Y1561" i="7059"/>
  <c r="AT1561" i="7059" s="1"/>
  <c r="AE1556" i="7059"/>
  <c r="AF1556" i="7059" s="1"/>
  <c r="AA1560" i="7059"/>
  <c r="AC1559" i="7059" s="1"/>
  <c r="AD1559" i="7059" s="1"/>
  <c r="U1571" i="7059"/>
  <c r="V1571" i="7059" s="1"/>
  <c r="U338" i="7049" l="1"/>
  <c r="AB1533" i="7055"/>
  <c r="AU1536" i="7059"/>
  <c r="W338" i="7049" s="1"/>
  <c r="AC1533" i="7055"/>
  <c r="AR1537" i="7059"/>
  <c r="AS1537" i="7059" s="1"/>
  <c r="AR1538" i="7059"/>
  <c r="AS1538" i="7059" s="1"/>
  <c r="AG1553" i="7059"/>
  <c r="AH1553" i="7059" s="1"/>
  <c r="Y1562" i="7059"/>
  <c r="AT1562" i="7059" s="1"/>
  <c r="AA1561" i="7059"/>
  <c r="AC1560" i="7059" s="1"/>
  <c r="AD1560" i="7059" s="1"/>
  <c r="V363" i="7049"/>
  <c r="AE1557" i="7059"/>
  <c r="AF1557" i="7059" s="1"/>
  <c r="U1572" i="7059"/>
  <c r="V1572" i="7059" s="1"/>
  <c r="Y1563" i="7059" s="1"/>
  <c r="AT1563" i="7059" s="1"/>
  <c r="AB1535" i="7055" l="1"/>
  <c r="AU1538" i="7059"/>
  <c r="W340" i="7049" s="1"/>
  <c r="U340" i="7049"/>
  <c r="AC1534" i="7055"/>
  <c r="U339" i="7049"/>
  <c r="AB1534" i="7055"/>
  <c r="AU1537" i="7059"/>
  <c r="W339" i="7049" s="1"/>
  <c r="V365" i="7049"/>
  <c r="AA1562" i="7059"/>
  <c r="AA1563" i="7059" s="1"/>
  <c r="V364" i="7049"/>
  <c r="AG1554" i="7059"/>
  <c r="AH1554" i="7059" s="1"/>
  <c r="AE1558" i="7059"/>
  <c r="AF1558" i="7059" s="1"/>
  <c r="AI1549" i="7059"/>
  <c r="AJ1549" i="7059" s="1"/>
  <c r="U1573" i="7059"/>
  <c r="V1573" i="7059" s="1"/>
  <c r="Y1564" i="7059" s="1"/>
  <c r="AT1564" i="7059" s="1"/>
  <c r="V366" i="7049" s="1"/>
  <c r="AC1535" i="7055" l="1"/>
  <c r="AC1536" i="7055" s="1"/>
  <c r="AA1564" i="7059"/>
  <c r="AC1563" i="7059" s="1"/>
  <c r="AD1563" i="7059" s="1"/>
  <c r="AI1550" i="7059"/>
  <c r="AJ1550" i="7059" s="1"/>
  <c r="AL1545" i="7059"/>
  <c r="AM1545" i="7059" s="1"/>
  <c r="AG1555" i="7059"/>
  <c r="AH1555" i="7059" s="1"/>
  <c r="AC1562" i="7059"/>
  <c r="AD1562" i="7059" s="1"/>
  <c r="AC1561" i="7059"/>
  <c r="AD1561" i="7059" s="1"/>
  <c r="U1574" i="7059"/>
  <c r="V1574" i="7059" s="1"/>
  <c r="Y1565" i="7059" s="1"/>
  <c r="AT1565" i="7059" s="1"/>
  <c r="V367" i="7049" l="1"/>
  <c r="AA1565" i="7059"/>
  <c r="AC1564" i="7059" s="1"/>
  <c r="AD1564" i="7059" s="1"/>
  <c r="AE1562" i="7059" s="1"/>
  <c r="AE1560" i="7059"/>
  <c r="AN1542" i="7059"/>
  <c r="AO1542" i="7059" s="1"/>
  <c r="AI1551" i="7059"/>
  <c r="AJ1551" i="7059" s="1"/>
  <c r="AL1546" i="7059"/>
  <c r="AM1546" i="7059" s="1"/>
  <c r="AE1559" i="7059"/>
  <c r="AF1559" i="7059" s="1"/>
  <c r="AE1561" i="7059"/>
  <c r="U1575" i="7059"/>
  <c r="V1575" i="7059" s="1"/>
  <c r="AF1562" i="7059" l="1"/>
  <c r="AF1561" i="7059"/>
  <c r="AL1547" i="7059"/>
  <c r="AM1547" i="7059" s="1"/>
  <c r="AN1543" i="7059"/>
  <c r="AO1543" i="7059" s="1"/>
  <c r="AF1560" i="7059"/>
  <c r="AG1557" i="7059" s="1"/>
  <c r="AG1556" i="7059"/>
  <c r="AH1556" i="7059" s="1"/>
  <c r="AI1552" i="7059" s="1"/>
  <c r="AJ1552" i="7059" s="1"/>
  <c r="AL1548" i="7059" s="1"/>
  <c r="AP1540" i="7059"/>
  <c r="AQ1540" i="7059" s="1"/>
  <c r="Y1566" i="7059"/>
  <c r="AT1566" i="7059" s="1"/>
  <c r="U1576" i="7059"/>
  <c r="V1576" i="7059" s="1"/>
  <c r="Y1567" i="7059" s="1"/>
  <c r="AT1567" i="7059" s="1"/>
  <c r="AM1548" i="7059" l="1"/>
  <c r="AN1545" i="7059" s="1"/>
  <c r="AR1539" i="7059"/>
  <c r="AS1539" i="7059" s="1"/>
  <c r="AG1559" i="7059"/>
  <c r="AH1557" i="7059"/>
  <c r="AI1553" i="7059" s="1"/>
  <c r="AJ1553" i="7059" s="1"/>
  <c r="AL1549" i="7059" s="1"/>
  <c r="AM1549" i="7059" s="1"/>
  <c r="AN1546" i="7059" s="1"/>
  <c r="AN1544" i="7059"/>
  <c r="AO1544" i="7059" s="1"/>
  <c r="AP1541" i="7059"/>
  <c r="AQ1541" i="7059" s="1"/>
  <c r="AR1540" i="7059" s="1"/>
  <c r="AS1540" i="7059" s="1"/>
  <c r="AG1558" i="7059"/>
  <c r="AH1558" i="7059" s="1"/>
  <c r="V369" i="7049"/>
  <c r="V368" i="7049"/>
  <c r="AA1566" i="7059"/>
  <c r="AC1565" i="7059" s="1"/>
  <c r="AD1565" i="7059" s="1"/>
  <c r="U1577" i="7059"/>
  <c r="V1577" i="7059" s="1"/>
  <c r="AO1546" i="7059" l="1"/>
  <c r="AI1554" i="7059"/>
  <c r="AJ1554" i="7059" s="1"/>
  <c r="AL1550" i="7059" s="1"/>
  <c r="AM1550" i="7059" s="1"/>
  <c r="AN1547" i="7059" s="1"/>
  <c r="AO1547" i="7059" s="1"/>
  <c r="AU1540" i="7059"/>
  <c r="W342" i="7049" s="1"/>
  <c r="U342" i="7049"/>
  <c r="AB1537" i="7055"/>
  <c r="AH1559" i="7059"/>
  <c r="AI1555" i="7059" s="1"/>
  <c r="AP1542" i="7059"/>
  <c r="AQ1542" i="7059" s="1"/>
  <c r="AU1539" i="7059"/>
  <c r="W341" i="7049" s="1"/>
  <c r="AB1536" i="7055"/>
  <c r="AC1537" i="7055" s="1"/>
  <c r="U341" i="7049"/>
  <c r="AO1545" i="7059"/>
  <c r="AP1544" i="7059" s="1"/>
  <c r="Y1568" i="7059"/>
  <c r="AT1568" i="7059" s="1"/>
  <c r="AE1563" i="7059"/>
  <c r="AF1563" i="7059" s="1"/>
  <c r="AA1567" i="7059"/>
  <c r="U1578" i="7059"/>
  <c r="V1578" i="7059" s="1"/>
  <c r="AJ1555" i="7059" l="1"/>
  <c r="AL1551" i="7059" s="1"/>
  <c r="AM1551" i="7059" s="1"/>
  <c r="AN1548" i="7059" s="1"/>
  <c r="AO1548" i="7059" s="1"/>
  <c r="AP1546" i="7059" s="1"/>
  <c r="AP1545" i="7059"/>
  <c r="AQ1545" i="7059" s="1"/>
  <c r="AP1543" i="7059"/>
  <c r="AQ1543" i="7059" s="1"/>
  <c r="AR1541" i="7059"/>
  <c r="AS1541" i="7059" s="1"/>
  <c r="AC1538" i="7055"/>
  <c r="AG1560" i="7059"/>
  <c r="AH1560" i="7059" s="1"/>
  <c r="AA1568" i="7059"/>
  <c r="AC1567" i="7059" s="1"/>
  <c r="AD1567" i="7059" s="1"/>
  <c r="V370" i="7049"/>
  <c r="AC1566" i="7059"/>
  <c r="AD1566" i="7059" s="1"/>
  <c r="Y1569" i="7059"/>
  <c r="AT1569" i="7059" s="1"/>
  <c r="U1579" i="7059"/>
  <c r="AQ1546" i="7059" l="1"/>
  <c r="AQ1544" i="7059"/>
  <c r="AR1544" i="7059" s="1"/>
  <c r="AS1544" i="7059" s="1"/>
  <c r="AU1541" i="7059"/>
  <c r="W343" i="7049" s="1"/>
  <c r="U343" i="7049"/>
  <c r="AB1538" i="7055"/>
  <c r="AC1539" i="7055" s="1"/>
  <c r="AR1542" i="7059"/>
  <c r="AS1542" i="7059" s="1"/>
  <c r="V371" i="7049"/>
  <c r="AA1569" i="7059"/>
  <c r="AC1568" i="7059" s="1"/>
  <c r="AD1568" i="7059" s="1"/>
  <c r="AE1565" i="7059"/>
  <c r="AE1564" i="7059"/>
  <c r="AF1564" i="7059" s="1"/>
  <c r="AI1556" i="7059"/>
  <c r="AJ1556" i="7059" s="1"/>
  <c r="V1579" i="7059"/>
  <c r="AB1539" i="7055" l="1"/>
  <c r="AC1540" i="7055" s="1"/>
  <c r="U344" i="7049"/>
  <c r="AU1542" i="7059"/>
  <c r="W344" i="7049" s="1"/>
  <c r="U346" i="7049"/>
  <c r="AB1541" i="7055"/>
  <c r="AU1544" i="7059"/>
  <c r="W346" i="7049" s="1"/>
  <c r="AR1545" i="7059"/>
  <c r="AS1545" i="7059" s="1"/>
  <c r="AR1543" i="7059"/>
  <c r="AS1543" i="7059" s="1"/>
  <c r="AE1566" i="7059"/>
  <c r="AF1566" i="7059" s="1"/>
  <c r="AF1565" i="7059"/>
  <c r="AG1561" i="7059"/>
  <c r="AH1561" i="7059" s="1"/>
  <c r="Y1570" i="7059"/>
  <c r="AT1570" i="7059" s="1"/>
  <c r="AL1552" i="7059"/>
  <c r="AM1552" i="7059" s="1"/>
  <c r="U1580" i="7059"/>
  <c r="V1580" i="7059" s="1"/>
  <c r="AU1543" i="7059" l="1"/>
  <c r="W345" i="7049" s="1"/>
  <c r="AB1540" i="7055"/>
  <c r="AC1541" i="7055" s="1"/>
  <c r="AC1542" i="7055" s="1"/>
  <c r="U345" i="7049"/>
  <c r="U347" i="7049"/>
  <c r="AB1542" i="7055"/>
  <c r="AU1545" i="7059"/>
  <c r="W347" i="7049" s="1"/>
  <c r="AI1557" i="7059"/>
  <c r="AJ1557" i="7059" s="1"/>
  <c r="AA1570" i="7059"/>
  <c r="AC1569" i="7059" s="1"/>
  <c r="AD1569" i="7059" s="1"/>
  <c r="V372" i="7049"/>
  <c r="AG1562" i="7059"/>
  <c r="AH1562" i="7059" s="1"/>
  <c r="AG1563" i="7059"/>
  <c r="AN1549" i="7059"/>
  <c r="AO1549" i="7059" s="1"/>
  <c r="Y1571" i="7059"/>
  <c r="AT1571" i="7059" s="1"/>
  <c r="U1581" i="7059"/>
  <c r="V1581" i="7059" s="1"/>
  <c r="AC1543" i="7055" l="1"/>
  <c r="Y1572" i="7059"/>
  <c r="AT1572" i="7059" s="1"/>
  <c r="AA1571" i="7059"/>
  <c r="AC1570" i="7059" s="1"/>
  <c r="AD1570" i="7059" s="1"/>
  <c r="V373" i="7049"/>
  <c r="AP1547" i="7059"/>
  <c r="AQ1547" i="7059" s="1"/>
  <c r="AL1553" i="7059"/>
  <c r="AM1553" i="7059" s="1"/>
  <c r="AH1563" i="7059"/>
  <c r="AE1567" i="7059"/>
  <c r="AF1567" i="7059" s="1"/>
  <c r="AI1558" i="7059"/>
  <c r="AJ1558" i="7059" s="1"/>
  <c r="U1582" i="7059"/>
  <c r="V1582" i="7059" s="1"/>
  <c r="AG1564" i="7059" l="1"/>
  <c r="AH1564" i="7059" s="1"/>
  <c r="AN1550" i="7059"/>
  <c r="AO1550" i="7059" s="1"/>
  <c r="V374" i="7049"/>
  <c r="AA1572" i="7059"/>
  <c r="AC1571" i="7059" s="1"/>
  <c r="AD1571" i="7059" s="1"/>
  <c r="AE1568" i="7059"/>
  <c r="AF1568" i="7059" s="1"/>
  <c r="AL1554" i="7059"/>
  <c r="AM1554" i="7059" s="1"/>
  <c r="AI1559" i="7059"/>
  <c r="AJ1559" i="7059" s="1"/>
  <c r="Y1573" i="7059"/>
  <c r="AT1573" i="7059" s="1"/>
  <c r="AR1546" i="7059"/>
  <c r="AS1546" i="7059" s="1"/>
  <c r="U1583" i="7059"/>
  <c r="AA1573" i="7059" l="1"/>
  <c r="AC1572" i="7059" s="1"/>
  <c r="AD1572" i="7059" s="1"/>
  <c r="V375" i="7049"/>
  <c r="AN1551" i="7059"/>
  <c r="AO1551" i="7059" s="1"/>
  <c r="AP1548" i="7059"/>
  <c r="AQ1548" i="7059" s="1"/>
  <c r="AR1547" i="7059" s="1"/>
  <c r="AS1547" i="7059" s="1"/>
  <c r="AG1565" i="7059"/>
  <c r="AH1565" i="7059" s="1"/>
  <c r="AE1569" i="7059"/>
  <c r="AF1569" i="7059" s="1"/>
  <c r="AI1560" i="7059"/>
  <c r="AJ1560" i="7059" s="1"/>
  <c r="AU1546" i="7059"/>
  <c r="W348" i="7049" s="1"/>
  <c r="AB1543" i="7055"/>
  <c r="AC1544" i="7055" s="1"/>
  <c r="U348" i="7049"/>
  <c r="AL1555" i="7059"/>
  <c r="AM1555" i="7059" s="1"/>
  <c r="V1583" i="7059"/>
  <c r="AG1566" i="7059" l="1"/>
  <c r="AH1566" i="7059" s="1"/>
  <c r="U349" i="7049"/>
  <c r="AU1547" i="7059"/>
  <c r="W349" i="7049" s="1"/>
  <c r="AB1544" i="7055"/>
  <c r="AC1545" i="7055" s="1"/>
  <c r="AN1552" i="7059"/>
  <c r="AO1552" i="7059" s="1"/>
  <c r="AI1561" i="7059"/>
  <c r="AJ1561" i="7059" s="1"/>
  <c r="AE1570" i="7059"/>
  <c r="AF1570" i="7059" s="1"/>
  <c r="AL1556" i="7059"/>
  <c r="AM1556" i="7059" s="1"/>
  <c r="Y1574" i="7059"/>
  <c r="AT1574" i="7059" s="1"/>
  <c r="AP1549" i="7059"/>
  <c r="AQ1549" i="7059" s="1"/>
  <c r="AR1548" i="7059" s="1"/>
  <c r="AS1548" i="7059" s="1"/>
  <c r="U1584" i="7059"/>
  <c r="V1584" i="7059" s="1"/>
  <c r="AB1545" i="7055" l="1"/>
  <c r="AC1546" i="7055" s="1"/>
  <c r="U350" i="7049"/>
  <c r="AU1548" i="7059"/>
  <c r="W350" i="7049" s="1"/>
  <c r="AA1574" i="7059"/>
  <c r="AC1573" i="7059" s="1"/>
  <c r="AD1573" i="7059" s="1"/>
  <c r="V376" i="7049"/>
  <c r="AG1567" i="7059"/>
  <c r="AH1567" i="7059" s="1"/>
  <c r="AP1550" i="7059"/>
  <c r="AQ1550" i="7059" s="1"/>
  <c r="AR1549" i="7059" s="1"/>
  <c r="AS1549" i="7059" s="1"/>
  <c r="Y1575" i="7059"/>
  <c r="AT1575" i="7059" s="1"/>
  <c r="AI1562" i="7059"/>
  <c r="AJ1562" i="7059" s="1"/>
  <c r="AN1553" i="7059"/>
  <c r="AO1553" i="7059" s="1"/>
  <c r="AL1557" i="7059"/>
  <c r="AM1557" i="7059" s="1"/>
  <c r="U1585" i="7059"/>
  <c r="V1585" i="7059" s="1"/>
  <c r="AN1554" i="7059" l="1"/>
  <c r="AO1554" i="7059" s="1"/>
  <c r="AA1575" i="7059"/>
  <c r="AC1574" i="7059" s="1"/>
  <c r="AD1574" i="7059" s="1"/>
  <c r="V377" i="7049"/>
  <c r="AL1558" i="7059"/>
  <c r="AM1558" i="7059" s="1"/>
  <c r="AI1563" i="7059"/>
  <c r="AJ1563" i="7059" s="1"/>
  <c r="AP1551" i="7059"/>
  <c r="AQ1551" i="7059" s="1"/>
  <c r="AU1549" i="7059"/>
  <c r="W351" i="7049" s="1"/>
  <c r="AB1546" i="7055"/>
  <c r="AC1547" i="7055" s="1"/>
  <c r="U351" i="7049"/>
  <c r="AE1571" i="7059"/>
  <c r="AF1571" i="7059" s="1"/>
  <c r="Y1576" i="7059"/>
  <c r="AT1576" i="7059" s="1"/>
  <c r="U1586" i="7059"/>
  <c r="V1586" i="7059" s="1"/>
  <c r="AL1559" i="7059" l="1"/>
  <c r="AM1559" i="7059" s="1"/>
  <c r="AE1572" i="7059"/>
  <c r="AF1572" i="7059" s="1"/>
  <c r="AG1568" i="7059"/>
  <c r="AH1568" i="7059" s="1"/>
  <c r="Y1577" i="7059"/>
  <c r="AT1577" i="7059" s="1"/>
  <c r="AR1550" i="7059"/>
  <c r="AS1550" i="7059" s="1"/>
  <c r="AP1552" i="7059"/>
  <c r="AQ1552" i="7059" s="1"/>
  <c r="AR1551" i="7059" s="1"/>
  <c r="AS1551" i="7059" s="1"/>
  <c r="V378" i="7049"/>
  <c r="AA1576" i="7059"/>
  <c r="AC1575" i="7059" s="1"/>
  <c r="AD1575" i="7059" s="1"/>
  <c r="AN1555" i="7059"/>
  <c r="AO1555" i="7059" s="1"/>
  <c r="U1587" i="7059"/>
  <c r="V1587" i="7059" s="1"/>
  <c r="Y1578" i="7059" l="1"/>
  <c r="AT1578" i="7059" s="1"/>
  <c r="V380" i="7049" s="1"/>
  <c r="AB1548" i="7055"/>
  <c r="U353" i="7049"/>
  <c r="AU1551" i="7059"/>
  <c r="W353" i="7049" s="1"/>
  <c r="AG1569" i="7059"/>
  <c r="AH1569" i="7059" s="1"/>
  <c r="AU1550" i="7059"/>
  <c r="W352" i="7049" s="1"/>
  <c r="U352" i="7049"/>
  <c r="AB1547" i="7055"/>
  <c r="AC1548" i="7055" s="1"/>
  <c r="AI1564" i="7059"/>
  <c r="AJ1564" i="7059" s="1"/>
  <c r="AN1556" i="7059"/>
  <c r="AO1556" i="7059" s="1"/>
  <c r="AP1553" i="7059"/>
  <c r="AQ1553" i="7059" s="1"/>
  <c r="AR1552" i="7059" s="1"/>
  <c r="AS1552" i="7059" s="1"/>
  <c r="AE1573" i="7059"/>
  <c r="AF1573" i="7059" s="1"/>
  <c r="V379" i="7049"/>
  <c r="AA1577" i="7059"/>
  <c r="AA1578" i="7059" s="1"/>
  <c r="U1588" i="7059"/>
  <c r="V1588" i="7059" s="1"/>
  <c r="Y1579" i="7059" l="1"/>
  <c r="AT1579" i="7059" s="1"/>
  <c r="V381" i="7049" s="1"/>
  <c r="AC1576" i="7059"/>
  <c r="AD1576" i="7059" s="1"/>
  <c r="AE1574" i="7059" s="1"/>
  <c r="AF1574" i="7059" s="1"/>
  <c r="AC1577" i="7059"/>
  <c r="AD1577" i="7059" s="1"/>
  <c r="AL1560" i="7059"/>
  <c r="AM1560" i="7059" s="1"/>
  <c r="AG1570" i="7059"/>
  <c r="AH1570" i="7059" s="1"/>
  <c r="U354" i="7049"/>
  <c r="AB1549" i="7055"/>
  <c r="AU1552" i="7059"/>
  <c r="W354" i="7049" s="1"/>
  <c r="AI1565" i="7059"/>
  <c r="AJ1565" i="7059" s="1"/>
  <c r="AP1554" i="7059"/>
  <c r="AQ1554" i="7059" s="1"/>
  <c r="AR1553" i="7059" s="1"/>
  <c r="AS1553" i="7059" s="1"/>
  <c r="AC1549" i="7055"/>
  <c r="U1589" i="7059"/>
  <c r="V1589" i="7059" s="1"/>
  <c r="AA1579" i="7059" l="1"/>
  <c r="AC1578" i="7059" s="1"/>
  <c r="AD1578" i="7059" s="1"/>
  <c r="AE1576" i="7059" s="1"/>
  <c r="U355" i="7049"/>
  <c r="AU1553" i="7059"/>
  <c r="W355" i="7049" s="1"/>
  <c r="AB1550" i="7055"/>
  <c r="AL1561" i="7059"/>
  <c r="AM1561" i="7059" s="1"/>
  <c r="Y1580" i="7059"/>
  <c r="AT1580" i="7059" s="1"/>
  <c r="AI1566" i="7059"/>
  <c r="AJ1566" i="7059" s="1"/>
  <c r="AG1571" i="7059"/>
  <c r="AH1571" i="7059" s="1"/>
  <c r="AC1550" i="7055"/>
  <c r="AN1557" i="7059"/>
  <c r="AO1557" i="7059" s="1"/>
  <c r="AE1575" i="7059"/>
  <c r="AF1575" i="7059" s="1"/>
  <c r="U1590" i="7059"/>
  <c r="AL1562" i="7059" l="1"/>
  <c r="AM1562" i="7059" s="1"/>
  <c r="AG1572" i="7059"/>
  <c r="AH1572" i="7059" s="1"/>
  <c r="AI1567" i="7059"/>
  <c r="AJ1567" i="7059" s="1"/>
  <c r="AN1558" i="7059"/>
  <c r="AO1558" i="7059" s="1"/>
  <c r="AC1551" i="7055"/>
  <c r="AP1555" i="7059"/>
  <c r="AQ1555" i="7059" s="1"/>
  <c r="AA1580" i="7059"/>
  <c r="V382" i="7049"/>
  <c r="AF1576" i="7059"/>
  <c r="V1590" i="7059"/>
  <c r="Y1581" i="7059" l="1"/>
  <c r="AT1581" i="7059" s="1"/>
  <c r="V383" i="7049" s="1"/>
  <c r="AG1573" i="7059"/>
  <c r="AH1573" i="7059" s="1"/>
  <c r="AC1579" i="7059"/>
  <c r="AD1579" i="7059" s="1"/>
  <c r="AR1554" i="7059"/>
  <c r="AS1554" i="7059" s="1"/>
  <c r="AI1568" i="7059"/>
  <c r="AJ1568" i="7059" s="1"/>
  <c r="AL1563" i="7059"/>
  <c r="AM1563" i="7059" s="1"/>
  <c r="AN1559" i="7059"/>
  <c r="AO1559" i="7059" s="1"/>
  <c r="AP1556" i="7059"/>
  <c r="AQ1556" i="7059" s="1"/>
  <c r="U1591" i="7059"/>
  <c r="AA1581" i="7059" l="1"/>
  <c r="AC1580" i="7059" s="1"/>
  <c r="AD1580" i="7059" s="1"/>
  <c r="AN1560" i="7059"/>
  <c r="AO1560" i="7059" s="1"/>
  <c r="AL1564" i="7059"/>
  <c r="AM1564" i="7059" s="1"/>
  <c r="AE1577" i="7059"/>
  <c r="AF1577" i="7059" s="1"/>
  <c r="AP1557" i="7059"/>
  <c r="AQ1557" i="7059" s="1"/>
  <c r="AR1556" i="7059" s="1"/>
  <c r="AS1556" i="7059" s="1"/>
  <c r="AI1569" i="7059"/>
  <c r="AJ1569" i="7059" s="1"/>
  <c r="U356" i="7049"/>
  <c r="AB1551" i="7055"/>
  <c r="AC1552" i="7055" s="1"/>
  <c r="AU1554" i="7059"/>
  <c r="W356" i="7049" s="1"/>
  <c r="AR1555" i="7059"/>
  <c r="AS1555" i="7059" s="1"/>
  <c r="V1591" i="7059"/>
  <c r="Y1582" i="7059" l="1"/>
  <c r="AT1582" i="7059" s="1"/>
  <c r="AN1561" i="7059"/>
  <c r="AO1561" i="7059" s="1"/>
  <c r="AB1552" i="7055"/>
  <c r="AC1553" i="7055" s="1"/>
  <c r="AU1555" i="7059"/>
  <c r="W357" i="7049" s="1"/>
  <c r="U357" i="7049"/>
  <c r="AE1578" i="7059"/>
  <c r="AF1578" i="7059" s="1"/>
  <c r="AB1553" i="7055"/>
  <c r="U358" i="7049"/>
  <c r="AU1556" i="7059"/>
  <c r="W358" i="7049" s="1"/>
  <c r="AG1574" i="7059"/>
  <c r="AH1574" i="7059" s="1"/>
  <c r="AP1558" i="7059"/>
  <c r="AQ1558" i="7059" s="1"/>
  <c r="AR1557" i="7059" s="1"/>
  <c r="AS1557" i="7059" s="1"/>
  <c r="AL1565" i="7059"/>
  <c r="AM1565" i="7059" s="1"/>
  <c r="U1592" i="7059"/>
  <c r="AC1554" i="7055" l="1"/>
  <c r="V384" i="7049"/>
  <c r="AA1582" i="7059"/>
  <c r="AN1562" i="7059"/>
  <c r="AO1562" i="7059" s="1"/>
  <c r="AI1570" i="7059"/>
  <c r="AJ1570" i="7059" s="1"/>
  <c r="AG1575" i="7059"/>
  <c r="AH1575" i="7059" s="1"/>
  <c r="AP1559" i="7059"/>
  <c r="AQ1559" i="7059" s="1"/>
  <c r="AB1554" i="7055"/>
  <c r="AU1557" i="7059"/>
  <c r="W359" i="7049" s="1"/>
  <c r="U359" i="7049"/>
  <c r="V1592" i="7059"/>
  <c r="AC1555" i="7055" l="1"/>
  <c r="AC1581" i="7059"/>
  <c r="AD1581" i="7059" s="1"/>
  <c r="AE1579" i="7059" s="1"/>
  <c r="AF1579" i="7059" s="1"/>
  <c r="AG1576" i="7059" s="1"/>
  <c r="AH1576" i="7059" s="1"/>
  <c r="AI1572" i="7059" s="1"/>
  <c r="Y1583" i="7059"/>
  <c r="AT1583" i="7059" s="1"/>
  <c r="AR1558" i="7059"/>
  <c r="AS1558" i="7059" s="1"/>
  <c r="AP1560" i="7059"/>
  <c r="AQ1560" i="7059" s="1"/>
  <c r="AR1559" i="7059" s="1"/>
  <c r="AS1559" i="7059" s="1"/>
  <c r="AI1571" i="7059"/>
  <c r="AJ1571" i="7059" s="1"/>
  <c r="AL1566" i="7059"/>
  <c r="AM1566" i="7059" s="1"/>
  <c r="U1593" i="7059"/>
  <c r="AJ1572" i="7059" l="1"/>
  <c r="V385" i="7049"/>
  <c r="AA1583" i="7059"/>
  <c r="AC1582" i="7059" s="1"/>
  <c r="AD1582" i="7059" s="1"/>
  <c r="AE1580" i="7059" s="1"/>
  <c r="AF1580" i="7059" s="1"/>
  <c r="AG1577" i="7059" s="1"/>
  <c r="AH1577" i="7059" s="1"/>
  <c r="AI1573" i="7059" s="1"/>
  <c r="AJ1573" i="7059" s="1"/>
  <c r="AN1563" i="7059"/>
  <c r="AO1563" i="7059" s="1"/>
  <c r="AL1568" i="7059"/>
  <c r="AL1567" i="7059"/>
  <c r="AM1567" i="7059" s="1"/>
  <c r="AB1556" i="7055"/>
  <c r="AU1559" i="7059"/>
  <c r="W361" i="7049" s="1"/>
  <c r="U361" i="7049"/>
  <c r="AU1558" i="7059"/>
  <c r="W360" i="7049" s="1"/>
  <c r="AB1555" i="7055"/>
  <c r="AC1556" i="7055" s="1"/>
  <c r="U360" i="7049"/>
  <c r="V1593" i="7059"/>
  <c r="AC1557" i="7055" l="1"/>
  <c r="Y1584" i="7059"/>
  <c r="AT1584" i="7059" s="1"/>
  <c r="AN1564" i="7059"/>
  <c r="AO1564" i="7059" s="1"/>
  <c r="AL1569" i="7059"/>
  <c r="AM1569" i="7059" s="1"/>
  <c r="AP1561" i="7059"/>
  <c r="AQ1561" i="7059" s="1"/>
  <c r="AM1568" i="7059"/>
  <c r="U1594" i="7059"/>
  <c r="V1594" i="7059" s="1"/>
  <c r="Y1585" i="7059" l="1"/>
  <c r="AT1585" i="7059" s="1"/>
  <c r="V386" i="7049"/>
  <c r="AA1584" i="7059"/>
  <c r="AC1583" i="7059" s="1"/>
  <c r="AD1583" i="7059" s="1"/>
  <c r="AN1565" i="7059"/>
  <c r="AO1565" i="7059" s="1"/>
  <c r="AR1560" i="7059"/>
  <c r="AS1560" i="7059" s="1"/>
  <c r="AP1562" i="7059"/>
  <c r="AQ1562" i="7059" s="1"/>
  <c r="AR1561" i="7059" s="1"/>
  <c r="AS1561" i="7059" s="1"/>
  <c r="AN1566" i="7059"/>
  <c r="U1595" i="7059"/>
  <c r="V1595" i="7059" s="1"/>
  <c r="AO1566" i="7059" l="1"/>
  <c r="AP1564" i="7059" s="1"/>
  <c r="Y1586" i="7059"/>
  <c r="AT1586" i="7059" s="1"/>
  <c r="V388" i="7049" s="1"/>
  <c r="V387" i="7049"/>
  <c r="AA1585" i="7059"/>
  <c r="AC1584" i="7059" s="1"/>
  <c r="AD1584" i="7059" s="1"/>
  <c r="AE1581" i="7059"/>
  <c r="AF1581" i="7059" s="1"/>
  <c r="AG1578" i="7059" s="1"/>
  <c r="AH1578" i="7059" s="1"/>
  <c r="AI1574" i="7059" s="1"/>
  <c r="AJ1574" i="7059" s="1"/>
  <c r="AL1570" i="7059" s="1"/>
  <c r="AM1570" i="7059" s="1"/>
  <c r="AN1567" i="7059" s="1"/>
  <c r="AO1567" i="7059" s="1"/>
  <c r="AP1565" i="7059" s="1"/>
  <c r="AU1561" i="7059"/>
  <c r="W363" i="7049" s="1"/>
  <c r="U363" i="7049"/>
  <c r="AB1558" i="7055"/>
  <c r="AU1560" i="7059"/>
  <c r="W362" i="7049" s="1"/>
  <c r="AB1557" i="7055"/>
  <c r="AC1558" i="7055" s="1"/>
  <c r="U362" i="7049"/>
  <c r="AP1563" i="7059"/>
  <c r="AQ1563" i="7059" s="1"/>
  <c r="U1596" i="7059"/>
  <c r="V1596" i="7059" s="1"/>
  <c r="Y1587" i="7059" s="1"/>
  <c r="AT1587" i="7059" s="1"/>
  <c r="V389" i="7049" s="1"/>
  <c r="AQ1565" i="7059" l="1"/>
  <c r="AQ1564" i="7059"/>
  <c r="AA1586" i="7059"/>
  <c r="AE1582" i="7059"/>
  <c r="AF1582" i="7059" s="1"/>
  <c r="AG1579" i="7059" s="1"/>
  <c r="AH1579" i="7059" s="1"/>
  <c r="AI1575" i="7059" s="1"/>
  <c r="AJ1575" i="7059" s="1"/>
  <c r="AL1571" i="7059" s="1"/>
  <c r="AM1571" i="7059" s="1"/>
  <c r="AN1568" i="7059" s="1"/>
  <c r="AO1568" i="7059" s="1"/>
  <c r="AC1559" i="7055"/>
  <c r="AR1562" i="7059"/>
  <c r="AS1562" i="7059" s="1"/>
  <c r="U1597" i="7059"/>
  <c r="V1597" i="7059" s="1"/>
  <c r="AR1564" i="7059" l="1"/>
  <c r="AS1564" i="7059" s="1"/>
  <c r="U366" i="7049" s="1"/>
  <c r="AU1564" i="7059"/>
  <c r="W366" i="7049" s="1"/>
  <c r="AR1563" i="7059"/>
  <c r="AS1563" i="7059" s="1"/>
  <c r="AB1560" i="7055" s="1"/>
  <c r="Y1588" i="7059"/>
  <c r="AT1588" i="7059" s="1"/>
  <c r="V390" i="7049" s="1"/>
  <c r="AA1587" i="7059"/>
  <c r="AC1586" i="7059" s="1"/>
  <c r="AD1586" i="7059" s="1"/>
  <c r="AC1585" i="7059"/>
  <c r="AD1585" i="7059" s="1"/>
  <c r="U364" i="7049"/>
  <c r="AB1559" i="7055"/>
  <c r="AC1560" i="7055" s="1"/>
  <c r="AU1562" i="7059"/>
  <c r="W364" i="7049" s="1"/>
  <c r="AP1566" i="7059"/>
  <c r="AQ1566" i="7059" s="1"/>
  <c r="AU1563" i="7059"/>
  <c r="W365" i="7049" s="1"/>
  <c r="U1598" i="7059"/>
  <c r="AB1561" i="7055" l="1"/>
  <c r="U365" i="7049"/>
  <c r="AE1583" i="7059"/>
  <c r="AF1583" i="7059" s="1"/>
  <c r="AE1584" i="7059"/>
  <c r="AA1588" i="7059"/>
  <c r="AC1587" i="7059" s="1"/>
  <c r="AD1587" i="7059" s="1"/>
  <c r="AR1565" i="7059"/>
  <c r="AS1565" i="7059" s="1"/>
  <c r="AC1561" i="7055"/>
  <c r="AC1562" i="7055" s="1"/>
  <c r="V1598" i="7059"/>
  <c r="AF1584" i="7059" l="1"/>
  <c r="AG1581" i="7059" s="1"/>
  <c r="Y1589" i="7059"/>
  <c r="AT1589" i="7059" s="1"/>
  <c r="V391" i="7049" s="1"/>
  <c r="AG1580" i="7059"/>
  <c r="AH1580" i="7059" s="1"/>
  <c r="AI1576" i="7059" s="1"/>
  <c r="AJ1576" i="7059" s="1"/>
  <c r="AL1572" i="7059" s="1"/>
  <c r="AM1572" i="7059" s="1"/>
  <c r="AE1585" i="7059"/>
  <c r="AF1585" i="7059" s="1"/>
  <c r="AB1562" i="7055"/>
  <c r="AC1563" i="7055" s="1"/>
  <c r="AU1565" i="7059"/>
  <c r="W367" i="7049" s="1"/>
  <c r="U367" i="7049"/>
  <c r="U1599" i="7059"/>
  <c r="V1599" i="7059" s="1"/>
  <c r="Y1590" i="7059" s="1"/>
  <c r="AT1590" i="7059" s="1"/>
  <c r="V392" i="7049" s="1"/>
  <c r="AG1582" i="7059" l="1"/>
  <c r="AH1582" i="7059" s="1"/>
  <c r="AA1589" i="7059"/>
  <c r="AN1569" i="7059"/>
  <c r="AO1569" i="7059" s="1"/>
  <c r="AP1567" i="7059" s="1"/>
  <c r="AQ1567" i="7059" s="1"/>
  <c r="AR1566" i="7059" s="1"/>
  <c r="AS1566" i="7059" s="1"/>
  <c r="AB1563" i="7055" s="1"/>
  <c r="AC1564" i="7055" s="1"/>
  <c r="AH1581" i="7059"/>
  <c r="AI1577" i="7059" s="1"/>
  <c r="AJ1577" i="7059" s="1"/>
  <c r="AL1573" i="7059" s="1"/>
  <c r="AM1573" i="7059" s="1"/>
  <c r="U1600" i="7059"/>
  <c r="U368" i="7049" l="1"/>
  <c r="AC1588" i="7059"/>
  <c r="AD1588" i="7059" s="1"/>
  <c r="AE1586" i="7059" s="1"/>
  <c r="AF1586" i="7059" s="1"/>
  <c r="AG1583" i="7059" s="1"/>
  <c r="AH1583" i="7059" s="1"/>
  <c r="AI1579" i="7059" s="1"/>
  <c r="AA1590" i="7059"/>
  <c r="AU1566" i="7059"/>
  <c r="W368" i="7049" s="1"/>
  <c r="AN1570" i="7059"/>
  <c r="AO1570" i="7059" s="1"/>
  <c r="AP1568" i="7059" s="1"/>
  <c r="AQ1568" i="7059" s="1"/>
  <c r="AR1567" i="7059" s="1"/>
  <c r="AS1567" i="7059" s="1"/>
  <c r="AI1578" i="7059"/>
  <c r="AJ1578" i="7059" s="1"/>
  <c r="AL1574" i="7059" s="1"/>
  <c r="AM1574" i="7059" s="1"/>
  <c r="AN1571" i="7059" s="1"/>
  <c r="V1600" i="7059"/>
  <c r="AO1571" i="7059" l="1"/>
  <c r="AP1569" i="7059" s="1"/>
  <c r="AQ1569" i="7059" s="1"/>
  <c r="AR1568" i="7059" s="1"/>
  <c r="AS1568" i="7059" s="1"/>
  <c r="U370" i="7049" s="1"/>
  <c r="AJ1579" i="7059"/>
  <c r="AL1575" i="7059" s="1"/>
  <c r="AM1575" i="7059" s="1"/>
  <c r="AN1572" i="7059" s="1"/>
  <c r="AO1572" i="7059" s="1"/>
  <c r="AP1570" i="7059" s="1"/>
  <c r="Y1591" i="7059"/>
  <c r="AT1591" i="7059" s="1"/>
  <c r="AC1589" i="7059"/>
  <c r="AD1589" i="7059" s="1"/>
  <c r="AE1587" i="7059" s="1"/>
  <c r="AF1587" i="7059" s="1"/>
  <c r="AG1584" i="7059" s="1"/>
  <c r="AH1584" i="7059" s="1"/>
  <c r="AI1580" i="7059" s="1"/>
  <c r="AJ1580" i="7059" s="1"/>
  <c r="AL1576" i="7059" s="1"/>
  <c r="AM1576" i="7059" s="1"/>
  <c r="AN1573" i="7059" s="1"/>
  <c r="AO1573" i="7059" s="1"/>
  <c r="AB1565" i="7055"/>
  <c r="AU1568" i="7059"/>
  <c r="W370" i="7049" s="1"/>
  <c r="U369" i="7049"/>
  <c r="AU1567" i="7059"/>
  <c r="W369" i="7049" s="1"/>
  <c r="AB1564" i="7055"/>
  <c r="AC1565" i="7055" s="1"/>
  <c r="U1601" i="7059"/>
  <c r="AC1566" i="7055" l="1"/>
  <c r="AQ1570" i="7059"/>
  <c r="AR1569" i="7059" s="1"/>
  <c r="AS1569" i="7059" s="1"/>
  <c r="AB1566" i="7055" s="1"/>
  <c r="AC1567" i="7055" s="1"/>
  <c r="AP1571" i="7059"/>
  <c r="AQ1571" i="7059" s="1"/>
  <c r="AR1570" i="7059" s="1"/>
  <c r="AS1570" i="7059" s="1"/>
  <c r="V393" i="7049"/>
  <c r="AA1591" i="7059"/>
  <c r="AU1569" i="7059"/>
  <c r="W371" i="7049" s="1"/>
  <c r="U371" i="7049"/>
  <c r="V1601" i="7059"/>
  <c r="Y1592" i="7059" l="1"/>
  <c r="AT1592" i="7059" s="1"/>
  <c r="AC1590" i="7059"/>
  <c r="AD1590" i="7059" s="1"/>
  <c r="AE1588" i="7059" s="1"/>
  <c r="AF1588" i="7059" s="1"/>
  <c r="AG1585" i="7059" s="1"/>
  <c r="AH1585" i="7059" s="1"/>
  <c r="AI1581" i="7059" s="1"/>
  <c r="AJ1581" i="7059" s="1"/>
  <c r="AL1577" i="7059" s="1"/>
  <c r="AM1577" i="7059" s="1"/>
  <c r="AN1574" i="7059" s="1"/>
  <c r="AO1574" i="7059" s="1"/>
  <c r="AP1572" i="7059" s="1"/>
  <c r="AQ1572" i="7059" s="1"/>
  <c r="AR1571" i="7059" s="1"/>
  <c r="AS1571" i="7059" s="1"/>
  <c r="U373" i="7049" s="1"/>
  <c r="U372" i="7049"/>
  <c r="AU1570" i="7059"/>
  <c r="W372" i="7049" s="1"/>
  <c r="AB1567" i="7055"/>
  <c r="AC1568" i="7055" s="1"/>
  <c r="U1602" i="7059"/>
  <c r="V1602" i="7059" s="1"/>
  <c r="AB1568" i="7055" l="1"/>
  <c r="AC1569" i="7055" s="1"/>
  <c r="AU1571" i="7059"/>
  <c r="W373" i="7049" s="1"/>
  <c r="Y1593" i="7059"/>
  <c r="AT1593" i="7059" s="1"/>
  <c r="V394" i="7049"/>
  <c r="AA1592" i="7059"/>
  <c r="AC1591" i="7059" s="1"/>
  <c r="AD1591" i="7059" s="1"/>
  <c r="U1603" i="7059"/>
  <c r="V395" i="7049" l="1"/>
  <c r="AA1593" i="7059"/>
  <c r="AC1592" i="7059" s="1"/>
  <c r="AD1592" i="7059" s="1"/>
  <c r="AE1590" i="7059" s="1"/>
  <c r="AE1589" i="7059"/>
  <c r="AF1589" i="7059" s="1"/>
  <c r="AG1586" i="7059" s="1"/>
  <c r="AH1586" i="7059" s="1"/>
  <c r="AI1582" i="7059" s="1"/>
  <c r="AJ1582" i="7059" s="1"/>
  <c r="AL1578" i="7059" s="1"/>
  <c r="AM1578" i="7059" s="1"/>
  <c r="AN1575" i="7059" s="1"/>
  <c r="AO1575" i="7059" s="1"/>
  <c r="AP1573" i="7059" s="1"/>
  <c r="AQ1573" i="7059" s="1"/>
  <c r="AR1572" i="7059" s="1"/>
  <c r="AS1572" i="7059" s="1"/>
  <c r="V1603" i="7059"/>
  <c r="U374" i="7049" l="1"/>
  <c r="AB1569" i="7055"/>
  <c r="AC1570" i="7055" s="1"/>
  <c r="AU1572" i="7059"/>
  <c r="W374" i="7049" s="1"/>
  <c r="AF1590" i="7059"/>
  <c r="AG1587" i="7059" s="1"/>
  <c r="AH1587" i="7059" s="1"/>
  <c r="AI1583" i="7059" s="1"/>
  <c r="AJ1583" i="7059" s="1"/>
  <c r="AL1579" i="7059" s="1"/>
  <c r="AM1579" i="7059" s="1"/>
  <c r="AN1576" i="7059" s="1"/>
  <c r="AO1576" i="7059" s="1"/>
  <c r="AP1574" i="7059" s="1"/>
  <c r="AQ1574" i="7059" s="1"/>
  <c r="AR1573" i="7059" s="1"/>
  <c r="AS1573" i="7059" s="1"/>
  <c r="Y1594" i="7059"/>
  <c r="AT1594" i="7059" s="1"/>
  <c r="U1604" i="7059"/>
  <c r="AU1573" i="7059" l="1"/>
  <c r="W375" i="7049" s="1"/>
  <c r="AB1570" i="7055"/>
  <c r="AC1571" i="7055" s="1"/>
  <c r="U375" i="7049"/>
  <c r="V396" i="7049"/>
  <c r="AA1594" i="7059"/>
  <c r="AC1593" i="7059" s="1"/>
  <c r="AD1593" i="7059" s="1"/>
  <c r="AE1591" i="7059" s="1"/>
  <c r="AF1591" i="7059" s="1"/>
  <c r="V1604" i="7059"/>
  <c r="Y1595" i="7059" l="1"/>
  <c r="AT1595" i="7059" s="1"/>
  <c r="AG1588" i="7059"/>
  <c r="AH1588" i="7059" s="1"/>
  <c r="AI1584" i="7059" s="1"/>
  <c r="AJ1584" i="7059" s="1"/>
  <c r="AL1580" i="7059" s="1"/>
  <c r="AM1580" i="7059" s="1"/>
  <c r="AN1577" i="7059" s="1"/>
  <c r="AO1577" i="7059" s="1"/>
  <c r="AP1575" i="7059" s="1"/>
  <c r="AQ1575" i="7059" s="1"/>
  <c r="AR1574" i="7059" s="1"/>
  <c r="AS1574" i="7059" s="1"/>
  <c r="U1605" i="7059"/>
  <c r="V1605" i="7059" s="1"/>
  <c r="Y1596" i="7059" s="1"/>
  <c r="AT1596" i="7059" s="1"/>
  <c r="V398" i="7049" l="1"/>
  <c r="AB1571" i="7055"/>
  <c r="AC1572" i="7055" s="1"/>
  <c r="AU1574" i="7059"/>
  <c r="W376" i="7049" s="1"/>
  <c r="U376" i="7049"/>
  <c r="V397" i="7049"/>
  <c r="AA1595" i="7059"/>
  <c r="AC1594" i="7059" s="1"/>
  <c r="AD1594" i="7059" s="1"/>
  <c r="AE1592" i="7059" s="1"/>
  <c r="AF1592" i="7059" s="1"/>
  <c r="AG1589" i="7059" s="1"/>
  <c r="AH1589" i="7059" s="1"/>
  <c r="AI1585" i="7059" s="1"/>
  <c r="AJ1585" i="7059" s="1"/>
  <c r="AL1581" i="7059" s="1"/>
  <c r="AM1581" i="7059" s="1"/>
  <c r="AN1578" i="7059" s="1"/>
  <c r="AO1578" i="7059" s="1"/>
  <c r="AP1576" i="7059" s="1"/>
  <c r="AQ1576" i="7059" s="1"/>
  <c r="AR1575" i="7059" s="1"/>
  <c r="AS1575" i="7059" s="1"/>
  <c r="U1606" i="7059"/>
  <c r="V1606" i="7059" s="1"/>
  <c r="AB1572" i="7055" l="1"/>
  <c r="AC1573" i="7055" s="1"/>
  <c r="U377" i="7049"/>
  <c r="AU1575" i="7059"/>
  <c r="W377" i="7049" s="1"/>
  <c r="Y1597" i="7059"/>
  <c r="AT1597" i="7059" s="1"/>
  <c r="AA1596" i="7059"/>
  <c r="AC1595" i="7059" s="1"/>
  <c r="AD1595" i="7059" s="1"/>
  <c r="U1607" i="7059"/>
  <c r="V1607" i="7059" s="1"/>
  <c r="AE1593" i="7059" l="1"/>
  <c r="AF1593" i="7059" s="1"/>
  <c r="Y1598" i="7059"/>
  <c r="AT1598" i="7059" s="1"/>
  <c r="V399" i="7049"/>
  <c r="AA1597" i="7059"/>
  <c r="AC1596" i="7059" s="1"/>
  <c r="AD1596" i="7059" s="1"/>
  <c r="U1608" i="7059"/>
  <c r="AE1594" i="7059" l="1"/>
  <c r="AF1594" i="7059" s="1"/>
  <c r="AG1591" i="7059" s="1"/>
  <c r="AG1590" i="7059"/>
  <c r="AH1590" i="7059" s="1"/>
  <c r="AI1586" i="7059" s="1"/>
  <c r="AJ1586" i="7059" s="1"/>
  <c r="AL1582" i="7059" s="1"/>
  <c r="AM1582" i="7059" s="1"/>
  <c r="AN1579" i="7059" s="1"/>
  <c r="AO1579" i="7059" s="1"/>
  <c r="AP1577" i="7059" s="1"/>
  <c r="AQ1577" i="7059" s="1"/>
  <c r="AR1576" i="7059" s="1"/>
  <c r="AS1576" i="7059" s="1"/>
  <c r="V400" i="7049"/>
  <c r="AA1598" i="7059"/>
  <c r="AC1597" i="7059" s="1"/>
  <c r="AD1597" i="7059" s="1"/>
  <c r="V1608" i="7059"/>
  <c r="Y1599" i="7059" l="1"/>
  <c r="AT1599" i="7059" s="1"/>
  <c r="AU1576" i="7059"/>
  <c r="W378" i="7049" s="1"/>
  <c r="U378" i="7049"/>
  <c r="AB1573" i="7055"/>
  <c r="AC1574" i="7055" s="1"/>
  <c r="AE1595" i="7059"/>
  <c r="AF1595" i="7059" s="1"/>
  <c r="AH1591" i="7059"/>
  <c r="AI1587" i="7059" s="1"/>
  <c r="AJ1587" i="7059" s="1"/>
  <c r="AL1583" i="7059" s="1"/>
  <c r="AM1583" i="7059" s="1"/>
  <c r="AN1580" i="7059" s="1"/>
  <c r="AO1580" i="7059" s="1"/>
  <c r="AP1578" i="7059" s="1"/>
  <c r="AQ1578" i="7059" s="1"/>
  <c r="AR1577" i="7059" s="1"/>
  <c r="AS1577" i="7059" s="1"/>
  <c r="U1609" i="7059"/>
  <c r="V401" i="7049" l="1"/>
  <c r="AA1599" i="7059"/>
  <c r="AC1598" i="7059" s="1"/>
  <c r="AD1598" i="7059" s="1"/>
  <c r="AU1577" i="7059"/>
  <c r="W379" i="7049" s="1"/>
  <c r="AB1574" i="7055"/>
  <c r="AC1575" i="7055" s="1"/>
  <c r="U379" i="7049"/>
  <c r="AG1592" i="7059"/>
  <c r="AH1592" i="7059" s="1"/>
  <c r="AI1588" i="7059" s="1"/>
  <c r="AJ1588" i="7059" s="1"/>
  <c r="AL1584" i="7059" s="1"/>
  <c r="AM1584" i="7059" s="1"/>
  <c r="AN1581" i="7059" s="1"/>
  <c r="AO1581" i="7059" s="1"/>
  <c r="AP1579" i="7059" s="1"/>
  <c r="AQ1579" i="7059" s="1"/>
  <c r="AR1578" i="7059" s="1"/>
  <c r="AS1578" i="7059" s="1"/>
  <c r="V1609" i="7059"/>
  <c r="AB1575" i="7055" l="1"/>
  <c r="AC1576" i="7055" s="1"/>
  <c r="U380" i="7049"/>
  <c r="AU1578" i="7059"/>
  <c r="W380" i="7049" s="1"/>
  <c r="AE1596" i="7059"/>
  <c r="AF1596" i="7059" s="1"/>
  <c r="Y1600" i="7059"/>
  <c r="AT1600" i="7059" s="1"/>
  <c r="U1610" i="7059"/>
  <c r="V402" i="7049" l="1"/>
  <c r="AA1600" i="7059"/>
  <c r="AC1599" i="7059" s="1"/>
  <c r="AD1599" i="7059" s="1"/>
  <c r="AE1597" i="7059" s="1"/>
  <c r="AF1597" i="7059" s="1"/>
  <c r="AG1594" i="7059" s="1"/>
  <c r="AG1593" i="7059"/>
  <c r="AH1593" i="7059" s="1"/>
  <c r="AI1589" i="7059" s="1"/>
  <c r="AJ1589" i="7059" s="1"/>
  <c r="V1610" i="7059"/>
  <c r="AH1594" i="7059" l="1"/>
  <c r="AI1590" i="7059" s="1"/>
  <c r="AJ1590" i="7059" s="1"/>
  <c r="AL1585" i="7059"/>
  <c r="AM1585" i="7059" s="1"/>
  <c r="AN1582" i="7059" s="1"/>
  <c r="AO1582" i="7059" s="1"/>
  <c r="AP1580" i="7059" s="1"/>
  <c r="AQ1580" i="7059" s="1"/>
  <c r="AR1579" i="7059" s="1"/>
  <c r="AS1579" i="7059" s="1"/>
  <c r="Y1601" i="7059"/>
  <c r="AT1601" i="7059" s="1"/>
  <c r="U1611" i="7059"/>
  <c r="AL1586" i="7059" l="1"/>
  <c r="AM1586" i="7059" s="1"/>
  <c r="V403" i="7049"/>
  <c r="AA1601" i="7059"/>
  <c r="AC1600" i="7059" s="1"/>
  <c r="AD1600" i="7059" s="1"/>
  <c r="AE1598" i="7059" s="1"/>
  <c r="AF1598" i="7059" s="1"/>
  <c r="AG1595" i="7059" s="1"/>
  <c r="AH1595" i="7059" s="1"/>
  <c r="U381" i="7049"/>
  <c r="AB1576" i="7055"/>
  <c r="AC1577" i="7055" s="1"/>
  <c r="AU1579" i="7059"/>
  <c r="W381" i="7049" s="1"/>
  <c r="V1611" i="7059"/>
  <c r="AI1591" i="7059" l="1"/>
  <c r="AJ1591" i="7059" s="1"/>
  <c r="Y1602" i="7059"/>
  <c r="AT1602" i="7059" s="1"/>
  <c r="AN1583" i="7059"/>
  <c r="AO1583" i="7059" s="1"/>
  <c r="U1612" i="7059"/>
  <c r="V1612" i="7059" s="1"/>
  <c r="V404" i="7049" l="1"/>
  <c r="AA1602" i="7059"/>
  <c r="AC1601" i="7059" s="1"/>
  <c r="AD1601" i="7059" s="1"/>
  <c r="Y1603" i="7059"/>
  <c r="AT1603" i="7059" s="1"/>
  <c r="AP1581" i="7059"/>
  <c r="AQ1581" i="7059" s="1"/>
  <c r="AL1587" i="7059"/>
  <c r="AM1587" i="7059" s="1"/>
  <c r="U1613" i="7059"/>
  <c r="AE1599" i="7059" l="1"/>
  <c r="AF1599" i="7059" s="1"/>
  <c r="AG1596" i="7059" s="1"/>
  <c r="AH1596" i="7059" s="1"/>
  <c r="AR1580" i="7059"/>
  <c r="AS1580" i="7059" s="1"/>
  <c r="AN1584" i="7059"/>
  <c r="AO1584" i="7059" s="1"/>
  <c r="V405" i="7049"/>
  <c r="AA1603" i="7059"/>
  <c r="AC1602" i="7059" s="1"/>
  <c r="AD1602" i="7059" s="1"/>
  <c r="AE1600" i="7059" s="1"/>
  <c r="AF1600" i="7059" s="1"/>
  <c r="AG1597" i="7059" s="1"/>
  <c r="AH1597" i="7059" s="1"/>
  <c r="V1613" i="7059"/>
  <c r="AI1593" i="7059" l="1"/>
  <c r="Y1604" i="7059"/>
  <c r="AT1604" i="7059" s="1"/>
  <c r="AU1580" i="7059"/>
  <c r="W382" i="7049" s="1"/>
  <c r="U382" i="7049"/>
  <c r="AB1577" i="7055"/>
  <c r="AC1578" i="7055" s="1"/>
  <c r="AP1582" i="7059"/>
  <c r="AQ1582" i="7059" s="1"/>
  <c r="AR1581" i="7059" s="1"/>
  <c r="AS1581" i="7059" s="1"/>
  <c r="AI1592" i="7059"/>
  <c r="AJ1592" i="7059" s="1"/>
  <c r="U1614" i="7059"/>
  <c r="V406" i="7049" l="1"/>
  <c r="AA1604" i="7059"/>
  <c r="AC1603" i="7059" s="1"/>
  <c r="AD1603" i="7059" s="1"/>
  <c r="AE1601" i="7059" s="1"/>
  <c r="AF1601" i="7059" s="1"/>
  <c r="AG1598" i="7059" s="1"/>
  <c r="AH1598" i="7059" s="1"/>
  <c r="AB1578" i="7055"/>
  <c r="AC1579" i="7055" s="1"/>
  <c r="AU1581" i="7059"/>
  <c r="W383" i="7049" s="1"/>
  <c r="U383" i="7049"/>
  <c r="AL1588" i="7059"/>
  <c r="AM1588" i="7059" s="1"/>
  <c r="AJ1593" i="7059"/>
  <c r="V1614" i="7059"/>
  <c r="Y1605" i="7059" l="1"/>
  <c r="AT1605" i="7059" s="1"/>
  <c r="AL1589" i="7059"/>
  <c r="AM1589" i="7059" s="1"/>
  <c r="AI1594" i="7059"/>
  <c r="AJ1594" i="7059" s="1"/>
  <c r="AN1585" i="7059"/>
  <c r="AO1585" i="7059" s="1"/>
  <c r="U1615" i="7059"/>
  <c r="V1615" i="7059" s="1"/>
  <c r="AL1590" i="7059" l="1"/>
  <c r="AM1590" i="7059" s="1"/>
  <c r="V407" i="7049"/>
  <c r="AA1605" i="7059"/>
  <c r="AC1604" i="7059" s="1"/>
  <c r="AD1604" i="7059" s="1"/>
  <c r="AE1602" i="7059" s="1"/>
  <c r="AF1602" i="7059" s="1"/>
  <c r="AN1586" i="7059"/>
  <c r="AO1586" i="7059" s="1"/>
  <c r="Y1606" i="7059"/>
  <c r="AT1606" i="7059" s="1"/>
  <c r="AP1583" i="7059"/>
  <c r="AQ1583" i="7059" s="1"/>
  <c r="U1616" i="7059"/>
  <c r="V1616" i="7059" s="1"/>
  <c r="V408" i="7049" l="1"/>
  <c r="AA1606" i="7059"/>
  <c r="AC1605" i="7059" s="1"/>
  <c r="AD1605" i="7059" s="1"/>
  <c r="AN1587" i="7059"/>
  <c r="AO1587" i="7059" s="1"/>
  <c r="AR1582" i="7059"/>
  <c r="AS1582" i="7059" s="1"/>
  <c r="AP1584" i="7059"/>
  <c r="AQ1584" i="7059" s="1"/>
  <c r="Y1607" i="7059"/>
  <c r="AT1607" i="7059" s="1"/>
  <c r="AG1599" i="7059"/>
  <c r="AH1599" i="7059" s="1"/>
  <c r="U1617" i="7059"/>
  <c r="AI1595" i="7059" l="1"/>
  <c r="AJ1595" i="7059" s="1"/>
  <c r="V409" i="7049"/>
  <c r="AA1607" i="7059"/>
  <c r="AC1606" i="7059" s="1"/>
  <c r="AD1606" i="7059" s="1"/>
  <c r="AR1583" i="7059"/>
  <c r="AS1583" i="7059" s="1"/>
  <c r="AP1585" i="7059"/>
  <c r="AQ1585" i="7059" s="1"/>
  <c r="U384" i="7049"/>
  <c r="AU1582" i="7059"/>
  <c r="W384" i="7049" s="1"/>
  <c r="AB1579" i="7055"/>
  <c r="AC1580" i="7055" s="1"/>
  <c r="AE1603" i="7059"/>
  <c r="AF1603" i="7059" s="1"/>
  <c r="V1617" i="7059"/>
  <c r="AE1604" i="7059" l="1"/>
  <c r="AF1604" i="7059" s="1"/>
  <c r="AG1600" i="7059"/>
  <c r="AH1600" i="7059" s="1"/>
  <c r="AU1583" i="7059"/>
  <c r="W385" i="7049" s="1"/>
  <c r="U385" i="7049"/>
  <c r="AB1580" i="7055"/>
  <c r="AC1581" i="7055" s="1"/>
  <c r="Y1608" i="7059"/>
  <c r="AT1608" i="7059" s="1"/>
  <c r="AA1608" i="7059" s="1"/>
  <c r="AC1607" i="7059" s="1"/>
  <c r="AD1607" i="7059" s="1"/>
  <c r="AL1591" i="7059"/>
  <c r="AM1591" i="7059" s="1"/>
  <c r="AR1584" i="7059"/>
  <c r="AS1584" i="7059" s="1"/>
  <c r="U1618" i="7059"/>
  <c r="V1618" i="7059" s="1"/>
  <c r="AE1605" i="7059" l="1"/>
  <c r="AF1605" i="7059" s="1"/>
  <c r="V410" i="7049"/>
  <c r="Y1609" i="7059"/>
  <c r="AT1609" i="7059" s="1"/>
  <c r="AG1601" i="7059"/>
  <c r="AH1601" i="7059" s="1"/>
  <c r="AI1596" i="7059"/>
  <c r="AJ1596" i="7059" s="1"/>
  <c r="AN1588" i="7059"/>
  <c r="AO1588" i="7059" s="1"/>
  <c r="AB1581" i="7055"/>
  <c r="AC1582" i="7055" s="1"/>
  <c r="U386" i="7049"/>
  <c r="AU1584" i="7059"/>
  <c r="W386" i="7049" s="1"/>
  <c r="U1619" i="7059"/>
  <c r="AP1586" i="7059" l="1"/>
  <c r="AQ1586" i="7059" s="1"/>
  <c r="AI1597" i="7059"/>
  <c r="AJ1597" i="7059" s="1"/>
  <c r="AL1592" i="7059"/>
  <c r="AM1592" i="7059" s="1"/>
  <c r="AA1609" i="7059"/>
  <c r="AC1608" i="7059" s="1"/>
  <c r="AD1608" i="7059" s="1"/>
  <c r="V411" i="7049"/>
  <c r="AG1602" i="7059"/>
  <c r="AH1602" i="7059" s="1"/>
  <c r="V1619" i="7059"/>
  <c r="AE1606" i="7059" l="1"/>
  <c r="AF1606" i="7059" s="1"/>
  <c r="AN1589" i="7059"/>
  <c r="AO1589" i="7059" s="1"/>
  <c r="AR1585" i="7059"/>
  <c r="AS1585" i="7059" s="1"/>
  <c r="AL1593" i="7059"/>
  <c r="AM1593" i="7059" s="1"/>
  <c r="Y1610" i="7059"/>
  <c r="AT1610" i="7059" s="1"/>
  <c r="AI1598" i="7059"/>
  <c r="AJ1598" i="7059" s="1"/>
  <c r="U1620" i="7059"/>
  <c r="AL1594" i="7059" l="1"/>
  <c r="AM1594" i="7059" s="1"/>
  <c r="AP1587" i="7059"/>
  <c r="AQ1587" i="7059" s="1"/>
  <c r="AA1610" i="7059"/>
  <c r="AC1609" i="7059" s="1"/>
  <c r="AD1609" i="7059" s="1"/>
  <c r="V412" i="7049"/>
  <c r="AN1590" i="7059"/>
  <c r="AO1590" i="7059" s="1"/>
  <c r="AU1585" i="7059"/>
  <c r="W387" i="7049" s="1"/>
  <c r="AB1582" i="7055"/>
  <c r="AC1583" i="7055" s="1"/>
  <c r="U387" i="7049"/>
  <c r="AG1603" i="7059"/>
  <c r="AH1603" i="7059" s="1"/>
  <c r="V1620" i="7059"/>
  <c r="AP1588" i="7059" l="1"/>
  <c r="AQ1588" i="7059" s="1"/>
  <c r="Y1611" i="7059"/>
  <c r="AT1611" i="7059" s="1"/>
  <c r="AE1607" i="7059"/>
  <c r="AF1607" i="7059" s="1"/>
  <c r="AI1599" i="7059"/>
  <c r="AJ1599" i="7059" s="1"/>
  <c r="AR1586" i="7059"/>
  <c r="AS1586" i="7059" s="1"/>
  <c r="AN1591" i="7059"/>
  <c r="AO1591" i="7059" s="1"/>
  <c r="U1621" i="7059"/>
  <c r="AP1589" i="7059" l="1"/>
  <c r="AQ1589" i="7059" s="1"/>
  <c r="AG1604" i="7059"/>
  <c r="AH1604" i="7059" s="1"/>
  <c r="AA1611" i="7059"/>
  <c r="AC1610" i="7059" s="1"/>
  <c r="AD1610" i="7059" s="1"/>
  <c r="V413" i="7049"/>
  <c r="AL1595" i="7059"/>
  <c r="AM1595" i="7059" s="1"/>
  <c r="AU1586" i="7059"/>
  <c r="W388" i="7049" s="1"/>
  <c r="U388" i="7049"/>
  <c r="AB1583" i="7055"/>
  <c r="AC1584" i="7055" s="1"/>
  <c r="AR1588" i="7059"/>
  <c r="AS1588" i="7059" s="1"/>
  <c r="AR1587" i="7059"/>
  <c r="AS1587" i="7059" s="1"/>
  <c r="V1621" i="7059"/>
  <c r="U1622" i="7059" s="1"/>
  <c r="AN1592" i="7059" l="1"/>
  <c r="AO1592" i="7059" s="1"/>
  <c r="AE1608" i="7059"/>
  <c r="AF1608" i="7059" s="1"/>
  <c r="AI1600" i="7059"/>
  <c r="AJ1600" i="7059" s="1"/>
  <c r="Y1612" i="7059"/>
  <c r="AT1612" i="7059" s="1"/>
  <c r="AB1585" i="7055"/>
  <c r="AU1588" i="7059"/>
  <c r="W390" i="7049" s="1"/>
  <c r="U390" i="7049"/>
  <c r="U389" i="7049"/>
  <c r="AU1587" i="7059"/>
  <c r="W389" i="7049" s="1"/>
  <c r="AB1584" i="7055"/>
  <c r="AC1585" i="7055" s="1"/>
  <c r="V1622" i="7059"/>
  <c r="AL1596" i="7059" l="1"/>
  <c r="AM1596" i="7059" s="1"/>
  <c r="AG1605" i="7059"/>
  <c r="AH1605" i="7059" s="1"/>
  <c r="AC1586" i="7055"/>
  <c r="Y1613" i="7059"/>
  <c r="AT1613" i="7059" s="1"/>
  <c r="AP1590" i="7059"/>
  <c r="AQ1590" i="7059" s="1"/>
  <c r="V414" i="7049"/>
  <c r="AA1612" i="7059"/>
  <c r="AC1611" i="7059" s="1"/>
  <c r="AD1611" i="7059" s="1"/>
  <c r="U1623" i="7059"/>
  <c r="V1623" i="7059" s="1"/>
  <c r="Y1614" i="7059" s="1"/>
  <c r="AT1614" i="7059" s="1"/>
  <c r="V416" i="7049" l="1"/>
  <c r="AA1613" i="7059"/>
  <c r="AC1612" i="7059" s="1"/>
  <c r="AD1612" i="7059" s="1"/>
  <c r="V415" i="7049"/>
  <c r="AN1593" i="7059"/>
  <c r="AO1593" i="7059" s="1"/>
  <c r="AR1589" i="7059"/>
  <c r="AS1589" i="7059" s="1"/>
  <c r="AE1609" i="7059"/>
  <c r="AF1609" i="7059" s="1"/>
  <c r="AI1601" i="7059"/>
  <c r="AJ1601" i="7059" s="1"/>
  <c r="U1624" i="7059"/>
  <c r="AB1586" i="7055" l="1"/>
  <c r="AC1587" i="7055" s="1"/>
  <c r="AU1589" i="7059"/>
  <c r="W391" i="7049" s="1"/>
  <c r="U391" i="7049"/>
  <c r="AP1591" i="7059"/>
  <c r="AQ1591" i="7059" s="1"/>
  <c r="AG1606" i="7059"/>
  <c r="AH1606" i="7059" s="1"/>
  <c r="AL1597" i="7059"/>
  <c r="AM1597" i="7059" s="1"/>
  <c r="AE1610" i="7059"/>
  <c r="AF1610" i="7059" s="1"/>
  <c r="AA1614" i="7059"/>
  <c r="AC1613" i="7059" s="1"/>
  <c r="AD1613" i="7059" s="1"/>
  <c r="V1624" i="7059"/>
  <c r="AE1611" i="7059" l="1"/>
  <c r="AF1611" i="7059" s="1"/>
  <c r="AI1602" i="7059"/>
  <c r="AJ1602" i="7059" s="1"/>
  <c r="AN1594" i="7059"/>
  <c r="AO1594" i="7059" s="1"/>
  <c r="AG1607" i="7059"/>
  <c r="AH1607" i="7059" s="1"/>
  <c r="Y1615" i="7059"/>
  <c r="AT1615" i="7059" s="1"/>
  <c r="AR1590" i="7059"/>
  <c r="AS1590" i="7059" s="1"/>
  <c r="U1625" i="7059"/>
  <c r="AL1598" i="7059" l="1"/>
  <c r="AM1598" i="7059" s="1"/>
  <c r="AU1590" i="7059"/>
  <c r="W392" i="7049" s="1"/>
  <c r="AB1587" i="7055"/>
  <c r="AC1588" i="7055" s="1"/>
  <c r="U392" i="7049"/>
  <c r="AA1615" i="7059"/>
  <c r="AC1614" i="7059" s="1"/>
  <c r="AD1614" i="7059" s="1"/>
  <c r="V417" i="7049"/>
  <c r="AI1603" i="7059"/>
  <c r="AJ1603" i="7059" s="1"/>
  <c r="AG1608" i="7059"/>
  <c r="AH1608" i="7059" s="1"/>
  <c r="AP1592" i="7059"/>
  <c r="AQ1592" i="7059" s="1"/>
  <c r="AR1591" i="7059" s="1"/>
  <c r="AS1591" i="7059" s="1"/>
  <c r="V1625" i="7059"/>
  <c r="U1626" i="7059" s="1"/>
  <c r="AI1604" i="7059" l="1"/>
  <c r="AJ1604" i="7059" s="1"/>
  <c r="AN1595" i="7059"/>
  <c r="AO1595" i="7059" s="1"/>
  <c r="AL1599" i="7059"/>
  <c r="AM1599" i="7059" s="1"/>
  <c r="U393" i="7049"/>
  <c r="AB1588" i="7055"/>
  <c r="AC1589" i="7055" s="1"/>
  <c r="AU1591" i="7059"/>
  <c r="W393" i="7049" s="1"/>
  <c r="Y1616" i="7059"/>
  <c r="AT1616" i="7059" s="1"/>
  <c r="AE1612" i="7059"/>
  <c r="AF1612" i="7059" s="1"/>
  <c r="V1626" i="7059"/>
  <c r="Y1617" i="7059" l="1"/>
  <c r="AT1617" i="7059" s="1"/>
  <c r="AN1596" i="7059"/>
  <c r="AO1596" i="7059" s="1"/>
  <c r="AG1609" i="7059"/>
  <c r="AH1609" i="7059" s="1"/>
  <c r="AA1616" i="7059"/>
  <c r="AC1615" i="7059" s="1"/>
  <c r="AD1615" i="7059" s="1"/>
  <c r="V418" i="7049"/>
  <c r="AL1600" i="7059"/>
  <c r="AM1600" i="7059" s="1"/>
  <c r="AP1593" i="7059"/>
  <c r="AQ1593" i="7059" s="1"/>
  <c r="U1627" i="7059"/>
  <c r="AR1592" i="7059" l="1"/>
  <c r="AS1592" i="7059" s="1"/>
  <c r="AP1594" i="7059"/>
  <c r="AQ1594" i="7059" s="1"/>
  <c r="AE1613" i="7059"/>
  <c r="AF1613" i="7059" s="1"/>
  <c r="AN1597" i="7059"/>
  <c r="AO1597" i="7059" s="1"/>
  <c r="AI1605" i="7059"/>
  <c r="AJ1605" i="7059" s="1"/>
  <c r="AA1617" i="7059"/>
  <c r="V419" i="7049"/>
  <c r="V1627" i="7059"/>
  <c r="AL1601" i="7059" l="1"/>
  <c r="AM1601" i="7059" s="1"/>
  <c r="Y1618" i="7059"/>
  <c r="AT1618" i="7059" s="1"/>
  <c r="AC1616" i="7059"/>
  <c r="AD1616" i="7059" s="1"/>
  <c r="AR1593" i="7059"/>
  <c r="AS1593" i="7059" s="1"/>
  <c r="U1628" i="7059"/>
  <c r="V1628" i="7059" s="1"/>
  <c r="AP1595" i="7059"/>
  <c r="AQ1595" i="7059" s="1"/>
  <c r="AR1594" i="7059" s="1"/>
  <c r="AS1594" i="7059" s="1"/>
  <c r="AG1610" i="7059"/>
  <c r="AH1610" i="7059" s="1"/>
  <c r="AU1592" i="7059"/>
  <c r="W394" i="7049" s="1"/>
  <c r="AB1589" i="7055"/>
  <c r="AC1590" i="7055" s="1"/>
  <c r="U394" i="7049"/>
  <c r="Y1619" i="7059" l="1"/>
  <c r="AT1619" i="7059" s="1"/>
  <c r="AB1591" i="7055"/>
  <c r="AU1594" i="7059"/>
  <c r="W396" i="7049" s="1"/>
  <c r="U396" i="7049"/>
  <c r="AU1593" i="7059"/>
  <c r="W395" i="7049" s="1"/>
  <c r="AB1590" i="7055"/>
  <c r="AC1591" i="7055" s="1"/>
  <c r="U395" i="7049"/>
  <c r="AN1598" i="7059"/>
  <c r="AO1598" i="7059" s="1"/>
  <c r="AA1618" i="7059"/>
  <c r="AC1617" i="7059" s="1"/>
  <c r="AD1617" i="7059" s="1"/>
  <c r="V420" i="7049"/>
  <c r="AI1606" i="7059"/>
  <c r="AJ1606" i="7059" s="1"/>
  <c r="U1629" i="7059"/>
  <c r="V1629" i="7059" s="1"/>
  <c r="AE1614" i="7059"/>
  <c r="AF1614" i="7059" s="1"/>
  <c r="AG1611" i="7059" l="1"/>
  <c r="AH1611" i="7059" s="1"/>
  <c r="V421" i="7049"/>
  <c r="AA1619" i="7059"/>
  <c r="AC1618" i="7059" s="1"/>
  <c r="AD1618" i="7059" s="1"/>
  <c r="AE1615" i="7059"/>
  <c r="AF1615" i="7059" s="1"/>
  <c r="AL1602" i="7059"/>
  <c r="AM1602" i="7059" s="1"/>
  <c r="AP1596" i="7059"/>
  <c r="AQ1596" i="7059" s="1"/>
  <c r="AR1595" i="7059" s="1"/>
  <c r="AS1595" i="7059" s="1"/>
  <c r="AC1592" i="7055"/>
  <c r="Y1620" i="7059"/>
  <c r="AT1620" i="7059" s="1"/>
  <c r="U1630" i="7059"/>
  <c r="U397" i="7049" l="1"/>
  <c r="AU1595" i="7059"/>
  <c r="W397" i="7049" s="1"/>
  <c r="AB1592" i="7055"/>
  <c r="AC1593" i="7055" s="1"/>
  <c r="AI1607" i="7059"/>
  <c r="AJ1607" i="7059" s="1"/>
  <c r="V422" i="7049"/>
  <c r="AA1620" i="7059"/>
  <c r="AC1619" i="7059" s="1"/>
  <c r="AD1619" i="7059" s="1"/>
  <c r="AN1599" i="7059"/>
  <c r="AO1599" i="7059" s="1"/>
  <c r="AG1612" i="7059"/>
  <c r="AH1612" i="7059" s="1"/>
  <c r="AE1616" i="7059"/>
  <c r="AF1616" i="7059" s="1"/>
  <c r="V1630" i="7059"/>
  <c r="AP1597" i="7059" l="1"/>
  <c r="AQ1597" i="7059" s="1"/>
  <c r="Y1621" i="7059"/>
  <c r="AT1621" i="7059" s="1"/>
  <c r="AE1617" i="7059"/>
  <c r="AF1617" i="7059" s="1"/>
  <c r="AI1608" i="7059"/>
  <c r="AJ1608" i="7059" s="1"/>
  <c r="AG1613" i="7059"/>
  <c r="AH1613" i="7059" s="1"/>
  <c r="AL1603" i="7059"/>
  <c r="AM1603" i="7059" s="1"/>
  <c r="U1631" i="7059"/>
  <c r="AN1600" i="7059" l="1"/>
  <c r="AO1600" i="7059" s="1"/>
  <c r="V423" i="7049"/>
  <c r="AA1621" i="7059"/>
  <c r="AC1620" i="7059" s="1"/>
  <c r="AD1620" i="7059" s="1"/>
  <c r="AI1609" i="7059"/>
  <c r="AJ1609" i="7059" s="1"/>
  <c r="AR1596" i="7059"/>
  <c r="AS1596" i="7059" s="1"/>
  <c r="AL1604" i="7059"/>
  <c r="AM1604" i="7059" s="1"/>
  <c r="AG1614" i="7059"/>
  <c r="AH1614" i="7059" s="1"/>
  <c r="V1631" i="7059"/>
  <c r="AN1601" i="7059" l="1"/>
  <c r="AO1601" i="7059" s="1"/>
  <c r="AL1605" i="7059"/>
  <c r="AM1605" i="7059" s="1"/>
  <c r="AI1610" i="7059"/>
  <c r="AJ1610" i="7059" s="1"/>
  <c r="AP1598" i="7059"/>
  <c r="AQ1598" i="7059" s="1"/>
  <c r="Y1622" i="7059"/>
  <c r="AT1622" i="7059" s="1"/>
  <c r="AE1618" i="7059"/>
  <c r="AF1618" i="7059" s="1"/>
  <c r="AB1593" i="7055"/>
  <c r="AC1594" i="7055" s="1"/>
  <c r="AU1596" i="7059"/>
  <c r="W398" i="7049" s="1"/>
  <c r="U398" i="7049"/>
  <c r="U1632" i="7059"/>
  <c r="V1632" i="7059" s="1"/>
  <c r="Y1623" i="7059" l="1"/>
  <c r="AT1623" i="7059" s="1"/>
  <c r="AG1615" i="7059"/>
  <c r="AH1615" i="7059" s="1"/>
  <c r="AL1606" i="7059"/>
  <c r="AM1606" i="7059" s="1"/>
  <c r="AN1602" i="7059"/>
  <c r="AO1602" i="7059" s="1"/>
  <c r="AP1599" i="7059"/>
  <c r="AQ1599" i="7059" s="1"/>
  <c r="AR1598" i="7059" s="1"/>
  <c r="AS1598" i="7059" s="1"/>
  <c r="V424" i="7049"/>
  <c r="AA1622" i="7059"/>
  <c r="AC1621" i="7059" s="1"/>
  <c r="AD1621" i="7059" s="1"/>
  <c r="AR1597" i="7059"/>
  <c r="AS1597" i="7059" s="1"/>
  <c r="U1633" i="7059"/>
  <c r="V1633" i="7059" s="1"/>
  <c r="U400" i="7049" l="1"/>
  <c r="AB1595" i="7055"/>
  <c r="AU1598" i="7059"/>
  <c r="W400" i="7049" s="1"/>
  <c r="AE1619" i="7059"/>
  <c r="AF1619" i="7059" s="1"/>
  <c r="AP1600" i="7059"/>
  <c r="AQ1600" i="7059" s="1"/>
  <c r="AR1599" i="7059" s="1"/>
  <c r="AS1599" i="7059" s="1"/>
  <c r="V425" i="7049"/>
  <c r="AA1623" i="7059"/>
  <c r="AC1622" i="7059" s="1"/>
  <c r="AD1622" i="7059" s="1"/>
  <c r="AB1594" i="7055"/>
  <c r="AC1595" i="7055" s="1"/>
  <c r="U399" i="7049"/>
  <c r="AU1597" i="7059"/>
  <c r="W399" i="7049" s="1"/>
  <c r="Y1624" i="7059"/>
  <c r="AT1624" i="7059" s="1"/>
  <c r="AI1611" i="7059"/>
  <c r="AJ1611" i="7059" s="1"/>
  <c r="AN1603" i="7059"/>
  <c r="AO1603" i="7059" s="1"/>
  <c r="U1634" i="7059"/>
  <c r="V1634" i="7059" s="1"/>
  <c r="AP1601" i="7059" l="1"/>
  <c r="AQ1601" i="7059" s="1"/>
  <c r="AC1596" i="7055"/>
  <c r="AA1624" i="7059"/>
  <c r="AC1623" i="7059" s="1"/>
  <c r="AD1623" i="7059" s="1"/>
  <c r="V426" i="7049"/>
  <c r="Y1625" i="7059"/>
  <c r="AT1625" i="7059" s="1"/>
  <c r="AE1620" i="7059"/>
  <c r="AF1620" i="7059" s="1"/>
  <c r="U401" i="7049"/>
  <c r="AB1596" i="7055"/>
  <c r="AU1599" i="7059"/>
  <c r="W401" i="7049" s="1"/>
  <c r="AL1607" i="7059"/>
  <c r="AM1607" i="7059" s="1"/>
  <c r="AG1616" i="7059"/>
  <c r="AH1616" i="7059" s="1"/>
  <c r="U1635" i="7059"/>
  <c r="V1635" i="7059" s="1"/>
  <c r="AG1617" i="7059" l="1"/>
  <c r="AH1617" i="7059" s="1"/>
  <c r="AC1597" i="7055"/>
  <c r="AA1625" i="7059"/>
  <c r="AC1624" i="7059" s="1"/>
  <c r="AD1624" i="7059" s="1"/>
  <c r="V427" i="7049"/>
  <c r="AN1604" i="7059"/>
  <c r="AO1604" i="7059" s="1"/>
  <c r="AI1612" i="7059"/>
  <c r="AJ1612" i="7059" s="1"/>
  <c r="AE1621" i="7059"/>
  <c r="AF1621" i="7059" s="1"/>
  <c r="AR1600" i="7059"/>
  <c r="AS1600" i="7059" s="1"/>
  <c r="Y1626" i="7059"/>
  <c r="AT1626" i="7059" s="1"/>
  <c r="U1636" i="7059"/>
  <c r="AP1602" i="7059" l="1"/>
  <c r="AQ1602" i="7059" s="1"/>
  <c r="AR1601" i="7059" s="1"/>
  <c r="AS1601" i="7059" s="1"/>
  <c r="AI1613" i="7059"/>
  <c r="AJ1613" i="7059" s="1"/>
  <c r="AA1626" i="7059"/>
  <c r="AC1625" i="7059" s="1"/>
  <c r="AD1625" i="7059" s="1"/>
  <c r="V428" i="7049"/>
  <c r="AU1600" i="7059"/>
  <c r="W402" i="7049" s="1"/>
  <c r="AB1597" i="7055"/>
  <c r="AC1598" i="7055" s="1"/>
  <c r="U402" i="7049"/>
  <c r="AL1608" i="7059"/>
  <c r="AM1608" i="7059" s="1"/>
  <c r="AE1622" i="7059"/>
  <c r="AF1622" i="7059" s="1"/>
  <c r="AG1618" i="7059"/>
  <c r="AH1618" i="7059" s="1"/>
  <c r="V1636" i="7059"/>
  <c r="AI1614" i="7059" l="1"/>
  <c r="AJ1614" i="7059" s="1"/>
  <c r="AL1609" i="7059"/>
  <c r="AM1609" i="7059" s="1"/>
  <c r="AU1601" i="7059"/>
  <c r="W403" i="7049" s="1"/>
  <c r="AB1598" i="7055"/>
  <c r="AC1599" i="7055" s="1"/>
  <c r="U403" i="7049"/>
  <c r="AG1619" i="7059"/>
  <c r="AH1619" i="7059" s="1"/>
  <c r="Y1627" i="7059"/>
  <c r="AT1627" i="7059" s="1"/>
  <c r="AN1605" i="7059"/>
  <c r="AO1605" i="7059" s="1"/>
  <c r="AE1623" i="7059"/>
  <c r="AF1623" i="7059" s="1"/>
  <c r="U1637" i="7059"/>
  <c r="V1637" i="7059" s="1"/>
  <c r="V429" i="7049" l="1"/>
  <c r="AA1627" i="7059"/>
  <c r="AC1626" i="7059" s="1"/>
  <c r="AD1626" i="7059" s="1"/>
  <c r="AI1615" i="7059"/>
  <c r="AJ1615" i="7059" s="1"/>
  <c r="AG1620" i="7059"/>
  <c r="AH1620" i="7059" s="1"/>
  <c r="Y1628" i="7059"/>
  <c r="AT1628" i="7059" s="1"/>
  <c r="AL1610" i="7059"/>
  <c r="AM1610" i="7059" s="1"/>
  <c r="AP1603" i="7059"/>
  <c r="AQ1603" i="7059" s="1"/>
  <c r="AN1606" i="7059"/>
  <c r="AO1606" i="7059" s="1"/>
  <c r="U1638" i="7059"/>
  <c r="V1638" i="7059" s="1"/>
  <c r="Y1629" i="7059" s="1"/>
  <c r="AT1629" i="7059" s="1"/>
  <c r="V431" i="7049" l="1"/>
  <c r="AL1611" i="7059"/>
  <c r="AM1611" i="7059" s="1"/>
  <c r="AP1604" i="7059"/>
  <c r="AQ1604" i="7059" s="1"/>
  <c r="AR1603" i="7059" s="1"/>
  <c r="AS1603" i="7059" s="1"/>
  <c r="AR1602" i="7059"/>
  <c r="AS1602" i="7059" s="1"/>
  <c r="AE1624" i="7059"/>
  <c r="AF1624" i="7059" s="1"/>
  <c r="AN1607" i="7059"/>
  <c r="AO1607" i="7059" s="1"/>
  <c r="AI1616" i="7059"/>
  <c r="AJ1616" i="7059" s="1"/>
  <c r="V430" i="7049"/>
  <c r="AA1628" i="7059"/>
  <c r="AC1627" i="7059" s="1"/>
  <c r="AD1627" i="7059" s="1"/>
  <c r="U1639" i="7059"/>
  <c r="V1639" i="7059" s="1"/>
  <c r="AB1600" i="7055" l="1"/>
  <c r="U405" i="7049"/>
  <c r="AU1603" i="7059"/>
  <c r="W405" i="7049" s="1"/>
  <c r="Y1630" i="7059"/>
  <c r="AT1630" i="7059" s="1"/>
  <c r="AE1625" i="7059"/>
  <c r="AF1625" i="7059" s="1"/>
  <c r="AL1612" i="7059"/>
  <c r="AM1612" i="7059" s="1"/>
  <c r="AG1621" i="7059"/>
  <c r="AH1621" i="7059" s="1"/>
  <c r="AP1605" i="7059"/>
  <c r="AQ1605" i="7059" s="1"/>
  <c r="AN1608" i="7059"/>
  <c r="AO1608" i="7059" s="1"/>
  <c r="AB1599" i="7055"/>
  <c r="AC1600" i="7055" s="1"/>
  <c r="AU1602" i="7059"/>
  <c r="W404" i="7049" s="1"/>
  <c r="U404" i="7049"/>
  <c r="AA1629" i="7059"/>
  <c r="U1640" i="7059"/>
  <c r="AG1622" i="7059" l="1"/>
  <c r="AH1622" i="7059" s="1"/>
  <c r="AR1604" i="7059"/>
  <c r="AS1604" i="7059" s="1"/>
  <c r="AA1630" i="7059"/>
  <c r="AC1629" i="7059" s="1"/>
  <c r="AD1629" i="7059" s="1"/>
  <c r="V432" i="7049"/>
  <c r="AP1606" i="7059"/>
  <c r="AQ1606" i="7059" s="1"/>
  <c r="AR1605" i="7059" s="1"/>
  <c r="AS1605" i="7059" s="1"/>
  <c r="AI1617" i="7059"/>
  <c r="AJ1617" i="7059" s="1"/>
  <c r="AN1609" i="7059"/>
  <c r="AO1609" i="7059" s="1"/>
  <c r="AC1628" i="7059"/>
  <c r="AD1628" i="7059" s="1"/>
  <c r="AC1601" i="7055"/>
  <c r="V1640" i="7059"/>
  <c r="U1641" i="7059" s="1"/>
  <c r="AB1602" i="7055" l="1"/>
  <c r="U407" i="7049"/>
  <c r="AU1605" i="7059"/>
  <c r="W407" i="7049" s="1"/>
  <c r="AB1601" i="7055"/>
  <c r="AC1602" i="7055" s="1"/>
  <c r="U406" i="7049"/>
  <c r="AU1604" i="7059"/>
  <c r="W406" i="7049" s="1"/>
  <c r="AP1607" i="7059"/>
  <c r="AQ1607" i="7059" s="1"/>
  <c r="AI1618" i="7059"/>
  <c r="AJ1618" i="7059" s="1"/>
  <c r="AE1626" i="7059"/>
  <c r="AF1626" i="7059" s="1"/>
  <c r="Y1631" i="7059"/>
  <c r="AT1631" i="7059" s="1"/>
  <c r="AE1627" i="7059"/>
  <c r="AL1613" i="7059"/>
  <c r="AM1613" i="7059" s="1"/>
  <c r="V1641" i="7059"/>
  <c r="AF1627" i="7059" l="1"/>
  <c r="Y1632" i="7059"/>
  <c r="AT1632" i="7059" s="1"/>
  <c r="AG1624" i="7059"/>
  <c r="AN1610" i="7059"/>
  <c r="AO1610" i="7059" s="1"/>
  <c r="AL1614" i="7059"/>
  <c r="AM1614" i="7059" s="1"/>
  <c r="AR1606" i="7059"/>
  <c r="AS1606" i="7059" s="1"/>
  <c r="V433" i="7049"/>
  <c r="AA1631" i="7059"/>
  <c r="AC1630" i="7059" s="1"/>
  <c r="AD1630" i="7059" s="1"/>
  <c r="AG1623" i="7059"/>
  <c r="AH1623" i="7059" s="1"/>
  <c r="AC1603" i="7055"/>
  <c r="U1642" i="7059"/>
  <c r="AI1619" i="7059" l="1"/>
  <c r="AJ1619" i="7059" s="1"/>
  <c r="AN1611" i="7059"/>
  <c r="AO1611" i="7059" s="1"/>
  <c r="AP1608" i="7059"/>
  <c r="AQ1608" i="7059" s="1"/>
  <c r="AA1632" i="7059"/>
  <c r="AC1631" i="7059" s="1"/>
  <c r="AD1631" i="7059" s="1"/>
  <c r="V434" i="7049"/>
  <c r="AE1628" i="7059"/>
  <c r="AF1628" i="7059" s="1"/>
  <c r="U408" i="7049"/>
  <c r="AB1603" i="7055"/>
  <c r="AC1604" i="7055" s="1"/>
  <c r="AU1606" i="7059"/>
  <c r="W408" i="7049" s="1"/>
  <c r="AH1624" i="7059"/>
  <c r="V1642" i="7059"/>
  <c r="AP1609" i="7059" l="1"/>
  <c r="AQ1609" i="7059" s="1"/>
  <c r="AR1608" i="7059" s="1"/>
  <c r="AS1608" i="7059" s="1"/>
  <c r="AE1629" i="7059"/>
  <c r="AF1629" i="7059" s="1"/>
  <c r="AR1607" i="7059"/>
  <c r="AS1607" i="7059" s="1"/>
  <c r="AL1615" i="7059"/>
  <c r="AM1615" i="7059" s="1"/>
  <c r="Y1633" i="7059"/>
  <c r="AT1633" i="7059" s="1"/>
  <c r="AG1625" i="7059"/>
  <c r="AH1625" i="7059" s="1"/>
  <c r="AI1620" i="7059"/>
  <c r="AJ1620" i="7059" s="1"/>
  <c r="U1643" i="7059"/>
  <c r="V1643" i="7059" s="1"/>
  <c r="AA1633" i="7059" l="1"/>
  <c r="AC1632" i="7059" s="1"/>
  <c r="AD1632" i="7059" s="1"/>
  <c r="V435" i="7049"/>
  <c r="AI1621" i="7059"/>
  <c r="AJ1621" i="7059" s="1"/>
  <c r="AB1604" i="7055"/>
  <c r="AC1605" i="7055" s="1"/>
  <c r="U409" i="7049"/>
  <c r="AU1607" i="7059"/>
  <c r="W409" i="7049" s="1"/>
  <c r="AG1626" i="7059"/>
  <c r="AH1626" i="7059" s="1"/>
  <c r="U410" i="7049"/>
  <c r="AB1605" i="7055"/>
  <c r="AU1608" i="7059"/>
  <c r="W410" i="7049" s="1"/>
  <c r="AL1616" i="7059"/>
  <c r="AM1616" i="7059" s="1"/>
  <c r="Y1634" i="7059"/>
  <c r="AT1634" i="7059" s="1"/>
  <c r="AN1612" i="7059"/>
  <c r="AO1612" i="7059" s="1"/>
  <c r="U1644" i="7059"/>
  <c r="V1644" i="7059" s="1"/>
  <c r="AC1606" i="7055" l="1"/>
  <c r="V436" i="7049"/>
  <c r="AA1634" i="7059"/>
  <c r="AC1633" i="7059" s="1"/>
  <c r="AD1633" i="7059" s="1"/>
  <c r="AI1622" i="7059"/>
  <c r="AJ1622" i="7059" s="1"/>
  <c r="AN1613" i="7059"/>
  <c r="AO1613" i="7059" s="1"/>
  <c r="AE1630" i="7059"/>
  <c r="AF1630" i="7059" s="1"/>
  <c r="AP1610" i="7059"/>
  <c r="AQ1610" i="7059" s="1"/>
  <c r="Y1635" i="7059"/>
  <c r="AT1635" i="7059" s="1"/>
  <c r="AL1617" i="7059"/>
  <c r="AM1617" i="7059" s="1"/>
  <c r="U1645" i="7059"/>
  <c r="AR1609" i="7059" l="1"/>
  <c r="AS1609" i="7059" s="1"/>
  <c r="AA1635" i="7059"/>
  <c r="AC1634" i="7059" s="1"/>
  <c r="AD1634" i="7059" s="1"/>
  <c r="V437" i="7049"/>
  <c r="AL1618" i="7059"/>
  <c r="AM1618" i="7059" s="1"/>
  <c r="AE1631" i="7059"/>
  <c r="AF1631" i="7059" s="1"/>
  <c r="AG1627" i="7059"/>
  <c r="AH1627" i="7059" s="1"/>
  <c r="AP1611" i="7059"/>
  <c r="AQ1611" i="7059" s="1"/>
  <c r="AN1614" i="7059"/>
  <c r="AO1614" i="7059" s="1"/>
  <c r="V1645" i="7059"/>
  <c r="AE1632" i="7059" l="1"/>
  <c r="AF1632" i="7059" s="1"/>
  <c r="AP1612" i="7059"/>
  <c r="AQ1612" i="7059" s="1"/>
  <c r="AR1611" i="7059" s="1"/>
  <c r="AS1611" i="7059" s="1"/>
  <c r="AR1610" i="7059"/>
  <c r="AS1610" i="7059" s="1"/>
  <c r="AG1628" i="7059"/>
  <c r="AH1628" i="7059" s="1"/>
  <c r="AU1609" i="7059"/>
  <c r="W411" i="7049" s="1"/>
  <c r="AB1606" i="7055"/>
  <c r="AC1607" i="7055" s="1"/>
  <c r="U411" i="7049"/>
  <c r="Y1636" i="7059"/>
  <c r="AT1636" i="7059" s="1"/>
  <c r="AI1623" i="7059"/>
  <c r="AJ1623" i="7059" s="1"/>
  <c r="AN1615" i="7059"/>
  <c r="AO1615" i="7059" s="1"/>
  <c r="U1646" i="7059"/>
  <c r="V1646" i="7059" s="1"/>
  <c r="Y1637" i="7059" s="1"/>
  <c r="AT1637" i="7059" s="1"/>
  <c r="AB1608" i="7055" l="1"/>
  <c r="AU1611" i="7059"/>
  <c r="W413" i="7049" s="1"/>
  <c r="U413" i="7049"/>
  <c r="V438" i="7049"/>
  <c r="AA1636" i="7059"/>
  <c r="AC1635" i="7059" s="1"/>
  <c r="AD1635" i="7059" s="1"/>
  <c r="AL1619" i="7059"/>
  <c r="AM1619" i="7059" s="1"/>
  <c r="AU1610" i="7059"/>
  <c r="W412" i="7049" s="1"/>
  <c r="U412" i="7049"/>
  <c r="AB1607" i="7055"/>
  <c r="AC1608" i="7055" s="1"/>
  <c r="AG1629" i="7059"/>
  <c r="AH1629" i="7059" s="1"/>
  <c r="V439" i="7049"/>
  <c r="AP1613" i="7059"/>
  <c r="AQ1613" i="7059" s="1"/>
  <c r="AI1624" i="7059"/>
  <c r="AJ1624" i="7059" s="1"/>
  <c r="U1647" i="7059"/>
  <c r="V1647" i="7059" s="1"/>
  <c r="AA1637" i="7059" l="1"/>
  <c r="AC1636" i="7059" s="1"/>
  <c r="AD1636" i="7059" s="1"/>
  <c r="AE1634" i="7059" s="1"/>
  <c r="Y1638" i="7059"/>
  <c r="AT1638" i="7059" s="1"/>
  <c r="AL1620" i="7059"/>
  <c r="AM1620" i="7059" s="1"/>
  <c r="AR1612" i="7059"/>
  <c r="AS1612" i="7059" s="1"/>
  <c r="AI1625" i="7059"/>
  <c r="AJ1625" i="7059" s="1"/>
  <c r="AN1616" i="7059"/>
  <c r="AO1616" i="7059" s="1"/>
  <c r="AE1633" i="7059"/>
  <c r="AF1633" i="7059" s="1"/>
  <c r="AC1609" i="7055"/>
  <c r="U1648" i="7059"/>
  <c r="AL1621" i="7059" l="1"/>
  <c r="AM1621" i="7059" s="1"/>
  <c r="U414" i="7049"/>
  <c r="AB1609" i="7055"/>
  <c r="AC1610" i="7055" s="1"/>
  <c r="AU1612" i="7059"/>
  <c r="W414" i="7049" s="1"/>
  <c r="V440" i="7049"/>
  <c r="AA1638" i="7059"/>
  <c r="AC1637" i="7059" s="1"/>
  <c r="AD1637" i="7059" s="1"/>
  <c r="AN1617" i="7059"/>
  <c r="AO1617" i="7059" s="1"/>
  <c r="AG1630" i="7059"/>
  <c r="AH1630" i="7059" s="1"/>
  <c r="AP1614" i="7059"/>
  <c r="AQ1614" i="7059" s="1"/>
  <c r="AF1634" i="7059"/>
  <c r="V1648" i="7059"/>
  <c r="AE1635" i="7059" l="1"/>
  <c r="AF1635" i="7059" s="1"/>
  <c r="AG1631" i="7059"/>
  <c r="AH1631" i="7059" s="1"/>
  <c r="AI1626" i="7059"/>
  <c r="AJ1626" i="7059" s="1"/>
  <c r="Y1639" i="7059"/>
  <c r="AT1639" i="7059" s="1"/>
  <c r="AN1618" i="7059"/>
  <c r="AO1618" i="7059" s="1"/>
  <c r="AR1613" i="7059"/>
  <c r="AS1613" i="7059" s="1"/>
  <c r="AP1615" i="7059"/>
  <c r="AQ1615" i="7059" s="1"/>
  <c r="AR1614" i="7059" s="1"/>
  <c r="AS1614" i="7059" s="1"/>
  <c r="U1649" i="7059"/>
  <c r="V441" i="7049" l="1"/>
  <c r="AA1639" i="7059"/>
  <c r="AC1638" i="7059" s="1"/>
  <c r="AD1638" i="7059" s="1"/>
  <c r="AI1627" i="7059"/>
  <c r="AJ1627" i="7059" s="1"/>
  <c r="U415" i="7049"/>
  <c r="AU1613" i="7059"/>
  <c r="W415" i="7049" s="1"/>
  <c r="AB1610" i="7055"/>
  <c r="AC1611" i="7055" s="1"/>
  <c r="U416" i="7049"/>
  <c r="AB1611" i="7055"/>
  <c r="AU1614" i="7059"/>
  <c r="W416" i="7049" s="1"/>
  <c r="AL1622" i="7059"/>
  <c r="AM1622" i="7059" s="1"/>
  <c r="AG1632" i="7059"/>
  <c r="AH1632" i="7059" s="1"/>
  <c r="AP1616" i="7059"/>
  <c r="AQ1616" i="7059" s="1"/>
  <c r="V1649" i="7059"/>
  <c r="AC1612" i="7055" l="1"/>
  <c r="AR1615" i="7059"/>
  <c r="AS1615" i="7059" s="1"/>
  <c r="AN1619" i="7059"/>
  <c r="AO1619" i="7059" s="1"/>
  <c r="AL1623" i="7059"/>
  <c r="AM1623" i="7059" s="1"/>
  <c r="AE1636" i="7059"/>
  <c r="AF1636" i="7059" s="1"/>
  <c r="Y1640" i="7059"/>
  <c r="AT1640" i="7059" s="1"/>
  <c r="AI1628" i="7059"/>
  <c r="AJ1628" i="7059" s="1"/>
  <c r="U1650" i="7059"/>
  <c r="V442" i="7049" l="1"/>
  <c r="AA1640" i="7059"/>
  <c r="AC1639" i="7059" s="1"/>
  <c r="AD1639" i="7059" s="1"/>
  <c r="AG1633" i="7059"/>
  <c r="AH1633" i="7059" s="1"/>
  <c r="AP1617" i="7059"/>
  <c r="AQ1617" i="7059" s="1"/>
  <c r="AR1616" i="7059" s="1"/>
  <c r="AS1616" i="7059" s="1"/>
  <c r="AL1624" i="7059"/>
  <c r="AM1624" i="7059" s="1"/>
  <c r="AN1620" i="7059"/>
  <c r="AO1620" i="7059" s="1"/>
  <c r="AB1612" i="7055"/>
  <c r="AC1613" i="7055" s="1"/>
  <c r="AU1615" i="7059"/>
  <c r="W417" i="7049" s="1"/>
  <c r="U417" i="7049"/>
  <c r="V1650" i="7059"/>
  <c r="AN1621" i="7059" l="1"/>
  <c r="AO1621" i="7059" s="1"/>
  <c r="AI1629" i="7059"/>
  <c r="AJ1629" i="7059" s="1"/>
  <c r="AE1637" i="7059"/>
  <c r="AF1637" i="7059" s="1"/>
  <c r="Y1641" i="7059"/>
  <c r="AT1641" i="7059" s="1"/>
  <c r="AP1618" i="7059"/>
  <c r="AQ1618" i="7059" s="1"/>
  <c r="AR1617" i="7059" s="1"/>
  <c r="AS1617" i="7059" s="1"/>
  <c r="U418" i="7049"/>
  <c r="AB1613" i="7055"/>
  <c r="AC1614" i="7055" s="1"/>
  <c r="AU1616" i="7059"/>
  <c r="W418" i="7049" s="1"/>
  <c r="U1651" i="7059"/>
  <c r="V1651" i="7059" s="1"/>
  <c r="AA1641" i="7059" l="1"/>
  <c r="AC1640" i="7059" s="1"/>
  <c r="AD1640" i="7059" s="1"/>
  <c r="V443" i="7049"/>
  <c r="AG1634" i="7059"/>
  <c r="AH1634" i="7059" s="1"/>
  <c r="AI1630" i="7059" s="1"/>
  <c r="AJ1630" i="7059" s="1"/>
  <c r="U419" i="7049"/>
  <c r="AU1617" i="7059"/>
  <c r="W419" i="7049" s="1"/>
  <c r="AB1614" i="7055"/>
  <c r="AC1615" i="7055" s="1"/>
  <c r="AP1619" i="7059"/>
  <c r="AQ1619" i="7059" s="1"/>
  <c r="AR1618" i="7059" s="1"/>
  <c r="AS1618" i="7059" s="1"/>
  <c r="Y1642" i="7059"/>
  <c r="AT1642" i="7059" s="1"/>
  <c r="AL1625" i="7059"/>
  <c r="AM1625" i="7059" s="1"/>
  <c r="U1652" i="7059"/>
  <c r="AA1642" i="7059" l="1"/>
  <c r="V444" i="7049"/>
  <c r="AN1622" i="7059"/>
  <c r="AO1622" i="7059" s="1"/>
  <c r="AE1638" i="7059"/>
  <c r="AF1638" i="7059" s="1"/>
  <c r="AB1615" i="7055"/>
  <c r="AC1616" i="7055" s="1"/>
  <c r="U420" i="7049"/>
  <c r="AU1618" i="7059"/>
  <c r="W420" i="7049" s="1"/>
  <c r="AL1626" i="7059"/>
  <c r="AM1626" i="7059" s="1"/>
  <c r="AC1641" i="7059"/>
  <c r="AD1641" i="7059" s="1"/>
  <c r="V1652" i="7059"/>
  <c r="AE1639" i="7059" l="1"/>
  <c r="AF1639" i="7059" s="1"/>
  <c r="AG1635" i="7059"/>
  <c r="AH1635" i="7059" s="1"/>
  <c r="AN1623" i="7059"/>
  <c r="AO1623" i="7059" s="1"/>
  <c r="AP1620" i="7059"/>
  <c r="AQ1620" i="7059" s="1"/>
  <c r="Y1643" i="7059"/>
  <c r="AT1643" i="7059" s="1"/>
  <c r="U1653" i="7059"/>
  <c r="V1653" i="7059" s="1"/>
  <c r="Y1644" i="7059" l="1"/>
  <c r="AT1644" i="7059" s="1"/>
  <c r="V445" i="7049"/>
  <c r="AA1643" i="7059"/>
  <c r="AC1642" i="7059" s="1"/>
  <c r="AD1642" i="7059" s="1"/>
  <c r="AR1619" i="7059"/>
  <c r="AS1619" i="7059" s="1"/>
  <c r="AI1631" i="7059"/>
  <c r="AJ1631" i="7059" s="1"/>
  <c r="AP1621" i="7059"/>
  <c r="AQ1621" i="7059" s="1"/>
  <c r="AG1636" i="7059"/>
  <c r="AH1636" i="7059" s="1"/>
  <c r="U1654" i="7059"/>
  <c r="AL1627" i="7059" l="1"/>
  <c r="AM1627" i="7059" s="1"/>
  <c r="AA1644" i="7059"/>
  <c r="AC1643" i="7059" s="1"/>
  <c r="AD1643" i="7059" s="1"/>
  <c r="V446" i="7049"/>
  <c r="AI1632" i="7059"/>
  <c r="AJ1632" i="7059" s="1"/>
  <c r="AE1640" i="7059"/>
  <c r="AF1640" i="7059" s="1"/>
  <c r="AR1620" i="7059"/>
  <c r="AS1620" i="7059" s="1"/>
  <c r="U421" i="7049"/>
  <c r="AB1616" i="7055"/>
  <c r="AC1617" i="7055" s="1"/>
  <c r="AU1619" i="7059"/>
  <c r="W421" i="7049" s="1"/>
  <c r="V1654" i="7059"/>
  <c r="U422" i="7049" l="1"/>
  <c r="AB1617" i="7055"/>
  <c r="AC1618" i="7055" s="1"/>
  <c r="AU1620" i="7059"/>
  <c r="W422" i="7049" s="1"/>
  <c r="AG1637" i="7059"/>
  <c r="AH1637" i="7059" s="1"/>
  <c r="Y1645" i="7059"/>
  <c r="AT1645" i="7059" s="1"/>
  <c r="AN1624" i="7059"/>
  <c r="AO1624" i="7059" s="1"/>
  <c r="AL1628" i="7059"/>
  <c r="AM1628" i="7059" s="1"/>
  <c r="AE1641" i="7059"/>
  <c r="AF1641" i="7059" s="1"/>
  <c r="U1655" i="7059"/>
  <c r="V1655" i="7059" s="1"/>
  <c r="Y1646" i="7059" l="1"/>
  <c r="AT1646" i="7059" s="1"/>
  <c r="AP1622" i="7059"/>
  <c r="AQ1622" i="7059" s="1"/>
  <c r="AG1638" i="7059"/>
  <c r="AH1638" i="7059" s="1"/>
  <c r="AN1625" i="7059"/>
  <c r="AO1625" i="7059" s="1"/>
  <c r="AI1633" i="7059"/>
  <c r="AJ1633" i="7059" s="1"/>
  <c r="V447" i="7049"/>
  <c r="AA1645" i="7059"/>
  <c r="AC1644" i="7059" s="1"/>
  <c r="AD1644" i="7059" s="1"/>
  <c r="AE1642" i="7059" s="1"/>
  <c r="AF1642" i="7059" s="1"/>
  <c r="U1656" i="7059"/>
  <c r="AL1629" i="7059" l="1"/>
  <c r="AM1629" i="7059" s="1"/>
  <c r="AI1634" i="7059"/>
  <c r="AJ1634" i="7059" s="1"/>
  <c r="AG1639" i="7059"/>
  <c r="AH1639" i="7059" s="1"/>
  <c r="AP1623" i="7059"/>
  <c r="AQ1623" i="7059" s="1"/>
  <c r="AR1622" i="7059" s="1"/>
  <c r="AS1622" i="7059" s="1"/>
  <c r="AR1621" i="7059"/>
  <c r="AS1621" i="7059" s="1"/>
  <c r="V448" i="7049"/>
  <c r="AA1646" i="7059"/>
  <c r="AC1645" i="7059" s="1"/>
  <c r="AD1645" i="7059" s="1"/>
  <c r="V1656" i="7059"/>
  <c r="U1657" i="7059" s="1"/>
  <c r="AE1643" i="7059" l="1"/>
  <c r="AF1643" i="7059" s="1"/>
  <c r="U423" i="7049"/>
  <c r="AU1621" i="7059"/>
  <c r="W423" i="7049" s="1"/>
  <c r="AB1618" i="7055"/>
  <c r="AC1619" i="7055" s="1"/>
  <c r="AL1630" i="7059"/>
  <c r="AM1630" i="7059" s="1"/>
  <c r="Y1647" i="7059"/>
  <c r="AT1647" i="7059" s="1"/>
  <c r="AN1626" i="7059"/>
  <c r="AO1626" i="7059" s="1"/>
  <c r="U424" i="7049"/>
  <c r="AB1619" i="7055"/>
  <c r="AU1622" i="7059"/>
  <c r="W424" i="7049" s="1"/>
  <c r="AI1635" i="7059"/>
  <c r="AJ1635" i="7059" s="1"/>
  <c r="V1657" i="7059"/>
  <c r="Y1648" i="7059" s="1"/>
  <c r="AT1648" i="7059" s="1"/>
  <c r="AC1620" i="7055" l="1"/>
  <c r="AN1627" i="7059"/>
  <c r="AO1627" i="7059" s="1"/>
  <c r="V449" i="7049"/>
  <c r="AA1647" i="7059"/>
  <c r="AC1646" i="7059" s="1"/>
  <c r="AD1646" i="7059" s="1"/>
  <c r="AP1624" i="7059"/>
  <c r="AQ1624" i="7059" s="1"/>
  <c r="AL1631" i="7059"/>
  <c r="AM1631" i="7059" s="1"/>
  <c r="V450" i="7049"/>
  <c r="AG1640" i="7059"/>
  <c r="AH1640" i="7059" s="1"/>
  <c r="U1658" i="7059"/>
  <c r="V1658" i="7059" s="1"/>
  <c r="AA1648" i="7059" l="1"/>
  <c r="AC1647" i="7059" s="1"/>
  <c r="AD1647" i="7059" s="1"/>
  <c r="AE1645" i="7059" s="1"/>
  <c r="AI1636" i="7059"/>
  <c r="AJ1636" i="7059" s="1"/>
  <c r="AN1628" i="7059"/>
  <c r="AO1628" i="7059" s="1"/>
  <c r="AR1623" i="7059"/>
  <c r="AS1623" i="7059" s="1"/>
  <c r="AP1625" i="7059"/>
  <c r="AQ1625" i="7059" s="1"/>
  <c r="AR1624" i="7059" s="1"/>
  <c r="AS1624" i="7059" s="1"/>
  <c r="Y1649" i="7059"/>
  <c r="AT1649" i="7059" s="1"/>
  <c r="AE1644" i="7059"/>
  <c r="AF1644" i="7059" s="1"/>
  <c r="U1659" i="7059"/>
  <c r="V1659" i="7059" s="1"/>
  <c r="U426" i="7049" l="1"/>
  <c r="AB1621" i="7055"/>
  <c r="AU1624" i="7059"/>
  <c r="W426" i="7049" s="1"/>
  <c r="AL1632" i="7059"/>
  <c r="AM1632" i="7059" s="1"/>
  <c r="AP1626" i="7059"/>
  <c r="AQ1626" i="7059" s="1"/>
  <c r="AR1625" i="7059" s="1"/>
  <c r="AS1625" i="7059" s="1"/>
  <c r="Y1650" i="7059"/>
  <c r="AT1650" i="7059" s="1"/>
  <c r="V451" i="7049"/>
  <c r="AA1649" i="7059"/>
  <c r="AC1648" i="7059" s="1"/>
  <c r="AD1648" i="7059" s="1"/>
  <c r="AG1641" i="7059"/>
  <c r="AH1641" i="7059" s="1"/>
  <c r="U425" i="7049"/>
  <c r="AB1620" i="7055"/>
  <c r="AC1621" i="7055" s="1"/>
  <c r="AU1623" i="7059"/>
  <c r="W425" i="7049" s="1"/>
  <c r="AF1645" i="7059"/>
  <c r="U1660" i="7059"/>
  <c r="V1660" i="7059" s="1"/>
  <c r="Y1651" i="7059" l="1"/>
  <c r="AT1651" i="7059" s="1"/>
  <c r="U427" i="7049"/>
  <c r="AB1622" i="7055"/>
  <c r="AU1625" i="7059"/>
  <c r="W427" i="7049" s="1"/>
  <c r="AI1637" i="7059"/>
  <c r="AJ1637" i="7059" s="1"/>
  <c r="AE1646" i="7059"/>
  <c r="AF1646" i="7059" s="1"/>
  <c r="AC1622" i="7055"/>
  <c r="AG1642" i="7059"/>
  <c r="AH1642" i="7059" s="1"/>
  <c r="AA1650" i="7059"/>
  <c r="AC1649" i="7059" s="1"/>
  <c r="AD1649" i="7059" s="1"/>
  <c r="V452" i="7049"/>
  <c r="AN1629" i="7059"/>
  <c r="AO1629" i="7059" s="1"/>
  <c r="U1661" i="7059"/>
  <c r="V1661" i="7059" s="1"/>
  <c r="AI1638" i="7059" l="1"/>
  <c r="AJ1638" i="7059" s="1"/>
  <c r="AG1643" i="7059"/>
  <c r="AH1643" i="7059" s="1"/>
  <c r="Y1652" i="7059"/>
  <c r="AT1652" i="7059" s="1"/>
  <c r="AP1627" i="7059"/>
  <c r="AQ1627" i="7059" s="1"/>
  <c r="AR1626" i="7059" s="1"/>
  <c r="AS1626" i="7059" s="1"/>
  <c r="AC1623" i="7055"/>
  <c r="AE1647" i="7059"/>
  <c r="AF1647" i="7059" s="1"/>
  <c r="AL1633" i="7059"/>
  <c r="AM1633" i="7059" s="1"/>
  <c r="V453" i="7049"/>
  <c r="AA1651" i="7059"/>
  <c r="AC1650" i="7059" s="1"/>
  <c r="AD1650" i="7059" s="1"/>
  <c r="U1662" i="7059"/>
  <c r="AN1630" i="7059" l="1"/>
  <c r="AO1630" i="7059" s="1"/>
  <c r="AL1634" i="7059"/>
  <c r="AM1634" i="7059" s="1"/>
  <c r="AE1648" i="7059"/>
  <c r="AF1648" i="7059" s="1"/>
  <c r="AA1652" i="7059"/>
  <c r="AC1651" i="7059" s="1"/>
  <c r="AD1651" i="7059" s="1"/>
  <c r="V454" i="7049"/>
  <c r="AG1644" i="7059"/>
  <c r="AH1644" i="7059" s="1"/>
  <c r="AU1626" i="7059"/>
  <c r="W428" i="7049" s="1"/>
  <c r="U428" i="7049"/>
  <c r="AB1623" i="7055"/>
  <c r="AC1624" i="7055" s="1"/>
  <c r="AI1639" i="7059"/>
  <c r="AJ1639" i="7059" s="1"/>
  <c r="V1662" i="7059"/>
  <c r="AE1649" i="7059" l="1"/>
  <c r="AF1649" i="7059" s="1"/>
  <c r="AL1635" i="7059"/>
  <c r="AM1635" i="7059" s="1"/>
  <c r="AG1645" i="7059"/>
  <c r="AH1645" i="7059" s="1"/>
  <c r="Y1653" i="7059"/>
  <c r="AT1653" i="7059" s="1"/>
  <c r="AI1640" i="7059"/>
  <c r="AJ1640" i="7059" s="1"/>
  <c r="AN1631" i="7059"/>
  <c r="AO1631" i="7059" s="1"/>
  <c r="AP1628" i="7059"/>
  <c r="AQ1628" i="7059" s="1"/>
  <c r="U1663" i="7059"/>
  <c r="V1663" i="7059" s="1"/>
  <c r="AL1636" i="7059" l="1"/>
  <c r="AM1636" i="7059" s="1"/>
  <c r="AN1632" i="7059"/>
  <c r="AO1632" i="7059" s="1"/>
  <c r="AR1627" i="7059"/>
  <c r="AS1627" i="7059" s="1"/>
  <c r="AP1629" i="7059"/>
  <c r="AQ1629" i="7059" s="1"/>
  <c r="V455" i="7049"/>
  <c r="AA1653" i="7059"/>
  <c r="AC1652" i="7059" s="1"/>
  <c r="AD1652" i="7059" s="1"/>
  <c r="AI1641" i="7059"/>
  <c r="AJ1641" i="7059" s="1"/>
  <c r="Y1654" i="7059"/>
  <c r="AT1654" i="7059" s="1"/>
  <c r="AG1646" i="7059"/>
  <c r="AH1646" i="7059" s="1"/>
  <c r="U1664" i="7059"/>
  <c r="V1664" i="7059" s="1"/>
  <c r="AL1637" i="7059" l="1"/>
  <c r="AM1637" i="7059" s="1"/>
  <c r="AE1650" i="7059"/>
  <c r="AF1650" i="7059" s="1"/>
  <c r="AB1624" i="7055"/>
  <c r="AC1625" i="7055" s="1"/>
  <c r="U429" i="7049"/>
  <c r="AU1627" i="7059"/>
  <c r="W429" i="7049" s="1"/>
  <c r="AP1630" i="7059"/>
  <c r="AQ1630" i="7059" s="1"/>
  <c r="AN1633" i="7059"/>
  <c r="AO1633" i="7059" s="1"/>
  <c r="AI1642" i="7059"/>
  <c r="AJ1642" i="7059" s="1"/>
  <c r="V456" i="7049"/>
  <c r="AA1654" i="7059"/>
  <c r="AC1653" i="7059" s="1"/>
  <c r="AD1653" i="7059" s="1"/>
  <c r="Y1655" i="7059"/>
  <c r="AT1655" i="7059" s="1"/>
  <c r="AR1628" i="7059"/>
  <c r="AS1628" i="7059" s="1"/>
  <c r="U1665" i="7059"/>
  <c r="V1665" i="7059" s="1"/>
  <c r="AE1651" i="7059" l="1"/>
  <c r="AF1651" i="7059" s="1"/>
  <c r="AL1638" i="7059"/>
  <c r="AM1638" i="7059" s="1"/>
  <c r="AA1655" i="7059"/>
  <c r="AC1654" i="7059" s="1"/>
  <c r="AD1654" i="7059" s="1"/>
  <c r="V457" i="7049"/>
  <c r="AN1634" i="7059"/>
  <c r="AO1634" i="7059" s="1"/>
  <c r="AP1631" i="7059"/>
  <c r="AQ1631" i="7059" s="1"/>
  <c r="AR1630" i="7059" s="1"/>
  <c r="AS1630" i="7059" s="1"/>
  <c r="AU1628" i="7059"/>
  <c r="W430" i="7049" s="1"/>
  <c r="AB1625" i="7055"/>
  <c r="AC1626" i="7055" s="1"/>
  <c r="U430" i="7049"/>
  <c r="AR1629" i="7059"/>
  <c r="AS1629" i="7059" s="1"/>
  <c r="AG1647" i="7059"/>
  <c r="AH1647" i="7059" s="1"/>
  <c r="Y1656" i="7059"/>
  <c r="AT1656" i="7059" s="1"/>
  <c r="U1666" i="7059"/>
  <c r="AB1627" i="7055" l="1"/>
  <c r="U432" i="7049"/>
  <c r="AU1630" i="7059"/>
  <c r="W432" i="7049" s="1"/>
  <c r="AN1635" i="7059"/>
  <c r="AO1635" i="7059" s="1"/>
  <c r="AE1652" i="7059"/>
  <c r="AF1652" i="7059" s="1"/>
  <c r="AA1656" i="7059"/>
  <c r="AC1655" i="7059" s="1"/>
  <c r="AD1655" i="7059" s="1"/>
  <c r="V458" i="7049"/>
  <c r="AB1626" i="7055"/>
  <c r="AC1627" i="7055" s="1"/>
  <c r="U431" i="7049"/>
  <c r="AU1629" i="7059"/>
  <c r="W431" i="7049" s="1"/>
  <c r="AI1643" i="7059"/>
  <c r="AJ1643" i="7059" s="1"/>
  <c r="AP1632" i="7059"/>
  <c r="AQ1632" i="7059" s="1"/>
  <c r="AG1648" i="7059"/>
  <c r="AH1648" i="7059" s="1"/>
  <c r="V1666" i="7059"/>
  <c r="AR1631" i="7059" l="1"/>
  <c r="AS1631" i="7059" s="1"/>
  <c r="AE1653" i="7059"/>
  <c r="AF1653" i="7059" s="1"/>
  <c r="AG1649" i="7059"/>
  <c r="AH1649" i="7059" s="1"/>
  <c r="AI1644" i="7059"/>
  <c r="AJ1644" i="7059" s="1"/>
  <c r="Y1657" i="7059"/>
  <c r="AT1657" i="7059" s="1"/>
  <c r="AL1639" i="7059"/>
  <c r="AM1639" i="7059" s="1"/>
  <c r="AP1633" i="7059"/>
  <c r="AQ1633" i="7059" s="1"/>
  <c r="AR1632" i="7059" s="1"/>
  <c r="AS1632" i="7059" s="1"/>
  <c r="AC1628" i="7055"/>
  <c r="U1667" i="7059"/>
  <c r="V1667" i="7059" s="1"/>
  <c r="AB1629" i="7055" l="1"/>
  <c r="U434" i="7049"/>
  <c r="AU1632" i="7059"/>
  <c r="W434" i="7049" s="1"/>
  <c r="AA1657" i="7059"/>
  <c r="AC1656" i="7059" s="1"/>
  <c r="AD1656" i="7059" s="1"/>
  <c r="V459" i="7049"/>
  <c r="AL1640" i="7059"/>
  <c r="AM1640" i="7059" s="1"/>
  <c r="AN1636" i="7059"/>
  <c r="AO1636" i="7059" s="1"/>
  <c r="Y1658" i="7059"/>
  <c r="AT1658" i="7059" s="1"/>
  <c r="AG1650" i="7059"/>
  <c r="AH1650" i="7059" s="1"/>
  <c r="AI1645" i="7059"/>
  <c r="AJ1645" i="7059" s="1"/>
  <c r="U433" i="7049"/>
  <c r="AB1628" i="7055"/>
  <c r="AC1629" i="7055" s="1"/>
  <c r="AU1631" i="7059"/>
  <c r="W433" i="7049" s="1"/>
  <c r="U1668" i="7059"/>
  <c r="V1668" i="7059" s="1"/>
  <c r="V460" i="7049" l="1"/>
  <c r="AA1658" i="7059"/>
  <c r="AC1657" i="7059" s="1"/>
  <c r="AD1657" i="7059" s="1"/>
  <c r="AN1637" i="7059"/>
  <c r="AO1637" i="7059" s="1"/>
  <c r="AE1654" i="7059"/>
  <c r="AF1654" i="7059" s="1"/>
  <c r="AL1641" i="7059"/>
  <c r="AM1641" i="7059" s="1"/>
  <c r="AI1646" i="7059"/>
  <c r="AJ1646" i="7059" s="1"/>
  <c r="AP1634" i="7059"/>
  <c r="AQ1634" i="7059" s="1"/>
  <c r="Y1659" i="7059"/>
  <c r="AT1659" i="7059" s="1"/>
  <c r="AC1630" i="7055"/>
  <c r="U1669" i="7059"/>
  <c r="V1669" i="7059" s="1"/>
  <c r="AE1655" i="7059" l="1"/>
  <c r="AF1655" i="7059" s="1"/>
  <c r="AL1642" i="7059"/>
  <c r="AM1642" i="7059" s="1"/>
  <c r="AA1659" i="7059"/>
  <c r="AC1658" i="7059" s="1"/>
  <c r="AD1658" i="7059" s="1"/>
  <c r="V461" i="7049"/>
  <c r="AP1635" i="7059"/>
  <c r="AQ1635" i="7059" s="1"/>
  <c r="AR1634" i="7059" s="1"/>
  <c r="AS1634" i="7059" s="1"/>
  <c r="AR1633" i="7059"/>
  <c r="AS1633" i="7059" s="1"/>
  <c r="AN1638" i="7059"/>
  <c r="AO1638" i="7059" s="1"/>
  <c r="AG1651" i="7059"/>
  <c r="AH1651" i="7059" s="1"/>
  <c r="Y1660" i="7059"/>
  <c r="AT1660" i="7059" s="1"/>
  <c r="U1670" i="7059"/>
  <c r="V1670" i="7059" s="1"/>
  <c r="U435" i="7049" l="1"/>
  <c r="AB1630" i="7055"/>
  <c r="AC1631" i="7055" s="1"/>
  <c r="AU1633" i="7059"/>
  <c r="W435" i="7049" s="1"/>
  <c r="V462" i="7049"/>
  <c r="AA1660" i="7059"/>
  <c r="AC1659" i="7059" s="1"/>
  <c r="AD1659" i="7059" s="1"/>
  <c r="AP1636" i="7059"/>
  <c r="AQ1636" i="7059" s="1"/>
  <c r="AI1647" i="7059"/>
  <c r="AJ1647" i="7059" s="1"/>
  <c r="AE1656" i="7059"/>
  <c r="AF1656" i="7059" s="1"/>
  <c r="AG1652" i="7059"/>
  <c r="AH1652" i="7059" s="1"/>
  <c r="U436" i="7049"/>
  <c r="AU1634" i="7059"/>
  <c r="W436" i="7049" s="1"/>
  <c r="AB1631" i="7055"/>
  <c r="AC1632" i="7055" s="1"/>
  <c r="AN1639" i="7059"/>
  <c r="AO1639" i="7059" s="1"/>
  <c r="Y1661" i="7059"/>
  <c r="AT1661" i="7059" s="1"/>
  <c r="U1671" i="7059"/>
  <c r="V1671" i="7059" s="1"/>
  <c r="AL1643" i="7059" l="1"/>
  <c r="AM1643" i="7059" s="1"/>
  <c r="AR1635" i="7059"/>
  <c r="AS1635" i="7059" s="1"/>
  <c r="AE1657" i="7059"/>
  <c r="AF1657" i="7059" s="1"/>
  <c r="AA1661" i="7059"/>
  <c r="V463" i="7049"/>
  <c r="AI1648" i="7059"/>
  <c r="AJ1648" i="7059" s="1"/>
  <c r="AG1653" i="7059"/>
  <c r="AH1653" i="7059" s="1"/>
  <c r="Y1662" i="7059"/>
  <c r="AT1662" i="7059" s="1"/>
  <c r="AP1637" i="7059"/>
  <c r="AQ1637" i="7059" s="1"/>
  <c r="AR1636" i="7059" s="1"/>
  <c r="AS1636" i="7059" s="1"/>
  <c r="U1672" i="7059"/>
  <c r="AU1636" i="7059" l="1"/>
  <c r="W438" i="7049" s="1"/>
  <c r="U438" i="7049"/>
  <c r="AB1633" i="7055"/>
  <c r="AA1662" i="7059"/>
  <c r="AC1661" i="7059" s="1"/>
  <c r="AD1661" i="7059" s="1"/>
  <c r="V464" i="7049"/>
  <c r="AL1644" i="7059"/>
  <c r="AM1644" i="7059" s="1"/>
  <c r="AN1640" i="7059"/>
  <c r="AO1640" i="7059" s="1"/>
  <c r="AI1649" i="7059"/>
  <c r="AJ1649" i="7059" s="1"/>
  <c r="AC1660" i="7059"/>
  <c r="AD1660" i="7059" s="1"/>
  <c r="AG1654" i="7059"/>
  <c r="AH1654" i="7059" s="1"/>
  <c r="U437" i="7049"/>
  <c r="AU1635" i="7059"/>
  <c r="W437" i="7049" s="1"/>
  <c r="AB1632" i="7055"/>
  <c r="AC1633" i="7055" s="1"/>
  <c r="V1672" i="7059"/>
  <c r="AE1659" i="7059" l="1"/>
  <c r="AC1634" i="7055"/>
  <c r="Y1663" i="7059"/>
  <c r="AT1663" i="7059" s="1"/>
  <c r="AI1650" i="7059"/>
  <c r="AJ1650" i="7059" s="1"/>
  <c r="AP1638" i="7059"/>
  <c r="AQ1638" i="7059" s="1"/>
  <c r="AE1658" i="7059"/>
  <c r="AF1658" i="7059" s="1"/>
  <c r="AL1645" i="7059"/>
  <c r="AM1645" i="7059" s="1"/>
  <c r="AN1641" i="7059"/>
  <c r="AO1641" i="7059" s="1"/>
  <c r="U1673" i="7059"/>
  <c r="V1673" i="7059" s="1"/>
  <c r="Y1664" i="7059" l="1"/>
  <c r="AT1664" i="7059" s="1"/>
  <c r="AP1639" i="7059"/>
  <c r="AQ1639" i="7059" s="1"/>
  <c r="AR1638" i="7059" s="1"/>
  <c r="AS1638" i="7059" s="1"/>
  <c r="AR1637" i="7059"/>
  <c r="AS1637" i="7059" s="1"/>
  <c r="AG1655" i="7059"/>
  <c r="AH1655" i="7059" s="1"/>
  <c r="AF1659" i="7059"/>
  <c r="AN1642" i="7059"/>
  <c r="AO1642" i="7059" s="1"/>
  <c r="AL1646" i="7059"/>
  <c r="AM1646" i="7059" s="1"/>
  <c r="V465" i="7049"/>
  <c r="AA1663" i="7059"/>
  <c r="AC1662" i="7059" s="1"/>
  <c r="AD1662" i="7059" s="1"/>
  <c r="U1674" i="7059"/>
  <c r="V1674" i="7059" s="1"/>
  <c r="Y1665" i="7059" s="1"/>
  <c r="AT1665" i="7059" s="1"/>
  <c r="V467" i="7049" l="1"/>
  <c r="AN1643" i="7059"/>
  <c r="AO1643" i="7059" s="1"/>
  <c r="AG1656" i="7059"/>
  <c r="AH1656" i="7059" s="1"/>
  <c r="AA1664" i="7059"/>
  <c r="AC1663" i="7059" s="1"/>
  <c r="AD1663" i="7059" s="1"/>
  <c r="V466" i="7049"/>
  <c r="AE1660" i="7059"/>
  <c r="AF1660" i="7059" s="1"/>
  <c r="AP1640" i="7059"/>
  <c r="AQ1640" i="7059" s="1"/>
  <c r="U439" i="7049"/>
  <c r="AB1634" i="7055"/>
  <c r="AC1635" i="7055" s="1"/>
  <c r="AU1637" i="7059"/>
  <c r="W439" i="7049" s="1"/>
  <c r="U440" i="7049"/>
  <c r="AB1635" i="7055"/>
  <c r="AU1638" i="7059"/>
  <c r="W440" i="7049" s="1"/>
  <c r="AI1651" i="7059"/>
  <c r="AJ1651" i="7059" s="1"/>
  <c r="AR1639" i="7059"/>
  <c r="AS1639" i="7059" s="1"/>
  <c r="U1675" i="7059"/>
  <c r="V1675" i="7059" s="1"/>
  <c r="AC1636" i="7055" l="1"/>
  <c r="AL1647" i="7059"/>
  <c r="AM1647" i="7059" s="1"/>
  <c r="AP1641" i="7059"/>
  <c r="AQ1641" i="7059" s="1"/>
  <c r="AR1640" i="7059" s="1"/>
  <c r="AS1640" i="7059" s="1"/>
  <c r="AG1657" i="7059"/>
  <c r="AH1657" i="7059" s="1"/>
  <c r="AE1661" i="7059"/>
  <c r="AF1661" i="7059" s="1"/>
  <c r="AA1665" i="7059"/>
  <c r="AC1664" i="7059" s="1"/>
  <c r="AD1664" i="7059" s="1"/>
  <c r="Y1666" i="7059"/>
  <c r="AT1666" i="7059" s="1"/>
  <c r="AI1652" i="7059"/>
  <c r="AJ1652" i="7059" s="1"/>
  <c r="AU1639" i="7059"/>
  <c r="W441" i="7049" s="1"/>
  <c r="AB1636" i="7055"/>
  <c r="AC1637" i="7055" s="1"/>
  <c r="U441" i="7049"/>
  <c r="U1676" i="7059"/>
  <c r="V1676" i="7059" s="1"/>
  <c r="Y1667" i="7059" s="1"/>
  <c r="AT1667" i="7059" s="1"/>
  <c r="V469" i="7049" l="1"/>
  <c r="AI1653" i="7059"/>
  <c r="AJ1653" i="7059" s="1"/>
  <c r="AN1644" i="7059"/>
  <c r="AO1644" i="7059" s="1"/>
  <c r="AU1640" i="7059"/>
  <c r="W442" i="7049" s="1"/>
  <c r="AB1637" i="7055"/>
  <c r="AC1638" i="7055" s="1"/>
  <c r="U442" i="7049"/>
  <c r="AA1666" i="7059"/>
  <c r="AA1667" i="7059" s="1"/>
  <c r="V468" i="7049"/>
  <c r="AE1662" i="7059"/>
  <c r="AF1662" i="7059" s="1"/>
  <c r="AL1648" i="7059"/>
  <c r="AM1648" i="7059" s="1"/>
  <c r="AG1658" i="7059"/>
  <c r="AH1658" i="7059" s="1"/>
  <c r="U1677" i="7059"/>
  <c r="AC1666" i="7059" l="1"/>
  <c r="AD1666" i="7059" s="1"/>
  <c r="AG1659" i="7059"/>
  <c r="AH1659" i="7059" s="1"/>
  <c r="AP1642" i="7059"/>
  <c r="AQ1642" i="7059" s="1"/>
  <c r="AL1649" i="7059"/>
  <c r="AM1649" i="7059" s="1"/>
  <c r="AI1654" i="7059"/>
  <c r="AJ1654" i="7059" s="1"/>
  <c r="AN1645" i="7059"/>
  <c r="AO1645" i="7059" s="1"/>
  <c r="AC1665" i="7059"/>
  <c r="AD1665" i="7059" s="1"/>
  <c r="V1677" i="7059"/>
  <c r="AL1650" i="7059" l="1"/>
  <c r="AM1650" i="7059" s="1"/>
  <c r="AR1641" i="7059"/>
  <c r="AS1641" i="7059" s="1"/>
  <c r="AE1663" i="7059"/>
  <c r="AF1663" i="7059" s="1"/>
  <c r="AN1646" i="7059"/>
  <c r="AO1646" i="7059" s="1"/>
  <c r="AP1643" i="7059"/>
  <c r="AQ1643" i="7059" s="1"/>
  <c r="AR1642" i="7059" s="1"/>
  <c r="AS1642" i="7059" s="1"/>
  <c r="Y1668" i="7059"/>
  <c r="AT1668" i="7059" s="1"/>
  <c r="AI1655" i="7059"/>
  <c r="AJ1655" i="7059" s="1"/>
  <c r="AE1664" i="7059"/>
  <c r="U1678" i="7059"/>
  <c r="V1678" i="7059" s="1"/>
  <c r="AF1664" i="7059" l="1"/>
  <c r="AU1642" i="7059"/>
  <c r="W444" i="7049" s="1"/>
  <c r="AB1639" i="7055"/>
  <c r="U444" i="7049"/>
  <c r="AG1661" i="7059"/>
  <c r="U443" i="7049"/>
  <c r="AB1638" i="7055"/>
  <c r="AC1639" i="7055" s="1"/>
  <c r="AU1641" i="7059"/>
  <c r="W443" i="7049" s="1"/>
  <c r="AL1651" i="7059"/>
  <c r="AM1651" i="7059" s="1"/>
  <c r="AA1668" i="7059"/>
  <c r="AC1667" i="7059" s="1"/>
  <c r="AD1667" i="7059" s="1"/>
  <c r="V470" i="7049"/>
  <c r="Y1669" i="7059"/>
  <c r="AT1669" i="7059" s="1"/>
  <c r="AG1660" i="7059"/>
  <c r="AH1660" i="7059" s="1"/>
  <c r="AP1644" i="7059"/>
  <c r="AQ1644" i="7059" s="1"/>
  <c r="AR1643" i="7059" s="1"/>
  <c r="AS1643" i="7059" s="1"/>
  <c r="AN1647" i="7059"/>
  <c r="AO1647" i="7059" s="1"/>
  <c r="U1679" i="7059"/>
  <c r="V1679" i="7059" s="1"/>
  <c r="AC1640" i="7055" l="1"/>
  <c r="V471" i="7049"/>
  <c r="AA1669" i="7059"/>
  <c r="AC1668" i="7059" s="1"/>
  <c r="AD1668" i="7059" s="1"/>
  <c r="AN1648" i="7059"/>
  <c r="AO1648" i="7059" s="1"/>
  <c r="AB1640" i="7055"/>
  <c r="AC1641" i="7055" s="1"/>
  <c r="U445" i="7049"/>
  <c r="AU1643" i="7059"/>
  <c r="W445" i="7049" s="1"/>
  <c r="AI1656" i="7059"/>
  <c r="AJ1656" i="7059" s="1"/>
  <c r="AH1661" i="7059"/>
  <c r="AP1645" i="7059"/>
  <c r="AQ1645" i="7059" s="1"/>
  <c r="AR1644" i="7059" s="1"/>
  <c r="AS1644" i="7059" s="1"/>
  <c r="Y1670" i="7059"/>
  <c r="AT1670" i="7059" s="1"/>
  <c r="AE1665" i="7059"/>
  <c r="AF1665" i="7059" s="1"/>
  <c r="U1680" i="7059"/>
  <c r="U446" i="7049" l="1"/>
  <c r="AU1644" i="7059"/>
  <c r="W446" i="7049" s="1"/>
  <c r="AB1641" i="7055"/>
  <c r="AC1642" i="7055" s="1"/>
  <c r="AI1657" i="7059"/>
  <c r="AJ1657" i="7059" s="1"/>
  <c r="AP1646" i="7059"/>
  <c r="AQ1646" i="7059" s="1"/>
  <c r="AE1666" i="7059"/>
  <c r="AF1666" i="7059" s="1"/>
  <c r="AG1662" i="7059"/>
  <c r="AH1662" i="7059" s="1"/>
  <c r="AA1670" i="7059"/>
  <c r="AC1669" i="7059" s="1"/>
  <c r="AD1669" i="7059" s="1"/>
  <c r="V472" i="7049"/>
  <c r="AL1652" i="7059"/>
  <c r="AM1652" i="7059" s="1"/>
  <c r="V1680" i="7059"/>
  <c r="Y1671" i="7059" l="1"/>
  <c r="AT1671" i="7059" s="1"/>
  <c r="AG1663" i="7059"/>
  <c r="AH1663" i="7059" s="1"/>
  <c r="AI1658" i="7059"/>
  <c r="AJ1658" i="7059" s="1"/>
  <c r="AR1645" i="7059"/>
  <c r="AS1645" i="7059" s="1"/>
  <c r="AN1649" i="7059"/>
  <c r="AO1649" i="7059" s="1"/>
  <c r="AE1667" i="7059"/>
  <c r="AF1667" i="7059" s="1"/>
  <c r="AL1653" i="7059"/>
  <c r="AM1653" i="7059" s="1"/>
  <c r="U1681" i="7059"/>
  <c r="V1681" i="7059" s="1"/>
  <c r="AP1647" i="7059" l="1"/>
  <c r="AQ1647" i="7059" s="1"/>
  <c r="AR1646" i="7059" s="1"/>
  <c r="AS1646" i="7059" s="1"/>
  <c r="AL1654" i="7059"/>
  <c r="AM1654" i="7059" s="1"/>
  <c r="Y1672" i="7059"/>
  <c r="AT1672" i="7059" s="1"/>
  <c r="AG1664" i="7059"/>
  <c r="AH1664" i="7059" s="1"/>
  <c r="AI1659" i="7059"/>
  <c r="AJ1659" i="7059" s="1"/>
  <c r="AA1671" i="7059"/>
  <c r="AC1670" i="7059" s="1"/>
  <c r="AD1670" i="7059" s="1"/>
  <c r="V473" i="7049"/>
  <c r="AN1650" i="7059"/>
  <c r="AO1650" i="7059" s="1"/>
  <c r="U447" i="7049"/>
  <c r="AU1645" i="7059"/>
  <c r="W447" i="7049" s="1"/>
  <c r="AB1642" i="7055"/>
  <c r="AC1643" i="7055" s="1"/>
  <c r="U1682" i="7059"/>
  <c r="V1682" i="7059" s="1"/>
  <c r="AE1668" i="7059" l="1"/>
  <c r="AF1668" i="7059" s="1"/>
  <c r="AN1651" i="7059"/>
  <c r="AO1651" i="7059" s="1"/>
  <c r="Y1673" i="7059"/>
  <c r="AT1673" i="7059" s="1"/>
  <c r="AL1655" i="7059"/>
  <c r="AM1655" i="7059" s="1"/>
  <c r="AU1646" i="7059"/>
  <c r="W448" i="7049" s="1"/>
  <c r="U448" i="7049"/>
  <c r="AB1643" i="7055"/>
  <c r="AC1644" i="7055" s="1"/>
  <c r="AP1648" i="7059"/>
  <c r="AQ1648" i="7059" s="1"/>
  <c r="AR1647" i="7059" s="1"/>
  <c r="AS1647" i="7059" s="1"/>
  <c r="AA1672" i="7059"/>
  <c r="AC1671" i="7059" s="1"/>
  <c r="AD1671" i="7059" s="1"/>
  <c r="V474" i="7049"/>
  <c r="AI1660" i="7059"/>
  <c r="AJ1660" i="7059" s="1"/>
  <c r="U1683" i="7059"/>
  <c r="AE1669" i="7059" l="1"/>
  <c r="AF1669" i="7059" s="1"/>
  <c r="V475" i="7049"/>
  <c r="AA1673" i="7059"/>
  <c r="AC1672" i="7059" s="1"/>
  <c r="AD1672" i="7059" s="1"/>
  <c r="AP1649" i="7059"/>
  <c r="AQ1649" i="7059" s="1"/>
  <c r="AR1648" i="7059" s="1"/>
  <c r="AS1648" i="7059" s="1"/>
  <c r="AG1665" i="7059"/>
  <c r="AH1665" i="7059" s="1"/>
  <c r="AL1656" i="7059"/>
  <c r="AM1656" i="7059" s="1"/>
  <c r="AN1652" i="7059"/>
  <c r="AO1652" i="7059" s="1"/>
  <c r="AU1647" i="7059"/>
  <c r="W449" i="7049" s="1"/>
  <c r="U449" i="7049"/>
  <c r="AB1644" i="7055"/>
  <c r="AC1645" i="7055" s="1"/>
  <c r="V1683" i="7059"/>
  <c r="AN1653" i="7059" l="1"/>
  <c r="AO1653" i="7059" s="1"/>
  <c r="AU1648" i="7059"/>
  <c r="W450" i="7049" s="1"/>
  <c r="AB1645" i="7055"/>
  <c r="AC1646" i="7055" s="1"/>
  <c r="U450" i="7049"/>
  <c r="AE1670" i="7059"/>
  <c r="AF1670" i="7059" s="1"/>
  <c r="Y1674" i="7059"/>
  <c r="AT1674" i="7059" s="1"/>
  <c r="AP1650" i="7059"/>
  <c r="AQ1650" i="7059" s="1"/>
  <c r="AR1649" i="7059" s="1"/>
  <c r="AS1649" i="7059" s="1"/>
  <c r="AI1661" i="7059"/>
  <c r="AJ1661" i="7059" s="1"/>
  <c r="AG1666" i="7059"/>
  <c r="AH1666" i="7059" s="1"/>
  <c r="U1684" i="7059"/>
  <c r="AL1657" i="7059" l="1"/>
  <c r="AM1657" i="7059" s="1"/>
  <c r="V476" i="7049"/>
  <c r="AA1674" i="7059"/>
  <c r="AC1673" i="7059" s="1"/>
  <c r="AD1673" i="7059" s="1"/>
  <c r="AG1667" i="7059"/>
  <c r="AH1667" i="7059" s="1"/>
  <c r="AB1646" i="7055"/>
  <c r="AC1647" i="7055" s="1"/>
  <c r="U451" i="7049"/>
  <c r="AU1649" i="7059"/>
  <c r="W451" i="7049" s="1"/>
  <c r="AP1651" i="7059"/>
  <c r="AQ1651" i="7059" s="1"/>
  <c r="AI1662" i="7059"/>
  <c r="AJ1662" i="7059" s="1"/>
  <c r="V1684" i="7059"/>
  <c r="AE1671" i="7059" l="1"/>
  <c r="AF1671" i="7059" s="1"/>
  <c r="Y1675" i="7059"/>
  <c r="AT1675" i="7059" s="1"/>
  <c r="AN1654" i="7059"/>
  <c r="AO1654" i="7059" s="1"/>
  <c r="AR1650" i="7059"/>
  <c r="AS1650" i="7059" s="1"/>
  <c r="AL1658" i="7059"/>
  <c r="AM1658" i="7059" s="1"/>
  <c r="AI1663" i="7059"/>
  <c r="AJ1663" i="7059" s="1"/>
  <c r="U1685" i="7059"/>
  <c r="V1685" i="7059" s="1"/>
  <c r="AN1655" i="7059" l="1"/>
  <c r="AO1655" i="7059" s="1"/>
  <c r="AP1652" i="7059"/>
  <c r="AQ1652" i="7059" s="1"/>
  <c r="AL1659" i="7059"/>
  <c r="AM1659" i="7059" s="1"/>
  <c r="Y1676" i="7059"/>
  <c r="AT1676" i="7059" s="1"/>
  <c r="AB1647" i="7055"/>
  <c r="AC1648" i="7055" s="1"/>
  <c r="AU1650" i="7059"/>
  <c r="W452" i="7049" s="1"/>
  <c r="U452" i="7049"/>
  <c r="AA1675" i="7059"/>
  <c r="AC1674" i="7059" s="1"/>
  <c r="AD1674" i="7059" s="1"/>
  <c r="V477" i="7049"/>
  <c r="AG1668" i="7059"/>
  <c r="AH1668" i="7059" s="1"/>
  <c r="U1686" i="7059"/>
  <c r="V1686" i="7059" s="1"/>
  <c r="Y1677" i="7059" l="1"/>
  <c r="AT1677" i="7059" s="1"/>
  <c r="AE1672" i="7059"/>
  <c r="AF1672" i="7059" s="1"/>
  <c r="AP1653" i="7059"/>
  <c r="AQ1653" i="7059" s="1"/>
  <c r="AR1652" i="7059" s="1"/>
  <c r="AS1652" i="7059" s="1"/>
  <c r="V478" i="7049"/>
  <c r="AA1676" i="7059"/>
  <c r="AC1675" i="7059" s="1"/>
  <c r="AD1675" i="7059" s="1"/>
  <c r="AI1664" i="7059"/>
  <c r="AJ1664" i="7059" s="1"/>
  <c r="AN1656" i="7059"/>
  <c r="AO1656" i="7059" s="1"/>
  <c r="AR1651" i="7059"/>
  <c r="AS1651" i="7059" s="1"/>
  <c r="U1687" i="7059"/>
  <c r="V1687" i="7059" s="1"/>
  <c r="Y1678" i="7059" s="1"/>
  <c r="AT1678" i="7059" s="1"/>
  <c r="AL1660" i="7059" l="1"/>
  <c r="AM1660" i="7059" s="1"/>
  <c r="V480" i="7049"/>
  <c r="AB1649" i="7055"/>
  <c r="AU1652" i="7059"/>
  <c r="W454" i="7049" s="1"/>
  <c r="U454" i="7049"/>
  <c r="V479" i="7049"/>
  <c r="AA1677" i="7059"/>
  <c r="AC1676" i="7059" s="1"/>
  <c r="AD1676" i="7059" s="1"/>
  <c r="AU1651" i="7059"/>
  <c r="W453" i="7049" s="1"/>
  <c r="AB1648" i="7055"/>
  <c r="AC1649" i="7055" s="1"/>
  <c r="U453" i="7049"/>
  <c r="AP1654" i="7059"/>
  <c r="AQ1654" i="7059" s="1"/>
  <c r="AR1653" i="7059" s="1"/>
  <c r="AS1653" i="7059" s="1"/>
  <c r="AE1673" i="7059"/>
  <c r="AF1673" i="7059" s="1"/>
  <c r="AG1669" i="7059"/>
  <c r="AH1669" i="7059" s="1"/>
  <c r="U1688" i="7059"/>
  <c r="AC1650" i="7055" l="1"/>
  <c r="AA1678" i="7059"/>
  <c r="AC1677" i="7059" s="1"/>
  <c r="AD1677" i="7059" s="1"/>
  <c r="AE1675" i="7059" s="1"/>
  <c r="U455" i="7049"/>
  <c r="AB1650" i="7055"/>
  <c r="AU1653" i="7059"/>
  <c r="W455" i="7049" s="1"/>
  <c r="AG1670" i="7059"/>
  <c r="AH1670" i="7059" s="1"/>
  <c r="AE1674" i="7059"/>
  <c r="AF1674" i="7059" s="1"/>
  <c r="AN1657" i="7059"/>
  <c r="AO1657" i="7059" s="1"/>
  <c r="AI1665" i="7059"/>
  <c r="AJ1665" i="7059" s="1"/>
  <c r="V1688" i="7059"/>
  <c r="AC1651" i="7055" l="1"/>
  <c r="AP1655" i="7059"/>
  <c r="AQ1655" i="7059" s="1"/>
  <c r="AI1666" i="7059"/>
  <c r="AJ1666" i="7059" s="1"/>
  <c r="Y1679" i="7059"/>
  <c r="AT1679" i="7059" s="1"/>
  <c r="AF1675" i="7059"/>
  <c r="AL1661" i="7059"/>
  <c r="AM1661" i="7059" s="1"/>
  <c r="AG1671" i="7059"/>
  <c r="AH1671" i="7059" s="1"/>
  <c r="U1689" i="7059"/>
  <c r="AI1667" i="7059" l="1"/>
  <c r="AJ1667" i="7059" s="1"/>
  <c r="AG1672" i="7059"/>
  <c r="AH1672" i="7059" s="1"/>
  <c r="AL1662" i="7059"/>
  <c r="AM1662" i="7059" s="1"/>
  <c r="AN1658" i="7059"/>
  <c r="AO1658" i="7059" s="1"/>
  <c r="V481" i="7049"/>
  <c r="AA1679" i="7059"/>
  <c r="AC1678" i="7059" s="1"/>
  <c r="AD1678" i="7059" s="1"/>
  <c r="AR1654" i="7059"/>
  <c r="AS1654" i="7059" s="1"/>
  <c r="V1689" i="7059"/>
  <c r="U1690" i="7059" s="1"/>
  <c r="AE1676" i="7059" l="1"/>
  <c r="AF1676" i="7059" s="1"/>
  <c r="AI1668" i="7059"/>
  <c r="AJ1668" i="7059" s="1"/>
  <c r="U456" i="7049"/>
  <c r="AB1651" i="7055"/>
  <c r="AC1652" i="7055" s="1"/>
  <c r="AU1654" i="7059"/>
  <c r="W456" i="7049" s="1"/>
  <c r="Y1680" i="7059"/>
  <c r="AT1680" i="7059" s="1"/>
  <c r="AN1659" i="7059"/>
  <c r="AO1659" i="7059" s="1"/>
  <c r="AL1663" i="7059"/>
  <c r="AM1663" i="7059" s="1"/>
  <c r="AP1656" i="7059"/>
  <c r="AQ1656" i="7059" s="1"/>
  <c r="V1690" i="7059"/>
  <c r="AN1660" i="7059" l="1"/>
  <c r="AO1660" i="7059" s="1"/>
  <c r="AL1664" i="7059"/>
  <c r="AM1664" i="7059" s="1"/>
  <c r="AR1655" i="7059"/>
  <c r="AS1655" i="7059" s="1"/>
  <c r="V482" i="7049"/>
  <c r="AA1680" i="7059"/>
  <c r="AC1679" i="7059" s="1"/>
  <c r="AD1679" i="7059" s="1"/>
  <c r="AG1673" i="7059"/>
  <c r="AH1673" i="7059" s="1"/>
  <c r="AP1657" i="7059"/>
  <c r="AQ1657" i="7059" s="1"/>
  <c r="Y1681" i="7059"/>
  <c r="AT1681" i="7059" s="1"/>
  <c r="U1691" i="7059"/>
  <c r="AE1677" i="7059" l="1"/>
  <c r="AF1677" i="7059" s="1"/>
  <c r="AP1658" i="7059"/>
  <c r="AQ1658" i="7059" s="1"/>
  <c r="AR1657" i="7059" s="1"/>
  <c r="AS1657" i="7059" s="1"/>
  <c r="V483" i="7049"/>
  <c r="AA1681" i="7059"/>
  <c r="AC1680" i="7059" s="1"/>
  <c r="AD1680" i="7059" s="1"/>
  <c r="U457" i="7049"/>
  <c r="AB1652" i="7055"/>
  <c r="AC1653" i="7055" s="1"/>
  <c r="AU1655" i="7059"/>
  <c r="W457" i="7049" s="1"/>
  <c r="AN1661" i="7059"/>
  <c r="AO1661" i="7059" s="1"/>
  <c r="AI1669" i="7059"/>
  <c r="AJ1669" i="7059" s="1"/>
  <c r="AR1656" i="7059"/>
  <c r="AS1656" i="7059" s="1"/>
  <c r="V1691" i="7059"/>
  <c r="U1692" i="7059" s="1"/>
  <c r="AU1657" i="7059" l="1"/>
  <c r="W459" i="7049" s="1"/>
  <c r="U459" i="7049"/>
  <c r="AB1654" i="7055"/>
  <c r="U458" i="7049"/>
  <c r="AU1656" i="7059"/>
  <c r="W458" i="7049" s="1"/>
  <c r="AB1653" i="7055"/>
  <c r="AC1654" i="7055" s="1"/>
  <c r="AE1678" i="7059"/>
  <c r="AF1678" i="7059" s="1"/>
  <c r="AG1674" i="7059"/>
  <c r="AH1674" i="7059" s="1"/>
  <c r="Y1682" i="7059"/>
  <c r="AT1682" i="7059" s="1"/>
  <c r="AP1659" i="7059"/>
  <c r="AQ1659" i="7059" s="1"/>
  <c r="AR1658" i="7059" s="1"/>
  <c r="AS1658" i="7059" s="1"/>
  <c r="AL1665" i="7059"/>
  <c r="AM1665" i="7059" s="1"/>
  <c r="V1692" i="7059"/>
  <c r="AC1655" i="7055" l="1"/>
  <c r="AU1658" i="7059"/>
  <c r="W460" i="7049" s="1"/>
  <c r="AB1655" i="7055"/>
  <c r="U460" i="7049"/>
  <c r="V484" i="7049"/>
  <c r="AA1682" i="7059"/>
  <c r="AC1681" i="7059" s="1"/>
  <c r="AD1681" i="7059" s="1"/>
  <c r="AG1675" i="7059"/>
  <c r="AH1675" i="7059" s="1"/>
  <c r="AN1662" i="7059"/>
  <c r="AO1662" i="7059" s="1"/>
  <c r="Y1683" i="7059"/>
  <c r="AT1683" i="7059" s="1"/>
  <c r="AI1670" i="7059"/>
  <c r="AJ1670" i="7059" s="1"/>
  <c r="U1693" i="7059"/>
  <c r="AC1656" i="7055" l="1"/>
  <c r="AL1666" i="7059"/>
  <c r="AM1666" i="7059" s="1"/>
  <c r="AP1660" i="7059"/>
  <c r="AQ1660" i="7059" s="1"/>
  <c r="AA1683" i="7059"/>
  <c r="V485" i="7049"/>
  <c r="AE1679" i="7059"/>
  <c r="AF1679" i="7059" s="1"/>
  <c r="AI1671" i="7059"/>
  <c r="AJ1671" i="7059" s="1"/>
  <c r="V1693" i="7059"/>
  <c r="Y1684" i="7059" l="1"/>
  <c r="AT1684" i="7059" s="1"/>
  <c r="AR1659" i="7059"/>
  <c r="AS1659" i="7059" s="1"/>
  <c r="AL1667" i="7059"/>
  <c r="AM1667" i="7059" s="1"/>
  <c r="AC1682" i="7059"/>
  <c r="AD1682" i="7059" s="1"/>
  <c r="AN1663" i="7059"/>
  <c r="AO1663" i="7059" s="1"/>
  <c r="AP1661" i="7059" s="1"/>
  <c r="AQ1661" i="7059" s="1"/>
  <c r="AR1660" i="7059" s="1"/>
  <c r="AS1660" i="7059" s="1"/>
  <c r="AG1676" i="7059"/>
  <c r="AH1676" i="7059" s="1"/>
  <c r="U1694" i="7059"/>
  <c r="AU1660" i="7059" l="1"/>
  <c r="W462" i="7049" s="1"/>
  <c r="AB1657" i="7055"/>
  <c r="U462" i="7049"/>
  <c r="AA1684" i="7059"/>
  <c r="AC1683" i="7059" s="1"/>
  <c r="AD1683" i="7059" s="1"/>
  <c r="V486" i="7049"/>
  <c r="AI1672" i="7059"/>
  <c r="AJ1672" i="7059" s="1"/>
  <c r="AE1680" i="7059"/>
  <c r="AF1680" i="7059" s="1"/>
  <c r="U461" i="7049"/>
  <c r="AB1656" i="7055"/>
  <c r="AC1657" i="7055" s="1"/>
  <c r="AU1659" i="7059"/>
  <c r="W461" i="7049" s="1"/>
  <c r="AN1664" i="7059"/>
  <c r="AO1664" i="7059" s="1"/>
  <c r="V1694" i="7059"/>
  <c r="Y1685" i="7059" l="1"/>
  <c r="AT1685" i="7059" s="1"/>
  <c r="AG1677" i="7059"/>
  <c r="AH1677" i="7059" s="1"/>
  <c r="AP1662" i="7059"/>
  <c r="AQ1662" i="7059" s="1"/>
  <c r="AL1668" i="7059"/>
  <c r="AM1668" i="7059" s="1"/>
  <c r="AE1681" i="7059"/>
  <c r="AF1681" i="7059" s="1"/>
  <c r="AC1658" i="7055"/>
  <c r="U1695" i="7059"/>
  <c r="V1695" i="7059" s="1"/>
  <c r="Y1686" i="7059" l="1"/>
  <c r="AT1686" i="7059" s="1"/>
  <c r="AR1661" i="7059"/>
  <c r="AS1661" i="7059" s="1"/>
  <c r="AA1685" i="7059"/>
  <c r="AC1684" i="7059" s="1"/>
  <c r="AD1684" i="7059" s="1"/>
  <c r="V487" i="7049"/>
  <c r="AG1678" i="7059"/>
  <c r="AH1678" i="7059" s="1"/>
  <c r="AI1673" i="7059"/>
  <c r="AJ1673" i="7059" s="1"/>
  <c r="AN1665" i="7059"/>
  <c r="AO1665" i="7059" s="1"/>
  <c r="U1696" i="7059"/>
  <c r="V1696" i="7059" s="1"/>
  <c r="AP1663" i="7059" l="1"/>
  <c r="AQ1663" i="7059" s="1"/>
  <c r="AI1674" i="7059"/>
  <c r="AJ1674" i="7059" s="1"/>
  <c r="AE1682" i="7059"/>
  <c r="AF1682" i="7059" s="1"/>
  <c r="Y1687" i="7059"/>
  <c r="AT1687" i="7059" s="1"/>
  <c r="AL1669" i="7059"/>
  <c r="AM1669" i="7059" s="1"/>
  <c r="AA1686" i="7059"/>
  <c r="AC1685" i="7059" s="1"/>
  <c r="AD1685" i="7059" s="1"/>
  <c r="V488" i="7049"/>
  <c r="AB1658" i="7055"/>
  <c r="AC1659" i="7055" s="1"/>
  <c r="AU1661" i="7059"/>
  <c r="W463" i="7049" s="1"/>
  <c r="U463" i="7049"/>
  <c r="U1697" i="7059"/>
  <c r="V1697" i="7059" s="1"/>
  <c r="AE1683" i="7059" l="1"/>
  <c r="AF1683" i="7059" s="1"/>
  <c r="AA1687" i="7059"/>
  <c r="AC1686" i="7059" s="1"/>
  <c r="AD1686" i="7059" s="1"/>
  <c r="V489" i="7049"/>
  <c r="AN1666" i="7059"/>
  <c r="AO1666" i="7059" s="1"/>
  <c r="AR1662" i="7059"/>
  <c r="AS1662" i="7059" s="1"/>
  <c r="Y1688" i="7059"/>
  <c r="AT1688" i="7059" s="1"/>
  <c r="AG1679" i="7059"/>
  <c r="AH1679" i="7059" s="1"/>
  <c r="AL1670" i="7059"/>
  <c r="AM1670" i="7059" s="1"/>
  <c r="U1698" i="7059"/>
  <c r="AG1680" i="7059" l="1"/>
  <c r="AH1680" i="7059" s="1"/>
  <c r="AN1667" i="7059"/>
  <c r="AO1667" i="7059" s="1"/>
  <c r="U464" i="7049"/>
  <c r="AU1662" i="7059"/>
  <c r="W464" i="7049" s="1"/>
  <c r="AB1659" i="7055"/>
  <c r="AC1660" i="7055" s="1"/>
  <c r="AE1684" i="7059"/>
  <c r="AF1684" i="7059" s="1"/>
  <c r="AI1675" i="7059"/>
  <c r="AJ1675" i="7059" s="1"/>
  <c r="AA1688" i="7059"/>
  <c r="AC1687" i="7059" s="1"/>
  <c r="AD1687" i="7059" s="1"/>
  <c r="V490" i="7049"/>
  <c r="AP1664" i="7059"/>
  <c r="AQ1664" i="7059" s="1"/>
  <c r="V1698" i="7059"/>
  <c r="AP1665" i="7059" l="1"/>
  <c r="AQ1665" i="7059" s="1"/>
  <c r="AR1664" i="7059" s="1"/>
  <c r="AS1664" i="7059" s="1"/>
  <c r="Y1689" i="7059"/>
  <c r="AT1689" i="7059" s="1"/>
  <c r="AL1671" i="7059"/>
  <c r="AM1671" i="7059" s="1"/>
  <c r="AR1663" i="7059"/>
  <c r="AS1663" i="7059" s="1"/>
  <c r="AI1676" i="7059"/>
  <c r="AJ1676" i="7059" s="1"/>
  <c r="U1699" i="7059"/>
  <c r="V1699" i="7059" s="1"/>
  <c r="AE1685" i="7059"/>
  <c r="AF1685" i="7059" s="1"/>
  <c r="AG1681" i="7059"/>
  <c r="AH1681" i="7059" s="1"/>
  <c r="AN1668" i="7059" l="1"/>
  <c r="AO1668" i="7059" s="1"/>
  <c r="Y1690" i="7059"/>
  <c r="AT1690" i="7059" s="1"/>
  <c r="AG1682" i="7059"/>
  <c r="AH1682" i="7059" s="1"/>
  <c r="AU1663" i="7059"/>
  <c r="W465" i="7049" s="1"/>
  <c r="U465" i="7049"/>
  <c r="AB1660" i="7055"/>
  <c r="AC1661" i="7055" s="1"/>
  <c r="AB1661" i="7055"/>
  <c r="AU1664" i="7059"/>
  <c r="W466" i="7049" s="1"/>
  <c r="U466" i="7049"/>
  <c r="V491" i="7049"/>
  <c r="AA1689" i="7059"/>
  <c r="AC1688" i="7059" s="1"/>
  <c r="AD1688" i="7059" s="1"/>
  <c r="AI1677" i="7059"/>
  <c r="AJ1677" i="7059" s="1"/>
  <c r="AL1672" i="7059"/>
  <c r="AM1672" i="7059" s="1"/>
  <c r="U1700" i="7059"/>
  <c r="V1700" i="7059" s="1"/>
  <c r="AL1673" i="7059" l="1"/>
  <c r="AM1673" i="7059" s="1"/>
  <c r="AI1678" i="7059"/>
  <c r="AJ1678" i="7059" s="1"/>
  <c r="AA1690" i="7059"/>
  <c r="AC1689" i="7059" s="1"/>
  <c r="AD1689" i="7059" s="1"/>
  <c r="V492" i="7049"/>
  <c r="AN1669" i="7059"/>
  <c r="AO1669" i="7059" s="1"/>
  <c r="AP1666" i="7059"/>
  <c r="AQ1666" i="7059" s="1"/>
  <c r="AE1686" i="7059"/>
  <c r="AF1686" i="7059" s="1"/>
  <c r="AC1662" i="7055"/>
  <c r="Y1691" i="7059"/>
  <c r="AT1691" i="7059" s="1"/>
  <c r="U1701" i="7059"/>
  <c r="V493" i="7049" l="1"/>
  <c r="AA1691" i="7059"/>
  <c r="AC1690" i="7059" s="1"/>
  <c r="AD1690" i="7059" s="1"/>
  <c r="AP1667" i="7059"/>
  <c r="AQ1667" i="7059" s="1"/>
  <c r="AN1670" i="7059"/>
  <c r="AO1670" i="7059" s="1"/>
  <c r="AR1665" i="7059"/>
  <c r="AS1665" i="7059" s="1"/>
  <c r="AE1687" i="7059"/>
  <c r="AF1687" i="7059" s="1"/>
  <c r="AG1683" i="7059"/>
  <c r="AH1683" i="7059" s="1"/>
  <c r="AL1674" i="7059"/>
  <c r="AM1674" i="7059" s="1"/>
  <c r="V1701" i="7059"/>
  <c r="AG1684" i="7059" l="1"/>
  <c r="AH1684" i="7059" s="1"/>
  <c r="AP1668" i="7059"/>
  <c r="AQ1668" i="7059" s="1"/>
  <c r="AR1667" i="7059" s="1"/>
  <c r="AS1667" i="7059" s="1"/>
  <c r="Y1692" i="7059"/>
  <c r="AT1692" i="7059" s="1"/>
  <c r="AN1671" i="7059"/>
  <c r="AO1671" i="7059" s="1"/>
  <c r="AU1665" i="7059"/>
  <c r="W467" i="7049" s="1"/>
  <c r="U467" i="7049"/>
  <c r="AB1662" i="7055"/>
  <c r="AC1663" i="7055" s="1"/>
  <c r="AE1688" i="7059"/>
  <c r="AF1688" i="7059" s="1"/>
  <c r="AI1679" i="7059"/>
  <c r="AJ1679" i="7059" s="1"/>
  <c r="AR1666" i="7059"/>
  <c r="AS1666" i="7059" s="1"/>
  <c r="U1702" i="7059"/>
  <c r="AB1664" i="7055" l="1"/>
  <c r="U469" i="7049"/>
  <c r="AU1667" i="7059"/>
  <c r="W469" i="7049" s="1"/>
  <c r="AL1675" i="7059"/>
  <c r="AM1675" i="7059" s="1"/>
  <c r="AG1685" i="7059"/>
  <c r="AH1685" i="7059" s="1"/>
  <c r="AP1669" i="7059"/>
  <c r="AQ1669" i="7059" s="1"/>
  <c r="AR1668" i="7059" s="1"/>
  <c r="AS1668" i="7059" s="1"/>
  <c r="AI1680" i="7059"/>
  <c r="AJ1680" i="7059" s="1"/>
  <c r="U468" i="7049"/>
  <c r="AB1663" i="7055"/>
  <c r="AC1664" i="7055" s="1"/>
  <c r="AU1666" i="7059"/>
  <c r="W468" i="7049" s="1"/>
  <c r="AA1692" i="7059"/>
  <c r="AC1691" i="7059" s="1"/>
  <c r="AD1691" i="7059" s="1"/>
  <c r="V494" i="7049"/>
  <c r="V1702" i="7059"/>
  <c r="AB1665" i="7055" l="1"/>
  <c r="U470" i="7049"/>
  <c r="AU1668" i="7059"/>
  <c r="W470" i="7049" s="1"/>
  <c r="Y1693" i="7059"/>
  <c r="AT1693" i="7059" s="1"/>
  <c r="AN1672" i="7059"/>
  <c r="AO1672" i="7059" s="1"/>
  <c r="AE1689" i="7059"/>
  <c r="AF1689" i="7059" s="1"/>
  <c r="AG1686" i="7059" s="1"/>
  <c r="AH1686" i="7059" s="1"/>
  <c r="AL1676" i="7059"/>
  <c r="AM1676" i="7059" s="1"/>
  <c r="AI1681" i="7059"/>
  <c r="AJ1681" i="7059" s="1"/>
  <c r="AC1665" i="7055"/>
  <c r="U1703" i="7059"/>
  <c r="AN1673" i="7059" l="1"/>
  <c r="AO1673" i="7059" s="1"/>
  <c r="AP1670" i="7059"/>
  <c r="AQ1670" i="7059" s="1"/>
  <c r="AR1669" i="7059" s="1"/>
  <c r="AS1669" i="7059" s="1"/>
  <c r="AL1677" i="7059"/>
  <c r="AM1677" i="7059" s="1"/>
  <c r="AI1682" i="7059"/>
  <c r="AJ1682" i="7059" s="1"/>
  <c r="AA1693" i="7059"/>
  <c r="AC1692" i="7059" s="1"/>
  <c r="AD1692" i="7059" s="1"/>
  <c r="V495" i="7049"/>
  <c r="AC1666" i="7055"/>
  <c r="V1703" i="7059"/>
  <c r="AB1666" i="7055" l="1"/>
  <c r="AC1667" i="7055" s="1"/>
  <c r="U471" i="7049"/>
  <c r="AU1669" i="7059"/>
  <c r="W471" i="7049" s="1"/>
  <c r="AN1674" i="7059"/>
  <c r="AO1674" i="7059" s="1"/>
  <c r="AL1678" i="7059"/>
  <c r="AM1678" i="7059" s="1"/>
  <c r="AP1671" i="7059"/>
  <c r="AQ1671" i="7059" s="1"/>
  <c r="AE1690" i="7059"/>
  <c r="AF1690" i="7059" s="1"/>
  <c r="Y1694" i="7059"/>
  <c r="AT1694" i="7059" s="1"/>
  <c r="U1704" i="7059"/>
  <c r="V496" i="7049" l="1"/>
  <c r="AA1694" i="7059"/>
  <c r="AC1693" i="7059" s="1"/>
  <c r="AD1693" i="7059" s="1"/>
  <c r="AN1675" i="7059"/>
  <c r="AO1675" i="7059" s="1"/>
  <c r="AG1687" i="7059"/>
  <c r="AH1687" i="7059" s="1"/>
  <c r="AR1670" i="7059"/>
  <c r="AS1670" i="7059" s="1"/>
  <c r="AP1672" i="7059"/>
  <c r="AQ1672" i="7059" s="1"/>
  <c r="AR1671" i="7059" s="1"/>
  <c r="AS1671" i="7059" s="1"/>
  <c r="V1704" i="7059"/>
  <c r="AI1683" i="7059" l="1"/>
  <c r="AJ1683" i="7059" s="1"/>
  <c r="U473" i="7049"/>
  <c r="AU1671" i="7059"/>
  <c r="W473" i="7049" s="1"/>
  <c r="AB1668" i="7055"/>
  <c r="Y1695" i="7059"/>
  <c r="AT1695" i="7059" s="1"/>
  <c r="AB1667" i="7055"/>
  <c r="AC1668" i="7055" s="1"/>
  <c r="AU1670" i="7059"/>
  <c r="W472" i="7049" s="1"/>
  <c r="U472" i="7049"/>
  <c r="AE1691" i="7059"/>
  <c r="AF1691" i="7059" s="1"/>
  <c r="AP1673" i="7059"/>
  <c r="AQ1673" i="7059" s="1"/>
  <c r="AR1672" i="7059" s="1"/>
  <c r="AS1672" i="7059" s="1"/>
  <c r="U1705" i="7059"/>
  <c r="AU1672" i="7059" l="1"/>
  <c r="W474" i="7049" s="1"/>
  <c r="U474" i="7049"/>
  <c r="AB1669" i="7055"/>
  <c r="AA1695" i="7059"/>
  <c r="AC1694" i="7059" s="1"/>
  <c r="AD1694" i="7059" s="1"/>
  <c r="V497" i="7049"/>
  <c r="AG1688" i="7059"/>
  <c r="AH1688" i="7059" s="1"/>
  <c r="AL1679" i="7059"/>
  <c r="AM1679" i="7059" s="1"/>
  <c r="AC1669" i="7055"/>
  <c r="V1705" i="7059"/>
  <c r="Y1696" i="7059" l="1"/>
  <c r="AT1696" i="7059" s="1"/>
  <c r="AN1676" i="7059"/>
  <c r="AO1676" i="7059" s="1"/>
  <c r="AE1692" i="7059"/>
  <c r="AF1692" i="7059" s="1"/>
  <c r="AC1670" i="7055"/>
  <c r="AI1684" i="7059"/>
  <c r="AJ1684" i="7059" s="1"/>
  <c r="U1706" i="7059"/>
  <c r="AL1680" i="7059" l="1"/>
  <c r="AM1680" i="7059" s="1"/>
  <c r="AG1689" i="7059"/>
  <c r="AH1689" i="7059" s="1"/>
  <c r="AP1674" i="7059"/>
  <c r="AQ1674" i="7059" s="1"/>
  <c r="V498" i="7049"/>
  <c r="AA1696" i="7059"/>
  <c r="AC1695" i="7059" s="1"/>
  <c r="AD1695" i="7059" s="1"/>
  <c r="V1706" i="7059"/>
  <c r="AI1685" i="7059" l="1"/>
  <c r="AJ1685" i="7059" s="1"/>
  <c r="AR1673" i="7059"/>
  <c r="AS1673" i="7059" s="1"/>
  <c r="Y1697" i="7059"/>
  <c r="AT1697" i="7059" s="1"/>
  <c r="AN1677" i="7059"/>
  <c r="AO1677" i="7059" s="1"/>
  <c r="AE1693" i="7059"/>
  <c r="AF1693" i="7059" s="1"/>
  <c r="U1707" i="7059"/>
  <c r="V1707" i="7059" s="1"/>
  <c r="Y1698" i="7059" l="1"/>
  <c r="AT1698" i="7059" s="1"/>
  <c r="AB1670" i="7055"/>
  <c r="AC1671" i="7055" s="1"/>
  <c r="AU1673" i="7059"/>
  <c r="W475" i="7049" s="1"/>
  <c r="U475" i="7049"/>
  <c r="AA1697" i="7059"/>
  <c r="AC1696" i="7059" s="1"/>
  <c r="AD1696" i="7059" s="1"/>
  <c r="V499" i="7049"/>
  <c r="AG1690" i="7059"/>
  <c r="AH1690" i="7059" s="1"/>
  <c r="AP1675" i="7059"/>
  <c r="AQ1675" i="7059" s="1"/>
  <c r="AL1681" i="7059"/>
  <c r="AM1681" i="7059" s="1"/>
  <c r="U1708" i="7059"/>
  <c r="V1708" i="7059" s="1"/>
  <c r="Y1699" i="7059" s="1"/>
  <c r="AT1699" i="7059" s="1"/>
  <c r="AR1674" i="7059" l="1"/>
  <c r="AS1674" i="7059" s="1"/>
  <c r="AN1678" i="7059"/>
  <c r="AO1678" i="7059" s="1"/>
  <c r="AE1694" i="7059"/>
  <c r="AF1694" i="7059" s="1"/>
  <c r="V501" i="7049"/>
  <c r="AI1686" i="7059"/>
  <c r="AJ1686" i="7059" s="1"/>
  <c r="V500" i="7049"/>
  <c r="AA1698" i="7059"/>
  <c r="AA1699" i="7059" s="1"/>
  <c r="U1709" i="7059"/>
  <c r="AC1697" i="7059" l="1"/>
  <c r="AD1697" i="7059" s="1"/>
  <c r="AE1695" i="7059" s="1"/>
  <c r="AF1695" i="7059" s="1"/>
  <c r="AC1698" i="7059"/>
  <c r="AD1698" i="7059" s="1"/>
  <c r="U476" i="7049"/>
  <c r="AB1671" i="7055"/>
  <c r="AC1672" i="7055" s="1"/>
  <c r="AU1674" i="7059"/>
  <c r="W476" i="7049" s="1"/>
  <c r="AG1691" i="7059"/>
  <c r="AH1691" i="7059" s="1"/>
  <c r="AL1682" i="7059"/>
  <c r="AM1682" i="7059" s="1"/>
  <c r="AP1676" i="7059"/>
  <c r="AQ1676" i="7059" s="1"/>
  <c r="V1709" i="7059"/>
  <c r="U1710" i="7059" s="1"/>
  <c r="V1710" i="7059" s="1"/>
  <c r="AN1679" i="7059" l="1"/>
  <c r="AO1679" i="7059" s="1"/>
  <c r="AG1692" i="7059"/>
  <c r="AH1692" i="7059" s="1"/>
  <c r="Y1700" i="7059"/>
  <c r="AT1700" i="7059" s="1"/>
  <c r="Y1701" i="7059"/>
  <c r="AT1701" i="7059" s="1"/>
  <c r="AE1696" i="7059"/>
  <c r="AF1696" i="7059" s="1"/>
  <c r="AR1675" i="7059"/>
  <c r="AS1675" i="7059" s="1"/>
  <c r="AI1687" i="7059"/>
  <c r="AJ1687" i="7059" s="1"/>
  <c r="U1711" i="7059"/>
  <c r="V1711" i="7059" s="1"/>
  <c r="Y1702" i="7059" s="1"/>
  <c r="AT1702" i="7059" s="1"/>
  <c r="V504" i="7049" l="1"/>
  <c r="V503" i="7049"/>
  <c r="AI1688" i="7059"/>
  <c r="AJ1688" i="7059" s="1"/>
  <c r="AB1672" i="7055"/>
  <c r="AC1673" i="7055" s="1"/>
  <c r="AU1675" i="7059"/>
  <c r="W477" i="7049" s="1"/>
  <c r="U477" i="7049"/>
  <c r="AP1677" i="7059"/>
  <c r="AQ1677" i="7059" s="1"/>
  <c r="AL1683" i="7059"/>
  <c r="AM1683" i="7059" s="1"/>
  <c r="AG1693" i="7059"/>
  <c r="AH1693" i="7059" s="1"/>
  <c r="V502" i="7049"/>
  <c r="AA1700" i="7059"/>
  <c r="AC1699" i="7059" s="1"/>
  <c r="AD1699" i="7059" s="1"/>
  <c r="U1712" i="7059"/>
  <c r="V1712" i="7059" s="1"/>
  <c r="AL1684" i="7059" l="1"/>
  <c r="AM1684" i="7059" s="1"/>
  <c r="AI1689" i="7059"/>
  <c r="AJ1689" i="7059" s="1"/>
  <c r="AR1676" i="7059"/>
  <c r="AS1676" i="7059" s="1"/>
  <c r="Y1703" i="7059"/>
  <c r="AT1703" i="7059" s="1"/>
  <c r="AA1701" i="7059"/>
  <c r="AC1700" i="7059" s="1"/>
  <c r="AD1700" i="7059" s="1"/>
  <c r="AE1697" i="7059"/>
  <c r="AF1697" i="7059" s="1"/>
  <c r="AN1680" i="7059"/>
  <c r="AO1680" i="7059" s="1"/>
  <c r="U1713" i="7059"/>
  <c r="AE1698" i="7059" l="1"/>
  <c r="AF1698" i="7059" s="1"/>
  <c r="AG1694" i="7059"/>
  <c r="AH1694" i="7059" s="1"/>
  <c r="V505" i="7049"/>
  <c r="AB1673" i="7055"/>
  <c r="AC1674" i="7055" s="1"/>
  <c r="U478" i="7049"/>
  <c r="AU1676" i="7059"/>
  <c r="W478" i="7049" s="1"/>
  <c r="AA1702" i="7059"/>
  <c r="AA1703" i="7059" s="1"/>
  <c r="AN1681" i="7059"/>
  <c r="AO1681" i="7059" s="1"/>
  <c r="AP1678" i="7059"/>
  <c r="AQ1678" i="7059" s="1"/>
  <c r="AL1685" i="7059"/>
  <c r="AM1685" i="7059" s="1"/>
  <c r="V1713" i="7059"/>
  <c r="U1714" i="7059" s="1"/>
  <c r="AN1682" i="7059" l="1"/>
  <c r="AO1682" i="7059" s="1"/>
  <c r="AI1690" i="7059"/>
  <c r="AJ1690" i="7059" s="1"/>
  <c r="AC1702" i="7059"/>
  <c r="AD1702" i="7059" s="1"/>
  <c r="AP1679" i="7059"/>
  <c r="AQ1679" i="7059" s="1"/>
  <c r="AR1678" i="7059" s="1"/>
  <c r="AS1678" i="7059" s="1"/>
  <c r="Y1704" i="7059"/>
  <c r="AT1704" i="7059" s="1"/>
  <c r="AR1677" i="7059"/>
  <c r="AS1677" i="7059" s="1"/>
  <c r="AC1701" i="7059"/>
  <c r="AD1701" i="7059" s="1"/>
  <c r="AG1695" i="7059"/>
  <c r="AH1695" i="7059" s="1"/>
  <c r="V1714" i="7059"/>
  <c r="AI1691" i="7059" l="1"/>
  <c r="AJ1691" i="7059" s="1"/>
  <c r="U480" i="7049"/>
  <c r="AB1675" i="7055"/>
  <c r="AU1678" i="7059"/>
  <c r="W480" i="7049" s="1"/>
  <c r="AA1704" i="7059"/>
  <c r="AC1703" i="7059" s="1"/>
  <c r="AD1703" i="7059" s="1"/>
  <c r="AE1701" i="7059" s="1"/>
  <c r="V506" i="7049"/>
  <c r="AP1680" i="7059"/>
  <c r="AQ1680" i="7059" s="1"/>
  <c r="AR1679" i="7059" s="1"/>
  <c r="AS1679" i="7059" s="1"/>
  <c r="AL1686" i="7059"/>
  <c r="AM1686" i="7059" s="1"/>
  <c r="AE1699" i="7059"/>
  <c r="AF1699" i="7059" s="1"/>
  <c r="AG1696" i="7059" s="1"/>
  <c r="AH1696" i="7059" s="1"/>
  <c r="AI1692" i="7059" s="1"/>
  <c r="AU1677" i="7059"/>
  <c r="W479" i="7049" s="1"/>
  <c r="AB1674" i="7055"/>
  <c r="AC1675" i="7055" s="1"/>
  <c r="U479" i="7049"/>
  <c r="Y1705" i="7059"/>
  <c r="AT1705" i="7059" s="1"/>
  <c r="AE1700" i="7059"/>
  <c r="U1715" i="7059"/>
  <c r="AJ1692" i="7059" l="1"/>
  <c r="AF1700" i="7059"/>
  <c r="AG1697" i="7059" s="1"/>
  <c r="AH1697" i="7059" s="1"/>
  <c r="AI1693" i="7059" s="1"/>
  <c r="AJ1693" i="7059" s="1"/>
  <c r="AF1701" i="7059"/>
  <c r="AB1676" i="7055"/>
  <c r="U481" i="7049"/>
  <c r="AU1679" i="7059"/>
  <c r="W481" i="7049" s="1"/>
  <c r="AL1688" i="7059"/>
  <c r="AL1687" i="7059"/>
  <c r="AM1687" i="7059" s="1"/>
  <c r="V507" i="7049"/>
  <c r="AA1705" i="7059"/>
  <c r="AC1704" i="7059" s="1"/>
  <c r="AD1704" i="7059" s="1"/>
  <c r="AN1683" i="7059"/>
  <c r="AO1683" i="7059" s="1"/>
  <c r="AC1676" i="7055"/>
  <c r="V1715" i="7059"/>
  <c r="AG1698" i="7059" l="1"/>
  <c r="AH1698" i="7059" s="1"/>
  <c r="AI1694" i="7059" s="1"/>
  <c r="AJ1694" i="7059" s="1"/>
  <c r="AM1688" i="7059"/>
  <c r="AN1685" i="7059" s="1"/>
  <c r="AE1702" i="7059"/>
  <c r="AF1702" i="7059" s="1"/>
  <c r="AL1689" i="7059"/>
  <c r="AM1689" i="7059" s="1"/>
  <c r="AP1681" i="7059"/>
  <c r="AQ1681" i="7059" s="1"/>
  <c r="Y1706" i="7059"/>
  <c r="AT1706" i="7059" s="1"/>
  <c r="AN1684" i="7059"/>
  <c r="AO1684" i="7059" s="1"/>
  <c r="AC1677" i="7055"/>
  <c r="U1716" i="7059"/>
  <c r="V508" i="7049" l="1"/>
  <c r="AA1706" i="7059"/>
  <c r="AC1705" i="7059" s="1"/>
  <c r="AD1705" i="7059" s="1"/>
  <c r="AE1703" i="7059" s="1"/>
  <c r="AF1703" i="7059" s="1"/>
  <c r="AL1690" i="7059"/>
  <c r="AM1690" i="7059" s="1"/>
  <c r="AN1687" i="7059" s="1"/>
  <c r="AR1680" i="7059"/>
  <c r="AS1680" i="7059" s="1"/>
  <c r="AP1682" i="7059"/>
  <c r="AQ1682" i="7059" s="1"/>
  <c r="AR1681" i="7059" s="1"/>
  <c r="AS1681" i="7059" s="1"/>
  <c r="AG1699" i="7059"/>
  <c r="AH1699" i="7059" s="1"/>
  <c r="AO1685" i="7059"/>
  <c r="AN1686" i="7059"/>
  <c r="AO1686" i="7059" s="1"/>
  <c r="V1716" i="7059"/>
  <c r="AO1687" i="7059" l="1"/>
  <c r="AP1685" i="7059" s="1"/>
  <c r="AP1684" i="7059"/>
  <c r="U483" i="7049"/>
  <c r="AU1681" i="7059"/>
  <c r="W483" i="7049" s="1"/>
  <c r="AB1678" i="7055"/>
  <c r="Y1707" i="7059"/>
  <c r="AT1707" i="7059" s="1"/>
  <c r="U482" i="7049"/>
  <c r="AB1677" i="7055"/>
  <c r="AC1678" i="7055" s="1"/>
  <c r="AU1680" i="7059"/>
  <c r="W482" i="7049" s="1"/>
  <c r="AG1700" i="7059"/>
  <c r="AH1700" i="7059" s="1"/>
  <c r="AI1695" i="7059"/>
  <c r="AJ1695" i="7059" s="1"/>
  <c r="AP1683" i="7059"/>
  <c r="AQ1683" i="7059" s="1"/>
  <c r="AR1682" i="7059" s="1"/>
  <c r="AS1682" i="7059" s="1"/>
  <c r="U1717" i="7059"/>
  <c r="V1717" i="7059" s="1"/>
  <c r="AQ1685" i="7059" l="1"/>
  <c r="AC1679" i="7055"/>
  <c r="Y1708" i="7059"/>
  <c r="AT1708" i="7059" s="1"/>
  <c r="U484" i="7049"/>
  <c r="AU1682" i="7059"/>
  <c r="W484" i="7049" s="1"/>
  <c r="AB1679" i="7055"/>
  <c r="AC1680" i="7055" s="1"/>
  <c r="AI1696" i="7059"/>
  <c r="AJ1696" i="7059" s="1"/>
  <c r="AA1707" i="7059"/>
  <c r="AC1706" i="7059" s="1"/>
  <c r="AD1706" i="7059" s="1"/>
  <c r="AE1704" i="7059" s="1"/>
  <c r="AF1704" i="7059" s="1"/>
  <c r="V509" i="7049"/>
  <c r="AL1691" i="7059"/>
  <c r="AM1691" i="7059" s="1"/>
  <c r="AQ1684" i="7059"/>
  <c r="AR1683" i="7059" s="1"/>
  <c r="AS1683" i="7059" s="1"/>
  <c r="U1718" i="7059"/>
  <c r="U485" i="7049" l="1"/>
  <c r="AB1680" i="7055"/>
  <c r="AC1681" i="7055" s="1"/>
  <c r="AU1683" i="7059"/>
  <c r="W485" i="7049" s="1"/>
  <c r="V510" i="7049"/>
  <c r="AA1708" i="7059"/>
  <c r="AC1707" i="7059" s="1"/>
  <c r="AD1707" i="7059" s="1"/>
  <c r="AL1692" i="7059"/>
  <c r="AM1692" i="7059" s="1"/>
  <c r="AN1688" i="7059"/>
  <c r="AO1688" i="7059" s="1"/>
  <c r="AG1701" i="7059"/>
  <c r="AH1701" i="7059" s="1"/>
  <c r="AR1684" i="7059"/>
  <c r="AS1684" i="7059" s="1"/>
  <c r="V1718" i="7059"/>
  <c r="U1719" i="7059" s="1"/>
  <c r="AP1686" i="7059" l="1"/>
  <c r="AQ1686" i="7059" s="1"/>
  <c r="AR1685" i="7059" s="1"/>
  <c r="AS1685" i="7059" s="1"/>
  <c r="AI1697" i="7059"/>
  <c r="AJ1697" i="7059" s="1"/>
  <c r="Y1709" i="7059"/>
  <c r="AT1709" i="7059" s="1"/>
  <c r="AE1705" i="7059"/>
  <c r="AF1705" i="7059" s="1"/>
  <c r="AN1689" i="7059"/>
  <c r="AO1689" i="7059" s="1"/>
  <c r="U486" i="7049"/>
  <c r="AB1681" i="7055"/>
  <c r="AC1682" i="7055" s="1"/>
  <c r="AU1684" i="7059"/>
  <c r="W486" i="7049" s="1"/>
  <c r="V1719" i="7059"/>
  <c r="V511" i="7049" l="1"/>
  <c r="AA1709" i="7059"/>
  <c r="AC1708" i="7059" s="1"/>
  <c r="AD1708" i="7059" s="1"/>
  <c r="AB1682" i="7055"/>
  <c r="AC1683" i="7055" s="1"/>
  <c r="AU1685" i="7059"/>
  <c r="W487" i="7049" s="1"/>
  <c r="U487" i="7049"/>
  <c r="AG1702" i="7059"/>
  <c r="AH1702" i="7059" s="1"/>
  <c r="AP1687" i="7059"/>
  <c r="AQ1687" i="7059" s="1"/>
  <c r="AR1686" i="7059" s="1"/>
  <c r="AS1686" i="7059" s="1"/>
  <c r="Y1710" i="7059"/>
  <c r="AT1710" i="7059" s="1"/>
  <c r="AL1693" i="7059"/>
  <c r="AM1693" i="7059" s="1"/>
  <c r="U1720" i="7059"/>
  <c r="V1720" i="7059" s="1"/>
  <c r="V512" i="7049" l="1"/>
  <c r="AA1710" i="7059"/>
  <c r="AC1709" i="7059" s="1"/>
  <c r="AD1709" i="7059" s="1"/>
  <c r="AN1690" i="7059"/>
  <c r="AO1690" i="7059" s="1"/>
  <c r="AU1686" i="7059"/>
  <c r="W488" i="7049" s="1"/>
  <c r="U488" i="7049"/>
  <c r="AB1683" i="7055"/>
  <c r="AC1684" i="7055" s="1"/>
  <c r="AI1698" i="7059"/>
  <c r="AJ1698" i="7059" s="1"/>
  <c r="AE1706" i="7059"/>
  <c r="AF1706" i="7059" s="1"/>
  <c r="Y1711" i="7059"/>
  <c r="AT1711" i="7059" s="1"/>
  <c r="U1721" i="7059"/>
  <c r="V1721" i="7059" s="1"/>
  <c r="Y1712" i="7059" l="1"/>
  <c r="AT1712" i="7059" s="1"/>
  <c r="AL1694" i="7059"/>
  <c r="AM1694" i="7059" s="1"/>
  <c r="AP1688" i="7059"/>
  <c r="AQ1688" i="7059" s="1"/>
  <c r="V513" i="7049"/>
  <c r="AA1711" i="7059"/>
  <c r="AC1710" i="7059" s="1"/>
  <c r="AD1710" i="7059" s="1"/>
  <c r="AE1707" i="7059"/>
  <c r="AF1707" i="7059" s="1"/>
  <c r="AG1703" i="7059"/>
  <c r="AH1703" i="7059" s="1"/>
  <c r="U1722" i="7059"/>
  <c r="V1722" i="7059" s="1"/>
  <c r="AR1687" i="7059" l="1"/>
  <c r="AS1687" i="7059" s="1"/>
  <c r="AE1708" i="7059"/>
  <c r="AF1708" i="7059" s="1"/>
  <c r="V514" i="7049"/>
  <c r="AA1712" i="7059"/>
  <c r="AC1711" i="7059" s="1"/>
  <c r="AD1711" i="7059" s="1"/>
  <c r="Y1713" i="7059"/>
  <c r="AT1713" i="7059" s="1"/>
  <c r="AG1704" i="7059"/>
  <c r="AH1704" i="7059" s="1"/>
  <c r="AN1691" i="7059"/>
  <c r="AO1691" i="7059" s="1"/>
  <c r="AI1699" i="7059"/>
  <c r="AJ1699" i="7059" s="1"/>
  <c r="U1723" i="7059"/>
  <c r="V1723" i="7059" s="1"/>
  <c r="AE1709" i="7059" l="1"/>
  <c r="AF1709" i="7059" s="1"/>
  <c r="AI1700" i="7059"/>
  <c r="AJ1700" i="7059" s="1"/>
  <c r="AG1705" i="7059"/>
  <c r="AH1705" i="7059" s="1"/>
  <c r="AB1684" i="7055"/>
  <c r="AC1685" i="7055" s="1"/>
  <c r="U489" i="7049"/>
  <c r="AU1687" i="7059"/>
  <c r="W489" i="7049" s="1"/>
  <c r="AL1695" i="7059"/>
  <c r="AM1695" i="7059" s="1"/>
  <c r="Y1714" i="7059"/>
  <c r="AT1714" i="7059" s="1"/>
  <c r="AP1689" i="7059"/>
  <c r="AQ1689" i="7059" s="1"/>
  <c r="V515" i="7049"/>
  <c r="AA1713" i="7059"/>
  <c r="AC1712" i="7059" s="1"/>
  <c r="AD1712" i="7059" s="1"/>
  <c r="U1724" i="7059"/>
  <c r="V1724" i="7059" s="1"/>
  <c r="V516" i="7049" l="1"/>
  <c r="AA1714" i="7059"/>
  <c r="AC1713" i="7059" s="1"/>
  <c r="AD1713" i="7059" s="1"/>
  <c r="AL1696" i="7059"/>
  <c r="AM1696" i="7059" s="1"/>
  <c r="AN1692" i="7059"/>
  <c r="AO1692" i="7059" s="1"/>
  <c r="Y1715" i="7059"/>
  <c r="AT1715" i="7059" s="1"/>
  <c r="AI1701" i="7059"/>
  <c r="AJ1701" i="7059" s="1"/>
  <c r="AG1706" i="7059"/>
  <c r="AH1706" i="7059" s="1"/>
  <c r="AE1710" i="7059"/>
  <c r="AF1710" i="7059" s="1"/>
  <c r="AR1688" i="7059"/>
  <c r="AS1688" i="7059" s="1"/>
  <c r="U1725" i="7059"/>
  <c r="AN1693" i="7059" l="1"/>
  <c r="AO1693" i="7059" s="1"/>
  <c r="AE1711" i="7059"/>
  <c r="AF1711" i="7059" s="1"/>
  <c r="AG1708" i="7059" s="1"/>
  <c r="AI1702" i="7059"/>
  <c r="AJ1702" i="7059" s="1"/>
  <c r="AP1690" i="7059"/>
  <c r="AQ1690" i="7059" s="1"/>
  <c r="AL1697" i="7059"/>
  <c r="AM1697" i="7059" s="1"/>
  <c r="AU1688" i="7059"/>
  <c r="W490" i="7049" s="1"/>
  <c r="AB1685" i="7055"/>
  <c r="AC1686" i="7055" s="1"/>
  <c r="U490" i="7049"/>
  <c r="AG1707" i="7059"/>
  <c r="AH1707" i="7059" s="1"/>
  <c r="AA1715" i="7059"/>
  <c r="AC1714" i="7059" s="1"/>
  <c r="AD1714" i="7059" s="1"/>
  <c r="V517" i="7049"/>
  <c r="V1725" i="7059"/>
  <c r="AE1712" i="7059" l="1"/>
  <c r="AF1712" i="7059" s="1"/>
  <c r="AN1694" i="7059"/>
  <c r="AO1694" i="7059" s="1"/>
  <c r="AH1708" i="7059"/>
  <c r="AL1698" i="7059"/>
  <c r="AM1698" i="7059" s="1"/>
  <c r="AP1691" i="7059"/>
  <c r="AQ1691" i="7059" s="1"/>
  <c r="AR1690" i="7059" s="1"/>
  <c r="AS1690" i="7059" s="1"/>
  <c r="AI1703" i="7059"/>
  <c r="AJ1703" i="7059" s="1"/>
  <c r="Y1716" i="7059"/>
  <c r="AT1716" i="7059" s="1"/>
  <c r="AR1689" i="7059"/>
  <c r="AS1689" i="7059" s="1"/>
  <c r="U1726" i="7059"/>
  <c r="AN1695" i="7059" l="1"/>
  <c r="AO1695" i="7059" s="1"/>
  <c r="AB1686" i="7055"/>
  <c r="AC1687" i="7055" s="1"/>
  <c r="AU1689" i="7059"/>
  <c r="W491" i="7049" s="1"/>
  <c r="U491" i="7049"/>
  <c r="V518" i="7049"/>
  <c r="AA1716" i="7059"/>
  <c r="AC1715" i="7059" s="1"/>
  <c r="AD1715" i="7059" s="1"/>
  <c r="AG1709" i="7059"/>
  <c r="AH1709" i="7059" s="1"/>
  <c r="AL1699" i="7059"/>
  <c r="AM1699" i="7059" s="1"/>
  <c r="AU1690" i="7059"/>
  <c r="W492" i="7049" s="1"/>
  <c r="U492" i="7049"/>
  <c r="AB1687" i="7055"/>
  <c r="AI1704" i="7059"/>
  <c r="AJ1704" i="7059" s="1"/>
  <c r="AP1692" i="7059"/>
  <c r="AQ1692" i="7059" s="1"/>
  <c r="V1726" i="7059"/>
  <c r="AC1688" i="7055" l="1"/>
  <c r="AI1705" i="7059"/>
  <c r="AJ1705" i="7059" s="1"/>
  <c r="AE1713" i="7059"/>
  <c r="AF1713" i="7059" s="1"/>
  <c r="AP1693" i="7059"/>
  <c r="AQ1693" i="7059" s="1"/>
  <c r="AR1692" i="7059" s="1"/>
  <c r="AS1692" i="7059" s="1"/>
  <c r="AL1700" i="7059"/>
  <c r="AM1700" i="7059" s="1"/>
  <c r="Y1717" i="7059"/>
  <c r="AT1717" i="7059" s="1"/>
  <c r="AR1691" i="7059"/>
  <c r="AS1691" i="7059" s="1"/>
  <c r="AN1696" i="7059"/>
  <c r="AO1696" i="7059" s="1"/>
  <c r="U1727" i="7059"/>
  <c r="AA1717" i="7059" l="1"/>
  <c r="AC1716" i="7059" s="1"/>
  <c r="AD1716" i="7059" s="1"/>
  <c r="V519" i="7049"/>
  <c r="AB1689" i="7055"/>
  <c r="U494" i="7049"/>
  <c r="AU1692" i="7059"/>
  <c r="W494" i="7049" s="1"/>
  <c r="AB1688" i="7055"/>
  <c r="AC1689" i="7055" s="1"/>
  <c r="AU1691" i="7059"/>
  <c r="W493" i="7049" s="1"/>
  <c r="U493" i="7049"/>
  <c r="AL1701" i="7059"/>
  <c r="AM1701" i="7059" s="1"/>
  <c r="AP1694" i="7059"/>
  <c r="AQ1694" i="7059" s="1"/>
  <c r="AN1697" i="7059"/>
  <c r="AO1697" i="7059" s="1"/>
  <c r="AG1710" i="7059"/>
  <c r="AH1710" i="7059" s="1"/>
  <c r="V1727" i="7059"/>
  <c r="Y1718" i="7059" l="1"/>
  <c r="AT1718" i="7059" s="1"/>
  <c r="AI1706" i="7059"/>
  <c r="AJ1706" i="7059" s="1"/>
  <c r="AP1695" i="7059"/>
  <c r="AQ1695" i="7059" s="1"/>
  <c r="AC1690" i="7055"/>
  <c r="AN1698" i="7059"/>
  <c r="AO1698" i="7059" s="1"/>
  <c r="AR1693" i="7059"/>
  <c r="AS1693" i="7059" s="1"/>
  <c r="AE1714" i="7059"/>
  <c r="AF1714" i="7059" s="1"/>
  <c r="U1728" i="7059"/>
  <c r="V1728" i="7059" s="1"/>
  <c r="AG1711" i="7059" l="1"/>
  <c r="AH1711" i="7059" s="1"/>
  <c r="AL1702" i="7059"/>
  <c r="AM1702" i="7059" s="1"/>
  <c r="V520" i="7049"/>
  <c r="AA1718" i="7059"/>
  <c r="AC1717" i="7059" s="1"/>
  <c r="AD1717" i="7059" s="1"/>
  <c r="Y1719" i="7059"/>
  <c r="AT1719" i="7059" s="1"/>
  <c r="AU1693" i="7059"/>
  <c r="W495" i="7049" s="1"/>
  <c r="U495" i="7049"/>
  <c r="AB1690" i="7055"/>
  <c r="AC1691" i="7055" s="1"/>
  <c r="AP1696" i="7059"/>
  <c r="AQ1696" i="7059" s="1"/>
  <c r="AR1694" i="7059"/>
  <c r="AS1694" i="7059" s="1"/>
  <c r="U1729" i="7059"/>
  <c r="V1729" i="7059" s="1"/>
  <c r="Y1720" i="7059" s="1"/>
  <c r="AT1720" i="7059" s="1"/>
  <c r="V522" i="7049" l="1"/>
  <c r="AB1691" i="7055"/>
  <c r="AC1692" i="7055" s="1"/>
  <c r="AU1694" i="7059"/>
  <c r="W496" i="7049" s="1"/>
  <c r="U496" i="7049"/>
  <c r="V521" i="7049"/>
  <c r="AA1719" i="7059"/>
  <c r="AA1720" i="7059" s="1"/>
  <c r="AE1715" i="7059"/>
  <c r="AF1715" i="7059" s="1"/>
  <c r="AR1695" i="7059"/>
  <c r="AS1695" i="7059" s="1"/>
  <c r="AI1707" i="7059"/>
  <c r="AJ1707" i="7059" s="1"/>
  <c r="AN1699" i="7059"/>
  <c r="AO1699" i="7059" s="1"/>
  <c r="U1730" i="7059"/>
  <c r="V1730" i="7059" s="1"/>
  <c r="AP1697" i="7059" l="1"/>
  <c r="AQ1697" i="7059" s="1"/>
  <c r="AL1703" i="7059"/>
  <c r="AM1703" i="7059" s="1"/>
  <c r="AB1692" i="7055"/>
  <c r="AC1693" i="7055" s="1"/>
  <c r="U497" i="7049"/>
  <c r="AU1695" i="7059"/>
  <c r="W497" i="7049" s="1"/>
  <c r="AC1719" i="7059"/>
  <c r="AD1719" i="7059" s="1"/>
  <c r="AG1712" i="7059"/>
  <c r="AH1712" i="7059" s="1"/>
  <c r="Y1721" i="7059"/>
  <c r="AT1721" i="7059" s="1"/>
  <c r="AC1718" i="7059"/>
  <c r="AD1718" i="7059" s="1"/>
  <c r="U1731" i="7059"/>
  <c r="AA1721" i="7059" l="1"/>
  <c r="AC1720" i="7059" s="1"/>
  <c r="AD1720" i="7059" s="1"/>
  <c r="AE1718" i="7059" s="1"/>
  <c r="V523" i="7049"/>
  <c r="AE1717" i="7059"/>
  <c r="AN1700" i="7059"/>
  <c r="AO1700" i="7059" s="1"/>
  <c r="AE1716" i="7059"/>
  <c r="AF1716" i="7059" s="1"/>
  <c r="AI1708" i="7059"/>
  <c r="AJ1708" i="7059" s="1"/>
  <c r="AR1696" i="7059"/>
  <c r="AS1696" i="7059" s="1"/>
  <c r="V1731" i="7059"/>
  <c r="AP1698" i="7059" l="1"/>
  <c r="AQ1698" i="7059" s="1"/>
  <c r="U498" i="7049"/>
  <c r="AU1696" i="7059"/>
  <c r="W498" i="7049" s="1"/>
  <c r="AB1693" i="7055"/>
  <c r="AC1694" i="7055" s="1"/>
  <c r="Y1722" i="7059"/>
  <c r="AT1722" i="7059" s="1"/>
  <c r="AL1704" i="7059"/>
  <c r="AM1704" i="7059" s="1"/>
  <c r="AF1718" i="7059"/>
  <c r="AG1713" i="7059"/>
  <c r="AH1713" i="7059" s="1"/>
  <c r="AF1717" i="7059"/>
  <c r="U1732" i="7059"/>
  <c r="V1732" i="7059" s="1"/>
  <c r="AA1722" i="7059" l="1"/>
  <c r="AC1721" i="7059" s="1"/>
  <c r="AD1721" i="7059" s="1"/>
  <c r="V524" i="7049"/>
  <c r="AG1714" i="7059"/>
  <c r="AH1714" i="7059" s="1"/>
  <c r="Y1723" i="7059"/>
  <c r="AT1723" i="7059" s="1"/>
  <c r="AR1697" i="7059"/>
  <c r="AS1697" i="7059" s="1"/>
  <c r="AN1701" i="7059"/>
  <c r="AO1701" i="7059" s="1"/>
  <c r="AI1709" i="7059"/>
  <c r="AJ1709" i="7059" s="1"/>
  <c r="AG1715" i="7059"/>
  <c r="U1733" i="7059"/>
  <c r="V1733" i="7059" s="1"/>
  <c r="AH1715" i="7059" l="1"/>
  <c r="AI1711" i="7059" s="1"/>
  <c r="V525" i="7049"/>
  <c r="AA1723" i="7059"/>
  <c r="AC1722" i="7059" s="1"/>
  <c r="AD1722" i="7059" s="1"/>
  <c r="AL1705" i="7059"/>
  <c r="AM1705" i="7059" s="1"/>
  <c r="AB1694" i="7055"/>
  <c r="AC1695" i="7055" s="1"/>
  <c r="AU1697" i="7059"/>
  <c r="W499" i="7049" s="1"/>
  <c r="U499" i="7049"/>
  <c r="AE1719" i="7059"/>
  <c r="AF1719" i="7059" s="1"/>
  <c r="AP1699" i="7059"/>
  <c r="AQ1699" i="7059" s="1"/>
  <c r="AR1698" i="7059" s="1"/>
  <c r="AS1698" i="7059" s="1"/>
  <c r="Y1724" i="7059"/>
  <c r="AT1724" i="7059" s="1"/>
  <c r="AI1710" i="7059"/>
  <c r="AJ1710" i="7059" s="1"/>
  <c r="U1734" i="7059"/>
  <c r="V1734" i="7059" s="1"/>
  <c r="AJ1711" i="7059" l="1"/>
  <c r="AL1707" i="7059" s="1"/>
  <c r="AE1720" i="7059"/>
  <c r="AF1720" i="7059" s="1"/>
  <c r="AG1716" i="7059"/>
  <c r="AH1716" i="7059" s="1"/>
  <c r="AA1724" i="7059"/>
  <c r="AC1723" i="7059" s="1"/>
  <c r="AD1723" i="7059" s="1"/>
  <c r="V526" i="7049"/>
  <c r="AL1706" i="7059"/>
  <c r="AM1706" i="7059" s="1"/>
  <c r="AN1702" i="7059"/>
  <c r="AO1702" i="7059" s="1"/>
  <c r="Y1725" i="7059"/>
  <c r="AT1725" i="7059" s="1"/>
  <c r="U500" i="7049"/>
  <c r="AB1695" i="7055"/>
  <c r="AC1696" i="7055" s="1"/>
  <c r="AU1698" i="7059"/>
  <c r="W500" i="7049" s="1"/>
  <c r="U1735" i="7059"/>
  <c r="V1735" i="7059" s="1"/>
  <c r="AP1700" i="7059" l="1"/>
  <c r="AQ1700" i="7059" s="1"/>
  <c r="Y1726" i="7059"/>
  <c r="AT1726" i="7059" s="1"/>
  <c r="AG1717" i="7059"/>
  <c r="AH1717" i="7059" s="1"/>
  <c r="AM1707" i="7059"/>
  <c r="AE1721" i="7059"/>
  <c r="AF1721" i="7059" s="1"/>
  <c r="V527" i="7049"/>
  <c r="AA1725" i="7059"/>
  <c r="AC1724" i="7059" s="1"/>
  <c r="AD1724" i="7059" s="1"/>
  <c r="AN1703" i="7059"/>
  <c r="AO1703" i="7059" s="1"/>
  <c r="AI1712" i="7059"/>
  <c r="AJ1712" i="7059" s="1"/>
  <c r="U1736" i="7059"/>
  <c r="V1736" i="7059" s="1"/>
  <c r="AE1722" i="7059" l="1"/>
  <c r="AF1722" i="7059" s="1"/>
  <c r="Y1727" i="7059"/>
  <c r="AT1727" i="7059" s="1"/>
  <c r="AP1701" i="7059"/>
  <c r="AQ1701" i="7059" s="1"/>
  <c r="AN1704" i="7059"/>
  <c r="AO1704" i="7059" s="1"/>
  <c r="AR1699" i="7059"/>
  <c r="AS1699" i="7059" s="1"/>
  <c r="AI1713" i="7059"/>
  <c r="AJ1713" i="7059" s="1"/>
  <c r="AA1726" i="7059"/>
  <c r="V528" i="7049"/>
  <c r="AL1708" i="7059"/>
  <c r="AM1708" i="7059" s="1"/>
  <c r="AG1718" i="7059"/>
  <c r="AH1718" i="7059" s="1"/>
  <c r="U1737" i="7059"/>
  <c r="V1737" i="7059" s="1"/>
  <c r="Y1728" i="7059" l="1"/>
  <c r="AT1728" i="7059" s="1"/>
  <c r="AN1705" i="7059"/>
  <c r="AO1705" i="7059" s="1"/>
  <c r="AB1696" i="7055"/>
  <c r="AC1697" i="7055" s="1"/>
  <c r="AU1699" i="7059"/>
  <c r="W501" i="7049" s="1"/>
  <c r="U501" i="7049"/>
  <c r="AC1725" i="7059"/>
  <c r="AD1725" i="7059" s="1"/>
  <c r="AL1709" i="7059"/>
  <c r="AM1709" i="7059" s="1"/>
  <c r="AI1714" i="7059"/>
  <c r="AJ1714" i="7059" s="1"/>
  <c r="AP1702" i="7059"/>
  <c r="AQ1702" i="7059" s="1"/>
  <c r="V529" i="7049"/>
  <c r="AA1727" i="7059"/>
  <c r="AC1726" i="7059" s="1"/>
  <c r="AD1726" i="7059" s="1"/>
  <c r="AG1719" i="7059"/>
  <c r="AH1719" i="7059" s="1"/>
  <c r="AR1700" i="7059"/>
  <c r="AS1700" i="7059" s="1"/>
  <c r="U1738" i="7059"/>
  <c r="V1738" i="7059" s="1"/>
  <c r="AE1724" i="7059" l="1"/>
  <c r="AL1710" i="7059"/>
  <c r="AM1710" i="7059" s="1"/>
  <c r="AE1723" i="7059"/>
  <c r="AF1723" i="7059" s="1"/>
  <c r="Y1729" i="7059"/>
  <c r="AT1729" i="7059" s="1"/>
  <c r="U502" i="7049"/>
  <c r="AU1700" i="7059"/>
  <c r="W502" i="7049" s="1"/>
  <c r="AB1697" i="7055"/>
  <c r="AC1698" i="7055" s="1"/>
  <c r="AR1701" i="7059"/>
  <c r="AS1701" i="7059" s="1"/>
  <c r="AP1703" i="7059"/>
  <c r="AQ1703" i="7059" s="1"/>
  <c r="AR1702" i="7059" s="1"/>
  <c r="AS1702" i="7059" s="1"/>
  <c r="AA1728" i="7059"/>
  <c r="AC1727" i="7059" s="1"/>
  <c r="AD1727" i="7059" s="1"/>
  <c r="V530" i="7049"/>
  <c r="AN1706" i="7059"/>
  <c r="AO1706" i="7059" s="1"/>
  <c r="AI1715" i="7059"/>
  <c r="AJ1715" i="7059" s="1"/>
  <c r="U1739" i="7059"/>
  <c r="AB1699" i="7055" l="1"/>
  <c r="U504" i="7049"/>
  <c r="AU1702" i="7059"/>
  <c r="W504" i="7049" s="1"/>
  <c r="AA1729" i="7059"/>
  <c r="AC1728" i="7059" s="1"/>
  <c r="AD1728" i="7059" s="1"/>
  <c r="V531" i="7049"/>
  <c r="U503" i="7049"/>
  <c r="AB1698" i="7055"/>
  <c r="AC1699" i="7055" s="1"/>
  <c r="AU1701" i="7059"/>
  <c r="W503" i="7049" s="1"/>
  <c r="AG1720" i="7059"/>
  <c r="AH1720" i="7059" s="1"/>
  <c r="AP1704" i="7059"/>
  <c r="AQ1704" i="7059" s="1"/>
  <c r="AR1703" i="7059" s="1"/>
  <c r="AS1703" i="7059" s="1"/>
  <c r="AE1725" i="7059"/>
  <c r="AF1725" i="7059" s="1"/>
  <c r="AF1724" i="7059"/>
  <c r="AL1711" i="7059"/>
  <c r="AM1711" i="7059" s="1"/>
  <c r="AN1707" i="7059"/>
  <c r="AO1707" i="7059" s="1"/>
  <c r="V1739" i="7059"/>
  <c r="Y1730" i="7059" l="1"/>
  <c r="AT1730" i="7059" s="1"/>
  <c r="AN1708" i="7059"/>
  <c r="AO1708" i="7059" s="1"/>
  <c r="AE1726" i="7059"/>
  <c r="AF1726" i="7059" s="1"/>
  <c r="U505" i="7049"/>
  <c r="AU1703" i="7059"/>
  <c r="W505" i="7049" s="1"/>
  <c r="AB1700" i="7055"/>
  <c r="AP1705" i="7059"/>
  <c r="AQ1705" i="7059" s="1"/>
  <c r="AG1721" i="7059"/>
  <c r="AH1721" i="7059" s="1"/>
  <c r="U1740" i="7059"/>
  <c r="AG1722" i="7059"/>
  <c r="AI1716" i="7059"/>
  <c r="AJ1716" i="7059" s="1"/>
  <c r="AC1700" i="7055"/>
  <c r="V1740" i="7059" l="1"/>
  <c r="U1741" i="7059" s="1"/>
  <c r="V1741" i="7059" s="1"/>
  <c r="Y1732" i="7059" s="1"/>
  <c r="AT1732" i="7059" s="1"/>
  <c r="AH1722" i="7059"/>
  <c r="AI1718" i="7059" s="1"/>
  <c r="AG1723" i="7059"/>
  <c r="AH1723" i="7059" s="1"/>
  <c r="AI1717" i="7059"/>
  <c r="AJ1717" i="7059" s="1"/>
  <c r="AC1701" i="7055"/>
  <c r="AL1712" i="7059"/>
  <c r="AM1712" i="7059" s="1"/>
  <c r="AP1706" i="7059"/>
  <c r="AQ1706" i="7059" s="1"/>
  <c r="AR1705" i="7059" s="1"/>
  <c r="AS1705" i="7059" s="1"/>
  <c r="AR1704" i="7059"/>
  <c r="AS1704" i="7059" s="1"/>
  <c r="AA1730" i="7059"/>
  <c r="AC1729" i="7059" s="1"/>
  <c r="AD1729" i="7059" s="1"/>
  <c r="V532" i="7049"/>
  <c r="Y1731" i="7059" l="1"/>
  <c r="AT1731" i="7059" s="1"/>
  <c r="AA1731" i="7059" s="1"/>
  <c r="AC1730" i="7059" s="1"/>
  <c r="AD1730" i="7059" s="1"/>
  <c r="V534" i="7049"/>
  <c r="AJ1718" i="7059"/>
  <c r="AN1709" i="7059"/>
  <c r="AO1709" i="7059" s="1"/>
  <c r="V533" i="7049"/>
  <c r="AU1705" i="7059"/>
  <c r="W507" i="7049" s="1"/>
  <c r="AB1702" i="7055"/>
  <c r="U507" i="7049"/>
  <c r="AB1701" i="7055"/>
  <c r="AC1702" i="7055" s="1"/>
  <c r="AU1704" i="7059"/>
  <c r="W506" i="7049" s="1"/>
  <c r="U506" i="7049"/>
  <c r="AL1713" i="7059"/>
  <c r="AM1713" i="7059" s="1"/>
  <c r="AI1719" i="7059"/>
  <c r="AJ1719" i="7059" s="1"/>
  <c r="AE1727" i="7059"/>
  <c r="AF1727" i="7059" s="1"/>
  <c r="U1742" i="7059"/>
  <c r="AC1703" i="7055" l="1"/>
  <c r="AP1707" i="7059"/>
  <c r="AQ1707" i="7059" s="1"/>
  <c r="AN1710" i="7059"/>
  <c r="AO1710" i="7059" s="1"/>
  <c r="AE1728" i="7059"/>
  <c r="AF1728" i="7059" s="1"/>
  <c r="AL1714" i="7059"/>
  <c r="AM1714" i="7059" s="1"/>
  <c r="AA1732" i="7059"/>
  <c r="AC1731" i="7059" s="1"/>
  <c r="AD1731" i="7059" s="1"/>
  <c r="AG1724" i="7059"/>
  <c r="AH1724" i="7059" s="1"/>
  <c r="AL1715" i="7059"/>
  <c r="V1742" i="7059"/>
  <c r="U1743" i="7059"/>
  <c r="AM1715" i="7059" l="1"/>
  <c r="AI1720" i="7059"/>
  <c r="AJ1720" i="7059" s="1"/>
  <c r="AP1708" i="7059"/>
  <c r="AQ1708" i="7059" s="1"/>
  <c r="AR1707" i="7059" s="1"/>
  <c r="AS1707" i="7059" s="1"/>
  <c r="Y1733" i="7059"/>
  <c r="AT1733" i="7059" s="1"/>
  <c r="AE1729" i="7059"/>
  <c r="AF1729" i="7059" s="1"/>
  <c r="AG1726" i="7059" s="1"/>
  <c r="AG1725" i="7059"/>
  <c r="AH1725" i="7059" s="1"/>
  <c r="AI1721" i="7059" s="1"/>
  <c r="AR1706" i="7059"/>
  <c r="AS1706" i="7059" s="1"/>
  <c r="AN1711" i="7059"/>
  <c r="AO1711" i="7059" s="1"/>
  <c r="AN1712" i="7059"/>
  <c r="V1743" i="7059"/>
  <c r="AJ1721" i="7059" l="1"/>
  <c r="AL1717" i="7059" s="1"/>
  <c r="AP1709" i="7059"/>
  <c r="AQ1709" i="7059" s="1"/>
  <c r="AR1708" i="7059" s="1"/>
  <c r="AS1708" i="7059" s="1"/>
  <c r="U508" i="7049"/>
  <c r="AB1703" i="7055"/>
  <c r="AC1704" i="7055" s="1"/>
  <c r="AU1706" i="7059"/>
  <c r="W508" i="7049" s="1"/>
  <c r="AH1726" i="7059"/>
  <c r="Y1734" i="7059"/>
  <c r="AT1734" i="7059" s="1"/>
  <c r="U509" i="7049"/>
  <c r="AU1707" i="7059"/>
  <c r="W509" i="7049" s="1"/>
  <c r="AB1704" i="7055"/>
  <c r="V535" i="7049"/>
  <c r="AA1733" i="7059"/>
  <c r="AC1732" i="7059" s="1"/>
  <c r="AD1732" i="7059" s="1"/>
  <c r="AL1716" i="7059"/>
  <c r="AM1716" i="7059" s="1"/>
  <c r="AO1712" i="7059"/>
  <c r="U1744" i="7059"/>
  <c r="V1744" i="7059" s="1"/>
  <c r="AM1717" i="7059" l="1"/>
  <c r="AN1714" i="7059" s="1"/>
  <c r="AC1705" i="7055"/>
  <c r="Y1735" i="7059"/>
  <c r="AT1735" i="7059" s="1"/>
  <c r="AA1734" i="7059"/>
  <c r="AC1733" i="7059" s="1"/>
  <c r="AD1733" i="7059" s="1"/>
  <c r="V536" i="7049"/>
  <c r="AN1713" i="7059"/>
  <c r="AO1713" i="7059" s="1"/>
  <c r="AI1722" i="7059"/>
  <c r="AJ1722" i="7059" s="1"/>
  <c r="U510" i="7049"/>
  <c r="AU1708" i="7059"/>
  <c r="W510" i="7049" s="1"/>
  <c r="AB1705" i="7055"/>
  <c r="AC1706" i="7055" s="1"/>
  <c r="AP1710" i="7059"/>
  <c r="AQ1710" i="7059" s="1"/>
  <c r="AR1709" i="7059" s="1"/>
  <c r="AS1709" i="7059" s="1"/>
  <c r="AE1730" i="7059"/>
  <c r="AF1730" i="7059" s="1"/>
  <c r="U1745" i="7059"/>
  <c r="AP1711" i="7059" l="1"/>
  <c r="AQ1711" i="7059" s="1"/>
  <c r="AE1731" i="7059"/>
  <c r="AF1731" i="7059" s="1"/>
  <c r="AA1735" i="7059"/>
  <c r="AC1734" i="7059" s="1"/>
  <c r="AD1734" i="7059" s="1"/>
  <c r="V537" i="7049"/>
  <c r="AB1706" i="7055"/>
  <c r="AC1707" i="7055" s="1"/>
  <c r="U511" i="7049"/>
  <c r="AU1709" i="7059"/>
  <c r="W511" i="7049" s="1"/>
  <c r="AG1727" i="7059"/>
  <c r="AH1727" i="7059" s="1"/>
  <c r="AL1718" i="7059"/>
  <c r="AM1718" i="7059" s="1"/>
  <c r="AO1714" i="7059"/>
  <c r="V1745" i="7059"/>
  <c r="AN1715" i="7059" l="1"/>
  <c r="AO1715" i="7059" s="1"/>
  <c r="Y1736" i="7059"/>
  <c r="AT1736" i="7059" s="1"/>
  <c r="AG1728" i="7059"/>
  <c r="AH1728" i="7059" s="1"/>
  <c r="AI1723" i="7059"/>
  <c r="AJ1723" i="7059" s="1"/>
  <c r="AR1710" i="7059"/>
  <c r="AS1710" i="7059" s="1"/>
  <c r="AP1712" i="7059"/>
  <c r="AQ1712" i="7059" s="1"/>
  <c r="AR1711" i="7059" s="1"/>
  <c r="AS1711" i="7059" s="1"/>
  <c r="AE1732" i="7059"/>
  <c r="AF1732" i="7059" s="1"/>
  <c r="U1746" i="7059"/>
  <c r="U513" i="7049" l="1"/>
  <c r="AB1708" i="7055"/>
  <c r="AU1711" i="7059"/>
  <c r="W513" i="7049" s="1"/>
  <c r="AI1724" i="7059"/>
  <c r="AJ1724" i="7059" s="1"/>
  <c r="AB1707" i="7055"/>
  <c r="AC1708" i="7055" s="1"/>
  <c r="AU1710" i="7059"/>
  <c r="W512" i="7049" s="1"/>
  <c r="U512" i="7049"/>
  <c r="AP1713" i="7059"/>
  <c r="AQ1713" i="7059" s="1"/>
  <c r="AR1712" i="7059" s="1"/>
  <c r="AS1712" i="7059" s="1"/>
  <c r="AG1729" i="7059"/>
  <c r="AH1729" i="7059" s="1"/>
  <c r="AL1719" i="7059"/>
  <c r="AM1719" i="7059" s="1"/>
  <c r="AA1736" i="7059"/>
  <c r="AC1735" i="7059" s="1"/>
  <c r="AD1735" i="7059" s="1"/>
  <c r="V538" i="7049"/>
  <c r="V1746" i="7059"/>
  <c r="Y1737" i="7059" l="1"/>
  <c r="AT1737" i="7059" s="1"/>
  <c r="AI1725" i="7059"/>
  <c r="AJ1725" i="7059" s="1"/>
  <c r="AE1733" i="7059"/>
  <c r="AF1733" i="7059" s="1"/>
  <c r="AU1712" i="7059"/>
  <c r="W514" i="7049" s="1"/>
  <c r="U514" i="7049"/>
  <c r="AB1709" i="7055"/>
  <c r="AC1709" i="7055"/>
  <c r="AN1716" i="7059"/>
  <c r="AO1716" i="7059" s="1"/>
  <c r="AL1720" i="7059"/>
  <c r="AM1720" i="7059" s="1"/>
  <c r="U1747" i="7059"/>
  <c r="V1747" i="7059" s="1"/>
  <c r="AC1710" i="7055" l="1"/>
  <c r="Y1738" i="7059"/>
  <c r="AT1738" i="7059" s="1"/>
  <c r="AG1730" i="7059"/>
  <c r="AH1730" i="7059" s="1"/>
  <c r="AN1717" i="7059"/>
  <c r="AO1717" i="7059" s="1"/>
  <c r="AP1714" i="7059"/>
  <c r="AQ1714" i="7059" s="1"/>
  <c r="AL1721" i="7059"/>
  <c r="AM1721" i="7059" s="1"/>
  <c r="AA1737" i="7059"/>
  <c r="AC1736" i="7059" s="1"/>
  <c r="AD1736" i="7059" s="1"/>
  <c r="V539" i="7049"/>
  <c r="U1748" i="7059"/>
  <c r="AN1718" i="7059" l="1"/>
  <c r="AO1718" i="7059" s="1"/>
  <c r="AP1715" i="7059"/>
  <c r="AQ1715" i="7059" s="1"/>
  <c r="AR1714" i="7059" s="1"/>
  <c r="AS1714" i="7059" s="1"/>
  <c r="AA1738" i="7059"/>
  <c r="AC1737" i="7059" s="1"/>
  <c r="AD1737" i="7059" s="1"/>
  <c r="V540" i="7049"/>
  <c r="AE1734" i="7059"/>
  <c r="AF1734" i="7059" s="1"/>
  <c r="AR1713" i="7059"/>
  <c r="AS1713" i="7059" s="1"/>
  <c r="AI1726" i="7059"/>
  <c r="AJ1726" i="7059" s="1"/>
  <c r="V1748" i="7059"/>
  <c r="AL1722" i="7059" l="1"/>
  <c r="AM1722" i="7059" s="1"/>
  <c r="AG1731" i="7059"/>
  <c r="AH1731" i="7059" s="1"/>
  <c r="U516" i="7049"/>
  <c r="AB1711" i="7055"/>
  <c r="AU1714" i="7059"/>
  <c r="W516" i="7049" s="1"/>
  <c r="AP1716" i="7059"/>
  <c r="AQ1716" i="7059" s="1"/>
  <c r="AR1715" i="7059" s="1"/>
  <c r="AS1715" i="7059" s="1"/>
  <c r="Y1739" i="7059"/>
  <c r="AT1739" i="7059" s="1"/>
  <c r="U515" i="7049"/>
  <c r="AU1713" i="7059"/>
  <c r="W515" i="7049" s="1"/>
  <c r="AB1710" i="7055"/>
  <c r="AC1711" i="7055" s="1"/>
  <c r="AE1735" i="7059"/>
  <c r="AF1735" i="7059" s="1"/>
  <c r="U1749" i="7059"/>
  <c r="V1749" i="7059" s="1"/>
  <c r="AC1712" i="7055" l="1"/>
  <c r="Y1740" i="7059"/>
  <c r="AT1740" i="7059" s="1"/>
  <c r="AN1719" i="7059"/>
  <c r="AO1719" i="7059" s="1"/>
  <c r="AG1732" i="7059"/>
  <c r="AH1732" i="7059" s="1"/>
  <c r="U517" i="7049"/>
  <c r="AB1712" i="7055"/>
  <c r="AU1715" i="7059"/>
  <c r="W517" i="7049" s="1"/>
  <c r="AA1739" i="7059"/>
  <c r="AC1738" i="7059" s="1"/>
  <c r="AD1738" i="7059" s="1"/>
  <c r="V541" i="7049"/>
  <c r="AI1727" i="7059"/>
  <c r="AJ1727" i="7059" s="1"/>
  <c r="U1750" i="7059"/>
  <c r="V1750" i="7059" s="1"/>
  <c r="AC1713" i="7055" l="1"/>
  <c r="AE1736" i="7059"/>
  <c r="AF1736" i="7059" s="1"/>
  <c r="AI1728" i="7059"/>
  <c r="AJ1728" i="7059" s="1"/>
  <c r="Y1741" i="7059"/>
  <c r="AT1741" i="7059" s="1"/>
  <c r="AP1717" i="7059"/>
  <c r="AQ1717" i="7059" s="1"/>
  <c r="AA1740" i="7059"/>
  <c r="V542" i="7049"/>
  <c r="AL1723" i="7059"/>
  <c r="AM1723" i="7059" s="1"/>
  <c r="U1751" i="7059"/>
  <c r="V1751" i="7059" s="1"/>
  <c r="AN1720" i="7059" l="1"/>
  <c r="AO1720" i="7059" s="1"/>
  <c r="AC1739" i="7059"/>
  <c r="AD1739" i="7059" s="1"/>
  <c r="AA1741" i="7059"/>
  <c r="AC1740" i="7059" s="1"/>
  <c r="AD1740" i="7059" s="1"/>
  <c r="V543" i="7049"/>
  <c r="AG1733" i="7059"/>
  <c r="AH1733" i="7059" s="1"/>
  <c r="AR1716" i="7059"/>
  <c r="AS1716" i="7059" s="1"/>
  <c r="Y1742" i="7059"/>
  <c r="AT1742" i="7059" s="1"/>
  <c r="AL1724" i="7059"/>
  <c r="AM1724" i="7059" s="1"/>
  <c r="U1752" i="7059"/>
  <c r="V1752" i="7059" s="1"/>
  <c r="AE1738" i="7059" l="1"/>
  <c r="U518" i="7049"/>
  <c r="AU1716" i="7059"/>
  <c r="W518" i="7049" s="1"/>
  <c r="AB1713" i="7055"/>
  <c r="AC1714" i="7055" s="1"/>
  <c r="AE1737" i="7059"/>
  <c r="AF1737" i="7059" s="1"/>
  <c r="AA1742" i="7059"/>
  <c r="AC1741" i="7059" s="1"/>
  <c r="AD1741" i="7059" s="1"/>
  <c r="AE1739" i="7059" s="1"/>
  <c r="V544" i="7049"/>
  <c r="Y1743" i="7059"/>
  <c r="AT1743" i="7059" s="1"/>
  <c r="AI1729" i="7059"/>
  <c r="AJ1729" i="7059" s="1"/>
  <c r="AN1721" i="7059"/>
  <c r="AO1721" i="7059" s="1"/>
  <c r="AP1718" i="7059"/>
  <c r="AQ1718" i="7059" s="1"/>
  <c r="AR1717" i="7059" s="1"/>
  <c r="AS1717" i="7059" s="1"/>
  <c r="U1753" i="7059"/>
  <c r="V1753" i="7059" s="1"/>
  <c r="AF1739" i="7059" l="1"/>
  <c r="AP1719" i="7059"/>
  <c r="AQ1719" i="7059" s="1"/>
  <c r="V545" i="7049"/>
  <c r="AA1743" i="7059"/>
  <c r="AC1742" i="7059" s="1"/>
  <c r="AD1742" i="7059" s="1"/>
  <c r="AU1717" i="7059"/>
  <c r="W519" i="7049" s="1"/>
  <c r="AB1714" i="7055"/>
  <c r="AC1715" i="7055" s="1"/>
  <c r="U519" i="7049"/>
  <c r="AL1725" i="7059"/>
  <c r="AM1725" i="7059" s="1"/>
  <c r="Y1744" i="7059"/>
  <c r="AT1744" i="7059" s="1"/>
  <c r="AG1734" i="7059"/>
  <c r="AH1734" i="7059" s="1"/>
  <c r="AF1738" i="7059"/>
  <c r="AG1736" i="7059" s="1"/>
  <c r="U1754" i="7059"/>
  <c r="V1754" i="7059" s="1"/>
  <c r="Y1745" i="7059" l="1"/>
  <c r="AT1745" i="7059" s="1"/>
  <c r="AE1740" i="7059"/>
  <c r="AF1740" i="7059" s="1"/>
  <c r="AG1737" i="7059" s="1"/>
  <c r="AA1744" i="7059"/>
  <c r="AC1743" i="7059" s="1"/>
  <c r="AD1743" i="7059" s="1"/>
  <c r="V546" i="7049"/>
  <c r="AN1722" i="7059"/>
  <c r="AO1722" i="7059" s="1"/>
  <c r="AI1730" i="7059"/>
  <c r="AJ1730" i="7059" s="1"/>
  <c r="AG1735" i="7059"/>
  <c r="AH1735" i="7059" s="1"/>
  <c r="AR1718" i="7059"/>
  <c r="AS1718" i="7059" s="1"/>
  <c r="U1755" i="7059"/>
  <c r="AH1737" i="7059" l="1"/>
  <c r="AL1726" i="7059"/>
  <c r="AM1726" i="7059" s="1"/>
  <c r="V547" i="7049"/>
  <c r="AA1745" i="7059"/>
  <c r="AC1744" i="7059" s="1"/>
  <c r="AD1744" i="7059" s="1"/>
  <c r="AI1731" i="7059"/>
  <c r="AJ1731" i="7059" s="1"/>
  <c r="AB1715" i="7055"/>
  <c r="AC1716" i="7055" s="1"/>
  <c r="U520" i="7049"/>
  <c r="AU1718" i="7059"/>
  <c r="W520" i="7049" s="1"/>
  <c r="AP1720" i="7059"/>
  <c r="AQ1720" i="7059" s="1"/>
  <c r="AE1741" i="7059"/>
  <c r="AF1741" i="7059" s="1"/>
  <c r="AH1736" i="7059"/>
  <c r="AI1733" i="7059" s="1"/>
  <c r="V1755" i="7059"/>
  <c r="AL1727" i="7059" l="1"/>
  <c r="AM1727" i="7059" s="1"/>
  <c r="AE1742" i="7059"/>
  <c r="AF1742" i="7059" s="1"/>
  <c r="AI1732" i="7059"/>
  <c r="AJ1732" i="7059" s="1"/>
  <c r="AR1719" i="7059"/>
  <c r="AS1719" i="7059" s="1"/>
  <c r="AG1738" i="7059"/>
  <c r="AH1738" i="7059" s="1"/>
  <c r="AN1723" i="7059"/>
  <c r="AO1723" i="7059" s="1"/>
  <c r="Y1746" i="7059"/>
  <c r="AT1746" i="7059" s="1"/>
  <c r="U1756" i="7059"/>
  <c r="V1756" i="7059" s="1"/>
  <c r="AU1719" i="7059" l="1"/>
  <c r="W521" i="7049" s="1"/>
  <c r="AB1716" i="7055"/>
  <c r="AC1717" i="7055" s="1"/>
  <c r="U521" i="7049"/>
  <c r="AG1739" i="7059"/>
  <c r="AH1739" i="7059" s="1"/>
  <c r="AP1721" i="7059"/>
  <c r="AQ1721" i="7059" s="1"/>
  <c r="AR1720" i="7059" s="1"/>
  <c r="AS1720" i="7059" s="1"/>
  <c r="AN1724" i="7059"/>
  <c r="AO1724" i="7059" s="1"/>
  <c r="AL1728" i="7059"/>
  <c r="AM1728" i="7059" s="1"/>
  <c r="Y1747" i="7059"/>
  <c r="AT1747" i="7059" s="1"/>
  <c r="AA1746" i="7059"/>
  <c r="AC1745" i="7059" s="1"/>
  <c r="AD1745" i="7059" s="1"/>
  <c r="V548" i="7049"/>
  <c r="AI1734" i="7059"/>
  <c r="AJ1734" i="7059" s="1"/>
  <c r="AJ1733" i="7059"/>
  <c r="U1757" i="7059"/>
  <c r="V1757" i="7059" s="1"/>
  <c r="Y1748" i="7059" s="1"/>
  <c r="AT1748" i="7059" s="1"/>
  <c r="V550" i="7049" l="1"/>
  <c r="AA1747" i="7059"/>
  <c r="AC1746" i="7059" s="1"/>
  <c r="AD1746" i="7059" s="1"/>
  <c r="V549" i="7049"/>
  <c r="AP1722" i="7059"/>
  <c r="AQ1722" i="7059" s="1"/>
  <c r="AI1735" i="7059"/>
  <c r="AJ1735" i="7059" s="1"/>
  <c r="AL1730" i="7059"/>
  <c r="AN1725" i="7059"/>
  <c r="AO1725" i="7059" s="1"/>
  <c r="U522" i="7049"/>
  <c r="AU1720" i="7059"/>
  <c r="W522" i="7049" s="1"/>
  <c r="AB1717" i="7055"/>
  <c r="AC1718" i="7055" s="1"/>
  <c r="AL1729" i="7059"/>
  <c r="AM1729" i="7059" s="1"/>
  <c r="AE1743" i="7059"/>
  <c r="AF1743" i="7059" s="1"/>
  <c r="U1758" i="7059"/>
  <c r="AG1740" i="7059" l="1"/>
  <c r="AH1740" i="7059" s="1"/>
  <c r="AL1731" i="7059"/>
  <c r="AM1731" i="7059" s="1"/>
  <c r="AM1730" i="7059"/>
  <c r="AP1723" i="7059"/>
  <c r="AQ1723" i="7059" s="1"/>
  <c r="AR1722" i="7059" s="1"/>
  <c r="AS1722" i="7059" s="1"/>
  <c r="AR1721" i="7059"/>
  <c r="AS1721" i="7059" s="1"/>
  <c r="AN1726" i="7059"/>
  <c r="AO1726" i="7059" s="1"/>
  <c r="AE1744" i="7059"/>
  <c r="AF1744" i="7059" s="1"/>
  <c r="AA1748" i="7059"/>
  <c r="V1758" i="7059"/>
  <c r="U1759" i="7059" s="1"/>
  <c r="AN1728" i="7059" l="1"/>
  <c r="AG1741" i="7059"/>
  <c r="AH1741" i="7059" s="1"/>
  <c r="AU1722" i="7059"/>
  <c r="W524" i="7049" s="1"/>
  <c r="AB1719" i="7055"/>
  <c r="U524" i="7049"/>
  <c r="Y1749" i="7059"/>
  <c r="AT1749" i="7059" s="1"/>
  <c r="U523" i="7049"/>
  <c r="AB1718" i="7055"/>
  <c r="AC1719" i="7055" s="1"/>
  <c r="AU1721" i="7059"/>
  <c r="W523" i="7049" s="1"/>
  <c r="AC1747" i="7059"/>
  <c r="AD1747" i="7059" s="1"/>
  <c r="AP1724" i="7059"/>
  <c r="AQ1724" i="7059" s="1"/>
  <c r="AR1723" i="7059" s="1"/>
  <c r="AS1723" i="7059" s="1"/>
  <c r="AN1727" i="7059"/>
  <c r="AO1727" i="7059" s="1"/>
  <c r="AI1736" i="7059"/>
  <c r="AJ1736" i="7059" s="1"/>
  <c r="V1759" i="7059"/>
  <c r="Y1750" i="7059" l="1"/>
  <c r="AT1750" i="7059" s="1"/>
  <c r="AC1720" i="7055"/>
  <c r="AE1745" i="7059"/>
  <c r="AF1745" i="7059" s="1"/>
  <c r="V551" i="7049"/>
  <c r="AA1749" i="7059"/>
  <c r="AC1748" i="7059" s="1"/>
  <c r="AD1748" i="7059" s="1"/>
  <c r="AP1725" i="7059"/>
  <c r="AQ1725" i="7059" s="1"/>
  <c r="AO1728" i="7059"/>
  <c r="AI1737" i="7059"/>
  <c r="AJ1737" i="7059" s="1"/>
  <c r="AL1732" i="7059"/>
  <c r="AM1732" i="7059" s="1"/>
  <c r="AB1720" i="7055"/>
  <c r="AC1721" i="7055" s="1"/>
  <c r="U525" i="7049"/>
  <c r="AU1723" i="7059"/>
  <c r="W525" i="7049" s="1"/>
  <c r="U1760" i="7059"/>
  <c r="V1760" i="7059" s="1"/>
  <c r="AL1733" i="7059" l="1"/>
  <c r="AM1733" i="7059" s="1"/>
  <c r="AG1742" i="7059"/>
  <c r="AH1742" i="7059" s="1"/>
  <c r="AA1750" i="7059"/>
  <c r="AC1749" i="7059" s="1"/>
  <c r="AD1749" i="7059" s="1"/>
  <c r="V552" i="7049"/>
  <c r="Y1751" i="7059"/>
  <c r="AT1751" i="7059" s="1"/>
  <c r="AN1729" i="7059"/>
  <c r="AO1729" i="7059" s="1"/>
  <c r="AP1726" i="7059"/>
  <c r="AQ1726" i="7059" s="1"/>
  <c r="AR1725" i="7059" s="1"/>
  <c r="AS1725" i="7059" s="1"/>
  <c r="AR1724" i="7059"/>
  <c r="AS1724" i="7059" s="1"/>
  <c r="AE1746" i="7059"/>
  <c r="AF1746" i="7059" s="1"/>
  <c r="U1761" i="7059"/>
  <c r="AB1722" i="7055" l="1"/>
  <c r="U527" i="7049"/>
  <c r="AU1725" i="7059"/>
  <c r="W527" i="7049" s="1"/>
  <c r="AP1727" i="7059"/>
  <c r="AQ1727" i="7059" s="1"/>
  <c r="AR1726" i="7059" s="1"/>
  <c r="AS1726" i="7059" s="1"/>
  <c r="AI1738" i="7059"/>
  <c r="AJ1738" i="7059" s="1"/>
  <c r="AN1730" i="7059"/>
  <c r="AO1730" i="7059" s="1"/>
  <c r="U526" i="7049"/>
  <c r="AU1724" i="7059"/>
  <c r="W526" i="7049" s="1"/>
  <c r="AB1721" i="7055"/>
  <c r="AC1722" i="7055" s="1"/>
  <c r="AG1743" i="7059"/>
  <c r="AH1743" i="7059" s="1"/>
  <c r="AE1747" i="7059"/>
  <c r="AF1747" i="7059" s="1"/>
  <c r="AA1751" i="7059"/>
  <c r="AC1750" i="7059" s="1"/>
  <c r="AD1750" i="7059" s="1"/>
  <c r="V553" i="7049"/>
  <c r="V1761" i="7059"/>
  <c r="Y1752" i="7059" l="1"/>
  <c r="AT1752" i="7059" s="1"/>
  <c r="AG1744" i="7059"/>
  <c r="AH1744" i="7059" s="1"/>
  <c r="AU1726" i="7059"/>
  <c r="W528" i="7049" s="1"/>
  <c r="AB1723" i="7055"/>
  <c r="U528" i="7049"/>
  <c r="AL1734" i="7059"/>
  <c r="AM1734" i="7059" s="1"/>
  <c r="AE1748" i="7059"/>
  <c r="AF1748" i="7059" s="1"/>
  <c r="AI1739" i="7059"/>
  <c r="AJ1739" i="7059" s="1"/>
  <c r="AP1728" i="7059"/>
  <c r="AQ1728" i="7059" s="1"/>
  <c r="AC1723" i="7055"/>
  <c r="U1762" i="7059"/>
  <c r="V1762" i="7059" s="1"/>
  <c r="Y1753" i="7059" s="1"/>
  <c r="AT1753" i="7059" s="1"/>
  <c r="V555" i="7049" l="1"/>
  <c r="AN1731" i="7059"/>
  <c r="AO1731" i="7059" s="1"/>
  <c r="AI1740" i="7059"/>
  <c r="AJ1740" i="7059" s="1"/>
  <c r="AG1745" i="7059"/>
  <c r="AH1745" i="7059" s="1"/>
  <c r="AL1735" i="7059"/>
  <c r="AM1735" i="7059" s="1"/>
  <c r="AR1727" i="7059"/>
  <c r="AS1727" i="7059" s="1"/>
  <c r="AC1724" i="7055"/>
  <c r="AA1752" i="7059"/>
  <c r="AC1751" i="7059" s="1"/>
  <c r="AD1751" i="7059" s="1"/>
  <c r="V554" i="7049"/>
  <c r="U1763" i="7059"/>
  <c r="AE1749" i="7059" l="1"/>
  <c r="AF1749" i="7059" s="1"/>
  <c r="U529" i="7049"/>
  <c r="AB1724" i="7055"/>
  <c r="AC1725" i="7055" s="1"/>
  <c r="AU1727" i="7059"/>
  <c r="W529" i="7049" s="1"/>
  <c r="AP1729" i="7059"/>
  <c r="AQ1729" i="7059" s="1"/>
  <c r="AR1728" i="7059" s="1"/>
  <c r="AS1728" i="7059" s="1"/>
  <c r="AA1753" i="7059"/>
  <c r="AN1732" i="7059"/>
  <c r="AO1732" i="7059" s="1"/>
  <c r="AI1741" i="7059"/>
  <c r="AJ1741" i="7059" s="1"/>
  <c r="AL1736" i="7059"/>
  <c r="AM1736" i="7059" s="1"/>
  <c r="V1763" i="7059"/>
  <c r="AB1725" i="7055" l="1"/>
  <c r="AC1726" i="7055" s="1"/>
  <c r="U530" i="7049"/>
  <c r="AU1728" i="7059"/>
  <c r="W530" i="7049" s="1"/>
  <c r="AN1733" i="7059"/>
  <c r="AO1733" i="7059" s="1"/>
  <c r="AP1730" i="7059"/>
  <c r="AQ1730" i="7059" s="1"/>
  <c r="AR1729" i="7059" s="1"/>
  <c r="AS1729" i="7059" s="1"/>
  <c r="Y1754" i="7059"/>
  <c r="AT1754" i="7059" s="1"/>
  <c r="AG1746" i="7059"/>
  <c r="AH1746" i="7059" s="1"/>
  <c r="AL1737" i="7059"/>
  <c r="AM1737" i="7059" s="1"/>
  <c r="AC1752" i="7059"/>
  <c r="AD1752" i="7059" s="1"/>
  <c r="U1764" i="7059"/>
  <c r="V1764" i="7059" s="1"/>
  <c r="Y1755" i="7059" l="1"/>
  <c r="AT1755" i="7059" s="1"/>
  <c r="AN1734" i="7059"/>
  <c r="AO1734" i="7059" s="1"/>
  <c r="AA1754" i="7059"/>
  <c r="AC1753" i="7059" s="1"/>
  <c r="AD1753" i="7059" s="1"/>
  <c r="V556" i="7049"/>
  <c r="AB1726" i="7055"/>
  <c r="AC1727" i="7055" s="1"/>
  <c r="AU1729" i="7059"/>
  <c r="W531" i="7049" s="1"/>
  <c r="U531" i="7049"/>
  <c r="AI1742" i="7059"/>
  <c r="AJ1742" i="7059" s="1"/>
  <c r="AE1750" i="7059"/>
  <c r="AF1750" i="7059" s="1"/>
  <c r="AP1731" i="7059"/>
  <c r="AQ1731" i="7059" s="1"/>
  <c r="U1765" i="7059"/>
  <c r="AL1738" i="7059" l="1"/>
  <c r="AM1738" i="7059" s="1"/>
  <c r="AA1755" i="7059"/>
  <c r="AC1754" i="7059" s="1"/>
  <c r="AD1754" i="7059" s="1"/>
  <c r="V557" i="7049"/>
  <c r="AE1751" i="7059"/>
  <c r="AF1751" i="7059" s="1"/>
  <c r="AP1732" i="7059"/>
  <c r="AQ1732" i="7059" s="1"/>
  <c r="AR1731" i="7059" s="1"/>
  <c r="AS1731" i="7059" s="1"/>
  <c r="AR1730" i="7059"/>
  <c r="AS1730" i="7059" s="1"/>
  <c r="AG1747" i="7059"/>
  <c r="AH1747" i="7059" s="1"/>
  <c r="V1765" i="7059"/>
  <c r="U533" i="7049" l="1"/>
  <c r="AB1728" i="7055"/>
  <c r="AU1731" i="7059"/>
  <c r="W533" i="7049" s="1"/>
  <c r="AG1748" i="7059"/>
  <c r="AH1748" i="7059" s="1"/>
  <c r="AB1727" i="7055"/>
  <c r="AC1728" i="7055" s="1"/>
  <c r="AU1730" i="7059"/>
  <c r="W532" i="7049" s="1"/>
  <c r="U532" i="7049"/>
  <c r="AI1743" i="7059"/>
  <c r="AJ1743" i="7059" s="1"/>
  <c r="AN1735" i="7059"/>
  <c r="AO1735" i="7059" s="1"/>
  <c r="AE1752" i="7059"/>
  <c r="AF1752" i="7059" s="1"/>
  <c r="Y1756" i="7059"/>
  <c r="AT1756" i="7059" s="1"/>
  <c r="U1766" i="7059"/>
  <c r="AP1733" i="7059" l="1"/>
  <c r="AQ1733" i="7059" s="1"/>
  <c r="AA1756" i="7059"/>
  <c r="AC1755" i="7059" s="1"/>
  <c r="AD1755" i="7059" s="1"/>
  <c r="V558" i="7049"/>
  <c r="AG1749" i="7059"/>
  <c r="AH1749" i="7059" s="1"/>
  <c r="AL1739" i="7059"/>
  <c r="AM1739" i="7059" s="1"/>
  <c r="AC1729" i="7055"/>
  <c r="AI1744" i="7059"/>
  <c r="AJ1744" i="7059" s="1"/>
  <c r="V1766" i="7059"/>
  <c r="AN1736" i="7059" l="1"/>
  <c r="AO1736" i="7059" s="1"/>
  <c r="AE1753" i="7059"/>
  <c r="AF1753" i="7059" s="1"/>
  <c r="Y1757" i="7059"/>
  <c r="AT1757" i="7059" s="1"/>
  <c r="AL1740" i="7059"/>
  <c r="AM1740" i="7059" s="1"/>
  <c r="AI1745" i="7059"/>
  <c r="AJ1745" i="7059" s="1"/>
  <c r="AR1732" i="7059"/>
  <c r="AS1732" i="7059" s="1"/>
  <c r="U1767" i="7059"/>
  <c r="AU1732" i="7059" l="1"/>
  <c r="W534" i="7049" s="1"/>
  <c r="AB1729" i="7055"/>
  <c r="AC1730" i="7055" s="1"/>
  <c r="U534" i="7049"/>
  <c r="AG1750" i="7059"/>
  <c r="AH1750" i="7059" s="1"/>
  <c r="V559" i="7049"/>
  <c r="AA1757" i="7059"/>
  <c r="AC1756" i="7059" s="1"/>
  <c r="AD1756" i="7059" s="1"/>
  <c r="AN1737" i="7059"/>
  <c r="AO1737" i="7059" s="1"/>
  <c r="AP1734" i="7059"/>
  <c r="AQ1734" i="7059" s="1"/>
  <c r="AR1733" i="7059" s="1"/>
  <c r="AS1733" i="7059" s="1"/>
  <c r="AL1741" i="7059"/>
  <c r="AM1741" i="7059" s="1"/>
  <c r="V1767" i="7059"/>
  <c r="AN1738" i="7059" l="1"/>
  <c r="AO1738" i="7059" s="1"/>
  <c r="AP1735" i="7059"/>
  <c r="AQ1735" i="7059" s="1"/>
  <c r="AE1754" i="7059"/>
  <c r="AF1754" i="7059" s="1"/>
  <c r="AU1733" i="7059"/>
  <c r="W535" i="7049" s="1"/>
  <c r="AB1730" i="7055"/>
  <c r="AC1731" i="7055" s="1"/>
  <c r="U535" i="7049"/>
  <c r="Y1758" i="7059"/>
  <c r="AT1758" i="7059" s="1"/>
  <c r="AI1746" i="7059"/>
  <c r="AJ1746" i="7059" s="1"/>
  <c r="U1768" i="7059"/>
  <c r="V1768" i="7059" s="1"/>
  <c r="Y1759" i="7059" l="1"/>
  <c r="AT1759" i="7059" s="1"/>
  <c r="AG1751" i="7059"/>
  <c r="AH1751" i="7059" s="1"/>
  <c r="AR1734" i="7059"/>
  <c r="AS1734" i="7059" s="1"/>
  <c r="V560" i="7049"/>
  <c r="AA1758" i="7059"/>
  <c r="AC1757" i="7059" s="1"/>
  <c r="AD1757" i="7059" s="1"/>
  <c r="AP1736" i="7059"/>
  <c r="AQ1736" i="7059" s="1"/>
  <c r="AR1735" i="7059" s="1"/>
  <c r="AS1735" i="7059" s="1"/>
  <c r="AL1742" i="7059"/>
  <c r="AM1742" i="7059" s="1"/>
  <c r="U1769" i="7059"/>
  <c r="V1769" i="7059" s="1"/>
  <c r="AU1735" i="7059" l="1"/>
  <c r="W537" i="7049" s="1"/>
  <c r="AB1732" i="7055"/>
  <c r="U537" i="7049"/>
  <c r="AN1739" i="7059"/>
  <c r="AO1739" i="7059" s="1"/>
  <c r="U536" i="7049"/>
  <c r="AB1731" i="7055"/>
  <c r="AC1732" i="7055" s="1"/>
  <c r="AU1734" i="7059"/>
  <c r="W536" i="7049" s="1"/>
  <c r="AA1759" i="7059"/>
  <c r="AC1758" i="7059" s="1"/>
  <c r="AD1758" i="7059" s="1"/>
  <c r="V561" i="7049"/>
  <c r="AE1755" i="7059"/>
  <c r="AF1755" i="7059" s="1"/>
  <c r="AI1747" i="7059"/>
  <c r="AJ1747" i="7059" s="1"/>
  <c r="Y1760" i="7059"/>
  <c r="AT1760" i="7059" s="1"/>
  <c r="U1770" i="7059"/>
  <c r="AL1743" i="7059" l="1"/>
  <c r="AM1743" i="7059" s="1"/>
  <c r="AE1756" i="7059"/>
  <c r="AF1756" i="7059" s="1"/>
  <c r="AC1733" i="7055"/>
  <c r="AP1737" i="7059"/>
  <c r="AQ1737" i="7059" s="1"/>
  <c r="AA1760" i="7059"/>
  <c r="AC1759" i="7059" s="1"/>
  <c r="AD1759" i="7059" s="1"/>
  <c r="V562" i="7049"/>
  <c r="AG1752" i="7059"/>
  <c r="AH1752" i="7059" s="1"/>
  <c r="V1770" i="7059"/>
  <c r="Y1761" i="7059" l="1"/>
  <c r="AT1761" i="7059" s="1"/>
  <c r="AR1736" i="7059"/>
  <c r="AS1736" i="7059" s="1"/>
  <c r="AG1753" i="7059"/>
  <c r="AH1753" i="7059" s="1"/>
  <c r="AN1740" i="7059"/>
  <c r="AO1740" i="7059" s="1"/>
  <c r="AI1748" i="7059"/>
  <c r="AJ1748" i="7059" s="1"/>
  <c r="AE1757" i="7059"/>
  <c r="AF1757" i="7059" s="1"/>
  <c r="U1771" i="7059"/>
  <c r="AL1744" i="7059" l="1"/>
  <c r="AM1744" i="7059" s="1"/>
  <c r="AA1761" i="7059"/>
  <c r="AC1760" i="7059" s="1"/>
  <c r="AD1760" i="7059" s="1"/>
  <c r="V563" i="7049"/>
  <c r="AI1749" i="7059"/>
  <c r="AJ1749" i="7059" s="1"/>
  <c r="AG1754" i="7059"/>
  <c r="AH1754" i="7059" s="1"/>
  <c r="AP1738" i="7059"/>
  <c r="AQ1738" i="7059" s="1"/>
  <c r="U538" i="7049"/>
  <c r="AB1733" i="7055"/>
  <c r="AC1734" i="7055" s="1"/>
  <c r="AU1736" i="7059"/>
  <c r="W538" i="7049" s="1"/>
  <c r="V1771" i="7059"/>
  <c r="AI1750" i="7059" l="1"/>
  <c r="AJ1750" i="7059" s="1"/>
  <c r="AL1745" i="7059"/>
  <c r="AM1745" i="7059" s="1"/>
  <c r="AE1758" i="7059"/>
  <c r="AF1758" i="7059" s="1"/>
  <c r="AN1741" i="7059"/>
  <c r="AO1741" i="7059" s="1"/>
  <c r="AR1737" i="7059"/>
  <c r="AS1737" i="7059" s="1"/>
  <c r="Y1762" i="7059"/>
  <c r="AT1762" i="7059" s="1"/>
  <c r="U1772" i="7059"/>
  <c r="AU1737" i="7059" l="1"/>
  <c r="W539" i="7049" s="1"/>
  <c r="U539" i="7049"/>
  <c r="AB1734" i="7055"/>
  <c r="AC1735" i="7055" s="1"/>
  <c r="V564" i="7049"/>
  <c r="AA1762" i="7059"/>
  <c r="AC1761" i="7059" s="1"/>
  <c r="AD1761" i="7059" s="1"/>
  <c r="AP1739" i="7059"/>
  <c r="AQ1739" i="7059" s="1"/>
  <c r="AG1755" i="7059"/>
  <c r="AH1755" i="7059" s="1"/>
  <c r="AL1746" i="7059"/>
  <c r="AM1746" i="7059" s="1"/>
  <c r="AN1742" i="7059"/>
  <c r="AO1742" i="7059" s="1"/>
  <c r="V1772" i="7059"/>
  <c r="AP1740" i="7059" l="1"/>
  <c r="AQ1740" i="7059" s="1"/>
  <c r="AI1751" i="7059"/>
  <c r="AJ1751" i="7059" s="1"/>
  <c r="Y1763" i="7059"/>
  <c r="AT1763" i="7059" s="1"/>
  <c r="AN1743" i="7059"/>
  <c r="AO1743" i="7059" s="1"/>
  <c r="AR1739" i="7059"/>
  <c r="AS1739" i="7059" s="1"/>
  <c r="AR1738" i="7059"/>
  <c r="AS1738" i="7059" s="1"/>
  <c r="AE1759" i="7059"/>
  <c r="AF1759" i="7059" s="1"/>
  <c r="U1773" i="7059"/>
  <c r="AU1739" i="7059" l="1"/>
  <c r="W541" i="7049" s="1"/>
  <c r="AB1736" i="7055"/>
  <c r="U541" i="7049"/>
  <c r="AA1763" i="7059"/>
  <c r="AC1762" i="7059" s="1"/>
  <c r="AD1762" i="7059" s="1"/>
  <c r="V565" i="7049"/>
  <c r="AP1741" i="7059"/>
  <c r="AQ1741" i="7059" s="1"/>
  <c r="AL1747" i="7059"/>
  <c r="AM1747" i="7059" s="1"/>
  <c r="AG1756" i="7059"/>
  <c r="AH1756" i="7059" s="1"/>
  <c r="AB1735" i="7055"/>
  <c r="AC1736" i="7055" s="1"/>
  <c r="U540" i="7049"/>
  <c r="AU1738" i="7059"/>
  <c r="W540" i="7049" s="1"/>
  <c r="V1773" i="7059"/>
  <c r="AN1744" i="7059" l="1"/>
  <c r="AO1744" i="7059" s="1"/>
  <c r="AE1760" i="7059"/>
  <c r="AF1760" i="7059" s="1"/>
  <c r="Y1764" i="7059"/>
  <c r="AT1764" i="7059" s="1"/>
  <c r="AI1752" i="7059"/>
  <c r="AJ1752" i="7059" s="1"/>
  <c r="AC1737" i="7055"/>
  <c r="AR1740" i="7059"/>
  <c r="AS1740" i="7059" s="1"/>
  <c r="U1774" i="7059"/>
  <c r="V1774" i="7059" s="1"/>
  <c r="Y1765" i="7059" s="1"/>
  <c r="AT1765" i="7059" s="1"/>
  <c r="V567" i="7049" l="1"/>
  <c r="AL1748" i="7059"/>
  <c r="AM1748" i="7059" s="1"/>
  <c r="AG1757" i="7059"/>
  <c r="AH1757" i="7059" s="1"/>
  <c r="AP1742" i="7059"/>
  <c r="AQ1742" i="7059" s="1"/>
  <c r="AB1737" i="7055"/>
  <c r="AC1738" i="7055" s="1"/>
  <c r="U542" i="7049"/>
  <c r="AU1740" i="7059"/>
  <c r="W542" i="7049" s="1"/>
  <c r="AA1764" i="7059"/>
  <c r="AC1763" i="7059" s="1"/>
  <c r="AD1763" i="7059" s="1"/>
  <c r="V566" i="7049"/>
  <c r="U1775" i="7059"/>
  <c r="V1775" i="7059" s="1"/>
  <c r="Y1766" i="7059" l="1"/>
  <c r="AT1766" i="7059" s="1"/>
  <c r="AR1741" i="7059"/>
  <c r="AS1741" i="7059" s="1"/>
  <c r="AE1761" i="7059"/>
  <c r="AF1761" i="7059" s="1"/>
  <c r="AN1745" i="7059"/>
  <c r="AO1745" i="7059" s="1"/>
  <c r="AA1765" i="7059"/>
  <c r="AC1764" i="7059" s="1"/>
  <c r="AD1764" i="7059" s="1"/>
  <c r="AI1753" i="7059"/>
  <c r="AJ1753" i="7059" s="1"/>
  <c r="U1776" i="7059"/>
  <c r="V1776" i="7059" s="1"/>
  <c r="Y1767" i="7059" s="1"/>
  <c r="AT1767" i="7059" s="1"/>
  <c r="V569" i="7049" l="1"/>
  <c r="AE1762" i="7059"/>
  <c r="AF1762" i="7059" s="1"/>
  <c r="AG1759" i="7059" s="1"/>
  <c r="U543" i="7049"/>
  <c r="AB1738" i="7055"/>
  <c r="AC1739" i="7055" s="1"/>
  <c r="AU1741" i="7059"/>
  <c r="W543" i="7049" s="1"/>
  <c r="AL1749" i="7059"/>
  <c r="AM1749" i="7059" s="1"/>
  <c r="V568" i="7049"/>
  <c r="AA1766" i="7059"/>
  <c r="AA1767" i="7059" s="1"/>
  <c r="AC1766" i="7059" s="1"/>
  <c r="AD1766" i="7059" s="1"/>
  <c r="AP1743" i="7059"/>
  <c r="AQ1743" i="7059" s="1"/>
  <c r="AG1758" i="7059"/>
  <c r="AH1758" i="7059" s="1"/>
  <c r="AI1754" i="7059" s="1"/>
  <c r="AJ1754" i="7059" s="1"/>
  <c r="AL1750" i="7059" s="1"/>
  <c r="AM1750" i="7059" s="1"/>
  <c r="U1777" i="7059"/>
  <c r="AC1765" i="7059" l="1"/>
  <c r="AD1765" i="7059" s="1"/>
  <c r="AE1763" i="7059" s="1"/>
  <c r="AF1763" i="7059" s="1"/>
  <c r="AG1760" i="7059" s="1"/>
  <c r="AH1760" i="7059" s="1"/>
  <c r="AR1742" i="7059"/>
  <c r="AS1742" i="7059" s="1"/>
  <c r="AH1759" i="7059"/>
  <c r="AI1755" i="7059" s="1"/>
  <c r="AJ1755" i="7059" s="1"/>
  <c r="AL1751" i="7059" s="1"/>
  <c r="AM1751" i="7059" s="1"/>
  <c r="AN1748" i="7059" s="1"/>
  <c r="AN1747" i="7059"/>
  <c r="AN1746" i="7059"/>
  <c r="AO1746" i="7059" s="1"/>
  <c r="V1777" i="7059"/>
  <c r="AO1748" i="7059" l="1"/>
  <c r="AE1764" i="7059"/>
  <c r="AF1764" i="7059" s="1"/>
  <c r="AG1761" i="7059" s="1"/>
  <c r="AH1761" i="7059" s="1"/>
  <c r="AI1757" i="7059" s="1"/>
  <c r="AB1739" i="7055"/>
  <c r="AC1740" i="7055" s="1"/>
  <c r="AU1742" i="7059"/>
  <c r="W544" i="7049" s="1"/>
  <c r="U544" i="7049"/>
  <c r="AP1744" i="7059"/>
  <c r="AQ1744" i="7059" s="1"/>
  <c r="AR1743" i="7059" s="1"/>
  <c r="AS1743" i="7059" s="1"/>
  <c r="AO1747" i="7059"/>
  <c r="AI1756" i="7059"/>
  <c r="AJ1756" i="7059" s="1"/>
  <c r="AL1752" i="7059" s="1"/>
  <c r="AM1752" i="7059" s="1"/>
  <c r="AN1749" i="7059" s="1"/>
  <c r="AO1749" i="7059" s="1"/>
  <c r="Y1768" i="7059"/>
  <c r="AT1768" i="7059" s="1"/>
  <c r="U1778" i="7059"/>
  <c r="AP1747" i="7059" l="1"/>
  <c r="AP1745" i="7059"/>
  <c r="AQ1745" i="7059" s="1"/>
  <c r="U545" i="7049"/>
  <c r="AU1743" i="7059"/>
  <c r="W545" i="7049" s="1"/>
  <c r="AB1740" i="7055"/>
  <c r="AC1741" i="7055" s="1"/>
  <c r="AJ1757" i="7059"/>
  <c r="AL1753" i="7059" s="1"/>
  <c r="AM1753" i="7059" s="1"/>
  <c r="AN1750" i="7059" s="1"/>
  <c r="AO1750" i="7059" s="1"/>
  <c r="AP1748" i="7059" s="1"/>
  <c r="AQ1748" i="7059" s="1"/>
  <c r="AP1746" i="7059"/>
  <c r="AA1768" i="7059"/>
  <c r="AC1767" i="7059" s="1"/>
  <c r="AD1767" i="7059" s="1"/>
  <c r="AE1765" i="7059" s="1"/>
  <c r="AF1765" i="7059" s="1"/>
  <c r="AG1762" i="7059" s="1"/>
  <c r="AH1762" i="7059" s="1"/>
  <c r="AI1758" i="7059" s="1"/>
  <c r="AJ1758" i="7059" s="1"/>
  <c r="AL1754" i="7059" s="1"/>
  <c r="AM1754" i="7059" s="1"/>
  <c r="AN1751" i="7059" s="1"/>
  <c r="AO1751" i="7059" s="1"/>
  <c r="AP1749" i="7059" s="1"/>
  <c r="V570" i="7049"/>
  <c r="V1778" i="7059"/>
  <c r="Y1769" i="7059" s="1"/>
  <c r="AT1769" i="7059" s="1"/>
  <c r="AQ1746" i="7059" l="1"/>
  <c r="AR1745" i="7059" s="1"/>
  <c r="AS1745" i="7059" s="1"/>
  <c r="AR1744" i="7059"/>
  <c r="AS1744" i="7059" s="1"/>
  <c r="AQ1749" i="7059"/>
  <c r="AQ1747" i="7059"/>
  <c r="AR1747" i="7059" s="1"/>
  <c r="AS1747" i="7059" s="1"/>
  <c r="V571" i="7049"/>
  <c r="AA1769" i="7059"/>
  <c r="AC1768" i="7059" s="1"/>
  <c r="AD1768" i="7059" s="1"/>
  <c r="AE1766" i="7059" s="1"/>
  <c r="AF1766" i="7059" s="1"/>
  <c r="AG1763" i="7059" s="1"/>
  <c r="AH1763" i="7059" s="1"/>
  <c r="AI1759" i="7059" s="1"/>
  <c r="AJ1759" i="7059" s="1"/>
  <c r="AL1755" i="7059" s="1"/>
  <c r="AM1755" i="7059" s="1"/>
  <c r="AN1752" i="7059" s="1"/>
  <c r="AO1752" i="7059" s="1"/>
  <c r="AP1750" i="7059" s="1"/>
  <c r="AQ1750" i="7059" s="1"/>
  <c r="AR1749" i="7059" s="1"/>
  <c r="AS1749" i="7059" s="1"/>
  <c r="AU1748" i="7059"/>
  <c r="W550" i="7049" s="1"/>
  <c r="U1779" i="7059"/>
  <c r="V1779" i="7059" s="1"/>
  <c r="AR1748" i="7059" l="1"/>
  <c r="AS1748" i="7059" s="1"/>
  <c r="U550" i="7049" s="1"/>
  <c r="AB1742" i="7055"/>
  <c r="AU1745" i="7059"/>
  <c r="W547" i="7049" s="1"/>
  <c r="U547" i="7049"/>
  <c r="AB1741" i="7055"/>
  <c r="AC1742" i="7055" s="1"/>
  <c r="U546" i="7049"/>
  <c r="AU1744" i="7059"/>
  <c r="W546" i="7049" s="1"/>
  <c r="AB1744" i="7055"/>
  <c r="U549" i="7049"/>
  <c r="AU1747" i="7059"/>
  <c r="W549" i="7049" s="1"/>
  <c r="AR1746" i="7059"/>
  <c r="AS1746" i="7059" s="1"/>
  <c r="AB1746" i="7055"/>
  <c r="U551" i="7049"/>
  <c r="AU1749" i="7059"/>
  <c r="W551" i="7049" s="1"/>
  <c r="Y1770" i="7059"/>
  <c r="AT1770" i="7059" s="1"/>
  <c r="U1780" i="7059"/>
  <c r="AB1745" i="7055" l="1"/>
  <c r="U548" i="7049"/>
  <c r="AU1746" i="7059"/>
  <c r="W548" i="7049" s="1"/>
  <c r="AB1743" i="7055"/>
  <c r="AC1743" i="7055"/>
  <c r="AA1770" i="7059"/>
  <c r="AC1769" i="7059" s="1"/>
  <c r="AD1769" i="7059" s="1"/>
  <c r="V572" i="7049"/>
  <c r="V1780" i="7059"/>
  <c r="U1781" i="7059" s="1"/>
  <c r="V1781" i="7059" s="1"/>
  <c r="AC1744" i="7055" l="1"/>
  <c r="AC1745" i="7055" s="1"/>
  <c r="AC1746" i="7055" s="1"/>
  <c r="AC1747" i="7055" s="1"/>
  <c r="Y1772" i="7059"/>
  <c r="AT1772" i="7059" s="1"/>
  <c r="Y1771" i="7059"/>
  <c r="AT1771" i="7059" s="1"/>
  <c r="AE1767" i="7059"/>
  <c r="AF1767" i="7059" s="1"/>
  <c r="U1782" i="7059"/>
  <c r="V1782" i="7059" s="1"/>
  <c r="U1783" i="7059" l="1"/>
  <c r="V1783" i="7059" s="1"/>
  <c r="U1784" i="7059" s="1"/>
  <c r="AG1764" i="7059"/>
  <c r="AH1764" i="7059" s="1"/>
  <c r="V573" i="7049"/>
  <c r="AA1771" i="7059"/>
  <c r="AC1770" i="7059" s="1"/>
  <c r="AD1770" i="7059" s="1"/>
  <c r="V574" i="7049"/>
  <c r="Y1773" i="7059"/>
  <c r="AT1773" i="7059" s="1"/>
  <c r="V575" i="7049" l="1"/>
  <c r="Y1774" i="7059"/>
  <c r="AT1774" i="7059" s="1"/>
  <c r="AA1772" i="7059"/>
  <c r="AE1768" i="7059"/>
  <c r="AF1768" i="7059" s="1"/>
  <c r="AI1760" i="7059"/>
  <c r="AJ1760" i="7059" s="1"/>
  <c r="V1784" i="7059"/>
  <c r="V576" i="7049" l="1"/>
  <c r="AA1773" i="7059"/>
  <c r="AL1756" i="7059"/>
  <c r="AM1756" i="7059" s="1"/>
  <c r="AG1765" i="7059"/>
  <c r="AH1765" i="7059" s="1"/>
  <c r="Y1775" i="7059"/>
  <c r="AT1775" i="7059" s="1"/>
  <c r="AC1771" i="7059"/>
  <c r="AD1771" i="7059" s="1"/>
  <c r="U1785" i="7059"/>
  <c r="AI1761" i="7059" l="1"/>
  <c r="AJ1761" i="7059" s="1"/>
  <c r="V577" i="7049"/>
  <c r="AA1774" i="7059"/>
  <c r="AC1773" i="7059" s="1"/>
  <c r="AD1773" i="7059" s="1"/>
  <c r="AC1772" i="7059"/>
  <c r="AD1772" i="7059" s="1"/>
  <c r="AE1769" i="7059"/>
  <c r="AF1769" i="7059" s="1"/>
  <c r="AN1753" i="7059"/>
  <c r="AO1753" i="7059" s="1"/>
  <c r="V1785" i="7059"/>
  <c r="AE1771" i="7059" l="1"/>
  <c r="AG1766" i="7059"/>
  <c r="AH1766" i="7059" s="1"/>
  <c r="AA1775" i="7059"/>
  <c r="AC1774" i="7059" s="1"/>
  <c r="AD1774" i="7059" s="1"/>
  <c r="AE1772" i="7059" s="1"/>
  <c r="AF1772" i="7059" s="1"/>
  <c r="AP1751" i="7059"/>
  <c r="AQ1751" i="7059" s="1"/>
  <c r="AE1770" i="7059"/>
  <c r="AF1770" i="7059" s="1"/>
  <c r="Y1776" i="7059"/>
  <c r="AT1776" i="7059" s="1"/>
  <c r="AL1757" i="7059"/>
  <c r="AM1757" i="7059" s="1"/>
  <c r="U1786" i="7059"/>
  <c r="V1786" i="7059" s="1"/>
  <c r="AI1762" i="7059" l="1"/>
  <c r="AJ1762" i="7059" s="1"/>
  <c r="AN1754" i="7059"/>
  <c r="AO1754" i="7059" s="1"/>
  <c r="V578" i="7049"/>
  <c r="AA1776" i="7059"/>
  <c r="AC1775" i="7059" s="1"/>
  <c r="AD1775" i="7059" s="1"/>
  <c r="AR1750" i="7059"/>
  <c r="AS1750" i="7059" s="1"/>
  <c r="AF1771" i="7059"/>
  <c r="Y1777" i="7059"/>
  <c r="AT1777" i="7059" s="1"/>
  <c r="AG1767" i="7059"/>
  <c r="AH1767" i="7059" s="1"/>
  <c r="U1787" i="7059"/>
  <c r="V1787" i="7059" s="1"/>
  <c r="Y1778" i="7059" s="1"/>
  <c r="AT1778" i="7059" s="1"/>
  <c r="V580" i="7049" l="1"/>
  <c r="AE1773" i="7059"/>
  <c r="AF1773" i="7059" s="1"/>
  <c r="AI1763" i="7059"/>
  <c r="AJ1763" i="7059" s="1"/>
  <c r="AG1768" i="7059"/>
  <c r="AH1768" i="7059" s="1"/>
  <c r="AG1769" i="7059"/>
  <c r="AG1770" i="7059"/>
  <c r="AP1752" i="7059"/>
  <c r="AQ1752" i="7059" s="1"/>
  <c r="V579" i="7049"/>
  <c r="AA1777" i="7059"/>
  <c r="AC1776" i="7059" s="1"/>
  <c r="AD1776" i="7059" s="1"/>
  <c r="AU1750" i="7059"/>
  <c r="W552" i="7049" s="1"/>
  <c r="AB1747" i="7055"/>
  <c r="AC1748" i="7055" s="1"/>
  <c r="U552" i="7049"/>
  <c r="AL1758" i="7059"/>
  <c r="AM1758" i="7059" s="1"/>
  <c r="U1788" i="7059"/>
  <c r="AE1774" i="7059" l="1"/>
  <c r="AF1774" i="7059" s="1"/>
  <c r="AN1755" i="7059"/>
  <c r="AO1755" i="7059" s="1"/>
  <c r="AR1751" i="7059"/>
  <c r="AS1751" i="7059" s="1"/>
  <c r="AL1759" i="7059"/>
  <c r="AM1759" i="7059" s="1"/>
  <c r="AH1770" i="7059"/>
  <c r="AI1764" i="7059"/>
  <c r="AJ1764" i="7059" s="1"/>
  <c r="AA1778" i="7059"/>
  <c r="AC1777" i="7059" s="1"/>
  <c r="AD1777" i="7059" s="1"/>
  <c r="AE1775" i="7059" s="1"/>
  <c r="AF1775" i="7059" s="1"/>
  <c r="AH1769" i="7059"/>
  <c r="AG1771" i="7059"/>
  <c r="AH1771" i="7059" s="1"/>
  <c r="V1788" i="7059"/>
  <c r="AG1772" i="7059" l="1"/>
  <c r="AH1772" i="7059" s="1"/>
  <c r="AI1768" i="7059" s="1"/>
  <c r="AL1760" i="7059"/>
  <c r="AM1760" i="7059" s="1"/>
  <c r="AN1756" i="7059"/>
  <c r="AO1756" i="7059" s="1"/>
  <c r="AP1753" i="7059"/>
  <c r="AQ1753" i="7059" s="1"/>
  <c r="AI1767" i="7059"/>
  <c r="U553" i="7049"/>
  <c r="AB1748" i="7055"/>
  <c r="AC1749" i="7055" s="1"/>
  <c r="AU1751" i="7059"/>
  <c r="W553" i="7049" s="1"/>
  <c r="Y1779" i="7059"/>
  <c r="AT1779" i="7059" s="1"/>
  <c r="AI1765" i="7059"/>
  <c r="AJ1765" i="7059" s="1"/>
  <c r="AI1766" i="7059"/>
  <c r="U1789" i="7059"/>
  <c r="V1789" i="7059" s="1"/>
  <c r="Y1780" i="7059" s="1"/>
  <c r="AT1780" i="7059" s="1"/>
  <c r="AJ1766" i="7059" l="1"/>
  <c r="AL1762" i="7059" s="1"/>
  <c r="AR1752" i="7059"/>
  <c r="AS1752" i="7059" s="1"/>
  <c r="V582" i="7049"/>
  <c r="AA1779" i="7059"/>
  <c r="AC1778" i="7059" s="1"/>
  <c r="AD1778" i="7059" s="1"/>
  <c r="V581" i="7049"/>
  <c r="AJ1767" i="7059"/>
  <c r="AP1754" i="7059"/>
  <c r="AQ1754" i="7059" s="1"/>
  <c r="AR1753" i="7059" s="1"/>
  <c r="AS1753" i="7059" s="1"/>
  <c r="AN1757" i="7059"/>
  <c r="AO1757" i="7059" s="1"/>
  <c r="AJ1768" i="7059"/>
  <c r="AL1761" i="7059"/>
  <c r="AM1761" i="7059" s="1"/>
  <c r="U1790" i="7059"/>
  <c r="V1790" i="7059" s="1"/>
  <c r="U1791" i="7059" l="1"/>
  <c r="V1791" i="7059" s="1"/>
  <c r="U1792" i="7059" s="1"/>
  <c r="Y1781" i="7059"/>
  <c r="AT1781" i="7059" s="1"/>
  <c r="AB1750" i="7055"/>
  <c r="U555" i="7049"/>
  <c r="AU1753" i="7059"/>
  <c r="W555" i="7049" s="1"/>
  <c r="AE1776" i="7059"/>
  <c r="AF1776" i="7059" s="1"/>
  <c r="AA1780" i="7059"/>
  <c r="AM1762" i="7059"/>
  <c r="AP1755" i="7059"/>
  <c r="AQ1755" i="7059" s="1"/>
  <c r="AR1754" i="7059" s="1"/>
  <c r="AS1754" i="7059" s="1"/>
  <c r="AL1763" i="7059"/>
  <c r="AM1763" i="7059" s="1"/>
  <c r="AN1758" i="7059"/>
  <c r="AO1758" i="7059" s="1"/>
  <c r="AL1764" i="7059"/>
  <c r="AB1749" i="7055"/>
  <c r="AC1750" i="7055" s="1"/>
  <c r="U554" i="7049"/>
  <c r="AU1752" i="7059"/>
  <c r="W554" i="7049" s="1"/>
  <c r="AM1764" i="7059" l="1"/>
  <c r="AN1761" i="7059" s="1"/>
  <c r="AC1779" i="7059"/>
  <c r="AD1779" i="7059" s="1"/>
  <c r="Y1782" i="7059"/>
  <c r="AT1782" i="7059" s="1"/>
  <c r="AB1751" i="7055"/>
  <c r="AU1754" i="7059"/>
  <c r="W556" i="7049" s="1"/>
  <c r="U556" i="7049"/>
  <c r="AG1773" i="7059"/>
  <c r="AH1773" i="7059" s="1"/>
  <c r="AP1756" i="7059"/>
  <c r="AQ1756" i="7059" s="1"/>
  <c r="AC1751" i="7055"/>
  <c r="V583" i="7049"/>
  <c r="AA1781" i="7059"/>
  <c r="AC1780" i="7059" s="1"/>
  <c r="AD1780" i="7059" s="1"/>
  <c r="AN1760" i="7059"/>
  <c r="AN1759" i="7059"/>
  <c r="AO1759" i="7059" s="1"/>
  <c r="V1792" i="7059"/>
  <c r="U1793" i="7059" s="1"/>
  <c r="AE1778" i="7059" l="1"/>
  <c r="AO1761" i="7059"/>
  <c r="AR1755" i="7059"/>
  <c r="AS1755" i="7059" s="1"/>
  <c r="AP1757" i="7059"/>
  <c r="AQ1757" i="7059" s="1"/>
  <c r="AR1756" i="7059" s="1"/>
  <c r="AS1756" i="7059" s="1"/>
  <c r="AA1782" i="7059"/>
  <c r="AC1781" i="7059" s="1"/>
  <c r="AD1781" i="7059" s="1"/>
  <c r="V584" i="7049"/>
  <c r="Y1783" i="7059"/>
  <c r="AT1783" i="7059" s="1"/>
  <c r="AO1760" i="7059"/>
  <c r="AP1759" i="7059" s="1"/>
  <c r="AI1769" i="7059"/>
  <c r="AJ1769" i="7059" s="1"/>
  <c r="AC1752" i="7055"/>
  <c r="AE1777" i="7059"/>
  <c r="AF1777" i="7059" s="1"/>
  <c r="V1793" i="7059"/>
  <c r="Y1784" i="7059" s="1"/>
  <c r="AT1784" i="7059" s="1"/>
  <c r="V586" i="7049" l="1"/>
  <c r="AB1753" i="7055"/>
  <c r="U558" i="7049"/>
  <c r="AU1756" i="7059"/>
  <c r="W558" i="7049" s="1"/>
  <c r="V585" i="7049"/>
  <c r="AA1783" i="7059"/>
  <c r="AA1784" i="7059" s="1"/>
  <c r="AC1783" i="7059" s="1"/>
  <c r="AD1783" i="7059" s="1"/>
  <c r="AF1778" i="7059"/>
  <c r="AL1765" i="7059"/>
  <c r="AM1765" i="7059" s="1"/>
  <c r="AE1779" i="7059"/>
  <c r="AF1779" i="7059" s="1"/>
  <c r="AG1774" i="7059"/>
  <c r="AH1774" i="7059" s="1"/>
  <c r="AP1758" i="7059"/>
  <c r="AQ1758" i="7059" s="1"/>
  <c r="AR1757" i="7059" s="1"/>
  <c r="AS1757" i="7059" s="1"/>
  <c r="U557" i="7049"/>
  <c r="AB1752" i="7055"/>
  <c r="AC1753" i="7055" s="1"/>
  <c r="AU1755" i="7059"/>
  <c r="W557" i="7049" s="1"/>
  <c r="U1794" i="7059"/>
  <c r="AC1782" i="7059" l="1"/>
  <c r="AD1782" i="7059" s="1"/>
  <c r="AE1780" i="7059" s="1"/>
  <c r="AF1780" i="7059" s="1"/>
  <c r="AG1777" i="7059" s="1"/>
  <c r="AG1776" i="7059"/>
  <c r="AC1754" i="7055"/>
  <c r="AU1757" i="7059"/>
  <c r="W559" i="7049" s="1"/>
  <c r="AB1754" i="7055"/>
  <c r="U559" i="7049"/>
  <c r="AG1775" i="7059"/>
  <c r="AH1775" i="7059" s="1"/>
  <c r="AI1771" i="7059" s="1"/>
  <c r="AQ1759" i="7059"/>
  <c r="AI1770" i="7059"/>
  <c r="AJ1770" i="7059" s="1"/>
  <c r="AN1762" i="7059"/>
  <c r="AO1762" i="7059" s="1"/>
  <c r="V1794" i="7059"/>
  <c r="AE1781" i="7059" l="1"/>
  <c r="AF1781" i="7059" s="1"/>
  <c r="AG1778" i="7059" s="1"/>
  <c r="AH1778" i="7059" s="1"/>
  <c r="AJ1771" i="7059"/>
  <c r="AL1767" i="7059" s="1"/>
  <c r="AP1760" i="7059"/>
  <c r="AQ1760" i="7059" s="1"/>
  <c r="AR1759" i="7059" s="1"/>
  <c r="AS1759" i="7059" s="1"/>
  <c r="AH1776" i="7059"/>
  <c r="AI1772" i="7059" s="1"/>
  <c r="AJ1772" i="7059" s="1"/>
  <c r="AR1758" i="7059"/>
  <c r="AS1758" i="7059" s="1"/>
  <c r="AC1755" i="7055"/>
  <c r="AL1766" i="7059"/>
  <c r="AM1766" i="7059" s="1"/>
  <c r="AH1777" i="7059"/>
  <c r="Y1785" i="7059"/>
  <c r="AT1785" i="7059" s="1"/>
  <c r="U1795" i="7059"/>
  <c r="AL1768" i="7059" l="1"/>
  <c r="AI1773" i="7059"/>
  <c r="AJ1773" i="7059" s="1"/>
  <c r="AI1774" i="7059"/>
  <c r="AM1767" i="7059"/>
  <c r="AN1763" i="7059"/>
  <c r="AO1763" i="7059" s="1"/>
  <c r="AM1768" i="7059"/>
  <c r="AB1756" i="7055"/>
  <c r="AU1759" i="7059"/>
  <c r="W561" i="7049" s="1"/>
  <c r="U561" i="7049"/>
  <c r="AB1755" i="7055"/>
  <c r="AC1756" i="7055" s="1"/>
  <c r="U560" i="7049"/>
  <c r="AU1758" i="7059"/>
  <c r="W560" i="7049" s="1"/>
  <c r="V587" i="7049"/>
  <c r="AA1785" i="7059"/>
  <c r="AC1784" i="7059" s="1"/>
  <c r="AD1784" i="7059" s="1"/>
  <c r="AE1782" i="7059" s="1"/>
  <c r="AF1782" i="7059" s="1"/>
  <c r="AG1779" i="7059" s="1"/>
  <c r="AH1779" i="7059" s="1"/>
  <c r="AI1775" i="7059" s="1"/>
  <c r="AJ1775" i="7059" s="1"/>
  <c r="V1795" i="7059"/>
  <c r="Y1786" i="7059" s="1"/>
  <c r="AT1786" i="7059" s="1"/>
  <c r="AJ1774" i="7059" l="1"/>
  <c r="AL1771" i="7059" s="1"/>
  <c r="AL1769" i="7059"/>
  <c r="AM1769" i="7059" s="1"/>
  <c r="AN1766" i="7059" s="1"/>
  <c r="AL1770" i="7059"/>
  <c r="AN1765" i="7059"/>
  <c r="AP1761" i="7059"/>
  <c r="AQ1761" i="7059" s="1"/>
  <c r="AC1757" i="7055"/>
  <c r="AN1764" i="7059"/>
  <c r="AO1764" i="7059" s="1"/>
  <c r="V588" i="7049"/>
  <c r="AA1786" i="7059"/>
  <c r="AC1785" i="7059" s="1"/>
  <c r="AD1785" i="7059" s="1"/>
  <c r="AE1783" i="7059" s="1"/>
  <c r="AF1783" i="7059" s="1"/>
  <c r="AG1780" i="7059" s="1"/>
  <c r="AH1780" i="7059" s="1"/>
  <c r="AI1776" i="7059" s="1"/>
  <c r="AJ1776" i="7059" s="1"/>
  <c r="AL1772" i="7059" s="1"/>
  <c r="U1796" i="7059"/>
  <c r="AM1770" i="7059" l="1"/>
  <c r="AM1772" i="7059"/>
  <c r="AM1771" i="7059"/>
  <c r="AN1768" i="7059" s="1"/>
  <c r="AP1762" i="7059"/>
  <c r="AQ1762" i="7059" s="1"/>
  <c r="AR1761" i="7059" s="1"/>
  <c r="AS1761" i="7059" s="1"/>
  <c r="AN1767" i="7059"/>
  <c r="AR1760" i="7059"/>
  <c r="AS1760" i="7059" s="1"/>
  <c r="AO1766" i="7059"/>
  <c r="AO1765" i="7059"/>
  <c r="V1796" i="7059"/>
  <c r="U1797" i="7059" s="1"/>
  <c r="AN1769" i="7059" l="1"/>
  <c r="AO1769" i="7059" s="1"/>
  <c r="AP1764" i="7059"/>
  <c r="AB1758" i="7055"/>
  <c r="AU1761" i="7059"/>
  <c r="W563" i="7049" s="1"/>
  <c r="U563" i="7049"/>
  <c r="AP1763" i="7059"/>
  <c r="AQ1763" i="7059" s="1"/>
  <c r="AR1762" i="7059" s="1"/>
  <c r="AS1762" i="7059" s="1"/>
  <c r="AO1767" i="7059"/>
  <c r="AP1765" i="7059" s="1"/>
  <c r="AQ1765" i="7059" s="1"/>
  <c r="AO1768" i="7059"/>
  <c r="AB1757" i="7055"/>
  <c r="AC1758" i="7055" s="1"/>
  <c r="AU1760" i="7059"/>
  <c r="W562" i="7049" s="1"/>
  <c r="U562" i="7049"/>
  <c r="V1797" i="7059"/>
  <c r="U1798" i="7059" s="1"/>
  <c r="Y1796" i="7059"/>
  <c r="Y1787" i="7059"/>
  <c r="AU1762" i="7059" l="1"/>
  <c r="W564" i="7049" s="1"/>
  <c r="AB1759" i="7055"/>
  <c r="U564" i="7049"/>
  <c r="AP1766" i="7059"/>
  <c r="AQ1766" i="7059" s="1"/>
  <c r="AC1759" i="7055"/>
  <c r="AP1767" i="7059"/>
  <c r="AQ1764" i="7059"/>
  <c r="AR1763" i="7059" s="1"/>
  <c r="AS1763" i="7059" s="1"/>
  <c r="Y1788" i="7059"/>
  <c r="AT1788" i="7059" s="1"/>
  <c r="AT1796" i="7059"/>
  <c r="Y1797" i="7059"/>
  <c r="AT1787" i="7059"/>
  <c r="V1798" i="7059"/>
  <c r="U1799" i="7059" s="1"/>
  <c r="AR1764" i="7059" l="1"/>
  <c r="AS1764" i="7059" s="1"/>
  <c r="AQ1767" i="7059"/>
  <c r="AR1766" i="7059" s="1"/>
  <c r="AS1766" i="7059" s="1"/>
  <c r="U565" i="7049"/>
  <c r="AU1763" i="7059"/>
  <c r="W565" i="7049" s="1"/>
  <c r="AB1760" i="7055"/>
  <c r="AC1760" i="7055"/>
  <c r="AR1765" i="7059"/>
  <c r="AS1765" i="7059" s="1"/>
  <c r="V589" i="7049"/>
  <c r="AA1787" i="7059"/>
  <c r="AA1788" i="7059" s="1"/>
  <c r="V598" i="7049"/>
  <c r="AA1796" i="7059"/>
  <c r="AU1796" i="7059" s="1"/>
  <c r="W598" i="7049" s="1"/>
  <c r="V590" i="7049"/>
  <c r="V1799" i="7059"/>
  <c r="Y1798" i="7059"/>
  <c r="Y1789" i="7059"/>
  <c r="AT1797" i="7059"/>
  <c r="AU1765" i="7059" l="1"/>
  <c r="W567" i="7049" s="1"/>
  <c r="U567" i="7049"/>
  <c r="AB1762" i="7055"/>
  <c r="AB1763" i="7055"/>
  <c r="U568" i="7049"/>
  <c r="AU1766" i="7059"/>
  <c r="W568" i="7049" s="1"/>
  <c r="AC1761" i="7055"/>
  <c r="AB1761" i="7055"/>
  <c r="U566" i="7049"/>
  <c r="AU1764" i="7059"/>
  <c r="W566" i="7049" s="1"/>
  <c r="AC1787" i="7059"/>
  <c r="AD1787" i="7059" s="1"/>
  <c r="AC1796" i="7059"/>
  <c r="AD1796" i="7059" s="1"/>
  <c r="AE1796" i="7059" s="1"/>
  <c r="AT1798" i="7059"/>
  <c r="V599" i="7049"/>
  <c r="AA1797" i="7059"/>
  <c r="AU1797" i="7059" s="1"/>
  <c r="W599" i="7049" s="1"/>
  <c r="Y1799" i="7059"/>
  <c r="AT1789" i="7059"/>
  <c r="Y1790" i="7059"/>
  <c r="U1800" i="7059"/>
  <c r="AC1786" i="7059"/>
  <c r="AD1786" i="7059" s="1"/>
  <c r="AC1762" i="7055" l="1"/>
  <c r="AC1763" i="7055" s="1"/>
  <c r="AC1764" i="7055" s="1"/>
  <c r="AC1797" i="7059"/>
  <c r="AD1797" i="7059" s="1"/>
  <c r="AE1797" i="7059" s="1"/>
  <c r="AF1797" i="7059" s="1"/>
  <c r="V1800" i="7059"/>
  <c r="AT1790" i="7059"/>
  <c r="AT1799" i="7059"/>
  <c r="AE1784" i="7059"/>
  <c r="AF1784" i="7059" s="1"/>
  <c r="AA1789" i="7059"/>
  <c r="V591" i="7049"/>
  <c r="AA1798" i="7059"/>
  <c r="AU1798" i="7059" s="1"/>
  <c r="W600" i="7049" s="1"/>
  <c r="V600" i="7049"/>
  <c r="AE1785" i="7059"/>
  <c r="AC1798" i="7059" l="1"/>
  <c r="AD1798" i="7059" s="1"/>
  <c r="AE1798" i="7059" s="1"/>
  <c r="AF1798" i="7059" s="1"/>
  <c r="AF1785" i="7059"/>
  <c r="V601" i="7049"/>
  <c r="AA1799" i="7059"/>
  <c r="AU1799" i="7059" s="1"/>
  <c r="W601" i="7049" s="1"/>
  <c r="Y1800" i="7059"/>
  <c r="Y1791" i="7059"/>
  <c r="U1801" i="7059"/>
  <c r="AC1788" i="7059"/>
  <c r="AD1788" i="7059" s="1"/>
  <c r="AG1781" i="7059"/>
  <c r="AH1781" i="7059" s="1"/>
  <c r="AA1790" i="7059"/>
  <c r="V592" i="7049"/>
  <c r="AG1782" i="7059"/>
  <c r="AH1782" i="7059" l="1"/>
  <c r="AC1799" i="7059"/>
  <c r="AD1799" i="7059" s="1"/>
  <c r="AE1799" i="7059" s="1"/>
  <c r="AF1799" i="7059" s="1"/>
  <c r="AI1778" i="7059"/>
  <c r="AT1791" i="7059"/>
  <c r="V1801" i="7059"/>
  <c r="AE1786" i="7059"/>
  <c r="AF1786" i="7059" s="1"/>
  <c r="AI1777" i="7059"/>
  <c r="AJ1777" i="7059" s="1"/>
  <c r="AC1789" i="7059"/>
  <c r="AD1789" i="7059" s="1"/>
  <c r="AT1800" i="7059"/>
  <c r="AG1783" i="7059" l="1"/>
  <c r="AH1783" i="7059" s="1"/>
  <c r="AE1787" i="7059"/>
  <c r="AF1787" i="7059" s="1"/>
  <c r="AJ1778" i="7059"/>
  <c r="Y1801" i="7059"/>
  <c r="Y1792" i="7059"/>
  <c r="AL1773" i="7059"/>
  <c r="AM1773" i="7059" s="1"/>
  <c r="AA1791" i="7059"/>
  <c r="V593" i="7049"/>
  <c r="AA1800" i="7059"/>
  <c r="AU1800" i="7059" s="1"/>
  <c r="W602" i="7049" s="1"/>
  <c r="V602" i="7049"/>
  <c r="U1802" i="7059"/>
  <c r="AC1800" i="7059" l="1"/>
  <c r="AD1800" i="7059" s="1"/>
  <c r="AE1800" i="7059" s="1"/>
  <c r="AF1800" i="7059" s="1"/>
  <c r="AN1770" i="7059"/>
  <c r="AO1770" i="7059" s="1"/>
  <c r="AG1784" i="7059"/>
  <c r="AH1784" i="7059" s="1"/>
  <c r="AT1801" i="7059"/>
  <c r="AI1779" i="7059"/>
  <c r="AJ1779" i="7059" s="1"/>
  <c r="V1802" i="7059"/>
  <c r="U1803" i="7059" s="1"/>
  <c r="AC1790" i="7059"/>
  <c r="AD1790" i="7059" s="1"/>
  <c r="AT1792" i="7059"/>
  <c r="AL1774" i="7059"/>
  <c r="AM1774" i="7059" s="1"/>
  <c r="AA1792" i="7059" l="1"/>
  <c r="V594" i="7049"/>
  <c r="Y1802" i="7059"/>
  <c r="Y1793" i="7059"/>
  <c r="AP1768" i="7059"/>
  <c r="AQ1768" i="7059" s="1"/>
  <c r="V1803" i="7059"/>
  <c r="Y1803" i="7059" s="1"/>
  <c r="AE1788" i="7059"/>
  <c r="AF1788" i="7059" s="1"/>
  <c r="AA1801" i="7059"/>
  <c r="AU1801" i="7059" s="1"/>
  <c r="W603" i="7049" s="1"/>
  <c r="V603" i="7049"/>
  <c r="AN1771" i="7059"/>
  <c r="AO1771" i="7059" s="1"/>
  <c r="AL1775" i="7059"/>
  <c r="AM1775" i="7059" s="1"/>
  <c r="AI1780" i="7059"/>
  <c r="AJ1780" i="7059" s="1"/>
  <c r="U1804" i="7059" l="1"/>
  <c r="V1804" i="7059" s="1"/>
  <c r="Y1804" i="7059" s="1"/>
  <c r="AT1804" i="7059" s="1"/>
  <c r="AC1801" i="7059"/>
  <c r="AD1801" i="7059" s="1"/>
  <c r="AE1801" i="7059" s="1"/>
  <c r="AF1801" i="7059" s="1"/>
  <c r="Y1794" i="7059"/>
  <c r="AT1794" i="7059" s="1"/>
  <c r="AT1802" i="7059"/>
  <c r="AL1776" i="7059"/>
  <c r="AM1776" i="7059" s="1"/>
  <c r="AP1769" i="7059"/>
  <c r="AQ1769" i="7059" s="1"/>
  <c r="AR1768" i="7059" s="1"/>
  <c r="AS1768" i="7059" s="1"/>
  <c r="AT1803" i="7059"/>
  <c r="AU1793" i="7059"/>
  <c r="W595" i="7049" s="1"/>
  <c r="AT1793" i="7059"/>
  <c r="AC1791" i="7059"/>
  <c r="AD1791" i="7059" s="1"/>
  <c r="AN1772" i="7059"/>
  <c r="AO1772" i="7059" s="1"/>
  <c r="AG1785" i="7059"/>
  <c r="AH1785" i="7059" s="1"/>
  <c r="AR1767" i="7059"/>
  <c r="AS1767" i="7059" s="1"/>
  <c r="Y1795" i="7059" l="1"/>
  <c r="AU1794" i="7059"/>
  <c r="W596" i="7049" s="1"/>
  <c r="AB1765" i="7055"/>
  <c r="U570" i="7049"/>
  <c r="AU1768" i="7059"/>
  <c r="W570" i="7049" s="1"/>
  <c r="AP1770" i="7059"/>
  <c r="AQ1770" i="7059" s="1"/>
  <c r="AR1769" i="7059" s="1"/>
  <c r="AS1769" i="7059" s="1"/>
  <c r="AA1793" i="7059"/>
  <c r="AC1792" i="7059" s="1"/>
  <c r="AD1792" i="7059" s="1"/>
  <c r="V595" i="7049"/>
  <c r="U569" i="7049"/>
  <c r="AB1764" i="7055"/>
  <c r="AC1765" i="7055" s="1"/>
  <c r="AU1767" i="7059"/>
  <c r="W569" i="7049" s="1"/>
  <c r="V596" i="7049"/>
  <c r="V604" i="7049"/>
  <c r="AA1802" i="7059"/>
  <c r="AU1802" i="7059" s="1"/>
  <c r="W604" i="7049" s="1"/>
  <c r="AN1773" i="7059"/>
  <c r="AO1773" i="7059" s="1"/>
  <c r="AI1781" i="7059"/>
  <c r="AJ1781" i="7059" s="1"/>
  <c r="V606" i="7049"/>
  <c r="AA1804" i="7059"/>
  <c r="AU1804" i="7059" s="1"/>
  <c r="W606" i="7049" s="1"/>
  <c r="AA1803" i="7059"/>
  <c r="AU1803" i="7059" s="1"/>
  <c r="W605" i="7049" s="1"/>
  <c r="V605" i="7049"/>
  <c r="AU1795" i="7059"/>
  <c r="W597" i="7049" s="1"/>
  <c r="AT1795" i="7059"/>
  <c r="AE1789" i="7059"/>
  <c r="AF1789" i="7059" s="1"/>
  <c r="AC1804" i="7059" l="1"/>
  <c r="AD1804" i="7059" s="1"/>
  <c r="AE1804" i="7059" s="1"/>
  <c r="AA1794" i="7059"/>
  <c r="AC1794" i="7059" s="1"/>
  <c r="AD1794" i="7059" s="1"/>
  <c r="AE1794" i="7059" s="1"/>
  <c r="AC1803" i="7059"/>
  <c r="AD1803" i="7059" s="1"/>
  <c r="AE1803" i="7059" s="1"/>
  <c r="AC1802" i="7059"/>
  <c r="AD1802" i="7059" s="1"/>
  <c r="AE1802" i="7059" s="1"/>
  <c r="AF1802" i="7059" s="1"/>
  <c r="AC1793" i="7059"/>
  <c r="AD1793" i="7059" s="1"/>
  <c r="AE1793" i="7059" s="1"/>
  <c r="V597" i="7049"/>
  <c r="AL1777" i="7059"/>
  <c r="AM1777" i="7059" s="1"/>
  <c r="AE1790" i="7059"/>
  <c r="AF1790" i="7059" s="1"/>
  <c r="AG1786" i="7059"/>
  <c r="AH1786" i="7059" s="1"/>
  <c r="AP1771" i="7059"/>
  <c r="AQ1771" i="7059" s="1"/>
  <c r="AR1770" i="7059" s="1"/>
  <c r="AS1770" i="7059" s="1"/>
  <c r="AB1766" i="7055"/>
  <c r="U571" i="7049"/>
  <c r="AU1769" i="7059"/>
  <c r="W571" i="7049" s="1"/>
  <c r="AC1766" i="7055"/>
  <c r="AA1795" i="7059" l="1"/>
  <c r="AC1795" i="7059" s="1"/>
  <c r="AD1795" i="7059" s="1"/>
  <c r="AE1795" i="7059" s="1"/>
  <c r="AF1795" i="7059" s="1"/>
  <c r="AF1804" i="7059"/>
  <c r="AF1803" i="7059"/>
  <c r="AE1792" i="7059"/>
  <c r="AF1793" i="7059" s="1"/>
  <c r="AF1794" i="7059"/>
  <c r="AE1791" i="7059"/>
  <c r="AI1782" i="7059"/>
  <c r="AJ1782" i="7059" s="1"/>
  <c r="AG1787" i="7059"/>
  <c r="AH1787" i="7059" s="1"/>
  <c r="U572" i="7049"/>
  <c r="AB1767" i="7055"/>
  <c r="AU1770" i="7059"/>
  <c r="W572" i="7049" s="1"/>
  <c r="AC1767" i="7055"/>
  <c r="AN1774" i="7059"/>
  <c r="AO1774" i="7059" s="1"/>
  <c r="AF1796" i="7059" l="1"/>
  <c r="AF1792" i="7059"/>
  <c r="AF1791" i="7059"/>
  <c r="AG1788" i="7059" s="1"/>
  <c r="AH1788" i="7059" s="1"/>
  <c r="AI1783" i="7059"/>
  <c r="AJ1783" i="7059" s="1"/>
  <c r="AC1768" i="7055"/>
  <c r="AP1772" i="7059"/>
  <c r="AQ1772" i="7059" s="1"/>
  <c r="AG1789" i="7059"/>
  <c r="AL1778" i="7059"/>
  <c r="AM1778" i="7059" s="1"/>
  <c r="AG1790" i="7059" l="1"/>
  <c r="AH1790" i="7059" s="1"/>
  <c r="AH1789" i="7059"/>
  <c r="AI1785" i="7059" s="1"/>
  <c r="AG1792" i="7059"/>
  <c r="AI1784" i="7059"/>
  <c r="AJ1784" i="7059" s="1"/>
  <c r="AN1775" i="7059"/>
  <c r="AO1775" i="7059" s="1"/>
  <c r="AR1771" i="7059"/>
  <c r="AS1771" i="7059" s="1"/>
  <c r="AL1779" i="7059"/>
  <c r="AM1779" i="7059" s="1"/>
  <c r="AG1791" i="7059"/>
  <c r="AG1793" i="7059" l="1"/>
  <c r="AH1793" i="7059" s="1"/>
  <c r="AL1780" i="7059"/>
  <c r="AM1780" i="7059" s="1"/>
  <c r="AH1792" i="7059"/>
  <c r="AG1795" i="7059"/>
  <c r="AH1791" i="7059"/>
  <c r="AG1794" i="7059"/>
  <c r="U573" i="7049"/>
  <c r="AB1768" i="7055"/>
  <c r="AC1769" i="7055" s="1"/>
  <c r="AU1771" i="7059"/>
  <c r="W573" i="7049" s="1"/>
  <c r="AJ1785" i="7059"/>
  <c r="AI1786" i="7059"/>
  <c r="AJ1786" i="7059" s="1"/>
  <c r="AN1776" i="7059"/>
  <c r="AO1776" i="7059" s="1"/>
  <c r="AP1773" i="7059"/>
  <c r="AQ1773" i="7059" s="1"/>
  <c r="AG1796" i="7059"/>
  <c r="AI1789" i="7059" l="1"/>
  <c r="AI1788" i="7059"/>
  <c r="AH1795" i="7059"/>
  <c r="AG1798" i="7059"/>
  <c r="AI1793" i="7059"/>
  <c r="AP1774" i="7059"/>
  <c r="AQ1774" i="7059" s="1"/>
  <c r="AR1773" i="7059" s="1"/>
  <c r="AS1773" i="7059" s="1"/>
  <c r="AL1781" i="7059"/>
  <c r="AM1781" i="7059" s="1"/>
  <c r="AR1772" i="7059"/>
  <c r="AS1772" i="7059" s="1"/>
  <c r="AH1794" i="7059"/>
  <c r="AG1797" i="7059"/>
  <c r="AN1777" i="7059"/>
  <c r="AO1777" i="7059" s="1"/>
  <c r="AH1796" i="7059"/>
  <c r="AG1799" i="7059"/>
  <c r="AL1782" i="7059"/>
  <c r="AI1787" i="7059"/>
  <c r="AJ1787" i="7059" s="1"/>
  <c r="AM1782" i="7059" l="1"/>
  <c r="AI1792" i="7059"/>
  <c r="AN1779" i="7059"/>
  <c r="AI1790" i="7059"/>
  <c r="AJ1790" i="7059" s="1"/>
  <c r="AP1775" i="7059"/>
  <c r="AQ1775" i="7059" s="1"/>
  <c r="AR1774" i="7059" s="1"/>
  <c r="AS1774" i="7059" s="1"/>
  <c r="AJ1788" i="7059"/>
  <c r="AN1778" i="7059"/>
  <c r="AO1778" i="7059" s="1"/>
  <c r="AL1783" i="7059"/>
  <c r="AM1783" i="7059" s="1"/>
  <c r="AN1780" i="7059" s="1"/>
  <c r="AJ1789" i="7059"/>
  <c r="AB1769" i="7055"/>
  <c r="AC1770" i="7055" s="1"/>
  <c r="U574" i="7049"/>
  <c r="AU1772" i="7059"/>
  <c r="W574" i="7049" s="1"/>
  <c r="AH1798" i="7059"/>
  <c r="AG1801" i="7059"/>
  <c r="AI1796" i="7059"/>
  <c r="AI1791" i="7059"/>
  <c r="AH1799" i="7059"/>
  <c r="AG1802" i="7059"/>
  <c r="AH1797" i="7059"/>
  <c r="AI1797" i="7059" s="1"/>
  <c r="AG1800" i="7059"/>
  <c r="U575" i="7049"/>
  <c r="AB1770" i="7055"/>
  <c r="AC1771" i="7055" s="1"/>
  <c r="AU1773" i="7059"/>
  <c r="W575" i="7049" s="1"/>
  <c r="AL1786" i="7059" l="1"/>
  <c r="AL1785" i="7059"/>
  <c r="AO1780" i="7059"/>
  <c r="AJ1791" i="7059"/>
  <c r="AI1794" i="7059"/>
  <c r="AJ1794" i="7059" s="1"/>
  <c r="AL1784" i="7059"/>
  <c r="AM1784" i="7059" s="1"/>
  <c r="AJ1793" i="7059"/>
  <c r="AO1779" i="7059"/>
  <c r="AH1800" i="7059"/>
  <c r="AI1800" i="7059" s="1"/>
  <c r="AG1803" i="7059"/>
  <c r="AH1803" i="7059" s="1"/>
  <c r="AH1802" i="7059"/>
  <c r="AH1801" i="7059"/>
  <c r="AI1801" i="7059" s="1"/>
  <c r="AG1804" i="7059"/>
  <c r="AP1776" i="7059"/>
  <c r="AQ1776" i="7059" s="1"/>
  <c r="U576" i="7049"/>
  <c r="AB1771" i="7055"/>
  <c r="AC1772" i="7055" s="1"/>
  <c r="AU1774" i="7059"/>
  <c r="W576" i="7049" s="1"/>
  <c r="AI1795" i="7059"/>
  <c r="AL1787" i="7059"/>
  <c r="AJ1792" i="7059"/>
  <c r="AJ1795" i="7059" l="1"/>
  <c r="AP1778" i="7059"/>
  <c r="AI1798" i="7059"/>
  <c r="AJ1798" i="7059" s="1"/>
  <c r="AL1789" i="7059"/>
  <c r="AL1793" i="7059" s="1"/>
  <c r="AI1799" i="7059"/>
  <c r="AI1803" i="7059" s="1"/>
  <c r="AL1788" i="7059"/>
  <c r="AM1788" i="7059" s="1"/>
  <c r="AN1781" i="7059"/>
  <c r="AO1781" i="7059" s="1"/>
  <c r="AL1790" i="7059"/>
  <c r="AL1794" i="7059" s="1"/>
  <c r="AP1777" i="7059"/>
  <c r="AQ1777" i="7059" s="1"/>
  <c r="AJ1796" i="7059"/>
  <c r="AM1786" i="7059"/>
  <c r="AM1787" i="7059"/>
  <c r="AH1804" i="7059"/>
  <c r="AI1804" i="7059" s="1"/>
  <c r="AM1785" i="7059"/>
  <c r="AR1775" i="7059"/>
  <c r="AS1775" i="7059" s="1"/>
  <c r="AJ1797" i="7059"/>
  <c r="AL1791" i="7059"/>
  <c r="AI1802" i="7059" l="1"/>
  <c r="AJ1803" i="7059" s="1"/>
  <c r="AJ1801" i="7059"/>
  <c r="AJ1799" i="7059"/>
  <c r="AL1797" i="7059"/>
  <c r="AJ1800" i="7059"/>
  <c r="AN1782" i="7059"/>
  <c r="AO1782" i="7059" s="1"/>
  <c r="AM1790" i="7059"/>
  <c r="AN1783" i="7059"/>
  <c r="AM1791" i="7059"/>
  <c r="AL1798" i="7059"/>
  <c r="AL1792" i="7059"/>
  <c r="AM1792" i="7059" s="1"/>
  <c r="AB1772" i="7055"/>
  <c r="AC1773" i="7055" s="1"/>
  <c r="U577" i="7049"/>
  <c r="AU1775" i="7059"/>
  <c r="W577" i="7049" s="1"/>
  <c r="AL1795" i="7059"/>
  <c r="AR1776" i="7059"/>
  <c r="AS1776" i="7059" s="1"/>
  <c r="AP1779" i="7059"/>
  <c r="AQ1779" i="7059" s="1"/>
  <c r="AN1784" i="7059"/>
  <c r="AQ1778" i="7059"/>
  <c r="AR1777" i="7059" s="1"/>
  <c r="AS1777" i="7059" s="1"/>
  <c r="AM1789" i="7059"/>
  <c r="AJ1804" i="7059" l="1"/>
  <c r="AJ1802" i="7059"/>
  <c r="AL1802" i="7059" s="1"/>
  <c r="AL1801" i="7059"/>
  <c r="AM1795" i="7059"/>
  <c r="AO1784" i="7059"/>
  <c r="AO1783" i="7059"/>
  <c r="AP1781" i="7059" s="1"/>
  <c r="U579" i="7049"/>
  <c r="AB1774" i="7055"/>
  <c r="AU1777" i="7059"/>
  <c r="W579" i="7049" s="1"/>
  <c r="AN1786" i="7059"/>
  <c r="AN1789" i="7059" s="1"/>
  <c r="AM1794" i="7059"/>
  <c r="AB1773" i="7055"/>
  <c r="AC1774" i="7055" s="1"/>
  <c r="U578" i="7049"/>
  <c r="AU1776" i="7059"/>
  <c r="W578" i="7049" s="1"/>
  <c r="AR1778" i="7059"/>
  <c r="AS1778" i="7059" s="1"/>
  <c r="AN1787" i="7059"/>
  <c r="AL1799" i="7059"/>
  <c r="AL1803" i="7059" s="1"/>
  <c r="AL1796" i="7059"/>
  <c r="AP1780" i="7059"/>
  <c r="AQ1780" i="7059" s="1"/>
  <c r="AM1793" i="7059"/>
  <c r="AN1785" i="7059"/>
  <c r="AP1782" i="7059" l="1"/>
  <c r="AQ1782" i="7059" s="1"/>
  <c r="AO1787" i="7059"/>
  <c r="AM1796" i="7059"/>
  <c r="AL1800" i="7059"/>
  <c r="AM1803" i="7059" s="1"/>
  <c r="AM1797" i="7059"/>
  <c r="AM1799" i="7059"/>
  <c r="AB1775" i="7055"/>
  <c r="U580" i="7049"/>
  <c r="AU1778" i="7059"/>
  <c r="W580" i="7049" s="1"/>
  <c r="AN1790" i="7059"/>
  <c r="AN1793" i="7059" s="1"/>
  <c r="AO1786" i="7059"/>
  <c r="AC1775" i="7055"/>
  <c r="AO1785" i="7059"/>
  <c r="AN1788" i="7059"/>
  <c r="AM1798" i="7059"/>
  <c r="AQ1781" i="7059"/>
  <c r="AR1779" i="7059"/>
  <c r="AS1779" i="7059" s="1"/>
  <c r="AN1792" i="7059"/>
  <c r="AR1781" i="7059" l="1"/>
  <c r="AS1781" i="7059" s="1"/>
  <c r="AC1776" i="7055"/>
  <c r="AR1780" i="7059"/>
  <c r="AS1780" i="7059" s="1"/>
  <c r="AB1777" i="7055" s="1"/>
  <c r="AN1795" i="7059"/>
  <c r="AP1784" i="7059"/>
  <c r="AO1788" i="7059"/>
  <c r="AP1786" i="7059" s="1"/>
  <c r="AN1791" i="7059"/>
  <c r="AO1792" i="7059" s="1"/>
  <c r="AM1800" i="7059"/>
  <c r="AL1804" i="7059"/>
  <c r="AM1804" i="7059" s="1"/>
  <c r="AM1801" i="7059"/>
  <c r="AM1802" i="7059"/>
  <c r="AB1776" i="7055"/>
  <c r="AC1777" i="7055" s="1"/>
  <c r="U581" i="7049"/>
  <c r="AU1779" i="7059"/>
  <c r="W581" i="7049" s="1"/>
  <c r="AO1790" i="7059"/>
  <c r="U583" i="7049"/>
  <c r="AB1778" i="7055"/>
  <c r="AU1781" i="7059"/>
  <c r="W583" i="7049" s="1"/>
  <c r="AP1785" i="7059"/>
  <c r="AP1783" i="7059"/>
  <c r="AQ1783" i="7059" s="1"/>
  <c r="AO1789" i="7059"/>
  <c r="AN1796" i="7059"/>
  <c r="U582" i="7049" l="1"/>
  <c r="AU1780" i="7059"/>
  <c r="W582" i="7049" s="1"/>
  <c r="AQ1786" i="7059"/>
  <c r="AQ1784" i="7059"/>
  <c r="AR1783" i="7059" s="1"/>
  <c r="AS1783" i="7059" s="1"/>
  <c r="AR1782" i="7059"/>
  <c r="AS1782" i="7059" s="1"/>
  <c r="AQ1785" i="7059"/>
  <c r="AO1791" i="7059"/>
  <c r="AP1789" i="7059" s="1"/>
  <c r="AN1794" i="7059"/>
  <c r="AP1787" i="7059"/>
  <c r="AQ1787" i="7059" s="1"/>
  <c r="AN1799" i="7059"/>
  <c r="AN1802" i="7059" s="1"/>
  <c r="AP1788" i="7059"/>
  <c r="AC1778" i="7055"/>
  <c r="AC1779" i="7055" s="1"/>
  <c r="AN1798" i="7059"/>
  <c r="AN1801" i="7059" s="1"/>
  <c r="AO1793" i="7059"/>
  <c r="AP1793" i="7059" s="1"/>
  <c r="AR1784" i="7059" l="1"/>
  <c r="AS1784" i="7059" s="1"/>
  <c r="AB1781" i="7055" s="1"/>
  <c r="AR1785" i="7059"/>
  <c r="AS1785" i="7059" s="1"/>
  <c r="U587" i="7049" s="1"/>
  <c r="AQ1788" i="7059"/>
  <c r="AQ1789" i="7059"/>
  <c r="AN1804" i="7059"/>
  <c r="AU1784" i="7059"/>
  <c r="W586" i="7049" s="1"/>
  <c r="U585" i="7049"/>
  <c r="AB1780" i="7055"/>
  <c r="AU1783" i="7059"/>
  <c r="W585" i="7049" s="1"/>
  <c r="AR1787" i="7059"/>
  <c r="AS1787" i="7059" s="1"/>
  <c r="AP1790" i="7059"/>
  <c r="AQ1790" i="7059" s="1"/>
  <c r="AU1785" i="7059"/>
  <c r="W587" i="7049" s="1"/>
  <c r="AR1786" i="7059"/>
  <c r="AS1786" i="7059" s="1"/>
  <c r="AO1794" i="7059"/>
  <c r="AP1794" i="7059" s="1"/>
  <c r="AQ1794" i="7059" s="1"/>
  <c r="AR1794" i="7059" s="1"/>
  <c r="AS1794" i="7059" s="1"/>
  <c r="AN1797" i="7059"/>
  <c r="AO1798" i="7059" s="1"/>
  <c r="AP1798" i="7059" s="1"/>
  <c r="AO1796" i="7059"/>
  <c r="AP1796" i="7059" s="1"/>
  <c r="AP1791" i="7059"/>
  <c r="AO1795" i="7059"/>
  <c r="AP1795" i="7059" s="1"/>
  <c r="U584" i="7049"/>
  <c r="AB1779" i="7055"/>
  <c r="AC1780" i="7055" s="1"/>
  <c r="AU1782" i="7059"/>
  <c r="W584" i="7049" s="1"/>
  <c r="AP1792" i="7059"/>
  <c r="AB1782" i="7055" l="1"/>
  <c r="U586" i="7049"/>
  <c r="AR1789" i="7059"/>
  <c r="AS1789" i="7059" s="1"/>
  <c r="AR1788" i="7059"/>
  <c r="AS1788" i="7059" s="1"/>
  <c r="U590" i="7049" s="1"/>
  <c r="AQ1795" i="7059"/>
  <c r="AR1795" i="7059" s="1"/>
  <c r="AS1795" i="7059" s="1"/>
  <c r="U597" i="7049" s="1"/>
  <c r="AQ1792" i="7059"/>
  <c r="AQ1791" i="7059"/>
  <c r="AO1799" i="7059"/>
  <c r="AP1799" i="7059" s="1"/>
  <c r="AQ1799" i="7059" s="1"/>
  <c r="AR1799" i="7059" s="1"/>
  <c r="AS1799" i="7059" s="1"/>
  <c r="AQ1796" i="7059"/>
  <c r="AR1796" i="7059" s="1"/>
  <c r="AS1796" i="7059" s="1"/>
  <c r="AQ1793" i="7059"/>
  <c r="AR1793" i="7059" s="1"/>
  <c r="AS1793" i="7059" s="1"/>
  <c r="U591" i="7049"/>
  <c r="AB1786" i="7055"/>
  <c r="AU1789" i="7059"/>
  <c r="W591" i="7049" s="1"/>
  <c r="AO1797" i="7059"/>
  <c r="AP1797" i="7059" s="1"/>
  <c r="AQ1797" i="7059" s="1"/>
  <c r="AR1797" i="7059" s="1"/>
  <c r="AS1797" i="7059" s="1"/>
  <c r="AN1800" i="7059"/>
  <c r="AB1783" i="7055"/>
  <c r="U588" i="7049"/>
  <c r="AU1786" i="7059"/>
  <c r="W588" i="7049" s="1"/>
  <c r="AR1790" i="7059"/>
  <c r="AS1790" i="7059" s="1"/>
  <c r="AC1781" i="7055"/>
  <c r="AC1782" i="7055" s="1"/>
  <c r="AC1783" i="7055" s="1"/>
  <c r="AB1792" i="7055"/>
  <c r="AB1791" i="7055"/>
  <c r="U596" i="7049"/>
  <c r="AB1784" i="7055"/>
  <c r="U589" i="7049"/>
  <c r="AU1787" i="7059"/>
  <c r="W589" i="7049" s="1"/>
  <c r="AU1788" i="7059"/>
  <c r="W590" i="7049" s="1"/>
  <c r="AB1785" i="7055" l="1"/>
  <c r="AR1791" i="7059"/>
  <c r="AS1791" i="7059" s="1"/>
  <c r="AB1788" i="7055" s="1"/>
  <c r="U599" i="7049"/>
  <c r="AB1794" i="7055"/>
  <c r="U595" i="7049"/>
  <c r="AB1790" i="7055"/>
  <c r="U598" i="7049"/>
  <c r="AB1793" i="7055"/>
  <c r="AR1792" i="7059"/>
  <c r="AS1792" i="7059" s="1"/>
  <c r="U592" i="7049"/>
  <c r="AB1787" i="7055"/>
  <c r="AU1790" i="7059"/>
  <c r="W592" i="7049" s="1"/>
  <c r="AO1800" i="7059"/>
  <c r="AP1800" i="7059" s="1"/>
  <c r="AQ1800" i="7059" s="1"/>
  <c r="AR1800" i="7059" s="1"/>
  <c r="AS1800" i="7059" s="1"/>
  <c r="AN1803" i="7059"/>
  <c r="AO1801" i="7059"/>
  <c r="AP1801" i="7059" s="1"/>
  <c r="AO1802" i="7059"/>
  <c r="AP1802" i="7059" s="1"/>
  <c r="AC1784" i="7055"/>
  <c r="AC1785" i="7055" s="1"/>
  <c r="AC1786" i="7055" s="1"/>
  <c r="AC1787" i="7055" s="1"/>
  <c r="U601" i="7049"/>
  <c r="AB1796" i="7055"/>
  <c r="AQ1798" i="7059"/>
  <c r="AR1798" i="7059" s="1"/>
  <c r="AS1798" i="7059" s="1"/>
  <c r="AU1791" i="7059" l="1"/>
  <c r="W593" i="7049" s="1"/>
  <c r="U593" i="7049"/>
  <c r="AQ1801" i="7059"/>
  <c r="AR1801" i="7059" s="1"/>
  <c r="AS1801" i="7059" s="1"/>
  <c r="AB1798" i="7055" s="1"/>
  <c r="AQ1802" i="7059"/>
  <c r="AR1802" i="7059" s="1"/>
  <c r="AS1802" i="7059" s="1"/>
  <c r="U604" i="7049" s="1"/>
  <c r="AO1803" i="7059"/>
  <c r="AP1803" i="7059" s="1"/>
  <c r="AQ1803" i="7059" s="1"/>
  <c r="AR1803" i="7059" s="1"/>
  <c r="AS1803" i="7059" s="1"/>
  <c r="AO1804" i="7059"/>
  <c r="AP1804" i="7059" s="1"/>
  <c r="AC1788" i="7055"/>
  <c r="AC1789" i="7055" s="1"/>
  <c r="AB1795" i="7055"/>
  <c r="U600" i="7049"/>
  <c r="AB1797" i="7055"/>
  <c r="U602" i="7049"/>
  <c r="U594" i="7049"/>
  <c r="AB1789" i="7055"/>
  <c r="AU1792" i="7059"/>
  <c r="W594" i="7049" s="1"/>
  <c r="U603" i="7049" l="1"/>
  <c r="AB1799" i="7055"/>
  <c r="AQ1804" i="7059"/>
  <c r="AR1804" i="7059" s="1"/>
  <c r="AS1804" i="7059" s="1"/>
  <c r="U606" i="7049" s="1"/>
  <c r="AB1800" i="7055"/>
  <c r="U605" i="7049"/>
  <c r="AC1790" i="7055"/>
  <c r="AC1791" i="7055" s="1"/>
  <c r="AC1792" i="7055" s="1"/>
  <c r="AC1793" i="7055" s="1"/>
  <c r="AC1794" i="7055" s="1"/>
  <c r="AC1795" i="7055" s="1"/>
  <c r="AC1796" i="7055" s="1"/>
  <c r="AC1797" i="7055" s="1"/>
  <c r="AC1798" i="7055" s="1"/>
  <c r="AC1799" i="7055" s="1"/>
  <c r="AC1800" i="7055" s="1"/>
  <c r="AB1801" i="7055" l="1"/>
  <c r="AC1801" i="7055"/>
</calcChain>
</file>

<file path=xl/sharedStrings.xml><?xml version="1.0" encoding="utf-8"?>
<sst xmlns="http://schemas.openxmlformats.org/spreadsheetml/2006/main" count="316" uniqueCount="226">
  <si>
    <t>time</t>
  </si>
  <si>
    <t>gear</t>
    <phoneticPr fontId="3"/>
  </si>
  <si>
    <t>NV_ratio</t>
    <phoneticPr fontId="3"/>
  </si>
  <si>
    <t>MODEL</t>
  </si>
  <si>
    <t>1st</t>
  </si>
  <si>
    <t>2nd</t>
  </si>
  <si>
    <t>3rd</t>
  </si>
  <si>
    <t>4th</t>
  </si>
  <si>
    <t>5th</t>
  </si>
  <si>
    <t>6th</t>
  </si>
  <si>
    <t>kg</t>
  </si>
  <si>
    <t>ｒｐｍ</t>
    <phoneticPr fontId="3"/>
  </si>
  <si>
    <t>Idling speed</t>
    <phoneticPr fontId="3"/>
  </si>
  <si>
    <t>kW</t>
    <phoneticPr fontId="3"/>
  </si>
  <si>
    <t>Distance</t>
    <phoneticPr fontId="3"/>
  </si>
  <si>
    <t>Part1</t>
    <phoneticPr fontId="3"/>
  </si>
  <si>
    <t>Part2</t>
    <phoneticPr fontId="3"/>
  </si>
  <si>
    <t>Part3</t>
    <phoneticPr fontId="3"/>
  </si>
  <si>
    <t>Ne calcu</t>
    <phoneticPr fontId="3"/>
  </si>
  <si>
    <t>Class1</t>
    <phoneticPr fontId="3"/>
  </si>
  <si>
    <t>NV ratio</t>
    <phoneticPr fontId="3"/>
  </si>
  <si>
    <t>Kerb Weight</t>
    <phoneticPr fontId="3"/>
  </si>
  <si>
    <t>v</t>
    <phoneticPr fontId="3"/>
  </si>
  <si>
    <t>Gear-NO.</t>
  </si>
  <si>
    <t>v</t>
  </si>
  <si>
    <t>Ne</t>
  </si>
  <si>
    <t>Clutch</t>
    <phoneticPr fontId="3"/>
  </si>
  <si>
    <t>Max Ne</t>
    <phoneticPr fontId="3"/>
  </si>
  <si>
    <t>Max power</t>
    <phoneticPr fontId="3"/>
  </si>
  <si>
    <t>Clutch disengage</t>
  </si>
  <si>
    <t>Min Ne</t>
  </si>
  <si>
    <t>DOWNSHIFT</t>
    <phoneticPr fontId="3"/>
  </si>
  <si>
    <t>Max_PS(kW)</t>
    <phoneticPr fontId="3"/>
  </si>
  <si>
    <t>Mass(kg)</t>
    <phoneticPr fontId="3"/>
  </si>
  <si>
    <t>ID(rpm)</t>
    <phoneticPr fontId="3"/>
  </si>
  <si>
    <t>Max_Ne(rpm)</t>
    <phoneticPr fontId="3"/>
  </si>
  <si>
    <t>nidle + 0.03*(s – nidle)</t>
    <phoneticPr fontId="3"/>
  </si>
  <si>
    <t xml:space="preserve">WMTC </t>
    <phoneticPr fontId="3"/>
  </si>
  <si>
    <t>class</t>
  </si>
  <si>
    <t xml:space="preserve">NV ratio
</t>
    <phoneticPr fontId="3"/>
  </si>
  <si>
    <t xml:space="preserve">Max Ne
</t>
    <phoneticPr fontId="3"/>
  </si>
  <si>
    <t>Kerb mass</t>
    <phoneticPr fontId="3"/>
  </si>
  <si>
    <t>Class2-1</t>
    <phoneticPr fontId="3"/>
  </si>
  <si>
    <t>class3-2</t>
    <phoneticPr fontId="3"/>
  </si>
  <si>
    <t>Class2-2</t>
    <phoneticPr fontId="3"/>
  </si>
  <si>
    <t>Class3-1</t>
    <phoneticPr fontId="3"/>
  </si>
  <si>
    <t>WMTC Class code</t>
    <phoneticPr fontId="3"/>
  </si>
  <si>
    <t>time(0-1800)</t>
    <phoneticPr fontId="3"/>
  </si>
  <si>
    <t>Ne</t>
    <phoneticPr fontId="3"/>
  </si>
  <si>
    <t>cruise_phase</t>
    <phoneticPr fontId="3"/>
  </si>
  <si>
    <t>deceleration phase</t>
    <phoneticPr fontId="3"/>
  </si>
  <si>
    <t>acceleration phase</t>
    <phoneticPr fontId="3"/>
  </si>
  <si>
    <t>time(0-1800)</t>
  </si>
  <si>
    <t>tuv249cc</t>
    <phoneticPr fontId="3"/>
  </si>
  <si>
    <t>tuv1298</t>
  </si>
  <si>
    <t>tuv125a</t>
  </si>
  <si>
    <t>tuv85</t>
  </si>
  <si>
    <t>tuv125c1</t>
  </si>
  <si>
    <t>tuv49c1</t>
  </si>
  <si>
    <t>normal</t>
    <phoneticPr fontId="3"/>
  </si>
  <si>
    <t>flag_cruise-upshift</t>
    <phoneticPr fontId="3"/>
  </si>
  <si>
    <t>TUV998</t>
  </si>
  <si>
    <t>tuv1199</t>
    <phoneticPr fontId="3"/>
  </si>
  <si>
    <t>jama650</t>
  </si>
  <si>
    <t>UPSHIFT
Acc-phase</t>
    <phoneticPr fontId="3"/>
  </si>
  <si>
    <t>Class1=10</t>
    <phoneticPr fontId="3"/>
  </si>
  <si>
    <t>Class2-1=21
Class2-2=22</t>
    <phoneticPr fontId="3"/>
  </si>
  <si>
    <t>Class3-1=31
Class3-2=32</t>
    <phoneticPr fontId="3"/>
  </si>
  <si>
    <t>Sheet"v-t_chart"</t>
    <phoneticPr fontId="3"/>
  </si>
  <si>
    <t>Sheet"phase_chart"</t>
    <phoneticPr fontId="3"/>
  </si>
  <si>
    <t>Clutch disengage</t>
    <phoneticPr fontId="3"/>
  </si>
  <si>
    <t>1st gear for start</t>
    <phoneticPr fontId="3"/>
  </si>
  <si>
    <t>4sec-rule4</t>
    <phoneticPr fontId="3"/>
  </si>
  <si>
    <t>4sec-rule5</t>
    <phoneticPr fontId="3"/>
  </si>
  <si>
    <t>4sec-rule6</t>
    <phoneticPr fontId="3"/>
  </si>
  <si>
    <t>4sec-rule7</t>
    <phoneticPr fontId="3"/>
  </si>
  <si>
    <t>4sec-rule8</t>
    <phoneticPr fontId="3"/>
  </si>
  <si>
    <t>3rd to clutch</t>
    <phoneticPr fontId="3"/>
  </si>
  <si>
    <t>Clutch disengaged</t>
    <phoneticPr fontId="3"/>
  </si>
  <si>
    <t>clutch_disengage</t>
    <phoneticPr fontId="3"/>
  </si>
  <si>
    <t>Step 3(a)</t>
    <phoneticPr fontId="3"/>
  </si>
  <si>
    <t>flag for no gear</t>
    <phoneticPr fontId="3"/>
  </si>
  <si>
    <t>Step 2(a)&amp;(b)</t>
    <phoneticPr fontId="3"/>
  </si>
  <si>
    <t>Step 3(b)</t>
    <phoneticPr fontId="3"/>
  </si>
  <si>
    <t>Step 3(c)</t>
    <phoneticPr fontId="3"/>
  </si>
  <si>
    <t xml:space="preserve">Display </t>
  </si>
  <si>
    <t>Step 2</t>
    <phoneticPr fontId="3"/>
  </si>
  <si>
    <t>acc from 0km/h</t>
    <phoneticPr fontId="3"/>
  </si>
  <si>
    <t>Part3_0</t>
    <phoneticPr fontId="3"/>
  </si>
  <si>
    <t>round number</t>
    <phoneticPr fontId="3"/>
  </si>
  <si>
    <t>tuv250x</t>
  </si>
  <si>
    <t>Part2_0</t>
    <phoneticPr fontId="3"/>
  </si>
  <si>
    <t>acc_class1</t>
    <phoneticPr fontId="3"/>
  </si>
  <si>
    <t>cru_class1</t>
    <phoneticPr fontId="3"/>
  </si>
  <si>
    <t>dec_class1</t>
    <phoneticPr fontId="3"/>
  </si>
  <si>
    <t>acc_class21</t>
    <phoneticPr fontId="3"/>
  </si>
  <si>
    <t>cru_class21</t>
    <phoneticPr fontId="3"/>
  </si>
  <si>
    <t>dec_class21</t>
    <phoneticPr fontId="3"/>
  </si>
  <si>
    <t>acc_class22</t>
    <phoneticPr fontId="3"/>
  </si>
  <si>
    <t>cru_class22</t>
    <phoneticPr fontId="3"/>
  </si>
  <si>
    <t>dec_class22</t>
    <phoneticPr fontId="3"/>
  </si>
  <si>
    <t>acc_class31</t>
    <phoneticPr fontId="3"/>
  </si>
  <si>
    <t>cru_class31</t>
    <phoneticPr fontId="3"/>
  </si>
  <si>
    <t>dec_class31</t>
    <phoneticPr fontId="3"/>
  </si>
  <si>
    <t>acc_class32</t>
    <phoneticPr fontId="3"/>
  </si>
  <si>
    <t>cru_class32</t>
    <phoneticPr fontId="3"/>
  </si>
  <si>
    <t>dec_class32</t>
    <phoneticPr fontId="3"/>
  </si>
  <si>
    <r>
      <t>（</t>
    </r>
    <r>
      <rPr>
        <sz val="11"/>
        <color indexed="9"/>
        <rFont val="Arial"/>
        <family val="2"/>
      </rPr>
      <t>Model...</t>
    </r>
    <r>
      <rPr>
        <sz val="11"/>
        <color indexed="9"/>
        <rFont val="ＭＳ Ｐゴシック"/>
        <family val="3"/>
        <charset val="128"/>
      </rPr>
      <t>）</t>
    </r>
    <phoneticPr fontId="3"/>
  </si>
  <si>
    <r>
      <t>cruise</t>
    </r>
    <r>
      <rPr>
        <sz val="11"/>
        <rFont val="ＭＳ Ｐゴシック"/>
        <family val="3"/>
        <charset val="128"/>
      </rPr>
      <t>、</t>
    </r>
    <r>
      <rPr>
        <sz val="11"/>
        <rFont val="Arial"/>
        <family val="2"/>
      </rPr>
      <t>dec</t>
    </r>
    <phoneticPr fontId="3"/>
  </si>
  <si>
    <t>'tbL'!F8</t>
    <phoneticPr fontId="3"/>
  </si>
  <si>
    <t>1st&gt;&gt;Clutch disengage</t>
    <phoneticPr fontId="3"/>
  </si>
  <si>
    <t>1st</t>
    <phoneticPr fontId="3"/>
  </si>
  <si>
    <t>1st&gt;&gt;2nd</t>
    <phoneticPr fontId="3"/>
  </si>
  <si>
    <t>2nd</t>
    <phoneticPr fontId="3"/>
  </si>
  <si>
    <t>no. of gears</t>
    <phoneticPr fontId="3"/>
  </si>
  <si>
    <t>'tbL'!F12</t>
    <phoneticPr fontId="3"/>
  </si>
  <si>
    <t>'tbL'!F13</t>
    <phoneticPr fontId="3"/>
  </si>
  <si>
    <t>Kerb mass+75kg</t>
    <phoneticPr fontId="3"/>
  </si>
  <si>
    <t>kg</t>
    <phoneticPr fontId="3"/>
  </si>
  <si>
    <t>2nd&gt;&gt;1st</t>
    <phoneticPr fontId="3"/>
  </si>
  <si>
    <t>max-power</t>
    <phoneticPr fontId="3"/>
  </si>
  <si>
    <t>kW</t>
    <phoneticPr fontId="3"/>
  </si>
  <si>
    <t>Ne at max-power</t>
    <phoneticPr fontId="3"/>
  </si>
  <si>
    <t>rpm</t>
    <phoneticPr fontId="3"/>
  </si>
  <si>
    <t>2nd&gt;&gt;3rd</t>
    <phoneticPr fontId="3"/>
  </si>
  <si>
    <t>3rd</t>
    <phoneticPr fontId="3"/>
  </si>
  <si>
    <t>Idling Ne</t>
    <phoneticPr fontId="3"/>
  </si>
  <si>
    <t>'tbL'!F17</t>
    <phoneticPr fontId="3"/>
  </si>
  <si>
    <t>'tbL'!F18</t>
    <phoneticPr fontId="3"/>
  </si>
  <si>
    <t>3rd&gt;&gt;2nd</t>
    <phoneticPr fontId="3"/>
  </si>
  <si>
    <t>3rd&gt;&gt;4th</t>
    <phoneticPr fontId="3"/>
  </si>
  <si>
    <t>4th</t>
    <phoneticPr fontId="3"/>
  </si>
  <si>
    <t>'tbL'!F22</t>
    <phoneticPr fontId="3"/>
  </si>
  <si>
    <t>'tbL'!F23</t>
    <phoneticPr fontId="3"/>
  </si>
  <si>
    <t>4th&gt;&gt;3rd</t>
    <phoneticPr fontId="3"/>
  </si>
  <si>
    <t>4th&gt;&gt;5th</t>
    <phoneticPr fontId="3"/>
  </si>
  <si>
    <t>5th</t>
    <phoneticPr fontId="3"/>
  </si>
  <si>
    <t>'tbL'!F27</t>
    <phoneticPr fontId="3"/>
  </si>
  <si>
    <t>'tbL'!F28</t>
    <phoneticPr fontId="3"/>
  </si>
  <si>
    <t>5th&gt;&gt;4th</t>
    <phoneticPr fontId="3"/>
  </si>
  <si>
    <t>5th&gt;&gt;6th</t>
    <phoneticPr fontId="3"/>
  </si>
  <si>
    <t>6th</t>
    <phoneticPr fontId="3"/>
  </si>
  <si>
    <t>'tbL'!F32</t>
    <phoneticPr fontId="3"/>
  </si>
  <si>
    <t>'tbL'!F33</t>
    <phoneticPr fontId="3"/>
  </si>
  <si>
    <t>6th&gt;&gt;5th</t>
    <phoneticPr fontId="3"/>
  </si>
  <si>
    <t>Equation</t>
    <phoneticPr fontId="3"/>
  </si>
  <si>
    <t>6-1&amp;6-2</t>
    <phoneticPr fontId="3"/>
  </si>
  <si>
    <t>6-6,6-7&amp;6-8</t>
    <phoneticPr fontId="3"/>
  </si>
  <si>
    <t>6-3,6-4,&amp;6-5</t>
    <phoneticPr fontId="3"/>
  </si>
  <si>
    <t>V</t>
    <phoneticPr fontId="3"/>
  </si>
  <si>
    <t xml:space="preserve"> Ne</t>
    <phoneticPr fontId="3"/>
  </si>
  <si>
    <t xml:space="preserve">Ne at next gear </t>
    <phoneticPr fontId="3"/>
  </si>
  <si>
    <t>in km/h</t>
    <phoneticPr fontId="3"/>
  </si>
  <si>
    <t>in min-1</t>
    <phoneticPr fontId="3"/>
  </si>
  <si>
    <t>1st to 2nd</t>
    <phoneticPr fontId="3"/>
  </si>
  <si>
    <t>2nd to 3rd</t>
    <phoneticPr fontId="3"/>
  </si>
  <si>
    <t>3rd to 4th</t>
    <phoneticPr fontId="3"/>
  </si>
  <si>
    <t>4th to 5th</t>
    <phoneticPr fontId="3"/>
  </si>
  <si>
    <t>5th to 6th</t>
    <phoneticPr fontId="3"/>
  </si>
  <si>
    <t xml:space="preserve">1st to clutch </t>
    <phoneticPr fontId="3"/>
  </si>
  <si>
    <t>2nd to clutch</t>
    <phoneticPr fontId="3"/>
  </si>
  <si>
    <t>2nd to 1st</t>
    <phoneticPr fontId="3"/>
  </si>
  <si>
    <t>3rd to 2nd</t>
    <phoneticPr fontId="3"/>
  </si>
  <si>
    <t>4th to 3rd</t>
    <phoneticPr fontId="3"/>
  </si>
  <si>
    <t>5th to 4th</t>
    <phoneticPr fontId="3"/>
  </si>
  <si>
    <t>6th to 5th</t>
    <phoneticPr fontId="3"/>
  </si>
  <si>
    <t>(modified) Step 1&amp;2+step 3(d) calculation</t>
    <phoneticPr fontId="3"/>
  </si>
  <si>
    <t xml:space="preserve">Step 1&amp;2+step 3(d) calculation </t>
    <phoneticPr fontId="3"/>
  </si>
  <si>
    <r>
      <t>4sec-rule</t>
    </r>
    <r>
      <rPr>
        <sz val="11"/>
        <rFont val="ＭＳ Ｐゴシック"/>
        <family val="3"/>
        <charset val="128"/>
      </rPr>
      <t>①</t>
    </r>
    <phoneticPr fontId="3"/>
  </si>
  <si>
    <r>
      <t>4sec-rule</t>
    </r>
    <r>
      <rPr>
        <sz val="11"/>
        <rFont val="ＭＳ Ｐゴシック"/>
        <family val="3"/>
        <charset val="128"/>
      </rPr>
      <t>②</t>
    </r>
    <phoneticPr fontId="3"/>
  </si>
  <si>
    <r>
      <t>4sec-rule</t>
    </r>
    <r>
      <rPr>
        <sz val="11"/>
        <rFont val="ＭＳ Ｐゴシック"/>
        <family val="3"/>
        <charset val="128"/>
      </rPr>
      <t>③</t>
    </r>
    <phoneticPr fontId="3"/>
  </si>
  <si>
    <t>sec</t>
    <phoneticPr fontId="3"/>
  </si>
  <si>
    <t>km/h</t>
    <phoneticPr fontId="3"/>
  </si>
  <si>
    <t>rpm</t>
    <phoneticPr fontId="3"/>
  </si>
  <si>
    <t>GEAR_NO</t>
    <phoneticPr fontId="3"/>
  </si>
  <si>
    <t>1/100rpm</t>
    <phoneticPr fontId="3"/>
  </si>
  <si>
    <t>m</t>
    <phoneticPr fontId="3"/>
  </si>
  <si>
    <t>gear</t>
    <phoneticPr fontId="3"/>
  </si>
  <si>
    <t>NV_ratio</t>
    <phoneticPr fontId="3"/>
  </si>
  <si>
    <t>n_idle + 0.03*(s – n_idle)</t>
    <phoneticPr fontId="3"/>
  </si>
  <si>
    <t>1st&gt;&gt;Clutch disengage</t>
    <phoneticPr fontId="3"/>
  </si>
  <si>
    <t>acceleration</t>
    <phoneticPr fontId="3"/>
  </si>
  <si>
    <t>cruise</t>
    <phoneticPr fontId="3"/>
  </si>
  <si>
    <t>1st</t>
    <phoneticPr fontId="3"/>
  </si>
  <si>
    <t>1st&gt;&gt;2nd</t>
    <phoneticPr fontId="3"/>
  </si>
  <si>
    <t>2nd</t>
    <phoneticPr fontId="3"/>
  </si>
  <si>
    <t>no. of gears</t>
    <phoneticPr fontId="3"/>
  </si>
  <si>
    <t>weight</t>
    <phoneticPr fontId="3"/>
  </si>
  <si>
    <t>kg</t>
    <phoneticPr fontId="3"/>
  </si>
  <si>
    <t>2nd&gt;&gt;1st or Clutch disengage</t>
    <phoneticPr fontId="3"/>
  </si>
  <si>
    <t>2nd&gt;&gt;1st</t>
    <phoneticPr fontId="3"/>
  </si>
  <si>
    <t>max-power</t>
    <phoneticPr fontId="3"/>
  </si>
  <si>
    <t>kW</t>
    <phoneticPr fontId="3"/>
  </si>
  <si>
    <t>Ne at max-power</t>
    <phoneticPr fontId="3"/>
  </si>
  <si>
    <t>2nd&gt;&gt;3rd</t>
    <phoneticPr fontId="3"/>
  </si>
  <si>
    <t>3rd</t>
    <phoneticPr fontId="3"/>
  </si>
  <si>
    <t>Idling Ne</t>
    <phoneticPr fontId="3"/>
  </si>
  <si>
    <t>3rd&gt;&gt;Clutch disengage</t>
    <phoneticPr fontId="3"/>
  </si>
  <si>
    <t>3rd&gt;&gt;2nd</t>
    <phoneticPr fontId="3"/>
  </si>
  <si>
    <t>3rd&gt;&gt;4th</t>
    <phoneticPr fontId="3"/>
  </si>
  <si>
    <t>4th</t>
    <phoneticPr fontId="3"/>
  </si>
  <si>
    <t>4th&gt;&gt;3rd</t>
    <phoneticPr fontId="3"/>
  </si>
  <si>
    <t>4th&gt;&gt;5th</t>
    <phoneticPr fontId="3"/>
  </si>
  <si>
    <t>5th</t>
    <phoneticPr fontId="3"/>
  </si>
  <si>
    <t>5th&gt;&gt;4th</t>
    <phoneticPr fontId="3"/>
  </si>
  <si>
    <t>5th&gt;&gt;6th</t>
    <phoneticPr fontId="3"/>
  </si>
  <si>
    <t>6th</t>
    <phoneticPr fontId="3"/>
  </si>
  <si>
    <t>6th&gt;&gt;5th</t>
    <phoneticPr fontId="3"/>
  </si>
  <si>
    <t>Distance in km</t>
    <phoneticPr fontId="3"/>
  </si>
  <si>
    <t>Part1</t>
    <phoneticPr fontId="3"/>
  </si>
  <si>
    <t>Part2</t>
    <phoneticPr fontId="3"/>
  </si>
  <si>
    <t>Part3</t>
    <phoneticPr fontId="3"/>
  </si>
  <si>
    <t>Dist</t>
    <phoneticPr fontId="3"/>
  </si>
  <si>
    <t>acc only</t>
    <phoneticPr fontId="3"/>
  </si>
  <si>
    <t xml:space="preserve">     v.63 July2011</t>
    <phoneticPr fontId="3"/>
  </si>
  <si>
    <t>Ninja 400</t>
  </si>
  <si>
    <t>Tractive effort (N)</t>
  </si>
  <si>
    <t>Time(s)</t>
  </si>
  <si>
    <t>Velocity(Km/h)</t>
  </si>
  <si>
    <t>Distance (m)</t>
  </si>
  <si>
    <t>Incremental CTE (Nm)</t>
  </si>
  <si>
    <t>Cumulative CTE (Nm)</t>
  </si>
  <si>
    <t>Vehicle Mass (Kg)</t>
  </si>
  <si>
    <t>Acceleration (Km/h2)</t>
  </si>
  <si>
    <t>Braking Energy (Nm)</t>
  </si>
  <si>
    <t>Cumulative Braking Energy (Nm)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</si>
</sst>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0_ "/>
    <numFmt numFmtId="180" formatCode="0.000"/>
    <numFmt numFmtId="181" formatCode="0.0"/>
    <numFmt numFmtId="182" formatCode="0.00_ "/>
    <numFmt numFmtId="185" formatCode="#,##0.0;[Red]\-#,##0.0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indexed="9"/>
      <name val="Arial"/>
      <family val="2"/>
    </font>
    <font>
      <sz val="11"/>
      <color indexed="10"/>
      <name val="Arial"/>
      <family val="2"/>
    </font>
    <font>
      <b/>
      <sz val="11"/>
      <name val="Arial"/>
      <family val="2"/>
    </font>
    <font>
      <sz val="11"/>
      <color indexed="12"/>
      <name val="Arial"/>
      <family val="2"/>
    </font>
    <font>
      <b/>
      <sz val="11"/>
      <color indexed="10"/>
      <name val="Arial"/>
      <family val="2"/>
    </font>
    <font>
      <sz val="11"/>
      <color indexed="23"/>
      <name val="Arial"/>
      <family val="2"/>
    </font>
    <font>
      <sz val="10"/>
      <color indexed="9"/>
      <name val="Arial"/>
      <family val="2"/>
    </font>
    <font>
      <sz val="11"/>
      <color indexed="22"/>
      <name val="Arial"/>
      <family val="2"/>
    </font>
    <font>
      <sz val="11"/>
      <color indexed="41"/>
      <name val="Arial"/>
      <family val="2"/>
    </font>
    <font>
      <sz val="11"/>
      <color indexed="40"/>
      <name val="Arial"/>
      <family val="2"/>
    </font>
    <font>
      <sz val="11"/>
      <color indexed="11"/>
      <name val="Arial"/>
      <family val="2"/>
    </font>
    <font>
      <b/>
      <sz val="14"/>
      <color indexed="53"/>
      <name val="Arial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289">
    <xf numFmtId="0" fontId="0" fillId="0" borderId="0" xfId="0"/>
    <xf numFmtId="0" fontId="5" fillId="0" borderId="0" xfId="0" applyFont="1" applyFill="1" applyBorder="1" applyAlignment="1"/>
    <xf numFmtId="181" fontId="5" fillId="0" borderId="0" xfId="0" applyNumberFormat="1" applyFont="1" applyFill="1" applyBorder="1" applyAlignment="1"/>
    <xf numFmtId="0" fontId="4" fillId="0" borderId="0" xfId="0" applyFont="1" applyAlignment="1"/>
    <xf numFmtId="0" fontId="6" fillId="0" borderId="0" xfId="0" applyFont="1" applyFill="1"/>
    <xf numFmtId="0" fontId="6" fillId="0" borderId="0" xfId="0" applyNumberFormat="1" applyFont="1" applyFill="1"/>
    <xf numFmtId="0" fontId="6" fillId="0" borderId="0" xfId="0" applyFont="1" applyFill="1" applyBorder="1"/>
    <xf numFmtId="0" fontId="6" fillId="0" borderId="0" xfId="0" applyFont="1"/>
    <xf numFmtId="0" fontId="6" fillId="0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/>
    </xf>
    <xf numFmtId="0" fontId="6" fillId="3" borderId="0" xfId="0" applyFont="1" applyFill="1"/>
    <xf numFmtId="0" fontId="6" fillId="3" borderId="0" xfId="0" applyFont="1" applyFill="1" applyBorder="1"/>
    <xf numFmtId="0" fontId="6" fillId="0" borderId="1" xfId="0" applyFont="1" applyFill="1" applyBorder="1" applyAlignment="1" applyProtection="1">
      <alignment horizontal="center"/>
      <protection locked="0"/>
    </xf>
    <xf numFmtId="0" fontId="9" fillId="0" borderId="0" xfId="0" applyFont="1" applyFill="1" applyBorder="1"/>
    <xf numFmtId="0" fontId="6" fillId="0" borderId="0" xfId="0" applyFont="1" applyFill="1" applyBorder="1" applyAlignment="1"/>
    <xf numFmtId="0" fontId="9" fillId="0" borderId="0" xfId="0" applyFont="1" applyFill="1"/>
    <xf numFmtId="0" fontId="6" fillId="3" borderId="0" xfId="0" applyFont="1" applyFill="1" applyProtection="1">
      <protection locked="0"/>
    </xf>
    <xf numFmtId="0" fontId="10" fillId="0" borderId="1" xfId="0" applyFont="1" applyFill="1" applyBorder="1" applyAlignment="1" applyProtection="1">
      <alignment horizontal="left"/>
      <protection locked="0"/>
    </xf>
    <xf numFmtId="0" fontId="6" fillId="0" borderId="2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6" fillId="0" borderId="5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6" fillId="0" borderId="6" xfId="0" applyFont="1" applyFill="1" applyBorder="1" applyAlignment="1"/>
    <xf numFmtId="0" fontId="6" fillId="0" borderId="7" xfId="0" applyFont="1" applyFill="1" applyBorder="1"/>
    <xf numFmtId="0" fontId="6" fillId="0" borderId="8" xfId="0" applyFont="1" applyFill="1" applyBorder="1" applyAlignment="1"/>
    <xf numFmtId="1" fontId="6" fillId="0" borderId="9" xfId="0" applyNumberFormat="1" applyFont="1" applyFill="1" applyBorder="1" applyAlignment="1"/>
    <xf numFmtId="0" fontId="6" fillId="0" borderId="6" xfId="0" quotePrefix="1" applyFont="1" applyFill="1" applyBorder="1"/>
    <xf numFmtId="0" fontId="6" fillId="0" borderId="10" xfId="0" applyFont="1" applyFill="1" applyBorder="1"/>
    <xf numFmtId="0" fontId="6" fillId="0" borderId="8" xfId="0" applyFont="1" applyFill="1" applyBorder="1"/>
    <xf numFmtId="0" fontId="6" fillId="0" borderId="11" xfId="0" applyFont="1" applyFill="1" applyBorder="1"/>
    <xf numFmtId="0" fontId="6" fillId="0" borderId="6" xfId="0" quotePrefix="1" applyFont="1" applyFill="1" applyBorder="1" applyAlignment="1"/>
    <xf numFmtId="0" fontId="6" fillId="0" borderId="12" xfId="0" applyFont="1" applyFill="1" applyBorder="1" applyAlignment="1"/>
    <xf numFmtId="0" fontId="6" fillId="0" borderId="11" xfId="0" applyFont="1" applyFill="1" applyBorder="1" applyAlignment="1"/>
    <xf numFmtId="0" fontId="6" fillId="0" borderId="13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6" fillId="0" borderId="14" xfId="0" applyFont="1" applyFill="1" applyBorder="1"/>
    <xf numFmtId="1" fontId="6" fillId="0" borderId="15" xfId="0" applyNumberFormat="1" applyFont="1" applyFill="1" applyBorder="1"/>
    <xf numFmtId="1" fontId="6" fillId="0" borderId="11" xfId="0" applyNumberFormat="1" applyFont="1" applyFill="1" applyBorder="1"/>
    <xf numFmtId="181" fontId="6" fillId="0" borderId="1" xfId="0" applyNumberFormat="1" applyFont="1" applyFill="1" applyBorder="1" applyAlignment="1" applyProtection="1">
      <alignment horizontal="center"/>
      <protection locked="0" hidden="1"/>
    </xf>
    <xf numFmtId="0" fontId="6" fillId="0" borderId="16" xfId="0" applyFont="1" applyFill="1" applyBorder="1" applyAlignment="1" applyProtection="1">
      <alignment horizontal="center"/>
      <protection locked="0"/>
    </xf>
    <xf numFmtId="181" fontId="6" fillId="0" borderId="1" xfId="0" applyNumberFormat="1" applyFont="1" applyFill="1" applyBorder="1" applyAlignment="1" applyProtection="1">
      <alignment horizontal="center"/>
      <protection locked="0"/>
    </xf>
    <xf numFmtId="180" fontId="6" fillId="3" borderId="0" xfId="0" applyNumberFormat="1" applyFont="1" applyFill="1" applyBorder="1" applyAlignment="1"/>
    <xf numFmtId="1" fontId="6" fillId="4" borderId="15" xfId="0" applyNumberFormat="1" applyFont="1" applyFill="1" applyBorder="1"/>
    <xf numFmtId="0" fontId="6" fillId="0" borderId="13" xfId="0" applyFont="1" applyFill="1" applyBorder="1" applyProtection="1">
      <protection locked="0"/>
    </xf>
    <xf numFmtId="0" fontId="6" fillId="0" borderId="0" xfId="0" applyFont="1" applyFill="1" applyBorder="1" applyProtection="1">
      <protection locked="0"/>
    </xf>
    <xf numFmtId="0" fontId="6" fillId="0" borderId="1" xfId="0" applyFont="1" applyFill="1" applyBorder="1" applyAlignment="1" applyProtection="1">
      <alignment horizontal="center"/>
      <protection locked="0" hidden="1"/>
    </xf>
    <xf numFmtId="0" fontId="0" fillId="0" borderId="16" xfId="0" applyFont="1" applyFill="1" applyBorder="1" applyAlignment="1" applyProtection="1">
      <alignment horizontal="center"/>
      <protection locked="0"/>
    </xf>
    <xf numFmtId="0" fontId="6" fillId="3" borderId="0" xfId="0" applyFont="1" applyFill="1" applyBorder="1" applyAlignment="1"/>
    <xf numFmtId="180" fontId="6" fillId="0" borderId="0" xfId="0" applyNumberFormat="1" applyFont="1" applyFill="1" applyBorder="1" applyAlignment="1"/>
    <xf numFmtId="0" fontId="6" fillId="0" borderId="17" xfId="0" applyFont="1" applyFill="1" applyBorder="1" applyAlignment="1" applyProtection="1">
      <alignment horizontal="center"/>
      <protection locked="0"/>
    </xf>
    <xf numFmtId="181" fontId="6" fillId="3" borderId="0" xfId="0" applyNumberFormat="1" applyFont="1" applyFill="1" applyBorder="1" applyAlignment="1"/>
    <xf numFmtId="181" fontId="6" fillId="0" borderId="0" xfId="0" applyNumberFormat="1" applyFont="1" applyFill="1" applyBorder="1" applyAlignment="1"/>
    <xf numFmtId="0" fontId="6" fillId="6" borderId="18" xfId="0" applyFont="1" applyFill="1" applyBorder="1" applyAlignment="1">
      <alignment horizontal="center"/>
    </xf>
    <xf numFmtId="0" fontId="6" fillId="6" borderId="7" xfId="0" applyFont="1" applyFill="1" applyBorder="1" applyAlignment="1">
      <alignment horizontal="center"/>
    </xf>
    <xf numFmtId="0" fontId="6" fillId="6" borderId="8" xfId="0" applyFont="1" applyFill="1" applyBorder="1" applyAlignment="1">
      <alignment horizontal="center"/>
    </xf>
    <xf numFmtId="0" fontId="6" fillId="6" borderId="13" xfId="0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/>
    </xf>
    <xf numFmtId="0" fontId="6" fillId="6" borderId="15" xfId="0" applyFont="1" applyFill="1" applyBorder="1" applyAlignment="1">
      <alignment horizontal="center"/>
    </xf>
    <xf numFmtId="181" fontId="6" fillId="0" borderId="1" xfId="0" applyNumberFormat="1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0" fontId="12" fillId="0" borderId="0" xfId="0" applyFont="1" applyFill="1" applyBorder="1"/>
    <xf numFmtId="0" fontId="6" fillId="0" borderId="1" xfId="0" applyFont="1" applyBorder="1"/>
    <xf numFmtId="181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 applyBorder="1"/>
    <xf numFmtId="1" fontId="6" fillId="0" borderId="0" xfId="0" applyNumberFormat="1" applyFont="1" applyFill="1"/>
    <xf numFmtId="0" fontId="13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Border="1" applyAlignment="1">
      <alignment horizontal="left"/>
    </xf>
    <xf numFmtId="180" fontId="13" fillId="0" borderId="0" xfId="0" applyNumberFormat="1" applyFont="1" applyFill="1" applyBorder="1" applyAlignment="1">
      <alignment horizontal="left"/>
    </xf>
    <xf numFmtId="181" fontId="13" fillId="0" borderId="0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180" fontId="13" fillId="0" borderId="0" xfId="0" applyNumberFormat="1" applyFont="1" applyBorder="1" applyAlignment="1">
      <alignment horizontal="left"/>
    </xf>
    <xf numFmtId="2" fontId="13" fillId="0" borderId="0" xfId="0" applyNumberFormat="1" applyFont="1" applyFill="1" applyBorder="1" applyAlignment="1">
      <alignment horizontal="center"/>
    </xf>
    <xf numFmtId="180" fontId="13" fillId="0" borderId="0" xfId="0" applyNumberFormat="1" applyFont="1" applyAlignment="1">
      <alignment horizontal="left"/>
    </xf>
    <xf numFmtId="0" fontId="13" fillId="0" borderId="19" xfId="0" applyFont="1" applyFill="1" applyBorder="1" applyAlignment="1">
      <alignment horizontal="right"/>
    </xf>
    <xf numFmtId="0" fontId="13" fillId="0" borderId="20" xfId="0" applyFont="1" applyFill="1" applyBorder="1"/>
    <xf numFmtId="1" fontId="13" fillId="0" borderId="21" xfId="0" applyNumberFormat="1" applyFont="1" applyFill="1" applyBorder="1"/>
    <xf numFmtId="1" fontId="13" fillId="0" borderId="22" xfId="0" applyNumberFormat="1" applyFont="1" applyFill="1" applyBorder="1"/>
    <xf numFmtId="0" fontId="6" fillId="0" borderId="19" xfId="0" applyFont="1" applyFill="1" applyBorder="1"/>
    <xf numFmtId="0" fontId="6" fillId="0" borderId="20" xfId="0" applyFont="1" applyFill="1" applyBorder="1"/>
    <xf numFmtId="1" fontId="6" fillId="0" borderId="21" xfId="0" applyNumberFormat="1" applyFont="1" applyFill="1" applyBorder="1"/>
    <xf numFmtId="1" fontId="6" fillId="0" borderId="22" xfId="0" applyNumberFormat="1" applyFont="1" applyFill="1" applyBorder="1"/>
    <xf numFmtId="1" fontId="6" fillId="0" borderId="0" xfId="0" applyNumberFormat="1" applyFont="1" applyFill="1" applyBorder="1"/>
    <xf numFmtId="0" fontId="6" fillId="0" borderId="18" xfId="0" applyFont="1" applyBorder="1"/>
    <xf numFmtId="0" fontId="6" fillId="0" borderId="7" xfId="0" applyFont="1" applyBorder="1"/>
    <xf numFmtId="0" fontId="6" fillId="0" borderId="12" xfId="0" applyFont="1" applyBorder="1"/>
    <xf numFmtId="0" fontId="6" fillId="0" borderId="13" xfId="0" applyFont="1" applyBorder="1"/>
    <xf numFmtId="0" fontId="6" fillId="0" borderId="23" xfId="0" applyFont="1" applyBorder="1"/>
    <xf numFmtId="0" fontId="6" fillId="0" borderId="23" xfId="0" applyFont="1" applyFill="1" applyBorder="1"/>
    <xf numFmtId="0" fontId="6" fillId="0" borderId="13" xfId="0" applyFont="1" applyFill="1" applyBorder="1"/>
    <xf numFmtId="0" fontId="6" fillId="0" borderId="24" xfId="0" applyFont="1" applyBorder="1"/>
    <xf numFmtId="0" fontId="6" fillId="0" borderId="25" xfId="0" applyFont="1" applyBorder="1"/>
    <xf numFmtId="0" fontId="6" fillId="0" borderId="26" xfId="0" applyFont="1" applyBorder="1"/>
    <xf numFmtId="0" fontId="6" fillId="5" borderId="0" xfId="0" applyFont="1" applyFill="1" applyBorder="1"/>
    <xf numFmtId="0" fontId="6" fillId="5" borderId="23" xfId="0" applyFont="1" applyFill="1" applyBorder="1"/>
    <xf numFmtId="0" fontId="9" fillId="0" borderId="0" xfId="0" applyFont="1" applyBorder="1"/>
    <xf numFmtId="0" fontId="6" fillId="0" borderId="0" xfId="0" applyFont="1" applyProtection="1">
      <protection hidden="1"/>
    </xf>
    <xf numFmtId="0" fontId="6" fillId="3" borderId="0" xfId="0" applyFont="1" applyFill="1" applyProtection="1">
      <protection hidden="1"/>
    </xf>
    <xf numFmtId="0" fontId="9" fillId="3" borderId="0" xfId="0" applyFont="1" applyFill="1"/>
    <xf numFmtId="0" fontId="6" fillId="0" borderId="0" xfId="0" applyFont="1" applyFill="1" applyBorder="1" applyProtection="1">
      <protection hidden="1"/>
    </xf>
    <xf numFmtId="0" fontId="6" fillId="0" borderId="0" xfId="0" applyFont="1" applyFill="1" applyProtection="1">
      <protection hidden="1"/>
    </xf>
    <xf numFmtId="0" fontId="9" fillId="0" borderId="0" xfId="0" applyFont="1" applyFill="1" applyBorder="1" applyProtection="1">
      <protection hidden="1"/>
    </xf>
    <xf numFmtId="0" fontId="6" fillId="5" borderId="0" xfId="0" applyFont="1" applyFill="1"/>
    <xf numFmtId="0" fontId="6" fillId="0" borderId="0" xfId="0" applyFont="1" applyAlignment="1"/>
    <xf numFmtId="0" fontId="6" fillId="0" borderId="0" xfId="0" applyFont="1" applyAlignment="1">
      <alignment wrapText="1"/>
    </xf>
    <xf numFmtId="1" fontId="6" fillId="0" borderId="0" xfId="0" applyNumberFormat="1" applyFont="1" applyFill="1" applyBorder="1" applyAlignment="1"/>
    <xf numFmtId="0" fontId="6" fillId="0" borderId="1" xfId="0" applyFont="1" applyFill="1" applyBorder="1" applyProtection="1">
      <protection hidden="1"/>
    </xf>
    <xf numFmtId="177" fontId="6" fillId="0" borderId="16" xfId="0" applyNumberFormat="1" applyFont="1" applyFill="1" applyBorder="1" applyProtection="1">
      <protection hidden="1"/>
    </xf>
    <xf numFmtId="0" fontId="6" fillId="0" borderId="17" xfId="0" applyFont="1" applyFill="1" applyBorder="1" applyProtection="1">
      <protection hidden="1"/>
    </xf>
    <xf numFmtId="0" fontId="6" fillId="0" borderId="8" xfId="0" applyFont="1" applyFill="1" applyBorder="1" applyProtection="1">
      <protection hidden="1"/>
    </xf>
    <xf numFmtId="181" fontId="6" fillId="0" borderId="1" xfId="0" applyNumberFormat="1" applyFont="1" applyFill="1" applyBorder="1" applyProtection="1">
      <protection hidden="1"/>
    </xf>
    <xf numFmtId="0" fontId="7" fillId="0" borderId="16" xfId="0" applyFont="1" applyFill="1" applyBorder="1" applyProtection="1">
      <protection hidden="1"/>
    </xf>
    <xf numFmtId="0" fontId="6" fillId="0" borderId="27" xfId="0" applyFont="1" applyFill="1" applyBorder="1" applyProtection="1">
      <protection hidden="1"/>
    </xf>
    <xf numFmtId="0" fontId="6" fillId="0" borderId="16" xfId="0" applyFont="1" applyBorder="1"/>
    <xf numFmtId="177" fontId="6" fillId="0" borderId="0" xfId="0" applyNumberFormat="1" applyFont="1" applyFill="1" applyBorder="1" applyProtection="1">
      <protection hidden="1"/>
    </xf>
    <xf numFmtId="0" fontId="6" fillId="0" borderId="15" xfId="0" applyFont="1" applyBorder="1"/>
    <xf numFmtId="181" fontId="6" fillId="0" borderId="8" xfId="0" applyNumberFormat="1" applyFont="1" applyFill="1" applyBorder="1" applyAlignment="1" applyProtection="1">
      <alignment horizontal="center"/>
      <protection hidden="1"/>
    </xf>
    <xf numFmtId="0" fontId="6" fillId="0" borderId="1" xfId="0" quotePrefix="1" applyFont="1" applyBorder="1"/>
    <xf numFmtId="0" fontId="6" fillId="0" borderId="16" xfId="0" quotePrefix="1" applyFont="1" applyBorder="1"/>
    <xf numFmtId="177" fontId="10" fillId="0" borderId="16" xfId="0" applyNumberFormat="1" applyFont="1" applyFill="1" applyBorder="1" applyProtection="1">
      <protection hidden="1"/>
    </xf>
    <xf numFmtId="0" fontId="6" fillId="0" borderId="1" xfId="0" applyFont="1" applyFill="1" applyBorder="1" applyAlignment="1" applyProtection="1">
      <alignment horizontal="center"/>
      <protection hidden="1"/>
    </xf>
    <xf numFmtId="177" fontId="6" fillId="0" borderId="1" xfId="0" applyNumberFormat="1" applyFont="1" applyFill="1" applyBorder="1" applyAlignment="1" applyProtection="1">
      <alignment horizontal="center"/>
      <protection hidden="1"/>
    </xf>
    <xf numFmtId="1" fontId="6" fillId="0" borderId="1" xfId="0" applyNumberFormat="1" applyFont="1" applyFill="1" applyBorder="1" applyProtection="1">
      <protection hidden="1"/>
    </xf>
    <xf numFmtId="181" fontId="6" fillId="0" borderId="1" xfId="0" applyNumberFormat="1" applyFont="1" applyFill="1" applyBorder="1" applyAlignment="1" applyProtection="1">
      <alignment horizontal="center"/>
      <protection hidden="1"/>
    </xf>
    <xf numFmtId="177" fontId="6" fillId="0" borderId="1" xfId="0" applyNumberFormat="1" applyFont="1" applyFill="1" applyBorder="1" applyProtection="1">
      <protection hidden="1"/>
    </xf>
    <xf numFmtId="181" fontId="6" fillId="0" borderId="1" xfId="0" applyNumberFormat="1" applyFont="1" applyFill="1" applyBorder="1" applyAlignment="1" applyProtection="1">
      <alignment horizontal="center"/>
    </xf>
    <xf numFmtId="0" fontId="6" fillId="0" borderId="1" xfId="0" applyFont="1" applyFill="1" applyBorder="1" applyAlignment="1" applyProtection="1">
      <alignment horizontal="center"/>
    </xf>
    <xf numFmtId="176" fontId="6" fillId="0" borderId="1" xfId="0" applyNumberFormat="1" applyFont="1" applyFill="1" applyBorder="1" applyAlignment="1" applyProtection="1">
      <alignment horizontal="center"/>
      <protection hidden="1"/>
    </xf>
    <xf numFmtId="176" fontId="6" fillId="0" borderId="1" xfId="0" applyNumberFormat="1" applyFont="1" applyFill="1" applyBorder="1" applyProtection="1">
      <protection hidden="1"/>
    </xf>
    <xf numFmtId="2" fontId="6" fillId="0" borderId="1" xfId="0" applyNumberFormat="1" applyFont="1" applyFill="1" applyBorder="1" applyAlignment="1" applyProtection="1">
      <alignment horizontal="center"/>
      <protection hidden="1"/>
    </xf>
    <xf numFmtId="0" fontId="6" fillId="0" borderId="28" xfId="0" applyFont="1" applyBorder="1"/>
    <xf numFmtId="0" fontId="6" fillId="0" borderId="1" xfId="0" applyFont="1" applyFill="1" applyBorder="1" applyAlignment="1" applyProtection="1">
      <alignment horizontal="right"/>
    </xf>
    <xf numFmtId="0" fontId="7" fillId="0" borderId="16" xfId="0" quotePrefix="1" applyFont="1" applyBorder="1" applyAlignment="1" applyProtection="1">
      <alignment horizontal="left"/>
    </xf>
    <xf numFmtId="0" fontId="7" fillId="0" borderId="1" xfId="0" applyFont="1" applyBorder="1" applyAlignment="1" applyProtection="1">
      <alignment horizontal="center"/>
    </xf>
    <xf numFmtId="0" fontId="6" fillId="0" borderId="0" xfId="0" applyNumberFormat="1" applyFont="1" applyProtection="1">
      <protection hidden="1"/>
    </xf>
    <xf numFmtId="0" fontId="6" fillId="0" borderId="1" xfId="0" applyFont="1" applyBorder="1" applyProtection="1"/>
    <xf numFmtId="0" fontId="6" fillId="0" borderId="7" xfId="0" applyFont="1" applyBorder="1" applyProtection="1"/>
    <xf numFmtId="0" fontId="6" fillId="0" borderId="1" xfId="0" applyFont="1" applyBorder="1" applyAlignment="1" applyProtection="1">
      <alignment horizontal="center"/>
    </xf>
    <xf numFmtId="181" fontId="6" fillId="0" borderId="1" xfId="0" applyNumberFormat="1" applyFont="1" applyBorder="1" applyProtection="1"/>
    <xf numFmtId="0" fontId="6" fillId="0" borderId="25" xfId="0" applyFont="1" applyBorder="1" applyProtection="1"/>
    <xf numFmtId="181" fontId="6" fillId="0" borderId="1" xfId="0" applyNumberFormat="1" applyFont="1" applyBorder="1" applyAlignment="1" applyProtection="1">
      <alignment horizontal="center"/>
    </xf>
    <xf numFmtId="1" fontId="6" fillId="0" borderId="1" xfId="0" applyNumberFormat="1" applyFont="1" applyBorder="1" applyAlignment="1" applyProtection="1">
      <alignment horizontal="center"/>
    </xf>
    <xf numFmtId="181" fontId="6" fillId="0" borderId="15" xfId="0" applyNumberFormat="1" applyFont="1" applyFill="1" applyBorder="1" applyProtection="1"/>
    <xf numFmtId="1" fontId="6" fillId="0" borderId="1" xfId="0" applyNumberFormat="1" applyFont="1" applyFill="1" applyBorder="1" applyAlignment="1" applyProtection="1">
      <alignment horizontal="center"/>
    </xf>
    <xf numFmtId="0" fontId="6" fillId="0" borderId="0" xfId="0" applyFont="1" applyProtection="1"/>
    <xf numFmtId="0" fontId="6" fillId="0" borderId="0" xfId="0" applyFont="1" applyAlignment="1" applyProtection="1">
      <alignment horizontal="center"/>
    </xf>
    <xf numFmtId="0" fontId="6" fillId="0" borderId="29" xfId="0" applyFont="1" applyBorder="1" applyAlignment="1" applyProtection="1">
      <alignment horizontal="center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0" xfId="0" applyFont="1" applyFill="1" applyAlignment="1" applyProtection="1">
      <alignment vertical="center" wrapText="1"/>
    </xf>
    <xf numFmtId="0" fontId="11" fillId="0" borderId="18" xfId="0" applyFont="1" applyFill="1" applyBorder="1" applyAlignment="1" applyProtection="1">
      <alignment wrapText="1"/>
    </xf>
    <xf numFmtId="0" fontId="14" fillId="0" borderId="18" xfId="0" applyFont="1" applyFill="1" applyBorder="1" applyAlignment="1" applyProtection="1">
      <alignment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9" fillId="0" borderId="17" xfId="0" applyFont="1" applyFill="1" applyBorder="1" applyAlignment="1" applyProtection="1">
      <alignment horizontal="center" wrapText="1"/>
    </xf>
    <xf numFmtId="0" fontId="6" fillId="0" borderId="0" xfId="0" applyFont="1" applyFill="1" applyProtection="1"/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Protection="1"/>
    <xf numFmtId="2" fontId="6" fillId="0" borderId="3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Protection="1"/>
    <xf numFmtId="0" fontId="15" fillId="0" borderId="0" xfId="0" applyFont="1" applyFill="1" applyProtection="1"/>
    <xf numFmtId="176" fontId="6" fillId="0" borderId="0" xfId="0" applyNumberFormat="1" applyFont="1" applyFill="1" applyProtection="1"/>
    <xf numFmtId="177" fontId="6" fillId="0" borderId="0" xfId="0" applyNumberFormat="1" applyFont="1" applyFill="1" applyProtection="1"/>
    <xf numFmtId="0" fontId="8" fillId="0" borderId="0" xfId="0" applyFont="1" applyProtection="1"/>
    <xf numFmtId="0" fontId="6" fillId="0" borderId="31" xfId="0" applyFont="1" applyBorder="1" applyAlignment="1" applyProtection="1">
      <alignment horizontal="center"/>
    </xf>
    <xf numFmtId="0" fontId="6" fillId="0" borderId="30" xfId="0" applyFont="1" applyFill="1" applyBorder="1" applyAlignment="1" applyProtection="1">
      <alignment horizontal="center" wrapText="1"/>
    </xf>
    <xf numFmtId="0" fontId="6" fillId="0" borderId="30" xfId="0" applyFont="1" applyFill="1" applyBorder="1" applyAlignment="1" applyProtection="1">
      <alignment horizontal="center"/>
    </xf>
    <xf numFmtId="0" fontId="6" fillId="0" borderId="30" xfId="0" applyFont="1" applyBorder="1" applyAlignment="1" applyProtection="1">
      <alignment horizontal="center" wrapText="1"/>
    </xf>
    <xf numFmtId="0" fontId="8" fillId="0" borderId="30" xfId="0" applyFont="1" applyFill="1" applyBorder="1" applyProtection="1"/>
    <xf numFmtId="0" fontId="6" fillId="0" borderId="30" xfId="0" applyFont="1" applyFill="1" applyBorder="1" applyProtection="1"/>
    <xf numFmtId="0" fontId="6" fillId="0" borderId="30" xfId="0" applyFont="1" applyFill="1" applyBorder="1" applyAlignment="1" applyProtection="1">
      <alignment horizontal="center" vertical="center" wrapText="1"/>
    </xf>
    <xf numFmtId="0" fontId="6" fillId="0" borderId="32" xfId="0" applyFont="1" applyFill="1" applyBorder="1" applyAlignment="1" applyProtection="1">
      <alignment horizontal="center" vertical="center" wrapText="1"/>
    </xf>
    <xf numFmtId="1" fontId="6" fillId="0" borderId="32" xfId="0" applyNumberFormat="1" applyFont="1" applyFill="1" applyBorder="1" applyAlignment="1" applyProtection="1">
      <alignment horizontal="center" vertical="center"/>
    </xf>
    <xf numFmtId="0" fontId="6" fillId="0" borderId="32" xfId="0" applyFont="1" applyFill="1" applyBorder="1" applyAlignment="1" applyProtection="1">
      <alignment horizontal="center" vertical="center"/>
    </xf>
    <xf numFmtId="0" fontId="6" fillId="0" borderId="30" xfId="0" applyFont="1" applyFill="1" applyBorder="1" applyAlignment="1" applyProtection="1">
      <alignment vertical="center" wrapText="1"/>
    </xf>
    <xf numFmtId="0" fontId="9" fillId="0" borderId="30" xfId="0" applyFont="1" applyFill="1" applyBorder="1" applyAlignment="1" applyProtection="1">
      <alignment vertical="center"/>
    </xf>
    <xf numFmtId="0" fontId="8" fillId="0" borderId="32" xfId="0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6" fillId="0" borderId="3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wrapText="1"/>
    </xf>
    <xf numFmtId="0" fontId="6" fillId="0" borderId="0" xfId="0" applyFont="1" applyFill="1" applyBorder="1" applyAlignment="1" applyProtection="1">
      <alignment horizontal="left" wrapText="1"/>
    </xf>
    <xf numFmtId="0" fontId="9" fillId="0" borderId="0" xfId="0" applyFont="1" applyFill="1" applyBorder="1" applyAlignment="1" applyProtection="1">
      <alignment horizontal="left" wrapText="1"/>
    </xf>
    <xf numFmtId="176" fontId="16" fillId="0" borderId="0" xfId="0" applyNumberFormat="1" applyFont="1" applyFill="1" applyProtection="1"/>
    <xf numFmtId="176" fontId="17" fillId="0" borderId="0" xfId="0" applyNumberFormat="1" applyFont="1" applyFill="1" applyBorder="1" applyProtection="1"/>
    <xf numFmtId="0" fontId="17" fillId="0" borderId="0" xfId="0" applyFont="1" applyFill="1" applyBorder="1" applyProtection="1"/>
    <xf numFmtId="182" fontId="6" fillId="0" borderId="0" xfId="0" applyNumberFormat="1" applyFont="1" applyFill="1" applyBorder="1" applyAlignment="1" applyProtection="1">
      <alignment horizontal="center"/>
    </xf>
    <xf numFmtId="0" fontId="6" fillId="0" borderId="33" xfId="0" applyFont="1" applyFill="1" applyBorder="1" applyAlignment="1" applyProtection="1">
      <alignment horizontal="center"/>
    </xf>
    <xf numFmtId="0" fontId="6" fillId="0" borderId="34" xfId="0" applyFont="1" applyFill="1" applyBorder="1" applyAlignment="1" applyProtection="1">
      <alignment horizontal="center"/>
    </xf>
    <xf numFmtId="0" fontId="6" fillId="0" borderId="34" xfId="0" applyFont="1" applyFill="1" applyBorder="1" applyProtection="1"/>
    <xf numFmtId="0" fontId="6" fillId="0" borderId="35" xfId="0" applyFont="1" applyFill="1" applyBorder="1" applyProtection="1"/>
    <xf numFmtId="0" fontId="8" fillId="0" borderId="0" xfId="0" applyFont="1" applyFill="1" applyBorder="1" applyProtection="1"/>
    <xf numFmtId="0" fontId="8" fillId="0" borderId="34" xfId="0" applyFont="1" applyFill="1" applyBorder="1" applyProtection="1"/>
    <xf numFmtId="2" fontId="6" fillId="0" borderId="34" xfId="0" applyNumberFormat="1" applyFont="1" applyFill="1" applyBorder="1" applyAlignment="1" applyProtection="1">
      <alignment horizontal="center"/>
    </xf>
    <xf numFmtId="0" fontId="6" fillId="0" borderId="1" xfId="0" applyFont="1" applyFill="1" applyBorder="1" applyProtection="1"/>
    <xf numFmtId="177" fontId="6" fillId="0" borderId="16" xfId="0" applyNumberFormat="1" applyFont="1" applyFill="1" applyBorder="1" applyProtection="1"/>
    <xf numFmtId="0" fontId="6" fillId="0" borderId="17" xfId="0" applyFont="1" applyFill="1" applyBorder="1" applyProtection="1"/>
    <xf numFmtId="0" fontId="6" fillId="0" borderId="8" xfId="0" applyFont="1" applyFill="1" applyBorder="1" applyProtection="1"/>
    <xf numFmtId="0" fontId="6" fillId="0" borderId="29" xfId="0" applyFont="1" applyFill="1" applyBorder="1" applyProtection="1"/>
    <xf numFmtId="1" fontId="6" fillId="0" borderId="0" xfId="0" applyNumberFormat="1" applyFont="1" applyFill="1" applyProtection="1"/>
    <xf numFmtId="1" fontId="6" fillId="0" borderId="0" xfId="0" applyNumberFormat="1" applyFont="1" applyBorder="1" applyProtection="1"/>
    <xf numFmtId="0" fontId="6" fillId="0" borderId="13" xfId="0" quotePrefix="1" applyFont="1" applyBorder="1" applyProtection="1"/>
    <xf numFmtId="1" fontId="6" fillId="0" borderId="0" xfId="0" applyNumberFormat="1" applyFont="1" applyFill="1" applyBorder="1" applyProtection="1"/>
    <xf numFmtId="1" fontId="6" fillId="0" borderId="0" xfId="0" applyNumberFormat="1" applyFont="1" applyFill="1" applyBorder="1" applyAlignment="1" applyProtection="1">
      <alignment horizontal="center"/>
    </xf>
    <xf numFmtId="181" fontId="6" fillId="0" borderId="0" xfId="0" applyNumberFormat="1" applyFont="1" applyFill="1" applyProtection="1"/>
    <xf numFmtId="181" fontId="6" fillId="0" borderId="0" xfId="0" applyNumberFormat="1" applyFont="1" applyFill="1" applyBorder="1" applyProtection="1"/>
    <xf numFmtId="2" fontId="6" fillId="0" borderId="0" xfId="0" applyNumberFormat="1" applyFont="1" applyFill="1" applyProtection="1"/>
    <xf numFmtId="2" fontId="6" fillId="0" borderId="0" xfId="0" applyNumberFormat="1" applyFont="1" applyFill="1" applyBorder="1" applyProtection="1"/>
    <xf numFmtId="0" fontId="10" fillId="0" borderId="0" xfId="0" applyFont="1" applyFill="1" applyBorder="1" applyAlignment="1" applyProtection="1">
      <alignment horizontal="center"/>
    </xf>
    <xf numFmtId="176" fontId="6" fillId="0" borderId="0" xfId="0" applyNumberFormat="1" applyFont="1" applyFill="1" applyBorder="1" applyProtection="1"/>
    <xf numFmtId="177" fontId="6" fillId="0" borderId="0" xfId="0" applyNumberFormat="1" applyFont="1" applyFill="1" applyBorder="1" applyProtection="1"/>
    <xf numFmtId="0" fontId="8" fillId="8" borderId="1" xfId="0" applyFont="1" applyFill="1" applyBorder="1" applyProtection="1"/>
    <xf numFmtId="181" fontId="8" fillId="8" borderId="1" xfId="0" applyNumberFormat="1" applyFont="1" applyFill="1" applyBorder="1" applyProtection="1"/>
    <xf numFmtId="0" fontId="5" fillId="0" borderId="16" xfId="0" applyFont="1" applyFill="1" applyBorder="1" applyProtection="1"/>
    <xf numFmtId="0" fontId="6" fillId="0" borderId="27" xfId="0" applyFont="1" applyFill="1" applyBorder="1" applyProtection="1"/>
    <xf numFmtId="1" fontId="6" fillId="0" borderId="1" xfId="0" applyNumberFormat="1" applyFont="1" applyFill="1" applyBorder="1" applyProtection="1"/>
    <xf numFmtId="0" fontId="6" fillId="0" borderId="29" xfId="0" applyFont="1" applyBorder="1" applyProtection="1"/>
    <xf numFmtId="0" fontId="12" fillId="0" borderId="0" xfId="0" applyFont="1" applyFill="1" applyBorder="1" applyProtection="1"/>
    <xf numFmtId="181" fontId="6" fillId="0" borderId="1" xfId="0" applyNumberFormat="1" applyFont="1" applyFill="1" applyBorder="1" applyProtection="1"/>
    <xf numFmtId="185" fontId="6" fillId="0" borderId="0" xfId="1" applyNumberFormat="1" applyFont="1" applyFill="1" applyProtection="1"/>
    <xf numFmtId="176" fontId="15" fillId="0" borderId="0" xfId="0" applyNumberFormat="1" applyFont="1" applyFill="1" applyProtection="1"/>
    <xf numFmtId="0" fontId="6" fillId="0" borderId="0" xfId="0" applyFont="1" applyFill="1" applyAlignment="1" applyProtection="1">
      <alignment horizontal="center"/>
    </xf>
    <xf numFmtId="182" fontId="15" fillId="0" borderId="0" xfId="0" applyNumberFormat="1" applyFont="1" applyFill="1" applyProtection="1"/>
    <xf numFmtId="177" fontId="10" fillId="0" borderId="16" xfId="0" applyNumberFormat="1" applyFont="1" applyFill="1" applyBorder="1" applyProtection="1"/>
    <xf numFmtId="0" fontId="9" fillId="0" borderId="0" xfId="0" applyFont="1" applyFill="1" applyBorder="1" applyProtection="1"/>
    <xf numFmtId="0" fontId="9" fillId="0" borderId="0" xfId="0" applyFont="1" applyAlignment="1" applyProtection="1">
      <alignment horizontal="center"/>
    </xf>
    <xf numFmtId="177" fontId="6" fillId="0" borderId="1" xfId="0" applyNumberFormat="1" applyFont="1" applyFill="1" applyBorder="1" applyAlignment="1" applyProtection="1">
      <alignment horizontal="center"/>
    </xf>
    <xf numFmtId="0" fontId="10" fillId="0" borderId="0" xfId="0" applyFont="1" applyFill="1" applyProtection="1"/>
    <xf numFmtId="177" fontId="6" fillId="0" borderId="1" xfId="0" applyNumberFormat="1" applyFont="1" applyFill="1" applyBorder="1" applyProtection="1"/>
    <xf numFmtId="2" fontId="6" fillId="0" borderId="36" xfId="0" applyNumberFormat="1" applyFont="1" applyBorder="1" applyAlignment="1" applyProtection="1">
      <alignment horizontal="center"/>
    </xf>
    <xf numFmtId="1" fontId="8" fillId="0" borderId="1" xfId="0" applyNumberFormat="1" applyFont="1" applyFill="1" applyBorder="1" applyProtection="1"/>
    <xf numFmtId="2" fontId="6" fillId="0" borderId="0" xfId="0" applyNumberFormat="1" applyFont="1" applyAlignment="1" applyProtection="1">
      <alignment horizontal="center"/>
    </xf>
    <xf numFmtId="177" fontId="10" fillId="0" borderId="0" xfId="0" applyNumberFormat="1" applyFont="1" applyFill="1" applyProtection="1"/>
    <xf numFmtId="177" fontId="8" fillId="0" borderId="1" xfId="0" applyNumberFormat="1" applyFont="1" applyFill="1" applyBorder="1" applyProtection="1"/>
    <xf numFmtId="0" fontId="8" fillId="0" borderId="1" xfId="0" applyFont="1" applyFill="1" applyBorder="1" applyAlignment="1" applyProtection="1">
      <alignment horizontal="center"/>
    </xf>
    <xf numFmtId="177" fontId="10" fillId="0" borderId="0" xfId="0" applyNumberFormat="1" applyFont="1" applyFill="1" applyBorder="1" applyProtection="1"/>
    <xf numFmtId="180" fontId="6" fillId="0" borderId="0" xfId="0" applyNumberFormat="1" applyFont="1" applyFill="1" applyProtection="1"/>
    <xf numFmtId="0" fontId="6" fillId="0" borderId="16" xfId="0" applyFont="1" applyFill="1" applyBorder="1" applyProtection="1"/>
    <xf numFmtId="0" fontId="7" fillId="0" borderId="1" xfId="0" applyFont="1" applyFill="1" applyBorder="1" applyAlignment="1" applyProtection="1">
      <alignment horizontal="center"/>
    </xf>
    <xf numFmtId="176" fontId="8" fillId="0" borderId="1" xfId="0" applyNumberFormat="1" applyFont="1" applyFill="1" applyBorder="1" applyAlignment="1" applyProtection="1">
      <alignment horizontal="center"/>
    </xf>
    <xf numFmtId="176" fontId="6" fillId="0" borderId="1" xfId="0" applyNumberFormat="1" applyFont="1" applyFill="1" applyBorder="1" applyProtection="1"/>
    <xf numFmtId="181" fontId="6" fillId="0" borderId="36" xfId="0" applyNumberFormat="1" applyFont="1" applyBorder="1" applyAlignment="1" applyProtection="1">
      <alignment horizontal="center"/>
    </xf>
    <xf numFmtId="181" fontId="6" fillId="0" borderId="0" xfId="0" applyNumberFormat="1" applyFont="1" applyAlignment="1" applyProtection="1">
      <alignment horizontal="center"/>
    </xf>
    <xf numFmtId="177" fontId="8" fillId="0" borderId="1" xfId="0" applyNumberFormat="1" applyFont="1" applyFill="1" applyBorder="1" applyAlignment="1" applyProtection="1">
      <alignment horizontal="center"/>
    </xf>
    <xf numFmtId="181" fontId="15" fillId="0" borderId="0" xfId="0" applyNumberFormat="1" applyFont="1" applyFill="1" applyProtection="1"/>
    <xf numFmtId="176" fontId="8" fillId="0" borderId="1" xfId="0" applyNumberFormat="1" applyFont="1" applyFill="1" applyBorder="1" applyProtection="1"/>
    <xf numFmtId="181" fontId="6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Protection="1"/>
    <xf numFmtId="176" fontId="17" fillId="0" borderId="0" xfId="0" applyNumberFormat="1" applyFont="1" applyFill="1" applyProtection="1"/>
    <xf numFmtId="0" fontId="17" fillId="0" borderId="0" xfId="0" applyFont="1" applyFill="1" applyProtection="1"/>
    <xf numFmtId="0" fontId="9" fillId="0" borderId="0" xfId="0" applyFont="1" applyFill="1" applyProtection="1"/>
    <xf numFmtId="0" fontId="6" fillId="0" borderId="16" xfId="0" applyFont="1" applyBorder="1" applyAlignment="1" applyProtection="1">
      <alignment horizontal="right"/>
    </xf>
    <xf numFmtId="1" fontId="8" fillId="0" borderId="27" xfId="0" applyNumberFormat="1" applyFont="1" applyBorder="1" applyProtection="1"/>
    <xf numFmtId="2" fontId="6" fillId="0" borderId="1" xfId="0" applyNumberFormat="1" applyFont="1" applyBorder="1" applyProtection="1"/>
    <xf numFmtId="1" fontId="9" fillId="0" borderId="0" xfId="0" applyNumberFormat="1" applyFont="1" applyBorder="1" applyProtection="1"/>
    <xf numFmtId="0" fontId="6" fillId="0" borderId="13" xfId="0" quotePrefix="1" applyFont="1" applyFill="1" applyBorder="1" applyProtection="1"/>
    <xf numFmtId="1" fontId="18" fillId="0" borderId="0" xfId="0" applyNumberFormat="1" applyFont="1" applyFill="1" applyProtection="1"/>
    <xf numFmtId="0" fontId="6" fillId="9" borderId="29" xfId="0" applyFont="1" applyFill="1" applyBorder="1" applyProtection="1"/>
    <xf numFmtId="0" fontId="6" fillId="9" borderId="0" xfId="0" applyFont="1" applyFill="1" applyProtection="1"/>
    <xf numFmtId="0" fontId="9" fillId="3" borderId="0" xfId="0" applyFont="1" applyFill="1" applyBorder="1"/>
    <xf numFmtId="0" fontId="6" fillId="7" borderId="7" xfId="0" applyFont="1" applyFill="1" applyBorder="1" applyAlignment="1">
      <alignment horizontal="center" wrapText="1"/>
    </xf>
    <xf numFmtId="0" fontId="6" fillId="7" borderId="0" xfId="0" applyFont="1" applyFill="1" applyAlignment="1">
      <alignment horizontal="center" wrapText="1"/>
    </xf>
    <xf numFmtId="0" fontId="6" fillId="7" borderId="25" xfId="0" applyFont="1" applyFill="1" applyBorder="1" applyAlignment="1">
      <alignment horizontal="center" wrapText="1"/>
    </xf>
    <xf numFmtId="0" fontId="6" fillId="6" borderId="8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 applyProtection="1">
      <alignment horizontal="center" vertical="center"/>
      <protection locked="0"/>
    </xf>
    <xf numFmtId="0" fontId="6" fillId="0" borderId="28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>
      <alignment horizontal="center"/>
    </xf>
    <xf numFmtId="0" fontId="6" fillId="6" borderId="8" xfId="0" applyFont="1" applyFill="1" applyBorder="1" applyAlignment="1">
      <alignment horizontal="center" vertical="center" wrapText="1"/>
    </xf>
    <xf numFmtId="0" fontId="7" fillId="0" borderId="17" xfId="0" applyFont="1" applyBorder="1" applyAlignment="1" applyProtection="1">
      <alignment horizontal="center"/>
    </xf>
    <xf numFmtId="0" fontId="6" fillId="0" borderId="27" xfId="0" applyFont="1" applyBorder="1" applyAlignment="1"/>
    <xf numFmtId="0" fontId="6" fillId="0" borderId="16" xfId="0" applyFont="1" applyFill="1" applyBorder="1" applyAlignment="1" applyProtection="1">
      <alignment horizontal="center" vertical="center" wrapText="1"/>
    </xf>
    <xf numFmtId="0" fontId="6" fillId="0" borderId="27" xfId="0" applyFont="1" applyFill="1" applyBorder="1" applyAlignment="1" applyProtection="1">
      <alignment horizontal="center" vertical="center" wrapText="1"/>
    </xf>
    <xf numFmtId="0" fontId="6" fillId="0" borderId="18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6" fillId="0" borderId="0" xfId="0" applyFont="1" applyFill="1" applyAlignment="1" applyProtection="1">
      <alignment wrapText="1"/>
    </xf>
    <xf numFmtId="0" fontId="20" fillId="0" borderId="0" xfId="0" applyFont="1"/>
    <xf numFmtId="0" fontId="20" fillId="0" borderId="0" xfId="0" applyFont="1" applyFill="1"/>
    <xf numFmtId="0" fontId="20" fillId="0" borderId="0" xfId="0" applyFont="1" applyProtection="1">
      <protection hidden="1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403608923884514"/>
          <c:y val="0.17171296296296298"/>
          <c:w val="0.83953018372703414"/>
          <c:h val="0.68729986876640425"/>
        </c:manualLayout>
      </c:layout>
      <c:lineChart>
        <c:grouping val="standard"/>
        <c:varyColors val="0"/>
        <c:ser>
          <c:idx val="0"/>
          <c:order val="0"/>
          <c:tx>
            <c:strRef>
              <c:f>'Cumulative CTE (Own Work)'!$I$1:$I$2</c:f>
              <c:strCache>
                <c:ptCount val="2"/>
                <c:pt idx="1">
                  <c:v>Cumulative CTE (Nm)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'Cumulative CTE (Own Work)'!$B$3:$B$1803</c:f>
              <c:numCache>
                <c:formatCode>General</c:formatCode>
                <c:ptCount val="180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cat>
          <c:val>
            <c:numRef>
              <c:f>'Cumulative CTE (Own Work)'!$I$3:$I$1803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243</c:v>
                </c:pt>
                <c:pt idx="21">
                  <c:v>1448.28</c:v>
                </c:pt>
                <c:pt idx="22">
                  <c:v>4709.3399999999992</c:v>
                </c:pt>
                <c:pt idx="23">
                  <c:v>10308.06</c:v>
                </c:pt>
                <c:pt idx="24">
                  <c:v>18006.299999999996</c:v>
                </c:pt>
                <c:pt idx="25">
                  <c:v>27804.059999999998</c:v>
                </c:pt>
                <c:pt idx="26">
                  <c:v>39149.730000000003</c:v>
                </c:pt>
                <c:pt idx="27">
                  <c:v>52423.60500000001</c:v>
                </c:pt>
                <c:pt idx="28">
                  <c:v>67625.684999999998</c:v>
                </c:pt>
                <c:pt idx="29">
                  <c:v>84755.97</c:v>
                </c:pt>
                <c:pt idx="30">
                  <c:v>103814.46</c:v>
                </c:pt>
                <c:pt idx="31">
                  <c:v>122874.16500000002</c:v>
                </c:pt>
                <c:pt idx="32">
                  <c:v>137417.71500000003</c:v>
                </c:pt>
                <c:pt idx="33">
                  <c:v>146504.70000000001</c:v>
                </c:pt>
                <c:pt idx="34">
                  <c:v>153767.97</c:v>
                </c:pt>
                <c:pt idx="35">
                  <c:v>159059.29500000001</c:v>
                </c:pt>
                <c:pt idx="36">
                  <c:v>165532.81500000003</c:v>
                </c:pt>
                <c:pt idx="37">
                  <c:v>172137.55499999999</c:v>
                </c:pt>
                <c:pt idx="38">
                  <c:v>163428.43500000003</c:v>
                </c:pt>
                <c:pt idx="39">
                  <c:v>153914.98500000002</c:v>
                </c:pt>
                <c:pt idx="40">
                  <c:v>145701.58500000002</c:v>
                </c:pt>
                <c:pt idx="41">
                  <c:v>141672.64500000005</c:v>
                </c:pt>
                <c:pt idx="42">
                  <c:v>139677.61500000005</c:v>
                </c:pt>
                <c:pt idx="43">
                  <c:v>140675.13000000003</c:v>
                </c:pt>
                <c:pt idx="44">
                  <c:v>141676.29000000004</c:v>
                </c:pt>
                <c:pt idx="45">
                  <c:v>142681.09500000006</c:v>
                </c:pt>
                <c:pt idx="46">
                  <c:v>142681.09500000006</c:v>
                </c:pt>
                <c:pt idx="47">
                  <c:v>142681.09500000006</c:v>
                </c:pt>
                <c:pt idx="48">
                  <c:v>143689.54500000004</c:v>
                </c:pt>
                <c:pt idx="49">
                  <c:v>144701.64000000004</c:v>
                </c:pt>
                <c:pt idx="50">
                  <c:v>147763.44000000006</c:v>
                </c:pt>
                <c:pt idx="51">
                  <c:v>152945.41500000007</c:v>
                </c:pt>
                <c:pt idx="52">
                  <c:v>157154.17500000005</c:v>
                </c:pt>
                <c:pt idx="53">
                  <c:v>159277.99500000005</c:v>
                </c:pt>
                <c:pt idx="54">
                  <c:v>162492.88500000007</c:v>
                </c:pt>
                <c:pt idx="55">
                  <c:v>164653.15500000006</c:v>
                </c:pt>
                <c:pt idx="56">
                  <c:v>169022.29500000007</c:v>
                </c:pt>
                <c:pt idx="57">
                  <c:v>173449.75500000006</c:v>
                </c:pt>
                <c:pt idx="58">
                  <c:v>175682.92500000005</c:v>
                </c:pt>
                <c:pt idx="59">
                  <c:v>164735.77500000005</c:v>
                </c:pt>
                <c:pt idx="60">
                  <c:v>137277.99000000005</c:v>
                </c:pt>
                <c:pt idx="61">
                  <c:v>101799.99000000005</c:v>
                </c:pt>
                <c:pt idx="62">
                  <c:v>70244.010000000038</c:v>
                </c:pt>
                <c:pt idx="63">
                  <c:v>44492.085000000043</c:v>
                </c:pt>
                <c:pt idx="64">
                  <c:v>25246.485000000048</c:v>
                </c:pt>
                <c:pt idx="65">
                  <c:v>14748.885000000046</c:v>
                </c:pt>
                <c:pt idx="66">
                  <c:v>11612.970000000045</c:v>
                </c:pt>
                <c:pt idx="67">
                  <c:v>11126.970000000045</c:v>
                </c:pt>
                <c:pt idx="68">
                  <c:v>11126.970000000045</c:v>
                </c:pt>
                <c:pt idx="69">
                  <c:v>11126.970000000045</c:v>
                </c:pt>
                <c:pt idx="70">
                  <c:v>11126.970000000045</c:v>
                </c:pt>
                <c:pt idx="71">
                  <c:v>11126.970000000045</c:v>
                </c:pt>
                <c:pt idx="72">
                  <c:v>11829.240000000045</c:v>
                </c:pt>
                <c:pt idx="73">
                  <c:v>18454.635000000046</c:v>
                </c:pt>
                <c:pt idx="74">
                  <c:v>39887.235000000052</c:v>
                </c:pt>
                <c:pt idx="75">
                  <c:v>78111.135000000053</c:v>
                </c:pt>
                <c:pt idx="76">
                  <c:v>128808.22500000005</c:v>
                </c:pt>
                <c:pt idx="77">
                  <c:v>178400.88000000003</c:v>
                </c:pt>
                <c:pt idx="78">
                  <c:v>213956.64000000004</c:v>
                </c:pt>
                <c:pt idx="79">
                  <c:v>234797.53500000009</c:v>
                </c:pt>
                <c:pt idx="80">
                  <c:v>237300.43500000003</c:v>
                </c:pt>
                <c:pt idx="81">
                  <c:v>238556.74500000005</c:v>
                </c:pt>
                <c:pt idx="82">
                  <c:v>239816.70000000007</c:v>
                </c:pt>
                <c:pt idx="83">
                  <c:v>241080.30000000008</c:v>
                </c:pt>
                <c:pt idx="84">
                  <c:v>242347.54500000001</c:v>
                </c:pt>
                <c:pt idx="85">
                  <c:v>247460.26500000007</c:v>
                </c:pt>
                <c:pt idx="86">
                  <c:v>257880.10500000004</c:v>
                </c:pt>
                <c:pt idx="87">
                  <c:v>271245.10500000004</c:v>
                </c:pt>
                <c:pt idx="88">
                  <c:v>283579.78500000003</c:v>
                </c:pt>
                <c:pt idx="89">
                  <c:v>293369.0400000001</c:v>
                </c:pt>
                <c:pt idx="90">
                  <c:v>296192.7</c:v>
                </c:pt>
                <c:pt idx="91">
                  <c:v>296192.7</c:v>
                </c:pt>
                <c:pt idx="92">
                  <c:v>294780.87000000011</c:v>
                </c:pt>
                <c:pt idx="93">
                  <c:v>291969.36000000004</c:v>
                </c:pt>
                <c:pt idx="94">
                  <c:v>285013.48500000004</c:v>
                </c:pt>
                <c:pt idx="95">
                  <c:v>276790.36500000005</c:v>
                </c:pt>
                <c:pt idx="96">
                  <c:v>270034.96500000003</c:v>
                </c:pt>
                <c:pt idx="97">
                  <c:v>266021.82000000007</c:v>
                </c:pt>
                <c:pt idx="98">
                  <c:v>263363.40000000002</c:v>
                </c:pt>
                <c:pt idx="99">
                  <c:v>263363.40000000002</c:v>
                </c:pt>
                <c:pt idx="100">
                  <c:v>264692.61000000004</c:v>
                </c:pt>
                <c:pt idx="101">
                  <c:v>267363.18000000011</c:v>
                </c:pt>
                <c:pt idx="102">
                  <c:v>270048.33000000007</c:v>
                </c:pt>
                <c:pt idx="103">
                  <c:v>271395.76500000007</c:v>
                </c:pt>
                <c:pt idx="104">
                  <c:v>274102.78500000009</c:v>
                </c:pt>
                <c:pt idx="105">
                  <c:v>275461.15500000003</c:v>
                </c:pt>
                <c:pt idx="106">
                  <c:v>276823.17000000004</c:v>
                </c:pt>
                <c:pt idx="107">
                  <c:v>275462.37</c:v>
                </c:pt>
                <c:pt idx="108">
                  <c:v>268725.19500000001</c:v>
                </c:pt>
                <c:pt idx="109">
                  <c:v>255554.595</c:v>
                </c:pt>
                <c:pt idx="110">
                  <c:v>241494.61500000008</c:v>
                </c:pt>
                <c:pt idx="111">
                  <c:v>206858.61000000004</c:v>
                </c:pt>
                <c:pt idx="112">
                  <c:v>175288.05000000002</c:v>
                </c:pt>
                <c:pt idx="113">
                  <c:v>153289.26000000004</c:v>
                </c:pt>
                <c:pt idx="114">
                  <c:v>133923.37500000006</c:v>
                </c:pt>
                <c:pt idx="115">
                  <c:v>139390.87500000003</c:v>
                </c:pt>
                <c:pt idx="116">
                  <c:v>148819.27500000002</c:v>
                </c:pt>
                <c:pt idx="117">
                  <c:v>162665.41500000004</c:v>
                </c:pt>
                <c:pt idx="118">
                  <c:v>179383.815</c:v>
                </c:pt>
                <c:pt idx="119">
                  <c:v>199329.255</c:v>
                </c:pt>
                <c:pt idx="120">
                  <c:v>220455.67499999996</c:v>
                </c:pt>
                <c:pt idx="121">
                  <c:v>238935.82499999995</c:v>
                </c:pt>
                <c:pt idx="122">
                  <c:v>249093.22500000001</c:v>
                </c:pt>
                <c:pt idx="123">
                  <c:v>251661.73499999996</c:v>
                </c:pt>
                <c:pt idx="124">
                  <c:v>249098.08500000002</c:v>
                </c:pt>
                <c:pt idx="125">
                  <c:v>242761.86000000002</c:v>
                </c:pt>
                <c:pt idx="126">
                  <c:v>231608.16000000003</c:v>
                </c:pt>
                <c:pt idx="127">
                  <c:v>213729.43500000003</c:v>
                </c:pt>
                <c:pt idx="128">
                  <c:v>184856.17500000002</c:v>
                </c:pt>
                <c:pt idx="129">
                  <c:v>149164.33500000002</c:v>
                </c:pt>
                <c:pt idx="130">
                  <c:v>115144.33500000002</c:v>
                </c:pt>
                <c:pt idx="131">
                  <c:v>90054.585000000021</c:v>
                </c:pt>
                <c:pt idx="132">
                  <c:v>78119.640000000029</c:v>
                </c:pt>
                <c:pt idx="133">
                  <c:v>84413.340000000026</c:v>
                </c:pt>
                <c:pt idx="134">
                  <c:v>109034.10000000002</c:v>
                </c:pt>
                <c:pt idx="135">
                  <c:v>145469.52000000002</c:v>
                </c:pt>
                <c:pt idx="136">
                  <c:v>184988.61000000004</c:v>
                </c:pt>
                <c:pt idx="137">
                  <c:v>210670.065</c:v>
                </c:pt>
                <c:pt idx="138">
                  <c:v>216453.465</c:v>
                </c:pt>
                <c:pt idx="139">
                  <c:v>210700.44</c:v>
                </c:pt>
                <c:pt idx="140">
                  <c:v>201699.72000000003</c:v>
                </c:pt>
                <c:pt idx="141">
                  <c:v>189724.68000000002</c:v>
                </c:pt>
                <c:pt idx="142">
                  <c:v>174142.30500000002</c:v>
                </c:pt>
                <c:pt idx="143">
                  <c:v>144838.935</c:v>
                </c:pt>
                <c:pt idx="144">
                  <c:v>107549.37</c:v>
                </c:pt>
                <c:pt idx="145">
                  <c:v>74875.590000000011</c:v>
                </c:pt>
                <c:pt idx="146">
                  <c:v>53110.080000000016</c:v>
                </c:pt>
                <c:pt idx="147">
                  <c:v>42203.025000000016</c:v>
                </c:pt>
                <c:pt idx="148">
                  <c:v>39063.465000000018</c:v>
                </c:pt>
                <c:pt idx="149">
                  <c:v>38825.325000000019</c:v>
                </c:pt>
                <c:pt idx="150">
                  <c:v>38825.325000000019</c:v>
                </c:pt>
                <c:pt idx="151">
                  <c:v>38825.325000000019</c:v>
                </c:pt>
                <c:pt idx="152">
                  <c:v>38825.325000000019</c:v>
                </c:pt>
                <c:pt idx="153">
                  <c:v>38825.325000000019</c:v>
                </c:pt>
                <c:pt idx="154">
                  <c:v>38825.325000000019</c:v>
                </c:pt>
                <c:pt idx="155">
                  <c:v>38825.325000000019</c:v>
                </c:pt>
                <c:pt idx="156">
                  <c:v>38825.325000000019</c:v>
                </c:pt>
                <c:pt idx="157">
                  <c:v>38825.325000000019</c:v>
                </c:pt>
                <c:pt idx="158">
                  <c:v>38825.325000000019</c:v>
                </c:pt>
                <c:pt idx="159">
                  <c:v>38825.325000000019</c:v>
                </c:pt>
                <c:pt idx="160">
                  <c:v>38825.325000000019</c:v>
                </c:pt>
                <c:pt idx="161">
                  <c:v>38825.325000000019</c:v>
                </c:pt>
                <c:pt idx="162">
                  <c:v>38825.325000000019</c:v>
                </c:pt>
                <c:pt idx="163">
                  <c:v>38825.325000000019</c:v>
                </c:pt>
                <c:pt idx="164">
                  <c:v>38825.325000000019</c:v>
                </c:pt>
                <c:pt idx="165">
                  <c:v>38825.325000000019</c:v>
                </c:pt>
                <c:pt idx="166">
                  <c:v>38825.325000000019</c:v>
                </c:pt>
                <c:pt idx="167">
                  <c:v>38825.325000000019</c:v>
                </c:pt>
                <c:pt idx="168">
                  <c:v>38825.325000000019</c:v>
                </c:pt>
                <c:pt idx="169">
                  <c:v>38825.325000000019</c:v>
                </c:pt>
                <c:pt idx="170">
                  <c:v>38825.325000000019</c:v>
                </c:pt>
                <c:pt idx="171">
                  <c:v>38825.325000000019</c:v>
                </c:pt>
                <c:pt idx="172">
                  <c:v>38825.325000000019</c:v>
                </c:pt>
                <c:pt idx="173">
                  <c:v>38825.325000000019</c:v>
                </c:pt>
                <c:pt idx="174">
                  <c:v>38825.325000000019</c:v>
                </c:pt>
                <c:pt idx="175">
                  <c:v>38825.325000000019</c:v>
                </c:pt>
                <c:pt idx="176">
                  <c:v>38825.325000000019</c:v>
                </c:pt>
                <c:pt idx="177">
                  <c:v>38825.325000000019</c:v>
                </c:pt>
                <c:pt idx="178">
                  <c:v>38825.325000000019</c:v>
                </c:pt>
                <c:pt idx="179">
                  <c:v>38825.325000000019</c:v>
                </c:pt>
                <c:pt idx="180">
                  <c:v>38825.325000000019</c:v>
                </c:pt>
                <c:pt idx="181">
                  <c:v>39797.325000000019</c:v>
                </c:pt>
                <c:pt idx="182">
                  <c:v>46601.325000000019</c:v>
                </c:pt>
                <c:pt idx="183">
                  <c:v>70551.405000000028</c:v>
                </c:pt>
                <c:pt idx="184">
                  <c:v>130912.60500000001</c:v>
                </c:pt>
                <c:pt idx="185">
                  <c:v>215967.46500000003</c:v>
                </c:pt>
                <c:pt idx="186">
                  <c:v>305855.59500000003</c:v>
                </c:pt>
                <c:pt idx="187">
                  <c:v>385965.40500000003</c:v>
                </c:pt>
                <c:pt idx="188">
                  <c:v>453564.36000000004</c:v>
                </c:pt>
                <c:pt idx="189">
                  <c:v>510406.92</c:v>
                </c:pt>
                <c:pt idx="190">
                  <c:v>559245.06000000006</c:v>
                </c:pt>
                <c:pt idx="191">
                  <c:v>598416.66</c:v>
                </c:pt>
                <c:pt idx="192">
                  <c:v>622561.14000000013</c:v>
                </c:pt>
                <c:pt idx="193">
                  <c:v>632754.99000000011</c:v>
                </c:pt>
                <c:pt idx="194">
                  <c:v>634802.26500000013</c:v>
                </c:pt>
                <c:pt idx="195">
                  <c:v>634802.26500000013</c:v>
                </c:pt>
                <c:pt idx="196">
                  <c:v>634802.26500000013</c:v>
                </c:pt>
                <c:pt idx="197">
                  <c:v>645105.46500000008</c:v>
                </c:pt>
                <c:pt idx="198">
                  <c:v>655499.79</c:v>
                </c:pt>
                <c:pt idx="199">
                  <c:v>665985.24</c:v>
                </c:pt>
                <c:pt idx="200">
                  <c:v>676561.81499999994</c:v>
                </c:pt>
                <c:pt idx="201">
                  <c:v>687229.5149999999</c:v>
                </c:pt>
                <c:pt idx="202">
                  <c:v>700154.68499999982</c:v>
                </c:pt>
                <c:pt idx="203">
                  <c:v>711022.85999999987</c:v>
                </c:pt>
                <c:pt idx="204">
                  <c:v>715391.99999999988</c:v>
                </c:pt>
                <c:pt idx="205">
                  <c:v>715391.99999999988</c:v>
                </c:pt>
                <c:pt idx="206">
                  <c:v>713207.42999999982</c:v>
                </c:pt>
                <c:pt idx="207">
                  <c:v>713207.42999999982</c:v>
                </c:pt>
                <c:pt idx="208">
                  <c:v>713207.42999999982</c:v>
                </c:pt>
                <c:pt idx="209">
                  <c:v>713207.42999999982</c:v>
                </c:pt>
                <c:pt idx="210">
                  <c:v>713207.42999999982</c:v>
                </c:pt>
                <c:pt idx="211">
                  <c:v>711026.50499999977</c:v>
                </c:pt>
                <c:pt idx="212">
                  <c:v>706676.80499999982</c:v>
                </c:pt>
                <c:pt idx="213">
                  <c:v>695875.45499999984</c:v>
                </c:pt>
                <c:pt idx="214">
                  <c:v>653763.55499999982</c:v>
                </c:pt>
                <c:pt idx="215">
                  <c:v>576289.07999999984</c:v>
                </c:pt>
                <c:pt idx="216">
                  <c:v>487105.64999999973</c:v>
                </c:pt>
                <c:pt idx="217">
                  <c:v>414346.58999999973</c:v>
                </c:pt>
                <c:pt idx="218">
                  <c:v>359890.28999999969</c:v>
                </c:pt>
                <c:pt idx="219">
                  <c:v>348294.32999999973</c:v>
                </c:pt>
                <c:pt idx="220">
                  <c:v>374997.59999999969</c:v>
                </c:pt>
                <c:pt idx="221">
                  <c:v>437403.64499999979</c:v>
                </c:pt>
                <c:pt idx="222">
                  <c:v>523967.53499999974</c:v>
                </c:pt>
                <c:pt idx="223">
                  <c:v>592858.0349999998</c:v>
                </c:pt>
                <c:pt idx="224">
                  <c:v>635034.32999999973</c:v>
                </c:pt>
                <c:pt idx="225">
                  <c:v>635034.32999999973</c:v>
                </c:pt>
                <c:pt idx="226">
                  <c:v>612955.34999999986</c:v>
                </c:pt>
                <c:pt idx="227">
                  <c:v>585518.21999999974</c:v>
                </c:pt>
                <c:pt idx="228">
                  <c:v>566333.36999999976</c:v>
                </c:pt>
                <c:pt idx="229">
                  <c:v>560636.23499999987</c:v>
                </c:pt>
                <c:pt idx="230">
                  <c:v>562534.06499999994</c:v>
                </c:pt>
                <c:pt idx="231">
                  <c:v>556858.79999999981</c:v>
                </c:pt>
                <c:pt idx="232">
                  <c:v>538220.69999999984</c:v>
                </c:pt>
                <c:pt idx="233">
                  <c:v>509216.22</c:v>
                </c:pt>
                <c:pt idx="234">
                  <c:v>479431.7099999999</c:v>
                </c:pt>
                <c:pt idx="235">
                  <c:v>449054.27999999997</c:v>
                </c:pt>
                <c:pt idx="236">
                  <c:v>419857.8299999999</c:v>
                </c:pt>
                <c:pt idx="237">
                  <c:v>390332.11499999993</c:v>
                </c:pt>
                <c:pt idx="238">
                  <c:v>363563.23499999999</c:v>
                </c:pt>
                <c:pt idx="239">
                  <c:v>336599.9549999999</c:v>
                </c:pt>
                <c:pt idx="240">
                  <c:v>310952.5199999999</c:v>
                </c:pt>
                <c:pt idx="241">
                  <c:v>287857.79999999993</c:v>
                </c:pt>
                <c:pt idx="242">
                  <c:v>264772.79999999993</c:v>
                </c:pt>
                <c:pt idx="243">
                  <c:v>240814.21499999991</c:v>
                </c:pt>
                <c:pt idx="244">
                  <c:v>214448.71499999991</c:v>
                </c:pt>
                <c:pt idx="245">
                  <c:v>189461.02499999991</c:v>
                </c:pt>
                <c:pt idx="246">
                  <c:v>168553.30499999991</c:v>
                </c:pt>
                <c:pt idx="247">
                  <c:v>153432.62999999989</c:v>
                </c:pt>
                <c:pt idx="248">
                  <c:v>140998.31999999989</c:v>
                </c:pt>
                <c:pt idx="249">
                  <c:v>129617.41499999989</c:v>
                </c:pt>
                <c:pt idx="250">
                  <c:v>114915.91499999989</c:v>
                </c:pt>
                <c:pt idx="251">
                  <c:v>97232.804999999891</c:v>
                </c:pt>
                <c:pt idx="252">
                  <c:v>83701.349999999889</c:v>
                </c:pt>
                <c:pt idx="253">
                  <c:v>76734.539999999892</c:v>
                </c:pt>
                <c:pt idx="254">
                  <c:v>75975.164999999892</c:v>
                </c:pt>
                <c:pt idx="255">
                  <c:v>75975.164999999892</c:v>
                </c:pt>
                <c:pt idx="256">
                  <c:v>75975.164999999892</c:v>
                </c:pt>
                <c:pt idx="257">
                  <c:v>75975.164999999892</c:v>
                </c:pt>
                <c:pt idx="258">
                  <c:v>75975.164999999892</c:v>
                </c:pt>
                <c:pt idx="259">
                  <c:v>75975.164999999892</c:v>
                </c:pt>
                <c:pt idx="260">
                  <c:v>75975.164999999892</c:v>
                </c:pt>
                <c:pt idx="261">
                  <c:v>75975.164999999892</c:v>
                </c:pt>
                <c:pt idx="262">
                  <c:v>75975.164999999892</c:v>
                </c:pt>
                <c:pt idx="263">
                  <c:v>75975.164999999892</c:v>
                </c:pt>
                <c:pt idx="264">
                  <c:v>75975.164999999892</c:v>
                </c:pt>
                <c:pt idx="265">
                  <c:v>76035.914999999892</c:v>
                </c:pt>
                <c:pt idx="266">
                  <c:v>77872.994999999893</c:v>
                </c:pt>
                <c:pt idx="267">
                  <c:v>90301.229999999894</c:v>
                </c:pt>
                <c:pt idx="268">
                  <c:v>111320.72999999989</c:v>
                </c:pt>
                <c:pt idx="269">
                  <c:v>138595.0499999999</c:v>
                </c:pt>
                <c:pt idx="270">
                  <c:v>165101.48999999987</c:v>
                </c:pt>
                <c:pt idx="271">
                  <c:v>187933.7699999999</c:v>
                </c:pt>
                <c:pt idx="272">
                  <c:v>209423.47499999989</c:v>
                </c:pt>
                <c:pt idx="273">
                  <c:v>229641.0749999999</c:v>
                </c:pt>
                <c:pt idx="274">
                  <c:v>245715.52499999991</c:v>
                </c:pt>
                <c:pt idx="275">
                  <c:v>252342.13499999992</c:v>
                </c:pt>
                <c:pt idx="276">
                  <c:v>252342.13499999992</c:v>
                </c:pt>
                <c:pt idx="277">
                  <c:v>250128.40499999994</c:v>
                </c:pt>
                <c:pt idx="278">
                  <c:v>249026.39999999994</c:v>
                </c:pt>
                <c:pt idx="279">
                  <c:v>247928.03999999995</c:v>
                </c:pt>
                <c:pt idx="280">
                  <c:v>247928.03999999995</c:v>
                </c:pt>
                <c:pt idx="281">
                  <c:v>247928.03999999995</c:v>
                </c:pt>
                <c:pt idx="282">
                  <c:v>247928.03999999995</c:v>
                </c:pt>
                <c:pt idx="283">
                  <c:v>247928.03999999995</c:v>
                </c:pt>
                <c:pt idx="284">
                  <c:v>247928.03999999995</c:v>
                </c:pt>
                <c:pt idx="285">
                  <c:v>249027.61499999993</c:v>
                </c:pt>
                <c:pt idx="286">
                  <c:v>251238.91499999992</c:v>
                </c:pt>
                <c:pt idx="287">
                  <c:v>257974.87499999994</c:v>
                </c:pt>
                <c:pt idx="288">
                  <c:v>267169.99499999994</c:v>
                </c:pt>
                <c:pt idx="289">
                  <c:v>277798.81499999994</c:v>
                </c:pt>
                <c:pt idx="290">
                  <c:v>288722.87999999995</c:v>
                </c:pt>
                <c:pt idx="291">
                  <c:v>298676.15999999992</c:v>
                </c:pt>
                <c:pt idx="292">
                  <c:v>306286.91999999993</c:v>
                </c:pt>
                <c:pt idx="293">
                  <c:v>311428.79999999993</c:v>
                </c:pt>
                <c:pt idx="294">
                  <c:v>312721.55999999994</c:v>
                </c:pt>
                <c:pt idx="295">
                  <c:v>310143.3299999999</c:v>
                </c:pt>
                <c:pt idx="296">
                  <c:v>305035.46999999991</c:v>
                </c:pt>
                <c:pt idx="297">
                  <c:v>292557.41999999993</c:v>
                </c:pt>
                <c:pt idx="298">
                  <c:v>274569.34499999991</c:v>
                </c:pt>
                <c:pt idx="299">
                  <c:v>254099.02499999994</c:v>
                </c:pt>
                <c:pt idx="300">
                  <c:v>235840.00499999989</c:v>
                </c:pt>
                <c:pt idx="301">
                  <c:v>224546.5799999999</c:v>
                </c:pt>
                <c:pt idx="302">
                  <c:v>218554.1999999999</c:v>
                </c:pt>
                <c:pt idx="303">
                  <c:v>215601.74999999988</c:v>
                </c:pt>
                <c:pt idx="304">
                  <c:v>211718.6099999999</c:v>
                </c:pt>
                <c:pt idx="305">
                  <c:v>207893.78999999992</c:v>
                </c:pt>
                <c:pt idx="306">
                  <c:v>204127.28999999989</c:v>
                </c:pt>
                <c:pt idx="307">
                  <c:v>202263.47999999989</c:v>
                </c:pt>
                <c:pt idx="308">
                  <c:v>204132.14999999988</c:v>
                </c:pt>
                <c:pt idx="309">
                  <c:v>210808.57499999987</c:v>
                </c:pt>
                <c:pt idx="310">
                  <c:v>219665.9249999999</c:v>
                </c:pt>
                <c:pt idx="311">
                  <c:v>227782.12499999991</c:v>
                </c:pt>
                <c:pt idx="312">
                  <c:v>225743.35499999989</c:v>
                </c:pt>
                <c:pt idx="313">
                  <c:v>207298.43999999992</c:v>
                </c:pt>
                <c:pt idx="314">
                  <c:v>178670.6099999999</c:v>
                </c:pt>
                <c:pt idx="315">
                  <c:v>151382.9249999999</c:v>
                </c:pt>
                <c:pt idx="316">
                  <c:v>132793.4249999999</c:v>
                </c:pt>
                <c:pt idx="317">
                  <c:v>125104.9049999999</c:v>
                </c:pt>
                <c:pt idx="318">
                  <c:v>128385.4049999999</c:v>
                </c:pt>
                <c:pt idx="319">
                  <c:v>138506.35499999989</c:v>
                </c:pt>
                <c:pt idx="320">
                  <c:v>154690.15499999991</c:v>
                </c:pt>
                <c:pt idx="321">
                  <c:v>175455.71999999991</c:v>
                </c:pt>
                <c:pt idx="322">
                  <c:v>197947.79999999993</c:v>
                </c:pt>
                <c:pt idx="323">
                  <c:v>218850.65999999992</c:v>
                </c:pt>
                <c:pt idx="324">
                  <c:v>229890.14999999991</c:v>
                </c:pt>
                <c:pt idx="325">
                  <c:v>231933.77999999994</c:v>
                </c:pt>
                <c:pt idx="326">
                  <c:v>227875.67999999991</c:v>
                </c:pt>
                <c:pt idx="327">
                  <c:v>222888.10499999989</c:v>
                </c:pt>
                <c:pt idx="328">
                  <c:v>218961.22499999992</c:v>
                </c:pt>
                <c:pt idx="329">
                  <c:v>217017.22499999992</c:v>
                </c:pt>
                <c:pt idx="330">
                  <c:v>218966.0849999999</c:v>
                </c:pt>
                <c:pt idx="331">
                  <c:v>220929.52499999991</c:v>
                </c:pt>
                <c:pt idx="332">
                  <c:v>222907.5449999999</c:v>
                </c:pt>
                <c:pt idx="333">
                  <c:v>224900.1449999999</c:v>
                </c:pt>
                <c:pt idx="334">
                  <c:v>226907.32499999992</c:v>
                </c:pt>
                <c:pt idx="335">
                  <c:v>227915.77499999991</c:v>
                </c:pt>
                <c:pt idx="336">
                  <c:v>229944.8249999999</c:v>
                </c:pt>
                <c:pt idx="337">
                  <c:v>231988.45499999993</c:v>
                </c:pt>
                <c:pt idx="338">
                  <c:v>234046.66499999992</c:v>
                </c:pt>
                <c:pt idx="339">
                  <c:v>237163.13999999993</c:v>
                </c:pt>
                <c:pt idx="340">
                  <c:v>241371.89999999991</c:v>
                </c:pt>
                <c:pt idx="341">
                  <c:v>247801.67999999993</c:v>
                </c:pt>
                <c:pt idx="342">
                  <c:v>253257.02999999994</c:v>
                </c:pt>
                <c:pt idx="343">
                  <c:v>257684.48999999993</c:v>
                </c:pt>
                <c:pt idx="344">
                  <c:v>259917.65999999992</c:v>
                </c:pt>
                <c:pt idx="345">
                  <c:v>261039.10499999992</c:v>
                </c:pt>
                <c:pt idx="346">
                  <c:v>261039.10499999992</c:v>
                </c:pt>
                <c:pt idx="347">
                  <c:v>261039.10499999992</c:v>
                </c:pt>
                <c:pt idx="348">
                  <c:v>261039.10499999992</c:v>
                </c:pt>
                <c:pt idx="349">
                  <c:v>261039.10499999992</c:v>
                </c:pt>
                <c:pt idx="350">
                  <c:v>261039.10499999992</c:v>
                </c:pt>
                <c:pt idx="351">
                  <c:v>261039.10499999992</c:v>
                </c:pt>
                <c:pt idx="352">
                  <c:v>262164.19499999989</c:v>
                </c:pt>
                <c:pt idx="353">
                  <c:v>262164.19499999989</c:v>
                </c:pt>
                <c:pt idx="354">
                  <c:v>262164.19499999989</c:v>
                </c:pt>
                <c:pt idx="355">
                  <c:v>261040.31999999992</c:v>
                </c:pt>
                <c:pt idx="356">
                  <c:v>256588.55999999991</c:v>
                </c:pt>
                <c:pt idx="357">
                  <c:v>247879.43999999994</c:v>
                </c:pt>
                <c:pt idx="358">
                  <c:v>235282.31999999992</c:v>
                </c:pt>
                <c:pt idx="359">
                  <c:v>222235.64999999997</c:v>
                </c:pt>
                <c:pt idx="360">
                  <c:v>211663.93499999994</c:v>
                </c:pt>
                <c:pt idx="361">
                  <c:v>206065.21499999994</c:v>
                </c:pt>
                <c:pt idx="362">
                  <c:v>206993.47499999995</c:v>
                </c:pt>
                <c:pt idx="363">
                  <c:v>214584.79499999995</c:v>
                </c:pt>
                <c:pt idx="364">
                  <c:v>224414.14499999996</c:v>
                </c:pt>
                <c:pt idx="365">
                  <c:v>235654.10999999993</c:v>
                </c:pt>
                <c:pt idx="366">
                  <c:v>244091.06999999995</c:v>
                </c:pt>
                <c:pt idx="367">
                  <c:v>247305.95999999996</c:v>
                </c:pt>
                <c:pt idx="368">
                  <c:v>247305.95999999996</c:v>
                </c:pt>
                <c:pt idx="369">
                  <c:v>241990.33499999996</c:v>
                </c:pt>
                <c:pt idx="370">
                  <c:v>232673.71499999997</c:v>
                </c:pt>
                <c:pt idx="371">
                  <c:v>223652.33999999994</c:v>
                </c:pt>
                <c:pt idx="372">
                  <c:v>214926.20999999996</c:v>
                </c:pt>
                <c:pt idx="373">
                  <c:v>209261.87999999995</c:v>
                </c:pt>
                <c:pt idx="374">
                  <c:v>207398.06999999995</c:v>
                </c:pt>
                <c:pt idx="375">
                  <c:v>208329.97499999995</c:v>
                </c:pt>
                <c:pt idx="376">
                  <c:v>212101.33499999993</c:v>
                </c:pt>
                <c:pt idx="377">
                  <c:v>215931.01499999993</c:v>
                </c:pt>
                <c:pt idx="378">
                  <c:v>221792.17499999993</c:v>
                </c:pt>
                <c:pt idx="379">
                  <c:v>228800.29499999993</c:v>
                </c:pt>
                <c:pt idx="380">
                  <c:v>237033.13499999992</c:v>
                </c:pt>
                <c:pt idx="381">
                  <c:v>246579.3899999999</c:v>
                </c:pt>
                <c:pt idx="382">
                  <c:v>255307.9499999999</c:v>
                </c:pt>
                <c:pt idx="383">
                  <c:v>258632.18999999992</c:v>
                </c:pt>
                <c:pt idx="384">
                  <c:v>256418.45999999993</c:v>
                </c:pt>
                <c:pt idx="385">
                  <c:v>247738.49999999991</c:v>
                </c:pt>
                <c:pt idx="386">
                  <c:v>239291.81999999989</c:v>
                </c:pt>
                <c:pt idx="387">
                  <c:v>231078.4199999999</c:v>
                </c:pt>
                <c:pt idx="388">
                  <c:v>227049.47999999992</c:v>
                </c:pt>
                <c:pt idx="389">
                  <c:v>225054.44999999992</c:v>
                </c:pt>
                <c:pt idx="390">
                  <c:v>222091.06499999992</c:v>
                </c:pt>
                <c:pt idx="391">
                  <c:v>217231.06499999992</c:v>
                </c:pt>
                <c:pt idx="392">
                  <c:v>210588.65999999992</c:v>
                </c:pt>
                <c:pt idx="393">
                  <c:v>203220.89999999991</c:v>
                </c:pt>
                <c:pt idx="394">
                  <c:v>174303.89999999991</c:v>
                </c:pt>
                <c:pt idx="395">
                  <c:v>138552.52499999991</c:v>
                </c:pt>
                <c:pt idx="396">
                  <c:v>112308.52499999991</c:v>
                </c:pt>
                <c:pt idx="397">
                  <c:v>100158.52499999991</c:v>
                </c:pt>
                <c:pt idx="398">
                  <c:v>96960.644999999902</c:v>
                </c:pt>
                <c:pt idx="399">
                  <c:v>96348.284999999902</c:v>
                </c:pt>
                <c:pt idx="400">
                  <c:v>96226.784999999902</c:v>
                </c:pt>
                <c:pt idx="401">
                  <c:v>96226.784999999902</c:v>
                </c:pt>
                <c:pt idx="402">
                  <c:v>96226.784999999902</c:v>
                </c:pt>
                <c:pt idx="403">
                  <c:v>96226.784999999902</c:v>
                </c:pt>
                <c:pt idx="404">
                  <c:v>96226.784999999902</c:v>
                </c:pt>
                <c:pt idx="405">
                  <c:v>96226.784999999902</c:v>
                </c:pt>
                <c:pt idx="406">
                  <c:v>96576.7049999999</c:v>
                </c:pt>
                <c:pt idx="407">
                  <c:v>98423.504999999903</c:v>
                </c:pt>
                <c:pt idx="408">
                  <c:v>103344.2549999999</c:v>
                </c:pt>
                <c:pt idx="409">
                  <c:v>111624.47999999991</c:v>
                </c:pt>
                <c:pt idx="410">
                  <c:v>124377.11999999991</c:v>
                </c:pt>
                <c:pt idx="411">
                  <c:v>142057.7999999999</c:v>
                </c:pt>
                <c:pt idx="412">
                  <c:v>164681.09999999989</c:v>
                </c:pt>
                <c:pt idx="413">
                  <c:v>189214.37999999992</c:v>
                </c:pt>
                <c:pt idx="414">
                  <c:v>212735.56499999992</c:v>
                </c:pt>
                <c:pt idx="415">
                  <c:v>231786.76499999993</c:v>
                </c:pt>
                <c:pt idx="416">
                  <c:v>251224.3349999999</c:v>
                </c:pt>
                <c:pt idx="417">
                  <c:v>271977.74999999994</c:v>
                </c:pt>
                <c:pt idx="418">
                  <c:v>292841.72999999992</c:v>
                </c:pt>
                <c:pt idx="419">
                  <c:v>312359.48999999993</c:v>
                </c:pt>
                <c:pt idx="420">
                  <c:v>330185.96999999991</c:v>
                </c:pt>
                <c:pt idx="421">
                  <c:v>344673.62999999995</c:v>
                </c:pt>
                <c:pt idx="422">
                  <c:v>358220.87999999995</c:v>
                </c:pt>
                <c:pt idx="423">
                  <c:v>373550.53499999997</c:v>
                </c:pt>
                <c:pt idx="424">
                  <c:v>389321.23499999999</c:v>
                </c:pt>
                <c:pt idx="425">
                  <c:v>404034.88500000001</c:v>
                </c:pt>
                <c:pt idx="426">
                  <c:v>416058.52499999997</c:v>
                </c:pt>
                <c:pt idx="427">
                  <c:v>419093.59500000003</c:v>
                </c:pt>
                <c:pt idx="428">
                  <c:v>416063.38500000001</c:v>
                </c:pt>
                <c:pt idx="429">
                  <c:v>408560.76</c:v>
                </c:pt>
                <c:pt idx="430">
                  <c:v>402621.84</c:v>
                </c:pt>
                <c:pt idx="431">
                  <c:v>398204.1</c:v>
                </c:pt>
                <c:pt idx="432">
                  <c:v>396737.59500000009</c:v>
                </c:pt>
                <c:pt idx="433">
                  <c:v>395274.73500000004</c:v>
                </c:pt>
                <c:pt idx="434">
                  <c:v>390911.67</c:v>
                </c:pt>
                <c:pt idx="435">
                  <c:v>378052.11</c:v>
                </c:pt>
                <c:pt idx="436">
                  <c:v>358677.72000000003</c:v>
                </c:pt>
                <c:pt idx="437">
                  <c:v>336143.11499999999</c:v>
                </c:pt>
                <c:pt idx="438">
                  <c:v>315886.63500000007</c:v>
                </c:pt>
                <c:pt idx="439">
                  <c:v>295396.87500000006</c:v>
                </c:pt>
                <c:pt idx="440">
                  <c:v>277064.95500000002</c:v>
                </c:pt>
                <c:pt idx="441">
                  <c:v>260717.13</c:v>
                </c:pt>
                <c:pt idx="442">
                  <c:v>246190.59000000003</c:v>
                </c:pt>
                <c:pt idx="443">
                  <c:v>231428.34000000003</c:v>
                </c:pt>
                <c:pt idx="444">
                  <c:v>217486.21500000003</c:v>
                </c:pt>
                <c:pt idx="445">
                  <c:v>204364.21500000003</c:v>
                </c:pt>
                <c:pt idx="446">
                  <c:v>191281.095</c:v>
                </c:pt>
                <c:pt idx="447">
                  <c:v>179854.02</c:v>
                </c:pt>
                <c:pt idx="448">
                  <c:v>172661.22</c:v>
                </c:pt>
                <c:pt idx="449">
                  <c:v>168505.92</c:v>
                </c:pt>
                <c:pt idx="450">
                  <c:v>165803.76</c:v>
                </c:pt>
                <c:pt idx="451">
                  <c:v>163159.92000000001</c:v>
                </c:pt>
                <c:pt idx="452">
                  <c:v>159940.17000000001</c:v>
                </c:pt>
                <c:pt idx="453">
                  <c:v>156200.4</c:v>
                </c:pt>
                <c:pt idx="454">
                  <c:v>153181.125</c:v>
                </c:pt>
                <c:pt idx="455">
                  <c:v>154386.40500000003</c:v>
                </c:pt>
                <c:pt idx="456">
                  <c:v>161336.20500000002</c:v>
                </c:pt>
                <c:pt idx="457">
                  <c:v>173006.28</c:v>
                </c:pt>
                <c:pt idx="458">
                  <c:v>184159.98</c:v>
                </c:pt>
                <c:pt idx="459">
                  <c:v>195301.53000000003</c:v>
                </c:pt>
                <c:pt idx="460">
                  <c:v>202813.87500000003</c:v>
                </c:pt>
                <c:pt idx="461">
                  <c:v>202813.87500000003</c:v>
                </c:pt>
                <c:pt idx="462">
                  <c:v>194600.47500000003</c:v>
                </c:pt>
                <c:pt idx="463">
                  <c:v>180103.09500000006</c:v>
                </c:pt>
                <c:pt idx="464">
                  <c:v>163744.33500000005</c:v>
                </c:pt>
                <c:pt idx="465">
                  <c:v>147899.52000000005</c:v>
                </c:pt>
                <c:pt idx="466">
                  <c:v>133875.99000000005</c:v>
                </c:pt>
                <c:pt idx="467">
                  <c:v>122612.94000000005</c:v>
                </c:pt>
                <c:pt idx="468">
                  <c:v>114826.00500000005</c:v>
                </c:pt>
                <c:pt idx="469">
                  <c:v>110403.40500000004</c:v>
                </c:pt>
                <c:pt idx="470">
                  <c:v>108697.54500000004</c:v>
                </c:pt>
                <c:pt idx="471">
                  <c:v>108189.67500000005</c:v>
                </c:pt>
                <c:pt idx="472">
                  <c:v>108091.26000000005</c:v>
                </c:pt>
                <c:pt idx="473">
                  <c:v>108091.26000000005</c:v>
                </c:pt>
                <c:pt idx="474">
                  <c:v>108091.26000000005</c:v>
                </c:pt>
                <c:pt idx="475">
                  <c:v>108091.26000000005</c:v>
                </c:pt>
                <c:pt idx="476">
                  <c:v>108091.26000000005</c:v>
                </c:pt>
                <c:pt idx="477">
                  <c:v>108091.26000000005</c:v>
                </c:pt>
                <c:pt idx="478">
                  <c:v>108091.26000000005</c:v>
                </c:pt>
                <c:pt idx="479">
                  <c:v>108091.26000000005</c:v>
                </c:pt>
                <c:pt idx="480">
                  <c:v>108091.26000000005</c:v>
                </c:pt>
                <c:pt idx="481">
                  <c:v>108091.26000000005</c:v>
                </c:pt>
                <c:pt idx="482">
                  <c:v>108091.26000000005</c:v>
                </c:pt>
                <c:pt idx="483">
                  <c:v>108091.26000000005</c:v>
                </c:pt>
                <c:pt idx="484">
                  <c:v>108567.54000000005</c:v>
                </c:pt>
                <c:pt idx="485">
                  <c:v>112484.70000000006</c:v>
                </c:pt>
                <c:pt idx="486">
                  <c:v>124030.84500000006</c:v>
                </c:pt>
                <c:pt idx="487">
                  <c:v>143927.68500000006</c:v>
                </c:pt>
                <c:pt idx="488">
                  <c:v>166672.48500000004</c:v>
                </c:pt>
                <c:pt idx="489">
                  <c:v>179530.83000000005</c:v>
                </c:pt>
                <c:pt idx="490">
                  <c:v>183090.78000000006</c:v>
                </c:pt>
                <c:pt idx="491">
                  <c:v>183811.27500000008</c:v>
                </c:pt>
                <c:pt idx="492">
                  <c:v>190503.49500000008</c:v>
                </c:pt>
                <c:pt idx="493">
                  <c:v>214428.06000000011</c:v>
                </c:pt>
                <c:pt idx="494">
                  <c:v>258058.71000000014</c:v>
                </c:pt>
                <c:pt idx="495">
                  <c:v>311566.09500000009</c:v>
                </c:pt>
                <c:pt idx="496">
                  <c:v>356387.44500000007</c:v>
                </c:pt>
                <c:pt idx="497">
                  <c:v>367128.0450000001</c:v>
                </c:pt>
                <c:pt idx="498">
                  <c:v>341054.14500000008</c:v>
                </c:pt>
                <c:pt idx="499">
                  <c:v>293766.34500000009</c:v>
                </c:pt>
                <c:pt idx="500">
                  <c:v>260960.13000000006</c:v>
                </c:pt>
                <c:pt idx="501">
                  <c:v>255917.88000000006</c:v>
                </c:pt>
                <c:pt idx="502">
                  <c:v>276937.38000000006</c:v>
                </c:pt>
                <c:pt idx="503">
                  <c:v>330245.50500000006</c:v>
                </c:pt>
                <c:pt idx="504">
                  <c:v>369611.50500000006</c:v>
                </c:pt>
                <c:pt idx="505">
                  <c:v>383341.00500000006</c:v>
                </c:pt>
                <c:pt idx="506">
                  <c:v>357901.33500000008</c:v>
                </c:pt>
                <c:pt idx="507">
                  <c:v>302514.34500000009</c:v>
                </c:pt>
                <c:pt idx="508">
                  <c:v>234049.09500000009</c:v>
                </c:pt>
                <c:pt idx="509">
                  <c:v>183444.34500000009</c:v>
                </c:pt>
                <c:pt idx="510">
                  <c:v>150700.09500000009</c:v>
                </c:pt>
                <c:pt idx="511">
                  <c:v>136484.59500000009</c:v>
                </c:pt>
                <c:pt idx="512">
                  <c:v>133720.47000000009</c:v>
                </c:pt>
                <c:pt idx="513">
                  <c:v>133598.97000000009</c:v>
                </c:pt>
                <c:pt idx="514">
                  <c:v>133598.97000000009</c:v>
                </c:pt>
                <c:pt idx="515">
                  <c:v>133598.97000000009</c:v>
                </c:pt>
                <c:pt idx="516">
                  <c:v>133598.97000000009</c:v>
                </c:pt>
                <c:pt idx="517">
                  <c:v>135642.60000000009</c:v>
                </c:pt>
                <c:pt idx="518">
                  <c:v>147353.9850000001</c:v>
                </c:pt>
                <c:pt idx="519">
                  <c:v>186233.9850000001</c:v>
                </c:pt>
                <c:pt idx="520">
                  <c:v>248441.9850000001</c:v>
                </c:pt>
                <c:pt idx="521">
                  <c:v>333977.9850000001</c:v>
                </c:pt>
                <c:pt idx="522">
                  <c:v>424529.50500000006</c:v>
                </c:pt>
                <c:pt idx="523">
                  <c:v>489835.75500000012</c:v>
                </c:pt>
                <c:pt idx="524">
                  <c:v>537438.24000000011</c:v>
                </c:pt>
                <c:pt idx="525">
                  <c:v>563135.49000000011</c:v>
                </c:pt>
                <c:pt idx="526">
                  <c:v>563135.49000000011</c:v>
                </c:pt>
                <c:pt idx="527">
                  <c:v>518159.83500000008</c:v>
                </c:pt>
                <c:pt idx="528">
                  <c:v>446778.58500000014</c:v>
                </c:pt>
                <c:pt idx="529">
                  <c:v>364339.62000000011</c:v>
                </c:pt>
                <c:pt idx="530">
                  <c:v>293612.04000000015</c:v>
                </c:pt>
                <c:pt idx="531">
                  <c:v>234825.48000000016</c:v>
                </c:pt>
                <c:pt idx="532">
                  <c:v>194934.60000000015</c:v>
                </c:pt>
                <c:pt idx="533">
                  <c:v>176048.64000000016</c:v>
                </c:pt>
                <c:pt idx="534">
                  <c:v>169400.16000000015</c:v>
                </c:pt>
                <c:pt idx="535">
                  <c:v>168812.10000000015</c:v>
                </c:pt>
                <c:pt idx="536">
                  <c:v>168812.10000000015</c:v>
                </c:pt>
                <c:pt idx="537">
                  <c:v>168812.10000000015</c:v>
                </c:pt>
                <c:pt idx="538">
                  <c:v>168812.10000000015</c:v>
                </c:pt>
                <c:pt idx="539">
                  <c:v>168812.10000000015</c:v>
                </c:pt>
                <c:pt idx="540">
                  <c:v>170583.57000000015</c:v>
                </c:pt>
                <c:pt idx="541">
                  <c:v>182625.43500000014</c:v>
                </c:pt>
                <c:pt idx="542">
                  <c:v>221505.43500000014</c:v>
                </c:pt>
                <c:pt idx="543">
                  <c:v>283713.43500000017</c:v>
                </c:pt>
                <c:pt idx="544">
                  <c:v>369249.43500000017</c:v>
                </c:pt>
                <c:pt idx="545">
                  <c:v>436472.95500000019</c:v>
                </c:pt>
                <c:pt idx="546">
                  <c:v>482351.35500000016</c:v>
                </c:pt>
                <c:pt idx="547">
                  <c:v>523882.48500000022</c:v>
                </c:pt>
                <c:pt idx="548">
                  <c:v>547994.16000000027</c:v>
                </c:pt>
                <c:pt idx="549">
                  <c:v>557835.66000000027</c:v>
                </c:pt>
                <c:pt idx="550">
                  <c:v>559485.63000000012</c:v>
                </c:pt>
                <c:pt idx="551">
                  <c:v>561139.24500000011</c:v>
                </c:pt>
                <c:pt idx="552">
                  <c:v>562796.50500000012</c:v>
                </c:pt>
                <c:pt idx="553">
                  <c:v>564457.41000000015</c:v>
                </c:pt>
                <c:pt idx="554">
                  <c:v>566121.9600000002</c:v>
                </c:pt>
                <c:pt idx="555">
                  <c:v>567790.15500000014</c:v>
                </c:pt>
                <c:pt idx="556">
                  <c:v>569461.99500000011</c:v>
                </c:pt>
                <c:pt idx="557">
                  <c:v>571137.4800000001</c:v>
                </c:pt>
                <c:pt idx="558">
                  <c:v>572816.6100000001</c:v>
                </c:pt>
                <c:pt idx="559">
                  <c:v>574499.38500000013</c:v>
                </c:pt>
                <c:pt idx="560">
                  <c:v>576185.80500000005</c:v>
                </c:pt>
                <c:pt idx="561">
                  <c:v>577875.87000000011</c:v>
                </c:pt>
                <c:pt idx="562">
                  <c:v>582971.58000000019</c:v>
                </c:pt>
                <c:pt idx="563">
                  <c:v>591543.40500000014</c:v>
                </c:pt>
                <c:pt idx="564">
                  <c:v>605462.44500000007</c:v>
                </c:pt>
                <c:pt idx="565">
                  <c:v>621405.67500000005</c:v>
                </c:pt>
                <c:pt idx="566">
                  <c:v>637644.15</c:v>
                </c:pt>
                <c:pt idx="567">
                  <c:v>650469.69000000006</c:v>
                </c:pt>
                <c:pt idx="568">
                  <c:v>659734.06500000006</c:v>
                </c:pt>
                <c:pt idx="569">
                  <c:v>661595.44500000007</c:v>
                </c:pt>
                <c:pt idx="570">
                  <c:v>659735.28</c:v>
                </c:pt>
                <c:pt idx="571">
                  <c:v>648669.06000000006</c:v>
                </c:pt>
                <c:pt idx="572">
                  <c:v>623426.22000000009</c:v>
                </c:pt>
                <c:pt idx="573">
                  <c:v>583632.54000000015</c:v>
                </c:pt>
                <c:pt idx="574">
                  <c:v>539444.20500000007</c:v>
                </c:pt>
                <c:pt idx="575">
                  <c:v>494977.63500000007</c:v>
                </c:pt>
                <c:pt idx="576">
                  <c:v>454936.09500000003</c:v>
                </c:pt>
                <c:pt idx="577">
                  <c:v>416494.71000000008</c:v>
                </c:pt>
                <c:pt idx="578">
                  <c:v>373192.1100000001</c:v>
                </c:pt>
                <c:pt idx="579">
                  <c:v>325952.91000000009</c:v>
                </c:pt>
                <c:pt idx="580">
                  <c:v>283028.17500000005</c:v>
                </c:pt>
                <c:pt idx="581">
                  <c:v>250021.48500000004</c:v>
                </c:pt>
                <c:pt idx="582">
                  <c:v>226772.46000000005</c:v>
                </c:pt>
                <c:pt idx="583">
                  <c:v>210831.66000000006</c:v>
                </c:pt>
                <c:pt idx="584">
                  <c:v>201459.15000000005</c:v>
                </c:pt>
                <c:pt idx="585">
                  <c:v>197419.27500000005</c:v>
                </c:pt>
                <c:pt idx="586">
                  <c:v>196933.27500000005</c:v>
                </c:pt>
                <c:pt idx="587">
                  <c:v>196933.27500000005</c:v>
                </c:pt>
                <c:pt idx="588">
                  <c:v>196933.27500000005</c:v>
                </c:pt>
                <c:pt idx="589">
                  <c:v>196933.27500000005</c:v>
                </c:pt>
                <c:pt idx="590">
                  <c:v>196933.27500000005</c:v>
                </c:pt>
                <c:pt idx="591">
                  <c:v>196933.27500000005</c:v>
                </c:pt>
                <c:pt idx="592">
                  <c:v>196933.27500000005</c:v>
                </c:pt>
                <c:pt idx="593">
                  <c:v>196933.27500000005</c:v>
                </c:pt>
                <c:pt idx="594">
                  <c:v>196933.27500000005</c:v>
                </c:pt>
                <c:pt idx="595">
                  <c:v>196933.27500000005</c:v>
                </c:pt>
                <c:pt idx="596">
                  <c:v>196933.27500000005</c:v>
                </c:pt>
                <c:pt idx="597">
                  <c:v>196933.27500000005</c:v>
                </c:pt>
                <c:pt idx="598">
                  <c:v>196933.27500000005</c:v>
                </c:pt>
                <c:pt idx="599">
                  <c:v>196933.27500000005</c:v>
                </c:pt>
                <c:pt idx="600">
                  <c:v>196933.27500000005</c:v>
                </c:pt>
                <c:pt idx="601">
                  <c:v>196933.27500000005</c:v>
                </c:pt>
                <c:pt idx="602">
                  <c:v>196933.27500000005</c:v>
                </c:pt>
                <c:pt idx="603">
                  <c:v>196933.27500000005</c:v>
                </c:pt>
                <c:pt idx="604">
                  <c:v>196933.27500000005</c:v>
                </c:pt>
                <c:pt idx="605">
                  <c:v>196933.27500000005</c:v>
                </c:pt>
                <c:pt idx="606">
                  <c:v>196933.27500000005</c:v>
                </c:pt>
                <c:pt idx="607">
                  <c:v>198218.74500000005</c:v>
                </c:pt>
                <c:pt idx="608">
                  <c:v>208485.49500000005</c:v>
                </c:pt>
                <c:pt idx="609">
                  <c:v>244671.84000000005</c:v>
                </c:pt>
                <c:pt idx="610">
                  <c:v>311265.99000000005</c:v>
                </c:pt>
                <c:pt idx="611">
                  <c:v>404157.60000000009</c:v>
                </c:pt>
                <c:pt idx="612">
                  <c:v>494435.74500000011</c:v>
                </c:pt>
                <c:pt idx="613">
                  <c:v>570283.33500000008</c:v>
                </c:pt>
                <c:pt idx="614">
                  <c:v>638469.13500000013</c:v>
                </c:pt>
                <c:pt idx="615">
                  <c:v>695154.9600000002</c:v>
                </c:pt>
                <c:pt idx="616">
                  <c:v>735417.63000000012</c:v>
                </c:pt>
                <c:pt idx="617">
                  <c:v>759080.9700000002</c:v>
                </c:pt>
                <c:pt idx="618">
                  <c:v>783269.19000000029</c:v>
                </c:pt>
                <c:pt idx="619">
                  <c:v>807982.29000000015</c:v>
                </c:pt>
                <c:pt idx="620">
                  <c:v>820513.80000000016</c:v>
                </c:pt>
                <c:pt idx="621">
                  <c:v>831053.92500000016</c:v>
                </c:pt>
                <c:pt idx="622">
                  <c:v>839549.20500000007</c:v>
                </c:pt>
                <c:pt idx="623">
                  <c:v>841680.31500000006</c:v>
                </c:pt>
                <c:pt idx="624">
                  <c:v>841680.31500000006</c:v>
                </c:pt>
                <c:pt idx="625">
                  <c:v>843815.07000000007</c:v>
                </c:pt>
                <c:pt idx="626">
                  <c:v>850244.85</c:v>
                </c:pt>
                <c:pt idx="627">
                  <c:v>858871.35</c:v>
                </c:pt>
                <c:pt idx="628">
                  <c:v>869739.52500000002</c:v>
                </c:pt>
                <c:pt idx="629">
                  <c:v>878497.24500000011</c:v>
                </c:pt>
                <c:pt idx="630">
                  <c:v>885101.9850000001</c:v>
                </c:pt>
                <c:pt idx="631">
                  <c:v>891739.53</c:v>
                </c:pt>
                <c:pt idx="632">
                  <c:v>898409.88000000012</c:v>
                </c:pt>
                <c:pt idx="633">
                  <c:v>907357.14000000013</c:v>
                </c:pt>
                <c:pt idx="634">
                  <c:v>918626.26500000013</c:v>
                </c:pt>
                <c:pt idx="635">
                  <c:v>929986.51500000013</c:v>
                </c:pt>
                <c:pt idx="636">
                  <c:v>941437.89000000013</c:v>
                </c:pt>
                <c:pt idx="637">
                  <c:v>950662.17</c:v>
                </c:pt>
                <c:pt idx="638">
                  <c:v>957616.83000000019</c:v>
                </c:pt>
                <c:pt idx="639">
                  <c:v>959941.12500000012</c:v>
                </c:pt>
                <c:pt idx="640">
                  <c:v>962269.06500000018</c:v>
                </c:pt>
                <c:pt idx="641">
                  <c:v>959942.3400000002</c:v>
                </c:pt>
                <c:pt idx="642">
                  <c:v>946076.76000000036</c:v>
                </c:pt>
                <c:pt idx="643">
                  <c:v>912068.91000000038</c:v>
                </c:pt>
                <c:pt idx="644">
                  <c:v>851003.01000000024</c:v>
                </c:pt>
                <c:pt idx="645">
                  <c:v>774894.1950000003</c:v>
                </c:pt>
                <c:pt idx="646">
                  <c:v>694675.03500000027</c:v>
                </c:pt>
                <c:pt idx="647">
                  <c:v>619233.25500000035</c:v>
                </c:pt>
                <c:pt idx="648">
                  <c:v>556542.90000000026</c:v>
                </c:pt>
                <c:pt idx="649">
                  <c:v>517624.02000000037</c:v>
                </c:pt>
                <c:pt idx="650">
                  <c:v>497586.24000000028</c:v>
                </c:pt>
                <c:pt idx="651">
                  <c:v>485054.73000000033</c:v>
                </c:pt>
                <c:pt idx="652">
                  <c:v>468827.19000000041</c:v>
                </c:pt>
                <c:pt idx="653">
                  <c:v>448045.83000000037</c:v>
                </c:pt>
                <c:pt idx="654">
                  <c:v>421075.26000000036</c:v>
                </c:pt>
                <c:pt idx="655">
                  <c:v>392613.88500000036</c:v>
                </c:pt>
                <c:pt idx="656">
                  <c:v>367419.64500000037</c:v>
                </c:pt>
                <c:pt idx="657">
                  <c:v>347058.67500000034</c:v>
                </c:pt>
                <c:pt idx="658">
                  <c:v>333444.60000000033</c:v>
                </c:pt>
                <c:pt idx="659">
                  <c:v>327338.01000000036</c:v>
                </c:pt>
                <c:pt idx="660">
                  <c:v>328204.30500000034</c:v>
                </c:pt>
                <c:pt idx="661">
                  <c:v>338964.34500000032</c:v>
                </c:pt>
                <c:pt idx="662">
                  <c:v>361208.56500000035</c:v>
                </c:pt>
                <c:pt idx="663">
                  <c:v>394391.43000000034</c:v>
                </c:pt>
                <c:pt idx="664">
                  <c:v>436150.98000000033</c:v>
                </c:pt>
                <c:pt idx="665">
                  <c:v>480972.33000000031</c:v>
                </c:pt>
                <c:pt idx="666">
                  <c:v>516480.70500000031</c:v>
                </c:pt>
                <c:pt idx="667">
                  <c:v>512150.44500000036</c:v>
                </c:pt>
                <c:pt idx="668">
                  <c:v>468565.96500000032</c:v>
                </c:pt>
                <c:pt idx="669">
                  <c:v>409566.78000000032</c:v>
                </c:pt>
                <c:pt idx="670">
                  <c:v>359319.24000000034</c:v>
                </c:pt>
                <c:pt idx="671">
                  <c:v>338388.43500000035</c:v>
                </c:pt>
                <c:pt idx="672">
                  <c:v>343768.45500000037</c:v>
                </c:pt>
                <c:pt idx="673">
                  <c:v>360827.0550000004</c:v>
                </c:pt>
                <c:pt idx="674">
                  <c:v>369750.01500000036</c:v>
                </c:pt>
                <c:pt idx="675">
                  <c:v>362852.46000000037</c:v>
                </c:pt>
                <c:pt idx="676">
                  <c:v>348746.31000000035</c:v>
                </c:pt>
                <c:pt idx="677">
                  <c:v>337168.57500000036</c:v>
                </c:pt>
                <c:pt idx="678">
                  <c:v>331164.04500000039</c:v>
                </c:pt>
                <c:pt idx="679">
                  <c:v>334600.06500000035</c:v>
                </c:pt>
                <c:pt idx="680">
                  <c:v>345316.36500000034</c:v>
                </c:pt>
                <c:pt idx="681">
                  <c:v>359477.19000000035</c:v>
                </c:pt>
                <c:pt idx="682">
                  <c:v>372397.50000000035</c:v>
                </c:pt>
                <c:pt idx="683">
                  <c:v>378542.97000000038</c:v>
                </c:pt>
                <c:pt idx="684">
                  <c:v>378542.97000000038</c:v>
                </c:pt>
                <c:pt idx="685">
                  <c:v>376489.6200000004</c:v>
                </c:pt>
                <c:pt idx="686">
                  <c:v>376489.6200000004</c:v>
                </c:pt>
                <c:pt idx="687">
                  <c:v>381671.59500000038</c:v>
                </c:pt>
                <c:pt idx="688">
                  <c:v>394531.15500000038</c:v>
                </c:pt>
                <c:pt idx="689">
                  <c:v>414870.25500000035</c:v>
                </c:pt>
                <c:pt idx="690">
                  <c:v>442647.58500000031</c:v>
                </c:pt>
                <c:pt idx="691">
                  <c:v>476417.29500000033</c:v>
                </c:pt>
                <c:pt idx="692">
                  <c:v>512651.02500000037</c:v>
                </c:pt>
                <c:pt idx="693">
                  <c:v>548255.38500000036</c:v>
                </c:pt>
                <c:pt idx="694">
                  <c:v>576270.85500000033</c:v>
                </c:pt>
                <c:pt idx="695">
                  <c:v>595560.19500000041</c:v>
                </c:pt>
                <c:pt idx="696">
                  <c:v>605379.82500000042</c:v>
                </c:pt>
                <c:pt idx="697">
                  <c:v>605379.82500000042</c:v>
                </c:pt>
                <c:pt idx="698">
                  <c:v>586003.00500000035</c:v>
                </c:pt>
                <c:pt idx="699">
                  <c:v>547517.88000000035</c:v>
                </c:pt>
                <c:pt idx="700">
                  <c:v>504433.98000000033</c:v>
                </c:pt>
                <c:pt idx="701">
                  <c:v>465886.89000000036</c:v>
                </c:pt>
                <c:pt idx="702">
                  <c:v>433886.22000000032</c:v>
                </c:pt>
                <c:pt idx="703">
                  <c:v>415321.02000000037</c:v>
                </c:pt>
                <c:pt idx="704">
                  <c:v>408563.19000000035</c:v>
                </c:pt>
                <c:pt idx="705">
                  <c:v>411942.10500000033</c:v>
                </c:pt>
                <c:pt idx="706">
                  <c:v>425851.42500000034</c:v>
                </c:pt>
                <c:pt idx="707">
                  <c:v>447765.16500000033</c:v>
                </c:pt>
                <c:pt idx="708">
                  <c:v>473523.16500000033</c:v>
                </c:pt>
                <c:pt idx="709">
                  <c:v>499332.1950000003</c:v>
                </c:pt>
                <c:pt idx="710">
                  <c:v>527933.29500000027</c:v>
                </c:pt>
                <c:pt idx="711">
                  <c:v>553359.60000000033</c:v>
                </c:pt>
                <c:pt idx="712">
                  <c:v>576651.15000000037</c:v>
                </c:pt>
                <c:pt idx="713">
                  <c:v>595853.01000000024</c:v>
                </c:pt>
                <c:pt idx="714">
                  <c:v>607275.22500000033</c:v>
                </c:pt>
                <c:pt idx="715">
                  <c:v>615537.22500000033</c:v>
                </c:pt>
                <c:pt idx="716">
                  <c:v>620534.52000000025</c:v>
                </c:pt>
                <c:pt idx="717">
                  <c:v>623883.06000000029</c:v>
                </c:pt>
                <c:pt idx="718">
                  <c:v>625562.19000000029</c:v>
                </c:pt>
                <c:pt idx="719">
                  <c:v>627244.96500000032</c:v>
                </c:pt>
                <c:pt idx="720">
                  <c:v>625563.40500000026</c:v>
                </c:pt>
                <c:pt idx="721">
                  <c:v>618880.90500000026</c:v>
                </c:pt>
                <c:pt idx="722">
                  <c:v>607339.62000000023</c:v>
                </c:pt>
                <c:pt idx="723">
                  <c:v>595976.94000000018</c:v>
                </c:pt>
                <c:pt idx="724">
                  <c:v>602474.76000000024</c:v>
                </c:pt>
                <c:pt idx="725">
                  <c:v>637762.00500000012</c:v>
                </c:pt>
                <c:pt idx="726">
                  <c:v>696701.65500000014</c:v>
                </c:pt>
                <c:pt idx="727">
                  <c:v>763593.48000000021</c:v>
                </c:pt>
                <c:pt idx="728">
                  <c:v>830712.51000000013</c:v>
                </c:pt>
                <c:pt idx="729">
                  <c:v>884081.38500000013</c:v>
                </c:pt>
                <c:pt idx="730">
                  <c:v>901557.94500000018</c:v>
                </c:pt>
                <c:pt idx="731">
                  <c:v>882006.16500000004</c:v>
                </c:pt>
                <c:pt idx="732">
                  <c:v>843886.75500000012</c:v>
                </c:pt>
                <c:pt idx="733">
                  <c:v>800945.01000000013</c:v>
                </c:pt>
                <c:pt idx="734">
                  <c:v>744428.07000000018</c:v>
                </c:pt>
                <c:pt idx="735">
                  <c:v>661543.20000000019</c:v>
                </c:pt>
                <c:pt idx="736">
                  <c:v>558322.87500000023</c:v>
                </c:pt>
                <c:pt idx="737">
                  <c:v>464597.77500000026</c:v>
                </c:pt>
                <c:pt idx="738">
                  <c:v>414131.53500000027</c:v>
                </c:pt>
                <c:pt idx="739">
                  <c:v>383513.53500000027</c:v>
                </c:pt>
                <c:pt idx="740">
                  <c:v>378653.53500000027</c:v>
                </c:pt>
                <c:pt idx="741">
                  <c:v>401080.00500000024</c:v>
                </c:pt>
                <c:pt idx="742">
                  <c:v>460752.30000000022</c:v>
                </c:pt>
                <c:pt idx="743">
                  <c:v>551099.70000000019</c:v>
                </c:pt>
                <c:pt idx="744">
                  <c:v>653287.27500000026</c:v>
                </c:pt>
                <c:pt idx="745">
                  <c:v>721341.85500000021</c:v>
                </c:pt>
                <c:pt idx="746">
                  <c:v>790626.01500000025</c:v>
                </c:pt>
                <c:pt idx="747">
                  <c:v>849750.3450000002</c:v>
                </c:pt>
                <c:pt idx="748">
                  <c:v>896554.5750000003</c:v>
                </c:pt>
                <c:pt idx="749">
                  <c:v>929414.25000000035</c:v>
                </c:pt>
                <c:pt idx="750">
                  <c:v>954005.85000000033</c:v>
                </c:pt>
                <c:pt idx="751">
                  <c:v>974443.36500000034</c:v>
                </c:pt>
                <c:pt idx="752">
                  <c:v>985912.96500000032</c:v>
                </c:pt>
                <c:pt idx="753">
                  <c:v>981322.6950000003</c:v>
                </c:pt>
                <c:pt idx="754">
                  <c:v>954160.15500000038</c:v>
                </c:pt>
                <c:pt idx="755">
                  <c:v>903719.43000000028</c:v>
                </c:pt>
                <c:pt idx="756">
                  <c:v>845000.91000000038</c:v>
                </c:pt>
                <c:pt idx="757">
                  <c:v>787215.51000000036</c:v>
                </c:pt>
                <c:pt idx="758">
                  <c:v>730681.56000000029</c:v>
                </c:pt>
                <c:pt idx="759">
                  <c:v>677428.11000000034</c:v>
                </c:pt>
                <c:pt idx="760">
                  <c:v>632255.62500000023</c:v>
                </c:pt>
                <c:pt idx="761">
                  <c:v>601968.10500000021</c:v>
                </c:pt>
                <c:pt idx="762">
                  <c:v>583466.0850000002</c:v>
                </c:pt>
                <c:pt idx="763">
                  <c:v>578906.19000000029</c:v>
                </c:pt>
                <c:pt idx="764">
                  <c:v>574379.10000000021</c:v>
                </c:pt>
                <c:pt idx="765">
                  <c:v>568396.44000000018</c:v>
                </c:pt>
                <c:pt idx="766">
                  <c:v>582010.51500000013</c:v>
                </c:pt>
                <c:pt idx="767">
                  <c:v>586603.2150000002</c:v>
                </c:pt>
                <c:pt idx="768">
                  <c:v>582021.45000000019</c:v>
                </c:pt>
                <c:pt idx="769">
                  <c:v>574464.15000000014</c:v>
                </c:pt>
                <c:pt idx="770">
                  <c:v>577484.64000000013</c:v>
                </c:pt>
                <c:pt idx="771">
                  <c:v>608710.14000000013</c:v>
                </c:pt>
                <c:pt idx="772">
                  <c:v>658464.39000000013</c:v>
                </c:pt>
                <c:pt idx="773">
                  <c:v>715190.31000000017</c:v>
                </c:pt>
                <c:pt idx="774">
                  <c:v>769769.32500000019</c:v>
                </c:pt>
                <c:pt idx="775">
                  <c:v>817183.4850000001</c:v>
                </c:pt>
                <c:pt idx="776">
                  <c:v>847801.4850000001</c:v>
                </c:pt>
                <c:pt idx="777">
                  <c:v>860245.51500000013</c:v>
                </c:pt>
                <c:pt idx="778">
                  <c:v>864417.82500000007</c:v>
                </c:pt>
                <c:pt idx="779">
                  <c:v>858173.94000000018</c:v>
                </c:pt>
                <c:pt idx="780">
                  <c:v>843749.46000000008</c:v>
                </c:pt>
                <c:pt idx="781">
                  <c:v>821470.00500000024</c:v>
                </c:pt>
                <c:pt idx="782">
                  <c:v>795724.15500000014</c:v>
                </c:pt>
                <c:pt idx="783">
                  <c:v>770594.31000000017</c:v>
                </c:pt>
                <c:pt idx="784">
                  <c:v>747936.99000000011</c:v>
                </c:pt>
                <c:pt idx="785">
                  <c:v>723991.77000000014</c:v>
                </c:pt>
                <c:pt idx="786">
                  <c:v>750034.08000000007</c:v>
                </c:pt>
                <c:pt idx="787">
                  <c:v>780690.96000000008</c:v>
                </c:pt>
                <c:pt idx="788">
                  <c:v>814296.64500000002</c:v>
                </c:pt>
                <c:pt idx="789">
                  <c:v>851038.24500000011</c:v>
                </c:pt>
                <c:pt idx="790">
                  <c:v>891113.80500000005</c:v>
                </c:pt>
                <c:pt idx="791">
                  <c:v>936964.26000000013</c:v>
                </c:pt>
                <c:pt idx="792">
                  <c:v>986735.52</c:v>
                </c:pt>
                <c:pt idx="793">
                  <c:v>1035877.4100000003</c:v>
                </c:pt>
                <c:pt idx="794">
                  <c:v>1086626.7450000001</c:v>
                </c:pt>
                <c:pt idx="795">
                  <c:v>1138983.5249999999</c:v>
                </c:pt>
                <c:pt idx="796">
                  <c:v>1185107.3550000002</c:v>
                </c:pt>
                <c:pt idx="797">
                  <c:v>1219113.9900000002</c:v>
                </c:pt>
                <c:pt idx="798">
                  <c:v>1234991.6100000001</c:v>
                </c:pt>
                <c:pt idx="799">
                  <c:v>1234991.6100000001</c:v>
                </c:pt>
                <c:pt idx="800">
                  <c:v>1211306.4000000004</c:v>
                </c:pt>
                <c:pt idx="801">
                  <c:v>1175092.1100000003</c:v>
                </c:pt>
                <c:pt idx="802">
                  <c:v>1132109.0550000002</c:v>
                </c:pt>
                <c:pt idx="803">
                  <c:v>1090179.405</c:v>
                </c:pt>
                <c:pt idx="804">
                  <c:v>1049303.1600000004</c:v>
                </c:pt>
                <c:pt idx="805">
                  <c:v>1014092.4600000002</c:v>
                </c:pt>
                <c:pt idx="806">
                  <c:v>988765.78500000015</c:v>
                </c:pt>
                <c:pt idx="807">
                  <c:v>966118.18500000017</c:v>
                </c:pt>
                <c:pt idx="808">
                  <c:v>948252.82500000019</c:v>
                </c:pt>
                <c:pt idx="809">
                  <c:v>934999.6050000001</c:v>
                </c:pt>
                <c:pt idx="810">
                  <c:v>926232.16500000015</c:v>
                </c:pt>
                <c:pt idx="811">
                  <c:v>930615.88500000024</c:v>
                </c:pt>
                <c:pt idx="812">
                  <c:v>957297.28500000015</c:v>
                </c:pt>
                <c:pt idx="813">
                  <c:v>1000697.0850000001</c:v>
                </c:pt>
                <c:pt idx="814">
                  <c:v>1052633.4750000001</c:v>
                </c:pt>
                <c:pt idx="815">
                  <c:v>1098872.7300000002</c:v>
                </c:pt>
                <c:pt idx="816">
                  <c:v>1126190.79</c:v>
                </c:pt>
                <c:pt idx="817">
                  <c:v>1131194.1600000001</c:v>
                </c:pt>
                <c:pt idx="818">
                  <c:v>1116256.95</c:v>
                </c:pt>
                <c:pt idx="819">
                  <c:v>1096554.51</c:v>
                </c:pt>
                <c:pt idx="820">
                  <c:v>1077085.3500000001</c:v>
                </c:pt>
                <c:pt idx="821">
                  <c:v>1062629.2800000003</c:v>
                </c:pt>
                <c:pt idx="822">
                  <c:v>1053059.9400000002</c:v>
                </c:pt>
                <c:pt idx="823">
                  <c:v>1038822.5700000003</c:v>
                </c:pt>
                <c:pt idx="824">
                  <c:v>1020053.25</c:v>
                </c:pt>
                <c:pt idx="825">
                  <c:v>994646.38500000013</c:v>
                </c:pt>
                <c:pt idx="826">
                  <c:v>974176.06500000018</c:v>
                </c:pt>
                <c:pt idx="827">
                  <c:v>962919.0900000002</c:v>
                </c:pt>
                <c:pt idx="828">
                  <c:v>965166.8400000002</c:v>
                </c:pt>
                <c:pt idx="829">
                  <c:v>978748.1100000001</c:v>
                </c:pt>
                <c:pt idx="830">
                  <c:v>1006348.0500000002</c:v>
                </c:pt>
                <c:pt idx="831">
                  <c:v>1048797.7200000002</c:v>
                </c:pt>
                <c:pt idx="832">
                  <c:v>1097373.4200000002</c:v>
                </c:pt>
                <c:pt idx="833">
                  <c:v>1147407.1200000001</c:v>
                </c:pt>
                <c:pt idx="834">
                  <c:v>1201524.4350000003</c:v>
                </c:pt>
                <c:pt idx="835">
                  <c:v>1257249.1950000001</c:v>
                </c:pt>
                <c:pt idx="836">
                  <c:v>1314581.3999999999</c:v>
                </c:pt>
                <c:pt idx="837">
                  <c:v>1373521.05</c:v>
                </c:pt>
                <c:pt idx="838">
                  <c:v>1431136.35</c:v>
                </c:pt>
                <c:pt idx="839">
                  <c:v>1484214.84</c:v>
                </c:pt>
                <c:pt idx="840">
                  <c:v>1532367.72</c:v>
                </c:pt>
                <c:pt idx="841">
                  <c:v>1578349.395</c:v>
                </c:pt>
                <c:pt idx="842">
                  <c:v>1621997.0550000002</c:v>
                </c:pt>
                <c:pt idx="843">
                  <c:v>1666359.1350000002</c:v>
                </c:pt>
                <c:pt idx="844">
                  <c:v>1708184.2950000002</c:v>
                </c:pt>
                <c:pt idx="845">
                  <c:v>1737479.16</c:v>
                </c:pt>
                <c:pt idx="846">
                  <c:v>1757162.1600000001</c:v>
                </c:pt>
                <c:pt idx="847">
                  <c:v>1773661.86</c:v>
                </c:pt>
                <c:pt idx="848">
                  <c:v>1790252.6850000001</c:v>
                </c:pt>
                <c:pt idx="849">
                  <c:v>1810285.605</c:v>
                </c:pt>
                <c:pt idx="850">
                  <c:v>1830449.7450000003</c:v>
                </c:pt>
                <c:pt idx="851">
                  <c:v>1850745.1050000002</c:v>
                </c:pt>
                <c:pt idx="852">
                  <c:v>1871171.6850000001</c:v>
                </c:pt>
                <c:pt idx="853">
                  <c:v>1888291.0350000001</c:v>
                </c:pt>
                <c:pt idx="854">
                  <c:v>1895160.6450000003</c:v>
                </c:pt>
                <c:pt idx="855">
                  <c:v>1898600.3100000005</c:v>
                </c:pt>
                <c:pt idx="856">
                  <c:v>1898600.3100000005</c:v>
                </c:pt>
                <c:pt idx="857">
                  <c:v>1895161.8600000003</c:v>
                </c:pt>
                <c:pt idx="858">
                  <c:v>1895161.8600000003</c:v>
                </c:pt>
                <c:pt idx="859">
                  <c:v>1891727.0550000006</c:v>
                </c:pt>
                <c:pt idx="860">
                  <c:v>1891727.0550000006</c:v>
                </c:pt>
                <c:pt idx="861">
                  <c:v>1891727.0550000006</c:v>
                </c:pt>
                <c:pt idx="862">
                  <c:v>1888295.8950000003</c:v>
                </c:pt>
                <c:pt idx="863">
                  <c:v>1884868.3800000004</c:v>
                </c:pt>
                <c:pt idx="864">
                  <c:v>1884868.3800000004</c:v>
                </c:pt>
                <c:pt idx="865">
                  <c:v>1881444.5100000005</c:v>
                </c:pt>
                <c:pt idx="866">
                  <c:v>1881444.5100000005</c:v>
                </c:pt>
                <c:pt idx="867">
                  <c:v>1881444.5100000005</c:v>
                </c:pt>
                <c:pt idx="868">
                  <c:v>1881444.5100000005</c:v>
                </c:pt>
                <c:pt idx="869">
                  <c:v>1881444.5100000005</c:v>
                </c:pt>
                <c:pt idx="870">
                  <c:v>1884869.5950000002</c:v>
                </c:pt>
                <c:pt idx="871">
                  <c:v>1884869.5950000002</c:v>
                </c:pt>
                <c:pt idx="872">
                  <c:v>1888298.325</c:v>
                </c:pt>
                <c:pt idx="873">
                  <c:v>1891730.7000000002</c:v>
                </c:pt>
                <c:pt idx="874">
                  <c:v>1895166.72</c:v>
                </c:pt>
                <c:pt idx="875">
                  <c:v>1898606.3850000002</c:v>
                </c:pt>
                <c:pt idx="876">
                  <c:v>1902049.6950000001</c:v>
                </c:pt>
                <c:pt idx="877">
                  <c:v>1902049.6950000001</c:v>
                </c:pt>
                <c:pt idx="878">
                  <c:v>1902049.6950000001</c:v>
                </c:pt>
                <c:pt idx="879">
                  <c:v>1902049.6950000001</c:v>
                </c:pt>
                <c:pt idx="880">
                  <c:v>1898607.6000000003</c:v>
                </c:pt>
                <c:pt idx="881">
                  <c:v>1902050.9100000001</c:v>
                </c:pt>
                <c:pt idx="882">
                  <c:v>1905497.865</c:v>
                </c:pt>
                <c:pt idx="883">
                  <c:v>1908948.4650000003</c:v>
                </c:pt>
                <c:pt idx="884">
                  <c:v>1912402.7100000002</c:v>
                </c:pt>
                <c:pt idx="885">
                  <c:v>1915860.6000000006</c:v>
                </c:pt>
                <c:pt idx="886">
                  <c:v>1912403.9250000003</c:v>
                </c:pt>
                <c:pt idx="887">
                  <c:v>1895187.3750000002</c:v>
                </c:pt>
                <c:pt idx="888">
                  <c:v>1861058.0250000001</c:v>
                </c:pt>
                <c:pt idx="889">
                  <c:v>1810593.0000000002</c:v>
                </c:pt>
                <c:pt idx="890">
                  <c:v>1738154.7000000002</c:v>
                </c:pt>
                <c:pt idx="891">
                  <c:v>1654883.4600000004</c:v>
                </c:pt>
                <c:pt idx="892">
                  <c:v>1564963.7400000002</c:v>
                </c:pt>
                <c:pt idx="893">
                  <c:v>1478109.4650000005</c:v>
                </c:pt>
                <c:pt idx="894">
                  <c:v>1397141.8650000007</c:v>
                </c:pt>
                <c:pt idx="895">
                  <c:v>1321755.9750000006</c:v>
                </c:pt>
                <c:pt idx="896">
                  <c:v>1254293.1000000006</c:v>
                </c:pt>
                <c:pt idx="897">
                  <c:v>1199333.7900000003</c:v>
                </c:pt>
                <c:pt idx="898">
                  <c:v>1158490.3500000003</c:v>
                </c:pt>
                <c:pt idx="899">
                  <c:v>1128440.9700000002</c:v>
                </c:pt>
                <c:pt idx="900">
                  <c:v>1103788.6200000001</c:v>
                </c:pt>
                <c:pt idx="901">
                  <c:v>1074701.52</c:v>
                </c:pt>
                <c:pt idx="902">
                  <c:v>1022872.0500000002</c:v>
                </c:pt>
                <c:pt idx="903">
                  <c:v>940019.98500000022</c:v>
                </c:pt>
                <c:pt idx="904">
                  <c:v>830548.4850000001</c:v>
                </c:pt>
                <c:pt idx="905">
                  <c:v>705709.66500000015</c:v>
                </c:pt>
                <c:pt idx="906">
                  <c:v>592073.14500000014</c:v>
                </c:pt>
                <c:pt idx="907">
                  <c:v>524858.13000000012</c:v>
                </c:pt>
                <c:pt idx="908">
                  <c:v>498373.56000000011</c:v>
                </c:pt>
                <c:pt idx="909">
                  <c:v>498373.56000000011</c:v>
                </c:pt>
                <c:pt idx="910">
                  <c:v>532143.27000000014</c:v>
                </c:pt>
                <c:pt idx="911">
                  <c:v>596933.14500000014</c:v>
                </c:pt>
                <c:pt idx="912">
                  <c:v>665687.56500000006</c:v>
                </c:pt>
                <c:pt idx="913">
                  <c:v>733779.81000000017</c:v>
                </c:pt>
                <c:pt idx="914">
                  <c:v>776312.10000000009</c:v>
                </c:pt>
                <c:pt idx="915">
                  <c:v>808926.3450000002</c:v>
                </c:pt>
                <c:pt idx="916">
                  <c:v>822619.39500000014</c:v>
                </c:pt>
                <c:pt idx="917">
                  <c:v>822619.39500000014</c:v>
                </c:pt>
                <c:pt idx="918">
                  <c:v>818699.80500000017</c:v>
                </c:pt>
                <c:pt idx="919">
                  <c:v>818699.80500000017</c:v>
                </c:pt>
                <c:pt idx="920">
                  <c:v>830531.47500000009</c:v>
                </c:pt>
                <c:pt idx="921">
                  <c:v>852597.09000000008</c:v>
                </c:pt>
                <c:pt idx="922">
                  <c:v>881343.99000000011</c:v>
                </c:pt>
                <c:pt idx="923">
                  <c:v>908669.3400000002</c:v>
                </c:pt>
                <c:pt idx="924">
                  <c:v>925766.82000000018</c:v>
                </c:pt>
                <c:pt idx="925">
                  <c:v>910857.55500000028</c:v>
                </c:pt>
                <c:pt idx="926">
                  <c:v>861343.87500000012</c:v>
                </c:pt>
                <c:pt idx="927">
                  <c:v>798747.07500000019</c:v>
                </c:pt>
                <c:pt idx="928">
                  <c:v>736368.97500000021</c:v>
                </c:pt>
                <c:pt idx="929">
                  <c:v>708297.61500000022</c:v>
                </c:pt>
                <c:pt idx="930">
                  <c:v>722333.29500000016</c:v>
                </c:pt>
                <c:pt idx="931">
                  <c:v>785124.49500000011</c:v>
                </c:pt>
                <c:pt idx="932">
                  <c:v>862456.81500000018</c:v>
                </c:pt>
                <c:pt idx="933">
                  <c:v>945333.18000000017</c:v>
                </c:pt>
                <c:pt idx="934">
                  <c:v>1022004.5400000002</c:v>
                </c:pt>
                <c:pt idx="935">
                  <c:v>1090642.3200000003</c:v>
                </c:pt>
                <c:pt idx="936">
                  <c:v>1144663.6499999999</c:v>
                </c:pt>
                <c:pt idx="937">
                  <c:v>1187564.085</c:v>
                </c:pt>
                <c:pt idx="938">
                  <c:v>1221049.4849999999</c:v>
                </c:pt>
                <c:pt idx="939">
                  <c:v>1247208.4349999998</c:v>
                </c:pt>
                <c:pt idx="940">
                  <c:v>1268388.3150000002</c:v>
                </c:pt>
                <c:pt idx="941">
                  <c:v>1289801.4750000001</c:v>
                </c:pt>
                <c:pt idx="942">
                  <c:v>1308725.1000000001</c:v>
                </c:pt>
                <c:pt idx="943">
                  <c:v>1327827.3299999998</c:v>
                </c:pt>
                <c:pt idx="944">
                  <c:v>1347108.165</c:v>
                </c:pt>
                <c:pt idx="945">
                  <c:v>1366567.6050000002</c:v>
                </c:pt>
                <c:pt idx="946">
                  <c:v>1386205.6500000004</c:v>
                </c:pt>
                <c:pt idx="947">
                  <c:v>1403176.7700000003</c:v>
                </c:pt>
                <c:pt idx="948">
                  <c:v>1423146.5100000002</c:v>
                </c:pt>
                <c:pt idx="949">
                  <c:v>1443294.8550000002</c:v>
                </c:pt>
                <c:pt idx="950">
                  <c:v>1466545.0950000002</c:v>
                </c:pt>
                <c:pt idx="951">
                  <c:v>1495948.0950000002</c:v>
                </c:pt>
                <c:pt idx="952">
                  <c:v>1525715.5950000002</c:v>
                </c:pt>
                <c:pt idx="953">
                  <c:v>1555847.5950000002</c:v>
                </c:pt>
                <c:pt idx="954">
                  <c:v>1577144.1150000002</c:v>
                </c:pt>
                <c:pt idx="955">
                  <c:v>1592459.1900000002</c:v>
                </c:pt>
                <c:pt idx="956">
                  <c:v>1598607.0900000003</c:v>
                </c:pt>
                <c:pt idx="957">
                  <c:v>1601685.9000000001</c:v>
                </c:pt>
                <c:pt idx="958">
                  <c:v>1598608.3050000004</c:v>
                </c:pt>
                <c:pt idx="959">
                  <c:v>1589401.0350000001</c:v>
                </c:pt>
                <c:pt idx="960">
                  <c:v>1577178.1350000005</c:v>
                </c:pt>
                <c:pt idx="961">
                  <c:v>1561984.5600000005</c:v>
                </c:pt>
                <c:pt idx="962">
                  <c:v>1549892.8800000004</c:v>
                </c:pt>
                <c:pt idx="963">
                  <c:v>1543866.4800000002</c:v>
                </c:pt>
                <c:pt idx="964">
                  <c:v>1540858.1400000004</c:v>
                </c:pt>
                <c:pt idx="965">
                  <c:v>1537853.4450000005</c:v>
                </c:pt>
                <c:pt idx="966">
                  <c:v>1534852.3950000003</c:v>
                </c:pt>
                <c:pt idx="967">
                  <c:v>1531854.9900000005</c:v>
                </c:pt>
                <c:pt idx="968">
                  <c:v>1531854.9900000005</c:v>
                </c:pt>
                <c:pt idx="969">
                  <c:v>1531854.9900000005</c:v>
                </c:pt>
                <c:pt idx="970">
                  <c:v>1528861.2300000002</c:v>
                </c:pt>
                <c:pt idx="971">
                  <c:v>1522885.8600000006</c:v>
                </c:pt>
                <c:pt idx="972">
                  <c:v>1513951.9650000003</c:v>
                </c:pt>
                <c:pt idx="973">
                  <c:v>1505050.8750000005</c:v>
                </c:pt>
                <c:pt idx="974">
                  <c:v>1499133.8250000004</c:v>
                </c:pt>
                <c:pt idx="975">
                  <c:v>1490287.4100000006</c:v>
                </c:pt>
                <c:pt idx="976">
                  <c:v>1484406.8100000005</c:v>
                </c:pt>
                <c:pt idx="977">
                  <c:v>1478540.790000001</c:v>
                </c:pt>
                <c:pt idx="978">
                  <c:v>1469770.9200000006</c:v>
                </c:pt>
                <c:pt idx="979">
                  <c:v>1458131.2200000009</c:v>
                </c:pt>
                <c:pt idx="980">
                  <c:v>1426469.5350000006</c:v>
                </c:pt>
                <c:pt idx="981">
                  <c:v>1375687.3950000007</c:v>
                </c:pt>
                <c:pt idx="982">
                  <c:v>1291242.4650000008</c:v>
                </c:pt>
                <c:pt idx="983">
                  <c:v>1180221.8400000008</c:v>
                </c:pt>
                <c:pt idx="984">
                  <c:v>1050707.7000000007</c:v>
                </c:pt>
                <c:pt idx="985">
                  <c:v>931822.3800000007</c:v>
                </c:pt>
                <c:pt idx="986">
                  <c:v>823565.8800000007</c:v>
                </c:pt>
                <c:pt idx="987">
                  <c:v>725938.20000000065</c:v>
                </c:pt>
                <c:pt idx="988">
                  <c:v>638939.34000000067</c:v>
                </c:pt>
                <c:pt idx="989">
                  <c:v>562569.30000000075</c:v>
                </c:pt>
                <c:pt idx="990">
                  <c:v>512511.30000000075</c:v>
                </c:pt>
                <c:pt idx="991">
                  <c:v>488323.08000000071</c:v>
                </c:pt>
                <c:pt idx="992">
                  <c:v>488323.08000000071</c:v>
                </c:pt>
                <c:pt idx="993">
                  <c:v>519249.69000000076</c:v>
                </c:pt>
                <c:pt idx="994">
                  <c:v>579118.81500000076</c:v>
                </c:pt>
                <c:pt idx="995">
                  <c:v>646369.06500000076</c:v>
                </c:pt>
                <c:pt idx="996">
                  <c:v>721000.44000000076</c:v>
                </c:pt>
                <c:pt idx="997">
                  <c:v>793414.44000000076</c:v>
                </c:pt>
                <c:pt idx="998">
                  <c:v>841406.94000000076</c:v>
                </c:pt>
                <c:pt idx="999">
                  <c:v>873230.22000000079</c:v>
                </c:pt>
                <c:pt idx="1000">
                  <c:v>899750.02500000072</c:v>
                </c:pt>
                <c:pt idx="1001">
                  <c:v>918448.8750000007</c:v>
                </c:pt>
                <c:pt idx="1002">
                  <c:v>935313.07500000077</c:v>
                </c:pt>
                <c:pt idx="1003">
                  <c:v>950256.36000000068</c:v>
                </c:pt>
                <c:pt idx="1004">
                  <c:v>963203.40000000072</c:v>
                </c:pt>
                <c:pt idx="1005">
                  <c:v>971902.80000000075</c:v>
                </c:pt>
                <c:pt idx="1006">
                  <c:v>969725.52000000083</c:v>
                </c:pt>
                <c:pt idx="1007">
                  <c:v>963219.19500000076</c:v>
                </c:pt>
                <c:pt idx="1008">
                  <c:v>958898.65500000084</c:v>
                </c:pt>
                <c:pt idx="1009">
                  <c:v>958898.65500000084</c:v>
                </c:pt>
                <c:pt idx="1010">
                  <c:v>967568.89500000083</c:v>
                </c:pt>
                <c:pt idx="1011">
                  <c:v>976297.45500000077</c:v>
                </c:pt>
                <c:pt idx="1012">
                  <c:v>987293.20500000077</c:v>
                </c:pt>
                <c:pt idx="1013">
                  <c:v>998380.08000000077</c:v>
                </c:pt>
                <c:pt idx="1014">
                  <c:v>1002836.7000000009</c:v>
                </c:pt>
                <c:pt idx="1015">
                  <c:v>1005069.8700000008</c:v>
                </c:pt>
                <c:pt idx="1016">
                  <c:v>1007306.6850000009</c:v>
                </c:pt>
                <c:pt idx="1017">
                  <c:v>1014042.6450000009</c:v>
                </c:pt>
                <c:pt idx="1018">
                  <c:v>1027623.9150000009</c:v>
                </c:pt>
                <c:pt idx="1019">
                  <c:v>1045946.1150000009</c:v>
                </c:pt>
                <c:pt idx="1020">
                  <c:v>1057506.840000001</c:v>
                </c:pt>
                <c:pt idx="1021">
                  <c:v>1064483.370000001</c:v>
                </c:pt>
                <c:pt idx="1022">
                  <c:v>1062156.6450000009</c:v>
                </c:pt>
                <c:pt idx="1023">
                  <c:v>1057515.3450000011</c:v>
                </c:pt>
                <c:pt idx="1024">
                  <c:v>1050582.5550000011</c:v>
                </c:pt>
                <c:pt idx="1025">
                  <c:v>1039106.8800000011</c:v>
                </c:pt>
                <c:pt idx="1026">
                  <c:v>1018702.1700000011</c:v>
                </c:pt>
                <c:pt idx="1027">
                  <c:v>987590.88000000117</c:v>
                </c:pt>
                <c:pt idx="1028">
                  <c:v>946568.83500000124</c:v>
                </c:pt>
                <c:pt idx="1029">
                  <c:v>902785.09500000125</c:v>
                </c:pt>
                <c:pt idx="1030">
                  <c:v>864533.25000000128</c:v>
                </c:pt>
                <c:pt idx="1031">
                  <c:v>848767.4100000012</c:v>
                </c:pt>
                <c:pt idx="1032">
                  <c:v>862613.55000000121</c:v>
                </c:pt>
                <c:pt idx="1033">
                  <c:v>895020.03000000119</c:v>
                </c:pt>
                <c:pt idx="1034">
                  <c:v>932614.5600000011</c:v>
                </c:pt>
                <c:pt idx="1035">
                  <c:v>971390.07000000123</c:v>
                </c:pt>
                <c:pt idx="1036">
                  <c:v>1004577.7950000012</c:v>
                </c:pt>
                <c:pt idx="1037">
                  <c:v>1029409.9650000011</c:v>
                </c:pt>
                <c:pt idx="1038">
                  <c:v>1047732.1650000012</c:v>
                </c:pt>
                <c:pt idx="1039">
                  <c:v>1059292.8900000013</c:v>
                </c:pt>
                <c:pt idx="1040">
                  <c:v>1056977.1000000013</c:v>
                </c:pt>
                <c:pt idx="1041">
                  <c:v>1038616.0200000013</c:v>
                </c:pt>
                <c:pt idx="1042">
                  <c:v>998265.87000000116</c:v>
                </c:pt>
                <c:pt idx="1043">
                  <c:v>950606.28000000119</c:v>
                </c:pt>
                <c:pt idx="1044">
                  <c:v>902680.60500000115</c:v>
                </c:pt>
                <c:pt idx="1045">
                  <c:v>864498.01500000118</c:v>
                </c:pt>
                <c:pt idx="1046">
                  <c:v>841009.63500000117</c:v>
                </c:pt>
                <c:pt idx="1047">
                  <c:v>835203.15000000119</c:v>
                </c:pt>
                <c:pt idx="1048">
                  <c:v>844923.15000000119</c:v>
                </c:pt>
                <c:pt idx="1049">
                  <c:v>866668.00500000117</c:v>
                </c:pt>
                <c:pt idx="1050">
                  <c:v>897067.30500000122</c:v>
                </c:pt>
                <c:pt idx="1051">
                  <c:v>928286.73000000126</c:v>
                </c:pt>
                <c:pt idx="1052">
                  <c:v>955991.1600000012</c:v>
                </c:pt>
                <c:pt idx="1053">
                  <c:v>975510.13500000117</c:v>
                </c:pt>
                <c:pt idx="1054">
                  <c:v>986469.43500000122</c:v>
                </c:pt>
                <c:pt idx="1055">
                  <c:v>995300.05500000133</c:v>
                </c:pt>
                <c:pt idx="1056">
                  <c:v>1008662.6250000012</c:v>
                </c:pt>
                <c:pt idx="1057">
                  <c:v>1033534.8900000012</c:v>
                </c:pt>
                <c:pt idx="1058">
                  <c:v>1072903.320000001</c:v>
                </c:pt>
                <c:pt idx="1059">
                  <c:v>1123040.2950000011</c:v>
                </c:pt>
                <c:pt idx="1060">
                  <c:v>1169764.3350000009</c:v>
                </c:pt>
                <c:pt idx="1061">
                  <c:v>1210102.3350000011</c:v>
                </c:pt>
                <c:pt idx="1062">
                  <c:v>1228005.3600000013</c:v>
                </c:pt>
                <c:pt idx="1063">
                  <c:v>1235725.4700000011</c:v>
                </c:pt>
                <c:pt idx="1064">
                  <c:v>1235725.4700000011</c:v>
                </c:pt>
                <c:pt idx="1065">
                  <c:v>1235725.4700000011</c:v>
                </c:pt>
                <c:pt idx="1066">
                  <c:v>1235725.4700000011</c:v>
                </c:pt>
                <c:pt idx="1067">
                  <c:v>1233150.8850000009</c:v>
                </c:pt>
                <c:pt idx="1068">
                  <c:v>1230579.945000001</c:v>
                </c:pt>
                <c:pt idx="1069">
                  <c:v>1228012.6500000011</c:v>
                </c:pt>
                <c:pt idx="1070">
                  <c:v>1222890.2100000009</c:v>
                </c:pt>
                <c:pt idx="1071">
                  <c:v>1220333.8500000008</c:v>
                </c:pt>
                <c:pt idx="1072">
                  <c:v>1212690.2850000008</c:v>
                </c:pt>
                <c:pt idx="1073">
                  <c:v>1205079.5250000008</c:v>
                </c:pt>
                <c:pt idx="1074">
                  <c:v>1194985.3050000006</c:v>
                </c:pt>
                <c:pt idx="1075">
                  <c:v>1194985.3050000006</c:v>
                </c:pt>
                <c:pt idx="1076">
                  <c:v>1205098.9650000008</c:v>
                </c:pt>
                <c:pt idx="1077">
                  <c:v>1225520.6850000008</c:v>
                </c:pt>
                <c:pt idx="1078">
                  <c:v>1248779.4300000009</c:v>
                </c:pt>
                <c:pt idx="1079">
                  <c:v>1269696.8700000008</c:v>
                </c:pt>
                <c:pt idx="1080">
                  <c:v>1285530.7500000007</c:v>
                </c:pt>
                <c:pt idx="1081">
                  <c:v>1290833.0100000007</c:v>
                </c:pt>
                <c:pt idx="1082">
                  <c:v>1288181.8800000008</c:v>
                </c:pt>
                <c:pt idx="1083">
                  <c:v>1269751.5450000009</c:v>
                </c:pt>
                <c:pt idx="1084">
                  <c:v>1228383.225000001</c:v>
                </c:pt>
                <c:pt idx="1085">
                  <c:v>1160870.5350000008</c:v>
                </c:pt>
                <c:pt idx="1086">
                  <c:v>1082083.8600000008</c:v>
                </c:pt>
                <c:pt idx="1087">
                  <c:v>1005082.0200000007</c:v>
                </c:pt>
                <c:pt idx="1088">
                  <c:v>932293.80000000075</c:v>
                </c:pt>
                <c:pt idx="1089">
                  <c:v>859860.36000000068</c:v>
                </c:pt>
                <c:pt idx="1090">
                  <c:v>779716.53000000073</c:v>
                </c:pt>
                <c:pt idx="1091">
                  <c:v>690529.45500000066</c:v>
                </c:pt>
                <c:pt idx="1092">
                  <c:v>599530.81500000076</c:v>
                </c:pt>
                <c:pt idx="1093">
                  <c:v>513970.51500000071</c:v>
                </c:pt>
                <c:pt idx="1094">
                  <c:v>444686.35500000068</c:v>
                </c:pt>
                <c:pt idx="1095">
                  <c:v>394297.8750000007</c:v>
                </c:pt>
                <c:pt idx="1096">
                  <c:v>365060.11500000069</c:v>
                </c:pt>
                <c:pt idx="1097">
                  <c:v>352611.22500000068</c:v>
                </c:pt>
                <c:pt idx="1098">
                  <c:v>348629.67000000068</c:v>
                </c:pt>
                <c:pt idx="1099">
                  <c:v>347754.87000000069</c:v>
                </c:pt>
                <c:pt idx="1100">
                  <c:v>347407.3800000007</c:v>
                </c:pt>
                <c:pt idx="1101">
                  <c:v>347396.44500000071</c:v>
                </c:pt>
                <c:pt idx="1102">
                  <c:v>347396.44500000071</c:v>
                </c:pt>
                <c:pt idx="1103">
                  <c:v>347396.44500000071</c:v>
                </c:pt>
                <c:pt idx="1104">
                  <c:v>347396.44500000071</c:v>
                </c:pt>
                <c:pt idx="1105">
                  <c:v>347396.44500000071</c:v>
                </c:pt>
                <c:pt idx="1106">
                  <c:v>347396.44500000071</c:v>
                </c:pt>
                <c:pt idx="1107">
                  <c:v>347396.44500000071</c:v>
                </c:pt>
                <c:pt idx="1108">
                  <c:v>347396.44500000071</c:v>
                </c:pt>
                <c:pt idx="1109">
                  <c:v>347396.44500000071</c:v>
                </c:pt>
                <c:pt idx="1110">
                  <c:v>347396.44500000071</c:v>
                </c:pt>
                <c:pt idx="1111">
                  <c:v>347396.44500000071</c:v>
                </c:pt>
                <c:pt idx="1112">
                  <c:v>347396.44500000071</c:v>
                </c:pt>
                <c:pt idx="1113">
                  <c:v>347396.44500000071</c:v>
                </c:pt>
                <c:pt idx="1114">
                  <c:v>347396.44500000071</c:v>
                </c:pt>
                <c:pt idx="1115">
                  <c:v>347396.44500000071</c:v>
                </c:pt>
                <c:pt idx="1116">
                  <c:v>347396.44500000071</c:v>
                </c:pt>
                <c:pt idx="1117">
                  <c:v>347396.44500000071</c:v>
                </c:pt>
                <c:pt idx="1118">
                  <c:v>347396.44500000071</c:v>
                </c:pt>
                <c:pt idx="1119">
                  <c:v>347396.44500000071</c:v>
                </c:pt>
                <c:pt idx="1120">
                  <c:v>347396.44500000071</c:v>
                </c:pt>
                <c:pt idx="1121">
                  <c:v>347396.44500000071</c:v>
                </c:pt>
                <c:pt idx="1122">
                  <c:v>347396.44500000071</c:v>
                </c:pt>
                <c:pt idx="1123">
                  <c:v>347396.44500000071</c:v>
                </c:pt>
                <c:pt idx="1124">
                  <c:v>347396.44500000071</c:v>
                </c:pt>
                <c:pt idx="1125">
                  <c:v>347396.44500000071</c:v>
                </c:pt>
                <c:pt idx="1126">
                  <c:v>347396.44500000071</c:v>
                </c:pt>
                <c:pt idx="1127">
                  <c:v>347396.44500000071</c:v>
                </c:pt>
                <c:pt idx="1128">
                  <c:v>347396.44500000071</c:v>
                </c:pt>
                <c:pt idx="1129">
                  <c:v>347396.44500000071</c:v>
                </c:pt>
                <c:pt idx="1130">
                  <c:v>347396.44500000071</c:v>
                </c:pt>
                <c:pt idx="1131">
                  <c:v>348681.91500000068</c:v>
                </c:pt>
                <c:pt idx="1132">
                  <c:v>358624.26000000065</c:v>
                </c:pt>
                <c:pt idx="1133">
                  <c:v>391351.50000000064</c:v>
                </c:pt>
                <c:pt idx="1134">
                  <c:v>457962.66000000061</c:v>
                </c:pt>
                <c:pt idx="1135">
                  <c:v>561268.03500000061</c:v>
                </c:pt>
                <c:pt idx="1136">
                  <c:v>700808.35500000068</c:v>
                </c:pt>
                <c:pt idx="1137">
                  <c:v>862564.95000000065</c:v>
                </c:pt>
                <c:pt idx="1138">
                  <c:v>1020096.9900000007</c:v>
                </c:pt>
                <c:pt idx="1139">
                  <c:v>1156298.4900000007</c:v>
                </c:pt>
                <c:pt idx="1140">
                  <c:v>1263139.5150000006</c:v>
                </c:pt>
                <c:pt idx="1141">
                  <c:v>1333407.8250000007</c:v>
                </c:pt>
                <c:pt idx="1142">
                  <c:v>1376195.2650000008</c:v>
                </c:pt>
                <c:pt idx="1143">
                  <c:v>1406119.5000000007</c:v>
                </c:pt>
                <c:pt idx="1144">
                  <c:v>1425374.8200000008</c:v>
                </c:pt>
                <c:pt idx="1145">
                  <c:v>1447604.4600000007</c:v>
                </c:pt>
                <c:pt idx="1146">
                  <c:v>1470067.3800000006</c:v>
                </c:pt>
                <c:pt idx="1147">
                  <c:v>1495622.4750000008</c:v>
                </c:pt>
                <c:pt idx="1148">
                  <c:v>1515694.2750000008</c:v>
                </c:pt>
                <c:pt idx="1149">
                  <c:v>1530134.5500000007</c:v>
                </c:pt>
                <c:pt idx="1150">
                  <c:v>1535932.5300000005</c:v>
                </c:pt>
                <c:pt idx="1151">
                  <c:v>1527250.1400000006</c:v>
                </c:pt>
                <c:pt idx="1152">
                  <c:v>1512858.4650000005</c:v>
                </c:pt>
                <c:pt idx="1153">
                  <c:v>1492871.7150000005</c:v>
                </c:pt>
                <c:pt idx="1154">
                  <c:v>1475878.7250000008</c:v>
                </c:pt>
                <c:pt idx="1155">
                  <c:v>1467425.9700000009</c:v>
                </c:pt>
                <c:pt idx="1156">
                  <c:v>1467425.9700000009</c:v>
                </c:pt>
                <c:pt idx="1157">
                  <c:v>1475889.6600000008</c:v>
                </c:pt>
                <c:pt idx="1158">
                  <c:v>1487228.040000001</c:v>
                </c:pt>
                <c:pt idx="1159">
                  <c:v>1504352.2500000007</c:v>
                </c:pt>
                <c:pt idx="1160">
                  <c:v>1521607.6800000006</c:v>
                </c:pt>
                <c:pt idx="1161">
                  <c:v>1536084.4050000007</c:v>
                </c:pt>
                <c:pt idx="1162">
                  <c:v>1547728.9650000008</c:v>
                </c:pt>
                <c:pt idx="1163">
                  <c:v>1553570.6850000008</c:v>
                </c:pt>
                <c:pt idx="1164">
                  <c:v>1556496.4050000005</c:v>
                </c:pt>
                <c:pt idx="1165">
                  <c:v>1550652.2550000004</c:v>
                </c:pt>
                <c:pt idx="1166">
                  <c:v>1541915.1900000004</c:v>
                </c:pt>
                <c:pt idx="1167">
                  <c:v>1533210.9300000004</c:v>
                </c:pt>
                <c:pt idx="1168">
                  <c:v>1521658.7100000002</c:v>
                </c:pt>
                <c:pt idx="1169">
                  <c:v>1513030.9950000003</c:v>
                </c:pt>
                <c:pt idx="1170">
                  <c:v>1507296.1950000003</c:v>
                </c:pt>
                <c:pt idx="1171">
                  <c:v>1501575.9750000006</c:v>
                </c:pt>
                <c:pt idx="1172">
                  <c:v>1498720.7250000003</c:v>
                </c:pt>
                <c:pt idx="1173">
                  <c:v>1490180.4900000005</c:v>
                </c:pt>
                <c:pt idx="1174">
                  <c:v>1453630.8600000006</c:v>
                </c:pt>
                <c:pt idx="1175">
                  <c:v>1371946.4100000006</c:v>
                </c:pt>
                <c:pt idx="1176">
                  <c:v>1263405.6000000006</c:v>
                </c:pt>
                <c:pt idx="1177">
                  <c:v>1149709.5450000004</c:v>
                </c:pt>
                <c:pt idx="1178">
                  <c:v>1048342.0950000004</c:v>
                </c:pt>
                <c:pt idx="1179">
                  <c:v>962311.59000000055</c:v>
                </c:pt>
                <c:pt idx="1180">
                  <c:v>889844.13000000047</c:v>
                </c:pt>
                <c:pt idx="1181">
                  <c:v>825844.00500000047</c:v>
                </c:pt>
                <c:pt idx="1182">
                  <c:v>761483.02500000049</c:v>
                </c:pt>
                <c:pt idx="1183">
                  <c:v>693695.74500000034</c:v>
                </c:pt>
                <c:pt idx="1184">
                  <c:v>620474.98500000034</c:v>
                </c:pt>
                <c:pt idx="1185">
                  <c:v>551803.18500000029</c:v>
                </c:pt>
                <c:pt idx="1186">
                  <c:v>496253.3850000003</c:v>
                </c:pt>
                <c:pt idx="1187">
                  <c:v>455531.4450000003</c:v>
                </c:pt>
                <c:pt idx="1188">
                  <c:v>428948.46000000031</c:v>
                </c:pt>
                <c:pt idx="1189">
                  <c:v>412963.92000000033</c:v>
                </c:pt>
                <c:pt idx="1190">
                  <c:v>405287.55000000034</c:v>
                </c:pt>
                <c:pt idx="1191">
                  <c:v>403008.21000000031</c:v>
                </c:pt>
                <c:pt idx="1192">
                  <c:v>402802.87500000029</c:v>
                </c:pt>
                <c:pt idx="1193">
                  <c:v>402802.87500000029</c:v>
                </c:pt>
                <c:pt idx="1194">
                  <c:v>402802.87500000029</c:v>
                </c:pt>
                <c:pt idx="1195">
                  <c:v>402802.87500000029</c:v>
                </c:pt>
                <c:pt idx="1196">
                  <c:v>402802.87500000029</c:v>
                </c:pt>
                <c:pt idx="1197">
                  <c:v>402802.87500000029</c:v>
                </c:pt>
                <c:pt idx="1198">
                  <c:v>402802.87500000029</c:v>
                </c:pt>
                <c:pt idx="1199">
                  <c:v>402802.87500000029</c:v>
                </c:pt>
                <c:pt idx="1200">
                  <c:v>402802.87500000029</c:v>
                </c:pt>
                <c:pt idx="1201">
                  <c:v>402802.87500000029</c:v>
                </c:pt>
                <c:pt idx="1202">
                  <c:v>402802.87500000029</c:v>
                </c:pt>
                <c:pt idx="1203">
                  <c:v>402802.87500000029</c:v>
                </c:pt>
                <c:pt idx="1204">
                  <c:v>402802.87500000029</c:v>
                </c:pt>
                <c:pt idx="1205">
                  <c:v>402802.87500000029</c:v>
                </c:pt>
                <c:pt idx="1206">
                  <c:v>402999.70500000031</c:v>
                </c:pt>
                <c:pt idx="1207">
                  <c:v>405039.69000000029</c:v>
                </c:pt>
                <c:pt idx="1208">
                  <c:v>413906.7600000003</c:v>
                </c:pt>
                <c:pt idx="1209">
                  <c:v>433797.52500000031</c:v>
                </c:pt>
                <c:pt idx="1210">
                  <c:v>466007.17500000028</c:v>
                </c:pt>
                <c:pt idx="1211">
                  <c:v>510165.1350000003</c:v>
                </c:pt>
                <c:pt idx="1212">
                  <c:v>565753.81500000029</c:v>
                </c:pt>
                <c:pt idx="1213">
                  <c:v>627480.67500000028</c:v>
                </c:pt>
                <c:pt idx="1214">
                  <c:v>685733.85000000033</c:v>
                </c:pt>
                <c:pt idx="1215">
                  <c:v>730129.9500000003</c:v>
                </c:pt>
                <c:pt idx="1216">
                  <c:v>766290.78000000026</c:v>
                </c:pt>
                <c:pt idx="1217">
                  <c:v>799265.88000000024</c:v>
                </c:pt>
                <c:pt idx="1218">
                  <c:v>837249.21000000031</c:v>
                </c:pt>
                <c:pt idx="1219">
                  <c:v>876996.7200000002</c:v>
                </c:pt>
                <c:pt idx="1220">
                  <c:v>920451.1950000003</c:v>
                </c:pt>
                <c:pt idx="1221">
                  <c:v>963807.25500000024</c:v>
                </c:pt>
                <c:pt idx="1222">
                  <c:v>984024.85500000021</c:v>
                </c:pt>
                <c:pt idx="1223">
                  <c:v>971908.87500000035</c:v>
                </c:pt>
                <c:pt idx="1224">
                  <c:v>946163.02500000026</c:v>
                </c:pt>
                <c:pt idx="1225">
                  <c:v>922937.08500000031</c:v>
                </c:pt>
                <c:pt idx="1226">
                  <c:v>924860.43000000017</c:v>
                </c:pt>
                <c:pt idx="1227">
                  <c:v>968376.87000000023</c:v>
                </c:pt>
                <c:pt idx="1228">
                  <c:v>1041519.8700000002</c:v>
                </c:pt>
                <c:pt idx="1229">
                  <c:v>1126057.1400000001</c:v>
                </c:pt>
                <c:pt idx="1230">
                  <c:v>1206074.6100000003</c:v>
                </c:pt>
                <c:pt idx="1231">
                  <c:v>1264948.6500000001</c:v>
                </c:pt>
                <c:pt idx="1232">
                  <c:v>1290014.1000000001</c:v>
                </c:pt>
                <c:pt idx="1233">
                  <c:v>1300127.7600000002</c:v>
                </c:pt>
                <c:pt idx="1234">
                  <c:v>1310299.7400000005</c:v>
                </c:pt>
                <c:pt idx="1235">
                  <c:v>1328253.7950000002</c:v>
                </c:pt>
                <c:pt idx="1236">
                  <c:v>1346386.4550000003</c:v>
                </c:pt>
                <c:pt idx="1237">
                  <c:v>1369973.2500000005</c:v>
                </c:pt>
                <c:pt idx="1238">
                  <c:v>1385850.8700000003</c:v>
                </c:pt>
                <c:pt idx="1239">
                  <c:v>1396503.9900000005</c:v>
                </c:pt>
                <c:pt idx="1240">
                  <c:v>1401849.9900000005</c:v>
                </c:pt>
                <c:pt idx="1241">
                  <c:v>1412590.5900000003</c:v>
                </c:pt>
                <c:pt idx="1242">
                  <c:v>1439733.6900000004</c:v>
                </c:pt>
                <c:pt idx="1243">
                  <c:v>1492413.6600000006</c:v>
                </c:pt>
                <c:pt idx="1244">
                  <c:v>1560910.5000000005</c:v>
                </c:pt>
                <c:pt idx="1245">
                  <c:v>1619546.4000000004</c:v>
                </c:pt>
                <c:pt idx="1246">
                  <c:v>1649350.3500000003</c:v>
                </c:pt>
                <c:pt idx="1247">
                  <c:v>1637419.0500000005</c:v>
                </c:pt>
                <c:pt idx="1248">
                  <c:v>1596203.8200000003</c:v>
                </c:pt>
                <c:pt idx="1249">
                  <c:v>1552846.5450000004</c:v>
                </c:pt>
                <c:pt idx="1250">
                  <c:v>1510309.3950000005</c:v>
                </c:pt>
                <c:pt idx="1251">
                  <c:v>1471339.4850000008</c:v>
                </c:pt>
                <c:pt idx="1252">
                  <c:v>1446637.3200000005</c:v>
                </c:pt>
                <c:pt idx="1253">
                  <c:v>1438457.9400000006</c:v>
                </c:pt>
                <c:pt idx="1254">
                  <c:v>1438457.9400000006</c:v>
                </c:pt>
                <c:pt idx="1255">
                  <c:v>1438457.9400000006</c:v>
                </c:pt>
                <c:pt idx="1256">
                  <c:v>1435737.5550000004</c:v>
                </c:pt>
                <c:pt idx="1257">
                  <c:v>1430308.9350000008</c:v>
                </c:pt>
                <c:pt idx="1258">
                  <c:v>1422195.1650000005</c:v>
                </c:pt>
                <c:pt idx="1259">
                  <c:v>1416802.9950000008</c:v>
                </c:pt>
                <c:pt idx="1260">
                  <c:v>1422200.0250000006</c:v>
                </c:pt>
                <c:pt idx="1261">
                  <c:v>1449452.4750000006</c:v>
                </c:pt>
                <c:pt idx="1262">
                  <c:v>1496690.4600000007</c:v>
                </c:pt>
                <c:pt idx="1263">
                  <c:v>1550755.5300000007</c:v>
                </c:pt>
                <c:pt idx="1264">
                  <c:v>1600224.2550000008</c:v>
                </c:pt>
                <c:pt idx="1265">
                  <c:v>1638732.4650000008</c:v>
                </c:pt>
                <c:pt idx="1266">
                  <c:v>1665730.9800000004</c:v>
                </c:pt>
                <c:pt idx="1267">
                  <c:v>1693024.7400000007</c:v>
                </c:pt>
                <c:pt idx="1268">
                  <c:v>1720613.7450000008</c:v>
                </c:pt>
                <c:pt idx="1269">
                  <c:v>1742267.4750000006</c:v>
                </c:pt>
                <c:pt idx="1270">
                  <c:v>1760966.3250000009</c:v>
                </c:pt>
                <c:pt idx="1271">
                  <c:v>1779796.3950000007</c:v>
                </c:pt>
                <c:pt idx="1272">
                  <c:v>1801934.9100000008</c:v>
                </c:pt>
                <c:pt idx="1273">
                  <c:v>1830672.090000001</c:v>
                </c:pt>
                <c:pt idx="1274">
                  <c:v>1859704.5150000008</c:v>
                </c:pt>
                <c:pt idx="1275">
                  <c:v>1889032.185000001</c:v>
                </c:pt>
                <c:pt idx="1276">
                  <c:v>1908737.0550000009</c:v>
                </c:pt>
                <c:pt idx="1277">
                  <c:v>1918633.2300000007</c:v>
                </c:pt>
                <c:pt idx="1278">
                  <c:v>1918633.2300000007</c:v>
                </c:pt>
                <c:pt idx="1279">
                  <c:v>1915333.290000001</c:v>
                </c:pt>
                <c:pt idx="1280">
                  <c:v>1912036.995000001</c:v>
                </c:pt>
                <c:pt idx="1281">
                  <c:v>1902173.6250000007</c:v>
                </c:pt>
                <c:pt idx="1282">
                  <c:v>1889075.925000001</c:v>
                </c:pt>
                <c:pt idx="1283">
                  <c:v>1876036.5450000009</c:v>
                </c:pt>
                <c:pt idx="1284">
                  <c:v>1866293.4600000009</c:v>
                </c:pt>
                <c:pt idx="1285">
                  <c:v>1859815.0800000008</c:v>
                </c:pt>
                <c:pt idx="1286">
                  <c:v>1863054.2700000009</c:v>
                </c:pt>
                <c:pt idx="1287">
                  <c:v>1869544.8000000005</c:v>
                </c:pt>
                <c:pt idx="1288">
                  <c:v>1876049.9100000006</c:v>
                </c:pt>
                <c:pt idx="1289">
                  <c:v>1879307.3250000009</c:v>
                </c:pt>
                <c:pt idx="1290">
                  <c:v>1879307.3250000009</c:v>
                </c:pt>
                <c:pt idx="1291">
                  <c:v>1872799.7850000008</c:v>
                </c:pt>
                <c:pt idx="1292">
                  <c:v>1863067.6350000009</c:v>
                </c:pt>
                <c:pt idx="1293">
                  <c:v>1850144.8950000007</c:v>
                </c:pt>
                <c:pt idx="1294">
                  <c:v>1834076.5200000007</c:v>
                </c:pt>
                <c:pt idx="1295">
                  <c:v>1818099.2700000007</c:v>
                </c:pt>
                <c:pt idx="1296">
                  <c:v>1808553.0150000008</c:v>
                </c:pt>
                <c:pt idx="1297">
                  <c:v>1805377.0050000006</c:v>
                </c:pt>
                <c:pt idx="1298">
                  <c:v>1808554.2300000009</c:v>
                </c:pt>
                <c:pt idx="1299">
                  <c:v>1811735.1000000008</c:v>
                </c:pt>
                <c:pt idx="1300">
                  <c:v>1814919.6150000012</c:v>
                </c:pt>
                <c:pt idx="1301">
                  <c:v>1818107.7750000011</c:v>
                </c:pt>
                <c:pt idx="1302">
                  <c:v>1814920.8300000012</c:v>
                </c:pt>
                <c:pt idx="1303">
                  <c:v>1805385.5100000009</c:v>
                </c:pt>
                <c:pt idx="1304">
                  <c:v>1795882.995000001</c:v>
                </c:pt>
                <c:pt idx="1305">
                  <c:v>1783266.4350000012</c:v>
                </c:pt>
                <c:pt idx="1306">
                  <c:v>1767580.7850000013</c:v>
                </c:pt>
                <c:pt idx="1307">
                  <c:v>1745782.4700000011</c:v>
                </c:pt>
                <c:pt idx="1308">
                  <c:v>1708865.9100000011</c:v>
                </c:pt>
                <c:pt idx="1309">
                  <c:v>1654540.8300000012</c:v>
                </c:pt>
                <c:pt idx="1310">
                  <c:v>1598490.4500000011</c:v>
                </c:pt>
                <c:pt idx="1311">
                  <c:v>1549434.8250000011</c:v>
                </c:pt>
                <c:pt idx="1312">
                  <c:v>1509801.5250000013</c:v>
                </c:pt>
                <c:pt idx="1313">
                  <c:v>1473630.9750000015</c:v>
                </c:pt>
                <c:pt idx="1314">
                  <c:v>1416604.9500000014</c:v>
                </c:pt>
                <c:pt idx="1315">
                  <c:v>1327953.6900000016</c:v>
                </c:pt>
                <c:pt idx="1316">
                  <c:v>1212715.8000000014</c:v>
                </c:pt>
                <c:pt idx="1317">
                  <c:v>1094758.7400000014</c:v>
                </c:pt>
                <c:pt idx="1318">
                  <c:v>998460.2700000013</c:v>
                </c:pt>
                <c:pt idx="1319">
                  <c:v>941414.80500000133</c:v>
                </c:pt>
                <c:pt idx="1320">
                  <c:v>914845.18500000134</c:v>
                </c:pt>
                <c:pt idx="1321">
                  <c:v>901798.51500000129</c:v>
                </c:pt>
                <c:pt idx="1322">
                  <c:v>894416.17500000133</c:v>
                </c:pt>
                <c:pt idx="1323">
                  <c:v>888915.87000000139</c:v>
                </c:pt>
                <c:pt idx="1324">
                  <c:v>890748.09000000125</c:v>
                </c:pt>
                <c:pt idx="1325">
                  <c:v>896270.26500000129</c:v>
                </c:pt>
                <c:pt idx="1326">
                  <c:v>907423.96500000136</c:v>
                </c:pt>
                <c:pt idx="1327">
                  <c:v>918708.88500000129</c:v>
                </c:pt>
                <c:pt idx="1328">
                  <c:v>932044.72500000137</c:v>
                </c:pt>
                <c:pt idx="1329">
                  <c:v>949464.18000000133</c:v>
                </c:pt>
                <c:pt idx="1330">
                  <c:v>979207.38000000129</c:v>
                </c:pt>
                <c:pt idx="1331">
                  <c:v>1022302.2150000014</c:v>
                </c:pt>
                <c:pt idx="1332">
                  <c:v>1073565.4950000013</c:v>
                </c:pt>
                <c:pt idx="1333">
                  <c:v>1129212.4950000013</c:v>
                </c:pt>
                <c:pt idx="1334">
                  <c:v>1184762.2950000013</c:v>
                </c:pt>
                <c:pt idx="1335">
                  <c:v>1235052.3600000015</c:v>
                </c:pt>
                <c:pt idx="1336">
                  <c:v>1276899.3900000013</c:v>
                </c:pt>
                <c:pt idx="1337">
                  <c:v>1314679.8150000013</c:v>
                </c:pt>
                <c:pt idx="1338">
                  <c:v>1342879.9650000015</c:v>
                </c:pt>
                <c:pt idx="1339">
                  <c:v>1361038.1400000015</c:v>
                </c:pt>
                <c:pt idx="1340">
                  <c:v>1371487.1400000013</c:v>
                </c:pt>
                <c:pt idx="1341">
                  <c:v>1397901.2400000014</c:v>
                </c:pt>
                <c:pt idx="1342">
                  <c:v>1457455.6800000016</c:v>
                </c:pt>
                <c:pt idx="1343">
                  <c:v>1535905.8000000014</c:v>
                </c:pt>
                <c:pt idx="1344">
                  <c:v>1620187.9200000016</c:v>
                </c:pt>
                <c:pt idx="1345">
                  <c:v>1698309.9900000014</c:v>
                </c:pt>
                <c:pt idx="1346">
                  <c:v>1763143.6050000016</c:v>
                </c:pt>
                <c:pt idx="1347">
                  <c:v>1823164.6050000014</c:v>
                </c:pt>
                <c:pt idx="1348">
                  <c:v>1881229.4550000012</c:v>
                </c:pt>
                <c:pt idx="1349">
                  <c:v>1930491.6300000013</c:v>
                </c:pt>
                <c:pt idx="1350">
                  <c:v>1973833.1100000017</c:v>
                </c:pt>
                <c:pt idx="1351">
                  <c:v>2017790.5950000016</c:v>
                </c:pt>
                <c:pt idx="1352">
                  <c:v>2065826.8350000014</c:v>
                </c:pt>
                <c:pt idx="1353">
                  <c:v>2114577.4950000015</c:v>
                </c:pt>
                <c:pt idx="1354">
                  <c:v>2167612.2450000015</c:v>
                </c:pt>
                <c:pt idx="1355">
                  <c:v>2221467.1200000015</c:v>
                </c:pt>
                <c:pt idx="1356">
                  <c:v>2250491.0400000014</c:v>
                </c:pt>
                <c:pt idx="1357">
                  <c:v>2221544.8800000018</c:v>
                </c:pt>
                <c:pt idx="1358">
                  <c:v>2139833.700000002</c:v>
                </c:pt>
                <c:pt idx="1359">
                  <c:v>2036279.2500000021</c:v>
                </c:pt>
                <c:pt idx="1360">
                  <c:v>1955710.1700000018</c:v>
                </c:pt>
                <c:pt idx="1361">
                  <c:v>1925956.035000002</c:v>
                </c:pt>
                <c:pt idx="1362">
                  <c:v>1932555.9150000017</c:v>
                </c:pt>
                <c:pt idx="1363">
                  <c:v>1949128.5150000018</c:v>
                </c:pt>
                <c:pt idx="1364">
                  <c:v>1942497.0450000023</c:v>
                </c:pt>
                <c:pt idx="1365">
                  <c:v>1880421.4800000021</c:v>
                </c:pt>
                <c:pt idx="1366">
                  <c:v>1772932.860000002</c:v>
                </c:pt>
                <c:pt idx="1367">
                  <c:v>1652016.0600000019</c:v>
                </c:pt>
                <c:pt idx="1368">
                  <c:v>1536931.2600000019</c:v>
                </c:pt>
                <c:pt idx="1369">
                  <c:v>1427678.4600000018</c:v>
                </c:pt>
                <c:pt idx="1370">
                  <c:v>1326748.410000002</c:v>
                </c:pt>
                <c:pt idx="1371">
                  <c:v>1236074.1750000019</c:v>
                </c:pt>
                <c:pt idx="1372">
                  <c:v>1159332.3450000021</c:v>
                </c:pt>
                <c:pt idx="1373">
                  <c:v>1099397.610000002</c:v>
                </c:pt>
                <c:pt idx="1374">
                  <c:v>1056629.610000002</c:v>
                </c:pt>
                <c:pt idx="1375">
                  <c:v>1023426.0900000019</c:v>
                </c:pt>
                <c:pt idx="1376">
                  <c:v>991155.69000000192</c:v>
                </c:pt>
                <c:pt idx="1377">
                  <c:v>961740.5400000019</c:v>
                </c:pt>
                <c:pt idx="1378">
                  <c:v>931278.06000000203</c:v>
                </c:pt>
                <c:pt idx="1379">
                  <c:v>903557.83500000206</c:v>
                </c:pt>
                <c:pt idx="1380">
                  <c:v>876657.73500000208</c:v>
                </c:pt>
                <c:pt idx="1381">
                  <c:v>850577.7600000021</c:v>
                </c:pt>
                <c:pt idx="1382">
                  <c:v>848859.7500000021</c:v>
                </c:pt>
                <c:pt idx="1383">
                  <c:v>847145.3850000021</c:v>
                </c:pt>
                <c:pt idx="1384">
                  <c:v>845434.66500000213</c:v>
                </c:pt>
                <c:pt idx="1385">
                  <c:v>840328.02000000223</c:v>
                </c:pt>
                <c:pt idx="1386">
                  <c:v>835254.18000000215</c:v>
                </c:pt>
                <c:pt idx="1387">
                  <c:v>831888.63000000222</c:v>
                </c:pt>
                <c:pt idx="1388">
                  <c:v>831888.63000000222</c:v>
                </c:pt>
                <c:pt idx="1389">
                  <c:v>838648.89000000223</c:v>
                </c:pt>
                <c:pt idx="1390">
                  <c:v>848905.92000000225</c:v>
                </c:pt>
                <c:pt idx="1391">
                  <c:v>866316.87000000221</c:v>
                </c:pt>
                <c:pt idx="1392">
                  <c:v>896824.30500000215</c:v>
                </c:pt>
                <c:pt idx="1393">
                  <c:v>941789.02500000224</c:v>
                </c:pt>
                <c:pt idx="1394">
                  <c:v>992901.64500000211</c:v>
                </c:pt>
                <c:pt idx="1395">
                  <c:v>1044356.8950000021</c:v>
                </c:pt>
                <c:pt idx="1396">
                  <c:v>1091481.8850000021</c:v>
                </c:pt>
                <c:pt idx="1397">
                  <c:v>1140371.0550000023</c:v>
                </c:pt>
                <c:pt idx="1398">
                  <c:v>1202864.5800000024</c:v>
                </c:pt>
                <c:pt idx="1399">
                  <c:v>1282974.3900000025</c:v>
                </c:pt>
                <c:pt idx="1400">
                  <c:v>1377604.6650000026</c:v>
                </c:pt>
                <c:pt idx="1401">
                  <c:v>1471669.9650000026</c:v>
                </c:pt>
                <c:pt idx="1402">
                  <c:v>1564409.7000000025</c:v>
                </c:pt>
                <c:pt idx="1403">
                  <c:v>1649114.6400000022</c:v>
                </c:pt>
                <c:pt idx="1404">
                  <c:v>1733790.4200000025</c:v>
                </c:pt>
                <c:pt idx="1405">
                  <c:v>1818132.075000002</c:v>
                </c:pt>
                <c:pt idx="1406">
                  <c:v>1898565.075000002</c:v>
                </c:pt>
                <c:pt idx="1407">
                  <c:v>1981276.200000002</c:v>
                </c:pt>
                <c:pt idx="1408">
                  <c:v>2062807.5600000022</c:v>
                </c:pt>
                <c:pt idx="1409">
                  <c:v>2142897.930000002</c:v>
                </c:pt>
                <c:pt idx="1410">
                  <c:v>2217682.3950000023</c:v>
                </c:pt>
                <c:pt idx="1411">
                  <c:v>2290387.9950000024</c:v>
                </c:pt>
                <c:pt idx="1412">
                  <c:v>2353303.1250000019</c:v>
                </c:pt>
                <c:pt idx="1413">
                  <c:v>2409673.0500000017</c:v>
                </c:pt>
                <c:pt idx="1414">
                  <c:v>2459174.5800000019</c:v>
                </c:pt>
                <c:pt idx="1415">
                  <c:v>2509292.1150000016</c:v>
                </c:pt>
                <c:pt idx="1416">
                  <c:v>2520926.9550000015</c:v>
                </c:pt>
                <c:pt idx="1417">
                  <c:v>2520926.9550000015</c:v>
                </c:pt>
                <c:pt idx="1418">
                  <c:v>2524811.3100000015</c:v>
                </c:pt>
                <c:pt idx="1419">
                  <c:v>2524811.3100000015</c:v>
                </c:pt>
                <c:pt idx="1420">
                  <c:v>2540392.4700000016</c:v>
                </c:pt>
                <c:pt idx="1421">
                  <c:v>2552114.7900000014</c:v>
                </c:pt>
                <c:pt idx="1422">
                  <c:v>2552114.7900000014</c:v>
                </c:pt>
                <c:pt idx="1423">
                  <c:v>2548206.1350000016</c:v>
                </c:pt>
                <c:pt idx="1424">
                  <c:v>2548206.1350000016</c:v>
                </c:pt>
                <c:pt idx="1425">
                  <c:v>2548206.1350000016</c:v>
                </c:pt>
                <c:pt idx="1426">
                  <c:v>2552116.0050000013</c:v>
                </c:pt>
                <c:pt idx="1427">
                  <c:v>2559947.8950000014</c:v>
                </c:pt>
                <c:pt idx="1428">
                  <c:v>2552120.8650000012</c:v>
                </c:pt>
                <c:pt idx="1429">
                  <c:v>2552120.8650000012</c:v>
                </c:pt>
                <c:pt idx="1430">
                  <c:v>2552120.8650000012</c:v>
                </c:pt>
                <c:pt idx="1431">
                  <c:v>2552120.8650000012</c:v>
                </c:pt>
                <c:pt idx="1432">
                  <c:v>2579617.5300000012</c:v>
                </c:pt>
                <c:pt idx="1433">
                  <c:v>2587500.4500000011</c:v>
                </c:pt>
                <c:pt idx="1434">
                  <c:v>2615226.7500000014</c:v>
                </c:pt>
                <c:pt idx="1435">
                  <c:v>2619198.5850000014</c:v>
                </c:pt>
                <c:pt idx="1436">
                  <c:v>2615227.9650000017</c:v>
                </c:pt>
                <c:pt idx="1437">
                  <c:v>2611260.9900000012</c:v>
                </c:pt>
                <c:pt idx="1438">
                  <c:v>2603339.1900000009</c:v>
                </c:pt>
                <c:pt idx="1439">
                  <c:v>2595431.9700000011</c:v>
                </c:pt>
                <c:pt idx="1440">
                  <c:v>2591483.2200000007</c:v>
                </c:pt>
                <c:pt idx="1441">
                  <c:v>2587538.1150000007</c:v>
                </c:pt>
                <c:pt idx="1442">
                  <c:v>2587538.1150000007</c:v>
                </c:pt>
                <c:pt idx="1443">
                  <c:v>2587538.1150000007</c:v>
                </c:pt>
                <c:pt idx="1444">
                  <c:v>2587538.1150000007</c:v>
                </c:pt>
                <c:pt idx="1445">
                  <c:v>2591484.4350000005</c:v>
                </c:pt>
                <c:pt idx="1446">
                  <c:v>2595434.4000000008</c:v>
                </c:pt>
                <c:pt idx="1447">
                  <c:v>2599388.0100000007</c:v>
                </c:pt>
                <c:pt idx="1448">
                  <c:v>2599388.0100000007</c:v>
                </c:pt>
                <c:pt idx="1449">
                  <c:v>2599388.0100000007</c:v>
                </c:pt>
                <c:pt idx="1450">
                  <c:v>2599388.0100000007</c:v>
                </c:pt>
                <c:pt idx="1451">
                  <c:v>2599388.0100000007</c:v>
                </c:pt>
                <c:pt idx="1452">
                  <c:v>2607307.3800000008</c:v>
                </c:pt>
                <c:pt idx="1453">
                  <c:v>2611271.9250000007</c:v>
                </c:pt>
                <c:pt idx="1454">
                  <c:v>2619213.165000001</c:v>
                </c:pt>
                <c:pt idx="1455">
                  <c:v>2627168.9850000013</c:v>
                </c:pt>
                <c:pt idx="1456">
                  <c:v>2631151.7550000008</c:v>
                </c:pt>
                <c:pt idx="1457">
                  <c:v>2635138.1700000013</c:v>
                </c:pt>
                <c:pt idx="1458">
                  <c:v>2639128.2300000009</c:v>
                </c:pt>
                <c:pt idx="1459">
                  <c:v>2639128.2300000009</c:v>
                </c:pt>
                <c:pt idx="1460">
                  <c:v>2643121.9350000005</c:v>
                </c:pt>
                <c:pt idx="1461">
                  <c:v>2651121.4950000006</c:v>
                </c:pt>
                <c:pt idx="1462">
                  <c:v>2659135.6350000007</c:v>
                </c:pt>
                <c:pt idx="1463">
                  <c:v>2667164.3550000009</c:v>
                </c:pt>
                <c:pt idx="1464">
                  <c:v>2679236.5950000007</c:v>
                </c:pt>
                <c:pt idx="1465">
                  <c:v>2687301.7650000006</c:v>
                </c:pt>
                <c:pt idx="1466">
                  <c:v>2699428.6800000006</c:v>
                </c:pt>
                <c:pt idx="1467">
                  <c:v>2703477.0600000005</c:v>
                </c:pt>
                <c:pt idx="1468">
                  <c:v>2707529.0850000009</c:v>
                </c:pt>
                <c:pt idx="1469">
                  <c:v>2711584.7550000008</c:v>
                </c:pt>
                <c:pt idx="1470">
                  <c:v>2711584.7550000008</c:v>
                </c:pt>
                <c:pt idx="1471">
                  <c:v>2711584.7550000008</c:v>
                </c:pt>
                <c:pt idx="1472">
                  <c:v>2707530.3000000012</c:v>
                </c:pt>
                <c:pt idx="1473">
                  <c:v>2699433.540000001</c:v>
                </c:pt>
                <c:pt idx="1474">
                  <c:v>2691351.3600000008</c:v>
                </c:pt>
                <c:pt idx="1475">
                  <c:v>2683283.7600000007</c:v>
                </c:pt>
                <c:pt idx="1476">
                  <c:v>2675230.7400000012</c:v>
                </c:pt>
                <c:pt idx="1477">
                  <c:v>2671209.0900000008</c:v>
                </c:pt>
                <c:pt idx="1478">
                  <c:v>2655166.2300000009</c:v>
                </c:pt>
                <c:pt idx="1479">
                  <c:v>2631218.5800000005</c:v>
                </c:pt>
                <c:pt idx="1480">
                  <c:v>2583760.6800000006</c:v>
                </c:pt>
                <c:pt idx="1481">
                  <c:v>2513623.5900000008</c:v>
                </c:pt>
                <c:pt idx="1482">
                  <c:v>2425792.455000001</c:v>
                </c:pt>
                <c:pt idx="1483">
                  <c:v>2332541.205000001</c:v>
                </c:pt>
                <c:pt idx="1484">
                  <c:v>2248734.1500000013</c:v>
                </c:pt>
                <c:pt idx="1485">
                  <c:v>2177389.3500000015</c:v>
                </c:pt>
                <c:pt idx="1486">
                  <c:v>2138711.040000001</c:v>
                </c:pt>
                <c:pt idx="1487">
                  <c:v>2124738.5400000014</c:v>
                </c:pt>
                <c:pt idx="1488">
                  <c:v>2128229.2350000013</c:v>
                </c:pt>
                <c:pt idx="1489">
                  <c:v>2138726.8350000014</c:v>
                </c:pt>
                <c:pt idx="1490">
                  <c:v>2149257.2400000016</c:v>
                </c:pt>
                <c:pt idx="1491">
                  <c:v>2159820.4500000016</c:v>
                </c:pt>
                <c:pt idx="1492">
                  <c:v>2166879.6000000015</c:v>
                </c:pt>
                <c:pt idx="1493">
                  <c:v>2166879.6000000015</c:v>
                </c:pt>
                <c:pt idx="1494">
                  <c:v>2163350.0250000013</c:v>
                </c:pt>
                <c:pt idx="1495">
                  <c:v>2159824.0950000016</c:v>
                </c:pt>
                <c:pt idx="1496">
                  <c:v>2149271.8200000017</c:v>
                </c:pt>
                <c:pt idx="1497">
                  <c:v>2138752.3500000015</c:v>
                </c:pt>
                <c:pt idx="1498">
                  <c:v>2131756.3800000018</c:v>
                </c:pt>
                <c:pt idx="1499">
                  <c:v>2128263.2550000013</c:v>
                </c:pt>
                <c:pt idx="1500">
                  <c:v>2131757.5950000016</c:v>
                </c:pt>
                <c:pt idx="1501">
                  <c:v>2142266.1300000013</c:v>
                </c:pt>
                <c:pt idx="1502">
                  <c:v>2149288.8300000015</c:v>
                </c:pt>
                <c:pt idx="1503">
                  <c:v>2159852.0400000014</c:v>
                </c:pt>
                <c:pt idx="1504">
                  <c:v>2159852.0400000014</c:v>
                </c:pt>
                <c:pt idx="1505">
                  <c:v>2145792.0600000015</c:v>
                </c:pt>
                <c:pt idx="1506">
                  <c:v>2110933.7100000014</c:v>
                </c:pt>
                <c:pt idx="1507">
                  <c:v>2066186.4750000015</c:v>
                </c:pt>
                <c:pt idx="1508">
                  <c:v>2015338.7250000015</c:v>
                </c:pt>
                <c:pt idx="1509">
                  <c:v>1978544.8800000018</c:v>
                </c:pt>
                <c:pt idx="1510">
                  <c:v>1961947.9800000018</c:v>
                </c:pt>
                <c:pt idx="1511">
                  <c:v>1955331.0900000017</c:v>
                </c:pt>
                <c:pt idx="1512">
                  <c:v>1942145.9100000015</c:v>
                </c:pt>
                <c:pt idx="1513">
                  <c:v>1919224.9350000015</c:v>
                </c:pt>
                <c:pt idx="1514">
                  <c:v>1886808.7350000015</c:v>
                </c:pt>
                <c:pt idx="1515">
                  <c:v>1857940.3350000018</c:v>
                </c:pt>
                <c:pt idx="1516">
                  <c:v>1829367.1800000016</c:v>
                </c:pt>
                <c:pt idx="1517">
                  <c:v>1810471.5000000019</c:v>
                </c:pt>
                <c:pt idx="1518">
                  <c:v>1797942.4200000018</c:v>
                </c:pt>
                <c:pt idx="1519">
                  <c:v>1794817.440000002</c:v>
                </c:pt>
                <c:pt idx="1520">
                  <c:v>1794817.440000002</c:v>
                </c:pt>
                <c:pt idx="1521">
                  <c:v>1804210.6050000018</c:v>
                </c:pt>
                <c:pt idx="1522">
                  <c:v>1826272.575000002</c:v>
                </c:pt>
                <c:pt idx="1523">
                  <c:v>1861328.9700000018</c:v>
                </c:pt>
                <c:pt idx="1524">
                  <c:v>1906609.5900000019</c:v>
                </c:pt>
                <c:pt idx="1525">
                  <c:v>1962584.640000002</c:v>
                </c:pt>
                <c:pt idx="1526">
                  <c:v>2019613.0950000016</c:v>
                </c:pt>
                <c:pt idx="1527">
                  <c:v>2077694.9550000017</c:v>
                </c:pt>
                <c:pt idx="1528">
                  <c:v>2133312.7950000018</c:v>
                </c:pt>
                <c:pt idx="1529">
                  <c:v>2186292.870000002</c:v>
                </c:pt>
                <c:pt idx="1530">
                  <c:v>2232856.5300000017</c:v>
                </c:pt>
                <c:pt idx="1531">
                  <c:v>2269075.6800000016</c:v>
                </c:pt>
                <c:pt idx="1532">
                  <c:v>2290967.5500000012</c:v>
                </c:pt>
                <c:pt idx="1533">
                  <c:v>2301957.225000001</c:v>
                </c:pt>
                <c:pt idx="1534">
                  <c:v>2316663.5850000014</c:v>
                </c:pt>
                <c:pt idx="1535">
                  <c:v>2331428.2650000015</c:v>
                </c:pt>
                <c:pt idx="1536">
                  <c:v>2346251.2650000011</c:v>
                </c:pt>
                <c:pt idx="1537">
                  <c:v>2361132.5850000014</c:v>
                </c:pt>
                <c:pt idx="1538">
                  <c:v>2372330.0250000013</c:v>
                </c:pt>
                <c:pt idx="1539">
                  <c:v>2376068.580000001</c:v>
                </c:pt>
                <c:pt idx="1540">
                  <c:v>2379810.7800000012</c:v>
                </c:pt>
                <c:pt idx="1541">
                  <c:v>2383556.6250000009</c:v>
                </c:pt>
                <c:pt idx="1542">
                  <c:v>2391060.4650000012</c:v>
                </c:pt>
                <c:pt idx="1543">
                  <c:v>2409892.9650000012</c:v>
                </c:pt>
                <c:pt idx="1544">
                  <c:v>2440229.0850000014</c:v>
                </c:pt>
                <c:pt idx="1545">
                  <c:v>2474641.5300000017</c:v>
                </c:pt>
                <c:pt idx="1546">
                  <c:v>2509349.2200000011</c:v>
                </c:pt>
                <c:pt idx="1547">
                  <c:v>2536539.7050000015</c:v>
                </c:pt>
                <c:pt idx="1548">
                  <c:v>2548240.1550000012</c:v>
                </c:pt>
                <c:pt idx="1549">
                  <c:v>2532663.8550000014</c:v>
                </c:pt>
                <c:pt idx="1550">
                  <c:v>2467249.4700000011</c:v>
                </c:pt>
                <c:pt idx="1551">
                  <c:v>2365685.1900000009</c:v>
                </c:pt>
                <c:pt idx="1552">
                  <c:v>2248850.790000001</c:v>
                </c:pt>
                <c:pt idx="1553">
                  <c:v>2149614.4500000011</c:v>
                </c:pt>
                <c:pt idx="1554">
                  <c:v>2104393.3650000012</c:v>
                </c:pt>
                <c:pt idx="1555">
                  <c:v>2118283.2450000015</c:v>
                </c:pt>
                <c:pt idx="1556">
                  <c:v>2153299.5450000013</c:v>
                </c:pt>
                <c:pt idx="1557">
                  <c:v>2185120.3950000009</c:v>
                </c:pt>
                <c:pt idx="1558">
                  <c:v>2192223.2850000011</c:v>
                </c:pt>
                <c:pt idx="1559">
                  <c:v>2142945.3150000009</c:v>
                </c:pt>
                <c:pt idx="1560">
                  <c:v>2050139.9700000014</c:v>
                </c:pt>
                <c:pt idx="1561">
                  <c:v>1950194.0700000012</c:v>
                </c:pt>
                <c:pt idx="1562">
                  <c:v>1866164.6700000009</c:v>
                </c:pt>
                <c:pt idx="1563">
                  <c:v>1809346.4100000008</c:v>
                </c:pt>
                <c:pt idx="1564">
                  <c:v>1781330.9400000006</c:v>
                </c:pt>
                <c:pt idx="1565">
                  <c:v>1768962.2400000009</c:v>
                </c:pt>
                <c:pt idx="1566">
                  <c:v>1753586.415000001</c:v>
                </c:pt>
                <c:pt idx="1567">
                  <c:v>1778294.655000001</c:v>
                </c:pt>
                <c:pt idx="1568">
                  <c:v>1825315.155000001</c:v>
                </c:pt>
                <c:pt idx="1569">
                  <c:v>1882855.1250000009</c:v>
                </c:pt>
                <c:pt idx="1570">
                  <c:v>1934973.7650000013</c:v>
                </c:pt>
                <c:pt idx="1571">
                  <c:v>1971313.2000000011</c:v>
                </c:pt>
                <c:pt idx="1572">
                  <c:v>1998004.320000001</c:v>
                </c:pt>
                <c:pt idx="1573">
                  <c:v>2021546.1600000011</c:v>
                </c:pt>
                <c:pt idx="1574">
                  <c:v>2041863.3900000008</c:v>
                </c:pt>
                <c:pt idx="1575">
                  <c:v>2062311.840000001</c:v>
                </c:pt>
                <c:pt idx="1576">
                  <c:v>2086338.465000001</c:v>
                </c:pt>
                <c:pt idx="1577">
                  <c:v>2107071.225000001</c:v>
                </c:pt>
                <c:pt idx="1578">
                  <c:v>2127935.205000001</c:v>
                </c:pt>
                <c:pt idx="1579">
                  <c:v>2152446.6150000012</c:v>
                </c:pt>
                <c:pt idx="1580">
                  <c:v>2173594.9050000017</c:v>
                </c:pt>
                <c:pt idx="1581">
                  <c:v>2194874.4150000014</c:v>
                </c:pt>
                <c:pt idx="1582">
                  <c:v>2212704.5400000014</c:v>
                </c:pt>
                <c:pt idx="1583">
                  <c:v>2223442.7100000014</c:v>
                </c:pt>
                <c:pt idx="1584">
                  <c:v>2234213.6850000015</c:v>
                </c:pt>
                <c:pt idx="1585">
                  <c:v>2245017.4650000017</c:v>
                </c:pt>
                <c:pt idx="1586">
                  <c:v>2252236.9950000015</c:v>
                </c:pt>
                <c:pt idx="1587">
                  <c:v>2259471.1050000014</c:v>
                </c:pt>
                <c:pt idx="1588">
                  <c:v>2259471.1050000014</c:v>
                </c:pt>
                <c:pt idx="1589">
                  <c:v>2255854.0500000017</c:v>
                </c:pt>
                <c:pt idx="1590">
                  <c:v>2255854.0500000017</c:v>
                </c:pt>
                <c:pt idx="1591">
                  <c:v>2259472.3200000017</c:v>
                </c:pt>
                <c:pt idx="1592">
                  <c:v>2266721.0100000016</c:v>
                </c:pt>
                <c:pt idx="1593">
                  <c:v>2281266.9900000016</c:v>
                </c:pt>
                <c:pt idx="1594">
                  <c:v>2295871.2900000014</c:v>
                </c:pt>
                <c:pt idx="1595">
                  <c:v>2306860.9650000012</c:v>
                </c:pt>
                <c:pt idx="1596">
                  <c:v>2317883.4450000017</c:v>
                </c:pt>
                <c:pt idx="1597">
                  <c:v>2325248.7750000013</c:v>
                </c:pt>
                <c:pt idx="1598">
                  <c:v>2332628.6850000015</c:v>
                </c:pt>
                <c:pt idx="1599">
                  <c:v>2336323.5000000019</c:v>
                </c:pt>
                <c:pt idx="1600">
                  <c:v>2340021.9600000018</c:v>
                </c:pt>
                <c:pt idx="1601">
                  <c:v>2343724.0650000018</c:v>
                </c:pt>
                <c:pt idx="1602">
                  <c:v>2351140.4250000021</c:v>
                </c:pt>
                <c:pt idx="1603">
                  <c:v>2354853.4650000026</c:v>
                </c:pt>
                <c:pt idx="1604">
                  <c:v>2358570.1500000022</c:v>
                </c:pt>
                <c:pt idx="1605">
                  <c:v>2358570.1500000022</c:v>
                </c:pt>
                <c:pt idx="1606">
                  <c:v>2358570.1500000022</c:v>
                </c:pt>
                <c:pt idx="1607">
                  <c:v>2358570.1500000022</c:v>
                </c:pt>
                <c:pt idx="1608">
                  <c:v>2354854.6800000025</c:v>
                </c:pt>
                <c:pt idx="1609">
                  <c:v>2354854.6800000025</c:v>
                </c:pt>
                <c:pt idx="1610">
                  <c:v>2354854.6800000025</c:v>
                </c:pt>
                <c:pt idx="1611">
                  <c:v>2351142.8550000023</c:v>
                </c:pt>
                <c:pt idx="1612">
                  <c:v>2351142.8550000023</c:v>
                </c:pt>
                <c:pt idx="1613">
                  <c:v>2351142.8550000023</c:v>
                </c:pt>
                <c:pt idx="1614">
                  <c:v>2351142.8550000023</c:v>
                </c:pt>
                <c:pt idx="1615">
                  <c:v>2351142.8550000023</c:v>
                </c:pt>
                <c:pt idx="1616">
                  <c:v>2351142.8550000023</c:v>
                </c:pt>
                <c:pt idx="1617">
                  <c:v>2354855.8950000028</c:v>
                </c:pt>
                <c:pt idx="1618">
                  <c:v>2358572.5800000024</c:v>
                </c:pt>
                <c:pt idx="1619">
                  <c:v>2366018.1000000024</c:v>
                </c:pt>
                <c:pt idx="1620">
                  <c:v>2373478.2000000025</c:v>
                </c:pt>
                <c:pt idx="1621">
                  <c:v>2380952.8800000022</c:v>
                </c:pt>
                <c:pt idx="1622">
                  <c:v>2388442.1400000025</c:v>
                </c:pt>
                <c:pt idx="1623">
                  <c:v>2399705.1900000023</c:v>
                </c:pt>
                <c:pt idx="1624">
                  <c:v>2411001.0450000027</c:v>
                </c:pt>
                <c:pt idx="1625">
                  <c:v>2429906.4450000026</c:v>
                </c:pt>
                <c:pt idx="1626">
                  <c:v>2448902.9700000025</c:v>
                </c:pt>
                <c:pt idx="1627">
                  <c:v>2467990.6200000024</c:v>
                </c:pt>
                <c:pt idx="1628">
                  <c:v>2479483.3050000025</c:v>
                </c:pt>
                <c:pt idx="1629">
                  <c:v>2491008.7950000023</c:v>
                </c:pt>
                <c:pt idx="1630">
                  <c:v>2498709.4650000022</c:v>
                </c:pt>
                <c:pt idx="1631">
                  <c:v>2506424.7150000022</c:v>
                </c:pt>
                <c:pt idx="1632">
                  <c:v>2514154.5450000018</c:v>
                </c:pt>
                <c:pt idx="1633">
                  <c:v>2521898.9550000019</c:v>
                </c:pt>
                <c:pt idx="1634">
                  <c:v>2529657.9450000022</c:v>
                </c:pt>
                <c:pt idx="1635">
                  <c:v>2541325.5900000022</c:v>
                </c:pt>
                <c:pt idx="1636">
                  <c:v>2553026.0400000019</c:v>
                </c:pt>
                <c:pt idx="1637">
                  <c:v>2568680.100000002</c:v>
                </c:pt>
                <c:pt idx="1638">
                  <c:v>2588332.725000002</c:v>
                </c:pt>
                <c:pt idx="1639">
                  <c:v>2600164.3950000019</c:v>
                </c:pt>
                <c:pt idx="1640">
                  <c:v>2612028.870000002</c:v>
                </c:pt>
                <c:pt idx="1641">
                  <c:v>2623926.1500000022</c:v>
                </c:pt>
                <c:pt idx="1642">
                  <c:v>2631874.6800000016</c:v>
                </c:pt>
                <c:pt idx="1643">
                  <c:v>2635853.805000002</c:v>
                </c:pt>
                <c:pt idx="1644">
                  <c:v>2643824.2050000019</c:v>
                </c:pt>
                <c:pt idx="1645">
                  <c:v>2647814.2650000015</c:v>
                </c:pt>
                <c:pt idx="1646">
                  <c:v>2655806.5350000015</c:v>
                </c:pt>
                <c:pt idx="1647">
                  <c:v>2663813.3850000016</c:v>
                </c:pt>
                <c:pt idx="1648">
                  <c:v>2675852.8200000017</c:v>
                </c:pt>
                <c:pt idx="1649">
                  <c:v>2687925.0600000015</c:v>
                </c:pt>
                <c:pt idx="1650">
                  <c:v>2700030.1050000014</c:v>
                </c:pt>
                <c:pt idx="1651">
                  <c:v>2708117.1450000014</c:v>
                </c:pt>
                <c:pt idx="1652">
                  <c:v>2716218.7650000015</c:v>
                </c:pt>
                <c:pt idx="1653">
                  <c:v>2720274.4350000015</c:v>
                </c:pt>
                <c:pt idx="1654">
                  <c:v>2712170.3850000012</c:v>
                </c:pt>
                <c:pt idx="1655">
                  <c:v>2683942.2900000014</c:v>
                </c:pt>
                <c:pt idx="1656">
                  <c:v>2639971.4400000009</c:v>
                </c:pt>
                <c:pt idx="1657">
                  <c:v>2592513.540000001</c:v>
                </c:pt>
                <c:pt idx="1658">
                  <c:v>2541701.0250000013</c:v>
                </c:pt>
                <c:pt idx="1659">
                  <c:v>2491504.5150000015</c:v>
                </c:pt>
                <c:pt idx="1660">
                  <c:v>2449498.3200000017</c:v>
                </c:pt>
                <c:pt idx="1661">
                  <c:v>2426753.5200000014</c:v>
                </c:pt>
                <c:pt idx="1662">
                  <c:v>2419196.2200000011</c:v>
                </c:pt>
                <c:pt idx="1663">
                  <c:v>2415422.4300000016</c:v>
                </c:pt>
                <c:pt idx="1664">
                  <c:v>2415422.4300000016</c:v>
                </c:pt>
                <c:pt idx="1665">
                  <c:v>2411652.285000002</c:v>
                </c:pt>
                <c:pt idx="1666">
                  <c:v>2407885.7850000015</c:v>
                </c:pt>
                <c:pt idx="1667">
                  <c:v>2400364.9350000015</c:v>
                </c:pt>
                <c:pt idx="1668">
                  <c:v>2392858.6650000019</c:v>
                </c:pt>
                <c:pt idx="1669">
                  <c:v>2381628.4200000013</c:v>
                </c:pt>
                <c:pt idx="1670">
                  <c:v>2377891.0800000015</c:v>
                </c:pt>
                <c:pt idx="1671">
                  <c:v>2374157.3850000016</c:v>
                </c:pt>
                <c:pt idx="1672">
                  <c:v>2374157.3850000016</c:v>
                </c:pt>
                <c:pt idx="1673">
                  <c:v>2377892.2950000013</c:v>
                </c:pt>
                <c:pt idx="1674">
                  <c:v>2385374.2650000015</c:v>
                </c:pt>
                <c:pt idx="1675">
                  <c:v>2396626.3800000013</c:v>
                </c:pt>
                <c:pt idx="1676">
                  <c:v>2407911.3000000012</c:v>
                </c:pt>
                <c:pt idx="1677">
                  <c:v>2423011.3200000012</c:v>
                </c:pt>
                <c:pt idx="1678">
                  <c:v>2438169.6600000011</c:v>
                </c:pt>
                <c:pt idx="1679">
                  <c:v>2453386.3200000012</c:v>
                </c:pt>
                <c:pt idx="1680">
                  <c:v>2464835.2650000011</c:v>
                </c:pt>
                <c:pt idx="1681">
                  <c:v>2468657.6550000012</c:v>
                </c:pt>
                <c:pt idx="1682">
                  <c:v>2476314.5850000009</c:v>
                </c:pt>
                <c:pt idx="1683">
                  <c:v>2476314.5850000009</c:v>
                </c:pt>
                <c:pt idx="1684">
                  <c:v>2480147.9100000011</c:v>
                </c:pt>
                <c:pt idx="1685">
                  <c:v>2480147.9100000011</c:v>
                </c:pt>
                <c:pt idx="1686">
                  <c:v>2480147.9100000011</c:v>
                </c:pt>
                <c:pt idx="1687">
                  <c:v>2483984.8800000008</c:v>
                </c:pt>
                <c:pt idx="1688">
                  <c:v>2483984.8800000008</c:v>
                </c:pt>
                <c:pt idx="1689">
                  <c:v>2487825.495000001</c:v>
                </c:pt>
                <c:pt idx="1690">
                  <c:v>2491669.7550000008</c:v>
                </c:pt>
                <c:pt idx="1691">
                  <c:v>2491669.7550000008</c:v>
                </c:pt>
                <c:pt idx="1692">
                  <c:v>2483988.5250000008</c:v>
                </c:pt>
                <c:pt idx="1693">
                  <c:v>2476321.8750000009</c:v>
                </c:pt>
                <c:pt idx="1694">
                  <c:v>2461037.1750000012</c:v>
                </c:pt>
                <c:pt idx="1695">
                  <c:v>2442016.350000001</c:v>
                </c:pt>
                <c:pt idx="1696">
                  <c:v>2430643.9500000011</c:v>
                </c:pt>
                <c:pt idx="1697">
                  <c:v>2419304.3550000009</c:v>
                </c:pt>
                <c:pt idx="1698">
                  <c:v>2415530.5650000013</c:v>
                </c:pt>
                <c:pt idx="1699">
                  <c:v>2415530.5650000013</c:v>
                </c:pt>
                <c:pt idx="1700">
                  <c:v>2411760.4200000018</c:v>
                </c:pt>
                <c:pt idx="1701">
                  <c:v>2407993.9200000013</c:v>
                </c:pt>
                <c:pt idx="1702">
                  <c:v>2396719.9350000015</c:v>
                </c:pt>
                <c:pt idx="1703">
                  <c:v>2385478.7550000018</c:v>
                </c:pt>
                <c:pt idx="1704">
                  <c:v>2374270.3800000018</c:v>
                </c:pt>
                <c:pt idx="1705">
                  <c:v>2363094.8100000015</c:v>
                </c:pt>
                <c:pt idx="1706">
                  <c:v>2355661.4400000018</c:v>
                </c:pt>
                <c:pt idx="1707">
                  <c:v>2348242.6500000018</c:v>
                </c:pt>
                <c:pt idx="1708">
                  <c:v>2340838.4400000018</c:v>
                </c:pt>
                <c:pt idx="1709">
                  <c:v>2333448.8100000019</c:v>
                </c:pt>
                <c:pt idx="1710">
                  <c:v>2329758.8550000023</c:v>
                </c:pt>
                <c:pt idx="1711">
                  <c:v>2322391.0950000021</c:v>
                </c:pt>
                <c:pt idx="1712">
                  <c:v>2318712.075000002</c:v>
                </c:pt>
                <c:pt idx="1713">
                  <c:v>2318712.075000002</c:v>
                </c:pt>
                <c:pt idx="1714">
                  <c:v>2322392.3100000019</c:v>
                </c:pt>
                <c:pt idx="1715">
                  <c:v>2329764.930000002</c:v>
                </c:pt>
                <c:pt idx="1716">
                  <c:v>2333456.100000002</c:v>
                </c:pt>
                <c:pt idx="1717">
                  <c:v>2337150.9150000024</c:v>
                </c:pt>
                <c:pt idx="1718">
                  <c:v>2337150.9150000024</c:v>
                </c:pt>
                <c:pt idx="1719">
                  <c:v>2329768.575000002</c:v>
                </c:pt>
                <c:pt idx="1720">
                  <c:v>2315052.495000002</c:v>
                </c:pt>
                <c:pt idx="1721">
                  <c:v>2300394.7350000022</c:v>
                </c:pt>
                <c:pt idx="1722">
                  <c:v>2282157.5850000023</c:v>
                </c:pt>
                <c:pt idx="1723">
                  <c:v>2271255.390000002</c:v>
                </c:pt>
                <c:pt idx="1724">
                  <c:v>2267627.4000000022</c:v>
                </c:pt>
                <c:pt idx="1725">
                  <c:v>2267627.4000000022</c:v>
                </c:pt>
                <c:pt idx="1726">
                  <c:v>2271256.6050000018</c:v>
                </c:pt>
                <c:pt idx="1727">
                  <c:v>2274889.4550000019</c:v>
                </c:pt>
                <c:pt idx="1728">
                  <c:v>2278525.9500000016</c:v>
                </c:pt>
                <c:pt idx="1729">
                  <c:v>2282166.0900000017</c:v>
                </c:pt>
                <c:pt idx="1730">
                  <c:v>2285809.8750000014</c:v>
                </c:pt>
                <c:pt idx="1731">
                  <c:v>2285809.8750000014</c:v>
                </c:pt>
                <c:pt idx="1732">
                  <c:v>2289457.3050000011</c:v>
                </c:pt>
                <c:pt idx="1733">
                  <c:v>2293108.3800000013</c:v>
                </c:pt>
                <c:pt idx="1734">
                  <c:v>2300422.6800000016</c:v>
                </c:pt>
                <c:pt idx="1735">
                  <c:v>2304084.6900000013</c:v>
                </c:pt>
                <c:pt idx="1736">
                  <c:v>2307750.3450000011</c:v>
                </c:pt>
                <c:pt idx="1737">
                  <c:v>2311419.6450000014</c:v>
                </c:pt>
                <c:pt idx="1738">
                  <c:v>2315092.5900000012</c:v>
                </c:pt>
                <c:pt idx="1739">
                  <c:v>2322450.6300000013</c:v>
                </c:pt>
                <c:pt idx="1740">
                  <c:v>2333516.850000001</c:v>
                </c:pt>
                <c:pt idx="1741">
                  <c:v>2359482.6150000012</c:v>
                </c:pt>
                <c:pt idx="1742">
                  <c:v>2385626.9850000013</c:v>
                </c:pt>
                <c:pt idx="1743">
                  <c:v>2415729.8250000011</c:v>
                </c:pt>
                <c:pt idx="1744">
                  <c:v>2442256.9200000013</c:v>
                </c:pt>
                <c:pt idx="1745">
                  <c:v>2457488.1600000011</c:v>
                </c:pt>
                <c:pt idx="1746">
                  <c:v>2461303.2600000012</c:v>
                </c:pt>
                <c:pt idx="1747">
                  <c:v>2465122.0050000008</c:v>
                </c:pt>
                <c:pt idx="1748">
                  <c:v>2465122.0050000008</c:v>
                </c:pt>
                <c:pt idx="1749">
                  <c:v>2468944.3950000009</c:v>
                </c:pt>
                <c:pt idx="1750">
                  <c:v>2476601.3250000007</c:v>
                </c:pt>
                <c:pt idx="1751">
                  <c:v>2488115.8800000013</c:v>
                </c:pt>
                <c:pt idx="1752">
                  <c:v>2499663.2400000012</c:v>
                </c:pt>
                <c:pt idx="1753">
                  <c:v>2507378.4900000012</c:v>
                </c:pt>
                <c:pt idx="1754">
                  <c:v>2511240.975000001</c:v>
                </c:pt>
                <c:pt idx="1755">
                  <c:v>2499671.745000001</c:v>
                </c:pt>
                <c:pt idx="1756">
                  <c:v>2488135.3200000012</c:v>
                </c:pt>
                <c:pt idx="1757">
                  <c:v>2431054.620000001</c:v>
                </c:pt>
                <c:pt idx="1758">
                  <c:v>2367375.2550000008</c:v>
                </c:pt>
                <c:pt idx="1759">
                  <c:v>2304749.2950000009</c:v>
                </c:pt>
                <c:pt idx="1760">
                  <c:v>2257538.040000001</c:v>
                </c:pt>
                <c:pt idx="1761">
                  <c:v>2214497.8800000008</c:v>
                </c:pt>
                <c:pt idx="1762">
                  <c:v>2157966.3600000008</c:v>
                </c:pt>
                <c:pt idx="1763">
                  <c:v>2102367.9600000004</c:v>
                </c:pt>
                <c:pt idx="1764">
                  <c:v>2034230.7600000005</c:v>
                </c:pt>
                <c:pt idx="1765">
                  <c:v>1906006.9500000007</c:v>
                </c:pt>
                <c:pt idx="1766">
                  <c:v>1780278.7500000007</c:v>
                </c:pt>
                <c:pt idx="1767">
                  <c:v>1651703.8050000004</c:v>
                </c:pt>
                <c:pt idx="1768">
                  <c:v>1529868.4650000005</c:v>
                </c:pt>
                <c:pt idx="1769">
                  <c:v>1422511.0650000006</c:v>
                </c:pt>
                <c:pt idx="1770">
                  <c:v>1330788.2850000008</c:v>
                </c:pt>
                <c:pt idx="1771">
                  <c:v>1253144.9250000007</c:v>
                </c:pt>
                <c:pt idx="1772">
                  <c:v>1194976.8000000007</c:v>
                </c:pt>
                <c:pt idx="1773">
                  <c:v>1154429.8200000008</c:v>
                </c:pt>
                <c:pt idx="1774">
                  <c:v>1138933.7100000007</c:v>
                </c:pt>
                <c:pt idx="1775">
                  <c:v>1127968.3350000007</c:v>
                </c:pt>
                <c:pt idx="1776">
                  <c:v>1121429.2050000008</c:v>
                </c:pt>
                <c:pt idx="1777">
                  <c:v>1114922.8800000006</c:v>
                </c:pt>
                <c:pt idx="1778">
                  <c:v>1114922.8800000006</c:v>
                </c:pt>
                <c:pt idx="1779">
                  <c:v>1085087.3400000005</c:v>
                </c:pt>
                <c:pt idx="1780">
                  <c:v>1023851.3400000005</c:v>
                </c:pt>
                <c:pt idx="1781">
                  <c:v>947549.34000000055</c:v>
                </c:pt>
                <c:pt idx="1782">
                  <c:v>860676.84000000055</c:v>
                </c:pt>
                <c:pt idx="1783">
                  <c:v>752551.56000000052</c:v>
                </c:pt>
                <c:pt idx="1784">
                  <c:v>663321.96000000054</c:v>
                </c:pt>
                <c:pt idx="1785">
                  <c:v>592988.0400000005</c:v>
                </c:pt>
                <c:pt idx="1786">
                  <c:v>541549.80000000051</c:v>
                </c:pt>
                <c:pt idx="1787">
                  <c:v>509007.24000000051</c:v>
                </c:pt>
                <c:pt idx="1788">
                  <c:v>496857.24000000051</c:v>
                </c:pt>
                <c:pt idx="1789">
                  <c:v>493576.74000000051</c:v>
                </c:pt>
                <c:pt idx="1790">
                  <c:v>493090.74000000051</c:v>
                </c:pt>
                <c:pt idx="1791">
                  <c:v>493090.74000000051</c:v>
                </c:pt>
                <c:pt idx="1792">
                  <c:v>493090.74000000051</c:v>
                </c:pt>
                <c:pt idx="1793">
                  <c:v>493090.74000000051</c:v>
                </c:pt>
                <c:pt idx="1794">
                  <c:v>493090.74000000051</c:v>
                </c:pt>
                <c:pt idx="1795">
                  <c:v>493090.74000000051</c:v>
                </c:pt>
                <c:pt idx="1796">
                  <c:v>493090.74000000051</c:v>
                </c:pt>
                <c:pt idx="1797">
                  <c:v>493090.74000000051</c:v>
                </c:pt>
                <c:pt idx="1798">
                  <c:v>493090.74000000051</c:v>
                </c:pt>
                <c:pt idx="1799">
                  <c:v>493090.74000000051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17-48E6-B3BB-485197AC53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4571776"/>
        <c:axId val="1104572736"/>
      </c:lineChart>
      <c:catAx>
        <c:axId val="1104571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4572736"/>
        <c:crosses val="autoZero"/>
        <c:auto val="1"/>
        <c:lblAlgn val="ctr"/>
        <c:lblOffset val="100"/>
        <c:noMultiLvlLbl val="0"/>
      </c:catAx>
      <c:valAx>
        <c:axId val="1104572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4571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1718744531933509"/>
          <c:y val="5.092592592592592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'Cumulative CTE (Own Work)'!$K$1:$K$2</c:f>
              <c:strCache>
                <c:ptCount val="2"/>
                <c:pt idx="1">
                  <c:v>Cumulative Braking Energy (Nm)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'Cumulative CTE (Own Work)'!$B$3:$B$1803</c:f>
              <c:numCache>
                <c:formatCode>General</c:formatCode>
                <c:ptCount val="180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cat>
          <c:val>
            <c:numRef>
              <c:f>'Cumulative CTE (Own Work)'!$K$3:$K$1803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121.5</c:v>
                </c:pt>
                <c:pt idx="21">
                  <c:v>821.34</c:v>
                </c:pt>
                <c:pt idx="22">
                  <c:v>2799.3599999999997</c:v>
                </c:pt>
                <c:pt idx="23">
                  <c:v>6298.56</c:v>
                </c:pt>
                <c:pt idx="24">
                  <c:v>11197.439999999999</c:v>
                </c:pt>
                <c:pt idx="25">
                  <c:v>17496</c:v>
                </c:pt>
                <c:pt idx="26">
                  <c:v>24845.535</c:v>
                </c:pt>
                <c:pt idx="27">
                  <c:v>33480.540000000008</c:v>
                </c:pt>
                <c:pt idx="28">
                  <c:v>43401.014999999992</c:v>
                </c:pt>
                <c:pt idx="29">
                  <c:v>54606.96</c:v>
                </c:pt>
                <c:pt idx="30">
                  <c:v>67098.375</c:v>
                </c:pt>
                <c:pt idx="31">
                  <c:v>79626.24000000002</c:v>
                </c:pt>
                <c:pt idx="32">
                  <c:v>89230.815000000017</c:v>
                </c:pt>
                <c:pt idx="33">
                  <c:v>95256</c:v>
                </c:pt>
                <c:pt idx="34">
                  <c:v>100078.33499999999</c:v>
                </c:pt>
                <c:pt idx="35">
                  <c:v>103595.76</c:v>
                </c:pt>
                <c:pt idx="36">
                  <c:v>107896.86</c:v>
                </c:pt>
                <c:pt idx="37">
                  <c:v>112285.43999999999</c:v>
                </c:pt>
                <c:pt idx="38">
                  <c:v>106453.44</c:v>
                </c:pt>
                <c:pt idx="39">
                  <c:v>100078.33499999999</c:v>
                </c:pt>
                <c:pt idx="40">
                  <c:v>94576.815000000002</c:v>
                </c:pt>
                <c:pt idx="41">
                  <c:v>91884.375</c:v>
                </c:pt>
                <c:pt idx="42">
                  <c:v>90552.735000000015</c:v>
                </c:pt>
                <c:pt idx="43">
                  <c:v>91217.34</c:v>
                </c:pt>
                <c:pt idx="44">
                  <c:v>91884.375000000015</c:v>
                </c:pt>
                <c:pt idx="45">
                  <c:v>92553.840000000026</c:v>
                </c:pt>
                <c:pt idx="46">
                  <c:v>92553.840000000026</c:v>
                </c:pt>
                <c:pt idx="47">
                  <c:v>92553.840000000026</c:v>
                </c:pt>
                <c:pt idx="48">
                  <c:v>93225.735000000015</c:v>
                </c:pt>
                <c:pt idx="49">
                  <c:v>93900.060000000027</c:v>
                </c:pt>
                <c:pt idx="50">
                  <c:v>95937.615000000034</c:v>
                </c:pt>
                <c:pt idx="51">
                  <c:v>99382.140000000029</c:v>
                </c:pt>
                <c:pt idx="52">
                  <c:v>102181.50000000003</c:v>
                </c:pt>
                <c:pt idx="53">
                  <c:v>103595.76000000002</c:v>
                </c:pt>
                <c:pt idx="54">
                  <c:v>105735.37500000003</c:v>
                </c:pt>
                <c:pt idx="55">
                  <c:v>107173.93500000001</c:v>
                </c:pt>
                <c:pt idx="56">
                  <c:v>110080.21500000004</c:v>
                </c:pt>
                <c:pt idx="57">
                  <c:v>113025.37500000003</c:v>
                </c:pt>
                <c:pt idx="58">
                  <c:v>114512.53500000003</c:v>
                </c:pt>
                <c:pt idx="59">
                  <c:v>107173.93500000003</c:v>
                </c:pt>
                <c:pt idx="60">
                  <c:v>88573.500000000029</c:v>
                </c:pt>
                <c:pt idx="61">
                  <c:v>64273.500000000029</c:v>
                </c:pt>
                <c:pt idx="62">
                  <c:v>42487.335000000028</c:v>
                </c:pt>
                <c:pt idx="63">
                  <c:v>24499.260000000028</c:v>
                </c:pt>
                <c:pt idx="64">
                  <c:v>10735.740000000031</c:v>
                </c:pt>
                <c:pt idx="65">
                  <c:v>2917.2150000000292</c:v>
                </c:pt>
                <c:pt idx="66">
                  <c:v>486.00000000002865</c:v>
                </c:pt>
                <c:pt idx="67">
                  <c:v>2.8649083105847239E-11</c:v>
                </c:pt>
                <c:pt idx="68">
                  <c:v>2.8649083105847239E-11</c:v>
                </c:pt>
                <c:pt idx="69">
                  <c:v>2.8649083105847239E-11</c:v>
                </c:pt>
                <c:pt idx="70">
                  <c:v>2.8649083105847239E-11</c:v>
                </c:pt>
                <c:pt idx="71">
                  <c:v>2.8649083105847239E-11</c:v>
                </c:pt>
                <c:pt idx="72">
                  <c:v>351.13500000002858</c:v>
                </c:pt>
                <c:pt idx="73">
                  <c:v>4087.2600000000284</c:v>
                </c:pt>
                <c:pt idx="74">
                  <c:v>16917.660000000029</c:v>
                </c:pt>
                <c:pt idx="75">
                  <c:v>40689.135000000038</c:v>
                </c:pt>
                <c:pt idx="76">
                  <c:v>72930.375000000029</c:v>
                </c:pt>
                <c:pt idx="77">
                  <c:v>105019.74000000002</c:v>
                </c:pt>
                <c:pt idx="78">
                  <c:v>128334.37500000003</c:v>
                </c:pt>
                <c:pt idx="79">
                  <c:v>142111.26000000004</c:v>
                </c:pt>
                <c:pt idx="80">
                  <c:v>143778.24000000002</c:v>
                </c:pt>
                <c:pt idx="81">
                  <c:v>144615.37500000003</c:v>
                </c:pt>
                <c:pt idx="82">
                  <c:v>145454.94000000003</c:v>
                </c:pt>
                <c:pt idx="83">
                  <c:v>146296.93500000003</c:v>
                </c:pt>
                <c:pt idx="84">
                  <c:v>147141.35999999999</c:v>
                </c:pt>
                <c:pt idx="85">
                  <c:v>150543.36000000004</c:v>
                </c:pt>
                <c:pt idx="86">
                  <c:v>157464.00000000003</c:v>
                </c:pt>
                <c:pt idx="87">
                  <c:v>166333.50000000003</c:v>
                </c:pt>
                <c:pt idx="88">
                  <c:v>174523.815</c:v>
                </c:pt>
                <c:pt idx="89">
                  <c:v>181030.14</c:v>
                </c:pt>
                <c:pt idx="90">
                  <c:v>182910.96</c:v>
                </c:pt>
                <c:pt idx="91">
                  <c:v>182910.96</c:v>
                </c:pt>
                <c:pt idx="92">
                  <c:v>181969.33500000005</c:v>
                </c:pt>
                <c:pt idx="93">
                  <c:v>180093.37500000003</c:v>
                </c:pt>
                <c:pt idx="94">
                  <c:v>175446.00000000003</c:v>
                </c:pt>
                <c:pt idx="95">
                  <c:v>169949.34000000003</c:v>
                </c:pt>
                <c:pt idx="96">
                  <c:v>165435.61500000002</c:v>
                </c:pt>
                <c:pt idx="97">
                  <c:v>162756.54000000007</c:v>
                </c:pt>
                <c:pt idx="98">
                  <c:v>160982.64000000001</c:v>
                </c:pt>
                <c:pt idx="99">
                  <c:v>160982.64000000001</c:v>
                </c:pt>
                <c:pt idx="100">
                  <c:v>161868.37500000003</c:v>
                </c:pt>
                <c:pt idx="101">
                  <c:v>163647.13500000004</c:v>
                </c:pt>
                <c:pt idx="102">
                  <c:v>165435.61500000002</c:v>
                </c:pt>
                <c:pt idx="103">
                  <c:v>166333.50000000003</c:v>
                </c:pt>
                <c:pt idx="104">
                  <c:v>168136.56000000006</c:v>
                </c:pt>
                <c:pt idx="105">
                  <c:v>169041.73500000002</c:v>
                </c:pt>
                <c:pt idx="106">
                  <c:v>169949.34000000005</c:v>
                </c:pt>
                <c:pt idx="107">
                  <c:v>169041.73500000002</c:v>
                </c:pt>
                <c:pt idx="108">
                  <c:v>164540.16000000003</c:v>
                </c:pt>
                <c:pt idx="109">
                  <c:v>155719.26000000004</c:v>
                </c:pt>
                <c:pt idx="110">
                  <c:v>146296.93500000008</c:v>
                </c:pt>
                <c:pt idx="111">
                  <c:v>122865.66000000006</c:v>
                </c:pt>
                <c:pt idx="112">
                  <c:v>101478.01500000004</c:v>
                </c:pt>
                <c:pt idx="113">
                  <c:v>86616.135000000053</c:v>
                </c:pt>
                <c:pt idx="114">
                  <c:v>73526.940000000061</c:v>
                </c:pt>
                <c:pt idx="115">
                  <c:v>77157.360000000044</c:v>
                </c:pt>
                <c:pt idx="116">
                  <c:v>83402.460000000036</c:v>
                </c:pt>
                <c:pt idx="117">
                  <c:v>92553.840000000055</c:v>
                </c:pt>
                <c:pt idx="118">
                  <c:v>103595.76000000004</c:v>
                </c:pt>
                <c:pt idx="119">
                  <c:v>116761.50000000004</c:v>
                </c:pt>
                <c:pt idx="120">
                  <c:v>130714.56000000003</c:v>
                </c:pt>
                <c:pt idx="121">
                  <c:v>142943.535</c:v>
                </c:pt>
                <c:pt idx="122">
                  <c:v>149689.21500000003</c:v>
                </c:pt>
                <c:pt idx="123">
                  <c:v>151399.935</c:v>
                </c:pt>
                <c:pt idx="124">
                  <c:v>149689.21500000003</c:v>
                </c:pt>
                <c:pt idx="125">
                  <c:v>145454.94000000003</c:v>
                </c:pt>
                <c:pt idx="126">
                  <c:v>137986.33500000005</c:v>
                </c:pt>
                <c:pt idx="127">
                  <c:v>125976.06000000003</c:v>
                </c:pt>
                <c:pt idx="128">
                  <c:v>106453.44000000002</c:v>
                </c:pt>
                <c:pt idx="129">
                  <c:v>82134</c:v>
                </c:pt>
                <c:pt idx="130">
                  <c:v>58806</c:v>
                </c:pt>
                <c:pt idx="131">
                  <c:v>41583.375</c:v>
                </c:pt>
                <c:pt idx="132">
                  <c:v>33480.540000000008</c:v>
                </c:pt>
                <c:pt idx="133">
                  <c:v>37635.840000000004</c:v>
                </c:pt>
                <c:pt idx="134">
                  <c:v>53581.5</c:v>
                </c:pt>
                <c:pt idx="135">
                  <c:v>77157.36</c:v>
                </c:pt>
                <c:pt idx="136">
                  <c:v>102887.41500000001</c:v>
                </c:pt>
                <c:pt idx="137">
                  <c:v>119794.13999999998</c:v>
                </c:pt>
                <c:pt idx="138">
                  <c:v>123639.61499999998</c:v>
                </c:pt>
                <c:pt idx="139">
                  <c:v>119794.13999999998</c:v>
                </c:pt>
                <c:pt idx="140">
                  <c:v>113767.74</c:v>
                </c:pt>
                <c:pt idx="141">
                  <c:v>105735.37499999999</c:v>
                </c:pt>
                <c:pt idx="142">
                  <c:v>95255.999999999985</c:v>
                </c:pt>
                <c:pt idx="143">
                  <c:v>75331.214999999967</c:v>
                </c:pt>
                <c:pt idx="144">
                  <c:v>49576.859999999979</c:v>
                </c:pt>
                <c:pt idx="145">
                  <c:v>26613.359999999986</c:v>
                </c:pt>
                <c:pt idx="146">
                  <c:v>10965.374999999984</c:v>
                </c:pt>
                <c:pt idx="147">
                  <c:v>2799.3599999999824</c:v>
                </c:pt>
                <c:pt idx="148">
                  <c:v>238.13999999998259</c:v>
                </c:pt>
                <c:pt idx="149">
                  <c:v>-1.7365664461976849E-11</c:v>
                </c:pt>
                <c:pt idx="150">
                  <c:v>-1.7365664461976849E-11</c:v>
                </c:pt>
                <c:pt idx="151">
                  <c:v>-1.7365664461976849E-11</c:v>
                </c:pt>
                <c:pt idx="152">
                  <c:v>-1.7365664461976849E-11</c:v>
                </c:pt>
                <c:pt idx="153">
                  <c:v>-1.7365664461976849E-11</c:v>
                </c:pt>
                <c:pt idx="154">
                  <c:v>-1.7365664461976849E-11</c:v>
                </c:pt>
                <c:pt idx="155">
                  <c:v>-1.7365664461976849E-11</c:v>
                </c:pt>
                <c:pt idx="156">
                  <c:v>-1.7365664461976849E-11</c:v>
                </c:pt>
                <c:pt idx="157">
                  <c:v>-1.7365664461976849E-11</c:v>
                </c:pt>
                <c:pt idx="158">
                  <c:v>-1.7365664461976849E-11</c:v>
                </c:pt>
                <c:pt idx="159">
                  <c:v>-1.7365664461976849E-11</c:v>
                </c:pt>
                <c:pt idx="160">
                  <c:v>-1.7365664461976849E-11</c:v>
                </c:pt>
                <c:pt idx="161">
                  <c:v>-1.7365664461976849E-11</c:v>
                </c:pt>
                <c:pt idx="162">
                  <c:v>-1.7365664461976849E-11</c:v>
                </c:pt>
                <c:pt idx="163">
                  <c:v>-1.7365664461976849E-11</c:v>
                </c:pt>
                <c:pt idx="164">
                  <c:v>-1.7365664461976849E-11</c:v>
                </c:pt>
                <c:pt idx="165">
                  <c:v>-1.7365664461976849E-11</c:v>
                </c:pt>
                <c:pt idx="166">
                  <c:v>-1.7365664461976849E-11</c:v>
                </c:pt>
                <c:pt idx="167">
                  <c:v>-1.7365664461976849E-11</c:v>
                </c:pt>
                <c:pt idx="168">
                  <c:v>-1.7365664461976849E-11</c:v>
                </c:pt>
                <c:pt idx="169">
                  <c:v>-1.7365664461976849E-11</c:v>
                </c:pt>
                <c:pt idx="170">
                  <c:v>-1.7365664461976849E-11</c:v>
                </c:pt>
                <c:pt idx="171">
                  <c:v>-1.7365664461976849E-11</c:v>
                </c:pt>
                <c:pt idx="172">
                  <c:v>-1.7365664461976849E-11</c:v>
                </c:pt>
                <c:pt idx="173">
                  <c:v>-1.7365664461976849E-11</c:v>
                </c:pt>
                <c:pt idx="174">
                  <c:v>-1.7365664461976849E-11</c:v>
                </c:pt>
                <c:pt idx="175">
                  <c:v>-1.7365664461976849E-11</c:v>
                </c:pt>
                <c:pt idx="176">
                  <c:v>-1.7365664461976849E-11</c:v>
                </c:pt>
                <c:pt idx="177">
                  <c:v>-1.7365664461976849E-11</c:v>
                </c:pt>
                <c:pt idx="178">
                  <c:v>-1.7365664461976849E-11</c:v>
                </c:pt>
                <c:pt idx="179">
                  <c:v>-1.7365664461976849E-11</c:v>
                </c:pt>
                <c:pt idx="180">
                  <c:v>-1.7365664461976849E-11</c:v>
                </c:pt>
                <c:pt idx="181">
                  <c:v>485.99999999998261</c:v>
                </c:pt>
                <c:pt idx="182">
                  <c:v>4373.9999999999827</c:v>
                </c:pt>
                <c:pt idx="183">
                  <c:v>18681.839999999986</c:v>
                </c:pt>
                <c:pt idx="184">
                  <c:v>55642.13999999997</c:v>
                </c:pt>
                <c:pt idx="185">
                  <c:v>109349.99999999997</c:v>
                </c:pt>
                <c:pt idx="186">
                  <c:v>167233.81499999997</c:v>
                </c:pt>
                <c:pt idx="187">
                  <c:v>219459.37499999997</c:v>
                </c:pt>
                <c:pt idx="188">
                  <c:v>263844.53999999998</c:v>
                </c:pt>
                <c:pt idx="189">
                  <c:v>301324.85999999993</c:v>
                </c:pt>
                <c:pt idx="190">
                  <c:v>333609.83999999997</c:v>
                </c:pt>
                <c:pt idx="191">
                  <c:v>359562.23999999993</c:v>
                </c:pt>
                <c:pt idx="192">
                  <c:v>375600.24</c:v>
                </c:pt>
                <c:pt idx="193">
                  <c:v>382386.01499999996</c:v>
                </c:pt>
                <c:pt idx="194">
                  <c:v>383750.46</c:v>
                </c:pt>
                <c:pt idx="195">
                  <c:v>383750.46</c:v>
                </c:pt>
                <c:pt idx="196">
                  <c:v>383750.46</c:v>
                </c:pt>
                <c:pt idx="197">
                  <c:v>390609.13500000001</c:v>
                </c:pt>
                <c:pt idx="198">
                  <c:v>397528.56</c:v>
                </c:pt>
                <c:pt idx="199">
                  <c:v>404508.73500000004</c:v>
                </c:pt>
                <c:pt idx="200">
                  <c:v>411549.66000000003</c:v>
                </c:pt>
                <c:pt idx="201">
                  <c:v>418651.33500000008</c:v>
                </c:pt>
                <c:pt idx="202">
                  <c:v>427253.53499999997</c:v>
                </c:pt>
                <c:pt idx="203">
                  <c:v>434488.85999999993</c:v>
                </c:pt>
                <c:pt idx="204">
                  <c:v>437400</c:v>
                </c:pt>
                <c:pt idx="205">
                  <c:v>437400</c:v>
                </c:pt>
                <c:pt idx="206">
                  <c:v>435943.21499999997</c:v>
                </c:pt>
                <c:pt idx="207">
                  <c:v>435943.21499999997</c:v>
                </c:pt>
                <c:pt idx="208">
                  <c:v>435943.21499999997</c:v>
                </c:pt>
                <c:pt idx="209">
                  <c:v>435943.21499999997</c:v>
                </c:pt>
                <c:pt idx="210">
                  <c:v>435943.21499999997</c:v>
                </c:pt>
                <c:pt idx="211">
                  <c:v>434488.85999999993</c:v>
                </c:pt>
                <c:pt idx="212">
                  <c:v>431587.44</c:v>
                </c:pt>
                <c:pt idx="213">
                  <c:v>424376.41499999998</c:v>
                </c:pt>
                <c:pt idx="214">
                  <c:v>396139.815</c:v>
                </c:pt>
                <c:pt idx="215">
                  <c:v>343874.16</c:v>
                </c:pt>
                <c:pt idx="216">
                  <c:v>283446.13499999995</c:v>
                </c:pt>
                <c:pt idx="217">
                  <c:v>234156.01499999996</c:v>
                </c:pt>
                <c:pt idx="218">
                  <c:v>197326.93499999994</c:v>
                </c:pt>
                <c:pt idx="219">
                  <c:v>189570.37499999997</c:v>
                </c:pt>
                <c:pt idx="220">
                  <c:v>207241.33499999996</c:v>
                </c:pt>
                <c:pt idx="221">
                  <c:v>248229.36000000002</c:v>
                </c:pt>
                <c:pt idx="222">
                  <c:v>304966.21500000003</c:v>
                </c:pt>
                <c:pt idx="223">
                  <c:v>350368.33500000008</c:v>
                </c:pt>
                <c:pt idx="224">
                  <c:v>378307.26</c:v>
                </c:pt>
                <c:pt idx="225">
                  <c:v>378307.26</c:v>
                </c:pt>
                <c:pt idx="226">
                  <c:v>363538.93500000006</c:v>
                </c:pt>
                <c:pt idx="227">
                  <c:v>345168.13500000001</c:v>
                </c:pt>
                <c:pt idx="228">
                  <c:v>332337.73499999999</c:v>
                </c:pt>
                <c:pt idx="229">
                  <c:v>328536.00000000006</c:v>
                </c:pt>
                <c:pt idx="230">
                  <c:v>329800.81500000012</c:v>
                </c:pt>
                <c:pt idx="231">
                  <c:v>326013.66000000003</c:v>
                </c:pt>
                <c:pt idx="232">
                  <c:v>313547.76000000007</c:v>
                </c:pt>
                <c:pt idx="233">
                  <c:v>294107.76000000013</c:v>
                </c:pt>
                <c:pt idx="234">
                  <c:v>274134.37500000012</c:v>
                </c:pt>
                <c:pt idx="235">
                  <c:v>253751.53500000015</c:v>
                </c:pt>
                <c:pt idx="236">
                  <c:v>234156.0150000001</c:v>
                </c:pt>
                <c:pt idx="237">
                  <c:v>214326.00000000012</c:v>
                </c:pt>
                <c:pt idx="238">
                  <c:v>196348.86000000013</c:v>
                </c:pt>
                <c:pt idx="239">
                  <c:v>178227.1350000001</c:v>
                </c:pt>
                <c:pt idx="240">
                  <c:v>160982.6400000001</c:v>
                </c:pt>
                <c:pt idx="241">
                  <c:v>145454.94000000015</c:v>
                </c:pt>
                <c:pt idx="242">
                  <c:v>129918.73500000016</c:v>
                </c:pt>
                <c:pt idx="243">
                  <c:v>113767.74000000015</c:v>
                </c:pt>
                <c:pt idx="244">
                  <c:v>95937.615000000151</c:v>
                </c:pt>
                <c:pt idx="245">
                  <c:v>79005.375000000131</c:v>
                </c:pt>
                <c:pt idx="246">
                  <c:v>64833.615000000136</c:v>
                </c:pt>
                <c:pt idx="247">
                  <c:v>54606.960000000137</c:v>
                </c:pt>
                <c:pt idx="248">
                  <c:v>46200.375000000138</c:v>
                </c:pt>
                <c:pt idx="249">
                  <c:v>38496.060000000143</c:v>
                </c:pt>
                <c:pt idx="250">
                  <c:v>28441.935000000143</c:v>
                </c:pt>
                <c:pt idx="251">
                  <c:v>16068.37500000014</c:v>
                </c:pt>
                <c:pt idx="252">
                  <c:v>6298.5600000001414</c:v>
                </c:pt>
                <c:pt idx="253">
                  <c:v>759.37500000014097</c:v>
                </c:pt>
                <c:pt idx="254">
                  <c:v>1.4097167877480388E-10</c:v>
                </c:pt>
                <c:pt idx="255">
                  <c:v>1.4097167877480388E-10</c:v>
                </c:pt>
                <c:pt idx="256">
                  <c:v>1.4097167877480388E-10</c:v>
                </c:pt>
                <c:pt idx="257">
                  <c:v>1.4097167877480388E-10</c:v>
                </c:pt>
                <c:pt idx="258">
                  <c:v>1.4097167877480388E-10</c:v>
                </c:pt>
                <c:pt idx="259">
                  <c:v>1.4097167877480388E-10</c:v>
                </c:pt>
                <c:pt idx="260">
                  <c:v>1.4097167877480388E-10</c:v>
                </c:pt>
                <c:pt idx="261">
                  <c:v>1.4097167877480388E-10</c:v>
                </c:pt>
                <c:pt idx="262">
                  <c:v>1.4097167877480388E-10</c:v>
                </c:pt>
                <c:pt idx="263">
                  <c:v>1.4097167877480388E-10</c:v>
                </c:pt>
                <c:pt idx="264">
                  <c:v>1.4097167877480388E-10</c:v>
                </c:pt>
                <c:pt idx="265">
                  <c:v>30.375000000140972</c:v>
                </c:pt>
                <c:pt idx="266">
                  <c:v>1021.815000000141</c:v>
                </c:pt>
                <c:pt idx="267">
                  <c:v>8169.6600000001399</c:v>
                </c:pt>
                <c:pt idx="268">
                  <c:v>21170.160000000138</c:v>
                </c:pt>
                <c:pt idx="269">
                  <c:v>38496.060000000143</c:v>
                </c:pt>
                <c:pt idx="270">
                  <c:v>55642.14000000013</c:v>
                </c:pt>
                <c:pt idx="271">
                  <c:v>70568.415000000154</c:v>
                </c:pt>
                <c:pt idx="272">
                  <c:v>84680.64000000013</c:v>
                </c:pt>
                <c:pt idx="273">
                  <c:v>97997.040000000139</c:v>
                </c:pt>
                <c:pt idx="274">
                  <c:v>108622.21500000013</c:v>
                </c:pt>
                <c:pt idx="275">
                  <c:v>113025.37500000015</c:v>
                </c:pt>
                <c:pt idx="276">
                  <c:v>113025.37500000015</c:v>
                </c:pt>
                <c:pt idx="277">
                  <c:v>111547.93500000014</c:v>
                </c:pt>
                <c:pt idx="278">
                  <c:v>110812.86000000013</c:v>
                </c:pt>
                <c:pt idx="279">
                  <c:v>110080.21500000014</c:v>
                </c:pt>
                <c:pt idx="280">
                  <c:v>110080.21500000014</c:v>
                </c:pt>
                <c:pt idx="281">
                  <c:v>110080.21500000014</c:v>
                </c:pt>
                <c:pt idx="282">
                  <c:v>110080.21500000014</c:v>
                </c:pt>
                <c:pt idx="283">
                  <c:v>110080.21500000014</c:v>
                </c:pt>
                <c:pt idx="284">
                  <c:v>110080.21500000014</c:v>
                </c:pt>
                <c:pt idx="285">
                  <c:v>110812.86000000013</c:v>
                </c:pt>
                <c:pt idx="286">
                  <c:v>112285.44000000013</c:v>
                </c:pt>
                <c:pt idx="287">
                  <c:v>116761.50000000013</c:v>
                </c:pt>
                <c:pt idx="288">
                  <c:v>122865.66000000013</c:v>
                </c:pt>
                <c:pt idx="289">
                  <c:v>129918.73500000016</c:v>
                </c:pt>
                <c:pt idx="290">
                  <c:v>137168.64000000013</c:v>
                </c:pt>
                <c:pt idx="291">
                  <c:v>143778.24000000011</c:v>
                </c:pt>
                <c:pt idx="292">
                  <c:v>148837.50000000012</c:v>
                </c:pt>
                <c:pt idx="293">
                  <c:v>152258.94000000009</c:v>
                </c:pt>
                <c:pt idx="294">
                  <c:v>153120.37500000012</c:v>
                </c:pt>
                <c:pt idx="295">
                  <c:v>151399.93500000008</c:v>
                </c:pt>
                <c:pt idx="296">
                  <c:v>147988.21500000011</c:v>
                </c:pt>
                <c:pt idx="297">
                  <c:v>139629.0150000001</c:v>
                </c:pt>
                <c:pt idx="298">
                  <c:v>127545.84000000013</c:v>
                </c:pt>
                <c:pt idx="299">
                  <c:v>113767.74000000014</c:v>
                </c:pt>
                <c:pt idx="300">
                  <c:v>101478.01500000012</c:v>
                </c:pt>
                <c:pt idx="301">
                  <c:v>93900.060000000129</c:v>
                </c:pt>
                <c:pt idx="302">
                  <c:v>89890.560000000114</c:v>
                </c:pt>
                <c:pt idx="303">
                  <c:v>87918.615000000107</c:v>
                </c:pt>
                <c:pt idx="304">
                  <c:v>85323.375000000116</c:v>
                </c:pt>
                <c:pt idx="305">
                  <c:v>82767.015000000116</c:v>
                </c:pt>
                <c:pt idx="306">
                  <c:v>80249.53500000012</c:v>
                </c:pt>
                <c:pt idx="307">
                  <c:v>79005.375000000116</c:v>
                </c:pt>
                <c:pt idx="308">
                  <c:v>80249.53500000012</c:v>
                </c:pt>
                <c:pt idx="309">
                  <c:v>84680.640000000116</c:v>
                </c:pt>
                <c:pt idx="310">
                  <c:v>90552.735000000132</c:v>
                </c:pt>
                <c:pt idx="311">
                  <c:v>95937.615000000136</c:v>
                </c:pt>
                <c:pt idx="312">
                  <c:v>94576.815000000119</c:v>
                </c:pt>
                <c:pt idx="313">
                  <c:v>82134.000000000116</c:v>
                </c:pt>
                <c:pt idx="314">
                  <c:v>62607.735000000117</c:v>
                </c:pt>
                <c:pt idx="315">
                  <c:v>43861.500000000116</c:v>
                </c:pt>
                <c:pt idx="316">
                  <c:v>31104.000000000116</c:v>
                </c:pt>
                <c:pt idx="317">
                  <c:v>25898.940000000115</c:v>
                </c:pt>
                <c:pt idx="318">
                  <c:v>28071.360000000113</c:v>
                </c:pt>
                <c:pt idx="319">
                  <c:v>34701.615000000107</c:v>
                </c:pt>
                <c:pt idx="320">
                  <c:v>45257.535000000113</c:v>
                </c:pt>
                <c:pt idx="321">
                  <c:v>58806.000000000109</c:v>
                </c:pt>
                <c:pt idx="322">
                  <c:v>73526.940000000119</c:v>
                </c:pt>
                <c:pt idx="323">
                  <c:v>87266.160000000105</c:v>
                </c:pt>
                <c:pt idx="324">
                  <c:v>94576.815000000104</c:v>
                </c:pt>
                <c:pt idx="325">
                  <c:v>95937.615000000122</c:v>
                </c:pt>
                <c:pt idx="326">
                  <c:v>93225.735000000102</c:v>
                </c:pt>
                <c:pt idx="327">
                  <c:v>89890.5600000001</c:v>
                </c:pt>
                <c:pt idx="328">
                  <c:v>87266.160000000105</c:v>
                </c:pt>
                <c:pt idx="329">
                  <c:v>85968.54000000011</c:v>
                </c:pt>
                <c:pt idx="330">
                  <c:v>87266.160000000105</c:v>
                </c:pt>
                <c:pt idx="331">
                  <c:v>88573.500000000102</c:v>
                </c:pt>
                <c:pt idx="332">
                  <c:v>89890.560000000085</c:v>
                </c:pt>
                <c:pt idx="333">
                  <c:v>91217.340000000084</c:v>
                </c:pt>
                <c:pt idx="334">
                  <c:v>92553.840000000113</c:v>
                </c:pt>
                <c:pt idx="335">
                  <c:v>93225.735000000102</c:v>
                </c:pt>
                <c:pt idx="336">
                  <c:v>94576.815000000104</c:v>
                </c:pt>
                <c:pt idx="337">
                  <c:v>95937.615000000122</c:v>
                </c:pt>
                <c:pt idx="338">
                  <c:v>97308.135000000111</c:v>
                </c:pt>
                <c:pt idx="339">
                  <c:v>99382.140000000116</c:v>
                </c:pt>
                <c:pt idx="340">
                  <c:v>102181.50000000012</c:v>
                </c:pt>
                <c:pt idx="341">
                  <c:v>106453.44000000012</c:v>
                </c:pt>
                <c:pt idx="342">
                  <c:v>110080.21500000013</c:v>
                </c:pt>
                <c:pt idx="343">
                  <c:v>113025.37500000012</c:v>
                </c:pt>
                <c:pt idx="344">
                  <c:v>114512.53500000012</c:v>
                </c:pt>
                <c:pt idx="345">
                  <c:v>115259.76000000013</c:v>
                </c:pt>
                <c:pt idx="346">
                  <c:v>115259.76000000013</c:v>
                </c:pt>
                <c:pt idx="347">
                  <c:v>115259.76000000013</c:v>
                </c:pt>
                <c:pt idx="348">
                  <c:v>115259.76000000013</c:v>
                </c:pt>
                <c:pt idx="349">
                  <c:v>115259.76000000013</c:v>
                </c:pt>
                <c:pt idx="350">
                  <c:v>115259.76000000013</c:v>
                </c:pt>
                <c:pt idx="351">
                  <c:v>115259.76000000013</c:v>
                </c:pt>
                <c:pt idx="352">
                  <c:v>116009.41500000011</c:v>
                </c:pt>
                <c:pt idx="353">
                  <c:v>116009.41500000011</c:v>
                </c:pt>
                <c:pt idx="354">
                  <c:v>116009.41500000011</c:v>
                </c:pt>
                <c:pt idx="355">
                  <c:v>115259.76000000013</c:v>
                </c:pt>
                <c:pt idx="356">
                  <c:v>112285.4400000001</c:v>
                </c:pt>
                <c:pt idx="357">
                  <c:v>106453.44000000012</c:v>
                </c:pt>
                <c:pt idx="358">
                  <c:v>97997.040000000095</c:v>
                </c:pt>
                <c:pt idx="359">
                  <c:v>89230.815000000119</c:v>
                </c:pt>
                <c:pt idx="360">
                  <c:v>82134.000000000116</c:v>
                </c:pt>
                <c:pt idx="361">
                  <c:v>78386.940000000119</c:v>
                </c:pt>
                <c:pt idx="362">
                  <c:v>79005.375000000116</c:v>
                </c:pt>
                <c:pt idx="363">
                  <c:v>84040.335000000123</c:v>
                </c:pt>
                <c:pt idx="364">
                  <c:v>90552.735000000132</c:v>
                </c:pt>
                <c:pt idx="365">
                  <c:v>97997.04000000011</c:v>
                </c:pt>
                <c:pt idx="366">
                  <c:v>103595.76000000011</c:v>
                </c:pt>
                <c:pt idx="367">
                  <c:v>105735.37500000012</c:v>
                </c:pt>
                <c:pt idx="368">
                  <c:v>105735.37500000012</c:v>
                </c:pt>
                <c:pt idx="369">
                  <c:v>102181.50000000012</c:v>
                </c:pt>
                <c:pt idx="370">
                  <c:v>95937.615000000136</c:v>
                </c:pt>
                <c:pt idx="371">
                  <c:v>89890.560000000114</c:v>
                </c:pt>
                <c:pt idx="372">
                  <c:v>84040.335000000137</c:v>
                </c:pt>
                <c:pt idx="373">
                  <c:v>80249.535000000134</c:v>
                </c:pt>
                <c:pt idx="374">
                  <c:v>79005.375000000131</c:v>
                </c:pt>
                <c:pt idx="375">
                  <c:v>79626.240000000151</c:v>
                </c:pt>
                <c:pt idx="376">
                  <c:v>82134.000000000131</c:v>
                </c:pt>
                <c:pt idx="377">
                  <c:v>84680.640000000116</c:v>
                </c:pt>
                <c:pt idx="378">
                  <c:v>88573.500000000131</c:v>
                </c:pt>
                <c:pt idx="379">
                  <c:v>93225.735000000132</c:v>
                </c:pt>
                <c:pt idx="380">
                  <c:v>98688.375000000131</c:v>
                </c:pt>
                <c:pt idx="381">
                  <c:v>105019.74000000012</c:v>
                </c:pt>
                <c:pt idx="382">
                  <c:v>110812.86000000013</c:v>
                </c:pt>
                <c:pt idx="383">
                  <c:v>113025.37500000013</c:v>
                </c:pt>
                <c:pt idx="384">
                  <c:v>111547.93500000013</c:v>
                </c:pt>
                <c:pt idx="385">
                  <c:v>105735.37500000013</c:v>
                </c:pt>
                <c:pt idx="386">
                  <c:v>100078.33500000012</c:v>
                </c:pt>
                <c:pt idx="387">
                  <c:v>94576.815000000119</c:v>
                </c:pt>
                <c:pt idx="388">
                  <c:v>91884.375000000116</c:v>
                </c:pt>
                <c:pt idx="389">
                  <c:v>90552.735000000132</c:v>
                </c:pt>
                <c:pt idx="390">
                  <c:v>88573.500000000116</c:v>
                </c:pt>
                <c:pt idx="391">
                  <c:v>85323.375000000116</c:v>
                </c:pt>
                <c:pt idx="392">
                  <c:v>80875.260000000111</c:v>
                </c:pt>
                <c:pt idx="393">
                  <c:v>75937.500000000116</c:v>
                </c:pt>
                <c:pt idx="394">
                  <c:v>56163.375000000116</c:v>
                </c:pt>
                <c:pt idx="395">
                  <c:v>31104.000000000116</c:v>
                </c:pt>
                <c:pt idx="396">
                  <c:v>12150.000000000116</c:v>
                </c:pt>
                <c:pt idx="397">
                  <c:v>3037.5000000001164</c:v>
                </c:pt>
                <c:pt idx="398">
                  <c:v>588.06000000011636</c:v>
                </c:pt>
                <c:pt idx="399">
                  <c:v>121.50000000011624</c:v>
                </c:pt>
                <c:pt idx="400">
                  <c:v>1.1624479157035239E-10</c:v>
                </c:pt>
                <c:pt idx="401">
                  <c:v>1.1624479157035239E-10</c:v>
                </c:pt>
                <c:pt idx="402">
                  <c:v>1.1624479157035239E-10</c:v>
                </c:pt>
                <c:pt idx="403">
                  <c:v>1.1624479157035239E-10</c:v>
                </c:pt>
                <c:pt idx="404">
                  <c:v>1.1624479157035239E-10</c:v>
                </c:pt>
                <c:pt idx="405">
                  <c:v>1.1624479157035239E-10</c:v>
                </c:pt>
                <c:pt idx="406">
                  <c:v>174.96000000011622</c:v>
                </c:pt>
                <c:pt idx="407">
                  <c:v>1244.1600000001165</c:v>
                </c:pt>
                <c:pt idx="408">
                  <c:v>4229.4150000001164</c:v>
                </c:pt>
                <c:pt idx="409">
                  <c:v>9408.9600000001174</c:v>
                </c:pt>
                <c:pt idx="410">
                  <c:v>17496.000000000116</c:v>
                </c:pt>
                <c:pt idx="411">
                  <c:v>28814.940000000119</c:v>
                </c:pt>
                <c:pt idx="412">
                  <c:v>43401.015000000109</c:v>
                </c:pt>
                <c:pt idx="413">
                  <c:v>59341.815000000126</c:v>
                </c:pt>
                <c:pt idx="414">
                  <c:v>74727.360000000132</c:v>
                </c:pt>
                <c:pt idx="415">
                  <c:v>87266.16000000012</c:v>
                </c:pt>
                <c:pt idx="416">
                  <c:v>100078.33500000011</c:v>
                </c:pt>
                <c:pt idx="417">
                  <c:v>113767.74000000014</c:v>
                </c:pt>
                <c:pt idx="418">
                  <c:v>127545.84000000011</c:v>
                </c:pt>
                <c:pt idx="419">
                  <c:v>140454.00000000012</c:v>
                </c:pt>
                <c:pt idx="420">
                  <c:v>152258.94000000009</c:v>
                </c:pt>
                <c:pt idx="421">
                  <c:v>161868.37500000012</c:v>
                </c:pt>
                <c:pt idx="422">
                  <c:v>170859.37500000012</c:v>
                </c:pt>
                <c:pt idx="423">
                  <c:v>181030.14000000013</c:v>
                </c:pt>
                <c:pt idx="424">
                  <c:v>191494.93500000014</c:v>
                </c:pt>
                <c:pt idx="425">
                  <c:v>201263.53500000015</c:v>
                </c:pt>
                <c:pt idx="426">
                  <c:v>209253.37500000012</c:v>
                </c:pt>
                <c:pt idx="427">
                  <c:v>211275.13500000015</c:v>
                </c:pt>
                <c:pt idx="428">
                  <c:v>209253.37500000012</c:v>
                </c:pt>
                <c:pt idx="429">
                  <c:v>204241.50000000012</c:v>
                </c:pt>
                <c:pt idx="430">
                  <c:v>200275.74000000014</c:v>
                </c:pt>
                <c:pt idx="431">
                  <c:v>197326.93500000008</c:v>
                </c:pt>
                <c:pt idx="432">
                  <c:v>196348.86000000013</c:v>
                </c:pt>
                <c:pt idx="433">
                  <c:v>195373.21500000014</c:v>
                </c:pt>
                <c:pt idx="434">
                  <c:v>192460.86000000007</c:v>
                </c:pt>
                <c:pt idx="435">
                  <c:v>183855.01500000007</c:v>
                </c:pt>
                <c:pt idx="436">
                  <c:v>170859.37500000009</c:v>
                </c:pt>
                <c:pt idx="437">
                  <c:v>155719.26000000007</c:v>
                </c:pt>
                <c:pt idx="438">
                  <c:v>142111.2600000001</c:v>
                </c:pt>
                <c:pt idx="439">
                  <c:v>128334.37500000009</c:v>
                </c:pt>
                <c:pt idx="440">
                  <c:v>116009.41500000008</c:v>
                </c:pt>
                <c:pt idx="441">
                  <c:v>105019.74000000008</c:v>
                </c:pt>
                <c:pt idx="442">
                  <c:v>95256.000000000087</c:v>
                </c:pt>
                <c:pt idx="443">
                  <c:v>85323.375000000087</c:v>
                </c:pt>
                <c:pt idx="444">
                  <c:v>75937.500000000087</c:v>
                </c:pt>
                <c:pt idx="445">
                  <c:v>67098.375000000087</c:v>
                </c:pt>
                <c:pt idx="446">
                  <c:v>58272.615000000078</c:v>
                </c:pt>
                <c:pt idx="447">
                  <c:v>50563.440000000082</c:v>
                </c:pt>
                <c:pt idx="448">
                  <c:v>45727.740000000078</c:v>
                </c:pt>
                <c:pt idx="449">
                  <c:v>42942.960000000094</c:v>
                </c:pt>
                <c:pt idx="450">
                  <c:v>41135.040000000081</c:v>
                </c:pt>
                <c:pt idx="451">
                  <c:v>39366.000000000087</c:v>
                </c:pt>
                <c:pt idx="452">
                  <c:v>37209.375000000087</c:v>
                </c:pt>
                <c:pt idx="453">
                  <c:v>34701.615000000085</c:v>
                </c:pt>
                <c:pt idx="454">
                  <c:v>32678.640000000087</c:v>
                </c:pt>
                <c:pt idx="455">
                  <c:v>33480.540000000095</c:v>
                </c:pt>
                <c:pt idx="456">
                  <c:v>38064.735000000088</c:v>
                </c:pt>
                <c:pt idx="457">
                  <c:v>45727.740000000085</c:v>
                </c:pt>
                <c:pt idx="458">
                  <c:v>53072.415000000081</c:v>
                </c:pt>
                <c:pt idx="459">
                  <c:v>60420.735000000088</c:v>
                </c:pt>
                <c:pt idx="460">
                  <c:v>65396.160000000084</c:v>
                </c:pt>
                <c:pt idx="461">
                  <c:v>65396.160000000084</c:v>
                </c:pt>
                <c:pt idx="462">
                  <c:v>59880.060000000078</c:v>
                </c:pt>
                <c:pt idx="463">
                  <c:v>50068.935000000085</c:v>
                </c:pt>
                <c:pt idx="464">
                  <c:v>38929.815000000075</c:v>
                </c:pt>
                <c:pt idx="465">
                  <c:v>28071.360000000081</c:v>
                </c:pt>
                <c:pt idx="466">
                  <c:v>18381.735000000084</c:v>
                </c:pt>
                <c:pt idx="467">
                  <c:v>10508.535000000084</c:v>
                </c:pt>
                <c:pt idx="468">
                  <c:v>4976.6400000000831</c:v>
                </c:pt>
                <c:pt idx="469">
                  <c:v>1754.4600000000819</c:v>
                </c:pt>
                <c:pt idx="470">
                  <c:v>486.00000000008185</c:v>
                </c:pt>
                <c:pt idx="471">
                  <c:v>98.415000000081875</c:v>
                </c:pt>
                <c:pt idx="472">
                  <c:v>8.1868734014278743E-11</c:v>
                </c:pt>
                <c:pt idx="473">
                  <c:v>8.1868734014278743E-11</c:v>
                </c:pt>
                <c:pt idx="474">
                  <c:v>8.1868734014278743E-11</c:v>
                </c:pt>
                <c:pt idx="475">
                  <c:v>8.1868734014278743E-11</c:v>
                </c:pt>
                <c:pt idx="476">
                  <c:v>8.1868734014278743E-11</c:v>
                </c:pt>
                <c:pt idx="477">
                  <c:v>8.1868734014278743E-11</c:v>
                </c:pt>
                <c:pt idx="478">
                  <c:v>8.1868734014278743E-11</c:v>
                </c:pt>
                <c:pt idx="479">
                  <c:v>8.1868734014278743E-11</c:v>
                </c:pt>
                <c:pt idx="480">
                  <c:v>8.1868734014278743E-11</c:v>
                </c:pt>
                <c:pt idx="481">
                  <c:v>8.1868734014278743E-11</c:v>
                </c:pt>
                <c:pt idx="482">
                  <c:v>8.1868734014278743E-11</c:v>
                </c:pt>
                <c:pt idx="483">
                  <c:v>8.1868734014278743E-11</c:v>
                </c:pt>
                <c:pt idx="484">
                  <c:v>238.14000000008184</c:v>
                </c:pt>
                <c:pt idx="485">
                  <c:v>2460.3750000000814</c:v>
                </c:pt>
                <c:pt idx="486">
                  <c:v>9408.9600000000828</c:v>
                </c:pt>
                <c:pt idx="487">
                  <c:v>21816.540000000081</c:v>
                </c:pt>
                <c:pt idx="488">
                  <c:v>36363.735000000081</c:v>
                </c:pt>
                <c:pt idx="489">
                  <c:v>44789.760000000075</c:v>
                </c:pt>
                <c:pt idx="490">
                  <c:v>47152.93500000007</c:v>
                </c:pt>
                <c:pt idx="491">
                  <c:v>47632.860000000073</c:v>
                </c:pt>
                <c:pt idx="492">
                  <c:v>52061.535000000062</c:v>
                </c:pt>
                <c:pt idx="493">
                  <c:v>67670.640000000072</c:v>
                </c:pt>
                <c:pt idx="494">
                  <c:v>95937.615000000078</c:v>
                </c:pt>
                <c:pt idx="495">
                  <c:v>130714.56000000006</c:v>
                </c:pt>
                <c:pt idx="496">
                  <c:v>160099.33500000005</c:v>
                </c:pt>
                <c:pt idx="497">
                  <c:v>167233.81500000009</c:v>
                </c:pt>
                <c:pt idx="498">
                  <c:v>149689.21500000008</c:v>
                </c:pt>
                <c:pt idx="499">
                  <c:v>117516.01500000009</c:v>
                </c:pt>
                <c:pt idx="500">
                  <c:v>95256.000000000087</c:v>
                </c:pt>
                <c:pt idx="501">
                  <c:v>91884.375000000087</c:v>
                </c:pt>
                <c:pt idx="502">
                  <c:v>105735.37500000009</c:v>
                </c:pt>
                <c:pt idx="503">
                  <c:v>140454.00000000009</c:v>
                </c:pt>
                <c:pt idx="504">
                  <c:v>166333.50000000009</c:v>
                </c:pt>
                <c:pt idx="505">
                  <c:v>175446.00000000009</c:v>
                </c:pt>
                <c:pt idx="506">
                  <c:v>158340.0150000001</c:v>
                </c:pt>
                <c:pt idx="507">
                  <c:v>120558.37500000009</c:v>
                </c:pt>
                <c:pt idx="508">
                  <c:v>72930.375000000087</c:v>
                </c:pt>
                <c:pt idx="509">
                  <c:v>37209.375000000087</c:v>
                </c:pt>
                <c:pt idx="510">
                  <c:v>13395.375000000087</c:v>
                </c:pt>
                <c:pt idx="511">
                  <c:v>2460.3750000000873</c:v>
                </c:pt>
                <c:pt idx="512">
                  <c:v>121.50000000008731</c:v>
                </c:pt>
                <c:pt idx="513">
                  <c:v>8.7311491370201111E-11</c:v>
                </c:pt>
                <c:pt idx="514">
                  <c:v>8.7311491370201111E-11</c:v>
                </c:pt>
                <c:pt idx="515">
                  <c:v>8.7311491370201111E-11</c:v>
                </c:pt>
                <c:pt idx="516">
                  <c:v>8.7311491370201111E-11</c:v>
                </c:pt>
                <c:pt idx="517">
                  <c:v>1021.8150000000874</c:v>
                </c:pt>
                <c:pt idx="518">
                  <c:v>7776.0000000000873</c:v>
                </c:pt>
                <c:pt idx="519">
                  <c:v>31104.000000000087</c:v>
                </c:pt>
                <c:pt idx="520">
                  <c:v>69984.000000000087</c:v>
                </c:pt>
                <c:pt idx="521">
                  <c:v>124416.00000000009</c:v>
                </c:pt>
                <c:pt idx="522">
                  <c:v>182910.96000000008</c:v>
                </c:pt>
                <c:pt idx="523">
                  <c:v>225699.61500000011</c:v>
                </c:pt>
                <c:pt idx="524">
                  <c:v>257094.00000000009</c:v>
                </c:pt>
                <c:pt idx="525">
                  <c:v>274134.37500000012</c:v>
                </c:pt>
                <c:pt idx="526">
                  <c:v>274134.37500000012</c:v>
                </c:pt>
                <c:pt idx="527">
                  <c:v>243855.36000000007</c:v>
                </c:pt>
                <c:pt idx="528">
                  <c:v>195373.21500000014</c:v>
                </c:pt>
                <c:pt idx="529">
                  <c:v>138806.46000000008</c:v>
                </c:pt>
                <c:pt idx="530">
                  <c:v>89890.560000000085</c:v>
                </c:pt>
                <c:pt idx="531">
                  <c:v>48600.000000000095</c:v>
                </c:pt>
                <c:pt idx="532">
                  <c:v>19906.5600000001</c:v>
                </c:pt>
                <c:pt idx="533">
                  <c:v>5953.5000000000964</c:v>
                </c:pt>
                <c:pt idx="534">
                  <c:v>588.06000000009681</c:v>
                </c:pt>
                <c:pt idx="535">
                  <c:v>9.6747498901095241E-11</c:v>
                </c:pt>
                <c:pt idx="536">
                  <c:v>9.6747498901095241E-11</c:v>
                </c:pt>
                <c:pt idx="537">
                  <c:v>9.6747498901095241E-11</c:v>
                </c:pt>
                <c:pt idx="538">
                  <c:v>9.6747498901095241E-11</c:v>
                </c:pt>
                <c:pt idx="539">
                  <c:v>9.6747498901095241E-11</c:v>
                </c:pt>
                <c:pt idx="540">
                  <c:v>885.73500000009687</c:v>
                </c:pt>
                <c:pt idx="541">
                  <c:v>7776.0000000000973</c:v>
                </c:pt>
                <c:pt idx="542">
                  <c:v>31104.000000000098</c:v>
                </c:pt>
                <c:pt idx="543">
                  <c:v>69984.000000000102</c:v>
                </c:pt>
                <c:pt idx="544">
                  <c:v>124416.0000000001</c:v>
                </c:pt>
                <c:pt idx="545">
                  <c:v>168136.56000000011</c:v>
                </c:pt>
                <c:pt idx="546">
                  <c:v>198307.44000000009</c:v>
                </c:pt>
                <c:pt idx="547">
                  <c:v>225699.61500000011</c:v>
                </c:pt>
                <c:pt idx="548">
                  <c:v>241682.94000000009</c:v>
                </c:pt>
                <c:pt idx="549">
                  <c:v>248229.3600000001</c:v>
                </c:pt>
                <c:pt idx="550">
                  <c:v>249328.93500000006</c:v>
                </c:pt>
                <c:pt idx="551">
                  <c:v>250430.94000000009</c:v>
                </c:pt>
                <c:pt idx="552">
                  <c:v>251535.37500000012</c:v>
                </c:pt>
                <c:pt idx="553">
                  <c:v>252642.24000000014</c:v>
                </c:pt>
                <c:pt idx="554">
                  <c:v>253751.53500000015</c:v>
                </c:pt>
                <c:pt idx="555">
                  <c:v>254863.2600000001</c:v>
                </c:pt>
                <c:pt idx="556">
                  <c:v>255977.4150000001</c:v>
                </c:pt>
                <c:pt idx="557">
                  <c:v>257094.00000000012</c:v>
                </c:pt>
                <c:pt idx="558">
                  <c:v>258213.01500000013</c:v>
                </c:pt>
                <c:pt idx="559">
                  <c:v>259334.46000000014</c:v>
                </c:pt>
                <c:pt idx="560">
                  <c:v>260458.33500000008</c:v>
                </c:pt>
                <c:pt idx="561">
                  <c:v>261584.64000000013</c:v>
                </c:pt>
                <c:pt idx="562">
                  <c:v>264978.13500000018</c:v>
                </c:pt>
                <c:pt idx="563">
                  <c:v>270682.56000000017</c:v>
                </c:pt>
                <c:pt idx="564">
                  <c:v>279936.00000000017</c:v>
                </c:pt>
                <c:pt idx="565">
                  <c:v>290532.01500000019</c:v>
                </c:pt>
                <c:pt idx="566">
                  <c:v>301324.8600000001</c:v>
                </c:pt>
                <c:pt idx="567">
                  <c:v>309855.37500000017</c:v>
                </c:pt>
                <c:pt idx="568">
                  <c:v>316021.50000000017</c:v>
                </c:pt>
                <c:pt idx="569">
                  <c:v>317262.01500000019</c:v>
                </c:pt>
                <c:pt idx="570">
                  <c:v>316021.50000000017</c:v>
                </c:pt>
                <c:pt idx="571">
                  <c:v>308629.44000000018</c:v>
                </c:pt>
                <c:pt idx="572">
                  <c:v>291721.50000000017</c:v>
                </c:pt>
                <c:pt idx="573">
                  <c:v>264978.13500000024</c:v>
                </c:pt>
                <c:pt idx="574">
                  <c:v>235224.0000000002</c:v>
                </c:pt>
                <c:pt idx="575">
                  <c:v>205239.01500000022</c:v>
                </c:pt>
                <c:pt idx="576">
                  <c:v>178227.13500000018</c:v>
                </c:pt>
                <c:pt idx="577">
                  <c:v>152258.94000000018</c:v>
                </c:pt>
                <c:pt idx="578">
                  <c:v>122865.66000000019</c:v>
                </c:pt>
                <c:pt idx="579">
                  <c:v>90552.735000000204</c:v>
                </c:pt>
                <c:pt idx="580">
                  <c:v>60963.840000000186</c:v>
                </c:pt>
                <c:pt idx="581">
                  <c:v>38064.73500000019</c:v>
                </c:pt>
                <c:pt idx="582">
                  <c:v>21816.540000000194</c:v>
                </c:pt>
                <c:pt idx="583">
                  <c:v>10508.535000000194</c:v>
                </c:pt>
                <c:pt idx="584">
                  <c:v>3675.3750000001937</c:v>
                </c:pt>
                <c:pt idx="585">
                  <c:v>486.00000000019372</c:v>
                </c:pt>
                <c:pt idx="586">
                  <c:v>1.9372237147763371E-10</c:v>
                </c:pt>
                <c:pt idx="587">
                  <c:v>1.9372237147763371E-10</c:v>
                </c:pt>
                <c:pt idx="588">
                  <c:v>1.9372237147763371E-10</c:v>
                </c:pt>
                <c:pt idx="589">
                  <c:v>1.9372237147763371E-10</c:v>
                </c:pt>
                <c:pt idx="590">
                  <c:v>1.9372237147763371E-10</c:v>
                </c:pt>
                <c:pt idx="591">
                  <c:v>1.9372237147763371E-10</c:v>
                </c:pt>
                <c:pt idx="592">
                  <c:v>1.9372237147763371E-10</c:v>
                </c:pt>
                <c:pt idx="593">
                  <c:v>1.9372237147763371E-10</c:v>
                </c:pt>
                <c:pt idx="594">
                  <c:v>1.9372237147763371E-10</c:v>
                </c:pt>
                <c:pt idx="595">
                  <c:v>1.9372237147763371E-10</c:v>
                </c:pt>
                <c:pt idx="596">
                  <c:v>1.9372237147763371E-10</c:v>
                </c:pt>
                <c:pt idx="597">
                  <c:v>1.9372237147763371E-10</c:v>
                </c:pt>
                <c:pt idx="598">
                  <c:v>1.9372237147763371E-10</c:v>
                </c:pt>
                <c:pt idx="599">
                  <c:v>1.9372237147763371E-10</c:v>
                </c:pt>
                <c:pt idx="600">
                  <c:v>1.9372237147763371E-10</c:v>
                </c:pt>
                <c:pt idx="601">
                  <c:v>1.9372237147763371E-10</c:v>
                </c:pt>
                <c:pt idx="602">
                  <c:v>1.9372237147763371E-10</c:v>
                </c:pt>
                <c:pt idx="603">
                  <c:v>1.9372237147763371E-10</c:v>
                </c:pt>
                <c:pt idx="604">
                  <c:v>1.9372237147763371E-10</c:v>
                </c:pt>
                <c:pt idx="605">
                  <c:v>1.9372237147763371E-10</c:v>
                </c:pt>
                <c:pt idx="606">
                  <c:v>1.9372237147763371E-10</c:v>
                </c:pt>
                <c:pt idx="607">
                  <c:v>642.73500000019362</c:v>
                </c:pt>
                <c:pt idx="608">
                  <c:v>6474.7350000001934</c:v>
                </c:pt>
                <c:pt idx="609">
                  <c:v>28071.360000000193</c:v>
                </c:pt>
                <c:pt idx="610">
                  <c:v>69402.015000000189</c:v>
                </c:pt>
                <c:pt idx="611">
                  <c:v>128334.3750000002</c:v>
                </c:pt>
                <c:pt idx="612">
                  <c:v>186701.76000000024</c:v>
                </c:pt>
                <c:pt idx="613">
                  <c:v>236294.41500000021</c:v>
                </c:pt>
                <c:pt idx="614">
                  <c:v>281103.61500000022</c:v>
                </c:pt>
                <c:pt idx="615">
                  <c:v>318504.96000000025</c:v>
                </c:pt>
                <c:pt idx="616">
                  <c:v>345168.13500000018</c:v>
                </c:pt>
                <c:pt idx="617">
                  <c:v>360885.37500000017</c:v>
                </c:pt>
                <c:pt idx="618">
                  <c:v>376952.53500000021</c:v>
                </c:pt>
                <c:pt idx="619">
                  <c:v>393369.61500000017</c:v>
                </c:pt>
                <c:pt idx="620">
                  <c:v>401709.37500000023</c:v>
                </c:pt>
                <c:pt idx="621">
                  <c:v>408726.00000000023</c:v>
                </c:pt>
                <c:pt idx="622">
                  <c:v>414383.04000000021</c:v>
                </c:pt>
                <c:pt idx="623">
                  <c:v>415803.37500000023</c:v>
                </c:pt>
                <c:pt idx="624">
                  <c:v>415803.37500000023</c:v>
                </c:pt>
                <c:pt idx="625">
                  <c:v>417226.14000000025</c:v>
                </c:pt>
                <c:pt idx="626">
                  <c:v>421509.01500000025</c:v>
                </c:pt>
                <c:pt idx="627">
                  <c:v>427253.53500000021</c:v>
                </c:pt>
                <c:pt idx="628">
                  <c:v>434488.86000000016</c:v>
                </c:pt>
                <c:pt idx="629">
                  <c:v>440320.86000000028</c:v>
                </c:pt>
                <c:pt idx="630">
                  <c:v>444720.37500000023</c:v>
                </c:pt>
                <c:pt idx="631">
                  <c:v>449141.76000000024</c:v>
                </c:pt>
                <c:pt idx="632">
                  <c:v>453585.01500000025</c:v>
                </c:pt>
                <c:pt idx="633">
                  <c:v>459543.37500000023</c:v>
                </c:pt>
                <c:pt idx="634">
                  <c:v>467046.00000000023</c:v>
                </c:pt>
                <c:pt idx="635">
                  <c:v>474609.37500000023</c:v>
                </c:pt>
                <c:pt idx="636">
                  <c:v>482233.50000000023</c:v>
                </c:pt>
                <c:pt idx="637">
                  <c:v>488376.54000000021</c:v>
                </c:pt>
                <c:pt idx="638">
                  <c:v>493009.33500000025</c:v>
                </c:pt>
                <c:pt idx="639">
                  <c:v>494558.46000000014</c:v>
                </c:pt>
                <c:pt idx="640">
                  <c:v>496110.01500000019</c:v>
                </c:pt>
                <c:pt idx="641">
                  <c:v>494558.46000000014</c:v>
                </c:pt>
                <c:pt idx="642">
                  <c:v>485300.16000000021</c:v>
                </c:pt>
                <c:pt idx="643">
                  <c:v>462537.13500000024</c:v>
                </c:pt>
                <c:pt idx="644">
                  <c:v>421509.01500000019</c:v>
                </c:pt>
                <c:pt idx="645">
                  <c:v>370215.36000000022</c:v>
                </c:pt>
                <c:pt idx="646">
                  <c:v>316021.50000000017</c:v>
                </c:pt>
                <c:pt idx="647">
                  <c:v>264978.13500000024</c:v>
                </c:pt>
                <c:pt idx="648">
                  <c:v>222568.56000000017</c:v>
                </c:pt>
                <c:pt idx="649">
                  <c:v>196348.86000000022</c:v>
                </c:pt>
                <c:pt idx="650">
                  <c:v>182910.96000000017</c:v>
                </c:pt>
                <c:pt idx="651">
                  <c:v>174523.81500000018</c:v>
                </c:pt>
                <c:pt idx="652">
                  <c:v>163647.13500000021</c:v>
                </c:pt>
                <c:pt idx="653">
                  <c:v>149689.2150000002</c:v>
                </c:pt>
                <c:pt idx="654">
                  <c:v>131512.81500000018</c:v>
                </c:pt>
                <c:pt idx="655">
                  <c:v>112285.44000000019</c:v>
                </c:pt>
                <c:pt idx="656">
                  <c:v>95256.000000000204</c:v>
                </c:pt>
                <c:pt idx="657">
                  <c:v>81503.415000000197</c:v>
                </c:pt>
                <c:pt idx="658">
                  <c:v>72336.240000000194</c:v>
                </c:pt>
                <c:pt idx="659">
                  <c:v>68245.335000000196</c:v>
                </c:pt>
                <c:pt idx="660">
                  <c:v>68822.46000000021</c:v>
                </c:pt>
                <c:pt idx="661">
                  <c:v>75937.500000000204</c:v>
                </c:pt>
                <c:pt idx="662">
                  <c:v>90552.735000000219</c:v>
                </c:pt>
                <c:pt idx="663">
                  <c:v>112285.44000000021</c:v>
                </c:pt>
                <c:pt idx="664">
                  <c:v>139629.01500000019</c:v>
                </c:pt>
                <c:pt idx="665">
                  <c:v>169041.73500000019</c:v>
                </c:pt>
                <c:pt idx="666">
                  <c:v>192460.86000000019</c:v>
                </c:pt>
                <c:pt idx="667">
                  <c:v>189570.37500000023</c:v>
                </c:pt>
                <c:pt idx="668">
                  <c:v>160099.3350000002</c:v>
                </c:pt>
                <c:pt idx="669">
                  <c:v>119794.14000000022</c:v>
                </c:pt>
                <c:pt idx="670">
                  <c:v>85323.375000000233</c:v>
                </c:pt>
                <c:pt idx="671">
                  <c:v>71155.260000000228</c:v>
                </c:pt>
                <c:pt idx="672">
                  <c:v>74727.360000000233</c:v>
                </c:pt>
                <c:pt idx="673">
                  <c:v>85968.540000000226</c:v>
                </c:pt>
                <c:pt idx="674">
                  <c:v>91884.375000000218</c:v>
                </c:pt>
                <c:pt idx="675">
                  <c:v>87266.160000000222</c:v>
                </c:pt>
                <c:pt idx="676">
                  <c:v>77770.935000000231</c:v>
                </c:pt>
                <c:pt idx="677">
                  <c:v>69984.000000000233</c:v>
                </c:pt>
                <c:pt idx="678">
                  <c:v>65961.135000000228</c:v>
                </c:pt>
                <c:pt idx="679">
                  <c:v>68245.335000000225</c:v>
                </c:pt>
                <c:pt idx="680">
                  <c:v>75331.215000000215</c:v>
                </c:pt>
                <c:pt idx="681">
                  <c:v>84680.640000000218</c:v>
                </c:pt>
                <c:pt idx="682">
                  <c:v>93225.735000000219</c:v>
                </c:pt>
                <c:pt idx="683">
                  <c:v>97308.135000000228</c:v>
                </c:pt>
                <c:pt idx="684">
                  <c:v>97308.135000000228</c:v>
                </c:pt>
                <c:pt idx="685">
                  <c:v>95937.615000000238</c:v>
                </c:pt>
                <c:pt idx="686">
                  <c:v>95937.615000000238</c:v>
                </c:pt>
                <c:pt idx="687">
                  <c:v>99382.140000000232</c:v>
                </c:pt>
                <c:pt idx="688">
                  <c:v>107896.86000000023</c:v>
                </c:pt>
                <c:pt idx="689">
                  <c:v>121325.04000000023</c:v>
                </c:pt>
                <c:pt idx="690">
                  <c:v>139629.01500000019</c:v>
                </c:pt>
                <c:pt idx="691">
                  <c:v>161868.3750000002</c:v>
                </c:pt>
                <c:pt idx="692">
                  <c:v>185750.41500000021</c:v>
                </c:pt>
                <c:pt idx="693">
                  <c:v>209253.37500000017</c:v>
                </c:pt>
                <c:pt idx="694">
                  <c:v>227799.13500000013</c:v>
                </c:pt>
                <c:pt idx="695">
                  <c:v>240600.37500000017</c:v>
                </c:pt>
                <c:pt idx="696">
                  <c:v>247132.2150000002</c:v>
                </c:pt>
                <c:pt idx="697">
                  <c:v>247132.2150000002</c:v>
                </c:pt>
                <c:pt idx="698">
                  <c:v>234156.01500000016</c:v>
                </c:pt>
                <c:pt idx="699">
                  <c:v>208246.14000000016</c:v>
                </c:pt>
                <c:pt idx="700">
                  <c:v>179159.04000000018</c:v>
                </c:pt>
                <c:pt idx="701">
                  <c:v>153120.37500000017</c:v>
                </c:pt>
                <c:pt idx="702">
                  <c:v>131512.81500000015</c:v>
                </c:pt>
                <c:pt idx="703">
                  <c:v>119032.33500000017</c:v>
                </c:pt>
                <c:pt idx="704">
                  <c:v>114512.53500000016</c:v>
                </c:pt>
                <c:pt idx="705">
                  <c:v>116761.50000000016</c:v>
                </c:pt>
                <c:pt idx="706">
                  <c:v>125976.06000000017</c:v>
                </c:pt>
                <c:pt idx="707">
                  <c:v>140454.00000000015</c:v>
                </c:pt>
                <c:pt idx="708">
                  <c:v>157464.00000000015</c:v>
                </c:pt>
                <c:pt idx="709">
                  <c:v>174523.81500000012</c:v>
                </c:pt>
                <c:pt idx="710">
                  <c:v>193429.21500000014</c:v>
                </c:pt>
                <c:pt idx="711">
                  <c:v>210263.04000000015</c:v>
                </c:pt>
                <c:pt idx="712">
                  <c:v>225699.61500000014</c:v>
                </c:pt>
                <c:pt idx="713">
                  <c:v>238442.53500000009</c:v>
                </c:pt>
                <c:pt idx="714">
                  <c:v>246037.50000000012</c:v>
                </c:pt>
                <c:pt idx="715">
                  <c:v>251535.37500000012</c:v>
                </c:pt>
                <c:pt idx="716">
                  <c:v>254863.2600000001</c:v>
                </c:pt>
                <c:pt idx="717">
                  <c:v>257094.00000000012</c:v>
                </c:pt>
                <c:pt idx="718">
                  <c:v>258213.01500000013</c:v>
                </c:pt>
                <c:pt idx="719">
                  <c:v>259334.46000000014</c:v>
                </c:pt>
                <c:pt idx="720">
                  <c:v>258213.01500000013</c:v>
                </c:pt>
                <c:pt idx="721">
                  <c:v>253751.53500000015</c:v>
                </c:pt>
                <c:pt idx="722">
                  <c:v>246037.50000000012</c:v>
                </c:pt>
                <c:pt idx="723">
                  <c:v>238442.53500000009</c:v>
                </c:pt>
                <c:pt idx="724">
                  <c:v>242767.93500000014</c:v>
                </c:pt>
                <c:pt idx="725">
                  <c:v>266114.16000000009</c:v>
                </c:pt>
                <c:pt idx="726">
                  <c:v>304966.21500000014</c:v>
                </c:pt>
                <c:pt idx="727">
                  <c:v>349064.64000000013</c:v>
                </c:pt>
                <c:pt idx="728">
                  <c:v>393369.61500000011</c:v>
                </c:pt>
                <c:pt idx="729">
                  <c:v>428695.74000000011</c:v>
                </c:pt>
                <c:pt idx="730">
                  <c:v>440320.86000000022</c:v>
                </c:pt>
                <c:pt idx="731">
                  <c:v>427253.53500000015</c:v>
                </c:pt>
                <c:pt idx="732">
                  <c:v>401709.37500000017</c:v>
                </c:pt>
                <c:pt idx="733">
                  <c:v>372902.94000000018</c:v>
                </c:pt>
                <c:pt idx="734">
                  <c:v>334884.37500000017</c:v>
                </c:pt>
                <c:pt idx="735">
                  <c:v>278770.81500000018</c:v>
                </c:pt>
                <c:pt idx="736">
                  <c:v>208246.14000000019</c:v>
                </c:pt>
                <c:pt idx="737">
                  <c:v>143778.24000000019</c:v>
                </c:pt>
                <c:pt idx="738">
                  <c:v>109350.0000000002</c:v>
                </c:pt>
                <c:pt idx="739">
                  <c:v>88573.500000000204</c:v>
                </c:pt>
                <c:pt idx="740">
                  <c:v>85323.375000000204</c:v>
                </c:pt>
                <c:pt idx="741">
                  <c:v>100078.3350000002</c:v>
                </c:pt>
                <c:pt idx="742">
                  <c:v>138806.4600000002</c:v>
                </c:pt>
                <c:pt idx="743">
                  <c:v>197326.93500000017</c:v>
                </c:pt>
                <c:pt idx="744">
                  <c:v>263844.54000000021</c:v>
                </c:pt>
                <c:pt idx="745">
                  <c:v>308629.44000000018</c:v>
                </c:pt>
                <c:pt idx="746">
                  <c:v>354294.00000000017</c:v>
                </c:pt>
                <c:pt idx="747">
                  <c:v>393369.61500000011</c:v>
                </c:pt>
                <c:pt idx="748">
                  <c:v>424376.41500000015</c:v>
                </c:pt>
                <c:pt idx="749">
                  <c:v>446191.74000000017</c:v>
                </c:pt>
                <c:pt idx="750">
                  <c:v>462537.13500000018</c:v>
                </c:pt>
                <c:pt idx="751">
                  <c:v>476129.3400000002</c:v>
                </c:pt>
                <c:pt idx="752">
                  <c:v>483765.61500000017</c:v>
                </c:pt>
                <c:pt idx="753">
                  <c:v>480703.81500000012</c:v>
                </c:pt>
                <c:pt idx="754">
                  <c:v>462537.13500000018</c:v>
                </c:pt>
                <c:pt idx="755">
                  <c:v>428695.74000000011</c:v>
                </c:pt>
                <c:pt idx="756">
                  <c:v>389232.54000000015</c:v>
                </c:pt>
                <c:pt idx="757">
                  <c:v>350368.3350000002</c:v>
                </c:pt>
                <c:pt idx="758">
                  <c:v>312314.53500000015</c:v>
                </c:pt>
                <c:pt idx="759">
                  <c:v>276447.73500000016</c:v>
                </c:pt>
                <c:pt idx="760">
                  <c:v>246037.50000000012</c:v>
                </c:pt>
                <c:pt idx="761">
                  <c:v>225699.61500000014</c:v>
                </c:pt>
                <c:pt idx="762">
                  <c:v>213306.61500000011</c:v>
                </c:pt>
                <c:pt idx="763">
                  <c:v>210263.04000000015</c:v>
                </c:pt>
                <c:pt idx="764">
                  <c:v>207241.33500000011</c:v>
                </c:pt>
                <c:pt idx="765">
                  <c:v>203246.41500000012</c:v>
                </c:pt>
                <c:pt idx="766">
                  <c:v>212289.66000000009</c:v>
                </c:pt>
                <c:pt idx="767">
                  <c:v>215347.81500000012</c:v>
                </c:pt>
                <c:pt idx="768">
                  <c:v>212289.66000000009</c:v>
                </c:pt>
                <c:pt idx="769">
                  <c:v>207241.33500000011</c:v>
                </c:pt>
                <c:pt idx="770">
                  <c:v>209253.37500000012</c:v>
                </c:pt>
                <c:pt idx="771">
                  <c:v>229908.37500000012</c:v>
                </c:pt>
                <c:pt idx="772">
                  <c:v>262713.37500000012</c:v>
                </c:pt>
                <c:pt idx="773">
                  <c:v>300115.93500000011</c:v>
                </c:pt>
                <c:pt idx="774">
                  <c:v>336161.34000000014</c:v>
                </c:pt>
                <c:pt idx="775">
                  <c:v>367537.50000000012</c:v>
                </c:pt>
                <c:pt idx="776">
                  <c:v>387858.37500000012</c:v>
                </c:pt>
                <c:pt idx="777">
                  <c:v>396139.81500000018</c:v>
                </c:pt>
                <c:pt idx="778">
                  <c:v>398919.7350000001</c:v>
                </c:pt>
                <c:pt idx="779">
                  <c:v>394753.50000000017</c:v>
                </c:pt>
                <c:pt idx="780">
                  <c:v>385117.33500000014</c:v>
                </c:pt>
                <c:pt idx="781">
                  <c:v>370215.36000000022</c:v>
                </c:pt>
                <c:pt idx="782">
                  <c:v>352983.01500000019</c:v>
                </c:pt>
                <c:pt idx="783">
                  <c:v>336161.3400000002</c:v>
                </c:pt>
                <c:pt idx="784">
                  <c:v>320998.14000000019</c:v>
                </c:pt>
                <c:pt idx="785">
                  <c:v>304966.2150000002</c:v>
                </c:pt>
                <c:pt idx="786">
                  <c:v>322248.37500000017</c:v>
                </c:pt>
                <c:pt idx="787">
                  <c:v>342582.61500000017</c:v>
                </c:pt>
                <c:pt idx="788">
                  <c:v>364869.3600000001</c:v>
                </c:pt>
                <c:pt idx="789">
                  <c:v>389232.54000000015</c:v>
                </c:pt>
                <c:pt idx="790">
                  <c:v>415803.37500000017</c:v>
                </c:pt>
                <c:pt idx="791">
                  <c:v>446191.74000000017</c:v>
                </c:pt>
                <c:pt idx="792">
                  <c:v>479176.56000000011</c:v>
                </c:pt>
                <c:pt idx="793">
                  <c:v>511759.21500000032</c:v>
                </c:pt>
                <c:pt idx="794">
                  <c:v>545413.50000000023</c:v>
                </c:pt>
                <c:pt idx="795">
                  <c:v>580139.41500000015</c:v>
                </c:pt>
                <c:pt idx="796">
                  <c:v>610757.41500000027</c:v>
                </c:pt>
                <c:pt idx="797">
                  <c:v>633360.06000000029</c:v>
                </c:pt>
                <c:pt idx="798">
                  <c:v>643930.56000000017</c:v>
                </c:pt>
                <c:pt idx="799">
                  <c:v>643930.56000000017</c:v>
                </c:pt>
                <c:pt idx="800">
                  <c:v>628107.61500000034</c:v>
                </c:pt>
                <c:pt idx="801">
                  <c:v>603885.37500000023</c:v>
                </c:pt>
                <c:pt idx="802">
                  <c:v>575112.9600000002</c:v>
                </c:pt>
                <c:pt idx="803">
                  <c:v>547042.81500000006</c:v>
                </c:pt>
                <c:pt idx="804">
                  <c:v>519674.94000000029</c:v>
                </c:pt>
                <c:pt idx="805">
                  <c:v>496110.01500000019</c:v>
                </c:pt>
                <c:pt idx="806">
                  <c:v>479176.56000000017</c:v>
                </c:pt>
                <c:pt idx="807">
                  <c:v>464037.66000000021</c:v>
                </c:pt>
                <c:pt idx="808">
                  <c:v>452101.50000000023</c:v>
                </c:pt>
                <c:pt idx="809">
                  <c:v>443251.44000000024</c:v>
                </c:pt>
                <c:pt idx="810">
                  <c:v>437400.00000000023</c:v>
                </c:pt>
                <c:pt idx="811">
                  <c:v>440320.86000000028</c:v>
                </c:pt>
                <c:pt idx="812">
                  <c:v>458050.14000000025</c:v>
                </c:pt>
                <c:pt idx="813">
                  <c:v>486837.13500000018</c:v>
                </c:pt>
                <c:pt idx="814">
                  <c:v>521265.37500000023</c:v>
                </c:pt>
                <c:pt idx="815">
                  <c:v>551945.34000000032</c:v>
                </c:pt>
                <c:pt idx="816">
                  <c:v>570108.37500000023</c:v>
                </c:pt>
                <c:pt idx="817">
                  <c:v>573442.33500000031</c:v>
                </c:pt>
                <c:pt idx="818">
                  <c:v>563469.61500000022</c:v>
                </c:pt>
                <c:pt idx="819">
                  <c:v>550308.73500000022</c:v>
                </c:pt>
                <c:pt idx="820">
                  <c:v>537303.37500000023</c:v>
                </c:pt>
                <c:pt idx="821">
                  <c:v>527651.41500000027</c:v>
                </c:pt>
                <c:pt idx="822">
                  <c:v>521265.37500000023</c:v>
                </c:pt>
                <c:pt idx="823">
                  <c:v>511759.21500000037</c:v>
                </c:pt>
                <c:pt idx="824">
                  <c:v>499220.41500000015</c:v>
                </c:pt>
                <c:pt idx="825">
                  <c:v>482233.50000000023</c:v>
                </c:pt>
                <c:pt idx="826">
                  <c:v>468553.81500000029</c:v>
                </c:pt>
                <c:pt idx="827">
                  <c:v>461039.04000000033</c:v>
                </c:pt>
                <c:pt idx="828">
                  <c:v>462537.1350000003</c:v>
                </c:pt>
                <c:pt idx="829">
                  <c:v>471576.73500000022</c:v>
                </c:pt>
                <c:pt idx="830">
                  <c:v>489918.37500000029</c:v>
                </c:pt>
                <c:pt idx="831">
                  <c:v>518086.93500000017</c:v>
                </c:pt>
                <c:pt idx="832">
                  <c:v>550308.73500000022</c:v>
                </c:pt>
                <c:pt idx="833">
                  <c:v>583502.53500000015</c:v>
                </c:pt>
                <c:pt idx="834">
                  <c:v>619402.14000000025</c:v>
                </c:pt>
                <c:pt idx="835">
                  <c:v>656373.37500000012</c:v>
                </c:pt>
                <c:pt idx="836">
                  <c:v>694416.24</c:v>
                </c:pt>
                <c:pt idx="837">
                  <c:v>733530.73500000022</c:v>
                </c:pt>
                <c:pt idx="838">
                  <c:v>771778.93500000017</c:v>
                </c:pt>
                <c:pt idx="839">
                  <c:v>807033.37500000012</c:v>
                </c:pt>
                <c:pt idx="840">
                  <c:v>839031.61499999999</c:v>
                </c:pt>
                <c:pt idx="841">
                  <c:v>869594.94000000006</c:v>
                </c:pt>
                <c:pt idx="842">
                  <c:v>898614.00000000023</c:v>
                </c:pt>
                <c:pt idx="843">
                  <c:v>928109.34000000032</c:v>
                </c:pt>
                <c:pt idx="844">
                  <c:v>955924.3350000002</c:v>
                </c:pt>
                <c:pt idx="845">
                  <c:v>975421.44000000006</c:v>
                </c:pt>
                <c:pt idx="846">
                  <c:v>988528.86000000034</c:v>
                </c:pt>
                <c:pt idx="847">
                  <c:v>999518.53500000015</c:v>
                </c:pt>
                <c:pt idx="848">
                  <c:v>1010568.9600000002</c:v>
                </c:pt>
                <c:pt idx="849">
                  <c:v>1023909.6600000001</c:v>
                </c:pt>
                <c:pt idx="850">
                  <c:v>1037337.8400000002</c:v>
                </c:pt>
                <c:pt idx="851">
                  <c:v>1050853.5000000002</c:v>
                </c:pt>
                <c:pt idx="852">
                  <c:v>1064456.6400000001</c:v>
                </c:pt>
                <c:pt idx="853">
                  <c:v>1075859.4150000003</c:v>
                </c:pt>
                <c:pt idx="854">
                  <c:v>1080437.5350000004</c:v>
                </c:pt>
                <c:pt idx="855">
                  <c:v>1082730.2400000005</c:v>
                </c:pt>
                <c:pt idx="856">
                  <c:v>1082730.2400000005</c:v>
                </c:pt>
                <c:pt idx="857">
                  <c:v>1080437.5350000004</c:v>
                </c:pt>
                <c:pt idx="858">
                  <c:v>1080437.5350000004</c:v>
                </c:pt>
                <c:pt idx="859">
                  <c:v>1078147.2600000005</c:v>
                </c:pt>
                <c:pt idx="860">
                  <c:v>1078147.2600000005</c:v>
                </c:pt>
                <c:pt idx="861">
                  <c:v>1078147.2600000005</c:v>
                </c:pt>
                <c:pt idx="862">
                  <c:v>1075859.4150000003</c:v>
                </c:pt>
                <c:pt idx="863">
                  <c:v>1073574.0000000002</c:v>
                </c:pt>
                <c:pt idx="864">
                  <c:v>1073574.0000000002</c:v>
                </c:pt>
                <c:pt idx="865">
                  <c:v>1071291.0150000004</c:v>
                </c:pt>
                <c:pt idx="866">
                  <c:v>1071291.0150000004</c:v>
                </c:pt>
                <c:pt idx="867">
                  <c:v>1071291.0150000004</c:v>
                </c:pt>
                <c:pt idx="868">
                  <c:v>1071291.0150000004</c:v>
                </c:pt>
                <c:pt idx="869">
                  <c:v>1071291.0150000004</c:v>
                </c:pt>
                <c:pt idx="870">
                  <c:v>1073574.0000000002</c:v>
                </c:pt>
                <c:pt idx="871">
                  <c:v>1073574.0000000002</c:v>
                </c:pt>
                <c:pt idx="872">
                  <c:v>1075859.4150000003</c:v>
                </c:pt>
                <c:pt idx="873">
                  <c:v>1078147.2600000005</c:v>
                </c:pt>
                <c:pt idx="874">
                  <c:v>1080437.5350000004</c:v>
                </c:pt>
                <c:pt idx="875">
                  <c:v>1082730.2400000005</c:v>
                </c:pt>
                <c:pt idx="876">
                  <c:v>1085025.3750000005</c:v>
                </c:pt>
                <c:pt idx="877">
                  <c:v>1085025.3750000005</c:v>
                </c:pt>
                <c:pt idx="878">
                  <c:v>1085025.3750000005</c:v>
                </c:pt>
                <c:pt idx="879">
                  <c:v>1085025.3750000005</c:v>
                </c:pt>
                <c:pt idx="880">
                  <c:v>1082730.2400000005</c:v>
                </c:pt>
                <c:pt idx="881">
                  <c:v>1085025.3750000005</c:v>
                </c:pt>
                <c:pt idx="882">
                  <c:v>1087322.9400000002</c:v>
                </c:pt>
                <c:pt idx="883">
                  <c:v>1089622.9350000005</c:v>
                </c:pt>
                <c:pt idx="884">
                  <c:v>1091925.3600000003</c:v>
                </c:pt>
                <c:pt idx="885">
                  <c:v>1094230.2150000005</c:v>
                </c:pt>
                <c:pt idx="886">
                  <c:v>1091925.3600000003</c:v>
                </c:pt>
                <c:pt idx="887">
                  <c:v>1080437.5350000004</c:v>
                </c:pt>
                <c:pt idx="888">
                  <c:v>1057644.1350000002</c:v>
                </c:pt>
                <c:pt idx="889">
                  <c:v>1023909.6600000003</c:v>
                </c:pt>
                <c:pt idx="890">
                  <c:v>975421.44000000018</c:v>
                </c:pt>
                <c:pt idx="891">
                  <c:v>919633.50000000035</c:v>
                </c:pt>
                <c:pt idx="892">
                  <c:v>859346.41500000027</c:v>
                </c:pt>
                <c:pt idx="893">
                  <c:v>801102.96000000043</c:v>
                </c:pt>
                <c:pt idx="894">
                  <c:v>746807.0400000005</c:v>
                </c:pt>
                <c:pt idx="895">
                  <c:v>696254.53500000038</c:v>
                </c:pt>
                <c:pt idx="896">
                  <c:v>651026.16000000038</c:v>
                </c:pt>
                <c:pt idx="897">
                  <c:v>614208.01500000013</c:v>
                </c:pt>
                <c:pt idx="898">
                  <c:v>586875.37500000023</c:v>
                </c:pt>
                <c:pt idx="899">
                  <c:v>566784.13500000013</c:v>
                </c:pt>
                <c:pt idx="900">
                  <c:v>550308.73500000022</c:v>
                </c:pt>
                <c:pt idx="901">
                  <c:v>530859.01500000013</c:v>
                </c:pt>
                <c:pt idx="902">
                  <c:v>496110.01500000025</c:v>
                </c:pt>
                <c:pt idx="903">
                  <c:v>440320.86000000028</c:v>
                </c:pt>
                <c:pt idx="904">
                  <c:v>366202.2150000002</c:v>
                </c:pt>
                <c:pt idx="905">
                  <c:v>281103.61500000022</c:v>
                </c:pt>
                <c:pt idx="906">
                  <c:v>203246.41500000021</c:v>
                </c:pt>
                <c:pt idx="907">
                  <c:v>157464.00000000023</c:v>
                </c:pt>
                <c:pt idx="908">
                  <c:v>139629.01500000022</c:v>
                </c:pt>
                <c:pt idx="909">
                  <c:v>139629.01500000022</c:v>
                </c:pt>
                <c:pt idx="910">
                  <c:v>161868.37500000023</c:v>
                </c:pt>
                <c:pt idx="911">
                  <c:v>204241.50000000023</c:v>
                </c:pt>
                <c:pt idx="912">
                  <c:v>249328.9350000002</c:v>
                </c:pt>
                <c:pt idx="913">
                  <c:v>294107.7600000003</c:v>
                </c:pt>
                <c:pt idx="914">
                  <c:v>322248.37500000023</c:v>
                </c:pt>
                <c:pt idx="915">
                  <c:v>343874.16000000027</c:v>
                </c:pt>
                <c:pt idx="916">
                  <c:v>352983.01500000025</c:v>
                </c:pt>
                <c:pt idx="917">
                  <c:v>352983.01500000025</c:v>
                </c:pt>
                <c:pt idx="918">
                  <c:v>350368.33500000031</c:v>
                </c:pt>
                <c:pt idx="919">
                  <c:v>350368.33500000031</c:v>
                </c:pt>
                <c:pt idx="920">
                  <c:v>358241.53500000021</c:v>
                </c:pt>
                <c:pt idx="921">
                  <c:v>372902.94000000024</c:v>
                </c:pt>
                <c:pt idx="922">
                  <c:v>391988.16000000021</c:v>
                </c:pt>
                <c:pt idx="923">
                  <c:v>410136.61500000022</c:v>
                </c:pt>
                <c:pt idx="924">
                  <c:v>421509.01500000019</c:v>
                </c:pt>
                <c:pt idx="925">
                  <c:v>411549.66000000021</c:v>
                </c:pt>
                <c:pt idx="926">
                  <c:v>378307.26000000018</c:v>
                </c:pt>
                <c:pt idx="927">
                  <c:v>336161.3400000002</c:v>
                </c:pt>
                <c:pt idx="928">
                  <c:v>294107.76000000024</c:v>
                </c:pt>
                <c:pt idx="929">
                  <c:v>275289.8400000002</c:v>
                </c:pt>
                <c:pt idx="930">
                  <c:v>284621.04000000015</c:v>
                </c:pt>
                <c:pt idx="931">
                  <c:v>326013.66000000015</c:v>
                </c:pt>
                <c:pt idx="932">
                  <c:v>376952.53500000021</c:v>
                </c:pt>
                <c:pt idx="933">
                  <c:v>431587.44000000024</c:v>
                </c:pt>
                <c:pt idx="934">
                  <c:v>482233.50000000017</c:v>
                </c:pt>
                <c:pt idx="935">
                  <c:v>527651.41500000027</c:v>
                </c:pt>
                <c:pt idx="936">
                  <c:v>563469.61500000022</c:v>
                </c:pt>
                <c:pt idx="937">
                  <c:v>591952.86000000022</c:v>
                </c:pt>
                <c:pt idx="938">
                  <c:v>614208.01500000013</c:v>
                </c:pt>
                <c:pt idx="939">
                  <c:v>631606.81500000006</c:v>
                </c:pt>
                <c:pt idx="940">
                  <c:v>645700.81500000029</c:v>
                </c:pt>
                <c:pt idx="941">
                  <c:v>659950.33500000031</c:v>
                </c:pt>
                <c:pt idx="942">
                  <c:v>672546.24000000034</c:v>
                </c:pt>
                <c:pt idx="943">
                  <c:v>685261.2150000002</c:v>
                </c:pt>
                <c:pt idx="944">
                  <c:v>698095.26000000024</c:v>
                </c:pt>
                <c:pt idx="945">
                  <c:v>711048.37500000035</c:v>
                </c:pt>
                <c:pt idx="946">
                  <c:v>724120.56000000041</c:v>
                </c:pt>
                <c:pt idx="947">
                  <c:v>735420.06000000029</c:v>
                </c:pt>
                <c:pt idx="948">
                  <c:v>748713.37500000035</c:v>
                </c:pt>
                <c:pt idx="949">
                  <c:v>762125.76000000036</c:v>
                </c:pt>
                <c:pt idx="950">
                  <c:v>777600.00000000035</c:v>
                </c:pt>
                <c:pt idx="951">
                  <c:v>797161.50000000035</c:v>
                </c:pt>
                <c:pt idx="952">
                  <c:v>816966.00000000035</c:v>
                </c:pt>
                <c:pt idx="953">
                  <c:v>837013.50000000035</c:v>
                </c:pt>
                <c:pt idx="954">
                  <c:v>851191.33500000043</c:v>
                </c:pt>
                <c:pt idx="955">
                  <c:v>861391.26000000036</c:v>
                </c:pt>
                <c:pt idx="956">
                  <c:v>865488.24000000034</c:v>
                </c:pt>
                <c:pt idx="957">
                  <c:v>867540.37500000023</c:v>
                </c:pt>
                <c:pt idx="958">
                  <c:v>865488.24000000034</c:v>
                </c:pt>
                <c:pt idx="959">
                  <c:v>859346.41500000015</c:v>
                </c:pt>
                <c:pt idx="960">
                  <c:v>851191.33500000031</c:v>
                </c:pt>
                <c:pt idx="961">
                  <c:v>841052.16000000038</c:v>
                </c:pt>
                <c:pt idx="962">
                  <c:v>832984.56000000017</c:v>
                </c:pt>
                <c:pt idx="963">
                  <c:v>828965.3400000002</c:v>
                </c:pt>
                <c:pt idx="964">
                  <c:v>826959.37500000023</c:v>
                </c:pt>
                <c:pt idx="965">
                  <c:v>824955.84000000032</c:v>
                </c:pt>
                <c:pt idx="966">
                  <c:v>822954.73500000022</c:v>
                </c:pt>
                <c:pt idx="967">
                  <c:v>820956.06000000029</c:v>
                </c:pt>
                <c:pt idx="968">
                  <c:v>820956.06000000029</c:v>
                </c:pt>
                <c:pt idx="969">
                  <c:v>820956.06000000029</c:v>
                </c:pt>
                <c:pt idx="970">
                  <c:v>818959.81500000018</c:v>
                </c:pt>
                <c:pt idx="971">
                  <c:v>814974.61500000034</c:v>
                </c:pt>
                <c:pt idx="972">
                  <c:v>809015.04000000015</c:v>
                </c:pt>
                <c:pt idx="973">
                  <c:v>803077.3350000002</c:v>
                </c:pt>
                <c:pt idx="974">
                  <c:v>799131.01500000013</c:v>
                </c:pt>
                <c:pt idx="975">
                  <c:v>793229.76000000013</c:v>
                </c:pt>
                <c:pt idx="976">
                  <c:v>789307.74</c:v>
                </c:pt>
                <c:pt idx="977">
                  <c:v>785395.44000000018</c:v>
                </c:pt>
                <c:pt idx="978">
                  <c:v>779545.21499999997</c:v>
                </c:pt>
                <c:pt idx="979">
                  <c:v>771778.93500000006</c:v>
                </c:pt>
                <c:pt idx="980">
                  <c:v>750622.1399999999</c:v>
                </c:pt>
                <c:pt idx="981">
                  <c:v>716636.15999999992</c:v>
                </c:pt>
                <c:pt idx="982">
                  <c:v>659950.33499999996</c:v>
                </c:pt>
                <c:pt idx="983">
                  <c:v>585187.74</c:v>
                </c:pt>
                <c:pt idx="984">
                  <c:v>497663.99999999988</c:v>
                </c:pt>
                <c:pt idx="985">
                  <c:v>417226.1399999999</c:v>
                </c:pt>
                <c:pt idx="986">
                  <c:v>343874.15999999992</c:v>
                </c:pt>
                <c:pt idx="987">
                  <c:v>277608.05999999982</c:v>
                </c:pt>
                <c:pt idx="988">
                  <c:v>218427.83999999985</c:v>
                </c:pt>
                <c:pt idx="989">
                  <c:v>166333.49999999985</c:v>
                </c:pt>
                <c:pt idx="990">
                  <c:v>132313.49999999985</c:v>
                </c:pt>
                <c:pt idx="991">
                  <c:v>116009.41499999985</c:v>
                </c:pt>
                <c:pt idx="992">
                  <c:v>116009.41499999985</c:v>
                </c:pt>
                <c:pt idx="993">
                  <c:v>136353.37499999985</c:v>
                </c:pt>
                <c:pt idx="994">
                  <c:v>175445.99999999985</c:v>
                </c:pt>
                <c:pt idx="995">
                  <c:v>219459.37499999985</c:v>
                </c:pt>
                <c:pt idx="996">
                  <c:v>268393.49999999988</c:v>
                </c:pt>
                <c:pt idx="997">
                  <c:v>316021.49999999988</c:v>
                </c:pt>
                <c:pt idx="998">
                  <c:v>347763.37499999988</c:v>
                </c:pt>
                <c:pt idx="999">
                  <c:v>368875.21499999991</c:v>
                </c:pt>
                <c:pt idx="1000">
                  <c:v>386486.6399999999</c:v>
                </c:pt>
                <c:pt idx="1001">
                  <c:v>398919.73499999981</c:v>
                </c:pt>
                <c:pt idx="1002">
                  <c:v>410136.61499999987</c:v>
                </c:pt>
                <c:pt idx="1003">
                  <c:v>420078.95999999979</c:v>
                </c:pt>
                <c:pt idx="1004">
                  <c:v>428695.73999999982</c:v>
                </c:pt>
                <c:pt idx="1005">
                  <c:v>434488.85999999981</c:v>
                </c:pt>
                <c:pt idx="1006">
                  <c:v>433036.93499999988</c:v>
                </c:pt>
                <c:pt idx="1007">
                  <c:v>428695.73999999982</c:v>
                </c:pt>
                <c:pt idx="1008">
                  <c:v>425813.75999999989</c:v>
                </c:pt>
                <c:pt idx="1009">
                  <c:v>425813.75999999989</c:v>
                </c:pt>
                <c:pt idx="1010">
                  <c:v>431587.43999999989</c:v>
                </c:pt>
                <c:pt idx="1011">
                  <c:v>437399.99999999983</c:v>
                </c:pt>
                <c:pt idx="1012">
                  <c:v>444720.37499999983</c:v>
                </c:pt>
                <c:pt idx="1013">
                  <c:v>452101.49999999983</c:v>
                </c:pt>
                <c:pt idx="1014">
                  <c:v>455070.9599999999</c:v>
                </c:pt>
                <c:pt idx="1015">
                  <c:v>456559.33499999979</c:v>
                </c:pt>
                <c:pt idx="1016">
                  <c:v>458050.13999999984</c:v>
                </c:pt>
                <c:pt idx="1017">
                  <c:v>462537.13499999989</c:v>
                </c:pt>
                <c:pt idx="1018">
                  <c:v>471576.73499999981</c:v>
                </c:pt>
                <c:pt idx="1019">
                  <c:v>483765.61499999987</c:v>
                </c:pt>
                <c:pt idx="1020">
                  <c:v>491462.63999999984</c:v>
                </c:pt>
                <c:pt idx="1021">
                  <c:v>496110.01499999984</c:v>
                </c:pt>
                <c:pt idx="1022">
                  <c:v>494558.45999999979</c:v>
                </c:pt>
                <c:pt idx="1023">
                  <c:v>491462.63999999984</c:v>
                </c:pt>
                <c:pt idx="1024">
                  <c:v>486837.13499999978</c:v>
                </c:pt>
                <c:pt idx="1025">
                  <c:v>479176.55999999982</c:v>
                </c:pt>
                <c:pt idx="1026">
                  <c:v>465540.61499999982</c:v>
                </c:pt>
                <c:pt idx="1027">
                  <c:v>444720.37499999988</c:v>
                </c:pt>
                <c:pt idx="1028">
                  <c:v>417226.1399999999</c:v>
                </c:pt>
                <c:pt idx="1029">
                  <c:v>387858.37499999988</c:v>
                </c:pt>
                <c:pt idx="1030">
                  <c:v>362210.93999999994</c:v>
                </c:pt>
                <c:pt idx="1031">
                  <c:v>351674.45999999985</c:v>
                </c:pt>
                <c:pt idx="1032">
                  <c:v>360885.37499999988</c:v>
                </c:pt>
                <c:pt idx="1033">
                  <c:v>382386.0149999999</c:v>
                </c:pt>
                <c:pt idx="1034">
                  <c:v>407317.81499999989</c:v>
                </c:pt>
                <c:pt idx="1035">
                  <c:v>433036.93499999994</c:v>
                </c:pt>
                <c:pt idx="1036">
                  <c:v>455070.95999999996</c:v>
                </c:pt>
                <c:pt idx="1037">
                  <c:v>471576.73499999987</c:v>
                </c:pt>
                <c:pt idx="1038">
                  <c:v>483765.61499999993</c:v>
                </c:pt>
                <c:pt idx="1039">
                  <c:v>491462.6399999999</c:v>
                </c:pt>
                <c:pt idx="1040">
                  <c:v>489918.37499999988</c:v>
                </c:pt>
                <c:pt idx="1041">
                  <c:v>477651.73499999993</c:v>
                </c:pt>
                <c:pt idx="1042">
                  <c:v>450620.41499999986</c:v>
                </c:pt>
                <c:pt idx="1043">
                  <c:v>418651.3349999999</c:v>
                </c:pt>
                <c:pt idx="1044">
                  <c:v>386486.63999999984</c:v>
                </c:pt>
                <c:pt idx="1045">
                  <c:v>360885.37499999983</c:v>
                </c:pt>
                <c:pt idx="1046">
                  <c:v>345168.13499999983</c:v>
                </c:pt>
                <c:pt idx="1047">
                  <c:v>341293.49999999983</c:v>
                </c:pt>
                <c:pt idx="1048">
                  <c:v>347763.37499999983</c:v>
                </c:pt>
                <c:pt idx="1049">
                  <c:v>362210.93999999989</c:v>
                </c:pt>
                <c:pt idx="1050">
                  <c:v>382386.01499999984</c:v>
                </c:pt>
                <c:pt idx="1051">
                  <c:v>403107.83999999985</c:v>
                </c:pt>
                <c:pt idx="1052">
                  <c:v>421509.01499999984</c:v>
                </c:pt>
                <c:pt idx="1053">
                  <c:v>434488.85999999975</c:v>
                </c:pt>
                <c:pt idx="1054">
                  <c:v>441784.93499999976</c:v>
                </c:pt>
                <c:pt idx="1055">
                  <c:v>447665.53499999986</c:v>
                </c:pt>
                <c:pt idx="1056">
                  <c:v>456559.33499999979</c:v>
                </c:pt>
                <c:pt idx="1057">
                  <c:v>473091.83999999979</c:v>
                </c:pt>
                <c:pt idx="1058">
                  <c:v>499220.41499999975</c:v>
                </c:pt>
                <c:pt idx="1059">
                  <c:v>532466.45999999985</c:v>
                </c:pt>
                <c:pt idx="1060">
                  <c:v>563469.61499999976</c:v>
                </c:pt>
                <c:pt idx="1061">
                  <c:v>590257.93499999982</c:v>
                </c:pt>
                <c:pt idx="1062">
                  <c:v>602173.43999999994</c:v>
                </c:pt>
                <c:pt idx="1063">
                  <c:v>607316.53499999992</c:v>
                </c:pt>
                <c:pt idx="1064">
                  <c:v>607316.53499999992</c:v>
                </c:pt>
                <c:pt idx="1065">
                  <c:v>607316.53499999992</c:v>
                </c:pt>
                <c:pt idx="1066">
                  <c:v>607316.53499999992</c:v>
                </c:pt>
                <c:pt idx="1067">
                  <c:v>605599.73999999964</c:v>
                </c:pt>
                <c:pt idx="1068">
                  <c:v>603885.37499999977</c:v>
                </c:pt>
                <c:pt idx="1069">
                  <c:v>602173.43999999983</c:v>
                </c:pt>
                <c:pt idx="1070">
                  <c:v>598756.85999999975</c:v>
                </c:pt>
                <c:pt idx="1071">
                  <c:v>597052.21499999962</c:v>
                </c:pt>
                <c:pt idx="1072">
                  <c:v>591952.85999999975</c:v>
                </c:pt>
                <c:pt idx="1073">
                  <c:v>586875.37499999977</c:v>
                </c:pt>
                <c:pt idx="1074">
                  <c:v>580139.41499999969</c:v>
                </c:pt>
                <c:pt idx="1075">
                  <c:v>580139.41499999969</c:v>
                </c:pt>
                <c:pt idx="1076">
                  <c:v>586875.37499999977</c:v>
                </c:pt>
                <c:pt idx="1077">
                  <c:v>600463.93499999971</c:v>
                </c:pt>
                <c:pt idx="1078">
                  <c:v>615936.95999999985</c:v>
                </c:pt>
                <c:pt idx="1079">
                  <c:v>629855.99999999977</c:v>
                </c:pt>
                <c:pt idx="1080">
                  <c:v>640397.33999999973</c:v>
                </c:pt>
                <c:pt idx="1081">
                  <c:v>643930.55999999971</c:v>
                </c:pt>
                <c:pt idx="1082">
                  <c:v>642162.73499999975</c:v>
                </c:pt>
                <c:pt idx="1083">
                  <c:v>629855.99999999977</c:v>
                </c:pt>
                <c:pt idx="1084">
                  <c:v>602173.43999999983</c:v>
                </c:pt>
                <c:pt idx="1085">
                  <c:v>556869.73499999975</c:v>
                </c:pt>
                <c:pt idx="1086">
                  <c:v>503904.23999999982</c:v>
                </c:pt>
                <c:pt idx="1087">
                  <c:v>452101.49999999977</c:v>
                </c:pt>
                <c:pt idx="1088">
                  <c:v>403107.83999999979</c:v>
                </c:pt>
                <c:pt idx="1089">
                  <c:v>354293.99999999977</c:v>
                </c:pt>
                <c:pt idx="1090">
                  <c:v>300115.93499999976</c:v>
                </c:pt>
                <c:pt idx="1091">
                  <c:v>239520.23999999973</c:v>
                </c:pt>
                <c:pt idx="1092">
                  <c:v>177297.65999999977</c:v>
                </c:pt>
                <c:pt idx="1093">
                  <c:v>118272.95999999973</c:v>
                </c:pt>
                <c:pt idx="1094">
                  <c:v>69983.999999999738</c:v>
                </c:pt>
                <c:pt idx="1095">
                  <c:v>34292.159999999742</c:v>
                </c:pt>
                <c:pt idx="1096">
                  <c:v>13141.439999999744</c:v>
                </c:pt>
                <c:pt idx="1097">
                  <c:v>3947.5349999997416</c:v>
                </c:pt>
                <c:pt idx="1098">
                  <c:v>952.55999999974119</c:v>
                </c:pt>
                <c:pt idx="1099">
                  <c:v>311.03999999974133</c:v>
                </c:pt>
                <c:pt idx="1100">
                  <c:v>10.934999999741251</c:v>
                </c:pt>
                <c:pt idx="1101">
                  <c:v>-2.5874768994071928E-10</c:v>
                </c:pt>
                <c:pt idx="1102">
                  <c:v>-2.5874768994071928E-10</c:v>
                </c:pt>
                <c:pt idx="1103">
                  <c:v>-2.5874768994071928E-10</c:v>
                </c:pt>
                <c:pt idx="1104">
                  <c:v>-2.5874768994071928E-10</c:v>
                </c:pt>
                <c:pt idx="1105">
                  <c:v>-2.5874768994071928E-10</c:v>
                </c:pt>
                <c:pt idx="1106">
                  <c:v>-2.5874768994071928E-10</c:v>
                </c:pt>
                <c:pt idx="1107">
                  <c:v>-2.5874768994071928E-10</c:v>
                </c:pt>
                <c:pt idx="1108">
                  <c:v>-2.5874768994071928E-10</c:v>
                </c:pt>
                <c:pt idx="1109">
                  <c:v>-2.5874768994071928E-10</c:v>
                </c:pt>
                <c:pt idx="1110">
                  <c:v>-2.5874768994071928E-10</c:v>
                </c:pt>
                <c:pt idx="1111">
                  <c:v>-2.5874768994071928E-10</c:v>
                </c:pt>
                <c:pt idx="1112">
                  <c:v>-2.5874768994071928E-10</c:v>
                </c:pt>
                <c:pt idx="1113">
                  <c:v>-2.5874768994071928E-10</c:v>
                </c:pt>
                <c:pt idx="1114">
                  <c:v>-2.5874768994071928E-10</c:v>
                </c:pt>
                <c:pt idx="1115">
                  <c:v>-2.5874768994071928E-10</c:v>
                </c:pt>
                <c:pt idx="1116">
                  <c:v>-2.5874768994071928E-10</c:v>
                </c:pt>
                <c:pt idx="1117">
                  <c:v>-2.5874768994071928E-10</c:v>
                </c:pt>
                <c:pt idx="1118">
                  <c:v>-2.5874768994071928E-10</c:v>
                </c:pt>
                <c:pt idx="1119">
                  <c:v>-2.5874768994071928E-10</c:v>
                </c:pt>
                <c:pt idx="1120">
                  <c:v>-2.5874768994071928E-10</c:v>
                </c:pt>
                <c:pt idx="1121">
                  <c:v>-2.5874768994071928E-10</c:v>
                </c:pt>
                <c:pt idx="1122">
                  <c:v>-2.5874768994071928E-10</c:v>
                </c:pt>
                <c:pt idx="1123">
                  <c:v>-2.5874768994071928E-10</c:v>
                </c:pt>
                <c:pt idx="1124">
                  <c:v>-2.5874768994071928E-10</c:v>
                </c:pt>
                <c:pt idx="1125">
                  <c:v>-2.5874768994071928E-10</c:v>
                </c:pt>
                <c:pt idx="1126">
                  <c:v>-2.5874768994071928E-10</c:v>
                </c:pt>
                <c:pt idx="1127">
                  <c:v>-2.5874768994071928E-10</c:v>
                </c:pt>
                <c:pt idx="1128">
                  <c:v>-2.5874768994071928E-10</c:v>
                </c:pt>
                <c:pt idx="1129">
                  <c:v>-2.5874768994071928E-10</c:v>
                </c:pt>
                <c:pt idx="1130">
                  <c:v>-2.5874768994071928E-10</c:v>
                </c:pt>
                <c:pt idx="1131">
                  <c:v>642.73499999974115</c:v>
                </c:pt>
                <c:pt idx="1132">
                  <c:v>6298.5599999997421</c:v>
                </c:pt>
                <c:pt idx="1133">
                  <c:v>25898.93999999974</c:v>
                </c:pt>
                <c:pt idx="1134">
                  <c:v>67098.374999999738</c:v>
                </c:pt>
                <c:pt idx="1135">
                  <c:v>132313.49999999974</c:v>
                </c:pt>
                <c:pt idx="1136">
                  <c:v>221529.73499999975</c:v>
                </c:pt>
                <c:pt idx="1137">
                  <c:v>326013.65999999968</c:v>
                </c:pt>
                <c:pt idx="1138">
                  <c:v>428695.73999999964</c:v>
                </c:pt>
                <c:pt idx="1139">
                  <c:v>518086.93499999959</c:v>
                </c:pt>
                <c:pt idx="1140">
                  <c:v>588565.43999999959</c:v>
                </c:pt>
                <c:pt idx="1141">
                  <c:v>635115.73499999975</c:v>
                </c:pt>
                <c:pt idx="1142">
                  <c:v>663537.0149999999</c:v>
                </c:pt>
                <c:pt idx="1143">
                  <c:v>683437.49999999977</c:v>
                </c:pt>
                <c:pt idx="1144">
                  <c:v>696254.5349999998</c:v>
                </c:pt>
                <c:pt idx="1145">
                  <c:v>711048.37499999977</c:v>
                </c:pt>
                <c:pt idx="1146">
                  <c:v>725997.73499999975</c:v>
                </c:pt>
                <c:pt idx="1147">
                  <c:v>743001.6599999998</c:v>
                </c:pt>
                <c:pt idx="1148">
                  <c:v>756363.01499999978</c:v>
                </c:pt>
                <c:pt idx="1149">
                  <c:v>765979.73999999976</c:v>
                </c:pt>
                <c:pt idx="1150">
                  <c:v>769843.43999999959</c:v>
                </c:pt>
                <c:pt idx="1151">
                  <c:v>764051.53499999968</c:v>
                </c:pt>
                <c:pt idx="1152">
                  <c:v>754446.95999999961</c:v>
                </c:pt>
                <c:pt idx="1153">
                  <c:v>741102.61499999953</c:v>
                </c:pt>
                <c:pt idx="1154">
                  <c:v>729759.37499999965</c:v>
                </c:pt>
                <c:pt idx="1155">
                  <c:v>724120.55999999971</c:v>
                </c:pt>
                <c:pt idx="1156">
                  <c:v>724120.55999999971</c:v>
                </c:pt>
                <c:pt idx="1157">
                  <c:v>729759.37499999965</c:v>
                </c:pt>
                <c:pt idx="1158">
                  <c:v>737311.81499999971</c:v>
                </c:pt>
                <c:pt idx="1159">
                  <c:v>748713.37499999965</c:v>
                </c:pt>
                <c:pt idx="1160">
                  <c:v>760202.41499999957</c:v>
                </c:pt>
                <c:pt idx="1161">
                  <c:v>769843.43999999948</c:v>
                </c:pt>
                <c:pt idx="1162">
                  <c:v>777599.99999999965</c:v>
                </c:pt>
                <c:pt idx="1163">
                  <c:v>781492.85999999975</c:v>
                </c:pt>
                <c:pt idx="1164">
                  <c:v>783442.93499999959</c:v>
                </c:pt>
                <c:pt idx="1165">
                  <c:v>779545.21499999962</c:v>
                </c:pt>
                <c:pt idx="1166">
                  <c:v>773716.85999999975</c:v>
                </c:pt>
                <c:pt idx="1167">
                  <c:v>767910.37499999977</c:v>
                </c:pt>
                <c:pt idx="1168">
                  <c:v>760202.41499999969</c:v>
                </c:pt>
                <c:pt idx="1169">
                  <c:v>754446.95999999973</c:v>
                </c:pt>
                <c:pt idx="1170">
                  <c:v>750622.13999999966</c:v>
                </c:pt>
                <c:pt idx="1171">
                  <c:v>746807.03999999992</c:v>
                </c:pt>
                <c:pt idx="1172">
                  <c:v>744903.13499999966</c:v>
                </c:pt>
                <c:pt idx="1173">
                  <c:v>739205.99999999977</c:v>
                </c:pt>
                <c:pt idx="1174">
                  <c:v>714771.13499999978</c:v>
                </c:pt>
                <c:pt idx="1175">
                  <c:v>659950.33499999985</c:v>
                </c:pt>
                <c:pt idx="1176">
                  <c:v>586875.37499999977</c:v>
                </c:pt>
                <c:pt idx="1177">
                  <c:v>510183.35999999975</c:v>
                </c:pt>
                <c:pt idx="1178">
                  <c:v>441784.93499999971</c:v>
                </c:pt>
                <c:pt idx="1179">
                  <c:v>383750.45999999979</c:v>
                </c:pt>
                <c:pt idx="1180">
                  <c:v>334884.37499999971</c:v>
                </c:pt>
                <c:pt idx="1181">
                  <c:v>291721.49999999971</c:v>
                </c:pt>
                <c:pt idx="1182">
                  <c:v>248229.35999999972</c:v>
                </c:pt>
                <c:pt idx="1183">
                  <c:v>202253.75999999969</c:v>
                </c:pt>
                <c:pt idx="1184">
                  <c:v>152258.93999999968</c:v>
                </c:pt>
                <c:pt idx="1185">
                  <c:v>105019.73999999969</c:v>
                </c:pt>
                <c:pt idx="1186">
                  <c:v>66528.539999999688</c:v>
                </c:pt>
                <c:pt idx="1187">
                  <c:v>38064.734999999695</c:v>
                </c:pt>
                <c:pt idx="1188">
                  <c:v>19289.339999999698</c:v>
                </c:pt>
                <c:pt idx="1189">
                  <c:v>7775.9999999996999</c:v>
                </c:pt>
                <c:pt idx="1190">
                  <c:v>2042.4149999996998</c:v>
                </c:pt>
                <c:pt idx="1191">
                  <c:v>205.3349999996999</c:v>
                </c:pt>
                <c:pt idx="1192">
                  <c:v>-3.0010482987563591E-10</c:v>
                </c:pt>
                <c:pt idx="1193">
                  <c:v>-3.0010482987563591E-10</c:v>
                </c:pt>
                <c:pt idx="1194">
                  <c:v>-3.0010482987563591E-10</c:v>
                </c:pt>
                <c:pt idx="1195">
                  <c:v>-3.0010482987563591E-10</c:v>
                </c:pt>
                <c:pt idx="1196">
                  <c:v>-3.0010482987563591E-10</c:v>
                </c:pt>
                <c:pt idx="1197">
                  <c:v>-3.0010482987563591E-10</c:v>
                </c:pt>
                <c:pt idx="1198">
                  <c:v>-3.0010482987563591E-10</c:v>
                </c:pt>
                <c:pt idx="1199">
                  <c:v>-3.0010482987563591E-10</c:v>
                </c:pt>
                <c:pt idx="1200">
                  <c:v>-3.0010482987563591E-10</c:v>
                </c:pt>
                <c:pt idx="1201">
                  <c:v>-3.0010482987563591E-10</c:v>
                </c:pt>
                <c:pt idx="1202">
                  <c:v>-3.0010482987563591E-10</c:v>
                </c:pt>
                <c:pt idx="1203">
                  <c:v>-3.0010482987563591E-10</c:v>
                </c:pt>
                <c:pt idx="1204">
                  <c:v>-3.0010482987563591E-10</c:v>
                </c:pt>
                <c:pt idx="1205">
                  <c:v>-3.0010482987563591E-10</c:v>
                </c:pt>
                <c:pt idx="1206">
                  <c:v>98.414999999699901</c:v>
                </c:pt>
                <c:pt idx="1207">
                  <c:v>1244.1599999996999</c:v>
                </c:pt>
                <c:pt idx="1208">
                  <c:v>6474.7349999996995</c:v>
                </c:pt>
                <c:pt idx="1209">
                  <c:v>18681.839999999702</c:v>
                </c:pt>
                <c:pt idx="1210">
                  <c:v>38929.814999999697</c:v>
                </c:pt>
                <c:pt idx="1211">
                  <c:v>67098.374999999709</c:v>
                </c:pt>
                <c:pt idx="1212">
                  <c:v>102887.41499999972</c:v>
                </c:pt>
                <c:pt idx="1213">
                  <c:v>142943.53499999968</c:v>
                </c:pt>
                <c:pt idx="1214">
                  <c:v>181030.13999999972</c:v>
                </c:pt>
                <c:pt idx="1215">
                  <c:v>210263.03999999975</c:v>
                </c:pt>
                <c:pt idx="1216">
                  <c:v>234156.01499999969</c:v>
                </c:pt>
                <c:pt idx="1217">
                  <c:v>255977.41499999972</c:v>
                </c:pt>
                <c:pt idx="1218">
                  <c:v>281103.61499999976</c:v>
                </c:pt>
                <c:pt idx="1219">
                  <c:v>307405.93499999971</c:v>
                </c:pt>
                <c:pt idx="1220">
                  <c:v>336161.33999999979</c:v>
                </c:pt>
                <c:pt idx="1221">
                  <c:v>364869.35999999969</c:v>
                </c:pt>
                <c:pt idx="1222">
                  <c:v>378307.25999999972</c:v>
                </c:pt>
                <c:pt idx="1223">
                  <c:v>370215.35999999981</c:v>
                </c:pt>
                <c:pt idx="1224">
                  <c:v>352983.01499999978</c:v>
                </c:pt>
                <c:pt idx="1225">
                  <c:v>337440.73499999981</c:v>
                </c:pt>
                <c:pt idx="1226">
                  <c:v>338722.55999999971</c:v>
                </c:pt>
                <c:pt idx="1227">
                  <c:v>367537.49999999977</c:v>
                </c:pt>
                <c:pt idx="1228">
                  <c:v>415803.37499999977</c:v>
                </c:pt>
                <c:pt idx="1229">
                  <c:v>471576.73499999969</c:v>
                </c:pt>
                <c:pt idx="1230">
                  <c:v>524453.5349999998</c:v>
                </c:pt>
                <c:pt idx="1231">
                  <c:v>563469.61499999964</c:v>
                </c:pt>
                <c:pt idx="1232">
                  <c:v>580139.41499999957</c:v>
                </c:pt>
                <c:pt idx="1233">
                  <c:v>586875.37499999965</c:v>
                </c:pt>
                <c:pt idx="1234">
                  <c:v>593650.21499999973</c:v>
                </c:pt>
                <c:pt idx="1235">
                  <c:v>605599.73999999941</c:v>
                </c:pt>
                <c:pt idx="1236">
                  <c:v>617668.3349999995</c:v>
                </c:pt>
                <c:pt idx="1237">
                  <c:v>633360.05999999959</c:v>
                </c:pt>
                <c:pt idx="1238">
                  <c:v>643930.55999999947</c:v>
                </c:pt>
                <c:pt idx="1239">
                  <c:v>651026.15999999968</c:v>
                </c:pt>
                <c:pt idx="1240">
                  <c:v>654588.53999999969</c:v>
                </c:pt>
                <c:pt idx="1241">
                  <c:v>661742.45999999961</c:v>
                </c:pt>
                <c:pt idx="1242">
                  <c:v>679797.35999999964</c:v>
                </c:pt>
                <c:pt idx="1243">
                  <c:v>714771.13499999966</c:v>
                </c:pt>
                <c:pt idx="1244">
                  <c:v>760202.41499999957</c:v>
                </c:pt>
                <c:pt idx="1245">
                  <c:v>799131.01499999955</c:v>
                </c:pt>
                <c:pt idx="1246">
                  <c:v>818959.81499999948</c:v>
                </c:pt>
                <c:pt idx="1247">
                  <c:v>810999.13499999966</c:v>
                </c:pt>
                <c:pt idx="1248">
                  <c:v>783442.93499999947</c:v>
                </c:pt>
                <c:pt idx="1249">
                  <c:v>754446.9599999995</c:v>
                </c:pt>
                <c:pt idx="1250">
                  <c:v>725997.73499999952</c:v>
                </c:pt>
                <c:pt idx="1251">
                  <c:v>699938.41499999969</c:v>
                </c:pt>
                <c:pt idx="1252">
                  <c:v>683437.49999999953</c:v>
                </c:pt>
                <c:pt idx="1253">
                  <c:v>677980.93499999959</c:v>
                </c:pt>
                <c:pt idx="1254">
                  <c:v>677980.93499999959</c:v>
                </c:pt>
                <c:pt idx="1255">
                  <c:v>677980.93499999959</c:v>
                </c:pt>
                <c:pt idx="1256">
                  <c:v>676166.93999999948</c:v>
                </c:pt>
                <c:pt idx="1257">
                  <c:v>672546.23999999964</c:v>
                </c:pt>
                <c:pt idx="1258">
                  <c:v>667133.41499999946</c:v>
                </c:pt>
                <c:pt idx="1259">
                  <c:v>663537.01499999966</c:v>
                </c:pt>
                <c:pt idx="1260">
                  <c:v>667133.41499999946</c:v>
                </c:pt>
                <c:pt idx="1261">
                  <c:v>685261.21499999939</c:v>
                </c:pt>
                <c:pt idx="1262">
                  <c:v>716636.15999999945</c:v>
                </c:pt>
                <c:pt idx="1263">
                  <c:v>752533.3349999995</c:v>
                </c:pt>
                <c:pt idx="1264">
                  <c:v>785395.43999999948</c:v>
                </c:pt>
                <c:pt idx="1265">
                  <c:v>810999.13499999943</c:v>
                </c:pt>
                <c:pt idx="1266">
                  <c:v>828965.33999999927</c:v>
                </c:pt>
                <c:pt idx="1267">
                  <c:v>847128.3749999993</c:v>
                </c:pt>
                <c:pt idx="1268">
                  <c:v>865488.23999999941</c:v>
                </c:pt>
                <c:pt idx="1269">
                  <c:v>879904.21499999927</c:v>
                </c:pt>
                <c:pt idx="1270">
                  <c:v>892355.53499999945</c:v>
                </c:pt>
                <c:pt idx="1271">
                  <c:v>904894.33499999926</c:v>
                </c:pt>
                <c:pt idx="1272">
                  <c:v>919633.4999999993</c:v>
                </c:pt>
                <c:pt idx="1273">
                  <c:v>938758.81499999936</c:v>
                </c:pt>
                <c:pt idx="1274">
                  <c:v>958080.95999999926</c:v>
                </c:pt>
                <c:pt idx="1275">
                  <c:v>977599.93499999936</c:v>
                </c:pt>
                <c:pt idx="1276">
                  <c:v>990721.93499999924</c:v>
                </c:pt>
                <c:pt idx="1277">
                  <c:v>997315.73999999918</c:v>
                </c:pt>
                <c:pt idx="1278">
                  <c:v>997315.73999999918</c:v>
                </c:pt>
                <c:pt idx="1279">
                  <c:v>995115.3749999993</c:v>
                </c:pt>
                <c:pt idx="1280">
                  <c:v>992917.43999999936</c:v>
                </c:pt>
                <c:pt idx="1281">
                  <c:v>986338.21499999915</c:v>
                </c:pt>
                <c:pt idx="1282">
                  <c:v>977599.93499999924</c:v>
                </c:pt>
                <c:pt idx="1283">
                  <c:v>968900.53499999922</c:v>
                </c:pt>
                <c:pt idx="1284">
                  <c:v>962401.4999999993</c:v>
                </c:pt>
                <c:pt idx="1285">
                  <c:v>958080.95999999926</c:v>
                </c:pt>
                <c:pt idx="1286">
                  <c:v>960240.01499999943</c:v>
                </c:pt>
                <c:pt idx="1287">
                  <c:v>964565.41499999911</c:v>
                </c:pt>
                <c:pt idx="1288">
                  <c:v>968900.53499999922</c:v>
                </c:pt>
                <c:pt idx="1289">
                  <c:v>971071.73999999929</c:v>
                </c:pt>
                <c:pt idx="1290">
                  <c:v>971071.73999999929</c:v>
                </c:pt>
                <c:pt idx="1291">
                  <c:v>966731.75999999931</c:v>
                </c:pt>
                <c:pt idx="1292">
                  <c:v>960240.01499999943</c:v>
                </c:pt>
                <c:pt idx="1293">
                  <c:v>951618.3749999993</c:v>
                </c:pt>
                <c:pt idx="1294">
                  <c:v>940895.9999999993</c:v>
                </c:pt>
                <c:pt idx="1295">
                  <c:v>930234.3749999993</c:v>
                </c:pt>
                <c:pt idx="1296">
                  <c:v>923866.55999999936</c:v>
                </c:pt>
                <c:pt idx="1297">
                  <c:v>921748.81499999925</c:v>
                </c:pt>
                <c:pt idx="1298">
                  <c:v>923866.55999999936</c:v>
                </c:pt>
                <c:pt idx="1299">
                  <c:v>925986.73499999917</c:v>
                </c:pt>
                <c:pt idx="1300">
                  <c:v>928109.33999999939</c:v>
                </c:pt>
                <c:pt idx="1301">
                  <c:v>930234.3749999993</c:v>
                </c:pt>
                <c:pt idx="1302">
                  <c:v>928109.33999999939</c:v>
                </c:pt>
                <c:pt idx="1303">
                  <c:v>921748.81499999913</c:v>
                </c:pt>
                <c:pt idx="1304">
                  <c:v>915410.15999999922</c:v>
                </c:pt>
                <c:pt idx="1305">
                  <c:v>906992.63999999932</c:v>
                </c:pt>
                <c:pt idx="1306">
                  <c:v>896525.41499999934</c:v>
                </c:pt>
                <c:pt idx="1307">
                  <c:v>881973.35999999929</c:v>
                </c:pt>
                <c:pt idx="1308">
                  <c:v>857303.99999999919</c:v>
                </c:pt>
                <c:pt idx="1309">
                  <c:v>820956.05999999924</c:v>
                </c:pt>
                <c:pt idx="1310">
                  <c:v>783442.93499999912</c:v>
                </c:pt>
                <c:pt idx="1311">
                  <c:v>750622.13999999908</c:v>
                </c:pt>
                <c:pt idx="1312">
                  <c:v>724120.55999999924</c:v>
                </c:pt>
                <c:pt idx="1313">
                  <c:v>699938.41499999934</c:v>
                </c:pt>
                <c:pt idx="1314">
                  <c:v>661742.45999999915</c:v>
                </c:pt>
                <c:pt idx="1315">
                  <c:v>602173.43999999925</c:v>
                </c:pt>
                <c:pt idx="1316">
                  <c:v>524453.53499999922</c:v>
                </c:pt>
                <c:pt idx="1317">
                  <c:v>444720.37499999913</c:v>
                </c:pt>
                <c:pt idx="1318">
                  <c:v>379664.41499999911</c:v>
                </c:pt>
                <c:pt idx="1319">
                  <c:v>341293.49999999913</c:v>
                </c:pt>
                <c:pt idx="1320">
                  <c:v>323501.03999999911</c:v>
                </c:pt>
                <c:pt idx="1321">
                  <c:v>314783.41499999911</c:v>
                </c:pt>
                <c:pt idx="1322">
                  <c:v>309855.37499999913</c:v>
                </c:pt>
                <c:pt idx="1323">
                  <c:v>306184.85999999917</c:v>
                </c:pt>
                <c:pt idx="1324">
                  <c:v>307405.93499999907</c:v>
                </c:pt>
                <c:pt idx="1325">
                  <c:v>311083.73999999912</c:v>
                </c:pt>
                <c:pt idx="1326">
                  <c:v>318504.95999999915</c:v>
                </c:pt>
                <c:pt idx="1327">
                  <c:v>326013.65999999904</c:v>
                </c:pt>
                <c:pt idx="1328">
                  <c:v>334884.37499999907</c:v>
                </c:pt>
                <c:pt idx="1329">
                  <c:v>346464.53999999905</c:v>
                </c:pt>
                <c:pt idx="1330">
                  <c:v>366202.21499999904</c:v>
                </c:pt>
                <c:pt idx="1331">
                  <c:v>394753.49999999907</c:v>
                </c:pt>
                <c:pt idx="1332">
                  <c:v>428695.73999999906</c:v>
                </c:pt>
                <c:pt idx="1333">
                  <c:v>465540.61499999906</c:v>
                </c:pt>
                <c:pt idx="1334">
                  <c:v>502340.5349999991</c:v>
                </c:pt>
                <c:pt idx="1335">
                  <c:v>535688.6399999992</c:v>
                </c:pt>
                <c:pt idx="1336">
                  <c:v>563469.61499999906</c:v>
                </c:pt>
                <c:pt idx="1337">
                  <c:v>588565.43999999901</c:v>
                </c:pt>
                <c:pt idx="1338">
                  <c:v>607316.53499999922</c:v>
                </c:pt>
                <c:pt idx="1339">
                  <c:v>619402.1399999992</c:v>
                </c:pt>
                <c:pt idx="1340">
                  <c:v>626361.6599999991</c:v>
                </c:pt>
                <c:pt idx="1341">
                  <c:v>643930.55999999901</c:v>
                </c:pt>
                <c:pt idx="1342">
                  <c:v>683437.49999999907</c:v>
                </c:pt>
                <c:pt idx="1343">
                  <c:v>735420.05999999901</c:v>
                </c:pt>
                <c:pt idx="1344">
                  <c:v>791267.53499999922</c:v>
                </c:pt>
                <c:pt idx="1345">
                  <c:v>843075.13499999908</c:v>
                </c:pt>
                <c:pt idx="1346">
                  <c:v>886118.93999999925</c:v>
                </c:pt>
                <c:pt idx="1347">
                  <c:v>925986.73499999905</c:v>
                </c:pt>
                <c:pt idx="1348">
                  <c:v>964565.41499999899</c:v>
                </c:pt>
                <c:pt idx="1349">
                  <c:v>997315.73999999906</c:v>
                </c:pt>
                <c:pt idx="1350">
                  <c:v>1026141.6149999993</c:v>
                </c:pt>
                <c:pt idx="1351">
                  <c:v>1055378.1599999992</c:v>
                </c:pt>
                <c:pt idx="1352">
                  <c:v>1087322.939999999</c:v>
                </c:pt>
                <c:pt idx="1353">
                  <c:v>1119743.9999999993</c:v>
                </c:pt>
                <c:pt idx="1354">
                  <c:v>1155009.3749999993</c:v>
                </c:pt>
                <c:pt idx="1355">
                  <c:v>1190821.4999999993</c:v>
                </c:pt>
                <c:pt idx="1356">
                  <c:v>1210144.8599999992</c:v>
                </c:pt>
                <c:pt idx="1357">
                  <c:v>1190821.4999999993</c:v>
                </c:pt>
                <c:pt idx="1358">
                  <c:v>1136133.1349999995</c:v>
                </c:pt>
                <c:pt idx="1359">
                  <c:v>1066732.3349999995</c:v>
                </c:pt>
                <c:pt idx="1360">
                  <c:v>1012786.3349999993</c:v>
                </c:pt>
                <c:pt idx="1361">
                  <c:v>992917.43999999948</c:v>
                </c:pt>
                <c:pt idx="1362">
                  <c:v>997315.73999999929</c:v>
                </c:pt>
                <c:pt idx="1363">
                  <c:v>1008354.0149999993</c:v>
                </c:pt>
                <c:pt idx="1364">
                  <c:v>1003931.4149999996</c:v>
                </c:pt>
                <c:pt idx="1365">
                  <c:v>962401.49999999942</c:v>
                </c:pt>
                <c:pt idx="1366">
                  <c:v>890274.23999999929</c:v>
                </c:pt>
                <c:pt idx="1367">
                  <c:v>809015.03999999934</c:v>
                </c:pt>
                <c:pt idx="1368">
                  <c:v>731643.83999999927</c:v>
                </c:pt>
                <c:pt idx="1369">
                  <c:v>658160.6399999992</c:v>
                </c:pt>
                <c:pt idx="1370">
                  <c:v>590257.93499999936</c:v>
                </c:pt>
                <c:pt idx="1371">
                  <c:v>529253.9999999993</c:v>
                </c:pt>
                <c:pt idx="1372">
                  <c:v>477651.73499999935</c:v>
                </c:pt>
                <c:pt idx="1373">
                  <c:v>437399.9999999993</c:v>
                </c:pt>
                <c:pt idx="1374">
                  <c:v>408725.9999999993</c:v>
                </c:pt>
                <c:pt idx="1375">
                  <c:v>386486.63999999932</c:v>
                </c:pt>
                <c:pt idx="1376">
                  <c:v>364869.35999999923</c:v>
                </c:pt>
                <c:pt idx="1377">
                  <c:v>345168.13499999925</c:v>
                </c:pt>
                <c:pt idx="1378">
                  <c:v>324756.13499999931</c:v>
                </c:pt>
                <c:pt idx="1379">
                  <c:v>306184.85999999935</c:v>
                </c:pt>
                <c:pt idx="1380">
                  <c:v>288160.33499999932</c:v>
                </c:pt>
                <c:pt idx="1381">
                  <c:v>270682.55999999936</c:v>
                </c:pt>
                <c:pt idx="1382">
                  <c:v>269536.81499999936</c:v>
                </c:pt>
                <c:pt idx="1383">
                  <c:v>268393.4999999993</c:v>
                </c:pt>
                <c:pt idx="1384">
                  <c:v>267252.61499999923</c:v>
                </c:pt>
                <c:pt idx="1385">
                  <c:v>263844.53999999928</c:v>
                </c:pt>
                <c:pt idx="1386">
                  <c:v>260458.33499999924</c:v>
                </c:pt>
                <c:pt idx="1387">
                  <c:v>258213.01499999929</c:v>
                </c:pt>
                <c:pt idx="1388">
                  <c:v>258213.01499999929</c:v>
                </c:pt>
                <c:pt idx="1389">
                  <c:v>262713.3749999993</c:v>
                </c:pt>
                <c:pt idx="1390">
                  <c:v>269536.81499999936</c:v>
                </c:pt>
                <c:pt idx="1391">
                  <c:v>281103.61499999935</c:v>
                </c:pt>
                <c:pt idx="1392">
                  <c:v>301324.85999999929</c:v>
                </c:pt>
                <c:pt idx="1393">
                  <c:v>331068.05999999936</c:v>
                </c:pt>
                <c:pt idx="1394">
                  <c:v>364869.35999999929</c:v>
                </c:pt>
                <c:pt idx="1395">
                  <c:v>398919.73499999929</c:v>
                </c:pt>
                <c:pt idx="1396">
                  <c:v>430140.37499999936</c:v>
                </c:pt>
                <c:pt idx="1397">
                  <c:v>462537.13499999943</c:v>
                </c:pt>
                <c:pt idx="1398">
                  <c:v>503904.23999999947</c:v>
                </c:pt>
                <c:pt idx="1399">
                  <c:v>556869.7349999994</c:v>
                </c:pt>
                <c:pt idx="1400">
                  <c:v>619402.13999999955</c:v>
                </c:pt>
                <c:pt idx="1401">
                  <c:v>681616.21499999962</c:v>
                </c:pt>
                <c:pt idx="1402">
                  <c:v>743001.65999999957</c:v>
                </c:pt>
                <c:pt idx="1403">
                  <c:v>799131.01499999943</c:v>
                </c:pt>
                <c:pt idx="1404">
                  <c:v>855264.01499999966</c:v>
                </c:pt>
                <c:pt idx="1405">
                  <c:v>911196.53999999934</c:v>
                </c:pt>
                <c:pt idx="1406">
                  <c:v>964565.41499999934</c:v>
                </c:pt>
                <c:pt idx="1407">
                  <c:v>1019453.0399999995</c:v>
                </c:pt>
                <c:pt idx="1408">
                  <c:v>1073573.9999999995</c:v>
                </c:pt>
                <c:pt idx="1409">
                  <c:v>1126753.3349999993</c:v>
                </c:pt>
                <c:pt idx="1410">
                  <c:v>1176431.0399999996</c:v>
                </c:pt>
                <c:pt idx="1411">
                  <c:v>1224739.4399999997</c:v>
                </c:pt>
                <c:pt idx="1412">
                  <c:v>1266565.8149999992</c:v>
                </c:pt>
                <c:pt idx="1413">
                  <c:v>1304054.6399999994</c:v>
                </c:pt>
                <c:pt idx="1414">
                  <c:v>1336987.2149999999</c:v>
                </c:pt>
                <c:pt idx="1415">
                  <c:v>1370330.4599999997</c:v>
                </c:pt>
                <c:pt idx="1416">
                  <c:v>1378083.3749999998</c:v>
                </c:pt>
                <c:pt idx="1417">
                  <c:v>1378083.3749999998</c:v>
                </c:pt>
                <c:pt idx="1418">
                  <c:v>1380672.5399999998</c:v>
                </c:pt>
                <c:pt idx="1419">
                  <c:v>1380672.5399999998</c:v>
                </c:pt>
                <c:pt idx="1420">
                  <c:v>1391053.4999999998</c:v>
                </c:pt>
                <c:pt idx="1421">
                  <c:v>1398864.7349999996</c:v>
                </c:pt>
                <c:pt idx="1422">
                  <c:v>1398864.7349999996</c:v>
                </c:pt>
                <c:pt idx="1423">
                  <c:v>1396258.5599999998</c:v>
                </c:pt>
                <c:pt idx="1424">
                  <c:v>1396258.5599999998</c:v>
                </c:pt>
                <c:pt idx="1425">
                  <c:v>1396258.5599999998</c:v>
                </c:pt>
                <c:pt idx="1426">
                  <c:v>1398864.7349999996</c:v>
                </c:pt>
                <c:pt idx="1427">
                  <c:v>1404084.3749999998</c:v>
                </c:pt>
                <c:pt idx="1428">
                  <c:v>1398864.7349999996</c:v>
                </c:pt>
                <c:pt idx="1429">
                  <c:v>1398864.7349999996</c:v>
                </c:pt>
                <c:pt idx="1430">
                  <c:v>1398864.7349999996</c:v>
                </c:pt>
                <c:pt idx="1431">
                  <c:v>1398864.7349999996</c:v>
                </c:pt>
                <c:pt idx="1432">
                  <c:v>1417175.9999999998</c:v>
                </c:pt>
                <c:pt idx="1433">
                  <c:v>1422429.6599999997</c:v>
                </c:pt>
                <c:pt idx="1434">
                  <c:v>1440894.0149999999</c:v>
                </c:pt>
                <c:pt idx="1435">
                  <c:v>1443541.4999999998</c:v>
                </c:pt>
                <c:pt idx="1436">
                  <c:v>1440894.0149999999</c:v>
                </c:pt>
                <c:pt idx="1437">
                  <c:v>1438248.9599999997</c:v>
                </c:pt>
                <c:pt idx="1438">
                  <c:v>1432966.14</c:v>
                </c:pt>
                <c:pt idx="1439">
                  <c:v>1427693.0400000003</c:v>
                </c:pt>
                <c:pt idx="1440">
                  <c:v>1425060.135</c:v>
                </c:pt>
                <c:pt idx="1441">
                  <c:v>1422429.6600000001</c:v>
                </c:pt>
                <c:pt idx="1442">
                  <c:v>1422429.6600000001</c:v>
                </c:pt>
                <c:pt idx="1443">
                  <c:v>1422429.6600000001</c:v>
                </c:pt>
                <c:pt idx="1444">
                  <c:v>1422429.6600000001</c:v>
                </c:pt>
                <c:pt idx="1445">
                  <c:v>1425060.135</c:v>
                </c:pt>
                <c:pt idx="1446">
                  <c:v>1427693.0400000003</c:v>
                </c:pt>
                <c:pt idx="1447">
                  <c:v>1430328.375</c:v>
                </c:pt>
                <c:pt idx="1448">
                  <c:v>1430328.375</c:v>
                </c:pt>
                <c:pt idx="1449">
                  <c:v>1430328.375</c:v>
                </c:pt>
                <c:pt idx="1450">
                  <c:v>1430328.375</c:v>
                </c:pt>
                <c:pt idx="1451">
                  <c:v>1430328.375</c:v>
                </c:pt>
                <c:pt idx="1452">
                  <c:v>1435606.335</c:v>
                </c:pt>
                <c:pt idx="1453">
                  <c:v>1438248.9599999997</c:v>
                </c:pt>
                <c:pt idx="1454">
                  <c:v>1443541.5</c:v>
                </c:pt>
                <c:pt idx="1455">
                  <c:v>1448843.7600000002</c:v>
                </c:pt>
                <c:pt idx="1456">
                  <c:v>1451498.5350000001</c:v>
                </c:pt>
                <c:pt idx="1457">
                  <c:v>1454155.7400000002</c:v>
                </c:pt>
                <c:pt idx="1458">
                  <c:v>1456815.3750000002</c:v>
                </c:pt>
                <c:pt idx="1459">
                  <c:v>1456815.3750000002</c:v>
                </c:pt>
                <c:pt idx="1460">
                  <c:v>1459477.44</c:v>
                </c:pt>
                <c:pt idx="1461">
                  <c:v>1464808.86</c:v>
                </c:pt>
                <c:pt idx="1462">
                  <c:v>1470150.0000000002</c:v>
                </c:pt>
                <c:pt idx="1463">
                  <c:v>1475500.8600000003</c:v>
                </c:pt>
                <c:pt idx="1464">
                  <c:v>1483545.3750000002</c:v>
                </c:pt>
                <c:pt idx="1465">
                  <c:v>1488920.5350000001</c:v>
                </c:pt>
                <c:pt idx="1466">
                  <c:v>1497001.5000000002</c:v>
                </c:pt>
                <c:pt idx="1467">
                  <c:v>1499700.0150000001</c:v>
                </c:pt>
                <c:pt idx="1468">
                  <c:v>1502400.9600000002</c:v>
                </c:pt>
                <c:pt idx="1469">
                  <c:v>1505104.335</c:v>
                </c:pt>
                <c:pt idx="1470">
                  <c:v>1505104.335</c:v>
                </c:pt>
                <c:pt idx="1471">
                  <c:v>1505104.335</c:v>
                </c:pt>
                <c:pt idx="1472">
                  <c:v>1502400.9600000002</c:v>
                </c:pt>
                <c:pt idx="1473">
                  <c:v>1497001.5000000002</c:v>
                </c:pt>
                <c:pt idx="1474">
                  <c:v>1491611.7600000002</c:v>
                </c:pt>
                <c:pt idx="1475">
                  <c:v>1486231.7400000002</c:v>
                </c:pt>
                <c:pt idx="1476">
                  <c:v>1480861.4400000006</c:v>
                </c:pt>
                <c:pt idx="1477">
                  <c:v>1478179.9350000005</c:v>
                </c:pt>
                <c:pt idx="1478">
                  <c:v>1467478.2150000008</c:v>
                </c:pt>
                <c:pt idx="1479">
                  <c:v>1451498.5350000006</c:v>
                </c:pt>
                <c:pt idx="1480">
                  <c:v>1419801.6150000005</c:v>
                </c:pt>
                <c:pt idx="1481">
                  <c:v>1372912.3350000004</c:v>
                </c:pt>
                <c:pt idx="1482">
                  <c:v>1314144.0000000007</c:v>
                </c:pt>
                <c:pt idx="1483">
                  <c:v>1251723.3750000007</c:v>
                </c:pt>
                <c:pt idx="1484">
                  <c:v>1195637.7600000009</c:v>
                </c:pt>
                <c:pt idx="1485">
                  <c:v>1147912.5600000008</c:v>
                </c:pt>
                <c:pt idx="1486">
                  <c:v>1122078.0150000006</c:v>
                </c:pt>
                <c:pt idx="1487">
                  <c:v>1112756.5350000006</c:v>
                </c:pt>
                <c:pt idx="1488">
                  <c:v>1115083.2600000005</c:v>
                </c:pt>
                <c:pt idx="1489">
                  <c:v>1122078.0150000004</c:v>
                </c:pt>
                <c:pt idx="1490">
                  <c:v>1129094.6400000006</c:v>
                </c:pt>
                <c:pt idx="1491">
                  <c:v>1136133.1350000007</c:v>
                </c:pt>
                <c:pt idx="1492">
                  <c:v>1140837.6150000007</c:v>
                </c:pt>
                <c:pt idx="1493">
                  <c:v>1140837.6150000007</c:v>
                </c:pt>
                <c:pt idx="1494">
                  <c:v>1138484.1600000006</c:v>
                </c:pt>
                <c:pt idx="1495">
                  <c:v>1136133.1350000007</c:v>
                </c:pt>
                <c:pt idx="1496">
                  <c:v>1129094.6400000006</c:v>
                </c:pt>
                <c:pt idx="1497">
                  <c:v>1122078.0150000004</c:v>
                </c:pt>
                <c:pt idx="1498">
                  <c:v>1117412.4150000007</c:v>
                </c:pt>
                <c:pt idx="1499">
                  <c:v>1115083.2600000005</c:v>
                </c:pt>
                <c:pt idx="1500">
                  <c:v>1117412.4150000007</c:v>
                </c:pt>
                <c:pt idx="1501">
                  <c:v>1124414.4600000007</c:v>
                </c:pt>
                <c:pt idx="1502">
                  <c:v>1129094.6400000008</c:v>
                </c:pt>
                <c:pt idx="1503">
                  <c:v>1136133.1350000009</c:v>
                </c:pt>
                <c:pt idx="1504">
                  <c:v>1136133.1350000009</c:v>
                </c:pt>
                <c:pt idx="1505">
                  <c:v>1126753.3350000007</c:v>
                </c:pt>
                <c:pt idx="1506">
                  <c:v>1103473.9350000008</c:v>
                </c:pt>
                <c:pt idx="1507">
                  <c:v>1073574.0000000007</c:v>
                </c:pt>
                <c:pt idx="1508">
                  <c:v>1039584.3750000007</c:v>
                </c:pt>
                <c:pt idx="1509">
                  <c:v>1015006.1400000008</c:v>
                </c:pt>
                <c:pt idx="1510">
                  <c:v>1003931.4150000009</c:v>
                </c:pt>
                <c:pt idx="1511">
                  <c:v>999518.53500000061</c:v>
                </c:pt>
                <c:pt idx="1512">
                  <c:v>990721.93500000052</c:v>
                </c:pt>
                <c:pt idx="1513">
                  <c:v>975421.44000000053</c:v>
                </c:pt>
                <c:pt idx="1514">
                  <c:v>953770.1400000006</c:v>
                </c:pt>
                <c:pt idx="1515">
                  <c:v>934491.7350000008</c:v>
                </c:pt>
                <c:pt idx="1516">
                  <c:v>915410.16000000061</c:v>
                </c:pt>
                <c:pt idx="1517">
                  <c:v>902798.46000000066</c:v>
                </c:pt>
                <c:pt idx="1518">
                  <c:v>894439.26000000047</c:v>
                </c:pt>
                <c:pt idx="1519">
                  <c:v>892355.53500000061</c:v>
                </c:pt>
                <c:pt idx="1520">
                  <c:v>892355.53500000061</c:v>
                </c:pt>
                <c:pt idx="1521">
                  <c:v>898614.00000000058</c:v>
                </c:pt>
                <c:pt idx="1522">
                  <c:v>913302.13500000059</c:v>
                </c:pt>
                <c:pt idx="1523">
                  <c:v>936624.06000000041</c:v>
                </c:pt>
                <c:pt idx="1524">
                  <c:v>966731.76000000059</c:v>
                </c:pt>
                <c:pt idx="1525">
                  <c:v>1003931.4150000007</c:v>
                </c:pt>
                <c:pt idx="1526">
                  <c:v>1041833.3400000004</c:v>
                </c:pt>
                <c:pt idx="1527">
                  <c:v>1080437.5350000006</c:v>
                </c:pt>
                <c:pt idx="1528">
                  <c:v>1117412.4150000007</c:v>
                </c:pt>
                <c:pt idx="1529">
                  <c:v>1152641.3400000005</c:v>
                </c:pt>
                <c:pt idx="1530">
                  <c:v>1183615.3350000007</c:v>
                </c:pt>
                <c:pt idx="1531">
                  <c:v>1207720.9350000005</c:v>
                </c:pt>
                <c:pt idx="1532">
                  <c:v>1222300.9350000005</c:v>
                </c:pt>
                <c:pt idx="1533">
                  <c:v>1229623.7400000005</c:v>
                </c:pt>
                <c:pt idx="1534">
                  <c:v>1239421.5000000007</c:v>
                </c:pt>
                <c:pt idx="1535">
                  <c:v>1249258.1400000008</c:v>
                </c:pt>
                <c:pt idx="1536">
                  <c:v>1259133.6600000006</c:v>
                </c:pt>
                <c:pt idx="1537">
                  <c:v>1269048.0600000008</c:v>
                </c:pt>
                <c:pt idx="1538">
                  <c:v>1276509.3750000007</c:v>
                </c:pt>
                <c:pt idx="1539">
                  <c:v>1279001.3400000005</c:v>
                </c:pt>
                <c:pt idx="1540">
                  <c:v>1281495.7350000008</c:v>
                </c:pt>
                <c:pt idx="1541">
                  <c:v>1283992.5600000008</c:v>
                </c:pt>
                <c:pt idx="1542">
                  <c:v>1288993.5000000007</c:v>
                </c:pt>
                <c:pt idx="1543">
                  <c:v>1301538.3750000007</c:v>
                </c:pt>
                <c:pt idx="1544">
                  <c:v>1321736.5350000006</c:v>
                </c:pt>
                <c:pt idx="1545">
                  <c:v>1344645.3600000008</c:v>
                </c:pt>
                <c:pt idx="1546">
                  <c:v>1367751.0150000006</c:v>
                </c:pt>
                <c:pt idx="1547">
                  <c:v>1385858.1600000006</c:v>
                </c:pt>
                <c:pt idx="1548">
                  <c:v>1393654.8150000004</c:v>
                </c:pt>
                <c:pt idx="1549">
                  <c:v>1383264.1350000007</c:v>
                </c:pt>
                <c:pt idx="1550">
                  <c:v>1339537.5000000005</c:v>
                </c:pt>
                <c:pt idx="1551">
                  <c:v>1271532.7350000003</c:v>
                </c:pt>
                <c:pt idx="1552">
                  <c:v>1193228.4150000005</c:v>
                </c:pt>
                <c:pt idx="1553">
                  <c:v>1126753.3350000004</c:v>
                </c:pt>
                <c:pt idx="1554">
                  <c:v>1096537.5000000007</c:v>
                </c:pt>
                <c:pt idx="1555">
                  <c:v>1105790.9400000009</c:v>
                </c:pt>
                <c:pt idx="1556">
                  <c:v>1129094.6400000008</c:v>
                </c:pt>
                <c:pt idx="1557">
                  <c:v>1150275.7350000006</c:v>
                </c:pt>
                <c:pt idx="1558">
                  <c:v>1155009.3750000007</c:v>
                </c:pt>
                <c:pt idx="1559">
                  <c:v>1122078.0150000006</c:v>
                </c:pt>
                <c:pt idx="1560">
                  <c:v>1059912.540000001</c:v>
                </c:pt>
                <c:pt idx="1561">
                  <c:v>992917.44000000088</c:v>
                </c:pt>
                <c:pt idx="1562">
                  <c:v>936624.06000000064</c:v>
                </c:pt>
                <c:pt idx="1563">
                  <c:v>898614.0000000007</c:v>
                </c:pt>
                <c:pt idx="1564">
                  <c:v>879904.21500000067</c:v>
                </c:pt>
                <c:pt idx="1565">
                  <c:v>871651.93500000075</c:v>
                </c:pt>
                <c:pt idx="1566">
                  <c:v>861391.26000000082</c:v>
                </c:pt>
                <c:pt idx="1567">
                  <c:v>877837.50000000081</c:v>
                </c:pt>
                <c:pt idx="1568">
                  <c:v>909093.37500000081</c:v>
                </c:pt>
                <c:pt idx="1569">
                  <c:v>947322.13500000071</c:v>
                </c:pt>
                <c:pt idx="1570">
                  <c:v>981964.2150000009</c:v>
                </c:pt>
                <c:pt idx="1571">
                  <c:v>1006141.5000000008</c:v>
                </c:pt>
                <c:pt idx="1572">
                  <c:v>1023909.6600000008</c:v>
                </c:pt>
                <c:pt idx="1573">
                  <c:v>1039584.3750000009</c:v>
                </c:pt>
                <c:pt idx="1574">
                  <c:v>1053114.6150000007</c:v>
                </c:pt>
                <c:pt idx="1575">
                  <c:v>1066732.3350000009</c:v>
                </c:pt>
                <c:pt idx="1576">
                  <c:v>1082730.2400000009</c:v>
                </c:pt>
                <c:pt idx="1577">
                  <c:v>1096537.5000000009</c:v>
                </c:pt>
                <c:pt idx="1578">
                  <c:v>1110432.2400000007</c:v>
                </c:pt>
                <c:pt idx="1579">
                  <c:v>1126753.3350000007</c:v>
                </c:pt>
                <c:pt idx="1580">
                  <c:v>1140837.6150000009</c:v>
                </c:pt>
                <c:pt idx="1581">
                  <c:v>1155009.3750000009</c:v>
                </c:pt>
                <c:pt idx="1582">
                  <c:v>1166886.0000000009</c:v>
                </c:pt>
                <c:pt idx="1583">
                  <c:v>1174041.1350000009</c:v>
                </c:pt>
                <c:pt idx="1584">
                  <c:v>1181218.1400000008</c:v>
                </c:pt>
                <c:pt idx="1585">
                  <c:v>1188417.0150000011</c:v>
                </c:pt>
                <c:pt idx="1586">
                  <c:v>1193228.415000001</c:v>
                </c:pt>
                <c:pt idx="1587">
                  <c:v>1198049.5350000011</c:v>
                </c:pt>
                <c:pt idx="1588">
                  <c:v>1198049.5350000011</c:v>
                </c:pt>
                <c:pt idx="1589">
                  <c:v>1195637.7600000012</c:v>
                </c:pt>
                <c:pt idx="1590">
                  <c:v>1195637.7600000012</c:v>
                </c:pt>
                <c:pt idx="1591">
                  <c:v>1198049.5350000011</c:v>
                </c:pt>
                <c:pt idx="1592">
                  <c:v>1202880.3750000012</c:v>
                </c:pt>
                <c:pt idx="1593">
                  <c:v>1212571.2150000015</c:v>
                </c:pt>
                <c:pt idx="1594">
                  <c:v>1222300.9350000012</c:v>
                </c:pt>
                <c:pt idx="1595">
                  <c:v>1229623.7400000012</c:v>
                </c:pt>
                <c:pt idx="1596">
                  <c:v>1236968.4150000014</c:v>
                </c:pt>
                <c:pt idx="1597">
                  <c:v>1241877.0150000011</c:v>
                </c:pt>
                <c:pt idx="1598">
                  <c:v>1246795.3350000009</c:v>
                </c:pt>
                <c:pt idx="1599">
                  <c:v>1249258.1400000011</c:v>
                </c:pt>
                <c:pt idx="1600">
                  <c:v>1251723.3750000009</c:v>
                </c:pt>
                <c:pt idx="1601">
                  <c:v>1254191.040000001</c:v>
                </c:pt>
                <c:pt idx="1602">
                  <c:v>1259133.6600000011</c:v>
                </c:pt>
                <c:pt idx="1603">
                  <c:v>1261608.6150000012</c:v>
                </c:pt>
                <c:pt idx="1604">
                  <c:v>1264086.0000000012</c:v>
                </c:pt>
                <c:pt idx="1605">
                  <c:v>1264086.0000000012</c:v>
                </c:pt>
                <c:pt idx="1606">
                  <c:v>1264086.0000000012</c:v>
                </c:pt>
                <c:pt idx="1607">
                  <c:v>1264086.0000000012</c:v>
                </c:pt>
                <c:pt idx="1608">
                  <c:v>1261608.6150000012</c:v>
                </c:pt>
                <c:pt idx="1609">
                  <c:v>1261608.6150000012</c:v>
                </c:pt>
                <c:pt idx="1610">
                  <c:v>1261608.6150000012</c:v>
                </c:pt>
                <c:pt idx="1611">
                  <c:v>1259133.6600000011</c:v>
                </c:pt>
                <c:pt idx="1612">
                  <c:v>1259133.6600000011</c:v>
                </c:pt>
                <c:pt idx="1613">
                  <c:v>1259133.6600000011</c:v>
                </c:pt>
                <c:pt idx="1614">
                  <c:v>1259133.6600000011</c:v>
                </c:pt>
                <c:pt idx="1615">
                  <c:v>1259133.6600000011</c:v>
                </c:pt>
                <c:pt idx="1616">
                  <c:v>1259133.6600000011</c:v>
                </c:pt>
                <c:pt idx="1617">
                  <c:v>1261608.6150000012</c:v>
                </c:pt>
                <c:pt idx="1618">
                  <c:v>1264086.0000000012</c:v>
                </c:pt>
                <c:pt idx="1619">
                  <c:v>1269048.0600000012</c:v>
                </c:pt>
                <c:pt idx="1620">
                  <c:v>1274019.8400000015</c:v>
                </c:pt>
                <c:pt idx="1621">
                  <c:v>1279001.340000001</c:v>
                </c:pt>
                <c:pt idx="1622">
                  <c:v>1283992.5600000012</c:v>
                </c:pt>
                <c:pt idx="1623">
                  <c:v>1291497.6150000012</c:v>
                </c:pt>
                <c:pt idx="1624">
                  <c:v>1299024.5400000014</c:v>
                </c:pt>
                <c:pt idx="1625">
                  <c:v>1311618.0150000013</c:v>
                </c:pt>
                <c:pt idx="1626">
                  <c:v>1324272.2400000012</c:v>
                </c:pt>
                <c:pt idx="1627">
                  <c:v>1336987.2150000012</c:v>
                </c:pt>
                <c:pt idx="1628">
                  <c:v>1344645.360000001</c:v>
                </c:pt>
                <c:pt idx="1629">
                  <c:v>1352325.3750000009</c:v>
                </c:pt>
                <c:pt idx="1630">
                  <c:v>1357457.5350000008</c:v>
                </c:pt>
                <c:pt idx="1631">
                  <c:v>1362599.415000001</c:v>
                </c:pt>
                <c:pt idx="1632">
                  <c:v>1367751.0150000006</c:v>
                </c:pt>
                <c:pt idx="1633">
                  <c:v>1372912.3350000004</c:v>
                </c:pt>
                <c:pt idx="1634">
                  <c:v>1378083.3750000007</c:v>
                </c:pt>
                <c:pt idx="1635">
                  <c:v>1385858.1600000006</c:v>
                </c:pt>
                <c:pt idx="1636">
                  <c:v>1393654.8150000004</c:v>
                </c:pt>
                <c:pt idx="1637">
                  <c:v>1404084.3750000007</c:v>
                </c:pt>
                <c:pt idx="1638">
                  <c:v>1417176.0000000007</c:v>
                </c:pt>
                <c:pt idx="1639">
                  <c:v>1425060.1350000007</c:v>
                </c:pt>
                <c:pt idx="1640">
                  <c:v>1432966.1400000006</c:v>
                </c:pt>
                <c:pt idx="1641">
                  <c:v>1440894.0150000008</c:v>
                </c:pt>
                <c:pt idx="1642">
                  <c:v>1446191.4150000007</c:v>
                </c:pt>
                <c:pt idx="1643">
                  <c:v>1448843.7600000009</c:v>
                </c:pt>
                <c:pt idx="1644">
                  <c:v>1454155.7400000009</c:v>
                </c:pt>
                <c:pt idx="1645">
                  <c:v>1456815.3750000009</c:v>
                </c:pt>
                <c:pt idx="1646">
                  <c:v>1462141.935000001</c:v>
                </c:pt>
                <c:pt idx="1647">
                  <c:v>1467478.2150000012</c:v>
                </c:pt>
                <c:pt idx="1648">
                  <c:v>1475500.860000001</c:v>
                </c:pt>
                <c:pt idx="1649">
                  <c:v>1483545.3750000009</c:v>
                </c:pt>
                <c:pt idx="1650">
                  <c:v>1491611.7600000009</c:v>
                </c:pt>
                <c:pt idx="1651">
                  <c:v>1497001.5000000009</c:v>
                </c:pt>
                <c:pt idx="1652">
                  <c:v>1502400.9600000009</c:v>
                </c:pt>
                <c:pt idx="1653">
                  <c:v>1505104.3350000007</c:v>
                </c:pt>
                <c:pt idx="1654">
                  <c:v>1499700.0150000008</c:v>
                </c:pt>
                <c:pt idx="1655">
                  <c:v>1480861.4400000011</c:v>
                </c:pt>
                <c:pt idx="1656">
                  <c:v>1451498.5350000008</c:v>
                </c:pt>
                <c:pt idx="1657">
                  <c:v>1419801.6150000007</c:v>
                </c:pt>
                <c:pt idx="1658">
                  <c:v>1385858.1600000008</c:v>
                </c:pt>
                <c:pt idx="1659">
                  <c:v>1352325.3750000009</c:v>
                </c:pt>
                <c:pt idx="1660">
                  <c:v>1324272.2400000009</c:v>
                </c:pt>
                <c:pt idx="1661">
                  <c:v>1309094.4600000007</c:v>
                </c:pt>
                <c:pt idx="1662">
                  <c:v>1304054.6400000008</c:v>
                </c:pt>
                <c:pt idx="1663">
                  <c:v>1301538.3750000009</c:v>
                </c:pt>
                <c:pt idx="1664">
                  <c:v>1301538.3750000009</c:v>
                </c:pt>
                <c:pt idx="1665">
                  <c:v>1299024.5400000012</c:v>
                </c:pt>
                <c:pt idx="1666">
                  <c:v>1296513.1350000009</c:v>
                </c:pt>
                <c:pt idx="1667">
                  <c:v>1291497.6150000009</c:v>
                </c:pt>
                <c:pt idx="1668">
                  <c:v>1286491.8150000013</c:v>
                </c:pt>
                <c:pt idx="1669">
                  <c:v>1279001.340000001</c:v>
                </c:pt>
                <c:pt idx="1670">
                  <c:v>1276509.3750000012</c:v>
                </c:pt>
                <c:pt idx="1671">
                  <c:v>1274019.8400000015</c:v>
                </c:pt>
                <c:pt idx="1672">
                  <c:v>1274019.8400000015</c:v>
                </c:pt>
                <c:pt idx="1673">
                  <c:v>1276509.3750000012</c:v>
                </c:pt>
                <c:pt idx="1674">
                  <c:v>1281495.7350000013</c:v>
                </c:pt>
                <c:pt idx="1675">
                  <c:v>1288993.5000000012</c:v>
                </c:pt>
                <c:pt idx="1676">
                  <c:v>1296513.1350000012</c:v>
                </c:pt>
                <c:pt idx="1677">
                  <c:v>1306573.3350000014</c:v>
                </c:pt>
                <c:pt idx="1678">
                  <c:v>1316672.4150000012</c:v>
                </c:pt>
                <c:pt idx="1679">
                  <c:v>1326810.3750000012</c:v>
                </c:pt>
                <c:pt idx="1680">
                  <c:v>1334439.360000001</c:v>
                </c:pt>
                <c:pt idx="1681">
                  <c:v>1336987.2150000015</c:v>
                </c:pt>
                <c:pt idx="1682">
                  <c:v>1342090.215000001</c:v>
                </c:pt>
                <c:pt idx="1683">
                  <c:v>1342090.215000001</c:v>
                </c:pt>
                <c:pt idx="1684">
                  <c:v>1344645.3600000013</c:v>
                </c:pt>
                <c:pt idx="1685">
                  <c:v>1344645.3600000013</c:v>
                </c:pt>
                <c:pt idx="1686">
                  <c:v>1344645.3600000013</c:v>
                </c:pt>
                <c:pt idx="1687">
                  <c:v>1347202.9350000012</c:v>
                </c:pt>
                <c:pt idx="1688">
                  <c:v>1347202.9350000012</c:v>
                </c:pt>
                <c:pt idx="1689">
                  <c:v>1349762.9400000013</c:v>
                </c:pt>
                <c:pt idx="1690">
                  <c:v>1352325.3750000012</c:v>
                </c:pt>
                <c:pt idx="1691">
                  <c:v>1352325.3750000012</c:v>
                </c:pt>
                <c:pt idx="1692">
                  <c:v>1347202.9350000012</c:v>
                </c:pt>
                <c:pt idx="1693">
                  <c:v>1342090.215000001</c:v>
                </c:pt>
                <c:pt idx="1694">
                  <c:v>1331893.9350000012</c:v>
                </c:pt>
                <c:pt idx="1695">
                  <c:v>1319203.2600000014</c:v>
                </c:pt>
                <c:pt idx="1696">
                  <c:v>1311618.0150000013</c:v>
                </c:pt>
                <c:pt idx="1697">
                  <c:v>1304054.6400000011</c:v>
                </c:pt>
                <c:pt idx="1698">
                  <c:v>1301538.3750000012</c:v>
                </c:pt>
                <c:pt idx="1699">
                  <c:v>1301538.3750000012</c:v>
                </c:pt>
                <c:pt idx="1700">
                  <c:v>1299024.5400000014</c:v>
                </c:pt>
                <c:pt idx="1701">
                  <c:v>1296513.1350000012</c:v>
                </c:pt>
                <c:pt idx="1702">
                  <c:v>1288993.5000000012</c:v>
                </c:pt>
                <c:pt idx="1703">
                  <c:v>1281495.7350000013</c:v>
                </c:pt>
                <c:pt idx="1704">
                  <c:v>1274019.8400000015</c:v>
                </c:pt>
                <c:pt idx="1705">
                  <c:v>1266565.8150000011</c:v>
                </c:pt>
                <c:pt idx="1706">
                  <c:v>1261608.6150000014</c:v>
                </c:pt>
                <c:pt idx="1707">
                  <c:v>1256661.1350000014</c:v>
                </c:pt>
                <c:pt idx="1708">
                  <c:v>1251723.3750000012</c:v>
                </c:pt>
                <c:pt idx="1709">
                  <c:v>1246795.3350000009</c:v>
                </c:pt>
                <c:pt idx="1710">
                  <c:v>1244334.9600000011</c:v>
                </c:pt>
                <c:pt idx="1711">
                  <c:v>1239421.5000000012</c:v>
                </c:pt>
                <c:pt idx="1712">
                  <c:v>1236968.4150000014</c:v>
                </c:pt>
                <c:pt idx="1713">
                  <c:v>1236968.4150000014</c:v>
                </c:pt>
                <c:pt idx="1714">
                  <c:v>1239421.5000000012</c:v>
                </c:pt>
                <c:pt idx="1715">
                  <c:v>1244334.9600000011</c:v>
                </c:pt>
                <c:pt idx="1716">
                  <c:v>1246795.3350000009</c:v>
                </c:pt>
                <c:pt idx="1717">
                  <c:v>1249258.1400000011</c:v>
                </c:pt>
                <c:pt idx="1718">
                  <c:v>1249258.1400000011</c:v>
                </c:pt>
                <c:pt idx="1719">
                  <c:v>1244334.9600000009</c:v>
                </c:pt>
                <c:pt idx="1720">
                  <c:v>1234517.7600000007</c:v>
                </c:pt>
                <c:pt idx="1721">
                  <c:v>1224739.4400000009</c:v>
                </c:pt>
                <c:pt idx="1722">
                  <c:v>1212571.215000001</c:v>
                </c:pt>
                <c:pt idx="1723">
                  <c:v>1205299.4400000006</c:v>
                </c:pt>
                <c:pt idx="1724">
                  <c:v>1202880.3750000009</c:v>
                </c:pt>
                <c:pt idx="1725">
                  <c:v>1202880.3750000009</c:v>
                </c:pt>
                <c:pt idx="1726">
                  <c:v>1205299.4400000006</c:v>
                </c:pt>
                <c:pt idx="1727">
                  <c:v>1207720.935000001</c:v>
                </c:pt>
                <c:pt idx="1728">
                  <c:v>1210144.8600000008</c:v>
                </c:pt>
                <c:pt idx="1729">
                  <c:v>1212571.2150000012</c:v>
                </c:pt>
                <c:pt idx="1730">
                  <c:v>1215000.0000000009</c:v>
                </c:pt>
                <c:pt idx="1731">
                  <c:v>1215000.0000000009</c:v>
                </c:pt>
                <c:pt idx="1732">
                  <c:v>1217431.2150000008</c:v>
                </c:pt>
                <c:pt idx="1733">
                  <c:v>1219864.860000001</c:v>
                </c:pt>
                <c:pt idx="1734">
                  <c:v>1224739.4400000011</c:v>
                </c:pt>
                <c:pt idx="1735">
                  <c:v>1227180.3750000009</c:v>
                </c:pt>
                <c:pt idx="1736">
                  <c:v>1229623.7400000007</c:v>
                </c:pt>
                <c:pt idx="1737">
                  <c:v>1232069.5350000008</c:v>
                </c:pt>
                <c:pt idx="1738">
                  <c:v>1234517.7600000007</c:v>
                </c:pt>
                <c:pt idx="1739">
                  <c:v>1239421.5000000007</c:v>
                </c:pt>
                <c:pt idx="1740">
                  <c:v>1246795.3350000004</c:v>
                </c:pt>
                <c:pt idx="1741">
                  <c:v>1264086.0000000007</c:v>
                </c:pt>
                <c:pt idx="1742">
                  <c:v>1281495.7350000008</c:v>
                </c:pt>
                <c:pt idx="1743">
                  <c:v>1301538.3750000007</c:v>
                </c:pt>
                <c:pt idx="1744">
                  <c:v>1319203.2600000009</c:v>
                </c:pt>
                <c:pt idx="1745">
                  <c:v>1329350.9400000006</c:v>
                </c:pt>
                <c:pt idx="1746">
                  <c:v>1331893.935000001</c:v>
                </c:pt>
                <c:pt idx="1747">
                  <c:v>1334439.3600000008</c:v>
                </c:pt>
                <c:pt idx="1748">
                  <c:v>1334439.3600000008</c:v>
                </c:pt>
                <c:pt idx="1749">
                  <c:v>1336987.2150000012</c:v>
                </c:pt>
                <c:pt idx="1750">
                  <c:v>1342090.2150000008</c:v>
                </c:pt>
                <c:pt idx="1751">
                  <c:v>1349762.9400000011</c:v>
                </c:pt>
                <c:pt idx="1752">
                  <c:v>1357457.5350000008</c:v>
                </c:pt>
                <c:pt idx="1753">
                  <c:v>1362599.415000001</c:v>
                </c:pt>
                <c:pt idx="1754">
                  <c:v>1365174.0000000007</c:v>
                </c:pt>
                <c:pt idx="1755">
                  <c:v>1357457.5350000006</c:v>
                </c:pt>
                <c:pt idx="1756">
                  <c:v>1349762.9400000009</c:v>
                </c:pt>
                <c:pt idx="1757">
                  <c:v>1311618.0150000008</c:v>
                </c:pt>
                <c:pt idx="1758">
                  <c:v>1269048.0600000008</c:v>
                </c:pt>
                <c:pt idx="1759">
                  <c:v>1227180.3750000007</c:v>
                </c:pt>
                <c:pt idx="1760">
                  <c:v>1195637.7600000009</c:v>
                </c:pt>
                <c:pt idx="1761">
                  <c:v>1166886.0000000007</c:v>
                </c:pt>
                <c:pt idx="1762">
                  <c:v>1129094.6400000008</c:v>
                </c:pt>
                <c:pt idx="1763">
                  <c:v>1091925.3600000006</c:v>
                </c:pt>
                <c:pt idx="1764">
                  <c:v>1046338.5600000008</c:v>
                </c:pt>
                <c:pt idx="1765">
                  <c:v>960240.01500000083</c:v>
                </c:pt>
                <c:pt idx="1766">
                  <c:v>875773.2150000009</c:v>
                </c:pt>
                <c:pt idx="1767">
                  <c:v>789307.74000000057</c:v>
                </c:pt>
                <c:pt idx="1768">
                  <c:v>707335.33500000066</c:v>
                </c:pt>
                <c:pt idx="1769">
                  <c:v>635115.73500000068</c:v>
                </c:pt>
                <c:pt idx="1770">
                  <c:v>573442.33500000078</c:v>
                </c:pt>
                <c:pt idx="1771">
                  <c:v>521265.3750000007</c:v>
                </c:pt>
                <c:pt idx="1772">
                  <c:v>482233.5000000007</c:v>
                </c:pt>
                <c:pt idx="1773">
                  <c:v>455070.96000000078</c:v>
                </c:pt>
                <c:pt idx="1774">
                  <c:v>444720.3750000007</c:v>
                </c:pt>
                <c:pt idx="1775">
                  <c:v>437400.0000000007</c:v>
                </c:pt>
                <c:pt idx="1776">
                  <c:v>433036.9350000007</c:v>
                </c:pt>
                <c:pt idx="1777">
                  <c:v>428695.74000000063</c:v>
                </c:pt>
                <c:pt idx="1778">
                  <c:v>428695.74000000063</c:v>
                </c:pt>
                <c:pt idx="1779">
                  <c:v>408726.0000000007</c:v>
                </c:pt>
                <c:pt idx="1780">
                  <c:v>367537.5000000007</c:v>
                </c:pt>
                <c:pt idx="1781">
                  <c:v>316021.5000000007</c:v>
                </c:pt>
                <c:pt idx="1782">
                  <c:v>257094.0000000007</c:v>
                </c:pt>
                <c:pt idx="1783">
                  <c:v>182910.96000000066</c:v>
                </c:pt>
                <c:pt idx="1784">
                  <c:v>121325.04000000069</c:v>
                </c:pt>
                <c:pt idx="1785">
                  <c:v>72336.240000000675</c:v>
                </c:pt>
                <c:pt idx="1786">
                  <c:v>35944.560000000682</c:v>
                </c:pt>
                <c:pt idx="1787">
                  <c:v>12150.000000000684</c:v>
                </c:pt>
                <c:pt idx="1788">
                  <c:v>3037.5000000006839</c:v>
                </c:pt>
                <c:pt idx="1789">
                  <c:v>486.00000000068394</c:v>
                </c:pt>
                <c:pt idx="1790">
                  <c:v>6.8394001573324203E-10</c:v>
                </c:pt>
                <c:pt idx="1791">
                  <c:v>6.8394001573324203E-10</c:v>
                </c:pt>
                <c:pt idx="1792">
                  <c:v>6.8394001573324203E-10</c:v>
                </c:pt>
                <c:pt idx="1793">
                  <c:v>6.8394001573324203E-10</c:v>
                </c:pt>
                <c:pt idx="1794">
                  <c:v>6.8394001573324203E-10</c:v>
                </c:pt>
                <c:pt idx="1795">
                  <c:v>6.8394001573324203E-10</c:v>
                </c:pt>
                <c:pt idx="1796">
                  <c:v>6.8394001573324203E-10</c:v>
                </c:pt>
                <c:pt idx="1797">
                  <c:v>6.8394001573324203E-10</c:v>
                </c:pt>
                <c:pt idx="1798">
                  <c:v>6.8394001573324203E-10</c:v>
                </c:pt>
                <c:pt idx="1799">
                  <c:v>6.8394001573324203E-10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24-4887-9DAD-AEE8D9EF6D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38039104"/>
        <c:axId val="1338039584"/>
      </c:lineChart>
      <c:catAx>
        <c:axId val="1338039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8039584"/>
        <c:crosses val="autoZero"/>
        <c:auto val="1"/>
        <c:lblAlgn val="ctr"/>
        <c:lblOffset val="100"/>
        <c:noMultiLvlLbl val="0"/>
      </c:catAx>
      <c:valAx>
        <c:axId val="1338039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8039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418468602549093E-2"/>
          <c:y val="5.7613284491714274E-2"/>
          <c:w val="0.87113687623376401"/>
          <c:h val="0.78395219254796922"/>
        </c:manualLayout>
      </c:layout>
      <c:scatterChart>
        <c:scatterStyle val="lineMarker"/>
        <c:varyColors val="0"/>
        <c:ser>
          <c:idx val="0"/>
          <c:order val="0"/>
          <c:tx>
            <c:v>speed</c:v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xVal>
            <c:numRef>
              <c:f>phase_chart!$W$2:$W$1801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phase_chart!$X$2:$X$1801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2.6</c:v>
                </c:pt>
                <c:pt idx="23">
                  <c:v>4.8</c:v>
                </c:pt>
                <c:pt idx="24">
                  <c:v>7.2</c:v>
                </c:pt>
                <c:pt idx="25">
                  <c:v>9.6</c:v>
                </c:pt>
                <c:pt idx="26">
                  <c:v>12</c:v>
                </c:pt>
                <c:pt idx="27">
                  <c:v>14.3</c:v>
                </c:pt>
                <c:pt idx="28">
                  <c:v>16.600000000000001</c:v>
                </c:pt>
                <c:pt idx="29">
                  <c:v>18.899999999999999</c:v>
                </c:pt>
                <c:pt idx="30">
                  <c:v>21.2</c:v>
                </c:pt>
                <c:pt idx="31">
                  <c:v>23.5</c:v>
                </c:pt>
                <c:pt idx="32">
                  <c:v>25.6</c:v>
                </c:pt>
                <c:pt idx="33">
                  <c:v>27.1</c:v>
                </c:pt>
                <c:pt idx="34">
                  <c:v>28</c:v>
                </c:pt>
                <c:pt idx="35">
                  <c:v>28.7</c:v>
                </c:pt>
                <c:pt idx="36">
                  <c:v>29.2</c:v>
                </c:pt>
                <c:pt idx="37">
                  <c:v>29.8</c:v>
                </c:pt>
                <c:pt idx="38">
                  <c:v>30.4</c:v>
                </c:pt>
                <c:pt idx="39">
                  <c:v>29.6</c:v>
                </c:pt>
                <c:pt idx="40">
                  <c:v>28.7</c:v>
                </c:pt>
                <c:pt idx="41">
                  <c:v>27.9</c:v>
                </c:pt>
                <c:pt idx="42">
                  <c:v>27.5</c:v>
                </c:pt>
                <c:pt idx="43">
                  <c:v>27.3</c:v>
                </c:pt>
                <c:pt idx="44">
                  <c:v>27.4</c:v>
                </c:pt>
                <c:pt idx="45">
                  <c:v>27.5</c:v>
                </c:pt>
                <c:pt idx="46">
                  <c:v>27.6</c:v>
                </c:pt>
                <c:pt idx="47">
                  <c:v>27.6</c:v>
                </c:pt>
                <c:pt idx="48">
                  <c:v>27.6</c:v>
                </c:pt>
                <c:pt idx="49">
                  <c:v>27.7</c:v>
                </c:pt>
                <c:pt idx="50">
                  <c:v>27.8</c:v>
                </c:pt>
                <c:pt idx="51">
                  <c:v>28.1</c:v>
                </c:pt>
                <c:pt idx="52">
                  <c:v>28.6</c:v>
                </c:pt>
                <c:pt idx="53">
                  <c:v>29</c:v>
                </c:pt>
                <c:pt idx="54">
                  <c:v>29.2</c:v>
                </c:pt>
                <c:pt idx="55">
                  <c:v>29.5</c:v>
                </c:pt>
                <c:pt idx="56">
                  <c:v>29.7</c:v>
                </c:pt>
                <c:pt idx="57">
                  <c:v>30.1</c:v>
                </c:pt>
                <c:pt idx="58">
                  <c:v>30.5</c:v>
                </c:pt>
                <c:pt idx="59">
                  <c:v>30.7</c:v>
                </c:pt>
                <c:pt idx="60">
                  <c:v>29.7</c:v>
                </c:pt>
                <c:pt idx="61">
                  <c:v>27</c:v>
                </c:pt>
                <c:pt idx="62">
                  <c:v>23</c:v>
                </c:pt>
                <c:pt idx="63">
                  <c:v>18.7</c:v>
                </c:pt>
                <c:pt idx="64">
                  <c:v>14.2</c:v>
                </c:pt>
                <c:pt idx="65">
                  <c:v>9.4</c:v>
                </c:pt>
                <c:pt idx="66">
                  <c:v>4.9000000000000004</c:v>
                </c:pt>
                <c:pt idx="67">
                  <c:v>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1.7</c:v>
                </c:pt>
                <c:pt idx="74">
                  <c:v>5.8</c:v>
                </c:pt>
                <c:pt idx="75">
                  <c:v>11.8</c:v>
                </c:pt>
                <c:pt idx="76">
                  <c:v>18.3</c:v>
                </c:pt>
                <c:pt idx="77">
                  <c:v>24.5</c:v>
                </c:pt>
                <c:pt idx="78">
                  <c:v>29.4</c:v>
                </c:pt>
                <c:pt idx="79">
                  <c:v>32.5</c:v>
                </c:pt>
                <c:pt idx="80">
                  <c:v>34.200000000000003</c:v>
                </c:pt>
                <c:pt idx="81">
                  <c:v>34.4</c:v>
                </c:pt>
                <c:pt idx="82">
                  <c:v>34.5</c:v>
                </c:pt>
                <c:pt idx="83">
                  <c:v>34.6</c:v>
                </c:pt>
                <c:pt idx="84">
                  <c:v>34.700000000000003</c:v>
                </c:pt>
                <c:pt idx="85">
                  <c:v>34.799999999999997</c:v>
                </c:pt>
                <c:pt idx="86">
                  <c:v>35.200000000000003</c:v>
                </c:pt>
                <c:pt idx="87">
                  <c:v>36</c:v>
                </c:pt>
                <c:pt idx="88">
                  <c:v>37</c:v>
                </c:pt>
                <c:pt idx="89">
                  <c:v>37.9</c:v>
                </c:pt>
                <c:pt idx="90">
                  <c:v>38.6</c:v>
                </c:pt>
                <c:pt idx="91">
                  <c:v>38.799999999999997</c:v>
                </c:pt>
                <c:pt idx="92">
                  <c:v>38.799999999999997</c:v>
                </c:pt>
                <c:pt idx="93">
                  <c:v>38.700000000000003</c:v>
                </c:pt>
                <c:pt idx="94">
                  <c:v>38.5</c:v>
                </c:pt>
                <c:pt idx="95">
                  <c:v>38</c:v>
                </c:pt>
                <c:pt idx="96">
                  <c:v>37.4</c:v>
                </c:pt>
                <c:pt idx="97">
                  <c:v>36.9</c:v>
                </c:pt>
                <c:pt idx="98">
                  <c:v>36.6</c:v>
                </c:pt>
                <c:pt idx="99">
                  <c:v>36.4</c:v>
                </c:pt>
                <c:pt idx="100">
                  <c:v>36.4</c:v>
                </c:pt>
                <c:pt idx="101">
                  <c:v>36.5</c:v>
                </c:pt>
                <c:pt idx="102">
                  <c:v>36.700000000000003</c:v>
                </c:pt>
                <c:pt idx="103">
                  <c:v>36.9</c:v>
                </c:pt>
                <c:pt idx="104">
                  <c:v>37</c:v>
                </c:pt>
                <c:pt idx="105">
                  <c:v>37.200000000000003</c:v>
                </c:pt>
                <c:pt idx="106">
                  <c:v>37.299999999999997</c:v>
                </c:pt>
                <c:pt idx="107">
                  <c:v>37.4</c:v>
                </c:pt>
                <c:pt idx="108">
                  <c:v>37.299999999999997</c:v>
                </c:pt>
                <c:pt idx="109">
                  <c:v>36.799999999999997</c:v>
                </c:pt>
                <c:pt idx="110">
                  <c:v>35.799999999999997</c:v>
                </c:pt>
                <c:pt idx="111">
                  <c:v>34.700000000000003</c:v>
                </c:pt>
                <c:pt idx="112">
                  <c:v>31.8</c:v>
                </c:pt>
                <c:pt idx="113">
                  <c:v>28.9</c:v>
                </c:pt>
                <c:pt idx="114">
                  <c:v>26.7</c:v>
                </c:pt>
                <c:pt idx="115">
                  <c:v>24.6</c:v>
                </c:pt>
                <c:pt idx="116">
                  <c:v>25.2</c:v>
                </c:pt>
                <c:pt idx="117">
                  <c:v>26.2</c:v>
                </c:pt>
                <c:pt idx="118">
                  <c:v>27.6</c:v>
                </c:pt>
                <c:pt idx="119">
                  <c:v>29.2</c:v>
                </c:pt>
                <c:pt idx="120">
                  <c:v>31</c:v>
                </c:pt>
                <c:pt idx="121">
                  <c:v>32.799999999999997</c:v>
                </c:pt>
                <c:pt idx="122">
                  <c:v>34.299999999999997</c:v>
                </c:pt>
                <c:pt idx="123">
                  <c:v>35.1</c:v>
                </c:pt>
                <c:pt idx="124">
                  <c:v>35.299999999999997</c:v>
                </c:pt>
                <c:pt idx="125">
                  <c:v>35.1</c:v>
                </c:pt>
                <c:pt idx="126">
                  <c:v>34.6</c:v>
                </c:pt>
                <c:pt idx="127">
                  <c:v>33.700000000000003</c:v>
                </c:pt>
                <c:pt idx="128">
                  <c:v>32.200000000000003</c:v>
                </c:pt>
                <c:pt idx="129">
                  <c:v>29.6</c:v>
                </c:pt>
                <c:pt idx="130">
                  <c:v>26</c:v>
                </c:pt>
                <c:pt idx="131">
                  <c:v>22</c:v>
                </c:pt>
                <c:pt idx="132">
                  <c:v>18.5</c:v>
                </c:pt>
                <c:pt idx="133">
                  <c:v>16.600000000000001</c:v>
                </c:pt>
                <c:pt idx="134">
                  <c:v>17.600000000000001</c:v>
                </c:pt>
                <c:pt idx="135">
                  <c:v>21</c:v>
                </c:pt>
                <c:pt idx="136">
                  <c:v>25.2</c:v>
                </c:pt>
                <c:pt idx="137">
                  <c:v>29.1</c:v>
                </c:pt>
                <c:pt idx="138">
                  <c:v>31.4</c:v>
                </c:pt>
                <c:pt idx="139">
                  <c:v>31.9</c:v>
                </c:pt>
                <c:pt idx="140">
                  <c:v>31.4</c:v>
                </c:pt>
                <c:pt idx="141">
                  <c:v>30.6</c:v>
                </c:pt>
                <c:pt idx="142">
                  <c:v>29.5</c:v>
                </c:pt>
                <c:pt idx="143">
                  <c:v>28</c:v>
                </c:pt>
                <c:pt idx="144">
                  <c:v>24.9</c:v>
                </c:pt>
                <c:pt idx="145">
                  <c:v>20.2</c:v>
                </c:pt>
                <c:pt idx="146">
                  <c:v>14.8</c:v>
                </c:pt>
                <c:pt idx="147">
                  <c:v>9.5</c:v>
                </c:pt>
                <c:pt idx="148">
                  <c:v>4.8</c:v>
                </c:pt>
                <c:pt idx="149">
                  <c:v>1.4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2</c:v>
                </c:pt>
                <c:pt idx="183">
                  <c:v>6</c:v>
                </c:pt>
                <c:pt idx="184">
                  <c:v>12.4</c:v>
                </c:pt>
                <c:pt idx="185">
                  <c:v>21.4</c:v>
                </c:pt>
                <c:pt idx="186">
                  <c:v>30</c:v>
                </c:pt>
                <c:pt idx="187">
                  <c:v>37.1</c:v>
                </c:pt>
                <c:pt idx="188">
                  <c:v>42.5</c:v>
                </c:pt>
                <c:pt idx="189">
                  <c:v>46.6</c:v>
                </c:pt>
                <c:pt idx="190">
                  <c:v>49.8</c:v>
                </c:pt>
                <c:pt idx="191">
                  <c:v>52.4</c:v>
                </c:pt>
                <c:pt idx="192">
                  <c:v>54.4</c:v>
                </c:pt>
                <c:pt idx="193">
                  <c:v>55.6</c:v>
                </c:pt>
                <c:pt idx="194">
                  <c:v>56.1</c:v>
                </c:pt>
                <c:pt idx="195">
                  <c:v>56.2</c:v>
                </c:pt>
                <c:pt idx="196">
                  <c:v>56.2</c:v>
                </c:pt>
                <c:pt idx="197">
                  <c:v>56.2</c:v>
                </c:pt>
                <c:pt idx="198">
                  <c:v>56.7</c:v>
                </c:pt>
                <c:pt idx="199">
                  <c:v>57.2</c:v>
                </c:pt>
                <c:pt idx="200">
                  <c:v>57.7</c:v>
                </c:pt>
                <c:pt idx="201">
                  <c:v>58.2</c:v>
                </c:pt>
                <c:pt idx="202">
                  <c:v>58.7</c:v>
                </c:pt>
                <c:pt idx="203">
                  <c:v>59.3</c:v>
                </c:pt>
                <c:pt idx="204">
                  <c:v>59.8</c:v>
                </c:pt>
                <c:pt idx="205">
                  <c:v>60</c:v>
                </c:pt>
                <c:pt idx="206">
                  <c:v>60</c:v>
                </c:pt>
                <c:pt idx="207">
                  <c:v>59.9</c:v>
                </c:pt>
                <c:pt idx="208">
                  <c:v>59.9</c:v>
                </c:pt>
                <c:pt idx="209">
                  <c:v>59.9</c:v>
                </c:pt>
                <c:pt idx="210">
                  <c:v>59.9</c:v>
                </c:pt>
                <c:pt idx="211">
                  <c:v>59.9</c:v>
                </c:pt>
                <c:pt idx="212">
                  <c:v>59.8</c:v>
                </c:pt>
                <c:pt idx="213">
                  <c:v>59.6</c:v>
                </c:pt>
                <c:pt idx="214">
                  <c:v>59.1</c:v>
                </c:pt>
                <c:pt idx="215">
                  <c:v>57.1</c:v>
                </c:pt>
                <c:pt idx="216">
                  <c:v>53.2</c:v>
                </c:pt>
                <c:pt idx="217">
                  <c:v>48.3</c:v>
                </c:pt>
                <c:pt idx="218">
                  <c:v>43.9</c:v>
                </c:pt>
                <c:pt idx="219">
                  <c:v>40.299999999999997</c:v>
                </c:pt>
                <c:pt idx="220">
                  <c:v>39.5</c:v>
                </c:pt>
                <c:pt idx="221">
                  <c:v>41.3</c:v>
                </c:pt>
                <c:pt idx="222">
                  <c:v>45.2</c:v>
                </c:pt>
                <c:pt idx="223">
                  <c:v>50.1</c:v>
                </c:pt>
                <c:pt idx="224">
                  <c:v>53.7</c:v>
                </c:pt>
                <c:pt idx="225">
                  <c:v>55.8</c:v>
                </c:pt>
                <c:pt idx="226">
                  <c:v>55.8</c:v>
                </c:pt>
                <c:pt idx="227">
                  <c:v>54.7</c:v>
                </c:pt>
                <c:pt idx="228">
                  <c:v>53.3</c:v>
                </c:pt>
                <c:pt idx="229">
                  <c:v>52.3</c:v>
                </c:pt>
                <c:pt idx="230">
                  <c:v>52</c:v>
                </c:pt>
                <c:pt idx="231">
                  <c:v>52.1</c:v>
                </c:pt>
                <c:pt idx="232">
                  <c:v>51.8</c:v>
                </c:pt>
                <c:pt idx="233">
                  <c:v>50.8</c:v>
                </c:pt>
                <c:pt idx="234">
                  <c:v>49.2</c:v>
                </c:pt>
                <c:pt idx="235">
                  <c:v>47.5</c:v>
                </c:pt>
                <c:pt idx="236">
                  <c:v>45.7</c:v>
                </c:pt>
                <c:pt idx="237">
                  <c:v>43.9</c:v>
                </c:pt>
                <c:pt idx="238">
                  <c:v>42</c:v>
                </c:pt>
                <c:pt idx="239">
                  <c:v>40.200000000000003</c:v>
                </c:pt>
                <c:pt idx="240">
                  <c:v>38.299999999999997</c:v>
                </c:pt>
                <c:pt idx="241">
                  <c:v>36.4</c:v>
                </c:pt>
                <c:pt idx="242">
                  <c:v>34.6</c:v>
                </c:pt>
                <c:pt idx="243">
                  <c:v>32.700000000000003</c:v>
                </c:pt>
                <c:pt idx="244">
                  <c:v>30.6</c:v>
                </c:pt>
                <c:pt idx="245">
                  <c:v>28.1</c:v>
                </c:pt>
                <c:pt idx="246">
                  <c:v>25.5</c:v>
                </c:pt>
                <c:pt idx="247">
                  <c:v>23.1</c:v>
                </c:pt>
                <c:pt idx="248">
                  <c:v>21.2</c:v>
                </c:pt>
                <c:pt idx="249">
                  <c:v>19.5</c:v>
                </c:pt>
                <c:pt idx="250">
                  <c:v>17.8</c:v>
                </c:pt>
                <c:pt idx="251">
                  <c:v>15.3</c:v>
                </c:pt>
                <c:pt idx="252">
                  <c:v>11.5</c:v>
                </c:pt>
                <c:pt idx="253">
                  <c:v>7.2</c:v>
                </c:pt>
                <c:pt idx="254">
                  <c:v>2.5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0.5</c:v>
                </c:pt>
                <c:pt idx="267">
                  <c:v>2.9</c:v>
                </c:pt>
                <c:pt idx="268">
                  <c:v>8.1999999999999993</c:v>
                </c:pt>
                <c:pt idx="269">
                  <c:v>13.2</c:v>
                </c:pt>
                <c:pt idx="270">
                  <c:v>17.8</c:v>
                </c:pt>
                <c:pt idx="271">
                  <c:v>21.4</c:v>
                </c:pt>
                <c:pt idx="272">
                  <c:v>24.1</c:v>
                </c:pt>
                <c:pt idx="273">
                  <c:v>26.4</c:v>
                </c:pt>
                <c:pt idx="274">
                  <c:v>28.4</c:v>
                </c:pt>
                <c:pt idx="275">
                  <c:v>29.9</c:v>
                </c:pt>
                <c:pt idx="276">
                  <c:v>30.5</c:v>
                </c:pt>
                <c:pt idx="277">
                  <c:v>30.5</c:v>
                </c:pt>
                <c:pt idx="278">
                  <c:v>30.3</c:v>
                </c:pt>
                <c:pt idx="279">
                  <c:v>30.2</c:v>
                </c:pt>
                <c:pt idx="280">
                  <c:v>30.1</c:v>
                </c:pt>
                <c:pt idx="281">
                  <c:v>30.1</c:v>
                </c:pt>
                <c:pt idx="282">
                  <c:v>30.1</c:v>
                </c:pt>
                <c:pt idx="283">
                  <c:v>30.1</c:v>
                </c:pt>
                <c:pt idx="284">
                  <c:v>30.1</c:v>
                </c:pt>
                <c:pt idx="285">
                  <c:v>30.1</c:v>
                </c:pt>
                <c:pt idx="286">
                  <c:v>30.2</c:v>
                </c:pt>
                <c:pt idx="287">
                  <c:v>30.4</c:v>
                </c:pt>
                <c:pt idx="288">
                  <c:v>31</c:v>
                </c:pt>
                <c:pt idx="289">
                  <c:v>31.8</c:v>
                </c:pt>
                <c:pt idx="290">
                  <c:v>32.700000000000003</c:v>
                </c:pt>
                <c:pt idx="291">
                  <c:v>33.6</c:v>
                </c:pt>
                <c:pt idx="292">
                  <c:v>34.4</c:v>
                </c:pt>
                <c:pt idx="293">
                  <c:v>35</c:v>
                </c:pt>
                <c:pt idx="294">
                  <c:v>35.4</c:v>
                </c:pt>
                <c:pt idx="295">
                  <c:v>35.5</c:v>
                </c:pt>
                <c:pt idx="296">
                  <c:v>35.299999999999997</c:v>
                </c:pt>
                <c:pt idx="297">
                  <c:v>34.9</c:v>
                </c:pt>
                <c:pt idx="298">
                  <c:v>33.9</c:v>
                </c:pt>
                <c:pt idx="299">
                  <c:v>32.4</c:v>
                </c:pt>
                <c:pt idx="300">
                  <c:v>30.6</c:v>
                </c:pt>
                <c:pt idx="301">
                  <c:v>28.9</c:v>
                </c:pt>
                <c:pt idx="302">
                  <c:v>27.8</c:v>
                </c:pt>
                <c:pt idx="303">
                  <c:v>27.2</c:v>
                </c:pt>
                <c:pt idx="304">
                  <c:v>26.9</c:v>
                </c:pt>
                <c:pt idx="305">
                  <c:v>26.5</c:v>
                </c:pt>
                <c:pt idx="306">
                  <c:v>26.1</c:v>
                </c:pt>
                <c:pt idx="307">
                  <c:v>25.7</c:v>
                </c:pt>
                <c:pt idx="308">
                  <c:v>25.5</c:v>
                </c:pt>
                <c:pt idx="309">
                  <c:v>25.7</c:v>
                </c:pt>
                <c:pt idx="310">
                  <c:v>26.4</c:v>
                </c:pt>
                <c:pt idx="311">
                  <c:v>27.3</c:v>
                </c:pt>
                <c:pt idx="312">
                  <c:v>28.1</c:v>
                </c:pt>
                <c:pt idx="313">
                  <c:v>27.9</c:v>
                </c:pt>
                <c:pt idx="314">
                  <c:v>26</c:v>
                </c:pt>
                <c:pt idx="315">
                  <c:v>22.7</c:v>
                </c:pt>
                <c:pt idx="316">
                  <c:v>19</c:v>
                </c:pt>
                <c:pt idx="317">
                  <c:v>16</c:v>
                </c:pt>
                <c:pt idx="318">
                  <c:v>14.6</c:v>
                </c:pt>
                <c:pt idx="319">
                  <c:v>15.2</c:v>
                </c:pt>
                <c:pt idx="320">
                  <c:v>16.899999999999999</c:v>
                </c:pt>
                <c:pt idx="321">
                  <c:v>19.3</c:v>
                </c:pt>
                <c:pt idx="322">
                  <c:v>22</c:v>
                </c:pt>
                <c:pt idx="323">
                  <c:v>24.6</c:v>
                </c:pt>
                <c:pt idx="324">
                  <c:v>26.8</c:v>
                </c:pt>
                <c:pt idx="325">
                  <c:v>27.9</c:v>
                </c:pt>
                <c:pt idx="326">
                  <c:v>28.1</c:v>
                </c:pt>
                <c:pt idx="327">
                  <c:v>27.7</c:v>
                </c:pt>
                <c:pt idx="328">
                  <c:v>27.2</c:v>
                </c:pt>
                <c:pt idx="329">
                  <c:v>26.8</c:v>
                </c:pt>
                <c:pt idx="330">
                  <c:v>26.6</c:v>
                </c:pt>
                <c:pt idx="331">
                  <c:v>26.8</c:v>
                </c:pt>
                <c:pt idx="332">
                  <c:v>27</c:v>
                </c:pt>
                <c:pt idx="333">
                  <c:v>27.2</c:v>
                </c:pt>
                <c:pt idx="334">
                  <c:v>27.4</c:v>
                </c:pt>
                <c:pt idx="335">
                  <c:v>27.6</c:v>
                </c:pt>
                <c:pt idx="336">
                  <c:v>27.7</c:v>
                </c:pt>
                <c:pt idx="337">
                  <c:v>27.9</c:v>
                </c:pt>
                <c:pt idx="338">
                  <c:v>28.1</c:v>
                </c:pt>
                <c:pt idx="339">
                  <c:v>28.3</c:v>
                </c:pt>
                <c:pt idx="340">
                  <c:v>28.6</c:v>
                </c:pt>
                <c:pt idx="341">
                  <c:v>29</c:v>
                </c:pt>
                <c:pt idx="342">
                  <c:v>29.6</c:v>
                </c:pt>
                <c:pt idx="343">
                  <c:v>30.1</c:v>
                </c:pt>
                <c:pt idx="344">
                  <c:v>30.5</c:v>
                </c:pt>
                <c:pt idx="345">
                  <c:v>30.7</c:v>
                </c:pt>
                <c:pt idx="346">
                  <c:v>30.8</c:v>
                </c:pt>
                <c:pt idx="347">
                  <c:v>30.8</c:v>
                </c:pt>
                <c:pt idx="348">
                  <c:v>30.8</c:v>
                </c:pt>
                <c:pt idx="349">
                  <c:v>30.8</c:v>
                </c:pt>
                <c:pt idx="350">
                  <c:v>30.8</c:v>
                </c:pt>
                <c:pt idx="351">
                  <c:v>30.8</c:v>
                </c:pt>
                <c:pt idx="352">
                  <c:v>30.8</c:v>
                </c:pt>
                <c:pt idx="353">
                  <c:v>30.9</c:v>
                </c:pt>
                <c:pt idx="354">
                  <c:v>30.9</c:v>
                </c:pt>
                <c:pt idx="355">
                  <c:v>30.9</c:v>
                </c:pt>
                <c:pt idx="356">
                  <c:v>30.8</c:v>
                </c:pt>
                <c:pt idx="357">
                  <c:v>30.4</c:v>
                </c:pt>
                <c:pt idx="358">
                  <c:v>29.6</c:v>
                </c:pt>
                <c:pt idx="359">
                  <c:v>28.4</c:v>
                </c:pt>
                <c:pt idx="360">
                  <c:v>27.1</c:v>
                </c:pt>
                <c:pt idx="361">
                  <c:v>26</c:v>
                </c:pt>
                <c:pt idx="362">
                  <c:v>25.4</c:v>
                </c:pt>
                <c:pt idx="363">
                  <c:v>25.5</c:v>
                </c:pt>
                <c:pt idx="364">
                  <c:v>26.3</c:v>
                </c:pt>
                <c:pt idx="365">
                  <c:v>27.3</c:v>
                </c:pt>
                <c:pt idx="366">
                  <c:v>28.4</c:v>
                </c:pt>
                <c:pt idx="367">
                  <c:v>29.2</c:v>
                </c:pt>
                <c:pt idx="368">
                  <c:v>29.5</c:v>
                </c:pt>
                <c:pt idx="369">
                  <c:v>29.5</c:v>
                </c:pt>
                <c:pt idx="370">
                  <c:v>29</c:v>
                </c:pt>
                <c:pt idx="371">
                  <c:v>28.1</c:v>
                </c:pt>
                <c:pt idx="372">
                  <c:v>27.2</c:v>
                </c:pt>
                <c:pt idx="373">
                  <c:v>26.3</c:v>
                </c:pt>
                <c:pt idx="374">
                  <c:v>25.7</c:v>
                </c:pt>
                <c:pt idx="375">
                  <c:v>25.5</c:v>
                </c:pt>
                <c:pt idx="376">
                  <c:v>25.6</c:v>
                </c:pt>
                <c:pt idx="377">
                  <c:v>26</c:v>
                </c:pt>
                <c:pt idx="378">
                  <c:v>26.4</c:v>
                </c:pt>
                <c:pt idx="379">
                  <c:v>27</c:v>
                </c:pt>
                <c:pt idx="380">
                  <c:v>27.7</c:v>
                </c:pt>
                <c:pt idx="381">
                  <c:v>28.5</c:v>
                </c:pt>
                <c:pt idx="382">
                  <c:v>29.4</c:v>
                </c:pt>
                <c:pt idx="383">
                  <c:v>30.2</c:v>
                </c:pt>
                <c:pt idx="384">
                  <c:v>30.5</c:v>
                </c:pt>
                <c:pt idx="385">
                  <c:v>30.3</c:v>
                </c:pt>
                <c:pt idx="386">
                  <c:v>29.5</c:v>
                </c:pt>
                <c:pt idx="387">
                  <c:v>28.7</c:v>
                </c:pt>
                <c:pt idx="388">
                  <c:v>27.9</c:v>
                </c:pt>
                <c:pt idx="389">
                  <c:v>27.5</c:v>
                </c:pt>
                <c:pt idx="390">
                  <c:v>27.3</c:v>
                </c:pt>
                <c:pt idx="391">
                  <c:v>27</c:v>
                </c:pt>
                <c:pt idx="392">
                  <c:v>26.5</c:v>
                </c:pt>
                <c:pt idx="393">
                  <c:v>25.8</c:v>
                </c:pt>
                <c:pt idx="394">
                  <c:v>25</c:v>
                </c:pt>
                <c:pt idx="395">
                  <c:v>21.5</c:v>
                </c:pt>
                <c:pt idx="396">
                  <c:v>16</c:v>
                </c:pt>
                <c:pt idx="397">
                  <c:v>10</c:v>
                </c:pt>
                <c:pt idx="398">
                  <c:v>5</c:v>
                </c:pt>
                <c:pt idx="399">
                  <c:v>2.2000000000000002</c:v>
                </c:pt>
                <c:pt idx="400">
                  <c:v>1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1.2</c:v>
                </c:pt>
                <c:pt idx="408">
                  <c:v>3.2</c:v>
                </c:pt>
                <c:pt idx="409">
                  <c:v>5.9</c:v>
                </c:pt>
                <c:pt idx="410">
                  <c:v>8.8000000000000007</c:v>
                </c:pt>
                <c:pt idx="411">
                  <c:v>12</c:v>
                </c:pt>
                <c:pt idx="412">
                  <c:v>15.4</c:v>
                </c:pt>
                <c:pt idx="413">
                  <c:v>18.899999999999999</c:v>
                </c:pt>
                <c:pt idx="414">
                  <c:v>22.1</c:v>
                </c:pt>
                <c:pt idx="415">
                  <c:v>24.8</c:v>
                </c:pt>
                <c:pt idx="416">
                  <c:v>26.8</c:v>
                </c:pt>
                <c:pt idx="417">
                  <c:v>28.7</c:v>
                </c:pt>
                <c:pt idx="418">
                  <c:v>30.6</c:v>
                </c:pt>
                <c:pt idx="419">
                  <c:v>32.4</c:v>
                </c:pt>
                <c:pt idx="420">
                  <c:v>34</c:v>
                </c:pt>
                <c:pt idx="421">
                  <c:v>35.4</c:v>
                </c:pt>
                <c:pt idx="422">
                  <c:v>36.5</c:v>
                </c:pt>
                <c:pt idx="423">
                  <c:v>37.5</c:v>
                </c:pt>
                <c:pt idx="424">
                  <c:v>38.6</c:v>
                </c:pt>
                <c:pt idx="425">
                  <c:v>39.700000000000003</c:v>
                </c:pt>
                <c:pt idx="426">
                  <c:v>40.700000000000003</c:v>
                </c:pt>
                <c:pt idx="427">
                  <c:v>41.5</c:v>
                </c:pt>
                <c:pt idx="428">
                  <c:v>41.7</c:v>
                </c:pt>
                <c:pt idx="429">
                  <c:v>41.5</c:v>
                </c:pt>
                <c:pt idx="430">
                  <c:v>41</c:v>
                </c:pt>
                <c:pt idx="431">
                  <c:v>40.6</c:v>
                </c:pt>
                <c:pt idx="432">
                  <c:v>40.299999999999997</c:v>
                </c:pt>
                <c:pt idx="433">
                  <c:v>40.200000000000003</c:v>
                </c:pt>
                <c:pt idx="434">
                  <c:v>40.1</c:v>
                </c:pt>
                <c:pt idx="435">
                  <c:v>39.799999999999997</c:v>
                </c:pt>
                <c:pt idx="436">
                  <c:v>38.9</c:v>
                </c:pt>
                <c:pt idx="437">
                  <c:v>37.5</c:v>
                </c:pt>
                <c:pt idx="438">
                  <c:v>35.799999999999997</c:v>
                </c:pt>
                <c:pt idx="439">
                  <c:v>34.200000000000003</c:v>
                </c:pt>
                <c:pt idx="440">
                  <c:v>32.5</c:v>
                </c:pt>
                <c:pt idx="441">
                  <c:v>30.9</c:v>
                </c:pt>
                <c:pt idx="442">
                  <c:v>29.4</c:v>
                </c:pt>
                <c:pt idx="443">
                  <c:v>28</c:v>
                </c:pt>
                <c:pt idx="444">
                  <c:v>26.5</c:v>
                </c:pt>
                <c:pt idx="445">
                  <c:v>25</c:v>
                </c:pt>
                <c:pt idx="446">
                  <c:v>23.5</c:v>
                </c:pt>
                <c:pt idx="447">
                  <c:v>21.9</c:v>
                </c:pt>
                <c:pt idx="448">
                  <c:v>20.399999999999999</c:v>
                </c:pt>
                <c:pt idx="449">
                  <c:v>19.399999999999999</c:v>
                </c:pt>
                <c:pt idx="450">
                  <c:v>18.8</c:v>
                </c:pt>
                <c:pt idx="451">
                  <c:v>18.399999999999999</c:v>
                </c:pt>
                <c:pt idx="452">
                  <c:v>18</c:v>
                </c:pt>
                <c:pt idx="453">
                  <c:v>17.5</c:v>
                </c:pt>
                <c:pt idx="454">
                  <c:v>16.899999999999999</c:v>
                </c:pt>
                <c:pt idx="455">
                  <c:v>16.399999999999999</c:v>
                </c:pt>
                <c:pt idx="456">
                  <c:v>16.600000000000001</c:v>
                </c:pt>
                <c:pt idx="457">
                  <c:v>17.7</c:v>
                </c:pt>
                <c:pt idx="458">
                  <c:v>19.399999999999999</c:v>
                </c:pt>
                <c:pt idx="459">
                  <c:v>20.9</c:v>
                </c:pt>
                <c:pt idx="460">
                  <c:v>22.3</c:v>
                </c:pt>
                <c:pt idx="461">
                  <c:v>23.2</c:v>
                </c:pt>
                <c:pt idx="462">
                  <c:v>23.2</c:v>
                </c:pt>
                <c:pt idx="463">
                  <c:v>22.2</c:v>
                </c:pt>
                <c:pt idx="464">
                  <c:v>20.3</c:v>
                </c:pt>
                <c:pt idx="465">
                  <c:v>17.899999999999999</c:v>
                </c:pt>
                <c:pt idx="466">
                  <c:v>15.2</c:v>
                </c:pt>
                <c:pt idx="467">
                  <c:v>12.3</c:v>
                </c:pt>
                <c:pt idx="468">
                  <c:v>9.3000000000000007</c:v>
                </c:pt>
                <c:pt idx="469">
                  <c:v>6.4</c:v>
                </c:pt>
                <c:pt idx="470">
                  <c:v>3.8</c:v>
                </c:pt>
                <c:pt idx="471">
                  <c:v>2</c:v>
                </c:pt>
                <c:pt idx="472">
                  <c:v>0.9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1.4</c:v>
                </c:pt>
                <c:pt idx="486">
                  <c:v>4.5</c:v>
                </c:pt>
                <c:pt idx="487">
                  <c:v>8.8000000000000007</c:v>
                </c:pt>
                <c:pt idx="488">
                  <c:v>13.4</c:v>
                </c:pt>
                <c:pt idx="489">
                  <c:v>17.3</c:v>
                </c:pt>
                <c:pt idx="490">
                  <c:v>19.2</c:v>
                </c:pt>
                <c:pt idx="491">
                  <c:v>19.7</c:v>
                </c:pt>
                <c:pt idx="492">
                  <c:v>19.8</c:v>
                </c:pt>
                <c:pt idx="493">
                  <c:v>20.7</c:v>
                </c:pt>
                <c:pt idx="494">
                  <c:v>23.6</c:v>
                </c:pt>
                <c:pt idx="495">
                  <c:v>28.1</c:v>
                </c:pt>
                <c:pt idx="496">
                  <c:v>32.799999999999997</c:v>
                </c:pt>
                <c:pt idx="497">
                  <c:v>36.299999999999997</c:v>
                </c:pt>
                <c:pt idx="498">
                  <c:v>37.1</c:v>
                </c:pt>
                <c:pt idx="499">
                  <c:v>35.1</c:v>
                </c:pt>
                <c:pt idx="500">
                  <c:v>31.1</c:v>
                </c:pt>
                <c:pt idx="501">
                  <c:v>28</c:v>
                </c:pt>
                <c:pt idx="502">
                  <c:v>27.5</c:v>
                </c:pt>
                <c:pt idx="503">
                  <c:v>29.5</c:v>
                </c:pt>
                <c:pt idx="504">
                  <c:v>34</c:v>
                </c:pt>
                <c:pt idx="505">
                  <c:v>37</c:v>
                </c:pt>
                <c:pt idx="506">
                  <c:v>38</c:v>
                </c:pt>
                <c:pt idx="507">
                  <c:v>36.1</c:v>
                </c:pt>
                <c:pt idx="508">
                  <c:v>31.5</c:v>
                </c:pt>
                <c:pt idx="509">
                  <c:v>24.5</c:v>
                </c:pt>
                <c:pt idx="510">
                  <c:v>17.5</c:v>
                </c:pt>
                <c:pt idx="511">
                  <c:v>10.5</c:v>
                </c:pt>
                <c:pt idx="512">
                  <c:v>4.5</c:v>
                </c:pt>
                <c:pt idx="513">
                  <c:v>1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2.9</c:v>
                </c:pt>
                <c:pt idx="519">
                  <c:v>8</c:v>
                </c:pt>
                <c:pt idx="520">
                  <c:v>16</c:v>
                </c:pt>
                <c:pt idx="521">
                  <c:v>24</c:v>
                </c:pt>
                <c:pt idx="522">
                  <c:v>32</c:v>
                </c:pt>
                <c:pt idx="523">
                  <c:v>38.799999999999997</c:v>
                </c:pt>
                <c:pt idx="524">
                  <c:v>43.1</c:v>
                </c:pt>
                <c:pt idx="525">
                  <c:v>46</c:v>
                </c:pt>
                <c:pt idx="526">
                  <c:v>47.5</c:v>
                </c:pt>
                <c:pt idx="527">
                  <c:v>47.5</c:v>
                </c:pt>
                <c:pt idx="528">
                  <c:v>44.8</c:v>
                </c:pt>
                <c:pt idx="529">
                  <c:v>40.1</c:v>
                </c:pt>
                <c:pt idx="530">
                  <c:v>33.799999999999997</c:v>
                </c:pt>
                <c:pt idx="531">
                  <c:v>27.2</c:v>
                </c:pt>
                <c:pt idx="532">
                  <c:v>20</c:v>
                </c:pt>
                <c:pt idx="533">
                  <c:v>12.8</c:v>
                </c:pt>
                <c:pt idx="534">
                  <c:v>7</c:v>
                </c:pt>
                <c:pt idx="535">
                  <c:v>2.2000000000000002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2.7</c:v>
                </c:pt>
                <c:pt idx="542">
                  <c:v>8</c:v>
                </c:pt>
                <c:pt idx="543">
                  <c:v>16</c:v>
                </c:pt>
                <c:pt idx="544">
                  <c:v>24</c:v>
                </c:pt>
                <c:pt idx="545">
                  <c:v>32</c:v>
                </c:pt>
                <c:pt idx="546">
                  <c:v>37.200000000000003</c:v>
                </c:pt>
                <c:pt idx="547">
                  <c:v>40.4</c:v>
                </c:pt>
                <c:pt idx="548">
                  <c:v>43.1</c:v>
                </c:pt>
                <c:pt idx="549">
                  <c:v>44.6</c:v>
                </c:pt>
                <c:pt idx="550">
                  <c:v>45.2</c:v>
                </c:pt>
                <c:pt idx="551">
                  <c:v>45.3</c:v>
                </c:pt>
                <c:pt idx="552">
                  <c:v>45.4</c:v>
                </c:pt>
                <c:pt idx="553">
                  <c:v>45.5</c:v>
                </c:pt>
                <c:pt idx="554">
                  <c:v>45.6</c:v>
                </c:pt>
                <c:pt idx="555">
                  <c:v>45.7</c:v>
                </c:pt>
                <c:pt idx="556">
                  <c:v>45.8</c:v>
                </c:pt>
                <c:pt idx="557">
                  <c:v>45.9</c:v>
                </c:pt>
                <c:pt idx="558">
                  <c:v>46</c:v>
                </c:pt>
                <c:pt idx="559">
                  <c:v>46.1</c:v>
                </c:pt>
                <c:pt idx="560">
                  <c:v>46.2</c:v>
                </c:pt>
                <c:pt idx="561">
                  <c:v>46.3</c:v>
                </c:pt>
                <c:pt idx="562">
                  <c:v>46.4</c:v>
                </c:pt>
                <c:pt idx="563">
                  <c:v>46.7</c:v>
                </c:pt>
                <c:pt idx="564">
                  <c:v>47.2</c:v>
                </c:pt>
                <c:pt idx="565">
                  <c:v>48</c:v>
                </c:pt>
                <c:pt idx="566">
                  <c:v>48.9</c:v>
                </c:pt>
                <c:pt idx="567">
                  <c:v>49.8</c:v>
                </c:pt>
                <c:pt idx="568">
                  <c:v>50.5</c:v>
                </c:pt>
                <c:pt idx="569">
                  <c:v>51</c:v>
                </c:pt>
                <c:pt idx="570">
                  <c:v>51.1</c:v>
                </c:pt>
                <c:pt idx="571">
                  <c:v>51</c:v>
                </c:pt>
                <c:pt idx="572">
                  <c:v>50.4</c:v>
                </c:pt>
                <c:pt idx="573">
                  <c:v>49</c:v>
                </c:pt>
                <c:pt idx="574">
                  <c:v>46.7</c:v>
                </c:pt>
                <c:pt idx="575">
                  <c:v>44</c:v>
                </c:pt>
                <c:pt idx="576">
                  <c:v>41.1</c:v>
                </c:pt>
                <c:pt idx="577">
                  <c:v>38.299999999999997</c:v>
                </c:pt>
                <c:pt idx="578">
                  <c:v>35.4</c:v>
                </c:pt>
                <c:pt idx="579">
                  <c:v>31.8</c:v>
                </c:pt>
                <c:pt idx="580">
                  <c:v>27.3</c:v>
                </c:pt>
                <c:pt idx="581">
                  <c:v>22.4</c:v>
                </c:pt>
                <c:pt idx="582">
                  <c:v>17.7</c:v>
                </c:pt>
                <c:pt idx="583">
                  <c:v>13.4</c:v>
                </c:pt>
                <c:pt idx="584">
                  <c:v>9.3000000000000007</c:v>
                </c:pt>
                <c:pt idx="585">
                  <c:v>5.5</c:v>
                </c:pt>
                <c:pt idx="586">
                  <c:v>2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2.2999999999999998</c:v>
                </c:pt>
                <c:pt idx="609">
                  <c:v>7.3</c:v>
                </c:pt>
                <c:pt idx="610">
                  <c:v>15.2</c:v>
                </c:pt>
                <c:pt idx="611">
                  <c:v>23.9</c:v>
                </c:pt>
                <c:pt idx="612">
                  <c:v>32.5</c:v>
                </c:pt>
                <c:pt idx="613">
                  <c:v>39.200000000000003</c:v>
                </c:pt>
                <c:pt idx="614">
                  <c:v>44.1</c:v>
                </c:pt>
                <c:pt idx="615">
                  <c:v>48.1</c:v>
                </c:pt>
                <c:pt idx="616">
                  <c:v>51.2</c:v>
                </c:pt>
                <c:pt idx="617">
                  <c:v>53.3</c:v>
                </c:pt>
                <c:pt idx="618">
                  <c:v>54.5</c:v>
                </c:pt>
                <c:pt idx="619">
                  <c:v>55.7</c:v>
                </c:pt>
                <c:pt idx="620">
                  <c:v>56.9</c:v>
                </c:pt>
                <c:pt idx="621">
                  <c:v>57.5</c:v>
                </c:pt>
                <c:pt idx="622">
                  <c:v>58</c:v>
                </c:pt>
                <c:pt idx="623">
                  <c:v>58.4</c:v>
                </c:pt>
                <c:pt idx="624">
                  <c:v>58.5</c:v>
                </c:pt>
                <c:pt idx="625">
                  <c:v>58.5</c:v>
                </c:pt>
                <c:pt idx="626">
                  <c:v>58.6</c:v>
                </c:pt>
                <c:pt idx="627">
                  <c:v>58.9</c:v>
                </c:pt>
                <c:pt idx="628">
                  <c:v>59.3</c:v>
                </c:pt>
                <c:pt idx="629">
                  <c:v>59.8</c:v>
                </c:pt>
                <c:pt idx="630">
                  <c:v>60.2</c:v>
                </c:pt>
                <c:pt idx="631">
                  <c:v>60.5</c:v>
                </c:pt>
                <c:pt idx="632">
                  <c:v>60.8</c:v>
                </c:pt>
                <c:pt idx="633">
                  <c:v>61.1</c:v>
                </c:pt>
                <c:pt idx="634">
                  <c:v>61.5</c:v>
                </c:pt>
                <c:pt idx="635">
                  <c:v>62</c:v>
                </c:pt>
                <c:pt idx="636">
                  <c:v>62.5</c:v>
                </c:pt>
                <c:pt idx="637">
                  <c:v>63</c:v>
                </c:pt>
                <c:pt idx="638">
                  <c:v>63.4</c:v>
                </c:pt>
                <c:pt idx="639">
                  <c:v>63.7</c:v>
                </c:pt>
                <c:pt idx="640">
                  <c:v>63.8</c:v>
                </c:pt>
                <c:pt idx="641">
                  <c:v>63.9</c:v>
                </c:pt>
                <c:pt idx="642">
                  <c:v>63.8</c:v>
                </c:pt>
                <c:pt idx="643">
                  <c:v>63.2</c:v>
                </c:pt>
                <c:pt idx="644">
                  <c:v>61.7</c:v>
                </c:pt>
                <c:pt idx="645">
                  <c:v>58.9</c:v>
                </c:pt>
                <c:pt idx="646">
                  <c:v>55.2</c:v>
                </c:pt>
                <c:pt idx="647">
                  <c:v>51</c:v>
                </c:pt>
                <c:pt idx="648">
                  <c:v>46.7</c:v>
                </c:pt>
                <c:pt idx="649">
                  <c:v>42.8</c:v>
                </c:pt>
                <c:pt idx="650">
                  <c:v>40.200000000000003</c:v>
                </c:pt>
                <c:pt idx="651">
                  <c:v>38.799999999999997</c:v>
                </c:pt>
                <c:pt idx="652">
                  <c:v>37.9</c:v>
                </c:pt>
                <c:pt idx="653">
                  <c:v>36.700000000000003</c:v>
                </c:pt>
                <c:pt idx="654">
                  <c:v>35.1</c:v>
                </c:pt>
                <c:pt idx="655">
                  <c:v>32.9</c:v>
                </c:pt>
                <c:pt idx="656">
                  <c:v>30.4</c:v>
                </c:pt>
                <c:pt idx="657">
                  <c:v>28</c:v>
                </c:pt>
                <c:pt idx="658">
                  <c:v>25.9</c:v>
                </c:pt>
                <c:pt idx="659">
                  <c:v>24.4</c:v>
                </c:pt>
                <c:pt idx="660">
                  <c:v>23.7</c:v>
                </c:pt>
                <c:pt idx="661">
                  <c:v>23.8</c:v>
                </c:pt>
                <c:pt idx="662">
                  <c:v>25</c:v>
                </c:pt>
                <c:pt idx="663">
                  <c:v>27.3</c:v>
                </c:pt>
                <c:pt idx="664">
                  <c:v>30.4</c:v>
                </c:pt>
                <c:pt idx="665">
                  <c:v>33.9</c:v>
                </c:pt>
                <c:pt idx="666">
                  <c:v>37.299999999999997</c:v>
                </c:pt>
                <c:pt idx="667">
                  <c:v>39.799999999999997</c:v>
                </c:pt>
                <c:pt idx="668">
                  <c:v>39.5</c:v>
                </c:pt>
                <c:pt idx="669">
                  <c:v>36.299999999999997</c:v>
                </c:pt>
                <c:pt idx="670">
                  <c:v>31.4</c:v>
                </c:pt>
                <c:pt idx="671">
                  <c:v>26.5</c:v>
                </c:pt>
                <c:pt idx="672">
                  <c:v>24.2</c:v>
                </c:pt>
                <c:pt idx="673">
                  <c:v>24.8</c:v>
                </c:pt>
                <c:pt idx="674">
                  <c:v>26.6</c:v>
                </c:pt>
                <c:pt idx="675">
                  <c:v>27.5</c:v>
                </c:pt>
                <c:pt idx="676">
                  <c:v>26.8</c:v>
                </c:pt>
                <c:pt idx="677">
                  <c:v>25.3</c:v>
                </c:pt>
                <c:pt idx="678">
                  <c:v>24</c:v>
                </c:pt>
                <c:pt idx="679">
                  <c:v>23.3</c:v>
                </c:pt>
                <c:pt idx="680">
                  <c:v>23.7</c:v>
                </c:pt>
                <c:pt idx="681">
                  <c:v>24.9</c:v>
                </c:pt>
                <c:pt idx="682">
                  <c:v>26.4</c:v>
                </c:pt>
                <c:pt idx="683">
                  <c:v>27.7</c:v>
                </c:pt>
                <c:pt idx="684">
                  <c:v>28.3</c:v>
                </c:pt>
                <c:pt idx="685">
                  <c:v>28.3</c:v>
                </c:pt>
                <c:pt idx="686">
                  <c:v>28.1</c:v>
                </c:pt>
                <c:pt idx="687">
                  <c:v>28.1</c:v>
                </c:pt>
                <c:pt idx="688">
                  <c:v>28.6</c:v>
                </c:pt>
                <c:pt idx="689">
                  <c:v>29.8</c:v>
                </c:pt>
                <c:pt idx="690">
                  <c:v>31.6</c:v>
                </c:pt>
                <c:pt idx="691">
                  <c:v>33.9</c:v>
                </c:pt>
                <c:pt idx="692">
                  <c:v>36.5</c:v>
                </c:pt>
                <c:pt idx="693">
                  <c:v>39.1</c:v>
                </c:pt>
                <c:pt idx="694">
                  <c:v>41.5</c:v>
                </c:pt>
                <c:pt idx="695">
                  <c:v>43.3</c:v>
                </c:pt>
                <c:pt idx="696">
                  <c:v>44.5</c:v>
                </c:pt>
                <c:pt idx="697">
                  <c:v>45.1</c:v>
                </c:pt>
                <c:pt idx="698">
                  <c:v>45.1</c:v>
                </c:pt>
                <c:pt idx="699">
                  <c:v>43.9</c:v>
                </c:pt>
                <c:pt idx="700">
                  <c:v>41.4</c:v>
                </c:pt>
                <c:pt idx="701">
                  <c:v>38.4</c:v>
                </c:pt>
                <c:pt idx="702">
                  <c:v>35.5</c:v>
                </c:pt>
                <c:pt idx="703">
                  <c:v>32.9</c:v>
                </c:pt>
                <c:pt idx="704">
                  <c:v>31.3</c:v>
                </c:pt>
                <c:pt idx="705">
                  <c:v>30.7</c:v>
                </c:pt>
                <c:pt idx="706">
                  <c:v>31</c:v>
                </c:pt>
                <c:pt idx="707">
                  <c:v>32.200000000000003</c:v>
                </c:pt>
                <c:pt idx="708">
                  <c:v>34</c:v>
                </c:pt>
                <c:pt idx="709">
                  <c:v>36</c:v>
                </c:pt>
                <c:pt idx="710">
                  <c:v>37.9</c:v>
                </c:pt>
                <c:pt idx="711">
                  <c:v>39.9</c:v>
                </c:pt>
                <c:pt idx="712">
                  <c:v>41.6</c:v>
                </c:pt>
                <c:pt idx="713">
                  <c:v>43.1</c:v>
                </c:pt>
                <c:pt idx="714">
                  <c:v>44.3</c:v>
                </c:pt>
                <c:pt idx="715">
                  <c:v>45</c:v>
                </c:pt>
                <c:pt idx="716">
                  <c:v>45.5</c:v>
                </c:pt>
                <c:pt idx="717">
                  <c:v>45.8</c:v>
                </c:pt>
                <c:pt idx="718">
                  <c:v>46</c:v>
                </c:pt>
                <c:pt idx="719">
                  <c:v>46.1</c:v>
                </c:pt>
                <c:pt idx="720">
                  <c:v>46.2</c:v>
                </c:pt>
                <c:pt idx="721">
                  <c:v>46.1</c:v>
                </c:pt>
                <c:pt idx="722">
                  <c:v>45.7</c:v>
                </c:pt>
                <c:pt idx="723">
                  <c:v>45</c:v>
                </c:pt>
                <c:pt idx="724">
                  <c:v>44.3</c:v>
                </c:pt>
                <c:pt idx="725">
                  <c:v>44.7</c:v>
                </c:pt>
                <c:pt idx="726">
                  <c:v>46.8</c:v>
                </c:pt>
                <c:pt idx="727">
                  <c:v>50.1</c:v>
                </c:pt>
                <c:pt idx="728">
                  <c:v>53.6</c:v>
                </c:pt>
                <c:pt idx="729">
                  <c:v>56.9</c:v>
                </c:pt>
                <c:pt idx="730">
                  <c:v>59.4</c:v>
                </c:pt>
                <c:pt idx="731">
                  <c:v>60.2</c:v>
                </c:pt>
                <c:pt idx="732">
                  <c:v>59.3</c:v>
                </c:pt>
                <c:pt idx="733">
                  <c:v>57.5</c:v>
                </c:pt>
                <c:pt idx="734">
                  <c:v>55.4</c:v>
                </c:pt>
                <c:pt idx="735">
                  <c:v>52.5</c:v>
                </c:pt>
                <c:pt idx="736">
                  <c:v>47.9</c:v>
                </c:pt>
                <c:pt idx="737">
                  <c:v>41.4</c:v>
                </c:pt>
                <c:pt idx="738">
                  <c:v>34.4</c:v>
                </c:pt>
                <c:pt idx="739">
                  <c:v>30</c:v>
                </c:pt>
                <c:pt idx="740">
                  <c:v>27</c:v>
                </c:pt>
                <c:pt idx="741">
                  <c:v>26.5</c:v>
                </c:pt>
                <c:pt idx="742">
                  <c:v>28.7</c:v>
                </c:pt>
                <c:pt idx="743">
                  <c:v>33.799999999999997</c:v>
                </c:pt>
                <c:pt idx="744">
                  <c:v>40.299999999999997</c:v>
                </c:pt>
                <c:pt idx="745">
                  <c:v>46.6</c:v>
                </c:pt>
                <c:pt idx="746">
                  <c:v>50.4</c:v>
                </c:pt>
                <c:pt idx="747">
                  <c:v>54</c:v>
                </c:pt>
                <c:pt idx="748">
                  <c:v>56.9</c:v>
                </c:pt>
                <c:pt idx="749">
                  <c:v>59.1</c:v>
                </c:pt>
                <c:pt idx="750">
                  <c:v>60.6</c:v>
                </c:pt>
                <c:pt idx="751">
                  <c:v>61.7</c:v>
                </c:pt>
                <c:pt idx="752">
                  <c:v>62.6</c:v>
                </c:pt>
                <c:pt idx="753">
                  <c:v>63.1</c:v>
                </c:pt>
                <c:pt idx="754">
                  <c:v>62.9</c:v>
                </c:pt>
                <c:pt idx="755">
                  <c:v>61.7</c:v>
                </c:pt>
                <c:pt idx="756">
                  <c:v>59.4</c:v>
                </c:pt>
                <c:pt idx="757">
                  <c:v>56.6</c:v>
                </c:pt>
                <c:pt idx="758">
                  <c:v>53.7</c:v>
                </c:pt>
                <c:pt idx="759">
                  <c:v>50.7</c:v>
                </c:pt>
                <c:pt idx="760">
                  <c:v>47.7</c:v>
                </c:pt>
                <c:pt idx="761">
                  <c:v>45</c:v>
                </c:pt>
                <c:pt idx="762">
                  <c:v>43.1</c:v>
                </c:pt>
                <c:pt idx="763">
                  <c:v>41.9</c:v>
                </c:pt>
                <c:pt idx="764">
                  <c:v>41.6</c:v>
                </c:pt>
                <c:pt idx="765">
                  <c:v>41.3</c:v>
                </c:pt>
                <c:pt idx="766">
                  <c:v>40.9</c:v>
                </c:pt>
                <c:pt idx="767">
                  <c:v>41.8</c:v>
                </c:pt>
                <c:pt idx="768">
                  <c:v>42.1</c:v>
                </c:pt>
                <c:pt idx="769">
                  <c:v>41.8</c:v>
                </c:pt>
                <c:pt idx="770">
                  <c:v>41.3</c:v>
                </c:pt>
                <c:pt idx="771">
                  <c:v>41.5</c:v>
                </c:pt>
                <c:pt idx="772">
                  <c:v>43.5</c:v>
                </c:pt>
                <c:pt idx="773">
                  <c:v>46.5</c:v>
                </c:pt>
                <c:pt idx="774">
                  <c:v>49.7</c:v>
                </c:pt>
                <c:pt idx="775">
                  <c:v>52.6</c:v>
                </c:pt>
                <c:pt idx="776">
                  <c:v>55</c:v>
                </c:pt>
                <c:pt idx="777">
                  <c:v>56.5</c:v>
                </c:pt>
                <c:pt idx="778">
                  <c:v>57.1</c:v>
                </c:pt>
                <c:pt idx="779">
                  <c:v>57.3</c:v>
                </c:pt>
                <c:pt idx="780">
                  <c:v>57</c:v>
                </c:pt>
                <c:pt idx="781">
                  <c:v>56.3</c:v>
                </c:pt>
                <c:pt idx="782">
                  <c:v>55.2</c:v>
                </c:pt>
                <c:pt idx="783">
                  <c:v>53.9</c:v>
                </c:pt>
                <c:pt idx="784">
                  <c:v>52.6</c:v>
                </c:pt>
                <c:pt idx="785">
                  <c:v>51.4</c:v>
                </c:pt>
                <c:pt idx="786">
                  <c:v>50.1</c:v>
                </c:pt>
                <c:pt idx="787">
                  <c:v>51.5</c:v>
                </c:pt>
                <c:pt idx="788">
                  <c:v>53.1</c:v>
                </c:pt>
                <c:pt idx="789">
                  <c:v>54.8</c:v>
                </c:pt>
                <c:pt idx="790">
                  <c:v>56.6</c:v>
                </c:pt>
                <c:pt idx="791">
                  <c:v>58.5</c:v>
                </c:pt>
                <c:pt idx="792">
                  <c:v>60.6</c:v>
                </c:pt>
                <c:pt idx="793">
                  <c:v>62.8</c:v>
                </c:pt>
                <c:pt idx="794">
                  <c:v>64.900000000000006</c:v>
                </c:pt>
                <c:pt idx="795">
                  <c:v>67</c:v>
                </c:pt>
                <c:pt idx="796">
                  <c:v>69.099999999999994</c:v>
                </c:pt>
                <c:pt idx="797">
                  <c:v>70.900000000000006</c:v>
                </c:pt>
                <c:pt idx="798">
                  <c:v>72.2</c:v>
                </c:pt>
                <c:pt idx="799">
                  <c:v>72.8</c:v>
                </c:pt>
                <c:pt idx="800">
                  <c:v>72.8</c:v>
                </c:pt>
                <c:pt idx="801">
                  <c:v>71.900000000000006</c:v>
                </c:pt>
                <c:pt idx="802">
                  <c:v>70.5</c:v>
                </c:pt>
                <c:pt idx="803">
                  <c:v>68.8</c:v>
                </c:pt>
                <c:pt idx="804">
                  <c:v>67.099999999999994</c:v>
                </c:pt>
                <c:pt idx="805">
                  <c:v>65.400000000000006</c:v>
                </c:pt>
                <c:pt idx="806">
                  <c:v>63.9</c:v>
                </c:pt>
                <c:pt idx="807">
                  <c:v>62.8</c:v>
                </c:pt>
                <c:pt idx="808">
                  <c:v>61.8</c:v>
                </c:pt>
                <c:pt idx="809">
                  <c:v>61</c:v>
                </c:pt>
                <c:pt idx="810">
                  <c:v>60.4</c:v>
                </c:pt>
                <c:pt idx="811">
                  <c:v>60</c:v>
                </c:pt>
                <c:pt idx="812">
                  <c:v>60.2</c:v>
                </c:pt>
                <c:pt idx="813">
                  <c:v>61.4</c:v>
                </c:pt>
                <c:pt idx="814">
                  <c:v>63.3</c:v>
                </c:pt>
                <c:pt idx="815">
                  <c:v>65.5</c:v>
                </c:pt>
                <c:pt idx="816">
                  <c:v>67.400000000000006</c:v>
                </c:pt>
                <c:pt idx="817">
                  <c:v>68.5</c:v>
                </c:pt>
                <c:pt idx="818">
                  <c:v>68.7</c:v>
                </c:pt>
                <c:pt idx="819">
                  <c:v>68.099999999999994</c:v>
                </c:pt>
                <c:pt idx="820">
                  <c:v>67.3</c:v>
                </c:pt>
                <c:pt idx="821">
                  <c:v>66.5</c:v>
                </c:pt>
                <c:pt idx="822">
                  <c:v>65.900000000000006</c:v>
                </c:pt>
                <c:pt idx="823">
                  <c:v>65.5</c:v>
                </c:pt>
                <c:pt idx="824">
                  <c:v>64.900000000000006</c:v>
                </c:pt>
                <c:pt idx="825">
                  <c:v>64.099999999999994</c:v>
                </c:pt>
                <c:pt idx="826">
                  <c:v>63</c:v>
                </c:pt>
                <c:pt idx="827">
                  <c:v>62.1</c:v>
                </c:pt>
                <c:pt idx="828">
                  <c:v>61.6</c:v>
                </c:pt>
                <c:pt idx="829">
                  <c:v>61.7</c:v>
                </c:pt>
                <c:pt idx="830">
                  <c:v>62.3</c:v>
                </c:pt>
                <c:pt idx="831">
                  <c:v>63.5</c:v>
                </c:pt>
                <c:pt idx="832">
                  <c:v>65.3</c:v>
                </c:pt>
                <c:pt idx="833">
                  <c:v>67.3</c:v>
                </c:pt>
                <c:pt idx="834">
                  <c:v>69.3</c:v>
                </c:pt>
                <c:pt idx="835">
                  <c:v>71.400000000000006</c:v>
                </c:pt>
                <c:pt idx="836">
                  <c:v>73.5</c:v>
                </c:pt>
                <c:pt idx="837">
                  <c:v>75.599999999999994</c:v>
                </c:pt>
                <c:pt idx="838">
                  <c:v>77.7</c:v>
                </c:pt>
                <c:pt idx="839">
                  <c:v>79.7</c:v>
                </c:pt>
                <c:pt idx="840">
                  <c:v>81.5</c:v>
                </c:pt>
                <c:pt idx="841">
                  <c:v>83.1</c:v>
                </c:pt>
                <c:pt idx="842">
                  <c:v>84.6</c:v>
                </c:pt>
                <c:pt idx="843">
                  <c:v>86</c:v>
                </c:pt>
                <c:pt idx="844">
                  <c:v>87.4</c:v>
                </c:pt>
                <c:pt idx="845">
                  <c:v>88.7</c:v>
                </c:pt>
                <c:pt idx="846">
                  <c:v>89.6</c:v>
                </c:pt>
                <c:pt idx="847">
                  <c:v>90.2</c:v>
                </c:pt>
                <c:pt idx="848">
                  <c:v>90.7</c:v>
                </c:pt>
                <c:pt idx="849">
                  <c:v>91.2</c:v>
                </c:pt>
                <c:pt idx="850">
                  <c:v>91.8</c:v>
                </c:pt>
                <c:pt idx="851">
                  <c:v>92.4</c:v>
                </c:pt>
                <c:pt idx="852">
                  <c:v>93</c:v>
                </c:pt>
                <c:pt idx="853">
                  <c:v>93.6</c:v>
                </c:pt>
                <c:pt idx="854">
                  <c:v>94.1</c:v>
                </c:pt>
                <c:pt idx="855">
                  <c:v>94.3</c:v>
                </c:pt>
                <c:pt idx="856">
                  <c:v>94.4</c:v>
                </c:pt>
                <c:pt idx="857">
                  <c:v>94.4</c:v>
                </c:pt>
                <c:pt idx="858">
                  <c:v>94.3</c:v>
                </c:pt>
                <c:pt idx="859">
                  <c:v>94.3</c:v>
                </c:pt>
                <c:pt idx="860">
                  <c:v>94.2</c:v>
                </c:pt>
                <c:pt idx="861">
                  <c:v>94.2</c:v>
                </c:pt>
                <c:pt idx="862">
                  <c:v>94.2</c:v>
                </c:pt>
                <c:pt idx="863">
                  <c:v>94.1</c:v>
                </c:pt>
                <c:pt idx="864">
                  <c:v>94</c:v>
                </c:pt>
                <c:pt idx="865">
                  <c:v>94</c:v>
                </c:pt>
                <c:pt idx="866">
                  <c:v>93.9</c:v>
                </c:pt>
                <c:pt idx="867">
                  <c:v>93.9</c:v>
                </c:pt>
                <c:pt idx="868">
                  <c:v>93.9</c:v>
                </c:pt>
                <c:pt idx="869">
                  <c:v>93.9</c:v>
                </c:pt>
                <c:pt idx="870">
                  <c:v>93.9</c:v>
                </c:pt>
                <c:pt idx="871">
                  <c:v>94</c:v>
                </c:pt>
                <c:pt idx="872">
                  <c:v>94</c:v>
                </c:pt>
                <c:pt idx="873">
                  <c:v>94.1</c:v>
                </c:pt>
                <c:pt idx="874">
                  <c:v>94.2</c:v>
                </c:pt>
                <c:pt idx="875">
                  <c:v>94.3</c:v>
                </c:pt>
                <c:pt idx="876">
                  <c:v>94.4</c:v>
                </c:pt>
                <c:pt idx="877">
                  <c:v>94.5</c:v>
                </c:pt>
                <c:pt idx="878">
                  <c:v>94.5</c:v>
                </c:pt>
                <c:pt idx="879">
                  <c:v>94.5</c:v>
                </c:pt>
                <c:pt idx="880">
                  <c:v>94.5</c:v>
                </c:pt>
                <c:pt idx="881">
                  <c:v>94.4</c:v>
                </c:pt>
                <c:pt idx="882">
                  <c:v>94.5</c:v>
                </c:pt>
                <c:pt idx="883">
                  <c:v>94.6</c:v>
                </c:pt>
                <c:pt idx="884">
                  <c:v>94.7</c:v>
                </c:pt>
                <c:pt idx="885">
                  <c:v>94.8</c:v>
                </c:pt>
                <c:pt idx="886">
                  <c:v>94.9</c:v>
                </c:pt>
                <c:pt idx="887">
                  <c:v>94.8</c:v>
                </c:pt>
                <c:pt idx="888">
                  <c:v>94.3</c:v>
                </c:pt>
                <c:pt idx="889">
                  <c:v>93.3</c:v>
                </c:pt>
                <c:pt idx="890">
                  <c:v>91.8</c:v>
                </c:pt>
                <c:pt idx="891">
                  <c:v>89.6</c:v>
                </c:pt>
                <c:pt idx="892">
                  <c:v>87</c:v>
                </c:pt>
                <c:pt idx="893">
                  <c:v>84.1</c:v>
                </c:pt>
                <c:pt idx="894">
                  <c:v>81.2</c:v>
                </c:pt>
                <c:pt idx="895">
                  <c:v>78.400000000000006</c:v>
                </c:pt>
                <c:pt idx="896">
                  <c:v>75.7</c:v>
                </c:pt>
                <c:pt idx="897">
                  <c:v>73.2</c:v>
                </c:pt>
                <c:pt idx="898">
                  <c:v>71.099999999999994</c:v>
                </c:pt>
                <c:pt idx="899">
                  <c:v>69.5</c:v>
                </c:pt>
                <c:pt idx="900">
                  <c:v>68.3</c:v>
                </c:pt>
                <c:pt idx="901">
                  <c:v>67.3</c:v>
                </c:pt>
                <c:pt idx="902">
                  <c:v>66.099999999999994</c:v>
                </c:pt>
                <c:pt idx="903">
                  <c:v>63.9</c:v>
                </c:pt>
                <c:pt idx="904">
                  <c:v>60.2</c:v>
                </c:pt>
                <c:pt idx="905">
                  <c:v>54.9</c:v>
                </c:pt>
                <c:pt idx="906">
                  <c:v>48.1</c:v>
                </c:pt>
                <c:pt idx="907">
                  <c:v>40.9</c:v>
                </c:pt>
                <c:pt idx="908">
                  <c:v>36</c:v>
                </c:pt>
                <c:pt idx="909">
                  <c:v>33.9</c:v>
                </c:pt>
                <c:pt idx="910">
                  <c:v>33.9</c:v>
                </c:pt>
                <c:pt idx="911">
                  <c:v>36.5</c:v>
                </c:pt>
                <c:pt idx="912">
                  <c:v>41</c:v>
                </c:pt>
                <c:pt idx="913">
                  <c:v>45.3</c:v>
                </c:pt>
                <c:pt idx="914">
                  <c:v>49.2</c:v>
                </c:pt>
                <c:pt idx="915">
                  <c:v>51.5</c:v>
                </c:pt>
                <c:pt idx="916">
                  <c:v>53.2</c:v>
                </c:pt>
                <c:pt idx="917">
                  <c:v>53.9</c:v>
                </c:pt>
                <c:pt idx="918">
                  <c:v>53.9</c:v>
                </c:pt>
                <c:pt idx="919">
                  <c:v>53.7</c:v>
                </c:pt>
                <c:pt idx="920">
                  <c:v>53.7</c:v>
                </c:pt>
                <c:pt idx="921">
                  <c:v>54.3</c:v>
                </c:pt>
                <c:pt idx="922">
                  <c:v>55.4</c:v>
                </c:pt>
                <c:pt idx="923">
                  <c:v>56.8</c:v>
                </c:pt>
                <c:pt idx="924">
                  <c:v>58.1</c:v>
                </c:pt>
                <c:pt idx="925">
                  <c:v>58.9</c:v>
                </c:pt>
                <c:pt idx="926">
                  <c:v>58.2</c:v>
                </c:pt>
                <c:pt idx="927">
                  <c:v>55.8</c:v>
                </c:pt>
                <c:pt idx="928">
                  <c:v>52.6</c:v>
                </c:pt>
                <c:pt idx="929">
                  <c:v>49.2</c:v>
                </c:pt>
                <c:pt idx="930">
                  <c:v>47.6</c:v>
                </c:pt>
                <c:pt idx="931">
                  <c:v>48.4</c:v>
                </c:pt>
                <c:pt idx="932">
                  <c:v>51.8</c:v>
                </c:pt>
                <c:pt idx="933">
                  <c:v>55.7</c:v>
                </c:pt>
                <c:pt idx="934">
                  <c:v>59.6</c:v>
                </c:pt>
                <c:pt idx="935">
                  <c:v>63</c:v>
                </c:pt>
                <c:pt idx="936">
                  <c:v>65.900000000000006</c:v>
                </c:pt>
                <c:pt idx="937">
                  <c:v>68.099999999999994</c:v>
                </c:pt>
                <c:pt idx="938">
                  <c:v>69.8</c:v>
                </c:pt>
                <c:pt idx="939">
                  <c:v>71.099999999999994</c:v>
                </c:pt>
                <c:pt idx="940">
                  <c:v>72.099999999999994</c:v>
                </c:pt>
                <c:pt idx="941">
                  <c:v>72.900000000000006</c:v>
                </c:pt>
                <c:pt idx="942">
                  <c:v>73.7</c:v>
                </c:pt>
                <c:pt idx="943">
                  <c:v>74.400000000000006</c:v>
                </c:pt>
                <c:pt idx="944">
                  <c:v>75.099999999999994</c:v>
                </c:pt>
                <c:pt idx="945">
                  <c:v>75.8</c:v>
                </c:pt>
                <c:pt idx="946">
                  <c:v>76.5</c:v>
                </c:pt>
                <c:pt idx="947">
                  <c:v>77.2</c:v>
                </c:pt>
                <c:pt idx="948">
                  <c:v>77.8</c:v>
                </c:pt>
                <c:pt idx="949">
                  <c:v>78.5</c:v>
                </c:pt>
                <c:pt idx="950">
                  <c:v>79.2</c:v>
                </c:pt>
                <c:pt idx="951">
                  <c:v>80</c:v>
                </c:pt>
                <c:pt idx="952">
                  <c:v>81</c:v>
                </c:pt>
                <c:pt idx="953">
                  <c:v>82</c:v>
                </c:pt>
                <c:pt idx="954">
                  <c:v>83</c:v>
                </c:pt>
                <c:pt idx="955">
                  <c:v>83.7</c:v>
                </c:pt>
                <c:pt idx="956">
                  <c:v>84.2</c:v>
                </c:pt>
                <c:pt idx="957">
                  <c:v>84.4</c:v>
                </c:pt>
                <c:pt idx="958">
                  <c:v>84.5</c:v>
                </c:pt>
                <c:pt idx="959">
                  <c:v>84.4</c:v>
                </c:pt>
                <c:pt idx="960">
                  <c:v>84.1</c:v>
                </c:pt>
                <c:pt idx="961">
                  <c:v>83.7</c:v>
                </c:pt>
                <c:pt idx="962">
                  <c:v>83.2</c:v>
                </c:pt>
                <c:pt idx="963">
                  <c:v>82.8</c:v>
                </c:pt>
                <c:pt idx="964">
                  <c:v>82.6</c:v>
                </c:pt>
                <c:pt idx="965">
                  <c:v>82.5</c:v>
                </c:pt>
                <c:pt idx="966">
                  <c:v>82.4</c:v>
                </c:pt>
                <c:pt idx="967">
                  <c:v>82.3</c:v>
                </c:pt>
                <c:pt idx="968">
                  <c:v>82.2</c:v>
                </c:pt>
                <c:pt idx="969">
                  <c:v>82.2</c:v>
                </c:pt>
                <c:pt idx="970">
                  <c:v>82.2</c:v>
                </c:pt>
                <c:pt idx="971">
                  <c:v>82.1</c:v>
                </c:pt>
                <c:pt idx="972">
                  <c:v>81.900000000000006</c:v>
                </c:pt>
                <c:pt idx="973">
                  <c:v>81.599999999999994</c:v>
                </c:pt>
                <c:pt idx="974">
                  <c:v>81.3</c:v>
                </c:pt>
                <c:pt idx="975">
                  <c:v>81.099999999999994</c:v>
                </c:pt>
                <c:pt idx="976">
                  <c:v>80.8</c:v>
                </c:pt>
                <c:pt idx="977">
                  <c:v>80.599999999999994</c:v>
                </c:pt>
                <c:pt idx="978">
                  <c:v>80.400000000000006</c:v>
                </c:pt>
                <c:pt idx="979">
                  <c:v>80.099999999999994</c:v>
                </c:pt>
                <c:pt idx="980">
                  <c:v>79.7</c:v>
                </c:pt>
                <c:pt idx="981">
                  <c:v>78.599999999999994</c:v>
                </c:pt>
                <c:pt idx="982">
                  <c:v>76.8</c:v>
                </c:pt>
                <c:pt idx="983">
                  <c:v>73.7</c:v>
                </c:pt>
                <c:pt idx="984">
                  <c:v>69.400000000000006</c:v>
                </c:pt>
                <c:pt idx="985">
                  <c:v>64</c:v>
                </c:pt>
                <c:pt idx="986">
                  <c:v>58.6</c:v>
                </c:pt>
                <c:pt idx="987">
                  <c:v>53.2</c:v>
                </c:pt>
                <c:pt idx="988">
                  <c:v>47.8</c:v>
                </c:pt>
                <c:pt idx="989">
                  <c:v>42.4</c:v>
                </c:pt>
                <c:pt idx="990">
                  <c:v>37</c:v>
                </c:pt>
                <c:pt idx="991">
                  <c:v>33</c:v>
                </c:pt>
                <c:pt idx="992">
                  <c:v>30.9</c:v>
                </c:pt>
                <c:pt idx="993">
                  <c:v>30.9</c:v>
                </c:pt>
                <c:pt idx="994">
                  <c:v>33.5</c:v>
                </c:pt>
                <c:pt idx="995">
                  <c:v>38</c:v>
                </c:pt>
                <c:pt idx="996">
                  <c:v>42.5</c:v>
                </c:pt>
                <c:pt idx="997">
                  <c:v>47</c:v>
                </c:pt>
                <c:pt idx="998">
                  <c:v>51</c:v>
                </c:pt>
                <c:pt idx="999">
                  <c:v>53.5</c:v>
                </c:pt>
                <c:pt idx="1000">
                  <c:v>55.1</c:v>
                </c:pt>
                <c:pt idx="1001">
                  <c:v>56.4</c:v>
                </c:pt>
                <c:pt idx="1002">
                  <c:v>57.3</c:v>
                </c:pt>
                <c:pt idx="1003">
                  <c:v>58.1</c:v>
                </c:pt>
                <c:pt idx="1004">
                  <c:v>58.8</c:v>
                </c:pt>
                <c:pt idx="1005">
                  <c:v>59.4</c:v>
                </c:pt>
                <c:pt idx="1006">
                  <c:v>59.8</c:v>
                </c:pt>
                <c:pt idx="1007">
                  <c:v>59.7</c:v>
                </c:pt>
                <c:pt idx="1008">
                  <c:v>59.4</c:v>
                </c:pt>
                <c:pt idx="1009">
                  <c:v>59.2</c:v>
                </c:pt>
                <c:pt idx="1010">
                  <c:v>59.2</c:v>
                </c:pt>
                <c:pt idx="1011">
                  <c:v>59.6</c:v>
                </c:pt>
                <c:pt idx="1012">
                  <c:v>60</c:v>
                </c:pt>
                <c:pt idx="1013">
                  <c:v>60.5</c:v>
                </c:pt>
                <c:pt idx="1014">
                  <c:v>61</c:v>
                </c:pt>
                <c:pt idx="1015">
                  <c:v>61.2</c:v>
                </c:pt>
                <c:pt idx="1016">
                  <c:v>61.3</c:v>
                </c:pt>
                <c:pt idx="1017">
                  <c:v>61.4</c:v>
                </c:pt>
                <c:pt idx="1018">
                  <c:v>61.7</c:v>
                </c:pt>
                <c:pt idx="1019">
                  <c:v>62.3</c:v>
                </c:pt>
                <c:pt idx="1020">
                  <c:v>63.1</c:v>
                </c:pt>
                <c:pt idx="1021">
                  <c:v>63.6</c:v>
                </c:pt>
                <c:pt idx="1022">
                  <c:v>63.9</c:v>
                </c:pt>
                <c:pt idx="1023">
                  <c:v>63.8</c:v>
                </c:pt>
                <c:pt idx="1024">
                  <c:v>63.6</c:v>
                </c:pt>
                <c:pt idx="1025">
                  <c:v>63.3</c:v>
                </c:pt>
                <c:pt idx="1026">
                  <c:v>62.8</c:v>
                </c:pt>
                <c:pt idx="1027">
                  <c:v>61.9</c:v>
                </c:pt>
                <c:pt idx="1028">
                  <c:v>60.5</c:v>
                </c:pt>
                <c:pt idx="1029">
                  <c:v>58.6</c:v>
                </c:pt>
                <c:pt idx="1030">
                  <c:v>56.5</c:v>
                </c:pt>
                <c:pt idx="1031">
                  <c:v>54.6</c:v>
                </c:pt>
                <c:pt idx="1032">
                  <c:v>53.8</c:v>
                </c:pt>
                <c:pt idx="1033">
                  <c:v>54.5</c:v>
                </c:pt>
                <c:pt idx="1034">
                  <c:v>56.1</c:v>
                </c:pt>
                <c:pt idx="1035">
                  <c:v>57.9</c:v>
                </c:pt>
                <c:pt idx="1036">
                  <c:v>59.7</c:v>
                </c:pt>
                <c:pt idx="1037">
                  <c:v>61.2</c:v>
                </c:pt>
                <c:pt idx="1038">
                  <c:v>62.3</c:v>
                </c:pt>
                <c:pt idx="1039">
                  <c:v>63.1</c:v>
                </c:pt>
                <c:pt idx="1040">
                  <c:v>63.6</c:v>
                </c:pt>
                <c:pt idx="1041">
                  <c:v>63.5</c:v>
                </c:pt>
                <c:pt idx="1042">
                  <c:v>62.7</c:v>
                </c:pt>
                <c:pt idx="1043">
                  <c:v>60.9</c:v>
                </c:pt>
                <c:pt idx="1044">
                  <c:v>58.7</c:v>
                </c:pt>
                <c:pt idx="1045">
                  <c:v>56.4</c:v>
                </c:pt>
                <c:pt idx="1046">
                  <c:v>54.5</c:v>
                </c:pt>
                <c:pt idx="1047">
                  <c:v>53.3</c:v>
                </c:pt>
                <c:pt idx="1048">
                  <c:v>53</c:v>
                </c:pt>
                <c:pt idx="1049">
                  <c:v>53.5</c:v>
                </c:pt>
                <c:pt idx="1050">
                  <c:v>54.6</c:v>
                </c:pt>
                <c:pt idx="1051">
                  <c:v>56.1</c:v>
                </c:pt>
                <c:pt idx="1052">
                  <c:v>57.6</c:v>
                </c:pt>
                <c:pt idx="1053">
                  <c:v>58.9</c:v>
                </c:pt>
                <c:pt idx="1054">
                  <c:v>59.8</c:v>
                </c:pt>
                <c:pt idx="1055">
                  <c:v>60.3</c:v>
                </c:pt>
                <c:pt idx="1056">
                  <c:v>60.7</c:v>
                </c:pt>
                <c:pt idx="1057">
                  <c:v>61.3</c:v>
                </c:pt>
                <c:pt idx="1058">
                  <c:v>62.4</c:v>
                </c:pt>
                <c:pt idx="1059">
                  <c:v>64.099999999999994</c:v>
                </c:pt>
                <c:pt idx="1060">
                  <c:v>66.2</c:v>
                </c:pt>
                <c:pt idx="1061">
                  <c:v>68.099999999999994</c:v>
                </c:pt>
                <c:pt idx="1062">
                  <c:v>69.7</c:v>
                </c:pt>
                <c:pt idx="1063">
                  <c:v>70.400000000000006</c:v>
                </c:pt>
                <c:pt idx="1064">
                  <c:v>70.7</c:v>
                </c:pt>
                <c:pt idx="1065">
                  <c:v>70.7</c:v>
                </c:pt>
                <c:pt idx="1066">
                  <c:v>70.7</c:v>
                </c:pt>
                <c:pt idx="1067">
                  <c:v>70.7</c:v>
                </c:pt>
                <c:pt idx="1068">
                  <c:v>70.599999999999994</c:v>
                </c:pt>
                <c:pt idx="1069">
                  <c:v>70.5</c:v>
                </c:pt>
                <c:pt idx="1070">
                  <c:v>70.400000000000006</c:v>
                </c:pt>
                <c:pt idx="1071">
                  <c:v>70.2</c:v>
                </c:pt>
                <c:pt idx="1072">
                  <c:v>70.099999999999994</c:v>
                </c:pt>
                <c:pt idx="1073">
                  <c:v>69.8</c:v>
                </c:pt>
                <c:pt idx="1074">
                  <c:v>69.5</c:v>
                </c:pt>
                <c:pt idx="1075">
                  <c:v>69.099999999999994</c:v>
                </c:pt>
                <c:pt idx="1076">
                  <c:v>69.099999999999994</c:v>
                </c:pt>
                <c:pt idx="1077">
                  <c:v>69.5</c:v>
                </c:pt>
                <c:pt idx="1078">
                  <c:v>70.3</c:v>
                </c:pt>
                <c:pt idx="1079">
                  <c:v>71.2</c:v>
                </c:pt>
                <c:pt idx="1080">
                  <c:v>72</c:v>
                </c:pt>
                <c:pt idx="1081">
                  <c:v>72.599999999999994</c:v>
                </c:pt>
                <c:pt idx="1082">
                  <c:v>72.8</c:v>
                </c:pt>
                <c:pt idx="1083">
                  <c:v>72.7</c:v>
                </c:pt>
                <c:pt idx="1084">
                  <c:v>72</c:v>
                </c:pt>
                <c:pt idx="1085">
                  <c:v>70.400000000000006</c:v>
                </c:pt>
                <c:pt idx="1086">
                  <c:v>67.7</c:v>
                </c:pt>
                <c:pt idx="1087">
                  <c:v>64.400000000000006</c:v>
                </c:pt>
                <c:pt idx="1088">
                  <c:v>61</c:v>
                </c:pt>
                <c:pt idx="1089">
                  <c:v>57.6</c:v>
                </c:pt>
                <c:pt idx="1090">
                  <c:v>54</c:v>
                </c:pt>
                <c:pt idx="1091">
                  <c:v>49.7</c:v>
                </c:pt>
                <c:pt idx="1092">
                  <c:v>44.4</c:v>
                </c:pt>
                <c:pt idx="1093">
                  <c:v>38.200000000000003</c:v>
                </c:pt>
                <c:pt idx="1094">
                  <c:v>31.2</c:v>
                </c:pt>
                <c:pt idx="1095">
                  <c:v>24</c:v>
                </c:pt>
                <c:pt idx="1096">
                  <c:v>16.8</c:v>
                </c:pt>
                <c:pt idx="1097">
                  <c:v>10.4</c:v>
                </c:pt>
                <c:pt idx="1098">
                  <c:v>5.7</c:v>
                </c:pt>
                <c:pt idx="1099">
                  <c:v>2.8</c:v>
                </c:pt>
                <c:pt idx="1100">
                  <c:v>1.6</c:v>
                </c:pt>
                <c:pt idx="1101">
                  <c:v>0.3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2.2999999999999998</c:v>
                </c:pt>
                <c:pt idx="1133">
                  <c:v>7.2</c:v>
                </c:pt>
                <c:pt idx="1134">
                  <c:v>14.6</c:v>
                </c:pt>
                <c:pt idx="1135">
                  <c:v>23.5</c:v>
                </c:pt>
                <c:pt idx="1136">
                  <c:v>33</c:v>
                </c:pt>
                <c:pt idx="1137">
                  <c:v>42.7</c:v>
                </c:pt>
                <c:pt idx="1138">
                  <c:v>51.8</c:v>
                </c:pt>
                <c:pt idx="1139">
                  <c:v>59.4</c:v>
                </c:pt>
                <c:pt idx="1140">
                  <c:v>65.3</c:v>
                </c:pt>
                <c:pt idx="1141">
                  <c:v>69.599999999999994</c:v>
                </c:pt>
                <c:pt idx="1142">
                  <c:v>72.3</c:v>
                </c:pt>
                <c:pt idx="1143">
                  <c:v>73.900000000000006</c:v>
                </c:pt>
                <c:pt idx="1144">
                  <c:v>75</c:v>
                </c:pt>
                <c:pt idx="1145">
                  <c:v>75.7</c:v>
                </c:pt>
                <c:pt idx="1146">
                  <c:v>76.5</c:v>
                </c:pt>
                <c:pt idx="1147">
                  <c:v>77.3</c:v>
                </c:pt>
                <c:pt idx="1148">
                  <c:v>78.2</c:v>
                </c:pt>
                <c:pt idx="1149">
                  <c:v>78.900000000000006</c:v>
                </c:pt>
                <c:pt idx="1150">
                  <c:v>79.400000000000006</c:v>
                </c:pt>
                <c:pt idx="1151">
                  <c:v>79.599999999999994</c:v>
                </c:pt>
                <c:pt idx="1152">
                  <c:v>79.3</c:v>
                </c:pt>
                <c:pt idx="1153">
                  <c:v>78.8</c:v>
                </c:pt>
                <c:pt idx="1154">
                  <c:v>78.099999999999994</c:v>
                </c:pt>
                <c:pt idx="1155">
                  <c:v>77.5</c:v>
                </c:pt>
                <c:pt idx="1156">
                  <c:v>77.2</c:v>
                </c:pt>
                <c:pt idx="1157">
                  <c:v>77.2</c:v>
                </c:pt>
                <c:pt idx="1158">
                  <c:v>77.5</c:v>
                </c:pt>
                <c:pt idx="1159">
                  <c:v>77.900000000000006</c:v>
                </c:pt>
                <c:pt idx="1160">
                  <c:v>78.5</c:v>
                </c:pt>
                <c:pt idx="1161">
                  <c:v>79.099999999999994</c:v>
                </c:pt>
                <c:pt idx="1162">
                  <c:v>79.599999999999994</c:v>
                </c:pt>
                <c:pt idx="1163">
                  <c:v>80</c:v>
                </c:pt>
                <c:pt idx="1164">
                  <c:v>80.2</c:v>
                </c:pt>
                <c:pt idx="1165">
                  <c:v>80.3</c:v>
                </c:pt>
                <c:pt idx="1166">
                  <c:v>80.099999999999994</c:v>
                </c:pt>
                <c:pt idx="1167">
                  <c:v>79.8</c:v>
                </c:pt>
                <c:pt idx="1168">
                  <c:v>79.5</c:v>
                </c:pt>
                <c:pt idx="1169">
                  <c:v>79.099999999999994</c:v>
                </c:pt>
                <c:pt idx="1170">
                  <c:v>78.8</c:v>
                </c:pt>
                <c:pt idx="1171">
                  <c:v>78.599999999999994</c:v>
                </c:pt>
                <c:pt idx="1172">
                  <c:v>78.400000000000006</c:v>
                </c:pt>
                <c:pt idx="1173">
                  <c:v>78.3</c:v>
                </c:pt>
                <c:pt idx="1174">
                  <c:v>78</c:v>
                </c:pt>
                <c:pt idx="1175">
                  <c:v>76.7</c:v>
                </c:pt>
                <c:pt idx="1176">
                  <c:v>73.7</c:v>
                </c:pt>
                <c:pt idx="1177">
                  <c:v>69.5</c:v>
                </c:pt>
                <c:pt idx="1178">
                  <c:v>64.8</c:v>
                </c:pt>
                <c:pt idx="1179">
                  <c:v>60.3</c:v>
                </c:pt>
                <c:pt idx="1180">
                  <c:v>56.2</c:v>
                </c:pt>
                <c:pt idx="1181">
                  <c:v>52.5</c:v>
                </c:pt>
                <c:pt idx="1182">
                  <c:v>49</c:v>
                </c:pt>
                <c:pt idx="1183">
                  <c:v>45.2</c:v>
                </c:pt>
                <c:pt idx="1184">
                  <c:v>40.799999999999997</c:v>
                </c:pt>
                <c:pt idx="1185">
                  <c:v>35.4</c:v>
                </c:pt>
                <c:pt idx="1186">
                  <c:v>29.4</c:v>
                </c:pt>
                <c:pt idx="1187">
                  <c:v>23.4</c:v>
                </c:pt>
                <c:pt idx="1188">
                  <c:v>17.7</c:v>
                </c:pt>
                <c:pt idx="1189">
                  <c:v>12.6</c:v>
                </c:pt>
                <c:pt idx="1190">
                  <c:v>8</c:v>
                </c:pt>
                <c:pt idx="1191">
                  <c:v>4.0999999999999996</c:v>
                </c:pt>
                <c:pt idx="1192">
                  <c:v>1.3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0.9</c:v>
                </c:pt>
                <c:pt idx="1208">
                  <c:v>3.2</c:v>
                </c:pt>
                <c:pt idx="1209">
                  <c:v>7.3</c:v>
                </c:pt>
                <c:pt idx="1210">
                  <c:v>12.4</c:v>
                </c:pt>
                <c:pt idx="1211">
                  <c:v>17.899999999999999</c:v>
                </c:pt>
                <c:pt idx="1212">
                  <c:v>23.5</c:v>
                </c:pt>
                <c:pt idx="1213">
                  <c:v>29.1</c:v>
                </c:pt>
                <c:pt idx="1214">
                  <c:v>34.299999999999997</c:v>
                </c:pt>
                <c:pt idx="1215">
                  <c:v>38.6</c:v>
                </c:pt>
                <c:pt idx="1216">
                  <c:v>41.6</c:v>
                </c:pt>
                <c:pt idx="1217">
                  <c:v>43.9</c:v>
                </c:pt>
                <c:pt idx="1218">
                  <c:v>45.9</c:v>
                </c:pt>
                <c:pt idx="1219">
                  <c:v>48.1</c:v>
                </c:pt>
                <c:pt idx="1220">
                  <c:v>50.3</c:v>
                </c:pt>
                <c:pt idx="1221">
                  <c:v>52.6</c:v>
                </c:pt>
                <c:pt idx="1222">
                  <c:v>54.8</c:v>
                </c:pt>
                <c:pt idx="1223">
                  <c:v>55.8</c:v>
                </c:pt>
                <c:pt idx="1224">
                  <c:v>55.2</c:v>
                </c:pt>
                <c:pt idx="1225">
                  <c:v>53.9</c:v>
                </c:pt>
                <c:pt idx="1226">
                  <c:v>52.7</c:v>
                </c:pt>
                <c:pt idx="1227">
                  <c:v>52.8</c:v>
                </c:pt>
                <c:pt idx="1228">
                  <c:v>55</c:v>
                </c:pt>
                <c:pt idx="1229">
                  <c:v>58.5</c:v>
                </c:pt>
                <c:pt idx="1230">
                  <c:v>62.3</c:v>
                </c:pt>
                <c:pt idx="1231">
                  <c:v>65.7</c:v>
                </c:pt>
                <c:pt idx="1232">
                  <c:v>68.099999999999994</c:v>
                </c:pt>
                <c:pt idx="1233">
                  <c:v>69.099999999999994</c:v>
                </c:pt>
                <c:pt idx="1234">
                  <c:v>69.5</c:v>
                </c:pt>
                <c:pt idx="1235">
                  <c:v>69.900000000000006</c:v>
                </c:pt>
                <c:pt idx="1236">
                  <c:v>70.599999999999994</c:v>
                </c:pt>
                <c:pt idx="1237">
                  <c:v>71.3</c:v>
                </c:pt>
                <c:pt idx="1238">
                  <c:v>72.2</c:v>
                </c:pt>
                <c:pt idx="1239">
                  <c:v>72.8</c:v>
                </c:pt>
                <c:pt idx="1240">
                  <c:v>73.2</c:v>
                </c:pt>
                <c:pt idx="1241">
                  <c:v>73.400000000000006</c:v>
                </c:pt>
                <c:pt idx="1242">
                  <c:v>73.8</c:v>
                </c:pt>
                <c:pt idx="1243">
                  <c:v>74.8</c:v>
                </c:pt>
                <c:pt idx="1244">
                  <c:v>76.7</c:v>
                </c:pt>
                <c:pt idx="1245">
                  <c:v>79.099999999999994</c:v>
                </c:pt>
                <c:pt idx="1246">
                  <c:v>81.099999999999994</c:v>
                </c:pt>
                <c:pt idx="1247">
                  <c:v>82.1</c:v>
                </c:pt>
                <c:pt idx="1248">
                  <c:v>81.7</c:v>
                </c:pt>
                <c:pt idx="1249">
                  <c:v>80.3</c:v>
                </c:pt>
                <c:pt idx="1250">
                  <c:v>78.8</c:v>
                </c:pt>
                <c:pt idx="1251">
                  <c:v>77.3</c:v>
                </c:pt>
                <c:pt idx="1252">
                  <c:v>75.900000000000006</c:v>
                </c:pt>
                <c:pt idx="1253">
                  <c:v>75</c:v>
                </c:pt>
                <c:pt idx="1254">
                  <c:v>74.7</c:v>
                </c:pt>
                <c:pt idx="1255">
                  <c:v>74.7</c:v>
                </c:pt>
                <c:pt idx="1256">
                  <c:v>74.7</c:v>
                </c:pt>
                <c:pt idx="1257">
                  <c:v>74.599999999999994</c:v>
                </c:pt>
                <c:pt idx="1258">
                  <c:v>74.400000000000006</c:v>
                </c:pt>
                <c:pt idx="1259">
                  <c:v>74.099999999999994</c:v>
                </c:pt>
                <c:pt idx="1260">
                  <c:v>73.900000000000006</c:v>
                </c:pt>
                <c:pt idx="1261">
                  <c:v>74.099999999999994</c:v>
                </c:pt>
                <c:pt idx="1262">
                  <c:v>75.099999999999994</c:v>
                </c:pt>
                <c:pt idx="1263">
                  <c:v>76.8</c:v>
                </c:pt>
                <c:pt idx="1264">
                  <c:v>78.7</c:v>
                </c:pt>
                <c:pt idx="1265">
                  <c:v>80.400000000000006</c:v>
                </c:pt>
                <c:pt idx="1266">
                  <c:v>81.7</c:v>
                </c:pt>
                <c:pt idx="1267">
                  <c:v>82.6</c:v>
                </c:pt>
                <c:pt idx="1268">
                  <c:v>83.5</c:v>
                </c:pt>
                <c:pt idx="1269">
                  <c:v>84.4</c:v>
                </c:pt>
                <c:pt idx="1270">
                  <c:v>85.1</c:v>
                </c:pt>
                <c:pt idx="1271">
                  <c:v>85.7</c:v>
                </c:pt>
                <c:pt idx="1272">
                  <c:v>86.3</c:v>
                </c:pt>
                <c:pt idx="1273">
                  <c:v>87</c:v>
                </c:pt>
                <c:pt idx="1274">
                  <c:v>87.9</c:v>
                </c:pt>
                <c:pt idx="1275">
                  <c:v>88.8</c:v>
                </c:pt>
                <c:pt idx="1276">
                  <c:v>89.7</c:v>
                </c:pt>
                <c:pt idx="1277">
                  <c:v>90.3</c:v>
                </c:pt>
                <c:pt idx="1278">
                  <c:v>90.6</c:v>
                </c:pt>
                <c:pt idx="1279">
                  <c:v>90.6</c:v>
                </c:pt>
                <c:pt idx="1280">
                  <c:v>90.5</c:v>
                </c:pt>
                <c:pt idx="1281">
                  <c:v>90.4</c:v>
                </c:pt>
                <c:pt idx="1282">
                  <c:v>90.1</c:v>
                </c:pt>
                <c:pt idx="1283">
                  <c:v>89.7</c:v>
                </c:pt>
                <c:pt idx="1284">
                  <c:v>89.3</c:v>
                </c:pt>
                <c:pt idx="1285">
                  <c:v>89</c:v>
                </c:pt>
                <c:pt idx="1286">
                  <c:v>88.8</c:v>
                </c:pt>
                <c:pt idx="1287">
                  <c:v>88.9</c:v>
                </c:pt>
                <c:pt idx="1288">
                  <c:v>89.1</c:v>
                </c:pt>
                <c:pt idx="1289">
                  <c:v>89.3</c:v>
                </c:pt>
                <c:pt idx="1290">
                  <c:v>89.4</c:v>
                </c:pt>
                <c:pt idx="1291">
                  <c:v>89.4</c:v>
                </c:pt>
                <c:pt idx="1292">
                  <c:v>89.2</c:v>
                </c:pt>
                <c:pt idx="1293">
                  <c:v>88.9</c:v>
                </c:pt>
                <c:pt idx="1294">
                  <c:v>88.5</c:v>
                </c:pt>
                <c:pt idx="1295">
                  <c:v>88</c:v>
                </c:pt>
                <c:pt idx="1296">
                  <c:v>87.5</c:v>
                </c:pt>
                <c:pt idx="1297">
                  <c:v>87.2</c:v>
                </c:pt>
                <c:pt idx="1298">
                  <c:v>87.1</c:v>
                </c:pt>
                <c:pt idx="1299">
                  <c:v>87.2</c:v>
                </c:pt>
                <c:pt idx="1300">
                  <c:v>87.3</c:v>
                </c:pt>
                <c:pt idx="1301">
                  <c:v>87.4</c:v>
                </c:pt>
                <c:pt idx="1302">
                  <c:v>87.5</c:v>
                </c:pt>
                <c:pt idx="1303">
                  <c:v>87.4</c:v>
                </c:pt>
                <c:pt idx="1304">
                  <c:v>87.1</c:v>
                </c:pt>
                <c:pt idx="1305">
                  <c:v>86.8</c:v>
                </c:pt>
                <c:pt idx="1306">
                  <c:v>86.4</c:v>
                </c:pt>
                <c:pt idx="1307">
                  <c:v>85.9</c:v>
                </c:pt>
                <c:pt idx="1308">
                  <c:v>85.2</c:v>
                </c:pt>
                <c:pt idx="1309">
                  <c:v>84</c:v>
                </c:pt>
                <c:pt idx="1310">
                  <c:v>82.2</c:v>
                </c:pt>
                <c:pt idx="1311">
                  <c:v>80.3</c:v>
                </c:pt>
                <c:pt idx="1312">
                  <c:v>78.599999999999994</c:v>
                </c:pt>
                <c:pt idx="1313">
                  <c:v>77.2</c:v>
                </c:pt>
                <c:pt idx="1314">
                  <c:v>75.900000000000006</c:v>
                </c:pt>
                <c:pt idx="1315">
                  <c:v>73.8</c:v>
                </c:pt>
                <c:pt idx="1316">
                  <c:v>70.400000000000006</c:v>
                </c:pt>
                <c:pt idx="1317">
                  <c:v>65.7</c:v>
                </c:pt>
                <c:pt idx="1318">
                  <c:v>60.5</c:v>
                </c:pt>
                <c:pt idx="1319">
                  <c:v>55.9</c:v>
                </c:pt>
                <c:pt idx="1320">
                  <c:v>53</c:v>
                </c:pt>
                <c:pt idx="1321">
                  <c:v>51.6</c:v>
                </c:pt>
                <c:pt idx="1322">
                  <c:v>50.9</c:v>
                </c:pt>
                <c:pt idx="1323">
                  <c:v>50.5</c:v>
                </c:pt>
                <c:pt idx="1324">
                  <c:v>50.2</c:v>
                </c:pt>
                <c:pt idx="1325">
                  <c:v>50.3</c:v>
                </c:pt>
                <c:pt idx="1326">
                  <c:v>50.6</c:v>
                </c:pt>
                <c:pt idx="1327">
                  <c:v>51.2</c:v>
                </c:pt>
                <c:pt idx="1328">
                  <c:v>51.8</c:v>
                </c:pt>
                <c:pt idx="1329">
                  <c:v>52.5</c:v>
                </c:pt>
                <c:pt idx="1330">
                  <c:v>53.4</c:v>
                </c:pt>
                <c:pt idx="1331">
                  <c:v>54.9</c:v>
                </c:pt>
                <c:pt idx="1332">
                  <c:v>57</c:v>
                </c:pt>
                <c:pt idx="1333">
                  <c:v>59.4</c:v>
                </c:pt>
                <c:pt idx="1334">
                  <c:v>61.9</c:v>
                </c:pt>
                <c:pt idx="1335">
                  <c:v>64.3</c:v>
                </c:pt>
                <c:pt idx="1336">
                  <c:v>66.400000000000006</c:v>
                </c:pt>
                <c:pt idx="1337">
                  <c:v>68.099999999999994</c:v>
                </c:pt>
                <c:pt idx="1338">
                  <c:v>69.599999999999994</c:v>
                </c:pt>
                <c:pt idx="1339">
                  <c:v>70.7</c:v>
                </c:pt>
                <c:pt idx="1340">
                  <c:v>71.400000000000006</c:v>
                </c:pt>
                <c:pt idx="1341">
                  <c:v>71.8</c:v>
                </c:pt>
                <c:pt idx="1342">
                  <c:v>72.8</c:v>
                </c:pt>
                <c:pt idx="1343">
                  <c:v>75</c:v>
                </c:pt>
                <c:pt idx="1344">
                  <c:v>77.8</c:v>
                </c:pt>
                <c:pt idx="1345">
                  <c:v>80.7</c:v>
                </c:pt>
                <c:pt idx="1346">
                  <c:v>83.3</c:v>
                </c:pt>
                <c:pt idx="1347">
                  <c:v>85.4</c:v>
                </c:pt>
                <c:pt idx="1348">
                  <c:v>87.3</c:v>
                </c:pt>
                <c:pt idx="1349">
                  <c:v>89.1</c:v>
                </c:pt>
                <c:pt idx="1350">
                  <c:v>90.6</c:v>
                </c:pt>
                <c:pt idx="1351">
                  <c:v>91.9</c:v>
                </c:pt>
                <c:pt idx="1352">
                  <c:v>93.2</c:v>
                </c:pt>
                <c:pt idx="1353">
                  <c:v>94.6</c:v>
                </c:pt>
                <c:pt idx="1354">
                  <c:v>96</c:v>
                </c:pt>
                <c:pt idx="1355">
                  <c:v>97.5</c:v>
                </c:pt>
                <c:pt idx="1356">
                  <c:v>99</c:v>
                </c:pt>
                <c:pt idx="1357">
                  <c:v>99.8</c:v>
                </c:pt>
                <c:pt idx="1358">
                  <c:v>99</c:v>
                </c:pt>
                <c:pt idx="1359">
                  <c:v>96.7</c:v>
                </c:pt>
                <c:pt idx="1360">
                  <c:v>93.7</c:v>
                </c:pt>
                <c:pt idx="1361">
                  <c:v>91.3</c:v>
                </c:pt>
                <c:pt idx="1362">
                  <c:v>90.4</c:v>
                </c:pt>
                <c:pt idx="1363">
                  <c:v>90.6</c:v>
                </c:pt>
                <c:pt idx="1364">
                  <c:v>91.1</c:v>
                </c:pt>
                <c:pt idx="1365">
                  <c:v>90.9</c:v>
                </c:pt>
                <c:pt idx="1366">
                  <c:v>89</c:v>
                </c:pt>
                <c:pt idx="1367">
                  <c:v>85.6</c:v>
                </c:pt>
                <c:pt idx="1368">
                  <c:v>81.599999999999994</c:v>
                </c:pt>
                <c:pt idx="1369">
                  <c:v>77.599999999999994</c:v>
                </c:pt>
                <c:pt idx="1370">
                  <c:v>73.599999999999994</c:v>
                </c:pt>
                <c:pt idx="1371">
                  <c:v>69.7</c:v>
                </c:pt>
                <c:pt idx="1372">
                  <c:v>66</c:v>
                </c:pt>
                <c:pt idx="1373">
                  <c:v>62.7</c:v>
                </c:pt>
                <c:pt idx="1374">
                  <c:v>60</c:v>
                </c:pt>
                <c:pt idx="1375">
                  <c:v>58</c:v>
                </c:pt>
                <c:pt idx="1376">
                  <c:v>56.4</c:v>
                </c:pt>
                <c:pt idx="1377">
                  <c:v>54.8</c:v>
                </c:pt>
                <c:pt idx="1378">
                  <c:v>53.3</c:v>
                </c:pt>
                <c:pt idx="1379">
                  <c:v>51.7</c:v>
                </c:pt>
                <c:pt idx="1380">
                  <c:v>50.2</c:v>
                </c:pt>
                <c:pt idx="1381">
                  <c:v>48.7</c:v>
                </c:pt>
                <c:pt idx="1382">
                  <c:v>47.2</c:v>
                </c:pt>
                <c:pt idx="1383">
                  <c:v>47.1</c:v>
                </c:pt>
                <c:pt idx="1384">
                  <c:v>47</c:v>
                </c:pt>
                <c:pt idx="1385">
                  <c:v>46.9</c:v>
                </c:pt>
                <c:pt idx="1386">
                  <c:v>46.6</c:v>
                </c:pt>
                <c:pt idx="1387">
                  <c:v>46.3</c:v>
                </c:pt>
                <c:pt idx="1388">
                  <c:v>46.1</c:v>
                </c:pt>
                <c:pt idx="1389">
                  <c:v>46.1</c:v>
                </c:pt>
                <c:pt idx="1390">
                  <c:v>46.5</c:v>
                </c:pt>
                <c:pt idx="1391">
                  <c:v>47.1</c:v>
                </c:pt>
                <c:pt idx="1392">
                  <c:v>48.1</c:v>
                </c:pt>
                <c:pt idx="1393">
                  <c:v>49.8</c:v>
                </c:pt>
                <c:pt idx="1394">
                  <c:v>52.2</c:v>
                </c:pt>
                <c:pt idx="1395">
                  <c:v>54.8</c:v>
                </c:pt>
                <c:pt idx="1396">
                  <c:v>57.3</c:v>
                </c:pt>
                <c:pt idx="1397">
                  <c:v>59.5</c:v>
                </c:pt>
                <c:pt idx="1398">
                  <c:v>61.7</c:v>
                </c:pt>
                <c:pt idx="1399">
                  <c:v>64.400000000000006</c:v>
                </c:pt>
                <c:pt idx="1400">
                  <c:v>67.7</c:v>
                </c:pt>
                <c:pt idx="1401">
                  <c:v>71.400000000000006</c:v>
                </c:pt>
                <c:pt idx="1402">
                  <c:v>74.900000000000006</c:v>
                </c:pt>
                <c:pt idx="1403">
                  <c:v>78.2</c:v>
                </c:pt>
                <c:pt idx="1404">
                  <c:v>81.099999999999994</c:v>
                </c:pt>
                <c:pt idx="1405">
                  <c:v>83.9</c:v>
                </c:pt>
                <c:pt idx="1406">
                  <c:v>86.6</c:v>
                </c:pt>
                <c:pt idx="1407">
                  <c:v>89.1</c:v>
                </c:pt>
                <c:pt idx="1408">
                  <c:v>91.6</c:v>
                </c:pt>
                <c:pt idx="1409">
                  <c:v>94</c:v>
                </c:pt>
                <c:pt idx="1410">
                  <c:v>96.3</c:v>
                </c:pt>
                <c:pt idx="1411">
                  <c:v>98.4</c:v>
                </c:pt>
                <c:pt idx="1412">
                  <c:v>100.4</c:v>
                </c:pt>
                <c:pt idx="1413">
                  <c:v>102.1</c:v>
                </c:pt>
                <c:pt idx="1414">
                  <c:v>103.6</c:v>
                </c:pt>
                <c:pt idx="1415">
                  <c:v>104.9</c:v>
                </c:pt>
                <c:pt idx="1416">
                  <c:v>106.2</c:v>
                </c:pt>
                <c:pt idx="1417">
                  <c:v>106.5</c:v>
                </c:pt>
                <c:pt idx="1418">
                  <c:v>106.5</c:v>
                </c:pt>
                <c:pt idx="1419">
                  <c:v>106.6</c:v>
                </c:pt>
                <c:pt idx="1420">
                  <c:v>106.6</c:v>
                </c:pt>
                <c:pt idx="1421">
                  <c:v>107</c:v>
                </c:pt>
                <c:pt idx="1422">
                  <c:v>107.3</c:v>
                </c:pt>
                <c:pt idx="1423">
                  <c:v>107.3</c:v>
                </c:pt>
                <c:pt idx="1424">
                  <c:v>107.2</c:v>
                </c:pt>
                <c:pt idx="1425">
                  <c:v>107.2</c:v>
                </c:pt>
                <c:pt idx="1426">
                  <c:v>107.2</c:v>
                </c:pt>
                <c:pt idx="1427">
                  <c:v>107.3</c:v>
                </c:pt>
                <c:pt idx="1428">
                  <c:v>107.5</c:v>
                </c:pt>
                <c:pt idx="1429">
                  <c:v>107.3</c:v>
                </c:pt>
                <c:pt idx="1430">
                  <c:v>107.3</c:v>
                </c:pt>
                <c:pt idx="1431">
                  <c:v>107.3</c:v>
                </c:pt>
                <c:pt idx="1432">
                  <c:v>107.3</c:v>
                </c:pt>
                <c:pt idx="1433">
                  <c:v>108</c:v>
                </c:pt>
                <c:pt idx="1434">
                  <c:v>108.2</c:v>
                </c:pt>
                <c:pt idx="1435">
                  <c:v>108.9</c:v>
                </c:pt>
                <c:pt idx="1436">
                  <c:v>109</c:v>
                </c:pt>
                <c:pt idx="1437">
                  <c:v>108.9</c:v>
                </c:pt>
                <c:pt idx="1438">
                  <c:v>108.8</c:v>
                </c:pt>
                <c:pt idx="1439">
                  <c:v>108.6</c:v>
                </c:pt>
                <c:pt idx="1440">
                  <c:v>108.4</c:v>
                </c:pt>
                <c:pt idx="1441">
                  <c:v>108.3</c:v>
                </c:pt>
                <c:pt idx="1442">
                  <c:v>108.2</c:v>
                </c:pt>
                <c:pt idx="1443">
                  <c:v>108.2</c:v>
                </c:pt>
                <c:pt idx="1444">
                  <c:v>108.2</c:v>
                </c:pt>
                <c:pt idx="1445">
                  <c:v>108.2</c:v>
                </c:pt>
                <c:pt idx="1446">
                  <c:v>108.3</c:v>
                </c:pt>
                <c:pt idx="1447">
                  <c:v>108.4</c:v>
                </c:pt>
                <c:pt idx="1448">
                  <c:v>108.5</c:v>
                </c:pt>
                <c:pt idx="1449">
                  <c:v>108.5</c:v>
                </c:pt>
                <c:pt idx="1450">
                  <c:v>108.5</c:v>
                </c:pt>
                <c:pt idx="1451">
                  <c:v>108.5</c:v>
                </c:pt>
                <c:pt idx="1452">
                  <c:v>108.5</c:v>
                </c:pt>
                <c:pt idx="1453">
                  <c:v>108.7</c:v>
                </c:pt>
                <c:pt idx="1454">
                  <c:v>108.8</c:v>
                </c:pt>
                <c:pt idx="1455">
                  <c:v>109</c:v>
                </c:pt>
                <c:pt idx="1456">
                  <c:v>109.2</c:v>
                </c:pt>
                <c:pt idx="1457">
                  <c:v>109.3</c:v>
                </c:pt>
                <c:pt idx="1458">
                  <c:v>109.4</c:v>
                </c:pt>
                <c:pt idx="1459">
                  <c:v>109.5</c:v>
                </c:pt>
                <c:pt idx="1460">
                  <c:v>109.5</c:v>
                </c:pt>
                <c:pt idx="1461">
                  <c:v>109.6</c:v>
                </c:pt>
                <c:pt idx="1462">
                  <c:v>109.8</c:v>
                </c:pt>
                <c:pt idx="1463">
                  <c:v>110</c:v>
                </c:pt>
                <c:pt idx="1464">
                  <c:v>110.2</c:v>
                </c:pt>
                <c:pt idx="1465">
                  <c:v>110.5</c:v>
                </c:pt>
                <c:pt idx="1466">
                  <c:v>110.7</c:v>
                </c:pt>
                <c:pt idx="1467">
                  <c:v>111</c:v>
                </c:pt>
                <c:pt idx="1468">
                  <c:v>111.1</c:v>
                </c:pt>
                <c:pt idx="1469">
                  <c:v>111.2</c:v>
                </c:pt>
                <c:pt idx="1470">
                  <c:v>111.3</c:v>
                </c:pt>
                <c:pt idx="1471">
                  <c:v>111.3</c:v>
                </c:pt>
                <c:pt idx="1472">
                  <c:v>111.3</c:v>
                </c:pt>
                <c:pt idx="1473">
                  <c:v>111.2</c:v>
                </c:pt>
                <c:pt idx="1474">
                  <c:v>111</c:v>
                </c:pt>
                <c:pt idx="1475">
                  <c:v>110.8</c:v>
                </c:pt>
                <c:pt idx="1476">
                  <c:v>110.6</c:v>
                </c:pt>
                <c:pt idx="1477">
                  <c:v>110.4</c:v>
                </c:pt>
                <c:pt idx="1478">
                  <c:v>110.3</c:v>
                </c:pt>
                <c:pt idx="1479">
                  <c:v>109.9</c:v>
                </c:pt>
                <c:pt idx="1480">
                  <c:v>109.3</c:v>
                </c:pt>
                <c:pt idx="1481">
                  <c:v>108.1</c:v>
                </c:pt>
                <c:pt idx="1482">
                  <c:v>106.3</c:v>
                </c:pt>
                <c:pt idx="1483">
                  <c:v>104</c:v>
                </c:pt>
                <c:pt idx="1484">
                  <c:v>101.5</c:v>
                </c:pt>
                <c:pt idx="1485">
                  <c:v>99.2</c:v>
                </c:pt>
                <c:pt idx="1486">
                  <c:v>97.2</c:v>
                </c:pt>
                <c:pt idx="1487">
                  <c:v>96.1</c:v>
                </c:pt>
                <c:pt idx="1488">
                  <c:v>95.7</c:v>
                </c:pt>
                <c:pt idx="1489">
                  <c:v>95.8</c:v>
                </c:pt>
                <c:pt idx="1490">
                  <c:v>96.1</c:v>
                </c:pt>
                <c:pt idx="1491">
                  <c:v>96.4</c:v>
                </c:pt>
                <c:pt idx="1492">
                  <c:v>96.7</c:v>
                </c:pt>
                <c:pt idx="1493">
                  <c:v>96.9</c:v>
                </c:pt>
                <c:pt idx="1494">
                  <c:v>96.9</c:v>
                </c:pt>
                <c:pt idx="1495">
                  <c:v>96.8</c:v>
                </c:pt>
                <c:pt idx="1496">
                  <c:v>96.7</c:v>
                </c:pt>
                <c:pt idx="1497">
                  <c:v>96.4</c:v>
                </c:pt>
                <c:pt idx="1498">
                  <c:v>96.1</c:v>
                </c:pt>
                <c:pt idx="1499">
                  <c:v>95.9</c:v>
                </c:pt>
                <c:pt idx="1500">
                  <c:v>95.8</c:v>
                </c:pt>
                <c:pt idx="1501">
                  <c:v>95.9</c:v>
                </c:pt>
                <c:pt idx="1502">
                  <c:v>96.2</c:v>
                </c:pt>
                <c:pt idx="1503">
                  <c:v>96.4</c:v>
                </c:pt>
                <c:pt idx="1504">
                  <c:v>96.7</c:v>
                </c:pt>
                <c:pt idx="1505">
                  <c:v>96.7</c:v>
                </c:pt>
                <c:pt idx="1506">
                  <c:v>96.3</c:v>
                </c:pt>
                <c:pt idx="1507">
                  <c:v>95.3</c:v>
                </c:pt>
                <c:pt idx="1508">
                  <c:v>94</c:v>
                </c:pt>
                <c:pt idx="1509">
                  <c:v>92.5</c:v>
                </c:pt>
                <c:pt idx="1510">
                  <c:v>91.4</c:v>
                </c:pt>
                <c:pt idx="1511">
                  <c:v>90.9</c:v>
                </c:pt>
                <c:pt idx="1512">
                  <c:v>90.7</c:v>
                </c:pt>
                <c:pt idx="1513">
                  <c:v>90.3</c:v>
                </c:pt>
                <c:pt idx="1514">
                  <c:v>89.6</c:v>
                </c:pt>
                <c:pt idx="1515">
                  <c:v>88.6</c:v>
                </c:pt>
                <c:pt idx="1516">
                  <c:v>87.7</c:v>
                </c:pt>
                <c:pt idx="1517">
                  <c:v>86.8</c:v>
                </c:pt>
                <c:pt idx="1518">
                  <c:v>86.2</c:v>
                </c:pt>
                <c:pt idx="1519">
                  <c:v>85.8</c:v>
                </c:pt>
                <c:pt idx="1520">
                  <c:v>85.7</c:v>
                </c:pt>
                <c:pt idx="1521">
                  <c:v>85.7</c:v>
                </c:pt>
                <c:pt idx="1522">
                  <c:v>86</c:v>
                </c:pt>
                <c:pt idx="1523">
                  <c:v>86.7</c:v>
                </c:pt>
                <c:pt idx="1524">
                  <c:v>87.8</c:v>
                </c:pt>
                <c:pt idx="1525">
                  <c:v>89.2</c:v>
                </c:pt>
                <c:pt idx="1526">
                  <c:v>90.9</c:v>
                </c:pt>
                <c:pt idx="1527">
                  <c:v>92.6</c:v>
                </c:pt>
                <c:pt idx="1528">
                  <c:v>94.3</c:v>
                </c:pt>
                <c:pt idx="1529">
                  <c:v>95.9</c:v>
                </c:pt>
                <c:pt idx="1530">
                  <c:v>97.4</c:v>
                </c:pt>
                <c:pt idx="1531">
                  <c:v>98.7</c:v>
                </c:pt>
                <c:pt idx="1532">
                  <c:v>99.7</c:v>
                </c:pt>
                <c:pt idx="1533">
                  <c:v>100.3</c:v>
                </c:pt>
                <c:pt idx="1534">
                  <c:v>100.6</c:v>
                </c:pt>
                <c:pt idx="1535">
                  <c:v>101</c:v>
                </c:pt>
                <c:pt idx="1536">
                  <c:v>101.4</c:v>
                </c:pt>
                <c:pt idx="1537">
                  <c:v>101.8</c:v>
                </c:pt>
                <c:pt idx="1538">
                  <c:v>102.2</c:v>
                </c:pt>
                <c:pt idx="1539">
                  <c:v>102.5</c:v>
                </c:pt>
                <c:pt idx="1540">
                  <c:v>102.6</c:v>
                </c:pt>
                <c:pt idx="1541">
                  <c:v>102.7</c:v>
                </c:pt>
                <c:pt idx="1542">
                  <c:v>102.8</c:v>
                </c:pt>
                <c:pt idx="1543">
                  <c:v>103</c:v>
                </c:pt>
                <c:pt idx="1544">
                  <c:v>103.5</c:v>
                </c:pt>
                <c:pt idx="1545">
                  <c:v>104.3</c:v>
                </c:pt>
                <c:pt idx="1546">
                  <c:v>105.2</c:v>
                </c:pt>
                <c:pt idx="1547">
                  <c:v>106.1</c:v>
                </c:pt>
                <c:pt idx="1548">
                  <c:v>106.8</c:v>
                </c:pt>
                <c:pt idx="1549">
                  <c:v>107.1</c:v>
                </c:pt>
                <c:pt idx="1550">
                  <c:v>106.7</c:v>
                </c:pt>
                <c:pt idx="1551">
                  <c:v>105</c:v>
                </c:pt>
                <c:pt idx="1552">
                  <c:v>102.3</c:v>
                </c:pt>
                <c:pt idx="1553">
                  <c:v>99.1</c:v>
                </c:pt>
                <c:pt idx="1554">
                  <c:v>96.3</c:v>
                </c:pt>
                <c:pt idx="1555">
                  <c:v>95</c:v>
                </c:pt>
                <c:pt idx="1556">
                  <c:v>95.4</c:v>
                </c:pt>
                <c:pt idx="1557">
                  <c:v>96.4</c:v>
                </c:pt>
                <c:pt idx="1558">
                  <c:v>97.3</c:v>
                </c:pt>
                <c:pt idx="1559">
                  <c:v>97.5</c:v>
                </c:pt>
                <c:pt idx="1560">
                  <c:v>96.1</c:v>
                </c:pt>
                <c:pt idx="1561">
                  <c:v>93.4</c:v>
                </c:pt>
                <c:pt idx="1562">
                  <c:v>90.4</c:v>
                </c:pt>
                <c:pt idx="1563">
                  <c:v>87.8</c:v>
                </c:pt>
                <c:pt idx="1564">
                  <c:v>86</c:v>
                </c:pt>
                <c:pt idx="1565">
                  <c:v>85.1</c:v>
                </c:pt>
                <c:pt idx="1566">
                  <c:v>84.7</c:v>
                </c:pt>
                <c:pt idx="1567">
                  <c:v>84.2</c:v>
                </c:pt>
                <c:pt idx="1568">
                  <c:v>85</c:v>
                </c:pt>
                <c:pt idx="1569">
                  <c:v>86.5</c:v>
                </c:pt>
                <c:pt idx="1570">
                  <c:v>88.3</c:v>
                </c:pt>
                <c:pt idx="1571">
                  <c:v>89.9</c:v>
                </c:pt>
                <c:pt idx="1572">
                  <c:v>91</c:v>
                </c:pt>
                <c:pt idx="1573">
                  <c:v>91.8</c:v>
                </c:pt>
                <c:pt idx="1574">
                  <c:v>92.5</c:v>
                </c:pt>
                <c:pt idx="1575">
                  <c:v>93.1</c:v>
                </c:pt>
                <c:pt idx="1576">
                  <c:v>93.7</c:v>
                </c:pt>
                <c:pt idx="1577">
                  <c:v>94.4</c:v>
                </c:pt>
                <c:pt idx="1578">
                  <c:v>95</c:v>
                </c:pt>
                <c:pt idx="1579">
                  <c:v>95.6</c:v>
                </c:pt>
                <c:pt idx="1580">
                  <c:v>96.3</c:v>
                </c:pt>
                <c:pt idx="1581">
                  <c:v>96.9</c:v>
                </c:pt>
                <c:pt idx="1582">
                  <c:v>97.5</c:v>
                </c:pt>
                <c:pt idx="1583">
                  <c:v>98</c:v>
                </c:pt>
                <c:pt idx="1584">
                  <c:v>98.3</c:v>
                </c:pt>
                <c:pt idx="1585">
                  <c:v>98.6</c:v>
                </c:pt>
                <c:pt idx="1586">
                  <c:v>98.9</c:v>
                </c:pt>
                <c:pt idx="1587">
                  <c:v>99.1</c:v>
                </c:pt>
                <c:pt idx="1588">
                  <c:v>99.3</c:v>
                </c:pt>
                <c:pt idx="1589">
                  <c:v>99.3</c:v>
                </c:pt>
                <c:pt idx="1590">
                  <c:v>99.2</c:v>
                </c:pt>
                <c:pt idx="1591">
                  <c:v>99.2</c:v>
                </c:pt>
                <c:pt idx="1592">
                  <c:v>99.3</c:v>
                </c:pt>
                <c:pt idx="1593">
                  <c:v>99.5</c:v>
                </c:pt>
                <c:pt idx="1594">
                  <c:v>99.9</c:v>
                </c:pt>
                <c:pt idx="1595">
                  <c:v>100.3</c:v>
                </c:pt>
                <c:pt idx="1596">
                  <c:v>100.6</c:v>
                </c:pt>
                <c:pt idx="1597">
                  <c:v>100.9</c:v>
                </c:pt>
                <c:pt idx="1598">
                  <c:v>101.1</c:v>
                </c:pt>
                <c:pt idx="1599">
                  <c:v>101.3</c:v>
                </c:pt>
                <c:pt idx="1600">
                  <c:v>101.4</c:v>
                </c:pt>
                <c:pt idx="1601">
                  <c:v>101.5</c:v>
                </c:pt>
                <c:pt idx="1602">
                  <c:v>101.6</c:v>
                </c:pt>
                <c:pt idx="1603">
                  <c:v>101.8</c:v>
                </c:pt>
                <c:pt idx="1604">
                  <c:v>101.9</c:v>
                </c:pt>
                <c:pt idx="1605">
                  <c:v>102</c:v>
                </c:pt>
                <c:pt idx="1606">
                  <c:v>102</c:v>
                </c:pt>
                <c:pt idx="1607">
                  <c:v>102</c:v>
                </c:pt>
                <c:pt idx="1608">
                  <c:v>102</c:v>
                </c:pt>
                <c:pt idx="1609">
                  <c:v>101.9</c:v>
                </c:pt>
                <c:pt idx="1610">
                  <c:v>101.9</c:v>
                </c:pt>
                <c:pt idx="1611">
                  <c:v>101.9</c:v>
                </c:pt>
                <c:pt idx="1612">
                  <c:v>101.8</c:v>
                </c:pt>
                <c:pt idx="1613">
                  <c:v>101.8</c:v>
                </c:pt>
                <c:pt idx="1614">
                  <c:v>101.8</c:v>
                </c:pt>
                <c:pt idx="1615">
                  <c:v>101.8</c:v>
                </c:pt>
                <c:pt idx="1616">
                  <c:v>101.8</c:v>
                </c:pt>
                <c:pt idx="1617">
                  <c:v>101.8</c:v>
                </c:pt>
                <c:pt idx="1618">
                  <c:v>101.9</c:v>
                </c:pt>
                <c:pt idx="1619">
                  <c:v>102</c:v>
                </c:pt>
                <c:pt idx="1620">
                  <c:v>102.2</c:v>
                </c:pt>
                <c:pt idx="1621">
                  <c:v>102.4</c:v>
                </c:pt>
                <c:pt idx="1622">
                  <c:v>102.6</c:v>
                </c:pt>
                <c:pt idx="1623">
                  <c:v>102.8</c:v>
                </c:pt>
                <c:pt idx="1624">
                  <c:v>103.1</c:v>
                </c:pt>
                <c:pt idx="1625">
                  <c:v>103.4</c:v>
                </c:pt>
                <c:pt idx="1626">
                  <c:v>103.9</c:v>
                </c:pt>
                <c:pt idx="1627">
                  <c:v>104.4</c:v>
                </c:pt>
                <c:pt idx="1628">
                  <c:v>104.9</c:v>
                </c:pt>
                <c:pt idx="1629">
                  <c:v>105.2</c:v>
                </c:pt>
                <c:pt idx="1630">
                  <c:v>105.5</c:v>
                </c:pt>
                <c:pt idx="1631">
                  <c:v>105.7</c:v>
                </c:pt>
                <c:pt idx="1632">
                  <c:v>105.9</c:v>
                </c:pt>
                <c:pt idx="1633">
                  <c:v>106.1</c:v>
                </c:pt>
                <c:pt idx="1634">
                  <c:v>106.3</c:v>
                </c:pt>
                <c:pt idx="1635">
                  <c:v>106.5</c:v>
                </c:pt>
                <c:pt idx="1636">
                  <c:v>106.8</c:v>
                </c:pt>
                <c:pt idx="1637">
                  <c:v>107.1</c:v>
                </c:pt>
                <c:pt idx="1638">
                  <c:v>107.5</c:v>
                </c:pt>
                <c:pt idx="1639">
                  <c:v>108</c:v>
                </c:pt>
                <c:pt idx="1640">
                  <c:v>108.3</c:v>
                </c:pt>
                <c:pt idx="1641">
                  <c:v>108.6</c:v>
                </c:pt>
                <c:pt idx="1642">
                  <c:v>108.9</c:v>
                </c:pt>
                <c:pt idx="1643">
                  <c:v>109.1</c:v>
                </c:pt>
                <c:pt idx="1644">
                  <c:v>109.2</c:v>
                </c:pt>
                <c:pt idx="1645">
                  <c:v>109.4</c:v>
                </c:pt>
                <c:pt idx="1646">
                  <c:v>109.5</c:v>
                </c:pt>
                <c:pt idx="1647">
                  <c:v>109.7</c:v>
                </c:pt>
                <c:pt idx="1648">
                  <c:v>109.9</c:v>
                </c:pt>
                <c:pt idx="1649">
                  <c:v>110.2</c:v>
                </c:pt>
                <c:pt idx="1650">
                  <c:v>110.5</c:v>
                </c:pt>
                <c:pt idx="1651">
                  <c:v>110.8</c:v>
                </c:pt>
                <c:pt idx="1652">
                  <c:v>111</c:v>
                </c:pt>
                <c:pt idx="1653">
                  <c:v>111.2</c:v>
                </c:pt>
                <c:pt idx="1654">
                  <c:v>111.3</c:v>
                </c:pt>
                <c:pt idx="1655">
                  <c:v>111.1</c:v>
                </c:pt>
                <c:pt idx="1656">
                  <c:v>110.4</c:v>
                </c:pt>
                <c:pt idx="1657">
                  <c:v>109.3</c:v>
                </c:pt>
                <c:pt idx="1658">
                  <c:v>108.1</c:v>
                </c:pt>
                <c:pt idx="1659">
                  <c:v>106.8</c:v>
                </c:pt>
                <c:pt idx="1660">
                  <c:v>105.5</c:v>
                </c:pt>
                <c:pt idx="1661">
                  <c:v>104.4</c:v>
                </c:pt>
                <c:pt idx="1662">
                  <c:v>103.8</c:v>
                </c:pt>
                <c:pt idx="1663">
                  <c:v>103.6</c:v>
                </c:pt>
                <c:pt idx="1664">
                  <c:v>103.5</c:v>
                </c:pt>
                <c:pt idx="1665">
                  <c:v>103.5</c:v>
                </c:pt>
                <c:pt idx="1666">
                  <c:v>103.4</c:v>
                </c:pt>
                <c:pt idx="1667">
                  <c:v>103.3</c:v>
                </c:pt>
                <c:pt idx="1668">
                  <c:v>103.1</c:v>
                </c:pt>
                <c:pt idx="1669">
                  <c:v>102.9</c:v>
                </c:pt>
                <c:pt idx="1670">
                  <c:v>102.6</c:v>
                </c:pt>
                <c:pt idx="1671">
                  <c:v>102.5</c:v>
                </c:pt>
                <c:pt idx="1672">
                  <c:v>102.4</c:v>
                </c:pt>
                <c:pt idx="1673">
                  <c:v>102.4</c:v>
                </c:pt>
                <c:pt idx="1674">
                  <c:v>102.5</c:v>
                </c:pt>
                <c:pt idx="1675">
                  <c:v>102.7</c:v>
                </c:pt>
                <c:pt idx="1676">
                  <c:v>103</c:v>
                </c:pt>
                <c:pt idx="1677">
                  <c:v>103.3</c:v>
                </c:pt>
                <c:pt idx="1678">
                  <c:v>103.7</c:v>
                </c:pt>
                <c:pt idx="1679">
                  <c:v>104.1</c:v>
                </c:pt>
                <c:pt idx="1680">
                  <c:v>104.5</c:v>
                </c:pt>
                <c:pt idx="1681">
                  <c:v>104.8</c:v>
                </c:pt>
                <c:pt idx="1682">
                  <c:v>104.9</c:v>
                </c:pt>
                <c:pt idx="1683">
                  <c:v>105.1</c:v>
                </c:pt>
                <c:pt idx="1684">
                  <c:v>105.1</c:v>
                </c:pt>
                <c:pt idx="1685">
                  <c:v>105.2</c:v>
                </c:pt>
                <c:pt idx="1686">
                  <c:v>105.2</c:v>
                </c:pt>
                <c:pt idx="1687">
                  <c:v>105.2</c:v>
                </c:pt>
                <c:pt idx="1688">
                  <c:v>105.3</c:v>
                </c:pt>
                <c:pt idx="1689">
                  <c:v>105.3</c:v>
                </c:pt>
                <c:pt idx="1690">
                  <c:v>105.4</c:v>
                </c:pt>
                <c:pt idx="1691">
                  <c:v>105.5</c:v>
                </c:pt>
                <c:pt idx="1692">
                  <c:v>105.5</c:v>
                </c:pt>
                <c:pt idx="1693">
                  <c:v>105.3</c:v>
                </c:pt>
                <c:pt idx="1694">
                  <c:v>105.1</c:v>
                </c:pt>
                <c:pt idx="1695">
                  <c:v>104.7</c:v>
                </c:pt>
                <c:pt idx="1696">
                  <c:v>104.2</c:v>
                </c:pt>
                <c:pt idx="1697">
                  <c:v>103.9</c:v>
                </c:pt>
                <c:pt idx="1698">
                  <c:v>103.6</c:v>
                </c:pt>
                <c:pt idx="1699">
                  <c:v>103.5</c:v>
                </c:pt>
                <c:pt idx="1700">
                  <c:v>103.5</c:v>
                </c:pt>
                <c:pt idx="1701">
                  <c:v>103.4</c:v>
                </c:pt>
                <c:pt idx="1702">
                  <c:v>103.3</c:v>
                </c:pt>
                <c:pt idx="1703">
                  <c:v>103</c:v>
                </c:pt>
                <c:pt idx="1704">
                  <c:v>102.7</c:v>
                </c:pt>
                <c:pt idx="1705">
                  <c:v>102.4</c:v>
                </c:pt>
                <c:pt idx="1706">
                  <c:v>102.1</c:v>
                </c:pt>
                <c:pt idx="1707">
                  <c:v>101.9</c:v>
                </c:pt>
                <c:pt idx="1708">
                  <c:v>101.7</c:v>
                </c:pt>
                <c:pt idx="1709">
                  <c:v>101.5</c:v>
                </c:pt>
                <c:pt idx="1710">
                  <c:v>101.3</c:v>
                </c:pt>
                <c:pt idx="1711">
                  <c:v>101.2</c:v>
                </c:pt>
                <c:pt idx="1712">
                  <c:v>101</c:v>
                </c:pt>
                <c:pt idx="1713">
                  <c:v>100.9</c:v>
                </c:pt>
                <c:pt idx="1714">
                  <c:v>100.9</c:v>
                </c:pt>
                <c:pt idx="1715">
                  <c:v>101</c:v>
                </c:pt>
                <c:pt idx="1716">
                  <c:v>101.2</c:v>
                </c:pt>
                <c:pt idx="1717">
                  <c:v>101.3</c:v>
                </c:pt>
                <c:pt idx="1718">
                  <c:v>101.4</c:v>
                </c:pt>
                <c:pt idx="1719">
                  <c:v>101.4</c:v>
                </c:pt>
                <c:pt idx="1720">
                  <c:v>101.2</c:v>
                </c:pt>
                <c:pt idx="1721">
                  <c:v>100.8</c:v>
                </c:pt>
                <c:pt idx="1722">
                  <c:v>100.4</c:v>
                </c:pt>
                <c:pt idx="1723">
                  <c:v>99.9</c:v>
                </c:pt>
                <c:pt idx="1724">
                  <c:v>99.6</c:v>
                </c:pt>
                <c:pt idx="1725">
                  <c:v>99.5</c:v>
                </c:pt>
                <c:pt idx="1726">
                  <c:v>99.5</c:v>
                </c:pt>
                <c:pt idx="1727">
                  <c:v>99.6</c:v>
                </c:pt>
                <c:pt idx="1728">
                  <c:v>99.7</c:v>
                </c:pt>
                <c:pt idx="1729">
                  <c:v>99.8</c:v>
                </c:pt>
                <c:pt idx="1730">
                  <c:v>99.9</c:v>
                </c:pt>
                <c:pt idx="1731">
                  <c:v>100</c:v>
                </c:pt>
                <c:pt idx="1732">
                  <c:v>100</c:v>
                </c:pt>
                <c:pt idx="1733">
                  <c:v>100.1</c:v>
                </c:pt>
                <c:pt idx="1734">
                  <c:v>100.2</c:v>
                </c:pt>
                <c:pt idx="1735">
                  <c:v>100.4</c:v>
                </c:pt>
                <c:pt idx="1736">
                  <c:v>100.5</c:v>
                </c:pt>
                <c:pt idx="1737">
                  <c:v>100.6</c:v>
                </c:pt>
                <c:pt idx="1738">
                  <c:v>100.7</c:v>
                </c:pt>
                <c:pt idx="1739">
                  <c:v>100.8</c:v>
                </c:pt>
                <c:pt idx="1740">
                  <c:v>101</c:v>
                </c:pt>
                <c:pt idx="1741">
                  <c:v>101.3</c:v>
                </c:pt>
                <c:pt idx="1742">
                  <c:v>102</c:v>
                </c:pt>
                <c:pt idx="1743">
                  <c:v>102.7</c:v>
                </c:pt>
                <c:pt idx="1744">
                  <c:v>103.5</c:v>
                </c:pt>
                <c:pt idx="1745">
                  <c:v>104.2</c:v>
                </c:pt>
                <c:pt idx="1746">
                  <c:v>104.6</c:v>
                </c:pt>
                <c:pt idx="1747">
                  <c:v>104.7</c:v>
                </c:pt>
                <c:pt idx="1748">
                  <c:v>104.8</c:v>
                </c:pt>
                <c:pt idx="1749">
                  <c:v>104.8</c:v>
                </c:pt>
                <c:pt idx="1750">
                  <c:v>104.9</c:v>
                </c:pt>
                <c:pt idx="1751">
                  <c:v>105.1</c:v>
                </c:pt>
                <c:pt idx="1752">
                  <c:v>105.4</c:v>
                </c:pt>
                <c:pt idx="1753">
                  <c:v>105.7</c:v>
                </c:pt>
                <c:pt idx="1754">
                  <c:v>105.9</c:v>
                </c:pt>
                <c:pt idx="1755">
                  <c:v>106</c:v>
                </c:pt>
                <c:pt idx="1756">
                  <c:v>105.7</c:v>
                </c:pt>
                <c:pt idx="1757">
                  <c:v>105.4</c:v>
                </c:pt>
                <c:pt idx="1758">
                  <c:v>103.9</c:v>
                </c:pt>
                <c:pt idx="1759">
                  <c:v>102.2</c:v>
                </c:pt>
                <c:pt idx="1760">
                  <c:v>100.5</c:v>
                </c:pt>
                <c:pt idx="1761">
                  <c:v>99.2</c:v>
                </c:pt>
                <c:pt idx="1762">
                  <c:v>98</c:v>
                </c:pt>
                <c:pt idx="1763">
                  <c:v>96.4</c:v>
                </c:pt>
                <c:pt idx="1764">
                  <c:v>94.8</c:v>
                </c:pt>
                <c:pt idx="1765">
                  <c:v>92.8</c:v>
                </c:pt>
                <c:pt idx="1766">
                  <c:v>88.9</c:v>
                </c:pt>
                <c:pt idx="1767">
                  <c:v>84.9</c:v>
                </c:pt>
                <c:pt idx="1768">
                  <c:v>80.599999999999994</c:v>
                </c:pt>
                <c:pt idx="1769">
                  <c:v>76.3</c:v>
                </c:pt>
                <c:pt idx="1770">
                  <c:v>72.3</c:v>
                </c:pt>
                <c:pt idx="1771">
                  <c:v>68.7</c:v>
                </c:pt>
                <c:pt idx="1772">
                  <c:v>65.5</c:v>
                </c:pt>
                <c:pt idx="1773">
                  <c:v>63</c:v>
                </c:pt>
                <c:pt idx="1774">
                  <c:v>61.2</c:v>
                </c:pt>
                <c:pt idx="1775">
                  <c:v>60.5</c:v>
                </c:pt>
                <c:pt idx="1776">
                  <c:v>60</c:v>
                </c:pt>
                <c:pt idx="1777">
                  <c:v>59.7</c:v>
                </c:pt>
                <c:pt idx="1778">
                  <c:v>59.4</c:v>
                </c:pt>
                <c:pt idx="1779">
                  <c:v>59.4</c:v>
                </c:pt>
                <c:pt idx="1780">
                  <c:v>58</c:v>
                </c:pt>
                <c:pt idx="1781">
                  <c:v>55</c:v>
                </c:pt>
                <c:pt idx="1782">
                  <c:v>51</c:v>
                </c:pt>
                <c:pt idx="1783">
                  <c:v>46</c:v>
                </c:pt>
                <c:pt idx="1784">
                  <c:v>38.799999999999997</c:v>
                </c:pt>
                <c:pt idx="1785">
                  <c:v>31.6</c:v>
                </c:pt>
                <c:pt idx="1786">
                  <c:v>24.4</c:v>
                </c:pt>
                <c:pt idx="1787">
                  <c:v>17.2</c:v>
                </c:pt>
                <c:pt idx="1788">
                  <c:v>10</c:v>
                </c:pt>
                <c:pt idx="1789">
                  <c:v>5</c:v>
                </c:pt>
                <c:pt idx="1790">
                  <c:v>2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5BB-4052-AC4D-14CEFF90629C}"/>
            </c:ext>
          </c:extLst>
        </c:ser>
        <c:ser>
          <c:idx val="4"/>
          <c:order val="4"/>
          <c:tx>
            <c:v>Calc_Result</c:v>
          </c:tx>
          <c:spPr>
            <a:ln w="25400">
              <a:solidFill>
                <a:srgbClr val="3366FF"/>
              </a:solidFill>
              <a:prstDash val="solid"/>
            </a:ln>
          </c:spPr>
          <c:marker>
            <c:symbol val="none"/>
          </c:marker>
          <c:xVal>
            <c:numRef>
              <c:f>phase_chart!$W$2:$W$1801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phase_chart!$AB$2:$AB$1801</c:f>
              <c:numCache>
                <c:formatCode>General</c:formatCode>
                <c:ptCount val="1800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55</c:v>
                </c:pt>
                <c:pt idx="17">
                  <c:v>55</c:v>
                </c:pt>
                <c:pt idx="18">
                  <c:v>55</c:v>
                </c:pt>
                <c:pt idx="19">
                  <c:v>55</c:v>
                </c:pt>
                <c:pt idx="20">
                  <c:v>55</c:v>
                </c:pt>
                <c:pt idx="21">
                  <c:v>55</c:v>
                </c:pt>
                <c:pt idx="22">
                  <c:v>55</c:v>
                </c:pt>
                <c:pt idx="23">
                  <c:v>55</c:v>
                </c:pt>
                <c:pt idx="24">
                  <c:v>55</c:v>
                </c:pt>
                <c:pt idx="25">
                  <c:v>55</c:v>
                </c:pt>
                <c:pt idx="26">
                  <c:v>55</c:v>
                </c:pt>
                <c:pt idx="27">
                  <c:v>55</c:v>
                </c:pt>
                <c:pt idx="28">
                  <c:v>55</c:v>
                </c:pt>
                <c:pt idx="29">
                  <c:v>55</c:v>
                </c:pt>
                <c:pt idx="30">
                  <c:v>55</c:v>
                </c:pt>
                <c:pt idx="31">
                  <c:v>55</c:v>
                </c:pt>
                <c:pt idx="32">
                  <c:v>55</c:v>
                </c:pt>
                <c:pt idx="33">
                  <c:v>55</c:v>
                </c:pt>
                <c:pt idx="34">
                  <c:v>55</c:v>
                </c:pt>
                <c:pt idx="35">
                  <c:v>55</c:v>
                </c:pt>
                <c:pt idx="36">
                  <c:v>55</c:v>
                </c:pt>
                <c:pt idx="37">
                  <c:v>55</c:v>
                </c:pt>
                <c:pt idx="38">
                  <c:v>55</c:v>
                </c:pt>
                <c:pt idx="39">
                  <c:v>55</c:v>
                </c:pt>
                <c:pt idx="40">
                  <c:v>55</c:v>
                </c:pt>
                <c:pt idx="41">
                  <c:v>55</c:v>
                </c:pt>
                <c:pt idx="42">
                  <c:v>55</c:v>
                </c:pt>
                <c:pt idx="43">
                  <c:v>55</c:v>
                </c:pt>
                <c:pt idx="44">
                  <c:v>55</c:v>
                </c:pt>
                <c:pt idx="45">
                  <c:v>55</c:v>
                </c:pt>
                <c:pt idx="46">
                  <c:v>55</c:v>
                </c:pt>
                <c:pt idx="47">
                  <c:v>55</c:v>
                </c:pt>
                <c:pt idx="48">
                  <c:v>55</c:v>
                </c:pt>
                <c:pt idx="49">
                  <c:v>55</c:v>
                </c:pt>
                <c:pt idx="50">
                  <c:v>55</c:v>
                </c:pt>
                <c:pt idx="51">
                  <c:v>55</c:v>
                </c:pt>
                <c:pt idx="52">
                  <c:v>55</c:v>
                </c:pt>
                <c:pt idx="53">
                  <c:v>55</c:v>
                </c:pt>
                <c:pt idx="54">
                  <c:v>55</c:v>
                </c:pt>
                <c:pt idx="55">
                  <c:v>55</c:v>
                </c:pt>
                <c:pt idx="56">
                  <c:v>55</c:v>
                </c:pt>
                <c:pt idx="57">
                  <c:v>55</c:v>
                </c:pt>
                <c:pt idx="58">
                  <c:v>55</c:v>
                </c:pt>
                <c:pt idx="59">
                  <c:v>55</c:v>
                </c:pt>
                <c:pt idx="60">
                  <c:v>55</c:v>
                </c:pt>
                <c:pt idx="61">
                  <c:v>55</c:v>
                </c:pt>
                <c:pt idx="62">
                  <c:v>55</c:v>
                </c:pt>
                <c:pt idx="63">
                  <c:v>55</c:v>
                </c:pt>
                <c:pt idx="64">
                  <c:v>55</c:v>
                </c:pt>
                <c:pt idx="65">
                  <c:v>55</c:v>
                </c:pt>
                <c:pt idx="66">
                  <c:v>55</c:v>
                </c:pt>
                <c:pt idx="67">
                  <c:v>55</c:v>
                </c:pt>
                <c:pt idx="68">
                  <c:v>55</c:v>
                </c:pt>
                <c:pt idx="69">
                  <c:v>55</c:v>
                </c:pt>
                <c:pt idx="70">
                  <c:v>55</c:v>
                </c:pt>
                <c:pt idx="71">
                  <c:v>55</c:v>
                </c:pt>
                <c:pt idx="72">
                  <c:v>55</c:v>
                </c:pt>
                <c:pt idx="73">
                  <c:v>55</c:v>
                </c:pt>
                <c:pt idx="74">
                  <c:v>55</c:v>
                </c:pt>
                <c:pt idx="75">
                  <c:v>55</c:v>
                </c:pt>
                <c:pt idx="76">
                  <c:v>55</c:v>
                </c:pt>
                <c:pt idx="77">
                  <c:v>55</c:v>
                </c:pt>
                <c:pt idx="78">
                  <c:v>55</c:v>
                </c:pt>
                <c:pt idx="79">
                  <c:v>55</c:v>
                </c:pt>
                <c:pt idx="80">
                  <c:v>55</c:v>
                </c:pt>
                <c:pt idx="81">
                  <c:v>55</c:v>
                </c:pt>
                <c:pt idx="82">
                  <c:v>55</c:v>
                </c:pt>
                <c:pt idx="83">
                  <c:v>55</c:v>
                </c:pt>
                <c:pt idx="84">
                  <c:v>55</c:v>
                </c:pt>
                <c:pt idx="85">
                  <c:v>55</c:v>
                </c:pt>
                <c:pt idx="86">
                  <c:v>55</c:v>
                </c:pt>
                <c:pt idx="87">
                  <c:v>55</c:v>
                </c:pt>
                <c:pt idx="88">
                  <c:v>55</c:v>
                </c:pt>
                <c:pt idx="89">
                  <c:v>55</c:v>
                </c:pt>
                <c:pt idx="90">
                  <c:v>55</c:v>
                </c:pt>
                <c:pt idx="91">
                  <c:v>55</c:v>
                </c:pt>
                <c:pt idx="92">
                  <c:v>55</c:v>
                </c:pt>
                <c:pt idx="93">
                  <c:v>55</c:v>
                </c:pt>
                <c:pt idx="94">
                  <c:v>55</c:v>
                </c:pt>
                <c:pt idx="95">
                  <c:v>55</c:v>
                </c:pt>
                <c:pt idx="96">
                  <c:v>55</c:v>
                </c:pt>
                <c:pt idx="97">
                  <c:v>55</c:v>
                </c:pt>
                <c:pt idx="98">
                  <c:v>55</c:v>
                </c:pt>
                <c:pt idx="99">
                  <c:v>55</c:v>
                </c:pt>
                <c:pt idx="100">
                  <c:v>55</c:v>
                </c:pt>
                <c:pt idx="101">
                  <c:v>55</c:v>
                </c:pt>
                <c:pt idx="102">
                  <c:v>55</c:v>
                </c:pt>
                <c:pt idx="103">
                  <c:v>55</c:v>
                </c:pt>
                <c:pt idx="104">
                  <c:v>55</c:v>
                </c:pt>
                <c:pt idx="105">
                  <c:v>55</c:v>
                </c:pt>
                <c:pt idx="106">
                  <c:v>55</c:v>
                </c:pt>
                <c:pt idx="107">
                  <c:v>55</c:v>
                </c:pt>
                <c:pt idx="108">
                  <c:v>55</c:v>
                </c:pt>
                <c:pt idx="109">
                  <c:v>55</c:v>
                </c:pt>
                <c:pt idx="110">
                  <c:v>55</c:v>
                </c:pt>
                <c:pt idx="111">
                  <c:v>55</c:v>
                </c:pt>
                <c:pt idx="112">
                  <c:v>55</c:v>
                </c:pt>
                <c:pt idx="113">
                  <c:v>55</c:v>
                </c:pt>
                <c:pt idx="114">
                  <c:v>55</c:v>
                </c:pt>
                <c:pt idx="115">
                  <c:v>55</c:v>
                </c:pt>
                <c:pt idx="116">
                  <c:v>55</c:v>
                </c:pt>
                <c:pt idx="117">
                  <c:v>55</c:v>
                </c:pt>
                <c:pt idx="118">
                  <c:v>55</c:v>
                </c:pt>
                <c:pt idx="119">
                  <c:v>55</c:v>
                </c:pt>
                <c:pt idx="120">
                  <c:v>55</c:v>
                </c:pt>
                <c:pt idx="121">
                  <c:v>55</c:v>
                </c:pt>
                <c:pt idx="122">
                  <c:v>55</c:v>
                </c:pt>
                <c:pt idx="123">
                  <c:v>55</c:v>
                </c:pt>
                <c:pt idx="124">
                  <c:v>55</c:v>
                </c:pt>
                <c:pt idx="125">
                  <c:v>55</c:v>
                </c:pt>
                <c:pt idx="126">
                  <c:v>55</c:v>
                </c:pt>
                <c:pt idx="127">
                  <c:v>55</c:v>
                </c:pt>
                <c:pt idx="128">
                  <c:v>55</c:v>
                </c:pt>
                <c:pt idx="129">
                  <c:v>55</c:v>
                </c:pt>
                <c:pt idx="130">
                  <c:v>55</c:v>
                </c:pt>
                <c:pt idx="131">
                  <c:v>55</c:v>
                </c:pt>
                <c:pt idx="132">
                  <c:v>55</c:v>
                </c:pt>
                <c:pt idx="133">
                  <c:v>55</c:v>
                </c:pt>
                <c:pt idx="134">
                  <c:v>55</c:v>
                </c:pt>
                <c:pt idx="135">
                  <c:v>55</c:v>
                </c:pt>
                <c:pt idx="136">
                  <c:v>55</c:v>
                </c:pt>
                <c:pt idx="137">
                  <c:v>55</c:v>
                </c:pt>
                <c:pt idx="138">
                  <c:v>55</c:v>
                </c:pt>
                <c:pt idx="139">
                  <c:v>55</c:v>
                </c:pt>
                <c:pt idx="140">
                  <c:v>55</c:v>
                </c:pt>
                <c:pt idx="141">
                  <c:v>55</c:v>
                </c:pt>
                <c:pt idx="142">
                  <c:v>55</c:v>
                </c:pt>
                <c:pt idx="143">
                  <c:v>55</c:v>
                </c:pt>
                <c:pt idx="144">
                  <c:v>55</c:v>
                </c:pt>
                <c:pt idx="145">
                  <c:v>55</c:v>
                </c:pt>
                <c:pt idx="146">
                  <c:v>55</c:v>
                </c:pt>
                <c:pt idx="147">
                  <c:v>55</c:v>
                </c:pt>
                <c:pt idx="148">
                  <c:v>55</c:v>
                </c:pt>
                <c:pt idx="149">
                  <c:v>55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50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55</c:v>
                </c:pt>
                <c:pt idx="178">
                  <c:v>55</c:v>
                </c:pt>
                <c:pt idx="179">
                  <c:v>55</c:v>
                </c:pt>
                <c:pt idx="180">
                  <c:v>55</c:v>
                </c:pt>
                <c:pt idx="181">
                  <c:v>55</c:v>
                </c:pt>
                <c:pt idx="182">
                  <c:v>55</c:v>
                </c:pt>
                <c:pt idx="183">
                  <c:v>55</c:v>
                </c:pt>
                <c:pt idx="184">
                  <c:v>55</c:v>
                </c:pt>
                <c:pt idx="185">
                  <c:v>55</c:v>
                </c:pt>
                <c:pt idx="186">
                  <c:v>55</c:v>
                </c:pt>
                <c:pt idx="187">
                  <c:v>55</c:v>
                </c:pt>
                <c:pt idx="188">
                  <c:v>55</c:v>
                </c:pt>
                <c:pt idx="189">
                  <c:v>55</c:v>
                </c:pt>
                <c:pt idx="190">
                  <c:v>55</c:v>
                </c:pt>
                <c:pt idx="191">
                  <c:v>55</c:v>
                </c:pt>
                <c:pt idx="192">
                  <c:v>55</c:v>
                </c:pt>
                <c:pt idx="193">
                  <c:v>55</c:v>
                </c:pt>
                <c:pt idx="194">
                  <c:v>55</c:v>
                </c:pt>
                <c:pt idx="195">
                  <c:v>55</c:v>
                </c:pt>
                <c:pt idx="196">
                  <c:v>55</c:v>
                </c:pt>
                <c:pt idx="197">
                  <c:v>55</c:v>
                </c:pt>
                <c:pt idx="198">
                  <c:v>55</c:v>
                </c:pt>
                <c:pt idx="199">
                  <c:v>55</c:v>
                </c:pt>
                <c:pt idx="200">
                  <c:v>55</c:v>
                </c:pt>
                <c:pt idx="201">
                  <c:v>55</c:v>
                </c:pt>
                <c:pt idx="202">
                  <c:v>55</c:v>
                </c:pt>
                <c:pt idx="203">
                  <c:v>55</c:v>
                </c:pt>
                <c:pt idx="204">
                  <c:v>55</c:v>
                </c:pt>
                <c:pt idx="205">
                  <c:v>55</c:v>
                </c:pt>
                <c:pt idx="206">
                  <c:v>55</c:v>
                </c:pt>
                <c:pt idx="207">
                  <c:v>55</c:v>
                </c:pt>
                <c:pt idx="208">
                  <c:v>55</c:v>
                </c:pt>
                <c:pt idx="209">
                  <c:v>55</c:v>
                </c:pt>
                <c:pt idx="210">
                  <c:v>55</c:v>
                </c:pt>
                <c:pt idx="211">
                  <c:v>55</c:v>
                </c:pt>
                <c:pt idx="212">
                  <c:v>55</c:v>
                </c:pt>
                <c:pt idx="213">
                  <c:v>55</c:v>
                </c:pt>
                <c:pt idx="214">
                  <c:v>55</c:v>
                </c:pt>
                <c:pt idx="215">
                  <c:v>55</c:v>
                </c:pt>
                <c:pt idx="216">
                  <c:v>55</c:v>
                </c:pt>
                <c:pt idx="217">
                  <c:v>55</c:v>
                </c:pt>
                <c:pt idx="218">
                  <c:v>55</c:v>
                </c:pt>
                <c:pt idx="219">
                  <c:v>55</c:v>
                </c:pt>
                <c:pt idx="220">
                  <c:v>55</c:v>
                </c:pt>
                <c:pt idx="221">
                  <c:v>55</c:v>
                </c:pt>
                <c:pt idx="222">
                  <c:v>55</c:v>
                </c:pt>
                <c:pt idx="223">
                  <c:v>55</c:v>
                </c:pt>
                <c:pt idx="224">
                  <c:v>55</c:v>
                </c:pt>
                <c:pt idx="225">
                  <c:v>55</c:v>
                </c:pt>
                <c:pt idx="226">
                  <c:v>55</c:v>
                </c:pt>
                <c:pt idx="227">
                  <c:v>55</c:v>
                </c:pt>
                <c:pt idx="228">
                  <c:v>55</c:v>
                </c:pt>
                <c:pt idx="229">
                  <c:v>55</c:v>
                </c:pt>
                <c:pt idx="230">
                  <c:v>55</c:v>
                </c:pt>
                <c:pt idx="231">
                  <c:v>55</c:v>
                </c:pt>
                <c:pt idx="232">
                  <c:v>55</c:v>
                </c:pt>
                <c:pt idx="233">
                  <c:v>55</c:v>
                </c:pt>
                <c:pt idx="234">
                  <c:v>55</c:v>
                </c:pt>
                <c:pt idx="235">
                  <c:v>55</c:v>
                </c:pt>
                <c:pt idx="236">
                  <c:v>55</c:v>
                </c:pt>
                <c:pt idx="237">
                  <c:v>55</c:v>
                </c:pt>
                <c:pt idx="238">
                  <c:v>55</c:v>
                </c:pt>
                <c:pt idx="239">
                  <c:v>55</c:v>
                </c:pt>
                <c:pt idx="240">
                  <c:v>55</c:v>
                </c:pt>
                <c:pt idx="241">
                  <c:v>55</c:v>
                </c:pt>
                <c:pt idx="242">
                  <c:v>55</c:v>
                </c:pt>
                <c:pt idx="243">
                  <c:v>55</c:v>
                </c:pt>
                <c:pt idx="244">
                  <c:v>55</c:v>
                </c:pt>
                <c:pt idx="245">
                  <c:v>55</c:v>
                </c:pt>
                <c:pt idx="246">
                  <c:v>55</c:v>
                </c:pt>
                <c:pt idx="247">
                  <c:v>55</c:v>
                </c:pt>
                <c:pt idx="248">
                  <c:v>55</c:v>
                </c:pt>
                <c:pt idx="249">
                  <c:v>55</c:v>
                </c:pt>
                <c:pt idx="250">
                  <c:v>55</c:v>
                </c:pt>
                <c:pt idx="251">
                  <c:v>55</c:v>
                </c:pt>
                <c:pt idx="252">
                  <c:v>55</c:v>
                </c:pt>
                <c:pt idx="253">
                  <c:v>55</c:v>
                </c:pt>
                <c:pt idx="254">
                  <c:v>55</c:v>
                </c:pt>
                <c:pt idx="255">
                  <c:v>50</c:v>
                </c:pt>
                <c:pt idx="256">
                  <c:v>50</c:v>
                </c:pt>
                <c:pt idx="257">
                  <c:v>50</c:v>
                </c:pt>
                <c:pt idx="258">
                  <c:v>50</c:v>
                </c:pt>
                <c:pt idx="259">
                  <c:v>50</c:v>
                </c:pt>
                <c:pt idx="260">
                  <c:v>50</c:v>
                </c:pt>
                <c:pt idx="261">
                  <c:v>55</c:v>
                </c:pt>
                <c:pt idx="262">
                  <c:v>55</c:v>
                </c:pt>
                <c:pt idx="263">
                  <c:v>55</c:v>
                </c:pt>
                <c:pt idx="264">
                  <c:v>55</c:v>
                </c:pt>
                <c:pt idx="265">
                  <c:v>55</c:v>
                </c:pt>
                <c:pt idx="266">
                  <c:v>55</c:v>
                </c:pt>
                <c:pt idx="267">
                  <c:v>55</c:v>
                </c:pt>
                <c:pt idx="268">
                  <c:v>55</c:v>
                </c:pt>
                <c:pt idx="269">
                  <c:v>55</c:v>
                </c:pt>
                <c:pt idx="270">
                  <c:v>55</c:v>
                </c:pt>
                <c:pt idx="271">
                  <c:v>55</c:v>
                </c:pt>
                <c:pt idx="272">
                  <c:v>55</c:v>
                </c:pt>
                <c:pt idx="273">
                  <c:v>55</c:v>
                </c:pt>
                <c:pt idx="274">
                  <c:v>55</c:v>
                </c:pt>
                <c:pt idx="275">
                  <c:v>55</c:v>
                </c:pt>
                <c:pt idx="276">
                  <c:v>55</c:v>
                </c:pt>
                <c:pt idx="277">
                  <c:v>55</c:v>
                </c:pt>
                <c:pt idx="278">
                  <c:v>55</c:v>
                </c:pt>
                <c:pt idx="279">
                  <c:v>55</c:v>
                </c:pt>
                <c:pt idx="280">
                  <c:v>55</c:v>
                </c:pt>
                <c:pt idx="281">
                  <c:v>55</c:v>
                </c:pt>
                <c:pt idx="282">
                  <c:v>55</c:v>
                </c:pt>
                <c:pt idx="283">
                  <c:v>55</c:v>
                </c:pt>
                <c:pt idx="284">
                  <c:v>55</c:v>
                </c:pt>
                <c:pt idx="285">
                  <c:v>55</c:v>
                </c:pt>
                <c:pt idx="286">
                  <c:v>55</c:v>
                </c:pt>
                <c:pt idx="287">
                  <c:v>55</c:v>
                </c:pt>
                <c:pt idx="288">
                  <c:v>55</c:v>
                </c:pt>
                <c:pt idx="289">
                  <c:v>55</c:v>
                </c:pt>
                <c:pt idx="290">
                  <c:v>55</c:v>
                </c:pt>
                <c:pt idx="291">
                  <c:v>55</c:v>
                </c:pt>
                <c:pt idx="292">
                  <c:v>55</c:v>
                </c:pt>
                <c:pt idx="293">
                  <c:v>55</c:v>
                </c:pt>
                <c:pt idx="294">
                  <c:v>55</c:v>
                </c:pt>
                <c:pt idx="295">
                  <c:v>55</c:v>
                </c:pt>
                <c:pt idx="296">
                  <c:v>55</c:v>
                </c:pt>
                <c:pt idx="297">
                  <c:v>55</c:v>
                </c:pt>
                <c:pt idx="298">
                  <c:v>55</c:v>
                </c:pt>
                <c:pt idx="299">
                  <c:v>55</c:v>
                </c:pt>
                <c:pt idx="300">
                  <c:v>55</c:v>
                </c:pt>
                <c:pt idx="301">
                  <c:v>55</c:v>
                </c:pt>
                <c:pt idx="302">
                  <c:v>55</c:v>
                </c:pt>
                <c:pt idx="303">
                  <c:v>55</c:v>
                </c:pt>
                <c:pt idx="304">
                  <c:v>55</c:v>
                </c:pt>
                <c:pt idx="305">
                  <c:v>55</c:v>
                </c:pt>
                <c:pt idx="306">
                  <c:v>55</c:v>
                </c:pt>
                <c:pt idx="307">
                  <c:v>55</c:v>
                </c:pt>
                <c:pt idx="308">
                  <c:v>55</c:v>
                </c:pt>
                <c:pt idx="309">
                  <c:v>55</c:v>
                </c:pt>
                <c:pt idx="310">
                  <c:v>55</c:v>
                </c:pt>
                <c:pt idx="311">
                  <c:v>55</c:v>
                </c:pt>
                <c:pt idx="312">
                  <c:v>55</c:v>
                </c:pt>
                <c:pt idx="313">
                  <c:v>55</c:v>
                </c:pt>
                <c:pt idx="314">
                  <c:v>55</c:v>
                </c:pt>
                <c:pt idx="315">
                  <c:v>55</c:v>
                </c:pt>
                <c:pt idx="316">
                  <c:v>55</c:v>
                </c:pt>
                <c:pt idx="317">
                  <c:v>55</c:v>
                </c:pt>
                <c:pt idx="318">
                  <c:v>55</c:v>
                </c:pt>
                <c:pt idx="319">
                  <c:v>55</c:v>
                </c:pt>
                <c:pt idx="320">
                  <c:v>55</c:v>
                </c:pt>
                <c:pt idx="321">
                  <c:v>55</c:v>
                </c:pt>
                <c:pt idx="322">
                  <c:v>55</c:v>
                </c:pt>
                <c:pt idx="323">
                  <c:v>55</c:v>
                </c:pt>
                <c:pt idx="324">
                  <c:v>55</c:v>
                </c:pt>
                <c:pt idx="325">
                  <c:v>55</c:v>
                </c:pt>
                <c:pt idx="326">
                  <c:v>55</c:v>
                </c:pt>
                <c:pt idx="327">
                  <c:v>55</c:v>
                </c:pt>
                <c:pt idx="328">
                  <c:v>55</c:v>
                </c:pt>
                <c:pt idx="329">
                  <c:v>55</c:v>
                </c:pt>
                <c:pt idx="330">
                  <c:v>55</c:v>
                </c:pt>
                <c:pt idx="331">
                  <c:v>55</c:v>
                </c:pt>
                <c:pt idx="332">
                  <c:v>55</c:v>
                </c:pt>
                <c:pt idx="333">
                  <c:v>55</c:v>
                </c:pt>
                <c:pt idx="334">
                  <c:v>55</c:v>
                </c:pt>
                <c:pt idx="335">
                  <c:v>55</c:v>
                </c:pt>
                <c:pt idx="336">
                  <c:v>55</c:v>
                </c:pt>
                <c:pt idx="337">
                  <c:v>55</c:v>
                </c:pt>
                <c:pt idx="338">
                  <c:v>55</c:v>
                </c:pt>
                <c:pt idx="339">
                  <c:v>55</c:v>
                </c:pt>
                <c:pt idx="340">
                  <c:v>55</c:v>
                </c:pt>
                <c:pt idx="341">
                  <c:v>55</c:v>
                </c:pt>
                <c:pt idx="342">
                  <c:v>55</c:v>
                </c:pt>
                <c:pt idx="343">
                  <c:v>55</c:v>
                </c:pt>
                <c:pt idx="344">
                  <c:v>55</c:v>
                </c:pt>
                <c:pt idx="345">
                  <c:v>55</c:v>
                </c:pt>
                <c:pt idx="346">
                  <c:v>55</c:v>
                </c:pt>
                <c:pt idx="347">
                  <c:v>55</c:v>
                </c:pt>
                <c:pt idx="348">
                  <c:v>55</c:v>
                </c:pt>
                <c:pt idx="349">
                  <c:v>55</c:v>
                </c:pt>
                <c:pt idx="350">
                  <c:v>55</c:v>
                </c:pt>
                <c:pt idx="351">
                  <c:v>55</c:v>
                </c:pt>
                <c:pt idx="352">
                  <c:v>55</c:v>
                </c:pt>
                <c:pt idx="353">
                  <c:v>55</c:v>
                </c:pt>
                <c:pt idx="354">
                  <c:v>55</c:v>
                </c:pt>
                <c:pt idx="355">
                  <c:v>55</c:v>
                </c:pt>
                <c:pt idx="356">
                  <c:v>55</c:v>
                </c:pt>
                <c:pt idx="357">
                  <c:v>55</c:v>
                </c:pt>
                <c:pt idx="358">
                  <c:v>55</c:v>
                </c:pt>
                <c:pt idx="359">
                  <c:v>55</c:v>
                </c:pt>
                <c:pt idx="360">
                  <c:v>55</c:v>
                </c:pt>
                <c:pt idx="361">
                  <c:v>55</c:v>
                </c:pt>
                <c:pt idx="362">
                  <c:v>55</c:v>
                </c:pt>
                <c:pt idx="363">
                  <c:v>55</c:v>
                </c:pt>
                <c:pt idx="364">
                  <c:v>55</c:v>
                </c:pt>
                <c:pt idx="365">
                  <c:v>55</c:v>
                </c:pt>
                <c:pt idx="366">
                  <c:v>55</c:v>
                </c:pt>
                <c:pt idx="367">
                  <c:v>55</c:v>
                </c:pt>
                <c:pt idx="368">
                  <c:v>55</c:v>
                </c:pt>
                <c:pt idx="369">
                  <c:v>55</c:v>
                </c:pt>
                <c:pt idx="370">
                  <c:v>55</c:v>
                </c:pt>
                <c:pt idx="371">
                  <c:v>55</c:v>
                </c:pt>
                <c:pt idx="372">
                  <c:v>55</c:v>
                </c:pt>
                <c:pt idx="373">
                  <c:v>55</c:v>
                </c:pt>
                <c:pt idx="374">
                  <c:v>55</c:v>
                </c:pt>
                <c:pt idx="375">
                  <c:v>55</c:v>
                </c:pt>
                <c:pt idx="376">
                  <c:v>55</c:v>
                </c:pt>
                <c:pt idx="377">
                  <c:v>55</c:v>
                </c:pt>
                <c:pt idx="378">
                  <c:v>55</c:v>
                </c:pt>
                <c:pt idx="379">
                  <c:v>55</c:v>
                </c:pt>
                <c:pt idx="380">
                  <c:v>55</c:v>
                </c:pt>
                <c:pt idx="381">
                  <c:v>55</c:v>
                </c:pt>
                <c:pt idx="382">
                  <c:v>55</c:v>
                </c:pt>
                <c:pt idx="383">
                  <c:v>55</c:v>
                </c:pt>
                <c:pt idx="384">
                  <c:v>55</c:v>
                </c:pt>
                <c:pt idx="385">
                  <c:v>55</c:v>
                </c:pt>
                <c:pt idx="386">
                  <c:v>55</c:v>
                </c:pt>
                <c:pt idx="387">
                  <c:v>55</c:v>
                </c:pt>
                <c:pt idx="388">
                  <c:v>55</c:v>
                </c:pt>
                <c:pt idx="389">
                  <c:v>55</c:v>
                </c:pt>
                <c:pt idx="390">
                  <c:v>55</c:v>
                </c:pt>
                <c:pt idx="391">
                  <c:v>55</c:v>
                </c:pt>
                <c:pt idx="392">
                  <c:v>55</c:v>
                </c:pt>
                <c:pt idx="393">
                  <c:v>55</c:v>
                </c:pt>
                <c:pt idx="394">
                  <c:v>55</c:v>
                </c:pt>
                <c:pt idx="395">
                  <c:v>55</c:v>
                </c:pt>
                <c:pt idx="396">
                  <c:v>55</c:v>
                </c:pt>
                <c:pt idx="397">
                  <c:v>55</c:v>
                </c:pt>
                <c:pt idx="398">
                  <c:v>55</c:v>
                </c:pt>
                <c:pt idx="399">
                  <c:v>55</c:v>
                </c:pt>
                <c:pt idx="400">
                  <c:v>55</c:v>
                </c:pt>
                <c:pt idx="401">
                  <c:v>50</c:v>
                </c:pt>
                <c:pt idx="402">
                  <c:v>55</c:v>
                </c:pt>
                <c:pt idx="403">
                  <c:v>55</c:v>
                </c:pt>
                <c:pt idx="404">
                  <c:v>55</c:v>
                </c:pt>
                <c:pt idx="405">
                  <c:v>55</c:v>
                </c:pt>
                <c:pt idx="406">
                  <c:v>55</c:v>
                </c:pt>
                <c:pt idx="407">
                  <c:v>55</c:v>
                </c:pt>
                <c:pt idx="408">
                  <c:v>55</c:v>
                </c:pt>
                <c:pt idx="409">
                  <c:v>55</c:v>
                </c:pt>
                <c:pt idx="410">
                  <c:v>55</c:v>
                </c:pt>
                <c:pt idx="411">
                  <c:v>55</c:v>
                </c:pt>
                <c:pt idx="412">
                  <c:v>55</c:v>
                </c:pt>
                <c:pt idx="413">
                  <c:v>55</c:v>
                </c:pt>
                <c:pt idx="414">
                  <c:v>55</c:v>
                </c:pt>
                <c:pt idx="415">
                  <c:v>55</c:v>
                </c:pt>
                <c:pt idx="416">
                  <c:v>55</c:v>
                </c:pt>
                <c:pt idx="417">
                  <c:v>55</c:v>
                </c:pt>
                <c:pt idx="418">
                  <c:v>55</c:v>
                </c:pt>
                <c:pt idx="419">
                  <c:v>55</c:v>
                </c:pt>
                <c:pt idx="420">
                  <c:v>55</c:v>
                </c:pt>
                <c:pt idx="421">
                  <c:v>55</c:v>
                </c:pt>
                <c:pt idx="422">
                  <c:v>55</c:v>
                </c:pt>
                <c:pt idx="423">
                  <c:v>55</c:v>
                </c:pt>
                <c:pt idx="424">
                  <c:v>55</c:v>
                </c:pt>
                <c:pt idx="425">
                  <c:v>55</c:v>
                </c:pt>
                <c:pt idx="426">
                  <c:v>55</c:v>
                </c:pt>
                <c:pt idx="427">
                  <c:v>55</c:v>
                </c:pt>
                <c:pt idx="428">
                  <c:v>55</c:v>
                </c:pt>
                <c:pt idx="429">
                  <c:v>55</c:v>
                </c:pt>
                <c:pt idx="430">
                  <c:v>55</c:v>
                </c:pt>
                <c:pt idx="431">
                  <c:v>55</c:v>
                </c:pt>
                <c:pt idx="432">
                  <c:v>55</c:v>
                </c:pt>
                <c:pt idx="433">
                  <c:v>55</c:v>
                </c:pt>
                <c:pt idx="434">
                  <c:v>55</c:v>
                </c:pt>
                <c:pt idx="435">
                  <c:v>55</c:v>
                </c:pt>
                <c:pt idx="436">
                  <c:v>55</c:v>
                </c:pt>
                <c:pt idx="437">
                  <c:v>55</c:v>
                </c:pt>
                <c:pt idx="438">
                  <c:v>55</c:v>
                </c:pt>
                <c:pt idx="439">
                  <c:v>55</c:v>
                </c:pt>
                <c:pt idx="440">
                  <c:v>55</c:v>
                </c:pt>
                <c:pt idx="441">
                  <c:v>55</c:v>
                </c:pt>
                <c:pt idx="442">
                  <c:v>55</c:v>
                </c:pt>
                <c:pt idx="443">
                  <c:v>55</c:v>
                </c:pt>
                <c:pt idx="444">
                  <c:v>55</c:v>
                </c:pt>
                <c:pt idx="445">
                  <c:v>55</c:v>
                </c:pt>
                <c:pt idx="446">
                  <c:v>55</c:v>
                </c:pt>
                <c:pt idx="447">
                  <c:v>55</c:v>
                </c:pt>
                <c:pt idx="448">
                  <c:v>55</c:v>
                </c:pt>
                <c:pt idx="449">
                  <c:v>55</c:v>
                </c:pt>
                <c:pt idx="450">
                  <c:v>55</c:v>
                </c:pt>
                <c:pt idx="451">
                  <c:v>55</c:v>
                </c:pt>
                <c:pt idx="452">
                  <c:v>55</c:v>
                </c:pt>
                <c:pt idx="453">
                  <c:v>55</c:v>
                </c:pt>
                <c:pt idx="454">
                  <c:v>55</c:v>
                </c:pt>
                <c:pt idx="455">
                  <c:v>55</c:v>
                </c:pt>
                <c:pt idx="456">
                  <c:v>55</c:v>
                </c:pt>
                <c:pt idx="457">
                  <c:v>55</c:v>
                </c:pt>
                <c:pt idx="458">
                  <c:v>55</c:v>
                </c:pt>
                <c:pt idx="459">
                  <c:v>55</c:v>
                </c:pt>
                <c:pt idx="460">
                  <c:v>55</c:v>
                </c:pt>
                <c:pt idx="461">
                  <c:v>55</c:v>
                </c:pt>
                <c:pt idx="462">
                  <c:v>55</c:v>
                </c:pt>
                <c:pt idx="463">
                  <c:v>55</c:v>
                </c:pt>
                <c:pt idx="464">
                  <c:v>55</c:v>
                </c:pt>
                <c:pt idx="465">
                  <c:v>55</c:v>
                </c:pt>
                <c:pt idx="466">
                  <c:v>55</c:v>
                </c:pt>
                <c:pt idx="467">
                  <c:v>55</c:v>
                </c:pt>
                <c:pt idx="468">
                  <c:v>55</c:v>
                </c:pt>
                <c:pt idx="469">
                  <c:v>55</c:v>
                </c:pt>
                <c:pt idx="470">
                  <c:v>55</c:v>
                </c:pt>
                <c:pt idx="471">
                  <c:v>55</c:v>
                </c:pt>
                <c:pt idx="472">
                  <c:v>55</c:v>
                </c:pt>
                <c:pt idx="473">
                  <c:v>50</c:v>
                </c:pt>
                <c:pt idx="474">
                  <c:v>50</c:v>
                </c:pt>
                <c:pt idx="475">
                  <c:v>50</c:v>
                </c:pt>
                <c:pt idx="476">
                  <c:v>50</c:v>
                </c:pt>
                <c:pt idx="477">
                  <c:v>50</c:v>
                </c:pt>
                <c:pt idx="478">
                  <c:v>50</c:v>
                </c:pt>
                <c:pt idx="479">
                  <c:v>50</c:v>
                </c:pt>
                <c:pt idx="480">
                  <c:v>55</c:v>
                </c:pt>
                <c:pt idx="481">
                  <c:v>55</c:v>
                </c:pt>
                <c:pt idx="482">
                  <c:v>55</c:v>
                </c:pt>
                <c:pt idx="483">
                  <c:v>55</c:v>
                </c:pt>
                <c:pt idx="484">
                  <c:v>55</c:v>
                </c:pt>
                <c:pt idx="485">
                  <c:v>55</c:v>
                </c:pt>
                <c:pt idx="486">
                  <c:v>55</c:v>
                </c:pt>
                <c:pt idx="487">
                  <c:v>55</c:v>
                </c:pt>
                <c:pt idx="488">
                  <c:v>55</c:v>
                </c:pt>
                <c:pt idx="489">
                  <c:v>55</c:v>
                </c:pt>
                <c:pt idx="490">
                  <c:v>55</c:v>
                </c:pt>
                <c:pt idx="491">
                  <c:v>55</c:v>
                </c:pt>
                <c:pt idx="492">
                  <c:v>55</c:v>
                </c:pt>
                <c:pt idx="493">
                  <c:v>55</c:v>
                </c:pt>
                <c:pt idx="494">
                  <c:v>55</c:v>
                </c:pt>
                <c:pt idx="495">
                  <c:v>55</c:v>
                </c:pt>
                <c:pt idx="496">
                  <c:v>55</c:v>
                </c:pt>
                <c:pt idx="497">
                  <c:v>55</c:v>
                </c:pt>
                <c:pt idx="498">
                  <c:v>55</c:v>
                </c:pt>
                <c:pt idx="499">
                  <c:v>55</c:v>
                </c:pt>
                <c:pt idx="500">
                  <c:v>55</c:v>
                </c:pt>
                <c:pt idx="501">
                  <c:v>55</c:v>
                </c:pt>
                <c:pt idx="502">
                  <c:v>55</c:v>
                </c:pt>
                <c:pt idx="503">
                  <c:v>55</c:v>
                </c:pt>
                <c:pt idx="504">
                  <c:v>55</c:v>
                </c:pt>
                <c:pt idx="505">
                  <c:v>55</c:v>
                </c:pt>
                <c:pt idx="506">
                  <c:v>55</c:v>
                </c:pt>
                <c:pt idx="507">
                  <c:v>55</c:v>
                </c:pt>
                <c:pt idx="508">
                  <c:v>55</c:v>
                </c:pt>
                <c:pt idx="509">
                  <c:v>55</c:v>
                </c:pt>
                <c:pt idx="510">
                  <c:v>55</c:v>
                </c:pt>
                <c:pt idx="511">
                  <c:v>55</c:v>
                </c:pt>
                <c:pt idx="512">
                  <c:v>55</c:v>
                </c:pt>
                <c:pt idx="513">
                  <c:v>55</c:v>
                </c:pt>
                <c:pt idx="514">
                  <c:v>55</c:v>
                </c:pt>
                <c:pt idx="515">
                  <c:v>55</c:v>
                </c:pt>
                <c:pt idx="516">
                  <c:v>55</c:v>
                </c:pt>
                <c:pt idx="517">
                  <c:v>55</c:v>
                </c:pt>
                <c:pt idx="518">
                  <c:v>55</c:v>
                </c:pt>
                <c:pt idx="519">
                  <c:v>55</c:v>
                </c:pt>
                <c:pt idx="520">
                  <c:v>55</c:v>
                </c:pt>
                <c:pt idx="521">
                  <c:v>55</c:v>
                </c:pt>
                <c:pt idx="522">
                  <c:v>55</c:v>
                </c:pt>
                <c:pt idx="523">
                  <c:v>55</c:v>
                </c:pt>
                <c:pt idx="524">
                  <c:v>55</c:v>
                </c:pt>
                <c:pt idx="525">
                  <c:v>55</c:v>
                </c:pt>
                <c:pt idx="526">
                  <c:v>55</c:v>
                </c:pt>
                <c:pt idx="527">
                  <c:v>55</c:v>
                </c:pt>
                <c:pt idx="528">
                  <c:v>55</c:v>
                </c:pt>
                <c:pt idx="529">
                  <c:v>55</c:v>
                </c:pt>
                <c:pt idx="530">
                  <c:v>55</c:v>
                </c:pt>
                <c:pt idx="531">
                  <c:v>55</c:v>
                </c:pt>
                <c:pt idx="532">
                  <c:v>55</c:v>
                </c:pt>
                <c:pt idx="533">
                  <c:v>55</c:v>
                </c:pt>
                <c:pt idx="534">
                  <c:v>55</c:v>
                </c:pt>
                <c:pt idx="535">
                  <c:v>55</c:v>
                </c:pt>
                <c:pt idx="536">
                  <c:v>55</c:v>
                </c:pt>
                <c:pt idx="537">
                  <c:v>55</c:v>
                </c:pt>
                <c:pt idx="538">
                  <c:v>55</c:v>
                </c:pt>
                <c:pt idx="539">
                  <c:v>55</c:v>
                </c:pt>
                <c:pt idx="540">
                  <c:v>55</c:v>
                </c:pt>
                <c:pt idx="541">
                  <c:v>55</c:v>
                </c:pt>
                <c:pt idx="542">
                  <c:v>55</c:v>
                </c:pt>
                <c:pt idx="543">
                  <c:v>55</c:v>
                </c:pt>
                <c:pt idx="544">
                  <c:v>55</c:v>
                </c:pt>
                <c:pt idx="545">
                  <c:v>55</c:v>
                </c:pt>
                <c:pt idx="546">
                  <c:v>55</c:v>
                </c:pt>
                <c:pt idx="547">
                  <c:v>55</c:v>
                </c:pt>
                <c:pt idx="548">
                  <c:v>55</c:v>
                </c:pt>
                <c:pt idx="549">
                  <c:v>55</c:v>
                </c:pt>
                <c:pt idx="550">
                  <c:v>55</c:v>
                </c:pt>
                <c:pt idx="551">
                  <c:v>55</c:v>
                </c:pt>
                <c:pt idx="552">
                  <c:v>55</c:v>
                </c:pt>
                <c:pt idx="553">
                  <c:v>55</c:v>
                </c:pt>
                <c:pt idx="554">
                  <c:v>55</c:v>
                </c:pt>
                <c:pt idx="555">
                  <c:v>55</c:v>
                </c:pt>
                <c:pt idx="556">
                  <c:v>55</c:v>
                </c:pt>
                <c:pt idx="557">
                  <c:v>55</c:v>
                </c:pt>
                <c:pt idx="558">
                  <c:v>55</c:v>
                </c:pt>
                <c:pt idx="559">
                  <c:v>55</c:v>
                </c:pt>
                <c:pt idx="560">
                  <c:v>55</c:v>
                </c:pt>
                <c:pt idx="561">
                  <c:v>55</c:v>
                </c:pt>
                <c:pt idx="562">
                  <c:v>55</c:v>
                </c:pt>
                <c:pt idx="563">
                  <c:v>55</c:v>
                </c:pt>
                <c:pt idx="564">
                  <c:v>55</c:v>
                </c:pt>
                <c:pt idx="565">
                  <c:v>55</c:v>
                </c:pt>
                <c:pt idx="566">
                  <c:v>55</c:v>
                </c:pt>
                <c:pt idx="567">
                  <c:v>55</c:v>
                </c:pt>
                <c:pt idx="568">
                  <c:v>55</c:v>
                </c:pt>
                <c:pt idx="569">
                  <c:v>55</c:v>
                </c:pt>
                <c:pt idx="570">
                  <c:v>55</c:v>
                </c:pt>
                <c:pt idx="571">
                  <c:v>55</c:v>
                </c:pt>
                <c:pt idx="572">
                  <c:v>55</c:v>
                </c:pt>
                <c:pt idx="573">
                  <c:v>55</c:v>
                </c:pt>
                <c:pt idx="574">
                  <c:v>55</c:v>
                </c:pt>
                <c:pt idx="575">
                  <c:v>55</c:v>
                </c:pt>
                <c:pt idx="576">
                  <c:v>55</c:v>
                </c:pt>
                <c:pt idx="577">
                  <c:v>55</c:v>
                </c:pt>
                <c:pt idx="578">
                  <c:v>55</c:v>
                </c:pt>
                <c:pt idx="579">
                  <c:v>55</c:v>
                </c:pt>
                <c:pt idx="580">
                  <c:v>55</c:v>
                </c:pt>
                <c:pt idx="581">
                  <c:v>55</c:v>
                </c:pt>
                <c:pt idx="582">
                  <c:v>55</c:v>
                </c:pt>
                <c:pt idx="583">
                  <c:v>55</c:v>
                </c:pt>
                <c:pt idx="584">
                  <c:v>55</c:v>
                </c:pt>
                <c:pt idx="585">
                  <c:v>55</c:v>
                </c:pt>
                <c:pt idx="586">
                  <c:v>55</c:v>
                </c:pt>
                <c:pt idx="587">
                  <c:v>50</c:v>
                </c:pt>
                <c:pt idx="588">
                  <c:v>50</c:v>
                </c:pt>
                <c:pt idx="589">
                  <c:v>50</c:v>
                </c:pt>
                <c:pt idx="590">
                  <c:v>50</c:v>
                </c:pt>
                <c:pt idx="591">
                  <c:v>50</c:v>
                </c:pt>
                <c:pt idx="592">
                  <c:v>50</c:v>
                </c:pt>
                <c:pt idx="593">
                  <c:v>50</c:v>
                </c:pt>
                <c:pt idx="594">
                  <c:v>50</c:v>
                </c:pt>
                <c:pt idx="595">
                  <c:v>50</c:v>
                </c:pt>
                <c:pt idx="596">
                  <c:v>50</c:v>
                </c:pt>
                <c:pt idx="597">
                  <c:v>50</c:v>
                </c:pt>
                <c:pt idx="598">
                  <c:v>50</c:v>
                </c:pt>
                <c:pt idx="599">
                  <c:v>50</c:v>
                </c:pt>
                <c:pt idx="600">
                  <c:v>50</c:v>
                </c:pt>
                <c:pt idx="601">
                  <c:v>50</c:v>
                </c:pt>
                <c:pt idx="602">
                  <c:v>50</c:v>
                </c:pt>
                <c:pt idx="603">
                  <c:v>55</c:v>
                </c:pt>
                <c:pt idx="604">
                  <c:v>55</c:v>
                </c:pt>
                <c:pt idx="605">
                  <c:v>55</c:v>
                </c:pt>
                <c:pt idx="606">
                  <c:v>55</c:v>
                </c:pt>
                <c:pt idx="607">
                  <c:v>55</c:v>
                </c:pt>
                <c:pt idx="608">
                  <c:v>55</c:v>
                </c:pt>
                <c:pt idx="609">
                  <c:v>55</c:v>
                </c:pt>
                <c:pt idx="610">
                  <c:v>55</c:v>
                </c:pt>
                <c:pt idx="611">
                  <c:v>55</c:v>
                </c:pt>
                <c:pt idx="612">
                  <c:v>55</c:v>
                </c:pt>
                <c:pt idx="613">
                  <c:v>55</c:v>
                </c:pt>
                <c:pt idx="614">
                  <c:v>55</c:v>
                </c:pt>
                <c:pt idx="615">
                  <c:v>55</c:v>
                </c:pt>
                <c:pt idx="616">
                  <c:v>55</c:v>
                </c:pt>
                <c:pt idx="617">
                  <c:v>55</c:v>
                </c:pt>
                <c:pt idx="618">
                  <c:v>55</c:v>
                </c:pt>
                <c:pt idx="619">
                  <c:v>55</c:v>
                </c:pt>
                <c:pt idx="620">
                  <c:v>55</c:v>
                </c:pt>
                <c:pt idx="621">
                  <c:v>55</c:v>
                </c:pt>
                <c:pt idx="622">
                  <c:v>55</c:v>
                </c:pt>
                <c:pt idx="623">
                  <c:v>55</c:v>
                </c:pt>
                <c:pt idx="624">
                  <c:v>55</c:v>
                </c:pt>
                <c:pt idx="625">
                  <c:v>55</c:v>
                </c:pt>
                <c:pt idx="626">
                  <c:v>55</c:v>
                </c:pt>
                <c:pt idx="627">
                  <c:v>55</c:v>
                </c:pt>
                <c:pt idx="628">
                  <c:v>55</c:v>
                </c:pt>
                <c:pt idx="629">
                  <c:v>55</c:v>
                </c:pt>
                <c:pt idx="630">
                  <c:v>55</c:v>
                </c:pt>
                <c:pt idx="631">
                  <c:v>55</c:v>
                </c:pt>
                <c:pt idx="632">
                  <c:v>55</c:v>
                </c:pt>
                <c:pt idx="633">
                  <c:v>55</c:v>
                </c:pt>
                <c:pt idx="634">
                  <c:v>55</c:v>
                </c:pt>
                <c:pt idx="635">
                  <c:v>55</c:v>
                </c:pt>
                <c:pt idx="636">
                  <c:v>55</c:v>
                </c:pt>
                <c:pt idx="637">
                  <c:v>55</c:v>
                </c:pt>
                <c:pt idx="638">
                  <c:v>55</c:v>
                </c:pt>
                <c:pt idx="639">
                  <c:v>55</c:v>
                </c:pt>
                <c:pt idx="640">
                  <c:v>55</c:v>
                </c:pt>
                <c:pt idx="641">
                  <c:v>55</c:v>
                </c:pt>
                <c:pt idx="642">
                  <c:v>55</c:v>
                </c:pt>
                <c:pt idx="643">
                  <c:v>55</c:v>
                </c:pt>
                <c:pt idx="644">
                  <c:v>55</c:v>
                </c:pt>
                <c:pt idx="645">
                  <c:v>55</c:v>
                </c:pt>
                <c:pt idx="646">
                  <c:v>55</c:v>
                </c:pt>
                <c:pt idx="647">
                  <c:v>55</c:v>
                </c:pt>
                <c:pt idx="648">
                  <c:v>55</c:v>
                </c:pt>
                <c:pt idx="649">
                  <c:v>55</c:v>
                </c:pt>
                <c:pt idx="650">
                  <c:v>55</c:v>
                </c:pt>
                <c:pt idx="651">
                  <c:v>55</c:v>
                </c:pt>
                <c:pt idx="652">
                  <c:v>55</c:v>
                </c:pt>
                <c:pt idx="653">
                  <c:v>55</c:v>
                </c:pt>
                <c:pt idx="654">
                  <c:v>55</c:v>
                </c:pt>
                <c:pt idx="655">
                  <c:v>55</c:v>
                </c:pt>
                <c:pt idx="656">
                  <c:v>55</c:v>
                </c:pt>
                <c:pt idx="657">
                  <c:v>55</c:v>
                </c:pt>
                <c:pt idx="658">
                  <c:v>55</c:v>
                </c:pt>
                <c:pt idx="659">
                  <c:v>55</c:v>
                </c:pt>
                <c:pt idx="660">
                  <c:v>55</c:v>
                </c:pt>
                <c:pt idx="661">
                  <c:v>55</c:v>
                </c:pt>
                <c:pt idx="662">
                  <c:v>55</c:v>
                </c:pt>
                <c:pt idx="663">
                  <c:v>55</c:v>
                </c:pt>
                <c:pt idx="664">
                  <c:v>55</c:v>
                </c:pt>
                <c:pt idx="665">
                  <c:v>55</c:v>
                </c:pt>
                <c:pt idx="666">
                  <c:v>55</c:v>
                </c:pt>
                <c:pt idx="667">
                  <c:v>55</c:v>
                </c:pt>
                <c:pt idx="668">
                  <c:v>55</c:v>
                </c:pt>
                <c:pt idx="669">
                  <c:v>55</c:v>
                </c:pt>
                <c:pt idx="670">
                  <c:v>55</c:v>
                </c:pt>
                <c:pt idx="671">
                  <c:v>55</c:v>
                </c:pt>
                <c:pt idx="672">
                  <c:v>55</c:v>
                </c:pt>
                <c:pt idx="673">
                  <c:v>55</c:v>
                </c:pt>
                <c:pt idx="674">
                  <c:v>55</c:v>
                </c:pt>
                <c:pt idx="675">
                  <c:v>55</c:v>
                </c:pt>
                <c:pt idx="676">
                  <c:v>55</c:v>
                </c:pt>
                <c:pt idx="677">
                  <c:v>55</c:v>
                </c:pt>
                <c:pt idx="678">
                  <c:v>55</c:v>
                </c:pt>
                <c:pt idx="679">
                  <c:v>55</c:v>
                </c:pt>
                <c:pt idx="680">
                  <c:v>55</c:v>
                </c:pt>
                <c:pt idx="681">
                  <c:v>55</c:v>
                </c:pt>
                <c:pt idx="682">
                  <c:v>55</c:v>
                </c:pt>
                <c:pt idx="683">
                  <c:v>55</c:v>
                </c:pt>
                <c:pt idx="684">
                  <c:v>55</c:v>
                </c:pt>
                <c:pt idx="685">
                  <c:v>55</c:v>
                </c:pt>
                <c:pt idx="686">
                  <c:v>55</c:v>
                </c:pt>
                <c:pt idx="687">
                  <c:v>55</c:v>
                </c:pt>
                <c:pt idx="688">
                  <c:v>55</c:v>
                </c:pt>
                <c:pt idx="689">
                  <c:v>55</c:v>
                </c:pt>
                <c:pt idx="690">
                  <c:v>55</c:v>
                </c:pt>
                <c:pt idx="691">
                  <c:v>55</c:v>
                </c:pt>
                <c:pt idx="692">
                  <c:v>55</c:v>
                </c:pt>
                <c:pt idx="693">
                  <c:v>55</c:v>
                </c:pt>
                <c:pt idx="694">
                  <c:v>55</c:v>
                </c:pt>
                <c:pt idx="695">
                  <c:v>55</c:v>
                </c:pt>
                <c:pt idx="696">
                  <c:v>55</c:v>
                </c:pt>
                <c:pt idx="697">
                  <c:v>55</c:v>
                </c:pt>
                <c:pt idx="698">
                  <c:v>55</c:v>
                </c:pt>
                <c:pt idx="699">
                  <c:v>55</c:v>
                </c:pt>
                <c:pt idx="700">
                  <c:v>55</c:v>
                </c:pt>
                <c:pt idx="701">
                  <c:v>55</c:v>
                </c:pt>
                <c:pt idx="702">
                  <c:v>55</c:v>
                </c:pt>
                <c:pt idx="703">
                  <c:v>55</c:v>
                </c:pt>
                <c:pt idx="704">
                  <c:v>55</c:v>
                </c:pt>
                <c:pt idx="705">
                  <c:v>55</c:v>
                </c:pt>
                <c:pt idx="706">
                  <c:v>55</c:v>
                </c:pt>
                <c:pt idx="707">
                  <c:v>55</c:v>
                </c:pt>
                <c:pt idx="708">
                  <c:v>55</c:v>
                </c:pt>
                <c:pt idx="709">
                  <c:v>55</c:v>
                </c:pt>
                <c:pt idx="710">
                  <c:v>55</c:v>
                </c:pt>
                <c:pt idx="711">
                  <c:v>55</c:v>
                </c:pt>
                <c:pt idx="712">
                  <c:v>55</c:v>
                </c:pt>
                <c:pt idx="713">
                  <c:v>55</c:v>
                </c:pt>
                <c:pt idx="714">
                  <c:v>55</c:v>
                </c:pt>
                <c:pt idx="715">
                  <c:v>55</c:v>
                </c:pt>
                <c:pt idx="716">
                  <c:v>55</c:v>
                </c:pt>
                <c:pt idx="717">
                  <c:v>55</c:v>
                </c:pt>
                <c:pt idx="718">
                  <c:v>55</c:v>
                </c:pt>
                <c:pt idx="719">
                  <c:v>55</c:v>
                </c:pt>
                <c:pt idx="720">
                  <c:v>55</c:v>
                </c:pt>
                <c:pt idx="721">
                  <c:v>55</c:v>
                </c:pt>
                <c:pt idx="722">
                  <c:v>55</c:v>
                </c:pt>
                <c:pt idx="723">
                  <c:v>55</c:v>
                </c:pt>
                <c:pt idx="724">
                  <c:v>55</c:v>
                </c:pt>
                <c:pt idx="725">
                  <c:v>55</c:v>
                </c:pt>
                <c:pt idx="726">
                  <c:v>55</c:v>
                </c:pt>
                <c:pt idx="727">
                  <c:v>55</c:v>
                </c:pt>
                <c:pt idx="728">
                  <c:v>55</c:v>
                </c:pt>
                <c:pt idx="729">
                  <c:v>55</c:v>
                </c:pt>
                <c:pt idx="730">
                  <c:v>55</c:v>
                </c:pt>
                <c:pt idx="731">
                  <c:v>55</c:v>
                </c:pt>
                <c:pt idx="732">
                  <c:v>55</c:v>
                </c:pt>
                <c:pt idx="733">
                  <c:v>55</c:v>
                </c:pt>
                <c:pt idx="734">
                  <c:v>55</c:v>
                </c:pt>
                <c:pt idx="735">
                  <c:v>55</c:v>
                </c:pt>
                <c:pt idx="736">
                  <c:v>55</c:v>
                </c:pt>
                <c:pt idx="737">
                  <c:v>55</c:v>
                </c:pt>
                <c:pt idx="738">
                  <c:v>55</c:v>
                </c:pt>
                <c:pt idx="739">
                  <c:v>55</c:v>
                </c:pt>
                <c:pt idx="740">
                  <c:v>55</c:v>
                </c:pt>
                <c:pt idx="741">
                  <c:v>55</c:v>
                </c:pt>
                <c:pt idx="742">
                  <c:v>55</c:v>
                </c:pt>
                <c:pt idx="743">
                  <c:v>55</c:v>
                </c:pt>
                <c:pt idx="744">
                  <c:v>55</c:v>
                </c:pt>
                <c:pt idx="745">
                  <c:v>55</c:v>
                </c:pt>
                <c:pt idx="746">
                  <c:v>55</c:v>
                </c:pt>
                <c:pt idx="747">
                  <c:v>55</c:v>
                </c:pt>
                <c:pt idx="748">
                  <c:v>55</c:v>
                </c:pt>
                <c:pt idx="749">
                  <c:v>55</c:v>
                </c:pt>
                <c:pt idx="750">
                  <c:v>55</c:v>
                </c:pt>
                <c:pt idx="751">
                  <c:v>55</c:v>
                </c:pt>
                <c:pt idx="752">
                  <c:v>55</c:v>
                </c:pt>
                <c:pt idx="753">
                  <c:v>55</c:v>
                </c:pt>
                <c:pt idx="754">
                  <c:v>55</c:v>
                </c:pt>
                <c:pt idx="755">
                  <c:v>55</c:v>
                </c:pt>
                <c:pt idx="756">
                  <c:v>55</c:v>
                </c:pt>
                <c:pt idx="757">
                  <c:v>55</c:v>
                </c:pt>
                <c:pt idx="758">
                  <c:v>55</c:v>
                </c:pt>
                <c:pt idx="759">
                  <c:v>55</c:v>
                </c:pt>
                <c:pt idx="760">
                  <c:v>55</c:v>
                </c:pt>
                <c:pt idx="761">
                  <c:v>55</c:v>
                </c:pt>
                <c:pt idx="762">
                  <c:v>55</c:v>
                </c:pt>
                <c:pt idx="763">
                  <c:v>55</c:v>
                </c:pt>
                <c:pt idx="764">
                  <c:v>55</c:v>
                </c:pt>
                <c:pt idx="765">
                  <c:v>55</c:v>
                </c:pt>
                <c:pt idx="766">
                  <c:v>55</c:v>
                </c:pt>
                <c:pt idx="767">
                  <c:v>55</c:v>
                </c:pt>
                <c:pt idx="768">
                  <c:v>55</c:v>
                </c:pt>
                <c:pt idx="769">
                  <c:v>55</c:v>
                </c:pt>
                <c:pt idx="770">
                  <c:v>55</c:v>
                </c:pt>
                <c:pt idx="771">
                  <c:v>55</c:v>
                </c:pt>
                <c:pt idx="772">
                  <c:v>55</c:v>
                </c:pt>
                <c:pt idx="773">
                  <c:v>55</c:v>
                </c:pt>
                <c:pt idx="774">
                  <c:v>55</c:v>
                </c:pt>
                <c:pt idx="775">
                  <c:v>55</c:v>
                </c:pt>
                <c:pt idx="776">
                  <c:v>55</c:v>
                </c:pt>
                <c:pt idx="777">
                  <c:v>55</c:v>
                </c:pt>
                <c:pt idx="778">
                  <c:v>55</c:v>
                </c:pt>
                <c:pt idx="779">
                  <c:v>55</c:v>
                </c:pt>
                <c:pt idx="780">
                  <c:v>55</c:v>
                </c:pt>
                <c:pt idx="781">
                  <c:v>55</c:v>
                </c:pt>
                <c:pt idx="782">
                  <c:v>55</c:v>
                </c:pt>
                <c:pt idx="783">
                  <c:v>55</c:v>
                </c:pt>
                <c:pt idx="784">
                  <c:v>55</c:v>
                </c:pt>
                <c:pt idx="785">
                  <c:v>55</c:v>
                </c:pt>
                <c:pt idx="786">
                  <c:v>55</c:v>
                </c:pt>
                <c:pt idx="787">
                  <c:v>55</c:v>
                </c:pt>
                <c:pt idx="788">
                  <c:v>55</c:v>
                </c:pt>
                <c:pt idx="789">
                  <c:v>55</c:v>
                </c:pt>
                <c:pt idx="790">
                  <c:v>55</c:v>
                </c:pt>
                <c:pt idx="791">
                  <c:v>55</c:v>
                </c:pt>
                <c:pt idx="792">
                  <c:v>55</c:v>
                </c:pt>
                <c:pt idx="793">
                  <c:v>55</c:v>
                </c:pt>
                <c:pt idx="794">
                  <c:v>55</c:v>
                </c:pt>
                <c:pt idx="795">
                  <c:v>55</c:v>
                </c:pt>
                <c:pt idx="796">
                  <c:v>55</c:v>
                </c:pt>
                <c:pt idx="797">
                  <c:v>55</c:v>
                </c:pt>
                <c:pt idx="798">
                  <c:v>55</c:v>
                </c:pt>
                <c:pt idx="799">
                  <c:v>55</c:v>
                </c:pt>
                <c:pt idx="800">
                  <c:v>55</c:v>
                </c:pt>
                <c:pt idx="801">
                  <c:v>55</c:v>
                </c:pt>
                <c:pt idx="802">
                  <c:v>55</c:v>
                </c:pt>
                <c:pt idx="803">
                  <c:v>55</c:v>
                </c:pt>
                <c:pt idx="804">
                  <c:v>55</c:v>
                </c:pt>
                <c:pt idx="805">
                  <c:v>55</c:v>
                </c:pt>
                <c:pt idx="806">
                  <c:v>55</c:v>
                </c:pt>
                <c:pt idx="807">
                  <c:v>55</c:v>
                </c:pt>
                <c:pt idx="808">
                  <c:v>55</c:v>
                </c:pt>
                <c:pt idx="809">
                  <c:v>55</c:v>
                </c:pt>
                <c:pt idx="810">
                  <c:v>55</c:v>
                </c:pt>
                <c:pt idx="811">
                  <c:v>55</c:v>
                </c:pt>
                <c:pt idx="812">
                  <c:v>55</c:v>
                </c:pt>
                <c:pt idx="813">
                  <c:v>55</c:v>
                </c:pt>
                <c:pt idx="814">
                  <c:v>55</c:v>
                </c:pt>
                <c:pt idx="815">
                  <c:v>55</c:v>
                </c:pt>
                <c:pt idx="816">
                  <c:v>55</c:v>
                </c:pt>
                <c:pt idx="817">
                  <c:v>55</c:v>
                </c:pt>
                <c:pt idx="818">
                  <c:v>55</c:v>
                </c:pt>
                <c:pt idx="819">
                  <c:v>55</c:v>
                </c:pt>
                <c:pt idx="820">
                  <c:v>55</c:v>
                </c:pt>
                <c:pt idx="821">
                  <c:v>55</c:v>
                </c:pt>
                <c:pt idx="822">
                  <c:v>55</c:v>
                </c:pt>
                <c:pt idx="823">
                  <c:v>55</c:v>
                </c:pt>
                <c:pt idx="824">
                  <c:v>55</c:v>
                </c:pt>
                <c:pt idx="825">
                  <c:v>55</c:v>
                </c:pt>
                <c:pt idx="826">
                  <c:v>55</c:v>
                </c:pt>
                <c:pt idx="827">
                  <c:v>55</c:v>
                </c:pt>
                <c:pt idx="828">
                  <c:v>55</c:v>
                </c:pt>
                <c:pt idx="829">
                  <c:v>55</c:v>
                </c:pt>
                <c:pt idx="830">
                  <c:v>55</c:v>
                </c:pt>
                <c:pt idx="831">
                  <c:v>55</c:v>
                </c:pt>
                <c:pt idx="832">
                  <c:v>55</c:v>
                </c:pt>
                <c:pt idx="833">
                  <c:v>55</c:v>
                </c:pt>
                <c:pt idx="834">
                  <c:v>55</c:v>
                </c:pt>
                <c:pt idx="835">
                  <c:v>55</c:v>
                </c:pt>
                <c:pt idx="836">
                  <c:v>55</c:v>
                </c:pt>
                <c:pt idx="837">
                  <c:v>55</c:v>
                </c:pt>
                <c:pt idx="838">
                  <c:v>55</c:v>
                </c:pt>
                <c:pt idx="839">
                  <c:v>55</c:v>
                </c:pt>
                <c:pt idx="840">
                  <c:v>55</c:v>
                </c:pt>
                <c:pt idx="841">
                  <c:v>55</c:v>
                </c:pt>
                <c:pt idx="842">
                  <c:v>55</c:v>
                </c:pt>
                <c:pt idx="843">
                  <c:v>55</c:v>
                </c:pt>
                <c:pt idx="844">
                  <c:v>55</c:v>
                </c:pt>
                <c:pt idx="845">
                  <c:v>55</c:v>
                </c:pt>
                <c:pt idx="846">
                  <c:v>55</c:v>
                </c:pt>
                <c:pt idx="847">
                  <c:v>55</c:v>
                </c:pt>
                <c:pt idx="848">
                  <c:v>55</c:v>
                </c:pt>
                <c:pt idx="849">
                  <c:v>55</c:v>
                </c:pt>
                <c:pt idx="850">
                  <c:v>55</c:v>
                </c:pt>
                <c:pt idx="851">
                  <c:v>55</c:v>
                </c:pt>
                <c:pt idx="852">
                  <c:v>55</c:v>
                </c:pt>
                <c:pt idx="853">
                  <c:v>55</c:v>
                </c:pt>
                <c:pt idx="854">
                  <c:v>55</c:v>
                </c:pt>
                <c:pt idx="855">
                  <c:v>55</c:v>
                </c:pt>
                <c:pt idx="856">
                  <c:v>55</c:v>
                </c:pt>
                <c:pt idx="857">
                  <c:v>55</c:v>
                </c:pt>
                <c:pt idx="858">
                  <c:v>55</c:v>
                </c:pt>
                <c:pt idx="859">
                  <c:v>55</c:v>
                </c:pt>
                <c:pt idx="860">
                  <c:v>55</c:v>
                </c:pt>
                <c:pt idx="861">
                  <c:v>55</c:v>
                </c:pt>
                <c:pt idx="862">
                  <c:v>55</c:v>
                </c:pt>
                <c:pt idx="863">
                  <c:v>55</c:v>
                </c:pt>
                <c:pt idx="864">
                  <c:v>55</c:v>
                </c:pt>
                <c:pt idx="865">
                  <c:v>55</c:v>
                </c:pt>
                <c:pt idx="866">
                  <c:v>55</c:v>
                </c:pt>
                <c:pt idx="867">
                  <c:v>55</c:v>
                </c:pt>
                <c:pt idx="868">
                  <c:v>55</c:v>
                </c:pt>
                <c:pt idx="869">
                  <c:v>55</c:v>
                </c:pt>
                <c:pt idx="870">
                  <c:v>55</c:v>
                </c:pt>
                <c:pt idx="871">
                  <c:v>55</c:v>
                </c:pt>
                <c:pt idx="872">
                  <c:v>55</c:v>
                </c:pt>
                <c:pt idx="873">
                  <c:v>55</c:v>
                </c:pt>
                <c:pt idx="874">
                  <c:v>55</c:v>
                </c:pt>
                <c:pt idx="875">
                  <c:v>55</c:v>
                </c:pt>
                <c:pt idx="876">
                  <c:v>55</c:v>
                </c:pt>
                <c:pt idx="877">
                  <c:v>55</c:v>
                </c:pt>
                <c:pt idx="878">
                  <c:v>55</c:v>
                </c:pt>
                <c:pt idx="879">
                  <c:v>55</c:v>
                </c:pt>
                <c:pt idx="880">
                  <c:v>55</c:v>
                </c:pt>
                <c:pt idx="881">
                  <c:v>55</c:v>
                </c:pt>
                <c:pt idx="882">
                  <c:v>55</c:v>
                </c:pt>
                <c:pt idx="883">
                  <c:v>55</c:v>
                </c:pt>
                <c:pt idx="884">
                  <c:v>55</c:v>
                </c:pt>
                <c:pt idx="885">
                  <c:v>55</c:v>
                </c:pt>
                <c:pt idx="886">
                  <c:v>55</c:v>
                </c:pt>
                <c:pt idx="887">
                  <c:v>55</c:v>
                </c:pt>
                <c:pt idx="888">
                  <c:v>55</c:v>
                </c:pt>
                <c:pt idx="889">
                  <c:v>55</c:v>
                </c:pt>
                <c:pt idx="890">
                  <c:v>55</c:v>
                </c:pt>
                <c:pt idx="891">
                  <c:v>55</c:v>
                </c:pt>
                <c:pt idx="892">
                  <c:v>55</c:v>
                </c:pt>
                <c:pt idx="893">
                  <c:v>55</c:v>
                </c:pt>
                <c:pt idx="894">
                  <c:v>55</c:v>
                </c:pt>
                <c:pt idx="895">
                  <c:v>55</c:v>
                </c:pt>
                <c:pt idx="896">
                  <c:v>55</c:v>
                </c:pt>
                <c:pt idx="897">
                  <c:v>55</c:v>
                </c:pt>
                <c:pt idx="898">
                  <c:v>55</c:v>
                </c:pt>
                <c:pt idx="899">
                  <c:v>55</c:v>
                </c:pt>
                <c:pt idx="900">
                  <c:v>55</c:v>
                </c:pt>
                <c:pt idx="901">
                  <c:v>55</c:v>
                </c:pt>
                <c:pt idx="902">
                  <c:v>55</c:v>
                </c:pt>
                <c:pt idx="903">
                  <c:v>55</c:v>
                </c:pt>
                <c:pt idx="904">
                  <c:v>55</c:v>
                </c:pt>
                <c:pt idx="905">
                  <c:v>55</c:v>
                </c:pt>
                <c:pt idx="906">
                  <c:v>55</c:v>
                </c:pt>
                <c:pt idx="907">
                  <c:v>55</c:v>
                </c:pt>
                <c:pt idx="908">
                  <c:v>55</c:v>
                </c:pt>
                <c:pt idx="909">
                  <c:v>55</c:v>
                </c:pt>
                <c:pt idx="910">
                  <c:v>55</c:v>
                </c:pt>
                <c:pt idx="911">
                  <c:v>55</c:v>
                </c:pt>
                <c:pt idx="912">
                  <c:v>55</c:v>
                </c:pt>
                <c:pt idx="913">
                  <c:v>55</c:v>
                </c:pt>
                <c:pt idx="914">
                  <c:v>55</c:v>
                </c:pt>
                <c:pt idx="915">
                  <c:v>55</c:v>
                </c:pt>
                <c:pt idx="916">
                  <c:v>55</c:v>
                </c:pt>
                <c:pt idx="917">
                  <c:v>55</c:v>
                </c:pt>
                <c:pt idx="918">
                  <c:v>55</c:v>
                </c:pt>
                <c:pt idx="919">
                  <c:v>55</c:v>
                </c:pt>
                <c:pt idx="920">
                  <c:v>55</c:v>
                </c:pt>
                <c:pt idx="921">
                  <c:v>55</c:v>
                </c:pt>
                <c:pt idx="922">
                  <c:v>55</c:v>
                </c:pt>
                <c:pt idx="923">
                  <c:v>55</c:v>
                </c:pt>
                <c:pt idx="924">
                  <c:v>55</c:v>
                </c:pt>
                <c:pt idx="925">
                  <c:v>55</c:v>
                </c:pt>
                <c:pt idx="926">
                  <c:v>55</c:v>
                </c:pt>
                <c:pt idx="927">
                  <c:v>55</c:v>
                </c:pt>
                <c:pt idx="928">
                  <c:v>55</c:v>
                </c:pt>
                <c:pt idx="929">
                  <c:v>55</c:v>
                </c:pt>
                <c:pt idx="930">
                  <c:v>55</c:v>
                </c:pt>
                <c:pt idx="931">
                  <c:v>55</c:v>
                </c:pt>
                <c:pt idx="932">
                  <c:v>55</c:v>
                </c:pt>
                <c:pt idx="933">
                  <c:v>55</c:v>
                </c:pt>
                <c:pt idx="934">
                  <c:v>55</c:v>
                </c:pt>
                <c:pt idx="935">
                  <c:v>55</c:v>
                </c:pt>
                <c:pt idx="936">
                  <c:v>55</c:v>
                </c:pt>
                <c:pt idx="937">
                  <c:v>55</c:v>
                </c:pt>
                <c:pt idx="938">
                  <c:v>55</c:v>
                </c:pt>
                <c:pt idx="939">
                  <c:v>55</c:v>
                </c:pt>
                <c:pt idx="940">
                  <c:v>55</c:v>
                </c:pt>
                <c:pt idx="941">
                  <c:v>55</c:v>
                </c:pt>
                <c:pt idx="942">
                  <c:v>55</c:v>
                </c:pt>
                <c:pt idx="943">
                  <c:v>55</c:v>
                </c:pt>
                <c:pt idx="944">
                  <c:v>55</c:v>
                </c:pt>
                <c:pt idx="945">
                  <c:v>55</c:v>
                </c:pt>
                <c:pt idx="946">
                  <c:v>55</c:v>
                </c:pt>
                <c:pt idx="947">
                  <c:v>55</c:v>
                </c:pt>
                <c:pt idx="948">
                  <c:v>55</c:v>
                </c:pt>
                <c:pt idx="949">
                  <c:v>55</c:v>
                </c:pt>
                <c:pt idx="950">
                  <c:v>55</c:v>
                </c:pt>
                <c:pt idx="951">
                  <c:v>55</c:v>
                </c:pt>
                <c:pt idx="952">
                  <c:v>55</c:v>
                </c:pt>
                <c:pt idx="953">
                  <c:v>55</c:v>
                </c:pt>
                <c:pt idx="954">
                  <c:v>55</c:v>
                </c:pt>
                <c:pt idx="955">
                  <c:v>55</c:v>
                </c:pt>
                <c:pt idx="956">
                  <c:v>55</c:v>
                </c:pt>
                <c:pt idx="957">
                  <c:v>55</c:v>
                </c:pt>
                <c:pt idx="958">
                  <c:v>55</c:v>
                </c:pt>
                <c:pt idx="959">
                  <c:v>55</c:v>
                </c:pt>
                <c:pt idx="960">
                  <c:v>55</c:v>
                </c:pt>
                <c:pt idx="961">
                  <c:v>55</c:v>
                </c:pt>
                <c:pt idx="962">
                  <c:v>55</c:v>
                </c:pt>
                <c:pt idx="963">
                  <c:v>55</c:v>
                </c:pt>
                <c:pt idx="964">
                  <c:v>55</c:v>
                </c:pt>
                <c:pt idx="965">
                  <c:v>55</c:v>
                </c:pt>
                <c:pt idx="966">
                  <c:v>55</c:v>
                </c:pt>
                <c:pt idx="967">
                  <c:v>55</c:v>
                </c:pt>
                <c:pt idx="968">
                  <c:v>55</c:v>
                </c:pt>
                <c:pt idx="969">
                  <c:v>55</c:v>
                </c:pt>
                <c:pt idx="970">
                  <c:v>55</c:v>
                </c:pt>
                <c:pt idx="971">
                  <c:v>55</c:v>
                </c:pt>
                <c:pt idx="972">
                  <c:v>55</c:v>
                </c:pt>
                <c:pt idx="973">
                  <c:v>55</c:v>
                </c:pt>
                <c:pt idx="974">
                  <c:v>55</c:v>
                </c:pt>
                <c:pt idx="975">
                  <c:v>55</c:v>
                </c:pt>
                <c:pt idx="976">
                  <c:v>55</c:v>
                </c:pt>
                <c:pt idx="977">
                  <c:v>55</c:v>
                </c:pt>
                <c:pt idx="978">
                  <c:v>55</c:v>
                </c:pt>
                <c:pt idx="979">
                  <c:v>55</c:v>
                </c:pt>
                <c:pt idx="980">
                  <c:v>55</c:v>
                </c:pt>
                <c:pt idx="981">
                  <c:v>55</c:v>
                </c:pt>
                <c:pt idx="982">
                  <c:v>55</c:v>
                </c:pt>
                <c:pt idx="983">
                  <c:v>55</c:v>
                </c:pt>
                <c:pt idx="984">
                  <c:v>55</c:v>
                </c:pt>
                <c:pt idx="985">
                  <c:v>55</c:v>
                </c:pt>
                <c:pt idx="986">
                  <c:v>55</c:v>
                </c:pt>
                <c:pt idx="987">
                  <c:v>55</c:v>
                </c:pt>
                <c:pt idx="988">
                  <c:v>55</c:v>
                </c:pt>
                <c:pt idx="989">
                  <c:v>55</c:v>
                </c:pt>
                <c:pt idx="990">
                  <c:v>55</c:v>
                </c:pt>
                <c:pt idx="991">
                  <c:v>55</c:v>
                </c:pt>
                <c:pt idx="992">
                  <c:v>55</c:v>
                </c:pt>
                <c:pt idx="993">
                  <c:v>55</c:v>
                </c:pt>
                <c:pt idx="994">
                  <c:v>55</c:v>
                </c:pt>
                <c:pt idx="995">
                  <c:v>55</c:v>
                </c:pt>
                <c:pt idx="996">
                  <c:v>55</c:v>
                </c:pt>
                <c:pt idx="997">
                  <c:v>55</c:v>
                </c:pt>
                <c:pt idx="998">
                  <c:v>55</c:v>
                </c:pt>
                <c:pt idx="999">
                  <c:v>55</c:v>
                </c:pt>
                <c:pt idx="1000">
                  <c:v>55</c:v>
                </c:pt>
                <c:pt idx="1001">
                  <c:v>55</c:v>
                </c:pt>
                <c:pt idx="1002">
                  <c:v>55</c:v>
                </c:pt>
                <c:pt idx="1003">
                  <c:v>55</c:v>
                </c:pt>
                <c:pt idx="1004">
                  <c:v>55</c:v>
                </c:pt>
                <c:pt idx="1005">
                  <c:v>55</c:v>
                </c:pt>
                <c:pt idx="1006">
                  <c:v>55</c:v>
                </c:pt>
                <c:pt idx="1007">
                  <c:v>55</c:v>
                </c:pt>
                <c:pt idx="1008">
                  <c:v>55</c:v>
                </c:pt>
                <c:pt idx="1009">
                  <c:v>55</c:v>
                </c:pt>
                <c:pt idx="1010">
                  <c:v>55</c:v>
                </c:pt>
                <c:pt idx="1011">
                  <c:v>55</c:v>
                </c:pt>
                <c:pt idx="1012">
                  <c:v>55</c:v>
                </c:pt>
                <c:pt idx="1013">
                  <c:v>55</c:v>
                </c:pt>
                <c:pt idx="1014">
                  <c:v>55</c:v>
                </c:pt>
                <c:pt idx="1015">
                  <c:v>55</c:v>
                </c:pt>
                <c:pt idx="1016">
                  <c:v>55</c:v>
                </c:pt>
                <c:pt idx="1017">
                  <c:v>55</c:v>
                </c:pt>
                <c:pt idx="1018">
                  <c:v>55</c:v>
                </c:pt>
                <c:pt idx="1019">
                  <c:v>55</c:v>
                </c:pt>
                <c:pt idx="1020">
                  <c:v>55</c:v>
                </c:pt>
                <c:pt idx="1021">
                  <c:v>55</c:v>
                </c:pt>
                <c:pt idx="1022">
                  <c:v>55</c:v>
                </c:pt>
                <c:pt idx="1023">
                  <c:v>55</c:v>
                </c:pt>
                <c:pt idx="1024">
                  <c:v>55</c:v>
                </c:pt>
                <c:pt idx="1025">
                  <c:v>55</c:v>
                </c:pt>
                <c:pt idx="1026">
                  <c:v>55</c:v>
                </c:pt>
                <c:pt idx="1027">
                  <c:v>55</c:v>
                </c:pt>
                <c:pt idx="1028">
                  <c:v>55</c:v>
                </c:pt>
                <c:pt idx="1029">
                  <c:v>55</c:v>
                </c:pt>
                <c:pt idx="1030">
                  <c:v>55</c:v>
                </c:pt>
                <c:pt idx="1031">
                  <c:v>55</c:v>
                </c:pt>
                <c:pt idx="1032">
                  <c:v>55</c:v>
                </c:pt>
                <c:pt idx="1033">
                  <c:v>55</c:v>
                </c:pt>
                <c:pt idx="1034">
                  <c:v>55</c:v>
                </c:pt>
                <c:pt idx="1035">
                  <c:v>55</c:v>
                </c:pt>
                <c:pt idx="1036">
                  <c:v>55</c:v>
                </c:pt>
                <c:pt idx="1037">
                  <c:v>55</c:v>
                </c:pt>
                <c:pt idx="1038">
                  <c:v>55</c:v>
                </c:pt>
                <c:pt idx="1039">
                  <c:v>55</c:v>
                </c:pt>
                <c:pt idx="1040">
                  <c:v>55</c:v>
                </c:pt>
                <c:pt idx="1041">
                  <c:v>55</c:v>
                </c:pt>
                <c:pt idx="1042">
                  <c:v>55</c:v>
                </c:pt>
                <c:pt idx="1043">
                  <c:v>55</c:v>
                </c:pt>
                <c:pt idx="1044">
                  <c:v>55</c:v>
                </c:pt>
                <c:pt idx="1045">
                  <c:v>55</c:v>
                </c:pt>
                <c:pt idx="1046">
                  <c:v>55</c:v>
                </c:pt>
                <c:pt idx="1047">
                  <c:v>55</c:v>
                </c:pt>
                <c:pt idx="1048">
                  <c:v>55</c:v>
                </c:pt>
                <c:pt idx="1049">
                  <c:v>55</c:v>
                </c:pt>
                <c:pt idx="1050">
                  <c:v>55</c:v>
                </c:pt>
                <c:pt idx="1051">
                  <c:v>55</c:v>
                </c:pt>
                <c:pt idx="1052">
                  <c:v>55</c:v>
                </c:pt>
                <c:pt idx="1053">
                  <c:v>55</c:v>
                </c:pt>
                <c:pt idx="1054">
                  <c:v>55</c:v>
                </c:pt>
                <c:pt idx="1055">
                  <c:v>55</c:v>
                </c:pt>
                <c:pt idx="1056">
                  <c:v>55</c:v>
                </c:pt>
                <c:pt idx="1057">
                  <c:v>55</c:v>
                </c:pt>
                <c:pt idx="1058">
                  <c:v>55</c:v>
                </c:pt>
                <c:pt idx="1059">
                  <c:v>55</c:v>
                </c:pt>
                <c:pt idx="1060">
                  <c:v>55</c:v>
                </c:pt>
                <c:pt idx="1061">
                  <c:v>55</c:v>
                </c:pt>
                <c:pt idx="1062">
                  <c:v>55</c:v>
                </c:pt>
                <c:pt idx="1063">
                  <c:v>55</c:v>
                </c:pt>
                <c:pt idx="1064">
                  <c:v>55</c:v>
                </c:pt>
                <c:pt idx="1065">
                  <c:v>55</c:v>
                </c:pt>
                <c:pt idx="1066">
                  <c:v>55</c:v>
                </c:pt>
                <c:pt idx="1067">
                  <c:v>55</c:v>
                </c:pt>
                <c:pt idx="1068">
                  <c:v>55</c:v>
                </c:pt>
                <c:pt idx="1069">
                  <c:v>55</c:v>
                </c:pt>
                <c:pt idx="1070">
                  <c:v>55</c:v>
                </c:pt>
                <c:pt idx="1071">
                  <c:v>55</c:v>
                </c:pt>
                <c:pt idx="1072">
                  <c:v>55</c:v>
                </c:pt>
                <c:pt idx="1073">
                  <c:v>55</c:v>
                </c:pt>
                <c:pt idx="1074">
                  <c:v>55</c:v>
                </c:pt>
                <c:pt idx="1075">
                  <c:v>55</c:v>
                </c:pt>
                <c:pt idx="1076">
                  <c:v>55</c:v>
                </c:pt>
                <c:pt idx="1077">
                  <c:v>55</c:v>
                </c:pt>
                <c:pt idx="1078">
                  <c:v>55</c:v>
                </c:pt>
                <c:pt idx="1079">
                  <c:v>55</c:v>
                </c:pt>
                <c:pt idx="1080">
                  <c:v>55</c:v>
                </c:pt>
                <c:pt idx="1081">
                  <c:v>55</c:v>
                </c:pt>
                <c:pt idx="1082">
                  <c:v>55</c:v>
                </c:pt>
                <c:pt idx="1083">
                  <c:v>55</c:v>
                </c:pt>
                <c:pt idx="1084">
                  <c:v>55</c:v>
                </c:pt>
                <c:pt idx="1085">
                  <c:v>55</c:v>
                </c:pt>
                <c:pt idx="1086">
                  <c:v>55</c:v>
                </c:pt>
                <c:pt idx="1087">
                  <c:v>55</c:v>
                </c:pt>
                <c:pt idx="1088">
                  <c:v>55</c:v>
                </c:pt>
                <c:pt idx="1089">
                  <c:v>55</c:v>
                </c:pt>
                <c:pt idx="1090">
                  <c:v>55</c:v>
                </c:pt>
                <c:pt idx="1091">
                  <c:v>55</c:v>
                </c:pt>
                <c:pt idx="1092">
                  <c:v>55</c:v>
                </c:pt>
                <c:pt idx="1093">
                  <c:v>55</c:v>
                </c:pt>
                <c:pt idx="1094">
                  <c:v>55</c:v>
                </c:pt>
                <c:pt idx="1095">
                  <c:v>55</c:v>
                </c:pt>
                <c:pt idx="1096">
                  <c:v>55</c:v>
                </c:pt>
                <c:pt idx="1097">
                  <c:v>55</c:v>
                </c:pt>
                <c:pt idx="1098">
                  <c:v>55</c:v>
                </c:pt>
                <c:pt idx="1099">
                  <c:v>55</c:v>
                </c:pt>
                <c:pt idx="1100">
                  <c:v>55</c:v>
                </c:pt>
                <c:pt idx="1101">
                  <c:v>55</c:v>
                </c:pt>
                <c:pt idx="1102">
                  <c:v>50</c:v>
                </c:pt>
                <c:pt idx="1103">
                  <c:v>50</c:v>
                </c:pt>
                <c:pt idx="1104">
                  <c:v>50</c:v>
                </c:pt>
                <c:pt idx="1105">
                  <c:v>50</c:v>
                </c:pt>
                <c:pt idx="1106">
                  <c:v>50</c:v>
                </c:pt>
                <c:pt idx="1107">
                  <c:v>50</c:v>
                </c:pt>
                <c:pt idx="1108">
                  <c:v>50</c:v>
                </c:pt>
                <c:pt idx="1109">
                  <c:v>50</c:v>
                </c:pt>
                <c:pt idx="1110">
                  <c:v>50</c:v>
                </c:pt>
                <c:pt idx="1111">
                  <c:v>50</c:v>
                </c:pt>
                <c:pt idx="1112">
                  <c:v>50</c:v>
                </c:pt>
                <c:pt idx="1113">
                  <c:v>50</c:v>
                </c:pt>
                <c:pt idx="1114">
                  <c:v>50</c:v>
                </c:pt>
                <c:pt idx="1115">
                  <c:v>50</c:v>
                </c:pt>
                <c:pt idx="1116">
                  <c:v>50</c:v>
                </c:pt>
                <c:pt idx="1117">
                  <c:v>50</c:v>
                </c:pt>
                <c:pt idx="1118">
                  <c:v>50</c:v>
                </c:pt>
                <c:pt idx="1119">
                  <c:v>50</c:v>
                </c:pt>
                <c:pt idx="1120">
                  <c:v>50</c:v>
                </c:pt>
                <c:pt idx="1121">
                  <c:v>50</c:v>
                </c:pt>
                <c:pt idx="1122">
                  <c:v>50</c:v>
                </c:pt>
                <c:pt idx="1123">
                  <c:v>50</c:v>
                </c:pt>
                <c:pt idx="1124">
                  <c:v>50</c:v>
                </c:pt>
                <c:pt idx="1125">
                  <c:v>50</c:v>
                </c:pt>
                <c:pt idx="1126">
                  <c:v>50</c:v>
                </c:pt>
                <c:pt idx="1127">
                  <c:v>55</c:v>
                </c:pt>
                <c:pt idx="1128">
                  <c:v>55</c:v>
                </c:pt>
                <c:pt idx="1129">
                  <c:v>55</c:v>
                </c:pt>
                <c:pt idx="1130">
                  <c:v>55</c:v>
                </c:pt>
                <c:pt idx="1131">
                  <c:v>55</c:v>
                </c:pt>
                <c:pt idx="1132">
                  <c:v>55</c:v>
                </c:pt>
                <c:pt idx="1133">
                  <c:v>55</c:v>
                </c:pt>
                <c:pt idx="1134">
                  <c:v>55</c:v>
                </c:pt>
                <c:pt idx="1135">
                  <c:v>55</c:v>
                </c:pt>
                <c:pt idx="1136">
                  <c:v>55</c:v>
                </c:pt>
                <c:pt idx="1137">
                  <c:v>55</c:v>
                </c:pt>
                <c:pt idx="1138">
                  <c:v>55</c:v>
                </c:pt>
                <c:pt idx="1139">
                  <c:v>55</c:v>
                </c:pt>
                <c:pt idx="1140">
                  <c:v>55</c:v>
                </c:pt>
                <c:pt idx="1141">
                  <c:v>55</c:v>
                </c:pt>
                <c:pt idx="1142">
                  <c:v>55</c:v>
                </c:pt>
                <c:pt idx="1143">
                  <c:v>55</c:v>
                </c:pt>
                <c:pt idx="1144">
                  <c:v>55</c:v>
                </c:pt>
                <c:pt idx="1145">
                  <c:v>55</c:v>
                </c:pt>
                <c:pt idx="1146">
                  <c:v>55</c:v>
                </c:pt>
                <c:pt idx="1147">
                  <c:v>55</c:v>
                </c:pt>
                <c:pt idx="1148">
                  <c:v>55</c:v>
                </c:pt>
                <c:pt idx="1149">
                  <c:v>55</c:v>
                </c:pt>
                <c:pt idx="1150">
                  <c:v>55</c:v>
                </c:pt>
                <c:pt idx="1151">
                  <c:v>55</c:v>
                </c:pt>
                <c:pt idx="1152">
                  <c:v>55</c:v>
                </c:pt>
                <c:pt idx="1153">
                  <c:v>55</c:v>
                </c:pt>
                <c:pt idx="1154">
                  <c:v>55</c:v>
                </c:pt>
                <c:pt idx="1155">
                  <c:v>55</c:v>
                </c:pt>
                <c:pt idx="1156">
                  <c:v>55</c:v>
                </c:pt>
                <c:pt idx="1157">
                  <c:v>55</c:v>
                </c:pt>
                <c:pt idx="1158">
                  <c:v>55</c:v>
                </c:pt>
                <c:pt idx="1159">
                  <c:v>55</c:v>
                </c:pt>
                <c:pt idx="1160">
                  <c:v>55</c:v>
                </c:pt>
                <c:pt idx="1161">
                  <c:v>55</c:v>
                </c:pt>
                <c:pt idx="1162">
                  <c:v>55</c:v>
                </c:pt>
                <c:pt idx="1163">
                  <c:v>55</c:v>
                </c:pt>
                <c:pt idx="1164">
                  <c:v>55</c:v>
                </c:pt>
                <c:pt idx="1165">
                  <c:v>55</c:v>
                </c:pt>
                <c:pt idx="1166">
                  <c:v>55</c:v>
                </c:pt>
                <c:pt idx="1167">
                  <c:v>55</c:v>
                </c:pt>
                <c:pt idx="1168">
                  <c:v>55</c:v>
                </c:pt>
                <c:pt idx="1169">
                  <c:v>55</c:v>
                </c:pt>
                <c:pt idx="1170">
                  <c:v>55</c:v>
                </c:pt>
                <c:pt idx="1171">
                  <c:v>55</c:v>
                </c:pt>
                <c:pt idx="1172">
                  <c:v>55</c:v>
                </c:pt>
                <c:pt idx="1173">
                  <c:v>55</c:v>
                </c:pt>
                <c:pt idx="1174">
                  <c:v>55</c:v>
                </c:pt>
                <c:pt idx="1175">
                  <c:v>55</c:v>
                </c:pt>
                <c:pt idx="1176">
                  <c:v>55</c:v>
                </c:pt>
                <c:pt idx="1177">
                  <c:v>55</c:v>
                </c:pt>
                <c:pt idx="1178">
                  <c:v>55</c:v>
                </c:pt>
                <c:pt idx="1179">
                  <c:v>55</c:v>
                </c:pt>
                <c:pt idx="1180">
                  <c:v>55</c:v>
                </c:pt>
                <c:pt idx="1181">
                  <c:v>55</c:v>
                </c:pt>
                <c:pt idx="1182">
                  <c:v>55</c:v>
                </c:pt>
                <c:pt idx="1183">
                  <c:v>55</c:v>
                </c:pt>
                <c:pt idx="1184">
                  <c:v>55</c:v>
                </c:pt>
                <c:pt idx="1185">
                  <c:v>55</c:v>
                </c:pt>
                <c:pt idx="1186">
                  <c:v>55</c:v>
                </c:pt>
                <c:pt idx="1187">
                  <c:v>55</c:v>
                </c:pt>
                <c:pt idx="1188">
                  <c:v>55</c:v>
                </c:pt>
                <c:pt idx="1189">
                  <c:v>55</c:v>
                </c:pt>
                <c:pt idx="1190">
                  <c:v>55</c:v>
                </c:pt>
                <c:pt idx="1191">
                  <c:v>55</c:v>
                </c:pt>
                <c:pt idx="1192">
                  <c:v>55</c:v>
                </c:pt>
                <c:pt idx="1193">
                  <c:v>50</c:v>
                </c:pt>
                <c:pt idx="1194">
                  <c:v>50</c:v>
                </c:pt>
                <c:pt idx="1195">
                  <c:v>50</c:v>
                </c:pt>
                <c:pt idx="1196">
                  <c:v>50</c:v>
                </c:pt>
                <c:pt idx="1197">
                  <c:v>50</c:v>
                </c:pt>
                <c:pt idx="1198">
                  <c:v>50</c:v>
                </c:pt>
                <c:pt idx="1199">
                  <c:v>50</c:v>
                </c:pt>
                <c:pt idx="1200">
                  <c:v>50</c:v>
                </c:pt>
                <c:pt idx="1201">
                  <c:v>50</c:v>
                </c:pt>
                <c:pt idx="1202">
                  <c:v>55</c:v>
                </c:pt>
                <c:pt idx="1203">
                  <c:v>55</c:v>
                </c:pt>
                <c:pt idx="1204">
                  <c:v>55</c:v>
                </c:pt>
                <c:pt idx="1205">
                  <c:v>55</c:v>
                </c:pt>
                <c:pt idx="1206">
                  <c:v>55</c:v>
                </c:pt>
                <c:pt idx="1207">
                  <c:v>55</c:v>
                </c:pt>
                <c:pt idx="1208">
                  <c:v>55</c:v>
                </c:pt>
                <c:pt idx="1209">
                  <c:v>55</c:v>
                </c:pt>
                <c:pt idx="1210">
                  <c:v>55</c:v>
                </c:pt>
                <c:pt idx="1211">
                  <c:v>55</c:v>
                </c:pt>
                <c:pt idx="1212">
                  <c:v>55</c:v>
                </c:pt>
                <c:pt idx="1213">
                  <c:v>55</c:v>
                </c:pt>
                <c:pt idx="1214">
                  <c:v>55</c:v>
                </c:pt>
                <c:pt idx="1215">
                  <c:v>55</c:v>
                </c:pt>
                <c:pt idx="1216">
                  <c:v>55</c:v>
                </c:pt>
                <c:pt idx="1217">
                  <c:v>55</c:v>
                </c:pt>
                <c:pt idx="1218">
                  <c:v>55</c:v>
                </c:pt>
                <c:pt idx="1219">
                  <c:v>55</c:v>
                </c:pt>
                <c:pt idx="1220">
                  <c:v>55</c:v>
                </c:pt>
                <c:pt idx="1221">
                  <c:v>55</c:v>
                </c:pt>
                <c:pt idx="1222">
                  <c:v>55</c:v>
                </c:pt>
                <c:pt idx="1223">
                  <c:v>55</c:v>
                </c:pt>
                <c:pt idx="1224">
                  <c:v>55</c:v>
                </c:pt>
                <c:pt idx="1225">
                  <c:v>55</c:v>
                </c:pt>
                <c:pt idx="1226">
                  <c:v>55</c:v>
                </c:pt>
                <c:pt idx="1227">
                  <c:v>55</c:v>
                </c:pt>
                <c:pt idx="1228">
                  <c:v>55</c:v>
                </c:pt>
                <c:pt idx="1229">
                  <c:v>55</c:v>
                </c:pt>
                <c:pt idx="1230">
                  <c:v>55</c:v>
                </c:pt>
                <c:pt idx="1231">
                  <c:v>55</c:v>
                </c:pt>
                <c:pt idx="1232">
                  <c:v>55</c:v>
                </c:pt>
                <c:pt idx="1233">
                  <c:v>55</c:v>
                </c:pt>
                <c:pt idx="1234">
                  <c:v>55</c:v>
                </c:pt>
                <c:pt idx="1235">
                  <c:v>55</c:v>
                </c:pt>
                <c:pt idx="1236">
                  <c:v>55</c:v>
                </c:pt>
                <c:pt idx="1237">
                  <c:v>55</c:v>
                </c:pt>
                <c:pt idx="1238">
                  <c:v>55</c:v>
                </c:pt>
                <c:pt idx="1239">
                  <c:v>55</c:v>
                </c:pt>
                <c:pt idx="1240">
                  <c:v>55</c:v>
                </c:pt>
                <c:pt idx="1241">
                  <c:v>55</c:v>
                </c:pt>
                <c:pt idx="1242">
                  <c:v>55</c:v>
                </c:pt>
                <c:pt idx="1243">
                  <c:v>55</c:v>
                </c:pt>
                <c:pt idx="1244">
                  <c:v>55</c:v>
                </c:pt>
                <c:pt idx="1245">
                  <c:v>55</c:v>
                </c:pt>
                <c:pt idx="1246">
                  <c:v>55</c:v>
                </c:pt>
                <c:pt idx="1247">
                  <c:v>55</c:v>
                </c:pt>
                <c:pt idx="1248">
                  <c:v>55</c:v>
                </c:pt>
                <c:pt idx="1249">
                  <c:v>55</c:v>
                </c:pt>
                <c:pt idx="1250">
                  <c:v>55</c:v>
                </c:pt>
                <c:pt idx="1251">
                  <c:v>55</c:v>
                </c:pt>
                <c:pt idx="1252">
                  <c:v>55</c:v>
                </c:pt>
                <c:pt idx="1253">
                  <c:v>55</c:v>
                </c:pt>
                <c:pt idx="1254">
                  <c:v>55</c:v>
                </c:pt>
                <c:pt idx="1255">
                  <c:v>55</c:v>
                </c:pt>
                <c:pt idx="1256">
                  <c:v>55</c:v>
                </c:pt>
                <c:pt idx="1257">
                  <c:v>55</c:v>
                </c:pt>
                <c:pt idx="1258">
                  <c:v>55</c:v>
                </c:pt>
                <c:pt idx="1259">
                  <c:v>55</c:v>
                </c:pt>
                <c:pt idx="1260">
                  <c:v>55</c:v>
                </c:pt>
                <c:pt idx="1261">
                  <c:v>55</c:v>
                </c:pt>
                <c:pt idx="1262">
                  <c:v>55</c:v>
                </c:pt>
                <c:pt idx="1263">
                  <c:v>55</c:v>
                </c:pt>
                <c:pt idx="1264">
                  <c:v>55</c:v>
                </c:pt>
                <c:pt idx="1265">
                  <c:v>55</c:v>
                </c:pt>
                <c:pt idx="1266">
                  <c:v>55</c:v>
                </c:pt>
                <c:pt idx="1267">
                  <c:v>55</c:v>
                </c:pt>
                <c:pt idx="1268">
                  <c:v>55</c:v>
                </c:pt>
                <c:pt idx="1269">
                  <c:v>55</c:v>
                </c:pt>
                <c:pt idx="1270">
                  <c:v>55</c:v>
                </c:pt>
                <c:pt idx="1271">
                  <c:v>55</c:v>
                </c:pt>
                <c:pt idx="1272">
                  <c:v>55</c:v>
                </c:pt>
                <c:pt idx="1273">
                  <c:v>55</c:v>
                </c:pt>
                <c:pt idx="1274">
                  <c:v>55</c:v>
                </c:pt>
                <c:pt idx="1275">
                  <c:v>55</c:v>
                </c:pt>
                <c:pt idx="1276">
                  <c:v>55</c:v>
                </c:pt>
                <c:pt idx="1277">
                  <c:v>55</c:v>
                </c:pt>
                <c:pt idx="1278">
                  <c:v>55</c:v>
                </c:pt>
                <c:pt idx="1279">
                  <c:v>55</c:v>
                </c:pt>
                <c:pt idx="1280">
                  <c:v>55</c:v>
                </c:pt>
                <c:pt idx="1281">
                  <c:v>55</c:v>
                </c:pt>
                <c:pt idx="1282">
                  <c:v>55</c:v>
                </c:pt>
                <c:pt idx="1283">
                  <c:v>55</c:v>
                </c:pt>
                <c:pt idx="1284">
                  <c:v>55</c:v>
                </c:pt>
                <c:pt idx="1285">
                  <c:v>55</c:v>
                </c:pt>
                <c:pt idx="1286">
                  <c:v>55</c:v>
                </c:pt>
                <c:pt idx="1287">
                  <c:v>55</c:v>
                </c:pt>
                <c:pt idx="1288">
                  <c:v>55</c:v>
                </c:pt>
                <c:pt idx="1289">
                  <c:v>55</c:v>
                </c:pt>
                <c:pt idx="1290">
                  <c:v>55</c:v>
                </c:pt>
                <c:pt idx="1291">
                  <c:v>55</c:v>
                </c:pt>
                <c:pt idx="1292">
                  <c:v>55</c:v>
                </c:pt>
                <c:pt idx="1293">
                  <c:v>55</c:v>
                </c:pt>
                <c:pt idx="1294">
                  <c:v>55</c:v>
                </c:pt>
                <c:pt idx="1295">
                  <c:v>55</c:v>
                </c:pt>
                <c:pt idx="1296">
                  <c:v>55</c:v>
                </c:pt>
                <c:pt idx="1297">
                  <c:v>55</c:v>
                </c:pt>
                <c:pt idx="1298">
                  <c:v>55</c:v>
                </c:pt>
                <c:pt idx="1299">
                  <c:v>55</c:v>
                </c:pt>
                <c:pt idx="1300">
                  <c:v>55</c:v>
                </c:pt>
                <c:pt idx="1301">
                  <c:v>55</c:v>
                </c:pt>
                <c:pt idx="1302">
                  <c:v>55</c:v>
                </c:pt>
                <c:pt idx="1303">
                  <c:v>55</c:v>
                </c:pt>
                <c:pt idx="1304">
                  <c:v>55</c:v>
                </c:pt>
                <c:pt idx="1305">
                  <c:v>55</c:v>
                </c:pt>
                <c:pt idx="1306">
                  <c:v>55</c:v>
                </c:pt>
                <c:pt idx="1307">
                  <c:v>55</c:v>
                </c:pt>
                <c:pt idx="1308">
                  <c:v>55</c:v>
                </c:pt>
                <c:pt idx="1309">
                  <c:v>55</c:v>
                </c:pt>
                <c:pt idx="1310">
                  <c:v>55</c:v>
                </c:pt>
                <c:pt idx="1311">
                  <c:v>55</c:v>
                </c:pt>
                <c:pt idx="1312">
                  <c:v>55</c:v>
                </c:pt>
                <c:pt idx="1313">
                  <c:v>55</c:v>
                </c:pt>
                <c:pt idx="1314">
                  <c:v>55</c:v>
                </c:pt>
                <c:pt idx="1315">
                  <c:v>55</c:v>
                </c:pt>
                <c:pt idx="1316">
                  <c:v>55</c:v>
                </c:pt>
                <c:pt idx="1317">
                  <c:v>55</c:v>
                </c:pt>
                <c:pt idx="1318">
                  <c:v>55</c:v>
                </c:pt>
                <c:pt idx="1319">
                  <c:v>55</c:v>
                </c:pt>
                <c:pt idx="1320">
                  <c:v>55</c:v>
                </c:pt>
                <c:pt idx="1321">
                  <c:v>55</c:v>
                </c:pt>
                <c:pt idx="1322">
                  <c:v>55</c:v>
                </c:pt>
                <c:pt idx="1323">
                  <c:v>55</c:v>
                </c:pt>
                <c:pt idx="1324">
                  <c:v>55</c:v>
                </c:pt>
                <c:pt idx="1325">
                  <c:v>55</c:v>
                </c:pt>
                <c:pt idx="1326">
                  <c:v>55</c:v>
                </c:pt>
                <c:pt idx="1327">
                  <c:v>55</c:v>
                </c:pt>
                <c:pt idx="1328">
                  <c:v>55</c:v>
                </c:pt>
                <c:pt idx="1329">
                  <c:v>55</c:v>
                </c:pt>
                <c:pt idx="1330">
                  <c:v>55</c:v>
                </c:pt>
                <c:pt idx="1331">
                  <c:v>55</c:v>
                </c:pt>
                <c:pt idx="1332">
                  <c:v>55</c:v>
                </c:pt>
                <c:pt idx="1333">
                  <c:v>55</c:v>
                </c:pt>
                <c:pt idx="1334">
                  <c:v>55</c:v>
                </c:pt>
                <c:pt idx="1335">
                  <c:v>55</c:v>
                </c:pt>
                <c:pt idx="1336">
                  <c:v>55</c:v>
                </c:pt>
                <c:pt idx="1337">
                  <c:v>55</c:v>
                </c:pt>
                <c:pt idx="1338">
                  <c:v>55</c:v>
                </c:pt>
                <c:pt idx="1339">
                  <c:v>55</c:v>
                </c:pt>
                <c:pt idx="1340">
                  <c:v>55</c:v>
                </c:pt>
                <c:pt idx="1341">
                  <c:v>55</c:v>
                </c:pt>
                <c:pt idx="1342">
                  <c:v>55</c:v>
                </c:pt>
                <c:pt idx="1343">
                  <c:v>55</c:v>
                </c:pt>
                <c:pt idx="1344">
                  <c:v>55</c:v>
                </c:pt>
                <c:pt idx="1345">
                  <c:v>55</c:v>
                </c:pt>
                <c:pt idx="1346">
                  <c:v>55</c:v>
                </c:pt>
                <c:pt idx="1347">
                  <c:v>55</c:v>
                </c:pt>
                <c:pt idx="1348">
                  <c:v>55</c:v>
                </c:pt>
                <c:pt idx="1349">
                  <c:v>55</c:v>
                </c:pt>
                <c:pt idx="1350">
                  <c:v>55</c:v>
                </c:pt>
                <c:pt idx="1351">
                  <c:v>55</c:v>
                </c:pt>
                <c:pt idx="1352">
                  <c:v>55</c:v>
                </c:pt>
                <c:pt idx="1353">
                  <c:v>55</c:v>
                </c:pt>
                <c:pt idx="1354">
                  <c:v>55</c:v>
                </c:pt>
                <c:pt idx="1355">
                  <c:v>55</c:v>
                </c:pt>
                <c:pt idx="1356">
                  <c:v>55</c:v>
                </c:pt>
                <c:pt idx="1357">
                  <c:v>55</c:v>
                </c:pt>
                <c:pt idx="1358">
                  <c:v>55</c:v>
                </c:pt>
                <c:pt idx="1359">
                  <c:v>55</c:v>
                </c:pt>
                <c:pt idx="1360">
                  <c:v>55</c:v>
                </c:pt>
                <c:pt idx="1361">
                  <c:v>55</c:v>
                </c:pt>
                <c:pt idx="1362">
                  <c:v>55</c:v>
                </c:pt>
                <c:pt idx="1363">
                  <c:v>55</c:v>
                </c:pt>
                <c:pt idx="1364">
                  <c:v>55</c:v>
                </c:pt>
                <c:pt idx="1365">
                  <c:v>55</c:v>
                </c:pt>
                <c:pt idx="1366">
                  <c:v>55</c:v>
                </c:pt>
                <c:pt idx="1367">
                  <c:v>55</c:v>
                </c:pt>
                <c:pt idx="1368">
                  <c:v>55</c:v>
                </c:pt>
                <c:pt idx="1369">
                  <c:v>55</c:v>
                </c:pt>
                <c:pt idx="1370">
                  <c:v>55</c:v>
                </c:pt>
                <c:pt idx="1371">
                  <c:v>55</c:v>
                </c:pt>
                <c:pt idx="1372">
                  <c:v>55</c:v>
                </c:pt>
                <c:pt idx="1373">
                  <c:v>55</c:v>
                </c:pt>
                <c:pt idx="1374">
                  <c:v>55</c:v>
                </c:pt>
                <c:pt idx="1375">
                  <c:v>55</c:v>
                </c:pt>
                <c:pt idx="1376">
                  <c:v>55</c:v>
                </c:pt>
                <c:pt idx="1377">
                  <c:v>55</c:v>
                </c:pt>
                <c:pt idx="1378">
                  <c:v>55</c:v>
                </c:pt>
                <c:pt idx="1379">
                  <c:v>55</c:v>
                </c:pt>
                <c:pt idx="1380">
                  <c:v>55</c:v>
                </c:pt>
                <c:pt idx="1381">
                  <c:v>55</c:v>
                </c:pt>
                <c:pt idx="1382">
                  <c:v>55</c:v>
                </c:pt>
                <c:pt idx="1383">
                  <c:v>55</c:v>
                </c:pt>
                <c:pt idx="1384">
                  <c:v>55</c:v>
                </c:pt>
                <c:pt idx="1385">
                  <c:v>55</c:v>
                </c:pt>
                <c:pt idx="1386">
                  <c:v>55</c:v>
                </c:pt>
                <c:pt idx="1387">
                  <c:v>55</c:v>
                </c:pt>
                <c:pt idx="1388">
                  <c:v>55</c:v>
                </c:pt>
                <c:pt idx="1389">
                  <c:v>55</c:v>
                </c:pt>
                <c:pt idx="1390">
                  <c:v>55</c:v>
                </c:pt>
                <c:pt idx="1391">
                  <c:v>55</c:v>
                </c:pt>
                <c:pt idx="1392">
                  <c:v>55</c:v>
                </c:pt>
                <c:pt idx="1393">
                  <c:v>55</c:v>
                </c:pt>
                <c:pt idx="1394">
                  <c:v>55</c:v>
                </c:pt>
                <c:pt idx="1395">
                  <c:v>55</c:v>
                </c:pt>
                <c:pt idx="1396">
                  <c:v>55</c:v>
                </c:pt>
                <c:pt idx="1397">
                  <c:v>55</c:v>
                </c:pt>
                <c:pt idx="1398">
                  <c:v>55</c:v>
                </c:pt>
                <c:pt idx="1399">
                  <c:v>55</c:v>
                </c:pt>
                <c:pt idx="1400">
                  <c:v>55</c:v>
                </c:pt>
                <c:pt idx="1401">
                  <c:v>55</c:v>
                </c:pt>
                <c:pt idx="1402">
                  <c:v>55</c:v>
                </c:pt>
                <c:pt idx="1403">
                  <c:v>55</c:v>
                </c:pt>
                <c:pt idx="1404">
                  <c:v>55</c:v>
                </c:pt>
                <c:pt idx="1405">
                  <c:v>55</c:v>
                </c:pt>
                <c:pt idx="1406">
                  <c:v>55</c:v>
                </c:pt>
                <c:pt idx="1407">
                  <c:v>55</c:v>
                </c:pt>
                <c:pt idx="1408">
                  <c:v>55</c:v>
                </c:pt>
                <c:pt idx="1409">
                  <c:v>55</c:v>
                </c:pt>
                <c:pt idx="1410">
                  <c:v>55</c:v>
                </c:pt>
                <c:pt idx="1411">
                  <c:v>55</c:v>
                </c:pt>
                <c:pt idx="1412">
                  <c:v>55</c:v>
                </c:pt>
                <c:pt idx="1413">
                  <c:v>55</c:v>
                </c:pt>
                <c:pt idx="1414">
                  <c:v>55</c:v>
                </c:pt>
                <c:pt idx="1415">
                  <c:v>55</c:v>
                </c:pt>
                <c:pt idx="1416">
                  <c:v>55</c:v>
                </c:pt>
                <c:pt idx="1417">
                  <c:v>55</c:v>
                </c:pt>
                <c:pt idx="1418">
                  <c:v>55</c:v>
                </c:pt>
                <c:pt idx="1419">
                  <c:v>55</c:v>
                </c:pt>
                <c:pt idx="1420">
                  <c:v>55</c:v>
                </c:pt>
                <c:pt idx="1421">
                  <c:v>55</c:v>
                </c:pt>
                <c:pt idx="1422">
                  <c:v>55</c:v>
                </c:pt>
                <c:pt idx="1423">
                  <c:v>55</c:v>
                </c:pt>
                <c:pt idx="1424">
                  <c:v>55</c:v>
                </c:pt>
                <c:pt idx="1425">
                  <c:v>55</c:v>
                </c:pt>
                <c:pt idx="1426">
                  <c:v>55</c:v>
                </c:pt>
                <c:pt idx="1427">
                  <c:v>55</c:v>
                </c:pt>
                <c:pt idx="1428">
                  <c:v>55</c:v>
                </c:pt>
                <c:pt idx="1429">
                  <c:v>55</c:v>
                </c:pt>
                <c:pt idx="1430">
                  <c:v>55</c:v>
                </c:pt>
                <c:pt idx="1431">
                  <c:v>55</c:v>
                </c:pt>
                <c:pt idx="1432">
                  <c:v>55</c:v>
                </c:pt>
                <c:pt idx="1433">
                  <c:v>55</c:v>
                </c:pt>
                <c:pt idx="1434">
                  <c:v>55</c:v>
                </c:pt>
                <c:pt idx="1435">
                  <c:v>55</c:v>
                </c:pt>
                <c:pt idx="1436">
                  <c:v>55</c:v>
                </c:pt>
                <c:pt idx="1437">
                  <c:v>55</c:v>
                </c:pt>
                <c:pt idx="1438">
                  <c:v>55</c:v>
                </c:pt>
                <c:pt idx="1439">
                  <c:v>55</c:v>
                </c:pt>
                <c:pt idx="1440">
                  <c:v>55</c:v>
                </c:pt>
                <c:pt idx="1441">
                  <c:v>55</c:v>
                </c:pt>
                <c:pt idx="1442">
                  <c:v>55</c:v>
                </c:pt>
                <c:pt idx="1443">
                  <c:v>55</c:v>
                </c:pt>
                <c:pt idx="1444">
                  <c:v>55</c:v>
                </c:pt>
                <c:pt idx="1445">
                  <c:v>55</c:v>
                </c:pt>
                <c:pt idx="1446">
                  <c:v>55</c:v>
                </c:pt>
                <c:pt idx="1447">
                  <c:v>55</c:v>
                </c:pt>
                <c:pt idx="1448">
                  <c:v>55</c:v>
                </c:pt>
                <c:pt idx="1449">
                  <c:v>55</c:v>
                </c:pt>
                <c:pt idx="1450">
                  <c:v>55</c:v>
                </c:pt>
                <c:pt idx="1451">
                  <c:v>55</c:v>
                </c:pt>
                <c:pt idx="1452">
                  <c:v>55</c:v>
                </c:pt>
                <c:pt idx="1453">
                  <c:v>55</c:v>
                </c:pt>
                <c:pt idx="1454">
                  <c:v>55</c:v>
                </c:pt>
                <c:pt idx="1455">
                  <c:v>55</c:v>
                </c:pt>
                <c:pt idx="1456">
                  <c:v>55</c:v>
                </c:pt>
                <c:pt idx="1457">
                  <c:v>55</c:v>
                </c:pt>
                <c:pt idx="1458">
                  <c:v>55</c:v>
                </c:pt>
                <c:pt idx="1459">
                  <c:v>55</c:v>
                </c:pt>
                <c:pt idx="1460">
                  <c:v>55</c:v>
                </c:pt>
                <c:pt idx="1461">
                  <c:v>55</c:v>
                </c:pt>
                <c:pt idx="1462">
                  <c:v>55</c:v>
                </c:pt>
                <c:pt idx="1463">
                  <c:v>55</c:v>
                </c:pt>
                <c:pt idx="1464">
                  <c:v>55</c:v>
                </c:pt>
                <c:pt idx="1465">
                  <c:v>55</c:v>
                </c:pt>
                <c:pt idx="1466">
                  <c:v>55</c:v>
                </c:pt>
                <c:pt idx="1467">
                  <c:v>55</c:v>
                </c:pt>
                <c:pt idx="1468">
                  <c:v>55</c:v>
                </c:pt>
                <c:pt idx="1469">
                  <c:v>55</c:v>
                </c:pt>
                <c:pt idx="1470">
                  <c:v>55</c:v>
                </c:pt>
                <c:pt idx="1471">
                  <c:v>55</c:v>
                </c:pt>
                <c:pt idx="1472">
                  <c:v>55</c:v>
                </c:pt>
                <c:pt idx="1473">
                  <c:v>55</c:v>
                </c:pt>
                <c:pt idx="1474">
                  <c:v>55</c:v>
                </c:pt>
                <c:pt idx="1475">
                  <c:v>55</c:v>
                </c:pt>
                <c:pt idx="1476">
                  <c:v>55</c:v>
                </c:pt>
                <c:pt idx="1477">
                  <c:v>55</c:v>
                </c:pt>
                <c:pt idx="1478">
                  <c:v>55</c:v>
                </c:pt>
                <c:pt idx="1479">
                  <c:v>55</c:v>
                </c:pt>
                <c:pt idx="1480">
                  <c:v>55</c:v>
                </c:pt>
                <c:pt idx="1481">
                  <c:v>55</c:v>
                </c:pt>
                <c:pt idx="1482">
                  <c:v>55</c:v>
                </c:pt>
                <c:pt idx="1483">
                  <c:v>55</c:v>
                </c:pt>
                <c:pt idx="1484">
                  <c:v>55</c:v>
                </c:pt>
                <c:pt idx="1485">
                  <c:v>55</c:v>
                </c:pt>
                <c:pt idx="1486">
                  <c:v>55</c:v>
                </c:pt>
                <c:pt idx="1487">
                  <c:v>55</c:v>
                </c:pt>
                <c:pt idx="1488">
                  <c:v>55</c:v>
                </c:pt>
                <c:pt idx="1489">
                  <c:v>55</c:v>
                </c:pt>
                <c:pt idx="1490">
                  <c:v>55</c:v>
                </c:pt>
                <c:pt idx="1491">
                  <c:v>55</c:v>
                </c:pt>
                <c:pt idx="1492">
                  <c:v>55</c:v>
                </c:pt>
                <c:pt idx="1493">
                  <c:v>55</c:v>
                </c:pt>
                <c:pt idx="1494">
                  <c:v>55</c:v>
                </c:pt>
                <c:pt idx="1495">
                  <c:v>55</c:v>
                </c:pt>
                <c:pt idx="1496">
                  <c:v>55</c:v>
                </c:pt>
                <c:pt idx="1497">
                  <c:v>55</c:v>
                </c:pt>
                <c:pt idx="1498">
                  <c:v>55</c:v>
                </c:pt>
                <c:pt idx="1499">
                  <c:v>55</c:v>
                </c:pt>
                <c:pt idx="1500">
                  <c:v>55</c:v>
                </c:pt>
                <c:pt idx="1501">
                  <c:v>55</c:v>
                </c:pt>
                <c:pt idx="1502">
                  <c:v>55</c:v>
                </c:pt>
                <c:pt idx="1503">
                  <c:v>55</c:v>
                </c:pt>
                <c:pt idx="1504">
                  <c:v>55</c:v>
                </c:pt>
                <c:pt idx="1505">
                  <c:v>55</c:v>
                </c:pt>
                <c:pt idx="1506">
                  <c:v>55</c:v>
                </c:pt>
                <c:pt idx="1507">
                  <c:v>55</c:v>
                </c:pt>
                <c:pt idx="1508">
                  <c:v>55</c:v>
                </c:pt>
                <c:pt idx="1509">
                  <c:v>55</c:v>
                </c:pt>
                <c:pt idx="1510">
                  <c:v>55</c:v>
                </c:pt>
                <c:pt idx="1511">
                  <c:v>55</c:v>
                </c:pt>
                <c:pt idx="1512">
                  <c:v>55</c:v>
                </c:pt>
                <c:pt idx="1513">
                  <c:v>55</c:v>
                </c:pt>
                <c:pt idx="1514">
                  <c:v>55</c:v>
                </c:pt>
                <c:pt idx="1515">
                  <c:v>55</c:v>
                </c:pt>
                <c:pt idx="1516">
                  <c:v>55</c:v>
                </c:pt>
                <c:pt idx="1517">
                  <c:v>55</c:v>
                </c:pt>
                <c:pt idx="1518">
                  <c:v>55</c:v>
                </c:pt>
                <c:pt idx="1519">
                  <c:v>55</c:v>
                </c:pt>
                <c:pt idx="1520">
                  <c:v>55</c:v>
                </c:pt>
                <c:pt idx="1521">
                  <c:v>55</c:v>
                </c:pt>
                <c:pt idx="1522">
                  <c:v>55</c:v>
                </c:pt>
                <c:pt idx="1523">
                  <c:v>55</c:v>
                </c:pt>
                <c:pt idx="1524">
                  <c:v>55</c:v>
                </c:pt>
                <c:pt idx="1525">
                  <c:v>55</c:v>
                </c:pt>
                <c:pt idx="1526">
                  <c:v>55</c:v>
                </c:pt>
                <c:pt idx="1527">
                  <c:v>55</c:v>
                </c:pt>
                <c:pt idx="1528">
                  <c:v>55</c:v>
                </c:pt>
                <c:pt idx="1529">
                  <c:v>55</c:v>
                </c:pt>
                <c:pt idx="1530">
                  <c:v>55</c:v>
                </c:pt>
                <c:pt idx="1531">
                  <c:v>55</c:v>
                </c:pt>
                <c:pt idx="1532">
                  <c:v>55</c:v>
                </c:pt>
                <c:pt idx="1533">
                  <c:v>55</c:v>
                </c:pt>
                <c:pt idx="1534">
                  <c:v>55</c:v>
                </c:pt>
                <c:pt idx="1535">
                  <c:v>55</c:v>
                </c:pt>
                <c:pt idx="1536">
                  <c:v>55</c:v>
                </c:pt>
                <c:pt idx="1537">
                  <c:v>55</c:v>
                </c:pt>
                <c:pt idx="1538">
                  <c:v>55</c:v>
                </c:pt>
                <c:pt idx="1539">
                  <c:v>55</c:v>
                </c:pt>
                <c:pt idx="1540">
                  <c:v>55</c:v>
                </c:pt>
                <c:pt idx="1541">
                  <c:v>55</c:v>
                </c:pt>
                <c:pt idx="1542">
                  <c:v>55</c:v>
                </c:pt>
                <c:pt idx="1543">
                  <c:v>55</c:v>
                </c:pt>
                <c:pt idx="1544">
                  <c:v>55</c:v>
                </c:pt>
                <c:pt idx="1545">
                  <c:v>55</c:v>
                </c:pt>
                <c:pt idx="1546">
                  <c:v>55</c:v>
                </c:pt>
                <c:pt idx="1547">
                  <c:v>55</c:v>
                </c:pt>
                <c:pt idx="1548">
                  <c:v>55</c:v>
                </c:pt>
                <c:pt idx="1549">
                  <c:v>55</c:v>
                </c:pt>
                <c:pt idx="1550">
                  <c:v>55</c:v>
                </c:pt>
                <c:pt idx="1551">
                  <c:v>55</c:v>
                </c:pt>
                <c:pt idx="1552">
                  <c:v>55</c:v>
                </c:pt>
                <c:pt idx="1553">
                  <c:v>55</c:v>
                </c:pt>
                <c:pt idx="1554">
                  <c:v>55</c:v>
                </c:pt>
                <c:pt idx="1555">
                  <c:v>55</c:v>
                </c:pt>
                <c:pt idx="1556">
                  <c:v>55</c:v>
                </c:pt>
                <c:pt idx="1557">
                  <c:v>55</c:v>
                </c:pt>
                <c:pt idx="1558">
                  <c:v>55</c:v>
                </c:pt>
                <c:pt idx="1559">
                  <c:v>55</c:v>
                </c:pt>
                <c:pt idx="1560">
                  <c:v>55</c:v>
                </c:pt>
                <c:pt idx="1561">
                  <c:v>55</c:v>
                </c:pt>
                <c:pt idx="1562">
                  <c:v>55</c:v>
                </c:pt>
                <c:pt idx="1563">
                  <c:v>55</c:v>
                </c:pt>
                <c:pt idx="1564">
                  <c:v>55</c:v>
                </c:pt>
                <c:pt idx="1565">
                  <c:v>55</c:v>
                </c:pt>
                <c:pt idx="1566">
                  <c:v>55</c:v>
                </c:pt>
                <c:pt idx="1567">
                  <c:v>55</c:v>
                </c:pt>
                <c:pt idx="1568">
                  <c:v>55</c:v>
                </c:pt>
                <c:pt idx="1569">
                  <c:v>55</c:v>
                </c:pt>
                <c:pt idx="1570">
                  <c:v>55</c:v>
                </c:pt>
                <c:pt idx="1571">
                  <c:v>55</c:v>
                </c:pt>
                <c:pt idx="1572">
                  <c:v>55</c:v>
                </c:pt>
                <c:pt idx="1573">
                  <c:v>55</c:v>
                </c:pt>
                <c:pt idx="1574">
                  <c:v>55</c:v>
                </c:pt>
                <c:pt idx="1575">
                  <c:v>55</c:v>
                </c:pt>
                <c:pt idx="1576">
                  <c:v>55</c:v>
                </c:pt>
                <c:pt idx="1577">
                  <c:v>55</c:v>
                </c:pt>
                <c:pt idx="1578">
                  <c:v>55</c:v>
                </c:pt>
                <c:pt idx="1579">
                  <c:v>55</c:v>
                </c:pt>
                <c:pt idx="1580">
                  <c:v>55</c:v>
                </c:pt>
                <c:pt idx="1581">
                  <c:v>55</c:v>
                </c:pt>
                <c:pt idx="1582">
                  <c:v>55</c:v>
                </c:pt>
                <c:pt idx="1583">
                  <c:v>55</c:v>
                </c:pt>
                <c:pt idx="1584">
                  <c:v>55</c:v>
                </c:pt>
                <c:pt idx="1585">
                  <c:v>55</c:v>
                </c:pt>
                <c:pt idx="1586">
                  <c:v>55</c:v>
                </c:pt>
                <c:pt idx="1587">
                  <c:v>55</c:v>
                </c:pt>
                <c:pt idx="1588">
                  <c:v>55</c:v>
                </c:pt>
                <c:pt idx="1589">
                  <c:v>55</c:v>
                </c:pt>
                <c:pt idx="1590">
                  <c:v>55</c:v>
                </c:pt>
                <c:pt idx="1591">
                  <c:v>55</c:v>
                </c:pt>
                <c:pt idx="1592">
                  <c:v>55</c:v>
                </c:pt>
                <c:pt idx="1593">
                  <c:v>55</c:v>
                </c:pt>
                <c:pt idx="1594">
                  <c:v>55</c:v>
                </c:pt>
                <c:pt idx="1595">
                  <c:v>55</c:v>
                </c:pt>
                <c:pt idx="1596">
                  <c:v>55</c:v>
                </c:pt>
                <c:pt idx="1597">
                  <c:v>55</c:v>
                </c:pt>
                <c:pt idx="1598">
                  <c:v>55</c:v>
                </c:pt>
                <c:pt idx="1599">
                  <c:v>55</c:v>
                </c:pt>
                <c:pt idx="1600">
                  <c:v>55</c:v>
                </c:pt>
                <c:pt idx="1601">
                  <c:v>55</c:v>
                </c:pt>
                <c:pt idx="1602">
                  <c:v>55</c:v>
                </c:pt>
                <c:pt idx="1603">
                  <c:v>55</c:v>
                </c:pt>
                <c:pt idx="1604">
                  <c:v>55</c:v>
                </c:pt>
                <c:pt idx="1605">
                  <c:v>55</c:v>
                </c:pt>
                <c:pt idx="1606">
                  <c:v>55</c:v>
                </c:pt>
                <c:pt idx="1607">
                  <c:v>55</c:v>
                </c:pt>
                <c:pt idx="1608">
                  <c:v>55</c:v>
                </c:pt>
                <c:pt idx="1609">
                  <c:v>55</c:v>
                </c:pt>
                <c:pt idx="1610">
                  <c:v>55</c:v>
                </c:pt>
                <c:pt idx="1611">
                  <c:v>55</c:v>
                </c:pt>
                <c:pt idx="1612">
                  <c:v>55</c:v>
                </c:pt>
                <c:pt idx="1613">
                  <c:v>55</c:v>
                </c:pt>
                <c:pt idx="1614">
                  <c:v>55</c:v>
                </c:pt>
                <c:pt idx="1615">
                  <c:v>55</c:v>
                </c:pt>
                <c:pt idx="1616">
                  <c:v>55</c:v>
                </c:pt>
                <c:pt idx="1617">
                  <c:v>55</c:v>
                </c:pt>
                <c:pt idx="1618">
                  <c:v>55</c:v>
                </c:pt>
                <c:pt idx="1619">
                  <c:v>55</c:v>
                </c:pt>
                <c:pt idx="1620">
                  <c:v>55</c:v>
                </c:pt>
                <c:pt idx="1621">
                  <c:v>55</c:v>
                </c:pt>
                <c:pt idx="1622">
                  <c:v>55</c:v>
                </c:pt>
                <c:pt idx="1623">
                  <c:v>55</c:v>
                </c:pt>
                <c:pt idx="1624">
                  <c:v>55</c:v>
                </c:pt>
                <c:pt idx="1625">
                  <c:v>55</c:v>
                </c:pt>
                <c:pt idx="1626">
                  <c:v>55</c:v>
                </c:pt>
                <c:pt idx="1627">
                  <c:v>55</c:v>
                </c:pt>
                <c:pt idx="1628">
                  <c:v>55</c:v>
                </c:pt>
                <c:pt idx="1629">
                  <c:v>55</c:v>
                </c:pt>
                <c:pt idx="1630">
                  <c:v>55</c:v>
                </c:pt>
                <c:pt idx="1631">
                  <c:v>55</c:v>
                </c:pt>
                <c:pt idx="1632">
                  <c:v>55</c:v>
                </c:pt>
                <c:pt idx="1633">
                  <c:v>55</c:v>
                </c:pt>
                <c:pt idx="1634">
                  <c:v>55</c:v>
                </c:pt>
                <c:pt idx="1635">
                  <c:v>55</c:v>
                </c:pt>
                <c:pt idx="1636">
                  <c:v>55</c:v>
                </c:pt>
                <c:pt idx="1637">
                  <c:v>55</c:v>
                </c:pt>
                <c:pt idx="1638">
                  <c:v>55</c:v>
                </c:pt>
                <c:pt idx="1639">
                  <c:v>55</c:v>
                </c:pt>
                <c:pt idx="1640">
                  <c:v>55</c:v>
                </c:pt>
                <c:pt idx="1641">
                  <c:v>55</c:v>
                </c:pt>
                <c:pt idx="1642">
                  <c:v>55</c:v>
                </c:pt>
                <c:pt idx="1643">
                  <c:v>55</c:v>
                </c:pt>
                <c:pt idx="1644">
                  <c:v>55</c:v>
                </c:pt>
                <c:pt idx="1645">
                  <c:v>55</c:v>
                </c:pt>
                <c:pt idx="1646">
                  <c:v>55</c:v>
                </c:pt>
                <c:pt idx="1647">
                  <c:v>55</c:v>
                </c:pt>
                <c:pt idx="1648">
                  <c:v>55</c:v>
                </c:pt>
                <c:pt idx="1649">
                  <c:v>55</c:v>
                </c:pt>
                <c:pt idx="1650">
                  <c:v>55</c:v>
                </c:pt>
                <c:pt idx="1651">
                  <c:v>55</c:v>
                </c:pt>
                <c:pt idx="1652">
                  <c:v>55</c:v>
                </c:pt>
                <c:pt idx="1653">
                  <c:v>55</c:v>
                </c:pt>
                <c:pt idx="1654">
                  <c:v>55</c:v>
                </c:pt>
                <c:pt idx="1655">
                  <c:v>55</c:v>
                </c:pt>
                <c:pt idx="1656">
                  <c:v>55</c:v>
                </c:pt>
                <c:pt idx="1657">
                  <c:v>55</c:v>
                </c:pt>
                <c:pt idx="1658">
                  <c:v>55</c:v>
                </c:pt>
                <c:pt idx="1659">
                  <c:v>55</c:v>
                </c:pt>
                <c:pt idx="1660">
                  <c:v>55</c:v>
                </c:pt>
                <c:pt idx="1661">
                  <c:v>55</c:v>
                </c:pt>
                <c:pt idx="1662">
                  <c:v>55</c:v>
                </c:pt>
                <c:pt idx="1663">
                  <c:v>55</c:v>
                </c:pt>
                <c:pt idx="1664">
                  <c:v>55</c:v>
                </c:pt>
                <c:pt idx="1665">
                  <c:v>55</c:v>
                </c:pt>
                <c:pt idx="1666">
                  <c:v>55</c:v>
                </c:pt>
                <c:pt idx="1667">
                  <c:v>55</c:v>
                </c:pt>
                <c:pt idx="1668">
                  <c:v>55</c:v>
                </c:pt>
                <c:pt idx="1669">
                  <c:v>55</c:v>
                </c:pt>
                <c:pt idx="1670">
                  <c:v>55</c:v>
                </c:pt>
                <c:pt idx="1671">
                  <c:v>55</c:v>
                </c:pt>
                <c:pt idx="1672">
                  <c:v>55</c:v>
                </c:pt>
                <c:pt idx="1673">
                  <c:v>55</c:v>
                </c:pt>
                <c:pt idx="1674">
                  <c:v>55</c:v>
                </c:pt>
                <c:pt idx="1675">
                  <c:v>55</c:v>
                </c:pt>
                <c:pt idx="1676">
                  <c:v>55</c:v>
                </c:pt>
                <c:pt idx="1677">
                  <c:v>55</c:v>
                </c:pt>
                <c:pt idx="1678">
                  <c:v>55</c:v>
                </c:pt>
                <c:pt idx="1679">
                  <c:v>55</c:v>
                </c:pt>
                <c:pt idx="1680">
                  <c:v>55</c:v>
                </c:pt>
                <c:pt idx="1681">
                  <c:v>55</c:v>
                </c:pt>
                <c:pt idx="1682">
                  <c:v>55</c:v>
                </c:pt>
                <c:pt idx="1683">
                  <c:v>55</c:v>
                </c:pt>
                <c:pt idx="1684">
                  <c:v>55</c:v>
                </c:pt>
                <c:pt idx="1685">
                  <c:v>55</c:v>
                </c:pt>
                <c:pt idx="1686">
                  <c:v>55</c:v>
                </c:pt>
                <c:pt idx="1687">
                  <c:v>55</c:v>
                </c:pt>
                <c:pt idx="1688">
                  <c:v>55</c:v>
                </c:pt>
                <c:pt idx="1689">
                  <c:v>55</c:v>
                </c:pt>
                <c:pt idx="1690">
                  <c:v>55</c:v>
                </c:pt>
                <c:pt idx="1691">
                  <c:v>55</c:v>
                </c:pt>
                <c:pt idx="1692">
                  <c:v>55</c:v>
                </c:pt>
                <c:pt idx="1693">
                  <c:v>55</c:v>
                </c:pt>
                <c:pt idx="1694">
                  <c:v>55</c:v>
                </c:pt>
                <c:pt idx="1695">
                  <c:v>55</c:v>
                </c:pt>
                <c:pt idx="1696">
                  <c:v>55</c:v>
                </c:pt>
                <c:pt idx="1697">
                  <c:v>55</c:v>
                </c:pt>
                <c:pt idx="1698">
                  <c:v>55</c:v>
                </c:pt>
                <c:pt idx="1699">
                  <c:v>55</c:v>
                </c:pt>
                <c:pt idx="1700">
                  <c:v>55</c:v>
                </c:pt>
                <c:pt idx="1701">
                  <c:v>55</c:v>
                </c:pt>
                <c:pt idx="1702">
                  <c:v>55</c:v>
                </c:pt>
                <c:pt idx="1703">
                  <c:v>55</c:v>
                </c:pt>
                <c:pt idx="1704">
                  <c:v>55</c:v>
                </c:pt>
                <c:pt idx="1705">
                  <c:v>55</c:v>
                </c:pt>
                <c:pt idx="1706">
                  <c:v>55</c:v>
                </c:pt>
                <c:pt idx="1707">
                  <c:v>55</c:v>
                </c:pt>
                <c:pt idx="1708">
                  <c:v>55</c:v>
                </c:pt>
                <c:pt idx="1709">
                  <c:v>55</c:v>
                </c:pt>
                <c:pt idx="1710">
                  <c:v>55</c:v>
                </c:pt>
                <c:pt idx="1711">
                  <c:v>55</c:v>
                </c:pt>
                <c:pt idx="1712">
                  <c:v>55</c:v>
                </c:pt>
                <c:pt idx="1713">
                  <c:v>55</c:v>
                </c:pt>
                <c:pt idx="1714">
                  <c:v>55</c:v>
                </c:pt>
                <c:pt idx="1715">
                  <c:v>55</c:v>
                </c:pt>
                <c:pt idx="1716">
                  <c:v>55</c:v>
                </c:pt>
                <c:pt idx="1717">
                  <c:v>55</c:v>
                </c:pt>
                <c:pt idx="1718">
                  <c:v>55</c:v>
                </c:pt>
                <c:pt idx="1719">
                  <c:v>55</c:v>
                </c:pt>
                <c:pt idx="1720">
                  <c:v>55</c:v>
                </c:pt>
                <c:pt idx="1721">
                  <c:v>55</c:v>
                </c:pt>
                <c:pt idx="1722">
                  <c:v>55</c:v>
                </c:pt>
                <c:pt idx="1723">
                  <c:v>55</c:v>
                </c:pt>
                <c:pt idx="1724">
                  <c:v>55</c:v>
                </c:pt>
                <c:pt idx="1725">
                  <c:v>55</c:v>
                </c:pt>
                <c:pt idx="1726">
                  <c:v>55</c:v>
                </c:pt>
                <c:pt idx="1727">
                  <c:v>55</c:v>
                </c:pt>
                <c:pt idx="1728">
                  <c:v>55</c:v>
                </c:pt>
                <c:pt idx="1729">
                  <c:v>55</c:v>
                </c:pt>
                <c:pt idx="1730">
                  <c:v>55</c:v>
                </c:pt>
                <c:pt idx="1731">
                  <c:v>55</c:v>
                </c:pt>
                <c:pt idx="1732">
                  <c:v>55</c:v>
                </c:pt>
                <c:pt idx="1733">
                  <c:v>55</c:v>
                </c:pt>
                <c:pt idx="1734">
                  <c:v>55</c:v>
                </c:pt>
                <c:pt idx="1735">
                  <c:v>55</c:v>
                </c:pt>
                <c:pt idx="1736">
                  <c:v>55</c:v>
                </c:pt>
                <c:pt idx="1737">
                  <c:v>55</c:v>
                </c:pt>
                <c:pt idx="1738">
                  <c:v>55</c:v>
                </c:pt>
                <c:pt idx="1739">
                  <c:v>55</c:v>
                </c:pt>
                <c:pt idx="1740">
                  <c:v>55</c:v>
                </c:pt>
                <c:pt idx="1741">
                  <c:v>55</c:v>
                </c:pt>
                <c:pt idx="1742">
                  <c:v>55</c:v>
                </c:pt>
                <c:pt idx="1743">
                  <c:v>55</c:v>
                </c:pt>
                <c:pt idx="1744">
                  <c:v>55</c:v>
                </c:pt>
                <c:pt idx="1745">
                  <c:v>55</c:v>
                </c:pt>
                <c:pt idx="1746">
                  <c:v>55</c:v>
                </c:pt>
                <c:pt idx="1747">
                  <c:v>55</c:v>
                </c:pt>
                <c:pt idx="1748">
                  <c:v>55</c:v>
                </c:pt>
                <c:pt idx="1749">
                  <c:v>55</c:v>
                </c:pt>
                <c:pt idx="1750">
                  <c:v>55</c:v>
                </c:pt>
                <c:pt idx="1751">
                  <c:v>55</c:v>
                </c:pt>
                <c:pt idx="1752">
                  <c:v>55</c:v>
                </c:pt>
                <c:pt idx="1753">
                  <c:v>55</c:v>
                </c:pt>
                <c:pt idx="1754">
                  <c:v>55</c:v>
                </c:pt>
                <c:pt idx="1755">
                  <c:v>55</c:v>
                </c:pt>
                <c:pt idx="1756">
                  <c:v>55</c:v>
                </c:pt>
                <c:pt idx="1757">
                  <c:v>55</c:v>
                </c:pt>
                <c:pt idx="1758">
                  <c:v>55</c:v>
                </c:pt>
                <c:pt idx="1759">
                  <c:v>55</c:v>
                </c:pt>
                <c:pt idx="1760">
                  <c:v>55</c:v>
                </c:pt>
                <c:pt idx="1761">
                  <c:v>55</c:v>
                </c:pt>
                <c:pt idx="1762">
                  <c:v>55</c:v>
                </c:pt>
                <c:pt idx="1763">
                  <c:v>55</c:v>
                </c:pt>
                <c:pt idx="1764">
                  <c:v>55</c:v>
                </c:pt>
                <c:pt idx="1765">
                  <c:v>55</c:v>
                </c:pt>
                <c:pt idx="1766">
                  <c:v>55</c:v>
                </c:pt>
                <c:pt idx="1767">
                  <c:v>55</c:v>
                </c:pt>
                <c:pt idx="1768">
                  <c:v>55</c:v>
                </c:pt>
                <c:pt idx="1769">
                  <c:v>55</c:v>
                </c:pt>
                <c:pt idx="1770">
                  <c:v>55</c:v>
                </c:pt>
                <c:pt idx="1771">
                  <c:v>55</c:v>
                </c:pt>
                <c:pt idx="1772">
                  <c:v>55</c:v>
                </c:pt>
                <c:pt idx="1773">
                  <c:v>55</c:v>
                </c:pt>
                <c:pt idx="1774">
                  <c:v>55</c:v>
                </c:pt>
                <c:pt idx="1775">
                  <c:v>55</c:v>
                </c:pt>
                <c:pt idx="1776">
                  <c:v>55</c:v>
                </c:pt>
                <c:pt idx="1777">
                  <c:v>55</c:v>
                </c:pt>
                <c:pt idx="1778">
                  <c:v>55</c:v>
                </c:pt>
                <c:pt idx="1779">
                  <c:v>55</c:v>
                </c:pt>
                <c:pt idx="1780">
                  <c:v>55</c:v>
                </c:pt>
                <c:pt idx="1781">
                  <c:v>55</c:v>
                </c:pt>
                <c:pt idx="1782">
                  <c:v>55</c:v>
                </c:pt>
                <c:pt idx="1783">
                  <c:v>55</c:v>
                </c:pt>
                <c:pt idx="1784">
                  <c:v>55</c:v>
                </c:pt>
                <c:pt idx="1785">
                  <c:v>55</c:v>
                </c:pt>
                <c:pt idx="1786">
                  <c:v>55</c:v>
                </c:pt>
                <c:pt idx="1787">
                  <c:v>55</c:v>
                </c:pt>
                <c:pt idx="1788">
                  <c:v>55</c:v>
                </c:pt>
                <c:pt idx="1789">
                  <c:v>55</c:v>
                </c:pt>
                <c:pt idx="1790">
                  <c:v>55</c:v>
                </c:pt>
                <c:pt idx="1791">
                  <c:v>50</c:v>
                </c:pt>
                <c:pt idx="1792">
                  <c:v>50</c:v>
                </c:pt>
                <c:pt idx="1793">
                  <c:v>50</c:v>
                </c:pt>
                <c:pt idx="1794">
                  <c:v>50</c:v>
                </c:pt>
                <c:pt idx="1795">
                  <c:v>50</c:v>
                </c:pt>
                <c:pt idx="1796">
                  <c:v>50</c:v>
                </c:pt>
                <c:pt idx="1797">
                  <c:v>50</c:v>
                </c:pt>
                <c:pt idx="1798">
                  <c:v>50</c:v>
                </c:pt>
                <c:pt idx="1799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5BB-4052-AC4D-14CEFF9062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1488480"/>
        <c:axId val="1"/>
      </c:scatterChart>
      <c:scatterChart>
        <c:scatterStyle val="lineMarker"/>
        <c:varyColors val="0"/>
        <c:ser>
          <c:idx val="1"/>
          <c:order val="1"/>
          <c:tx>
            <c:v>Acc_Phase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phase_chart!$W$2:$W$1801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phase_chart!$Y$2:$Y$1801</c:f>
              <c:numCache>
                <c:formatCode>General</c:formatCode>
                <c:ptCount val="1800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100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  <c:pt idx="19">
                  <c:v>100</c:v>
                </c:pt>
                <c:pt idx="20">
                  <c:v>100</c:v>
                </c:pt>
                <c:pt idx="21">
                  <c:v>105</c:v>
                </c:pt>
                <c:pt idx="22">
                  <c:v>105</c:v>
                </c:pt>
                <c:pt idx="23">
                  <c:v>105</c:v>
                </c:pt>
                <c:pt idx="24">
                  <c:v>105</c:v>
                </c:pt>
                <c:pt idx="25">
                  <c:v>105</c:v>
                </c:pt>
                <c:pt idx="26">
                  <c:v>105</c:v>
                </c:pt>
                <c:pt idx="27">
                  <c:v>105</c:v>
                </c:pt>
                <c:pt idx="28">
                  <c:v>105</c:v>
                </c:pt>
                <c:pt idx="29">
                  <c:v>105</c:v>
                </c:pt>
                <c:pt idx="30">
                  <c:v>105</c:v>
                </c:pt>
                <c:pt idx="31">
                  <c:v>105</c:v>
                </c:pt>
                <c:pt idx="32">
                  <c:v>105</c:v>
                </c:pt>
                <c:pt idx="33">
                  <c:v>105</c:v>
                </c:pt>
                <c:pt idx="34">
                  <c:v>105</c:v>
                </c:pt>
                <c:pt idx="35">
                  <c:v>105</c:v>
                </c:pt>
                <c:pt idx="36">
                  <c:v>105</c:v>
                </c:pt>
                <c:pt idx="37">
                  <c:v>105</c:v>
                </c:pt>
                <c:pt idx="38">
                  <c:v>100</c:v>
                </c:pt>
                <c:pt idx="39">
                  <c:v>100</c:v>
                </c:pt>
                <c:pt idx="40">
                  <c:v>100</c:v>
                </c:pt>
                <c:pt idx="41">
                  <c:v>100</c:v>
                </c:pt>
                <c:pt idx="42">
                  <c:v>100</c:v>
                </c:pt>
                <c:pt idx="43">
                  <c:v>100</c:v>
                </c:pt>
                <c:pt idx="44">
                  <c:v>100</c:v>
                </c:pt>
                <c:pt idx="45">
                  <c:v>100</c:v>
                </c:pt>
                <c:pt idx="46">
                  <c:v>100</c:v>
                </c:pt>
                <c:pt idx="47">
                  <c:v>100</c:v>
                </c:pt>
                <c:pt idx="48">
                  <c:v>100</c:v>
                </c:pt>
                <c:pt idx="49">
                  <c:v>100</c:v>
                </c:pt>
                <c:pt idx="50">
                  <c:v>100</c:v>
                </c:pt>
                <c:pt idx="51">
                  <c:v>100</c:v>
                </c:pt>
                <c:pt idx="52">
                  <c:v>100</c:v>
                </c:pt>
                <c:pt idx="53">
                  <c:v>100</c:v>
                </c:pt>
                <c:pt idx="54">
                  <c:v>100</c:v>
                </c:pt>
                <c:pt idx="55">
                  <c:v>100</c:v>
                </c:pt>
                <c:pt idx="56">
                  <c:v>100</c:v>
                </c:pt>
                <c:pt idx="57">
                  <c:v>100</c:v>
                </c:pt>
                <c:pt idx="58">
                  <c:v>100</c:v>
                </c:pt>
                <c:pt idx="59">
                  <c:v>100</c:v>
                </c:pt>
                <c:pt idx="60">
                  <c:v>100</c:v>
                </c:pt>
                <c:pt idx="61">
                  <c:v>100</c:v>
                </c:pt>
                <c:pt idx="62">
                  <c:v>100</c:v>
                </c:pt>
                <c:pt idx="63">
                  <c:v>100</c:v>
                </c:pt>
                <c:pt idx="64">
                  <c:v>100</c:v>
                </c:pt>
                <c:pt idx="65">
                  <c:v>100</c:v>
                </c:pt>
                <c:pt idx="66">
                  <c:v>100</c:v>
                </c:pt>
                <c:pt idx="67">
                  <c:v>100</c:v>
                </c:pt>
                <c:pt idx="68">
                  <c:v>100</c:v>
                </c:pt>
                <c:pt idx="69">
                  <c:v>100</c:v>
                </c:pt>
                <c:pt idx="70">
                  <c:v>100</c:v>
                </c:pt>
                <c:pt idx="71">
                  <c:v>100</c:v>
                </c:pt>
                <c:pt idx="72">
                  <c:v>100</c:v>
                </c:pt>
                <c:pt idx="73">
                  <c:v>105</c:v>
                </c:pt>
                <c:pt idx="74">
                  <c:v>105</c:v>
                </c:pt>
                <c:pt idx="75">
                  <c:v>105</c:v>
                </c:pt>
                <c:pt idx="76">
                  <c:v>105</c:v>
                </c:pt>
                <c:pt idx="77">
                  <c:v>105</c:v>
                </c:pt>
                <c:pt idx="78">
                  <c:v>105</c:v>
                </c:pt>
                <c:pt idx="79">
                  <c:v>105</c:v>
                </c:pt>
                <c:pt idx="80">
                  <c:v>105</c:v>
                </c:pt>
                <c:pt idx="81">
                  <c:v>105</c:v>
                </c:pt>
                <c:pt idx="82">
                  <c:v>105</c:v>
                </c:pt>
                <c:pt idx="83">
                  <c:v>105</c:v>
                </c:pt>
                <c:pt idx="84">
                  <c:v>105</c:v>
                </c:pt>
                <c:pt idx="85">
                  <c:v>105</c:v>
                </c:pt>
                <c:pt idx="86">
                  <c:v>105</c:v>
                </c:pt>
                <c:pt idx="87">
                  <c:v>105</c:v>
                </c:pt>
                <c:pt idx="88">
                  <c:v>105</c:v>
                </c:pt>
                <c:pt idx="89">
                  <c:v>105</c:v>
                </c:pt>
                <c:pt idx="90">
                  <c:v>105</c:v>
                </c:pt>
                <c:pt idx="91">
                  <c:v>100</c:v>
                </c:pt>
                <c:pt idx="92">
                  <c:v>100</c:v>
                </c:pt>
                <c:pt idx="93">
                  <c:v>100</c:v>
                </c:pt>
                <c:pt idx="94">
                  <c:v>100</c:v>
                </c:pt>
                <c:pt idx="95">
                  <c:v>100</c:v>
                </c:pt>
                <c:pt idx="96">
                  <c:v>100</c:v>
                </c:pt>
                <c:pt idx="97">
                  <c:v>100</c:v>
                </c:pt>
                <c:pt idx="98">
                  <c:v>100</c:v>
                </c:pt>
                <c:pt idx="99">
                  <c:v>100</c:v>
                </c:pt>
                <c:pt idx="100">
                  <c:v>100</c:v>
                </c:pt>
                <c:pt idx="101">
                  <c:v>100</c:v>
                </c:pt>
                <c:pt idx="102">
                  <c:v>100</c:v>
                </c:pt>
                <c:pt idx="103">
                  <c:v>100</c:v>
                </c:pt>
                <c:pt idx="104">
                  <c:v>100</c:v>
                </c:pt>
                <c:pt idx="105">
                  <c:v>100</c:v>
                </c:pt>
                <c:pt idx="106">
                  <c:v>100</c:v>
                </c:pt>
                <c:pt idx="107">
                  <c:v>100</c:v>
                </c:pt>
                <c:pt idx="108">
                  <c:v>100</c:v>
                </c:pt>
                <c:pt idx="109">
                  <c:v>100</c:v>
                </c:pt>
                <c:pt idx="110">
                  <c:v>100</c:v>
                </c:pt>
                <c:pt idx="111">
                  <c:v>100</c:v>
                </c:pt>
                <c:pt idx="112">
                  <c:v>100</c:v>
                </c:pt>
                <c:pt idx="113">
                  <c:v>100</c:v>
                </c:pt>
                <c:pt idx="114">
                  <c:v>100</c:v>
                </c:pt>
                <c:pt idx="115">
                  <c:v>100</c:v>
                </c:pt>
                <c:pt idx="116">
                  <c:v>100</c:v>
                </c:pt>
                <c:pt idx="117">
                  <c:v>100</c:v>
                </c:pt>
                <c:pt idx="118">
                  <c:v>100</c:v>
                </c:pt>
                <c:pt idx="119">
                  <c:v>100</c:v>
                </c:pt>
                <c:pt idx="120">
                  <c:v>100</c:v>
                </c:pt>
                <c:pt idx="121">
                  <c:v>100</c:v>
                </c:pt>
                <c:pt idx="122">
                  <c:v>100</c:v>
                </c:pt>
                <c:pt idx="123">
                  <c:v>100</c:v>
                </c:pt>
                <c:pt idx="124">
                  <c:v>100</c:v>
                </c:pt>
                <c:pt idx="125">
                  <c:v>100</c:v>
                </c:pt>
                <c:pt idx="126">
                  <c:v>100</c:v>
                </c:pt>
                <c:pt idx="127">
                  <c:v>100</c:v>
                </c:pt>
                <c:pt idx="128">
                  <c:v>100</c:v>
                </c:pt>
                <c:pt idx="129">
                  <c:v>100</c:v>
                </c:pt>
                <c:pt idx="130">
                  <c:v>100</c:v>
                </c:pt>
                <c:pt idx="131">
                  <c:v>100</c:v>
                </c:pt>
                <c:pt idx="132">
                  <c:v>100</c:v>
                </c:pt>
                <c:pt idx="133">
                  <c:v>105</c:v>
                </c:pt>
                <c:pt idx="134">
                  <c:v>105</c:v>
                </c:pt>
                <c:pt idx="135">
                  <c:v>105</c:v>
                </c:pt>
                <c:pt idx="136">
                  <c:v>105</c:v>
                </c:pt>
                <c:pt idx="137">
                  <c:v>105</c:v>
                </c:pt>
                <c:pt idx="138">
                  <c:v>105</c:v>
                </c:pt>
                <c:pt idx="139">
                  <c:v>100</c:v>
                </c:pt>
                <c:pt idx="140">
                  <c:v>100</c:v>
                </c:pt>
                <c:pt idx="141">
                  <c:v>100</c:v>
                </c:pt>
                <c:pt idx="142">
                  <c:v>100</c:v>
                </c:pt>
                <c:pt idx="143">
                  <c:v>100</c:v>
                </c:pt>
                <c:pt idx="144">
                  <c:v>100</c:v>
                </c:pt>
                <c:pt idx="145">
                  <c:v>100</c:v>
                </c:pt>
                <c:pt idx="146">
                  <c:v>100</c:v>
                </c:pt>
                <c:pt idx="147">
                  <c:v>100</c:v>
                </c:pt>
                <c:pt idx="148">
                  <c:v>100</c:v>
                </c:pt>
                <c:pt idx="149">
                  <c:v>100</c:v>
                </c:pt>
                <c:pt idx="150">
                  <c:v>100</c:v>
                </c:pt>
                <c:pt idx="151">
                  <c:v>100</c:v>
                </c:pt>
                <c:pt idx="152">
                  <c:v>100</c:v>
                </c:pt>
                <c:pt idx="153">
                  <c:v>100</c:v>
                </c:pt>
                <c:pt idx="154">
                  <c:v>100</c:v>
                </c:pt>
                <c:pt idx="155">
                  <c:v>100</c:v>
                </c:pt>
                <c:pt idx="156">
                  <c:v>100</c:v>
                </c:pt>
                <c:pt idx="157">
                  <c:v>100</c:v>
                </c:pt>
                <c:pt idx="158">
                  <c:v>100</c:v>
                </c:pt>
                <c:pt idx="159">
                  <c:v>100</c:v>
                </c:pt>
                <c:pt idx="160">
                  <c:v>100</c:v>
                </c:pt>
                <c:pt idx="161">
                  <c:v>100</c:v>
                </c:pt>
                <c:pt idx="162">
                  <c:v>100</c:v>
                </c:pt>
                <c:pt idx="163">
                  <c:v>100</c:v>
                </c:pt>
                <c:pt idx="164">
                  <c:v>100</c:v>
                </c:pt>
                <c:pt idx="165">
                  <c:v>100</c:v>
                </c:pt>
                <c:pt idx="166">
                  <c:v>100</c:v>
                </c:pt>
                <c:pt idx="167">
                  <c:v>100</c:v>
                </c:pt>
                <c:pt idx="168">
                  <c:v>100</c:v>
                </c:pt>
                <c:pt idx="169">
                  <c:v>100</c:v>
                </c:pt>
                <c:pt idx="170">
                  <c:v>100</c:v>
                </c:pt>
                <c:pt idx="171">
                  <c:v>100</c:v>
                </c:pt>
                <c:pt idx="172">
                  <c:v>100</c:v>
                </c:pt>
                <c:pt idx="173">
                  <c:v>100</c:v>
                </c:pt>
                <c:pt idx="174">
                  <c:v>100</c:v>
                </c:pt>
                <c:pt idx="175">
                  <c:v>100</c:v>
                </c:pt>
                <c:pt idx="176">
                  <c:v>100</c:v>
                </c:pt>
                <c:pt idx="177">
                  <c:v>100</c:v>
                </c:pt>
                <c:pt idx="178">
                  <c:v>100</c:v>
                </c:pt>
                <c:pt idx="179">
                  <c:v>100</c:v>
                </c:pt>
                <c:pt idx="180">
                  <c:v>100</c:v>
                </c:pt>
                <c:pt idx="181">
                  <c:v>100</c:v>
                </c:pt>
                <c:pt idx="182">
                  <c:v>105</c:v>
                </c:pt>
                <c:pt idx="183">
                  <c:v>105</c:v>
                </c:pt>
                <c:pt idx="184">
                  <c:v>105</c:v>
                </c:pt>
                <c:pt idx="185">
                  <c:v>105</c:v>
                </c:pt>
                <c:pt idx="186">
                  <c:v>105</c:v>
                </c:pt>
                <c:pt idx="187">
                  <c:v>105</c:v>
                </c:pt>
                <c:pt idx="188">
                  <c:v>105</c:v>
                </c:pt>
                <c:pt idx="189">
                  <c:v>105</c:v>
                </c:pt>
                <c:pt idx="190">
                  <c:v>105</c:v>
                </c:pt>
                <c:pt idx="191">
                  <c:v>105</c:v>
                </c:pt>
                <c:pt idx="192">
                  <c:v>105</c:v>
                </c:pt>
                <c:pt idx="193">
                  <c:v>105</c:v>
                </c:pt>
                <c:pt idx="194">
                  <c:v>100</c:v>
                </c:pt>
                <c:pt idx="195">
                  <c:v>100</c:v>
                </c:pt>
                <c:pt idx="196">
                  <c:v>100</c:v>
                </c:pt>
                <c:pt idx="197">
                  <c:v>100</c:v>
                </c:pt>
                <c:pt idx="198">
                  <c:v>100</c:v>
                </c:pt>
                <c:pt idx="199">
                  <c:v>100</c:v>
                </c:pt>
                <c:pt idx="200">
                  <c:v>100</c:v>
                </c:pt>
                <c:pt idx="201">
                  <c:v>100</c:v>
                </c:pt>
                <c:pt idx="202">
                  <c:v>100</c:v>
                </c:pt>
                <c:pt idx="203">
                  <c:v>100</c:v>
                </c:pt>
                <c:pt idx="204">
                  <c:v>100</c:v>
                </c:pt>
                <c:pt idx="205">
                  <c:v>100</c:v>
                </c:pt>
                <c:pt idx="206">
                  <c:v>100</c:v>
                </c:pt>
                <c:pt idx="207">
                  <c:v>100</c:v>
                </c:pt>
                <c:pt idx="208">
                  <c:v>100</c:v>
                </c:pt>
                <c:pt idx="209">
                  <c:v>100</c:v>
                </c:pt>
                <c:pt idx="210">
                  <c:v>100</c:v>
                </c:pt>
                <c:pt idx="211">
                  <c:v>100</c:v>
                </c:pt>
                <c:pt idx="212">
                  <c:v>100</c:v>
                </c:pt>
                <c:pt idx="213">
                  <c:v>100</c:v>
                </c:pt>
                <c:pt idx="214">
                  <c:v>100</c:v>
                </c:pt>
                <c:pt idx="215">
                  <c:v>100</c:v>
                </c:pt>
                <c:pt idx="216">
                  <c:v>100</c:v>
                </c:pt>
                <c:pt idx="217">
                  <c:v>100</c:v>
                </c:pt>
                <c:pt idx="218">
                  <c:v>100</c:v>
                </c:pt>
                <c:pt idx="219">
                  <c:v>100</c:v>
                </c:pt>
                <c:pt idx="220">
                  <c:v>100</c:v>
                </c:pt>
                <c:pt idx="221">
                  <c:v>105</c:v>
                </c:pt>
                <c:pt idx="222">
                  <c:v>105</c:v>
                </c:pt>
                <c:pt idx="223">
                  <c:v>105</c:v>
                </c:pt>
                <c:pt idx="224">
                  <c:v>105</c:v>
                </c:pt>
                <c:pt idx="225">
                  <c:v>105</c:v>
                </c:pt>
                <c:pt idx="226">
                  <c:v>100</c:v>
                </c:pt>
                <c:pt idx="227">
                  <c:v>100</c:v>
                </c:pt>
                <c:pt idx="228">
                  <c:v>100</c:v>
                </c:pt>
                <c:pt idx="229">
                  <c:v>100</c:v>
                </c:pt>
                <c:pt idx="230">
                  <c:v>100</c:v>
                </c:pt>
                <c:pt idx="231">
                  <c:v>100</c:v>
                </c:pt>
                <c:pt idx="232">
                  <c:v>100</c:v>
                </c:pt>
                <c:pt idx="233">
                  <c:v>100</c:v>
                </c:pt>
                <c:pt idx="234">
                  <c:v>100</c:v>
                </c:pt>
                <c:pt idx="235">
                  <c:v>100</c:v>
                </c:pt>
                <c:pt idx="236">
                  <c:v>100</c:v>
                </c:pt>
                <c:pt idx="237">
                  <c:v>100</c:v>
                </c:pt>
                <c:pt idx="238">
                  <c:v>100</c:v>
                </c:pt>
                <c:pt idx="239">
                  <c:v>100</c:v>
                </c:pt>
                <c:pt idx="240">
                  <c:v>100</c:v>
                </c:pt>
                <c:pt idx="241">
                  <c:v>100</c:v>
                </c:pt>
                <c:pt idx="242">
                  <c:v>100</c:v>
                </c:pt>
                <c:pt idx="243">
                  <c:v>100</c:v>
                </c:pt>
                <c:pt idx="244">
                  <c:v>100</c:v>
                </c:pt>
                <c:pt idx="245">
                  <c:v>100</c:v>
                </c:pt>
                <c:pt idx="246">
                  <c:v>100</c:v>
                </c:pt>
                <c:pt idx="247">
                  <c:v>100</c:v>
                </c:pt>
                <c:pt idx="248">
                  <c:v>100</c:v>
                </c:pt>
                <c:pt idx="249">
                  <c:v>100</c:v>
                </c:pt>
                <c:pt idx="250">
                  <c:v>100</c:v>
                </c:pt>
                <c:pt idx="251">
                  <c:v>100</c:v>
                </c:pt>
                <c:pt idx="252">
                  <c:v>100</c:v>
                </c:pt>
                <c:pt idx="253">
                  <c:v>100</c:v>
                </c:pt>
                <c:pt idx="254">
                  <c:v>100</c:v>
                </c:pt>
                <c:pt idx="255">
                  <c:v>100</c:v>
                </c:pt>
                <c:pt idx="256">
                  <c:v>100</c:v>
                </c:pt>
                <c:pt idx="257">
                  <c:v>100</c:v>
                </c:pt>
                <c:pt idx="258">
                  <c:v>100</c:v>
                </c:pt>
                <c:pt idx="259">
                  <c:v>100</c:v>
                </c:pt>
                <c:pt idx="260">
                  <c:v>100</c:v>
                </c:pt>
                <c:pt idx="261">
                  <c:v>100</c:v>
                </c:pt>
                <c:pt idx="262">
                  <c:v>100</c:v>
                </c:pt>
                <c:pt idx="263">
                  <c:v>100</c:v>
                </c:pt>
                <c:pt idx="264">
                  <c:v>100</c:v>
                </c:pt>
                <c:pt idx="265">
                  <c:v>100</c:v>
                </c:pt>
                <c:pt idx="266">
                  <c:v>105</c:v>
                </c:pt>
                <c:pt idx="267">
                  <c:v>105</c:v>
                </c:pt>
                <c:pt idx="268">
                  <c:v>105</c:v>
                </c:pt>
                <c:pt idx="269">
                  <c:v>105</c:v>
                </c:pt>
                <c:pt idx="270">
                  <c:v>105</c:v>
                </c:pt>
                <c:pt idx="271">
                  <c:v>105</c:v>
                </c:pt>
                <c:pt idx="272">
                  <c:v>105</c:v>
                </c:pt>
                <c:pt idx="273">
                  <c:v>105</c:v>
                </c:pt>
                <c:pt idx="274">
                  <c:v>105</c:v>
                </c:pt>
                <c:pt idx="275">
                  <c:v>105</c:v>
                </c:pt>
                <c:pt idx="276">
                  <c:v>105</c:v>
                </c:pt>
                <c:pt idx="277">
                  <c:v>100</c:v>
                </c:pt>
                <c:pt idx="278">
                  <c:v>100</c:v>
                </c:pt>
                <c:pt idx="279">
                  <c:v>100</c:v>
                </c:pt>
                <c:pt idx="280">
                  <c:v>100</c:v>
                </c:pt>
                <c:pt idx="281">
                  <c:v>100</c:v>
                </c:pt>
                <c:pt idx="282">
                  <c:v>100</c:v>
                </c:pt>
                <c:pt idx="283">
                  <c:v>100</c:v>
                </c:pt>
                <c:pt idx="284">
                  <c:v>100</c:v>
                </c:pt>
                <c:pt idx="285">
                  <c:v>100</c:v>
                </c:pt>
                <c:pt idx="286">
                  <c:v>100</c:v>
                </c:pt>
                <c:pt idx="287">
                  <c:v>100</c:v>
                </c:pt>
                <c:pt idx="288">
                  <c:v>100</c:v>
                </c:pt>
                <c:pt idx="289">
                  <c:v>100</c:v>
                </c:pt>
                <c:pt idx="290">
                  <c:v>100</c:v>
                </c:pt>
                <c:pt idx="291">
                  <c:v>100</c:v>
                </c:pt>
                <c:pt idx="292">
                  <c:v>100</c:v>
                </c:pt>
                <c:pt idx="293">
                  <c:v>100</c:v>
                </c:pt>
                <c:pt idx="294">
                  <c:v>100</c:v>
                </c:pt>
                <c:pt idx="295">
                  <c:v>100</c:v>
                </c:pt>
                <c:pt idx="296">
                  <c:v>100</c:v>
                </c:pt>
                <c:pt idx="297">
                  <c:v>100</c:v>
                </c:pt>
                <c:pt idx="298">
                  <c:v>100</c:v>
                </c:pt>
                <c:pt idx="299">
                  <c:v>100</c:v>
                </c:pt>
                <c:pt idx="300">
                  <c:v>100</c:v>
                </c:pt>
                <c:pt idx="301">
                  <c:v>100</c:v>
                </c:pt>
                <c:pt idx="302">
                  <c:v>100</c:v>
                </c:pt>
                <c:pt idx="303">
                  <c:v>100</c:v>
                </c:pt>
                <c:pt idx="304">
                  <c:v>100</c:v>
                </c:pt>
                <c:pt idx="305">
                  <c:v>100</c:v>
                </c:pt>
                <c:pt idx="306">
                  <c:v>100</c:v>
                </c:pt>
                <c:pt idx="307">
                  <c:v>100</c:v>
                </c:pt>
                <c:pt idx="308">
                  <c:v>100</c:v>
                </c:pt>
                <c:pt idx="309">
                  <c:v>100</c:v>
                </c:pt>
                <c:pt idx="310">
                  <c:v>100</c:v>
                </c:pt>
                <c:pt idx="311">
                  <c:v>100</c:v>
                </c:pt>
                <c:pt idx="312">
                  <c:v>100</c:v>
                </c:pt>
                <c:pt idx="313">
                  <c:v>100</c:v>
                </c:pt>
                <c:pt idx="314">
                  <c:v>100</c:v>
                </c:pt>
                <c:pt idx="315">
                  <c:v>100</c:v>
                </c:pt>
                <c:pt idx="316">
                  <c:v>100</c:v>
                </c:pt>
                <c:pt idx="317">
                  <c:v>100</c:v>
                </c:pt>
                <c:pt idx="318">
                  <c:v>105</c:v>
                </c:pt>
                <c:pt idx="319">
                  <c:v>105</c:v>
                </c:pt>
                <c:pt idx="320">
                  <c:v>105</c:v>
                </c:pt>
                <c:pt idx="321">
                  <c:v>105</c:v>
                </c:pt>
                <c:pt idx="322">
                  <c:v>105</c:v>
                </c:pt>
                <c:pt idx="323">
                  <c:v>105</c:v>
                </c:pt>
                <c:pt idx="324">
                  <c:v>105</c:v>
                </c:pt>
                <c:pt idx="325">
                  <c:v>105</c:v>
                </c:pt>
                <c:pt idx="326">
                  <c:v>100</c:v>
                </c:pt>
                <c:pt idx="327">
                  <c:v>100</c:v>
                </c:pt>
                <c:pt idx="328">
                  <c:v>100</c:v>
                </c:pt>
                <c:pt idx="329">
                  <c:v>100</c:v>
                </c:pt>
                <c:pt idx="330">
                  <c:v>100</c:v>
                </c:pt>
                <c:pt idx="331">
                  <c:v>100</c:v>
                </c:pt>
                <c:pt idx="332">
                  <c:v>100</c:v>
                </c:pt>
                <c:pt idx="333">
                  <c:v>100</c:v>
                </c:pt>
                <c:pt idx="334">
                  <c:v>100</c:v>
                </c:pt>
                <c:pt idx="335">
                  <c:v>100</c:v>
                </c:pt>
                <c:pt idx="336">
                  <c:v>100</c:v>
                </c:pt>
                <c:pt idx="337">
                  <c:v>100</c:v>
                </c:pt>
                <c:pt idx="338">
                  <c:v>100</c:v>
                </c:pt>
                <c:pt idx="339">
                  <c:v>100</c:v>
                </c:pt>
                <c:pt idx="340">
                  <c:v>100</c:v>
                </c:pt>
                <c:pt idx="341">
                  <c:v>100</c:v>
                </c:pt>
                <c:pt idx="342">
                  <c:v>100</c:v>
                </c:pt>
                <c:pt idx="343">
                  <c:v>100</c:v>
                </c:pt>
                <c:pt idx="344">
                  <c:v>100</c:v>
                </c:pt>
                <c:pt idx="345">
                  <c:v>100</c:v>
                </c:pt>
                <c:pt idx="346">
                  <c:v>100</c:v>
                </c:pt>
                <c:pt idx="347">
                  <c:v>100</c:v>
                </c:pt>
                <c:pt idx="348">
                  <c:v>100</c:v>
                </c:pt>
                <c:pt idx="349">
                  <c:v>100</c:v>
                </c:pt>
                <c:pt idx="350">
                  <c:v>100</c:v>
                </c:pt>
                <c:pt idx="351">
                  <c:v>100</c:v>
                </c:pt>
                <c:pt idx="352">
                  <c:v>100</c:v>
                </c:pt>
                <c:pt idx="353">
                  <c:v>100</c:v>
                </c:pt>
                <c:pt idx="354">
                  <c:v>100</c:v>
                </c:pt>
                <c:pt idx="355">
                  <c:v>100</c:v>
                </c:pt>
                <c:pt idx="356">
                  <c:v>100</c:v>
                </c:pt>
                <c:pt idx="357">
                  <c:v>100</c:v>
                </c:pt>
                <c:pt idx="358">
                  <c:v>100</c:v>
                </c:pt>
                <c:pt idx="359">
                  <c:v>100</c:v>
                </c:pt>
                <c:pt idx="360">
                  <c:v>100</c:v>
                </c:pt>
                <c:pt idx="361">
                  <c:v>100</c:v>
                </c:pt>
                <c:pt idx="362">
                  <c:v>100</c:v>
                </c:pt>
                <c:pt idx="363">
                  <c:v>100</c:v>
                </c:pt>
                <c:pt idx="364">
                  <c:v>100</c:v>
                </c:pt>
                <c:pt idx="365">
                  <c:v>100</c:v>
                </c:pt>
                <c:pt idx="366">
                  <c:v>100</c:v>
                </c:pt>
                <c:pt idx="367">
                  <c:v>100</c:v>
                </c:pt>
                <c:pt idx="368">
                  <c:v>100</c:v>
                </c:pt>
                <c:pt idx="369">
                  <c:v>100</c:v>
                </c:pt>
                <c:pt idx="370">
                  <c:v>100</c:v>
                </c:pt>
                <c:pt idx="371">
                  <c:v>100</c:v>
                </c:pt>
                <c:pt idx="372">
                  <c:v>100</c:v>
                </c:pt>
                <c:pt idx="373">
                  <c:v>100</c:v>
                </c:pt>
                <c:pt idx="374">
                  <c:v>100</c:v>
                </c:pt>
                <c:pt idx="375">
                  <c:v>100</c:v>
                </c:pt>
                <c:pt idx="376">
                  <c:v>100</c:v>
                </c:pt>
                <c:pt idx="377">
                  <c:v>100</c:v>
                </c:pt>
                <c:pt idx="378">
                  <c:v>100</c:v>
                </c:pt>
                <c:pt idx="379">
                  <c:v>100</c:v>
                </c:pt>
                <c:pt idx="380">
                  <c:v>100</c:v>
                </c:pt>
                <c:pt idx="381">
                  <c:v>100</c:v>
                </c:pt>
                <c:pt idx="382">
                  <c:v>100</c:v>
                </c:pt>
                <c:pt idx="383">
                  <c:v>100</c:v>
                </c:pt>
                <c:pt idx="384">
                  <c:v>100</c:v>
                </c:pt>
                <c:pt idx="385">
                  <c:v>100</c:v>
                </c:pt>
                <c:pt idx="386">
                  <c:v>100</c:v>
                </c:pt>
                <c:pt idx="387">
                  <c:v>100</c:v>
                </c:pt>
                <c:pt idx="388">
                  <c:v>100</c:v>
                </c:pt>
                <c:pt idx="389">
                  <c:v>100</c:v>
                </c:pt>
                <c:pt idx="390">
                  <c:v>100</c:v>
                </c:pt>
                <c:pt idx="391">
                  <c:v>100</c:v>
                </c:pt>
                <c:pt idx="392">
                  <c:v>100</c:v>
                </c:pt>
                <c:pt idx="393">
                  <c:v>100</c:v>
                </c:pt>
                <c:pt idx="394">
                  <c:v>100</c:v>
                </c:pt>
                <c:pt idx="395">
                  <c:v>100</c:v>
                </c:pt>
                <c:pt idx="396">
                  <c:v>100</c:v>
                </c:pt>
                <c:pt idx="397">
                  <c:v>100</c:v>
                </c:pt>
                <c:pt idx="398">
                  <c:v>100</c:v>
                </c:pt>
                <c:pt idx="399">
                  <c:v>100</c:v>
                </c:pt>
                <c:pt idx="400">
                  <c:v>100</c:v>
                </c:pt>
                <c:pt idx="401">
                  <c:v>100</c:v>
                </c:pt>
                <c:pt idx="402">
                  <c:v>100</c:v>
                </c:pt>
                <c:pt idx="403">
                  <c:v>100</c:v>
                </c:pt>
                <c:pt idx="404">
                  <c:v>100</c:v>
                </c:pt>
                <c:pt idx="405">
                  <c:v>100</c:v>
                </c:pt>
                <c:pt idx="406">
                  <c:v>100</c:v>
                </c:pt>
                <c:pt idx="407">
                  <c:v>105</c:v>
                </c:pt>
                <c:pt idx="408">
                  <c:v>105</c:v>
                </c:pt>
                <c:pt idx="409">
                  <c:v>105</c:v>
                </c:pt>
                <c:pt idx="410">
                  <c:v>105</c:v>
                </c:pt>
                <c:pt idx="411">
                  <c:v>105</c:v>
                </c:pt>
                <c:pt idx="412">
                  <c:v>105</c:v>
                </c:pt>
                <c:pt idx="413">
                  <c:v>105</c:v>
                </c:pt>
                <c:pt idx="414">
                  <c:v>105</c:v>
                </c:pt>
                <c:pt idx="415">
                  <c:v>105</c:v>
                </c:pt>
                <c:pt idx="416">
                  <c:v>105</c:v>
                </c:pt>
                <c:pt idx="417">
                  <c:v>105</c:v>
                </c:pt>
                <c:pt idx="418">
                  <c:v>105</c:v>
                </c:pt>
                <c:pt idx="419">
                  <c:v>105</c:v>
                </c:pt>
                <c:pt idx="420">
                  <c:v>105</c:v>
                </c:pt>
                <c:pt idx="421">
                  <c:v>105</c:v>
                </c:pt>
                <c:pt idx="422">
                  <c:v>105</c:v>
                </c:pt>
                <c:pt idx="423">
                  <c:v>105</c:v>
                </c:pt>
                <c:pt idx="424">
                  <c:v>105</c:v>
                </c:pt>
                <c:pt idx="425">
                  <c:v>105</c:v>
                </c:pt>
                <c:pt idx="426">
                  <c:v>105</c:v>
                </c:pt>
                <c:pt idx="427">
                  <c:v>105</c:v>
                </c:pt>
                <c:pt idx="428">
                  <c:v>100</c:v>
                </c:pt>
                <c:pt idx="429">
                  <c:v>100</c:v>
                </c:pt>
                <c:pt idx="430">
                  <c:v>100</c:v>
                </c:pt>
                <c:pt idx="431">
                  <c:v>100</c:v>
                </c:pt>
                <c:pt idx="432">
                  <c:v>100</c:v>
                </c:pt>
                <c:pt idx="433">
                  <c:v>100</c:v>
                </c:pt>
                <c:pt idx="434">
                  <c:v>100</c:v>
                </c:pt>
                <c:pt idx="435">
                  <c:v>100</c:v>
                </c:pt>
                <c:pt idx="436">
                  <c:v>100</c:v>
                </c:pt>
                <c:pt idx="437">
                  <c:v>100</c:v>
                </c:pt>
                <c:pt idx="438">
                  <c:v>100</c:v>
                </c:pt>
                <c:pt idx="439">
                  <c:v>100</c:v>
                </c:pt>
                <c:pt idx="440">
                  <c:v>100</c:v>
                </c:pt>
                <c:pt idx="441">
                  <c:v>100</c:v>
                </c:pt>
                <c:pt idx="442">
                  <c:v>100</c:v>
                </c:pt>
                <c:pt idx="443">
                  <c:v>100</c:v>
                </c:pt>
                <c:pt idx="444">
                  <c:v>100</c:v>
                </c:pt>
                <c:pt idx="445">
                  <c:v>100</c:v>
                </c:pt>
                <c:pt idx="446">
                  <c:v>100</c:v>
                </c:pt>
                <c:pt idx="447">
                  <c:v>100</c:v>
                </c:pt>
                <c:pt idx="448">
                  <c:v>100</c:v>
                </c:pt>
                <c:pt idx="449">
                  <c:v>100</c:v>
                </c:pt>
                <c:pt idx="450">
                  <c:v>100</c:v>
                </c:pt>
                <c:pt idx="451">
                  <c:v>100</c:v>
                </c:pt>
                <c:pt idx="452">
                  <c:v>100</c:v>
                </c:pt>
                <c:pt idx="453">
                  <c:v>100</c:v>
                </c:pt>
                <c:pt idx="454">
                  <c:v>100</c:v>
                </c:pt>
                <c:pt idx="455">
                  <c:v>100</c:v>
                </c:pt>
                <c:pt idx="456">
                  <c:v>100</c:v>
                </c:pt>
                <c:pt idx="457">
                  <c:v>100</c:v>
                </c:pt>
                <c:pt idx="458">
                  <c:v>100</c:v>
                </c:pt>
                <c:pt idx="459">
                  <c:v>100</c:v>
                </c:pt>
                <c:pt idx="460">
                  <c:v>100</c:v>
                </c:pt>
                <c:pt idx="461">
                  <c:v>100</c:v>
                </c:pt>
                <c:pt idx="462">
                  <c:v>100</c:v>
                </c:pt>
                <c:pt idx="463">
                  <c:v>100</c:v>
                </c:pt>
                <c:pt idx="464">
                  <c:v>100</c:v>
                </c:pt>
                <c:pt idx="465">
                  <c:v>100</c:v>
                </c:pt>
                <c:pt idx="466">
                  <c:v>100</c:v>
                </c:pt>
                <c:pt idx="467">
                  <c:v>100</c:v>
                </c:pt>
                <c:pt idx="468">
                  <c:v>100</c:v>
                </c:pt>
                <c:pt idx="469">
                  <c:v>100</c:v>
                </c:pt>
                <c:pt idx="470">
                  <c:v>100</c:v>
                </c:pt>
                <c:pt idx="471">
                  <c:v>100</c:v>
                </c:pt>
                <c:pt idx="472">
                  <c:v>100</c:v>
                </c:pt>
                <c:pt idx="473">
                  <c:v>100</c:v>
                </c:pt>
                <c:pt idx="474">
                  <c:v>100</c:v>
                </c:pt>
                <c:pt idx="475">
                  <c:v>100</c:v>
                </c:pt>
                <c:pt idx="476">
                  <c:v>100</c:v>
                </c:pt>
                <c:pt idx="477">
                  <c:v>100</c:v>
                </c:pt>
                <c:pt idx="478">
                  <c:v>100</c:v>
                </c:pt>
                <c:pt idx="479">
                  <c:v>100</c:v>
                </c:pt>
                <c:pt idx="480">
                  <c:v>100</c:v>
                </c:pt>
                <c:pt idx="481">
                  <c:v>100</c:v>
                </c:pt>
                <c:pt idx="482">
                  <c:v>100</c:v>
                </c:pt>
                <c:pt idx="483">
                  <c:v>100</c:v>
                </c:pt>
                <c:pt idx="484">
                  <c:v>100</c:v>
                </c:pt>
                <c:pt idx="485">
                  <c:v>105</c:v>
                </c:pt>
                <c:pt idx="486">
                  <c:v>105</c:v>
                </c:pt>
                <c:pt idx="487">
                  <c:v>105</c:v>
                </c:pt>
                <c:pt idx="488">
                  <c:v>105</c:v>
                </c:pt>
                <c:pt idx="489">
                  <c:v>105</c:v>
                </c:pt>
                <c:pt idx="490">
                  <c:v>105</c:v>
                </c:pt>
                <c:pt idx="491">
                  <c:v>105</c:v>
                </c:pt>
                <c:pt idx="492">
                  <c:v>105</c:v>
                </c:pt>
                <c:pt idx="493">
                  <c:v>105</c:v>
                </c:pt>
                <c:pt idx="494">
                  <c:v>105</c:v>
                </c:pt>
                <c:pt idx="495">
                  <c:v>105</c:v>
                </c:pt>
                <c:pt idx="496">
                  <c:v>105</c:v>
                </c:pt>
                <c:pt idx="497">
                  <c:v>105</c:v>
                </c:pt>
                <c:pt idx="498">
                  <c:v>100</c:v>
                </c:pt>
                <c:pt idx="499">
                  <c:v>100</c:v>
                </c:pt>
                <c:pt idx="500">
                  <c:v>100</c:v>
                </c:pt>
                <c:pt idx="501">
                  <c:v>100</c:v>
                </c:pt>
                <c:pt idx="502">
                  <c:v>105</c:v>
                </c:pt>
                <c:pt idx="503">
                  <c:v>105</c:v>
                </c:pt>
                <c:pt idx="504">
                  <c:v>105</c:v>
                </c:pt>
                <c:pt idx="505">
                  <c:v>105</c:v>
                </c:pt>
                <c:pt idx="506">
                  <c:v>100</c:v>
                </c:pt>
                <c:pt idx="507">
                  <c:v>100</c:v>
                </c:pt>
                <c:pt idx="508">
                  <c:v>100</c:v>
                </c:pt>
                <c:pt idx="509">
                  <c:v>100</c:v>
                </c:pt>
                <c:pt idx="510">
                  <c:v>100</c:v>
                </c:pt>
                <c:pt idx="511">
                  <c:v>100</c:v>
                </c:pt>
                <c:pt idx="512">
                  <c:v>100</c:v>
                </c:pt>
                <c:pt idx="513">
                  <c:v>100</c:v>
                </c:pt>
                <c:pt idx="514">
                  <c:v>100</c:v>
                </c:pt>
                <c:pt idx="515">
                  <c:v>100</c:v>
                </c:pt>
                <c:pt idx="516">
                  <c:v>100</c:v>
                </c:pt>
                <c:pt idx="517">
                  <c:v>100</c:v>
                </c:pt>
                <c:pt idx="518">
                  <c:v>105</c:v>
                </c:pt>
                <c:pt idx="519">
                  <c:v>105</c:v>
                </c:pt>
                <c:pt idx="520">
                  <c:v>105</c:v>
                </c:pt>
                <c:pt idx="521">
                  <c:v>105</c:v>
                </c:pt>
                <c:pt idx="522">
                  <c:v>105</c:v>
                </c:pt>
                <c:pt idx="523">
                  <c:v>105</c:v>
                </c:pt>
                <c:pt idx="524">
                  <c:v>105</c:v>
                </c:pt>
                <c:pt idx="525">
                  <c:v>105</c:v>
                </c:pt>
                <c:pt idx="526">
                  <c:v>100</c:v>
                </c:pt>
                <c:pt idx="527">
                  <c:v>100</c:v>
                </c:pt>
                <c:pt idx="528">
                  <c:v>100</c:v>
                </c:pt>
                <c:pt idx="529">
                  <c:v>100</c:v>
                </c:pt>
                <c:pt idx="530">
                  <c:v>100</c:v>
                </c:pt>
                <c:pt idx="531">
                  <c:v>100</c:v>
                </c:pt>
                <c:pt idx="532">
                  <c:v>100</c:v>
                </c:pt>
                <c:pt idx="533">
                  <c:v>100</c:v>
                </c:pt>
                <c:pt idx="534">
                  <c:v>100</c:v>
                </c:pt>
                <c:pt idx="535">
                  <c:v>100</c:v>
                </c:pt>
                <c:pt idx="536">
                  <c:v>100</c:v>
                </c:pt>
                <c:pt idx="537">
                  <c:v>100</c:v>
                </c:pt>
                <c:pt idx="538">
                  <c:v>100</c:v>
                </c:pt>
                <c:pt idx="539">
                  <c:v>100</c:v>
                </c:pt>
                <c:pt idx="540">
                  <c:v>100</c:v>
                </c:pt>
                <c:pt idx="541">
                  <c:v>105</c:v>
                </c:pt>
                <c:pt idx="542">
                  <c:v>105</c:v>
                </c:pt>
                <c:pt idx="543">
                  <c:v>105</c:v>
                </c:pt>
                <c:pt idx="544">
                  <c:v>105</c:v>
                </c:pt>
                <c:pt idx="545">
                  <c:v>105</c:v>
                </c:pt>
                <c:pt idx="546">
                  <c:v>105</c:v>
                </c:pt>
                <c:pt idx="547">
                  <c:v>105</c:v>
                </c:pt>
                <c:pt idx="548">
                  <c:v>105</c:v>
                </c:pt>
                <c:pt idx="549">
                  <c:v>105</c:v>
                </c:pt>
                <c:pt idx="550">
                  <c:v>100</c:v>
                </c:pt>
                <c:pt idx="551">
                  <c:v>100</c:v>
                </c:pt>
                <c:pt idx="552">
                  <c:v>100</c:v>
                </c:pt>
                <c:pt idx="553">
                  <c:v>100</c:v>
                </c:pt>
                <c:pt idx="554">
                  <c:v>100</c:v>
                </c:pt>
                <c:pt idx="555">
                  <c:v>100</c:v>
                </c:pt>
                <c:pt idx="556">
                  <c:v>100</c:v>
                </c:pt>
                <c:pt idx="557">
                  <c:v>100</c:v>
                </c:pt>
                <c:pt idx="558">
                  <c:v>100</c:v>
                </c:pt>
                <c:pt idx="559">
                  <c:v>100</c:v>
                </c:pt>
                <c:pt idx="560">
                  <c:v>100</c:v>
                </c:pt>
                <c:pt idx="561">
                  <c:v>100</c:v>
                </c:pt>
                <c:pt idx="562">
                  <c:v>100</c:v>
                </c:pt>
                <c:pt idx="563">
                  <c:v>100</c:v>
                </c:pt>
                <c:pt idx="564">
                  <c:v>100</c:v>
                </c:pt>
                <c:pt idx="565">
                  <c:v>100</c:v>
                </c:pt>
                <c:pt idx="566">
                  <c:v>100</c:v>
                </c:pt>
                <c:pt idx="567">
                  <c:v>100</c:v>
                </c:pt>
                <c:pt idx="568">
                  <c:v>100</c:v>
                </c:pt>
                <c:pt idx="569">
                  <c:v>100</c:v>
                </c:pt>
                <c:pt idx="570">
                  <c:v>100</c:v>
                </c:pt>
                <c:pt idx="571">
                  <c:v>100</c:v>
                </c:pt>
                <c:pt idx="572">
                  <c:v>100</c:v>
                </c:pt>
                <c:pt idx="573">
                  <c:v>100</c:v>
                </c:pt>
                <c:pt idx="574">
                  <c:v>100</c:v>
                </c:pt>
                <c:pt idx="575">
                  <c:v>100</c:v>
                </c:pt>
                <c:pt idx="576">
                  <c:v>100</c:v>
                </c:pt>
                <c:pt idx="577">
                  <c:v>100</c:v>
                </c:pt>
                <c:pt idx="578">
                  <c:v>100</c:v>
                </c:pt>
                <c:pt idx="579">
                  <c:v>100</c:v>
                </c:pt>
                <c:pt idx="580">
                  <c:v>100</c:v>
                </c:pt>
                <c:pt idx="581">
                  <c:v>100</c:v>
                </c:pt>
                <c:pt idx="582">
                  <c:v>100</c:v>
                </c:pt>
                <c:pt idx="583">
                  <c:v>100</c:v>
                </c:pt>
                <c:pt idx="584">
                  <c:v>100</c:v>
                </c:pt>
                <c:pt idx="585">
                  <c:v>100</c:v>
                </c:pt>
                <c:pt idx="586">
                  <c:v>100</c:v>
                </c:pt>
                <c:pt idx="587">
                  <c:v>100</c:v>
                </c:pt>
                <c:pt idx="588">
                  <c:v>100</c:v>
                </c:pt>
                <c:pt idx="589">
                  <c:v>100</c:v>
                </c:pt>
                <c:pt idx="590">
                  <c:v>100</c:v>
                </c:pt>
                <c:pt idx="591">
                  <c:v>100</c:v>
                </c:pt>
                <c:pt idx="592">
                  <c:v>100</c:v>
                </c:pt>
                <c:pt idx="593">
                  <c:v>100</c:v>
                </c:pt>
                <c:pt idx="594">
                  <c:v>100</c:v>
                </c:pt>
                <c:pt idx="595">
                  <c:v>100</c:v>
                </c:pt>
                <c:pt idx="596">
                  <c:v>100</c:v>
                </c:pt>
                <c:pt idx="597">
                  <c:v>100</c:v>
                </c:pt>
                <c:pt idx="598">
                  <c:v>100</c:v>
                </c:pt>
                <c:pt idx="599">
                  <c:v>100</c:v>
                </c:pt>
                <c:pt idx="600">
                  <c:v>100</c:v>
                </c:pt>
                <c:pt idx="601">
                  <c:v>100</c:v>
                </c:pt>
                <c:pt idx="602">
                  <c:v>100</c:v>
                </c:pt>
                <c:pt idx="603">
                  <c:v>100</c:v>
                </c:pt>
                <c:pt idx="604">
                  <c:v>100</c:v>
                </c:pt>
                <c:pt idx="605">
                  <c:v>100</c:v>
                </c:pt>
                <c:pt idx="606">
                  <c:v>100</c:v>
                </c:pt>
                <c:pt idx="607">
                  <c:v>100</c:v>
                </c:pt>
                <c:pt idx="608">
                  <c:v>105</c:v>
                </c:pt>
                <c:pt idx="609">
                  <c:v>105</c:v>
                </c:pt>
                <c:pt idx="610">
                  <c:v>105</c:v>
                </c:pt>
                <c:pt idx="611">
                  <c:v>105</c:v>
                </c:pt>
                <c:pt idx="612">
                  <c:v>105</c:v>
                </c:pt>
                <c:pt idx="613">
                  <c:v>105</c:v>
                </c:pt>
                <c:pt idx="614">
                  <c:v>105</c:v>
                </c:pt>
                <c:pt idx="615">
                  <c:v>105</c:v>
                </c:pt>
                <c:pt idx="616">
                  <c:v>105</c:v>
                </c:pt>
                <c:pt idx="617">
                  <c:v>105</c:v>
                </c:pt>
                <c:pt idx="618">
                  <c:v>105</c:v>
                </c:pt>
                <c:pt idx="619">
                  <c:v>105</c:v>
                </c:pt>
                <c:pt idx="620">
                  <c:v>100</c:v>
                </c:pt>
                <c:pt idx="621">
                  <c:v>100</c:v>
                </c:pt>
                <c:pt idx="622">
                  <c:v>100</c:v>
                </c:pt>
                <c:pt idx="623">
                  <c:v>100</c:v>
                </c:pt>
                <c:pt idx="624">
                  <c:v>100</c:v>
                </c:pt>
                <c:pt idx="625">
                  <c:v>100</c:v>
                </c:pt>
                <c:pt idx="626">
                  <c:v>100</c:v>
                </c:pt>
                <c:pt idx="627">
                  <c:v>100</c:v>
                </c:pt>
                <c:pt idx="628">
                  <c:v>100</c:v>
                </c:pt>
                <c:pt idx="629">
                  <c:v>100</c:v>
                </c:pt>
                <c:pt idx="630">
                  <c:v>100</c:v>
                </c:pt>
                <c:pt idx="631">
                  <c:v>100</c:v>
                </c:pt>
                <c:pt idx="632">
                  <c:v>100</c:v>
                </c:pt>
                <c:pt idx="633">
                  <c:v>100</c:v>
                </c:pt>
                <c:pt idx="634">
                  <c:v>100</c:v>
                </c:pt>
                <c:pt idx="635">
                  <c:v>100</c:v>
                </c:pt>
                <c:pt idx="636">
                  <c:v>100</c:v>
                </c:pt>
                <c:pt idx="637">
                  <c:v>100</c:v>
                </c:pt>
                <c:pt idx="638">
                  <c:v>100</c:v>
                </c:pt>
                <c:pt idx="639">
                  <c:v>100</c:v>
                </c:pt>
                <c:pt idx="640">
                  <c:v>100</c:v>
                </c:pt>
                <c:pt idx="641">
                  <c:v>100</c:v>
                </c:pt>
                <c:pt idx="642">
                  <c:v>100</c:v>
                </c:pt>
                <c:pt idx="643">
                  <c:v>100</c:v>
                </c:pt>
                <c:pt idx="644">
                  <c:v>100</c:v>
                </c:pt>
                <c:pt idx="645">
                  <c:v>100</c:v>
                </c:pt>
                <c:pt idx="646">
                  <c:v>100</c:v>
                </c:pt>
                <c:pt idx="647">
                  <c:v>100</c:v>
                </c:pt>
                <c:pt idx="648">
                  <c:v>100</c:v>
                </c:pt>
                <c:pt idx="649">
                  <c:v>100</c:v>
                </c:pt>
                <c:pt idx="650">
                  <c:v>100</c:v>
                </c:pt>
                <c:pt idx="651">
                  <c:v>100</c:v>
                </c:pt>
                <c:pt idx="652">
                  <c:v>100</c:v>
                </c:pt>
                <c:pt idx="653">
                  <c:v>100</c:v>
                </c:pt>
                <c:pt idx="654">
                  <c:v>100</c:v>
                </c:pt>
                <c:pt idx="655">
                  <c:v>100</c:v>
                </c:pt>
                <c:pt idx="656">
                  <c:v>100</c:v>
                </c:pt>
                <c:pt idx="657">
                  <c:v>100</c:v>
                </c:pt>
                <c:pt idx="658">
                  <c:v>100</c:v>
                </c:pt>
                <c:pt idx="659">
                  <c:v>100</c:v>
                </c:pt>
                <c:pt idx="660">
                  <c:v>105</c:v>
                </c:pt>
                <c:pt idx="661">
                  <c:v>105</c:v>
                </c:pt>
                <c:pt idx="662">
                  <c:v>105</c:v>
                </c:pt>
                <c:pt idx="663">
                  <c:v>105</c:v>
                </c:pt>
                <c:pt idx="664">
                  <c:v>105</c:v>
                </c:pt>
                <c:pt idx="665">
                  <c:v>105</c:v>
                </c:pt>
                <c:pt idx="666">
                  <c:v>105</c:v>
                </c:pt>
                <c:pt idx="667">
                  <c:v>105</c:v>
                </c:pt>
                <c:pt idx="668">
                  <c:v>100</c:v>
                </c:pt>
                <c:pt idx="669">
                  <c:v>100</c:v>
                </c:pt>
                <c:pt idx="670">
                  <c:v>100</c:v>
                </c:pt>
                <c:pt idx="671">
                  <c:v>100</c:v>
                </c:pt>
                <c:pt idx="672">
                  <c:v>100</c:v>
                </c:pt>
                <c:pt idx="673">
                  <c:v>100</c:v>
                </c:pt>
                <c:pt idx="674">
                  <c:v>100</c:v>
                </c:pt>
                <c:pt idx="675">
                  <c:v>100</c:v>
                </c:pt>
                <c:pt idx="676">
                  <c:v>100</c:v>
                </c:pt>
                <c:pt idx="677">
                  <c:v>100</c:v>
                </c:pt>
                <c:pt idx="678">
                  <c:v>100</c:v>
                </c:pt>
                <c:pt idx="679">
                  <c:v>100</c:v>
                </c:pt>
                <c:pt idx="680">
                  <c:v>100</c:v>
                </c:pt>
                <c:pt idx="681">
                  <c:v>100</c:v>
                </c:pt>
                <c:pt idx="682">
                  <c:v>100</c:v>
                </c:pt>
                <c:pt idx="683">
                  <c:v>100</c:v>
                </c:pt>
                <c:pt idx="684">
                  <c:v>100</c:v>
                </c:pt>
                <c:pt idx="685">
                  <c:v>100</c:v>
                </c:pt>
                <c:pt idx="686">
                  <c:v>100</c:v>
                </c:pt>
                <c:pt idx="687">
                  <c:v>100</c:v>
                </c:pt>
                <c:pt idx="688">
                  <c:v>100</c:v>
                </c:pt>
                <c:pt idx="689">
                  <c:v>100</c:v>
                </c:pt>
                <c:pt idx="690">
                  <c:v>100</c:v>
                </c:pt>
                <c:pt idx="691">
                  <c:v>100</c:v>
                </c:pt>
                <c:pt idx="692">
                  <c:v>100</c:v>
                </c:pt>
                <c:pt idx="693">
                  <c:v>100</c:v>
                </c:pt>
                <c:pt idx="694">
                  <c:v>100</c:v>
                </c:pt>
                <c:pt idx="695">
                  <c:v>100</c:v>
                </c:pt>
                <c:pt idx="696">
                  <c:v>100</c:v>
                </c:pt>
                <c:pt idx="697">
                  <c:v>100</c:v>
                </c:pt>
                <c:pt idx="698">
                  <c:v>100</c:v>
                </c:pt>
                <c:pt idx="699">
                  <c:v>100</c:v>
                </c:pt>
                <c:pt idx="700">
                  <c:v>100</c:v>
                </c:pt>
                <c:pt idx="701">
                  <c:v>100</c:v>
                </c:pt>
                <c:pt idx="702">
                  <c:v>100</c:v>
                </c:pt>
                <c:pt idx="703">
                  <c:v>100</c:v>
                </c:pt>
                <c:pt idx="704">
                  <c:v>100</c:v>
                </c:pt>
                <c:pt idx="705">
                  <c:v>100</c:v>
                </c:pt>
                <c:pt idx="706">
                  <c:v>100</c:v>
                </c:pt>
                <c:pt idx="707">
                  <c:v>100</c:v>
                </c:pt>
                <c:pt idx="708">
                  <c:v>100</c:v>
                </c:pt>
                <c:pt idx="709">
                  <c:v>100</c:v>
                </c:pt>
                <c:pt idx="710">
                  <c:v>100</c:v>
                </c:pt>
                <c:pt idx="711">
                  <c:v>100</c:v>
                </c:pt>
                <c:pt idx="712">
                  <c:v>100</c:v>
                </c:pt>
                <c:pt idx="713">
                  <c:v>100</c:v>
                </c:pt>
                <c:pt idx="714">
                  <c:v>100</c:v>
                </c:pt>
                <c:pt idx="715">
                  <c:v>100</c:v>
                </c:pt>
                <c:pt idx="716">
                  <c:v>100</c:v>
                </c:pt>
                <c:pt idx="717">
                  <c:v>100</c:v>
                </c:pt>
                <c:pt idx="718">
                  <c:v>100</c:v>
                </c:pt>
                <c:pt idx="719">
                  <c:v>100</c:v>
                </c:pt>
                <c:pt idx="720">
                  <c:v>100</c:v>
                </c:pt>
                <c:pt idx="721">
                  <c:v>100</c:v>
                </c:pt>
                <c:pt idx="722">
                  <c:v>100</c:v>
                </c:pt>
                <c:pt idx="723">
                  <c:v>100</c:v>
                </c:pt>
                <c:pt idx="724">
                  <c:v>100</c:v>
                </c:pt>
                <c:pt idx="725">
                  <c:v>105</c:v>
                </c:pt>
                <c:pt idx="726">
                  <c:v>105</c:v>
                </c:pt>
                <c:pt idx="727">
                  <c:v>105</c:v>
                </c:pt>
                <c:pt idx="728">
                  <c:v>105</c:v>
                </c:pt>
                <c:pt idx="729">
                  <c:v>105</c:v>
                </c:pt>
                <c:pt idx="730">
                  <c:v>105</c:v>
                </c:pt>
                <c:pt idx="731">
                  <c:v>100</c:v>
                </c:pt>
                <c:pt idx="732">
                  <c:v>100</c:v>
                </c:pt>
                <c:pt idx="733">
                  <c:v>100</c:v>
                </c:pt>
                <c:pt idx="734">
                  <c:v>100</c:v>
                </c:pt>
                <c:pt idx="735">
                  <c:v>100</c:v>
                </c:pt>
                <c:pt idx="736">
                  <c:v>100</c:v>
                </c:pt>
                <c:pt idx="737">
                  <c:v>100</c:v>
                </c:pt>
                <c:pt idx="738">
                  <c:v>100</c:v>
                </c:pt>
                <c:pt idx="739">
                  <c:v>100</c:v>
                </c:pt>
                <c:pt idx="740">
                  <c:v>100</c:v>
                </c:pt>
                <c:pt idx="741">
                  <c:v>105</c:v>
                </c:pt>
                <c:pt idx="742">
                  <c:v>105</c:v>
                </c:pt>
                <c:pt idx="743">
                  <c:v>105</c:v>
                </c:pt>
                <c:pt idx="744">
                  <c:v>105</c:v>
                </c:pt>
                <c:pt idx="745">
                  <c:v>105</c:v>
                </c:pt>
                <c:pt idx="746">
                  <c:v>105</c:v>
                </c:pt>
                <c:pt idx="747">
                  <c:v>105</c:v>
                </c:pt>
                <c:pt idx="748">
                  <c:v>105</c:v>
                </c:pt>
                <c:pt idx="749">
                  <c:v>105</c:v>
                </c:pt>
                <c:pt idx="750">
                  <c:v>105</c:v>
                </c:pt>
                <c:pt idx="751">
                  <c:v>105</c:v>
                </c:pt>
                <c:pt idx="752">
                  <c:v>105</c:v>
                </c:pt>
                <c:pt idx="753">
                  <c:v>100</c:v>
                </c:pt>
                <c:pt idx="754">
                  <c:v>100</c:v>
                </c:pt>
                <c:pt idx="755">
                  <c:v>100</c:v>
                </c:pt>
                <c:pt idx="756">
                  <c:v>100</c:v>
                </c:pt>
                <c:pt idx="757">
                  <c:v>100</c:v>
                </c:pt>
                <c:pt idx="758">
                  <c:v>100</c:v>
                </c:pt>
                <c:pt idx="759">
                  <c:v>100</c:v>
                </c:pt>
                <c:pt idx="760">
                  <c:v>100</c:v>
                </c:pt>
                <c:pt idx="761">
                  <c:v>100</c:v>
                </c:pt>
                <c:pt idx="762">
                  <c:v>100</c:v>
                </c:pt>
                <c:pt idx="763">
                  <c:v>100</c:v>
                </c:pt>
                <c:pt idx="764">
                  <c:v>100</c:v>
                </c:pt>
                <c:pt idx="765">
                  <c:v>100</c:v>
                </c:pt>
                <c:pt idx="766">
                  <c:v>100</c:v>
                </c:pt>
                <c:pt idx="767">
                  <c:v>100</c:v>
                </c:pt>
                <c:pt idx="768">
                  <c:v>100</c:v>
                </c:pt>
                <c:pt idx="769">
                  <c:v>100</c:v>
                </c:pt>
                <c:pt idx="770">
                  <c:v>100</c:v>
                </c:pt>
                <c:pt idx="771">
                  <c:v>105</c:v>
                </c:pt>
                <c:pt idx="772">
                  <c:v>105</c:v>
                </c:pt>
                <c:pt idx="773">
                  <c:v>105</c:v>
                </c:pt>
                <c:pt idx="774">
                  <c:v>105</c:v>
                </c:pt>
                <c:pt idx="775">
                  <c:v>105</c:v>
                </c:pt>
                <c:pt idx="776">
                  <c:v>105</c:v>
                </c:pt>
                <c:pt idx="777">
                  <c:v>105</c:v>
                </c:pt>
                <c:pt idx="778">
                  <c:v>105</c:v>
                </c:pt>
                <c:pt idx="779">
                  <c:v>100</c:v>
                </c:pt>
                <c:pt idx="780">
                  <c:v>100</c:v>
                </c:pt>
                <c:pt idx="781">
                  <c:v>100</c:v>
                </c:pt>
                <c:pt idx="782">
                  <c:v>100</c:v>
                </c:pt>
                <c:pt idx="783">
                  <c:v>100</c:v>
                </c:pt>
                <c:pt idx="784">
                  <c:v>100</c:v>
                </c:pt>
                <c:pt idx="785">
                  <c:v>100</c:v>
                </c:pt>
                <c:pt idx="786">
                  <c:v>105</c:v>
                </c:pt>
                <c:pt idx="787">
                  <c:v>105</c:v>
                </c:pt>
                <c:pt idx="788">
                  <c:v>105</c:v>
                </c:pt>
                <c:pt idx="789">
                  <c:v>105</c:v>
                </c:pt>
                <c:pt idx="790">
                  <c:v>105</c:v>
                </c:pt>
                <c:pt idx="791">
                  <c:v>105</c:v>
                </c:pt>
                <c:pt idx="792">
                  <c:v>105</c:v>
                </c:pt>
                <c:pt idx="793">
                  <c:v>105</c:v>
                </c:pt>
                <c:pt idx="794">
                  <c:v>105</c:v>
                </c:pt>
                <c:pt idx="795">
                  <c:v>105</c:v>
                </c:pt>
                <c:pt idx="796">
                  <c:v>105</c:v>
                </c:pt>
                <c:pt idx="797">
                  <c:v>105</c:v>
                </c:pt>
                <c:pt idx="798">
                  <c:v>105</c:v>
                </c:pt>
                <c:pt idx="799">
                  <c:v>100</c:v>
                </c:pt>
                <c:pt idx="800">
                  <c:v>100</c:v>
                </c:pt>
                <c:pt idx="801">
                  <c:v>100</c:v>
                </c:pt>
                <c:pt idx="802">
                  <c:v>100</c:v>
                </c:pt>
                <c:pt idx="803">
                  <c:v>100</c:v>
                </c:pt>
                <c:pt idx="804">
                  <c:v>100</c:v>
                </c:pt>
                <c:pt idx="805">
                  <c:v>100</c:v>
                </c:pt>
                <c:pt idx="806">
                  <c:v>100</c:v>
                </c:pt>
                <c:pt idx="807">
                  <c:v>100</c:v>
                </c:pt>
                <c:pt idx="808">
                  <c:v>100</c:v>
                </c:pt>
                <c:pt idx="809">
                  <c:v>100</c:v>
                </c:pt>
                <c:pt idx="810">
                  <c:v>100</c:v>
                </c:pt>
                <c:pt idx="811">
                  <c:v>100</c:v>
                </c:pt>
                <c:pt idx="812">
                  <c:v>100</c:v>
                </c:pt>
                <c:pt idx="813">
                  <c:v>100</c:v>
                </c:pt>
                <c:pt idx="814">
                  <c:v>100</c:v>
                </c:pt>
                <c:pt idx="815">
                  <c:v>100</c:v>
                </c:pt>
                <c:pt idx="816">
                  <c:v>100</c:v>
                </c:pt>
                <c:pt idx="817">
                  <c:v>100</c:v>
                </c:pt>
                <c:pt idx="818">
                  <c:v>100</c:v>
                </c:pt>
                <c:pt idx="819">
                  <c:v>100</c:v>
                </c:pt>
                <c:pt idx="820">
                  <c:v>100</c:v>
                </c:pt>
                <c:pt idx="821">
                  <c:v>100</c:v>
                </c:pt>
                <c:pt idx="822">
                  <c:v>100</c:v>
                </c:pt>
                <c:pt idx="823">
                  <c:v>100</c:v>
                </c:pt>
                <c:pt idx="824">
                  <c:v>100</c:v>
                </c:pt>
                <c:pt idx="825">
                  <c:v>100</c:v>
                </c:pt>
                <c:pt idx="826">
                  <c:v>100</c:v>
                </c:pt>
                <c:pt idx="827">
                  <c:v>100</c:v>
                </c:pt>
                <c:pt idx="828">
                  <c:v>105</c:v>
                </c:pt>
                <c:pt idx="829">
                  <c:v>105</c:v>
                </c:pt>
                <c:pt idx="830">
                  <c:v>105</c:v>
                </c:pt>
                <c:pt idx="831">
                  <c:v>105</c:v>
                </c:pt>
                <c:pt idx="832">
                  <c:v>105</c:v>
                </c:pt>
                <c:pt idx="833">
                  <c:v>105</c:v>
                </c:pt>
                <c:pt idx="834">
                  <c:v>105</c:v>
                </c:pt>
                <c:pt idx="835">
                  <c:v>105</c:v>
                </c:pt>
                <c:pt idx="836">
                  <c:v>105</c:v>
                </c:pt>
                <c:pt idx="837">
                  <c:v>105</c:v>
                </c:pt>
                <c:pt idx="838">
                  <c:v>105</c:v>
                </c:pt>
                <c:pt idx="839">
                  <c:v>105</c:v>
                </c:pt>
                <c:pt idx="840">
                  <c:v>105</c:v>
                </c:pt>
                <c:pt idx="841">
                  <c:v>105</c:v>
                </c:pt>
                <c:pt idx="842">
                  <c:v>105</c:v>
                </c:pt>
                <c:pt idx="843">
                  <c:v>105</c:v>
                </c:pt>
                <c:pt idx="844">
                  <c:v>105</c:v>
                </c:pt>
                <c:pt idx="845">
                  <c:v>105</c:v>
                </c:pt>
                <c:pt idx="846">
                  <c:v>105</c:v>
                </c:pt>
                <c:pt idx="847">
                  <c:v>105</c:v>
                </c:pt>
                <c:pt idx="848">
                  <c:v>105</c:v>
                </c:pt>
                <c:pt idx="849">
                  <c:v>105</c:v>
                </c:pt>
                <c:pt idx="850">
                  <c:v>105</c:v>
                </c:pt>
                <c:pt idx="851">
                  <c:v>105</c:v>
                </c:pt>
                <c:pt idx="852">
                  <c:v>105</c:v>
                </c:pt>
                <c:pt idx="853">
                  <c:v>105</c:v>
                </c:pt>
                <c:pt idx="854">
                  <c:v>100</c:v>
                </c:pt>
                <c:pt idx="855">
                  <c:v>100</c:v>
                </c:pt>
                <c:pt idx="856">
                  <c:v>100</c:v>
                </c:pt>
                <c:pt idx="857">
                  <c:v>100</c:v>
                </c:pt>
                <c:pt idx="858">
                  <c:v>100</c:v>
                </c:pt>
                <c:pt idx="859">
                  <c:v>100</c:v>
                </c:pt>
                <c:pt idx="860">
                  <c:v>100</c:v>
                </c:pt>
                <c:pt idx="861">
                  <c:v>100</c:v>
                </c:pt>
                <c:pt idx="862">
                  <c:v>100</c:v>
                </c:pt>
                <c:pt idx="863">
                  <c:v>100</c:v>
                </c:pt>
                <c:pt idx="864">
                  <c:v>100</c:v>
                </c:pt>
                <c:pt idx="865">
                  <c:v>100</c:v>
                </c:pt>
                <c:pt idx="866">
                  <c:v>100</c:v>
                </c:pt>
                <c:pt idx="867">
                  <c:v>100</c:v>
                </c:pt>
                <c:pt idx="868">
                  <c:v>100</c:v>
                </c:pt>
                <c:pt idx="869">
                  <c:v>100</c:v>
                </c:pt>
                <c:pt idx="870">
                  <c:v>100</c:v>
                </c:pt>
                <c:pt idx="871">
                  <c:v>100</c:v>
                </c:pt>
                <c:pt idx="872">
                  <c:v>100</c:v>
                </c:pt>
                <c:pt idx="873">
                  <c:v>100</c:v>
                </c:pt>
                <c:pt idx="874">
                  <c:v>100</c:v>
                </c:pt>
                <c:pt idx="875">
                  <c:v>100</c:v>
                </c:pt>
                <c:pt idx="876">
                  <c:v>100</c:v>
                </c:pt>
                <c:pt idx="877">
                  <c:v>100</c:v>
                </c:pt>
                <c:pt idx="878">
                  <c:v>100</c:v>
                </c:pt>
                <c:pt idx="879">
                  <c:v>100</c:v>
                </c:pt>
                <c:pt idx="880">
                  <c:v>100</c:v>
                </c:pt>
                <c:pt idx="881">
                  <c:v>100</c:v>
                </c:pt>
                <c:pt idx="882">
                  <c:v>100</c:v>
                </c:pt>
                <c:pt idx="883">
                  <c:v>100</c:v>
                </c:pt>
                <c:pt idx="884">
                  <c:v>100</c:v>
                </c:pt>
                <c:pt idx="885">
                  <c:v>100</c:v>
                </c:pt>
                <c:pt idx="886">
                  <c:v>100</c:v>
                </c:pt>
                <c:pt idx="887">
                  <c:v>100</c:v>
                </c:pt>
                <c:pt idx="888">
                  <c:v>100</c:v>
                </c:pt>
                <c:pt idx="889">
                  <c:v>100</c:v>
                </c:pt>
                <c:pt idx="890">
                  <c:v>100</c:v>
                </c:pt>
                <c:pt idx="891">
                  <c:v>100</c:v>
                </c:pt>
                <c:pt idx="892">
                  <c:v>100</c:v>
                </c:pt>
                <c:pt idx="893">
                  <c:v>100</c:v>
                </c:pt>
                <c:pt idx="894">
                  <c:v>100</c:v>
                </c:pt>
                <c:pt idx="895">
                  <c:v>100</c:v>
                </c:pt>
                <c:pt idx="896">
                  <c:v>100</c:v>
                </c:pt>
                <c:pt idx="897">
                  <c:v>100</c:v>
                </c:pt>
                <c:pt idx="898">
                  <c:v>100</c:v>
                </c:pt>
                <c:pt idx="899">
                  <c:v>100</c:v>
                </c:pt>
                <c:pt idx="900">
                  <c:v>100</c:v>
                </c:pt>
                <c:pt idx="901">
                  <c:v>100</c:v>
                </c:pt>
                <c:pt idx="902">
                  <c:v>100</c:v>
                </c:pt>
                <c:pt idx="903">
                  <c:v>100</c:v>
                </c:pt>
                <c:pt idx="904">
                  <c:v>100</c:v>
                </c:pt>
                <c:pt idx="905">
                  <c:v>100</c:v>
                </c:pt>
                <c:pt idx="906">
                  <c:v>100</c:v>
                </c:pt>
                <c:pt idx="907">
                  <c:v>100</c:v>
                </c:pt>
                <c:pt idx="908">
                  <c:v>100</c:v>
                </c:pt>
                <c:pt idx="909">
                  <c:v>100</c:v>
                </c:pt>
                <c:pt idx="910">
                  <c:v>105</c:v>
                </c:pt>
                <c:pt idx="911">
                  <c:v>105</c:v>
                </c:pt>
                <c:pt idx="912">
                  <c:v>105</c:v>
                </c:pt>
                <c:pt idx="913">
                  <c:v>105</c:v>
                </c:pt>
                <c:pt idx="914">
                  <c:v>105</c:v>
                </c:pt>
                <c:pt idx="915">
                  <c:v>105</c:v>
                </c:pt>
                <c:pt idx="916">
                  <c:v>105</c:v>
                </c:pt>
                <c:pt idx="917">
                  <c:v>105</c:v>
                </c:pt>
                <c:pt idx="918">
                  <c:v>105</c:v>
                </c:pt>
                <c:pt idx="919">
                  <c:v>105</c:v>
                </c:pt>
                <c:pt idx="920">
                  <c:v>105</c:v>
                </c:pt>
                <c:pt idx="921">
                  <c:v>105</c:v>
                </c:pt>
                <c:pt idx="922">
                  <c:v>105</c:v>
                </c:pt>
                <c:pt idx="923">
                  <c:v>105</c:v>
                </c:pt>
                <c:pt idx="924">
                  <c:v>105</c:v>
                </c:pt>
                <c:pt idx="925">
                  <c:v>100</c:v>
                </c:pt>
                <c:pt idx="926">
                  <c:v>100</c:v>
                </c:pt>
                <c:pt idx="927">
                  <c:v>100</c:v>
                </c:pt>
                <c:pt idx="928">
                  <c:v>100</c:v>
                </c:pt>
                <c:pt idx="929">
                  <c:v>100</c:v>
                </c:pt>
                <c:pt idx="930">
                  <c:v>105</c:v>
                </c:pt>
                <c:pt idx="931">
                  <c:v>105</c:v>
                </c:pt>
                <c:pt idx="932">
                  <c:v>105</c:v>
                </c:pt>
                <c:pt idx="933">
                  <c:v>105</c:v>
                </c:pt>
                <c:pt idx="934">
                  <c:v>105</c:v>
                </c:pt>
                <c:pt idx="935">
                  <c:v>105</c:v>
                </c:pt>
                <c:pt idx="936">
                  <c:v>105</c:v>
                </c:pt>
                <c:pt idx="937">
                  <c:v>105</c:v>
                </c:pt>
                <c:pt idx="938">
                  <c:v>105</c:v>
                </c:pt>
                <c:pt idx="939">
                  <c:v>105</c:v>
                </c:pt>
                <c:pt idx="940">
                  <c:v>105</c:v>
                </c:pt>
                <c:pt idx="941">
                  <c:v>105</c:v>
                </c:pt>
                <c:pt idx="942">
                  <c:v>105</c:v>
                </c:pt>
                <c:pt idx="943">
                  <c:v>105</c:v>
                </c:pt>
                <c:pt idx="944">
                  <c:v>105</c:v>
                </c:pt>
                <c:pt idx="945">
                  <c:v>105</c:v>
                </c:pt>
                <c:pt idx="946">
                  <c:v>105</c:v>
                </c:pt>
                <c:pt idx="947">
                  <c:v>105</c:v>
                </c:pt>
                <c:pt idx="948">
                  <c:v>105</c:v>
                </c:pt>
                <c:pt idx="949">
                  <c:v>105</c:v>
                </c:pt>
                <c:pt idx="950">
                  <c:v>105</c:v>
                </c:pt>
                <c:pt idx="951">
                  <c:v>105</c:v>
                </c:pt>
                <c:pt idx="952">
                  <c:v>105</c:v>
                </c:pt>
                <c:pt idx="953">
                  <c:v>105</c:v>
                </c:pt>
                <c:pt idx="954">
                  <c:v>105</c:v>
                </c:pt>
                <c:pt idx="955">
                  <c:v>105</c:v>
                </c:pt>
                <c:pt idx="956">
                  <c:v>100</c:v>
                </c:pt>
                <c:pt idx="957">
                  <c:v>100</c:v>
                </c:pt>
                <c:pt idx="958">
                  <c:v>100</c:v>
                </c:pt>
                <c:pt idx="959">
                  <c:v>100</c:v>
                </c:pt>
                <c:pt idx="960">
                  <c:v>100</c:v>
                </c:pt>
                <c:pt idx="961">
                  <c:v>100</c:v>
                </c:pt>
                <c:pt idx="962">
                  <c:v>100</c:v>
                </c:pt>
                <c:pt idx="963">
                  <c:v>100</c:v>
                </c:pt>
                <c:pt idx="964">
                  <c:v>100</c:v>
                </c:pt>
                <c:pt idx="965">
                  <c:v>100</c:v>
                </c:pt>
                <c:pt idx="966">
                  <c:v>100</c:v>
                </c:pt>
                <c:pt idx="967">
                  <c:v>100</c:v>
                </c:pt>
                <c:pt idx="968">
                  <c:v>100</c:v>
                </c:pt>
                <c:pt idx="969">
                  <c:v>100</c:v>
                </c:pt>
                <c:pt idx="970">
                  <c:v>100</c:v>
                </c:pt>
                <c:pt idx="971">
                  <c:v>100</c:v>
                </c:pt>
                <c:pt idx="972">
                  <c:v>100</c:v>
                </c:pt>
                <c:pt idx="973">
                  <c:v>100</c:v>
                </c:pt>
                <c:pt idx="974">
                  <c:v>100</c:v>
                </c:pt>
                <c:pt idx="975">
                  <c:v>100</c:v>
                </c:pt>
                <c:pt idx="976">
                  <c:v>100</c:v>
                </c:pt>
                <c:pt idx="977">
                  <c:v>100</c:v>
                </c:pt>
                <c:pt idx="978">
                  <c:v>100</c:v>
                </c:pt>
                <c:pt idx="979">
                  <c:v>100</c:v>
                </c:pt>
                <c:pt idx="980">
                  <c:v>100</c:v>
                </c:pt>
                <c:pt idx="981">
                  <c:v>100</c:v>
                </c:pt>
                <c:pt idx="982">
                  <c:v>100</c:v>
                </c:pt>
                <c:pt idx="983">
                  <c:v>100</c:v>
                </c:pt>
                <c:pt idx="984">
                  <c:v>100</c:v>
                </c:pt>
                <c:pt idx="985">
                  <c:v>100</c:v>
                </c:pt>
                <c:pt idx="986">
                  <c:v>100</c:v>
                </c:pt>
                <c:pt idx="987">
                  <c:v>100</c:v>
                </c:pt>
                <c:pt idx="988">
                  <c:v>100</c:v>
                </c:pt>
                <c:pt idx="989">
                  <c:v>100</c:v>
                </c:pt>
                <c:pt idx="990">
                  <c:v>100</c:v>
                </c:pt>
                <c:pt idx="991">
                  <c:v>100</c:v>
                </c:pt>
                <c:pt idx="992">
                  <c:v>100</c:v>
                </c:pt>
                <c:pt idx="993">
                  <c:v>105</c:v>
                </c:pt>
                <c:pt idx="994">
                  <c:v>105</c:v>
                </c:pt>
                <c:pt idx="995">
                  <c:v>105</c:v>
                </c:pt>
                <c:pt idx="996">
                  <c:v>105</c:v>
                </c:pt>
                <c:pt idx="997">
                  <c:v>105</c:v>
                </c:pt>
                <c:pt idx="998">
                  <c:v>105</c:v>
                </c:pt>
                <c:pt idx="999">
                  <c:v>105</c:v>
                </c:pt>
                <c:pt idx="1000">
                  <c:v>105</c:v>
                </c:pt>
                <c:pt idx="1001">
                  <c:v>105</c:v>
                </c:pt>
                <c:pt idx="1002">
                  <c:v>105</c:v>
                </c:pt>
                <c:pt idx="1003">
                  <c:v>105</c:v>
                </c:pt>
                <c:pt idx="1004">
                  <c:v>105</c:v>
                </c:pt>
                <c:pt idx="1005">
                  <c:v>105</c:v>
                </c:pt>
                <c:pt idx="1006">
                  <c:v>100</c:v>
                </c:pt>
                <c:pt idx="1007">
                  <c:v>100</c:v>
                </c:pt>
                <c:pt idx="1008">
                  <c:v>100</c:v>
                </c:pt>
                <c:pt idx="1009">
                  <c:v>100</c:v>
                </c:pt>
                <c:pt idx="1010">
                  <c:v>100</c:v>
                </c:pt>
                <c:pt idx="1011">
                  <c:v>100</c:v>
                </c:pt>
                <c:pt idx="1012">
                  <c:v>100</c:v>
                </c:pt>
                <c:pt idx="1013">
                  <c:v>100</c:v>
                </c:pt>
                <c:pt idx="1014">
                  <c:v>100</c:v>
                </c:pt>
                <c:pt idx="1015">
                  <c:v>100</c:v>
                </c:pt>
                <c:pt idx="1016">
                  <c:v>100</c:v>
                </c:pt>
                <c:pt idx="1017">
                  <c:v>100</c:v>
                </c:pt>
                <c:pt idx="1018">
                  <c:v>100</c:v>
                </c:pt>
                <c:pt idx="1019">
                  <c:v>100</c:v>
                </c:pt>
                <c:pt idx="1020">
                  <c:v>100</c:v>
                </c:pt>
                <c:pt idx="1021">
                  <c:v>100</c:v>
                </c:pt>
                <c:pt idx="1022">
                  <c:v>100</c:v>
                </c:pt>
                <c:pt idx="1023">
                  <c:v>100</c:v>
                </c:pt>
                <c:pt idx="1024">
                  <c:v>100</c:v>
                </c:pt>
                <c:pt idx="1025">
                  <c:v>100</c:v>
                </c:pt>
                <c:pt idx="1026">
                  <c:v>100</c:v>
                </c:pt>
                <c:pt idx="1027">
                  <c:v>100</c:v>
                </c:pt>
                <c:pt idx="1028">
                  <c:v>100</c:v>
                </c:pt>
                <c:pt idx="1029">
                  <c:v>100</c:v>
                </c:pt>
                <c:pt idx="1030">
                  <c:v>100</c:v>
                </c:pt>
                <c:pt idx="1031">
                  <c:v>100</c:v>
                </c:pt>
                <c:pt idx="1032">
                  <c:v>100</c:v>
                </c:pt>
                <c:pt idx="1033">
                  <c:v>100</c:v>
                </c:pt>
                <c:pt idx="1034">
                  <c:v>100</c:v>
                </c:pt>
                <c:pt idx="1035">
                  <c:v>100</c:v>
                </c:pt>
                <c:pt idx="1036">
                  <c:v>100</c:v>
                </c:pt>
                <c:pt idx="1037">
                  <c:v>100</c:v>
                </c:pt>
                <c:pt idx="1038">
                  <c:v>100</c:v>
                </c:pt>
                <c:pt idx="1039">
                  <c:v>100</c:v>
                </c:pt>
                <c:pt idx="1040">
                  <c:v>100</c:v>
                </c:pt>
                <c:pt idx="1041">
                  <c:v>100</c:v>
                </c:pt>
                <c:pt idx="1042">
                  <c:v>100</c:v>
                </c:pt>
                <c:pt idx="1043">
                  <c:v>100</c:v>
                </c:pt>
                <c:pt idx="1044">
                  <c:v>100</c:v>
                </c:pt>
                <c:pt idx="1045">
                  <c:v>100</c:v>
                </c:pt>
                <c:pt idx="1046">
                  <c:v>100</c:v>
                </c:pt>
                <c:pt idx="1047">
                  <c:v>100</c:v>
                </c:pt>
                <c:pt idx="1048">
                  <c:v>100</c:v>
                </c:pt>
                <c:pt idx="1049">
                  <c:v>100</c:v>
                </c:pt>
                <c:pt idx="1050">
                  <c:v>100</c:v>
                </c:pt>
                <c:pt idx="1051">
                  <c:v>100</c:v>
                </c:pt>
                <c:pt idx="1052">
                  <c:v>100</c:v>
                </c:pt>
                <c:pt idx="1053">
                  <c:v>100</c:v>
                </c:pt>
                <c:pt idx="1054">
                  <c:v>100</c:v>
                </c:pt>
                <c:pt idx="1055">
                  <c:v>100</c:v>
                </c:pt>
                <c:pt idx="1056">
                  <c:v>100</c:v>
                </c:pt>
                <c:pt idx="1057">
                  <c:v>100</c:v>
                </c:pt>
                <c:pt idx="1058">
                  <c:v>100</c:v>
                </c:pt>
                <c:pt idx="1059">
                  <c:v>100</c:v>
                </c:pt>
                <c:pt idx="1060">
                  <c:v>100</c:v>
                </c:pt>
                <c:pt idx="1061">
                  <c:v>100</c:v>
                </c:pt>
                <c:pt idx="1062">
                  <c:v>100</c:v>
                </c:pt>
                <c:pt idx="1063">
                  <c:v>100</c:v>
                </c:pt>
                <c:pt idx="1064">
                  <c:v>100</c:v>
                </c:pt>
                <c:pt idx="1065">
                  <c:v>100</c:v>
                </c:pt>
                <c:pt idx="1066">
                  <c:v>100</c:v>
                </c:pt>
                <c:pt idx="1067">
                  <c:v>100</c:v>
                </c:pt>
                <c:pt idx="1068">
                  <c:v>100</c:v>
                </c:pt>
                <c:pt idx="1069">
                  <c:v>100</c:v>
                </c:pt>
                <c:pt idx="1070">
                  <c:v>100</c:v>
                </c:pt>
                <c:pt idx="1071">
                  <c:v>100</c:v>
                </c:pt>
                <c:pt idx="1072">
                  <c:v>100</c:v>
                </c:pt>
                <c:pt idx="1073">
                  <c:v>100</c:v>
                </c:pt>
                <c:pt idx="1074">
                  <c:v>100</c:v>
                </c:pt>
                <c:pt idx="1075">
                  <c:v>100</c:v>
                </c:pt>
                <c:pt idx="1076">
                  <c:v>100</c:v>
                </c:pt>
                <c:pt idx="1077">
                  <c:v>100</c:v>
                </c:pt>
                <c:pt idx="1078">
                  <c:v>100</c:v>
                </c:pt>
                <c:pt idx="1079">
                  <c:v>100</c:v>
                </c:pt>
                <c:pt idx="1080">
                  <c:v>100</c:v>
                </c:pt>
                <c:pt idx="1081">
                  <c:v>100</c:v>
                </c:pt>
                <c:pt idx="1082">
                  <c:v>100</c:v>
                </c:pt>
                <c:pt idx="1083">
                  <c:v>100</c:v>
                </c:pt>
                <c:pt idx="1084">
                  <c:v>100</c:v>
                </c:pt>
                <c:pt idx="1085">
                  <c:v>100</c:v>
                </c:pt>
                <c:pt idx="1086">
                  <c:v>100</c:v>
                </c:pt>
                <c:pt idx="1087">
                  <c:v>100</c:v>
                </c:pt>
                <c:pt idx="1088">
                  <c:v>100</c:v>
                </c:pt>
                <c:pt idx="1089">
                  <c:v>100</c:v>
                </c:pt>
                <c:pt idx="1090">
                  <c:v>100</c:v>
                </c:pt>
                <c:pt idx="1091">
                  <c:v>100</c:v>
                </c:pt>
                <c:pt idx="1092">
                  <c:v>100</c:v>
                </c:pt>
                <c:pt idx="1093">
                  <c:v>100</c:v>
                </c:pt>
                <c:pt idx="1094">
                  <c:v>100</c:v>
                </c:pt>
                <c:pt idx="1095">
                  <c:v>100</c:v>
                </c:pt>
                <c:pt idx="1096">
                  <c:v>100</c:v>
                </c:pt>
                <c:pt idx="1097">
                  <c:v>100</c:v>
                </c:pt>
                <c:pt idx="1098">
                  <c:v>100</c:v>
                </c:pt>
                <c:pt idx="1099">
                  <c:v>100</c:v>
                </c:pt>
                <c:pt idx="1100">
                  <c:v>100</c:v>
                </c:pt>
                <c:pt idx="1101">
                  <c:v>100</c:v>
                </c:pt>
                <c:pt idx="1102">
                  <c:v>100</c:v>
                </c:pt>
                <c:pt idx="1103">
                  <c:v>100</c:v>
                </c:pt>
                <c:pt idx="1104">
                  <c:v>100</c:v>
                </c:pt>
                <c:pt idx="1105">
                  <c:v>100</c:v>
                </c:pt>
                <c:pt idx="1106">
                  <c:v>100</c:v>
                </c:pt>
                <c:pt idx="1107">
                  <c:v>100</c:v>
                </c:pt>
                <c:pt idx="1108">
                  <c:v>100</c:v>
                </c:pt>
                <c:pt idx="1109">
                  <c:v>100</c:v>
                </c:pt>
                <c:pt idx="1110">
                  <c:v>100</c:v>
                </c:pt>
                <c:pt idx="1111">
                  <c:v>100</c:v>
                </c:pt>
                <c:pt idx="1112">
                  <c:v>100</c:v>
                </c:pt>
                <c:pt idx="1113">
                  <c:v>100</c:v>
                </c:pt>
                <c:pt idx="1114">
                  <c:v>100</c:v>
                </c:pt>
                <c:pt idx="1115">
                  <c:v>100</c:v>
                </c:pt>
                <c:pt idx="1116">
                  <c:v>100</c:v>
                </c:pt>
                <c:pt idx="1117">
                  <c:v>100</c:v>
                </c:pt>
                <c:pt idx="1118">
                  <c:v>100</c:v>
                </c:pt>
                <c:pt idx="1119">
                  <c:v>100</c:v>
                </c:pt>
                <c:pt idx="1120">
                  <c:v>100</c:v>
                </c:pt>
                <c:pt idx="1121">
                  <c:v>100</c:v>
                </c:pt>
                <c:pt idx="1122">
                  <c:v>100</c:v>
                </c:pt>
                <c:pt idx="1123">
                  <c:v>100</c:v>
                </c:pt>
                <c:pt idx="1124">
                  <c:v>100</c:v>
                </c:pt>
                <c:pt idx="1125">
                  <c:v>100</c:v>
                </c:pt>
                <c:pt idx="1126">
                  <c:v>100</c:v>
                </c:pt>
                <c:pt idx="1127">
                  <c:v>100</c:v>
                </c:pt>
                <c:pt idx="1128">
                  <c:v>100</c:v>
                </c:pt>
                <c:pt idx="1129">
                  <c:v>100</c:v>
                </c:pt>
                <c:pt idx="1130">
                  <c:v>100</c:v>
                </c:pt>
                <c:pt idx="1131">
                  <c:v>100</c:v>
                </c:pt>
                <c:pt idx="1132">
                  <c:v>105</c:v>
                </c:pt>
                <c:pt idx="1133">
                  <c:v>105</c:v>
                </c:pt>
                <c:pt idx="1134">
                  <c:v>105</c:v>
                </c:pt>
                <c:pt idx="1135">
                  <c:v>105</c:v>
                </c:pt>
                <c:pt idx="1136">
                  <c:v>105</c:v>
                </c:pt>
                <c:pt idx="1137">
                  <c:v>105</c:v>
                </c:pt>
                <c:pt idx="1138">
                  <c:v>105</c:v>
                </c:pt>
                <c:pt idx="1139">
                  <c:v>105</c:v>
                </c:pt>
                <c:pt idx="1140">
                  <c:v>105</c:v>
                </c:pt>
                <c:pt idx="1141">
                  <c:v>105</c:v>
                </c:pt>
                <c:pt idx="1142">
                  <c:v>105</c:v>
                </c:pt>
                <c:pt idx="1143">
                  <c:v>105</c:v>
                </c:pt>
                <c:pt idx="1144">
                  <c:v>105</c:v>
                </c:pt>
                <c:pt idx="1145">
                  <c:v>105</c:v>
                </c:pt>
                <c:pt idx="1146">
                  <c:v>105</c:v>
                </c:pt>
                <c:pt idx="1147">
                  <c:v>105</c:v>
                </c:pt>
                <c:pt idx="1148">
                  <c:v>105</c:v>
                </c:pt>
                <c:pt idx="1149">
                  <c:v>105</c:v>
                </c:pt>
                <c:pt idx="1150">
                  <c:v>100</c:v>
                </c:pt>
                <c:pt idx="1151">
                  <c:v>100</c:v>
                </c:pt>
                <c:pt idx="1152">
                  <c:v>100</c:v>
                </c:pt>
                <c:pt idx="1153">
                  <c:v>100</c:v>
                </c:pt>
                <c:pt idx="1154">
                  <c:v>100</c:v>
                </c:pt>
                <c:pt idx="1155">
                  <c:v>100</c:v>
                </c:pt>
                <c:pt idx="1156">
                  <c:v>100</c:v>
                </c:pt>
                <c:pt idx="1157">
                  <c:v>100</c:v>
                </c:pt>
                <c:pt idx="1158">
                  <c:v>100</c:v>
                </c:pt>
                <c:pt idx="1159">
                  <c:v>100</c:v>
                </c:pt>
                <c:pt idx="1160">
                  <c:v>100</c:v>
                </c:pt>
                <c:pt idx="1161">
                  <c:v>100</c:v>
                </c:pt>
                <c:pt idx="1162">
                  <c:v>100</c:v>
                </c:pt>
                <c:pt idx="1163">
                  <c:v>100</c:v>
                </c:pt>
                <c:pt idx="1164">
                  <c:v>100</c:v>
                </c:pt>
                <c:pt idx="1165">
                  <c:v>100</c:v>
                </c:pt>
                <c:pt idx="1166">
                  <c:v>100</c:v>
                </c:pt>
                <c:pt idx="1167">
                  <c:v>100</c:v>
                </c:pt>
                <c:pt idx="1168">
                  <c:v>100</c:v>
                </c:pt>
                <c:pt idx="1169">
                  <c:v>100</c:v>
                </c:pt>
                <c:pt idx="1170">
                  <c:v>100</c:v>
                </c:pt>
                <c:pt idx="1171">
                  <c:v>100</c:v>
                </c:pt>
                <c:pt idx="1172">
                  <c:v>100</c:v>
                </c:pt>
                <c:pt idx="1173">
                  <c:v>100</c:v>
                </c:pt>
                <c:pt idx="1174">
                  <c:v>100</c:v>
                </c:pt>
                <c:pt idx="1175">
                  <c:v>100</c:v>
                </c:pt>
                <c:pt idx="1176">
                  <c:v>100</c:v>
                </c:pt>
                <c:pt idx="1177">
                  <c:v>100</c:v>
                </c:pt>
                <c:pt idx="1178">
                  <c:v>100</c:v>
                </c:pt>
                <c:pt idx="1179">
                  <c:v>100</c:v>
                </c:pt>
                <c:pt idx="1180">
                  <c:v>100</c:v>
                </c:pt>
                <c:pt idx="1181">
                  <c:v>100</c:v>
                </c:pt>
                <c:pt idx="1182">
                  <c:v>100</c:v>
                </c:pt>
                <c:pt idx="1183">
                  <c:v>100</c:v>
                </c:pt>
                <c:pt idx="1184">
                  <c:v>100</c:v>
                </c:pt>
                <c:pt idx="1185">
                  <c:v>100</c:v>
                </c:pt>
                <c:pt idx="1186">
                  <c:v>100</c:v>
                </c:pt>
                <c:pt idx="1187">
                  <c:v>100</c:v>
                </c:pt>
                <c:pt idx="1188">
                  <c:v>100</c:v>
                </c:pt>
                <c:pt idx="1189">
                  <c:v>100</c:v>
                </c:pt>
                <c:pt idx="1190">
                  <c:v>100</c:v>
                </c:pt>
                <c:pt idx="1191">
                  <c:v>100</c:v>
                </c:pt>
                <c:pt idx="1192">
                  <c:v>100</c:v>
                </c:pt>
                <c:pt idx="1193">
                  <c:v>100</c:v>
                </c:pt>
                <c:pt idx="1194">
                  <c:v>100</c:v>
                </c:pt>
                <c:pt idx="1195">
                  <c:v>100</c:v>
                </c:pt>
                <c:pt idx="1196">
                  <c:v>100</c:v>
                </c:pt>
                <c:pt idx="1197">
                  <c:v>100</c:v>
                </c:pt>
                <c:pt idx="1198">
                  <c:v>100</c:v>
                </c:pt>
                <c:pt idx="1199">
                  <c:v>100</c:v>
                </c:pt>
                <c:pt idx="1200">
                  <c:v>100</c:v>
                </c:pt>
                <c:pt idx="1201">
                  <c:v>100</c:v>
                </c:pt>
                <c:pt idx="1202">
                  <c:v>100</c:v>
                </c:pt>
                <c:pt idx="1203">
                  <c:v>100</c:v>
                </c:pt>
                <c:pt idx="1204">
                  <c:v>100</c:v>
                </c:pt>
                <c:pt idx="1205">
                  <c:v>100</c:v>
                </c:pt>
                <c:pt idx="1206">
                  <c:v>100</c:v>
                </c:pt>
                <c:pt idx="1207">
                  <c:v>105</c:v>
                </c:pt>
                <c:pt idx="1208">
                  <c:v>105</c:v>
                </c:pt>
                <c:pt idx="1209">
                  <c:v>105</c:v>
                </c:pt>
                <c:pt idx="1210">
                  <c:v>105</c:v>
                </c:pt>
                <c:pt idx="1211">
                  <c:v>105</c:v>
                </c:pt>
                <c:pt idx="1212">
                  <c:v>105</c:v>
                </c:pt>
                <c:pt idx="1213">
                  <c:v>105</c:v>
                </c:pt>
                <c:pt idx="1214">
                  <c:v>105</c:v>
                </c:pt>
                <c:pt idx="1215">
                  <c:v>105</c:v>
                </c:pt>
                <c:pt idx="1216">
                  <c:v>105</c:v>
                </c:pt>
                <c:pt idx="1217">
                  <c:v>105</c:v>
                </c:pt>
                <c:pt idx="1218">
                  <c:v>105</c:v>
                </c:pt>
                <c:pt idx="1219">
                  <c:v>105</c:v>
                </c:pt>
                <c:pt idx="1220">
                  <c:v>105</c:v>
                </c:pt>
                <c:pt idx="1221">
                  <c:v>105</c:v>
                </c:pt>
                <c:pt idx="1222">
                  <c:v>105</c:v>
                </c:pt>
                <c:pt idx="1223">
                  <c:v>105</c:v>
                </c:pt>
                <c:pt idx="1224">
                  <c:v>105</c:v>
                </c:pt>
                <c:pt idx="1225">
                  <c:v>105</c:v>
                </c:pt>
                <c:pt idx="1226">
                  <c:v>105</c:v>
                </c:pt>
                <c:pt idx="1227">
                  <c:v>105</c:v>
                </c:pt>
                <c:pt idx="1228">
                  <c:v>105</c:v>
                </c:pt>
                <c:pt idx="1229">
                  <c:v>105</c:v>
                </c:pt>
                <c:pt idx="1230">
                  <c:v>105</c:v>
                </c:pt>
                <c:pt idx="1231">
                  <c:v>105</c:v>
                </c:pt>
                <c:pt idx="1232">
                  <c:v>105</c:v>
                </c:pt>
                <c:pt idx="1233">
                  <c:v>105</c:v>
                </c:pt>
                <c:pt idx="1234">
                  <c:v>105</c:v>
                </c:pt>
                <c:pt idx="1235">
                  <c:v>105</c:v>
                </c:pt>
                <c:pt idx="1236">
                  <c:v>105</c:v>
                </c:pt>
                <c:pt idx="1237">
                  <c:v>105</c:v>
                </c:pt>
                <c:pt idx="1238">
                  <c:v>105</c:v>
                </c:pt>
                <c:pt idx="1239">
                  <c:v>105</c:v>
                </c:pt>
                <c:pt idx="1240">
                  <c:v>105</c:v>
                </c:pt>
                <c:pt idx="1241">
                  <c:v>105</c:v>
                </c:pt>
                <c:pt idx="1242">
                  <c:v>105</c:v>
                </c:pt>
                <c:pt idx="1243">
                  <c:v>105</c:v>
                </c:pt>
                <c:pt idx="1244">
                  <c:v>105</c:v>
                </c:pt>
                <c:pt idx="1245">
                  <c:v>105</c:v>
                </c:pt>
                <c:pt idx="1246">
                  <c:v>105</c:v>
                </c:pt>
                <c:pt idx="1247">
                  <c:v>100</c:v>
                </c:pt>
                <c:pt idx="1248">
                  <c:v>100</c:v>
                </c:pt>
                <c:pt idx="1249">
                  <c:v>100</c:v>
                </c:pt>
                <c:pt idx="1250">
                  <c:v>100</c:v>
                </c:pt>
                <c:pt idx="1251">
                  <c:v>100</c:v>
                </c:pt>
                <c:pt idx="1252">
                  <c:v>100</c:v>
                </c:pt>
                <c:pt idx="1253">
                  <c:v>100</c:v>
                </c:pt>
                <c:pt idx="1254">
                  <c:v>100</c:v>
                </c:pt>
                <c:pt idx="1255">
                  <c:v>100</c:v>
                </c:pt>
                <c:pt idx="1256">
                  <c:v>100</c:v>
                </c:pt>
                <c:pt idx="1257">
                  <c:v>100</c:v>
                </c:pt>
                <c:pt idx="1258">
                  <c:v>100</c:v>
                </c:pt>
                <c:pt idx="1259">
                  <c:v>100</c:v>
                </c:pt>
                <c:pt idx="1260">
                  <c:v>100</c:v>
                </c:pt>
                <c:pt idx="1261">
                  <c:v>105</c:v>
                </c:pt>
                <c:pt idx="1262">
                  <c:v>105</c:v>
                </c:pt>
                <c:pt idx="1263">
                  <c:v>105</c:v>
                </c:pt>
                <c:pt idx="1264">
                  <c:v>105</c:v>
                </c:pt>
                <c:pt idx="1265">
                  <c:v>105</c:v>
                </c:pt>
                <c:pt idx="1266">
                  <c:v>105</c:v>
                </c:pt>
                <c:pt idx="1267">
                  <c:v>105</c:v>
                </c:pt>
                <c:pt idx="1268">
                  <c:v>105</c:v>
                </c:pt>
                <c:pt idx="1269">
                  <c:v>105</c:v>
                </c:pt>
                <c:pt idx="1270">
                  <c:v>105</c:v>
                </c:pt>
                <c:pt idx="1271">
                  <c:v>105</c:v>
                </c:pt>
                <c:pt idx="1272">
                  <c:v>105</c:v>
                </c:pt>
                <c:pt idx="1273">
                  <c:v>105</c:v>
                </c:pt>
                <c:pt idx="1274">
                  <c:v>105</c:v>
                </c:pt>
                <c:pt idx="1275">
                  <c:v>105</c:v>
                </c:pt>
                <c:pt idx="1276">
                  <c:v>105</c:v>
                </c:pt>
                <c:pt idx="1277">
                  <c:v>100</c:v>
                </c:pt>
                <c:pt idx="1278">
                  <c:v>100</c:v>
                </c:pt>
                <c:pt idx="1279">
                  <c:v>100</c:v>
                </c:pt>
                <c:pt idx="1280">
                  <c:v>100</c:v>
                </c:pt>
                <c:pt idx="1281">
                  <c:v>100</c:v>
                </c:pt>
                <c:pt idx="1282">
                  <c:v>100</c:v>
                </c:pt>
                <c:pt idx="1283">
                  <c:v>100</c:v>
                </c:pt>
                <c:pt idx="1284">
                  <c:v>100</c:v>
                </c:pt>
                <c:pt idx="1285">
                  <c:v>100</c:v>
                </c:pt>
                <c:pt idx="1286">
                  <c:v>100</c:v>
                </c:pt>
                <c:pt idx="1287">
                  <c:v>100</c:v>
                </c:pt>
                <c:pt idx="1288">
                  <c:v>100</c:v>
                </c:pt>
                <c:pt idx="1289">
                  <c:v>100</c:v>
                </c:pt>
                <c:pt idx="1290">
                  <c:v>100</c:v>
                </c:pt>
                <c:pt idx="1291">
                  <c:v>100</c:v>
                </c:pt>
                <c:pt idx="1292">
                  <c:v>100</c:v>
                </c:pt>
                <c:pt idx="1293">
                  <c:v>100</c:v>
                </c:pt>
                <c:pt idx="1294">
                  <c:v>100</c:v>
                </c:pt>
                <c:pt idx="1295">
                  <c:v>100</c:v>
                </c:pt>
                <c:pt idx="1296">
                  <c:v>100</c:v>
                </c:pt>
                <c:pt idx="1297">
                  <c:v>100</c:v>
                </c:pt>
                <c:pt idx="1298">
                  <c:v>100</c:v>
                </c:pt>
                <c:pt idx="1299">
                  <c:v>100</c:v>
                </c:pt>
                <c:pt idx="1300">
                  <c:v>100</c:v>
                </c:pt>
                <c:pt idx="1301">
                  <c:v>100</c:v>
                </c:pt>
                <c:pt idx="1302">
                  <c:v>100</c:v>
                </c:pt>
                <c:pt idx="1303">
                  <c:v>100</c:v>
                </c:pt>
                <c:pt idx="1304">
                  <c:v>100</c:v>
                </c:pt>
                <c:pt idx="1305">
                  <c:v>100</c:v>
                </c:pt>
                <c:pt idx="1306">
                  <c:v>100</c:v>
                </c:pt>
                <c:pt idx="1307">
                  <c:v>100</c:v>
                </c:pt>
                <c:pt idx="1308">
                  <c:v>100</c:v>
                </c:pt>
                <c:pt idx="1309">
                  <c:v>100</c:v>
                </c:pt>
                <c:pt idx="1310">
                  <c:v>100</c:v>
                </c:pt>
                <c:pt idx="1311">
                  <c:v>100</c:v>
                </c:pt>
                <c:pt idx="1312">
                  <c:v>100</c:v>
                </c:pt>
                <c:pt idx="1313">
                  <c:v>100</c:v>
                </c:pt>
                <c:pt idx="1314">
                  <c:v>100</c:v>
                </c:pt>
                <c:pt idx="1315">
                  <c:v>100</c:v>
                </c:pt>
                <c:pt idx="1316">
                  <c:v>100</c:v>
                </c:pt>
                <c:pt idx="1317">
                  <c:v>100</c:v>
                </c:pt>
                <c:pt idx="1318">
                  <c:v>100</c:v>
                </c:pt>
                <c:pt idx="1319">
                  <c:v>100</c:v>
                </c:pt>
                <c:pt idx="1320">
                  <c:v>100</c:v>
                </c:pt>
                <c:pt idx="1321">
                  <c:v>100</c:v>
                </c:pt>
                <c:pt idx="1322">
                  <c:v>100</c:v>
                </c:pt>
                <c:pt idx="1323">
                  <c:v>100</c:v>
                </c:pt>
                <c:pt idx="1324">
                  <c:v>100</c:v>
                </c:pt>
                <c:pt idx="1325">
                  <c:v>105</c:v>
                </c:pt>
                <c:pt idx="1326">
                  <c:v>105</c:v>
                </c:pt>
                <c:pt idx="1327">
                  <c:v>105</c:v>
                </c:pt>
                <c:pt idx="1328">
                  <c:v>105</c:v>
                </c:pt>
                <c:pt idx="1329">
                  <c:v>105</c:v>
                </c:pt>
                <c:pt idx="1330">
                  <c:v>105</c:v>
                </c:pt>
                <c:pt idx="1331">
                  <c:v>105</c:v>
                </c:pt>
                <c:pt idx="1332">
                  <c:v>105</c:v>
                </c:pt>
                <c:pt idx="1333">
                  <c:v>105</c:v>
                </c:pt>
                <c:pt idx="1334">
                  <c:v>105</c:v>
                </c:pt>
                <c:pt idx="1335">
                  <c:v>105</c:v>
                </c:pt>
                <c:pt idx="1336">
                  <c:v>105</c:v>
                </c:pt>
                <c:pt idx="1337">
                  <c:v>105</c:v>
                </c:pt>
                <c:pt idx="1338">
                  <c:v>105</c:v>
                </c:pt>
                <c:pt idx="1339">
                  <c:v>105</c:v>
                </c:pt>
                <c:pt idx="1340">
                  <c:v>105</c:v>
                </c:pt>
                <c:pt idx="1341">
                  <c:v>105</c:v>
                </c:pt>
                <c:pt idx="1342">
                  <c:v>105</c:v>
                </c:pt>
                <c:pt idx="1343">
                  <c:v>105</c:v>
                </c:pt>
                <c:pt idx="1344">
                  <c:v>105</c:v>
                </c:pt>
                <c:pt idx="1345">
                  <c:v>105</c:v>
                </c:pt>
                <c:pt idx="1346">
                  <c:v>105</c:v>
                </c:pt>
                <c:pt idx="1347">
                  <c:v>105</c:v>
                </c:pt>
                <c:pt idx="1348">
                  <c:v>105</c:v>
                </c:pt>
                <c:pt idx="1349">
                  <c:v>105</c:v>
                </c:pt>
                <c:pt idx="1350">
                  <c:v>105</c:v>
                </c:pt>
                <c:pt idx="1351">
                  <c:v>105</c:v>
                </c:pt>
                <c:pt idx="1352">
                  <c:v>105</c:v>
                </c:pt>
                <c:pt idx="1353">
                  <c:v>105</c:v>
                </c:pt>
                <c:pt idx="1354">
                  <c:v>105</c:v>
                </c:pt>
                <c:pt idx="1355">
                  <c:v>105</c:v>
                </c:pt>
                <c:pt idx="1356">
                  <c:v>105</c:v>
                </c:pt>
                <c:pt idx="1357">
                  <c:v>100</c:v>
                </c:pt>
                <c:pt idx="1358">
                  <c:v>100</c:v>
                </c:pt>
                <c:pt idx="1359">
                  <c:v>100</c:v>
                </c:pt>
                <c:pt idx="1360">
                  <c:v>100</c:v>
                </c:pt>
                <c:pt idx="1361">
                  <c:v>100</c:v>
                </c:pt>
                <c:pt idx="1362">
                  <c:v>100</c:v>
                </c:pt>
                <c:pt idx="1363">
                  <c:v>100</c:v>
                </c:pt>
                <c:pt idx="1364">
                  <c:v>100</c:v>
                </c:pt>
                <c:pt idx="1365">
                  <c:v>100</c:v>
                </c:pt>
                <c:pt idx="1366">
                  <c:v>100</c:v>
                </c:pt>
                <c:pt idx="1367">
                  <c:v>100</c:v>
                </c:pt>
                <c:pt idx="1368">
                  <c:v>100</c:v>
                </c:pt>
                <c:pt idx="1369">
                  <c:v>100</c:v>
                </c:pt>
                <c:pt idx="1370">
                  <c:v>100</c:v>
                </c:pt>
                <c:pt idx="1371">
                  <c:v>100</c:v>
                </c:pt>
                <c:pt idx="1372">
                  <c:v>100</c:v>
                </c:pt>
                <c:pt idx="1373">
                  <c:v>100</c:v>
                </c:pt>
                <c:pt idx="1374">
                  <c:v>100</c:v>
                </c:pt>
                <c:pt idx="1375">
                  <c:v>100</c:v>
                </c:pt>
                <c:pt idx="1376">
                  <c:v>100</c:v>
                </c:pt>
                <c:pt idx="1377">
                  <c:v>100</c:v>
                </c:pt>
                <c:pt idx="1378">
                  <c:v>100</c:v>
                </c:pt>
                <c:pt idx="1379">
                  <c:v>100</c:v>
                </c:pt>
                <c:pt idx="1380">
                  <c:v>100</c:v>
                </c:pt>
                <c:pt idx="1381">
                  <c:v>100</c:v>
                </c:pt>
                <c:pt idx="1382">
                  <c:v>100</c:v>
                </c:pt>
                <c:pt idx="1383">
                  <c:v>100</c:v>
                </c:pt>
                <c:pt idx="1384">
                  <c:v>100</c:v>
                </c:pt>
                <c:pt idx="1385">
                  <c:v>100</c:v>
                </c:pt>
                <c:pt idx="1386">
                  <c:v>100</c:v>
                </c:pt>
                <c:pt idx="1387">
                  <c:v>100</c:v>
                </c:pt>
                <c:pt idx="1388">
                  <c:v>100</c:v>
                </c:pt>
                <c:pt idx="1389">
                  <c:v>105</c:v>
                </c:pt>
                <c:pt idx="1390">
                  <c:v>105</c:v>
                </c:pt>
                <c:pt idx="1391">
                  <c:v>105</c:v>
                </c:pt>
                <c:pt idx="1392">
                  <c:v>105</c:v>
                </c:pt>
                <c:pt idx="1393">
                  <c:v>105</c:v>
                </c:pt>
                <c:pt idx="1394">
                  <c:v>105</c:v>
                </c:pt>
                <c:pt idx="1395">
                  <c:v>105</c:v>
                </c:pt>
                <c:pt idx="1396">
                  <c:v>105</c:v>
                </c:pt>
                <c:pt idx="1397">
                  <c:v>105</c:v>
                </c:pt>
                <c:pt idx="1398">
                  <c:v>105</c:v>
                </c:pt>
                <c:pt idx="1399">
                  <c:v>105</c:v>
                </c:pt>
                <c:pt idx="1400">
                  <c:v>105</c:v>
                </c:pt>
                <c:pt idx="1401">
                  <c:v>105</c:v>
                </c:pt>
                <c:pt idx="1402">
                  <c:v>105</c:v>
                </c:pt>
                <c:pt idx="1403">
                  <c:v>105</c:v>
                </c:pt>
                <c:pt idx="1404">
                  <c:v>105</c:v>
                </c:pt>
                <c:pt idx="1405">
                  <c:v>105</c:v>
                </c:pt>
                <c:pt idx="1406">
                  <c:v>105</c:v>
                </c:pt>
                <c:pt idx="1407">
                  <c:v>105</c:v>
                </c:pt>
                <c:pt idx="1408">
                  <c:v>105</c:v>
                </c:pt>
                <c:pt idx="1409">
                  <c:v>105</c:v>
                </c:pt>
                <c:pt idx="1410">
                  <c:v>105</c:v>
                </c:pt>
                <c:pt idx="1411">
                  <c:v>105</c:v>
                </c:pt>
                <c:pt idx="1412">
                  <c:v>105</c:v>
                </c:pt>
                <c:pt idx="1413">
                  <c:v>105</c:v>
                </c:pt>
                <c:pt idx="1414">
                  <c:v>105</c:v>
                </c:pt>
                <c:pt idx="1415">
                  <c:v>105</c:v>
                </c:pt>
                <c:pt idx="1416">
                  <c:v>105</c:v>
                </c:pt>
                <c:pt idx="1417">
                  <c:v>105</c:v>
                </c:pt>
                <c:pt idx="1418">
                  <c:v>105</c:v>
                </c:pt>
                <c:pt idx="1419">
                  <c:v>105</c:v>
                </c:pt>
                <c:pt idx="1420">
                  <c:v>105</c:v>
                </c:pt>
                <c:pt idx="1421">
                  <c:v>105</c:v>
                </c:pt>
                <c:pt idx="1422">
                  <c:v>105</c:v>
                </c:pt>
                <c:pt idx="1423">
                  <c:v>105</c:v>
                </c:pt>
                <c:pt idx="1424">
                  <c:v>105</c:v>
                </c:pt>
                <c:pt idx="1425">
                  <c:v>105</c:v>
                </c:pt>
                <c:pt idx="1426">
                  <c:v>105</c:v>
                </c:pt>
                <c:pt idx="1427">
                  <c:v>105</c:v>
                </c:pt>
                <c:pt idx="1428">
                  <c:v>105</c:v>
                </c:pt>
                <c:pt idx="1429">
                  <c:v>105</c:v>
                </c:pt>
                <c:pt idx="1430">
                  <c:v>105</c:v>
                </c:pt>
                <c:pt idx="1431">
                  <c:v>105</c:v>
                </c:pt>
                <c:pt idx="1432">
                  <c:v>105</c:v>
                </c:pt>
                <c:pt idx="1433">
                  <c:v>105</c:v>
                </c:pt>
                <c:pt idx="1434">
                  <c:v>100</c:v>
                </c:pt>
                <c:pt idx="1435">
                  <c:v>100</c:v>
                </c:pt>
                <c:pt idx="1436">
                  <c:v>100</c:v>
                </c:pt>
                <c:pt idx="1437">
                  <c:v>100</c:v>
                </c:pt>
                <c:pt idx="1438">
                  <c:v>100</c:v>
                </c:pt>
                <c:pt idx="1439">
                  <c:v>100</c:v>
                </c:pt>
                <c:pt idx="1440">
                  <c:v>100</c:v>
                </c:pt>
                <c:pt idx="1441">
                  <c:v>100</c:v>
                </c:pt>
                <c:pt idx="1442">
                  <c:v>100</c:v>
                </c:pt>
                <c:pt idx="1443">
                  <c:v>100</c:v>
                </c:pt>
                <c:pt idx="1444">
                  <c:v>100</c:v>
                </c:pt>
                <c:pt idx="1445">
                  <c:v>100</c:v>
                </c:pt>
                <c:pt idx="1446">
                  <c:v>100</c:v>
                </c:pt>
                <c:pt idx="1447">
                  <c:v>100</c:v>
                </c:pt>
                <c:pt idx="1448">
                  <c:v>100</c:v>
                </c:pt>
                <c:pt idx="1449">
                  <c:v>100</c:v>
                </c:pt>
                <c:pt idx="1450">
                  <c:v>100</c:v>
                </c:pt>
                <c:pt idx="1451">
                  <c:v>100</c:v>
                </c:pt>
                <c:pt idx="1452">
                  <c:v>100</c:v>
                </c:pt>
                <c:pt idx="1453">
                  <c:v>100</c:v>
                </c:pt>
                <c:pt idx="1454">
                  <c:v>100</c:v>
                </c:pt>
                <c:pt idx="1455">
                  <c:v>100</c:v>
                </c:pt>
                <c:pt idx="1456">
                  <c:v>100</c:v>
                </c:pt>
                <c:pt idx="1457">
                  <c:v>100</c:v>
                </c:pt>
                <c:pt idx="1458">
                  <c:v>100</c:v>
                </c:pt>
                <c:pt idx="1459">
                  <c:v>100</c:v>
                </c:pt>
                <c:pt idx="1460">
                  <c:v>100</c:v>
                </c:pt>
                <c:pt idx="1461">
                  <c:v>100</c:v>
                </c:pt>
                <c:pt idx="1462">
                  <c:v>100</c:v>
                </c:pt>
                <c:pt idx="1463">
                  <c:v>100</c:v>
                </c:pt>
                <c:pt idx="1464">
                  <c:v>100</c:v>
                </c:pt>
                <c:pt idx="1465">
                  <c:v>100</c:v>
                </c:pt>
                <c:pt idx="1466">
                  <c:v>100</c:v>
                </c:pt>
                <c:pt idx="1467">
                  <c:v>100</c:v>
                </c:pt>
                <c:pt idx="1468">
                  <c:v>100</c:v>
                </c:pt>
                <c:pt idx="1469">
                  <c:v>100</c:v>
                </c:pt>
                <c:pt idx="1470">
                  <c:v>100</c:v>
                </c:pt>
                <c:pt idx="1471">
                  <c:v>100</c:v>
                </c:pt>
                <c:pt idx="1472">
                  <c:v>100</c:v>
                </c:pt>
                <c:pt idx="1473">
                  <c:v>100</c:v>
                </c:pt>
                <c:pt idx="1474">
                  <c:v>100</c:v>
                </c:pt>
                <c:pt idx="1475">
                  <c:v>100</c:v>
                </c:pt>
                <c:pt idx="1476">
                  <c:v>100</c:v>
                </c:pt>
                <c:pt idx="1477">
                  <c:v>100</c:v>
                </c:pt>
                <c:pt idx="1478">
                  <c:v>100</c:v>
                </c:pt>
                <c:pt idx="1479">
                  <c:v>100</c:v>
                </c:pt>
                <c:pt idx="1480">
                  <c:v>100</c:v>
                </c:pt>
                <c:pt idx="1481">
                  <c:v>100</c:v>
                </c:pt>
                <c:pt idx="1482">
                  <c:v>100</c:v>
                </c:pt>
                <c:pt idx="1483">
                  <c:v>100</c:v>
                </c:pt>
                <c:pt idx="1484">
                  <c:v>100</c:v>
                </c:pt>
                <c:pt idx="1485">
                  <c:v>100</c:v>
                </c:pt>
                <c:pt idx="1486">
                  <c:v>100</c:v>
                </c:pt>
                <c:pt idx="1487">
                  <c:v>100</c:v>
                </c:pt>
                <c:pt idx="1488">
                  <c:v>100</c:v>
                </c:pt>
                <c:pt idx="1489">
                  <c:v>100</c:v>
                </c:pt>
                <c:pt idx="1490">
                  <c:v>100</c:v>
                </c:pt>
                <c:pt idx="1491">
                  <c:v>100</c:v>
                </c:pt>
                <c:pt idx="1492">
                  <c:v>100</c:v>
                </c:pt>
                <c:pt idx="1493">
                  <c:v>100</c:v>
                </c:pt>
                <c:pt idx="1494">
                  <c:v>100</c:v>
                </c:pt>
                <c:pt idx="1495">
                  <c:v>100</c:v>
                </c:pt>
                <c:pt idx="1496">
                  <c:v>100</c:v>
                </c:pt>
                <c:pt idx="1497">
                  <c:v>100</c:v>
                </c:pt>
                <c:pt idx="1498">
                  <c:v>100</c:v>
                </c:pt>
                <c:pt idx="1499">
                  <c:v>100</c:v>
                </c:pt>
                <c:pt idx="1500">
                  <c:v>100</c:v>
                </c:pt>
                <c:pt idx="1501">
                  <c:v>100</c:v>
                </c:pt>
                <c:pt idx="1502">
                  <c:v>100</c:v>
                </c:pt>
                <c:pt idx="1503">
                  <c:v>100</c:v>
                </c:pt>
                <c:pt idx="1504">
                  <c:v>100</c:v>
                </c:pt>
                <c:pt idx="1505">
                  <c:v>100</c:v>
                </c:pt>
                <c:pt idx="1506">
                  <c:v>100</c:v>
                </c:pt>
                <c:pt idx="1507">
                  <c:v>100</c:v>
                </c:pt>
                <c:pt idx="1508">
                  <c:v>100</c:v>
                </c:pt>
                <c:pt idx="1509">
                  <c:v>100</c:v>
                </c:pt>
                <c:pt idx="1510">
                  <c:v>100</c:v>
                </c:pt>
                <c:pt idx="1511">
                  <c:v>100</c:v>
                </c:pt>
                <c:pt idx="1512">
                  <c:v>100</c:v>
                </c:pt>
                <c:pt idx="1513">
                  <c:v>100</c:v>
                </c:pt>
                <c:pt idx="1514">
                  <c:v>100</c:v>
                </c:pt>
                <c:pt idx="1515">
                  <c:v>100</c:v>
                </c:pt>
                <c:pt idx="1516">
                  <c:v>100</c:v>
                </c:pt>
                <c:pt idx="1517">
                  <c:v>100</c:v>
                </c:pt>
                <c:pt idx="1518">
                  <c:v>100</c:v>
                </c:pt>
                <c:pt idx="1519">
                  <c:v>100</c:v>
                </c:pt>
                <c:pt idx="1520">
                  <c:v>100</c:v>
                </c:pt>
                <c:pt idx="1521">
                  <c:v>100</c:v>
                </c:pt>
                <c:pt idx="1522">
                  <c:v>100</c:v>
                </c:pt>
                <c:pt idx="1523">
                  <c:v>100</c:v>
                </c:pt>
                <c:pt idx="1524">
                  <c:v>100</c:v>
                </c:pt>
                <c:pt idx="1525">
                  <c:v>100</c:v>
                </c:pt>
                <c:pt idx="1526">
                  <c:v>100</c:v>
                </c:pt>
                <c:pt idx="1527">
                  <c:v>100</c:v>
                </c:pt>
                <c:pt idx="1528">
                  <c:v>100</c:v>
                </c:pt>
                <c:pt idx="1529">
                  <c:v>100</c:v>
                </c:pt>
                <c:pt idx="1530">
                  <c:v>100</c:v>
                </c:pt>
                <c:pt idx="1531">
                  <c:v>100</c:v>
                </c:pt>
                <c:pt idx="1532">
                  <c:v>100</c:v>
                </c:pt>
                <c:pt idx="1533">
                  <c:v>100</c:v>
                </c:pt>
                <c:pt idx="1534">
                  <c:v>100</c:v>
                </c:pt>
                <c:pt idx="1535">
                  <c:v>100</c:v>
                </c:pt>
                <c:pt idx="1536">
                  <c:v>100</c:v>
                </c:pt>
                <c:pt idx="1537">
                  <c:v>100</c:v>
                </c:pt>
                <c:pt idx="1538">
                  <c:v>100</c:v>
                </c:pt>
                <c:pt idx="1539">
                  <c:v>100</c:v>
                </c:pt>
                <c:pt idx="1540">
                  <c:v>100</c:v>
                </c:pt>
                <c:pt idx="1541">
                  <c:v>100</c:v>
                </c:pt>
                <c:pt idx="1542">
                  <c:v>100</c:v>
                </c:pt>
                <c:pt idx="1543">
                  <c:v>100</c:v>
                </c:pt>
                <c:pt idx="1544">
                  <c:v>100</c:v>
                </c:pt>
                <c:pt idx="1545">
                  <c:v>100</c:v>
                </c:pt>
                <c:pt idx="1546">
                  <c:v>100</c:v>
                </c:pt>
                <c:pt idx="1547">
                  <c:v>100</c:v>
                </c:pt>
                <c:pt idx="1548">
                  <c:v>100</c:v>
                </c:pt>
                <c:pt idx="1549">
                  <c:v>100</c:v>
                </c:pt>
                <c:pt idx="1550">
                  <c:v>100</c:v>
                </c:pt>
                <c:pt idx="1551">
                  <c:v>100</c:v>
                </c:pt>
                <c:pt idx="1552">
                  <c:v>100</c:v>
                </c:pt>
                <c:pt idx="1553">
                  <c:v>100</c:v>
                </c:pt>
                <c:pt idx="1554">
                  <c:v>100</c:v>
                </c:pt>
                <c:pt idx="1555">
                  <c:v>100</c:v>
                </c:pt>
                <c:pt idx="1556">
                  <c:v>100</c:v>
                </c:pt>
                <c:pt idx="1557">
                  <c:v>100</c:v>
                </c:pt>
                <c:pt idx="1558">
                  <c:v>100</c:v>
                </c:pt>
                <c:pt idx="1559">
                  <c:v>100</c:v>
                </c:pt>
                <c:pt idx="1560">
                  <c:v>100</c:v>
                </c:pt>
                <c:pt idx="1561">
                  <c:v>100</c:v>
                </c:pt>
                <c:pt idx="1562">
                  <c:v>100</c:v>
                </c:pt>
                <c:pt idx="1563">
                  <c:v>100</c:v>
                </c:pt>
                <c:pt idx="1564">
                  <c:v>100</c:v>
                </c:pt>
                <c:pt idx="1565">
                  <c:v>100</c:v>
                </c:pt>
                <c:pt idx="1566">
                  <c:v>100</c:v>
                </c:pt>
                <c:pt idx="1567">
                  <c:v>100</c:v>
                </c:pt>
                <c:pt idx="1568">
                  <c:v>100</c:v>
                </c:pt>
                <c:pt idx="1569">
                  <c:v>100</c:v>
                </c:pt>
                <c:pt idx="1570">
                  <c:v>100</c:v>
                </c:pt>
                <c:pt idx="1571">
                  <c:v>100</c:v>
                </c:pt>
                <c:pt idx="1572">
                  <c:v>100</c:v>
                </c:pt>
                <c:pt idx="1573">
                  <c:v>100</c:v>
                </c:pt>
                <c:pt idx="1574">
                  <c:v>100</c:v>
                </c:pt>
                <c:pt idx="1575">
                  <c:v>100</c:v>
                </c:pt>
                <c:pt idx="1576">
                  <c:v>100</c:v>
                </c:pt>
                <c:pt idx="1577">
                  <c:v>100</c:v>
                </c:pt>
                <c:pt idx="1578">
                  <c:v>100</c:v>
                </c:pt>
                <c:pt idx="1579">
                  <c:v>100</c:v>
                </c:pt>
                <c:pt idx="1580">
                  <c:v>100</c:v>
                </c:pt>
                <c:pt idx="1581">
                  <c:v>100</c:v>
                </c:pt>
                <c:pt idx="1582">
                  <c:v>100</c:v>
                </c:pt>
                <c:pt idx="1583">
                  <c:v>100</c:v>
                </c:pt>
                <c:pt idx="1584">
                  <c:v>100</c:v>
                </c:pt>
                <c:pt idx="1585">
                  <c:v>100</c:v>
                </c:pt>
                <c:pt idx="1586">
                  <c:v>100</c:v>
                </c:pt>
                <c:pt idx="1587">
                  <c:v>100</c:v>
                </c:pt>
                <c:pt idx="1588">
                  <c:v>100</c:v>
                </c:pt>
                <c:pt idx="1589">
                  <c:v>100</c:v>
                </c:pt>
                <c:pt idx="1590">
                  <c:v>100</c:v>
                </c:pt>
                <c:pt idx="1591">
                  <c:v>100</c:v>
                </c:pt>
                <c:pt idx="1592">
                  <c:v>100</c:v>
                </c:pt>
                <c:pt idx="1593">
                  <c:v>100</c:v>
                </c:pt>
                <c:pt idx="1594">
                  <c:v>100</c:v>
                </c:pt>
                <c:pt idx="1595">
                  <c:v>100</c:v>
                </c:pt>
                <c:pt idx="1596">
                  <c:v>100</c:v>
                </c:pt>
                <c:pt idx="1597">
                  <c:v>100</c:v>
                </c:pt>
                <c:pt idx="1598">
                  <c:v>100</c:v>
                </c:pt>
                <c:pt idx="1599">
                  <c:v>100</c:v>
                </c:pt>
                <c:pt idx="1600">
                  <c:v>100</c:v>
                </c:pt>
                <c:pt idx="1601">
                  <c:v>100</c:v>
                </c:pt>
                <c:pt idx="1602">
                  <c:v>100</c:v>
                </c:pt>
                <c:pt idx="1603">
                  <c:v>100</c:v>
                </c:pt>
                <c:pt idx="1604">
                  <c:v>100</c:v>
                </c:pt>
                <c:pt idx="1605">
                  <c:v>100</c:v>
                </c:pt>
                <c:pt idx="1606">
                  <c:v>100</c:v>
                </c:pt>
                <c:pt idx="1607">
                  <c:v>100</c:v>
                </c:pt>
                <c:pt idx="1608">
                  <c:v>100</c:v>
                </c:pt>
                <c:pt idx="1609">
                  <c:v>100</c:v>
                </c:pt>
                <c:pt idx="1610">
                  <c:v>100</c:v>
                </c:pt>
                <c:pt idx="1611">
                  <c:v>100</c:v>
                </c:pt>
                <c:pt idx="1612">
                  <c:v>100</c:v>
                </c:pt>
                <c:pt idx="1613">
                  <c:v>100</c:v>
                </c:pt>
                <c:pt idx="1614">
                  <c:v>100</c:v>
                </c:pt>
                <c:pt idx="1615">
                  <c:v>100</c:v>
                </c:pt>
                <c:pt idx="1616">
                  <c:v>100</c:v>
                </c:pt>
                <c:pt idx="1617">
                  <c:v>100</c:v>
                </c:pt>
                <c:pt idx="1618">
                  <c:v>100</c:v>
                </c:pt>
                <c:pt idx="1619">
                  <c:v>100</c:v>
                </c:pt>
                <c:pt idx="1620">
                  <c:v>100</c:v>
                </c:pt>
                <c:pt idx="1621">
                  <c:v>100</c:v>
                </c:pt>
                <c:pt idx="1622">
                  <c:v>100</c:v>
                </c:pt>
                <c:pt idx="1623">
                  <c:v>100</c:v>
                </c:pt>
                <c:pt idx="1624">
                  <c:v>100</c:v>
                </c:pt>
                <c:pt idx="1625">
                  <c:v>100</c:v>
                </c:pt>
                <c:pt idx="1626">
                  <c:v>100</c:v>
                </c:pt>
                <c:pt idx="1627">
                  <c:v>100</c:v>
                </c:pt>
                <c:pt idx="1628">
                  <c:v>100</c:v>
                </c:pt>
                <c:pt idx="1629">
                  <c:v>100</c:v>
                </c:pt>
                <c:pt idx="1630">
                  <c:v>100</c:v>
                </c:pt>
                <c:pt idx="1631">
                  <c:v>100</c:v>
                </c:pt>
                <c:pt idx="1632">
                  <c:v>100</c:v>
                </c:pt>
                <c:pt idx="1633">
                  <c:v>100</c:v>
                </c:pt>
                <c:pt idx="1634">
                  <c:v>100</c:v>
                </c:pt>
                <c:pt idx="1635">
                  <c:v>100</c:v>
                </c:pt>
                <c:pt idx="1636">
                  <c:v>100</c:v>
                </c:pt>
                <c:pt idx="1637">
                  <c:v>100</c:v>
                </c:pt>
                <c:pt idx="1638">
                  <c:v>100</c:v>
                </c:pt>
                <c:pt idx="1639">
                  <c:v>100</c:v>
                </c:pt>
                <c:pt idx="1640">
                  <c:v>100</c:v>
                </c:pt>
                <c:pt idx="1641">
                  <c:v>100</c:v>
                </c:pt>
                <c:pt idx="1642">
                  <c:v>100</c:v>
                </c:pt>
                <c:pt idx="1643">
                  <c:v>100</c:v>
                </c:pt>
                <c:pt idx="1644">
                  <c:v>100</c:v>
                </c:pt>
                <c:pt idx="1645">
                  <c:v>100</c:v>
                </c:pt>
                <c:pt idx="1646">
                  <c:v>100</c:v>
                </c:pt>
                <c:pt idx="1647">
                  <c:v>100</c:v>
                </c:pt>
                <c:pt idx="1648">
                  <c:v>100</c:v>
                </c:pt>
                <c:pt idx="1649">
                  <c:v>100</c:v>
                </c:pt>
                <c:pt idx="1650">
                  <c:v>100</c:v>
                </c:pt>
                <c:pt idx="1651">
                  <c:v>100</c:v>
                </c:pt>
                <c:pt idx="1652">
                  <c:v>100</c:v>
                </c:pt>
                <c:pt idx="1653">
                  <c:v>100</c:v>
                </c:pt>
                <c:pt idx="1654">
                  <c:v>100</c:v>
                </c:pt>
                <c:pt idx="1655">
                  <c:v>100</c:v>
                </c:pt>
                <c:pt idx="1656">
                  <c:v>100</c:v>
                </c:pt>
                <c:pt idx="1657">
                  <c:v>100</c:v>
                </c:pt>
                <c:pt idx="1658">
                  <c:v>100</c:v>
                </c:pt>
                <c:pt idx="1659">
                  <c:v>100</c:v>
                </c:pt>
                <c:pt idx="1660">
                  <c:v>100</c:v>
                </c:pt>
                <c:pt idx="1661">
                  <c:v>100</c:v>
                </c:pt>
                <c:pt idx="1662">
                  <c:v>100</c:v>
                </c:pt>
                <c:pt idx="1663">
                  <c:v>100</c:v>
                </c:pt>
                <c:pt idx="1664">
                  <c:v>100</c:v>
                </c:pt>
                <c:pt idx="1665">
                  <c:v>100</c:v>
                </c:pt>
                <c:pt idx="1666">
                  <c:v>100</c:v>
                </c:pt>
                <c:pt idx="1667">
                  <c:v>100</c:v>
                </c:pt>
                <c:pt idx="1668">
                  <c:v>100</c:v>
                </c:pt>
                <c:pt idx="1669">
                  <c:v>100</c:v>
                </c:pt>
                <c:pt idx="1670">
                  <c:v>100</c:v>
                </c:pt>
                <c:pt idx="1671">
                  <c:v>100</c:v>
                </c:pt>
                <c:pt idx="1672">
                  <c:v>100</c:v>
                </c:pt>
                <c:pt idx="1673">
                  <c:v>100</c:v>
                </c:pt>
                <c:pt idx="1674">
                  <c:v>100</c:v>
                </c:pt>
                <c:pt idx="1675">
                  <c:v>100</c:v>
                </c:pt>
                <c:pt idx="1676">
                  <c:v>100</c:v>
                </c:pt>
                <c:pt idx="1677">
                  <c:v>100</c:v>
                </c:pt>
                <c:pt idx="1678">
                  <c:v>100</c:v>
                </c:pt>
                <c:pt idx="1679">
                  <c:v>100</c:v>
                </c:pt>
                <c:pt idx="1680">
                  <c:v>100</c:v>
                </c:pt>
                <c:pt idx="1681">
                  <c:v>100</c:v>
                </c:pt>
                <c:pt idx="1682">
                  <c:v>100</c:v>
                </c:pt>
                <c:pt idx="1683">
                  <c:v>100</c:v>
                </c:pt>
                <c:pt idx="1684">
                  <c:v>100</c:v>
                </c:pt>
                <c:pt idx="1685">
                  <c:v>100</c:v>
                </c:pt>
                <c:pt idx="1686">
                  <c:v>100</c:v>
                </c:pt>
                <c:pt idx="1687">
                  <c:v>100</c:v>
                </c:pt>
                <c:pt idx="1688">
                  <c:v>100</c:v>
                </c:pt>
                <c:pt idx="1689">
                  <c:v>100</c:v>
                </c:pt>
                <c:pt idx="1690">
                  <c:v>100</c:v>
                </c:pt>
                <c:pt idx="1691">
                  <c:v>100</c:v>
                </c:pt>
                <c:pt idx="1692">
                  <c:v>100</c:v>
                </c:pt>
                <c:pt idx="1693">
                  <c:v>100</c:v>
                </c:pt>
                <c:pt idx="1694">
                  <c:v>100</c:v>
                </c:pt>
                <c:pt idx="1695">
                  <c:v>100</c:v>
                </c:pt>
                <c:pt idx="1696">
                  <c:v>100</c:v>
                </c:pt>
                <c:pt idx="1697">
                  <c:v>100</c:v>
                </c:pt>
                <c:pt idx="1698">
                  <c:v>100</c:v>
                </c:pt>
                <c:pt idx="1699">
                  <c:v>100</c:v>
                </c:pt>
                <c:pt idx="1700">
                  <c:v>100</c:v>
                </c:pt>
                <c:pt idx="1701">
                  <c:v>100</c:v>
                </c:pt>
                <c:pt idx="1702">
                  <c:v>100</c:v>
                </c:pt>
                <c:pt idx="1703">
                  <c:v>100</c:v>
                </c:pt>
                <c:pt idx="1704">
                  <c:v>100</c:v>
                </c:pt>
                <c:pt idx="1705">
                  <c:v>100</c:v>
                </c:pt>
                <c:pt idx="1706">
                  <c:v>100</c:v>
                </c:pt>
                <c:pt idx="1707">
                  <c:v>100</c:v>
                </c:pt>
                <c:pt idx="1708">
                  <c:v>100</c:v>
                </c:pt>
                <c:pt idx="1709">
                  <c:v>100</c:v>
                </c:pt>
                <c:pt idx="1710">
                  <c:v>100</c:v>
                </c:pt>
                <c:pt idx="1711">
                  <c:v>100</c:v>
                </c:pt>
                <c:pt idx="1712">
                  <c:v>100</c:v>
                </c:pt>
                <c:pt idx="1713">
                  <c:v>100</c:v>
                </c:pt>
                <c:pt idx="1714">
                  <c:v>100</c:v>
                </c:pt>
                <c:pt idx="1715">
                  <c:v>100</c:v>
                </c:pt>
                <c:pt idx="1716">
                  <c:v>100</c:v>
                </c:pt>
                <c:pt idx="1717">
                  <c:v>100</c:v>
                </c:pt>
                <c:pt idx="1718">
                  <c:v>100</c:v>
                </c:pt>
                <c:pt idx="1719">
                  <c:v>100</c:v>
                </c:pt>
                <c:pt idx="1720">
                  <c:v>100</c:v>
                </c:pt>
                <c:pt idx="1721">
                  <c:v>100</c:v>
                </c:pt>
                <c:pt idx="1722">
                  <c:v>100</c:v>
                </c:pt>
                <c:pt idx="1723">
                  <c:v>100</c:v>
                </c:pt>
                <c:pt idx="1724">
                  <c:v>100</c:v>
                </c:pt>
                <c:pt idx="1725">
                  <c:v>100</c:v>
                </c:pt>
                <c:pt idx="1726">
                  <c:v>100</c:v>
                </c:pt>
                <c:pt idx="1727">
                  <c:v>100</c:v>
                </c:pt>
                <c:pt idx="1728">
                  <c:v>100</c:v>
                </c:pt>
                <c:pt idx="1729">
                  <c:v>100</c:v>
                </c:pt>
                <c:pt idx="1730">
                  <c:v>100</c:v>
                </c:pt>
                <c:pt idx="1731">
                  <c:v>100</c:v>
                </c:pt>
                <c:pt idx="1732">
                  <c:v>100</c:v>
                </c:pt>
                <c:pt idx="1733">
                  <c:v>100</c:v>
                </c:pt>
                <c:pt idx="1734">
                  <c:v>100</c:v>
                </c:pt>
                <c:pt idx="1735">
                  <c:v>100</c:v>
                </c:pt>
                <c:pt idx="1736">
                  <c:v>100</c:v>
                </c:pt>
                <c:pt idx="1737">
                  <c:v>100</c:v>
                </c:pt>
                <c:pt idx="1738">
                  <c:v>100</c:v>
                </c:pt>
                <c:pt idx="1739">
                  <c:v>100</c:v>
                </c:pt>
                <c:pt idx="1740">
                  <c:v>100</c:v>
                </c:pt>
                <c:pt idx="1741">
                  <c:v>100</c:v>
                </c:pt>
                <c:pt idx="1742">
                  <c:v>100</c:v>
                </c:pt>
                <c:pt idx="1743">
                  <c:v>100</c:v>
                </c:pt>
                <c:pt idx="1744">
                  <c:v>100</c:v>
                </c:pt>
                <c:pt idx="1745">
                  <c:v>100</c:v>
                </c:pt>
                <c:pt idx="1746">
                  <c:v>100</c:v>
                </c:pt>
                <c:pt idx="1747">
                  <c:v>100</c:v>
                </c:pt>
                <c:pt idx="1748">
                  <c:v>100</c:v>
                </c:pt>
                <c:pt idx="1749">
                  <c:v>100</c:v>
                </c:pt>
                <c:pt idx="1750">
                  <c:v>100</c:v>
                </c:pt>
                <c:pt idx="1751">
                  <c:v>100</c:v>
                </c:pt>
                <c:pt idx="1752">
                  <c:v>100</c:v>
                </c:pt>
                <c:pt idx="1753">
                  <c:v>100</c:v>
                </c:pt>
                <c:pt idx="1754">
                  <c:v>100</c:v>
                </c:pt>
                <c:pt idx="1755">
                  <c:v>100</c:v>
                </c:pt>
                <c:pt idx="1756">
                  <c:v>100</c:v>
                </c:pt>
                <c:pt idx="1757">
                  <c:v>100</c:v>
                </c:pt>
                <c:pt idx="1758">
                  <c:v>100</c:v>
                </c:pt>
                <c:pt idx="1759">
                  <c:v>100</c:v>
                </c:pt>
                <c:pt idx="1760">
                  <c:v>100</c:v>
                </c:pt>
                <c:pt idx="1761">
                  <c:v>100</c:v>
                </c:pt>
                <c:pt idx="1762">
                  <c:v>100</c:v>
                </c:pt>
                <c:pt idx="1763">
                  <c:v>100</c:v>
                </c:pt>
                <c:pt idx="1764">
                  <c:v>100</c:v>
                </c:pt>
                <c:pt idx="1765">
                  <c:v>100</c:v>
                </c:pt>
                <c:pt idx="1766">
                  <c:v>100</c:v>
                </c:pt>
                <c:pt idx="1767">
                  <c:v>100</c:v>
                </c:pt>
                <c:pt idx="1768">
                  <c:v>100</c:v>
                </c:pt>
                <c:pt idx="1769">
                  <c:v>100</c:v>
                </c:pt>
                <c:pt idx="1770">
                  <c:v>100</c:v>
                </c:pt>
                <c:pt idx="1771">
                  <c:v>100</c:v>
                </c:pt>
                <c:pt idx="1772">
                  <c:v>100</c:v>
                </c:pt>
                <c:pt idx="1773">
                  <c:v>100</c:v>
                </c:pt>
                <c:pt idx="1774">
                  <c:v>100</c:v>
                </c:pt>
                <c:pt idx="1775">
                  <c:v>100</c:v>
                </c:pt>
                <c:pt idx="1776">
                  <c:v>100</c:v>
                </c:pt>
                <c:pt idx="1777">
                  <c:v>100</c:v>
                </c:pt>
                <c:pt idx="1778">
                  <c:v>100</c:v>
                </c:pt>
                <c:pt idx="1779">
                  <c:v>100</c:v>
                </c:pt>
                <c:pt idx="1780">
                  <c:v>100</c:v>
                </c:pt>
                <c:pt idx="1781">
                  <c:v>100</c:v>
                </c:pt>
                <c:pt idx="1782">
                  <c:v>100</c:v>
                </c:pt>
                <c:pt idx="1783">
                  <c:v>100</c:v>
                </c:pt>
                <c:pt idx="1784">
                  <c:v>100</c:v>
                </c:pt>
                <c:pt idx="1785">
                  <c:v>100</c:v>
                </c:pt>
                <c:pt idx="1786">
                  <c:v>100</c:v>
                </c:pt>
                <c:pt idx="1787">
                  <c:v>100</c:v>
                </c:pt>
                <c:pt idx="1788">
                  <c:v>100</c:v>
                </c:pt>
                <c:pt idx="1789">
                  <c:v>100</c:v>
                </c:pt>
                <c:pt idx="1790">
                  <c:v>100</c:v>
                </c:pt>
                <c:pt idx="1791">
                  <c:v>100</c:v>
                </c:pt>
                <c:pt idx="1792">
                  <c:v>100</c:v>
                </c:pt>
                <c:pt idx="1793">
                  <c:v>100</c:v>
                </c:pt>
                <c:pt idx="1794">
                  <c:v>100</c:v>
                </c:pt>
                <c:pt idx="1795">
                  <c:v>100</c:v>
                </c:pt>
                <c:pt idx="1796">
                  <c:v>100</c:v>
                </c:pt>
                <c:pt idx="1797">
                  <c:v>100</c:v>
                </c:pt>
                <c:pt idx="1798">
                  <c:v>100</c:v>
                </c:pt>
                <c:pt idx="1799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5BB-4052-AC4D-14CEFF90629C}"/>
            </c:ext>
          </c:extLst>
        </c:ser>
        <c:ser>
          <c:idx val="2"/>
          <c:order val="2"/>
          <c:tx>
            <c:v>Crui_Phase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phase_chart!$W$2:$W$1801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phase_chart!$Z$2:$Z$1801</c:f>
              <c:numCache>
                <c:formatCode>General</c:formatCode>
                <c:ptCount val="1800"/>
                <c:pt idx="0">
                  <c:v>110</c:v>
                </c:pt>
                <c:pt idx="1">
                  <c:v>110</c:v>
                </c:pt>
                <c:pt idx="2">
                  <c:v>110</c:v>
                </c:pt>
                <c:pt idx="3">
                  <c:v>110</c:v>
                </c:pt>
                <c:pt idx="4">
                  <c:v>110</c:v>
                </c:pt>
                <c:pt idx="5">
                  <c:v>110</c:v>
                </c:pt>
                <c:pt idx="6">
                  <c:v>110</c:v>
                </c:pt>
                <c:pt idx="7">
                  <c:v>110</c:v>
                </c:pt>
                <c:pt idx="8">
                  <c:v>110</c:v>
                </c:pt>
                <c:pt idx="9">
                  <c:v>110</c:v>
                </c:pt>
                <c:pt idx="10">
                  <c:v>110</c:v>
                </c:pt>
                <c:pt idx="11">
                  <c:v>110</c:v>
                </c:pt>
                <c:pt idx="12">
                  <c:v>110</c:v>
                </c:pt>
                <c:pt idx="13">
                  <c:v>110</c:v>
                </c:pt>
                <c:pt idx="14">
                  <c:v>110</c:v>
                </c:pt>
                <c:pt idx="15">
                  <c:v>110</c:v>
                </c:pt>
                <c:pt idx="16">
                  <c:v>110</c:v>
                </c:pt>
                <c:pt idx="17">
                  <c:v>110</c:v>
                </c:pt>
                <c:pt idx="18">
                  <c:v>110</c:v>
                </c:pt>
                <c:pt idx="19">
                  <c:v>110</c:v>
                </c:pt>
                <c:pt idx="20">
                  <c:v>110</c:v>
                </c:pt>
                <c:pt idx="21">
                  <c:v>110</c:v>
                </c:pt>
                <c:pt idx="22">
                  <c:v>110</c:v>
                </c:pt>
                <c:pt idx="23">
                  <c:v>110</c:v>
                </c:pt>
                <c:pt idx="24">
                  <c:v>110</c:v>
                </c:pt>
                <c:pt idx="25">
                  <c:v>110</c:v>
                </c:pt>
                <c:pt idx="26">
                  <c:v>110</c:v>
                </c:pt>
                <c:pt idx="27">
                  <c:v>110</c:v>
                </c:pt>
                <c:pt idx="28">
                  <c:v>110</c:v>
                </c:pt>
                <c:pt idx="29">
                  <c:v>110</c:v>
                </c:pt>
                <c:pt idx="30">
                  <c:v>110</c:v>
                </c:pt>
                <c:pt idx="31">
                  <c:v>110</c:v>
                </c:pt>
                <c:pt idx="32">
                  <c:v>110</c:v>
                </c:pt>
                <c:pt idx="33">
                  <c:v>110</c:v>
                </c:pt>
                <c:pt idx="34">
                  <c:v>110</c:v>
                </c:pt>
                <c:pt idx="35">
                  <c:v>110</c:v>
                </c:pt>
                <c:pt idx="36">
                  <c:v>110</c:v>
                </c:pt>
                <c:pt idx="37">
                  <c:v>110</c:v>
                </c:pt>
                <c:pt idx="38">
                  <c:v>115</c:v>
                </c:pt>
                <c:pt idx="39">
                  <c:v>115</c:v>
                </c:pt>
                <c:pt idx="40">
                  <c:v>115</c:v>
                </c:pt>
                <c:pt idx="41">
                  <c:v>115</c:v>
                </c:pt>
                <c:pt idx="42">
                  <c:v>115</c:v>
                </c:pt>
                <c:pt idx="43">
                  <c:v>115</c:v>
                </c:pt>
                <c:pt idx="44">
                  <c:v>115</c:v>
                </c:pt>
                <c:pt idx="45">
                  <c:v>115</c:v>
                </c:pt>
                <c:pt idx="46">
                  <c:v>115</c:v>
                </c:pt>
                <c:pt idx="47">
                  <c:v>115</c:v>
                </c:pt>
                <c:pt idx="48">
                  <c:v>115</c:v>
                </c:pt>
                <c:pt idx="49">
                  <c:v>115</c:v>
                </c:pt>
                <c:pt idx="50">
                  <c:v>115</c:v>
                </c:pt>
                <c:pt idx="51">
                  <c:v>115</c:v>
                </c:pt>
                <c:pt idx="52">
                  <c:v>115</c:v>
                </c:pt>
                <c:pt idx="53">
                  <c:v>115</c:v>
                </c:pt>
                <c:pt idx="54">
                  <c:v>115</c:v>
                </c:pt>
                <c:pt idx="55">
                  <c:v>115</c:v>
                </c:pt>
                <c:pt idx="56">
                  <c:v>115</c:v>
                </c:pt>
                <c:pt idx="57">
                  <c:v>115</c:v>
                </c:pt>
                <c:pt idx="58">
                  <c:v>115</c:v>
                </c:pt>
                <c:pt idx="59">
                  <c:v>115</c:v>
                </c:pt>
                <c:pt idx="60">
                  <c:v>110</c:v>
                </c:pt>
                <c:pt idx="61">
                  <c:v>110</c:v>
                </c:pt>
                <c:pt idx="62">
                  <c:v>110</c:v>
                </c:pt>
                <c:pt idx="63">
                  <c:v>110</c:v>
                </c:pt>
                <c:pt idx="64">
                  <c:v>110</c:v>
                </c:pt>
                <c:pt idx="65">
                  <c:v>110</c:v>
                </c:pt>
                <c:pt idx="66">
                  <c:v>110</c:v>
                </c:pt>
                <c:pt idx="67">
                  <c:v>110</c:v>
                </c:pt>
                <c:pt idx="68">
                  <c:v>110</c:v>
                </c:pt>
                <c:pt idx="69">
                  <c:v>110</c:v>
                </c:pt>
                <c:pt idx="70">
                  <c:v>110</c:v>
                </c:pt>
                <c:pt idx="71">
                  <c:v>110</c:v>
                </c:pt>
                <c:pt idx="72">
                  <c:v>110</c:v>
                </c:pt>
                <c:pt idx="73">
                  <c:v>110</c:v>
                </c:pt>
                <c:pt idx="74">
                  <c:v>110</c:v>
                </c:pt>
                <c:pt idx="75">
                  <c:v>110</c:v>
                </c:pt>
                <c:pt idx="76">
                  <c:v>110</c:v>
                </c:pt>
                <c:pt idx="77">
                  <c:v>110</c:v>
                </c:pt>
                <c:pt idx="78">
                  <c:v>110</c:v>
                </c:pt>
                <c:pt idx="79">
                  <c:v>110</c:v>
                </c:pt>
                <c:pt idx="80">
                  <c:v>110</c:v>
                </c:pt>
                <c:pt idx="81">
                  <c:v>110</c:v>
                </c:pt>
                <c:pt idx="82">
                  <c:v>110</c:v>
                </c:pt>
                <c:pt idx="83">
                  <c:v>110</c:v>
                </c:pt>
                <c:pt idx="84">
                  <c:v>110</c:v>
                </c:pt>
                <c:pt idx="85">
                  <c:v>110</c:v>
                </c:pt>
                <c:pt idx="86">
                  <c:v>110</c:v>
                </c:pt>
                <c:pt idx="87">
                  <c:v>110</c:v>
                </c:pt>
                <c:pt idx="88">
                  <c:v>110</c:v>
                </c:pt>
                <c:pt idx="89">
                  <c:v>110</c:v>
                </c:pt>
                <c:pt idx="90">
                  <c:v>110</c:v>
                </c:pt>
                <c:pt idx="91">
                  <c:v>115</c:v>
                </c:pt>
                <c:pt idx="92">
                  <c:v>115</c:v>
                </c:pt>
                <c:pt idx="93">
                  <c:v>115</c:v>
                </c:pt>
                <c:pt idx="94">
                  <c:v>115</c:v>
                </c:pt>
                <c:pt idx="95">
                  <c:v>115</c:v>
                </c:pt>
                <c:pt idx="96">
                  <c:v>115</c:v>
                </c:pt>
                <c:pt idx="97">
                  <c:v>115</c:v>
                </c:pt>
                <c:pt idx="98">
                  <c:v>115</c:v>
                </c:pt>
                <c:pt idx="99">
                  <c:v>115</c:v>
                </c:pt>
                <c:pt idx="100">
                  <c:v>115</c:v>
                </c:pt>
                <c:pt idx="101">
                  <c:v>115</c:v>
                </c:pt>
                <c:pt idx="102">
                  <c:v>115</c:v>
                </c:pt>
                <c:pt idx="103">
                  <c:v>115</c:v>
                </c:pt>
                <c:pt idx="104">
                  <c:v>115</c:v>
                </c:pt>
                <c:pt idx="105">
                  <c:v>115</c:v>
                </c:pt>
                <c:pt idx="106">
                  <c:v>115</c:v>
                </c:pt>
                <c:pt idx="107">
                  <c:v>115</c:v>
                </c:pt>
                <c:pt idx="108">
                  <c:v>115</c:v>
                </c:pt>
                <c:pt idx="109">
                  <c:v>115</c:v>
                </c:pt>
                <c:pt idx="110">
                  <c:v>110</c:v>
                </c:pt>
                <c:pt idx="111">
                  <c:v>110</c:v>
                </c:pt>
                <c:pt idx="112">
                  <c:v>110</c:v>
                </c:pt>
                <c:pt idx="113">
                  <c:v>110</c:v>
                </c:pt>
                <c:pt idx="114">
                  <c:v>110</c:v>
                </c:pt>
                <c:pt idx="115">
                  <c:v>115</c:v>
                </c:pt>
                <c:pt idx="116">
                  <c:v>115</c:v>
                </c:pt>
                <c:pt idx="117">
                  <c:v>115</c:v>
                </c:pt>
                <c:pt idx="118">
                  <c:v>115</c:v>
                </c:pt>
                <c:pt idx="119">
                  <c:v>115</c:v>
                </c:pt>
                <c:pt idx="120">
                  <c:v>115</c:v>
                </c:pt>
                <c:pt idx="121">
                  <c:v>115</c:v>
                </c:pt>
                <c:pt idx="122">
                  <c:v>115</c:v>
                </c:pt>
                <c:pt idx="123">
                  <c:v>115</c:v>
                </c:pt>
                <c:pt idx="124">
                  <c:v>110</c:v>
                </c:pt>
                <c:pt idx="125">
                  <c:v>110</c:v>
                </c:pt>
                <c:pt idx="126">
                  <c:v>110</c:v>
                </c:pt>
                <c:pt idx="127">
                  <c:v>110</c:v>
                </c:pt>
                <c:pt idx="128">
                  <c:v>110</c:v>
                </c:pt>
                <c:pt idx="129">
                  <c:v>110</c:v>
                </c:pt>
                <c:pt idx="130">
                  <c:v>110</c:v>
                </c:pt>
                <c:pt idx="131">
                  <c:v>110</c:v>
                </c:pt>
                <c:pt idx="132">
                  <c:v>110</c:v>
                </c:pt>
                <c:pt idx="133">
                  <c:v>110</c:v>
                </c:pt>
                <c:pt idx="134">
                  <c:v>110</c:v>
                </c:pt>
                <c:pt idx="135">
                  <c:v>110</c:v>
                </c:pt>
                <c:pt idx="136">
                  <c:v>110</c:v>
                </c:pt>
                <c:pt idx="137">
                  <c:v>110</c:v>
                </c:pt>
                <c:pt idx="138">
                  <c:v>110</c:v>
                </c:pt>
                <c:pt idx="139">
                  <c:v>110</c:v>
                </c:pt>
                <c:pt idx="140">
                  <c:v>110</c:v>
                </c:pt>
                <c:pt idx="141">
                  <c:v>110</c:v>
                </c:pt>
                <c:pt idx="142">
                  <c:v>110</c:v>
                </c:pt>
                <c:pt idx="143">
                  <c:v>110</c:v>
                </c:pt>
                <c:pt idx="144">
                  <c:v>110</c:v>
                </c:pt>
                <c:pt idx="145">
                  <c:v>110</c:v>
                </c:pt>
                <c:pt idx="146">
                  <c:v>110</c:v>
                </c:pt>
                <c:pt idx="147">
                  <c:v>110</c:v>
                </c:pt>
                <c:pt idx="148">
                  <c:v>110</c:v>
                </c:pt>
                <c:pt idx="149">
                  <c:v>110</c:v>
                </c:pt>
                <c:pt idx="150">
                  <c:v>110</c:v>
                </c:pt>
                <c:pt idx="151">
                  <c:v>110</c:v>
                </c:pt>
                <c:pt idx="152">
                  <c:v>110</c:v>
                </c:pt>
                <c:pt idx="153">
                  <c:v>110</c:v>
                </c:pt>
                <c:pt idx="154">
                  <c:v>110</c:v>
                </c:pt>
                <c:pt idx="155">
                  <c:v>110</c:v>
                </c:pt>
                <c:pt idx="156">
                  <c:v>110</c:v>
                </c:pt>
                <c:pt idx="157">
                  <c:v>110</c:v>
                </c:pt>
                <c:pt idx="158">
                  <c:v>110</c:v>
                </c:pt>
                <c:pt idx="159">
                  <c:v>110</c:v>
                </c:pt>
                <c:pt idx="160">
                  <c:v>110</c:v>
                </c:pt>
                <c:pt idx="161">
                  <c:v>110</c:v>
                </c:pt>
                <c:pt idx="162">
                  <c:v>110</c:v>
                </c:pt>
                <c:pt idx="163">
                  <c:v>110</c:v>
                </c:pt>
                <c:pt idx="164">
                  <c:v>110</c:v>
                </c:pt>
                <c:pt idx="165">
                  <c:v>110</c:v>
                </c:pt>
                <c:pt idx="166">
                  <c:v>110</c:v>
                </c:pt>
                <c:pt idx="167">
                  <c:v>110</c:v>
                </c:pt>
                <c:pt idx="168">
                  <c:v>110</c:v>
                </c:pt>
                <c:pt idx="169">
                  <c:v>110</c:v>
                </c:pt>
                <c:pt idx="170">
                  <c:v>110</c:v>
                </c:pt>
                <c:pt idx="171">
                  <c:v>110</c:v>
                </c:pt>
                <c:pt idx="172">
                  <c:v>110</c:v>
                </c:pt>
                <c:pt idx="173">
                  <c:v>110</c:v>
                </c:pt>
                <c:pt idx="174">
                  <c:v>110</c:v>
                </c:pt>
                <c:pt idx="175">
                  <c:v>110</c:v>
                </c:pt>
                <c:pt idx="176">
                  <c:v>110</c:v>
                </c:pt>
                <c:pt idx="177">
                  <c:v>110</c:v>
                </c:pt>
                <c:pt idx="178">
                  <c:v>110</c:v>
                </c:pt>
                <c:pt idx="179">
                  <c:v>110</c:v>
                </c:pt>
                <c:pt idx="180">
                  <c:v>110</c:v>
                </c:pt>
                <c:pt idx="181">
                  <c:v>110</c:v>
                </c:pt>
                <c:pt idx="182">
                  <c:v>110</c:v>
                </c:pt>
                <c:pt idx="183">
                  <c:v>110</c:v>
                </c:pt>
                <c:pt idx="184">
                  <c:v>110</c:v>
                </c:pt>
                <c:pt idx="185">
                  <c:v>110</c:v>
                </c:pt>
                <c:pt idx="186">
                  <c:v>110</c:v>
                </c:pt>
                <c:pt idx="187">
                  <c:v>110</c:v>
                </c:pt>
                <c:pt idx="188">
                  <c:v>110</c:v>
                </c:pt>
                <c:pt idx="189">
                  <c:v>110</c:v>
                </c:pt>
                <c:pt idx="190">
                  <c:v>110</c:v>
                </c:pt>
                <c:pt idx="191">
                  <c:v>110</c:v>
                </c:pt>
                <c:pt idx="192">
                  <c:v>110</c:v>
                </c:pt>
                <c:pt idx="193">
                  <c:v>110</c:v>
                </c:pt>
                <c:pt idx="194">
                  <c:v>115</c:v>
                </c:pt>
                <c:pt idx="195">
                  <c:v>115</c:v>
                </c:pt>
                <c:pt idx="196">
                  <c:v>115</c:v>
                </c:pt>
                <c:pt idx="197">
                  <c:v>115</c:v>
                </c:pt>
                <c:pt idx="198">
                  <c:v>115</c:v>
                </c:pt>
                <c:pt idx="199">
                  <c:v>115</c:v>
                </c:pt>
                <c:pt idx="200">
                  <c:v>115</c:v>
                </c:pt>
                <c:pt idx="201">
                  <c:v>115</c:v>
                </c:pt>
                <c:pt idx="202">
                  <c:v>115</c:v>
                </c:pt>
                <c:pt idx="203">
                  <c:v>115</c:v>
                </c:pt>
                <c:pt idx="204">
                  <c:v>115</c:v>
                </c:pt>
                <c:pt idx="205">
                  <c:v>115</c:v>
                </c:pt>
                <c:pt idx="206">
                  <c:v>115</c:v>
                </c:pt>
                <c:pt idx="207">
                  <c:v>115</c:v>
                </c:pt>
                <c:pt idx="208">
                  <c:v>115</c:v>
                </c:pt>
                <c:pt idx="209">
                  <c:v>115</c:v>
                </c:pt>
                <c:pt idx="210">
                  <c:v>115</c:v>
                </c:pt>
                <c:pt idx="211">
                  <c:v>115</c:v>
                </c:pt>
                <c:pt idx="212">
                  <c:v>115</c:v>
                </c:pt>
                <c:pt idx="213">
                  <c:v>110</c:v>
                </c:pt>
                <c:pt idx="214">
                  <c:v>110</c:v>
                </c:pt>
                <c:pt idx="215">
                  <c:v>110</c:v>
                </c:pt>
                <c:pt idx="216">
                  <c:v>110</c:v>
                </c:pt>
                <c:pt idx="217">
                  <c:v>110</c:v>
                </c:pt>
                <c:pt idx="218">
                  <c:v>110</c:v>
                </c:pt>
                <c:pt idx="219">
                  <c:v>110</c:v>
                </c:pt>
                <c:pt idx="220">
                  <c:v>110</c:v>
                </c:pt>
                <c:pt idx="221">
                  <c:v>110</c:v>
                </c:pt>
                <c:pt idx="222">
                  <c:v>110</c:v>
                </c:pt>
                <c:pt idx="223">
                  <c:v>110</c:v>
                </c:pt>
                <c:pt idx="224">
                  <c:v>110</c:v>
                </c:pt>
                <c:pt idx="225">
                  <c:v>110</c:v>
                </c:pt>
                <c:pt idx="226">
                  <c:v>110</c:v>
                </c:pt>
                <c:pt idx="227">
                  <c:v>110</c:v>
                </c:pt>
                <c:pt idx="228">
                  <c:v>110</c:v>
                </c:pt>
                <c:pt idx="229">
                  <c:v>110</c:v>
                </c:pt>
                <c:pt idx="230">
                  <c:v>110</c:v>
                </c:pt>
                <c:pt idx="231">
                  <c:v>110</c:v>
                </c:pt>
                <c:pt idx="232">
                  <c:v>110</c:v>
                </c:pt>
                <c:pt idx="233">
                  <c:v>110</c:v>
                </c:pt>
                <c:pt idx="234">
                  <c:v>110</c:v>
                </c:pt>
                <c:pt idx="235">
                  <c:v>110</c:v>
                </c:pt>
                <c:pt idx="236">
                  <c:v>110</c:v>
                </c:pt>
                <c:pt idx="237">
                  <c:v>110</c:v>
                </c:pt>
                <c:pt idx="238">
                  <c:v>110</c:v>
                </c:pt>
                <c:pt idx="239">
                  <c:v>110</c:v>
                </c:pt>
                <c:pt idx="240">
                  <c:v>110</c:v>
                </c:pt>
                <c:pt idx="241">
                  <c:v>110</c:v>
                </c:pt>
                <c:pt idx="242">
                  <c:v>110</c:v>
                </c:pt>
                <c:pt idx="243">
                  <c:v>110</c:v>
                </c:pt>
                <c:pt idx="244">
                  <c:v>110</c:v>
                </c:pt>
                <c:pt idx="245">
                  <c:v>110</c:v>
                </c:pt>
                <c:pt idx="246">
                  <c:v>110</c:v>
                </c:pt>
                <c:pt idx="247">
                  <c:v>110</c:v>
                </c:pt>
                <c:pt idx="248">
                  <c:v>110</c:v>
                </c:pt>
                <c:pt idx="249">
                  <c:v>110</c:v>
                </c:pt>
                <c:pt idx="250">
                  <c:v>110</c:v>
                </c:pt>
                <c:pt idx="251">
                  <c:v>110</c:v>
                </c:pt>
                <c:pt idx="252">
                  <c:v>110</c:v>
                </c:pt>
                <c:pt idx="253">
                  <c:v>110</c:v>
                </c:pt>
                <c:pt idx="254">
                  <c:v>110</c:v>
                </c:pt>
                <c:pt idx="255">
                  <c:v>110</c:v>
                </c:pt>
                <c:pt idx="256">
                  <c:v>110</c:v>
                </c:pt>
                <c:pt idx="257">
                  <c:v>110</c:v>
                </c:pt>
                <c:pt idx="258">
                  <c:v>110</c:v>
                </c:pt>
                <c:pt idx="259">
                  <c:v>110</c:v>
                </c:pt>
                <c:pt idx="260">
                  <c:v>110</c:v>
                </c:pt>
                <c:pt idx="261">
                  <c:v>110</c:v>
                </c:pt>
                <c:pt idx="262">
                  <c:v>110</c:v>
                </c:pt>
                <c:pt idx="263">
                  <c:v>110</c:v>
                </c:pt>
                <c:pt idx="264">
                  <c:v>110</c:v>
                </c:pt>
                <c:pt idx="265">
                  <c:v>110</c:v>
                </c:pt>
                <c:pt idx="266">
                  <c:v>110</c:v>
                </c:pt>
                <c:pt idx="267">
                  <c:v>110</c:v>
                </c:pt>
                <c:pt idx="268">
                  <c:v>110</c:v>
                </c:pt>
                <c:pt idx="269">
                  <c:v>110</c:v>
                </c:pt>
                <c:pt idx="270">
                  <c:v>110</c:v>
                </c:pt>
                <c:pt idx="271">
                  <c:v>110</c:v>
                </c:pt>
                <c:pt idx="272">
                  <c:v>110</c:v>
                </c:pt>
                <c:pt idx="273">
                  <c:v>110</c:v>
                </c:pt>
                <c:pt idx="274">
                  <c:v>110</c:v>
                </c:pt>
                <c:pt idx="275">
                  <c:v>110</c:v>
                </c:pt>
                <c:pt idx="276">
                  <c:v>110</c:v>
                </c:pt>
                <c:pt idx="277">
                  <c:v>115</c:v>
                </c:pt>
                <c:pt idx="278">
                  <c:v>115</c:v>
                </c:pt>
                <c:pt idx="279">
                  <c:v>115</c:v>
                </c:pt>
                <c:pt idx="280">
                  <c:v>115</c:v>
                </c:pt>
                <c:pt idx="281">
                  <c:v>115</c:v>
                </c:pt>
                <c:pt idx="282">
                  <c:v>115</c:v>
                </c:pt>
                <c:pt idx="283">
                  <c:v>115</c:v>
                </c:pt>
                <c:pt idx="284">
                  <c:v>115</c:v>
                </c:pt>
                <c:pt idx="285">
                  <c:v>115</c:v>
                </c:pt>
                <c:pt idx="286">
                  <c:v>115</c:v>
                </c:pt>
                <c:pt idx="287">
                  <c:v>115</c:v>
                </c:pt>
                <c:pt idx="288">
                  <c:v>115</c:v>
                </c:pt>
                <c:pt idx="289">
                  <c:v>115</c:v>
                </c:pt>
                <c:pt idx="290">
                  <c:v>115</c:v>
                </c:pt>
                <c:pt idx="291">
                  <c:v>115</c:v>
                </c:pt>
                <c:pt idx="292">
                  <c:v>115</c:v>
                </c:pt>
                <c:pt idx="293">
                  <c:v>115</c:v>
                </c:pt>
                <c:pt idx="294">
                  <c:v>115</c:v>
                </c:pt>
                <c:pt idx="295">
                  <c:v>115</c:v>
                </c:pt>
                <c:pt idx="296">
                  <c:v>115</c:v>
                </c:pt>
                <c:pt idx="297">
                  <c:v>115</c:v>
                </c:pt>
                <c:pt idx="298">
                  <c:v>115</c:v>
                </c:pt>
                <c:pt idx="299">
                  <c:v>115</c:v>
                </c:pt>
                <c:pt idx="300">
                  <c:v>115</c:v>
                </c:pt>
                <c:pt idx="301">
                  <c:v>115</c:v>
                </c:pt>
                <c:pt idx="302">
                  <c:v>115</c:v>
                </c:pt>
                <c:pt idx="303">
                  <c:v>115</c:v>
                </c:pt>
                <c:pt idx="304">
                  <c:v>115</c:v>
                </c:pt>
                <c:pt idx="305">
                  <c:v>115</c:v>
                </c:pt>
                <c:pt idx="306">
                  <c:v>115</c:v>
                </c:pt>
                <c:pt idx="307">
                  <c:v>115</c:v>
                </c:pt>
                <c:pt idx="308">
                  <c:v>115</c:v>
                </c:pt>
                <c:pt idx="309">
                  <c:v>115</c:v>
                </c:pt>
                <c:pt idx="310">
                  <c:v>115</c:v>
                </c:pt>
                <c:pt idx="311">
                  <c:v>115</c:v>
                </c:pt>
                <c:pt idx="312">
                  <c:v>115</c:v>
                </c:pt>
                <c:pt idx="313">
                  <c:v>110</c:v>
                </c:pt>
                <c:pt idx="314">
                  <c:v>110</c:v>
                </c:pt>
                <c:pt idx="315">
                  <c:v>110</c:v>
                </c:pt>
                <c:pt idx="316">
                  <c:v>110</c:v>
                </c:pt>
                <c:pt idx="317">
                  <c:v>110</c:v>
                </c:pt>
                <c:pt idx="318">
                  <c:v>110</c:v>
                </c:pt>
                <c:pt idx="319">
                  <c:v>110</c:v>
                </c:pt>
                <c:pt idx="320">
                  <c:v>110</c:v>
                </c:pt>
                <c:pt idx="321">
                  <c:v>110</c:v>
                </c:pt>
                <c:pt idx="322">
                  <c:v>110</c:v>
                </c:pt>
                <c:pt idx="323">
                  <c:v>110</c:v>
                </c:pt>
                <c:pt idx="324">
                  <c:v>110</c:v>
                </c:pt>
                <c:pt idx="325">
                  <c:v>110</c:v>
                </c:pt>
                <c:pt idx="326">
                  <c:v>115</c:v>
                </c:pt>
                <c:pt idx="327">
                  <c:v>115</c:v>
                </c:pt>
                <c:pt idx="328">
                  <c:v>115</c:v>
                </c:pt>
                <c:pt idx="329">
                  <c:v>115</c:v>
                </c:pt>
                <c:pt idx="330">
                  <c:v>115</c:v>
                </c:pt>
                <c:pt idx="331">
                  <c:v>115</c:v>
                </c:pt>
                <c:pt idx="332">
                  <c:v>115</c:v>
                </c:pt>
                <c:pt idx="333">
                  <c:v>115</c:v>
                </c:pt>
                <c:pt idx="334">
                  <c:v>115</c:v>
                </c:pt>
                <c:pt idx="335">
                  <c:v>115</c:v>
                </c:pt>
                <c:pt idx="336">
                  <c:v>115</c:v>
                </c:pt>
                <c:pt idx="337">
                  <c:v>115</c:v>
                </c:pt>
                <c:pt idx="338">
                  <c:v>115</c:v>
                </c:pt>
                <c:pt idx="339">
                  <c:v>115</c:v>
                </c:pt>
                <c:pt idx="340">
                  <c:v>115</c:v>
                </c:pt>
                <c:pt idx="341">
                  <c:v>115</c:v>
                </c:pt>
                <c:pt idx="342">
                  <c:v>115</c:v>
                </c:pt>
                <c:pt idx="343">
                  <c:v>115</c:v>
                </c:pt>
                <c:pt idx="344">
                  <c:v>115</c:v>
                </c:pt>
                <c:pt idx="345">
                  <c:v>115</c:v>
                </c:pt>
                <c:pt idx="346">
                  <c:v>115</c:v>
                </c:pt>
                <c:pt idx="347">
                  <c:v>115</c:v>
                </c:pt>
                <c:pt idx="348">
                  <c:v>115</c:v>
                </c:pt>
                <c:pt idx="349">
                  <c:v>115</c:v>
                </c:pt>
                <c:pt idx="350">
                  <c:v>115</c:v>
                </c:pt>
                <c:pt idx="351">
                  <c:v>115</c:v>
                </c:pt>
                <c:pt idx="352">
                  <c:v>115</c:v>
                </c:pt>
                <c:pt idx="353">
                  <c:v>115</c:v>
                </c:pt>
                <c:pt idx="354">
                  <c:v>115</c:v>
                </c:pt>
                <c:pt idx="355">
                  <c:v>115</c:v>
                </c:pt>
                <c:pt idx="356">
                  <c:v>115</c:v>
                </c:pt>
                <c:pt idx="357">
                  <c:v>115</c:v>
                </c:pt>
                <c:pt idx="358">
                  <c:v>115</c:v>
                </c:pt>
                <c:pt idx="359">
                  <c:v>115</c:v>
                </c:pt>
                <c:pt idx="360">
                  <c:v>115</c:v>
                </c:pt>
                <c:pt idx="361">
                  <c:v>115</c:v>
                </c:pt>
                <c:pt idx="362">
                  <c:v>115</c:v>
                </c:pt>
                <c:pt idx="363">
                  <c:v>115</c:v>
                </c:pt>
                <c:pt idx="364">
                  <c:v>115</c:v>
                </c:pt>
                <c:pt idx="365">
                  <c:v>115</c:v>
                </c:pt>
                <c:pt idx="366">
                  <c:v>115</c:v>
                </c:pt>
                <c:pt idx="367">
                  <c:v>115</c:v>
                </c:pt>
                <c:pt idx="368">
                  <c:v>115</c:v>
                </c:pt>
                <c:pt idx="369">
                  <c:v>115</c:v>
                </c:pt>
                <c:pt idx="370">
                  <c:v>115</c:v>
                </c:pt>
                <c:pt idx="371">
                  <c:v>115</c:v>
                </c:pt>
                <c:pt idx="372">
                  <c:v>115</c:v>
                </c:pt>
                <c:pt idx="373">
                  <c:v>115</c:v>
                </c:pt>
                <c:pt idx="374">
                  <c:v>115</c:v>
                </c:pt>
                <c:pt idx="375">
                  <c:v>115</c:v>
                </c:pt>
                <c:pt idx="376">
                  <c:v>115</c:v>
                </c:pt>
                <c:pt idx="377">
                  <c:v>115</c:v>
                </c:pt>
                <c:pt idx="378">
                  <c:v>115</c:v>
                </c:pt>
                <c:pt idx="379">
                  <c:v>115</c:v>
                </c:pt>
                <c:pt idx="380">
                  <c:v>115</c:v>
                </c:pt>
                <c:pt idx="381">
                  <c:v>115</c:v>
                </c:pt>
                <c:pt idx="382">
                  <c:v>115</c:v>
                </c:pt>
                <c:pt idx="383">
                  <c:v>115</c:v>
                </c:pt>
                <c:pt idx="384">
                  <c:v>115</c:v>
                </c:pt>
                <c:pt idx="385">
                  <c:v>115</c:v>
                </c:pt>
                <c:pt idx="386">
                  <c:v>115</c:v>
                </c:pt>
                <c:pt idx="387">
                  <c:v>115</c:v>
                </c:pt>
                <c:pt idx="388">
                  <c:v>115</c:v>
                </c:pt>
                <c:pt idx="389">
                  <c:v>115</c:v>
                </c:pt>
                <c:pt idx="390">
                  <c:v>115</c:v>
                </c:pt>
                <c:pt idx="391">
                  <c:v>110</c:v>
                </c:pt>
                <c:pt idx="392">
                  <c:v>110</c:v>
                </c:pt>
                <c:pt idx="393">
                  <c:v>110</c:v>
                </c:pt>
                <c:pt idx="394">
                  <c:v>110</c:v>
                </c:pt>
                <c:pt idx="395">
                  <c:v>110</c:v>
                </c:pt>
                <c:pt idx="396">
                  <c:v>110</c:v>
                </c:pt>
                <c:pt idx="397">
                  <c:v>110</c:v>
                </c:pt>
                <c:pt idx="398">
                  <c:v>110</c:v>
                </c:pt>
                <c:pt idx="399">
                  <c:v>110</c:v>
                </c:pt>
                <c:pt idx="400">
                  <c:v>110</c:v>
                </c:pt>
                <c:pt idx="401">
                  <c:v>110</c:v>
                </c:pt>
                <c:pt idx="402">
                  <c:v>110</c:v>
                </c:pt>
                <c:pt idx="403">
                  <c:v>110</c:v>
                </c:pt>
                <c:pt idx="404">
                  <c:v>110</c:v>
                </c:pt>
                <c:pt idx="405">
                  <c:v>110</c:v>
                </c:pt>
                <c:pt idx="406">
                  <c:v>110</c:v>
                </c:pt>
                <c:pt idx="407">
                  <c:v>110</c:v>
                </c:pt>
                <c:pt idx="408">
                  <c:v>110</c:v>
                </c:pt>
                <c:pt idx="409">
                  <c:v>110</c:v>
                </c:pt>
                <c:pt idx="410">
                  <c:v>110</c:v>
                </c:pt>
                <c:pt idx="411">
                  <c:v>110</c:v>
                </c:pt>
                <c:pt idx="412">
                  <c:v>110</c:v>
                </c:pt>
                <c:pt idx="413">
                  <c:v>110</c:v>
                </c:pt>
                <c:pt idx="414">
                  <c:v>110</c:v>
                </c:pt>
                <c:pt idx="415">
                  <c:v>110</c:v>
                </c:pt>
                <c:pt idx="416">
                  <c:v>110</c:v>
                </c:pt>
                <c:pt idx="417">
                  <c:v>110</c:v>
                </c:pt>
                <c:pt idx="418">
                  <c:v>110</c:v>
                </c:pt>
                <c:pt idx="419">
                  <c:v>110</c:v>
                </c:pt>
                <c:pt idx="420">
                  <c:v>110</c:v>
                </c:pt>
                <c:pt idx="421">
                  <c:v>110</c:v>
                </c:pt>
                <c:pt idx="422">
                  <c:v>110</c:v>
                </c:pt>
                <c:pt idx="423">
                  <c:v>110</c:v>
                </c:pt>
                <c:pt idx="424">
                  <c:v>110</c:v>
                </c:pt>
                <c:pt idx="425">
                  <c:v>110</c:v>
                </c:pt>
                <c:pt idx="426">
                  <c:v>110</c:v>
                </c:pt>
                <c:pt idx="427">
                  <c:v>110</c:v>
                </c:pt>
                <c:pt idx="428">
                  <c:v>115</c:v>
                </c:pt>
                <c:pt idx="429">
                  <c:v>115</c:v>
                </c:pt>
                <c:pt idx="430">
                  <c:v>115</c:v>
                </c:pt>
                <c:pt idx="431">
                  <c:v>115</c:v>
                </c:pt>
                <c:pt idx="432">
                  <c:v>115</c:v>
                </c:pt>
                <c:pt idx="433">
                  <c:v>115</c:v>
                </c:pt>
                <c:pt idx="434">
                  <c:v>115</c:v>
                </c:pt>
                <c:pt idx="435">
                  <c:v>110</c:v>
                </c:pt>
                <c:pt idx="436">
                  <c:v>110</c:v>
                </c:pt>
                <c:pt idx="437">
                  <c:v>110</c:v>
                </c:pt>
                <c:pt idx="438">
                  <c:v>110</c:v>
                </c:pt>
                <c:pt idx="439">
                  <c:v>110</c:v>
                </c:pt>
                <c:pt idx="440">
                  <c:v>110</c:v>
                </c:pt>
                <c:pt idx="441">
                  <c:v>110</c:v>
                </c:pt>
                <c:pt idx="442">
                  <c:v>110</c:v>
                </c:pt>
                <c:pt idx="443">
                  <c:v>110</c:v>
                </c:pt>
                <c:pt idx="444">
                  <c:v>110</c:v>
                </c:pt>
                <c:pt idx="445">
                  <c:v>110</c:v>
                </c:pt>
                <c:pt idx="446">
                  <c:v>110</c:v>
                </c:pt>
                <c:pt idx="447">
                  <c:v>110</c:v>
                </c:pt>
                <c:pt idx="448">
                  <c:v>110</c:v>
                </c:pt>
                <c:pt idx="449">
                  <c:v>110</c:v>
                </c:pt>
                <c:pt idx="450">
                  <c:v>110</c:v>
                </c:pt>
                <c:pt idx="451">
                  <c:v>110</c:v>
                </c:pt>
                <c:pt idx="452">
                  <c:v>110</c:v>
                </c:pt>
                <c:pt idx="453">
                  <c:v>110</c:v>
                </c:pt>
                <c:pt idx="454">
                  <c:v>110</c:v>
                </c:pt>
                <c:pt idx="455">
                  <c:v>115</c:v>
                </c:pt>
                <c:pt idx="456">
                  <c:v>115</c:v>
                </c:pt>
                <c:pt idx="457">
                  <c:v>115</c:v>
                </c:pt>
                <c:pt idx="458">
                  <c:v>115</c:v>
                </c:pt>
                <c:pt idx="459">
                  <c:v>115</c:v>
                </c:pt>
                <c:pt idx="460">
                  <c:v>115</c:v>
                </c:pt>
                <c:pt idx="461">
                  <c:v>115</c:v>
                </c:pt>
                <c:pt idx="462">
                  <c:v>110</c:v>
                </c:pt>
                <c:pt idx="463">
                  <c:v>110</c:v>
                </c:pt>
                <c:pt idx="464">
                  <c:v>110</c:v>
                </c:pt>
                <c:pt idx="465">
                  <c:v>110</c:v>
                </c:pt>
                <c:pt idx="466">
                  <c:v>110</c:v>
                </c:pt>
                <c:pt idx="467">
                  <c:v>110</c:v>
                </c:pt>
                <c:pt idx="468">
                  <c:v>110</c:v>
                </c:pt>
                <c:pt idx="469">
                  <c:v>110</c:v>
                </c:pt>
                <c:pt idx="470">
                  <c:v>110</c:v>
                </c:pt>
                <c:pt idx="471">
                  <c:v>110</c:v>
                </c:pt>
                <c:pt idx="472">
                  <c:v>110</c:v>
                </c:pt>
                <c:pt idx="473">
                  <c:v>110</c:v>
                </c:pt>
                <c:pt idx="474">
                  <c:v>110</c:v>
                </c:pt>
                <c:pt idx="475">
                  <c:v>110</c:v>
                </c:pt>
                <c:pt idx="476">
                  <c:v>110</c:v>
                </c:pt>
                <c:pt idx="477">
                  <c:v>110</c:v>
                </c:pt>
                <c:pt idx="478">
                  <c:v>110</c:v>
                </c:pt>
                <c:pt idx="479">
                  <c:v>110</c:v>
                </c:pt>
                <c:pt idx="480">
                  <c:v>110</c:v>
                </c:pt>
                <c:pt idx="481">
                  <c:v>110</c:v>
                </c:pt>
                <c:pt idx="482">
                  <c:v>110</c:v>
                </c:pt>
                <c:pt idx="483">
                  <c:v>110</c:v>
                </c:pt>
                <c:pt idx="484">
                  <c:v>110</c:v>
                </c:pt>
                <c:pt idx="485">
                  <c:v>110</c:v>
                </c:pt>
                <c:pt idx="486">
                  <c:v>110</c:v>
                </c:pt>
                <c:pt idx="487">
                  <c:v>110</c:v>
                </c:pt>
                <c:pt idx="488">
                  <c:v>110</c:v>
                </c:pt>
                <c:pt idx="489">
                  <c:v>110</c:v>
                </c:pt>
                <c:pt idx="490">
                  <c:v>110</c:v>
                </c:pt>
                <c:pt idx="491">
                  <c:v>110</c:v>
                </c:pt>
                <c:pt idx="492">
                  <c:v>110</c:v>
                </c:pt>
                <c:pt idx="493">
                  <c:v>110</c:v>
                </c:pt>
                <c:pt idx="494">
                  <c:v>110</c:v>
                </c:pt>
                <c:pt idx="495">
                  <c:v>110</c:v>
                </c:pt>
                <c:pt idx="496">
                  <c:v>110</c:v>
                </c:pt>
                <c:pt idx="497">
                  <c:v>110</c:v>
                </c:pt>
                <c:pt idx="498">
                  <c:v>110</c:v>
                </c:pt>
                <c:pt idx="499">
                  <c:v>110</c:v>
                </c:pt>
                <c:pt idx="500">
                  <c:v>110</c:v>
                </c:pt>
                <c:pt idx="501">
                  <c:v>110</c:v>
                </c:pt>
                <c:pt idx="502">
                  <c:v>110</c:v>
                </c:pt>
                <c:pt idx="503">
                  <c:v>110</c:v>
                </c:pt>
                <c:pt idx="504">
                  <c:v>110</c:v>
                </c:pt>
                <c:pt idx="505">
                  <c:v>110</c:v>
                </c:pt>
                <c:pt idx="506">
                  <c:v>110</c:v>
                </c:pt>
                <c:pt idx="507">
                  <c:v>110</c:v>
                </c:pt>
                <c:pt idx="508">
                  <c:v>110</c:v>
                </c:pt>
                <c:pt idx="509">
                  <c:v>110</c:v>
                </c:pt>
                <c:pt idx="510">
                  <c:v>110</c:v>
                </c:pt>
                <c:pt idx="511">
                  <c:v>110</c:v>
                </c:pt>
                <c:pt idx="512">
                  <c:v>110</c:v>
                </c:pt>
                <c:pt idx="513">
                  <c:v>110</c:v>
                </c:pt>
                <c:pt idx="514">
                  <c:v>110</c:v>
                </c:pt>
                <c:pt idx="515">
                  <c:v>110</c:v>
                </c:pt>
                <c:pt idx="516">
                  <c:v>110</c:v>
                </c:pt>
                <c:pt idx="517">
                  <c:v>110</c:v>
                </c:pt>
                <c:pt idx="518">
                  <c:v>110</c:v>
                </c:pt>
                <c:pt idx="519">
                  <c:v>110</c:v>
                </c:pt>
                <c:pt idx="520">
                  <c:v>110</c:v>
                </c:pt>
                <c:pt idx="521">
                  <c:v>110</c:v>
                </c:pt>
                <c:pt idx="522">
                  <c:v>110</c:v>
                </c:pt>
                <c:pt idx="523">
                  <c:v>110</c:v>
                </c:pt>
                <c:pt idx="524">
                  <c:v>110</c:v>
                </c:pt>
                <c:pt idx="525">
                  <c:v>110</c:v>
                </c:pt>
                <c:pt idx="526">
                  <c:v>110</c:v>
                </c:pt>
                <c:pt idx="527">
                  <c:v>110</c:v>
                </c:pt>
                <c:pt idx="528">
                  <c:v>110</c:v>
                </c:pt>
                <c:pt idx="529">
                  <c:v>110</c:v>
                </c:pt>
                <c:pt idx="530">
                  <c:v>110</c:v>
                </c:pt>
                <c:pt idx="531">
                  <c:v>110</c:v>
                </c:pt>
                <c:pt idx="532">
                  <c:v>110</c:v>
                </c:pt>
                <c:pt idx="533">
                  <c:v>110</c:v>
                </c:pt>
                <c:pt idx="534">
                  <c:v>110</c:v>
                </c:pt>
                <c:pt idx="535">
                  <c:v>110</c:v>
                </c:pt>
                <c:pt idx="536">
                  <c:v>110</c:v>
                </c:pt>
                <c:pt idx="537">
                  <c:v>110</c:v>
                </c:pt>
                <c:pt idx="538">
                  <c:v>110</c:v>
                </c:pt>
                <c:pt idx="539">
                  <c:v>110</c:v>
                </c:pt>
                <c:pt idx="540">
                  <c:v>110</c:v>
                </c:pt>
                <c:pt idx="541">
                  <c:v>110</c:v>
                </c:pt>
                <c:pt idx="542">
                  <c:v>110</c:v>
                </c:pt>
                <c:pt idx="543">
                  <c:v>110</c:v>
                </c:pt>
                <c:pt idx="544">
                  <c:v>110</c:v>
                </c:pt>
                <c:pt idx="545">
                  <c:v>110</c:v>
                </c:pt>
                <c:pt idx="546">
                  <c:v>110</c:v>
                </c:pt>
                <c:pt idx="547">
                  <c:v>110</c:v>
                </c:pt>
                <c:pt idx="548">
                  <c:v>110</c:v>
                </c:pt>
                <c:pt idx="549">
                  <c:v>110</c:v>
                </c:pt>
                <c:pt idx="550">
                  <c:v>115</c:v>
                </c:pt>
                <c:pt idx="551">
                  <c:v>115</c:v>
                </c:pt>
                <c:pt idx="552">
                  <c:v>115</c:v>
                </c:pt>
                <c:pt idx="553">
                  <c:v>115</c:v>
                </c:pt>
                <c:pt idx="554">
                  <c:v>115</c:v>
                </c:pt>
                <c:pt idx="555">
                  <c:v>115</c:v>
                </c:pt>
                <c:pt idx="556">
                  <c:v>115</c:v>
                </c:pt>
                <c:pt idx="557">
                  <c:v>115</c:v>
                </c:pt>
                <c:pt idx="558">
                  <c:v>115</c:v>
                </c:pt>
                <c:pt idx="559">
                  <c:v>115</c:v>
                </c:pt>
                <c:pt idx="560">
                  <c:v>115</c:v>
                </c:pt>
                <c:pt idx="561">
                  <c:v>115</c:v>
                </c:pt>
                <c:pt idx="562">
                  <c:v>115</c:v>
                </c:pt>
                <c:pt idx="563">
                  <c:v>115</c:v>
                </c:pt>
                <c:pt idx="564">
                  <c:v>115</c:v>
                </c:pt>
                <c:pt idx="565">
                  <c:v>115</c:v>
                </c:pt>
                <c:pt idx="566">
                  <c:v>115</c:v>
                </c:pt>
                <c:pt idx="567">
                  <c:v>115</c:v>
                </c:pt>
                <c:pt idx="568">
                  <c:v>115</c:v>
                </c:pt>
                <c:pt idx="569">
                  <c:v>115</c:v>
                </c:pt>
                <c:pt idx="570">
                  <c:v>115</c:v>
                </c:pt>
                <c:pt idx="571">
                  <c:v>115</c:v>
                </c:pt>
                <c:pt idx="572">
                  <c:v>110</c:v>
                </c:pt>
                <c:pt idx="573">
                  <c:v>110</c:v>
                </c:pt>
                <c:pt idx="574">
                  <c:v>110</c:v>
                </c:pt>
                <c:pt idx="575">
                  <c:v>110</c:v>
                </c:pt>
                <c:pt idx="576">
                  <c:v>110</c:v>
                </c:pt>
                <c:pt idx="577">
                  <c:v>110</c:v>
                </c:pt>
                <c:pt idx="578">
                  <c:v>110</c:v>
                </c:pt>
                <c:pt idx="579">
                  <c:v>110</c:v>
                </c:pt>
                <c:pt idx="580">
                  <c:v>110</c:v>
                </c:pt>
                <c:pt idx="581">
                  <c:v>110</c:v>
                </c:pt>
                <c:pt idx="582">
                  <c:v>110</c:v>
                </c:pt>
                <c:pt idx="583">
                  <c:v>110</c:v>
                </c:pt>
                <c:pt idx="584">
                  <c:v>110</c:v>
                </c:pt>
                <c:pt idx="585">
                  <c:v>110</c:v>
                </c:pt>
                <c:pt idx="586">
                  <c:v>110</c:v>
                </c:pt>
                <c:pt idx="587">
                  <c:v>110</c:v>
                </c:pt>
                <c:pt idx="588">
                  <c:v>110</c:v>
                </c:pt>
                <c:pt idx="589">
                  <c:v>110</c:v>
                </c:pt>
                <c:pt idx="590">
                  <c:v>110</c:v>
                </c:pt>
                <c:pt idx="591">
                  <c:v>110</c:v>
                </c:pt>
                <c:pt idx="592">
                  <c:v>110</c:v>
                </c:pt>
                <c:pt idx="593">
                  <c:v>110</c:v>
                </c:pt>
                <c:pt idx="594">
                  <c:v>110</c:v>
                </c:pt>
                <c:pt idx="595">
                  <c:v>110</c:v>
                </c:pt>
                <c:pt idx="596">
                  <c:v>110</c:v>
                </c:pt>
                <c:pt idx="597">
                  <c:v>110</c:v>
                </c:pt>
                <c:pt idx="598">
                  <c:v>110</c:v>
                </c:pt>
                <c:pt idx="599">
                  <c:v>110</c:v>
                </c:pt>
                <c:pt idx="600">
                  <c:v>110</c:v>
                </c:pt>
                <c:pt idx="601">
                  <c:v>110</c:v>
                </c:pt>
                <c:pt idx="602">
                  <c:v>110</c:v>
                </c:pt>
                <c:pt idx="603">
                  <c:v>110</c:v>
                </c:pt>
                <c:pt idx="604">
                  <c:v>110</c:v>
                </c:pt>
                <c:pt idx="605">
                  <c:v>110</c:v>
                </c:pt>
                <c:pt idx="606">
                  <c:v>110</c:v>
                </c:pt>
                <c:pt idx="607">
                  <c:v>110</c:v>
                </c:pt>
                <c:pt idx="608">
                  <c:v>110</c:v>
                </c:pt>
                <c:pt idx="609">
                  <c:v>110</c:v>
                </c:pt>
                <c:pt idx="610">
                  <c:v>110</c:v>
                </c:pt>
                <c:pt idx="611">
                  <c:v>110</c:v>
                </c:pt>
                <c:pt idx="612">
                  <c:v>110</c:v>
                </c:pt>
                <c:pt idx="613">
                  <c:v>110</c:v>
                </c:pt>
                <c:pt idx="614">
                  <c:v>110</c:v>
                </c:pt>
                <c:pt idx="615">
                  <c:v>110</c:v>
                </c:pt>
                <c:pt idx="616">
                  <c:v>110</c:v>
                </c:pt>
                <c:pt idx="617">
                  <c:v>110</c:v>
                </c:pt>
                <c:pt idx="618">
                  <c:v>110</c:v>
                </c:pt>
                <c:pt idx="619">
                  <c:v>110</c:v>
                </c:pt>
                <c:pt idx="620">
                  <c:v>115</c:v>
                </c:pt>
                <c:pt idx="621">
                  <c:v>115</c:v>
                </c:pt>
                <c:pt idx="622">
                  <c:v>115</c:v>
                </c:pt>
                <c:pt idx="623">
                  <c:v>115</c:v>
                </c:pt>
                <c:pt idx="624">
                  <c:v>115</c:v>
                </c:pt>
                <c:pt idx="625">
                  <c:v>115</c:v>
                </c:pt>
                <c:pt idx="626">
                  <c:v>115</c:v>
                </c:pt>
                <c:pt idx="627">
                  <c:v>115</c:v>
                </c:pt>
                <c:pt idx="628">
                  <c:v>115</c:v>
                </c:pt>
                <c:pt idx="629">
                  <c:v>115</c:v>
                </c:pt>
                <c:pt idx="630">
                  <c:v>115</c:v>
                </c:pt>
                <c:pt idx="631">
                  <c:v>115</c:v>
                </c:pt>
                <c:pt idx="632">
                  <c:v>115</c:v>
                </c:pt>
                <c:pt idx="633">
                  <c:v>115</c:v>
                </c:pt>
                <c:pt idx="634">
                  <c:v>115</c:v>
                </c:pt>
                <c:pt idx="635">
                  <c:v>115</c:v>
                </c:pt>
                <c:pt idx="636">
                  <c:v>115</c:v>
                </c:pt>
                <c:pt idx="637">
                  <c:v>115</c:v>
                </c:pt>
                <c:pt idx="638">
                  <c:v>115</c:v>
                </c:pt>
                <c:pt idx="639">
                  <c:v>115</c:v>
                </c:pt>
                <c:pt idx="640">
                  <c:v>115</c:v>
                </c:pt>
                <c:pt idx="641">
                  <c:v>115</c:v>
                </c:pt>
                <c:pt idx="642">
                  <c:v>115</c:v>
                </c:pt>
                <c:pt idx="643">
                  <c:v>110</c:v>
                </c:pt>
                <c:pt idx="644">
                  <c:v>110</c:v>
                </c:pt>
                <c:pt idx="645">
                  <c:v>110</c:v>
                </c:pt>
                <c:pt idx="646">
                  <c:v>110</c:v>
                </c:pt>
                <c:pt idx="647">
                  <c:v>110</c:v>
                </c:pt>
                <c:pt idx="648">
                  <c:v>110</c:v>
                </c:pt>
                <c:pt idx="649">
                  <c:v>110</c:v>
                </c:pt>
                <c:pt idx="650">
                  <c:v>110</c:v>
                </c:pt>
                <c:pt idx="651">
                  <c:v>110</c:v>
                </c:pt>
                <c:pt idx="652">
                  <c:v>110</c:v>
                </c:pt>
                <c:pt idx="653">
                  <c:v>110</c:v>
                </c:pt>
                <c:pt idx="654">
                  <c:v>110</c:v>
                </c:pt>
                <c:pt idx="655">
                  <c:v>110</c:v>
                </c:pt>
                <c:pt idx="656">
                  <c:v>110</c:v>
                </c:pt>
                <c:pt idx="657">
                  <c:v>110</c:v>
                </c:pt>
                <c:pt idx="658">
                  <c:v>110</c:v>
                </c:pt>
                <c:pt idx="659">
                  <c:v>110</c:v>
                </c:pt>
                <c:pt idx="660">
                  <c:v>110</c:v>
                </c:pt>
                <c:pt idx="661">
                  <c:v>110</c:v>
                </c:pt>
                <c:pt idx="662">
                  <c:v>110</c:v>
                </c:pt>
                <c:pt idx="663">
                  <c:v>110</c:v>
                </c:pt>
                <c:pt idx="664">
                  <c:v>110</c:v>
                </c:pt>
                <c:pt idx="665">
                  <c:v>110</c:v>
                </c:pt>
                <c:pt idx="666">
                  <c:v>110</c:v>
                </c:pt>
                <c:pt idx="667">
                  <c:v>110</c:v>
                </c:pt>
                <c:pt idx="668">
                  <c:v>110</c:v>
                </c:pt>
                <c:pt idx="669">
                  <c:v>110</c:v>
                </c:pt>
                <c:pt idx="670">
                  <c:v>110</c:v>
                </c:pt>
                <c:pt idx="671">
                  <c:v>110</c:v>
                </c:pt>
                <c:pt idx="672">
                  <c:v>110</c:v>
                </c:pt>
                <c:pt idx="673">
                  <c:v>110</c:v>
                </c:pt>
                <c:pt idx="674">
                  <c:v>110</c:v>
                </c:pt>
                <c:pt idx="675">
                  <c:v>110</c:v>
                </c:pt>
                <c:pt idx="676">
                  <c:v>110</c:v>
                </c:pt>
                <c:pt idx="677">
                  <c:v>110</c:v>
                </c:pt>
                <c:pt idx="678">
                  <c:v>110</c:v>
                </c:pt>
                <c:pt idx="679">
                  <c:v>115</c:v>
                </c:pt>
                <c:pt idx="680">
                  <c:v>115</c:v>
                </c:pt>
                <c:pt idx="681">
                  <c:v>115</c:v>
                </c:pt>
                <c:pt idx="682">
                  <c:v>115</c:v>
                </c:pt>
                <c:pt idx="683">
                  <c:v>115</c:v>
                </c:pt>
                <c:pt idx="684">
                  <c:v>115</c:v>
                </c:pt>
                <c:pt idx="685">
                  <c:v>115</c:v>
                </c:pt>
                <c:pt idx="686">
                  <c:v>115</c:v>
                </c:pt>
                <c:pt idx="687">
                  <c:v>115</c:v>
                </c:pt>
                <c:pt idx="688">
                  <c:v>115</c:v>
                </c:pt>
                <c:pt idx="689">
                  <c:v>115</c:v>
                </c:pt>
                <c:pt idx="690">
                  <c:v>115</c:v>
                </c:pt>
                <c:pt idx="691">
                  <c:v>115</c:v>
                </c:pt>
                <c:pt idx="692">
                  <c:v>115</c:v>
                </c:pt>
                <c:pt idx="693">
                  <c:v>115</c:v>
                </c:pt>
                <c:pt idx="694">
                  <c:v>115</c:v>
                </c:pt>
                <c:pt idx="695">
                  <c:v>115</c:v>
                </c:pt>
                <c:pt idx="696">
                  <c:v>115</c:v>
                </c:pt>
                <c:pt idx="697">
                  <c:v>110</c:v>
                </c:pt>
                <c:pt idx="698">
                  <c:v>110</c:v>
                </c:pt>
                <c:pt idx="699">
                  <c:v>110</c:v>
                </c:pt>
                <c:pt idx="700">
                  <c:v>110</c:v>
                </c:pt>
                <c:pt idx="701">
                  <c:v>110</c:v>
                </c:pt>
                <c:pt idx="702">
                  <c:v>110</c:v>
                </c:pt>
                <c:pt idx="703">
                  <c:v>110</c:v>
                </c:pt>
                <c:pt idx="704">
                  <c:v>110</c:v>
                </c:pt>
                <c:pt idx="705">
                  <c:v>110</c:v>
                </c:pt>
                <c:pt idx="706">
                  <c:v>115</c:v>
                </c:pt>
                <c:pt idx="707">
                  <c:v>115</c:v>
                </c:pt>
                <c:pt idx="708">
                  <c:v>115</c:v>
                </c:pt>
                <c:pt idx="709">
                  <c:v>115</c:v>
                </c:pt>
                <c:pt idx="710">
                  <c:v>115</c:v>
                </c:pt>
                <c:pt idx="711">
                  <c:v>115</c:v>
                </c:pt>
                <c:pt idx="712">
                  <c:v>115</c:v>
                </c:pt>
                <c:pt idx="713">
                  <c:v>115</c:v>
                </c:pt>
                <c:pt idx="714">
                  <c:v>115</c:v>
                </c:pt>
                <c:pt idx="715">
                  <c:v>115</c:v>
                </c:pt>
                <c:pt idx="716">
                  <c:v>115</c:v>
                </c:pt>
                <c:pt idx="717">
                  <c:v>115</c:v>
                </c:pt>
                <c:pt idx="718">
                  <c:v>115</c:v>
                </c:pt>
                <c:pt idx="719">
                  <c:v>115</c:v>
                </c:pt>
                <c:pt idx="720">
                  <c:v>115</c:v>
                </c:pt>
                <c:pt idx="721">
                  <c:v>115</c:v>
                </c:pt>
                <c:pt idx="722">
                  <c:v>115</c:v>
                </c:pt>
                <c:pt idx="723">
                  <c:v>115</c:v>
                </c:pt>
                <c:pt idx="724">
                  <c:v>115</c:v>
                </c:pt>
                <c:pt idx="725">
                  <c:v>110</c:v>
                </c:pt>
                <c:pt idx="726">
                  <c:v>110</c:v>
                </c:pt>
                <c:pt idx="727">
                  <c:v>110</c:v>
                </c:pt>
                <c:pt idx="728">
                  <c:v>110</c:v>
                </c:pt>
                <c:pt idx="729">
                  <c:v>110</c:v>
                </c:pt>
                <c:pt idx="730">
                  <c:v>110</c:v>
                </c:pt>
                <c:pt idx="731">
                  <c:v>110</c:v>
                </c:pt>
                <c:pt idx="732">
                  <c:v>110</c:v>
                </c:pt>
                <c:pt idx="733">
                  <c:v>110</c:v>
                </c:pt>
                <c:pt idx="734">
                  <c:v>110</c:v>
                </c:pt>
                <c:pt idx="735">
                  <c:v>110</c:v>
                </c:pt>
                <c:pt idx="736">
                  <c:v>110</c:v>
                </c:pt>
                <c:pt idx="737">
                  <c:v>110</c:v>
                </c:pt>
                <c:pt idx="738">
                  <c:v>110</c:v>
                </c:pt>
                <c:pt idx="739">
                  <c:v>110</c:v>
                </c:pt>
                <c:pt idx="740">
                  <c:v>110</c:v>
                </c:pt>
                <c:pt idx="741">
                  <c:v>110</c:v>
                </c:pt>
                <c:pt idx="742">
                  <c:v>110</c:v>
                </c:pt>
                <c:pt idx="743">
                  <c:v>110</c:v>
                </c:pt>
                <c:pt idx="744">
                  <c:v>110</c:v>
                </c:pt>
                <c:pt idx="745">
                  <c:v>110</c:v>
                </c:pt>
                <c:pt idx="746">
                  <c:v>110</c:v>
                </c:pt>
                <c:pt idx="747">
                  <c:v>110</c:v>
                </c:pt>
                <c:pt idx="748">
                  <c:v>110</c:v>
                </c:pt>
                <c:pt idx="749">
                  <c:v>110</c:v>
                </c:pt>
                <c:pt idx="750">
                  <c:v>110</c:v>
                </c:pt>
                <c:pt idx="751">
                  <c:v>110</c:v>
                </c:pt>
                <c:pt idx="752">
                  <c:v>110</c:v>
                </c:pt>
                <c:pt idx="753">
                  <c:v>110</c:v>
                </c:pt>
                <c:pt idx="754">
                  <c:v>110</c:v>
                </c:pt>
                <c:pt idx="755">
                  <c:v>110</c:v>
                </c:pt>
                <c:pt idx="756">
                  <c:v>110</c:v>
                </c:pt>
                <c:pt idx="757">
                  <c:v>110</c:v>
                </c:pt>
                <c:pt idx="758">
                  <c:v>110</c:v>
                </c:pt>
                <c:pt idx="759">
                  <c:v>110</c:v>
                </c:pt>
                <c:pt idx="760">
                  <c:v>110</c:v>
                </c:pt>
                <c:pt idx="761">
                  <c:v>110</c:v>
                </c:pt>
                <c:pt idx="762">
                  <c:v>110</c:v>
                </c:pt>
                <c:pt idx="763">
                  <c:v>115</c:v>
                </c:pt>
                <c:pt idx="764">
                  <c:v>115</c:v>
                </c:pt>
                <c:pt idx="765">
                  <c:v>115</c:v>
                </c:pt>
                <c:pt idx="766">
                  <c:v>115</c:v>
                </c:pt>
                <c:pt idx="767">
                  <c:v>115</c:v>
                </c:pt>
                <c:pt idx="768">
                  <c:v>115</c:v>
                </c:pt>
                <c:pt idx="769">
                  <c:v>115</c:v>
                </c:pt>
                <c:pt idx="770">
                  <c:v>115</c:v>
                </c:pt>
                <c:pt idx="771">
                  <c:v>110</c:v>
                </c:pt>
                <c:pt idx="772">
                  <c:v>110</c:v>
                </c:pt>
                <c:pt idx="773">
                  <c:v>110</c:v>
                </c:pt>
                <c:pt idx="774">
                  <c:v>110</c:v>
                </c:pt>
                <c:pt idx="775">
                  <c:v>110</c:v>
                </c:pt>
                <c:pt idx="776">
                  <c:v>110</c:v>
                </c:pt>
                <c:pt idx="777">
                  <c:v>110</c:v>
                </c:pt>
                <c:pt idx="778">
                  <c:v>110</c:v>
                </c:pt>
                <c:pt idx="779">
                  <c:v>110</c:v>
                </c:pt>
                <c:pt idx="780">
                  <c:v>110</c:v>
                </c:pt>
                <c:pt idx="781">
                  <c:v>110</c:v>
                </c:pt>
                <c:pt idx="782">
                  <c:v>110</c:v>
                </c:pt>
                <c:pt idx="783">
                  <c:v>110</c:v>
                </c:pt>
                <c:pt idx="784">
                  <c:v>110</c:v>
                </c:pt>
                <c:pt idx="785">
                  <c:v>110</c:v>
                </c:pt>
                <c:pt idx="786">
                  <c:v>110</c:v>
                </c:pt>
                <c:pt idx="787">
                  <c:v>110</c:v>
                </c:pt>
                <c:pt idx="788">
                  <c:v>110</c:v>
                </c:pt>
                <c:pt idx="789">
                  <c:v>110</c:v>
                </c:pt>
                <c:pt idx="790">
                  <c:v>110</c:v>
                </c:pt>
                <c:pt idx="791">
                  <c:v>110</c:v>
                </c:pt>
                <c:pt idx="792">
                  <c:v>110</c:v>
                </c:pt>
                <c:pt idx="793">
                  <c:v>110</c:v>
                </c:pt>
                <c:pt idx="794">
                  <c:v>110</c:v>
                </c:pt>
                <c:pt idx="795">
                  <c:v>110</c:v>
                </c:pt>
                <c:pt idx="796">
                  <c:v>110</c:v>
                </c:pt>
                <c:pt idx="797">
                  <c:v>110</c:v>
                </c:pt>
                <c:pt idx="798">
                  <c:v>110</c:v>
                </c:pt>
                <c:pt idx="799">
                  <c:v>110</c:v>
                </c:pt>
                <c:pt idx="800">
                  <c:v>110</c:v>
                </c:pt>
                <c:pt idx="801">
                  <c:v>110</c:v>
                </c:pt>
                <c:pt idx="802">
                  <c:v>110</c:v>
                </c:pt>
                <c:pt idx="803">
                  <c:v>110</c:v>
                </c:pt>
                <c:pt idx="804">
                  <c:v>110</c:v>
                </c:pt>
                <c:pt idx="805">
                  <c:v>110</c:v>
                </c:pt>
                <c:pt idx="806">
                  <c:v>110</c:v>
                </c:pt>
                <c:pt idx="807">
                  <c:v>110</c:v>
                </c:pt>
                <c:pt idx="808">
                  <c:v>110</c:v>
                </c:pt>
                <c:pt idx="809">
                  <c:v>110</c:v>
                </c:pt>
                <c:pt idx="810">
                  <c:v>110</c:v>
                </c:pt>
                <c:pt idx="811">
                  <c:v>110</c:v>
                </c:pt>
                <c:pt idx="812">
                  <c:v>115</c:v>
                </c:pt>
                <c:pt idx="813">
                  <c:v>115</c:v>
                </c:pt>
                <c:pt idx="814">
                  <c:v>115</c:v>
                </c:pt>
                <c:pt idx="815">
                  <c:v>115</c:v>
                </c:pt>
                <c:pt idx="816">
                  <c:v>115</c:v>
                </c:pt>
                <c:pt idx="817">
                  <c:v>115</c:v>
                </c:pt>
                <c:pt idx="818">
                  <c:v>110</c:v>
                </c:pt>
                <c:pt idx="819">
                  <c:v>110</c:v>
                </c:pt>
                <c:pt idx="820">
                  <c:v>110</c:v>
                </c:pt>
                <c:pt idx="821">
                  <c:v>110</c:v>
                </c:pt>
                <c:pt idx="822">
                  <c:v>110</c:v>
                </c:pt>
                <c:pt idx="823">
                  <c:v>110</c:v>
                </c:pt>
                <c:pt idx="824">
                  <c:v>110</c:v>
                </c:pt>
                <c:pt idx="825">
                  <c:v>110</c:v>
                </c:pt>
                <c:pt idx="826">
                  <c:v>110</c:v>
                </c:pt>
                <c:pt idx="827">
                  <c:v>110</c:v>
                </c:pt>
                <c:pt idx="828">
                  <c:v>110</c:v>
                </c:pt>
                <c:pt idx="829">
                  <c:v>110</c:v>
                </c:pt>
                <c:pt idx="830">
                  <c:v>110</c:v>
                </c:pt>
                <c:pt idx="831">
                  <c:v>110</c:v>
                </c:pt>
                <c:pt idx="832">
                  <c:v>110</c:v>
                </c:pt>
                <c:pt idx="833">
                  <c:v>110</c:v>
                </c:pt>
                <c:pt idx="834">
                  <c:v>110</c:v>
                </c:pt>
                <c:pt idx="835">
                  <c:v>110</c:v>
                </c:pt>
                <c:pt idx="836">
                  <c:v>110</c:v>
                </c:pt>
                <c:pt idx="837">
                  <c:v>110</c:v>
                </c:pt>
                <c:pt idx="838">
                  <c:v>110</c:v>
                </c:pt>
                <c:pt idx="839">
                  <c:v>110</c:v>
                </c:pt>
                <c:pt idx="840">
                  <c:v>110</c:v>
                </c:pt>
                <c:pt idx="841">
                  <c:v>110</c:v>
                </c:pt>
                <c:pt idx="842">
                  <c:v>110</c:v>
                </c:pt>
                <c:pt idx="843">
                  <c:v>110</c:v>
                </c:pt>
                <c:pt idx="844">
                  <c:v>110</c:v>
                </c:pt>
                <c:pt idx="845">
                  <c:v>110</c:v>
                </c:pt>
                <c:pt idx="846">
                  <c:v>110</c:v>
                </c:pt>
                <c:pt idx="847">
                  <c:v>110</c:v>
                </c:pt>
                <c:pt idx="848">
                  <c:v>110</c:v>
                </c:pt>
                <c:pt idx="849">
                  <c:v>110</c:v>
                </c:pt>
                <c:pt idx="850">
                  <c:v>110</c:v>
                </c:pt>
                <c:pt idx="851">
                  <c:v>110</c:v>
                </c:pt>
                <c:pt idx="852">
                  <c:v>110</c:v>
                </c:pt>
                <c:pt idx="853">
                  <c:v>110</c:v>
                </c:pt>
                <c:pt idx="854">
                  <c:v>115</c:v>
                </c:pt>
                <c:pt idx="855">
                  <c:v>115</c:v>
                </c:pt>
                <c:pt idx="856">
                  <c:v>115</c:v>
                </c:pt>
                <c:pt idx="857">
                  <c:v>115</c:v>
                </c:pt>
                <c:pt idx="858">
                  <c:v>115</c:v>
                </c:pt>
                <c:pt idx="859">
                  <c:v>115</c:v>
                </c:pt>
                <c:pt idx="860">
                  <c:v>115</c:v>
                </c:pt>
                <c:pt idx="861">
                  <c:v>115</c:v>
                </c:pt>
                <c:pt idx="862">
                  <c:v>115</c:v>
                </c:pt>
                <c:pt idx="863">
                  <c:v>115</c:v>
                </c:pt>
                <c:pt idx="864">
                  <c:v>115</c:v>
                </c:pt>
                <c:pt idx="865">
                  <c:v>115</c:v>
                </c:pt>
                <c:pt idx="866">
                  <c:v>115</c:v>
                </c:pt>
                <c:pt idx="867">
                  <c:v>115</c:v>
                </c:pt>
                <c:pt idx="868">
                  <c:v>115</c:v>
                </c:pt>
                <c:pt idx="869">
                  <c:v>115</c:v>
                </c:pt>
                <c:pt idx="870">
                  <c:v>115</c:v>
                </c:pt>
                <c:pt idx="871">
                  <c:v>115</c:v>
                </c:pt>
                <c:pt idx="872">
                  <c:v>115</c:v>
                </c:pt>
                <c:pt idx="873">
                  <c:v>115</c:v>
                </c:pt>
                <c:pt idx="874">
                  <c:v>115</c:v>
                </c:pt>
                <c:pt idx="875">
                  <c:v>115</c:v>
                </c:pt>
                <c:pt idx="876">
                  <c:v>115</c:v>
                </c:pt>
                <c:pt idx="877">
                  <c:v>115</c:v>
                </c:pt>
                <c:pt idx="878">
                  <c:v>115</c:v>
                </c:pt>
                <c:pt idx="879">
                  <c:v>115</c:v>
                </c:pt>
                <c:pt idx="880">
                  <c:v>115</c:v>
                </c:pt>
                <c:pt idx="881">
                  <c:v>115</c:v>
                </c:pt>
                <c:pt idx="882">
                  <c:v>115</c:v>
                </c:pt>
                <c:pt idx="883">
                  <c:v>115</c:v>
                </c:pt>
                <c:pt idx="884">
                  <c:v>115</c:v>
                </c:pt>
                <c:pt idx="885">
                  <c:v>115</c:v>
                </c:pt>
                <c:pt idx="886">
                  <c:v>115</c:v>
                </c:pt>
                <c:pt idx="887">
                  <c:v>115</c:v>
                </c:pt>
                <c:pt idx="888">
                  <c:v>110</c:v>
                </c:pt>
                <c:pt idx="889">
                  <c:v>110</c:v>
                </c:pt>
                <c:pt idx="890">
                  <c:v>110</c:v>
                </c:pt>
                <c:pt idx="891">
                  <c:v>110</c:v>
                </c:pt>
                <c:pt idx="892">
                  <c:v>110</c:v>
                </c:pt>
                <c:pt idx="893">
                  <c:v>110</c:v>
                </c:pt>
                <c:pt idx="894">
                  <c:v>110</c:v>
                </c:pt>
                <c:pt idx="895">
                  <c:v>110</c:v>
                </c:pt>
                <c:pt idx="896">
                  <c:v>110</c:v>
                </c:pt>
                <c:pt idx="897">
                  <c:v>110</c:v>
                </c:pt>
                <c:pt idx="898">
                  <c:v>110</c:v>
                </c:pt>
                <c:pt idx="899">
                  <c:v>110</c:v>
                </c:pt>
                <c:pt idx="900">
                  <c:v>110</c:v>
                </c:pt>
                <c:pt idx="901">
                  <c:v>110</c:v>
                </c:pt>
                <c:pt idx="902">
                  <c:v>110</c:v>
                </c:pt>
                <c:pt idx="903">
                  <c:v>110</c:v>
                </c:pt>
                <c:pt idx="904">
                  <c:v>110</c:v>
                </c:pt>
                <c:pt idx="905">
                  <c:v>110</c:v>
                </c:pt>
                <c:pt idx="906">
                  <c:v>110</c:v>
                </c:pt>
                <c:pt idx="907">
                  <c:v>110</c:v>
                </c:pt>
                <c:pt idx="908">
                  <c:v>110</c:v>
                </c:pt>
                <c:pt idx="909">
                  <c:v>110</c:v>
                </c:pt>
                <c:pt idx="910">
                  <c:v>110</c:v>
                </c:pt>
                <c:pt idx="911">
                  <c:v>110</c:v>
                </c:pt>
                <c:pt idx="912">
                  <c:v>110</c:v>
                </c:pt>
                <c:pt idx="913">
                  <c:v>110</c:v>
                </c:pt>
                <c:pt idx="914">
                  <c:v>110</c:v>
                </c:pt>
                <c:pt idx="915">
                  <c:v>110</c:v>
                </c:pt>
                <c:pt idx="916">
                  <c:v>110</c:v>
                </c:pt>
                <c:pt idx="917">
                  <c:v>110</c:v>
                </c:pt>
                <c:pt idx="918">
                  <c:v>110</c:v>
                </c:pt>
                <c:pt idx="919">
                  <c:v>110</c:v>
                </c:pt>
                <c:pt idx="920">
                  <c:v>110</c:v>
                </c:pt>
                <c:pt idx="921">
                  <c:v>110</c:v>
                </c:pt>
                <c:pt idx="922">
                  <c:v>110</c:v>
                </c:pt>
                <c:pt idx="923">
                  <c:v>110</c:v>
                </c:pt>
                <c:pt idx="924">
                  <c:v>110</c:v>
                </c:pt>
                <c:pt idx="925">
                  <c:v>110</c:v>
                </c:pt>
                <c:pt idx="926">
                  <c:v>110</c:v>
                </c:pt>
                <c:pt idx="927">
                  <c:v>110</c:v>
                </c:pt>
                <c:pt idx="928">
                  <c:v>110</c:v>
                </c:pt>
                <c:pt idx="929">
                  <c:v>110</c:v>
                </c:pt>
                <c:pt idx="930">
                  <c:v>110</c:v>
                </c:pt>
                <c:pt idx="931">
                  <c:v>110</c:v>
                </c:pt>
                <c:pt idx="932">
                  <c:v>110</c:v>
                </c:pt>
                <c:pt idx="933">
                  <c:v>110</c:v>
                </c:pt>
                <c:pt idx="934">
                  <c:v>110</c:v>
                </c:pt>
                <c:pt idx="935">
                  <c:v>110</c:v>
                </c:pt>
                <c:pt idx="936">
                  <c:v>110</c:v>
                </c:pt>
                <c:pt idx="937">
                  <c:v>110</c:v>
                </c:pt>
                <c:pt idx="938">
                  <c:v>110</c:v>
                </c:pt>
                <c:pt idx="939">
                  <c:v>110</c:v>
                </c:pt>
                <c:pt idx="940">
                  <c:v>110</c:v>
                </c:pt>
                <c:pt idx="941">
                  <c:v>110</c:v>
                </c:pt>
                <c:pt idx="942">
                  <c:v>110</c:v>
                </c:pt>
                <c:pt idx="943">
                  <c:v>110</c:v>
                </c:pt>
                <c:pt idx="944">
                  <c:v>110</c:v>
                </c:pt>
                <c:pt idx="945">
                  <c:v>110</c:v>
                </c:pt>
                <c:pt idx="946">
                  <c:v>110</c:v>
                </c:pt>
                <c:pt idx="947">
                  <c:v>110</c:v>
                </c:pt>
                <c:pt idx="948">
                  <c:v>110</c:v>
                </c:pt>
                <c:pt idx="949">
                  <c:v>110</c:v>
                </c:pt>
                <c:pt idx="950">
                  <c:v>110</c:v>
                </c:pt>
                <c:pt idx="951">
                  <c:v>110</c:v>
                </c:pt>
                <c:pt idx="952">
                  <c:v>110</c:v>
                </c:pt>
                <c:pt idx="953">
                  <c:v>110</c:v>
                </c:pt>
                <c:pt idx="954">
                  <c:v>110</c:v>
                </c:pt>
                <c:pt idx="955">
                  <c:v>110</c:v>
                </c:pt>
                <c:pt idx="956">
                  <c:v>115</c:v>
                </c:pt>
                <c:pt idx="957">
                  <c:v>115</c:v>
                </c:pt>
                <c:pt idx="958">
                  <c:v>115</c:v>
                </c:pt>
                <c:pt idx="959">
                  <c:v>115</c:v>
                </c:pt>
                <c:pt idx="960">
                  <c:v>115</c:v>
                </c:pt>
                <c:pt idx="961">
                  <c:v>115</c:v>
                </c:pt>
                <c:pt idx="962">
                  <c:v>115</c:v>
                </c:pt>
                <c:pt idx="963">
                  <c:v>115</c:v>
                </c:pt>
                <c:pt idx="964">
                  <c:v>115</c:v>
                </c:pt>
                <c:pt idx="965">
                  <c:v>115</c:v>
                </c:pt>
                <c:pt idx="966">
                  <c:v>115</c:v>
                </c:pt>
                <c:pt idx="967">
                  <c:v>115</c:v>
                </c:pt>
                <c:pt idx="968">
                  <c:v>115</c:v>
                </c:pt>
                <c:pt idx="969">
                  <c:v>115</c:v>
                </c:pt>
                <c:pt idx="970">
                  <c:v>115</c:v>
                </c:pt>
                <c:pt idx="971">
                  <c:v>115</c:v>
                </c:pt>
                <c:pt idx="972">
                  <c:v>115</c:v>
                </c:pt>
                <c:pt idx="973">
                  <c:v>115</c:v>
                </c:pt>
                <c:pt idx="974">
                  <c:v>115</c:v>
                </c:pt>
                <c:pt idx="975">
                  <c:v>115</c:v>
                </c:pt>
                <c:pt idx="976">
                  <c:v>115</c:v>
                </c:pt>
                <c:pt idx="977">
                  <c:v>115</c:v>
                </c:pt>
                <c:pt idx="978">
                  <c:v>115</c:v>
                </c:pt>
                <c:pt idx="979">
                  <c:v>115</c:v>
                </c:pt>
                <c:pt idx="980">
                  <c:v>110</c:v>
                </c:pt>
                <c:pt idx="981">
                  <c:v>110</c:v>
                </c:pt>
                <c:pt idx="982">
                  <c:v>110</c:v>
                </c:pt>
                <c:pt idx="983">
                  <c:v>110</c:v>
                </c:pt>
                <c:pt idx="984">
                  <c:v>110</c:v>
                </c:pt>
                <c:pt idx="985">
                  <c:v>110</c:v>
                </c:pt>
                <c:pt idx="986">
                  <c:v>110</c:v>
                </c:pt>
                <c:pt idx="987">
                  <c:v>110</c:v>
                </c:pt>
                <c:pt idx="988">
                  <c:v>110</c:v>
                </c:pt>
                <c:pt idx="989">
                  <c:v>110</c:v>
                </c:pt>
                <c:pt idx="990">
                  <c:v>110</c:v>
                </c:pt>
                <c:pt idx="991">
                  <c:v>110</c:v>
                </c:pt>
                <c:pt idx="992">
                  <c:v>110</c:v>
                </c:pt>
                <c:pt idx="993">
                  <c:v>110</c:v>
                </c:pt>
                <c:pt idx="994">
                  <c:v>110</c:v>
                </c:pt>
                <c:pt idx="995">
                  <c:v>110</c:v>
                </c:pt>
                <c:pt idx="996">
                  <c:v>110</c:v>
                </c:pt>
                <c:pt idx="997">
                  <c:v>110</c:v>
                </c:pt>
                <c:pt idx="998">
                  <c:v>110</c:v>
                </c:pt>
                <c:pt idx="999">
                  <c:v>110</c:v>
                </c:pt>
                <c:pt idx="1000">
                  <c:v>110</c:v>
                </c:pt>
                <c:pt idx="1001">
                  <c:v>110</c:v>
                </c:pt>
                <c:pt idx="1002">
                  <c:v>110</c:v>
                </c:pt>
                <c:pt idx="1003">
                  <c:v>110</c:v>
                </c:pt>
                <c:pt idx="1004">
                  <c:v>110</c:v>
                </c:pt>
                <c:pt idx="1005">
                  <c:v>110</c:v>
                </c:pt>
                <c:pt idx="1006">
                  <c:v>115</c:v>
                </c:pt>
                <c:pt idx="1007">
                  <c:v>115</c:v>
                </c:pt>
                <c:pt idx="1008">
                  <c:v>115</c:v>
                </c:pt>
                <c:pt idx="1009">
                  <c:v>115</c:v>
                </c:pt>
                <c:pt idx="1010">
                  <c:v>115</c:v>
                </c:pt>
                <c:pt idx="1011">
                  <c:v>115</c:v>
                </c:pt>
                <c:pt idx="1012">
                  <c:v>115</c:v>
                </c:pt>
                <c:pt idx="1013">
                  <c:v>115</c:v>
                </c:pt>
                <c:pt idx="1014">
                  <c:v>115</c:v>
                </c:pt>
                <c:pt idx="1015">
                  <c:v>115</c:v>
                </c:pt>
                <c:pt idx="1016">
                  <c:v>115</c:v>
                </c:pt>
                <c:pt idx="1017">
                  <c:v>115</c:v>
                </c:pt>
                <c:pt idx="1018">
                  <c:v>115</c:v>
                </c:pt>
                <c:pt idx="1019">
                  <c:v>115</c:v>
                </c:pt>
                <c:pt idx="1020">
                  <c:v>115</c:v>
                </c:pt>
                <c:pt idx="1021">
                  <c:v>115</c:v>
                </c:pt>
                <c:pt idx="1022">
                  <c:v>115</c:v>
                </c:pt>
                <c:pt idx="1023">
                  <c:v>115</c:v>
                </c:pt>
                <c:pt idx="1024">
                  <c:v>115</c:v>
                </c:pt>
                <c:pt idx="1025">
                  <c:v>110</c:v>
                </c:pt>
                <c:pt idx="1026">
                  <c:v>110</c:v>
                </c:pt>
                <c:pt idx="1027">
                  <c:v>110</c:v>
                </c:pt>
                <c:pt idx="1028">
                  <c:v>110</c:v>
                </c:pt>
                <c:pt idx="1029">
                  <c:v>110</c:v>
                </c:pt>
                <c:pt idx="1030">
                  <c:v>110</c:v>
                </c:pt>
                <c:pt idx="1031">
                  <c:v>110</c:v>
                </c:pt>
                <c:pt idx="1032">
                  <c:v>115</c:v>
                </c:pt>
                <c:pt idx="1033">
                  <c:v>115</c:v>
                </c:pt>
                <c:pt idx="1034">
                  <c:v>115</c:v>
                </c:pt>
                <c:pt idx="1035">
                  <c:v>115</c:v>
                </c:pt>
                <c:pt idx="1036">
                  <c:v>115</c:v>
                </c:pt>
                <c:pt idx="1037">
                  <c:v>115</c:v>
                </c:pt>
                <c:pt idx="1038">
                  <c:v>115</c:v>
                </c:pt>
                <c:pt idx="1039">
                  <c:v>115</c:v>
                </c:pt>
                <c:pt idx="1040">
                  <c:v>110</c:v>
                </c:pt>
                <c:pt idx="1041">
                  <c:v>110</c:v>
                </c:pt>
                <c:pt idx="1042">
                  <c:v>110</c:v>
                </c:pt>
                <c:pt idx="1043">
                  <c:v>110</c:v>
                </c:pt>
                <c:pt idx="1044">
                  <c:v>110</c:v>
                </c:pt>
                <c:pt idx="1045">
                  <c:v>110</c:v>
                </c:pt>
                <c:pt idx="1046">
                  <c:v>110</c:v>
                </c:pt>
                <c:pt idx="1047">
                  <c:v>110</c:v>
                </c:pt>
                <c:pt idx="1048">
                  <c:v>115</c:v>
                </c:pt>
                <c:pt idx="1049">
                  <c:v>115</c:v>
                </c:pt>
                <c:pt idx="1050">
                  <c:v>115</c:v>
                </c:pt>
                <c:pt idx="1051">
                  <c:v>115</c:v>
                </c:pt>
                <c:pt idx="1052">
                  <c:v>115</c:v>
                </c:pt>
                <c:pt idx="1053">
                  <c:v>115</c:v>
                </c:pt>
                <c:pt idx="1054">
                  <c:v>115</c:v>
                </c:pt>
                <c:pt idx="1055">
                  <c:v>115</c:v>
                </c:pt>
                <c:pt idx="1056">
                  <c:v>115</c:v>
                </c:pt>
                <c:pt idx="1057">
                  <c:v>115</c:v>
                </c:pt>
                <c:pt idx="1058">
                  <c:v>115</c:v>
                </c:pt>
                <c:pt idx="1059">
                  <c:v>115</c:v>
                </c:pt>
                <c:pt idx="1060">
                  <c:v>115</c:v>
                </c:pt>
                <c:pt idx="1061">
                  <c:v>115</c:v>
                </c:pt>
                <c:pt idx="1062">
                  <c:v>115</c:v>
                </c:pt>
                <c:pt idx="1063">
                  <c:v>115</c:v>
                </c:pt>
                <c:pt idx="1064">
                  <c:v>115</c:v>
                </c:pt>
                <c:pt idx="1065">
                  <c:v>115</c:v>
                </c:pt>
                <c:pt idx="1066">
                  <c:v>115</c:v>
                </c:pt>
                <c:pt idx="1067">
                  <c:v>115</c:v>
                </c:pt>
                <c:pt idx="1068">
                  <c:v>115</c:v>
                </c:pt>
                <c:pt idx="1069">
                  <c:v>115</c:v>
                </c:pt>
                <c:pt idx="1070">
                  <c:v>115</c:v>
                </c:pt>
                <c:pt idx="1071">
                  <c:v>115</c:v>
                </c:pt>
                <c:pt idx="1072">
                  <c:v>115</c:v>
                </c:pt>
                <c:pt idx="1073">
                  <c:v>115</c:v>
                </c:pt>
                <c:pt idx="1074">
                  <c:v>115</c:v>
                </c:pt>
                <c:pt idx="1075">
                  <c:v>115</c:v>
                </c:pt>
                <c:pt idx="1076">
                  <c:v>115</c:v>
                </c:pt>
                <c:pt idx="1077">
                  <c:v>115</c:v>
                </c:pt>
                <c:pt idx="1078">
                  <c:v>115</c:v>
                </c:pt>
                <c:pt idx="1079">
                  <c:v>115</c:v>
                </c:pt>
                <c:pt idx="1080">
                  <c:v>115</c:v>
                </c:pt>
                <c:pt idx="1081">
                  <c:v>115</c:v>
                </c:pt>
                <c:pt idx="1082">
                  <c:v>115</c:v>
                </c:pt>
                <c:pt idx="1083">
                  <c:v>115</c:v>
                </c:pt>
                <c:pt idx="1084">
                  <c:v>110</c:v>
                </c:pt>
                <c:pt idx="1085">
                  <c:v>110</c:v>
                </c:pt>
                <c:pt idx="1086">
                  <c:v>110</c:v>
                </c:pt>
                <c:pt idx="1087">
                  <c:v>110</c:v>
                </c:pt>
                <c:pt idx="1088">
                  <c:v>110</c:v>
                </c:pt>
                <c:pt idx="1089">
                  <c:v>110</c:v>
                </c:pt>
                <c:pt idx="1090">
                  <c:v>110</c:v>
                </c:pt>
                <c:pt idx="1091">
                  <c:v>110</c:v>
                </c:pt>
                <c:pt idx="1092">
                  <c:v>110</c:v>
                </c:pt>
                <c:pt idx="1093">
                  <c:v>110</c:v>
                </c:pt>
                <c:pt idx="1094">
                  <c:v>110</c:v>
                </c:pt>
                <c:pt idx="1095">
                  <c:v>110</c:v>
                </c:pt>
                <c:pt idx="1096">
                  <c:v>110</c:v>
                </c:pt>
                <c:pt idx="1097">
                  <c:v>110</c:v>
                </c:pt>
                <c:pt idx="1098">
                  <c:v>110</c:v>
                </c:pt>
                <c:pt idx="1099">
                  <c:v>110</c:v>
                </c:pt>
                <c:pt idx="1100">
                  <c:v>110</c:v>
                </c:pt>
                <c:pt idx="1101">
                  <c:v>110</c:v>
                </c:pt>
                <c:pt idx="1102">
                  <c:v>110</c:v>
                </c:pt>
                <c:pt idx="1103">
                  <c:v>110</c:v>
                </c:pt>
                <c:pt idx="1104">
                  <c:v>110</c:v>
                </c:pt>
                <c:pt idx="1105">
                  <c:v>110</c:v>
                </c:pt>
                <c:pt idx="1106">
                  <c:v>110</c:v>
                </c:pt>
                <c:pt idx="1107">
                  <c:v>110</c:v>
                </c:pt>
                <c:pt idx="1108">
                  <c:v>110</c:v>
                </c:pt>
                <c:pt idx="1109">
                  <c:v>110</c:v>
                </c:pt>
                <c:pt idx="1110">
                  <c:v>110</c:v>
                </c:pt>
                <c:pt idx="1111">
                  <c:v>110</c:v>
                </c:pt>
                <c:pt idx="1112">
                  <c:v>110</c:v>
                </c:pt>
                <c:pt idx="1113">
                  <c:v>110</c:v>
                </c:pt>
                <c:pt idx="1114">
                  <c:v>110</c:v>
                </c:pt>
                <c:pt idx="1115">
                  <c:v>110</c:v>
                </c:pt>
                <c:pt idx="1116">
                  <c:v>110</c:v>
                </c:pt>
                <c:pt idx="1117">
                  <c:v>110</c:v>
                </c:pt>
                <c:pt idx="1118">
                  <c:v>110</c:v>
                </c:pt>
                <c:pt idx="1119">
                  <c:v>110</c:v>
                </c:pt>
                <c:pt idx="1120">
                  <c:v>110</c:v>
                </c:pt>
                <c:pt idx="1121">
                  <c:v>110</c:v>
                </c:pt>
                <c:pt idx="1122">
                  <c:v>110</c:v>
                </c:pt>
                <c:pt idx="1123">
                  <c:v>110</c:v>
                </c:pt>
                <c:pt idx="1124">
                  <c:v>110</c:v>
                </c:pt>
                <c:pt idx="1125">
                  <c:v>110</c:v>
                </c:pt>
                <c:pt idx="1126">
                  <c:v>110</c:v>
                </c:pt>
                <c:pt idx="1127">
                  <c:v>110</c:v>
                </c:pt>
                <c:pt idx="1128">
                  <c:v>110</c:v>
                </c:pt>
                <c:pt idx="1129">
                  <c:v>110</c:v>
                </c:pt>
                <c:pt idx="1130">
                  <c:v>110</c:v>
                </c:pt>
                <c:pt idx="1131">
                  <c:v>110</c:v>
                </c:pt>
                <c:pt idx="1132">
                  <c:v>110</c:v>
                </c:pt>
                <c:pt idx="1133">
                  <c:v>110</c:v>
                </c:pt>
                <c:pt idx="1134">
                  <c:v>110</c:v>
                </c:pt>
                <c:pt idx="1135">
                  <c:v>110</c:v>
                </c:pt>
                <c:pt idx="1136">
                  <c:v>110</c:v>
                </c:pt>
                <c:pt idx="1137">
                  <c:v>110</c:v>
                </c:pt>
                <c:pt idx="1138">
                  <c:v>110</c:v>
                </c:pt>
                <c:pt idx="1139">
                  <c:v>110</c:v>
                </c:pt>
                <c:pt idx="1140">
                  <c:v>110</c:v>
                </c:pt>
                <c:pt idx="1141">
                  <c:v>110</c:v>
                </c:pt>
                <c:pt idx="1142">
                  <c:v>110</c:v>
                </c:pt>
                <c:pt idx="1143">
                  <c:v>110</c:v>
                </c:pt>
                <c:pt idx="1144">
                  <c:v>110</c:v>
                </c:pt>
                <c:pt idx="1145">
                  <c:v>110</c:v>
                </c:pt>
                <c:pt idx="1146">
                  <c:v>110</c:v>
                </c:pt>
                <c:pt idx="1147">
                  <c:v>110</c:v>
                </c:pt>
                <c:pt idx="1148">
                  <c:v>110</c:v>
                </c:pt>
                <c:pt idx="1149">
                  <c:v>110</c:v>
                </c:pt>
                <c:pt idx="1150">
                  <c:v>115</c:v>
                </c:pt>
                <c:pt idx="1151">
                  <c:v>115</c:v>
                </c:pt>
                <c:pt idx="1152">
                  <c:v>115</c:v>
                </c:pt>
                <c:pt idx="1153">
                  <c:v>115</c:v>
                </c:pt>
                <c:pt idx="1154">
                  <c:v>115</c:v>
                </c:pt>
                <c:pt idx="1155">
                  <c:v>115</c:v>
                </c:pt>
                <c:pt idx="1156">
                  <c:v>115</c:v>
                </c:pt>
                <c:pt idx="1157">
                  <c:v>115</c:v>
                </c:pt>
                <c:pt idx="1158">
                  <c:v>115</c:v>
                </c:pt>
                <c:pt idx="1159">
                  <c:v>115</c:v>
                </c:pt>
                <c:pt idx="1160">
                  <c:v>115</c:v>
                </c:pt>
                <c:pt idx="1161">
                  <c:v>115</c:v>
                </c:pt>
                <c:pt idx="1162">
                  <c:v>115</c:v>
                </c:pt>
                <c:pt idx="1163">
                  <c:v>115</c:v>
                </c:pt>
                <c:pt idx="1164">
                  <c:v>115</c:v>
                </c:pt>
                <c:pt idx="1165">
                  <c:v>115</c:v>
                </c:pt>
                <c:pt idx="1166">
                  <c:v>115</c:v>
                </c:pt>
                <c:pt idx="1167">
                  <c:v>115</c:v>
                </c:pt>
                <c:pt idx="1168">
                  <c:v>115</c:v>
                </c:pt>
                <c:pt idx="1169">
                  <c:v>115</c:v>
                </c:pt>
                <c:pt idx="1170">
                  <c:v>115</c:v>
                </c:pt>
                <c:pt idx="1171">
                  <c:v>115</c:v>
                </c:pt>
                <c:pt idx="1172">
                  <c:v>115</c:v>
                </c:pt>
                <c:pt idx="1173">
                  <c:v>115</c:v>
                </c:pt>
                <c:pt idx="1174">
                  <c:v>110</c:v>
                </c:pt>
                <c:pt idx="1175">
                  <c:v>110</c:v>
                </c:pt>
                <c:pt idx="1176">
                  <c:v>110</c:v>
                </c:pt>
                <c:pt idx="1177">
                  <c:v>110</c:v>
                </c:pt>
                <c:pt idx="1178">
                  <c:v>110</c:v>
                </c:pt>
                <c:pt idx="1179">
                  <c:v>110</c:v>
                </c:pt>
                <c:pt idx="1180">
                  <c:v>110</c:v>
                </c:pt>
                <c:pt idx="1181">
                  <c:v>110</c:v>
                </c:pt>
                <c:pt idx="1182">
                  <c:v>110</c:v>
                </c:pt>
                <c:pt idx="1183">
                  <c:v>110</c:v>
                </c:pt>
                <c:pt idx="1184">
                  <c:v>110</c:v>
                </c:pt>
                <c:pt idx="1185">
                  <c:v>110</c:v>
                </c:pt>
                <c:pt idx="1186">
                  <c:v>110</c:v>
                </c:pt>
                <c:pt idx="1187">
                  <c:v>110</c:v>
                </c:pt>
                <c:pt idx="1188">
                  <c:v>110</c:v>
                </c:pt>
                <c:pt idx="1189">
                  <c:v>110</c:v>
                </c:pt>
                <c:pt idx="1190">
                  <c:v>110</c:v>
                </c:pt>
                <c:pt idx="1191">
                  <c:v>110</c:v>
                </c:pt>
                <c:pt idx="1192">
                  <c:v>110</c:v>
                </c:pt>
                <c:pt idx="1193">
                  <c:v>110</c:v>
                </c:pt>
                <c:pt idx="1194">
                  <c:v>110</c:v>
                </c:pt>
                <c:pt idx="1195">
                  <c:v>110</c:v>
                </c:pt>
                <c:pt idx="1196">
                  <c:v>110</c:v>
                </c:pt>
                <c:pt idx="1197">
                  <c:v>110</c:v>
                </c:pt>
                <c:pt idx="1198">
                  <c:v>110</c:v>
                </c:pt>
                <c:pt idx="1199">
                  <c:v>110</c:v>
                </c:pt>
                <c:pt idx="1200">
                  <c:v>110</c:v>
                </c:pt>
                <c:pt idx="1201">
                  <c:v>110</c:v>
                </c:pt>
                <c:pt idx="1202">
                  <c:v>110</c:v>
                </c:pt>
                <c:pt idx="1203">
                  <c:v>110</c:v>
                </c:pt>
                <c:pt idx="1204">
                  <c:v>110</c:v>
                </c:pt>
                <c:pt idx="1205">
                  <c:v>110</c:v>
                </c:pt>
                <c:pt idx="1206">
                  <c:v>110</c:v>
                </c:pt>
                <c:pt idx="1207">
                  <c:v>110</c:v>
                </c:pt>
                <c:pt idx="1208">
                  <c:v>110</c:v>
                </c:pt>
                <c:pt idx="1209">
                  <c:v>110</c:v>
                </c:pt>
                <c:pt idx="1210">
                  <c:v>110</c:v>
                </c:pt>
                <c:pt idx="1211">
                  <c:v>110</c:v>
                </c:pt>
                <c:pt idx="1212">
                  <c:v>110</c:v>
                </c:pt>
                <c:pt idx="1213">
                  <c:v>110</c:v>
                </c:pt>
                <c:pt idx="1214">
                  <c:v>110</c:v>
                </c:pt>
                <c:pt idx="1215">
                  <c:v>110</c:v>
                </c:pt>
                <c:pt idx="1216">
                  <c:v>110</c:v>
                </c:pt>
                <c:pt idx="1217">
                  <c:v>110</c:v>
                </c:pt>
                <c:pt idx="1218">
                  <c:v>110</c:v>
                </c:pt>
                <c:pt idx="1219">
                  <c:v>110</c:v>
                </c:pt>
                <c:pt idx="1220">
                  <c:v>110</c:v>
                </c:pt>
                <c:pt idx="1221">
                  <c:v>110</c:v>
                </c:pt>
                <c:pt idx="1222">
                  <c:v>110</c:v>
                </c:pt>
                <c:pt idx="1223">
                  <c:v>110</c:v>
                </c:pt>
                <c:pt idx="1224">
                  <c:v>110</c:v>
                </c:pt>
                <c:pt idx="1225">
                  <c:v>110</c:v>
                </c:pt>
                <c:pt idx="1226">
                  <c:v>110</c:v>
                </c:pt>
                <c:pt idx="1227">
                  <c:v>110</c:v>
                </c:pt>
                <c:pt idx="1228">
                  <c:v>110</c:v>
                </c:pt>
                <c:pt idx="1229">
                  <c:v>110</c:v>
                </c:pt>
                <c:pt idx="1230">
                  <c:v>110</c:v>
                </c:pt>
                <c:pt idx="1231">
                  <c:v>110</c:v>
                </c:pt>
                <c:pt idx="1232">
                  <c:v>110</c:v>
                </c:pt>
                <c:pt idx="1233">
                  <c:v>110</c:v>
                </c:pt>
                <c:pt idx="1234">
                  <c:v>110</c:v>
                </c:pt>
                <c:pt idx="1235">
                  <c:v>110</c:v>
                </c:pt>
                <c:pt idx="1236">
                  <c:v>110</c:v>
                </c:pt>
                <c:pt idx="1237">
                  <c:v>110</c:v>
                </c:pt>
                <c:pt idx="1238">
                  <c:v>110</c:v>
                </c:pt>
                <c:pt idx="1239">
                  <c:v>110</c:v>
                </c:pt>
                <c:pt idx="1240">
                  <c:v>110</c:v>
                </c:pt>
                <c:pt idx="1241">
                  <c:v>110</c:v>
                </c:pt>
                <c:pt idx="1242">
                  <c:v>110</c:v>
                </c:pt>
                <c:pt idx="1243">
                  <c:v>110</c:v>
                </c:pt>
                <c:pt idx="1244">
                  <c:v>110</c:v>
                </c:pt>
                <c:pt idx="1245">
                  <c:v>110</c:v>
                </c:pt>
                <c:pt idx="1246">
                  <c:v>110</c:v>
                </c:pt>
                <c:pt idx="1247">
                  <c:v>110</c:v>
                </c:pt>
                <c:pt idx="1248">
                  <c:v>110</c:v>
                </c:pt>
                <c:pt idx="1249">
                  <c:v>110</c:v>
                </c:pt>
                <c:pt idx="1250">
                  <c:v>110</c:v>
                </c:pt>
                <c:pt idx="1251">
                  <c:v>110</c:v>
                </c:pt>
                <c:pt idx="1252">
                  <c:v>110</c:v>
                </c:pt>
                <c:pt idx="1253">
                  <c:v>110</c:v>
                </c:pt>
                <c:pt idx="1254">
                  <c:v>110</c:v>
                </c:pt>
                <c:pt idx="1255">
                  <c:v>110</c:v>
                </c:pt>
                <c:pt idx="1256">
                  <c:v>110</c:v>
                </c:pt>
                <c:pt idx="1257">
                  <c:v>110</c:v>
                </c:pt>
                <c:pt idx="1258">
                  <c:v>110</c:v>
                </c:pt>
                <c:pt idx="1259">
                  <c:v>110</c:v>
                </c:pt>
                <c:pt idx="1260">
                  <c:v>110</c:v>
                </c:pt>
                <c:pt idx="1261">
                  <c:v>110</c:v>
                </c:pt>
                <c:pt idx="1262">
                  <c:v>110</c:v>
                </c:pt>
                <c:pt idx="1263">
                  <c:v>110</c:v>
                </c:pt>
                <c:pt idx="1264">
                  <c:v>110</c:v>
                </c:pt>
                <c:pt idx="1265">
                  <c:v>110</c:v>
                </c:pt>
                <c:pt idx="1266">
                  <c:v>110</c:v>
                </c:pt>
                <c:pt idx="1267">
                  <c:v>110</c:v>
                </c:pt>
                <c:pt idx="1268">
                  <c:v>110</c:v>
                </c:pt>
                <c:pt idx="1269">
                  <c:v>110</c:v>
                </c:pt>
                <c:pt idx="1270">
                  <c:v>110</c:v>
                </c:pt>
                <c:pt idx="1271">
                  <c:v>110</c:v>
                </c:pt>
                <c:pt idx="1272">
                  <c:v>110</c:v>
                </c:pt>
                <c:pt idx="1273">
                  <c:v>110</c:v>
                </c:pt>
                <c:pt idx="1274">
                  <c:v>110</c:v>
                </c:pt>
                <c:pt idx="1275">
                  <c:v>110</c:v>
                </c:pt>
                <c:pt idx="1276">
                  <c:v>110</c:v>
                </c:pt>
                <c:pt idx="1277">
                  <c:v>115</c:v>
                </c:pt>
                <c:pt idx="1278">
                  <c:v>115</c:v>
                </c:pt>
                <c:pt idx="1279">
                  <c:v>115</c:v>
                </c:pt>
                <c:pt idx="1280">
                  <c:v>115</c:v>
                </c:pt>
                <c:pt idx="1281">
                  <c:v>115</c:v>
                </c:pt>
                <c:pt idx="1282">
                  <c:v>115</c:v>
                </c:pt>
                <c:pt idx="1283">
                  <c:v>115</c:v>
                </c:pt>
                <c:pt idx="1284">
                  <c:v>115</c:v>
                </c:pt>
                <c:pt idx="1285">
                  <c:v>115</c:v>
                </c:pt>
                <c:pt idx="1286">
                  <c:v>115</c:v>
                </c:pt>
                <c:pt idx="1287">
                  <c:v>115</c:v>
                </c:pt>
                <c:pt idx="1288">
                  <c:v>115</c:v>
                </c:pt>
                <c:pt idx="1289">
                  <c:v>115</c:v>
                </c:pt>
                <c:pt idx="1290">
                  <c:v>115</c:v>
                </c:pt>
                <c:pt idx="1291">
                  <c:v>115</c:v>
                </c:pt>
                <c:pt idx="1292">
                  <c:v>115</c:v>
                </c:pt>
                <c:pt idx="1293">
                  <c:v>115</c:v>
                </c:pt>
                <c:pt idx="1294">
                  <c:v>115</c:v>
                </c:pt>
                <c:pt idx="1295">
                  <c:v>115</c:v>
                </c:pt>
                <c:pt idx="1296">
                  <c:v>115</c:v>
                </c:pt>
                <c:pt idx="1297">
                  <c:v>115</c:v>
                </c:pt>
                <c:pt idx="1298">
                  <c:v>115</c:v>
                </c:pt>
                <c:pt idx="1299">
                  <c:v>115</c:v>
                </c:pt>
                <c:pt idx="1300">
                  <c:v>115</c:v>
                </c:pt>
                <c:pt idx="1301">
                  <c:v>115</c:v>
                </c:pt>
                <c:pt idx="1302">
                  <c:v>115</c:v>
                </c:pt>
                <c:pt idx="1303">
                  <c:v>115</c:v>
                </c:pt>
                <c:pt idx="1304">
                  <c:v>115</c:v>
                </c:pt>
                <c:pt idx="1305">
                  <c:v>115</c:v>
                </c:pt>
                <c:pt idx="1306">
                  <c:v>115</c:v>
                </c:pt>
                <c:pt idx="1307">
                  <c:v>115</c:v>
                </c:pt>
                <c:pt idx="1308">
                  <c:v>110</c:v>
                </c:pt>
                <c:pt idx="1309">
                  <c:v>110</c:v>
                </c:pt>
                <c:pt idx="1310">
                  <c:v>110</c:v>
                </c:pt>
                <c:pt idx="1311">
                  <c:v>110</c:v>
                </c:pt>
                <c:pt idx="1312">
                  <c:v>110</c:v>
                </c:pt>
                <c:pt idx="1313">
                  <c:v>110</c:v>
                </c:pt>
                <c:pt idx="1314">
                  <c:v>110</c:v>
                </c:pt>
                <c:pt idx="1315">
                  <c:v>110</c:v>
                </c:pt>
                <c:pt idx="1316">
                  <c:v>110</c:v>
                </c:pt>
                <c:pt idx="1317">
                  <c:v>110</c:v>
                </c:pt>
                <c:pt idx="1318">
                  <c:v>110</c:v>
                </c:pt>
                <c:pt idx="1319">
                  <c:v>110</c:v>
                </c:pt>
                <c:pt idx="1320">
                  <c:v>110</c:v>
                </c:pt>
                <c:pt idx="1321">
                  <c:v>110</c:v>
                </c:pt>
                <c:pt idx="1322">
                  <c:v>110</c:v>
                </c:pt>
                <c:pt idx="1323">
                  <c:v>110</c:v>
                </c:pt>
                <c:pt idx="1324">
                  <c:v>110</c:v>
                </c:pt>
                <c:pt idx="1325">
                  <c:v>110</c:v>
                </c:pt>
                <c:pt idx="1326">
                  <c:v>110</c:v>
                </c:pt>
                <c:pt idx="1327">
                  <c:v>110</c:v>
                </c:pt>
                <c:pt idx="1328">
                  <c:v>110</c:v>
                </c:pt>
                <c:pt idx="1329">
                  <c:v>110</c:v>
                </c:pt>
                <c:pt idx="1330">
                  <c:v>110</c:v>
                </c:pt>
                <c:pt idx="1331">
                  <c:v>110</c:v>
                </c:pt>
                <c:pt idx="1332">
                  <c:v>110</c:v>
                </c:pt>
                <c:pt idx="1333">
                  <c:v>110</c:v>
                </c:pt>
                <c:pt idx="1334">
                  <c:v>110</c:v>
                </c:pt>
                <c:pt idx="1335">
                  <c:v>110</c:v>
                </c:pt>
                <c:pt idx="1336">
                  <c:v>110</c:v>
                </c:pt>
                <c:pt idx="1337">
                  <c:v>110</c:v>
                </c:pt>
                <c:pt idx="1338">
                  <c:v>110</c:v>
                </c:pt>
                <c:pt idx="1339">
                  <c:v>110</c:v>
                </c:pt>
                <c:pt idx="1340">
                  <c:v>110</c:v>
                </c:pt>
                <c:pt idx="1341">
                  <c:v>110</c:v>
                </c:pt>
                <c:pt idx="1342">
                  <c:v>110</c:v>
                </c:pt>
                <c:pt idx="1343">
                  <c:v>110</c:v>
                </c:pt>
                <c:pt idx="1344">
                  <c:v>110</c:v>
                </c:pt>
                <c:pt idx="1345">
                  <c:v>110</c:v>
                </c:pt>
                <c:pt idx="1346">
                  <c:v>110</c:v>
                </c:pt>
                <c:pt idx="1347">
                  <c:v>110</c:v>
                </c:pt>
                <c:pt idx="1348">
                  <c:v>110</c:v>
                </c:pt>
                <c:pt idx="1349">
                  <c:v>110</c:v>
                </c:pt>
                <c:pt idx="1350">
                  <c:v>110</c:v>
                </c:pt>
                <c:pt idx="1351">
                  <c:v>110</c:v>
                </c:pt>
                <c:pt idx="1352">
                  <c:v>110</c:v>
                </c:pt>
                <c:pt idx="1353">
                  <c:v>110</c:v>
                </c:pt>
                <c:pt idx="1354">
                  <c:v>110</c:v>
                </c:pt>
                <c:pt idx="1355">
                  <c:v>110</c:v>
                </c:pt>
                <c:pt idx="1356">
                  <c:v>110</c:v>
                </c:pt>
                <c:pt idx="1357">
                  <c:v>110</c:v>
                </c:pt>
                <c:pt idx="1358">
                  <c:v>110</c:v>
                </c:pt>
                <c:pt idx="1359">
                  <c:v>110</c:v>
                </c:pt>
                <c:pt idx="1360">
                  <c:v>110</c:v>
                </c:pt>
                <c:pt idx="1361">
                  <c:v>110</c:v>
                </c:pt>
                <c:pt idx="1362">
                  <c:v>110</c:v>
                </c:pt>
                <c:pt idx="1363">
                  <c:v>110</c:v>
                </c:pt>
                <c:pt idx="1364">
                  <c:v>110</c:v>
                </c:pt>
                <c:pt idx="1365">
                  <c:v>110</c:v>
                </c:pt>
                <c:pt idx="1366">
                  <c:v>110</c:v>
                </c:pt>
                <c:pt idx="1367">
                  <c:v>110</c:v>
                </c:pt>
                <c:pt idx="1368">
                  <c:v>110</c:v>
                </c:pt>
                <c:pt idx="1369">
                  <c:v>110</c:v>
                </c:pt>
                <c:pt idx="1370">
                  <c:v>110</c:v>
                </c:pt>
                <c:pt idx="1371">
                  <c:v>110</c:v>
                </c:pt>
                <c:pt idx="1372">
                  <c:v>110</c:v>
                </c:pt>
                <c:pt idx="1373">
                  <c:v>110</c:v>
                </c:pt>
                <c:pt idx="1374">
                  <c:v>110</c:v>
                </c:pt>
                <c:pt idx="1375">
                  <c:v>110</c:v>
                </c:pt>
                <c:pt idx="1376">
                  <c:v>110</c:v>
                </c:pt>
                <c:pt idx="1377">
                  <c:v>110</c:v>
                </c:pt>
                <c:pt idx="1378">
                  <c:v>110</c:v>
                </c:pt>
                <c:pt idx="1379">
                  <c:v>110</c:v>
                </c:pt>
                <c:pt idx="1380">
                  <c:v>110</c:v>
                </c:pt>
                <c:pt idx="1381">
                  <c:v>110</c:v>
                </c:pt>
                <c:pt idx="1382">
                  <c:v>115</c:v>
                </c:pt>
                <c:pt idx="1383">
                  <c:v>115</c:v>
                </c:pt>
                <c:pt idx="1384">
                  <c:v>115</c:v>
                </c:pt>
                <c:pt idx="1385">
                  <c:v>115</c:v>
                </c:pt>
                <c:pt idx="1386">
                  <c:v>115</c:v>
                </c:pt>
                <c:pt idx="1387">
                  <c:v>115</c:v>
                </c:pt>
                <c:pt idx="1388">
                  <c:v>115</c:v>
                </c:pt>
                <c:pt idx="1389">
                  <c:v>110</c:v>
                </c:pt>
                <c:pt idx="1390">
                  <c:v>110</c:v>
                </c:pt>
                <c:pt idx="1391">
                  <c:v>110</c:v>
                </c:pt>
                <c:pt idx="1392">
                  <c:v>110</c:v>
                </c:pt>
                <c:pt idx="1393">
                  <c:v>110</c:v>
                </c:pt>
                <c:pt idx="1394">
                  <c:v>110</c:v>
                </c:pt>
                <c:pt idx="1395">
                  <c:v>110</c:v>
                </c:pt>
                <c:pt idx="1396">
                  <c:v>110</c:v>
                </c:pt>
                <c:pt idx="1397">
                  <c:v>110</c:v>
                </c:pt>
                <c:pt idx="1398">
                  <c:v>110</c:v>
                </c:pt>
                <c:pt idx="1399">
                  <c:v>110</c:v>
                </c:pt>
                <c:pt idx="1400">
                  <c:v>110</c:v>
                </c:pt>
                <c:pt idx="1401">
                  <c:v>110</c:v>
                </c:pt>
                <c:pt idx="1402">
                  <c:v>110</c:v>
                </c:pt>
                <c:pt idx="1403">
                  <c:v>110</c:v>
                </c:pt>
                <c:pt idx="1404">
                  <c:v>110</c:v>
                </c:pt>
                <c:pt idx="1405">
                  <c:v>110</c:v>
                </c:pt>
                <c:pt idx="1406">
                  <c:v>110</c:v>
                </c:pt>
                <c:pt idx="1407">
                  <c:v>110</c:v>
                </c:pt>
                <c:pt idx="1408">
                  <c:v>110</c:v>
                </c:pt>
                <c:pt idx="1409">
                  <c:v>110</c:v>
                </c:pt>
                <c:pt idx="1410">
                  <c:v>110</c:v>
                </c:pt>
                <c:pt idx="1411">
                  <c:v>110</c:v>
                </c:pt>
                <c:pt idx="1412">
                  <c:v>110</c:v>
                </c:pt>
                <c:pt idx="1413">
                  <c:v>110</c:v>
                </c:pt>
                <c:pt idx="1414">
                  <c:v>110</c:v>
                </c:pt>
                <c:pt idx="1415">
                  <c:v>110</c:v>
                </c:pt>
                <c:pt idx="1416">
                  <c:v>110</c:v>
                </c:pt>
                <c:pt idx="1417">
                  <c:v>110</c:v>
                </c:pt>
                <c:pt idx="1418">
                  <c:v>110</c:v>
                </c:pt>
                <c:pt idx="1419">
                  <c:v>110</c:v>
                </c:pt>
                <c:pt idx="1420">
                  <c:v>110</c:v>
                </c:pt>
                <c:pt idx="1421">
                  <c:v>110</c:v>
                </c:pt>
                <c:pt idx="1422">
                  <c:v>110</c:v>
                </c:pt>
                <c:pt idx="1423">
                  <c:v>110</c:v>
                </c:pt>
                <c:pt idx="1424">
                  <c:v>110</c:v>
                </c:pt>
                <c:pt idx="1425">
                  <c:v>110</c:v>
                </c:pt>
                <c:pt idx="1426">
                  <c:v>110</c:v>
                </c:pt>
                <c:pt idx="1427">
                  <c:v>110</c:v>
                </c:pt>
                <c:pt idx="1428">
                  <c:v>110</c:v>
                </c:pt>
                <c:pt idx="1429">
                  <c:v>110</c:v>
                </c:pt>
                <c:pt idx="1430">
                  <c:v>110</c:v>
                </c:pt>
                <c:pt idx="1431">
                  <c:v>110</c:v>
                </c:pt>
                <c:pt idx="1432">
                  <c:v>110</c:v>
                </c:pt>
                <c:pt idx="1433">
                  <c:v>110</c:v>
                </c:pt>
                <c:pt idx="1434">
                  <c:v>115</c:v>
                </c:pt>
                <c:pt idx="1435">
                  <c:v>115</c:v>
                </c:pt>
                <c:pt idx="1436">
                  <c:v>115</c:v>
                </c:pt>
                <c:pt idx="1437">
                  <c:v>115</c:v>
                </c:pt>
                <c:pt idx="1438">
                  <c:v>115</c:v>
                </c:pt>
                <c:pt idx="1439">
                  <c:v>115</c:v>
                </c:pt>
                <c:pt idx="1440">
                  <c:v>115</c:v>
                </c:pt>
                <c:pt idx="1441">
                  <c:v>115</c:v>
                </c:pt>
                <c:pt idx="1442">
                  <c:v>115</c:v>
                </c:pt>
                <c:pt idx="1443">
                  <c:v>115</c:v>
                </c:pt>
                <c:pt idx="1444">
                  <c:v>115</c:v>
                </c:pt>
                <c:pt idx="1445">
                  <c:v>115</c:v>
                </c:pt>
                <c:pt idx="1446">
                  <c:v>115</c:v>
                </c:pt>
                <c:pt idx="1447">
                  <c:v>115</c:v>
                </c:pt>
                <c:pt idx="1448">
                  <c:v>115</c:v>
                </c:pt>
                <c:pt idx="1449">
                  <c:v>115</c:v>
                </c:pt>
                <c:pt idx="1450">
                  <c:v>115</c:v>
                </c:pt>
                <c:pt idx="1451">
                  <c:v>115</c:v>
                </c:pt>
                <c:pt idx="1452">
                  <c:v>115</c:v>
                </c:pt>
                <c:pt idx="1453">
                  <c:v>115</c:v>
                </c:pt>
                <c:pt idx="1454">
                  <c:v>115</c:v>
                </c:pt>
                <c:pt idx="1455">
                  <c:v>115</c:v>
                </c:pt>
                <c:pt idx="1456">
                  <c:v>115</c:v>
                </c:pt>
                <c:pt idx="1457">
                  <c:v>115</c:v>
                </c:pt>
                <c:pt idx="1458">
                  <c:v>115</c:v>
                </c:pt>
                <c:pt idx="1459">
                  <c:v>115</c:v>
                </c:pt>
                <c:pt idx="1460">
                  <c:v>115</c:v>
                </c:pt>
                <c:pt idx="1461">
                  <c:v>115</c:v>
                </c:pt>
                <c:pt idx="1462">
                  <c:v>115</c:v>
                </c:pt>
                <c:pt idx="1463">
                  <c:v>115</c:v>
                </c:pt>
                <c:pt idx="1464">
                  <c:v>115</c:v>
                </c:pt>
                <c:pt idx="1465">
                  <c:v>115</c:v>
                </c:pt>
                <c:pt idx="1466">
                  <c:v>115</c:v>
                </c:pt>
                <c:pt idx="1467">
                  <c:v>115</c:v>
                </c:pt>
                <c:pt idx="1468">
                  <c:v>115</c:v>
                </c:pt>
                <c:pt idx="1469">
                  <c:v>115</c:v>
                </c:pt>
                <c:pt idx="1470">
                  <c:v>115</c:v>
                </c:pt>
                <c:pt idx="1471">
                  <c:v>115</c:v>
                </c:pt>
                <c:pt idx="1472">
                  <c:v>115</c:v>
                </c:pt>
                <c:pt idx="1473">
                  <c:v>115</c:v>
                </c:pt>
                <c:pt idx="1474">
                  <c:v>115</c:v>
                </c:pt>
                <c:pt idx="1475">
                  <c:v>115</c:v>
                </c:pt>
                <c:pt idx="1476">
                  <c:v>115</c:v>
                </c:pt>
                <c:pt idx="1477">
                  <c:v>115</c:v>
                </c:pt>
                <c:pt idx="1478">
                  <c:v>115</c:v>
                </c:pt>
                <c:pt idx="1479">
                  <c:v>115</c:v>
                </c:pt>
                <c:pt idx="1480">
                  <c:v>110</c:v>
                </c:pt>
                <c:pt idx="1481">
                  <c:v>110</c:v>
                </c:pt>
                <c:pt idx="1482">
                  <c:v>110</c:v>
                </c:pt>
                <c:pt idx="1483">
                  <c:v>110</c:v>
                </c:pt>
                <c:pt idx="1484">
                  <c:v>110</c:v>
                </c:pt>
                <c:pt idx="1485">
                  <c:v>110</c:v>
                </c:pt>
                <c:pt idx="1486">
                  <c:v>110</c:v>
                </c:pt>
                <c:pt idx="1487">
                  <c:v>110</c:v>
                </c:pt>
                <c:pt idx="1488">
                  <c:v>115</c:v>
                </c:pt>
                <c:pt idx="1489">
                  <c:v>115</c:v>
                </c:pt>
                <c:pt idx="1490">
                  <c:v>115</c:v>
                </c:pt>
                <c:pt idx="1491">
                  <c:v>115</c:v>
                </c:pt>
                <c:pt idx="1492">
                  <c:v>115</c:v>
                </c:pt>
                <c:pt idx="1493">
                  <c:v>115</c:v>
                </c:pt>
                <c:pt idx="1494">
                  <c:v>115</c:v>
                </c:pt>
                <c:pt idx="1495">
                  <c:v>115</c:v>
                </c:pt>
                <c:pt idx="1496">
                  <c:v>115</c:v>
                </c:pt>
                <c:pt idx="1497">
                  <c:v>115</c:v>
                </c:pt>
                <c:pt idx="1498">
                  <c:v>115</c:v>
                </c:pt>
                <c:pt idx="1499">
                  <c:v>115</c:v>
                </c:pt>
                <c:pt idx="1500">
                  <c:v>115</c:v>
                </c:pt>
                <c:pt idx="1501">
                  <c:v>115</c:v>
                </c:pt>
                <c:pt idx="1502">
                  <c:v>115</c:v>
                </c:pt>
                <c:pt idx="1503">
                  <c:v>115</c:v>
                </c:pt>
                <c:pt idx="1504">
                  <c:v>115</c:v>
                </c:pt>
                <c:pt idx="1505">
                  <c:v>115</c:v>
                </c:pt>
                <c:pt idx="1506">
                  <c:v>115</c:v>
                </c:pt>
                <c:pt idx="1507">
                  <c:v>110</c:v>
                </c:pt>
                <c:pt idx="1508">
                  <c:v>110</c:v>
                </c:pt>
                <c:pt idx="1509">
                  <c:v>110</c:v>
                </c:pt>
                <c:pt idx="1510">
                  <c:v>110</c:v>
                </c:pt>
                <c:pt idx="1511">
                  <c:v>110</c:v>
                </c:pt>
                <c:pt idx="1512">
                  <c:v>110</c:v>
                </c:pt>
                <c:pt idx="1513">
                  <c:v>110</c:v>
                </c:pt>
                <c:pt idx="1514">
                  <c:v>110</c:v>
                </c:pt>
                <c:pt idx="1515">
                  <c:v>110</c:v>
                </c:pt>
                <c:pt idx="1516">
                  <c:v>110</c:v>
                </c:pt>
                <c:pt idx="1517">
                  <c:v>110</c:v>
                </c:pt>
                <c:pt idx="1518">
                  <c:v>110</c:v>
                </c:pt>
                <c:pt idx="1519">
                  <c:v>110</c:v>
                </c:pt>
                <c:pt idx="1520">
                  <c:v>110</c:v>
                </c:pt>
                <c:pt idx="1521">
                  <c:v>110</c:v>
                </c:pt>
                <c:pt idx="1522">
                  <c:v>115</c:v>
                </c:pt>
                <c:pt idx="1523">
                  <c:v>115</c:v>
                </c:pt>
                <c:pt idx="1524">
                  <c:v>115</c:v>
                </c:pt>
                <c:pt idx="1525">
                  <c:v>115</c:v>
                </c:pt>
                <c:pt idx="1526">
                  <c:v>115</c:v>
                </c:pt>
                <c:pt idx="1527">
                  <c:v>115</c:v>
                </c:pt>
                <c:pt idx="1528">
                  <c:v>115</c:v>
                </c:pt>
                <c:pt idx="1529">
                  <c:v>115</c:v>
                </c:pt>
                <c:pt idx="1530">
                  <c:v>115</c:v>
                </c:pt>
                <c:pt idx="1531">
                  <c:v>115</c:v>
                </c:pt>
                <c:pt idx="1532">
                  <c:v>115</c:v>
                </c:pt>
                <c:pt idx="1533">
                  <c:v>115</c:v>
                </c:pt>
                <c:pt idx="1534">
                  <c:v>115</c:v>
                </c:pt>
                <c:pt idx="1535">
                  <c:v>115</c:v>
                </c:pt>
                <c:pt idx="1536">
                  <c:v>115</c:v>
                </c:pt>
                <c:pt idx="1537">
                  <c:v>115</c:v>
                </c:pt>
                <c:pt idx="1538">
                  <c:v>115</c:v>
                </c:pt>
                <c:pt idx="1539">
                  <c:v>115</c:v>
                </c:pt>
                <c:pt idx="1540">
                  <c:v>115</c:v>
                </c:pt>
                <c:pt idx="1541">
                  <c:v>115</c:v>
                </c:pt>
                <c:pt idx="1542">
                  <c:v>115</c:v>
                </c:pt>
                <c:pt idx="1543">
                  <c:v>115</c:v>
                </c:pt>
                <c:pt idx="1544">
                  <c:v>115</c:v>
                </c:pt>
                <c:pt idx="1545">
                  <c:v>115</c:v>
                </c:pt>
                <c:pt idx="1546">
                  <c:v>115</c:v>
                </c:pt>
                <c:pt idx="1547">
                  <c:v>115</c:v>
                </c:pt>
                <c:pt idx="1548">
                  <c:v>115</c:v>
                </c:pt>
                <c:pt idx="1549">
                  <c:v>110</c:v>
                </c:pt>
                <c:pt idx="1550">
                  <c:v>110</c:v>
                </c:pt>
                <c:pt idx="1551">
                  <c:v>110</c:v>
                </c:pt>
                <c:pt idx="1552">
                  <c:v>110</c:v>
                </c:pt>
                <c:pt idx="1553">
                  <c:v>110</c:v>
                </c:pt>
                <c:pt idx="1554">
                  <c:v>110</c:v>
                </c:pt>
                <c:pt idx="1555">
                  <c:v>110</c:v>
                </c:pt>
                <c:pt idx="1556">
                  <c:v>110</c:v>
                </c:pt>
                <c:pt idx="1557">
                  <c:v>110</c:v>
                </c:pt>
                <c:pt idx="1558">
                  <c:v>110</c:v>
                </c:pt>
                <c:pt idx="1559">
                  <c:v>110</c:v>
                </c:pt>
                <c:pt idx="1560">
                  <c:v>110</c:v>
                </c:pt>
                <c:pt idx="1561">
                  <c:v>110</c:v>
                </c:pt>
                <c:pt idx="1562">
                  <c:v>110</c:v>
                </c:pt>
                <c:pt idx="1563">
                  <c:v>110</c:v>
                </c:pt>
                <c:pt idx="1564">
                  <c:v>110</c:v>
                </c:pt>
                <c:pt idx="1565">
                  <c:v>110</c:v>
                </c:pt>
                <c:pt idx="1566">
                  <c:v>110</c:v>
                </c:pt>
                <c:pt idx="1567">
                  <c:v>115</c:v>
                </c:pt>
                <c:pt idx="1568">
                  <c:v>115</c:v>
                </c:pt>
                <c:pt idx="1569">
                  <c:v>115</c:v>
                </c:pt>
                <c:pt idx="1570">
                  <c:v>115</c:v>
                </c:pt>
                <c:pt idx="1571">
                  <c:v>115</c:v>
                </c:pt>
                <c:pt idx="1572">
                  <c:v>115</c:v>
                </c:pt>
                <c:pt idx="1573">
                  <c:v>115</c:v>
                </c:pt>
                <c:pt idx="1574">
                  <c:v>115</c:v>
                </c:pt>
                <c:pt idx="1575">
                  <c:v>115</c:v>
                </c:pt>
                <c:pt idx="1576">
                  <c:v>115</c:v>
                </c:pt>
                <c:pt idx="1577">
                  <c:v>115</c:v>
                </c:pt>
                <c:pt idx="1578">
                  <c:v>115</c:v>
                </c:pt>
                <c:pt idx="1579">
                  <c:v>115</c:v>
                </c:pt>
                <c:pt idx="1580">
                  <c:v>115</c:v>
                </c:pt>
                <c:pt idx="1581">
                  <c:v>115</c:v>
                </c:pt>
                <c:pt idx="1582">
                  <c:v>115</c:v>
                </c:pt>
                <c:pt idx="1583">
                  <c:v>115</c:v>
                </c:pt>
                <c:pt idx="1584">
                  <c:v>115</c:v>
                </c:pt>
                <c:pt idx="1585">
                  <c:v>115</c:v>
                </c:pt>
                <c:pt idx="1586">
                  <c:v>115</c:v>
                </c:pt>
                <c:pt idx="1587">
                  <c:v>115</c:v>
                </c:pt>
                <c:pt idx="1588">
                  <c:v>115</c:v>
                </c:pt>
                <c:pt idx="1589">
                  <c:v>115</c:v>
                </c:pt>
                <c:pt idx="1590">
                  <c:v>115</c:v>
                </c:pt>
                <c:pt idx="1591">
                  <c:v>115</c:v>
                </c:pt>
                <c:pt idx="1592">
                  <c:v>115</c:v>
                </c:pt>
                <c:pt idx="1593">
                  <c:v>115</c:v>
                </c:pt>
                <c:pt idx="1594">
                  <c:v>115</c:v>
                </c:pt>
                <c:pt idx="1595">
                  <c:v>115</c:v>
                </c:pt>
                <c:pt idx="1596">
                  <c:v>115</c:v>
                </c:pt>
                <c:pt idx="1597">
                  <c:v>115</c:v>
                </c:pt>
                <c:pt idx="1598">
                  <c:v>115</c:v>
                </c:pt>
                <c:pt idx="1599">
                  <c:v>115</c:v>
                </c:pt>
                <c:pt idx="1600">
                  <c:v>115</c:v>
                </c:pt>
                <c:pt idx="1601">
                  <c:v>115</c:v>
                </c:pt>
                <c:pt idx="1602">
                  <c:v>115</c:v>
                </c:pt>
                <c:pt idx="1603">
                  <c:v>115</c:v>
                </c:pt>
                <c:pt idx="1604">
                  <c:v>115</c:v>
                </c:pt>
                <c:pt idx="1605">
                  <c:v>115</c:v>
                </c:pt>
                <c:pt idx="1606">
                  <c:v>115</c:v>
                </c:pt>
                <c:pt idx="1607">
                  <c:v>115</c:v>
                </c:pt>
                <c:pt idx="1608">
                  <c:v>115</c:v>
                </c:pt>
                <c:pt idx="1609">
                  <c:v>115</c:v>
                </c:pt>
                <c:pt idx="1610">
                  <c:v>115</c:v>
                </c:pt>
                <c:pt idx="1611">
                  <c:v>115</c:v>
                </c:pt>
                <c:pt idx="1612">
                  <c:v>115</c:v>
                </c:pt>
                <c:pt idx="1613">
                  <c:v>115</c:v>
                </c:pt>
                <c:pt idx="1614">
                  <c:v>115</c:v>
                </c:pt>
                <c:pt idx="1615">
                  <c:v>115</c:v>
                </c:pt>
                <c:pt idx="1616">
                  <c:v>115</c:v>
                </c:pt>
                <c:pt idx="1617">
                  <c:v>115</c:v>
                </c:pt>
                <c:pt idx="1618">
                  <c:v>115</c:v>
                </c:pt>
                <c:pt idx="1619">
                  <c:v>115</c:v>
                </c:pt>
                <c:pt idx="1620">
                  <c:v>115</c:v>
                </c:pt>
                <c:pt idx="1621">
                  <c:v>115</c:v>
                </c:pt>
                <c:pt idx="1622">
                  <c:v>115</c:v>
                </c:pt>
                <c:pt idx="1623">
                  <c:v>115</c:v>
                </c:pt>
                <c:pt idx="1624">
                  <c:v>115</c:v>
                </c:pt>
                <c:pt idx="1625">
                  <c:v>115</c:v>
                </c:pt>
                <c:pt idx="1626">
                  <c:v>115</c:v>
                </c:pt>
                <c:pt idx="1627">
                  <c:v>115</c:v>
                </c:pt>
                <c:pt idx="1628">
                  <c:v>115</c:v>
                </c:pt>
                <c:pt idx="1629">
                  <c:v>115</c:v>
                </c:pt>
                <c:pt idx="1630">
                  <c:v>115</c:v>
                </c:pt>
                <c:pt idx="1631">
                  <c:v>115</c:v>
                </c:pt>
                <c:pt idx="1632">
                  <c:v>115</c:v>
                </c:pt>
                <c:pt idx="1633">
                  <c:v>115</c:v>
                </c:pt>
                <c:pt idx="1634">
                  <c:v>115</c:v>
                </c:pt>
                <c:pt idx="1635">
                  <c:v>115</c:v>
                </c:pt>
                <c:pt idx="1636">
                  <c:v>115</c:v>
                </c:pt>
                <c:pt idx="1637">
                  <c:v>115</c:v>
                </c:pt>
                <c:pt idx="1638">
                  <c:v>115</c:v>
                </c:pt>
                <c:pt idx="1639">
                  <c:v>115</c:v>
                </c:pt>
                <c:pt idx="1640">
                  <c:v>115</c:v>
                </c:pt>
                <c:pt idx="1641">
                  <c:v>115</c:v>
                </c:pt>
                <c:pt idx="1642">
                  <c:v>115</c:v>
                </c:pt>
                <c:pt idx="1643">
                  <c:v>115</c:v>
                </c:pt>
                <c:pt idx="1644">
                  <c:v>115</c:v>
                </c:pt>
                <c:pt idx="1645">
                  <c:v>115</c:v>
                </c:pt>
                <c:pt idx="1646">
                  <c:v>115</c:v>
                </c:pt>
                <c:pt idx="1647">
                  <c:v>115</c:v>
                </c:pt>
                <c:pt idx="1648">
                  <c:v>115</c:v>
                </c:pt>
                <c:pt idx="1649">
                  <c:v>115</c:v>
                </c:pt>
                <c:pt idx="1650">
                  <c:v>115</c:v>
                </c:pt>
                <c:pt idx="1651">
                  <c:v>115</c:v>
                </c:pt>
                <c:pt idx="1652">
                  <c:v>115</c:v>
                </c:pt>
                <c:pt idx="1653">
                  <c:v>115</c:v>
                </c:pt>
                <c:pt idx="1654">
                  <c:v>115</c:v>
                </c:pt>
                <c:pt idx="1655">
                  <c:v>115</c:v>
                </c:pt>
                <c:pt idx="1656">
                  <c:v>115</c:v>
                </c:pt>
                <c:pt idx="1657">
                  <c:v>115</c:v>
                </c:pt>
                <c:pt idx="1658">
                  <c:v>115</c:v>
                </c:pt>
                <c:pt idx="1659">
                  <c:v>115</c:v>
                </c:pt>
                <c:pt idx="1660">
                  <c:v>115</c:v>
                </c:pt>
                <c:pt idx="1661">
                  <c:v>115</c:v>
                </c:pt>
                <c:pt idx="1662">
                  <c:v>115</c:v>
                </c:pt>
                <c:pt idx="1663">
                  <c:v>115</c:v>
                </c:pt>
                <c:pt idx="1664">
                  <c:v>115</c:v>
                </c:pt>
                <c:pt idx="1665">
                  <c:v>115</c:v>
                </c:pt>
                <c:pt idx="1666">
                  <c:v>115</c:v>
                </c:pt>
                <c:pt idx="1667">
                  <c:v>115</c:v>
                </c:pt>
                <c:pt idx="1668">
                  <c:v>115</c:v>
                </c:pt>
                <c:pt idx="1669">
                  <c:v>115</c:v>
                </c:pt>
                <c:pt idx="1670">
                  <c:v>115</c:v>
                </c:pt>
                <c:pt idx="1671">
                  <c:v>115</c:v>
                </c:pt>
                <c:pt idx="1672">
                  <c:v>115</c:v>
                </c:pt>
                <c:pt idx="1673">
                  <c:v>115</c:v>
                </c:pt>
                <c:pt idx="1674">
                  <c:v>115</c:v>
                </c:pt>
                <c:pt idx="1675">
                  <c:v>115</c:v>
                </c:pt>
                <c:pt idx="1676">
                  <c:v>115</c:v>
                </c:pt>
                <c:pt idx="1677">
                  <c:v>115</c:v>
                </c:pt>
                <c:pt idx="1678">
                  <c:v>115</c:v>
                </c:pt>
                <c:pt idx="1679">
                  <c:v>115</c:v>
                </c:pt>
                <c:pt idx="1680">
                  <c:v>115</c:v>
                </c:pt>
                <c:pt idx="1681">
                  <c:v>115</c:v>
                </c:pt>
                <c:pt idx="1682">
                  <c:v>115</c:v>
                </c:pt>
                <c:pt idx="1683">
                  <c:v>115</c:v>
                </c:pt>
                <c:pt idx="1684">
                  <c:v>115</c:v>
                </c:pt>
                <c:pt idx="1685">
                  <c:v>115</c:v>
                </c:pt>
                <c:pt idx="1686">
                  <c:v>115</c:v>
                </c:pt>
                <c:pt idx="1687">
                  <c:v>115</c:v>
                </c:pt>
                <c:pt idx="1688">
                  <c:v>115</c:v>
                </c:pt>
                <c:pt idx="1689">
                  <c:v>115</c:v>
                </c:pt>
                <c:pt idx="1690">
                  <c:v>115</c:v>
                </c:pt>
                <c:pt idx="1691">
                  <c:v>115</c:v>
                </c:pt>
                <c:pt idx="1692">
                  <c:v>115</c:v>
                </c:pt>
                <c:pt idx="1693">
                  <c:v>115</c:v>
                </c:pt>
                <c:pt idx="1694">
                  <c:v>115</c:v>
                </c:pt>
                <c:pt idx="1695">
                  <c:v>115</c:v>
                </c:pt>
                <c:pt idx="1696">
                  <c:v>115</c:v>
                </c:pt>
                <c:pt idx="1697">
                  <c:v>115</c:v>
                </c:pt>
                <c:pt idx="1698">
                  <c:v>115</c:v>
                </c:pt>
                <c:pt idx="1699">
                  <c:v>115</c:v>
                </c:pt>
                <c:pt idx="1700">
                  <c:v>115</c:v>
                </c:pt>
                <c:pt idx="1701">
                  <c:v>115</c:v>
                </c:pt>
                <c:pt idx="1702">
                  <c:v>115</c:v>
                </c:pt>
                <c:pt idx="1703">
                  <c:v>115</c:v>
                </c:pt>
                <c:pt idx="1704">
                  <c:v>115</c:v>
                </c:pt>
                <c:pt idx="1705">
                  <c:v>115</c:v>
                </c:pt>
                <c:pt idx="1706">
                  <c:v>115</c:v>
                </c:pt>
                <c:pt idx="1707">
                  <c:v>115</c:v>
                </c:pt>
                <c:pt idx="1708">
                  <c:v>115</c:v>
                </c:pt>
                <c:pt idx="1709">
                  <c:v>115</c:v>
                </c:pt>
                <c:pt idx="1710">
                  <c:v>115</c:v>
                </c:pt>
                <c:pt idx="1711">
                  <c:v>115</c:v>
                </c:pt>
                <c:pt idx="1712">
                  <c:v>115</c:v>
                </c:pt>
                <c:pt idx="1713">
                  <c:v>115</c:v>
                </c:pt>
                <c:pt idx="1714">
                  <c:v>115</c:v>
                </c:pt>
                <c:pt idx="1715">
                  <c:v>115</c:v>
                </c:pt>
                <c:pt idx="1716">
                  <c:v>115</c:v>
                </c:pt>
                <c:pt idx="1717">
                  <c:v>115</c:v>
                </c:pt>
                <c:pt idx="1718">
                  <c:v>115</c:v>
                </c:pt>
                <c:pt idx="1719">
                  <c:v>115</c:v>
                </c:pt>
                <c:pt idx="1720">
                  <c:v>115</c:v>
                </c:pt>
                <c:pt idx="1721">
                  <c:v>115</c:v>
                </c:pt>
                <c:pt idx="1722">
                  <c:v>115</c:v>
                </c:pt>
                <c:pt idx="1723">
                  <c:v>115</c:v>
                </c:pt>
                <c:pt idx="1724">
                  <c:v>115</c:v>
                </c:pt>
                <c:pt idx="1725">
                  <c:v>115</c:v>
                </c:pt>
                <c:pt idx="1726">
                  <c:v>115</c:v>
                </c:pt>
                <c:pt idx="1727">
                  <c:v>115</c:v>
                </c:pt>
                <c:pt idx="1728">
                  <c:v>115</c:v>
                </c:pt>
                <c:pt idx="1729">
                  <c:v>115</c:v>
                </c:pt>
                <c:pt idx="1730">
                  <c:v>115</c:v>
                </c:pt>
                <c:pt idx="1731">
                  <c:v>115</c:v>
                </c:pt>
                <c:pt idx="1732">
                  <c:v>115</c:v>
                </c:pt>
                <c:pt idx="1733">
                  <c:v>115</c:v>
                </c:pt>
                <c:pt idx="1734">
                  <c:v>115</c:v>
                </c:pt>
                <c:pt idx="1735">
                  <c:v>115</c:v>
                </c:pt>
                <c:pt idx="1736">
                  <c:v>115</c:v>
                </c:pt>
                <c:pt idx="1737">
                  <c:v>115</c:v>
                </c:pt>
                <c:pt idx="1738">
                  <c:v>115</c:v>
                </c:pt>
                <c:pt idx="1739">
                  <c:v>115</c:v>
                </c:pt>
                <c:pt idx="1740">
                  <c:v>115</c:v>
                </c:pt>
                <c:pt idx="1741">
                  <c:v>115</c:v>
                </c:pt>
                <c:pt idx="1742">
                  <c:v>115</c:v>
                </c:pt>
                <c:pt idx="1743">
                  <c:v>115</c:v>
                </c:pt>
                <c:pt idx="1744">
                  <c:v>115</c:v>
                </c:pt>
                <c:pt idx="1745">
                  <c:v>115</c:v>
                </c:pt>
                <c:pt idx="1746">
                  <c:v>115</c:v>
                </c:pt>
                <c:pt idx="1747">
                  <c:v>115</c:v>
                </c:pt>
                <c:pt idx="1748">
                  <c:v>115</c:v>
                </c:pt>
                <c:pt idx="1749">
                  <c:v>115</c:v>
                </c:pt>
                <c:pt idx="1750">
                  <c:v>115</c:v>
                </c:pt>
                <c:pt idx="1751">
                  <c:v>115</c:v>
                </c:pt>
                <c:pt idx="1752">
                  <c:v>115</c:v>
                </c:pt>
                <c:pt idx="1753">
                  <c:v>115</c:v>
                </c:pt>
                <c:pt idx="1754">
                  <c:v>115</c:v>
                </c:pt>
                <c:pt idx="1755">
                  <c:v>115</c:v>
                </c:pt>
                <c:pt idx="1756">
                  <c:v>110</c:v>
                </c:pt>
                <c:pt idx="1757">
                  <c:v>110</c:v>
                </c:pt>
                <c:pt idx="1758">
                  <c:v>110</c:v>
                </c:pt>
                <c:pt idx="1759">
                  <c:v>110</c:v>
                </c:pt>
                <c:pt idx="1760">
                  <c:v>110</c:v>
                </c:pt>
                <c:pt idx="1761">
                  <c:v>110</c:v>
                </c:pt>
                <c:pt idx="1762">
                  <c:v>110</c:v>
                </c:pt>
                <c:pt idx="1763">
                  <c:v>110</c:v>
                </c:pt>
                <c:pt idx="1764">
                  <c:v>110</c:v>
                </c:pt>
                <c:pt idx="1765">
                  <c:v>110</c:v>
                </c:pt>
                <c:pt idx="1766">
                  <c:v>110</c:v>
                </c:pt>
                <c:pt idx="1767">
                  <c:v>110</c:v>
                </c:pt>
                <c:pt idx="1768">
                  <c:v>110</c:v>
                </c:pt>
                <c:pt idx="1769">
                  <c:v>110</c:v>
                </c:pt>
                <c:pt idx="1770">
                  <c:v>110</c:v>
                </c:pt>
                <c:pt idx="1771">
                  <c:v>110</c:v>
                </c:pt>
                <c:pt idx="1772">
                  <c:v>110</c:v>
                </c:pt>
                <c:pt idx="1773">
                  <c:v>110</c:v>
                </c:pt>
                <c:pt idx="1774">
                  <c:v>110</c:v>
                </c:pt>
                <c:pt idx="1775">
                  <c:v>110</c:v>
                </c:pt>
                <c:pt idx="1776">
                  <c:v>110</c:v>
                </c:pt>
                <c:pt idx="1777">
                  <c:v>110</c:v>
                </c:pt>
                <c:pt idx="1778">
                  <c:v>110</c:v>
                </c:pt>
                <c:pt idx="1779">
                  <c:v>110</c:v>
                </c:pt>
                <c:pt idx="1780">
                  <c:v>110</c:v>
                </c:pt>
                <c:pt idx="1781">
                  <c:v>110</c:v>
                </c:pt>
                <c:pt idx="1782">
                  <c:v>110</c:v>
                </c:pt>
                <c:pt idx="1783">
                  <c:v>110</c:v>
                </c:pt>
                <c:pt idx="1784">
                  <c:v>110</c:v>
                </c:pt>
                <c:pt idx="1785">
                  <c:v>110</c:v>
                </c:pt>
                <c:pt idx="1786">
                  <c:v>110</c:v>
                </c:pt>
                <c:pt idx="1787">
                  <c:v>110</c:v>
                </c:pt>
                <c:pt idx="1788">
                  <c:v>110</c:v>
                </c:pt>
                <c:pt idx="1789">
                  <c:v>110</c:v>
                </c:pt>
                <c:pt idx="1790">
                  <c:v>110</c:v>
                </c:pt>
                <c:pt idx="1791">
                  <c:v>110</c:v>
                </c:pt>
                <c:pt idx="1792">
                  <c:v>110</c:v>
                </c:pt>
                <c:pt idx="1793">
                  <c:v>110</c:v>
                </c:pt>
                <c:pt idx="1794">
                  <c:v>110</c:v>
                </c:pt>
                <c:pt idx="1795">
                  <c:v>110</c:v>
                </c:pt>
                <c:pt idx="1796">
                  <c:v>110</c:v>
                </c:pt>
                <c:pt idx="1797">
                  <c:v>110</c:v>
                </c:pt>
                <c:pt idx="1798">
                  <c:v>110</c:v>
                </c:pt>
                <c:pt idx="1799">
                  <c:v>110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5BB-4052-AC4D-14CEFF90629C}"/>
            </c:ext>
          </c:extLst>
        </c:ser>
        <c:ser>
          <c:idx val="3"/>
          <c:order val="3"/>
          <c:tx>
            <c:v>Dec_Phase</c:v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none"/>
          </c:marker>
          <c:xVal>
            <c:numRef>
              <c:f>phase_chart!$W$2:$W$1801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phase_chart!$AA$2:$AA$1801</c:f>
              <c:numCache>
                <c:formatCode>General</c:formatCode>
                <c:ptCount val="1800"/>
                <c:pt idx="0">
                  <c:v>90</c:v>
                </c:pt>
                <c:pt idx="1">
                  <c:v>90</c:v>
                </c:pt>
                <c:pt idx="2">
                  <c:v>90</c:v>
                </c:pt>
                <c:pt idx="3">
                  <c:v>90</c:v>
                </c:pt>
                <c:pt idx="4">
                  <c:v>90</c:v>
                </c:pt>
                <c:pt idx="5">
                  <c:v>90</c:v>
                </c:pt>
                <c:pt idx="6">
                  <c:v>90</c:v>
                </c:pt>
                <c:pt idx="7">
                  <c:v>90</c:v>
                </c:pt>
                <c:pt idx="8">
                  <c:v>90</c:v>
                </c:pt>
                <c:pt idx="9">
                  <c:v>90</c:v>
                </c:pt>
                <c:pt idx="10">
                  <c:v>90</c:v>
                </c:pt>
                <c:pt idx="11">
                  <c:v>90</c:v>
                </c:pt>
                <c:pt idx="12">
                  <c:v>90</c:v>
                </c:pt>
                <c:pt idx="13">
                  <c:v>90</c:v>
                </c:pt>
                <c:pt idx="14">
                  <c:v>90</c:v>
                </c:pt>
                <c:pt idx="15">
                  <c:v>90</c:v>
                </c:pt>
                <c:pt idx="16">
                  <c:v>90</c:v>
                </c:pt>
                <c:pt idx="17">
                  <c:v>90</c:v>
                </c:pt>
                <c:pt idx="18">
                  <c:v>90</c:v>
                </c:pt>
                <c:pt idx="19">
                  <c:v>90</c:v>
                </c:pt>
                <c:pt idx="20">
                  <c:v>90</c:v>
                </c:pt>
                <c:pt idx="21">
                  <c:v>90</c:v>
                </c:pt>
                <c:pt idx="22">
                  <c:v>90</c:v>
                </c:pt>
                <c:pt idx="23">
                  <c:v>90</c:v>
                </c:pt>
                <c:pt idx="24">
                  <c:v>90</c:v>
                </c:pt>
                <c:pt idx="25">
                  <c:v>90</c:v>
                </c:pt>
                <c:pt idx="26">
                  <c:v>90</c:v>
                </c:pt>
                <c:pt idx="27">
                  <c:v>90</c:v>
                </c:pt>
                <c:pt idx="28">
                  <c:v>90</c:v>
                </c:pt>
                <c:pt idx="29">
                  <c:v>90</c:v>
                </c:pt>
                <c:pt idx="30">
                  <c:v>90</c:v>
                </c:pt>
                <c:pt idx="31">
                  <c:v>90</c:v>
                </c:pt>
                <c:pt idx="32">
                  <c:v>90</c:v>
                </c:pt>
                <c:pt idx="33">
                  <c:v>90</c:v>
                </c:pt>
                <c:pt idx="34">
                  <c:v>90</c:v>
                </c:pt>
                <c:pt idx="35">
                  <c:v>90</c:v>
                </c:pt>
                <c:pt idx="36">
                  <c:v>90</c:v>
                </c:pt>
                <c:pt idx="37">
                  <c:v>90</c:v>
                </c:pt>
                <c:pt idx="38">
                  <c:v>90</c:v>
                </c:pt>
                <c:pt idx="39">
                  <c:v>90</c:v>
                </c:pt>
                <c:pt idx="40">
                  <c:v>90</c:v>
                </c:pt>
                <c:pt idx="41">
                  <c:v>90</c:v>
                </c:pt>
                <c:pt idx="42">
                  <c:v>90</c:v>
                </c:pt>
                <c:pt idx="43">
                  <c:v>90</c:v>
                </c:pt>
                <c:pt idx="44">
                  <c:v>90</c:v>
                </c:pt>
                <c:pt idx="45">
                  <c:v>90</c:v>
                </c:pt>
                <c:pt idx="46">
                  <c:v>90</c:v>
                </c:pt>
                <c:pt idx="47">
                  <c:v>90</c:v>
                </c:pt>
                <c:pt idx="48">
                  <c:v>90</c:v>
                </c:pt>
                <c:pt idx="49">
                  <c:v>90</c:v>
                </c:pt>
                <c:pt idx="50">
                  <c:v>90</c:v>
                </c:pt>
                <c:pt idx="51">
                  <c:v>90</c:v>
                </c:pt>
                <c:pt idx="52">
                  <c:v>90</c:v>
                </c:pt>
                <c:pt idx="53">
                  <c:v>90</c:v>
                </c:pt>
                <c:pt idx="54">
                  <c:v>90</c:v>
                </c:pt>
                <c:pt idx="55">
                  <c:v>90</c:v>
                </c:pt>
                <c:pt idx="56">
                  <c:v>90</c:v>
                </c:pt>
                <c:pt idx="57">
                  <c:v>90</c:v>
                </c:pt>
                <c:pt idx="58">
                  <c:v>90</c:v>
                </c:pt>
                <c:pt idx="59">
                  <c:v>90</c:v>
                </c:pt>
                <c:pt idx="60">
                  <c:v>95</c:v>
                </c:pt>
                <c:pt idx="61">
                  <c:v>95</c:v>
                </c:pt>
                <c:pt idx="62">
                  <c:v>95</c:v>
                </c:pt>
                <c:pt idx="63">
                  <c:v>95</c:v>
                </c:pt>
                <c:pt idx="64">
                  <c:v>95</c:v>
                </c:pt>
                <c:pt idx="65">
                  <c:v>95</c:v>
                </c:pt>
                <c:pt idx="66">
                  <c:v>95</c:v>
                </c:pt>
                <c:pt idx="67">
                  <c:v>95</c:v>
                </c:pt>
                <c:pt idx="68">
                  <c:v>90</c:v>
                </c:pt>
                <c:pt idx="69">
                  <c:v>90</c:v>
                </c:pt>
                <c:pt idx="70">
                  <c:v>90</c:v>
                </c:pt>
                <c:pt idx="71">
                  <c:v>90</c:v>
                </c:pt>
                <c:pt idx="72">
                  <c:v>90</c:v>
                </c:pt>
                <c:pt idx="73">
                  <c:v>90</c:v>
                </c:pt>
                <c:pt idx="74">
                  <c:v>90</c:v>
                </c:pt>
                <c:pt idx="75">
                  <c:v>90</c:v>
                </c:pt>
                <c:pt idx="76">
                  <c:v>90</c:v>
                </c:pt>
                <c:pt idx="77">
                  <c:v>90</c:v>
                </c:pt>
                <c:pt idx="78">
                  <c:v>90</c:v>
                </c:pt>
                <c:pt idx="79">
                  <c:v>90</c:v>
                </c:pt>
                <c:pt idx="80">
                  <c:v>90</c:v>
                </c:pt>
                <c:pt idx="81">
                  <c:v>90</c:v>
                </c:pt>
                <c:pt idx="82">
                  <c:v>90</c:v>
                </c:pt>
                <c:pt idx="83">
                  <c:v>90</c:v>
                </c:pt>
                <c:pt idx="84">
                  <c:v>90</c:v>
                </c:pt>
                <c:pt idx="85">
                  <c:v>90</c:v>
                </c:pt>
                <c:pt idx="86">
                  <c:v>90</c:v>
                </c:pt>
                <c:pt idx="87">
                  <c:v>90</c:v>
                </c:pt>
                <c:pt idx="88">
                  <c:v>90</c:v>
                </c:pt>
                <c:pt idx="89">
                  <c:v>90</c:v>
                </c:pt>
                <c:pt idx="90">
                  <c:v>90</c:v>
                </c:pt>
                <c:pt idx="91">
                  <c:v>90</c:v>
                </c:pt>
                <c:pt idx="92">
                  <c:v>90</c:v>
                </c:pt>
                <c:pt idx="93">
                  <c:v>90</c:v>
                </c:pt>
                <c:pt idx="94">
                  <c:v>90</c:v>
                </c:pt>
                <c:pt idx="95">
                  <c:v>90</c:v>
                </c:pt>
                <c:pt idx="96">
                  <c:v>90</c:v>
                </c:pt>
                <c:pt idx="97">
                  <c:v>90</c:v>
                </c:pt>
                <c:pt idx="98">
                  <c:v>90</c:v>
                </c:pt>
                <c:pt idx="99">
                  <c:v>90</c:v>
                </c:pt>
                <c:pt idx="100">
                  <c:v>90</c:v>
                </c:pt>
                <c:pt idx="101">
                  <c:v>90</c:v>
                </c:pt>
                <c:pt idx="102">
                  <c:v>90</c:v>
                </c:pt>
                <c:pt idx="103">
                  <c:v>90</c:v>
                </c:pt>
                <c:pt idx="104">
                  <c:v>90</c:v>
                </c:pt>
                <c:pt idx="105">
                  <c:v>90</c:v>
                </c:pt>
                <c:pt idx="106">
                  <c:v>90</c:v>
                </c:pt>
                <c:pt idx="107">
                  <c:v>90</c:v>
                </c:pt>
                <c:pt idx="108">
                  <c:v>90</c:v>
                </c:pt>
                <c:pt idx="109">
                  <c:v>90</c:v>
                </c:pt>
                <c:pt idx="110">
                  <c:v>95</c:v>
                </c:pt>
                <c:pt idx="111">
                  <c:v>95</c:v>
                </c:pt>
                <c:pt idx="112">
                  <c:v>95</c:v>
                </c:pt>
                <c:pt idx="113">
                  <c:v>95</c:v>
                </c:pt>
                <c:pt idx="114">
                  <c:v>95</c:v>
                </c:pt>
                <c:pt idx="115">
                  <c:v>90</c:v>
                </c:pt>
                <c:pt idx="116">
                  <c:v>90</c:v>
                </c:pt>
                <c:pt idx="117">
                  <c:v>90</c:v>
                </c:pt>
                <c:pt idx="118">
                  <c:v>90</c:v>
                </c:pt>
                <c:pt idx="119">
                  <c:v>90</c:v>
                </c:pt>
                <c:pt idx="120">
                  <c:v>90</c:v>
                </c:pt>
                <c:pt idx="121">
                  <c:v>90</c:v>
                </c:pt>
                <c:pt idx="122">
                  <c:v>90</c:v>
                </c:pt>
                <c:pt idx="123">
                  <c:v>90</c:v>
                </c:pt>
                <c:pt idx="124">
                  <c:v>95</c:v>
                </c:pt>
                <c:pt idx="125">
                  <c:v>95</c:v>
                </c:pt>
                <c:pt idx="126">
                  <c:v>95</c:v>
                </c:pt>
                <c:pt idx="127">
                  <c:v>95</c:v>
                </c:pt>
                <c:pt idx="128">
                  <c:v>95</c:v>
                </c:pt>
                <c:pt idx="129">
                  <c:v>95</c:v>
                </c:pt>
                <c:pt idx="130">
                  <c:v>95</c:v>
                </c:pt>
                <c:pt idx="131">
                  <c:v>95</c:v>
                </c:pt>
                <c:pt idx="132">
                  <c:v>95</c:v>
                </c:pt>
                <c:pt idx="133">
                  <c:v>90</c:v>
                </c:pt>
                <c:pt idx="134">
                  <c:v>90</c:v>
                </c:pt>
                <c:pt idx="135">
                  <c:v>90</c:v>
                </c:pt>
                <c:pt idx="136">
                  <c:v>90</c:v>
                </c:pt>
                <c:pt idx="137">
                  <c:v>90</c:v>
                </c:pt>
                <c:pt idx="138">
                  <c:v>90</c:v>
                </c:pt>
                <c:pt idx="139">
                  <c:v>95</c:v>
                </c:pt>
                <c:pt idx="140">
                  <c:v>95</c:v>
                </c:pt>
                <c:pt idx="141">
                  <c:v>95</c:v>
                </c:pt>
                <c:pt idx="142">
                  <c:v>95</c:v>
                </c:pt>
                <c:pt idx="143">
                  <c:v>95</c:v>
                </c:pt>
                <c:pt idx="144">
                  <c:v>95</c:v>
                </c:pt>
                <c:pt idx="145">
                  <c:v>95</c:v>
                </c:pt>
                <c:pt idx="146">
                  <c:v>95</c:v>
                </c:pt>
                <c:pt idx="147">
                  <c:v>95</c:v>
                </c:pt>
                <c:pt idx="148">
                  <c:v>95</c:v>
                </c:pt>
                <c:pt idx="149">
                  <c:v>95</c:v>
                </c:pt>
                <c:pt idx="150">
                  <c:v>90</c:v>
                </c:pt>
                <c:pt idx="151">
                  <c:v>90</c:v>
                </c:pt>
                <c:pt idx="152">
                  <c:v>90</c:v>
                </c:pt>
                <c:pt idx="153">
                  <c:v>90</c:v>
                </c:pt>
                <c:pt idx="154">
                  <c:v>90</c:v>
                </c:pt>
                <c:pt idx="155">
                  <c:v>90</c:v>
                </c:pt>
                <c:pt idx="156">
                  <c:v>90</c:v>
                </c:pt>
                <c:pt idx="157">
                  <c:v>90</c:v>
                </c:pt>
                <c:pt idx="158">
                  <c:v>90</c:v>
                </c:pt>
                <c:pt idx="159">
                  <c:v>90</c:v>
                </c:pt>
                <c:pt idx="160">
                  <c:v>90</c:v>
                </c:pt>
                <c:pt idx="161">
                  <c:v>90</c:v>
                </c:pt>
                <c:pt idx="162">
                  <c:v>90</c:v>
                </c:pt>
                <c:pt idx="163">
                  <c:v>90</c:v>
                </c:pt>
                <c:pt idx="164">
                  <c:v>90</c:v>
                </c:pt>
                <c:pt idx="165">
                  <c:v>90</c:v>
                </c:pt>
                <c:pt idx="166">
                  <c:v>90</c:v>
                </c:pt>
                <c:pt idx="167">
                  <c:v>90</c:v>
                </c:pt>
                <c:pt idx="168">
                  <c:v>90</c:v>
                </c:pt>
                <c:pt idx="169">
                  <c:v>90</c:v>
                </c:pt>
                <c:pt idx="170">
                  <c:v>90</c:v>
                </c:pt>
                <c:pt idx="171">
                  <c:v>90</c:v>
                </c:pt>
                <c:pt idx="172">
                  <c:v>90</c:v>
                </c:pt>
                <c:pt idx="173">
                  <c:v>90</c:v>
                </c:pt>
                <c:pt idx="174">
                  <c:v>90</c:v>
                </c:pt>
                <c:pt idx="175">
                  <c:v>90</c:v>
                </c:pt>
                <c:pt idx="176">
                  <c:v>90</c:v>
                </c:pt>
                <c:pt idx="177">
                  <c:v>90</c:v>
                </c:pt>
                <c:pt idx="178">
                  <c:v>90</c:v>
                </c:pt>
                <c:pt idx="179">
                  <c:v>90</c:v>
                </c:pt>
                <c:pt idx="180">
                  <c:v>90</c:v>
                </c:pt>
                <c:pt idx="181">
                  <c:v>90</c:v>
                </c:pt>
                <c:pt idx="182">
                  <c:v>90</c:v>
                </c:pt>
                <c:pt idx="183">
                  <c:v>90</c:v>
                </c:pt>
                <c:pt idx="184">
                  <c:v>90</c:v>
                </c:pt>
                <c:pt idx="185">
                  <c:v>90</c:v>
                </c:pt>
                <c:pt idx="186">
                  <c:v>90</c:v>
                </c:pt>
                <c:pt idx="187">
                  <c:v>90</c:v>
                </c:pt>
                <c:pt idx="188">
                  <c:v>90</c:v>
                </c:pt>
                <c:pt idx="189">
                  <c:v>90</c:v>
                </c:pt>
                <c:pt idx="190">
                  <c:v>90</c:v>
                </c:pt>
                <c:pt idx="191">
                  <c:v>90</c:v>
                </c:pt>
                <c:pt idx="192">
                  <c:v>90</c:v>
                </c:pt>
                <c:pt idx="193">
                  <c:v>90</c:v>
                </c:pt>
                <c:pt idx="194">
                  <c:v>90</c:v>
                </c:pt>
                <c:pt idx="195">
                  <c:v>90</c:v>
                </c:pt>
                <c:pt idx="196">
                  <c:v>90</c:v>
                </c:pt>
                <c:pt idx="197">
                  <c:v>90</c:v>
                </c:pt>
                <c:pt idx="198">
                  <c:v>90</c:v>
                </c:pt>
                <c:pt idx="199">
                  <c:v>90</c:v>
                </c:pt>
                <c:pt idx="200">
                  <c:v>90</c:v>
                </c:pt>
                <c:pt idx="201">
                  <c:v>90</c:v>
                </c:pt>
                <c:pt idx="202">
                  <c:v>90</c:v>
                </c:pt>
                <c:pt idx="203">
                  <c:v>90</c:v>
                </c:pt>
                <c:pt idx="204">
                  <c:v>90</c:v>
                </c:pt>
                <c:pt idx="205">
                  <c:v>90</c:v>
                </c:pt>
                <c:pt idx="206">
                  <c:v>90</c:v>
                </c:pt>
                <c:pt idx="207">
                  <c:v>90</c:v>
                </c:pt>
                <c:pt idx="208">
                  <c:v>90</c:v>
                </c:pt>
                <c:pt idx="209">
                  <c:v>90</c:v>
                </c:pt>
                <c:pt idx="210">
                  <c:v>90</c:v>
                </c:pt>
                <c:pt idx="211">
                  <c:v>90</c:v>
                </c:pt>
                <c:pt idx="212">
                  <c:v>90</c:v>
                </c:pt>
                <c:pt idx="213">
                  <c:v>95</c:v>
                </c:pt>
                <c:pt idx="214">
                  <c:v>95</c:v>
                </c:pt>
                <c:pt idx="215">
                  <c:v>95</c:v>
                </c:pt>
                <c:pt idx="216">
                  <c:v>95</c:v>
                </c:pt>
                <c:pt idx="217">
                  <c:v>95</c:v>
                </c:pt>
                <c:pt idx="218">
                  <c:v>95</c:v>
                </c:pt>
                <c:pt idx="219">
                  <c:v>95</c:v>
                </c:pt>
                <c:pt idx="220">
                  <c:v>95</c:v>
                </c:pt>
                <c:pt idx="221">
                  <c:v>90</c:v>
                </c:pt>
                <c:pt idx="222">
                  <c:v>90</c:v>
                </c:pt>
                <c:pt idx="223">
                  <c:v>90</c:v>
                </c:pt>
                <c:pt idx="224">
                  <c:v>90</c:v>
                </c:pt>
                <c:pt idx="225">
                  <c:v>90</c:v>
                </c:pt>
                <c:pt idx="226">
                  <c:v>95</c:v>
                </c:pt>
                <c:pt idx="227">
                  <c:v>95</c:v>
                </c:pt>
                <c:pt idx="228">
                  <c:v>95</c:v>
                </c:pt>
                <c:pt idx="229">
                  <c:v>95</c:v>
                </c:pt>
                <c:pt idx="230">
                  <c:v>95</c:v>
                </c:pt>
                <c:pt idx="231">
                  <c:v>95</c:v>
                </c:pt>
                <c:pt idx="232">
                  <c:v>95</c:v>
                </c:pt>
                <c:pt idx="233">
                  <c:v>95</c:v>
                </c:pt>
                <c:pt idx="234">
                  <c:v>95</c:v>
                </c:pt>
                <c:pt idx="235">
                  <c:v>95</c:v>
                </c:pt>
                <c:pt idx="236">
                  <c:v>95</c:v>
                </c:pt>
                <c:pt idx="237">
                  <c:v>95</c:v>
                </c:pt>
                <c:pt idx="238">
                  <c:v>95</c:v>
                </c:pt>
                <c:pt idx="239">
                  <c:v>95</c:v>
                </c:pt>
                <c:pt idx="240">
                  <c:v>95</c:v>
                </c:pt>
                <c:pt idx="241">
                  <c:v>95</c:v>
                </c:pt>
                <c:pt idx="242">
                  <c:v>95</c:v>
                </c:pt>
                <c:pt idx="243">
                  <c:v>95</c:v>
                </c:pt>
                <c:pt idx="244">
                  <c:v>95</c:v>
                </c:pt>
                <c:pt idx="245">
                  <c:v>95</c:v>
                </c:pt>
                <c:pt idx="246">
                  <c:v>95</c:v>
                </c:pt>
                <c:pt idx="247">
                  <c:v>95</c:v>
                </c:pt>
                <c:pt idx="248">
                  <c:v>95</c:v>
                </c:pt>
                <c:pt idx="249">
                  <c:v>95</c:v>
                </c:pt>
                <c:pt idx="250">
                  <c:v>95</c:v>
                </c:pt>
                <c:pt idx="251">
                  <c:v>95</c:v>
                </c:pt>
                <c:pt idx="252">
                  <c:v>95</c:v>
                </c:pt>
                <c:pt idx="253">
                  <c:v>95</c:v>
                </c:pt>
                <c:pt idx="254">
                  <c:v>95</c:v>
                </c:pt>
                <c:pt idx="255">
                  <c:v>90</c:v>
                </c:pt>
                <c:pt idx="256">
                  <c:v>90</c:v>
                </c:pt>
                <c:pt idx="257">
                  <c:v>90</c:v>
                </c:pt>
                <c:pt idx="258">
                  <c:v>90</c:v>
                </c:pt>
                <c:pt idx="259">
                  <c:v>90</c:v>
                </c:pt>
                <c:pt idx="260">
                  <c:v>90</c:v>
                </c:pt>
                <c:pt idx="261">
                  <c:v>90</c:v>
                </c:pt>
                <c:pt idx="262">
                  <c:v>90</c:v>
                </c:pt>
                <c:pt idx="263">
                  <c:v>90</c:v>
                </c:pt>
                <c:pt idx="264">
                  <c:v>90</c:v>
                </c:pt>
                <c:pt idx="265">
                  <c:v>90</c:v>
                </c:pt>
                <c:pt idx="266">
                  <c:v>90</c:v>
                </c:pt>
                <c:pt idx="267">
                  <c:v>90</c:v>
                </c:pt>
                <c:pt idx="268">
                  <c:v>90</c:v>
                </c:pt>
                <c:pt idx="269">
                  <c:v>90</c:v>
                </c:pt>
                <c:pt idx="270">
                  <c:v>90</c:v>
                </c:pt>
                <c:pt idx="271">
                  <c:v>90</c:v>
                </c:pt>
                <c:pt idx="272">
                  <c:v>90</c:v>
                </c:pt>
                <c:pt idx="273">
                  <c:v>90</c:v>
                </c:pt>
                <c:pt idx="274">
                  <c:v>90</c:v>
                </c:pt>
                <c:pt idx="275">
                  <c:v>90</c:v>
                </c:pt>
                <c:pt idx="276">
                  <c:v>90</c:v>
                </c:pt>
                <c:pt idx="277">
                  <c:v>90</c:v>
                </c:pt>
                <c:pt idx="278">
                  <c:v>90</c:v>
                </c:pt>
                <c:pt idx="279">
                  <c:v>90</c:v>
                </c:pt>
                <c:pt idx="280">
                  <c:v>90</c:v>
                </c:pt>
                <c:pt idx="281">
                  <c:v>90</c:v>
                </c:pt>
                <c:pt idx="282">
                  <c:v>90</c:v>
                </c:pt>
                <c:pt idx="283">
                  <c:v>90</c:v>
                </c:pt>
                <c:pt idx="284">
                  <c:v>90</c:v>
                </c:pt>
                <c:pt idx="285">
                  <c:v>90</c:v>
                </c:pt>
                <c:pt idx="286">
                  <c:v>90</c:v>
                </c:pt>
                <c:pt idx="287">
                  <c:v>90</c:v>
                </c:pt>
                <c:pt idx="288">
                  <c:v>90</c:v>
                </c:pt>
                <c:pt idx="289">
                  <c:v>90</c:v>
                </c:pt>
                <c:pt idx="290">
                  <c:v>90</c:v>
                </c:pt>
                <c:pt idx="291">
                  <c:v>90</c:v>
                </c:pt>
                <c:pt idx="292">
                  <c:v>90</c:v>
                </c:pt>
                <c:pt idx="293">
                  <c:v>90</c:v>
                </c:pt>
                <c:pt idx="294">
                  <c:v>90</c:v>
                </c:pt>
                <c:pt idx="295">
                  <c:v>90</c:v>
                </c:pt>
                <c:pt idx="296">
                  <c:v>90</c:v>
                </c:pt>
                <c:pt idx="297">
                  <c:v>90</c:v>
                </c:pt>
                <c:pt idx="298">
                  <c:v>90</c:v>
                </c:pt>
                <c:pt idx="299">
                  <c:v>90</c:v>
                </c:pt>
                <c:pt idx="300">
                  <c:v>90</c:v>
                </c:pt>
                <c:pt idx="301">
                  <c:v>90</c:v>
                </c:pt>
                <c:pt idx="302">
                  <c:v>90</c:v>
                </c:pt>
                <c:pt idx="303">
                  <c:v>90</c:v>
                </c:pt>
                <c:pt idx="304">
                  <c:v>90</c:v>
                </c:pt>
                <c:pt idx="305">
                  <c:v>90</c:v>
                </c:pt>
                <c:pt idx="306">
                  <c:v>90</c:v>
                </c:pt>
                <c:pt idx="307">
                  <c:v>90</c:v>
                </c:pt>
                <c:pt idx="308">
                  <c:v>90</c:v>
                </c:pt>
                <c:pt idx="309">
                  <c:v>90</c:v>
                </c:pt>
                <c:pt idx="310">
                  <c:v>90</c:v>
                </c:pt>
                <c:pt idx="311">
                  <c:v>90</c:v>
                </c:pt>
                <c:pt idx="312">
                  <c:v>90</c:v>
                </c:pt>
                <c:pt idx="313">
                  <c:v>95</c:v>
                </c:pt>
                <c:pt idx="314">
                  <c:v>95</c:v>
                </c:pt>
                <c:pt idx="315">
                  <c:v>95</c:v>
                </c:pt>
                <c:pt idx="316">
                  <c:v>95</c:v>
                </c:pt>
                <c:pt idx="317">
                  <c:v>95</c:v>
                </c:pt>
                <c:pt idx="318">
                  <c:v>90</c:v>
                </c:pt>
                <c:pt idx="319">
                  <c:v>90</c:v>
                </c:pt>
                <c:pt idx="320">
                  <c:v>90</c:v>
                </c:pt>
                <c:pt idx="321">
                  <c:v>90</c:v>
                </c:pt>
                <c:pt idx="322">
                  <c:v>90</c:v>
                </c:pt>
                <c:pt idx="323">
                  <c:v>90</c:v>
                </c:pt>
                <c:pt idx="324">
                  <c:v>90</c:v>
                </c:pt>
                <c:pt idx="325">
                  <c:v>90</c:v>
                </c:pt>
                <c:pt idx="326">
                  <c:v>90</c:v>
                </c:pt>
                <c:pt idx="327">
                  <c:v>90</c:v>
                </c:pt>
                <c:pt idx="328">
                  <c:v>90</c:v>
                </c:pt>
                <c:pt idx="329">
                  <c:v>90</c:v>
                </c:pt>
                <c:pt idx="330">
                  <c:v>90</c:v>
                </c:pt>
                <c:pt idx="331">
                  <c:v>90</c:v>
                </c:pt>
                <c:pt idx="332">
                  <c:v>90</c:v>
                </c:pt>
                <c:pt idx="333">
                  <c:v>90</c:v>
                </c:pt>
                <c:pt idx="334">
                  <c:v>90</c:v>
                </c:pt>
                <c:pt idx="335">
                  <c:v>90</c:v>
                </c:pt>
                <c:pt idx="336">
                  <c:v>90</c:v>
                </c:pt>
                <c:pt idx="337">
                  <c:v>90</c:v>
                </c:pt>
                <c:pt idx="338">
                  <c:v>90</c:v>
                </c:pt>
                <c:pt idx="339">
                  <c:v>90</c:v>
                </c:pt>
                <c:pt idx="340">
                  <c:v>90</c:v>
                </c:pt>
                <c:pt idx="341">
                  <c:v>90</c:v>
                </c:pt>
                <c:pt idx="342">
                  <c:v>90</c:v>
                </c:pt>
                <c:pt idx="343">
                  <c:v>90</c:v>
                </c:pt>
                <c:pt idx="344">
                  <c:v>90</c:v>
                </c:pt>
                <c:pt idx="345">
                  <c:v>90</c:v>
                </c:pt>
                <c:pt idx="346">
                  <c:v>90</c:v>
                </c:pt>
                <c:pt idx="347">
                  <c:v>90</c:v>
                </c:pt>
                <c:pt idx="348">
                  <c:v>90</c:v>
                </c:pt>
                <c:pt idx="349">
                  <c:v>90</c:v>
                </c:pt>
                <c:pt idx="350">
                  <c:v>90</c:v>
                </c:pt>
                <c:pt idx="351">
                  <c:v>90</c:v>
                </c:pt>
                <c:pt idx="352">
                  <c:v>90</c:v>
                </c:pt>
                <c:pt idx="353">
                  <c:v>90</c:v>
                </c:pt>
                <c:pt idx="354">
                  <c:v>90</c:v>
                </c:pt>
                <c:pt idx="355">
                  <c:v>90</c:v>
                </c:pt>
                <c:pt idx="356">
                  <c:v>90</c:v>
                </c:pt>
                <c:pt idx="357">
                  <c:v>90</c:v>
                </c:pt>
                <c:pt idx="358">
                  <c:v>90</c:v>
                </c:pt>
                <c:pt idx="359">
                  <c:v>90</c:v>
                </c:pt>
                <c:pt idx="360">
                  <c:v>90</c:v>
                </c:pt>
                <c:pt idx="361">
                  <c:v>90</c:v>
                </c:pt>
                <c:pt idx="362">
                  <c:v>90</c:v>
                </c:pt>
                <c:pt idx="363">
                  <c:v>90</c:v>
                </c:pt>
                <c:pt idx="364">
                  <c:v>90</c:v>
                </c:pt>
                <c:pt idx="365">
                  <c:v>90</c:v>
                </c:pt>
                <c:pt idx="366">
                  <c:v>90</c:v>
                </c:pt>
                <c:pt idx="367">
                  <c:v>90</c:v>
                </c:pt>
                <c:pt idx="368">
                  <c:v>90</c:v>
                </c:pt>
                <c:pt idx="369">
                  <c:v>90</c:v>
                </c:pt>
                <c:pt idx="370">
                  <c:v>90</c:v>
                </c:pt>
                <c:pt idx="371">
                  <c:v>90</c:v>
                </c:pt>
                <c:pt idx="372">
                  <c:v>90</c:v>
                </c:pt>
                <c:pt idx="373">
                  <c:v>90</c:v>
                </c:pt>
                <c:pt idx="374">
                  <c:v>90</c:v>
                </c:pt>
                <c:pt idx="375">
                  <c:v>90</c:v>
                </c:pt>
                <c:pt idx="376">
                  <c:v>90</c:v>
                </c:pt>
                <c:pt idx="377">
                  <c:v>90</c:v>
                </c:pt>
                <c:pt idx="378">
                  <c:v>90</c:v>
                </c:pt>
                <c:pt idx="379">
                  <c:v>90</c:v>
                </c:pt>
                <c:pt idx="380">
                  <c:v>90</c:v>
                </c:pt>
                <c:pt idx="381">
                  <c:v>90</c:v>
                </c:pt>
                <c:pt idx="382">
                  <c:v>90</c:v>
                </c:pt>
                <c:pt idx="383">
                  <c:v>90</c:v>
                </c:pt>
                <c:pt idx="384">
                  <c:v>90</c:v>
                </c:pt>
                <c:pt idx="385">
                  <c:v>90</c:v>
                </c:pt>
                <c:pt idx="386">
                  <c:v>90</c:v>
                </c:pt>
                <c:pt idx="387">
                  <c:v>90</c:v>
                </c:pt>
                <c:pt idx="388">
                  <c:v>90</c:v>
                </c:pt>
                <c:pt idx="389">
                  <c:v>90</c:v>
                </c:pt>
                <c:pt idx="390">
                  <c:v>90</c:v>
                </c:pt>
                <c:pt idx="391">
                  <c:v>95</c:v>
                </c:pt>
                <c:pt idx="392">
                  <c:v>95</c:v>
                </c:pt>
                <c:pt idx="393">
                  <c:v>95</c:v>
                </c:pt>
                <c:pt idx="394">
                  <c:v>95</c:v>
                </c:pt>
                <c:pt idx="395">
                  <c:v>95</c:v>
                </c:pt>
                <c:pt idx="396">
                  <c:v>95</c:v>
                </c:pt>
                <c:pt idx="397">
                  <c:v>95</c:v>
                </c:pt>
                <c:pt idx="398">
                  <c:v>95</c:v>
                </c:pt>
                <c:pt idx="399">
                  <c:v>95</c:v>
                </c:pt>
                <c:pt idx="400">
                  <c:v>95</c:v>
                </c:pt>
                <c:pt idx="401">
                  <c:v>90</c:v>
                </c:pt>
                <c:pt idx="402">
                  <c:v>90</c:v>
                </c:pt>
                <c:pt idx="403">
                  <c:v>90</c:v>
                </c:pt>
                <c:pt idx="404">
                  <c:v>90</c:v>
                </c:pt>
                <c:pt idx="405">
                  <c:v>90</c:v>
                </c:pt>
                <c:pt idx="406">
                  <c:v>90</c:v>
                </c:pt>
                <c:pt idx="407">
                  <c:v>90</c:v>
                </c:pt>
                <c:pt idx="408">
                  <c:v>90</c:v>
                </c:pt>
                <c:pt idx="409">
                  <c:v>90</c:v>
                </c:pt>
                <c:pt idx="410">
                  <c:v>90</c:v>
                </c:pt>
                <c:pt idx="411">
                  <c:v>90</c:v>
                </c:pt>
                <c:pt idx="412">
                  <c:v>90</c:v>
                </c:pt>
                <c:pt idx="413">
                  <c:v>90</c:v>
                </c:pt>
                <c:pt idx="414">
                  <c:v>90</c:v>
                </c:pt>
                <c:pt idx="415">
                  <c:v>90</c:v>
                </c:pt>
                <c:pt idx="416">
                  <c:v>90</c:v>
                </c:pt>
                <c:pt idx="417">
                  <c:v>90</c:v>
                </c:pt>
                <c:pt idx="418">
                  <c:v>90</c:v>
                </c:pt>
                <c:pt idx="419">
                  <c:v>90</c:v>
                </c:pt>
                <c:pt idx="420">
                  <c:v>90</c:v>
                </c:pt>
                <c:pt idx="421">
                  <c:v>90</c:v>
                </c:pt>
                <c:pt idx="422">
                  <c:v>90</c:v>
                </c:pt>
                <c:pt idx="423">
                  <c:v>90</c:v>
                </c:pt>
                <c:pt idx="424">
                  <c:v>90</c:v>
                </c:pt>
                <c:pt idx="425">
                  <c:v>90</c:v>
                </c:pt>
                <c:pt idx="426">
                  <c:v>90</c:v>
                </c:pt>
                <c:pt idx="427">
                  <c:v>90</c:v>
                </c:pt>
                <c:pt idx="428">
                  <c:v>90</c:v>
                </c:pt>
                <c:pt idx="429">
                  <c:v>90</c:v>
                </c:pt>
                <c:pt idx="430">
                  <c:v>90</c:v>
                </c:pt>
                <c:pt idx="431">
                  <c:v>90</c:v>
                </c:pt>
                <c:pt idx="432">
                  <c:v>90</c:v>
                </c:pt>
                <c:pt idx="433">
                  <c:v>90</c:v>
                </c:pt>
                <c:pt idx="434">
                  <c:v>90</c:v>
                </c:pt>
                <c:pt idx="435">
                  <c:v>95</c:v>
                </c:pt>
                <c:pt idx="436">
                  <c:v>95</c:v>
                </c:pt>
                <c:pt idx="437">
                  <c:v>95</c:v>
                </c:pt>
                <c:pt idx="438">
                  <c:v>95</c:v>
                </c:pt>
                <c:pt idx="439">
                  <c:v>95</c:v>
                </c:pt>
                <c:pt idx="440">
                  <c:v>95</c:v>
                </c:pt>
                <c:pt idx="441">
                  <c:v>95</c:v>
                </c:pt>
                <c:pt idx="442">
                  <c:v>95</c:v>
                </c:pt>
                <c:pt idx="443">
                  <c:v>95</c:v>
                </c:pt>
                <c:pt idx="444">
                  <c:v>95</c:v>
                </c:pt>
                <c:pt idx="445">
                  <c:v>95</c:v>
                </c:pt>
                <c:pt idx="446">
                  <c:v>95</c:v>
                </c:pt>
                <c:pt idx="447">
                  <c:v>95</c:v>
                </c:pt>
                <c:pt idx="448">
                  <c:v>95</c:v>
                </c:pt>
                <c:pt idx="449">
                  <c:v>95</c:v>
                </c:pt>
                <c:pt idx="450">
                  <c:v>95</c:v>
                </c:pt>
                <c:pt idx="451">
                  <c:v>95</c:v>
                </c:pt>
                <c:pt idx="452">
                  <c:v>95</c:v>
                </c:pt>
                <c:pt idx="453">
                  <c:v>95</c:v>
                </c:pt>
                <c:pt idx="454">
                  <c:v>95</c:v>
                </c:pt>
                <c:pt idx="455">
                  <c:v>90</c:v>
                </c:pt>
                <c:pt idx="456">
                  <c:v>90</c:v>
                </c:pt>
                <c:pt idx="457">
                  <c:v>90</c:v>
                </c:pt>
                <c:pt idx="458">
                  <c:v>90</c:v>
                </c:pt>
                <c:pt idx="459">
                  <c:v>90</c:v>
                </c:pt>
                <c:pt idx="460">
                  <c:v>90</c:v>
                </c:pt>
                <c:pt idx="461">
                  <c:v>90</c:v>
                </c:pt>
                <c:pt idx="462">
                  <c:v>95</c:v>
                </c:pt>
                <c:pt idx="463">
                  <c:v>95</c:v>
                </c:pt>
                <c:pt idx="464">
                  <c:v>95</c:v>
                </c:pt>
                <c:pt idx="465">
                  <c:v>95</c:v>
                </c:pt>
                <c:pt idx="466">
                  <c:v>95</c:v>
                </c:pt>
                <c:pt idx="467">
                  <c:v>95</c:v>
                </c:pt>
                <c:pt idx="468">
                  <c:v>95</c:v>
                </c:pt>
                <c:pt idx="469">
                  <c:v>95</c:v>
                </c:pt>
                <c:pt idx="470">
                  <c:v>95</c:v>
                </c:pt>
                <c:pt idx="471">
                  <c:v>95</c:v>
                </c:pt>
                <c:pt idx="472">
                  <c:v>95</c:v>
                </c:pt>
                <c:pt idx="473">
                  <c:v>90</c:v>
                </c:pt>
                <c:pt idx="474">
                  <c:v>90</c:v>
                </c:pt>
                <c:pt idx="475">
                  <c:v>90</c:v>
                </c:pt>
                <c:pt idx="476">
                  <c:v>90</c:v>
                </c:pt>
                <c:pt idx="477">
                  <c:v>90</c:v>
                </c:pt>
                <c:pt idx="478">
                  <c:v>90</c:v>
                </c:pt>
                <c:pt idx="479">
                  <c:v>90</c:v>
                </c:pt>
                <c:pt idx="480">
                  <c:v>90</c:v>
                </c:pt>
                <c:pt idx="481">
                  <c:v>90</c:v>
                </c:pt>
                <c:pt idx="482">
                  <c:v>90</c:v>
                </c:pt>
                <c:pt idx="483">
                  <c:v>90</c:v>
                </c:pt>
                <c:pt idx="484">
                  <c:v>90</c:v>
                </c:pt>
                <c:pt idx="485">
                  <c:v>90</c:v>
                </c:pt>
                <c:pt idx="486">
                  <c:v>90</c:v>
                </c:pt>
                <c:pt idx="487">
                  <c:v>90</c:v>
                </c:pt>
                <c:pt idx="488">
                  <c:v>90</c:v>
                </c:pt>
                <c:pt idx="489">
                  <c:v>90</c:v>
                </c:pt>
                <c:pt idx="490">
                  <c:v>90</c:v>
                </c:pt>
                <c:pt idx="491">
                  <c:v>90</c:v>
                </c:pt>
                <c:pt idx="492">
                  <c:v>90</c:v>
                </c:pt>
                <c:pt idx="493">
                  <c:v>90</c:v>
                </c:pt>
                <c:pt idx="494">
                  <c:v>90</c:v>
                </c:pt>
                <c:pt idx="495">
                  <c:v>90</c:v>
                </c:pt>
                <c:pt idx="496">
                  <c:v>90</c:v>
                </c:pt>
                <c:pt idx="497">
                  <c:v>90</c:v>
                </c:pt>
                <c:pt idx="498">
                  <c:v>95</c:v>
                </c:pt>
                <c:pt idx="499">
                  <c:v>95</c:v>
                </c:pt>
                <c:pt idx="500">
                  <c:v>95</c:v>
                </c:pt>
                <c:pt idx="501">
                  <c:v>95</c:v>
                </c:pt>
                <c:pt idx="502">
                  <c:v>90</c:v>
                </c:pt>
                <c:pt idx="503">
                  <c:v>90</c:v>
                </c:pt>
                <c:pt idx="504">
                  <c:v>90</c:v>
                </c:pt>
                <c:pt idx="505">
                  <c:v>90</c:v>
                </c:pt>
                <c:pt idx="506">
                  <c:v>95</c:v>
                </c:pt>
                <c:pt idx="507">
                  <c:v>95</c:v>
                </c:pt>
                <c:pt idx="508">
                  <c:v>95</c:v>
                </c:pt>
                <c:pt idx="509">
                  <c:v>95</c:v>
                </c:pt>
                <c:pt idx="510">
                  <c:v>95</c:v>
                </c:pt>
                <c:pt idx="511">
                  <c:v>95</c:v>
                </c:pt>
                <c:pt idx="512">
                  <c:v>95</c:v>
                </c:pt>
                <c:pt idx="513">
                  <c:v>95</c:v>
                </c:pt>
                <c:pt idx="514">
                  <c:v>90</c:v>
                </c:pt>
                <c:pt idx="515">
                  <c:v>90</c:v>
                </c:pt>
                <c:pt idx="516">
                  <c:v>90</c:v>
                </c:pt>
                <c:pt idx="517">
                  <c:v>90</c:v>
                </c:pt>
                <c:pt idx="518">
                  <c:v>90</c:v>
                </c:pt>
                <c:pt idx="519">
                  <c:v>90</c:v>
                </c:pt>
                <c:pt idx="520">
                  <c:v>90</c:v>
                </c:pt>
                <c:pt idx="521">
                  <c:v>90</c:v>
                </c:pt>
                <c:pt idx="522">
                  <c:v>90</c:v>
                </c:pt>
                <c:pt idx="523">
                  <c:v>90</c:v>
                </c:pt>
                <c:pt idx="524">
                  <c:v>90</c:v>
                </c:pt>
                <c:pt idx="525">
                  <c:v>90</c:v>
                </c:pt>
                <c:pt idx="526">
                  <c:v>95</c:v>
                </c:pt>
                <c:pt idx="527">
                  <c:v>95</c:v>
                </c:pt>
                <c:pt idx="528">
                  <c:v>95</c:v>
                </c:pt>
                <c:pt idx="529">
                  <c:v>95</c:v>
                </c:pt>
                <c:pt idx="530">
                  <c:v>95</c:v>
                </c:pt>
                <c:pt idx="531">
                  <c:v>95</c:v>
                </c:pt>
                <c:pt idx="532">
                  <c:v>95</c:v>
                </c:pt>
                <c:pt idx="533">
                  <c:v>95</c:v>
                </c:pt>
                <c:pt idx="534">
                  <c:v>95</c:v>
                </c:pt>
                <c:pt idx="535">
                  <c:v>95</c:v>
                </c:pt>
                <c:pt idx="536">
                  <c:v>90</c:v>
                </c:pt>
                <c:pt idx="537">
                  <c:v>90</c:v>
                </c:pt>
                <c:pt idx="538">
                  <c:v>90</c:v>
                </c:pt>
                <c:pt idx="539">
                  <c:v>90</c:v>
                </c:pt>
                <c:pt idx="540">
                  <c:v>90</c:v>
                </c:pt>
                <c:pt idx="541">
                  <c:v>90</c:v>
                </c:pt>
                <c:pt idx="542">
                  <c:v>90</c:v>
                </c:pt>
                <c:pt idx="543">
                  <c:v>90</c:v>
                </c:pt>
                <c:pt idx="544">
                  <c:v>90</c:v>
                </c:pt>
                <c:pt idx="545">
                  <c:v>90</c:v>
                </c:pt>
                <c:pt idx="546">
                  <c:v>90</c:v>
                </c:pt>
                <c:pt idx="547">
                  <c:v>90</c:v>
                </c:pt>
                <c:pt idx="548">
                  <c:v>90</c:v>
                </c:pt>
                <c:pt idx="549">
                  <c:v>90</c:v>
                </c:pt>
                <c:pt idx="550">
                  <c:v>90</c:v>
                </c:pt>
                <c:pt idx="551">
                  <c:v>90</c:v>
                </c:pt>
                <c:pt idx="552">
                  <c:v>90</c:v>
                </c:pt>
                <c:pt idx="553">
                  <c:v>90</c:v>
                </c:pt>
                <c:pt idx="554">
                  <c:v>90</c:v>
                </c:pt>
                <c:pt idx="555">
                  <c:v>90</c:v>
                </c:pt>
                <c:pt idx="556">
                  <c:v>90</c:v>
                </c:pt>
                <c:pt idx="557">
                  <c:v>90</c:v>
                </c:pt>
                <c:pt idx="558">
                  <c:v>90</c:v>
                </c:pt>
                <c:pt idx="559">
                  <c:v>90</c:v>
                </c:pt>
                <c:pt idx="560">
                  <c:v>90</c:v>
                </c:pt>
                <c:pt idx="561">
                  <c:v>90</c:v>
                </c:pt>
                <c:pt idx="562">
                  <c:v>90</c:v>
                </c:pt>
                <c:pt idx="563">
                  <c:v>90</c:v>
                </c:pt>
                <c:pt idx="564">
                  <c:v>90</c:v>
                </c:pt>
                <c:pt idx="565">
                  <c:v>90</c:v>
                </c:pt>
                <c:pt idx="566">
                  <c:v>90</c:v>
                </c:pt>
                <c:pt idx="567">
                  <c:v>90</c:v>
                </c:pt>
                <c:pt idx="568">
                  <c:v>90</c:v>
                </c:pt>
                <c:pt idx="569">
                  <c:v>90</c:v>
                </c:pt>
                <c:pt idx="570">
                  <c:v>90</c:v>
                </c:pt>
                <c:pt idx="571">
                  <c:v>90</c:v>
                </c:pt>
                <c:pt idx="572">
                  <c:v>95</c:v>
                </c:pt>
                <c:pt idx="573">
                  <c:v>95</c:v>
                </c:pt>
                <c:pt idx="574">
                  <c:v>95</c:v>
                </c:pt>
                <c:pt idx="575">
                  <c:v>95</c:v>
                </c:pt>
                <c:pt idx="576">
                  <c:v>95</c:v>
                </c:pt>
                <c:pt idx="577">
                  <c:v>95</c:v>
                </c:pt>
                <c:pt idx="578">
                  <c:v>95</c:v>
                </c:pt>
                <c:pt idx="579">
                  <c:v>95</c:v>
                </c:pt>
                <c:pt idx="580">
                  <c:v>95</c:v>
                </c:pt>
                <c:pt idx="581">
                  <c:v>95</c:v>
                </c:pt>
                <c:pt idx="582">
                  <c:v>95</c:v>
                </c:pt>
                <c:pt idx="583">
                  <c:v>95</c:v>
                </c:pt>
                <c:pt idx="584">
                  <c:v>95</c:v>
                </c:pt>
                <c:pt idx="585">
                  <c:v>95</c:v>
                </c:pt>
                <c:pt idx="586">
                  <c:v>95</c:v>
                </c:pt>
                <c:pt idx="587">
                  <c:v>90</c:v>
                </c:pt>
                <c:pt idx="588">
                  <c:v>90</c:v>
                </c:pt>
                <c:pt idx="589">
                  <c:v>90</c:v>
                </c:pt>
                <c:pt idx="590">
                  <c:v>90</c:v>
                </c:pt>
                <c:pt idx="591">
                  <c:v>90</c:v>
                </c:pt>
                <c:pt idx="592">
                  <c:v>90</c:v>
                </c:pt>
                <c:pt idx="593">
                  <c:v>90</c:v>
                </c:pt>
                <c:pt idx="594">
                  <c:v>90</c:v>
                </c:pt>
                <c:pt idx="595">
                  <c:v>90</c:v>
                </c:pt>
                <c:pt idx="596">
                  <c:v>90</c:v>
                </c:pt>
                <c:pt idx="597">
                  <c:v>90</c:v>
                </c:pt>
                <c:pt idx="598">
                  <c:v>90</c:v>
                </c:pt>
                <c:pt idx="599">
                  <c:v>90</c:v>
                </c:pt>
                <c:pt idx="600">
                  <c:v>90</c:v>
                </c:pt>
                <c:pt idx="601">
                  <c:v>90</c:v>
                </c:pt>
                <c:pt idx="602">
                  <c:v>90</c:v>
                </c:pt>
                <c:pt idx="603">
                  <c:v>90</c:v>
                </c:pt>
                <c:pt idx="604">
                  <c:v>90</c:v>
                </c:pt>
                <c:pt idx="605">
                  <c:v>90</c:v>
                </c:pt>
                <c:pt idx="606">
                  <c:v>90</c:v>
                </c:pt>
                <c:pt idx="607">
                  <c:v>90</c:v>
                </c:pt>
                <c:pt idx="608">
                  <c:v>90</c:v>
                </c:pt>
                <c:pt idx="609">
                  <c:v>90</c:v>
                </c:pt>
                <c:pt idx="610">
                  <c:v>90</c:v>
                </c:pt>
                <c:pt idx="611">
                  <c:v>90</c:v>
                </c:pt>
                <c:pt idx="612">
                  <c:v>90</c:v>
                </c:pt>
                <c:pt idx="613">
                  <c:v>90</c:v>
                </c:pt>
                <c:pt idx="614">
                  <c:v>90</c:v>
                </c:pt>
                <c:pt idx="615">
                  <c:v>90</c:v>
                </c:pt>
                <c:pt idx="616">
                  <c:v>90</c:v>
                </c:pt>
                <c:pt idx="617">
                  <c:v>90</c:v>
                </c:pt>
                <c:pt idx="618">
                  <c:v>90</c:v>
                </c:pt>
                <c:pt idx="619">
                  <c:v>90</c:v>
                </c:pt>
                <c:pt idx="620">
                  <c:v>90</c:v>
                </c:pt>
                <c:pt idx="621">
                  <c:v>90</c:v>
                </c:pt>
                <c:pt idx="622">
                  <c:v>90</c:v>
                </c:pt>
                <c:pt idx="623">
                  <c:v>90</c:v>
                </c:pt>
                <c:pt idx="624">
                  <c:v>90</c:v>
                </c:pt>
                <c:pt idx="625">
                  <c:v>90</c:v>
                </c:pt>
                <c:pt idx="626">
                  <c:v>90</c:v>
                </c:pt>
                <c:pt idx="627">
                  <c:v>90</c:v>
                </c:pt>
                <c:pt idx="628">
                  <c:v>90</c:v>
                </c:pt>
                <c:pt idx="629">
                  <c:v>90</c:v>
                </c:pt>
                <c:pt idx="630">
                  <c:v>90</c:v>
                </c:pt>
                <c:pt idx="631">
                  <c:v>90</c:v>
                </c:pt>
                <c:pt idx="632">
                  <c:v>90</c:v>
                </c:pt>
                <c:pt idx="633">
                  <c:v>90</c:v>
                </c:pt>
                <c:pt idx="634">
                  <c:v>90</c:v>
                </c:pt>
                <c:pt idx="635">
                  <c:v>90</c:v>
                </c:pt>
                <c:pt idx="636">
                  <c:v>90</c:v>
                </c:pt>
                <c:pt idx="637">
                  <c:v>90</c:v>
                </c:pt>
                <c:pt idx="638">
                  <c:v>90</c:v>
                </c:pt>
                <c:pt idx="639">
                  <c:v>90</c:v>
                </c:pt>
                <c:pt idx="640">
                  <c:v>90</c:v>
                </c:pt>
                <c:pt idx="641">
                  <c:v>90</c:v>
                </c:pt>
                <c:pt idx="642">
                  <c:v>90</c:v>
                </c:pt>
                <c:pt idx="643">
                  <c:v>95</c:v>
                </c:pt>
                <c:pt idx="644">
                  <c:v>95</c:v>
                </c:pt>
                <c:pt idx="645">
                  <c:v>95</c:v>
                </c:pt>
                <c:pt idx="646">
                  <c:v>95</c:v>
                </c:pt>
                <c:pt idx="647">
                  <c:v>95</c:v>
                </c:pt>
                <c:pt idx="648">
                  <c:v>95</c:v>
                </c:pt>
                <c:pt idx="649">
                  <c:v>95</c:v>
                </c:pt>
                <c:pt idx="650">
                  <c:v>95</c:v>
                </c:pt>
                <c:pt idx="651">
                  <c:v>95</c:v>
                </c:pt>
                <c:pt idx="652">
                  <c:v>95</c:v>
                </c:pt>
                <c:pt idx="653">
                  <c:v>95</c:v>
                </c:pt>
                <c:pt idx="654">
                  <c:v>95</c:v>
                </c:pt>
                <c:pt idx="655">
                  <c:v>95</c:v>
                </c:pt>
                <c:pt idx="656">
                  <c:v>95</c:v>
                </c:pt>
                <c:pt idx="657">
                  <c:v>95</c:v>
                </c:pt>
                <c:pt idx="658">
                  <c:v>95</c:v>
                </c:pt>
                <c:pt idx="659">
                  <c:v>95</c:v>
                </c:pt>
                <c:pt idx="660">
                  <c:v>90</c:v>
                </c:pt>
                <c:pt idx="661">
                  <c:v>90</c:v>
                </c:pt>
                <c:pt idx="662">
                  <c:v>90</c:v>
                </c:pt>
                <c:pt idx="663">
                  <c:v>90</c:v>
                </c:pt>
                <c:pt idx="664">
                  <c:v>90</c:v>
                </c:pt>
                <c:pt idx="665">
                  <c:v>90</c:v>
                </c:pt>
                <c:pt idx="666">
                  <c:v>90</c:v>
                </c:pt>
                <c:pt idx="667">
                  <c:v>90</c:v>
                </c:pt>
                <c:pt idx="668">
                  <c:v>95</c:v>
                </c:pt>
                <c:pt idx="669">
                  <c:v>95</c:v>
                </c:pt>
                <c:pt idx="670">
                  <c:v>95</c:v>
                </c:pt>
                <c:pt idx="671">
                  <c:v>95</c:v>
                </c:pt>
                <c:pt idx="672">
                  <c:v>95</c:v>
                </c:pt>
                <c:pt idx="673">
                  <c:v>95</c:v>
                </c:pt>
                <c:pt idx="674">
                  <c:v>95</c:v>
                </c:pt>
                <c:pt idx="675">
                  <c:v>95</c:v>
                </c:pt>
                <c:pt idx="676">
                  <c:v>95</c:v>
                </c:pt>
                <c:pt idx="677">
                  <c:v>95</c:v>
                </c:pt>
                <c:pt idx="678">
                  <c:v>95</c:v>
                </c:pt>
                <c:pt idx="679">
                  <c:v>90</c:v>
                </c:pt>
                <c:pt idx="680">
                  <c:v>90</c:v>
                </c:pt>
                <c:pt idx="681">
                  <c:v>90</c:v>
                </c:pt>
                <c:pt idx="682">
                  <c:v>90</c:v>
                </c:pt>
                <c:pt idx="683">
                  <c:v>90</c:v>
                </c:pt>
                <c:pt idx="684">
                  <c:v>90</c:v>
                </c:pt>
                <c:pt idx="685">
                  <c:v>90</c:v>
                </c:pt>
                <c:pt idx="686">
                  <c:v>90</c:v>
                </c:pt>
                <c:pt idx="687">
                  <c:v>90</c:v>
                </c:pt>
                <c:pt idx="688">
                  <c:v>90</c:v>
                </c:pt>
                <c:pt idx="689">
                  <c:v>90</c:v>
                </c:pt>
                <c:pt idx="690">
                  <c:v>90</c:v>
                </c:pt>
                <c:pt idx="691">
                  <c:v>90</c:v>
                </c:pt>
                <c:pt idx="692">
                  <c:v>90</c:v>
                </c:pt>
                <c:pt idx="693">
                  <c:v>90</c:v>
                </c:pt>
                <c:pt idx="694">
                  <c:v>90</c:v>
                </c:pt>
                <c:pt idx="695">
                  <c:v>90</c:v>
                </c:pt>
                <c:pt idx="696">
                  <c:v>90</c:v>
                </c:pt>
                <c:pt idx="697">
                  <c:v>95</c:v>
                </c:pt>
                <c:pt idx="698">
                  <c:v>95</c:v>
                </c:pt>
                <c:pt idx="699">
                  <c:v>95</c:v>
                </c:pt>
                <c:pt idx="700">
                  <c:v>95</c:v>
                </c:pt>
                <c:pt idx="701">
                  <c:v>95</c:v>
                </c:pt>
                <c:pt idx="702">
                  <c:v>95</c:v>
                </c:pt>
                <c:pt idx="703">
                  <c:v>95</c:v>
                </c:pt>
                <c:pt idx="704">
                  <c:v>95</c:v>
                </c:pt>
                <c:pt idx="705">
                  <c:v>95</c:v>
                </c:pt>
                <c:pt idx="706">
                  <c:v>90</c:v>
                </c:pt>
                <c:pt idx="707">
                  <c:v>90</c:v>
                </c:pt>
                <c:pt idx="708">
                  <c:v>90</c:v>
                </c:pt>
                <c:pt idx="709">
                  <c:v>90</c:v>
                </c:pt>
                <c:pt idx="710">
                  <c:v>90</c:v>
                </c:pt>
                <c:pt idx="711">
                  <c:v>90</c:v>
                </c:pt>
                <c:pt idx="712">
                  <c:v>90</c:v>
                </c:pt>
                <c:pt idx="713">
                  <c:v>90</c:v>
                </c:pt>
                <c:pt idx="714">
                  <c:v>90</c:v>
                </c:pt>
                <c:pt idx="715">
                  <c:v>90</c:v>
                </c:pt>
                <c:pt idx="716">
                  <c:v>90</c:v>
                </c:pt>
                <c:pt idx="717">
                  <c:v>90</c:v>
                </c:pt>
                <c:pt idx="718">
                  <c:v>90</c:v>
                </c:pt>
                <c:pt idx="719">
                  <c:v>90</c:v>
                </c:pt>
                <c:pt idx="720">
                  <c:v>90</c:v>
                </c:pt>
                <c:pt idx="721">
                  <c:v>90</c:v>
                </c:pt>
                <c:pt idx="722">
                  <c:v>90</c:v>
                </c:pt>
                <c:pt idx="723">
                  <c:v>90</c:v>
                </c:pt>
                <c:pt idx="724">
                  <c:v>90</c:v>
                </c:pt>
                <c:pt idx="725">
                  <c:v>90</c:v>
                </c:pt>
                <c:pt idx="726">
                  <c:v>90</c:v>
                </c:pt>
                <c:pt idx="727">
                  <c:v>90</c:v>
                </c:pt>
                <c:pt idx="728">
                  <c:v>90</c:v>
                </c:pt>
                <c:pt idx="729">
                  <c:v>90</c:v>
                </c:pt>
                <c:pt idx="730">
                  <c:v>90</c:v>
                </c:pt>
                <c:pt idx="731">
                  <c:v>95</c:v>
                </c:pt>
                <c:pt idx="732">
                  <c:v>95</c:v>
                </c:pt>
                <c:pt idx="733">
                  <c:v>95</c:v>
                </c:pt>
                <c:pt idx="734">
                  <c:v>95</c:v>
                </c:pt>
                <c:pt idx="735">
                  <c:v>95</c:v>
                </c:pt>
                <c:pt idx="736">
                  <c:v>95</c:v>
                </c:pt>
                <c:pt idx="737">
                  <c:v>95</c:v>
                </c:pt>
                <c:pt idx="738">
                  <c:v>95</c:v>
                </c:pt>
                <c:pt idx="739">
                  <c:v>95</c:v>
                </c:pt>
                <c:pt idx="740">
                  <c:v>95</c:v>
                </c:pt>
                <c:pt idx="741">
                  <c:v>90</c:v>
                </c:pt>
                <c:pt idx="742">
                  <c:v>90</c:v>
                </c:pt>
                <c:pt idx="743">
                  <c:v>90</c:v>
                </c:pt>
                <c:pt idx="744">
                  <c:v>90</c:v>
                </c:pt>
                <c:pt idx="745">
                  <c:v>90</c:v>
                </c:pt>
                <c:pt idx="746">
                  <c:v>90</c:v>
                </c:pt>
                <c:pt idx="747">
                  <c:v>90</c:v>
                </c:pt>
                <c:pt idx="748">
                  <c:v>90</c:v>
                </c:pt>
                <c:pt idx="749">
                  <c:v>90</c:v>
                </c:pt>
                <c:pt idx="750">
                  <c:v>90</c:v>
                </c:pt>
                <c:pt idx="751">
                  <c:v>90</c:v>
                </c:pt>
                <c:pt idx="752">
                  <c:v>90</c:v>
                </c:pt>
                <c:pt idx="753">
                  <c:v>95</c:v>
                </c:pt>
                <c:pt idx="754">
                  <c:v>95</c:v>
                </c:pt>
                <c:pt idx="755">
                  <c:v>95</c:v>
                </c:pt>
                <c:pt idx="756">
                  <c:v>95</c:v>
                </c:pt>
                <c:pt idx="757">
                  <c:v>95</c:v>
                </c:pt>
                <c:pt idx="758">
                  <c:v>95</c:v>
                </c:pt>
                <c:pt idx="759">
                  <c:v>95</c:v>
                </c:pt>
                <c:pt idx="760">
                  <c:v>95</c:v>
                </c:pt>
                <c:pt idx="761">
                  <c:v>95</c:v>
                </c:pt>
                <c:pt idx="762">
                  <c:v>95</c:v>
                </c:pt>
                <c:pt idx="763">
                  <c:v>90</c:v>
                </c:pt>
                <c:pt idx="764">
                  <c:v>90</c:v>
                </c:pt>
                <c:pt idx="765">
                  <c:v>90</c:v>
                </c:pt>
                <c:pt idx="766">
                  <c:v>90</c:v>
                </c:pt>
                <c:pt idx="767">
                  <c:v>90</c:v>
                </c:pt>
                <c:pt idx="768">
                  <c:v>90</c:v>
                </c:pt>
                <c:pt idx="769">
                  <c:v>90</c:v>
                </c:pt>
                <c:pt idx="770">
                  <c:v>90</c:v>
                </c:pt>
                <c:pt idx="771">
                  <c:v>90</c:v>
                </c:pt>
                <c:pt idx="772">
                  <c:v>90</c:v>
                </c:pt>
                <c:pt idx="773">
                  <c:v>90</c:v>
                </c:pt>
                <c:pt idx="774">
                  <c:v>90</c:v>
                </c:pt>
                <c:pt idx="775">
                  <c:v>90</c:v>
                </c:pt>
                <c:pt idx="776">
                  <c:v>90</c:v>
                </c:pt>
                <c:pt idx="777">
                  <c:v>90</c:v>
                </c:pt>
                <c:pt idx="778">
                  <c:v>90</c:v>
                </c:pt>
                <c:pt idx="779">
                  <c:v>95</c:v>
                </c:pt>
                <c:pt idx="780">
                  <c:v>95</c:v>
                </c:pt>
                <c:pt idx="781">
                  <c:v>95</c:v>
                </c:pt>
                <c:pt idx="782">
                  <c:v>95</c:v>
                </c:pt>
                <c:pt idx="783">
                  <c:v>95</c:v>
                </c:pt>
                <c:pt idx="784">
                  <c:v>95</c:v>
                </c:pt>
                <c:pt idx="785">
                  <c:v>95</c:v>
                </c:pt>
                <c:pt idx="786">
                  <c:v>90</c:v>
                </c:pt>
                <c:pt idx="787">
                  <c:v>90</c:v>
                </c:pt>
                <c:pt idx="788">
                  <c:v>90</c:v>
                </c:pt>
                <c:pt idx="789">
                  <c:v>90</c:v>
                </c:pt>
                <c:pt idx="790">
                  <c:v>90</c:v>
                </c:pt>
                <c:pt idx="791">
                  <c:v>90</c:v>
                </c:pt>
                <c:pt idx="792">
                  <c:v>90</c:v>
                </c:pt>
                <c:pt idx="793">
                  <c:v>90</c:v>
                </c:pt>
                <c:pt idx="794">
                  <c:v>90</c:v>
                </c:pt>
                <c:pt idx="795">
                  <c:v>90</c:v>
                </c:pt>
                <c:pt idx="796">
                  <c:v>90</c:v>
                </c:pt>
                <c:pt idx="797">
                  <c:v>90</c:v>
                </c:pt>
                <c:pt idx="798">
                  <c:v>90</c:v>
                </c:pt>
                <c:pt idx="799">
                  <c:v>95</c:v>
                </c:pt>
                <c:pt idx="800">
                  <c:v>95</c:v>
                </c:pt>
                <c:pt idx="801">
                  <c:v>95</c:v>
                </c:pt>
                <c:pt idx="802">
                  <c:v>95</c:v>
                </c:pt>
                <c:pt idx="803">
                  <c:v>95</c:v>
                </c:pt>
                <c:pt idx="804">
                  <c:v>95</c:v>
                </c:pt>
                <c:pt idx="805">
                  <c:v>95</c:v>
                </c:pt>
                <c:pt idx="806">
                  <c:v>95</c:v>
                </c:pt>
                <c:pt idx="807">
                  <c:v>95</c:v>
                </c:pt>
                <c:pt idx="808">
                  <c:v>95</c:v>
                </c:pt>
                <c:pt idx="809">
                  <c:v>95</c:v>
                </c:pt>
                <c:pt idx="810">
                  <c:v>95</c:v>
                </c:pt>
                <c:pt idx="811">
                  <c:v>95</c:v>
                </c:pt>
                <c:pt idx="812">
                  <c:v>90</c:v>
                </c:pt>
                <c:pt idx="813">
                  <c:v>90</c:v>
                </c:pt>
                <c:pt idx="814">
                  <c:v>90</c:v>
                </c:pt>
                <c:pt idx="815">
                  <c:v>90</c:v>
                </c:pt>
                <c:pt idx="816">
                  <c:v>90</c:v>
                </c:pt>
                <c:pt idx="817">
                  <c:v>90</c:v>
                </c:pt>
                <c:pt idx="818">
                  <c:v>95</c:v>
                </c:pt>
                <c:pt idx="819">
                  <c:v>95</c:v>
                </c:pt>
                <c:pt idx="820">
                  <c:v>95</c:v>
                </c:pt>
                <c:pt idx="821">
                  <c:v>95</c:v>
                </c:pt>
                <c:pt idx="822">
                  <c:v>95</c:v>
                </c:pt>
                <c:pt idx="823">
                  <c:v>95</c:v>
                </c:pt>
                <c:pt idx="824">
                  <c:v>95</c:v>
                </c:pt>
                <c:pt idx="825">
                  <c:v>95</c:v>
                </c:pt>
                <c:pt idx="826">
                  <c:v>95</c:v>
                </c:pt>
                <c:pt idx="827">
                  <c:v>95</c:v>
                </c:pt>
                <c:pt idx="828">
                  <c:v>90</c:v>
                </c:pt>
                <c:pt idx="829">
                  <c:v>90</c:v>
                </c:pt>
                <c:pt idx="830">
                  <c:v>90</c:v>
                </c:pt>
                <c:pt idx="831">
                  <c:v>90</c:v>
                </c:pt>
                <c:pt idx="832">
                  <c:v>90</c:v>
                </c:pt>
                <c:pt idx="833">
                  <c:v>90</c:v>
                </c:pt>
                <c:pt idx="834">
                  <c:v>90</c:v>
                </c:pt>
                <c:pt idx="835">
                  <c:v>90</c:v>
                </c:pt>
                <c:pt idx="836">
                  <c:v>90</c:v>
                </c:pt>
                <c:pt idx="837">
                  <c:v>90</c:v>
                </c:pt>
                <c:pt idx="838">
                  <c:v>90</c:v>
                </c:pt>
                <c:pt idx="839">
                  <c:v>90</c:v>
                </c:pt>
                <c:pt idx="840">
                  <c:v>90</c:v>
                </c:pt>
                <c:pt idx="841">
                  <c:v>90</c:v>
                </c:pt>
                <c:pt idx="842">
                  <c:v>90</c:v>
                </c:pt>
                <c:pt idx="843">
                  <c:v>90</c:v>
                </c:pt>
                <c:pt idx="844">
                  <c:v>90</c:v>
                </c:pt>
                <c:pt idx="845">
                  <c:v>90</c:v>
                </c:pt>
                <c:pt idx="846">
                  <c:v>90</c:v>
                </c:pt>
                <c:pt idx="847">
                  <c:v>90</c:v>
                </c:pt>
                <c:pt idx="848">
                  <c:v>90</c:v>
                </c:pt>
                <c:pt idx="849">
                  <c:v>90</c:v>
                </c:pt>
                <c:pt idx="850">
                  <c:v>90</c:v>
                </c:pt>
                <c:pt idx="851">
                  <c:v>90</c:v>
                </c:pt>
                <c:pt idx="852">
                  <c:v>90</c:v>
                </c:pt>
                <c:pt idx="853">
                  <c:v>90</c:v>
                </c:pt>
                <c:pt idx="854">
                  <c:v>90</c:v>
                </c:pt>
                <c:pt idx="855">
                  <c:v>90</c:v>
                </c:pt>
                <c:pt idx="856">
                  <c:v>90</c:v>
                </c:pt>
                <c:pt idx="857">
                  <c:v>90</c:v>
                </c:pt>
                <c:pt idx="858">
                  <c:v>90</c:v>
                </c:pt>
                <c:pt idx="859">
                  <c:v>90</c:v>
                </c:pt>
                <c:pt idx="860">
                  <c:v>90</c:v>
                </c:pt>
                <c:pt idx="861">
                  <c:v>90</c:v>
                </c:pt>
                <c:pt idx="862">
                  <c:v>90</c:v>
                </c:pt>
                <c:pt idx="863">
                  <c:v>90</c:v>
                </c:pt>
                <c:pt idx="864">
                  <c:v>90</c:v>
                </c:pt>
                <c:pt idx="865">
                  <c:v>90</c:v>
                </c:pt>
                <c:pt idx="866">
                  <c:v>90</c:v>
                </c:pt>
                <c:pt idx="867">
                  <c:v>90</c:v>
                </c:pt>
                <c:pt idx="868">
                  <c:v>90</c:v>
                </c:pt>
                <c:pt idx="869">
                  <c:v>90</c:v>
                </c:pt>
                <c:pt idx="870">
                  <c:v>90</c:v>
                </c:pt>
                <c:pt idx="871">
                  <c:v>90</c:v>
                </c:pt>
                <c:pt idx="872">
                  <c:v>90</c:v>
                </c:pt>
                <c:pt idx="873">
                  <c:v>90</c:v>
                </c:pt>
                <c:pt idx="874">
                  <c:v>90</c:v>
                </c:pt>
                <c:pt idx="875">
                  <c:v>90</c:v>
                </c:pt>
                <c:pt idx="876">
                  <c:v>90</c:v>
                </c:pt>
                <c:pt idx="877">
                  <c:v>90</c:v>
                </c:pt>
                <c:pt idx="878">
                  <c:v>90</c:v>
                </c:pt>
                <c:pt idx="879">
                  <c:v>90</c:v>
                </c:pt>
                <c:pt idx="880">
                  <c:v>90</c:v>
                </c:pt>
                <c:pt idx="881">
                  <c:v>90</c:v>
                </c:pt>
                <c:pt idx="882">
                  <c:v>90</c:v>
                </c:pt>
                <c:pt idx="883">
                  <c:v>90</c:v>
                </c:pt>
                <c:pt idx="884">
                  <c:v>90</c:v>
                </c:pt>
                <c:pt idx="885">
                  <c:v>90</c:v>
                </c:pt>
                <c:pt idx="886">
                  <c:v>90</c:v>
                </c:pt>
                <c:pt idx="887">
                  <c:v>90</c:v>
                </c:pt>
                <c:pt idx="888">
                  <c:v>95</c:v>
                </c:pt>
                <c:pt idx="889">
                  <c:v>95</c:v>
                </c:pt>
                <c:pt idx="890">
                  <c:v>95</c:v>
                </c:pt>
                <c:pt idx="891">
                  <c:v>95</c:v>
                </c:pt>
                <c:pt idx="892">
                  <c:v>95</c:v>
                </c:pt>
                <c:pt idx="893">
                  <c:v>95</c:v>
                </c:pt>
                <c:pt idx="894">
                  <c:v>95</c:v>
                </c:pt>
                <c:pt idx="895">
                  <c:v>95</c:v>
                </c:pt>
                <c:pt idx="896">
                  <c:v>95</c:v>
                </c:pt>
                <c:pt idx="897">
                  <c:v>95</c:v>
                </c:pt>
                <c:pt idx="898">
                  <c:v>95</c:v>
                </c:pt>
                <c:pt idx="899">
                  <c:v>95</c:v>
                </c:pt>
                <c:pt idx="900">
                  <c:v>95</c:v>
                </c:pt>
                <c:pt idx="901">
                  <c:v>95</c:v>
                </c:pt>
                <c:pt idx="902">
                  <c:v>95</c:v>
                </c:pt>
                <c:pt idx="903">
                  <c:v>95</c:v>
                </c:pt>
                <c:pt idx="904">
                  <c:v>95</c:v>
                </c:pt>
                <c:pt idx="905">
                  <c:v>95</c:v>
                </c:pt>
                <c:pt idx="906">
                  <c:v>95</c:v>
                </c:pt>
                <c:pt idx="907">
                  <c:v>95</c:v>
                </c:pt>
                <c:pt idx="908">
                  <c:v>95</c:v>
                </c:pt>
                <c:pt idx="909">
                  <c:v>95</c:v>
                </c:pt>
                <c:pt idx="910">
                  <c:v>90</c:v>
                </c:pt>
                <c:pt idx="911">
                  <c:v>90</c:v>
                </c:pt>
                <c:pt idx="912">
                  <c:v>90</c:v>
                </c:pt>
                <c:pt idx="913">
                  <c:v>90</c:v>
                </c:pt>
                <c:pt idx="914">
                  <c:v>90</c:v>
                </c:pt>
                <c:pt idx="915">
                  <c:v>90</c:v>
                </c:pt>
                <c:pt idx="916">
                  <c:v>90</c:v>
                </c:pt>
                <c:pt idx="917">
                  <c:v>90</c:v>
                </c:pt>
                <c:pt idx="918">
                  <c:v>90</c:v>
                </c:pt>
                <c:pt idx="919">
                  <c:v>90</c:v>
                </c:pt>
                <c:pt idx="920">
                  <c:v>90</c:v>
                </c:pt>
                <c:pt idx="921">
                  <c:v>90</c:v>
                </c:pt>
                <c:pt idx="922">
                  <c:v>90</c:v>
                </c:pt>
                <c:pt idx="923">
                  <c:v>90</c:v>
                </c:pt>
                <c:pt idx="924">
                  <c:v>90</c:v>
                </c:pt>
                <c:pt idx="925">
                  <c:v>95</c:v>
                </c:pt>
                <c:pt idx="926">
                  <c:v>95</c:v>
                </c:pt>
                <c:pt idx="927">
                  <c:v>95</c:v>
                </c:pt>
                <c:pt idx="928">
                  <c:v>95</c:v>
                </c:pt>
                <c:pt idx="929">
                  <c:v>95</c:v>
                </c:pt>
                <c:pt idx="930">
                  <c:v>90</c:v>
                </c:pt>
                <c:pt idx="931">
                  <c:v>90</c:v>
                </c:pt>
                <c:pt idx="932">
                  <c:v>90</c:v>
                </c:pt>
                <c:pt idx="933">
                  <c:v>90</c:v>
                </c:pt>
                <c:pt idx="934">
                  <c:v>90</c:v>
                </c:pt>
                <c:pt idx="935">
                  <c:v>90</c:v>
                </c:pt>
                <c:pt idx="936">
                  <c:v>90</c:v>
                </c:pt>
                <c:pt idx="937">
                  <c:v>90</c:v>
                </c:pt>
                <c:pt idx="938">
                  <c:v>90</c:v>
                </c:pt>
                <c:pt idx="939">
                  <c:v>90</c:v>
                </c:pt>
                <c:pt idx="940">
                  <c:v>90</c:v>
                </c:pt>
                <c:pt idx="941">
                  <c:v>90</c:v>
                </c:pt>
                <c:pt idx="942">
                  <c:v>90</c:v>
                </c:pt>
                <c:pt idx="943">
                  <c:v>90</c:v>
                </c:pt>
                <c:pt idx="944">
                  <c:v>90</c:v>
                </c:pt>
                <c:pt idx="945">
                  <c:v>90</c:v>
                </c:pt>
                <c:pt idx="946">
                  <c:v>90</c:v>
                </c:pt>
                <c:pt idx="947">
                  <c:v>90</c:v>
                </c:pt>
                <c:pt idx="948">
                  <c:v>90</c:v>
                </c:pt>
                <c:pt idx="949">
                  <c:v>90</c:v>
                </c:pt>
                <c:pt idx="950">
                  <c:v>90</c:v>
                </c:pt>
                <c:pt idx="951">
                  <c:v>90</c:v>
                </c:pt>
                <c:pt idx="952">
                  <c:v>90</c:v>
                </c:pt>
                <c:pt idx="953">
                  <c:v>90</c:v>
                </c:pt>
                <c:pt idx="954">
                  <c:v>90</c:v>
                </c:pt>
                <c:pt idx="955">
                  <c:v>90</c:v>
                </c:pt>
                <c:pt idx="956">
                  <c:v>90</c:v>
                </c:pt>
                <c:pt idx="957">
                  <c:v>90</c:v>
                </c:pt>
                <c:pt idx="958">
                  <c:v>90</c:v>
                </c:pt>
                <c:pt idx="959">
                  <c:v>90</c:v>
                </c:pt>
                <c:pt idx="960">
                  <c:v>90</c:v>
                </c:pt>
                <c:pt idx="961">
                  <c:v>90</c:v>
                </c:pt>
                <c:pt idx="962">
                  <c:v>90</c:v>
                </c:pt>
                <c:pt idx="963">
                  <c:v>90</c:v>
                </c:pt>
                <c:pt idx="964">
                  <c:v>90</c:v>
                </c:pt>
                <c:pt idx="965">
                  <c:v>90</c:v>
                </c:pt>
                <c:pt idx="966">
                  <c:v>90</c:v>
                </c:pt>
                <c:pt idx="967">
                  <c:v>90</c:v>
                </c:pt>
                <c:pt idx="968">
                  <c:v>90</c:v>
                </c:pt>
                <c:pt idx="969">
                  <c:v>90</c:v>
                </c:pt>
                <c:pt idx="970">
                  <c:v>90</c:v>
                </c:pt>
                <c:pt idx="971">
                  <c:v>90</c:v>
                </c:pt>
                <c:pt idx="972">
                  <c:v>90</c:v>
                </c:pt>
                <c:pt idx="973">
                  <c:v>90</c:v>
                </c:pt>
                <c:pt idx="974">
                  <c:v>90</c:v>
                </c:pt>
                <c:pt idx="975">
                  <c:v>90</c:v>
                </c:pt>
                <c:pt idx="976">
                  <c:v>90</c:v>
                </c:pt>
                <c:pt idx="977">
                  <c:v>90</c:v>
                </c:pt>
                <c:pt idx="978">
                  <c:v>90</c:v>
                </c:pt>
                <c:pt idx="979">
                  <c:v>90</c:v>
                </c:pt>
                <c:pt idx="980">
                  <c:v>95</c:v>
                </c:pt>
                <c:pt idx="981">
                  <c:v>95</c:v>
                </c:pt>
                <c:pt idx="982">
                  <c:v>95</c:v>
                </c:pt>
                <c:pt idx="983">
                  <c:v>95</c:v>
                </c:pt>
                <c:pt idx="984">
                  <c:v>95</c:v>
                </c:pt>
                <c:pt idx="985">
                  <c:v>95</c:v>
                </c:pt>
                <c:pt idx="986">
                  <c:v>95</c:v>
                </c:pt>
                <c:pt idx="987">
                  <c:v>95</c:v>
                </c:pt>
                <c:pt idx="988">
                  <c:v>95</c:v>
                </c:pt>
                <c:pt idx="989">
                  <c:v>95</c:v>
                </c:pt>
                <c:pt idx="990">
                  <c:v>95</c:v>
                </c:pt>
                <c:pt idx="991">
                  <c:v>95</c:v>
                </c:pt>
                <c:pt idx="992">
                  <c:v>95</c:v>
                </c:pt>
                <c:pt idx="993">
                  <c:v>90</c:v>
                </c:pt>
                <c:pt idx="994">
                  <c:v>90</c:v>
                </c:pt>
                <c:pt idx="995">
                  <c:v>90</c:v>
                </c:pt>
                <c:pt idx="996">
                  <c:v>90</c:v>
                </c:pt>
                <c:pt idx="997">
                  <c:v>90</c:v>
                </c:pt>
                <c:pt idx="998">
                  <c:v>90</c:v>
                </c:pt>
                <c:pt idx="999">
                  <c:v>90</c:v>
                </c:pt>
                <c:pt idx="1000">
                  <c:v>90</c:v>
                </c:pt>
                <c:pt idx="1001">
                  <c:v>90</c:v>
                </c:pt>
                <c:pt idx="1002">
                  <c:v>90</c:v>
                </c:pt>
                <c:pt idx="1003">
                  <c:v>90</c:v>
                </c:pt>
                <c:pt idx="1004">
                  <c:v>90</c:v>
                </c:pt>
                <c:pt idx="1005">
                  <c:v>90</c:v>
                </c:pt>
                <c:pt idx="1006">
                  <c:v>90</c:v>
                </c:pt>
                <c:pt idx="1007">
                  <c:v>90</c:v>
                </c:pt>
                <c:pt idx="1008">
                  <c:v>90</c:v>
                </c:pt>
                <c:pt idx="1009">
                  <c:v>90</c:v>
                </c:pt>
                <c:pt idx="1010">
                  <c:v>90</c:v>
                </c:pt>
                <c:pt idx="1011">
                  <c:v>90</c:v>
                </c:pt>
                <c:pt idx="1012">
                  <c:v>90</c:v>
                </c:pt>
                <c:pt idx="1013">
                  <c:v>90</c:v>
                </c:pt>
                <c:pt idx="1014">
                  <c:v>90</c:v>
                </c:pt>
                <c:pt idx="1015">
                  <c:v>90</c:v>
                </c:pt>
                <c:pt idx="1016">
                  <c:v>90</c:v>
                </c:pt>
                <c:pt idx="1017">
                  <c:v>90</c:v>
                </c:pt>
                <c:pt idx="1018">
                  <c:v>90</c:v>
                </c:pt>
                <c:pt idx="1019">
                  <c:v>90</c:v>
                </c:pt>
                <c:pt idx="1020">
                  <c:v>90</c:v>
                </c:pt>
                <c:pt idx="1021">
                  <c:v>90</c:v>
                </c:pt>
                <c:pt idx="1022">
                  <c:v>90</c:v>
                </c:pt>
                <c:pt idx="1023">
                  <c:v>90</c:v>
                </c:pt>
                <c:pt idx="1024">
                  <c:v>90</c:v>
                </c:pt>
                <c:pt idx="1025">
                  <c:v>95</c:v>
                </c:pt>
                <c:pt idx="1026">
                  <c:v>95</c:v>
                </c:pt>
                <c:pt idx="1027">
                  <c:v>95</c:v>
                </c:pt>
                <c:pt idx="1028">
                  <c:v>95</c:v>
                </c:pt>
                <c:pt idx="1029">
                  <c:v>95</c:v>
                </c:pt>
                <c:pt idx="1030">
                  <c:v>95</c:v>
                </c:pt>
                <c:pt idx="1031">
                  <c:v>95</c:v>
                </c:pt>
                <c:pt idx="1032">
                  <c:v>90</c:v>
                </c:pt>
                <c:pt idx="1033">
                  <c:v>90</c:v>
                </c:pt>
                <c:pt idx="1034">
                  <c:v>90</c:v>
                </c:pt>
                <c:pt idx="1035">
                  <c:v>90</c:v>
                </c:pt>
                <c:pt idx="1036">
                  <c:v>90</c:v>
                </c:pt>
                <c:pt idx="1037">
                  <c:v>90</c:v>
                </c:pt>
                <c:pt idx="1038">
                  <c:v>90</c:v>
                </c:pt>
                <c:pt idx="1039">
                  <c:v>90</c:v>
                </c:pt>
                <c:pt idx="1040">
                  <c:v>95</c:v>
                </c:pt>
                <c:pt idx="1041">
                  <c:v>95</c:v>
                </c:pt>
                <c:pt idx="1042">
                  <c:v>95</c:v>
                </c:pt>
                <c:pt idx="1043">
                  <c:v>95</c:v>
                </c:pt>
                <c:pt idx="1044">
                  <c:v>95</c:v>
                </c:pt>
                <c:pt idx="1045">
                  <c:v>95</c:v>
                </c:pt>
                <c:pt idx="1046">
                  <c:v>95</c:v>
                </c:pt>
                <c:pt idx="1047">
                  <c:v>95</c:v>
                </c:pt>
                <c:pt idx="1048">
                  <c:v>90</c:v>
                </c:pt>
                <c:pt idx="1049">
                  <c:v>90</c:v>
                </c:pt>
                <c:pt idx="1050">
                  <c:v>90</c:v>
                </c:pt>
                <c:pt idx="1051">
                  <c:v>90</c:v>
                </c:pt>
                <c:pt idx="1052">
                  <c:v>90</c:v>
                </c:pt>
                <c:pt idx="1053">
                  <c:v>90</c:v>
                </c:pt>
                <c:pt idx="1054">
                  <c:v>90</c:v>
                </c:pt>
                <c:pt idx="1055">
                  <c:v>90</c:v>
                </c:pt>
                <c:pt idx="1056">
                  <c:v>90</c:v>
                </c:pt>
                <c:pt idx="1057">
                  <c:v>90</c:v>
                </c:pt>
                <c:pt idx="1058">
                  <c:v>90</c:v>
                </c:pt>
                <c:pt idx="1059">
                  <c:v>90</c:v>
                </c:pt>
                <c:pt idx="1060">
                  <c:v>90</c:v>
                </c:pt>
                <c:pt idx="1061">
                  <c:v>90</c:v>
                </c:pt>
                <c:pt idx="1062">
                  <c:v>90</c:v>
                </c:pt>
                <c:pt idx="1063">
                  <c:v>90</c:v>
                </c:pt>
                <c:pt idx="1064">
                  <c:v>90</c:v>
                </c:pt>
                <c:pt idx="1065">
                  <c:v>90</c:v>
                </c:pt>
                <c:pt idx="1066">
                  <c:v>90</c:v>
                </c:pt>
                <c:pt idx="1067">
                  <c:v>90</c:v>
                </c:pt>
                <c:pt idx="1068">
                  <c:v>90</c:v>
                </c:pt>
                <c:pt idx="1069">
                  <c:v>90</c:v>
                </c:pt>
                <c:pt idx="1070">
                  <c:v>90</c:v>
                </c:pt>
                <c:pt idx="1071">
                  <c:v>90</c:v>
                </c:pt>
                <c:pt idx="1072">
                  <c:v>90</c:v>
                </c:pt>
                <c:pt idx="1073">
                  <c:v>90</c:v>
                </c:pt>
                <c:pt idx="1074">
                  <c:v>90</c:v>
                </c:pt>
                <c:pt idx="1075">
                  <c:v>90</c:v>
                </c:pt>
                <c:pt idx="1076">
                  <c:v>90</c:v>
                </c:pt>
                <c:pt idx="1077">
                  <c:v>90</c:v>
                </c:pt>
                <c:pt idx="1078">
                  <c:v>90</c:v>
                </c:pt>
                <c:pt idx="1079">
                  <c:v>90</c:v>
                </c:pt>
                <c:pt idx="1080">
                  <c:v>90</c:v>
                </c:pt>
                <c:pt idx="1081">
                  <c:v>90</c:v>
                </c:pt>
                <c:pt idx="1082">
                  <c:v>90</c:v>
                </c:pt>
                <c:pt idx="1083">
                  <c:v>90</c:v>
                </c:pt>
                <c:pt idx="1084">
                  <c:v>95</c:v>
                </c:pt>
                <c:pt idx="1085">
                  <c:v>95</c:v>
                </c:pt>
                <c:pt idx="1086">
                  <c:v>95</c:v>
                </c:pt>
                <c:pt idx="1087">
                  <c:v>95</c:v>
                </c:pt>
                <c:pt idx="1088">
                  <c:v>95</c:v>
                </c:pt>
                <c:pt idx="1089">
                  <c:v>95</c:v>
                </c:pt>
                <c:pt idx="1090">
                  <c:v>95</c:v>
                </c:pt>
                <c:pt idx="1091">
                  <c:v>95</c:v>
                </c:pt>
                <c:pt idx="1092">
                  <c:v>95</c:v>
                </c:pt>
                <c:pt idx="1093">
                  <c:v>95</c:v>
                </c:pt>
                <c:pt idx="1094">
                  <c:v>95</c:v>
                </c:pt>
                <c:pt idx="1095">
                  <c:v>95</c:v>
                </c:pt>
                <c:pt idx="1096">
                  <c:v>95</c:v>
                </c:pt>
                <c:pt idx="1097">
                  <c:v>95</c:v>
                </c:pt>
                <c:pt idx="1098">
                  <c:v>95</c:v>
                </c:pt>
                <c:pt idx="1099">
                  <c:v>95</c:v>
                </c:pt>
                <c:pt idx="1100">
                  <c:v>95</c:v>
                </c:pt>
                <c:pt idx="1101">
                  <c:v>95</c:v>
                </c:pt>
                <c:pt idx="1102">
                  <c:v>90</c:v>
                </c:pt>
                <c:pt idx="1103">
                  <c:v>90</c:v>
                </c:pt>
                <c:pt idx="1104">
                  <c:v>90</c:v>
                </c:pt>
                <c:pt idx="1105">
                  <c:v>90</c:v>
                </c:pt>
                <c:pt idx="1106">
                  <c:v>90</c:v>
                </c:pt>
                <c:pt idx="1107">
                  <c:v>90</c:v>
                </c:pt>
                <c:pt idx="1108">
                  <c:v>90</c:v>
                </c:pt>
                <c:pt idx="1109">
                  <c:v>90</c:v>
                </c:pt>
                <c:pt idx="1110">
                  <c:v>90</c:v>
                </c:pt>
                <c:pt idx="1111">
                  <c:v>90</c:v>
                </c:pt>
                <c:pt idx="1112">
                  <c:v>90</c:v>
                </c:pt>
                <c:pt idx="1113">
                  <c:v>90</c:v>
                </c:pt>
                <c:pt idx="1114">
                  <c:v>90</c:v>
                </c:pt>
                <c:pt idx="1115">
                  <c:v>90</c:v>
                </c:pt>
                <c:pt idx="1116">
                  <c:v>90</c:v>
                </c:pt>
                <c:pt idx="1117">
                  <c:v>90</c:v>
                </c:pt>
                <c:pt idx="1118">
                  <c:v>90</c:v>
                </c:pt>
                <c:pt idx="1119">
                  <c:v>90</c:v>
                </c:pt>
                <c:pt idx="1120">
                  <c:v>90</c:v>
                </c:pt>
                <c:pt idx="1121">
                  <c:v>90</c:v>
                </c:pt>
                <c:pt idx="1122">
                  <c:v>90</c:v>
                </c:pt>
                <c:pt idx="1123">
                  <c:v>90</c:v>
                </c:pt>
                <c:pt idx="1124">
                  <c:v>90</c:v>
                </c:pt>
                <c:pt idx="1125">
                  <c:v>90</c:v>
                </c:pt>
                <c:pt idx="1126">
                  <c:v>90</c:v>
                </c:pt>
                <c:pt idx="1127">
                  <c:v>90</c:v>
                </c:pt>
                <c:pt idx="1128">
                  <c:v>90</c:v>
                </c:pt>
                <c:pt idx="1129">
                  <c:v>90</c:v>
                </c:pt>
                <c:pt idx="1130">
                  <c:v>90</c:v>
                </c:pt>
                <c:pt idx="1131">
                  <c:v>90</c:v>
                </c:pt>
                <c:pt idx="1132">
                  <c:v>90</c:v>
                </c:pt>
                <c:pt idx="1133">
                  <c:v>90</c:v>
                </c:pt>
                <c:pt idx="1134">
                  <c:v>90</c:v>
                </c:pt>
                <c:pt idx="1135">
                  <c:v>90</c:v>
                </c:pt>
                <c:pt idx="1136">
                  <c:v>90</c:v>
                </c:pt>
                <c:pt idx="1137">
                  <c:v>90</c:v>
                </c:pt>
                <c:pt idx="1138">
                  <c:v>90</c:v>
                </c:pt>
                <c:pt idx="1139">
                  <c:v>90</c:v>
                </c:pt>
                <c:pt idx="1140">
                  <c:v>90</c:v>
                </c:pt>
                <c:pt idx="1141">
                  <c:v>90</c:v>
                </c:pt>
                <c:pt idx="1142">
                  <c:v>90</c:v>
                </c:pt>
                <c:pt idx="1143">
                  <c:v>90</c:v>
                </c:pt>
                <c:pt idx="1144">
                  <c:v>90</c:v>
                </c:pt>
                <c:pt idx="1145">
                  <c:v>90</c:v>
                </c:pt>
                <c:pt idx="1146">
                  <c:v>90</c:v>
                </c:pt>
                <c:pt idx="1147">
                  <c:v>90</c:v>
                </c:pt>
                <c:pt idx="1148">
                  <c:v>90</c:v>
                </c:pt>
                <c:pt idx="1149">
                  <c:v>90</c:v>
                </c:pt>
                <c:pt idx="1150">
                  <c:v>90</c:v>
                </c:pt>
                <c:pt idx="1151">
                  <c:v>90</c:v>
                </c:pt>
                <c:pt idx="1152">
                  <c:v>90</c:v>
                </c:pt>
                <c:pt idx="1153">
                  <c:v>90</c:v>
                </c:pt>
                <c:pt idx="1154">
                  <c:v>90</c:v>
                </c:pt>
                <c:pt idx="1155">
                  <c:v>90</c:v>
                </c:pt>
                <c:pt idx="1156">
                  <c:v>90</c:v>
                </c:pt>
                <c:pt idx="1157">
                  <c:v>90</c:v>
                </c:pt>
                <c:pt idx="1158">
                  <c:v>90</c:v>
                </c:pt>
                <c:pt idx="1159">
                  <c:v>90</c:v>
                </c:pt>
                <c:pt idx="1160">
                  <c:v>90</c:v>
                </c:pt>
                <c:pt idx="1161">
                  <c:v>90</c:v>
                </c:pt>
                <c:pt idx="1162">
                  <c:v>90</c:v>
                </c:pt>
                <c:pt idx="1163">
                  <c:v>90</c:v>
                </c:pt>
                <c:pt idx="1164">
                  <c:v>90</c:v>
                </c:pt>
                <c:pt idx="1165">
                  <c:v>90</c:v>
                </c:pt>
                <c:pt idx="1166">
                  <c:v>90</c:v>
                </c:pt>
                <c:pt idx="1167">
                  <c:v>90</c:v>
                </c:pt>
                <c:pt idx="1168">
                  <c:v>90</c:v>
                </c:pt>
                <c:pt idx="1169">
                  <c:v>90</c:v>
                </c:pt>
                <c:pt idx="1170">
                  <c:v>90</c:v>
                </c:pt>
                <c:pt idx="1171">
                  <c:v>90</c:v>
                </c:pt>
                <c:pt idx="1172">
                  <c:v>90</c:v>
                </c:pt>
                <c:pt idx="1173">
                  <c:v>90</c:v>
                </c:pt>
                <c:pt idx="1174">
                  <c:v>95</c:v>
                </c:pt>
                <c:pt idx="1175">
                  <c:v>95</c:v>
                </c:pt>
                <c:pt idx="1176">
                  <c:v>95</c:v>
                </c:pt>
                <c:pt idx="1177">
                  <c:v>95</c:v>
                </c:pt>
                <c:pt idx="1178">
                  <c:v>95</c:v>
                </c:pt>
                <c:pt idx="1179">
                  <c:v>95</c:v>
                </c:pt>
                <c:pt idx="1180">
                  <c:v>95</c:v>
                </c:pt>
                <c:pt idx="1181">
                  <c:v>95</c:v>
                </c:pt>
                <c:pt idx="1182">
                  <c:v>95</c:v>
                </c:pt>
                <c:pt idx="1183">
                  <c:v>95</c:v>
                </c:pt>
                <c:pt idx="1184">
                  <c:v>95</c:v>
                </c:pt>
                <c:pt idx="1185">
                  <c:v>95</c:v>
                </c:pt>
                <c:pt idx="1186">
                  <c:v>95</c:v>
                </c:pt>
                <c:pt idx="1187">
                  <c:v>95</c:v>
                </c:pt>
                <c:pt idx="1188">
                  <c:v>95</c:v>
                </c:pt>
                <c:pt idx="1189">
                  <c:v>95</c:v>
                </c:pt>
                <c:pt idx="1190">
                  <c:v>95</c:v>
                </c:pt>
                <c:pt idx="1191">
                  <c:v>95</c:v>
                </c:pt>
                <c:pt idx="1192">
                  <c:v>95</c:v>
                </c:pt>
                <c:pt idx="1193">
                  <c:v>90</c:v>
                </c:pt>
                <c:pt idx="1194">
                  <c:v>90</c:v>
                </c:pt>
                <c:pt idx="1195">
                  <c:v>90</c:v>
                </c:pt>
                <c:pt idx="1196">
                  <c:v>90</c:v>
                </c:pt>
                <c:pt idx="1197">
                  <c:v>90</c:v>
                </c:pt>
                <c:pt idx="1198">
                  <c:v>90</c:v>
                </c:pt>
                <c:pt idx="1199">
                  <c:v>90</c:v>
                </c:pt>
                <c:pt idx="1200">
                  <c:v>90</c:v>
                </c:pt>
                <c:pt idx="1201">
                  <c:v>90</c:v>
                </c:pt>
                <c:pt idx="1202">
                  <c:v>90</c:v>
                </c:pt>
                <c:pt idx="1203">
                  <c:v>90</c:v>
                </c:pt>
                <c:pt idx="1204">
                  <c:v>90</c:v>
                </c:pt>
                <c:pt idx="1205">
                  <c:v>90</c:v>
                </c:pt>
                <c:pt idx="1206">
                  <c:v>90</c:v>
                </c:pt>
                <c:pt idx="1207">
                  <c:v>90</c:v>
                </c:pt>
                <c:pt idx="1208">
                  <c:v>90</c:v>
                </c:pt>
                <c:pt idx="1209">
                  <c:v>90</c:v>
                </c:pt>
                <c:pt idx="1210">
                  <c:v>90</c:v>
                </c:pt>
                <c:pt idx="1211">
                  <c:v>90</c:v>
                </c:pt>
                <c:pt idx="1212">
                  <c:v>90</c:v>
                </c:pt>
                <c:pt idx="1213">
                  <c:v>90</c:v>
                </c:pt>
                <c:pt idx="1214">
                  <c:v>90</c:v>
                </c:pt>
                <c:pt idx="1215">
                  <c:v>90</c:v>
                </c:pt>
                <c:pt idx="1216">
                  <c:v>90</c:v>
                </c:pt>
                <c:pt idx="1217">
                  <c:v>90</c:v>
                </c:pt>
                <c:pt idx="1218">
                  <c:v>90</c:v>
                </c:pt>
                <c:pt idx="1219">
                  <c:v>90</c:v>
                </c:pt>
                <c:pt idx="1220">
                  <c:v>90</c:v>
                </c:pt>
                <c:pt idx="1221">
                  <c:v>90</c:v>
                </c:pt>
                <c:pt idx="1222">
                  <c:v>90</c:v>
                </c:pt>
                <c:pt idx="1223">
                  <c:v>90</c:v>
                </c:pt>
                <c:pt idx="1224">
                  <c:v>90</c:v>
                </c:pt>
                <c:pt idx="1225">
                  <c:v>90</c:v>
                </c:pt>
                <c:pt idx="1226">
                  <c:v>90</c:v>
                </c:pt>
                <c:pt idx="1227">
                  <c:v>90</c:v>
                </c:pt>
                <c:pt idx="1228">
                  <c:v>90</c:v>
                </c:pt>
                <c:pt idx="1229">
                  <c:v>90</c:v>
                </c:pt>
                <c:pt idx="1230">
                  <c:v>90</c:v>
                </c:pt>
                <c:pt idx="1231">
                  <c:v>90</c:v>
                </c:pt>
                <c:pt idx="1232">
                  <c:v>90</c:v>
                </c:pt>
                <c:pt idx="1233">
                  <c:v>90</c:v>
                </c:pt>
                <c:pt idx="1234">
                  <c:v>90</c:v>
                </c:pt>
                <c:pt idx="1235">
                  <c:v>90</c:v>
                </c:pt>
                <c:pt idx="1236">
                  <c:v>90</c:v>
                </c:pt>
                <c:pt idx="1237">
                  <c:v>90</c:v>
                </c:pt>
                <c:pt idx="1238">
                  <c:v>90</c:v>
                </c:pt>
                <c:pt idx="1239">
                  <c:v>90</c:v>
                </c:pt>
                <c:pt idx="1240">
                  <c:v>90</c:v>
                </c:pt>
                <c:pt idx="1241">
                  <c:v>90</c:v>
                </c:pt>
                <c:pt idx="1242">
                  <c:v>90</c:v>
                </c:pt>
                <c:pt idx="1243">
                  <c:v>90</c:v>
                </c:pt>
                <c:pt idx="1244">
                  <c:v>90</c:v>
                </c:pt>
                <c:pt idx="1245">
                  <c:v>90</c:v>
                </c:pt>
                <c:pt idx="1246">
                  <c:v>90</c:v>
                </c:pt>
                <c:pt idx="1247">
                  <c:v>95</c:v>
                </c:pt>
                <c:pt idx="1248">
                  <c:v>95</c:v>
                </c:pt>
                <c:pt idx="1249">
                  <c:v>95</c:v>
                </c:pt>
                <c:pt idx="1250">
                  <c:v>95</c:v>
                </c:pt>
                <c:pt idx="1251">
                  <c:v>95</c:v>
                </c:pt>
                <c:pt idx="1252">
                  <c:v>95</c:v>
                </c:pt>
                <c:pt idx="1253">
                  <c:v>95</c:v>
                </c:pt>
                <c:pt idx="1254">
                  <c:v>95</c:v>
                </c:pt>
                <c:pt idx="1255">
                  <c:v>95</c:v>
                </c:pt>
                <c:pt idx="1256">
                  <c:v>95</c:v>
                </c:pt>
                <c:pt idx="1257">
                  <c:v>95</c:v>
                </c:pt>
                <c:pt idx="1258">
                  <c:v>95</c:v>
                </c:pt>
                <c:pt idx="1259">
                  <c:v>95</c:v>
                </c:pt>
                <c:pt idx="1260">
                  <c:v>95</c:v>
                </c:pt>
                <c:pt idx="1261">
                  <c:v>90</c:v>
                </c:pt>
                <c:pt idx="1262">
                  <c:v>90</c:v>
                </c:pt>
                <c:pt idx="1263">
                  <c:v>90</c:v>
                </c:pt>
                <c:pt idx="1264">
                  <c:v>90</c:v>
                </c:pt>
                <c:pt idx="1265">
                  <c:v>90</c:v>
                </c:pt>
                <c:pt idx="1266">
                  <c:v>90</c:v>
                </c:pt>
                <c:pt idx="1267">
                  <c:v>90</c:v>
                </c:pt>
                <c:pt idx="1268">
                  <c:v>90</c:v>
                </c:pt>
                <c:pt idx="1269">
                  <c:v>90</c:v>
                </c:pt>
                <c:pt idx="1270">
                  <c:v>90</c:v>
                </c:pt>
                <c:pt idx="1271">
                  <c:v>90</c:v>
                </c:pt>
                <c:pt idx="1272">
                  <c:v>90</c:v>
                </c:pt>
                <c:pt idx="1273">
                  <c:v>90</c:v>
                </c:pt>
                <c:pt idx="1274">
                  <c:v>90</c:v>
                </c:pt>
                <c:pt idx="1275">
                  <c:v>90</c:v>
                </c:pt>
                <c:pt idx="1276">
                  <c:v>90</c:v>
                </c:pt>
                <c:pt idx="1277">
                  <c:v>90</c:v>
                </c:pt>
                <c:pt idx="1278">
                  <c:v>90</c:v>
                </c:pt>
                <c:pt idx="1279">
                  <c:v>90</c:v>
                </c:pt>
                <c:pt idx="1280">
                  <c:v>90</c:v>
                </c:pt>
                <c:pt idx="1281">
                  <c:v>90</c:v>
                </c:pt>
                <c:pt idx="1282">
                  <c:v>90</c:v>
                </c:pt>
                <c:pt idx="1283">
                  <c:v>90</c:v>
                </c:pt>
                <c:pt idx="1284">
                  <c:v>90</c:v>
                </c:pt>
                <c:pt idx="1285">
                  <c:v>90</c:v>
                </c:pt>
                <c:pt idx="1286">
                  <c:v>90</c:v>
                </c:pt>
                <c:pt idx="1287">
                  <c:v>90</c:v>
                </c:pt>
                <c:pt idx="1288">
                  <c:v>90</c:v>
                </c:pt>
                <c:pt idx="1289">
                  <c:v>90</c:v>
                </c:pt>
                <c:pt idx="1290">
                  <c:v>90</c:v>
                </c:pt>
                <c:pt idx="1291">
                  <c:v>90</c:v>
                </c:pt>
                <c:pt idx="1292">
                  <c:v>90</c:v>
                </c:pt>
                <c:pt idx="1293">
                  <c:v>90</c:v>
                </c:pt>
                <c:pt idx="1294">
                  <c:v>90</c:v>
                </c:pt>
                <c:pt idx="1295">
                  <c:v>90</c:v>
                </c:pt>
                <c:pt idx="1296">
                  <c:v>90</c:v>
                </c:pt>
                <c:pt idx="1297">
                  <c:v>90</c:v>
                </c:pt>
                <c:pt idx="1298">
                  <c:v>90</c:v>
                </c:pt>
                <c:pt idx="1299">
                  <c:v>90</c:v>
                </c:pt>
                <c:pt idx="1300">
                  <c:v>90</c:v>
                </c:pt>
                <c:pt idx="1301">
                  <c:v>90</c:v>
                </c:pt>
                <c:pt idx="1302">
                  <c:v>90</c:v>
                </c:pt>
                <c:pt idx="1303">
                  <c:v>90</c:v>
                </c:pt>
                <c:pt idx="1304">
                  <c:v>90</c:v>
                </c:pt>
                <c:pt idx="1305">
                  <c:v>90</c:v>
                </c:pt>
                <c:pt idx="1306">
                  <c:v>90</c:v>
                </c:pt>
                <c:pt idx="1307">
                  <c:v>90</c:v>
                </c:pt>
                <c:pt idx="1308">
                  <c:v>95</c:v>
                </c:pt>
                <c:pt idx="1309">
                  <c:v>95</c:v>
                </c:pt>
                <c:pt idx="1310">
                  <c:v>95</c:v>
                </c:pt>
                <c:pt idx="1311">
                  <c:v>95</c:v>
                </c:pt>
                <c:pt idx="1312">
                  <c:v>95</c:v>
                </c:pt>
                <c:pt idx="1313">
                  <c:v>95</c:v>
                </c:pt>
                <c:pt idx="1314">
                  <c:v>95</c:v>
                </c:pt>
                <c:pt idx="1315">
                  <c:v>95</c:v>
                </c:pt>
                <c:pt idx="1316">
                  <c:v>95</c:v>
                </c:pt>
                <c:pt idx="1317">
                  <c:v>95</c:v>
                </c:pt>
                <c:pt idx="1318">
                  <c:v>95</c:v>
                </c:pt>
                <c:pt idx="1319">
                  <c:v>95</c:v>
                </c:pt>
                <c:pt idx="1320">
                  <c:v>95</c:v>
                </c:pt>
                <c:pt idx="1321">
                  <c:v>95</c:v>
                </c:pt>
                <c:pt idx="1322">
                  <c:v>95</c:v>
                </c:pt>
                <c:pt idx="1323">
                  <c:v>95</c:v>
                </c:pt>
                <c:pt idx="1324">
                  <c:v>95</c:v>
                </c:pt>
                <c:pt idx="1325">
                  <c:v>90</c:v>
                </c:pt>
                <c:pt idx="1326">
                  <c:v>90</c:v>
                </c:pt>
                <c:pt idx="1327">
                  <c:v>90</c:v>
                </c:pt>
                <c:pt idx="1328">
                  <c:v>90</c:v>
                </c:pt>
                <c:pt idx="1329">
                  <c:v>90</c:v>
                </c:pt>
                <c:pt idx="1330">
                  <c:v>90</c:v>
                </c:pt>
                <c:pt idx="1331">
                  <c:v>90</c:v>
                </c:pt>
                <c:pt idx="1332">
                  <c:v>90</c:v>
                </c:pt>
                <c:pt idx="1333">
                  <c:v>90</c:v>
                </c:pt>
                <c:pt idx="1334">
                  <c:v>90</c:v>
                </c:pt>
                <c:pt idx="1335">
                  <c:v>90</c:v>
                </c:pt>
                <c:pt idx="1336">
                  <c:v>90</c:v>
                </c:pt>
                <c:pt idx="1337">
                  <c:v>90</c:v>
                </c:pt>
                <c:pt idx="1338">
                  <c:v>90</c:v>
                </c:pt>
                <c:pt idx="1339">
                  <c:v>90</c:v>
                </c:pt>
                <c:pt idx="1340">
                  <c:v>90</c:v>
                </c:pt>
                <c:pt idx="1341">
                  <c:v>90</c:v>
                </c:pt>
                <c:pt idx="1342">
                  <c:v>90</c:v>
                </c:pt>
                <c:pt idx="1343">
                  <c:v>90</c:v>
                </c:pt>
                <c:pt idx="1344">
                  <c:v>90</c:v>
                </c:pt>
                <c:pt idx="1345">
                  <c:v>90</c:v>
                </c:pt>
                <c:pt idx="1346">
                  <c:v>90</c:v>
                </c:pt>
                <c:pt idx="1347">
                  <c:v>90</c:v>
                </c:pt>
                <c:pt idx="1348">
                  <c:v>90</c:v>
                </c:pt>
                <c:pt idx="1349">
                  <c:v>90</c:v>
                </c:pt>
                <c:pt idx="1350">
                  <c:v>90</c:v>
                </c:pt>
                <c:pt idx="1351">
                  <c:v>90</c:v>
                </c:pt>
                <c:pt idx="1352">
                  <c:v>90</c:v>
                </c:pt>
                <c:pt idx="1353">
                  <c:v>90</c:v>
                </c:pt>
                <c:pt idx="1354">
                  <c:v>90</c:v>
                </c:pt>
                <c:pt idx="1355">
                  <c:v>90</c:v>
                </c:pt>
                <c:pt idx="1356">
                  <c:v>90</c:v>
                </c:pt>
                <c:pt idx="1357">
                  <c:v>95</c:v>
                </c:pt>
                <c:pt idx="1358">
                  <c:v>95</c:v>
                </c:pt>
                <c:pt idx="1359">
                  <c:v>95</c:v>
                </c:pt>
                <c:pt idx="1360">
                  <c:v>95</c:v>
                </c:pt>
                <c:pt idx="1361">
                  <c:v>95</c:v>
                </c:pt>
                <c:pt idx="1362">
                  <c:v>95</c:v>
                </c:pt>
                <c:pt idx="1363">
                  <c:v>95</c:v>
                </c:pt>
                <c:pt idx="1364">
                  <c:v>95</c:v>
                </c:pt>
                <c:pt idx="1365">
                  <c:v>95</c:v>
                </c:pt>
                <c:pt idx="1366">
                  <c:v>95</c:v>
                </c:pt>
                <c:pt idx="1367">
                  <c:v>95</c:v>
                </c:pt>
                <c:pt idx="1368">
                  <c:v>95</c:v>
                </c:pt>
                <c:pt idx="1369">
                  <c:v>95</c:v>
                </c:pt>
                <c:pt idx="1370">
                  <c:v>95</c:v>
                </c:pt>
                <c:pt idx="1371">
                  <c:v>95</c:v>
                </c:pt>
                <c:pt idx="1372">
                  <c:v>95</c:v>
                </c:pt>
                <c:pt idx="1373">
                  <c:v>95</c:v>
                </c:pt>
                <c:pt idx="1374">
                  <c:v>95</c:v>
                </c:pt>
                <c:pt idx="1375">
                  <c:v>95</c:v>
                </c:pt>
                <c:pt idx="1376">
                  <c:v>95</c:v>
                </c:pt>
                <c:pt idx="1377">
                  <c:v>95</c:v>
                </c:pt>
                <c:pt idx="1378">
                  <c:v>95</c:v>
                </c:pt>
                <c:pt idx="1379">
                  <c:v>95</c:v>
                </c:pt>
                <c:pt idx="1380">
                  <c:v>95</c:v>
                </c:pt>
                <c:pt idx="1381">
                  <c:v>95</c:v>
                </c:pt>
                <c:pt idx="1382">
                  <c:v>90</c:v>
                </c:pt>
                <c:pt idx="1383">
                  <c:v>90</c:v>
                </c:pt>
                <c:pt idx="1384">
                  <c:v>90</c:v>
                </c:pt>
                <c:pt idx="1385">
                  <c:v>90</c:v>
                </c:pt>
                <c:pt idx="1386">
                  <c:v>90</c:v>
                </c:pt>
                <c:pt idx="1387">
                  <c:v>90</c:v>
                </c:pt>
                <c:pt idx="1388">
                  <c:v>90</c:v>
                </c:pt>
                <c:pt idx="1389">
                  <c:v>90</c:v>
                </c:pt>
                <c:pt idx="1390">
                  <c:v>90</c:v>
                </c:pt>
                <c:pt idx="1391">
                  <c:v>90</c:v>
                </c:pt>
                <c:pt idx="1392">
                  <c:v>90</c:v>
                </c:pt>
                <c:pt idx="1393">
                  <c:v>90</c:v>
                </c:pt>
                <c:pt idx="1394">
                  <c:v>90</c:v>
                </c:pt>
                <c:pt idx="1395">
                  <c:v>90</c:v>
                </c:pt>
                <c:pt idx="1396">
                  <c:v>90</c:v>
                </c:pt>
                <c:pt idx="1397">
                  <c:v>90</c:v>
                </c:pt>
                <c:pt idx="1398">
                  <c:v>90</c:v>
                </c:pt>
                <c:pt idx="1399">
                  <c:v>90</c:v>
                </c:pt>
                <c:pt idx="1400">
                  <c:v>90</c:v>
                </c:pt>
                <c:pt idx="1401">
                  <c:v>90</c:v>
                </c:pt>
                <c:pt idx="1402">
                  <c:v>90</c:v>
                </c:pt>
                <c:pt idx="1403">
                  <c:v>90</c:v>
                </c:pt>
                <c:pt idx="1404">
                  <c:v>90</c:v>
                </c:pt>
                <c:pt idx="1405">
                  <c:v>90</c:v>
                </c:pt>
                <c:pt idx="1406">
                  <c:v>90</c:v>
                </c:pt>
                <c:pt idx="1407">
                  <c:v>90</c:v>
                </c:pt>
                <c:pt idx="1408">
                  <c:v>90</c:v>
                </c:pt>
                <c:pt idx="1409">
                  <c:v>90</c:v>
                </c:pt>
                <c:pt idx="1410">
                  <c:v>90</c:v>
                </c:pt>
                <c:pt idx="1411">
                  <c:v>90</c:v>
                </c:pt>
                <c:pt idx="1412">
                  <c:v>90</c:v>
                </c:pt>
                <c:pt idx="1413">
                  <c:v>90</c:v>
                </c:pt>
                <c:pt idx="1414">
                  <c:v>90</c:v>
                </c:pt>
                <c:pt idx="1415">
                  <c:v>90</c:v>
                </c:pt>
                <c:pt idx="1416">
                  <c:v>90</c:v>
                </c:pt>
                <c:pt idx="1417">
                  <c:v>90</c:v>
                </c:pt>
                <c:pt idx="1418">
                  <c:v>90</c:v>
                </c:pt>
                <c:pt idx="1419">
                  <c:v>90</c:v>
                </c:pt>
                <c:pt idx="1420">
                  <c:v>90</c:v>
                </c:pt>
                <c:pt idx="1421">
                  <c:v>90</c:v>
                </c:pt>
                <c:pt idx="1422">
                  <c:v>90</c:v>
                </c:pt>
                <c:pt idx="1423">
                  <c:v>90</c:v>
                </c:pt>
                <c:pt idx="1424">
                  <c:v>90</c:v>
                </c:pt>
                <c:pt idx="1425">
                  <c:v>90</c:v>
                </c:pt>
                <c:pt idx="1426">
                  <c:v>90</c:v>
                </c:pt>
                <c:pt idx="1427">
                  <c:v>90</c:v>
                </c:pt>
                <c:pt idx="1428">
                  <c:v>90</c:v>
                </c:pt>
                <c:pt idx="1429">
                  <c:v>90</c:v>
                </c:pt>
                <c:pt idx="1430">
                  <c:v>90</c:v>
                </c:pt>
                <c:pt idx="1431">
                  <c:v>90</c:v>
                </c:pt>
                <c:pt idx="1432">
                  <c:v>90</c:v>
                </c:pt>
                <c:pt idx="1433">
                  <c:v>90</c:v>
                </c:pt>
                <c:pt idx="1434">
                  <c:v>90</c:v>
                </c:pt>
                <c:pt idx="1435">
                  <c:v>90</c:v>
                </c:pt>
                <c:pt idx="1436">
                  <c:v>90</c:v>
                </c:pt>
                <c:pt idx="1437">
                  <c:v>90</c:v>
                </c:pt>
                <c:pt idx="1438">
                  <c:v>90</c:v>
                </c:pt>
                <c:pt idx="1439">
                  <c:v>90</c:v>
                </c:pt>
                <c:pt idx="1440">
                  <c:v>90</c:v>
                </c:pt>
                <c:pt idx="1441">
                  <c:v>90</c:v>
                </c:pt>
                <c:pt idx="1442">
                  <c:v>90</c:v>
                </c:pt>
                <c:pt idx="1443">
                  <c:v>90</c:v>
                </c:pt>
                <c:pt idx="1444">
                  <c:v>90</c:v>
                </c:pt>
                <c:pt idx="1445">
                  <c:v>90</c:v>
                </c:pt>
                <c:pt idx="1446">
                  <c:v>90</c:v>
                </c:pt>
                <c:pt idx="1447">
                  <c:v>90</c:v>
                </c:pt>
                <c:pt idx="1448">
                  <c:v>90</c:v>
                </c:pt>
                <c:pt idx="1449">
                  <c:v>90</c:v>
                </c:pt>
                <c:pt idx="1450">
                  <c:v>90</c:v>
                </c:pt>
                <c:pt idx="1451">
                  <c:v>90</c:v>
                </c:pt>
                <c:pt idx="1452">
                  <c:v>90</c:v>
                </c:pt>
                <c:pt idx="1453">
                  <c:v>90</c:v>
                </c:pt>
                <c:pt idx="1454">
                  <c:v>90</c:v>
                </c:pt>
                <c:pt idx="1455">
                  <c:v>90</c:v>
                </c:pt>
                <c:pt idx="1456">
                  <c:v>90</c:v>
                </c:pt>
                <c:pt idx="1457">
                  <c:v>90</c:v>
                </c:pt>
                <c:pt idx="1458">
                  <c:v>90</c:v>
                </c:pt>
                <c:pt idx="1459">
                  <c:v>90</c:v>
                </c:pt>
                <c:pt idx="1460">
                  <c:v>90</c:v>
                </c:pt>
                <c:pt idx="1461">
                  <c:v>90</c:v>
                </c:pt>
                <c:pt idx="1462">
                  <c:v>90</c:v>
                </c:pt>
                <c:pt idx="1463">
                  <c:v>90</c:v>
                </c:pt>
                <c:pt idx="1464">
                  <c:v>90</c:v>
                </c:pt>
                <c:pt idx="1465">
                  <c:v>90</c:v>
                </c:pt>
                <c:pt idx="1466">
                  <c:v>90</c:v>
                </c:pt>
                <c:pt idx="1467">
                  <c:v>90</c:v>
                </c:pt>
                <c:pt idx="1468">
                  <c:v>90</c:v>
                </c:pt>
                <c:pt idx="1469">
                  <c:v>90</c:v>
                </c:pt>
                <c:pt idx="1470">
                  <c:v>90</c:v>
                </c:pt>
                <c:pt idx="1471">
                  <c:v>90</c:v>
                </c:pt>
                <c:pt idx="1472">
                  <c:v>90</c:v>
                </c:pt>
                <c:pt idx="1473">
                  <c:v>90</c:v>
                </c:pt>
                <c:pt idx="1474">
                  <c:v>90</c:v>
                </c:pt>
                <c:pt idx="1475">
                  <c:v>90</c:v>
                </c:pt>
                <c:pt idx="1476">
                  <c:v>90</c:v>
                </c:pt>
                <c:pt idx="1477">
                  <c:v>90</c:v>
                </c:pt>
                <c:pt idx="1478">
                  <c:v>90</c:v>
                </c:pt>
                <c:pt idx="1479">
                  <c:v>90</c:v>
                </c:pt>
                <c:pt idx="1480">
                  <c:v>95</c:v>
                </c:pt>
                <c:pt idx="1481">
                  <c:v>95</c:v>
                </c:pt>
                <c:pt idx="1482">
                  <c:v>95</c:v>
                </c:pt>
                <c:pt idx="1483">
                  <c:v>95</c:v>
                </c:pt>
                <c:pt idx="1484">
                  <c:v>95</c:v>
                </c:pt>
                <c:pt idx="1485">
                  <c:v>95</c:v>
                </c:pt>
                <c:pt idx="1486">
                  <c:v>95</c:v>
                </c:pt>
                <c:pt idx="1487">
                  <c:v>95</c:v>
                </c:pt>
                <c:pt idx="1488">
                  <c:v>90</c:v>
                </c:pt>
                <c:pt idx="1489">
                  <c:v>90</c:v>
                </c:pt>
                <c:pt idx="1490">
                  <c:v>90</c:v>
                </c:pt>
                <c:pt idx="1491">
                  <c:v>90</c:v>
                </c:pt>
                <c:pt idx="1492">
                  <c:v>90</c:v>
                </c:pt>
                <c:pt idx="1493">
                  <c:v>90</c:v>
                </c:pt>
                <c:pt idx="1494">
                  <c:v>90</c:v>
                </c:pt>
                <c:pt idx="1495">
                  <c:v>90</c:v>
                </c:pt>
                <c:pt idx="1496">
                  <c:v>90</c:v>
                </c:pt>
                <c:pt idx="1497">
                  <c:v>90</c:v>
                </c:pt>
                <c:pt idx="1498">
                  <c:v>90</c:v>
                </c:pt>
                <c:pt idx="1499">
                  <c:v>90</c:v>
                </c:pt>
                <c:pt idx="1500">
                  <c:v>90</c:v>
                </c:pt>
                <c:pt idx="1501">
                  <c:v>90</c:v>
                </c:pt>
                <c:pt idx="1502">
                  <c:v>90</c:v>
                </c:pt>
                <c:pt idx="1503">
                  <c:v>90</c:v>
                </c:pt>
                <c:pt idx="1504">
                  <c:v>90</c:v>
                </c:pt>
                <c:pt idx="1505">
                  <c:v>90</c:v>
                </c:pt>
                <c:pt idx="1506">
                  <c:v>90</c:v>
                </c:pt>
                <c:pt idx="1507">
                  <c:v>95</c:v>
                </c:pt>
                <c:pt idx="1508">
                  <c:v>95</c:v>
                </c:pt>
                <c:pt idx="1509">
                  <c:v>95</c:v>
                </c:pt>
                <c:pt idx="1510">
                  <c:v>95</c:v>
                </c:pt>
                <c:pt idx="1511">
                  <c:v>95</c:v>
                </c:pt>
                <c:pt idx="1512">
                  <c:v>95</c:v>
                </c:pt>
                <c:pt idx="1513">
                  <c:v>95</c:v>
                </c:pt>
                <c:pt idx="1514">
                  <c:v>95</c:v>
                </c:pt>
                <c:pt idx="1515">
                  <c:v>95</c:v>
                </c:pt>
                <c:pt idx="1516">
                  <c:v>95</c:v>
                </c:pt>
                <c:pt idx="1517">
                  <c:v>95</c:v>
                </c:pt>
                <c:pt idx="1518">
                  <c:v>95</c:v>
                </c:pt>
                <c:pt idx="1519">
                  <c:v>95</c:v>
                </c:pt>
                <c:pt idx="1520">
                  <c:v>95</c:v>
                </c:pt>
                <c:pt idx="1521">
                  <c:v>95</c:v>
                </c:pt>
                <c:pt idx="1522">
                  <c:v>90</c:v>
                </c:pt>
                <c:pt idx="1523">
                  <c:v>90</c:v>
                </c:pt>
                <c:pt idx="1524">
                  <c:v>90</c:v>
                </c:pt>
                <c:pt idx="1525">
                  <c:v>90</c:v>
                </c:pt>
                <c:pt idx="1526">
                  <c:v>90</c:v>
                </c:pt>
                <c:pt idx="1527">
                  <c:v>90</c:v>
                </c:pt>
                <c:pt idx="1528">
                  <c:v>90</c:v>
                </c:pt>
                <c:pt idx="1529">
                  <c:v>90</c:v>
                </c:pt>
                <c:pt idx="1530">
                  <c:v>90</c:v>
                </c:pt>
                <c:pt idx="1531">
                  <c:v>90</c:v>
                </c:pt>
                <c:pt idx="1532">
                  <c:v>90</c:v>
                </c:pt>
                <c:pt idx="1533">
                  <c:v>90</c:v>
                </c:pt>
                <c:pt idx="1534">
                  <c:v>90</c:v>
                </c:pt>
                <c:pt idx="1535">
                  <c:v>90</c:v>
                </c:pt>
                <c:pt idx="1536">
                  <c:v>90</c:v>
                </c:pt>
                <c:pt idx="1537">
                  <c:v>90</c:v>
                </c:pt>
                <c:pt idx="1538">
                  <c:v>90</c:v>
                </c:pt>
                <c:pt idx="1539">
                  <c:v>90</c:v>
                </c:pt>
                <c:pt idx="1540">
                  <c:v>90</c:v>
                </c:pt>
                <c:pt idx="1541">
                  <c:v>90</c:v>
                </c:pt>
                <c:pt idx="1542">
                  <c:v>90</c:v>
                </c:pt>
                <c:pt idx="1543">
                  <c:v>90</c:v>
                </c:pt>
                <c:pt idx="1544">
                  <c:v>90</c:v>
                </c:pt>
                <c:pt idx="1545">
                  <c:v>90</c:v>
                </c:pt>
                <c:pt idx="1546">
                  <c:v>90</c:v>
                </c:pt>
                <c:pt idx="1547">
                  <c:v>90</c:v>
                </c:pt>
                <c:pt idx="1548">
                  <c:v>90</c:v>
                </c:pt>
                <c:pt idx="1549">
                  <c:v>95</c:v>
                </c:pt>
                <c:pt idx="1550">
                  <c:v>95</c:v>
                </c:pt>
                <c:pt idx="1551">
                  <c:v>95</c:v>
                </c:pt>
                <c:pt idx="1552">
                  <c:v>95</c:v>
                </c:pt>
                <c:pt idx="1553">
                  <c:v>95</c:v>
                </c:pt>
                <c:pt idx="1554">
                  <c:v>95</c:v>
                </c:pt>
                <c:pt idx="1555">
                  <c:v>95</c:v>
                </c:pt>
                <c:pt idx="1556">
                  <c:v>95</c:v>
                </c:pt>
                <c:pt idx="1557">
                  <c:v>95</c:v>
                </c:pt>
                <c:pt idx="1558">
                  <c:v>95</c:v>
                </c:pt>
                <c:pt idx="1559">
                  <c:v>95</c:v>
                </c:pt>
                <c:pt idx="1560">
                  <c:v>95</c:v>
                </c:pt>
                <c:pt idx="1561">
                  <c:v>95</c:v>
                </c:pt>
                <c:pt idx="1562">
                  <c:v>95</c:v>
                </c:pt>
                <c:pt idx="1563">
                  <c:v>95</c:v>
                </c:pt>
                <c:pt idx="1564">
                  <c:v>95</c:v>
                </c:pt>
                <c:pt idx="1565">
                  <c:v>95</c:v>
                </c:pt>
                <c:pt idx="1566">
                  <c:v>95</c:v>
                </c:pt>
                <c:pt idx="1567">
                  <c:v>90</c:v>
                </c:pt>
                <c:pt idx="1568">
                  <c:v>90</c:v>
                </c:pt>
                <c:pt idx="1569">
                  <c:v>90</c:v>
                </c:pt>
                <c:pt idx="1570">
                  <c:v>90</c:v>
                </c:pt>
                <c:pt idx="1571">
                  <c:v>90</c:v>
                </c:pt>
                <c:pt idx="1572">
                  <c:v>90</c:v>
                </c:pt>
                <c:pt idx="1573">
                  <c:v>90</c:v>
                </c:pt>
                <c:pt idx="1574">
                  <c:v>90</c:v>
                </c:pt>
                <c:pt idx="1575">
                  <c:v>90</c:v>
                </c:pt>
                <c:pt idx="1576">
                  <c:v>90</c:v>
                </c:pt>
                <c:pt idx="1577">
                  <c:v>90</c:v>
                </c:pt>
                <c:pt idx="1578">
                  <c:v>90</c:v>
                </c:pt>
                <c:pt idx="1579">
                  <c:v>90</c:v>
                </c:pt>
                <c:pt idx="1580">
                  <c:v>90</c:v>
                </c:pt>
                <c:pt idx="1581">
                  <c:v>90</c:v>
                </c:pt>
                <c:pt idx="1582">
                  <c:v>90</c:v>
                </c:pt>
                <c:pt idx="1583">
                  <c:v>90</c:v>
                </c:pt>
                <c:pt idx="1584">
                  <c:v>90</c:v>
                </c:pt>
                <c:pt idx="1585">
                  <c:v>90</c:v>
                </c:pt>
                <c:pt idx="1586">
                  <c:v>90</c:v>
                </c:pt>
                <c:pt idx="1587">
                  <c:v>90</c:v>
                </c:pt>
                <c:pt idx="1588">
                  <c:v>90</c:v>
                </c:pt>
                <c:pt idx="1589">
                  <c:v>90</c:v>
                </c:pt>
                <c:pt idx="1590">
                  <c:v>90</c:v>
                </c:pt>
                <c:pt idx="1591">
                  <c:v>90</c:v>
                </c:pt>
                <c:pt idx="1592">
                  <c:v>90</c:v>
                </c:pt>
                <c:pt idx="1593">
                  <c:v>90</c:v>
                </c:pt>
                <c:pt idx="1594">
                  <c:v>90</c:v>
                </c:pt>
                <c:pt idx="1595">
                  <c:v>90</c:v>
                </c:pt>
                <c:pt idx="1596">
                  <c:v>90</c:v>
                </c:pt>
                <c:pt idx="1597">
                  <c:v>90</c:v>
                </c:pt>
                <c:pt idx="1598">
                  <c:v>90</c:v>
                </c:pt>
                <c:pt idx="1599">
                  <c:v>90</c:v>
                </c:pt>
                <c:pt idx="1600">
                  <c:v>90</c:v>
                </c:pt>
                <c:pt idx="1601">
                  <c:v>90</c:v>
                </c:pt>
                <c:pt idx="1602">
                  <c:v>90</c:v>
                </c:pt>
                <c:pt idx="1603">
                  <c:v>90</c:v>
                </c:pt>
                <c:pt idx="1604">
                  <c:v>90</c:v>
                </c:pt>
                <c:pt idx="1605">
                  <c:v>90</c:v>
                </c:pt>
                <c:pt idx="1606">
                  <c:v>90</c:v>
                </c:pt>
                <c:pt idx="1607">
                  <c:v>90</c:v>
                </c:pt>
                <c:pt idx="1608">
                  <c:v>90</c:v>
                </c:pt>
                <c:pt idx="1609">
                  <c:v>90</c:v>
                </c:pt>
                <c:pt idx="1610">
                  <c:v>90</c:v>
                </c:pt>
                <c:pt idx="1611">
                  <c:v>90</c:v>
                </c:pt>
                <c:pt idx="1612">
                  <c:v>90</c:v>
                </c:pt>
                <c:pt idx="1613">
                  <c:v>90</c:v>
                </c:pt>
                <c:pt idx="1614">
                  <c:v>90</c:v>
                </c:pt>
                <c:pt idx="1615">
                  <c:v>90</c:v>
                </c:pt>
                <c:pt idx="1616">
                  <c:v>90</c:v>
                </c:pt>
                <c:pt idx="1617">
                  <c:v>90</c:v>
                </c:pt>
                <c:pt idx="1618">
                  <c:v>90</c:v>
                </c:pt>
                <c:pt idx="1619">
                  <c:v>90</c:v>
                </c:pt>
                <c:pt idx="1620">
                  <c:v>90</c:v>
                </c:pt>
                <c:pt idx="1621">
                  <c:v>90</c:v>
                </c:pt>
                <c:pt idx="1622">
                  <c:v>90</c:v>
                </c:pt>
                <c:pt idx="1623">
                  <c:v>90</c:v>
                </c:pt>
                <c:pt idx="1624">
                  <c:v>90</c:v>
                </c:pt>
                <c:pt idx="1625">
                  <c:v>90</c:v>
                </c:pt>
                <c:pt idx="1626">
                  <c:v>90</c:v>
                </c:pt>
                <c:pt idx="1627">
                  <c:v>90</c:v>
                </c:pt>
                <c:pt idx="1628">
                  <c:v>90</c:v>
                </c:pt>
                <c:pt idx="1629">
                  <c:v>90</c:v>
                </c:pt>
                <c:pt idx="1630">
                  <c:v>90</c:v>
                </c:pt>
                <c:pt idx="1631">
                  <c:v>90</c:v>
                </c:pt>
                <c:pt idx="1632">
                  <c:v>90</c:v>
                </c:pt>
                <c:pt idx="1633">
                  <c:v>90</c:v>
                </c:pt>
                <c:pt idx="1634">
                  <c:v>90</c:v>
                </c:pt>
                <c:pt idx="1635">
                  <c:v>90</c:v>
                </c:pt>
                <c:pt idx="1636">
                  <c:v>90</c:v>
                </c:pt>
                <c:pt idx="1637">
                  <c:v>90</c:v>
                </c:pt>
                <c:pt idx="1638">
                  <c:v>90</c:v>
                </c:pt>
                <c:pt idx="1639">
                  <c:v>90</c:v>
                </c:pt>
                <c:pt idx="1640">
                  <c:v>90</c:v>
                </c:pt>
                <c:pt idx="1641">
                  <c:v>90</c:v>
                </c:pt>
                <c:pt idx="1642">
                  <c:v>90</c:v>
                </c:pt>
                <c:pt idx="1643">
                  <c:v>90</c:v>
                </c:pt>
                <c:pt idx="1644">
                  <c:v>90</c:v>
                </c:pt>
                <c:pt idx="1645">
                  <c:v>90</c:v>
                </c:pt>
                <c:pt idx="1646">
                  <c:v>90</c:v>
                </c:pt>
                <c:pt idx="1647">
                  <c:v>90</c:v>
                </c:pt>
                <c:pt idx="1648">
                  <c:v>90</c:v>
                </c:pt>
                <c:pt idx="1649">
                  <c:v>90</c:v>
                </c:pt>
                <c:pt idx="1650">
                  <c:v>90</c:v>
                </c:pt>
                <c:pt idx="1651">
                  <c:v>90</c:v>
                </c:pt>
                <c:pt idx="1652">
                  <c:v>90</c:v>
                </c:pt>
                <c:pt idx="1653">
                  <c:v>90</c:v>
                </c:pt>
                <c:pt idx="1654">
                  <c:v>90</c:v>
                </c:pt>
                <c:pt idx="1655">
                  <c:v>90</c:v>
                </c:pt>
                <c:pt idx="1656">
                  <c:v>90</c:v>
                </c:pt>
                <c:pt idx="1657">
                  <c:v>90</c:v>
                </c:pt>
                <c:pt idx="1658">
                  <c:v>90</c:v>
                </c:pt>
                <c:pt idx="1659">
                  <c:v>90</c:v>
                </c:pt>
                <c:pt idx="1660">
                  <c:v>90</c:v>
                </c:pt>
                <c:pt idx="1661">
                  <c:v>90</c:v>
                </c:pt>
                <c:pt idx="1662">
                  <c:v>90</c:v>
                </c:pt>
                <c:pt idx="1663">
                  <c:v>90</c:v>
                </c:pt>
                <c:pt idx="1664">
                  <c:v>90</c:v>
                </c:pt>
                <c:pt idx="1665">
                  <c:v>90</c:v>
                </c:pt>
                <c:pt idx="1666">
                  <c:v>90</c:v>
                </c:pt>
                <c:pt idx="1667">
                  <c:v>90</c:v>
                </c:pt>
                <c:pt idx="1668">
                  <c:v>90</c:v>
                </c:pt>
                <c:pt idx="1669">
                  <c:v>90</c:v>
                </c:pt>
                <c:pt idx="1670">
                  <c:v>90</c:v>
                </c:pt>
                <c:pt idx="1671">
                  <c:v>90</c:v>
                </c:pt>
                <c:pt idx="1672">
                  <c:v>90</c:v>
                </c:pt>
                <c:pt idx="1673">
                  <c:v>90</c:v>
                </c:pt>
                <c:pt idx="1674">
                  <c:v>90</c:v>
                </c:pt>
                <c:pt idx="1675">
                  <c:v>90</c:v>
                </c:pt>
                <c:pt idx="1676">
                  <c:v>90</c:v>
                </c:pt>
                <c:pt idx="1677">
                  <c:v>90</c:v>
                </c:pt>
                <c:pt idx="1678">
                  <c:v>90</c:v>
                </c:pt>
                <c:pt idx="1679">
                  <c:v>90</c:v>
                </c:pt>
                <c:pt idx="1680">
                  <c:v>90</c:v>
                </c:pt>
                <c:pt idx="1681">
                  <c:v>90</c:v>
                </c:pt>
                <c:pt idx="1682">
                  <c:v>90</c:v>
                </c:pt>
                <c:pt idx="1683">
                  <c:v>90</c:v>
                </c:pt>
                <c:pt idx="1684">
                  <c:v>90</c:v>
                </c:pt>
                <c:pt idx="1685">
                  <c:v>90</c:v>
                </c:pt>
                <c:pt idx="1686">
                  <c:v>90</c:v>
                </c:pt>
                <c:pt idx="1687">
                  <c:v>90</c:v>
                </c:pt>
                <c:pt idx="1688">
                  <c:v>90</c:v>
                </c:pt>
                <c:pt idx="1689">
                  <c:v>90</c:v>
                </c:pt>
                <c:pt idx="1690">
                  <c:v>90</c:v>
                </c:pt>
                <c:pt idx="1691">
                  <c:v>90</c:v>
                </c:pt>
                <c:pt idx="1692">
                  <c:v>90</c:v>
                </c:pt>
                <c:pt idx="1693">
                  <c:v>90</c:v>
                </c:pt>
                <c:pt idx="1694">
                  <c:v>90</c:v>
                </c:pt>
                <c:pt idx="1695">
                  <c:v>90</c:v>
                </c:pt>
                <c:pt idx="1696">
                  <c:v>90</c:v>
                </c:pt>
                <c:pt idx="1697">
                  <c:v>90</c:v>
                </c:pt>
                <c:pt idx="1698">
                  <c:v>90</c:v>
                </c:pt>
                <c:pt idx="1699">
                  <c:v>90</c:v>
                </c:pt>
                <c:pt idx="1700">
                  <c:v>90</c:v>
                </c:pt>
                <c:pt idx="1701">
                  <c:v>90</c:v>
                </c:pt>
                <c:pt idx="1702">
                  <c:v>90</c:v>
                </c:pt>
                <c:pt idx="1703">
                  <c:v>90</c:v>
                </c:pt>
                <c:pt idx="1704">
                  <c:v>90</c:v>
                </c:pt>
                <c:pt idx="1705">
                  <c:v>90</c:v>
                </c:pt>
                <c:pt idx="1706">
                  <c:v>90</c:v>
                </c:pt>
                <c:pt idx="1707">
                  <c:v>90</c:v>
                </c:pt>
                <c:pt idx="1708">
                  <c:v>90</c:v>
                </c:pt>
                <c:pt idx="1709">
                  <c:v>90</c:v>
                </c:pt>
                <c:pt idx="1710">
                  <c:v>90</c:v>
                </c:pt>
                <c:pt idx="1711">
                  <c:v>90</c:v>
                </c:pt>
                <c:pt idx="1712">
                  <c:v>90</c:v>
                </c:pt>
                <c:pt idx="1713">
                  <c:v>90</c:v>
                </c:pt>
                <c:pt idx="1714">
                  <c:v>90</c:v>
                </c:pt>
                <c:pt idx="1715">
                  <c:v>90</c:v>
                </c:pt>
                <c:pt idx="1716">
                  <c:v>90</c:v>
                </c:pt>
                <c:pt idx="1717">
                  <c:v>90</c:v>
                </c:pt>
                <c:pt idx="1718">
                  <c:v>90</c:v>
                </c:pt>
                <c:pt idx="1719">
                  <c:v>90</c:v>
                </c:pt>
                <c:pt idx="1720">
                  <c:v>90</c:v>
                </c:pt>
                <c:pt idx="1721">
                  <c:v>90</c:v>
                </c:pt>
                <c:pt idx="1722">
                  <c:v>90</c:v>
                </c:pt>
                <c:pt idx="1723">
                  <c:v>90</c:v>
                </c:pt>
                <c:pt idx="1724">
                  <c:v>90</c:v>
                </c:pt>
                <c:pt idx="1725">
                  <c:v>90</c:v>
                </c:pt>
                <c:pt idx="1726">
                  <c:v>90</c:v>
                </c:pt>
                <c:pt idx="1727">
                  <c:v>90</c:v>
                </c:pt>
                <c:pt idx="1728">
                  <c:v>90</c:v>
                </c:pt>
                <c:pt idx="1729">
                  <c:v>90</c:v>
                </c:pt>
                <c:pt idx="1730">
                  <c:v>90</c:v>
                </c:pt>
                <c:pt idx="1731">
                  <c:v>90</c:v>
                </c:pt>
                <c:pt idx="1732">
                  <c:v>90</c:v>
                </c:pt>
                <c:pt idx="1733">
                  <c:v>90</c:v>
                </c:pt>
                <c:pt idx="1734">
                  <c:v>90</c:v>
                </c:pt>
                <c:pt idx="1735">
                  <c:v>90</c:v>
                </c:pt>
                <c:pt idx="1736">
                  <c:v>90</c:v>
                </c:pt>
                <c:pt idx="1737">
                  <c:v>90</c:v>
                </c:pt>
                <c:pt idx="1738">
                  <c:v>90</c:v>
                </c:pt>
                <c:pt idx="1739">
                  <c:v>90</c:v>
                </c:pt>
                <c:pt idx="1740">
                  <c:v>90</c:v>
                </c:pt>
                <c:pt idx="1741">
                  <c:v>90</c:v>
                </c:pt>
                <c:pt idx="1742">
                  <c:v>90</c:v>
                </c:pt>
                <c:pt idx="1743">
                  <c:v>90</c:v>
                </c:pt>
                <c:pt idx="1744">
                  <c:v>90</c:v>
                </c:pt>
                <c:pt idx="1745">
                  <c:v>90</c:v>
                </c:pt>
                <c:pt idx="1746">
                  <c:v>90</c:v>
                </c:pt>
                <c:pt idx="1747">
                  <c:v>90</c:v>
                </c:pt>
                <c:pt idx="1748">
                  <c:v>90</c:v>
                </c:pt>
                <c:pt idx="1749">
                  <c:v>90</c:v>
                </c:pt>
                <c:pt idx="1750">
                  <c:v>90</c:v>
                </c:pt>
                <c:pt idx="1751">
                  <c:v>90</c:v>
                </c:pt>
                <c:pt idx="1752">
                  <c:v>90</c:v>
                </c:pt>
                <c:pt idx="1753">
                  <c:v>90</c:v>
                </c:pt>
                <c:pt idx="1754">
                  <c:v>90</c:v>
                </c:pt>
                <c:pt idx="1755">
                  <c:v>90</c:v>
                </c:pt>
                <c:pt idx="1756">
                  <c:v>95</c:v>
                </c:pt>
                <c:pt idx="1757">
                  <c:v>95</c:v>
                </c:pt>
                <c:pt idx="1758">
                  <c:v>95</c:v>
                </c:pt>
                <c:pt idx="1759">
                  <c:v>95</c:v>
                </c:pt>
                <c:pt idx="1760">
                  <c:v>95</c:v>
                </c:pt>
                <c:pt idx="1761">
                  <c:v>95</c:v>
                </c:pt>
                <c:pt idx="1762">
                  <c:v>95</c:v>
                </c:pt>
                <c:pt idx="1763">
                  <c:v>95</c:v>
                </c:pt>
                <c:pt idx="1764">
                  <c:v>95</c:v>
                </c:pt>
                <c:pt idx="1765">
                  <c:v>95</c:v>
                </c:pt>
                <c:pt idx="1766">
                  <c:v>95</c:v>
                </c:pt>
                <c:pt idx="1767">
                  <c:v>95</c:v>
                </c:pt>
                <c:pt idx="1768">
                  <c:v>95</c:v>
                </c:pt>
                <c:pt idx="1769">
                  <c:v>95</c:v>
                </c:pt>
                <c:pt idx="1770">
                  <c:v>95</c:v>
                </c:pt>
                <c:pt idx="1771">
                  <c:v>95</c:v>
                </c:pt>
                <c:pt idx="1772">
                  <c:v>95</c:v>
                </c:pt>
                <c:pt idx="1773">
                  <c:v>95</c:v>
                </c:pt>
                <c:pt idx="1774">
                  <c:v>95</c:v>
                </c:pt>
                <c:pt idx="1775">
                  <c:v>95</c:v>
                </c:pt>
                <c:pt idx="1776">
                  <c:v>95</c:v>
                </c:pt>
                <c:pt idx="1777">
                  <c:v>95</c:v>
                </c:pt>
                <c:pt idx="1778">
                  <c:v>95</c:v>
                </c:pt>
                <c:pt idx="1779">
                  <c:v>95</c:v>
                </c:pt>
                <c:pt idx="1780">
                  <c:v>95</c:v>
                </c:pt>
                <c:pt idx="1781">
                  <c:v>95</c:v>
                </c:pt>
                <c:pt idx="1782">
                  <c:v>95</c:v>
                </c:pt>
                <c:pt idx="1783">
                  <c:v>95</c:v>
                </c:pt>
                <c:pt idx="1784">
                  <c:v>95</c:v>
                </c:pt>
                <c:pt idx="1785">
                  <c:v>95</c:v>
                </c:pt>
                <c:pt idx="1786">
                  <c:v>95</c:v>
                </c:pt>
                <c:pt idx="1787">
                  <c:v>95</c:v>
                </c:pt>
                <c:pt idx="1788">
                  <c:v>95</c:v>
                </c:pt>
                <c:pt idx="1789">
                  <c:v>95</c:v>
                </c:pt>
                <c:pt idx="1790">
                  <c:v>95</c:v>
                </c:pt>
                <c:pt idx="1791">
                  <c:v>90</c:v>
                </c:pt>
                <c:pt idx="1792">
                  <c:v>90</c:v>
                </c:pt>
                <c:pt idx="1793">
                  <c:v>90</c:v>
                </c:pt>
                <c:pt idx="1794">
                  <c:v>90</c:v>
                </c:pt>
                <c:pt idx="1795">
                  <c:v>90</c:v>
                </c:pt>
                <c:pt idx="1796">
                  <c:v>90</c:v>
                </c:pt>
                <c:pt idx="1797">
                  <c:v>90</c:v>
                </c:pt>
                <c:pt idx="1798">
                  <c:v>90</c:v>
                </c:pt>
                <c:pt idx="1799">
                  <c:v>90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5BB-4052-AC4D-14CEFF9062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1101488480"/>
        <c:scaling>
          <c:orientation val="minMax"/>
          <c:max val="180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lang="ja-JP"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time(s)</a:t>
                </a:r>
              </a:p>
            </c:rich>
          </c:tx>
          <c:layout>
            <c:manualLayout>
              <c:xMode val="edge"/>
              <c:yMode val="edge"/>
              <c:x val="0.46314808366500548"/>
              <c:y val="0.9156398042837238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ja-JP"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lang="ja-JP"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Speed(km/h)</a:t>
                </a:r>
              </a:p>
            </c:rich>
          </c:tx>
          <c:layout>
            <c:manualLayout>
              <c:xMode val="edge"/>
              <c:yMode val="edge"/>
              <c:x val="7.608178792201617E-3"/>
              <c:y val="0.3497948867502673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ja-JP"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1488480"/>
        <c:crosses val="autoZero"/>
        <c:crossBetween val="midCat"/>
        <c:majorUnit val="20"/>
        <c:minorUnit val="10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40"/>
          <c:min val="0"/>
        </c:scaling>
        <c:delete val="0"/>
        <c:axPos val="r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ja-JP"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"/>
        <c:crosses val="max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3198175568863983"/>
          <c:y val="0.31973829598519371"/>
          <c:w val="6.5513456749088053E-2"/>
          <c:h val="0.256811078158320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ja-JP"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200000000000001" footer="0.51200000000000001"/>
    <c:pageSetup paperSize="9" orientation="landscape" horizontalDpi="300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ja-JP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Indicated speed</a:t>
            </a:r>
          </a:p>
        </c:rich>
      </c:tx>
      <c:layout>
        <c:manualLayout>
          <c:xMode val="edge"/>
          <c:yMode val="edge"/>
          <c:x val="0.45298372513562385"/>
          <c:y val="3.217821782178217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0914197624335415E-2"/>
          <c:y val="0.22415188246697379"/>
          <c:w val="0.9041591320072333"/>
          <c:h val="0.65346534653465349"/>
        </c:manualLayout>
      </c:layout>
      <c:scatterChart>
        <c:scatterStyle val="lineMarker"/>
        <c:varyColors val="0"/>
        <c:ser>
          <c:idx val="1"/>
          <c:order val="0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'v-t_chart'!$A$2:$A$1801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'v-t_chart'!$C$2:$C$1801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2.6</c:v>
                </c:pt>
                <c:pt idx="23">
                  <c:v>4.8</c:v>
                </c:pt>
                <c:pt idx="24">
                  <c:v>7.2</c:v>
                </c:pt>
                <c:pt idx="25">
                  <c:v>9.6</c:v>
                </c:pt>
                <c:pt idx="26">
                  <c:v>12</c:v>
                </c:pt>
                <c:pt idx="27">
                  <c:v>14.3</c:v>
                </c:pt>
                <c:pt idx="28">
                  <c:v>16.600000000000001</c:v>
                </c:pt>
                <c:pt idx="29">
                  <c:v>18.899999999999999</c:v>
                </c:pt>
                <c:pt idx="30">
                  <c:v>21.2</c:v>
                </c:pt>
                <c:pt idx="31">
                  <c:v>23.5</c:v>
                </c:pt>
                <c:pt idx="32">
                  <c:v>25.6</c:v>
                </c:pt>
                <c:pt idx="33">
                  <c:v>27.1</c:v>
                </c:pt>
                <c:pt idx="34">
                  <c:v>28</c:v>
                </c:pt>
                <c:pt idx="35">
                  <c:v>28.7</c:v>
                </c:pt>
                <c:pt idx="36">
                  <c:v>29.2</c:v>
                </c:pt>
                <c:pt idx="37">
                  <c:v>29.8</c:v>
                </c:pt>
                <c:pt idx="38">
                  <c:v>30.4</c:v>
                </c:pt>
                <c:pt idx="39">
                  <c:v>29.6</c:v>
                </c:pt>
                <c:pt idx="40">
                  <c:v>28.7</c:v>
                </c:pt>
                <c:pt idx="41">
                  <c:v>27.9</c:v>
                </c:pt>
                <c:pt idx="42">
                  <c:v>27.5</c:v>
                </c:pt>
                <c:pt idx="43">
                  <c:v>27.3</c:v>
                </c:pt>
                <c:pt idx="44">
                  <c:v>27.4</c:v>
                </c:pt>
                <c:pt idx="45">
                  <c:v>27.5</c:v>
                </c:pt>
                <c:pt idx="46">
                  <c:v>27.6</c:v>
                </c:pt>
                <c:pt idx="47">
                  <c:v>27.6</c:v>
                </c:pt>
                <c:pt idx="48">
                  <c:v>27.6</c:v>
                </c:pt>
                <c:pt idx="49">
                  <c:v>27.7</c:v>
                </c:pt>
                <c:pt idx="50">
                  <c:v>27.8</c:v>
                </c:pt>
                <c:pt idx="51">
                  <c:v>28.1</c:v>
                </c:pt>
                <c:pt idx="52">
                  <c:v>28.6</c:v>
                </c:pt>
                <c:pt idx="53">
                  <c:v>29</c:v>
                </c:pt>
                <c:pt idx="54">
                  <c:v>29.2</c:v>
                </c:pt>
                <c:pt idx="55">
                  <c:v>29.5</c:v>
                </c:pt>
                <c:pt idx="56">
                  <c:v>29.7</c:v>
                </c:pt>
                <c:pt idx="57">
                  <c:v>30.1</c:v>
                </c:pt>
                <c:pt idx="58">
                  <c:v>30.5</c:v>
                </c:pt>
                <c:pt idx="59">
                  <c:v>30.7</c:v>
                </c:pt>
                <c:pt idx="60">
                  <c:v>29.7</c:v>
                </c:pt>
                <c:pt idx="61">
                  <c:v>27</c:v>
                </c:pt>
                <c:pt idx="62">
                  <c:v>23</c:v>
                </c:pt>
                <c:pt idx="63">
                  <c:v>18.7</c:v>
                </c:pt>
                <c:pt idx="64">
                  <c:v>14.2</c:v>
                </c:pt>
                <c:pt idx="65">
                  <c:v>9.4</c:v>
                </c:pt>
                <c:pt idx="66">
                  <c:v>4.9000000000000004</c:v>
                </c:pt>
                <c:pt idx="67">
                  <c:v>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1.7</c:v>
                </c:pt>
                <c:pt idx="74">
                  <c:v>5.8</c:v>
                </c:pt>
                <c:pt idx="75">
                  <c:v>11.8</c:v>
                </c:pt>
                <c:pt idx="76">
                  <c:v>18.3</c:v>
                </c:pt>
                <c:pt idx="77">
                  <c:v>24.5</c:v>
                </c:pt>
                <c:pt idx="78">
                  <c:v>29.4</c:v>
                </c:pt>
                <c:pt idx="79">
                  <c:v>32.5</c:v>
                </c:pt>
                <c:pt idx="80">
                  <c:v>34.200000000000003</c:v>
                </c:pt>
                <c:pt idx="81">
                  <c:v>34.4</c:v>
                </c:pt>
                <c:pt idx="82">
                  <c:v>34.5</c:v>
                </c:pt>
                <c:pt idx="83">
                  <c:v>34.6</c:v>
                </c:pt>
                <c:pt idx="84">
                  <c:v>34.700000000000003</c:v>
                </c:pt>
                <c:pt idx="85">
                  <c:v>34.799999999999997</c:v>
                </c:pt>
                <c:pt idx="86">
                  <c:v>35.200000000000003</c:v>
                </c:pt>
                <c:pt idx="87">
                  <c:v>36</c:v>
                </c:pt>
                <c:pt idx="88">
                  <c:v>37</c:v>
                </c:pt>
                <c:pt idx="89">
                  <c:v>37.9</c:v>
                </c:pt>
                <c:pt idx="90">
                  <c:v>38.6</c:v>
                </c:pt>
                <c:pt idx="91">
                  <c:v>38.799999999999997</c:v>
                </c:pt>
                <c:pt idx="92">
                  <c:v>38.799999999999997</c:v>
                </c:pt>
                <c:pt idx="93">
                  <c:v>38.700000000000003</c:v>
                </c:pt>
                <c:pt idx="94">
                  <c:v>38.5</c:v>
                </c:pt>
                <c:pt idx="95">
                  <c:v>38</c:v>
                </c:pt>
                <c:pt idx="96">
                  <c:v>37.4</c:v>
                </c:pt>
                <c:pt idx="97">
                  <c:v>36.9</c:v>
                </c:pt>
                <c:pt idx="98">
                  <c:v>36.6</c:v>
                </c:pt>
                <c:pt idx="99">
                  <c:v>36.4</c:v>
                </c:pt>
                <c:pt idx="100">
                  <c:v>36.4</c:v>
                </c:pt>
                <c:pt idx="101">
                  <c:v>36.5</c:v>
                </c:pt>
                <c:pt idx="102">
                  <c:v>36.700000000000003</c:v>
                </c:pt>
                <c:pt idx="103">
                  <c:v>36.9</c:v>
                </c:pt>
                <c:pt idx="104">
                  <c:v>37</c:v>
                </c:pt>
                <c:pt idx="105">
                  <c:v>37.200000000000003</c:v>
                </c:pt>
                <c:pt idx="106">
                  <c:v>37.299999999999997</c:v>
                </c:pt>
                <c:pt idx="107">
                  <c:v>37.4</c:v>
                </c:pt>
                <c:pt idx="108">
                  <c:v>37.299999999999997</c:v>
                </c:pt>
                <c:pt idx="109">
                  <c:v>36.799999999999997</c:v>
                </c:pt>
                <c:pt idx="110">
                  <c:v>35.799999999999997</c:v>
                </c:pt>
                <c:pt idx="111">
                  <c:v>34.700000000000003</c:v>
                </c:pt>
                <c:pt idx="112">
                  <c:v>31.8</c:v>
                </c:pt>
                <c:pt idx="113">
                  <c:v>28.9</c:v>
                </c:pt>
                <c:pt idx="114">
                  <c:v>26.7</c:v>
                </c:pt>
                <c:pt idx="115">
                  <c:v>24.6</c:v>
                </c:pt>
                <c:pt idx="116">
                  <c:v>25.2</c:v>
                </c:pt>
                <c:pt idx="117">
                  <c:v>26.2</c:v>
                </c:pt>
                <c:pt idx="118">
                  <c:v>27.6</c:v>
                </c:pt>
                <c:pt idx="119">
                  <c:v>29.2</c:v>
                </c:pt>
                <c:pt idx="120">
                  <c:v>31</c:v>
                </c:pt>
                <c:pt idx="121">
                  <c:v>32.799999999999997</c:v>
                </c:pt>
                <c:pt idx="122">
                  <c:v>34.299999999999997</c:v>
                </c:pt>
                <c:pt idx="123">
                  <c:v>35.1</c:v>
                </c:pt>
                <c:pt idx="124">
                  <c:v>35.299999999999997</c:v>
                </c:pt>
                <c:pt idx="125">
                  <c:v>35.1</c:v>
                </c:pt>
                <c:pt idx="126">
                  <c:v>34.6</c:v>
                </c:pt>
                <c:pt idx="127">
                  <c:v>33.700000000000003</c:v>
                </c:pt>
                <c:pt idx="128">
                  <c:v>32.200000000000003</c:v>
                </c:pt>
                <c:pt idx="129">
                  <c:v>29.6</c:v>
                </c:pt>
                <c:pt idx="130">
                  <c:v>26</c:v>
                </c:pt>
                <c:pt idx="131">
                  <c:v>22</c:v>
                </c:pt>
                <c:pt idx="132">
                  <c:v>18.5</c:v>
                </c:pt>
                <c:pt idx="133">
                  <c:v>16.600000000000001</c:v>
                </c:pt>
                <c:pt idx="134">
                  <c:v>17.600000000000001</c:v>
                </c:pt>
                <c:pt idx="135">
                  <c:v>21</c:v>
                </c:pt>
                <c:pt idx="136">
                  <c:v>25.2</c:v>
                </c:pt>
                <c:pt idx="137">
                  <c:v>29.1</c:v>
                </c:pt>
                <c:pt idx="138">
                  <c:v>31.4</c:v>
                </c:pt>
                <c:pt idx="139">
                  <c:v>31.9</c:v>
                </c:pt>
                <c:pt idx="140">
                  <c:v>31.4</c:v>
                </c:pt>
                <c:pt idx="141">
                  <c:v>30.6</c:v>
                </c:pt>
                <c:pt idx="142">
                  <c:v>29.5</c:v>
                </c:pt>
                <c:pt idx="143">
                  <c:v>28</c:v>
                </c:pt>
                <c:pt idx="144">
                  <c:v>24.9</c:v>
                </c:pt>
                <c:pt idx="145">
                  <c:v>20.2</c:v>
                </c:pt>
                <c:pt idx="146">
                  <c:v>14.8</c:v>
                </c:pt>
                <c:pt idx="147">
                  <c:v>9.5</c:v>
                </c:pt>
                <c:pt idx="148">
                  <c:v>4.8</c:v>
                </c:pt>
                <c:pt idx="149">
                  <c:v>1.4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2</c:v>
                </c:pt>
                <c:pt idx="183">
                  <c:v>6</c:v>
                </c:pt>
                <c:pt idx="184">
                  <c:v>12.4</c:v>
                </c:pt>
                <c:pt idx="185">
                  <c:v>21.4</c:v>
                </c:pt>
                <c:pt idx="186">
                  <c:v>30</c:v>
                </c:pt>
                <c:pt idx="187">
                  <c:v>37.1</c:v>
                </c:pt>
                <c:pt idx="188">
                  <c:v>42.5</c:v>
                </c:pt>
                <c:pt idx="189">
                  <c:v>46.6</c:v>
                </c:pt>
                <c:pt idx="190">
                  <c:v>49.8</c:v>
                </c:pt>
                <c:pt idx="191">
                  <c:v>52.4</c:v>
                </c:pt>
                <c:pt idx="192">
                  <c:v>54.4</c:v>
                </c:pt>
                <c:pt idx="193">
                  <c:v>55.6</c:v>
                </c:pt>
                <c:pt idx="194">
                  <c:v>56.1</c:v>
                </c:pt>
                <c:pt idx="195">
                  <c:v>56.2</c:v>
                </c:pt>
                <c:pt idx="196">
                  <c:v>56.2</c:v>
                </c:pt>
                <c:pt idx="197">
                  <c:v>56.2</c:v>
                </c:pt>
                <c:pt idx="198">
                  <c:v>56.7</c:v>
                </c:pt>
                <c:pt idx="199">
                  <c:v>57.2</c:v>
                </c:pt>
                <c:pt idx="200">
                  <c:v>57.7</c:v>
                </c:pt>
                <c:pt idx="201">
                  <c:v>58.2</c:v>
                </c:pt>
                <c:pt idx="202">
                  <c:v>58.7</c:v>
                </c:pt>
                <c:pt idx="203">
                  <c:v>59.3</c:v>
                </c:pt>
                <c:pt idx="204">
                  <c:v>59.8</c:v>
                </c:pt>
                <c:pt idx="205">
                  <c:v>60</c:v>
                </c:pt>
                <c:pt idx="206">
                  <c:v>60</c:v>
                </c:pt>
                <c:pt idx="207">
                  <c:v>59.9</c:v>
                </c:pt>
                <c:pt idx="208">
                  <c:v>59.9</c:v>
                </c:pt>
                <c:pt idx="209">
                  <c:v>59.9</c:v>
                </c:pt>
                <c:pt idx="210">
                  <c:v>59.9</c:v>
                </c:pt>
                <c:pt idx="211">
                  <c:v>59.9</c:v>
                </c:pt>
                <c:pt idx="212">
                  <c:v>59.8</c:v>
                </c:pt>
                <c:pt idx="213">
                  <c:v>59.6</c:v>
                </c:pt>
                <c:pt idx="214">
                  <c:v>59.1</c:v>
                </c:pt>
                <c:pt idx="215">
                  <c:v>57.1</c:v>
                </c:pt>
                <c:pt idx="216">
                  <c:v>53.2</c:v>
                </c:pt>
                <c:pt idx="217">
                  <c:v>48.3</c:v>
                </c:pt>
                <c:pt idx="218">
                  <c:v>43.9</c:v>
                </c:pt>
                <c:pt idx="219">
                  <c:v>40.299999999999997</c:v>
                </c:pt>
                <c:pt idx="220">
                  <c:v>39.5</c:v>
                </c:pt>
                <c:pt idx="221">
                  <c:v>41.3</c:v>
                </c:pt>
                <c:pt idx="222">
                  <c:v>45.2</c:v>
                </c:pt>
                <c:pt idx="223">
                  <c:v>50.1</c:v>
                </c:pt>
                <c:pt idx="224">
                  <c:v>53.7</c:v>
                </c:pt>
                <c:pt idx="225">
                  <c:v>55.8</c:v>
                </c:pt>
                <c:pt idx="226">
                  <c:v>55.8</c:v>
                </c:pt>
                <c:pt idx="227">
                  <c:v>54.7</c:v>
                </c:pt>
                <c:pt idx="228">
                  <c:v>53.3</c:v>
                </c:pt>
                <c:pt idx="229">
                  <c:v>52.3</c:v>
                </c:pt>
                <c:pt idx="230">
                  <c:v>52</c:v>
                </c:pt>
                <c:pt idx="231">
                  <c:v>52.1</c:v>
                </c:pt>
                <c:pt idx="232">
                  <c:v>51.8</c:v>
                </c:pt>
                <c:pt idx="233">
                  <c:v>50.8</c:v>
                </c:pt>
                <c:pt idx="234">
                  <c:v>49.2</c:v>
                </c:pt>
                <c:pt idx="235">
                  <c:v>47.5</c:v>
                </c:pt>
                <c:pt idx="236">
                  <c:v>45.7</c:v>
                </c:pt>
                <c:pt idx="237">
                  <c:v>43.9</c:v>
                </c:pt>
                <c:pt idx="238">
                  <c:v>42</c:v>
                </c:pt>
                <c:pt idx="239">
                  <c:v>40.200000000000003</c:v>
                </c:pt>
                <c:pt idx="240">
                  <c:v>38.299999999999997</c:v>
                </c:pt>
                <c:pt idx="241">
                  <c:v>36.4</c:v>
                </c:pt>
                <c:pt idx="242">
                  <c:v>34.6</c:v>
                </c:pt>
                <c:pt idx="243">
                  <c:v>32.700000000000003</c:v>
                </c:pt>
                <c:pt idx="244">
                  <c:v>30.6</c:v>
                </c:pt>
                <c:pt idx="245">
                  <c:v>28.1</c:v>
                </c:pt>
                <c:pt idx="246">
                  <c:v>25.5</c:v>
                </c:pt>
                <c:pt idx="247">
                  <c:v>23.1</c:v>
                </c:pt>
                <c:pt idx="248">
                  <c:v>21.2</c:v>
                </c:pt>
                <c:pt idx="249">
                  <c:v>19.5</c:v>
                </c:pt>
                <c:pt idx="250">
                  <c:v>17.8</c:v>
                </c:pt>
                <c:pt idx="251">
                  <c:v>15.3</c:v>
                </c:pt>
                <c:pt idx="252">
                  <c:v>11.5</c:v>
                </c:pt>
                <c:pt idx="253">
                  <c:v>7.2</c:v>
                </c:pt>
                <c:pt idx="254">
                  <c:v>2.5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0.5</c:v>
                </c:pt>
                <c:pt idx="267">
                  <c:v>2.9</c:v>
                </c:pt>
                <c:pt idx="268">
                  <c:v>8.1999999999999993</c:v>
                </c:pt>
                <c:pt idx="269">
                  <c:v>13.2</c:v>
                </c:pt>
                <c:pt idx="270">
                  <c:v>17.8</c:v>
                </c:pt>
                <c:pt idx="271">
                  <c:v>21.4</c:v>
                </c:pt>
                <c:pt idx="272">
                  <c:v>24.1</c:v>
                </c:pt>
                <c:pt idx="273">
                  <c:v>26.4</c:v>
                </c:pt>
                <c:pt idx="274">
                  <c:v>28.4</c:v>
                </c:pt>
                <c:pt idx="275">
                  <c:v>29.9</c:v>
                </c:pt>
                <c:pt idx="276">
                  <c:v>30.5</c:v>
                </c:pt>
                <c:pt idx="277">
                  <c:v>30.5</c:v>
                </c:pt>
                <c:pt idx="278">
                  <c:v>30.3</c:v>
                </c:pt>
                <c:pt idx="279">
                  <c:v>30.2</c:v>
                </c:pt>
                <c:pt idx="280">
                  <c:v>30.1</c:v>
                </c:pt>
                <c:pt idx="281">
                  <c:v>30.1</c:v>
                </c:pt>
                <c:pt idx="282">
                  <c:v>30.1</c:v>
                </c:pt>
                <c:pt idx="283">
                  <c:v>30.1</c:v>
                </c:pt>
                <c:pt idx="284">
                  <c:v>30.1</c:v>
                </c:pt>
                <c:pt idx="285">
                  <c:v>30.1</c:v>
                </c:pt>
                <c:pt idx="286">
                  <c:v>30.2</c:v>
                </c:pt>
                <c:pt idx="287">
                  <c:v>30.4</c:v>
                </c:pt>
                <c:pt idx="288">
                  <c:v>31</c:v>
                </c:pt>
                <c:pt idx="289">
                  <c:v>31.8</c:v>
                </c:pt>
                <c:pt idx="290">
                  <c:v>32.700000000000003</c:v>
                </c:pt>
                <c:pt idx="291">
                  <c:v>33.6</c:v>
                </c:pt>
                <c:pt idx="292">
                  <c:v>34.4</c:v>
                </c:pt>
                <c:pt idx="293">
                  <c:v>35</c:v>
                </c:pt>
                <c:pt idx="294">
                  <c:v>35.4</c:v>
                </c:pt>
                <c:pt idx="295">
                  <c:v>35.5</c:v>
                </c:pt>
                <c:pt idx="296">
                  <c:v>35.299999999999997</c:v>
                </c:pt>
                <c:pt idx="297">
                  <c:v>34.9</c:v>
                </c:pt>
                <c:pt idx="298">
                  <c:v>33.9</c:v>
                </c:pt>
                <c:pt idx="299">
                  <c:v>32.4</c:v>
                </c:pt>
                <c:pt idx="300">
                  <c:v>30.6</c:v>
                </c:pt>
                <c:pt idx="301">
                  <c:v>28.9</c:v>
                </c:pt>
                <c:pt idx="302">
                  <c:v>27.8</c:v>
                </c:pt>
                <c:pt idx="303">
                  <c:v>27.2</c:v>
                </c:pt>
                <c:pt idx="304">
                  <c:v>26.9</c:v>
                </c:pt>
                <c:pt idx="305">
                  <c:v>26.5</c:v>
                </c:pt>
                <c:pt idx="306">
                  <c:v>26.1</c:v>
                </c:pt>
                <c:pt idx="307">
                  <c:v>25.7</c:v>
                </c:pt>
                <c:pt idx="308">
                  <c:v>25.5</c:v>
                </c:pt>
                <c:pt idx="309">
                  <c:v>25.7</c:v>
                </c:pt>
                <c:pt idx="310">
                  <c:v>26.4</c:v>
                </c:pt>
                <c:pt idx="311">
                  <c:v>27.3</c:v>
                </c:pt>
                <c:pt idx="312">
                  <c:v>28.1</c:v>
                </c:pt>
                <c:pt idx="313">
                  <c:v>27.9</c:v>
                </c:pt>
                <c:pt idx="314">
                  <c:v>26</c:v>
                </c:pt>
                <c:pt idx="315">
                  <c:v>22.7</c:v>
                </c:pt>
                <c:pt idx="316">
                  <c:v>19</c:v>
                </c:pt>
                <c:pt idx="317">
                  <c:v>16</c:v>
                </c:pt>
                <c:pt idx="318">
                  <c:v>14.6</c:v>
                </c:pt>
                <c:pt idx="319">
                  <c:v>15.2</c:v>
                </c:pt>
                <c:pt idx="320">
                  <c:v>16.899999999999999</c:v>
                </c:pt>
                <c:pt idx="321">
                  <c:v>19.3</c:v>
                </c:pt>
                <c:pt idx="322">
                  <c:v>22</c:v>
                </c:pt>
                <c:pt idx="323">
                  <c:v>24.6</c:v>
                </c:pt>
                <c:pt idx="324">
                  <c:v>26.8</c:v>
                </c:pt>
                <c:pt idx="325">
                  <c:v>27.9</c:v>
                </c:pt>
                <c:pt idx="326">
                  <c:v>28.1</c:v>
                </c:pt>
                <c:pt idx="327">
                  <c:v>27.7</c:v>
                </c:pt>
                <c:pt idx="328">
                  <c:v>27.2</c:v>
                </c:pt>
                <c:pt idx="329">
                  <c:v>26.8</c:v>
                </c:pt>
                <c:pt idx="330">
                  <c:v>26.6</c:v>
                </c:pt>
                <c:pt idx="331">
                  <c:v>26.8</c:v>
                </c:pt>
                <c:pt idx="332">
                  <c:v>27</c:v>
                </c:pt>
                <c:pt idx="333">
                  <c:v>27.2</c:v>
                </c:pt>
                <c:pt idx="334">
                  <c:v>27.4</c:v>
                </c:pt>
                <c:pt idx="335">
                  <c:v>27.6</c:v>
                </c:pt>
                <c:pt idx="336">
                  <c:v>27.7</c:v>
                </c:pt>
                <c:pt idx="337">
                  <c:v>27.9</c:v>
                </c:pt>
                <c:pt idx="338">
                  <c:v>28.1</c:v>
                </c:pt>
                <c:pt idx="339">
                  <c:v>28.3</c:v>
                </c:pt>
                <c:pt idx="340">
                  <c:v>28.6</c:v>
                </c:pt>
                <c:pt idx="341">
                  <c:v>29</c:v>
                </c:pt>
                <c:pt idx="342">
                  <c:v>29.6</c:v>
                </c:pt>
                <c:pt idx="343">
                  <c:v>30.1</c:v>
                </c:pt>
                <c:pt idx="344">
                  <c:v>30.5</c:v>
                </c:pt>
                <c:pt idx="345">
                  <c:v>30.7</c:v>
                </c:pt>
                <c:pt idx="346">
                  <c:v>30.8</c:v>
                </c:pt>
                <c:pt idx="347">
                  <c:v>30.8</c:v>
                </c:pt>
                <c:pt idx="348">
                  <c:v>30.8</c:v>
                </c:pt>
                <c:pt idx="349">
                  <c:v>30.8</c:v>
                </c:pt>
                <c:pt idx="350">
                  <c:v>30.8</c:v>
                </c:pt>
                <c:pt idx="351">
                  <c:v>30.8</c:v>
                </c:pt>
                <c:pt idx="352">
                  <c:v>30.8</c:v>
                </c:pt>
                <c:pt idx="353">
                  <c:v>30.9</c:v>
                </c:pt>
                <c:pt idx="354">
                  <c:v>30.9</c:v>
                </c:pt>
                <c:pt idx="355">
                  <c:v>30.9</c:v>
                </c:pt>
                <c:pt idx="356">
                  <c:v>30.8</c:v>
                </c:pt>
                <c:pt idx="357">
                  <c:v>30.4</c:v>
                </c:pt>
                <c:pt idx="358">
                  <c:v>29.6</c:v>
                </c:pt>
                <c:pt idx="359">
                  <c:v>28.4</c:v>
                </c:pt>
                <c:pt idx="360">
                  <c:v>27.1</c:v>
                </c:pt>
                <c:pt idx="361">
                  <c:v>26</c:v>
                </c:pt>
                <c:pt idx="362">
                  <c:v>25.4</c:v>
                </c:pt>
                <c:pt idx="363">
                  <c:v>25.5</c:v>
                </c:pt>
                <c:pt idx="364">
                  <c:v>26.3</c:v>
                </c:pt>
                <c:pt idx="365">
                  <c:v>27.3</c:v>
                </c:pt>
                <c:pt idx="366">
                  <c:v>28.4</c:v>
                </c:pt>
                <c:pt idx="367">
                  <c:v>29.2</c:v>
                </c:pt>
                <c:pt idx="368">
                  <c:v>29.5</c:v>
                </c:pt>
                <c:pt idx="369">
                  <c:v>29.5</c:v>
                </c:pt>
                <c:pt idx="370">
                  <c:v>29</c:v>
                </c:pt>
                <c:pt idx="371">
                  <c:v>28.1</c:v>
                </c:pt>
                <c:pt idx="372">
                  <c:v>27.2</c:v>
                </c:pt>
                <c:pt idx="373">
                  <c:v>26.3</c:v>
                </c:pt>
                <c:pt idx="374">
                  <c:v>25.7</c:v>
                </c:pt>
                <c:pt idx="375">
                  <c:v>25.5</c:v>
                </c:pt>
                <c:pt idx="376">
                  <c:v>25.6</c:v>
                </c:pt>
                <c:pt idx="377">
                  <c:v>26</c:v>
                </c:pt>
                <c:pt idx="378">
                  <c:v>26.4</c:v>
                </c:pt>
                <c:pt idx="379">
                  <c:v>27</c:v>
                </c:pt>
                <c:pt idx="380">
                  <c:v>27.7</c:v>
                </c:pt>
                <c:pt idx="381">
                  <c:v>28.5</c:v>
                </c:pt>
                <c:pt idx="382">
                  <c:v>29.4</c:v>
                </c:pt>
                <c:pt idx="383">
                  <c:v>30.2</c:v>
                </c:pt>
                <c:pt idx="384">
                  <c:v>30.5</c:v>
                </c:pt>
                <c:pt idx="385">
                  <c:v>30.3</c:v>
                </c:pt>
                <c:pt idx="386">
                  <c:v>29.5</c:v>
                </c:pt>
                <c:pt idx="387">
                  <c:v>28.7</c:v>
                </c:pt>
                <c:pt idx="388">
                  <c:v>27.9</c:v>
                </c:pt>
                <c:pt idx="389">
                  <c:v>27.5</c:v>
                </c:pt>
                <c:pt idx="390">
                  <c:v>27.3</c:v>
                </c:pt>
                <c:pt idx="391">
                  <c:v>27</c:v>
                </c:pt>
                <c:pt idx="392">
                  <c:v>26.5</c:v>
                </c:pt>
                <c:pt idx="393">
                  <c:v>25.8</c:v>
                </c:pt>
                <c:pt idx="394">
                  <c:v>25</c:v>
                </c:pt>
                <c:pt idx="395">
                  <c:v>21.5</c:v>
                </c:pt>
                <c:pt idx="396">
                  <c:v>16</c:v>
                </c:pt>
                <c:pt idx="397">
                  <c:v>10</c:v>
                </c:pt>
                <c:pt idx="398">
                  <c:v>5</c:v>
                </c:pt>
                <c:pt idx="399">
                  <c:v>2.2000000000000002</c:v>
                </c:pt>
                <c:pt idx="400">
                  <c:v>1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1.2</c:v>
                </c:pt>
                <c:pt idx="408">
                  <c:v>3.2</c:v>
                </c:pt>
                <c:pt idx="409">
                  <c:v>5.9</c:v>
                </c:pt>
                <c:pt idx="410">
                  <c:v>8.8000000000000007</c:v>
                </c:pt>
                <c:pt idx="411">
                  <c:v>12</c:v>
                </c:pt>
                <c:pt idx="412">
                  <c:v>15.4</c:v>
                </c:pt>
                <c:pt idx="413">
                  <c:v>18.899999999999999</c:v>
                </c:pt>
                <c:pt idx="414">
                  <c:v>22.1</c:v>
                </c:pt>
                <c:pt idx="415">
                  <c:v>24.8</c:v>
                </c:pt>
                <c:pt idx="416">
                  <c:v>26.8</c:v>
                </c:pt>
                <c:pt idx="417">
                  <c:v>28.7</c:v>
                </c:pt>
                <c:pt idx="418">
                  <c:v>30.6</c:v>
                </c:pt>
                <c:pt idx="419">
                  <c:v>32.4</c:v>
                </c:pt>
                <c:pt idx="420">
                  <c:v>34</c:v>
                </c:pt>
                <c:pt idx="421">
                  <c:v>35.4</c:v>
                </c:pt>
                <c:pt idx="422">
                  <c:v>36.5</c:v>
                </c:pt>
                <c:pt idx="423">
                  <c:v>37.5</c:v>
                </c:pt>
                <c:pt idx="424">
                  <c:v>38.6</c:v>
                </c:pt>
                <c:pt idx="425">
                  <c:v>39.700000000000003</c:v>
                </c:pt>
                <c:pt idx="426">
                  <c:v>40.700000000000003</c:v>
                </c:pt>
                <c:pt idx="427">
                  <c:v>41.5</c:v>
                </c:pt>
                <c:pt idx="428">
                  <c:v>41.7</c:v>
                </c:pt>
                <c:pt idx="429">
                  <c:v>41.5</c:v>
                </c:pt>
                <c:pt idx="430">
                  <c:v>41</c:v>
                </c:pt>
                <c:pt idx="431">
                  <c:v>40.6</c:v>
                </c:pt>
                <c:pt idx="432">
                  <c:v>40.299999999999997</c:v>
                </c:pt>
                <c:pt idx="433">
                  <c:v>40.200000000000003</c:v>
                </c:pt>
                <c:pt idx="434">
                  <c:v>40.1</c:v>
                </c:pt>
                <c:pt idx="435">
                  <c:v>39.799999999999997</c:v>
                </c:pt>
                <c:pt idx="436">
                  <c:v>38.9</c:v>
                </c:pt>
                <c:pt idx="437">
                  <c:v>37.5</c:v>
                </c:pt>
                <c:pt idx="438">
                  <c:v>35.799999999999997</c:v>
                </c:pt>
                <c:pt idx="439">
                  <c:v>34.200000000000003</c:v>
                </c:pt>
                <c:pt idx="440">
                  <c:v>32.5</c:v>
                </c:pt>
                <c:pt idx="441">
                  <c:v>30.9</c:v>
                </c:pt>
                <c:pt idx="442">
                  <c:v>29.4</c:v>
                </c:pt>
                <c:pt idx="443">
                  <c:v>28</c:v>
                </c:pt>
                <c:pt idx="444">
                  <c:v>26.5</c:v>
                </c:pt>
                <c:pt idx="445">
                  <c:v>25</c:v>
                </c:pt>
                <c:pt idx="446">
                  <c:v>23.5</c:v>
                </c:pt>
                <c:pt idx="447">
                  <c:v>21.9</c:v>
                </c:pt>
                <c:pt idx="448">
                  <c:v>20.399999999999999</c:v>
                </c:pt>
                <c:pt idx="449">
                  <c:v>19.399999999999999</c:v>
                </c:pt>
                <c:pt idx="450">
                  <c:v>18.8</c:v>
                </c:pt>
                <c:pt idx="451">
                  <c:v>18.399999999999999</c:v>
                </c:pt>
                <c:pt idx="452">
                  <c:v>18</c:v>
                </c:pt>
                <c:pt idx="453">
                  <c:v>17.5</c:v>
                </c:pt>
                <c:pt idx="454">
                  <c:v>16.899999999999999</c:v>
                </c:pt>
                <c:pt idx="455">
                  <c:v>16.399999999999999</c:v>
                </c:pt>
                <c:pt idx="456">
                  <c:v>16.600000000000001</c:v>
                </c:pt>
                <c:pt idx="457">
                  <c:v>17.7</c:v>
                </c:pt>
                <c:pt idx="458">
                  <c:v>19.399999999999999</c:v>
                </c:pt>
                <c:pt idx="459">
                  <c:v>20.9</c:v>
                </c:pt>
                <c:pt idx="460">
                  <c:v>22.3</c:v>
                </c:pt>
                <c:pt idx="461">
                  <c:v>23.2</c:v>
                </c:pt>
                <c:pt idx="462">
                  <c:v>23.2</c:v>
                </c:pt>
                <c:pt idx="463">
                  <c:v>22.2</c:v>
                </c:pt>
                <c:pt idx="464">
                  <c:v>20.3</c:v>
                </c:pt>
                <c:pt idx="465">
                  <c:v>17.899999999999999</c:v>
                </c:pt>
                <c:pt idx="466">
                  <c:v>15.2</c:v>
                </c:pt>
                <c:pt idx="467">
                  <c:v>12.3</c:v>
                </c:pt>
                <c:pt idx="468">
                  <c:v>9.3000000000000007</c:v>
                </c:pt>
                <c:pt idx="469">
                  <c:v>6.4</c:v>
                </c:pt>
                <c:pt idx="470">
                  <c:v>3.8</c:v>
                </c:pt>
                <c:pt idx="471">
                  <c:v>2</c:v>
                </c:pt>
                <c:pt idx="472">
                  <c:v>0.9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1.4</c:v>
                </c:pt>
                <c:pt idx="486">
                  <c:v>4.5</c:v>
                </c:pt>
                <c:pt idx="487">
                  <c:v>8.8000000000000007</c:v>
                </c:pt>
                <c:pt idx="488">
                  <c:v>13.4</c:v>
                </c:pt>
                <c:pt idx="489">
                  <c:v>17.3</c:v>
                </c:pt>
                <c:pt idx="490">
                  <c:v>19.2</c:v>
                </c:pt>
                <c:pt idx="491">
                  <c:v>19.7</c:v>
                </c:pt>
                <c:pt idx="492">
                  <c:v>19.8</c:v>
                </c:pt>
                <c:pt idx="493">
                  <c:v>20.7</c:v>
                </c:pt>
                <c:pt idx="494">
                  <c:v>23.6</c:v>
                </c:pt>
                <c:pt idx="495">
                  <c:v>28.1</c:v>
                </c:pt>
                <c:pt idx="496">
                  <c:v>32.799999999999997</c:v>
                </c:pt>
                <c:pt idx="497">
                  <c:v>36.299999999999997</c:v>
                </c:pt>
                <c:pt idx="498">
                  <c:v>37.1</c:v>
                </c:pt>
                <c:pt idx="499">
                  <c:v>35.1</c:v>
                </c:pt>
                <c:pt idx="500">
                  <c:v>31.1</c:v>
                </c:pt>
                <c:pt idx="501">
                  <c:v>28</c:v>
                </c:pt>
                <c:pt idx="502">
                  <c:v>27.5</c:v>
                </c:pt>
                <c:pt idx="503">
                  <c:v>29.5</c:v>
                </c:pt>
                <c:pt idx="504">
                  <c:v>34</c:v>
                </c:pt>
                <c:pt idx="505">
                  <c:v>37</c:v>
                </c:pt>
                <c:pt idx="506">
                  <c:v>38</c:v>
                </c:pt>
                <c:pt idx="507">
                  <c:v>36.1</c:v>
                </c:pt>
                <c:pt idx="508">
                  <c:v>31.5</c:v>
                </c:pt>
                <c:pt idx="509">
                  <c:v>24.5</c:v>
                </c:pt>
                <c:pt idx="510">
                  <c:v>17.5</c:v>
                </c:pt>
                <c:pt idx="511">
                  <c:v>10.5</c:v>
                </c:pt>
                <c:pt idx="512">
                  <c:v>4.5</c:v>
                </c:pt>
                <c:pt idx="513">
                  <c:v>1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2.9</c:v>
                </c:pt>
                <c:pt idx="519">
                  <c:v>8</c:v>
                </c:pt>
                <c:pt idx="520">
                  <c:v>16</c:v>
                </c:pt>
                <c:pt idx="521">
                  <c:v>24</c:v>
                </c:pt>
                <c:pt idx="522">
                  <c:v>32</c:v>
                </c:pt>
                <c:pt idx="523">
                  <c:v>38.799999999999997</c:v>
                </c:pt>
                <c:pt idx="524">
                  <c:v>43.1</c:v>
                </c:pt>
                <c:pt idx="525">
                  <c:v>46</c:v>
                </c:pt>
                <c:pt idx="526">
                  <c:v>47.5</c:v>
                </c:pt>
                <c:pt idx="527">
                  <c:v>47.5</c:v>
                </c:pt>
                <c:pt idx="528">
                  <c:v>44.8</c:v>
                </c:pt>
                <c:pt idx="529">
                  <c:v>40.1</c:v>
                </c:pt>
                <c:pt idx="530">
                  <c:v>33.799999999999997</c:v>
                </c:pt>
                <c:pt idx="531">
                  <c:v>27.2</c:v>
                </c:pt>
                <c:pt idx="532">
                  <c:v>20</c:v>
                </c:pt>
                <c:pt idx="533">
                  <c:v>12.8</c:v>
                </c:pt>
                <c:pt idx="534">
                  <c:v>7</c:v>
                </c:pt>
                <c:pt idx="535">
                  <c:v>2.2000000000000002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2.7</c:v>
                </c:pt>
                <c:pt idx="542">
                  <c:v>8</c:v>
                </c:pt>
                <c:pt idx="543">
                  <c:v>16</c:v>
                </c:pt>
                <c:pt idx="544">
                  <c:v>24</c:v>
                </c:pt>
                <c:pt idx="545">
                  <c:v>32</c:v>
                </c:pt>
                <c:pt idx="546">
                  <c:v>37.200000000000003</c:v>
                </c:pt>
                <c:pt idx="547">
                  <c:v>40.4</c:v>
                </c:pt>
                <c:pt idx="548">
                  <c:v>43.1</c:v>
                </c:pt>
                <c:pt idx="549">
                  <c:v>44.6</c:v>
                </c:pt>
                <c:pt idx="550">
                  <c:v>45.2</c:v>
                </c:pt>
                <c:pt idx="551">
                  <c:v>45.3</c:v>
                </c:pt>
                <c:pt idx="552">
                  <c:v>45.4</c:v>
                </c:pt>
                <c:pt idx="553">
                  <c:v>45.5</c:v>
                </c:pt>
                <c:pt idx="554">
                  <c:v>45.6</c:v>
                </c:pt>
                <c:pt idx="555">
                  <c:v>45.7</c:v>
                </c:pt>
                <c:pt idx="556">
                  <c:v>45.8</c:v>
                </c:pt>
                <c:pt idx="557">
                  <c:v>45.9</c:v>
                </c:pt>
                <c:pt idx="558">
                  <c:v>46</c:v>
                </c:pt>
                <c:pt idx="559">
                  <c:v>46.1</c:v>
                </c:pt>
                <c:pt idx="560">
                  <c:v>46.2</c:v>
                </c:pt>
                <c:pt idx="561">
                  <c:v>46.3</c:v>
                </c:pt>
                <c:pt idx="562">
                  <c:v>46.4</c:v>
                </c:pt>
                <c:pt idx="563">
                  <c:v>46.7</c:v>
                </c:pt>
                <c:pt idx="564">
                  <c:v>47.2</c:v>
                </c:pt>
                <c:pt idx="565">
                  <c:v>48</c:v>
                </c:pt>
                <c:pt idx="566">
                  <c:v>48.9</c:v>
                </c:pt>
                <c:pt idx="567">
                  <c:v>49.8</c:v>
                </c:pt>
                <c:pt idx="568">
                  <c:v>50.5</c:v>
                </c:pt>
                <c:pt idx="569">
                  <c:v>51</c:v>
                </c:pt>
                <c:pt idx="570">
                  <c:v>51.1</c:v>
                </c:pt>
                <c:pt idx="571">
                  <c:v>51</c:v>
                </c:pt>
                <c:pt idx="572">
                  <c:v>50.4</c:v>
                </c:pt>
                <c:pt idx="573">
                  <c:v>49</c:v>
                </c:pt>
                <c:pt idx="574">
                  <c:v>46.7</c:v>
                </c:pt>
                <c:pt idx="575">
                  <c:v>44</c:v>
                </c:pt>
                <c:pt idx="576">
                  <c:v>41.1</c:v>
                </c:pt>
                <c:pt idx="577">
                  <c:v>38.299999999999997</c:v>
                </c:pt>
                <c:pt idx="578">
                  <c:v>35.4</c:v>
                </c:pt>
                <c:pt idx="579">
                  <c:v>31.8</c:v>
                </c:pt>
                <c:pt idx="580">
                  <c:v>27.3</c:v>
                </c:pt>
                <c:pt idx="581">
                  <c:v>22.4</c:v>
                </c:pt>
                <c:pt idx="582">
                  <c:v>17.7</c:v>
                </c:pt>
                <c:pt idx="583">
                  <c:v>13.4</c:v>
                </c:pt>
                <c:pt idx="584">
                  <c:v>9.3000000000000007</c:v>
                </c:pt>
                <c:pt idx="585">
                  <c:v>5.5</c:v>
                </c:pt>
                <c:pt idx="586">
                  <c:v>2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2.2999999999999998</c:v>
                </c:pt>
                <c:pt idx="609">
                  <c:v>7.3</c:v>
                </c:pt>
                <c:pt idx="610">
                  <c:v>15.2</c:v>
                </c:pt>
                <c:pt idx="611">
                  <c:v>23.9</c:v>
                </c:pt>
                <c:pt idx="612">
                  <c:v>32.5</c:v>
                </c:pt>
                <c:pt idx="613">
                  <c:v>39.200000000000003</c:v>
                </c:pt>
                <c:pt idx="614">
                  <c:v>44.1</c:v>
                </c:pt>
                <c:pt idx="615">
                  <c:v>48.1</c:v>
                </c:pt>
                <c:pt idx="616">
                  <c:v>51.2</c:v>
                </c:pt>
                <c:pt idx="617">
                  <c:v>53.3</c:v>
                </c:pt>
                <c:pt idx="618">
                  <c:v>54.5</c:v>
                </c:pt>
                <c:pt idx="619">
                  <c:v>55.7</c:v>
                </c:pt>
                <c:pt idx="620">
                  <c:v>56.9</c:v>
                </c:pt>
                <c:pt idx="621">
                  <c:v>57.5</c:v>
                </c:pt>
                <c:pt idx="622">
                  <c:v>58</c:v>
                </c:pt>
                <c:pt idx="623">
                  <c:v>58.4</c:v>
                </c:pt>
                <c:pt idx="624">
                  <c:v>58.5</c:v>
                </c:pt>
                <c:pt idx="625">
                  <c:v>58.5</c:v>
                </c:pt>
                <c:pt idx="626">
                  <c:v>58.6</c:v>
                </c:pt>
                <c:pt idx="627">
                  <c:v>58.9</c:v>
                </c:pt>
                <c:pt idx="628">
                  <c:v>59.3</c:v>
                </c:pt>
                <c:pt idx="629">
                  <c:v>59.8</c:v>
                </c:pt>
                <c:pt idx="630">
                  <c:v>60.2</c:v>
                </c:pt>
                <c:pt idx="631">
                  <c:v>60.5</c:v>
                </c:pt>
                <c:pt idx="632">
                  <c:v>60.8</c:v>
                </c:pt>
                <c:pt idx="633">
                  <c:v>61.1</c:v>
                </c:pt>
                <c:pt idx="634">
                  <c:v>61.5</c:v>
                </c:pt>
                <c:pt idx="635">
                  <c:v>62</c:v>
                </c:pt>
                <c:pt idx="636">
                  <c:v>62.5</c:v>
                </c:pt>
                <c:pt idx="637">
                  <c:v>63</c:v>
                </c:pt>
                <c:pt idx="638">
                  <c:v>63.4</c:v>
                </c:pt>
                <c:pt idx="639">
                  <c:v>63.7</c:v>
                </c:pt>
                <c:pt idx="640">
                  <c:v>63.8</c:v>
                </c:pt>
                <c:pt idx="641">
                  <c:v>63.9</c:v>
                </c:pt>
                <c:pt idx="642">
                  <c:v>63.8</c:v>
                </c:pt>
                <c:pt idx="643">
                  <c:v>63.2</c:v>
                </c:pt>
                <c:pt idx="644">
                  <c:v>61.7</c:v>
                </c:pt>
                <c:pt idx="645">
                  <c:v>58.9</c:v>
                </c:pt>
                <c:pt idx="646">
                  <c:v>55.2</c:v>
                </c:pt>
                <c:pt idx="647">
                  <c:v>51</c:v>
                </c:pt>
                <c:pt idx="648">
                  <c:v>46.7</c:v>
                </c:pt>
                <c:pt idx="649">
                  <c:v>42.8</c:v>
                </c:pt>
                <c:pt idx="650">
                  <c:v>40.200000000000003</c:v>
                </c:pt>
                <c:pt idx="651">
                  <c:v>38.799999999999997</c:v>
                </c:pt>
                <c:pt idx="652">
                  <c:v>37.9</c:v>
                </c:pt>
                <c:pt idx="653">
                  <c:v>36.700000000000003</c:v>
                </c:pt>
                <c:pt idx="654">
                  <c:v>35.1</c:v>
                </c:pt>
                <c:pt idx="655">
                  <c:v>32.9</c:v>
                </c:pt>
                <c:pt idx="656">
                  <c:v>30.4</c:v>
                </c:pt>
                <c:pt idx="657">
                  <c:v>28</c:v>
                </c:pt>
                <c:pt idx="658">
                  <c:v>25.9</c:v>
                </c:pt>
                <c:pt idx="659">
                  <c:v>24.4</c:v>
                </c:pt>
                <c:pt idx="660">
                  <c:v>23.7</c:v>
                </c:pt>
                <c:pt idx="661">
                  <c:v>23.8</c:v>
                </c:pt>
                <c:pt idx="662">
                  <c:v>25</c:v>
                </c:pt>
                <c:pt idx="663">
                  <c:v>27.3</c:v>
                </c:pt>
                <c:pt idx="664">
                  <c:v>30.4</c:v>
                </c:pt>
                <c:pt idx="665">
                  <c:v>33.9</c:v>
                </c:pt>
                <c:pt idx="666">
                  <c:v>37.299999999999997</c:v>
                </c:pt>
                <c:pt idx="667">
                  <c:v>39.799999999999997</c:v>
                </c:pt>
                <c:pt idx="668">
                  <c:v>39.5</c:v>
                </c:pt>
                <c:pt idx="669">
                  <c:v>36.299999999999997</c:v>
                </c:pt>
                <c:pt idx="670">
                  <c:v>31.4</c:v>
                </c:pt>
                <c:pt idx="671">
                  <c:v>26.5</c:v>
                </c:pt>
                <c:pt idx="672">
                  <c:v>24.2</c:v>
                </c:pt>
                <c:pt idx="673">
                  <c:v>24.8</c:v>
                </c:pt>
                <c:pt idx="674">
                  <c:v>26.6</c:v>
                </c:pt>
                <c:pt idx="675">
                  <c:v>27.5</c:v>
                </c:pt>
                <c:pt idx="676">
                  <c:v>26.8</c:v>
                </c:pt>
                <c:pt idx="677">
                  <c:v>25.3</c:v>
                </c:pt>
                <c:pt idx="678">
                  <c:v>24</c:v>
                </c:pt>
                <c:pt idx="679">
                  <c:v>23.3</c:v>
                </c:pt>
                <c:pt idx="680">
                  <c:v>23.7</c:v>
                </c:pt>
                <c:pt idx="681">
                  <c:v>24.9</c:v>
                </c:pt>
                <c:pt idx="682">
                  <c:v>26.4</c:v>
                </c:pt>
                <c:pt idx="683">
                  <c:v>27.7</c:v>
                </c:pt>
                <c:pt idx="684">
                  <c:v>28.3</c:v>
                </c:pt>
                <c:pt idx="685">
                  <c:v>28.3</c:v>
                </c:pt>
                <c:pt idx="686">
                  <c:v>28.1</c:v>
                </c:pt>
                <c:pt idx="687">
                  <c:v>28.1</c:v>
                </c:pt>
                <c:pt idx="688">
                  <c:v>28.6</c:v>
                </c:pt>
                <c:pt idx="689">
                  <c:v>29.8</c:v>
                </c:pt>
                <c:pt idx="690">
                  <c:v>31.6</c:v>
                </c:pt>
                <c:pt idx="691">
                  <c:v>33.9</c:v>
                </c:pt>
                <c:pt idx="692">
                  <c:v>36.5</c:v>
                </c:pt>
                <c:pt idx="693">
                  <c:v>39.1</c:v>
                </c:pt>
                <c:pt idx="694">
                  <c:v>41.5</c:v>
                </c:pt>
                <c:pt idx="695">
                  <c:v>43.3</c:v>
                </c:pt>
                <c:pt idx="696">
                  <c:v>44.5</c:v>
                </c:pt>
                <c:pt idx="697">
                  <c:v>45.1</c:v>
                </c:pt>
                <c:pt idx="698">
                  <c:v>45.1</c:v>
                </c:pt>
                <c:pt idx="699">
                  <c:v>43.9</c:v>
                </c:pt>
                <c:pt idx="700">
                  <c:v>41.4</c:v>
                </c:pt>
                <c:pt idx="701">
                  <c:v>38.4</c:v>
                </c:pt>
                <c:pt idx="702">
                  <c:v>35.5</c:v>
                </c:pt>
                <c:pt idx="703">
                  <c:v>32.9</c:v>
                </c:pt>
                <c:pt idx="704">
                  <c:v>31.3</c:v>
                </c:pt>
                <c:pt idx="705">
                  <c:v>30.7</c:v>
                </c:pt>
                <c:pt idx="706">
                  <c:v>31</c:v>
                </c:pt>
                <c:pt idx="707">
                  <c:v>32.200000000000003</c:v>
                </c:pt>
                <c:pt idx="708">
                  <c:v>34</c:v>
                </c:pt>
                <c:pt idx="709">
                  <c:v>36</c:v>
                </c:pt>
                <c:pt idx="710">
                  <c:v>37.9</c:v>
                </c:pt>
                <c:pt idx="711">
                  <c:v>39.9</c:v>
                </c:pt>
                <c:pt idx="712">
                  <c:v>41.6</c:v>
                </c:pt>
                <c:pt idx="713">
                  <c:v>43.1</c:v>
                </c:pt>
                <c:pt idx="714">
                  <c:v>44.3</c:v>
                </c:pt>
                <c:pt idx="715">
                  <c:v>45</c:v>
                </c:pt>
                <c:pt idx="716">
                  <c:v>45.5</c:v>
                </c:pt>
                <c:pt idx="717">
                  <c:v>45.8</c:v>
                </c:pt>
                <c:pt idx="718">
                  <c:v>46</c:v>
                </c:pt>
                <c:pt idx="719">
                  <c:v>46.1</c:v>
                </c:pt>
                <c:pt idx="720">
                  <c:v>46.2</c:v>
                </c:pt>
                <c:pt idx="721">
                  <c:v>46.1</c:v>
                </c:pt>
                <c:pt idx="722">
                  <c:v>45.7</c:v>
                </c:pt>
                <c:pt idx="723">
                  <c:v>45</c:v>
                </c:pt>
                <c:pt idx="724">
                  <c:v>44.3</c:v>
                </c:pt>
                <c:pt idx="725">
                  <c:v>44.7</c:v>
                </c:pt>
                <c:pt idx="726">
                  <c:v>46.8</c:v>
                </c:pt>
                <c:pt idx="727">
                  <c:v>50.1</c:v>
                </c:pt>
                <c:pt idx="728">
                  <c:v>53.6</c:v>
                </c:pt>
                <c:pt idx="729">
                  <c:v>56.9</c:v>
                </c:pt>
                <c:pt idx="730">
                  <c:v>59.4</c:v>
                </c:pt>
                <c:pt idx="731">
                  <c:v>60.2</c:v>
                </c:pt>
                <c:pt idx="732">
                  <c:v>59.3</c:v>
                </c:pt>
                <c:pt idx="733">
                  <c:v>57.5</c:v>
                </c:pt>
                <c:pt idx="734">
                  <c:v>55.4</c:v>
                </c:pt>
                <c:pt idx="735">
                  <c:v>52.5</c:v>
                </c:pt>
                <c:pt idx="736">
                  <c:v>47.9</c:v>
                </c:pt>
                <c:pt idx="737">
                  <c:v>41.4</c:v>
                </c:pt>
                <c:pt idx="738">
                  <c:v>34.4</c:v>
                </c:pt>
                <c:pt idx="739">
                  <c:v>30</c:v>
                </c:pt>
                <c:pt idx="740">
                  <c:v>27</c:v>
                </c:pt>
                <c:pt idx="741">
                  <c:v>26.5</c:v>
                </c:pt>
                <c:pt idx="742">
                  <c:v>28.7</c:v>
                </c:pt>
                <c:pt idx="743">
                  <c:v>33.799999999999997</c:v>
                </c:pt>
                <c:pt idx="744">
                  <c:v>40.299999999999997</c:v>
                </c:pt>
                <c:pt idx="745">
                  <c:v>46.6</c:v>
                </c:pt>
                <c:pt idx="746">
                  <c:v>50.4</c:v>
                </c:pt>
                <c:pt idx="747">
                  <c:v>54</c:v>
                </c:pt>
                <c:pt idx="748">
                  <c:v>56.9</c:v>
                </c:pt>
                <c:pt idx="749">
                  <c:v>59.1</c:v>
                </c:pt>
                <c:pt idx="750">
                  <c:v>60.6</c:v>
                </c:pt>
                <c:pt idx="751">
                  <c:v>61.7</c:v>
                </c:pt>
                <c:pt idx="752">
                  <c:v>62.6</c:v>
                </c:pt>
                <c:pt idx="753">
                  <c:v>63.1</c:v>
                </c:pt>
                <c:pt idx="754">
                  <c:v>62.9</c:v>
                </c:pt>
                <c:pt idx="755">
                  <c:v>61.7</c:v>
                </c:pt>
                <c:pt idx="756">
                  <c:v>59.4</c:v>
                </c:pt>
                <c:pt idx="757">
                  <c:v>56.6</c:v>
                </c:pt>
                <c:pt idx="758">
                  <c:v>53.7</c:v>
                </c:pt>
                <c:pt idx="759">
                  <c:v>50.7</c:v>
                </c:pt>
                <c:pt idx="760">
                  <c:v>47.7</c:v>
                </c:pt>
                <c:pt idx="761">
                  <c:v>45</c:v>
                </c:pt>
                <c:pt idx="762">
                  <c:v>43.1</c:v>
                </c:pt>
                <c:pt idx="763">
                  <c:v>41.9</c:v>
                </c:pt>
                <c:pt idx="764">
                  <c:v>41.6</c:v>
                </c:pt>
                <c:pt idx="765">
                  <c:v>41.3</c:v>
                </c:pt>
                <c:pt idx="766">
                  <c:v>40.9</c:v>
                </c:pt>
                <c:pt idx="767">
                  <c:v>41.8</c:v>
                </c:pt>
                <c:pt idx="768">
                  <c:v>42.1</c:v>
                </c:pt>
                <c:pt idx="769">
                  <c:v>41.8</c:v>
                </c:pt>
                <c:pt idx="770">
                  <c:v>41.3</c:v>
                </c:pt>
                <c:pt idx="771">
                  <c:v>41.5</c:v>
                </c:pt>
                <c:pt idx="772">
                  <c:v>43.5</c:v>
                </c:pt>
                <c:pt idx="773">
                  <c:v>46.5</c:v>
                </c:pt>
                <c:pt idx="774">
                  <c:v>49.7</c:v>
                </c:pt>
                <c:pt idx="775">
                  <c:v>52.6</c:v>
                </c:pt>
                <c:pt idx="776">
                  <c:v>55</c:v>
                </c:pt>
                <c:pt idx="777">
                  <c:v>56.5</c:v>
                </c:pt>
                <c:pt idx="778">
                  <c:v>57.1</c:v>
                </c:pt>
                <c:pt idx="779">
                  <c:v>57.3</c:v>
                </c:pt>
                <c:pt idx="780">
                  <c:v>57</c:v>
                </c:pt>
                <c:pt idx="781">
                  <c:v>56.3</c:v>
                </c:pt>
                <c:pt idx="782">
                  <c:v>55.2</c:v>
                </c:pt>
                <c:pt idx="783">
                  <c:v>53.9</c:v>
                </c:pt>
                <c:pt idx="784">
                  <c:v>52.6</c:v>
                </c:pt>
                <c:pt idx="785">
                  <c:v>51.4</c:v>
                </c:pt>
                <c:pt idx="786">
                  <c:v>50.1</c:v>
                </c:pt>
                <c:pt idx="787">
                  <c:v>51.5</c:v>
                </c:pt>
                <c:pt idx="788">
                  <c:v>53.1</c:v>
                </c:pt>
                <c:pt idx="789">
                  <c:v>54.8</c:v>
                </c:pt>
                <c:pt idx="790">
                  <c:v>56.6</c:v>
                </c:pt>
                <c:pt idx="791">
                  <c:v>58.5</c:v>
                </c:pt>
                <c:pt idx="792">
                  <c:v>60.6</c:v>
                </c:pt>
                <c:pt idx="793">
                  <c:v>62.8</c:v>
                </c:pt>
                <c:pt idx="794">
                  <c:v>64.900000000000006</c:v>
                </c:pt>
                <c:pt idx="795">
                  <c:v>67</c:v>
                </c:pt>
                <c:pt idx="796">
                  <c:v>69.099999999999994</c:v>
                </c:pt>
                <c:pt idx="797">
                  <c:v>70.900000000000006</c:v>
                </c:pt>
                <c:pt idx="798">
                  <c:v>72.2</c:v>
                </c:pt>
                <c:pt idx="799">
                  <c:v>72.8</c:v>
                </c:pt>
                <c:pt idx="800">
                  <c:v>72.8</c:v>
                </c:pt>
                <c:pt idx="801">
                  <c:v>71.900000000000006</c:v>
                </c:pt>
                <c:pt idx="802">
                  <c:v>70.5</c:v>
                </c:pt>
                <c:pt idx="803">
                  <c:v>68.8</c:v>
                </c:pt>
                <c:pt idx="804">
                  <c:v>67.099999999999994</c:v>
                </c:pt>
                <c:pt idx="805">
                  <c:v>65.400000000000006</c:v>
                </c:pt>
                <c:pt idx="806">
                  <c:v>63.9</c:v>
                </c:pt>
                <c:pt idx="807">
                  <c:v>62.8</c:v>
                </c:pt>
                <c:pt idx="808">
                  <c:v>61.8</c:v>
                </c:pt>
                <c:pt idx="809">
                  <c:v>61</c:v>
                </c:pt>
                <c:pt idx="810">
                  <c:v>60.4</c:v>
                </c:pt>
                <c:pt idx="811">
                  <c:v>60</c:v>
                </c:pt>
                <c:pt idx="812">
                  <c:v>60.2</c:v>
                </c:pt>
                <c:pt idx="813">
                  <c:v>61.4</c:v>
                </c:pt>
                <c:pt idx="814">
                  <c:v>63.3</c:v>
                </c:pt>
                <c:pt idx="815">
                  <c:v>65.5</c:v>
                </c:pt>
                <c:pt idx="816">
                  <c:v>67.400000000000006</c:v>
                </c:pt>
                <c:pt idx="817">
                  <c:v>68.5</c:v>
                </c:pt>
                <c:pt idx="818">
                  <c:v>68.7</c:v>
                </c:pt>
                <c:pt idx="819">
                  <c:v>68.099999999999994</c:v>
                </c:pt>
                <c:pt idx="820">
                  <c:v>67.3</c:v>
                </c:pt>
                <c:pt idx="821">
                  <c:v>66.5</c:v>
                </c:pt>
                <c:pt idx="822">
                  <c:v>65.900000000000006</c:v>
                </c:pt>
                <c:pt idx="823">
                  <c:v>65.5</c:v>
                </c:pt>
                <c:pt idx="824">
                  <c:v>64.900000000000006</c:v>
                </c:pt>
                <c:pt idx="825">
                  <c:v>64.099999999999994</c:v>
                </c:pt>
                <c:pt idx="826">
                  <c:v>63</c:v>
                </c:pt>
                <c:pt idx="827">
                  <c:v>62.1</c:v>
                </c:pt>
                <c:pt idx="828">
                  <c:v>61.6</c:v>
                </c:pt>
                <c:pt idx="829">
                  <c:v>61.7</c:v>
                </c:pt>
                <c:pt idx="830">
                  <c:v>62.3</c:v>
                </c:pt>
                <c:pt idx="831">
                  <c:v>63.5</c:v>
                </c:pt>
                <c:pt idx="832">
                  <c:v>65.3</c:v>
                </c:pt>
                <c:pt idx="833">
                  <c:v>67.3</c:v>
                </c:pt>
                <c:pt idx="834">
                  <c:v>69.3</c:v>
                </c:pt>
                <c:pt idx="835">
                  <c:v>71.400000000000006</c:v>
                </c:pt>
                <c:pt idx="836">
                  <c:v>73.5</c:v>
                </c:pt>
                <c:pt idx="837">
                  <c:v>75.599999999999994</c:v>
                </c:pt>
                <c:pt idx="838">
                  <c:v>77.7</c:v>
                </c:pt>
                <c:pt idx="839">
                  <c:v>79.7</c:v>
                </c:pt>
                <c:pt idx="840">
                  <c:v>81.5</c:v>
                </c:pt>
                <c:pt idx="841">
                  <c:v>83.1</c:v>
                </c:pt>
                <c:pt idx="842">
                  <c:v>84.6</c:v>
                </c:pt>
                <c:pt idx="843">
                  <c:v>86</c:v>
                </c:pt>
                <c:pt idx="844">
                  <c:v>87.4</c:v>
                </c:pt>
                <c:pt idx="845">
                  <c:v>88.7</c:v>
                </c:pt>
                <c:pt idx="846">
                  <c:v>89.6</c:v>
                </c:pt>
                <c:pt idx="847">
                  <c:v>90.2</c:v>
                </c:pt>
                <c:pt idx="848">
                  <c:v>90.7</c:v>
                </c:pt>
                <c:pt idx="849">
                  <c:v>91.2</c:v>
                </c:pt>
                <c:pt idx="850">
                  <c:v>91.8</c:v>
                </c:pt>
                <c:pt idx="851">
                  <c:v>92.4</c:v>
                </c:pt>
                <c:pt idx="852">
                  <c:v>93</c:v>
                </c:pt>
                <c:pt idx="853">
                  <c:v>93.6</c:v>
                </c:pt>
                <c:pt idx="854">
                  <c:v>94.1</c:v>
                </c:pt>
                <c:pt idx="855">
                  <c:v>94.3</c:v>
                </c:pt>
                <c:pt idx="856">
                  <c:v>94.4</c:v>
                </c:pt>
                <c:pt idx="857">
                  <c:v>94.4</c:v>
                </c:pt>
                <c:pt idx="858">
                  <c:v>94.3</c:v>
                </c:pt>
                <c:pt idx="859">
                  <c:v>94.3</c:v>
                </c:pt>
                <c:pt idx="860">
                  <c:v>94.2</c:v>
                </c:pt>
                <c:pt idx="861">
                  <c:v>94.2</c:v>
                </c:pt>
                <c:pt idx="862">
                  <c:v>94.2</c:v>
                </c:pt>
                <c:pt idx="863">
                  <c:v>94.1</c:v>
                </c:pt>
                <c:pt idx="864">
                  <c:v>94</c:v>
                </c:pt>
                <c:pt idx="865">
                  <c:v>94</c:v>
                </c:pt>
                <c:pt idx="866">
                  <c:v>93.9</c:v>
                </c:pt>
                <c:pt idx="867">
                  <c:v>93.9</c:v>
                </c:pt>
                <c:pt idx="868">
                  <c:v>93.9</c:v>
                </c:pt>
                <c:pt idx="869">
                  <c:v>93.9</c:v>
                </c:pt>
                <c:pt idx="870">
                  <c:v>93.9</c:v>
                </c:pt>
                <c:pt idx="871">
                  <c:v>94</c:v>
                </c:pt>
                <c:pt idx="872">
                  <c:v>94</c:v>
                </c:pt>
                <c:pt idx="873">
                  <c:v>94.1</c:v>
                </c:pt>
                <c:pt idx="874">
                  <c:v>94.2</c:v>
                </c:pt>
                <c:pt idx="875">
                  <c:v>94.3</c:v>
                </c:pt>
                <c:pt idx="876">
                  <c:v>94.4</c:v>
                </c:pt>
                <c:pt idx="877">
                  <c:v>94.5</c:v>
                </c:pt>
                <c:pt idx="878">
                  <c:v>94.5</c:v>
                </c:pt>
                <c:pt idx="879">
                  <c:v>94.5</c:v>
                </c:pt>
                <c:pt idx="880">
                  <c:v>94.5</c:v>
                </c:pt>
                <c:pt idx="881">
                  <c:v>94.4</c:v>
                </c:pt>
                <c:pt idx="882">
                  <c:v>94.5</c:v>
                </c:pt>
                <c:pt idx="883">
                  <c:v>94.6</c:v>
                </c:pt>
                <c:pt idx="884">
                  <c:v>94.7</c:v>
                </c:pt>
                <c:pt idx="885">
                  <c:v>94.8</c:v>
                </c:pt>
                <c:pt idx="886">
                  <c:v>94.9</c:v>
                </c:pt>
                <c:pt idx="887">
                  <c:v>94.8</c:v>
                </c:pt>
                <c:pt idx="888">
                  <c:v>94.3</c:v>
                </c:pt>
                <c:pt idx="889">
                  <c:v>93.3</c:v>
                </c:pt>
                <c:pt idx="890">
                  <c:v>91.8</c:v>
                </c:pt>
                <c:pt idx="891">
                  <c:v>89.6</c:v>
                </c:pt>
                <c:pt idx="892">
                  <c:v>87</c:v>
                </c:pt>
                <c:pt idx="893">
                  <c:v>84.1</c:v>
                </c:pt>
                <c:pt idx="894">
                  <c:v>81.2</c:v>
                </c:pt>
                <c:pt idx="895">
                  <c:v>78.400000000000006</c:v>
                </c:pt>
                <c:pt idx="896">
                  <c:v>75.7</c:v>
                </c:pt>
                <c:pt idx="897">
                  <c:v>73.2</c:v>
                </c:pt>
                <c:pt idx="898">
                  <c:v>71.099999999999994</c:v>
                </c:pt>
                <c:pt idx="899">
                  <c:v>69.5</c:v>
                </c:pt>
                <c:pt idx="900">
                  <c:v>68.3</c:v>
                </c:pt>
                <c:pt idx="901">
                  <c:v>67.3</c:v>
                </c:pt>
                <c:pt idx="902">
                  <c:v>66.099999999999994</c:v>
                </c:pt>
                <c:pt idx="903">
                  <c:v>63.9</c:v>
                </c:pt>
                <c:pt idx="904">
                  <c:v>60.2</c:v>
                </c:pt>
                <c:pt idx="905">
                  <c:v>54.9</c:v>
                </c:pt>
                <c:pt idx="906">
                  <c:v>48.1</c:v>
                </c:pt>
                <c:pt idx="907">
                  <c:v>40.9</c:v>
                </c:pt>
                <c:pt idx="908">
                  <c:v>36</c:v>
                </c:pt>
                <c:pt idx="909">
                  <c:v>33.9</c:v>
                </c:pt>
                <c:pt idx="910">
                  <c:v>33.9</c:v>
                </c:pt>
                <c:pt idx="911">
                  <c:v>36.5</c:v>
                </c:pt>
                <c:pt idx="912">
                  <c:v>41</c:v>
                </c:pt>
                <c:pt idx="913">
                  <c:v>45.3</c:v>
                </c:pt>
                <c:pt idx="914">
                  <c:v>49.2</c:v>
                </c:pt>
                <c:pt idx="915">
                  <c:v>51.5</c:v>
                </c:pt>
                <c:pt idx="916">
                  <c:v>53.2</c:v>
                </c:pt>
                <c:pt idx="917">
                  <c:v>53.9</c:v>
                </c:pt>
                <c:pt idx="918">
                  <c:v>53.9</c:v>
                </c:pt>
                <c:pt idx="919">
                  <c:v>53.7</c:v>
                </c:pt>
                <c:pt idx="920">
                  <c:v>53.7</c:v>
                </c:pt>
                <c:pt idx="921">
                  <c:v>54.3</c:v>
                </c:pt>
                <c:pt idx="922">
                  <c:v>55.4</c:v>
                </c:pt>
                <c:pt idx="923">
                  <c:v>56.8</c:v>
                </c:pt>
                <c:pt idx="924">
                  <c:v>58.1</c:v>
                </c:pt>
                <c:pt idx="925">
                  <c:v>58.9</c:v>
                </c:pt>
                <c:pt idx="926">
                  <c:v>58.2</c:v>
                </c:pt>
                <c:pt idx="927">
                  <c:v>55.8</c:v>
                </c:pt>
                <c:pt idx="928">
                  <c:v>52.6</c:v>
                </c:pt>
                <c:pt idx="929">
                  <c:v>49.2</c:v>
                </c:pt>
                <c:pt idx="930">
                  <c:v>47.6</c:v>
                </c:pt>
                <c:pt idx="931">
                  <c:v>48.4</c:v>
                </c:pt>
                <c:pt idx="932">
                  <c:v>51.8</c:v>
                </c:pt>
                <c:pt idx="933">
                  <c:v>55.7</c:v>
                </c:pt>
                <c:pt idx="934">
                  <c:v>59.6</c:v>
                </c:pt>
                <c:pt idx="935">
                  <c:v>63</c:v>
                </c:pt>
                <c:pt idx="936">
                  <c:v>65.900000000000006</c:v>
                </c:pt>
                <c:pt idx="937">
                  <c:v>68.099999999999994</c:v>
                </c:pt>
                <c:pt idx="938">
                  <c:v>69.8</c:v>
                </c:pt>
                <c:pt idx="939">
                  <c:v>71.099999999999994</c:v>
                </c:pt>
                <c:pt idx="940">
                  <c:v>72.099999999999994</c:v>
                </c:pt>
                <c:pt idx="941">
                  <c:v>72.900000000000006</c:v>
                </c:pt>
                <c:pt idx="942">
                  <c:v>73.7</c:v>
                </c:pt>
                <c:pt idx="943">
                  <c:v>74.400000000000006</c:v>
                </c:pt>
                <c:pt idx="944">
                  <c:v>75.099999999999994</c:v>
                </c:pt>
                <c:pt idx="945">
                  <c:v>75.8</c:v>
                </c:pt>
                <c:pt idx="946">
                  <c:v>76.5</c:v>
                </c:pt>
                <c:pt idx="947">
                  <c:v>77.2</c:v>
                </c:pt>
                <c:pt idx="948">
                  <c:v>77.8</c:v>
                </c:pt>
                <c:pt idx="949">
                  <c:v>78.5</c:v>
                </c:pt>
                <c:pt idx="950">
                  <c:v>79.2</c:v>
                </c:pt>
                <c:pt idx="951">
                  <c:v>80</c:v>
                </c:pt>
                <c:pt idx="952">
                  <c:v>81</c:v>
                </c:pt>
                <c:pt idx="953">
                  <c:v>82</c:v>
                </c:pt>
                <c:pt idx="954">
                  <c:v>83</c:v>
                </c:pt>
                <c:pt idx="955">
                  <c:v>83.7</c:v>
                </c:pt>
                <c:pt idx="956">
                  <c:v>84.2</c:v>
                </c:pt>
                <c:pt idx="957">
                  <c:v>84.4</c:v>
                </c:pt>
                <c:pt idx="958">
                  <c:v>84.5</c:v>
                </c:pt>
                <c:pt idx="959">
                  <c:v>84.4</c:v>
                </c:pt>
                <c:pt idx="960">
                  <c:v>84.1</c:v>
                </c:pt>
                <c:pt idx="961">
                  <c:v>83.7</c:v>
                </c:pt>
                <c:pt idx="962">
                  <c:v>83.2</c:v>
                </c:pt>
                <c:pt idx="963">
                  <c:v>82.8</c:v>
                </c:pt>
                <c:pt idx="964">
                  <c:v>82.6</c:v>
                </c:pt>
                <c:pt idx="965">
                  <c:v>82.5</c:v>
                </c:pt>
                <c:pt idx="966">
                  <c:v>82.4</c:v>
                </c:pt>
                <c:pt idx="967">
                  <c:v>82.3</c:v>
                </c:pt>
                <c:pt idx="968">
                  <c:v>82.2</c:v>
                </c:pt>
                <c:pt idx="969">
                  <c:v>82.2</c:v>
                </c:pt>
                <c:pt idx="970">
                  <c:v>82.2</c:v>
                </c:pt>
                <c:pt idx="971">
                  <c:v>82.1</c:v>
                </c:pt>
                <c:pt idx="972">
                  <c:v>81.900000000000006</c:v>
                </c:pt>
                <c:pt idx="973">
                  <c:v>81.599999999999994</c:v>
                </c:pt>
                <c:pt idx="974">
                  <c:v>81.3</c:v>
                </c:pt>
                <c:pt idx="975">
                  <c:v>81.099999999999994</c:v>
                </c:pt>
                <c:pt idx="976">
                  <c:v>80.8</c:v>
                </c:pt>
                <c:pt idx="977">
                  <c:v>80.599999999999994</c:v>
                </c:pt>
                <c:pt idx="978">
                  <c:v>80.400000000000006</c:v>
                </c:pt>
                <c:pt idx="979">
                  <c:v>80.099999999999994</c:v>
                </c:pt>
                <c:pt idx="980">
                  <c:v>79.7</c:v>
                </c:pt>
                <c:pt idx="981">
                  <c:v>78.599999999999994</c:v>
                </c:pt>
                <c:pt idx="982">
                  <c:v>76.8</c:v>
                </c:pt>
                <c:pt idx="983">
                  <c:v>73.7</c:v>
                </c:pt>
                <c:pt idx="984">
                  <c:v>69.400000000000006</c:v>
                </c:pt>
                <c:pt idx="985">
                  <c:v>64</c:v>
                </c:pt>
                <c:pt idx="986">
                  <c:v>58.6</c:v>
                </c:pt>
                <c:pt idx="987">
                  <c:v>53.2</c:v>
                </c:pt>
                <c:pt idx="988">
                  <c:v>47.8</c:v>
                </c:pt>
                <c:pt idx="989">
                  <c:v>42.4</c:v>
                </c:pt>
                <c:pt idx="990">
                  <c:v>37</c:v>
                </c:pt>
                <c:pt idx="991">
                  <c:v>33</c:v>
                </c:pt>
                <c:pt idx="992">
                  <c:v>30.9</c:v>
                </c:pt>
                <c:pt idx="993">
                  <c:v>30.9</c:v>
                </c:pt>
                <c:pt idx="994">
                  <c:v>33.5</c:v>
                </c:pt>
                <c:pt idx="995">
                  <c:v>38</c:v>
                </c:pt>
                <c:pt idx="996">
                  <c:v>42.5</c:v>
                </c:pt>
                <c:pt idx="997">
                  <c:v>47</c:v>
                </c:pt>
                <c:pt idx="998">
                  <c:v>51</c:v>
                </c:pt>
                <c:pt idx="999">
                  <c:v>53.5</c:v>
                </c:pt>
                <c:pt idx="1000">
                  <c:v>55.1</c:v>
                </c:pt>
                <c:pt idx="1001">
                  <c:v>56.4</c:v>
                </c:pt>
                <c:pt idx="1002">
                  <c:v>57.3</c:v>
                </c:pt>
                <c:pt idx="1003">
                  <c:v>58.1</c:v>
                </c:pt>
                <c:pt idx="1004">
                  <c:v>58.8</c:v>
                </c:pt>
                <c:pt idx="1005">
                  <c:v>59.4</c:v>
                </c:pt>
                <c:pt idx="1006">
                  <c:v>59.8</c:v>
                </c:pt>
                <c:pt idx="1007">
                  <c:v>59.7</c:v>
                </c:pt>
                <c:pt idx="1008">
                  <c:v>59.4</c:v>
                </c:pt>
                <c:pt idx="1009">
                  <c:v>59.2</c:v>
                </c:pt>
                <c:pt idx="1010">
                  <c:v>59.2</c:v>
                </c:pt>
                <c:pt idx="1011">
                  <c:v>59.6</c:v>
                </c:pt>
                <c:pt idx="1012">
                  <c:v>60</c:v>
                </c:pt>
                <c:pt idx="1013">
                  <c:v>60.5</c:v>
                </c:pt>
                <c:pt idx="1014">
                  <c:v>61</c:v>
                </c:pt>
                <c:pt idx="1015">
                  <c:v>61.2</c:v>
                </c:pt>
                <c:pt idx="1016">
                  <c:v>61.3</c:v>
                </c:pt>
                <c:pt idx="1017">
                  <c:v>61.4</c:v>
                </c:pt>
                <c:pt idx="1018">
                  <c:v>61.7</c:v>
                </c:pt>
                <c:pt idx="1019">
                  <c:v>62.3</c:v>
                </c:pt>
                <c:pt idx="1020">
                  <c:v>63.1</c:v>
                </c:pt>
                <c:pt idx="1021">
                  <c:v>63.6</c:v>
                </c:pt>
                <c:pt idx="1022">
                  <c:v>63.9</c:v>
                </c:pt>
                <c:pt idx="1023">
                  <c:v>63.8</c:v>
                </c:pt>
                <c:pt idx="1024">
                  <c:v>63.6</c:v>
                </c:pt>
                <c:pt idx="1025">
                  <c:v>63.3</c:v>
                </c:pt>
                <c:pt idx="1026">
                  <c:v>62.8</c:v>
                </c:pt>
                <c:pt idx="1027">
                  <c:v>61.9</c:v>
                </c:pt>
                <c:pt idx="1028">
                  <c:v>60.5</c:v>
                </c:pt>
                <c:pt idx="1029">
                  <c:v>58.6</c:v>
                </c:pt>
                <c:pt idx="1030">
                  <c:v>56.5</c:v>
                </c:pt>
                <c:pt idx="1031">
                  <c:v>54.6</c:v>
                </c:pt>
                <c:pt idx="1032">
                  <c:v>53.8</c:v>
                </c:pt>
                <c:pt idx="1033">
                  <c:v>54.5</c:v>
                </c:pt>
                <c:pt idx="1034">
                  <c:v>56.1</c:v>
                </c:pt>
                <c:pt idx="1035">
                  <c:v>57.9</c:v>
                </c:pt>
                <c:pt idx="1036">
                  <c:v>59.7</c:v>
                </c:pt>
                <c:pt idx="1037">
                  <c:v>61.2</c:v>
                </c:pt>
                <c:pt idx="1038">
                  <c:v>62.3</c:v>
                </c:pt>
                <c:pt idx="1039">
                  <c:v>63.1</c:v>
                </c:pt>
                <c:pt idx="1040">
                  <c:v>63.6</c:v>
                </c:pt>
                <c:pt idx="1041">
                  <c:v>63.5</c:v>
                </c:pt>
                <c:pt idx="1042">
                  <c:v>62.7</c:v>
                </c:pt>
                <c:pt idx="1043">
                  <c:v>60.9</c:v>
                </c:pt>
                <c:pt idx="1044">
                  <c:v>58.7</c:v>
                </c:pt>
                <c:pt idx="1045">
                  <c:v>56.4</c:v>
                </c:pt>
                <c:pt idx="1046">
                  <c:v>54.5</c:v>
                </c:pt>
                <c:pt idx="1047">
                  <c:v>53.3</c:v>
                </c:pt>
                <c:pt idx="1048">
                  <c:v>53</c:v>
                </c:pt>
                <c:pt idx="1049">
                  <c:v>53.5</c:v>
                </c:pt>
                <c:pt idx="1050">
                  <c:v>54.6</c:v>
                </c:pt>
                <c:pt idx="1051">
                  <c:v>56.1</c:v>
                </c:pt>
                <c:pt idx="1052">
                  <c:v>57.6</c:v>
                </c:pt>
                <c:pt idx="1053">
                  <c:v>58.9</c:v>
                </c:pt>
                <c:pt idx="1054">
                  <c:v>59.8</c:v>
                </c:pt>
                <c:pt idx="1055">
                  <c:v>60.3</c:v>
                </c:pt>
                <c:pt idx="1056">
                  <c:v>60.7</c:v>
                </c:pt>
                <c:pt idx="1057">
                  <c:v>61.3</c:v>
                </c:pt>
                <c:pt idx="1058">
                  <c:v>62.4</c:v>
                </c:pt>
                <c:pt idx="1059">
                  <c:v>64.099999999999994</c:v>
                </c:pt>
                <c:pt idx="1060">
                  <c:v>66.2</c:v>
                </c:pt>
                <c:pt idx="1061">
                  <c:v>68.099999999999994</c:v>
                </c:pt>
                <c:pt idx="1062">
                  <c:v>69.7</c:v>
                </c:pt>
                <c:pt idx="1063">
                  <c:v>70.400000000000006</c:v>
                </c:pt>
                <c:pt idx="1064">
                  <c:v>70.7</c:v>
                </c:pt>
                <c:pt idx="1065">
                  <c:v>70.7</c:v>
                </c:pt>
                <c:pt idx="1066">
                  <c:v>70.7</c:v>
                </c:pt>
                <c:pt idx="1067">
                  <c:v>70.7</c:v>
                </c:pt>
                <c:pt idx="1068">
                  <c:v>70.599999999999994</c:v>
                </c:pt>
                <c:pt idx="1069">
                  <c:v>70.5</c:v>
                </c:pt>
                <c:pt idx="1070">
                  <c:v>70.400000000000006</c:v>
                </c:pt>
                <c:pt idx="1071">
                  <c:v>70.2</c:v>
                </c:pt>
                <c:pt idx="1072">
                  <c:v>70.099999999999994</c:v>
                </c:pt>
                <c:pt idx="1073">
                  <c:v>69.8</c:v>
                </c:pt>
                <c:pt idx="1074">
                  <c:v>69.5</c:v>
                </c:pt>
                <c:pt idx="1075">
                  <c:v>69.099999999999994</c:v>
                </c:pt>
                <c:pt idx="1076">
                  <c:v>69.099999999999994</c:v>
                </c:pt>
                <c:pt idx="1077">
                  <c:v>69.5</c:v>
                </c:pt>
                <c:pt idx="1078">
                  <c:v>70.3</c:v>
                </c:pt>
                <c:pt idx="1079">
                  <c:v>71.2</c:v>
                </c:pt>
                <c:pt idx="1080">
                  <c:v>72</c:v>
                </c:pt>
                <c:pt idx="1081">
                  <c:v>72.599999999999994</c:v>
                </c:pt>
                <c:pt idx="1082">
                  <c:v>72.8</c:v>
                </c:pt>
                <c:pt idx="1083">
                  <c:v>72.7</c:v>
                </c:pt>
                <c:pt idx="1084">
                  <c:v>72</c:v>
                </c:pt>
                <c:pt idx="1085">
                  <c:v>70.400000000000006</c:v>
                </c:pt>
                <c:pt idx="1086">
                  <c:v>67.7</c:v>
                </c:pt>
                <c:pt idx="1087">
                  <c:v>64.400000000000006</c:v>
                </c:pt>
                <c:pt idx="1088">
                  <c:v>61</c:v>
                </c:pt>
                <c:pt idx="1089">
                  <c:v>57.6</c:v>
                </c:pt>
                <c:pt idx="1090">
                  <c:v>54</c:v>
                </c:pt>
                <c:pt idx="1091">
                  <c:v>49.7</c:v>
                </c:pt>
                <c:pt idx="1092">
                  <c:v>44.4</c:v>
                </c:pt>
                <c:pt idx="1093">
                  <c:v>38.200000000000003</c:v>
                </c:pt>
                <c:pt idx="1094">
                  <c:v>31.2</c:v>
                </c:pt>
                <c:pt idx="1095">
                  <c:v>24</c:v>
                </c:pt>
                <c:pt idx="1096">
                  <c:v>16.8</c:v>
                </c:pt>
                <c:pt idx="1097">
                  <c:v>10.4</c:v>
                </c:pt>
                <c:pt idx="1098">
                  <c:v>5.7</c:v>
                </c:pt>
                <c:pt idx="1099">
                  <c:v>2.8</c:v>
                </c:pt>
                <c:pt idx="1100">
                  <c:v>1.6</c:v>
                </c:pt>
                <c:pt idx="1101">
                  <c:v>0.3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2.2999999999999998</c:v>
                </c:pt>
                <c:pt idx="1133">
                  <c:v>7.2</c:v>
                </c:pt>
                <c:pt idx="1134">
                  <c:v>14.6</c:v>
                </c:pt>
                <c:pt idx="1135">
                  <c:v>23.5</c:v>
                </c:pt>
                <c:pt idx="1136">
                  <c:v>33</c:v>
                </c:pt>
                <c:pt idx="1137">
                  <c:v>42.7</c:v>
                </c:pt>
                <c:pt idx="1138">
                  <c:v>51.8</c:v>
                </c:pt>
                <c:pt idx="1139">
                  <c:v>59.4</c:v>
                </c:pt>
                <c:pt idx="1140">
                  <c:v>65.3</c:v>
                </c:pt>
                <c:pt idx="1141">
                  <c:v>69.599999999999994</c:v>
                </c:pt>
                <c:pt idx="1142">
                  <c:v>72.3</c:v>
                </c:pt>
                <c:pt idx="1143">
                  <c:v>73.900000000000006</c:v>
                </c:pt>
                <c:pt idx="1144">
                  <c:v>75</c:v>
                </c:pt>
                <c:pt idx="1145">
                  <c:v>75.7</c:v>
                </c:pt>
                <c:pt idx="1146">
                  <c:v>76.5</c:v>
                </c:pt>
                <c:pt idx="1147">
                  <c:v>77.3</c:v>
                </c:pt>
                <c:pt idx="1148">
                  <c:v>78.2</c:v>
                </c:pt>
                <c:pt idx="1149">
                  <c:v>78.900000000000006</c:v>
                </c:pt>
                <c:pt idx="1150">
                  <c:v>79.400000000000006</c:v>
                </c:pt>
                <c:pt idx="1151">
                  <c:v>79.599999999999994</c:v>
                </c:pt>
                <c:pt idx="1152">
                  <c:v>79.3</c:v>
                </c:pt>
                <c:pt idx="1153">
                  <c:v>78.8</c:v>
                </c:pt>
                <c:pt idx="1154">
                  <c:v>78.099999999999994</c:v>
                </c:pt>
                <c:pt idx="1155">
                  <c:v>77.5</c:v>
                </c:pt>
                <c:pt idx="1156">
                  <c:v>77.2</c:v>
                </c:pt>
                <c:pt idx="1157">
                  <c:v>77.2</c:v>
                </c:pt>
                <c:pt idx="1158">
                  <c:v>77.5</c:v>
                </c:pt>
                <c:pt idx="1159">
                  <c:v>77.900000000000006</c:v>
                </c:pt>
                <c:pt idx="1160">
                  <c:v>78.5</c:v>
                </c:pt>
                <c:pt idx="1161">
                  <c:v>79.099999999999994</c:v>
                </c:pt>
                <c:pt idx="1162">
                  <c:v>79.599999999999994</c:v>
                </c:pt>
                <c:pt idx="1163">
                  <c:v>80</c:v>
                </c:pt>
                <c:pt idx="1164">
                  <c:v>80.2</c:v>
                </c:pt>
                <c:pt idx="1165">
                  <c:v>80.3</c:v>
                </c:pt>
                <c:pt idx="1166">
                  <c:v>80.099999999999994</c:v>
                </c:pt>
                <c:pt idx="1167">
                  <c:v>79.8</c:v>
                </c:pt>
                <c:pt idx="1168">
                  <c:v>79.5</c:v>
                </c:pt>
                <c:pt idx="1169">
                  <c:v>79.099999999999994</c:v>
                </c:pt>
                <c:pt idx="1170">
                  <c:v>78.8</c:v>
                </c:pt>
                <c:pt idx="1171">
                  <c:v>78.599999999999994</c:v>
                </c:pt>
                <c:pt idx="1172">
                  <c:v>78.400000000000006</c:v>
                </c:pt>
                <c:pt idx="1173">
                  <c:v>78.3</c:v>
                </c:pt>
                <c:pt idx="1174">
                  <c:v>78</c:v>
                </c:pt>
                <c:pt idx="1175">
                  <c:v>76.7</c:v>
                </c:pt>
                <c:pt idx="1176">
                  <c:v>73.7</c:v>
                </c:pt>
                <c:pt idx="1177">
                  <c:v>69.5</c:v>
                </c:pt>
                <c:pt idx="1178">
                  <c:v>64.8</c:v>
                </c:pt>
                <c:pt idx="1179">
                  <c:v>60.3</c:v>
                </c:pt>
                <c:pt idx="1180">
                  <c:v>56.2</c:v>
                </c:pt>
                <c:pt idx="1181">
                  <c:v>52.5</c:v>
                </c:pt>
                <c:pt idx="1182">
                  <c:v>49</c:v>
                </c:pt>
                <c:pt idx="1183">
                  <c:v>45.2</c:v>
                </c:pt>
                <c:pt idx="1184">
                  <c:v>40.799999999999997</c:v>
                </c:pt>
                <c:pt idx="1185">
                  <c:v>35.4</c:v>
                </c:pt>
                <c:pt idx="1186">
                  <c:v>29.4</c:v>
                </c:pt>
                <c:pt idx="1187">
                  <c:v>23.4</c:v>
                </c:pt>
                <c:pt idx="1188">
                  <c:v>17.7</c:v>
                </c:pt>
                <c:pt idx="1189">
                  <c:v>12.6</c:v>
                </c:pt>
                <c:pt idx="1190">
                  <c:v>8</c:v>
                </c:pt>
                <c:pt idx="1191">
                  <c:v>4.0999999999999996</c:v>
                </c:pt>
                <c:pt idx="1192">
                  <c:v>1.3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0.9</c:v>
                </c:pt>
                <c:pt idx="1208">
                  <c:v>3.2</c:v>
                </c:pt>
                <c:pt idx="1209">
                  <c:v>7.3</c:v>
                </c:pt>
                <c:pt idx="1210">
                  <c:v>12.4</c:v>
                </c:pt>
                <c:pt idx="1211">
                  <c:v>17.899999999999999</c:v>
                </c:pt>
                <c:pt idx="1212">
                  <c:v>23.5</c:v>
                </c:pt>
                <c:pt idx="1213">
                  <c:v>29.1</c:v>
                </c:pt>
                <c:pt idx="1214">
                  <c:v>34.299999999999997</c:v>
                </c:pt>
                <c:pt idx="1215">
                  <c:v>38.6</c:v>
                </c:pt>
                <c:pt idx="1216">
                  <c:v>41.6</c:v>
                </c:pt>
                <c:pt idx="1217">
                  <c:v>43.9</c:v>
                </c:pt>
                <c:pt idx="1218">
                  <c:v>45.9</c:v>
                </c:pt>
                <c:pt idx="1219">
                  <c:v>48.1</c:v>
                </c:pt>
                <c:pt idx="1220">
                  <c:v>50.3</c:v>
                </c:pt>
                <c:pt idx="1221">
                  <c:v>52.6</c:v>
                </c:pt>
                <c:pt idx="1222">
                  <c:v>54.8</c:v>
                </c:pt>
                <c:pt idx="1223">
                  <c:v>55.8</c:v>
                </c:pt>
                <c:pt idx="1224">
                  <c:v>55.2</c:v>
                </c:pt>
                <c:pt idx="1225">
                  <c:v>53.9</c:v>
                </c:pt>
                <c:pt idx="1226">
                  <c:v>52.7</c:v>
                </c:pt>
                <c:pt idx="1227">
                  <c:v>52.8</c:v>
                </c:pt>
                <c:pt idx="1228">
                  <c:v>55</c:v>
                </c:pt>
                <c:pt idx="1229">
                  <c:v>58.5</c:v>
                </c:pt>
                <c:pt idx="1230">
                  <c:v>62.3</c:v>
                </c:pt>
                <c:pt idx="1231">
                  <c:v>65.7</c:v>
                </c:pt>
                <c:pt idx="1232">
                  <c:v>68.099999999999994</c:v>
                </c:pt>
                <c:pt idx="1233">
                  <c:v>69.099999999999994</c:v>
                </c:pt>
                <c:pt idx="1234">
                  <c:v>69.5</c:v>
                </c:pt>
                <c:pt idx="1235">
                  <c:v>69.900000000000006</c:v>
                </c:pt>
                <c:pt idx="1236">
                  <c:v>70.599999999999994</c:v>
                </c:pt>
                <c:pt idx="1237">
                  <c:v>71.3</c:v>
                </c:pt>
                <c:pt idx="1238">
                  <c:v>72.2</c:v>
                </c:pt>
                <c:pt idx="1239">
                  <c:v>72.8</c:v>
                </c:pt>
                <c:pt idx="1240">
                  <c:v>73.2</c:v>
                </c:pt>
                <c:pt idx="1241">
                  <c:v>73.400000000000006</c:v>
                </c:pt>
                <c:pt idx="1242">
                  <c:v>73.8</c:v>
                </c:pt>
                <c:pt idx="1243">
                  <c:v>74.8</c:v>
                </c:pt>
                <c:pt idx="1244">
                  <c:v>76.7</c:v>
                </c:pt>
                <c:pt idx="1245">
                  <c:v>79.099999999999994</c:v>
                </c:pt>
                <c:pt idx="1246">
                  <c:v>81.099999999999994</c:v>
                </c:pt>
                <c:pt idx="1247">
                  <c:v>82.1</c:v>
                </c:pt>
                <c:pt idx="1248">
                  <c:v>81.7</c:v>
                </c:pt>
                <c:pt idx="1249">
                  <c:v>80.3</c:v>
                </c:pt>
                <c:pt idx="1250">
                  <c:v>78.8</c:v>
                </c:pt>
                <c:pt idx="1251">
                  <c:v>77.3</c:v>
                </c:pt>
                <c:pt idx="1252">
                  <c:v>75.900000000000006</c:v>
                </c:pt>
                <c:pt idx="1253">
                  <c:v>75</c:v>
                </c:pt>
                <c:pt idx="1254">
                  <c:v>74.7</c:v>
                </c:pt>
                <c:pt idx="1255">
                  <c:v>74.7</c:v>
                </c:pt>
                <c:pt idx="1256">
                  <c:v>74.7</c:v>
                </c:pt>
                <c:pt idx="1257">
                  <c:v>74.599999999999994</c:v>
                </c:pt>
                <c:pt idx="1258">
                  <c:v>74.400000000000006</c:v>
                </c:pt>
                <c:pt idx="1259">
                  <c:v>74.099999999999994</c:v>
                </c:pt>
                <c:pt idx="1260">
                  <c:v>73.900000000000006</c:v>
                </c:pt>
                <c:pt idx="1261">
                  <c:v>74.099999999999994</c:v>
                </c:pt>
                <c:pt idx="1262">
                  <c:v>75.099999999999994</c:v>
                </c:pt>
                <c:pt idx="1263">
                  <c:v>76.8</c:v>
                </c:pt>
                <c:pt idx="1264">
                  <c:v>78.7</c:v>
                </c:pt>
                <c:pt idx="1265">
                  <c:v>80.400000000000006</c:v>
                </c:pt>
                <c:pt idx="1266">
                  <c:v>81.7</c:v>
                </c:pt>
                <c:pt idx="1267">
                  <c:v>82.6</c:v>
                </c:pt>
                <c:pt idx="1268">
                  <c:v>83.5</c:v>
                </c:pt>
                <c:pt idx="1269">
                  <c:v>84.4</c:v>
                </c:pt>
                <c:pt idx="1270">
                  <c:v>85.1</c:v>
                </c:pt>
                <c:pt idx="1271">
                  <c:v>85.7</c:v>
                </c:pt>
                <c:pt idx="1272">
                  <c:v>86.3</c:v>
                </c:pt>
                <c:pt idx="1273">
                  <c:v>87</c:v>
                </c:pt>
                <c:pt idx="1274">
                  <c:v>87.9</c:v>
                </c:pt>
                <c:pt idx="1275">
                  <c:v>88.8</c:v>
                </c:pt>
                <c:pt idx="1276">
                  <c:v>89.7</c:v>
                </c:pt>
                <c:pt idx="1277">
                  <c:v>90.3</c:v>
                </c:pt>
                <c:pt idx="1278">
                  <c:v>90.6</c:v>
                </c:pt>
                <c:pt idx="1279">
                  <c:v>90.6</c:v>
                </c:pt>
                <c:pt idx="1280">
                  <c:v>90.5</c:v>
                </c:pt>
                <c:pt idx="1281">
                  <c:v>90.4</c:v>
                </c:pt>
                <c:pt idx="1282">
                  <c:v>90.1</c:v>
                </c:pt>
                <c:pt idx="1283">
                  <c:v>89.7</c:v>
                </c:pt>
                <c:pt idx="1284">
                  <c:v>89.3</c:v>
                </c:pt>
                <c:pt idx="1285">
                  <c:v>89</c:v>
                </c:pt>
                <c:pt idx="1286">
                  <c:v>88.8</c:v>
                </c:pt>
                <c:pt idx="1287">
                  <c:v>88.9</c:v>
                </c:pt>
                <c:pt idx="1288">
                  <c:v>89.1</c:v>
                </c:pt>
                <c:pt idx="1289">
                  <c:v>89.3</c:v>
                </c:pt>
                <c:pt idx="1290">
                  <c:v>89.4</c:v>
                </c:pt>
                <c:pt idx="1291">
                  <c:v>89.4</c:v>
                </c:pt>
                <c:pt idx="1292">
                  <c:v>89.2</c:v>
                </c:pt>
                <c:pt idx="1293">
                  <c:v>88.9</c:v>
                </c:pt>
                <c:pt idx="1294">
                  <c:v>88.5</c:v>
                </c:pt>
                <c:pt idx="1295">
                  <c:v>88</c:v>
                </c:pt>
                <c:pt idx="1296">
                  <c:v>87.5</c:v>
                </c:pt>
                <c:pt idx="1297">
                  <c:v>87.2</c:v>
                </c:pt>
                <c:pt idx="1298">
                  <c:v>87.1</c:v>
                </c:pt>
                <c:pt idx="1299">
                  <c:v>87.2</c:v>
                </c:pt>
                <c:pt idx="1300">
                  <c:v>87.3</c:v>
                </c:pt>
                <c:pt idx="1301">
                  <c:v>87.4</c:v>
                </c:pt>
                <c:pt idx="1302">
                  <c:v>87.5</c:v>
                </c:pt>
                <c:pt idx="1303">
                  <c:v>87.4</c:v>
                </c:pt>
                <c:pt idx="1304">
                  <c:v>87.1</c:v>
                </c:pt>
                <c:pt idx="1305">
                  <c:v>86.8</c:v>
                </c:pt>
                <c:pt idx="1306">
                  <c:v>86.4</c:v>
                </c:pt>
                <c:pt idx="1307">
                  <c:v>85.9</c:v>
                </c:pt>
                <c:pt idx="1308">
                  <c:v>85.2</c:v>
                </c:pt>
                <c:pt idx="1309">
                  <c:v>84</c:v>
                </c:pt>
                <c:pt idx="1310">
                  <c:v>82.2</c:v>
                </c:pt>
                <c:pt idx="1311">
                  <c:v>80.3</c:v>
                </c:pt>
                <c:pt idx="1312">
                  <c:v>78.599999999999994</c:v>
                </c:pt>
                <c:pt idx="1313">
                  <c:v>77.2</c:v>
                </c:pt>
                <c:pt idx="1314">
                  <c:v>75.900000000000006</c:v>
                </c:pt>
                <c:pt idx="1315">
                  <c:v>73.8</c:v>
                </c:pt>
                <c:pt idx="1316">
                  <c:v>70.400000000000006</c:v>
                </c:pt>
                <c:pt idx="1317">
                  <c:v>65.7</c:v>
                </c:pt>
                <c:pt idx="1318">
                  <c:v>60.5</c:v>
                </c:pt>
                <c:pt idx="1319">
                  <c:v>55.9</c:v>
                </c:pt>
                <c:pt idx="1320">
                  <c:v>53</c:v>
                </c:pt>
                <c:pt idx="1321">
                  <c:v>51.6</c:v>
                </c:pt>
                <c:pt idx="1322">
                  <c:v>50.9</c:v>
                </c:pt>
                <c:pt idx="1323">
                  <c:v>50.5</c:v>
                </c:pt>
                <c:pt idx="1324">
                  <c:v>50.2</c:v>
                </c:pt>
                <c:pt idx="1325">
                  <c:v>50.3</c:v>
                </c:pt>
                <c:pt idx="1326">
                  <c:v>50.6</c:v>
                </c:pt>
                <c:pt idx="1327">
                  <c:v>51.2</c:v>
                </c:pt>
                <c:pt idx="1328">
                  <c:v>51.8</c:v>
                </c:pt>
                <c:pt idx="1329">
                  <c:v>52.5</c:v>
                </c:pt>
                <c:pt idx="1330">
                  <c:v>53.4</c:v>
                </c:pt>
                <c:pt idx="1331">
                  <c:v>54.9</c:v>
                </c:pt>
                <c:pt idx="1332">
                  <c:v>57</c:v>
                </c:pt>
                <c:pt idx="1333">
                  <c:v>59.4</c:v>
                </c:pt>
                <c:pt idx="1334">
                  <c:v>61.9</c:v>
                </c:pt>
                <c:pt idx="1335">
                  <c:v>64.3</c:v>
                </c:pt>
                <c:pt idx="1336">
                  <c:v>66.400000000000006</c:v>
                </c:pt>
                <c:pt idx="1337">
                  <c:v>68.099999999999994</c:v>
                </c:pt>
                <c:pt idx="1338">
                  <c:v>69.599999999999994</c:v>
                </c:pt>
                <c:pt idx="1339">
                  <c:v>70.7</c:v>
                </c:pt>
                <c:pt idx="1340">
                  <c:v>71.400000000000006</c:v>
                </c:pt>
                <c:pt idx="1341">
                  <c:v>71.8</c:v>
                </c:pt>
                <c:pt idx="1342">
                  <c:v>72.8</c:v>
                </c:pt>
                <c:pt idx="1343">
                  <c:v>75</c:v>
                </c:pt>
                <c:pt idx="1344">
                  <c:v>77.8</c:v>
                </c:pt>
                <c:pt idx="1345">
                  <c:v>80.7</c:v>
                </c:pt>
                <c:pt idx="1346">
                  <c:v>83.3</c:v>
                </c:pt>
                <c:pt idx="1347">
                  <c:v>85.4</c:v>
                </c:pt>
                <c:pt idx="1348">
                  <c:v>87.3</c:v>
                </c:pt>
                <c:pt idx="1349">
                  <c:v>89.1</c:v>
                </c:pt>
                <c:pt idx="1350">
                  <c:v>90.6</c:v>
                </c:pt>
                <c:pt idx="1351">
                  <c:v>91.9</c:v>
                </c:pt>
                <c:pt idx="1352">
                  <c:v>93.2</c:v>
                </c:pt>
                <c:pt idx="1353">
                  <c:v>94.6</c:v>
                </c:pt>
                <c:pt idx="1354">
                  <c:v>96</c:v>
                </c:pt>
                <c:pt idx="1355">
                  <c:v>97.5</c:v>
                </c:pt>
                <c:pt idx="1356">
                  <c:v>99</c:v>
                </c:pt>
                <c:pt idx="1357">
                  <c:v>99.8</c:v>
                </c:pt>
                <c:pt idx="1358">
                  <c:v>99</c:v>
                </c:pt>
                <c:pt idx="1359">
                  <c:v>96.7</c:v>
                </c:pt>
                <c:pt idx="1360">
                  <c:v>93.7</c:v>
                </c:pt>
                <c:pt idx="1361">
                  <c:v>91.3</c:v>
                </c:pt>
                <c:pt idx="1362">
                  <c:v>90.4</c:v>
                </c:pt>
                <c:pt idx="1363">
                  <c:v>90.6</c:v>
                </c:pt>
                <c:pt idx="1364">
                  <c:v>91.1</c:v>
                </c:pt>
                <c:pt idx="1365">
                  <c:v>90.9</c:v>
                </c:pt>
                <c:pt idx="1366">
                  <c:v>89</c:v>
                </c:pt>
                <c:pt idx="1367">
                  <c:v>85.6</c:v>
                </c:pt>
                <c:pt idx="1368">
                  <c:v>81.599999999999994</c:v>
                </c:pt>
                <c:pt idx="1369">
                  <c:v>77.599999999999994</c:v>
                </c:pt>
                <c:pt idx="1370">
                  <c:v>73.599999999999994</c:v>
                </c:pt>
                <c:pt idx="1371">
                  <c:v>69.7</c:v>
                </c:pt>
                <c:pt idx="1372">
                  <c:v>66</c:v>
                </c:pt>
                <c:pt idx="1373">
                  <c:v>62.7</c:v>
                </c:pt>
                <c:pt idx="1374">
                  <c:v>60</c:v>
                </c:pt>
                <c:pt idx="1375">
                  <c:v>58</c:v>
                </c:pt>
                <c:pt idx="1376">
                  <c:v>56.4</c:v>
                </c:pt>
                <c:pt idx="1377">
                  <c:v>54.8</c:v>
                </c:pt>
                <c:pt idx="1378">
                  <c:v>53.3</c:v>
                </c:pt>
                <c:pt idx="1379">
                  <c:v>51.7</c:v>
                </c:pt>
                <c:pt idx="1380">
                  <c:v>50.2</c:v>
                </c:pt>
                <c:pt idx="1381">
                  <c:v>48.7</c:v>
                </c:pt>
                <c:pt idx="1382">
                  <c:v>47.2</c:v>
                </c:pt>
                <c:pt idx="1383">
                  <c:v>47.1</c:v>
                </c:pt>
                <c:pt idx="1384">
                  <c:v>47</c:v>
                </c:pt>
                <c:pt idx="1385">
                  <c:v>46.9</c:v>
                </c:pt>
                <c:pt idx="1386">
                  <c:v>46.6</c:v>
                </c:pt>
                <c:pt idx="1387">
                  <c:v>46.3</c:v>
                </c:pt>
                <c:pt idx="1388">
                  <c:v>46.1</c:v>
                </c:pt>
                <c:pt idx="1389">
                  <c:v>46.1</c:v>
                </c:pt>
                <c:pt idx="1390">
                  <c:v>46.5</c:v>
                </c:pt>
                <c:pt idx="1391">
                  <c:v>47.1</c:v>
                </c:pt>
                <c:pt idx="1392">
                  <c:v>48.1</c:v>
                </c:pt>
                <c:pt idx="1393">
                  <c:v>49.8</c:v>
                </c:pt>
                <c:pt idx="1394">
                  <c:v>52.2</c:v>
                </c:pt>
                <c:pt idx="1395">
                  <c:v>54.8</c:v>
                </c:pt>
                <c:pt idx="1396">
                  <c:v>57.3</c:v>
                </c:pt>
                <c:pt idx="1397">
                  <c:v>59.5</c:v>
                </c:pt>
                <c:pt idx="1398">
                  <c:v>61.7</c:v>
                </c:pt>
                <c:pt idx="1399">
                  <c:v>64.400000000000006</c:v>
                </c:pt>
                <c:pt idx="1400">
                  <c:v>67.7</c:v>
                </c:pt>
                <c:pt idx="1401">
                  <c:v>71.400000000000006</c:v>
                </c:pt>
                <c:pt idx="1402">
                  <c:v>74.900000000000006</c:v>
                </c:pt>
                <c:pt idx="1403">
                  <c:v>78.2</c:v>
                </c:pt>
                <c:pt idx="1404">
                  <c:v>81.099999999999994</c:v>
                </c:pt>
                <c:pt idx="1405">
                  <c:v>83.9</c:v>
                </c:pt>
                <c:pt idx="1406">
                  <c:v>86.6</c:v>
                </c:pt>
                <c:pt idx="1407">
                  <c:v>89.1</c:v>
                </c:pt>
                <c:pt idx="1408">
                  <c:v>91.6</c:v>
                </c:pt>
                <c:pt idx="1409">
                  <c:v>94</c:v>
                </c:pt>
                <c:pt idx="1410">
                  <c:v>96.3</c:v>
                </c:pt>
                <c:pt idx="1411">
                  <c:v>98.4</c:v>
                </c:pt>
                <c:pt idx="1412">
                  <c:v>100.4</c:v>
                </c:pt>
                <c:pt idx="1413">
                  <c:v>102.1</c:v>
                </c:pt>
                <c:pt idx="1414">
                  <c:v>103.6</c:v>
                </c:pt>
                <c:pt idx="1415">
                  <c:v>104.9</c:v>
                </c:pt>
                <c:pt idx="1416">
                  <c:v>106.2</c:v>
                </c:pt>
                <c:pt idx="1417">
                  <c:v>106.5</c:v>
                </c:pt>
                <c:pt idx="1418">
                  <c:v>106.5</c:v>
                </c:pt>
                <c:pt idx="1419">
                  <c:v>106.6</c:v>
                </c:pt>
                <c:pt idx="1420">
                  <c:v>106.6</c:v>
                </c:pt>
                <c:pt idx="1421">
                  <c:v>107</c:v>
                </c:pt>
                <c:pt idx="1422">
                  <c:v>107.3</c:v>
                </c:pt>
                <c:pt idx="1423">
                  <c:v>107.3</c:v>
                </c:pt>
                <c:pt idx="1424">
                  <c:v>107.2</c:v>
                </c:pt>
                <c:pt idx="1425">
                  <c:v>107.2</c:v>
                </c:pt>
                <c:pt idx="1426">
                  <c:v>107.2</c:v>
                </c:pt>
                <c:pt idx="1427">
                  <c:v>107.3</c:v>
                </c:pt>
                <c:pt idx="1428">
                  <c:v>107.5</c:v>
                </c:pt>
                <c:pt idx="1429">
                  <c:v>107.3</c:v>
                </c:pt>
                <c:pt idx="1430">
                  <c:v>107.3</c:v>
                </c:pt>
                <c:pt idx="1431">
                  <c:v>107.3</c:v>
                </c:pt>
                <c:pt idx="1432">
                  <c:v>107.3</c:v>
                </c:pt>
                <c:pt idx="1433">
                  <c:v>108</c:v>
                </c:pt>
                <c:pt idx="1434">
                  <c:v>108.2</c:v>
                </c:pt>
                <c:pt idx="1435">
                  <c:v>108.9</c:v>
                </c:pt>
                <c:pt idx="1436">
                  <c:v>109</c:v>
                </c:pt>
                <c:pt idx="1437">
                  <c:v>108.9</c:v>
                </c:pt>
                <c:pt idx="1438">
                  <c:v>108.8</c:v>
                </c:pt>
                <c:pt idx="1439">
                  <c:v>108.6</c:v>
                </c:pt>
                <c:pt idx="1440">
                  <c:v>108.4</c:v>
                </c:pt>
                <c:pt idx="1441">
                  <c:v>108.3</c:v>
                </c:pt>
                <c:pt idx="1442">
                  <c:v>108.2</c:v>
                </c:pt>
                <c:pt idx="1443">
                  <c:v>108.2</c:v>
                </c:pt>
                <c:pt idx="1444">
                  <c:v>108.2</c:v>
                </c:pt>
                <c:pt idx="1445">
                  <c:v>108.2</c:v>
                </c:pt>
                <c:pt idx="1446">
                  <c:v>108.3</c:v>
                </c:pt>
                <c:pt idx="1447">
                  <c:v>108.4</c:v>
                </c:pt>
                <c:pt idx="1448">
                  <c:v>108.5</c:v>
                </c:pt>
                <c:pt idx="1449">
                  <c:v>108.5</c:v>
                </c:pt>
                <c:pt idx="1450">
                  <c:v>108.5</c:v>
                </c:pt>
                <c:pt idx="1451">
                  <c:v>108.5</c:v>
                </c:pt>
                <c:pt idx="1452">
                  <c:v>108.5</c:v>
                </c:pt>
                <c:pt idx="1453">
                  <c:v>108.7</c:v>
                </c:pt>
                <c:pt idx="1454">
                  <c:v>108.8</c:v>
                </c:pt>
                <c:pt idx="1455">
                  <c:v>109</c:v>
                </c:pt>
                <c:pt idx="1456">
                  <c:v>109.2</c:v>
                </c:pt>
                <c:pt idx="1457">
                  <c:v>109.3</c:v>
                </c:pt>
                <c:pt idx="1458">
                  <c:v>109.4</c:v>
                </c:pt>
                <c:pt idx="1459">
                  <c:v>109.5</c:v>
                </c:pt>
                <c:pt idx="1460">
                  <c:v>109.5</c:v>
                </c:pt>
                <c:pt idx="1461">
                  <c:v>109.6</c:v>
                </c:pt>
                <c:pt idx="1462">
                  <c:v>109.8</c:v>
                </c:pt>
                <c:pt idx="1463">
                  <c:v>110</c:v>
                </c:pt>
                <c:pt idx="1464">
                  <c:v>110.2</c:v>
                </c:pt>
                <c:pt idx="1465">
                  <c:v>110.5</c:v>
                </c:pt>
                <c:pt idx="1466">
                  <c:v>110.7</c:v>
                </c:pt>
                <c:pt idx="1467">
                  <c:v>111</c:v>
                </c:pt>
                <c:pt idx="1468">
                  <c:v>111.1</c:v>
                </c:pt>
                <c:pt idx="1469">
                  <c:v>111.2</c:v>
                </c:pt>
                <c:pt idx="1470">
                  <c:v>111.3</c:v>
                </c:pt>
                <c:pt idx="1471">
                  <c:v>111.3</c:v>
                </c:pt>
                <c:pt idx="1472">
                  <c:v>111.3</c:v>
                </c:pt>
                <c:pt idx="1473">
                  <c:v>111.2</c:v>
                </c:pt>
                <c:pt idx="1474">
                  <c:v>111</c:v>
                </c:pt>
                <c:pt idx="1475">
                  <c:v>110.8</c:v>
                </c:pt>
                <c:pt idx="1476">
                  <c:v>110.6</c:v>
                </c:pt>
                <c:pt idx="1477">
                  <c:v>110.4</c:v>
                </c:pt>
                <c:pt idx="1478">
                  <c:v>110.3</c:v>
                </c:pt>
                <c:pt idx="1479">
                  <c:v>109.9</c:v>
                </c:pt>
                <c:pt idx="1480">
                  <c:v>109.3</c:v>
                </c:pt>
                <c:pt idx="1481">
                  <c:v>108.1</c:v>
                </c:pt>
                <c:pt idx="1482">
                  <c:v>106.3</c:v>
                </c:pt>
                <c:pt idx="1483">
                  <c:v>104</c:v>
                </c:pt>
                <c:pt idx="1484">
                  <c:v>101.5</c:v>
                </c:pt>
                <c:pt idx="1485">
                  <c:v>99.2</c:v>
                </c:pt>
                <c:pt idx="1486">
                  <c:v>97.2</c:v>
                </c:pt>
                <c:pt idx="1487">
                  <c:v>96.1</c:v>
                </c:pt>
                <c:pt idx="1488">
                  <c:v>95.7</c:v>
                </c:pt>
                <c:pt idx="1489">
                  <c:v>95.8</c:v>
                </c:pt>
                <c:pt idx="1490">
                  <c:v>96.1</c:v>
                </c:pt>
                <c:pt idx="1491">
                  <c:v>96.4</c:v>
                </c:pt>
                <c:pt idx="1492">
                  <c:v>96.7</c:v>
                </c:pt>
                <c:pt idx="1493">
                  <c:v>96.9</c:v>
                </c:pt>
                <c:pt idx="1494">
                  <c:v>96.9</c:v>
                </c:pt>
                <c:pt idx="1495">
                  <c:v>96.8</c:v>
                </c:pt>
                <c:pt idx="1496">
                  <c:v>96.7</c:v>
                </c:pt>
                <c:pt idx="1497">
                  <c:v>96.4</c:v>
                </c:pt>
                <c:pt idx="1498">
                  <c:v>96.1</c:v>
                </c:pt>
                <c:pt idx="1499">
                  <c:v>95.9</c:v>
                </c:pt>
                <c:pt idx="1500">
                  <c:v>95.8</c:v>
                </c:pt>
                <c:pt idx="1501">
                  <c:v>95.9</c:v>
                </c:pt>
                <c:pt idx="1502">
                  <c:v>96.2</c:v>
                </c:pt>
                <c:pt idx="1503">
                  <c:v>96.4</c:v>
                </c:pt>
                <c:pt idx="1504">
                  <c:v>96.7</c:v>
                </c:pt>
                <c:pt idx="1505">
                  <c:v>96.7</c:v>
                </c:pt>
                <c:pt idx="1506">
                  <c:v>96.3</c:v>
                </c:pt>
                <c:pt idx="1507">
                  <c:v>95.3</c:v>
                </c:pt>
                <c:pt idx="1508">
                  <c:v>94</c:v>
                </c:pt>
                <c:pt idx="1509">
                  <c:v>92.5</c:v>
                </c:pt>
                <c:pt idx="1510">
                  <c:v>91.4</c:v>
                </c:pt>
                <c:pt idx="1511">
                  <c:v>90.9</c:v>
                </c:pt>
                <c:pt idx="1512">
                  <c:v>90.7</c:v>
                </c:pt>
                <c:pt idx="1513">
                  <c:v>90.3</c:v>
                </c:pt>
                <c:pt idx="1514">
                  <c:v>89.6</c:v>
                </c:pt>
                <c:pt idx="1515">
                  <c:v>88.6</c:v>
                </c:pt>
                <c:pt idx="1516">
                  <c:v>87.7</c:v>
                </c:pt>
                <c:pt idx="1517">
                  <c:v>86.8</c:v>
                </c:pt>
                <c:pt idx="1518">
                  <c:v>86.2</c:v>
                </c:pt>
                <c:pt idx="1519">
                  <c:v>85.8</c:v>
                </c:pt>
                <c:pt idx="1520">
                  <c:v>85.7</c:v>
                </c:pt>
                <c:pt idx="1521">
                  <c:v>85.7</c:v>
                </c:pt>
                <c:pt idx="1522">
                  <c:v>86</c:v>
                </c:pt>
                <c:pt idx="1523">
                  <c:v>86.7</c:v>
                </c:pt>
                <c:pt idx="1524">
                  <c:v>87.8</c:v>
                </c:pt>
                <c:pt idx="1525">
                  <c:v>89.2</c:v>
                </c:pt>
                <c:pt idx="1526">
                  <c:v>90.9</c:v>
                </c:pt>
                <c:pt idx="1527">
                  <c:v>92.6</c:v>
                </c:pt>
                <c:pt idx="1528">
                  <c:v>94.3</c:v>
                </c:pt>
                <c:pt idx="1529">
                  <c:v>95.9</c:v>
                </c:pt>
                <c:pt idx="1530">
                  <c:v>97.4</c:v>
                </c:pt>
                <c:pt idx="1531">
                  <c:v>98.7</c:v>
                </c:pt>
                <c:pt idx="1532">
                  <c:v>99.7</c:v>
                </c:pt>
                <c:pt idx="1533">
                  <c:v>100.3</c:v>
                </c:pt>
                <c:pt idx="1534">
                  <c:v>100.6</c:v>
                </c:pt>
                <c:pt idx="1535">
                  <c:v>101</c:v>
                </c:pt>
                <c:pt idx="1536">
                  <c:v>101.4</c:v>
                </c:pt>
                <c:pt idx="1537">
                  <c:v>101.8</c:v>
                </c:pt>
                <c:pt idx="1538">
                  <c:v>102.2</c:v>
                </c:pt>
                <c:pt idx="1539">
                  <c:v>102.5</c:v>
                </c:pt>
                <c:pt idx="1540">
                  <c:v>102.6</c:v>
                </c:pt>
                <c:pt idx="1541">
                  <c:v>102.7</c:v>
                </c:pt>
                <c:pt idx="1542">
                  <c:v>102.8</c:v>
                </c:pt>
                <c:pt idx="1543">
                  <c:v>103</c:v>
                </c:pt>
                <c:pt idx="1544">
                  <c:v>103.5</c:v>
                </c:pt>
                <c:pt idx="1545">
                  <c:v>104.3</c:v>
                </c:pt>
                <c:pt idx="1546">
                  <c:v>105.2</c:v>
                </c:pt>
                <c:pt idx="1547">
                  <c:v>106.1</c:v>
                </c:pt>
                <c:pt idx="1548">
                  <c:v>106.8</c:v>
                </c:pt>
                <c:pt idx="1549">
                  <c:v>107.1</c:v>
                </c:pt>
                <c:pt idx="1550">
                  <c:v>106.7</c:v>
                </c:pt>
                <c:pt idx="1551">
                  <c:v>105</c:v>
                </c:pt>
                <c:pt idx="1552">
                  <c:v>102.3</c:v>
                </c:pt>
                <c:pt idx="1553">
                  <c:v>99.1</c:v>
                </c:pt>
                <c:pt idx="1554">
                  <c:v>96.3</c:v>
                </c:pt>
                <c:pt idx="1555">
                  <c:v>95</c:v>
                </c:pt>
                <c:pt idx="1556">
                  <c:v>95.4</c:v>
                </c:pt>
                <c:pt idx="1557">
                  <c:v>96.4</c:v>
                </c:pt>
                <c:pt idx="1558">
                  <c:v>97.3</c:v>
                </c:pt>
                <c:pt idx="1559">
                  <c:v>97.5</c:v>
                </c:pt>
                <c:pt idx="1560">
                  <c:v>96.1</c:v>
                </c:pt>
                <c:pt idx="1561">
                  <c:v>93.4</c:v>
                </c:pt>
                <c:pt idx="1562">
                  <c:v>90.4</c:v>
                </c:pt>
                <c:pt idx="1563">
                  <c:v>87.8</c:v>
                </c:pt>
                <c:pt idx="1564">
                  <c:v>86</c:v>
                </c:pt>
                <c:pt idx="1565">
                  <c:v>85.1</c:v>
                </c:pt>
                <c:pt idx="1566">
                  <c:v>84.7</c:v>
                </c:pt>
                <c:pt idx="1567">
                  <c:v>84.2</c:v>
                </c:pt>
                <c:pt idx="1568">
                  <c:v>85</c:v>
                </c:pt>
                <c:pt idx="1569">
                  <c:v>86.5</c:v>
                </c:pt>
                <c:pt idx="1570">
                  <c:v>88.3</c:v>
                </c:pt>
                <c:pt idx="1571">
                  <c:v>89.9</c:v>
                </c:pt>
                <c:pt idx="1572">
                  <c:v>91</c:v>
                </c:pt>
                <c:pt idx="1573">
                  <c:v>91.8</c:v>
                </c:pt>
                <c:pt idx="1574">
                  <c:v>92.5</c:v>
                </c:pt>
                <c:pt idx="1575">
                  <c:v>93.1</c:v>
                </c:pt>
                <c:pt idx="1576">
                  <c:v>93.7</c:v>
                </c:pt>
                <c:pt idx="1577">
                  <c:v>94.4</c:v>
                </c:pt>
                <c:pt idx="1578">
                  <c:v>95</c:v>
                </c:pt>
                <c:pt idx="1579">
                  <c:v>95.6</c:v>
                </c:pt>
                <c:pt idx="1580">
                  <c:v>96.3</c:v>
                </c:pt>
                <c:pt idx="1581">
                  <c:v>96.9</c:v>
                </c:pt>
                <c:pt idx="1582">
                  <c:v>97.5</c:v>
                </c:pt>
                <c:pt idx="1583">
                  <c:v>98</c:v>
                </c:pt>
                <c:pt idx="1584">
                  <c:v>98.3</c:v>
                </c:pt>
                <c:pt idx="1585">
                  <c:v>98.6</c:v>
                </c:pt>
                <c:pt idx="1586">
                  <c:v>98.9</c:v>
                </c:pt>
                <c:pt idx="1587">
                  <c:v>99.1</c:v>
                </c:pt>
                <c:pt idx="1588">
                  <c:v>99.3</c:v>
                </c:pt>
                <c:pt idx="1589">
                  <c:v>99.3</c:v>
                </c:pt>
                <c:pt idx="1590">
                  <c:v>99.2</c:v>
                </c:pt>
                <c:pt idx="1591">
                  <c:v>99.2</c:v>
                </c:pt>
                <c:pt idx="1592">
                  <c:v>99.3</c:v>
                </c:pt>
                <c:pt idx="1593">
                  <c:v>99.5</c:v>
                </c:pt>
                <c:pt idx="1594">
                  <c:v>99.9</c:v>
                </c:pt>
                <c:pt idx="1595">
                  <c:v>100.3</c:v>
                </c:pt>
                <c:pt idx="1596">
                  <c:v>100.6</c:v>
                </c:pt>
                <c:pt idx="1597">
                  <c:v>100.9</c:v>
                </c:pt>
                <c:pt idx="1598">
                  <c:v>101.1</c:v>
                </c:pt>
                <c:pt idx="1599">
                  <c:v>101.3</c:v>
                </c:pt>
                <c:pt idx="1600">
                  <c:v>101.4</c:v>
                </c:pt>
                <c:pt idx="1601">
                  <c:v>101.5</c:v>
                </c:pt>
                <c:pt idx="1602">
                  <c:v>101.6</c:v>
                </c:pt>
                <c:pt idx="1603">
                  <c:v>101.8</c:v>
                </c:pt>
                <c:pt idx="1604">
                  <c:v>101.9</c:v>
                </c:pt>
                <c:pt idx="1605">
                  <c:v>102</c:v>
                </c:pt>
                <c:pt idx="1606">
                  <c:v>102</c:v>
                </c:pt>
                <c:pt idx="1607">
                  <c:v>102</c:v>
                </c:pt>
                <c:pt idx="1608">
                  <c:v>102</c:v>
                </c:pt>
                <c:pt idx="1609">
                  <c:v>101.9</c:v>
                </c:pt>
                <c:pt idx="1610">
                  <c:v>101.9</c:v>
                </c:pt>
                <c:pt idx="1611">
                  <c:v>101.9</c:v>
                </c:pt>
                <c:pt idx="1612">
                  <c:v>101.8</c:v>
                </c:pt>
                <c:pt idx="1613">
                  <c:v>101.8</c:v>
                </c:pt>
                <c:pt idx="1614">
                  <c:v>101.8</c:v>
                </c:pt>
                <c:pt idx="1615">
                  <c:v>101.8</c:v>
                </c:pt>
                <c:pt idx="1616">
                  <c:v>101.8</c:v>
                </c:pt>
                <c:pt idx="1617">
                  <c:v>101.8</c:v>
                </c:pt>
                <c:pt idx="1618">
                  <c:v>101.9</c:v>
                </c:pt>
                <c:pt idx="1619">
                  <c:v>102</c:v>
                </c:pt>
                <c:pt idx="1620">
                  <c:v>102.2</c:v>
                </c:pt>
                <c:pt idx="1621">
                  <c:v>102.4</c:v>
                </c:pt>
                <c:pt idx="1622">
                  <c:v>102.6</c:v>
                </c:pt>
                <c:pt idx="1623">
                  <c:v>102.8</c:v>
                </c:pt>
                <c:pt idx="1624">
                  <c:v>103.1</c:v>
                </c:pt>
                <c:pt idx="1625">
                  <c:v>103.4</c:v>
                </c:pt>
                <c:pt idx="1626">
                  <c:v>103.9</c:v>
                </c:pt>
                <c:pt idx="1627">
                  <c:v>104.4</c:v>
                </c:pt>
                <c:pt idx="1628">
                  <c:v>104.9</c:v>
                </c:pt>
                <c:pt idx="1629">
                  <c:v>105.2</c:v>
                </c:pt>
                <c:pt idx="1630">
                  <c:v>105.5</c:v>
                </c:pt>
                <c:pt idx="1631">
                  <c:v>105.7</c:v>
                </c:pt>
                <c:pt idx="1632">
                  <c:v>105.9</c:v>
                </c:pt>
                <c:pt idx="1633">
                  <c:v>106.1</c:v>
                </c:pt>
                <c:pt idx="1634">
                  <c:v>106.3</c:v>
                </c:pt>
                <c:pt idx="1635">
                  <c:v>106.5</c:v>
                </c:pt>
                <c:pt idx="1636">
                  <c:v>106.8</c:v>
                </c:pt>
                <c:pt idx="1637">
                  <c:v>107.1</c:v>
                </c:pt>
                <c:pt idx="1638">
                  <c:v>107.5</c:v>
                </c:pt>
                <c:pt idx="1639">
                  <c:v>108</c:v>
                </c:pt>
                <c:pt idx="1640">
                  <c:v>108.3</c:v>
                </c:pt>
                <c:pt idx="1641">
                  <c:v>108.6</c:v>
                </c:pt>
                <c:pt idx="1642">
                  <c:v>108.9</c:v>
                </c:pt>
                <c:pt idx="1643">
                  <c:v>109.1</c:v>
                </c:pt>
                <c:pt idx="1644">
                  <c:v>109.2</c:v>
                </c:pt>
                <c:pt idx="1645">
                  <c:v>109.4</c:v>
                </c:pt>
                <c:pt idx="1646">
                  <c:v>109.5</c:v>
                </c:pt>
                <c:pt idx="1647">
                  <c:v>109.7</c:v>
                </c:pt>
                <c:pt idx="1648">
                  <c:v>109.9</c:v>
                </c:pt>
                <c:pt idx="1649">
                  <c:v>110.2</c:v>
                </c:pt>
                <c:pt idx="1650">
                  <c:v>110.5</c:v>
                </c:pt>
                <c:pt idx="1651">
                  <c:v>110.8</c:v>
                </c:pt>
                <c:pt idx="1652">
                  <c:v>111</c:v>
                </c:pt>
                <c:pt idx="1653">
                  <c:v>111.2</c:v>
                </c:pt>
                <c:pt idx="1654">
                  <c:v>111.3</c:v>
                </c:pt>
                <c:pt idx="1655">
                  <c:v>111.1</c:v>
                </c:pt>
                <c:pt idx="1656">
                  <c:v>110.4</c:v>
                </c:pt>
                <c:pt idx="1657">
                  <c:v>109.3</c:v>
                </c:pt>
                <c:pt idx="1658">
                  <c:v>108.1</c:v>
                </c:pt>
                <c:pt idx="1659">
                  <c:v>106.8</c:v>
                </c:pt>
                <c:pt idx="1660">
                  <c:v>105.5</c:v>
                </c:pt>
                <c:pt idx="1661">
                  <c:v>104.4</c:v>
                </c:pt>
                <c:pt idx="1662">
                  <c:v>103.8</c:v>
                </c:pt>
                <c:pt idx="1663">
                  <c:v>103.6</c:v>
                </c:pt>
                <c:pt idx="1664">
                  <c:v>103.5</c:v>
                </c:pt>
                <c:pt idx="1665">
                  <c:v>103.5</c:v>
                </c:pt>
                <c:pt idx="1666">
                  <c:v>103.4</c:v>
                </c:pt>
                <c:pt idx="1667">
                  <c:v>103.3</c:v>
                </c:pt>
                <c:pt idx="1668">
                  <c:v>103.1</c:v>
                </c:pt>
                <c:pt idx="1669">
                  <c:v>102.9</c:v>
                </c:pt>
                <c:pt idx="1670">
                  <c:v>102.6</c:v>
                </c:pt>
                <c:pt idx="1671">
                  <c:v>102.5</c:v>
                </c:pt>
                <c:pt idx="1672">
                  <c:v>102.4</c:v>
                </c:pt>
                <c:pt idx="1673">
                  <c:v>102.4</c:v>
                </c:pt>
                <c:pt idx="1674">
                  <c:v>102.5</c:v>
                </c:pt>
                <c:pt idx="1675">
                  <c:v>102.7</c:v>
                </c:pt>
                <c:pt idx="1676">
                  <c:v>103</c:v>
                </c:pt>
                <c:pt idx="1677">
                  <c:v>103.3</c:v>
                </c:pt>
                <c:pt idx="1678">
                  <c:v>103.7</c:v>
                </c:pt>
                <c:pt idx="1679">
                  <c:v>104.1</c:v>
                </c:pt>
                <c:pt idx="1680">
                  <c:v>104.5</c:v>
                </c:pt>
                <c:pt idx="1681">
                  <c:v>104.8</c:v>
                </c:pt>
                <c:pt idx="1682">
                  <c:v>104.9</c:v>
                </c:pt>
                <c:pt idx="1683">
                  <c:v>105.1</c:v>
                </c:pt>
                <c:pt idx="1684">
                  <c:v>105.1</c:v>
                </c:pt>
                <c:pt idx="1685">
                  <c:v>105.2</c:v>
                </c:pt>
                <c:pt idx="1686">
                  <c:v>105.2</c:v>
                </c:pt>
                <c:pt idx="1687">
                  <c:v>105.2</c:v>
                </c:pt>
                <c:pt idx="1688">
                  <c:v>105.3</c:v>
                </c:pt>
                <c:pt idx="1689">
                  <c:v>105.3</c:v>
                </c:pt>
                <c:pt idx="1690">
                  <c:v>105.4</c:v>
                </c:pt>
                <c:pt idx="1691">
                  <c:v>105.5</c:v>
                </c:pt>
                <c:pt idx="1692">
                  <c:v>105.5</c:v>
                </c:pt>
                <c:pt idx="1693">
                  <c:v>105.3</c:v>
                </c:pt>
                <c:pt idx="1694">
                  <c:v>105.1</c:v>
                </c:pt>
                <c:pt idx="1695">
                  <c:v>104.7</c:v>
                </c:pt>
                <c:pt idx="1696">
                  <c:v>104.2</c:v>
                </c:pt>
                <c:pt idx="1697">
                  <c:v>103.9</c:v>
                </c:pt>
                <c:pt idx="1698">
                  <c:v>103.6</c:v>
                </c:pt>
                <c:pt idx="1699">
                  <c:v>103.5</c:v>
                </c:pt>
                <c:pt idx="1700">
                  <c:v>103.5</c:v>
                </c:pt>
                <c:pt idx="1701">
                  <c:v>103.4</c:v>
                </c:pt>
                <c:pt idx="1702">
                  <c:v>103.3</c:v>
                </c:pt>
                <c:pt idx="1703">
                  <c:v>103</c:v>
                </c:pt>
                <c:pt idx="1704">
                  <c:v>102.7</c:v>
                </c:pt>
                <c:pt idx="1705">
                  <c:v>102.4</c:v>
                </c:pt>
                <c:pt idx="1706">
                  <c:v>102.1</c:v>
                </c:pt>
                <c:pt idx="1707">
                  <c:v>101.9</c:v>
                </c:pt>
                <c:pt idx="1708">
                  <c:v>101.7</c:v>
                </c:pt>
                <c:pt idx="1709">
                  <c:v>101.5</c:v>
                </c:pt>
                <c:pt idx="1710">
                  <c:v>101.3</c:v>
                </c:pt>
                <c:pt idx="1711">
                  <c:v>101.2</c:v>
                </c:pt>
                <c:pt idx="1712">
                  <c:v>101</c:v>
                </c:pt>
                <c:pt idx="1713">
                  <c:v>100.9</c:v>
                </c:pt>
                <c:pt idx="1714">
                  <c:v>100.9</c:v>
                </c:pt>
                <c:pt idx="1715">
                  <c:v>101</c:v>
                </c:pt>
                <c:pt idx="1716">
                  <c:v>101.2</c:v>
                </c:pt>
                <c:pt idx="1717">
                  <c:v>101.3</c:v>
                </c:pt>
                <c:pt idx="1718">
                  <c:v>101.4</c:v>
                </c:pt>
                <c:pt idx="1719">
                  <c:v>101.4</c:v>
                </c:pt>
                <c:pt idx="1720">
                  <c:v>101.2</c:v>
                </c:pt>
                <c:pt idx="1721">
                  <c:v>100.8</c:v>
                </c:pt>
                <c:pt idx="1722">
                  <c:v>100.4</c:v>
                </c:pt>
                <c:pt idx="1723">
                  <c:v>99.9</c:v>
                </c:pt>
                <c:pt idx="1724">
                  <c:v>99.6</c:v>
                </c:pt>
                <c:pt idx="1725">
                  <c:v>99.5</c:v>
                </c:pt>
                <c:pt idx="1726">
                  <c:v>99.5</c:v>
                </c:pt>
                <c:pt idx="1727">
                  <c:v>99.6</c:v>
                </c:pt>
                <c:pt idx="1728">
                  <c:v>99.7</c:v>
                </c:pt>
                <c:pt idx="1729">
                  <c:v>99.8</c:v>
                </c:pt>
                <c:pt idx="1730">
                  <c:v>99.9</c:v>
                </c:pt>
                <c:pt idx="1731">
                  <c:v>100</c:v>
                </c:pt>
                <c:pt idx="1732">
                  <c:v>100</c:v>
                </c:pt>
                <c:pt idx="1733">
                  <c:v>100.1</c:v>
                </c:pt>
                <c:pt idx="1734">
                  <c:v>100.2</c:v>
                </c:pt>
                <c:pt idx="1735">
                  <c:v>100.4</c:v>
                </c:pt>
                <c:pt idx="1736">
                  <c:v>100.5</c:v>
                </c:pt>
                <c:pt idx="1737">
                  <c:v>100.6</c:v>
                </c:pt>
                <c:pt idx="1738">
                  <c:v>100.7</c:v>
                </c:pt>
                <c:pt idx="1739">
                  <c:v>100.8</c:v>
                </c:pt>
                <c:pt idx="1740">
                  <c:v>101</c:v>
                </c:pt>
                <c:pt idx="1741">
                  <c:v>101.3</c:v>
                </c:pt>
                <c:pt idx="1742">
                  <c:v>102</c:v>
                </c:pt>
                <c:pt idx="1743">
                  <c:v>102.7</c:v>
                </c:pt>
                <c:pt idx="1744">
                  <c:v>103.5</c:v>
                </c:pt>
                <c:pt idx="1745">
                  <c:v>104.2</c:v>
                </c:pt>
                <c:pt idx="1746">
                  <c:v>104.6</c:v>
                </c:pt>
                <c:pt idx="1747">
                  <c:v>104.7</c:v>
                </c:pt>
                <c:pt idx="1748">
                  <c:v>104.8</c:v>
                </c:pt>
                <c:pt idx="1749">
                  <c:v>104.8</c:v>
                </c:pt>
                <c:pt idx="1750">
                  <c:v>104.9</c:v>
                </c:pt>
                <c:pt idx="1751">
                  <c:v>105.1</c:v>
                </c:pt>
                <c:pt idx="1752">
                  <c:v>105.4</c:v>
                </c:pt>
                <c:pt idx="1753">
                  <c:v>105.7</c:v>
                </c:pt>
                <c:pt idx="1754">
                  <c:v>105.9</c:v>
                </c:pt>
                <c:pt idx="1755">
                  <c:v>106</c:v>
                </c:pt>
                <c:pt idx="1756">
                  <c:v>105.7</c:v>
                </c:pt>
                <c:pt idx="1757">
                  <c:v>105.4</c:v>
                </c:pt>
                <c:pt idx="1758">
                  <c:v>103.9</c:v>
                </c:pt>
                <c:pt idx="1759">
                  <c:v>102.2</c:v>
                </c:pt>
                <c:pt idx="1760">
                  <c:v>100.5</c:v>
                </c:pt>
                <c:pt idx="1761">
                  <c:v>99.2</c:v>
                </c:pt>
                <c:pt idx="1762">
                  <c:v>98</c:v>
                </c:pt>
                <c:pt idx="1763">
                  <c:v>96.4</c:v>
                </c:pt>
                <c:pt idx="1764">
                  <c:v>94.8</c:v>
                </c:pt>
                <c:pt idx="1765">
                  <c:v>92.8</c:v>
                </c:pt>
                <c:pt idx="1766">
                  <c:v>88.9</c:v>
                </c:pt>
                <c:pt idx="1767">
                  <c:v>84.9</c:v>
                </c:pt>
                <c:pt idx="1768">
                  <c:v>80.599999999999994</c:v>
                </c:pt>
                <c:pt idx="1769">
                  <c:v>76.3</c:v>
                </c:pt>
                <c:pt idx="1770">
                  <c:v>72.3</c:v>
                </c:pt>
                <c:pt idx="1771">
                  <c:v>68.7</c:v>
                </c:pt>
                <c:pt idx="1772">
                  <c:v>65.5</c:v>
                </c:pt>
                <c:pt idx="1773">
                  <c:v>63</c:v>
                </c:pt>
                <c:pt idx="1774">
                  <c:v>61.2</c:v>
                </c:pt>
                <c:pt idx="1775">
                  <c:v>60.5</c:v>
                </c:pt>
                <c:pt idx="1776">
                  <c:v>60</c:v>
                </c:pt>
                <c:pt idx="1777">
                  <c:v>59.7</c:v>
                </c:pt>
                <c:pt idx="1778">
                  <c:v>59.4</c:v>
                </c:pt>
                <c:pt idx="1779">
                  <c:v>59.4</c:v>
                </c:pt>
                <c:pt idx="1780">
                  <c:v>58</c:v>
                </c:pt>
                <c:pt idx="1781">
                  <c:v>55</c:v>
                </c:pt>
                <c:pt idx="1782">
                  <c:v>51</c:v>
                </c:pt>
                <c:pt idx="1783">
                  <c:v>46</c:v>
                </c:pt>
                <c:pt idx="1784">
                  <c:v>38.799999999999997</c:v>
                </c:pt>
                <c:pt idx="1785">
                  <c:v>31.6</c:v>
                </c:pt>
                <c:pt idx="1786">
                  <c:v>24.4</c:v>
                </c:pt>
                <c:pt idx="1787">
                  <c:v>17.2</c:v>
                </c:pt>
                <c:pt idx="1788">
                  <c:v>10</c:v>
                </c:pt>
                <c:pt idx="1789">
                  <c:v>5</c:v>
                </c:pt>
                <c:pt idx="1790">
                  <c:v>2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B43-47A6-AE32-177088CEE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3239152"/>
        <c:axId val="1"/>
      </c:scatterChart>
      <c:valAx>
        <c:axId val="1073239152"/>
        <c:scaling>
          <c:orientation val="minMax"/>
          <c:max val="1800"/>
        </c:scaling>
        <c:delete val="0"/>
        <c:axPos val="b"/>
        <c:title>
          <c:tx>
            <c:rich>
              <a:bodyPr/>
              <a:lstStyle/>
              <a:p>
                <a:pPr>
                  <a:defRPr lang="ja-JP" sz="107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time(s)</a:t>
                </a:r>
              </a:p>
            </c:rich>
          </c:tx>
          <c:layout>
            <c:manualLayout>
              <c:xMode val="edge"/>
              <c:yMode val="edge"/>
              <c:x val="0.49819168173598555"/>
              <c:y val="0.9084158415841584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ja-JP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lang="ja-JP" sz="107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speed(km/h)</a:t>
                </a:r>
              </a:p>
            </c:rich>
          </c:tx>
          <c:layout>
            <c:manualLayout>
              <c:xMode val="edge"/>
              <c:yMode val="edge"/>
              <c:x val="1.2658227848101266E-2"/>
              <c:y val="0.4009900990099010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ja-JP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3239152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ja-JP" sz="102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en-GB"/>
              <a:t>Part1 module3 Acceleration</a:t>
            </a:r>
          </a:p>
        </c:rich>
      </c:tx>
      <c:layout>
        <c:manualLayout>
          <c:xMode val="edge"/>
          <c:yMode val="edge"/>
          <c:x val="0.36303682336737608"/>
          <c:y val="3.550291507679187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2706371677708067E-2"/>
          <c:y val="0.17455621301775148"/>
          <c:w val="0.77062830456551767"/>
          <c:h val="0.69822485207100593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876-4653-84D7-19E42FDE90F2}"/>
            </c:ext>
          </c:extLst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876-4653-84D7-19E42FDE90F2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x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876-4653-84D7-19E42FDE90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1077152"/>
        <c:axId val="1"/>
      </c:scatterChart>
      <c:valAx>
        <c:axId val="1101077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ja-JP" sz="102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_ 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ja-JP" sz="102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en-US"/>
          </a:p>
        </c:txPr>
        <c:crossAx val="1101077152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77983473478723"/>
          <c:y val="0.44214339347100368"/>
          <c:w val="0.13196897651505729"/>
          <c:h val="0.1689867420072422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ja-JP" sz="94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en-US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ja-JP"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en-GB"/>
              <a:t>speed-Ne diagram</a:t>
            </a:r>
          </a:p>
        </c:rich>
      </c:tx>
      <c:layout>
        <c:manualLayout>
          <c:xMode val="edge"/>
          <c:yMode val="edge"/>
          <c:x val="0.4106537554438025"/>
          <c:y val="3.200005302367506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470691881911681"/>
          <c:y val="0.19444492395863902"/>
          <c:w val="0.8129958747553756"/>
          <c:h val="0.60606210065030341"/>
        </c:manualLayout>
      </c:layout>
      <c:scatterChart>
        <c:scatterStyle val="lineMarker"/>
        <c:varyColors val="0"/>
        <c:ser>
          <c:idx val="0"/>
          <c:order val="0"/>
          <c:tx>
            <c:strRef>
              <c:f>calc_gear1!$K$3</c:f>
              <c:strCache>
                <c:ptCount val="1"/>
                <c:pt idx="0">
                  <c:v>rpm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calc_gear1!$J$4:$J$1804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2.6</c:v>
                </c:pt>
                <c:pt idx="24">
                  <c:v>4.8</c:v>
                </c:pt>
                <c:pt idx="25">
                  <c:v>7.2</c:v>
                </c:pt>
                <c:pt idx="26">
                  <c:v>9.6</c:v>
                </c:pt>
                <c:pt idx="27">
                  <c:v>12</c:v>
                </c:pt>
                <c:pt idx="28">
                  <c:v>14.3</c:v>
                </c:pt>
                <c:pt idx="29">
                  <c:v>16.600000000000001</c:v>
                </c:pt>
                <c:pt idx="30">
                  <c:v>18.899999999999999</c:v>
                </c:pt>
                <c:pt idx="31">
                  <c:v>21.2</c:v>
                </c:pt>
                <c:pt idx="32">
                  <c:v>23.5</c:v>
                </c:pt>
                <c:pt idx="33">
                  <c:v>25.6</c:v>
                </c:pt>
                <c:pt idx="34">
                  <c:v>27.1</c:v>
                </c:pt>
                <c:pt idx="35">
                  <c:v>28</c:v>
                </c:pt>
                <c:pt idx="36">
                  <c:v>28.7</c:v>
                </c:pt>
                <c:pt idx="37">
                  <c:v>29.2</c:v>
                </c:pt>
                <c:pt idx="38">
                  <c:v>29.8</c:v>
                </c:pt>
                <c:pt idx="39">
                  <c:v>30.4</c:v>
                </c:pt>
                <c:pt idx="40">
                  <c:v>29.6</c:v>
                </c:pt>
                <c:pt idx="41">
                  <c:v>28.7</c:v>
                </c:pt>
                <c:pt idx="42">
                  <c:v>27.9</c:v>
                </c:pt>
                <c:pt idx="43">
                  <c:v>27.5</c:v>
                </c:pt>
                <c:pt idx="44">
                  <c:v>27.3</c:v>
                </c:pt>
                <c:pt idx="45">
                  <c:v>27.4</c:v>
                </c:pt>
                <c:pt idx="46">
                  <c:v>27.5</c:v>
                </c:pt>
                <c:pt idx="47">
                  <c:v>27.6</c:v>
                </c:pt>
                <c:pt idx="48">
                  <c:v>27.6</c:v>
                </c:pt>
                <c:pt idx="49">
                  <c:v>27.6</c:v>
                </c:pt>
                <c:pt idx="50">
                  <c:v>27.7</c:v>
                </c:pt>
                <c:pt idx="51">
                  <c:v>27.8</c:v>
                </c:pt>
                <c:pt idx="52">
                  <c:v>28.1</c:v>
                </c:pt>
                <c:pt idx="53">
                  <c:v>28.6</c:v>
                </c:pt>
                <c:pt idx="54">
                  <c:v>29</c:v>
                </c:pt>
                <c:pt idx="55">
                  <c:v>29.2</c:v>
                </c:pt>
                <c:pt idx="56">
                  <c:v>29.5</c:v>
                </c:pt>
                <c:pt idx="57">
                  <c:v>29.7</c:v>
                </c:pt>
                <c:pt idx="58">
                  <c:v>30.1</c:v>
                </c:pt>
                <c:pt idx="59">
                  <c:v>30.5</c:v>
                </c:pt>
                <c:pt idx="60">
                  <c:v>30.7</c:v>
                </c:pt>
                <c:pt idx="61">
                  <c:v>29.7</c:v>
                </c:pt>
                <c:pt idx="62">
                  <c:v>27</c:v>
                </c:pt>
                <c:pt idx="63">
                  <c:v>23</c:v>
                </c:pt>
                <c:pt idx="64">
                  <c:v>18.7</c:v>
                </c:pt>
                <c:pt idx="65">
                  <c:v>14.2</c:v>
                </c:pt>
                <c:pt idx="66">
                  <c:v>9.4</c:v>
                </c:pt>
                <c:pt idx="67">
                  <c:v>4.9000000000000004</c:v>
                </c:pt>
                <c:pt idx="68">
                  <c:v>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1.7</c:v>
                </c:pt>
                <c:pt idx="75">
                  <c:v>5.8</c:v>
                </c:pt>
                <c:pt idx="76">
                  <c:v>11.8</c:v>
                </c:pt>
                <c:pt idx="77">
                  <c:v>18.3</c:v>
                </c:pt>
                <c:pt idx="78">
                  <c:v>24.5</c:v>
                </c:pt>
                <c:pt idx="79">
                  <c:v>29.4</c:v>
                </c:pt>
                <c:pt idx="80">
                  <c:v>32.5</c:v>
                </c:pt>
                <c:pt idx="81">
                  <c:v>34.200000000000003</c:v>
                </c:pt>
                <c:pt idx="82">
                  <c:v>34.4</c:v>
                </c:pt>
                <c:pt idx="83">
                  <c:v>34.5</c:v>
                </c:pt>
                <c:pt idx="84">
                  <c:v>34.6</c:v>
                </c:pt>
                <c:pt idx="85">
                  <c:v>34.700000000000003</c:v>
                </c:pt>
                <c:pt idx="86">
                  <c:v>34.799999999999997</c:v>
                </c:pt>
                <c:pt idx="87">
                  <c:v>35.200000000000003</c:v>
                </c:pt>
                <c:pt idx="88">
                  <c:v>36</c:v>
                </c:pt>
                <c:pt idx="89">
                  <c:v>37</c:v>
                </c:pt>
                <c:pt idx="90">
                  <c:v>37.9</c:v>
                </c:pt>
                <c:pt idx="91">
                  <c:v>38.6</c:v>
                </c:pt>
                <c:pt idx="92">
                  <c:v>38.799999999999997</c:v>
                </c:pt>
                <c:pt idx="93">
                  <c:v>38.799999999999997</c:v>
                </c:pt>
                <c:pt idx="94">
                  <c:v>38.700000000000003</c:v>
                </c:pt>
                <c:pt idx="95">
                  <c:v>38.5</c:v>
                </c:pt>
                <c:pt idx="96">
                  <c:v>38</c:v>
                </c:pt>
                <c:pt idx="97">
                  <c:v>37.4</c:v>
                </c:pt>
                <c:pt idx="98">
                  <c:v>36.9</c:v>
                </c:pt>
                <c:pt idx="99">
                  <c:v>36.6</c:v>
                </c:pt>
                <c:pt idx="100">
                  <c:v>36.4</c:v>
                </c:pt>
                <c:pt idx="101">
                  <c:v>36.4</c:v>
                </c:pt>
                <c:pt idx="102">
                  <c:v>36.5</c:v>
                </c:pt>
                <c:pt idx="103">
                  <c:v>36.700000000000003</c:v>
                </c:pt>
                <c:pt idx="104">
                  <c:v>36.9</c:v>
                </c:pt>
                <c:pt idx="105">
                  <c:v>37</c:v>
                </c:pt>
                <c:pt idx="106">
                  <c:v>37.200000000000003</c:v>
                </c:pt>
                <c:pt idx="107">
                  <c:v>37.299999999999997</c:v>
                </c:pt>
                <c:pt idx="108">
                  <c:v>37.4</c:v>
                </c:pt>
                <c:pt idx="109">
                  <c:v>37.299999999999997</c:v>
                </c:pt>
                <c:pt idx="110">
                  <c:v>36.799999999999997</c:v>
                </c:pt>
                <c:pt idx="111">
                  <c:v>35.799999999999997</c:v>
                </c:pt>
                <c:pt idx="112">
                  <c:v>34.700000000000003</c:v>
                </c:pt>
                <c:pt idx="113">
                  <c:v>31.8</c:v>
                </c:pt>
                <c:pt idx="114">
                  <c:v>28.9</c:v>
                </c:pt>
                <c:pt idx="115">
                  <c:v>26.7</c:v>
                </c:pt>
                <c:pt idx="116">
                  <c:v>24.6</c:v>
                </c:pt>
                <c:pt idx="117">
                  <c:v>25.2</c:v>
                </c:pt>
                <c:pt idx="118">
                  <c:v>26.2</c:v>
                </c:pt>
                <c:pt idx="119">
                  <c:v>27.6</c:v>
                </c:pt>
                <c:pt idx="120">
                  <c:v>29.2</c:v>
                </c:pt>
                <c:pt idx="121">
                  <c:v>31</c:v>
                </c:pt>
                <c:pt idx="122">
                  <c:v>32.799999999999997</c:v>
                </c:pt>
                <c:pt idx="123">
                  <c:v>34.299999999999997</c:v>
                </c:pt>
                <c:pt idx="124">
                  <c:v>35.1</c:v>
                </c:pt>
                <c:pt idx="125">
                  <c:v>35.299999999999997</c:v>
                </c:pt>
                <c:pt idx="126">
                  <c:v>35.1</c:v>
                </c:pt>
                <c:pt idx="127">
                  <c:v>34.6</c:v>
                </c:pt>
                <c:pt idx="128">
                  <c:v>33.700000000000003</c:v>
                </c:pt>
                <c:pt idx="129">
                  <c:v>32.200000000000003</c:v>
                </c:pt>
                <c:pt idx="130">
                  <c:v>29.6</c:v>
                </c:pt>
                <c:pt idx="131">
                  <c:v>26</c:v>
                </c:pt>
                <c:pt idx="132">
                  <c:v>22</c:v>
                </c:pt>
                <c:pt idx="133">
                  <c:v>18.5</c:v>
                </c:pt>
                <c:pt idx="134">
                  <c:v>16.600000000000001</c:v>
                </c:pt>
                <c:pt idx="135">
                  <c:v>17.600000000000001</c:v>
                </c:pt>
                <c:pt idx="136">
                  <c:v>21</c:v>
                </c:pt>
                <c:pt idx="137">
                  <c:v>25.2</c:v>
                </c:pt>
                <c:pt idx="138">
                  <c:v>29.1</c:v>
                </c:pt>
                <c:pt idx="139">
                  <c:v>31.4</c:v>
                </c:pt>
                <c:pt idx="140">
                  <c:v>31.9</c:v>
                </c:pt>
                <c:pt idx="141">
                  <c:v>31.4</c:v>
                </c:pt>
                <c:pt idx="142">
                  <c:v>30.6</c:v>
                </c:pt>
                <c:pt idx="143">
                  <c:v>29.5</c:v>
                </c:pt>
                <c:pt idx="144">
                  <c:v>28</c:v>
                </c:pt>
                <c:pt idx="145">
                  <c:v>24.9</c:v>
                </c:pt>
                <c:pt idx="146">
                  <c:v>20.2</c:v>
                </c:pt>
                <c:pt idx="147">
                  <c:v>14.8</c:v>
                </c:pt>
                <c:pt idx="148">
                  <c:v>9.5</c:v>
                </c:pt>
                <c:pt idx="149">
                  <c:v>4.8</c:v>
                </c:pt>
                <c:pt idx="150">
                  <c:v>1.4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2</c:v>
                </c:pt>
                <c:pt idx="184">
                  <c:v>6</c:v>
                </c:pt>
                <c:pt idx="185">
                  <c:v>12.4</c:v>
                </c:pt>
                <c:pt idx="186">
                  <c:v>21.4</c:v>
                </c:pt>
                <c:pt idx="187">
                  <c:v>30</c:v>
                </c:pt>
                <c:pt idx="188">
                  <c:v>37.1</c:v>
                </c:pt>
                <c:pt idx="189">
                  <c:v>42.5</c:v>
                </c:pt>
                <c:pt idx="190">
                  <c:v>46.6</c:v>
                </c:pt>
                <c:pt idx="191">
                  <c:v>49.8</c:v>
                </c:pt>
                <c:pt idx="192">
                  <c:v>52.4</c:v>
                </c:pt>
                <c:pt idx="193">
                  <c:v>54.4</c:v>
                </c:pt>
                <c:pt idx="194">
                  <c:v>55.6</c:v>
                </c:pt>
                <c:pt idx="195">
                  <c:v>56.1</c:v>
                </c:pt>
                <c:pt idx="196">
                  <c:v>56.2</c:v>
                </c:pt>
                <c:pt idx="197">
                  <c:v>56.2</c:v>
                </c:pt>
                <c:pt idx="198">
                  <c:v>56.2</c:v>
                </c:pt>
                <c:pt idx="199">
                  <c:v>56.7</c:v>
                </c:pt>
                <c:pt idx="200">
                  <c:v>57.2</c:v>
                </c:pt>
                <c:pt idx="201">
                  <c:v>57.7</c:v>
                </c:pt>
                <c:pt idx="202">
                  <c:v>58.2</c:v>
                </c:pt>
                <c:pt idx="203">
                  <c:v>58.7</c:v>
                </c:pt>
                <c:pt idx="204">
                  <c:v>59.3</c:v>
                </c:pt>
                <c:pt idx="205">
                  <c:v>59.8</c:v>
                </c:pt>
                <c:pt idx="206">
                  <c:v>60</c:v>
                </c:pt>
                <c:pt idx="207">
                  <c:v>60</c:v>
                </c:pt>
                <c:pt idx="208">
                  <c:v>59.9</c:v>
                </c:pt>
                <c:pt idx="209">
                  <c:v>59.9</c:v>
                </c:pt>
                <c:pt idx="210">
                  <c:v>59.9</c:v>
                </c:pt>
                <c:pt idx="211">
                  <c:v>59.9</c:v>
                </c:pt>
                <c:pt idx="212">
                  <c:v>59.9</c:v>
                </c:pt>
                <c:pt idx="213">
                  <c:v>59.8</c:v>
                </c:pt>
                <c:pt idx="214">
                  <c:v>59.6</c:v>
                </c:pt>
                <c:pt idx="215">
                  <c:v>59.1</c:v>
                </c:pt>
                <c:pt idx="216">
                  <c:v>57.1</c:v>
                </c:pt>
                <c:pt idx="217">
                  <c:v>53.2</c:v>
                </c:pt>
                <c:pt idx="218">
                  <c:v>48.3</c:v>
                </c:pt>
                <c:pt idx="219">
                  <c:v>43.9</c:v>
                </c:pt>
                <c:pt idx="220">
                  <c:v>40.299999999999997</c:v>
                </c:pt>
                <c:pt idx="221">
                  <c:v>39.5</c:v>
                </c:pt>
                <c:pt idx="222">
                  <c:v>41.3</c:v>
                </c:pt>
                <c:pt idx="223">
                  <c:v>45.2</c:v>
                </c:pt>
                <c:pt idx="224">
                  <c:v>50.1</c:v>
                </c:pt>
                <c:pt idx="225">
                  <c:v>53.7</c:v>
                </c:pt>
                <c:pt idx="226">
                  <c:v>55.8</c:v>
                </c:pt>
                <c:pt idx="227">
                  <c:v>55.8</c:v>
                </c:pt>
                <c:pt idx="228">
                  <c:v>54.7</c:v>
                </c:pt>
                <c:pt idx="229">
                  <c:v>53.3</c:v>
                </c:pt>
                <c:pt idx="230">
                  <c:v>52.3</c:v>
                </c:pt>
                <c:pt idx="231">
                  <c:v>52</c:v>
                </c:pt>
                <c:pt idx="232">
                  <c:v>52.1</c:v>
                </c:pt>
                <c:pt idx="233">
                  <c:v>51.8</c:v>
                </c:pt>
                <c:pt idx="234">
                  <c:v>50.8</c:v>
                </c:pt>
                <c:pt idx="235">
                  <c:v>49.2</c:v>
                </c:pt>
                <c:pt idx="236">
                  <c:v>47.5</c:v>
                </c:pt>
                <c:pt idx="237">
                  <c:v>45.7</c:v>
                </c:pt>
                <c:pt idx="238">
                  <c:v>43.9</c:v>
                </c:pt>
                <c:pt idx="239">
                  <c:v>42</c:v>
                </c:pt>
                <c:pt idx="240">
                  <c:v>40.200000000000003</c:v>
                </c:pt>
                <c:pt idx="241">
                  <c:v>38.299999999999997</c:v>
                </c:pt>
                <c:pt idx="242">
                  <c:v>36.4</c:v>
                </c:pt>
                <c:pt idx="243">
                  <c:v>34.6</c:v>
                </c:pt>
                <c:pt idx="244">
                  <c:v>32.700000000000003</c:v>
                </c:pt>
                <c:pt idx="245">
                  <c:v>30.6</c:v>
                </c:pt>
                <c:pt idx="246">
                  <c:v>28.1</c:v>
                </c:pt>
                <c:pt idx="247">
                  <c:v>25.5</c:v>
                </c:pt>
                <c:pt idx="248">
                  <c:v>23.1</c:v>
                </c:pt>
                <c:pt idx="249">
                  <c:v>21.2</c:v>
                </c:pt>
                <c:pt idx="250">
                  <c:v>19.5</c:v>
                </c:pt>
                <c:pt idx="251">
                  <c:v>17.8</c:v>
                </c:pt>
                <c:pt idx="252">
                  <c:v>15.3</c:v>
                </c:pt>
                <c:pt idx="253">
                  <c:v>11.5</c:v>
                </c:pt>
                <c:pt idx="254">
                  <c:v>7.2</c:v>
                </c:pt>
                <c:pt idx="255">
                  <c:v>2.5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0.5</c:v>
                </c:pt>
                <c:pt idx="268">
                  <c:v>2.9</c:v>
                </c:pt>
                <c:pt idx="269">
                  <c:v>8.1999999999999993</c:v>
                </c:pt>
                <c:pt idx="270">
                  <c:v>13.2</c:v>
                </c:pt>
                <c:pt idx="271">
                  <c:v>17.8</c:v>
                </c:pt>
                <c:pt idx="272">
                  <c:v>21.4</c:v>
                </c:pt>
                <c:pt idx="273">
                  <c:v>24.1</c:v>
                </c:pt>
                <c:pt idx="274">
                  <c:v>26.4</c:v>
                </c:pt>
                <c:pt idx="275">
                  <c:v>28.4</c:v>
                </c:pt>
                <c:pt idx="276">
                  <c:v>29.9</c:v>
                </c:pt>
                <c:pt idx="277">
                  <c:v>30.5</c:v>
                </c:pt>
                <c:pt idx="278">
                  <c:v>30.5</c:v>
                </c:pt>
                <c:pt idx="279">
                  <c:v>30.3</c:v>
                </c:pt>
                <c:pt idx="280">
                  <c:v>30.2</c:v>
                </c:pt>
                <c:pt idx="281">
                  <c:v>30.1</c:v>
                </c:pt>
                <c:pt idx="282">
                  <c:v>30.1</c:v>
                </c:pt>
                <c:pt idx="283">
                  <c:v>30.1</c:v>
                </c:pt>
                <c:pt idx="284">
                  <c:v>30.1</c:v>
                </c:pt>
                <c:pt idx="285">
                  <c:v>30.1</c:v>
                </c:pt>
                <c:pt idx="286">
                  <c:v>30.1</c:v>
                </c:pt>
                <c:pt idx="287">
                  <c:v>30.2</c:v>
                </c:pt>
                <c:pt idx="288">
                  <c:v>30.4</c:v>
                </c:pt>
                <c:pt idx="289">
                  <c:v>31</c:v>
                </c:pt>
                <c:pt idx="290">
                  <c:v>31.8</c:v>
                </c:pt>
                <c:pt idx="291">
                  <c:v>32.700000000000003</c:v>
                </c:pt>
                <c:pt idx="292">
                  <c:v>33.6</c:v>
                </c:pt>
                <c:pt idx="293">
                  <c:v>34.4</c:v>
                </c:pt>
                <c:pt idx="294">
                  <c:v>35</c:v>
                </c:pt>
                <c:pt idx="295">
                  <c:v>35.4</c:v>
                </c:pt>
                <c:pt idx="296">
                  <c:v>35.5</c:v>
                </c:pt>
                <c:pt idx="297">
                  <c:v>35.299999999999997</c:v>
                </c:pt>
                <c:pt idx="298">
                  <c:v>34.9</c:v>
                </c:pt>
                <c:pt idx="299">
                  <c:v>33.9</c:v>
                </c:pt>
                <c:pt idx="300">
                  <c:v>32.4</c:v>
                </c:pt>
                <c:pt idx="301">
                  <c:v>30.6</c:v>
                </c:pt>
                <c:pt idx="302">
                  <c:v>28.9</c:v>
                </c:pt>
                <c:pt idx="303">
                  <c:v>27.8</c:v>
                </c:pt>
                <c:pt idx="304">
                  <c:v>27.2</c:v>
                </c:pt>
                <c:pt idx="305">
                  <c:v>26.9</c:v>
                </c:pt>
                <c:pt idx="306">
                  <c:v>26.5</c:v>
                </c:pt>
                <c:pt idx="307">
                  <c:v>26.1</c:v>
                </c:pt>
                <c:pt idx="308">
                  <c:v>25.7</c:v>
                </c:pt>
                <c:pt idx="309">
                  <c:v>25.5</c:v>
                </c:pt>
                <c:pt idx="310">
                  <c:v>25.7</c:v>
                </c:pt>
                <c:pt idx="311">
                  <c:v>26.4</c:v>
                </c:pt>
                <c:pt idx="312">
                  <c:v>27.3</c:v>
                </c:pt>
                <c:pt idx="313">
                  <c:v>28.1</c:v>
                </c:pt>
                <c:pt idx="314">
                  <c:v>27.9</c:v>
                </c:pt>
                <c:pt idx="315">
                  <c:v>26</c:v>
                </c:pt>
                <c:pt idx="316">
                  <c:v>22.7</c:v>
                </c:pt>
                <c:pt idx="317">
                  <c:v>19</c:v>
                </c:pt>
                <c:pt idx="318">
                  <c:v>16</c:v>
                </c:pt>
                <c:pt idx="319">
                  <c:v>14.6</c:v>
                </c:pt>
                <c:pt idx="320">
                  <c:v>15.2</c:v>
                </c:pt>
                <c:pt idx="321">
                  <c:v>16.899999999999999</c:v>
                </c:pt>
                <c:pt idx="322">
                  <c:v>19.3</c:v>
                </c:pt>
                <c:pt idx="323">
                  <c:v>22</c:v>
                </c:pt>
                <c:pt idx="324">
                  <c:v>24.6</c:v>
                </c:pt>
                <c:pt idx="325">
                  <c:v>26.8</c:v>
                </c:pt>
                <c:pt idx="326">
                  <c:v>27.9</c:v>
                </c:pt>
                <c:pt idx="327">
                  <c:v>28.1</c:v>
                </c:pt>
                <c:pt idx="328">
                  <c:v>27.7</c:v>
                </c:pt>
                <c:pt idx="329">
                  <c:v>27.2</c:v>
                </c:pt>
                <c:pt idx="330">
                  <c:v>26.8</c:v>
                </c:pt>
                <c:pt idx="331">
                  <c:v>26.6</c:v>
                </c:pt>
                <c:pt idx="332">
                  <c:v>26.8</c:v>
                </c:pt>
                <c:pt idx="333">
                  <c:v>27</c:v>
                </c:pt>
                <c:pt idx="334">
                  <c:v>27.2</c:v>
                </c:pt>
                <c:pt idx="335">
                  <c:v>27.4</c:v>
                </c:pt>
                <c:pt idx="336">
                  <c:v>27.6</c:v>
                </c:pt>
                <c:pt idx="337">
                  <c:v>27.7</c:v>
                </c:pt>
                <c:pt idx="338">
                  <c:v>27.9</c:v>
                </c:pt>
                <c:pt idx="339">
                  <c:v>28.1</c:v>
                </c:pt>
                <c:pt idx="340">
                  <c:v>28.3</c:v>
                </c:pt>
                <c:pt idx="341">
                  <c:v>28.6</c:v>
                </c:pt>
                <c:pt idx="342">
                  <c:v>29</c:v>
                </c:pt>
                <c:pt idx="343">
                  <c:v>29.6</c:v>
                </c:pt>
                <c:pt idx="344">
                  <c:v>30.1</c:v>
                </c:pt>
                <c:pt idx="345">
                  <c:v>30.5</c:v>
                </c:pt>
                <c:pt idx="346">
                  <c:v>30.7</c:v>
                </c:pt>
                <c:pt idx="347">
                  <c:v>30.8</c:v>
                </c:pt>
                <c:pt idx="348">
                  <c:v>30.8</c:v>
                </c:pt>
                <c:pt idx="349">
                  <c:v>30.8</c:v>
                </c:pt>
                <c:pt idx="350">
                  <c:v>30.8</c:v>
                </c:pt>
                <c:pt idx="351">
                  <c:v>30.8</c:v>
                </c:pt>
                <c:pt idx="352">
                  <c:v>30.8</c:v>
                </c:pt>
                <c:pt idx="353">
                  <c:v>30.8</c:v>
                </c:pt>
                <c:pt idx="354">
                  <c:v>30.9</c:v>
                </c:pt>
                <c:pt idx="355">
                  <c:v>30.9</c:v>
                </c:pt>
                <c:pt idx="356">
                  <c:v>30.9</c:v>
                </c:pt>
                <c:pt idx="357">
                  <c:v>30.8</c:v>
                </c:pt>
                <c:pt idx="358">
                  <c:v>30.4</c:v>
                </c:pt>
                <c:pt idx="359">
                  <c:v>29.6</c:v>
                </c:pt>
                <c:pt idx="360">
                  <c:v>28.4</c:v>
                </c:pt>
                <c:pt idx="361">
                  <c:v>27.1</c:v>
                </c:pt>
                <c:pt idx="362">
                  <c:v>26</c:v>
                </c:pt>
                <c:pt idx="363">
                  <c:v>25.4</c:v>
                </c:pt>
                <c:pt idx="364">
                  <c:v>25.5</c:v>
                </c:pt>
                <c:pt idx="365">
                  <c:v>26.3</c:v>
                </c:pt>
                <c:pt idx="366">
                  <c:v>27.3</c:v>
                </c:pt>
                <c:pt idx="367">
                  <c:v>28.4</c:v>
                </c:pt>
                <c:pt idx="368">
                  <c:v>29.2</c:v>
                </c:pt>
                <c:pt idx="369">
                  <c:v>29.5</c:v>
                </c:pt>
                <c:pt idx="370">
                  <c:v>29.5</c:v>
                </c:pt>
                <c:pt idx="371">
                  <c:v>29</c:v>
                </c:pt>
                <c:pt idx="372">
                  <c:v>28.1</c:v>
                </c:pt>
                <c:pt idx="373">
                  <c:v>27.2</c:v>
                </c:pt>
                <c:pt idx="374">
                  <c:v>26.3</c:v>
                </c:pt>
                <c:pt idx="375">
                  <c:v>25.7</c:v>
                </c:pt>
                <c:pt idx="376">
                  <c:v>25.5</c:v>
                </c:pt>
                <c:pt idx="377">
                  <c:v>25.6</c:v>
                </c:pt>
                <c:pt idx="378">
                  <c:v>26</c:v>
                </c:pt>
                <c:pt idx="379">
                  <c:v>26.4</c:v>
                </c:pt>
                <c:pt idx="380">
                  <c:v>27</c:v>
                </c:pt>
                <c:pt idx="381">
                  <c:v>27.7</c:v>
                </c:pt>
                <c:pt idx="382">
                  <c:v>28.5</c:v>
                </c:pt>
                <c:pt idx="383">
                  <c:v>29.4</c:v>
                </c:pt>
                <c:pt idx="384">
                  <c:v>30.2</c:v>
                </c:pt>
                <c:pt idx="385">
                  <c:v>30.5</c:v>
                </c:pt>
                <c:pt idx="386">
                  <c:v>30.3</c:v>
                </c:pt>
                <c:pt idx="387">
                  <c:v>29.5</c:v>
                </c:pt>
                <c:pt idx="388">
                  <c:v>28.7</c:v>
                </c:pt>
                <c:pt idx="389">
                  <c:v>27.9</c:v>
                </c:pt>
                <c:pt idx="390">
                  <c:v>27.5</c:v>
                </c:pt>
                <c:pt idx="391">
                  <c:v>27.3</c:v>
                </c:pt>
                <c:pt idx="392">
                  <c:v>27</c:v>
                </c:pt>
                <c:pt idx="393">
                  <c:v>26.5</c:v>
                </c:pt>
                <c:pt idx="394">
                  <c:v>25.8</c:v>
                </c:pt>
                <c:pt idx="395">
                  <c:v>25</c:v>
                </c:pt>
                <c:pt idx="396">
                  <c:v>21.5</c:v>
                </c:pt>
                <c:pt idx="397">
                  <c:v>16</c:v>
                </c:pt>
                <c:pt idx="398">
                  <c:v>10</c:v>
                </c:pt>
                <c:pt idx="399">
                  <c:v>5</c:v>
                </c:pt>
                <c:pt idx="400">
                  <c:v>2.2000000000000002</c:v>
                </c:pt>
                <c:pt idx="401">
                  <c:v>1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1.2</c:v>
                </c:pt>
                <c:pt idx="409">
                  <c:v>3.2</c:v>
                </c:pt>
                <c:pt idx="410">
                  <c:v>5.9</c:v>
                </c:pt>
                <c:pt idx="411">
                  <c:v>8.8000000000000007</c:v>
                </c:pt>
                <c:pt idx="412">
                  <c:v>12</c:v>
                </c:pt>
                <c:pt idx="413">
                  <c:v>15.4</c:v>
                </c:pt>
                <c:pt idx="414">
                  <c:v>18.899999999999999</c:v>
                </c:pt>
                <c:pt idx="415">
                  <c:v>22.1</c:v>
                </c:pt>
                <c:pt idx="416">
                  <c:v>24.8</c:v>
                </c:pt>
                <c:pt idx="417">
                  <c:v>26.8</c:v>
                </c:pt>
                <c:pt idx="418">
                  <c:v>28.7</c:v>
                </c:pt>
                <c:pt idx="419">
                  <c:v>30.6</c:v>
                </c:pt>
                <c:pt idx="420">
                  <c:v>32.4</c:v>
                </c:pt>
                <c:pt idx="421">
                  <c:v>34</c:v>
                </c:pt>
                <c:pt idx="422">
                  <c:v>35.4</c:v>
                </c:pt>
                <c:pt idx="423">
                  <c:v>36.5</c:v>
                </c:pt>
                <c:pt idx="424">
                  <c:v>37.5</c:v>
                </c:pt>
                <c:pt idx="425">
                  <c:v>38.6</c:v>
                </c:pt>
                <c:pt idx="426">
                  <c:v>39.700000000000003</c:v>
                </c:pt>
                <c:pt idx="427">
                  <c:v>40.700000000000003</c:v>
                </c:pt>
                <c:pt idx="428">
                  <c:v>41.5</c:v>
                </c:pt>
                <c:pt idx="429">
                  <c:v>41.7</c:v>
                </c:pt>
                <c:pt idx="430">
                  <c:v>41.5</c:v>
                </c:pt>
                <c:pt idx="431">
                  <c:v>41</c:v>
                </c:pt>
                <c:pt idx="432">
                  <c:v>40.6</c:v>
                </c:pt>
                <c:pt idx="433">
                  <c:v>40.299999999999997</c:v>
                </c:pt>
                <c:pt idx="434">
                  <c:v>40.200000000000003</c:v>
                </c:pt>
                <c:pt idx="435">
                  <c:v>40.1</c:v>
                </c:pt>
                <c:pt idx="436">
                  <c:v>39.799999999999997</c:v>
                </c:pt>
                <c:pt idx="437">
                  <c:v>38.9</c:v>
                </c:pt>
                <c:pt idx="438">
                  <c:v>37.5</c:v>
                </c:pt>
                <c:pt idx="439">
                  <c:v>35.799999999999997</c:v>
                </c:pt>
                <c:pt idx="440">
                  <c:v>34.200000000000003</c:v>
                </c:pt>
                <c:pt idx="441">
                  <c:v>32.5</c:v>
                </c:pt>
                <c:pt idx="442">
                  <c:v>30.9</c:v>
                </c:pt>
                <c:pt idx="443">
                  <c:v>29.4</c:v>
                </c:pt>
                <c:pt idx="444">
                  <c:v>28</c:v>
                </c:pt>
                <c:pt idx="445">
                  <c:v>26.5</c:v>
                </c:pt>
                <c:pt idx="446">
                  <c:v>25</c:v>
                </c:pt>
                <c:pt idx="447">
                  <c:v>23.5</c:v>
                </c:pt>
                <c:pt idx="448">
                  <c:v>21.9</c:v>
                </c:pt>
                <c:pt idx="449">
                  <c:v>20.399999999999999</c:v>
                </c:pt>
                <c:pt idx="450">
                  <c:v>19.399999999999999</c:v>
                </c:pt>
                <c:pt idx="451">
                  <c:v>18.8</c:v>
                </c:pt>
                <c:pt idx="452">
                  <c:v>18.399999999999999</c:v>
                </c:pt>
                <c:pt idx="453">
                  <c:v>18</c:v>
                </c:pt>
                <c:pt idx="454">
                  <c:v>17.5</c:v>
                </c:pt>
                <c:pt idx="455">
                  <c:v>16.899999999999999</c:v>
                </c:pt>
                <c:pt idx="456">
                  <c:v>16.399999999999999</c:v>
                </c:pt>
                <c:pt idx="457">
                  <c:v>16.600000000000001</c:v>
                </c:pt>
                <c:pt idx="458">
                  <c:v>17.7</c:v>
                </c:pt>
                <c:pt idx="459">
                  <c:v>19.399999999999999</c:v>
                </c:pt>
                <c:pt idx="460">
                  <c:v>20.9</c:v>
                </c:pt>
                <c:pt idx="461">
                  <c:v>22.3</c:v>
                </c:pt>
                <c:pt idx="462">
                  <c:v>23.2</c:v>
                </c:pt>
                <c:pt idx="463">
                  <c:v>23.2</c:v>
                </c:pt>
                <c:pt idx="464">
                  <c:v>22.2</c:v>
                </c:pt>
                <c:pt idx="465">
                  <c:v>20.3</c:v>
                </c:pt>
                <c:pt idx="466">
                  <c:v>17.899999999999999</c:v>
                </c:pt>
                <c:pt idx="467">
                  <c:v>15.2</c:v>
                </c:pt>
                <c:pt idx="468">
                  <c:v>12.3</c:v>
                </c:pt>
                <c:pt idx="469">
                  <c:v>9.3000000000000007</c:v>
                </c:pt>
                <c:pt idx="470">
                  <c:v>6.4</c:v>
                </c:pt>
                <c:pt idx="471">
                  <c:v>3.8</c:v>
                </c:pt>
                <c:pt idx="472">
                  <c:v>2</c:v>
                </c:pt>
                <c:pt idx="473">
                  <c:v>0.9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1.4</c:v>
                </c:pt>
                <c:pt idx="487">
                  <c:v>4.5</c:v>
                </c:pt>
                <c:pt idx="488">
                  <c:v>8.8000000000000007</c:v>
                </c:pt>
                <c:pt idx="489">
                  <c:v>13.4</c:v>
                </c:pt>
                <c:pt idx="490">
                  <c:v>17.3</c:v>
                </c:pt>
                <c:pt idx="491">
                  <c:v>19.2</c:v>
                </c:pt>
                <c:pt idx="492">
                  <c:v>19.7</c:v>
                </c:pt>
                <c:pt idx="493">
                  <c:v>19.8</c:v>
                </c:pt>
                <c:pt idx="494">
                  <c:v>20.7</c:v>
                </c:pt>
                <c:pt idx="495">
                  <c:v>23.6</c:v>
                </c:pt>
                <c:pt idx="496">
                  <c:v>28.1</c:v>
                </c:pt>
                <c:pt idx="497">
                  <c:v>32.799999999999997</c:v>
                </c:pt>
                <c:pt idx="498">
                  <c:v>36.299999999999997</c:v>
                </c:pt>
                <c:pt idx="499">
                  <c:v>37.1</c:v>
                </c:pt>
                <c:pt idx="500">
                  <c:v>35.1</c:v>
                </c:pt>
                <c:pt idx="501">
                  <c:v>31.1</c:v>
                </c:pt>
                <c:pt idx="502">
                  <c:v>28</c:v>
                </c:pt>
                <c:pt idx="503">
                  <c:v>27.5</c:v>
                </c:pt>
                <c:pt idx="504">
                  <c:v>29.5</c:v>
                </c:pt>
                <c:pt idx="505">
                  <c:v>34</c:v>
                </c:pt>
                <c:pt idx="506">
                  <c:v>37</c:v>
                </c:pt>
                <c:pt idx="507">
                  <c:v>38</c:v>
                </c:pt>
                <c:pt idx="508">
                  <c:v>36.1</c:v>
                </c:pt>
                <c:pt idx="509">
                  <c:v>31.5</c:v>
                </c:pt>
                <c:pt idx="510">
                  <c:v>24.5</c:v>
                </c:pt>
                <c:pt idx="511">
                  <c:v>17.5</c:v>
                </c:pt>
                <c:pt idx="512">
                  <c:v>10.5</c:v>
                </c:pt>
                <c:pt idx="513">
                  <c:v>4.5</c:v>
                </c:pt>
                <c:pt idx="514">
                  <c:v>1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2.9</c:v>
                </c:pt>
                <c:pt idx="520">
                  <c:v>8</c:v>
                </c:pt>
                <c:pt idx="521">
                  <c:v>16</c:v>
                </c:pt>
                <c:pt idx="522">
                  <c:v>24</c:v>
                </c:pt>
                <c:pt idx="523">
                  <c:v>32</c:v>
                </c:pt>
                <c:pt idx="524">
                  <c:v>38.799999999999997</c:v>
                </c:pt>
                <c:pt idx="525">
                  <c:v>43.1</c:v>
                </c:pt>
                <c:pt idx="526">
                  <c:v>46</c:v>
                </c:pt>
                <c:pt idx="527">
                  <c:v>47.5</c:v>
                </c:pt>
                <c:pt idx="528">
                  <c:v>47.5</c:v>
                </c:pt>
                <c:pt idx="529">
                  <c:v>44.8</c:v>
                </c:pt>
                <c:pt idx="530">
                  <c:v>40.1</c:v>
                </c:pt>
                <c:pt idx="531">
                  <c:v>33.799999999999997</c:v>
                </c:pt>
                <c:pt idx="532">
                  <c:v>27.2</c:v>
                </c:pt>
                <c:pt idx="533">
                  <c:v>20</c:v>
                </c:pt>
                <c:pt idx="534">
                  <c:v>12.8</c:v>
                </c:pt>
                <c:pt idx="535">
                  <c:v>7</c:v>
                </c:pt>
                <c:pt idx="536">
                  <c:v>2.2000000000000002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2.7</c:v>
                </c:pt>
                <c:pt idx="543">
                  <c:v>8</c:v>
                </c:pt>
                <c:pt idx="544">
                  <c:v>16</c:v>
                </c:pt>
                <c:pt idx="545">
                  <c:v>24</c:v>
                </c:pt>
                <c:pt idx="546">
                  <c:v>32</c:v>
                </c:pt>
                <c:pt idx="547">
                  <c:v>37.200000000000003</c:v>
                </c:pt>
                <c:pt idx="548">
                  <c:v>40.4</c:v>
                </c:pt>
                <c:pt idx="549">
                  <c:v>43.1</c:v>
                </c:pt>
                <c:pt idx="550">
                  <c:v>44.6</c:v>
                </c:pt>
                <c:pt idx="551">
                  <c:v>45.2</c:v>
                </c:pt>
                <c:pt idx="552">
                  <c:v>45.3</c:v>
                </c:pt>
                <c:pt idx="553">
                  <c:v>45.4</c:v>
                </c:pt>
                <c:pt idx="554">
                  <c:v>45.5</c:v>
                </c:pt>
                <c:pt idx="555">
                  <c:v>45.6</c:v>
                </c:pt>
                <c:pt idx="556">
                  <c:v>45.7</c:v>
                </c:pt>
                <c:pt idx="557">
                  <c:v>45.8</c:v>
                </c:pt>
                <c:pt idx="558">
                  <c:v>45.9</c:v>
                </c:pt>
                <c:pt idx="559">
                  <c:v>46</c:v>
                </c:pt>
                <c:pt idx="560">
                  <c:v>46.1</c:v>
                </c:pt>
                <c:pt idx="561">
                  <c:v>46.2</c:v>
                </c:pt>
                <c:pt idx="562">
                  <c:v>46.3</c:v>
                </c:pt>
                <c:pt idx="563">
                  <c:v>46.4</c:v>
                </c:pt>
                <c:pt idx="564">
                  <c:v>46.7</c:v>
                </c:pt>
                <c:pt idx="565">
                  <c:v>47.2</c:v>
                </c:pt>
                <c:pt idx="566">
                  <c:v>48</c:v>
                </c:pt>
                <c:pt idx="567">
                  <c:v>48.9</c:v>
                </c:pt>
                <c:pt idx="568">
                  <c:v>49.8</c:v>
                </c:pt>
                <c:pt idx="569">
                  <c:v>50.5</c:v>
                </c:pt>
                <c:pt idx="570">
                  <c:v>51</c:v>
                </c:pt>
                <c:pt idx="571">
                  <c:v>51.1</c:v>
                </c:pt>
                <c:pt idx="572">
                  <c:v>51</c:v>
                </c:pt>
                <c:pt idx="573">
                  <c:v>50.4</c:v>
                </c:pt>
                <c:pt idx="574">
                  <c:v>49</c:v>
                </c:pt>
                <c:pt idx="575">
                  <c:v>46.7</c:v>
                </c:pt>
                <c:pt idx="576">
                  <c:v>44</c:v>
                </c:pt>
                <c:pt idx="577">
                  <c:v>41.1</c:v>
                </c:pt>
                <c:pt idx="578">
                  <c:v>38.299999999999997</c:v>
                </c:pt>
                <c:pt idx="579">
                  <c:v>35.4</c:v>
                </c:pt>
                <c:pt idx="580">
                  <c:v>31.8</c:v>
                </c:pt>
                <c:pt idx="581">
                  <c:v>27.3</c:v>
                </c:pt>
                <c:pt idx="582">
                  <c:v>22.4</c:v>
                </c:pt>
                <c:pt idx="583">
                  <c:v>17.7</c:v>
                </c:pt>
                <c:pt idx="584">
                  <c:v>13.4</c:v>
                </c:pt>
                <c:pt idx="585">
                  <c:v>9.3000000000000007</c:v>
                </c:pt>
                <c:pt idx="586">
                  <c:v>5.5</c:v>
                </c:pt>
                <c:pt idx="587">
                  <c:v>2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2.2999999999999998</c:v>
                </c:pt>
                <c:pt idx="610">
                  <c:v>7.3</c:v>
                </c:pt>
                <c:pt idx="611">
                  <c:v>15.2</c:v>
                </c:pt>
                <c:pt idx="612">
                  <c:v>23.9</c:v>
                </c:pt>
                <c:pt idx="613">
                  <c:v>32.5</c:v>
                </c:pt>
                <c:pt idx="614">
                  <c:v>39.200000000000003</c:v>
                </c:pt>
                <c:pt idx="615">
                  <c:v>44.1</c:v>
                </c:pt>
                <c:pt idx="616">
                  <c:v>48.1</c:v>
                </c:pt>
                <c:pt idx="617">
                  <c:v>51.2</c:v>
                </c:pt>
                <c:pt idx="618">
                  <c:v>53.3</c:v>
                </c:pt>
                <c:pt idx="619">
                  <c:v>54.5</c:v>
                </c:pt>
                <c:pt idx="620">
                  <c:v>55.7</c:v>
                </c:pt>
                <c:pt idx="621">
                  <c:v>56.9</c:v>
                </c:pt>
                <c:pt idx="622">
                  <c:v>57.5</c:v>
                </c:pt>
                <c:pt idx="623">
                  <c:v>58</c:v>
                </c:pt>
                <c:pt idx="624">
                  <c:v>58.4</c:v>
                </c:pt>
                <c:pt idx="625">
                  <c:v>58.5</c:v>
                </c:pt>
                <c:pt idx="626">
                  <c:v>58.5</c:v>
                </c:pt>
                <c:pt idx="627">
                  <c:v>58.6</c:v>
                </c:pt>
                <c:pt idx="628">
                  <c:v>58.9</c:v>
                </c:pt>
                <c:pt idx="629">
                  <c:v>59.3</c:v>
                </c:pt>
                <c:pt idx="630">
                  <c:v>59.8</c:v>
                </c:pt>
                <c:pt idx="631">
                  <c:v>60.2</c:v>
                </c:pt>
                <c:pt idx="632">
                  <c:v>60.5</c:v>
                </c:pt>
                <c:pt idx="633">
                  <c:v>60.8</c:v>
                </c:pt>
                <c:pt idx="634">
                  <c:v>61.1</c:v>
                </c:pt>
                <c:pt idx="635">
                  <c:v>61.5</c:v>
                </c:pt>
                <c:pt idx="636">
                  <c:v>62</c:v>
                </c:pt>
                <c:pt idx="637">
                  <c:v>62.5</c:v>
                </c:pt>
                <c:pt idx="638">
                  <c:v>63</c:v>
                </c:pt>
                <c:pt idx="639">
                  <c:v>63.4</c:v>
                </c:pt>
                <c:pt idx="640">
                  <c:v>63.7</c:v>
                </c:pt>
                <c:pt idx="641">
                  <c:v>63.8</c:v>
                </c:pt>
                <c:pt idx="642">
                  <c:v>63.9</c:v>
                </c:pt>
                <c:pt idx="643">
                  <c:v>63.8</c:v>
                </c:pt>
                <c:pt idx="644">
                  <c:v>63.2</c:v>
                </c:pt>
                <c:pt idx="645">
                  <c:v>61.7</c:v>
                </c:pt>
                <c:pt idx="646">
                  <c:v>58.9</c:v>
                </c:pt>
                <c:pt idx="647">
                  <c:v>55.2</c:v>
                </c:pt>
                <c:pt idx="648">
                  <c:v>51</c:v>
                </c:pt>
                <c:pt idx="649">
                  <c:v>46.7</c:v>
                </c:pt>
                <c:pt idx="650">
                  <c:v>42.8</c:v>
                </c:pt>
                <c:pt idx="651">
                  <c:v>40.200000000000003</c:v>
                </c:pt>
                <c:pt idx="652">
                  <c:v>38.799999999999997</c:v>
                </c:pt>
                <c:pt idx="653">
                  <c:v>37.9</c:v>
                </c:pt>
                <c:pt idx="654">
                  <c:v>36.700000000000003</c:v>
                </c:pt>
                <c:pt idx="655">
                  <c:v>35.1</c:v>
                </c:pt>
                <c:pt idx="656">
                  <c:v>32.9</c:v>
                </c:pt>
                <c:pt idx="657">
                  <c:v>30.4</c:v>
                </c:pt>
                <c:pt idx="658">
                  <c:v>28</c:v>
                </c:pt>
                <c:pt idx="659">
                  <c:v>25.9</c:v>
                </c:pt>
                <c:pt idx="660">
                  <c:v>24.4</c:v>
                </c:pt>
                <c:pt idx="661">
                  <c:v>23.7</c:v>
                </c:pt>
                <c:pt idx="662">
                  <c:v>23.8</c:v>
                </c:pt>
                <c:pt idx="663">
                  <c:v>25</c:v>
                </c:pt>
                <c:pt idx="664">
                  <c:v>27.3</c:v>
                </c:pt>
                <c:pt idx="665">
                  <c:v>30.4</c:v>
                </c:pt>
                <c:pt idx="666">
                  <c:v>33.9</c:v>
                </c:pt>
                <c:pt idx="667">
                  <c:v>37.299999999999997</c:v>
                </c:pt>
                <c:pt idx="668">
                  <c:v>39.799999999999997</c:v>
                </c:pt>
                <c:pt idx="669">
                  <c:v>39.5</c:v>
                </c:pt>
                <c:pt idx="670">
                  <c:v>36.299999999999997</c:v>
                </c:pt>
                <c:pt idx="671">
                  <c:v>31.4</c:v>
                </c:pt>
                <c:pt idx="672">
                  <c:v>26.5</c:v>
                </c:pt>
                <c:pt idx="673">
                  <c:v>24.2</c:v>
                </c:pt>
                <c:pt idx="674">
                  <c:v>24.8</c:v>
                </c:pt>
                <c:pt idx="675">
                  <c:v>26.6</c:v>
                </c:pt>
                <c:pt idx="676">
                  <c:v>27.5</c:v>
                </c:pt>
                <c:pt idx="677">
                  <c:v>26.8</c:v>
                </c:pt>
                <c:pt idx="678">
                  <c:v>25.3</c:v>
                </c:pt>
                <c:pt idx="679">
                  <c:v>24</c:v>
                </c:pt>
                <c:pt idx="680">
                  <c:v>23.3</c:v>
                </c:pt>
                <c:pt idx="681">
                  <c:v>23.7</c:v>
                </c:pt>
                <c:pt idx="682">
                  <c:v>24.9</c:v>
                </c:pt>
                <c:pt idx="683">
                  <c:v>26.4</c:v>
                </c:pt>
                <c:pt idx="684">
                  <c:v>27.7</c:v>
                </c:pt>
                <c:pt idx="685">
                  <c:v>28.3</c:v>
                </c:pt>
                <c:pt idx="686">
                  <c:v>28.3</c:v>
                </c:pt>
                <c:pt idx="687">
                  <c:v>28.1</c:v>
                </c:pt>
                <c:pt idx="688">
                  <c:v>28.1</c:v>
                </c:pt>
                <c:pt idx="689">
                  <c:v>28.6</c:v>
                </c:pt>
                <c:pt idx="690">
                  <c:v>29.8</c:v>
                </c:pt>
                <c:pt idx="691">
                  <c:v>31.6</c:v>
                </c:pt>
                <c:pt idx="692">
                  <c:v>33.9</c:v>
                </c:pt>
                <c:pt idx="693">
                  <c:v>36.5</c:v>
                </c:pt>
                <c:pt idx="694">
                  <c:v>39.1</c:v>
                </c:pt>
                <c:pt idx="695">
                  <c:v>41.5</c:v>
                </c:pt>
                <c:pt idx="696">
                  <c:v>43.3</c:v>
                </c:pt>
                <c:pt idx="697">
                  <c:v>44.5</c:v>
                </c:pt>
                <c:pt idx="698">
                  <c:v>45.1</c:v>
                </c:pt>
                <c:pt idx="699">
                  <c:v>45.1</c:v>
                </c:pt>
                <c:pt idx="700">
                  <c:v>43.9</c:v>
                </c:pt>
                <c:pt idx="701">
                  <c:v>41.4</c:v>
                </c:pt>
                <c:pt idx="702">
                  <c:v>38.4</c:v>
                </c:pt>
                <c:pt idx="703">
                  <c:v>35.5</c:v>
                </c:pt>
                <c:pt idx="704">
                  <c:v>32.9</c:v>
                </c:pt>
                <c:pt idx="705">
                  <c:v>31.3</c:v>
                </c:pt>
                <c:pt idx="706">
                  <c:v>30.7</c:v>
                </c:pt>
                <c:pt idx="707">
                  <c:v>31</c:v>
                </c:pt>
                <c:pt idx="708">
                  <c:v>32.200000000000003</c:v>
                </c:pt>
                <c:pt idx="709">
                  <c:v>34</c:v>
                </c:pt>
                <c:pt idx="710">
                  <c:v>36</c:v>
                </c:pt>
                <c:pt idx="711">
                  <c:v>37.9</c:v>
                </c:pt>
                <c:pt idx="712">
                  <c:v>39.9</c:v>
                </c:pt>
                <c:pt idx="713">
                  <c:v>41.6</c:v>
                </c:pt>
                <c:pt idx="714">
                  <c:v>43.1</c:v>
                </c:pt>
                <c:pt idx="715">
                  <c:v>44.3</c:v>
                </c:pt>
                <c:pt idx="716">
                  <c:v>45</c:v>
                </c:pt>
                <c:pt idx="717">
                  <c:v>45.5</c:v>
                </c:pt>
                <c:pt idx="718">
                  <c:v>45.8</c:v>
                </c:pt>
                <c:pt idx="719">
                  <c:v>46</c:v>
                </c:pt>
                <c:pt idx="720">
                  <c:v>46.1</c:v>
                </c:pt>
                <c:pt idx="721">
                  <c:v>46.2</c:v>
                </c:pt>
                <c:pt idx="722">
                  <c:v>46.1</c:v>
                </c:pt>
                <c:pt idx="723">
                  <c:v>45.7</c:v>
                </c:pt>
                <c:pt idx="724">
                  <c:v>45</c:v>
                </c:pt>
                <c:pt idx="725">
                  <c:v>44.3</c:v>
                </c:pt>
                <c:pt idx="726">
                  <c:v>44.7</c:v>
                </c:pt>
                <c:pt idx="727">
                  <c:v>46.8</c:v>
                </c:pt>
                <c:pt idx="728">
                  <c:v>50.1</c:v>
                </c:pt>
                <c:pt idx="729">
                  <c:v>53.6</c:v>
                </c:pt>
                <c:pt idx="730">
                  <c:v>56.9</c:v>
                </c:pt>
                <c:pt idx="731">
                  <c:v>59.4</c:v>
                </c:pt>
                <c:pt idx="732">
                  <c:v>60.2</c:v>
                </c:pt>
                <c:pt idx="733">
                  <c:v>59.3</c:v>
                </c:pt>
                <c:pt idx="734">
                  <c:v>57.5</c:v>
                </c:pt>
                <c:pt idx="735">
                  <c:v>55.4</c:v>
                </c:pt>
                <c:pt idx="736">
                  <c:v>52.5</c:v>
                </c:pt>
                <c:pt idx="737">
                  <c:v>47.9</c:v>
                </c:pt>
                <c:pt idx="738">
                  <c:v>41.4</c:v>
                </c:pt>
                <c:pt idx="739">
                  <c:v>34.4</c:v>
                </c:pt>
                <c:pt idx="740">
                  <c:v>30</c:v>
                </c:pt>
                <c:pt idx="741">
                  <c:v>27</c:v>
                </c:pt>
                <c:pt idx="742">
                  <c:v>26.5</c:v>
                </c:pt>
                <c:pt idx="743">
                  <c:v>28.7</c:v>
                </c:pt>
                <c:pt idx="744">
                  <c:v>33.799999999999997</c:v>
                </c:pt>
                <c:pt idx="745">
                  <c:v>40.299999999999997</c:v>
                </c:pt>
                <c:pt idx="746">
                  <c:v>46.6</c:v>
                </c:pt>
                <c:pt idx="747">
                  <c:v>50.4</c:v>
                </c:pt>
                <c:pt idx="748">
                  <c:v>54</c:v>
                </c:pt>
                <c:pt idx="749">
                  <c:v>56.9</c:v>
                </c:pt>
                <c:pt idx="750">
                  <c:v>59.1</c:v>
                </c:pt>
                <c:pt idx="751">
                  <c:v>60.6</c:v>
                </c:pt>
                <c:pt idx="752">
                  <c:v>61.7</c:v>
                </c:pt>
                <c:pt idx="753">
                  <c:v>62.6</c:v>
                </c:pt>
                <c:pt idx="754">
                  <c:v>63.1</c:v>
                </c:pt>
                <c:pt idx="755">
                  <c:v>62.9</c:v>
                </c:pt>
                <c:pt idx="756">
                  <c:v>61.7</c:v>
                </c:pt>
                <c:pt idx="757">
                  <c:v>59.4</c:v>
                </c:pt>
                <c:pt idx="758">
                  <c:v>56.6</c:v>
                </c:pt>
                <c:pt idx="759">
                  <c:v>53.7</c:v>
                </c:pt>
                <c:pt idx="760">
                  <c:v>50.7</c:v>
                </c:pt>
                <c:pt idx="761">
                  <c:v>47.7</c:v>
                </c:pt>
                <c:pt idx="762">
                  <c:v>45</c:v>
                </c:pt>
                <c:pt idx="763">
                  <c:v>43.1</c:v>
                </c:pt>
                <c:pt idx="764">
                  <c:v>41.9</c:v>
                </c:pt>
                <c:pt idx="765">
                  <c:v>41.6</c:v>
                </c:pt>
                <c:pt idx="766">
                  <c:v>41.3</c:v>
                </c:pt>
                <c:pt idx="767">
                  <c:v>40.9</c:v>
                </c:pt>
                <c:pt idx="768">
                  <c:v>41.8</c:v>
                </c:pt>
                <c:pt idx="769">
                  <c:v>42.1</c:v>
                </c:pt>
                <c:pt idx="770">
                  <c:v>41.8</c:v>
                </c:pt>
                <c:pt idx="771">
                  <c:v>41.3</c:v>
                </c:pt>
                <c:pt idx="772">
                  <c:v>41.5</c:v>
                </c:pt>
                <c:pt idx="773">
                  <c:v>43.5</c:v>
                </c:pt>
                <c:pt idx="774">
                  <c:v>46.5</c:v>
                </c:pt>
                <c:pt idx="775">
                  <c:v>49.7</c:v>
                </c:pt>
                <c:pt idx="776">
                  <c:v>52.6</c:v>
                </c:pt>
                <c:pt idx="777">
                  <c:v>55</c:v>
                </c:pt>
                <c:pt idx="778">
                  <c:v>56.5</c:v>
                </c:pt>
                <c:pt idx="779">
                  <c:v>57.1</c:v>
                </c:pt>
                <c:pt idx="780">
                  <c:v>57.3</c:v>
                </c:pt>
                <c:pt idx="781">
                  <c:v>57</c:v>
                </c:pt>
                <c:pt idx="782">
                  <c:v>56.3</c:v>
                </c:pt>
                <c:pt idx="783">
                  <c:v>55.2</c:v>
                </c:pt>
                <c:pt idx="784">
                  <c:v>53.9</c:v>
                </c:pt>
                <c:pt idx="785">
                  <c:v>52.6</c:v>
                </c:pt>
                <c:pt idx="786">
                  <c:v>51.4</c:v>
                </c:pt>
                <c:pt idx="787">
                  <c:v>50.1</c:v>
                </c:pt>
                <c:pt idx="788">
                  <c:v>51.5</c:v>
                </c:pt>
                <c:pt idx="789">
                  <c:v>53.1</c:v>
                </c:pt>
                <c:pt idx="790">
                  <c:v>54.8</c:v>
                </c:pt>
                <c:pt idx="791">
                  <c:v>56.6</c:v>
                </c:pt>
                <c:pt idx="792">
                  <c:v>58.5</c:v>
                </c:pt>
                <c:pt idx="793">
                  <c:v>60.6</c:v>
                </c:pt>
                <c:pt idx="794">
                  <c:v>62.8</c:v>
                </c:pt>
                <c:pt idx="795">
                  <c:v>64.900000000000006</c:v>
                </c:pt>
                <c:pt idx="796">
                  <c:v>67</c:v>
                </c:pt>
                <c:pt idx="797">
                  <c:v>69.099999999999994</c:v>
                </c:pt>
                <c:pt idx="798">
                  <c:v>70.900000000000006</c:v>
                </c:pt>
                <c:pt idx="799">
                  <c:v>72.2</c:v>
                </c:pt>
                <c:pt idx="800">
                  <c:v>72.8</c:v>
                </c:pt>
                <c:pt idx="801">
                  <c:v>72.8</c:v>
                </c:pt>
                <c:pt idx="802">
                  <c:v>71.900000000000006</c:v>
                </c:pt>
                <c:pt idx="803">
                  <c:v>70.5</c:v>
                </c:pt>
                <c:pt idx="804">
                  <c:v>68.8</c:v>
                </c:pt>
                <c:pt idx="805">
                  <c:v>67.099999999999994</c:v>
                </c:pt>
                <c:pt idx="806">
                  <c:v>65.400000000000006</c:v>
                </c:pt>
                <c:pt idx="807">
                  <c:v>63.9</c:v>
                </c:pt>
                <c:pt idx="808">
                  <c:v>62.8</c:v>
                </c:pt>
                <c:pt idx="809">
                  <c:v>61.8</c:v>
                </c:pt>
                <c:pt idx="810">
                  <c:v>61</c:v>
                </c:pt>
                <c:pt idx="811">
                  <c:v>60.4</c:v>
                </c:pt>
                <c:pt idx="812">
                  <c:v>60</c:v>
                </c:pt>
                <c:pt idx="813">
                  <c:v>60.2</c:v>
                </c:pt>
                <c:pt idx="814">
                  <c:v>61.4</c:v>
                </c:pt>
                <c:pt idx="815">
                  <c:v>63.3</c:v>
                </c:pt>
                <c:pt idx="816">
                  <c:v>65.5</c:v>
                </c:pt>
                <c:pt idx="817">
                  <c:v>67.400000000000006</c:v>
                </c:pt>
                <c:pt idx="818">
                  <c:v>68.5</c:v>
                </c:pt>
                <c:pt idx="819">
                  <c:v>68.7</c:v>
                </c:pt>
                <c:pt idx="820">
                  <c:v>68.099999999999994</c:v>
                </c:pt>
                <c:pt idx="821">
                  <c:v>67.3</c:v>
                </c:pt>
                <c:pt idx="822">
                  <c:v>66.5</c:v>
                </c:pt>
                <c:pt idx="823">
                  <c:v>65.900000000000006</c:v>
                </c:pt>
                <c:pt idx="824">
                  <c:v>65.5</c:v>
                </c:pt>
                <c:pt idx="825">
                  <c:v>64.900000000000006</c:v>
                </c:pt>
                <c:pt idx="826">
                  <c:v>64.099999999999994</c:v>
                </c:pt>
                <c:pt idx="827">
                  <c:v>63</c:v>
                </c:pt>
                <c:pt idx="828">
                  <c:v>62.1</c:v>
                </c:pt>
                <c:pt idx="829">
                  <c:v>61.6</c:v>
                </c:pt>
                <c:pt idx="830">
                  <c:v>61.7</c:v>
                </c:pt>
                <c:pt idx="831">
                  <c:v>62.3</c:v>
                </c:pt>
                <c:pt idx="832">
                  <c:v>63.5</c:v>
                </c:pt>
                <c:pt idx="833">
                  <c:v>65.3</c:v>
                </c:pt>
                <c:pt idx="834">
                  <c:v>67.3</c:v>
                </c:pt>
                <c:pt idx="835">
                  <c:v>69.3</c:v>
                </c:pt>
                <c:pt idx="836">
                  <c:v>71.400000000000006</c:v>
                </c:pt>
                <c:pt idx="837">
                  <c:v>73.5</c:v>
                </c:pt>
                <c:pt idx="838">
                  <c:v>75.599999999999994</c:v>
                </c:pt>
                <c:pt idx="839">
                  <c:v>77.7</c:v>
                </c:pt>
                <c:pt idx="840">
                  <c:v>79.7</c:v>
                </c:pt>
                <c:pt idx="841">
                  <c:v>81.5</c:v>
                </c:pt>
                <c:pt idx="842">
                  <c:v>83.1</c:v>
                </c:pt>
                <c:pt idx="843">
                  <c:v>84.6</c:v>
                </c:pt>
                <c:pt idx="844">
                  <c:v>86</c:v>
                </c:pt>
                <c:pt idx="845">
                  <c:v>87.4</c:v>
                </c:pt>
                <c:pt idx="846">
                  <c:v>88.7</c:v>
                </c:pt>
                <c:pt idx="847">
                  <c:v>89.6</c:v>
                </c:pt>
                <c:pt idx="848">
                  <c:v>90.2</c:v>
                </c:pt>
                <c:pt idx="849">
                  <c:v>90.7</c:v>
                </c:pt>
                <c:pt idx="850">
                  <c:v>91.2</c:v>
                </c:pt>
                <c:pt idx="851">
                  <c:v>91.8</c:v>
                </c:pt>
                <c:pt idx="852">
                  <c:v>92.4</c:v>
                </c:pt>
                <c:pt idx="853">
                  <c:v>93</c:v>
                </c:pt>
                <c:pt idx="854">
                  <c:v>93.6</c:v>
                </c:pt>
                <c:pt idx="855">
                  <c:v>94.1</c:v>
                </c:pt>
                <c:pt idx="856">
                  <c:v>94.3</c:v>
                </c:pt>
                <c:pt idx="857">
                  <c:v>94.4</c:v>
                </c:pt>
                <c:pt idx="858">
                  <c:v>94.4</c:v>
                </c:pt>
                <c:pt idx="859">
                  <c:v>94.3</c:v>
                </c:pt>
                <c:pt idx="860">
                  <c:v>94.3</c:v>
                </c:pt>
                <c:pt idx="861">
                  <c:v>94.2</c:v>
                </c:pt>
                <c:pt idx="862">
                  <c:v>94.2</c:v>
                </c:pt>
                <c:pt idx="863">
                  <c:v>94.2</c:v>
                </c:pt>
                <c:pt idx="864">
                  <c:v>94.1</c:v>
                </c:pt>
                <c:pt idx="865">
                  <c:v>94</c:v>
                </c:pt>
                <c:pt idx="866">
                  <c:v>94</c:v>
                </c:pt>
                <c:pt idx="867">
                  <c:v>93.9</c:v>
                </c:pt>
                <c:pt idx="868">
                  <c:v>93.9</c:v>
                </c:pt>
                <c:pt idx="869">
                  <c:v>93.9</c:v>
                </c:pt>
                <c:pt idx="870">
                  <c:v>93.9</c:v>
                </c:pt>
                <c:pt idx="871">
                  <c:v>93.9</c:v>
                </c:pt>
                <c:pt idx="872">
                  <c:v>94</c:v>
                </c:pt>
                <c:pt idx="873">
                  <c:v>94</c:v>
                </c:pt>
                <c:pt idx="874">
                  <c:v>94.1</c:v>
                </c:pt>
                <c:pt idx="875">
                  <c:v>94.2</c:v>
                </c:pt>
                <c:pt idx="876">
                  <c:v>94.3</c:v>
                </c:pt>
                <c:pt idx="877">
                  <c:v>94.4</c:v>
                </c:pt>
                <c:pt idx="878">
                  <c:v>94.5</c:v>
                </c:pt>
                <c:pt idx="879">
                  <c:v>94.5</c:v>
                </c:pt>
                <c:pt idx="880">
                  <c:v>94.5</c:v>
                </c:pt>
                <c:pt idx="881">
                  <c:v>94.5</c:v>
                </c:pt>
                <c:pt idx="882">
                  <c:v>94.4</c:v>
                </c:pt>
                <c:pt idx="883">
                  <c:v>94.5</c:v>
                </c:pt>
                <c:pt idx="884">
                  <c:v>94.6</c:v>
                </c:pt>
                <c:pt idx="885">
                  <c:v>94.7</c:v>
                </c:pt>
                <c:pt idx="886">
                  <c:v>94.8</c:v>
                </c:pt>
                <c:pt idx="887">
                  <c:v>94.9</c:v>
                </c:pt>
                <c:pt idx="888">
                  <c:v>94.8</c:v>
                </c:pt>
                <c:pt idx="889">
                  <c:v>94.3</c:v>
                </c:pt>
                <c:pt idx="890">
                  <c:v>93.3</c:v>
                </c:pt>
                <c:pt idx="891">
                  <c:v>91.8</c:v>
                </c:pt>
                <c:pt idx="892">
                  <c:v>89.6</c:v>
                </c:pt>
                <c:pt idx="893">
                  <c:v>87</c:v>
                </c:pt>
                <c:pt idx="894">
                  <c:v>84.1</c:v>
                </c:pt>
                <c:pt idx="895">
                  <c:v>81.2</c:v>
                </c:pt>
                <c:pt idx="896">
                  <c:v>78.400000000000006</c:v>
                </c:pt>
                <c:pt idx="897">
                  <c:v>75.7</c:v>
                </c:pt>
                <c:pt idx="898">
                  <c:v>73.2</c:v>
                </c:pt>
                <c:pt idx="899">
                  <c:v>71.099999999999994</c:v>
                </c:pt>
                <c:pt idx="900">
                  <c:v>69.5</c:v>
                </c:pt>
                <c:pt idx="901">
                  <c:v>68.3</c:v>
                </c:pt>
                <c:pt idx="902">
                  <c:v>67.3</c:v>
                </c:pt>
                <c:pt idx="903">
                  <c:v>66.099999999999994</c:v>
                </c:pt>
                <c:pt idx="904">
                  <c:v>63.9</c:v>
                </c:pt>
                <c:pt idx="905">
                  <c:v>60.2</c:v>
                </c:pt>
                <c:pt idx="906">
                  <c:v>54.9</c:v>
                </c:pt>
                <c:pt idx="907">
                  <c:v>48.1</c:v>
                </c:pt>
                <c:pt idx="908">
                  <c:v>40.9</c:v>
                </c:pt>
                <c:pt idx="909">
                  <c:v>36</c:v>
                </c:pt>
                <c:pt idx="910">
                  <c:v>33.9</c:v>
                </c:pt>
                <c:pt idx="911">
                  <c:v>33.9</c:v>
                </c:pt>
                <c:pt idx="912">
                  <c:v>36.5</c:v>
                </c:pt>
                <c:pt idx="913">
                  <c:v>41</c:v>
                </c:pt>
                <c:pt idx="914">
                  <c:v>45.3</c:v>
                </c:pt>
                <c:pt idx="915">
                  <c:v>49.2</c:v>
                </c:pt>
                <c:pt idx="916">
                  <c:v>51.5</c:v>
                </c:pt>
                <c:pt idx="917">
                  <c:v>53.2</c:v>
                </c:pt>
                <c:pt idx="918">
                  <c:v>53.9</c:v>
                </c:pt>
                <c:pt idx="919">
                  <c:v>53.9</c:v>
                </c:pt>
                <c:pt idx="920">
                  <c:v>53.7</c:v>
                </c:pt>
                <c:pt idx="921">
                  <c:v>53.7</c:v>
                </c:pt>
                <c:pt idx="922">
                  <c:v>54.3</c:v>
                </c:pt>
                <c:pt idx="923">
                  <c:v>55.4</c:v>
                </c:pt>
                <c:pt idx="924">
                  <c:v>56.8</c:v>
                </c:pt>
                <c:pt idx="925">
                  <c:v>58.1</c:v>
                </c:pt>
                <c:pt idx="926">
                  <c:v>58.9</c:v>
                </c:pt>
                <c:pt idx="927">
                  <c:v>58.2</c:v>
                </c:pt>
                <c:pt idx="928">
                  <c:v>55.8</c:v>
                </c:pt>
                <c:pt idx="929">
                  <c:v>52.6</c:v>
                </c:pt>
                <c:pt idx="930">
                  <c:v>49.2</c:v>
                </c:pt>
                <c:pt idx="931">
                  <c:v>47.6</c:v>
                </c:pt>
                <c:pt idx="932">
                  <c:v>48.4</c:v>
                </c:pt>
                <c:pt idx="933">
                  <c:v>51.8</c:v>
                </c:pt>
                <c:pt idx="934">
                  <c:v>55.7</c:v>
                </c:pt>
                <c:pt idx="935">
                  <c:v>59.6</c:v>
                </c:pt>
                <c:pt idx="936">
                  <c:v>63</c:v>
                </c:pt>
                <c:pt idx="937">
                  <c:v>65.900000000000006</c:v>
                </c:pt>
                <c:pt idx="938">
                  <c:v>68.099999999999994</c:v>
                </c:pt>
                <c:pt idx="939">
                  <c:v>69.8</c:v>
                </c:pt>
                <c:pt idx="940">
                  <c:v>71.099999999999994</c:v>
                </c:pt>
                <c:pt idx="941">
                  <c:v>72.099999999999994</c:v>
                </c:pt>
                <c:pt idx="942">
                  <c:v>72.900000000000006</c:v>
                </c:pt>
                <c:pt idx="943">
                  <c:v>73.7</c:v>
                </c:pt>
                <c:pt idx="944">
                  <c:v>74.400000000000006</c:v>
                </c:pt>
                <c:pt idx="945">
                  <c:v>75.099999999999994</c:v>
                </c:pt>
                <c:pt idx="946">
                  <c:v>75.8</c:v>
                </c:pt>
                <c:pt idx="947">
                  <c:v>76.5</c:v>
                </c:pt>
                <c:pt idx="948">
                  <c:v>77.2</c:v>
                </c:pt>
                <c:pt idx="949">
                  <c:v>77.8</c:v>
                </c:pt>
                <c:pt idx="950">
                  <c:v>78.5</c:v>
                </c:pt>
                <c:pt idx="951">
                  <c:v>79.2</c:v>
                </c:pt>
                <c:pt idx="952">
                  <c:v>80</c:v>
                </c:pt>
                <c:pt idx="953">
                  <c:v>81</c:v>
                </c:pt>
                <c:pt idx="954">
                  <c:v>82</c:v>
                </c:pt>
                <c:pt idx="955">
                  <c:v>83</c:v>
                </c:pt>
                <c:pt idx="956">
                  <c:v>83.7</c:v>
                </c:pt>
                <c:pt idx="957">
                  <c:v>84.2</c:v>
                </c:pt>
                <c:pt idx="958">
                  <c:v>84.4</c:v>
                </c:pt>
                <c:pt idx="959">
                  <c:v>84.5</c:v>
                </c:pt>
                <c:pt idx="960">
                  <c:v>84.4</c:v>
                </c:pt>
                <c:pt idx="961">
                  <c:v>84.1</c:v>
                </c:pt>
                <c:pt idx="962">
                  <c:v>83.7</c:v>
                </c:pt>
                <c:pt idx="963">
                  <c:v>83.2</c:v>
                </c:pt>
                <c:pt idx="964">
                  <c:v>82.8</c:v>
                </c:pt>
                <c:pt idx="965">
                  <c:v>82.6</c:v>
                </c:pt>
                <c:pt idx="966">
                  <c:v>82.5</c:v>
                </c:pt>
                <c:pt idx="967">
                  <c:v>82.4</c:v>
                </c:pt>
                <c:pt idx="968">
                  <c:v>82.3</c:v>
                </c:pt>
                <c:pt idx="969">
                  <c:v>82.2</c:v>
                </c:pt>
                <c:pt idx="970">
                  <c:v>82.2</c:v>
                </c:pt>
                <c:pt idx="971">
                  <c:v>82.2</c:v>
                </c:pt>
                <c:pt idx="972">
                  <c:v>82.1</c:v>
                </c:pt>
                <c:pt idx="973">
                  <c:v>81.900000000000006</c:v>
                </c:pt>
                <c:pt idx="974">
                  <c:v>81.599999999999994</c:v>
                </c:pt>
                <c:pt idx="975">
                  <c:v>81.3</c:v>
                </c:pt>
                <c:pt idx="976">
                  <c:v>81.099999999999994</c:v>
                </c:pt>
                <c:pt idx="977">
                  <c:v>80.8</c:v>
                </c:pt>
                <c:pt idx="978">
                  <c:v>80.599999999999994</c:v>
                </c:pt>
                <c:pt idx="979">
                  <c:v>80.400000000000006</c:v>
                </c:pt>
                <c:pt idx="980">
                  <c:v>80.099999999999994</c:v>
                </c:pt>
                <c:pt idx="981">
                  <c:v>79.7</c:v>
                </c:pt>
                <c:pt idx="982">
                  <c:v>78.599999999999994</c:v>
                </c:pt>
                <c:pt idx="983">
                  <c:v>76.8</c:v>
                </c:pt>
                <c:pt idx="984">
                  <c:v>73.7</c:v>
                </c:pt>
                <c:pt idx="985">
                  <c:v>69.400000000000006</c:v>
                </c:pt>
                <c:pt idx="986">
                  <c:v>64</c:v>
                </c:pt>
                <c:pt idx="987">
                  <c:v>58.6</c:v>
                </c:pt>
                <c:pt idx="988">
                  <c:v>53.2</c:v>
                </c:pt>
                <c:pt idx="989">
                  <c:v>47.8</c:v>
                </c:pt>
                <c:pt idx="990">
                  <c:v>42.4</c:v>
                </c:pt>
                <c:pt idx="991">
                  <c:v>37</c:v>
                </c:pt>
                <c:pt idx="992">
                  <c:v>33</c:v>
                </c:pt>
                <c:pt idx="993">
                  <c:v>30.9</c:v>
                </c:pt>
                <c:pt idx="994">
                  <c:v>30.9</c:v>
                </c:pt>
                <c:pt idx="995">
                  <c:v>33.5</c:v>
                </c:pt>
                <c:pt idx="996">
                  <c:v>38</c:v>
                </c:pt>
                <c:pt idx="997">
                  <c:v>42.5</c:v>
                </c:pt>
                <c:pt idx="998">
                  <c:v>47</c:v>
                </c:pt>
                <c:pt idx="999">
                  <c:v>51</c:v>
                </c:pt>
                <c:pt idx="1000">
                  <c:v>53.5</c:v>
                </c:pt>
                <c:pt idx="1001">
                  <c:v>55.1</c:v>
                </c:pt>
                <c:pt idx="1002">
                  <c:v>56.4</c:v>
                </c:pt>
                <c:pt idx="1003">
                  <c:v>57.3</c:v>
                </c:pt>
                <c:pt idx="1004">
                  <c:v>58.1</c:v>
                </c:pt>
                <c:pt idx="1005">
                  <c:v>58.8</c:v>
                </c:pt>
                <c:pt idx="1006">
                  <c:v>59.4</c:v>
                </c:pt>
                <c:pt idx="1007">
                  <c:v>59.8</c:v>
                </c:pt>
                <c:pt idx="1008">
                  <c:v>59.7</c:v>
                </c:pt>
                <c:pt idx="1009">
                  <c:v>59.4</c:v>
                </c:pt>
                <c:pt idx="1010">
                  <c:v>59.2</c:v>
                </c:pt>
                <c:pt idx="1011">
                  <c:v>59.2</c:v>
                </c:pt>
                <c:pt idx="1012">
                  <c:v>59.6</c:v>
                </c:pt>
                <c:pt idx="1013">
                  <c:v>60</c:v>
                </c:pt>
                <c:pt idx="1014">
                  <c:v>60.5</c:v>
                </c:pt>
                <c:pt idx="1015">
                  <c:v>61</c:v>
                </c:pt>
                <c:pt idx="1016">
                  <c:v>61.2</c:v>
                </c:pt>
                <c:pt idx="1017">
                  <c:v>61.3</c:v>
                </c:pt>
                <c:pt idx="1018">
                  <c:v>61.4</c:v>
                </c:pt>
                <c:pt idx="1019">
                  <c:v>61.7</c:v>
                </c:pt>
                <c:pt idx="1020">
                  <c:v>62.3</c:v>
                </c:pt>
                <c:pt idx="1021">
                  <c:v>63.1</c:v>
                </c:pt>
                <c:pt idx="1022">
                  <c:v>63.6</c:v>
                </c:pt>
                <c:pt idx="1023">
                  <c:v>63.9</c:v>
                </c:pt>
                <c:pt idx="1024">
                  <c:v>63.8</c:v>
                </c:pt>
                <c:pt idx="1025">
                  <c:v>63.6</c:v>
                </c:pt>
                <c:pt idx="1026">
                  <c:v>63.3</c:v>
                </c:pt>
                <c:pt idx="1027">
                  <c:v>62.8</c:v>
                </c:pt>
                <c:pt idx="1028">
                  <c:v>61.9</c:v>
                </c:pt>
                <c:pt idx="1029">
                  <c:v>60.5</c:v>
                </c:pt>
                <c:pt idx="1030">
                  <c:v>58.6</c:v>
                </c:pt>
                <c:pt idx="1031">
                  <c:v>56.5</c:v>
                </c:pt>
                <c:pt idx="1032">
                  <c:v>54.6</c:v>
                </c:pt>
                <c:pt idx="1033">
                  <c:v>53.8</c:v>
                </c:pt>
                <c:pt idx="1034">
                  <c:v>54.5</c:v>
                </c:pt>
                <c:pt idx="1035">
                  <c:v>56.1</c:v>
                </c:pt>
                <c:pt idx="1036">
                  <c:v>57.9</c:v>
                </c:pt>
                <c:pt idx="1037">
                  <c:v>59.7</c:v>
                </c:pt>
                <c:pt idx="1038">
                  <c:v>61.2</c:v>
                </c:pt>
                <c:pt idx="1039">
                  <c:v>62.3</c:v>
                </c:pt>
                <c:pt idx="1040">
                  <c:v>63.1</c:v>
                </c:pt>
                <c:pt idx="1041">
                  <c:v>63.6</c:v>
                </c:pt>
                <c:pt idx="1042">
                  <c:v>63.5</c:v>
                </c:pt>
                <c:pt idx="1043">
                  <c:v>62.7</c:v>
                </c:pt>
                <c:pt idx="1044">
                  <c:v>60.9</c:v>
                </c:pt>
                <c:pt idx="1045">
                  <c:v>58.7</c:v>
                </c:pt>
                <c:pt idx="1046">
                  <c:v>56.4</c:v>
                </c:pt>
                <c:pt idx="1047">
                  <c:v>54.5</c:v>
                </c:pt>
                <c:pt idx="1048">
                  <c:v>53.3</c:v>
                </c:pt>
                <c:pt idx="1049">
                  <c:v>53</c:v>
                </c:pt>
                <c:pt idx="1050">
                  <c:v>53.5</c:v>
                </c:pt>
                <c:pt idx="1051">
                  <c:v>54.6</c:v>
                </c:pt>
                <c:pt idx="1052">
                  <c:v>56.1</c:v>
                </c:pt>
                <c:pt idx="1053">
                  <c:v>57.6</c:v>
                </c:pt>
                <c:pt idx="1054">
                  <c:v>58.9</c:v>
                </c:pt>
                <c:pt idx="1055">
                  <c:v>59.8</c:v>
                </c:pt>
                <c:pt idx="1056">
                  <c:v>60.3</c:v>
                </c:pt>
                <c:pt idx="1057">
                  <c:v>60.7</c:v>
                </c:pt>
                <c:pt idx="1058">
                  <c:v>61.3</c:v>
                </c:pt>
                <c:pt idx="1059">
                  <c:v>62.4</c:v>
                </c:pt>
                <c:pt idx="1060">
                  <c:v>64.099999999999994</c:v>
                </c:pt>
                <c:pt idx="1061">
                  <c:v>66.2</c:v>
                </c:pt>
                <c:pt idx="1062">
                  <c:v>68.099999999999994</c:v>
                </c:pt>
                <c:pt idx="1063">
                  <c:v>69.7</c:v>
                </c:pt>
                <c:pt idx="1064">
                  <c:v>70.400000000000006</c:v>
                </c:pt>
                <c:pt idx="1065">
                  <c:v>70.7</c:v>
                </c:pt>
                <c:pt idx="1066">
                  <c:v>70.7</c:v>
                </c:pt>
                <c:pt idx="1067">
                  <c:v>70.7</c:v>
                </c:pt>
                <c:pt idx="1068">
                  <c:v>70.7</c:v>
                </c:pt>
                <c:pt idx="1069">
                  <c:v>70.599999999999994</c:v>
                </c:pt>
                <c:pt idx="1070">
                  <c:v>70.5</c:v>
                </c:pt>
                <c:pt idx="1071">
                  <c:v>70.400000000000006</c:v>
                </c:pt>
                <c:pt idx="1072">
                  <c:v>70.2</c:v>
                </c:pt>
                <c:pt idx="1073">
                  <c:v>70.099999999999994</c:v>
                </c:pt>
                <c:pt idx="1074">
                  <c:v>69.8</c:v>
                </c:pt>
                <c:pt idx="1075">
                  <c:v>69.5</c:v>
                </c:pt>
                <c:pt idx="1076">
                  <c:v>69.099999999999994</c:v>
                </c:pt>
                <c:pt idx="1077">
                  <c:v>69.099999999999994</c:v>
                </c:pt>
                <c:pt idx="1078">
                  <c:v>69.5</c:v>
                </c:pt>
                <c:pt idx="1079">
                  <c:v>70.3</c:v>
                </c:pt>
                <c:pt idx="1080">
                  <c:v>71.2</c:v>
                </c:pt>
                <c:pt idx="1081">
                  <c:v>72</c:v>
                </c:pt>
                <c:pt idx="1082">
                  <c:v>72.599999999999994</c:v>
                </c:pt>
                <c:pt idx="1083">
                  <c:v>72.8</c:v>
                </c:pt>
                <c:pt idx="1084">
                  <c:v>72.7</c:v>
                </c:pt>
                <c:pt idx="1085">
                  <c:v>72</c:v>
                </c:pt>
                <c:pt idx="1086">
                  <c:v>70.400000000000006</c:v>
                </c:pt>
                <c:pt idx="1087">
                  <c:v>67.7</c:v>
                </c:pt>
                <c:pt idx="1088">
                  <c:v>64.400000000000006</c:v>
                </c:pt>
                <c:pt idx="1089">
                  <c:v>61</c:v>
                </c:pt>
                <c:pt idx="1090">
                  <c:v>57.6</c:v>
                </c:pt>
                <c:pt idx="1091">
                  <c:v>54</c:v>
                </c:pt>
                <c:pt idx="1092">
                  <c:v>49.7</c:v>
                </c:pt>
                <c:pt idx="1093">
                  <c:v>44.4</c:v>
                </c:pt>
                <c:pt idx="1094">
                  <c:v>38.200000000000003</c:v>
                </c:pt>
                <c:pt idx="1095">
                  <c:v>31.2</c:v>
                </c:pt>
                <c:pt idx="1096">
                  <c:v>24</c:v>
                </c:pt>
                <c:pt idx="1097">
                  <c:v>16.8</c:v>
                </c:pt>
                <c:pt idx="1098">
                  <c:v>10.4</c:v>
                </c:pt>
                <c:pt idx="1099">
                  <c:v>5.7</c:v>
                </c:pt>
                <c:pt idx="1100">
                  <c:v>2.8</c:v>
                </c:pt>
                <c:pt idx="1101">
                  <c:v>1.6</c:v>
                </c:pt>
                <c:pt idx="1102">
                  <c:v>0.3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2.2999999999999998</c:v>
                </c:pt>
                <c:pt idx="1134">
                  <c:v>7.2</c:v>
                </c:pt>
                <c:pt idx="1135">
                  <c:v>14.6</c:v>
                </c:pt>
                <c:pt idx="1136">
                  <c:v>23.5</c:v>
                </c:pt>
                <c:pt idx="1137">
                  <c:v>33</c:v>
                </c:pt>
                <c:pt idx="1138">
                  <c:v>42.7</c:v>
                </c:pt>
                <c:pt idx="1139">
                  <c:v>51.8</c:v>
                </c:pt>
                <c:pt idx="1140">
                  <c:v>59.4</c:v>
                </c:pt>
                <c:pt idx="1141">
                  <c:v>65.3</c:v>
                </c:pt>
                <c:pt idx="1142">
                  <c:v>69.599999999999994</c:v>
                </c:pt>
                <c:pt idx="1143">
                  <c:v>72.3</c:v>
                </c:pt>
                <c:pt idx="1144">
                  <c:v>73.900000000000006</c:v>
                </c:pt>
                <c:pt idx="1145">
                  <c:v>75</c:v>
                </c:pt>
                <c:pt idx="1146">
                  <c:v>75.7</c:v>
                </c:pt>
                <c:pt idx="1147">
                  <c:v>76.5</c:v>
                </c:pt>
                <c:pt idx="1148">
                  <c:v>77.3</c:v>
                </c:pt>
                <c:pt idx="1149">
                  <c:v>78.2</c:v>
                </c:pt>
                <c:pt idx="1150">
                  <c:v>78.900000000000006</c:v>
                </c:pt>
                <c:pt idx="1151">
                  <c:v>79.400000000000006</c:v>
                </c:pt>
                <c:pt idx="1152">
                  <c:v>79.599999999999994</c:v>
                </c:pt>
                <c:pt idx="1153">
                  <c:v>79.3</c:v>
                </c:pt>
                <c:pt idx="1154">
                  <c:v>78.8</c:v>
                </c:pt>
                <c:pt idx="1155">
                  <c:v>78.099999999999994</c:v>
                </c:pt>
                <c:pt idx="1156">
                  <c:v>77.5</c:v>
                </c:pt>
                <c:pt idx="1157">
                  <c:v>77.2</c:v>
                </c:pt>
                <c:pt idx="1158">
                  <c:v>77.2</c:v>
                </c:pt>
                <c:pt idx="1159">
                  <c:v>77.5</c:v>
                </c:pt>
                <c:pt idx="1160">
                  <c:v>77.900000000000006</c:v>
                </c:pt>
                <c:pt idx="1161">
                  <c:v>78.5</c:v>
                </c:pt>
                <c:pt idx="1162">
                  <c:v>79.099999999999994</c:v>
                </c:pt>
                <c:pt idx="1163">
                  <c:v>79.599999999999994</c:v>
                </c:pt>
                <c:pt idx="1164">
                  <c:v>80</c:v>
                </c:pt>
                <c:pt idx="1165">
                  <c:v>80.2</c:v>
                </c:pt>
                <c:pt idx="1166">
                  <c:v>80.3</c:v>
                </c:pt>
                <c:pt idx="1167">
                  <c:v>80.099999999999994</c:v>
                </c:pt>
                <c:pt idx="1168">
                  <c:v>79.8</c:v>
                </c:pt>
                <c:pt idx="1169">
                  <c:v>79.5</c:v>
                </c:pt>
                <c:pt idx="1170">
                  <c:v>79.099999999999994</c:v>
                </c:pt>
                <c:pt idx="1171">
                  <c:v>78.8</c:v>
                </c:pt>
                <c:pt idx="1172">
                  <c:v>78.599999999999994</c:v>
                </c:pt>
                <c:pt idx="1173">
                  <c:v>78.400000000000006</c:v>
                </c:pt>
                <c:pt idx="1174">
                  <c:v>78.3</c:v>
                </c:pt>
                <c:pt idx="1175">
                  <c:v>78</c:v>
                </c:pt>
                <c:pt idx="1176">
                  <c:v>76.7</c:v>
                </c:pt>
                <c:pt idx="1177">
                  <c:v>73.7</c:v>
                </c:pt>
                <c:pt idx="1178">
                  <c:v>69.5</c:v>
                </c:pt>
                <c:pt idx="1179">
                  <c:v>64.8</c:v>
                </c:pt>
                <c:pt idx="1180">
                  <c:v>60.3</c:v>
                </c:pt>
                <c:pt idx="1181">
                  <c:v>56.2</c:v>
                </c:pt>
                <c:pt idx="1182">
                  <c:v>52.5</c:v>
                </c:pt>
                <c:pt idx="1183">
                  <c:v>49</c:v>
                </c:pt>
                <c:pt idx="1184">
                  <c:v>45.2</c:v>
                </c:pt>
                <c:pt idx="1185">
                  <c:v>40.799999999999997</c:v>
                </c:pt>
                <c:pt idx="1186">
                  <c:v>35.4</c:v>
                </c:pt>
                <c:pt idx="1187">
                  <c:v>29.4</c:v>
                </c:pt>
                <c:pt idx="1188">
                  <c:v>23.4</c:v>
                </c:pt>
                <c:pt idx="1189">
                  <c:v>17.7</c:v>
                </c:pt>
                <c:pt idx="1190">
                  <c:v>12.6</c:v>
                </c:pt>
                <c:pt idx="1191">
                  <c:v>8</c:v>
                </c:pt>
                <c:pt idx="1192">
                  <c:v>4.0999999999999996</c:v>
                </c:pt>
                <c:pt idx="1193">
                  <c:v>1.3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0.9</c:v>
                </c:pt>
                <c:pt idx="1209">
                  <c:v>3.2</c:v>
                </c:pt>
                <c:pt idx="1210">
                  <c:v>7.3</c:v>
                </c:pt>
                <c:pt idx="1211">
                  <c:v>12.4</c:v>
                </c:pt>
                <c:pt idx="1212">
                  <c:v>17.899999999999999</c:v>
                </c:pt>
                <c:pt idx="1213">
                  <c:v>23.5</c:v>
                </c:pt>
                <c:pt idx="1214">
                  <c:v>29.1</c:v>
                </c:pt>
                <c:pt idx="1215">
                  <c:v>34.299999999999997</c:v>
                </c:pt>
                <c:pt idx="1216">
                  <c:v>38.6</c:v>
                </c:pt>
                <c:pt idx="1217">
                  <c:v>41.6</c:v>
                </c:pt>
                <c:pt idx="1218">
                  <c:v>43.9</c:v>
                </c:pt>
                <c:pt idx="1219">
                  <c:v>45.9</c:v>
                </c:pt>
                <c:pt idx="1220">
                  <c:v>48.1</c:v>
                </c:pt>
                <c:pt idx="1221">
                  <c:v>50.3</c:v>
                </c:pt>
                <c:pt idx="1222">
                  <c:v>52.6</c:v>
                </c:pt>
                <c:pt idx="1223">
                  <c:v>54.8</c:v>
                </c:pt>
                <c:pt idx="1224">
                  <c:v>55.8</c:v>
                </c:pt>
                <c:pt idx="1225">
                  <c:v>55.2</c:v>
                </c:pt>
                <c:pt idx="1226">
                  <c:v>53.9</c:v>
                </c:pt>
                <c:pt idx="1227">
                  <c:v>52.7</c:v>
                </c:pt>
                <c:pt idx="1228">
                  <c:v>52.8</c:v>
                </c:pt>
                <c:pt idx="1229">
                  <c:v>55</c:v>
                </c:pt>
                <c:pt idx="1230">
                  <c:v>58.5</c:v>
                </c:pt>
                <c:pt idx="1231">
                  <c:v>62.3</c:v>
                </c:pt>
                <c:pt idx="1232">
                  <c:v>65.7</c:v>
                </c:pt>
                <c:pt idx="1233">
                  <c:v>68.099999999999994</c:v>
                </c:pt>
                <c:pt idx="1234">
                  <c:v>69.099999999999994</c:v>
                </c:pt>
                <c:pt idx="1235">
                  <c:v>69.5</c:v>
                </c:pt>
                <c:pt idx="1236">
                  <c:v>69.900000000000006</c:v>
                </c:pt>
                <c:pt idx="1237">
                  <c:v>70.599999999999994</c:v>
                </c:pt>
                <c:pt idx="1238">
                  <c:v>71.3</c:v>
                </c:pt>
                <c:pt idx="1239">
                  <c:v>72.2</c:v>
                </c:pt>
                <c:pt idx="1240">
                  <c:v>72.8</c:v>
                </c:pt>
                <c:pt idx="1241">
                  <c:v>73.2</c:v>
                </c:pt>
                <c:pt idx="1242">
                  <c:v>73.400000000000006</c:v>
                </c:pt>
                <c:pt idx="1243">
                  <c:v>73.8</c:v>
                </c:pt>
                <c:pt idx="1244">
                  <c:v>74.8</c:v>
                </c:pt>
                <c:pt idx="1245">
                  <c:v>76.7</c:v>
                </c:pt>
                <c:pt idx="1246">
                  <c:v>79.099999999999994</c:v>
                </c:pt>
                <c:pt idx="1247">
                  <c:v>81.099999999999994</c:v>
                </c:pt>
                <c:pt idx="1248">
                  <c:v>82.1</c:v>
                </c:pt>
                <c:pt idx="1249">
                  <c:v>81.7</c:v>
                </c:pt>
                <c:pt idx="1250">
                  <c:v>80.3</c:v>
                </c:pt>
                <c:pt idx="1251">
                  <c:v>78.8</c:v>
                </c:pt>
                <c:pt idx="1252">
                  <c:v>77.3</c:v>
                </c:pt>
                <c:pt idx="1253">
                  <c:v>75.900000000000006</c:v>
                </c:pt>
                <c:pt idx="1254">
                  <c:v>75</c:v>
                </c:pt>
                <c:pt idx="1255">
                  <c:v>74.7</c:v>
                </c:pt>
                <c:pt idx="1256">
                  <c:v>74.7</c:v>
                </c:pt>
                <c:pt idx="1257">
                  <c:v>74.7</c:v>
                </c:pt>
                <c:pt idx="1258">
                  <c:v>74.599999999999994</c:v>
                </c:pt>
                <c:pt idx="1259">
                  <c:v>74.400000000000006</c:v>
                </c:pt>
                <c:pt idx="1260">
                  <c:v>74.099999999999994</c:v>
                </c:pt>
                <c:pt idx="1261">
                  <c:v>73.900000000000006</c:v>
                </c:pt>
                <c:pt idx="1262">
                  <c:v>74.099999999999994</c:v>
                </c:pt>
                <c:pt idx="1263">
                  <c:v>75.099999999999994</c:v>
                </c:pt>
                <c:pt idx="1264">
                  <c:v>76.8</c:v>
                </c:pt>
                <c:pt idx="1265">
                  <c:v>78.7</c:v>
                </c:pt>
                <c:pt idx="1266">
                  <c:v>80.400000000000006</c:v>
                </c:pt>
                <c:pt idx="1267">
                  <c:v>81.7</c:v>
                </c:pt>
                <c:pt idx="1268">
                  <c:v>82.6</c:v>
                </c:pt>
                <c:pt idx="1269">
                  <c:v>83.5</c:v>
                </c:pt>
                <c:pt idx="1270">
                  <c:v>84.4</c:v>
                </c:pt>
                <c:pt idx="1271">
                  <c:v>85.1</c:v>
                </c:pt>
                <c:pt idx="1272">
                  <c:v>85.7</c:v>
                </c:pt>
                <c:pt idx="1273">
                  <c:v>86.3</c:v>
                </c:pt>
                <c:pt idx="1274">
                  <c:v>87</c:v>
                </c:pt>
                <c:pt idx="1275">
                  <c:v>87.9</c:v>
                </c:pt>
                <c:pt idx="1276">
                  <c:v>88.8</c:v>
                </c:pt>
                <c:pt idx="1277">
                  <c:v>89.7</c:v>
                </c:pt>
                <c:pt idx="1278">
                  <c:v>90.3</c:v>
                </c:pt>
                <c:pt idx="1279">
                  <c:v>90.6</c:v>
                </c:pt>
                <c:pt idx="1280">
                  <c:v>90.6</c:v>
                </c:pt>
                <c:pt idx="1281">
                  <c:v>90.5</c:v>
                </c:pt>
                <c:pt idx="1282">
                  <c:v>90.4</c:v>
                </c:pt>
                <c:pt idx="1283">
                  <c:v>90.1</c:v>
                </c:pt>
                <c:pt idx="1284">
                  <c:v>89.7</c:v>
                </c:pt>
                <c:pt idx="1285">
                  <c:v>89.3</c:v>
                </c:pt>
                <c:pt idx="1286">
                  <c:v>89</c:v>
                </c:pt>
                <c:pt idx="1287">
                  <c:v>88.8</c:v>
                </c:pt>
                <c:pt idx="1288">
                  <c:v>88.9</c:v>
                </c:pt>
                <c:pt idx="1289">
                  <c:v>89.1</c:v>
                </c:pt>
                <c:pt idx="1290">
                  <c:v>89.3</c:v>
                </c:pt>
                <c:pt idx="1291">
                  <c:v>89.4</c:v>
                </c:pt>
                <c:pt idx="1292">
                  <c:v>89.4</c:v>
                </c:pt>
                <c:pt idx="1293">
                  <c:v>89.2</c:v>
                </c:pt>
                <c:pt idx="1294">
                  <c:v>88.9</c:v>
                </c:pt>
                <c:pt idx="1295">
                  <c:v>88.5</c:v>
                </c:pt>
                <c:pt idx="1296">
                  <c:v>88</c:v>
                </c:pt>
                <c:pt idx="1297">
                  <c:v>87.5</c:v>
                </c:pt>
                <c:pt idx="1298">
                  <c:v>87.2</c:v>
                </c:pt>
                <c:pt idx="1299">
                  <c:v>87.1</c:v>
                </c:pt>
                <c:pt idx="1300">
                  <c:v>87.2</c:v>
                </c:pt>
                <c:pt idx="1301">
                  <c:v>87.3</c:v>
                </c:pt>
                <c:pt idx="1302">
                  <c:v>87.4</c:v>
                </c:pt>
                <c:pt idx="1303">
                  <c:v>87.5</c:v>
                </c:pt>
                <c:pt idx="1304">
                  <c:v>87.4</c:v>
                </c:pt>
                <c:pt idx="1305">
                  <c:v>87.1</c:v>
                </c:pt>
                <c:pt idx="1306">
                  <c:v>86.8</c:v>
                </c:pt>
                <c:pt idx="1307">
                  <c:v>86.4</c:v>
                </c:pt>
                <c:pt idx="1308">
                  <c:v>85.9</c:v>
                </c:pt>
                <c:pt idx="1309">
                  <c:v>85.2</c:v>
                </c:pt>
                <c:pt idx="1310">
                  <c:v>84</c:v>
                </c:pt>
                <c:pt idx="1311">
                  <c:v>82.2</c:v>
                </c:pt>
                <c:pt idx="1312">
                  <c:v>80.3</c:v>
                </c:pt>
                <c:pt idx="1313">
                  <c:v>78.599999999999994</c:v>
                </c:pt>
                <c:pt idx="1314">
                  <c:v>77.2</c:v>
                </c:pt>
                <c:pt idx="1315">
                  <c:v>75.900000000000006</c:v>
                </c:pt>
                <c:pt idx="1316">
                  <c:v>73.8</c:v>
                </c:pt>
                <c:pt idx="1317">
                  <c:v>70.400000000000006</c:v>
                </c:pt>
                <c:pt idx="1318">
                  <c:v>65.7</c:v>
                </c:pt>
                <c:pt idx="1319">
                  <c:v>60.5</c:v>
                </c:pt>
                <c:pt idx="1320">
                  <c:v>55.9</c:v>
                </c:pt>
                <c:pt idx="1321">
                  <c:v>53</c:v>
                </c:pt>
                <c:pt idx="1322">
                  <c:v>51.6</c:v>
                </c:pt>
                <c:pt idx="1323">
                  <c:v>50.9</c:v>
                </c:pt>
                <c:pt idx="1324">
                  <c:v>50.5</c:v>
                </c:pt>
                <c:pt idx="1325">
                  <c:v>50.2</c:v>
                </c:pt>
                <c:pt idx="1326">
                  <c:v>50.3</c:v>
                </c:pt>
                <c:pt idx="1327">
                  <c:v>50.6</c:v>
                </c:pt>
                <c:pt idx="1328">
                  <c:v>51.2</c:v>
                </c:pt>
                <c:pt idx="1329">
                  <c:v>51.8</c:v>
                </c:pt>
                <c:pt idx="1330">
                  <c:v>52.5</c:v>
                </c:pt>
                <c:pt idx="1331">
                  <c:v>53.4</c:v>
                </c:pt>
                <c:pt idx="1332">
                  <c:v>54.9</c:v>
                </c:pt>
                <c:pt idx="1333">
                  <c:v>57</c:v>
                </c:pt>
                <c:pt idx="1334">
                  <c:v>59.4</c:v>
                </c:pt>
                <c:pt idx="1335">
                  <c:v>61.9</c:v>
                </c:pt>
                <c:pt idx="1336">
                  <c:v>64.3</c:v>
                </c:pt>
                <c:pt idx="1337">
                  <c:v>66.400000000000006</c:v>
                </c:pt>
                <c:pt idx="1338">
                  <c:v>68.099999999999994</c:v>
                </c:pt>
                <c:pt idx="1339">
                  <c:v>69.599999999999994</c:v>
                </c:pt>
                <c:pt idx="1340">
                  <c:v>70.7</c:v>
                </c:pt>
                <c:pt idx="1341">
                  <c:v>71.400000000000006</c:v>
                </c:pt>
                <c:pt idx="1342">
                  <c:v>71.8</c:v>
                </c:pt>
                <c:pt idx="1343">
                  <c:v>72.8</c:v>
                </c:pt>
                <c:pt idx="1344">
                  <c:v>75</c:v>
                </c:pt>
                <c:pt idx="1345">
                  <c:v>77.8</c:v>
                </c:pt>
                <c:pt idx="1346">
                  <c:v>80.7</c:v>
                </c:pt>
                <c:pt idx="1347">
                  <c:v>83.3</c:v>
                </c:pt>
                <c:pt idx="1348">
                  <c:v>85.4</c:v>
                </c:pt>
                <c:pt idx="1349">
                  <c:v>87.3</c:v>
                </c:pt>
                <c:pt idx="1350">
                  <c:v>89.1</c:v>
                </c:pt>
                <c:pt idx="1351">
                  <c:v>90.6</c:v>
                </c:pt>
                <c:pt idx="1352">
                  <c:v>91.9</c:v>
                </c:pt>
                <c:pt idx="1353">
                  <c:v>93.2</c:v>
                </c:pt>
                <c:pt idx="1354">
                  <c:v>94.6</c:v>
                </c:pt>
                <c:pt idx="1355">
                  <c:v>96</c:v>
                </c:pt>
                <c:pt idx="1356">
                  <c:v>97.5</c:v>
                </c:pt>
                <c:pt idx="1357">
                  <c:v>99</c:v>
                </c:pt>
                <c:pt idx="1358">
                  <c:v>99.8</c:v>
                </c:pt>
                <c:pt idx="1359">
                  <c:v>99</c:v>
                </c:pt>
                <c:pt idx="1360">
                  <c:v>96.7</c:v>
                </c:pt>
                <c:pt idx="1361">
                  <c:v>93.7</c:v>
                </c:pt>
                <c:pt idx="1362">
                  <c:v>91.3</c:v>
                </c:pt>
                <c:pt idx="1363">
                  <c:v>90.4</c:v>
                </c:pt>
                <c:pt idx="1364">
                  <c:v>90.6</c:v>
                </c:pt>
                <c:pt idx="1365">
                  <c:v>91.1</c:v>
                </c:pt>
                <c:pt idx="1366">
                  <c:v>90.9</c:v>
                </c:pt>
                <c:pt idx="1367">
                  <c:v>89</c:v>
                </c:pt>
                <c:pt idx="1368">
                  <c:v>85.6</c:v>
                </c:pt>
                <c:pt idx="1369">
                  <c:v>81.599999999999994</c:v>
                </c:pt>
                <c:pt idx="1370">
                  <c:v>77.599999999999994</c:v>
                </c:pt>
                <c:pt idx="1371">
                  <c:v>73.599999999999994</c:v>
                </c:pt>
                <c:pt idx="1372">
                  <c:v>69.7</c:v>
                </c:pt>
                <c:pt idx="1373">
                  <c:v>66</c:v>
                </c:pt>
                <c:pt idx="1374">
                  <c:v>62.7</c:v>
                </c:pt>
                <c:pt idx="1375">
                  <c:v>60</c:v>
                </c:pt>
                <c:pt idx="1376">
                  <c:v>58</c:v>
                </c:pt>
                <c:pt idx="1377">
                  <c:v>56.4</c:v>
                </c:pt>
                <c:pt idx="1378">
                  <c:v>54.8</c:v>
                </c:pt>
                <c:pt idx="1379">
                  <c:v>53.3</c:v>
                </c:pt>
                <c:pt idx="1380">
                  <c:v>51.7</c:v>
                </c:pt>
                <c:pt idx="1381">
                  <c:v>50.2</c:v>
                </c:pt>
                <c:pt idx="1382">
                  <c:v>48.7</c:v>
                </c:pt>
                <c:pt idx="1383">
                  <c:v>47.2</c:v>
                </c:pt>
                <c:pt idx="1384">
                  <c:v>47.1</c:v>
                </c:pt>
                <c:pt idx="1385">
                  <c:v>47</c:v>
                </c:pt>
                <c:pt idx="1386">
                  <c:v>46.9</c:v>
                </c:pt>
                <c:pt idx="1387">
                  <c:v>46.6</c:v>
                </c:pt>
                <c:pt idx="1388">
                  <c:v>46.3</c:v>
                </c:pt>
                <c:pt idx="1389">
                  <c:v>46.1</c:v>
                </c:pt>
                <c:pt idx="1390">
                  <c:v>46.1</c:v>
                </c:pt>
                <c:pt idx="1391">
                  <c:v>46.5</c:v>
                </c:pt>
                <c:pt idx="1392">
                  <c:v>47.1</c:v>
                </c:pt>
                <c:pt idx="1393">
                  <c:v>48.1</c:v>
                </c:pt>
                <c:pt idx="1394">
                  <c:v>49.8</c:v>
                </c:pt>
                <c:pt idx="1395">
                  <c:v>52.2</c:v>
                </c:pt>
                <c:pt idx="1396">
                  <c:v>54.8</c:v>
                </c:pt>
                <c:pt idx="1397">
                  <c:v>57.3</c:v>
                </c:pt>
                <c:pt idx="1398">
                  <c:v>59.5</c:v>
                </c:pt>
                <c:pt idx="1399">
                  <c:v>61.7</c:v>
                </c:pt>
                <c:pt idx="1400">
                  <c:v>64.400000000000006</c:v>
                </c:pt>
                <c:pt idx="1401">
                  <c:v>67.7</c:v>
                </c:pt>
                <c:pt idx="1402">
                  <c:v>71.400000000000006</c:v>
                </c:pt>
                <c:pt idx="1403">
                  <c:v>74.900000000000006</c:v>
                </c:pt>
                <c:pt idx="1404">
                  <c:v>78.2</c:v>
                </c:pt>
                <c:pt idx="1405">
                  <c:v>81.099999999999994</c:v>
                </c:pt>
                <c:pt idx="1406">
                  <c:v>83.9</c:v>
                </c:pt>
                <c:pt idx="1407">
                  <c:v>86.6</c:v>
                </c:pt>
                <c:pt idx="1408">
                  <c:v>89.1</c:v>
                </c:pt>
                <c:pt idx="1409">
                  <c:v>91.6</c:v>
                </c:pt>
                <c:pt idx="1410">
                  <c:v>94</c:v>
                </c:pt>
                <c:pt idx="1411">
                  <c:v>96.3</c:v>
                </c:pt>
                <c:pt idx="1412">
                  <c:v>98.4</c:v>
                </c:pt>
                <c:pt idx="1413">
                  <c:v>100.4</c:v>
                </c:pt>
                <c:pt idx="1414">
                  <c:v>102.1</c:v>
                </c:pt>
                <c:pt idx="1415">
                  <c:v>103.6</c:v>
                </c:pt>
                <c:pt idx="1416">
                  <c:v>104.9</c:v>
                </c:pt>
                <c:pt idx="1417">
                  <c:v>106.2</c:v>
                </c:pt>
                <c:pt idx="1418">
                  <c:v>106.5</c:v>
                </c:pt>
                <c:pt idx="1419">
                  <c:v>106.5</c:v>
                </c:pt>
                <c:pt idx="1420">
                  <c:v>106.6</c:v>
                </c:pt>
                <c:pt idx="1421">
                  <c:v>106.6</c:v>
                </c:pt>
                <c:pt idx="1422">
                  <c:v>107</c:v>
                </c:pt>
                <c:pt idx="1423">
                  <c:v>107.3</c:v>
                </c:pt>
                <c:pt idx="1424">
                  <c:v>107.3</c:v>
                </c:pt>
                <c:pt idx="1425">
                  <c:v>107.2</c:v>
                </c:pt>
                <c:pt idx="1426">
                  <c:v>107.2</c:v>
                </c:pt>
                <c:pt idx="1427">
                  <c:v>107.2</c:v>
                </c:pt>
                <c:pt idx="1428">
                  <c:v>107.3</c:v>
                </c:pt>
                <c:pt idx="1429">
                  <c:v>107.5</c:v>
                </c:pt>
                <c:pt idx="1430">
                  <c:v>107.3</c:v>
                </c:pt>
                <c:pt idx="1431">
                  <c:v>107.3</c:v>
                </c:pt>
                <c:pt idx="1432">
                  <c:v>107.3</c:v>
                </c:pt>
                <c:pt idx="1433">
                  <c:v>107.3</c:v>
                </c:pt>
                <c:pt idx="1434">
                  <c:v>108</c:v>
                </c:pt>
                <c:pt idx="1435">
                  <c:v>108.2</c:v>
                </c:pt>
                <c:pt idx="1436">
                  <c:v>108.9</c:v>
                </c:pt>
                <c:pt idx="1437">
                  <c:v>109</c:v>
                </c:pt>
                <c:pt idx="1438">
                  <c:v>108.9</c:v>
                </c:pt>
                <c:pt idx="1439">
                  <c:v>108.8</c:v>
                </c:pt>
                <c:pt idx="1440">
                  <c:v>108.6</c:v>
                </c:pt>
                <c:pt idx="1441">
                  <c:v>108.4</c:v>
                </c:pt>
                <c:pt idx="1442">
                  <c:v>108.3</c:v>
                </c:pt>
                <c:pt idx="1443">
                  <c:v>108.2</c:v>
                </c:pt>
                <c:pt idx="1444">
                  <c:v>108.2</c:v>
                </c:pt>
                <c:pt idx="1445">
                  <c:v>108.2</c:v>
                </c:pt>
                <c:pt idx="1446">
                  <c:v>108.2</c:v>
                </c:pt>
                <c:pt idx="1447">
                  <c:v>108.3</c:v>
                </c:pt>
                <c:pt idx="1448">
                  <c:v>108.4</c:v>
                </c:pt>
                <c:pt idx="1449">
                  <c:v>108.5</c:v>
                </c:pt>
                <c:pt idx="1450">
                  <c:v>108.5</c:v>
                </c:pt>
                <c:pt idx="1451">
                  <c:v>108.5</c:v>
                </c:pt>
                <c:pt idx="1452">
                  <c:v>108.5</c:v>
                </c:pt>
                <c:pt idx="1453">
                  <c:v>108.5</c:v>
                </c:pt>
                <c:pt idx="1454">
                  <c:v>108.7</c:v>
                </c:pt>
                <c:pt idx="1455">
                  <c:v>108.8</c:v>
                </c:pt>
                <c:pt idx="1456">
                  <c:v>109</c:v>
                </c:pt>
                <c:pt idx="1457">
                  <c:v>109.2</c:v>
                </c:pt>
                <c:pt idx="1458">
                  <c:v>109.3</c:v>
                </c:pt>
                <c:pt idx="1459">
                  <c:v>109.4</c:v>
                </c:pt>
                <c:pt idx="1460">
                  <c:v>109.5</c:v>
                </c:pt>
                <c:pt idx="1461">
                  <c:v>109.5</c:v>
                </c:pt>
                <c:pt idx="1462">
                  <c:v>109.6</c:v>
                </c:pt>
                <c:pt idx="1463">
                  <c:v>109.8</c:v>
                </c:pt>
                <c:pt idx="1464">
                  <c:v>110</c:v>
                </c:pt>
                <c:pt idx="1465">
                  <c:v>110.2</c:v>
                </c:pt>
                <c:pt idx="1466">
                  <c:v>110.5</c:v>
                </c:pt>
                <c:pt idx="1467">
                  <c:v>110.7</c:v>
                </c:pt>
                <c:pt idx="1468">
                  <c:v>111</c:v>
                </c:pt>
                <c:pt idx="1469">
                  <c:v>111.1</c:v>
                </c:pt>
                <c:pt idx="1470">
                  <c:v>111.2</c:v>
                </c:pt>
                <c:pt idx="1471">
                  <c:v>111.3</c:v>
                </c:pt>
                <c:pt idx="1472">
                  <c:v>111.3</c:v>
                </c:pt>
                <c:pt idx="1473">
                  <c:v>111.3</c:v>
                </c:pt>
                <c:pt idx="1474">
                  <c:v>111.2</c:v>
                </c:pt>
                <c:pt idx="1475">
                  <c:v>111</c:v>
                </c:pt>
                <c:pt idx="1476">
                  <c:v>110.8</c:v>
                </c:pt>
                <c:pt idx="1477">
                  <c:v>110.6</c:v>
                </c:pt>
                <c:pt idx="1478">
                  <c:v>110.4</c:v>
                </c:pt>
                <c:pt idx="1479">
                  <c:v>110.3</c:v>
                </c:pt>
                <c:pt idx="1480">
                  <c:v>109.9</c:v>
                </c:pt>
                <c:pt idx="1481">
                  <c:v>109.3</c:v>
                </c:pt>
                <c:pt idx="1482">
                  <c:v>108.1</c:v>
                </c:pt>
                <c:pt idx="1483">
                  <c:v>106.3</c:v>
                </c:pt>
                <c:pt idx="1484">
                  <c:v>104</c:v>
                </c:pt>
                <c:pt idx="1485">
                  <c:v>101.5</c:v>
                </c:pt>
                <c:pt idx="1486">
                  <c:v>99.2</c:v>
                </c:pt>
                <c:pt idx="1487">
                  <c:v>97.2</c:v>
                </c:pt>
                <c:pt idx="1488">
                  <c:v>96.1</c:v>
                </c:pt>
                <c:pt idx="1489">
                  <c:v>95.7</c:v>
                </c:pt>
                <c:pt idx="1490">
                  <c:v>95.8</c:v>
                </c:pt>
                <c:pt idx="1491">
                  <c:v>96.1</c:v>
                </c:pt>
                <c:pt idx="1492">
                  <c:v>96.4</c:v>
                </c:pt>
                <c:pt idx="1493">
                  <c:v>96.7</c:v>
                </c:pt>
                <c:pt idx="1494">
                  <c:v>96.9</c:v>
                </c:pt>
                <c:pt idx="1495">
                  <c:v>96.9</c:v>
                </c:pt>
                <c:pt idx="1496">
                  <c:v>96.8</c:v>
                </c:pt>
                <c:pt idx="1497">
                  <c:v>96.7</c:v>
                </c:pt>
                <c:pt idx="1498">
                  <c:v>96.4</c:v>
                </c:pt>
                <c:pt idx="1499">
                  <c:v>96.1</c:v>
                </c:pt>
                <c:pt idx="1500">
                  <c:v>95.9</c:v>
                </c:pt>
                <c:pt idx="1501">
                  <c:v>95.8</c:v>
                </c:pt>
                <c:pt idx="1502">
                  <c:v>95.9</c:v>
                </c:pt>
                <c:pt idx="1503">
                  <c:v>96.2</c:v>
                </c:pt>
                <c:pt idx="1504">
                  <c:v>96.4</c:v>
                </c:pt>
                <c:pt idx="1505">
                  <c:v>96.7</c:v>
                </c:pt>
                <c:pt idx="1506">
                  <c:v>96.7</c:v>
                </c:pt>
                <c:pt idx="1507">
                  <c:v>96.3</c:v>
                </c:pt>
                <c:pt idx="1508">
                  <c:v>95.3</c:v>
                </c:pt>
                <c:pt idx="1509">
                  <c:v>94</c:v>
                </c:pt>
                <c:pt idx="1510">
                  <c:v>92.5</c:v>
                </c:pt>
                <c:pt idx="1511">
                  <c:v>91.4</c:v>
                </c:pt>
                <c:pt idx="1512">
                  <c:v>90.9</c:v>
                </c:pt>
                <c:pt idx="1513">
                  <c:v>90.7</c:v>
                </c:pt>
                <c:pt idx="1514">
                  <c:v>90.3</c:v>
                </c:pt>
                <c:pt idx="1515">
                  <c:v>89.6</c:v>
                </c:pt>
                <c:pt idx="1516">
                  <c:v>88.6</c:v>
                </c:pt>
                <c:pt idx="1517">
                  <c:v>87.7</c:v>
                </c:pt>
                <c:pt idx="1518">
                  <c:v>86.8</c:v>
                </c:pt>
                <c:pt idx="1519">
                  <c:v>86.2</c:v>
                </c:pt>
                <c:pt idx="1520">
                  <c:v>85.8</c:v>
                </c:pt>
                <c:pt idx="1521">
                  <c:v>85.7</c:v>
                </c:pt>
                <c:pt idx="1522">
                  <c:v>85.7</c:v>
                </c:pt>
                <c:pt idx="1523">
                  <c:v>86</c:v>
                </c:pt>
                <c:pt idx="1524">
                  <c:v>86.7</c:v>
                </c:pt>
                <c:pt idx="1525">
                  <c:v>87.8</c:v>
                </c:pt>
                <c:pt idx="1526">
                  <c:v>89.2</c:v>
                </c:pt>
                <c:pt idx="1527">
                  <c:v>90.9</c:v>
                </c:pt>
                <c:pt idx="1528">
                  <c:v>92.6</c:v>
                </c:pt>
                <c:pt idx="1529">
                  <c:v>94.3</c:v>
                </c:pt>
                <c:pt idx="1530">
                  <c:v>95.9</c:v>
                </c:pt>
                <c:pt idx="1531">
                  <c:v>97.4</c:v>
                </c:pt>
                <c:pt idx="1532">
                  <c:v>98.7</c:v>
                </c:pt>
                <c:pt idx="1533">
                  <c:v>99.7</c:v>
                </c:pt>
                <c:pt idx="1534">
                  <c:v>100.3</c:v>
                </c:pt>
                <c:pt idx="1535">
                  <c:v>100.6</c:v>
                </c:pt>
                <c:pt idx="1536">
                  <c:v>101</c:v>
                </c:pt>
                <c:pt idx="1537">
                  <c:v>101.4</c:v>
                </c:pt>
                <c:pt idx="1538">
                  <c:v>101.8</c:v>
                </c:pt>
                <c:pt idx="1539">
                  <c:v>102.2</c:v>
                </c:pt>
                <c:pt idx="1540">
                  <c:v>102.5</c:v>
                </c:pt>
                <c:pt idx="1541">
                  <c:v>102.6</c:v>
                </c:pt>
                <c:pt idx="1542">
                  <c:v>102.7</c:v>
                </c:pt>
                <c:pt idx="1543">
                  <c:v>102.8</c:v>
                </c:pt>
                <c:pt idx="1544">
                  <c:v>103</c:v>
                </c:pt>
                <c:pt idx="1545">
                  <c:v>103.5</c:v>
                </c:pt>
                <c:pt idx="1546">
                  <c:v>104.3</c:v>
                </c:pt>
                <c:pt idx="1547">
                  <c:v>105.2</c:v>
                </c:pt>
                <c:pt idx="1548">
                  <c:v>106.1</c:v>
                </c:pt>
                <c:pt idx="1549">
                  <c:v>106.8</c:v>
                </c:pt>
                <c:pt idx="1550">
                  <c:v>107.1</c:v>
                </c:pt>
                <c:pt idx="1551">
                  <c:v>106.7</c:v>
                </c:pt>
                <c:pt idx="1552">
                  <c:v>105</c:v>
                </c:pt>
                <c:pt idx="1553">
                  <c:v>102.3</c:v>
                </c:pt>
                <c:pt idx="1554">
                  <c:v>99.1</c:v>
                </c:pt>
                <c:pt idx="1555">
                  <c:v>96.3</c:v>
                </c:pt>
                <c:pt idx="1556">
                  <c:v>95</c:v>
                </c:pt>
                <c:pt idx="1557">
                  <c:v>95.4</c:v>
                </c:pt>
                <c:pt idx="1558">
                  <c:v>96.4</c:v>
                </c:pt>
                <c:pt idx="1559">
                  <c:v>97.3</c:v>
                </c:pt>
                <c:pt idx="1560">
                  <c:v>97.5</c:v>
                </c:pt>
                <c:pt idx="1561">
                  <c:v>96.1</c:v>
                </c:pt>
                <c:pt idx="1562">
                  <c:v>93.4</c:v>
                </c:pt>
                <c:pt idx="1563">
                  <c:v>90.4</c:v>
                </c:pt>
                <c:pt idx="1564">
                  <c:v>87.8</c:v>
                </c:pt>
                <c:pt idx="1565">
                  <c:v>86</c:v>
                </c:pt>
                <c:pt idx="1566">
                  <c:v>85.1</c:v>
                </c:pt>
                <c:pt idx="1567">
                  <c:v>84.7</c:v>
                </c:pt>
                <c:pt idx="1568">
                  <c:v>84.2</c:v>
                </c:pt>
                <c:pt idx="1569">
                  <c:v>85</c:v>
                </c:pt>
                <c:pt idx="1570">
                  <c:v>86.5</c:v>
                </c:pt>
                <c:pt idx="1571">
                  <c:v>88.3</c:v>
                </c:pt>
                <c:pt idx="1572">
                  <c:v>89.9</c:v>
                </c:pt>
                <c:pt idx="1573">
                  <c:v>91</c:v>
                </c:pt>
                <c:pt idx="1574">
                  <c:v>91.8</c:v>
                </c:pt>
                <c:pt idx="1575">
                  <c:v>92.5</c:v>
                </c:pt>
                <c:pt idx="1576">
                  <c:v>93.1</c:v>
                </c:pt>
                <c:pt idx="1577">
                  <c:v>93.7</c:v>
                </c:pt>
                <c:pt idx="1578">
                  <c:v>94.4</c:v>
                </c:pt>
                <c:pt idx="1579">
                  <c:v>95</c:v>
                </c:pt>
                <c:pt idx="1580">
                  <c:v>95.6</c:v>
                </c:pt>
                <c:pt idx="1581">
                  <c:v>96.3</c:v>
                </c:pt>
                <c:pt idx="1582">
                  <c:v>96.9</c:v>
                </c:pt>
                <c:pt idx="1583">
                  <c:v>97.5</c:v>
                </c:pt>
                <c:pt idx="1584">
                  <c:v>98</c:v>
                </c:pt>
                <c:pt idx="1585">
                  <c:v>98.3</c:v>
                </c:pt>
                <c:pt idx="1586">
                  <c:v>98.6</c:v>
                </c:pt>
                <c:pt idx="1587">
                  <c:v>98.9</c:v>
                </c:pt>
                <c:pt idx="1588">
                  <c:v>99.1</c:v>
                </c:pt>
                <c:pt idx="1589">
                  <c:v>99.3</c:v>
                </c:pt>
                <c:pt idx="1590">
                  <c:v>99.3</c:v>
                </c:pt>
                <c:pt idx="1591">
                  <c:v>99.2</c:v>
                </c:pt>
                <c:pt idx="1592">
                  <c:v>99.2</c:v>
                </c:pt>
                <c:pt idx="1593">
                  <c:v>99.3</c:v>
                </c:pt>
                <c:pt idx="1594">
                  <c:v>99.5</c:v>
                </c:pt>
                <c:pt idx="1595">
                  <c:v>99.9</c:v>
                </c:pt>
                <c:pt idx="1596">
                  <c:v>100.3</c:v>
                </c:pt>
                <c:pt idx="1597">
                  <c:v>100.6</c:v>
                </c:pt>
                <c:pt idx="1598">
                  <c:v>100.9</c:v>
                </c:pt>
                <c:pt idx="1599">
                  <c:v>101.1</c:v>
                </c:pt>
                <c:pt idx="1600">
                  <c:v>101.3</c:v>
                </c:pt>
                <c:pt idx="1601">
                  <c:v>101.4</c:v>
                </c:pt>
                <c:pt idx="1602">
                  <c:v>101.5</c:v>
                </c:pt>
                <c:pt idx="1603">
                  <c:v>101.6</c:v>
                </c:pt>
                <c:pt idx="1604">
                  <c:v>101.8</c:v>
                </c:pt>
                <c:pt idx="1605">
                  <c:v>101.9</c:v>
                </c:pt>
                <c:pt idx="1606">
                  <c:v>102</c:v>
                </c:pt>
                <c:pt idx="1607">
                  <c:v>102</c:v>
                </c:pt>
                <c:pt idx="1608">
                  <c:v>102</c:v>
                </c:pt>
                <c:pt idx="1609">
                  <c:v>102</c:v>
                </c:pt>
                <c:pt idx="1610">
                  <c:v>101.9</c:v>
                </c:pt>
                <c:pt idx="1611">
                  <c:v>101.9</c:v>
                </c:pt>
                <c:pt idx="1612">
                  <c:v>101.9</c:v>
                </c:pt>
                <c:pt idx="1613">
                  <c:v>101.8</c:v>
                </c:pt>
                <c:pt idx="1614">
                  <c:v>101.8</c:v>
                </c:pt>
                <c:pt idx="1615">
                  <c:v>101.8</c:v>
                </c:pt>
                <c:pt idx="1616">
                  <c:v>101.8</c:v>
                </c:pt>
                <c:pt idx="1617">
                  <c:v>101.8</c:v>
                </c:pt>
                <c:pt idx="1618">
                  <c:v>101.8</c:v>
                </c:pt>
                <c:pt idx="1619">
                  <c:v>101.9</c:v>
                </c:pt>
                <c:pt idx="1620">
                  <c:v>102</c:v>
                </c:pt>
                <c:pt idx="1621">
                  <c:v>102.2</c:v>
                </c:pt>
                <c:pt idx="1622">
                  <c:v>102.4</c:v>
                </c:pt>
                <c:pt idx="1623">
                  <c:v>102.6</c:v>
                </c:pt>
                <c:pt idx="1624">
                  <c:v>102.8</c:v>
                </c:pt>
                <c:pt idx="1625">
                  <c:v>103.1</c:v>
                </c:pt>
                <c:pt idx="1626">
                  <c:v>103.4</c:v>
                </c:pt>
                <c:pt idx="1627">
                  <c:v>103.9</c:v>
                </c:pt>
                <c:pt idx="1628">
                  <c:v>104.4</c:v>
                </c:pt>
                <c:pt idx="1629">
                  <c:v>104.9</c:v>
                </c:pt>
                <c:pt idx="1630">
                  <c:v>105.2</c:v>
                </c:pt>
                <c:pt idx="1631">
                  <c:v>105.5</c:v>
                </c:pt>
                <c:pt idx="1632">
                  <c:v>105.7</c:v>
                </c:pt>
                <c:pt idx="1633">
                  <c:v>105.9</c:v>
                </c:pt>
                <c:pt idx="1634">
                  <c:v>106.1</c:v>
                </c:pt>
                <c:pt idx="1635">
                  <c:v>106.3</c:v>
                </c:pt>
                <c:pt idx="1636">
                  <c:v>106.5</c:v>
                </c:pt>
                <c:pt idx="1637">
                  <c:v>106.8</c:v>
                </c:pt>
                <c:pt idx="1638">
                  <c:v>107.1</c:v>
                </c:pt>
                <c:pt idx="1639">
                  <c:v>107.5</c:v>
                </c:pt>
                <c:pt idx="1640">
                  <c:v>108</c:v>
                </c:pt>
                <c:pt idx="1641">
                  <c:v>108.3</c:v>
                </c:pt>
                <c:pt idx="1642">
                  <c:v>108.6</c:v>
                </c:pt>
                <c:pt idx="1643">
                  <c:v>108.9</c:v>
                </c:pt>
                <c:pt idx="1644">
                  <c:v>109.1</c:v>
                </c:pt>
                <c:pt idx="1645">
                  <c:v>109.2</c:v>
                </c:pt>
                <c:pt idx="1646">
                  <c:v>109.4</c:v>
                </c:pt>
                <c:pt idx="1647">
                  <c:v>109.5</c:v>
                </c:pt>
                <c:pt idx="1648">
                  <c:v>109.7</c:v>
                </c:pt>
                <c:pt idx="1649">
                  <c:v>109.9</c:v>
                </c:pt>
                <c:pt idx="1650">
                  <c:v>110.2</c:v>
                </c:pt>
                <c:pt idx="1651">
                  <c:v>110.5</c:v>
                </c:pt>
                <c:pt idx="1652">
                  <c:v>110.8</c:v>
                </c:pt>
                <c:pt idx="1653">
                  <c:v>111</c:v>
                </c:pt>
                <c:pt idx="1654">
                  <c:v>111.2</c:v>
                </c:pt>
                <c:pt idx="1655">
                  <c:v>111.3</c:v>
                </c:pt>
                <c:pt idx="1656">
                  <c:v>111.1</c:v>
                </c:pt>
                <c:pt idx="1657">
                  <c:v>110.4</c:v>
                </c:pt>
                <c:pt idx="1658">
                  <c:v>109.3</c:v>
                </c:pt>
                <c:pt idx="1659">
                  <c:v>108.1</c:v>
                </c:pt>
                <c:pt idx="1660">
                  <c:v>106.8</c:v>
                </c:pt>
                <c:pt idx="1661">
                  <c:v>105.5</c:v>
                </c:pt>
                <c:pt idx="1662">
                  <c:v>104.4</c:v>
                </c:pt>
                <c:pt idx="1663">
                  <c:v>103.8</c:v>
                </c:pt>
                <c:pt idx="1664">
                  <c:v>103.6</c:v>
                </c:pt>
                <c:pt idx="1665">
                  <c:v>103.5</c:v>
                </c:pt>
                <c:pt idx="1666">
                  <c:v>103.5</c:v>
                </c:pt>
                <c:pt idx="1667">
                  <c:v>103.4</c:v>
                </c:pt>
                <c:pt idx="1668">
                  <c:v>103.3</c:v>
                </c:pt>
                <c:pt idx="1669">
                  <c:v>103.1</c:v>
                </c:pt>
                <c:pt idx="1670">
                  <c:v>102.9</c:v>
                </c:pt>
                <c:pt idx="1671">
                  <c:v>102.6</c:v>
                </c:pt>
                <c:pt idx="1672">
                  <c:v>102.5</c:v>
                </c:pt>
                <c:pt idx="1673">
                  <c:v>102.4</c:v>
                </c:pt>
                <c:pt idx="1674">
                  <c:v>102.4</c:v>
                </c:pt>
                <c:pt idx="1675">
                  <c:v>102.5</c:v>
                </c:pt>
                <c:pt idx="1676">
                  <c:v>102.7</c:v>
                </c:pt>
                <c:pt idx="1677">
                  <c:v>103</c:v>
                </c:pt>
                <c:pt idx="1678">
                  <c:v>103.3</c:v>
                </c:pt>
                <c:pt idx="1679">
                  <c:v>103.7</c:v>
                </c:pt>
                <c:pt idx="1680">
                  <c:v>104.1</c:v>
                </c:pt>
                <c:pt idx="1681">
                  <c:v>104.5</c:v>
                </c:pt>
                <c:pt idx="1682">
                  <c:v>104.8</c:v>
                </c:pt>
                <c:pt idx="1683">
                  <c:v>104.9</c:v>
                </c:pt>
                <c:pt idx="1684">
                  <c:v>105.1</c:v>
                </c:pt>
                <c:pt idx="1685">
                  <c:v>105.1</c:v>
                </c:pt>
                <c:pt idx="1686">
                  <c:v>105.2</c:v>
                </c:pt>
                <c:pt idx="1687">
                  <c:v>105.2</c:v>
                </c:pt>
                <c:pt idx="1688">
                  <c:v>105.2</c:v>
                </c:pt>
                <c:pt idx="1689">
                  <c:v>105.3</c:v>
                </c:pt>
                <c:pt idx="1690">
                  <c:v>105.3</c:v>
                </c:pt>
                <c:pt idx="1691">
                  <c:v>105.4</c:v>
                </c:pt>
                <c:pt idx="1692">
                  <c:v>105.5</c:v>
                </c:pt>
                <c:pt idx="1693">
                  <c:v>105.5</c:v>
                </c:pt>
                <c:pt idx="1694">
                  <c:v>105.3</c:v>
                </c:pt>
                <c:pt idx="1695">
                  <c:v>105.1</c:v>
                </c:pt>
                <c:pt idx="1696">
                  <c:v>104.7</c:v>
                </c:pt>
                <c:pt idx="1697">
                  <c:v>104.2</c:v>
                </c:pt>
                <c:pt idx="1698">
                  <c:v>103.9</c:v>
                </c:pt>
                <c:pt idx="1699">
                  <c:v>103.6</c:v>
                </c:pt>
                <c:pt idx="1700">
                  <c:v>103.5</c:v>
                </c:pt>
                <c:pt idx="1701">
                  <c:v>103.5</c:v>
                </c:pt>
                <c:pt idx="1702">
                  <c:v>103.4</c:v>
                </c:pt>
                <c:pt idx="1703">
                  <c:v>103.3</c:v>
                </c:pt>
                <c:pt idx="1704">
                  <c:v>103</c:v>
                </c:pt>
                <c:pt idx="1705">
                  <c:v>102.7</c:v>
                </c:pt>
                <c:pt idx="1706">
                  <c:v>102.4</c:v>
                </c:pt>
                <c:pt idx="1707">
                  <c:v>102.1</c:v>
                </c:pt>
                <c:pt idx="1708">
                  <c:v>101.9</c:v>
                </c:pt>
                <c:pt idx="1709">
                  <c:v>101.7</c:v>
                </c:pt>
                <c:pt idx="1710">
                  <c:v>101.5</c:v>
                </c:pt>
                <c:pt idx="1711">
                  <c:v>101.3</c:v>
                </c:pt>
                <c:pt idx="1712">
                  <c:v>101.2</c:v>
                </c:pt>
                <c:pt idx="1713">
                  <c:v>101</c:v>
                </c:pt>
                <c:pt idx="1714">
                  <c:v>100.9</c:v>
                </c:pt>
                <c:pt idx="1715">
                  <c:v>100.9</c:v>
                </c:pt>
                <c:pt idx="1716">
                  <c:v>101</c:v>
                </c:pt>
                <c:pt idx="1717">
                  <c:v>101.2</c:v>
                </c:pt>
                <c:pt idx="1718">
                  <c:v>101.3</c:v>
                </c:pt>
                <c:pt idx="1719">
                  <c:v>101.4</c:v>
                </c:pt>
                <c:pt idx="1720">
                  <c:v>101.4</c:v>
                </c:pt>
                <c:pt idx="1721">
                  <c:v>101.2</c:v>
                </c:pt>
                <c:pt idx="1722">
                  <c:v>100.8</c:v>
                </c:pt>
                <c:pt idx="1723">
                  <c:v>100.4</c:v>
                </c:pt>
                <c:pt idx="1724">
                  <c:v>99.9</c:v>
                </c:pt>
                <c:pt idx="1725">
                  <c:v>99.6</c:v>
                </c:pt>
                <c:pt idx="1726">
                  <c:v>99.5</c:v>
                </c:pt>
                <c:pt idx="1727">
                  <c:v>99.5</c:v>
                </c:pt>
                <c:pt idx="1728">
                  <c:v>99.6</c:v>
                </c:pt>
                <c:pt idx="1729">
                  <c:v>99.7</c:v>
                </c:pt>
                <c:pt idx="1730">
                  <c:v>99.8</c:v>
                </c:pt>
                <c:pt idx="1731">
                  <c:v>99.9</c:v>
                </c:pt>
                <c:pt idx="1732">
                  <c:v>100</c:v>
                </c:pt>
                <c:pt idx="1733">
                  <c:v>100</c:v>
                </c:pt>
                <c:pt idx="1734">
                  <c:v>100.1</c:v>
                </c:pt>
                <c:pt idx="1735">
                  <c:v>100.2</c:v>
                </c:pt>
                <c:pt idx="1736">
                  <c:v>100.4</c:v>
                </c:pt>
                <c:pt idx="1737">
                  <c:v>100.5</c:v>
                </c:pt>
                <c:pt idx="1738">
                  <c:v>100.6</c:v>
                </c:pt>
                <c:pt idx="1739">
                  <c:v>100.7</c:v>
                </c:pt>
                <c:pt idx="1740">
                  <c:v>100.8</c:v>
                </c:pt>
                <c:pt idx="1741">
                  <c:v>101</c:v>
                </c:pt>
                <c:pt idx="1742">
                  <c:v>101.3</c:v>
                </c:pt>
                <c:pt idx="1743">
                  <c:v>102</c:v>
                </c:pt>
                <c:pt idx="1744">
                  <c:v>102.7</c:v>
                </c:pt>
                <c:pt idx="1745">
                  <c:v>103.5</c:v>
                </c:pt>
                <c:pt idx="1746">
                  <c:v>104.2</c:v>
                </c:pt>
                <c:pt idx="1747">
                  <c:v>104.6</c:v>
                </c:pt>
                <c:pt idx="1748">
                  <c:v>104.7</c:v>
                </c:pt>
                <c:pt idx="1749">
                  <c:v>104.8</c:v>
                </c:pt>
                <c:pt idx="1750">
                  <c:v>104.8</c:v>
                </c:pt>
                <c:pt idx="1751">
                  <c:v>104.9</c:v>
                </c:pt>
                <c:pt idx="1752">
                  <c:v>105.1</c:v>
                </c:pt>
                <c:pt idx="1753">
                  <c:v>105.4</c:v>
                </c:pt>
                <c:pt idx="1754">
                  <c:v>105.7</c:v>
                </c:pt>
                <c:pt idx="1755">
                  <c:v>105.9</c:v>
                </c:pt>
                <c:pt idx="1756">
                  <c:v>106</c:v>
                </c:pt>
                <c:pt idx="1757">
                  <c:v>105.7</c:v>
                </c:pt>
                <c:pt idx="1758">
                  <c:v>105.4</c:v>
                </c:pt>
                <c:pt idx="1759">
                  <c:v>103.9</c:v>
                </c:pt>
                <c:pt idx="1760">
                  <c:v>102.2</c:v>
                </c:pt>
                <c:pt idx="1761">
                  <c:v>100.5</c:v>
                </c:pt>
                <c:pt idx="1762">
                  <c:v>99.2</c:v>
                </c:pt>
                <c:pt idx="1763">
                  <c:v>98</c:v>
                </c:pt>
                <c:pt idx="1764">
                  <c:v>96.4</c:v>
                </c:pt>
                <c:pt idx="1765">
                  <c:v>94.8</c:v>
                </c:pt>
                <c:pt idx="1766">
                  <c:v>92.8</c:v>
                </c:pt>
                <c:pt idx="1767">
                  <c:v>88.9</c:v>
                </c:pt>
                <c:pt idx="1768">
                  <c:v>84.9</c:v>
                </c:pt>
                <c:pt idx="1769">
                  <c:v>80.599999999999994</c:v>
                </c:pt>
                <c:pt idx="1770">
                  <c:v>76.3</c:v>
                </c:pt>
                <c:pt idx="1771">
                  <c:v>72.3</c:v>
                </c:pt>
                <c:pt idx="1772">
                  <c:v>68.7</c:v>
                </c:pt>
                <c:pt idx="1773">
                  <c:v>65.5</c:v>
                </c:pt>
                <c:pt idx="1774">
                  <c:v>63</c:v>
                </c:pt>
                <c:pt idx="1775">
                  <c:v>61.2</c:v>
                </c:pt>
                <c:pt idx="1776">
                  <c:v>60.5</c:v>
                </c:pt>
                <c:pt idx="1777">
                  <c:v>60</c:v>
                </c:pt>
                <c:pt idx="1778">
                  <c:v>59.7</c:v>
                </c:pt>
                <c:pt idx="1779">
                  <c:v>59.4</c:v>
                </c:pt>
                <c:pt idx="1780">
                  <c:v>59.4</c:v>
                </c:pt>
                <c:pt idx="1781">
                  <c:v>58</c:v>
                </c:pt>
                <c:pt idx="1782">
                  <c:v>55</c:v>
                </c:pt>
                <c:pt idx="1783">
                  <c:v>51</c:v>
                </c:pt>
                <c:pt idx="1784">
                  <c:v>46</c:v>
                </c:pt>
                <c:pt idx="1785">
                  <c:v>38.799999999999997</c:v>
                </c:pt>
                <c:pt idx="1786">
                  <c:v>31.6</c:v>
                </c:pt>
                <c:pt idx="1787">
                  <c:v>24.4</c:v>
                </c:pt>
                <c:pt idx="1788">
                  <c:v>17.2</c:v>
                </c:pt>
                <c:pt idx="1789">
                  <c:v>10</c:v>
                </c:pt>
                <c:pt idx="1790">
                  <c:v>5</c:v>
                </c:pt>
                <c:pt idx="1791">
                  <c:v>2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xVal>
          <c:yVal>
            <c:numRef>
              <c:f>calc_gear1!$AU$4:$AU$1804</c:f>
              <c:numCache>
                <c:formatCode>0.0</c:formatCode>
                <c:ptCount val="1801"/>
                <c:pt idx="0">
                  <c:v>14</c:v>
                </c:pt>
                <c:pt idx="1">
                  <c:v>14</c:v>
                </c:pt>
                <c:pt idx="2">
                  <c:v>14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  <c:pt idx="8">
                  <c:v>14</c:v>
                </c:pt>
                <c:pt idx="9">
                  <c:v>14</c:v>
                </c:pt>
                <c:pt idx="10">
                  <c:v>14</c:v>
                </c:pt>
                <c:pt idx="11">
                  <c:v>14</c:v>
                </c:pt>
                <c:pt idx="12">
                  <c:v>14</c:v>
                </c:pt>
                <c:pt idx="13">
                  <c:v>14</c:v>
                </c:pt>
                <c:pt idx="14">
                  <c:v>14</c:v>
                </c:pt>
                <c:pt idx="15">
                  <c:v>14</c:v>
                </c:pt>
                <c:pt idx="16">
                  <c:v>14</c:v>
                </c:pt>
                <c:pt idx="17">
                  <c:v>14</c:v>
                </c:pt>
                <c:pt idx="18">
                  <c:v>14</c:v>
                </c:pt>
                <c:pt idx="19">
                  <c:v>14</c:v>
                </c:pt>
                <c:pt idx="20">
                  <c:v>14</c:v>
                </c:pt>
                <c:pt idx="21">
                  <c:v>14</c:v>
                </c:pt>
                <c:pt idx="22">
                  <c:v>14</c:v>
                </c:pt>
                <c:pt idx="23">
                  <c:v>14</c:v>
                </c:pt>
                <c:pt idx="24">
                  <c:v>14</c:v>
                </c:pt>
                <c:pt idx="25">
                  <c:v>14</c:v>
                </c:pt>
                <c:pt idx="26">
                  <c:v>14</c:v>
                </c:pt>
                <c:pt idx="27">
                  <c:v>14</c:v>
                </c:pt>
                <c:pt idx="28">
                  <c:v>14</c:v>
                </c:pt>
                <c:pt idx="29">
                  <c:v>14</c:v>
                </c:pt>
                <c:pt idx="30">
                  <c:v>14</c:v>
                </c:pt>
                <c:pt idx="31">
                  <c:v>14</c:v>
                </c:pt>
                <c:pt idx="32">
                  <c:v>14</c:v>
                </c:pt>
                <c:pt idx="33">
                  <c:v>14</c:v>
                </c:pt>
                <c:pt idx="34">
                  <c:v>14</c:v>
                </c:pt>
                <c:pt idx="35">
                  <c:v>14</c:v>
                </c:pt>
                <c:pt idx="36">
                  <c:v>14</c:v>
                </c:pt>
                <c:pt idx="37">
                  <c:v>14</c:v>
                </c:pt>
                <c:pt idx="38">
                  <c:v>14</c:v>
                </c:pt>
                <c:pt idx="39">
                  <c:v>14</c:v>
                </c:pt>
                <c:pt idx="40">
                  <c:v>14</c:v>
                </c:pt>
                <c:pt idx="41">
                  <c:v>14</c:v>
                </c:pt>
                <c:pt idx="42">
                  <c:v>14</c:v>
                </c:pt>
                <c:pt idx="43">
                  <c:v>14</c:v>
                </c:pt>
                <c:pt idx="44">
                  <c:v>14</c:v>
                </c:pt>
                <c:pt idx="45">
                  <c:v>14</c:v>
                </c:pt>
                <c:pt idx="46">
                  <c:v>14</c:v>
                </c:pt>
                <c:pt idx="47">
                  <c:v>14</c:v>
                </c:pt>
                <c:pt idx="48">
                  <c:v>14</c:v>
                </c:pt>
                <c:pt idx="49">
                  <c:v>14</c:v>
                </c:pt>
                <c:pt idx="50">
                  <c:v>14</c:v>
                </c:pt>
                <c:pt idx="51">
                  <c:v>14</c:v>
                </c:pt>
                <c:pt idx="52">
                  <c:v>14</c:v>
                </c:pt>
                <c:pt idx="53">
                  <c:v>14</c:v>
                </c:pt>
                <c:pt idx="54">
                  <c:v>14</c:v>
                </c:pt>
                <c:pt idx="55">
                  <c:v>14</c:v>
                </c:pt>
                <c:pt idx="56">
                  <c:v>14</c:v>
                </c:pt>
                <c:pt idx="57">
                  <c:v>14</c:v>
                </c:pt>
                <c:pt idx="58">
                  <c:v>14</c:v>
                </c:pt>
                <c:pt idx="59">
                  <c:v>14</c:v>
                </c:pt>
                <c:pt idx="60">
                  <c:v>14</c:v>
                </c:pt>
                <c:pt idx="61">
                  <c:v>14</c:v>
                </c:pt>
                <c:pt idx="62">
                  <c:v>14</c:v>
                </c:pt>
                <c:pt idx="63">
                  <c:v>14</c:v>
                </c:pt>
                <c:pt idx="64">
                  <c:v>14</c:v>
                </c:pt>
                <c:pt idx="65">
                  <c:v>14</c:v>
                </c:pt>
                <c:pt idx="66">
                  <c:v>14</c:v>
                </c:pt>
                <c:pt idx="67">
                  <c:v>14</c:v>
                </c:pt>
                <c:pt idx="68">
                  <c:v>14</c:v>
                </c:pt>
                <c:pt idx="69">
                  <c:v>14</c:v>
                </c:pt>
                <c:pt idx="70">
                  <c:v>14</c:v>
                </c:pt>
                <c:pt idx="71">
                  <c:v>14</c:v>
                </c:pt>
                <c:pt idx="72">
                  <c:v>14</c:v>
                </c:pt>
                <c:pt idx="73">
                  <c:v>14</c:v>
                </c:pt>
                <c:pt idx="74">
                  <c:v>14</c:v>
                </c:pt>
                <c:pt idx="75">
                  <c:v>14</c:v>
                </c:pt>
                <c:pt idx="76">
                  <c:v>14</c:v>
                </c:pt>
                <c:pt idx="77">
                  <c:v>14</c:v>
                </c:pt>
                <c:pt idx="78">
                  <c:v>14</c:v>
                </c:pt>
                <c:pt idx="79">
                  <c:v>14</c:v>
                </c:pt>
                <c:pt idx="80">
                  <c:v>14</c:v>
                </c:pt>
                <c:pt idx="81">
                  <c:v>14</c:v>
                </c:pt>
                <c:pt idx="82">
                  <c:v>14</c:v>
                </c:pt>
                <c:pt idx="83">
                  <c:v>14</c:v>
                </c:pt>
                <c:pt idx="84">
                  <c:v>14</c:v>
                </c:pt>
                <c:pt idx="85">
                  <c:v>14</c:v>
                </c:pt>
                <c:pt idx="86">
                  <c:v>14</c:v>
                </c:pt>
                <c:pt idx="87">
                  <c:v>14</c:v>
                </c:pt>
                <c:pt idx="88">
                  <c:v>14</c:v>
                </c:pt>
                <c:pt idx="89">
                  <c:v>14</c:v>
                </c:pt>
                <c:pt idx="90">
                  <c:v>14</c:v>
                </c:pt>
                <c:pt idx="91">
                  <c:v>14</c:v>
                </c:pt>
                <c:pt idx="92">
                  <c:v>14</c:v>
                </c:pt>
                <c:pt idx="93">
                  <c:v>14</c:v>
                </c:pt>
                <c:pt idx="94">
                  <c:v>14</c:v>
                </c:pt>
                <c:pt idx="95">
                  <c:v>14</c:v>
                </c:pt>
                <c:pt idx="96">
                  <c:v>14</c:v>
                </c:pt>
                <c:pt idx="97">
                  <c:v>14</c:v>
                </c:pt>
                <c:pt idx="98">
                  <c:v>14</c:v>
                </c:pt>
                <c:pt idx="99">
                  <c:v>14</c:v>
                </c:pt>
                <c:pt idx="100">
                  <c:v>14</c:v>
                </c:pt>
                <c:pt idx="101">
                  <c:v>14</c:v>
                </c:pt>
                <c:pt idx="102">
                  <c:v>14</c:v>
                </c:pt>
                <c:pt idx="103">
                  <c:v>14</c:v>
                </c:pt>
                <c:pt idx="104">
                  <c:v>14</c:v>
                </c:pt>
                <c:pt idx="105">
                  <c:v>14</c:v>
                </c:pt>
                <c:pt idx="106">
                  <c:v>14</c:v>
                </c:pt>
                <c:pt idx="107">
                  <c:v>14</c:v>
                </c:pt>
                <c:pt idx="108">
                  <c:v>14</c:v>
                </c:pt>
                <c:pt idx="109">
                  <c:v>14</c:v>
                </c:pt>
                <c:pt idx="110">
                  <c:v>14</c:v>
                </c:pt>
                <c:pt idx="111">
                  <c:v>14</c:v>
                </c:pt>
                <c:pt idx="112">
                  <c:v>14</c:v>
                </c:pt>
                <c:pt idx="113">
                  <c:v>14</c:v>
                </c:pt>
                <c:pt idx="114">
                  <c:v>14</c:v>
                </c:pt>
                <c:pt idx="115">
                  <c:v>14</c:v>
                </c:pt>
                <c:pt idx="116">
                  <c:v>14</c:v>
                </c:pt>
                <c:pt idx="117">
                  <c:v>14</c:v>
                </c:pt>
                <c:pt idx="118">
                  <c:v>14</c:v>
                </c:pt>
                <c:pt idx="119">
                  <c:v>14</c:v>
                </c:pt>
                <c:pt idx="120">
                  <c:v>14</c:v>
                </c:pt>
                <c:pt idx="121">
                  <c:v>14</c:v>
                </c:pt>
                <c:pt idx="122">
                  <c:v>14</c:v>
                </c:pt>
                <c:pt idx="123">
                  <c:v>14</c:v>
                </c:pt>
                <c:pt idx="124">
                  <c:v>14</c:v>
                </c:pt>
                <c:pt idx="125">
                  <c:v>14</c:v>
                </c:pt>
                <c:pt idx="126">
                  <c:v>14</c:v>
                </c:pt>
                <c:pt idx="127">
                  <c:v>14</c:v>
                </c:pt>
                <c:pt idx="128">
                  <c:v>14</c:v>
                </c:pt>
                <c:pt idx="129">
                  <c:v>14</c:v>
                </c:pt>
                <c:pt idx="130">
                  <c:v>14</c:v>
                </c:pt>
                <c:pt idx="131">
                  <c:v>14</c:v>
                </c:pt>
                <c:pt idx="132">
                  <c:v>14</c:v>
                </c:pt>
                <c:pt idx="133">
                  <c:v>14</c:v>
                </c:pt>
                <c:pt idx="134">
                  <c:v>14</c:v>
                </c:pt>
                <c:pt idx="135">
                  <c:v>14</c:v>
                </c:pt>
                <c:pt idx="136">
                  <c:v>14</c:v>
                </c:pt>
                <c:pt idx="137">
                  <c:v>14</c:v>
                </c:pt>
                <c:pt idx="138">
                  <c:v>14</c:v>
                </c:pt>
                <c:pt idx="139">
                  <c:v>14</c:v>
                </c:pt>
                <c:pt idx="140">
                  <c:v>14</c:v>
                </c:pt>
                <c:pt idx="141">
                  <c:v>14</c:v>
                </c:pt>
                <c:pt idx="142">
                  <c:v>14</c:v>
                </c:pt>
                <c:pt idx="143">
                  <c:v>14</c:v>
                </c:pt>
                <c:pt idx="144">
                  <c:v>14</c:v>
                </c:pt>
                <c:pt idx="145">
                  <c:v>14</c:v>
                </c:pt>
                <c:pt idx="146">
                  <c:v>14</c:v>
                </c:pt>
                <c:pt idx="147">
                  <c:v>14</c:v>
                </c:pt>
                <c:pt idx="148">
                  <c:v>14</c:v>
                </c:pt>
                <c:pt idx="149">
                  <c:v>14</c:v>
                </c:pt>
                <c:pt idx="150">
                  <c:v>14</c:v>
                </c:pt>
                <c:pt idx="151">
                  <c:v>14</c:v>
                </c:pt>
                <c:pt idx="152">
                  <c:v>14</c:v>
                </c:pt>
                <c:pt idx="153">
                  <c:v>14</c:v>
                </c:pt>
                <c:pt idx="154">
                  <c:v>14</c:v>
                </c:pt>
                <c:pt idx="155">
                  <c:v>14</c:v>
                </c:pt>
                <c:pt idx="156">
                  <c:v>14</c:v>
                </c:pt>
                <c:pt idx="157">
                  <c:v>14</c:v>
                </c:pt>
                <c:pt idx="158">
                  <c:v>14</c:v>
                </c:pt>
                <c:pt idx="159">
                  <c:v>14</c:v>
                </c:pt>
                <c:pt idx="160">
                  <c:v>14</c:v>
                </c:pt>
                <c:pt idx="161">
                  <c:v>14</c:v>
                </c:pt>
                <c:pt idx="162">
                  <c:v>14</c:v>
                </c:pt>
                <c:pt idx="163">
                  <c:v>14</c:v>
                </c:pt>
                <c:pt idx="164">
                  <c:v>14</c:v>
                </c:pt>
                <c:pt idx="165">
                  <c:v>14</c:v>
                </c:pt>
                <c:pt idx="166">
                  <c:v>14</c:v>
                </c:pt>
                <c:pt idx="167">
                  <c:v>14</c:v>
                </c:pt>
                <c:pt idx="168">
                  <c:v>14</c:v>
                </c:pt>
                <c:pt idx="169">
                  <c:v>14</c:v>
                </c:pt>
                <c:pt idx="170">
                  <c:v>14</c:v>
                </c:pt>
                <c:pt idx="171">
                  <c:v>14</c:v>
                </c:pt>
                <c:pt idx="172">
                  <c:v>14</c:v>
                </c:pt>
                <c:pt idx="173">
                  <c:v>14</c:v>
                </c:pt>
                <c:pt idx="174">
                  <c:v>14</c:v>
                </c:pt>
                <c:pt idx="175">
                  <c:v>14</c:v>
                </c:pt>
                <c:pt idx="176">
                  <c:v>14</c:v>
                </c:pt>
                <c:pt idx="177">
                  <c:v>14</c:v>
                </c:pt>
                <c:pt idx="178">
                  <c:v>14</c:v>
                </c:pt>
                <c:pt idx="179">
                  <c:v>14</c:v>
                </c:pt>
                <c:pt idx="180">
                  <c:v>14</c:v>
                </c:pt>
                <c:pt idx="181">
                  <c:v>14</c:v>
                </c:pt>
                <c:pt idx="182">
                  <c:v>14</c:v>
                </c:pt>
                <c:pt idx="183">
                  <c:v>14</c:v>
                </c:pt>
                <c:pt idx="184">
                  <c:v>14</c:v>
                </c:pt>
                <c:pt idx="185">
                  <c:v>14</c:v>
                </c:pt>
                <c:pt idx="186">
                  <c:v>14</c:v>
                </c:pt>
                <c:pt idx="187">
                  <c:v>14</c:v>
                </c:pt>
                <c:pt idx="188">
                  <c:v>14</c:v>
                </c:pt>
                <c:pt idx="189">
                  <c:v>14</c:v>
                </c:pt>
                <c:pt idx="190">
                  <c:v>14</c:v>
                </c:pt>
                <c:pt idx="191">
                  <c:v>14</c:v>
                </c:pt>
                <c:pt idx="192">
                  <c:v>14</c:v>
                </c:pt>
                <c:pt idx="193">
                  <c:v>14</c:v>
                </c:pt>
                <c:pt idx="194">
                  <c:v>14</c:v>
                </c:pt>
                <c:pt idx="195">
                  <c:v>14</c:v>
                </c:pt>
                <c:pt idx="196">
                  <c:v>14</c:v>
                </c:pt>
                <c:pt idx="197">
                  <c:v>14</c:v>
                </c:pt>
                <c:pt idx="198">
                  <c:v>14</c:v>
                </c:pt>
                <c:pt idx="199">
                  <c:v>14</c:v>
                </c:pt>
                <c:pt idx="200">
                  <c:v>14</c:v>
                </c:pt>
                <c:pt idx="201">
                  <c:v>14</c:v>
                </c:pt>
                <c:pt idx="202">
                  <c:v>14</c:v>
                </c:pt>
                <c:pt idx="203">
                  <c:v>14</c:v>
                </c:pt>
                <c:pt idx="204">
                  <c:v>14</c:v>
                </c:pt>
                <c:pt idx="205">
                  <c:v>14</c:v>
                </c:pt>
                <c:pt idx="206">
                  <c:v>14</c:v>
                </c:pt>
                <c:pt idx="207">
                  <c:v>14</c:v>
                </c:pt>
                <c:pt idx="208">
                  <c:v>14</c:v>
                </c:pt>
                <c:pt idx="209">
                  <c:v>14</c:v>
                </c:pt>
                <c:pt idx="210">
                  <c:v>14</c:v>
                </c:pt>
                <c:pt idx="211">
                  <c:v>14</c:v>
                </c:pt>
                <c:pt idx="212">
                  <c:v>14</c:v>
                </c:pt>
                <c:pt idx="213">
                  <c:v>14</c:v>
                </c:pt>
                <c:pt idx="214">
                  <c:v>14</c:v>
                </c:pt>
                <c:pt idx="215">
                  <c:v>14</c:v>
                </c:pt>
                <c:pt idx="216">
                  <c:v>14</c:v>
                </c:pt>
                <c:pt idx="217">
                  <c:v>14</c:v>
                </c:pt>
                <c:pt idx="218">
                  <c:v>14</c:v>
                </c:pt>
                <c:pt idx="219">
                  <c:v>14</c:v>
                </c:pt>
                <c:pt idx="220">
                  <c:v>14</c:v>
                </c:pt>
                <c:pt idx="221">
                  <c:v>14</c:v>
                </c:pt>
                <c:pt idx="222">
                  <c:v>14</c:v>
                </c:pt>
                <c:pt idx="223">
                  <c:v>14</c:v>
                </c:pt>
                <c:pt idx="224">
                  <c:v>14</c:v>
                </c:pt>
                <c:pt idx="225">
                  <c:v>14</c:v>
                </c:pt>
                <c:pt idx="226">
                  <c:v>14</c:v>
                </c:pt>
                <c:pt idx="227">
                  <c:v>14</c:v>
                </c:pt>
                <c:pt idx="228">
                  <c:v>14</c:v>
                </c:pt>
                <c:pt idx="229">
                  <c:v>14</c:v>
                </c:pt>
                <c:pt idx="230">
                  <c:v>14</c:v>
                </c:pt>
                <c:pt idx="231">
                  <c:v>14</c:v>
                </c:pt>
                <c:pt idx="232">
                  <c:v>14</c:v>
                </c:pt>
                <c:pt idx="233">
                  <c:v>14</c:v>
                </c:pt>
                <c:pt idx="234">
                  <c:v>14</c:v>
                </c:pt>
                <c:pt idx="235">
                  <c:v>14</c:v>
                </c:pt>
                <c:pt idx="236">
                  <c:v>14</c:v>
                </c:pt>
                <c:pt idx="237">
                  <c:v>14</c:v>
                </c:pt>
                <c:pt idx="238">
                  <c:v>14</c:v>
                </c:pt>
                <c:pt idx="239">
                  <c:v>14</c:v>
                </c:pt>
                <c:pt idx="240">
                  <c:v>14</c:v>
                </c:pt>
                <c:pt idx="241">
                  <c:v>14</c:v>
                </c:pt>
                <c:pt idx="242">
                  <c:v>14</c:v>
                </c:pt>
                <c:pt idx="243">
                  <c:v>14</c:v>
                </c:pt>
                <c:pt idx="244">
                  <c:v>14</c:v>
                </c:pt>
                <c:pt idx="245">
                  <c:v>14</c:v>
                </c:pt>
                <c:pt idx="246">
                  <c:v>14</c:v>
                </c:pt>
                <c:pt idx="247">
                  <c:v>14</c:v>
                </c:pt>
                <c:pt idx="248">
                  <c:v>14</c:v>
                </c:pt>
                <c:pt idx="249">
                  <c:v>14</c:v>
                </c:pt>
                <c:pt idx="250">
                  <c:v>14</c:v>
                </c:pt>
                <c:pt idx="251">
                  <c:v>14</c:v>
                </c:pt>
                <c:pt idx="252">
                  <c:v>14</c:v>
                </c:pt>
                <c:pt idx="253">
                  <c:v>14</c:v>
                </c:pt>
                <c:pt idx="254">
                  <c:v>14</c:v>
                </c:pt>
                <c:pt idx="255">
                  <c:v>14</c:v>
                </c:pt>
                <c:pt idx="256">
                  <c:v>14</c:v>
                </c:pt>
                <c:pt idx="257">
                  <c:v>14</c:v>
                </c:pt>
                <c:pt idx="258">
                  <c:v>14</c:v>
                </c:pt>
                <c:pt idx="259">
                  <c:v>14</c:v>
                </c:pt>
                <c:pt idx="260">
                  <c:v>14</c:v>
                </c:pt>
                <c:pt idx="261">
                  <c:v>14</c:v>
                </c:pt>
                <c:pt idx="262">
                  <c:v>14</c:v>
                </c:pt>
                <c:pt idx="263">
                  <c:v>14</c:v>
                </c:pt>
                <c:pt idx="264">
                  <c:v>14</c:v>
                </c:pt>
                <c:pt idx="265">
                  <c:v>14</c:v>
                </c:pt>
                <c:pt idx="266">
                  <c:v>14</c:v>
                </c:pt>
                <c:pt idx="267">
                  <c:v>14</c:v>
                </c:pt>
                <c:pt idx="268">
                  <c:v>14</c:v>
                </c:pt>
                <c:pt idx="269">
                  <c:v>14</c:v>
                </c:pt>
                <c:pt idx="270">
                  <c:v>14</c:v>
                </c:pt>
                <c:pt idx="271">
                  <c:v>14</c:v>
                </c:pt>
                <c:pt idx="272">
                  <c:v>14</c:v>
                </c:pt>
                <c:pt idx="273">
                  <c:v>14</c:v>
                </c:pt>
                <c:pt idx="274">
                  <c:v>14</c:v>
                </c:pt>
                <c:pt idx="275">
                  <c:v>14</c:v>
                </c:pt>
                <c:pt idx="276">
                  <c:v>14</c:v>
                </c:pt>
                <c:pt idx="277">
                  <c:v>14</c:v>
                </c:pt>
                <c:pt idx="278">
                  <c:v>14</c:v>
                </c:pt>
                <c:pt idx="279">
                  <c:v>14</c:v>
                </c:pt>
                <c:pt idx="280">
                  <c:v>14</c:v>
                </c:pt>
                <c:pt idx="281">
                  <c:v>14</c:v>
                </c:pt>
                <c:pt idx="282">
                  <c:v>14</c:v>
                </c:pt>
                <c:pt idx="283">
                  <c:v>14</c:v>
                </c:pt>
                <c:pt idx="284">
                  <c:v>14</c:v>
                </c:pt>
                <c:pt idx="285">
                  <c:v>14</c:v>
                </c:pt>
                <c:pt idx="286">
                  <c:v>14</c:v>
                </c:pt>
                <c:pt idx="287">
                  <c:v>14</c:v>
                </c:pt>
                <c:pt idx="288">
                  <c:v>14</c:v>
                </c:pt>
                <c:pt idx="289">
                  <c:v>14</c:v>
                </c:pt>
                <c:pt idx="290">
                  <c:v>14</c:v>
                </c:pt>
                <c:pt idx="291">
                  <c:v>14</c:v>
                </c:pt>
                <c:pt idx="292">
                  <c:v>14</c:v>
                </c:pt>
                <c:pt idx="293">
                  <c:v>14</c:v>
                </c:pt>
                <c:pt idx="294">
                  <c:v>14</c:v>
                </c:pt>
                <c:pt idx="295">
                  <c:v>14</c:v>
                </c:pt>
                <c:pt idx="296">
                  <c:v>14</c:v>
                </c:pt>
                <c:pt idx="297">
                  <c:v>14</c:v>
                </c:pt>
                <c:pt idx="298">
                  <c:v>14</c:v>
                </c:pt>
                <c:pt idx="299">
                  <c:v>14</c:v>
                </c:pt>
                <c:pt idx="300">
                  <c:v>14</c:v>
                </c:pt>
                <c:pt idx="301">
                  <c:v>14</c:v>
                </c:pt>
                <c:pt idx="302">
                  <c:v>14</c:v>
                </c:pt>
                <c:pt idx="303">
                  <c:v>14</c:v>
                </c:pt>
                <c:pt idx="304">
                  <c:v>14</c:v>
                </c:pt>
                <c:pt idx="305">
                  <c:v>14</c:v>
                </c:pt>
                <c:pt idx="306">
                  <c:v>14</c:v>
                </c:pt>
                <c:pt idx="307">
                  <c:v>14</c:v>
                </c:pt>
                <c:pt idx="308">
                  <c:v>14</c:v>
                </c:pt>
                <c:pt idx="309">
                  <c:v>14</c:v>
                </c:pt>
                <c:pt idx="310">
                  <c:v>14</c:v>
                </c:pt>
                <c:pt idx="311">
                  <c:v>14</c:v>
                </c:pt>
                <c:pt idx="312">
                  <c:v>14</c:v>
                </c:pt>
                <c:pt idx="313">
                  <c:v>14</c:v>
                </c:pt>
                <c:pt idx="314">
                  <c:v>14</c:v>
                </c:pt>
                <c:pt idx="315">
                  <c:v>14</c:v>
                </c:pt>
                <c:pt idx="316">
                  <c:v>14</c:v>
                </c:pt>
                <c:pt idx="317">
                  <c:v>14</c:v>
                </c:pt>
                <c:pt idx="318">
                  <c:v>14</c:v>
                </c:pt>
                <c:pt idx="319">
                  <c:v>14</c:v>
                </c:pt>
                <c:pt idx="320">
                  <c:v>14</c:v>
                </c:pt>
                <c:pt idx="321">
                  <c:v>14</c:v>
                </c:pt>
                <c:pt idx="322">
                  <c:v>14</c:v>
                </c:pt>
                <c:pt idx="323">
                  <c:v>14</c:v>
                </c:pt>
                <c:pt idx="324">
                  <c:v>14</c:v>
                </c:pt>
                <c:pt idx="325">
                  <c:v>14</c:v>
                </c:pt>
                <c:pt idx="326">
                  <c:v>14</c:v>
                </c:pt>
                <c:pt idx="327">
                  <c:v>14</c:v>
                </c:pt>
                <c:pt idx="328">
                  <c:v>14</c:v>
                </c:pt>
                <c:pt idx="329">
                  <c:v>14</c:v>
                </c:pt>
                <c:pt idx="330">
                  <c:v>14</c:v>
                </c:pt>
                <c:pt idx="331">
                  <c:v>14</c:v>
                </c:pt>
                <c:pt idx="332">
                  <c:v>14</c:v>
                </c:pt>
                <c:pt idx="333">
                  <c:v>14</c:v>
                </c:pt>
                <c:pt idx="334">
                  <c:v>14</c:v>
                </c:pt>
                <c:pt idx="335">
                  <c:v>14</c:v>
                </c:pt>
                <c:pt idx="336">
                  <c:v>14</c:v>
                </c:pt>
                <c:pt idx="337">
                  <c:v>14</c:v>
                </c:pt>
                <c:pt idx="338">
                  <c:v>14</c:v>
                </c:pt>
                <c:pt idx="339">
                  <c:v>14</c:v>
                </c:pt>
                <c:pt idx="340">
                  <c:v>14</c:v>
                </c:pt>
                <c:pt idx="341">
                  <c:v>14</c:v>
                </c:pt>
                <c:pt idx="342">
                  <c:v>14</c:v>
                </c:pt>
                <c:pt idx="343">
                  <c:v>14</c:v>
                </c:pt>
                <c:pt idx="344">
                  <c:v>14</c:v>
                </c:pt>
                <c:pt idx="345">
                  <c:v>14</c:v>
                </c:pt>
                <c:pt idx="346">
                  <c:v>14</c:v>
                </c:pt>
                <c:pt idx="347">
                  <c:v>14</c:v>
                </c:pt>
                <c:pt idx="348">
                  <c:v>14</c:v>
                </c:pt>
                <c:pt idx="349">
                  <c:v>14</c:v>
                </c:pt>
                <c:pt idx="350">
                  <c:v>14</c:v>
                </c:pt>
                <c:pt idx="351">
                  <c:v>14</c:v>
                </c:pt>
                <c:pt idx="352">
                  <c:v>14</c:v>
                </c:pt>
                <c:pt idx="353">
                  <c:v>14</c:v>
                </c:pt>
                <c:pt idx="354">
                  <c:v>14</c:v>
                </c:pt>
                <c:pt idx="355">
                  <c:v>14</c:v>
                </c:pt>
                <c:pt idx="356">
                  <c:v>14</c:v>
                </c:pt>
                <c:pt idx="357">
                  <c:v>14</c:v>
                </c:pt>
                <c:pt idx="358">
                  <c:v>14</c:v>
                </c:pt>
                <c:pt idx="359">
                  <c:v>14</c:v>
                </c:pt>
                <c:pt idx="360">
                  <c:v>14</c:v>
                </c:pt>
                <c:pt idx="361">
                  <c:v>14</c:v>
                </c:pt>
                <c:pt idx="362">
                  <c:v>14</c:v>
                </c:pt>
                <c:pt idx="363">
                  <c:v>14</c:v>
                </c:pt>
                <c:pt idx="364">
                  <c:v>14</c:v>
                </c:pt>
                <c:pt idx="365">
                  <c:v>14</c:v>
                </c:pt>
                <c:pt idx="366">
                  <c:v>14</c:v>
                </c:pt>
                <c:pt idx="367">
                  <c:v>14</c:v>
                </c:pt>
                <c:pt idx="368">
                  <c:v>14</c:v>
                </c:pt>
                <c:pt idx="369">
                  <c:v>14</c:v>
                </c:pt>
                <c:pt idx="370">
                  <c:v>14</c:v>
                </c:pt>
                <c:pt idx="371">
                  <c:v>14</c:v>
                </c:pt>
                <c:pt idx="372">
                  <c:v>14</c:v>
                </c:pt>
                <c:pt idx="373">
                  <c:v>14</c:v>
                </c:pt>
                <c:pt idx="374">
                  <c:v>14</c:v>
                </c:pt>
                <c:pt idx="375">
                  <c:v>14</c:v>
                </c:pt>
                <c:pt idx="376">
                  <c:v>14</c:v>
                </c:pt>
                <c:pt idx="377">
                  <c:v>14</c:v>
                </c:pt>
                <c:pt idx="378">
                  <c:v>14</c:v>
                </c:pt>
                <c:pt idx="379">
                  <c:v>14</c:v>
                </c:pt>
                <c:pt idx="380">
                  <c:v>14</c:v>
                </c:pt>
                <c:pt idx="381">
                  <c:v>14</c:v>
                </c:pt>
                <c:pt idx="382">
                  <c:v>14</c:v>
                </c:pt>
                <c:pt idx="383">
                  <c:v>14</c:v>
                </c:pt>
                <c:pt idx="384">
                  <c:v>14</c:v>
                </c:pt>
                <c:pt idx="385">
                  <c:v>14</c:v>
                </c:pt>
                <c:pt idx="386">
                  <c:v>14</c:v>
                </c:pt>
                <c:pt idx="387">
                  <c:v>14</c:v>
                </c:pt>
                <c:pt idx="388">
                  <c:v>14</c:v>
                </c:pt>
                <c:pt idx="389">
                  <c:v>14</c:v>
                </c:pt>
                <c:pt idx="390">
                  <c:v>14</c:v>
                </c:pt>
                <c:pt idx="391">
                  <c:v>14</c:v>
                </c:pt>
                <c:pt idx="392">
                  <c:v>14</c:v>
                </c:pt>
                <c:pt idx="393">
                  <c:v>14</c:v>
                </c:pt>
                <c:pt idx="394">
                  <c:v>14</c:v>
                </c:pt>
                <c:pt idx="395">
                  <c:v>14</c:v>
                </c:pt>
                <c:pt idx="396">
                  <c:v>14</c:v>
                </c:pt>
                <c:pt idx="397">
                  <c:v>14</c:v>
                </c:pt>
                <c:pt idx="398">
                  <c:v>14</c:v>
                </c:pt>
                <c:pt idx="399">
                  <c:v>14</c:v>
                </c:pt>
                <c:pt idx="400">
                  <c:v>14</c:v>
                </c:pt>
                <c:pt idx="401">
                  <c:v>14</c:v>
                </c:pt>
                <c:pt idx="402">
                  <c:v>14</c:v>
                </c:pt>
                <c:pt idx="403">
                  <c:v>14</c:v>
                </c:pt>
                <c:pt idx="404">
                  <c:v>14</c:v>
                </c:pt>
                <c:pt idx="405">
                  <c:v>14</c:v>
                </c:pt>
                <c:pt idx="406">
                  <c:v>14</c:v>
                </c:pt>
                <c:pt idx="407">
                  <c:v>14</c:v>
                </c:pt>
                <c:pt idx="408">
                  <c:v>14</c:v>
                </c:pt>
                <c:pt idx="409">
                  <c:v>14</c:v>
                </c:pt>
                <c:pt idx="410">
                  <c:v>14</c:v>
                </c:pt>
                <c:pt idx="411">
                  <c:v>14</c:v>
                </c:pt>
                <c:pt idx="412">
                  <c:v>14</c:v>
                </c:pt>
                <c:pt idx="413">
                  <c:v>14</c:v>
                </c:pt>
                <c:pt idx="414">
                  <c:v>14</c:v>
                </c:pt>
                <c:pt idx="415">
                  <c:v>14</c:v>
                </c:pt>
                <c:pt idx="416">
                  <c:v>14</c:v>
                </c:pt>
                <c:pt idx="417">
                  <c:v>14</c:v>
                </c:pt>
                <c:pt idx="418">
                  <c:v>14</c:v>
                </c:pt>
                <c:pt idx="419">
                  <c:v>14</c:v>
                </c:pt>
                <c:pt idx="420">
                  <c:v>14</c:v>
                </c:pt>
                <c:pt idx="421">
                  <c:v>14</c:v>
                </c:pt>
                <c:pt idx="422">
                  <c:v>14</c:v>
                </c:pt>
                <c:pt idx="423">
                  <c:v>14</c:v>
                </c:pt>
                <c:pt idx="424">
                  <c:v>14</c:v>
                </c:pt>
                <c:pt idx="425">
                  <c:v>14</c:v>
                </c:pt>
                <c:pt idx="426">
                  <c:v>14</c:v>
                </c:pt>
                <c:pt idx="427">
                  <c:v>14</c:v>
                </c:pt>
                <c:pt idx="428">
                  <c:v>14</c:v>
                </c:pt>
                <c:pt idx="429">
                  <c:v>14</c:v>
                </c:pt>
                <c:pt idx="430">
                  <c:v>14</c:v>
                </c:pt>
                <c:pt idx="431">
                  <c:v>14</c:v>
                </c:pt>
                <c:pt idx="432">
                  <c:v>14</c:v>
                </c:pt>
                <c:pt idx="433">
                  <c:v>14</c:v>
                </c:pt>
                <c:pt idx="434">
                  <c:v>14</c:v>
                </c:pt>
                <c:pt idx="435">
                  <c:v>14</c:v>
                </c:pt>
                <c:pt idx="436">
                  <c:v>14</c:v>
                </c:pt>
                <c:pt idx="437">
                  <c:v>14</c:v>
                </c:pt>
                <c:pt idx="438">
                  <c:v>14</c:v>
                </c:pt>
                <c:pt idx="439">
                  <c:v>14</c:v>
                </c:pt>
                <c:pt idx="440">
                  <c:v>14</c:v>
                </c:pt>
                <c:pt idx="441">
                  <c:v>14</c:v>
                </c:pt>
                <c:pt idx="442">
                  <c:v>14</c:v>
                </c:pt>
                <c:pt idx="443">
                  <c:v>14</c:v>
                </c:pt>
                <c:pt idx="444">
                  <c:v>14</c:v>
                </c:pt>
                <c:pt idx="445">
                  <c:v>14</c:v>
                </c:pt>
                <c:pt idx="446">
                  <c:v>14</c:v>
                </c:pt>
                <c:pt idx="447">
                  <c:v>14</c:v>
                </c:pt>
                <c:pt idx="448">
                  <c:v>14</c:v>
                </c:pt>
                <c:pt idx="449">
                  <c:v>14</c:v>
                </c:pt>
                <c:pt idx="450">
                  <c:v>14</c:v>
                </c:pt>
                <c:pt idx="451">
                  <c:v>14</c:v>
                </c:pt>
                <c:pt idx="452">
                  <c:v>14</c:v>
                </c:pt>
                <c:pt idx="453">
                  <c:v>14</c:v>
                </c:pt>
                <c:pt idx="454">
                  <c:v>14</c:v>
                </c:pt>
                <c:pt idx="455">
                  <c:v>14</c:v>
                </c:pt>
                <c:pt idx="456">
                  <c:v>14</c:v>
                </c:pt>
                <c:pt idx="457">
                  <c:v>14</c:v>
                </c:pt>
                <c:pt idx="458">
                  <c:v>14</c:v>
                </c:pt>
                <c:pt idx="459">
                  <c:v>14</c:v>
                </c:pt>
                <c:pt idx="460">
                  <c:v>14</c:v>
                </c:pt>
                <c:pt idx="461">
                  <c:v>14</c:v>
                </c:pt>
                <c:pt idx="462">
                  <c:v>14</c:v>
                </c:pt>
                <c:pt idx="463">
                  <c:v>14</c:v>
                </c:pt>
                <c:pt idx="464">
                  <c:v>14</c:v>
                </c:pt>
                <c:pt idx="465">
                  <c:v>14</c:v>
                </c:pt>
                <c:pt idx="466">
                  <c:v>14</c:v>
                </c:pt>
                <c:pt idx="467">
                  <c:v>14</c:v>
                </c:pt>
                <c:pt idx="468">
                  <c:v>14</c:v>
                </c:pt>
                <c:pt idx="469">
                  <c:v>14</c:v>
                </c:pt>
                <c:pt idx="470">
                  <c:v>14</c:v>
                </c:pt>
                <c:pt idx="471">
                  <c:v>14</c:v>
                </c:pt>
                <c:pt idx="472">
                  <c:v>14</c:v>
                </c:pt>
                <c:pt idx="473">
                  <c:v>14</c:v>
                </c:pt>
                <c:pt idx="474">
                  <c:v>14</c:v>
                </c:pt>
                <c:pt idx="475">
                  <c:v>14</c:v>
                </c:pt>
                <c:pt idx="476">
                  <c:v>14</c:v>
                </c:pt>
                <c:pt idx="477">
                  <c:v>14</c:v>
                </c:pt>
                <c:pt idx="478">
                  <c:v>14</c:v>
                </c:pt>
                <c:pt idx="479">
                  <c:v>14</c:v>
                </c:pt>
                <c:pt idx="480">
                  <c:v>14</c:v>
                </c:pt>
                <c:pt idx="481">
                  <c:v>14</c:v>
                </c:pt>
                <c:pt idx="482">
                  <c:v>14</c:v>
                </c:pt>
                <c:pt idx="483">
                  <c:v>14</c:v>
                </c:pt>
                <c:pt idx="484">
                  <c:v>14</c:v>
                </c:pt>
                <c:pt idx="485">
                  <c:v>14</c:v>
                </c:pt>
                <c:pt idx="486">
                  <c:v>14</c:v>
                </c:pt>
                <c:pt idx="487">
                  <c:v>14</c:v>
                </c:pt>
                <c:pt idx="488">
                  <c:v>14</c:v>
                </c:pt>
                <c:pt idx="489">
                  <c:v>14</c:v>
                </c:pt>
                <c:pt idx="490">
                  <c:v>14</c:v>
                </c:pt>
                <c:pt idx="491">
                  <c:v>14</c:v>
                </c:pt>
                <c:pt idx="492">
                  <c:v>14</c:v>
                </c:pt>
                <c:pt idx="493">
                  <c:v>14</c:v>
                </c:pt>
                <c:pt idx="494">
                  <c:v>14</c:v>
                </c:pt>
                <c:pt idx="495">
                  <c:v>14</c:v>
                </c:pt>
                <c:pt idx="496">
                  <c:v>14</c:v>
                </c:pt>
                <c:pt idx="497">
                  <c:v>14</c:v>
                </c:pt>
                <c:pt idx="498">
                  <c:v>14</c:v>
                </c:pt>
                <c:pt idx="499">
                  <c:v>14</c:v>
                </c:pt>
                <c:pt idx="500">
                  <c:v>14</c:v>
                </c:pt>
                <c:pt idx="501">
                  <c:v>14</c:v>
                </c:pt>
                <c:pt idx="502">
                  <c:v>14</c:v>
                </c:pt>
                <c:pt idx="503">
                  <c:v>14</c:v>
                </c:pt>
                <c:pt idx="504">
                  <c:v>14</c:v>
                </c:pt>
                <c:pt idx="505">
                  <c:v>14</c:v>
                </c:pt>
                <c:pt idx="506">
                  <c:v>14</c:v>
                </c:pt>
                <c:pt idx="507">
                  <c:v>14</c:v>
                </c:pt>
                <c:pt idx="508">
                  <c:v>14</c:v>
                </c:pt>
                <c:pt idx="509">
                  <c:v>14</c:v>
                </c:pt>
                <c:pt idx="510">
                  <c:v>14</c:v>
                </c:pt>
                <c:pt idx="511">
                  <c:v>14</c:v>
                </c:pt>
                <c:pt idx="512">
                  <c:v>14</c:v>
                </c:pt>
                <c:pt idx="513">
                  <c:v>14</c:v>
                </c:pt>
                <c:pt idx="514">
                  <c:v>14</c:v>
                </c:pt>
                <c:pt idx="515">
                  <c:v>14</c:v>
                </c:pt>
                <c:pt idx="516">
                  <c:v>14</c:v>
                </c:pt>
                <c:pt idx="517">
                  <c:v>14</c:v>
                </c:pt>
                <c:pt idx="518">
                  <c:v>14</c:v>
                </c:pt>
                <c:pt idx="519">
                  <c:v>14</c:v>
                </c:pt>
                <c:pt idx="520">
                  <c:v>14</c:v>
                </c:pt>
                <c:pt idx="521">
                  <c:v>14</c:v>
                </c:pt>
                <c:pt idx="522">
                  <c:v>14</c:v>
                </c:pt>
                <c:pt idx="523">
                  <c:v>14</c:v>
                </c:pt>
                <c:pt idx="524">
                  <c:v>14</c:v>
                </c:pt>
                <c:pt idx="525">
                  <c:v>14</c:v>
                </c:pt>
                <c:pt idx="526">
                  <c:v>14</c:v>
                </c:pt>
                <c:pt idx="527">
                  <c:v>14</c:v>
                </c:pt>
                <c:pt idx="528">
                  <c:v>14</c:v>
                </c:pt>
                <c:pt idx="529">
                  <c:v>14</c:v>
                </c:pt>
                <c:pt idx="530">
                  <c:v>14</c:v>
                </c:pt>
                <c:pt idx="531">
                  <c:v>14</c:v>
                </c:pt>
                <c:pt idx="532">
                  <c:v>14</c:v>
                </c:pt>
                <c:pt idx="533">
                  <c:v>14</c:v>
                </c:pt>
                <c:pt idx="534">
                  <c:v>14</c:v>
                </c:pt>
                <c:pt idx="535">
                  <c:v>14</c:v>
                </c:pt>
                <c:pt idx="536">
                  <c:v>14</c:v>
                </c:pt>
                <c:pt idx="537">
                  <c:v>14</c:v>
                </c:pt>
                <c:pt idx="538">
                  <c:v>14</c:v>
                </c:pt>
                <c:pt idx="539">
                  <c:v>14</c:v>
                </c:pt>
                <c:pt idx="540">
                  <c:v>14</c:v>
                </c:pt>
                <c:pt idx="541">
                  <c:v>14</c:v>
                </c:pt>
                <c:pt idx="542">
                  <c:v>14</c:v>
                </c:pt>
                <c:pt idx="543">
                  <c:v>14</c:v>
                </c:pt>
                <c:pt idx="544">
                  <c:v>14</c:v>
                </c:pt>
                <c:pt idx="545">
                  <c:v>14</c:v>
                </c:pt>
                <c:pt idx="546">
                  <c:v>14</c:v>
                </c:pt>
                <c:pt idx="547">
                  <c:v>14</c:v>
                </c:pt>
                <c:pt idx="548">
                  <c:v>14</c:v>
                </c:pt>
                <c:pt idx="549">
                  <c:v>14</c:v>
                </c:pt>
                <c:pt idx="550">
                  <c:v>14</c:v>
                </c:pt>
                <c:pt idx="551">
                  <c:v>14</c:v>
                </c:pt>
                <c:pt idx="552">
                  <c:v>14</c:v>
                </c:pt>
                <c:pt idx="553">
                  <c:v>14</c:v>
                </c:pt>
                <c:pt idx="554">
                  <c:v>14</c:v>
                </c:pt>
                <c:pt idx="555">
                  <c:v>14</c:v>
                </c:pt>
                <c:pt idx="556">
                  <c:v>14</c:v>
                </c:pt>
                <c:pt idx="557">
                  <c:v>14</c:v>
                </c:pt>
                <c:pt idx="558">
                  <c:v>14</c:v>
                </c:pt>
                <c:pt idx="559">
                  <c:v>14</c:v>
                </c:pt>
                <c:pt idx="560">
                  <c:v>14</c:v>
                </c:pt>
                <c:pt idx="561">
                  <c:v>14</c:v>
                </c:pt>
                <c:pt idx="562">
                  <c:v>14</c:v>
                </c:pt>
                <c:pt idx="563">
                  <c:v>14</c:v>
                </c:pt>
                <c:pt idx="564">
                  <c:v>14</c:v>
                </c:pt>
                <c:pt idx="565">
                  <c:v>14</c:v>
                </c:pt>
                <c:pt idx="566">
                  <c:v>14</c:v>
                </c:pt>
                <c:pt idx="567">
                  <c:v>14</c:v>
                </c:pt>
                <c:pt idx="568">
                  <c:v>14</c:v>
                </c:pt>
                <c:pt idx="569">
                  <c:v>14</c:v>
                </c:pt>
                <c:pt idx="570">
                  <c:v>14</c:v>
                </c:pt>
                <c:pt idx="571">
                  <c:v>14</c:v>
                </c:pt>
                <c:pt idx="572">
                  <c:v>14</c:v>
                </c:pt>
                <c:pt idx="573">
                  <c:v>14</c:v>
                </c:pt>
                <c:pt idx="574">
                  <c:v>14</c:v>
                </c:pt>
                <c:pt idx="575">
                  <c:v>14</c:v>
                </c:pt>
                <c:pt idx="576">
                  <c:v>14</c:v>
                </c:pt>
                <c:pt idx="577">
                  <c:v>14</c:v>
                </c:pt>
                <c:pt idx="578">
                  <c:v>14</c:v>
                </c:pt>
                <c:pt idx="579">
                  <c:v>14</c:v>
                </c:pt>
                <c:pt idx="580">
                  <c:v>14</c:v>
                </c:pt>
                <c:pt idx="581">
                  <c:v>14</c:v>
                </c:pt>
                <c:pt idx="582">
                  <c:v>14</c:v>
                </c:pt>
                <c:pt idx="583">
                  <c:v>14</c:v>
                </c:pt>
                <c:pt idx="584">
                  <c:v>14</c:v>
                </c:pt>
                <c:pt idx="585">
                  <c:v>14</c:v>
                </c:pt>
                <c:pt idx="586">
                  <c:v>14</c:v>
                </c:pt>
                <c:pt idx="587">
                  <c:v>14</c:v>
                </c:pt>
                <c:pt idx="588">
                  <c:v>14</c:v>
                </c:pt>
                <c:pt idx="589">
                  <c:v>14</c:v>
                </c:pt>
                <c:pt idx="590">
                  <c:v>14</c:v>
                </c:pt>
                <c:pt idx="591">
                  <c:v>14</c:v>
                </c:pt>
                <c:pt idx="592">
                  <c:v>14</c:v>
                </c:pt>
                <c:pt idx="593">
                  <c:v>14</c:v>
                </c:pt>
                <c:pt idx="594">
                  <c:v>14</c:v>
                </c:pt>
                <c:pt idx="595">
                  <c:v>14</c:v>
                </c:pt>
                <c:pt idx="596">
                  <c:v>14</c:v>
                </c:pt>
                <c:pt idx="597">
                  <c:v>14</c:v>
                </c:pt>
                <c:pt idx="598">
                  <c:v>14</c:v>
                </c:pt>
                <c:pt idx="599">
                  <c:v>14</c:v>
                </c:pt>
                <c:pt idx="600">
                  <c:v>14</c:v>
                </c:pt>
                <c:pt idx="601">
                  <c:v>14</c:v>
                </c:pt>
                <c:pt idx="602">
                  <c:v>14</c:v>
                </c:pt>
                <c:pt idx="603">
                  <c:v>14</c:v>
                </c:pt>
                <c:pt idx="604">
                  <c:v>14</c:v>
                </c:pt>
                <c:pt idx="605">
                  <c:v>14</c:v>
                </c:pt>
                <c:pt idx="606">
                  <c:v>14</c:v>
                </c:pt>
                <c:pt idx="607">
                  <c:v>14</c:v>
                </c:pt>
                <c:pt idx="608">
                  <c:v>14</c:v>
                </c:pt>
                <c:pt idx="609">
                  <c:v>14</c:v>
                </c:pt>
                <c:pt idx="610">
                  <c:v>14</c:v>
                </c:pt>
                <c:pt idx="611">
                  <c:v>14</c:v>
                </c:pt>
                <c:pt idx="612">
                  <c:v>14</c:v>
                </c:pt>
                <c:pt idx="613">
                  <c:v>14</c:v>
                </c:pt>
                <c:pt idx="614">
                  <c:v>14</c:v>
                </c:pt>
                <c:pt idx="615">
                  <c:v>14</c:v>
                </c:pt>
                <c:pt idx="616">
                  <c:v>14</c:v>
                </c:pt>
                <c:pt idx="617">
                  <c:v>14</c:v>
                </c:pt>
                <c:pt idx="618">
                  <c:v>14</c:v>
                </c:pt>
                <c:pt idx="619">
                  <c:v>14</c:v>
                </c:pt>
                <c:pt idx="620">
                  <c:v>14</c:v>
                </c:pt>
                <c:pt idx="621">
                  <c:v>14</c:v>
                </c:pt>
                <c:pt idx="622">
                  <c:v>14</c:v>
                </c:pt>
                <c:pt idx="623">
                  <c:v>14</c:v>
                </c:pt>
                <c:pt idx="624">
                  <c:v>14</c:v>
                </c:pt>
                <c:pt idx="625">
                  <c:v>14</c:v>
                </c:pt>
                <c:pt idx="626">
                  <c:v>14</c:v>
                </c:pt>
                <c:pt idx="627">
                  <c:v>14</c:v>
                </c:pt>
                <c:pt idx="628">
                  <c:v>14</c:v>
                </c:pt>
                <c:pt idx="629">
                  <c:v>14</c:v>
                </c:pt>
                <c:pt idx="630">
                  <c:v>14</c:v>
                </c:pt>
                <c:pt idx="631">
                  <c:v>14</c:v>
                </c:pt>
                <c:pt idx="632">
                  <c:v>14</c:v>
                </c:pt>
                <c:pt idx="633">
                  <c:v>14</c:v>
                </c:pt>
                <c:pt idx="634">
                  <c:v>14</c:v>
                </c:pt>
                <c:pt idx="635">
                  <c:v>14</c:v>
                </c:pt>
                <c:pt idx="636">
                  <c:v>14</c:v>
                </c:pt>
                <c:pt idx="637">
                  <c:v>14</c:v>
                </c:pt>
                <c:pt idx="638">
                  <c:v>14</c:v>
                </c:pt>
                <c:pt idx="639">
                  <c:v>14</c:v>
                </c:pt>
                <c:pt idx="640">
                  <c:v>14</c:v>
                </c:pt>
                <c:pt idx="641">
                  <c:v>14</c:v>
                </c:pt>
                <c:pt idx="642">
                  <c:v>14</c:v>
                </c:pt>
                <c:pt idx="643">
                  <c:v>14</c:v>
                </c:pt>
                <c:pt idx="644">
                  <c:v>14</c:v>
                </c:pt>
                <c:pt idx="645">
                  <c:v>14</c:v>
                </c:pt>
                <c:pt idx="646">
                  <c:v>14</c:v>
                </c:pt>
                <c:pt idx="647">
                  <c:v>14</c:v>
                </c:pt>
                <c:pt idx="648">
                  <c:v>14</c:v>
                </c:pt>
                <c:pt idx="649">
                  <c:v>14</c:v>
                </c:pt>
                <c:pt idx="650">
                  <c:v>14</c:v>
                </c:pt>
                <c:pt idx="651">
                  <c:v>14</c:v>
                </c:pt>
                <c:pt idx="652">
                  <c:v>14</c:v>
                </c:pt>
                <c:pt idx="653">
                  <c:v>14</c:v>
                </c:pt>
                <c:pt idx="654">
                  <c:v>14</c:v>
                </c:pt>
                <c:pt idx="655">
                  <c:v>14</c:v>
                </c:pt>
                <c:pt idx="656">
                  <c:v>14</c:v>
                </c:pt>
                <c:pt idx="657">
                  <c:v>14</c:v>
                </c:pt>
                <c:pt idx="658">
                  <c:v>14</c:v>
                </c:pt>
                <c:pt idx="659">
                  <c:v>14</c:v>
                </c:pt>
                <c:pt idx="660">
                  <c:v>14</c:v>
                </c:pt>
                <c:pt idx="661">
                  <c:v>14</c:v>
                </c:pt>
                <c:pt idx="662">
                  <c:v>14</c:v>
                </c:pt>
                <c:pt idx="663">
                  <c:v>14</c:v>
                </c:pt>
                <c:pt idx="664">
                  <c:v>14</c:v>
                </c:pt>
                <c:pt idx="665">
                  <c:v>14</c:v>
                </c:pt>
                <c:pt idx="666">
                  <c:v>14</c:v>
                </c:pt>
                <c:pt idx="667">
                  <c:v>14</c:v>
                </c:pt>
                <c:pt idx="668">
                  <c:v>14</c:v>
                </c:pt>
                <c:pt idx="669">
                  <c:v>14</c:v>
                </c:pt>
                <c:pt idx="670">
                  <c:v>14</c:v>
                </c:pt>
                <c:pt idx="671">
                  <c:v>14</c:v>
                </c:pt>
                <c:pt idx="672">
                  <c:v>14</c:v>
                </c:pt>
                <c:pt idx="673">
                  <c:v>14</c:v>
                </c:pt>
                <c:pt idx="674">
                  <c:v>14</c:v>
                </c:pt>
                <c:pt idx="675">
                  <c:v>14</c:v>
                </c:pt>
                <c:pt idx="676">
                  <c:v>14</c:v>
                </c:pt>
                <c:pt idx="677">
                  <c:v>14</c:v>
                </c:pt>
                <c:pt idx="678">
                  <c:v>14</c:v>
                </c:pt>
                <c:pt idx="679">
                  <c:v>14</c:v>
                </c:pt>
                <c:pt idx="680">
                  <c:v>14</c:v>
                </c:pt>
                <c:pt idx="681">
                  <c:v>14</c:v>
                </c:pt>
                <c:pt idx="682">
                  <c:v>14</c:v>
                </c:pt>
                <c:pt idx="683">
                  <c:v>14</c:v>
                </c:pt>
                <c:pt idx="684">
                  <c:v>14</c:v>
                </c:pt>
                <c:pt idx="685">
                  <c:v>14</c:v>
                </c:pt>
                <c:pt idx="686">
                  <c:v>14</c:v>
                </c:pt>
                <c:pt idx="687">
                  <c:v>14</c:v>
                </c:pt>
                <c:pt idx="688">
                  <c:v>14</c:v>
                </c:pt>
                <c:pt idx="689">
                  <c:v>14</c:v>
                </c:pt>
                <c:pt idx="690">
                  <c:v>14</c:v>
                </c:pt>
                <c:pt idx="691">
                  <c:v>14</c:v>
                </c:pt>
                <c:pt idx="692">
                  <c:v>14</c:v>
                </c:pt>
                <c:pt idx="693">
                  <c:v>14</c:v>
                </c:pt>
                <c:pt idx="694">
                  <c:v>14</c:v>
                </c:pt>
                <c:pt idx="695">
                  <c:v>14</c:v>
                </c:pt>
                <c:pt idx="696">
                  <c:v>14</c:v>
                </c:pt>
                <c:pt idx="697">
                  <c:v>14</c:v>
                </c:pt>
                <c:pt idx="698">
                  <c:v>14</c:v>
                </c:pt>
                <c:pt idx="699">
                  <c:v>14</c:v>
                </c:pt>
                <c:pt idx="700">
                  <c:v>14</c:v>
                </c:pt>
                <c:pt idx="701">
                  <c:v>14</c:v>
                </c:pt>
                <c:pt idx="702">
                  <c:v>14</c:v>
                </c:pt>
                <c:pt idx="703">
                  <c:v>14</c:v>
                </c:pt>
                <c:pt idx="704">
                  <c:v>14</c:v>
                </c:pt>
                <c:pt idx="705">
                  <c:v>14</c:v>
                </c:pt>
                <c:pt idx="706">
                  <c:v>14</c:v>
                </c:pt>
                <c:pt idx="707">
                  <c:v>14</c:v>
                </c:pt>
                <c:pt idx="708">
                  <c:v>14</c:v>
                </c:pt>
                <c:pt idx="709">
                  <c:v>14</c:v>
                </c:pt>
                <c:pt idx="710">
                  <c:v>14</c:v>
                </c:pt>
                <c:pt idx="711">
                  <c:v>14</c:v>
                </c:pt>
                <c:pt idx="712">
                  <c:v>14</c:v>
                </c:pt>
                <c:pt idx="713">
                  <c:v>14</c:v>
                </c:pt>
                <c:pt idx="714">
                  <c:v>14</c:v>
                </c:pt>
                <c:pt idx="715">
                  <c:v>14</c:v>
                </c:pt>
                <c:pt idx="716">
                  <c:v>14</c:v>
                </c:pt>
                <c:pt idx="717">
                  <c:v>14</c:v>
                </c:pt>
                <c:pt idx="718">
                  <c:v>14</c:v>
                </c:pt>
                <c:pt idx="719">
                  <c:v>14</c:v>
                </c:pt>
                <c:pt idx="720">
                  <c:v>14</c:v>
                </c:pt>
                <c:pt idx="721">
                  <c:v>14</c:v>
                </c:pt>
                <c:pt idx="722">
                  <c:v>14</c:v>
                </c:pt>
                <c:pt idx="723">
                  <c:v>14</c:v>
                </c:pt>
                <c:pt idx="724">
                  <c:v>14</c:v>
                </c:pt>
                <c:pt idx="725">
                  <c:v>14</c:v>
                </c:pt>
                <c:pt idx="726">
                  <c:v>14</c:v>
                </c:pt>
                <c:pt idx="727">
                  <c:v>14</c:v>
                </c:pt>
                <c:pt idx="728">
                  <c:v>14</c:v>
                </c:pt>
                <c:pt idx="729">
                  <c:v>14</c:v>
                </c:pt>
                <c:pt idx="730">
                  <c:v>14</c:v>
                </c:pt>
                <c:pt idx="731">
                  <c:v>14</c:v>
                </c:pt>
                <c:pt idx="732">
                  <c:v>14</c:v>
                </c:pt>
                <c:pt idx="733">
                  <c:v>14</c:v>
                </c:pt>
                <c:pt idx="734">
                  <c:v>14</c:v>
                </c:pt>
                <c:pt idx="735">
                  <c:v>14</c:v>
                </c:pt>
                <c:pt idx="736">
                  <c:v>14</c:v>
                </c:pt>
                <c:pt idx="737">
                  <c:v>14</c:v>
                </c:pt>
                <c:pt idx="738">
                  <c:v>14</c:v>
                </c:pt>
                <c:pt idx="739">
                  <c:v>14</c:v>
                </c:pt>
                <c:pt idx="740">
                  <c:v>14</c:v>
                </c:pt>
                <c:pt idx="741">
                  <c:v>14</c:v>
                </c:pt>
                <c:pt idx="742">
                  <c:v>14</c:v>
                </c:pt>
                <c:pt idx="743">
                  <c:v>14</c:v>
                </c:pt>
                <c:pt idx="744">
                  <c:v>14</c:v>
                </c:pt>
                <c:pt idx="745">
                  <c:v>14</c:v>
                </c:pt>
                <c:pt idx="746">
                  <c:v>14</c:v>
                </c:pt>
                <c:pt idx="747">
                  <c:v>14</c:v>
                </c:pt>
                <c:pt idx="748">
                  <c:v>14</c:v>
                </c:pt>
                <c:pt idx="749">
                  <c:v>14</c:v>
                </c:pt>
                <c:pt idx="750">
                  <c:v>14</c:v>
                </c:pt>
                <c:pt idx="751">
                  <c:v>14</c:v>
                </c:pt>
                <c:pt idx="752">
                  <c:v>14</c:v>
                </c:pt>
                <c:pt idx="753">
                  <c:v>14</c:v>
                </c:pt>
                <c:pt idx="754">
                  <c:v>14</c:v>
                </c:pt>
                <c:pt idx="755">
                  <c:v>14</c:v>
                </c:pt>
                <c:pt idx="756">
                  <c:v>14</c:v>
                </c:pt>
                <c:pt idx="757">
                  <c:v>14</c:v>
                </c:pt>
                <c:pt idx="758">
                  <c:v>14</c:v>
                </c:pt>
                <c:pt idx="759">
                  <c:v>14</c:v>
                </c:pt>
                <c:pt idx="760">
                  <c:v>14</c:v>
                </c:pt>
                <c:pt idx="761">
                  <c:v>14</c:v>
                </c:pt>
                <c:pt idx="762">
                  <c:v>14</c:v>
                </c:pt>
                <c:pt idx="763">
                  <c:v>14</c:v>
                </c:pt>
                <c:pt idx="764">
                  <c:v>14</c:v>
                </c:pt>
                <c:pt idx="765">
                  <c:v>14</c:v>
                </c:pt>
                <c:pt idx="766">
                  <c:v>14</c:v>
                </c:pt>
                <c:pt idx="767">
                  <c:v>14</c:v>
                </c:pt>
                <c:pt idx="768">
                  <c:v>14</c:v>
                </c:pt>
                <c:pt idx="769">
                  <c:v>14</c:v>
                </c:pt>
                <c:pt idx="770">
                  <c:v>14</c:v>
                </c:pt>
                <c:pt idx="771">
                  <c:v>14</c:v>
                </c:pt>
                <c:pt idx="772">
                  <c:v>14</c:v>
                </c:pt>
                <c:pt idx="773">
                  <c:v>14</c:v>
                </c:pt>
                <c:pt idx="774">
                  <c:v>14</c:v>
                </c:pt>
                <c:pt idx="775">
                  <c:v>14</c:v>
                </c:pt>
                <c:pt idx="776">
                  <c:v>14</c:v>
                </c:pt>
                <c:pt idx="777">
                  <c:v>14</c:v>
                </c:pt>
                <c:pt idx="778">
                  <c:v>14</c:v>
                </c:pt>
                <c:pt idx="779">
                  <c:v>14</c:v>
                </c:pt>
                <c:pt idx="780">
                  <c:v>14</c:v>
                </c:pt>
                <c:pt idx="781">
                  <c:v>14</c:v>
                </c:pt>
                <c:pt idx="782">
                  <c:v>14</c:v>
                </c:pt>
                <c:pt idx="783">
                  <c:v>14</c:v>
                </c:pt>
                <c:pt idx="784">
                  <c:v>14</c:v>
                </c:pt>
                <c:pt idx="785">
                  <c:v>14</c:v>
                </c:pt>
                <c:pt idx="786">
                  <c:v>14</c:v>
                </c:pt>
                <c:pt idx="787">
                  <c:v>14</c:v>
                </c:pt>
                <c:pt idx="788">
                  <c:v>14</c:v>
                </c:pt>
                <c:pt idx="789">
                  <c:v>14</c:v>
                </c:pt>
                <c:pt idx="790">
                  <c:v>14</c:v>
                </c:pt>
                <c:pt idx="791">
                  <c:v>14</c:v>
                </c:pt>
                <c:pt idx="792">
                  <c:v>14</c:v>
                </c:pt>
                <c:pt idx="793">
                  <c:v>14</c:v>
                </c:pt>
                <c:pt idx="794">
                  <c:v>14</c:v>
                </c:pt>
                <c:pt idx="795">
                  <c:v>14</c:v>
                </c:pt>
                <c:pt idx="796">
                  <c:v>14</c:v>
                </c:pt>
                <c:pt idx="797">
                  <c:v>14</c:v>
                </c:pt>
                <c:pt idx="798">
                  <c:v>14</c:v>
                </c:pt>
                <c:pt idx="799">
                  <c:v>14</c:v>
                </c:pt>
                <c:pt idx="800">
                  <c:v>14</c:v>
                </c:pt>
                <c:pt idx="801">
                  <c:v>14</c:v>
                </c:pt>
                <c:pt idx="802">
                  <c:v>14</c:v>
                </c:pt>
                <c:pt idx="803">
                  <c:v>14</c:v>
                </c:pt>
                <c:pt idx="804">
                  <c:v>14</c:v>
                </c:pt>
                <c:pt idx="805">
                  <c:v>14</c:v>
                </c:pt>
                <c:pt idx="806">
                  <c:v>14</c:v>
                </c:pt>
                <c:pt idx="807">
                  <c:v>14</c:v>
                </c:pt>
                <c:pt idx="808">
                  <c:v>14</c:v>
                </c:pt>
                <c:pt idx="809">
                  <c:v>14</c:v>
                </c:pt>
                <c:pt idx="810">
                  <c:v>14</c:v>
                </c:pt>
                <c:pt idx="811">
                  <c:v>14</c:v>
                </c:pt>
                <c:pt idx="812">
                  <c:v>14</c:v>
                </c:pt>
                <c:pt idx="813">
                  <c:v>14</c:v>
                </c:pt>
                <c:pt idx="814">
                  <c:v>14</c:v>
                </c:pt>
                <c:pt idx="815">
                  <c:v>14</c:v>
                </c:pt>
                <c:pt idx="816">
                  <c:v>14</c:v>
                </c:pt>
                <c:pt idx="817">
                  <c:v>14</c:v>
                </c:pt>
                <c:pt idx="818">
                  <c:v>14</c:v>
                </c:pt>
                <c:pt idx="819">
                  <c:v>14</c:v>
                </c:pt>
                <c:pt idx="820">
                  <c:v>14</c:v>
                </c:pt>
                <c:pt idx="821">
                  <c:v>14</c:v>
                </c:pt>
                <c:pt idx="822">
                  <c:v>14</c:v>
                </c:pt>
                <c:pt idx="823">
                  <c:v>14</c:v>
                </c:pt>
                <c:pt idx="824">
                  <c:v>14</c:v>
                </c:pt>
                <c:pt idx="825">
                  <c:v>14</c:v>
                </c:pt>
                <c:pt idx="826">
                  <c:v>14</c:v>
                </c:pt>
                <c:pt idx="827">
                  <c:v>14</c:v>
                </c:pt>
                <c:pt idx="828">
                  <c:v>14</c:v>
                </c:pt>
                <c:pt idx="829">
                  <c:v>14</c:v>
                </c:pt>
                <c:pt idx="830">
                  <c:v>14</c:v>
                </c:pt>
                <c:pt idx="831">
                  <c:v>14</c:v>
                </c:pt>
                <c:pt idx="832">
                  <c:v>14</c:v>
                </c:pt>
                <c:pt idx="833">
                  <c:v>14</c:v>
                </c:pt>
                <c:pt idx="834">
                  <c:v>14</c:v>
                </c:pt>
                <c:pt idx="835">
                  <c:v>14</c:v>
                </c:pt>
                <c:pt idx="836">
                  <c:v>14</c:v>
                </c:pt>
                <c:pt idx="837">
                  <c:v>14</c:v>
                </c:pt>
                <c:pt idx="838">
                  <c:v>14</c:v>
                </c:pt>
                <c:pt idx="839">
                  <c:v>14</c:v>
                </c:pt>
                <c:pt idx="840">
                  <c:v>14</c:v>
                </c:pt>
                <c:pt idx="841">
                  <c:v>14</c:v>
                </c:pt>
                <c:pt idx="842">
                  <c:v>14</c:v>
                </c:pt>
                <c:pt idx="843">
                  <c:v>14</c:v>
                </c:pt>
                <c:pt idx="844">
                  <c:v>14</c:v>
                </c:pt>
                <c:pt idx="845">
                  <c:v>14</c:v>
                </c:pt>
                <c:pt idx="846">
                  <c:v>14</c:v>
                </c:pt>
                <c:pt idx="847">
                  <c:v>14</c:v>
                </c:pt>
                <c:pt idx="848">
                  <c:v>14</c:v>
                </c:pt>
                <c:pt idx="849">
                  <c:v>14</c:v>
                </c:pt>
                <c:pt idx="850">
                  <c:v>14</c:v>
                </c:pt>
                <c:pt idx="851">
                  <c:v>14</c:v>
                </c:pt>
                <c:pt idx="852">
                  <c:v>14</c:v>
                </c:pt>
                <c:pt idx="853">
                  <c:v>14</c:v>
                </c:pt>
                <c:pt idx="854">
                  <c:v>14</c:v>
                </c:pt>
                <c:pt idx="855">
                  <c:v>14</c:v>
                </c:pt>
                <c:pt idx="856">
                  <c:v>14</c:v>
                </c:pt>
                <c:pt idx="857">
                  <c:v>14</c:v>
                </c:pt>
                <c:pt idx="858">
                  <c:v>14</c:v>
                </c:pt>
                <c:pt idx="859">
                  <c:v>14</c:v>
                </c:pt>
                <c:pt idx="860">
                  <c:v>14</c:v>
                </c:pt>
                <c:pt idx="861">
                  <c:v>14</c:v>
                </c:pt>
                <c:pt idx="862">
                  <c:v>14</c:v>
                </c:pt>
                <c:pt idx="863">
                  <c:v>14</c:v>
                </c:pt>
                <c:pt idx="864">
                  <c:v>14</c:v>
                </c:pt>
                <c:pt idx="865">
                  <c:v>14</c:v>
                </c:pt>
                <c:pt idx="866">
                  <c:v>14</c:v>
                </c:pt>
                <c:pt idx="867">
                  <c:v>14</c:v>
                </c:pt>
                <c:pt idx="868">
                  <c:v>14</c:v>
                </c:pt>
                <c:pt idx="869">
                  <c:v>14</c:v>
                </c:pt>
                <c:pt idx="870">
                  <c:v>14</c:v>
                </c:pt>
                <c:pt idx="871">
                  <c:v>14</c:v>
                </c:pt>
                <c:pt idx="872">
                  <c:v>14</c:v>
                </c:pt>
                <c:pt idx="873">
                  <c:v>14</c:v>
                </c:pt>
                <c:pt idx="874">
                  <c:v>14</c:v>
                </c:pt>
                <c:pt idx="875">
                  <c:v>14</c:v>
                </c:pt>
                <c:pt idx="876">
                  <c:v>14</c:v>
                </c:pt>
                <c:pt idx="877">
                  <c:v>14</c:v>
                </c:pt>
                <c:pt idx="878">
                  <c:v>14</c:v>
                </c:pt>
                <c:pt idx="879">
                  <c:v>14</c:v>
                </c:pt>
                <c:pt idx="880">
                  <c:v>14</c:v>
                </c:pt>
                <c:pt idx="881">
                  <c:v>14</c:v>
                </c:pt>
                <c:pt idx="882">
                  <c:v>14</c:v>
                </c:pt>
                <c:pt idx="883">
                  <c:v>14</c:v>
                </c:pt>
                <c:pt idx="884">
                  <c:v>14</c:v>
                </c:pt>
                <c:pt idx="885">
                  <c:v>14</c:v>
                </c:pt>
                <c:pt idx="886">
                  <c:v>14</c:v>
                </c:pt>
                <c:pt idx="887">
                  <c:v>14</c:v>
                </c:pt>
                <c:pt idx="888">
                  <c:v>14</c:v>
                </c:pt>
                <c:pt idx="889">
                  <c:v>14</c:v>
                </c:pt>
                <c:pt idx="890">
                  <c:v>14</c:v>
                </c:pt>
                <c:pt idx="891">
                  <c:v>14</c:v>
                </c:pt>
                <c:pt idx="892">
                  <c:v>14</c:v>
                </c:pt>
                <c:pt idx="893">
                  <c:v>14</c:v>
                </c:pt>
                <c:pt idx="894">
                  <c:v>14</c:v>
                </c:pt>
                <c:pt idx="895">
                  <c:v>14</c:v>
                </c:pt>
                <c:pt idx="896">
                  <c:v>14</c:v>
                </c:pt>
                <c:pt idx="897">
                  <c:v>14</c:v>
                </c:pt>
                <c:pt idx="898">
                  <c:v>14</c:v>
                </c:pt>
                <c:pt idx="899">
                  <c:v>14</c:v>
                </c:pt>
                <c:pt idx="900">
                  <c:v>14</c:v>
                </c:pt>
                <c:pt idx="901">
                  <c:v>14</c:v>
                </c:pt>
                <c:pt idx="902">
                  <c:v>14</c:v>
                </c:pt>
                <c:pt idx="903">
                  <c:v>14</c:v>
                </c:pt>
                <c:pt idx="904">
                  <c:v>14</c:v>
                </c:pt>
                <c:pt idx="905">
                  <c:v>14</c:v>
                </c:pt>
                <c:pt idx="906">
                  <c:v>14</c:v>
                </c:pt>
                <c:pt idx="907">
                  <c:v>14</c:v>
                </c:pt>
                <c:pt idx="908">
                  <c:v>14</c:v>
                </c:pt>
                <c:pt idx="909">
                  <c:v>14</c:v>
                </c:pt>
                <c:pt idx="910">
                  <c:v>14</c:v>
                </c:pt>
                <c:pt idx="911">
                  <c:v>14</c:v>
                </c:pt>
                <c:pt idx="912">
                  <c:v>14</c:v>
                </c:pt>
                <c:pt idx="913">
                  <c:v>14</c:v>
                </c:pt>
                <c:pt idx="914">
                  <c:v>14</c:v>
                </c:pt>
                <c:pt idx="915">
                  <c:v>14</c:v>
                </c:pt>
                <c:pt idx="916">
                  <c:v>14</c:v>
                </c:pt>
                <c:pt idx="917">
                  <c:v>14</c:v>
                </c:pt>
                <c:pt idx="918">
                  <c:v>14</c:v>
                </c:pt>
                <c:pt idx="919">
                  <c:v>14</c:v>
                </c:pt>
                <c:pt idx="920">
                  <c:v>14</c:v>
                </c:pt>
                <c:pt idx="921">
                  <c:v>14</c:v>
                </c:pt>
                <c:pt idx="922">
                  <c:v>14</c:v>
                </c:pt>
                <c:pt idx="923">
                  <c:v>14</c:v>
                </c:pt>
                <c:pt idx="924">
                  <c:v>14</c:v>
                </c:pt>
                <c:pt idx="925">
                  <c:v>14</c:v>
                </c:pt>
                <c:pt idx="926">
                  <c:v>14</c:v>
                </c:pt>
                <c:pt idx="927">
                  <c:v>14</c:v>
                </c:pt>
                <c:pt idx="928">
                  <c:v>14</c:v>
                </c:pt>
                <c:pt idx="929">
                  <c:v>14</c:v>
                </c:pt>
                <c:pt idx="930">
                  <c:v>14</c:v>
                </c:pt>
                <c:pt idx="931">
                  <c:v>14</c:v>
                </c:pt>
                <c:pt idx="932">
                  <c:v>14</c:v>
                </c:pt>
                <c:pt idx="933">
                  <c:v>14</c:v>
                </c:pt>
                <c:pt idx="934">
                  <c:v>14</c:v>
                </c:pt>
                <c:pt idx="935">
                  <c:v>14</c:v>
                </c:pt>
                <c:pt idx="936">
                  <c:v>14</c:v>
                </c:pt>
                <c:pt idx="937">
                  <c:v>14</c:v>
                </c:pt>
                <c:pt idx="938">
                  <c:v>14</c:v>
                </c:pt>
                <c:pt idx="939">
                  <c:v>14</c:v>
                </c:pt>
                <c:pt idx="940">
                  <c:v>14</c:v>
                </c:pt>
                <c:pt idx="941">
                  <c:v>14</c:v>
                </c:pt>
                <c:pt idx="942">
                  <c:v>14</c:v>
                </c:pt>
                <c:pt idx="943">
                  <c:v>14</c:v>
                </c:pt>
                <c:pt idx="944">
                  <c:v>14</c:v>
                </c:pt>
                <c:pt idx="945">
                  <c:v>14</c:v>
                </c:pt>
                <c:pt idx="946">
                  <c:v>14</c:v>
                </c:pt>
                <c:pt idx="947">
                  <c:v>14</c:v>
                </c:pt>
                <c:pt idx="948">
                  <c:v>14</c:v>
                </c:pt>
                <c:pt idx="949">
                  <c:v>14</c:v>
                </c:pt>
                <c:pt idx="950">
                  <c:v>14</c:v>
                </c:pt>
                <c:pt idx="951">
                  <c:v>14</c:v>
                </c:pt>
                <c:pt idx="952">
                  <c:v>14</c:v>
                </c:pt>
                <c:pt idx="953">
                  <c:v>14</c:v>
                </c:pt>
                <c:pt idx="954">
                  <c:v>14</c:v>
                </c:pt>
                <c:pt idx="955">
                  <c:v>14</c:v>
                </c:pt>
                <c:pt idx="956">
                  <c:v>14</c:v>
                </c:pt>
                <c:pt idx="957">
                  <c:v>14</c:v>
                </c:pt>
                <c:pt idx="958">
                  <c:v>14</c:v>
                </c:pt>
                <c:pt idx="959">
                  <c:v>14</c:v>
                </c:pt>
                <c:pt idx="960">
                  <c:v>14</c:v>
                </c:pt>
                <c:pt idx="961">
                  <c:v>14</c:v>
                </c:pt>
                <c:pt idx="962">
                  <c:v>14</c:v>
                </c:pt>
                <c:pt idx="963">
                  <c:v>14</c:v>
                </c:pt>
                <c:pt idx="964">
                  <c:v>14</c:v>
                </c:pt>
                <c:pt idx="965">
                  <c:v>14</c:v>
                </c:pt>
                <c:pt idx="966">
                  <c:v>14</c:v>
                </c:pt>
                <c:pt idx="967">
                  <c:v>14</c:v>
                </c:pt>
                <c:pt idx="968">
                  <c:v>14</c:v>
                </c:pt>
                <c:pt idx="969">
                  <c:v>14</c:v>
                </c:pt>
                <c:pt idx="970">
                  <c:v>14</c:v>
                </c:pt>
                <c:pt idx="971">
                  <c:v>14</c:v>
                </c:pt>
                <c:pt idx="972">
                  <c:v>14</c:v>
                </c:pt>
                <c:pt idx="973">
                  <c:v>14</c:v>
                </c:pt>
                <c:pt idx="974">
                  <c:v>14</c:v>
                </c:pt>
                <c:pt idx="975">
                  <c:v>14</c:v>
                </c:pt>
                <c:pt idx="976">
                  <c:v>14</c:v>
                </c:pt>
                <c:pt idx="977">
                  <c:v>14</c:v>
                </c:pt>
                <c:pt idx="978">
                  <c:v>14</c:v>
                </c:pt>
                <c:pt idx="979">
                  <c:v>14</c:v>
                </c:pt>
                <c:pt idx="980">
                  <c:v>14</c:v>
                </c:pt>
                <c:pt idx="981">
                  <c:v>14</c:v>
                </c:pt>
                <c:pt idx="982">
                  <c:v>14</c:v>
                </c:pt>
                <c:pt idx="983">
                  <c:v>14</c:v>
                </c:pt>
                <c:pt idx="984">
                  <c:v>14</c:v>
                </c:pt>
                <c:pt idx="985">
                  <c:v>14</c:v>
                </c:pt>
                <c:pt idx="986">
                  <c:v>14</c:v>
                </c:pt>
                <c:pt idx="987">
                  <c:v>14</c:v>
                </c:pt>
                <c:pt idx="988">
                  <c:v>14</c:v>
                </c:pt>
                <c:pt idx="989">
                  <c:v>14</c:v>
                </c:pt>
                <c:pt idx="990">
                  <c:v>14</c:v>
                </c:pt>
                <c:pt idx="991">
                  <c:v>14</c:v>
                </c:pt>
                <c:pt idx="992">
                  <c:v>14</c:v>
                </c:pt>
                <c:pt idx="993">
                  <c:v>14</c:v>
                </c:pt>
                <c:pt idx="994">
                  <c:v>14</c:v>
                </c:pt>
                <c:pt idx="995">
                  <c:v>14</c:v>
                </c:pt>
                <c:pt idx="996">
                  <c:v>14</c:v>
                </c:pt>
                <c:pt idx="997">
                  <c:v>14</c:v>
                </c:pt>
                <c:pt idx="998">
                  <c:v>14</c:v>
                </c:pt>
                <c:pt idx="999">
                  <c:v>14</c:v>
                </c:pt>
                <c:pt idx="1000">
                  <c:v>14</c:v>
                </c:pt>
                <c:pt idx="1001">
                  <c:v>14</c:v>
                </c:pt>
                <c:pt idx="1002">
                  <c:v>14</c:v>
                </c:pt>
                <c:pt idx="1003">
                  <c:v>14</c:v>
                </c:pt>
                <c:pt idx="1004">
                  <c:v>14</c:v>
                </c:pt>
                <c:pt idx="1005">
                  <c:v>14</c:v>
                </c:pt>
                <c:pt idx="1006">
                  <c:v>14</c:v>
                </c:pt>
                <c:pt idx="1007">
                  <c:v>14</c:v>
                </c:pt>
                <c:pt idx="1008">
                  <c:v>14</c:v>
                </c:pt>
                <c:pt idx="1009">
                  <c:v>14</c:v>
                </c:pt>
                <c:pt idx="1010">
                  <c:v>14</c:v>
                </c:pt>
                <c:pt idx="1011">
                  <c:v>14</c:v>
                </c:pt>
                <c:pt idx="1012">
                  <c:v>14</c:v>
                </c:pt>
                <c:pt idx="1013">
                  <c:v>14</c:v>
                </c:pt>
                <c:pt idx="1014">
                  <c:v>14</c:v>
                </c:pt>
                <c:pt idx="1015">
                  <c:v>14</c:v>
                </c:pt>
                <c:pt idx="1016">
                  <c:v>14</c:v>
                </c:pt>
                <c:pt idx="1017">
                  <c:v>14</c:v>
                </c:pt>
                <c:pt idx="1018">
                  <c:v>14</c:v>
                </c:pt>
                <c:pt idx="1019">
                  <c:v>14</c:v>
                </c:pt>
                <c:pt idx="1020">
                  <c:v>14</c:v>
                </c:pt>
                <c:pt idx="1021">
                  <c:v>14</c:v>
                </c:pt>
                <c:pt idx="1022">
                  <c:v>14</c:v>
                </c:pt>
                <c:pt idx="1023">
                  <c:v>14</c:v>
                </c:pt>
                <c:pt idx="1024">
                  <c:v>14</c:v>
                </c:pt>
                <c:pt idx="1025">
                  <c:v>14</c:v>
                </c:pt>
                <c:pt idx="1026">
                  <c:v>14</c:v>
                </c:pt>
                <c:pt idx="1027">
                  <c:v>14</c:v>
                </c:pt>
                <c:pt idx="1028">
                  <c:v>14</c:v>
                </c:pt>
                <c:pt idx="1029">
                  <c:v>14</c:v>
                </c:pt>
                <c:pt idx="1030">
                  <c:v>14</c:v>
                </c:pt>
                <c:pt idx="1031">
                  <c:v>14</c:v>
                </c:pt>
                <c:pt idx="1032">
                  <c:v>14</c:v>
                </c:pt>
                <c:pt idx="1033">
                  <c:v>14</c:v>
                </c:pt>
                <c:pt idx="1034">
                  <c:v>14</c:v>
                </c:pt>
                <c:pt idx="1035">
                  <c:v>14</c:v>
                </c:pt>
                <c:pt idx="1036">
                  <c:v>14</c:v>
                </c:pt>
                <c:pt idx="1037">
                  <c:v>14</c:v>
                </c:pt>
                <c:pt idx="1038">
                  <c:v>14</c:v>
                </c:pt>
                <c:pt idx="1039">
                  <c:v>14</c:v>
                </c:pt>
                <c:pt idx="1040">
                  <c:v>14</c:v>
                </c:pt>
                <c:pt idx="1041">
                  <c:v>14</c:v>
                </c:pt>
                <c:pt idx="1042">
                  <c:v>14</c:v>
                </c:pt>
                <c:pt idx="1043">
                  <c:v>14</c:v>
                </c:pt>
                <c:pt idx="1044">
                  <c:v>14</c:v>
                </c:pt>
                <c:pt idx="1045">
                  <c:v>14</c:v>
                </c:pt>
                <c:pt idx="1046">
                  <c:v>14</c:v>
                </c:pt>
                <c:pt idx="1047">
                  <c:v>14</c:v>
                </c:pt>
                <c:pt idx="1048">
                  <c:v>14</c:v>
                </c:pt>
                <c:pt idx="1049">
                  <c:v>14</c:v>
                </c:pt>
                <c:pt idx="1050">
                  <c:v>14</c:v>
                </c:pt>
                <c:pt idx="1051">
                  <c:v>14</c:v>
                </c:pt>
                <c:pt idx="1052">
                  <c:v>14</c:v>
                </c:pt>
                <c:pt idx="1053">
                  <c:v>14</c:v>
                </c:pt>
                <c:pt idx="1054">
                  <c:v>14</c:v>
                </c:pt>
                <c:pt idx="1055">
                  <c:v>14</c:v>
                </c:pt>
                <c:pt idx="1056">
                  <c:v>14</c:v>
                </c:pt>
                <c:pt idx="1057">
                  <c:v>14</c:v>
                </c:pt>
                <c:pt idx="1058">
                  <c:v>14</c:v>
                </c:pt>
                <c:pt idx="1059">
                  <c:v>14</c:v>
                </c:pt>
                <c:pt idx="1060">
                  <c:v>14</c:v>
                </c:pt>
                <c:pt idx="1061">
                  <c:v>14</c:v>
                </c:pt>
                <c:pt idx="1062">
                  <c:v>14</c:v>
                </c:pt>
                <c:pt idx="1063">
                  <c:v>14</c:v>
                </c:pt>
                <c:pt idx="1064">
                  <c:v>14</c:v>
                </c:pt>
                <c:pt idx="1065">
                  <c:v>14</c:v>
                </c:pt>
                <c:pt idx="1066">
                  <c:v>14</c:v>
                </c:pt>
                <c:pt idx="1067">
                  <c:v>14</c:v>
                </c:pt>
                <c:pt idx="1068">
                  <c:v>14</c:v>
                </c:pt>
                <c:pt idx="1069">
                  <c:v>14</c:v>
                </c:pt>
                <c:pt idx="1070">
                  <c:v>14</c:v>
                </c:pt>
                <c:pt idx="1071">
                  <c:v>14</c:v>
                </c:pt>
                <c:pt idx="1072">
                  <c:v>14</c:v>
                </c:pt>
                <c:pt idx="1073">
                  <c:v>14</c:v>
                </c:pt>
                <c:pt idx="1074">
                  <c:v>14</c:v>
                </c:pt>
                <c:pt idx="1075">
                  <c:v>14</c:v>
                </c:pt>
                <c:pt idx="1076">
                  <c:v>14</c:v>
                </c:pt>
                <c:pt idx="1077">
                  <c:v>14</c:v>
                </c:pt>
                <c:pt idx="1078">
                  <c:v>14</c:v>
                </c:pt>
                <c:pt idx="1079">
                  <c:v>14</c:v>
                </c:pt>
                <c:pt idx="1080">
                  <c:v>14</c:v>
                </c:pt>
                <c:pt idx="1081">
                  <c:v>14</c:v>
                </c:pt>
                <c:pt idx="1082">
                  <c:v>14</c:v>
                </c:pt>
                <c:pt idx="1083">
                  <c:v>14</c:v>
                </c:pt>
                <c:pt idx="1084">
                  <c:v>14</c:v>
                </c:pt>
                <c:pt idx="1085">
                  <c:v>14</c:v>
                </c:pt>
                <c:pt idx="1086">
                  <c:v>14</c:v>
                </c:pt>
                <c:pt idx="1087">
                  <c:v>14</c:v>
                </c:pt>
                <c:pt idx="1088">
                  <c:v>14</c:v>
                </c:pt>
                <c:pt idx="1089">
                  <c:v>14</c:v>
                </c:pt>
                <c:pt idx="1090">
                  <c:v>14</c:v>
                </c:pt>
                <c:pt idx="1091">
                  <c:v>14</c:v>
                </c:pt>
                <c:pt idx="1092">
                  <c:v>14</c:v>
                </c:pt>
                <c:pt idx="1093">
                  <c:v>14</c:v>
                </c:pt>
                <c:pt idx="1094">
                  <c:v>14</c:v>
                </c:pt>
                <c:pt idx="1095">
                  <c:v>14</c:v>
                </c:pt>
                <c:pt idx="1096">
                  <c:v>14</c:v>
                </c:pt>
                <c:pt idx="1097">
                  <c:v>14</c:v>
                </c:pt>
                <c:pt idx="1098">
                  <c:v>14</c:v>
                </c:pt>
                <c:pt idx="1099">
                  <c:v>14</c:v>
                </c:pt>
                <c:pt idx="1100">
                  <c:v>14</c:v>
                </c:pt>
                <c:pt idx="1101">
                  <c:v>14</c:v>
                </c:pt>
                <c:pt idx="1102">
                  <c:v>14</c:v>
                </c:pt>
                <c:pt idx="1103">
                  <c:v>14</c:v>
                </c:pt>
                <c:pt idx="1104">
                  <c:v>14</c:v>
                </c:pt>
                <c:pt idx="1105">
                  <c:v>14</c:v>
                </c:pt>
                <c:pt idx="1106">
                  <c:v>14</c:v>
                </c:pt>
                <c:pt idx="1107">
                  <c:v>14</c:v>
                </c:pt>
                <c:pt idx="1108">
                  <c:v>14</c:v>
                </c:pt>
                <c:pt idx="1109">
                  <c:v>14</c:v>
                </c:pt>
                <c:pt idx="1110">
                  <c:v>14</c:v>
                </c:pt>
                <c:pt idx="1111">
                  <c:v>14</c:v>
                </c:pt>
                <c:pt idx="1112">
                  <c:v>14</c:v>
                </c:pt>
                <c:pt idx="1113">
                  <c:v>14</c:v>
                </c:pt>
                <c:pt idx="1114">
                  <c:v>14</c:v>
                </c:pt>
                <c:pt idx="1115">
                  <c:v>14</c:v>
                </c:pt>
                <c:pt idx="1116">
                  <c:v>14</c:v>
                </c:pt>
                <c:pt idx="1117">
                  <c:v>14</c:v>
                </c:pt>
                <c:pt idx="1118">
                  <c:v>14</c:v>
                </c:pt>
                <c:pt idx="1119">
                  <c:v>14</c:v>
                </c:pt>
                <c:pt idx="1120">
                  <c:v>14</c:v>
                </c:pt>
                <c:pt idx="1121">
                  <c:v>14</c:v>
                </c:pt>
                <c:pt idx="1122">
                  <c:v>14</c:v>
                </c:pt>
                <c:pt idx="1123">
                  <c:v>14</c:v>
                </c:pt>
                <c:pt idx="1124">
                  <c:v>14</c:v>
                </c:pt>
                <c:pt idx="1125">
                  <c:v>14</c:v>
                </c:pt>
                <c:pt idx="1126">
                  <c:v>14</c:v>
                </c:pt>
                <c:pt idx="1127">
                  <c:v>14</c:v>
                </c:pt>
                <c:pt idx="1128">
                  <c:v>14</c:v>
                </c:pt>
                <c:pt idx="1129">
                  <c:v>14</c:v>
                </c:pt>
                <c:pt idx="1130">
                  <c:v>14</c:v>
                </c:pt>
                <c:pt idx="1131">
                  <c:v>14</c:v>
                </c:pt>
                <c:pt idx="1132">
                  <c:v>14</c:v>
                </c:pt>
                <c:pt idx="1133">
                  <c:v>14</c:v>
                </c:pt>
                <c:pt idx="1134">
                  <c:v>14</c:v>
                </c:pt>
                <c:pt idx="1135">
                  <c:v>14</c:v>
                </c:pt>
                <c:pt idx="1136">
                  <c:v>14</c:v>
                </c:pt>
                <c:pt idx="1137">
                  <c:v>14</c:v>
                </c:pt>
                <c:pt idx="1138">
                  <c:v>14</c:v>
                </c:pt>
                <c:pt idx="1139">
                  <c:v>14</c:v>
                </c:pt>
                <c:pt idx="1140">
                  <c:v>14</c:v>
                </c:pt>
                <c:pt idx="1141">
                  <c:v>14</c:v>
                </c:pt>
                <c:pt idx="1142">
                  <c:v>14</c:v>
                </c:pt>
                <c:pt idx="1143">
                  <c:v>14</c:v>
                </c:pt>
                <c:pt idx="1144">
                  <c:v>14</c:v>
                </c:pt>
                <c:pt idx="1145">
                  <c:v>14</c:v>
                </c:pt>
                <c:pt idx="1146">
                  <c:v>14</c:v>
                </c:pt>
                <c:pt idx="1147">
                  <c:v>14</c:v>
                </c:pt>
                <c:pt idx="1148">
                  <c:v>14</c:v>
                </c:pt>
                <c:pt idx="1149">
                  <c:v>14</c:v>
                </c:pt>
                <c:pt idx="1150">
                  <c:v>14</c:v>
                </c:pt>
                <c:pt idx="1151">
                  <c:v>14</c:v>
                </c:pt>
                <c:pt idx="1152">
                  <c:v>14</c:v>
                </c:pt>
                <c:pt idx="1153">
                  <c:v>14</c:v>
                </c:pt>
                <c:pt idx="1154">
                  <c:v>14</c:v>
                </c:pt>
                <c:pt idx="1155">
                  <c:v>14</c:v>
                </c:pt>
                <c:pt idx="1156">
                  <c:v>14</c:v>
                </c:pt>
                <c:pt idx="1157">
                  <c:v>14</c:v>
                </c:pt>
                <c:pt idx="1158">
                  <c:v>14</c:v>
                </c:pt>
                <c:pt idx="1159">
                  <c:v>14</c:v>
                </c:pt>
                <c:pt idx="1160">
                  <c:v>14</c:v>
                </c:pt>
                <c:pt idx="1161">
                  <c:v>14</c:v>
                </c:pt>
                <c:pt idx="1162">
                  <c:v>14</c:v>
                </c:pt>
                <c:pt idx="1163">
                  <c:v>14</c:v>
                </c:pt>
                <c:pt idx="1164">
                  <c:v>14</c:v>
                </c:pt>
                <c:pt idx="1165">
                  <c:v>14</c:v>
                </c:pt>
                <c:pt idx="1166">
                  <c:v>14</c:v>
                </c:pt>
                <c:pt idx="1167">
                  <c:v>14</c:v>
                </c:pt>
                <c:pt idx="1168">
                  <c:v>14</c:v>
                </c:pt>
                <c:pt idx="1169">
                  <c:v>14</c:v>
                </c:pt>
                <c:pt idx="1170">
                  <c:v>14</c:v>
                </c:pt>
                <c:pt idx="1171">
                  <c:v>14</c:v>
                </c:pt>
                <c:pt idx="1172">
                  <c:v>14</c:v>
                </c:pt>
                <c:pt idx="1173">
                  <c:v>14</c:v>
                </c:pt>
                <c:pt idx="1174">
                  <c:v>14</c:v>
                </c:pt>
                <c:pt idx="1175">
                  <c:v>14</c:v>
                </c:pt>
                <c:pt idx="1176">
                  <c:v>14</c:v>
                </c:pt>
                <c:pt idx="1177">
                  <c:v>14</c:v>
                </c:pt>
                <c:pt idx="1178">
                  <c:v>14</c:v>
                </c:pt>
                <c:pt idx="1179">
                  <c:v>14</c:v>
                </c:pt>
                <c:pt idx="1180">
                  <c:v>14</c:v>
                </c:pt>
                <c:pt idx="1181">
                  <c:v>14</c:v>
                </c:pt>
                <c:pt idx="1182">
                  <c:v>14</c:v>
                </c:pt>
                <c:pt idx="1183">
                  <c:v>14</c:v>
                </c:pt>
                <c:pt idx="1184">
                  <c:v>14</c:v>
                </c:pt>
                <c:pt idx="1185">
                  <c:v>14</c:v>
                </c:pt>
                <c:pt idx="1186">
                  <c:v>14</c:v>
                </c:pt>
                <c:pt idx="1187">
                  <c:v>14</c:v>
                </c:pt>
                <c:pt idx="1188">
                  <c:v>14</c:v>
                </c:pt>
                <c:pt idx="1189">
                  <c:v>14</c:v>
                </c:pt>
                <c:pt idx="1190">
                  <c:v>14</c:v>
                </c:pt>
                <c:pt idx="1191">
                  <c:v>14</c:v>
                </c:pt>
                <c:pt idx="1192">
                  <c:v>14</c:v>
                </c:pt>
                <c:pt idx="1193">
                  <c:v>14</c:v>
                </c:pt>
                <c:pt idx="1194">
                  <c:v>14</c:v>
                </c:pt>
                <c:pt idx="1195">
                  <c:v>14</c:v>
                </c:pt>
                <c:pt idx="1196">
                  <c:v>14</c:v>
                </c:pt>
                <c:pt idx="1197">
                  <c:v>14</c:v>
                </c:pt>
                <c:pt idx="1198">
                  <c:v>14</c:v>
                </c:pt>
                <c:pt idx="1199">
                  <c:v>14</c:v>
                </c:pt>
                <c:pt idx="1200">
                  <c:v>14</c:v>
                </c:pt>
                <c:pt idx="1201">
                  <c:v>14</c:v>
                </c:pt>
                <c:pt idx="1202">
                  <c:v>14</c:v>
                </c:pt>
                <c:pt idx="1203">
                  <c:v>14</c:v>
                </c:pt>
                <c:pt idx="1204">
                  <c:v>14</c:v>
                </c:pt>
                <c:pt idx="1205">
                  <c:v>14</c:v>
                </c:pt>
                <c:pt idx="1206">
                  <c:v>14</c:v>
                </c:pt>
                <c:pt idx="1207">
                  <c:v>14</c:v>
                </c:pt>
                <c:pt idx="1208">
                  <c:v>14</c:v>
                </c:pt>
                <c:pt idx="1209">
                  <c:v>14</c:v>
                </c:pt>
                <c:pt idx="1210">
                  <c:v>14</c:v>
                </c:pt>
                <c:pt idx="1211">
                  <c:v>14</c:v>
                </c:pt>
                <c:pt idx="1212">
                  <c:v>14</c:v>
                </c:pt>
                <c:pt idx="1213">
                  <c:v>14</c:v>
                </c:pt>
                <c:pt idx="1214">
                  <c:v>14</c:v>
                </c:pt>
                <c:pt idx="1215">
                  <c:v>14</c:v>
                </c:pt>
                <c:pt idx="1216">
                  <c:v>14</c:v>
                </c:pt>
                <c:pt idx="1217">
                  <c:v>14</c:v>
                </c:pt>
                <c:pt idx="1218">
                  <c:v>14</c:v>
                </c:pt>
                <c:pt idx="1219">
                  <c:v>14</c:v>
                </c:pt>
                <c:pt idx="1220">
                  <c:v>14</c:v>
                </c:pt>
                <c:pt idx="1221">
                  <c:v>14</c:v>
                </c:pt>
                <c:pt idx="1222">
                  <c:v>14</c:v>
                </c:pt>
                <c:pt idx="1223">
                  <c:v>14</c:v>
                </c:pt>
                <c:pt idx="1224">
                  <c:v>14</c:v>
                </c:pt>
                <c:pt idx="1225">
                  <c:v>14</c:v>
                </c:pt>
                <c:pt idx="1226">
                  <c:v>14</c:v>
                </c:pt>
                <c:pt idx="1227">
                  <c:v>14</c:v>
                </c:pt>
                <c:pt idx="1228">
                  <c:v>14</c:v>
                </c:pt>
                <c:pt idx="1229">
                  <c:v>14</c:v>
                </c:pt>
                <c:pt idx="1230">
                  <c:v>14</c:v>
                </c:pt>
                <c:pt idx="1231">
                  <c:v>14</c:v>
                </c:pt>
                <c:pt idx="1232">
                  <c:v>14</c:v>
                </c:pt>
                <c:pt idx="1233">
                  <c:v>14</c:v>
                </c:pt>
                <c:pt idx="1234">
                  <c:v>14</c:v>
                </c:pt>
                <c:pt idx="1235">
                  <c:v>14</c:v>
                </c:pt>
                <c:pt idx="1236">
                  <c:v>14</c:v>
                </c:pt>
                <c:pt idx="1237">
                  <c:v>14</c:v>
                </c:pt>
                <c:pt idx="1238">
                  <c:v>14</c:v>
                </c:pt>
                <c:pt idx="1239">
                  <c:v>14</c:v>
                </c:pt>
                <c:pt idx="1240">
                  <c:v>14</c:v>
                </c:pt>
                <c:pt idx="1241">
                  <c:v>14</c:v>
                </c:pt>
                <c:pt idx="1242">
                  <c:v>14</c:v>
                </c:pt>
                <c:pt idx="1243">
                  <c:v>14</c:v>
                </c:pt>
                <c:pt idx="1244">
                  <c:v>14</c:v>
                </c:pt>
                <c:pt idx="1245">
                  <c:v>14</c:v>
                </c:pt>
                <c:pt idx="1246">
                  <c:v>14</c:v>
                </c:pt>
                <c:pt idx="1247">
                  <c:v>14</c:v>
                </c:pt>
                <c:pt idx="1248">
                  <c:v>14</c:v>
                </c:pt>
                <c:pt idx="1249">
                  <c:v>14</c:v>
                </c:pt>
                <c:pt idx="1250">
                  <c:v>14</c:v>
                </c:pt>
                <c:pt idx="1251">
                  <c:v>14</c:v>
                </c:pt>
                <c:pt idx="1252">
                  <c:v>14</c:v>
                </c:pt>
                <c:pt idx="1253">
                  <c:v>14</c:v>
                </c:pt>
                <c:pt idx="1254">
                  <c:v>14</c:v>
                </c:pt>
                <c:pt idx="1255">
                  <c:v>14</c:v>
                </c:pt>
                <c:pt idx="1256">
                  <c:v>14</c:v>
                </c:pt>
                <c:pt idx="1257">
                  <c:v>14</c:v>
                </c:pt>
                <c:pt idx="1258">
                  <c:v>14</c:v>
                </c:pt>
                <c:pt idx="1259">
                  <c:v>14</c:v>
                </c:pt>
                <c:pt idx="1260">
                  <c:v>14</c:v>
                </c:pt>
                <c:pt idx="1261">
                  <c:v>14</c:v>
                </c:pt>
                <c:pt idx="1262">
                  <c:v>14</c:v>
                </c:pt>
                <c:pt idx="1263">
                  <c:v>14</c:v>
                </c:pt>
                <c:pt idx="1264">
                  <c:v>14</c:v>
                </c:pt>
                <c:pt idx="1265">
                  <c:v>14</c:v>
                </c:pt>
                <c:pt idx="1266">
                  <c:v>14</c:v>
                </c:pt>
                <c:pt idx="1267">
                  <c:v>14</c:v>
                </c:pt>
                <c:pt idx="1268">
                  <c:v>14</c:v>
                </c:pt>
                <c:pt idx="1269">
                  <c:v>14</c:v>
                </c:pt>
                <c:pt idx="1270">
                  <c:v>14</c:v>
                </c:pt>
                <c:pt idx="1271">
                  <c:v>14</c:v>
                </c:pt>
                <c:pt idx="1272">
                  <c:v>14</c:v>
                </c:pt>
                <c:pt idx="1273">
                  <c:v>14</c:v>
                </c:pt>
                <c:pt idx="1274">
                  <c:v>14</c:v>
                </c:pt>
                <c:pt idx="1275">
                  <c:v>14</c:v>
                </c:pt>
                <c:pt idx="1276">
                  <c:v>14</c:v>
                </c:pt>
                <c:pt idx="1277">
                  <c:v>14</c:v>
                </c:pt>
                <c:pt idx="1278">
                  <c:v>14</c:v>
                </c:pt>
                <c:pt idx="1279">
                  <c:v>14</c:v>
                </c:pt>
                <c:pt idx="1280">
                  <c:v>14</c:v>
                </c:pt>
                <c:pt idx="1281">
                  <c:v>14</c:v>
                </c:pt>
                <c:pt idx="1282">
                  <c:v>14</c:v>
                </c:pt>
                <c:pt idx="1283">
                  <c:v>14</c:v>
                </c:pt>
                <c:pt idx="1284">
                  <c:v>14</c:v>
                </c:pt>
                <c:pt idx="1285">
                  <c:v>14</c:v>
                </c:pt>
                <c:pt idx="1286">
                  <c:v>14</c:v>
                </c:pt>
                <c:pt idx="1287">
                  <c:v>14</c:v>
                </c:pt>
                <c:pt idx="1288">
                  <c:v>14</c:v>
                </c:pt>
                <c:pt idx="1289">
                  <c:v>14</c:v>
                </c:pt>
                <c:pt idx="1290">
                  <c:v>14</c:v>
                </c:pt>
                <c:pt idx="1291">
                  <c:v>14</c:v>
                </c:pt>
                <c:pt idx="1292">
                  <c:v>14</c:v>
                </c:pt>
                <c:pt idx="1293">
                  <c:v>14</c:v>
                </c:pt>
                <c:pt idx="1294">
                  <c:v>14</c:v>
                </c:pt>
                <c:pt idx="1295">
                  <c:v>14</c:v>
                </c:pt>
                <c:pt idx="1296">
                  <c:v>14</c:v>
                </c:pt>
                <c:pt idx="1297">
                  <c:v>14</c:v>
                </c:pt>
                <c:pt idx="1298">
                  <c:v>14</c:v>
                </c:pt>
                <c:pt idx="1299">
                  <c:v>14</c:v>
                </c:pt>
                <c:pt idx="1300">
                  <c:v>14</c:v>
                </c:pt>
                <c:pt idx="1301">
                  <c:v>14</c:v>
                </c:pt>
                <c:pt idx="1302">
                  <c:v>14</c:v>
                </c:pt>
                <c:pt idx="1303">
                  <c:v>14</c:v>
                </c:pt>
                <c:pt idx="1304">
                  <c:v>14</c:v>
                </c:pt>
                <c:pt idx="1305">
                  <c:v>14</c:v>
                </c:pt>
                <c:pt idx="1306">
                  <c:v>14</c:v>
                </c:pt>
                <c:pt idx="1307">
                  <c:v>14</c:v>
                </c:pt>
                <c:pt idx="1308">
                  <c:v>14</c:v>
                </c:pt>
                <c:pt idx="1309">
                  <c:v>14</c:v>
                </c:pt>
                <c:pt idx="1310">
                  <c:v>14</c:v>
                </c:pt>
                <c:pt idx="1311">
                  <c:v>14</c:v>
                </c:pt>
                <c:pt idx="1312">
                  <c:v>14</c:v>
                </c:pt>
                <c:pt idx="1313">
                  <c:v>14</c:v>
                </c:pt>
                <c:pt idx="1314">
                  <c:v>14</c:v>
                </c:pt>
                <c:pt idx="1315">
                  <c:v>14</c:v>
                </c:pt>
                <c:pt idx="1316">
                  <c:v>14</c:v>
                </c:pt>
                <c:pt idx="1317">
                  <c:v>14</c:v>
                </c:pt>
                <c:pt idx="1318">
                  <c:v>14</c:v>
                </c:pt>
                <c:pt idx="1319">
                  <c:v>14</c:v>
                </c:pt>
                <c:pt idx="1320">
                  <c:v>14</c:v>
                </c:pt>
                <c:pt idx="1321">
                  <c:v>14</c:v>
                </c:pt>
                <c:pt idx="1322">
                  <c:v>14</c:v>
                </c:pt>
                <c:pt idx="1323">
                  <c:v>14</c:v>
                </c:pt>
                <c:pt idx="1324">
                  <c:v>14</c:v>
                </c:pt>
                <c:pt idx="1325">
                  <c:v>14</c:v>
                </c:pt>
                <c:pt idx="1326">
                  <c:v>14</c:v>
                </c:pt>
                <c:pt idx="1327">
                  <c:v>14</c:v>
                </c:pt>
                <c:pt idx="1328">
                  <c:v>14</c:v>
                </c:pt>
                <c:pt idx="1329">
                  <c:v>14</c:v>
                </c:pt>
                <c:pt idx="1330">
                  <c:v>14</c:v>
                </c:pt>
                <c:pt idx="1331">
                  <c:v>14</c:v>
                </c:pt>
                <c:pt idx="1332">
                  <c:v>14</c:v>
                </c:pt>
                <c:pt idx="1333">
                  <c:v>14</c:v>
                </c:pt>
                <c:pt idx="1334">
                  <c:v>14</c:v>
                </c:pt>
                <c:pt idx="1335">
                  <c:v>14</c:v>
                </c:pt>
                <c:pt idx="1336">
                  <c:v>14</c:v>
                </c:pt>
                <c:pt idx="1337">
                  <c:v>14</c:v>
                </c:pt>
                <c:pt idx="1338">
                  <c:v>14</c:v>
                </c:pt>
                <c:pt idx="1339">
                  <c:v>14</c:v>
                </c:pt>
                <c:pt idx="1340">
                  <c:v>14</c:v>
                </c:pt>
                <c:pt idx="1341">
                  <c:v>14</c:v>
                </c:pt>
                <c:pt idx="1342">
                  <c:v>14</c:v>
                </c:pt>
                <c:pt idx="1343">
                  <c:v>14</c:v>
                </c:pt>
                <c:pt idx="1344">
                  <c:v>14</c:v>
                </c:pt>
                <c:pt idx="1345">
                  <c:v>14</c:v>
                </c:pt>
                <c:pt idx="1346">
                  <c:v>14</c:v>
                </c:pt>
                <c:pt idx="1347">
                  <c:v>14</c:v>
                </c:pt>
                <c:pt idx="1348">
                  <c:v>14</c:v>
                </c:pt>
                <c:pt idx="1349">
                  <c:v>14</c:v>
                </c:pt>
                <c:pt idx="1350">
                  <c:v>14</c:v>
                </c:pt>
                <c:pt idx="1351">
                  <c:v>14</c:v>
                </c:pt>
                <c:pt idx="1352">
                  <c:v>14</c:v>
                </c:pt>
                <c:pt idx="1353">
                  <c:v>14</c:v>
                </c:pt>
                <c:pt idx="1354">
                  <c:v>14</c:v>
                </c:pt>
                <c:pt idx="1355">
                  <c:v>14</c:v>
                </c:pt>
                <c:pt idx="1356">
                  <c:v>14</c:v>
                </c:pt>
                <c:pt idx="1357">
                  <c:v>14</c:v>
                </c:pt>
                <c:pt idx="1358">
                  <c:v>14</c:v>
                </c:pt>
                <c:pt idx="1359">
                  <c:v>14</c:v>
                </c:pt>
                <c:pt idx="1360">
                  <c:v>14</c:v>
                </c:pt>
                <c:pt idx="1361">
                  <c:v>14</c:v>
                </c:pt>
                <c:pt idx="1362">
                  <c:v>14</c:v>
                </c:pt>
                <c:pt idx="1363">
                  <c:v>14</c:v>
                </c:pt>
                <c:pt idx="1364">
                  <c:v>14</c:v>
                </c:pt>
                <c:pt idx="1365">
                  <c:v>14</c:v>
                </c:pt>
                <c:pt idx="1366">
                  <c:v>14</c:v>
                </c:pt>
                <c:pt idx="1367">
                  <c:v>14</c:v>
                </c:pt>
                <c:pt idx="1368">
                  <c:v>14</c:v>
                </c:pt>
                <c:pt idx="1369">
                  <c:v>14</c:v>
                </c:pt>
                <c:pt idx="1370">
                  <c:v>14</c:v>
                </c:pt>
                <c:pt idx="1371">
                  <c:v>14</c:v>
                </c:pt>
                <c:pt idx="1372">
                  <c:v>14</c:v>
                </c:pt>
                <c:pt idx="1373">
                  <c:v>14</c:v>
                </c:pt>
                <c:pt idx="1374">
                  <c:v>14</c:v>
                </c:pt>
                <c:pt idx="1375">
                  <c:v>14</c:v>
                </c:pt>
                <c:pt idx="1376">
                  <c:v>14</c:v>
                </c:pt>
                <c:pt idx="1377">
                  <c:v>14</c:v>
                </c:pt>
                <c:pt idx="1378">
                  <c:v>14</c:v>
                </c:pt>
                <c:pt idx="1379">
                  <c:v>14</c:v>
                </c:pt>
                <c:pt idx="1380">
                  <c:v>14</c:v>
                </c:pt>
                <c:pt idx="1381">
                  <c:v>14</c:v>
                </c:pt>
                <c:pt idx="1382">
                  <c:v>14</c:v>
                </c:pt>
                <c:pt idx="1383">
                  <c:v>14</c:v>
                </c:pt>
                <c:pt idx="1384">
                  <c:v>14</c:v>
                </c:pt>
                <c:pt idx="1385">
                  <c:v>14</c:v>
                </c:pt>
                <c:pt idx="1386">
                  <c:v>14</c:v>
                </c:pt>
                <c:pt idx="1387">
                  <c:v>14</c:v>
                </c:pt>
                <c:pt idx="1388">
                  <c:v>14</c:v>
                </c:pt>
                <c:pt idx="1389">
                  <c:v>14</c:v>
                </c:pt>
                <c:pt idx="1390">
                  <c:v>14</c:v>
                </c:pt>
                <c:pt idx="1391">
                  <c:v>14</c:v>
                </c:pt>
                <c:pt idx="1392">
                  <c:v>14</c:v>
                </c:pt>
                <c:pt idx="1393">
                  <c:v>14</c:v>
                </c:pt>
                <c:pt idx="1394">
                  <c:v>14</c:v>
                </c:pt>
                <c:pt idx="1395">
                  <c:v>14</c:v>
                </c:pt>
                <c:pt idx="1396">
                  <c:v>14</c:v>
                </c:pt>
                <c:pt idx="1397">
                  <c:v>14</c:v>
                </c:pt>
                <c:pt idx="1398">
                  <c:v>14</c:v>
                </c:pt>
                <c:pt idx="1399">
                  <c:v>14</c:v>
                </c:pt>
                <c:pt idx="1400">
                  <c:v>14</c:v>
                </c:pt>
                <c:pt idx="1401">
                  <c:v>14</c:v>
                </c:pt>
                <c:pt idx="1402">
                  <c:v>14</c:v>
                </c:pt>
                <c:pt idx="1403">
                  <c:v>14</c:v>
                </c:pt>
                <c:pt idx="1404">
                  <c:v>14</c:v>
                </c:pt>
                <c:pt idx="1405">
                  <c:v>14</c:v>
                </c:pt>
                <c:pt idx="1406">
                  <c:v>14</c:v>
                </c:pt>
                <c:pt idx="1407">
                  <c:v>14</c:v>
                </c:pt>
                <c:pt idx="1408">
                  <c:v>14</c:v>
                </c:pt>
                <c:pt idx="1409">
                  <c:v>14</c:v>
                </c:pt>
                <c:pt idx="1410">
                  <c:v>14</c:v>
                </c:pt>
                <c:pt idx="1411">
                  <c:v>14</c:v>
                </c:pt>
                <c:pt idx="1412">
                  <c:v>14</c:v>
                </c:pt>
                <c:pt idx="1413">
                  <c:v>14</c:v>
                </c:pt>
                <c:pt idx="1414">
                  <c:v>14</c:v>
                </c:pt>
                <c:pt idx="1415">
                  <c:v>14</c:v>
                </c:pt>
                <c:pt idx="1416">
                  <c:v>14</c:v>
                </c:pt>
                <c:pt idx="1417">
                  <c:v>14</c:v>
                </c:pt>
                <c:pt idx="1418">
                  <c:v>14</c:v>
                </c:pt>
                <c:pt idx="1419">
                  <c:v>14</c:v>
                </c:pt>
                <c:pt idx="1420">
                  <c:v>14</c:v>
                </c:pt>
                <c:pt idx="1421">
                  <c:v>14</c:v>
                </c:pt>
                <c:pt idx="1422">
                  <c:v>14</c:v>
                </c:pt>
                <c:pt idx="1423">
                  <c:v>14</c:v>
                </c:pt>
                <c:pt idx="1424">
                  <c:v>14</c:v>
                </c:pt>
                <c:pt idx="1425">
                  <c:v>14</c:v>
                </c:pt>
                <c:pt idx="1426">
                  <c:v>14</c:v>
                </c:pt>
                <c:pt idx="1427">
                  <c:v>14</c:v>
                </c:pt>
                <c:pt idx="1428">
                  <c:v>14</c:v>
                </c:pt>
                <c:pt idx="1429">
                  <c:v>14</c:v>
                </c:pt>
                <c:pt idx="1430">
                  <c:v>14</c:v>
                </c:pt>
                <c:pt idx="1431">
                  <c:v>14</c:v>
                </c:pt>
                <c:pt idx="1432">
                  <c:v>14</c:v>
                </c:pt>
                <c:pt idx="1433">
                  <c:v>14</c:v>
                </c:pt>
                <c:pt idx="1434">
                  <c:v>14</c:v>
                </c:pt>
                <c:pt idx="1435">
                  <c:v>14</c:v>
                </c:pt>
                <c:pt idx="1436">
                  <c:v>14</c:v>
                </c:pt>
                <c:pt idx="1437">
                  <c:v>14</c:v>
                </c:pt>
                <c:pt idx="1438">
                  <c:v>14</c:v>
                </c:pt>
                <c:pt idx="1439">
                  <c:v>14</c:v>
                </c:pt>
                <c:pt idx="1440">
                  <c:v>14</c:v>
                </c:pt>
                <c:pt idx="1441">
                  <c:v>14</c:v>
                </c:pt>
                <c:pt idx="1442">
                  <c:v>14</c:v>
                </c:pt>
                <c:pt idx="1443">
                  <c:v>14</c:v>
                </c:pt>
                <c:pt idx="1444">
                  <c:v>14</c:v>
                </c:pt>
                <c:pt idx="1445">
                  <c:v>14</c:v>
                </c:pt>
                <c:pt idx="1446">
                  <c:v>14</c:v>
                </c:pt>
                <c:pt idx="1447">
                  <c:v>14</c:v>
                </c:pt>
                <c:pt idx="1448">
                  <c:v>14</c:v>
                </c:pt>
                <c:pt idx="1449">
                  <c:v>14</c:v>
                </c:pt>
                <c:pt idx="1450">
                  <c:v>14</c:v>
                </c:pt>
                <c:pt idx="1451">
                  <c:v>14</c:v>
                </c:pt>
                <c:pt idx="1452">
                  <c:v>14</c:v>
                </c:pt>
                <c:pt idx="1453">
                  <c:v>14</c:v>
                </c:pt>
                <c:pt idx="1454">
                  <c:v>14</c:v>
                </c:pt>
                <c:pt idx="1455">
                  <c:v>14</c:v>
                </c:pt>
                <c:pt idx="1456">
                  <c:v>14</c:v>
                </c:pt>
                <c:pt idx="1457">
                  <c:v>14</c:v>
                </c:pt>
                <c:pt idx="1458">
                  <c:v>14</c:v>
                </c:pt>
                <c:pt idx="1459">
                  <c:v>14</c:v>
                </c:pt>
                <c:pt idx="1460">
                  <c:v>14</c:v>
                </c:pt>
                <c:pt idx="1461">
                  <c:v>14</c:v>
                </c:pt>
                <c:pt idx="1462">
                  <c:v>14</c:v>
                </c:pt>
                <c:pt idx="1463">
                  <c:v>14</c:v>
                </c:pt>
                <c:pt idx="1464">
                  <c:v>14</c:v>
                </c:pt>
                <c:pt idx="1465">
                  <c:v>14</c:v>
                </c:pt>
                <c:pt idx="1466">
                  <c:v>14</c:v>
                </c:pt>
                <c:pt idx="1467">
                  <c:v>14</c:v>
                </c:pt>
                <c:pt idx="1468">
                  <c:v>14</c:v>
                </c:pt>
                <c:pt idx="1469">
                  <c:v>14</c:v>
                </c:pt>
                <c:pt idx="1470">
                  <c:v>14</c:v>
                </c:pt>
                <c:pt idx="1471">
                  <c:v>14</c:v>
                </c:pt>
                <c:pt idx="1472">
                  <c:v>14</c:v>
                </c:pt>
                <c:pt idx="1473">
                  <c:v>14</c:v>
                </c:pt>
                <c:pt idx="1474">
                  <c:v>14</c:v>
                </c:pt>
                <c:pt idx="1475">
                  <c:v>14</c:v>
                </c:pt>
                <c:pt idx="1476">
                  <c:v>14</c:v>
                </c:pt>
                <c:pt idx="1477">
                  <c:v>14</c:v>
                </c:pt>
                <c:pt idx="1478">
                  <c:v>14</c:v>
                </c:pt>
                <c:pt idx="1479">
                  <c:v>14</c:v>
                </c:pt>
                <c:pt idx="1480">
                  <c:v>14</c:v>
                </c:pt>
                <c:pt idx="1481">
                  <c:v>14</c:v>
                </c:pt>
                <c:pt idx="1482">
                  <c:v>14</c:v>
                </c:pt>
                <c:pt idx="1483">
                  <c:v>14</c:v>
                </c:pt>
                <c:pt idx="1484">
                  <c:v>14</c:v>
                </c:pt>
                <c:pt idx="1485">
                  <c:v>14</c:v>
                </c:pt>
                <c:pt idx="1486">
                  <c:v>14</c:v>
                </c:pt>
                <c:pt idx="1487">
                  <c:v>14</c:v>
                </c:pt>
                <c:pt idx="1488">
                  <c:v>14</c:v>
                </c:pt>
                <c:pt idx="1489">
                  <c:v>14</c:v>
                </c:pt>
                <c:pt idx="1490">
                  <c:v>14</c:v>
                </c:pt>
                <c:pt idx="1491">
                  <c:v>14</c:v>
                </c:pt>
                <c:pt idx="1492">
                  <c:v>14</c:v>
                </c:pt>
                <c:pt idx="1493">
                  <c:v>14</c:v>
                </c:pt>
                <c:pt idx="1494">
                  <c:v>14</c:v>
                </c:pt>
                <c:pt idx="1495">
                  <c:v>14</c:v>
                </c:pt>
                <c:pt idx="1496">
                  <c:v>14</c:v>
                </c:pt>
                <c:pt idx="1497">
                  <c:v>14</c:v>
                </c:pt>
                <c:pt idx="1498">
                  <c:v>14</c:v>
                </c:pt>
                <c:pt idx="1499">
                  <c:v>14</c:v>
                </c:pt>
                <c:pt idx="1500">
                  <c:v>14</c:v>
                </c:pt>
                <c:pt idx="1501">
                  <c:v>14</c:v>
                </c:pt>
                <c:pt idx="1502">
                  <c:v>14</c:v>
                </c:pt>
                <c:pt idx="1503">
                  <c:v>14</c:v>
                </c:pt>
                <c:pt idx="1504">
                  <c:v>14</c:v>
                </c:pt>
                <c:pt idx="1505">
                  <c:v>14</c:v>
                </c:pt>
                <c:pt idx="1506">
                  <c:v>14</c:v>
                </c:pt>
                <c:pt idx="1507">
                  <c:v>14</c:v>
                </c:pt>
                <c:pt idx="1508">
                  <c:v>14</c:v>
                </c:pt>
                <c:pt idx="1509">
                  <c:v>14</c:v>
                </c:pt>
                <c:pt idx="1510">
                  <c:v>14</c:v>
                </c:pt>
                <c:pt idx="1511">
                  <c:v>14</c:v>
                </c:pt>
                <c:pt idx="1512">
                  <c:v>14</c:v>
                </c:pt>
                <c:pt idx="1513">
                  <c:v>14</c:v>
                </c:pt>
                <c:pt idx="1514">
                  <c:v>14</c:v>
                </c:pt>
                <c:pt idx="1515">
                  <c:v>14</c:v>
                </c:pt>
                <c:pt idx="1516">
                  <c:v>14</c:v>
                </c:pt>
                <c:pt idx="1517">
                  <c:v>14</c:v>
                </c:pt>
                <c:pt idx="1518">
                  <c:v>14</c:v>
                </c:pt>
                <c:pt idx="1519">
                  <c:v>14</c:v>
                </c:pt>
                <c:pt idx="1520">
                  <c:v>14</c:v>
                </c:pt>
                <c:pt idx="1521">
                  <c:v>14</c:v>
                </c:pt>
                <c:pt idx="1522">
                  <c:v>14</c:v>
                </c:pt>
                <c:pt idx="1523">
                  <c:v>14</c:v>
                </c:pt>
                <c:pt idx="1524">
                  <c:v>14</c:v>
                </c:pt>
                <c:pt idx="1525">
                  <c:v>14</c:v>
                </c:pt>
                <c:pt idx="1526">
                  <c:v>14</c:v>
                </c:pt>
                <c:pt idx="1527">
                  <c:v>14</c:v>
                </c:pt>
                <c:pt idx="1528">
                  <c:v>14</c:v>
                </c:pt>
                <c:pt idx="1529">
                  <c:v>14</c:v>
                </c:pt>
                <c:pt idx="1530">
                  <c:v>14</c:v>
                </c:pt>
                <c:pt idx="1531">
                  <c:v>14</c:v>
                </c:pt>
                <c:pt idx="1532">
                  <c:v>14</c:v>
                </c:pt>
                <c:pt idx="1533">
                  <c:v>14</c:v>
                </c:pt>
                <c:pt idx="1534">
                  <c:v>14</c:v>
                </c:pt>
                <c:pt idx="1535">
                  <c:v>14</c:v>
                </c:pt>
                <c:pt idx="1536">
                  <c:v>14</c:v>
                </c:pt>
                <c:pt idx="1537">
                  <c:v>14</c:v>
                </c:pt>
                <c:pt idx="1538">
                  <c:v>14</c:v>
                </c:pt>
                <c:pt idx="1539">
                  <c:v>14</c:v>
                </c:pt>
                <c:pt idx="1540">
                  <c:v>14</c:v>
                </c:pt>
                <c:pt idx="1541">
                  <c:v>14</c:v>
                </c:pt>
                <c:pt idx="1542">
                  <c:v>14</c:v>
                </c:pt>
                <c:pt idx="1543">
                  <c:v>14</c:v>
                </c:pt>
                <c:pt idx="1544">
                  <c:v>14</c:v>
                </c:pt>
                <c:pt idx="1545">
                  <c:v>14</c:v>
                </c:pt>
                <c:pt idx="1546">
                  <c:v>14</c:v>
                </c:pt>
                <c:pt idx="1547">
                  <c:v>14</c:v>
                </c:pt>
                <c:pt idx="1548">
                  <c:v>14</c:v>
                </c:pt>
                <c:pt idx="1549">
                  <c:v>14</c:v>
                </c:pt>
                <c:pt idx="1550">
                  <c:v>14</c:v>
                </c:pt>
                <c:pt idx="1551">
                  <c:v>14</c:v>
                </c:pt>
                <c:pt idx="1552">
                  <c:v>14</c:v>
                </c:pt>
                <c:pt idx="1553">
                  <c:v>14</c:v>
                </c:pt>
                <c:pt idx="1554">
                  <c:v>14</c:v>
                </c:pt>
                <c:pt idx="1555">
                  <c:v>14</c:v>
                </c:pt>
                <c:pt idx="1556">
                  <c:v>14</c:v>
                </c:pt>
                <c:pt idx="1557">
                  <c:v>14</c:v>
                </c:pt>
                <c:pt idx="1558">
                  <c:v>14</c:v>
                </c:pt>
                <c:pt idx="1559">
                  <c:v>14</c:v>
                </c:pt>
                <c:pt idx="1560">
                  <c:v>14</c:v>
                </c:pt>
                <c:pt idx="1561">
                  <c:v>14</c:v>
                </c:pt>
                <c:pt idx="1562">
                  <c:v>14</c:v>
                </c:pt>
                <c:pt idx="1563">
                  <c:v>14</c:v>
                </c:pt>
                <c:pt idx="1564">
                  <c:v>14</c:v>
                </c:pt>
                <c:pt idx="1565">
                  <c:v>14</c:v>
                </c:pt>
                <c:pt idx="1566">
                  <c:v>14</c:v>
                </c:pt>
                <c:pt idx="1567">
                  <c:v>14</c:v>
                </c:pt>
                <c:pt idx="1568">
                  <c:v>14</c:v>
                </c:pt>
                <c:pt idx="1569">
                  <c:v>14</c:v>
                </c:pt>
                <c:pt idx="1570">
                  <c:v>14</c:v>
                </c:pt>
                <c:pt idx="1571">
                  <c:v>14</c:v>
                </c:pt>
                <c:pt idx="1572">
                  <c:v>14</c:v>
                </c:pt>
                <c:pt idx="1573">
                  <c:v>14</c:v>
                </c:pt>
                <c:pt idx="1574">
                  <c:v>14</c:v>
                </c:pt>
                <c:pt idx="1575">
                  <c:v>14</c:v>
                </c:pt>
                <c:pt idx="1576">
                  <c:v>14</c:v>
                </c:pt>
                <c:pt idx="1577">
                  <c:v>14</c:v>
                </c:pt>
                <c:pt idx="1578">
                  <c:v>14</c:v>
                </c:pt>
                <c:pt idx="1579">
                  <c:v>14</c:v>
                </c:pt>
                <c:pt idx="1580">
                  <c:v>14</c:v>
                </c:pt>
                <c:pt idx="1581">
                  <c:v>14</c:v>
                </c:pt>
                <c:pt idx="1582">
                  <c:v>14</c:v>
                </c:pt>
                <c:pt idx="1583">
                  <c:v>14</c:v>
                </c:pt>
                <c:pt idx="1584">
                  <c:v>14</c:v>
                </c:pt>
                <c:pt idx="1585">
                  <c:v>14</c:v>
                </c:pt>
                <c:pt idx="1586">
                  <c:v>14</c:v>
                </c:pt>
                <c:pt idx="1587">
                  <c:v>14</c:v>
                </c:pt>
                <c:pt idx="1588">
                  <c:v>14</c:v>
                </c:pt>
                <c:pt idx="1589">
                  <c:v>14</c:v>
                </c:pt>
                <c:pt idx="1590">
                  <c:v>14</c:v>
                </c:pt>
                <c:pt idx="1591">
                  <c:v>14</c:v>
                </c:pt>
                <c:pt idx="1592">
                  <c:v>14</c:v>
                </c:pt>
                <c:pt idx="1593">
                  <c:v>14</c:v>
                </c:pt>
                <c:pt idx="1594">
                  <c:v>14</c:v>
                </c:pt>
                <c:pt idx="1595">
                  <c:v>14</c:v>
                </c:pt>
                <c:pt idx="1596">
                  <c:v>14</c:v>
                </c:pt>
                <c:pt idx="1597">
                  <c:v>14</c:v>
                </c:pt>
                <c:pt idx="1598">
                  <c:v>14</c:v>
                </c:pt>
                <c:pt idx="1599">
                  <c:v>14</c:v>
                </c:pt>
                <c:pt idx="1600">
                  <c:v>14</c:v>
                </c:pt>
                <c:pt idx="1601">
                  <c:v>14</c:v>
                </c:pt>
                <c:pt idx="1602">
                  <c:v>14</c:v>
                </c:pt>
                <c:pt idx="1603">
                  <c:v>14</c:v>
                </c:pt>
                <c:pt idx="1604">
                  <c:v>14</c:v>
                </c:pt>
                <c:pt idx="1605">
                  <c:v>14</c:v>
                </c:pt>
                <c:pt idx="1606">
                  <c:v>14</c:v>
                </c:pt>
                <c:pt idx="1607">
                  <c:v>14</c:v>
                </c:pt>
                <c:pt idx="1608">
                  <c:v>14</c:v>
                </c:pt>
                <c:pt idx="1609">
                  <c:v>14</c:v>
                </c:pt>
                <c:pt idx="1610">
                  <c:v>14</c:v>
                </c:pt>
                <c:pt idx="1611">
                  <c:v>14</c:v>
                </c:pt>
                <c:pt idx="1612">
                  <c:v>14</c:v>
                </c:pt>
                <c:pt idx="1613">
                  <c:v>14</c:v>
                </c:pt>
                <c:pt idx="1614">
                  <c:v>14</c:v>
                </c:pt>
                <c:pt idx="1615">
                  <c:v>14</c:v>
                </c:pt>
                <c:pt idx="1616">
                  <c:v>14</c:v>
                </c:pt>
                <c:pt idx="1617">
                  <c:v>14</c:v>
                </c:pt>
                <c:pt idx="1618">
                  <c:v>14</c:v>
                </c:pt>
                <c:pt idx="1619">
                  <c:v>14</c:v>
                </c:pt>
                <c:pt idx="1620">
                  <c:v>14</c:v>
                </c:pt>
                <c:pt idx="1621">
                  <c:v>14</c:v>
                </c:pt>
                <c:pt idx="1622">
                  <c:v>14</c:v>
                </c:pt>
                <c:pt idx="1623">
                  <c:v>14</c:v>
                </c:pt>
                <c:pt idx="1624">
                  <c:v>14</c:v>
                </c:pt>
                <c:pt idx="1625">
                  <c:v>14</c:v>
                </c:pt>
                <c:pt idx="1626">
                  <c:v>14</c:v>
                </c:pt>
                <c:pt idx="1627">
                  <c:v>14</c:v>
                </c:pt>
                <c:pt idx="1628">
                  <c:v>14</c:v>
                </c:pt>
                <c:pt idx="1629">
                  <c:v>14</c:v>
                </c:pt>
                <c:pt idx="1630">
                  <c:v>14</c:v>
                </c:pt>
                <c:pt idx="1631">
                  <c:v>14</c:v>
                </c:pt>
                <c:pt idx="1632">
                  <c:v>14</c:v>
                </c:pt>
                <c:pt idx="1633">
                  <c:v>14</c:v>
                </c:pt>
                <c:pt idx="1634">
                  <c:v>14</c:v>
                </c:pt>
                <c:pt idx="1635">
                  <c:v>14</c:v>
                </c:pt>
                <c:pt idx="1636">
                  <c:v>14</c:v>
                </c:pt>
                <c:pt idx="1637">
                  <c:v>14</c:v>
                </c:pt>
                <c:pt idx="1638">
                  <c:v>14</c:v>
                </c:pt>
                <c:pt idx="1639">
                  <c:v>14</c:v>
                </c:pt>
                <c:pt idx="1640">
                  <c:v>14</c:v>
                </c:pt>
                <c:pt idx="1641">
                  <c:v>14</c:v>
                </c:pt>
                <c:pt idx="1642">
                  <c:v>14</c:v>
                </c:pt>
                <c:pt idx="1643">
                  <c:v>14</c:v>
                </c:pt>
                <c:pt idx="1644">
                  <c:v>14</c:v>
                </c:pt>
                <c:pt idx="1645">
                  <c:v>14</c:v>
                </c:pt>
                <c:pt idx="1646">
                  <c:v>14</c:v>
                </c:pt>
                <c:pt idx="1647">
                  <c:v>14</c:v>
                </c:pt>
                <c:pt idx="1648">
                  <c:v>14</c:v>
                </c:pt>
                <c:pt idx="1649">
                  <c:v>14</c:v>
                </c:pt>
                <c:pt idx="1650">
                  <c:v>14</c:v>
                </c:pt>
                <c:pt idx="1651">
                  <c:v>14</c:v>
                </c:pt>
                <c:pt idx="1652">
                  <c:v>14</c:v>
                </c:pt>
                <c:pt idx="1653">
                  <c:v>14</c:v>
                </c:pt>
                <c:pt idx="1654">
                  <c:v>14</c:v>
                </c:pt>
                <c:pt idx="1655">
                  <c:v>14</c:v>
                </c:pt>
                <c:pt idx="1656">
                  <c:v>14</c:v>
                </c:pt>
                <c:pt idx="1657">
                  <c:v>14</c:v>
                </c:pt>
                <c:pt idx="1658">
                  <c:v>14</c:v>
                </c:pt>
                <c:pt idx="1659">
                  <c:v>14</c:v>
                </c:pt>
                <c:pt idx="1660">
                  <c:v>14</c:v>
                </c:pt>
                <c:pt idx="1661">
                  <c:v>14</c:v>
                </c:pt>
                <c:pt idx="1662">
                  <c:v>14</c:v>
                </c:pt>
                <c:pt idx="1663">
                  <c:v>14</c:v>
                </c:pt>
                <c:pt idx="1664">
                  <c:v>14</c:v>
                </c:pt>
                <c:pt idx="1665">
                  <c:v>14</c:v>
                </c:pt>
                <c:pt idx="1666">
                  <c:v>14</c:v>
                </c:pt>
                <c:pt idx="1667">
                  <c:v>14</c:v>
                </c:pt>
                <c:pt idx="1668">
                  <c:v>14</c:v>
                </c:pt>
                <c:pt idx="1669">
                  <c:v>14</c:v>
                </c:pt>
                <c:pt idx="1670">
                  <c:v>14</c:v>
                </c:pt>
                <c:pt idx="1671">
                  <c:v>14</c:v>
                </c:pt>
                <c:pt idx="1672">
                  <c:v>14</c:v>
                </c:pt>
                <c:pt idx="1673">
                  <c:v>14</c:v>
                </c:pt>
                <c:pt idx="1674">
                  <c:v>14</c:v>
                </c:pt>
                <c:pt idx="1675">
                  <c:v>14</c:v>
                </c:pt>
                <c:pt idx="1676">
                  <c:v>14</c:v>
                </c:pt>
                <c:pt idx="1677">
                  <c:v>14</c:v>
                </c:pt>
                <c:pt idx="1678">
                  <c:v>14</c:v>
                </c:pt>
                <c:pt idx="1679">
                  <c:v>14</c:v>
                </c:pt>
                <c:pt idx="1680">
                  <c:v>14</c:v>
                </c:pt>
                <c:pt idx="1681">
                  <c:v>14</c:v>
                </c:pt>
                <c:pt idx="1682">
                  <c:v>14</c:v>
                </c:pt>
                <c:pt idx="1683">
                  <c:v>14</c:v>
                </c:pt>
                <c:pt idx="1684">
                  <c:v>14</c:v>
                </c:pt>
                <c:pt idx="1685">
                  <c:v>14</c:v>
                </c:pt>
                <c:pt idx="1686">
                  <c:v>14</c:v>
                </c:pt>
                <c:pt idx="1687">
                  <c:v>14</c:v>
                </c:pt>
                <c:pt idx="1688">
                  <c:v>14</c:v>
                </c:pt>
                <c:pt idx="1689">
                  <c:v>14</c:v>
                </c:pt>
                <c:pt idx="1690">
                  <c:v>14</c:v>
                </c:pt>
                <c:pt idx="1691">
                  <c:v>14</c:v>
                </c:pt>
                <c:pt idx="1692">
                  <c:v>14</c:v>
                </c:pt>
                <c:pt idx="1693">
                  <c:v>14</c:v>
                </c:pt>
                <c:pt idx="1694">
                  <c:v>14</c:v>
                </c:pt>
                <c:pt idx="1695">
                  <c:v>14</c:v>
                </c:pt>
                <c:pt idx="1696">
                  <c:v>14</c:v>
                </c:pt>
                <c:pt idx="1697">
                  <c:v>14</c:v>
                </c:pt>
                <c:pt idx="1698">
                  <c:v>14</c:v>
                </c:pt>
                <c:pt idx="1699">
                  <c:v>14</c:v>
                </c:pt>
                <c:pt idx="1700">
                  <c:v>14</c:v>
                </c:pt>
                <c:pt idx="1701">
                  <c:v>14</c:v>
                </c:pt>
                <c:pt idx="1702">
                  <c:v>14</c:v>
                </c:pt>
                <c:pt idx="1703">
                  <c:v>14</c:v>
                </c:pt>
                <c:pt idx="1704">
                  <c:v>14</c:v>
                </c:pt>
                <c:pt idx="1705">
                  <c:v>14</c:v>
                </c:pt>
                <c:pt idx="1706">
                  <c:v>14</c:v>
                </c:pt>
                <c:pt idx="1707">
                  <c:v>14</c:v>
                </c:pt>
                <c:pt idx="1708">
                  <c:v>14</c:v>
                </c:pt>
                <c:pt idx="1709">
                  <c:v>14</c:v>
                </c:pt>
                <c:pt idx="1710">
                  <c:v>14</c:v>
                </c:pt>
                <c:pt idx="1711">
                  <c:v>14</c:v>
                </c:pt>
                <c:pt idx="1712">
                  <c:v>14</c:v>
                </c:pt>
                <c:pt idx="1713">
                  <c:v>14</c:v>
                </c:pt>
                <c:pt idx="1714">
                  <c:v>14</c:v>
                </c:pt>
                <c:pt idx="1715">
                  <c:v>14</c:v>
                </c:pt>
                <c:pt idx="1716">
                  <c:v>14</c:v>
                </c:pt>
                <c:pt idx="1717">
                  <c:v>14</c:v>
                </c:pt>
                <c:pt idx="1718">
                  <c:v>14</c:v>
                </c:pt>
                <c:pt idx="1719">
                  <c:v>14</c:v>
                </c:pt>
                <c:pt idx="1720">
                  <c:v>14</c:v>
                </c:pt>
                <c:pt idx="1721">
                  <c:v>14</c:v>
                </c:pt>
                <c:pt idx="1722">
                  <c:v>14</c:v>
                </c:pt>
                <c:pt idx="1723">
                  <c:v>14</c:v>
                </c:pt>
                <c:pt idx="1724">
                  <c:v>14</c:v>
                </c:pt>
                <c:pt idx="1725">
                  <c:v>14</c:v>
                </c:pt>
                <c:pt idx="1726">
                  <c:v>14</c:v>
                </c:pt>
                <c:pt idx="1727">
                  <c:v>14</c:v>
                </c:pt>
                <c:pt idx="1728">
                  <c:v>14</c:v>
                </c:pt>
                <c:pt idx="1729">
                  <c:v>14</c:v>
                </c:pt>
                <c:pt idx="1730">
                  <c:v>14</c:v>
                </c:pt>
                <c:pt idx="1731">
                  <c:v>14</c:v>
                </c:pt>
                <c:pt idx="1732">
                  <c:v>14</c:v>
                </c:pt>
                <c:pt idx="1733">
                  <c:v>14</c:v>
                </c:pt>
                <c:pt idx="1734">
                  <c:v>14</c:v>
                </c:pt>
                <c:pt idx="1735">
                  <c:v>14</c:v>
                </c:pt>
                <c:pt idx="1736">
                  <c:v>14</c:v>
                </c:pt>
                <c:pt idx="1737">
                  <c:v>14</c:v>
                </c:pt>
                <c:pt idx="1738">
                  <c:v>14</c:v>
                </c:pt>
                <c:pt idx="1739">
                  <c:v>14</c:v>
                </c:pt>
                <c:pt idx="1740">
                  <c:v>14</c:v>
                </c:pt>
                <c:pt idx="1741">
                  <c:v>14</c:v>
                </c:pt>
                <c:pt idx="1742">
                  <c:v>14</c:v>
                </c:pt>
                <c:pt idx="1743">
                  <c:v>14</c:v>
                </c:pt>
                <c:pt idx="1744">
                  <c:v>14</c:v>
                </c:pt>
                <c:pt idx="1745">
                  <c:v>14</c:v>
                </c:pt>
                <c:pt idx="1746">
                  <c:v>14</c:v>
                </c:pt>
                <c:pt idx="1747">
                  <c:v>14</c:v>
                </c:pt>
                <c:pt idx="1748">
                  <c:v>14</c:v>
                </c:pt>
                <c:pt idx="1749">
                  <c:v>14</c:v>
                </c:pt>
                <c:pt idx="1750">
                  <c:v>14</c:v>
                </c:pt>
                <c:pt idx="1751">
                  <c:v>14</c:v>
                </c:pt>
                <c:pt idx="1752">
                  <c:v>14</c:v>
                </c:pt>
                <c:pt idx="1753">
                  <c:v>14</c:v>
                </c:pt>
                <c:pt idx="1754">
                  <c:v>14</c:v>
                </c:pt>
                <c:pt idx="1755">
                  <c:v>14</c:v>
                </c:pt>
                <c:pt idx="1756">
                  <c:v>14</c:v>
                </c:pt>
                <c:pt idx="1757">
                  <c:v>14</c:v>
                </c:pt>
                <c:pt idx="1758">
                  <c:v>14</c:v>
                </c:pt>
                <c:pt idx="1759">
                  <c:v>14</c:v>
                </c:pt>
                <c:pt idx="1760">
                  <c:v>14</c:v>
                </c:pt>
                <c:pt idx="1761">
                  <c:v>14</c:v>
                </c:pt>
                <c:pt idx="1762">
                  <c:v>14</c:v>
                </c:pt>
                <c:pt idx="1763">
                  <c:v>14</c:v>
                </c:pt>
                <c:pt idx="1764">
                  <c:v>14</c:v>
                </c:pt>
                <c:pt idx="1765">
                  <c:v>14</c:v>
                </c:pt>
                <c:pt idx="1766">
                  <c:v>14</c:v>
                </c:pt>
                <c:pt idx="1767">
                  <c:v>14</c:v>
                </c:pt>
                <c:pt idx="1768">
                  <c:v>14</c:v>
                </c:pt>
                <c:pt idx="1769">
                  <c:v>14</c:v>
                </c:pt>
                <c:pt idx="1770">
                  <c:v>14</c:v>
                </c:pt>
                <c:pt idx="1771">
                  <c:v>14</c:v>
                </c:pt>
                <c:pt idx="1772">
                  <c:v>14</c:v>
                </c:pt>
                <c:pt idx="1773">
                  <c:v>14</c:v>
                </c:pt>
                <c:pt idx="1774">
                  <c:v>14</c:v>
                </c:pt>
                <c:pt idx="1775">
                  <c:v>14</c:v>
                </c:pt>
                <c:pt idx="1776">
                  <c:v>14</c:v>
                </c:pt>
                <c:pt idx="1777">
                  <c:v>14</c:v>
                </c:pt>
                <c:pt idx="1778">
                  <c:v>14</c:v>
                </c:pt>
                <c:pt idx="1779">
                  <c:v>14</c:v>
                </c:pt>
                <c:pt idx="1780">
                  <c:v>14</c:v>
                </c:pt>
                <c:pt idx="1781">
                  <c:v>14</c:v>
                </c:pt>
                <c:pt idx="1782">
                  <c:v>14</c:v>
                </c:pt>
                <c:pt idx="1783">
                  <c:v>14</c:v>
                </c:pt>
                <c:pt idx="1784">
                  <c:v>14</c:v>
                </c:pt>
                <c:pt idx="1785">
                  <c:v>14</c:v>
                </c:pt>
                <c:pt idx="1786">
                  <c:v>14</c:v>
                </c:pt>
                <c:pt idx="1787">
                  <c:v>14</c:v>
                </c:pt>
                <c:pt idx="1788">
                  <c:v>14</c:v>
                </c:pt>
                <c:pt idx="1789">
                  <c:v>14</c:v>
                </c:pt>
                <c:pt idx="1790">
                  <c:v>14</c:v>
                </c:pt>
                <c:pt idx="1791">
                  <c:v>14</c:v>
                </c:pt>
                <c:pt idx="1792">
                  <c:v>14</c:v>
                </c:pt>
                <c:pt idx="1793">
                  <c:v>14</c:v>
                </c:pt>
                <c:pt idx="1794">
                  <c:v>14</c:v>
                </c:pt>
                <c:pt idx="1795">
                  <c:v>14</c:v>
                </c:pt>
                <c:pt idx="1796">
                  <c:v>14</c:v>
                </c:pt>
                <c:pt idx="1797">
                  <c:v>14</c:v>
                </c:pt>
                <c:pt idx="1798">
                  <c:v>14</c:v>
                </c:pt>
                <c:pt idx="1799">
                  <c:v>14</c:v>
                </c:pt>
                <c:pt idx="1800">
                  <c:v>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330-42B6-BD4A-69D0B82334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1080032"/>
        <c:axId val="1"/>
      </c:scatterChart>
      <c:valAx>
        <c:axId val="110108003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lang="ja-JP"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en-GB"/>
                  <a:t>speed km/h</a:t>
                </a:r>
              </a:p>
            </c:rich>
          </c:tx>
          <c:layout>
            <c:manualLayout>
              <c:xMode val="edge"/>
              <c:yMode val="edge"/>
              <c:x val="0.48110061519647601"/>
              <c:y val="0.9066687876136695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ja-JP"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lang="ja-JP"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en-GB"/>
                  <a:t>Ne 1/100 rpm</a:t>
                </a:r>
              </a:p>
            </c:rich>
          </c:tx>
          <c:layout>
            <c:manualLayout>
              <c:xMode val="edge"/>
              <c:yMode val="edge"/>
              <c:x val="2.7491420941637448E-2"/>
              <c:y val="0.38666772714016812"/>
            </c:manualLayout>
          </c:layout>
          <c:overlay val="0"/>
          <c:spPr>
            <a:noFill/>
            <a:ln w="25400">
              <a:noFill/>
            </a:ln>
          </c:spPr>
        </c:title>
        <c:numFmt formatCode="0_ 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ja-JP"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en-US"/>
          </a:p>
        </c:txPr>
        <c:crossAx val="1101080032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en-US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403860</xdr:colOff>
      <xdr:row>2</xdr:row>
      <xdr:rowOff>80010</xdr:rowOff>
    </xdr:from>
    <xdr:to>
      <xdr:col>21</xdr:col>
      <xdr:colOff>586740</xdr:colOff>
      <xdr:row>21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FC34851-7C0C-37E9-E965-C256E045D3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110836</xdr:colOff>
      <xdr:row>2</xdr:row>
      <xdr:rowOff>131618</xdr:rowOff>
    </xdr:from>
    <xdr:to>
      <xdr:col>30</xdr:col>
      <xdr:colOff>304800</xdr:colOff>
      <xdr:row>21</xdr:row>
      <xdr:rowOff>69273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DAF2A9D-9681-24D8-EB2E-24B3635B42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449580</xdr:colOff>
          <xdr:row>1</xdr:row>
          <xdr:rowOff>68580</xdr:rowOff>
        </xdr:from>
        <xdr:to>
          <xdr:col>9</xdr:col>
          <xdr:colOff>365760</xdr:colOff>
          <xdr:row>1</xdr:row>
          <xdr:rowOff>464820</xdr:rowOff>
        </xdr:to>
        <xdr:sp macro="" textlink="">
          <xdr:nvSpPr>
            <xdr:cNvPr id="5171" name="Button 51" hidden="1">
              <a:extLst>
                <a:ext uri="{63B3BB69-23CF-44E3-9099-C40C66FF867C}">
                  <a14:compatExt spid="_x0000_s5171"/>
                </a:ext>
                <a:ext uri="{FF2B5EF4-FFF2-40B4-BE49-F238E27FC236}">
                  <a16:creationId xmlns:a16="http://schemas.microsoft.com/office/drawing/2014/main" id="{8BA2F39A-72AC-071B-960C-768C57DEE3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GB" sz="14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programme 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571500</xdr:colOff>
      <xdr:row>7</xdr:row>
      <xdr:rowOff>160020</xdr:rowOff>
    </xdr:from>
    <xdr:to>
      <xdr:col>51</xdr:col>
      <xdr:colOff>83820</xdr:colOff>
      <xdr:row>33</xdr:row>
      <xdr:rowOff>83820</xdr:rowOff>
    </xdr:to>
    <xdr:graphicFrame macro="">
      <xdr:nvGraphicFramePr>
        <xdr:cNvPr id="19486" name="グラフ 23">
          <a:extLst>
            <a:ext uri="{FF2B5EF4-FFF2-40B4-BE49-F238E27FC236}">
              <a16:creationId xmlns:a16="http://schemas.microsoft.com/office/drawing/2014/main" id="{B66CDBD5-BF5A-BBF6-0087-FB5EAF0BC9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170180</xdr:colOff>
      <xdr:row>6</xdr:row>
      <xdr:rowOff>111760</xdr:rowOff>
    </xdr:from>
    <xdr:to>
      <xdr:col>36</xdr:col>
      <xdr:colOff>231140</xdr:colOff>
      <xdr:row>27</xdr:row>
      <xdr:rowOff>157480</xdr:rowOff>
    </xdr:to>
    <xdr:graphicFrame macro="">
      <xdr:nvGraphicFramePr>
        <xdr:cNvPr id="1073" name="Chart 19">
          <a:extLst>
            <a:ext uri="{FF2B5EF4-FFF2-40B4-BE49-F238E27FC236}">
              <a16:creationId xmlns:a16="http://schemas.microsoft.com/office/drawing/2014/main" id="{632B2731-23A7-794D-381E-B4F2FE4277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94</xdr:col>
      <xdr:colOff>579120</xdr:colOff>
      <xdr:row>394</xdr:row>
      <xdr:rowOff>99060</xdr:rowOff>
    </xdr:from>
    <xdr:to>
      <xdr:col>104</xdr:col>
      <xdr:colOff>419100</xdr:colOff>
      <xdr:row>413</xdr:row>
      <xdr:rowOff>60960</xdr:rowOff>
    </xdr:to>
    <xdr:graphicFrame macro="">
      <xdr:nvGraphicFramePr>
        <xdr:cNvPr id="24668" name="Chart 1025">
          <a:extLst>
            <a:ext uri="{FF2B5EF4-FFF2-40B4-BE49-F238E27FC236}">
              <a16:creationId xmlns:a16="http://schemas.microsoft.com/office/drawing/2014/main" id="{C54974E2-A64A-5678-B219-FC64065F7B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129540</xdr:colOff>
      <xdr:row>35</xdr:row>
      <xdr:rowOff>0</xdr:rowOff>
    </xdr:from>
    <xdr:to>
      <xdr:col>7</xdr:col>
      <xdr:colOff>861060</xdr:colOff>
      <xdr:row>55</xdr:row>
      <xdr:rowOff>144780</xdr:rowOff>
    </xdr:to>
    <xdr:graphicFrame macro="">
      <xdr:nvGraphicFramePr>
        <xdr:cNvPr id="24669" name="Chart 1027">
          <a:extLst>
            <a:ext uri="{FF2B5EF4-FFF2-40B4-BE49-F238E27FC236}">
              <a16:creationId xmlns:a16="http://schemas.microsoft.com/office/drawing/2014/main" id="{198D165F-5484-1633-F6CB-1D581DC1D8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3332B-6AB4-46FB-9B2E-89560EF813E9}">
  <dimension ref="A1:V1803"/>
  <sheetViews>
    <sheetView tabSelected="1" topLeftCell="A1778" zoomScale="112" zoomScaleNormal="85" workbookViewId="0">
      <selection activeCell="K1789" sqref="K1789"/>
    </sheetView>
  </sheetViews>
  <sheetFormatPr defaultRowHeight="13.2"/>
  <cols>
    <col min="3" max="3" width="14.5546875" customWidth="1"/>
    <col min="4" max="4" width="16.5546875" customWidth="1"/>
    <col min="5" max="5" width="19.6640625" customWidth="1"/>
    <col min="6" max="6" width="19.5546875" customWidth="1"/>
    <col min="7" max="7" width="19.88671875" customWidth="1"/>
    <col min="8" max="8" width="20.109375" customWidth="1"/>
    <col min="9" max="9" width="19" customWidth="1"/>
    <col min="10" max="10" width="19.33203125" customWidth="1"/>
    <col min="11" max="11" width="29.109375" customWidth="1"/>
  </cols>
  <sheetData>
    <row r="1" spans="1:22" ht="14.4">
      <c r="A1" s="286"/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</row>
    <row r="2" spans="1:22" ht="14.4">
      <c r="A2" s="286"/>
      <c r="B2" s="286" t="s">
        <v>217</v>
      </c>
      <c r="C2" s="286" t="s">
        <v>218</v>
      </c>
      <c r="D2" s="286" t="s">
        <v>222</v>
      </c>
      <c r="E2" s="286" t="s">
        <v>223</v>
      </c>
      <c r="F2" s="286" t="s">
        <v>216</v>
      </c>
      <c r="G2" s="286" t="s">
        <v>219</v>
      </c>
      <c r="H2" s="286" t="s">
        <v>220</v>
      </c>
      <c r="I2" s="286" t="s">
        <v>221</v>
      </c>
      <c r="J2" s="286" t="s">
        <v>224</v>
      </c>
      <c r="K2" s="286" t="s">
        <v>225</v>
      </c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</row>
    <row r="3" spans="1:22" ht="14.4">
      <c r="A3" s="286"/>
      <c r="B3" s="287">
        <v>1</v>
      </c>
      <c r="C3" s="4">
        <f>IF('Input&amp;Output'!$C$3=10,'v-t_chart'!G3,IF('Input&amp;Output'!$C$3=21,'v-t_chart'!H3,IF('Input&amp;Output'!$C$3=32,'v-t_chart'!I3,IF('Input&amp;Output'!$C$3=22,'v-t_chart'!J3,IF('Input&amp;Output'!$C$3=31,'v-t_chart'!K3,'v-t_chart'!L3)))))</f>
        <v>0</v>
      </c>
      <c r="D3" s="286">
        <v>243</v>
      </c>
      <c r="E3" s="286">
        <v>0</v>
      </c>
      <c r="F3" s="286">
        <f>D3*E3</f>
        <v>0</v>
      </c>
      <c r="G3" s="286">
        <v>0</v>
      </c>
      <c r="H3" s="286">
        <f>F3*G3</f>
        <v>0</v>
      </c>
      <c r="I3" s="286">
        <v>0</v>
      </c>
      <c r="J3" s="286">
        <v>0</v>
      </c>
      <c r="K3" s="286">
        <v>0</v>
      </c>
      <c r="L3" s="286"/>
      <c r="M3" s="286"/>
      <c r="N3" s="286"/>
      <c r="O3" s="286"/>
      <c r="P3" s="286"/>
      <c r="Q3" s="286"/>
      <c r="R3" s="286"/>
      <c r="S3" s="286"/>
      <c r="T3" s="286"/>
    </row>
    <row r="4" spans="1:22" ht="14.4">
      <c r="A4" s="286"/>
      <c r="B4" s="287">
        <v>2</v>
      </c>
      <c r="C4" s="4">
        <f>IF('Input&amp;Output'!$C$3=10,'v-t_chart'!G4,IF('Input&amp;Output'!$C$3=21,'v-t_chart'!H4,IF('Input&amp;Output'!$C$3=32,'v-t_chart'!I4,IF('Input&amp;Output'!$C$3=22,'v-t_chart'!J4,IF('Input&amp;Output'!$C$3=31,'v-t_chart'!K4,'v-t_chart'!L4)))))</f>
        <v>0</v>
      </c>
      <c r="D4" s="286">
        <v>243</v>
      </c>
      <c r="E4" s="286">
        <f>(C4-C3)/(B4/B4)</f>
        <v>0</v>
      </c>
      <c r="F4" s="286">
        <f t="shared" ref="F4:F67" si="0">D4*E4</f>
        <v>0</v>
      </c>
      <c r="G4" s="286">
        <f>(C4+C3/2)*(B4-B3)</f>
        <v>0</v>
      </c>
      <c r="H4" s="286">
        <f t="shared" ref="H4:H67" si="1">F4*G4</f>
        <v>0</v>
      </c>
      <c r="I4" s="286">
        <f>I3+H4</f>
        <v>0</v>
      </c>
      <c r="J4" s="286">
        <f>0.5*D4*((C3^2)-(C4^2))</f>
        <v>0</v>
      </c>
      <c r="K4" s="286">
        <f>K3+J4</f>
        <v>0</v>
      </c>
      <c r="L4" s="286"/>
      <c r="M4" s="286"/>
      <c r="N4" s="286"/>
      <c r="O4" s="286"/>
      <c r="P4" s="286"/>
      <c r="Q4" s="286"/>
      <c r="R4" s="286"/>
      <c r="S4" s="286"/>
      <c r="T4" s="286"/>
    </row>
    <row r="5" spans="1:22" ht="14.4">
      <c r="A5" s="286"/>
      <c r="B5" s="287">
        <v>3</v>
      </c>
      <c r="C5" s="4">
        <f>IF('Input&amp;Output'!$C$3=10,'v-t_chart'!G5,IF('Input&amp;Output'!$C$3=21,'v-t_chart'!H5,IF('Input&amp;Output'!$C$3=32,'v-t_chart'!I5,IF('Input&amp;Output'!$C$3=22,'v-t_chart'!J5,IF('Input&amp;Output'!$C$3=31,'v-t_chart'!K5,'v-t_chart'!L5)))))</f>
        <v>0</v>
      </c>
      <c r="D5" s="286">
        <v>243</v>
      </c>
      <c r="E5" s="286">
        <f t="shared" ref="E5:E68" si="2">(C5-C4)/(B5/B5)</f>
        <v>0</v>
      </c>
      <c r="F5" s="286">
        <f t="shared" si="0"/>
        <v>0</v>
      </c>
      <c r="G5" s="286">
        <f t="shared" ref="G5:G68" si="3">(C5+C4/2)*(B5-B4)</f>
        <v>0</v>
      </c>
      <c r="H5" s="286">
        <f t="shared" si="1"/>
        <v>0</v>
      </c>
      <c r="I5" s="286">
        <f t="shared" ref="I5:I68" si="4">I4+H5</f>
        <v>0</v>
      </c>
      <c r="J5" s="286">
        <f t="shared" ref="J5:J68" si="5">0.5*D5*((C4^2)-(C5^2))</f>
        <v>0</v>
      </c>
      <c r="K5" s="286">
        <f t="shared" ref="K5:K68" si="6">K4+J5</f>
        <v>0</v>
      </c>
      <c r="L5" s="286"/>
      <c r="M5" s="286"/>
      <c r="N5" s="286"/>
      <c r="O5" s="286"/>
      <c r="P5" s="286"/>
      <c r="Q5" s="286"/>
      <c r="R5" s="286"/>
      <c r="S5" s="286"/>
      <c r="T5" s="286"/>
    </row>
    <row r="6" spans="1:22" ht="14.4">
      <c r="A6" s="286"/>
      <c r="B6" s="287">
        <v>4</v>
      </c>
      <c r="C6" s="4">
        <f>IF('Input&amp;Output'!$C$3=10,'v-t_chart'!G6,IF('Input&amp;Output'!$C$3=21,'v-t_chart'!H6,IF('Input&amp;Output'!$C$3=32,'v-t_chart'!I6,IF('Input&amp;Output'!$C$3=22,'v-t_chart'!J6,IF('Input&amp;Output'!$C$3=31,'v-t_chart'!K6,'v-t_chart'!L6)))))</f>
        <v>0</v>
      </c>
      <c r="D6" s="286">
        <v>243</v>
      </c>
      <c r="E6" s="286">
        <f t="shared" si="2"/>
        <v>0</v>
      </c>
      <c r="F6" s="286">
        <f t="shared" si="0"/>
        <v>0</v>
      </c>
      <c r="G6" s="286">
        <f t="shared" si="3"/>
        <v>0</v>
      </c>
      <c r="H6" s="286">
        <f t="shared" si="1"/>
        <v>0</v>
      </c>
      <c r="I6" s="286">
        <f t="shared" si="4"/>
        <v>0</v>
      </c>
      <c r="J6" s="286">
        <f t="shared" si="5"/>
        <v>0</v>
      </c>
      <c r="K6" s="286">
        <f t="shared" si="6"/>
        <v>0</v>
      </c>
      <c r="L6" s="286"/>
      <c r="M6" s="286"/>
      <c r="N6" s="286"/>
      <c r="O6" s="286"/>
      <c r="P6" s="286"/>
      <c r="Q6" s="286"/>
      <c r="R6" s="286"/>
      <c r="S6" s="286"/>
      <c r="T6" s="286"/>
    </row>
    <row r="7" spans="1:22" ht="14.4">
      <c r="A7" s="286"/>
      <c r="B7" s="287">
        <v>5</v>
      </c>
      <c r="C7" s="4">
        <f>IF('Input&amp;Output'!$C$3=10,'v-t_chart'!G7,IF('Input&amp;Output'!$C$3=21,'v-t_chart'!H7,IF('Input&amp;Output'!$C$3=32,'v-t_chart'!I7,IF('Input&amp;Output'!$C$3=22,'v-t_chart'!J7,IF('Input&amp;Output'!$C$3=31,'v-t_chart'!K7,'v-t_chart'!L7)))))</f>
        <v>0</v>
      </c>
      <c r="D7" s="286">
        <v>243</v>
      </c>
      <c r="E7" s="286">
        <f t="shared" si="2"/>
        <v>0</v>
      </c>
      <c r="F7" s="286">
        <f t="shared" si="0"/>
        <v>0</v>
      </c>
      <c r="G7" s="286">
        <f t="shared" si="3"/>
        <v>0</v>
      </c>
      <c r="H7" s="286">
        <f t="shared" si="1"/>
        <v>0</v>
      </c>
      <c r="I7" s="286">
        <f t="shared" si="4"/>
        <v>0</v>
      </c>
      <c r="J7" s="286">
        <f t="shared" si="5"/>
        <v>0</v>
      </c>
      <c r="K7" s="286">
        <f t="shared" si="6"/>
        <v>0</v>
      </c>
      <c r="L7" s="286"/>
      <c r="M7" s="286"/>
      <c r="N7" s="286"/>
      <c r="O7" s="286"/>
      <c r="P7" s="286"/>
      <c r="Q7" s="286"/>
      <c r="R7" s="286"/>
      <c r="S7" s="286"/>
      <c r="T7" s="286"/>
    </row>
    <row r="8" spans="1:22" ht="14.4">
      <c r="A8" s="286"/>
      <c r="B8" s="287">
        <v>6</v>
      </c>
      <c r="C8" s="4">
        <f>IF('Input&amp;Output'!$C$3=10,'v-t_chart'!G8,IF('Input&amp;Output'!$C$3=21,'v-t_chart'!H8,IF('Input&amp;Output'!$C$3=32,'v-t_chart'!I8,IF('Input&amp;Output'!$C$3=22,'v-t_chart'!J8,IF('Input&amp;Output'!$C$3=31,'v-t_chart'!K8,'v-t_chart'!L8)))))</f>
        <v>0</v>
      </c>
      <c r="D8" s="286">
        <v>243</v>
      </c>
      <c r="E8" s="286">
        <f t="shared" si="2"/>
        <v>0</v>
      </c>
      <c r="F8" s="286">
        <f t="shared" si="0"/>
        <v>0</v>
      </c>
      <c r="G8" s="286">
        <f t="shared" si="3"/>
        <v>0</v>
      </c>
      <c r="H8" s="286">
        <f t="shared" si="1"/>
        <v>0</v>
      </c>
      <c r="I8" s="286">
        <f t="shared" si="4"/>
        <v>0</v>
      </c>
      <c r="J8" s="286">
        <f t="shared" si="5"/>
        <v>0</v>
      </c>
      <c r="K8" s="286">
        <f t="shared" si="6"/>
        <v>0</v>
      </c>
      <c r="L8" s="286"/>
      <c r="M8" s="286"/>
      <c r="N8" s="286"/>
      <c r="O8" s="286"/>
      <c r="P8" s="286"/>
      <c r="Q8" s="286"/>
      <c r="R8" s="286"/>
      <c r="S8" s="286"/>
      <c r="T8" s="286"/>
    </row>
    <row r="9" spans="1:22" ht="14.4">
      <c r="A9" s="286"/>
      <c r="B9" s="287">
        <v>7</v>
      </c>
      <c r="C9" s="4">
        <f>IF('Input&amp;Output'!$C$3=10,'v-t_chart'!G9,IF('Input&amp;Output'!$C$3=21,'v-t_chart'!H9,IF('Input&amp;Output'!$C$3=32,'v-t_chart'!I9,IF('Input&amp;Output'!$C$3=22,'v-t_chart'!J9,IF('Input&amp;Output'!$C$3=31,'v-t_chart'!K9,'v-t_chart'!L9)))))</f>
        <v>0</v>
      </c>
      <c r="D9" s="286">
        <v>243</v>
      </c>
      <c r="E9" s="286">
        <f t="shared" si="2"/>
        <v>0</v>
      </c>
      <c r="F9" s="286">
        <f t="shared" si="0"/>
        <v>0</v>
      </c>
      <c r="G9" s="286">
        <f t="shared" si="3"/>
        <v>0</v>
      </c>
      <c r="H9" s="286">
        <f t="shared" si="1"/>
        <v>0</v>
      </c>
      <c r="I9" s="286">
        <f t="shared" si="4"/>
        <v>0</v>
      </c>
      <c r="J9" s="286">
        <f t="shared" si="5"/>
        <v>0</v>
      </c>
      <c r="K9" s="286">
        <f t="shared" si="6"/>
        <v>0</v>
      </c>
      <c r="L9" s="286"/>
      <c r="M9" s="286"/>
      <c r="N9" s="286"/>
      <c r="O9" s="286"/>
      <c r="P9" s="286"/>
      <c r="Q9" s="286"/>
      <c r="R9" s="286"/>
      <c r="S9" s="286"/>
      <c r="T9" s="286"/>
    </row>
    <row r="10" spans="1:22" ht="14.4">
      <c r="A10" s="286"/>
      <c r="B10" s="287">
        <v>8</v>
      </c>
      <c r="C10" s="4">
        <f>IF('Input&amp;Output'!$C$3=10,'v-t_chart'!G10,IF('Input&amp;Output'!$C$3=21,'v-t_chart'!H10,IF('Input&amp;Output'!$C$3=32,'v-t_chart'!I10,IF('Input&amp;Output'!$C$3=22,'v-t_chart'!J10,IF('Input&amp;Output'!$C$3=31,'v-t_chart'!K10,'v-t_chart'!L10)))))</f>
        <v>0</v>
      </c>
      <c r="D10" s="286">
        <v>243</v>
      </c>
      <c r="E10" s="286">
        <f t="shared" si="2"/>
        <v>0</v>
      </c>
      <c r="F10" s="286">
        <f t="shared" si="0"/>
        <v>0</v>
      </c>
      <c r="G10" s="286">
        <f t="shared" si="3"/>
        <v>0</v>
      </c>
      <c r="H10" s="286">
        <f t="shared" si="1"/>
        <v>0</v>
      </c>
      <c r="I10" s="286">
        <f t="shared" si="4"/>
        <v>0</v>
      </c>
      <c r="J10" s="286">
        <f t="shared" si="5"/>
        <v>0</v>
      </c>
      <c r="K10" s="286">
        <f t="shared" si="6"/>
        <v>0</v>
      </c>
      <c r="L10" s="286"/>
      <c r="M10" s="286"/>
      <c r="N10" s="286"/>
      <c r="O10" s="286"/>
      <c r="P10" s="286"/>
      <c r="Q10" s="286"/>
      <c r="R10" s="286"/>
      <c r="S10" s="286"/>
      <c r="T10" s="286"/>
    </row>
    <row r="11" spans="1:22" ht="14.4">
      <c r="A11" s="286"/>
      <c r="B11" s="287">
        <v>9</v>
      </c>
      <c r="C11" s="4">
        <f>IF('Input&amp;Output'!$C$3=10,'v-t_chart'!G11,IF('Input&amp;Output'!$C$3=21,'v-t_chart'!H11,IF('Input&amp;Output'!$C$3=32,'v-t_chart'!I11,IF('Input&amp;Output'!$C$3=22,'v-t_chart'!J11,IF('Input&amp;Output'!$C$3=31,'v-t_chart'!K11,'v-t_chart'!L11)))))</f>
        <v>0</v>
      </c>
      <c r="D11" s="286">
        <v>243</v>
      </c>
      <c r="E11" s="286">
        <f t="shared" si="2"/>
        <v>0</v>
      </c>
      <c r="F11" s="286">
        <f t="shared" si="0"/>
        <v>0</v>
      </c>
      <c r="G11" s="286">
        <f t="shared" si="3"/>
        <v>0</v>
      </c>
      <c r="H11" s="286">
        <f t="shared" si="1"/>
        <v>0</v>
      </c>
      <c r="I11" s="286">
        <f t="shared" si="4"/>
        <v>0</v>
      </c>
      <c r="J11" s="286">
        <f t="shared" si="5"/>
        <v>0</v>
      </c>
      <c r="K11" s="286">
        <f t="shared" si="6"/>
        <v>0</v>
      </c>
      <c r="L11" s="286"/>
      <c r="M11" s="286"/>
      <c r="N11" s="286"/>
      <c r="O11" s="286"/>
      <c r="P11" s="286"/>
      <c r="Q11" s="286"/>
      <c r="R11" s="286"/>
      <c r="S11" s="286"/>
      <c r="T11" s="286"/>
    </row>
    <row r="12" spans="1:22" ht="14.4">
      <c r="A12" s="286"/>
      <c r="B12" s="287">
        <v>10</v>
      </c>
      <c r="C12" s="4">
        <f>IF('Input&amp;Output'!$C$3=10,'v-t_chart'!G12,IF('Input&amp;Output'!$C$3=21,'v-t_chart'!H12,IF('Input&amp;Output'!$C$3=32,'v-t_chart'!I12,IF('Input&amp;Output'!$C$3=22,'v-t_chart'!J12,IF('Input&amp;Output'!$C$3=31,'v-t_chart'!K12,'v-t_chart'!L12)))))</f>
        <v>0</v>
      </c>
      <c r="D12" s="286">
        <v>243</v>
      </c>
      <c r="E12" s="286">
        <f t="shared" si="2"/>
        <v>0</v>
      </c>
      <c r="F12" s="286">
        <f t="shared" si="0"/>
        <v>0</v>
      </c>
      <c r="G12" s="286">
        <f t="shared" si="3"/>
        <v>0</v>
      </c>
      <c r="H12" s="286">
        <f t="shared" si="1"/>
        <v>0</v>
      </c>
      <c r="I12" s="286">
        <f t="shared" si="4"/>
        <v>0</v>
      </c>
      <c r="J12" s="286">
        <f t="shared" si="5"/>
        <v>0</v>
      </c>
      <c r="K12" s="286">
        <f t="shared" si="6"/>
        <v>0</v>
      </c>
      <c r="L12" s="286"/>
      <c r="M12" s="286"/>
      <c r="N12" s="286"/>
      <c r="O12" s="286"/>
      <c r="P12" s="286"/>
      <c r="Q12" s="286"/>
      <c r="R12" s="286"/>
      <c r="S12" s="286"/>
      <c r="T12" s="286"/>
    </row>
    <row r="13" spans="1:22" ht="14.4">
      <c r="A13" s="286"/>
      <c r="B13" s="287">
        <v>11</v>
      </c>
      <c r="C13" s="4">
        <f>IF('Input&amp;Output'!$C$3=10,'v-t_chart'!G13,IF('Input&amp;Output'!$C$3=21,'v-t_chart'!H13,IF('Input&amp;Output'!$C$3=32,'v-t_chart'!I13,IF('Input&amp;Output'!$C$3=22,'v-t_chart'!J13,IF('Input&amp;Output'!$C$3=31,'v-t_chart'!K13,'v-t_chart'!L13)))))</f>
        <v>0</v>
      </c>
      <c r="D13" s="286">
        <v>243</v>
      </c>
      <c r="E13" s="286">
        <f t="shared" si="2"/>
        <v>0</v>
      </c>
      <c r="F13" s="286">
        <f t="shared" si="0"/>
        <v>0</v>
      </c>
      <c r="G13" s="286">
        <f t="shared" si="3"/>
        <v>0</v>
      </c>
      <c r="H13" s="286">
        <f t="shared" si="1"/>
        <v>0</v>
      </c>
      <c r="I13" s="286">
        <f t="shared" si="4"/>
        <v>0</v>
      </c>
      <c r="J13" s="286">
        <f t="shared" si="5"/>
        <v>0</v>
      </c>
      <c r="K13" s="286">
        <f t="shared" si="6"/>
        <v>0</v>
      </c>
      <c r="L13" s="286"/>
      <c r="M13" s="286"/>
      <c r="N13" s="286"/>
      <c r="O13" s="286"/>
      <c r="P13" s="286"/>
      <c r="Q13" s="286"/>
      <c r="R13" s="286"/>
      <c r="S13" s="286"/>
      <c r="T13" s="286"/>
    </row>
    <row r="14" spans="1:22" ht="14.4">
      <c r="A14" s="286"/>
      <c r="B14" s="287">
        <v>12</v>
      </c>
      <c r="C14" s="4">
        <f>IF('Input&amp;Output'!$C$3=10,'v-t_chart'!G14,IF('Input&amp;Output'!$C$3=21,'v-t_chart'!H14,IF('Input&amp;Output'!$C$3=32,'v-t_chart'!I14,IF('Input&amp;Output'!$C$3=22,'v-t_chart'!J14,IF('Input&amp;Output'!$C$3=31,'v-t_chart'!K14,'v-t_chart'!L14)))))</f>
        <v>0</v>
      </c>
      <c r="D14" s="286">
        <v>243</v>
      </c>
      <c r="E14" s="286">
        <f t="shared" si="2"/>
        <v>0</v>
      </c>
      <c r="F14" s="286">
        <f t="shared" si="0"/>
        <v>0</v>
      </c>
      <c r="G14" s="286">
        <f t="shared" si="3"/>
        <v>0</v>
      </c>
      <c r="H14" s="286">
        <f t="shared" si="1"/>
        <v>0</v>
      </c>
      <c r="I14" s="286">
        <f t="shared" si="4"/>
        <v>0</v>
      </c>
      <c r="J14" s="286">
        <f t="shared" si="5"/>
        <v>0</v>
      </c>
      <c r="K14" s="286">
        <f t="shared" si="6"/>
        <v>0</v>
      </c>
      <c r="L14" s="286"/>
      <c r="M14" s="286"/>
      <c r="N14" s="286"/>
      <c r="O14" s="286"/>
      <c r="P14" s="286"/>
      <c r="Q14" s="286"/>
      <c r="R14" s="286"/>
      <c r="S14" s="286"/>
      <c r="T14" s="286"/>
    </row>
    <row r="15" spans="1:22" ht="14.4">
      <c r="A15" s="286"/>
      <c r="B15" s="287">
        <v>13</v>
      </c>
      <c r="C15" s="4">
        <f>IF('Input&amp;Output'!$C$3=10,'v-t_chart'!G15,IF('Input&amp;Output'!$C$3=21,'v-t_chart'!H15,IF('Input&amp;Output'!$C$3=32,'v-t_chart'!I15,IF('Input&amp;Output'!$C$3=22,'v-t_chart'!J15,IF('Input&amp;Output'!$C$3=31,'v-t_chart'!K15,'v-t_chart'!L15)))))</f>
        <v>0</v>
      </c>
      <c r="D15" s="286">
        <v>243</v>
      </c>
      <c r="E15" s="286">
        <f t="shared" si="2"/>
        <v>0</v>
      </c>
      <c r="F15" s="286">
        <f t="shared" si="0"/>
        <v>0</v>
      </c>
      <c r="G15" s="286">
        <f t="shared" si="3"/>
        <v>0</v>
      </c>
      <c r="H15" s="286">
        <f t="shared" si="1"/>
        <v>0</v>
      </c>
      <c r="I15" s="286">
        <f t="shared" si="4"/>
        <v>0</v>
      </c>
      <c r="J15" s="286">
        <f t="shared" si="5"/>
        <v>0</v>
      </c>
      <c r="K15" s="286">
        <f t="shared" si="6"/>
        <v>0</v>
      </c>
      <c r="L15" s="286"/>
      <c r="M15" s="286"/>
      <c r="N15" s="286"/>
      <c r="O15" s="286"/>
      <c r="P15" s="286"/>
      <c r="Q15" s="286"/>
      <c r="R15" s="286"/>
      <c r="S15" s="286"/>
      <c r="T15" s="286"/>
    </row>
    <row r="16" spans="1:22" ht="14.4">
      <c r="A16" s="286"/>
      <c r="B16" s="287">
        <v>14</v>
      </c>
      <c r="C16" s="4">
        <f>IF('Input&amp;Output'!$C$3=10,'v-t_chart'!G16,IF('Input&amp;Output'!$C$3=21,'v-t_chart'!H16,IF('Input&amp;Output'!$C$3=32,'v-t_chart'!I16,IF('Input&amp;Output'!$C$3=22,'v-t_chart'!J16,IF('Input&amp;Output'!$C$3=31,'v-t_chart'!K16,'v-t_chart'!L16)))))</f>
        <v>0</v>
      </c>
      <c r="D16" s="286">
        <v>243</v>
      </c>
      <c r="E16" s="286">
        <f t="shared" si="2"/>
        <v>0</v>
      </c>
      <c r="F16" s="286">
        <f t="shared" si="0"/>
        <v>0</v>
      </c>
      <c r="G16" s="286">
        <f t="shared" si="3"/>
        <v>0</v>
      </c>
      <c r="H16" s="286">
        <f t="shared" si="1"/>
        <v>0</v>
      </c>
      <c r="I16" s="286">
        <f t="shared" si="4"/>
        <v>0</v>
      </c>
      <c r="J16" s="286">
        <f t="shared" si="5"/>
        <v>0</v>
      </c>
      <c r="K16" s="286">
        <f t="shared" si="6"/>
        <v>0</v>
      </c>
      <c r="L16" s="286"/>
      <c r="M16" s="286"/>
      <c r="N16" s="286"/>
      <c r="O16" s="286"/>
      <c r="P16" s="286"/>
      <c r="Q16" s="286"/>
      <c r="R16" s="286"/>
      <c r="S16" s="286"/>
      <c r="T16" s="286"/>
    </row>
    <row r="17" spans="1:20" ht="14.4">
      <c r="A17" s="286"/>
      <c r="B17" s="287">
        <v>15</v>
      </c>
      <c r="C17" s="4">
        <f>IF('Input&amp;Output'!$C$3=10,'v-t_chart'!G17,IF('Input&amp;Output'!$C$3=21,'v-t_chart'!H17,IF('Input&amp;Output'!$C$3=32,'v-t_chart'!I17,IF('Input&amp;Output'!$C$3=22,'v-t_chart'!J17,IF('Input&amp;Output'!$C$3=31,'v-t_chart'!K17,'v-t_chart'!L17)))))</f>
        <v>0</v>
      </c>
      <c r="D17" s="286">
        <v>243</v>
      </c>
      <c r="E17" s="286">
        <f t="shared" si="2"/>
        <v>0</v>
      </c>
      <c r="F17" s="286">
        <f t="shared" si="0"/>
        <v>0</v>
      </c>
      <c r="G17" s="286">
        <f t="shared" si="3"/>
        <v>0</v>
      </c>
      <c r="H17" s="286">
        <f t="shared" si="1"/>
        <v>0</v>
      </c>
      <c r="I17" s="286">
        <f>I16+H17</f>
        <v>0</v>
      </c>
      <c r="J17" s="286">
        <f t="shared" si="5"/>
        <v>0</v>
      </c>
      <c r="K17" s="286">
        <f t="shared" si="6"/>
        <v>0</v>
      </c>
      <c r="L17" s="286"/>
      <c r="M17" s="286"/>
      <c r="N17" s="286"/>
      <c r="O17" s="286"/>
      <c r="P17" s="286"/>
      <c r="Q17" s="286"/>
      <c r="R17" s="286"/>
      <c r="S17" s="286"/>
      <c r="T17" s="286"/>
    </row>
    <row r="18" spans="1:20" ht="14.4">
      <c r="A18" s="286"/>
      <c r="B18" s="287">
        <v>16</v>
      </c>
      <c r="C18" s="4">
        <f>IF('Input&amp;Output'!$C$3=10,'v-t_chart'!G18,IF('Input&amp;Output'!$C$3=21,'v-t_chart'!H18,IF('Input&amp;Output'!$C$3=32,'v-t_chart'!I18,IF('Input&amp;Output'!$C$3=22,'v-t_chart'!J18,IF('Input&amp;Output'!$C$3=31,'v-t_chart'!K18,'v-t_chart'!L18)))))</f>
        <v>0</v>
      </c>
      <c r="D18" s="286">
        <v>243</v>
      </c>
      <c r="E18" s="286">
        <f t="shared" si="2"/>
        <v>0</v>
      </c>
      <c r="F18" s="286">
        <f t="shared" si="0"/>
        <v>0</v>
      </c>
      <c r="G18" s="286">
        <f t="shared" si="3"/>
        <v>0</v>
      </c>
      <c r="H18" s="286">
        <f t="shared" si="1"/>
        <v>0</v>
      </c>
      <c r="I18" s="286">
        <f t="shared" si="4"/>
        <v>0</v>
      </c>
      <c r="J18" s="286">
        <f t="shared" si="5"/>
        <v>0</v>
      </c>
      <c r="K18" s="286">
        <f t="shared" si="6"/>
        <v>0</v>
      </c>
      <c r="L18" s="286"/>
      <c r="M18" s="286"/>
      <c r="N18" s="286"/>
      <c r="O18" s="286"/>
      <c r="P18" s="286"/>
      <c r="Q18" s="286"/>
      <c r="R18" s="286"/>
      <c r="S18" s="286"/>
      <c r="T18" s="286"/>
    </row>
    <row r="19" spans="1:20" ht="14.4">
      <c r="A19" s="286"/>
      <c r="B19" s="287">
        <v>17</v>
      </c>
      <c r="C19" s="4">
        <f>IF('Input&amp;Output'!$C$3=10,'v-t_chart'!G19,IF('Input&amp;Output'!$C$3=21,'v-t_chart'!H19,IF('Input&amp;Output'!$C$3=32,'v-t_chart'!I19,IF('Input&amp;Output'!$C$3=22,'v-t_chart'!J19,IF('Input&amp;Output'!$C$3=31,'v-t_chart'!K19,'v-t_chart'!L19)))))</f>
        <v>0</v>
      </c>
      <c r="D19" s="286">
        <v>243</v>
      </c>
      <c r="E19" s="286">
        <f t="shared" si="2"/>
        <v>0</v>
      </c>
      <c r="F19" s="286">
        <f t="shared" si="0"/>
        <v>0</v>
      </c>
      <c r="G19" s="286">
        <f t="shared" si="3"/>
        <v>0</v>
      </c>
      <c r="H19" s="286">
        <f t="shared" si="1"/>
        <v>0</v>
      </c>
      <c r="I19" s="286">
        <f t="shared" si="4"/>
        <v>0</v>
      </c>
      <c r="J19" s="286">
        <f t="shared" si="5"/>
        <v>0</v>
      </c>
      <c r="K19" s="286">
        <f t="shared" si="6"/>
        <v>0</v>
      </c>
      <c r="L19" s="286"/>
      <c r="M19" s="286"/>
      <c r="N19" s="286"/>
      <c r="O19" s="286"/>
      <c r="P19" s="286"/>
      <c r="Q19" s="286"/>
      <c r="R19" s="286"/>
      <c r="S19" s="286"/>
      <c r="T19" s="286"/>
    </row>
    <row r="20" spans="1:20" ht="14.4">
      <c r="A20" s="286"/>
      <c r="B20" s="287">
        <v>18</v>
      </c>
      <c r="C20" s="4">
        <f>IF('Input&amp;Output'!$C$3=10,'v-t_chart'!G20,IF('Input&amp;Output'!$C$3=21,'v-t_chart'!H20,IF('Input&amp;Output'!$C$3=32,'v-t_chart'!I20,IF('Input&amp;Output'!$C$3=22,'v-t_chart'!J20,IF('Input&amp;Output'!$C$3=31,'v-t_chart'!K20,'v-t_chart'!L20)))))</f>
        <v>0</v>
      </c>
      <c r="D20" s="286">
        <v>243</v>
      </c>
      <c r="E20" s="286">
        <f t="shared" si="2"/>
        <v>0</v>
      </c>
      <c r="F20" s="286">
        <f t="shared" si="0"/>
        <v>0</v>
      </c>
      <c r="G20" s="286">
        <f t="shared" si="3"/>
        <v>0</v>
      </c>
      <c r="H20" s="286">
        <f t="shared" si="1"/>
        <v>0</v>
      </c>
      <c r="I20" s="286">
        <f t="shared" si="4"/>
        <v>0</v>
      </c>
      <c r="J20" s="286">
        <f t="shared" si="5"/>
        <v>0</v>
      </c>
      <c r="K20" s="286">
        <f t="shared" si="6"/>
        <v>0</v>
      </c>
      <c r="L20" s="286"/>
      <c r="M20" s="286"/>
      <c r="N20" s="286"/>
      <c r="O20" s="286"/>
      <c r="P20" s="286"/>
      <c r="Q20" s="286"/>
      <c r="R20" s="286"/>
      <c r="S20" s="286"/>
      <c r="T20" s="286"/>
    </row>
    <row r="21" spans="1:20" ht="14.4">
      <c r="A21" s="286"/>
      <c r="B21" s="287">
        <v>19</v>
      </c>
      <c r="C21" s="4">
        <f>IF('Input&amp;Output'!$C$3=10,'v-t_chart'!G21,IF('Input&amp;Output'!$C$3=21,'v-t_chart'!H21,IF('Input&amp;Output'!$C$3=32,'v-t_chart'!I21,IF('Input&amp;Output'!$C$3=22,'v-t_chart'!J21,IF('Input&amp;Output'!$C$3=31,'v-t_chart'!K21,'v-t_chart'!L21)))))</f>
        <v>0</v>
      </c>
      <c r="D21" s="286">
        <v>243</v>
      </c>
      <c r="E21" s="286">
        <f t="shared" si="2"/>
        <v>0</v>
      </c>
      <c r="F21" s="286">
        <f t="shared" si="0"/>
        <v>0</v>
      </c>
      <c r="G21" s="286">
        <f t="shared" si="3"/>
        <v>0</v>
      </c>
      <c r="H21" s="286">
        <f t="shared" si="1"/>
        <v>0</v>
      </c>
      <c r="I21" s="286">
        <f t="shared" si="4"/>
        <v>0</v>
      </c>
      <c r="J21" s="286">
        <f t="shared" si="5"/>
        <v>0</v>
      </c>
      <c r="K21" s="286">
        <f t="shared" si="6"/>
        <v>0</v>
      </c>
      <c r="L21" s="286"/>
      <c r="M21" s="286"/>
      <c r="N21" s="286"/>
      <c r="O21" s="286"/>
      <c r="P21" s="286"/>
      <c r="Q21" s="286"/>
      <c r="R21" s="286"/>
      <c r="S21" s="286"/>
      <c r="T21" s="286"/>
    </row>
    <row r="22" spans="1:20" ht="14.4">
      <c r="A22" s="286"/>
      <c r="B22" s="287">
        <v>20</v>
      </c>
      <c r="C22" s="4">
        <f>IF('Input&amp;Output'!$C$3=10,'v-t_chart'!G22,IF('Input&amp;Output'!$C$3=21,'v-t_chart'!H22,IF('Input&amp;Output'!$C$3=32,'v-t_chart'!I22,IF('Input&amp;Output'!$C$3=22,'v-t_chart'!J22,IF('Input&amp;Output'!$C$3=31,'v-t_chart'!K22,'v-t_chart'!L22)))))</f>
        <v>0</v>
      </c>
      <c r="D22" s="286">
        <v>243</v>
      </c>
      <c r="E22" s="286">
        <f t="shared" si="2"/>
        <v>0</v>
      </c>
      <c r="F22" s="286">
        <f t="shared" si="0"/>
        <v>0</v>
      </c>
      <c r="G22" s="286">
        <f t="shared" si="3"/>
        <v>0</v>
      </c>
      <c r="H22" s="286">
        <f t="shared" si="1"/>
        <v>0</v>
      </c>
      <c r="I22" s="286">
        <f t="shared" si="4"/>
        <v>0</v>
      </c>
      <c r="J22" s="286">
        <f t="shared" si="5"/>
        <v>0</v>
      </c>
      <c r="K22" s="286">
        <f t="shared" si="6"/>
        <v>0</v>
      </c>
      <c r="L22" s="286"/>
      <c r="M22" s="286"/>
      <c r="N22" s="286"/>
      <c r="O22" s="286"/>
      <c r="P22" s="286"/>
      <c r="Q22" s="286"/>
      <c r="R22" s="286"/>
      <c r="S22" s="286"/>
      <c r="T22" s="286"/>
    </row>
    <row r="23" spans="1:20" ht="14.4">
      <c r="A23" s="286"/>
      <c r="B23" s="287">
        <v>21</v>
      </c>
      <c r="C23" s="4">
        <f>IF('Input&amp;Output'!$C$3=10,'v-t_chart'!G23,IF('Input&amp;Output'!$C$3=21,'v-t_chart'!H23,IF('Input&amp;Output'!$C$3=32,'v-t_chart'!I23,IF('Input&amp;Output'!$C$3=22,'v-t_chart'!J23,IF('Input&amp;Output'!$C$3=31,'v-t_chart'!K23,'v-t_chart'!L23)))))</f>
        <v>1</v>
      </c>
      <c r="D23" s="286">
        <v>243</v>
      </c>
      <c r="E23" s="286">
        <f t="shared" si="2"/>
        <v>1</v>
      </c>
      <c r="F23" s="286">
        <f t="shared" si="0"/>
        <v>243</v>
      </c>
      <c r="G23" s="286">
        <f t="shared" si="3"/>
        <v>1</v>
      </c>
      <c r="H23" s="286">
        <f t="shared" si="1"/>
        <v>243</v>
      </c>
      <c r="I23" s="286">
        <f t="shared" si="4"/>
        <v>243</v>
      </c>
      <c r="J23" s="286">
        <f>(0.5*D23*((C22^2)-(C23^2)))*-1</f>
        <v>121.5</v>
      </c>
      <c r="K23" s="286">
        <f t="shared" si="6"/>
        <v>121.5</v>
      </c>
      <c r="L23" s="286"/>
      <c r="M23" s="286"/>
      <c r="N23" s="286"/>
      <c r="O23" s="286"/>
      <c r="P23" s="286"/>
      <c r="Q23" s="286"/>
      <c r="R23" s="286"/>
      <c r="S23" s="286"/>
      <c r="T23" s="286"/>
    </row>
    <row r="24" spans="1:20" ht="14.4">
      <c r="A24" s="286"/>
      <c r="B24" s="287">
        <v>22</v>
      </c>
      <c r="C24" s="4">
        <f>IF('Input&amp;Output'!$C$3=10,'v-t_chart'!G24,IF('Input&amp;Output'!$C$3=21,'v-t_chart'!H24,IF('Input&amp;Output'!$C$3=32,'v-t_chart'!I24,IF('Input&amp;Output'!$C$3=22,'v-t_chart'!J24,IF('Input&amp;Output'!$C$3=31,'v-t_chart'!K24,'v-t_chart'!L24)))))</f>
        <v>2.6</v>
      </c>
      <c r="D24" s="286">
        <v>243</v>
      </c>
      <c r="E24" s="286">
        <f t="shared" si="2"/>
        <v>1.6</v>
      </c>
      <c r="F24" s="286">
        <f t="shared" si="0"/>
        <v>388.8</v>
      </c>
      <c r="G24" s="286">
        <f t="shared" si="3"/>
        <v>3.1</v>
      </c>
      <c r="H24" s="286">
        <f t="shared" si="1"/>
        <v>1205.28</v>
      </c>
      <c r="I24" s="286">
        <f t="shared" si="4"/>
        <v>1448.28</v>
      </c>
      <c r="J24" s="286">
        <f t="shared" ref="J24:J87" si="7">(0.5*D24*((C23^2)-(C24^2)))*-1</f>
        <v>699.84</v>
      </c>
      <c r="K24" s="286">
        <f t="shared" si="6"/>
        <v>821.34</v>
      </c>
      <c r="L24" s="286"/>
      <c r="M24" s="286"/>
      <c r="N24" s="286"/>
      <c r="O24" s="286"/>
      <c r="P24" s="286"/>
      <c r="Q24" s="286"/>
      <c r="R24" s="286"/>
      <c r="S24" s="286"/>
      <c r="T24" s="286"/>
    </row>
    <row r="25" spans="1:20" ht="14.4">
      <c r="A25" s="286"/>
      <c r="B25" s="287">
        <v>23</v>
      </c>
      <c r="C25" s="4">
        <f>IF('Input&amp;Output'!$C$3=10,'v-t_chart'!G25,IF('Input&amp;Output'!$C$3=21,'v-t_chart'!H25,IF('Input&amp;Output'!$C$3=32,'v-t_chart'!I25,IF('Input&amp;Output'!$C$3=22,'v-t_chart'!J25,IF('Input&amp;Output'!$C$3=31,'v-t_chart'!K25,'v-t_chart'!L25)))))</f>
        <v>4.8</v>
      </c>
      <c r="D25" s="286">
        <v>243</v>
      </c>
      <c r="E25" s="286">
        <f t="shared" si="2"/>
        <v>2.1999999999999997</v>
      </c>
      <c r="F25" s="286">
        <f t="shared" si="0"/>
        <v>534.59999999999991</v>
      </c>
      <c r="G25" s="286">
        <f>(C25+C24/2)*(B25-B24)</f>
        <v>6.1</v>
      </c>
      <c r="H25" s="286">
        <f t="shared" si="1"/>
        <v>3261.059999999999</v>
      </c>
      <c r="I25" s="286">
        <f t="shared" si="4"/>
        <v>4709.3399999999992</v>
      </c>
      <c r="J25" s="286">
        <f t="shared" si="7"/>
        <v>1978.0199999999998</v>
      </c>
      <c r="K25" s="286">
        <f t="shared" si="6"/>
        <v>2799.3599999999997</v>
      </c>
      <c r="L25" s="286"/>
      <c r="M25" s="286"/>
      <c r="N25" s="286"/>
      <c r="O25" s="286"/>
      <c r="P25" s="286"/>
      <c r="Q25" s="286"/>
      <c r="R25" s="286"/>
      <c r="S25" s="286"/>
      <c r="T25" s="286"/>
    </row>
    <row r="26" spans="1:20" ht="14.4">
      <c r="A26" s="286"/>
      <c r="B26" s="287">
        <v>24</v>
      </c>
      <c r="C26" s="4">
        <f>IF('Input&amp;Output'!$C$3=10,'v-t_chart'!G26,IF('Input&amp;Output'!$C$3=21,'v-t_chart'!H26,IF('Input&amp;Output'!$C$3=32,'v-t_chart'!I26,IF('Input&amp;Output'!$C$3=22,'v-t_chart'!J26,IF('Input&amp;Output'!$C$3=31,'v-t_chart'!K26,'v-t_chart'!L26)))))</f>
        <v>7.2</v>
      </c>
      <c r="D26" s="286">
        <v>243</v>
      </c>
      <c r="E26" s="286">
        <f t="shared" si="2"/>
        <v>2.4000000000000004</v>
      </c>
      <c r="F26" s="286">
        <f t="shared" si="0"/>
        <v>583.20000000000005</v>
      </c>
      <c r="G26" s="286">
        <f t="shared" si="3"/>
        <v>9.6</v>
      </c>
      <c r="H26" s="286">
        <f>F26*G26</f>
        <v>5598.72</v>
      </c>
      <c r="I26" s="286">
        <f t="shared" si="4"/>
        <v>10308.06</v>
      </c>
      <c r="J26" s="286">
        <f t="shared" si="7"/>
        <v>3499.2000000000007</v>
      </c>
      <c r="K26" s="286">
        <f t="shared" si="6"/>
        <v>6298.56</v>
      </c>
      <c r="L26" s="286"/>
      <c r="M26" s="286"/>
      <c r="N26" s="286"/>
      <c r="O26" s="286"/>
      <c r="P26" s="286"/>
      <c r="Q26" s="286"/>
      <c r="R26" s="286"/>
      <c r="S26" s="286"/>
      <c r="T26" s="286"/>
    </row>
    <row r="27" spans="1:20" ht="14.4">
      <c r="A27" s="286"/>
      <c r="B27" s="287">
        <v>25</v>
      </c>
      <c r="C27" s="4">
        <f>IF('Input&amp;Output'!$C$3=10,'v-t_chart'!G27,IF('Input&amp;Output'!$C$3=21,'v-t_chart'!H27,IF('Input&amp;Output'!$C$3=32,'v-t_chart'!I27,IF('Input&amp;Output'!$C$3=22,'v-t_chart'!J27,IF('Input&amp;Output'!$C$3=31,'v-t_chart'!K27,'v-t_chart'!L27)))))</f>
        <v>9.6</v>
      </c>
      <c r="D27" s="286">
        <v>243</v>
      </c>
      <c r="E27" s="286">
        <f t="shared" si="2"/>
        <v>2.3999999999999995</v>
      </c>
      <c r="F27" s="286">
        <f t="shared" si="0"/>
        <v>583.19999999999982</v>
      </c>
      <c r="G27" s="286">
        <f t="shared" si="3"/>
        <v>13.2</v>
      </c>
      <c r="H27" s="286">
        <f t="shared" si="1"/>
        <v>7698.2399999999971</v>
      </c>
      <c r="I27" s="286">
        <f t="shared" si="4"/>
        <v>18006.299999999996</v>
      </c>
      <c r="J27" s="286">
        <f t="shared" si="7"/>
        <v>4898.8799999999992</v>
      </c>
      <c r="K27" s="286">
        <f t="shared" si="6"/>
        <v>11197.439999999999</v>
      </c>
      <c r="L27" s="286"/>
      <c r="M27" s="286"/>
      <c r="N27" s="286"/>
      <c r="O27" s="286"/>
      <c r="P27" s="286"/>
      <c r="Q27" s="286"/>
      <c r="R27" s="286"/>
      <c r="S27" s="286"/>
      <c r="T27" s="286"/>
    </row>
    <row r="28" spans="1:20" ht="14.4">
      <c r="A28" s="286"/>
      <c r="B28" s="287">
        <v>26</v>
      </c>
      <c r="C28" s="4">
        <f>IF('Input&amp;Output'!$C$3=10,'v-t_chart'!G28,IF('Input&amp;Output'!$C$3=21,'v-t_chart'!H28,IF('Input&amp;Output'!$C$3=32,'v-t_chart'!I28,IF('Input&amp;Output'!$C$3=22,'v-t_chart'!J28,IF('Input&amp;Output'!$C$3=31,'v-t_chart'!K28,'v-t_chart'!L28)))))</f>
        <v>12</v>
      </c>
      <c r="D28" s="286">
        <v>243</v>
      </c>
      <c r="E28" s="286">
        <f t="shared" si="2"/>
        <v>2.4000000000000004</v>
      </c>
      <c r="F28" s="286">
        <f t="shared" si="0"/>
        <v>583.20000000000005</v>
      </c>
      <c r="G28" s="286">
        <f t="shared" si="3"/>
        <v>16.8</v>
      </c>
      <c r="H28" s="286">
        <f t="shared" si="1"/>
        <v>9797.760000000002</v>
      </c>
      <c r="I28" s="286">
        <f t="shared" si="4"/>
        <v>27804.059999999998</v>
      </c>
      <c r="J28" s="286">
        <f t="shared" si="7"/>
        <v>6298.56</v>
      </c>
      <c r="K28" s="286">
        <f t="shared" si="6"/>
        <v>17496</v>
      </c>
      <c r="L28" s="286"/>
      <c r="M28" s="286"/>
      <c r="N28" s="286"/>
      <c r="O28" s="286"/>
      <c r="P28" s="286"/>
      <c r="Q28" s="286"/>
      <c r="R28" s="286"/>
      <c r="S28" s="286"/>
      <c r="T28" s="286"/>
    </row>
    <row r="29" spans="1:20" ht="14.4">
      <c r="A29" s="286"/>
      <c r="B29" s="287">
        <v>27</v>
      </c>
      <c r="C29" s="4">
        <f>IF('Input&amp;Output'!$C$3=10,'v-t_chart'!G29,IF('Input&amp;Output'!$C$3=21,'v-t_chart'!H29,IF('Input&amp;Output'!$C$3=32,'v-t_chart'!I29,IF('Input&amp;Output'!$C$3=22,'v-t_chart'!J29,IF('Input&amp;Output'!$C$3=31,'v-t_chart'!K29,'v-t_chart'!L29)))))</f>
        <v>14.3</v>
      </c>
      <c r="D29" s="286">
        <v>243</v>
      </c>
      <c r="E29" s="286">
        <f t="shared" si="2"/>
        <v>2.3000000000000007</v>
      </c>
      <c r="F29" s="286">
        <f t="shared" si="0"/>
        <v>558.9000000000002</v>
      </c>
      <c r="G29" s="286">
        <f t="shared" si="3"/>
        <v>20.3</v>
      </c>
      <c r="H29" s="286">
        <f t="shared" si="1"/>
        <v>11345.670000000004</v>
      </c>
      <c r="I29" s="286">
        <f t="shared" si="4"/>
        <v>39149.730000000003</v>
      </c>
      <c r="J29" s="286">
        <f t="shared" si="7"/>
        <v>7349.5350000000008</v>
      </c>
      <c r="K29" s="286">
        <f t="shared" si="6"/>
        <v>24845.535</v>
      </c>
      <c r="L29" s="286"/>
      <c r="M29" s="286"/>
      <c r="N29" s="286"/>
      <c r="O29" s="286"/>
      <c r="P29" s="286"/>
      <c r="Q29" s="286"/>
      <c r="R29" s="286"/>
      <c r="S29" s="286"/>
      <c r="T29" s="286"/>
    </row>
    <row r="30" spans="1:20" ht="14.4">
      <c r="A30" s="286"/>
      <c r="B30" s="287">
        <v>28</v>
      </c>
      <c r="C30" s="4">
        <f>IF('Input&amp;Output'!$C$3=10,'v-t_chart'!G30,IF('Input&amp;Output'!$C$3=21,'v-t_chart'!H30,IF('Input&amp;Output'!$C$3=32,'v-t_chart'!I30,IF('Input&amp;Output'!$C$3=22,'v-t_chart'!J30,IF('Input&amp;Output'!$C$3=31,'v-t_chart'!K30,'v-t_chart'!L30)))))</f>
        <v>16.600000000000001</v>
      </c>
      <c r="D30" s="286">
        <v>243</v>
      </c>
      <c r="E30" s="286">
        <f t="shared" si="2"/>
        <v>2.3000000000000007</v>
      </c>
      <c r="F30" s="286">
        <f t="shared" si="0"/>
        <v>558.9000000000002</v>
      </c>
      <c r="G30" s="286">
        <f t="shared" si="3"/>
        <v>23.75</v>
      </c>
      <c r="H30" s="286">
        <f t="shared" si="1"/>
        <v>13273.875000000005</v>
      </c>
      <c r="I30" s="286">
        <f t="shared" si="4"/>
        <v>52423.60500000001</v>
      </c>
      <c r="J30" s="286">
        <f t="shared" si="7"/>
        <v>8635.0050000000065</v>
      </c>
      <c r="K30" s="286">
        <f t="shared" si="6"/>
        <v>33480.540000000008</v>
      </c>
      <c r="L30" s="286"/>
      <c r="M30" s="286"/>
      <c r="N30" s="286"/>
      <c r="O30" s="286"/>
      <c r="P30" s="286"/>
      <c r="Q30" s="286"/>
      <c r="R30" s="286"/>
      <c r="S30" s="286"/>
      <c r="T30" s="286"/>
    </row>
    <row r="31" spans="1:20" ht="14.4">
      <c r="A31" s="286"/>
      <c r="B31" s="287">
        <v>29</v>
      </c>
      <c r="C31" s="4">
        <f>IF('Input&amp;Output'!$C$3=10,'v-t_chart'!G31,IF('Input&amp;Output'!$C$3=21,'v-t_chart'!H31,IF('Input&amp;Output'!$C$3=32,'v-t_chart'!I31,IF('Input&amp;Output'!$C$3=22,'v-t_chart'!J31,IF('Input&amp;Output'!$C$3=31,'v-t_chart'!K31,'v-t_chart'!L31)))))</f>
        <v>18.899999999999999</v>
      </c>
      <c r="D31" s="286">
        <v>243</v>
      </c>
      <c r="E31" s="286">
        <f t="shared" si="2"/>
        <v>2.2999999999999972</v>
      </c>
      <c r="F31" s="286">
        <f t="shared" si="0"/>
        <v>558.8999999999993</v>
      </c>
      <c r="G31" s="286">
        <f t="shared" si="3"/>
        <v>27.2</v>
      </c>
      <c r="H31" s="286">
        <f t="shared" si="1"/>
        <v>15202.07999999998</v>
      </c>
      <c r="I31" s="286">
        <f t="shared" si="4"/>
        <v>67625.684999999998</v>
      </c>
      <c r="J31" s="286">
        <f t="shared" si="7"/>
        <v>9920.474999999984</v>
      </c>
      <c r="K31" s="286">
        <f t="shared" si="6"/>
        <v>43401.014999999992</v>
      </c>
      <c r="L31" s="286"/>
      <c r="M31" s="286"/>
      <c r="N31" s="286"/>
      <c r="O31" s="286"/>
      <c r="P31" s="286"/>
      <c r="Q31" s="286"/>
      <c r="R31" s="286"/>
      <c r="S31" s="286"/>
      <c r="T31" s="286"/>
    </row>
    <row r="32" spans="1:20" ht="14.4">
      <c r="A32" s="286"/>
      <c r="B32" s="287">
        <v>30</v>
      </c>
      <c r="C32" s="4">
        <f>IF('Input&amp;Output'!$C$3=10,'v-t_chart'!G32,IF('Input&amp;Output'!$C$3=21,'v-t_chart'!H32,IF('Input&amp;Output'!$C$3=32,'v-t_chart'!I32,IF('Input&amp;Output'!$C$3=22,'v-t_chart'!J32,IF('Input&amp;Output'!$C$3=31,'v-t_chart'!K32,'v-t_chart'!L32)))))</f>
        <v>21.2</v>
      </c>
      <c r="D32" s="286">
        <v>243</v>
      </c>
      <c r="E32" s="286">
        <f t="shared" si="2"/>
        <v>2.3000000000000007</v>
      </c>
      <c r="F32" s="286">
        <f t="shared" si="0"/>
        <v>558.9000000000002</v>
      </c>
      <c r="G32" s="286">
        <f t="shared" si="3"/>
        <v>30.65</v>
      </c>
      <c r="H32" s="286">
        <f t="shared" si="1"/>
        <v>17130.285000000007</v>
      </c>
      <c r="I32" s="286">
        <f t="shared" si="4"/>
        <v>84755.97</v>
      </c>
      <c r="J32" s="286">
        <f t="shared" si="7"/>
        <v>11205.945000000009</v>
      </c>
      <c r="K32" s="286">
        <f t="shared" si="6"/>
        <v>54606.96</v>
      </c>
      <c r="L32" s="286"/>
      <c r="M32" s="286"/>
      <c r="N32" s="286"/>
      <c r="O32" s="286"/>
      <c r="P32" s="286"/>
      <c r="Q32" s="286"/>
      <c r="R32" s="286"/>
      <c r="S32" s="286"/>
      <c r="T32" s="286"/>
    </row>
    <row r="33" spans="1:20" ht="14.4">
      <c r="A33" s="286"/>
      <c r="B33" s="287">
        <v>31</v>
      </c>
      <c r="C33" s="4">
        <f>IF('Input&amp;Output'!$C$3=10,'v-t_chart'!G33,IF('Input&amp;Output'!$C$3=21,'v-t_chart'!H33,IF('Input&amp;Output'!$C$3=32,'v-t_chart'!I33,IF('Input&amp;Output'!$C$3=22,'v-t_chart'!J33,IF('Input&amp;Output'!$C$3=31,'v-t_chart'!K33,'v-t_chart'!L33)))))</f>
        <v>23.5</v>
      </c>
      <c r="D33" s="286">
        <v>243</v>
      </c>
      <c r="E33" s="286">
        <f t="shared" si="2"/>
        <v>2.3000000000000007</v>
      </c>
      <c r="F33" s="286">
        <f t="shared" si="0"/>
        <v>558.9000000000002</v>
      </c>
      <c r="G33" s="286">
        <f t="shared" si="3"/>
        <v>34.1</v>
      </c>
      <c r="H33" s="286">
        <f t="shared" si="1"/>
        <v>19058.490000000009</v>
      </c>
      <c r="I33" s="286">
        <f t="shared" si="4"/>
        <v>103814.46</v>
      </c>
      <c r="J33" s="286">
        <f t="shared" si="7"/>
        <v>12491.415000000001</v>
      </c>
      <c r="K33" s="286">
        <f t="shared" si="6"/>
        <v>67098.375</v>
      </c>
      <c r="L33" s="286"/>
      <c r="M33" s="286"/>
      <c r="N33" s="286"/>
      <c r="O33" s="286"/>
      <c r="P33" s="286"/>
      <c r="Q33" s="286"/>
      <c r="R33" s="286"/>
      <c r="S33" s="286"/>
      <c r="T33" s="286"/>
    </row>
    <row r="34" spans="1:20" ht="14.4">
      <c r="A34" s="286"/>
      <c r="B34" s="287">
        <v>32</v>
      </c>
      <c r="C34" s="4">
        <f>IF('Input&amp;Output'!$C$3=10,'v-t_chart'!G34,IF('Input&amp;Output'!$C$3=21,'v-t_chart'!H34,IF('Input&amp;Output'!$C$3=32,'v-t_chart'!I34,IF('Input&amp;Output'!$C$3=22,'v-t_chart'!J34,IF('Input&amp;Output'!$C$3=31,'v-t_chart'!K34,'v-t_chart'!L34)))))</f>
        <v>25.6</v>
      </c>
      <c r="D34" s="286">
        <v>243</v>
      </c>
      <c r="E34" s="286">
        <f t="shared" si="2"/>
        <v>2.1000000000000014</v>
      </c>
      <c r="F34" s="286">
        <f t="shared" si="0"/>
        <v>510.30000000000035</v>
      </c>
      <c r="G34" s="286">
        <f t="shared" si="3"/>
        <v>37.35</v>
      </c>
      <c r="H34" s="286">
        <f t="shared" si="1"/>
        <v>19059.705000000013</v>
      </c>
      <c r="I34" s="286">
        <f t="shared" si="4"/>
        <v>122874.16500000002</v>
      </c>
      <c r="J34" s="286">
        <f t="shared" si="7"/>
        <v>12527.865000000016</v>
      </c>
      <c r="K34" s="286">
        <f t="shared" si="6"/>
        <v>79626.24000000002</v>
      </c>
      <c r="L34" s="286"/>
      <c r="M34" s="286"/>
      <c r="N34" s="286"/>
      <c r="O34" s="286"/>
      <c r="P34" s="286"/>
      <c r="Q34" s="286"/>
      <c r="R34" s="286"/>
      <c r="S34" s="286"/>
      <c r="T34" s="286"/>
    </row>
    <row r="35" spans="1:20" ht="14.4">
      <c r="A35" s="286"/>
      <c r="B35" s="287">
        <v>33</v>
      </c>
      <c r="C35" s="4">
        <f>IF('Input&amp;Output'!$C$3=10,'v-t_chart'!G35,IF('Input&amp;Output'!$C$3=21,'v-t_chart'!H35,IF('Input&amp;Output'!$C$3=32,'v-t_chart'!I35,IF('Input&amp;Output'!$C$3=22,'v-t_chart'!J35,IF('Input&amp;Output'!$C$3=31,'v-t_chart'!K35,'v-t_chart'!L35)))))</f>
        <v>27.1</v>
      </c>
      <c r="D35" s="286">
        <v>243</v>
      </c>
      <c r="E35" s="286">
        <f t="shared" si="2"/>
        <v>1.5</v>
      </c>
      <c r="F35" s="286">
        <f t="shared" si="0"/>
        <v>364.5</v>
      </c>
      <c r="G35" s="286">
        <f t="shared" si="3"/>
        <v>39.900000000000006</v>
      </c>
      <c r="H35" s="286">
        <f t="shared" si="1"/>
        <v>14543.550000000003</v>
      </c>
      <c r="I35" s="286">
        <f t="shared" si="4"/>
        <v>137417.71500000003</v>
      </c>
      <c r="J35" s="286">
        <f t="shared" si="7"/>
        <v>9604.5749999999953</v>
      </c>
      <c r="K35" s="286">
        <f t="shared" si="6"/>
        <v>89230.815000000017</v>
      </c>
      <c r="L35" s="286"/>
      <c r="M35" s="286"/>
      <c r="N35" s="286"/>
      <c r="O35" s="286"/>
      <c r="P35" s="286"/>
      <c r="Q35" s="286"/>
      <c r="R35" s="286"/>
      <c r="S35" s="286"/>
      <c r="T35" s="286"/>
    </row>
    <row r="36" spans="1:20" ht="14.4">
      <c r="A36" s="286"/>
      <c r="B36" s="287">
        <v>34</v>
      </c>
      <c r="C36" s="4">
        <f>IF('Input&amp;Output'!$C$3=10,'v-t_chart'!G36,IF('Input&amp;Output'!$C$3=21,'v-t_chart'!H36,IF('Input&amp;Output'!$C$3=32,'v-t_chart'!I36,IF('Input&amp;Output'!$C$3=22,'v-t_chart'!J36,IF('Input&amp;Output'!$C$3=31,'v-t_chart'!K36,'v-t_chart'!L36)))))</f>
        <v>28</v>
      </c>
      <c r="D36" s="286">
        <v>243</v>
      </c>
      <c r="E36" s="286">
        <f t="shared" si="2"/>
        <v>0.89999999999999858</v>
      </c>
      <c r="F36" s="286">
        <f t="shared" si="0"/>
        <v>218.69999999999965</v>
      </c>
      <c r="G36" s="286">
        <f t="shared" si="3"/>
        <v>41.55</v>
      </c>
      <c r="H36" s="286">
        <f t="shared" si="1"/>
        <v>9086.9849999999842</v>
      </c>
      <c r="I36" s="286">
        <f t="shared" si="4"/>
        <v>146504.70000000001</v>
      </c>
      <c r="J36" s="286">
        <f t="shared" si="7"/>
        <v>6025.1849999999904</v>
      </c>
      <c r="K36" s="286">
        <f t="shared" si="6"/>
        <v>95256</v>
      </c>
      <c r="L36" s="286"/>
      <c r="M36" s="286"/>
      <c r="N36" s="286"/>
      <c r="O36" s="286"/>
      <c r="P36" s="286"/>
      <c r="Q36" s="286"/>
      <c r="R36" s="286"/>
      <c r="S36" s="286"/>
      <c r="T36" s="286"/>
    </row>
    <row r="37" spans="1:20" ht="14.4">
      <c r="A37" s="286"/>
      <c r="B37" s="287">
        <v>35</v>
      </c>
      <c r="C37" s="4">
        <f>IF('Input&amp;Output'!$C$3=10,'v-t_chart'!G37,IF('Input&amp;Output'!$C$3=21,'v-t_chart'!H37,IF('Input&amp;Output'!$C$3=32,'v-t_chart'!I37,IF('Input&amp;Output'!$C$3=22,'v-t_chart'!J37,IF('Input&amp;Output'!$C$3=31,'v-t_chart'!K37,'v-t_chart'!L37)))))</f>
        <v>28.7</v>
      </c>
      <c r="D37" s="286">
        <v>243</v>
      </c>
      <c r="E37" s="286">
        <f t="shared" si="2"/>
        <v>0.69999999999999929</v>
      </c>
      <c r="F37" s="286">
        <f t="shared" si="0"/>
        <v>170.09999999999982</v>
      </c>
      <c r="G37" s="286">
        <f t="shared" si="3"/>
        <v>42.7</v>
      </c>
      <c r="H37" s="286">
        <f t="shared" si="1"/>
        <v>7263.2699999999932</v>
      </c>
      <c r="I37" s="286">
        <f t="shared" si="4"/>
        <v>153767.97</v>
      </c>
      <c r="J37" s="286">
        <f t="shared" si="7"/>
        <v>4822.3349999999928</v>
      </c>
      <c r="K37" s="286">
        <f t="shared" si="6"/>
        <v>100078.33499999999</v>
      </c>
      <c r="L37" s="286"/>
      <c r="M37" s="286"/>
      <c r="N37" s="286"/>
      <c r="O37" s="286"/>
      <c r="P37" s="286"/>
      <c r="Q37" s="286"/>
      <c r="R37" s="286"/>
      <c r="S37" s="286"/>
      <c r="T37" s="286"/>
    </row>
    <row r="38" spans="1:20" ht="14.4">
      <c r="A38" s="286"/>
      <c r="B38" s="287">
        <v>36</v>
      </c>
      <c r="C38" s="4">
        <f>IF('Input&amp;Output'!$C$3=10,'v-t_chart'!G38,IF('Input&amp;Output'!$C$3=21,'v-t_chart'!H38,IF('Input&amp;Output'!$C$3=32,'v-t_chart'!I38,IF('Input&amp;Output'!$C$3=22,'v-t_chart'!J38,IF('Input&amp;Output'!$C$3=31,'v-t_chart'!K38,'v-t_chart'!L38)))))</f>
        <v>29.2</v>
      </c>
      <c r="D38" s="286">
        <v>243</v>
      </c>
      <c r="E38" s="286">
        <f t="shared" si="2"/>
        <v>0.5</v>
      </c>
      <c r="F38" s="286">
        <f t="shared" si="0"/>
        <v>121.5</v>
      </c>
      <c r="G38" s="286">
        <f t="shared" si="3"/>
        <v>43.55</v>
      </c>
      <c r="H38" s="286">
        <f t="shared" si="1"/>
        <v>5291.3249999999998</v>
      </c>
      <c r="I38" s="286">
        <f t="shared" si="4"/>
        <v>159059.29500000001</v>
      </c>
      <c r="J38" s="286">
        <f t="shared" si="7"/>
        <v>3517.4250000000056</v>
      </c>
      <c r="K38" s="286">
        <f t="shared" si="6"/>
        <v>103595.76</v>
      </c>
      <c r="L38" s="286"/>
      <c r="M38" s="286"/>
      <c r="N38" s="286"/>
      <c r="O38" s="286"/>
      <c r="P38" s="286"/>
      <c r="Q38" s="286"/>
      <c r="R38" s="286"/>
      <c r="S38" s="286"/>
      <c r="T38" s="286"/>
    </row>
    <row r="39" spans="1:20" ht="14.4">
      <c r="A39" s="286"/>
      <c r="B39" s="287">
        <v>37</v>
      </c>
      <c r="C39" s="4">
        <f>IF('Input&amp;Output'!$C$3=10,'v-t_chart'!G39,IF('Input&amp;Output'!$C$3=21,'v-t_chart'!H39,IF('Input&amp;Output'!$C$3=32,'v-t_chart'!I39,IF('Input&amp;Output'!$C$3=22,'v-t_chart'!J39,IF('Input&amp;Output'!$C$3=31,'v-t_chart'!K39,'v-t_chart'!L39)))))</f>
        <v>29.8</v>
      </c>
      <c r="D39" s="286">
        <v>243</v>
      </c>
      <c r="E39" s="286">
        <f t="shared" si="2"/>
        <v>0.60000000000000142</v>
      </c>
      <c r="F39" s="286">
        <f t="shared" si="0"/>
        <v>145.80000000000035</v>
      </c>
      <c r="G39" s="286">
        <f t="shared" si="3"/>
        <v>44.4</v>
      </c>
      <c r="H39" s="286">
        <f t="shared" si="1"/>
        <v>6473.520000000015</v>
      </c>
      <c r="I39" s="286">
        <f t="shared" si="4"/>
        <v>165532.81500000003</v>
      </c>
      <c r="J39" s="286">
        <f t="shared" si="7"/>
        <v>4301.1000000000113</v>
      </c>
      <c r="K39" s="286">
        <f t="shared" si="6"/>
        <v>107896.86</v>
      </c>
      <c r="L39" s="286"/>
      <c r="M39" s="286"/>
      <c r="N39" s="286"/>
      <c r="O39" s="286"/>
      <c r="P39" s="286"/>
      <c r="Q39" s="286"/>
      <c r="R39" s="286"/>
      <c r="S39" s="286"/>
      <c r="T39" s="286"/>
    </row>
    <row r="40" spans="1:20" ht="14.4">
      <c r="A40" s="286"/>
      <c r="B40" s="287">
        <v>38</v>
      </c>
      <c r="C40" s="4">
        <f>IF('Input&amp;Output'!$C$3=10,'v-t_chart'!G40,IF('Input&amp;Output'!$C$3=21,'v-t_chart'!H40,IF('Input&amp;Output'!$C$3=32,'v-t_chart'!I40,IF('Input&amp;Output'!$C$3=22,'v-t_chart'!J40,IF('Input&amp;Output'!$C$3=31,'v-t_chart'!K40,'v-t_chart'!L40)))))</f>
        <v>30.4</v>
      </c>
      <c r="D40" s="286">
        <v>243</v>
      </c>
      <c r="E40" s="286">
        <f t="shared" si="2"/>
        <v>0.59999999999999787</v>
      </c>
      <c r="F40" s="286">
        <f t="shared" si="0"/>
        <v>145.79999999999947</v>
      </c>
      <c r="G40" s="286">
        <f t="shared" si="3"/>
        <v>45.3</v>
      </c>
      <c r="H40" s="286">
        <f t="shared" si="1"/>
        <v>6604.7399999999752</v>
      </c>
      <c r="I40" s="286">
        <f t="shared" si="4"/>
        <v>172137.55499999999</v>
      </c>
      <c r="J40" s="286">
        <f t="shared" si="7"/>
        <v>4388.5799999999872</v>
      </c>
      <c r="K40" s="286">
        <f t="shared" si="6"/>
        <v>112285.43999999999</v>
      </c>
      <c r="L40" s="286"/>
      <c r="M40" s="286"/>
      <c r="N40" s="286"/>
      <c r="O40" s="286"/>
      <c r="P40" s="286"/>
      <c r="Q40" s="286"/>
      <c r="R40" s="286"/>
      <c r="S40" s="286"/>
      <c r="T40" s="286"/>
    </row>
    <row r="41" spans="1:20" ht="14.4">
      <c r="A41" s="286"/>
      <c r="B41" s="287">
        <v>39</v>
      </c>
      <c r="C41" s="4">
        <f>IF('Input&amp;Output'!$C$3=10,'v-t_chart'!G41,IF('Input&amp;Output'!$C$3=21,'v-t_chart'!H41,IF('Input&amp;Output'!$C$3=32,'v-t_chart'!I41,IF('Input&amp;Output'!$C$3=22,'v-t_chart'!J41,IF('Input&amp;Output'!$C$3=31,'v-t_chart'!K41,'v-t_chart'!L41)))))</f>
        <v>29.6</v>
      </c>
      <c r="D41" s="286">
        <v>243</v>
      </c>
      <c r="E41" s="286">
        <f t="shared" si="2"/>
        <v>-0.79999999999999716</v>
      </c>
      <c r="F41" s="286">
        <f t="shared" si="0"/>
        <v>-194.3999999999993</v>
      </c>
      <c r="G41" s="286">
        <f t="shared" si="3"/>
        <v>44.8</v>
      </c>
      <c r="H41" s="286">
        <f t="shared" si="1"/>
        <v>-8709.1199999999681</v>
      </c>
      <c r="I41" s="286">
        <f t="shared" si="4"/>
        <v>163428.43500000003</v>
      </c>
      <c r="J41" s="286">
        <f t="shared" si="7"/>
        <v>-5831.9999999999864</v>
      </c>
      <c r="K41" s="286">
        <f t="shared" si="6"/>
        <v>106453.44</v>
      </c>
      <c r="L41" s="286"/>
      <c r="M41" s="286"/>
      <c r="N41" s="286"/>
      <c r="O41" s="286"/>
      <c r="P41" s="286"/>
      <c r="Q41" s="286"/>
      <c r="R41" s="286"/>
      <c r="S41" s="286"/>
      <c r="T41" s="286"/>
    </row>
    <row r="42" spans="1:20" ht="14.4">
      <c r="A42" s="286"/>
      <c r="B42" s="287">
        <v>40</v>
      </c>
      <c r="C42" s="4">
        <f>IF('Input&amp;Output'!$C$3=10,'v-t_chart'!G42,IF('Input&amp;Output'!$C$3=21,'v-t_chart'!H42,IF('Input&amp;Output'!$C$3=32,'v-t_chart'!I42,IF('Input&amp;Output'!$C$3=22,'v-t_chart'!J42,IF('Input&amp;Output'!$C$3=31,'v-t_chart'!K42,'v-t_chart'!L42)))))</f>
        <v>28.7</v>
      </c>
      <c r="D42" s="286">
        <v>243</v>
      </c>
      <c r="E42" s="286">
        <f t="shared" si="2"/>
        <v>-0.90000000000000213</v>
      </c>
      <c r="F42" s="286">
        <f t="shared" si="0"/>
        <v>-218.70000000000053</v>
      </c>
      <c r="G42" s="286">
        <f t="shared" si="3"/>
        <v>43.5</v>
      </c>
      <c r="H42" s="286">
        <f t="shared" si="1"/>
        <v>-9513.4500000000226</v>
      </c>
      <c r="I42" s="286">
        <f t="shared" si="4"/>
        <v>153914.98500000002</v>
      </c>
      <c r="J42" s="286">
        <f t="shared" si="7"/>
        <v>-6375.1050000000168</v>
      </c>
      <c r="K42" s="286">
        <f t="shared" si="6"/>
        <v>100078.33499999999</v>
      </c>
      <c r="L42" s="286"/>
      <c r="M42" s="286"/>
      <c r="N42" s="286"/>
      <c r="O42" s="286"/>
      <c r="P42" s="286"/>
      <c r="Q42" s="286"/>
      <c r="R42" s="286"/>
      <c r="S42" s="286"/>
      <c r="T42" s="286"/>
    </row>
    <row r="43" spans="1:20" ht="14.4">
      <c r="A43" s="286"/>
      <c r="B43" s="287">
        <v>41</v>
      </c>
      <c r="C43" s="4">
        <f>IF('Input&amp;Output'!$C$3=10,'v-t_chart'!G43,IF('Input&amp;Output'!$C$3=21,'v-t_chart'!H43,IF('Input&amp;Output'!$C$3=32,'v-t_chart'!I43,IF('Input&amp;Output'!$C$3=22,'v-t_chart'!J43,IF('Input&amp;Output'!$C$3=31,'v-t_chart'!K43,'v-t_chart'!L43)))))</f>
        <v>27.9</v>
      </c>
      <c r="D43" s="286">
        <v>243</v>
      </c>
      <c r="E43" s="286">
        <f t="shared" si="2"/>
        <v>-0.80000000000000071</v>
      </c>
      <c r="F43" s="286">
        <f t="shared" si="0"/>
        <v>-194.40000000000018</v>
      </c>
      <c r="G43" s="286">
        <f t="shared" si="3"/>
        <v>42.25</v>
      </c>
      <c r="H43" s="286">
        <f t="shared" si="1"/>
        <v>-8213.4000000000069</v>
      </c>
      <c r="I43" s="286">
        <f t="shared" si="4"/>
        <v>145701.58500000002</v>
      </c>
      <c r="J43" s="286">
        <f t="shared" si="7"/>
        <v>-5501.5199999999968</v>
      </c>
      <c r="K43" s="286">
        <f t="shared" si="6"/>
        <v>94576.815000000002</v>
      </c>
      <c r="L43" s="286"/>
      <c r="M43" s="286"/>
      <c r="N43" s="286"/>
      <c r="O43" s="286"/>
      <c r="P43" s="286"/>
      <c r="Q43" s="286"/>
      <c r="R43" s="286"/>
      <c r="S43" s="286"/>
      <c r="T43" s="286"/>
    </row>
    <row r="44" spans="1:20" ht="14.4">
      <c r="A44" s="286"/>
      <c r="B44" s="287">
        <v>42</v>
      </c>
      <c r="C44" s="4">
        <f>IF('Input&amp;Output'!$C$3=10,'v-t_chart'!G44,IF('Input&amp;Output'!$C$3=21,'v-t_chart'!H44,IF('Input&amp;Output'!$C$3=32,'v-t_chart'!I44,IF('Input&amp;Output'!$C$3=22,'v-t_chart'!J44,IF('Input&amp;Output'!$C$3=31,'v-t_chart'!K44,'v-t_chart'!L44)))))</f>
        <v>27.5</v>
      </c>
      <c r="D44" s="286">
        <v>243</v>
      </c>
      <c r="E44" s="286">
        <f t="shared" si="2"/>
        <v>-0.39999999999999858</v>
      </c>
      <c r="F44" s="286">
        <f t="shared" si="0"/>
        <v>-97.199999999999648</v>
      </c>
      <c r="G44" s="286">
        <f t="shared" si="3"/>
        <v>41.45</v>
      </c>
      <c r="H44" s="286">
        <f t="shared" si="1"/>
        <v>-4028.9399999999855</v>
      </c>
      <c r="I44" s="286">
        <f t="shared" si="4"/>
        <v>141672.64500000005</v>
      </c>
      <c r="J44" s="286">
        <f t="shared" si="7"/>
        <v>-2692.439999999996</v>
      </c>
      <c r="K44" s="286">
        <f t="shared" si="6"/>
        <v>91884.375</v>
      </c>
      <c r="L44" s="286"/>
      <c r="M44" s="286"/>
      <c r="N44" s="286"/>
      <c r="O44" s="286"/>
      <c r="P44" s="286"/>
      <c r="Q44" s="286"/>
      <c r="R44" s="286"/>
      <c r="S44" s="286"/>
      <c r="T44" s="286"/>
    </row>
    <row r="45" spans="1:20" ht="14.4">
      <c r="A45" s="286"/>
      <c r="B45" s="287">
        <v>43</v>
      </c>
      <c r="C45" s="4">
        <f>IF('Input&amp;Output'!$C$3=10,'v-t_chart'!G45,IF('Input&amp;Output'!$C$3=21,'v-t_chart'!H45,IF('Input&amp;Output'!$C$3=32,'v-t_chart'!I45,IF('Input&amp;Output'!$C$3=22,'v-t_chart'!J45,IF('Input&amp;Output'!$C$3=31,'v-t_chart'!K45,'v-t_chart'!L45)))))</f>
        <v>27.3</v>
      </c>
      <c r="D45" s="286">
        <v>243</v>
      </c>
      <c r="E45" s="286">
        <f t="shared" si="2"/>
        <v>-0.19999999999999929</v>
      </c>
      <c r="F45" s="286">
        <f t="shared" si="0"/>
        <v>-48.599999999999824</v>
      </c>
      <c r="G45" s="286">
        <f t="shared" si="3"/>
        <v>41.05</v>
      </c>
      <c r="H45" s="286">
        <f t="shared" si="1"/>
        <v>-1995.0299999999927</v>
      </c>
      <c r="I45" s="286">
        <f t="shared" si="4"/>
        <v>139677.61500000005</v>
      </c>
      <c r="J45" s="286">
        <f t="shared" si="7"/>
        <v>-1331.6399999999906</v>
      </c>
      <c r="K45" s="286">
        <f t="shared" si="6"/>
        <v>90552.735000000015</v>
      </c>
      <c r="L45" s="286"/>
      <c r="M45" s="286"/>
      <c r="N45" s="286"/>
      <c r="O45" s="286"/>
      <c r="P45" s="286"/>
      <c r="Q45" s="286"/>
      <c r="R45" s="286"/>
      <c r="S45" s="286"/>
      <c r="T45" s="286"/>
    </row>
    <row r="46" spans="1:20" ht="14.4">
      <c r="A46" s="286"/>
      <c r="B46" s="287">
        <v>44</v>
      </c>
      <c r="C46" s="4">
        <f>IF('Input&amp;Output'!$C$3=10,'v-t_chart'!G46,IF('Input&amp;Output'!$C$3=21,'v-t_chart'!H46,IF('Input&amp;Output'!$C$3=32,'v-t_chart'!I46,IF('Input&amp;Output'!$C$3=22,'v-t_chart'!J46,IF('Input&amp;Output'!$C$3=31,'v-t_chart'!K46,'v-t_chart'!L46)))))</f>
        <v>27.4</v>
      </c>
      <c r="D46" s="286">
        <v>243</v>
      </c>
      <c r="E46" s="286">
        <f t="shared" si="2"/>
        <v>9.9999999999997868E-2</v>
      </c>
      <c r="F46" s="286">
        <f t="shared" si="0"/>
        <v>24.299999999999482</v>
      </c>
      <c r="G46" s="286">
        <f t="shared" si="3"/>
        <v>41.05</v>
      </c>
      <c r="H46" s="286">
        <f t="shared" si="1"/>
        <v>997.51499999997861</v>
      </c>
      <c r="I46" s="286">
        <f t="shared" si="4"/>
        <v>140675.13000000003</v>
      </c>
      <c r="J46" s="286">
        <f t="shared" si="7"/>
        <v>664.60499999997569</v>
      </c>
      <c r="K46" s="286">
        <f t="shared" si="6"/>
        <v>91217.34</v>
      </c>
      <c r="L46" s="286"/>
      <c r="M46" s="286"/>
      <c r="N46" s="286"/>
      <c r="O46" s="286"/>
      <c r="P46" s="286"/>
      <c r="Q46" s="286"/>
      <c r="R46" s="286"/>
      <c r="S46" s="286"/>
      <c r="T46" s="286"/>
    </row>
    <row r="47" spans="1:20" ht="14.4">
      <c r="A47" s="286"/>
      <c r="B47" s="287">
        <v>45</v>
      </c>
      <c r="C47" s="4">
        <f>IF('Input&amp;Output'!$C$3=10,'v-t_chart'!G47,IF('Input&amp;Output'!$C$3=21,'v-t_chart'!H47,IF('Input&amp;Output'!$C$3=32,'v-t_chart'!I47,IF('Input&amp;Output'!$C$3=22,'v-t_chart'!J47,IF('Input&amp;Output'!$C$3=31,'v-t_chart'!K47,'v-t_chart'!L47)))))</f>
        <v>27.5</v>
      </c>
      <c r="D47" s="286">
        <v>243</v>
      </c>
      <c r="E47" s="286">
        <f t="shared" si="2"/>
        <v>0.10000000000000142</v>
      </c>
      <c r="F47" s="286">
        <f t="shared" si="0"/>
        <v>24.300000000000345</v>
      </c>
      <c r="G47" s="286">
        <f t="shared" si="3"/>
        <v>41.2</v>
      </c>
      <c r="H47" s="286">
        <f t="shared" si="1"/>
        <v>1001.1600000000143</v>
      </c>
      <c r="I47" s="286">
        <f t="shared" si="4"/>
        <v>141676.29000000004</v>
      </c>
      <c r="J47" s="286">
        <f t="shared" si="7"/>
        <v>667.03500000001486</v>
      </c>
      <c r="K47" s="286">
        <f t="shared" si="6"/>
        <v>91884.375000000015</v>
      </c>
      <c r="L47" s="286"/>
      <c r="M47" s="286"/>
      <c r="N47" s="286"/>
      <c r="O47" s="286"/>
      <c r="P47" s="286"/>
      <c r="Q47" s="286"/>
      <c r="R47" s="286"/>
      <c r="S47" s="286"/>
      <c r="T47" s="286"/>
    </row>
    <row r="48" spans="1:20" ht="14.4">
      <c r="A48" s="286"/>
      <c r="B48" s="287">
        <v>46</v>
      </c>
      <c r="C48" s="4">
        <f>IF('Input&amp;Output'!$C$3=10,'v-t_chart'!G48,IF('Input&amp;Output'!$C$3=21,'v-t_chart'!H48,IF('Input&amp;Output'!$C$3=32,'v-t_chart'!I48,IF('Input&amp;Output'!$C$3=22,'v-t_chart'!J48,IF('Input&amp;Output'!$C$3=31,'v-t_chart'!K48,'v-t_chart'!L48)))))</f>
        <v>27.6</v>
      </c>
      <c r="D48" s="286">
        <v>243</v>
      </c>
      <c r="E48" s="286">
        <f t="shared" si="2"/>
        <v>0.10000000000000142</v>
      </c>
      <c r="F48" s="286">
        <f t="shared" si="0"/>
        <v>24.300000000000345</v>
      </c>
      <c r="G48" s="286">
        <f t="shared" si="3"/>
        <v>41.35</v>
      </c>
      <c r="H48" s="286">
        <f t="shared" si="1"/>
        <v>1004.8050000000143</v>
      </c>
      <c r="I48" s="286">
        <f t="shared" si="4"/>
        <v>142681.09500000006</v>
      </c>
      <c r="J48" s="286">
        <f t="shared" si="7"/>
        <v>669.46500000001265</v>
      </c>
      <c r="K48" s="286">
        <f t="shared" si="6"/>
        <v>92553.840000000026</v>
      </c>
      <c r="L48" s="286"/>
      <c r="M48" s="286"/>
      <c r="N48" s="286"/>
      <c r="O48" s="286"/>
      <c r="P48" s="286"/>
      <c r="Q48" s="286"/>
      <c r="R48" s="286"/>
      <c r="S48" s="286"/>
      <c r="T48" s="286"/>
    </row>
    <row r="49" spans="1:20" ht="14.4">
      <c r="A49" s="286"/>
      <c r="B49" s="287">
        <v>47</v>
      </c>
      <c r="C49" s="4">
        <f>IF('Input&amp;Output'!$C$3=10,'v-t_chart'!G49,IF('Input&amp;Output'!$C$3=21,'v-t_chart'!H49,IF('Input&amp;Output'!$C$3=32,'v-t_chart'!I49,IF('Input&amp;Output'!$C$3=22,'v-t_chart'!J49,IF('Input&amp;Output'!$C$3=31,'v-t_chart'!K49,'v-t_chart'!L49)))))</f>
        <v>27.6</v>
      </c>
      <c r="D49" s="286">
        <v>243</v>
      </c>
      <c r="E49" s="286">
        <f t="shared" si="2"/>
        <v>0</v>
      </c>
      <c r="F49" s="286">
        <f t="shared" si="0"/>
        <v>0</v>
      </c>
      <c r="G49" s="286">
        <f t="shared" si="3"/>
        <v>41.400000000000006</v>
      </c>
      <c r="H49" s="286">
        <f t="shared" si="1"/>
        <v>0</v>
      </c>
      <c r="I49" s="286">
        <f t="shared" si="4"/>
        <v>142681.09500000006</v>
      </c>
      <c r="J49" s="286">
        <f t="shared" si="7"/>
        <v>0</v>
      </c>
      <c r="K49" s="286">
        <f t="shared" si="6"/>
        <v>92553.840000000026</v>
      </c>
      <c r="L49" s="286"/>
      <c r="M49" s="286"/>
      <c r="N49" s="286"/>
      <c r="O49" s="286"/>
      <c r="P49" s="286"/>
      <c r="Q49" s="286"/>
      <c r="R49" s="286"/>
      <c r="S49" s="286"/>
      <c r="T49" s="286"/>
    </row>
    <row r="50" spans="1:20" ht="14.4">
      <c r="A50" s="286"/>
      <c r="B50" s="287">
        <v>48</v>
      </c>
      <c r="C50" s="4">
        <f>IF('Input&amp;Output'!$C$3=10,'v-t_chart'!G50,IF('Input&amp;Output'!$C$3=21,'v-t_chart'!H50,IF('Input&amp;Output'!$C$3=32,'v-t_chart'!I50,IF('Input&amp;Output'!$C$3=22,'v-t_chart'!J50,IF('Input&amp;Output'!$C$3=31,'v-t_chart'!K50,'v-t_chart'!L50)))))</f>
        <v>27.6</v>
      </c>
      <c r="D50" s="286">
        <v>243</v>
      </c>
      <c r="E50" s="286">
        <f t="shared" si="2"/>
        <v>0</v>
      </c>
      <c r="F50" s="286">
        <f t="shared" si="0"/>
        <v>0</v>
      </c>
      <c r="G50" s="286">
        <f t="shared" si="3"/>
        <v>41.400000000000006</v>
      </c>
      <c r="H50" s="286">
        <f t="shared" si="1"/>
        <v>0</v>
      </c>
      <c r="I50" s="286">
        <f t="shared" si="4"/>
        <v>142681.09500000006</v>
      </c>
      <c r="J50" s="286">
        <f t="shared" si="7"/>
        <v>0</v>
      </c>
      <c r="K50" s="286">
        <f t="shared" si="6"/>
        <v>92553.840000000026</v>
      </c>
      <c r="L50" s="286"/>
      <c r="M50" s="286"/>
      <c r="N50" s="286"/>
      <c r="O50" s="286"/>
      <c r="P50" s="286"/>
      <c r="Q50" s="286"/>
      <c r="R50" s="286"/>
      <c r="S50" s="286"/>
      <c r="T50" s="286"/>
    </row>
    <row r="51" spans="1:20" ht="14.4">
      <c r="A51" s="286"/>
      <c r="B51" s="287">
        <v>49</v>
      </c>
      <c r="C51" s="4">
        <f>IF('Input&amp;Output'!$C$3=10,'v-t_chart'!G51,IF('Input&amp;Output'!$C$3=21,'v-t_chart'!H51,IF('Input&amp;Output'!$C$3=32,'v-t_chart'!I51,IF('Input&amp;Output'!$C$3=22,'v-t_chart'!J51,IF('Input&amp;Output'!$C$3=31,'v-t_chart'!K51,'v-t_chart'!L51)))))</f>
        <v>27.7</v>
      </c>
      <c r="D51" s="286">
        <v>243</v>
      </c>
      <c r="E51" s="286">
        <f t="shared" si="2"/>
        <v>9.9999999999997868E-2</v>
      </c>
      <c r="F51" s="286">
        <f t="shared" si="0"/>
        <v>24.299999999999482</v>
      </c>
      <c r="G51" s="286">
        <f t="shared" si="3"/>
        <v>41.5</v>
      </c>
      <c r="H51" s="286">
        <f t="shared" si="1"/>
        <v>1008.4499999999786</v>
      </c>
      <c r="I51" s="286">
        <f t="shared" si="4"/>
        <v>143689.54500000004</v>
      </c>
      <c r="J51" s="286">
        <f t="shared" si="7"/>
        <v>671.89499999998293</v>
      </c>
      <c r="K51" s="286">
        <f t="shared" si="6"/>
        <v>93225.735000000015</v>
      </c>
      <c r="L51" s="286"/>
      <c r="M51" s="286"/>
      <c r="N51" s="286"/>
      <c r="O51" s="286"/>
      <c r="P51" s="286"/>
      <c r="Q51" s="286"/>
      <c r="R51" s="286"/>
      <c r="S51" s="286"/>
      <c r="T51" s="286"/>
    </row>
    <row r="52" spans="1:20" ht="14.4">
      <c r="A52" s="286"/>
      <c r="B52" s="287">
        <v>50</v>
      </c>
      <c r="C52" s="4">
        <f>IF('Input&amp;Output'!$C$3=10,'v-t_chart'!G52,IF('Input&amp;Output'!$C$3=21,'v-t_chart'!H52,IF('Input&amp;Output'!$C$3=32,'v-t_chart'!I52,IF('Input&amp;Output'!$C$3=22,'v-t_chart'!J52,IF('Input&amp;Output'!$C$3=31,'v-t_chart'!K52,'v-t_chart'!L52)))))</f>
        <v>27.8</v>
      </c>
      <c r="D52" s="286">
        <v>243</v>
      </c>
      <c r="E52" s="286">
        <f t="shared" si="2"/>
        <v>0.10000000000000142</v>
      </c>
      <c r="F52" s="286">
        <f t="shared" si="0"/>
        <v>24.300000000000345</v>
      </c>
      <c r="G52" s="286">
        <f t="shared" si="3"/>
        <v>41.65</v>
      </c>
      <c r="H52" s="286">
        <f t="shared" si="1"/>
        <v>1012.0950000000144</v>
      </c>
      <c r="I52" s="286">
        <f t="shared" si="4"/>
        <v>144701.64000000004</v>
      </c>
      <c r="J52" s="286">
        <f t="shared" si="7"/>
        <v>674.32500000000823</v>
      </c>
      <c r="K52" s="286">
        <f t="shared" si="6"/>
        <v>93900.060000000027</v>
      </c>
      <c r="L52" s="286"/>
      <c r="M52" s="286"/>
      <c r="N52" s="286"/>
      <c r="O52" s="286"/>
      <c r="P52" s="286"/>
      <c r="Q52" s="286"/>
      <c r="R52" s="286"/>
      <c r="S52" s="286"/>
      <c r="T52" s="286"/>
    </row>
    <row r="53" spans="1:20" ht="14.4">
      <c r="A53" s="286"/>
      <c r="B53" s="287">
        <v>51</v>
      </c>
      <c r="C53" s="4">
        <f>IF('Input&amp;Output'!$C$3=10,'v-t_chart'!G53,IF('Input&amp;Output'!$C$3=21,'v-t_chart'!H53,IF('Input&amp;Output'!$C$3=32,'v-t_chart'!I53,IF('Input&amp;Output'!$C$3=22,'v-t_chart'!J53,IF('Input&amp;Output'!$C$3=31,'v-t_chart'!K53,'v-t_chart'!L53)))))</f>
        <v>28.1</v>
      </c>
      <c r="D53" s="286">
        <v>243</v>
      </c>
      <c r="E53" s="286">
        <f t="shared" si="2"/>
        <v>0.30000000000000071</v>
      </c>
      <c r="F53" s="286">
        <f t="shared" si="0"/>
        <v>72.900000000000176</v>
      </c>
      <c r="G53" s="286">
        <f t="shared" si="3"/>
        <v>42</v>
      </c>
      <c r="H53" s="286">
        <f t="shared" si="1"/>
        <v>3061.8000000000075</v>
      </c>
      <c r="I53" s="286">
        <f t="shared" si="4"/>
        <v>147763.44000000006</v>
      </c>
      <c r="J53" s="286">
        <f t="shared" si="7"/>
        <v>2037.5550000000117</v>
      </c>
      <c r="K53" s="286">
        <f t="shared" si="6"/>
        <v>95937.615000000034</v>
      </c>
      <c r="L53" s="286"/>
      <c r="M53" s="286"/>
      <c r="N53" s="286"/>
      <c r="O53" s="286"/>
      <c r="P53" s="286"/>
      <c r="Q53" s="286"/>
      <c r="R53" s="286"/>
      <c r="S53" s="286"/>
      <c r="T53" s="286"/>
    </row>
    <row r="54" spans="1:20" ht="14.4">
      <c r="A54" s="286"/>
      <c r="B54" s="287">
        <v>52</v>
      </c>
      <c r="C54" s="4">
        <f>IF('Input&amp;Output'!$C$3=10,'v-t_chart'!G54,IF('Input&amp;Output'!$C$3=21,'v-t_chart'!H54,IF('Input&amp;Output'!$C$3=32,'v-t_chart'!I54,IF('Input&amp;Output'!$C$3=22,'v-t_chart'!J54,IF('Input&amp;Output'!$C$3=31,'v-t_chart'!K54,'v-t_chart'!L54)))))</f>
        <v>28.6</v>
      </c>
      <c r="D54" s="286">
        <v>243</v>
      </c>
      <c r="E54" s="286">
        <f t="shared" si="2"/>
        <v>0.5</v>
      </c>
      <c r="F54" s="286">
        <f t="shared" si="0"/>
        <v>121.5</v>
      </c>
      <c r="G54" s="286">
        <f t="shared" si="3"/>
        <v>42.650000000000006</v>
      </c>
      <c r="H54" s="286">
        <f t="shared" si="1"/>
        <v>5181.9750000000004</v>
      </c>
      <c r="I54" s="286">
        <f t="shared" si="4"/>
        <v>152945.41500000007</v>
      </c>
      <c r="J54" s="286">
        <f t="shared" si="7"/>
        <v>3444.5249999999887</v>
      </c>
      <c r="K54" s="286">
        <f t="shared" si="6"/>
        <v>99382.140000000029</v>
      </c>
      <c r="L54" s="286"/>
      <c r="M54" s="286"/>
      <c r="N54" s="286"/>
      <c r="O54" s="286"/>
      <c r="P54" s="286"/>
      <c r="Q54" s="286"/>
      <c r="R54" s="286"/>
      <c r="S54" s="286"/>
      <c r="T54" s="286"/>
    </row>
    <row r="55" spans="1:20" ht="14.4">
      <c r="A55" s="286"/>
      <c r="B55" s="287">
        <v>53</v>
      </c>
      <c r="C55" s="4">
        <f>IF('Input&amp;Output'!$C$3=10,'v-t_chart'!G55,IF('Input&amp;Output'!$C$3=21,'v-t_chart'!H55,IF('Input&amp;Output'!$C$3=32,'v-t_chart'!I55,IF('Input&amp;Output'!$C$3=22,'v-t_chart'!J55,IF('Input&amp;Output'!$C$3=31,'v-t_chart'!K55,'v-t_chart'!L55)))))</f>
        <v>29</v>
      </c>
      <c r="D55" s="286">
        <v>243</v>
      </c>
      <c r="E55" s="286">
        <f t="shared" si="2"/>
        <v>0.39999999999999858</v>
      </c>
      <c r="F55" s="286">
        <f t="shared" si="0"/>
        <v>97.199999999999648</v>
      </c>
      <c r="G55" s="286">
        <f t="shared" si="3"/>
        <v>43.3</v>
      </c>
      <c r="H55" s="286">
        <f t="shared" si="1"/>
        <v>4208.7599999999848</v>
      </c>
      <c r="I55" s="286">
        <f t="shared" si="4"/>
        <v>157154.17500000005</v>
      </c>
      <c r="J55" s="286">
        <f t="shared" si="7"/>
        <v>2799.3599999999956</v>
      </c>
      <c r="K55" s="286">
        <f t="shared" si="6"/>
        <v>102181.50000000003</v>
      </c>
      <c r="L55" s="286"/>
      <c r="M55" s="286"/>
      <c r="N55" s="286"/>
      <c r="O55" s="286"/>
      <c r="P55" s="286"/>
      <c r="Q55" s="286"/>
      <c r="R55" s="286"/>
      <c r="S55" s="286"/>
      <c r="T55" s="286"/>
    </row>
    <row r="56" spans="1:20" ht="14.4">
      <c r="A56" s="286"/>
      <c r="B56" s="287">
        <v>54</v>
      </c>
      <c r="C56" s="4">
        <f>IF('Input&amp;Output'!$C$3=10,'v-t_chart'!G56,IF('Input&amp;Output'!$C$3=21,'v-t_chart'!H56,IF('Input&amp;Output'!$C$3=32,'v-t_chart'!I56,IF('Input&amp;Output'!$C$3=22,'v-t_chart'!J56,IF('Input&amp;Output'!$C$3=31,'v-t_chart'!K56,'v-t_chart'!L56)))))</f>
        <v>29.2</v>
      </c>
      <c r="D56" s="286">
        <v>243</v>
      </c>
      <c r="E56" s="286">
        <f t="shared" si="2"/>
        <v>0.19999999999999929</v>
      </c>
      <c r="F56" s="286">
        <f t="shared" si="0"/>
        <v>48.599999999999824</v>
      </c>
      <c r="G56" s="286">
        <f t="shared" si="3"/>
        <v>43.7</v>
      </c>
      <c r="H56" s="286">
        <f t="shared" si="1"/>
        <v>2123.8199999999924</v>
      </c>
      <c r="I56" s="286">
        <f t="shared" si="4"/>
        <v>159277.99500000005</v>
      </c>
      <c r="J56" s="286">
        <f t="shared" si="7"/>
        <v>1414.2599999999984</v>
      </c>
      <c r="K56" s="286">
        <f t="shared" si="6"/>
        <v>103595.76000000002</v>
      </c>
      <c r="L56" s="286"/>
      <c r="M56" s="286"/>
      <c r="N56" s="286"/>
      <c r="O56" s="286"/>
      <c r="P56" s="286"/>
      <c r="Q56" s="286"/>
      <c r="R56" s="286"/>
      <c r="S56" s="286"/>
      <c r="T56" s="286"/>
    </row>
    <row r="57" spans="1:20" ht="14.4">
      <c r="A57" s="286"/>
      <c r="B57" s="287">
        <v>55</v>
      </c>
      <c r="C57" s="4">
        <f>IF('Input&amp;Output'!$C$3=10,'v-t_chart'!G57,IF('Input&amp;Output'!$C$3=21,'v-t_chart'!H57,IF('Input&amp;Output'!$C$3=32,'v-t_chart'!I57,IF('Input&amp;Output'!$C$3=22,'v-t_chart'!J57,IF('Input&amp;Output'!$C$3=31,'v-t_chart'!K57,'v-t_chart'!L57)))))</f>
        <v>29.5</v>
      </c>
      <c r="D57" s="286">
        <v>243</v>
      </c>
      <c r="E57" s="286">
        <f t="shared" si="2"/>
        <v>0.30000000000000071</v>
      </c>
      <c r="F57" s="286">
        <f t="shared" si="0"/>
        <v>72.900000000000176</v>
      </c>
      <c r="G57" s="286">
        <f t="shared" si="3"/>
        <v>44.1</v>
      </c>
      <c r="H57" s="286">
        <f t="shared" si="1"/>
        <v>3214.8900000000081</v>
      </c>
      <c r="I57" s="286">
        <f t="shared" si="4"/>
        <v>162492.88500000007</v>
      </c>
      <c r="J57" s="286">
        <f t="shared" si="7"/>
        <v>2139.6150000000016</v>
      </c>
      <c r="K57" s="286">
        <f t="shared" si="6"/>
        <v>105735.37500000003</v>
      </c>
      <c r="L57" s="286"/>
      <c r="M57" s="286"/>
      <c r="N57" s="286"/>
      <c r="O57" s="286"/>
      <c r="P57" s="286"/>
      <c r="Q57" s="286"/>
      <c r="R57" s="286"/>
      <c r="S57" s="286"/>
      <c r="T57" s="286"/>
    </row>
    <row r="58" spans="1:20" ht="14.4">
      <c r="A58" s="286"/>
      <c r="B58" s="287">
        <v>56</v>
      </c>
      <c r="C58" s="4">
        <f>IF('Input&amp;Output'!$C$3=10,'v-t_chart'!G58,IF('Input&amp;Output'!$C$3=21,'v-t_chart'!H58,IF('Input&amp;Output'!$C$3=32,'v-t_chart'!I58,IF('Input&amp;Output'!$C$3=22,'v-t_chart'!J58,IF('Input&amp;Output'!$C$3=31,'v-t_chart'!K58,'v-t_chart'!L58)))))</f>
        <v>29.7</v>
      </c>
      <c r="D58" s="286">
        <v>243</v>
      </c>
      <c r="E58" s="286">
        <f t="shared" si="2"/>
        <v>0.19999999999999929</v>
      </c>
      <c r="F58" s="286">
        <f t="shared" si="0"/>
        <v>48.599999999999824</v>
      </c>
      <c r="G58" s="286">
        <f t="shared" si="3"/>
        <v>44.45</v>
      </c>
      <c r="H58" s="286">
        <f t="shared" si="1"/>
        <v>2160.2699999999923</v>
      </c>
      <c r="I58" s="286">
        <f t="shared" si="4"/>
        <v>164653.15500000006</v>
      </c>
      <c r="J58" s="286">
        <f t="shared" si="7"/>
        <v>1438.5599999999899</v>
      </c>
      <c r="K58" s="286">
        <f t="shared" si="6"/>
        <v>107173.93500000001</v>
      </c>
      <c r="L58" s="286"/>
      <c r="M58" s="286"/>
      <c r="N58" s="286"/>
      <c r="O58" s="286"/>
      <c r="P58" s="286"/>
      <c r="Q58" s="286"/>
      <c r="R58" s="286"/>
      <c r="S58" s="286"/>
      <c r="T58" s="286"/>
    </row>
    <row r="59" spans="1:20" ht="14.4">
      <c r="A59" s="286"/>
      <c r="B59" s="287">
        <v>57</v>
      </c>
      <c r="C59" s="4">
        <f>IF('Input&amp;Output'!$C$3=10,'v-t_chart'!G59,IF('Input&amp;Output'!$C$3=21,'v-t_chart'!H59,IF('Input&amp;Output'!$C$3=32,'v-t_chart'!I59,IF('Input&amp;Output'!$C$3=22,'v-t_chart'!J59,IF('Input&amp;Output'!$C$3=31,'v-t_chart'!K59,'v-t_chart'!L59)))))</f>
        <v>30.1</v>
      </c>
      <c r="D59" s="286">
        <v>243</v>
      </c>
      <c r="E59" s="286">
        <f t="shared" si="2"/>
        <v>0.40000000000000213</v>
      </c>
      <c r="F59" s="286">
        <f t="shared" si="0"/>
        <v>97.200000000000514</v>
      </c>
      <c r="G59" s="286">
        <f t="shared" si="3"/>
        <v>44.95</v>
      </c>
      <c r="H59" s="286">
        <f t="shared" si="1"/>
        <v>4369.1400000000231</v>
      </c>
      <c r="I59" s="286">
        <f t="shared" si="4"/>
        <v>169022.29500000007</v>
      </c>
      <c r="J59" s="286">
        <f t="shared" si="7"/>
        <v>2906.2800000000225</v>
      </c>
      <c r="K59" s="286">
        <f t="shared" si="6"/>
        <v>110080.21500000004</v>
      </c>
      <c r="L59" s="286"/>
      <c r="M59" s="286"/>
      <c r="N59" s="286"/>
      <c r="O59" s="286"/>
      <c r="P59" s="286"/>
      <c r="Q59" s="286"/>
      <c r="R59" s="286"/>
      <c r="S59" s="286"/>
      <c r="T59" s="286"/>
    </row>
    <row r="60" spans="1:20" ht="14.4">
      <c r="A60" s="286"/>
      <c r="B60" s="287">
        <v>58</v>
      </c>
      <c r="C60" s="4">
        <f>IF('Input&amp;Output'!$C$3=10,'v-t_chart'!G60,IF('Input&amp;Output'!$C$3=21,'v-t_chart'!H60,IF('Input&amp;Output'!$C$3=32,'v-t_chart'!I60,IF('Input&amp;Output'!$C$3=22,'v-t_chart'!J60,IF('Input&amp;Output'!$C$3=31,'v-t_chart'!K60,'v-t_chart'!L60)))))</f>
        <v>30.5</v>
      </c>
      <c r="D60" s="286">
        <v>243</v>
      </c>
      <c r="E60" s="286">
        <f t="shared" si="2"/>
        <v>0.39999999999999858</v>
      </c>
      <c r="F60" s="286">
        <f t="shared" si="0"/>
        <v>97.199999999999648</v>
      </c>
      <c r="G60" s="286">
        <f t="shared" si="3"/>
        <v>45.55</v>
      </c>
      <c r="H60" s="286">
        <f t="shared" si="1"/>
        <v>4427.4599999999837</v>
      </c>
      <c r="I60" s="286">
        <f t="shared" si="4"/>
        <v>173449.75500000006</v>
      </c>
      <c r="J60" s="286">
        <f t="shared" si="7"/>
        <v>2945.1599999999871</v>
      </c>
      <c r="K60" s="286">
        <f t="shared" si="6"/>
        <v>113025.37500000003</v>
      </c>
      <c r="L60" s="286"/>
      <c r="M60" s="286"/>
      <c r="N60" s="286"/>
      <c r="O60" s="286"/>
      <c r="P60" s="286"/>
      <c r="Q60" s="286"/>
      <c r="R60" s="286"/>
      <c r="S60" s="286"/>
      <c r="T60" s="286"/>
    </row>
    <row r="61" spans="1:20" ht="14.4">
      <c r="A61" s="286"/>
      <c r="B61" s="287">
        <v>59</v>
      </c>
      <c r="C61" s="4">
        <f>IF('Input&amp;Output'!$C$3=10,'v-t_chart'!G61,IF('Input&amp;Output'!$C$3=21,'v-t_chart'!H61,IF('Input&amp;Output'!$C$3=32,'v-t_chart'!I61,IF('Input&amp;Output'!$C$3=22,'v-t_chart'!J61,IF('Input&amp;Output'!$C$3=31,'v-t_chart'!K61,'v-t_chart'!L61)))))</f>
        <v>30.7</v>
      </c>
      <c r="D61" s="286">
        <v>243</v>
      </c>
      <c r="E61" s="286">
        <f t="shared" si="2"/>
        <v>0.19999999999999929</v>
      </c>
      <c r="F61" s="286">
        <f t="shared" si="0"/>
        <v>48.599999999999824</v>
      </c>
      <c r="G61" s="286">
        <f t="shared" si="3"/>
        <v>45.95</v>
      </c>
      <c r="H61" s="286">
        <f t="shared" si="1"/>
        <v>2233.1699999999919</v>
      </c>
      <c r="I61" s="286">
        <f t="shared" si="4"/>
        <v>175682.92500000005</v>
      </c>
      <c r="J61" s="286">
        <f t="shared" si="7"/>
        <v>1487.1600000000012</v>
      </c>
      <c r="K61" s="286">
        <f t="shared" si="6"/>
        <v>114512.53500000003</v>
      </c>
      <c r="L61" s="286"/>
      <c r="M61" s="286"/>
      <c r="N61" s="286"/>
      <c r="O61" s="286"/>
      <c r="P61" s="286"/>
      <c r="Q61" s="286"/>
      <c r="R61" s="286"/>
      <c r="S61" s="286"/>
      <c r="T61" s="286"/>
    </row>
    <row r="62" spans="1:20" ht="14.4">
      <c r="A62" s="286"/>
      <c r="B62" s="287">
        <v>60</v>
      </c>
      <c r="C62" s="4">
        <f>IF('Input&amp;Output'!$C$3=10,'v-t_chart'!G62,IF('Input&amp;Output'!$C$3=21,'v-t_chart'!H62,IF('Input&amp;Output'!$C$3=32,'v-t_chart'!I62,IF('Input&amp;Output'!$C$3=22,'v-t_chart'!J62,IF('Input&amp;Output'!$C$3=31,'v-t_chart'!K62,'v-t_chart'!L62)))))</f>
        <v>29.7</v>
      </c>
      <c r="D62" s="286">
        <v>243</v>
      </c>
      <c r="E62" s="286">
        <f t="shared" si="2"/>
        <v>-1</v>
      </c>
      <c r="F62" s="286">
        <f t="shared" si="0"/>
        <v>-243</v>
      </c>
      <c r="G62" s="286">
        <f t="shared" si="3"/>
        <v>45.05</v>
      </c>
      <c r="H62" s="286">
        <f t="shared" si="1"/>
        <v>-10947.15</v>
      </c>
      <c r="I62" s="286">
        <f t="shared" si="4"/>
        <v>164735.77500000005</v>
      </c>
      <c r="J62" s="286">
        <f t="shared" si="7"/>
        <v>-7338.6000000000113</v>
      </c>
      <c r="K62" s="286">
        <f t="shared" si="6"/>
        <v>107173.93500000003</v>
      </c>
      <c r="L62" s="286"/>
      <c r="M62" s="286"/>
      <c r="N62" s="286"/>
      <c r="O62" s="286"/>
      <c r="P62" s="286"/>
      <c r="Q62" s="286"/>
      <c r="R62" s="286"/>
      <c r="S62" s="286"/>
      <c r="T62" s="286"/>
    </row>
    <row r="63" spans="1:20" ht="14.4">
      <c r="A63" s="286"/>
      <c r="B63" s="287">
        <v>61</v>
      </c>
      <c r="C63" s="4">
        <f>IF('Input&amp;Output'!$C$3=10,'v-t_chart'!G63,IF('Input&amp;Output'!$C$3=21,'v-t_chart'!H63,IF('Input&amp;Output'!$C$3=32,'v-t_chart'!I63,IF('Input&amp;Output'!$C$3=22,'v-t_chart'!J63,IF('Input&amp;Output'!$C$3=31,'v-t_chart'!K63,'v-t_chart'!L63)))))</f>
        <v>27</v>
      </c>
      <c r="D63" s="286">
        <v>243</v>
      </c>
      <c r="E63" s="286">
        <f t="shared" si="2"/>
        <v>-2.6999999999999993</v>
      </c>
      <c r="F63" s="286">
        <f t="shared" si="0"/>
        <v>-656.0999999999998</v>
      </c>
      <c r="G63" s="286">
        <f t="shared" si="3"/>
        <v>41.85</v>
      </c>
      <c r="H63" s="286">
        <f t="shared" si="1"/>
        <v>-27457.784999999993</v>
      </c>
      <c r="I63" s="286">
        <f t="shared" si="4"/>
        <v>137277.99000000005</v>
      </c>
      <c r="J63" s="286">
        <f t="shared" si="7"/>
        <v>-18600.43499999999</v>
      </c>
      <c r="K63" s="286">
        <f t="shared" si="6"/>
        <v>88573.500000000029</v>
      </c>
      <c r="L63" s="286"/>
      <c r="M63" s="286"/>
      <c r="N63" s="286"/>
      <c r="O63" s="286"/>
      <c r="P63" s="286"/>
      <c r="Q63" s="286"/>
      <c r="R63" s="286"/>
      <c r="S63" s="286"/>
      <c r="T63" s="286"/>
    </row>
    <row r="64" spans="1:20" ht="14.4">
      <c r="A64" s="286"/>
      <c r="B64" s="287">
        <v>62</v>
      </c>
      <c r="C64" s="4">
        <f>IF('Input&amp;Output'!$C$3=10,'v-t_chart'!G64,IF('Input&amp;Output'!$C$3=21,'v-t_chart'!H64,IF('Input&amp;Output'!$C$3=32,'v-t_chart'!I64,IF('Input&amp;Output'!$C$3=22,'v-t_chart'!J64,IF('Input&amp;Output'!$C$3=31,'v-t_chart'!K64,'v-t_chart'!L64)))))</f>
        <v>23</v>
      </c>
      <c r="D64" s="286">
        <v>243</v>
      </c>
      <c r="E64" s="286">
        <f t="shared" si="2"/>
        <v>-4</v>
      </c>
      <c r="F64" s="286">
        <f t="shared" si="0"/>
        <v>-972</v>
      </c>
      <c r="G64" s="286">
        <f t="shared" si="3"/>
        <v>36.5</v>
      </c>
      <c r="H64" s="286">
        <f t="shared" si="1"/>
        <v>-35478</v>
      </c>
      <c r="I64" s="286">
        <f t="shared" si="4"/>
        <v>101799.99000000005</v>
      </c>
      <c r="J64" s="286">
        <f t="shared" si="7"/>
        <v>-24300</v>
      </c>
      <c r="K64" s="286">
        <f t="shared" si="6"/>
        <v>64273.500000000029</v>
      </c>
      <c r="L64" s="286"/>
      <c r="M64" s="286"/>
      <c r="N64" s="286"/>
      <c r="O64" s="286"/>
      <c r="P64" s="286"/>
      <c r="Q64" s="286"/>
      <c r="R64" s="286"/>
      <c r="S64" s="286"/>
      <c r="T64" s="286"/>
    </row>
    <row r="65" spans="1:20" ht="14.4">
      <c r="A65" s="286"/>
      <c r="B65" s="287">
        <v>63</v>
      </c>
      <c r="C65" s="4">
        <f>IF('Input&amp;Output'!$C$3=10,'v-t_chart'!G65,IF('Input&amp;Output'!$C$3=21,'v-t_chart'!H65,IF('Input&amp;Output'!$C$3=32,'v-t_chart'!I65,IF('Input&amp;Output'!$C$3=22,'v-t_chart'!J65,IF('Input&amp;Output'!$C$3=31,'v-t_chart'!K65,'v-t_chart'!L65)))))</f>
        <v>18.7</v>
      </c>
      <c r="D65" s="286">
        <v>243</v>
      </c>
      <c r="E65" s="286">
        <f t="shared" si="2"/>
        <v>-4.3000000000000007</v>
      </c>
      <c r="F65" s="286">
        <f t="shared" si="0"/>
        <v>-1044.9000000000001</v>
      </c>
      <c r="G65" s="286">
        <f t="shared" si="3"/>
        <v>30.2</v>
      </c>
      <c r="H65" s="286">
        <f t="shared" si="1"/>
        <v>-31555.980000000003</v>
      </c>
      <c r="I65" s="286">
        <f t="shared" si="4"/>
        <v>70244.010000000038</v>
      </c>
      <c r="J65" s="286">
        <f t="shared" si="7"/>
        <v>-21786.165000000001</v>
      </c>
      <c r="K65" s="286">
        <f t="shared" si="6"/>
        <v>42487.335000000028</v>
      </c>
      <c r="L65" s="286"/>
      <c r="M65" s="286"/>
      <c r="N65" s="286"/>
      <c r="O65" s="286"/>
      <c r="P65" s="286"/>
      <c r="Q65" s="286"/>
      <c r="R65" s="286"/>
      <c r="S65" s="286"/>
      <c r="T65" s="286"/>
    </row>
    <row r="66" spans="1:20" ht="14.4">
      <c r="A66" s="286"/>
      <c r="B66" s="287">
        <v>64</v>
      </c>
      <c r="C66" s="4">
        <f>IF('Input&amp;Output'!$C$3=10,'v-t_chart'!G66,IF('Input&amp;Output'!$C$3=21,'v-t_chart'!H66,IF('Input&amp;Output'!$C$3=32,'v-t_chart'!I66,IF('Input&amp;Output'!$C$3=22,'v-t_chart'!J66,IF('Input&amp;Output'!$C$3=31,'v-t_chart'!K66,'v-t_chart'!L66)))))</f>
        <v>14.2</v>
      </c>
      <c r="D66" s="286">
        <v>243</v>
      </c>
      <c r="E66" s="286">
        <f t="shared" si="2"/>
        <v>-4.5</v>
      </c>
      <c r="F66" s="286">
        <f t="shared" si="0"/>
        <v>-1093.5</v>
      </c>
      <c r="G66" s="286">
        <f t="shared" si="3"/>
        <v>23.549999999999997</v>
      </c>
      <c r="H66" s="286">
        <f t="shared" si="1"/>
        <v>-25751.924999999996</v>
      </c>
      <c r="I66" s="286">
        <f t="shared" si="4"/>
        <v>44492.085000000043</v>
      </c>
      <c r="J66" s="286">
        <f t="shared" si="7"/>
        <v>-17988.075000000001</v>
      </c>
      <c r="K66" s="286">
        <f t="shared" si="6"/>
        <v>24499.260000000028</v>
      </c>
      <c r="L66" s="286"/>
      <c r="M66" s="286"/>
      <c r="N66" s="286"/>
      <c r="O66" s="286"/>
      <c r="P66" s="286"/>
      <c r="Q66" s="286"/>
      <c r="R66" s="286"/>
      <c r="S66" s="286"/>
      <c r="T66" s="286"/>
    </row>
    <row r="67" spans="1:20" ht="14.4">
      <c r="A67" s="286"/>
      <c r="B67" s="287">
        <v>65</v>
      </c>
      <c r="C67" s="4">
        <f>IF('Input&amp;Output'!$C$3=10,'v-t_chart'!G67,IF('Input&amp;Output'!$C$3=21,'v-t_chart'!H67,IF('Input&amp;Output'!$C$3=32,'v-t_chart'!I67,IF('Input&amp;Output'!$C$3=22,'v-t_chart'!J67,IF('Input&amp;Output'!$C$3=31,'v-t_chart'!K67,'v-t_chart'!L67)))))</f>
        <v>9.4</v>
      </c>
      <c r="D67" s="286">
        <v>243</v>
      </c>
      <c r="E67" s="286">
        <f t="shared" si="2"/>
        <v>-4.7999999999999989</v>
      </c>
      <c r="F67" s="286">
        <f t="shared" si="0"/>
        <v>-1166.3999999999996</v>
      </c>
      <c r="G67" s="286">
        <f t="shared" si="3"/>
        <v>16.5</v>
      </c>
      <c r="H67" s="286">
        <f t="shared" si="1"/>
        <v>-19245.599999999995</v>
      </c>
      <c r="I67" s="286">
        <f t="shared" si="4"/>
        <v>25246.485000000048</v>
      </c>
      <c r="J67" s="286">
        <f t="shared" si="7"/>
        <v>-13763.519999999997</v>
      </c>
      <c r="K67" s="286">
        <f t="shared" si="6"/>
        <v>10735.740000000031</v>
      </c>
      <c r="L67" s="286"/>
      <c r="M67" s="286"/>
      <c r="N67" s="286"/>
      <c r="O67" s="286"/>
      <c r="P67" s="286"/>
      <c r="Q67" s="286"/>
      <c r="R67" s="286"/>
      <c r="S67" s="286"/>
      <c r="T67" s="286"/>
    </row>
    <row r="68" spans="1:20" ht="14.4">
      <c r="A68" s="286"/>
      <c r="B68" s="287">
        <v>66</v>
      </c>
      <c r="C68" s="4">
        <f>IF('Input&amp;Output'!$C$3=10,'v-t_chart'!G68,IF('Input&amp;Output'!$C$3=21,'v-t_chart'!H68,IF('Input&amp;Output'!$C$3=32,'v-t_chart'!I68,IF('Input&amp;Output'!$C$3=22,'v-t_chart'!J68,IF('Input&amp;Output'!$C$3=31,'v-t_chart'!K68,'v-t_chart'!L68)))))</f>
        <v>4.9000000000000004</v>
      </c>
      <c r="D68" s="286">
        <v>243</v>
      </c>
      <c r="E68" s="286">
        <f t="shared" si="2"/>
        <v>-4.5</v>
      </c>
      <c r="F68" s="286">
        <f t="shared" ref="F68:F131" si="8">D68*E68</f>
        <v>-1093.5</v>
      </c>
      <c r="G68" s="286">
        <f t="shared" si="3"/>
        <v>9.6000000000000014</v>
      </c>
      <c r="H68" s="286">
        <f t="shared" ref="H68:H131" si="9">F68*G68</f>
        <v>-10497.600000000002</v>
      </c>
      <c r="I68" s="286">
        <f t="shared" si="4"/>
        <v>14748.885000000046</v>
      </c>
      <c r="J68" s="286">
        <f t="shared" si="7"/>
        <v>-7818.5250000000015</v>
      </c>
      <c r="K68" s="286">
        <f t="shared" si="6"/>
        <v>2917.2150000000292</v>
      </c>
      <c r="L68" s="286"/>
      <c r="M68" s="286"/>
      <c r="N68" s="286"/>
      <c r="O68" s="286"/>
      <c r="P68" s="286"/>
      <c r="Q68" s="286"/>
      <c r="R68" s="286"/>
      <c r="S68" s="286"/>
      <c r="T68" s="286"/>
    </row>
    <row r="69" spans="1:20" ht="14.4">
      <c r="A69" s="286"/>
      <c r="B69" s="287">
        <v>67</v>
      </c>
      <c r="C69" s="4">
        <f>IF('Input&amp;Output'!$C$3=10,'v-t_chart'!G69,IF('Input&amp;Output'!$C$3=21,'v-t_chart'!H69,IF('Input&amp;Output'!$C$3=32,'v-t_chart'!I69,IF('Input&amp;Output'!$C$3=22,'v-t_chart'!J69,IF('Input&amp;Output'!$C$3=31,'v-t_chart'!K69,'v-t_chart'!L69)))))</f>
        <v>2</v>
      </c>
      <c r="D69" s="286">
        <v>243</v>
      </c>
      <c r="E69" s="286">
        <f t="shared" ref="E69:E132" si="10">(C69-C68)/(B69/B69)</f>
        <v>-2.9000000000000004</v>
      </c>
      <c r="F69" s="286">
        <f t="shared" si="8"/>
        <v>-704.7</v>
      </c>
      <c r="G69" s="286">
        <f t="shared" ref="G69:G132" si="11">(C69+C68/2)*(B69-B68)</f>
        <v>4.45</v>
      </c>
      <c r="H69" s="286">
        <f t="shared" si="9"/>
        <v>-3135.9150000000004</v>
      </c>
      <c r="I69" s="286">
        <f t="shared" ref="I69:I132" si="12">I68+H69</f>
        <v>11612.970000000045</v>
      </c>
      <c r="J69" s="286">
        <f t="shared" si="7"/>
        <v>-2431.2150000000006</v>
      </c>
      <c r="K69" s="286">
        <f t="shared" ref="K69:K132" si="13">K68+J69</f>
        <v>486.00000000002865</v>
      </c>
      <c r="L69" s="286"/>
      <c r="M69" s="286"/>
      <c r="N69" s="286"/>
      <c r="O69" s="286"/>
      <c r="P69" s="286"/>
      <c r="Q69" s="286"/>
      <c r="R69" s="286"/>
      <c r="S69" s="286"/>
      <c r="T69" s="286"/>
    </row>
    <row r="70" spans="1:20" ht="14.4">
      <c r="A70" s="286"/>
      <c r="B70" s="287">
        <v>68</v>
      </c>
      <c r="C70" s="4">
        <f>IF('Input&amp;Output'!$C$3=10,'v-t_chart'!G70,IF('Input&amp;Output'!$C$3=21,'v-t_chart'!H70,IF('Input&amp;Output'!$C$3=32,'v-t_chart'!I70,IF('Input&amp;Output'!$C$3=22,'v-t_chart'!J70,IF('Input&amp;Output'!$C$3=31,'v-t_chart'!K70,'v-t_chart'!L70)))))</f>
        <v>0</v>
      </c>
      <c r="D70" s="286">
        <v>243</v>
      </c>
      <c r="E70" s="286">
        <f t="shared" si="10"/>
        <v>-2</v>
      </c>
      <c r="F70" s="286">
        <f t="shared" si="8"/>
        <v>-486</v>
      </c>
      <c r="G70" s="286">
        <f t="shared" si="11"/>
        <v>1</v>
      </c>
      <c r="H70" s="286">
        <f t="shared" si="9"/>
        <v>-486</v>
      </c>
      <c r="I70" s="286">
        <f t="shared" si="12"/>
        <v>11126.970000000045</v>
      </c>
      <c r="J70" s="286">
        <f t="shared" si="7"/>
        <v>-486</v>
      </c>
      <c r="K70" s="286">
        <f t="shared" si="13"/>
        <v>2.8649083105847239E-11</v>
      </c>
      <c r="L70" s="286"/>
      <c r="M70" s="286"/>
      <c r="N70" s="286"/>
      <c r="O70" s="286"/>
      <c r="P70" s="286"/>
      <c r="Q70" s="286"/>
      <c r="R70" s="286"/>
      <c r="S70" s="286"/>
      <c r="T70" s="286"/>
    </row>
    <row r="71" spans="1:20" ht="14.4">
      <c r="A71" s="286"/>
      <c r="B71" s="287">
        <v>69</v>
      </c>
      <c r="C71" s="4">
        <f>IF('Input&amp;Output'!$C$3=10,'v-t_chart'!G71,IF('Input&amp;Output'!$C$3=21,'v-t_chart'!H71,IF('Input&amp;Output'!$C$3=32,'v-t_chart'!I71,IF('Input&amp;Output'!$C$3=22,'v-t_chart'!J71,IF('Input&amp;Output'!$C$3=31,'v-t_chart'!K71,'v-t_chart'!L71)))))</f>
        <v>0</v>
      </c>
      <c r="D71" s="286">
        <v>243</v>
      </c>
      <c r="E71" s="286">
        <f t="shared" si="10"/>
        <v>0</v>
      </c>
      <c r="F71" s="286">
        <f t="shared" si="8"/>
        <v>0</v>
      </c>
      <c r="G71" s="286">
        <f t="shared" si="11"/>
        <v>0</v>
      </c>
      <c r="H71" s="286">
        <f t="shared" si="9"/>
        <v>0</v>
      </c>
      <c r="I71" s="286">
        <f t="shared" si="12"/>
        <v>11126.970000000045</v>
      </c>
      <c r="J71" s="286">
        <f t="shared" si="7"/>
        <v>0</v>
      </c>
      <c r="K71" s="286">
        <f t="shared" si="13"/>
        <v>2.8649083105847239E-11</v>
      </c>
      <c r="L71" s="286"/>
      <c r="M71" s="286"/>
      <c r="N71" s="286"/>
      <c r="O71" s="286"/>
      <c r="P71" s="286"/>
      <c r="Q71" s="286"/>
      <c r="R71" s="286"/>
      <c r="S71" s="286"/>
      <c r="T71" s="286"/>
    </row>
    <row r="72" spans="1:20" ht="14.4">
      <c r="A72" s="286"/>
      <c r="B72" s="287">
        <v>70</v>
      </c>
      <c r="C72" s="4">
        <f>IF('Input&amp;Output'!$C$3=10,'v-t_chart'!G72,IF('Input&amp;Output'!$C$3=21,'v-t_chart'!H72,IF('Input&amp;Output'!$C$3=32,'v-t_chart'!I72,IF('Input&amp;Output'!$C$3=22,'v-t_chart'!J72,IF('Input&amp;Output'!$C$3=31,'v-t_chart'!K72,'v-t_chart'!L72)))))</f>
        <v>0</v>
      </c>
      <c r="D72" s="286">
        <v>243</v>
      </c>
      <c r="E72" s="286">
        <f t="shared" si="10"/>
        <v>0</v>
      </c>
      <c r="F72" s="286">
        <f t="shared" si="8"/>
        <v>0</v>
      </c>
      <c r="G72" s="286">
        <f t="shared" si="11"/>
        <v>0</v>
      </c>
      <c r="H72" s="286">
        <f t="shared" si="9"/>
        <v>0</v>
      </c>
      <c r="I72" s="286">
        <f t="shared" si="12"/>
        <v>11126.970000000045</v>
      </c>
      <c r="J72" s="286">
        <f t="shared" si="7"/>
        <v>0</v>
      </c>
      <c r="K72" s="286">
        <f t="shared" si="13"/>
        <v>2.8649083105847239E-11</v>
      </c>
      <c r="L72" s="286"/>
      <c r="M72" s="286"/>
      <c r="N72" s="286"/>
      <c r="O72" s="286"/>
      <c r="P72" s="286"/>
      <c r="Q72" s="286"/>
      <c r="R72" s="286"/>
      <c r="S72" s="286"/>
      <c r="T72" s="286"/>
    </row>
    <row r="73" spans="1:20" ht="14.4">
      <c r="A73" s="286"/>
      <c r="B73" s="287">
        <v>71</v>
      </c>
      <c r="C73" s="4">
        <f>IF('Input&amp;Output'!$C$3=10,'v-t_chart'!G73,IF('Input&amp;Output'!$C$3=21,'v-t_chart'!H73,IF('Input&amp;Output'!$C$3=32,'v-t_chart'!I73,IF('Input&amp;Output'!$C$3=22,'v-t_chart'!J73,IF('Input&amp;Output'!$C$3=31,'v-t_chart'!K73,'v-t_chart'!L73)))))</f>
        <v>0</v>
      </c>
      <c r="D73" s="286">
        <v>243</v>
      </c>
      <c r="E73" s="286">
        <f t="shared" si="10"/>
        <v>0</v>
      </c>
      <c r="F73" s="286">
        <f t="shared" si="8"/>
        <v>0</v>
      </c>
      <c r="G73" s="286">
        <f t="shared" si="11"/>
        <v>0</v>
      </c>
      <c r="H73" s="286">
        <f t="shared" si="9"/>
        <v>0</v>
      </c>
      <c r="I73" s="286">
        <f t="shared" si="12"/>
        <v>11126.970000000045</v>
      </c>
      <c r="J73" s="286">
        <f t="shared" si="7"/>
        <v>0</v>
      </c>
      <c r="K73" s="286">
        <f t="shared" si="13"/>
        <v>2.8649083105847239E-11</v>
      </c>
      <c r="L73" s="286"/>
      <c r="M73" s="286"/>
      <c r="N73" s="286"/>
      <c r="O73" s="286"/>
      <c r="P73" s="286"/>
      <c r="Q73" s="286"/>
      <c r="R73" s="286"/>
      <c r="S73" s="286"/>
      <c r="T73" s="286"/>
    </row>
    <row r="74" spans="1:20" ht="14.4">
      <c r="A74" s="286"/>
      <c r="B74" s="287">
        <v>72</v>
      </c>
      <c r="C74" s="4">
        <f>IF('Input&amp;Output'!$C$3=10,'v-t_chart'!G74,IF('Input&amp;Output'!$C$3=21,'v-t_chart'!H74,IF('Input&amp;Output'!$C$3=32,'v-t_chart'!I74,IF('Input&amp;Output'!$C$3=22,'v-t_chart'!J74,IF('Input&amp;Output'!$C$3=31,'v-t_chart'!K74,'v-t_chart'!L74)))))</f>
        <v>0</v>
      </c>
      <c r="D74" s="286">
        <v>243</v>
      </c>
      <c r="E74" s="286">
        <f t="shared" si="10"/>
        <v>0</v>
      </c>
      <c r="F74" s="286">
        <f t="shared" si="8"/>
        <v>0</v>
      </c>
      <c r="G74" s="286">
        <f t="shared" si="11"/>
        <v>0</v>
      </c>
      <c r="H74" s="286">
        <f t="shared" si="9"/>
        <v>0</v>
      </c>
      <c r="I74" s="286">
        <f t="shared" si="12"/>
        <v>11126.970000000045</v>
      </c>
      <c r="J74" s="286">
        <f t="shared" si="7"/>
        <v>0</v>
      </c>
      <c r="K74" s="286">
        <f t="shared" si="13"/>
        <v>2.8649083105847239E-11</v>
      </c>
      <c r="L74" s="286"/>
      <c r="M74" s="286"/>
      <c r="N74" s="286"/>
      <c r="O74" s="286"/>
      <c r="P74" s="286"/>
      <c r="Q74" s="286"/>
      <c r="R74" s="286"/>
      <c r="S74" s="286"/>
      <c r="T74" s="286"/>
    </row>
    <row r="75" spans="1:20" ht="14.4">
      <c r="A75" s="286"/>
      <c r="B75" s="287">
        <v>73</v>
      </c>
      <c r="C75" s="4">
        <f>IF('Input&amp;Output'!$C$3=10,'v-t_chart'!G75,IF('Input&amp;Output'!$C$3=21,'v-t_chart'!H75,IF('Input&amp;Output'!$C$3=32,'v-t_chart'!I75,IF('Input&amp;Output'!$C$3=22,'v-t_chart'!J75,IF('Input&amp;Output'!$C$3=31,'v-t_chart'!K75,'v-t_chart'!L75)))))</f>
        <v>1.7</v>
      </c>
      <c r="D75" s="286">
        <v>243</v>
      </c>
      <c r="E75" s="286">
        <f t="shared" si="10"/>
        <v>1.7</v>
      </c>
      <c r="F75" s="286">
        <f t="shared" si="8"/>
        <v>413.09999999999997</v>
      </c>
      <c r="G75" s="286">
        <f t="shared" si="11"/>
        <v>1.7</v>
      </c>
      <c r="H75" s="286">
        <f t="shared" si="9"/>
        <v>702.26999999999987</v>
      </c>
      <c r="I75" s="286">
        <f t="shared" si="12"/>
        <v>11829.240000000045</v>
      </c>
      <c r="J75" s="286">
        <f t="shared" si="7"/>
        <v>351.13499999999993</v>
      </c>
      <c r="K75" s="286">
        <f t="shared" si="13"/>
        <v>351.13500000002858</v>
      </c>
      <c r="L75" s="286"/>
      <c r="M75" s="286"/>
      <c r="N75" s="286"/>
      <c r="O75" s="286"/>
      <c r="P75" s="286"/>
      <c r="Q75" s="286"/>
      <c r="R75" s="286"/>
      <c r="S75" s="286"/>
      <c r="T75" s="286"/>
    </row>
    <row r="76" spans="1:20" ht="14.4">
      <c r="A76" s="286"/>
      <c r="B76" s="287">
        <v>74</v>
      </c>
      <c r="C76" s="4">
        <f>IF('Input&amp;Output'!$C$3=10,'v-t_chart'!G76,IF('Input&amp;Output'!$C$3=21,'v-t_chart'!H76,IF('Input&amp;Output'!$C$3=32,'v-t_chart'!I76,IF('Input&amp;Output'!$C$3=22,'v-t_chart'!J76,IF('Input&amp;Output'!$C$3=31,'v-t_chart'!K76,'v-t_chart'!L76)))))</f>
        <v>5.8</v>
      </c>
      <c r="D76" s="286">
        <v>243</v>
      </c>
      <c r="E76" s="286">
        <f t="shared" si="10"/>
        <v>4.0999999999999996</v>
      </c>
      <c r="F76" s="286">
        <f t="shared" si="8"/>
        <v>996.3</v>
      </c>
      <c r="G76" s="286">
        <f t="shared" si="11"/>
        <v>6.6499999999999995</v>
      </c>
      <c r="H76" s="286">
        <f t="shared" si="9"/>
        <v>6625.3949999999995</v>
      </c>
      <c r="I76" s="286">
        <f t="shared" si="12"/>
        <v>18454.635000000046</v>
      </c>
      <c r="J76" s="286">
        <f t="shared" si="7"/>
        <v>3736.125</v>
      </c>
      <c r="K76" s="286">
        <f t="shared" si="13"/>
        <v>4087.2600000000284</v>
      </c>
      <c r="L76" s="286"/>
      <c r="M76" s="286"/>
      <c r="N76" s="286"/>
      <c r="O76" s="286"/>
      <c r="P76" s="286"/>
      <c r="Q76" s="286"/>
      <c r="R76" s="286"/>
      <c r="S76" s="286"/>
      <c r="T76" s="286"/>
    </row>
    <row r="77" spans="1:20" ht="14.4">
      <c r="A77" s="286"/>
      <c r="B77" s="287">
        <v>75</v>
      </c>
      <c r="C77" s="4">
        <f>IF('Input&amp;Output'!$C$3=10,'v-t_chart'!G77,IF('Input&amp;Output'!$C$3=21,'v-t_chart'!H77,IF('Input&amp;Output'!$C$3=32,'v-t_chart'!I77,IF('Input&amp;Output'!$C$3=22,'v-t_chart'!J77,IF('Input&amp;Output'!$C$3=31,'v-t_chart'!K77,'v-t_chart'!L77)))))</f>
        <v>11.8</v>
      </c>
      <c r="D77" s="286">
        <v>243</v>
      </c>
      <c r="E77" s="286">
        <f t="shared" si="10"/>
        <v>6.0000000000000009</v>
      </c>
      <c r="F77" s="286">
        <f t="shared" si="8"/>
        <v>1458.0000000000002</v>
      </c>
      <c r="G77" s="286">
        <f t="shared" si="11"/>
        <v>14.700000000000001</v>
      </c>
      <c r="H77" s="286">
        <f t="shared" si="9"/>
        <v>21432.600000000006</v>
      </c>
      <c r="I77" s="286">
        <f t="shared" si="12"/>
        <v>39887.235000000052</v>
      </c>
      <c r="J77" s="286">
        <f t="shared" si="7"/>
        <v>12830.400000000001</v>
      </c>
      <c r="K77" s="286">
        <f t="shared" si="13"/>
        <v>16917.660000000029</v>
      </c>
      <c r="L77" s="286"/>
      <c r="M77" s="286"/>
      <c r="N77" s="286"/>
      <c r="O77" s="286"/>
      <c r="P77" s="286"/>
      <c r="Q77" s="286"/>
      <c r="R77" s="286"/>
      <c r="S77" s="286"/>
      <c r="T77" s="286"/>
    </row>
    <row r="78" spans="1:20" ht="14.4">
      <c r="A78" s="286"/>
      <c r="B78" s="287">
        <v>76</v>
      </c>
      <c r="C78" s="4">
        <f>IF('Input&amp;Output'!$C$3=10,'v-t_chart'!G78,IF('Input&amp;Output'!$C$3=21,'v-t_chart'!H78,IF('Input&amp;Output'!$C$3=32,'v-t_chart'!I78,IF('Input&amp;Output'!$C$3=22,'v-t_chart'!J78,IF('Input&amp;Output'!$C$3=31,'v-t_chart'!K78,'v-t_chart'!L78)))))</f>
        <v>18.3</v>
      </c>
      <c r="D78" s="286">
        <v>243</v>
      </c>
      <c r="E78" s="286">
        <f t="shared" si="10"/>
        <v>6.5</v>
      </c>
      <c r="F78" s="286">
        <f t="shared" si="8"/>
        <v>1579.5</v>
      </c>
      <c r="G78" s="286">
        <f t="shared" si="11"/>
        <v>24.200000000000003</v>
      </c>
      <c r="H78" s="286">
        <f t="shared" si="9"/>
        <v>38223.9</v>
      </c>
      <c r="I78" s="286">
        <f t="shared" si="12"/>
        <v>78111.135000000053</v>
      </c>
      <c r="J78" s="286">
        <f t="shared" si="7"/>
        <v>23771.475000000006</v>
      </c>
      <c r="K78" s="286">
        <f t="shared" si="13"/>
        <v>40689.135000000038</v>
      </c>
      <c r="L78" s="286"/>
      <c r="M78" s="286"/>
      <c r="N78" s="286"/>
      <c r="O78" s="286"/>
      <c r="P78" s="286"/>
      <c r="Q78" s="286"/>
      <c r="R78" s="286"/>
      <c r="S78" s="286"/>
      <c r="T78" s="286"/>
    </row>
    <row r="79" spans="1:20" ht="14.4">
      <c r="A79" s="286"/>
      <c r="B79" s="287">
        <v>77</v>
      </c>
      <c r="C79" s="4">
        <f>IF('Input&amp;Output'!$C$3=10,'v-t_chart'!G79,IF('Input&amp;Output'!$C$3=21,'v-t_chart'!H79,IF('Input&amp;Output'!$C$3=32,'v-t_chart'!I79,IF('Input&amp;Output'!$C$3=22,'v-t_chart'!J79,IF('Input&amp;Output'!$C$3=31,'v-t_chart'!K79,'v-t_chart'!L79)))))</f>
        <v>24.5</v>
      </c>
      <c r="D79" s="286">
        <v>243</v>
      </c>
      <c r="E79" s="286">
        <f t="shared" si="10"/>
        <v>6.1999999999999993</v>
      </c>
      <c r="F79" s="286">
        <f t="shared" si="8"/>
        <v>1506.6</v>
      </c>
      <c r="G79" s="286">
        <f t="shared" si="11"/>
        <v>33.65</v>
      </c>
      <c r="H79" s="286">
        <f t="shared" si="9"/>
        <v>50697.09</v>
      </c>
      <c r="I79" s="286">
        <f t="shared" si="12"/>
        <v>128808.22500000005</v>
      </c>
      <c r="J79" s="286">
        <f t="shared" si="7"/>
        <v>32241.239999999994</v>
      </c>
      <c r="K79" s="286">
        <f t="shared" si="13"/>
        <v>72930.375000000029</v>
      </c>
      <c r="L79" s="286"/>
      <c r="M79" s="286"/>
      <c r="N79" s="286"/>
      <c r="O79" s="286"/>
      <c r="P79" s="286"/>
      <c r="Q79" s="286"/>
      <c r="R79" s="286"/>
      <c r="S79" s="286"/>
      <c r="T79" s="286"/>
    </row>
    <row r="80" spans="1:20" ht="14.4">
      <c r="A80" s="286"/>
      <c r="B80" s="287">
        <v>78</v>
      </c>
      <c r="C80" s="4">
        <f>IF('Input&amp;Output'!$C$3=10,'v-t_chart'!G80,IF('Input&amp;Output'!$C$3=21,'v-t_chart'!H80,IF('Input&amp;Output'!$C$3=32,'v-t_chart'!I80,IF('Input&amp;Output'!$C$3=22,'v-t_chart'!J80,IF('Input&amp;Output'!$C$3=31,'v-t_chart'!K80,'v-t_chart'!L80)))))</f>
        <v>29.4</v>
      </c>
      <c r="D80" s="286">
        <v>243</v>
      </c>
      <c r="E80" s="286">
        <f t="shared" si="10"/>
        <v>4.8999999999999986</v>
      </c>
      <c r="F80" s="286">
        <f t="shared" si="8"/>
        <v>1190.6999999999996</v>
      </c>
      <c r="G80" s="286">
        <f t="shared" si="11"/>
        <v>41.65</v>
      </c>
      <c r="H80" s="286">
        <f t="shared" si="9"/>
        <v>49592.654999999984</v>
      </c>
      <c r="I80" s="286">
        <f t="shared" si="12"/>
        <v>178400.88000000003</v>
      </c>
      <c r="J80" s="286">
        <f t="shared" si="7"/>
        <v>32089.364999999987</v>
      </c>
      <c r="K80" s="286">
        <f t="shared" si="13"/>
        <v>105019.74000000002</v>
      </c>
      <c r="L80" s="286"/>
      <c r="M80" s="286"/>
      <c r="N80" s="286"/>
      <c r="O80" s="286"/>
      <c r="P80" s="286"/>
      <c r="Q80" s="286"/>
      <c r="R80" s="286"/>
      <c r="S80" s="286"/>
      <c r="T80" s="286"/>
    </row>
    <row r="81" spans="1:20" ht="14.4">
      <c r="A81" s="286"/>
      <c r="B81" s="287">
        <v>79</v>
      </c>
      <c r="C81" s="4">
        <f>IF('Input&amp;Output'!$C$3=10,'v-t_chart'!G81,IF('Input&amp;Output'!$C$3=21,'v-t_chart'!H81,IF('Input&amp;Output'!$C$3=32,'v-t_chart'!I81,IF('Input&amp;Output'!$C$3=22,'v-t_chart'!J81,IF('Input&amp;Output'!$C$3=31,'v-t_chart'!K81,'v-t_chart'!L81)))))</f>
        <v>32.5</v>
      </c>
      <c r="D81" s="286">
        <v>243</v>
      </c>
      <c r="E81" s="286">
        <f t="shared" si="10"/>
        <v>3.1000000000000014</v>
      </c>
      <c r="F81" s="286">
        <f t="shared" si="8"/>
        <v>753.3000000000003</v>
      </c>
      <c r="G81" s="286">
        <f t="shared" si="11"/>
        <v>47.2</v>
      </c>
      <c r="H81" s="286">
        <f t="shared" si="9"/>
        <v>35555.760000000017</v>
      </c>
      <c r="I81" s="286">
        <f t="shared" si="12"/>
        <v>213956.64000000004</v>
      </c>
      <c r="J81" s="286">
        <f t="shared" si="7"/>
        <v>23314.635000000013</v>
      </c>
      <c r="K81" s="286">
        <f t="shared" si="13"/>
        <v>128334.37500000003</v>
      </c>
      <c r="L81" s="286"/>
      <c r="M81" s="286"/>
      <c r="N81" s="286"/>
      <c r="O81" s="286"/>
      <c r="P81" s="286"/>
      <c r="Q81" s="286"/>
      <c r="R81" s="286"/>
      <c r="S81" s="286"/>
      <c r="T81" s="286"/>
    </row>
    <row r="82" spans="1:20" ht="14.4">
      <c r="A82" s="286"/>
      <c r="B82" s="287">
        <v>80</v>
      </c>
      <c r="C82" s="4">
        <f>IF('Input&amp;Output'!$C$3=10,'v-t_chart'!G82,IF('Input&amp;Output'!$C$3=21,'v-t_chart'!H82,IF('Input&amp;Output'!$C$3=32,'v-t_chart'!I82,IF('Input&amp;Output'!$C$3=22,'v-t_chart'!J82,IF('Input&amp;Output'!$C$3=31,'v-t_chart'!K82,'v-t_chart'!L82)))))</f>
        <v>34.200000000000003</v>
      </c>
      <c r="D82" s="286">
        <v>243</v>
      </c>
      <c r="E82" s="286">
        <f t="shared" si="10"/>
        <v>1.7000000000000028</v>
      </c>
      <c r="F82" s="286">
        <f t="shared" si="8"/>
        <v>413.1000000000007</v>
      </c>
      <c r="G82" s="286">
        <f t="shared" si="11"/>
        <v>50.45</v>
      </c>
      <c r="H82" s="286">
        <f t="shared" si="9"/>
        <v>20840.895000000037</v>
      </c>
      <c r="I82" s="286">
        <f t="shared" si="12"/>
        <v>234797.53500000009</v>
      </c>
      <c r="J82" s="286">
        <f t="shared" si="7"/>
        <v>13776.885000000013</v>
      </c>
      <c r="K82" s="286">
        <f t="shared" si="13"/>
        <v>142111.26000000004</v>
      </c>
      <c r="L82" s="286"/>
      <c r="M82" s="286"/>
      <c r="N82" s="286"/>
      <c r="O82" s="286"/>
      <c r="P82" s="286"/>
      <c r="Q82" s="286"/>
      <c r="R82" s="286"/>
      <c r="S82" s="286"/>
      <c r="T82" s="286"/>
    </row>
    <row r="83" spans="1:20" ht="14.4">
      <c r="A83" s="286"/>
      <c r="B83" s="287">
        <v>81</v>
      </c>
      <c r="C83" s="4">
        <f>IF('Input&amp;Output'!$C$3=10,'v-t_chart'!G83,IF('Input&amp;Output'!$C$3=21,'v-t_chart'!H83,IF('Input&amp;Output'!$C$3=32,'v-t_chart'!I83,IF('Input&amp;Output'!$C$3=22,'v-t_chart'!J83,IF('Input&amp;Output'!$C$3=31,'v-t_chart'!K83,'v-t_chart'!L83)))))</f>
        <v>34.4</v>
      </c>
      <c r="D83" s="286">
        <v>243</v>
      </c>
      <c r="E83" s="286">
        <f t="shared" si="10"/>
        <v>0.19999999999999574</v>
      </c>
      <c r="F83" s="286">
        <f t="shared" si="8"/>
        <v>48.599999999998964</v>
      </c>
      <c r="G83" s="286">
        <f t="shared" si="11"/>
        <v>51.5</v>
      </c>
      <c r="H83" s="286">
        <f t="shared" si="9"/>
        <v>2502.8999999999464</v>
      </c>
      <c r="I83" s="286">
        <f t="shared" si="12"/>
        <v>237300.43500000003</v>
      </c>
      <c r="J83" s="286">
        <f t="shared" si="7"/>
        <v>1666.9799999999757</v>
      </c>
      <c r="K83" s="286">
        <f t="shared" si="13"/>
        <v>143778.24000000002</v>
      </c>
      <c r="L83" s="286"/>
      <c r="M83" s="286"/>
      <c r="N83" s="286"/>
      <c r="O83" s="286"/>
      <c r="P83" s="286"/>
      <c r="Q83" s="286"/>
      <c r="R83" s="286"/>
      <c r="S83" s="286"/>
      <c r="T83" s="286"/>
    </row>
    <row r="84" spans="1:20" ht="14.4">
      <c r="A84" s="286"/>
      <c r="B84" s="287">
        <v>82</v>
      </c>
      <c r="C84" s="4">
        <f>IF('Input&amp;Output'!$C$3=10,'v-t_chart'!G84,IF('Input&amp;Output'!$C$3=21,'v-t_chart'!H84,IF('Input&amp;Output'!$C$3=32,'v-t_chart'!I84,IF('Input&amp;Output'!$C$3=22,'v-t_chart'!J84,IF('Input&amp;Output'!$C$3=31,'v-t_chart'!K84,'v-t_chart'!L84)))))</f>
        <v>34.5</v>
      </c>
      <c r="D84" s="286">
        <v>243</v>
      </c>
      <c r="E84" s="286">
        <f t="shared" si="10"/>
        <v>0.10000000000000142</v>
      </c>
      <c r="F84" s="286">
        <f t="shared" si="8"/>
        <v>24.300000000000345</v>
      </c>
      <c r="G84" s="286">
        <f t="shared" si="11"/>
        <v>51.7</v>
      </c>
      <c r="H84" s="286">
        <f t="shared" si="9"/>
        <v>1256.3100000000179</v>
      </c>
      <c r="I84" s="286">
        <f t="shared" si="12"/>
        <v>238556.74500000005</v>
      </c>
      <c r="J84" s="286">
        <f t="shared" si="7"/>
        <v>837.13500000001216</v>
      </c>
      <c r="K84" s="286">
        <f t="shared" si="13"/>
        <v>144615.37500000003</v>
      </c>
      <c r="L84" s="286"/>
      <c r="M84" s="286"/>
      <c r="N84" s="286"/>
      <c r="O84" s="286"/>
      <c r="P84" s="286"/>
      <c r="Q84" s="286"/>
      <c r="R84" s="286"/>
      <c r="S84" s="286"/>
      <c r="T84" s="286"/>
    </row>
    <row r="85" spans="1:20" ht="14.4">
      <c r="A85" s="286"/>
      <c r="B85" s="287">
        <v>83</v>
      </c>
      <c r="C85" s="4">
        <f>IF('Input&amp;Output'!$C$3=10,'v-t_chart'!G85,IF('Input&amp;Output'!$C$3=21,'v-t_chart'!H85,IF('Input&amp;Output'!$C$3=32,'v-t_chart'!I85,IF('Input&amp;Output'!$C$3=22,'v-t_chart'!J85,IF('Input&amp;Output'!$C$3=31,'v-t_chart'!K85,'v-t_chart'!L85)))))</f>
        <v>34.6</v>
      </c>
      <c r="D85" s="286">
        <v>243</v>
      </c>
      <c r="E85" s="286">
        <f t="shared" si="10"/>
        <v>0.10000000000000142</v>
      </c>
      <c r="F85" s="286">
        <f t="shared" si="8"/>
        <v>24.300000000000345</v>
      </c>
      <c r="G85" s="286">
        <f t="shared" si="11"/>
        <v>51.85</v>
      </c>
      <c r="H85" s="286">
        <f t="shared" si="9"/>
        <v>1259.9550000000179</v>
      </c>
      <c r="I85" s="286">
        <f t="shared" si="12"/>
        <v>239816.70000000007</v>
      </c>
      <c r="J85" s="286">
        <f t="shared" si="7"/>
        <v>839.56500000000995</v>
      </c>
      <c r="K85" s="286">
        <f t="shared" si="13"/>
        <v>145454.94000000003</v>
      </c>
      <c r="L85" s="286"/>
      <c r="M85" s="286"/>
      <c r="N85" s="286"/>
      <c r="O85" s="286"/>
      <c r="P85" s="286"/>
      <c r="Q85" s="286"/>
      <c r="R85" s="286"/>
      <c r="S85" s="286"/>
      <c r="T85" s="286"/>
    </row>
    <row r="86" spans="1:20" ht="14.4">
      <c r="A86" s="286"/>
      <c r="B86" s="287">
        <v>84</v>
      </c>
      <c r="C86" s="4">
        <f>IF('Input&amp;Output'!$C$3=10,'v-t_chart'!G86,IF('Input&amp;Output'!$C$3=21,'v-t_chart'!H86,IF('Input&amp;Output'!$C$3=32,'v-t_chart'!I86,IF('Input&amp;Output'!$C$3=22,'v-t_chart'!J86,IF('Input&amp;Output'!$C$3=31,'v-t_chart'!K86,'v-t_chart'!L86)))))</f>
        <v>34.700000000000003</v>
      </c>
      <c r="D86" s="286">
        <v>243</v>
      </c>
      <c r="E86" s="286">
        <f t="shared" si="10"/>
        <v>0.10000000000000142</v>
      </c>
      <c r="F86" s="286">
        <f t="shared" si="8"/>
        <v>24.300000000000345</v>
      </c>
      <c r="G86" s="286">
        <f t="shared" si="11"/>
        <v>52</v>
      </c>
      <c r="H86" s="286">
        <f t="shared" si="9"/>
        <v>1263.6000000000179</v>
      </c>
      <c r="I86" s="286">
        <f t="shared" si="12"/>
        <v>241080.30000000008</v>
      </c>
      <c r="J86" s="286">
        <f t="shared" si="7"/>
        <v>841.99500000000774</v>
      </c>
      <c r="K86" s="286">
        <f t="shared" si="13"/>
        <v>146296.93500000003</v>
      </c>
      <c r="L86" s="286"/>
      <c r="M86" s="286"/>
      <c r="N86" s="286"/>
      <c r="O86" s="286"/>
      <c r="P86" s="286"/>
      <c r="Q86" s="286"/>
      <c r="R86" s="286"/>
      <c r="S86" s="286"/>
      <c r="T86" s="286"/>
    </row>
    <row r="87" spans="1:20" ht="14.4">
      <c r="A87" s="286"/>
      <c r="B87" s="287">
        <v>85</v>
      </c>
      <c r="C87" s="4">
        <f>IF('Input&amp;Output'!$C$3=10,'v-t_chart'!G87,IF('Input&amp;Output'!$C$3=21,'v-t_chart'!H87,IF('Input&amp;Output'!$C$3=32,'v-t_chart'!I87,IF('Input&amp;Output'!$C$3=22,'v-t_chart'!J87,IF('Input&amp;Output'!$C$3=31,'v-t_chart'!K87,'v-t_chart'!L87)))))</f>
        <v>34.799999999999997</v>
      </c>
      <c r="D87" s="286">
        <v>243</v>
      </c>
      <c r="E87" s="286">
        <f t="shared" si="10"/>
        <v>9.9999999999994316E-2</v>
      </c>
      <c r="F87" s="286">
        <f t="shared" si="8"/>
        <v>24.299999999998619</v>
      </c>
      <c r="G87" s="286">
        <f t="shared" si="11"/>
        <v>52.15</v>
      </c>
      <c r="H87" s="286">
        <f t="shared" si="9"/>
        <v>1267.244999999928</v>
      </c>
      <c r="I87" s="286">
        <f t="shared" si="12"/>
        <v>242347.54500000001</v>
      </c>
      <c r="J87" s="286">
        <f t="shared" si="7"/>
        <v>844.42499999995027</v>
      </c>
      <c r="K87" s="286">
        <f t="shared" si="13"/>
        <v>147141.35999999999</v>
      </c>
      <c r="L87" s="286"/>
      <c r="M87" s="286"/>
      <c r="N87" s="286"/>
      <c r="O87" s="286"/>
      <c r="P87" s="286"/>
      <c r="Q87" s="286"/>
      <c r="R87" s="286"/>
      <c r="S87" s="286"/>
      <c r="T87" s="286"/>
    </row>
    <row r="88" spans="1:20" ht="14.4">
      <c r="A88" s="286"/>
      <c r="B88" s="287">
        <v>86</v>
      </c>
      <c r="C88" s="4">
        <f>IF('Input&amp;Output'!$C$3=10,'v-t_chart'!G88,IF('Input&amp;Output'!$C$3=21,'v-t_chart'!H88,IF('Input&amp;Output'!$C$3=32,'v-t_chart'!I88,IF('Input&amp;Output'!$C$3=22,'v-t_chart'!J88,IF('Input&amp;Output'!$C$3=31,'v-t_chart'!K88,'v-t_chart'!L88)))))</f>
        <v>35.200000000000003</v>
      </c>
      <c r="D88" s="286">
        <v>243</v>
      </c>
      <c r="E88" s="286">
        <f t="shared" si="10"/>
        <v>0.40000000000000568</v>
      </c>
      <c r="F88" s="286">
        <f t="shared" si="8"/>
        <v>97.200000000001381</v>
      </c>
      <c r="G88" s="286">
        <f t="shared" si="11"/>
        <v>52.6</v>
      </c>
      <c r="H88" s="286">
        <f t="shared" si="9"/>
        <v>5112.720000000073</v>
      </c>
      <c r="I88" s="286">
        <f t="shared" si="12"/>
        <v>247460.26500000007</v>
      </c>
      <c r="J88" s="286">
        <f t="shared" ref="J88:J151" si="14">(0.5*D88*((C87^2)-(C88^2)))*-1</f>
        <v>3402.0000000000555</v>
      </c>
      <c r="K88" s="286">
        <f t="shared" si="13"/>
        <v>150543.36000000004</v>
      </c>
      <c r="L88" s="286"/>
      <c r="M88" s="286"/>
      <c r="N88" s="286"/>
      <c r="O88" s="286"/>
      <c r="P88" s="286"/>
      <c r="Q88" s="286"/>
      <c r="R88" s="286"/>
      <c r="S88" s="286"/>
      <c r="T88" s="286"/>
    </row>
    <row r="89" spans="1:20" ht="14.4">
      <c r="A89" s="286"/>
      <c r="B89" s="287">
        <v>87</v>
      </c>
      <c r="C89" s="4">
        <f>IF('Input&amp;Output'!$C$3=10,'v-t_chart'!G89,IF('Input&amp;Output'!$C$3=21,'v-t_chart'!H89,IF('Input&amp;Output'!$C$3=32,'v-t_chart'!I89,IF('Input&amp;Output'!$C$3=22,'v-t_chart'!J89,IF('Input&amp;Output'!$C$3=31,'v-t_chart'!K89,'v-t_chart'!L89)))))</f>
        <v>36</v>
      </c>
      <c r="D89" s="286">
        <v>243</v>
      </c>
      <c r="E89" s="286">
        <f t="shared" si="10"/>
        <v>0.79999999999999716</v>
      </c>
      <c r="F89" s="286">
        <f t="shared" si="8"/>
        <v>194.3999999999993</v>
      </c>
      <c r="G89" s="286">
        <f t="shared" si="11"/>
        <v>53.6</v>
      </c>
      <c r="H89" s="286">
        <f t="shared" si="9"/>
        <v>10419.839999999962</v>
      </c>
      <c r="I89" s="286">
        <f t="shared" si="12"/>
        <v>257880.10500000004</v>
      </c>
      <c r="J89" s="286">
        <f t="shared" si="14"/>
        <v>6920.6399999999767</v>
      </c>
      <c r="K89" s="286">
        <f t="shared" si="13"/>
        <v>157464.00000000003</v>
      </c>
      <c r="L89" s="286"/>
      <c r="M89" s="286"/>
      <c r="N89" s="286"/>
      <c r="O89" s="286"/>
      <c r="P89" s="286"/>
      <c r="Q89" s="286"/>
      <c r="R89" s="286"/>
      <c r="S89" s="286"/>
      <c r="T89" s="286"/>
    </row>
    <row r="90" spans="1:20" ht="14.4">
      <c r="A90" s="286"/>
      <c r="B90" s="287">
        <v>88</v>
      </c>
      <c r="C90" s="4">
        <f>IF('Input&amp;Output'!$C$3=10,'v-t_chart'!G90,IF('Input&amp;Output'!$C$3=21,'v-t_chart'!H90,IF('Input&amp;Output'!$C$3=32,'v-t_chart'!I90,IF('Input&amp;Output'!$C$3=22,'v-t_chart'!J90,IF('Input&amp;Output'!$C$3=31,'v-t_chart'!K90,'v-t_chart'!L90)))))</f>
        <v>37</v>
      </c>
      <c r="D90" s="286">
        <v>243</v>
      </c>
      <c r="E90" s="286">
        <f t="shared" si="10"/>
        <v>1</v>
      </c>
      <c r="F90" s="286">
        <f t="shared" si="8"/>
        <v>243</v>
      </c>
      <c r="G90" s="286">
        <f t="shared" si="11"/>
        <v>55</v>
      </c>
      <c r="H90" s="286">
        <f t="shared" si="9"/>
        <v>13365</v>
      </c>
      <c r="I90" s="286">
        <f t="shared" si="12"/>
        <v>271245.10500000004</v>
      </c>
      <c r="J90" s="286">
        <f t="shared" si="14"/>
        <v>8869.5</v>
      </c>
      <c r="K90" s="286">
        <f t="shared" si="13"/>
        <v>166333.50000000003</v>
      </c>
      <c r="L90" s="286"/>
      <c r="M90" s="286"/>
      <c r="N90" s="286"/>
      <c r="O90" s="286"/>
      <c r="P90" s="286"/>
      <c r="Q90" s="286"/>
      <c r="R90" s="286"/>
      <c r="S90" s="286"/>
      <c r="T90" s="286"/>
    </row>
    <row r="91" spans="1:20" ht="14.4">
      <c r="A91" s="286"/>
      <c r="B91" s="287">
        <v>89</v>
      </c>
      <c r="C91" s="4">
        <f>IF('Input&amp;Output'!$C$3=10,'v-t_chart'!G91,IF('Input&amp;Output'!$C$3=21,'v-t_chart'!H91,IF('Input&amp;Output'!$C$3=32,'v-t_chart'!I91,IF('Input&amp;Output'!$C$3=22,'v-t_chart'!J91,IF('Input&amp;Output'!$C$3=31,'v-t_chart'!K91,'v-t_chart'!L91)))))</f>
        <v>37.9</v>
      </c>
      <c r="D91" s="286">
        <v>243</v>
      </c>
      <c r="E91" s="286">
        <f t="shared" si="10"/>
        <v>0.89999999999999858</v>
      </c>
      <c r="F91" s="286">
        <f t="shared" si="8"/>
        <v>218.69999999999965</v>
      </c>
      <c r="G91" s="286">
        <f t="shared" si="11"/>
        <v>56.4</v>
      </c>
      <c r="H91" s="286">
        <f t="shared" si="9"/>
        <v>12334.67999999998</v>
      </c>
      <c r="I91" s="286">
        <f t="shared" si="12"/>
        <v>283579.78500000003</v>
      </c>
      <c r="J91" s="286">
        <f t="shared" si="14"/>
        <v>8190.3149999999823</v>
      </c>
      <c r="K91" s="286">
        <f t="shared" si="13"/>
        <v>174523.815</v>
      </c>
      <c r="L91" s="286"/>
      <c r="M91" s="286"/>
      <c r="N91" s="286"/>
      <c r="O91" s="286"/>
      <c r="P91" s="286"/>
      <c r="Q91" s="286"/>
      <c r="R91" s="286"/>
      <c r="S91" s="286"/>
      <c r="T91" s="286"/>
    </row>
    <row r="92" spans="1:20" ht="14.4">
      <c r="A92" s="286"/>
      <c r="B92" s="287">
        <v>90</v>
      </c>
      <c r="C92" s="4">
        <f>IF('Input&amp;Output'!$C$3=10,'v-t_chart'!G92,IF('Input&amp;Output'!$C$3=21,'v-t_chart'!H92,IF('Input&amp;Output'!$C$3=32,'v-t_chart'!I92,IF('Input&amp;Output'!$C$3=22,'v-t_chart'!J92,IF('Input&amp;Output'!$C$3=31,'v-t_chart'!K92,'v-t_chart'!L92)))))</f>
        <v>38.6</v>
      </c>
      <c r="D92" s="286">
        <v>243</v>
      </c>
      <c r="E92" s="286">
        <f t="shared" si="10"/>
        <v>0.70000000000000284</v>
      </c>
      <c r="F92" s="286">
        <f t="shared" si="8"/>
        <v>170.1000000000007</v>
      </c>
      <c r="G92" s="286">
        <f t="shared" si="11"/>
        <v>57.55</v>
      </c>
      <c r="H92" s="286">
        <f t="shared" si="9"/>
        <v>9789.2550000000392</v>
      </c>
      <c r="I92" s="286">
        <f t="shared" si="12"/>
        <v>293369.0400000001</v>
      </c>
      <c r="J92" s="286">
        <f t="shared" si="14"/>
        <v>6506.3250000000226</v>
      </c>
      <c r="K92" s="286">
        <f t="shared" si="13"/>
        <v>181030.14</v>
      </c>
      <c r="L92" s="286"/>
      <c r="M92" s="286"/>
      <c r="N92" s="286"/>
      <c r="O92" s="286"/>
      <c r="P92" s="286"/>
      <c r="Q92" s="286"/>
      <c r="R92" s="286"/>
      <c r="S92" s="286"/>
      <c r="T92" s="286"/>
    </row>
    <row r="93" spans="1:20" ht="14.4">
      <c r="A93" s="286"/>
      <c r="B93" s="287">
        <v>91</v>
      </c>
      <c r="C93" s="4">
        <f>IF('Input&amp;Output'!$C$3=10,'v-t_chart'!G93,IF('Input&amp;Output'!$C$3=21,'v-t_chart'!H93,IF('Input&amp;Output'!$C$3=32,'v-t_chart'!I93,IF('Input&amp;Output'!$C$3=22,'v-t_chart'!J93,IF('Input&amp;Output'!$C$3=31,'v-t_chart'!K93,'v-t_chart'!L93)))))</f>
        <v>38.799999999999997</v>
      </c>
      <c r="D93" s="286">
        <v>243</v>
      </c>
      <c r="E93" s="286">
        <f t="shared" si="10"/>
        <v>0.19999999999999574</v>
      </c>
      <c r="F93" s="286">
        <f t="shared" si="8"/>
        <v>48.599999999998964</v>
      </c>
      <c r="G93" s="286">
        <f t="shared" si="11"/>
        <v>58.099999999999994</v>
      </c>
      <c r="H93" s="286">
        <f t="shared" si="9"/>
        <v>2823.6599999999394</v>
      </c>
      <c r="I93" s="286">
        <f t="shared" si="12"/>
        <v>296192.7</v>
      </c>
      <c r="J93" s="286">
        <f t="shared" si="14"/>
        <v>1880.8199999999747</v>
      </c>
      <c r="K93" s="286">
        <f t="shared" si="13"/>
        <v>182910.96</v>
      </c>
      <c r="L93" s="286"/>
      <c r="M93" s="286"/>
      <c r="N93" s="286"/>
      <c r="O93" s="286"/>
      <c r="P93" s="286"/>
      <c r="Q93" s="286"/>
      <c r="R93" s="286"/>
      <c r="S93" s="286"/>
      <c r="T93" s="286"/>
    </row>
    <row r="94" spans="1:20" ht="14.4">
      <c r="A94" s="286"/>
      <c r="B94" s="287">
        <v>92</v>
      </c>
      <c r="C94" s="4">
        <f>IF('Input&amp;Output'!$C$3=10,'v-t_chart'!G94,IF('Input&amp;Output'!$C$3=21,'v-t_chart'!H94,IF('Input&amp;Output'!$C$3=32,'v-t_chart'!I94,IF('Input&amp;Output'!$C$3=22,'v-t_chart'!J94,IF('Input&amp;Output'!$C$3=31,'v-t_chart'!K94,'v-t_chart'!L94)))))</f>
        <v>38.799999999999997</v>
      </c>
      <c r="D94" s="286">
        <v>243</v>
      </c>
      <c r="E94" s="286">
        <f t="shared" si="10"/>
        <v>0</v>
      </c>
      <c r="F94" s="286">
        <f t="shared" si="8"/>
        <v>0</v>
      </c>
      <c r="G94" s="286">
        <f t="shared" si="11"/>
        <v>58.199999999999996</v>
      </c>
      <c r="H94" s="286">
        <f t="shared" si="9"/>
        <v>0</v>
      </c>
      <c r="I94" s="286">
        <f t="shared" si="12"/>
        <v>296192.7</v>
      </c>
      <c r="J94" s="286">
        <f t="shared" si="14"/>
        <v>0</v>
      </c>
      <c r="K94" s="286">
        <f t="shared" si="13"/>
        <v>182910.96</v>
      </c>
      <c r="L94" s="286"/>
      <c r="M94" s="286"/>
      <c r="N94" s="286"/>
      <c r="O94" s="286"/>
      <c r="P94" s="286"/>
      <c r="Q94" s="286"/>
      <c r="R94" s="286"/>
      <c r="S94" s="286"/>
      <c r="T94" s="286"/>
    </row>
    <row r="95" spans="1:20" ht="14.4">
      <c r="A95" s="286"/>
      <c r="B95" s="287">
        <v>93</v>
      </c>
      <c r="C95" s="4">
        <f>IF('Input&amp;Output'!$C$3=10,'v-t_chart'!G95,IF('Input&amp;Output'!$C$3=21,'v-t_chart'!H95,IF('Input&amp;Output'!$C$3=32,'v-t_chart'!I95,IF('Input&amp;Output'!$C$3=22,'v-t_chart'!J95,IF('Input&amp;Output'!$C$3=31,'v-t_chart'!K95,'v-t_chart'!L95)))))</f>
        <v>38.700000000000003</v>
      </c>
      <c r="D95" s="286">
        <v>243</v>
      </c>
      <c r="E95" s="286">
        <f t="shared" si="10"/>
        <v>-9.9999999999994316E-2</v>
      </c>
      <c r="F95" s="286">
        <f t="shared" si="8"/>
        <v>-24.299999999998619</v>
      </c>
      <c r="G95" s="286">
        <f t="shared" si="11"/>
        <v>58.1</v>
      </c>
      <c r="H95" s="286">
        <f t="shared" si="9"/>
        <v>-1411.8299999999199</v>
      </c>
      <c r="I95" s="286">
        <f t="shared" si="12"/>
        <v>294780.87000000011</v>
      </c>
      <c r="J95" s="286">
        <f t="shared" si="14"/>
        <v>-941.62499999994475</v>
      </c>
      <c r="K95" s="286">
        <f t="shared" si="13"/>
        <v>181969.33500000005</v>
      </c>
      <c r="L95" s="286"/>
      <c r="M95" s="286"/>
      <c r="N95" s="286"/>
      <c r="O95" s="286"/>
      <c r="P95" s="286"/>
      <c r="Q95" s="286"/>
      <c r="R95" s="286"/>
      <c r="S95" s="286"/>
      <c r="T95" s="286"/>
    </row>
    <row r="96" spans="1:20" ht="14.4">
      <c r="A96" s="286"/>
      <c r="B96" s="287">
        <v>94</v>
      </c>
      <c r="C96" s="4">
        <f>IF('Input&amp;Output'!$C$3=10,'v-t_chart'!G96,IF('Input&amp;Output'!$C$3=21,'v-t_chart'!H96,IF('Input&amp;Output'!$C$3=32,'v-t_chart'!I96,IF('Input&amp;Output'!$C$3=22,'v-t_chart'!J96,IF('Input&amp;Output'!$C$3=31,'v-t_chart'!K96,'v-t_chart'!L96)))))</f>
        <v>38.5</v>
      </c>
      <c r="D96" s="286">
        <v>243</v>
      </c>
      <c r="E96" s="286">
        <f t="shared" si="10"/>
        <v>-0.20000000000000284</v>
      </c>
      <c r="F96" s="286">
        <f t="shared" si="8"/>
        <v>-48.600000000000691</v>
      </c>
      <c r="G96" s="286">
        <f t="shared" si="11"/>
        <v>57.85</v>
      </c>
      <c r="H96" s="286">
        <f t="shared" si="9"/>
        <v>-2811.5100000000402</v>
      </c>
      <c r="I96" s="286">
        <f t="shared" si="12"/>
        <v>291969.36000000004</v>
      </c>
      <c r="J96" s="286">
        <f t="shared" si="14"/>
        <v>-1875.9600000000341</v>
      </c>
      <c r="K96" s="286">
        <f t="shared" si="13"/>
        <v>180093.37500000003</v>
      </c>
      <c r="L96" s="286"/>
      <c r="M96" s="286"/>
      <c r="N96" s="286"/>
      <c r="O96" s="286"/>
      <c r="P96" s="286"/>
      <c r="Q96" s="286"/>
      <c r="R96" s="286"/>
      <c r="S96" s="286"/>
      <c r="T96" s="286"/>
    </row>
    <row r="97" spans="1:20" ht="14.4">
      <c r="A97" s="286"/>
      <c r="B97" s="287">
        <v>95</v>
      </c>
      <c r="C97" s="4">
        <f>IF('Input&amp;Output'!$C$3=10,'v-t_chart'!G97,IF('Input&amp;Output'!$C$3=21,'v-t_chart'!H97,IF('Input&amp;Output'!$C$3=32,'v-t_chart'!I97,IF('Input&amp;Output'!$C$3=22,'v-t_chart'!J97,IF('Input&amp;Output'!$C$3=31,'v-t_chart'!K97,'v-t_chart'!L97)))))</f>
        <v>38</v>
      </c>
      <c r="D97" s="286">
        <v>243</v>
      </c>
      <c r="E97" s="286">
        <f t="shared" si="10"/>
        <v>-0.5</v>
      </c>
      <c r="F97" s="286">
        <f t="shared" si="8"/>
        <v>-121.5</v>
      </c>
      <c r="G97" s="286">
        <f t="shared" si="11"/>
        <v>57.25</v>
      </c>
      <c r="H97" s="286">
        <f t="shared" si="9"/>
        <v>-6955.875</v>
      </c>
      <c r="I97" s="286">
        <f t="shared" si="12"/>
        <v>285013.48500000004</v>
      </c>
      <c r="J97" s="286">
        <f t="shared" si="14"/>
        <v>-4647.375</v>
      </c>
      <c r="K97" s="286">
        <f t="shared" si="13"/>
        <v>175446.00000000003</v>
      </c>
      <c r="L97" s="286"/>
      <c r="M97" s="286"/>
      <c r="N97" s="286"/>
      <c r="O97" s="286"/>
      <c r="P97" s="286"/>
      <c r="Q97" s="286"/>
      <c r="R97" s="286"/>
      <c r="S97" s="286"/>
      <c r="T97" s="286"/>
    </row>
    <row r="98" spans="1:20" ht="14.4">
      <c r="A98" s="286"/>
      <c r="B98" s="287">
        <v>96</v>
      </c>
      <c r="C98" s="4">
        <f>IF('Input&amp;Output'!$C$3=10,'v-t_chart'!G98,IF('Input&amp;Output'!$C$3=21,'v-t_chart'!H98,IF('Input&amp;Output'!$C$3=32,'v-t_chart'!I98,IF('Input&amp;Output'!$C$3=22,'v-t_chart'!J98,IF('Input&amp;Output'!$C$3=31,'v-t_chart'!K98,'v-t_chart'!L98)))))</f>
        <v>37.4</v>
      </c>
      <c r="D98" s="286">
        <v>243</v>
      </c>
      <c r="E98" s="286">
        <f t="shared" si="10"/>
        <v>-0.60000000000000142</v>
      </c>
      <c r="F98" s="286">
        <f t="shared" si="8"/>
        <v>-145.80000000000035</v>
      </c>
      <c r="G98" s="286">
        <f t="shared" si="11"/>
        <v>56.4</v>
      </c>
      <c r="H98" s="286">
        <f t="shared" si="9"/>
        <v>-8223.120000000019</v>
      </c>
      <c r="I98" s="286">
        <f t="shared" si="12"/>
        <v>276790.36500000005</v>
      </c>
      <c r="J98" s="286">
        <f t="shared" si="14"/>
        <v>-5496.6600000000008</v>
      </c>
      <c r="K98" s="286">
        <f t="shared" si="13"/>
        <v>169949.34000000003</v>
      </c>
      <c r="L98" s="286"/>
      <c r="M98" s="286"/>
      <c r="N98" s="286"/>
      <c r="O98" s="286"/>
      <c r="P98" s="286"/>
      <c r="Q98" s="286"/>
      <c r="R98" s="286"/>
      <c r="S98" s="286"/>
      <c r="T98" s="286"/>
    </row>
    <row r="99" spans="1:20" ht="14.4">
      <c r="A99" s="286"/>
      <c r="B99" s="287">
        <v>97</v>
      </c>
      <c r="C99" s="4">
        <f>IF('Input&amp;Output'!$C$3=10,'v-t_chart'!G99,IF('Input&amp;Output'!$C$3=21,'v-t_chart'!H99,IF('Input&amp;Output'!$C$3=32,'v-t_chart'!I99,IF('Input&amp;Output'!$C$3=22,'v-t_chart'!J99,IF('Input&amp;Output'!$C$3=31,'v-t_chart'!K99,'v-t_chart'!L99)))))</f>
        <v>36.9</v>
      </c>
      <c r="D99" s="286">
        <v>243</v>
      </c>
      <c r="E99" s="286">
        <f t="shared" si="10"/>
        <v>-0.5</v>
      </c>
      <c r="F99" s="286">
        <f t="shared" si="8"/>
        <v>-121.5</v>
      </c>
      <c r="G99" s="286">
        <f t="shared" si="11"/>
        <v>55.599999999999994</v>
      </c>
      <c r="H99" s="286">
        <f t="shared" si="9"/>
        <v>-6755.4</v>
      </c>
      <c r="I99" s="286">
        <f t="shared" si="12"/>
        <v>270034.96500000003</v>
      </c>
      <c r="J99" s="286">
        <f t="shared" si="14"/>
        <v>-4513.7250000000113</v>
      </c>
      <c r="K99" s="286">
        <f t="shared" si="13"/>
        <v>165435.61500000002</v>
      </c>
      <c r="L99" s="286"/>
      <c r="M99" s="286"/>
      <c r="N99" s="286"/>
      <c r="O99" s="286"/>
      <c r="P99" s="286"/>
      <c r="Q99" s="286"/>
      <c r="R99" s="286"/>
      <c r="S99" s="286"/>
      <c r="T99" s="286"/>
    </row>
    <row r="100" spans="1:20" ht="14.4">
      <c r="A100" s="286"/>
      <c r="B100" s="287">
        <v>98</v>
      </c>
      <c r="C100" s="4">
        <f>IF('Input&amp;Output'!$C$3=10,'v-t_chart'!G100,IF('Input&amp;Output'!$C$3=21,'v-t_chart'!H100,IF('Input&amp;Output'!$C$3=32,'v-t_chart'!I100,IF('Input&amp;Output'!$C$3=22,'v-t_chart'!J100,IF('Input&amp;Output'!$C$3=31,'v-t_chart'!K100,'v-t_chart'!L100)))))</f>
        <v>36.6</v>
      </c>
      <c r="D100" s="286">
        <v>243</v>
      </c>
      <c r="E100" s="286">
        <f t="shared" si="10"/>
        <v>-0.29999999999999716</v>
      </c>
      <c r="F100" s="286">
        <f t="shared" si="8"/>
        <v>-72.899999999999309</v>
      </c>
      <c r="G100" s="286">
        <f t="shared" si="11"/>
        <v>55.05</v>
      </c>
      <c r="H100" s="286">
        <f t="shared" si="9"/>
        <v>-4013.1449999999618</v>
      </c>
      <c r="I100" s="286">
        <f t="shared" si="12"/>
        <v>266021.82000000007</v>
      </c>
      <c r="J100" s="286">
        <f t="shared" si="14"/>
        <v>-2679.0749999999671</v>
      </c>
      <c r="K100" s="286">
        <f t="shared" si="13"/>
        <v>162756.54000000007</v>
      </c>
      <c r="L100" s="286"/>
      <c r="M100" s="286"/>
      <c r="N100" s="286"/>
      <c r="O100" s="286"/>
      <c r="P100" s="286"/>
      <c r="Q100" s="286"/>
      <c r="R100" s="286"/>
      <c r="S100" s="286"/>
      <c r="T100" s="286"/>
    </row>
    <row r="101" spans="1:20" ht="14.4">
      <c r="A101" s="286"/>
      <c r="B101" s="287">
        <v>99</v>
      </c>
      <c r="C101" s="4">
        <f>IF('Input&amp;Output'!$C$3=10,'v-t_chart'!G101,IF('Input&amp;Output'!$C$3=21,'v-t_chart'!H101,IF('Input&amp;Output'!$C$3=32,'v-t_chart'!I101,IF('Input&amp;Output'!$C$3=22,'v-t_chart'!J101,IF('Input&amp;Output'!$C$3=31,'v-t_chart'!K101,'v-t_chart'!L101)))))</f>
        <v>36.4</v>
      </c>
      <c r="D101" s="286">
        <v>243</v>
      </c>
      <c r="E101" s="286">
        <f t="shared" si="10"/>
        <v>-0.20000000000000284</v>
      </c>
      <c r="F101" s="286">
        <f t="shared" si="8"/>
        <v>-48.600000000000691</v>
      </c>
      <c r="G101" s="286">
        <f t="shared" si="11"/>
        <v>54.7</v>
      </c>
      <c r="H101" s="286">
        <f t="shared" si="9"/>
        <v>-2658.4200000000378</v>
      </c>
      <c r="I101" s="286">
        <f t="shared" si="12"/>
        <v>263363.40000000002</v>
      </c>
      <c r="J101" s="286">
        <f t="shared" si="14"/>
        <v>-1773.9000000000442</v>
      </c>
      <c r="K101" s="286">
        <f t="shared" si="13"/>
        <v>160982.64000000001</v>
      </c>
      <c r="L101" s="286"/>
      <c r="M101" s="286"/>
      <c r="N101" s="286"/>
      <c r="O101" s="286"/>
      <c r="P101" s="286"/>
      <c r="Q101" s="286"/>
      <c r="R101" s="286"/>
      <c r="S101" s="286"/>
      <c r="T101" s="286"/>
    </row>
    <row r="102" spans="1:20" ht="14.4">
      <c r="A102" s="286"/>
      <c r="B102" s="287">
        <v>100</v>
      </c>
      <c r="C102" s="4">
        <f>IF('Input&amp;Output'!$C$3=10,'v-t_chart'!G102,IF('Input&amp;Output'!$C$3=21,'v-t_chart'!H102,IF('Input&amp;Output'!$C$3=32,'v-t_chart'!I102,IF('Input&amp;Output'!$C$3=22,'v-t_chart'!J102,IF('Input&amp;Output'!$C$3=31,'v-t_chart'!K102,'v-t_chart'!L102)))))</f>
        <v>36.4</v>
      </c>
      <c r="D102" s="286">
        <v>243</v>
      </c>
      <c r="E102" s="286">
        <f t="shared" si="10"/>
        <v>0</v>
      </c>
      <c r="F102" s="286">
        <f t="shared" si="8"/>
        <v>0</v>
      </c>
      <c r="G102" s="286">
        <f t="shared" si="11"/>
        <v>54.599999999999994</v>
      </c>
      <c r="H102" s="286">
        <f t="shared" si="9"/>
        <v>0</v>
      </c>
      <c r="I102" s="286">
        <f t="shared" si="12"/>
        <v>263363.40000000002</v>
      </c>
      <c r="J102" s="286">
        <f t="shared" si="14"/>
        <v>0</v>
      </c>
      <c r="K102" s="286">
        <f t="shared" si="13"/>
        <v>160982.64000000001</v>
      </c>
      <c r="L102" s="286"/>
      <c r="M102" s="286"/>
      <c r="N102" s="286"/>
      <c r="O102" s="286"/>
      <c r="P102" s="286"/>
      <c r="Q102" s="286"/>
      <c r="R102" s="286"/>
      <c r="S102" s="286"/>
      <c r="T102" s="286"/>
    </row>
    <row r="103" spans="1:20" ht="14.4">
      <c r="A103" s="286"/>
      <c r="B103" s="287">
        <v>101</v>
      </c>
      <c r="C103" s="4">
        <f>IF('Input&amp;Output'!$C$3=10,'v-t_chart'!G103,IF('Input&amp;Output'!$C$3=21,'v-t_chart'!H103,IF('Input&amp;Output'!$C$3=32,'v-t_chart'!I103,IF('Input&amp;Output'!$C$3=22,'v-t_chart'!J103,IF('Input&amp;Output'!$C$3=31,'v-t_chart'!K103,'v-t_chart'!L103)))))</f>
        <v>36.5</v>
      </c>
      <c r="D103" s="286">
        <v>243</v>
      </c>
      <c r="E103" s="286">
        <f t="shared" si="10"/>
        <v>0.10000000000000142</v>
      </c>
      <c r="F103" s="286">
        <f t="shared" si="8"/>
        <v>24.300000000000345</v>
      </c>
      <c r="G103" s="286">
        <f t="shared" si="11"/>
        <v>54.7</v>
      </c>
      <c r="H103" s="286">
        <f t="shared" si="9"/>
        <v>1329.2100000000189</v>
      </c>
      <c r="I103" s="286">
        <f t="shared" si="12"/>
        <v>264692.61000000004</v>
      </c>
      <c r="J103" s="286">
        <f t="shared" si="14"/>
        <v>885.73500000002321</v>
      </c>
      <c r="K103" s="286">
        <f t="shared" si="13"/>
        <v>161868.37500000003</v>
      </c>
      <c r="L103" s="286"/>
      <c r="M103" s="286"/>
      <c r="N103" s="286"/>
      <c r="O103" s="286"/>
      <c r="P103" s="286"/>
      <c r="Q103" s="286"/>
      <c r="R103" s="286"/>
      <c r="S103" s="286"/>
      <c r="T103" s="286"/>
    </row>
    <row r="104" spans="1:20" ht="14.4">
      <c r="A104" s="286"/>
      <c r="B104" s="287">
        <v>102</v>
      </c>
      <c r="C104" s="4">
        <f>IF('Input&amp;Output'!$C$3=10,'v-t_chart'!G104,IF('Input&amp;Output'!$C$3=21,'v-t_chart'!H104,IF('Input&amp;Output'!$C$3=32,'v-t_chart'!I104,IF('Input&amp;Output'!$C$3=22,'v-t_chart'!J104,IF('Input&amp;Output'!$C$3=31,'v-t_chart'!K104,'v-t_chart'!L104)))))</f>
        <v>36.700000000000003</v>
      </c>
      <c r="D104" s="286">
        <v>243</v>
      </c>
      <c r="E104" s="286">
        <f t="shared" si="10"/>
        <v>0.20000000000000284</v>
      </c>
      <c r="F104" s="286">
        <f t="shared" si="8"/>
        <v>48.600000000000691</v>
      </c>
      <c r="G104" s="286">
        <f t="shared" si="11"/>
        <v>54.95</v>
      </c>
      <c r="H104" s="286">
        <f t="shared" si="9"/>
        <v>2670.5700000000379</v>
      </c>
      <c r="I104" s="286">
        <f t="shared" si="12"/>
        <v>267363.18000000011</v>
      </c>
      <c r="J104" s="286">
        <f t="shared" si="14"/>
        <v>1778.760000000012</v>
      </c>
      <c r="K104" s="286">
        <f t="shared" si="13"/>
        <v>163647.13500000004</v>
      </c>
      <c r="L104" s="286"/>
      <c r="M104" s="286"/>
      <c r="N104" s="286"/>
      <c r="O104" s="286"/>
      <c r="P104" s="286"/>
      <c r="Q104" s="286"/>
      <c r="R104" s="286"/>
      <c r="S104" s="286"/>
      <c r="T104" s="286"/>
    </row>
    <row r="105" spans="1:20" ht="14.4">
      <c r="A105" s="286"/>
      <c r="B105" s="287">
        <v>103</v>
      </c>
      <c r="C105" s="4">
        <f>IF('Input&amp;Output'!$C$3=10,'v-t_chart'!G105,IF('Input&amp;Output'!$C$3=21,'v-t_chart'!H105,IF('Input&amp;Output'!$C$3=32,'v-t_chart'!I105,IF('Input&amp;Output'!$C$3=22,'v-t_chart'!J105,IF('Input&amp;Output'!$C$3=31,'v-t_chart'!K105,'v-t_chart'!L105)))))</f>
        <v>36.9</v>
      </c>
      <c r="D105" s="286">
        <v>243</v>
      </c>
      <c r="E105" s="286">
        <f t="shared" si="10"/>
        <v>0.19999999999999574</v>
      </c>
      <c r="F105" s="286">
        <f t="shared" si="8"/>
        <v>48.599999999998964</v>
      </c>
      <c r="G105" s="286">
        <f t="shared" si="11"/>
        <v>55.25</v>
      </c>
      <c r="H105" s="286">
        <f t="shared" si="9"/>
        <v>2685.1499999999428</v>
      </c>
      <c r="I105" s="286">
        <f t="shared" si="12"/>
        <v>270048.33000000007</v>
      </c>
      <c r="J105" s="286">
        <f t="shared" si="14"/>
        <v>1788.4799999999757</v>
      </c>
      <c r="K105" s="286">
        <f t="shared" si="13"/>
        <v>165435.61500000002</v>
      </c>
      <c r="L105" s="286"/>
      <c r="M105" s="286"/>
      <c r="N105" s="286"/>
      <c r="O105" s="286"/>
      <c r="P105" s="286"/>
      <c r="Q105" s="286"/>
      <c r="R105" s="286"/>
      <c r="S105" s="286"/>
      <c r="T105" s="286"/>
    </row>
    <row r="106" spans="1:20" ht="14.4">
      <c r="A106" s="286"/>
      <c r="B106" s="287">
        <v>104</v>
      </c>
      <c r="C106" s="4">
        <f>IF('Input&amp;Output'!$C$3=10,'v-t_chart'!G106,IF('Input&amp;Output'!$C$3=21,'v-t_chart'!H106,IF('Input&amp;Output'!$C$3=32,'v-t_chart'!I106,IF('Input&amp;Output'!$C$3=22,'v-t_chart'!J106,IF('Input&amp;Output'!$C$3=31,'v-t_chart'!K106,'v-t_chart'!L106)))))</f>
        <v>37</v>
      </c>
      <c r="D106" s="286">
        <v>243</v>
      </c>
      <c r="E106" s="286">
        <f t="shared" si="10"/>
        <v>0.10000000000000142</v>
      </c>
      <c r="F106" s="286">
        <f t="shared" si="8"/>
        <v>24.300000000000345</v>
      </c>
      <c r="G106" s="286">
        <f t="shared" si="11"/>
        <v>55.45</v>
      </c>
      <c r="H106" s="286">
        <f t="shared" si="9"/>
        <v>1347.4350000000193</v>
      </c>
      <c r="I106" s="286">
        <f t="shared" si="12"/>
        <v>271395.76500000007</v>
      </c>
      <c r="J106" s="286">
        <f t="shared" si="14"/>
        <v>897.88500000001216</v>
      </c>
      <c r="K106" s="286">
        <f t="shared" si="13"/>
        <v>166333.50000000003</v>
      </c>
      <c r="L106" s="286"/>
      <c r="M106" s="286"/>
      <c r="N106" s="286"/>
      <c r="O106" s="286"/>
      <c r="P106" s="286"/>
      <c r="Q106" s="286"/>
      <c r="R106" s="286"/>
      <c r="S106" s="286"/>
      <c r="T106" s="286"/>
    </row>
    <row r="107" spans="1:20" ht="14.4">
      <c r="A107" s="286"/>
      <c r="B107" s="287">
        <v>105</v>
      </c>
      <c r="C107" s="4">
        <f>IF('Input&amp;Output'!$C$3=10,'v-t_chart'!G107,IF('Input&amp;Output'!$C$3=21,'v-t_chart'!H107,IF('Input&amp;Output'!$C$3=32,'v-t_chart'!I107,IF('Input&amp;Output'!$C$3=22,'v-t_chart'!J107,IF('Input&amp;Output'!$C$3=31,'v-t_chart'!K107,'v-t_chart'!L107)))))</f>
        <v>37.200000000000003</v>
      </c>
      <c r="D107" s="286">
        <v>243</v>
      </c>
      <c r="E107" s="286">
        <f t="shared" si="10"/>
        <v>0.20000000000000284</v>
      </c>
      <c r="F107" s="286">
        <f t="shared" si="8"/>
        <v>48.600000000000691</v>
      </c>
      <c r="G107" s="286">
        <f t="shared" si="11"/>
        <v>55.7</v>
      </c>
      <c r="H107" s="286">
        <f t="shared" si="9"/>
        <v>2707.0200000000386</v>
      </c>
      <c r="I107" s="286">
        <f t="shared" si="12"/>
        <v>274102.78500000009</v>
      </c>
      <c r="J107" s="286">
        <f t="shared" si="14"/>
        <v>1803.0600000000177</v>
      </c>
      <c r="K107" s="286">
        <f t="shared" si="13"/>
        <v>168136.56000000006</v>
      </c>
      <c r="L107" s="286"/>
      <c r="M107" s="286"/>
      <c r="N107" s="286"/>
      <c r="O107" s="286"/>
      <c r="P107" s="286"/>
      <c r="Q107" s="286"/>
      <c r="R107" s="286"/>
      <c r="S107" s="286"/>
      <c r="T107" s="286"/>
    </row>
    <row r="108" spans="1:20" ht="14.4">
      <c r="A108" s="286"/>
      <c r="B108" s="287">
        <v>106</v>
      </c>
      <c r="C108" s="4">
        <f>IF('Input&amp;Output'!$C$3=10,'v-t_chart'!G108,IF('Input&amp;Output'!$C$3=21,'v-t_chart'!H108,IF('Input&amp;Output'!$C$3=32,'v-t_chart'!I108,IF('Input&amp;Output'!$C$3=22,'v-t_chart'!J108,IF('Input&amp;Output'!$C$3=31,'v-t_chart'!K108,'v-t_chart'!L108)))))</f>
        <v>37.299999999999997</v>
      </c>
      <c r="D108" s="286">
        <v>243</v>
      </c>
      <c r="E108" s="286">
        <f t="shared" si="10"/>
        <v>9.9999999999994316E-2</v>
      </c>
      <c r="F108" s="286">
        <f t="shared" si="8"/>
        <v>24.299999999998619</v>
      </c>
      <c r="G108" s="286">
        <f t="shared" si="11"/>
        <v>55.9</v>
      </c>
      <c r="H108" s="286">
        <f t="shared" si="9"/>
        <v>1358.3699999999228</v>
      </c>
      <c r="I108" s="286">
        <f t="shared" si="12"/>
        <v>275461.15500000003</v>
      </c>
      <c r="J108" s="286">
        <f t="shared" si="14"/>
        <v>905.17499999995027</v>
      </c>
      <c r="K108" s="286">
        <f t="shared" si="13"/>
        <v>169041.73500000002</v>
      </c>
      <c r="L108" s="286"/>
      <c r="M108" s="286"/>
      <c r="N108" s="286"/>
      <c r="O108" s="286"/>
      <c r="P108" s="286"/>
      <c r="Q108" s="286"/>
      <c r="R108" s="286"/>
      <c r="S108" s="286"/>
      <c r="T108" s="286"/>
    </row>
    <row r="109" spans="1:20" ht="14.4">
      <c r="A109" s="286"/>
      <c r="B109" s="287">
        <v>107</v>
      </c>
      <c r="C109" s="4">
        <f>IF('Input&amp;Output'!$C$3=10,'v-t_chart'!G109,IF('Input&amp;Output'!$C$3=21,'v-t_chart'!H109,IF('Input&amp;Output'!$C$3=32,'v-t_chart'!I109,IF('Input&amp;Output'!$C$3=22,'v-t_chart'!J109,IF('Input&amp;Output'!$C$3=31,'v-t_chart'!K109,'v-t_chart'!L109)))))</f>
        <v>37.4</v>
      </c>
      <c r="D109" s="286">
        <v>243</v>
      </c>
      <c r="E109" s="286">
        <f t="shared" si="10"/>
        <v>0.10000000000000142</v>
      </c>
      <c r="F109" s="286">
        <f t="shared" si="8"/>
        <v>24.300000000000345</v>
      </c>
      <c r="G109" s="286">
        <f t="shared" si="11"/>
        <v>56.05</v>
      </c>
      <c r="H109" s="286">
        <f t="shared" si="9"/>
        <v>1362.0150000000192</v>
      </c>
      <c r="I109" s="286">
        <f t="shared" si="12"/>
        <v>276823.17000000004</v>
      </c>
      <c r="J109" s="286">
        <f t="shared" si="14"/>
        <v>907.60500000003094</v>
      </c>
      <c r="K109" s="286">
        <f t="shared" si="13"/>
        <v>169949.34000000005</v>
      </c>
      <c r="L109" s="286"/>
      <c r="M109" s="286"/>
      <c r="N109" s="286"/>
      <c r="O109" s="286"/>
      <c r="P109" s="286"/>
      <c r="Q109" s="286"/>
      <c r="R109" s="286"/>
      <c r="S109" s="286"/>
      <c r="T109" s="286"/>
    </row>
    <row r="110" spans="1:20" ht="14.4">
      <c r="A110" s="286"/>
      <c r="B110" s="287">
        <v>108</v>
      </c>
      <c r="C110" s="4">
        <f>IF('Input&amp;Output'!$C$3=10,'v-t_chart'!G110,IF('Input&amp;Output'!$C$3=21,'v-t_chart'!H110,IF('Input&amp;Output'!$C$3=32,'v-t_chart'!I110,IF('Input&amp;Output'!$C$3=22,'v-t_chart'!J110,IF('Input&amp;Output'!$C$3=31,'v-t_chart'!K110,'v-t_chart'!L110)))))</f>
        <v>37.299999999999997</v>
      </c>
      <c r="D110" s="286">
        <v>243</v>
      </c>
      <c r="E110" s="286">
        <f t="shared" si="10"/>
        <v>-0.10000000000000142</v>
      </c>
      <c r="F110" s="286">
        <f t="shared" si="8"/>
        <v>-24.300000000000345</v>
      </c>
      <c r="G110" s="286">
        <f t="shared" si="11"/>
        <v>56</v>
      </c>
      <c r="H110" s="286">
        <f t="shared" si="9"/>
        <v>-1360.8000000000193</v>
      </c>
      <c r="I110" s="286">
        <f t="shared" si="12"/>
        <v>275462.37</v>
      </c>
      <c r="J110" s="286">
        <f t="shared" si="14"/>
        <v>-907.60500000003094</v>
      </c>
      <c r="K110" s="286">
        <f t="shared" si="13"/>
        <v>169041.73500000002</v>
      </c>
      <c r="L110" s="286"/>
      <c r="M110" s="286"/>
      <c r="N110" s="286"/>
      <c r="O110" s="286"/>
      <c r="P110" s="286"/>
      <c r="Q110" s="286"/>
      <c r="R110" s="286"/>
      <c r="S110" s="286"/>
      <c r="T110" s="286"/>
    </row>
    <row r="111" spans="1:20" ht="14.4">
      <c r="A111" s="286"/>
      <c r="B111" s="287">
        <v>109</v>
      </c>
      <c r="C111" s="4">
        <f>IF('Input&amp;Output'!$C$3=10,'v-t_chart'!G111,IF('Input&amp;Output'!$C$3=21,'v-t_chart'!H111,IF('Input&amp;Output'!$C$3=32,'v-t_chart'!I111,IF('Input&amp;Output'!$C$3=22,'v-t_chart'!J111,IF('Input&amp;Output'!$C$3=31,'v-t_chart'!K111,'v-t_chart'!L111)))))</f>
        <v>36.799999999999997</v>
      </c>
      <c r="D111" s="286">
        <v>243</v>
      </c>
      <c r="E111" s="286">
        <f t="shared" si="10"/>
        <v>-0.5</v>
      </c>
      <c r="F111" s="286">
        <f t="shared" si="8"/>
        <v>-121.5</v>
      </c>
      <c r="G111" s="286">
        <f t="shared" si="11"/>
        <v>55.449999999999996</v>
      </c>
      <c r="H111" s="286">
        <f t="shared" si="9"/>
        <v>-6737.1749999999993</v>
      </c>
      <c r="I111" s="286">
        <f t="shared" si="12"/>
        <v>268725.19500000001</v>
      </c>
      <c r="J111" s="286">
        <f t="shared" si="14"/>
        <v>-4501.5749999999944</v>
      </c>
      <c r="K111" s="286">
        <f t="shared" si="13"/>
        <v>164540.16000000003</v>
      </c>
      <c r="L111" s="286"/>
      <c r="M111" s="286"/>
      <c r="N111" s="286"/>
      <c r="O111" s="286"/>
      <c r="P111" s="286"/>
      <c r="Q111" s="286"/>
      <c r="R111" s="286"/>
      <c r="S111" s="286"/>
      <c r="T111" s="286"/>
    </row>
    <row r="112" spans="1:20" ht="14.4">
      <c r="A112" s="286"/>
      <c r="B112" s="287">
        <v>110</v>
      </c>
      <c r="C112" s="4">
        <f>IF('Input&amp;Output'!$C$3=10,'v-t_chart'!G112,IF('Input&amp;Output'!$C$3=21,'v-t_chart'!H112,IF('Input&amp;Output'!$C$3=32,'v-t_chart'!I112,IF('Input&amp;Output'!$C$3=22,'v-t_chart'!J112,IF('Input&amp;Output'!$C$3=31,'v-t_chart'!K112,'v-t_chart'!L112)))))</f>
        <v>35.799999999999997</v>
      </c>
      <c r="D112" s="286">
        <v>243</v>
      </c>
      <c r="E112" s="286">
        <f t="shared" si="10"/>
        <v>-1</v>
      </c>
      <c r="F112" s="286">
        <f t="shared" si="8"/>
        <v>-243</v>
      </c>
      <c r="G112" s="286">
        <f t="shared" si="11"/>
        <v>54.199999999999996</v>
      </c>
      <c r="H112" s="286">
        <f t="shared" si="9"/>
        <v>-13170.599999999999</v>
      </c>
      <c r="I112" s="286">
        <f t="shared" si="12"/>
        <v>255554.595</v>
      </c>
      <c r="J112" s="286">
        <f t="shared" si="14"/>
        <v>-8820.8999999999887</v>
      </c>
      <c r="K112" s="286">
        <f t="shared" si="13"/>
        <v>155719.26000000004</v>
      </c>
      <c r="L112" s="286"/>
      <c r="M112" s="286"/>
      <c r="N112" s="286"/>
      <c r="O112" s="286"/>
      <c r="P112" s="286"/>
      <c r="Q112" s="286"/>
      <c r="R112" s="286"/>
      <c r="S112" s="286"/>
      <c r="T112" s="286"/>
    </row>
    <row r="113" spans="1:20" ht="14.4">
      <c r="A113" s="286"/>
      <c r="B113" s="287">
        <v>111</v>
      </c>
      <c r="C113" s="4">
        <f>IF('Input&amp;Output'!$C$3=10,'v-t_chart'!G113,IF('Input&amp;Output'!$C$3=21,'v-t_chart'!H113,IF('Input&amp;Output'!$C$3=32,'v-t_chart'!I113,IF('Input&amp;Output'!$C$3=22,'v-t_chart'!J113,IF('Input&amp;Output'!$C$3=31,'v-t_chart'!K113,'v-t_chart'!L113)))))</f>
        <v>34.700000000000003</v>
      </c>
      <c r="D113" s="286">
        <v>243</v>
      </c>
      <c r="E113" s="286">
        <f t="shared" si="10"/>
        <v>-1.0999999999999943</v>
      </c>
      <c r="F113" s="286">
        <f t="shared" si="8"/>
        <v>-267.29999999999859</v>
      </c>
      <c r="G113" s="286">
        <f t="shared" si="11"/>
        <v>52.6</v>
      </c>
      <c r="H113" s="286">
        <f t="shared" si="9"/>
        <v>-14059.979999999927</v>
      </c>
      <c r="I113" s="286">
        <f t="shared" si="12"/>
        <v>241494.61500000008</v>
      </c>
      <c r="J113" s="286">
        <f t="shared" si="14"/>
        <v>-9422.3249999999662</v>
      </c>
      <c r="K113" s="286">
        <f t="shared" si="13"/>
        <v>146296.93500000008</v>
      </c>
      <c r="L113" s="286"/>
      <c r="M113" s="286"/>
      <c r="N113" s="286"/>
      <c r="O113" s="286"/>
      <c r="P113" s="286"/>
      <c r="Q113" s="286"/>
      <c r="R113" s="286"/>
      <c r="S113" s="286"/>
      <c r="T113" s="286"/>
    </row>
    <row r="114" spans="1:20" ht="14.4">
      <c r="A114" s="286"/>
      <c r="B114" s="287">
        <v>112</v>
      </c>
      <c r="C114" s="4">
        <f>IF('Input&amp;Output'!$C$3=10,'v-t_chart'!G114,IF('Input&amp;Output'!$C$3=21,'v-t_chart'!H114,IF('Input&amp;Output'!$C$3=32,'v-t_chart'!I114,IF('Input&amp;Output'!$C$3=22,'v-t_chart'!J114,IF('Input&amp;Output'!$C$3=31,'v-t_chart'!K114,'v-t_chart'!L114)))))</f>
        <v>31.8</v>
      </c>
      <c r="D114" s="286">
        <v>243</v>
      </c>
      <c r="E114" s="286">
        <f t="shared" si="10"/>
        <v>-2.9000000000000021</v>
      </c>
      <c r="F114" s="286">
        <f t="shared" si="8"/>
        <v>-704.7000000000005</v>
      </c>
      <c r="G114" s="286">
        <f t="shared" si="11"/>
        <v>49.150000000000006</v>
      </c>
      <c r="H114" s="286">
        <f t="shared" si="9"/>
        <v>-34636.005000000026</v>
      </c>
      <c r="I114" s="286">
        <f t="shared" si="12"/>
        <v>206858.61000000004</v>
      </c>
      <c r="J114" s="286">
        <f t="shared" si="14"/>
        <v>-23431.275000000016</v>
      </c>
      <c r="K114" s="286">
        <f t="shared" si="13"/>
        <v>122865.66000000006</v>
      </c>
      <c r="L114" s="286"/>
      <c r="M114" s="286"/>
      <c r="N114" s="286"/>
      <c r="O114" s="286"/>
      <c r="P114" s="286"/>
      <c r="Q114" s="286"/>
      <c r="R114" s="286"/>
      <c r="S114" s="286"/>
      <c r="T114" s="286"/>
    </row>
    <row r="115" spans="1:20" ht="14.4">
      <c r="A115" s="286"/>
      <c r="B115" s="287">
        <v>113</v>
      </c>
      <c r="C115" s="4">
        <f>IF('Input&amp;Output'!$C$3=10,'v-t_chart'!G115,IF('Input&amp;Output'!$C$3=21,'v-t_chart'!H115,IF('Input&amp;Output'!$C$3=32,'v-t_chart'!I115,IF('Input&amp;Output'!$C$3=22,'v-t_chart'!J115,IF('Input&amp;Output'!$C$3=31,'v-t_chart'!K115,'v-t_chart'!L115)))))</f>
        <v>28.9</v>
      </c>
      <c r="D115" s="286">
        <v>243</v>
      </c>
      <c r="E115" s="286">
        <f t="shared" si="10"/>
        <v>-2.9000000000000021</v>
      </c>
      <c r="F115" s="286">
        <f t="shared" si="8"/>
        <v>-704.7000000000005</v>
      </c>
      <c r="G115" s="286">
        <f t="shared" si="11"/>
        <v>44.8</v>
      </c>
      <c r="H115" s="286">
        <f t="shared" si="9"/>
        <v>-31570.560000000019</v>
      </c>
      <c r="I115" s="286">
        <f t="shared" si="12"/>
        <v>175288.05000000002</v>
      </c>
      <c r="J115" s="286">
        <f t="shared" si="14"/>
        <v>-21387.645000000011</v>
      </c>
      <c r="K115" s="286">
        <f t="shared" si="13"/>
        <v>101478.01500000004</v>
      </c>
      <c r="L115" s="286"/>
      <c r="M115" s="286"/>
      <c r="N115" s="286"/>
      <c r="O115" s="286"/>
      <c r="P115" s="286"/>
      <c r="Q115" s="286"/>
      <c r="R115" s="286"/>
      <c r="S115" s="286"/>
      <c r="T115" s="286"/>
    </row>
    <row r="116" spans="1:20" ht="14.4">
      <c r="A116" s="286"/>
      <c r="B116" s="287">
        <v>114</v>
      </c>
      <c r="C116" s="4">
        <f>IF('Input&amp;Output'!$C$3=10,'v-t_chart'!G116,IF('Input&amp;Output'!$C$3=21,'v-t_chart'!H116,IF('Input&amp;Output'!$C$3=32,'v-t_chart'!I116,IF('Input&amp;Output'!$C$3=22,'v-t_chart'!J116,IF('Input&amp;Output'!$C$3=31,'v-t_chart'!K116,'v-t_chart'!L116)))))</f>
        <v>26.7</v>
      </c>
      <c r="D116" s="286">
        <v>243</v>
      </c>
      <c r="E116" s="286">
        <f t="shared" si="10"/>
        <v>-2.1999999999999993</v>
      </c>
      <c r="F116" s="286">
        <f t="shared" si="8"/>
        <v>-534.5999999999998</v>
      </c>
      <c r="G116" s="286">
        <f t="shared" si="11"/>
        <v>41.15</v>
      </c>
      <c r="H116" s="286">
        <f t="shared" si="9"/>
        <v>-21998.78999999999</v>
      </c>
      <c r="I116" s="286">
        <f t="shared" si="12"/>
        <v>153289.26000000004</v>
      </c>
      <c r="J116" s="286">
        <f t="shared" si="14"/>
        <v>-14861.879999999992</v>
      </c>
      <c r="K116" s="286">
        <f t="shared" si="13"/>
        <v>86616.135000000053</v>
      </c>
      <c r="L116" s="286"/>
      <c r="M116" s="286"/>
      <c r="N116" s="286"/>
      <c r="O116" s="286"/>
      <c r="P116" s="286"/>
      <c r="Q116" s="286"/>
      <c r="R116" s="286"/>
      <c r="S116" s="286"/>
      <c r="T116" s="286"/>
    </row>
    <row r="117" spans="1:20" ht="14.4">
      <c r="A117" s="286"/>
      <c r="B117" s="287">
        <v>115</v>
      </c>
      <c r="C117" s="4">
        <f>IF('Input&amp;Output'!$C$3=10,'v-t_chart'!G117,IF('Input&amp;Output'!$C$3=21,'v-t_chart'!H117,IF('Input&amp;Output'!$C$3=32,'v-t_chart'!I117,IF('Input&amp;Output'!$C$3=22,'v-t_chart'!J117,IF('Input&amp;Output'!$C$3=31,'v-t_chart'!K117,'v-t_chart'!L117)))))</f>
        <v>24.6</v>
      </c>
      <c r="D117" s="286">
        <v>243</v>
      </c>
      <c r="E117" s="286">
        <f t="shared" si="10"/>
        <v>-2.0999999999999979</v>
      </c>
      <c r="F117" s="286">
        <f t="shared" si="8"/>
        <v>-510.2999999999995</v>
      </c>
      <c r="G117" s="286">
        <f t="shared" si="11"/>
        <v>37.950000000000003</v>
      </c>
      <c r="H117" s="286">
        <f t="shared" si="9"/>
        <v>-19365.884999999984</v>
      </c>
      <c r="I117" s="286">
        <f t="shared" si="12"/>
        <v>133923.37500000006</v>
      </c>
      <c r="J117" s="286">
        <f t="shared" si="14"/>
        <v>-13089.194999999989</v>
      </c>
      <c r="K117" s="286">
        <f t="shared" si="13"/>
        <v>73526.940000000061</v>
      </c>
      <c r="L117" s="286"/>
      <c r="M117" s="286"/>
      <c r="N117" s="286"/>
      <c r="O117" s="286"/>
      <c r="P117" s="286"/>
      <c r="Q117" s="286"/>
      <c r="R117" s="286"/>
      <c r="S117" s="286"/>
      <c r="T117" s="286"/>
    </row>
    <row r="118" spans="1:20" ht="14.4">
      <c r="A118" s="286"/>
      <c r="B118" s="287">
        <v>116</v>
      </c>
      <c r="C118" s="4">
        <f>IF('Input&amp;Output'!$C$3=10,'v-t_chart'!G118,IF('Input&amp;Output'!$C$3=21,'v-t_chart'!H118,IF('Input&amp;Output'!$C$3=32,'v-t_chart'!I118,IF('Input&amp;Output'!$C$3=22,'v-t_chart'!J118,IF('Input&amp;Output'!$C$3=31,'v-t_chart'!K118,'v-t_chart'!L118)))))</f>
        <v>25.2</v>
      </c>
      <c r="D118" s="286">
        <v>243</v>
      </c>
      <c r="E118" s="286">
        <f t="shared" si="10"/>
        <v>0.59999999999999787</v>
      </c>
      <c r="F118" s="286">
        <f t="shared" si="8"/>
        <v>145.79999999999947</v>
      </c>
      <c r="G118" s="286">
        <f t="shared" si="11"/>
        <v>37.5</v>
      </c>
      <c r="H118" s="286">
        <f t="shared" si="9"/>
        <v>5467.49999999998</v>
      </c>
      <c r="I118" s="286">
        <f t="shared" si="12"/>
        <v>139390.87500000003</v>
      </c>
      <c r="J118" s="286">
        <f t="shared" si="14"/>
        <v>3630.4199999999855</v>
      </c>
      <c r="K118" s="286">
        <f t="shared" si="13"/>
        <v>77157.360000000044</v>
      </c>
      <c r="L118" s="286"/>
      <c r="M118" s="286"/>
      <c r="N118" s="286"/>
      <c r="O118" s="286"/>
      <c r="P118" s="286"/>
      <c r="Q118" s="286"/>
      <c r="R118" s="286"/>
      <c r="S118" s="286"/>
      <c r="T118" s="286"/>
    </row>
    <row r="119" spans="1:20" ht="14.4">
      <c r="A119" s="286"/>
      <c r="B119" s="287">
        <v>117</v>
      </c>
      <c r="C119" s="4">
        <f>IF('Input&amp;Output'!$C$3=10,'v-t_chart'!G119,IF('Input&amp;Output'!$C$3=21,'v-t_chart'!H119,IF('Input&amp;Output'!$C$3=32,'v-t_chart'!I119,IF('Input&amp;Output'!$C$3=22,'v-t_chart'!J119,IF('Input&amp;Output'!$C$3=31,'v-t_chart'!K119,'v-t_chart'!L119)))))</f>
        <v>26.2</v>
      </c>
      <c r="D119" s="286">
        <v>243</v>
      </c>
      <c r="E119" s="286">
        <f t="shared" si="10"/>
        <v>1</v>
      </c>
      <c r="F119" s="286">
        <f t="shared" si="8"/>
        <v>243</v>
      </c>
      <c r="G119" s="286">
        <f t="shared" si="11"/>
        <v>38.799999999999997</v>
      </c>
      <c r="H119" s="286">
        <f t="shared" si="9"/>
        <v>9428.4</v>
      </c>
      <c r="I119" s="286">
        <f t="shared" si="12"/>
        <v>148819.27500000002</v>
      </c>
      <c r="J119" s="286">
        <f t="shared" si="14"/>
        <v>6245.0999999999976</v>
      </c>
      <c r="K119" s="286">
        <f t="shared" si="13"/>
        <v>83402.460000000036</v>
      </c>
      <c r="L119" s="286"/>
      <c r="M119" s="286"/>
      <c r="N119" s="286"/>
      <c r="O119" s="286"/>
      <c r="P119" s="286"/>
      <c r="Q119" s="286"/>
      <c r="R119" s="286"/>
      <c r="S119" s="286"/>
      <c r="T119" s="286"/>
    </row>
    <row r="120" spans="1:20" ht="14.4">
      <c r="A120" s="286"/>
      <c r="B120" s="287">
        <v>118</v>
      </c>
      <c r="C120" s="4">
        <f>IF('Input&amp;Output'!$C$3=10,'v-t_chart'!G120,IF('Input&amp;Output'!$C$3=21,'v-t_chart'!H120,IF('Input&amp;Output'!$C$3=32,'v-t_chart'!I120,IF('Input&amp;Output'!$C$3=22,'v-t_chart'!J120,IF('Input&amp;Output'!$C$3=31,'v-t_chart'!K120,'v-t_chart'!L120)))))</f>
        <v>27.6</v>
      </c>
      <c r="D120" s="286">
        <v>243</v>
      </c>
      <c r="E120" s="286">
        <f t="shared" si="10"/>
        <v>1.4000000000000021</v>
      </c>
      <c r="F120" s="286">
        <f t="shared" si="8"/>
        <v>340.2000000000005</v>
      </c>
      <c r="G120" s="286">
        <f t="shared" si="11"/>
        <v>40.700000000000003</v>
      </c>
      <c r="H120" s="286">
        <f t="shared" si="9"/>
        <v>13846.140000000021</v>
      </c>
      <c r="I120" s="286">
        <f t="shared" si="12"/>
        <v>162665.41500000004</v>
      </c>
      <c r="J120" s="286">
        <f t="shared" si="14"/>
        <v>9151.3800000000192</v>
      </c>
      <c r="K120" s="286">
        <f t="shared" si="13"/>
        <v>92553.840000000055</v>
      </c>
      <c r="L120" s="286"/>
      <c r="M120" s="286"/>
      <c r="N120" s="286"/>
      <c r="O120" s="286"/>
      <c r="P120" s="286"/>
      <c r="Q120" s="286"/>
      <c r="R120" s="286"/>
      <c r="S120" s="286"/>
      <c r="T120" s="286"/>
    </row>
    <row r="121" spans="1:20" ht="14.4">
      <c r="A121" s="286"/>
      <c r="B121" s="287">
        <v>119</v>
      </c>
      <c r="C121" s="4">
        <f>IF('Input&amp;Output'!$C$3=10,'v-t_chart'!G121,IF('Input&amp;Output'!$C$3=21,'v-t_chart'!H121,IF('Input&amp;Output'!$C$3=32,'v-t_chart'!I121,IF('Input&amp;Output'!$C$3=22,'v-t_chart'!J121,IF('Input&amp;Output'!$C$3=31,'v-t_chart'!K121,'v-t_chart'!L121)))))</f>
        <v>29.2</v>
      </c>
      <c r="D121" s="286">
        <v>243</v>
      </c>
      <c r="E121" s="286">
        <f t="shared" si="10"/>
        <v>1.5999999999999979</v>
      </c>
      <c r="F121" s="286">
        <f t="shared" si="8"/>
        <v>388.7999999999995</v>
      </c>
      <c r="G121" s="286">
        <f t="shared" si="11"/>
        <v>43</v>
      </c>
      <c r="H121" s="286">
        <f t="shared" si="9"/>
        <v>16718.39999999998</v>
      </c>
      <c r="I121" s="286">
        <f t="shared" si="12"/>
        <v>179383.815</v>
      </c>
      <c r="J121" s="286">
        <f t="shared" si="14"/>
        <v>11041.919999999986</v>
      </c>
      <c r="K121" s="286">
        <f t="shared" si="13"/>
        <v>103595.76000000004</v>
      </c>
      <c r="L121" s="286"/>
      <c r="M121" s="286"/>
      <c r="N121" s="286"/>
      <c r="O121" s="286"/>
      <c r="P121" s="286"/>
      <c r="Q121" s="286"/>
      <c r="R121" s="286"/>
      <c r="S121" s="286"/>
      <c r="T121" s="286"/>
    </row>
    <row r="122" spans="1:20" ht="14.4">
      <c r="A122" s="286"/>
      <c r="B122" s="287">
        <v>120</v>
      </c>
      <c r="C122" s="4">
        <f>IF('Input&amp;Output'!$C$3=10,'v-t_chart'!G122,IF('Input&amp;Output'!$C$3=21,'v-t_chart'!H122,IF('Input&amp;Output'!$C$3=32,'v-t_chart'!I122,IF('Input&amp;Output'!$C$3=22,'v-t_chart'!J122,IF('Input&amp;Output'!$C$3=31,'v-t_chart'!K122,'v-t_chart'!L122)))))</f>
        <v>31</v>
      </c>
      <c r="D122" s="286">
        <v>243</v>
      </c>
      <c r="E122" s="286">
        <f t="shared" si="10"/>
        <v>1.8000000000000007</v>
      </c>
      <c r="F122" s="286">
        <f t="shared" si="8"/>
        <v>437.40000000000015</v>
      </c>
      <c r="G122" s="286">
        <f t="shared" si="11"/>
        <v>45.6</v>
      </c>
      <c r="H122" s="286">
        <f t="shared" si="9"/>
        <v>19945.440000000006</v>
      </c>
      <c r="I122" s="286">
        <f t="shared" si="12"/>
        <v>199329.255</v>
      </c>
      <c r="J122" s="286">
        <f t="shared" si="14"/>
        <v>13165.740000000002</v>
      </c>
      <c r="K122" s="286">
        <f t="shared" si="13"/>
        <v>116761.50000000004</v>
      </c>
      <c r="L122" s="286"/>
      <c r="M122" s="286"/>
      <c r="N122" s="286"/>
      <c r="O122" s="286"/>
      <c r="P122" s="286"/>
      <c r="Q122" s="286"/>
      <c r="R122" s="286"/>
      <c r="S122" s="286"/>
      <c r="T122" s="286"/>
    </row>
    <row r="123" spans="1:20" ht="14.4">
      <c r="A123" s="286"/>
      <c r="B123" s="287">
        <v>121</v>
      </c>
      <c r="C123" s="4">
        <f>IF('Input&amp;Output'!$C$3=10,'v-t_chart'!G123,IF('Input&amp;Output'!$C$3=21,'v-t_chart'!H123,IF('Input&amp;Output'!$C$3=32,'v-t_chart'!I123,IF('Input&amp;Output'!$C$3=22,'v-t_chart'!J123,IF('Input&amp;Output'!$C$3=31,'v-t_chart'!K123,'v-t_chart'!L123)))))</f>
        <v>32.799999999999997</v>
      </c>
      <c r="D123" s="286">
        <v>243</v>
      </c>
      <c r="E123" s="286">
        <f t="shared" si="10"/>
        <v>1.7999999999999972</v>
      </c>
      <c r="F123" s="286">
        <f t="shared" si="8"/>
        <v>437.3999999999993</v>
      </c>
      <c r="G123" s="286">
        <f t="shared" si="11"/>
        <v>48.3</v>
      </c>
      <c r="H123" s="286">
        <f t="shared" si="9"/>
        <v>21126.419999999966</v>
      </c>
      <c r="I123" s="286">
        <f t="shared" si="12"/>
        <v>220455.67499999996</v>
      </c>
      <c r="J123" s="286">
        <f t="shared" si="14"/>
        <v>13953.05999999999</v>
      </c>
      <c r="K123" s="286">
        <f t="shared" si="13"/>
        <v>130714.56000000003</v>
      </c>
      <c r="L123" s="286"/>
      <c r="M123" s="286"/>
      <c r="N123" s="286"/>
      <c r="O123" s="286"/>
      <c r="P123" s="286"/>
      <c r="Q123" s="286"/>
      <c r="R123" s="286"/>
      <c r="S123" s="286"/>
      <c r="T123" s="286"/>
    </row>
    <row r="124" spans="1:20" ht="14.4">
      <c r="A124" s="286"/>
      <c r="B124" s="287">
        <v>122</v>
      </c>
      <c r="C124" s="4">
        <f>IF('Input&amp;Output'!$C$3=10,'v-t_chart'!G124,IF('Input&amp;Output'!$C$3=21,'v-t_chart'!H124,IF('Input&amp;Output'!$C$3=32,'v-t_chart'!I124,IF('Input&amp;Output'!$C$3=22,'v-t_chart'!J124,IF('Input&amp;Output'!$C$3=31,'v-t_chart'!K124,'v-t_chart'!L124)))))</f>
        <v>34.299999999999997</v>
      </c>
      <c r="D124" s="286">
        <v>243</v>
      </c>
      <c r="E124" s="286">
        <f t="shared" si="10"/>
        <v>1.5</v>
      </c>
      <c r="F124" s="286">
        <f t="shared" si="8"/>
        <v>364.5</v>
      </c>
      <c r="G124" s="286">
        <f t="shared" si="11"/>
        <v>50.699999999999996</v>
      </c>
      <c r="H124" s="286">
        <f t="shared" si="9"/>
        <v>18480.149999999998</v>
      </c>
      <c r="I124" s="286">
        <f t="shared" si="12"/>
        <v>238935.82499999995</v>
      </c>
      <c r="J124" s="286">
        <f t="shared" si="14"/>
        <v>12228.974999999984</v>
      </c>
      <c r="K124" s="286">
        <f t="shared" si="13"/>
        <v>142943.535</v>
      </c>
      <c r="L124" s="286"/>
      <c r="M124" s="286"/>
      <c r="N124" s="286"/>
      <c r="O124" s="286"/>
      <c r="P124" s="286"/>
      <c r="Q124" s="286"/>
      <c r="R124" s="286"/>
      <c r="S124" s="286"/>
      <c r="T124" s="286"/>
    </row>
    <row r="125" spans="1:20" ht="14.4">
      <c r="A125" s="286"/>
      <c r="B125" s="287">
        <v>123</v>
      </c>
      <c r="C125" s="4">
        <f>IF('Input&amp;Output'!$C$3=10,'v-t_chart'!G125,IF('Input&amp;Output'!$C$3=21,'v-t_chart'!H125,IF('Input&amp;Output'!$C$3=32,'v-t_chart'!I125,IF('Input&amp;Output'!$C$3=22,'v-t_chart'!J125,IF('Input&amp;Output'!$C$3=31,'v-t_chart'!K125,'v-t_chart'!L125)))))</f>
        <v>35.1</v>
      </c>
      <c r="D125" s="286">
        <v>243</v>
      </c>
      <c r="E125" s="286">
        <f t="shared" si="10"/>
        <v>0.80000000000000426</v>
      </c>
      <c r="F125" s="286">
        <f t="shared" si="8"/>
        <v>194.40000000000103</v>
      </c>
      <c r="G125" s="286">
        <f t="shared" si="11"/>
        <v>52.25</v>
      </c>
      <c r="H125" s="286">
        <f t="shared" si="9"/>
        <v>10157.400000000054</v>
      </c>
      <c r="I125" s="286">
        <f t="shared" si="12"/>
        <v>249093.22500000001</v>
      </c>
      <c r="J125" s="286">
        <f t="shared" si="14"/>
        <v>6745.6800000000258</v>
      </c>
      <c r="K125" s="286">
        <f t="shared" si="13"/>
        <v>149689.21500000003</v>
      </c>
      <c r="L125" s="286"/>
      <c r="M125" s="286"/>
      <c r="N125" s="286"/>
      <c r="O125" s="286"/>
      <c r="P125" s="286"/>
      <c r="Q125" s="286"/>
      <c r="R125" s="286"/>
      <c r="S125" s="286"/>
      <c r="T125" s="286"/>
    </row>
    <row r="126" spans="1:20" ht="14.4">
      <c r="A126" s="286"/>
      <c r="B126" s="287">
        <v>124</v>
      </c>
      <c r="C126" s="4">
        <f>IF('Input&amp;Output'!$C$3=10,'v-t_chart'!G126,IF('Input&amp;Output'!$C$3=21,'v-t_chart'!H126,IF('Input&amp;Output'!$C$3=32,'v-t_chart'!I126,IF('Input&amp;Output'!$C$3=22,'v-t_chart'!J126,IF('Input&amp;Output'!$C$3=31,'v-t_chart'!K126,'v-t_chart'!L126)))))</f>
        <v>35.299999999999997</v>
      </c>
      <c r="D126" s="286">
        <v>243</v>
      </c>
      <c r="E126" s="286">
        <f t="shared" si="10"/>
        <v>0.19999999999999574</v>
      </c>
      <c r="F126" s="286">
        <f t="shared" si="8"/>
        <v>48.599999999998964</v>
      </c>
      <c r="G126" s="286">
        <f t="shared" si="11"/>
        <v>52.849999999999994</v>
      </c>
      <c r="H126" s="286">
        <f t="shared" si="9"/>
        <v>2568.5099999999452</v>
      </c>
      <c r="I126" s="286">
        <f t="shared" si="12"/>
        <v>251661.73499999996</v>
      </c>
      <c r="J126" s="286">
        <f t="shared" si="14"/>
        <v>1710.7199999999634</v>
      </c>
      <c r="K126" s="286">
        <f t="shared" si="13"/>
        <v>151399.935</v>
      </c>
      <c r="L126" s="286"/>
      <c r="M126" s="286"/>
      <c r="N126" s="286"/>
      <c r="O126" s="286"/>
      <c r="P126" s="286"/>
      <c r="Q126" s="286"/>
      <c r="R126" s="286"/>
      <c r="S126" s="286"/>
      <c r="T126" s="286"/>
    </row>
    <row r="127" spans="1:20" ht="14.4">
      <c r="A127" s="286"/>
      <c r="B127" s="287">
        <v>125</v>
      </c>
      <c r="C127" s="4">
        <f>IF('Input&amp;Output'!$C$3=10,'v-t_chart'!G127,IF('Input&amp;Output'!$C$3=21,'v-t_chart'!H127,IF('Input&amp;Output'!$C$3=32,'v-t_chart'!I127,IF('Input&amp;Output'!$C$3=22,'v-t_chart'!J127,IF('Input&amp;Output'!$C$3=31,'v-t_chart'!K127,'v-t_chart'!L127)))))</f>
        <v>35.1</v>
      </c>
      <c r="D127" s="286">
        <v>243</v>
      </c>
      <c r="E127" s="286">
        <f t="shared" si="10"/>
        <v>-0.19999999999999574</v>
      </c>
      <c r="F127" s="286">
        <f t="shared" si="8"/>
        <v>-48.599999999998964</v>
      </c>
      <c r="G127" s="286">
        <f t="shared" si="11"/>
        <v>52.75</v>
      </c>
      <c r="H127" s="286">
        <f t="shared" si="9"/>
        <v>-2563.6499999999455</v>
      </c>
      <c r="I127" s="286">
        <f t="shared" si="12"/>
        <v>249098.08500000002</v>
      </c>
      <c r="J127" s="286">
        <f t="shared" si="14"/>
        <v>-1710.7199999999634</v>
      </c>
      <c r="K127" s="286">
        <f t="shared" si="13"/>
        <v>149689.21500000003</v>
      </c>
      <c r="L127" s="286"/>
      <c r="M127" s="286"/>
      <c r="N127" s="286"/>
      <c r="O127" s="286"/>
      <c r="P127" s="286"/>
      <c r="Q127" s="286"/>
      <c r="R127" s="286"/>
      <c r="S127" s="286"/>
      <c r="T127" s="286"/>
    </row>
    <row r="128" spans="1:20" ht="14.4">
      <c r="A128" s="286"/>
      <c r="B128" s="287">
        <v>126</v>
      </c>
      <c r="C128" s="4">
        <f>IF('Input&amp;Output'!$C$3=10,'v-t_chart'!G128,IF('Input&amp;Output'!$C$3=21,'v-t_chart'!H128,IF('Input&amp;Output'!$C$3=32,'v-t_chart'!I128,IF('Input&amp;Output'!$C$3=22,'v-t_chart'!J128,IF('Input&amp;Output'!$C$3=31,'v-t_chart'!K128,'v-t_chart'!L128)))))</f>
        <v>34.6</v>
      </c>
      <c r="D128" s="286">
        <v>243</v>
      </c>
      <c r="E128" s="286">
        <f t="shared" si="10"/>
        <v>-0.5</v>
      </c>
      <c r="F128" s="286">
        <f t="shared" si="8"/>
        <v>-121.5</v>
      </c>
      <c r="G128" s="286">
        <f t="shared" si="11"/>
        <v>52.150000000000006</v>
      </c>
      <c r="H128" s="286">
        <f t="shared" si="9"/>
        <v>-6336.2250000000004</v>
      </c>
      <c r="I128" s="286">
        <f t="shared" si="12"/>
        <v>242761.86000000002</v>
      </c>
      <c r="J128" s="286">
        <f t="shared" si="14"/>
        <v>-4234.2749999999887</v>
      </c>
      <c r="K128" s="286">
        <f t="shared" si="13"/>
        <v>145454.94000000003</v>
      </c>
      <c r="L128" s="286"/>
      <c r="M128" s="286"/>
      <c r="N128" s="286"/>
      <c r="O128" s="286"/>
      <c r="P128" s="286"/>
      <c r="Q128" s="286"/>
      <c r="R128" s="286"/>
      <c r="S128" s="286"/>
      <c r="T128" s="286"/>
    </row>
    <row r="129" spans="1:20" ht="14.4">
      <c r="A129" s="286"/>
      <c r="B129" s="287">
        <v>127</v>
      </c>
      <c r="C129" s="4">
        <f>IF('Input&amp;Output'!$C$3=10,'v-t_chart'!G129,IF('Input&amp;Output'!$C$3=21,'v-t_chart'!H129,IF('Input&amp;Output'!$C$3=32,'v-t_chart'!I129,IF('Input&amp;Output'!$C$3=22,'v-t_chart'!J129,IF('Input&amp;Output'!$C$3=31,'v-t_chart'!K129,'v-t_chart'!L129)))))</f>
        <v>33.700000000000003</v>
      </c>
      <c r="D129" s="286">
        <v>243</v>
      </c>
      <c r="E129" s="286">
        <f t="shared" si="10"/>
        <v>-0.89999999999999858</v>
      </c>
      <c r="F129" s="286">
        <f t="shared" si="8"/>
        <v>-218.69999999999965</v>
      </c>
      <c r="G129" s="286">
        <f t="shared" si="11"/>
        <v>51</v>
      </c>
      <c r="H129" s="286">
        <f t="shared" si="9"/>
        <v>-11153.699999999983</v>
      </c>
      <c r="I129" s="286">
        <f t="shared" si="12"/>
        <v>231608.16000000003</v>
      </c>
      <c r="J129" s="286">
        <f t="shared" si="14"/>
        <v>-7468.6049999999759</v>
      </c>
      <c r="K129" s="286">
        <f t="shared" si="13"/>
        <v>137986.33500000005</v>
      </c>
      <c r="L129" s="286"/>
      <c r="M129" s="286"/>
      <c r="N129" s="286"/>
      <c r="O129" s="286"/>
      <c r="P129" s="286"/>
      <c r="Q129" s="286"/>
      <c r="R129" s="286"/>
      <c r="S129" s="286"/>
      <c r="T129" s="286"/>
    </row>
    <row r="130" spans="1:20" ht="14.4">
      <c r="B130" s="287">
        <v>128</v>
      </c>
      <c r="C130" s="4">
        <f>IF('Input&amp;Output'!$C$3=10,'v-t_chart'!G130,IF('Input&amp;Output'!$C$3=21,'v-t_chart'!H130,IF('Input&amp;Output'!$C$3=32,'v-t_chart'!I130,IF('Input&amp;Output'!$C$3=22,'v-t_chart'!J130,IF('Input&amp;Output'!$C$3=31,'v-t_chart'!K130,'v-t_chart'!L130)))))</f>
        <v>32.200000000000003</v>
      </c>
      <c r="D130" s="286">
        <v>243</v>
      </c>
      <c r="E130" s="286">
        <f t="shared" si="10"/>
        <v>-1.5</v>
      </c>
      <c r="F130" s="286">
        <f t="shared" si="8"/>
        <v>-364.5</v>
      </c>
      <c r="G130" s="286">
        <f t="shared" si="11"/>
        <v>49.050000000000004</v>
      </c>
      <c r="H130" s="286">
        <f t="shared" si="9"/>
        <v>-17878.725000000002</v>
      </c>
      <c r="I130" s="286">
        <f t="shared" si="12"/>
        <v>213729.43500000003</v>
      </c>
      <c r="J130" s="286">
        <f t="shared" si="14"/>
        <v>-12010.275000000016</v>
      </c>
      <c r="K130" s="286">
        <f t="shared" si="13"/>
        <v>125976.06000000003</v>
      </c>
    </row>
    <row r="131" spans="1:20" ht="14.4">
      <c r="B131" s="287">
        <v>129</v>
      </c>
      <c r="C131" s="4">
        <f>IF('Input&amp;Output'!$C$3=10,'v-t_chart'!G131,IF('Input&amp;Output'!$C$3=21,'v-t_chart'!H131,IF('Input&amp;Output'!$C$3=32,'v-t_chart'!I131,IF('Input&amp;Output'!$C$3=22,'v-t_chart'!J131,IF('Input&amp;Output'!$C$3=31,'v-t_chart'!K131,'v-t_chart'!L131)))))</f>
        <v>29.6</v>
      </c>
      <c r="D131" s="286">
        <v>243</v>
      </c>
      <c r="E131" s="286">
        <f t="shared" si="10"/>
        <v>-2.6000000000000014</v>
      </c>
      <c r="F131" s="286">
        <f t="shared" si="8"/>
        <v>-631.8000000000003</v>
      </c>
      <c r="G131" s="286">
        <f t="shared" si="11"/>
        <v>45.7</v>
      </c>
      <c r="H131" s="286">
        <f t="shared" si="9"/>
        <v>-28873.260000000017</v>
      </c>
      <c r="I131" s="286">
        <f t="shared" si="12"/>
        <v>184856.17500000002</v>
      </c>
      <c r="J131" s="286">
        <f t="shared" si="14"/>
        <v>-19522.620000000006</v>
      </c>
      <c r="K131" s="286">
        <f t="shared" si="13"/>
        <v>106453.44000000002</v>
      </c>
    </row>
    <row r="132" spans="1:20" ht="14.4">
      <c r="B132" s="287">
        <v>130</v>
      </c>
      <c r="C132" s="4">
        <f>IF('Input&amp;Output'!$C$3=10,'v-t_chart'!G132,IF('Input&amp;Output'!$C$3=21,'v-t_chart'!H132,IF('Input&amp;Output'!$C$3=32,'v-t_chart'!I132,IF('Input&amp;Output'!$C$3=22,'v-t_chart'!J132,IF('Input&amp;Output'!$C$3=31,'v-t_chart'!K132,'v-t_chart'!L132)))))</f>
        <v>26</v>
      </c>
      <c r="D132" s="286">
        <v>243</v>
      </c>
      <c r="E132" s="286">
        <f t="shared" si="10"/>
        <v>-3.6000000000000014</v>
      </c>
      <c r="F132" s="286">
        <f t="shared" ref="F132:F195" si="15">D132*E132</f>
        <v>-874.8000000000003</v>
      </c>
      <c r="G132" s="286">
        <f t="shared" si="11"/>
        <v>40.799999999999997</v>
      </c>
      <c r="H132" s="286">
        <f t="shared" ref="H132:H195" si="16">F132*G132</f>
        <v>-35691.840000000011</v>
      </c>
      <c r="I132" s="286">
        <f t="shared" si="12"/>
        <v>149164.33500000002</v>
      </c>
      <c r="J132" s="286">
        <f t="shared" si="14"/>
        <v>-24319.44000000001</v>
      </c>
      <c r="K132" s="286">
        <f t="shared" si="13"/>
        <v>82134</v>
      </c>
    </row>
    <row r="133" spans="1:20" ht="14.4">
      <c r="B133" s="287">
        <v>131</v>
      </c>
      <c r="C133" s="4">
        <f>IF('Input&amp;Output'!$C$3=10,'v-t_chart'!G133,IF('Input&amp;Output'!$C$3=21,'v-t_chart'!H133,IF('Input&amp;Output'!$C$3=32,'v-t_chart'!I133,IF('Input&amp;Output'!$C$3=22,'v-t_chart'!J133,IF('Input&amp;Output'!$C$3=31,'v-t_chart'!K133,'v-t_chart'!L133)))))</f>
        <v>22</v>
      </c>
      <c r="D133" s="286">
        <v>243</v>
      </c>
      <c r="E133" s="286">
        <f t="shared" ref="E133:E196" si="17">(C133-C132)/(B133/B133)</f>
        <v>-4</v>
      </c>
      <c r="F133" s="286">
        <f t="shared" si="15"/>
        <v>-972</v>
      </c>
      <c r="G133" s="286">
        <f t="shared" ref="G133:G196" si="18">(C133+C132/2)*(B133-B132)</f>
        <v>35</v>
      </c>
      <c r="H133" s="286">
        <f t="shared" si="16"/>
        <v>-34020</v>
      </c>
      <c r="I133" s="286">
        <f t="shared" ref="I133:I196" si="19">I132+H133</f>
        <v>115144.33500000002</v>
      </c>
      <c r="J133" s="286">
        <f t="shared" si="14"/>
        <v>-23328</v>
      </c>
      <c r="K133" s="286">
        <f t="shared" ref="K133:K196" si="20">K132+J133</f>
        <v>58806</v>
      </c>
    </row>
    <row r="134" spans="1:20" ht="14.4">
      <c r="B134" s="287">
        <v>132</v>
      </c>
      <c r="C134" s="4">
        <f>IF('Input&amp;Output'!$C$3=10,'v-t_chart'!G134,IF('Input&amp;Output'!$C$3=21,'v-t_chart'!H134,IF('Input&amp;Output'!$C$3=32,'v-t_chart'!I134,IF('Input&amp;Output'!$C$3=22,'v-t_chart'!J134,IF('Input&amp;Output'!$C$3=31,'v-t_chart'!K134,'v-t_chart'!L134)))))</f>
        <v>18.5</v>
      </c>
      <c r="D134" s="286">
        <v>243</v>
      </c>
      <c r="E134" s="286">
        <f t="shared" si="17"/>
        <v>-3.5</v>
      </c>
      <c r="F134" s="286">
        <f t="shared" si="15"/>
        <v>-850.5</v>
      </c>
      <c r="G134" s="286">
        <f t="shared" si="18"/>
        <v>29.5</v>
      </c>
      <c r="H134" s="286">
        <f t="shared" si="16"/>
        <v>-25089.75</v>
      </c>
      <c r="I134" s="286">
        <f t="shared" si="19"/>
        <v>90054.585000000021</v>
      </c>
      <c r="J134" s="286">
        <f t="shared" si="14"/>
        <v>-17222.625</v>
      </c>
      <c r="K134" s="286">
        <f t="shared" si="20"/>
        <v>41583.375</v>
      </c>
    </row>
    <row r="135" spans="1:20" ht="14.4">
      <c r="B135" s="287">
        <v>133</v>
      </c>
      <c r="C135" s="4">
        <f>IF('Input&amp;Output'!$C$3=10,'v-t_chart'!G135,IF('Input&amp;Output'!$C$3=21,'v-t_chart'!H135,IF('Input&amp;Output'!$C$3=32,'v-t_chart'!I135,IF('Input&amp;Output'!$C$3=22,'v-t_chart'!J135,IF('Input&amp;Output'!$C$3=31,'v-t_chart'!K135,'v-t_chart'!L135)))))</f>
        <v>16.600000000000001</v>
      </c>
      <c r="D135" s="286">
        <v>243</v>
      </c>
      <c r="E135" s="286">
        <f t="shared" si="17"/>
        <v>-1.8999999999999986</v>
      </c>
      <c r="F135" s="286">
        <f t="shared" si="15"/>
        <v>-461.69999999999965</v>
      </c>
      <c r="G135" s="286">
        <f t="shared" si="18"/>
        <v>25.85</v>
      </c>
      <c r="H135" s="286">
        <f t="shared" si="16"/>
        <v>-11934.944999999992</v>
      </c>
      <c r="I135" s="286">
        <f t="shared" si="19"/>
        <v>78119.640000000029</v>
      </c>
      <c r="J135" s="286">
        <f t="shared" si="14"/>
        <v>-8102.8349999999928</v>
      </c>
      <c r="K135" s="286">
        <f t="shared" si="20"/>
        <v>33480.540000000008</v>
      </c>
    </row>
    <row r="136" spans="1:20" ht="14.4">
      <c r="B136" s="287">
        <v>134</v>
      </c>
      <c r="C136" s="4">
        <f>IF('Input&amp;Output'!$C$3=10,'v-t_chart'!G136,IF('Input&amp;Output'!$C$3=21,'v-t_chart'!H136,IF('Input&amp;Output'!$C$3=32,'v-t_chart'!I136,IF('Input&amp;Output'!$C$3=22,'v-t_chart'!J136,IF('Input&amp;Output'!$C$3=31,'v-t_chart'!K136,'v-t_chart'!L136)))))</f>
        <v>17.600000000000001</v>
      </c>
      <c r="D136" s="286">
        <v>243</v>
      </c>
      <c r="E136" s="286">
        <f t="shared" si="17"/>
        <v>1</v>
      </c>
      <c r="F136" s="286">
        <f t="shared" si="15"/>
        <v>243</v>
      </c>
      <c r="G136" s="286">
        <f t="shared" si="18"/>
        <v>25.900000000000002</v>
      </c>
      <c r="H136" s="286">
        <f t="shared" si="16"/>
        <v>6293.7000000000007</v>
      </c>
      <c r="I136" s="286">
        <f t="shared" si="19"/>
        <v>84413.340000000026</v>
      </c>
      <c r="J136" s="286">
        <f t="shared" si="14"/>
        <v>4155.2999999999984</v>
      </c>
      <c r="K136" s="286">
        <f t="shared" si="20"/>
        <v>37635.840000000004</v>
      </c>
    </row>
    <row r="137" spans="1:20" ht="14.4">
      <c r="B137" s="287">
        <v>135</v>
      </c>
      <c r="C137" s="4">
        <f>IF('Input&amp;Output'!$C$3=10,'v-t_chart'!G137,IF('Input&amp;Output'!$C$3=21,'v-t_chart'!H137,IF('Input&amp;Output'!$C$3=32,'v-t_chart'!I137,IF('Input&amp;Output'!$C$3=22,'v-t_chart'!J137,IF('Input&amp;Output'!$C$3=31,'v-t_chart'!K137,'v-t_chart'!L137)))))</f>
        <v>21</v>
      </c>
      <c r="D137" s="286">
        <v>243</v>
      </c>
      <c r="E137" s="286">
        <f t="shared" si="17"/>
        <v>3.3999999999999986</v>
      </c>
      <c r="F137" s="286">
        <f t="shared" si="15"/>
        <v>826.1999999999997</v>
      </c>
      <c r="G137" s="286">
        <f t="shared" si="18"/>
        <v>29.8</v>
      </c>
      <c r="H137" s="286">
        <f t="shared" si="16"/>
        <v>24620.759999999991</v>
      </c>
      <c r="I137" s="286">
        <f t="shared" si="19"/>
        <v>109034.10000000002</v>
      </c>
      <c r="J137" s="286">
        <f t="shared" si="14"/>
        <v>15945.659999999994</v>
      </c>
      <c r="K137" s="286">
        <f t="shared" si="20"/>
        <v>53581.5</v>
      </c>
    </row>
    <row r="138" spans="1:20" ht="14.4">
      <c r="B138" s="287">
        <v>136</v>
      </c>
      <c r="C138" s="4">
        <f>IF('Input&amp;Output'!$C$3=10,'v-t_chart'!G138,IF('Input&amp;Output'!$C$3=21,'v-t_chart'!H138,IF('Input&amp;Output'!$C$3=32,'v-t_chart'!I138,IF('Input&amp;Output'!$C$3=22,'v-t_chart'!J138,IF('Input&amp;Output'!$C$3=31,'v-t_chart'!K138,'v-t_chart'!L138)))))</f>
        <v>25.2</v>
      </c>
      <c r="D138" s="286">
        <v>243</v>
      </c>
      <c r="E138" s="286">
        <f t="shared" si="17"/>
        <v>4.1999999999999993</v>
      </c>
      <c r="F138" s="286">
        <f t="shared" si="15"/>
        <v>1020.5999999999998</v>
      </c>
      <c r="G138" s="286">
        <f t="shared" si="18"/>
        <v>35.700000000000003</v>
      </c>
      <c r="H138" s="286">
        <f t="shared" si="16"/>
        <v>36435.42</v>
      </c>
      <c r="I138" s="286">
        <f t="shared" si="19"/>
        <v>145469.52000000002</v>
      </c>
      <c r="J138" s="286">
        <f t="shared" si="14"/>
        <v>23575.859999999997</v>
      </c>
      <c r="K138" s="286">
        <f t="shared" si="20"/>
        <v>77157.36</v>
      </c>
    </row>
    <row r="139" spans="1:20" ht="14.4">
      <c r="B139" s="287">
        <v>137</v>
      </c>
      <c r="C139" s="4">
        <f>IF('Input&amp;Output'!$C$3=10,'v-t_chart'!G139,IF('Input&amp;Output'!$C$3=21,'v-t_chart'!H139,IF('Input&amp;Output'!$C$3=32,'v-t_chart'!I139,IF('Input&amp;Output'!$C$3=22,'v-t_chart'!J139,IF('Input&amp;Output'!$C$3=31,'v-t_chart'!K139,'v-t_chart'!L139)))))</f>
        <v>29.1</v>
      </c>
      <c r="D139" s="286">
        <v>243</v>
      </c>
      <c r="E139" s="286">
        <f t="shared" si="17"/>
        <v>3.9000000000000021</v>
      </c>
      <c r="F139" s="286">
        <f t="shared" si="15"/>
        <v>947.7000000000005</v>
      </c>
      <c r="G139" s="286">
        <f t="shared" si="18"/>
        <v>41.7</v>
      </c>
      <c r="H139" s="286">
        <f t="shared" si="16"/>
        <v>39519.090000000026</v>
      </c>
      <c r="I139" s="286">
        <f t="shared" si="19"/>
        <v>184988.61000000004</v>
      </c>
      <c r="J139" s="286">
        <f t="shared" si="14"/>
        <v>25730.055000000011</v>
      </c>
      <c r="K139" s="286">
        <f t="shared" si="20"/>
        <v>102887.41500000001</v>
      </c>
    </row>
    <row r="140" spans="1:20" ht="14.4">
      <c r="B140" s="287">
        <v>138</v>
      </c>
      <c r="C140" s="4">
        <f>IF('Input&amp;Output'!$C$3=10,'v-t_chart'!G140,IF('Input&amp;Output'!$C$3=21,'v-t_chart'!H140,IF('Input&amp;Output'!$C$3=32,'v-t_chart'!I140,IF('Input&amp;Output'!$C$3=22,'v-t_chart'!J140,IF('Input&amp;Output'!$C$3=31,'v-t_chart'!K140,'v-t_chart'!L140)))))</f>
        <v>31.4</v>
      </c>
      <c r="D140" s="286">
        <v>243</v>
      </c>
      <c r="E140" s="286">
        <f t="shared" si="17"/>
        <v>2.2999999999999972</v>
      </c>
      <c r="F140" s="286">
        <f t="shared" si="15"/>
        <v>558.8999999999993</v>
      </c>
      <c r="G140" s="286">
        <f t="shared" si="18"/>
        <v>45.95</v>
      </c>
      <c r="H140" s="286">
        <f t="shared" si="16"/>
        <v>25681.454999999969</v>
      </c>
      <c r="I140" s="286">
        <f t="shared" si="19"/>
        <v>210670.065</v>
      </c>
      <c r="J140" s="286">
        <f t="shared" si="14"/>
        <v>16906.724999999984</v>
      </c>
      <c r="K140" s="286">
        <f t="shared" si="20"/>
        <v>119794.13999999998</v>
      </c>
    </row>
    <row r="141" spans="1:20" ht="14.4">
      <c r="B141" s="287">
        <v>139</v>
      </c>
      <c r="C141" s="4">
        <f>IF('Input&amp;Output'!$C$3=10,'v-t_chart'!G141,IF('Input&amp;Output'!$C$3=21,'v-t_chart'!H141,IF('Input&amp;Output'!$C$3=32,'v-t_chart'!I141,IF('Input&amp;Output'!$C$3=22,'v-t_chart'!J141,IF('Input&amp;Output'!$C$3=31,'v-t_chart'!K141,'v-t_chart'!L141)))))</f>
        <v>31.9</v>
      </c>
      <c r="D141" s="286">
        <v>243</v>
      </c>
      <c r="E141" s="286">
        <f t="shared" si="17"/>
        <v>0.5</v>
      </c>
      <c r="F141" s="286">
        <f t="shared" si="15"/>
        <v>121.5</v>
      </c>
      <c r="G141" s="286">
        <f t="shared" si="18"/>
        <v>47.599999999999994</v>
      </c>
      <c r="H141" s="286">
        <f t="shared" si="16"/>
        <v>5783.4</v>
      </c>
      <c r="I141" s="286">
        <f t="shared" si="19"/>
        <v>216453.465</v>
      </c>
      <c r="J141" s="286">
        <f t="shared" si="14"/>
        <v>3845.4749999999972</v>
      </c>
      <c r="K141" s="286">
        <f t="shared" si="20"/>
        <v>123639.61499999998</v>
      </c>
    </row>
    <row r="142" spans="1:20" ht="14.4">
      <c r="B142" s="287">
        <v>140</v>
      </c>
      <c r="C142" s="4">
        <f>IF('Input&amp;Output'!$C$3=10,'v-t_chart'!G142,IF('Input&amp;Output'!$C$3=21,'v-t_chart'!H142,IF('Input&amp;Output'!$C$3=32,'v-t_chart'!I142,IF('Input&amp;Output'!$C$3=22,'v-t_chart'!J142,IF('Input&amp;Output'!$C$3=31,'v-t_chart'!K142,'v-t_chart'!L142)))))</f>
        <v>31.4</v>
      </c>
      <c r="D142" s="286">
        <v>243</v>
      </c>
      <c r="E142" s="286">
        <f t="shared" si="17"/>
        <v>-0.5</v>
      </c>
      <c r="F142" s="286">
        <f t="shared" si="15"/>
        <v>-121.5</v>
      </c>
      <c r="G142" s="286">
        <f t="shared" si="18"/>
        <v>47.349999999999994</v>
      </c>
      <c r="H142" s="286">
        <f t="shared" si="16"/>
        <v>-5753.0249999999996</v>
      </c>
      <c r="I142" s="286">
        <f t="shared" si="19"/>
        <v>210700.44</v>
      </c>
      <c r="J142" s="286">
        <f t="shared" si="14"/>
        <v>-3845.4749999999972</v>
      </c>
      <c r="K142" s="286">
        <f t="shared" si="20"/>
        <v>119794.13999999998</v>
      </c>
    </row>
    <row r="143" spans="1:20" ht="14.4">
      <c r="B143" s="287">
        <v>141</v>
      </c>
      <c r="C143" s="4">
        <f>IF('Input&amp;Output'!$C$3=10,'v-t_chart'!G143,IF('Input&amp;Output'!$C$3=21,'v-t_chart'!H143,IF('Input&amp;Output'!$C$3=32,'v-t_chart'!I143,IF('Input&amp;Output'!$C$3=22,'v-t_chart'!J143,IF('Input&amp;Output'!$C$3=31,'v-t_chart'!K143,'v-t_chart'!L143)))))</f>
        <v>30.6</v>
      </c>
      <c r="D143" s="286">
        <v>243</v>
      </c>
      <c r="E143" s="286">
        <f t="shared" si="17"/>
        <v>-0.79999999999999716</v>
      </c>
      <c r="F143" s="286">
        <f t="shared" si="15"/>
        <v>-194.3999999999993</v>
      </c>
      <c r="G143" s="286">
        <f t="shared" si="18"/>
        <v>46.3</v>
      </c>
      <c r="H143" s="286">
        <f t="shared" si="16"/>
        <v>-9000.7199999999666</v>
      </c>
      <c r="I143" s="286">
        <f t="shared" si="19"/>
        <v>201699.72000000003</v>
      </c>
      <c r="J143" s="286">
        <f t="shared" si="14"/>
        <v>-6026.3999999999751</v>
      </c>
      <c r="K143" s="286">
        <f t="shared" si="20"/>
        <v>113767.74</v>
      </c>
    </row>
    <row r="144" spans="1:20" ht="14.4">
      <c r="B144" s="287">
        <v>142</v>
      </c>
      <c r="C144" s="4">
        <f>IF('Input&amp;Output'!$C$3=10,'v-t_chart'!G144,IF('Input&amp;Output'!$C$3=21,'v-t_chart'!H144,IF('Input&amp;Output'!$C$3=32,'v-t_chart'!I144,IF('Input&amp;Output'!$C$3=22,'v-t_chart'!J144,IF('Input&amp;Output'!$C$3=31,'v-t_chart'!K144,'v-t_chart'!L144)))))</f>
        <v>29.5</v>
      </c>
      <c r="D144" s="286">
        <v>243</v>
      </c>
      <c r="E144" s="286">
        <f t="shared" si="17"/>
        <v>-1.1000000000000014</v>
      </c>
      <c r="F144" s="286">
        <f t="shared" si="15"/>
        <v>-267.30000000000035</v>
      </c>
      <c r="G144" s="286">
        <f t="shared" si="18"/>
        <v>44.8</v>
      </c>
      <c r="H144" s="286">
        <f t="shared" si="16"/>
        <v>-11975.040000000015</v>
      </c>
      <c r="I144" s="286">
        <f t="shared" si="19"/>
        <v>189724.68000000002</v>
      </c>
      <c r="J144" s="286">
        <f t="shared" si="14"/>
        <v>-8032.3650000000152</v>
      </c>
      <c r="K144" s="286">
        <f t="shared" si="20"/>
        <v>105735.37499999999</v>
      </c>
    </row>
    <row r="145" spans="2:11" ht="14.4">
      <c r="B145" s="287">
        <v>143</v>
      </c>
      <c r="C145" s="4">
        <f>IF('Input&amp;Output'!$C$3=10,'v-t_chart'!G145,IF('Input&amp;Output'!$C$3=21,'v-t_chart'!H145,IF('Input&amp;Output'!$C$3=32,'v-t_chart'!I145,IF('Input&amp;Output'!$C$3=22,'v-t_chart'!J145,IF('Input&amp;Output'!$C$3=31,'v-t_chart'!K145,'v-t_chart'!L145)))))</f>
        <v>28</v>
      </c>
      <c r="D145" s="286">
        <v>243</v>
      </c>
      <c r="E145" s="286">
        <f t="shared" si="17"/>
        <v>-1.5</v>
      </c>
      <c r="F145" s="286">
        <f t="shared" si="15"/>
        <v>-364.5</v>
      </c>
      <c r="G145" s="286">
        <f t="shared" si="18"/>
        <v>42.75</v>
      </c>
      <c r="H145" s="286">
        <f t="shared" si="16"/>
        <v>-15582.375</v>
      </c>
      <c r="I145" s="286">
        <f t="shared" si="19"/>
        <v>174142.30500000002</v>
      </c>
      <c r="J145" s="286">
        <f t="shared" si="14"/>
        <v>-10479.375</v>
      </c>
      <c r="K145" s="286">
        <f t="shared" si="20"/>
        <v>95255.999999999985</v>
      </c>
    </row>
    <row r="146" spans="2:11" ht="14.4">
      <c r="B146" s="287">
        <v>144</v>
      </c>
      <c r="C146" s="4">
        <f>IF('Input&amp;Output'!$C$3=10,'v-t_chart'!G146,IF('Input&amp;Output'!$C$3=21,'v-t_chart'!H146,IF('Input&amp;Output'!$C$3=32,'v-t_chart'!I146,IF('Input&amp;Output'!$C$3=22,'v-t_chart'!J146,IF('Input&amp;Output'!$C$3=31,'v-t_chart'!K146,'v-t_chart'!L146)))))</f>
        <v>24.9</v>
      </c>
      <c r="D146" s="286">
        <v>243</v>
      </c>
      <c r="E146" s="286">
        <f t="shared" si="17"/>
        <v>-3.1000000000000014</v>
      </c>
      <c r="F146" s="286">
        <f t="shared" si="15"/>
        <v>-753.3000000000003</v>
      </c>
      <c r="G146" s="286">
        <f t="shared" si="18"/>
        <v>38.9</v>
      </c>
      <c r="H146" s="286">
        <f t="shared" si="16"/>
        <v>-29303.37000000001</v>
      </c>
      <c r="I146" s="286">
        <f t="shared" si="19"/>
        <v>144838.935</v>
      </c>
      <c r="J146" s="286">
        <f t="shared" si="14"/>
        <v>-19924.785000000014</v>
      </c>
      <c r="K146" s="286">
        <f t="shared" si="20"/>
        <v>75331.214999999967</v>
      </c>
    </row>
    <row r="147" spans="2:11" ht="14.4">
      <c r="B147" s="287">
        <v>145</v>
      </c>
      <c r="C147" s="4">
        <f>IF('Input&amp;Output'!$C$3=10,'v-t_chart'!G147,IF('Input&amp;Output'!$C$3=21,'v-t_chart'!H147,IF('Input&amp;Output'!$C$3=32,'v-t_chart'!I147,IF('Input&amp;Output'!$C$3=22,'v-t_chart'!J147,IF('Input&amp;Output'!$C$3=31,'v-t_chart'!K147,'v-t_chart'!L147)))))</f>
        <v>20.2</v>
      </c>
      <c r="D147" s="286">
        <v>243</v>
      </c>
      <c r="E147" s="286">
        <f t="shared" si="17"/>
        <v>-4.6999999999999993</v>
      </c>
      <c r="F147" s="286">
        <f t="shared" si="15"/>
        <v>-1142.0999999999999</v>
      </c>
      <c r="G147" s="286">
        <f t="shared" si="18"/>
        <v>32.65</v>
      </c>
      <c r="H147" s="286">
        <f t="shared" si="16"/>
        <v>-37289.564999999995</v>
      </c>
      <c r="I147" s="286">
        <f t="shared" si="19"/>
        <v>107549.37</v>
      </c>
      <c r="J147" s="286">
        <f t="shared" si="14"/>
        <v>-25754.354999999989</v>
      </c>
      <c r="K147" s="286">
        <f t="shared" si="20"/>
        <v>49576.859999999979</v>
      </c>
    </row>
    <row r="148" spans="2:11" ht="14.4">
      <c r="B148" s="287">
        <v>146</v>
      </c>
      <c r="C148" s="4">
        <f>IF('Input&amp;Output'!$C$3=10,'v-t_chart'!G148,IF('Input&amp;Output'!$C$3=21,'v-t_chart'!H148,IF('Input&amp;Output'!$C$3=32,'v-t_chart'!I148,IF('Input&amp;Output'!$C$3=22,'v-t_chart'!J148,IF('Input&amp;Output'!$C$3=31,'v-t_chart'!K148,'v-t_chart'!L148)))))</f>
        <v>14.8</v>
      </c>
      <c r="D148" s="286">
        <v>243</v>
      </c>
      <c r="E148" s="286">
        <f t="shared" si="17"/>
        <v>-5.3999999999999986</v>
      </c>
      <c r="F148" s="286">
        <f t="shared" si="15"/>
        <v>-1312.1999999999996</v>
      </c>
      <c r="G148" s="286">
        <f t="shared" si="18"/>
        <v>24.9</v>
      </c>
      <c r="H148" s="286">
        <f t="shared" si="16"/>
        <v>-32673.779999999988</v>
      </c>
      <c r="I148" s="286">
        <f t="shared" si="19"/>
        <v>74875.590000000011</v>
      </c>
      <c r="J148" s="286">
        <f t="shared" si="14"/>
        <v>-22963.499999999993</v>
      </c>
      <c r="K148" s="286">
        <f t="shared" si="20"/>
        <v>26613.359999999986</v>
      </c>
    </row>
    <row r="149" spans="2:11" ht="14.4">
      <c r="B149" s="287">
        <v>147</v>
      </c>
      <c r="C149" s="4">
        <f>IF('Input&amp;Output'!$C$3=10,'v-t_chart'!G149,IF('Input&amp;Output'!$C$3=21,'v-t_chart'!H149,IF('Input&amp;Output'!$C$3=32,'v-t_chart'!I149,IF('Input&amp;Output'!$C$3=22,'v-t_chart'!J149,IF('Input&amp;Output'!$C$3=31,'v-t_chart'!K149,'v-t_chart'!L149)))))</f>
        <v>9.5</v>
      </c>
      <c r="D149" s="286">
        <v>243</v>
      </c>
      <c r="E149" s="286">
        <f t="shared" si="17"/>
        <v>-5.3000000000000007</v>
      </c>
      <c r="F149" s="286">
        <f t="shared" si="15"/>
        <v>-1287.9000000000001</v>
      </c>
      <c r="G149" s="286">
        <f t="shared" si="18"/>
        <v>16.899999999999999</v>
      </c>
      <c r="H149" s="286">
        <f t="shared" si="16"/>
        <v>-21765.51</v>
      </c>
      <c r="I149" s="286">
        <f t="shared" si="19"/>
        <v>53110.080000000016</v>
      </c>
      <c r="J149" s="286">
        <f t="shared" si="14"/>
        <v>-15647.985000000002</v>
      </c>
      <c r="K149" s="286">
        <f t="shared" si="20"/>
        <v>10965.374999999984</v>
      </c>
    </row>
    <row r="150" spans="2:11" ht="14.4">
      <c r="B150" s="287">
        <v>148</v>
      </c>
      <c r="C150" s="4">
        <f>IF('Input&amp;Output'!$C$3=10,'v-t_chart'!G150,IF('Input&amp;Output'!$C$3=21,'v-t_chart'!H150,IF('Input&amp;Output'!$C$3=32,'v-t_chart'!I150,IF('Input&amp;Output'!$C$3=22,'v-t_chart'!J150,IF('Input&amp;Output'!$C$3=31,'v-t_chart'!K150,'v-t_chart'!L150)))))</f>
        <v>4.8</v>
      </c>
      <c r="D150" s="286">
        <v>243</v>
      </c>
      <c r="E150" s="286">
        <f t="shared" si="17"/>
        <v>-4.7</v>
      </c>
      <c r="F150" s="286">
        <f t="shared" si="15"/>
        <v>-1142.1000000000001</v>
      </c>
      <c r="G150" s="286">
        <f t="shared" si="18"/>
        <v>9.5500000000000007</v>
      </c>
      <c r="H150" s="286">
        <f t="shared" si="16"/>
        <v>-10907.055000000002</v>
      </c>
      <c r="I150" s="286">
        <f t="shared" si="19"/>
        <v>42203.025000000016</v>
      </c>
      <c r="J150" s="286">
        <f t="shared" si="14"/>
        <v>-8166.0150000000012</v>
      </c>
      <c r="K150" s="286">
        <f t="shared" si="20"/>
        <v>2799.3599999999824</v>
      </c>
    </row>
    <row r="151" spans="2:11" ht="14.4">
      <c r="B151" s="287">
        <v>149</v>
      </c>
      <c r="C151" s="4">
        <f>IF('Input&amp;Output'!$C$3=10,'v-t_chart'!G151,IF('Input&amp;Output'!$C$3=21,'v-t_chart'!H151,IF('Input&amp;Output'!$C$3=32,'v-t_chart'!I151,IF('Input&amp;Output'!$C$3=22,'v-t_chart'!J151,IF('Input&amp;Output'!$C$3=31,'v-t_chart'!K151,'v-t_chart'!L151)))))</f>
        <v>1.4</v>
      </c>
      <c r="D151" s="286">
        <v>243</v>
      </c>
      <c r="E151" s="286">
        <f t="shared" si="17"/>
        <v>-3.4</v>
      </c>
      <c r="F151" s="286">
        <f t="shared" si="15"/>
        <v>-826.19999999999993</v>
      </c>
      <c r="G151" s="286">
        <f t="shared" si="18"/>
        <v>3.8</v>
      </c>
      <c r="H151" s="286">
        <f t="shared" si="16"/>
        <v>-3139.5599999999995</v>
      </c>
      <c r="I151" s="286">
        <f t="shared" si="19"/>
        <v>39063.465000000018</v>
      </c>
      <c r="J151" s="286">
        <f t="shared" si="14"/>
        <v>-2561.2199999999998</v>
      </c>
      <c r="K151" s="286">
        <f t="shared" si="20"/>
        <v>238.13999999998259</v>
      </c>
    </row>
    <row r="152" spans="2:11" ht="14.4">
      <c r="B152" s="287">
        <v>150</v>
      </c>
      <c r="C152" s="4">
        <f>IF('Input&amp;Output'!$C$3=10,'v-t_chart'!G152,IF('Input&amp;Output'!$C$3=21,'v-t_chart'!H152,IF('Input&amp;Output'!$C$3=32,'v-t_chart'!I152,IF('Input&amp;Output'!$C$3=22,'v-t_chart'!J152,IF('Input&amp;Output'!$C$3=31,'v-t_chart'!K152,'v-t_chart'!L152)))))</f>
        <v>0</v>
      </c>
      <c r="D152" s="286">
        <v>243</v>
      </c>
      <c r="E152" s="286">
        <f t="shared" si="17"/>
        <v>-1.4</v>
      </c>
      <c r="F152" s="286">
        <f t="shared" si="15"/>
        <v>-340.2</v>
      </c>
      <c r="G152" s="286">
        <f t="shared" si="18"/>
        <v>0.7</v>
      </c>
      <c r="H152" s="286">
        <f t="shared" si="16"/>
        <v>-238.14</v>
      </c>
      <c r="I152" s="286">
        <f t="shared" si="19"/>
        <v>38825.325000000019</v>
      </c>
      <c r="J152" s="286">
        <f t="shared" ref="J152:J215" si="21">(0.5*D152*((C151^2)-(C152^2)))*-1</f>
        <v>-238.13999999999996</v>
      </c>
      <c r="K152" s="286">
        <f t="shared" si="20"/>
        <v>-1.7365664461976849E-11</v>
      </c>
    </row>
    <row r="153" spans="2:11" ht="14.4">
      <c r="B153" s="287">
        <v>151</v>
      </c>
      <c r="C153" s="4">
        <f>IF('Input&amp;Output'!$C$3=10,'v-t_chart'!G153,IF('Input&amp;Output'!$C$3=21,'v-t_chart'!H153,IF('Input&amp;Output'!$C$3=32,'v-t_chart'!I153,IF('Input&amp;Output'!$C$3=22,'v-t_chart'!J153,IF('Input&amp;Output'!$C$3=31,'v-t_chart'!K153,'v-t_chart'!L153)))))</f>
        <v>0</v>
      </c>
      <c r="D153" s="286">
        <v>243</v>
      </c>
      <c r="E153" s="286">
        <f t="shared" si="17"/>
        <v>0</v>
      </c>
      <c r="F153" s="286">
        <f t="shared" si="15"/>
        <v>0</v>
      </c>
      <c r="G153" s="286">
        <f t="shared" si="18"/>
        <v>0</v>
      </c>
      <c r="H153" s="286">
        <f t="shared" si="16"/>
        <v>0</v>
      </c>
      <c r="I153" s="286">
        <f t="shared" si="19"/>
        <v>38825.325000000019</v>
      </c>
      <c r="J153" s="286">
        <f t="shared" si="21"/>
        <v>0</v>
      </c>
      <c r="K153" s="286">
        <f t="shared" si="20"/>
        <v>-1.7365664461976849E-11</v>
      </c>
    </row>
    <row r="154" spans="2:11" ht="14.4">
      <c r="B154" s="287">
        <v>152</v>
      </c>
      <c r="C154" s="4">
        <f>IF('Input&amp;Output'!$C$3=10,'v-t_chart'!G154,IF('Input&amp;Output'!$C$3=21,'v-t_chart'!H154,IF('Input&amp;Output'!$C$3=32,'v-t_chart'!I154,IF('Input&amp;Output'!$C$3=22,'v-t_chart'!J154,IF('Input&amp;Output'!$C$3=31,'v-t_chart'!K154,'v-t_chart'!L154)))))</f>
        <v>0</v>
      </c>
      <c r="D154" s="286">
        <v>243</v>
      </c>
      <c r="E154" s="286">
        <f t="shared" si="17"/>
        <v>0</v>
      </c>
      <c r="F154" s="286">
        <f t="shared" si="15"/>
        <v>0</v>
      </c>
      <c r="G154" s="286">
        <f t="shared" si="18"/>
        <v>0</v>
      </c>
      <c r="H154" s="286">
        <f t="shared" si="16"/>
        <v>0</v>
      </c>
      <c r="I154" s="286">
        <f t="shared" si="19"/>
        <v>38825.325000000019</v>
      </c>
      <c r="J154" s="286">
        <f t="shared" si="21"/>
        <v>0</v>
      </c>
      <c r="K154" s="286">
        <f t="shared" si="20"/>
        <v>-1.7365664461976849E-11</v>
      </c>
    </row>
    <row r="155" spans="2:11" ht="14.4">
      <c r="B155" s="287">
        <v>153</v>
      </c>
      <c r="C155" s="4">
        <f>IF('Input&amp;Output'!$C$3=10,'v-t_chart'!G155,IF('Input&amp;Output'!$C$3=21,'v-t_chart'!H155,IF('Input&amp;Output'!$C$3=32,'v-t_chart'!I155,IF('Input&amp;Output'!$C$3=22,'v-t_chart'!J155,IF('Input&amp;Output'!$C$3=31,'v-t_chart'!K155,'v-t_chart'!L155)))))</f>
        <v>0</v>
      </c>
      <c r="D155" s="286">
        <v>243</v>
      </c>
      <c r="E155" s="286">
        <f t="shared" si="17"/>
        <v>0</v>
      </c>
      <c r="F155" s="286">
        <f t="shared" si="15"/>
        <v>0</v>
      </c>
      <c r="G155" s="286">
        <f t="shared" si="18"/>
        <v>0</v>
      </c>
      <c r="H155" s="286">
        <f t="shared" si="16"/>
        <v>0</v>
      </c>
      <c r="I155" s="286">
        <f t="shared" si="19"/>
        <v>38825.325000000019</v>
      </c>
      <c r="J155" s="286">
        <f t="shared" si="21"/>
        <v>0</v>
      </c>
      <c r="K155" s="286">
        <f t="shared" si="20"/>
        <v>-1.7365664461976849E-11</v>
      </c>
    </row>
    <row r="156" spans="2:11" ht="14.4">
      <c r="B156" s="287">
        <v>154</v>
      </c>
      <c r="C156" s="4">
        <f>IF('Input&amp;Output'!$C$3=10,'v-t_chart'!G156,IF('Input&amp;Output'!$C$3=21,'v-t_chart'!H156,IF('Input&amp;Output'!$C$3=32,'v-t_chart'!I156,IF('Input&amp;Output'!$C$3=22,'v-t_chart'!J156,IF('Input&amp;Output'!$C$3=31,'v-t_chart'!K156,'v-t_chart'!L156)))))</f>
        <v>0</v>
      </c>
      <c r="D156" s="286">
        <v>243</v>
      </c>
      <c r="E156" s="286">
        <f t="shared" si="17"/>
        <v>0</v>
      </c>
      <c r="F156" s="286">
        <f t="shared" si="15"/>
        <v>0</v>
      </c>
      <c r="G156" s="286">
        <f t="shared" si="18"/>
        <v>0</v>
      </c>
      <c r="H156" s="286">
        <f t="shared" si="16"/>
        <v>0</v>
      </c>
      <c r="I156" s="286">
        <f t="shared" si="19"/>
        <v>38825.325000000019</v>
      </c>
      <c r="J156" s="286">
        <f t="shared" si="21"/>
        <v>0</v>
      </c>
      <c r="K156" s="286">
        <f t="shared" si="20"/>
        <v>-1.7365664461976849E-11</v>
      </c>
    </row>
    <row r="157" spans="2:11" ht="14.4">
      <c r="B157" s="287">
        <v>155</v>
      </c>
      <c r="C157" s="4">
        <f>IF('Input&amp;Output'!$C$3=10,'v-t_chart'!G157,IF('Input&amp;Output'!$C$3=21,'v-t_chart'!H157,IF('Input&amp;Output'!$C$3=32,'v-t_chart'!I157,IF('Input&amp;Output'!$C$3=22,'v-t_chart'!J157,IF('Input&amp;Output'!$C$3=31,'v-t_chart'!K157,'v-t_chart'!L157)))))</f>
        <v>0</v>
      </c>
      <c r="D157" s="286">
        <v>243</v>
      </c>
      <c r="E157" s="286">
        <f t="shared" si="17"/>
        <v>0</v>
      </c>
      <c r="F157" s="286">
        <f t="shared" si="15"/>
        <v>0</v>
      </c>
      <c r="G157" s="286">
        <f t="shared" si="18"/>
        <v>0</v>
      </c>
      <c r="H157" s="286">
        <f t="shared" si="16"/>
        <v>0</v>
      </c>
      <c r="I157" s="286">
        <f t="shared" si="19"/>
        <v>38825.325000000019</v>
      </c>
      <c r="J157" s="286">
        <f t="shared" si="21"/>
        <v>0</v>
      </c>
      <c r="K157" s="286">
        <f t="shared" si="20"/>
        <v>-1.7365664461976849E-11</v>
      </c>
    </row>
    <row r="158" spans="2:11" ht="14.4">
      <c r="B158" s="287">
        <v>156</v>
      </c>
      <c r="C158" s="4">
        <f>IF('Input&amp;Output'!$C$3=10,'v-t_chart'!G158,IF('Input&amp;Output'!$C$3=21,'v-t_chart'!H158,IF('Input&amp;Output'!$C$3=32,'v-t_chart'!I158,IF('Input&amp;Output'!$C$3=22,'v-t_chart'!J158,IF('Input&amp;Output'!$C$3=31,'v-t_chart'!K158,'v-t_chart'!L158)))))</f>
        <v>0</v>
      </c>
      <c r="D158" s="286">
        <v>243</v>
      </c>
      <c r="E158" s="286">
        <f t="shared" si="17"/>
        <v>0</v>
      </c>
      <c r="F158" s="286">
        <f t="shared" si="15"/>
        <v>0</v>
      </c>
      <c r="G158" s="286">
        <f t="shared" si="18"/>
        <v>0</v>
      </c>
      <c r="H158" s="286">
        <f t="shared" si="16"/>
        <v>0</v>
      </c>
      <c r="I158" s="286">
        <f t="shared" si="19"/>
        <v>38825.325000000019</v>
      </c>
      <c r="J158" s="286">
        <f t="shared" si="21"/>
        <v>0</v>
      </c>
      <c r="K158" s="286">
        <f t="shared" si="20"/>
        <v>-1.7365664461976849E-11</v>
      </c>
    </row>
    <row r="159" spans="2:11" ht="14.4">
      <c r="B159" s="287">
        <v>157</v>
      </c>
      <c r="C159" s="4">
        <f>IF('Input&amp;Output'!$C$3=10,'v-t_chart'!G159,IF('Input&amp;Output'!$C$3=21,'v-t_chart'!H159,IF('Input&amp;Output'!$C$3=32,'v-t_chart'!I159,IF('Input&amp;Output'!$C$3=22,'v-t_chart'!J159,IF('Input&amp;Output'!$C$3=31,'v-t_chart'!K159,'v-t_chart'!L159)))))</f>
        <v>0</v>
      </c>
      <c r="D159" s="286">
        <v>243</v>
      </c>
      <c r="E159" s="286">
        <f t="shared" si="17"/>
        <v>0</v>
      </c>
      <c r="F159" s="286">
        <f t="shared" si="15"/>
        <v>0</v>
      </c>
      <c r="G159" s="286">
        <f t="shared" si="18"/>
        <v>0</v>
      </c>
      <c r="H159" s="286">
        <f t="shared" si="16"/>
        <v>0</v>
      </c>
      <c r="I159" s="286">
        <f t="shared" si="19"/>
        <v>38825.325000000019</v>
      </c>
      <c r="J159" s="286">
        <f t="shared" si="21"/>
        <v>0</v>
      </c>
      <c r="K159" s="286">
        <f t="shared" si="20"/>
        <v>-1.7365664461976849E-11</v>
      </c>
    </row>
    <row r="160" spans="2:11" ht="14.4">
      <c r="B160" s="287">
        <v>158</v>
      </c>
      <c r="C160" s="4">
        <f>IF('Input&amp;Output'!$C$3=10,'v-t_chart'!G160,IF('Input&amp;Output'!$C$3=21,'v-t_chart'!H160,IF('Input&amp;Output'!$C$3=32,'v-t_chart'!I160,IF('Input&amp;Output'!$C$3=22,'v-t_chart'!J160,IF('Input&amp;Output'!$C$3=31,'v-t_chart'!K160,'v-t_chart'!L160)))))</f>
        <v>0</v>
      </c>
      <c r="D160" s="286">
        <v>243</v>
      </c>
      <c r="E160" s="286">
        <f t="shared" si="17"/>
        <v>0</v>
      </c>
      <c r="F160" s="286">
        <f t="shared" si="15"/>
        <v>0</v>
      </c>
      <c r="G160" s="286">
        <f t="shared" si="18"/>
        <v>0</v>
      </c>
      <c r="H160" s="286">
        <f t="shared" si="16"/>
        <v>0</v>
      </c>
      <c r="I160" s="286">
        <f t="shared" si="19"/>
        <v>38825.325000000019</v>
      </c>
      <c r="J160" s="286">
        <f t="shared" si="21"/>
        <v>0</v>
      </c>
      <c r="K160" s="286">
        <f t="shared" si="20"/>
        <v>-1.7365664461976849E-11</v>
      </c>
    </row>
    <row r="161" spans="2:11" ht="14.4">
      <c r="B161" s="287">
        <v>159</v>
      </c>
      <c r="C161" s="4">
        <f>IF('Input&amp;Output'!$C$3=10,'v-t_chart'!G161,IF('Input&amp;Output'!$C$3=21,'v-t_chart'!H161,IF('Input&amp;Output'!$C$3=32,'v-t_chart'!I161,IF('Input&amp;Output'!$C$3=22,'v-t_chart'!J161,IF('Input&amp;Output'!$C$3=31,'v-t_chart'!K161,'v-t_chart'!L161)))))</f>
        <v>0</v>
      </c>
      <c r="D161" s="286">
        <v>243</v>
      </c>
      <c r="E161" s="286">
        <f t="shared" si="17"/>
        <v>0</v>
      </c>
      <c r="F161" s="286">
        <f t="shared" si="15"/>
        <v>0</v>
      </c>
      <c r="G161" s="286">
        <f t="shared" si="18"/>
        <v>0</v>
      </c>
      <c r="H161" s="286">
        <f t="shared" si="16"/>
        <v>0</v>
      </c>
      <c r="I161" s="286">
        <f t="shared" si="19"/>
        <v>38825.325000000019</v>
      </c>
      <c r="J161" s="286">
        <f t="shared" si="21"/>
        <v>0</v>
      </c>
      <c r="K161" s="286">
        <f t="shared" si="20"/>
        <v>-1.7365664461976849E-11</v>
      </c>
    </row>
    <row r="162" spans="2:11" ht="14.4">
      <c r="B162" s="287">
        <v>160</v>
      </c>
      <c r="C162" s="4">
        <f>IF('Input&amp;Output'!$C$3=10,'v-t_chart'!G162,IF('Input&amp;Output'!$C$3=21,'v-t_chart'!H162,IF('Input&amp;Output'!$C$3=32,'v-t_chart'!I162,IF('Input&amp;Output'!$C$3=22,'v-t_chart'!J162,IF('Input&amp;Output'!$C$3=31,'v-t_chart'!K162,'v-t_chart'!L162)))))</f>
        <v>0</v>
      </c>
      <c r="D162" s="286">
        <v>243</v>
      </c>
      <c r="E162" s="286">
        <f t="shared" si="17"/>
        <v>0</v>
      </c>
      <c r="F162" s="286">
        <f t="shared" si="15"/>
        <v>0</v>
      </c>
      <c r="G162" s="286">
        <f t="shared" si="18"/>
        <v>0</v>
      </c>
      <c r="H162" s="286">
        <f t="shared" si="16"/>
        <v>0</v>
      </c>
      <c r="I162" s="286">
        <f t="shared" si="19"/>
        <v>38825.325000000019</v>
      </c>
      <c r="J162" s="286">
        <f t="shared" si="21"/>
        <v>0</v>
      </c>
      <c r="K162" s="286">
        <f t="shared" si="20"/>
        <v>-1.7365664461976849E-11</v>
      </c>
    </row>
    <row r="163" spans="2:11" ht="14.4">
      <c r="B163" s="287">
        <v>161</v>
      </c>
      <c r="C163" s="4">
        <f>IF('Input&amp;Output'!$C$3=10,'v-t_chart'!G163,IF('Input&amp;Output'!$C$3=21,'v-t_chart'!H163,IF('Input&amp;Output'!$C$3=32,'v-t_chart'!I163,IF('Input&amp;Output'!$C$3=22,'v-t_chart'!J163,IF('Input&amp;Output'!$C$3=31,'v-t_chart'!K163,'v-t_chart'!L163)))))</f>
        <v>0</v>
      </c>
      <c r="D163" s="286">
        <v>243</v>
      </c>
      <c r="E163" s="286">
        <f t="shared" si="17"/>
        <v>0</v>
      </c>
      <c r="F163" s="286">
        <f t="shared" si="15"/>
        <v>0</v>
      </c>
      <c r="G163" s="286">
        <f t="shared" si="18"/>
        <v>0</v>
      </c>
      <c r="H163" s="286">
        <f t="shared" si="16"/>
        <v>0</v>
      </c>
      <c r="I163" s="286">
        <f t="shared" si="19"/>
        <v>38825.325000000019</v>
      </c>
      <c r="J163" s="286">
        <f t="shared" si="21"/>
        <v>0</v>
      </c>
      <c r="K163" s="286">
        <f t="shared" si="20"/>
        <v>-1.7365664461976849E-11</v>
      </c>
    </row>
    <row r="164" spans="2:11" ht="14.4">
      <c r="B164" s="287">
        <v>162</v>
      </c>
      <c r="C164" s="4">
        <f>IF('Input&amp;Output'!$C$3=10,'v-t_chart'!G164,IF('Input&amp;Output'!$C$3=21,'v-t_chart'!H164,IF('Input&amp;Output'!$C$3=32,'v-t_chart'!I164,IF('Input&amp;Output'!$C$3=22,'v-t_chart'!J164,IF('Input&amp;Output'!$C$3=31,'v-t_chart'!K164,'v-t_chart'!L164)))))</f>
        <v>0</v>
      </c>
      <c r="D164" s="286">
        <v>243</v>
      </c>
      <c r="E164" s="286">
        <f t="shared" si="17"/>
        <v>0</v>
      </c>
      <c r="F164" s="286">
        <f t="shared" si="15"/>
        <v>0</v>
      </c>
      <c r="G164" s="286">
        <f t="shared" si="18"/>
        <v>0</v>
      </c>
      <c r="H164" s="286">
        <f t="shared" si="16"/>
        <v>0</v>
      </c>
      <c r="I164" s="286">
        <f t="shared" si="19"/>
        <v>38825.325000000019</v>
      </c>
      <c r="J164" s="286">
        <f t="shared" si="21"/>
        <v>0</v>
      </c>
      <c r="K164" s="286">
        <f t="shared" si="20"/>
        <v>-1.7365664461976849E-11</v>
      </c>
    </row>
    <row r="165" spans="2:11" ht="14.4">
      <c r="B165" s="287">
        <v>163</v>
      </c>
      <c r="C165" s="4">
        <f>IF('Input&amp;Output'!$C$3=10,'v-t_chart'!G165,IF('Input&amp;Output'!$C$3=21,'v-t_chart'!H165,IF('Input&amp;Output'!$C$3=32,'v-t_chart'!I165,IF('Input&amp;Output'!$C$3=22,'v-t_chart'!J165,IF('Input&amp;Output'!$C$3=31,'v-t_chart'!K165,'v-t_chart'!L165)))))</f>
        <v>0</v>
      </c>
      <c r="D165" s="286">
        <v>243</v>
      </c>
      <c r="E165" s="286">
        <f t="shared" si="17"/>
        <v>0</v>
      </c>
      <c r="F165" s="286">
        <f t="shared" si="15"/>
        <v>0</v>
      </c>
      <c r="G165" s="286">
        <f t="shared" si="18"/>
        <v>0</v>
      </c>
      <c r="H165" s="286">
        <f t="shared" si="16"/>
        <v>0</v>
      </c>
      <c r="I165" s="286">
        <f t="shared" si="19"/>
        <v>38825.325000000019</v>
      </c>
      <c r="J165" s="286">
        <f t="shared" si="21"/>
        <v>0</v>
      </c>
      <c r="K165" s="286">
        <f t="shared" si="20"/>
        <v>-1.7365664461976849E-11</v>
      </c>
    </row>
    <row r="166" spans="2:11" ht="14.4">
      <c r="B166" s="287">
        <v>164</v>
      </c>
      <c r="C166" s="4">
        <f>IF('Input&amp;Output'!$C$3=10,'v-t_chart'!G166,IF('Input&amp;Output'!$C$3=21,'v-t_chart'!H166,IF('Input&amp;Output'!$C$3=32,'v-t_chart'!I166,IF('Input&amp;Output'!$C$3=22,'v-t_chart'!J166,IF('Input&amp;Output'!$C$3=31,'v-t_chart'!K166,'v-t_chart'!L166)))))</f>
        <v>0</v>
      </c>
      <c r="D166" s="286">
        <v>243</v>
      </c>
      <c r="E166" s="286">
        <f t="shared" si="17"/>
        <v>0</v>
      </c>
      <c r="F166" s="286">
        <f t="shared" si="15"/>
        <v>0</v>
      </c>
      <c r="G166" s="286">
        <f t="shared" si="18"/>
        <v>0</v>
      </c>
      <c r="H166" s="286">
        <f t="shared" si="16"/>
        <v>0</v>
      </c>
      <c r="I166" s="286">
        <f t="shared" si="19"/>
        <v>38825.325000000019</v>
      </c>
      <c r="J166" s="286">
        <f t="shared" si="21"/>
        <v>0</v>
      </c>
      <c r="K166" s="286">
        <f t="shared" si="20"/>
        <v>-1.7365664461976849E-11</v>
      </c>
    </row>
    <row r="167" spans="2:11" ht="14.4">
      <c r="B167" s="287">
        <v>165</v>
      </c>
      <c r="C167" s="4">
        <f>IF('Input&amp;Output'!$C$3=10,'v-t_chart'!G167,IF('Input&amp;Output'!$C$3=21,'v-t_chart'!H167,IF('Input&amp;Output'!$C$3=32,'v-t_chart'!I167,IF('Input&amp;Output'!$C$3=22,'v-t_chart'!J167,IF('Input&amp;Output'!$C$3=31,'v-t_chart'!K167,'v-t_chart'!L167)))))</f>
        <v>0</v>
      </c>
      <c r="D167" s="286">
        <v>243</v>
      </c>
      <c r="E167" s="286">
        <f t="shared" si="17"/>
        <v>0</v>
      </c>
      <c r="F167" s="286">
        <f t="shared" si="15"/>
        <v>0</v>
      </c>
      <c r="G167" s="286">
        <f t="shared" si="18"/>
        <v>0</v>
      </c>
      <c r="H167" s="286">
        <f t="shared" si="16"/>
        <v>0</v>
      </c>
      <c r="I167" s="286">
        <f t="shared" si="19"/>
        <v>38825.325000000019</v>
      </c>
      <c r="J167" s="286">
        <f t="shared" si="21"/>
        <v>0</v>
      </c>
      <c r="K167" s="286">
        <f t="shared" si="20"/>
        <v>-1.7365664461976849E-11</v>
      </c>
    </row>
    <row r="168" spans="2:11" ht="14.4">
      <c r="B168" s="287">
        <v>166</v>
      </c>
      <c r="C168" s="4">
        <f>IF('Input&amp;Output'!$C$3=10,'v-t_chart'!G168,IF('Input&amp;Output'!$C$3=21,'v-t_chart'!H168,IF('Input&amp;Output'!$C$3=32,'v-t_chart'!I168,IF('Input&amp;Output'!$C$3=22,'v-t_chart'!J168,IF('Input&amp;Output'!$C$3=31,'v-t_chart'!K168,'v-t_chart'!L168)))))</f>
        <v>0</v>
      </c>
      <c r="D168" s="286">
        <v>243</v>
      </c>
      <c r="E168" s="286">
        <f t="shared" si="17"/>
        <v>0</v>
      </c>
      <c r="F168" s="286">
        <f t="shared" si="15"/>
        <v>0</v>
      </c>
      <c r="G168" s="286">
        <f t="shared" si="18"/>
        <v>0</v>
      </c>
      <c r="H168" s="286">
        <f t="shared" si="16"/>
        <v>0</v>
      </c>
      <c r="I168" s="286">
        <f t="shared" si="19"/>
        <v>38825.325000000019</v>
      </c>
      <c r="J168" s="286">
        <f t="shared" si="21"/>
        <v>0</v>
      </c>
      <c r="K168" s="286">
        <f t="shared" si="20"/>
        <v>-1.7365664461976849E-11</v>
      </c>
    </row>
    <row r="169" spans="2:11" ht="14.4">
      <c r="B169" s="287">
        <v>167</v>
      </c>
      <c r="C169" s="4">
        <f>IF('Input&amp;Output'!$C$3=10,'v-t_chart'!G169,IF('Input&amp;Output'!$C$3=21,'v-t_chart'!H169,IF('Input&amp;Output'!$C$3=32,'v-t_chart'!I169,IF('Input&amp;Output'!$C$3=22,'v-t_chart'!J169,IF('Input&amp;Output'!$C$3=31,'v-t_chart'!K169,'v-t_chart'!L169)))))</f>
        <v>0</v>
      </c>
      <c r="D169" s="286">
        <v>243</v>
      </c>
      <c r="E169" s="286">
        <f t="shared" si="17"/>
        <v>0</v>
      </c>
      <c r="F169" s="286">
        <f t="shared" si="15"/>
        <v>0</v>
      </c>
      <c r="G169" s="286">
        <f t="shared" si="18"/>
        <v>0</v>
      </c>
      <c r="H169" s="286">
        <f t="shared" si="16"/>
        <v>0</v>
      </c>
      <c r="I169" s="286">
        <f t="shared" si="19"/>
        <v>38825.325000000019</v>
      </c>
      <c r="J169" s="286">
        <f t="shared" si="21"/>
        <v>0</v>
      </c>
      <c r="K169" s="286">
        <f t="shared" si="20"/>
        <v>-1.7365664461976849E-11</v>
      </c>
    </row>
    <row r="170" spans="2:11" ht="14.4">
      <c r="B170" s="287">
        <v>168</v>
      </c>
      <c r="C170" s="4">
        <f>IF('Input&amp;Output'!$C$3=10,'v-t_chart'!G170,IF('Input&amp;Output'!$C$3=21,'v-t_chart'!H170,IF('Input&amp;Output'!$C$3=32,'v-t_chart'!I170,IF('Input&amp;Output'!$C$3=22,'v-t_chart'!J170,IF('Input&amp;Output'!$C$3=31,'v-t_chart'!K170,'v-t_chart'!L170)))))</f>
        <v>0</v>
      </c>
      <c r="D170" s="286">
        <v>243</v>
      </c>
      <c r="E170" s="286">
        <f t="shared" si="17"/>
        <v>0</v>
      </c>
      <c r="F170" s="286">
        <f t="shared" si="15"/>
        <v>0</v>
      </c>
      <c r="G170" s="286">
        <f t="shared" si="18"/>
        <v>0</v>
      </c>
      <c r="H170" s="286">
        <f t="shared" si="16"/>
        <v>0</v>
      </c>
      <c r="I170" s="286">
        <f t="shared" si="19"/>
        <v>38825.325000000019</v>
      </c>
      <c r="J170" s="286">
        <f t="shared" si="21"/>
        <v>0</v>
      </c>
      <c r="K170" s="286">
        <f t="shared" si="20"/>
        <v>-1.7365664461976849E-11</v>
      </c>
    </row>
    <row r="171" spans="2:11" ht="14.4">
      <c r="B171" s="287">
        <v>169</v>
      </c>
      <c r="C171" s="4">
        <f>IF('Input&amp;Output'!$C$3=10,'v-t_chart'!G171,IF('Input&amp;Output'!$C$3=21,'v-t_chart'!H171,IF('Input&amp;Output'!$C$3=32,'v-t_chart'!I171,IF('Input&amp;Output'!$C$3=22,'v-t_chart'!J171,IF('Input&amp;Output'!$C$3=31,'v-t_chart'!K171,'v-t_chart'!L171)))))</f>
        <v>0</v>
      </c>
      <c r="D171" s="286">
        <v>243</v>
      </c>
      <c r="E171" s="286">
        <f t="shared" si="17"/>
        <v>0</v>
      </c>
      <c r="F171" s="286">
        <f t="shared" si="15"/>
        <v>0</v>
      </c>
      <c r="G171" s="286">
        <f t="shared" si="18"/>
        <v>0</v>
      </c>
      <c r="H171" s="286">
        <f t="shared" si="16"/>
        <v>0</v>
      </c>
      <c r="I171" s="286">
        <f t="shared" si="19"/>
        <v>38825.325000000019</v>
      </c>
      <c r="J171" s="286">
        <f t="shared" si="21"/>
        <v>0</v>
      </c>
      <c r="K171" s="286">
        <f t="shared" si="20"/>
        <v>-1.7365664461976849E-11</v>
      </c>
    </row>
    <row r="172" spans="2:11" ht="14.4">
      <c r="B172" s="287">
        <v>170</v>
      </c>
      <c r="C172" s="4">
        <f>IF('Input&amp;Output'!$C$3=10,'v-t_chart'!G172,IF('Input&amp;Output'!$C$3=21,'v-t_chart'!H172,IF('Input&amp;Output'!$C$3=32,'v-t_chart'!I172,IF('Input&amp;Output'!$C$3=22,'v-t_chart'!J172,IF('Input&amp;Output'!$C$3=31,'v-t_chart'!K172,'v-t_chart'!L172)))))</f>
        <v>0</v>
      </c>
      <c r="D172" s="286">
        <v>243</v>
      </c>
      <c r="E172" s="286">
        <f t="shared" si="17"/>
        <v>0</v>
      </c>
      <c r="F172" s="286">
        <f t="shared" si="15"/>
        <v>0</v>
      </c>
      <c r="G172" s="286">
        <f t="shared" si="18"/>
        <v>0</v>
      </c>
      <c r="H172" s="286">
        <f t="shared" si="16"/>
        <v>0</v>
      </c>
      <c r="I172" s="286">
        <f t="shared" si="19"/>
        <v>38825.325000000019</v>
      </c>
      <c r="J172" s="286">
        <f t="shared" si="21"/>
        <v>0</v>
      </c>
      <c r="K172" s="286">
        <f t="shared" si="20"/>
        <v>-1.7365664461976849E-11</v>
      </c>
    </row>
    <row r="173" spans="2:11" ht="14.4">
      <c r="B173" s="287">
        <v>171</v>
      </c>
      <c r="C173" s="4">
        <f>IF('Input&amp;Output'!$C$3=10,'v-t_chart'!G173,IF('Input&amp;Output'!$C$3=21,'v-t_chart'!H173,IF('Input&amp;Output'!$C$3=32,'v-t_chart'!I173,IF('Input&amp;Output'!$C$3=22,'v-t_chart'!J173,IF('Input&amp;Output'!$C$3=31,'v-t_chart'!K173,'v-t_chart'!L173)))))</f>
        <v>0</v>
      </c>
      <c r="D173" s="286">
        <v>243</v>
      </c>
      <c r="E173" s="286">
        <f t="shared" si="17"/>
        <v>0</v>
      </c>
      <c r="F173" s="286">
        <f t="shared" si="15"/>
        <v>0</v>
      </c>
      <c r="G173" s="286">
        <f t="shared" si="18"/>
        <v>0</v>
      </c>
      <c r="H173" s="286">
        <f t="shared" si="16"/>
        <v>0</v>
      </c>
      <c r="I173" s="286">
        <f t="shared" si="19"/>
        <v>38825.325000000019</v>
      </c>
      <c r="J173" s="286">
        <f t="shared" si="21"/>
        <v>0</v>
      </c>
      <c r="K173" s="286">
        <f t="shared" si="20"/>
        <v>-1.7365664461976849E-11</v>
      </c>
    </row>
    <row r="174" spans="2:11" ht="14.4">
      <c r="B174" s="287">
        <v>172</v>
      </c>
      <c r="C174" s="4">
        <f>IF('Input&amp;Output'!$C$3=10,'v-t_chart'!G174,IF('Input&amp;Output'!$C$3=21,'v-t_chart'!H174,IF('Input&amp;Output'!$C$3=32,'v-t_chart'!I174,IF('Input&amp;Output'!$C$3=22,'v-t_chart'!J174,IF('Input&amp;Output'!$C$3=31,'v-t_chart'!K174,'v-t_chart'!L174)))))</f>
        <v>0</v>
      </c>
      <c r="D174" s="286">
        <v>243</v>
      </c>
      <c r="E174" s="286">
        <f t="shared" si="17"/>
        <v>0</v>
      </c>
      <c r="F174" s="286">
        <f t="shared" si="15"/>
        <v>0</v>
      </c>
      <c r="G174" s="286">
        <f t="shared" si="18"/>
        <v>0</v>
      </c>
      <c r="H174" s="286">
        <f t="shared" si="16"/>
        <v>0</v>
      </c>
      <c r="I174" s="286">
        <f t="shared" si="19"/>
        <v>38825.325000000019</v>
      </c>
      <c r="J174" s="286">
        <f t="shared" si="21"/>
        <v>0</v>
      </c>
      <c r="K174" s="286">
        <f t="shared" si="20"/>
        <v>-1.7365664461976849E-11</v>
      </c>
    </row>
    <row r="175" spans="2:11" ht="14.4">
      <c r="B175" s="287">
        <v>173</v>
      </c>
      <c r="C175" s="4">
        <f>IF('Input&amp;Output'!$C$3=10,'v-t_chart'!G175,IF('Input&amp;Output'!$C$3=21,'v-t_chart'!H175,IF('Input&amp;Output'!$C$3=32,'v-t_chart'!I175,IF('Input&amp;Output'!$C$3=22,'v-t_chart'!J175,IF('Input&amp;Output'!$C$3=31,'v-t_chart'!K175,'v-t_chart'!L175)))))</f>
        <v>0</v>
      </c>
      <c r="D175" s="286">
        <v>243</v>
      </c>
      <c r="E175" s="286">
        <f t="shared" si="17"/>
        <v>0</v>
      </c>
      <c r="F175" s="286">
        <f t="shared" si="15"/>
        <v>0</v>
      </c>
      <c r="G175" s="286">
        <f t="shared" si="18"/>
        <v>0</v>
      </c>
      <c r="H175" s="286">
        <f t="shared" si="16"/>
        <v>0</v>
      </c>
      <c r="I175" s="286">
        <f t="shared" si="19"/>
        <v>38825.325000000019</v>
      </c>
      <c r="J175" s="286">
        <f t="shared" si="21"/>
        <v>0</v>
      </c>
      <c r="K175" s="286">
        <f t="shared" si="20"/>
        <v>-1.7365664461976849E-11</v>
      </c>
    </row>
    <row r="176" spans="2:11" ht="14.4">
      <c r="B176" s="287">
        <v>174</v>
      </c>
      <c r="C176" s="4">
        <f>IF('Input&amp;Output'!$C$3=10,'v-t_chart'!G176,IF('Input&amp;Output'!$C$3=21,'v-t_chart'!H176,IF('Input&amp;Output'!$C$3=32,'v-t_chart'!I176,IF('Input&amp;Output'!$C$3=22,'v-t_chart'!J176,IF('Input&amp;Output'!$C$3=31,'v-t_chart'!K176,'v-t_chart'!L176)))))</f>
        <v>0</v>
      </c>
      <c r="D176" s="286">
        <v>243</v>
      </c>
      <c r="E176" s="286">
        <f t="shared" si="17"/>
        <v>0</v>
      </c>
      <c r="F176" s="286">
        <f t="shared" si="15"/>
        <v>0</v>
      </c>
      <c r="G176" s="286">
        <f t="shared" si="18"/>
        <v>0</v>
      </c>
      <c r="H176" s="286">
        <f t="shared" si="16"/>
        <v>0</v>
      </c>
      <c r="I176" s="286">
        <f t="shared" si="19"/>
        <v>38825.325000000019</v>
      </c>
      <c r="J176" s="286">
        <f t="shared" si="21"/>
        <v>0</v>
      </c>
      <c r="K176" s="286">
        <f t="shared" si="20"/>
        <v>-1.7365664461976849E-11</v>
      </c>
    </row>
    <row r="177" spans="2:11" ht="14.4">
      <c r="B177" s="287">
        <v>175</v>
      </c>
      <c r="C177" s="4">
        <f>IF('Input&amp;Output'!$C$3=10,'v-t_chart'!G177,IF('Input&amp;Output'!$C$3=21,'v-t_chart'!H177,IF('Input&amp;Output'!$C$3=32,'v-t_chart'!I177,IF('Input&amp;Output'!$C$3=22,'v-t_chart'!J177,IF('Input&amp;Output'!$C$3=31,'v-t_chart'!K177,'v-t_chart'!L177)))))</f>
        <v>0</v>
      </c>
      <c r="D177" s="286">
        <v>243</v>
      </c>
      <c r="E177" s="286">
        <f t="shared" si="17"/>
        <v>0</v>
      </c>
      <c r="F177" s="286">
        <f t="shared" si="15"/>
        <v>0</v>
      </c>
      <c r="G177" s="286">
        <f t="shared" si="18"/>
        <v>0</v>
      </c>
      <c r="H177" s="286">
        <f t="shared" si="16"/>
        <v>0</v>
      </c>
      <c r="I177" s="286">
        <f t="shared" si="19"/>
        <v>38825.325000000019</v>
      </c>
      <c r="J177" s="286">
        <f t="shared" si="21"/>
        <v>0</v>
      </c>
      <c r="K177" s="286">
        <f t="shared" si="20"/>
        <v>-1.7365664461976849E-11</v>
      </c>
    </row>
    <row r="178" spans="2:11" ht="14.4">
      <c r="B178" s="287">
        <v>176</v>
      </c>
      <c r="C178" s="4">
        <f>IF('Input&amp;Output'!$C$3=10,'v-t_chart'!G178,IF('Input&amp;Output'!$C$3=21,'v-t_chart'!H178,IF('Input&amp;Output'!$C$3=32,'v-t_chart'!I178,IF('Input&amp;Output'!$C$3=22,'v-t_chart'!J178,IF('Input&amp;Output'!$C$3=31,'v-t_chart'!K178,'v-t_chart'!L178)))))</f>
        <v>0</v>
      </c>
      <c r="D178" s="286">
        <v>243</v>
      </c>
      <c r="E178" s="286">
        <f t="shared" si="17"/>
        <v>0</v>
      </c>
      <c r="F178" s="286">
        <f t="shared" si="15"/>
        <v>0</v>
      </c>
      <c r="G178" s="286">
        <f t="shared" si="18"/>
        <v>0</v>
      </c>
      <c r="H178" s="286">
        <f t="shared" si="16"/>
        <v>0</v>
      </c>
      <c r="I178" s="286">
        <f t="shared" si="19"/>
        <v>38825.325000000019</v>
      </c>
      <c r="J178" s="286">
        <f t="shared" si="21"/>
        <v>0</v>
      </c>
      <c r="K178" s="286">
        <f t="shared" si="20"/>
        <v>-1.7365664461976849E-11</v>
      </c>
    </row>
    <row r="179" spans="2:11" ht="14.4">
      <c r="B179" s="287">
        <v>177</v>
      </c>
      <c r="C179" s="4">
        <f>IF('Input&amp;Output'!$C$3=10,'v-t_chart'!G179,IF('Input&amp;Output'!$C$3=21,'v-t_chart'!H179,IF('Input&amp;Output'!$C$3=32,'v-t_chart'!I179,IF('Input&amp;Output'!$C$3=22,'v-t_chart'!J179,IF('Input&amp;Output'!$C$3=31,'v-t_chart'!K179,'v-t_chart'!L179)))))</f>
        <v>0</v>
      </c>
      <c r="D179" s="286">
        <v>243</v>
      </c>
      <c r="E179" s="286">
        <f t="shared" si="17"/>
        <v>0</v>
      </c>
      <c r="F179" s="286">
        <f t="shared" si="15"/>
        <v>0</v>
      </c>
      <c r="G179" s="286">
        <f t="shared" si="18"/>
        <v>0</v>
      </c>
      <c r="H179" s="286">
        <f t="shared" si="16"/>
        <v>0</v>
      </c>
      <c r="I179" s="286">
        <f t="shared" si="19"/>
        <v>38825.325000000019</v>
      </c>
      <c r="J179" s="286">
        <f t="shared" si="21"/>
        <v>0</v>
      </c>
      <c r="K179" s="286">
        <f t="shared" si="20"/>
        <v>-1.7365664461976849E-11</v>
      </c>
    </row>
    <row r="180" spans="2:11" ht="14.4">
      <c r="B180" s="287">
        <v>178</v>
      </c>
      <c r="C180" s="4">
        <f>IF('Input&amp;Output'!$C$3=10,'v-t_chart'!G180,IF('Input&amp;Output'!$C$3=21,'v-t_chart'!H180,IF('Input&amp;Output'!$C$3=32,'v-t_chart'!I180,IF('Input&amp;Output'!$C$3=22,'v-t_chart'!J180,IF('Input&amp;Output'!$C$3=31,'v-t_chart'!K180,'v-t_chart'!L180)))))</f>
        <v>0</v>
      </c>
      <c r="D180" s="286">
        <v>243</v>
      </c>
      <c r="E180" s="286">
        <f t="shared" si="17"/>
        <v>0</v>
      </c>
      <c r="F180" s="286">
        <f t="shared" si="15"/>
        <v>0</v>
      </c>
      <c r="G180" s="286">
        <f t="shared" si="18"/>
        <v>0</v>
      </c>
      <c r="H180" s="286">
        <f t="shared" si="16"/>
        <v>0</v>
      </c>
      <c r="I180" s="286">
        <f t="shared" si="19"/>
        <v>38825.325000000019</v>
      </c>
      <c r="J180" s="286">
        <f t="shared" si="21"/>
        <v>0</v>
      </c>
      <c r="K180" s="286">
        <f t="shared" si="20"/>
        <v>-1.7365664461976849E-11</v>
      </c>
    </row>
    <row r="181" spans="2:11" ht="14.4">
      <c r="B181" s="287">
        <v>179</v>
      </c>
      <c r="C181" s="4">
        <f>IF('Input&amp;Output'!$C$3=10,'v-t_chart'!G181,IF('Input&amp;Output'!$C$3=21,'v-t_chart'!H181,IF('Input&amp;Output'!$C$3=32,'v-t_chart'!I181,IF('Input&amp;Output'!$C$3=22,'v-t_chart'!J181,IF('Input&amp;Output'!$C$3=31,'v-t_chart'!K181,'v-t_chart'!L181)))))</f>
        <v>0</v>
      </c>
      <c r="D181" s="286">
        <v>243</v>
      </c>
      <c r="E181" s="286">
        <f t="shared" si="17"/>
        <v>0</v>
      </c>
      <c r="F181" s="286">
        <f t="shared" si="15"/>
        <v>0</v>
      </c>
      <c r="G181" s="286">
        <f t="shared" si="18"/>
        <v>0</v>
      </c>
      <c r="H181" s="286">
        <f t="shared" si="16"/>
        <v>0</v>
      </c>
      <c r="I181" s="286">
        <f t="shared" si="19"/>
        <v>38825.325000000019</v>
      </c>
      <c r="J181" s="286">
        <f t="shared" si="21"/>
        <v>0</v>
      </c>
      <c r="K181" s="286">
        <f t="shared" si="20"/>
        <v>-1.7365664461976849E-11</v>
      </c>
    </row>
    <row r="182" spans="2:11" ht="14.4">
      <c r="B182" s="287">
        <v>180</v>
      </c>
      <c r="C182" s="4">
        <f>IF('Input&amp;Output'!$C$3=10,'v-t_chart'!G182,IF('Input&amp;Output'!$C$3=21,'v-t_chart'!H182,IF('Input&amp;Output'!$C$3=32,'v-t_chart'!I182,IF('Input&amp;Output'!$C$3=22,'v-t_chart'!J182,IF('Input&amp;Output'!$C$3=31,'v-t_chart'!K182,'v-t_chart'!L182)))))</f>
        <v>0</v>
      </c>
      <c r="D182" s="286">
        <v>243</v>
      </c>
      <c r="E182" s="286">
        <f t="shared" si="17"/>
        <v>0</v>
      </c>
      <c r="F182" s="286">
        <f t="shared" si="15"/>
        <v>0</v>
      </c>
      <c r="G182" s="286">
        <f t="shared" si="18"/>
        <v>0</v>
      </c>
      <c r="H182" s="286">
        <f t="shared" si="16"/>
        <v>0</v>
      </c>
      <c r="I182" s="286">
        <f t="shared" si="19"/>
        <v>38825.325000000019</v>
      </c>
      <c r="J182" s="286">
        <f t="shared" si="21"/>
        <v>0</v>
      </c>
      <c r="K182" s="286">
        <f t="shared" si="20"/>
        <v>-1.7365664461976849E-11</v>
      </c>
    </row>
    <row r="183" spans="2:11" ht="14.4">
      <c r="B183" s="287">
        <v>181</v>
      </c>
      <c r="C183" s="4">
        <f>IF('Input&amp;Output'!$C$3=10,'v-t_chart'!G183,IF('Input&amp;Output'!$C$3=21,'v-t_chart'!H183,IF('Input&amp;Output'!$C$3=32,'v-t_chart'!I183,IF('Input&amp;Output'!$C$3=22,'v-t_chart'!J183,IF('Input&amp;Output'!$C$3=31,'v-t_chart'!K183,'v-t_chart'!L183)))))</f>
        <v>0</v>
      </c>
      <c r="D183" s="286">
        <v>243</v>
      </c>
      <c r="E183" s="286">
        <f t="shared" si="17"/>
        <v>0</v>
      </c>
      <c r="F183" s="286">
        <f t="shared" si="15"/>
        <v>0</v>
      </c>
      <c r="G183" s="286">
        <f t="shared" si="18"/>
        <v>0</v>
      </c>
      <c r="H183" s="286">
        <f t="shared" si="16"/>
        <v>0</v>
      </c>
      <c r="I183" s="286">
        <f t="shared" si="19"/>
        <v>38825.325000000019</v>
      </c>
      <c r="J183" s="286">
        <f t="shared" si="21"/>
        <v>0</v>
      </c>
      <c r="K183" s="286">
        <f t="shared" si="20"/>
        <v>-1.7365664461976849E-11</v>
      </c>
    </row>
    <row r="184" spans="2:11" ht="14.4">
      <c r="B184" s="287">
        <v>182</v>
      </c>
      <c r="C184" s="4">
        <f>IF('Input&amp;Output'!$C$3=10,'v-t_chart'!G184,IF('Input&amp;Output'!$C$3=21,'v-t_chart'!H184,IF('Input&amp;Output'!$C$3=32,'v-t_chart'!I184,IF('Input&amp;Output'!$C$3=22,'v-t_chart'!J184,IF('Input&amp;Output'!$C$3=31,'v-t_chart'!K184,'v-t_chart'!L184)))))</f>
        <v>2</v>
      </c>
      <c r="D184" s="286">
        <v>243</v>
      </c>
      <c r="E184" s="286">
        <f t="shared" si="17"/>
        <v>2</v>
      </c>
      <c r="F184" s="286">
        <f t="shared" si="15"/>
        <v>486</v>
      </c>
      <c r="G184" s="286">
        <f t="shared" si="18"/>
        <v>2</v>
      </c>
      <c r="H184" s="286">
        <f t="shared" si="16"/>
        <v>972</v>
      </c>
      <c r="I184" s="286">
        <f t="shared" si="19"/>
        <v>39797.325000000019</v>
      </c>
      <c r="J184" s="286">
        <f t="shared" si="21"/>
        <v>486</v>
      </c>
      <c r="K184" s="286">
        <f t="shared" si="20"/>
        <v>485.99999999998261</v>
      </c>
    </row>
    <row r="185" spans="2:11" ht="14.4">
      <c r="B185" s="287">
        <v>183</v>
      </c>
      <c r="C185" s="4">
        <f>IF('Input&amp;Output'!$C$3=10,'v-t_chart'!G185,IF('Input&amp;Output'!$C$3=21,'v-t_chart'!H185,IF('Input&amp;Output'!$C$3=32,'v-t_chart'!I185,IF('Input&amp;Output'!$C$3=22,'v-t_chart'!J185,IF('Input&amp;Output'!$C$3=31,'v-t_chart'!K185,'v-t_chart'!L185)))))</f>
        <v>6</v>
      </c>
      <c r="D185" s="286">
        <v>243</v>
      </c>
      <c r="E185" s="286">
        <f t="shared" si="17"/>
        <v>4</v>
      </c>
      <c r="F185" s="286">
        <f t="shared" si="15"/>
        <v>972</v>
      </c>
      <c r="G185" s="286">
        <f t="shared" si="18"/>
        <v>7</v>
      </c>
      <c r="H185" s="286">
        <f t="shared" si="16"/>
        <v>6804</v>
      </c>
      <c r="I185" s="286">
        <f t="shared" si="19"/>
        <v>46601.325000000019</v>
      </c>
      <c r="J185" s="286">
        <f t="shared" si="21"/>
        <v>3888</v>
      </c>
      <c r="K185" s="286">
        <f t="shared" si="20"/>
        <v>4373.9999999999827</v>
      </c>
    </row>
    <row r="186" spans="2:11" ht="14.4">
      <c r="B186" s="287">
        <v>184</v>
      </c>
      <c r="C186" s="4">
        <f>IF('Input&amp;Output'!$C$3=10,'v-t_chart'!G186,IF('Input&amp;Output'!$C$3=21,'v-t_chart'!H186,IF('Input&amp;Output'!$C$3=32,'v-t_chart'!I186,IF('Input&amp;Output'!$C$3=22,'v-t_chart'!J186,IF('Input&amp;Output'!$C$3=31,'v-t_chart'!K186,'v-t_chart'!L186)))))</f>
        <v>12.4</v>
      </c>
      <c r="D186" s="286">
        <v>243</v>
      </c>
      <c r="E186" s="286">
        <f t="shared" si="17"/>
        <v>6.4</v>
      </c>
      <c r="F186" s="286">
        <f t="shared" si="15"/>
        <v>1555.2</v>
      </c>
      <c r="G186" s="286">
        <f t="shared" si="18"/>
        <v>15.4</v>
      </c>
      <c r="H186" s="286">
        <f t="shared" si="16"/>
        <v>23950.080000000002</v>
      </c>
      <c r="I186" s="286">
        <f t="shared" si="19"/>
        <v>70551.405000000028</v>
      </c>
      <c r="J186" s="286">
        <f t="shared" si="21"/>
        <v>14307.840000000002</v>
      </c>
      <c r="K186" s="286">
        <f t="shared" si="20"/>
        <v>18681.839999999986</v>
      </c>
    </row>
    <row r="187" spans="2:11" ht="14.4">
      <c r="B187" s="287">
        <v>185</v>
      </c>
      <c r="C187" s="4">
        <f>IF('Input&amp;Output'!$C$3=10,'v-t_chart'!G187,IF('Input&amp;Output'!$C$3=21,'v-t_chart'!H187,IF('Input&amp;Output'!$C$3=32,'v-t_chart'!I187,IF('Input&amp;Output'!$C$3=22,'v-t_chart'!J187,IF('Input&amp;Output'!$C$3=31,'v-t_chart'!K187,'v-t_chart'!L187)))))</f>
        <v>21.4</v>
      </c>
      <c r="D187" s="286">
        <v>243</v>
      </c>
      <c r="E187" s="286">
        <f t="shared" si="17"/>
        <v>8.9999999999999982</v>
      </c>
      <c r="F187" s="286">
        <f t="shared" si="15"/>
        <v>2186.9999999999995</v>
      </c>
      <c r="G187" s="286">
        <f t="shared" si="18"/>
        <v>27.599999999999998</v>
      </c>
      <c r="H187" s="286">
        <f t="shared" si="16"/>
        <v>60361.199999999983</v>
      </c>
      <c r="I187" s="286">
        <f t="shared" si="19"/>
        <v>130912.60500000001</v>
      </c>
      <c r="J187" s="286">
        <f t="shared" si="21"/>
        <v>36960.299999999988</v>
      </c>
      <c r="K187" s="286">
        <f t="shared" si="20"/>
        <v>55642.13999999997</v>
      </c>
    </row>
    <row r="188" spans="2:11" ht="14.4">
      <c r="B188" s="287">
        <v>186</v>
      </c>
      <c r="C188" s="4">
        <f>IF('Input&amp;Output'!$C$3=10,'v-t_chart'!G188,IF('Input&amp;Output'!$C$3=21,'v-t_chart'!H188,IF('Input&amp;Output'!$C$3=32,'v-t_chart'!I188,IF('Input&amp;Output'!$C$3=22,'v-t_chart'!J188,IF('Input&amp;Output'!$C$3=31,'v-t_chart'!K188,'v-t_chart'!L188)))))</f>
        <v>30</v>
      </c>
      <c r="D188" s="286">
        <v>243</v>
      </c>
      <c r="E188" s="286">
        <f t="shared" si="17"/>
        <v>8.6000000000000014</v>
      </c>
      <c r="F188" s="286">
        <f t="shared" si="15"/>
        <v>2089.8000000000002</v>
      </c>
      <c r="G188" s="286">
        <f t="shared" si="18"/>
        <v>40.700000000000003</v>
      </c>
      <c r="H188" s="286">
        <f t="shared" si="16"/>
        <v>85054.860000000015</v>
      </c>
      <c r="I188" s="286">
        <f t="shared" si="19"/>
        <v>215967.46500000003</v>
      </c>
      <c r="J188" s="286">
        <f t="shared" si="21"/>
        <v>53707.860000000008</v>
      </c>
      <c r="K188" s="286">
        <f t="shared" si="20"/>
        <v>109349.99999999997</v>
      </c>
    </row>
    <row r="189" spans="2:11" ht="14.4">
      <c r="B189" s="287">
        <v>187</v>
      </c>
      <c r="C189" s="4">
        <f>IF('Input&amp;Output'!$C$3=10,'v-t_chart'!G189,IF('Input&amp;Output'!$C$3=21,'v-t_chart'!H189,IF('Input&amp;Output'!$C$3=32,'v-t_chart'!I189,IF('Input&amp;Output'!$C$3=22,'v-t_chart'!J189,IF('Input&amp;Output'!$C$3=31,'v-t_chart'!K189,'v-t_chart'!L189)))))</f>
        <v>37.1</v>
      </c>
      <c r="D189" s="286">
        <v>243</v>
      </c>
      <c r="E189" s="286">
        <f t="shared" si="17"/>
        <v>7.1000000000000014</v>
      </c>
      <c r="F189" s="286">
        <f t="shared" si="15"/>
        <v>1725.3000000000004</v>
      </c>
      <c r="G189" s="286">
        <f t="shared" si="18"/>
        <v>52.1</v>
      </c>
      <c r="H189" s="286">
        <f t="shared" si="16"/>
        <v>89888.130000000019</v>
      </c>
      <c r="I189" s="286">
        <f t="shared" si="19"/>
        <v>305855.59500000003</v>
      </c>
      <c r="J189" s="286">
        <f t="shared" si="21"/>
        <v>57883.81500000001</v>
      </c>
      <c r="K189" s="286">
        <f t="shared" si="20"/>
        <v>167233.81499999997</v>
      </c>
    </row>
    <row r="190" spans="2:11" ht="14.4">
      <c r="B190" s="287">
        <v>188</v>
      </c>
      <c r="C190" s="4">
        <f>IF('Input&amp;Output'!$C$3=10,'v-t_chart'!G190,IF('Input&amp;Output'!$C$3=21,'v-t_chart'!H190,IF('Input&amp;Output'!$C$3=32,'v-t_chart'!I190,IF('Input&amp;Output'!$C$3=22,'v-t_chart'!J190,IF('Input&amp;Output'!$C$3=31,'v-t_chart'!K190,'v-t_chart'!L190)))))</f>
        <v>42.5</v>
      </c>
      <c r="D190" s="286">
        <v>243</v>
      </c>
      <c r="E190" s="286">
        <f t="shared" si="17"/>
        <v>5.3999999999999986</v>
      </c>
      <c r="F190" s="286">
        <f t="shared" si="15"/>
        <v>1312.1999999999996</v>
      </c>
      <c r="G190" s="286">
        <f t="shared" si="18"/>
        <v>61.05</v>
      </c>
      <c r="H190" s="286">
        <f t="shared" si="16"/>
        <v>80109.809999999969</v>
      </c>
      <c r="I190" s="286">
        <f t="shared" si="19"/>
        <v>385965.40500000003</v>
      </c>
      <c r="J190" s="286">
        <f t="shared" si="21"/>
        <v>52225.55999999999</v>
      </c>
      <c r="K190" s="286">
        <f t="shared" si="20"/>
        <v>219459.37499999997</v>
      </c>
    </row>
    <row r="191" spans="2:11" ht="14.4">
      <c r="B191" s="287">
        <v>189</v>
      </c>
      <c r="C191" s="4">
        <f>IF('Input&amp;Output'!$C$3=10,'v-t_chart'!G191,IF('Input&amp;Output'!$C$3=21,'v-t_chart'!H191,IF('Input&amp;Output'!$C$3=32,'v-t_chart'!I191,IF('Input&amp;Output'!$C$3=22,'v-t_chart'!J191,IF('Input&amp;Output'!$C$3=31,'v-t_chart'!K191,'v-t_chart'!L191)))))</f>
        <v>46.6</v>
      </c>
      <c r="D191" s="286">
        <v>243</v>
      </c>
      <c r="E191" s="286">
        <f t="shared" si="17"/>
        <v>4.1000000000000014</v>
      </c>
      <c r="F191" s="286">
        <f t="shared" si="15"/>
        <v>996.3000000000003</v>
      </c>
      <c r="G191" s="286">
        <f t="shared" si="18"/>
        <v>67.849999999999994</v>
      </c>
      <c r="H191" s="286">
        <f t="shared" si="16"/>
        <v>67598.955000000016</v>
      </c>
      <c r="I191" s="286">
        <f t="shared" si="19"/>
        <v>453564.36000000004</v>
      </c>
      <c r="J191" s="286">
        <f t="shared" si="21"/>
        <v>44385.164999999994</v>
      </c>
      <c r="K191" s="286">
        <f t="shared" si="20"/>
        <v>263844.53999999998</v>
      </c>
    </row>
    <row r="192" spans="2:11" ht="14.4">
      <c r="B192" s="287">
        <v>190</v>
      </c>
      <c r="C192" s="4">
        <f>IF('Input&amp;Output'!$C$3=10,'v-t_chart'!G192,IF('Input&amp;Output'!$C$3=21,'v-t_chart'!H192,IF('Input&amp;Output'!$C$3=32,'v-t_chart'!I192,IF('Input&amp;Output'!$C$3=22,'v-t_chart'!J192,IF('Input&amp;Output'!$C$3=31,'v-t_chart'!K192,'v-t_chart'!L192)))))</f>
        <v>49.8</v>
      </c>
      <c r="D192" s="286">
        <v>243</v>
      </c>
      <c r="E192" s="286">
        <f t="shared" si="17"/>
        <v>3.1999999999999957</v>
      </c>
      <c r="F192" s="286">
        <f t="shared" si="15"/>
        <v>777.599999999999</v>
      </c>
      <c r="G192" s="286">
        <f t="shared" si="18"/>
        <v>73.099999999999994</v>
      </c>
      <c r="H192" s="286">
        <f t="shared" si="16"/>
        <v>56842.559999999925</v>
      </c>
      <c r="I192" s="286">
        <f t="shared" si="19"/>
        <v>510406.92</v>
      </c>
      <c r="J192" s="286">
        <f t="shared" si="21"/>
        <v>37480.319999999949</v>
      </c>
      <c r="K192" s="286">
        <f t="shared" si="20"/>
        <v>301324.85999999993</v>
      </c>
    </row>
    <row r="193" spans="2:11" ht="14.4">
      <c r="B193" s="287">
        <v>191</v>
      </c>
      <c r="C193" s="4">
        <f>IF('Input&amp;Output'!$C$3=10,'v-t_chart'!G193,IF('Input&amp;Output'!$C$3=21,'v-t_chart'!H193,IF('Input&amp;Output'!$C$3=32,'v-t_chart'!I193,IF('Input&amp;Output'!$C$3=22,'v-t_chart'!J193,IF('Input&amp;Output'!$C$3=31,'v-t_chart'!K193,'v-t_chart'!L193)))))</f>
        <v>52.4</v>
      </c>
      <c r="D193" s="286">
        <v>243</v>
      </c>
      <c r="E193" s="286">
        <f t="shared" si="17"/>
        <v>2.6000000000000014</v>
      </c>
      <c r="F193" s="286">
        <f t="shared" si="15"/>
        <v>631.8000000000003</v>
      </c>
      <c r="G193" s="286">
        <f t="shared" si="18"/>
        <v>77.3</v>
      </c>
      <c r="H193" s="286">
        <f t="shared" si="16"/>
        <v>48838.140000000021</v>
      </c>
      <c r="I193" s="286">
        <f t="shared" si="19"/>
        <v>559245.06000000006</v>
      </c>
      <c r="J193" s="286">
        <f t="shared" si="21"/>
        <v>32284.980000000032</v>
      </c>
      <c r="K193" s="286">
        <f t="shared" si="20"/>
        <v>333609.83999999997</v>
      </c>
    </row>
    <row r="194" spans="2:11" ht="14.4">
      <c r="B194" s="287">
        <v>192</v>
      </c>
      <c r="C194" s="4">
        <f>IF('Input&amp;Output'!$C$3=10,'v-t_chart'!G194,IF('Input&amp;Output'!$C$3=21,'v-t_chart'!H194,IF('Input&amp;Output'!$C$3=32,'v-t_chart'!I194,IF('Input&amp;Output'!$C$3=22,'v-t_chart'!J194,IF('Input&amp;Output'!$C$3=31,'v-t_chart'!K194,'v-t_chart'!L194)))))</f>
        <v>54.4</v>
      </c>
      <c r="D194" s="286">
        <v>243</v>
      </c>
      <c r="E194" s="286">
        <f t="shared" si="17"/>
        <v>2</v>
      </c>
      <c r="F194" s="286">
        <f t="shared" si="15"/>
        <v>486</v>
      </c>
      <c r="G194" s="286">
        <f t="shared" si="18"/>
        <v>80.599999999999994</v>
      </c>
      <c r="H194" s="286">
        <f t="shared" si="16"/>
        <v>39171.599999999999</v>
      </c>
      <c r="I194" s="286">
        <f t="shared" si="19"/>
        <v>598416.66</v>
      </c>
      <c r="J194" s="286">
        <f t="shared" si="21"/>
        <v>25952.399999999991</v>
      </c>
      <c r="K194" s="286">
        <f t="shared" si="20"/>
        <v>359562.23999999993</v>
      </c>
    </row>
    <row r="195" spans="2:11" ht="14.4">
      <c r="B195" s="287">
        <v>193</v>
      </c>
      <c r="C195" s="4">
        <f>IF('Input&amp;Output'!$C$3=10,'v-t_chart'!G195,IF('Input&amp;Output'!$C$3=21,'v-t_chart'!H195,IF('Input&amp;Output'!$C$3=32,'v-t_chart'!I195,IF('Input&amp;Output'!$C$3=22,'v-t_chart'!J195,IF('Input&amp;Output'!$C$3=31,'v-t_chart'!K195,'v-t_chart'!L195)))))</f>
        <v>55.6</v>
      </c>
      <c r="D195" s="286">
        <v>243</v>
      </c>
      <c r="E195" s="286">
        <f t="shared" si="17"/>
        <v>1.2000000000000028</v>
      </c>
      <c r="F195" s="286">
        <f t="shared" si="15"/>
        <v>291.6000000000007</v>
      </c>
      <c r="G195" s="286">
        <f t="shared" si="18"/>
        <v>82.8</v>
      </c>
      <c r="H195" s="286">
        <f t="shared" si="16"/>
        <v>24144.480000000058</v>
      </c>
      <c r="I195" s="286">
        <f t="shared" si="19"/>
        <v>622561.14000000013</v>
      </c>
      <c r="J195" s="286">
        <f t="shared" si="21"/>
        <v>16038.000000000055</v>
      </c>
      <c r="K195" s="286">
        <f t="shared" si="20"/>
        <v>375600.24</v>
      </c>
    </row>
    <row r="196" spans="2:11" ht="14.4">
      <c r="B196" s="287">
        <v>194</v>
      </c>
      <c r="C196" s="4">
        <f>IF('Input&amp;Output'!$C$3=10,'v-t_chart'!G196,IF('Input&amp;Output'!$C$3=21,'v-t_chart'!H196,IF('Input&amp;Output'!$C$3=32,'v-t_chart'!I196,IF('Input&amp;Output'!$C$3=22,'v-t_chart'!J196,IF('Input&amp;Output'!$C$3=31,'v-t_chart'!K196,'v-t_chart'!L196)))))</f>
        <v>56.1</v>
      </c>
      <c r="D196" s="286">
        <v>243</v>
      </c>
      <c r="E196" s="286">
        <f t="shared" si="17"/>
        <v>0.5</v>
      </c>
      <c r="F196" s="286">
        <f t="shared" ref="F196:F259" si="22">D196*E196</f>
        <v>121.5</v>
      </c>
      <c r="G196" s="286">
        <f t="shared" si="18"/>
        <v>83.9</v>
      </c>
      <c r="H196" s="286">
        <f t="shared" ref="H196:H259" si="23">F196*G196</f>
        <v>10193.85</v>
      </c>
      <c r="I196" s="286">
        <f t="shared" si="19"/>
        <v>632754.99000000011</v>
      </c>
      <c r="J196" s="286">
        <f t="shared" si="21"/>
        <v>6785.7749999999887</v>
      </c>
      <c r="K196" s="286">
        <f t="shared" si="20"/>
        <v>382386.01499999996</v>
      </c>
    </row>
    <row r="197" spans="2:11" ht="14.4">
      <c r="B197" s="287">
        <v>195</v>
      </c>
      <c r="C197" s="4">
        <f>IF('Input&amp;Output'!$C$3=10,'v-t_chart'!G197,IF('Input&amp;Output'!$C$3=21,'v-t_chart'!H197,IF('Input&amp;Output'!$C$3=32,'v-t_chart'!I197,IF('Input&amp;Output'!$C$3=22,'v-t_chart'!J197,IF('Input&amp;Output'!$C$3=31,'v-t_chart'!K197,'v-t_chart'!L197)))))</f>
        <v>56.2</v>
      </c>
      <c r="D197" s="286">
        <v>243</v>
      </c>
      <c r="E197" s="286">
        <f t="shared" ref="E197:E260" si="24">(C197-C196)/(B197/B197)</f>
        <v>0.10000000000000142</v>
      </c>
      <c r="F197" s="286">
        <f t="shared" si="22"/>
        <v>24.300000000000345</v>
      </c>
      <c r="G197" s="286">
        <f t="shared" ref="G197:G260" si="25">(C197+C196/2)*(B197-B196)</f>
        <v>84.25</v>
      </c>
      <c r="H197" s="286">
        <f t="shared" si="23"/>
        <v>2047.2750000000292</v>
      </c>
      <c r="I197" s="286">
        <f t="shared" ref="I197:I260" si="26">I196+H197</f>
        <v>634802.26500000013</v>
      </c>
      <c r="J197" s="286">
        <f t="shared" si="21"/>
        <v>1364.4450000000575</v>
      </c>
      <c r="K197" s="286">
        <f t="shared" ref="K197:K260" si="27">K196+J197</f>
        <v>383750.46</v>
      </c>
    </row>
    <row r="198" spans="2:11" ht="14.4">
      <c r="B198" s="287">
        <v>196</v>
      </c>
      <c r="C198" s="4">
        <f>IF('Input&amp;Output'!$C$3=10,'v-t_chart'!G198,IF('Input&amp;Output'!$C$3=21,'v-t_chart'!H198,IF('Input&amp;Output'!$C$3=32,'v-t_chart'!I198,IF('Input&amp;Output'!$C$3=22,'v-t_chart'!J198,IF('Input&amp;Output'!$C$3=31,'v-t_chart'!K198,'v-t_chart'!L198)))))</f>
        <v>56.2</v>
      </c>
      <c r="D198" s="286">
        <v>243</v>
      </c>
      <c r="E198" s="286">
        <f t="shared" si="24"/>
        <v>0</v>
      </c>
      <c r="F198" s="286">
        <f t="shared" si="22"/>
        <v>0</v>
      </c>
      <c r="G198" s="286">
        <f t="shared" si="25"/>
        <v>84.300000000000011</v>
      </c>
      <c r="H198" s="286">
        <f t="shared" si="23"/>
        <v>0</v>
      </c>
      <c r="I198" s="286">
        <f t="shared" si="26"/>
        <v>634802.26500000013</v>
      </c>
      <c r="J198" s="286">
        <f t="shared" si="21"/>
        <v>0</v>
      </c>
      <c r="K198" s="286">
        <f t="shared" si="27"/>
        <v>383750.46</v>
      </c>
    </row>
    <row r="199" spans="2:11" ht="14.4">
      <c r="B199" s="287">
        <v>197</v>
      </c>
      <c r="C199" s="4">
        <f>IF('Input&amp;Output'!$C$3=10,'v-t_chart'!G199,IF('Input&amp;Output'!$C$3=21,'v-t_chart'!H199,IF('Input&amp;Output'!$C$3=32,'v-t_chart'!I199,IF('Input&amp;Output'!$C$3=22,'v-t_chart'!J199,IF('Input&amp;Output'!$C$3=31,'v-t_chart'!K199,'v-t_chart'!L199)))))</f>
        <v>56.2</v>
      </c>
      <c r="D199" s="286">
        <v>243</v>
      </c>
      <c r="E199" s="286">
        <f t="shared" si="24"/>
        <v>0</v>
      </c>
      <c r="F199" s="286">
        <f t="shared" si="22"/>
        <v>0</v>
      </c>
      <c r="G199" s="286">
        <f t="shared" si="25"/>
        <v>84.300000000000011</v>
      </c>
      <c r="H199" s="286">
        <f t="shared" si="23"/>
        <v>0</v>
      </c>
      <c r="I199" s="286">
        <f t="shared" si="26"/>
        <v>634802.26500000013</v>
      </c>
      <c r="J199" s="286">
        <f t="shared" si="21"/>
        <v>0</v>
      </c>
      <c r="K199" s="286">
        <f t="shared" si="27"/>
        <v>383750.46</v>
      </c>
    </row>
    <row r="200" spans="2:11" ht="14.4">
      <c r="B200" s="287">
        <v>198</v>
      </c>
      <c r="C200" s="4">
        <f>IF('Input&amp;Output'!$C$3=10,'v-t_chart'!G200,IF('Input&amp;Output'!$C$3=21,'v-t_chart'!H200,IF('Input&amp;Output'!$C$3=32,'v-t_chart'!I200,IF('Input&amp;Output'!$C$3=22,'v-t_chart'!J200,IF('Input&amp;Output'!$C$3=31,'v-t_chart'!K200,'v-t_chart'!L200)))))</f>
        <v>56.7</v>
      </c>
      <c r="D200" s="286">
        <v>243</v>
      </c>
      <c r="E200" s="286">
        <f t="shared" si="24"/>
        <v>0.5</v>
      </c>
      <c r="F200" s="286">
        <f t="shared" si="22"/>
        <v>121.5</v>
      </c>
      <c r="G200" s="286">
        <f t="shared" si="25"/>
        <v>84.800000000000011</v>
      </c>
      <c r="H200" s="286">
        <f t="shared" si="23"/>
        <v>10303.200000000001</v>
      </c>
      <c r="I200" s="286">
        <f t="shared" si="26"/>
        <v>645105.46500000008</v>
      </c>
      <c r="J200" s="286">
        <f t="shared" si="21"/>
        <v>6858.6749999999774</v>
      </c>
      <c r="K200" s="286">
        <f t="shared" si="27"/>
        <v>390609.13500000001</v>
      </c>
    </row>
    <row r="201" spans="2:11" ht="14.4">
      <c r="B201" s="287">
        <v>199</v>
      </c>
      <c r="C201" s="4">
        <f>IF('Input&amp;Output'!$C$3=10,'v-t_chart'!G201,IF('Input&amp;Output'!$C$3=21,'v-t_chart'!H201,IF('Input&amp;Output'!$C$3=32,'v-t_chart'!I201,IF('Input&amp;Output'!$C$3=22,'v-t_chart'!J201,IF('Input&amp;Output'!$C$3=31,'v-t_chart'!K201,'v-t_chart'!L201)))))</f>
        <v>57.2</v>
      </c>
      <c r="D201" s="286">
        <v>243</v>
      </c>
      <c r="E201" s="286">
        <f t="shared" si="24"/>
        <v>0.5</v>
      </c>
      <c r="F201" s="286">
        <f t="shared" si="22"/>
        <v>121.5</v>
      </c>
      <c r="G201" s="286">
        <f t="shared" si="25"/>
        <v>85.550000000000011</v>
      </c>
      <c r="H201" s="286">
        <f t="shared" si="23"/>
        <v>10394.325000000001</v>
      </c>
      <c r="I201" s="286">
        <f t="shared" si="26"/>
        <v>655499.79</v>
      </c>
      <c r="J201" s="286">
        <f t="shared" si="21"/>
        <v>6919.4249999999774</v>
      </c>
      <c r="K201" s="286">
        <f t="shared" si="27"/>
        <v>397528.56</v>
      </c>
    </row>
    <row r="202" spans="2:11" ht="14.4">
      <c r="B202" s="287">
        <v>200</v>
      </c>
      <c r="C202" s="4">
        <f>IF('Input&amp;Output'!$C$3=10,'v-t_chart'!G202,IF('Input&amp;Output'!$C$3=21,'v-t_chart'!H202,IF('Input&amp;Output'!$C$3=32,'v-t_chart'!I202,IF('Input&amp;Output'!$C$3=22,'v-t_chart'!J202,IF('Input&amp;Output'!$C$3=31,'v-t_chart'!K202,'v-t_chart'!L202)))))</f>
        <v>57.7</v>
      </c>
      <c r="D202" s="286">
        <v>243</v>
      </c>
      <c r="E202" s="286">
        <f t="shared" si="24"/>
        <v>0.5</v>
      </c>
      <c r="F202" s="286">
        <f t="shared" si="22"/>
        <v>121.5</v>
      </c>
      <c r="G202" s="286">
        <f t="shared" si="25"/>
        <v>86.300000000000011</v>
      </c>
      <c r="H202" s="286">
        <f t="shared" si="23"/>
        <v>10485.450000000001</v>
      </c>
      <c r="I202" s="286">
        <f t="shared" si="26"/>
        <v>665985.24</v>
      </c>
      <c r="J202" s="286">
        <f t="shared" si="21"/>
        <v>6980.1750000000329</v>
      </c>
      <c r="K202" s="286">
        <f t="shared" si="27"/>
        <v>404508.73500000004</v>
      </c>
    </row>
    <row r="203" spans="2:11" ht="14.4">
      <c r="B203" s="287">
        <v>201</v>
      </c>
      <c r="C203" s="4">
        <f>IF('Input&amp;Output'!$C$3=10,'v-t_chart'!G203,IF('Input&amp;Output'!$C$3=21,'v-t_chart'!H203,IF('Input&amp;Output'!$C$3=32,'v-t_chart'!I203,IF('Input&amp;Output'!$C$3=22,'v-t_chart'!J203,IF('Input&amp;Output'!$C$3=31,'v-t_chart'!K203,'v-t_chart'!L203)))))</f>
        <v>58.2</v>
      </c>
      <c r="D203" s="286">
        <v>243</v>
      </c>
      <c r="E203" s="286">
        <f t="shared" si="24"/>
        <v>0.5</v>
      </c>
      <c r="F203" s="286">
        <f t="shared" si="22"/>
        <v>121.5</v>
      </c>
      <c r="G203" s="286">
        <f t="shared" si="25"/>
        <v>87.050000000000011</v>
      </c>
      <c r="H203" s="286">
        <f t="shared" si="23"/>
        <v>10576.575000000001</v>
      </c>
      <c r="I203" s="286">
        <f t="shared" si="26"/>
        <v>676561.81499999994</v>
      </c>
      <c r="J203" s="286">
        <f t="shared" si="21"/>
        <v>7040.9249999999774</v>
      </c>
      <c r="K203" s="286">
        <f t="shared" si="27"/>
        <v>411549.66000000003</v>
      </c>
    </row>
    <row r="204" spans="2:11" ht="14.4">
      <c r="B204" s="287">
        <v>202</v>
      </c>
      <c r="C204" s="4">
        <f>IF('Input&amp;Output'!$C$3=10,'v-t_chart'!G204,IF('Input&amp;Output'!$C$3=21,'v-t_chart'!H204,IF('Input&amp;Output'!$C$3=32,'v-t_chart'!I204,IF('Input&amp;Output'!$C$3=22,'v-t_chart'!J204,IF('Input&amp;Output'!$C$3=31,'v-t_chart'!K204,'v-t_chart'!L204)))))</f>
        <v>58.7</v>
      </c>
      <c r="D204" s="286">
        <v>243</v>
      </c>
      <c r="E204" s="286">
        <f t="shared" si="24"/>
        <v>0.5</v>
      </c>
      <c r="F204" s="286">
        <f t="shared" si="22"/>
        <v>121.5</v>
      </c>
      <c r="G204" s="286">
        <f t="shared" si="25"/>
        <v>87.800000000000011</v>
      </c>
      <c r="H204" s="286">
        <f t="shared" si="23"/>
        <v>10667.7</v>
      </c>
      <c r="I204" s="286">
        <f t="shared" si="26"/>
        <v>687229.5149999999</v>
      </c>
      <c r="J204" s="286">
        <f t="shared" si="21"/>
        <v>7101.6750000000329</v>
      </c>
      <c r="K204" s="286">
        <f t="shared" si="27"/>
        <v>418651.33500000008</v>
      </c>
    </row>
    <row r="205" spans="2:11" ht="14.4">
      <c r="B205" s="287">
        <v>203</v>
      </c>
      <c r="C205" s="4">
        <f>IF('Input&amp;Output'!$C$3=10,'v-t_chart'!G205,IF('Input&amp;Output'!$C$3=21,'v-t_chart'!H205,IF('Input&amp;Output'!$C$3=32,'v-t_chart'!I205,IF('Input&amp;Output'!$C$3=22,'v-t_chart'!J205,IF('Input&amp;Output'!$C$3=31,'v-t_chart'!K205,'v-t_chart'!L205)))))</f>
        <v>59.3</v>
      </c>
      <c r="D205" s="286">
        <v>243</v>
      </c>
      <c r="E205" s="286">
        <f t="shared" si="24"/>
        <v>0.59999999999999432</v>
      </c>
      <c r="F205" s="286">
        <f t="shared" si="22"/>
        <v>145.79999999999862</v>
      </c>
      <c r="G205" s="286">
        <f t="shared" si="25"/>
        <v>88.65</v>
      </c>
      <c r="H205" s="286">
        <f t="shared" si="23"/>
        <v>12925.169999999878</v>
      </c>
      <c r="I205" s="286">
        <f t="shared" si="26"/>
        <v>700154.68499999982</v>
      </c>
      <c r="J205" s="286">
        <f t="shared" si="21"/>
        <v>8602.1999999999116</v>
      </c>
      <c r="K205" s="286">
        <f t="shared" si="27"/>
        <v>427253.53499999997</v>
      </c>
    </row>
    <row r="206" spans="2:11" ht="14.4">
      <c r="B206" s="287">
        <v>204</v>
      </c>
      <c r="C206" s="4">
        <f>IF('Input&amp;Output'!$C$3=10,'v-t_chart'!G206,IF('Input&amp;Output'!$C$3=21,'v-t_chart'!H206,IF('Input&amp;Output'!$C$3=32,'v-t_chart'!I206,IF('Input&amp;Output'!$C$3=22,'v-t_chart'!J206,IF('Input&amp;Output'!$C$3=31,'v-t_chart'!K206,'v-t_chart'!L206)))))</f>
        <v>59.8</v>
      </c>
      <c r="D206" s="286">
        <v>243</v>
      </c>
      <c r="E206" s="286">
        <f t="shared" si="24"/>
        <v>0.5</v>
      </c>
      <c r="F206" s="286">
        <f t="shared" si="22"/>
        <v>121.5</v>
      </c>
      <c r="G206" s="286">
        <f t="shared" si="25"/>
        <v>89.449999999999989</v>
      </c>
      <c r="H206" s="286">
        <f t="shared" si="23"/>
        <v>10868.174999999999</v>
      </c>
      <c r="I206" s="286">
        <f t="shared" si="26"/>
        <v>711022.85999999987</v>
      </c>
      <c r="J206" s="286">
        <f t="shared" si="21"/>
        <v>7235.3249999999671</v>
      </c>
      <c r="K206" s="286">
        <f t="shared" si="27"/>
        <v>434488.85999999993</v>
      </c>
    </row>
    <row r="207" spans="2:11" ht="14.4">
      <c r="B207" s="287">
        <v>205</v>
      </c>
      <c r="C207" s="4">
        <f>IF('Input&amp;Output'!$C$3=10,'v-t_chart'!G207,IF('Input&amp;Output'!$C$3=21,'v-t_chart'!H207,IF('Input&amp;Output'!$C$3=32,'v-t_chart'!I207,IF('Input&amp;Output'!$C$3=22,'v-t_chart'!J207,IF('Input&amp;Output'!$C$3=31,'v-t_chart'!K207,'v-t_chart'!L207)))))</f>
        <v>60</v>
      </c>
      <c r="D207" s="286">
        <v>243</v>
      </c>
      <c r="E207" s="286">
        <f t="shared" si="24"/>
        <v>0.20000000000000284</v>
      </c>
      <c r="F207" s="286">
        <f t="shared" si="22"/>
        <v>48.600000000000691</v>
      </c>
      <c r="G207" s="286">
        <f t="shared" si="25"/>
        <v>89.9</v>
      </c>
      <c r="H207" s="286">
        <f t="shared" si="23"/>
        <v>4369.1400000000622</v>
      </c>
      <c r="I207" s="286">
        <f t="shared" si="26"/>
        <v>715391.99999999988</v>
      </c>
      <c r="J207" s="286">
        <f t="shared" si="21"/>
        <v>2911.1400000000594</v>
      </c>
      <c r="K207" s="286">
        <f t="shared" si="27"/>
        <v>437400</v>
      </c>
    </row>
    <row r="208" spans="2:11" ht="14.4">
      <c r="B208" s="287">
        <v>206</v>
      </c>
      <c r="C208" s="4">
        <f>IF('Input&amp;Output'!$C$3=10,'v-t_chart'!G208,IF('Input&amp;Output'!$C$3=21,'v-t_chart'!H208,IF('Input&amp;Output'!$C$3=32,'v-t_chart'!I208,IF('Input&amp;Output'!$C$3=22,'v-t_chart'!J208,IF('Input&amp;Output'!$C$3=31,'v-t_chart'!K208,'v-t_chart'!L208)))))</f>
        <v>60</v>
      </c>
      <c r="D208" s="286">
        <v>243</v>
      </c>
      <c r="E208" s="286">
        <f t="shared" si="24"/>
        <v>0</v>
      </c>
      <c r="F208" s="286">
        <f t="shared" si="22"/>
        <v>0</v>
      </c>
      <c r="G208" s="286">
        <f t="shared" si="25"/>
        <v>90</v>
      </c>
      <c r="H208" s="286">
        <f t="shared" si="23"/>
        <v>0</v>
      </c>
      <c r="I208" s="286">
        <f t="shared" si="26"/>
        <v>715391.99999999988</v>
      </c>
      <c r="J208" s="286">
        <f t="shared" si="21"/>
        <v>0</v>
      </c>
      <c r="K208" s="286">
        <f t="shared" si="27"/>
        <v>437400</v>
      </c>
    </row>
    <row r="209" spans="2:11" ht="14.4">
      <c r="B209" s="287">
        <v>207</v>
      </c>
      <c r="C209" s="4">
        <f>IF('Input&amp;Output'!$C$3=10,'v-t_chart'!G209,IF('Input&amp;Output'!$C$3=21,'v-t_chart'!H209,IF('Input&amp;Output'!$C$3=32,'v-t_chart'!I209,IF('Input&amp;Output'!$C$3=22,'v-t_chart'!J209,IF('Input&amp;Output'!$C$3=31,'v-t_chart'!K209,'v-t_chart'!L209)))))</f>
        <v>59.9</v>
      </c>
      <c r="D209" s="286">
        <v>243</v>
      </c>
      <c r="E209" s="286">
        <f t="shared" si="24"/>
        <v>-0.10000000000000142</v>
      </c>
      <c r="F209" s="286">
        <f t="shared" si="22"/>
        <v>-24.300000000000345</v>
      </c>
      <c r="G209" s="286">
        <f t="shared" si="25"/>
        <v>89.9</v>
      </c>
      <c r="H209" s="286">
        <f t="shared" si="23"/>
        <v>-2184.5700000000311</v>
      </c>
      <c r="I209" s="286">
        <f t="shared" si="26"/>
        <v>713207.42999999982</v>
      </c>
      <c r="J209" s="286">
        <f t="shared" si="21"/>
        <v>-1456.7850000000287</v>
      </c>
      <c r="K209" s="286">
        <f t="shared" si="27"/>
        <v>435943.21499999997</v>
      </c>
    </row>
    <row r="210" spans="2:11" ht="14.4">
      <c r="B210" s="287">
        <v>208</v>
      </c>
      <c r="C210" s="4">
        <f>IF('Input&amp;Output'!$C$3=10,'v-t_chart'!G210,IF('Input&amp;Output'!$C$3=21,'v-t_chart'!H210,IF('Input&amp;Output'!$C$3=32,'v-t_chart'!I210,IF('Input&amp;Output'!$C$3=22,'v-t_chart'!J210,IF('Input&amp;Output'!$C$3=31,'v-t_chart'!K210,'v-t_chart'!L210)))))</f>
        <v>59.9</v>
      </c>
      <c r="D210" s="286">
        <v>243</v>
      </c>
      <c r="E210" s="286">
        <f t="shared" si="24"/>
        <v>0</v>
      </c>
      <c r="F210" s="286">
        <f t="shared" si="22"/>
        <v>0</v>
      </c>
      <c r="G210" s="286">
        <f t="shared" si="25"/>
        <v>89.85</v>
      </c>
      <c r="H210" s="286">
        <f t="shared" si="23"/>
        <v>0</v>
      </c>
      <c r="I210" s="286">
        <f t="shared" si="26"/>
        <v>713207.42999999982</v>
      </c>
      <c r="J210" s="286">
        <f t="shared" si="21"/>
        <v>0</v>
      </c>
      <c r="K210" s="286">
        <f t="shared" si="27"/>
        <v>435943.21499999997</v>
      </c>
    </row>
    <row r="211" spans="2:11" ht="14.4">
      <c r="B211" s="287">
        <v>209</v>
      </c>
      <c r="C211" s="4">
        <f>IF('Input&amp;Output'!$C$3=10,'v-t_chart'!G211,IF('Input&amp;Output'!$C$3=21,'v-t_chart'!H211,IF('Input&amp;Output'!$C$3=32,'v-t_chart'!I211,IF('Input&amp;Output'!$C$3=22,'v-t_chart'!J211,IF('Input&amp;Output'!$C$3=31,'v-t_chart'!K211,'v-t_chart'!L211)))))</f>
        <v>59.9</v>
      </c>
      <c r="D211" s="286">
        <v>243</v>
      </c>
      <c r="E211" s="286">
        <f t="shared" si="24"/>
        <v>0</v>
      </c>
      <c r="F211" s="286">
        <f t="shared" si="22"/>
        <v>0</v>
      </c>
      <c r="G211" s="286">
        <f t="shared" si="25"/>
        <v>89.85</v>
      </c>
      <c r="H211" s="286">
        <f t="shared" si="23"/>
        <v>0</v>
      </c>
      <c r="I211" s="286">
        <f t="shared" si="26"/>
        <v>713207.42999999982</v>
      </c>
      <c r="J211" s="286">
        <f t="shared" si="21"/>
        <v>0</v>
      </c>
      <c r="K211" s="286">
        <f t="shared" si="27"/>
        <v>435943.21499999997</v>
      </c>
    </row>
    <row r="212" spans="2:11" ht="14.4">
      <c r="B212" s="287">
        <v>210</v>
      </c>
      <c r="C212" s="4">
        <f>IF('Input&amp;Output'!$C$3=10,'v-t_chart'!G212,IF('Input&amp;Output'!$C$3=21,'v-t_chart'!H212,IF('Input&amp;Output'!$C$3=32,'v-t_chart'!I212,IF('Input&amp;Output'!$C$3=22,'v-t_chart'!J212,IF('Input&amp;Output'!$C$3=31,'v-t_chart'!K212,'v-t_chart'!L212)))))</f>
        <v>59.9</v>
      </c>
      <c r="D212" s="286">
        <v>243</v>
      </c>
      <c r="E212" s="286">
        <f t="shared" si="24"/>
        <v>0</v>
      </c>
      <c r="F212" s="286">
        <f t="shared" si="22"/>
        <v>0</v>
      </c>
      <c r="G212" s="286">
        <f t="shared" si="25"/>
        <v>89.85</v>
      </c>
      <c r="H212" s="286">
        <f t="shared" si="23"/>
        <v>0</v>
      </c>
      <c r="I212" s="286">
        <f t="shared" si="26"/>
        <v>713207.42999999982</v>
      </c>
      <c r="J212" s="286">
        <f t="shared" si="21"/>
        <v>0</v>
      </c>
      <c r="K212" s="286">
        <f t="shared" si="27"/>
        <v>435943.21499999997</v>
      </c>
    </row>
    <row r="213" spans="2:11" ht="14.4">
      <c r="B213" s="287">
        <v>211</v>
      </c>
      <c r="C213" s="4">
        <f>IF('Input&amp;Output'!$C$3=10,'v-t_chart'!G213,IF('Input&amp;Output'!$C$3=21,'v-t_chart'!H213,IF('Input&amp;Output'!$C$3=32,'v-t_chart'!I213,IF('Input&amp;Output'!$C$3=22,'v-t_chart'!J213,IF('Input&amp;Output'!$C$3=31,'v-t_chart'!K213,'v-t_chart'!L213)))))</f>
        <v>59.9</v>
      </c>
      <c r="D213" s="286">
        <v>243</v>
      </c>
      <c r="E213" s="286">
        <f t="shared" si="24"/>
        <v>0</v>
      </c>
      <c r="F213" s="286">
        <f t="shared" si="22"/>
        <v>0</v>
      </c>
      <c r="G213" s="286">
        <f t="shared" si="25"/>
        <v>89.85</v>
      </c>
      <c r="H213" s="286">
        <f t="shared" si="23"/>
        <v>0</v>
      </c>
      <c r="I213" s="286">
        <f t="shared" si="26"/>
        <v>713207.42999999982</v>
      </c>
      <c r="J213" s="286">
        <f t="shared" si="21"/>
        <v>0</v>
      </c>
      <c r="K213" s="286">
        <f t="shared" si="27"/>
        <v>435943.21499999997</v>
      </c>
    </row>
    <row r="214" spans="2:11" ht="14.4">
      <c r="B214" s="287">
        <v>212</v>
      </c>
      <c r="C214" s="4">
        <f>IF('Input&amp;Output'!$C$3=10,'v-t_chart'!G214,IF('Input&amp;Output'!$C$3=21,'v-t_chart'!H214,IF('Input&amp;Output'!$C$3=32,'v-t_chart'!I214,IF('Input&amp;Output'!$C$3=22,'v-t_chart'!J214,IF('Input&amp;Output'!$C$3=31,'v-t_chart'!K214,'v-t_chart'!L214)))))</f>
        <v>59.8</v>
      </c>
      <c r="D214" s="286">
        <v>243</v>
      </c>
      <c r="E214" s="286">
        <f t="shared" si="24"/>
        <v>-0.10000000000000142</v>
      </c>
      <c r="F214" s="286">
        <f t="shared" si="22"/>
        <v>-24.300000000000345</v>
      </c>
      <c r="G214" s="286">
        <f t="shared" si="25"/>
        <v>89.75</v>
      </c>
      <c r="H214" s="286">
        <f t="shared" si="23"/>
        <v>-2180.9250000000311</v>
      </c>
      <c r="I214" s="286">
        <f t="shared" si="26"/>
        <v>711026.50499999977</v>
      </c>
      <c r="J214" s="286">
        <f t="shared" si="21"/>
        <v>-1454.3550000000309</v>
      </c>
      <c r="K214" s="286">
        <f t="shared" si="27"/>
        <v>434488.85999999993</v>
      </c>
    </row>
    <row r="215" spans="2:11" ht="14.4">
      <c r="B215" s="287">
        <v>213</v>
      </c>
      <c r="C215" s="4">
        <f>IF('Input&amp;Output'!$C$3=10,'v-t_chart'!G215,IF('Input&amp;Output'!$C$3=21,'v-t_chart'!H215,IF('Input&amp;Output'!$C$3=32,'v-t_chart'!I215,IF('Input&amp;Output'!$C$3=22,'v-t_chart'!J215,IF('Input&amp;Output'!$C$3=31,'v-t_chart'!K215,'v-t_chart'!L215)))))</f>
        <v>59.6</v>
      </c>
      <c r="D215" s="286">
        <v>243</v>
      </c>
      <c r="E215" s="286">
        <f t="shared" si="24"/>
        <v>-0.19999999999999574</v>
      </c>
      <c r="F215" s="286">
        <f t="shared" si="22"/>
        <v>-48.599999999998964</v>
      </c>
      <c r="G215" s="286">
        <f t="shared" si="25"/>
        <v>89.5</v>
      </c>
      <c r="H215" s="286">
        <f t="shared" si="23"/>
        <v>-4349.699999999907</v>
      </c>
      <c r="I215" s="286">
        <f t="shared" si="26"/>
        <v>706676.80499999982</v>
      </c>
      <c r="J215" s="286">
        <f t="shared" si="21"/>
        <v>-2901.4199999999028</v>
      </c>
      <c r="K215" s="286">
        <f t="shared" si="27"/>
        <v>431587.44</v>
      </c>
    </row>
    <row r="216" spans="2:11" ht="14.4">
      <c r="B216" s="287">
        <v>214</v>
      </c>
      <c r="C216" s="4">
        <f>IF('Input&amp;Output'!$C$3=10,'v-t_chart'!G216,IF('Input&amp;Output'!$C$3=21,'v-t_chart'!H216,IF('Input&amp;Output'!$C$3=32,'v-t_chart'!I216,IF('Input&amp;Output'!$C$3=22,'v-t_chart'!J216,IF('Input&amp;Output'!$C$3=31,'v-t_chart'!K216,'v-t_chart'!L216)))))</f>
        <v>59.1</v>
      </c>
      <c r="D216" s="286">
        <v>243</v>
      </c>
      <c r="E216" s="286">
        <f t="shared" si="24"/>
        <v>-0.5</v>
      </c>
      <c r="F216" s="286">
        <f t="shared" si="22"/>
        <v>-121.5</v>
      </c>
      <c r="G216" s="286">
        <f t="shared" si="25"/>
        <v>88.9</v>
      </c>
      <c r="H216" s="286">
        <f t="shared" si="23"/>
        <v>-10801.35</v>
      </c>
      <c r="I216" s="286">
        <f t="shared" si="26"/>
        <v>695875.45499999984</v>
      </c>
      <c r="J216" s="286">
        <f t="shared" ref="J216:J279" si="28">(0.5*D216*((C215^2)-(C216^2)))*-1</f>
        <v>-7211.0250000000442</v>
      </c>
      <c r="K216" s="286">
        <f t="shared" si="27"/>
        <v>424376.41499999998</v>
      </c>
    </row>
    <row r="217" spans="2:11" ht="14.4">
      <c r="B217" s="287">
        <v>215</v>
      </c>
      <c r="C217" s="4">
        <f>IF('Input&amp;Output'!$C$3=10,'v-t_chart'!G217,IF('Input&amp;Output'!$C$3=21,'v-t_chart'!H217,IF('Input&amp;Output'!$C$3=32,'v-t_chart'!I217,IF('Input&amp;Output'!$C$3=22,'v-t_chart'!J217,IF('Input&amp;Output'!$C$3=31,'v-t_chart'!K217,'v-t_chart'!L217)))))</f>
        <v>57.1</v>
      </c>
      <c r="D217" s="286">
        <v>243</v>
      </c>
      <c r="E217" s="286">
        <f t="shared" si="24"/>
        <v>-2</v>
      </c>
      <c r="F217" s="286">
        <f t="shared" si="22"/>
        <v>-486</v>
      </c>
      <c r="G217" s="286">
        <f t="shared" si="25"/>
        <v>86.65</v>
      </c>
      <c r="H217" s="286">
        <f t="shared" si="23"/>
        <v>-42111.9</v>
      </c>
      <c r="I217" s="286">
        <f t="shared" si="26"/>
        <v>653763.55499999982</v>
      </c>
      <c r="J217" s="286">
        <f t="shared" si="28"/>
        <v>-28236.599999999955</v>
      </c>
      <c r="K217" s="286">
        <f t="shared" si="27"/>
        <v>396139.815</v>
      </c>
    </row>
    <row r="218" spans="2:11" ht="14.4">
      <c r="B218" s="287">
        <v>216</v>
      </c>
      <c r="C218" s="4">
        <f>IF('Input&amp;Output'!$C$3=10,'v-t_chart'!G218,IF('Input&amp;Output'!$C$3=21,'v-t_chart'!H218,IF('Input&amp;Output'!$C$3=32,'v-t_chart'!I218,IF('Input&amp;Output'!$C$3=22,'v-t_chart'!J218,IF('Input&amp;Output'!$C$3=31,'v-t_chart'!K218,'v-t_chart'!L218)))))</f>
        <v>53.2</v>
      </c>
      <c r="D218" s="286">
        <v>243</v>
      </c>
      <c r="E218" s="286">
        <f t="shared" si="24"/>
        <v>-3.8999999999999986</v>
      </c>
      <c r="F218" s="286">
        <f t="shared" si="22"/>
        <v>-947.6999999999997</v>
      </c>
      <c r="G218" s="286">
        <f t="shared" si="25"/>
        <v>81.75</v>
      </c>
      <c r="H218" s="286">
        <f t="shared" si="23"/>
        <v>-77474.474999999977</v>
      </c>
      <c r="I218" s="286">
        <f t="shared" si="26"/>
        <v>576289.07999999984</v>
      </c>
      <c r="J218" s="286">
        <f t="shared" si="28"/>
        <v>-52265.655000000006</v>
      </c>
      <c r="K218" s="286">
        <f t="shared" si="27"/>
        <v>343874.16</v>
      </c>
    </row>
    <row r="219" spans="2:11" ht="14.4">
      <c r="B219" s="287">
        <v>217</v>
      </c>
      <c r="C219" s="4">
        <f>IF('Input&amp;Output'!$C$3=10,'v-t_chart'!G219,IF('Input&amp;Output'!$C$3=21,'v-t_chart'!H219,IF('Input&amp;Output'!$C$3=32,'v-t_chart'!I219,IF('Input&amp;Output'!$C$3=22,'v-t_chart'!J219,IF('Input&amp;Output'!$C$3=31,'v-t_chart'!K219,'v-t_chart'!L219)))))</f>
        <v>48.3</v>
      </c>
      <c r="D219" s="286">
        <v>243</v>
      </c>
      <c r="E219" s="286">
        <f t="shared" si="24"/>
        <v>-4.9000000000000057</v>
      </c>
      <c r="F219" s="286">
        <f t="shared" si="22"/>
        <v>-1190.7000000000014</v>
      </c>
      <c r="G219" s="286">
        <f t="shared" si="25"/>
        <v>74.900000000000006</v>
      </c>
      <c r="H219" s="286">
        <f t="shared" si="23"/>
        <v>-89183.430000000109</v>
      </c>
      <c r="I219" s="286">
        <f t="shared" si="26"/>
        <v>487105.64999999973</v>
      </c>
      <c r="J219" s="286">
        <f t="shared" si="28"/>
        <v>-60428.025000000045</v>
      </c>
      <c r="K219" s="286">
        <f t="shared" si="27"/>
        <v>283446.13499999995</v>
      </c>
    </row>
    <row r="220" spans="2:11" ht="14.4">
      <c r="B220" s="287">
        <v>218</v>
      </c>
      <c r="C220" s="4">
        <f>IF('Input&amp;Output'!$C$3=10,'v-t_chart'!G220,IF('Input&amp;Output'!$C$3=21,'v-t_chart'!H220,IF('Input&amp;Output'!$C$3=32,'v-t_chart'!I220,IF('Input&amp;Output'!$C$3=22,'v-t_chart'!J220,IF('Input&amp;Output'!$C$3=31,'v-t_chart'!K220,'v-t_chart'!L220)))))</f>
        <v>43.9</v>
      </c>
      <c r="D220" s="286">
        <v>243</v>
      </c>
      <c r="E220" s="286">
        <f t="shared" si="24"/>
        <v>-4.3999999999999986</v>
      </c>
      <c r="F220" s="286">
        <f t="shared" si="22"/>
        <v>-1069.1999999999996</v>
      </c>
      <c r="G220" s="286">
        <f t="shared" si="25"/>
        <v>68.05</v>
      </c>
      <c r="H220" s="286">
        <f t="shared" si="23"/>
        <v>-72759.059999999969</v>
      </c>
      <c r="I220" s="286">
        <f t="shared" si="26"/>
        <v>414346.58999999973</v>
      </c>
      <c r="J220" s="286">
        <f t="shared" si="28"/>
        <v>-49290.12000000001</v>
      </c>
      <c r="K220" s="286">
        <f t="shared" si="27"/>
        <v>234156.01499999996</v>
      </c>
    </row>
    <row r="221" spans="2:11" ht="14.4">
      <c r="B221" s="287">
        <v>219</v>
      </c>
      <c r="C221" s="4">
        <f>IF('Input&amp;Output'!$C$3=10,'v-t_chart'!G221,IF('Input&amp;Output'!$C$3=21,'v-t_chart'!H221,IF('Input&amp;Output'!$C$3=32,'v-t_chart'!I221,IF('Input&amp;Output'!$C$3=22,'v-t_chart'!J221,IF('Input&amp;Output'!$C$3=31,'v-t_chart'!K221,'v-t_chart'!L221)))))</f>
        <v>40.299999999999997</v>
      </c>
      <c r="D221" s="286">
        <v>243</v>
      </c>
      <c r="E221" s="286">
        <f t="shared" si="24"/>
        <v>-3.6000000000000014</v>
      </c>
      <c r="F221" s="286">
        <f t="shared" si="22"/>
        <v>-874.8000000000003</v>
      </c>
      <c r="G221" s="286">
        <f t="shared" si="25"/>
        <v>62.25</v>
      </c>
      <c r="H221" s="286">
        <f t="shared" si="23"/>
        <v>-54456.300000000017</v>
      </c>
      <c r="I221" s="286">
        <f t="shared" si="26"/>
        <v>359890.28999999969</v>
      </c>
      <c r="J221" s="286">
        <f t="shared" si="28"/>
        <v>-36829.080000000016</v>
      </c>
      <c r="K221" s="286">
        <f t="shared" si="27"/>
        <v>197326.93499999994</v>
      </c>
    </row>
    <row r="222" spans="2:11" ht="14.4">
      <c r="B222" s="287">
        <v>220</v>
      </c>
      <c r="C222" s="4">
        <f>IF('Input&amp;Output'!$C$3=10,'v-t_chart'!G222,IF('Input&amp;Output'!$C$3=21,'v-t_chart'!H222,IF('Input&amp;Output'!$C$3=32,'v-t_chart'!I222,IF('Input&amp;Output'!$C$3=22,'v-t_chart'!J222,IF('Input&amp;Output'!$C$3=31,'v-t_chart'!K222,'v-t_chart'!L222)))))</f>
        <v>39.5</v>
      </c>
      <c r="D222" s="286">
        <v>243</v>
      </c>
      <c r="E222" s="286">
        <f t="shared" si="24"/>
        <v>-0.79999999999999716</v>
      </c>
      <c r="F222" s="286">
        <f t="shared" si="22"/>
        <v>-194.3999999999993</v>
      </c>
      <c r="G222" s="286">
        <f t="shared" si="25"/>
        <v>59.65</v>
      </c>
      <c r="H222" s="286">
        <f t="shared" si="23"/>
        <v>-11595.959999999957</v>
      </c>
      <c r="I222" s="286">
        <f t="shared" si="26"/>
        <v>348294.32999999973</v>
      </c>
      <c r="J222" s="286">
        <f t="shared" si="28"/>
        <v>-7756.5599999999622</v>
      </c>
      <c r="K222" s="286">
        <f t="shared" si="27"/>
        <v>189570.37499999997</v>
      </c>
    </row>
    <row r="223" spans="2:11" ht="14.4">
      <c r="B223" s="287">
        <v>221</v>
      </c>
      <c r="C223" s="4">
        <f>IF('Input&amp;Output'!$C$3=10,'v-t_chart'!G223,IF('Input&amp;Output'!$C$3=21,'v-t_chart'!H223,IF('Input&amp;Output'!$C$3=32,'v-t_chart'!I223,IF('Input&amp;Output'!$C$3=22,'v-t_chart'!J223,IF('Input&amp;Output'!$C$3=31,'v-t_chart'!K223,'v-t_chart'!L223)))))</f>
        <v>41.3</v>
      </c>
      <c r="D223" s="286">
        <v>243</v>
      </c>
      <c r="E223" s="286">
        <f t="shared" si="24"/>
        <v>1.7999999999999972</v>
      </c>
      <c r="F223" s="286">
        <f t="shared" si="22"/>
        <v>437.3999999999993</v>
      </c>
      <c r="G223" s="286">
        <f t="shared" si="25"/>
        <v>61.05</v>
      </c>
      <c r="H223" s="286">
        <f t="shared" si="23"/>
        <v>26703.269999999957</v>
      </c>
      <c r="I223" s="286">
        <f t="shared" si="26"/>
        <v>374997.59999999969</v>
      </c>
      <c r="J223" s="286">
        <f t="shared" si="28"/>
        <v>17670.959999999977</v>
      </c>
      <c r="K223" s="286">
        <f t="shared" si="27"/>
        <v>207241.33499999996</v>
      </c>
    </row>
    <row r="224" spans="2:11" ht="14.4">
      <c r="B224" s="287">
        <v>222</v>
      </c>
      <c r="C224" s="4">
        <f>IF('Input&amp;Output'!$C$3=10,'v-t_chart'!G224,IF('Input&amp;Output'!$C$3=21,'v-t_chart'!H224,IF('Input&amp;Output'!$C$3=32,'v-t_chart'!I224,IF('Input&amp;Output'!$C$3=22,'v-t_chart'!J224,IF('Input&amp;Output'!$C$3=31,'v-t_chart'!K224,'v-t_chart'!L224)))))</f>
        <v>45.2</v>
      </c>
      <c r="D224" s="286">
        <v>243</v>
      </c>
      <c r="E224" s="286">
        <f t="shared" si="24"/>
        <v>3.9000000000000057</v>
      </c>
      <c r="F224" s="286">
        <f t="shared" si="22"/>
        <v>947.70000000000141</v>
      </c>
      <c r="G224" s="286">
        <f t="shared" si="25"/>
        <v>65.849999999999994</v>
      </c>
      <c r="H224" s="286">
        <f t="shared" si="23"/>
        <v>62406.045000000086</v>
      </c>
      <c r="I224" s="286">
        <f t="shared" si="26"/>
        <v>437403.64499999979</v>
      </c>
      <c r="J224" s="286">
        <f t="shared" si="28"/>
        <v>40988.025000000045</v>
      </c>
      <c r="K224" s="286">
        <f t="shared" si="27"/>
        <v>248229.36000000002</v>
      </c>
    </row>
    <row r="225" spans="2:11" ht="14.4">
      <c r="B225" s="287">
        <v>223</v>
      </c>
      <c r="C225" s="4">
        <f>IF('Input&amp;Output'!$C$3=10,'v-t_chart'!G225,IF('Input&amp;Output'!$C$3=21,'v-t_chart'!H225,IF('Input&amp;Output'!$C$3=32,'v-t_chart'!I225,IF('Input&amp;Output'!$C$3=22,'v-t_chart'!J225,IF('Input&amp;Output'!$C$3=31,'v-t_chart'!K225,'v-t_chart'!L225)))))</f>
        <v>50.1</v>
      </c>
      <c r="D225" s="286">
        <v>243</v>
      </c>
      <c r="E225" s="286">
        <f t="shared" si="24"/>
        <v>4.8999999999999986</v>
      </c>
      <c r="F225" s="286">
        <f t="shared" si="22"/>
        <v>1190.6999999999996</v>
      </c>
      <c r="G225" s="286">
        <f t="shared" si="25"/>
        <v>72.7</v>
      </c>
      <c r="H225" s="286">
        <f t="shared" si="23"/>
        <v>86563.88999999997</v>
      </c>
      <c r="I225" s="286">
        <f t="shared" si="26"/>
        <v>523967.53499999974</v>
      </c>
      <c r="J225" s="286">
        <f t="shared" si="28"/>
        <v>56736.855000000003</v>
      </c>
      <c r="K225" s="286">
        <f t="shared" si="27"/>
        <v>304966.21500000003</v>
      </c>
    </row>
    <row r="226" spans="2:11" ht="14.4">
      <c r="B226" s="287">
        <v>224</v>
      </c>
      <c r="C226" s="4">
        <f>IF('Input&amp;Output'!$C$3=10,'v-t_chart'!G226,IF('Input&amp;Output'!$C$3=21,'v-t_chart'!H226,IF('Input&amp;Output'!$C$3=32,'v-t_chart'!I226,IF('Input&amp;Output'!$C$3=22,'v-t_chart'!J226,IF('Input&amp;Output'!$C$3=31,'v-t_chart'!K226,'v-t_chart'!L226)))))</f>
        <v>53.7</v>
      </c>
      <c r="D226" s="286">
        <v>243</v>
      </c>
      <c r="E226" s="286">
        <f t="shared" si="24"/>
        <v>3.6000000000000014</v>
      </c>
      <c r="F226" s="286">
        <f t="shared" si="22"/>
        <v>874.8000000000003</v>
      </c>
      <c r="G226" s="286">
        <f t="shared" si="25"/>
        <v>78.75</v>
      </c>
      <c r="H226" s="286">
        <f t="shared" si="23"/>
        <v>68890.500000000029</v>
      </c>
      <c r="I226" s="286">
        <f t="shared" si="26"/>
        <v>592858.0349999998</v>
      </c>
      <c r="J226" s="286">
        <f t="shared" si="28"/>
        <v>45402.120000000039</v>
      </c>
      <c r="K226" s="286">
        <f t="shared" si="27"/>
        <v>350368.33500000008</v>
      </c>
    </row>
    <row r="227" spans="2:11" ht="14.4">
      <c r="B227" s="287">
        <v>225</v>
      </c>
      <c r="C227" s="4">
        <f>IF('Input&amp;Output'!$C$3=10,'v-t_chart'!G227,IF('Input&amp;Output'!$C$3=21,'v-t_chart'!H227,IF('Input&amp;Output'!$C$3=32,'v-t_chart'!I227,IF('Input&amp;Output'!$C$3=22,'v-t_chart'!J227,IF('Input&amp;Output'!$C$3=31,'v-t_chart'!K227,'v-t_chart'!L227)))))</f>
        <v>55.8</v>
      </c>
      <c r="D227" s="286">
        <v>243</v>
      </c>
      <c r="E227" s="286">
        <f t="shared" si="24"/>
        <v>2.0999999999999943</v>
      </c>
      <c r="F227" s="286">
        <f t="shared" si="22"/>
        <v>510.29999999999859</v>
      </c>
      <c r="G227" s="286">
        <f t="shared" si="25"/>
        <v>82.65</v>
      </c>
      <c r="H227" s="286">
        <f t="shared" si="23"/>
        <v>42176.294999999889</v>
      </c>
      <c r="I227" s="286">
        <f t="shared" si="26"/>
        <v>635034.32999999973</v>
      </c>
      <c r="J227" s="286">
        <f t="shared" si="28"/>
        <v>27938.924999999923</v>
      </c>
      <c r="K227" s="286">
        <f t="shared" si="27"/>
        <v>378307.26</v>
      </c>
    </row>
    <row r="228" spans="2:11" ht="14.4">
      <c r="B228" s="287">
        <v>226</v>
      </c>
      <c r="C228" s="4">
        <f>IF('Input&amp;Output'!$C$3=10,'v-t_chart'!G228,IF('Input&amp;Output'!$C$3=21,'v-t_chart'!H228,IF('Input&amp;Output'!$C$3=32,'v-t_chart'!I228,IF('Input&amp;Output'!$C$3=22,'v-t_chart'!J228,IF('Input&amp;Output'!$C$3=31,'v-t_chart'!K228,'v-t_chart'!L228)))))</f>
        <v>55.8</v>
      </c>
      <c r="D228" s="286">
        <v>243</v>
      </c>
      <c r="E228" s="286">
        <f t="shared" si="24"/>
        <v>0</v>
      </c>
      <c r="F228" s="286">
        <f t="shared" si="22"/>
        <v>0</v>
      </c>
      <c r="G228" s="286">
        <f t="shared" si="25"/>
        <v>83.699999999999989</v>
      </c>
      <c r="H228" s="286">
        <f t="shared" si="23"/>
        <v>0</v>
      </c>
      <c r="I228" s="286">
        <f t="shared" si="26"/>
        <v>635034.32999999973</v>
      </c>
      <c r="J228" s="286">
        <f t="shared" si="28"/>
        <v>0</v>
      </c>
      <c r="K228" s="286">
        <f t="shared" si="27"/>
        <v>378307.26</v>
      </c>
    </row>
    <row r="229" spans="2:11" ht="14.4">
      <c r="B229" s="287">
        <v>227</v>
      </c>
      <c r="C229" s="4">
        <f>IF('Input&amp;Output'!$C$3=10,'v-t_chart'!G229,IF('Input&amp;Output'!$C$3=21,'v-t_chart'!H229,IF('Input&amp;Output'!$C$3=32,'v-t_chart'!I229,IF('Input&amp;Output'!$C$3=22,'v-t_chart'!J229,IF('Input&amp;Output'!$C$3=31,'v-t_chart'!K229,'v-t_chart'!L229)))))</f>
        <v>54.7</v>
      </c>
      <c r="D229" s="286">
        <v>243</v>
      </c>
      <c r="E229" s="286">
        <f t="shared" si="24"/>
        <v>-1.0999999999999943</v>
      </c>
      <c r="F229" s="286">
        <f t="shared" si="22"/>
        <v>-267.29999999999859</v>
      </c>
      <c r="G229" s="286">
        <f t="shared" si="25"/>
        <v>82.6</v>
      </c>
      <c r="H229" s="286">
        <f t="shared" si="23"/>
        <v>-22078.979999999883</v>
      </c>
      <c r="I229" s="286">
        <f t="shared" si="26"/>
        <v>612955.34999999986</v>
      </c>
      <c r="J229" s="286">
        <f t="shared" si="28"/>
        <v>-14768.324999999966</v>
      </c>
      <c r="K229" s="286">
        <f t="shared" si="27"/>
        <v>363538.93500000006</v>
      </c>
    </row>
    <row r="230" spans="2:11" ht="14.4">
      <c r="B230" s="287">
        <v>228</v>
      </c>
      <c r="C230" s="4">
        <f>IF('Input&amp;Output'!$C$3=10,'v-t_chart'!G230,IF('Input&amp;Output'!$C$3=21,'v-t_chart'!H230,IF('Input&amp;Output'!$C$3=32,'v-t_chart'!I230,IF('Input&amp;Output'!$C$3=22,'v-t_chart'!J230,IF('Input&amp;Output'!$C$3=31,'v-t_chart'!K230,'v-t_chart'!L230)))))</f>
        <v>53.3</v>
      </c>
      <c r="D230" s="286">
        <v>243</v>
      </c>
      <c r="E230" s="286">
        <f t="shared" si="24"/>
        <v>-1.4000000000000057</v>
      </c>
      <c r="F230" s="286">
        <f t="shared" si="22"/>
        <v>-340.20000000000141</v>
      </c>
      <c r="G230" s="286">
        <f t="shared" si="25"/>
        <v>80.650000000000006</v>
      </c>
      <c r="H230" s="286">
        <f t="shared" si="23"/>
        <v>-27437.130000000117</v>
      </c>
      <c r="I230" s="286">
        <f t="shared" si="26"/>
        <v>585518.21999999974</v>
      </c>
      <c r="J230" s="286">
        <f t="shared" si="28"/>
        <v>-18370.800000000032</v>
      </c>
      <c r="K230" s="286">
        <f t="shared" si="27"/>
        <v>345168.13500000001</v>
      </c>
    </row>
    <row r="231" spans="2:11" ht="14.4">
      <c r="B231" s="287">
        <v>229</v>
      </c>
      <c r="C231" s="4">
        <f>IF('Input&amp;Output'!$C$3=10,'v-t_chart'!G231,IF('Input&amp;Output'!$C$3=21,'v-t_chart'!H231,IF('Input&amp;Output'!$C$3=32,'v-t_chart'!I231,IF('Input&amp;Output'!$C$3=22,'v-t_chart'!J231,IF('Input&amp;Output'!$C$3=31,'v-t_chart'!K231,'v-t_chart'!L231)))))</f>
        <v>52.3</v>
      </c>
      <c r="D231" s="286">
        <v>243</v>
      </c>
      <c r="E231" s="286">
        <f t="shared" si="24"/>
        <v>-1</v>
      </c>
      <c r="F231" s="286">
        <f t="shared" si="22"/>
        <v>-243</v>
      </c>
      <c r="G231" s="286">
        <f t="shared" si="25"/>
        <v>78.949999999999989</v>
      </c>
      <c r="H231" s="286">
        <f t="shared" si="23"/>
        <v>-19184.849999999999</v>
      </c>
      <c r="I231" s="286">
        <f t="shared" si="26"/>
        <v>566333.36999999976</v>
      </c>
      <c r="J231" s="286">
        <f t="shared" si="28"/>
        <v>-12830.400000000045</v>
      </c>
      <c r="K231" s="286">
        <f t="shared" si="27"/>
        <v>332337.73499999999</v>
      </c>
    </row>
    <row r="232" spans="2:11" ht="14.4">
      <c r="B232" s="287">
        <v>230</v>
      </c>
      <c r="C232" s="4">
        <f>IF('Input&amp;Output'!$C$3=10,'v-t_chart'!G232,IF('Input&amp;Output'!$C$3=21,'v-t_chart'!H232,IF('Input&amp;Output'!$C$3=32,'v-t_chart'!I232,IF('Input&amp;Output'!$C$3=22,'v-t_chart'!J232,IF('Input&amp;Output'!$C$3=31,'v-t_chart'!K232,'v-t_chart'!L232)))))</f>
        <v>52</v>
      </c>
      <c r="D232" s="286">
        <v>243</v>
      </c>
      <c r="E232" s="286">
        <f t="shared" si="24"/>
        <v>-0.29999999999999716</v>
      </c>
      <c r="F232" s="286">
        <f t="shared" si="22"/>
        <v>-72.899999999999309</v>
      </c>
      <c r="G232" s="286">
        <f t="shared" si="25"/>
        <v>78.150000000000006</v>
      </c>
      <c r="H232" s="286">
        <f t="shared" si="23"/>
        <v>-5697.1349999999466</v>
      </c>
      <c r="I232" s="286">
        <f t="shared" si="26"/>
        <v>560636.23499999987</v>
      </c>
      <c r="J232" s="286">
        <f t="shared" si="28"/>
        <v>-3801.7349999999406</v>
      </c>
      <c r="K232" s="286">
        <f t="shared" si="27"/>
        <v>328536.00000000006</v>
      </c>
    </row>
    <row r="233" spans="2:11" ht="14.4">
      <c r="B233" s="287">
        <v>231</v>
      </c>
      <c r="C233" s="4">
        <f>IF('Input&amp;Output'!$C$3=10,'v-t_chart'!G233,IF('Input&amp;Output'!$C$3=21,'v-t_chart'!H233,IF('Input&amp;Output'!$C$3=32,'v-t_chart'!I233,IF('Input&amp;Output'!$C$3=22,'v-t_chart'!J233,IF('Input&amp;Output'!$C$3=31,'v-t_chart'!K233,'v-t_chart'!L233)))))</f>
        <v>52.1</v>
      </c>
      <c r="D233" s="286">
        <v>243</v>
      </c>
      <c r="E233" s="286">
        <f t="shared" si="24"/>
        <v>0.10000000000000142</v>
      </c>
      <c r="F233" s="286">
        <f t="shared" si="22"/>
        <v>24.300000000000345</v>
      </c>
      <c r="G233" s="286">
        <f t="shared" si="25"/>
        <v>78.099999999999994</v>
      </c>
      <c r="H233" s="286">
        <f t="shared" si="23"/>
        <v>1897.8300000000268</v>
      </c>
      <c r="I233" s="286">
        <f t="shared" si="26"/>
        <v>562534.06499999994</v>
      </c>
      <c r="J233" s="286">
        <f t="shared" si="28"/>
        <v>1264.8150000000376</v>
      </c>
      <c r="K233" s="286">
        <f t="shared" si="27"/>
        <v>329800.81500000012</v>
      </c>
    </row>
    <row r="234" spans="2:11" ht="14.4">
      <c r="B234" s="287">
        <v>232</v>
      </c>
      <c r="C234" s="4">
        <f>IF('Input&amp;Output'!$C$3=10,'v-t_chart'!G234,IF('Input&amp;Output'!$C$3=21,'v-t_chart'!H234,IF('Input&amp;Output'!$C$3=32,'v-t_chart'!I234,IF('Input&amp;Output'!$C$3=22,'v-t_chart'!J234,IF('Input&amp;Output'!$C$3=31,'v-t_chart'!K234,'v-t_chart'!L234)))))</f>
        <v>51.8</v>
      </c>
      <c r="D234" s="286">
        <v>243</v>
      </c>
      <c r="E234" s="286">
        <f t="shared" si="24"/>
        <v>-0.30000000000000426</v>
      </c>
      <c r="F234" s="286">
        <f t="shared" si="22"/>
        <v>-72.900000000001029</v>
      </c>
      <c r="G234" s="286">
        <f t="shared" si="25"/>
        <v>77.849999999999994</v>
      </c>
      <c r="H234" s="286">
        <f t="shared" si="23"/>
        <v>-5675.2650000000795</v>
      </c>
      <c r="I234" s="286">
        <f t="shared" si="26"/>
        <v>556858.79999999981</v>
      </c>
      <c r="J234" s="286">
        <f t="shared" si="28"/>
        <v>-3787.1550000000643</v>
      </c>
      <c r="K234" s="286">
        <f t="shared" si="27"/>
        <v>326013.66000000003</v>
      </c>
    </row>
    <row r="235" spans="2:11" ht="14.4">
      <c r="B235" s="287">
        <v>233</v>
      </c>
      <c r="C235" s="4">
        <f>IF('Input&amp;Output'!$C$3=10,'v-t_chart'!G235,IF('Input&amp;Output'!$C$3=21,'v-t_chart'!H235,IF('Input&amp;Output'!$C$3=32,'v-t_chart'!I235,IF('Input&amp;Output'!$C$3=22,'v-t_chart'!J235,IF('Input&amp;Output'!$C$3=31,'v-t_chart'!K235,'v-t_chart'!L235)))))</f>
        <v>50.8</v>
      </c>
      <c r="D235" s="286">
        <v>243</v>
      </c>
      <c r="E235" s="286">
        <f t="shared" si="24"/>
        <v>-1</v>
      </c>
      <c r="F235" s="286">
        <f t="shared" si="22"/>
        <v>-243</v>
      </c>
      <c r="G235" s="286">
        <f t="shared" si="25"/>
        <v>76.699999999999989</v>
      </c>
      <c r="H235" s="286">
        <f t="shared" si="23"/>
        <v>-18638.099999999999</v>
      </c>
      <c r="I235" s="286">
        <f t="shared" si="26"/>
        <v>538220.69999999984</v>
      </c>
      <c r="J235" s="286">
        <f t="shared" si="28"/>
        <v>-12465.899999999989</v>
      </c>
      <c r="K235" s="286">
        <f t="shared" si="27"/>
        <v>313547.76000000007</v>
      </c>
    </row>
    <row r="236" spans="2:11" ht="14.4">
      <c r="B236" s="287">
        <v>234</v>
      </c>
      <c r="C236" s="4">
        <f>IF('Input&amp;Output'!$C$3=10,'v-t_chart'!G236,IF('Input&amp;Output'!$C$3=21,'v-t_chart'!H236,IF('Input&amp;Output'!$C$3=32,'v-t_chart'!I236,IF('Input&amp;Output'!$C$3=22,'v-t_chart'!J236,IF('Input&amp;Output'!$C$3=31,'v-t_chart'!K236,'v-t_chart'!L236)))))</f>
        <v>49.2</v>
      </c>
      <c r="D236" s="286">
        <v>243</v>
      </c>
      <c r="E236" s="286">
        <f t="shared" si="24"/>
        <v>-1.5999999999999943</v>
      </c>
      <c r="F236" s="286">
        <f t="shared" si="22"/>
        <v>-388.79999999999859</v>
      </c>
      <c r="G236" s="286">
        <f t="shared" si="25"/>
        <v>74.599999999999994</v>
      </c>
      <c r="H236" s="286">
        <f t="shared" si="23"/>
        <v>-29004.479999999894</v>
      </c>
      <c r="I236" s="286">
        <f t="shared" si="26"/>
        <v>509216.22</v>
      </c>
      <c r="J236" s="286">
        <f t="shared" si="28"/>
        <v>-19439.999999999945</v>
      </c>
      <c r="K236" s="286">
        <f t="shared" si="27"/>
        <v>294107.76000000013</v>
      </c>
    </row>
    <row r="237" spans="2:11" ht="14.4">
      <c r="B237" s="287">
        <v>235</v>
      </c>
      <c r="C237" s="4">
        <f>IF('Input&amp;Output'!$C$3=10,'v-t_chart'!G237,IF('Input&amp;Output'!$C$3=21,'v-t_chart'!H237,IF('Input&amp;Output'!$C$3=32,'v-t_chart'!I237,IF('Input&amp;Output'!$C$3=22,'v-t_chart'!J237,IF('Input&amp;Output'!$C$3=31,'v-t_chart'!K237,'v-t_chart'!L237)))))</f>
        <v>47.5</v>
      </c>
      <c r="D237" s="286">
        <v>243</v>
      </c>
      <c r="E237" s="286">
        <f t="shared" si="24"/>
        <v>-1.7000000000000028</v>
      </c>
      <c r="F237" s="286">
        <f t="shared" si="22"/>
        <v>-413.1000000000007</v>
      </c>
      <c r="G237" s="286">
        <f t="shared" si="25"/>
        <v>72.099999999999994</v>
      </c>
      <c r="H237" s="286">
        <f t="shared" si="23"/>
        <v>-29784.510000000049</v>
      </c>
      <c r="I237" s="286">
        <f t="shared" si="26"/>
        <v>479431.7099999999</v>
      </c>
      <c r="J237" s="286">
        <f t="shared" si="28"/>
        <v>-19973.385000000038</v>
      </c>
      <c r="K237" s="286">
        <f t="shared" si="27"/>
        <v>274134.37500000012</v>
      </c>
    </row>
    <row r="238" spans="2:11" ht="14.4">
      <c r="B238" s="287">
        <v>236</v>
      </c>
      <c r="C238" s="4">
        <f>IF('Input&amp;Output'!$C$3=10,'v-t_chart'!G238,IF('Input&amp;Output'!$C$3=21,'v-t_chart'!H238,IF('Input&amp;Output'!$C$3=32,'v-t_chart'!I238,IF('Input&amp;Output'!$C$3=22,'v-t_chart'!J238,IF('Input&amp;Output'!$C$3=31,'v-t_chart'!K238,'v-t_chart'!L238)))))</f>
        <v>45.7</v>
      </c>
      <c r="D238" s="286">
        <v>243</v>
      </c>
      <c r="E238" s="286">
        <f t="shared" si="24"/>
        <v>-1.7999999999999972</v>
      </c>
      <c r="F238" s="286">
        <f t="shared" si="22"/>
        <v>-437.3999999999993</v>
      </c>
      <c r="G238" s="286">
        <f t="shared" si="25"/>
        <v>69.45</v>
      </c>
      <c r="H238" s="286">
        <f t="shared" si="23"/>
        <v>-30377.429999999953</v>
      </c>
      <c r="I238" s="286">
        <f t="shared" si="26"/>
        <v>449054.27999999997</v>
      </c>
      <c r="J238" s="286">
        <f t="shared" si="28"/>
        <v>-20382.839999999971</v>
      </c>
      <c r="K238" s="286">
        <f t="shared" si="27"/>
        <v>253751.53500000015</v>
      </c>
    </row>
    <row r="239" spans="2:11" ht="14.4">
      <c r="B239" s="287">
        <v>237</v>
      </c>
      <c r="C239" s="4">
        <f>IF('Input&amp;Output'!$C$3=10,'v-t_chart'!G239,IF('Input&amp;Output'!$C$3=21,'v-t_chart'!H239,IF('Input&amp;Output'!$C$3=32,'v-t_chart'!I239,IF('Input&amp;Output'!$C$3=22,'v-t_chart'!J239,IF('Input&amp;Output'!$C$3=31,'v-t_chart'!K239,'v-t_chart'!L239)))))</f>
        <v>43.9</v>
      </c>
      <c r="D239" s="286">
        <v>243</v>
      </c>
      <c r="E239" s="286">
        <f t="shared" si="24"/>
        <v>-1.8000000000000043</v>
      </c>
      <c r="F239" s="286">
        <f t="shared" si="22"/>
        <v>-437.40000000000106</v>
      </c>
      <c r="G239" s="286">
        <f t="shared" si="25"/>
        <v>66.75</v>
      </c>
      <c r="H239" s="286">
        <f t="shared" si="23"/>
        <v>-29196.45000000007</v>
      </c>
      <c r="I239" s="286">
        <f t="shared" si="26"/>
        <v>419857.8299999999</v>
      </c>
      <c r="J239" s="286">
        <f t="shared" si="28"/>
        <v>-19595.520000000051</v>
      </c>
      <c r="K239" s="286">
        <f t="shared" si="27"/>
        <v>234156.0150000001</v>
      </c>
    </row>
    <row r="240" spans="2:11" ht="14.4">
      <c r="B240" s="287">
        <v>238</v>
      </c>
      <c r="C240" s="4">
        <f>IF('Input&amp;Output'!$C$3=10,'v-t_chart'!G240,IF('Input&amp;Output'!$C$3=21,'v-t_chart'!H240,IF('Input&amp;Output'!$C$3=32,'v-t_chart'!I240,IF('Input&amp;Output'!$C$3=22,'v-t_chart'!J240,IF('Input&amp;Output'!$C$3=31,'v-t_chart'!K240,'v-t_chart'!L240)))))</f>
        <v>42</v>
      </c>
      <c r="D240" s="286">
        <v>243</v>
      </c>
      <c r="E240" s="286">
        <f t="shared" si="24"/>
        <v>-1.8999999999999986</v>
      </c>
      <c r="F240" s="286">
        <f t="shared" si="22"/>
        <v>-461.69999999999965</v>
      </c>
      <c r="G240" s="286">
        <f t="shared" si="25"/>
        <v>63.95</v>
      </c>
      <c r="H240" s="286">
        <f t="shared" si="23"/>
        <v>-29525.714999999978</v>
      </c>
      <c r="I240" s="286">
        <f t="shared" si="26"/>
        <v>390332.11499999993</v>
      </c>
      <c r="J240" s="286">
        <f t="shared" si="28"/>
        <v>-19830.014999999978</v>
      </c>
      <c r="K240" s="286">
        <f t="shared" si="27"/>
        <v>214326.00000000012</v>
      </c>
    </row>
    <row r="241" spans="2:11" ht="14.4">
      <c r="B241" s="287">
        <v>239</v>
      </c>
      <c r="C241" s="4">
        <f>IF('Input&amp;Output'!$C$3=10,'v-t_chart'!G241,IF('Input&amp;Output'!$C$3=21,'v-t_chart'!H241,IF('Input&amp;Output'!$C$3=32,'v-t_chart'!I241,IF('Input&amp;Output'!$C$3=22,'v-t_chart'!J241,IF('Input&amp;Output'!$C$3=31,'v-t_chart'!K241,'v-t_chart'!L241)))))</f>
        <v>40.200000000000003</v>
      </c>
      <c r="D241" s="286">
        <v>243</v>
      </c>
      <c r="E241" s="286">
        <f t="shared" si="24"/>
        <v>-1.7999999999999972</v>
      </c>
      <c r="F241" s="286">
        <f t="shared" si="22"/>
        <v>-437.3999999999993</v>
      </c>
      <c r="G241" s="286">
        <f t="shared" si="25"/>
        <v>61.2</v>
      </c>
      <c r="H241" s="286">
        <f t="shared" si="23"/>
        <v>-26768.879999999957</v>
      </c>
      <c r="I241" s="286">
        <f t="shared" si="26"/>
        <v>363563.23499999999</v>
      </c>
      <c r="J241" s="286">
        <f t="shared" si="28"/>
        <v>-17977.139999999978</v>
      </c>
      <c r="K241" s="286">
        <f t="shared" si="27"/>
        <v>196348.86000000013</v>
      </c>
    </row>
    <row r="242" spans="2:11" ht="14.4">
      <c r="B242" s="287">
        <v>240</v>
      </c>
      <c r="C242" s="4">
        <f>IF('Input&amp;Output'!$C$3=10,'v-t_chart'!G242,IF('Input&amp;Output'!$C$3=21,'v-t_chart'!H242,IF('Input&amp;Output'!$C$3=32,'v-t_chart'!I242,IF('Input&amp;Output'!$C$3=22,'v-t_chart'!J242,IF('Input&amp;Output'!$C$3=31,'v-t_chart'!K242,'v-t_chart'!L242)))))</f>
        <v>38.299999999999997</v>
      </c>
      <c r="D242" s="286">
        <v>243</v>
      </c>
      <c r="E242" s="286">
        <f t="shared" si="24"/>
        <v>-1.9000000000000057</v>
      </c>
      <c r="F242" s="286">
        <f t="shared" si="22"/>
        <v>-461.70000000000141</v>
      </c>
      <c r="G242" s="286">
        <f t="shared" si="25"/>
        <v>58.4</v>
      </c>
      <c r="H242" s="286">
        <f t="shared" si="23"/>
        <v>-26963.280000000083</v>
      </c>
      <c r="I242" s="286">
        <f t="shared" si="26"/>
        <v>336599.9549999999</v>
      </c>
      <c r="J242" s="286">
        <f t="shared" si="28"/>
        <v>-18121.725000000039</v>
      </c>
      <c r="K242" s="286">
        <f t="shared" si="27"/>
        <v>178227.1350000001</v>
      </c>
    </row>
    <row r="243" spans="2:11" ht="14.4">
      <c r="B243" s="287">
        <v>241</v>
      </c>
      <c r="C243" s="4">
        <f>IF('Input&amp;Output'!$C$3=10,'v-t_chart'!G243,IF('Input&amp;Output'!$C$3=21,'v-t_chart'!H243,IF('Input&amp;Output'!$C$3=32,'v-t_chart'!I243,IF('Input&amp;Output'!$C$3=22,'v-t_chart'!J243,IF('Input&amp;Output'!$C$3=31,'v-t_chart'!K243,'v-t_chart'!L243)))))</f>
        <v>36.4</v>
      </c>
      <c r="D243" s="286">
        <v>243</v>
      </c>
      <c r="E243" s="286">
        <f t="shared" si="24"/>
        <v>-1.8999999999999986</v>
      </c>
      <c r="F243" s="286">
        <f t="shared" si="22"/>
        <v>-461.69999999999965</v>
      </c>
      <c r="G243" s="286">
        <f t="shared" si="25"/>
        <v>55.55</v>
      </c>
      <c r="H243" s="286">
        <f t="shared" si="23"/>
        <v>-25647.434999999979</v>
      </c>
      <c r="I243" s="286">
        <f t="shared" si="26"/>
        <v>310952.5199999999</v>
      </c>
      <c r="J243" s="286">
        <f t="shared" si="28"/>
        <v>-17244.495000000006</v>
      </c>
      <c r="K243" s="286">
        <f t="shared" si="27"/>
        <v>160982.6400000001</v>
      </c>
    </row>
    <row r="244" spans="2:11" ht="14.4">
      <c r="B244" s="287">
        <v>242</v>
      </c>
      <c r="C244" s="4">
        <f>IF('Input&amp;Output'!$C$3=10,'v-t_chart'!G244,IF('Input&amp;Output'!$C$3=21,'v-t_chart'!H244,IF('Input&amp;Output'!$C$3=32,'v-t_chart'!I244,IF('Input&amp;Output'!$C$3=22,'v-t_chart'!J244,IF('Input&amp;Output'!$C$3=31,'v-t_chart'!K244,'v-t_chart'!L244)))))</f>
        <v>34.6</v>
      </c>
      <c r="D244" s="286">
        <v>243</v>
      </c>
      <c r="E244" s="286">
        <f t="shared" si="24"/>
        <v>-1.7999999999999972</v>
      </c>
      <c r="F244" s="286">
        <f t="shared" si="22"/>
        <v>-437.3999999999993</v>
      </c>
      <c r="G244" s="286">
        <f t="shared" si="25"/>
        <v>52.8</v>
      </c>
      <c r="H244" s="286">
        <f t="shared" si="23"/>
        <v>-23094.719999999961</v>
      </c>
      <c r="I244" s="286">
        <f t="shared" si="26"/>
        <v>287857.79999999993</v>
      </c>
      <c r="J244" s="286">
        <f t="shared" si="28"/>
        <v>-15527.699999999966</v>
      </c>
      <c r="K244" s="286">
        <f t="shared" si="27"/>
        <v>145454.94000000015</v>
      </c>
    </row>
    <row r="245" spans="2:11" ht="14.4">
      <c r="B245" s="287">
        <v>243</v>
      </c>
      <c r="C245" s="4">
        <f>IF('Input&amp;Output'!$C$3=10,'v-t_chart'!G245,IF('Input&amp;Output'!$C$3=21,'v-t_chart'!H245,IF('Input&amp;Output'!$C$3=32,'v-t_chart'!I245,IF('Input&amp;Output'!$C$3=22,'v-t_chart'!J245,IF('Input&amp;Output'!$C$3=31,'v-t_chart'!K245,'v-t_chart'!L245)))))</f>
        <v>32.700000000000003</v>
      </c>
      <c r="D245" s="286">
        <v>243</v>
      </c>
      <c r="E245" s="286">
        <f t="shared" si="24"/>
        <v>-1.8999999999999986</v>
      </c>
      <c r="F245" s="286">
        <f t="shared" si="22"/>
        <v>-461.69999999999965</v>
      </c>
      <c r="G245" s="286">
        <f t="shared" si="25"/>
        <v>50</v>
      </c>
      <c r="H245" s="286">
        <f t="shared" si="23"/>
        <v>-23084.999999999982</v>
      </c>
      <c r="I245" s="286">
        <f t="shared" si="26"/>
        <v>264772.79999999993</v>
      </c>
      <c r="J245" s="286">
        <f t="shared" si="28"/>
        <v>-15536.204999999987</v>
      </c>
      <c r="K245" s="286">
        <f t="shared" si="27"/>
        <v>129918.73500000016</v>
      </c>
    </row>
    <row r="246" spans="2:11" ht="14.4">
      <c r="B246" s="287">
        <v>244</v>
      </c>
      <c r="C246" s="4">
        <f>IF('Input&amp;Output'!$C$3=10,'v-t_chart'!G246,IF('Input&amp;Output'!$C$3=21,'v-t_chart'!H246,IF('Input&amp;Output'!$C$3=32,'v-t_chart'!I246,IF('Input&amp;Output'!$C$3=22,'v-t_chart'!J246,IF('Input&amp;Output'!$C$3=31,'v-t_chart'!K246,'v-t_chart'!L246)))))</f>
        <v>30.6</v>
      </c>
      <c r="D246" s="286">
        <v>243</v>
      </c>
      <c r="E246" s="286">
        <f t="shared" si="24"/>
        <v>-2.1000000000000014</v>
      </c>
      <c r="F246" s="286">
        <f t="shared" si="22"/>
        <v>-510.30000000000035</v>
      </c>
      <c r="G246" s="286">
        <f t="shared" si="25"/>
        <v>46.95</v>
      </c>
      <c r="H246" s="286">
        <f t="shared" si="23"/>
        <v>-23958.585000000017</v>
      </c>
      <c r="I246" s="286">
        <f t="shared" si="26"/>
        <v>240814.21499999991</v>
      </c>
      <c r="J246" s="286">
        <f t="shared" si="28"/>
        <v>-16150.995000000008</v>
      </c>
      <c r="K246" s="286">
        <f t="shared" si="27"/>
        <v>113767.74000000015</v>
      </c>
    </row>
    <row r="247" spans="2:11" ht="14.4">
      <c r="B247" s="287">
        <v>245</v>
      </c>
      <c r="C247" s="4">
        <f>IF('Input&amp;Output'!$C$3=10,'v-t_chart'!G247,IF('Input&amp;Output'!$C$3=21,'v-t_chart'!H247,IF('Input&amp;Output'!$C$3=32,'v-t_chart'!I247,IF('Input&amp;Output'!$C$3=22,'v-t_chart'!J247,IF('Input&amp;Output'!$C$3=31,'v-t_chart'!K247,'v-t_chart'!L247)))))</f>
        <v>28.1</v>
      </c>
      <c r="D247" s="286">
        <v>243</v>
      </c>
      <c r="E247" s="286">
        <f t="shared" si="24"/>
        <v>-2.5</v>
      </c>
      <c r="F247" s="286">
        <f t="shared" si="22"/>
        <v>-607.5</v>
      </c>
      <c r="G247" s="286">
        <f t="shared" si="25"/>
        <v>43.400000000000006</v>
      </c>
      <c r="H247" s="286">
        <f t="shared" si="23"/>
        <v>-26365.500000000004</v>
      </c>
      <c r="I247" s="286">
        <f t="shared" si="26"/>
        <v>214448.71499999991</v>
      </c>
      <c r="J247" s="286">
        <f t="shared" si="28"/>
        <v>-17830.125</v>
      </c>
      <c r="K247" s="286">
        <f t="shared" si="27"/>
        <v>95937.615000000151</v>
      </c>
    </row>
    <row r="248" spans="2:11" ht="14.4">
      <c r="B248" s="287">
        <v>246</v>
      </c>
      <c r="C248" s="4">
        <f>IF('Input&amp;Output'!$C$3=10,'v-t_chart'!G248,IF('Input&amp;Output'!$C$3=21,'v-t_chart'!H248,IF('Input&amp;Output'!$C$3=32,'v-t_chart'!I248,IF('Input&amp;Output'!$C$3=22,'v-t_chart'!J248,IF('Input&amp;Output'!$C$3=31,'v-t_chart'!K248,'v-t_chart'!L248)))))</f>
        <v>25.5</v>
      </c>
      <c r="D248" s="286">
        <v>243</v>
      </c>
      <c r="E248" s="286">
        <f t="shared" si="24"/>
        <v>-2.6000000000000014</v>
      </c>
      <c r="F248" s="286">
        <f t="shared" si="22"/>
        <v>-631.8000000000003</v>
      </c>
      <c r="G248" s="286">
        <f t="shared" si="25"/>
        <v>39.549999999999997</v>
      </c>
      <c r="H248" s="286">
        <f t="shared" si="23"/>
        <v>-24987.69000000001</v>
      </c>
      <c r="I248" s="286">
        <f t="shared" si="26"/>
        <v>189461.02499999991</v>
      </c>
      <c r="J248" s="286">
        <f t="shared" si="28"/>
        <v>-16932.240000000016</v>
      </c>
      <c r="K248" s="286">
        <f t="shared" si="27"/>
        <v>79005.375000000131</v>
      </c>
    </row>
    <row r="249" spans="2:11" ht="14.4">
      <c r="B249" s="287">
        <v>247</v>
      </c>
      <c r="C249" s="4">
        <f>IF('Input&amp;Output'!$C$3=10,'v-t_chart'!G249,IF('Input&amp;Output'!$C$3=21,'v-t_chart'!H249,IF('Input&amp;Output'!$C$3=32,'v-t_chart'!I249,IF('Input&amp;Output'!$C$3=22,'v-t_chart'!J249,IF('Input&amp;Output'!$C$3=31,'v-t_chart'!K249,'v-t_chart'!L249)))))</f>
        <v>23.1</v>
      </c>
      <c r="D249" s="286">
        <v>243</v>
      </c>
      <c r="E249" s="286">
        <f t="shared" si="24"/>
        <v>-2.3999999999999986</v>
      </c>
      <c r="F249" s="286">
        <f t="shared" si="22"/>
        <v>-583.1999999999997</v>
      </c>
      <c r="G249" s="286">
        <f t="shared" si="25"/>
        <v>35.85</v>
      </c>
      <c r="H249" s="286">
        <f t="shared" si="23"/>
        <v>-20907.71999999999</v>
      </c>
      <c r="I249" s="286">
        <f t="shared" si="26"/>
        <v>168553.30499999991</v>
      </c>
      <c r="J249" s="286">
        <f t="shared" si="28"/>
        <v>-14171.759999999998</v>
      </c>
      <c r="K249" s="286">
        <f t="shared" si="27"/>
        <v>64833.615000000136</v>
      </c>
    </row>
    <row r="250" spans="2:11" ht="14.4">
      <c r="B250" s="287">
        <v>248</v>
      </c>
      <c r="C250" s="4">
        <f>IF('Input&amp;Output'!$C$3=10,'v-t_chart'!G250,IF('Input&amp;Output'!$C$3=21,'v-t_chart'!H250,IF('Input&amp;Output'!$C$3=32,'v-t_chart'!I250,IF('Input&amp;Output'!$C$3=22,'v-t_chart'!J250,IF('Input&amp;Output'!$C$3=31,'v-t_chart'!K250,'v-t_chart'!L250)))))</f>
        <v>21.2</v>
      </c>
      <c r="D250" s="286">
        <v>243</v>
      </c>
      <c r="E250" s="286">
        <f t="shared" si="24"/>
        <v>-1.9000000000000021</v>
      </c>
      <c r="F250" s="286">
        <f t="shared" si="22"/>
        <v>-461.7000000000005</v>
      </c>
      <c r="G250" s="286">
        <f t="shared" si="25"/>
        <v>32.75</v>
      </c>
      <c r="H250" s="286">
        <f t="shared" si="23"/>
        <v>-15120.675000000016</v>
      </c>
      <c r="I250" s="286">
        <f t="shared" si="26"/>
        <v>153432.62999999989</v>
      </c>
      <c r="J250" s="286">
        <f t="shared" si="28"/>
        <v>-10226.655000000002</v>
      </c>
      <c r="K250" s="286">
        <f t="shared" si="27"/>
        <v>54606.960000000137</v>
      </c>
    </row>
    <row r="251" spans="2:11" ht="14.4">
      <c r="B251" s="287">
        <v>249</v>
      </c>
      <c r="C251" s="4">
        <f>IF('Input&amp;Output'!$C$3=10,'v-t_chart'!G251,IF('Input&amp;Output'!$C$3=21,'v-t_chart'!H251,IF('Input&amp;Output'!$C$3=32,'v-t_chart'!I251,IF('Input&amp;Output'!$C$3=22,'v-t_chart'!J251,IF('Input&amp;Output'!$C$3=31,'v-t_chart'!K251,'v-t_chart'!L251)))))</f>
        <v>19.5</v>
      </c>
      <c r="D251" s="286">
        <v>243</v>
      </c>
      <c r="E251" s="286">
        <f t="shared" si="24"/>
        <v>-1.6999999999999993</v>
      </c>
      <c r="F251" s="286">
        <f t="shared" si="22"/>
        <v>-413.09999999999985</v>
      </c>
      <c r="G251" s="286">
        <f t="shared" si="25"/>
        <v>30.1</v>
      </c>
      <c r="H251" s="286">
        <f t="shared" si="23"/>
        <v>-12434.309999999996</v>
      </c>
      <c r="I251" s="286">
        <f t="shared" si="26"/>
        <v>140998.31999999989</v>
      </c>
      <c r="J251" s="286">
        <f t="shared" si="28"/>
        <v>-8406.5849999999991</v>
      </c>
      <c r="K251" s="286">
        <f t="shared" si="27"/>
        <v>46200.375000000138</v>
      </c>
    </row>
    <row r="252" spans="2:11" ht="14.4">
      <c r="B252" s="287">
        <v>250</v>
      </c>
      <c r="C252" s="4">
        <f>IF('Input&amp;Output'!$C$3=10,'v-t_chart'!G252,IF('Input&amp;Output'!$C$3=21,'v-t_chart'!H252,IF('Input&amp;Output'!$C$3=32,'v-t_chart'!I252,IF('Input&amp;Output'!$C$3=22,'v-t_chart'!J252,IF('Input&amp;Output'!$C$3=31,'v-t_chart'!K252,'v-t_chart'!L252)))))</f>
        <v>17.8</v>
      </c>
      <c r="D252" s="286">
        <v>243</v>
      </c>
      <c r="E252" s="286">
        <f t="shared" si="24"/>
        <v>-1.6999999999999993</v>
      </c>
      <c r="F252" s="286">
        <f t="shared" si="22"/>
        <v>-413.09999999999985</v>
      </c>
      <c r="G252" s="286">
        <f t="shared" si="25"/>
        <v>27.55</v>
      </c>
      <c r="H252" s="286">
        <f t="shared" si="23"/>
        <v>-11380.904999999997</v>
      </c>
      <c r="I252" s="286">
        <f t="shared" si="26"/>
        <v>129617.41499999989</v>
      </c>
      <c r="J252" s="286">
        <f t="shared" si="28"/>
        <v>-7704.314999999996</v>
      </c>
      <c r="K252" s="286">
        <f t="shared" si="27"/>
        <v>38496.060000000143</v>
      </c>
    </row>
    <row r="253" spans="2:11" ht="14.4">
      <c r="B253" s="287">
        <v>251</v>
      </c>
      <c r="C253" s="4">
        <f>IF('Input&amp;Output'!$C$3=10,'v-t_chart'!G253,IF('Input&amp;Output'!$C$3=21,'v-t_chart'!H253,IF('Input&amp;Output'!$C$3=32,'v-t_chart'!I253,IF('Input&amp;Output'!$C$3=22,'v-t_chart'!J253,IF('Input&amp;Output'!$C$3=31,'v-t_chart'!K253,'v-t_chart'!L253)))))</f>
        <v>15.3</v>
      </c>
      <c r="D253" s="286">
        <v>243</v>
      </c>
      <c r="E253" s="286">
        <f t="shared" si="24"/>
        <v>-2.5</v>
      </c>
      <c r="F253" s="286">
        <f t="shared" si="22"/>
        <v>-607.5</v>
      </c>
      <c r="G253" s="286">
        <f t="shared" si="25"/>
        <v>24.200000000000003</v>
      </c>
      <c r="H253" s="286">
        <f t="shared" si="23"/>
        <v>-14701.500000000002</v>
      </c>
      <c r="I253" s="286">
        <f t="shared" si="26"/>
        <v>114915.91499999989</v>
      </c>
      <c r="J253" s="286">
        <f t="shared" si="28"/>
        <v>-10054.125</v>
      </c>
      <c r="K253" s="286">
        <f t="shared" si="27"/>
        <v>28441.935000000143</v>
      </c>
    </row>
    <row r="254" spans="2:11" ht="14.4">
      <c r="B254" s="287">
        <v>252</v>
      </c>
      <c r="C254" s="4">
        <f>IF('Input&amp;Output'!$C$3=10,'v-t_chart'!G254,IF('Input&amp;Output'!$C$3=21,'v-t_chart'!H254,IF('Input&amp;Output'!$C$3=32,'v-t_chart'!I254,IF('Input&amp;Output'!$C$3=22,'v-t_chart'!J254,IF('Input&amp;Output'!$C$3=31,'v-t_chart'!K254,'v-t_chart'!L254)))))</f>
        <v>11.5</v>
      </c>
      <c r="D254" s="286">
        <v>243</v>
      </c>
      <c r="E254" s="286">
        <f t="shared" si="24"/>
        <v>-3.8000000000000007</v>
      </c>
      <c r="F254" s="286">
        <f t="shared" si="22"/>
        <v>-923.4000000000002</v>
      </c>
      <c r="G254" s="286">
        <f t="shared" si="25"/>
        <v>19.149999999999999</v>
      </c>
      <c r="H254" s="286">
        <f t="shared" si="23"/>
        <v>-17683.110000000004</v>
      </c>
      <c r="I254" s="286">
        <f t="shared" si="26"/>
        <v>97232.804999999891</v>
      </c>
      <c r="J254" s="286">
        <f t="shared" si="28"/>
        <v>-12373.560000000003</v>
      </c>
      <c r="K254" s="286">
        <f t="shared" si="27"/>
        <v>16068.37500000014</v>
      </c>
    </row>
    <row r="255" spans="2:11" ht="14.4">
      <c r="B255" s="287">
        <v>253</v>
      </c>
      <c r="C255" s="4">
        <f>IF('Input&amp;Output'!$C$3=10,'v-t_chart'!G255,IF('Input&amp;Output'!$C$3=21,'v-t_chart'!H255,IF('Input&amp;Output'!$C$3=32,'v-t_chart'!I255,IF('Input&amp;Output'!$C$3=22,'v-t_chart'!J255,IF('Input&amp;Output'!$C$3=31,'v-t_chart'!K255,'v-t_chart'!L255)))))</f>
        <v>7.2</v>
      </c>
      <c r="D255" s="286">
        <v>243</v>
      </c>
      <c r="E255" s="286">
        <f t="shared" si="24"/>
        <v>-4.3</v>
      </c>
      <c r="F255" s="286">
        <f t="shared" si="22"/>
        <v>-1044.8999999999999</v>
      </c>
      <c r="G255" s="286">
        <f t="shared" si="25"/>
        <v>12.95</v>
      </c>
      <c r="H255" s="286">
        <f t="shared" si="23"/>
        <v>-13531.454999999998</v>
      </c>
      <c r="I255" s="286">
        <f t="shared" si="26"/>
        <v>83701.349999999889</v>
      </c>
      <c r="J255" s="286">
        <f t="shared" si="28"/>
        <v>-9769.8149999999987</v>
      </c>
      <c r="K255" s="286">
        <f t="shared" si="27"/>
        <v>6298.5600000001414</v>
      </c>
    </row>
    <row r="256" spans="2:11" ht="14.4">
      <c r="B256" s="287">
        <v>254</v>
      </c>
      <c r="C256" s="4">
        <f>IF('Input&amp;Output'!$C$3=10,'v-t_chart'!G256,IF('Input&amp;Output'!$C$3=21,'v-t_chart'!H256,IF('Input&amp;Output'!$C$3=32,'v-t_chart'!I256,IF('Input&amp;Output'!$C$3=22,'v-t_chart'!J256,IF('Input&amp;Output'!$C$3=31,'v-t_chart'!K256,'v-t_chart'!L256)))))</f>
        <v>2.5</v>
      </c>
      <c r="D256" s="286">
        <v>243</v>
      </c>
      <c r="E256" s="286">
        <f t="shared" si="24"/>
        <v>-4.7</v>
      </c>
      <c r="F256" s="286">
        <f t="shared" si="22"/>
        <v>-1142.1000000000001</v>
      </c>
      <c r="G256" s="286">
        <f t="shared" si="25"/>
        <v>6.1</v>
      </c>
      <c r="H256" s="286">
        <f t="shared" si="23"/>
        <v>-6966.81</v>
      </c>
      <c r="I256" s="286">
        <f t="shared" si="26"/>
        <v>76734.539999999892</v>
      </c>
      <c r="J256" s="286">
        <f t="shared" si="28"/>
        <v>-5539.1850000000004</v>
      </c>
      <c r="K256" s="286">
        <f t="shared" si="27"/>
        <v>759.37500000014097</v>
      </c>
    </row>
    <row r="257" spans="2:11" ht="14.4">
      <c r="B257" s="287">
        <v>255</v>
      </c>
      <c r="C257" s="4">
        <f>IF('Input&amp;Output'!$C$3=10,'v-t_chart'!G257,IF('Input&amp;Output'!$C$3=21,'v-t_chart'!H257,IF('Input&amp;Output'!$C$3=32,'v-t_chart'!I257,IF('Input&amp;Output'!$C$3=22,'v-t_chart'!J257,IF('Input&amp;Output'!$C$3=31,'v-t_chart'!K257,'v-t_chart'!L257)))))</f>
        <v>0</v>
      </c>
      <c r="D257" s="286">
        <v>243</v>
      </c>
      <c r="E257" s="286">
        <f t="shared" si="24"/>
        <v>-2.5</v>
      </c>
      <c r="F257" s="286">
        <f t="shared" si="22"/>
        <v>-607.5</v>
      </c>
      <c r="G257" s="286">
        <f t="shared" si="25"/>
        <v>1.25</v>
      </c>
      <c r="H257" s="286">
        <f t="shared" si="23"/>
        <v>-759.375</v>
      </c>
      <c r="I257" s="286">
        <f t="shared" si="26"/>
        <v>75975.164999999892</v>
      </c>
      <c r="J257" s="286">
        <f t="shared" si="28"/>
        <v>-759.375</v>
      </c>
      <c r="K257" s="286">
        <f t="shared" si="27"/>
        <v>1.4097167877480388E-10</v>
      </c>
    </row>
    <row r="258" spans="2:11" ht="14.4">
      <c r="B258" s="287">
        <v>256</v>
      </c>
      <c r="C258" s="4">
        <f>IF('Input&amp;Output'!$C$3=10,'v-t_chart'!G258,IF('Input&amp;Output'!$C$3=21,'v-t_chart'!H258,IF('Input&amp;Output'!$C$3=32,'v-t_chart'!I258,IF('Input&amp;Output'!$C$3=22,'v-t_chart'!J258,IF('Input&amp;Output'!$C$3=31,'v-t_chart'!K258,'v-t_chart'!L258)))))</f>
        <v>0</v>
      </c>
      <c r="D258" s="286">
        <v>243</v>
      </c>
      <c r="E258" s="286">
        <f t="shared" si="24"/>
        <v>0</v>
      </c>
      <c r="F258" s="286">
        <f t="shared" si="22"/>
        <v>0</v>
      </c>
      <c r="G258" s="286">
        <f t="shared" si="25"/>
        <v>0</v>
      </c>
      <c r="H258" s="286">
        <f t="shared" si="23"/>
        <v>0</v>
      </c>
      <c r="I258" s="286">
        <f t="shared" si="26"/>
        <v>75975.164999999892</v>
      </c>
      <c r="J258" s="286">
        <f t="shared" si="28"/>
        <v>0</v>
      </c>
      <c r="K258" s="286">
        <f t="shared" si="27"/>
        <v>1.4097167877480388E-10</v>
      </c>
    </row>
    <row r="259" spans="2:11" ht="14.4">
      <c r="B259" s="287">
        <v>257</v>
      </c>
      <c r="C259" s="4">
        <f>IF('Input&amp;Output'!$C$3=10,'v-t_chart'!G259,IF('Input&amp;Output'!$C$3=21,'v-t_chart'!H259,IF('Input&amp;Output'!$C$3=32,'v-t_chart'!I259,IF('Input&amp;Output'!$C$3=22,'v-t_chart'!J259,IF('Input&amp;Output'!$C$3=31,'v-t_chart'!K259,'v-t_chart'!L259)))))</f>
        <v>0</v>
      </c>
      <c r="D259" s="286">
        <v>243</v>
      </c>
      <c r="E259" s="286">
        <f t="shared" si="24"/>
        <v>0</v>
      </c>
      <c r="F259" s="286">
        <f t="shared" si="22"/>
        <v>0</v>
      </c>
      <c r="G259" s="286">
        <f t="shared" si="25"/>
        <v>0</v>
      </c>
      <c r="H259" s="286">
        <f t="shared" si="23"/>
        <v>0</v>
      </c>
      <c r="I259" s="286">
        <f t="shared" si="26"/>
        <v>75975.164999999892</v>
      </c>
      <c r="J259" s="286">
        <f t="shared" si="28"/>
        <v>0</v>
      </c>
      <c r="K259" s="286">
        <f t="shared" si="27"/>
        <v>1.4097167877480388E-10</v>
      </c>
    </row>
    <row r="260" spans="2:11" ht="14.4">
      <c r="B260" s="287">
        <v>258</v>
      </c>
      <c r="C260" s="4">
        <f>IF('Input&amp;Output'!$C$3=10,'v-t_chart'!G260,IF('Input&amp;Output'!$C$3=21,'v-t_chart'!H260,IF('Input&amp;Output'!$C$3=32,'v-t_chart'!I260,IF('Input&amp;Output'!$C$3=22,'v-t_chart'!J260,IF('Input&amp;Output'!$C$3=31,'v-t_chart'!K260,'v-t_chart'!L260)))))</f>
        <v>0</v>
      </c>
      <c r="D260" s="286">
        <v>243</v>
      </c>
      <c r="E260" s="286">
        <f t="shared" si="24"/>
        <v>0</v>
      </c>
      <c r="F260" s="286">
        <f t="shared" ref="F260:F323" si="29">D260*E260</f>
        <v>0</v>
      </c>
      <c r="G260" s="286">
        <f t="shared" si="25"/>
        <v>0</v>
      </c>
      <c r="H260" s="286">
        <f t="shared" ref="H260:H323" si="30">F260*G260</f>
        <v>0</v>
      </c>
      <c r="I260" s="286">
        <f t="shared" si="26"/>
        <v>75975.164999999892</v>
      </c>
      <c r="J260" s="286">
        <f t="shared" si="28"/>
        <v>0</v>
      </c>
      <c r="K260" s="286">
        <f t="shared" si="27"/>
        <v>1.4097167877480388E-10</v>
      </c>
    </row>
    <row r="261" spans="2:11" ht="14.4">
      <c r="B261" s="287">
        <v>259</v>
      </c>
      <c r="C261" s="4">
        <f>IF('Input&amp;Output'!$C$3=10,'v-t_chart'!G261,IF('Input&amp;Output'!$C$3=21,'v-t_chart'!H261,IF('Input&amp;Output'!$C$3=32,'v-t_chart'!I261,IF('Input&amp;Output'!$C$3=22,'v-t_chart'!J261,IF('Input&amp;Output'!$C$3=31,'v-t_chart'!K261,'v-t_chart'!L261)))))</f>
        <v>0</v>
      </c>
      <c r="D261" s="286">
        <v>243</v>
      </c>
      <c r="E261" s="286">
        <f t="shared" ref="E261:E324" si="31">(C261-C260)/(B261/B261)</f>
        <v>0</v>
      </c>
      <c r="F261" s="286">
        <f t="shared" si="29"/>
        <v>0</v>
      </c>
      <c r="G261" s="286">
        <f t="shared" ref="G261:G324" si="32">(C261+C260/2)*(B261-B260)</f>
        <v>0</v>
      </c>
      <c r="H261" s="286">
        <f t="shared" si="30"/>
        <v>0</v>
      </c>
      <c r="I261" s="286">
        <f t="shared" ref="I261:I324" si="33">I260+H261</f>
        <v>75975.164999999892</v>
      </c>
      <c r="J261" s="286">
        <f t="shared" si="28"/>
        <v>0</v>
      </c>
      <c r="K261" s="286">
        <f t="shared" ref="K261:K324" si="34">K260+J261</f>
        <v>1.4097167877480388E-10</v>
      </c>
    </row>
    <row r="262" spans="2:11" ht="14.4">
      <c r="B262" s="287">
        <v>260</v>
      </c>
      <c r="C262" s="4">
        <f>IF('Input&amp;Output'!$C$3=10,'v-t_chart'!G262,IF('Input&amp;Output'!$C$3=21,'v-t_chart'!H262,IF('Input&amp;Output'!$C$3=32,'v-t_chart'!I262,IF('Input&amp;Output'!$C$3=22,'v-t_chart'!J262,IF('Input&amp;Output'!$C$3=31,'v-t_chart'!K262,'v-t_chart'!L262)))))</f>
        <v>0</v>
      </c>
      <c r="D262" s="286">
        <v>243</v>
      </c>
      <c r="E262" s="286">
        <f t="shared" si="31"/>
        <v>0</v>
      </c>
      <c r="F262" s="286">
        <f t="shared" si="29"/>
        <v>0</v>
      </c>
      <c r="G262" s="286">
        <f t="shared" si="32"/>
        <v>0</v>
      </c>
      <c r="H262" s="286">
        <f t="shared" si="30"/>
        <v>0</v>
      </c>
      <c r="I262" s="286">
        <f t="shared" si="33"/>
        <v>75975.164999999892</v>
      </c>
      <c r="J262" s="286">
        <f t="shared" si="28"/>
        <v>0</v>
      </c>
      <c r="K262" s="286">
        <f t="shared" si="34"/>
        <v>1.4097167877480388E-10</v>
      </c>
    </row>
    <row r="263" spans="2:11" ht="14.4">
      <c r="B263" s="287">
        <v>261</v>
      </c>
      <c r="C263" s="4">
        <f>IF('Input&amp;Output'!$C$3=10,'v-t_chart'!G263,IF('Input&amp;Output'!$C$3=21,'v-t_chart'!H263,IF('Input&amp;Output'!$C$3=32,'v-t_chart'!I263,IF('Input&amp;Output'!$C$3=22,'v-t_chart'!J263,IF('Input&amp;Output'!$C$3=31,'v-t_chart'!K263,'v-t_chart'!L263)))))</f>
        <v>0</v>
      </c>
      <c r="D263" s="286">
        <v>243</v>
      </c>
      <c r="E263" s="286">
        <f t="shared" si="31"/>
        <v>0</v>
      </c>
      <c r="F263" s="286">
        <f t="shared" si="29"/>
        <v>0</v>
      </c>
      <c r="G263" s="286">
        <f t="shared" si="32"/>
        <v>0</v>
      </c>
      <c r="H263" s="286">
        <f t="shared" si="30"/>
        <v>0</v>
      </c>
      <c r="I263" s="286">
        <f t="shared" si="33"/>
        <v>75975.164999999892</v>
      </c>
      <c r="J263" s="286">
        <f t="shared" si="28"/>
        <v>0</v>
      </c>
      <c r="K263" s="286">
        <f t="shared" si="34"/>
        <v>1.4097167877480388E-10</v>
      </c>
    </row>
    <row r="264" spans="2:11" ht="14.4">
      <c r="B264" s="287">
        <v>262</v>
      </c>
      <c r="C264" s="4">
        <f>IF('Input&amp;Output'!$C$3=10,'v-t_chart'!G264,IF('Input&amp;Output'!$C$3=21,'v-t_chart'!H264,IF('Input&amp;Output'!$C$3=32,'v-t_chart'!I264,IF('Input&amp;Output'!$C$3=22,'v-t_chart'!J264,IF('Input&amp;Output'!$C$3=31,'v-t_chart'!K264,'v-t_chart'!L264)))))</f>
        <v>0</v>
      </c>
      <c r="D264" s="286">
        <v>243</v>
      </c>
      <c r="E264" s="286">
        <f t="shared" si="31"/>
        <v>0</v>
      </c>
      <c r="F264" s="286">
        <f t="shared" si="29"/>
        <v>0</v>
      </c>
      <c r="G264" s="286">
        <f t="shared" si="32"/>
        <v>0</v>
      </c>
      <c r="H264" s="286">
        <f t="shared" si="30"/>
        <v>0</v>
      </c>
      <c r="I264" s="286">
        <f t="shared" si="33"/>
        <v>75975.164999999892</v>
      </c>
      <c r="J264" s="286">
        <f t="shared" si="28"/>
        <v>0</v>
      </c>
      <c r="K264" s="286">
        <f t="shared" si="34"/>
        <v>1.4097167877480388E-10</v>
      </c>
    </row>
    <row r="265" spans="2:11" ht="14.4">
      <c r="B265" s="287">
        <v>263</v>
      </c>
      <c r="C265" s="4">
        <f>IF('Input&amp;Output'!$C$3=10,'v-t_chart'!G265,IF('Input&amp;Output'!$C$3=21,'v-t_chart'!H265,IF('Input&amp;Output'!$C$3=32,'v-t_chart'!I265,IF('Input&amp;Output'!$C$3=22,'v-t_chart'!J265,IF('Input&amp;Output'!$C$3=31,'v-t_chart'!K265,'v-t_chart'!L265)))))</f>
        <v>0</v>
      </c>
      <c r="D265" s="286">
        <v>243</v>
      </c>
      <c r="E265" s="286">
        <f t="shared" si="31"/>
        <v>0</v>
      </c>
      <c r="F265" s="286">
        <f t="shared" si="29"/>
        <v>0</v>
      </c>
      <c r="G265" s="286">
        <f t="shared" si="32"/>
        <v>0</v>
      </c>
      <c r="H265" s="286">
        <f t="shared" si="30"/>
        <v>0</v>
      </c>
      <c r="I265" s="286">
        <f t="shared" si="33"/>
        <v>75975.164999999892</v>
      </c>
      <c r="J265" s="286">
        <f t="shared" si="28"/>
        <v>0</v>
      </c>
      <c r="K265" s="286">
        <f t="shared" si="34"/>
        <v>1.4097167877480388E-10</v>
      </c>
    </row>
    <row r="266" spans="2:11" ht="14.4">
      <c r="B266" s="287">
        <v>264</v>
      </c>
      <c r="C266" s="4">
        <f>IF('Input&amp;Output'!$C$3=10,'v-t_chart'!G266,IF('Input&amp;Output'!$C$3=21,'v-t_chart'!H266,IF('Input&amp;Output'!$C$3=32,'v-t_chart'!I266,IF('Input&amp;Output'!$C$3=22,'v-t_chart'!J266,IF('Input&amp;Output'!$C$3=31,'v-t_chart'!K266,'v-t_chart'!L266)))))</f>
        <v>0</v>
      </c>
      <c r="D266" s="286">
        <v>243</v>
      </c>
      <c r="E266" s="286">
        <f t="shared" si="31"/>
        <v>0</v>
      </c>
      <c r="F266" s="286">
        <f t="shared" si="29"/>
        <v>0</v>
      </c>
      <c r="G266" s="286">
        <f t="shared" si="32"/>
        <v>0</v>
      </c>
      <c r="H266" s="286">
        <f t="shared" si="30"/>
        <v>0</v>
      </c>
      <c r="I266" s="286">
        <f t="shared" si="33"/>
        <v>75975.164999999892</v>
      </c>
      <c r="J266" s="286">
        <f t="shared" si="28"/>
        <v>0</v>
      </c>
      <c r="K266" s="286">
        <f t="shared" si="34"/>
        <v>1.4097167877480388E-10</v>
      </c>
    </row>
    <row r="267" spans="2:11" ht="14.4">
      <c r="B267" s="287">
        <v>265</v>
      </c>
      <c r="C267" s="4">
        <f>IF('Input&amp;Output'!$C$3=10,'v-t_chart'!G267,IF('Input&amp;Output'!$C$3=21,'v-t_chart'!H267,IF('Input&amp;Output'!$C$3=32,'v-t_chart'!I267,IF('Input&amp;Output'!$C$3=22,'v-t_chart'!J267,IF('Input&amp;Output'!$C$3=31,'v-t_chart'!K267,'v-t_chart'!L267)))))</f>
        <v>0</v>
      </c>
      <c r="D267" s="286">
        <v>243</v>
      </c>
      <c r="E267" s="286">
        <f t="shared" si="31"/>
        <v>0</v>
      </c>
      <c r="F267" s="286">
        <f t="shared" si="29"/>
        <v>0</v>
      </c>
      <c r="G267" s="286">
        <f t="shared" si="32"/>
        <v>0</v>
      </c>
      <c r="H267" s="286">
        <f t="shared" si="30"/>
        <v>0</v>
      </c>
      <c r="I267" s="286">
        <f t="shared" si="33"/>
        <v>75975.164999999892</v>
      </c>
      <c r="J267" s="286">
        <f t="shared" si="28"/>
        <v>0</v>
      </c>
      <c r="K267" s="286">
        <f t="shared" si="34"/>
        <v>1.4097167877480388E-10</v>
      </c>
    </row>
    <row r="268" spans="2:11" ht="14.4">
      <c r="B268" s="287">
        <v>266</v>
      </c>
      <c r="C268" s="4">
        <f>IF('Input&amp;Output'!$C$3=10,'v-t_chart'!G268,IF('Input&amp;Output'!$C$3=21,'v-t_chart'!H268,IF('Input&amp;Output'!$C$3=32,'v-t_chart'!I268,IF('Input&amp;Output'!$C$3=22,'v-t_chart'!J268,IF('Input&amp;Output'!$C$3=31,'v-t_chart'!K268,'v-t_chart'!L268)))))</f>
        <v>0.5</v>
      </c>
      <c r="D268" s="286">
        <v>243</v>
      </c>
      <c r="E268" s="286">
        <f t="shared" si="31"/>
        <v>0.5</v>
      </c>
      <c r="F268" s="286">
        <f t="shared" si="29"/>
        <v>121.5</v>
      </c>
      <c r="G268" s="286">
        <f t="shared" si="32"/>
        <v>0.5</v>
      </c>
      <c r="H268" s="286">
        <f t="shared" si="30"/>
        <v>60.75</v>
      </c>
      <c r="I268" s="286">
        <f t="shared" si="33"/>
        <v>76035.914999999892</v>
      </c>
      <c r="J268" s="286">
        <f t="shared" si="28"/>
        <v>30.375</v>
      </c>
      <c r="K268" s="286">
        <f t="shared" si="34"/>
        <v>30.375000000140972</v>
      </c>
    </row>
    <row r="269" spans="2:11" ht="14.4">
      <c r="B269" s="287">
        <v>267</v>
      </c>
      <c r="C269" s="4">
        <f>IF('Input&amp;Output'!$C$3=10,'v-t_chart'!G269,IF('Input&amp;Output'!$C$3=21,'v-t_chart'!H269,IF('Input&amp;Output'!$C$3=32,'v-t_chart'!I269,IF('Input&amp;Output'!$C$3=22,'v-t_chart'!J269,IF('Input&amp;Output'!$C$3=31,'v-t_chart'!K269,'v-t_chart'!L269)))))</f>
        <v>2.9</v>
      </c>
      <c r="D269" s="286">
        <v>243</v>
      </c>
      <c r="E269" s="286">
        <f t="shared" si="31"/>
        <v>2.4</v>
      </c>
      <c r="F269" s="286">
        <f t="shared" si="29"/>
        <v>583.19999999999993</v>
      </c>
      <c r="G269" s="286">
        <f t="shared" si="32"/>
        <v>3.15</v>
      </c>
      <c r="H269" s="286">
        <f t="shared" si="30"/>
        <v>1837.0799999999997</v>
      </c>
      <c r="I269" s="286">
        <f t="shared" si="33"/>
        <v>77872.994999999893</v>
      </c>
      <c r="J269" s="286">
        <f t="shared" si="28"/>
        <v>991.44</v>
      </c>
      <c r="K269" s="286">
        <f t="shared" si="34"/>
        <v>1021.815000000141</v>
      </c>
    </row>
    <row r="270" spans="2:11" ht="14.4">
      <c r="B270" s="287">
        <v>268</v>
      </c>
      <c r="C270" s="4">
        <f>IF('Input&amp;Output'!$C$3=10,'v-t_chart'!G270,IF('Input&amp;Output'!$C$3=21,'v-t_chart'!H270,IF('Input&amp;Output'!$C$3=32,'v-t_chart'!I270,IF('Input&amp;Output'!$C$3=22,'v-t_chart'!J270,IF('Input&amp;Output'!$C$3=31,'v-t_chart'!K270,'v-t_chart'!L270)))))</f>
        <v>8.1999999999999993</v>
      </c>
      <c r="D270" s="286">
        <v>243</v>
      </c>
      <c r="E270" s="286">
        <f t="shared" si="31"/>
        <v>5.2999999999999989</v>
      </c>
      <c r="F270" s="286">
        <f t="shared" si="29"/>
        <v>1287.8999999999996</v>
      </c>
      <c r="G270" s="286">
        <f t="shared" si="32"/>
        <v>9.6499999999999986</v>
      </c>
      <c r="H270" s="286">
        <f t="shared" si="30"/>
        <v>12428.234999999995</v>
      </c>
      <c r="I270" s="286">
        <f t="shared" si="33"/>
        <v>90301.229999999894</v>
      </c>
      <c r="J270" s="286">
        <f t="shared" si="28"/>
        <v>7147.8449999999993</v>
      </c>
      <c r="K270" s="286">
        <f t="shared" si="34"/>
        <v>8169.6600000001399</v>
      </c>
    </row>
    <row r="271" spans="2:11" ht="14.4">
      <c r="B271" s="287">
        <v>269</v>
      </c>
      <c r="C271" s="4">
        <f>IF('Input&amp;Output'!$C$3=10,'v-t_chart'!G271,IF('Input&amp;Output'!$C$3=21,'v-t_chart'!H271,IF('Input&amp;Output'!$C$3=32,'v-t_chart'!I271,IF('Input&amp;Output'!$C$3=22,'v-t_chart'!J271,IF('Input&amp;Output'!$C$3=31,'v-t_chart'!K271,'v-t_chart'!L271)))))</f>
        <v>13.2</v>
      </c>
      <c r="D271" s="286">
        <v>243</v>
      </c>
      <c r="E271" s="286">
        <f t="shared" si="31"/>
        <v>5</v>
      </c>
      <c r="F271" s="286">
        <f t="shared" si="29"/>
        <v>1215</v>
      </c>
      <c r="G271" s="286">
        <f t="shared" si="32"/>
        <v>17.299999999999997</v>
      </c>
      <c r="H271" s="286">
        <f t="shared" si="30"/>
        <v>21019.499999999996</v>
      </c>
      <c r="I271" s="286">
        <f t="shared" si="33"/>
        <v>111320.72999999989</v>
      </c>
      <c r="J271" s="286">
        <f t="shared" si="28"/>
        <v>13000.499999999998</v>
      </c>
      <c r="K271" s="286">
        <f t="shared" si="34"/>
        <v>21170.160000000138</v>
      </c>
    </row>
    <row r="272" spans="2:11" ht="14.4">
      <c r="B272" s="287">
        <v>270</v>
      </c>
      <c r="C272" s="4">
        <f>IF('Input&amp;Output'!$C$3=10,'v-t_chart'!G272,IF('Input&amp;Output'!$C$3=21,'v-t_chart'!H272,IF('Input&amp;Output'!$C$3=32,'v-t_chart'!I272,IF('Input&amp;Output'!$C$3=22,'v-t_chart'!J272,IF('Input&amp;Output'!$C$3=31,'v-t_chart'!K272,'v-t_chart'!L272)))))</f>
        <v>17.8</v>
      </c>
      <c r="D272" s="286">
        <v>243</v>
      </c>
      <c r="E272" s="286">
        <f t="shared" si="31"/>
        <v>4.6000000000000014</v>
      </c>
      <c r="F272" s="286">
        <f t="shared" si="29"/>
        <v>1117.8000000000004</v>
      </c>
      <c r="G272" s="286">
        <f t="shared" si="32"/>
        <v>24.4</v>
      </c>
      <c r="H272" s="286">
        <f t="shared" si="30"/>
        <v>27274.320000000007</v>
      </c>
      <c r="I272" s="286">
        <f t="shared" si="33"/>
        <v>138595.0499999999</v>
      </c>
      <c r="J272" s="286">
        <f t="shared" si="28"/>
        <v>17325.900000000005</v>
      </c>
      <c r="K272" s="286">
        <f t="shared" si="34"/>
        <v>38496.060000000143</v>
      </c>
    </row>
    <row r="273" spans="2:11" ht="14.4">
      <c r="B273" s="287">
        <v>271</v>
      </c>
      <c r="C273" s="4">
        <f>IF('Input&amp;Output'!$C$3=10,'v-t_chart'!G273,IF('Input&amp;Output'!$C$3=21,'v-t_chart'!H273,IF('Input&amp;Output'!$C$3=32,'v-t_chart'!I273,IF('Input&amp;Output'!$C$3=22,'v-t_chart'!J273,IF('Input&amp;Output'!$C$3=31,'v-t_chart'!K273,'v-t_chart'!L273)))))</f>
        <v>21.4</v>
      </c>
      <c r="D273" s="286">
        <v>243</v>
      </c>
      <c r="E273" s="286">
        <f t="shared" si="31"/>
        <v>3.5999999999999979</v>
      </c>
      <c r="F273" s="286">
        <f t="shared" si="29"/>
        <v>874.7999999999995</v>
      </c>
      <c r="G273" s="286">
        <f t="shared" si="32"/>
        <v>30.299999999999997</v>
      </c>
      <c r="H273" s="286">
        <f t="shared" si="30"/>
        <v>26506.439999999984</v>
      </c>
      <c r="I273" s="286">
        <f t="shared" si="33"/>
        <v>165101.48999999987</v>
      </c>
      <c r="J273" s="286">
        <f t="shared" si="28"/>
        <v>17146.079999999987</v>
      </c>
      <c r="K273" s="286">
        <f t="shared" si="34"/>
        <v>55642.14000000013</v>
      </c>
    </row>
    <row r="274" spans="2:11" ht="14.4">
      <c r="B274" s="287">
        <v>272</v>
      </c>
      <c r="C274" s="4">
        <f>IF('Input&amp;Output'!$C$3=10,'v-t_chart'!G274,IF('Input&amp;Output'!$C$3=21,'v-t_chart'!H274,IF('Input&amp;Output'!$C$3=32,'v-t_chart'!I274,IF('Input&amp;Output'!$C$3=22,'v-t_chart'!J274,IF('Input&amp;Output'!$C$3=31,'v-t_chart'!K274,'v-t_chart'!L274)))))</f>
        <v>24.1</v>
      </c>
      <c r="D274" s="286">
        <v>243</v>
      </c>
      <c r="E274" s="286">
        <f t="shared" si="31"/>
        <v>2.7000000000000028</v>
      </c>
      <c r="F274" s="286">
        <f t="shared" si="29"/>
        <v>656.1000000000007</v>
      </c>
      <c r="G274" s="286">
        <f t="shared" si="32"/>
        <v>34.799999999999997</v>
      </c>
      <c r="H274" s="286">
        <f t="shared" si="30"/>
        <v>22832.280000000024</v>
      </c>
      <c r="I274" s="286">
        <f t="shared" si="33"/>
        <v>187933.7699999999</v>
      </c>
      <c r="J274" s="286">
        <f t="shared" si="28"/>
        <v>14926.275000000016</v>
      </c>
      <c r="K274" s="286">
        <f t="shared" si="34"/>
        <v>70568.415000000154</v>
      </c>
    </row>
    <row r="275" spans="2:11" ht="14.4">
      <c r="B275" s="287">
        <v>273</v>
      </c>
      <c r="C275" s="4">
        <f>IF('Input&amp;Output'!$C$3=10,'v-t_chart'!G275,IF('Input&amp;Output'!$C$3=21,'v-t_chart'!H275,IF('Input&amp;Output'!$C$3=32,'v-t_chart'!I275,IF('Input&amp;Output'!$C$3=22,'v-t_chart'!J275,IF('Input&amp;Output'!$C$3=31,'v-t_chart'!K275,'v-t_chart'!L275)))))</f>
        <v>26.4</v>
      </c>
      <c r="D275" s="286">
        <v>243</v>
      </c>
      <c r="E275" s="286">
        <f t="shared" si="31"/>
        <v>2.2999999999999972</v>
      </c>
      <c r="F275" s="286">
        <f t="shared" si="29"/>
        <v>558.8999999999993</v>
      </c>
      <c r="G275" s="286">
        <f t="shared" si="32"/>
        <v>38.450000000000003</v>
      </c>
      <c r="H275" s="286">
        <f t="shared" si="30"/>
        <v>21489.704999999976</v>
      </c>
      <c r="I275" s="286">
        <f t="shared" si="33"/>
        <v>209423.47499999989</v>
      </c>
      <c r="J275" s="286">
        <f t="shared" si="28"/>
        <v>14112.224999999984</v>
      </c>
      <c r="K275" s="286">
        <f t="shared" si="34"/>
        <v>84680.64000000013</v>
      </c>
    </row>
    <row r="276" spans="2:11" ht="14.4">
      <c r="B276" s="287">
        <v>274</v>
      </c>
      <c r="C276" s="4">
        <f>IF('Input&amp;Output'!$C$3=10,'v-t_chart'!G276,IF('Input&amp;Output'!$C$3=21,'v-t_chart'!H276,IF('Input&amp;Output'!$C$3=32,'v-t_chart'!I276,IF('Input&amp;Output'!$C$3=22,'v-t_chart'!J276,IF('Input&amp;Output'!$C$3=31,'v-t_chart'!K276,'v-t_chart'!L276)))))</f>
        <v>28.4</v>
      </c>
      <c r="D276" s="286">
        <v>243</v>
      </c>
      <c r="E276" s="286">
        <f t="shared" si="31"/>
        <v>2</v>
      </c>
      <c r="F276" s="286">
        <f t="shared" si="29"/>
        <v>486</v>
      </c>
      <c r="G276" s="286">
        <f t="shared" si="32"/>
        <v>41.599999999999994</v>
      </c>
      <c r="H276" s="286">
        <f t="shared" si="30"/>
        <v>20217.599999999999</v>
      </c>
      <c r="I276" s="286">
        <f t="shared" si="33"/>
        <v>229641.0749999999</v>
      </c>
      <c r="J276" s="286">
        <f t="shared" si="28"/>
        <v>13316.400000000003</v>
      </c>
      <c r="K276" s="286">
        <f t="shared" si="34"/>
        <v>97997.040000000139</v>
      </c>
    </row>
    <row r="277" spans="2:11" ht="14.4">
      <c r="B277" s="287">
        <v>275</v>
      </c>
      <c r="C277" s="4">
        <f>IF('Input&amp;Output'!$C$3=10,'v-t_chart'!G277,IF('Input&amp;Output'!$C$3=21,'v-t_chart'!H277,IF('Input&amp;Output'!$C$3=32,'v-t_chart'!I277,IF('Input&amp;Output'!$C$3=22,'v-t_chart'!J277,IF('Input&amp;Output'!$C$3=31,'v-t_chart'!K277,'v-t_chart'!L277)))))</f>
        <v>29.9</v>
      </c>
      <c r="D277" s="286">
        <v>243</v>
      </c>
      <c r="E277" s="286">
        <f t="shared" si="31"/>
        <v>1.5</v>
      </c>
      <c r="F277" s="286">
        <f t="shared" si="29"/>
        <v>364.5</v>
      </c>
      <c r="G277" s="286">
        <f t="shared" si="32"/>
        <v>44.099999999999994</v>
      </c>
      <c r="H277" s="286">
        <f t="shared" si="30"/>
        <v>16074.449999999997</v>
      </c>
      <c r="I277" s="286">
        <f t="shared" si="33"/>
        <v>245715.52499999991</v>
      </c>
      <c r="J277" s="286">
        <f t="shared" si="28"/>
        <v>10625.174999999992</v>
      </c>
      <c r="K277" s="286">
        <f t="shared" si="34"/>
        <v>108622.21500000013</v>
      </c>
    </row>
    <row r="278" spans="2:11" ht="14.4">
      <c r="B278" s="287">
        <v>276</v>
      </c>
      <c r="C278" s="4">
        <f>IF('Input&amp;Output'!$C$3=10,'v-t_chart'!G278,IF('Input&amp;Output'!$C$3=21,'v-t_chart'!H278,IF('Input&amp;Output'!$C$3=32,'v-t_chart'!I278,IF('Input&amp;Output'!$C$3=22,'v-t_chart'!J278,IF('Input&amp;Output'!$C$3=31,'v-t_chart'!K278,'v-t_chart'!L278)))))</f>
        <v>30.5</v>
      </c>
      <c r="D278" s="286">
        <v>243</v>
      </c>
      <c r="E278" s="286">
        <f t="shared" si="31"/>
        <v>0.60000000000000142</v>
      </c>
      <c r="F278" s="286">
        <f t="shared" si="29"/>
        <v>145.80000000000035</v>
      </c>
      <c r="G278" s="286">
        <f t="shared" si="32"/>
        <v>45.45</v>
      </c>
      <c r="H278" s="286">
        <f t="shared" si="30"/>
        <v>6626.610000000016</v>
      </c>
      <c r="I278" s="286">
        <f t="shared" si="33"/>
        <v>252342.13499999992</v>
      </c>
      <c r="J278" s="286">
        <f t="shared" si="28"/>
        <v>4403.1600000000153</v>
      </c>
      <c r="K278" s="286">
        <f t="shared" si="34"/>
        <v>113025.37500000015</v>
      </c>
    </row>
    <row r="279" spans="2:11" ht="14.4">
      <c r="B279" s="287">
        <v>277</v>
      </c>
      <c r="C279" s="4">
        <f>IF('Input&amp;Output'!$C$3=10,'v-t_chart'!G279,IF('Input&amp;Output'!$C$3=21,'v-t_chart'!H279,IF('Input&amp;Output'!$C$3=32,'v-t_chart'!I279,IF('Input&amp;Output'!$C$3=22,'v-t_chart'!J279,IF('Input&amp;Output'!$C$3=31,'v-t_chart'!K279,'v-t_chart'!L279)))))</f>
        <v>30.5</v>
      </c>
      <c r="D279" s="286">
        <v>243</v>
      </c>
      <c r="E279" s="286">
        <f t="shared" si="31"/>
        <v>0</v>
      </c>
      <c r="F279" s="286">
        <f t="shared" si="29"/>
        <v>0</v>
      </c>
      <c r="G279" s="286">
        <f t="shared" si="32"/>
        <v>45.75</v>
      </c>
      <c r="H279" s="286">
        <f t="shared" si="30"/>
        <v>0</v>
      </c>
      <c r="I279" s="286">
        <f t="shared" si="33"/>
        <v>252342.13499999992</v>
      </c>
      <c r="J279" s="286">
        <f t="shared" si="28"/>
        <v>0</v>
      </c>
      <c r="K279" s="286">
        <f t="shared" si="34"/>
        <v>113025.37500000015</v>
      </c>
    </row>
    <row r="280" spans="2:11" ht="14.4">
      <c r="B280" s="287">
        <v>278</v>
      </c>
      <c r="C280" s="4">
        <f>IF('Input&amp;Output'!$C$3=10,'v-t_chart'!G280,IF('Input&amp;Output'!$C$3=21,'v-t_chart'!H280,IF('Input&amp;Output'!$C$3=32,'v-t_chart'!I280,IF('Input&amp;Output'!$C$3=22,'v-t_chart'!J280,IF('Input&amp;Output'!$C$3=31,'v-t_chart'!K280,'v-t_chart'!L280)))))</f>
        <v>30.3</v>
      </c>
      <c r="D280" s="286">
        <v>243</v>
      </c>
      <c r="E280" s="286">
        <f t="shared" si="31"/>
        <v>-0.19999999999999929</v>
      </c>
      <c r="F280" s="286">
        <f t="shared" si="29"/>
        <v>-48.599999999999824</v>
      </c>
      <c r="G280" s="286">
        <f t="shared" si="32"/>
        <v>45.55</v>
      </c>
      <c r="H280" s="286">
        <f t="shared" si="30"/>
        <v>-2213.7299999999918</v>
      </c>
      <c r="I280" s="286">
        <f t="shared" si="33"/>
        <v>250128.40499999994</v>
      </c>
      <c r="J280" s="286">
        <f t="shared" ref="J280:J343" si="35">(0.5*D280*((C279^2)-(C280^2)))*-1</f>
        <v>-1477.4399999999962</v>
      </c>
      <c r="K280" s="286">
        <f t="shared" si="34"/>
        <v>111547.93500000014</v>
      </c>
    </row>
    <row r="281" spans="2:11" ht="14.4">
      <c r="B281" s="287">
        <v>279</v>
      </c>
      <c r="C281" s="4">
        <f>IF('Input&amp;Output'!$C$3=10,'v-t_chart'!G281,IF('Input&amp;Output'!$C$3=21,'v-t_chart'!H281,IF('Input&amp;Output'!$C$3=32,'v-t_chart'!I281,IF('Input&amp;Output'!$C$3=22,'v-t_chart'!J281,IF('Input&amp;Output'!$C$3=31,'v-t_chart'!K281,'v-t_chart'!L281)))))</f>
        <v>30.2</v>
      </c>
      <c r="D281" s="286">
        <v>243</v>
      </c>
      <c r="E281" s="286">
        <f t="shared" si="31"/>
        <v>-0.10000000000000142</v>
      </c>
      <c r="F281" s="286">
        <f t="shared" si="29"/>
        <v>-24.300000000000345</v>
      </c>
      <c r="G281" s="286">
        <f t="shared" si="32"/>
        <v>45.35</v>
      </c>
      <c r="H281" s="286">
        <f t="shared" si="30"/>
        <v>-1102.0050000000158</v>
      </c>
      <c r="I281" s="286">
        <f t="shared" si="33"/>
        <v>249026.39999999994</v>
      </c>
      <c r="J281" s="286">
        <f t="shared" si="35"/>
        <v>-735.07500000000823</v>
      </c>
      <c r="K281" s="286">
        <f t="shared" si="34"/>
        <v>110812.86000000013</v>
      </c>
    </row>
    <row r="282" spans="2:11" ht="14.4">
      <c r="B282" s="287">
        <v>280</v>
      </c>
      <c r="C282" s="4">
        <f>IF('Input&amp;Output'!$C$3=10,'v-t_chart'!G282,IF('Input&amp;Output'!$C$3=21,'v-t_chart'!H282,IF('Input&amp;Output'!$C$3=32,'v-t_chart'!I282,IF('Input&amp;Output'!$C$3=22,'v-t_chart'!J282,IF('Input&amp;Output'!$C$3=31,'v-t_chart'!K282,'v-t_chart'!L282)))))</f>
        <v>30.1</v>
      </c>
      <c r="D282" s="286">
        <v>243</v>
      </c>
      <c r="E282" s="286">
        <f t="shared" si="31"/>
        <v>-9.9999999999997868E-2</v>
      </c>
      <c r="F282" s="286">
        <f t="shared" si="29"/>
        <v>-24.299999999999482</v>
      </c>
      <c r="G282" s="286">
        <f t="shared" si="32"/>
        <v>45.2</v>
      </c>
      <c r="H282" s="286">
        <f t="shared" si="30"/>
        <v>-1098.3599999999767</v>
      </c>
      <c r="I282" s="286">
        <f t="shared" si="33"/>
        <v>247928.03999999995</v>
      </c>
      <c r="J282" s="286">
        <f t="shared" si="35"/>
        <v>-732.64499999998293</v>
      </c>
      <c r="K282" s="286">
        <f t="shared" si="34"/>
        <v>110080.21500000014</v>
      </c>
    </row>
    <row r="283" spans="2:11" ht="14.4">
      <c r="B283" s="287">
        <v>281</v>
      </c>
      <c r="C283" s="4">
        <f>IF('Input&amp;Output'!$C$3=10,'v-t_chart'!G283,IF('Input&amp;Output'!$C$3=21,'v-t_chart'!H283,IF('Input&amp;Output'!$C$3=32,'v-t_chart'!I283,IF('Input&amp;Output'!$C$3=22,'v-t_chart'!J283,IF('Input&amp;Output'!$C$3=31,'v-t_chart'!K283,'v-t_chart'!L283)))))</f>
        <v>30.1</v>
      </c>
      <c r="D283" s="286">
        <v>243</v>
      </c>
      <c r="E283" s="286">
        <f t="shared" si="31"/>
        <v>0</v>
      </c>
      <c r="F283" s="286">
        <f t="shared" si="29"/>
        <v>0</v>
      </c>
      <c r="G283" s="286">
        <f t="shared" si="32"/>
        <v>45.150000000000006</v>
      </c>
      <c r="H283" s="286">
        <f t="shared" si="30"/>
        <v>0</v>
      </c>
      <c r="I283" s="286">
        <f t="shared" si="33"/>
        <v>247928.03999999995</v>
      </c>
      <c r="J283" s="286">
        <f t="shared" si="35"/>
        <v>0</v>
      </c>
      <c r="K283" s="286">
        <f t="shared" si="34"/>
        <v>110080.21500000014</v>
      </c>
    </row>
    <row r="284" spans="2:11" ht="14.4">
      <c r="B284" s="287">
        <v>282</v>
      </c>
      <c r="C284" s="4">
        <f>IF('Input&amp;Output'!$C$3=10,'v-t_chart'!G284,IF('Input&amp;Output'!$C$3=21,'v-t_chart'!H284,IF('Input&amp;Output'!$C$3=32,'v-t_chart'!I284,IF('Input&amp;Output'!$C$3=22,'v-t_chart'!J284,IF('Input&amp;Output'!$C$3=31,'v-t_chart'!K284,'v-t_chart'!L284)))))</f>
        <v>30.1</v>
      </c>
      <c r="D284" s="286">
        <v>243</v>
      </c>
      <c r="E284" s="286">
        <f t="shared" si="31"/>
        <v>0</v>
      </c>
      <c r="F284" s="286">
        <f t="shared" si="29"/>
        <v>0</v>
      </c>
      <c r="G284" s="286">
        <f t="shared" si="32"/>
        <v>45.150000000000006</v>
      </c>
      <c r="H284" s="286">
        <f t="shared" si="30"/>
        <v>0</v>
      </c>
      <c r="I284" s="286">
        <f t="shared" si="33"/>
        <v>247928.03999999995</v>
      </c>
      <c r="J284" s="286">
        <f t="shared" si="35"/>
        <v>0</v>
      </c>
      <c r="K284" s="286">
        <f t="shared" si="34"/>
        <v>110080.21500000014</v>
      </c>
    </row>
    <row r="285" spans="2:11" ht="14.4">
      <c r="B285" s="287">
        <v>283</v>
      </c>
      <c r="C285" s="4">
        <f>IF('Input&amp;Output'!$C$3=10,'v-t_chart'!G285,IF('Input&amp;Output'!$C$3=21,'v-t_chart'!H285,IF('Input&amp;Output'!$C$3=32,'v-t_chart'!I285,IF('Input&amp;Output'!$C$3=22,'v-t_chart'!J285,IF('Input&amp;Output'!$C$3=31,'v-t_chart'!K285,'v-t_chart'!L285)))))</f>
        <v>30.1</v>
      </c>
      <c r="D285" s="286">
        <v>243</v>
      </c>
      <c r="E285" s="286">
        <f t="shared" si="31"/>
        <v>0</v>
      </c>
      <c r="F285" s="286">
        <f t="shared" si="29"/>
        <v>0</v>
      </c>
      <c r="G285" s="286">
        <f t="shared" si="32"/>
        <v>45.150000000000006</v>
      </c>
      <c r="H285" s="286">
        <f t="shared" si="30"/>
        <v>0</v>
      </c>
      <c r="I285" s="286">
        <f t="shared" si="33"/>
        <v>247928.03999999995</v>
      </c>
      <c r="J285" s="286">
        <f t="shared" si="35"/>
        <v>0</v>
      </c>
      <c r="K285" s="286">
        <f t="shared" si="34"/>
        <v>110080.21500000014</v>
      </c>
    </row>
    <row r="286" spans="2:11" ht="14.4">
      <c r="B286" s="287">
        <v>284</v>
      </c>
      <c r="C286" s="4">
        <f>IF('Input&amp;Output'!$C$3=10,'v-t_chart'!G286,IF('Input&amp;Output'!$C$3=21,'v-t_chart'!H286,IF('Input&amp;Output'!$C$3=32,'v-t_chart'!I286,IF('Input&amp;Output'!$C$3=22,'v-t_chart'!J286,IF('Input&amp;Output'!$C$3=31,'v-t_chart'!K286,'v-t_chart'!L286)))))</f>
        <v>30.1</v>
      </c>
      <c r="D286" s="286">
        <v>243</v>
      </c>
      <c r="E286" s="286">
        <f t="shared" si="31"/>
        <v>0</v>
      </c>
      <c r="F286" s="286">
        <f t="shared" si="29"/>
        <v>0</v>
      </c>
      <c r="G286" s="286">
        <f t="shared" si="32"/>
        <v>45.150000000000006</v>
      </c>
      <c r="H286" s="286">
        <f t="shared" si="30"/>
        <v>0</v>
      </c>
      <c r="I286" s="286">
        <f t="shared" si="33"/>
        <v>247928.03999999995</v>
      </c>
      <c r="J286" s="286">
        <f t="shared" si="35"/>
        <v>0</v>
      </c>
      <c r="K286" s="286">
        <f t="shared" si="34"/>
        <v>110080.21500000014</v>
      </c>
    </row>
    <row r="287" spans="2:11" ht="14.4">
      <c r="B287" s="287">
        <v>285</v>
      </c>
      <c r="C287" s="4">
        <f>IF('Input&amp;Output'!$C$3=10,'v-t_chart'!G287,IF('Input&amp;Output'!$C$3=21,'v-t_chart'!H287,IF('Input&amp;Output'!$C$3=32,'v-t_chart'!I287,IF('Input&amp;Output'!$C$3=22,'v-t_chart'!J287,IF('Input&amp;Output'!$C$3=31,'v-t_chart'!K287,'v-t_chart'!L287)))))</f>
        <v>30.1</v>
      </c>
      <c r="D287" s="286">
        <v>243</v>
      </c>
      <c r="E287" s="286">
        <f t="shared" si="31"/>
        <v>0</v>
      </c>
      <c r="F287" s="286">
        <f t="shared" si="29"/>
        <v>0</v>
      </c>
      <c r="G287" s="286">
        <f t="shared" si="32"/>
        <v>45.150000000000006</v>
      </c>
      <c r="H287" s="286">
        <f t="shared" si="30"/>
        <v>0</v>
      </c>
      <c r="I287" s="286">
        <f t="shared" si="33"/>
        <v>247928.03999999995</v>
      </c>
      <c r="J287" s="286">
        <f t="shared" si="35"/>
        <v>0</v>
      </c>
      <c r="K287" s="286">
        <f t="shared" si="34"/>
        <v>110080.21500000014</v>
      </c>
    </row>
    <row r="288" spans="2:11" ht="14.4">
      <c r="B288" s="287">
        <v>286</v>
      </c>
      <c r="C288" s="4">
        <f>IF('Input&amp;Output'!$C$3=10,'v-t_chart'!G288,IF('Input&amp;Output'!$C$3=21,'v-t_chart'!H288,IF('Input&amp;Output'!$C$3=32,'v-t_chart'!I288,IF('Input&amp;Output'!$C$3=22,'v-t_chart'!J288,IF('Input&amp;Output'!$C$3=31,'v-t_chart'!K288,'v-t_chart'!L288)))))</f>
        <v>30.2</v>
      </c>
      <c r="D288" s="286">
        <v>243</v>
      </c>
      <c r="E288" s="286">
        <f t="shared" si="31"/>
        <v>9.9999999999997868E-2</v>
      </c>
      <c r="F288" s="286">
        <f t="shared" si="29"/>
        <v>24.299999999999482</v>
      </c>
      <c r="G288" s="286">
        <f t="shared" si="32"/>
        <v>45.25</v>
      </c>
      <c r="H288" s="286">
        <f t="shared" si="30"/>
        <v>1099.5749999999766</v>
      </c>
      <c r="I288" s="286">
        <f t="shared" si="33"/>
        <v>249027.61499999993</v>
      </c>
      <c r="J288" s="286">
        <f t="shared" si="35"/>
        <v>732.64499999998293</v>
      </c>
      <c r="K288" s="286">
        <f t="shared" si="34"/>
        <v>110812.86000000013</v>
      </c>
    </row>
    <row r="289" spans="2:11" ht="14.4">
      <c r="B289" s="287">
        <v>287</v>
      </c>
      <c r="C289" s="4">
        <f>IF('Input&amp;Output'!$C$3=10,'v-t_chart'!G289,IF('Input&amp;Output'!$C$3=21,'v-t_chart'!H289,IF('Input&amp;Output'!$C$3=32,'v-t_chart'!I289,IF('Input&amp;Output'!$C$3=22,'v-t_chart'!J289,IF('Input&amp;Output'!$C$3=31,'v-t_chart'!K289,'v-t_chart'!L289)))))</f>
        <v>30.4</v>
      </c>
      <c r="D289" s="286">
        <v>243</v>
      </c>
      <c r="E289" s="286">
        <f t="shared" si="31"/>
        <v>0.19999999999999929</v>
      </c>
      <c r="F289" s="286">
        <f t="shared" si="29"/>
        <v>48.599999999999824</v>
      </c>
      <c r="G289" s="286">
        <f t="shared" si="32"/>
        <v>45.5</v>
      </c>
      <c r="H289" s="286">
        <f t="shared" si="30"/>
        <v>2211.299999999992</v>
      </c>
      <c r="I289" s="286">
        <f t="shared" si="33"/>
        <v>251238.91499999992</v>
      </c>
      <c r="J289" s="286">
        <f t="shared" si="35"/>
        <v>1472.5800000000006</v>
      </c>
      <c r="K289" s="286">
        <f t="shared" si="34"/>
        <v>112285.44000000013</v>
      </c>
    </row>
    <row r="290" spans="2:11" ht="14.4">
      <c r="B290" s="287">
        <v>288</v>
      </c>
      <c r="C290" s="4">
        <f>IF('Input&amp;Output'!$C$3=10,'v-t_chart'!G290,IF('Input&amp;Output'!$C$3=21,'v-t_chart'!H290,IF('Input&amp;Output'!$C$3=32,'v-t_chart'!I290,IF('Input&amp;Output'!$C$3=22,'v-t_chart'!J290,IF('Input&amp;Output'!$C$3=31,'v-t_chart'!K290,'v-t_chart'!L290)))))</f>
        <v>31</v>
      </c>
      <c r="D290" s="286">
        <v>243</v>
      </c>
      <c r="E290" s="286">
        <f t="shared" si="31"/>
        <v>0.60000000000000142</v>
      </c>
      <c r="F290" s="286">
        <f t="shared" si="29"/>
        <v>145.80000000000035</v>
      </c>
      <c r="G290" s="286">
        <f t="shared" si="32"/>
        <v>46.2</v>
      </c>
      <c r="H290" s="286">
        <f t="shared" si="30"/>
        <v>6735.9600000000164</v>
      </c>
      <c r="I290" s="286">
        <f t="shared" si="33"/>
        <v>257974.87499999994</v>
      </c>
      <c r="J290" s="286">
        <f t="shared" si="35"/>
        <v>4476.060000000004</v>
      </c>
      <c r="K290" s="286">
        <f t="shared" si="34"/>
        <v>116761.50000000013</v>
      </c>
    </row>
    <row r="291" spans="2:11" ht="14.4">
      <c r="B291" s="287">
        <v>289</v>
      </c>
      <c r="C291" s="4">
        <f>IF('Input&amp;Output'!$C$3=10,'v-t_chart'!G291,IF('Input&amp;Output'!$C$3=21,'v-t_chart'!H291,IF('Input&amp;Output'!$C$3=32,'v-t_chart'!I291,IF('Input&amp;Output'!$C$3=22,'v-t_chart'!J291,IF('Input&amp;Output'!$C$3=31,'v-t_chart'!K291,'v-t_chart'!L291)))))</f>
        <v>31.8</v>
      </c>
      <c r="D291" s="286">
        <v>243</v>
      </c>
      <c r="E291" s="286">
        <f t="shared" si="31"/>
        <v>0.80000000000000071</v>
      </c>
      <c r="F291" s="286">
        <f t="shared" si="29"/>
        <v>194.40000000000018</v>
      </c>
      <c r="G291" s="286">
        <f t="shared" si="32"/>
        <v>47.3</v>
      </c>
      <c r="H291" s="286">
        <f t="shared" si="30"/>
        <v>9195.1200000000081</v>
      </c>
      <c r="I291" s="286">
        <f t="shared" si="33"/>
        <v>267169.99499999994</v>
      </c>
      <c r="J291" s="286">
        <f t="shared" si="35"/>
        <v>6104.1600000000008</v>
      </c>
      <c r="K291" s="286">
        <f t="shared" si="34"/>
        <v>122865.66000000013</v>
      </c>
    </row>
    <row r="292" spans="2:11" ht="14.4">
      <c r="B292" s="287">
        <v>290</v>
      </c>
      <c r="C292" s="4">
        <f>IF('Input&amp;Output'!$C$3=10,'v-t_chart'!G292,IF('Input&amp;Output'!$C$3=21,'v-t_chart'!H292,IF('Input&amp;Output'!$C$3=32,'v-t_chart'!I292,IF('Input&amp;Output'!$C$3=22,'v-t_chart'!J292,IF('Input&amp;Output'!$C$3=31,'v-t_chart'!K292,'v-t_chart'!L292)))))</f>
        <v>32.700000000000003</v>
      </c>
      <c r="D292" s="286">
        <v>243</v>
      </c>
      <c r="E292" s="286">
        <f t="shared" si="31"/>
        <v>0.90000000000000213</v>
      </c>
      <c r="F292" s="286">
        <f t="shared" si="29"/>
        <v>218.70000000000053</v>
      </c>
      <c r="G292" s="286">
        <f t="shared" si="32"/>
        <v>48.6</v>
      </c>
      <c r="H292" s="286">
        <f t="shared" si="30"/>
        <v>10628.820000000025</v>
      </c>
      <c r="I292" s="286">
        <f t="shared" si="33"/>
        <v>277798.81499999994</v>
      </c>
      <c r="J292" s="286">
        <f t="shared" si="35"/>
        <v>7053.0750000000226</v>
      </c>
      <c r="K292" s="286">
        <f t="shared" si="34"/>
        <v>129918.73500000016</v>
      </c>
    </row>
    <row r="293" spans="2:11" ht="14.4">
      <c r="B293" s="287">
        <v>291</v>
      </c>
      <c r="C293" s="4">
        <f>IF('Input&amp;Output'!$C$3=10,'v-t_chart'!G293,IF('Input&amp;Output'!$C$3=21,'v-t_chart'!H293,IF('Input&amp;Output'!$C$3=32,'v-t_chart'!I293,IF('Input&amp;Output'!$C$3=22,'v-t_chart'!J293,IF('Input&amp;Output'!$C$3=31,'v-t_chart'!K293,'v-t_chart'!L293)))))</f>
        <v>33.6</v>
      </c>
      <c r="D293" s="286">
        <v>243</v>
      </c>
      <c r="E293" s="286">
        <f t="shared" si="31"/>
        <v>0.89999999999999858</v>
      </c>
      <c r="F293" s="286">
        <f t="shared" si="29"/>
        <v>218.69999999999965</v>
      </c>
      <c r="G293" s="286">
        <f t="shared" si="32"/>
        <v>49.95</v>
      </c>
      <c r="H293" s="286">
        <f t="shared" si="30"/>
        <v>10924.064999999982</v>
      </c>
      <c r="I293" s="286">
        <f t="shared" si="33"/>
        <v>288722.87999999995</v>
      </c>
      <c r="J293" s="286">
        <f t="shared" si="35"/>
        <v>7249.9049999999816</v>
      </c>
      <c r="K293" s="286">
        <f t="shared" si="34"/>
        <v>137168.64000000013</v>
      </c>
    </row>
    <row r="294" spans="2:11" ht="14.4">
      <c r="B294" s="287">
        <v>292</v>
      </c>
      <c r="C294" s="4">
        <f>IF('Input&amp;Output'!$C$3=10,'v-t_chart'!G294,IF('Input&amp;Output'!$C$3=21,'v-t_chart'!H294,IF('Input&amp;Output'!$C$3=32,'v-t_chart'!I294,IF('Input&amp;Output'!$C$3=22,'v-t_chart'!J294,IF('Input&amp;Output'!$C$3=31,'v-t_chart'!K294,'v-t_chart'!L294)))))</f>
        <v>34.4</v>
      </c>
      <c r="D294" s="286">
        <v>243</v>
      </c>
      <c r="E294" s="286">
        <f t="shared" si="31"/>
        <v>0.79999999999999716</v>
      </c>
      <c r="F294" s="286">
        <f t="shared" si="29"/>
        <v>194.3999999999993</v>
      </c>
      <c r="G294" s="286">
        <f t="shared" si="32"/>
        <v>51.2</v>
      </c>
      <c r="H294" s="286">
        <f t="shared" si="30"/>
        <v>9953.2799999999643</v>
      </c>
      <c r="I294" s="286">
        <f t="shared" si="33"/>
        <v>298676.15999999992</v>
      </c>
      <c r="J294" s="286">
        <f t="shared" si="35"/>
        <v>6609.5999999999831</v>
      </c>
      <c r="K294" s="286">
        <f t="shared" si="34"/>
        <v>143778.24000000011</v>
      </c>
    </row>
    <row r="295" spans="2:11" ht="14.4">
      <c r="B295" s="287">
        <v>293</v>
      </c>
      <c r="C295" s="4">
        <f>IF('Input&amp;Output'!$C$3=10,'v-t_chart'!G295,IF('Input&amp;Output'!$C$3=21,'v-t_chart'!H295,IF('Input&amp;Output'!$C$3=32,'v-t_chart'!I295,IF('Input&amp;Output'!$C$3=22,'v-t_chart'!J295,IF('Input&amp;Output'!$C$3=31,'v-t_chart'!K295,'v-t_chart'!L295)))))</f>
        <v>35</v>
      </c>
      <c r="D295" s="286">
        <v>243</v>
      </c>
      <c r="E295" s="286">
        <f t="shared" si="31"/>
        <v>0.60000000000000142</v>
      </c>
      <c r="F295" s="286">
        <f t="shared" si="29"/>
        <v>145.80000000000035</v>
      </c>
      <c r="G295" s="286">
        <f t="shared" si="32"/>
        <v>52.2</v>
      </c>
      <c r="H295" s="286">
        <f t="shared" si="30"/>
        <v>7610.7600000000184</v>
      </c>
      <c r="I295" s="286">
        <f t="shared" si="33"/>
        <v>306286.91999999993</v>
      </c>
      <c r="J295" s="286">
        <f t="shared" si="35"/>
        <v>5059.260000000012</v>
      </c>
      <c r="K295" s="286">
        <f t="shared" si="34"/>
        <v>148837.50000000012</v>
      </c>
    </row>
    <row r="296" spans="2:11" ht="14.4">
      <c r="B296" s="287">
        <v>294</v>
      </c>
      <c r="C296" s="4">
        <f>IF('Input&amp;Output'!$C$3=10,'v-t_chart'!G296,IF('Input&amp;Output'!$C$3=21,'v-t_chart'!H296,IF('Input&amp;Output'!$C$3=32,'v-t_chart'!I296,IF('Input&amp;Output'!$C$3=22,'v-t_chart'!J296,IF('Input&amp;Output'!$C$3=31,'v-t_chart'!K296,'v-t_chart'!L296)))))</f>
        <v>35.4</v>
      </c>
      <c r="D296" s="286">
        <v>243</v>
      </c>
      <c r="E296" s="286">
        <f t="shared" si="31"/>
        <v>0.39999999999999858</v>
      </c>
      <c r="F296" s="286">
        <f t="shared" si="29"/>
        <v>97.199999999999648</v>
      </c>
      <c r="G296" s="286">
        <f t="shared" si="32"/>
        <v>52.9</v>
      </c>
      <c r="H296" s="286">
        <f t="shared" si="30"/>
        <v>5141.879999999981</v>
      </c>
      <c r="I296" s="286">
        <f t="shared" si="33"/>
        <v>311428.79999999993</v>
      </c>
      <c r="J296" s="286">
        <f t="shared" si="35"/>
        <v>3421.4399999999823</v>
      </c>
      <c r="K296" s="286">
        <f t="shared" si="34"/>
        <v>152258.94000000009</v>
      </c>
    </row>
    <row r="297" spans="2:11" ht="14.4">
      <c r="B297" s="287">
        <v>295</v>
      </c>
      <c r="C297" s="4">
        <f>IF('Input&amp;Output'!$C$3=10,'v-t_chart'!G297,IF('Input&amp;Output'!$C$3=21,'v-t_chart'!H297,IF('Input&amp;Output'!$C$3=32,'v-t_chart'!I297,IF('Input&amp;Output'!$C$3=22,'v-t_chart'!J297,IF('Input&amp;Output'!$C$3=31,'v-t_chart'!K297,'v-t_chart'!L297)))))</f>
        <v>35.5</v>
      </c>
      <c r="D297" s="286">
        <v>243</v>
      </c>
      <c r="E297" s="286">
        <f t="shared" si="31"/>
        <v>0.10000000000000142</v>
      </c>
      <c r="F297" s="286">
        <f t="shared" si="29"/>
        <v>24.300000000000345</v>
      </c>
      <c r="G297" s="286">
        <f t="shared" si="32"/>
        <v>53.2</v>
      </c>
      <c r="H297" s="286">
        <f t="shared" si="30"/>
        <v>1292.7600000000184</v>
      </c>
      <c r="I297" s="286">
        <f t="shared" si="33"/>
        <v>312721.55999999994</v>
      </c>
      <c r="J297" s="286">
        <f t="shared" si="35"/>
        <v>861.43500000001768</v>
      </c>
      <c r="K297" s="286">
        <f t="shared" si="34"/>
        <v>153120.37500000012</v>
      </c>
    </row>
    <row r="298" spans="2:11" ht="14.4">
      <c r="B298" s="287">
        <v>296</v>
      </c>
      <c r="C298" s="4">
        <f>IF('Input&amp;Output'!$C$3=10,'v-t_chart'!G298,IF('Input&amp;Output'!$C$3=21,'v-t_chart'!H298,IF('Input&amp;Output'!$C$3=32,'v-t_chart'!I298,IF('Input&amp;Output'!$C$3=22,'v-t_chart'!J298,IF('Input&amp;Output'!$C$3=31,'v-t_chart'!K298,'v-t_chart'!L298)))))</f>
        <v>35.299999999999997</v>
      </c>
      <c r="D298" s="286">
        <v>243</v>
      </c>
      <c r="E298" s="286">
        <f t="shared" si="31"/>
        <v>-0.20000000000000284</v>
      </c>
      <c r="F298" s="286">
        <f t="shared" si="29"/>
        <v>-48.600000000000691</v>
      </c>
      <c r="G298" s="286">
        <f t="shared" si="32"/>
        <v>53.05</v>
      </c>
      <c r="H298" s="286">
        <f t="shared" si="30"/>
        <v>-2578.2300000000364</v>
      </c>
      <c r="I298" s="286">
        <f t="shared" si="33"/>
        <v>310143.3299999999</v>
      </c>
      <c r="J298" s="286">
        <f t="shared" si="35"/>
        <v>-1720.4400000000376</v>
      </c>
      <c r="K298" s="286">
        <f t="shared" si="34"/>
        <v>151399.93500000008</v>
      </c>
    </row>
    <row r="299" spans="2:11" ht="14.4">
      <c r="B299" s="287">
        <v>297</v>
      </c>
      <c r="C299" s="4">
        <f>IF('Input&amp;Output'!$C$3=10,'v-t_chart'!G299,IF('Input&amp;Output'!$C$3=21,'v-t_chart'!H299,IF('Input&amp;Output'!$C$3=32,'v-t_chart'!I299,IF('Input&amp;Output'!$C$3=22,'v-t_chart'!J299,IF('Input&amp;Output'!$C$3=31,'v-t_chart'!K299,'v-t_chart'!L299)))))</f>
        <v>34.9</v>
      </c>
      <c r="D299" s="286">
        <v>243</v>
      </c>
      <c r="E299" s="286">
        <f t="shared" si="31"/>
        <v>-0.39999999999999858</v>
      </c>
      <c r="F299" s="286">
        <f t="shared" si="29"/>
        <v>-97.199999999999648</v>
      </c>
      <c r="G299" s="286">
        <f t="shared" si="32"/>
        <v>52.55</v>
      </c>
      <c r="H299" s="286">
        <f t="shared" si="30"/>
        <v>-5107.8599999999815</v>
      </c>
      <c r="I299" s="286">
        <f t="shared" si="33"/>
        <v>305035.46999999991</v>
      </c>
      <c r="J299" s="286">
        <f t="shared" si="35"/>
        <v>-3411.7199999999634</v>
      </c>
      <c r="K299" s="286">
        <f t="shared" si="34"/>
        <v>147988.21500000011</v>
      </c>
    </row>
    <row r="300" spans="2:11" ht="14.4">
      <c r="B300" s="287">
        <v>298</v>
      </c>
      <c r="C300" s="4">
        <f>IF('Input&amp;Output'!$C$3=10,'v-t_chart'!G300,IF('Input&amp;Output'!$C$3=21,'v-t_chart'!H300,IF('Input&amp;Output'!$C$3=32,'v-t_chart'!I300,IF('Input&amp;Output'!$C$3=22,'v-t_chart'!J300,IF('Input&amp;Output'!$C$3=31,'v-t_chart'!K300,'v-t_chart'!L300)))))</f>
        <v>33.9</v>
      </c>
      <c r="D300" s="286">
        <v>243</v>
      </c>
      <c r="E300" s="286">
        <f t="shared" si="31"/>
        <v>-1</v>
      </c>
      <c r="F300" s="286">
        <f t="shared" si="29"/>
        <v>-243</v>
      </c>
      <c r="G300" s="286">
        <f t="shared" si="32"/>
        <v>51.349999999999994</v>
      </c>
      <c r="H300" s="286">
        <f t="shared" si="30"/>
        <v>-12478.05</v>
      </c>
      <c r="I300" s="286">
        <f t="shared" si="33"/>
        <v>292557.41999999993</v>
      </c>
      <c r="J300" s="286">
        <f t="shared" si="35"/>
        <v>-8359.2000000000226</v>
      </c>
      <c r="K300" s="286">
        <f t="shared" si="34"/>
        <v>139629.0150000001</v>
      </c>
    </row>
    <row r="301" spans="2:11" ht="14.4">
      <c r="B301" s="287">
        <v>299</v>
      </c>
      <c r="C301" s="4">
        <f>IF('Input&amp;Output'!$C$3=10,'v-t_chart'!G301,IF('Input&amp;Output'!$C$3=21,'v-t_chart'!H301,IF('Input&amp;Output'!$C$3=32,'v-t_chart'!I301,IF('Input&amp;Output'!$C$3=22,'v-t_chart'!J301,IF('Input&amp;Output'!$C$3=31,'v-t_chart'!K301,'v-t_chart'!L301)))))</f>
        <v>32.4</v>
      </c>
      <c r="D301" s="286">
        <v>243</v>
      </c>
      <c r="E301" s="286">
        <f t="shared" si="31"/>
        <v>-1.5</v>
      </c>
      <c r="F301" s="286">
        <f t="shared" si="29"/>
        <v>-364.5</v>
      </c>
      <c r="G301" s="286">
        <f t="shared" si="32"/>
        <v>49.349999999999994</v>
      </c>
      <c r="H301" s="286">
        <f t="shared" si="30"/>
        <v>-17988.074999999997</v>
      </c>
      <c r="I301" s="286">
        <f t="shared" si="33"/>
        <v>274569.34499999991</v>
      </c>
      <c r="J301" s="286">
        <f t="shared" si="35"/>
        <v>-12083.174999999977</v>
      </c>
      <c r="K301" s="286">
        <f t="shared" si="34"/>
        <v>127545.84000000013</v>
      </c>
    </row>
    <row r="302" spans="2:11" ht="14.4">
      <c r="B302" s="287">
        <v>300</v>
      </c>
      <c r="C302" s="4">
        <f>IF('Input&amp;Output'!$C$3=10,'v-t_chart'!G302,IF('Input&amp;Output'!$C$3=21,'v-t_chart'!H302,IF('Input&amp;Output'!$C$3=32,'v-t_chart'!I302,IF('Input&amp;Output'!$C$3=22,'v-t_chart'!J302,IF('Input&amp;Output'!$C$3=31,'v-t_chart'!K302,'v-t_chart'!L302)))))</f>
        <v>30.6</v>
      </c>
      <c r="D302" s="286">
        <v>243</v>
      </c>
      <c r="E302" s="286">
        <f t="shared" si="31"/>
        <v>-1.7999999999999972</v>
      </c>
      <c r="F302" s="286">
        <f t="shared" si="29"/>
        <v>-437.3999999999993</v>
      </c>
      <c r="G302" s="286">
        <f t="shared" si="32"/>
        <v>46.8</v>
      </c>
      <c r="H302" s="286">
        <f t="shared" si="30"/>
        <v>-20470.319999999967</v>
      </c>
      <c r="I302" s="286">
        <f t="shared" si="33"/>
        <v>254099.02499999994</v>
      </c>
      <c r="J302" s="286">
        <f t="shared" si="35"/>
        <v>-13778.099999999984</v>
      </c>
      <c r="K302" s="286">
        <f t="shared" si="34"/>
        <v>113767.74000000014</v>
      </c>
    </row>
    <row r="303" spans="2:11" ht="14.4">
      <c r="B303" s="287">
        <v>301</v>
      </c>
      <c r="C303" s="4">
        <f>IF('Input&amp;Output'!$C$3=10,'v-t_chart'!G303,IF('Input&amp;Output'!$C$3=21,'v-t_chart'!H303,IF('Input&amp;Output'!$C$3=32,'v-t_chart'!I303,IF('Input&amp;Output'!$C$3=22,'v-t_chart'!J303,IF('Input&amp;Output'!$C$3=31,'v-t_chart'!K303,'v-t_chart'!L303)))))</f>
        <v>28.9</v>
      </c>
      <c r="D303" s="286">
        <v>243</v>
      </c>
      <c r="E303" s="286">
        <f t="shared" si="31"/>
        <v>-1.7000000000000028</v>
      </c>
      <c r="F303" s="286">
        <f t="shared" si="29"/>
        <v>-413.1000000000007</v>
      </c>
      <c r="G303" s="286">
        <f t="shared" si="32"/>
        <v>44.2</v>
      </c>
      <c r="H303" s="286">
        <f t="shared" si="30"/>
        <v>-18259.020000000033</v>
      </c>
      <c r="I303" s="286">
        <f t="shared" si="33"/>
        <v>235840.00499999989</v>
      </c>
      <c r="J303" s="286">
        <f t="shared" si="35"/>
        <v>-12289.725000000024</v>
      </c>
      <c r="K303" s="286">
        <f t="shared" si="34"/>
        <v>101478.01500000012</v>
      </c>
    </row>
    <row r="304" spans="2:11" ht="14.4">
      <c r="B304" s="287">
        <v>302</v>
      </c>
      <c r="C304" s="4">
        <f>IF('Input&amp;Output'!$C$3=10,'v-t_chart'!G304,IF('Input&amp;Output'!$C$3=21,'v-t_chart'!H304,IF('Input&amp;Output'!$C$3=32,'v-t_chart'!I304,IF('Input&amp;Output'!$C$3=22,'v-t_chart'!J304,IF('Input&amp;Output'!$C$3=31,'v-t_chart'!K304,'v-t_chart'!L304)))))</f>
        <v>27.8</v>
      </c>
      <c r="D304" s="286">
        <v>243</v>
      </c>
      <c r="E304" s="286">
        <f t="shared" si="31"/>
        <v>-1.0999999999999979</v>
      </c>
      <c r="F304" s="286">
        <f t="shared" si="29"/>
        <v>-267.2999999999995</v>
      </c>
      <c r="G304" s="286">
        <f t="shared" si="32"/>
        <v>42.25</v>
      </c>
      <c r="H304" s="286">
        <f t="shared" si="30"/>
        <v>-11293.424999999979</v>
      </c>
      <c r="I304" s="286">
        <f t="shared" si="33"/>
        <v>224546.5799999999</v>
      </c>
      <c r="J304" s="286">
        <f t="shared" si="35"/>
        <v>-7577.9549999999872</v>
      </c>
      <c r="K304" s="286">
        <f t="shared" si="34"/>
        <v>93900.060000000129</v>
      </c>
    </row>
    <row r="305" spans="2:11" ht="14.4">
      <c r="B305" s="287">
        <v>303</v>
      </c>
      <c r="C305" s="4">
        <f>IF('Input&amp;Output'!$C$3=10,'v-t_chart'!G305,IF('Input&amp;Output'!$C$3=21,'v-t_chart'!H305,IF('Input&amp;Output'!$C$3=32,'v-t_chart'!I305,IF('Input&amp;Output'!$C$3=22,'v-t_chart'!J305,IF('Input&amp;Output'!$C$3=31,'v-t_chart'!K305,'v-t_chart'!L305)))))</f>
        <v>27.2</v>
      </c>
      <c r="D305" s="286">
        <v>243</v>
      </c>
      <c r="E305" s="286">
        <f t="shared" si="31"/>
        <v>-0.60000000000000142</v>
      </c>
      <c r="F305" s="286">
        <f t="shared" si="29"/>
        <v>-145.80000000000035</v>
      </c>
      <c r="G305" s="286">
        <f t="shared" si="32"/>
        <v>41.1</v>
      </c>
      <c r="H305" s="286">
        <f t="shared" si="30"/>
        <v>-5992.3800000000147</v>
      </c>
      <c r="I305" s="286">
        <f t="shared" si="33"/>
        <v>218554.1999999999</v>
      </c>
      <c r="J305" s="286">
        <f t="shared" si="35"/>
        <v>-4009.5000000000136</v>
      </c>
      <c r="K305" s="286">
        <f t="shared" si="34"/>
        <v>89890.560000000114</v>
      </c>
    </row>
    <row r="306" spans="2:11" ht="14.4">
      <c r="B306" s="287">
        <v>304</v>
      </c>
      <c r="C306" s="4">
        <f>IF('Input&amp;Output'!$C$3=10,'v-t_chart'!G306,IF('Input&amp;Output'!$C$3=21,'v-t_chart'!H306,IF('Input&amp;Output'!$C$3=32,'v-t_chart'!I306,IF('Input&amp;Output'!$C$3=22,'v-t_chart'!J306,IF('Input&amp;Output'!$C$3=31,'v-t_chart'!K306,'v-t_chart'!L306)))))</f>
        <v>26.9</v>
      </c>
      <c r="D306" s="286">
        <v>243</v>
      </c>
      <c r="E306" s="286">
        <f t="shared" si="31"/>
        <v>-0.30000000000000071</v>
      </c>
      <c r="F306" s="286">
        <f t="shared" si="29"/>
        <v>-72.900000000000176</v>
      </c>
      <c r="G306" s="286">
        <f t="shared" si="32"/>
        <v>40.5</v>
      </c>
      <c r="H306" s="286">
        <f t="shared" si="30"/>
        <v>-2952.4500000000071</v>
      </c>
      <c r="I306" s="286">
        <f t="shared" si="33"/>
        <v>215601.74999999988</v>
      </c>
      <c r="J306" s="286">
        <f t="shared" si="35"/>
        <v>-1971.9450000000022</v>
      </c>
      <c r="K306" s="286">
        <f t="shared" si="34"/>
        <v>87918.615000000107</v>
      </c>
    </row>
    <row r="307" spans="2:11" ht="14.4">
      <c r="B307" s="287">
        <v>305</v>
      </c>
      <c r="C307" s="4">
        <f>IF('Input&amp;Output'!$C$3=10,'v-t_chart'!G307,IF('Input&amp;Output'!$C$3=21,'v-t_chart'!H307,IF('Input&amp;Output'!$C$3=32,'v-t_chart'!I307,IF('Input&amp;Output'!$C$3=22,'v-t_chart'!J307,IF('Input&amp;Output'!$C$3=31,'v-t_chart'!K307,'v-t_chart'!L307)))))</f>
        <v>26.5</v>
      </c>
      <c r="D307" s="286">
        <v>243</v>
      </c>
      <c r="E307" s="286">
        <f t="shared" si="31"/>
        <v>-0.39999999999999858</v>
      </c>
      <c r="F307" s="286">
        <f t="shared" si="29"/>
        <v>-97.199999999999648</v>
      </c>
      <c r="G307" s="286">
        <f t="shared" si="32"/>
        <v>39.950000000000003</v>
      </c>
      <c r="H307" s="286">
        <f t="shared" si="30"/>
        <v>-3883.1399999999862</v>
      </c>
      <c r="I307" s="286">
        <f t="shared" si="33"/>
        <v>211718.6099999999</v>
      </c>
      <c r="J307" s="286">
        <f t="shared" si="35"/>
        <v>-2595.239999999988</v>
      </c>
      <c r="K307" s="286">
        <f t="shared" si="34"/>
        <v>85323.375000000116</v>
      </c>
    </row>
    <row r="308" spans="2:11" ht="14.4">
      <c r="B308" s="287">
        <v>306</v>
      </c>
      <c r="C308" s="4">
        <f>IF('Input&amp;Output'!$C$3=10,'v-t_chart'!G308,IF('Input&amp;Output'!$C$3=21,'v-t_chart'!H308,IF('Input&amp;Output'!$C$3=32,'v-t_chart'!I308,IF('Input&amp;Output'!$C$3=22,'v-t_chart'!J308,IF('Input&amp;Output'!$C$3=31,'v-t_chart'!K308,'v-t_chart'!L308)))))</f>
        <v>26.1</v>
      </c>
      <c r="D308" s="286">
        <v>243</v>
      </c>
      <c r="E308" s="286">
        <f t="shared" si="31"/>
        <v>-0.39999999999999858</v>
      </c>
      <c r="F308" s="286">
        <f t="shared" si="29"/>
        <v>-97.199999999999648</v>
      </c>
      <c r="G308" s="286">
        <f t="shared" si="32"/>
        <v>39.35</v>
      </c>
      <c r="H308" s="286">
        <f t="shared" si="30"/>
        <v>-3824.8199999999861</v>
      </c>
      <c r="I308" s="286">
        <f t="shared" si="33"/>
        <v>207893.78999999992</v>
      </c>
      <c r="J308" s="286">
        <f t="shared" si="35"/>
        <v>-2556.3599999999956</v>
      </c>
      <c r="K308" s="286">
        <f t="shared" si="34"/>
        <v>82767.015000000116</v>
      </c>
    </row>
    <row r="309" spans="2:11" ht="14.4">
      <c r="B309" s="287">
        <v>307</v>
      </c>
      <c r="C309" s="4">
        <f>IF('Input&amp;Output'!$C$3=10,'v-t_chart'!G309,IF('Input&amp;Output'!$C$3=21,'v-t_chart'!H309,IF('Input&amp;Output'!$C$3=32,'v-t_chart'!I309,IF('Input&amp;Output'!$C$3=22,'v-t_chart'!J309,IF('Input&amp;Output'!$C$3=31,'v-t_chart'!K309,'v-t_chart'!L309)))))</f>
        <v>25.7</v>
      </c>
      <c r="D309" s="286">
        <v>243</v>
      </c>
      <c r="E309" s="286">
        <f t="shared" si="31"/>
        <v>-0.40000000000000213</v>
      </c>
      <c r="F309" s="286">
        <f t="shared" si="29"/>
        <v>-97.200000000000514</v>
      </c>
      <c r="G309" s="286">
        <f t="shared" si="32"/>
        <v>38.75</v>
      </c>
      <c r="H309" s="286">
        <f t="shared" si="30"/>
        <v>-3766.50000000002</v>
      </c>
      <c r="I309" s="286">
        <f t="shared" si="33"/>
        <v>204127.28999999989</v>
      </c>
      <c r="J309" s="286">
        <f t="shared" si="35"/>
        <v>-2517.4800000000032</v>
      </c>
      <c r="K309" s="286">
        <f t="shared" si="34"/>
        <v>80249.53500000012</v>
      </c>
    </row>
    <row r="310" spans="2:11" ht="14.4">
      <c r="B310" s="287">
        <v>308</v>
      </c>
      <c r="C310" s="4">
        <f>IF('Input&amp;Output'!$C$3=10,'v-t_chart'!G310,IF('Input&amp;Output'!$C$3=21,'v-t_chart'!H310,IF('Input&amp;Output'!$C$3=32,'v-t_chart'!I310,IF('Input&amp;Output'!$C$3=22,'v-t_chart'!J310,IF('Input&amp;Output'!$C$3=31,'v-t_chart'!K310,'v-t_chart'!L310)))))</f>
        <v>25.5</v>
      </c>
      <c r="D310" s="286">
        <v>243</v>
      </c>
      <c r="E310" s="286">
        <f t="shared" si="31"/>
        <v>-0.19999999999999929</v>
      </c>
      <c r="F310" s="286">
        <f t="shared" si="29"/>
        <v>-48.599999999999824</v>
      </c>
      <c r="G310" s="286">
        <f t="shared" si="32"/>
        <v>38.35</v>
      </c>
      <c r="H310" s="286">
        <f t="shared" si="30"/>
        <v>-1863.8099999999934</v>
      </c>
      <c r="I310" s="286">
        <f t="shared" si="33"/>
        <v>202263.47999999989</v>
      </c>
      <c r="J310" s="286">
        <f t="shared" si="35"/>
        <v>-1244.1600000000012</v>
      </c>
      <c r="K310" s="286">
        <f t="shared" si="34"/>
        <v>79005.375000000116</v>
      </c>
    </row>
    <row r="311" spans="2:11" ht="14.4">
      <c r="B311" s="287">
        <v>309</v>
      </c>
      <c r="C311" s="4">
        <f>IF('Input&amp;Output'!$C$3=10,'v-t_chart'!G311,IF('Input&amp;Output'!$C$3=21,'v-t_chart'!H311,IF('Input&amp;Output'!$C$3=32,'v-t_chart'!I311,IF('Input&amp;Output'!$C$3=22,'v-t_chart'!J311,IF('Input&amp;Output'!$C$3=31,'v-t_chart'!K311,'v-t_chart'!L311)))))</f>
        <v>25.7</v>
      </c>
      <c r="D311" s="286">
        <v>243</v>
      </c>
      <c r="E311" s="286">
        <f t="shared" si="31"/>
        <v>0.19999999999999929</v>
      </c>
      <c r="F311" s="286">
        <f t="shared" si="29"/>
        <v>48.599999999999824</v>
      </c>
      <c r="G311" s="286">
        <f t="shared" si="32"/>
        <v>38.450000000000003</v>
      </c>
      <c r="H311" s="286">
        <f t="shared" si="30"/>
        <v>1868.6699999999933</v>
      </c>
      <c r="I311" s="286">
        <f t="shared" si="33"/>
        <v>204132.14999999988</v>
      </c>
      <c r="J311" s="286">
        <f t="shared" si="35"/>
        <v>1244.1600000000012</v>
      </c>
      <c r="K311" s="286">
        <f t="shared" si="34"/>
        <v>80249.53500000012</v>
      </c>
    </row>
    <row r="312" spans="2:11" ht="14.4">
      <c r="B312" s="287">
        <v>310</v>
      </c>
      <c r="C312" s="4">
        <f>IF('Input&amp;Output'!$C$3=10,'v-t_chart'!G312,IF('Input&amp;Output'!$C$3=21,'v-t_chart'!H312,IF('Input&amp;Output'!$C$3=32,'v-t_chart'!I312,IF('Input&amp;Output'!$C$3=22,'v-t_chart'!J312,IF('Input&amp;Output'!$C$3=31,'v-t_chart'!K312,'v-t_chart'!L312)))))</f>
        <v>26.4</v>
      </c>
      <c r="D312" s="286">
        <v>243</v>
      </c>
      <c r="E312" s="286">
        <f t="shared" si="31"/>
        <v>0.69999999999999929</v>
      </c>
      <c r="F312" s="286">
        <f t="shared" si="29"/>
        <v>170.09999999999982</v>
      </c>
      <c r="G312" s="286">
        <f t="shared" si="32"/>
        <v>39.25</v>
      </c>
      <c r="H312" s="286">
        <f t="shared" si="30"/>
        <v>6676.4249999999929</v>
      </c>
      <c r="I312" s="286">
        <f t="shared" si="33"/>
        <v>210808.57499999987</v>
      </c>
      <c r="J312" s="286">
        <f t="shared" si="35"/>
        <v>4431.1049999999896</v>
      </c>
      <c r="K312" s="286">
        <f t="shared" si="34"/>
        <v>84680.640000000116</v>
      </c>
    </row>
    <row r="313" spans="2:11" ht="14.4">
      <c r="B313" s="287">
        <v>311</v>
      </c>
      <c r="C313" s="4">
        <f>IF('Input&amp;Output'!$C$3=10,'v-t_chart'!G313,IF('Input&amp;Output'!$C$3=21,'v-t_chart'!H313,IF('Input&amp;Output'!$C$3=32,'v-t_chart'!I313,IF('Input&amp;Output'!$C$3=22,'v-t_chart'!J313,IF('Input&amp;Output'!$C$3=31,'v-t_chart'!K313,'v-t_chart'!L313)))))</f>
        <v>27.3</v>
      </c>
      <c r="D313" s="286">
        <v>243</v>
      </c>
      <c r="E313" s="286">
        <f t="shared" si="31"/>
        <v>0.90000000000000213</v>
      </c>
      <c r="F313" s="286">
        <f t="shared" si="29"/>
        <v>218.70000000000053</v>
      </c>
      <c r="G313" s="286">
        <f t="shared" si="32"/>
        <v>40.5</v>
      </c>
      <c r="H313" s="286">
        <f t="shared" si="30"/>
        <v>8857.3500000000222</v>
      </c>
      <c r="I313" s="286">
        <f t="shared" si="33"/>
        <v>219665.9249999999</v>
      </c>
      <c r="J313" s="286">
        <f t="shared" si="35"/>
        <v>5872.0950000000184</v>
      </c>
      <c r="K313" s="286">
        <f t="shared" si="34"/>
        <v>90552.735000000132</v>
      </c>
    </row>
    <row r="314" spans="2:11" ht="14.4">
      <c r="B314" s="287">
        <v>312</v>
      </c>
      <c r="C314" s="4">
        <f>IF('Input&amp;Output'!$C$3=10,'v-t_chart'!G314,IF('Input&amp;Output'!$C$3=21,'v-t_chart'!H314,IF('Input&amp;Output'!$C$3=32,'v-t_chart'!I314,IF('Input&amp;Output'!$C$3=22,'v-t_chart'!J314,IF('Input&amp;Output'!$C$3=31,'v-t_chart'!K314,'v-t_chart'!L314)))))</f>
        <v>28.1</v>
      </c>
      <c r="D314" s="286">
        <v>243</v>
      </c>
      <c r="E314" s="286">
        <f t="shared" si="31"/>
        <v>0.80000000000000071</v>
      </c>
      <c r="F314" s="286">
        <f t="shared" si="29"/>
        <v>194.40000000000018</v>
      </c>
      <c r="G314" s="286">
        <f t="shared" si="32"/>
        <v>41.75</v>
      </c>
      <c r="H314" s="286">
        <f t="shared" si="30"/>
        <v>8116.2000000000071</v>
      </c>
      <c r="I314" s="286">
        <f t="shared" si="33"/>
        <v>227782.12499999991</v>
      </c>
      <c r="J314" s="286">
        <f t="shared" si="35"/>
        <v>5384.8800000000065</v>
      </c>
      <c r="K314" s="286">
        <f t="shared" si="34"/>
        <v>95937.615000000136</v>
      </c>
    </row>
    <row r="315" spans="2:11" ht="14.4">
      <c r="B315" s="287">
        <v>313</v>
      </c>
      <c r="C315" s="4">
        <f>IF('Input&amp;Output'!$C$3=10,'v-t_chart'!G315,IF('Input&amp;Output'!$C$3=21,'v-t_chart'!H315,IF('Input&amp;Output'!$C$3=32,'v-t_chart'!I315,IF('Input&amp;Output'!$C$3=22,'v-t_chart'!J315,IF('Input&amp;Output'!$C$3=31,'v-t_chart'!K315,'v-t_chart'!L315)))))</f>
        <v>27.9</v>
      </c>
      <c r="D315" s="286">
        <v>243</v>
      </c>
      <c r="E315" s="286">
        <f t="shared" si="31"/>
        <v>-0.20000000000000284</v>
      </c>
      <c r="F315" s="286">
        <f t="shared" si="29"/>
        <v>-48.600000000000691</v>
      </c>
      <c r="G315" s="286">
        <f t="shared" si="32"/>
        <v>41.95</v>
      </c>
      <c r="H315" s="286">
        <f t="shared" si="30"/>
        <v>-2038.7700000000291</v>
      </c>
      <c r="I315" s="286">
        <f t="shared" si="33"/>
        <v>225743.35499999989</v>
      </c>
      <c r="J315" s="286">
        <f t="shared" si="35"/>
        <v>-1360.8000000000193</v>
      </c>
      <c r="K315" s="286">
        <f t="shared" si="34"/>
        <v>94576.815000000119</v>
      </c>
    </row>
    <row r="316" spans="2:11" ht="14.4">
      <c r="B316" s="287">
        <v>314</v>
      </c>
      <c r="C316" s="4">
        <f>IF('Input&amp;Output'!$C$3=10,'v-t_chart'!G316,IF('Input&amp;Output'!$C$3=21,'v-t_chart'!H316,IF('Input&amp;Output'!$C$3=32,'v-t_chart'!I316,IF('Input&amp;Output'!$C$3=22,'v-t_chart'!J316,IF('Input&amp;Output'!$C$3=31,'v-t_chart'!K316,'v-t_chart'!L316)))))</f>
        <v>26</v>
      </c>
      <c r="D316" s="286">
        <v>243</v>
      </c>
      <c r="E316" s="286">
        <f t="shared" si="31"/>
        <v>-1.8999999999999986</v>
      </c>
      <c r="F316" s="286">
        <f t="shared" si="29"/>
        <v>-461.69999999999965</v>
      </c>
      <c r="G316" s="286">
        <f t="shared" si="32"/>
        <v>39.950000000000003</v>
      </c>
      <c r="H316" s="286">
        <f t="shared" si="30"/>
        <v>-18444.914999999986</v>
      </c>
      <c r="I316" s="286">
        <f t="shared" si="33"/>
        <v>207298.43999999992</v>
      </c>
      <c r="J316" s="286">
        <f t="shared" si="35"/>
        <v>-12442.814999999997</v>
      </c>
      <c r="K316" s="286">
        <f t="shared" si="34"/>
        <v>82134.000000000116</v>
      </c>
    </row>
    <row r="317" spans="2:11" ht="14.4">
      <c r="B317" s="287">
        <v>315</v>
      </c>
      <c r="C317" s="4">
        <f>IF('Input&amp;Output'!$C$3=10,'v-t_chart'!G317,IF('Input&amp;Output'!$C$3=21,'v-t_chart'!H317,IF('Input&amp;Output'!$C$3=32,'v-t_chart'!I317,IF('Input&amp;Output'!$C$3=22,'v-t_chart'!J317,IF('Input&amp;Output'!$C$3=31,'v-t_chart'!K317,'v-t_chart'!L317)))))</f>
        <v>22.7</v>
      </c>
      <c r="D317" s="286">
        <v>243</v>
      </c>
      <c r="E317" s="286">
        <f t="shared" si="31"/>
        <v>-3.3000000000000007</v>
      </c>
      <c r="F317" s="286">
        <f t="shared" si="29"/>
        <v>-801.9000000000002</v>
      </c>
      <c r="G317" s="286">
        <f t="shared" si="32"/>
        <v>35.700000000000003</v>
      </c>
      <c r="H317" s="286">
        <f t="shared" si="30"/>
        <v>-28627.830000000009</v>
      </c>
      <c r="I317" s="286">
        <f t="shared" si="33"/>
        <v>178670.6099999999</v>
      </c>
      <c r="J317" s="286">
        <f t="shared" si="35"/>
        <v>-19526.265000000003</v>
      </c>
      <c r="K317" s="286">
        <f t="shared" si="34"/>
        <v>62607.735000000117</v>
      </c>
    </row>
    <row r="318" spans="2:11" ht="14.4">
      <c r="B318" s="287">
        <v>316</v>
      </c>
      <c r="C318" s="4">
        <f>IF('Input&amp;Output'!$C$3=10,'v-t_chart'!G318,IF('Input&amp;Output'!$C$3=21,'v-t_chart'!H318,IF('Input&amp;Output'!$C$3=32,'v-t_chart'!I318,IF('Input&amp;Output'!$C$3=22,'v-t_chart'!J318,IF('Input&amp;Output'!$C$3=31,'v-t_chart'!K318,'v-t_chart'!L318)))))</f>
        <v>19</v>
      </c>
      <c r="D318" s="286">
        <v>243</v>
      </c>
      <c r="E318" s="286">
        <f t="shared" si="31"/>
        <v>-3.6999999999999993</v>
      </c>
      <c r="F318" s="286">
        <f t="shared" si="29"/>
        <v>-899.0999999999998</v>
      </c>
      <c r="G318" s="286">
        <f t="shared" si="32"/>
        <v>30.35</v>
      </c>
      <c r="H318" s="286">
        <f t="shared" si="30"/>
        <v>-27287.684999999994</v>
      </c>
      <c r="I318" s="286">
        <f t="shared" si="33"/>
        <v>151382.9249999999</v>
      </c>
      <c r="J318" s="286">
        <f t="shared" si="35"/>
        <v>-18746.234999999997</v>
      </c>
      <c r="K318" s="286">
        <f t="shared" si="34"/>
        <v>43861.500000000116</v>
      </c>
    </row>
    <row r="319" spans="2:11" ht="14.4">
      <c r="B319" s="287">
        <v>317</v>
      </c>
      <c r="C319" s="4">
        <f>IF('Input&amp;Output'!$C$3=10,'v-t_chart'!G319,IF('Input&amp;Output'!$C$3=21,'v-t_chart'!H319,IF('Input&amp;Output'!$C$3=32,'v-t_chart'!I319,IF('Input&amp;Output'!$C$3=22,'v-t_chart'!J319,IF('Input&amp;Output'!$C$3=31,'v-t_chart'!K319,'v-t_chart'!L319)))))</f>
        <v>16</v>
      </c>
      <c r="D319" s="286">
        <v>243</v>
      </c>
      <c r="E319" s="286">
        <f t="shared" si="31"/>
        <v>-3</v>
      </c>
      <c r="F319" s="286">
        <f t="shared" si="29"/>
        <v>-729</v>
      </c>
      <c r="G319" s="286">
        <f t="shared" si="32"/>
        <v>25.5</v>
      </c>
      <c r="H319" s="286">
        <f t="shared" si="30"/>
        <v>-18589.5</v>
      </c>
      <c r="I319" s="286">
        <f t="shared" si="33"/>
        <v>132793.4249999999</v>
      </c>
      <c r="J319" s="286">
        <f t="shared" si="35"/>
        <v>-12757.5</v>
      </c>
      <c r="K319" s="286">
        <f t="shared" si="34"/>
        <v>31104.000000000116</v>
      </c>
    </row>
    <row r="320" spans="2:11" ht="14.4">
      <c r="B320" s="287">
        <v>318</v>
      </c>
      <c r="C320" s="4">
        <f>IF('Input&amp;Output'!$C$3=10,'v-t_chart'!G320,IF('Input&amp;Output'!$C$3=21,'v-t_chart'!H320,IF('Input&amp;Output'!$C$3=32,'v-t_chart'!I320,IF('Input&amp;Output'!$C$3=22,'v-t_chart'!J320,IF('Input&amp;Output'!$C$3=31,'v-t_chart'!K320,'v-t_chart'!L320)))))</f>
        <v>14.6</v>
      </c>
      <c r="D320" s="286">
        <v>243</v>
      </c>
      <c r="E320" s="286">
        <f t="shared" si="31"/>
        <v>-1.4000000000000004</v>
      </c>
      <c r="F320" s="286">
        <f t="shared" si="29"/>
        <v>-340.2000000000001</v>
      </c>
      <c r="G320" s="286">
        <f t="shared" si="32"/>
        <v>22.6</v>
      </c>
      <c r="H320" s="286">
        <f t="shared" si="30"/>
        <v>-7688.5200000000032</v>
      </c>
      <c r="I320" s="286">
        <f t="shared" si="33"/>
        <v>125104.9049999999</v>
      </c>
      <c r="J320" s="286">
        <f t="shared" si="35"/>
        <v>-5205.0600000000004</v>
      </c>
      <c r="K320" s="286">
        <f t="shared" si="34"/>
        <v>25898.940000000115</v>
      </c>
    </row>
    <row r="321" spans="2:11" ht="14.4">
      <c r="B321" s="287">
        <v>319</v>
      </c>
      <c r="C321" s="4">
        <f>IF('Input&amp;Output'!$C$3=10,'v-t_chart'!G321,IF('Input&amp;Output'!$C$3=21,'v-t_chart'!H321,IF('Input&amp;Output'!$C$3=32,'v-t_chart'!I321,IF('Input&amp;Output'!$C$3=22,'v-t_chart'!J321,IF('Input&amp;Output'!$C$3=31,'v-t_chart'!K321,'v-t_chart'!L321)))))</f>
        <v>15.2</v>
      </c>
      <c r="D321" s="286">
        <v>243</v>
      </c>
      <c r="E321" s="286">
        <f t="shared" si="31"/>
        <v>0.59999999999999964</v>
      </c>
      <c r="F321" s="286">
        <f t="shared" si="29"/>
        <v>145.79999999999993</v>
      </c>
      <c r="G321" s="286">
        <f t="shared" si="32"/>
        <v>22.5</v>
      </c>
      <c r="H321" s="286">
        <f t="shared" si="30"/>
        <v>3280.4999999999982</v>
      </c>
      <c r="I321" s="286">
        <f t="shared" si="33"/>
        <v>128385.4049999999</v>
      </c>
      <c r="J321" s="286">
        <f t="shared" si="35"/>
        <v>2172.4199999999996</v>
      </c>
      <c r="K321" s="286">
        <f t="shared" si="34"/>
        <v>28071.360000000113</v>
      </c>
    </row>
    <row r="322" spans="2:11" ht="14.4">
      <c r="B322" s="287">
        <v>320</v>
      </c>
      <c r="C322" s="4">
        <f>IF('Input&amp;Output'!$C$3=10,'v-t_chart'!G322,IF('Input&amp;Output'!$C$3=21,'v-t_chart'!H322,IF('Input&amp;Output'!$C$3=32,'v-t_chart'!I322,IF('Input&amp;Output'!$C$3=22,'v-t_chart'!J322,IF('Input&amp;Output'!$C$3=31,'v-t_chart'!K322,'v-t_chart'!L322)))))</f>
        <v>16.899999999999999</v>
      </c>
      <c r="D322" s="286">
        <v>243</v>
      </c>
      <c r="E322" s="286">
        <f t="shared" si="31"/>
        <v>1.6999999999999993</v>
      </c>
      <c r="F322" s="286">
        <f t="shared" si="29"/>
        <v>413.09999999999985</v>
      </c>
      <c r="G322" s="286">
        <f t="shared" si="32"/>
        <v>24.5</v>
      </c>
      <c r="H322" s="286">
        <f t="shared" si="30"/>
        <v>10120.949999999997</v>
      </c>
      <c r="I322" s="286">
        <f t="shared" si="33"/>
        <v>138506.35499999989</v>
      </c>
      <c r="J322" s="286">
        <f t="shared" si="35"/>
        <v>6630.2549999999956</v>
      </c>
      <c r="K322" s="286">
        <f t="shared" si="34"/>
        <v>34701.615000000107</v>
      </c>
    </row>
    <row r="323" spans="2:11" ht="14.4">
      <c r="B323" s="287">
        <v>321</v>
      </c>
      <c r="C323" s="4">
        <f>IF('Input&amp;Output'!$C$3=10,'v-t_chart'!G323,IF('Input&amp;Output'!$C$3=21,'v-t_chart'!H323,IF('Input&amp;Output'!$C$3=32,'v-t_chart'!I323,IF('Input&amp;Output'!$C$3=22,'v-t_chart'!J323,IF('Input&amp;Output'!$C$3=31,'v-t_chart'!K323,'v-t_chart'!L323)))))</f>
        <v>19.3</v>
      </c>
      <c r="D323" s="286">
        <v>243</v>
      </c>
      <c r="E323" s="286">
        <f t="shared" si="31"/>
        <v>2.4000000000000021</v>
      </c>
      <c r="F323" s="286">
        <f t="shared" si="29"/>
        <v>583.2000000000005</v>
      </c>
      <c r="G323" s="286">
        <f t="shared" si="32"/>
        <v>27.75</v>
      </c>
      <c r="H323" s="286">
        <f t="shared" si="30"/>
        <v>16183.800000000014</v>
      </c>
      <c r="I323" s="286">
        <f t="shared" si="33"/>
        <v>154690.15499999991</v>
      </c>
      <c r="J323" s="286">
        <f t="shared" si="35"/>
        <v>10555.920000000006</v>
      </c>
      <c r="K323" s="286">
        <f t="shared" si="34"/>
        <v>45257.535000000113</v>
      </c>
    </row>
    <row r="324" spans="2:11" ht="14.4">
      <c r="B324" s="287">
        <v>322</v>
      </c>
      <c r="C324" s="4">
        <f>IF('Input&amp;Output'!$C$3=10,'v-t_chart'!G324,IF('Input&amp;Output'!$C$3=21,'v-t_chart'!H324,IF('Input&amp;Output'!$C$3=32,'v-t_chart'!I324,IF('Input&amp;Output'!$C$3=22,'v-t_chart'!J324,IF('Input&amp;Output'!$C$3=31,'v-t_chart'!K324,'v-t_chart'!L324)))))</f>
        <v>22</v>
      </c>
      <c r="D324" s="286">
        <v>243</v>
      </c>
      <c r="E324" s="286">
        <f t="shared" si="31"/>
        <v>2.6999999999999993</v>
      </c>
      <c r="F324" s="286">
        <f t="shared" ref="F324:F387" si="36">D324*E324</f>
        <v>656.0999999999998</v>
      </c>
      <c r="G324" s="286">
        <f t="shared" si="32"/>
        <v>31.65</v>
      </c>
      <c r="H324" s="286">
        <f t="shared" ref="H324:H387" si="37">F324*G324</f>
        <v>20765.564999999991</v>
      </c>
      <c r="I324" s="286">
        <f t="shared" si="33"/>
        <v>175455.71999999991</v>
      </c>
      <c r="J324" s="286">
        <f t="shared" si="35"/>
        <v>13548.464999999998</v>
      </c>
      <c r="K324" s="286">
        <f t="shared" si="34"/>
        <v>58806.000000000109</v>
      </c>
    </row>
    <row r="325" spans="2:11" ht="14.4">
      <c r="B325" s="287">
        <v>323</v>
      </c>
      <c r="C325" s="4">
        <f>IF('Input&amp;Output'!$C$3=10,'v-t_chart'!G325,IF('Input&amp;Output'!$C$3=21,'v-t_chart'!H325,IF('Input&amp;Output'!$C$3=32,'v-t_chart'!I325,IF('Input&amp;Output'!$C$3=22,'v-t_chart'!J325,IF('Input&amp;Output'!$C$3=31,'v-t_chart'!K325,'v-t_chart'!L325)))))</f>
        <v>24.6</v>
      </c>
      <c r="D325" s="286">
        <v>243</v>
      </c>
      <c r="E325" s="286">
        <f t="shared" ref="E325:E388" si="38">(C325-C324)/(B325/B325)</f>
        <v>2.6000000000000014</v>
      </c>
      <c r="F325" s="286">
        <f t="shared" si="36"/>
        <v>631.8000000000003</v>
      </c>
      <c r="G325" s="286">
        <f t="shared" ref="G325:G388" si="39">(C325+C324/2)*(B325-B324)</f>
        <v>35.6</v>
      </c>
      <c r="H325" s="286">
        <f t="shared" si="37"/>
        <v>22492.080000000013</v>
      </c>
      <c r="I325" s="286">
        <f t="shared" ref="I325:I388" si="40">I324+H325</f>
        <v>197947.79999999993</v>
      </c>
      <c r="J325" s="286">
        <f t="shared" si="35"/>
        <v>14720.94000000001</v>
      </c>
      <c r="K325" s="286">
        <f t="shared" ref="K325:K388" si="41">K324+J325</f>
        <v>73526.940000000119</v>
      </c>
    </row>
    <row r="326" spans="2:11" ht="14.4">
      <c r="B326" s="287">
        <v>324</v>
      </c>
      <c r="C326" s="4">
        <f>IF('Input&amp;Output'!$C$3=10,'v-t_chart'!G326,IF('Input&amp;Output'!$C$3=21,'v-t_chart'!H326,IF('Input&amp;Output'!$C$3=32,'v-t_chart'!I326,IF('Input&amp;Output'!$C$3=22,'v-t_chart'!J326,IF('Input&amp;Output'!$C$3=31,'v-t_chart'!K326,'v-t_chart'!L326)))))</f>
        <v>26.8</v>
      </c>
      <c r="D326" s="286">
        <v>243</v>
      </c>
      <c r="E326" s="286">
        <f t="shared" si="38"/>
        <v>2.1999999999999993</v>
      </c>
      <c r="F326" s="286">
        <f t="shared" si="36"/>
        <v>534.5999999999998</v>
      </c>
      <c r="G326" s="286">
        <f t="shared" si="39"/>
        <v>39.1</v>
      </c>
      <c r="H326" s="286">
        <f t="shared" si="37"/>
        <v>20902.859999999993</v>
      </c>
      <c r="I326" s="286">
        <f t="shared" si="40"/>
        <v>218850.65999999992</v>
      </c>
      <c r="J326" s="286">
        <f t="shared" si="35"/>
        <v>13739.21999999999</v>
      </c>
      <c r="K326" s="286">
        <f t="shared" si="41"/>
        <v>87266.160000000105</v>
      </c>
    </row>
    <row r="327" spans="2:11" ht="14.4">
      <c r="B327" s="287">
        <v>325</v>
      </c>
      <c r="C327" s="4">
        <f>IF('Input&amp;Output'!$C$3=10,'v-t_chart'!G327,IF('Input&amp;Output'!$C$3=21,'v-t_chart'!H327,IF('Input&amp;Output'!$C$3=32,'v-t_chart'!I327,IF('Input&amp;Output'!$C$3=22,'v-t_chart'!J327,IF('Input&amp;Output'!$C$3=31,'v-t_chart'!K327,'v-t_chart'!L327)))))</f>
        <v>27.9</v>
      </c>
      <c r="D327" s="286">
        <v>243</v>
      </c>
      <c r="E327" s="286">
        <f t="shared" si="38"/>
        <v>1.0999999999999979</v>
      </c>
      <c r="F327" s="286">
        <f t="shared" si="36"/>
        <v>267.2999999999995</v>
      </c>
      <c r="G327" s="286">
        <f t="shared" si="39"/>
        <v>41.3</v>
      </c>
      <c r="H327" s="286">
        <f t="shared" si="37"/>
        <v>11039.489999999978</v>
      </c>
      <c r="I327" s="286">
        <f t="shared" si="40"/>
        <v>229890.14999999991</v>
      </c>
      <c r="J327" s="286">
        <f t="shared" si="35"/>
        <v>7310.6549999999952</v>
      </c>
      <c r="K327" s="286">
        <f t="shared" si="41"/>
        <v>94576.815000000104</v>
      </c>
    </row>
    <row r="328" spans="2:11" ht="14.4">
      <c r="B328" s="287">
        <v>326</v>
      </c>
      <c r="C328" s="4">
        <f>IF('Input&amp;Output'!$C$3=10,'v-t_chart'!G328,IF('Input&amp;Output'!$C$3=21,'v-t_chart'!H328,IF('Input&amp;Output'!$C$3=32,'v-t_chart'!I328,IF('Input&amp;Output'!$C$3=22,'v-t_chart'!J328,IF('Input&amp;Output'!$C$3=31,'v-t_chart'!K328,'v-t_chart'!L328)))))</f>
        <v>28.1</v>
      </c>
      <c r="D328" s="286">
        <v>243</v>
      </c>
      <c r="E328" s="286">
        <f t="shared" si="38"/>
        <v>0.20000000000000284</v>
      </c>
      <c r="F328" s="286">
        <f t="shared" si="36"/>
        <v>48.600000000000691</v>
      </c>
      <c r="G328" s="286">
        <f t="shared" si="39"/>
        <v>42.05</v>
      </c>
      <c r="H328" s="286">
        <f t="shared" si="37"/>
        <v>2043.630000000029</v>
      </c>
      <c r="I328" s="286">
        <f t="shared" si="40"/>
        <v>231933.77999999994</v>
      </c>
      <c r="J328" s="286">
        <f t="shared" si="35"/>
        <v>1360.8000000000193</v>
      </c>
      <c r="K328" s="286">
        <f t="shared" si="41"/>
        <v>95937.615000000122</v>
      </c>
    </row>
    <row r="329" spans="2:11" ht="14.4">
      <c r="B329" s="287">
        <v>327</v>
      </c>
      <c r="C329" s="4">
        <f>IF('Input&amp;Output'!$C$3=10,'v-t_chart'!G329,IF('Input&amp;Output'!$C$3=21,'v-t_chart'!H329,IF('Input&amp;Output'!$C$3=32,'v-t_chart'!I329,IF('Input&amp;Output'!$C$3=22,'v-t_chart'!J329,IF('Input&amp;Output'!$C$3=31,'v-t_chart'!K329,'v-t_chart'!L329)))))</f>
        <v>27.7</v>
      </c>
      <c r="D329" s="286">
        <v>243</v>
      </c>
      <c r="E329" s="286">
        <f t="shared" si="38"/>
        <v>-0.40000000000000213</v>
      </c>
      <c r="F329" s="286">
        <f t="shared" si="36"/>
        <v>-97.200000000000514</v>
      </c>
      <c r="G329" s="286">
        <f t="shared" si="39"/>
        <v>41.75</v>
      </c>
      <c r="H329" s="286">
        <f t="shared" si="37"/>
        <v>-4058.1000000000213</v>
      </c>
      <c r="I329" s="286">
        <f t="shared" si="40"/>
        <v>227875.67999999991</v>
      </c>
      <c r="J329" s="286">
        <f t="shared" si="35"/>
        <v>-2711.8800000000201</v>
      </c>
      <c r="K329" s="286">
        <f t="shared" si="41"/>
        <v>93225.735000000102</v>
      </c>
    </row>
    <row r="330" spans="2:11" ht="14.4">
      <c r="B330" s="287">
        <v>328</v>
      </c>
      <c r="C330" s="4">
        <f>IF('Input&amp;Output'!$C$3=10,'v-t_chart'!G330,IF('Input&amp;Output'!$C$3=21,'v-t_chart'!H330,IF('Input&amp;Output'!$C$3=32,'v-t_chart'!I330,IF('Input&amp;Output'!$C$3=22,'v-t_chart'!J330,IF('Input&amp;Output'!$C$3=31,'v-t_chart'!K330,'v-t_chart'!L330)))))</f>
        <v>27.2</v>
      </c>
      <c r="D330" s="286">
        <v>243</v>
      </c>
      <c r="E330" s="286">
        <f t="shared" si="38"/>
        <v>-0.5</v>
      </c>
      <c r="F330" s="286">
        <f t="shared" si="36"/>
        <v>-121.5</v>
      </c>
      <c r="G330" s="286">
        <f t="shared" si="39"/>
        <v>41.05</v>
      </c>
      <c r="H330" s="286">
        <f t="shared" si="37"/>
        <v>-4987.5749999999998</v>
      </c>
      <c r="I330" s="286">
        <f t="shared" si="40"/>
        <v>222888.10499999989</v>
      </c>
      <c r="J330" s="286">
        <f t="shared" si="35"/>
        <v>-3335.1750000000056</v>
      </c>
      <c r="K330" s="286">
        <f t="shared" si="41"/>
        <v>89890.5600000001</v>
      </c>
    </row>
    <row r="331" spans="2:11" ht="14.4">
      <c r="B331" s="287">
        <v>329</v>
      </c>
      <c r="C331" s="4">
        <f>IF('Input&amp;Output'!$C$3=10,'v-t_chart'!G331,IF('Input&amp;Output'!$C$3=21,'v-t_chart'!H331,IF('Input&amp;Output'!$C$3=32,'v-t_chart'!I331,IF('Input&amp;Output'!$C$3=22,'v-t_chart'!J331,IF('Input&amp;Output'!$C$3=31,'v-t_chart'!K331,'v-t_chart'!L331)))))</f>
        <v>26.8</v>
      </c>
      <c r="D331" s="286">
        <v>243</v>
      </c>
      <c r="E331" s="286">
        <f t="shared" si="38"/>
        <v>-0.39999999999999858</v>
      </c>
      <c r="F331" s="286">
        <f t="shared" si="36"/>
        <v>-97.199999999999648</v>
      </c>
      <c r="G331" s="286">
        <f t="shared" si="39"/>
        <v>40.4</v>
      </c>
      <c r="H331" s="286">
        <f t="shared" si="37"/>
        <v>-3926.8799999999856</v>
      </c>
      <c r="I331" s="286">
        <f t="shared" si="40"/>
        <v>218961.22499999992</v>
      </c>
      <c r="J331" s="286">
        <f t="shared" si="35"/>
        <v>-2624.3999999999887</v>
      </c>
      <c r="K331" s="286">
        <f t="shared" si="41"/>
        <v>87266.160000000105</v>
      </c>
    </row>
    <row r="332" spans="2:11" ht="14.4">
      <c r="B332" s="287">
        <v>330</v>
      </c>
      <c r="C332" s="4">
        <f>IF('Input&amp;Output'!$C$3=10,'v-t_chart'!G332,IF('Input&amp;Output'!$C$3=21,'v-t_chart'!H332,IF('Input&amp;Output'!$C$3=32,'v-t_chart'!I332,IF('Input&amp;Output'!$C$3=22,'v-t_chart'!J332,IF('Input&amp;Output'!$C$3=31,'v-t_chart'!K332,'v-t_chart'!L332)))))</f>
        <v>26.6</v>
      </c>
      <c r="D332" s="286">
        <v>243</v>
      </c>
      <c r="E332" s="286">
        <f t="shared" si="38"/>
        <v>-0.19999999999999929</v>
      </c>
      <c r="F332" s="286">
        <f t="shared" si="36"/>
        <v>-48.599999999999824</v>
      </c>
      <c r="G332" s="286">
        <f t="shared" si="39"/>
        <v>40</v>
      </c>
      <c r="H332" s="286">
        <f t="shared" si="37"/>
        <v>-1943.999999999993</v>
      </c>
      <c r="I332" s="286">
        <f t="shared" si="40"/>
        <v>217017.22499999992</v>
      </c>
      <c r="J332" s="286">
        <f t="shared" si="35"/>
        <v>-1297.619999999994</v>
      </c>
      <c r="K332" s="286">
        <f t="shared" si="41"/>
        <v>85968.54000000011</v>
      </c>
    </row>
    <row r="333" spans="2:11" ht="14.4">
      <c r="B333" s="287">
        <v>331</v>
      </c>
      <c r="C333" s="4">
        <f>IF('Input&amp;Output'!$C$3=10,'v-t_chart'!G333,IF('Input&amp;Output'!$C$3=21,'v-t_chart'!H333,IF('Input&amp;Output'!$C$3=32,'v-t_chart'!I333,IF('Input&amp;Output'!$C$3=22,'v-t_chart'!J333,IF('Input&amp;Output'!$C$3=31,'v-t_chart'!K333,'v-t_chart'!L333)))))</f>
        <v>26.8</v>
      </c>
      <c r="D333" s="286">
        <v>243</v>
      </c>
      <c r="E333" s="286">
        <f t="shared" si="38"/>
        <v>0.19999999999999929</v>
      </c>
      <c r="F333" s="286">
        <f t="shared" si="36"/>
        <v>48.599999999999824</v>
      </c>
      <c r="G333" s="286">
        <f t="shared" si="39"/>
        <v>40.1</v>
      </c>
      <c r="H333" s="286">
        <f t="shared" si="37"/>
        <v>1948.8599999999931</v>
      </c>
      <c r="I333" s="286">
        <f t="shared" si="40"/>
        <v>218966.0849999999</v>
      </c>
      <c r="J333" s="286">
        <f t="shared" si="35"/>
        <v>1297.619999999994</v>
      </c>
      <c r="K333" s="286">
        <f t="shared" si="41"/>
        <v>87266.160000000105</v>
      </c>
    </row>
    <row r="334" spans="2:11" ht="14.4">
      <c r="B334" s="287">
        <v>332</v>
      </c>
      <c r="C334" s="4">
        <f>IF('Input&amp;Output'!$C$3=10,'v-t_chart'!G334,IF('Input&amp;Output'!$C$3=21,'v-t_chart'!H334,IF('Input&amp;Output'!$C$3=32,'v-t_chart'!I334,IF('Input&amp;Output'!$C$3=22,'v-t_chart'!J334,IF('Input&amp;Output'!$C$3=31,'v-t_chart'!K334,'v-t_chart'!L334)))))</f>
        <v>27</v>
      </c>
      <c r="D334" s="286">
        <v>243</v>
      </c>
      <c r="E334" s="286">
        <f t="shared" si="38"/>
        <v>0.19999999999999929</v>
      </c>
      <c r="F334" s="286">
        <f t="shared" si="36"/>
        <v>48.599999999999824</v>
      </c>
      <c r="G334" s="286">
        <f t="shared" si="39"/>
        <v>40.4</v>
      </c>
      <c r="H334" s="286">
        <f t="shared" si="37"/>
        <v>1963.4399999999928</v>
      </c>
      <c r="I334" s="286">
        <f t="shared" si="40"/>
        <v>220929.52499999991</v>
      </c>
      <c r="J334" s="286">
        <f t="shared" si="35"/>
        <v>1307.3399999999988</v>
      </c>
      <c r="K334" s="286">
        <f t="shared" si="41"/>
        <v>88573.500000000102</v>
      </c>
    </row>
    <row r="335" spans="2:11" ht="14.4">
      <c r="B335" s="287">
        <v>333</v>
      </c>
      <c r="C335" s="4">
        <f>IF('Input&amp;Output'!$C$3=10,'v-t_chart'!G335,IF('Input&amp;Output'!$C$3=21,'v-t_chart'!H335,IF('Input&amp;Output'!$C$3=32,'v-t_chart'!I335,IF('Input&amp;Output'!$C$3=22,'v-t_chart'!J335,IF('Input&amp;Output'!$C$3=31,'v-t_chart'!K335,'v-t_chart'!L335)))))</f>
        <v>27.2</v>
      </c>
      <c r="D335" s="286">
        <v>243</v>
      </c>
      <c r="E335" s="286">
        <f t="shared" si="38"/>
        <v>0.19999999999999929</v>
      </c>
      <c r="F335" s="286">
        <f t="shared" si="36"/>
        <v>48.599999999999824</v>
      </c>
      <c r="G335" s="286">
        <f t="shared" si="39"/>
        <v>40.700000000000003</v>
      </c>
      <c r="H335" s="286">
        <f t="shared" si="37"/>
        <v>1978.0199999999929</v>
      </c>
      <c r="I335" s="286">
        <f t="shared" si="40"/>
        <v>222907.5449999999</v>
      </c>
      <c r="J335" s="286">
        <f t="shared" si="35"/>
        <v>1317.0599999999899</v>
      </c>
      <c r="K335" s="286">
        <f t="shared" si="41"/>
        <v>89890.560000000085</v>
      </c>
    </row>
    <row r="336" spans="2:11" ht="14.4">
      <c r="B336" s="287">
        <v>334</v>
      </c>
      <c r="C336" s="4">
        <f>IF('Input&amp;Output'!$C$3=10,'v-t_chart'!G336,IF('Input&amp;Output'!$C$3=21,'v-t_chart'!H336,IF('Input&amp;Output'!$C$3=32,'v-t_chart'!I336,IF('Input&amp;Output'!$C$3=22,'v-t_chart'!J336,IF('Input&amp;Output'!$C$3=31,'v-t_chart'!K336,'v-t_chart'!L336)))))</f>
        <v>27.4</v>
      </c>
      <c r="D336" s="286">
        <v>243</v>
      </c>
      <c r="E336" s="286">
        <f t="shared" si="38"/>
        <v>0.19999999999999929</v>
      </c>
      <c r="F336" s="286">
        <f t="shared" si="36"/>
        <v>48.599999999999824</v>
      </c>
      <c r="G336" s="286">
        <f t="shared" si="39"/>
        <v>41</v>
      </c>
      <c r="H336" s="286">
        <f t="shared" si="37"/>
        <v>1992.5999999999929</v>
      </c>
      <c r="I336" s="286">
        <f t="shared" si="40"/>
        <v>224900.1449999999</v>
      </c>
      <c r="J336" s="286">
        <f t="shared" si="35"/>
        <v>1326.779999999995</v>
      </c>
      <c r="K336" s="286">
        <f t="shared" si="41"/>
        <v>91217.340000000084</v>
      </c>
    </row>
    <row r="337" spans="2:11" ht="14.4">
      <c r="B337" s="287">
        <v>335</v>
      </c>
      <c r="C337" s="4">
        <f>IF('Input&amp;Output'!$C$3=10,'v-t_chart'!G337,IF('Input&amp;Output'!$C$3=21,'v-t_chart'!H337,IF('Input&amp;Output'!$C$3=32,'v-t_chart'!I337,IF('Input&amp;Output'!$C$3=22,'v-t_chart'!J337,IF('Input&amp;Output'!$C$3=31,'v-t_chart'!K337,'v-t_chart'!L337)))))</f>
        <v>27.6</v>
      </c>
      <c r="D337" s="286">
        <v>243</v>
      </c>
      <c r="E337" s="286">
        <f t="shared" si="38"/>
        <v>0.20000000000000284</v>
      </c>
      <c r="F337" s="286">
        <f t="shared" si="36"/>
        <v>48.600000000000691</v>
      </c>
      <c r="G337" s="286">
        <f t="shared" si="39"/>
        <v>41.3</v>
      </c>
      <c r="H337" s="286">
        <f t="shared" si="37"/>
        <v>2007.1800000000285</v>
      </c>
      <c r="I337" s="286">
        <f t="shared" si="40"/>
        <v>226907.32499999992</v>
      </c>
      <c r="J337" s="286">
        <f t="shared" si="35"/>
        <v>1336.5000000000277</v>
      </c>
      <c r="K337" s="286">
        <f t="shared" si="41"/>
        <v>92553.840000000113</v>
      </c>
    </row>
    <row r="338" spans="2:11" ht="14.4">
      <c r="B338" s="287">
        <v>336</v>
      </c>
      <c r="C338" s="4">
        <f>IF('Input&amp;Output'!$C$3=10,'v-t_chart'!G338,IF('Input&amp;Output'!$C$3=21,'v-t_chart'!H338,IF('Input&amp;Output'!$C$3=32,'v-t_chart'!I338,IF('Input&amp;Output'!$C$3=22,'v-t_chart'!J338,IF('Input&amp;Output'!$C$3=31,'v-t_chart'!K338,'v-t_chart'!L338)))))</f>
        <v>27.7</v>
      </c>
      <c r="D338" s="286">
        <v>243</v>
      </c>
      <c r="E338" s="286">
        <f t="shared" si="38"/>
        <v>9.9999999999997868E-2</v>
      </c>
      <c r="F338" s="286">
        <f t="shared" si="36"/>
        <v>24.299999999999482</v>
      </c>
      <c r="G338" s="286">
        <f t="shared" si="39"/>
        <v>41.5</v>
      </c>
      <c r="H338" s="286">
        <f t="shared" si="37"/>
        <v>1008.4499999999786</v>
      </c>
      <c r="I338" s="286">
        <f t="shared" si="40"/>
        <v>227915.77499999991</v>
      </c>
      <c r="J338" s="286">
        <f t="shared" si="35"/>
        <v>671.89499999998293</v>
      </c>
      <c r="K338" s="286">
        <f t="shared" si="41"/>
        <v>93225.735000000102</v>
      </c>
    </row>
    <row r="339" spans="2:11" ht="14.4">
      <c r="B339" s="287">
        <v>337</v>
      </c>
      <c r="C339" s="4">
        <f>IF('Input&amp;Output'!$C$3=10,'v-t_chart'!G339,IF('Input&amp;Output'!$C$3=21,'v-t_chart'!H339,IF('Input&amp;Output'!$C$3=32,'v-t_chart'!I339,IF('Input&amp;Output'!$C$3=22,'v-t_chart'!J339,IF('Input&amp;Output'!$C$3=31,'v-t_chart'!K339,'v-t_chart'!L339)))))</f>
        <v>27.9</v>
      </c>
      <c r="D339" s="286">
        <v>243</v>
      </c>
      <c r="E339" s="286">
        <f t="shared" si="38"/>
        <v>0.19999999999999929</v>
      </c>
      <c r="F339" s="286">
        <f t="shared" si="36"/>
        <v>48.599999999999824</v>
      </c>
      <c r="G339" s="286">
        <f t="shared" si="39"/>
        <v>41.75</v>
      </c>
      <c r="H339" s="286">
        <f t="shared" si="37"/>
        <v>2029.0499999999927</v>
      </c>
      <c r="I339" s="286">
        <f t="shared" si="40"/>
        <v>229944.8249999999</v>
      </c>
      <c r="J339" s="286">
        <f t="shared" si="35"/>
        <v>1351.0800000000006</v>
      </c>
      <c r="K339" s="286">
        <f t="shared" si="41"/>
        <v>94576.815000000104</v>
      </c>
    </row>
    <row r="340" spans="2:11" ht="14.4">
      <c r="B340" s="287">
        <v>338</v>
      </c>
      <c r="C340" s="4">
        <f>IF('Input&amp;Output'!$C$3=10,'v-t_chart'!G340,IF('Input&amp;Output'!$C$3=21,'v-t_chart'!H340,IF('Input&amp;Output'!$C$3=32,'v-t_chart'!I340,IF('Input&amp;Output'!$C$3=22,'v-t_chart'!J340,IF('Input&amp;Output'!$C$3=31,'v-t_chart'!K340,'v-t_chart'!L340)))))</f>
        <v>28.1</v>
      </c>
      <c r="D340" s="286">
        <v>243</v>
      </c>
      <c r="E340" s="286">
        <f t="shared" si="38"/>
        <v>0.20000000000000284</v>
      </c>
      <c r="F340" s="286">
        <f t="shared" si="36"/>
        <v>48.600000000000691</v>
      </c>
      <c r="G340" s="286">
        <f t="shared" si="39"/>
        <v>42.05</v>
      </c>
      <c r="H340" s="286">
        <f t="shared" si="37"/>
        <v>2043.630000000029</v>
      </c>
      <c r="I340" s="286">
        <f t="shared" si="40"/>
        <v>231988.45499999993</v>
      </c>
      <c r="J340" s="286">
        <f t="shared" si="35"/>
        <v>1360.8000000000193</v>
      </c>
      <c r="K340" s="286">
        <f t="shared" si="41"/>
        <v>95937.615000000122</v>
      </c>
    </row>
    <row r="341" spans="2:11" ht="14.4">
      <c r="B341" s="287">
        <v>339</v>
      </c>
      <c r="C341" s="4">
        <f>IF('Input&amp;Output'!$C$3=10,'v-t_chart'!G341,IF('Input&amp;Output'!$C$3=21,'v-t_chart'!H341,IF('Input&amp;Output'!$C$3=32,'v-t_chart'!I341,IF('Input&amp;Output'!$C$3=22,'v-t_chart'!J341,IF('Input&amp;Output'!$C$3=31,'v-t_chart'!K341,'v-t_chart'!L341)))))</f>
        <v>28.3</v>
      </c>
      <c r="D341" s="286">
        <v>243</v>
      </c>
      <c r="E341" s="286">
        <f t="shared" si="38"/>
        <v>0.19999999999999929</v>
      </c>
      <c r="F341" s="286">
        <f t="shared" si="36"/>
        <v>48.599999999999824</v>
      </c>
      <c r="G341" s="286">
        <f t="shared" si="39"/>
        <v>42.35</v>
      </c>
      <c r="H341" s="286">
        <f t="shared" si="37"/>
        <v>2058.2099999999928</v>
      </c>
      <c r="I341" s="286">
        <f t="shared" si="40"/>
        <v>234046.66499999992</v>
      </c>
      <c r="J341" s="286">
        <f t="shared" si="35"/>
        <v>1370.5199999999829</v>
      </c>
      <c r="K341" s="286">
        <f t="shared" si="41"/>
        <v>97308.135000000111</v>
      </c>
    </row>
    <row r="342" spans="2:11" ht="14.4">
      <c r="B342" s="287">
        <v>340</v>
      </c>
      <c r="C342" s="4">
        <f>IF('Input&amp;Output'!$C$3=10,'v-t_chart'!G342,IF('Input&amp;Output'!$C$3=21,'v-t_chart'!H342,IF('Input&amp;Output'!$C$3=32,'v-t_chart'!I342,IF('Input&amp;Output'!$C$3=22,'v-t_chart'!J342,IF('Input&amp;Output'!$C$3=31,'v-t_chart'!K342,'v-t_chart'!L342)))))</f>
        <v>28.6</v>
      </c>
      <c r="D342" s="286">
        <v>243</v>
      </c>
      <c r="E342" s="286">
        <f t="shared" si="38"/>
        <v>0.30000000000000071</v>
      </c>
      <c r="F342" s="286">
        <f t="shared" si="36"/>
        <v>72.900000000000176</v>
      </c>
      <c r="G342" s="286">
        <f t="shared" si="39"/>
        <v>42.75</v>
      </c>
      <c r="H342" s="286">
        <f t="shared" si="37"/>
        <v>3116.4750000000076</v>
      </c>
      <c r="I342" s="286">
        <f t="shared" si="40"/>
        <v>237163.13999999993</v>
      </c>
      <c r="J342" s="286">
        <f t="shared" si="35"/>
        <v>2074.005000000006</v>
      </c>
      <c r="K342" s="286">
        <f t="shared" si="41"/>
        <v>99382.140000000116</v>
      </c>
    </row>
    <row r="343" spans="2:11" ht="14.4">
      <c r="B343" s="287">
        <v>341</v>
      </c>
      <c r="C343" s="4">
        <f>IF('Input&amp;Output'!$C$3=10,'v-t_chart'!G343,IF('Input&amp;Output'!$C$3=21,'v-t_chart'!H343,IF('Input&amp;Output'!$C$3=32,'v-t_chart'!I343,IF('Input&amp;Output'!$C$3=22,'v-t_chart'!J343,IF('Input&amp;Output'!$C$3=31,'v-t_chart'!K343,'v-t_chart'!L343)))))</f>
        <v>29</v>
      </c>
      <c r="D343" s="286">
        <v>243</v>
      </c>
      <c r="E343" s="286">
        <f t="shared" si="38"/>
        <v>0.39999999999999858</v>
      </c>
      <c r="F343" s="286">
        <f t="shared" si="36"/>
        <v>97.199999999999648</v>
      </c>
      <c r="G343" s="286">
        <f t="shared" si="39"/>
        <v>43.3</v>
      </c>
      <c r="H343" s="286">
        <f t="shared" si="37"/>
        <v>4208.7599999999848</v>
      </c>
      <c r="I343" s="286">
        <f t="shared" si="40"/>
        <v>241371.89999999991</v>
      </c>
      <c r="J343" s="286">
        <f t="shared" si="35"/>
        <v>2799.3599999999956</v>
      </c>
      <c r="K343" s="286">
        <f t="shared" si="41"/>
        <v>102181.50000000012</v>
      </c>
    </row>
    <row r="344" spans="2:11" ht="14.4">
      <c r="B344" s="287">
        <v>342</v>
      </c>
      <c r="C344" s="4">
        <f>IF('Input&amp;Output'!$C$3=10,'v-t_chart'!G344,IF('Input&amp;Output'!$C$3=21,'v-t_chart'!H344,IF('Input&amp;Output'!$C$3=32,'v-t_chart'!I344,IF('Input&amp;Output'!$C$3=22,'v-t_chart'!J344,IF('Input&amp;Output'!$C$3=31,'v-t_chart'!K344,'v-t_chart'!L344)))))</f>
        <v>29.6</v>
      </c>
      <c r="D344" s="286">
        <v>243</v>
      </c>
      <c r="E344" s="286">
        <f t="shared" si="38"/>
        <v>0.60000000000000142</v>
      </c>
      <c r="F344" s="286">
        <f t="shared" si="36"/>
        <v>145.80000000000035</v>
      </c>
      <c r="G344" s="286">
        <f t="shared" si="39"/>
        <v>44.1</v>
      </c>
      <c r="H344" s="286">
        <f t="shared" si="37"/>
        <v>6429.7800000000161</v>
      </c>
      <c r="I344" s="286">
        <f t="shared" si="40"/>
        <v>247801.67999999993</v>
      </c>
      <c r="J344" s="286">
        <f t="shared" ref="J344:J407" si="42">(0.5*D344*((C343^2)-(C344^2)))*-1</f>
        <v>4271.9400000000096</v>
      </c>
      <c r="K344" s="286">
        <f t="shared" si="41"/>
        <v>106453.44000000012</v>
      </c>
    </row>
    <row r="345" spans="2:11" ht="14.4">
      <c r="B345" s="287">
        <v>343</v>
      </c>
      <c r="C345" s="4">
        <f>IF('Input&amp;Output'!$C$3=10,'v-t_chart'!G345,IF('Input&amp;Output'!$C$3=21,'v-t_chart'!H345,IF('Input&amp;Output'!$C$3=32,'v-t_chart'!I345,IF('Input&amp;Output'!$C$3=22,'v-t_chart'!J345,IF('Input&amp;Output'!$C$3=31,'v-t_chart'!K345,'v-t_chart'!L345)))))</f>
        <v>30.1</v>
      </c>
      <c r="D345" s="286">
        <v>243</v>
      </c>
      <c r="E345" s="286">
        <f t="shared" si="38"/>
        <v>0.5</v>
      </c>
      <c r="F345" s="286">
        <f t="shared" si="36"/>
        <v>121.5</v>
      </c>
      <c r="G345" s="286">
        <f t="shared" si="39"/>
        <v>44.900000000000006</v>
      </c>
      <c r="H345" s="286">
        <f t="shared" si="37"/>
        <v>5455.35</v>
      </c>
      <c r="I345" s="286">
        <f t="shared" si="40"/>
        <v>253257.02999999994</v>
      </c>
      <c r="J345" s="286">
        <f t="shared" si="42"/>
        <v>3626.7750000000028</v>
      </c>
      <c r="K345" s="286">
        <f t="shared" si="41"/>
        <v>110080.21500000013</v>
      </c>
    </row>
    <row r="346" spans="2:11" ht="14.4">
      <c r="B346" s="287">
        <v>344</v>
      </c>
      <c r="C346" s="4">
        <f>IF('Input&amp;Output'!$C$3=10,'v-t_chart'!G346,IF('Input&amp;Output'!$C$3=21,'v-t_chart'!H346,IF('Input&amp;Output'!$C$3=32,'v-t_chart'!I346,IF('Input&amp;Output'!$C$3=22,'v-t_chart'!J346,IF('Input&amp;Output'!$C$3=31,'v-t_chart'!K346,'v-t_chart'!L346)))))</f>
        <v>30.5</v>
      </c>
      <c r="D346" s="286">
        <v>243</v>
      </c>
      <c r="E346" s="286">
        <f t="shared" si="38"/>
        <v>0.39999999999999858</v>
      </c>
      <c r="F346" s="286">
        <f t="shared" si="36"/>
        <v>97.199999999999648</v>
      </c>
      <c r="G346" s="286">
        <f t="shared" si="39"/>
        <v>45.55</v>
      </c>
      <c r="H346" s="286">
        <f t="shared" si="37"/>
        <v>4427.4599999999837</v>
      </c>
      <c r="I346" s="286">
        <f t="shared" si="40"/>
        <v>257684.48999999993</v>
      </c>
      <c r="J346" s="286">
        <f t="shared" si="42"/>
        <v>2945.1599999999871</v>
      </c>
      <c r="K346" s="286">
        <f t="shared" si="41"/>
        <v>113025.37500000012</v>
      </c>
    </row>
    <row r="347" spans="2:11" ht="14.4">
      <c r="B347" s="287">
        <v>345</v>
      </c>
      <c r="C347" s="4">
        <f>IF('Input&amp;Output'!$C$3=10,'v-t_chart'!G347,IF('Input&amp;Output'!$C$3=21,'v-t_chart'!H347,IF('Input&amp;Output'!$C$3=32,'v-t_chart'!I347,IF('Input&amp;Output'!$C$3=22,'v-t_chart'!J347,IF('Input&amp;Output'!$C$3=31,'v-t_chart'!K347,'v-t_chart'!L347)))))</f>
        <v>30.7</v>
      </c>
      <c r="D347" s="286">
        <v>243</v>
      </c>
      <c r="E347" s="286">
        <f t="shared" si="38"/>
        <v>0.19999999999999929</v>
      </c>
      <c r="F347" s="286">
        <f t="shared" si="36"/>
        <v>48.599999999999824</v>
      </c>
      <c r="G347" s="286">
        <f t="shared" si="39"/>
        <v>45.95</v>
      </c>
      <c r="H347" s="286">
        <f t="shared" si="37"/>
        <v>2233.1699999999919</v>
      </c>
      <c r="I347" s="286">
        <f t="shared" si="40"/>
        <v>259917.65999999992</v>
      </c>
      <c r="J347" s="286">
        <f t="shared" si="42"/>
        <v>1487.1600000000012</v>
      </c>
      <c r="K347" s="286">
        <f t="shared" si="41"/>
        <v>114512.53500000012</v>
      </c>
    </row>
    <row r="348" spans="2:11" ht="14.4">
      <c r="B348" s="287">
        <v>346</v>
      </c>
      <c r="C348" s="4">
        <f>IF('Input&amp;Output'!$C$3=10,'v-t_chart'!G348,IF('Input&amp;Output'!$C$3=21,'v-t_chart'!H348,IF('Input&amp;Output'!$C$3=32,'v-t_chart'!I348,IF('Input&amp;Output'!$C$3=22,'v-t_chart'!J348,IF('Input&amp;Output'!$C$3=31,'v-t_chart'!K348,'v-t_chart'!L348)))))</f>
        <v>30.8</v>
      </c>
      <c r="D348" s="286">
        <v>243</v>
      </c>
      <c r="E348" s="286">
        <f t="shared" si="38"/>
        <v>0.10000000000000142</v>
      </c>
      <c r="F348" s="286">
        <f t="shared" si="36"/>
        <v>24.300000000000345</v>
      </c>
      <c r="G348" s="286">
        <f t="shared" si="39"/>
        <v>46.15</v>
      </c>
      <c r="H348" s="286">
        <f t="shared" si="37"/>
        <v>1121.4450000000159</v>
      </c>
      <c r="I348" s="286">
        <f t="shared" si="40"/>
        <v>261039.10499999992</v>
      </c>
      <c r="J348" s="286">
        <f t="shared" si="42"/>
        <v>747.22500000001105</v>
      </c>
      <c r="K348" s="286">
        <f t="shared" si="41"/>
        <v>115259.76000000013</v>
      </c>
    </row>
    <row r="349" spans="2:11" ht="14.4">
      <c r="B349" s="287">
        <v>347</v>
      </c>
      <c r="C349" s="4">
        <f>IF('Input&amp;Output'!$C$3=10,'v-t_chart'!G349,IF('Input&amp;Output'!$C$3=21,'v-t_chart'!H349,IF('Input&amp;Output'!$C$3=32,'v-t_chart'!I349,IF('Input&amp;Output'!$C$3=22,'v-t_chart'!J349,IF('Input&amp;Output'!$C$3=31,'v-t_chart'!K349,'v-t_chart'!L349)))))</f>
        <v>30.8</v>
      </c>
      <c r="D349" s="286">
        <v>243</v>
      </c>
      <c r="E349" s="286">
        <f t="shared" si="38"/>
        <v>0</v>
      </c>
      <c r="F349" s="286">
        <f t="shared" si="36"/>
        <v>0</v>
      </c>
      <c r="G349" s="286">
        <f t="shared" si="39"/>
        <v>46.2</v>
      </c>
      <c r="H349" s="286">
        <f t="shared" si="37"/>
        <v>0</v>
      </c>
      <c r="I349" s="286">
        <f t="shared" si="40"/>
        <v>261039.10499999992</v>
      </c>
      <c r="J349" s="286">
        <f t="shared" si="42"/>
        <v>0</v>
      </c>
      <c r="K349" s="286">
        <f t="shared" si="41"/>
        <v>115259.76000000013</v>
      </c>
    </row>
    <row r="350" spans="2:11" ht="14.4">
      <c r="B350" s="287">
        <v>348</v>
      </c>
      <c r="C350" s="4">
        <f>IF('Input&amp;Output'!$C$3=10,'v-t_chart'!G350,IF('Input&amp;Output'!$C$3=21,'v-t_chart'!H350,IF('Input&amp;Output'!$C$3=32,'v-t_chart'!I350,IF('Input&amp;Output'!$C$3=22,'v-t_chart'!J350,IF('Input&amp;Output'!$C$3=31,'v-t_chart'!K350,'v-t_chart'!L350)))))</f>
        <v>30.8</v>
      </c>
      <c r="D350" s="286">
        <v>243</v>
      </c>
      <c r="E350" s="286">
        <f t="shared" si="38"/>
        <v>0</v>
      </c>
      <c r="F350" s="286">
        <f t="shared" si="36"/>
        <v>0</v>
      </c>
      <c r="G350" s="286">
        <f t="shared" si="39"/>
        <v>46.2</v>
      </c>
      <c r="H350" s="286">
        <f t="shared" si="37"/>
        <v>0</v>
      </c>
      <c r="I350" s="286">
        <f t="shared" si="40"/>
        <v>261039.10499999992</v>
      </c>
      <c r="J350" s="286">
        <f t="shared" si="42"/>
        <v>0</v>
      </c>
      <c r="K350" s="286">
        <f t="shared" si="41"/>
        <v>115259.76000000013</v>
      </c>
    </row>
    <row r="351" spans="2:11" ht="14.4">
      <c r="B351" s="287">
        <v>349</v>
      </c>
      <c r="C351" s="4">
        <f>IF('Input&amp;Output'!$C$3=10,'v-t_chart'!G351,IF('Input&amp;Output'!$C$3=21,'v-t_chart'!H351,IF('Input&amp;Output'!$C$3=32,'v-t_chart'!I351,IF('Input&amp;Output'!$C$3=22,'v-t_chart'!J351,IF('Input&amp;Output'!$C$3=31,'v-t_chart'!K351,'v-t_chart'!L351)))))</f>
        <v>30.8</v>
      </c>
      <c r="D351" s="286">
        <v>243</v>
      </c>
      <c r="E351" s="286">
        <f t="shared" si="38"/>
        <v>0</v>
      </c>
      <c r="F351" s="286">
        <f t="shared" si="36"/>
        <v>0</v>
      </c>
      <c r="G351" s="286">
        <f t="shared" si="39"/>
        <v>46.2</v>
      </c>
      <c r="H351" s="286">
        <f t="shared" si="37"/>
        <v>0</v>
      </c>
      <c r="I351" s="286">
        <f t="shared" si="40"/>
        <v>261039.10499999992</v>
      </c>
      <c r="J351" s="286">
        <f t="shared" si="42"/>
        <v>0</v>
      </c>
      <c r="K351" s="286">
        <f t="shared" si="41"/>
        <v>115259.76000000013</v>
      </c>
    </row>
    <row r="352" spans="2:11" ht="14.4">
      <c r="B352" s="287">
        <v>350</v>
      </c>
      <c r="C352" s="4">
        <f>IF('Input&amp;Output'!$C$3=10,'v-t_chart'!G352,IF('Input&amp;Output'!$C$3=21,'v-t_chart'!H352,IF('Input&amp;Output'!$C$3=32,'v-t_chart'!I352,IF('Input&amp;Output'!$C$3=22,'v-t_chart'!J352,IF('Input&amp;Output'!$C$3=31,'v-t_chart'!K352,'v-t_chart'!L352)))))</f>
        <v>30.8</v>
      </c>
      <c r="D352" s="286">
        <v>243</v>
      </c>
      <c r="E352" s="286">
        <f t="shared" si="38"/>
        <v>0</v>
      </c>
      <c r="F352" s="286">
        <f t="shared" si="36"/>
        <v>0</v>
      </c>
      <c r="G352" s="286">
        <f t="shared" si="39"/>
        <v>46.2</v>
      </c>
      <c r="H352" s="286">
        <f t="shared" si="37"/>
        <v>0</v>
      </c>
      <c r="I352" s="286">
        <f t="shared" si="40"/>
        <v>261039.10499999992</v>
      </c>
      <c r="J352" s="286">
        <f t="shared" si="42"/>
        <v>0</v>
      </c>
      <c r="K352" s="286">
        <f t="shared" si="41"/>
        <v>115259.76000000013</v>
      </c>
    </row>
    <row r="353" spans="2:11" ht="14.4">
      <c r="B353" s="287">
        <v>351</v>
      </c>
      <c r="C353" s="4">
        <f>IF('Input&amp;Output'!$C$3=10,'v-t_chart'!G353,IF('Input&amp;Output'!$C$3=21,'v-t_chart'!H353,IF('Input&amp;Output'!$C$3=32,'v-t_chart'!I353,IF('Input&amp;Output'!$C$3=22,'v-t_chart'!J353,IF('Input&amp;Output'!$C$3=31,'v-t_chart'!K353,'v-t_chart'!L353)))))</f>
        <v>30.8</v>
      </c>
      <c r="D353" s="286">
        <v>243</v>
      </c>
      <c r="E353" s="286">
        <f t="shared" si="38"/>
        <v>0</v>
      </c>
      <c r="F353" s="286">
        <f t="shared" si="36"/>
        <v>0</v>
      </c>
      <c r="G353" s="286">
        <f t="shared" si="39"/>
        <v>46.2</v>
      </c>
      <c r="H353" s="286">
        <f t="shared" si="37"/>
        <v>0</v>
      </c>
      <c r="I353" s="286">
        <f t="shared" si="40"/>
        <v>261039.10499999992</v>
      </c>
      <c r="J353" s="286">
        <f t="shared" si="42"/>
        <v>0</v>
      </c>
      <c r="K353" s="286">
        <f t="shared" si="41"/>
        <v>115259.76000000013</v>
      </c>
    </row>
    <row r="354" spans="2:11" ht="14.4">
      <c r="B354" s="287">
        <v>352</v>
      </c>
      <c r="C354" s="4">
        <f>IF('Input&amp;Output'!$C$3=10,'v-t_chart'!G354,IF('Input&amp;Output'!$C$3=21,'v-t_chart'!H354,IF('Input&amp;Output'!$C$3=32,'v-t_chart'!I354,IF('Input&amp;Output'!$C$3=22,'v-t_chart'!J354,IF('Input&amp;Output'!$C$3=31,'v-t_chart'!K354,'v-t_chart'!L354)))))</f>
        <v>30.8</v>
      </c>
      <c r="D354" s="286">
        <v>243</v>
      </c>
      <c r="E354" s="286">
        <f t="shared" si="38"/>
        <v>0</v>
      </c>
      <c r="F354" s="286">
        <f t="shared" si="36"/>
        <v>0</v>
      </c>
      <c r="G354" s="286">
        <f t="shared" si="39"/>
        <v>46.2</v>
      </c>
      <c r="H354" s="286">
        <f t="shared" si="37"/>
        <v>0</v>
      </c>
      <c r="I354" s="286">
        <f t="shared" si="40"/>
        <v>261039.10499999992</v>
      </c>
      <c r="J354" s="286">
        <f t="shared" si="42"/>
        <v>0</v>
      </c>
      <c r="K354" s="286">
        <f t="shared" si="41"/>
        <v>115259.76000000013</v>
      </c>
    </row>
    <row r="355" spans="2:11" ht="14.4">
      <c r="B355" s="287">
        <v>353</v>
      </c>
      <c r="C355" s="4">
        <f>IF('Input&amp;Output'!$C$3=10,'v-t_chart'!G355,IF('Input&amp;Output'!$C$3=21,'v-t_chart'!H355,IF('Input&amp;Output'!$C$3=32,'v-t_chart'!I355,IF('Input&amp;Output'!$C$3=22,'v-t_chart'!J355,IF('Input&amp;Output'!$C$3=31,'v-t_chart'!K355,'v-t_chart'!L355)))))</f>
        <v>30.9</v>
      </c>
      <c r="D355" s="286">
        <v>243</v>
      </c>
      <c r="E355" s="286">
        <f t="shared" si="38"/>
        <v>9.9999999999997868E-2</v>
      </c>
      <c r="F355" s="286">
        <f t="shared" si="36"/>
        <v>24.299999999999482</v>
      </c>
      <c r="G355" s="286">
        <f t="shared" si="39"/>
        <v>46.3</v>
      </c>
      <c r="H355" s="286">
        <f t="shared" si="37"/>
        <v>1125.089999999976</v>
      </c>
      <c r="I355" s="286">
        <f t="shared" si="40"/>
        <v>262164.19499999989</v>
      </c>
      <c r="J355" s="286">
        <f t="shared" si="42"/>
        <v>749.65499999998121</v>
      </c>
      <c r="K355" s="286">
        <f t="shared" si="41"/>
        <v>116009.41500000011</v>
      </c>
    </row>
    <row r="356" spans="2:11" ht="14.4">
      <c r="B356" s="287">
        <v>354</v>
      </c>
      <c r="C356" s="4">
        <f>IF('Input&amp;Output'!$C$3=10,'v-t_chart'!G356,IF('Input&amp;Output'!$C$3=21,'v-t_chart'!H356,IF('Input&amp;Output'!$C$3=32,'v-t_chart'!I356,IF('Input&amp;Output'!$C$3=22,'v-t_chart'!J356,IF('Input&amp;Output'!$C$3=31,'v-t_chart'!K356,'v-t_chart'!L356)))))</f>
        <v>30.9</v>
      </c>
      <c r="D356" s="286">
        <v>243</v>
      </c>
      <c r="E356" s="286">
        <f t="shared" si="38"/>
        <v>0</v>
      </c>
      <c r="F356" s="286">
        <f t="shared" si="36"/>
        <v>0</v>
      </c>
      <c r="G356" s="286">
        <f t="shared" si="39"/>
        <v>46.349999999999994</v>
      </c>
      <c r="H356" s="286">
        <f t="shared" si="37"/>
        <v>0</v>
      </c>
      <c r="I356" s="286">
        <f t="shared" si="40"/>
        <v>262164.19499999989</v>
      </c>
      <c r="J356" s="286">
        <f t="shared" si="42"/>
        <v>0</v>
      </c>
      <c r="K356" s="286">
        <f t="shared" si="41"/>
        <v>116009.41500000011</v>
      </c>
    </row>
    <row r="357" spans="2:11" ht="14.4">
      <c r="B357" s="287">
        <v>355</v>
      </c>
      <c r="C357" s="4">
        <f>IF('Input&amp;Output'!$C$3=10,'v-t_chart'!G357,IF('Input&amp;Output'!$C$3=21,'v-t_chart'!H357,IF('Input&amp;Output'!$C$3=32,'v-t_chart'!I357,IF('Input&amp;Output'!$C$3=22,'v-t_chart'!J357,IF('Input&amp;Output'!$C$3=31,'v-t_chart'!K357,'v-t_chart'!L357)))))</f>
        <v>30.9</v>
      </c>
      <c r="D357" s="286">
        <v>243</v>
      </c>
      <c r="E357" s="286">
        <f t="shared" si="38"/>
        <v>0</v>
      </c>
      <c r="F357" s="286">
        <f t="shared" si="36"/>
        <v>0</v>
      </c>
      <c r="G357" s="286">
        <f t="shared" si="39"/>
        <v>46.349999999999994</v>
      </c>
      <c r="H357" s="286">
        <f t="shared" si="37"/>
        <v>0</v>
      </c>
      <c r="I357" s="286">
        <f t="shared" si="40"/>
        <v>262164.19499999989</v>
      </c>
      <c r="J357" s="286">
        <f t="shared" si="42"/>
        <v>0</v>
      </c>
      <c r="K357" s="286">
        <f t="shared" si="41"/>
        <v>116009.41500000011</v>
      </c>
    </row>
    <row r="358" spans="2:11" ht="14.4">
      <c r="B358" s="287">
        <v>356</v>
      </c>
      <c r="C358" s="4">
        <f>IF('Input&amp;Output'!$C$3=10,'v-t_chart'!G358,IF('Input&amp;Output'!$C$3=21,'v-t_chart'!H358,IF('Input&amp;Output'!$C$3=32,'v-t_chart'!I358,IF('Input&amp;Output'!$C$3=22,'v-t_chart'!J358,IF('Input&amp;Output'!$C$3=31,'v-t_chart'!K358,'v-t_chart'!L358)))))</f>
        <v>30.8</v>
      </c>
      <c r="D358" s="286">
        <v>243</v>
      </c>
      <c r="E358" s="286">
        <f t="shared" si="38"/>
        <v>-9.9999999999997868E-2</v>
      </c>
      <c r="F358" s="286">
        <f t="shared" si="36"/>
        <v>-24.299999999999482</v>
      </c>
      <c r="G358" s="286">
        <f t="shared" si="39"/>
        <v>46.25</v>
      </c>
      <c r="H358" s="286">
        <f t="shared" si="37"/>
        <v>-1123.8749999999761</v>
      </c>
      <c r="I358" s="286">
        <f t="shared" si="40"/>
        <v>261040.31999999992</v>
      </c>
      <c r="J358" s="286">
        <f t="shared" si="42"/>
        <v>-749.65499999998121</v>
      </c>
      <c r="K358" s="286">
        <f t="shared" si="41"/>
        <v>115259.76000000013</v>
      </c>
    </row>
    <row r="359" spans="2:11" ht="14.4">
      <c r="B359" s="287">
        <v>357</v>
      </c>
      <c r="C359" s="4">
        <f>IF('Input&amp;Output'!$C$3=10,'v-t_chart'!G359,IF('Input&amp;Output'!$C$3=21,'v-t_chart'!H359,IF('Input&amp;Output'!$C$3=32,'v-t_chart'!I359,IF('Input&amp;Output'!$C$3=22,'v-t_chart'!J359,IF('Input&amp;Output'!$C$3=31,'v-t_chart'!K359,'v-t_chart'!L359)))))</f>
        <v>30.4</v>
      </c>
      <c r="D359" s="286">
        <v>243</v>
      </c>
      <c r="E359" s="286">
        <f t="shared" si="38"/>
        <v>-0.40000000000000213</v>
      </c>
      <c r="F359" s="286">
        <f t="shared" si="36"/>
        <v>-97.200000000000514</v>
      </c>
      <c r="G359" s="286">
        <f t="shared" si="39"/>
        <v>45.8</v>
      </c>
      <c r="H359" s="286">
        <f t="shared" si="37"/>
        <v>-4451.760000000023</v>
      </c>
      <c r="I359" s="286">
        <f t="shared" si="40"/>
        <v>256588.55999999991</v>
      </c>
      <c r="J359" s="286">
        <f t="shared" si="42"/>
        <v>-2974.3200000000161</v>
      </c>
      <c r="K359" s="286">
        <f t="shared" si="41"/>
        <v>112285.4400000001</v>
      </c>
    </row>
    <row r="360" spans="2:11" ht="14.4">
      <c r="B360" s="287">
        <v>358</v>
      </c>
      <c r="C360" s="4">
        <f>IF('Input&amp;Output'!$C$3=10,'v-t_chart'!G360,IF('Input&amp;Output'!$C$3=21,'v-t_chart'!H360,IF('Input&amp;Output'!$C$3=32,'v-t_chart'!I360,IF('Input&amp;Output'!$C$3=22,'v-t_chart'!J360,IF('Input&amp;Output'!$C$3=31,'v-t_chart'!K360,'v-t_chart'!L360)))))</f>
        <v>29.6</v>
      </c>
      <c r="D360" s="286">
        <v>243</v>
      </c>
      <c r="E360" s="286">
        <f t="shared" si="38"/>
        <v>-0.79999999999999716</v>
      </c>
      <c r="F360" s="286">
        <f t="shared" si="36"/>
        <v>-194.3999999999993</v>
      </c>
      <c r="G360" s="286">
        <f t="shared" si="39"/>
        <v>44.8</v>
      </c>
      <c r="H360" s="286">
        <f t="shared" si="37"/>
        <v>-8709.1199999999681</v>
      </c>
      <c r="I360" s="286">
        <f t="shared" si="40"/>
        <v>247879.43999999994</v>
      </c>
      <c r="J360" s="286">
        <f t="shared" si="42"/>
        <v>-5831.9999999999864</v>
      </c>
      <c r="K360" s="286">
        <f t="shared" si="41"/>
        <v>106453.44000000012</v>
      </c>
    </row>
    <row r="361" spans="2:11" ht="14.4">
      <c r="B361" s="287">
        <v>359</v>
      </c>
      <c r="C361" s="4">
        <f>IF('Input&amp;Output'!$C$3=10,'v-t_chart'!G361,IF('Input&amp;Output'!$C$3=21,'v-t_chart'!H361,IF('Input&amp;Output'!$C$3=32,'v-t_chart'!I361,IF('Input&amp;Output'!$C$3=22,'v-t_chart'!J361,IF('Input&amp;Output'!$C$3=31,'v-t_chart'!K361,'v-t_chart'!L361)))))</f>
        <v>28.4</v>
      </c>
      <c r="D361" s="286">
        <v>243</v>
      </c>
      <c r="E361" s="286">
        <f t="shared" si="38"/>
        <v>-1.2000000000000028</v>
      </c>
      <c r="F361" s="286">
        <f t="shared" si="36"/>
        <v>-291.6000000000007</v>
      </c>
      <c r="G361" s="286">
        <f t="shared" si="39"/>
        <v>43.2</v>
      </c>
      <c r="H361" s="286">
        <f t="shared" si="37"/>
        <v>-12597.120000000032</v>
      </c>
      <c r="I361" s="286">
        <f t="shared" si="40"/>
        <v>235282.31999999992</v>
      </c>
      <c r="J361" s="286">
        <f t="shared" si="42"/>
        <v>-8456.400000000016</v>
      </c>
      <c r="K361" s="286">
        <f t="shared" si="41"/>
        <v>97997.040000000095</v>
      </c>
    </row>
    <row r="362" spans="2:11" ht="14.4">
      <c r="B362" s="287">
        <v>360</v>
      </c>
      <c r="C362" s="4">
        <f>IF('Input&amp;Output'!$C$3=10,'v-t_chart'!G362,IF('Input&amp;Output'!$C$3=21,'v-t_chart'!H362,IF('Input&amp;Output'!$C$3=32,'v-t_chart'!I362,IF('Input&amp;Output'!$C$3=22,'v-t_chart'!J362,IF('Input&amp;Output'!$C$3=31,'v-t_chart'!K362,'v-t_chart'!L362)))))</f>
        <v>27.1</v>
      </c>
      <c r="D362" s="286">
        <v>243</v>
      </c>
      <c r="E362" s="286">
        <f t="shared" si="38"/>
        <v>-1.2999999999999972</v>
      </c>
      <c r="F362" s="286">
        <f t="shared" si="36"/>
        <v>-315.8999999999993</v>
      </c>
      <c r="G362" s="286">
        <f t="shared" si="39"/>
        <v>41.3</v>
      </c>
      <c r="H362" s="286">
        <f t="shared" si="37"/>
        <v>-13046.669999999969</v>
      </c>
      <c r="I362" s="286">
        <f t="shared" si="40"/>
        <v>222235.64999999997</v>
      </c>
      <c r="J362" s="286">
        <f t="shared" si="42"/>
        <v>-8766.224999999984</v>
      </c>
      <c r="K362" s="286">
        <f t="shared" si="41"/>
        <v>89230.815000000119</v>
      </c>
    </row>
    <row r="363" spans="2:11" ht="14.4">
      <c r="B363" s="287">
        <v>361</v>
      </c>
      <c r="C363" s="4">
        <f>IF('Input&amp;Output'!$C$3=10,'v-t_chart'!G363,IF('Input&amp;Output'!$C$3=21,'v-t_chart'!H363,IF('Input&amp;Output'!$C$3=32,'v-t_chart'!I363,IF('Input&amp;Output'!$C$3=22,'v-t_chart'!J363,IF('Input&amp;Output'!$C$3=31,'v-t_chart'!K363,'v-t_chart'!L363)))))</f>
        <v>26</v>
      </c>
      <c r="D363" s="286">
        <v>243</v>
      </c>
      <c r="E363" s="286">
        <f t="shared" si="38"/>
        <v>-1.1000000000000014</v>
      </c>
      <c r="F363" s="286">
        <f t="shared" si="36"/>
        <v>-267.30000000000035</v>
      </c>
      <c r="G363" s="286">
        <f t="shared" si="39"/>
        <v>39.549999999999997</v>
      </c>
      <c r="H363" s="286">
        <f t="shared" si="37"/>
        <v>-10571.715000000013</v>
      </c>
      <c r="I363" s="286">
        <f t="shared" si="40"/>
        <v>211663.93499999994</v>
      </c>
      <c r="J363" s="286">
        <f t="shared" si="42"/>
        <v>-7096.8150000000096</v>
      </c>
      <c r="K363" s="286">
        <f t="shared" si="41"/>
        <v>82134.000000000116</v>
      </c>
    </row>
    <row r="364" spans="2:11" ht="14.4">
      <c r="B364" s="287">
        <v>362</v>
      </c>
      <c r="C364" s="4">
        <f>IF('Input&amp;Output'!$C$3=10,'v-t_chart'!G364,IF('Input&amp;Output'!$C$3=21,'v-t_chart'!H364,IF('Input&amp;Output'!$C$3=32,'v-t_chart'!I364,IF('Input&amp;Output'!$C$3=22,'v-t_chart'!J364,IF('Input&amp;Output'!$C$3=31,'v-t_chart'!K364,'v-t_chart'!L364)))))</f>
        <v>25.4</v>
      </c>
      <c r="D364" s="286">
        <v>243</v>
      </c>
      <c r="E364" s="286">
        <f t="shared" si="38"/>
        <v>-0.60000000000000142</v>
      </c>
      <c r="F364" s="286">
        <f t="shared" si="36"/>
        <v>-145.80000000000035</v>
      </c>
      <c r="G364" s="286">
        <f t="shared" si="39"/>
        <v>38.4</v>
      </c>
      <c r="H364" s="286">
        <f t="shared" si="37"/>
        <v>-5598.720000000013</v>
      </c>
      <c r="I364" s="286">
        <f t="shared" si="40"/>
        <v>206065.21499999994</v>
      </c>
      <c r="J364" s="286">
        <f t="shared" si="42"/>
        <v>-3747.060000000004</v>
      </c>
      <c r="K364" s="286">
        <f t="shared" si="41"/>
        <v>78386.940000000119</v>
      </c>
    </row>
    <row r="365" spans="2:11" ht="14.4">
      <c r="B365" s="287">
        <v>363</v>
      </c>
      <c r="C365" s="4">
        <f>IF('Input&amp;Output'!$C$3=10,'v-t_chart'!G365,IF('Input&amp;Output'!$C$3=21,'v-t_chart'!H365,IF('Input&amp;Output'!$C$3=32,'v-t_chart'!I365,IF('Input&amp;Output'!$C$3=22,'v-t_chart'!J365,IF('Input&amp;Output'!$C$3=31,'v-t_chart'!K365,'v-t_chart'!L365)))))</f>
        <v>25.5</v>
      </c>
      <c r="D365" s="286">
        <v>243</v>
      </c>
      <c r="E365" s="286">
        <f t="shared" si="38"/>
        <v>0.10000000000000142</v>
      </c>
      <c r="F365" s="286">
        <f t="shared" si="36"/>
        <v>24.300000000000345</v>
      </c>
      <c r="G365" s="286">
        <f t="shared" si="39"/>
        <v>38.200000000000003</v>
      </c>
      <c r="H365" s="286">
        <f t="shared" si="37"/>
        <v>928.26000000001329</v>
      </c>
      <c r="I365" s="286">
        <f t="shared" si="40"/>
        <v>206993.47499999995</v>
      </c>
      <c r="J365" s="286">
        <f t="shared" si="42"/>
        <v>618.43500000000381</v>
      </c>
      <c r="K365" s="286">
        <f t="shared" si="41"/>
        <v>79005.375000000116</v>
      </c>
    </row>
    <row r="366" spans="2:11" ht="14.4">
      <c r="B366" s="287">
        <v>364</v>
      </c>
      <c r="C366" s="4">
        <f>IF('Input&amp;Output'!$C$3=10,'v-t_chart'!G366,IF('Input&amp;Output'!$C$3=21,'v-t_chart'!H366,IF('Input&amp;Output'!$C$3=32,'v-t_chart'!I366,IF('Input&amp;Output'!$C$3=22,'v-t_chart'!J366,IF('Input&amp;Output'!$C$3=31,'v-t_chart'!K366,'v-t_chart'!L366)))))</f>
        <v>26.3</v>
      </c>
      <c r="D366" s="286">
        <v>243</v>
      </c>
      <c r="E366" s="286">
        <f t="shared" si="38"/>
        <v>0.80000000000000071</v>
      </c>
      <c r="F366" s="286">
        <f t="shared" si="36"/>
        <v>194.40000000000018</v>
      </c>
      <c r="G366" s="286">
        <f t="shared" si="39"/>
        <v>39.049999999999997</v>
      </c>
      <c r="H366" s="286">
        <f t="shared" si="37"/>
        <v>7591.3200000000061</v>
      </c>
      <c r="I366" s="286">
        <f t="shared" si="40"/>
        <v>214584.79499999995</v>
      </c>
      <c r="J366" s="286">
        <f t="shared" si="42"/>
        <v>5034.9600000000064</v>
      </c>
      <c r="K366" s="286">
        <f t="shared" si="41"/>
        <v>84040.335000000123</v>
      </c>
    </row>
    <row r="367" spans="2:11" ht="14.4">
      <c r="B367" s="287">
        <v>365</v>
      </c>
      <c r="C367" s="4">
        <f>IF('Input&amp;Output'!$C$3=10,'v-t_chart'!G367,IF('Input&amp;Output'!$C$3=21,'v-t_chart'!H367,IF('Input&amp;Output'!$C$3=32,'v-t_chart'!I367,IF('Input&amp;Output'!$C$3=22,'v-t_chart'!J367,IF('Input&amp;Output'!$C$3=31,'v-t_chart'!K367,'v-t_chart'!L367)))))</f>
        <v>27.3</v>
      </c>
      <c r="D367" s="286">
        <v>243</v>
      </c>
      <c r="E367" s="286">
        <f t="shared" si="38"/>
        <v>1</v>
      </c>
      <c r="F367" s="286">
        <f t="shared" si="36"/>
        <v>243</v>
      </c>
      <c r="G367" s="286">
        <f t="shared" si="39"/>
        <v>40.450000000000003</v>
      </c>
      <c r="H367" s="286">
        <f t="shared" si="37"/>
        <v>9829.35</v>
      </c>
      <c r="I367" s="286">
        <f t="shared" si="40"/>
        <v>224414.14499999996</v>
      </c>
      <c r="J367" s="286">
        <f t="shared" si="42"/>
        <v>6512.4000000000024</v>
      </c>
      <c r="K367" s="286">
        <f t="shared" si="41"/>
        <v>90552.735000000132</v>
      </c>
    </row>
    <row r="368" spans="2:11" ht="14.4">
      <c r="B368" s="287">
        <v>366</v>
      </c>
      <c r="C368" s="4">
        <f>IF('Input&amp;Output'!$C$3=10,'v-t_chart'!G368,IF('Input&amp;Output'!$C$3=21,'v-t_chart'!H368,IF('Input&amp;Output'!$C$3=32,'v-t_chart'!I368,IF('Input&amp;Output'!$C$3=22,'v-t_chart'!J368,IF('Input&amp;Output'!$C$3=31,'v-t_chart'!K368,'v-t_chart'!L368)))))</f>
        <v>28.4</v>
      </c>
      <c r="D368" s="286">
        <v>243</v>
      </c>
      <c r="E368" s="286">
        <f t="shared" si="38"/>
        <v>1.0999999999999979</v>
      </c>
      <c r="F368" s="286">
        <f t="shared" si="36"/>
        <v>267.2999999999995</v>
      </c>
      <c r="G368" s="286">
        <f t="shared" si="39"/>
        <v>42.05</v>
      </c>
      <c r="H368" s="286">
        <f t="shared" si="37"/>
        <v>11239.964999999978</v>
      </c>
      <c r="I368" s="286">
        <f t="shared" si="40"/>
        <v>235654.10999999993</v>
      </c>
      <c r="J368" s="286">
        <f t="shared" si="42"/>
        <v>7444.3049999999839</v>
      </c>
      <c r="K368" s="286">
        <f t="shared" si="41"/>
        <v>97997.04000000011</v>
      </c>
    </row>
    <row r="369" spans="2:11" ht="14.4">
      <c r="B369" s="287">
        <v>367</v>
      </c>
      <c r="C369" s="4">
        <f>IF('Input&amp;Output'!$C$3=10,'v-t_chart'!G369,IF('Input&amp;Output'!$C$3=21,'v-t_chart'!H369,IF('Input&amp;Output'!$C$3=32,'v-t_chart'!I369,IF('Input&amp;Output'!$C$3=22,'v-t_chart'!J369,IF('Input&amp;Output'!$C$3=31,'v-t_chart'!K369,'v-t_chart'!L369)))))</f>
        <v>29.2</v>
      </c>
      <c r="D369" s="286">
        <v>243</v>
      </c>
      <c r="E369" s="286">
        <f t="shared" si="38"/>
        <v>0.80000000000000071</v>
      </c>
      <c r="F369" s="286">
        <f t="shared" si="36"/>
        <v>194.40000000000018</v>
      </c>
      <c r="G369" s="286">
        <f t="shared" si="39"/>
        <v>43.4</v>
      </c>
      <c r="H369" s="286">
        <f t="shared" si="37"/>
        <v>8436.9600000000082</v>
      </c>
      <c r="I369" s="286">
        <f t="shared" si="40"/>
        <v>244091.06999999995</v>
      </c>
      <c r="J369" s="286">
        <f t="shared" si="42"/>
        <v>5598.7200000000048</v>
      </c>
      <c r="K369" s="286">
        <f t="shared" si="41"/>
        <v>103595.76000000011</v>
      </c>
    </row>
    <row r="370" spans="2:11" ht="14.4">
      <c r="B370" s="287">
        <v>368</v>
      </c>
      <c r="C370" s="4">
        <f>IF('Input&amp;Output'!$C$3=10,'v-t_chart'!G370,IF('Input&amp;Output'!$C$3=21,'v-t_chart'!H370,IF('Input&amp;Output'!$C$3=32,'v-t_chart'!I370,IF('Input&amp;Output'!$C$3=22,'v-t_chart'!J370,IF('Input&amp;Output'!$C$3=31,'v-t_chart'!K370,'v-t_chart'!L370)))))</f>
        <v>29.5</v>
      </c>
      <c r="D370" s="286">
        <v>243</v>
      </c>
      <c r="E370" s="286">
        <f t="shared" si="38"/>
        <v>0.30000000000000071</v>
      </c>
      <c r="F370" s="286">
        <f t="shared" si="36"/>
        <v>72.900000000000176</v>
      </c>
      <c r="G370" s="286">
        <f t="shared" si="39"/>
        <v>44.1</v>
      </c>
      <c r="H370" s="286">
        <f t="shared" si="37"/>
        <v>3214.8900000000081</v>
      </c>
      <c r="I370" s="286">
        <f t="shared" si="40"/>
        <v>247305.95999999996</v>
      </c>
      <c r="J370" s="286">
        <f t="shared" si="42"/>
        <v>2139.6150000000016</v>
      </c>
      <c r="K370" s="286">
        <f t="shared" si="41"/>
        <v>105735.37500000012</v>
      </c>
    </row>
    <row r="371" spans="2:11" ht="14.4">
      <c r="B371" s="287">
        <v>369</v>
      </c>
      <c r="C371" s="4">
        <f>IF('Input&amp;Output'!$C$3=10,'v-t_chart'!G371,IF('Input&amp;Output'!$C$3=21,'v-t_chart'!H371,IF('Input&amp;Output'!$C$3=32,'v-t_chart'!I371,IF('Input&amp;Output'!$C$3=22,'v-t_chart'!J371,IF('Input&amp;Output'!$C$3=31,'v-t_chart'!K371,'v-t_chart'!L371)))))</f>
        <v>29.5</v>
      </c>
      <c r="D371" s="286">
        <v>243</v>
      </c>
      <c r="E371" s="286">
        <f t="shared" si="38"/>
        <v>0</v>
      </c>
      <c r="F371" s="286">
        <f t="shared" si="36"/>
        <v>0</v>
      </c>
      <c r="G371" s="286">
        <f t="shared" si="39"/>
        <v>44.25</v>
      </c>
      <c r="H371" s="286">
        <f t="shared" si="37"/>
        <v>0</v>
      </c>
      <c r="I371" s="286">
        <f t="shared" si="40"/>
        <v>247305.95999999996</v>
      </c>
      <c r="J371" s="286">
        <f t="shared" si="42"/>
        <v>0</v>
      </c>
      <c r="K371" s="286">
        <f t="shared" si="41"/>
        <v>105735.37500000012</v>
      </c>
    </row>
    <row r="372" spans="2:11" ht="14.4">
      <c r="B372" s="287">
        <v>370</v>
      </c>
      <c r="C372" s="4">
        <f>IF('Input&amp;Output'!$C$3=10,'v-t_chart'!G372,IF('Input&amp;Output'!$C$3=21,'v-t_chart'!H372,IF('Input&amp;Output'!$C$3=32,'v-t_chart'!I372,IF('Input&amp;Output'!$C$3=22,'v-t_chart'!J372,IF('Input&amp;Output'!$C$3=31,'v-t_chart'!K372,'v-t_chart'!L372)))))</f>
        <v>29</v>
      </c>
      <c r="D372" s="286">
        <v>243</v>
      </c>
      <c r="E372" s="286">
        <f t="shared" si="38"/>
        <v>-0.5</v>
      </c>
      <c r="F372" s="286">
        <f t="shared" si="36"/>
        <v>-121.5</v>
      </c>
      <c r="G372" s="286">
        <f t="shared" si="39"/>
        <v>43.75</v>
      </c>
      <c r="H372" s="286">
        <f t="shared" si="37"/>
        <v>-5315.625</v>
      </c>
      <c r="I372" s="286">
        <f t="shared" si="40"/>
        <v>241990.33499999996</v>
      </c>
      <c r="J372" s="286">
        <f t="shared" si="42"/>
        <v>-3553.875</v>
      </c>
      <c r="K372" s="286">
        <f t="shared" si="41"/>
        <v>102181.50000000012</v>
      </c>
    </row>
    <row r="373" spans="2:11" ht="14.4">
      <c r="B373" s="287">
        <v>371</v>
      </c>
      <c r="C373" s="4">
        <f>IF('Input&amp;Output'!$C$3=10,'v-t_chart'!G373,IF('Input&amp;Output'!$C$3=21,'v-t_chart'!H373,IF('Input&amp;Output'!$C$3=32,'v-t_chart'!I373,IF('Input&amp;Output'!$C$3=22,'v-t_chart'!J373,IF('Input&amp;Output'!$C$3=31,'v-t_chart'!K373,'v-t_chart'!L373)))))</f>
        <v>28.1</v>
      </c>
      <c r="D373" s="286">
        <v>243</v>
      </c>
      <c r="E373" s="286">
        <f t="shared" si="38"/>
        <v>-0.89999999999999858</v>
      </c>
      <c r="F373" s="286">
        <f t="shared" si="36"/>
        <v>-218.69999999999965</v>
      </c>
      <c r="G373" s="286">
        <f t="shared" si="39"/>
        <v>42.6</v>
      </c>
      <c r="H373" s="286">
        <f t="shared" si="37"/>
        <v>-9316.6199999999844</v>
      </c>
      <c r="I373" s="286">
        <f t="shared" si="40"/>
        <v>232673.71499999997</v>
      </c>
      <c r="J373" s="286">
        <f t="shared" si="42"/>
        <v>-6243.8849999999848</v>
      </c>
      <c r="K373" s="286">
        <f t="shared" si="41"/>
        <v>95937.615000000136</v>
      </c>
    </row>
    <row r="374" spans="2:11" ht="14.4">
      <c r="B374" s="287">
        <v>372</v>
      </c>
      <c r="C374" s="4">
        <f>IF('Input&amp;Output'!$C$3=10,'v-t_chart'!G374,IF('Input&amp;Output'!$C$3=21,'v-t_chart'!H374,IF('Input&amp;Output'!$C$3=32,'v-t_chart'!I374,IF('Input&amp;Output'!$C$3=22,'v-t_chart'!J374,IF('Input&amp;Output'!$C$3=31,'v-t_chart'!K374,'v-t_chart'!L374)))))</f>
        <v>27.2</v>
      </c>
      <c r="D374" s="286">
        <v>243</v>
      </c>
      <c r="E374" s="286">
        <f t="shared" si="38"/>
        <v>-0.90000000000000213</v>
      </c>
      <c r="F374" s="286">
        <f t="shared" si="36"/>
        <v>-218.70000000000053</v>
      </c>
      <c r="G374" s="286">
        <f t="shared" si="39"/>
        <v>41.25</v>
      </c>
      <c r="H374" s="286">
        <f t="shared" si="37"/>
        <v>-9021.3750000000218</v>
      </c>
      <c r="I374" s="286">
        <f t="shared" si="40"/>
        <v>223652.33999999994</v>
      </c>
      <c r="J374" s="286">
        <f t="shared" si="42"/>
        <v>-6047.0550000000258</v>
      </c>
      <c r="K374" s="286">
        <f t="shared" si="41"/>
        <v>89890.560000000114</v>
      </c>
    </row>
    <row r="375" spans="2:11" ht="14.4">
      <c r="B375" s="287">
        <v>373</v>
      </c>
      <c r="C375" s="4">
        <f>IF('Input&amp;Output'!$C$3=10,'v-t_chart'!G375,IF('Input&amp;Output'!$C$3=21,'v-t_chart'!H375,IF('Input&amp;Output'!$C$3=32,'v-t_chart'!I375,IF('Input&amp;Output'!$C$3=22,'v-t_chart'!J375,IF('Input&amp;Output'!$C$3=31,'v-t_chart'!K375,'v-t_chart'!L375)))))</f>
        <v>26.3</v>
      </c>
      <c r="D375" s="286">
        <v>243</v>
      </c>
      <c r="E375" s="286">
        <f t="shared" si="38"/>
        <v>-0.89999999999999858</v>
      </c>
      <c r="F375" s="286">
        <f t="shared" si="36"/>
        <v>-218.69999999999965</v>
      </c>
      <c r="G375" s="286">
        <f t="shared" si="39"/>
        <v>39.9</v>
      </c>
      <c r="H375" s="286">
        <f t="shared" si="37"/>
        <v>-8726.1299999999865</v>
      </c>
      <c r="I375" s="286">
        <f t="shared" si="40"/>
        <v>214926.20999999996</v>
      </c>
      <c r="J375" s="286">
        <f t="shared" si="42"/>
        <v>-5850.2249999999831</v>
      </c>
      <c r="K375" s="286">
        <f t="shared" si="41"/>
        <v>84040.335000000137</v>
      </c>
    </row>
    <row r="376" spans="2:11" ht="14.4">
      <c r="B376" s="287">
        <v>374</v>
      </c>
      <c r="C376" s="4">
        <f>IF('Input&amp;Output'!$C$3=10,'v-t_chart'!G376,IF('Input&amp;Output'!$C$3=21,'v-t_chart'!H376,IF('Input&amp;Output'!$C$3=32,'v-t_chart'!I376,IF('Input&amp;Output'!$C$3=22,'v-t_chart'!J376,IF('Input&amp;Output'!$C$3=31,'v-t_chart'!K376,'v-t_chart'!L376)))))</f>
        <v>25.7</v>
      </c>
      <c r="D376" s="286">
        <v>243</v>
      </c>
      <c r="E376" s="286">
        <f t="shared" si="38"/>
        <v>-0.60000000000000142</v>
      </c>
      <c r="F376" s="286">
        <f t="shared" si="36"/>
        <v>-145.80000000000035</v>
      </c>
      <c r="G376" s="286">
        <f t="shared" si="39"/>
        <v>38.85</v>
      </c>
      <c r="H376" s="286">
        <f t="shared" si="37"/>
        <v>-5664.3300000000136</v>
      </c>
      <c r="I376" s="286">
        <f t="shared" si="40"/>
        <v>209261.87999999995</v>
      </c>
      <c r="J376" s="286">
        <f t="shared" si="42"/>
        <v>-3790.8000000000056</v>
      </c>
      <c r="K376" s="286">
        <f t="shared" si="41"/>
        <v>80249.535000000134</v>
      </c>
    </row>
    <row r="377" spans="2:11" ht="14.4">
      <c r="B377" s="287">
        <v>375</v>
      </c>
      <c r="C377" s="4">
        <f>IF('Input&amp;Output'!$C$3=10,'v-t_chart'!G377,IF('Input&amp;Output'!$C$3=21,'v-t_chart'!H377,IF('Input&amp;Output'!$C$3=32,'v-t_chart'!I377,IF('Input&amp;Output'!$C$3=22,'v-t_chart'!J377,IF('Input&amp;Output'!$C$3=31,'v-t_chart'!K377,'v-t_chart'!L377)))))</f>
        <v>25.5</v>
      </c>
      <c r="D377" s="286">
        <v>243</v>
      </c>
      <c r="E377" s="286">
        <f t="shared" si="38"/>
        <v>-0.19999999999999929</v>
      </c>
      <c r="F377" s="286">
        <f t="shared" si="36"/>
        <v>-48.599999999999824</v>
      </c>
      <c r="G377" s="286">
        <f t="shared" si="39"/>
        <v>38.35</v>
      </c>
      <c r="H377" s="286">
        <f t="shared" si="37"/>
        <v>-1863.8099999999934</v>
      </c>
      <c r="I377" s="286">
        <f t="shared" si="40"/>
        <v>207398.06999999995</v>
      </c>
      <c r="J377" s="286">
        <f t="shared" si="42"/>
        <v>-1244.1600000000012</v>
      </c>
      <c r="K377" s="286">
        <f t="shared" si="41"/>
        <v>79005.375000000131</v>
      </c>
    </row>
    <row r="378" spans="2:11" ht="14.4">
      <c r="B378" s="287">
        <v>376</v>
      </c>
      <c r="C378" s="4">
        <f>IF('Input&amp;Output'!$C$3=10,'v-t_chart'!G378,IF('Input&amp;Output'!$C$3=21,'v-t_chart'!H378,IF('Input&amp;Output'!$C$3=32,'v-t_chart'!I378,IF('Input&amp;Output'!$C$3=22,'v-t_chart'!J378,IF('Input&amp;Output'!$C$3=31,'v-t_chart'!K378,'v-t_chart'!L378)))))</f>
        <v>25.6</v>
      </c>
      <c r="D378" s="286">
        <v>243</v>
      </c>
      <c r="E378" s="286">
        <f t="shared" si="38"/>
        <v>0.10000000000000142</v>
      </c>
      <c r="F378" s="286">
        <f t="shared" si="36"/>
        <v>24.300000000000345</v>
      </c>
      <c r="G378" s="286">
        <f t="shared" si="39"/>
        <v>38.35</v>
      </c>
      <c r="H378" s="286">
        <f t="shared" si="37"/>
        <v>931.90500000001327</v>
      </c>
      <c r="I378" s="286">
        <f t="shared" si="40"/>
        <v>208329.97499999995</v>
      </c>
      <c r="J378" s="286">
        <f t="shared" si="42"/>
        <v>620.86500000001547</v>
      </c>
      <c r="K378" s="286">
        <f t="shared" si="41"/>
        <v>79626.240000000151</v>
      </c>
    </row>
    <row r="379" spans="2:11" ht="14.4">
      <c r="B379" s="287">
        <v>377</v>
      </c>
      <c r="C379" s="4">
        <f>IF('Input&amp;Output'!$C$3=10,'v-t_chart'!G379,IF('Input&amp;Output'!$C$3=21,'v-t_chart'!H379,IF('Input&amp;Output'!$C$3=32,'v-t_chart'!I379,IF('Input&amp;Output'!$C$3=22,'v-t_chart'!J379,IF('Input&amp;Output'!$C$3=31,'v-t_chart'!K379,'v-t_chart'!L379)))))</f>
        <v>26</v>
      </c>
      <c r="D379" s="286">
        <v>243</v>
      </c>
      <c r="E379" s="286">
        <f t="shared" si="38"/>
        <v>0.39999999999999858</v>
      </c>
      <c r="F379" s="286">
        <f t="shared" si="36"/>
        <v>97.199999999999648</v>
      </c>
      <c r="G379" s="286">
        <f t="shared" si="39"/>
        <v>38.799999999999997</v>
      </c>
      <c r="H379" s="286">
        <f t="shared" si="37"/>
        <v>3771.359999999986</v>
      </c>
      <c r="I379" s="286">
        <f t="shared" si="40"/>
        <v>212101.33499999993</v>
      </c>
      <c r="J379" s="286">
        <f t="shared" si="42"/>
        <v>2507.7599999999848</v>
      </c>
      <c r="K379" s="286">
        <f t="shared" si="41"/>
        <v>82134.000000000131</v>
      </c>
    </row>
    <row r="380" spans="2:11" ht="14.4">
      <c r="B380" s="287">
        <v>378</v>
      </c>
      <c r="C380" s="4">
        <f>IF('Input&amp;Output'!$C$3=10,'v-t_chart'!G380,IF('Input&amp;Output'!$C$3=21,'v-t_chart'!H380,IF('Input&amp;Output'!$C$3=32,'v-t_chart'!I380,IF('Input&amp;Output'!$C$3=22,'v-t_chart'!J380,IF('Input&amp;Output'!$C$3=31,'v-t_chart'!K380,'v-t_chart'!L380)))))</f>
        <v>26.4</v>
      </c>
      <c r="D380" s="286">
        <v>243</v>
      </c>
      <c r="E380" s="286">
        <f t="shared" si="38"/>
        <v>0.39999999999999858</v>
      </c>
      <c r="F380" s="286">
        <f t="shared" si="36"/>
        <v>97.199999999999648</v>
      </c>
      <c r="G380" s="286">
        <f t="shared" si="39"/>
        <v>39.4</v>
      </c>
      <c r="H380" s="286">
        <f t="shared" si="37"/>
        <v>3829.6799999999862</v>
      </c>
      <c r="I380" s="286">
        <f t="shared" si="40"/>
        <v>215931.01499999993</v>
      </c>
      <c r="J380" s="286">
        <f t="shared" si="42"/>
        <v>2546.6399999999908</v>
      </c>
      <c r="K380" s="286">
        <f t="shared" si="41"/>
        <v>84680.640000000116</v>
      </c>
    </row>
    <row r="381" spans="2:11" ht="14.4">
      <c r="B381" s="287">
        <v>379</v>
      </c>
      <c r="C381" s="4">
        <f>IF('Input&amp;Output'!$C$3=10,'v-t_chart'!G381,IF('Input&amp;Output'!$C$3=21,'v-t_chart'!H381,IF('Input&amp;Output'!$C$3=32,'v-t_chart'!I381,IF('Input&amp;Output'!$C$3=22,'v-t_chart'!J381,IF('Input&amp;Output'!$C$3=31,'v-t_chart'!K381,'v-t_chart'!L381)))))</f>
        <v>27</v>
      </c>
      <c r="D381" s="286">
        <v>243</v>
      </c>
      <c r="E381" s="286">
        <f t="shared" si="38"/>
        <v>0.60000000000000142</v>
      </c>
      <c r="F381" s="286">
        <f t="shared" si="36"/>
        <v>145.80000000000035</v>
      </c>
      <c r="G381" s="286">
        <f t="shared" si="39"/>
        <v>40.200000000000003</v>
      </c>
      <c r="H381" s="286">
        <f t="shared" si="37"/>
        <v>5861.1600000000144</v>
      </c>
      <c r="I381" s="286">
        <f t="shared" si="40"/>
        <v>221792.17499999993</v>
      </c>
      <c r="J381" s="286">
        <f t="shared" si="42"/>
        <v>3892.8600000000092</v>
      </c>
      <c r="K381" s="286">
        <f t="shared" si="41"/>
        <v>88573.500000000131</v>
      </c>
    </row>
    <row r="382" spans="2:11" ht="14.4">
      <c r="B382" s="287">
        <v>380</v>
      </c>
      <c r="C382" s="4">
        <f>IF('Input&amp;Output'!$C$3=10,'v-t_chart'!G382,IF('Input&amp;Output'!$C$3=21,'v-t_chart'!H382,IF('Input&amp;Output'!$C$3=32,'v-t_chart'!I382,IF('Input&amp;Output'!$C$3=22,'v-t_chart'!J382,IF('Input&amp;Output'!$C$3=31,'v-t_chart'!K382,'v-t_chart'!L382)))))</f>
        <v>27.7</v>
      </c>
      <c r="D382" s="286">
        <v>243</v>
      </c>
      <c r="E382" s="286">
        <f t="shared" si="38"/>
        <v>0.69999999999999929</v>
      </c>
      <c r="F382" s="286">
        <f t="shared" si="36"/>
        <v>170.09999999999982</v>
      </c>
      <c r="G382" s="286">
        <f t="shared" si="39"/>
        <v>41.2</v>
      </c>
      <c r="H382" s="286">
        <f t="shared" si="37"/>
        <v>7008.1199999999935</v>
      </c>
      <c r="I382" s="286">
        <f t="shared" si="40"/>
        <v>228800.29499999993</v>
      </c>
      <c r="J382" s="286">
        <f t="shared" si="42"/>
        <v>4652.2349999999951</v>
      </c>
      <c r="K382" s="286">
        <f t="shared" si="41"/>
        <v>93225.735000000132</v>
      </c>
    </row>
    <row r="383" spans="2:11" ht="14.4">
      <c r="B383" s="287">
        <v>381</v>
      </c>
      <c r="C383" s="4">
        <f>IF('Input&amp;Output'!$C$3=10,'v-t_chart'!G383,IF('Input&amp;Output'!$C$3=21,'v-t_chart'!H383,IF('Input&amp;Output'!$C$3=32,'v-t_chart'!I383,IF('Input&amp;Output'!$C$3=22,'v-t_chart'!J383,IF('Input&amp;Output'!$C$3=31,'v-t_chart'!K383,'v-t_chart'!L383)))))</f>
        <v>28.5</v>
      </c>
      <c r="D383" s="286">
        <v>243</v>
      </c>
      <c r="E383" s="286">
        <f t="shared" si="38"/>
        <v>0.80000000000000071</v>
      </c>
      <c r="F383" s="286">
        <f t="shared" si="36"/>
        <v>194.40000000000018</v>
      </c>
      <c r="G383" s="286">
        <f t="shared" si="39"/>
        <v>42.35</v>
      </c>
      <c r="H383" s="286">
        <f t="shared" si="37"/>
        <v>8232.8400000000074</v>
      </c>
      <c r="I383" s="286">
        <f t="shared" si="40"/>
        <v>237033.13499999992</v>
      </c>
      <c r="J383" s="286">
        <f t="shared" si="42"/>
        <v>5462.6400000000049</v>
      </c>
      <c r="K383" s="286">
        <f t="shared" si="41"/>
        <v>98688.375000000131</v>
      </c>
    </row>
    <row r="384" spans="2:11" ht="14.4">
      <c r="B384" s="287">
        <v>382</v>
      </c>
      <c r="C384" s="4">
        <f>IF('Input&amp;Output'!$C$3=10,'v-t_chart'!G384,IF('Input&amp;Output'!$C$3=21,'v-t_chart'!H384,IF('Input&amp;Output'!$C$3=32,'v-t_chart'!I384,IF('Input&amp;Output'!$C$3=22,'v-t_chart'!J384,IF('Input&amp;Output'!$C$3=31,'v-t_chart'!K384,'v-t_chart'!L384)))))</f>
        <v>29.4</v>
      </c>
      <c r="D384" s="286">
        <v>243</v>
      </c>
      <c r="E384" s="286">
        <f t="shared" si="38"/>
        <v>0.89999999999999858</v>
      </c>
      <c r="F384" s="286">
        <f t="shared" si="36"/>
        <v>218.69999999999965</v>
      </c>
      <c r="G384" s="286">
        <f t="shared" si="39"/>
        <v>43.65</v>
      </c>
      <c r="H384" s="286">
        <f t="shared" si="37"/>
        <v>9546.2549999999846</v>
      </c>
      <c r="I384" s="286">
        <f t="shared" si="40"/>
        <v>246579.3899999999</v>
      </c>
      <c r="J384" s="286">
        <f t="shared" si="42"/>
        <v>6331.364999999988</v>
      </c>
      <c r="K384" s="286">
        <f t="shared" si="41"/>
        <v>105019.74000000012</v>
      </c>
    </row>
    <row r="385" spans="2:11" ht="14.4">
      <c r="B385" s="287">
        <v>383</v>
      </c>
      <c r="C385" s="4">
        <f>IF('Input&amp;Output'!$C$3=10,'v-t_chart'!G385,IF('Input&amp;Output'!$C$3=21,'v-t_chart'!H385,IF('Input&amp;Output'!$C$3=32,'v-t_chart'!I385,IF('Input&amp;Output'!$C$3=22,'v-t_chart'!J385,IF('Input&amp;Output'!$C$3=31,'v-t_chart'!K385,'v-t_chart'!L385)))))</f>
        <v>30.2</v>
      </c>
      <c r="D385" s="286">
        <v>243</v>
      </c>
      <c r="E385" s="286">
        <f t="shared" si="38"/>
        <v>0.80000000000000071</v>
      </c>
      <c r="F385" s="286">
        <f t="shared" si="36"/>
        <v>194.40000000000018</v>
      </c>
      <c r="G385" s="286">
        <f t="shared" si="39"/>
        <v>44.9</v>
      </c>
      <c r="H385" s="286">
        <f t="shared" si="37"/>
        <v>8728.5600000000068</v>
      </c>
      <c r="I385" s="286">
        <f t="shared" si="40"/>
        <v>255307.9499999999</v>
      </c>
      <c r="J385" s="286">
        <f t="shared" si="42"/>
        <v>5793.1200000000081</v>
      </c>
      <c r="K385" s="286">
        <f t="shared" si="41"/>
        <v>110812.86000000013</v>
      </c>
    </row>
    <row r="386" spans="2:11" ht="14.4">
      <c r="B386" s="287">
        <v>384</v>
      </c>
      <c r="C386" s="4">
        <f>IF('Input&amp;Output'!$C$3=10,'v-t_chart'!G386,IF('Input&amp;Output'!$C$3=21,'v-t_chart'!H386,IF('Input&amp;Output'!$C$3=32,'v-t_chart'!I386,IF('Input&amp;Output'!$C$3=22,'v-t_chart'!J386,IF('Input&amp;Output'!$C$3=31,'v-t_chart'!K386,'v-t_chart'!L386)))))</f>
        <v>30.5</v>
      </c>
      <c r="D386" s="286">
        <v>243</v>
      </c>
      <c r="E386" s="286">
        <f t="shared" si="38"/>
        <v>0.30000000000000071</v>
      </c>
      <c r="F386" s="286">
        <f t="shared" si="36"/>
        <v>72.900000000000176</v>
      </c>
      <c r="G386" s="286">
        <f t="shared" si="39"/>
        <v>45.6</v>
      </c>
      <c r="H386" s="286">
        <f t="shared" si="37"/>
        <v>3324.240000000008</v>
      </c>
      <c r="I386" s="286">
        <f t="shared" si="40"/>
        <v>258632.18999999992</v>
      </c>
      <c r="J386" s="286">
        <f t="shared" si="42"/>
        <v>2212.5150000000044</v>
      </c>
      <c r="K386" s="286">
        <f t="shared" si="41"/>
        <v>113025.37500000013</v>
      </c>
    </row>
    <row r="387" spans="2:11" ht="14.4">
      <c r="B387" s="287">
        <v>385</v>
      </c>
      <c r="C387" s="4">
        <f>IF('Input&amp;Output'!$C$3=10,'v-t_chart'!G387,IF('Input&amp;Output'!$C$3=21,'v-t_chart'!H387,IF('Input&amp;Output'!$C$3=32,'v-t_chart'!I387,IF('Input&amp;Output'!$C$3=22,'v-t_chart'!J387,IF('Input&amp;Output'!$C$3=31,'v-t_chart'!K387,'v-t_chart'!L387)))))</f>
        <v>30.3</v>
      </c>
      <c r="D387" s="286">
        <v>243</v>
      </c>
      <c r="E387" s="286">
        <f t="shared" si="38"/>
        <v>-0.19999999999999929</v>
      </c>
      <c r="F387" s="286">
        <f t="shared" si="36"/>
        <v>-48.599999999999824</v>
      </c>
      <c r="G387" s="286">
        <f t="shared" si="39"/>
        <v>45.55</v>
      </c>
      <c r="H387" s="286">
        <f t="shared" si="37"/>
        <v>-2213.7299999999918</v>
      </c>
      <c r="I387" s="286">
        <f t="shared" si="40"/>
        <v>256418.45999999993</v>
      </c>
      <c r="J387" s="286">
        <f t="shared" si="42"/>
        <v>-1477.4399999999962</v>
      </c>
      <c r="K387" s="286">
        <f t="shared" si="41"/>
        <v>111547.93500000013</v>
      </c>
    </row>
    <row r="388" spans="2:11" ht="14.4">
      <c r="B388" s="287">
        <v>386</v>
      </c>
      <c r="C388" s="4">
        <f>IF('Input&amp;Output'!$C$3=10,'v-t_chart'!G388,IF('Input&amp;Output'!$C$3=21,'v-t_chart'!H388,IF('Input&amp;Output'!$C$3=32,'v-t_chart'!I388,IF('Input&amp;Output'!$C$3=22,'v-t_chart'!J388,IF('Input&amp;Output'!$C$3=31,'v-t_chart'!K388,'v-t_chart'!L388)))))</f>
        <v>29.5</v>
      </c>
      <c r="D388" s="286">
        <v>243</v>
      </c>
      <c r="E388" s="286">
        <f t="shared" si="38"/>
        <v>-0.80000000000000071</v>
      </c>
      <c r="F388" s="286">
        <f t="shared" ref="F388:F451" si="43">D388*E388</f>
        <v>-194.40000000000018</v>
      </c>
      <c r="G388" s="286">
        <f t="shared" si="39"/>
        <v>44.65</v>
      </c>
      <c r="H388" s="286">
        <f t="shared" ref="H388:H451" si="44">F388*G388</f>
        <v>-8679.9600000000082</v>
      </c>
      <c r="I388" s="286">
        <f t="shared" si="40"/>
        <v>247738.49999999991</v>
      </c>
      <c r="J388" s="286">
        <f t="shared" si="42"/>
        <v>-5812.560000000004</v>
      </c>
      <c r="K388" s="286">
        <f t="shared" si="41"/>
        <v>105735.37500000013</v>
      </c>
    </row>
    <row r="389" spans="2:11" ht="14.4">
      <c r="B389" s="287">
        <v>387</v>
      </c>
      <c r="C389" s="4">
        <f>IF('Input&amp;Output'!$C$3=10,'v-t_chart'!G389,IF('Input&amp;Output'!$C$3=21,'v-t_chart'!H389,IF('Input&amp;Output'!$C$3=32,'v-t_chart'!I389,IF('Input&amp;Output'!$C$3=22,'v-t_chart'!J389,IF('Input&amp;Output'!$C$3=31,'v-t_chart'!K389,'v-t_chart'!L389)))))</f>
        <v>28.7</v>
      </c>
      <c r="D389" s="286">
        <v>243</v>
      </c>
      <c r="E389" s="286">
        <f t="shared" ref="E389:E452" si="45">(C389-C388)/(B389/B389)</f>
        <v>-0.80000000000000071</v>
      </c>
      <c r="F389" s="286">
        <f t="shared" si="43"/>
        <v>-194.40000000000018</v>
      </c>
      <c r="G389" s="286">
        <f t="shared" ref="G389:G452" si="46">(C389+C388/2)*(B389-B388)</f>
        <v>43.45</v>
      </c>
      <c r="H389" s="286">
        <f t="shared" si="44"/>
        <v>-8446.6800000000076</v>
      </c>
      <c r="I389" s="286">
        <f t="shared" ref="I389:I452" si="47">I388+H389</f>
        <v>239291.81999999989</v>
      </c>
      <c r="J389" s="286">
        <f t="shared" si="42"/>
        <v>-5657.0400000000072</v>
      </c>
      <c r="K389" s="286">
        <f t="shared" ref="K389:K452" si="48">K388+J389</f>
        <v>100078.33500000012</v>
      </c>
    </row>
    <row r="390" spans="2:11" ht="14.4">
      <c r="B390" s="287">
        <v>388</v>
      </c>
      <c r="C390" s="4">
        <f>IF('Input&amp;Output'!$C$3=10,'v-t_chart'!G390,IF('Input&amp;Output'!$C$3=21,'v-t_chart'!H390,IF('Input&amp;Output'!$C$3=32,'v-t_chart'!I390,IF('Input&amp;Output'!$C$3=22,'v-t_chart'!J390,IF('Input&amp;Output'!$C$3=31,'v-t_chart'!K390,'v-t_chart'!L390)))))</f>
        <v>27.9</v>
      </c>
      <c r="D390" s="286">
        <v>243</v>
      </c>
      <c r="E390" s="286">
        <f t="shared" si="45"/>
        <v>-0.80000000000000071</v>
      </c>
      <c r="F390" s="286">
        <f t="shared" si="43"/>
        <v>-194.40000000000018</v>
      </c>
      <c r="G390" s="286">
        <f t="shared" si="46"/>
        <v>42.25</v>
      </c>
      <c r="H390" s="286">
        <f t="shared" si="44"/>
        <v>-8213.4000000000069</v>
      </c>
      <c r="I390" s="286">
        <f t="shared" si="47"/>
        <v>231078.4199999999</v>
      </c>
      <c r="J390" s="286">
        <f t="shared" si="42"/>
        <v>-5501.5199999999968</v>
      </c>
      <c r="K390" s="286">
        <f t="shared" si="48"/>
        <v>94576.815000000119</v>
      </c>
    </row>
    <row r="391" spans="2:11" ht="14.4">
      <c r="B391" s="287">
        <v>389</v>
      </c>
      <c r="C391" s="4">
        <f>IF('Input&amp;Output'!$C$3=10,'v-t_chart'!G391,IF('Input&amp;Output'!$C$3=21,'v-t_chart'!H391,IF('Input&amp;Output'!$C$3=32,'v-t_chart'!I391,IF('Input&amp;Output'!$C$3=22,'v-t_chart'!J391,IF('Input&amp;Output'!$C$3=31,'v-t_chart'!K391,'v-t_chart'!L391)))))</f>
        <v>27.5</v>
      </c>
      <c r="D391" s="286">
        <v>243</v>
      </c>
      <c r="E391" s="286">
        <f t="shared" si="45"/>
        <v>-0.39999999999999858</v>
      </c>
      <c r="F391" s="286">
        <f t="shared" si="43"/>
        <v>-97.199999999999648</v>
      </c>
      <c r="G391" s="286">
        <f t="shared" si="46"/>
        <v>41.45</v>
      </c>
      <c r="H391" s="286">
        <f t="shared" si="44"/>
        <v>-4028.9399999999855</v>
      </c>
      <c r="I391" s="286">
        <f t="shared" si="47"/>
        <v>227049.47999999992</v>
      </c>
      <c r="J391" s="286">
        <f t="shared" si="42"/>
        <v>-2692.439999999996</v>
      </c>
      <c r="K391" s="286">
        <f t="shared" si="48"/>
        <v>91884.375000000116</v>
      </c>
    </row>
    <row r="392" spans="2:11" ht="14.4">
      <c r="B392" s="287">
        <v>390</v>
      </c>
      <c r="C392" s="4">
        <f>IF('Input&amp;Output'!$C$3=10,'v-t_chart'!G392,IF('Input&amp;Output'!$C$3=21,'v-t_chart'!H392,IF('Input&amp;Output'!$C$3=32,'v-t_chart'!I392,IF('Input&amp;Output'!$C$3=22,'v-t_chart'!J392,IF('Input&amp;Output'!$C$3=31,'v-t_chart'!K392,'v-t_chart'!L392)))))</f>
        <v>27.3</v>
      </c>
      <c r="D392" s="286">
        <v>243</v>
      </c>
      <c r="E392" s="286">
        <f t="shared" si="45"/>
        <v>-0.19999999999999929</v>
      </c>
      <c r="F392" s="286">
        <f t="shared" si="43"/>
        <v>-48.599999999999824</v>
      </c>
      <c r="G392" s="286">
        <f t="shared" si="46"/>
        <v>41.05</v>
      </c>
      <c r="H392" s="286">
        <f t="shared" si="44"/>
        <v>-1995.0299999999927</v>
      </c>
      <c r="I392" s="286">
        <f t="shared" si="47"/>
        <v>225054.44999999992</v>
      </c>
      <c r="J392" s="286">
        <f t="shared" si="42"/>
        <v>-1331.6399999999906</v>
      </c>
      <c r="K392" s="286">
        <f t="shared" si="48"/>
        <v>90552.735000000132</v>
      </c>
    </row>
    <row r="393" spans="2:11" ht="14.4">
      <c r="B393" s="287">
        <v>391</v>
      </c>
      <c r="C393" s="4">
        <f>IF('Input&amp;Output'!$C$3=10,'v-t_chart'!G393,IF('Input&amp;Output'!$C$3=21,'v-t_chart'!H393,IF('Input&amp;Output'!$C$3=32,'v-t_chart'!I393,IF('Input&amp;Output'!$C$3=22,'v-t_chart'!J393,IF('Input&amp;Output'!$C$3=31,'v-t_chart'!K393,'v-t_chart'!L393)))))</f>
        <v>27</v>
      </c>
      <c r="D393" s="286">
        <v>243</v>
      </c>
      <c r="E393" s="286">
        <f t="shared" si="45"/>
        <v>-0.30000000000000071</v>
      </c>
      <c r="F393" s="286">
        <f t="shared" si="43"/>
        <v>-72.900000000000176</v>
      </c>
      <c r="G393" s="286">
        <f t="shared" si="46"/>
        <v>40.65</v>
      </c>
      <c r="H393" s="286">
        <f t="shared" si="44"/>
        <v>-2963.385000000007</v>
      </c>
      <c r="I393" s="286">
        <f t="shared" si="47"/>
        <v>222091.06499999992</v>
      </c>
      <c r="J393" s="286">
        <f t="shared" si="42"/>
        <v>-1979.2350000000094</v>
      </c>
      <c r="K393" s="286">
        <f t="shared" si="48"/>
        <v>88573.500000000116</v>
      </c>
    </row>
    <row r="394" spans="2:11" ht="14.4">
      <c r="B394" s="287">
        <v>392</v>
      </c>
      <c r="C394" s="4">
        <f>IF('Input&amp;Output'!$C$3=10,'v-t_chart'!G394,IF('Input&amp;Output'!$C$3=21,'v-t_chart'!H394,IF('Input&amp;Output'!$C$3=32,'v-t_chart'!I394,IF('Input&amp;Output'!$C$3=22,'v-t_chart'!J394,IF('Input&amp;Output'!$C$3=31,'v-t_chart'!K394,'v-t_chart'!L394)))))</f>
        <v>26.5</v>
      </c>
      <c r="D394" s="286">
        <v>243</v>
      </c>
      <c r="E394" s="286">
        <f t="shared" si="45"/>
        <v>-0.5</v>
      </c>
      <c r="F394" s="286">
        <f t="shared" si="43"/>
        <v>-121.5</v>
      </c>
      <c r="G394" s="286">
        <f t="shared" si="46"/>
        <v>40</v>
      </c>
      <c r="H394" s="286">
        <f t="shared" si="44"/>
        <v>-4860</v>
      </c>
      <c r="I394" s="286">
        <f t="shared" si="47"/>
        <v>217231.06499999992</v>
      </c>
      <c r="J394" s="286">
        <f t="shared" si="42"/>
        <v>-3250.125</v>
      </c>
      <c r="K394" s="286">
        <f t="shared" si="48"/>
        <v>85323.375000000116</v>
      </c>
    </row>
    <row r="395" spans="2:11" ht="14.4">
      <c r="B395" s="287">
        <v>393</v>
      </c>
      <c r="C395" s="4">
        <f>IF('Input&amp;Output'!$C$3=10,'v-t_chart'!G395,IF('Input&amp;Output'!$C$3=21,'v-t_chart'!H395,IF('Input&amp;Output'!$C$3=32,'v-t_chart'!I395,IF('Input&amp;Output'!$C$3=22,'v-t_chart'!J395,IF('Input&amp;Output'!$C$3=31,'v-t_chart'!K395,'v-t_chart'!L395)))))</f>
        <v>25.8</v>
      </c>
      <c r="D395" s="286">
        <v>243</v>
      </c>
      <c r="E395" s="286">
        <f t="shared" si="45"/>
        <v>-0.69999999999999929</v>
      </c>
      <c r="F395" s="286">
        <f t="shared" si="43"/>
        <v>-170.09999999999982</v>
      </c>
      <c r="G395" s="286">
        <f t="shared" si="46"/>
        <v>39.049999999999997</v>
      </c>
      <c r="H395" s="286">
        <f t="shared" si="44"/>
        <v>-6642.4049999999925</v>
      </c>
      <c r="I395" s="286">
        <f t="shared" si="47"/>
        <v>210588.65999999992</v>
      </c>
      <c r="J395" s="286">
        <f t="shared" si="42"/>
        <v>-4448.1150000000016</v>
      </c>
      <c r="K395" s="286">
        <f t="shared" si="48"/>
        <v>80875.260000000111</v>
      </c>
    </row>
    <row r="396" spans="2:11" ht="14.4">
      <c r="B396" s="287">
        <v>394</v>
      </c>
      <c r="C396" s="4">
        <f>IF('Input&amp;Output'!$C$3=10,'v-t_chart'!G396,IF('Input&amp;Output'!$C$3=21,'v-t_chart'!H396,IF('Input&amp;Output'!$C$3=32,'v-t_chart'!I396,IF('Input&amp;Output'!$C$3=22,'v-t_chart'!J396,IF('Input&amp;Output'!$C$3=31,'v-t_chart'!K396,'v-t_chart'!L396)))))</f>
        <v>25</v>
      </c>
      <c r="D396" s="286">
        <v>243</v>
      </c>
      <c r="E396" s="286">
        <f t="shared" si="45"/>
        <v>-0.80000000000000071</v>
      </c>
      <c r="F396" s="286">
        <f t="shared" si="43"/>
        <v>-194.40000000000018</v>
      </c>
      <c r="G396" s="286">
        <f t="shared" si="46"/>
        <v>37.9</v>
      </c>
      <c r="H396" s="286">
        <f t="shared" si="44"/>
        <v>-7367.7600000000066</v>
      </c>
      <c r="I396" s="286">
        <f t="shared" si="47"/>
        <v>203220.89999999991</v>
      </c>
      <c r="J396" s="286">
        <f t="shared" si="42"/>
        <v>-4937.7599999999984</v>
      </c>
      <c r="K396" s="286">
        <f t="shared" si="48"/>
        <v>75937.500000000116</v>
      </c>
    </row>
    <row r="397" spans="2:11" ht="14.4">
      <c r="B397" s="287">
        <v>395</v>
      </c>
      <c r="C397" s="4">
        <f>IF('Input&amp;Output'!$C$3=10,'v-t_chart'!G397,IF('Input&amp;Output'!$C$3=21,'v-t_chart'!H397,IF('Input&amp;Output'!$C$3=32,'v-t_chart'!I397,IF('Input&amp;Output'!$C$3=22,'v-t_chart'!J397,IF('Input&amp;Output'!$C$3=31,'v-t_chart'!K397,'v-t_chart'!L397)))))</f>
        <v>21.5</v>
      </c>
      <c r="D397" s="286">
        <v>243</v>
      </c>
      <c r="E397" s="286">
        <f t="shared" si="45"/>
        <v>-3.5</v>
      </c>
      <c r="F397" s="286">
        <f t="shared" si="43"/>
        <v>-850.5</v>
      </c>
      <c r="G397" s="286">
        <f t="shared" si="46"/>
        <v>34</v>
      </c>
      <c r="H397" s="286">
        <f t="shared" si="44"/>
        <v>-28917</v>
      </c>
      <c r="I397" s="286">
        <f t="shared" si="47"/>
        <v>174303.89999999991</v>
      </c>
      <c r="J397" s="286">
        <f t="shared" si="42"/>
        <v>-19774.125</v>
      </c>
      <c r="K397" s="286">
        <f t="shared" si="48"/>
        <v>56163.375000000116</v>
      </c>
    </row>
    <row r="398" spans="2:11" ht="14.4">
      <c r="B398" s="287">
        <v>396</v>
      </c>
      <c r="C398" s="4">
        <f>IF('Input&amp;Output'!$C$3=10,'v-t_chart'!G398,IF('Input&amp;Output'!$C$3=21,'v-t_chart'!H398,IF('Input&amp;Output'!$C$3=32,'v-t_chart'!I398,IF('Input&amp;Output'!$C$3=22,'v-t_chart'!J398,IF('Input&amp;Output'!$C$3=31,'v-t_chart'!K398,'v-t_chart'!L398)))))</f>
        <v>16</v>
      </c>
      <c r="D398" s="286">
        <v>243</v>
      </c>
      <c r="E398" s="286">
        <f t="shared" si="45"/>
        <v>-5.5</v>
      </c>
      <c r="F398" s="286">
        <f t="shared" si="43"/>
        <v>-1336.5</v>
      </c>
      <c r="G398" s="286">
        <f t="shared" si="46"/>
        <v>26.75</v>
      </c>
      <c r="H398" s="286">
        <f t="shared" si="44"/>
        <v>-35751.375</v>
      </c>
      <c r="I398" s="286">
        <f t="shared" si="47"/>
        <v>138552.52499999991</v>
      </c>
      <c r="J398" s="286">
        <f t="shared" si="42"/>
        <v>-25059.375</v>
      </c>
      <c r="K398" s="286">
        <f t="shared" si="48"/>
        <v>31104.000000000116</v>
      </c>
    </row>
    <row r="399" spans="2:11" ht="14.4">
      <c r="B399" s="287">
        <v>397</v>
      </c>
      <c r="C399" s="4">
        <f>IF('Input&amp;Output'!$C$3=10,'v-t_chart'!G399,IF('Input&amp;Output'!$C$3=21,'v-t_chart'!H399,IF('Input&amp;Output'!$C$3=32,'v-t_chart'!I399,IF('Input&amp;Output'!$C$3=22,'v-t_chart'!J399,IF('Input&amp;Output'!$C$3=31,'v-t_chart'!K399,'v-t_chart'!L399)))))</f>
        <v>10</v>
      </c>
      <c r="D399" s="286">
        <v>243</v>
      </c>
      <c r="E399" s="286">
        <f t="shared" si="45"/>
        <v>-6</v>
      </c>
      <c r="F399" s="286">
        <f t="shared" si="43"/>
        <v>-1458</v>
      </c>
      <c r="G399" s="286">
        <f t="shared" si="46"/>
        <v>18</v>
      </c>
      <c r="H399" s="286">
        <f t="shared" si="44"/>
        <v>-26244</v>
      </c>
      <c r="I399" s="286">
        <f t="shared" si="47"/>
        <v>112308.52499999991</v>
      </c>
      <c r="J399" s="286">
        <f t="shared" si="42"/>
        <v>-18954</v>
      </c>
      <c r="K399" s="286">
        <f t="shared" si="48"/>
        <v>12150.000000000116</v>
      </c>
    </row>
    <row r="400" spans="2:11" ht="14.4">
      <c r="B400" s="287">
        <v>398</v>
      </c>
      <c r="C400" s="4">
        <f>IF('Input&amp;Output'!$C$3=10,'v-t_chart'!G400,IF('Input&amp;Output'!$C$3=21,'v-t_chart'!H400,IF('Input&amp;Output'!$C$3=32,'v-t_chart'!I400,IF('Input&amp;Output'!$C$3=22,'v-t_chart'!J400,IF('Input&amp;Output'!$C$3=31,'v-t_chart'!K400,'v-t_chart'!L400)))))</f>
        <v>5</v>
      </c>
      <c r="D400" s="286">
        <v>243</v>
      </c>
      <c r="E400" s="286">
        <f t="shared" si="45"/>
        <v>-5</v>
      </c>
      <c r="F400" s="286">
        <f t="shared" si="43"/>
        <v>-1215</v>
      </c>
      <c r="G400" s="286">
        <f t="shared" si="46"/>
        <v>10</v>
      </c>
      <c r="H400" s="286">
        <f t="shared" si="44"/>
        <v>-12150</v>
      </c>
      <c r="I400" s="286">
        <f t="shared" si="47"/>
        <v>100158.52499999991</v>
      </c>
      <c r="J400" s="286">
        <f t="shared" si="42"/>
        <v>-9112.5</v>
      </c>
      <c r="K400" s="286">
        <f t="shared" si="48"/>
        <v>3037.5000000001164</v>
      </c>
    </row>
    <row r="401" spans="2:11" ht="14.4">
      <c r="B401" s="287">
        <v>399</v>
      </c>
      <c r="C401" s="4">
        <f>IF('Input&amp;Output'!$C$3=10,'v-t_chart'!G401,IF('Input&amp;Output'!$C$3=21,'v-t_chart'!H401,IF('Input&amp;Output'!$C$3=32,'v-t_chart'!I401,IF('Input&amp;Output'!$C$3=22,'v-t_chart'!J401,IF('Input&amp;Output'!$C$3=31,'v-t_chart'!K401,'v-t_chart'!L401)))))</f>
        <v>2.2000000000000002</v>
      </c>
      <c r="D401" s="286">
        <v>243</v>
      </c>
      <c r="E401" s="286">
        <f t="shared" si="45"/>
        <v>-2.8</v>
      </c>
      <c r="F401" s="286">
        <f t="shared" si="43"/>
        <v>-680.4</v>
      </c>
      <c r="G401" s="286">
        <f t="shared" si="46"/>
        <v>4.7</v>
      </c>
      <c r="H401" s="286">
        <f t="shared" si="44"/>
        <v>-3197.88</v>
      </c>
      <c r="I401" s="286">
        <f t="shared" si="47"/>
        <v>96960.644999999902</v>
      </c>
      <c r="J401" s="286">
        <f t="shared" si="42"/>
        <v>-2449.44</v>
      </c>
      <c r="K401" s="286">
        <f t="shared" si="48"/>
        <v>588.06000000011636</v>
      </c>
    </row>
    <row r="402" spans="2:11" ht="14.4">
      <c r="B402" s="287">
        <v>400</v>
      </c>
      <c r="C402" s="4">
        <f>IF('Input&amp;Output'!$C$3=10,'v-t_chart'!G402,IF('Input&amp;Output'!$C$3=21,'v-t_chart'!H402,IF('Input&amp;Output'!$C$3=32,'v-t_chart'!I402,IF('Input&amp;Output'!$C$3=22,'v-t_chart'!J402,IF('Input&amp;Output'!$C$3=31,'v-t_chart'!K402,'v-t_chart'!L402)))))</f>
        <v>1</v>
      </c>
      <c r="D402" s="286">
        <v>243</v>
      </c>
      <c r="E402" s="286">
        <f t="shared" si="45"/>
        <v>-1.2000000000000002</v>
      </c>
      <c r="F402" s="286">
        <f t="shared" si="43"/>
        <v>-291.60000000000002</v>
      </c>
      <c r="G402" s="286">
        <f t="shared" si="46"/>
        <v>2.1</v>
      </c>
      <c r="H402" s="286">
        <f t="shared" si="44"/>
        <v>-612.36000000000013</v>
      </c>
      <c r="I402" s="286">
        <f t="shared" si="47"/>
        <v>96348.284999999902</v>
      </c>
      <c r="J402" s="286">
        <f t="shared" si="42"/>
        <v>-466.56000000000012</v>
      </c>
      <c r="K402" s="286">
        <f t="shared" si="48"/>
        <v>121.50000000011624</v>
      </c>
    </row>
    <row r="403" spans="2:11" ht="14.4">
      <c r="B403" s="287">
        <v>401</v>
      </c>
      <c r="C403" s="4">
        <f>IF('Input&amp;Output'!$C$3=10,'v-t_chart'!G403,IF('Input&amp;Output'!$C$3=21,'v-t_chart'!H403,IF('Input&amp;Output'!$C$3=32,'v-t_chart'!I403,IF('Input&amp;Output'!$C$3=22,'v-t_chart'!J403,IF('Input&amp;Output'!$C$3=31,'v-t_chart'!K403,'v-t_chart'!L403)))))</f>
        <v>0</v>
      </c>
      <c r="D403" s="286">
        <v>243</v>
      </c>
      <c r="E403" s="286">
        <f t="shared" si="45"/>
        <v>-1</v>
      </c>
      <c r="F403" s="286">
        <f t="shared" si="43"/>
        <v>-243</v>
      </c>
      <c r="G403" s="286">
        <f t="shared" si="46"/>
        <v>0.5</v>
      </c>
      <c r="H403" s="286">
        <f t="shared" si="44"/>
        <v>-121.5</v>
      </c>
      <c r="I403" s="286">
        <f t="shared" si="47"/>
        <v>96226.784999999902</v>
      </c>
      <c r="J403" s="286">
        <f t="shared" si="42"/>
        <v>-121.5</v>
      </c>
      <c r="K403" s="286">
        <f t="shared" si="48"/>
        <v>1.1624479157035239E-10</v>
      </c>
    </row>
    <row r="404" spans="2:11" ht="14.4">
      <c r="B404" s="287">
        <v>402</v>
      </c>
      <c r="C404" s="4">
        <f>IF('Input&amp;Output'!$C$3=10,'v-t_chart'!G404,IF('Input&amp;Output'!$C$3=21,'v-t_chart'!H404,IF('Input&amp;Output'!$C$3=32,'v-t_chart'!I404,IF('Input&amp;Output'!$C$3=22,'v-t_chart'!J404,IF('Input&amp;Output'!$C$3=31,'v-t_chart'!K404,'v-t_chart'!L404)))))</f>
        <v>0</v>
      </c>
      <c r="D404" s="286">
        <v>243</v>
      </c>
      <c r="E404" s="286">
        <f t="shared" si="45"/>
        <v>0</v>
      </c>
      <c r="F404" s="286">
        <f t="shared" si="43"/>
        <v>0</v>
      </c>
      <c r="G404" s="286">
        <f t="shared" si="46"/>
        <v>0</v>
      </c>
      <c r="H404" s="286">
        <f t="shared" si="44"/>
        <v>0</v>
      </c>
      <c r="I404" s="286">
        <f t="shared" si="47"/>
        <v>96226.784999999902</v>
      </c>
      <c r="J404" s="286">
        <f t="shared" si="42"/>
        <v>0</v>
      </c>
      <c r="K404" s="286">
        <f t="shared" si="48"/>
        <v>1.1624479157035239E-10</v>
      </c>
    </row>
    <row r="405" spans="2:11" ht="14.4">
      <c r="B405" s="287">
        <v>403</v>
      </c>
      <c r="C405" s="4">
        <f>IF('Input&amp;Output'!$C$3=10,'v-t_chart'!G405,IF('Input&amp;Output'!$C$3=21,'v-t_chart'!H405,IF('Input&amp;Output'!$C$3=32,'v-t_chart'!I405,IF('Input&amp;Output'!$C$3=22,'v-t_chart'!J405,IF('Input&amp;Output'!$C$3=31,'v-t_chart'!K405,'v-t_chart'!L405)))))</f>
        <v>0</v>
      </c>
      <c r="D405" s="286">
        <v>243</v>
      </c>
      <c r="E405" s="286">
        <f t="shared" si="45"/>
        <v>0</v>
      </c>
      <c r="F405" s="286">
        <f t="shared" si="43"/>
        <v>0</v>
      </c>
      <c r="G405" s="286">
        <f t="shared" si="46"/>
        <v>0</v>
      </c>
      <c r="H405" s="286">
        <f t="shared" si="44"/>
        <v>0</v>
      </c>
      <c r="I405" s="286">
        <f t="shared" si="47"/>
        <v>96226.784999999902</v>
      </c>
      <c r="J405" s="286">
        <f t="shared" si="42"/>
        <v>0</v>
      </c>
      <c r="K405" s="286">
        <f t="shared" si="48"/>
        <v>1.1624479157035239E-10</v>
      </c>
    </row>
    <row r="406" spans="2:11" ht="14.4">
      <c r="B406" s="287">
        <v>404</v>
      </c>
      <c r="C406" s="4">
        <f>IF('Input&amp;Output'!$C$3=10,'v-t_chart'!G406,IF('Input&amp;Output'!$C$3=21,'v-t_chart'!H406,IF('Input&amp;Output'!$C$3=32,'v-t_chart'!I406,IF('Input&amp;Output'!$C$3=22,'v-t_chart'!J406,IF('Input&amp;Output'!$C$3=31,'v-t_chart'!K406,'v-t_chart'!L406)))))</f>
        <v>0</v>
      </c>
      <c r="D406" s="286">
        <v>243</v>
      </c>
      <c r="E406" s="286">
        <f t="shared" si="45"/>
        <v>0</v>
      </c>
      <c r="F406" s="286">
        <f t="shared" si="43"/>
        <v>0</v>
      </c>
      <c r="G406" s="286">
        <f t="shared" si="46"/>
        <v>0</v>
      </c>
      <c r="H406" s="286">
        <f t="shared" si="44"/>
        <v>0</v>
      </c>
      <c r="I406" s="286">
        <f t="shared" si="47"/>
        <v>96226.784999999902</v>
      </c>
      <c r="J406" s="286">
        <f t="shared" si="42"/>
        <v>0</v>
      </c>
      <c r="K406" s="286">
        <f t="shared" si="48"/>
        <v>1.1624479157035239E-10</v>
      </c>
    </row>
    <row r="407" spans="2:11" ht="14.4">
      <c r="B407" s="287">
        <v>405</v>
      </c>
      <c r="C407" s="4">
        <f>IF('Input&amp;Output'!$C$3=10,'v-t_chart'!G407,IF('Input&amp;Output'!$C$3=21,'v-t_chart'!H407,IF('Input&amp;Output'!$C$3=32,'v-t_chart'!I407,IF('Input&amp;Output'!$C$3=22,'v-t_chart'!J407,IF('Input&amp;Output'!$C$3=31,'v-t_chart'!K407,'v-t_chart'!L407)))))</f>
        <v>0</v>
      </c>
      <c r="D407" s="286">
        <v>243</v>
      </c>
      <c r="E407" s="286">
        <f t="shared" si="45"/>
        <v>0</v>
      </c>
      <c r="F407" s="286">
        <f t="shared" si="43"/>
        <v>0</v>
      </c>
      <c r="G407" s="286">
        <f t="shared" si="46"/>
        <v>0</v>
      </c>
      <c r="H407" s="286">
        <f t="shared" si="44"/>
        <v>0</v>
      </c>
      <c r="I407" s="286">
        <f t="shared" si="47"/>
        <v>96226.784999999902</v>
      </c>
      <c r="J407" s="286">
        <f t="shared" si="42"/>
        <v>0</v>
      </c>
      <c r="K407" s="286">
        <f t="shared" si="48"/>
        <v>1.1624479157035239E-10</v>
      </c>
    </row>
    <row r="408" spans="2:11" ht="14.4">
      <c r="B408" s="287">
        <v>406</v>
      </c>
      <c r="C408" s="4">
        <f>IF('Input&amp;Output'!$C$3=10,'v-t_chart'!G408,IF('Input&amp;Output'!$C$3=21,'v-t_chart'!H408,IF('Input&amp;Output'!$C$3=32,'v-t_chart'!I408,IF('Input&amp;Output'!$C$3=22,'v-t_chart'!J408,IF('Input&amp;Output'!$C$3=31,'v-t_chart'!K408,'v-t_chart'!L408)))))</f>
        <v>0</v>
      </c>
      <c r="D408" s="286">
        <v>243</v>
      </c>
      <c r="E408" s="286">
        <f t="shared" si="45"/>
        <v>0</v>
      </c>
      <c r="F408" s="286">
        <f t="shared" si="43"/>
        <v>0</v>
      </c>
      <c r="G408" s="286">
        <f t="shared" si="46"/>
        <v>0</v>
      </c>
      <c r="H408" s="286">
        <f t="shared" si="44"/>
        <v>0</v>
      </c>
      <c r="I408" s="286">
        <f t="shared" si="47"/>
        <v>96226.784999999902</v>
      </c>
      <c r="J408" s="286">
        <f t="shared" ref="J408:J471" si="49">(0.5*D408*((C407^2)-(C408^2)))*-1</f>
        <v>0</v>
      </c>
      <c r="K408" s="286">
        <f t="shared" si="48"/>
        <v>1.1624479157035239E-10</v>
      </c>
    </row>
    <row r="409" spans="2:11" ht="14.4">
      <c r="B409" s="287">
        <v>407</v>
      </c>
      <c r="C409" s="4">
        <f>IF('Input&amp;Output'!$C$3=10,'v-t_chart'!G409,IF('Input&amp;Output'!$C$3=21,'v-t_chart'!H409,IF('Input&amp;Output'!$C$3=32,'v-t_chart'!I409,IF('Input&amp;Output'!$C$3=22,'v-t_chart'!J409,IF('Input&amp;Output'!$C$3=31,'v-t_chart'!K409,'v-t_chart'!L409)))))</f>
        <v>1.2</v>
      </c>
      <c r="D409" s="286">
        <v>243</v>
      </c>
      <c r="E409" s="286">
        <f t="shared" si="45"/>
        <v>1.2</v>
      </c>
      <c r="F409" s="286">
        <f t="shared" si="43"/>
        <v>291.59999999999997</v>
      </c>
      <c r="G409" s="286">
        <f t="shared" si="46"/>
        <v>1.2</v>
      </c>
      <c r="H409" s="286">
        <f t="shared" si="44"/>
        <v>349.91999999999996</v>
      </c>
      <c r="I409" s="286">
        <f t="shared" si="47"/>
        <v>96576.7049999999</v>
      </c>
      <c r="J409" s="286">
        <f t="shared" si="49"/>
        <v>174.95999999999998</v>
      </c>
      <c r="K409" s="286">
        <f t="shared" si="48"/>
        <v>174.96000000011622</v>
      </c>
    </row>
    <row r="410" spans="2:11" ht="14.4">
      <c r="B410" s="287">
        <v>408</v>
      </c>
      <c r="C410" s="4">
        <f>IF('Input&amp;Output'!$C$3=10,'v-t_chart'!G410,IF('Input&amp;Output'!$C$3=21,'v-t_chart'!H410,IF('Input&amp;Output'!$C$3=32,'v-t_chart'!I410,IF('Input&amp;Output'!$C$3=22,'v-t_chart'!J410,IF('Input&amp;Output'!$C$3=31,'v-t_chart'!K410,'v-t_chart'!L410)))))</f>
        <v>3.2</v>
      </c>
      <c r="D410" s="286">
        <v>243</v>
      </c>
      <c r="E410" s="286">
        <f t="shared" si="45"/>
        <v>2</v>
      </c>
      <c r="F410" s="286">
        <f t="shared" si="43"/>
        <v>486</v>
      </c>
      <c r="G410" s="286">
        <f t="shared" si="46"/>
        <v>3.8000000000000003</v>
      </c>
      <c r="H410" s="286">
        <f t="shared" si="44"/>
        <v>1846.8000000000002</v>
      </c>
      <c r="I410" s="286">
        <f t="shared" si="47"/>
        <v>98423.504999999903</v>
      </c>
      <c r="J410" s="286">
        <f t="shared" si="49"/>
        <v>1069.2000000000003</v>
      </c>
      <c r="K410" s="286">
        <f t="shared" si="48"/>
        <v>1244.1600000001165</v>
      </c>
    </row>
    <row r="411" spans="2:11" ht="14.4">
      <c r="B411" s="287">
        <v>409</v>
      </c>
      <c r="C411" s="4">
        <f>IF('Input&amp;Output'!$C$3=10,'v-t_chart'!G411,IF('Input&amp;Output'!$C$3=21,'v-t_chart'!H411,IF('Input&amp;Output'!$C$3=32,'v-t_chart'!I411,IF('Input&amp;Output'!$C$3=22,'v-t_chart'!J411,IF('Input&amp;Output'!$C$3=31,'v-t_chart'!K411,'v-t_chart'!L411)))))</f>
        <v>5.9</v>
      </c>
      <c r="D411" s="286">
        <v>243</v>
      </c>
      <c r="E411" s="286">
        <f t="shared" si="45"/>
        <v>2.7</v>
      </c>
      <c r="F411" s="286">
        <f t="shared" si="43"/>
        <v>656.1</v>
      </c>
      <c r="G411" s="286">
        <f t="shared" si="46"/>
        <v>7.5</v>
      </c>
      <c r="H411" s="286">
        <f t="shared" si="44"/>
        <v>4920.75</v>
      </c>
      <c r="I411" s="286">
        <f t="shared" si="47"/>
        <v>103344.2549999999</v>
      </c>
      <c r="J411" s="286">
        <f t="shared" si="49"/>
        <v>2985.2550000000001</v>
      </c>
      <c r="K411" s="286">
        <f t="shared" si="48"/>
        <v>4229.4150000001164</v>
      </c>
    </row>
    <row r="412" spans="2:11" ht="14.4">
      <c r="B412" s="287">
        <v>410</v>
      </c>
      <c r="C412" s="4">
        <f>IF('Input&amp;Output'!$C$3=10,'v-t_chart'!G412,IF('Input&amp;Output'!$C$3=21,'v-t_chart'!H412,IF('Input&amp;Output'!$C$3=32,'v-t_chart'!I412,IF('Input&amp;Output'!$C$3=22,'v-t_chart'!J412,IF('Input&amp;Output'!$C$3=31,'v-t_chart'!K412,'v-t_chart'!L412)))))</f>
        <v>8.8000000000000007</v>
      </c>
      <c r="D412" s="286">
        <v>243</v>
      </c>
      <c r="E412" s="286">
        <f t="shared" si="45"/>
        <v>2.9000000000000004</v>
      </c>
      <c r="F412" s="286">
        <f t="shared" si="43"/>
        <v>704.7</v>
      </c>
      <c r="G412" s="286">
        <f t="shared" si="46"/>
        <v>11.75</v>
      </c>
      <c r="H412" s="286">
        <f t="shared" si="44"/>
        <v>8280.2250000000004</v>
      </c>
      <c r="I412" s="286">
        <f t="shared" si="47"/>
        <v>111624.47999999991</v>
      </c>
      <c r="J412" s="286">
        <f t="shared" si="49"/>
        <v>5179.545000000001</v>
      </c>
      <c r="K412" s="286">
        <f t="shared" si="48"/>
        <v>9408.9600000001174</v>
      </c>
    </row>
    <row r="413" spans="2:11" ht="14.4">
      <c r="B413" s="287">
        <v>411</v>
      </c>
      <c r="C413" s="4">
        <f>IF('Input&amp;Output'!$C$3=10,'v-t_chart'!G413,IF('Input&amp;Output'!$C$3=21,'v-t_chart'!H413,IF('Input&amp;Output'!$C$3=32,'v-t_chart'!I413,IF('Input&amp;Output'!$C$3=22,'v-t_chart'!J413,IF('Input&amp;Output'!$C$3=31,'v-t_chart'!K413,'v-t_chart'!L413)))))</f>
        <v>12</v>
      </c>
      <c r="D413" s="286">
        <v>243</v>
      </c>
      <c r="E413" s="286">
        <f t="shared" si="45"/>
        <v>3.1999999999999993</v>
      </c>
      <c r="F413" s="286">
        <f t="shared" si="43"/>
        <v>777.5999999999998</v>
      </c>
      <c r="G413" s="286">
        <f t="shared" si="46"/>
        <v>16.399999999999999</v>
      </c>
      <c r="H413" s="286">
        <f t="shared" si="44"/>
        <v>12752.639999999996</v>
      </c>
      <c r="I413" s="286">
        <f t="shared" si="47"/>
        <v>124377.11999999991</v>
      </c>
      <c r="J413" s="286">
        <f t="shared" si="49"/>
        <v>8087.0399999999981</v>
      </c>
      <c r="K413" s="286">
        <f t="shared" si="48"/>
        <v>17496.000000000116</v>
      </c>
    </row>
    <row r="414" spans="2:11" ht="14.4">
      <c r="B414" s="287">
        <v>412</v>
      </c>
      <c r="C414" s="4">
        <f>IF('Input&amp;Output'!$C$3=10,'v-t_chart'!G414,IF('Input&amp;Output'!$C$3=21,'v-t_chart'!H414,IF('Input&amp;Output'!$C$3=32,'v-t_chart'!I414,IF('Input&amp;Output'!$C$3=22,'v-t_chart'!J414,IF('Input&amp;Output'!$C$3=31,'v-t_chart'!K414,'v-t_chart'!L414)))))</f>
        <v>15.4</v>
      </c>
      <c r="D414" s="286">
        <v>243</v>
      </c>
      <c r="E414" s="286">
        <f t="shared" si="45"/>
        <v>3.4000000000000004</v>
      </c>
      <c r="F414" s="286">
        <f t="shared" si="43"/>
        <v>826.2</v>
      </c>
      <c r="G414" s="286">
        <f t="shared" si="46"/>
        <v>21.4</v>
      </c>
      <c r="H414" s="286">
        <f t="shared" si="44"/>
        <v>17680.68</v>
      </c>
      <c r="I414" s="286">
        <f t="shared" si="47"/>
        <v>142057.7999999999</v>
      </c>
      <c r="J414" s="286">
        <f t="shared" si="49"/>
        <v>11318.940000000002</v>
      </c>
      <c r="K414" s="286">
        <f t="shared" si="48"/>
        <v>28814.940000000119</v>
      </c>
    </row>
    <row r="415" spans="2:11" ht="14.4">
      <c r="B415" s="287">
        <v>413</v>
      </c>
      <c r="C415" s="4">
        <f>IF('Input&amp;Output'!$C$3=10,'v-t_chart'!G415,IF('Input&amp;Output'!$C$3=21,'v-t_chart'!H415,IF('Input&amp;Output'!$C$3=32,'v-t_chart'!I415,IF('Input&amp;Output'!$C$3=22,'v-t_chart'!J415,IF('Input&amp;Output'!$C$3=31,'v-t_chart'!K415,'v-t_chart'!L415)))))</f>
        <v>18.899999999999999</v>
      </c>
      <c r="D415" s="286">
        <v>243</v>
      </c>
      <c r="E415" s="286">
        <f t="shared" si="45"/>
        <v>3.4999999999999982</v>
      </c>
      <c r="F415" s="286">
        <f t="shared" si="43"/>
        <v>850.49999999999955</v>
      </c>
      <c r="G415" s="286">
        <f t="shared" si="46"/>
        <v>26.599999999999998</v>
      </c>
      <c r="H415" s="286">
        <f t="shared" si="44"/>
        <v>22623.299999999985</v>
      </c>
      <c r="I415" s="286">
        <f t="shared" si="47"/>
        <v>164681.09999999989</v>
      </c>
      <c r="J415" s="286">
        <f t="shared" si="49"/>
        <v>14586.074999999988</v>
      </c>
      <c r="K415" s="286">
        <f t="shared" si="48"/>
        <v>43401.015000000109</v>
      </c>
    </row>
    <row r="416" spans="2:11" ht="14.4">
      <c r="B416" s="287">
        <v>414</v>
      </c>
      <c r="C416" s="4">
        <f>IF('Input&amp;Output'!$C$3=10,'v-t_chart'!G416,IF('Input&amp;Output'!$C$3=21,'v-t_chart'!H416,IF('Input&amp;Output'!$C$3=32,'v-t_chart'!I416,IF('Input&amp;Output'!$C$3=22,'v-t_chart'!J416,IF('Input&amp;Output'!$C$3=31,'v-t_chart'!K416,'v-t_chart'!L416)))))</f>
        <v>22.1</v>
      </c>
      <c r="D416" s="286">
        <v>243</v>
      </c>
      <c r="E416" s="286">
        <f t="shared" si="45"/>
        <v>3.2000000000000028</v>
      </c>
      <c r="F416" s="286">
        <f t="shared" si="43"/>
        <v>777.6000000000007</v>
      </c>
      <c r="G416" s="286">
        <f t="shared" si="46"/>
        <v>31.55</v>
      </c>
      <c r="H416" s="286">
        <f t="shared" si="44"/>
        <v>24533.280000000024</v>
      </c>
      <c r="I416" s="286">
        <f t="shared" si="47"/>
        <v>189214.37999999992</v>
      </c>
      <c r="J416" s="286">
        <f t="shared" si="49"/>
        <v>15940.800000000019</v>
      </c>
      <c r="K416" s="286">
        <f t="shared" si="48"/>
        <v>59341.815000000126</v>
      </c>
    </row>
    <row r="417" spans="2:11" ht="14.4">
      <c r="B417" s="287">
        <v>415</v>
      </c>
      <c r="C417" s="4">
        <f>IF('Input&amp;Output'!$C$3=10,'v-t_chart'!G417,IF('Input&amp;Output'!$C$3=21,'v-t_chart'!H417,IF('Input&amp;Output'!$C$3=32,'v-t_chart'!I417,IF('Input&amp;Output'!$C$3=22,'v-t_chart'!J417,IF('Input&amp;Output'!$C$3=31,'v-t_chart'!K417,'v-t_chart'!L417)))))</f>
        <v>24.8</v>
      </c>
      <c r="D417" s="286">
        <v>243</v>
      </c>
      <c r="E417" s="286">
        <f t="shared" si="45"/>
        <v>2.6999999999999993</v>
      </c>
      <c r="F417" s="286">
        <f t="shared" si="43"/>
        <v>656.0999999999998</v>
      </c>
      <c r="G417" s="286">
        <f t="shared" si="46"/>
        <v>35.85</v>
      </c>
      <c r="H417" s="286">
        <f t="shared" si="44"/>
        <v>23521.184999999994</v>
      </c>
      <c r="I417" s="286">
        <f t="shared" si="47"/>
        <v>212735.56499999992</v>
      </c>
      <c r="J417" s="286">
        <f t="shared" si="49"/>
        <v>15385.545</v>
      </c>
      <c r="K417" s="286">
        <f t="shared" si="48"/>
        <v>74727.360000000132</v>
      </c>
    </row>
    <row r="418" spans="2:11" ht="14.4">
      <c r="B418" s="287">
        <v>416</v>
      </c>
      <c r="C418" s="4">
        <f>IF('Input&amp;Output'!$C$3=10,'v-t_chart'!G418,IF('Input&amp;Output'!$C$3=21,'v-t_chart'!H418,IF('Input&amp;Output'!$C$3=32,'v-t_chart'!I418,IF('Input&amp;Output'!$C$3=22,'v-t_chart'!J418,IF('Input&amp;Output'!$C$3=31,'v-t_chart'!K418,'v-t_chart'!L418)))))</f>
        <v>26.8</v>
      </c>
      <c r="D418" s="286">
        <v>243</v>
      </c>
      <c r="E418" s="286">
        <f t="shared" si="45"/>
        <v>2</v>
      </c>
      <c r="F418" s="286">
        <f t="shared" si="43"/>
        <v>486</v>
      </c>
      <c r="G418" s="286">
        <f t="shared" si="46"/>
        <v>39.200000000000003</v>
      </c>
      <c r="H418" s="286">
        <f t="shared" si="44"/>
        <v>19051.2</v>
      </c>
      <c r="I418" s="286">
        <f t="shared" si="47"/>
        <v>231786.76499999993</v>
      </c>
      <c r="J418" s="286">
        <f t="shared" si="49"/>
        <v>12538.799999999992</v>
      </c>
      <c r="K418" s="286">
        <f t="shared" si="48"/>
        <v>87266.16000000012</v>
      </c>
    </row>
    <row r="419" spans="2:11" ht="14.4">
      <c r="B419" s="287">
        <v>417</v>
      </c>
      <c r="C419" s="4">
        <f>IF('Input&amp;Output'!$C$3=10,'v-t_chart'!G419,IF('Input&amp;Output'!$C$3=21,'v-t_chart'!H419,IF('Input&amp;Output'!$C$3=32,'v-t_chart'!I419,IF('Input&amp;Output'!$C$3=22,'v-t_chart'!J419,IF('Input&amp;Output'!$C$3=31,'v-t_chart'!K419,'v-t_chart'!L419)))))</f>
        <v>28.7</v>
      </c>
      <c r="D419" s="286">
        <v>243</v>
      </c>
      <c r="E419" s="286">
        <f t="shared" si="45"/>
        <v>1.8999999999999986</v>
      </c>
      <c r="F419" s="286">
        <f t="shared" si="43"/>
        <v>461.69999999999965</v>
      </c>
      <c r="G419" s="286">
        <f t="shared" si="46"/>
        <v>42.1</v>
      </c>
      <c r="H419" s="286">
        <f t="shared" si="44"/>
        <v>19437.569999999985</v>
      </c>
      <c r="I419" s="286">
        <f t="shared" si="47"/>
        <v>251224.3349999999</v>
      </c>
      <c r="J419" s="286">
        <f t="shared" si="49"/>
        <v>12812.174999999992</v>
      </c>
      <c r="K419" s="286">
        <f t="shared" si="48"/>
        <v>100078.33500000011</v>
      </c>
    </row>
    <row r="420" spans="2:11" ht="14.4">
      <c r="B420" s="287">
        <v>418</v>
      </c>
      <c r="C420" s="4">
        <f>IF('Input&amp;Output'!$C$3=10,'v-t_chart'!G420,IF('Input&amp;Output'!$C$3=21,'v-t_chart'!H420,IF('Input&amp;Output'!$C$3=32,'v-t_chart'!I420,IF('Input&amp;Output'!$C$3=22,'v-t_chart'!J420,IF('Input&amp;Output'!$C$3=31,'v-t_chart'!K420,'v-t_chart'!L420)))))</f>
        <v>30.6</v>
      </c>
      <c r="D420" s="286">
        <v>243</v>
      </c>
      <c r="E420" s="286">
        <f t="shared" si="45"/>
        <v>1.9000000000000021</v>
      </c>
      <c r="F420" s="286">
        <f t="shared" si="43"/>
        <v>461.7000000000005</v>
      </c>
      <c r="G420" s="286">
        <f t="shared" si="46"/>
        <v>44.95</v>
      </c>
      <c r="H420" s="286">
        <f t="shared" si="44"/>
        <v>20753.415000000023</v>
      </c>
      <c r="I420" s="286">
        <f t="shared" si="47"/>
        <v>271977.74999999994</v>
      </c>
      <c r="J420" s="286">
        <f t="shared" si="49"/>
        <v>13689.405000000022</v>
      </c>
      <c r="K420" s="286">
        <f t="shared" si="48"/>
        <v>113767.74000000014</v>
      </c>
    </row>
    <row r="421" spans="2:11" ht="14.4">
      <c r="B421" s="287">
        <v>419</v>
      </c>
      <c r="C421" s="4">
        <f>IF('Input&amp;Output'!$C$3=10,'v-t_chart'!G421,IF('Input&amp;Output'!$C$3=21,'v-t_chart'!H421,IF('Input&amp;Output'!$C$3=32,'v-t_chart'!I421,IF('Input&amp;Output'!$C$3=22,'v-t_chart'!J421,IF('Input&amp;Output'!$C$3=31,'v-t_chart'!K421,'v-t_chart'!L421)))))</f>
        <v>32.4</v>
      </c>
      <c r="D421" s="286">
        <v>243</v>
      </c>
      <c r="E421" s="286">
        <f t="shared" si="45"/>
        <v>1.7999999999999972</v>
      </c>
      <c r="F421" s="286">
        <f t="shared" si="43"/>
        <v>437.3999999999993</v>
      </c>
      <c r="G421" s="286">
        <f t="shared" si="46"/>
        <v>47.7</v>
      </c>
      <c r="H421" s="286">
        <f t="shared" si="44"/>
        <v>20863.979999999967</v>
      </c>
      <c r="I421" s="286">
        <f t="shared" si="47"/>
        <v>292841.72999999992</v>
      </c>
      <c r="J421" s="286">
        <f t="shared" si="49"/>
        <v>13778.099999999984</v>
      </c>
      <c r="K421" s="286">
        <f t="shared" si="48"/>
        <v>127545.84000000011</v>
      </c>
    </row>
    <row r="422" spans="2:11" ht="14.4">
      <c r="B422" s="287">
        <v>420</v>
      </c>
      <c r="C422" s="4">
        <f>IF('Input&amp;Output'!$C$3=10,'v-t_chart'!G422,IF('Input&amp;Output'!$C$3=21,'v-t_chart'!H422,IF('Input&amp;Output'!$C$3=32,'v-t_chart'!I422,IF('Input&amp;Output'!$C$3=22,'v-t_chart'!J422,IF('Input&amp;Output'!$C$3=31,'v-t_chart'!K422,'v-t_chart'!L422)))))</f>
        <v>34</v>
      </c>
      <c r="D422" s="286">
        <v>243</v>
      </c>
      <c r="E422" s="286">
        <f t="shared" si="45"/>
        <v>1.6000000000000014</v>
      </c>
      <c r="F422" s="286">
        <f t="shared" si="43"/>
        <v>388.80000000000035</v>
      </c>
      <c r="G422" s="286">
        <f t="shared" si="46"/>
        <v>50.2</v>
      </c>
      <c r="H422" s="286">
        <f t="shared" si="44"/>
        <v>19517.76000000002</v>
      </c>
      <c r="I422" s="286">
        <f t="shared" si="47"/>
        <v>312359.48999999993</v>
      </c>
      <c r="J422" s="286">
        <f t="shared" si="49"/>
        <v>12908.160000000002</v>
      </c>
      <c r="K422" s="286">
        <f t="shared" si="48"/>
        <v>140454.00000000012</v>
      </c>
    </row>
    <row r="423" spans="2:11" ht="14.4">
      <c r="B423" s="287">
        <v>421</v>
      </c>
      <c r="C423" s="4">
        <f>IF('Input&amp;Output'!$C$3=10,'v-t_chart'!G423,IF('Input&amp;Output'!$C$3=21,'v-t_chart'!H423,IF('Input&amp;Output'!$C$3=32,'v-t_chart'!I423,IF('Input&amp;Output'!$C$3=22,'v-t_chart'!J423,IF('Input&amp;Output'!$C$3=31,'v-t_chart'!K423,'v-t_chart'!L423)))))</f>
        <v>35.4</v>
      </c>
      <c r="D423" s="286">
        <v>243</v>
      </c>
      <c r="E423" s="286">
        <f t="shared" si="45"/>
        <v>1.3999999999999986</v>
      </c>
      <c r="F423" s="286">
        <f t="shared" si="43"/>
        <v>340.19999999999965</v>
      </c>
      <c r="G423" s="286">
        <f t="shared" si="46"/>
        <v>52.4</v>
      </c>
      <c r="H423" s="286">
        <f t="shared" si="44"/>
        <v>17826.479999999981</v>
      </c>
      <c r="I423" s="286">
        <f t="shared" si="47"/>
        <v>330185.96999999991</v>
      </c>
      <c r="J423" s="286">
        <f t="shared" si="49"/>
        <v>11804.939999999982</v>
      </c>
      <c r="K423" s="286">
        <f t="shared" si="48"/>
        <v>152258.94000000009</v>
      </c>
    </row>
    <row r="424" spans="2:11" ht="14.4">
      <c r="B424" s="287">
        <v>422</v>
      </c>
      <c r="C424" s="4">
        <f>IF('Input&amp;Output'!$C$3=10,'v-t_chart'!G424,IF('Input&amp;Output'!$C$3=21,'v-t_chart'!H424,IF('Input&amp;Output'!$C$3=32,'v-t_chart'!I424,IF('Input&amp;Output'!$C$3=22,'v-t_chart'!J424,IF('Input&amp;Output'!$C$3=31,'v-t_chart'!K424,'v-t_chart'!L424)))))</f>
        <v>36.5</v>
      </c>
      <c r="D424" s="286">
        <v>243</v>
      </c>
      <c r="E424" s="286">
        <f t="shared" si="45"/>
        <v>1.1000000000000014</v>
      </c>
      <c r="F424" s="286">
        <f t="shared" si="43"/>
        <v>267.30000000000035</v>
      </c>
      <c r="G424" s="286">
        <f t="shared" si="46"/>
        <v>54.2</v>
      </c>
      <c r="H424" s="286">
        <f t="shared" si="44"/>
        <v>14487.66000000002</v>
      </c>
      <c r="I424" s="286">
        <f t="shared" si="47"/>
        <v>344673.62999999995</v>
      </c>
      <c r="J424" s="286">
        <f t="shared" si="49"/>
        <v>9609.4350000000177</v>
      </c>
      <c r="K424" s="286">
        <f t="shared" si="48"/>
        <v>161868.37500000012</v>
      </c>
    </row>
    <row r="425" spans="2:11" ht="14.4">
      <c r="B425" s="287">
        <v>423</v>
      </c>
      <c r="C425" s="4">
        <f>IF('Input&amp;Output'!$C$3=10,'v-t_chart'!G425,IF('Input&amp;Output'!$C$3=21,'v-t_chart'!H425,IF('Input&amp;Output'!$C$3=32,'v-t_chart'!I425,IF('Input&amp;Output'!$C$3=22,'v-t_chart'!J425,IF('Input&amp;Output'!$C$3=31,'v-t_chart'!K425,'v-t_chart'!L425)))))</f>
        <v>37.5</v>
      </c>
      <c r="D425" s="286">
        <v>243</v>
      </c>
      <c r="E425" s="286">
        <f t="shared" si="45"/>
        <v>1</v>
      </c>
      <c r="F425" s="286">
        <f t="shared" si="43"/>
        <v>243</v>
      </c>
      <c r="G425" s="286">
        <f t="shared" si="46"/>
        <v>55.75</v>
      </c>
      <c r="H425" s="286">
        <f t="shared" si="44"/>
        <v>13547.25</v>
      </c>
      <c r="I425" s="286">
        <f t="shared" si="47"/>
        <v>358220.87999999995</v>
      </c>
      <c r="J425" s="286">
        <f t="shared" si="49"/>
        <v>8991</v>
      </c>
      <c r="K425" s="286">
        <f t="shared" si="48"/>
        <v>170859.37500000012</v>
      </c>
    </row>
    <row r="426" spans="2:11" ht="14.4">
      <c r="B426" s="287">
        <v>424</v>
      </c>
      <c r="C426" s="4">
        <f>IF('Input&amp;Output'!$C$3=10,'v-t_chart'!G426,IF('Input&amp;Output'!$C$3=21,'v-t_chart'!H426,IF('Input&amp;Output'!$C$3=32,'v-t_chart'!I426,IF('Input&amp;Output'!$C$3=22,'v-t_chart'!J426,IF('Input&amp;Output'!$C$3=31,'v-t_chart'!K426,'v-t_chart'!L426)))))</f>
        <v>38.6</v>
      </c>
      <c r="D426" s="286">
        <v>243</v>
      </c>
      <c r="E426" s="286">
        <f t="shared" si="45"/>
        <v>1.1000000000000014</v>
      </c>
      <c r="F426" s="286">
        <f t="shared" si="43"/>
        <v>267.30000000000035</v>
      </c>
      <c r="G426" s="286">
        <f t="shared" si="46"/>
        <v>57.35</v>
      </c>
      <c r="H426" s="286">
        <f t="shared" si="44"/>
        <v>15329.655000000021</v>
      </c>
      <c r="I426" s="286">
        <f t="shared" si="47"/>
        <v>373550.53499999997</v>
      </c>
      <c r="J426" s="286">
        <f t="shared" si="49"/>
        <v>10170.765000000005</v>
      </c>
      <c r="K426" s="286">
        <f t="shared" si="48"/>
        <v>181030.14000000013</v>
      </c>
    </row>
    <row r="427" spans="2:11" ht="14.4">
      <c r="B427" s="287">
        <v>425</v>
      </c>
      <c r="C427" s="4">
        <f>IF('Input&amp;Output'!$C$3=10,'v-t_chart'!G427,IF('Input&amp;Output'!$C$3=21,'v-t_chart'!H427,IF('Input&amp;Output'!$C$3=32,'v-t_chart'!I427,IF('Input&amp;Output'!$C$3=22,'v-t_chart'!J427,IF('Input&amp;Output'!$C$3=31,'v-t_chart'!K427,'v-t_chart'!L427)))))</f>
        <v>39.700000000000003</v>
      </c>
      <c r="D427" s="286">
        <v>243</v>
      </c>
      <c r="E427" s="286">
        <f t="shared" si="45"/>
        <v>1.1000000000000014</v>
      </c>
      <c r="F427" s="286">
        <f t="shared" si="43"/>
        <v>267.30000000000035</v>
      </c>
      <c r="G427" s="286">
        <f t="shared" si="46"/>
        <v>59</v>
      </c>
      <c r="H427" s="286">
        <f t="shared" si="44"/>
        <v>15770.700000000021</v>
      </c>
      <c r="I427" s="286">
        <f t="shared" si="47"/>
        <v>389321.23499999999</v>
      </c>
      <c r="J427" s="286">
        <f t="shared" si="49"/>
        <v>10464.795000000013</v>
      </c>
      <c r="K427" s="286">
        <f t="shared" si="48"/>
        <v>191494.93500000014</v>
      </c>
    </row>
    <row r="428" spans="2:11" ht="14.4">
      <c r="B428" s="287">
        <v>426</v>
      </c>
      <c r="C428" s="4">
        <f>IF('Input&amp;Output'!$C$3=10,'v-t_chart'!G428,IF('Input&amp;Output'!$C$3=21,'v-t_chart'!H428,IF('Input&amp;Output'!$C$3=32,'v-t_chart'!I428,IF('Input&amp;Output'!$C$3=22,'v-t_chart'!J428,IF('Input&amp;Output'!$C$3=31,'v-t_chart'!K428,'v-t_chart'!L428)))))</f>
        <v>40.700000000000003</v>
      </c>
      <c r="D428" s="286">
        <v>243</v>
      </c>
      <c r="E428" s="286">
        <f t="shared" si="45"/>
        <v>1</v>
      </c>
      <c r="F428" s="286">
        <f t="shared" si="43"/>
        <v>243</v>
      </c>
      <c r="G428" s="286">
        <f t="shared" si="46"/>
        <v>60.550000000000004</v>
      </c>
      <c r="H428" s="286">
        <f t="shared" si="44"/>
        <v>14713.650000000001</v>
      </c>
      <c r="I428" s="286">
        <f t="shared" si="47"/>
        <v>404034.88500000001</v>
      </c>
      <c r="J428" s="286">
        <f t="shared" si="49"/>
        <v>9768.6000000000113</v>
      </c>
      <c r="K428" s="286">
        <f t="shared" si="48"/>
        <v>201263.53500000015</v>
      </c>
    </row>
    <row r="429" spans="2:11" ht="14.4">
      <c r="B429" s="287">
        <v>427</v>
      </c>
      <c r="C429" s="4">
        <f>IF('Input&amp;Output'!$C$3=10,'v-t_chart'!G429,IF('Input&amp;Output'!$C$3=21,'v-t_chart'!H429,IF('Input&amp;Output'!$C$3=32,'v-t_chart'!I429,IF('Input&amp;Output'!$C$3=22,'v-t_chart'!J429,IF('Input&amp;Output'!$C$3=31,'v-t_chart'!K429,'v-t_chart'!L429)))))</f>
        <v>41.5</v>
      </c>
      <c r="D429" s="286">
        <v>243</v>
      </c>
      <c r="E429" s="286">
        <f t="shared" si="45"/>
        <v>0.79999999999999716</v>
      </c>
      <c r="F429" s="286">
        <f t="shared" si="43"/>
        <v>194.3999999999993</v>
      </c>
      <c r="G429" s="286">
        <f t="shared" si="46"/>
        <v>61.85</v>
      </c>
      <c r="H429" s="286">
        <f t="shared" si="44"/>
        <v>12023.639999999958</v>
      </c>
      <c r="I429" s="286">
        <f t="shared" si="47"/>
        <v>416058.52499999997</v>
      </c>
      <c r="J429" s="286">
        <f t="shared" si="49"/>
        <v>7989.839999999971</v>
      </c>
      <c r="K429" s="286">
        <f t="shared" si="48"/>
        <v>209253.37500000012</v>
      </c>
    </row>
    <row r="430" spans="2:11" ht="14.4">
      <c r="B430" s="287">
        <v>428</v>
      </c>
      <c r="C430" s="4">
        <f>IF('Input&amp;Output'!$C$3=10,'v-t_chart'!G430,IF('Input&amp;Output'!$C$3=21,'v-t_chart'!H430,IF('Input&amp;Output'!$C$3=32,'v-t_chart'!I430,IF('Input&amp;Output'!$C$3=22,'v-t_chart'!J430,IF('Input&amp;Output'!$C$3=31,'v-t_chart'!K430,'v-t_chart'!L430)))))</f>
        <v>41.7</v>
      </c>
      <c r="D430" s="286">
        <v>243</v>
      </c>
      <c r="E430" s="286">
        <f t="shared" si="45"/>
        <v>0.20000000000000284</v>
      </c>
      <c r="F430" s="286">
        <f t="shared" si="43"/>
        <v>48.600000000000691</v>
      </c>
      <c r="G430" s="286">
        <f t="shared" si="46"/>
        <v>62.45</v>
      </c>
      <c r="H430" s="286">
        <f t="shared" si="44"/>
        <v>3035.0700000000434</v>
      </c>
      <c r="I430" s="286">
        <f t="shared" si="47"/>
        <v>419093.59500000003</v>
      </c>
      <c r="J430" s="286">
        <f t="shared" si="49"/>
        <v>2021.7600000000398</v>
      </c>
      <c r="K430" s="286">
        <f t="shared" si="48"/>
        <v>211275.13500000015</v>
      </c>
    </row>
    <row r="431" spans="2:11" ht="14.4">
      <c r="B431" s="287">
        <v>429</v>
      </c>
      <c r="C431" s="4">
        <f>IF('Input&amp;Output'!$C$3=10,'v-t_chart'!G431,IF('Input&amp;Output'!$C$3=21,'v-t_chart'!H431,IF('Input&amp;Output'!$C$3=32,'v-t_chart'!I431,IF('Input&amp;Output'!$C$3=22,'v-t_chart'!J431,IF('Input&amp;Output'!$C$3=31,'v-t_chart'!K431,'v-t_chart'!L431)))))</f>
        <v>41.5</v>
      </c>
      <c r="D431" s="286">
        <v>243</v>
      </c>
      <c r="E431" s="286">
        <f t="shared" si="45"/>
        <v>-0.20000000000000284</v>
      </c>
      <c r="F431" s="286">
        <f t="shared" si="43"/>
        <v>-48.600000000000691</v>
      </c>
      <c r="G431" s="286">
        <f t="shared" si="46"/>
        <v>62.35</v>
      </c>
      <c r="H431" s="286">
        <f t="shared" si="44"/>
        <v>-3030.2100000000432</v>
      </c>
      <c r="I431" s="286">
        <f t="shared" si="47"/>
        <v>416063.38500000001</v>
      </c>
      <c r="J431" s="286">
        <f t="shared" si="49"/>
        <v>-2021.7600000000398</v>
      </c>
      <c r="K431" s="286">
        <f t="shared" si="48"/>
        <v>209253.37500000012</v>
      </c>
    </row>
    <row r="432" spans="2:11" ht="14.4">
      <c r="B432" s="287">
        <v>430</v>
      </c>
      <c r="C432" s="4">
        <f>IF('Input&amp;Output'!$C$3=10,'v-t_chart'!G432,IF('Input&amp;Output'!$C$3=21,'v-t_chart'!H432,IF('Input&amp;Output'!$C$3=32,'v-t_chart'!I432,IF('Input&amp;Output'!$C$3=22,'v-t_chart'!J432,IF('Input&amp;Output'!$C$3=31,'v-t_chart'!K432,'v-t_chart'!L432)))))</f>
        <v>41</v>
      </c>
      <c r="D432" s="286">
        <v>243</v>
      </c>
      <c r="E432" s="286">
        <f t="shared" si="45"/>
        <v>-0.5</v>
      </c>
      <c r="F432" s="286">
        <f t="shared" si="43"/>
        <v>-121.5</v>
      </c>
      <c r="G432" s="286">
        <f t="shared" si="46"/>
        <v>61.75</v>
      </c>
      <c r="H432" s="286">
        <f t="shared" si="44"/>
        <v>-7502.625</v>
      </c>
      <c r="I432" s="286">
        <f t="shared" si="47"/>
        <v>408560.76</v>
      </c>
      <c r="J432" s="286">
        <f t="shared" si="49"/>
        <v>-5011.875</v>
      </c>
      <c r="K432" s="286">
        <f t="shared" si="48"/>
        <v>204241.50000000012</v>
      </c>
    </row>
    <row r="433" spans="2:11" ht="14.4">
      <c r="B433" s="287">
        <v>431</v>
      </c>
      <c r="C433" s="4">
        <f>IF('Input&amp;Output'!$C$3=10,'v-t_chart'!G433,IF('Input&amp;Output'!$C$3=21,'v-t_chart'!H433,IF('Input&amp;Output'!$C$3=32,'v-t_chart'!I433,IF('Input&amp;Output'!$C$3=22,'v-t_chart'!J433,IF('Input&amp;Output'!$C$3=31,'v-t_chart'!K433,'v-t_chart'!L433)))))</f>
        <v>40.6</v>
      </c>
      <c r="D433" s="286">
        <v>243</v>
      </c>
      <c r="E433" s="286">
        <f t="shared" si="45"/>
        <v>-0.39999999999999858</v>
      </c>
      <c r="F433" s="286">
        <f t="shared" si="43"/>
        <v>-97.199999999999648</v>
      </c>
      <c r="G433" s="286">
        <f t="shared" si="46"/>
        <v>61.1</v>
      </c>
      <c r="H433" s="286">
        <f t="shared" si="44"/>
        <v>-5938.9199999999782</v>
      </c>
      <c r="I433" s="286">
        <f t="shared" si="47"/>
        <v>402621.84</v>
      </c>
      <c r="J433" s="286">
        <f t="shared" si="49"/>
        <v>-3965.7599999999848</v>
      </c>
      <c r="K433" s="286">
        <f t="shared" si="48"/>
        <v>200275.74000000014</v>
      </c>
    </row>
    <row r="434" spans="2:11" ht="14.4">
      <c r="B434" s="287">
        <v>432</v>
      </c>
      <c r="C434" s="4">
        <f>IF('Input&amp;Output'!$C$3=10,'v-t_chart'!G434,IF('Input&amp;Output'!$C$3=21,'v-t_chart'!H434,IF('Input&amp;Output'!$C$3=32,'v-t_chart'!I434,IF('Input&amp;Output'!$C$3=22,'v-t_chart'!J434,IF('Input&amp;Output'!$C$3=31,'v-t_chart'!K434,'v-t_chart'!L434)))))</f>
        <v>40.299999999999997</v>
      </c>
      <c r="D434" s="286">
        <v>243</v>
      </c>
      <c r="E434" s="286">
        <f t="shared" si="45"/>
        <v>-0.30000000000000426</v>
      </c>
      <c r="F434" s="286">
        <f t="shared" si="43"/>
        <v>-72.900000000001029</v>
      </c>
      <c r="G434" s="286">
        <f t="shared" si="46"/>
        <v>60.599999999999994</v>
      </c>
      <c r="H434" s="286">
        <f t="shared" si="44"/>
        <v>-4417.7400000000616</v>
      </c>
      <c r="I434" s="286">
        <f t="shared" si="47"/>
        <v>398204.1</v>
      </c>
      <c r="J434" s="286">
        <f t="shared" si="49"/>
        <v>-2948.805000000053</v>
      </c>
      <c r="K434" s="286">
        <f t="shared" si="48"/>
        <v>197326.93500000008</v>
      </c>
    </row>
    <row r="435" spans="2:11" ht="14.4">
      <c r="B435" s="287">
        <v>433</v>
      </c>
      <c r="C435" s="4">
        <f>IF('Input&amp;Output'!$C$3=10,'v-t_chart'!G435,IF('Input&amp;Output'!$C$3=21,'v-t_chart'!H435,IF('Input&amp;Output'!$C$3=32,'v-t_chart'!I435,IF('Input&amp;Output'!$C$3=22,'v-t_chart'!J435,IF('Input&amp;Output'!$C$3=31,'v-t_chart'!K435,'v-t_chart'!L435)))))</f>
        <v>40.200000000000003</v>
      </c>
      <c r="D435" s="286">
        <v>243</v>
      </c>
      <c r="E435" s="286">
        <f t="shared" si="45"/>
        <v>-9.9999999999994316E-2</v>
      </c>
      <c r="F435" s="286">
        <f t="shared" si="43"/>
        <v>-24.299999999998619</v>
      </c>
      <c r="G435" s="286">
        <f t="shared" si="46"/>
        <v>60.35</v>
      </c>
      <c r="H435" s="286">
        <f t="shared" si="44"/>
        <v>-1466.5049999999167</v>
      </c>
      <c r="I435" s="286">
        <f t="shared" si="47"/>
        <v>396737.59500000009</v>
      </c>
      <c r="J435" s="286">
        <f t="shared" si="49"/>
        <v>-978.07499999993922</v>
      </c>
      <c r="K435" s="286">
        <f t="shared" si="48"/>
        <v>196348.86000000013</v>
      </c>
    </row>
    <row r="436" spans="2:11" ht="14.4">
      <c r="B436" s="287">
        <v>434</v>
      </c>
      <c r="C436" s="4">
        <f>IF('Input&amp;Output'!$C$3=10,'v-t_chart'!G436,IF('Input&amp;Output'!$C$3=21,'v-t_chart'!H436,IF('Input&amp;Output'!$C$3=32,'v-t_chart'!I436,IF('Input&amp;Output'!$C$3=22,'v-t_chart'!J436,IF('Input&amp;Output'!$C$3=31,'v-t_chart'!K436,'v-t_chart'!L436)))))</f>
        <v>40.1</v>
      </c>
      <c r="D436" s="286">
        <v>243</v>
      </c>
      <c r="E436" s="286">
        <f t="shared" si="45"/>
        <v>-0.10000000000000142</v>
      </c>
      <c r="F436" s="286">
        <f t="shared" si="43"/>
        <v>-24.300000000000345</v>
      </c>
      <c r="G436" s="286">
        <f t="shared" si="46"/>
        <v>60.2</v>
      </c>
      <c r="H436" s="286">
        <f t="shared" si="44"/>
        <v>-1462.8600000000208</v>
      </c>
      <c r="I436" s="286">
        <f t="shared" si="47"/>
        <v>395274.73500000004</v>
      </c>
      <c r="J436" s="286">
        <f t="shared" si="49"/>
        <v>-975.64499999999668</v>
      </c>
      <c r="K436" s="286">
        <f t="shared" si="48"/>
        <v>195373.21500000014</v>
      </c>
    </row>
    <row r="437" spans="2:11" ht="14.4">
      <c r="B437" s="287">
        <v>435</v>
      </c>
      <c r="C437" s="4">
        <f>IF('Input&amp;Output'!$C$3=10,'v-t_chart'!G437,IF('Input&amp;Output'!$C$3=21,'v-t_chart'!H437,IF('Input&amp;Output'!$C$3=32,'v-t_chart'!I437,IF('Input&amp;Output'!$C$3=22,'v-t_chart'!J437,IF('Input&amp;Output'!$C$3=31,'v-t_chart'!K437,'v-t_chart'!L437)))))</f>
        <v>39.799999999999997</v>
      </c>
      <c r="D437" s="286">
        <v>243</v>
      </c>
      <c r="E437" s="286">
        <f t="shared" si="45"/>
        <v>-0.30000000000000426</v>
      </c>
      <c r="F437" s="286">
        <f t="shared" si="43"/>
        <v>-72.900000000001029</v>
      </c>
      <c r="G437" s="286">
        <f t="shared" si="46"/>
        <v>59.849999999999994</v>
      </c>
      <c r="H437" s="286">
        <f t="shared" si="44"/>
        <v>-4363.0650000000614</v>
      </c>
      <c r="I437" s="286">
        <f t="shared" si="47"/>
        <v>390911.67</v>
      </c>
      <c r="J437" s="286">
        <f t="shared" si="49"/>
        <v>-2912.3550000000587</v>
      </c>
      <c r="K437" s="286">
        <f t="shared" si="48"/>
        <v>192460.86000000007</v>
      </c>
    </row>
    <row r="438" spans="2:11" ht="14.4">
      <c r="B438" s="287">
        <v>436</v>
      </c>
      <c r="C438" s="4">
        <f>IF('Input&amp;Output'!$C$3=10,'v-t_chart'!G438,IF('Input&amp;Output'!$C$3=21,'v-t_chart'!H438,IF('Input&amp;Output'!$C$3=32,'v-t_chart'!I438,IF('Input&amp;Output'!$C$3=22,'v-t_chart'!J438,IF('Input&amp;Output'!$C$3=31,'v-t_chart'!K438,'v-t_chart'!L438)))))</f>
        <v>38.9</v>
      </c>
      <c r="D438" s="286">
        <v>243</v>
      </c>
      <c r="E438" s="286">
        <f t="shared" si="45"/>
        <v>-0.89999999999999858</v>
      </c>
      <c r="F438" s="286">
        <f t="shared" si="43"/>
        <v>-218.69999999999965</v>
      </c>
      <c r="G438" s="286">
        <f t="shared" si="46"/>
        <v>58.8</v>
      </c>
      <c r="H438" s="286">
        <f t="shared" si="44"/>
        <v>-12859.559999999979</v>
      </c>
      <c r="I438" s="286">
        <f t="shared" si="47"/>
        <v>378052.11</v>
      </c>
      <c r="J438" s="286">
        <f t="shared" si="49"/>
        <v>-8605.8449999999903</v>
      </c>
      <c r="K438" s="286">
        <f t="shared" si="48"/>
        <v>183855.01500000007</v>
      </c>
    </row>
    <row r="439" spans="2:11" ht="14.4">
      <c r="B439" s="287">
        <v>437</v>
      </c>
      <c r="C439" s="4">
        <f>IF('Input&amp;Output'!$C$3=10,'v-t_chart'!G439,IF('Input&amp;Output'!$C$3=21,'v-t_chart'!H439,IF('Input&amp;Output'!$C$3=32,'v-t_chart'!I439,IF('Input&amp;Output'!$C$3=22,'v-t_chart'!J439,IF('Input&amp;Output'!$C$3=31,'v-t_chart'!K439,'v-t_chart'!L439)))))</f>
        <v>37.5</v>
      </c>
      <c r="D439" s="286">
        <v>243</v>
      </c>
      <c r="E439" s="286">
        <f t="shared" si="45"/>
        <v>-1.3999999999999986</v>
      </c>
      <c r="F439" s="286">
        <f t="shared" si="43"/>
        <v>-340.19999999999965</v>
      </c>
      <c r="G439" s="286">
        <f t="shared" si="46"/>
        <v>56.95</v>
      </c>
      <c r="H439" s="286">
        <f t="shared" si="44"/>
        <v>-19374.389999999981</v>
      </c>
      <c r="I439" s="286">
        <f t="shared" si="47"/>
        <v>358677.72000000003</v>
      </c>
      <c r="J439" s="286">
        <f t="shared" si="49"/>
        <v>-12995.639999999978</v>
      </c>
      <c r="K439" s="286">
        <f t="shared" si="48"/>
        <v>170859.37500000009</v>
      </c>
    </row>
    <row r="440" spans="2:11" ht="14.4">
      <c r="B440" s="287">
        <v>438</v>
      </c>
      <c r="C440" s="4">
        <f>IF('Input&amp;Output'!$C$3=10,'v-t_chart'!G440,IF('Input&amp;Output'!$C$3=21,'v-t_chart'!H440,IF('Input&amp;Output'!$C$3=32,'v-t_chart'!I440,IF('Input&amp;Output'!$C$3=22,'v-t_chart'!J440,IF('Input&amp;Output'!$C$3=31,'v-t_chart'!K440,'v-t_chart'!L440)))))</f>
        <v>35.799999999999997</v>
      </c>
      <c r="D440" s="286">
        <v>243</v>
      </c>
      <c r="E440" s="286">
        <f t="shared" si="45"/>
        <v>-1.7000000000000028</v>
      </c>
      <c r="F440" s="286">
        <f t="shared" si="43"/>
        <v>-413.1000000000007</v>
      </c>
      <c r="G440" s="286">
        <f t="shared" si="46"/>
        <v>54.55</v>
      </c>
      <c r="H440" s="286">
        <f t="shared" si="44"/>
        <v>-22534.605000000036</v>
      </c>
      <c r="I440" s="286">
        <f t="shared" si="47"/>
        <v>336143.11499999999</v>
      </c>
      <c r="J440" s="286">
        <f t="shared" si="49"/>
        <v>-15140.115000000016</v>
      </c>
      <c r="K440" s="286">
        <f t="shared" si="48"/>
        <v>155719.26000000007</v>
      </c>
    </row>
    <row r="441" spans="2:11" ht="14.4">
      <c r="B441" s="287">
        <v>439</v>
      </c>
      <c r="C441" s="4">
        <f>IF('Input&amp;Output'!$C$3=10,'v-t_chart'!G441,IF('Input&amp;Output'!$C$3=21,'v-t_chart'!H441,IF('Input&amp;Output'!$C$3=32,'v-t_chart'!I441,IF('Input&amp;Output'!$C$3=22,'v-t_chart'!J441,IF('Input&amp;Output'!$C$3=31,'v-t_chart'!K441,'v-t_chart'!L441)))))</f>
        <v>34.200000000000003</v>
      </c>
      <c r="D441" s="286">
        <v>243</v>
      </c>
      <c r="E441" s="286">
        <f t="shared" si="45"/>
        <v>-1.5999999999999943</v>
      </c>
      <c r="F441" s="286">
        <f t="shared" si="43"/>
        <v>-388.79999999999859</v>
      </c>
      <c r="G441" s="286">
        <f t="shared" si="46"/>
        <v>52.1</v>
      </c>
      <c r="H441" s="286">
        <f t="shared" si="44"/>
        <v>-20256.479999999927</v>
      </c>
      <c r="I441" s="286">
        <f t="shared" si="47"/>
        <v>315886.63500000007</v>
      </c>
      <c r="J441" s="286">
        <f t="shared" si="49"/>
        <v>-13607.999999999973</v>
      </c>
      <c r="K441" s="286">
        <f t="shared" si="48"/>
        <v>142111.2600000001</v>
      </c>
    </row>
    <row r="442" spans="2:11" ht="14.4">
      <c r="B442" s="287">
        <v>440</v>
      </c>
      <c r="C442" s="4">
        <f>IF('Input&amp;Output'!$C$3=10,'v-t_chart'!G442,IF('Input&amp;Output'!$C$3=21,'v-t_chart'!H442,IF('Input&amp;Output'!$C$3=32,'v-t_chart'!I442,IF('Input&amp;Output'!$C$3=22,'v-t_chart'!J442,IF('Input&amp;Output'!$C$3=31,'v-t_chart'!K442,'v-t_chart'!L442)))))</f>
        <v>32.5</v>
      </c>
      <c r="D442" s="286">
        <v>243</v>
      </c>
      <c r="E442" s="286">
        <f t="shared" si="45"/>
        <v>-1.7000000000000028</v>
      </c>
      <c r="F442" s="286">
        <f t="shared" si="43"/>
        <v>-413.1000000000007</v>
      </c>
      <c r="G442" s="286">
        <f t="shared" si="46"/>
        <v>49.6</v>
      </c>
      <c r="H442" s="286">
        <f t="shared" si="44"/>
        <v>-20489.760000000035</v>
      </c>
      <c r="I442" s="286">
        <f t="shared" si="47"/>
        <v>295396.87500000006</v>
      </c>
      <c r="J442" s="286">
        <f t="shared" si="49"/>
        <v>-13776.885000000013</v>
      </c>
      <c r="K442" s="286">
        <f t="shared" si="48"/>
        <v>128334.37500000009</v>
      </c>
    </row>
    <row r="443" spans="2:11" ht="14.4">
      <c r="B443" s="287">
        <v>441</v>
      </c>
      <c r="C443" s="4">
        <f>IF('Input&amp;Output'!$C$3=10,'v-t_chart'!G443,IF('Input&amp;Output'!$C$3=21,'v-t_chart'!H443,IF('Input&amp;Output'!$C$3=32,'v-t_chart'!I443,IF('Input&amp;Output'!$C$3=22,'v-t_chart'!J443,IF('Input&amp;Output'!$C$3=31,'v-t_chart'!K443,'v-t_chart'!L443)))))</f>
        <v>30.9</v>
      </c>
      <c r="D443" s="286">
        <v>243</v>
      </c>
      <c r="E443" s="286">
        <f t="shared" si="45"/>
        <v>-1.6000000000000014</v>
      </c>
      <c r="F443" s="286">
        <f t="shared" si="43"/>
        <v>-388.80000000000035</v>
      </c>
      <c r="G443" s="286">
        <f t="shared" si="46"/>
        <v>47.15</v>
      </c>
      <c r="H443" s="286">
        <f t="shared" si="44"/>
        <v>-18331.920000000016</v>
      </c>
      <c r="I443" s="286">
        <f t="shared" si="47"/>
        <v>277064.95500000002</v>
      </c>
      <c r="J443" s="286">
        <f t="shared" si="49"/>
        <v>-12324.960000000006</v>
      </c>
      <c r="K443" s="286">
        <f t="shared" si="48"/>
        <v>116009.41500000008</v>
      </c>
    </row>
    <row r="444" spans="2:11" ht="14.4">
      <c r="B444" s="287">
        <v>442</v>
      </c>
      <c r="C444" s="4">
        <f>IF('Input&amp;Output'!$C$3=10,'v-t_chart'!G444,IF('Input&amp;Output'!$C$3=21,'v-t_chart'!H444,IF('Input&amp;Output'!$C$3=32,'v-t_chart'!I444,IF('Input&amp;Output'!$C$3=22,'v-t_chart'!J444,IF('Input&amp;Output'!$C$3=31,'v-t_chart'!K444,'v-t_chart'!L444)))))</f>
        <v>29.4</v>
      </c>
      <c r="D444" s="286">
        <v>243</v>
      </c>
      <c r="E444" s="286">
        <f t="shared" si="45"/>
        <v>-1.5</v>
      </c>
      <c r="F444" s="286">
        <f t="shared" si="43"/>
        <v>-364.5</v>
      </c>
      <c r="G444" s="286">
        <f t="shared" si="46"/>
        <v>44.849999999999994</v>
      </c>
      <c r="H444" s="286">
        <f t="shared" si="44"/>
        <v>-16347.824999999997</v>
      </c>
      <c r="I444" s="286">
        <f t="shared" si="47"/>
        <v>260717.13</v>
      </c>
      <c r="J444" s="286">
        <f t="shared" si="49"/>
        <v>-10989.675000000005</v>
      </c>
      <c r="K444" s="286">
        <f t="shared" si="48"/>
        <v>105019.74000000008</v>
      </c>
    </row>
    <row r="445" spans="2:11" ht="14.4">
      <c r="B445" s="287">
        <v>443</v>
      </c>
      <c r="C445" s="4">
        <f>IF('Input&amp;Output'!$C$3=10,'v-t_chart'!G445,IF('Input&amp;Output'!$C$3=21,'v-t_chart'!H445,IF('Input&amp;Output'!$C$3=32,'v-t_chart'!I445,IF('Input&amp;Output'!$C$3=22,'v-t_chart'!J445,IF('Input&amp;Output'!$C$3=31,'v-t_chart'!K445,'v-t_chart'!L445)))))</f>
        <v>28</v>
      </c>
      <c r="D445" s="286">
        <v>243</v>
      </c>
      <c r="E445" s="286">
        <f t="shared" si="45"/>
        <v>-1.3999999999999986</v>
      </c>
      <c r="F445" s="286">
        <f t="shared" si="43"/>
        <v>-340.19999999999965</v>
      </c>
      <c r="G445" s="286">
        <f t="shared" si="46"/>
        <v>42.7</v>
      </c>
      <c r="H445" s="286">
        <f t="shared" si="44"/>
        <v>-14526.539999999986</v>
      </c>
      <c r="I445" s="286">
        <f t="shared" si="47"/>
        <v>246190.59000000003</v>
      </c>
      <c r="J445" s="286">
        <f t="shared" si="49"/>
        <v>-9763.739999999987</v>
      </c>
      <c r="K445" s="286">
        <f t="shared" si="48"/>
        <v>95256.000000000087</v>
      </c>
    </row>
    <row r="446" spans="2:11" ht="14.4">
      <c r="B446" s="287">
        <v>444</v>
      </c>
      <c r="C446" s="4">
        <f>IF('Input&amp;Output'!$C$3=10,'v-t_chart'!G446,IF('Input&amp;Output'!$C$3=21,'v-t_chart'!H446,IF('Input&amp;Output'!$C$3=32,'v-t_chart'!I446,IF('Input&amp;Output'!$C$3=22,'v-t_chart'!J446,IF('Input&amp;Output'!$C$3=31,'v-t_chart'!K446,'v-t_chart'!L446)))))</f>
        <v>26.5</v>
      </c>
      <c r="D446" s="286">
        <v>243</v>
      </c>
      <c r="E446" s="286">
        <f t="shared" si="45"/>
        <v>-1.5</v>
      </c>
      <c r="F446" s="286">
        <f t="shared" si="43"/>
        <v>-364.5</v>
      </c>
      <c r="G446" s="286">
        <f t="shared" si="46"/>
        <v>40.5</v>
      </c>
      <c r="H446" s="286">
        <f t="shared" si="44"/>
        <v>-14762.25</v>
      </c>
      <c r="I446" s="286">
        <f t="shared" si="47"/>
        <v>231428.34000000003</v>
      </c>
      <c r="J446" s="286">
        <f t="shared" si="49"/>
        <v>-9932.625</v>
      </c>
      <c r="K446" s="286">
        <f t="shared" si="48"/>
        <v>85323.375000000087</v>
      </c>
    </row>
    <row r="447" spans="2:11" ht="14.4">
      <c r="B447" s="287">
        <v>445</v>
      </c>
      <c r="C447" s="4">
        <f>IF('Input&amp;Output'!$C$3=10,'v-t_chart'!G447,IF('Input&amp;Output'!$C$3=21,'v-t_chart'!H447,IF('Input&amp;Output'!$C$3=32,'v-t_chart'!I447,IF('Input&amp;Output'!$C$3=22,'v-t_chart'!J447,IF('Input&amp;Output'!$C$3=31,'v-t_chart'!K447,'v-t_chart'!L447)))))</f>
        <v>25</v>
      </c>
      <c r="D447" s="286">
        <v>243</v>
      </c>
      <c r="E447" s="286">
        <f t="shared" si="45"/>
        <v>-1.5</v>
      </c>
      <c r="F447" s="286">
        <f t="shared" si="43"/>
        <v>-364.5</v>
      </c>
      <c r="G447" s="286">
        <f t="shared" si="46"/>
        <v>38.25</v>
      </c>
      <c r="H447" s="286">
        <f t="shared" si="44"/>
        <v>-13942.125</v>
      </c>
      <c r="I447" s="286">
        <f t="shared" si="47"/>
        <v>217486.21500000003</v>
      </c>
      <c r="J447" s="286">
        <f t="shared" si="49"/>
        <v>-9385.875</v>
      </c>
      <c r="K447" s="286">
        <f t="shared" si="48"/>
        <v>75937.500000000087</v>
      </c>
    </row>
    <row r="448" spans="2:11" ht="14.4">
      <c r="B448" s="287">
        <v>446</v>
      </c>
      <c r="C448" s="4">
        <f>IF('Input&amp;Output'!$C$3=10,'v-t_chart'!G448,IF('Input&amp;Output'!$C$3=21,'v-t_chart'!H448,IF('Input&amp;Output'!$C$3=32,'v-t_chart'!I448,IF('Input&amp;Output'!$C$3=22,'v-t_chart'!J448,IF('Input&amp;Output'!$C$3=31,'v-t_chart'!K448,'v-t_chart'!L448)))))</f>
        <v>23.5</v>
      </c>
      <c r="D448" s="286">
        <v>243</v>
      </c>
      <c r="E448" s="286">
        <f t="shared" si="45"/>
        <v>-1.5</v>
      </c>
      <c r="F448" s="286">
        <f t="shared" si="43"/>
        <v>-364.5</v>
      </c>
      <c r="G448" s="286">
        <f t="shared" si="46"/>
        <v>36</v>
      </c>
      <c r="H448" s="286">
        <f t="shared" si="44"/>
        <v>-13122</v>
      </c>
      <c r="I448" s="286">
        <f t="shared" si="47"/>
        <v>204364.21500000003</v>
      </c>
      <c r="J448" s="286">
        <f t="shared" si="49"/>
        <v>-8839.125</v>
      </c>
      <c r="K448" s="286">
        <f t="shared" si="48"/>
        <v>67098.375000000087</v>
      </c>
    </row>
    <row r="449" spans="2:11" ht="14.4">
      <c r="B449" s="287">
        <v>447</v>
      </c>
      <c r="C449" s="4">
        <f>IF('Input&amp;Output'!$C$3=10,'v-t_chart'!G449,IF('Input&amp;Output'!$C$3=21,'v-t_chart'!H449,IF('Input&amp;Output'!$C$3=32,'v-t_chart'!I449,IF('Input&amp;Output'!$C$3=22,'v-t_chart'!J449,IF('Input&amp;Output'!$C$3=31,'v-t_chart'!K449,'v-t_chart'!L449)))))</f>
        <v>21.9</v>
      </c>
      <c r="D449" s="286">
        <v>243</v>
      </c>
      <c r="E449" s="286">
        <f t="shared" si="45"/>
        <v>-1.6000000000000014</v>
      </c>
      <c r="F449" s="286">
        <f t="shared" si="43"/>
        <v>-388.80000000000035</v>
      </c>
      <c r="G449" s="286">
        <f t="shared" si="46"/>
        <v>33.65</v>
      </c>
      <c r="H449" s="286">
        <f t="shared" si="44"/>
        <v>-13083.120000000012</v>
      </c>
      <c r="I449" s="286">
        <f t="shared" si="47"/>
        <v>191281.095</v>
      </c>
      <c r="J449" s="286">
        <f t="shared" si="49"/>
        <v>-8825.7600000000057</v>
      </c>
      <c r="K449" s="286">
        <f t="shared" si="48"/>
        <v>58272.615000000078</v>
      </c>
    </row>
    <row r="450" spans="2:11" ht="14.4">
      <c r="B450" s="287">
        <v>448</v>
      </c>
      <c r="C450" s="4">
        <f>IF('Input&amp;Output'!$C$3=10,'v-t_chart'!G450,IF('Input&amp;Output'!$C$3=21,'v-t_chart'!H450,IF('Input&amp;Output'!$C$3=32,'v-t_chart'!I450,IF('Input&amp;Output'!$C$3=22,'v-t_chart'!J450,IF('Input&amp;Output'!$C$3=31,'v-t_chart'!K450,'v-t_chart'!L450)))))</f>
        <v>20.399999999999999</v>
      </c>
      <c r="D450" s="286">
        <v>243</v>
      </c>
      <c r="E450" s="286">
        <f t="shared" si="45"/>
        <v>-1.5</v>
      </c>
      <c r="F450" s="286">
        <f t="shared" si="43"/>
        <v>-364.5</v>
      </c>
      <c r="G450" s="286">
        <f t="shared" si="46"/>
        <v>31.349999999999998</v>
      </c>
      <c r="H450" s="286">
        <f t="shared" si="44"/>
        <v>-11427.074999999999</v>
      </c>
      <c r="I450" s="286">
        <f t="shared" si="47"/>
        <v>179854.02</v>
      </c>
      <c r="J450" s="286">
        <f t="shared" si="49"/>
        <v>-7709.1749999999984</v>
      </c>
      <c r="K450" s="286">
        <f t="shared" si="48"/>
        <v>50563.440000000082</v>
      </c>
    </row>
    <row r="451" spans="2:11" ht="14.4">
      <c r="B451" s="287">
        <v>449</v>
      </c>
      <c r="C451" s="4">
        <f>IF('Input&amp;Output'!$C$3=10,'v-t_chart'!G451,IF('Input&amp;Output'!$C$3=21,'v-t_chart'!H451,IF('Input&amp;Output'!$C$3=32,'v-t_chart'!I451,IF('Input&amp;Output'!$C$3=22,'v-t_chart'!J451,IF('Input&amp;Output'!$C$3=31,'v-t_chart'!K451,'v-t_chart'!L451)))))</f>
        <v>19.399999999999999</v>
      </c>
      <c r="D451" s="286">
        <v>243</v>
      </c>
      <c r="E451" s="286">
        <f t="shared" si="45"/>
        <v>-1</v>
      </c>
      <c r="F451" s="286">
        <f t="shared" si="43"/>
        <v>-243</v>
      </c>
      <c r="G451" s="286">
        <f t="shared" si="46"/>
        <v>29.599999999999998</v>
      </c>
      <c r="H451" s="286">
        <f t="shared" si="44"/>
        <v>-7192.7999999999993</v>
      </c>
      <c r="I451" s="286">
        <f t="shared" si="47"/>
        <v>172661.22</v>
      </c>
      <c r="J451" s="286">
        <f t="shared" si="49"/>
        <v>-4835.7000000000016</v>
      </c>
      <c r="K451" s="286">
        <f t="shared" si="48"/>
        <v>45727.740000000078</v>
      </c>
    </row>
    <row r="452" spans="2:11" ht="14.4">
      <c r="B452" s="287">
        <v>450</v>
      </c>
      <c r="C452" s="4">
        <f>IF('Input&amp;Output'!$C$3=10,'v-t_chart'!G452,IF('Input&amp;Output'!$C$3=21,'v-t_chart'!H452,IF('Input&amp;Output'!$C$3=32,'v-t_chart'!I452,IF('Input&amp;Output'!$C$3=22,'v-t_chart'!J452,IF('Input&amp;Output'!$C$3=31,'v-t_chart'!K452,'v-t_chart'!L452)))))</f>
        <v>18.8</v>
      </c>
      <c r="D452" s="286">
        <v>243</v>
      </c>
      <c r="E452" s="286">
        <f t="shared" si="45"/>
        <v>-0.59999999999999787</v>
      </c>
      <c r="F452" s="286">
        <f t="shared" ref="F452:F515" si="50">D452*E452</f>
        <v>-145.79999999999947</v>
      </c>
      <c r="G452" s="286">
        <f t="shared" si="46"/>
        <v>28.5</v>
      </c>
      <c r="H452" s="286">
        <f t="shared" ref="H452:H515" si="51">F452*G452</f>
        <v>-4155.2999999999847</v>
      </c>
      <c r="I452" s="286">
        <f t="shared" si="47"/>
        <v>168505.92</v>
      </c>
      <c r="J452" s="286">
        <f t="shared" si="49"/>
        <v>-2784.7799999999879</v>
      </c>
      <c r="K452" s="286">
        <f t="shared" si="48"/>
        <v>42942.960000000094</v>
      </c>
    </row>
    <row r="453" spans="2:11" ht="14.4">
      <c r="B453" s="287">
        <v>451</v>
      </c>
      <c r="C453" s="4">
        <f>IF('Input&amp;Output'!$C$3=10,'v-t_chart'!G453,IF('Input&amp;Output'!$C$3=21,'v-t_chart'!H453,IF('Input&amp;Output'!$C$3=32,'v-t_chart'!I453,IF('Input&amp;Output'!$C$3=22,'v-t_chart'!J453,IF('Input&amp;Output'!$C$3=31,'v-t_chart'!K453,'v-t_chart'!L453)))))</f>
        <v>18.399999999999999</v>
      </c>
      <c r="D453" s="286">
        <v>243</v>
      </c>
      <c r="E453" s="286">
        <f t="shared" ref="E453:E516" si="52">(C453-C452)/(B453/B453)</f>
        <v>-0.40000000000000213</v>
      </c>
      <c r="F453" s="286">
        <f t="shared" si="50"/>
        <v>-97.200000000000514</v>
      </c>
      <c r="G453" s="286">
        <f t="shared" ref="G453:G516" si="53">(C453+C452/2)*(B453-B452)</f>
        <v>27.799999999999997</v>
      </c>
      <c r="H453" s="286">
        <f t="shared" si="51"/>
        <v>-2702.160000000014</v>
      </c>
      <c r="I453" s="286">
        <f t="shared" ref="I453:I516" si="54">I452+H453</f>
        <v>165803.76</v>
      </c>
      <c r="J453" s="286">
        <f t="shared" si="49"/>
        <v>-1807.9200000000133</v>
      </c>
      <c r="K453" s="286">
        <f t="shared" ref="K453:K516" si="55">K452+J453</f>
        <v>41135.040000000081</v>
      </c>
    </row>
    <row r="454" spans="2:11" ht="14.4">
      <c r="B454" s="287">
        <v>452</v>
      </c>
      <c r="C454" s="4">
        <f>IF('Input&amp;Output'!$C$3=10,'v-t_chart'!G454,IF('Input&amp;Output'!$C$3=21,'v-t_chart'!H454,IF('Input&amp;Output'!$C$3=32,'v-t_chart'!I454,IF('Input&amp;Output'!$C$3=22,'v-t_chart'!J454,IF('Input&amp;Output'!$C$3=31,'v-t_chart'!K454,'v-t_chart'!L454)))))</f>
        <v>18</v>
      </c>
      <c r="D454" s="286">
        <v>243</v>
      </c>
      <c r="E454" s="286">
        <f t="shared" si="52"/>
        <v>-0.39999999999999858</v>
      </c>
      <c r="F454" s="286">
        <f t="shared" si="50"/>
        <v>-97.199999999999648</v>
      </c>
      <c r="G454" s="286">
        <f t="shared" si="53"/>
        <v>27.2</v>
      </c>
      <c r="H454" s="286">
        <f t="shared" si="51"/>
        <v>-2643.8399999999901</v>
      </c>
      <c r="I454" s="286">
        <f t="shared" si="54"/>
        <v>163159.92000000001</v>
      </c>
      <c r="J454" s="286">
        <f t="shared" si="49"/>
        <v>-1769.0399999999934</v>
      </c>
      <c r="K454" s="286">
        <f t="shared" si="55"/>
        <v>39366.000000000087</v>
      </c>
    </row>
    <row r="455" spans="2:11" ht="14.4">
      <c r="B455" s="287">
        <v>453</v>
      </c>
      <c r="C455" s="4">
        <f>IF('Input&amp;Output'!$C$3=10,'v-t_chart'!G455,IF('Input&amp;Output'!$C$3=21,'v-t_chart'!H455,IF('Input&amp;Output'!$C$3=32,'v-t_chart'!I455,IF('Input&amp;Output'!$C$3=22,'v-t_chart'!J455,IF('Input&amp;Output'!$C$3=31,'v-t_chart'!K455,'v-t_chart'!L455)))))</f>
        <v>17.5</v>
      </c>
      <c r="D455" s="286">
        <v>243</v>
      </c>
      <c r="E455" s="286">
        <f t="shared" si="52"/>
        <v>-0.5</v>
      </c>
      <c r="F455" s="286">
        <f t="shared" si="50"/>
        <v>-121.5</v>
      </c>
      <c r="G455" s="286">
        <f t="shared" si="53"/>
        <v>26.5</v>
      </c>
      <c r="H455" s="286">
        <f t="shared" si="51"/>
        <v>-3219.75</v>
      </c>
      <c r="I455" s="286">
        <f t="shared" si="54"/>
        <v>159940.17000000001</v>
      </c>
      <c r="J455" s="286">
        <f t="shared" si="49"/>
        <v>-2156.625</v>
      </c>
      <c r="K455" s="286">
        <f t="shared" si="55"/>
        <v>37209.375000000087</v>
      </c>
    </row>
    <row r="456" spans="2:11" ht="14.4">
      <c r="B456" s="287">
        <v>454</v>
      </c>
      <c r="C456" s="4">
        <f>IF('Input&amp;Output'!$C$3=10,'v-t_chart'!G456,IF('Input&amp;Output'!$C$3=21,'v-t_chart'!H456,IF('Input&amp;Output'!$C$3=32,'v-t_chart'!I456,IF('Input&amp;Output'!$C$3=22,'v-t_chart'!J456,IF('Input&amp;Output'!$C$3=31,'v-t_chart'!K456,'v-t_chart'!L456)))))</f>
        <v>16.899999999999999</v>
      </c>
      <c r="D456" s="286">
        <v>243</v>
      </c>
      <c r="E456" s="286">
        <f t="shared" si="52"/>
        <v>-0.60000000000000142</v>
      </c>
      <c r="F456" s="286">
        <f t="shared" si="50"/>
        <v>-145.80000000000035</v>
      </c>
      <c r="G456" s="286">
        <f t="shared" si="53"/>
        <v>25.65</v>
      </c>
      <c r="H456" s="286">
        <f t="shared" si="51"/>
        <v>-3739.7700000000086</v>
      </c>
      <c r="I456" s="286">
        <f t="shared" si="54"/>
        <v>156200.4</v>
      </c>
      <c r="J456" s="286">
        <f t="shared" si="49"/>
        <v>-2507.7600000000052</v>
      </c>
      <c r="K456" s="286">
        <f t="shared" si="55"/>
        <v>34701.615000000085</v>
      </c>
    </row>
    <row r="457" spans="2:11" ht="14.4">
      <c r="B457" s="287">
        <v>455</v>
      </c>
      <c r="C457" s="4">
        <f>IF('Input&amp;Output'!$C$3=10,'v-t_chart'!G457,IF('Input&amp;Output'!$C$3=21,'v-t_chart'!H457,IF('Input&amp;Output'!$C$3=32,'v-t_chart'!I457,IF('Input&amp;Output'!$C$3=22,'v-t_chart'!J457,IF('Input&amp;Output'!$C$3=31,'v-t_chart'!K457,'v-t_chart'!L457)))))</f>
        <v>16.399999999999999</v>
      </c>
      <c r="D457" s="286">
        <v>243</v>
      </c>
      <c r="E457" s="286">
        <f t="shared" si="52"/>
        <v>-0.5</v>
      </c>
      <c r="F457" s="286">
        <f t="shared" si="50"/>
        <v>-121.5</v>
      </c>
      <c r="G457" s="286">
        <f t="shared" si="53"/>
        <v>24.849999999999998</v>
      </c>
      <c r="H457" s="286">
        <f t="shared" si="51"/>
        <v>-3019.2749999999996</v>
      </c>
      <c r="I457" s="286">
        <f t="shared" si="54"/>
        <v>153181.125</v>
      </c>
      <c r="J457" s="286">
        <f t="shared" si="49"/>
        <v>-2022.9749999999972</v>
      </c>
      <c r="K457" s="286">
        <f t="shared" si="55"/>
        <v>32678.640000000087</v>
      </c>
    </row>
    <row r="458" spans="2:11" ht="14.4">
      <c r="B458" s="287">
        <v>456</v>
      </c>
      <c r="C458" s="4">
        <f>IF('Input&amp;Output'!$C$3=10,'v-t_chart'!G458,IF('Input&amp;Output'!$C$3=21,'v-t_chart'!H458,IF('Input&amp;Output'!$C$3=32,'v-t_chart'!I458,IF('Input&amp;Output'!$C$3=22,'v-t_chart'!J458,IF('Input&amp;Output'!$C$3=31,'v-t_chart'!K458,'v-t_chart'!L458)))))</f>
        <v>16.600000000000001</v>
      </c>
      <c r="D458" s="286">
        <v>243</v>
      </c>
      <c r="E458" s="286">
        <f t="shared" si="52"/>
        <v>0.20000000000000284</v>
      </c>
      <c r="F458" s="286">
        <f t="shared" si="50"/>
        <v>48.600000000000691</v>
      </c>
      <c r="G458" s="286">
        <f t="shared" si="53"/>
        <v>24.8</v>
      </c>
      <c r="H458" s="286">
        <f t="shared" si="51"/>
        <v>1205.2800000000173</v>
      </c>
      <c r="I458" s="286">
        <f t="shared" si="54"/>
        <v>154386.40500000003</v>
      </c>
      <c r="J458" s="286">
        <f t="shared" si="49"/>
        <v>801.90000000000964</v>
      </c>
      <c r="K458" s="286">
        <f t="shared" si="55"/>
        <v>33480.540000000095</v>
      </c>
    </row>
    <row r="459" spans="2:11" ht="14.4">
      <c r="B459" s="287">
        <v>457</v>
      </c>
      <c r="C459" s="4">
        <f>IF('Input&amp;Output'!$C$3=10,'v-t_chart'!G459,IF('Input&amp;Output'!$C$3=21,'v-t_chart'!H459,IF('Input&amp;Output'!$C$3=32,'v-t_chart'!I459,IF('Input&amp;Output'!$C$3=22,'v-t_chart'!J459,IF('Input&amp;Output'!$C$3=31,'v-t_chart'!K459,'v-t_chart'!L459)))))</f>
        <v>17.7</v>
      </c>
      <c r="D459" s="286">
        <v>243</v>
      </c>
      <c r="E459" s="286">
        <f t="shared" si="52"/>
        <v>1.0999999999999979</v>
      </c>
      <c r="F459" s="286">
        <f t="shared" si="50"/>
        <v>267.2999999999995</v>
      </c>
      <c r="G459" s="286">
        <f t="shared" si="53"/>
        <v>26</v>
      </c>
      <c r="H459" s="286">
        <f t="shared" si="51"/>
        <v>6949.7999999999865</v>
      </c>
      <c r="I459" s="286">
        <f t="shared" si="54"/>
        <v>161336.20500000002</v>
      </c>
      <c r="J459" s="286">
        <f t="shared" si="49"/>
        <v>4584.1949999999888</v>
      </c>
      <c r="K459" s="286">
        <f t="shared" si="55"/>
        <v>38064.735000000088</v>
      </c>
    </row>
    <row r="460" spans="2:11" ht="14.4">
      <c r="B460" s="287">
        <v>458</v>
      </c>
      <c r="C460" s="4">
        <f>IF('Input&amp;Output'!$C$3=10,'v-t_chart'!G460,IF('Input&amp;Output'!$C$3=21,'v-t_chart'!H460,IF('Input&amp;Output'!$C$3=32,'v-t_chart'!I460,IF('Input&amp;Output'!$C$3=22,'v-t_chart'!J460,IF('Input&amp;Output'!$C$3=31,'v-t_chart'!K460,'v-t_chart'!L460)))))</f>
        <v>19.399999999999999</v>
      </c>
      <c r="D460" s="286">
        <v>243</v>
      </c>
      <c r="E460" s="286">
        <f t="shared" si="52"/>
        <v>1.6999999999999993</v>
      </c>
      <c r="F460" s="286">
        <f t="shared" si="50"/>
        <v>413.09999999999985</v>
      </c>
      <c r="G460" s="286">
        <f t="shared" si="53"/>
        <v>28.25</v>
      </c>
      <c r="H460" s="286">
        <f t="shared" si="51"/>
        <v>11670.074999999995</v>
      </c>
      <c r="I460" s="286">
        <f t="shared" si="54"/>
        <v>173006.28</v>
      </c>
      <c r="J460" s="286">
        <f t="shared" si="49"/>
        <v>7663.0049999999992</v>
      </c>
      <c r="K460" s="286">
        <f t="shared" si="55"/>
        <v>45727.740000000085</v>
      </c>
    </row>
    <row r="461" spans="2:11" ht="14.4">
      <c r="B461" s="287">
        <v>459</v>
      </c>
      <c r="C461" s="4">
        <f>IF('Input&amp;Output'!$C$3=10,'v-t_chart'!G461,IF('Input&amp;Output'!$C$3=21,'v-t_chart'!H461,IF('Input&amp;Output'!$C$3=32,'v-t_chart'!I461,IF('Input&amp;Output'!$C$3=22,'v-t_chart'!J461,IF('Input&amp;Output'!$C$3=31,'v-t_chart'!K461,'v-t_chart'!L461)))))</f>
        <v>20.9</v>
      </c>
      <c r="D461" s="286">
        <v>243</v>
      </c>
      <c r="E461" s="286">
        <f t="shared" si="52"/>
        <v>1.5</v>
      </c>
      <c r="F461" s="286">
        <f t="shared" si="50"/>
        <v>364.5</v>
      </c>
      <c r="G461" s="286">
        <f t="shared" si="53"/>
        <v>30.599999999999998</v>
      </c>
      <c r="H461" s="286">
        <f t="shared" si="51"/>
        <v>11153.699999999999</v>
      </c>
      <c r="I461" s="286">
        <f t="shared" si="54"/>
        <v>184159.98</v>
      </c>
      <c r="J461" s="286">
        <f t="shared" si="49"/>
        <v>7344.6749999999984</v>
      </c>
      <c r="K461" s="286">
        <f t="shared" si="55"/>
        <v>53072.415000000081</v>
      </c>
    </row>
    <row r="462" spans="2:11" ht="14.4">
      <c r="B462" s="287">
        <v>460</v>
      </c>
      <c r="C462" s="4">
        <f>IF('Input&amp;Output'!$C$3=10,'v-t_chart'!G462,IF('Input&amp;Output'!$C$3=21,'v-t_chart'!H462,IF('Input&amp;Output'!$C$3=32,'v-t_chart'!I462,IF('Input&amp;Output'!$C$3=22,'v-t_chart'!J462,IF('Input&amp;Output'!$C$3=31,'v-t_chart'!K462,'v-t_chart'!L462)))))</f>
        <v>22.3</v>
      </c>
      <c r="D462" s="286">
        <v>243</v>
      </c>
      <c r="E462" s="286">
        <f t="shared" si="52"/>
        <v>1.4000000000000021</v>
      </c>
      <c r="F462" s="286">
        <f t="shared" si="50"/>
        <v>340.2000000000005</v>
      </c>
      <c r="G462" s="286">
        <f t="shared" si="53"/>
        <v>32.75</v>
      </c>
      <c r="H462" s="286">
        <f t="shared" si="51"/>
        <v>11141.550000000016</v>
      </c>
      <c r="I462" s="286">
        <f t="shared" si="54"/>
        <v>195301.53000000003</v>
      </c>
      <c r="J462" s="286">
        <f t="shared" si="49"/>
        <v>7348.3200000000088</v>
      </c>
      <c r="K462" s="286">
        <f t="shared" si="55"/>
        <v>60420.735000000088</v>
      </c>
    </row>
    <row r="463" spans="2:11" ht="14.4">
      <c r="B463" s="287">
        <v>461</v>
      </c>
      <c r="C463" s="4">
        <f>IF('Input&amp;Output'!$C$3=10,'v-t_chart'!G463,IF('Input&amp;Output'!$C$3=21,'v-t_chart'!H463,IF('Input&amp;Output'!$C$3=32,'v-t_chart'!I463,IF('Input&amp;Output'!$C$3=22,'v-t_chart'!J463,IF('Input&amp;Output'!$C$3=31,'v-t_chart'!K463,'v-t_chart'!L463)))))</f>
        <v>23.2</v>
      </c>
      <c r="D463" s="286">
        <v>243</v>
      </c>
      <c r="E463" s="286">
        <f t="shared" si="52"/>
        <v>0.89999999999999858</v>
      </c>
      <c r="F463" s="286">
        <f t="shared" si="50"/>
        <v>218.69999999999965</v>
      </c>
      <c r="G463" s="286">
        <f t="shared" si="53"/>
        <v>34.35</v>
      </c>
      <c r="H463" s="286">
        <f t="shared" si="51"/>
        <v>7512.3449999999884</v>
      </c>
      <c r="I463" s="286">
        <f t="shared" si="54"/>
        <v>202813.87500000003</v>
      </c>
      <c r="J463" s="286">
        <f t="shared" si="49"/>
        <v>4975.4249999999984</v>
      </c>
      <c r="K463" s="286">
        <f t="shared" si="55"/>
        <v>65396.160000000084</v>
      </c>
    </row>
    <row r="464" spans="2:11" ht="14.4">
      <c r="B464" s="287">
        <v>462</v>
      </c>
      <c r="C464" s="4">
        <f>IF('Input&amp;Output'!$C$3=10,'v-t_chart'!G464,IF('Input&amp;Output'!$C$3=21,'v-t_chart'!H464,IF('Input&amp;Output'!$C$3=32,'v-t_chart'!I464,IF('Input&amp;Output'!$C$3=22,'v-t_chart'!J464,IF('Input&amp;Output'!$C$3=31,'v-t_chart'!K464,'v-t_chart'!L464)))))</f>
        <v>23.2</v>
      </c>
      <c r="D464" s="286">
        <v>243</v>
      </c>
      <c r="E464" s="286">
        <f t="shared" si="52"/>
        <v>0</v>
      </c>
      <c r="F464" s="286">
        <f t="shared" si="50"/>
        <v>0</v>
      </c>
      <c r="G464" s="286">
        <f t="shared" si="53"/>
        <v>34.799999999999997</v>
      </c>
      <c r="H464" s="286">
        <f t="shared" si="51"/>
        <v>0</v>
      </c>
      <c r="I464" s="286">
        <f t="shared" si="54"/>
        <v>202813.87500000003</v>
      </c>
      <c r="J464" s="286">
        <f t="shared" si="49"/>
        <v>0</v>
      </c>
      <c r="K464" s="286">
        <f t="shared" si="55"/>
        <v>65396.160000000084</v>
      </c>
    </row>
    <row r="465" spans="2:11" ht="14.4">
      <c r="B465" s="287">
        <v>463</v>
      </c>
      <c r="C465" s="4">
        <f>IF('Input&amp;Output'!$C$3=10,'v-t_chart'!G465,IF('Input&amp;Output'!$C$3=21,'v-t_chart'!H465,IF('Input&amp;Output'!$C$3=32,'v-t_chart'!I465,IF('Input&amp;Output'!$C$3=22,'v-t_chart'!J465,IF('Input&amp;Output'!$C$3=31,'v-t_chart'!K465,'v-t_chart'!L465)))))</f>
        <v>22.2</v>
      </c>
      <c r="D465" s="286">
        <v>243</v>
      </c>
      <c r="E465" s="286">
        <f t="shared" si="52"/>
        <v>-1</v>
      </c>
      <c r="F465" s="286">
        <f t="shared" si="50"/>
        <v>-243</v>
      </c>
      <c r="G465" s="286">
        <f t="shared" si="53"/>
        <v>33.799999999999997</v>
      </c>
      <c r="H465" s="286">
        <f t="shared" si="51"/>
        <v>-8213.4</v>
      </c>
      <c r="I465" s="286">
        <f t="shared" si="54"/>
        <v>194600.47500000003</v>
      </c>
      <c r="J465" s="286">
        <f t="shared" si="49"/>
        <v>-5516.100000000004</v>
      </c>
      <c r="K465" s="286">
        <f t="shared" si="55"/>
        <v>59880.060000000078</v>
      </c>
    </row>
    <row r="466" spans="2:11" ht="14.4">
      <c r="B466" s="287">
        <v>464</v>
      </c>
      <c r="C466" s="4">
        <f>IF('Input&amp;Output'!$C$3=10,'v-t_chart'!G466,IF('Input&amp;Output'!$C$3=21,'v-t_chart'!H466,IF('Input&amp;Output'!$C$3=32,'v-t_chart'!I466,IF('Input&amp;Output'!$C$3=22,'v-t_chart'!J466,IF('Input&amp;Output'!$C$3=31,'v-t_chart'!K466,'v-t_chart'!L466)))))</f>
        <v>20.3</v>
      </c>
      <c r="D466" s="286">
        <v>243</v>
      </c>
      <c r="E466" s="286">
        <f t="shared" si="52"/>
        <v>-1.8999999999999986</v>
      </c>
      <c r="F466" s="286">
        <f t="shared" si="50"/>
        <v>-461.69999999999965</v>
      </c>
      <c r="G466" s="286">
        <f t="shared" si="53"/>
        <v>31.4</v>
      </c>
      <c r="H466" s="286">
        <f t="shared" si="51"/>
        <v>-14497.379999999988</v>
      </c>
      <c r="I466" s="286">
        <f t="shared" si="54"/>
        <v>180103.09500000006</v>
      </c>
      <c r="J466" s="286">
        <f t="shared" si="49"/>
        <v>-9811.1249999999927</v>
      </c>
      <c r="K466" s="286">
        <f t="shared" si="55"/>
        <v>50068.935000000085</v>
      </c>
    </row>
    <row r="467" spans="2:11" ht="14.4">
      <c r="B467" s="287">
        <v>465</v>
      </c>
      <c r="C467" s="4">
        <f>IF('Input&amp;Output'!$C$3=10,'v-t_chart'!G467,IF('Input&amp;Output'!$C$3=21,'v-t_chart'!H467,IF('Input&amp;Output'!$C$3=32,'v-t_chart'!I467,IF('Input&amp;Output'!$C$3=22,'v-t_chart'!J467,IF('Input&amp;Output'!$C$3=31,'v-t_chart'!K467,'v-t_chart'!L467)))))</f>
        <v>17.899999999999999</v>
      </c>
      <c r="D467" s="286">
        <v>243</v>
      </c>
      <c r="E467" s="286">
        <f t="shared" si="52"/>
        <v>-2.4000000000000021</v>
      </c>
      <c r="F467" s="286">
        <f t="shared" si="50"/>
        <v>-583.2000000000005</v>
      </c>
      <c r="G467" s="286">
        <f t="shared" si="53"/>
        <v>28.049999999999997</v>
      </c>
      <c r="H467" s="286">
        <f t="shared" si="51"/>
        <v>-16358.760000000013</v>
      </c>
      <c r="I467" s="286">
        <f t="shared" si="54"/>
        <v>163744.33500000005</v>
      </c>
      <c r="J467" s="286">
        <f t="shared" si="49"/>
        <v>-11139.120000000008</v>
      </c>
      <c r="K467" s="286">
        <f t="shared" si="55"/>
        <v>38929.815000000075</v>
      </c>
    </row>
    <row r="468" spans="2:11" ht="14.4">
      <c r="B468" s="287">
        <v>466</v>
      </c>
      <c r="C468" s="4">
        <f>IF('Input&amp;Output'!$C$3=10,'v-t_chart'!G468,IF('Input&amp;Output'!$C$3=21,'v-t_chart'!H468,IF('Input&amp;Output'!$C$3=32,'v-t_chart'!I468,IF('Input&amp;Output'!$C$3=22,'v-t_chart'!J468,IF('Input&amp;Output'!$C$3=31,'v-t_chart'!K468,'v-t_chart'!L468)))))</f>
        <v>15.2</v>
      </c>
      <c r="D468" s="286">
        <v>243</v>
      </c>
      <c r="E468" s="286">
        <f t="shared" si="52"/>
        <v>-2.6999999999999993</v>
      </c>
      <c r="F468" s="286">
        <f t="shared" si="50"/>
        <v>-656.0999999999998</v>
      </c>
      <c r="G468" s="286">
        <f t="shared" si="53"/>
        <v>24.15</v>
      </c>
      <c r="H468" s="286">
        <f t="shared" si="51"/>
        <v>-15844.814999999993</v>
      </c>
      <c r="I468" s="286">
        <f t="shared" si="54"/>
        <v>147899.52000000005</v>
      </c>
      <c r="J468" s="286">
        <f t="shared" si="49"/>
        <v>-10858.454999999996</v>
      </c>
      <c r="K468" s="286">
        <f t="shared" si="55"/>
        <v>28071.360000000081</v>
      </c>
    </row>
    <row r="469" spans="2:11" ht="14.4">
      <c r="B469" s="287">
        <v>467</v>
      </c>
      <c r="C469" s="4">
        <f>IF('Input&amp;Output'!$C$3=10,'v-t_chart'!G469,IF('Input&amp;Output'!$C$3=21,'v-t_chart'!H469,IF('Input&amp;Output'!$C$3=32,'v-t_chart'!I469,IF('Input&amp;Output'!$C$3=22,'v-t_chart'!J469,IF('Input&amp;Output'!$C$3=31,'v-t_chart'!K469,'v-t_chart'!L469)))))</f>
        <v>12.3</v>
      </c>
      <c r="D469" s="286">
        <v>243</v>
      </c>
      <c r="E469" s="286">
        <f t="shared" si="52"/>
        <v>-2.8999999999999986</v>
      </c>
      <c r="F469" s="286">
        <f t="shared" si="50"/>
        <v>-704.6999999999997</v>
      </c>
      <c r="G469" s="286">
        <f t="shared" si="53"/>
        <v>19.899999999999999</v>
      </c>
      <c r="H469" s="286">
        <f t="shared" si="51"/>
        <v>-14023.529999999993</v>
      </c>
      <c r="I469" s="286">
        <f t="shared" si="54"/>
        <v>133875.99000000005</v>
      </c>
      <c r="J469" s="286">
        <f t="shared" si="49"/>
        <v>-9689.6249999999964</v>
      </c>
      <c r="K469" s="286">
        <f t="shared" si="55"/>
        <v>18381.735000000084</v>
      </c>
    </row>
    <row r="470" spans="2:11" ht="14.4">
      <c r="B470" s="287">
        <v>468</v>
      </c>
      <c r="C470" s="4">
        <f>IF('Input&amp;Output'!$C$3=10,'v-t_chart'!G470,IF('Input&amp;Output'!$C$3=21,'v-t_chart'!H470,IF('Input&amp;Output'!$C$3=32,'v-t_chart'!I470,IF('Input&amp;Output'!$C$3=22,'v-t_chart'!J470,IF('Input&amp;Output'!$C$3=31,'v-t_chart'!K470,'v-t_chart'!L470)))))</f>
        <v>9.3000000000000007</v>
      </c>
      <c r="D470" s="286">
        <v>243</v>
      </c>
      <c r="E470" s="286">
        <f t="shared" si="52"/>
        <v>-3</v>
      </c>
      <c r="F470" s="286">
        <f t="shared" si="50"/>
        <v>-729</v>
      </c>
      <c r="G470" s="286">
        <f t="shared" si="53"/>
        <v>15.450000000000001</v>
      </c>
      <c r="H470" s="286">
        <f t="shared" si="51"/>
        <v>-11263.050000000001</v>
      </c>
      <c r="I470" s="286">
        <f t="shared" si="54"/>
        <v>122612.94000000005</v>
      </c>
      <c r="J470" s="286">
        <f t="shared" si="49"/>
        <v>-7873.2000000000016</v>
      </c>
      <c r="K470" s="286">
        <f t="shared" si="55"/>
        <v>10508.535000000084</v>
      </c>
    </row>
    <row r="471" spans="2:11" ht="14.4">
      <c r="B471" s="287">
        <v>469</v>
      </c>
      <c r="C471" s="4">
        <f>IF('Input&amp;Output'!$C$3=10,'v-t_chart'!G471,IF('Input&amp;Output'!$C$3=21,'v-t_chart'!H471,IF('Input&amp;Output'!$C$3=32,'v-t_chart'!I471,IF('Input&amp;Output'!$C$3=22,'v-t_chart'!J471,IF('Input&amp;Output'!$C$3=31,'v-t_chart'!K471,'v-t_chart'!L471)))))</f>
        <v>6.4</v>
      </c>
      <c r="D471" s="286">
        <v>243</v>
      </c>
      <c r="E471" s="286">
        <f t="shared" si="52"/>
        <v>-2.9000000000000004</v>
      </c>
      <c r="F471" s="286">
        <f t="shared" si="50"/>
        <v>-704.7</v>
      </c>
      <c r="G471" s="286">
        <f t="shared" si="53"/>
        <v>11.05</v>
      </c>
      <c r="H471" s="286">
        <f t="shared" si="51"/>
        <v>-7786.9350000000013</v>
      </c>
      <c r="I471" s="286">
        <f t="shared" si="54"/>
        <v>114826.00500000005</v>
      </c>
      <c r="J471" s="286">
        <f t="shared" si="49"/>
        <v>-5531.8950000000004</v>
      </c>
      <c r="K471" s="286">
        <f t="shared" si="55"/>
        <v>4976.6400000000831</v>
      </c>
    </row>
    <row r="472" spans="2:11" ht="14.4">
      <c r="B472" s="287">
        <v>470</v>
      </c>
      <c r="C472" s="4">
        <f>IF('Input&amp;Output'!$C$3=10,'v-t_chart'!G472,IF('Input&amp;Output'!$C$3=21,'v-t_chart'!H472,IF('Input&amp;Output'!$C$3=32,'v-t_chart'!I472,IF('Input&amp;Output'!$C$3=22,'v-t_chart'!J472,IF('Input&amp;Output'!$C$3=31,'v-t_chart'!K472,'v-t_chart'!L472)))))</f>
        <v>3.8</v>
      </c>
      <c r="D472" s="286">
        <v>243</v>
      </c>
      <c r="E472" s="286">
        <f t="shared" si="52"/>
        <v>-2.6000000000000005</v>
      </c>
      <c r="F472" s="286">
        <f t="shared" si="50"/>
        <v>-631.80000000000018</v>
      </c>
      <c r="G472" s="286">
        <f t="shared" si="53"/>
        <v>7</v>
      </c>
      <c r="H472" s="286">
        <f t="shared" si="51"/>
        <v>-4422.6000000000013</v>
      </c>
      <c r="I472" s="286">
        <f t="shared" si="54"/>
        <v>110403.40500000004</v>
      </c>
      <c r="J472" s="286">
        <f t="shared" ref="J472:J535" si="56">(0.5*D472*((C471^2)-(C472^2)))*-1</f>
        <v>-3222.1800000000012</v>
      </c>
      <c r="K472" s="286">
        <f t="shared" si="55"/>
        <v>1754.4600000000819</v>
      </c>
    </row>
    <row r="473" spans="2:11" ht="14.4">
      <c r="B473" s="287">
        <v>471</v>
      </c>
      <c r="C473" s="4">
        <f>IF('Input&amp;Output'!$C$3=10,'v-t_chart'!G473,IF('Input&amp;Output'!$C$3=21,'v-t_chart'!H473,IF('Input&amp;Output'!$C$3=32,'v-t_chart'!I473,IF('Input&amp;Output'!$C$3=22,'v-t_chart'!J473,IF('Input&amp;Output'!$C$3=31,'v-t_chart'!K473,'v-t_chart'!L473)))))</f>
        <v>2</v>
      </c>
      <c r="D473" s="286">
        <v>243</v>
      </c>
      <c r="E473" s="286">
        <f t="shared" si="52"/>
        <v>-1.7999999999999998</v>
      </c>
      <c r="F473" s="286">
        <f t="shared" si="50"/>
        <v>-437.4</v>
      </c>
      <c r="G473" s="286">
        <f t="shared" si="53"/>
        <v>3.9</v>
      </c>
      <c r="H473" s="286">
        <f t="shared" si="51"/>
        <v>-1705.86</v>
      </c>
      <c r="I473" s="286">
        <f t="shared" si="54"/>
        <v>108697.54500000004</v>
      </c>
      <c r="J473" s="286">
        <f t="shared" si="56"/>
        <v>-1268.46</v>
      </c>
      <c r="K473" s="286">
        <f t="shared" si="55"/>
        <v>486.00000000008185</v>
      </c>
    </row>
    <row r="474" spans="2:11" ht="14.4">
      <c r="B474" s="287">
        <v>472</v>
      </c>
      <c r="C474" s="4">
        <f>IF('Input&amp;Output'!$C$3=10,'v-t_chart'!G474,IF('Input&amp;Output'!$C$3=21,'v-t_chart'!H474,IF('Input&amp;Output'!$C$3=32,'v-t_chart'!I474,IF('Input&amp;Output'!$C$3=22,'v-t_chart'!J474,IF('Input&amp;Output'!$C$3=31,'v-t_chart'!K474,'v-t_chart'!L474)))))</f>
        <v>0.9</v>
      </c>
      <c r="D474" s="286">
        <v>243</v>
      </c>
      <c r="E474" s="286">
        <f t="shared" si="52"/>
        <v>-1.1000000000000001</v>
      </c>
      <c r="F474" s="286">
        <f t="shared" si="50"/>
        <v>-267.3</v>
      </c>
      <c r="G474" s="286">
        <f t="shared" si="53"/>
        <v>1.9</v>
      </c>
      <c r="H474" s="286">
        <f t="shared" si="51"/>
        <v>-507.87</v>
      </c>
      <c r="I474" s="286">
        <f t="shared" si="54"/>
        <v>108189.67500000005</v>
      </c>
      <c r="J474" s="286">
        <f t="shared" si="56"/>
        <v>-387.58499999999998</v>
      </c>
      <c r="K474" s="286">
        <f t="shared" si="55"/>
        <v>98.415000000081875</v>
      </c>
    </row>
    <row r="475" spans="2:11" ht="14.4">
      <c r="B475" s="287">
        <v>473</v>
      </c>
      <c r="C475" s="4">
        <f>IF('Input&amp;Output'!$C$3=10,'v-t_chart'!G475,IF('Input&amp;Output'!$C$3=21,'v-t_chart'!H475,IF('Input&amp;Output'!$C$3=32,'v-t_chart'!I475,IF('Input&amp;Output'!$C$3=22,'v-t_chart'!J475,IF('Input&amp;Output'!$C$3=31,'v-t_chart'!K475,'v-t_chart'!L475)))))</f>
        <v>0</v>
      </c>
      <c r="D475" s="286">
        <v>243</v>
      </c>
      <c r="E475" s="286">
        <f t="shared" si="52"/>
        <v>-0.9</v>
      </c>
      <c r="F475" s="286">
        <f t="shared" si="50"/>
        <v>-218.70000000000002</v>
      </c>
      <c r="G475" s="286">
        <f t="shared" si="53"/>
        <v>0.45</v>
      </c>
      <c r="H475" s="286">
        <f t="shared" si="51"/>
        <v>-98.415000000000006</v>
      </c>
      <c r="I475" s="286">
        <f t="shared" si="54"/>
        <v>108091.26000000005</v>
      </c>
      <c r="J475" s="286">
        <f t="shared" si="56"/>
        <v>-98.415000000000006</v>
      </c>
      <c r="K475" s="286">
        <f t="shared" si="55"/>
        <v>8.1868734014278743E-11</v>
      </c>
    </row>
    <row r="476" spans="2:11" ht="14.4">
      <c r="B476" s="287">
        <v>474</v>
      </c>
      <c r="C476" s="4">
        <f>IF('Input&amp;Output'!$C$3=10,'v-t_chart'!G476,IF('Input&amp;Output'!$C$3=21,'v-t_chart'!H476,IF('Input&amp;Output'!$C$3=32,'v-t_chart'!I476,IF('Input&amp;Output'!$C$3=22,'v-t_chart'!J476,IF('Input&amp;Output'!$C$3=31,'v-t_chart'!K476,'v-t_chart'!L476)))))</f>
        <v>0</v>
      </c>
      <c r="D476" s="286">
        <v>243</v>
      </c>
      <c r="E476" s="286">
        <f t="shared" si="52"/>
        <v>0</v>
      </c>
      <c r="F476" s="286">
        <f t="shared" si="50"/>
        <v>0</v>
      </c>
      <c r="G476" s="286">
        <f t="shared" si="53"/>
        <v>0</v>
      </c>
      <c r="H476" s="286">
        <f t="shared" si="51"/>
        <v>0</v>
      </c>
      <c r="I476" s="286">
        <f t="shared" si="54"/>
        <v>108091.26000000005</v>
      </c>
      <c r="J476" s="286">
        <f t="shared" si="56"/>
        <v>0</v>
      </c>
      <c r="K476" s="286">
        <f t="shared" si="55"/>
        <v>8.1868734014278743E-11</v>
      </c>
    </row>
    <row r="477" spans="2:11" ht="14.4">
      <c r="B477" s="287">
        <v>475</v>
      </c>
      <c r="C477" s="4">
        <f>IF('Input&amp;Output'!$C$3=10,'v-t_chart'!G477,IF('Input&amp;Output'!$C$3=21,'v-t_chart'!H477,IF('Input&amp;Output'!$C$3=32,'v-t_chart'!I477,IF('Input&amp;Output'!$C$3=22,'v-t_chart'!J477,IF('Input&amp;Output'!$C$3=31,'v-t_chart'!K477,'v-t_chart'!L477)))))</f>
        <v>0</v>
      </c>
      <c r="D477" s="286">
        <v>243</v>
      </c>
      <c r="E477" s="286">
        <f t="shared" si="52"/>
        <v>0</v>
      </c>
      <c r="F477" s="286">
        <f t="shared" si="50"/>
        <v>0</v>
      </c>
      <c r="G477" s="286">
        <f t="shared" si="53"/>
        <v>0</v>
      </c>
      <c r="H477" s="286">
        <f t="shared" si="51"/>
        <v>0</v>
      </c>
      <c r="I477" s="286">
        <f t="shared" si="54"/>
        <v>108091.26000000005</v>
      </c>
      <c r="J477" s="286">
        <f t="shared" si="56"/>
        <v>0</v>
      </c>
      <c r="K477" s="286">
        <f t="shared" si="55"/>
        <v>8.1868734014278743E-11</v>
      </c>
    </row>
    <row r="478" spans="2:11" ht="14.4">
      <c r="B478" s="287">
        <v>476</v>
      </c>
      <c r="C478" s="4">
        <f>IF('Input&amp;Output'!$C$3=10,'v-t_chart'!G478,IF('Input&amp;Output'!$C$3=21,'v-t_chart'!H478,IF('Input&amp;Output'!$C$3=32,'v-t_chart'!I478,IF('Input&amp;Output'!$C$3=22,'v-t_chart'!J478,IF('Input&amp;Output'!$C$3=31,'v-t_chart'!K478,'v-t_chart'!L478)))))</f>
        <v>0</v>
      </c>
      <c r="D478" s="286">
        <v>243</v>
      </c>
      <c r="E478" s="286">
        <f t="shared" si="52"/>
        <v>0</v>
      </c>
      <c r="F478" s="286">
        <f t="shared" si="50"/>
        <v>0</v>
      </c>
      <c r="G478" s="286">
        <f t="shared" si="53"/>
        <v>0</v>
      </c>
      <c r="H478" s="286">
        <f t="shared" si="51"/>
        <v>0</v>
      </c>
      <c r="I478" s="286">
        <f t="shared" si="54"/>
        <v>108091.26000000005</v>
      </c>
      <c r="J478" s="286">
        <f t="shared" si="56"/>
        <v>0</v>
      </c>
      <c r="K478" s="286">
        <f t="shared" si="55"/>
        <v>8.1868734014278743E-11</v>
      </c>
    </row>
    <row r="479" spans="2:11" ht="14.4">
      <c r="B479" s="287">
        <v>477</v>
      </c>
      <c r="C479" s="4">
        <f>IF('Input&amp;Output'!$C$3=10,'v-t_chart'!G479,IF('Input&amp;Output'!$C$3=21,'v-t_chart'!H479,IF('Input&amp;Output'!$C$3=32,'v-t_chart'!I479,IF('Input&amp;Output'!$C$3=22,'v-t_chart'!J479,IF('Input&amp;Output'!$C$3=31,'v-t_chart'!K479,'v-t_chart'!L479)))))</f>
        <v>0</v>
      </c>
      <c r="D479" s="286">
        <v>243</v>
      </c>
      <c r="E479" s="286">
        <f t="shared" si="52"/>
        <v>0</v>
      </c>
      <c r="F479" s="286">
        <f t="shared" si="50"/>
        <v>0</v>
      </c>
      <c r="G479" s="286">
        <f t="shared" si="53"/>
        <v>0</v>
      </c>
      <c r="H479" s="286">
        <f t="shared" si="51"/>
        <v>0</v>
      </c>
      <c r="I479" s="286">
        <f t="shared" si="54"/>
        <v>108091.26000000005</v>
      </c>
      <c r="J479" s="286">
        <f t="shared" si="56"/>
        <v>0</v>
      </c>
      <c r="K479" s="286">
        <f t="shared" si="55"/>
        <v>8.1868734014278743E-11</v>
      </c>
    </row>
    <row r="480" spans="2:11" ht="14.4">
      <c r="B480" s="287">
        <v>478</v>
      </c>
      <c r="C480" s="4">
        <f>IF('Input&amp;Output'!$C$3=10,'v-t_chart'!G480,IF('Input&amp;Output'!$C$3=21,'v-t_chart'!H480,IF('Input&amp;Output'!$C$3=32,'v-t_chart'!I480,IF('Input&amp;Output'!$C$3=22,'v-t_chart'!J480,IF('Input&amp;Output'!$C$3=31,'v-t_chart'!K480,'v-t_chart'!L480)))))</f>
        <v>0</v>
      </c>
      <c r="D480" s="286">
        <v>243</v>
      </c>
      <c r="E480" s="286">
        <f t="shared" si="52"/>
        <v>0</v>
      </c>
      <c r="F480" s="286">
        <f t="shared" si="50"/>
        <v>0</v>
      </c>
      <c r="G480" s="286">
        <f t="shared" si="53"/>
        <v>0</v>
      </c>
      <c r="H480" s="286">
        <f t="shared" si="51"/>
        <v>0</v>
      </c>
      <c r="I480" s="286">
        <f t="shared" si="54"/>
        <v>108091.26000000005</v>
      </c>
      <c r="J480" s="286">
        <f t="shared" si="56"/>
        <v>0</v>
      </c>
      <c r="K480" s="286">
        <f t="shared" si="55"/>
        <v>8.1868734014278743E-11</v>
      </c>
    </row>
    <row r="481" spans="2:11" ht="14.4">
      <c r="B481" s="287">
        <v>479</v>
      </c>
      <c r="C481" s="4">
        <f>IF('Input&amp;Output'!$C$3=10,'v-t_chart'!G481,IF('Input&amp;Output'!$C$3=21,'v-t_chart'!H481,IF('Input&amp;Output'!$C$3=32,'v-t_chart'!I481,IF('Input&amp;Output'!$C$3=22,'v-t_chart'!J481,IF('Input&amp;Output'!$C$3=31,'v-t_chart'!K481,'v-t_chart'!L481)))))</f>
        <v>0</v>
      </c>
      <c r="D481" s="286">
        <v>243</v>
      </c>
      <c r="E481" s="286">
        <f t="shared" si="52"/>
        <v>0</v>
      </c>
      <c r="F481" s="286">
        <f t="shared" si="50"/>
        <v>0</v>
      </c>
      <c r="G481" s="286">
        <f t="shared" si="53"/>
        <v>0</v>
      </c>
      <c r="H481" s="286">
        <f t="shared" si="51"/>
        <v>0</v>
      </c>
      <c r="I481" s="286">
        <f t="shared" si="54"/>
        <v>108091.26000000005</v>
      </c>
      <c r="J481" s="286">
        <f t="shared" si="56"/>
        <v>0</v>
      </c>
      <c r="K481" s="286">
        <f t="shared" si="55"/>
        <v>8.1868734014278743E-11</v>
      </c>
    </row>
    <row r="482" spans="2:11" ht="14.4">
      <c r="B482" s="287">
        <v>480</v>
      </c>
      <c r="C482" s="4">
        <f>IF('Input&amp;Output'!$C$3=10,'v-t_chart'!G482,IF('Input&amp;Output'!$C$3=21,'v-t_chart'!H482,IF('Input&amp;Output'!$C$3=32,'v-t_chart'!I482,IF('Input&amp;Output'!$C$3=22,'v-t_chart'!J482,IF('Input&amp;Output'!$C$3=31,'v-t_chart'!K482,'v-t_chart'!L482)))))</f>
        <v>0</v>
      </c>
      <c r="D482" s="286">
        <v>243</v>
      </c>
      <c r="E482" s="286">
        <f t="shared" si="52"/>
        <v>0</v>
      </c>
      <c r="F482" s="286">
        <f t="shared" si="50"/>
        <v>0</v>
      </c>
      <c r="G482" s="286">
        <f t="shared" si="53"/>
        <v>0</v>
      </c>
      <c r="H482" s="286">
        <f t="shared" si="51"/>
        <v>0</v>
      </c>
      <c r="I482" s="286">
        <f t="shared" si="54"/>
        <v>108091.26000000005</v>
      </c>
      <c r="J482" s="286">
        <f t="shared" si="56"/>
        <v>0</v>
      </c>
      <c r="K482" s="286">
        <f t="shared" si="55"/>
        <v>8.1868734014278743E-11</v>
      </c>
    </row>
    <row r="483" spans="2:11" ht="14.4">
      <c r="B483" s="287">
        <v>481</v>
      </c>
      <c r="C483" s="4">
        <f>IF('Input&amp;Output'!$C$3=10,'v-t_chart'!G483,IF('Input&amp;Output'!$C$3=21,'v-t_chart'!H483,IF('Input&amp;Output'!$C$3=32,'v-t_chart'!I483,IF('Input&amp;Output'!$C$3=22,'v-t_chart'!J483,IF('Input&amp;Output'!$C$3=31,'v-t_chart'!K483,'v-t_chart'!L483)))))</f>
        <v>0</v>
      </c>
      <c r="D483" s="286">
        <v>243</v>
      </c>
      <c r="E483" s="286">
        <f t="shared" si="52"/>
        <v>0</v>
      </c>
      <c r="F483" s="286">
        <f t="shared" si="50"/>
        <v>0</v>
      </c>
      <c r="G483" s="286">
        <f t="shared" si="53"/>
        <v>0</v>
      </c>
      <c r="H483" s="286">
        <f t="shared" si="51"/>
        <v>0</v>
      </c>
      <c r="I483" s="286">
        <f t="shared" si="54"/>
        <v>108091.26000000005</v>
      </c>
      <c r="J483" s="286">
        <f t="shared" si="56"/>
        <v>0</v>
      </c>
      <c r="K483" s="286">
        <f t="shared" si="55"/>
        <v>8.1868734014278743E-11</v>
      </c>
    </row>
    <row r="484" spans="2:11" ht="14.4">
      <c r="B484" s="287">
        <v>482</v>
      </c>
      <c r="C484" s="4">
        <f>IF('Input&amp;Output'!$C$3=10,'v-t_chart'!G484,IF('Input&amp;Output'!$C$3=21,'v-t_chart'!H484,IF('Input&amp;Output'!$C$3=32,'v-t_chart'!I484,IF('Input&amp;Output'!$C$3=22,'v-t_chart'!J484,IF('Input&amp;Output'!$C$3=31,'v-t_chart'!K484,'v-t_chart'!L484)))))</f>
        <v>0</v>
      </c>
      <c r="D484" s="286">
        <v>243</v>
      </c>
      <c r="E484" s="286">
        <f t="shared" si="52"/>
        <v>0</v>
      </c>
      <c r="F484" s="286">
        <f t="shared" si="50"/>
        <v>0</v>
      </c>
      <c r="G484" s="286">
        <f t="shared" si="53"/>
        <v>0</v>
      </c>
      <c r="H484" s="286">
        <f t="shared" si="51"/>
        <v>0</v>
      </c>
      <c r="I484" s="286">
        <f t="shared" si="54"/>
        <v>108091.26000000005</v>
      </c>
      <c r="J484" s="286">
        <f t="shared" si="56"/>
        <v>0</v>
      </c>
      <c r="K484" s="286">
        <f t="shared" si="55"/>
        <v>8.1868734014278743E-11</v>
      </c>
    </row>
    <row r="485" spans="2:11" ht="14.4">
      <c r="B485" s="287">
        <v>483</v>
      </c>
      <c r="C485" s="4">
        <f>IF('Input&amp;Output'!$C$3=10,'v-t_chart'!G485,IF('Input&amp;Output'!$C$3=21,'v-t_chart'!H485,IF('Input&amp;Output'!$C$3=32,'v-t_chart'!I485,IF('Input&amp;Output'!$C$3=22,'v-t_chart'!J485,IF('Input&amp;Output'!$C$3=31,'v-t_chart'!K485,'v-t_chart'!L485)))))</f>
        <v>0</v>
      </c>
      <c r="D485" s="286">
        <v>243</v>
      </c>
      <c r="E485" s="286">
        <f t="shared" si="52"/>
        <v>0</v>
      </c>
      <c r="F485" s="286">
        <f t="shared" si="50"/>
        <v>0</v>
      </c>
      <c r="G485" s="286">
        <f t="shared" si="53"/>
        <v>0</v>
      </c>
      <c r="H485" s="286">
        <f t="shared" si="51"/>
        <v>0</v>
      </c>
      <c r="I485" s="286">
        <f t="shared" si="54"/>
        <v>108091.26000000005</v>
      </c>
      <c r="J485" s="286">
        <f t="shared" si="56"/>
        <v>0</v>
      </c>
      <c r="K485" s="286">
        <f t="shared" si="55"/>
        <v>8.1868734014278743E-11</v>
      </c>
    </row>
    <row r="486" spans="2:11" ht="14.4">
      <c r="B486" s="287">
        <v>484</v>
      </c>
      <c r="C486" s="4">
        <f>IF('Input&amp;Output'!$C$3=10,'v-t_chart'!G486,IF('Input&amp;Output'!$C$3=21,'v-t_chart'!H486,IF('Input&amp;Output'!$C$3=32,'v-t_chart'!I486,IF('Input&amp;Output'!$C$3=22,'v-t_chart'!J486,IF('Input&amp;Output'!$C$3=31,'v-t_chart'!K486,'v-t_chart'!L486)))))</f>
        <v>0</v>
      </c>
      <c r="D486" s="286">
        <v>243</v>
      </c>
      <c r="E486" s="286">
        <f t="shared" si="52"/>
        <v>0</v>
      </c>
      <c r="F486" s="286">
        <f t="shared" si="50"/>
        <v>0</v>
      </c>
      <c r="G486" s="286">
        <f t="shared" si="53"/>
        <v>0</v>
      </c>
      <c r="H486" s="286">
        <f t="shared" si="51"/>
        <v>0</v>
      </c>
      <c r="I486" s="286">
        <f t="shared" si="54"/>
        <v>108091.26000000005</v>
      </c>
      <c r="J486" s="286">
        <f t="shared" si="56"/>
        <v>0</v>
      </c>
      <c r="K486" s="286">
        <f t="shared" si="55"/>
        <v>8.1868734014278743E-11</v>
      </c>
    </row>
    <row r="487" spans="2:11" ht="14.4">
      <c r="B487" s="287">
        <v>485</v>
      </c>
      <c r="C487" s="4">
        <f>IF('Input&amp;Output'!$C$3=10,'v-t_chart'!G487,IF('Input&amp;Output'!$C$3=21,'v-t_chart'!H487,IF('Input&amp;Output'!$C$3=32,'v-t_chart'!I487,IF('Input&amp;Output'!$C$3=22,'v-t_chart'!J487,IF('Input&amp;Output'!$C$3=31,'v-t_chart'!K487,'v-t_chart'!L487)))))</f>
        <v>1.4</v>
      </c>
      <c r="D487" s="286">
        <v>243</v>
      </c>
      <c r="E487" s="286">
        <f t="shared" si="52"/>
        <v>1.4</v>
      </c>
      <c r="F487" s="286">
        <f t="shared" si="50"/>
        <v>340.2</v>
      </c>
      <c r="G487" s="286">
        <f t="shared" si="53"/>
        <v>1.4</v>
      </c>
      <c r="H487" s="286">
        <f t="shared" si="51"/>
        <v>476.28</v>
      </c>
      <c r="I487" s="286">
        <f t="shared" si="54"/>
        <v>108567.54000000005</v>
      </c>
      <c r="J487" s="286">
        <f t="shared" si="56"/>
        <v>238.13999999999996</v>
      </c>
      <c r="K487" s="286">
        <f t="shared" si="55"/>
        <v>238.14000000008184</v>
      </c>
    </row>
    <row r="488" spans="2:11" ht="14.4">
      <c r="B488" s="287">
        <v>486</v>
      </c>
      <c r="C488" s="4">
        <f>IF('Input&amp;Output'!$C$3=10,'v-t_chart'!G488,IF('Input&amp;Output'!$C$3=21,'v-t_chart'!H488,IF('Input&amp;Output'!$C$3=32,'v-t_chart'!I488,IF('Input&amp;Output'!$C$3=22,'v-t_chart'!J488,IF('Input&amp;Output'!$C$3=31,'v-t_chart'!K488,'v-t_chart'!L488)))))</f>
        <v>4.5</v>
      </c>
      <c r="D488" s="286">
        <v>243</v>
      </c>
      <c r="E488" s="286">
        <f t="shared" si="52"/>
        <v>3.1</v>
      </c>
      <c r="F488" s="286">
        <f t="shared" si="50"/>
        <v>753.30000000000007</v>
      </c>
      <c r="G488" s="286">
        <f t="shared" si="53"/>
        <v>5.2</v>
      </c>
      <c r="H488" s="286">
        <f t="shared" si="51"/>
        <v>3917.1600000000003</v>
      </c>
      <c r="I488" s="286">
        <f t="shared" si="54"/>
        <v>112484.70000000006</v>
      </c>
      <c r="J488" s="286">
        <f t="shared" si="56"/>
        <v>2222.2349999999997</v>
      </c>
      <c r="K488" s="286">
        <f t="shared" si="55"/>
        <v>2460.3750000000814</v>
      </c>
    </row>
    <row r="489" spans="2:11" ht="14.4">
      <c r="B489" s="287">
        <v>487</v>
      </c>
      <c r="C489" s="4">
        <f>IF('Input&amp;Output'!$C$3=10,'v-t_chart'!G489,IF('Input&amp;Output'!$C$3=21,'v-t_chart'!H489,IF('Input&amp;Output'!$C$3=32,'v-t_chart'!I489,IF('Input&amp;Output'!$C$3=22,'v-t_chart'!J489,IF('Input&amp;Output'!$C$3=31,'v-t_chart'!K489,'v-t_chart'!L489)))))</f>
        <v>8.8000000000000007</v>
      </c>
      <c r="D489" s="286">
        <v>243</v>
      </c>
      <c r="E489" s="286">
        <f t="shared" si="52"/>
        <v>4.3000000000000007</v>
      </c>
      <c r="F489" s="286">
        <f t="shared" si="50"/>
        <v>1044.9000000000001</v>
      </c>
      <c r="G489" s="286">
        <f t="shared" si="53"/>
        <v>11.05</v>
      </c>
      <c r="H489" s="286">
        <f t="shared" si="51"/>
        <v>11546.145000000002</v>
      </c>
      <c r="I489" s="286">
        <f t="shared" si="54"/>
        <v>124030.84500000006</v>
      </c>
      <c r="J489" s="286">
        <f t="shared" si="56"/>
        <v>6948.5850000000019</v>
      </c>
      <c r="K489" s="286">
        <f t="shared" si="55"/>
        <v>9408.9600000000828</v>
      </c>
    </row>
    <row r="490" spans="2:11" ht="14.4">
      <c r="B490" s="287">
        <v>488</v>
      </c>
      <c r="C490" s="4">
        <f>IF('Input&amp;Output'!$C$3=10,'v-t_chart'!G490,IF('Input&amp;Output'!$C$3=21,'v-t_chart'!H490,IF('Input&amp;Output'!$C$3=32,'v-t_chart'!I490,IF('Input&amp;Output'!$C$3=22,'v-t_chart'!J490,IF('Input&amp;Output'!$C$3=31,'v-t_chart'!K490,'v-t_chart'!L490)))))</f>
        <v>13.4</v>
      </c>
      <c r="D490" s="286">
        <v>243</v>
      </c>
      <c r="E490" s="286">
        <f t="shared" si="52"/>
        <v>4.5999999999999996</v>
      </c>
      <c r="F490" s="286">
        <f t="shared" si="50"/>
        <v>1117.8</v>
      </c>
      <c r="G490" s="286">
        <f t="shared" si="53"/>
        <v>17.8</v>
      </c>
      <c r="H490" s="286">
        <f t="shared" si="51"/>
        <v>19896.84</v>
      </c>
      <c r="I490" s="286">
        <f t="shared" si="54"/>
        <v>143927.68500000006</v>
      </c>
      <c r="J490" s="286">
        <f t="shared" si="56"/>
        <v>12407.579999999998</v>
      </c>
      <c r="K490" s="286">
        <f t="shared" si="55"/>
        <v>21816.540000000081</v>
      </c>
    </row>
    <row r="491" spans="2:11" ht="14.4">
      <c r="B491" s="287">
        <v>489</v>
      </c>
      <c r="C491" s="4">
        <f>IF('Input&amp;Output'!$C$3=10,'v-t_chart'!G491,IF('Input&amp;Output'!$C$3=21,'v-t_chart'!H491,IF('Input&amp;Output'!$C$3=32,'v-t_chart'!I491,IF('Input&amp;Output'!$C$3=22,'v-t_chart'!J491,IF('Input&amp;Output'!$C$3=31,'v-t_chart'!K491,'v-t_chart'!L491)))))</f>
        <v>17.3</v>
      </c>
      <c r="D491" s="286">
        <v>243</v>
      </c>
      <c r="E491" s="286">
        <f t="shared" si="52"/>
        <v>3.9000000000000004</v>
      </c>
      <c r="F491" s="286">
        <f t="shared" si="50"/>
        <v>947.7</v>
      </c>
      <c r="G491" s="286">
        <f t="shared" si="53"/>
        <v>24</v>
      </c>
      <c r="H491" s="286">
        <f t="shared" si="51"/>
        <v>22744.800000000003</v>
      </c>
      <c r="I491" s="286">
        <f t="shared" si="54"/>
        <v>166672.48500000004</v>
      </c>
      <c r="J491" s="286">
        <f t="shared" si="56"/>
        <v>14547.195000000002</v>
      </c>
      <c r="K491" s="286">
        <f t="shared" si="55"/>
        <v>36363.735000000081</v>
      </c>
    </row>
    <row r="492" spans="2:11" ht="14.4">
      <c r="B492" s="287">
        <v>490</v>
      </c>
      <c r="C492" s="4">
        <f>IF('Input&amp;Output'!$C$3=10,'v-t_chart'!G492,IF('Input&amp;Output'!$C$3=21,'v-t_chart'!H492,IF('Input&amp;Output'!$C$3=32,'v-t_chart'!I492,IF('Input&amp;Output'!$C$3=22,'v-t_chart'!J492,IF('Input&amp;Output'!$C$3=31,'v-t_chart'!K492,'v-t_chart'!L492)))))</f>
        <v>19.2</v>
      </c>
      <c r="D492" s="286">
        <v>243</v>
      </c>
      <c r="E492" s="286">
        <f t="shared" si="52"/>
        <v>1.8999999999999986</v>
      </c>
      <c r="F492" s="286">
        <f t="shared" si="50"/>
        <v>461.69999999999965</v>
      </c>
      <c r="G492" s="286">
        <f t="shared" si="53"/>
        <v>27.85</v>
      </c>
      <c r="H492" s="286">
        <f t="shared" si="51"/>
        <v>12858.34499999999</v>
      </c>
      <c r="I492" s="286">
        <f t="shared" si="54"/>
        <v>179530.83000000005</v>
      </c>
      <c r="J492" s="286">
        <f t="shared" si="56"/>
        <v>8426.024999999996</v>
      </c>
      <c r="K492" s="286">
        <f t="shared" si="55"/>
        <v>44789.760000000075</v>
      </c>
    </row>
    <row r="493" spans="2:11" ht="14.4">
      <c r="B493" s="287">
        <v>491</v>
      </c>
      <c r="C493" s="4">
        <f>IF('Input&amp;Output'!$C$3=10,'v-t_chart'!G493,IF('Input&amp;Output'!$C$3=21,'v-t_chart'!H493,IF('Input&amp;Output'!$C$3=32,'v-t_chart'!I493,IF('Input&amp;Output'!$C$3=22,'v-t_chart'!J493,IF('Input&amp;Output'!$C$3=31,'v-t_chart'!K493,'v-t_chart'!L493)))))</f>
        <v>19.7</v>
      </c>
      <c r="D493" s="286">
        <v>243</v>
      </c>
      <c r="E493" s="286">
        <f t="shared" si="52"/>
        <v>0.5</v>
      </c>
      <c r="F493" s="286">
        <f t="shared" si="50"/>
        <v>121.5</v>
      </c>
      <c r="G493" s="286">
        <f t="shared" si="53"/>
        <v>29.299999999999997</v>
      </c>
      <c r="H493" s="286">
        <f t="shared" si="51"/>
        <v>3559.95</v>
      </c>
      <c r="I493" s="286">
        <f t="shared" si="54"/>
        <v>183090.78000000006</v>
      </c>
      <c r="J493" s="286">
        <f t="shared" si="56"/>
        <v>2363.1749999999988</v>
      </c>
      <c r="K493" s="286">
        <f t="shared" si="55"/>
        <v>47152.93500000007</v>
      </c>
    </row>
    <row r="494" spans="2:11" ht="14.4">
      <c r="B494" s="287">
        <v>492</v>
      </c>
      <c r="C494" s="4">
        <f>IF('Input&amp;Output'!$C$3=10,'v-t_chart'!G494,IF('Input&amp;Output'!$C$3=21,'v-t_chart'!H494,IF('Input&amp;Output'!$C$3=32,'v-t_chart'!I494,IF('Input&amp;Output'!$C$3=22,'v-t_chart'!J494,IF('Input&amp;Output'!$C$3=31,'v-t_chart'!K494,'v-t_chart'!L494)))))</f>
        <v>19.8</v>
      </c>
      <c r="D494" s="286">
        <v>243</v>
      </c>
      <c r="E494" s="286">
        <f t="shared" si="52"/>
        <v>0.10000000000000142</v>
      </c>
      <c r="F494" s="286">
        <f t="shared" si="50"/>
        <v>24.300000000000345</v>
      </c>
      <c r="G494" s="286">
        <f t="shared" si="53"/>
        <v>29.65</v>
      </c>
      <c r="H494" s="286">
        <f t="shared" si="51"/>
        <v>720.49500000001024</v>
      </c>
      <c r="I494" s="286">
        <f t="shared" si="54"/>
        <v>183811.27500000008</v>
      </c>
      <c r="J494" s="286">
        <f t="shared" si="56"/>
        <v>479.92500000000553</v>
      </c>
      <c r="K494" s="286">
        <f t="shared" si="55"/>
        <v>47632.860000000073</v>
      </c>
    </row>
    <row r="495" spans="2:11" ht="14.4">
      <c r="B495" s="287">
        <v>493</v>
      </c>
      <c r="C495" s="4">
        <f>IF('Input&amp;Output'!$C$3=10,'v-t_chart'!G495,IF('Input&amp;Output'!$C$3=21,'v-t_chart'!H495,IF('Input&amp;Output'!$C$3=32,'v-t_chart'!I495,IF('Input&amp;Output'!$C$3=22,'v-t_chart'!J495,IF('Input&amp;Output'!$C$3=31,'v-t_chart'!K495,'v-t_chart'!L495)))))</f>
        <v>20.7</v>
      </c>
      <c r="D495" s="286">
        <v>243</v>
      </c>
      <c r="E495" s="286">
        <f t="shared" si="52"/>
        <v>0.89999999999999858</v>
      </c>
      <c r="F495" s="286">
        <f t="shared" si="50"/>
        <v>218.69999999999965</v>
      </c>
      <c r="G495" s="286">
        <f t="shared" si="53"/>
        <v>30.6</v>
      </c>
      <c r="H495" s="286">
        <f t="shared" si="51"/>
        <v>6692.2199999999893</v>
      </c>
      <c r="I495" s="286">
        <f t="shared" si="54"/>
        <v>190503.49500000008</v>
      </c>
      <c r="J495" s="286">
        <f t="shared" si="56"/>
        <v>4428.674999999992</v>
      </c>
      <c r="K495" s="286">
        <f t="shared" si="55"/>
        <v>52061.535000000062</v>
      </c>
    </row>
    <row r="496" spans="2:11" ht="14.4">
      <c r="B496" s="287">
        <v>494</v>
      </c>
      <c r="C496" s="4">
        <f>IF('Input&amp;Output'!$C$3=10,'v-t_chart'!G496,IF('Input&amp;Output'!$C$3=21,'v-t_chart'!H496,IF('Input&amp;Output'!$C$3=32,'v-t_chart'!I496,IF('Input&amp;Output'!$C$3=22,'v-t_chart'!J496,IF('Input&amp;Output'!$C$3=31,'v-t_chart'!K496,'v-t_chart'!L496)))))</f>
        <v>23.6</v>
      </c>
      <c r="D496" s="286">
        <v>243</v>
      </c>
      <c r="E496" s="286">
        <f t="shared" si="52"/>
        <v>2.9000000000000021</v>
      </c>
      <c r="F496" s="286">
        <f t="shared" si="50"/>
        <v>704.7000000000005</v>
      </c>
      <c r="G496" s="286">
        <f t="shared" si="53"/>
        <v>33.950000000000003</v>
      </c>
      <c r="H496" s="286">
        <f t="shared" si="51"/>
        <v>23924.565000000021</v>
      </c>
      <c r="I496" s="286">
        <f t="shared" si="54"/>
        <v>214428.06000000011</v>
      </c>
      <c r="J496" s="286">
        <f t="shared" si="56"/>
        <v>15609.10500000001</v>
      </c>
      <c r="K496" s="286">
        <f t="shared" si="55"/>
        <v>67670.640000000072</v>
      </c>
    </row>
    <row r="497" spans="2:11" ht="14.4">
      <c r="B497" s="287">
        <v>495</v>
      </c>
      <c r="C497" s="4">
        <f>IF('Input&amp;Output'!$C$3=10,'v-t_chart'!G497,IF('Input&amp;Output'!$C$3=21,'v-t_chart'!H497,IF('Input&amp;Output'!$C$3=32,'v-t_chart'!I497,IF('Input&amp;Output'!$C$3=22,'v-t_chart'!J497,IF('Input&amp;Output'!$C$3=31,'v-t_chart'!K497,'v-t_chart'!L497)))))</f>
        <v>28.1</v>
      </c>
      <c r="D497" s="286">
        <v>243</v>
      </c>
      <c r="E497" s="286">
        <f t="shared" si="52"/>
        <v>4.5</v>
      </c>
      <c r="F497" s="286">
        <f t="shared" si="50"/>
        <v>1093.5</v>
      </c>
      <c r="G497" s="286">
        <f t="shared" si="53"/>
        <v>39.900000000000006</v>
      </c>
      <c r="H497" s="286">
        <f t="shared" si="51"/>
        <v>43630.650000000009</v>
      </c>
      <c r="I497" s="286">
        <f t="shared" si="54"/>
        <v>258058.71000000014</v>
      </c>
      <c r="J497" s="286">
        <f t="shared" si="56"/>
        <v>28266.975000000009</v>
      </c>
      <c r="K497" s="286">
        <f t="shared" si="55"/>
        <v>95937.615000000078</v>
      </c>
    </row>
    <row r="498" spans="2:11" ht="14.4">
      <c r="B498" s="287">
        <v>496</v>
      </c>
      <c r="C498" s="4">
        <f>IF('Input&amp;Output'!$C$3=10,'v-t_chart'!G498,IF('Input&amp;Output'!$C$3=21,'v-t_chart'!H498,IF('Input&amp;Output'!$C$3=32,'v-t_chart'!I498,IF('Input&amp;Output'!$C$3=22,'v-t_chart'!J498,IF('Input&amp;Output'!$C$3=31,'v-t_chart'!K498,'v-t_chart'!L498)))))</f>
        <v>32.799999999999997</v>
      </c>
      <c r="D498" s="286">
        <v>243</v>
      </c>
      <c r="E498" s="286">
        <f t="shared" si="52"/>
        <v>4.6999999999999957</v>
      </c>
      <c r="F498" s="286">
        <f t="shared" si="50"/>
        <v>1142.099999999999</v>
      </c>
      <c r="G498" s="286">
        <f t="shared" si="53"/>
        <v>46.849999999999994</v>
      </c>
      <c r="H498" s="286">
        <f t="shared" si="51"/>
        <v>53507.384999999944</v>
      </c>
      <c r="I498" s="286">
        <f t="shared" si="54"/>
        <v>311566.09500000009</v>
      </c>
      <c r="J498" s="286">
        <f t="shared" si="56"/>
        <v>34776.944999999978</v>
      </c>
      <c r="K498" s="286">
        <f t="shared" si="55"/>
        <v>130714.56000000006</v>
      </c>
    </row>
    <row r="499" spans="2:11" ht="14.4">
      <c r="B499" s="287">
        <v>497</v>
      </c>
      <c r="C499" s="4">
        <f>IF('Input&amp;Output'!$C$3=10,'v-t_chart'!G499,IF('Input&amp;Output'!$C$3=21,'v-t_chart'!H499,IF('Input&amp;Output'!$C$3=32,'v-t_chart'!I499,IF('Input&amp;Output'!$C$3=22,'v-t_chart'!J499,IF('Input&amp;Output'!$C$3=31,'v-t_chart'!K499,'v-t_chart'!L499)))))</f>
        <v>36.299999999999997</v>
      </c>
      <c r="D499" s="286">
        <v>243</v>
      </c>
      <c r="E499" s="286">
        <f t="shared" si="52"/>
        <v>3.5</v>
      </c>
      <c r="F499" s="286">
        <f t="shared" si="50"/>
        <v>850.5</v>
      </c>
      <c r="G499" s="286">
        <f t="shared" si="53"/>
        <v>52.699999999999996</v>
      </c>
      <c r="H499" s="286">
        <f t="shared" si="51"/>
        <v>44821.35</v>
      </c>
      <c r="I499" s="286">
        <f t="shared" si="54"/>
        <v>356387.44500000007</v>
      </c>
      <c r="J499" s="286">
        <f t="shared" si="56"/>
        <v>29384.774999999991</v>
      </c>
      <c r="K499" s="286">
        <f t="shared" si="55"/>
        <v>160099.33500000005</v>
      </c>
    </row>
    <row r="500" spans="2:11" ht="14.4">
      <c r="B500" s="287">
        <v>498</v>
      </c>
      <c r="C500" s="4">
        <f>IF('Input&amp;Output'!$C$3=10,'v-t_chart'!G500,IF('Input&amp;Output'!$C$3=21,'v-t_chart'!H500,IF('Input&amp;Output'!$C$3=32,'v-t_chart'!I500,IF('Input&amp;Output'!$C$3=22,'v-t_chart'!J500,IF('Input&amp;Output'!$C$3=31,'v-t_chart'!K500,'v-t_chart'!L500)))))</f>
        <v>37.1</v>
      </c>
      <c r="D500" s="286">
        <v>243</v>
      </c>
      <c r="E500" s="286">
        <f t="shared" si="52"/>
        <v>0.80000000000000426</v>
      </c>
      <c r="F500" s="286">
        <f t="shared" si="50"/>
        <v>194.40000000000103</v>
      </c>
      <c r="G500" s="286">
        <f t="shared" si="53"/>
        <v>55.25</v>
      </c>
      <c r="H500" s="286">
        <f t="shared" si="51"/>
        <v>10740.600000000057</v>
      </c>
      <c r="I500" s="286">
        <f t="shared" si="54"/>
        <v>367128.0450000001</v>
      </c>
      <c r="J500" s="286">
        <f t="shared" si="56"/>
        <v>7134.4800000000305</v>
      </c>
      <c r="K500" s="286">
        <f t="shared" si="55"/>
        <v>167233.81500000009</v>
      </c>
    </row>
    <row r="501" spans="2:11" ht="14.4">
      <c r="B501" s="287">
        <v>499</v>
      </c>
      <c r="C501" s="4">
        <f>IF('Input&amp;Output'!$C$3=10,'v-t_chart'!G501,IF('Input&amp;Output'!$C$3=21,'v-t_chart'!H501,IF('Input&amp;Output'!$C$3=32,'v-t_chart'!I501,IF('Input&amp;Output'!$C$3=22,'v-t_chart'!J501,IF('Input&amp;Output'!$C$3=31,'v-t_chart'!K501,'v-t_chart'!L501)))))</f>
        <v>35.1</v>
      </c>
      <c r="D501" s="286">
        <v>243</v>
      </c>
      <c r="E501" s="286">
        <f t="shared" si="52"/>
        <v>-2</v>
      </c>
      <c r="F501" s="286">
        <f t="shared" si="50"/>
        <v>-486</v>
      </c>
      <c r="G501" s="286">
        <f t="shared" si="53"/>
        <v>53.650000000000006</v>
      </c>
      <c r="H501" s="286">
        <f t="shared" si="51"/>
        <v>-26073.9</v>
      </c>
      <c r="I501" s="286">
        <f t="shared" si="54"/>
        <v>341054.14500000008</v>
      </c>
      <c r="J501" s="286">
        <f t="shared" si="56"/>
        <v>-17544.600000000009</v>
      </c>
      <c r="K501" s="286">
        <f t="shared" si="55"/>
        <v>149689.21500000008</v>
      </c>
    </row>
    <row r="502" spans="2:11" ht="14.4">
      <c r="B502" s="287">
        <v>500</v>
      </c>
      <c r="C502" s="4">
        <f>IF('Input&amp;Output'!$C$3=10,'v-t_chart'!G502,IF('Input&amp;Output'!$C$3=21,'v-t_chart'!H502,IF('Input&amp;Output'!$C$3=32,'v-t_chart'!I502,IF('Input&amp;Output'!$C$3=22,'v-t_chart'!J502,IF('Input&amp;Output'!$C$3=31,'v-t_chart'!K502,'v-t_chart'!L502)))))</f>
        <v>31.1</v>
      </c>
      <c r="D502" s="286">
        <v>243</v>
      </c>
      <c r="E502" s="286">
        <f t="shared" si="52"/>
        <v>-4</v>
      </c>
      <c r="F502" s="286">
        <f t="shared" si="50"/>
        <v>-972</v>
      </c>
      <c r="G502" s="286">
        <f t="shared" si="53"/>
        <v>48.650000000000006</v>
      </c>
      <c r="H502" s="286">
        <f t="shared" si="51"/>
        <v>-47287.8</v>
      </c>
      <c r="I502" s="286">
        <f t="shared" si="54"/>
        <v>293766.34500000009</v>
      </c>
      <c r="J502" s="286">
        <f t="shared" si="56"/>
        <v>-32173.199999999993</v>
      </c>
      <c r="K502" s="286">
        <f t="shared" si="55"/>
        <v>117516.01500000009</v>
      </c>
    </row>
    <row r="503" spans="2:11" ht="14.4">
      <c r="B503" s="287">
        <v>501</v>
      </c>
      <c r="C503" s="4">
        <f>IF('Input&amp;Output'!$C$3=10,'v-t_chart'!G503,IF('Input&amp;Output'!$C$3=21,'v-t_chart'!H503,IF('Input&amp;Output'!$C$3=32,'v-t_chart'!I503,IF('Input&amp;Output'!$C$3=22,'v-t_chart'!J503,IF('Input&amp;Output'!$C$3=31,'v-t_chart'!K503,'v-t_chart'!L503)))))</f>
        <v>28</v>
      </c>
      <c r="D503" s="286">
        <v>243</v>
      </c>
      <c r="E503" s="286">
        <f t="shared" si="52"/>
        <v>-3.1000000000000014</v>
      </c>
      <c r="F503" s="286">
        <f t="shared" si="50"/>
        <v>-753.3000000000003</v>
      </c>
      <c r="G503" s="286">
        <f t="shared" si="53"/>
        <v>43.55</v>
      </c>
      <c r="H503" s="286">
        <f t="shared" si="51"/>
        <v>-32806.215000000011</v>
      </c>
      <c r="I503" s="286">
        <f t="shared" si="54"/>
        <v>260960.13000000006</v>
      </c>
      <c r="J503" s="286">
        <f t="shared" si="56"/>
        <v>-22260.015000000003</v>
      </c>
      <c r="K503" s="286">
        <f t="shared" si="55"/>
        <v>95256.000000000087</v>
      </c>
    </row>
    <row r="504" spans="2:11" ht="14.4">
      <c r="B504" s="287">
        <v>502</v>
      </c>
      <c r="C504" s="4">
        <f>IF('Input&amp;Output'!$C$3=10,'v-t_chart'!G504,IF('Input&amp;Output'!$C$3=21,'v-t_chart'!H504,IF('Input&amp;Output'!$C$3=32,'v-t_chart'!I504,IF('Input&amp;Output'!$C$3=22,'v-t_chart'!J504,IF('Input&amp;Output'!$C$3=31,'v-t_chart'!K504,'v-t_chart'!L504)))))</f>
        <v>27.5</v>
      </c>
      <c r="D504" s="286">
        <v>243</v>
      </c>
      <c r="E504" s="286">
        <f t="shared" si="52"/>
        <v>-0.5</v>
      </c>
      <c r="F504" s="286">
        <f t="shared" si="50"/>
        <v>-121.5</v>
      </c>
      <c r="G504" s="286">
        <f t="shared" si="53"/>
        <v>41.5</v>
      </c>
      <c r="H504" s="286">
        <f t="shared" si="51"/>
        <v>-5042.25</v>
      </c>
      <c r="I504" s="286">
        <f t="shared" si="54"/>
        <v>255917.88000000006</v>
      </c>
      <c r="J504" s="286">
        <f t="shared" si="56"/>
        <v>-3371.625</v>
      </c>
      <c r="K504" s="286">
        <f t="shared" si="55"/>
        <v>91884.375000000087</v>
      </c>
    </row>
    <row r="505" spans="2:11" ht="14.4">
      <c r="B505" s="287">
        <v>503</v>
      </c>
      <c r="C505" s="4">
        <f>IF('Input&amp;Output'!$C$3=10,'v-t_chart'!G505,IF('Input&amp;Output'!$C$3=21,'v-t_chart'!H505,IF('Input&amp;Output'!$C$3=32,'v-t_chart'!I505,IF('Input&amp;Output'!$C$3=22,'v-t_chart'!J505,IF('Input&amp;Output'!$C$3=31,'v-t_chart'!K505,'v-t_chart'!L505)))))</f>
        <v>29.5</v>
      </c>
      <c r="D505" s="286">
        <v>243</v>
      </c>
      <c r="E505" s="286">
        <f t="shared" si="52"/>
        <v>2</v>
      </c>
      <c r="F505" s="286">
        <f t="shared" si="50"/>
        <v>486</v>
      </c>
      <c r="G505" s="286">
        <f t="shared" si="53"/>
        <v>43.25</v>
      </c>
      <c r="H505" s="286">
        <f t="shared" si="51"/>
        <v>21019.5</v>
      </c>
      <c r="I505" s="286">
        <f t="shared" si="54"/>
        <v>276937.38000000006</v>
      </c>
      <c r="J505" s="286">
        <f t="shared" si="56"/>
        <v>13851</v>
      </c>
      <c r="K505" s="286">
        <f t="shared" si="55"/>
        <v>105735.37500000009</v>
      </c>
    </row>
    <row r="506" spans="2:11" ht="14.4">
      <c r="B506" s="287">
        <v>504</v>
      </c>
      <c r="C506" s="4">
        <f>IF('Input&amp;Output'!$C$3=10,'v-t_chart'!G506,IF('Input&amp;Output'!$C$3=21,'v-t_chart'!H506,IF('Input&amp;Output'!$C$3=32,'v-t_chart'!I506,IF('Input&amp;Output'!$C$3=22,'v-t_chart'!J506,IF('Input&amp;Output'!$C$3=31,'v-t_chart'!K506,'v-t_chart'!L506)))))</f>
        <v>34</v>
      </c>
      <c r="D506" s="286">
        <v>243</v>
      </c>
      <c r="E506" s="286">
        <f t="shared" si="52"/>
        <v>4.5</v>
      </c>
      <c r="F506" s="286">
        <f t="shared" si="50"/>
        <v>1093.5</v>
      </c>
      <c r="G506" s="286">
        <f t="shared" si="53"/>
        <v>48.75</v>
      </c>
      <c r="H506" s="286">
        <f t="shared" si="51"/>
        <v>53308.125</v>
      </c>
      <c r="I506" s="286">
        <f t="shared" si="54"/>
        <v>330245.50500000006</v>
      </c>
      <c r="J506" s="286">
        <f t="shared" si="56"/>
        <v>34718.625</v>
      </c>
      <c r="K506" s="286">
        <f t="shared" si="55"/>
        <v>140454.00000000009</v>
      </c>
    </row>
    <row r="507" spans="2:11" ht="14.4">
      <c r="B507" s="287">
        <v>505</v>
      </c>
      <c r="C507" s="4">
        <f>IF('Input&amp;Output'!$C$3=10,'v-t_chart'!G507,IF('Input&amp;Output'!$C$3=21,'v-t_chart'!H507,IF('Input&amp;Output'!$C$3=32,'v-t_chart'!I507,IF('Input&amp;Output'!$C$3=22,'v-t_chart'!J507,IF('Input&amp;Output'!$C$3=31,'v-t_chart'!K507,'v-t_chart'!L507)))))</f>
        <v>37</v>
      </c>
      <c r="D507" s="286">
        <v>243</v>
      </c>
      <c r="E507" s="286">
        <f t="shared" si="52"/>
        <v>3</v>
      </c>
      <c r="F507" s="286">
        <f t="shared" si="50"/>
        <v>729</v>
      </c>
      <c r="G507" s="286">
        <f t="shared" si="53"/>
        <v>54</v>
      </c>
      <c r="H507" s="286">
        <f t="shared" si="51"/>
        <v>39366</v>
      </c>
      <c r="I507" s="286">
        <f t="shared" si="54"/>
        <v>369611.50500000006</v>
      </c>
      <c r="J507" s="286">
        <f t="shared" si="56"/>
        <v>25879.5</v>
      </c>
      <c r="K507" s="286">
        <f t="shared" si="55"/>
        <v>166333.50000000009</v>
      </c>
    </row>
    <row r="508" spans="2:11" ht="14.4">
      <c r="B508" s="287">
        <v>506</v>
      </c>
      <c r="C508" s="4">
        <f>IF('Input&amp;Output'!$C$3=10,'v-t_chart'!G508,IF('Input&amp;Output'!$C$3=21,'v-t_chart'!H508,IF('Input&amp;Output'!$C$3=32,'v-t_chart'!I508,IF('Input&amp;Output'!$C$3=22,'v-t_chart'!J508,IF('Input&amp;Output'!$C$3=31,'v-t_chart'!K508,'v-t_chart'!L508)))))</f>
        <v>38</v>
      </c>
      <c r="D508" s="286">
        <v>243</v>
      </c>
      <c r="E508" s="286">
        <f t="shared" si="52"/>
        <v>1</v>
      </c>
      <c r="F508" s="286">
        <f t="shared" si="50"/>
        <v>243</v>
      </c>
      <c r="G508" s="286">
        <f t="shared" si="53"/>
        <v>56.5</v>
      </c>
      <c r="H508" s="286">
        <f t="shared" si="51"/>
        <v>13729.5</v>
      </c>
      <c r="I508" s="286">
        <f t="shared" si="54"/>
        <v>383341.00500000006</v>
      </c>
      <c r="J508" s="286">
        <f t="shared" si="56"/>
        <v>9112.5</v>
      </c>
      <c r="K508" s="286">
        <f t="shared" si="55"/>
        <v>175446.00000000009</v>
      </c>
    </row>
    <row r="509" spans="2:11" ht="14.4">
      <c r="B509" s="287">
        <v>507</v>
      </c>
      <c r="C509" s="4">
        <f>IF('Input&amp;Output'!$C$3=10,'v-t_chart'!G509,IF('Input&amp;Output'!$C$3=21,'v-t_chart'!H509,IF('Input&amp;Output'!$C$3=32,'v-t_chart'!I509,IF('Input&amp;Output'!$C$3=22,'v-t_chart'!J509,IF('Input&amp;Output'!$C$3=31,'v-t_chart'!K509,'v-t_chart'!L509)))))</f>
        <v>36.1</v>
      </c>
      <c r="D509" s="286">
        <v>243</v>
      </c>
      <c r="E509" s="286">
        <f t="shared" si="52"/>
        <v>-1.8999999999999986</v>
      </c>
      <c r="F509" s="286">
        <f t="shared" si="50"/>
        <v>-461.69999999999965</v>
      </c>
      <c r="G509" s="286">
        <f t="shared" si="53"/>
        <v>55.1</v>
      </c>
      <c r="H509" s="286">
        <f t="shared" si="51"/>
        <v>-25439.66999999998</v>
      </c>
      <c r="I509" s="286">
        <f t="shared" si="54"/>
        <v>357901.33500000008</v>
      </c>
      <c r="J509" s="286">
        <f t="shared" si="56"/>
        <v>-17105.984999999997</v>
      </c>
      <c r="K509" s="286">
        <f t="shared" si="55"/>
        <v>158340.0150000001</v>
      </c>
    </row>
    <row r="510" spans="2:11" ht="14.4">
      <c r="B510" s="287">
        <v>508</v>
      </c>
      <c r="C510" s="4">
        <f>IF('Input&amp;Output'!$C$3=10,'v-t_chart'!G510,IF('Input&amp;Output'!$C$3=21,'v-t_chart'!H510,IF('Input&amp;Output'!$C$3=32,'v-t_chart'!I510,IF('Input&amp;Output'!$C$3=22,'v-t_chart'!J510,IF('Input&amp;Output'!$C$3=31,'v-t_chart'!K510,'v-t_chart'!L510)))))</f>
        <v>31.5</v>
      </c>
      <c r="D510" s="286">
        <v>243</v>
      </c>
      <c r="E510" s="286">
        <f t="shared" si="52"/>
        <v>-4.6000000000000014</v>
      </c>
      <c r="F510" s="286">
        <f t="shared" si="50"/>
        <v>-1117.8000000000004</v>
      </c>
      <c r="G510" s="286">
        <f t="shared" si="53"/>
        <v>49.55</v>
      </c>
      <c r="H510" s="286">
        <f t="shared" si="51"/>
        <v>-55386.99000000002</v>
      </c>
      <c r="I510" s="286">
        <f t="shared" si="54"/>
        <v>302514.34500000009</v>
      </c>
      <c r="J510" s="286">
        <f t="shared" si="56"/>
        <v>-37781.640000000007</v>
      </c>
      <c r="K510" s="286">
        <f t="shared" si="55"/>
        <v>120558.37500000009</v>
      </c>
    </row>
    <row r="511" spans="2:11" ht="14.4">
      <c r="B511" s="287">
        <v>509</v>
      </c>
      <c r="C511" s="4">
        <f>IF('Input&amp;Output'!$C$3=10,'v-t_chart'!G511,IF('Input&amp;Output'!$C$3=21,'v-t_chart'!H511,IF('Input&amp;Output'!$C$3=32,'v-t_chart'!I511,IF('Input&amp;Output'!$C$3=22,'v-t_chart'!J511,IF('Input&amp;Output'!$C$3=31,'v-t_chart'!K511,'v-t_chart'!L511)))))</f>
        <v>24.5</v>
      </c>
      <c r="D511" s="286">
        <v>243</v>
      </c>
      <c r="E511" s="286">
        <f t="shared" si="52"/>
        <v>-7</v>
      </c>
      <c r="F511" s="286">
        <f t="shared" si="50"/>
        <v>-1701</v>
      </c>
      <c r="G511" s="286">
        <f t="shared" si="53"/>
        <v>40.25</v>
      </c>
      <c r="H511" s="286">
        <f t="shared" si="51"/>
        <v>-68465.25</v>
      </c>
      <c r="I511" s="286">
        <f t="shared" si="54"/>
        <v>234049.09500000009</v>
      </c>
      <c r="J511" s="286">
        <f t="shared" si="56"/>
        <v>-47628</v>
      </c>
      <c r="K511" s="286">
        <f t="shared" si="55"/>
        <v>72930.375000000087</v>
      </c>
    </row>
    <row r="512" spans="2:11" ht="14.4">
      <c r="B512" s="287">
        <v>510</v>
      </c>
      <c r="C512" s="4">
        <f>IF('Input&amp;Output'!$C$3=10,'v-t_chart'!G512,IF('Input&amp;Output'!$C$3=21,'v-t_chart'!H512,IF('Input&amp;Output'!$C$3=32,'v-t_chart'!I512,IF('Input&amp;Output'!$C$3=22,'v-t_chart'!J512,IF('Input&amp;Output'!$C$3=31,'v-t_chart'!K512,'v-t_chart'!L512)))))</f>
        <v>17.5</v>
      </c>
      <c r="D512" s="286">
        <v>243</v>
      </c>
      <c r="E512" s="286">
        <f t="shared" si="52"/>
        <v>-7</v>
      </c>
      <c r="F512" s="286">
        <f t="shared" si="50"/>
        <v>-1701</v>
      </c>
      <c r="G512" s="286">
        <f t="shared" si="53"/>
        <v>29.75</v>
      </c>
      <c r="H512" s="286">
        <f t="shared" si="51"/>
        <v>-50604.75</v>
      </c>
      <c r="I512" s="286">
        <f t="shared" si="54"/>
        <v>183444.34500000009</v>
      </c>
      <c r="J512" s="286">
        <f t="shared" si="56"/>
        <v>-35721</v>
      </c>
      <c r="K512" s="286">
        <f t="shared" si="55"/>
        <v>37209.375000000087</v>
      </c>
    </row>
    <row r="513" spans="2:11" ht="14.4">
      <c r="B513" s="287">
        <v>511</v>
      </c>
      <c r="C513" s="4">
        <f>IF('Input&amp;Output'!$C$3=10,'v-t_chart'!G513,IF('Input&amp;Output'!$C$3=21,'v-t_chart'!H513,IF('Input&amp;Output'!$C$3=32,'v-t_chart'!I513,IF('Input&amp;Output'!$C$3=22,'v-t_chart'!J513,IF('Input&amp;Output'!$C$3=31,'v-t_chart'!K513,'v-t_chart'!L513)))))</f>
        <v>10.5</v>
      </c>
      <c r="D513" s="286">
        <v>243</v>
      </c>
      <c r="E513" s="286">
        <f t="shared" si="52"/>
        <v>-7</v>
      </c>
      <c r="F513" s="286">
        <f t="shared" si="50"/>
        <v>-1701</v>
      </c>
      <c r="G513" s="286">
        <f t="shared" si="53"/>
        <v>19.25</v>
      </c>
      <c r="H513" s="286">
        <f t="shared" si="51"/>
        <v>-32744.25</v>
      </c>
      <c r="I513" s="286">
        <f t="shared" si="54"/>
        <v>150700.09500000009</v>
      </c>
      <c r="J513" s="286">
        <f t="shared" si="56"/>
        <v>-23814</v>
      </c>
      <c r="K513" s="286">
        <f t="shared" si="55"/>
        <v>13395.375000000087</v>
      </c>
    </row>
    <row r="514" spans="2:11" ht="14.4">
      <c r="B514" s="287">
        <v>512</v>
      </c>
      <c r="C514" s="4">
        <f>IF('Input&amp;Output'!$C$3=10,'v-t_chart'!G514,IF('Input&amp;Output'!$C$3=21,'v-t_chart'!H514,IF('Input&amp;Output'!$C$3=32,'v-t_chart'!I514,IF('Input&amp;Output'!$C$3=22,'v-t_chart'!J514,IF('Input&amp;Output'!$C$3=31,'v-t_chart'!K514,'v-t_chart'!L514)))))</f>
        <v>4.5</v>
      </c>
      <c r="D514" s="286">
        <v>243</v>
      </c>
      <c r="E514" s="286">
        <f t="shared" si="52"/>
        <v>-6</v>
      </c>
      <c r="F514" s="286">
        <f t="shared" si="50"/>
        <v>-1458</v>
      </c>
      <c r="G514" s="286">
        <f t="shared" si="53"/>
        <v>9.75</v>
      </c>
      <c r="H514" s="286">
        <f t="shared" si="51"/>
        <v>-14215.5</v>
      </c>
      <c r="I514" s="286">
        <f t="shared" si="54"/>
        <v>136484.59500000009</v>
      </c>
      <c r="J514" s="286">
        <f t="shared" si="56"/>
        <v>-10935</v>
      </c>
      <c r="K514" s="286">
        <f t="shared" si="55"/>
        <v>2460.3750000000873</v>
      </c>
    </row>
    <row r="515" spans="2:11" ht="14.4">
      <c r="B515" s="287">
        <v>513</v>
      </c>
      <c r="C515" s="4">
        <f>IF('Input&amp;Output'!$C$3=10,'v-t_chart'!G515,IF('Input&amp;Output'!$C$3=21,'v-t_chart'!H515,IF('Input&amp;Output'!$C$3=32,'v-t_chart'!I515,IF('Input&amp;Output'!$C$3=22,'v-t_chart'!J515,IF('Input&amp;Output'!$C$3=31,'v-t_chart'!K515,'v-t_chart'!L515)))))</f>
        <v>1</v>
      </c>
      <c r="D515" s="286">
        <v>243</v>
      </c>
      <c r="E515" s="286">
        <f t="shared" si="52"/>
        <v>-3.5</v>
      </c>
      <c r="F515" s="286">
        <f t="shared" si="50"/>
        <v>-850.5</v>
      </c>
      <c r="G515" s="286">
        <f t="shared" si="53"/>
        <v>3.25</v>
      </c>
      <c r="H515" s="286">
        <f t="shared" si="51"/>
        <v>-2764.125</v>
      </c>
      <c r="I515" s="286">
        <f t="shared" si="54"/>
        <v>133720.47000000009</v>
      </c>
      <c r="J515" s="286">
        <f t="shared" si="56"/>
        <v>-2338.875</v>
      </c>
      <c r="K515" s="286">
        <f t="shared" si="55"/>
        <v>121.50000000008731</v>
      </c>
    </row>
    <row r="516" spans="2:11" ht="14.4">
      <c r="B516" s="287">
        <v>514</v>
      </c>
      <c r="C516" s="4">
        <f>IF('Input&amp;Output'!$C$3=10,'v-t_chart'!G516,IF('Input&amp;Output'!$C$3=21,'v-t_chart'!H516,IF('Input&amp;Output'!$C$3=32,'v-t_chart'!I516,IF('Input&amp;Output'!$C$3=22,'v-t_chart'!J516,IF('Input&amp;Output'!$C$3=31,'v-t_chart'!K516,'v-t_chart'!L516)))))</f>
        <v>0</v>
      </c>
      <c r="D516" s="286">
        <v>243</v>
      </c>
      <c r="E516" s="286">
        <f t="shared" si="52"/>
        <v>-1</v>
      </c>
      <c r="F516" s="286">
        <f t="shared" ref="F516:F579" si="57">D516*E516</f>
        <v>-243</v>
      </c>
      <c r="G516" s="286">
        <f t="shared" si="53"/>
        <v>0.5</v>
      </c>
      <c r="H516" s="286">
        <f t="shared" ref="H516:H579" si="58">F516*G516</f>
        <v>-121.5</v>
      </c>
      <c r="I516" s="286">
        <f t="shared" si="54"/>
        <v>133598.97000000009</v>
      </c>
      <c r="J516" s="286">
        <f t="shared" si="56"/>
        <v>-121.5</v>
      </c>
      <c r="K516" s="286">
        <f t="shared" si="55"/>
        <v>8.7311491370201111E-11</v>
      </c>
    </row>
    <row r="517" spans="2:11" ht="14.4">
      <c r="B517" s="287">
        <v>515</v>
      </c>
      <c r="C517" s="4">
        <f>IF('Input&amp;Output'!$C$3=10,'v-t_chart'!G517,IF('Input&amp;Output'!$C$3=21,'v-t_chart'!H517,IF('Input&amp;Output'!$C$3=32,'v-t_chart'!I517,IF('Input&amp;Output'!$C$3=22,'v-t_chart'!J517,IF('Input&amp;Output'!$C$3=31,'v-t_chart'!K517,'v-t_chart'!L517)))))</f>
        <v>0</v>
      </c>
      <c r="D517" s="286">
        <v>243</v>
      </c>
      <c r="E517" s="286">
        <f t="shared" ref="E517:E580" si="59">(C517-C516)/(B517/B517)</f>
        <v>0</v>
      </c>
      <c r="F517" s="286">
        <f t="shared" si="57"/>
        <v>0</v>
      </c>
      <c r="G517" s="286">
        <f t="shared" ref="G517:G580" si="60">(C517+C516/2)*(B517-B516)</f>
        <v>0</v>
      </c>
      <c r="H517" s="286">
        <f t="shared" si="58"/>
        <v>0</v>
      </c>
      <c r="I517" s="286">
        <f t="shared" ref="I517:I580" si="61">I516+H517</f>
        <v>133598.97000000009</v>
      </c>
      <c r="J517" s="286">
        <f t="shared" si="56"/>
        <v>0</v>
      </c>
      <c r="K517" s="286">
        <f t="shared" ref="K517:K580" si="62">K516+J517</f>
        <v>8.7311491370201111E-11</v>
      </c>
    </row>
    <row r="518" spans="2:11" ht="14.4">
      <c r="B518" s="287">
        <v>516</v>
      </c>
      <c r="C518" s="4">
        <f>IF('Input&amp;Output'!$C$3=10,'v-t_chart'!G518,IF('Input&amp;Output'!$C$3=21,'v-t_chart'!H518,IF('Input&amp;Output'!$C$3=32,'v-t_chart'!I518,IF('Input&amp;Output'!$C$3=22,'v-t_chart'!J518,IF('Input&amp;Output'!$C$3=31,'v-t_chart'!K518,'v-t_chart'!L518)))))</f>
        <v>0</v>
      </c>
      <c r="D518" s="286">
        <v>243</v>
      </c>
      <c r="E518" s="286">
        <f t="shared" si="59"/>
        <v>0</v>
      </c>
      <c r="F518" s="286">
        <f t="shared" si="57"/>
        <v>0</v>
      </c>
      <c r="G518" s="286">
        <f t="shared" si="60"/>
        <v>0</v>
      </c>
      <c r="H518" s="286">
        <f t="shared" si="58"/>
        <v>0</v>
      </c>
      <c r="I518" s="286">
        <f t="shared" si="61"/>
        <v>133598.97000000009</v>
      </c>
      <c r="J518" s="286">
        <f t="shared" si="56"/>
        <v>0</v>
      </c>
      <c r="K518" s="286">
        <f t="shared" si="62"/>
        <v>8.7311491370201111E-11</v>
      </c>
    </row>
    <row r="519" spans="2:11" ht="14.4">
      <c r="B519" s="287">
        <v>517</v>
      </c>
      <c r="C519" s="4">
        <f>IF('Input&amp;Output'!$C$3=10,'v-t_chart'!G519,IF('Input&amp;Output'!$C$3=21,'v-t_chart'!H519,IF('Input&amp;Output'!$C$3=32,'v-t_chart'!I519,IF('Input&amp;Output'!$C$3=22,'v-t_chart'!J519,IF('Input&amp;Output'!$C$3=31,'v-t_chart'!K519,'v-t_chart'!L519)))))</f>
        <v>0</v>
      </c>
      <c r="D519" s="286">
        <v>243</v>
      </c>
      <c r="E519" s="286">
        <f t="shared" si="59"/>
        <v>0</v>
      </c>
      <c r="F519" s="286">
        <f t="shared" si="57"/>
        <v>0</v>
      </c>
      <c r="G519" s="286">
        <f t="shared" si="60"/>
        <v>0</v>
      </c>
      <c r="H519" s="286">
        <f t="shared" si="58"/>
        <v>0</v>
      </c>
      <c r="I519" s="286">
        <f t="shared" si="61"/>
        <v>133598.97000000009</v>
      </c>
      <c r="J519" s="286">
        <f t="shared" si="56"/>
        <v>0</v>
      </c>
      <c r="K519" s="286">
        <f t="shared" si="62"/>
        <v>8.7311491370201111E-11</v>
      </c>
    </row>
    <row r="520" spans="2:11" ht="14.4">
      <c r="B520" s="287">
        <v>518</v>
      </c>
      <c r="C520" s="4">
        <f>IF('Input&amp;Output'!$C$3=10,'v-t_chart'!G520,IF('Input&amp;Output'!$C$3=21,'v-t_chart'!H520,IF('Input&amp;Output'!$C$3=32,'v-t_chart'!I520,IF('Input&amp;Output'!$C$3=22,'v-t_chart'!J520,IF('Input&amp;Output'!$C$3=31,'v-t_chart'!K520,'v-t_chart'!L520)))))</f>
        <v>2.9</v>
      </c>
      <c r="D520" s="286">
        <v>243</v>
      </c>
      <c r="E520" s="286">
        <f t="shared" si="59"/>
        <v>2.9</v>
      </c>
      <c r="F520" s="286">
        <f t="shared" si="57"/>
        <v>704.69999999999993</v>
      </c>
      <c r="G520" s="286">
        <f t="shared" si="60"/>
        <v>2.9</v>
      </c>
      <c r="H520" s="286">
        <f t="shared" si="58"/>
        <v>2043.6299999999997</v>
      </c>
      <c r="I520" s="286">
        <f t="shared" si="61"/>
        <v>135642.60000000009</v>
      </c>
      <c r="J520" s="286">
        <f t="shared" si="56"/>
        <v>1021.8150000000001</v>
      </c>
      <c r="K520" s="286">
        <f t="shared" si="62"/>
        <v>1021.8150000000874</v>
      </c>
    </row>
    <row r="521" spans="2:11" ht="14.4">
      <c r="B521" s="287">
        <v>519</v>
      </c>
      <c r="C521" s="4">
        <f>IF('Input&amp;Output'!$C$3=10,'v-t_chart'!G521,IF('Input&amp;Output'!$C$3=21,'v-t_chart'!H521,IF('Input&amp;Output'!$C$3=32,'v-t_chart'!I521,IF('Input&amp;Output'!$C$3=22,'v-t_chart'!J521,IF('Input&amp;Output'!$C$3=31,'v-t_chart'!K521,'v-t_chart'!L521)))))</f>
        <v>8</v>
      </c>
      <c r="D521" s="286">
        <v>243</v>
      </c>
      <c r="E521" s="286">
        <f t="shared" si="59"/>
        <v>5.0999999999999996</v>
      </c>
      <c r="F521" s="286">
        <f t="shared" si="57"/>
        <v>1239.3</v>
      </c>
      <c r="G521" s="286">
        <f t="shared" si="60"/>
        <v>9.4499999999999993</v>
      </c>
      <c r="H521" s="286">
        <f t="shared" si="58"/>
        <v>11711.384999999998</v>
      </c>
      <c r="I521" s="286">
        <f t="shared" si="61"/>
        <v>147353.9850000001</v>
      </c>
      <c r="J521" s="286">
        <f t="shared" si="56"/>
        <v>6754.1850000000004</v>
      </c>
      <c r="K521" s="286">
        <f t="shared" si="62"/>
        <v>7776.0000000000873</v>
      </c>
    </row>
    <row r="522" spans="2:11" ht="14.4">
      <c r="B522" s="287">
        <v>520</v>
      </c>
      <c r="C522" s="4">
        <f>IF('Input&amp;Output'!$C$3=10,'v-t_chart'!G522,IF('Input&amp;Output'!$C$3=21,'v-t_chart'!H522,IF('Input&amp;Output'!$C$3=32,'v-t_chart'!I522,IF('Input&amp;Output'!$C$3=22,'v-t_chart'!J522,IF('Input&amp;Output'!$C$3=31,'v-t_chart'!K522,'v-t_chart'!L522)))))</f>
        <v>16</v>
      </c>
      <c r="D522" s="286">
        <v>243</v>
      </c>
      <c r="E522" s="286">
        <f t="shared" si="59"/>
        <v>8</v>
      </c>
      <c r="F522" s="286">
        <f t="shared" si="57"/>
        <v>1944</v>
      </c>
      <c r="G522" s="286">
        <f t="shared" si="60"/>
        <v>20</v>
      </c>
      <c r="H522" s="286">
        <f t="shared" si="58"/>
        <v>38880</v>
      </c>
      <c r="I522" s="286">
        <f t="shared" si="61"/>
        <v>186233.9850000001</v>
      </c>
      <c r="J522" s="286">
        <f t="shared" si="56"/>
        <v>23328</v>
      </c>
      <c r="K522" s="286">
        <f t="shared" si="62"/>
        <v>31104.000000000087</v>
      </c>
    </row>
    <row r="523" spans="2:11" ht="14.4">
      <c r="B523" s="287">
        <v>521</v>
      </c>
      <c r="C523" s="4">
        <f>IF('Input&amp;Output'!$C$3=10,'v-t_chart'!G523,IF('Input&amp;Output'!$C$3=21,'v-t_chart'!H523,IF('Input&amp;Output'!$C$3=32,'v-t_chart'!I523,IF('Input&amp;Output'!$C$3=22,'v-t_chart'!J523,IF('Input&amp;Output'!$C$3=31,'v-t_chart'!K523,'v-t_chart'!L523)))))</f>
        <v>24</v>
      </c>
      <c r="D523" s="286">
        <v>243</v>
      </c>
      <c r="E523" s="286">
        <f t="shared" si="59"/>
        <v>8</v>
      </c>
      <c r="F523" s="286">
        <f t="shared" si="57"/>
        <v>1944</v>
      </c>
      <c r="G523" s="286">
        <f t="shared" si="60"/>
        <v>32</v>
      </c>
      <c r="H523" s="286">
        <f t="shared" si="58"/>
        <v>62208</v>
      </c>
      <c r="I523" s="286">
        <f t="shared" si="61"/>
        <v>248441.9850000001</v>
      </c>
      <c r="J523" s="286">
        <f t="shared" si="56"/>
        <v>38880</v>
      </c>
      <c r="K523" s="286">
        <f t="shared" si="62"/>
        <v>69984.000000000087</v>
      </c>
    </row>
    <row r="524" spans="2:11" ht="14.4">
      <c r="B524" s="287">
        <v>522</v>
      </c>
      <c r="C524" s="4">
        <f>IF('Input&amp;Output'!$C$3=10,'v-t_chart'!G524,IF('Input&amp;Output'!$C$3=21,'v-t_chart'!H524,IF('Input&amp;Output'!$C$3=32,'v-t_chart'!I524,IF('Input&amp;Output'!$C$3=22,'v-t_chart'!J524,IF('Input&amp;Output'!$C$3=31,'v-t_chart'!K524,'v-t_chart'!L524)))))</f>
        <v>32</v>
      </c>
      <c r="D524" s="286">
        <v>243</v>
      </c>
      <c r="E524" s="286">
        <f t="shared" si="59"/>
        <v>8</v>
      </c>
      <c r="F524" s="286">
        <f t="shared" si="57"/>
        <v>1944</v>
      </c>
      <c r="G524" s="286">
        <f t="shared" si="60"/>
        <v>44</v>
      </c>
      <c r="H524" s="286">
        <f t="shared" si="58"/>
        <v>85536</v>
      </c>
      <c r="I524" s="286">
        <f t="shared" si="61"/>
        <v>333977.9850000001</v>
      </c>
      <c r="J524" s="286">
        <f t="shared" si="56"/>
        <v>54432</v>
      </c>
      <c r="K524" s="286">
        <f t="shared" si="62"/>
        <v>124416.00000000009</v>
      </c>
    </row>
    <row r="525" spans="2:11" ht="14.4">
      <c r="B525" s="287">
        <v>523</v>
      </c>
      <c r="C525" s="4">
        <f>IF('Input&amp;Output'!$C$3=10,'v-t_chart'!G525,IF('Input&amp;Output'!$C$3=21,'v-t_chart'!H525,IF('Input&amp;Output'!$C$3=32,'v-t_chart'!I525,IF('Input&amp;Output'!$C$3=22,'v-t_chart'!J525,IF('Input&amp;Output'!$C$3=31,'v-t_chart'!K525,'v-t_chart'!L525)))))</f>
        <v>38.799999999999997</v>
      </c>
      <c r="D525" s="286">
        <v>243</v>
      </c>
      <c r="E525" s="286">
        <f t="shared" si="59"/>
        <v>6.7999999999999972</v>
      </c>
      <c r="F525" s="286">
        <f t="shared" si="57"/>
        <v>1652.3999999999994</v>
      </c>
      <c r="G525" s="286">
        <f t="shared" si="60"/>
        <v>54.8</v>
      </c>
      <c r="H525" s="286">
        <f t="shared" si="58"/>
        <v>90551.51999999996</v>
      </c>
      <c r="I525" s="286">
        <f t="shared" si="61"/>
        <v>424529.50500000006</v>
      </c>
      <c r="J525" s="286">
        <f t="shared" si="56"/>
        <v>58494.959999999977</v>
      </c>
      <c r="K525" s="286">
        <f t="shared" si="62"/>
        <v>182910.96000000008</v>
      </c>
    </row>
    <row r="526" spans="2:11" ht="14.4">
      <c r="B526" s="287">
        <v>524</v>
      </c>
      <c r="C526" s="4">
        <f>IF('Input&amp;Output'!$C$3=10,'v-t_chart'!G526,IF('Input&amp;Output'!$C$3=21,'v-t_chart'!H526,IF('Input&amp;Output'!$C$3=32,'v-t_chart'!I526,IF('Input&amp;Output'!$C$3=22,'v-t_chart'!J526,IF('Input&amp;Output'!$C$3=31,'v-t_chart'!K526,'v-t_chart'!L526)))))</f>
        <v>43.1</v>
      </c>
      <c r="D526" s="286">
        <v>243</v>
      </c>
      <c r="E526" s="286">
        <f t="shared" si="59"/>
        <v>4.3000000000000043</v>
      </c>
      <c r="F526" s="286">
        <f t="shared" si="57"/>
        <v>1044.900000000001</v>
      </c>
      <c r="G526" s="286">
        <f t="shared" si="60"/>
        <v>62.5</v>
      </c>
      <c r="H526" s="286">
        <f t="shared" si="58"/>
        <v>65306.250000000065</v>
      </c>
      <c r="I526" s="286">
        <f t="shared" si="61"/>
        <v>489835.75500000012</v>
      </c>
      <c r="J526" s="286">
        <f t="shared" si="56"/>
        <v>42788.655000000035</v>
      </c>
      <c r="K526" s="286">
        <f t="shared" si="62"/>
        <v>225699.61500000011</v>
      </c>
    </row>
    <row r="527" spans="2:11" ht="14.4">
      <c r="B527" s="287">
        <v>525</v>
      </c>
      <c r="C527" s="4">
        <f>IF('Input&amp;Output'!$C$3=10,'v-t_chart'!G527,IF('Input&amp;Output'!$C$3=21,'v-t_chart'!H527,IF('Input&amp;Output'!$C$3=32,'v-t_chart'!I527,IF('Input&amp;Output'!$C$3=22,'v-t_chart'!J527,IF('Input&amp;Output'!$C$3=31,'v-t_chart'!K527,'v-t_chart'!L527)))))</f>
        <v>46</v>
      </c>
      <c r="D527" s="286">
        <v>243</v>
      </c>
      <c r="E527" s="286">
        <f t="shared" si="59"/>
        <v>2.8999999999999986</v>
      </c>
      <c r="F527" s="286">
        <f t="shared" si="57"/>
        <v>704.6999999999997</v>
      </c>
      <c r="G527" s="286">
        <f t="shared" si="60"/>
        <v>67.55</v>
      </c>
      <c r="H527" s="286">
        <f t="shared" si="58"/>
        <v>47602.484999999979</v>
      </c>
      <c r="I527" s="286">
        <f t="shared" si="61"/>
        <v>537438.24000000011</v>
      </c>
      <c r="J527" s="286">
        <f t="shared" si="56"/>
        <v>31394.384999999984</v>
      </c>
      <c r="K527" s="286">
        <f t="shared" si="62"/>
        <v>257094.00000000009</v>
      </c>
    </row>
    <row r="528" spans="2:11" ht="14.4">
      <c r="B528" s="287">
        <v>526</v>
      </c>
      <c r="C528" s="4">
        <f>IF('Input&amp;Output'!$C$3=10,'v-t_chart'!G528,IF('Input&amp;Output'!$C$3=21,'v-t_chart'!H528,IF('Input&amp;Output'!$C$3=32,'v-t_chart'!I528,IF('Input&amp;Output'!$C$3=22,'v-t_chart'!J528,IF('Input&amp;Output'!$C$3=31,'v-t_chart'!K528,'v-t_chart'!L528)))))</f>
        <v>47.5</v>
      </c>
      <c r="D528" s="286">
        <v>243</v>
      </c>
      <c r="E528" s="286">
        <f t="shared" si="59"/>
        <v>1.5</v>
      </c>
      <c r="F528" s="286">
        <f t="shared" si="57"/>
        <v>364.5</v>
      </c>
      <c r="G528" s="286">
        <f t="shared" si="60"/>
        <v>70.5</v>
      </c>
      <c r="H528" s="286">
        <f t="shared" si="58"/>
        <v>25697.25</v>
      </c>
      <c r="I528" s="286">
        <f t="shared" si="61"/>
        <v>563135.49000000011</v>
      </c>
      <c r="J528" s="286">
        <f t="shared" si="56"/>
        <v>17040.375</v>
      </c>
      <c r="K528" s="286">
        <f t="shared" si="62"/>
        <v>274134.37500000012</v>
      </c>
    </row>
    <row r="529" spans="2:11" ht="14.4">
      <c r="B529" s="287">
        <v>527</v>
      </c>
      <c r="C529" s="4">
        <f>IF('Input&amp;Output'!$C$3=10,'v-t_chart'!G529,IF('Input&amp;Output'!$C$3=21,'v-t_chart'!H529,IF('Input&amp;Output'!$C$3=32,'v-t_chart'!I529,IF('Input&amp;Output'!$C$3=22,'v-t_chart'!J529,IF('Input&amp;Output'!$C$3=31,'v-t_chart'!K529,'v-t_chart'!L529)))))</f>
        <v>47.5</v>
      </c>
      <c r="D529" s="286">
        <v>243</v>
      </c>
      <c r="E529" s="286">
        <f t="shared" si="59"/>
        <v>0</v>
      </c>
      <c r="F529" s="286">
        <f t="shared" si="57"/>
        <v>0</v>
      </c>
      <c r="G529" s="286">
        <f t="shared" si="60"/>
        <v>71.25</v>
      </c>
      <c r="H529" s="286">
        <f t="shared" si="58"/>
        <v>0</v>
      </c>
      <c r="I529" s="286">
        <f t="shared" si="61"/>
        <v>563135.49000000011</v>
      </c>
      <c r="J529" s="286">
        <f t="shared" si="56"/>
        <v>0</v>
      </c>
      <c r="K529" s="286">
        <f t="shared" si="62"/>
        <v>274134.37500000012</v>
      </c>
    </row>
    <row r="530" spans="2:11" ht="14.4">
      <c r="B530" s="287">
        <v>528</v>
      </c>
      <c r="C530" s="4">
        <f>IF('Input&amp;Output'!$C$3=10,'v-t_chart'!G530,IF('Input&amp;Output'!$C$3=21,'v-t_chart'!H530,IF('Input&amp;Output'!$C$3=32,'v-t_chart'!I530,IF('Input&amp;Output'!$C$3=22,'v-t_chart'!J530,IF('Input&amp;Output'!$C$3=31,'v-t_chart'!K530,'v-t_chart'!L530)))))</f>
        <v>44.8</v>
      </c>
      <c r="D530" s="286">
        <v>243</v>
      </c>
      <c r="E530" s="286">
        <f t="shared" si="59"/>
        <v>-2.7000000000000028</v>
      </c>
      <c r="F530" s="286">
        <f t="shared" si="57"/>
        <v>-656.1000000000007</v>
      </c>
      <c r="G530" s="286">
        <f t="shared" si="60"/>
        <v>68.55</v>
      </c>
      <c r="H530" s="286">
        <f t="shared" si="58"/>
        <v>-44975.65500000005</v>
      </c>
      <c r="I530" s="286">
        <f t="shared" si="61"/>
        <v>518159.83500000008</v>
      </c>
      <c r="J530" s="286">
        <f t="shared" si="56"/>
        <v>-30279.015000000032</v>
      </c>
      <c r="K530" s="286">
        <f t="shared" si="62"/>
        <v>243855.36000000007</v>
      </c>
    </row>
    <row r="531" spans="2:11" ht="14.4">
      <c r="B531" s="287">
        <v>529</v>
      </c>
      <c r="C531" s="4">
        <f>IF('Input&amp;Output'!$C$3=10,'v-t_chart'!G531,IF('Input&amp;Output'!$C$3=21,'v-t_chart'!H531,IF('Input&amp;Output'!$C$3=32,'v-t_chart'!I531,IF('Input&amp;Output'!$C$3=22,'v-t_chart'!J531,IF('Input&amp;Output'!$C$3=31,'v-t_chart'!K531,'v-t_chart'!L531)))))</f>
        <v>40.1</v>
      </c>
      <c r="D531" s="286">
        <v>243</v>
      </c>
      <c r="E531" s="286">
        <f t="shared" si="59"/>
        <v>-4.6999999999999957</v>
      </c>
      <c r="F531" s="286">
        <f t="shared" si="57"/>
        <v>-1142.099999999999</v>
      </c>
      <c r="G531" s="286">
        <f t="shared" si="60"/>
        <v>62.5</v>
      </c>
      <c r="H531" s="286">
        <f t="shared" si="58"/>
        <v>-71381.249999999942</v>
      </c>
      <c r="I531" s="286">
        <f t="shared" si="61"/>
        <v>446778.58500000014</v>
      </c>
      <c r="J531" s="286">
        <f t="shared" si="56"/>
        <v>-48482.144999999939</v>
      </c>
      <c r="K531" s="286">
        <f t="shared" si="62"/>
        <v>195373.21500000014</v>
      </c>
    </row>
    <row r="532" spans="2:11" ht="14.4">
      <c r="B532" s="287">
        <v>530</v>
      </c>
      <c r="C532" s="4">
        <f>IF('Input&amp;Output'!$C$3=10,'v-t_chart'!G532,IF('Input&amp;Output'!$C$3=21,'v-t_chart'!H532,IF('Input&amp;Output'!$C$3=32,'v-t_chart'!I532,IF('Input&amp;Output'!$C$3=22,'v-t_chart'!J532,IF('Input&amp;Output'!$C$3=31,'v-t_chart'!K532,'v-t_chart'!L532)))))</f>
        <v>33.799999999999997</v>
      </c>
      <c r="D532" s="286">
        <v>243</v>
      </c>
      <c r="E532" s="286">
        <f t="shared" si="59"/>
        <v>-6.3000000000000043</v>
      </c>
      <c r="F532" s="286">
        <f t="shared" si="57"/>
        <v>-1530.900000000001</v>
      </c>
      <c r="G532" s="286">
        <f t="shared" si="60"/>
        <v>53.849999999999994</v>
      </c>
      <c r="H532" s="286">
        <f t="shared" si="58"/>
        <v>-82438.96500000004</v>
      </c>
      <c r="I532" s="286">
        <f t="shared" si="61"/>
        <v>364339.62000000011</v>
      </c>
      <c r="J532" s="286">
        <f t="shared" si="56"/>
        <v>-56566.755000000048</v>
      </c>
      <c r="K532" s="286">
        <f t="shared" si="62"/>
        <v>138806.46000000008</v>
      </c>
    </row>
    <row r="533" spans="2:11" ht="14.4">
      <c r="B533" s="287">
        <v>531</v>
      </c>
      <c r="C533" s="4">
        <f>IF('Input&amp;Output'!$C$3=10,'v-t_chart'!G533,IF('Input&amp;Output'!$C$3=21,'v-t_chart'!H533,IF('Input&amp;Output'!$C$3=32,'v-t_chart'!I533,IF('Input&amp;Output'!$C$3=22,'v-t_chart'!J533,IF('Input&amp;Output'!$C$3=31,'v-t_chart'!K533,'v-t_chart'!L533)))))</f>
        <v>27.2</v>
      </c>
      <c r="D533" s="286">
        <v>243</v>
      </c>
      <c r="E533" s="286">
        <f t="shared" si="59"/>
        <v>-6.5999999999999979</v>
      </c>
      <c r="F533" s="286">
        <f t="shared" si="57"/>
        <v>-1603.7999999999995</v>
      </c>
      <c r="G533" s="286">
        <f t="shared" si="60"/>
        <v>44.099999999999994</v>
      </c>
      <c r="H533" s="286">
        <f t="shared" si="58"/>
        <v>-70727.579999999973</v>
      </c>
      <c r="I533" s="286">
        <f t="shared" si="61"/>
        <v>293612.04000000015</v>
      </c>
      <c r="J533" s="286">
        <f t="shared" si="56"/>
        <v>-48915.899999999987</v>
      </c>
      <c r="K533" s="286">
        <f t="shared" si="62"/>
        <v>89890.560000000085</v>
      </c>
    </row>
    <row r="534" spans="2:11" ht="14.4">
      <c r="B534" s="287">
        <v>532</v>
      </c>
      <c r="C534" s="4">
        <f>IF('Input&amp;Output'!$C$3=10,'v-t_chart'!G534,IF('Input&amp;Output'!$C$3=21,'v-t_chart'!H534,IF('Input&amp;Output'!$C$3=32,'v-t_chart'!I534,IF('Input&amp;Output'!$C$3=22,'v-t_chart'!J534,IF('Input&amp;Output'!$C$3=31,'v-t_chart'!K534,'v-t_chart'!L534)))))</f>
        <v>20</v>
      </c>
      <c r="D534" s="286">
        <v>243</v>
      </c>
      <c r="E534" s="286">
        <f t="shared" si="59"/>
        <v>-7.1999999999999993</v>
      </c>
      <c r="F534" s="286">
        <f t="shared" si="57"/>
        <v>-1749.6</v>
      </c>
      <c r="G534" s="286">
        <f t="shared" si="60"/>
        <v>33.6</v>
      </c>
      <c r="H534" s="286">
        <f t="shared" si="58"/>
        <v>-58786.559999999998</v>
      </c>
      <c r="I534" s="286">
        <f t="shared" si="61"/>
        <v>234825.48000000016</v>
      </c>
      <c r="J534" s="286">
        <f t="shared" si="56"/>
        <v>-41290.55999999999</v>
      </c>
      <c r="K534" s="286">
        <f t="shared" si="62"/>
        <v>48600.000000000095</v>
      </c>
    </row>
    <row r="535" spans="2:11" ht="14.4">
      <c r="B535" s="287">
        <v>533</v>
      </c>
      <c r="C535" s="4">
        <f>IF('Input&amp;Output'!$C$3=10,'v-t_chart'!G535,IF('Input&amp;Output'!$C$3=21,'v-t_chart'!H535,IF('Input&amp;Output'!$C$3=32,'v-t_chart'!I535,IF('Input&amp;Output'!$C$3=22,'v-t_chart'!J535,IF('Input&amp;Output'!$C$3=31,'v-t_chart'!K535,'v-t_chart'!L535)))))</f>
        <v>12.8</v>
      </c>
      <c r="D535" s="286">
        <v>243</v>
      </c>
      <c r="E535" s="286">
        <f t="shared" si="59"/>
        <v>-7.1999999999999993</v>
      </c>
      <c r="F535" s="286">
        <f t="shared" si="57"/>
        <v>-1749.6</v>
      </c>
      <c r="G535" s="286">
        <f t="shared" si="60"/>
        <v>22.8</v>
      </c>
      <c r="H535" s="286">
        <f t="shared" si="58"/>
        <v>-39890.879999999997</v>
      </c>
      <c r="I535" s="286">
        <f t="shared" si="61"/>
        <v>194934.60000000015</v>
      </c>
      <c r="J535" s="286">
        <f t="shared" si="56"/>
        <v>-28693.439999999995</v>
      </c>
      <c r="K535" s="286">
        <f t="shared" si="62"/>
        <v>19906.5600000001</v>
      </c>
    </row>
    <row r="536" spans="2:11" ht="14.4">
      <c r="B536" s="287">
        <v>534</v>
      </c>
      <c r="C536" s="4">
        <f>IF('Input&amp;Output'!$C$3=10,'v-t_chart'!G536,IF('Input&amp;Output'!$C$3=21,'v-t_chart'!H536,IF('Input&amp;Output'!$C$3=32,'v-t_chart'!I536,IF('Input&amp;Output'!$C$3=22,'v-t_chart'!J536,IF('Input&amp;Output'!$C$3=31,'v-t_chart'!K536,'v-t_chart'!L536)))))</f>
        <v>7</v>
      </c>
      <c r="D536" s="286">
        <v>243</v>
      </c>
      <c r="E536" s="286">
        <f t="shared" si="59"/>
        <v>-5.8000000000000007</v>
      </c>
      <c r="F536" s="286">
        <f t="shared" si="57"/>
        <v>-1409.4</v>
      </c>
      <c r="G536" s="286">
        <f t="shared" si="60"/>
        <v>13.4</v>
      </c>
      <c r="H536" s="286">
        <f t="shared" si="58"/>
        <v>-18885.960000000003</v>
      </c>
      <c r="I536" s="286">
        <f t="shared" si="61"/>
        <v>176048.64000000016</v>
      </c>
      <c r="J536" s="286">
        <f t="shared" ref="J536:J599" si="63">(0.5*D536*((C535^2)-(C536^2)))*-1</f>
        <v>-13953.060000000003</v>
      </c>
      <c r="K536" s="286">
        <f t="shared" si="62"/>
        <v>5953.5000000000964</v>
      </c>
    </row>
    <row r="537" spans="2:11" ht="14.4">
      <c r="B537" s="287">
        <v>535</v>
      </c>
      <c r="C537" s="4">
        <f>IF('Input&amp;Output'!$C$3=10,'v-t_chart'!G537,IF('Input&amp;Output'!$C$3=21,'v-t_chart'!H537,IF('Input&amp;Output'!$C$3=32,'v-t_chart'!I537,IF('Input&amp;Output'!$C$3=22,'v-t_chart'!J537,IF('Input&amp;Output'!$C$3=31,'v-t_chart'!K537,'v-t_chart'!L537)))))</f>
        <v>2.2000000000000002</v>
      </c>
      <c r="D537" s="286">
        <v>243</v>
      </c>
      <c r="E537" s="286">
        <f t="shared" si="59"/>
        <v>-4.8</v>
      </c>
      <c r="F537" s="286">
        <f t="shared" si="57"/>
        <v>-1166.3999999999999</v>
      </c>
      <c r="G537" s="286">
        <f t="shared" si="60"/>
        <v>5.7</v>
      </c>
      <c r="H537" s="286">
        <f t="shared" si="58"/>
        <v>-6648.48</v>
      </c>
      <c r="I537" s="286">
        <f t="shared" si="61"/>
        <v>169400.16000000015</v>
      </c>
      <c r="J537" s="286">
        <f t="shared" si="63"/>
        <v>-5365.44</v>
      </c>
      <c r="K537" s="286">
        <f t="shared" si="62"/>
        <v>588.06000000009681</v>
      </c>
    </row>
    <row r="538" spans="2:11" ht="14.4">
      <c r="B538" s="287">
        <v>536</v>
      </c>
      <c r="C538" s="4">
        <f>IF('Input&amp;Output'!$C$3=10,'v-t_chart'!G538,IF('Input&amp;Output'!$C$3=21,'v-t_chart'!H538,IF('Input&amp;Output'!$C$3=32,'v-t_chart'!I538,IF('Input&amp;Output'!$C$3=22,'v-t_chart'!J538,IF('Input&amp;Output'!$C$3=31,'v-t_chart'!K538,'v-t_chart'!L538)))))</f>
        <v>0</v>
      </c>
      <c r="D538" s="286">
        <v>243</v>
      </c>
      <c r="E538" s="286">
        <f t="shared" si="59"/>
        <v>-2.2000000000000002</v>
      </c>
      <c r="F538" s="286">
        <f t="shared" si="57"/>
        <v>-534.6</v>
      </c>
      <c r="G538" s="286">
        <f t="shared" si="60"/>
        <v>1.1000000000000001</v>
      </c>
      <c r="H538" s="286">
        <f t="shared" si="58"/>
        <v>-588.06000000000006</v>
      </c>
      <c r="I538" s="286">
        <f t="shared" si="61"/>
        <v>168812.10000000015</v>
      </c>
      <c r="J538" s="286">
        <f t="shared" si="63"/>
        <v>-588.06000000000006</v>
      </c>
      <c r="K538" s="286">
        <f t="shared" si="62"/>
        <v>9.6747498901095241E-11</v>
      </c>
    </row>
    <row r="539" spans="2:11" ht="14.4">
      <c r="B539" s="287">
        <v>537</v>
      </c>
      <c r="C539" s="4">
        <f>IF('Input&amp;Output'!$C$3=10,'v-t_chart'!G539,IF('Input&amp;Output'!$C$3=21,'v-t_chart'!H539,IF('Input&amp;Output'!$C$3=32,'v-t_chart'!I539,IF('Input&amp;Output'!$C$3=22,'v-t_chart'!J539,IF('Input&amp;Output'!$C$3=31,'v-t_chart'!K539,'v-t_chart'!L539)))))</f>
        <v>0</v>
      </c>
      <c r="D539" s="286">
        <v>243</v>
      </c>
      <c r="E539" s="286">
        <f t="shared" si="59"/>
        <v>0</v>
      </c>
      <c r="F539" s="286">
        <f t="shared" si="57"/>
        <v>0</v>
      </c>
      <c r="G539" s="286">
        <f t="shared" si="60"/>
        <v>0</v>
      </c>
      <c r="H539" s="286">
        <f t="shared" si="58"/>
        <v>0</v>
      </c>
      <c r="I539" s="286">
        <f t="shared" si="61"/>
        <v>168812.10000000015</v>
      </c>
      <c r="J539" s="286">
        <f t="shared" si="63"/>
        <v>0</v>
      </c>
      <c r="K539" s="286">
        <f t="shared" si="62"/>
        <v>9.6747498901095241E-11</v>
      </c>
    </row>
    <row r="540" spans="2:11" ht="14.4">
      <c r="B540" s="287">
        <v>538</v>
      </c>
      <c r="C540" s="4">
        <f>IF('Input&amp;Output'!$C$3=10,'v-t_chart'!G540,IF('Input&amp;Output'!$C$3=21,'v-t_chart'!H540,IF('Input&amp;Output'!$C$3=32,'v-t_chart'!I540,IF('Input&amp;Output'!$C$3=22,'v-t_chart'!J540,IF('Input&amp;Output'!$C$3=31,'v-t_chart'!K540,'v-t_chart'!L540)))))</f>
        <v>0</v>
      </c>
      <c r="D540" s="286">
        <v>243</v>
      </c>
      <c r="E540" s="286">
        <f t="shared" si="59"/>
        <v>0</v>
      </c>
      <c r="F540" s="286">
        <f t="shared" si="57"/>
        <v>0</v>
      </c>
      <c r="G540" s="286">
        <f t="shared" si="60"/>
        <v>0</v>
      </c>
      <c r="H540" s="286">
        <f t="shared" si="58"/>
        <v>0</v>
      </c>
      <c r="I540" s="286">
        <f t="shared" si="61"/>
        <v>168812.10000000015</v>
      </c>
      <c r="J540" s="286">
        <f t="shared" si="63"/>
        <v>0</v>
      </c>
      <c r="K540" s="286">
        <f t="shared" si="62"/>
        <v>9.6747498901095241E-11</v>
      </c>
    </row>
    <row r="541" spans="2:11" ht="14.4">
      <c r="B541" s="287">
        <v>539</v>
      </c>
      <c r="C541" s="4">
        <f>IF('Input&amp;Output'!$C$3=10,'v-t_chart'!G541,IF('Input&amp;Output'!$C$3=21,'v-t_chart'!H541,IF('Input&amp;Output'!$C$3=32,'v-t_chart'!I541,IF('Input&amp;Output'!$C$3=22,'v-t_chart'!J541,IF('Input&amp;Output'!$C$3=31,'v-t_chart'!K541,'v-t_chart'!L541)))))</f>
        <v>0</v>
      </c>
      <c r="D541" s="286">
        <v>243</v>
      </c>
      <c r="E541" s="286">
        <f t="shared" si="59"/>
        <v>0</v>
      </c>
      <c r="F541" s="286">
        <f t="shared" si="57"/>
        <v>0</v>
      </c>
      <c r="G541" s="286">
        <f t="shared" si="60"/>
        <v>0</v>
      </c>
      <c r="H541" s="286">
        <f t="shared" si="58"/>
        <v>0</v>
      </c>
      <c r="I541" s="286">
        <f t="shared" si="61"/>
        <v>168812.10000000015</v>
      </c>
      <c r="J541" s="286">
        <f t="shared" si="63"/>
        <v>0</v>
      </c>
      <c r="K541" s="286">
        <f t="shared" si="62"/>
        <v>9.6747498901095241E-11</v>
      </c>
    </row>
    <row r="542" spans="2:11" ht="14.4">
      <c r="B542" s="287">
        <v>540</v>
      </c>
      <c r="C542" s="4">
        <f>IF('Input&amp;Output'!$C$3=10,'v-t_chart'!G542,IF('Input&amp;Output'!$C$3=21,'v-t_chart'!H542,IF('Input&amp;Output'!$C$3=32,'v-t_chart'!I542,IF('Input&amp;Output'!$C$3=22,'v-t_chart'!J542,IF('Input&amp;Output'!$C$3=31,'v-t_chart'!K542,'v-t_chart'!L542)))))</f>
        <v>0</v>
      </c>
      <c r="D542" s="286">
        <v>243</v>
      </c>
      <c r="E542" s="286">
        <f t="shared" si="59"/>
        <v>0</v>
      </c>
      <c r="F542" s="286">
        <f t="shared" si="57"/>
        <v>0</v>
      </c>
      <c r="G542" s="286">
        <f t="shared" si="60"/>
        <v>0</v>
      </c>
      <c r="H542" s="286">
        <f t="shared" si="58"/>
        <v>0</v>
      </c>
      <c r="I542" s="286">
        <f t="shared" si="61"/>
        <v>168812.10000000015</v>
      </c>
      <c r="J542" s="286">
        <f t="shared" si="63"/>
        <v>0</v>
      </c>
      <c r="K542" s="286">
        <f t="shared" si="62"/>
        <v>9.6747498901095241E-11</v>
      </c>
    </row>
    <row r="543" spans="2:11" ht="14.4">
      <c r="B543" s="287">
        <v>541</v>
      </c>
      <c r="C543" s="4">
        <f>IF('Input&amp;Output'!$C$3=10,'v-t_chart'!G543,IF('Input&amp;Output'!$C$3=21,'v-t_chart'!H543,IF('Input&amp;Output'!$C$3=32,'v-t_chart'!I543,IF('Input&amp;Output'!$C$3=22,'v-t_chart'!J543,IF('Input&amp;Output'!$C$3=31,'v-t_chart'!K543,'v-t_chart'!L543)))))</f>
        <v>2.7</v>
      </c>
      <c r="D543" s="286">
        <v>243</v>
      </c>
      <c r="E543" s="286">
        <f t="shared" si="59"/>
        <v>2.7</v>
      </c>
      <c r="F543" s="286">
        <f t="shared" si="57"/>
        <v>656.1</v>
      </c>
      <c r="G543" s="286">
        <f t="shared" si="60"/>
        <v>2.7</v>
      </c>
      <c r="H543" s="286">
        <f t="shared" si="58"/>
        <v>1771.4700000000003</v>
      </c>
      <c r="I543" s="286">
        <f t="shared" si="61"/>
        <v>170583.57000000015</v>
      </c>
      <c r="J543" s="286">
        <f t="shared" si="63"/>
        <v>885.73500000000013</v>
      </c>
      <c r="K543" s="286">
        <f t="shared" si="62"/>
        <v>885.73500000009687</v>
      </c>
    </row>
    <row r="544" spans="2:11" ht="14.4">
      <c r="B544" s="287">
        <v>542</v>
      </c>
      <c r="C544" s="4">
        <f>IF('Input&amp;Output'!$C$3=10,'v-t_chart'!G544,IF('Input&amp;Output'!$C$3=21,'v-t_chart'!H544,IF('Input&amp;Output'!$C$3=32,'v-t_chart'!I544,IF('Input&amp;Output'!$C$3=22,'v-t_chart'!J544,IF('Input&amp;Output'!$C$3=31,'v-t_chart'!K544,'v-t_chart'!L544)))))</f>
        <v>8</v>
      </c>
      <c r="D544" s="286">
        <v>243</v>
      </c>
      <c r="E544" s="286">
        <f t="shared" si="59"/>
        <v>5.3</v>
      </c>
      <c r="F544" s="286">
        <f t="shared" si="57"/>
        <v>1287.8999999999999</v>
      </c>
      <c r="G544" s="286">
        <f t="shared" si="60"/>
        <v>9.35</v>
      </c>
      <c r="H544" s="286">
        <f t="shared" si="58"/>
        <v>12041.864999999998</v>
      </c>
      <c r="I544" s="286">
        <f t="shared" si="61"/>
        <v>182625.43500000014</v>
      </c>
      <c r="J544" s="286">
        <f t="shared" si="63"/>
        <v>6890.2650000000003</v>
      </c>
      <c r="K544" s="286">
        <f t="shared" si="62"/>
        <v>7776.0000000000973</v>
      </c>
    </row>
    <row r="545" spans="2:11" ht="14.4">
      <c r="B545" s="287">
        <v>543</v>
      </c>
      <c r="C545" s="4">
        <f>IF('Input&amp;Output'!$C$3=10,'v-t_chart'!G545,IF('Input&amp;Output'!$C$3=21,'v-t_chart'!H545,IF('Input&amp;Output'!$C$3=32,'v-t_chart'!I545,IF('Input&amp;Output'!$C$3=22,'v-t_chart'!J545,IF('Input&amp;Output'!$C$3=31,'v-t_chart'!K545,'v-t_chart'!L545)))))</f>
        <v>16</v>
      </c>
      <c r="D545" s="286">
        <v>243</v>
      </c>
      <c r="E545" s="286">
        <f t="shared" si="59"/>
        <v>8</v>
      </c>
      <c r="F545" s="286">
        <f t="shared" si="57"/>
        <v>1944</v>
      </c>
      <c r="G545" s="286">
        <f t="shared" si="60"/>
        <v>20</v>
      </c>
      <c r="H545" s="286">
        <f t="shared" si="58"/>
        <v>38880</v>
      </c>
      <c r="I545" s="286">
        <f t="shared" si="61"/>
        <v>221505.43500000014</v>
      </c>
      <c r="J545" s="286">
        <f t="shared" si="63"/>
        <v>23328</v>
      </c>
      <c r="K545" s="286">
        <f t="shared" si="62"/>
        <v>31104.000000000098</v>
      </c>
    </row>
    <row r="546" spans="2:11" ht="14.4">
      <c r="B546" s="287">
        <v>544</v>
      </c>
      <c r="C546" s="4">
        <f>IF('Input&amp;Output'!$C$3=10,'v-t_chart'!G546,IF('Input&amp;Output'!$C$3=21,'v-t_chart'!H546,IF('Input&amp;Output'!$C$3=32,'v-t_chart'!I546,IF('Input&amp;Output'!$C$3=22,'v-t_chart'!J546,IF('Input&amp;Output'!$C$3=31,'v-t_chart'!K546,'v-t_chart'!L546)))))</f>
        <v>24</v>
      </c>
      <c r="D546" s="286">
        <v>243</v>
      </c>
      <c r="E546" s="286">
        <f t="shared" si="59"/>
        <v>8</v>
      </c>
      <c r="F546" s="286">
        <f t="shared" si="57"/>
        <v>1944</v>
      </c>
      <c r="G546" s="286">
        <f t="shared" si="60"/>
        <v>32</v>
      </c>
      <c r="H546" s="286">
        <f t="shared" si="58"/>
        <v>62208</v>
      </c>
      <c r="I546" s="286">
        <f t="shared" si="61"/>
        <v>283713.43500000017</v>
      </c>
      <c r="J546" s="286">
        <f t="shared" si="63"/>
        <v>38880</v>
      </c>
      <c r="K546" s="286">
        <f t="shared" si="62"/>
        <v>69984.000000000102</v>
      </c>
    </row>
    <row r="547" spans="2:11" ht="14.4">
      <c r="B547" s="287">
        <v>545</v>
      </c>
      <c r="C547" s="4">
        <f>IF('Input&amp;Output'!$C$3=10,'v-t_chart'!G547,IF('Input&amp;Output'!$C$3=21,'v-t_chart'!H547,IF('Input&amp;Output'!$C$3=32,'v-t_chart'!I547,IF('Input&amp;Output'!$C$3=22,'v-t_chart'!J547,IF('Input&amp;Output'!$C$3=31,'v-t_chart'!K547,'v-t_chart'!L547)))))</f>
        <v>32</v>
      </c>
      <c r="D547" s="286">
        <v>243</v>
      </c>
      <c r="E547" s="286">
        <f t="shared" si="59"/>
        <v>8</v>
      </c>
      <c r="F547" s="286">
        <f t="shared" si="57"/>
        <v>1944</v>
      </c>
      <c r="G547" s="286">
        <f t="shared" si="60"/>
        <v>44</v>
      </c>
      <c r="H547" s="286">
        <f t="shared" si="58"/>
        <v>85536</v>
      </c>
      <c r="I547" s="286">
        <f t="shared" si="61"/>
        <v>369249.43500000017</v>
      </c>
      <c r="J547" s="286">
        <f t="shared" si="63"/>
        <v>54432</v>
      </c>
      <c r="K547" s="286">
        <f t="shared" si="62"/>
        <v>124416.0000000001</v>
      </c>
    </row>
    <row r="548" spans="2:11" ht="14.4">
      <c r="B548" s="287">
        <v>546</v>
      </c>
      <c r="C548" s="4">
        <f>IF('Input&amp;Output'!$C$3=10,'v-t_chart'!G548,IF('Input&amp;Output'!$C$3=21,'v-t_chart'!H548,IF('Input&amp;Output'!$C$3=32,'v-t_chart'!I548,IF('Input&amp;Output'!$C$3=22,'v-t_chart'!J548,IF('Input&amp;Output'!$C$3=31,'v-t_chart'!K548,'v-t_chart'!L548)))))</f>
        <v>37.200000000000003</v>
      </c>
      <c r="D548" s="286">
        <v>243</v>
      </c>
      <c r="E548" s="286">
        <f t="shared" si="59"/>
        <v>5.2000000000000028</v>
      </c>
      <c r="F548" s="286">
        <f t="shared" si="57"/>
        <v>1263.6000000000006</v>
      </c>
      <c r="G548" s="286">
        <f t="shared" si="60"/>
        <v>53.2</v>
      </c>
      <c r="H548" s="286">
        <f t="shared" si="58"/>
        <v>67223.520000000033</v>
      </c>
      <c r="I548" s="286">
        <f t="shared" si="61"/>
        <v>436472.95500000019</v>
      </c>
      <c r="J548" s="286">
        <f t="shared" si="63"/>
        <v>43720.560000000019</v>
      </c>
      <c r="K548" s="286">
        <f t="shared" si="62"/>
        <v>168136.56000000011</v>
      </c>
    </row>
    <row r="549" spans="2:11" ht="14.4">
      <c r="B549" s="287">
        <v>547</v>
      </c>
      <c r="C549" s="4">
        <f>IF('Input&amp;Output'!$C$3=10,'v-t_chart'!G549,IF('Input&amp;Output'!$C$3=21,'v-t_chart'!H549,IF('Input&amp;Output'!$C$3=32,'v-t_chart'!I549,IF('Input&amp;Output'!$C$3=22,'v-t_chart'!J549,IF('Input&amp;Output'!$C$3=31,'v-t_chart'!K549,'v-t_chart'!L549)))))</f>
        <v>40.4</v>
      </c>
      <c r="D549" s="286">
        <v>243</v>
      </c>
      <c r="E549" s="286">
        <f t="shared" si="59"/>
        <v>3.1999999999999957</v>
      </c>
      <c r="F549" s="286">
        <f t="shared" si="57"/>
        <v>777.599999999999</v>
      </c>
      <c r="G549" s="286">
        <f t="shared" si="60"/>
        <v>59</v>
      </c>
      <c r="H549" s="286">
        <f t="shared" si="58"/>
        <v>45878.399999999943</v>
      </c>
      <c r="I549" s="286">
        <f t="shared" si="61"/>
        <v>482351.35500000016</v>
      </c>
      <c r="J549" s="286">
        <f t="shared" si="63"/>
        <v>30170.879999999965</v>
      </c>
      <c r="K549" s="286">
        <f t="shared" si="62"/>
        <v>198307.44000000009</v>
      </c>
    </row>
    <row r="550" spans="2:11" ht="14.4">
      <c r="B550" s="287">
        <v>548</v>
      </c>
      <c r="C550" s="4">
        <f>IF('Input&amp;Output'!$C$3=10,'v-t_chart'!G550,IF('Input&amp;Output'!$C$3=21,'v-t_chart'!H550,IF('Input&amp;Output'!$C$3=32,'v-t_chart'!I550,IF('Input&amp;Output'!$C$3=22,'v-t_chart'!J550,IF('Input&amp;Output'!$C$3=31,'v-t_chart'!K550,'v-t_chart'!L550)))))</f>
        <v>43.1</v>
      </c>
      <c r="D550" s="286">
        <v>243</v>
      </c>
      <c r="E550" s="286">
        <f t="shared" si="59"/>
        <v>2.7000000000000028</v>
      </c>
      <c r="F550" s="286">
        <f t="shared" si="57"/>
        <v>656.1000000000007</v>
      </c>
      <c r="G550" s="286">
        <f t="shared" si="60"/>
        <v>63.3</v>
      </c>
      <c r="H550" s="286">
        <f t="shared" si="58"/>
        <v>41531.130000000041</v>
      </c>
      <c r="I550" s="286">
        <f t="shared" si="61"/>
        <v>523882.48500000022</v>
      </c>
      <c r="J550" s="286">
        <f t="shared" si="63"/>
        <v>27392.175000000032</v>
      </c>
      <c r="K550" s="286">
        <f t="shared" si="62"/>
        <v>225699.61500000011</v>
      </c>
    </row>
    <row r="551" spans="2:11" ht="14.4">
      <c r="B551" s="287">
        <v>549</v>
      </c>
      <c r="C551" s="4">
        <f>IF('Input&amp;Output'!$C$3=10,'v-t_chart'!G551,IF('Input&amp;Output'!$C$3=21,'v-t_chart'!H551,IF('Input&amp;Output'!$C$3=32,'v-t_chart'!I551,IF('Input&amp;Output'!$C$3=22,'v-t_chart'!J551,IF('Input&amp;Output'!$C$3=31,'v-t_chart'!K551,'v-t_chart'!L551)))))</f>
        <v>44.6</v>
      </c>
      <c r="D551" s="286">
        <v>243</v>
      </c>
      <c r="E551" s="286">
        <f t="shared" si="59"/>
        <v>1.5</v>
      </c>
      <c r="F551" s="286">
        <f t="shared" si="57"/>
        <v>364.5</v>
      </c>
      <c r="G551" s="286">
        <f t="shared" si="60"/>
        <v>66.150000000000006</v>
      </c>
      <c r="H551" s="286">
        <f t="shared" si="58"/>
        <v>24111.675000000003</v>
      </c>
      <c r="I551" s="286">
        <f t="shared" si="61"/>
        <v>547994.16000000027</v>
      </c>
      <c r="J551" s="286">
        <f t="shared" si="63"/>
        <v>15983.324999999995</v>
      </c>
      <c r="K551" s="286">
        <f t="shared" si="62"/>
        <v>241682.94000000009</v>
      </c>
    </row>
    <row r="552" spans="2:11" ht="14.4">
      <c r="B552" s="287">
        <v>550</v>
      </c>
      <c r="C552" s="4">
        <f>IF('Input&amp;Output'!$C$3=10,'v-t_chart'!G552,IF('Input&amp;Output'!$C$3=21,'v-t_chart'!H552,IF('Input&amp;Output'!$C$3=32,'v-t_chart'!I552,IF('Input&amp;Output'!$C$3=22,'v-t_chart'!J552,IF('Input&amp;Output'!$C$3=31,'v-t_chart'!K552,'v-t_chart'!L552)))))</f>
        <v>45.2</v>
      </c>
      <c r="D552" s="286">
        <v>243</v>
      </c>
      <c r="E552" s="286">
        <f t="shared" si="59"/>
        <v>0.60000000000000142</v>
      </c>
      <c r="F552" s="286">
        <f t="shared" si="57"/>
        <v>145.80000000000035</v>
      </c>
      <c r="G552" s="286">
        <f t="shared" si="60"/>
        <v>67.5</v>
      </c>
      <c r="H552" s="286">
        <f t="shared" si="58"/>
        <v>9841.5000000000236</v>
      </c>
      <c r="I552" s="286">
        <f t="shared" si="61"/>
        <v>557835.66000000027</v>
      </c>
      <c r="J552" s="286">
        <f t="shared" si="63"/>
        <v>6546.4200000000128</v>
      </c>
      <c r="K552" s="286">
        <f t="shared" si="62"/>
        <v>248229.3600000001</v>
      </c>
    </row>
    <row r="553" spans="2:11" ht="14.4">
      <c r="B553" s="287">
        <v>551</v>
      </c>
      <c r="C553" s="4">
        <f>IF('Input&amp;Output'!$C$3=10,'v-t_chart'!G553,IF('Input&amp;Output'!$C$3=21,'v-t_chart'!H553,IF('Input&amp;Output'!$C$3=32,'v-t_chart'!I553,IF('Input&amp;Output'!$C$3=22,'v-t_chart'!J553,IF('Input&amp;Output'!$C$3=31,'v-t_chart'!K553,'v-t_chart'!L553)))))</f>
        <v>45.3</v>
      </c>
      <c r="D553" s="286">
        <v>243</v>
      </c>
      <c r="E553" s="286">
        <f t="shared" si="59"/>
        <v>9.9999999999994316E-2</v>
      </c>
      <c r="F553" s="286">
        <f t="shared" si="57"/>
        <v>24.299999999998619</v>
      </c>
      <c r="G553" s="286">
        <f t="shared" si="60"/>
        <v>67.900000000000006</v>
      </c>
      <c r="H553" s="286">
        <f t="shared" si="58"/>
        <v>1649.9699999999063</v>
      </c>
      <c r="I553" s="286">
        <f t="shared" si="61"/>
        <v>559485.63000000012</v>
      </c>
      <c r="J553" s="286">
        <f t="shared" si="63"/>
        <v>1099.5749999999393</v>
      </c>
      <c r="K553" s="286">
        <f t="shared" si="62"/>
        <v>249328.93500000006</v>
      </c>
    </row>
    <row r="554" spans="2:11" ht="14.4">
      <c r="B554" s="287">
        <v>552</v>
      </c>
      <c r="C554" s="4">
        <f>IF('Input&amp;Output'!$C$3=10,'v-t_chart'!G554,IF('Input&amp;Output'!$C$3=21,'v-t_chart'!H554,IF('Input&amp;Output'!$C$3=32,'v-t_chart'!I554,IF('Input&amp;Output'!$C$3=22,'v-t_chart'!J554,IF('Input&amp;Output'!$C$3=31,'v-t_chart'!K554,'v-t_chart'!L554)))))</f>
        <v>45.4</v>
      </c>
      <c r="D554" s="286">
        <v>243</v>
      </c>
      <c r="E554" s="286">
        <f t="shared" si="59"/>
        <v>0.10000000000000142</v>
      </c>
      <c r="F554" s="286">
        <f t="shared" si="57"/>
        <v>24.300000000000345</v>
      </c>
      <c r="G554" s="286">
        <f t="shared" si="60"/>
        <v>68.05</v>
      </c>
      <c r="H554" s="286">
        <f t="shared" si="58"/>
        <v>1653.6150000000234</v>
      </c>
      <c r="I554" s="286">
        <f t="shared" si="61"/>
        <v>561139.24500000011</v>
      </c>
      <c r="J554" s="286">
        <f t="shared" si="63"/>
        <v>1102.0050000000199</v>
      </c>
      <c r="K554" s="286">
        <f t="shared" si="62"/>
        <v>250430.94000000009</v>
      </c>
    </row>
    <row r="555" spans="2:11" ht="14.4">
      <c r="B555" s="287">
        <v>553</v>
      </c>
      <c r="C555" s="4">
        <f>IF('Input&amp;Output'!$C$3=10,'v-t_chart'!G555,IF('Input&amp;Output'!$C$3=21,'v-t_chart'!H555,IF('Input&amp;Output'!$C$3=32,'v-t_chart'!I555,IF('Input&amp;Output'!$C$3=22,'v-t_chart'!J555,IF('Input&amp;Output'!$C$3=31,'v-t_chart'!K555,'v-t_chart'!L555)))))</f>
        <v>45.5</v>
      </c>
      <c r="D555" s="286">
        <v>243</v>
      </c>
      <c r="E555" s="286">
        <f t="shared" si="59"/>
        <v>0.10000000000000142</v>
      </c>
      <c r="F555" s="286">
        <f t="shared" si="57"/>
        <v>24.300000000000345</v>
      </c>
      <c r="G555" s="286">
        <f t="shared" si="60"/>
        <v>68.2</v>
      </c>
      <c r="H555" s="286">
        <f t="shared" si="58"/>
        <v>1657.2600000000236</v>
      </c>
      <c r="I555" s="286">
        <f t="shared" si="61"/>
        <v>562796.50500000012</v>
      </c>
      <c r="J555" s="286">
        <f t="shared" si="63"/>
        <v>1104.4350000000177</v>
      </c>
      <c r="K555" s="286">
        <f t="shared" si="62"/>
        <v>251535.37500000012</v>
      </c>
    </row>
    <row r="556" spans="2:11" ht="14.4">
      <c r="B556" s="287">
        <v>554</v>
      </c>
      <c r="C556" s="4">
        <f>IF('Input&amp;Output'!$C$3=10,'v-t_chart'!G556,IF('Input&amp;Output'!$C$3=21,'v-t_chart'!H556,IF('Input&amp;Output'!$C$3=32,'v-t_chart'!I556,IF('Input&amp;Output'!$C$3=22,'v-t_chart'!J556,IF('Input&amp;Output'!$C$3=31,'v-t_chart'!K556,'v-t_chart'!L556)))))</f>
        <v>45.6</v>
      </c>
      <c r="D556" s="286">
        <v>243</v>
      </c>
      <c r="E556" s="286">
        <f t="shared" si="59"/>
        <v>0.10000000000000142</v>
      </c>
      <c r="F556" s="286">
        <f t="shared" si="57"/>
        <v>24.300000000000345</v>
      </c>
      <c r="G556" s="286">
        <f t="shared" si="60"/>
        <v>68.349999999999994</v>
      </c>
      <c r="H556" s="286">
        <f t="shared" si="58"/>
        <v>1660.9050000000234</v>
      </c>
      <c r="I556" s="286">
        <f t="shared" si="61"/>
        <v>564457.41000000015</v>
      </c>
      <c r="J556" s="286">
        <f t="shared" si="63"/>
        <v>1106.8650000000155</v>
      </c>
      <c r="K556" s="286">
        <f t="shared" si="62"/>
        <v>252642.24000000014</v>
      </c>
    </row>
    <row r="557" spans="2:11" ht="14.4">
      <c r="B557" s="287">
        <v>555</v>
      </c>
      <c r="C557" s="4">
        <f>IF('Input&amp;Output'!$C$3=10,'v-t_chart'!G557,IF('Input&amp;Output'!$C$3=21,'v-t_chart'!H557,IF('Input&amp;Output'!$C$3=32,'v-t_chart'!I557,IF('Input&amp;Output'!$C$3=22,'v-t_chart'!J557,IF('Input&amp;Output'!$C$3=31,'v-t_chart'!K557,'v-t_chart'!L557)))))</f>
        <v>45.7</v>
      </c>
      <c r="D557" s="286">
        <v>243</v>
      </c>
      <c r="E557" s="286">
        <f t="shared" si="59"/>
        <v>0.10000000000000142</v>
      </c>
      <c r="F557" s="286">
        <f t="shared" si="57"/>
        <v>24.300000000000345</v>
      </c>
      <c r="G557" s="286">
        <f t="shared" si="60"/>
        <v>68.5</v>
      </c>
      <c r="H557" s="286">
        <f t="shared" si="58"/>
        <v>1664.5500000000236</v>
      </c>
      <c r="I557" s="286">
        <f t="shared" si="61"/>
        <v>566121.9600000002</v>
      </c>
      <c r="J557" s="286">
        <f t="shared" si="63"/>
        <v>1109.2950000000133</v>
      </c>
      <c r="K557" s="286">
        <f t="shared" si="62"/>
        <v>253751.53500000015</v>
      </c>
    </row>
    <row r="558" spans="2:11" ht="14.4">
      <c r="B558" s="287">
        <v>556</v>
      </c>
      <c r="C558" s="4">
        <f>IF('Input&amp;Output'!$C$3=10,'v-t_chart'!G558,IF('Input&amp;Output'!$C$3=21,'v-t_chart'!H558,IF('Input&amp;Output'!$C$3=32,'v-t_chart'!I558,IF('Input&amp;Output'!$C$3=22,'v-t_chart'!J558,IF('Input&amp;Output'!$C$3=31,'v-t_chart'!K558,'v-t_chart'!L558)))))</f>
        <v>45.8</v>
      </c>
      <c r="D558" s="286">
        <v>243</v>
      </c>
      <c r="E558" s="286">
        <f t="shared" si="59"/>
        <v>9.9999999999994316E-2</v>
      </c>
      <c r="F558" s="286">
        <f t="shared" si="57"/>
        <v>24.299999999998619</v>
      </c>
      <c r="G558" s="286">
        <f t="shared" si="60"/>
        <v>68.650000000000006</v>
      </c>
      <c r="H558" s="286">
        <f t="shared" si="58"/>
        <v>1668.1949999999053</v>
      </c>
      <c r="I558" s="286">
        <f t="shared" si="61"/>
        <v>567790.15500000014</v>
      </c>
      <c r="J558" s="286">
        <f t="shared" si="63"/>
        <v>1111.7249999999558</v>
      </c>
      <c r="K558" s="286">
        <f t="shared" si="62"/>
        <v>254863.2600000001</v>
      </c>
    </row>
    <row r="559" spans="2:11" ht="14.4">
      <c r="B559" s="287">
        <v>557</v>
      </c>
      <c r="C559" s="4">
        <f>IF('Input&amp;Output'!$C$3=10,'v-t_chart'!G559,IF('Input&amp;Output'!$C$3=21,'v-t_chart'!H559,IF('Input&amp;Output'!$C$3=32,'v-t_chart'!I559,IF('Input&amp;Output'!$C$3=22,'v-t_chart'!J559,IF('Input&amp;Output'!$C$3=31,'v-t_chart'!K559,'v-t_chart'!L559)))))</f>
        <v>45.9</v>
      </c>
      <c r="D559" s="286">
        <v>243</v>
      </c>
      <c r="E559" s="286">
        <f t="shared" si="59"/>
        <v>0.10000000000000142</v>
      </c>
      <c r="F559" s="286">
        <f t="shared" si="57"/>
        <v>24.300000000000345</v>
      </c>
      <c r="G559" s="286">
        <f t="shared" si="60"/>
        <v>68.8</v>
      </c>
      <c r="H559" s="286">
        <f t="shared" si="58"/>
        <v>1671.8400000000238</v>
      </c>
      <c r="I559" s="286">
        <f t="shared" si="61"/>
        <v>569461.99500000011</v>
      </c>
      <c r="J559" s="286">
        <f t="shared" si="63"/>
        <v>1114.1550000000088</v>
      </c>
      <c r="K559" s="286">
        <f t="shared" si="62"/>
        <v>255977.4150000001</v>
      </c>
    </row>
    <row r="560" spans="2:11" ht="14.4">
      <c r="B560" s="287">
        <v>558</v>
      </c>
      <c r="C560" s="4">
        <f>IF('Input&amp;Output'!$C$3=10,'v-t_chart'!G560,IF('Input&amp;Output'!$C$3=21,'v-t_chart'!H560,IF('Input&amp;Output'!$C$3=32,'v-t_chart'!I560,IF('Input&amp;Output'!$C$3=22,'v-t_chart'!J560,IF('Input&amp;Output'!$C$3=31,'v-t_chart'!K560,'v-t_chart'!L560)))))</f>
        <v>46</v>
      </c>
      <c r="D560" s="286">
        <v>243</v>
      </c>
      <c r="E560" s="286">
        <f t="shared" si="59"/>
        <v>0.10000000000000142</v>
      </c>
      <c r="F560" s="286">
        <f t="shared" si="57"/>
        <v>24.300000000000345</v>
      </c>
      <c r="G560" s="286">
        <f t="shared" si="60"/>
        <v>68.95</v>
      </c>
      <c r="H560" s="286">
        <f t="shared" si="58"/>
        <v>1675.4850000000238</v>
      </c>
      <c r="I560" s="286">
        <f t="shared" si="61"/>
        <v>571137.4800000001</v>
      </c>
      <c r="J560" s="286">
        <f t="shared" si="63"/>
        <v>1116.5850000000066</v>
      </c>
      <c r="K560" s="286">
        <f t="shared" si="62"/>
        <v>257094.00000000012</v>
      </c>
    </row>
    <row r="561" spans="2:11" ht="14.4">
      <c r="B561" s="287">
        <v>559</v>
      </c>
      <c r="C561" s="4">
        <f>IF('Input&amp;Output'!$C$3=10,'v-t_chart'!G561,IF('Input&amp;Output'!$C$3=21,'v-t_chart'!H561,IF('Input&amp;Output'!$C$3=32,'v-t_chart'!I561,IF('Input&amp;Output'!$C$3=22,'v-t_chart'!J561,IF('Input&amp;Output'!$C$3=31,'v-t_chart'!K561,'v-t_chart'!L561)))))</f>
        <v>46.1</v>
      </c>
      <c r="D561" s="286">
        <v>243</v>
      </c>
      <c r="E561" s="286">
        <f t="shared" si="59"/>
        <v>0.10000000000000142</v>
      </c>
      <c r="F561" s="286">
        <f t="shared" si="57"/>
        <v>24.300000000000345</v>
      </c>
      <c r="G561" s="286">
        <f t="shared" si="60"/>
        <v>69.099999999999994</v>
      </c>
      <c r="H561" s="286">
        <f t="shared" si="58"/>
        <v>1679.1300000000238</v>
      </c>
      <c r="I561" s="286">
        <f t="shared" si="61"/>
        <v>572816.6100000001</v>
      </c>
      <c r="J561" s="286">
        <f t="shared" si="63"/>
        <v>1119.0150000000044</v>
      </c>
      <c r="K561" s="286">
        <f t="shared" si="62"/>
        <v>258213.01500000013</v>
      </c>
    </row>
    <row r="562" spans="2:11" ht="14.4">
      <c r="B562" s="287">
        <v>560</v>
      </c>
      <c r="C562" s="4">
        <f>IF('Input&amp;Output'!$C$3=10,'v-t_chart'!G562,IF('Input&amp;Output'!$C$3=21,'v-t_chart'!H562,IF('Input&amp;Output'!$C$3=32,'v-t_chart'!I562,IF('Input&amp;Output'!$C$3=22,'v-t_chart'!J562,IF('Input&amp;Output'!$C$3=31,'v-t_chart'!K562,'v-t_chart'!L562)))))</f>
        <v>46.2</v>
      </c>
      <c r="D562" s="286">
        <v>243</v>
      </c>
      <c r="E562" s="286">
        <f t="shared" si="59"/>
        <v>0.10000000000000142</v>
      </c>
      <c r="F562" s="286">
        <f t="shared" si="57"/>
        <v>24.300000000000345</v>
      </c>
      <c r="G562" s="286">
        <f t="shared" si="60"/>
        <v>69.25</v>
      </c>
      <c r="H562" s="286">
        <f t="shared" si="58"/>
        <v>1682.775000000024</v>
      </c>
      <c r="I562" s="286">
        <f t="shared" si="61"/>
        <v>574499.38500000013</v>
      </c>
      <c r="J562" s="286">
        <f t="shared" si="63"/>
        <v>1121.4450000000022</v>
      </c>
      <c r="K562" s="286">
        <f t="shared" si="62"/>
        <v>259334.46000000014</v>
      </c>
    </row>
    <row r="563" spans="2:11" ht="14.4">
      <c r="B563" s="287">
        <v>561</v>
      </c>
      <c r="C563" s="4">
        <f>IF('Input&amp;Output'!$C$3=10,'v-t_chart'!G563,IF('Input&amp;Output'!$C$3=21,'v-t_chart'!H563,IF('Input&amp;Output'!$C$3=32,'v-t_chart'!I563,IF('Input&amp;Output'!$C$3=22,'v-t_chart'!J563,IF('Input&amp;Output'!$C$3=31,'v-t_chart'!K563,'v-t_chart'!L563)))))</f>
        <v>46.3</v>
      </c>
      <c r="D563" s="286">
        <v>243</v>
      </c>
      <c r="E563" s="286">
        <f t="shared" si="59"/>
        <v>9.9999999999994316E-2</v>
      </c>
      <c r="F563" s="286">
        <f t="shared" si="57"/>
        <v>24.299999999998619</v>
      </c>
      <c r="G563" s="286">
        <f t="shared" si="60"/>
        <v>69.400000000000006</v>
      </c>
      <c r="H563" s="286">
        <f t="shared" si="58"/>
        <v>1686.4199999999043</v>
      </c>
      <c r="I563" s="286">
        <f t="shared" si="61"/>
        <v>576185.80500000005</v>
      </c>
      <c r="J563" s="286">
        <f t="shared" si="63"/>
        <v>1123.8749999999447</v>
      </c>
      <c r="K563" s="286">
        <f t="shared" si="62"/>
        <v>260458.33500000008</v>
      </c>
    </row>
    <row r="564" spans="2:11" ht="14.4">
      <c r="B564" s="287">
        <v>562</v>
      </c>
      <c r="C564" s="4">
        <f>IF('Input&amp;Output'!$C$3=10,'v-t_chart'!G564,IF('Input&amp;Output'!$C$3=21,'v-t_chart'!H564,IF('Input&amp;Output'!$C$3=32,'v-t_chart'!I564,IF('Input&amp;Output'!$C$3=22,'v-t_chart'!J564,IF('Input&amp;Output'!$C$3=31,'v-t_chart'!K564,'v-t_chart'!L564)))))</f>
        <v>46.4</v>
      </c>
      <c r="D564" s="286">
        <v>243</v>
      </c>
      <c r="E564" s="286">
        <f t="shared" si="59"/>
        <v>0.10000000000000142</v>
      </c>
      <c r="F564" s="286">
        <f t="shared" si="57"/>
        <v>24.300000000000345</v>
      </c>
      <c r="G564" s="286">
        <f t="shared" si="60"/>
        <v>69.55</v>
      </c>
      <c r="H564" s="286">
        <f t="shared" si="58"/>
        <v>1690.0650000000239</v>
      </c>
      <c r="I564" s="286">
        <f t="shared" si="61"/>
        <v>577875.87000000011</v>
      </c>
      <c r="J564" s="286">
        <f t="shared" si="63"/>
        <v>1126.305000000053</v>
      </c>
      <c r="K564" s="286">
        <f t="shared" si="62"/>
        <v>261584.64000000013</v>
      </c>
    </row>
    <row r="565" spans="2:11" ht="14.4">
      <c r="B565" s="287">
        <v>563</v>
      </c>
      <c r="C565" s="4">
        <f>IF('Input&amp;Output'!$C$3=10,'v-t_chart'!G565,IF('Input&amp;Output'!$C$3=21,'v-t_chart'!H565,IF('Input&amp;Output'!$C$3=32,'v-t_chart'!I565,IF('Input&amp;Output'!$C$3=22,'v-t_chart'!J565,IF('Input&amp;Output'!$C$3=31,'v-t_chart'!K565,'v-t_chart'!L565)))))</f>
        <v>46.7</v>
      </c>
      <c r="D565" s="286">
        <v>243</v>
      </c>
      <c r="E565" s="286">
        <f t="shared" si="59"/>
        <v>0.30000000000000426</v>
      </c>
      <c r="F565" s="286">
        <f t="shared" si="57"/>
        <v>72.900000000001029</v>
      </c>
      <c r="G565" s="286">
        <f t="shared" si="60"/>
        <v>69.900000000000006</v>
      </c>
      <c r="H565" s="286">
        <f t="shared" si="58"/>
        <v>5095.7100000000719</v>
      </c>
      <c r="I565" s="286">
        <f t="shared" si="61"/>
        <v>582971.58000000019</v>
      </c>
      <c r="J565" s="286">
        <f t="shared" si="63"/>
        <v>3393.4950000000354</v>
      </c>
      <c r="K565" s="286">
        <f t="shared" si="62"/>
        <v>264978.13500000018</v>
      </c>
    </row>
    <row r="566" spans="2:11" ht="14.4">
      <c r="B566" s="287">
        <v>564</v>
      </c>
      <c r="C566" s="4">
        <f>IF('Input&amp;Output'!$C$3=10,'v-t_chart'!G566,IF('Input&amp;Output'!$C$3=21,'v-t_chart'!H566,IF('Input&amp;Output'!$C$3=32,'v-t_chart'!I566,IF('Input&amp;Output'!$C$3=22,'v-t_chart'!J566,IF('Input&amp;Output'!$C$3=31,'v-t_chart'!K566,'v-t_chart'!L566)))))</f>
        <v>47.2</v>
      </c>
      <c r="D566" s="286">
        <v>243</v>
      </c>
      <c r="E566" s="286">
        <f t="shared" si="59"/>
        <v>0.5</v>
      </c>
      <c r="F566" s="286">
        <f t="shared" si="57"/>
        <v>121.5</v>
      </c>
      <c r="G566" s="286">
        <f t="shared" si="60"/>
        <v>70.550000000000011</v>
      </c>
      <c r="H566" s="286">
        <f t="shared" si="58"/>
        <v>8571.8250000000007</v>
      </c>
      <c r="I566" s="286">
        <f t="shared" si="61"/>
        <v>591543.40500000014</v>
      </c>
      <c r="J566" s="286">
        <f t="shared" si="63"/>
        <v>5704.4249999999774</v>
      </c>
      <c r="K566" s="286">
        <f t="shared" si="62"/>
        <v>270682.56000000017</v>
      </c>
    </row>
    <row r="567" spans="2:11" ht="14.4">
      <c r="B567" s="287">
        <v>565</v>
      </c>
      <c r="C567" s="4">
        <f>IF('Input&amp;Output'!$C$3=10,'v-t_chart'!G567,IF('Input&amp;Output'!$C$3=21,'v-t_chart'!H567,IF('Input&amp;Output'!$C$3=32,'v-t_chart'!I567,IF('Input&amp;Output'!$C$3=22,'v-t_chart'!J567,IF('Input&amp;Output'!$C$3=31,'v-t_chart'!K567,'v-t_chart'!L567)))))</f>
        <v>48</v>
      </c>
      <c r="D567" s="286">
        <v>243</v>
      </c>
      <c r="E567" s="286">
        <f t="shared" si="59"/>
        <v>0.79999999999999716</v>
      </c>
      <c r="F567" s="286">
        <f t="shared" si="57"/>
        <v>194.3999999999993</v>
      </c>
      <c r="G567" s="286">
        <f t="shared" si="60"/>
        <v>71.599999999999994</v>
      </c>
      <c r="H567" s="286">
        <f t="shared" si="58"/>
        <v>13919.039999999948</v>
      </c>
      <c r="I567" s="286">
        <f t="shared" si="61"/>
        <v>605462.44500000007</v>
      </c>
      <c r="J567" s="286">
        <f t="shared" si="63"/>
        <v>9253.4399999999823</v>
      </c>
      <c r="K567" s="286">
        <f t="shared" si="62"/>
        <v>279936.00000000017</v>
      </c>
    </row>
    <row r="568" spans="2:11" ht="14.4">
      <c r="B568" s="287">
        <v>566</v>
      </c>
      <c r="C568" s="4">
        <f>IF('Input&amp;Output'!$C$3=10,'v-t_chart'!G568,IF('Input&amp;Output'!$C$3=21,'v-t_chart'!H568,IF('Input&amp;Output'!$C$3=32,'v-t_chart'!I568,IF('Input&amp;Output'!$C$3=22,'v-t_chart'!J568,IF('Input&amp;Output'!$C$3=31,'v-t_chart'!K568,'v-t_chart'!L568)))))</f>
        <v>48.9</v>
      </c>
      <c r="D568" s="286">
        <v>243</v>
      </c>
      <c r="E568" s="286">
        <f t="shared" si="59"/>
        <v>0.89999999999999858</v>
      </c>
      <c r="F568" s="286">
        <f t="shared" si="57"/>
        <v>218.69999999999965</v>
      </c>
      <c r="G568" s="286">
        <f t="shared" si="60"/>
        <v>72.900000000000006</v>
      </c>
      <c r="H568" s="286">
        <f t="shared" si="58"/>
        <v>15943.229999999976</v>
      </c>
      <c r="I568" s="286">
        <f t="shared" si="61"/>
        <v>621405.67500000005</v>
      </c>
      <c r="J568" s="286">
        <f t="shared" si="63"/>
        <v>10596.015000000005</v>
      </c>
      <c r="K568" s="286">
        <f t="shared" si="62"/>
        <v>290532.01500000019</v>
      </c>
    </row>
    <row r="569" spans="2:11" ht="14.4">
      <c r="B569" s="287">
        <v>567</v>
      </c>
      <c r="C569" s="4">
        <f>IF('Input&amp;Output'!$C$3=10,'v-t_chart'!G569,IF('Input&amp;Output'!$C$3=21,'v-t_chart'!H569,IF('Input&amp;Output'!$C$3=32,'v-t_chart'!I569,IF('Input&amp;Output'!$C$3=22,'v-t_chart'!J569,IF('Input&amp;Output'!$C$3=31,'v-t_chart'!K569,'v-t_chart'!L569)))))</f>
        <v>49.8</v>
      </c>
      <c r="D569" s="286">
        <v>243</v>
      </c>
      <c r="E569" s="286">
        <f t="shared" si="59"/>
        <v>0.89999999999999858</v>
      </c>
      <c r="F569" s="286">
        <f t="shared" si="57"/>
        <v>218.69999999999965</v>
      </c>
      <c r="G569" s="286">
        <f t="shared" si="60"/>
        <v>74.25</v>
      </c>
      <c r="H569" s="286">
        <f t="shared" si="58"/>
        <v>16238.474999999973</v>
      </c>
      <c r="I569" s="286">
        <f t="shared" si="61"/>
        <v>637644.15</v>
      </c>
      <c r="J569" s="286">
        <f t="shared" si="63"/>
        <v>10792.844999999936</v>
      </c>
      <c r="K569" s="286">
        <f t="shared" si="62"/>
        <v>301324.8600000001</v>
      </c>
    </row>
    <row r="570" spans="2:11" ht="14.4">
      <c r="B570" s="287">
        <v>568</v>
      </c>
      <c r="C570" s="4">
        <f>IF('Input&amp;Output'!$C$3=10,'v-t_chart'!G570,IF('Input&amp;Output'!$C$3=21,'v-t_chart'!H570,IF('Input&amp;Output'!$C$3=32,'v-t_chart'!I570,IF('Input&amp;Output'!$C$3=22,'v-t_chart'!J570,IF('Input&amp;Output'!$C$3=31,'v-t_chart'!K570,'v-t_chart'!L570)))))</f>
        <v>50.5</v>
      </c>
      <c r="D570" s="286">
        <v>243</v>
      </c>
      <c r="E570" s="286">
        <f t="shared" si="59"/>
        <v>0.70000000000000284</v>
      </c>
      <c r="F570" s="286">
        <f t="shared" si="57"/>
        <v>170.1000000000007</v>
      </c>
      <c r="G570" s="286">
        <f t="shared" si="60"/>
        <v>75.400000000000006</v>
      </c>
      <c r="H570" s="286">
        <f t="shared" si="58"/>
        <v>12825.540000000054</v>
      </c>
      <c r="I570" s="286">
        <f t="shared" si="61"/>
        <v>650469.69000000006</v>
      </c>
      <c r="J570" s="286">
        <f t="shared" si="63"/>
        <v>8530.5150000000594</v>
      </c>
      <c r="K570" s="286">
        <f t="shared" si="62"/>
        <v>309855.37500000017</v>
      </c>
    </row>
    <row r="571" spans="2:11" ht="14.4">
      <c r="B571" s="287">
        <v>569</v>
      </c>
      <c r="C571" s="4">
        <f>IF('Input&amp;Output'!$C$3=10,'v-t_chart'!G571,IF('Input&amp;Output'!$C$3=21,'v-t_chart'!H571,IF('Input&amp;Output'!$C$3=32,'v-t_chart'!I571,IF('Input&amp;Output'!$C$3=22,'v-t_chart'!J571,IF('Input&amp;Output'!$C$3=31,'v-t_chart'!K571,'v-t_chart'!L571)))))</f>
        <v>51</v>
      </c>
      <c r="D571" s="286">
        <v>243</v>
      </c>
      <c r="E571" s="286">
        <f t="shared" si="59"/>
        <v>0.5</v>
      </c>
      <c r="F571" s="286">
        <f t="shared" si="57"/>
        <v>121.5</v>
      </c>
      <c r="G571" s="286">
        <f t="shared" si="60"/>
        <v>76.25</v>
      </c>
      <c r="H571" s="286">
        <f t="shared" si="58"/>
        <v>9264.375</v>
      </c>
      <c r="I571" s="286">
        <f t="shared" si="61"/>
        <v>659734.06500000006</v>
      </c>
      <c r="J571" s="286">
        <f t="shared" si="63"/>
        <v>6166.125</v>
      </c>
      <c r="K571" s="286">
        <f t="shared" si="62"/>
        <v>316021.50000000017</v>
      </c>
    </row>
    <row r="572" spans="2:11" ht="14.4">
      <c r="B572" s="287">
        <v>570</v>
      </c>
      <c r="C572" s="4">
        <f>IF('Input&amp;Output'!$C$3=10,'v-t_chart'!G572,IF('Input&amp;Output'!$C$3=21,'v-t_chart'!H572,IF('Input&amp;Output'!$C$3=32,'v-t_chart'!I572,IF('Input&amp;Output'!$C$3=22,'v-t_chart'!J572,IF('Input&amp;Output'!$C$3=31,'v-t_chart'!K572,'v-t_chart'!L572)))))</f>
        <v>51.1</v>
      </c>
      <c r="D572" s="286">
        <v>243</v>
      </c>
      <c r="E572" s="286">
        <f t="shared" si="59"/>
        <v>0.10000000000000142</v>
      </c>
      <c r="F572" s="286">
        <f t="shared" si="57"/>
        <v>24.300000000000345</v>
      </c>
      <c r="G572" s="286">
        <f t="shared" si="60"/>
        <v>76.599999999999994</v>
      </c>
      <c r="H572" s="286">
        <f t="shared" si="58"/>
        <v>1861.3800000000263</v>
      </c>
      <c r="I572" s="286">
        <f t="shared" si="61"/>
        <v>661595.44500000007</v>
      </c>
      <c r="J572" s="286">
        <f t="shared" si="63"/>
        <v>1240.5150000000044</v>
      </c>
      <c r="K572" s="286">
        <f t="shared" si="62"/>
        <v>317262.01500000019</v>
      </c>
    </row>
    <row r="573" spans="2:11" ht="14.4">
      <c r="B573" s="287">
        <v>571</v>
      </c>
      <c r="C573" s="4">
        <f>IF('Input&amp;Output'!$C$3=10,'v-t_chart'!G573,IF('Input&amp;Output'!$C$3=21,'v-t_chart'!H573,IF('Input&amp;Output'!$C$3=32,'v-t_chart'!I573,IF('Input&amp;Output'!$C$3=22,'v-t_chart'!J573,IF('Input&amp;Output'!$C$3=31,'v-t_chart'!K573,'v-t_chart'!L573)))))</f>
        <v>51</v>
      </c>
      <c r="D573" s="286">
        <v>243</v>
      </c>
      <c r="E573" s="286">
        <f t="shared" si="59"/>
        <v>-0.10000000000000142</v>
      </c>
      <c r="F573" s="286">
        <f t="shared" si="57"/>
        <v>-24.300000000000345</v>
      </c>
      <c r="G573" s="286">
        <f t="shared" si="60"/>
        <v>76.55</v>
      </c>
      <c r="H573" s="286">
        <f t="shared" si="58"/>
        <v>-1860.1650000000263</v>
      </c>
      <c r="I573" s="286">
        <f t="shared" si="61"/>
        <v>659735.28</v>
      </c>
      <c r="J573" s="286">
        <f t="shared" si="63"/>
        <v>-1240.5150000000044</v>
      </c>
      <c r="K573" s="286">
        <f t="shared" si="62"/>
        <v>316021.50000000017</v>
      </c>
    </row>
    <row r="574" spans="2:11" ht="14.4">
      <c r="B574" s="287">
        <v>572</v>
      </c>
      <c r="C574" s="4">
        <f>IF('Input&amp;Output'!$C$3=10,'v-t_chart'!G574,IF('Input&amp;Output'!$C$3=21,'v-t_chart'!H574,IF('Input&amp;Output'!$C$3=32,'v-t_chart'!I574,IF('Input&amp;Output'!$C$3=22,'v-t_chart'!J574,IF('Input&amp;Output'!$C$3=31,'v-t_chart'!K574,'v-t_chart'!L574)))))</f>
        <v>50.4</v>
      </c>
      <c r="D574" s="286">
        <v>243</v>
      </c>
      <c r="E574" s="286">
        <f t="shared" si="59"/>
        <v>-0.60000000000000142</v>
      </c>
      <c r="F574" s="286">
        <f t="shared" si="57"/>
        <v>-145.80000000000035</v>
      </c>
      <c r="G574" s="286">
        <f t="shared" si="60"/>
        <v>75.900000000000006</v>
      </c>
      <c r="H574" s="286">
        <f t="shared" si="58"/>
        <v>-11066.220000000028</v>
      </c>
      <c r="I574" s="286">
        <f t="shared" si="61"/>
        <v>648669.06000000006</v>
      </c>
      <c r="J574" s="286">
        <f t="shared" si="63"/>
        <v>-7392.0600000000177</v>
      </c>
      <c r="K574" s="286">
        <f t="shared" si="62"/>
        <v>308629.44000000018</v>
      </c>
    </row>
    <row r="575" spans="2:11" ht="14.4">
      <c r="B575" s="287">
        <v>573</v>
      </c>
      <c r="C575" s="4">
        <f>IF('Input&amp;Output'!$C$3=10,'v-t_chart'!G575,IF('Input&amp;Output'!$C$3=21,'v-t_chart'!H575,IF('Input&amp;Output'!$C$3=32,'v-t_chart'!I575,IF('Input&amp;Output'!$C$3=22,'v-t_chart'!J575,IF('Input&amp;Output'!$C$3=31,'v-t_chart'!K575,'v-t_chart'!L575)))))</f>
        <v>49</v>
      </c>
      <c r="D575" s="286">
        <v>243</v>
      </c>
      <c r="E575" s="286">
        <f t="shared" si="59"/>
        <v>-1.3999999999999986</v>
      </c>
      <c r="F575" s="286">
        <f t="shared" si="57"/>
        <v>-340.19999999999965</v>
      </c>
      <c r="G575" s="286">
        <f t="shared" si="60"/>
        <v>74.2</v>
      </c>
      <c r="H575" s="286">
        <f t="shared" si="58"/>
        <v>-25242.839999999975</v>
      </c>
      <c r="I575" s="286">
        <f t="shared" si="61"/>
        <v>623426.22000000009</v>
      </c>
      <c r="J575" s="286">
        <f t="shared" si="63"/>
        <v>-16907.939999999981</v>
      </c>
      <c r="K575" s="286">
        <f t="shared" si="62"/>
        <v>291721.50000000017</v>
      </c>
    </row>
    <row r="576" spans="2:11" ht="14.4">
      <c r="B576" s="287">
        <v>574</v>
      </c>
      <c r="C576" s="4">
        <f>IF('Input&amp;Output'!$C$3=10,'v-t_chart'!G576,IF('Input&amp;Output'!$C$3=21,'v-t_chart'!H576,IF('Input&amp;Output'!$C$3=32,'v-t_chart'!I576,IF('Input&amp;Output'!$C$3=22,'v-t_chart'!J576,IF('Input&amp;Output'!$C$3=31,'v-t_chart'!K576,'v-t_chart'!L576)))))</f>
        <v>46.7</v>
      </c>
      <c r="D576" s="286">
        <v>243</v>
      </c>
      <c r="E576" s="286">
        <f t="shared" si="59"/>
        <v>-2.2999999999999972</v>
      </c>
      <c r="F576" s="286">
        <f t="shared" si="57"/>
        <v>-558.8999999999993</v>
      </c>
      <c r="G576" s="286">
        <f t="shared" si="60"/>
        <v>71.2</v>
      </c>
      <c r="H576" s="286">
        <f t="shared" si="58"/>
        <v>-39793.679999999949</v>
      </c>
      <c r="I576" s="286">
        <f t="shared" si="61"/>
        <v>583632.54000000015</v>
      </c>
      <c r="J576" s="286">
        <f t="shared" si="63"/>
        <v>-26743.364999999962</v>
      </c>
      <c r="K576" s="286">
        <f t="shared" si="62"/>
        <v>264978.13500000024</v>
      </c>
    </row>
    <row r="577" spans="2:11" ht="14.4">
      <c r="B577" s="287">
        <v>575</v>
      </c>
      <c r="C577" s="4">
        <f>IF('Input&amp;Output'!$C$3=10,'v-t_chart'!G577,IF('Input&amp;Output'!$C$3=21,'v-t_chart'!H577,IF('Input&amp;Output'!$C$3=32,'v-t_chart'!I577,IF('Input&amp;Output'!$C$3=22,'v-t_chart'!J577,IF('Input&amp;Output'!$C$3=31,'v-t_chart'!K577,'v-t_chart'!L577)))))</f>
        <v>44</v>
      </c>
      <c r="D577" s="286">
        <v>243</v>
      </c>
      <c r="E577" s="286">
        <f t="shared" si="59"/>
        <v>-2.7000000000000028</v>
      </c>
      <c r="F577" s="286">
        <f t="shared" si="57"/>
        <v>-656.1000000000007</v>
      </c>
      <c r="G577" s="286">
        <f t="shared" si="60"/>
        <v>67.349999999999994</v>
      </c>
      <c r="H577" s="286">
        <f t="shared" si="58"/>
        <v>-44188.335000000043</v>
      </c>
      <c r="I577" s="286">
        <f t="shared" si="61"/>
        <v>539444.20500000007</v>
      </c>
      <c r="J577" s="286">
        <f t="shared" si="63"/>
        <v>-29754.135000000038</v>
      </c>
      <c r="K577" s="286">
        <f t="shared" si="62"/>
        <v>235224.0000000002</v>
      </c>
    </row>
    <row r="578" spans="2:11" ht="14.4">
      <c r="B578" s="287">
        <v>576</v>
      </c>
      <c r="C578" s="4">
        <f>IF('Input&amp;Output'!$C$3=10,'v-t_chart'!G578,IF('Input&amp;Output'!$C$3=21,'v-t_chart'!H578,IF('Input&amp;Output'!$C$3=32,'v-t_chart'!I578,IF('Input&amp;Output'!$C$3=22,'v-t_chart'!J578,IF('Input&amp;Output'!$C$3=31,'v-t_chart'!K578,'v-t_chart'!L578)))))</f>
        <v>41.1</v>
      </c>
      <c r="D578" s="286">
        <v>243</v>
      </c>
      <c r="E578" s="286">
        <f t="shared" si="59"/>
        <v>-2.8999999999999986</v>
      </c>
      <c r="F578" s="286">
        <f t="shared" si="57"/>
        <v>-704.6999999999997</v>
      </c>
      <c r="G578" s="286">
        <f t="shared" si="60"/>
        <v>63.1</v>
      </c>
      <c r="H578" s="286">
        <f t="shared" si="58"/>
        <v>-44466.569999999985</v>
      </c>
      <c r="I578" s="286">
        <f t="shared" si="61"/>
        <v>494977.63500000007</v>
      </c>
      <c r="J578" s="286">
        <f t="shared" si="63"/>
        <v>-29984.984999999997</v>
      </c>
      <c r="K578" s="286">
        <f t="shared" si="62"/>
        <v>205239.01500000022</v>
      </c>
    </row>
    <row r="579" spans="2:11" ht="14.4">
      <c r="B579" s="287">
        <v>577</v>
      </c>
      <c r="C579" s="4">
        <f>IF('Input&amp;Output'!$C$3=10,'v-t_chart'!G579,IF('Input&amp;Output'!$C$3=21,'v-t_chart'!H579,IF('Input&amp;Output'!$C$3=32,'v-t_chart'!I579,IF('Input&amp;Output'!$C$3=22,'v-t_chart'!J579,IF('Input&amp;Output'!$C$3=31,'v-t_chart'!K579,'v-t_chart'!L579)))))</f>
        <v>38.299999999999997</v>
      </c>
      <c r="D579" s="286">
        <v>243</v>
      </c>
      <c r="E579" s="286">
        <f t="shared" si="59"/>
        <v>-2.8000000000000043</v>
      </c>
      <c r="F579" s="286">
        <f t="shared" si="57"/>
        <v>-680.400000000001</v>
      </c>
      <c r="G579" s="286">
        <f t="shared" si="60"/>
        <v>58.849999999999994</v>
      </c>
      <c r="H579" s="286">
        <f t="shared" si="58"/>
        <v>-40041.540000000052</v>
      </c>
      <c r="I579" s="286">
        <f t="shared" si="61"/>
        <v>454936.09500000003</v>
      </c>
      <c r="J579" s="286">
        <f t="shared" si="63"/>
        <v>-27011.880000000019</v>
      </c>
      <c r="K579" s="286">
        <f t="shared" si="62"/>
        <v>178227.13500000018</v>
      </c>
    </row>
    <row r="580" spans="2:11" ht="14.4">
      <c r="B580" s="287">
        <v>578</v>
      </c>
      <c r="C580" s="4">
        <f>IF('Input&amp;Output'!$C$3=10,'v-t_chart'!G580,IF('Input&amp;Output'!$C$3=21,'v-t_chart'!H580,IF('Input&amp;Output'!$C$3=32,'v-t_chart'!I580,IF('Input&amp;Output'!$C$3=22,'v-t_chart'!J580,IF('Input&amp;Output'!$C$3=31,'v-t_chart'!K580,'v-t_chart'!L580)))))</f>
        <v>35.4</v>
      </c>
      <c r="D580" s="286">
        <v>243</v>
      </c>
      <c r="E580" s="286">
        <f t="shared" si="59"/>
        <v>-2.8999999999999986</v>
      </c>
      <c r="F580" s="286">
        <f t="shared" ref="F580:F643" si="64">D580*E580</f>
        <v>-704.6999999999997</v>
      </c>
      <c r="G580" s="286">
        <f t="shared" si="60"/>
        <v>54.55</v>
      </c>
      <c r="H580" s="286">
        <f t="shared" ref="H580:H643" si="65">F580*G580</f>
        <v>-38441.38499999998</v>
      </c>
      <c r="I580" s="286">
        <f t="shared" si="61"/>
        <v>416494.71000000008</v>
      </c>
      <c r="J580" s="286">
        <f t="shared" si="63"/>
        <v>-25968.195000000003</v>
      </c>
      <c r="K580" s="286">
        <f t="shared" si="62"/>
        <v>152258.94000000018</v>
      </c>
    </row>
    <row r="581" spans="2:11" ht="14.4">
      <c r="B581" s="287">
        <v>579</v>
      </c>
      <c r="C581" s="4">
        <f>IF('Input&amp;Output'!$C$3=10,'v-t_chart'!G581,IF('Input&amp;Output'!$C$3=21,'v-t_chart'!H581,IF('Input&amp;Output'!$C$3=32,'v-t_chart'!I581,IF('Input&amp;Output'!$C$3=22,'v-t_chart'!J581,IF('Input&amp;Output'!$C$3=31,'v-t_chart'!K581,'v-t_chart'!L581)))))</f>
        <v>31.8</v>
      </c>
      <c r="D581" s="286">
        <v>243</v>
      </c>
      <c r="E581" s="286">
        <f t="shared" ref="E581:E644" si="66">(C581-C580)/(B581/B581)</f>
        <v>-3.5999999999999979</v>
      </c>
      <c r="F581" s="286">
        <f t="shared" si="64"/>
        <v>-874.7999999999995</v>
      </c>
      <c r="G581" s="286">
        <f t="shared" ref="G581:G644" si="67">(C581+C580/2)*(B581-B580)</f>
        <v>49.5</v>
      </c>
      <c r="H581" s="286">
        <f t="shared" si="65"/>
        <v>-43302.599999999977</v>
      </c>
      <c r="I581" s="286">
        <f t="shared" ref="I581:I644" si="68">I580+H581</f>
        <v>373192.1100000001</v>
      </c>
      <c r="J581" s="286">
        <f t="shared" si="63"/>
        <v>-29393.279999999981</v>
      </c>
      <c r="K581" s="286">
        <f t="shared" ref="K581:K644" si="69">K580+J581</f>
        <v>122865.66000000019</v>
      </c>
    </row>
    <row r="582" spans="2:11" ht="14.4">
      <c r="B582" s="287">
        <v>580</v>
      </c>
      <c r="C582" s="4">
        <f>IF('Input&amp;Output'!$C$3=10,'v-t_chart'!G582,IF('Input&amp;Output'!$C$3=21,'v-t_chart'!H582,IF('Input&amp;Output'!$C$3=32,'v-t_chart'!I582,IF('Input&amp;Output'!$C$3=22,'v-t_chart'!J582,IF('Input&amp;Output'!$C$3=31,'v-t_chart'!K582,'v-t_chart'!L582)))))</f>
        <v>27.3</v>
      </c>
      <c r="D582" s="286">
        <v>243</v>
      </c>
      <c r="E582" s="286">
        <f t="shared" si="66"/>
        <v>-4.5</v>
      </c>
      <c r="F582" s="286">
        <f t="shared" si="64"/>
        <v>-1093.5</v>
      </c>
      <c r="G582" s="286">
        <f t="shared" si="67"/>
        <v>43.2</v>
      </c>
      <c r="H582" s="286">
        <f t="shared" si="65"/>
        <v>-47239.200000000004</v>
      </c>
      <c r="I582" s="286">
        <f t="shared" si="68"/>
        <v>325952.91000000009</v>
      </c>
      <c r="J582" s="286">
        <f t="shared" si="63"/>
        <v>-32312.924999999992</v>
      </c>
      <c r="K582" s="286">
        <f t="shared" si="69"/>
        <v>90552.735000000204</v>
      </c>
    </row>
    <row r="583" spans="2:11" ht="14.4">
      <c r="B583" s="287">
        <v>581</v>
      </c>
      <c r="C583" s="4">
        <f>IF('Input&amp;Output'!$C$3=10,'v-t_chart'!G583,IF('Input&amp;Output'!$C$3=21,'v-t_chart'!H583,IF('Input&amp;Output'!$C$3=32,'v-t_chart'!I583,IF('Input&amp;Output'!$C$3=22,'v-t_chart'!J583,IF('Input&amp;Output'!$C$3=31,'v-t_chart'!K583,'v-t_chart'!L583)))))</f>
        <v>22.4</v>
      </c>
      <c r="D583" s="286">
        <v>243</v>
      </c>
      <c r="E583" s="286">
        <f t="shared" si="66"/>
        <v>-4.9000000000000021</v>
      </c>
      <c r="F583" s="286">
        <f t="shared" si="64"/>
        <v>-1190.7000000000005</v>
      </c>
      <c r="G583" s="286">
        <f t="shared" si="67"/>
        <v>36.049999999999997</v>
      </c>
      <c r="H583" s="286">
        <f t="shared" si="65"/>
        <v>-42924.735000000015</v>
      </c>
      <c r="I583" s="286">
        <f t="shared" si="68"/>
        <v>283028.17500000005</v>
      </c>
      <c r="J583" s="286">
        <f t="shared" si="63"/>
        <v>-29588.895000000019</v>
      </c>
      <c r="K583" s="286">
        <f t="shared" si="69"/>
        <v>60963.840000000186</v>
      </c>
    </row>
    <row r="584" spans="2:11" ht="14.4">
      <c r="B584" s="287">
        <v>582</v>
      </c>
      <c r="C584" s="4">
        <f>IF('Input&amp;Output'!$C$3=10,'v-t_chart'!G584,IF('Input&amp;Output'!$C$3=21,'v-t_chart'!H584,IF('Input&amp;Output'!$C$3=32,'v-t_chart'!I584,IF('Input&amp;Output'!$C$3=22,'v-t_chart'!J584,IF('Input&amp;Output'!$C$3=31,'v-t_chart'!K584,'v-t_chart'!L584)))))</f>
        <v>17.7</v>
      </c>
      <c r="D584" s="286">
        <v>243</v>
      </c>
      <c r="E584" s="286">
        <f t="shared" si="66"/>
        <v>-4.6999999999999993</v>
      </c>
      <c r="F584" s="286">
        <f t="shared" si="64"/>
        <v>-1142.0999999999999</v>
      </c>
      <c r="G584" s="286">
        <f t="shared" si="67"/>
        <v>28.9</v>
      </c>
      <c r="H584" s="286">
        <f t="shared" si="65"/>
        <v>-33006.689999999995</v>
      </c>
      <c r="I584" s="286">
        <f t="shared" si="68"/>
        <v>250021.48500000004</v>
      </c>
      <c r="J584" s="286">
        <f t="shared" si="63"/>
        <v>-22899.104999999996</v>
      </c>
      <c r="K584" s="286">
        <f t="shared" si="69"/>
        <v>38064.73500000019</v>
      </c>
    </row>
    <row r="585" spans="2:11" ht="14.4">
      <c r="B585" s="287">
        <v>583</v>
      </c>
      <c r="C585" s="4">
        <f>IF('Input&amp;Output'!$C$3=10,'v-t_chart'!G585,IF('Input&amp;Output'!$C$3=21,'v-t_chart'!H585,IF('Input&amp;Output'!$C$3=32,'v-t_chart'!I585,IF('Input&amp;Output'!$C$3=22,'v-t_chart'!J585,IF('Input&amp;Output'!$C$3=31,'v-t_chart'!K585,'v-t_chart'!L585)))))</f>
        <v>13.4</v>
      </c>
      <c r="D585" s="286">
        <v>243</v>
      </c>
      <c r="E585" s="286">
        <f t="shared" si="66"/>
        <v>-4.2999999999999989</v>
      </c>
      <c r="F585" s="286">
        <f t="shared" si="64"/>
        <v>-1044.8999999999996</v>
      </c>
      <c r="G585" s="286">
        <f t="shared" si="67"/>
        <v>22.25</v>
      </c>
      <c r="H585" s="286">
        <f t="shared" si="65"/>
        <v>-23249.024999999991</v>
      </c>
      <c r="I585" s="286">
        <f t="shared" si="68"/>
        <v>226772.46000000005</v>
      </c>
      <c r="J585" s="286">
        <f t="shared" si="63"/>
        <v>-16248.194999999996</v>
      </c>
      <c r="K585" s="286">
        <f t="shared" si="69"/>
        <v>21816.540000000194</v>
      </c>
    </row>
    <row r="586" spans="2:11" ht="14.4">
      <c r="B586" s="287">
        <v>584</v>
      </c>
      <c r="C586" s="4">
        <f>IF('Input&amp;Output'!$C$3=10,'v-t_chart'!G586,IF('Input&amp;Output'!$C$3=21,'v-t_chart'!H586,IF('Input&amp;Output'!$C$3=32,'v-t_chart'!I586,IF('Input&amp;Output'!$C$3=22,'v-t_chart'!J586,IF('Input&amp;Output'!$C$3=31,'v-t_chart'!K586,'v-t_chart'!L586)))))</f>
        <v>9.3000000000000007</v>
      </c>
      <c r="D586" s="286">
        <v>243</v>
      </c>
      <c r="E586" s="286">
        <f t="shared" si="66"/>
        <v>-4.0999999999999996</v>
      </c>
      <c r="F586" s="286">
        <f t="shared" si="64"/>
        <v>-996.3</v>
      </c>
      <c r="G586" s="286">
        <f t="shared" si="67"/>
        <v>16</v>
      </c>
      <c r="H586" s="286">
        <f t="shared" si="65"/>
        <v>-15940.8</v>
      </c>
      <c r="I586" s="286">
        <f t="shared" si="68"/>
        <v>210831.66000000006</v>
      </c>
      <c r="J586" s="286">
        <f t="shared" si="63"/>
        <v>-11308.004999999999</v>
      </c>
      <c r="K586" s="286">
        <f t="shared" si="69"/>
        <v>10508.535000000194</v>
      </c>
    </row>
    <row r="587" spans="2:11" ht="14.4">
      <c r="B587" s="287">
        <v>585</v>
      </c>
      <c r="C587" s="4">
        <f>IF('Input&amp;Output'!$C$3=10,'v-t_chart'!G587,IF('Input&amp;Output'!$C$3=21,'v-t_chart'!H587,IF('Input&amp;Output'!$C$3=32,'v-t_chart'!I587,IF('Input&amp;Output'!$C$3=22,'v-t_chart'!J587,IF('Input&amp;Output'!$C$3=31,'v-t_chart'!K587,'v-t_chart'!L587)))))</f>
        <v>5.5</v>
      </c>
      <c r="D587" s="286">
        <v>243</v>
      </c>
      <c r="E587" s="286">
        <f t="shared" si="66"/>
        <v>-3.8000000000000007</v>
      </c>
      <c r="F587" s="286">
        <f t="shared" si="64"/>
        <v>-923.4000000000002</v>
      </c>
      <c r="G587" s="286">
        <f t="shared" si="67"/>
        <v>10.15</v>
      </c>
      <c r="H587" s="286">
        <f t="shared" si="65"/>
        <v>-9372.510000000002</v>
      </c>
      <c r="I587" s="286">
        <f t="shared" si="68"/>
        <v>201459.15000000005</v>
      </c>
      <c r="J587" s="286">
        <f t="shared" si="63"/>
        <v>-6833.1600000000008</v>
      </c>
      <c r="K587" s="286">
        <f t="shared" si="69"/>
        <v>3675.3750000001937</v>
      </c>
    </row>
    <row r="588" spans="2:11" ht="14.4">
      <c r="B588" s="287">
        <v>586</v>
      </c>
      <c r="C588" s="4">
        <f>IF('Input&amp;Output'!$C$3=10,'v-t_chart'!G588,IF('Input&amp;Output'!$C$3=21,'v-t_chart'!H588,IF('Input&amp;Output'!$C$3=32,'v-t_chart'!I588,IF('Input&amp;Output'!$C$3=22,'v-t_chart'!J588,IF('Input&amp;Output'!$C$3=31,'v-t_chart'!K588,'v-t_chart'!L588)))))</f>
        <v>2</v>
      </c>
      <c r="D588" s="286">
        <v>243</v>
      </c>
      <c r="E588" s="286">
        <f t="shared" si="66"/>
        <v>-3.5</v>
      </c>
      <c r="F588" s="286">
        <f t="shared" si="64"/>
        <v>-850.5</v>
      </c>
      <c r="G588" s="286">
        <f t="shared" si="67"/>
        <v>4.75</v>
      </c>
      <c r="H588" s="286">
        <f t="shared" si="65"/>
        <v>-4039.875</v>
      </c>
      <c r="I588" s="286">
        <f t="shared" si="68"/>
        <v>197419.27500000005</v>
      </c>
      <c r="J588" s="286">
        <f t="shared" si="63"/>
        <v>-3189.375</v>
      </c>
      <c r="K588" s="286">
        <f t="shared" si="69"/>
        <v>486.00000000019372</v>
      </c>
    </row>
    <row r="589" spans="2:11" ht="14.4">
      <c r="B589" s="287">
        <v>587</v>
      </c>
      <c r="C589" s="4">
        <f>IF('Input&amp;Output'!$C$3=10,'v-t_chart'!G589,IF('Input&amp;Output'!$C$3=21,'v-t_chart'!H589,IF('Input&amp;Output'!$C$3=32,'v-t_chart'!I589,IF('Input&amp;Output'!$C$3=22,'v-t_chart'!J589,IF('Input&amp;Output'!$C$3=31,'v-t_chart'!K589,'v-t_chart'!L589)))))</f>
        <v>0</v>
      </c>
      <c r="D589" s="286">
        <v>243</v>
      </c>
      <c r="E589" s="286">
        <f t="shared" si="66"/>
        <v>-2</v>
      </c>
      <c r="F589" s="286">
        <f t="shared" si="64"/>
        <v>-486</v>
      </c>
      <c r="G589" s="286">
        <f t="shared" si="67"/>
        <v>1</v>
      </c>
      <c r="H589" s="286">
        <f t="shared" si="65"/>
        <v>-486</v>
      </c>
      <c r="I589" s="286">
        <f t="shared" si="68"/>
        <v>196933.27500000005</v>
      </c>
      <c r="J589" s="286">
        <f t="shared" si="63"/>
        <v>-486</v>
      </c>
      <c r="K589" s="286">
        <f t="shared" si="69"/>
        <v>1.9372237147763371E-10</v>
      </c>
    </row>
    <row r="590" spans="2:11" ht="14.4">
      <c r="B590" s="287">
        <v>588</v>
      </c>
      <c r="C590" s="4">
        <f>IF('Input&amp;Output'!$C$3=10,'v-t_chart'!G590,IF('Input&amp;Output'!$C$3=21,'v-t_chart'!H590,IF('Input&amp;Output'!$C$3=32,'v-t_chart'!I590,IF('Input&amp;Output'!$C$3=22,'v-t_chart'!J590,IF('Input&amp;Output'!$C$3=31,'v-t_chart'!K590,'v-t_chart'!L590)))))</f>
        <v>0</v>
      </c>
      <c r="D590" s="286">
        <v>243</v>
      </c>
      <c r="E590" s="286">
        <f t="shared" si="66"/>
        <v>0</v>
      </c>
      <c r="F590" s="286">
        <f t="shared" si="64"/>
        <v>0</v>
      </c>
      <c r="G590" s="286">
        <f t="shared" si="67"/>
        <v>0</v>
      </c>
      <c r="H590" s="286">
        <f t="shared" si="65"/>
        <v>0</v>
      </c>
      <c r="I590" s="286">
        <f t="shared" si="68"/>
        <v>196933.27500000005</v>
      </c>
      <c r="J590" s="286">
        <f t="shared" si="63"/>
        <v>0</v>
      </c>
      <c r="K590" s="286">
        <f t="shared" si="69"/>
        <v>1.9372237147763371E-10</v>
      </c>
    </row>
    <row r="591" spans="2:11" ht="14.4">
      <c r="B591" s="287">
        <v>589</v>
      </c>
      <c r="C591" s="4">
        <f>IF('Input&amp;Output'!$C$3=10,'v-t_chart'!G591,IF('Input&amp;Output'!$C$3=21,'v-t_chart'!H591,IF('Input&amp;Output'!$C$3=32,'v-t_chart'!I591,IF('Input&amp;Output'!$C$3=22,'v-t_chart'!J591,IF('Input&amp;Output'!$C$3=31,'v-t_chart'!K591,'v-t_chart'!L591)))))</f>
        <v>0</v>
      </c>
      <c r="D591" s="286">
        <v>243</v>
      </c>
      <c r="E591" s="286">
        <f t="shared" si="66"/>
        <v>0</v>
      </c>
      <c r="F591" s="286">
        <f t="shared" si="64"/>
        <v>0</v>
      </c>
      <c r="G591" s="286">
        <f t="shared" si="67"/>
        <v>0</v>
      </c>
      <c r="H591" s="286">
        <f t="shared" si="65"/>
        <v>0</v>
      </c>
      <c r="I591" s="286">
        <f t="shared" si="68"/>
        <v>196933.27500000005</v>
      </c>
      <c r="J591" s="286">
        <f t="shared" si="63"/>
        <v>0</v>
      </c>
      <c r="K591" s="286">
        <f t="shared" si="69"/>
        <v>1.9372237147763371E-10</v>
      </c>
    </row>
    <row r="592" spans="2:11" ht="14.4">
      <c r="B592" s="287">
        <v>590</v>
      </c>
      <c r="C592" s="4">
        <f>IF('Input&amp;Output'!$C$3=10,'v-t_chart'!G592,IF('Input&amp;Output'!$C$3=21,'v-t_chart'!H592,IF('Input&amp;Output'!$C$3=32,'v-t_chart'!I592,IF('Input&amp;Output'!$C$3=22,'v-t_chart'!J592,IF('Input&amp;Output'!$C$3=31,'v-t_chart'!K592,'v-t_chart'!L592)))))</f>
        <v>0</v>
      </c>
      <c r="D592" s="286">
        <v>243</v>
      </c>
      <c r="E592" s="286">
        <f t="shared" si="66"/>
        <v>0</v>
      </c>
      <c r="F592" s="286">
        <f t="shared" si="64"/>
        <v>0</v>
      </c>
      <c r="G592" s="286">
        <f t="shared" si="67"/>
        <v>0</v>
      </c>
      <c r="H592" s="286">
        <f t="shared" si="65"/>
        <v>0</v>
      </c>
      <c r="I592" s="286">
        <f t="shared" si="68"/>
        <v>196933.27500000005</v>
      </c>
      <c r="J592" s="286">
        <f t="shared" si="63"/>
        <v>0</v>
      </c>
      <c r="K592" s="286">
        <f t="shared" si="69"/>
        <v>1.9372237147763371E-10</v>
      </c>
    </row>
    <row r="593" spans="2:11" ht="14.4">
      <c r="B593" s="287">
        <v>591</v>
      </c>
      <c r="C593" s="4">
        <f>IF('Input&amp;Output'!$C$3=10,'v-t_chart'!G593,IF('Input&amp;Output'!$C$3=21,'v-t_chart'!H593,IF('Input&amp;Output'!$C$3=32,'v-t_chart'!I593,IF('Input&amp;Output'!$C$3=22,'v-t_chart'!J593,IF('Input&amp;Output'!$C$3=31,'v-t_chart'!K593,'v-t_chart'!L593)))))</f>
        <v>0</v>
      </c>
      <c r="D593" s="286">
        <v>243</v>
      </c>
      <c r="E593" s="286">
        <f t="shared" si="66"/>
        <v>0</v>
      </c>
      <c r="F593" s="286">
        <f t="shared" si="64"/>
        <v>0</v>
      </c>
      <c r="G593" s="286">
        <f t="shared" si="67"/>
        <v>0</v>
      </c>
      <c r="H593" s="286">
        <f t="shared" si="65"/>
        <v>0</v>
      </c>
      <c r="I593" s="286">
        <f t="shared" si="68"/>
        <v>196933.27500000005</v>
      </c>
      <c r="J593" s="286">
        <f t="shared" si="63"/>
        <v>0</v>
      </c>
      <c r="K593" s="286">
        <f t="shared" si="69"/>
        <v>1.9372237147763371E-10</v>
      </c>
    </row>
    <row r="594" spans="2:11" ht="14.4">
      <c r="B594" s="287">
        <v>592</v>
      </c>
      <c r="C594" s="4">
        <f>IF('Input&amp;Output'!$C$3=10,'v-t_chart'!G594,IF('Input&amp;Output'!$C$3=21,'v-t_chart'!H594,IF('Input&amp;Output'!$C$3=32,'v-t_chart'!I594,IF('Input&amp;Output'!$C$3=22,'v-t_chart'!J594,IF('Input&amp;Output'!$C$3=31,'v-t_chart'!K594,'v-t_chart'!L594)))))</f>
        <v>0</v>
      </c>
      <c r="D594" s="286">
        <v>243</v>
      </c>
      <c r="E594" s="286">
        <f t="shared" si="66"/>
        <v>0</v>
      </c>
      <c r="F594" s="286">
        <f t="shared" si="64"/>
        <v>0</v>
      </c>
      <c r="G594" s="286">
        <f t="shared" si="67"/>
        <v>0</v>
      </c>
      <c r="H594" s="286">
        <f t="shared" si="65"/>
        <v>0</v>
      </c>
      <c r="I594" s="286">
        <f t="shared" si="68"/>
        <v>196933.27500000005</v>
      </c>
      <c r="J594" s="286">
        <f t="shared" si="63"/>
        <v>0</v>
      </c>
      <c r="K594" s="286">
        <f t="shared" si="69"/>
        <v>1.9372237147763371E-10</v>
      </c>
    </row>
    <row r="595" spans="2:11" ht="14.4">
      <c r="B595" s="287">
        <v>593</v>
      </c>
      <c r="C595" s="4">
        <f>IF('Input&amp;Output'!$C$3=10,'v-t_chart'!G595,IF('Input&amp;Output'!$C$3=21,'v-t_chart'!H595,IF('Input&amp;Output'!$C$3=32,'v-t_chart'!I595,IF('Input&amp;Output'!$C$3=22,'v-t_chart'!J595,IF('Input&amp;Output'!$C$3=31,'v-t_chart'!K595,'v-t_chart'!L595)))))</f>
        <v>0</v>
      </c>
      <c r="D595" s="286">
        <v>243</v>
      </c>
      <c r="E595" s="286">
        <f t="shared" si="66"/>
        <v>0</v>
      </c>
      <c r="F595" s="286">
        <f t="shared" si="64"/>
        <v>0</v>
      </c>
      <c r="G595" s="286">
        <f t="shared" si="67"/>
        <v>0</v>
      </c>
      <c r="H595" s="286">
        <f t="shared" si="65"/>
        <v>0</v>
      </c>
      <c r="I595" s="286">
        <f t="shared" si="68"/>
        <v>196933.27500000005</v>
      </c>
      <c r="J595" s="286">
        <f t="shared" si="63"/>
        <v>0</v>
      </c>
      <c r="K595" s="286">
        <f t="shared" si="69"/>
        <v>1.9372237147763371E-10</v>
      </c>
    </row>
    <row r="596" spans="2:11" ht="14.4">
      <c r="B596" s="287">
        <v>594</v>
      </c>
      <c r="C596" s="4">
        <f>IF('Input&amp;Output'!$C$3=10,'v-t_chart'!G596,IF('Input&amp;Output'!$C$3=21,'v-t_chart'!H596,IF('Input&amp;Output'!$C$3=32,'v-t_chart'!I596,IF('Input&amp;Output'!$C$3=22,'v-t_chart'!J596,IF('Input&amp;Output'!$C$3=31,'v-t_chart'!K596,'v-t_chart'!L596)))))</f>
        <v>0</v>
      </c>
      <c r="D596" s="286">
        <v>243</v>
      </c>
      <c r="E596" s="286">
        <f t="shared" si="66"/>
        <v>0</v>
      </c>
      <c r="F596" s="286">
        <f t="shared" si="64"/>
        <v>0</v>
      </c>
      <c r="G596" s="286">
        <f t="shared" si="67"/>
        <v>0</v>
      </c>
      <c r="H596" s="286">
        <f t="shared" si="65"/>
        <v>0</v>
      </c>
      <c r="I596" s="286">
        <f t="shared" si="68"/>
        <v>196933.27500000005</v>
      </c>
      <c r="J596" s="286">
        <f t="shared" si="63"/>
        <v>0</v>
      </c>
      <c r="K596" s="286">
        <f t="shared" si="69"/>
        <v>1.9372237147763371E-10</v>
      </c>
    </row>
    <row r="597" spans="2:11" ht="14.4">
      <c r="B597" s="287">
        <v>595</v>
      </c>
      <c r="C597" s="4">
        <f>IF('Input&amp;Output'!$C$3=10,'v-t_chart'!G597,IF('Input&amp;Output'!$C$3=21,'v-t_chart'!H597,IF('Input&amp;Output'!$C$3=32,'v-t_chart'!I597,IF('Input&amp;Output'!$C$3=22,'v-t_chart'!J597,IF('Input&amp;Output'!$C$3=31,'v-t_chart'!K597,'v-t_chart'!L597)))))</f>
        <v>0</v>
      </c>
      <c r="D597" s="286">
        <v>243</v>
      </c>
      <c r="E597" s="286">
        <f t="shared" si="66"/>
        <v>0</v>
      </c>
      <c r="F597" s="286">
        <f t="shared" si="64"/>
        <v>0</v>
      </c>
      <c r="G597" s="286">
        <f t="shared" si="67"/>
        <v>0</v>
      </c>
      <c r="H597" s="286">
        <f t="shared" si="65"/>
        <v>0</v>
      </c>
      <c r="I597" s="286">
        <f t="shared" si="68"/>
        <v>196933.27500000005</v>
      </c>
      <c r="J597" s="286">
        <f t="shared" si="63"/>
        <v>0</v>
      </c>
      <c r="K597" s="286">
        <f t="shared" si="69"/>
        <v>1.9372237147763371E-10</v>
      </c>
    </row>
    <row r="598" spans="2:11" ht="14.4">
      <c r="B598" s="287">
        <v>596</v>
      </c>
      <c r="C598" s="4">
        <f>IF('Input&amp;Output'!$C$3=10,'v-t_chart'!G598,IF('Input&amp;Output'!$C$3=21,'v-t_chart'!H598,IF('Input&amp;Output'!$C$3=32,'v-t_chart'!I598,IF('Input&amp;Output'!$C$3=22,'v-t_chart'!J598,IF('Input&amp;Output'!$C$3=31,'v-t_chart'!K598,'v-t_chart'!L598)))))</f>
        <v>0</v>
      </c>
      <c r="D598" s="286">
        <v>243</v>
      </c>
      <c r="E598" s="286">
        <f t="shared" si="66"/>
        <v>0</v>
      </c>
      <c r="F598" s="286">
        <f t="shared" si="64"/>
        <v>0</v>
      </c>
      <c r="G598" s="286">
        <f t="shared" si="67"/>
        <v>0</v>
      </c>
      <c r="H598" s="286">
        <f t="shared" si="65"/>
        <v>0</v>
      </c>
      <c r="I598" s="286">
        <f t="shared" si="68"/>
        <v>196933.27500000005</v>
      </c>
      <c r="J598" s="286">
        <f t="shared" si="63"/>
        <v>0</v>
      </c>
      <c r="K598" s="286">
        <f t="shared" si="69"/>
        <v>1.9372237147763371E-10</v>
      </c>
    </row>
    <row r="599" spans="2:11" ht="14.4">
      <c r="B599" s="287">
        <v>597</v>
      </c>
      <c r="C599" s="4">
        <f>IF('Input&amp;Output'!$C$3=10,'v-t_chart'!G599,IF('Input&amp;Output'!$C$3=21,'v-t_chart'!H599,IF('Input&amp;Output'!$C$3=32,'v-t_chart'!I599,IF('Input&amp;Output'!$C$3=22,'v-t_chart'!J599,IF('Input&amp;Output'!$C$3=31,'v-t_chart'!K599,'v-t_chart'!L599)))))</f>
        <v>0</v>
      </c>
      <c r="D599" s="286">
        <v>243</v>
      </c>
      <c r="E599" s="286">
        <f t="shared" si="66"/>
        <v>0</v>
      </c>
      <c r="F599" s="286">
        <f t="shared" si="64"/>
        <v>0</v>
      </c>
      <c r="G599" s="286">
        <f t="shared" si="67"/>
        <v>0</v>
      </c>
      <c r="H599" s="286">
        <f t="shared" si="65"/>
        <v>0</v>
      </c>
      <c r="I599" s="286">
        <f t="shared" si="68"/>
        <v>196933.27500000005</v>
      </c>
      <c r="J599" s="286">
        <f t="shared" si="63"/>
        <v>0</v>
      </c>
      <c r="K599" s="286">
        <f t="shared" si="69"/>
        <v>1.9372237147763371E-10</v>
      </c>
    </row>
    <row r="600" spans="2:11" ht="14.4">
      <c r="B600" s="287">
        <v>598</v>
      </c>
      <c r="C600" s="4">
        <f>IF('Input&amp;Output'!$C$3=10,'v-t_chart'!G600,IF('Input&amp;Output'!$C$3=21,'v-t_chart'!H600,IF('Input&amp;Output'!$C$3=32,'v-t_chart'!I600,IF('Input&amp;Output'!$C$3=22,'v-t_chart'!J600,IF('Input&amp;Output'!$C$3=31,'v-t_chart'!K600,'v-t_chart'!L600)))))</f>
        <v>0</v>
      </c>
      <c r="D600" s="286">
        <v>243</v>
      </c>
      <c r="E600" s="286">
        <f t="shared" si="66"/>
        <v>0</v>
      </c>
      <c r="F600" s="286">
        <f t="shared" si="64"/>
        <v>0</v>
      </c>
      <c r="G600" s="286">
        <f t="shared" si="67"/>
        <v>0</v>
      </c>
      <c r="H600" s="286">
        <f t="shared" si="65"/>
        <v>0</v>
      </c>
      <c r="I600" s="286">
        <f t="shared" si="68"/>
        <v>196933.27500000005</v>
      </c>
      <c r="J600" s="286">
        <f t="shared" ref="J600:J663" si="70">(0.5*D600*((C599^2)-(C600^2)))*-1</f>
        <v>0</v>
      </c>
      <c r="K600" s="286">
        <f t="shared" si="69"/>
        <v>1.9372237147763371E-10</v>
      </c>
    </row>
    <row r="601" spans="2:11" ht="14.4">
      <c r="B601" s="287">
        <v>599</v>
      </c>
      <c r="C601" s="4">
        <f>IF('Input&amp;Output'!$C$3=10,'v-t_chart'!G601,IF('Input&amp;Output'!$C$3=21,'v-t_chart'!H601,IF('Input&amp;Output'!$C$3=32,'v-t_chart'!I601,IF('Input&amp;Output'!$C$3=22,'v-t_chart'!J601,IF('Input&amp;Output'!$C$3=31,'v-t_chart'!K601,'v-t_chart'!L601)))))</f>
        <v>0</v>
      </c>
      <c r="D601" s="286">
        <v>243</v>
      </c>
      <c r="E601" s="286">
        <f t="shared" si="66"/>
        <v>0</v>
      </c>
      <c r="F601" s="286">
        <f t="shared" si="64"/>
        <v>0</v>
      </c>
      <c r="G601" s="286">
        <f t="shared" si="67"/>
        <v>0</v>
      </c>
      <c r="H601" s="286">
        <f t="shared" si="65"/>
        <v>0</v>
      </c>
      <c r="I601" s="286">
        <f t="shared" si="68"/>
        <v>196933.27500000005</v>
      </c>
      <c r="J601" s="286">
        <f t="shared" si="70"/>
        <v>0</v>
      </c>
      <c r="K601" s="286">
        <f t="shared" si="69"/>
        <v>1.9372237147763371E-10</v>
      </c>
    </row>
    <row r="602" spans="2:11" ht="14.4">
      <c r="B602" s="287">
        <v>600</v>
      </c>
      <c r="C602" s="4">
        <f>IF('Input&amp;Output'!$C$3=10,'v-t_chart'!G602,IF('Input&amp;Output'!$C$3=21,'v-t_chart'!H602,IF('Input&amp;Output'!$C$3=32,'v-t_chart'!I602,IF('Input&amp;Output'!$C$3=22,'v-t_chart'!J602,IF('Input&amp;Output'!$C$3=31,'v-t_chart'!K602,'v-t_chart'!L602)))))</f>
        <v>0</v>
      </c>
      <c r="D602" s="286">
        <v>243</v>
      </c>
      <c r="E602" s="286">
        <f t="shared" si="66"/>
        <v>0</v>
      </c>
      <c r="F602" s="286">
        <f t="shared" si="64"/>
        <v>0</v>
      </c>
      <c r="G602" s="286">
        <f t="shared" si="67"/>
        <v>0</v>
      </c>
      <c r="H602" s="286">
        <f t="shared" si="65"/>
        <v>0</v>
      </c>
      <c r="I602" s="286">
        <f t="shared" si="68"/>
        <v>196933.27500000005</v>
      </c>
      <c r="J602" s="286">
        <f t="shared" si="70"/>
        <v>0</v>
      </c>
      <c r="K602" s="286">
        <f t="shared" si="69"/>
        <v>1.9372237147763371E-10</v>
      </c>
    </row>
    <row r="603" spans="2:11" ht="14.4">
      <c r="B603" s="287">
        <v>601</v>
      </c>
      <c r="C603" s="4">
        <f>IF('Input&amp;Output'!$C$3=10,'v-t_chart'!G603,IF('Input&amp;Output'!$C$3=21,'v-t_chart'!H603,IF('Input&amp;Output'!$C$3=32,'v-t_chart'!I603,IF('Input&amp;Output'!$C$3=22,'v-t_chart'!J603,IF('Input&amp;Output'!$C$3=31,'v-t_chart'!K603,'v-t_chart'!L603)))))</f>
        <v>0</v>
      </c>
      <c r="D603" s="286">
        <v>243</v>
      </c>
      <c r="E603" s="286">
        <f t="shared" si="66"/>
        <v>0</v>
      </c>
      <c r="F603" s="286">
        <f t="shared" si="64"/>
        <v>0</v>
      </c>
      <c r="G603" s="286">
        <f t="shared" si="67"/>
        <v>0</v>
      </c>
      <c r="H603" s="286">
        <f t="shared" si="65"/>
        <v>0</v>
      </c>
      <c r="I603" s="286">
        <f t="shared" si="68"/>
        <v>196933.27500000005</v>
      </c>
      <c r="J603" s="286">
        <f t="shared" si="70"/>
        <v>0</v>
      </c>
      <c r="K603" s="286">
        <f t="shared" si="69"/>
        <v>1.9372237147763371E-10</v>
      </c>
    </row>
    <row r="604" spans="2:11" ht="14.4">
      <c r="B604" s="287">
        <v>602</v>
      </c>
      <c r="C604" s="4">
        <f>IF('Input&amp;Output'!$C$3=10,'v-t_chart'!G604,IF('Input&amp;Output'!$C$3=21,'v-t_chart'!H604,IF('Input&amp;Output'!$C$3=32,'v-t_chart'!I604,IF('Input&amp;Output'!$C$3=22,'v-t_chart'!J604,IF('Input&amp;Output'!$C$3=31,'v-t_chart'!K604,'v-t_chart'!L604)))))</f>
        <v>0</v>
      </c>
      <c r="D604" s="286">
        <v>243</v>
      </c>
      <c r="E604" s="286">
        <f t="shared" si="66"/>
        <v>0</v>
      </c>
      <c r="F604" s="286">
        <f t="shared" si="64"/>
        <v>0</v>
      </c>
      <c r="G604" s="286">
        <f t="shared" si="67"/>
        <v>0</v>
      </c>
      <c r="H604" s="286">
        <f t="shared" si="65"/>
        <v>0</v>
      </c>
      <c r="I604" s="286">
        <f t="shared" si="68"/>
        <v>196933.27500000005</v>
      </c>
      <c r="J604" s="286">
        <f t="shared" si="70"/>
        <v>0</v>
      </c>
      <c r="K604" s="286">
        <f t="shared" si="69"/>
        <v>1.9372237147763371E-10</v>
      </c>
    </row>
    <row r="605" spans="2:11" ht="14.4">
      <c r="B605" s="287">
        <v>603</v>
      </c>
      <c r="C605" s="4">
        <f>IF('Input&amp;Output'!$C$3=10,'v-t_chart'!G605,IF('Input&amp;Output'!$C$3=21,'v-t_chart'!H605,IF('Input&amp;Output'!$C$3=32,'v-t_chart'!I605,IF('Input&amp;Output'!$C$3=22,'v-t_chart'!J605,IF('Input&amp;Output'!$C$3=31,'v-t_chart'!K605,'v-t_chart'!L605)))))</f>
        <v>0</v>
      </c>
      <c r="D605" s="286">
        <v>243</v>
      </c>
      <c r="E605" s="286">
        <f t="shared" si="66"/>
        <v>0</v>
      </c>
      <c r="F605" s="286">
        <f t="shared" si="64"/>
        <v>0</v>
      </c>
      <c r="G605" s="286">
        <f t="shared" si="67"/>
        <v>0</v>
      </c>
      <c r="H605" s="286">
        <f t="shared" si="65"/>
        <v>0</v>
      </c>
      <c r="I605" s="286">
        <f t="shared" si="68"/>
        <v>196933.27500000005</v>
      </c>
      <c r="J605" s="286">
        <f t="shared" si="70"/>
        <v>0</v>
      </c>
      <c r="K605" s="286">
        <f t="shared" si="69"/>
        <v>1.9372237147763371E-10</v>
      </c>
    </row>
    <row r="606" spans="2:11" ht="14.4">
      <c r="B606" s="287">
        <v>604</v>
      </c>
      <c r="C606" s="4">
        <f>IF('Input&amp;Output'!$C$3=10,'v-t_chart'!G606,IF('Input&amp;Output'!$C$3=21,'v-t_chart'!H606,IF('Input&amp;Output'!$C$3=32,'v-t_chart'!I606,IF('Input&amp;Output'!$C$3=22,'v-t_chart'!J606,IF('Input&amp;Output'!$C$3=31,'v-t_chart'!K606,'v-t_chart'!L606)))))</f>
        <v>0</v>
      </c>
      <c r="D606" s="286">
        <v>243</v>
      </c>
      <c r="E606" s="286">
        <f t="shared" si="66"/>
        <v>0</v>
      </c>
      <c r="F606" s="286">
        <f t="shared" si="64"/>
        <v>0</v>
      </c>
      <c r="G606" s="286">
        <f t="shared" si="67"/>
        <v>0</v>
      </c>
      <c r="H606" s="286">
        <f t="shared" si="65"/>
        <v>0</v>
      </c>
      <c r="I606" s="286">
        <f t="shared" si="68"/>
        <v>196933.27500000005</v>
      </c>
      <c r="J606" s="286">
        <f t="shared" si="70"/>
        <v>0</v>
      </c>
      <c r="K606" s="286">
        <f t="shared" si="69"/>
        <v>1.9372237147763371E-10</v>
      </c>
    </row>
    <row r="607" spans="2:11" ht="14.4">
      <c r="B607" s="287">
        <v>605</v>
      </c>
      <c r="C607" s="4">
        <f>IF('Input&amp;Output'!$C$3=10,'v-t_chart'!G607,IF('Input&amp;Output'!$C$3=21,'v-t_chart'!H607,IF('Input&amp;Output'!$C$3=32,'v-t_chart'!I607,IF('Input&amp;Output'!$C$3=22,'v-t_chart'!J607,IF('Input&amp;Output'!$C$3=31,'v-t_chart'!K607,'v-t_chart'!L607)))))</f>
        <v>0</v>
      </c>
      <c r="D607" s="286">
        <v>243</v>
      </c>
      <c r="E607" s="286">
        <f t="shared" si="66"/>
        <v>0</v>
      </c>
      <c r="F607" s="286">
        <f t="shared" si="64"/>
        <v>0</v>
      </c>
      <c r="G607" s="286">
        <f t="shared" si="67"/>
        <v>0</v>
      </c>
      <c r="H607" s="286">
        <f t="shared" si="65"/>
        <v>0</v>
      </c>
      <c r="I607" s="286">
        <f t="shared" si="68"/>
        <v>196933.27500000005</v>
      </c>
      <c r="J607" s="286">
        <f t="shared" si="70"/>
        <v>0</v>
      </c>
      <c r="K607" s="286">
        <f t="shared" si="69"/>
        <v>1.9372237147763371E-10</v>
      </c>
    </row>
    <row r="608" spans="2:11" ht="14.4">
      <c r="B608" s="287">
        <v>606</v>
      </c>
      <c r="C608" s="4">
        <f>IF('Input&amp;Output'!$C$3=10,'v-t_chart'!G608,IF('Input&amp;Output'!$C$3=21,'v-t_chart'!H608,IF('Input&amp;Output'!$C$3=32,'v-t_chart'!I608,IF('Input&amp;Output'!$C$3=22,'v-t_chart'!J608,IF('Input&amp;Output'!$C$3=31,'v-t_chart'!K608,'v-t_chart'!L608)))))</f>
        <v>0</v>
      </c>
      <c r="D608" s="286">
        <v>243</v>
      </c>
      <c r="E608" s="286">
        <f t="shared" si="66"/>
        <v>0</v>
      </c>
      <c r="F608" s="286">
        <f t="shared" si="64"/>
        <v>0</v>
      </c>
      <c r="G608" s="286">
        <f t="shared" si="67"/>
        <v>0</v>
      </c>
      <c r="H608" s="286">
        <f t="shared" si="65"/>
        <v>0</v>
      </c>
      <c r="I608" s="286">
        <f t="shared" si="68"/>
        <v>196933.27500000005</v>
      </c>
      <c r="J608" s="286">
        <f t="shared" si="70"/>
        <v>0</v>
      </c>
      <c r="K608" s="286">
        <f t="shared" si="69"/>
        <v>1.9372237147763371E-10</v>
      </c>
    </row>
    <row r="609" spans="2:11" ht="14.4">
      <c r="B609" s="287">
        <v>607</v>
      </c>
      <c r="C609" s="4">
        <f>IF('Input&amp;Output'!$C$3=10,'v-t_chart'!G609,IF('Input&amp;Output'!$C$3=21,'v-t_chart'!H609,IF('Input&amp;Output'!$C$3=32,'v-t_chart'!I609,IF('Input&amp;Output'!$C$3=22,'v-t_chart'!J609,IF('Input&amp;Output'!$C$3=31,'v-t_chart'!K609,'v-t_chart'!L609)))))</f>
        <v>0</v>
      </c>
      <c r="D609" s="286">
        <v>243</v>
      </c>
      <c r="E609" s="286">
        <f t="shared" si="66"/>
        <v>0</v>
      </c>
      <c r="F609" s="286">
        <f t="shared" si="64"/>
        <v>0</v>
      </c>
      <c r="G609" s="286">
        <f t="shared" si="67"/>
        <v>0</v>
      </c>
      <c r="H609" s="286">
        <f t="shared" si="65"/>
        <v>0</v>
      </c>
      <c r="I609" s="286">
        <f t="shared" si="68"/>
        <v>196933.27500000005</v>
      </c>
      <c r="J609" s="286">
        <f t="shared" si="70"/>
        <v>0</v>
      </c>
      <c r="K609" s="286">
        <f t="shared" si="69"/>
        <v>1.9372237147763371E-10</v>
      </c>
    </row>
    <row r="610" spans="2:11" ht="14.4">
      <c r="B610" s="287">
        <v>608</v>
      </c>
      <c r="C610" s="4">
        <f>IF('Input&amp;Output'!$C$3=10,'v-t_chart'!G610,IF('Input&amp;Output'!$C$3=21,'v-t_chart'!H610,IF('Input&amp;Output'!$C$3=32,'v-t_chart'!I610,IF('Input&amp;Output'!$C$3=22,'v-t_chart'!J610,IF('Input&amp;Output'!$C$3=31,'v-t_chart'!K610,'v-t_chart'!L610)))))</f>
        <v>2.2999999999999998</v>
      </c>
      <c r="D610" s="286">
        <v>243</v>
      </c>
      <c r="E610" s="286">
        <f t="shared" si="66"/>
        <v>2.2999999999999998</v>
      </c>
      <c r="F610" s="286">
        <f t="shared" si="64"/>
        <v>558.9</v>
      </c>
      <c r="G610" s="286">
        <f t="shared" si="67"/>
        <v>2.2999999999999998</v>
      </c>
      <c r="H610" s="286">
        <f t="shared" si="65"/>
        <v>1285.4699999999998</v>
      </c>
      <c r="I610" s="286">
        <f t="shared" si="68"/>
        <v>198218.74500000005</v>
      </c>
      <c r="J610" s="286">
        <f t="shared" si="70"/>
        <v>642.7349999999999</v>
      </c>
      <c r="K610" s="286">
        <f t="shared" si="69"/>
        <v>642.73500000019362</v>
      </c>
    </row>
    <row r="611" spans="2:11" ht="14.4">
      <c r="B611" s="287">
        <v>609</v>
      </c>
      <c r="C611" s="4">
        <f>IF('Input&amp;Output'!$C$3=10,'v-t_chart'!G611,IF('Input&amp;Output'!$C$3=21,'v-t_chart'!H611,IF('Input&amp;Output'!$C$3=32,'v-t_chart'!I611,IF('Input&amp;Output'!$C$3=22,'v-t_chart'!J611,IF('Input&amp;Output'!$C$3=31,'v-t_chart'!K611,'v-t_chart'!L611)))))</f>
        <v>7.3</v>
      </c>
      <c r="D611" s="286">
        <v>243</v>
      </c>
      <c r="E611" s="286">
        <f t="shared" si="66"/>
        <v>5</v>
      </c>
      <c r="F611" s="286">
        <f t="shared" si="64"/>
        <v>1215</v>
      </c>
      <c r="G611" s="286">
        <f t="shared" si="67"/>
        <v>8.4499999999999993</v>
      </c>
      <c r="H611" s="286">
        <f t="shared" si="65"/>
        <v>10266.75</v>
      </c>
      <c r="I611" s="286">
        <f t="shared" si="68"/>
        <v>208485.49500000005</v>
      </c>
      <c r="J611" s="286">
        <f t="shared" si="70"/>
        <v>5832</v>
      </c>
      <c r="K611" s="286">
        <f t="shared" si="69"/>
        <v>6474.7350000001934</v>
      </c>
    </row>
    <row r="612" spans="2:11" ht="14.4">
      <c r="B612" s="287">
        <v>610</v>
      </c>
      <c r="C612" s="4">
        <f>IF('Input&amp;Output'!$C$3=10,'v-t_chart'!G612,IF('Input&amp;Output'!$C$3=21,'v-t_chart'!H612,IF('Input&amp;Output'!$C$3=32,'v-t_chart'!I612,IF('Input&amp;Output'!$C$3=22,'v-t_chart'!J612,IF('Input&amp;Output'!$C$3=31,'v-t_chart'!K612,'v-t_chart'!L612)))))</f>
        <v>15.2</v>
      </c>
      <c r="D612" s="286">
        <v>243</v>
      </c>
      <c r="E612" s="286">
        <f t="shared" si="66"/>
        <v>7.8999999999999995</v>
      </c>
      <c r="F612" s="286">
        <f t="shared" si="64"/>
        <v>1919.6999999999998</v>
      </c>
      <c r="G612" s="286">
        <f t="shared" si="67"/>
        <v>18.849999999999998</v>
      </c>
      <c r="H612" s="286">
        <f t="shared" si="65"/>
        <v>36186.344999999994</v>
      </c>
      <c r="I612" s="286">
        <f t="shared" si="68"/>
        <v>244671.84000000005</v>
      </c>
      <c r="J612" s="286">
        <f t="shared" si="70"/>
        <v>21596.625</v>
      </c>
      <c r="K612" s="286">
        <f t="shared" si="69"/>
        <v>28071.360000000193</v>
      </c>
    </row>
    <row r="613" spans="2:11" ht="14.4">
      <c r="B613" s="287">
        <v>611</v>
      </c>
      <c r="C613" s="4">
        <f>IF('Input&amp;Output'!$C$3=10,'v-t_chart'!G613,IF('Input&amp;Output'!$C$3=21,'v-t_chart'!H613,IF('Input&amp;Output'!$C$3=32,'v-t_chart'!I613,IF('Input&amp;Output'!$C$3=22,'v-t_chart'!J613,IF('Input&amp;Output'!$C$3=31,'v-t_chart'!K613,'v-t_chart'!L613)))))</f>
        <v>23.9</v>
      </c>
      <c r="D613" s="286">
        <v>243</v>
      </c>
      <c r="E613" s="286">
        <f t="shared" si="66"/>
        <v>8.6999999999999993</v>
      </c>
      <c r="F613" s="286">
        <f t="shared" si="64"/>
        <v>2114.1</v>
      </c>
      <c r="G613" s="286">
        <f t="shared" si="67"/>
        <v>31.5</v>
      </c>
      <c r="H613" s="286">
        <f t="shared" si="65"/>
        <v>66594.149999999994</v>
      </c>
      <c r="I613" s="286">
        <f t="shared" si="68"/>
        <v>311265.99000000005</v>
      </c>
      <c r="J613" s="286">
        <f t="shared" si="70"/>
        <v>41330.654999999992</v>
      </c>
      <c r="K613" s="286">
        <f t="shared" si="69"/>
        <v>69402.015000000189</v>
      </c>
    </row>
    <row r="614" spans="2:11" ht="14.4">
      <c r="B614" s="287">
        <v>612</v>
      </c>
      <c r="C614" s="4">
        <f>IF('Input&amp;Output'!$C$3=10,'v-t_chart'!G614,IF('Input&amp;Output'!$C$3=21,'v-t_chart'!H614,IF('Input&amp;Output'!$C$3=32,'v-t_chart'!I614,IF('Input&amp;Output'!$C$3=22,'v-t_chart'!J614,IF('Input&amp;Output'!$C$3=31,'v-t_chart'!K614,'v-t_chart'!L614)))))</f>
        <v>32.5</v>
      </c>
      <c r="D614" s="286">
        <v>243</v>
      </c>
      <c r="E614" s="286">
        <f t="shared" si="66"/>
        <v>8.6000000000000014</v>
      </c>
      <c r="F614" s="286">
        <f t="shared" si="64"/>
        <v>2089.8000000000002</v>
      </c>
      <c r="G614" s="286">
        <f t="shared" si="67"/>
        <v>44.45</v>
      </c>
      <c r="H614" s="286">
        <f t="shared" si="65"/>
        <v>92891.610000000015</v>
      </c>
      <c r="I614" s="286">
        <f t="shared" si="68"/>
        <v>404157.60000000009</v>
      </c>
      <c r="J614" s="286">
        <f t="shared" si="70"/>
        <v>58932.360000000008</v>
      </c>
      <c r="K614" s="286">
        <f t="shared" si="69"/>
        <v>128334.3750000002</v>
      </c>
    </row>
    <row r="615" spans="2:11" ht="14.4">
      <c r="B615" s="287">
        <v>613</v>
      </c>
      <c r="C615" s="4">
        <f>IF('Input&amp;Output'!$C$3=10,'v-t_chart'!G615,IF('Input&amp;Output'!$C$3=21,'v-t_chart'!H615,IF('Input&amp;Output'!$C$3=32,'v-t_chart'!I615,IF('Input&amp;Output'!$C$3=22,'v-t_chart'!J615,IF('Input&amp;Output'!$C$3=31,'v-t_chart'!K615,'v-t_chart'!L615)))))</f>
        <v>39.200000000000003</v>
      </c>
      <c r="D615" s="286">
        <v>243</v>
      </c>
      <c r="E615" s="286">
        <f t="shared" si="66"/>
        <v>6.7000000000000028</v>
      </c>
      <c r="F615" s="286">
        <f t="shared" si="64"/>
        <v>1628.1000000000006</v>
      </c>
      <c r="G615" s="286">
        <f t="shared" si="67"/>
        <v>55.45</v>
      </c>
      <c r="H615" s="286">
        <f t="shared" si="65"/>
        <v>90278.145000000033</v>
      </c>
      <c r="I615" s="286">
        <f t="shared" si="68"/>
        <v>494435.74500000011</v>
      </c>
      <c r="J615" s="286">
        <f t="shared" si="70"/>
        <v>58367.385000000038</v>
      </c>
      <c r="K615" s="286">
        <f t="shared" si="69"/>
        <v>186701.76000000024</v>
      </c>
    </row>
    <row r="616" spans="2:11" ht="14.4">
      <c r="B616" s="287">
        <v>614</v>
      </c>
      <c r="C616" s="4">
        <f>IF('Input&amp;Output'!$C$3=10,'v-t_chart'!G616,IF('Input&amp;Output'!$C$3=21,'v-t_chart'!H616,IF('Input&amp;Output'!$C$3=32,'v-t_chart'!I616,IF('Input&amp;Output'!$C$3=22,'v-t_chart'!J616,IF('Input&amp;Output'!$C$3=31,'v-t_chart'!K616,'v-t_chart'!L616)))))</f>
        <v>44.1</v>
      </c>
      <c r="D616" s="286">
        <v>243</v>
      </c>
      <c r="E616" s="286">
        <f t="shared" si="66"/>
        <v>4.8999999999999986</v>
      </c>
      <c r="F616" s="286">
        <f t="shared" si="64"/>
        <v>1190.6999999999996</v>
      </c>
      <c r="G616" s="286">
        <f t="shared" si="67"/>
        <v>63.7</v>
      </c>
      <c r="H616" s="286">
        <f t="shared" si="65"/>
        <v>75847.589999999982</v>
      </c>
      <c r="I616" s="286">
        <f t="shared" si="68"/>
        <v>570283.33500000008</v>
      </c>
      <c r="J616" s="286">
        <f t="shared" si="70"/>
        <v>49592.654999999984</v>
      </c>
      <c r="K616" s="286">
        <f t="shared" si="69"/>
        <v>236294.41500000021</v>
      </c>
    </row>
    <row r="617" spans="2:11" ht="14.4">
      <c r="B617" s="287">
        <v>615</v>
      </c>
      <c r="C617" s="4">
        <f>IF('Input&amp;Output'!$C$3=10,'v-t_chart'!G617,IF('Input&amp;Output'!$C$3=21,'v-t_chart'!H617,IF('Input&amp;Output'!$C$3=32,'v-t_chart'!I617,IF('Input&amp;Output'!$C$3=22,'v-t_chart'!J617,IF('Input&amp;Output'!$C$3=31,'v-t_chart'!K617,'v-t_chart'!L617)))))</f>
        <v>48.1</v>
      </c>
      <c r="D617" s="286">
        <v>243</v>
      </c>
      <c r="E617" s="286">
        <f t="shared" si="66"/>
        <v>4</v>
      </c>
      <c r="F617" s="286">
        <f t="shared" si="64"/>
        <v>972</v>
      </c>
      <c r="G617" s="286">
        <f t="shared" si="67"/>
        <v>70.150000000000006</v>
      </c>
      <c r="H617" s="286">
        <f t="shared" si="65"/>
        <v>68185.8</v>
      </c>
      <c r="I617" s="286">
        <f t="shared" si="68"/>
        <v>638469.13500000013</v>
      </c>
      <c r="J617" s="286">
        <f t="shared" si="70"/>
        <v>44809.2</v>
      </c>
      <c r="K617" s="286">
        <f t="shared" si="69"/>
        <v>281103.61500000022</v>
      </c>
    </row>
    <row r="618" spans="2:11" ht="14.4">
      <c r="B618" s="287">
        <v>616</v>
      </c>
      <c r="C618" s="4">
        <f>IF('Input&amp;Output'!$C$3=10,'v-t_chart'!G618,IF('Input&amp;Output'!$C$3=21,'v-t_chart'!H618,IF('Input&amp;Output'!$C$3=32,'v-t_chart'!I618,IF('Input&amp;Output'!$C$3=22,'v-t_chart'!J618,IF('Input&amp;Output'!$C$3=31,'v-t_chart'!K618,'v-t_chart'!L618)))))</f>
        <v>51.2</v>
      </c>
      <c r="D618" s="286">
        <v>243</v>
      </c>
      <c r="E618" s="286">
        <f t="shared" si="66"/>
        <v>3.1000000000000014</v>
      </c>
      <c r="F618" s="286">
        <f t="shared" si="64"/>
        <v>753.3000000000003</v>
      </c>
      <c r="G618" s="286">
        <f t="shared" si="67"/>
        <v>75.25</v>
      </c>
      <c r="H618" s="286">
        <f t="shared" si="65"/>
        <v>56685.825000000019</v>
      </c>
      <c r="I618" s="286">
        <f t="shared" si="68"/>
        <v>695154.9600000002</v>
      </c>
      <c r="J618" s="286">
        <f t="shared" si="70"/>
        <v>37401.345000000045</v>
      </c>
      <c r="K618" s="286">
        <f t="shared" si="69"/>
        <v>318504.96000000025</v>
      </c>
    </row>
    <row r="619" spans="2:11" ht="14.4">
      <c r="B619" s="287">
        <v>617</v>
      </c>
      <c r="C619" s="4">
        <f>IF('Input&amp;Output'!$C$3=10,'v-t_chart'!G619,IF('Input&amp;Output'!$C$3=21,'v-t_chart'!H619,IF('Input&amp;Output'!$C$3=32,'v-t_chart'!I619,IF('Input&amp;Output'!$C$3=22,'v-t_chart'!J619,IF('Input&amp;Output'!$C$3=31,'v-t_chart'!K619,'v-t_chart'!L619)))))</f>
        <v>53.3</v>
      </c>
      <c r="D619" s="286">
        <v>243</v>
      </c>
      <c r="E619" s="286">
        <f t="shared" si="66"/>
        <v>2.0999999999999943</v>
      </c>
      <c r="F619" s="286">
        <f t="shared" si="64"/>
        <v>510.29999999999859</v>
      </c>
      <c r="G619" s="286">
        <f t="shared" si="67"/>
        <v>78.900000000000006</v>
      </c>
      <c r="H619" s="286">
        <f t="shared" si="65"/>
        <v>40262.669999999889</v>
      </c>
      <c r="I619" s="286">
        <f t="shared" si="68"/>
        <v>735417.63000000012</v>
      </c>
      <c r="J619" s="286">
        <f t="shared" si="70"/>
        <v>26663.174999999923</v>
      </c>
      <c r="K619" s="286">
        <f t="shared" si="69"/>
        <v>345168.13500000018</v>
      </c>
    </row>
    <row r="620" spans="2:11" ht="14.4">
      <c r="B620" s="287">
        <v>618</v>
      </c>
      <c r="C620" s="4">
        <f>IF('Input&amp;Output'!$C$3=10,'v-t_chart'!G620,IF('Input&amp;Output'!$C$3=21,'v-t_chart'!H620,IF('Input&amp;Output'!$C$3=32,'v-t_chart'!I620,IF('Input&amp;Output'!$C$3=22,'v-t_chart'!J620,IF('Input&amp;Output'!$C$3=31,'v-t_chart'!K620,'v-t_chart'!L620)))))</f>
        <v>54.5</v>
      </c>
      <c r="D620" s="286">
        <v>243</v>
      </c>
      <c r="E620" s="286">
        <f t="shared" si="66"/>
        <v>1.2000000000000028</v>
      </c>
      <c r="F620" s="286">
        <f t="shared" si="64"/>
        <v>291.6000000000007</v>
      </c>
      <c r="G620" s="286">
        <f t="shared" si="67"/>
        <v>81.150000000000006</v>
      </c>
      <c r="H620" s="286">
        <f t="shared" si="65"/>
        <v>23663.340000000058</v>
      </c>
      <c r="I620" s="286">
        <f t="shared" si="68"/>
        <v>759080.9700000002</v>
      </c>
      <c r="J620" s="286">
        <f t="shared" si="70"/>
        <v>15717.240000000016</v>
      </c>
      <c r="K620" s="286">
        <f t="shared" si="69"/>
        <v>360885.37500000017</v>
      </c>
    </row>
    <row r="621" spans="2:11" ht="14.4">
      <c r="B621" s="287">
        <v>619</v>
      </c>
      <c r="C621" s="4">
        <f>IF('Input&amp;Output'!$C$3=10,'v-t_chart'!G621,IF('Input&amp;Output'!$C$3=21,'v-t_chart'!H621,IF('Input&amp;Output'!$C$3=32,'v-t_chart'!I621,IF('Input&amp;Output'!$C$3=22,'v-t_chart'!J621,IF('Input&amp;Output'!$C$3=31,'v-t_chart'!K621,'v-t_chart'!L621)))))</f>
        <v>55.7</v>
      </c>
      <c r="D621" s="286">
        <v>243</v>
      </c>
      <c r="E621" s="286">
        <f t="shared" si="66"/>
        <v>1.2000000000000028</v>
      </c>
      <c r="F621" s="286">
        <f t="shared" si="64"/>
        <v>291.6000000000007</v>
      </c>
      <c r="G621" s="286">
        <f t="shared" si="67"/>
        <v>82.95</v>
      </c>
      <c r="H621" s="286">
        <f t="shared" si="65"/>
        <v>24188.220000000059</v>
      </c>
      <c r="I621" s="286">
        <f t="shared" si="68"/>
        <v>783269.19000000029</v>
      </c>
      <c r="J621" s="286">
        <f t="shared" si="70"/>
        <v>16067.160000000029</v>
      </c>
      <c r="K621" s="286">
        <f t="shared" si="69"/>
        <v>376952.53500000021</v>
      </c>
    </row>
    <row r="622" spans="2:11" ht="14.4">
      <c r="B622" s="287">
        <v>620</v>
      </c>
      <c r="C622" s="4">
        <f>IF('Input&amp;Output'!$C$3=10,'v-t_chart'!G622,IF('Input&amp;Output'!$C$3=21,'v-t_chart'!H622,IF('Input&amp;Output'!$C$3=32,'v-t_chart'!I622,IF('Input&amp;Output'!$C$3=22,'v-t_chart'!J622,IF('Input&amp;Output'!$C$3=31,'v-t_chart'!K622,'v-t_chart'!L622)))))</f>
        <v>56.9</v>
      </c>
      <c r="D622" s="286">
        <v>243</v>
      </c>
      <c r="E622" s="286">
        <f t="shared" si="66"/>
        <v>1.1999999999999957</v>
      </c>
      <c r="F622" s="286">
        <f t="shared" si="64"/>
        <v>291.59999999999894</v>
      </c>
      <c r="G622" s="286">
        <f t="shared" si="67"/>
        <v>84.75</v>
      </c>
      <c r="H622" s="286">
        <f t="shared" si="65"/>
        <v>24713.099999999911</v>
      </c>
      <c r="I622" s="286">
        <f t="shared" si="68"/>
        <v>807982.29000000015</v>
      </c>
      <c r="J622" s="286">
        <f t="shared" si="70"/>
        <v>16417.079999999933</v>
      </c>
      <c r="K622" s="286">
        <f t="shared" si="69"/>
        <v>393369.61500000017</v>
      </c>
    </row>
    <row r="623" spans="2:11" ht="14.4">
      <c r="B623" s="287">
        <v>621</v>
      </c>
      <c r="C623" s="4">
        <f>IF('Input&amp;Output'!$C$3=10,'v-t_chart'!G623,IF('Input&amp;Output'!$C$3=21,'v-t_chart'!H623,IF('Input&amp;Output'!$C$3=32,'v-t_chart'!I623,IF('Input&amp;Output'!$C$3=22,'v-t_chart'!J623,IF('Input&amp;Output'!$C$3=31,'v-t_chart'!K623,'v-t_chart'!L623)))))</f>
        <v>57.5</v>
      </c>
      <c r="D623" s="286">
        <v>243</v>
      </c>
      <c r="E623" s="286">
        <f t="shared" si="66"/>
        <v>0.60000000000000142</v>
      </c>
      <c r="F623" s="286">
        <f t="shared" si="64"/>
        <v>145.80000000000035</v>
      </c>
      <c r="G623" s="286">
        <f t="shared" si="67"/>
        <v>85.95</v>
      </c>
      <c r="H623" s="286">
        <f t="shared" si="65"/>
        <v>12531.510000000031</v>
      </c>
      <c r="I623" s="286">
        <f t="shared" si="68"/>
        <v>820513.80000000016</v>
      </c>
      <c r="J623" s="286">
        <f t="shared" si="70"/>
        <v>8339.7600000000402</v>
      </c>
      <c r="K623" s="286">
        <f t="shared" si="69"/>
        <v>401709.37500000023</v>
      </c>
    </row>
    <row r="624" spans="2:11" ht="14.4">
      <c r="B624" s="287">
        <v>622</v>
      </c>
      <c r="C624" s="4">
        <f>IF('Input&amp;Output'!$C$3=10,'v-t_chart'!G624,IF('Input&amp;Output'!$C$3=21,'v-t_chart'!H624,IF('Input&amp;Output'!$C$3=32,'v-t_chart'!I624,IF('Input&amp;Output'!$C$3=22,'v-t_chart'!J624,IF('Input&amp;Output'!$C$3=31,'v-t_chart'!K624,'v-t_chart'!L624)))))</f>
        <v>58</v>
      </c>
      <c r="D624" s="286">
        <v>243</v>
      </c>
      <c r="E624" s="286">
        <f t="shared" si="66"/>
        <v>0.5</v>
      </c>
      <c r="F624" s="286">
        <f t="shared" si="64"/>
        <v>121.5</v>
      </c>
      <c r="G624" s="286">
        <f t="shared" si="67"/>
        <v>86.75</v>
      </c>
      <c r="H624" s="286">
        <f t="shared" si="65"/>
        <v>10540.125</v>
      </c>
      <c r="I624" s="286">
        <f t="shared" si="68"/>
        <v>831053.92500000016</v>
      </c>
      <c r="J624" s="286">
        <f t="shared" si="70"/>
        <v>7016.625</v>
      </c>
      <c r="K624" s="286">
        <f t="shared" si="69"/>
        <v>408726.00000000023</v>
      </c>
    </row>
    <row r="625" spans="2:11" ht="14.4">
      <c r="B625" s="287">
        <v>623</v>
      </c>
      <c r="C625" s="4">
        <f>IF('Input&amp;Output'!$C$3=10,'v-t_chart'!G625,IF('Input&amp;Output'!$C$3=21,'v-t_chart'!H625,IF('Input&amp;Output'!$C$3=32,'v-t_chart'!I625,IF('Input&amp;Output'!$C$3=22,'v-t_chart'!J625,IF('Input&amp;Output'!$C$3=31,'v-t_chart'!K625,'v-t_chart'!L625)))))</f>
        <v>58.4</v>
      </c>
      <c r="D625" s="286">
        <v>243</v>
      </c>
      <c r="E625" s="286">
        <f t="shared" si="66"/>
        <v>0.39999999999999858</v>
      </c>
      <c r="F625" s="286">
        <f t="shared" si="64"/>
        <v>97.199999999999648</v>
      </c>
      <c r="G625" s="286">
        <f t="shared" si="67"/>
        <v>87.4</v>
      </c>
      <c r="H625" s="286">
        <f t="shared" si="65"/>
        <v>8495.2799999999697</v>
      </c>
      <c r="I625" s="286">
        <f t="shared" si="68"/>
        <v>839549.20500000007</v>
      </c>
      <c r="J625" s="286">
        <f t="shared" si="70"/>
        <v>5657.0399999999936</v>
      </c>
      <c r="K625" s="286">
        <f t="shared" si="69"/>
        <v>414383.04000000021</v>
      </c>
    </row>
    <row r="626" spans="2:11" ht="14.4">
      <c r="B626" s="287">
        <v>624</v>
      </c>
      <c r="C626" s="4">
        <f>IF('Input&amp;Output'!$C$3=10,'v-t_chart'!G626,IF('Input&amp;Output'!$C$3=21,'v-t_chart'!H626,IF('Input&amp;Output'!$C$3=32,'v-t_chart'!I626,IF('Input&amp;Output'!$C$3=22,'v-t_chart'!J626,IF('Input&amp;Output'!$C$3=31,'v-t_chart'!K626,'v-t_chart'!L626)))))</f>
        <v>58.5</v>
      </c>
      <c r="D626" s="286">
        <v>243</v>
      </c>
      <c r="E626" s="286">
        <f t="shared" si="66"/>
        <v>0.10000000000000142</v>
      </c>
      <c r="F626" s="286">
        <f t="shared" si="64"/>
        <v>24.300000000000345</v>
      </c>
      <c r="G626" s="286">
        <f t="shared" si="67"/>
        <v>87.7</v>
      </c>
      <c r="H626" s="286">
        <f t="shared" si="65"/>
        <v>2131.1100000000301</v>
      </c>
      <c r="I626" s="286">
        <f t="shared" si="68"/>
        <v>841680.31500000006</v>
      </c>
      <c r="J626" s="286">
        <f t="shared" si="70"/>
        <v>1420.3350000000066</v>
      </c>
      <c r="K626" s="286">
        <f t="shared" si="69"/>
        <v>415803.37500000023</v>
      </c>
    </row>
    <row r="627" spans="2:11" ht="14.4">
      <c r="B627" s="287">
        <v>625</v>
      </c>
      <c r="C627" s="4">
        <f>IF('Input&amp;Output'!$C$3=10,'v-t_chart'!G627,IF('Input&amp;Output'!$C$3=21,'v-t_chart'!H627,IF('Input&amp;Output'!$C$3=32,'v-t_chart'!I627,IF('Input&amp;Output'!$C$3=22,'v-t_chart'!J627,IF('Input&amp;Output'!$C$3=31,'v-t_chart'!K627,'v-t_chart'!L627)))))</f>
        <v>58.5</v>
      </c>
      <c r="D627" s="286">
        <v>243</v>
      </c>
      <c r="E627" s="286">
        <f t="shared" si="66"/>
        <v>0</v>
      </c>
      <c r="F627" s="286">
        <f t="shared" si="64"/>
        <v>0</v>
      </c>
      <c r="G627" s="286">
        <f t="shared" si="67"/>
        <v>87.75</v>
      </c>
      <c r="H627" s="286">
        <f t="shared" si="65"/>
        <v>0</v>
      </c>
      <c r="I627" s="286">
        <f t="shared" si="68"/>
        <v>841680.31500000006</v>
      </c>
      <c r="J627" s="286">
        <f t="shared" si="70"/>
        <v>0</v>
      </c>
      <c r="K627" s="286">
        <f t="shared" si="69"/>
        <v>415803.37500000023</v>
      </c>
    </row>
    <row r="628" spans="2:11" ht="14.4">
      <c r="B628" s="287">
        <v>626</v>
      </c>
      <c r="C628" s="4">
        <f>IF('Input&amp;Output'!$C$3=10,'v-t_chart'!G628,IF('Input&amp;Output'!$C$3=21,'v-t_chart'!H628,IF('Input&amp;Output'!$C$3=32,'v-t_chart'!I628,IF('Input&amp;Output'!$C$3=22,'v-t_chart'!J628,IF('Input&amp;Output'!$C$3=31,'v-t_chart'!K628,'v-t_chart'!L628)))))</f>
        <v>58.6</v>
      </c>
      <c r="D628" s="286">
        <v>243</v>
      </c>
      <c r="E628" s="286">
        <f t="shared" si="66"/>
        <v>0.10000000000000142</v>
      </c>
      <c r="F628" s="286">
        <f t="shared" si="64"/>
        <v>24.300000000000345</v>
      </c>
      <c r="G628" s="286">
        <f t="shared" si="67"/>
        <v>87.85</v>
      </c>
      <c r="H628" s="286">
        <f t="shared" si="65"/>
        <v>2134.7550000000301</v>
      </c>
      <c r="I628" s="286">
        <f t="shared" si="68"/>
        <v>843815.07000000007</v>
      </c>
      <c r="J628" s="286">
        <f t="shared" si="70"/>
        <v>1422.7650000000044</v>
      </c>
      <c r="K628" s="286">
        <f t="shared" si="69"/>
        <v>417226.14000000025</v>
      </c>
    </row>
    <row r="629" spans="2:11" ht="14.4">
      <c r="B629" s="287">
        <v>627</v>
      </c>
      <c r="C629" s="4">
        <f>IF('Input&amp;Output'!$C$3=10,'v-t_chart'!G629,IF('Input&amp;Output'!$C$3=21,'v-t_chart'!H629,IF('Input&amp;Output'!$C$3=32,'v-t_chart'!I629,IF('Input&amp;Output'!$C$3=22,'v-t_chart'!J629,IF('Input&amp;Output'!$C$3=31,'v-t_chart'!K629,'v-t_chart'!L629)))))</f>
        <v>58.9</v>
      </c>
      <c r="D629" s="286">
        <v>243</v>
      </c>
      <c r="E629" s="286">
        <f t="shared" si="66"/>
        <v>0.29999999999999716</v>
      </c>
      <c r="F629" s="286">
        <f t="shared" si="64"/>
        <v>72.899999999999309</v>
      </c>
      <c r="G629" s="286">
        <f t="shared" si="67"/>
        <v>88.2</v>
      </c>
      <c r="H629" s="286">
        <f t="shared" si="65"/>
        <v>6429.7799999999397</v>
      </c>
      <c r="I629" s="286">
        <f t="shared" si="68"/>
        <v>850244.85</v>
      </c>
      <c r="J629" s="286">
        <f t="shared" si="70"/>
        <v>4282.875</v>
      </c>
      <c r="K629" s="286">
        <f t="shared" si="69"/>
        <v>421509.01500000025</v>
      </c>
    </row>
    <row r="630" spans="2:11" ht="14.4">
      <c r="B630" s="287">
        <v>628</v>
      </c>
      <c r="C630" s="4">
        <f>IF('Input&amp;Output'!$C$3=10,'v-t_chart'!G630,IF('Input&amp;Output'!$C$3=21,'v-t_chart'!H630,IF('Input&amp;Output'!$C$3=32,'v-t_chart'!I630,IF('Input&amp;Output'!$C$3=22,'v-t_chart'!J630,IF('Input&amp;Output'!$C$3=31,'v-t_chart'!K630,'v-t_chart'!L630)))))</f>
        <v>59.3</v>
      </c>
      <c r="D630" s="286">
        <v>243</v>
      </c>
      <c r="E630" s="286">
        <f t="shared" si="66"/>
        <v>0.39999999999999858</v>
      </c>
      <c r="F630" s="286">
        <f t="shared" si="64"/>
        <v>97.199999999999648</v>
      </c>
      <c r="G630" s="286">
        <f t="shared" si="67"/>
        <v>88.75</v>
      </c>
      <c r="H630" s="286">
        <f t="shared" si="65"/>
        <v>8626.4999999999691</v>
      </c>
      <c r="I630" s="286">
        <f t="shared" si="68"/>
        <v>858871.35</v>
      </c>
      <c r="J630" s="286">
        <f t="shared" si="70"/>
        <v>5744.5199999999695</v>
      </c>
      <c r="K630" s="286">
        <f t="shared" si="69"/>
        <v>427253.53500000021</v>
      </c>
    </row>
    <row r="631" spans="2:11" ht="14.4">
      <c r="B631" s="287">
        <v>629</v>
      </c>
      <c r="C631" s="4">
        <f>IF('Input&amp;Output'!$C$3=10,'v-t_chart'!G631,IF('Input&amp;Output'!$C$3=21,'v-t_chart'!H631,IF('Input&amp;Output'!$C$3=32,'v-t_chart'!I631,IF('Input&amp;Output'!$C$3=22,'v-t_chart'!J631,IF('Input&amp;Output'!$C$3=31,'v-t_chart'!K631,'v-t_chart'!L631)))))</f>
        <v>59.8</v>
      </c>
      <c r="D631" s="286">
        <v>243</v>
      </c>
      <c r="E631" s="286">
        <f t="shared" si="66"/>
        <v>0.5</v>
      </c>
      <c r="F631" s="286">
        <f t="shared" si="64"/>
        <v>121.5</v>
      </c>
      <c r="G631" s="286">
        <f t="shared" si="67"/>
        <v>89.449999999999989</v>
      </c>
      <c r="H631" s="286">
        <f t="shared" si="65"/>
        <v>10868.174999999999</v>
      </c>
      <c r="I631" s="286">
        <f t="shared" si="68"/>
        <v>869739.52500000002</v>
      </c>
      <c r="J631" s="286">
        <f t="shared" si="70"/>
        <v>7235.3249999999671</v>
      </c>
      <c r="K631" s="286">
        <f t="shared" si="69"/>
        <v>434488.86000000016</v>
      </c>
    </row>
    <row r="632" spans="2:11" ht="14.4">
      <c r="B632" s="287">
        <v>630</v>
      </c>
      <c r="C632" s="4">
        <f>IF('Input&amp;Output'!$C$3=10,'v-t_chart'!G632,IF('Input&amp;Output'!$C$3=21,'v-t_chart'!H632,IF('Input&amp;Output'!$C$3=32,'v-t_chart'!I632,IF('Input&amp;Output'!$C$3=22,'v-t_chart'!J632,IF('Input&amp;Output'!$C$3=31,'v-t_chart'!K632,'v-t_chart'!L632)))))</f>
        <v>60.2</v>
      </c>
      <c r="D632" s="286">
        <v>243</v>
      </c>
      <c r="E632" s="286">
        <f t="shared" si="66"/>
        <v>0.40000000000000568</v>
      </c>
      <c r="F632" s="286">
        <f t="shared" si="64"/>
        <v>97.200000000001381</v>
      </c>
      <c r="G632" s="286">
        <f t="shared" si="67"/>
        <v>90.1</v>
      </c>
      <c r="H632" s="286">
        <f t="shared" si="65"/>
        <v>8757.720000000123</v>
      </c>
      <c r="I632" s="286">
        <f t="shared" si="68"/>
        <v>878497.24500000011</v>
      </c>
      <c r="J632" s="286">
        <f t="shared" si="70"/>
        <v>5832.000000000111</v>
      </c>
      <c r="K632" s="286">
        <f t="shared" si="69"/>
        <v>440320.86000000028</v>
      </c>
    </row>
    <row r="633" spans="2:11" ht="14.4">
      <c r="B633" s="287">
        <v>631</v>
      </c>
      <c r="C633" s="4">
        <f>IF('Input&amp;Output'!$C$3=10,'v-t_chart'!G633,IF('Input&amp;Output'!$C$3=21,'v-t_chart'!H633,IF('Input&amp;Output'!$C$3=32,'v-t_chart'!I633,IF('Input&amp;Output'!$C$3=22,'v-t_chart'!J633,IF('Input&amp;Output'!$C$3=31,'v-t_chart'!K633,'v-t_chart'!L633)))))</f>
        <v>60.5</v>
      </c>
      <c r="D633" s="286">
        <v>243</v>
      </c>
      <c r="E633" s="286">
        <f t="shared" si="66"/>
        <v>0.29999999999999716</v>
      </c>
      <c r="F633" s="286">
        <f t="shared" si="64"/>
        <v>72.899999999999309</v>
      </c>
      <c r="G633" s="286">
        <f t="shared" si="67"/>
        <v>90.6</v>
      </c>
      <c r="H633" s="286">
        <f t="shared" si="65"/>
        <v>6604.739999999937</v>
      </c>
      <c r="I633" s="286">
        <f t="shared" si="68"/>
        <v>885101.9850000001</v>
      </c>
      <c r="J633" s="286">
        <f t="shared" si="70"/>
        <v>4399.5149999999494</v>
      </c>
      <c r="K633" s="286">
        <f t="shared" si="69"/>
        <v>444720.37500000023</v>
      </c>
    </row>
    <row r="634" spans="2:11" ht="14.4">
      <c r="B634" s="287">
        <v>632</v>
      </c>
      <c r="C634" s="4">
        <f>IF('Input&amp;Output'!$C$3=10,'v-t_chart'!G634,IF('Input&amp;Output'!$C$3=21,'v-t_chart'!H634,IF('Input&amp;Output'!$C$3=32,'v-t_chart'!I634,IF('Input&amp;Output'!$C$3=22,'v-t_chart'!J634,IF('Input&amp;Output'!$C$3=31,'v-t_chart'!K634,'v-t_chart'!L634)))))</f>
        <v>60.8</v>
      </c>
      <c r="D634" s="286">
        <v>243</v>
      </c>
      <c r="E634" s="286">
        <f t="shared" si="66"/>
        <v>0.29999999999999716</v>
      </c>
      <c r="F634" s="286">
        <f t="shared" si="64"/>
        <v>72.899999999999309</v>
      </c>
      <c r="G634" s="286">
        <f t="shared" si="67"/>
        <v>91.05</v>
      </c>
      <c r="H634" s="286">
        <f t="shared" si="65"/>
        <v>6637.5449999999373</v>
      </c>
      <c r="I634" s="286">
        <f t="shared" si="68"/>
        <v>891739.53</v>
      </c>
      <c r="J634" s="286">
        <f t="shared" si="70"/>
        <v>4421.3849999999848</v>
      </c>
      <c r="K634" s="286">
        <f t="shared" si="69"/>
        <v>449141.76000000024</v>
      </c>
    </row>
    <row r="635" spans="2:11" ht="14.4">
      <c r="B635" s="287">
        <v>633</v>
      </c>
      <c r="C635" s="4">
        <f>IF('Input&amp;Output'!$C$3=10,'v-t_chart'!G635,IF('Input&amp;Output'!$C$3=21,'v-t_chart'!H635,IF('Input&amp;Output'!$C$3=32,'v-t_chart'!I635,IF('Input&amp;Output'!$C$3=22,'v-t_chart'!J635,IF('Input&amp;Output'!$C$3=31,'v-t_chart'!K635,'v-t_chart'!L635)))))</f>
        <v>61.1</v>
      </c>
      <c r="D635" s="286">
        <v>243</v>
      </c>
      <c r="E635" s="286">
        <f t="shared" si="66"/>
        <v>0.30000000000000426</v>
      </c>
      <c r="F635" s="286">
        <f t="shared" si="64"/>
        <v>72.900000000001029</v>
      </c>
      <c r="G635" s="286">
        <f t="shared" si="67"/>
        <v>91.5</v>
      </c>
      <c r="H635" s="286">
        <f t="shared" si="65"/>
        <v>6670.350000000094</v>
      </c>
      <c r="I635" s="286">
        <f t="shared" si="68"/>
        <v>898409.88000000012</v>
      </c>
      <c r="J635" s="286">
        <f t="shared" si="70"/>
        <v>4443.2550000000201</v>
      </c>
      <c r="K635" s="286">
        <f t="shared" si="69"/>
        <v>453585.01500000025</v>
      </c>
    </row>
    <row r="636" spans="2:11" ht="14.4">
      <c r="B636" s="287">
        <v>634</v>
      </c>
      <c r="C636" s="4">
        <f>IF('Input&amp;Output'!$C$3=10,'v-t_chart'!G636,IF('Input&amp;Output'!$C$3=21,'v-t_chart'!H636,IF('Input&amp;Output'!$C$3=32,'v-t_chart'!I636,IF('Input&amp;Output'!$C$3=22,'v-t_chart'!J636,IF('Input&amp;Output'!$C$3=31,'v-t_chart'!K636,'v-t_chart'!L636)))))</f>
        <v>61.5</v>
      </c>
      <c r="D636" s="286">
        <v>243</v>
      </c>
      <c r="E636" s="286">
        <f t="shared" si="66"/>
        <v>0.39999999999999858</v>
      </c>
      <c r="F636" s="286">
        <f t="shared" si="64"/>
        <v>97.199999999999648</v>
      </c>
      <c r="G636" s="286">
        <f t="shared" si="67"/>
        <v>92.05</v>
      </c>
      <c r="H636" s="286">
        <f t="shared" si="65"/>
        <v>8947.2599999999675</v>
      </c>
      <c r="I636" s="286">
        <f t="shared" si="68"/>
        <v>907357.14000000013</v>
      </c>
      <c r="J636" s="286">
        <f t="shared" si="70"/>
        <v>5958.3599999999951</v>
      </c>
      <c r="K636" s="286">
        <f t="shared" si="69"/>
        <v>459543.37500000023</v>
      </c>
    </row>
    <row r="637" spans="2:11" ht="14.4">
      <c r="B637" s="287">
        <v>635</v>
      </c>
      <c r="C637" s="4">
        <f>IF('Input&amp;Output'!$C$3=10,'v-t_chart'!G637,IF('Input&amp;Output'!$C$3=21,'v-t_chart'!H637,IF('Input&amp;Output'!$C$3=32,'v-t_chart'!I637,IF('Input&amp;Output'!$C$3=22,'v-t_chart'!J637,IF('Input&amp;Output'!$C$3=31,'v-t_chart'!K637,'v-t_chart'!L637)))))</f>
        <v>62</v>
      </c>
      <c r="D637" s="286">
        <v>243</v>
      </c>
      <c r="E637" s="286">
        <f t="shared" si="66"/>
        <v>0.5</v>
      </c>
      <c r="F637" s="286">
        <f t="shared" si="64"/>
        <v>121.5</v>
      </c>
      <c r="G637" s="286">
        <f t="shared" si="67"/>
        <v>92.75</v>
      </c>
      <c r="H637" s="286">
        <f t="shared" si="65"/>
        <v>11269.125</v>
      </c>
      <c r="I637" s="286">
        <f t="shared" si="68"/>
        <v>918626.26500000013</v>
      </c>
      <c r="J637" s="286">
        <f t="shared" si="70"/>
        <v>7502.625</v>
      </c>
      <c r="K637" s="286">
        <f t="shared" si="69"/>
        <v>467046.00000000023</v>
      </c>
    </row>
    <row r="638" spans="2:11" ht="14.4">
      <c r="B638" s="287">
        <v>636</v>
      </c>
      <c r="C638" s="4">
        <f>IF('Input&amp;Output'!$C$3=10,'v-t_chart'!G638,IF('Input&amp;Output'!$C$3=21,'v-t_chart'!H638,IF('Input&amp;Output'!$C$3=32,'v-t_chart'!I638,IF('Input&amp;Output'!$C$3=22,'v-t_chart'!J638,IF('Input&amp;Output'!$C$3=31,'v-t_chart'!K638,'v-t_chart'!L638)))))</f>
        <v>62.5</v>
      </c>
      <c r="D638" s="286">
        <v>243</v>
      </c>
      <c r="E638" s="286">
        <f t="shared" si="66"/>
        <v>0.5</v>
      </c>
      <c r="F638" s="286">
        <f t="shared" si="64"/>
        <v>121.5</v>
      </c>
      <c r="G638" s="286">
        <f t="shared" si="67"/>
        <v>93.5</v>
      </c>
      <c r="H638" s="286">
        <f t="shared" si="65"/>
        <v>11360.25</v>
      </c>
      <c r="I638" s="286">
        <f t="shared" si="68"/>
        <v>929986.51500000013</v>
      </c>
      <c r="J638" s="286">
        <f t="shared" si="70"/>
        <v>7563.375</v>
      </c>
      <c r="K638" s="286">
        <f t="shared" si="69"/>
        <v>474609.37500000023</v>
      </c>
    </row>
    <row r="639" spans="2:11" ht="14.4">
      <c r="B639" s="287">
        <v>637</v>
      </c>
      <c r="C639" s="4">
        <f>IF('Input&amp;Output'!$C$3=10,'v-t_chart'!G639,IF('Input&amp;Output'!$C$3=21,'v-t_chart'!H639,IF('Input&amp;Output'!$C$3=32,'v-t_chart'!I639,IF('Input&amp;Output'!$C$3=22,'v-t_chart'!J639,IF('Input&amp;Output'!$C$3=31,'v-t_chart'!K639,'v-t_chart'!L639)))))</f>
        <v>63</v>
      </c>
      <c r="D639" s="286">
        <v>243</v>
      </c>
      <c r="E639" s="286">
        <f t="shared" si="66"/>
        <v>0.5</v>
      </c>
      <c r="F639" s="286">
        <f t="shared" si="64"/>
        <v>121.5</v>
      </c>
      <c r="G639" s="286">
        <f t="shared" si="67"/>
        <v>94.25</v>
      </c>
      <c r="H639" s="286">
        <f t="shared" si="65"/>
        <v>11451.375</v>
      </c>
      <c r="I639" s="286">
        <f t="shared" si="68"/>
        <v>941437.89000000013</v>
      </c>
      <c r="J639" s="286">
        <f t="shared" si="70"/>
        <v>7624.125</v>
      </c>
      <c r="K639" s="286">
        <f t="shared" si="69"/>
        <v>482233.50000000023</v>
      </c>
    </row>
    <row r="640" spans="2:11" ht="14.4">
      <c r="B640" s="287">
        <v>638</v>
      </c>
      <c r="C640" s="4">
        <f>IF('Input&amp;Output'!$C$3=10,'v-t_chart'!G640,IF('Input&amp;Output'!$C$3=21,'v-t_chart'!H640,IF('Input&amp;Output'!$C$3=32,'v-t_chart'!I640,IF('Input&amp;Output'!$C$3=22,'v-t_chart'!J640,IF('Input&amp;Output'!$C$3=31,'v-t_chart'!K640,'v-t_chart'!L640)))))</f>
        <v>63.4</v>
      </c>
      <c r="D640" s="286">
        <v>243</v>
      </c>
      <c r="E640" s="286">
        <f t="shared" si="66"/>
        <v>0.39999999999999858</v>
      </c>
      <c r="F640" s="286">
        <f t="shared" si="64"/>
        <v>97.199999999999648</v>
      </c>
      <c r="G640" s="286">
        <f t="shared" si="67"/>
        <v>94.9</v>
      </c>
      <c r="H640" s="286">
        <f t="shared" si="65"/>
        <v>9224.2799999999679</v>
      </c>
      <c r="I640" s="286">
        <f t="shared" si="68"/>
        <v>950662.17</v>
      </c>
      <c r="J640" s="286">
        <f t="shared" si="70"/>
        <v>6143.0399999999936</v>
      </c>
      <c r="K640" s="286">
        <f t="shared" si="69"/>
        <v>488376.54000000021</v>
      </c>
    </row>
    <row r="641" spans="2:11" ht="14.4">
      <c r="B641" s="287">
        <v>639</v>
      </c>
      <c r="C641" s="4">
        <f>IF('Input&amp;Output'!$C$3=10,'v-t_chart'!G641,IF('Input&amp;Output'!$C$3=21,'v-t_chart'!H641,IF('Input&amp;Output'!$C$3=32,'v-t_chart'!I641,IF('Input&amp;Output'!$C$3=22,'v-t_chart'!J641,IF('Input&amp;Output'!$C$3=31,'v-t_chart'!K641,'v-t_chart'!L641)))))</f>
        <v>63.7</v>
      </c>
      <c r="D641" s="286">
        <v>243</v>
      </c>
      <c r="E641" s="286">
        <f t="shared" si="66"/>
        <v>0.30000000000000426</v>
      </c>
      <c r="F641" s="286">
        <f t="shared" si="64"/>
        <v>72.900000000001029</v>
      </c>
      <c r="G641" s="286">
        <f t="shared" si="67"/>
        <v>95.4</v>
      </c>
      <c r="H641" s="286">
        <f t="shared" si="65"/>
        <v>6954.660000000099</v>
      </c>
      <c r="I641" s="286">
        <f t="shared" si="68"/>
        <v>957616.83000000019</v>
      </c>
      <c r="J641" s="286">
        <f t="shared" si="70"/>
        <v>4632.7950000000683</v>
      </c>
      <c r="K641" s="286">
        <f t="shared" si="69"/>
        <v>493009.33500000025</v>
      </c>
    </row>
    <row r="642" spans="2:11" ht="14.4">
      <c r="B642" s="287">
        <v>640</v>
      </c>
      <c r="C642" s="4">
        <f>IF('Input&amp;Output'!$C$3=10,'v-t_chart'!G642,IF('Input&amp;Output'!$C$3=21,'v-t_chart'!H642,IF('Input&amp;Output'!$C$3=32,'v-t_chart'!I642,IF('Input&amp;Output'!$C$3=22,'v-t_chart'!J642,IF('Input&amp;Output'!$C$3=31,'v-t_chart'!K642,'v-t_chart'!L642)))))</f>
        <v>63.8</v>
      </c>
      <c r="D642" s="286">
        <v>243</v>
      </c>
      <c r="E642" s="286">
        <f t="shared" si="66"/>
        <v>9.9999999999994316E-2</v>
      </c>
      <c r="F642" s="286">
        <f t="shared" si="64"/>
        <v>24.299999999998619</v>
      </c>
      <c r="G642" s="286">
        <f t="shared" si="67"/>
        <v>95.65</v>
      </c>
      <c r="H642" s="286">
        <f t="shared" si="65"/>
        <v>2324.2949999998682</v>
      </c>
      <c r="I642" s="286">
        <f t="shared" si="68"/>
        <v>959941.12500000012</v>
      </c>
      <c r="J642" s="286">
        <f t="shared" si="70"/>
        <v>1549.1249999998895</v>
      </c>
      <c r="K642" s="286">
        <f t="shared" si="69"/>
        <v>494558.46000000014</v>
      </c>
    </row>
    <row r="643" spans="2:11" ht="14.4">
      <c r="B643" s="287">
        <v>641</v>
      </c>
      <c r="C643" s="4">
        <f>IF('Input&amp;Output'!$C$3=10,'v-t_chart'!G643,IF('Input&amp;Output'!$C$3=21,'v-t_chart'!H643,IF('Input&amp;Output'!$C$3=32,'v-t_chart'!I643,IF('Input&amp;Output'!$C$3=22,'v-t_chart'!J643,IF('Input&amp;Output'!$C$3=31,'v-t_chart'!K643,'v-t_chart'!L643)))))</f>
        <v>63.9</v>
      </c>
      <c r="D643" s="286">
        <v>243</v>
      </c>
      <c r="E643" s="286">
        <f t="shared" si="66"/>
        <v>0.10000000000000142</v>
      </c>
      <c r="F643" s="286">
        <f t="shared" si="64"/>
        <v>24.300000000000345</v>
      </c>
      <c r="G643" s="286">
        <f t="shared" si="67"/>
        <v>95.8</v>
      </c>
      <c r="H643" s="286">
        <f t="shared" si="65"/>
        <v>2327.9400000000328</v>
      </c>
      <c r="I643" s="286">
        <f t="shared" si="68"/>
        <v>962269.06500000018</v>
      </c>
      <c r="J643" s="286">
        <f t="shared" si="70"/>
        <v>1551.555000000053</v>
      </c>
      <c r="K643" s="286">
        <f t="shared" si="69"/>
        <v>496110.01500000019</v>
      </c>
    </row>
    <row r="644" spans="2:11" ht="14.4">
      <c r="B644" s="287">
        <v>642</v>
      </c>
      <c r="C644" s="4">
        <f>IF('Input&amp;Output'!$C$3=10,'v-t_chart'!G644,IF('Input&amp;Output'!$C$3=21,'v-t_chart'!H644,IF('Input&amp;Output'!$C$3=32,'v-t_chart'!I644,IF('Input&amp;Output'!$C$3=22,'v-t_chart'!J644,IF('Input&amp;Output'!$C$3=31,'v-t_chart'!K644,'v-t_chart'!L644)))))</f>
        <v>63.8</v>
      </c>
      <c r="D644" s="286">
        <v>243</v>
      </c>
      <c r="E644" s="286">
        <f t="shared" si="66"/>
        <v>-0.10000000000000142</v>
      </c>
      <c r="F644" s="286">
        <f t="shared" ref="F644:F707" si="71">D644*E644</f>
        <v>-24.300000000000345</v>
      </c>
      <c r="G644" s="286">
        <f t="shared" si="67"/>
        <v>95.75</v>
      </c>
      <c r="H644" s="286">
        <f t="shared" ref="H644:H707" si="72">F644*G644</f>
        <v>-2326.7250000000331</v>
      </c>
      <c r="I644" s="286">
        <f t="shared" si="68"/>
        <v>959942.3400000002</v>
      </c>
      <c r="J644" s="286">
        <f t="shared" si="70"/>
        <v>-1551.555000000053</v>
      </c>
      <c r="K644" s="286">
        <f t="shared" si="69"/>
        <v>494558.46000000014</v>
      </c>
    </row>
    <row r="645" spans="2:11" ht="14.4">
      <c r="B645" s="287">
        <v>643</v>
      </c>
      <c r="C645" s="4">
        <f>IF('Input&amp;Output'!$C$3=10,'v-t_chart'!G645,IF('Input&amp;Output'!$C$3=21,'v-t_chart'!H645,IF('Input&amp;Output'!$C$3=32,'v-t_chart'!I645,IF('Input&amp;Output'!$C$3=22,'v-t_chart'!J645,IF('Input&amp;Output'!$C$3=31,'v-t_chart'!K645,'v-t_chart'!L645)))))</f>
        <v>63.2</v>
      </c>
      <c r="D645" s="286">
        <v>243</v>
      </c>
      <c r="E645" s="286">
        <f t="shared" ref="E645:E708" si="73">(C645-C644)/(B645/B645)</f>
        <v>-0.59999999999999432</v>
      </c>
      <c r="F645" s="286">
        <f t="shared" si="71"/>
        <v>-145.79999999999862</v>
      </c>
      <c r="G645" s="286">
        <f t="shared" ref="G645:G708" si="74">(C645+C644/2)*(B645-B644)</f>
        <v>95.1</v>
      </c>
      <c r="H645" s="286">
        <f t="shared" si="72"/>
        <v>-13865.579999999867</v>
      </c>
      <c r="I645" s="286">
        <f t="shared" ref="I645:I708" si="75">I644+H645</f>
        <v>946076.76000000036</v>
      </c>
      <c r="J645" s="286">
        <f t="shared" si="70"/>
        <v>-9258.2999999999229</v>
      </c>
      <c r="K645" s="286">
        <f t="shared" ref="K645:K708" si="76">K644+J645</f>
        <v>485300.16000000021</v>
      </c>
    </row>
    <row r="646" spans="2:11" ht="14.4">
      <c r="B646" s="287">
        <v>644</v>
      </c>
      <c r="C646" s="4">
        <f>IF('Input&amp;Output'!$C$3=10,'v-t_chart'!G646,IF('Input&amp;Output'!$C$3=21,'v-t_chart'!H646,IF('Input&amp;Output'!$C$3=32,'v-t_chart'!I646,IF('Input&amp;Output'!$C$3=22,'v-t_chart'!J646,IF('Input&amp;Output'!$C$3=31,'v-t_chart'!K646,'v-t_chart'!L646)))))</f>
        <v>61.7</v>
      </c>
      <c r="D646" s="286">
        <v>243</v>
      </c>
      <c r="E646" s="286">
        <f t="shared" si="73"/>
        <v>-1.5</v>
      </c>
      <c r="F646" s="286">
        <f t="shared" si="71"/>
        <v>-364.5</v>
      </c>
      <c r="G646" s="286">
        <f t="shared" si="74"/>
        <v>93.300000000000011</v>
      </c>
      <c r="H646" s="286">
        <f t="shared" si="72"/>
        <v>-34007.850000000006</v>
      </c>
      <c r="I646" s="286">
        <f t="shared" si="75"/>
        <v>912068.91000000038</v>
      </c>
      <c r="J646" s="286">
        <f t="shared" si="70"/>
        <v>-22763.024999999991</v>
      </c>
      <c r="K646" s="286">
        <f t="shared" si="76"/>
        <v>462537.13500000024</v>
      </c>
    </row>
    <row r="647" spans="2:11" ht="14.4">
      <c r="B647" s="287">
        <v>645</v>
      </c>
      <c r="C647" s="4">
        <f>IF('Input&amp;Output'!$C$3=10,'v-t_chart'!G647,IF('Input&amp;Output'!$C$3=21,'v-t_chart'!H647,IF('Input&amp;Output'!$C$3=32,'v-t_chart'!I647,IF('Input&amp;Output'!$C$3=22,'v-t_chart'!J647,IF('Input&amp;Output'!$C$3=31,'v-t_chart'!K647,'v-t_chart'!L647)))))</f>
        <v>58.9</v>
      </c>
      <c r="D647" s="286">
        <v>243</v>
      </c>
      <c r="E647" s="286">
        <f t="shared" si="73"/>
        <v>-2.8000000000000043</v>
      </c>
      <c r="F647" s="286">
        <f t="shared" si="71"/>
        <v>-680.400000000001</v>
      </c>
      <c r="G647" s="286">
        <f t="shared" si="74"/>
        <v>89.75</v>
      </c>
      <c r="H647" s="286">
        <f t="shared" si="72"/>
        <v>-61065.900000000089</v>
      </c>
      <c r="I647" s="286">
        <f t="shared" si="75"/>
        <v>851003.01000000024</v>
      </c>
      <c r="J647" s="286">
        <f t="shared" si="70"/>
        <v>-41028.120000000039</v>
      </c>
      <c r="K647" s="286">
        <f t="shared" si="76"/>
        <v>421509.01500000019</v>
      </c>
    </row>
    <row r="648" spans="2:11" ht="14.4">
      <c r="B648" s="287">
        <v>646</v>
      </c>
      <c r="C648" s="4">
        <f>IF('Input&amp;Output'!$C$3=10,'v-t_chart'!G648,IF('Input&amp;Output'!$C$3=21,'v-t_chart'!H648,IF('Input&amp;Output'!$C$3=32,'v-t_chart'!I648,IF('Input&amp;Output'!$C$3=22,'v-t_chart'!J648,IF('Input&amp;Output'!$C$3=31,'v-t_chart'!K648,'v-t_chart'!L648)))))</f>
        <v>55.2</v>
      </c>
      <c r="D648" s="286">
        <v>243</v>
      </c>
      <c r="E648" s="286">
        <f t="shared" si="73"/>
        <v>-3.6999999999999957</v>
      </c>
      <c r="F648" s="286">
        <f t="shared" si="71"/>
        <v>-899.099999999999</v>
      </c>
      <c r="G648" s="286">
        <f t="shared" si="74"/>
        <v>84.65</v>
      </c>
      <c r="H648" s="286">
        <f t="shared" si="72"/>
        <v>-76108.814999999915</v>
      </c>
      <c r="I648" s="286">
        <f t="shared" si="75"/>
        <v>774894.1950000003</v>
      </c>
      <c r="J648" s="286">
        <f t="shared" si="70"/>
        <v>-51293.654999999955</v>
      </c>
      <c r="K648" s="286">
        <f t="shared" si="76"/>
        <v>370215.36000000022</v>
      </c>
    </row>
    <row r="649" spans="2:11" ht="14.4">
      <c r="B649" s="287">
        <v>647</v>
      </c>
      <c r="C649" s="4">
        <f>IF('Input&amp;Output'!$C$3=10,'v-t_chart'!G649,IF('Input&amp;Output'!$C$3=21,'v-t_chart'!H649,IF('Input&amp;Output'!$C$3=32,'v-t_chart'!I649,IF('Input&amp;Output'!$C$3=22,'v-t_chart'!J649,IF('Input&amp;Output'!$C$3=31,'v-t_chart'!K649,'v-t_chart'!L649)))))</f>
        <v>51</v>
      </c>
      <c r="D649" s="286">
        <v>243</v>
      </c>
      <c r="E649" s="286">
        <f t="shared" si="73"/>
        <v>-4.2000000000000028</v>
      </c>
      <c r="F649" s="286">
        <f t="shared" si="71"/>
        <v>-1020.6000000000007</v>
      </c>
      <c r="G649" s="286">
        <f t="shared" si="74"/>
        <v>78.599999999999994</v>
      </c>
      <c r="H649" s="286">
        <f t="shared" si="72"/>
        <v>-80219.160000000047</v>
      </c>
      <c r="I649" s="286">
        <f t="shared" si="75"/>
        <v>694675.03500000027</v>
      </c>
      <c r="J649" s="286">
        <f t="shared" si="70"/>
        <v>-54193.860000000052</v>
      </c>
      <c r="K649" s="286">
        <f t="shared" si="76"/>
        <v>316021.50000000017</v>
      </c>
    </row>
    <row r="650" spans="2:11" ht="14.4">
      <c r="B650" s="287">
        <v>648</v>
      </c>
      <c r="C650" s="4">
        <f>IF('Input&amp;Output'!$C$3=10,'v-t_chart'!G650,IF('Input&amp;Output'!$C$3=21,'v-t_chart'!H650,IF('Input&amp;Output'!$C$3=32,'v-t_chart'!I650,IF('Input&amp;Output'!$C$3=22,'v-t_chart'!J650,IF('Input&amp;Output'!$C$3=31,'v-t_chart'!K650,'v-t_chart'!L650)))))</f>
        <v>46.7</v>
      </c>
      <c r="D650" s="286">
        <v>243</v>
      </c>
      <c r="E650" s="286">
        <f t="shared" si="73"/>
        <v>-4.2999999999999972</v>
      </c>
      <c r="F650" s="286">
        <f t="shared" si="71"/>
        <v>-1044.8999999999994</v>
      </c>
      <c r="G650" s="286">
        <f t="shared" si="74"/>
        <v>72.2</v>
      </c>
      <c r="H650" s="286">
        <f t="shared" si="72"/>
        <v>-75441.779999999955</v>
      </c>
      <c r="I650" s="286">
        <f t="shared" si="75"/>
        <v>619233.25500000035</v>
      </c>
      <c r="J650" s="286">
        <f t="shared" si="70"/>
        <v>-51043.364999999962</v>
      </c>
      <c r="K650" s="286">
        <f t="shared" si="76"/>
        <v>264978.13500000024</v>
      </c>
    </row>
    <row r="651" spans="2:11" ht="14.4">
      <c r="B651" s="287">
        <v>649</v>
      </c>
      <c r="C651" s="4">
        <f>IF('Input&amp;Output'!$C$3=10,'v-t_chart'!G651,IF('Input&amp;Output'!$C$3=21,'v-t_chart'!H651,IF('Input&amp;Output'!$C$3=32,'v-t_chart'!I651,IF('Input&amp;Output'!$C$3=22,'v-t_chart'!J651,IF('Input&amp;Output'!$C$3=31,'v-t_chart'!K651,'v-t_chart'!L651)))))</f>
        <v>42.8</v>
      </c>
      <c r="D651" s="286">
        <v>243</v>
      </c>
      <c r="E651" s="286">
        <f t="shared" si="73"/>
        <v>-3.9000000000000057</v>
      </c>
      <c r="F651" s="286">
        <f t="shared" si="71"/>
        <v>-947.70000000000141</v>
      </c>
      <c r="G651" s="286">
        <f t="shared" si="74"/>
        <v>66.150000000000006</v>
      </c>
      <c r="H651" s="286">
        <f t="shared" si="72"/>
        <v>-62690.355000000098</v>
      </c>
      <c r="I651" s="286">
        <f t="shared" si="75"/>
        <v>556542.90000000026</v>
      </c>
      <c r="J651" s="286">
        <f t="shared" si="70"/>
        <v>-42409.575000000077</v>
      </c>
      <c r="K651" s="286">
        <f t="shared" si="76"/>
        <v>222568.56000000017</v>
      </c>
    </row>
    <row r="652" spans="2:11" ht="14.4">
      <c r="B652" s="287">
        <v>650</v>
      </c>
      <c r="C652" s="4">
        <f>IF('Input&amp;Output'!$C$3=10,'v-t_chart'!G652,IF('Input&amp;Output'!$C$3=21,'v-t_chart'!H652,IF('Input&amp;Output'!$C$3=32,'v-t_chart'!I652,IF('Input&amp;Output'!$C$3=22,'v-t_chart'!J652,IF('Input&amp;Output'!$C$3=31,'v-t_chart'!K652,'v-t_chart'!L652)))))</f>
        <v>40.200000000000003</v>
      </c>
      <c r="D652" s="286">
        <v>243</v>
      </c>
      <c r="E652" s="286">
        <f t="shared" si="73"/>
        <v>-2.5999999999999943</v>
      </c>
      <c r="F652" s="286">
        <f t="shared" si="71"/>
        <v>-631.79999999999859</v>
      </c>
      <c r="G652" s="286">
        <f t="shared" si="74"/>
        <v>61.6</v>
      </c>
      <c r="H652" s="286">
        <f t="shared" si="72"/>
        <v>-38918.879999999917</v>
      </c>
      <c r="I652" s="286">
        <f t="shared" si="75"/>
        <v>517624.02000000037</v>
      </c>
      <c r="J652" s="286">
        <f t="shared" si="70"/>
        <v>-26219.699999999939</v>
      </c>
      <c r="K652" s="286">
        <f t="shared" si="76"/>
        <v>196348.86000000022</v>
      </c>
    </row>
    <row r="653" spans="2:11" ht="14.4">
      <c r="B653" s="287">
        <v>651</v>
      </c>
      <c r="C653" s="4">
        <f>IF('Input&amp;Output'!$C$3=10,'v-t_chart'!G653,IF('Input&amp;Output'!$C$3=21,'v-t_chart'!H653,IF('Input&amp;Output'!$C$3=32,'v-t_chart'!I653,IF('Input&amp;Output'!$C$3=22,'v-t_chart'!J653,IF('Input&amp;Output'!$C$3=31,'v-t_chart'!K653,'v-t_chart'!L653)))))</f>
        <v>38.799999999999997</v>
      </c>
      <c r="D653" s="286">
        <v>243</v>
      </c>
      <c r="E653" s="286">
        <f t="shared" si="73"/>
        <v>-1.4000000000000057</v>
      </c>
      <c r="F653" s="286">
        <f t="shared" si="71"/>
        <v>-340.20000000000141</v>
      </c>
      <c r="G653" s="286">
        <f t="shared" si="74"/>
        <v>58.9</v>
      </c>
      <c r="H653" s="286">
        <f t="shared" si="72"/>
        <v>-20037.780000000083</v>
      </c>
      <c r="I653" s="286">
        <f t="shared" si="75"/>
        <v>497586.24000000028</v>
      </c>
      <c r="J653" s="286">
        <f t="shared" si="70"/>
        <v>-13437.900000000045</v>
      </c>
      <c r="K653" s="286">
        <f t="shared" si="76"/>
        <v>182910.96000000017</v>
      </c>
    </row>
    <row r="654" spans="2:11" ht="14.4">
      <c r="B654" s="287">
        <v>652</v>
      </c>
      <c r="C654" s="4">
        <f>IF('Input&amp;Output'!$C$3=10,'v-t_chart'!G654,IF('Input&amp;Output'!$C$3=21,'v-t_chart'!H654,IF('Input&amp;Output'!$C$3=32,'v-t_chart'!I654,IF('Input&amp;Output'!$C$3=22,'v-t_chart'!J654,IF('Input&amp;Output'!$C$3=31,'v-t_chart'!K654,'v-t_chart'!L654)))))</f>
        <v>37.9</v>
      </c>
      <c r="D654" s="286">
        <v>243</v>
      </c>
      <c r="E654" s="286">
        <f t="shared" si="73"/>
        <v>-0.89999999999999858</v>
      </c>
      <c r="F654" s="286">
        <f t="shared" si="71"/>
        <v>-218.69999999999965</v>
      </c>
      <c r="G654" s="286">
        <f t="shared" si="74"/>
        <v>57.3</v>
      </c>
      <c r="H654" s="286">
        <f t="shared" si="72"/>
        <v>-12531.509999999978</v>
      </c>
      <c r="I654" s="286">
        <f t="shared" si="75"/>
        <v>485054.73000000033</v>
      </c>
      <c r="J654" s="286">
        <f t="shared" si="70"/>
        <v>-8387.1449999999968</v>
      </c>
      <c r="K654" s="286">
        <f t="shared" si="76"/>
        <v>174523.81500000018</v>
      </c>
    </row>
    <row r="655" spans="2:11" ht="14.4">
      <c r="B655" s="287">
        <v>653</v>
      </c>
      <c r="C655" s="4">
        <f>IF('Input&amp;Output'!$C$3=10,'v-t_chart'!G655,IF('Input&amp;Output'!$C$3=21,'v-t_chart'!H655,IF('Input&amp;Output'!$C$3=32,'v-t_chart'!I655,IF('Input&amp;Output'!$C$3=22,'v-t_chart'!J655,IF('Input&amp;Output'!$C$3=31,'v-t_chart'!K655,'v-t_chart'!L655)))))</f>
        <v>36.700000000000003</v>
      </c>
      <c r="D655" s="286">
        <v>243</v>
      </c>
      <c r="E655" s="286">
        <f t="shared" si="73"/>
        <v>-1.1999999999999957</v>
      </c>
      <c r="F655" s="286">
        <f t="shared" si="71"/>
        <v>-291.59999999999894</v>
      </c>
      <c r="G655" s="286">
        <f t="shared" si="74"/>
        <v>55.650000000000006</v>
      </c>
      <c r="H655" s="286">
        <f t="shared" si="72"/>
        <v>-16227.539999999943</v>
      </c>
      <c r="I655" s="286">
        <f t="shared" si="75"/>
        <v>468827.19000000041</v>
      </c>
      <c r="J655" s="286">
        <f t="shared" si="70"/>
        <v>-10876.679999999969</v>
      </c>
      <c r="K655" s="286">
        <f t="shared" si="76"/>
        <v>163647.13500000021</v>
      </c>
    </row>
    <row r="656" spans="2:11" ht="14.4">
      <c r="B656" s="287">
        <v>654</v>
      </c>
      <c r="C656" s="4">
        <f>IF('Input&amp;Output'!$C$3=10,'v-t_chart'!G656,IF('Input&amp;Output'!$C$3=21,'v-t_chart'!H656,IF('Input&amp;Output'!$C$3=32,'v-t_chart'!I656,IF('Input&amp;Output'!$C$3=22,'v-t_chart'!J656,IF('Input&amp;Output'!$C$3=31,'v-t_chart'!K656,'v-t_chart'!L656)))))</f>
        <v>35.1</v>
      </c>
      <c r="D656" s="286">
        <v>243</v>
      </c>
      <c r="E656" s="286">
        <f t="shared" si="73"/>
        <v>-1.6000000000000014</v>
      </c>
      <c r="F656" s="286">
        <f t="shared" si="71"/>
        <v>-388.80000000000035</v>
      </c>
      <c r="G656" s="286">
        <f t="shared" si="74"/>
        <v>53.45</v>
      </c>
      <c r="H656" s="286">
        <f t="shared" si="72"/>
        <v>-20781.360000000019</v>
      </c>
      <c r="I656" s="286">
        <f t="shared" si="75"/>
        <v>448045.83000000037</v>
      </c>
      <c r="J656" s="286">
        <f t="shared" si="70"/>
        <v>-13957.920000000013</v>
      </c>
      <c r="K656" s="286">
        <f t="shared" si="76"/>
        <v>149689.2150000002</v>
      </c>
    </row>
    <row r="657" spans="2:11" ht="14.4">
      <c r="B657" s="287">
        <v>655</v>
      </c>
      <c r="C657" s="4">
        <f>IF('Input&amp;Output'!$C$3=10,'v-t_chart'!G657,IF('Input&amp;Output'!$C$3=21,'v-t_chart'!H657,IF('Input&amp;Output'!$C$3=32,'v-t_chart'!I657,IF('Input&amp;Output'!$C$3=22,'v-t_chart'!J657,IF('Input&amp;Output'!$C$3=31,'v-t_chart'!K657,'v-t_chart'!L657)))))</f>
        <v>32.9</v>
      </c>
      <c r="D657" s="286">
        <v>243</v>
      </c>
      <c r="E657" s="286">
        <f t="shared" si="73"/>
        <v>-2.2000000000000028</v>
      </c>
      <c r="F657" s="286">
        <f t="shared" si="71"/>
        <v>-534.6000000000007</v>
      </c>
      <c r="G657" s="286">
        <f t="shared" si="74"/>
        <v>50.45</v>
      </c>
      <c r="H657" s="286">
        <f t="shared" si="72"/>
        <v>-26970.570000000036</v>
      </c>
      <c r="I657" s="286">
        <f t="shared" si="75"/>
        <v>421075.26000000036</v>
      </c>
      <c r="J657" s="286">
        <f t="shared" si="70"/>
        <v>-18176.400000000016</v>
      </c>
      <c r="K657" s="286">
        <f t="shared" si="76"/>
        <v>131512.81500000018</v>
      </c>
    </row>
    <row r="658" spans="2:11" ht="14.4">
      <c r="B658" s="287">
        <v>656</v>
      </c>
      <c r="C658" s="4">
        <f>IF('Input&amp;Output'!$C$3=10,'v-t_chart'!G658,IF('Input&amp;Output'!$C$3=21,'v-t_chart'!H658,IF('Input&amp;Output'!$C$3=32,'v-t_chart'!I658,IF('Input&amp;Output'!$C$3=22,'v-t_chart'!J658,IF('Input&amp;Output'!$C$3=31,'v-t_chart'!K658,'v-t_chart'!L658)))))</f>
        <v>30.4</v>
      </c>
      <c r="D658" s="286">
        <v>243</v>
      </c>
      <c r="E658" s="286">
        <f t="shared" si="73"/>
        <v>-2.5</v>
      </c>
      <c r="F658" s="286">
        <f t="shared" si="71"/>
        <v>-607.5</v>
      </c>
      <c r="G658" s="286">
        <f t="shared" si="74"/>
        <v>46.849999999999994</v>
      </c>
      <c r="H658" s="286">
        <f t="shared" si="72"/>
        <v>-28461.374999999996</v>
      </c>
      <c r="I658" s="286">
        <f t="shared" si="75"/>
        <v>392613.88500000036</v>
      </c>
      <c r="J658" s="286">
        <f t="shared" si="70"/>
        <v>-19227.374999999985</v>
      </c>
      <c r="K658" s="286">
        <f t="shared" si="76"/>
        <v>112285.44000000019</v>
      </c>
    </row>
    <row r="659" spans="2:11" ht="14.4">
      <c r="B659" s="287">
        <v>657</v>
      </c>
      <c r="C659" s="4">
        <f>IF('Input&amp;Output'!$C$3=10,'v-t_chart'!G659,IF('Input&amp;Output'!$C$3=21,'v-t_chart'!H659,IF('Input&amp;Output'!$C$3=32,'v-t_chart'!I659,IF('Input&amp;Output'!$C$3=22,'v-t_chart'!J659,IF('Input&amp;Output'!$C$3=31,'v-t_chart'!K659,'v-t_chart'!L659)))))</f>
        <v>28</v>
      </c>
      <c r="D659" s="286">
        <v>243</v>
      </c>
      <c r="E659" s="286">
        <f t="shared" si="73"/>
        <v>-2.3999999999999986</v>
      </c>
      <c r="F659" s="286">
        <f t="shared" si="71"/>
        <v>-583.1999999999997</v>
      </c>
      <c r="G659" s="286">
        <f t="shared" si="74"/>
        <v>43.2</v>
      </c>
      <c r="H659" s="286">
        <f t="shared" si="72"/>
        <v>-25194.239999999991</v>
      </c>
      <c r="I659" s="286">
        <f t="shared" si="75"/>
        <v>367419.64500000037</v>
      </c>
      <c r="J659" s="286">
        <f t="shared" si="70"/>
        <v>-17029.439999999995</v>
      </c>
      <c r="K659" s="286">
        <f t="shared" si="76"/>
        <v>95256.000000000204</v>
      </c>
    </row>
    <row r="660" spans="2:11" ht="14.4">
      <c r="B660" s="287">
        <v>658</v>
      </c>
      <c r="C660" s="4">
        <f>IF('Input&amp;Output'!$C$3=10,'v-t_chart'!G660,IF('Input&amp;Output'!$C$3=21,'v-t_chart'!H660,IF('Input&amp;Output'!$C$3=32,'v-t_chart'!I660,IF('Input&amp;Output'!$C$3=22,'v-t_chart'!J660,IF('Input&amp;Output'!$C$3=31,'v-t_chart'!K660,'v-t_chart'!L660)))))</f>
        <v>25.9</v>
      </c>
      <c r="D660" s="286">
        <v>243</v>
      </c>
      <c r="E660" s="286">
        <f t="shared" si="73"/>
        <v>-2.1000000000000014</v>
      </c>
      <c r="F660" s="286">
        <f t="shared" si="71"/>
        <v>-510.30000000000035</v>
      </c>
      <c r="G660" s="286">
        <f t="shared" si="74"/>
        <v>39.9</v>
      </c>
      <c r="H660" s="286">
        <f t="shared" si="72"/>
        <v>-20360.970000000012</v>
      </c>
      <c r="I660" s="286">
        <f t="shared" si="75"/>
        <v>347058.67500000034</v>
      </c>
      <c r="J660" s="286">
        <f t="shared" si="70"/>
        <v>-13752.585000000006</v>
      </c>
      <c r="K660" s="286">
        <f t="shared" si="76"/>
        <v>81503.415000000197</v>
      </c>
    </row>
    <row r="661" spans="2:11" ht="14.4">
      <c r="B661" s="287">
        <v>659</v>
      </c>
      <c r="C661" s="4">
        <f>IF('Input&amp;Output'!$C$3=10,'v-t_chart'!G661,IF('Input&amp;Output'!$C$3=21,'v-t_chart'!H661,IF('Input&amp;Output'!$C$3=32,'v-t_chart'!I661,IF('Input&amp;Output'!$C$3=22,'v-t_chart'!J661,IF('Input&amp;Output'!$C$3=31,'v-t_chart'!K661,'v-t_chart'!L661)))))</f>
        <v>24.4</v>
      </c>
      <c r="D661" s="286">
        <v>243</v>
      </c>
      <c r="E661" s="286">
        <f t="shared" si="73"/>
        <v>-1.5</v>
      </c>
      <c r="F661" s="286">
        <f t="shared" si="71"/>
        <v>-364.5</v>
      </c>
      <c r="G661" s="286">
        <f t="shared" si="74"/>
        <v>37.349999999999994</v>
      </c>
      <c r="H661" s="286">
        <f t="shared" si="72"/>
        <v>-13614.074999999997</v>
      </c>
      <c r="I661" s="286">
        <f t="shared" si="75"/>
        <v>333444.60000000033</v>
      </c>
      <c r="J661" s="286">
        <f t="shared" si="70"/>
        <v>-9167.1750000000047</v>
      </c>
      <c r="K661" s="286">
        <f t="shared" si="76"/>
        <v>72336.240000000194</v>
      </c>
    </row>
    <row r="662" spans="2:11" ht="14.4">
      <c r="B662" s="287">
        <v>660</v>
      </c>
      <c r="C662" s="4">
        <f>IF('Input&amp;Output'!$C$3=10,'v-t_chart'!G662,IF('Input&amp;Output'!$C$3=21,'v-t_chart'!H662,IF('Input&amp;Output'!$C$3=32,'v-t_chart'!I662,IF('Input&amp;Output'!$C$3=22,'v-t_chart'!J662,IF('Input&amp;Output'!$C$3=31,'v-t_chart'!K662,'v-t_chart'!L662)))))</f>
        <v>23.7</v>
      </c>
      <c r="D662" s="286">
        <v>243</v>
      </c>
      <c r="E662" s="286">
        <f t="shared" si="73"/>
        <v>-0.69999999999999929</v>
      </c>
      <c r="F662" s="286">
        <f t="shared" si="71"/>
        <v>-170.09999999999982</v>
      </c>
      <c r="G662" s="286">
        <f t="shared" si="74"/>
        <v>35.9</v>
      </c>
      <c r="H662" s="286">
        <f t="shared" si="72"/>
        <v>-6106.5899999999938</v>
      </c>
      <c r="I662" s="286">
        <f t="shared" si="75"/>
        <v>327338.01000000036</v>
      </c>
      <c r="J662" s="286">
        <f t="shared" si="70"/>
        <v>-4090.9049999999952</v>
      </c>
      <c r="K662" s="286">
        <f t="shared" si="76"/>
        <v>68245.335000000196</v>
      </c>
    </row>
    <row r="663" spans="2:11" ht="14.4">
      <c r="B663" s="287">
        <v>661</v>
      </c>
      <c r="C663" s="4">
        <f>IF('Input&amp;Output'!$C$3=10,'v-t_chart'!G663,IF('Input&amp;Output'!$C$3=21,'v-t_chart'!H663,IF('Input&amp;Output'!$C$3=32,'v-t_chart'!I663,IF('Input&amp;Output'!$C$3=22,'v-t_chart'!J663,IF('Input&amp;Output'!$C$3=31,'v-t_chart'!K663,'v-t_chart'!L663)))))</f>
        <v>23.8</v>
      </c>
      <c r="D663" s="286">
        <v>243</v>
      </c>
      <c r="E663" s="286">
        <f t="shared" si="73"/>
        <v>0.10000000000000142</v>
      </c>
      <c r="F663" s="286">
        <f t="shared" si="71"/>
        <v>24.300000000000345</v>
      </c>
      <c r="G663" s="286">
        <f t="shared" si="74"/>
        <v>35.65</v>
      </c>
      <c r="H663" s="286">
        <f t="shared" si="72"/>
        <v>866.29500000001224</v>
      </c>
      <c r="I663" s="286">
        <f t="shared" si="75"/>
        <v>328204.30500000034</v>
      </c>
      <c r="J663" s="286">
        <f t="shared" si="70"/>
        <v>577.12500000001387</v>
      </c>
      <c r="K663" s="286">
        <f t="shared" si="76"/>
        <v>68822.46000000021</v>
      </c>
    </row>
    <row r="664" spans="2:11" ht="14.4">
      <c r="B664" s="287">
        <v>662</v>
      </c>
      <c r="C664" s="4">
        <f>IF('Input&amp;Output'!$C$3=10,'v-t_chart'!G664,IF('Input&amp;Output'!$C$3=21,'v-t_chart'!H664,IF('Input&amp;Output'!$C$3=32,'v-t_chart'!I664,IF('Input&amp;Output'!$C$3=22,'v-t_chart'!J664,IF('Input&amp;Output'!$C$3=31,'v-t_chart'!K664,'v-t_chart'!L664)))))</f>
        <v>25</v>
      </c>
      <c r="D664" s="286">
        <v>243</v>
      </c>
      <c r="E664" s="286">
        <f t="shared" si="73"/>
        <v>1.1999999999999993</v>
      </c>
      <c r="F664" s="286">
        <f t="shared" si="71"/>
        <v>291.59999999999985</v>
      </c>
      <c r="G664" s="286">
        <f t="shared" si="74"/>
        <v>36.9</v>
      </c>
      <c r="H664" s="286">
        <f t="shared" si="72"/>
        <v>10760.039999999994</v>
      </c>
      <c r="I664" s="286">
        <f t="shared" si="75"/>
        <v>338964.34500000032</v>
      </c>
      <c r="J664" s="286">
        <f t="shared" ref="J664:J727" si="77">(0.5*D664*((C663^2)-(C664^2)))*-1</f>
        <v>7115.0399999999936</v>
      </c>
      <c r="K664" s="286">
        <f t="shared" si="76"/>
        <v>75937.500000000204</v>
      </c>
    </row>
    <row r="665" spans="2:11" ht="14.4">
      <c r="B665" s="287">
        <v>663</v>
      </c>
      <c r="C665" s="4">
        <f>IF('Input&amp;Output'!$C$3=10,'v-t_chart'!G665,IF('Input&amp;Output'!$C$3=21,'v-t_chart'!H665,IF('Input&amp;Output'!$C$3=32,'v-t_chart'!I665,IF('Input&amp;Output'!$C$3=22,'v-t_chart'!J665,IF('Input&amp;Output'!$C$3=31,'v-t_chart'!K665,'v-t_chart'!L665)))))</f>
        <v>27.3</v>
      </c>
      <c r="D665" s="286">
        <v>243</v>
      </c>
      <c r="E665" s="286">
        <f t="shared" si="73"/>
        <v>2.3000000000000007</v>
      </c>
      <c r="F665" s="286">
        <f t="shared" si="71"/>
        <v>558.9000000000002</v>
      </c>
      <c r="G665" s="286">
        <f t="shared" si="74"/>
        <v>39.799999999999997</v>
      </c>
      <c r="H665" s="286">
        <f t="shared" si="72"/>
        <v>22244.220000000005</v>
      </c>
      <c r="I665" s="286">
        <f t="shared" si="75"/>
        <v>361208.56500000035</v>
      </c>
      <c r="J665" s="286">
        <f t="shared" si="77"/>
        <v>14615.23500000001</v>
      </c>
      <c r="K665" s="286">
        <f t="shared" si="76"/>
        <v>90552.735000000219</v>
      </c>
    </row>
    <row r="666" spans="2:11" ht="14.4">
      <c r="B666" s="287">
        <v>664</v>
      </c>
      <c r="C666" s="4">
        <f>IF('Input&amp;Output'!$C$3=10,'v-t_chart'!G666,IF('Input&amp;Output'!$C$3=21,'v-t_chart'!H666,IF('Input&amp;Output'!$C$3=32,'v-t_chart'!I666,IF('Input&amp;Output'!$C$3=22,'v-t_chart'!J666,IF('Input&amp;Output'!$C$3=31,'v-t_chart'!K666,'v-t_chart'!L666)))))</f>
        <v>30.4</v>
      </c>
      <c r="D666" s="286">
        <v>243</v>
      </c>
      <c r="E666" s="286">
        <f t="shared" si="73"/>
        <v>3.0999999999999979</v>
      </c>
      <c r="F666" s="286">
        <f t="shared" si="71"/>
        <v>753.2999999999995</v>
      </c>
      <c r="G666" s="286">
        <f t="shared" si="74"/>
        <v>44.05</v>
      </c>
      <c r="H666" s="286">
        <f t="shared" si="72"/>
        <v>33182.864999999976</v>
      </c>
      <c r="I666" s="286">
        <f t="shared" si="75"/>
        <v>394391.43000000034</v>
      </c>
      <c r="J666" s="286">
        <f t="shared" si="77"/>
        <v>21732.704999999987</v>
      </c>
      <c r="K666" s="286">
        <f t="shared" si="76"/>
        <v>112285.44000000021</v>
      </c>
    </row>
    <row r="667" spans="2:11" ht="14.4">
      <c r="B667" s="287">
        <v>665</v>
      </c>
      <c r="C667" s="4">
        <f>IF('Input&amp;Output'!$C$3=10,'v-t_chart'!G667,IF('Input&amp;Output'!$C$3=21,'v-t_chart'!H667,IF('Input&amp;Output'!$C$3=32,'v-t_chart'!I667,IF('Input&amp;Output'!$C$3=22,'v-t_chart'!J667,IF('Input&amp;Output'!$C$3=31,'v-t_chart'!K667,'v-t_chart'!L667)))))</f>
        <v>33.9</v>
      </c>
      <c r="D667" s="286">
        <v>243</v>
      </c>
      <c r="E667" s="286">
        <f t="shared" si="73"/>
        <v>3.5</v>
      </c>
      <c r="F667" s="286">
        <f t="shared" si="71"/>
        <v>850.5</v>
      </c>
      <c r="G667" s="286">
        <f t="shared" si="74"/>
        <v>49.099999999999994</v>
      </c>
      <c r="H667" s="286">
        <f t="shared" si="72"/>
        <v>41759.549999999996</v>
      </c>
      <c r="I667" s="286">
        <f t="shared" si="75"/>
        <v>436150.98000000033</v>
      </c>
      <c r="J667" s="286">
        <f t="shared" si="77"/>
        <v>27343.574999999979</v>
      </c>
      <c r="K667" s="286">
        <f t="shared" si="76"/>
        <v>139629.01500000019</v>
      </c>
    </row>
    <row r="668" spans="2:11" ht="14.4">
      <c r="B668" s="287">
        <v>666</v>
      </c>
      <c r="C668" s="4">
        <f>IF('Input&amp;Output'!$C$3=10,'v-t_chart'!G668,IF('Input&amp;Output'!$C$3=21,'v-t_chart'!H668,IF('Input&amp;Output'!$C$3=32,'v-t_chart'!I668,IF('Input&amp;Output'!$C$3=22,'v-t_chart'!J668,IF('Input&amp;Output'!$C$3=31,'v-t_chart'!K668,'v-t_chart'!L668)))))</f>
        <v>37.299999999999997</v>
      </c>
      <c r="D668" s="286">
        <v>243</v>
      </c>
      <c r="E668" s="286">
        <f t="shared" si="73"/>
        <v>3.3999999999999986</v>
      </c>
      <c r="F668" s="286">
        <f t="shared" si="71"/>
        <v>826.1999999999997</v>
      </c>
      <c r="G668" s="286">
        <f t="shared" si="74"/>
        <v>54.25</v>
      </c>
      <c r="H668" s="286">
        <f t="shared" si="72"/>
        <v>44821.349999999984</v>
      </c>
      <c r="I668" s="286">
        <f t="shared" si="75"/>
        <v>480972.33000000031</v>
      </c>
      <c r="J668" s="286">
        <f t="shared" si="77"/>
        <v>29412.71999999999</v>
      </c>
      <c r="K668" s="286">
        <f t="shared" si="76"/>
        <v>169041.73500000019</v>
      </c>
    </row>
    <row r="669" spans="2:11" ht="14.4">
      <c r="B669" s="287">
        <v>667</v>
      </c>
      <c r="C669" s="4">
        <f>IF('Input&amp;Output'!$C$3=10,'v-t_chart'!G669,IF('Input&amp;Output'!$C$3=21,'v-t_chart'!H669,IF('Input&amp;Output'!$C$3=32,'v-t_chart'!I669,IF('Input&amp;Output'!$C$3=22,'v-t_chart'!J669,IF('Input&amp;Output'!$C$3=31,'v-t_chart'!K669,'v-t_chart'!L669)))))</f>
        <v>39.799999999999997</v>
      </c>
      <c r="D669" s="286">
        <v>243</v>
      </c>
      <c r="E669" s="286">
        <f t="shared" si="73"/>
        <v>2.5</v>
      </c>
      <c r="F669" s="286">
        <f t="shared" si="71"/>
        <v>607.5</v>
      </c>
      <c r="G669" s="286">
        <f t="shared" si="74"/>
        <v>58.449999999999996</v>
      </c>
      <c r="H669" s="286">
        <f t="shared" si="72"/>
        <v>35508.375</v>
      </c>
      <c r="I669" s="286">
        <f t="shared" si="75"/>
        <v>516480.70500000031</v>
      </c>
      <c r="J669" s="286">
        <f t="shared" si="77"/>
        <v>23419.125</v>
      </c>
      <c r="K669" s="286">
        <f t="shared" si="76"/>
        <v>192460.86000000019</v>
      </c>
    </row>
    <row r="670" spans="2:11" ht="14.4">
      <c r="B670" s="287">
        <v>668</v>
      </c>
      <c r="C670" s="4">
        <f>IF('Input&amp;Output'!$C$3=10,'v-t_chart'!G670,IF('Input&amp;Output'!$C$3=21,'v-t_chart'!H670,IF('Input&amp;Output'!$C$3=32,'v-t_chart'!I670,IF('Input&amp;Output'!$C$3=22,'v-t_chart'!J670,IF('Input&amp;Output'!$C$3=31,'v-t_chart'!K670,'v-t_chart'!L670)))))</f>
        <v>39.5</v>
      </c>
      <c r="D670" s="286">
        <v>243</v>
      </c>
      <c r="E670" s="286">
        <f t="shared" si="73"/>
        <v>-0.29999999999999716</v>
      </c>
      <c r="F670" s="286">
        <f t="shared" si="71"/>
        <v>-72.899999999999309</v>
      </c>
      <c r="G670" s="286">
        <f t="shared" si="74"/>
        <v>59.4</v>
      </c>
      <c r="H670" s="286">
        <f t="shared" si="72"/>
        <v>-4330.2599999999593</v>
      </c>
      <c r="I670" s="286">
        <f t="shared" si="75"/>
        <v>512150.44500000036</v>
      </c>
      <c r="J670" s="286">
        <f t="shared" si="77"/>
        <v>-2890.4849999999678</v>
      </c>
      <c r="K670" s="286">
        <f t="shared" si="76"/>
        <v>189570.37500000023</v>
      </c>
    </row>
    <row r="671" spans="2:11" ht="14.4">
      <c r="B671" s="287">
        <v>669</v>
      </c>
      <c r="C671" s="4">
        <f>IF('Input&amp;Output'!$C$3=10,'v-t_chart'!G671,IF('Input&amp;Output'!$C$3=21,'v-t_chart'!H671,IF('Input&amp;Output'!$C$3=32,'v-t_chart'!I671,IF('Input&amp;Output'!$C$3=22,'v-t_chart'!J671,IF('Input&amp;Output'!$C$3=31,'v-t_chart'!K671,'v-t_chart'!L671)))))</f>
        <v>36.299999999999997</v>
      </c>
      <c r="D671" s="286">
        <v>243</v>
      </c>
      <c r="E671" s="286">
        <f t="shared" si="73"/>
        <v>-3.2000000000000028</v>
      </c>
      <c r="F671" s="286">
        <f t="shared" si="71"/>
        <v>-777.6000000000007</v>
      </c>
      <c r="G671" s="286">
        <f t="shared" si="74"/>
        <v>56.05</v>
      </c>
      <c r="H671" s="286">
        <f t="shared" si="72"/>
        <v>-43584.48000000004</v>
      </c>
      <c r="I671" s="286">
        <f t="shared" si="75"/>
        <v>468565.96500000032</v>
      </c>
      <c r="J671" s="286">
        <f t="shared" si="77"/>
        <v>-29471.040000000023</v>
      </c>
      <c r="K671" s="286">
        <f t="shared" si="76"/>
        <v>160099.3350000002</v>
      </c>
    </row>
    <row r="672" spans="2:11" ht="14.4">
      <c r="B672" s="287">
        <v>670</v>
      </c>
      <c r="C672" s="4">
        <f>IF('Input&amp;Output'!$C$3=10,'v-t_chart'!G672,IF('Input&amp;Output'!$C$3=21,'v-t_chart'!H672,IF('Input&amp;Output'!$C$3=32,'v-t_chart'!I672,IF('Input&amp;Output'!$C$3=22,'v-t_chart'!J672,IF('Input&amp;Output'!$C$3=31,'v-t_chart'!K672,'v-t_chart'!L672)))))</f>
        <v>31.4</v>
      </c>
      <c r="D672" s="286">
        <v>243</v>
      </c>
      <c r="E672" s="286">
        <f t="shared" si="73"/>
        <v>-4.8999999999999986</v>
      </c>
      <c r="F672" s="286">
        <f t="shared" si="71"/>
        <v>-1190.6999999999996</v>
      </c>
      <c r="G672" s="286">
        <f t="shared" si="74"/>
        <v>49.55</v>
      </c>
      <c r="H672" s="286">
        <f t="shared" si="72"/>
        <v>-58999.184999999976</v>
      </c>
      <c r="I672" s="286">
        <f t="shared" si="75"/>
        <v>409566.78000000032</v>
      </c>
      <c r="J672" s="286">
        <f t="shared" si="77"/>
        <v>-40305.194999999985</v>
      </c>
      <c r="K672" s="286">
        <f t="shared" si="76"/>
        <v>119794.14000000022</v>
      </c>
    </row>
    <row r="673" spans="2:11" ht="14.4">
      <c r="B673" s="287">
        <v>671</v>
      </c>
      <c r="C673" s="4">
        <f>IF('Input&amp;Output'!$C$3=10,'v-t_chart'!G673,IF('Input&amp;Output'!$C$3=21,'v-t_chart'!H673,IF('Input&amp;Output'!$C$3=32,'v-t_chart'!I673,IF('Input&amp;Output'!$C$3=22,'v-t_chart'!J673,IF('Input&amp;Output'!$C$3=31,'v-t_chart'!K673,'v-t_chart'!L673)))))</f>
        <v>26.5</v>
      </c>
      <c r="D673" s="286">
        <v>243</v>
      </c>
      <c r="E673" s="286">
        <f t="shared" si="73"/>
        <v>-4.8999999999999986</v>
      </c>
      <c r="F673" s="286">
        <f t="shared" si="71"/>
        <v>-1190.6999999999996</v>
      </c>
      <c r="G673" s="286">
        <f t="shared" si="74"/>
        <v>42.2</v>
      </c>
      <c r="H673" s="286">
        <f t="shared" si="72"/>
        <v>-50247.539999999986</v>
      </c>
      <c r="I673" s="286">
        <f t="shared" si="75"/>
        <v>359319.24000000034</v>
      </c>
      <c r="J673" s="286">
        <f t="shared" si="77"/>
        <v>-34470.764999999992</v>
      </c>
      <c r="K673" s="286">
        <f t="shared" si="76"/>
        <v>85323.375000000233</v>
      </c>
    </row>
    <row r="674" spans="2:11" ht="14.4">
      <c r="B674" s="287">
        <v>672</v>
      </c>
      <c r="C674" s="4">
        <f>IF('Input&amp;Output'!$C$3=10,'v-t_chart'!G674,IF('Input&amp;Output'!$C$3=21,'v-t_chart'!H674,IF('Input&amp;Output'!$C$3=32,'v-t_chart'!I674,IF('Input&amp;Output'!$C$3=22,'v-t_chart'!J674,IF('Input&amp;Output'!$C$3=31,'v-t_chart'!K674,'v-t_chart'!L674)))))</f>
        <v>24.2</v>
      </c>
      <c r="D674" s="286">
        <v>243</v>
      </c>
      <c r="E674" s="286">
        <f t="shared" si="73"/>
        <v>-2.3000000000000007</v>
      </c>
      <c r="F674" s="286">
        <f t="shared" si="71"/>
        <v>-558.9000000000002</v>
      </c>
      <c r="G674" s="286">
        <f t="shared" si="74"/>
        <v>37.450000000000003</v>
      </c>
      <c r="H674" s="286">
        <f t="shared" si="72"/>
        <v>-20930.805000000008</v>
      </c>
      <c r="I674" s="286">
        <f t="shared" si="75"/>
        <v>338388.43500000035</v>
      </c>
      <c r="J674" s="286">
        <f t="shared" si="77"/>
        <v>-14168.115000000002</v>
      </c>
      <c r="K674" s="286">
        <f t="shared" si="76"/>
        <v>71155.260000000228</v>
      </c>
    </row>
    <row r="675" spans="2:11" ht="14.4">
      <c r="B675" s="287">
        <v>673</v>
      </c>
      <c r="C675" s="4">
        <f>IF('Input&amp;Output'!$C$3=10,'v-t_chart'!G675,IF('Input&amp;Output'!$C$3=21,'v-t_chart'!H675,IF('Input&amp;Output'!$C$3=32,'v-t_chart'!I675,IF('Input&amp;Output'!$C$3=22,'v-t_chart'!J675,IF('Input&amp;Output'!$C$3=31,'v-t_chart'!K675,'v-t_chart'!L675)))))</f>
        <v>24.8</v>
      </c>
      <c r="D675" s="286">
        <v>243</v>
      </c>
      <c r="E675" s="286">
        <f t="shared" si="73"/>
        <v>0.60000000000000142</v>
      </c>
      <c r="F675" s="286">
        <f t="shared" si="71"/>
        <v>145.80000000000035</v>
      </c>
      <c r="G675" s="286">
        <f t="shared" si="74"/>
        <v>36.9</v>
      </c>
      <c r="H675" s="286">
        <f t="shared" si="72"/>
        <v>5380.0200000000132</v>
      </c>
      <c r="I675" s="286">
        <f t="shared" si="75"/>
        <v>343768.45500000037</v>
      </c>
      <c r="J675" s="286">
        <f t="shared" si="77"/>
        <v>3572.1000000000113</v>
      </c>
      <c r="K675" s="286">
        <f t="shared" si="76"/>
        <v>74727.360000000233</v>
      </c>
    </row>
    <row r="676" spans="2:11" ht="14.4">
      <c r="B676" s="287">
        <v>674</v>
      </c>
      <c r="C676" s="4">
        <f>IF('Input&amp;Output'!$C$3=10,'v-t_chart'!G676,IF('Input&amp;Output'!$C$3=21,'v-t_chart'!H676,IF('Input&amp;Output'!$C$3=32,'v-t_chart'!I676,IF('Input&amp;Output'!$C$3=22,'v-t_chart'!J676,IF('Input&amp;Output'!$C$3=31,'v-t_chart'!K676,'v-t_chart'!L676)))))</f>
        <v>26.6</v>
      </c>
      <c r="D676" s="286">
        <v>243</v>
      </c>
      <c r="E676" s="286">
        <f t="shared" si="73"/>
        <v>1.8000000000000007</v>
      </c>
      <c r="F676" s="286">
        <f t="shared" si="71"/>
        <v>437.40000000000015</v>
      </c>
      <c r="G676" s="286">
        <f t="shared" si="74"/>
        <v>39</v>
      </c>
      <c r="H676" s="286">
        <f t="shared" si="72"/>
        <v>17058.600000000006</v>
      </c>
      <c r="I676" s="286">
        <f t="shared" si="75"/>
        <v>360827.0550000004</v>
      </c>
      <c r="J676" s="286">
        <f t="shared" si="77"/>
        <v>11241.179999999998</v>
      </c>
      <c r="K676" s="286">
        <f t="shared" si="76"/>
        <v>85968.540000000226</v>
      </c>
    </row>
    <row r="677" spans="2:11" ht="14.4">
      <c r="B677" s="287">
        <v>675</v>
      </c>
      <c r="C677" s="4">
        <f>IF('Input&amp;Output'!$C$3=10,'v-t_chart'!G677,IF('Input&amp;Output'!$C$3=21,'v-t_chart'!H677,IF('Input&amp;Output'!$C$3=32,'v-t_chart'!I677,IF('Input&amp;Output'!$C$3=22,'v-t_chart'!J677,IF('Input&amp;Output'!$C$3=31,'v-t_chart'!K677,'v-t_chart'!L677)))))</f>
        <v>27.5</v>
      </c>
      <c r="D677" s="286">
        <v>243</v>
      </c>
      <c r="E677" s="286">
        <f t="shared" si="73"/>
        <v>0.89999999999999858</v>
      </c>
      <c r="F677" s="286">
        <f t="shared" si="71"/>
        <v>218.69999999999965</v>
      </c>
      <c r="G677" s="286">
        <f t="shared" si="74"/>
        <v>40.799999999999997</v>
      </c>
      <c r="H677" s="286">
        <f t="shared" si="72"/>
        <v>8922.9599999999846</v>
      </c>
      <c r="I677" s="286">
        <f t="shared" si="75"/>
        <v>369750.01500000036</v>
      </c>
      <c r="J677" s="286">
        <f t="shared" si="77"/>
        <v>5915.8349999999928</v>
      </c>
      <c r="K677" s="286">
        <f t="shared" si="76"/>
        <v>91884.375000000218</v>
      </c>
    </row>
    <row r="678" spans="2:11" ht="14.4">
      <c r="B678" s="287">
        <v>676</v>
      </c>
      <c r="C678" s="4">
        <f>IF('Input&amp;Output'!$C$3=10,'v-t_chart'!G678,IF('Input&amp;Output'!$C$3=21,'v-t_chart'!H678,IF('Input&amp;Output'!$C$3=32,'v-t_chart'!I678,IF('Input&amp;Output'!$C$3=22,'v-t_chart'!J678,IF('Input&amp;Output'!$C$3=31,'v-t_chart'!K678,'v-t_chart'!L678)))))</f>
        <v>26.8</v>
      </c>
      <c r="D678" s="286">
        <v>243</v>
      </c>
      <c r="E678" s="286">
        <f t="shared" si="73"/>
        <v>-0.69999999999999929</v>
      </c>
      <c r="F678" s="286">
        <f t="shared" si="71"/>
        <v>-170.09999999999982</v>
      </c>
      <c r="G678" s="286">
        <f t="shared" si="74"/>
        <v>40.549999999999997</v>
      </c>
      <c r="H678" s="286">
        <f t="shared" si="72"/>
        <v>-6897.5549999999921</v>
      </c>
      <c r="I678" s="286">
        <f t="shared" si="75"/>
        <v>362852.46000000037</v>
      </c>
      <c r="J678" s="286">
        <f t="shared" si="77"/>
        <v>-4618.2149999999992</v>
      </c>
      <c r="K678" s="286">
        <f t="shared" si="76"/>
        <v>87266.160000000222</v>
      </c>
    </row>
    <row r="679" spans="2:11" ht="14.4">
      <c r="B679" s="287">
        <v>677</v>
      </c>
      <c r="C679" s="4">
        <f>IF('Input&amp;Output'!$C$3=10,'v-t_chart'!G679,IF('Input&amp;Output'!$C$3=21,'v-t_chart'!H679,IF('Input&amp;Output'!$C$3=32,'v-t_chart'!I679,IF('Input&amp;Output'!$C$3=22,'v-t_chart'!J679,IF('Input&amp;Output'!$C$3=31,'v-t_chart'!K679,'v-t_chart'!L679)))))</f>
        <v>25.3</v>
      </c>
      <c r="D679" s="286">
        <v>243</v>
      </c>
      <c r="E679" s="286">
        <f t="shared" si="73"/>
        <v>-1.5</v>
      </c>
      <c r="F679" s="286">
        <f t="shared" si="71"/>
        <v>-364.5</v>
      </c>
      <c r="G679" s="286">
        <f t="shared" si="74"/>
        <v>38.700000000000003</v>
      </c>
      <c r="H679" s="286">
        <f t="shared" si="72"/>
        <v>-14106.150000000001</v>
      </c>
      <c r="I679" s="286">
        <f t="shared" si="75"/>
        <v>348746.31000000035</v>
      </c>
      <c r="J679" s="286">
        <f t="shared" si="77"/>
        <v>-9495.2249999999967</v>
      </c>
      <c r="K679" s="286">
        <f t="shared" si="76"/>
        <v>77770.935000000231</v>
      </c>
    </row>
    <row r="680" spans="2:11" ht="14.4">
      <c r="B680" s="287">
        <v>678</v>
      </c>
      <c r="C680" s="4">
        <f>IF('Input&amp;Output'!$C$3=10,'v-t_chart'!G680,IF('Input&amp;Output'!$C$3=21,'v-t_chart'!H680,IF('Input&amp;Output'!$C$3=32,'v-t_chart'!I680,IF('Input&amp;Output'!$C$3=22,'v-t_chart'!J680,IF('Input&amp;Output'!$C$3=31,'v-t_chart'!K680,'v-t_chart'!L680)))))</f>
        <v>24</v>
      </c>
      <c r="D680" s="286">
        <v>243</v>
      </c>
      <c r="E680" s="286">
        <f t="shared" si="73"/>
        <v>-1.3000000000000007</v>
      </c>
      <c r="F680" s="286">
        <f t="shared" si="71"/>
        <v>-315.90000000000015</v>
      </c>
      <c r="G680" s="286">
        <f t="shared" si="74"/>
        <v>36.65</v>
      </c>
      <c r="H680" s="286">
        <f t="shared" si="72"/>
        <v>-11577.735000000004</v>
      </c>
      <c r="I680" s="286">
        <f t="shared" si="75"/>
        <v>337168.57500000036</v>
      </c>
      <c r="J680" s="286">
        <f t="shared" si="77"/>
        <v>-7786.935000000004</v>
      </c>
      <c r="K680" s="286">
        <f t="shared" si="76"/>
        <v>69984.000000000233</v>
      </c>
    </row>
    <row r="681" spans="2:11" ht="14.4">
      <c r="B681" s="287">
        <v>679</v>
      </c>
      <c r="C681" s="4">
        <f>IF('Input&amp;Output'!$C$3=10,'v-t_chart'!G681,IF('Input&amp;Output'!$C$3=21,'v-t_chart'!H681,IF('Input&amp;Output'!$C$3=32,'v-t_chart'!I681,IF('Input&amp;Output'!$C$3=22,'v-t_chart'!J681,IF('Input&amp;Output'!$C$3=31,'v-t_chart'!K681,'v-t_chart'!L681)))))</f>
        <v>23.3</v>
      </c>
      <c r="D681" s="286">
        <v>243</v>
      </c>
      <c r="E681" s="286">
        <f t="shared" si="73"/>
        <v>-0.69999999999999929</v>
      </c>
      <c r="F681" s="286">
        <f t="shared" si="71"/>
        <v>-170.09999999999982</v>
      </c>
      <c r="G681" s="286">
        <f t="shared" si="74"/>
        <v>35.299999999999997</v>
      </c>
      <c r="H681" s="286">
        <f t="shared" si="72"/>
        <v>-6004.5299999999934</v>
      </c>
      <c r="I681" s="286">
        <f t="shared" si="75"/>
        <v>331164.04500000039</v>
      </c>
      <c r="J681" s="286">
        <f t="shared" si="77"/>
        <v>-4022.8650000000016</v>
      </c>
      <c r="K681" s="286">
        <f t="shared" si="76"/>
        <v>65961.135000000228</v>
      </c>
    </row>
    <row r="682" spans="2:11" ht="14.4">
      <c r="B682" s="287">
        <v>680</v>
      </c>
      <c r="C682" s="4">
        <f>IF('Input&amp;Output'!$C$3=10,'v-t_chart'!G682,IF('Input&amp;Output'!$C$3=21,'v-t_chart'!H682,IF('Input&amp;Output'!$C$3=32,'v-t_chart'!I682,IF('Input&amp;Output'!$C$3=22,'v-t_chart'!J682,IF('Input&amp;Output'!$C$3=31,'v-t_chart'!K682,'v-t_chart'!L682)))))</f>
        <v>23.7</v>
      </c>
      <c r="D682" s="286">
        <v>243</v>
      </c>
      <c r="E682" s="286">
        <f t="shared" si="73"/>
        <v>0.39999999999999858</v>
      </c>
      <c r="F682" s="286">
        <f t="shared" si="71"/>
        <v>97.199999999999648</v>
      </c>
      <c r="G682" s="286">
        <f t="shared" si="74"/>
        <v>35.35</v>
      </c>
      <c r="H682" s="286">
        <f t="shared" si="72"/>
        <v>3436.0199999999877</v>
      </c>
      <c r="I682" s="286">
        <f t="shared" si="75"/>
        <v>334600.06500000035</v>
      </c>
      <c r="J682" s="286">
        <f t="shared" si="77"/>
        <v>2284.1999999999944</v>
      </c>
      <c r="K682" s="286">
        <f t="shared" si="76"/>
        <v>68245.335000000225</v>
      </c>
    </row>
    <row r="683" spans="2:11" ht="14.4">
      <c r="B683" s="287">
        <v>681</v>
      </c>
      <c r="C683" s="4">
        <f>IF('Input&amp;Output'!$C$3=10,'v-t_chart'!G683,IF('Input&amp;Output'!$C$3=21,'v-t_chart'!H683,IF('Input&amp;Output'!$C$3=32,'v-t_chart'!I683,IF('Input&amp;Output'!$C$3=22,'v-t_chart'!J683,IF('Input&amp;Output'!$C$3=31,'v-t_chart'!K683,'v-t_chart'!L683)))))</f>
        <v>24.9</v>
      </c>
      <c r="D683" s="286">
        <v>243</v>
      </c>
      <c r="E683" s="286">
        <f t="shared" si="73"/>
        <v>1.1999999999999993</v>
      </c>
      <c r="F683" s="286">
        <f t="shared" si="71"/>
        <v>291.59999999999985</v>
      </c>
      <c r="G683" s="286">
        <f t="shared" si="74"/>
        <v>36.75</v>
      </c>
      <c r="H683" s="286">
        <f t="shared" si="72"/>
        <v>10716.299999999994</v>
      </c>
      <c r="I683" s="286">
        <f t="shared" si="75"/>
        <v>345316.36500000034</v>
      </c>
      <c r="J683" s="286">
        <f t="shared" si="77"/>
        <v>7085.8799999999919</v>
      </c>
      <c r="K683" s="286">
        <f t="shared" si="76"/>
        <v>75331.215000000215</v>
      </c>
    </row>
    <row r="684" spans="2:11" ht="14.4">
      <c r="B684" s="287">
        <v>682</v>
      </c>
      <c r="C684" s="4">
        <f>IF('Input&amp;Output'!$C$3=10,'v-t_chart'!G684,IF('Input&amp;Output'!$C$3=21,'v-t_chart'!H684,IF('Input&amp;Output'!$C$3=32,'v-t_chart'!I684,IF('Input&amp;Output'!$C$3=22,'v-t_chart'!J684,IF('Input&amp;Output'!$C$3=31,'v-t_chart'!K684,'v-t_chart'!L684)))))</f>
        <v>26.4</v>
      </c>
      <c r="D684" s="286">
        <v>243</v>
      </c>
      <c r="E684" s="286">
        <f t="shared" si="73"/>
        <v>1.5</v>
      </c>
      <c r="F684" s="286">
        <f t="shared" si="71"/>
        <v>364.5</v>
      </c>
      <c r="G684" s="286">
        <f t="shared" si="74"/>
        <v>38.849999999999994</v>
      </c>
      <c r="H684" s="286">
        <f t="shared" si="72"/>
        <v>14160.824999999997</v>
      </c>
      <c r="I684" s="286">
        <f t="shared" si="75"/>
        <v>359477.19000000035</v>
      </c>
      <c r="J684" s="286">
        <f t="shared" si="77"/>
        <v>9349.4250000000047</v>
      </c>
      <c r="K684" s="286">
        <f t="shared" si="76"/>
        <v>84680.640000000218</v>
      </c>
    </row>
    <row r="685" spans="2:11" ht="14.4">
      <c r="B685" s="287">
        <v>683</v>
      </c>
      <c r="C685" s="4">
        <f>IF('Input&amp;Output'!$C$3=10,'v-t_chart'!G685,IF('Input&amp;Output'!$C$3=21,'v-t_chart'!H685,IF('Input&amp;Output'!$C$3=32,'v-t_chart'!I685,IF('Input&amp;Output'!$C$3=22,'v-t_chart'!J685,IF('Input&amp;Output'!$C$3=31,'v-t_chart'!K685,'v-t_chart'!L685)))))</f>
        <v>27.7</v>
      </c>
      <c r="D685" s="286">
        <v>243</v>
      </c>
      <c r="E685" s="286">
        <f t="shared" si="73"/>
        <v>1.3000000000000007</v>
      </c>
      <c r="F685" s="286">
        <f t="shared" si="71"/>
        <v>315.90000000000015</v>
      </c>
      <c r="G685" s="286">
        <f t="shared" si="74"/>
        <v>40.9</v>
      </c>
      <c r="H685" s="286">
        <f t="shared" si="72"/>
        <v>12920.310000000005</v>
      </c>
      <c r="I685" s="286">
        <f t="shared" si="75"/>
        <v>372397.50000000035</v>
      </c>
      <c r="J685" s="286">
        <f t="shared" si="77"/>
        <v>8545.0950000000048</v>
      </c>
      <c r="K685" s="286">
        <f t="shared" si="76"/>
        <v>93225.735000000219</v>
      </c>
    </row>
    <row r="686" spans="2:11" ht="14.4">
      <c r="B686" s="287">
        <v>684</v>
      </c>
      <c r="C686" s="4">
        <f>IF('Input&amp;Output'!$C$3=10,'v-t_chart'!G686,IF('Input&amp;Output'!$C$3=21,'v-t_chart'!H686,IF('Input&amp;Output'!$C$3=32,'v-t_chart'!I686,IF('Input&amp;Output'!$C$3=22,'v-t_chart'!J686,IF('Input&amp;Output'!$C$3=31,'v-t_chart'!K686,'v-t_chart'!L686)))))</f>
        <v>28.3</v>
      </c>
      <c r="D686" s="286">
        <v>243</v>
      </c>
      <c r="E686" s="286">
        <f t="shared" si="73"/>
        <v>0.60000000000000142</v>
      </c>
      <c r="F686" s="286">
        <f t="shared" si="71"/>
        <v>145.80000000000035</v>
      </c>
      <c r="G686" s="286">
        <f t="shared" si="74"/>
        <v>42.15</v>
      </c>
      <c r="H686" s="286">
        <f t="shared" si="72"/>
        <v>6145.4700000000148</v>
      </c>
      <c r="I686" s="286">
        <f t="shared" si="75"/>
        <v>378542.97000000038</v>
      </c>
      <c r="J686" s="286">
        <f t="shared" si="77"/>
        <v>4082.4000000000028</v>
      </c>
      <c r="K686" s="286">
        <f t="shared" si="76"/>
        <v>97308.135000000228</v>
      </c>
    </row>
    <row r="687" spans="2:11" ht="14.4">
      <c r="B687" s="287">
        <v>685</v>
      </c>
      <c r="C687" s="4">
        <f>IF('Input&amp;Output'!$C$3=10,'v-t_chart'!G687,IF('Input&amp;Output'!$C$3=21,'v-t_chart'!H687,IF('Input&amp;Output'!$C$3=32,'v-t_chart'!I687,IF('Input&amp;Output'!$C$3=22,'v-t_chart'!J687,IF('Input&amp;Output'!$C$3=31,'v-t_chart'!K687,'v-t_chart'!L687)))))</f>
        <v>28.3</v>
      </c>
      <c r="D687" s="286">
        <v>243</v>
      </c>
      <c r="E687" s="286">
        <f t="shared" si="73"/>
        <v>0</v>
      </c>
      <c r="F687" s="286">
        <f t="shared" si="71"/>
        <v>0</v>
      </c>
      <c r="G687" s="286">
        <f t="shared" si="74"/>
        <v>42.45</v>
      </c>
      <c r="H687" s="286">
        <f t="shared" si="72"/>
        <v>0</v>
      </c>
      <c r="I687" s="286">
        <f t="shared" si="75"/>
        <v>378542.97000000038</v>
      </c>
      <c r="J687" s="286">
        <f t="shared" si="77"/>
        <v>0</v>
      </c>
      <c r="K687" s="286">
        <f t="shared" si="76"/>
        <v>97308.135000000228</v>
      </c>
    </row>
    <row r="688" spans="2:11" ht="14.4">
      <c r="B688" s="287">
        <v>686</v>
      </c>
      <c r="C688" s="4">
        <f>IF('Input&amp;Output'!$C$3=10,'v-t_chart'!G688,IF('Input&amp;Output'!$C$3=21,'v-t_chart'!H688,IF('Input&amp;Output'!$C$3=32,'v-t_chart'!I688,IF('Input&amp;Output'!$C$3=22,'v-t_chart'!J688,IF('Input&amp;Output'!$C$3=31,'v-t_chart'!K688,'v-t_chart'!L688)))))</f>
        <v>28.1</v>
      </c>
      <c r="D688" s="286">
        <v>243</v>
      </c>
      <c r="E688" s="286">
        <f t="shared" si="73"/>
        <v>-0.19999999999999929</v>
      </c>
      <c r="F688" s="286">
        <f t="shared" si="71"/>
        <v>-48.599999999999824</v>
      </c>
      <c r="G688" s="286">
        <f t="shared" si="74"/>
        <v>42.25</v>
      </c>
      <c r="H688" s="286">
        <f t="shared" si="72"/>
        <v>-2053.3499999999926</v>
      </c>
      <c r="I688" s="286">
        <f t="shared" si="75"/>
        <v>376489.6200000004</v>
      </c>
      <c r="J688" s="286">
        <f t="shared" si="77"/>
        <v>-1370.5199999999829</v>
      </c>
      <c r="K688" s="286">
        <f t="shared" si="76"/>
        <v>95937.615000000238</v>
      </c>
    </row>
    <row r="689" spans="2:11" ht="14.4">
      <c r="B689" s="287">
        <v>687</v>
      </c>
      <c r="C689" s="4">
        <f>IF('Input&amp;Output'!$C$3=10,'v-t_chart'!G689,IF('Input&amp;Output'!$C$3=21,'v-t_chart'!H689,IF('Input&amp;Output'!$C$3=32,'v-t_chart'!I689,IF('Input&amp;Output'!$C$3=22,'v-t_chart'!J689,IF('Input&amp;Output'!$C$3=31,'v-t_chart'!K689,'v-t_chart'!L689)))))</f>
        <v>28.1</v>
      </c>
      <c r="D689" s="286">
        <v>243</v>
      </c>
      <c r="E689" s="286">
        <f t="shared" si="73"/>
        <v>0</v>
      </c>
      <c r="F689" s="286">
        <f t="shared" si="71"/>
        <v>0</v>
      </c>
      <c r="G689" s="286">
        <f t="shared" si="74"/>
        <v>42.150000000000006</v>
      </c>
      <c r="H689" s="286">
        <f t="shared" si="72"/>
        <v>0</v>
      </c>
      <c r="I689" s="286">
        <f t="shared" si="75"/>
        <v>376489.6200000004</v>
      </c>
      <c r="J689" s="286">
        <f t="shared" si="77"/>
        <v>0</v>
      </c>
      <c r="K689" s="286">
        <f t="shared" si="76"/>
        <v>95937.615000000238</v>
      </c>
    </row>
    <row r="690" spans="2:11" ht="14.4">
      <c r="B690" s="287">
        <v>688</v>
      </c>
      <c r="C690" s="4">
        <f>IF('Input&amp;Output'!$C$3=10,'v-t_chart'!G690,IF('Input&amp;Output'!$C$3=21,'v-t_chart'!H690,IF('Input&amp;Output'!$C$3=32,'v-t_chart'!I690,IF('Input&amp;Output'!$C$3=22,'v-t_chart'!J690,IF('Input&amp;Output'!$C$3=31,'v-t_chart'!K690,'v-t_chart'!L690)))))</f>
        <v>28.6</v>
      </c>
      <c r="D690" s="286">
        <v>243</v>
      </c>
      <c r="E690" s="286">
        <f t="shared" si="73"/>
        <v>0.5</v>
      </c>
      <c r="F690" s="286">
        <f t="shared" si="71"/>
        <v>121.5</v>
      </c>
      <c r="G690" s="286">
        <f t="shared" si="74"/>
        <v>42.650000000000006</v>
      </c>
      <c r="H690" s="286">
        <f t="shared" si="72"/>
        <v>5181.9750000000004</v>
      </c>
      <c r="I690" s="286">
        <f t="shared" si="75"/>
        <v>381671.59500000038</v>
      </c>
      <c r="J690" s="286">
        <f t="shared" si="77"/>
        <v>3444.5249999999887</v>
      </c>
      <c r="K690" s="286">
        <f t="shared" si="76"/>
        <v>99382.140000000232</v>
      </c>
    </row>
    <row r="691" spans="2:11" ht="14.4">
      <c r="B691" s="287">
        <v>689</v>
      </c>
      <c r="C691" s="4">
        <f>IF('Input&amp;Output'!$C$3=10,'v-t_chart'!G691,IF('Input&amp;Output'!$C$3=21,'v-t_chart'!H691,IF('Input&amp;Output'!$C$3=32,'v-t_chart'!I691,IF('Input&amp;Output'!$C$3=22,'v-t_chart'!J691,IF('Input&amp;Output'!$C$3=31,'v-t_chart'!K691,'v-t_chart'!L691)))))</f>
        <v>29.8</v>
      </c>
      <c r="D691" s="286">
        <v>243</v>
      </c>
      <c r="E691" s="286">
        <f t="shared" si="73"/>
        <v>1.1999999999999993</v>
      </c>
      <c r="F691" s="286">
        <f t="shared" si="71"/>
        <v>291.59999999999985</v>
      </c>
      <c r="G691" s="286">
        <f t="shared" si="74"/>
        <v>44.1</v>
      </c>
      <c r="H691" s="286">
        <f t="shared" si="72"/>
        <v>12859.559999999994</v>
      </c>
      <c r="I691" s="286">
        <f t="shared" si="75"/>
        <v>394531.15500000038</v>
      </c>
      <c r="J691" s="286">
        <f t="shared" si="77"/>
        <v>8514.7200000000048</v>
      </c>
      <c r="K691" s="286">
        <f t="shared" si="76"/>
        <v>107896.86000000023</v>
      </c>
    </row>
    <row r="692" spans="2:11" ht="14.4">
      <c r="B692" s="287">
        <v>690</v>
      </c>
      <c r="C692" s="4">
        <f>IF('Input&amp;Output'!$C$3=10,'v-t_chart'!G692,IF('Input&amp;Output'!$C$3=21,'v-t_chart'!H692,IF('Input&amp;Output'!$C$3=32,'v-t_chart'!I692,IF('Input&amp;Output'!$C$3=22,'v-t_chart'!J692,IF('Input&amp;Output'!$C$3=31,'v-t_chart'!K692,'v-t_chart'!L692)))))</f>
        <v>31.6</v>
      </c>
      <c r="D692" s="286">
        <v>243</v>
      </c>
      <c r="E692" s="286">
        <f t="shared" si="73"/>
        <v>1.8000000000000007</v>
      </c>
      <c r="F692" s="286">
        <f t="shared" si="71"/>
        <v>437.40000000000015</v>
      </c>
      <c r="G692" s="286">
        <f t="shared" si="74"/>
        <v>46.5</v>
      </c>
      <c r="H692" s="286">
        <f t="shared" si="72"/>
        <v>20339.100000000006</v>
      </c>
      <c r="I692" s="286">
        <f t="shared" si="75"/>
        <v>414870.25500000035</v>
      </c>
      <c r="J692" s="286">
        <f t="shared" si="77"/>
        <v>13428.179999999998</v>
      </c>
      <c r="K692" s="286">
        <f t="shared" si="76"/>
        <v>121325.04000000023</v>
      </c>
    </row>
    <row r="693" spans="2:11" ht="14.4">
      <c r="B693" s="287">
        <v>691</v>
      </c>
      <c r="C693" s="4">
        <f>IF('Input&amp;Output'!$C$3=10,'v-t_chart'!G693,IF('Input&amp;Output'!$C$3=21,'v-t_chart'!H693,IF('Input&amp;Output'!$C$3=32,'v-t_chart'!I693,IF('Input&amp;Output'!$C$3=22,'v-t_chart'!J693,IF('Input&amp;Output'!$C$3=31,'v-t_chart'!K693,'v-t_chart'!L693)))))</f>
        <v>33.9</v>
      </c>
      <c r="D693" s="286">
        <v>243</v>
      </c>
      <c r="E693" s="286">
        <f t="shared" si="73"/>
        <v>2.2999999999999972</v>
      </c>
      <c r="F693" s="286">
        <f t="shared" si="71"/>
        <v>558.8999999999993</v>
      </c>
      <c r="G693" s="286">
        <f t="shared" si="74"/>
        <v>49.7</v>
      </c>
      <c r="H693" s="286">
        <f t="shared" si="72"/>
        <v>27777.329999999965</v>
      </c>
      <c r="I693" s="286">
        <f t="shared" si="75"/>
        <v>442647.58500000031</v>
      </c>
      <c r="J693" s="286">
        <f t="shared" si="77"/>
        <v>18303.974999999969</v>
      </c>
      <c r="K693" s="286">
        <f t="shared" si="76"/>
        <v>139629.01500000019</v>
      </c>
    </row>
    <row r="694" spans="2:11" ht="14.4">
      <c r="B694" s="287">
        <v>692</v>
      </c>
      <c r="C694" s="4">
        <f>IF('Input&amp;Output'!$C$3=10,'v-t_chart'!G694,IF('Input&amp;Output'!$C$3=21,'v-t_chart'!H694,IF('Input&amp;Output'!$C$3=32,'v-t_chart'!I694,IF('Input&amp;Output'!$C$3=22,'v-t_chart'!J694,IF('Input&amp;Output'!$C$3=31,'v-t_chart'!K694,'v-t_chart'!L694)))))</f>
        <v>36.5</v>
      </c>
      <c r="D694" s="286">
        <v>243</v>
      </c>
      <c r="E694" s="286">
        <f t="shared" si="73"/>
        <v>2.6000000000000014</v>
      </c>
      <c r="F694" s="286">
        <f t="shared" si="71"/>
        <v>631.8000000000003</v>
      </c>
      <c r="G694" s="286">
        <f t="shared" si="74"/>
        <v>53.45</v>
      </c>
      <c r="H694" s="286">
        <f t="shared" si="72"/>
        <v>33769.710000000021</v>
      </c>
      <c r="I694" s="286">
        <f t="shared" si="75"/>
        <v>476417.29500000033</v>
      </c>
      <c r="J694" s="286">
        <f t="shared" si="77"/>
        <v>22239.360000000022</v>
      </c>
      <c r="K694" s="286">
        <f t="shared" si="76"/>
        <v>161868.3750000002</v>
      </c>
    </row>
    <row r="695" spans="2:11" ht="14.4">
      <c r="B695" s="287">
        <v>693</v>
      </c>
      <c r="C695" s="4">
        <f>IF('Input&amp;Output'!$C$3=10,'v-t_chart'!G695,IF('Input&amp;Output'!$C$3=21,'v-t_chart'!H695,IF('Input&amp;Output'!$C$3=32,'v-t_chart'!I695,IF('Input&amp;Output'!$C$3=22,'v-t_chart'!J695,IF('Input&amp;Output'!$C$3=31,'v-t_chart'!K695,'v-t_chart'!L695)))))</f>
        <v>39.1</v>
      </c>
      <c r="D695" s="286">
        <v>243</v>
      </c>
      <c r="E695" s="286">
        <f t="shared" si="73"/>
        <v>2.6000000000000014</v>
      </c>
      <c r="F695" s="286">
        <f t="shared" si="71"/>
        <v>631.8000000000003</v>
      </c>
      <c r="G695" s="286">
        <f t="shared" si="74"/>
        <v>57.35</v>
      </c>
      <c r="H695" s="286">
        <f t="shared" si="72"/>
        <v>36233.730000000018</v>
      </c>
      <c r="I695" s="286">
        <f t="shared" si="75"/>
        <v>512651.02500000037</v>
      </c>
      <c r="J695" s="286">
        <f t="shared" si="77"/>
        <v>23882.040000000023</v>
      </c>
      <c r="K695" s="286">
        <f t="shared" si="76"/>
        <v>185750.41500000021</v>
      </c>
    </row>
    <row r="696" spans="2:11" ht="14.4">
      <c r="B696" s="287">
        <v>694</v>
      </c>
      <c r="C696" s="4">
        <f>IF('Input&amp;Output'!$C$3=10,'v-t_chart'!G696,IF('Input&amp;Output'!$C$3=21,'v-t_chart'!H696,IF('Input&amp;Output'!$C$3=32,'v-t_chart'!I696,IF('Input&amp;Output'!$C$3=22,'v-t_chart'!J696,IF('Input&amp;Output'!$C$3=31,'v-t_chart'!K696,'v-t_chart'!L696)))))</f>
        <v>41.5</v>
      </c>
      <c r="D696" s="286">
        <v>243</v>
      </c>
      <c r="E696" s="286">
        <f t="shared" si="73"/>
        <v>2.3999999999999986</v>
      </c>
      <c r="F696" s="286">
        <f t="shared" si="71"/>
        <v>583.1999999999997</v>
      </c>
      <c r="G696" s="286">
        <f t="shared" si="74"/>
        <v>61.05</v>
      </c>
      <c r="H696" s="286">
        <f t="shared" si="72"/>
        <v>35604.359999999979</v>
      </c>
      <c r="I696" s="286">
        <f t="shared" si="75"/>
        <v>548255.38500000036</v>
      </c>
      <c r="J696" s="286">
        <f t="shared" si="77"/>
        <v>23502.959999999977</v>
      </c>
      <c r="K696" s="286">
        <f t="shared" si="76"/>
        <v>209253.37500000017</v>
      </c>
    </row>
    <row r="697" spans="2:11" ht="14.4">
      <c r="B697" s="287">
        <v>695</v>
      </c>
      <c r="C697" s="4">
        <f>IF('Input&amp;Output'!$C$3=10,'v-t_chart'!G697,IF('Input&amp;Output'!$C$3=21,'v-t_chart'!H697,IF('Input&amp;Output'!$C$3=32,'v-t_chart'!I697,IF('Input&amp;Output'!$C$3=22,'v-t_chart'!J697,IF('Input&amp;Output'!$C$3=31,'v-t_chart'!K697,'v-t_chart'!L697)))))</f>
        <v>43.3</v>
      </c>
      <c r="D697" s="286">
        <v>243</v>
      </c>
      <c r="E697" s="286">
        <f t="shared" si="73"/>
        <v>1.7999999999999972</v>
      </c>
      <c r="F697" s="286">
        <f t="shared" si="71"/>
        <v>437.3999999999993</v>
      </c>
      <c r="G697" s="286">
        <f t="shared" si="74"/>
        <v>64.05</v>
      </c>
      <c r="H697" s="286">
        <f t="shared" si="72"/>
        <v>28015.469999999954</v>
      </c>
      <c r="I697" s="286">
        <f t="shared" si="75"/>
        <v>576270.85500000033</v>
      </c>
      <c r="J697" s="286">
        <f t="shared" si="77"/>
        <v>18545.759999999958</v>
      </c>
      <c r="K697" s="286">
        <f t="shared" si="76"/>
        <v>227799.13500000013</v>
      </c>
    </row>
    <row r="698" spans="2:11" ht="14.4">
      <c r="B698" s="287">
        <v>696</v>
      </c>
      <c r="C698" s="4">
        <f>IF('Input&amp;Output'!$C$3=10,'v-t_chart'!G698,IF('Input&amp;Output'!$C$3=21,'v-t_chart'!H698,IF('Input&amp;Output'!$C$3=32,'v-t_chart'!I698,IF('Input&amp;Output'!$C$3=22,'v-t_chart'!J698,IF('Input&amp;Output'!$C$3=31,'v-t_chart'!K698,'v-t_chart'!L698)))))</f>
        <v>44.5</v>
      </c>
      <c r="D698" s="286">
        <v>243</v>
      </c>
      <c r="E698" s="286">
        <f t="shared" si="73"/>
        <v>1.2000000000000028</v>
      </c>
      <c r="F698" s="286">
        <f t="shared" si="71"/>
        <v>291.6000000000007</v>
      </c>
      <c r="G698" s="286">
        <f t="shared" si="74"/>
        <v>66.150000000000006</v>
      </c>
      <c r="H698" s="286">
        <f t="shared" si="72"/>
        <v>19289.340000000047</v>
      </c>
      <c r="I698" s="286">
        <f t="shared" si="75"/>
        <v>595560.19500000041</v>
      </c>
      <c r="J698" s="286">
        <f t="shared" si="77"/>
        <v>12801.240000000043</v>
      </c>
      <c r="K698" s="286">
        <f t="shared" si="76"/>
        <v>240600.37500000017</v>
      </c>
    </row>
    <row r="699" spans="2:11" ht="14.4">
      <c r="B699" s="287">
        <v>697</v>
      </c>
      <c r="C699" s="4">
        <f>IF('Input&amp;Output'!$C$3=10,'v-t_chart'!G699,IF('Input&amp;Output'!$C$3=21,'v-t_chart'!H699,IF('Input&amp;Output'!$C$3=32,'v-t_chart'!I699,IF('Input&amp;Output'!$C$3=22,'v-t_chart'!J699,IF('Input&amp;Output'!$C$3=31,'v-t_chart'!K699,'v-t_chart'!L699)))))</f>
        <v>45.1</v>
      </c>
      <c r="D699" s="286">
        <v>243</v>
      </c>
      <c r="E699" s="286">
        <f t="shared" si="73"/>
        <v>0.60000000000000142</v>
      </c>
      <c r="F699" s="286">
        <f t="shared" si="71"/>
        <v>145.80000000000035</v>
      </c>
      <c r="G699" s="286">
        <f t="shared" si="74"/>
        <v>67.349999999999994</v>
      </c>
      <c r="H699" s="286">
        <f t="shared" si="72"/>
        <v>9819.6300000000228</v>
      </c>
      <c r="I699" s="286">
        <f t="shared" si="75"/>
        <v>605379.82500000042</v>
      </c>
      <c r="J699" s="286">
        <f t="shared" si="77"/>
        <v>6531.8400000000265</v>
      </c>
      <c r="K699" s="286">
        <f t="shared" si="76"/>
        <v>247132.2150000002</v>
      </c>
    </row>
    <row r="700" spans="2:11" ht="14.4">
      <c r="B700" s="287">
        <v>698</v>
      </c>
      <c r="C700" s="4">
        <f>IF('Input&amp;Output'!$C$3=10,'v-t_chart'!G700,IF('Input&amp;Output'!$C$3=21,'v-t_chart'!H700,IF('Input&amp;Output'!$C$3=32,'v-t_chart'!I700,IF('Input&amp;Output'!$C$3=22,'v-t_chart'!J700,IF('Input&amp;Output'!$C$3=31,'v-t_chart'!K700,'v-t_chart'!L700)))))</f>
        <v>45.1</v>
      </c>
      <c r="D700" s="286">
        <v>243</v>
      </c>
      <c r="E700" s="286">
        <f t="shared" si="73"/>
        <v>0</v>
      </c>
      <c r="F700" s="286">
        <f t="shared" si="71"/>
        <v>0</v>
      </c>
      <c r="G700" s="286">
        <f t="shared" si="74"/>
        <v>67.650000000000006</v>
      </c>
      <c r="H700" s="286">
        <f t="shared" si="72"/>
        <v>0</v>
      </c>
      <c r="I700" s="286">
        <f t="shared" si="75"/>
        <v>605379.82500000042</v>
      </c>
      <c r="J700" s="286">
        <f t="shared" si="77"/>
        <v>0</v>
      </c>
      <c r="K700" s="286">
        <f t="shared" si="76"/>
        <v>247132.2150000002</v>
      </c>
    </row>
    <row r="701" spans="2:11" ht="14.4">
      <c r="B701" s="287">
        <v>699</v>
      </c>
      <c r="C701" s="4">
        <f>IF('Input&amp;Output'!$C$3=10,'v-t_chart'!G701,IF('Input&amp;Output'!$C$3=21,'v-t_chart'!H701,IF('Input&amp;Output'!$C$3=32,'v-t_chart'!I701,IF('Input&amp;Output'!$C$3=22,'v-t_chart'!J701,IF('Input&amp;Output'!$C$3=31,'v-t_chart'!K701,'v-t_chart'!L701)))))</f>
        <v>43.9</v>
      </c>
      <c r="D701" s="286">
        <v>243</v>
      </c>
      <c r="E701" s="286">
        <f t="shared" si="73"/>
        <v>-1.2000000000000028</v>
      </c>
      <c r="F701" s="286">
        <f t="shared" si="71"/>
        <v>-291.6000000000007</v>
      </c>
      <c r="G701" s="286">
        <f t="shared" si="74"/>
        <v>66.45</v>
      </c>
      <c r="H701" s="286">
        <f t="shared" si="72"/>
        <v>-19376.820000000047</v>
      </c>
      <c r="I701" s="286">
        <f t="shared" si="75"/>
        <v>586003.00500000035</v>
      </c>
      <c r="J701" s="286">
        <f t="shared" si="77"/>
        <v>-12976.20000000005</v>
      </c>
      <c r="K701" s="286">
        <f t="shared" si="76"/>
        <v>234156.01500000016</v>
      </c>
    </row>
    <row r="702" spans="2:11" ht="14.4">
      <c r="B702" s="287">
        <v>700</v>
      </c>
      <c r="C702" s="4">
        <f>IF('Input&amp;Output'!$C$3=10,'v-t_chart'!G702,IF('Input&amp;Output'!$C$3=21,'v-t_chart'!H702,IF('Input&amp;Output'!$C$3=32,'v-t_chart'!I702,IF('Input&amp;Output'!$C$3=22,'v-t_chart'!J702,IF('Input&amp;Output'!$C$3=31,'v-t_chart'!K702,'v-t_chart'!L702)))))</f>
        <v>41.4</v>
      </c>
      <c r="D702" s="286">
        <v>243</v>
      </c>
      <c r="E702" s="286">
        <f t="shared" si="73"/>
        <v>-2.5</v>
      </c>
      <c r="F702" s="286">
        <f t="shared" si="71"/>
        <v>-607.5</v>
      </c>
      <c r="G702" s="286">
        <f t="shared" si="74"/>
        <v>63.349999999999994</v>
      </c>
      <c r="H702" s="286">
        <f t="shared" si="72"/>
        <v>-38485.125</v>
      </c>
      <c r="I702" s="286">
        <f t="shared" si="75"/>
        <v>547517.88000000035</v>
      </c>
      <c r="J702" s="286">
        <f t="shared" si="77"/>
        <v>-25909.875</v>
      </c>
      <c r="K702" s="286">
        <f t="shared" si="76"/>
        <v>208246.14000000016</v>
      </c>
    </row>
    <row r="703" spans="2:11" ht="14.4">
      <c r="B703" s="287">
        <v>701</v>
      </c>
      <c r="C703" s="4">
        <f>IF('Input&amp;Output'!$C$3=10,'v-t_chart'!G703,IF('Input&amp;Output'!$C$3=21,'v-t_chart'!H703,IF('Input&amp;Output'!$C$3=32,'v-t_chart'!I703,IF('Input&amp;Output'!$C$3=22,'v-t_chart'!J703,IF('Input&amp;Output'!$C$3=31,'v-t_chart'!K703,'v-t_chart'!L703)))))</f>
        <v>38.4</v>
      </c>
      <c r="D703" s="286">
        <v>243</v>
      </c>
      <c r="E703" s="286">
        <f t="shared" si="73"/>
        <v>-3</v>
      </c>
      <c r="F703" s="286">
        <f t="shared" si="71"/>
        <v>-729</v>
      </c>
      <c r="G703" s="286">
        <f t="shared" si="74"/>
        <v>59.099999999999994</v>
      </c>
      <c r="H703" s="286">
        <f t="shared" si="72"/>
        <v>-43083.899999999994</v>
      </c>
      <c r="I703" s="286">
        <f t="shared" si="75"/>
        <v>504433.98000000033</v>
      </c>
      <c r="J703" s="286">
        <f t="shared" si="77"/>
        <v>-29087.099999999984</v>
      </c>
      <c r="K703" s="286">
        <f t="shared" si="76"/>
        <v>179159.04000000018</v>
      </c>
    </row>
    <row r="704" spans="2:11" ht="14.4">
      <c r="B704" s="287">
        <v>702</v>
      </c>
      <c r="C704" s="4">
        <f>IF('Input&amp;Output'!$C$3=10,'v-t_chart'!G704,IF('Input&amp;Output'!$C$3=21,'v-t_chart'!H704,IF('Input&amp;Output'!$C$3=32,'v-t_chart'!I704,IF('Input&amp;Output'!$C$3=22,'v-t_chart'!J704,IF('Input&amp;Output'!$C$3=31,'v-t_chart'!K704,'v-t_chart'!L704)))))</f>
        <v>35.5</v>
      </c>
      <c r="D704" s="286">
        <v>243</v>
      </c>
      <c r="E704" s="286">
        <f t="shared" si="73"/>
        <v>-2.8999999999999986</v>
      </c>
      <c r="F704" s="286">
        <f t="shared" si="71"/>
        <v>-704.6999999999997</v>
      </c>
      <c r="G704" s="286">
        <f t="shared" si="74"/>
        <v>54.7</v>
      </c>
      <c r="H704" s="286">
        <f t="shared" si="72"/>
        <v>-38547.089999999989</v>
      </c>
      <c r="I704" s="286">
        <f t="shared" si="75"/>
        <v>465886.89000000036</v>
      </c>
      <c r="J704" s="286">
        <f t="shared" si="77"/>
        <v>-26038.664999999994</v>
      </c>
      <c r="K704" s="286">
        <f t="shared" si="76"/>
        <v>153120.37500000017</v>
      </c>
    </row>
    <row r="705" spans="2:11" ht="14.4">
      <c r="B705" s="287">
        <v>703</v>
      </c>
      <c r="C705" s="4">
        <f>IF('Input&amp;Output'!$C$3=10,'v-t_chart'!G705,IF('Input&amp;Output'!$C$3=21,'v-t_chart'!H705,IF('Input&amp;Output'!$C$3=32,'v-t_chart'!I705,IF('Input&amp;Output'!$C$3=22,'v-t_chart'!J705,IF('Input&amp;Output'!$C$3=31,'v-t_chart'!K705,'v-t_chart'!L705)))))</f>
        <v>32.9</v>
      </c>
      <c r="D705" s="286">
        <v>243</v>
      </c>
      <c r="E705" s="286">
        <f t="shared" si="73"/>
        <v>-2.6000000000000014</v>
      </c>
      <c r="F705" s="286">
        <f t="shared" si="71"/>
        <v>-631.8000000000003</v>
      </c>
      <c r="G705" s="286">
        <f t="shared" si="74"/>
        <v>50.65</v>
      </c>
      <c r="H705" s="286">
        <f t="shared" si="72"/>
        <v>-32000.670000000013</v>
      </c>
      <c r="I705" s="286">
        <f t="shared" si="75"/>
        <v>433886.22000000032</v>
      </c>
      <c r="J705" s="286">
        <f t="shared" si="77"/>
        <v>-21607.560000000019</v>
      </c>
      <c r="K705" s="286">
        <f t="shared" si="76"/>
        <v>131512.81500000015</v>
      </c>
    </row>
    <row r="706" spans="2:11" ht="14.4">
      <c r="B706" s="287">
        <v>704</v>
      </c>
      <c r="C706" s="4">
        <f>IF('Input&amp;Output'!$C$3=10,'v-t_chart'!G706,IF('Input&amp;Output'!$C$3=21,'v-t_chart'!H706,IF('Input&amp;Output'!$C$3=32,'v-t_chart'!I706,IF('Input&amp;Output'!$C$3=22,'v-t_chart'!J706,IF('Input&amp;Output'!$C$3=31,'v-t_chart'!K706,'v-t_chart'!L706)))))</f>
        <v>31.3</v>
      </c>
      <c r="D706" s="286">
        <v>243</v>
      </c>
      <c r="E706" s="286">
        <f t="shared" si="73"/>
        <v>-1.5999999999999979</v>
      </c>
      <c r="F706" s="286">
        <f t="shared" si="71"/>
        <v>-388.7999999999995</v>
      </c>
      <c r="G706" s="286">
        <f t="shared" si="74"/>
        <v>47.75</v>
      </c>
      <c r="H706" s="286">
        <f t="shared" si="72"/>
        <v>-18565.199999999975</v>
      </c>
      <c r="I706" s="286">
        <f t="shared" si="75"/>
        <v>415321.02000000037</v>
      </c>
      <c r="J706" s="286">
        <f t="shared" si="77"/>
        <v>-12480.479999999976</v>
      </c>
      <c r="K706" s="286">
        <f t="shared" si="76"/>
        <v>119032.33500000017</v>
      </c>
    </row>
    <row r="707" spans="2:11" ht="14.4">
      <c r="B707" s="287">
        <v>705</v>
      </c>
      <c r="C707" s="4">
        <f>IF('Input&amp;Output'!$C$3=10,'v-t_chart'!G707,IF('Input&amp;Output'!$C$3=21,'v-t_chart'!H707,IF('Input&amp;Output'!$C$3=32,'v-t_chart'!I707,IF('Input&amp;Output'!$C$3=22,'v-t_chart'!J707,IF('Input&amp;Output'!$C$3=31,'v-t_chart'!K707,'v-t_chart'!L707)))))</f>
        <v>30.7</v>
      </c>
      <c r="D707" s="286">
        <v>243</v>
      </c>
      <c r="E707" s="286">
        <f t="shared" si="73"/>
        <v>-0.60000000000000142</v>
      </c>
      <c r="F707" s="286">
        <f t="shared" si="71"/>
        <v>-145.80000000000035</v>
      </c>
      <c r="G707" s="286">
        <f t="shared" si="74"/>
        <v>46.35</v>
      </c>
      <c r="H707" s="286">
        <f t="shared" si="72"/>
        <v>-6757.8300000000163</v>
      </c>
      <c r="I707" s="286">
        <f t="shared" si="75"/>
        <v>408563.19000000035</v>
      </c>
      <c r="J707" s="286">
        <f t="shared" si="77"/>
        <v>-4519.8000000000056</v>
      </c>
      <c r="K707" s="286">
        <f t="shared" si="76"/>
        <v>114512.53500000016</v>
      </c>
    </row>
    <row r="708" spans="2:11" ht="14.4">
      <c r="B708" s="287">
        <v>706</v>
      </c>
      <c r="C708" s="4">
        <f>IF('Input&amp;Output'!$C$3=10,'v-t_chart'!G708,IF('Input&amp;Output'!$C$3=21,'v-t_chart'!H708,IF('Input&amp;Output'!$C$3=32,'v-t_chart'!I708,IF('Input&amp;Output'!$C$3=22,'v-t_chart'!J708,IF('Input&amp;Output'!$C$3=31,'v-t_chart'!K708,'v-t_chart'!L708)))))</f>
        <v>31</v>
      </c>
      <c r="D708" s="286">
        <v>243</v>
      </c>
      <c r="E708" s="286">
        <f t="shared" si="73"/>
        <v>0.30000000000000071</v>
      </c>
      <c r="F708" s="286">
        <f t="shared" ref="F708:F771" si="78">D708*E708</f>
        <v>72.900000000000176</v>
      </c>
      <c r="G708" s="286">
        <f t="shared" si="74"/>
        <v>46.35</v>
      </c>
      <c r="H708" s="286">
        <f t="shared" ref="H708:H771" si="79">F708*G708</f>
        <v>3378.9150000000081</v>
      </c>
      <c r="I708" s="286">
        <f t="shared" si="75"/>
        <v>411942.10500000033</v>
      </c>
      <c r="J708" s="286">
        <f t="shared" si="77"/>
        <v>2248.9649999999988</v>
      </c>
      <c r="K708" s="286">
        <f t="shared" si="76"/>
        <v>116761.50000000016</v>
      </c>
    </row>
    <row r="709" spans="2:11" ht="14.4">
      <c r="B709" s="287">
        <v>707</v>
      </c>
      <c r="C709" s="4">
        <f>IF('Input&amp;Output'!$C$3=10,'v-t_chart'!G709,IF('Input&amp;Output'!$C$3=21,'v-t_chart'!H709,IF('Input&amp;Output'!$C$3=32,'v-t_chart'!I709,IF('Input&amp;Output'!$C$3=22,'v-t_chart'!J709,IF('Input&amp;Output'!$C$3=31,'v-t_chart'!K709,'v-t_chart'!L709)))))</f>
        <v>32.200000000000003</v>
      </c>
      <c r="D709" s="286">
        <v>243</v>
      </c>
      <c r="E709" s="286">
        <f t="shared" ref="E709:E772" si="80">(C709-C708)/(B709/B709)</f>
        <v>1.2000000000000028</v>
      </c>
      <c r="F709" s="286">
        <f t="shared" si="78"/>
        <v>291.6000000000007</v>
      </c>
      <c r="G709" s="286">
        <f t="shared" ref="G709:G772" si="81">(C709+C708/2)*(B709-B708)</f>
        <v>47.7</v>
      </c>
      <c r="H709" s="286">
        <f t="shared" si="79"/>
        <v>13909.320000000034</v>
      </c>
      <c r="I709" s="286">
        <f t="shared" ref="I709:I772" si="82">I708+H709</f>
        <v>425851.42500000034</v>
      </c>
      <c r="J709" s="286">
        <f t="shared" si="77"/>
        <v>9214.5600000000177</v>
      </c>
      <c r="K709" s="286">
        <f t="shared" ref="K709:K772" si="83">K708+J709</f>
        <v>125976.06000000017</v>
      </c>
    </row>
    <row r="710" spans="2:11" ht="14.4">
      <c r="B710" s="287">
        <v>708</v>
      </c>
      <c r="C710" s="4">
        <f>IF('Input&amp;Output'!$C$3=10,'v-t_chart'!G710,IF('Input&amp;Output'!$C$3=21,'v-t_chart'!H710,IF('Input&amp;Output'!$C$3=32,'v-t_chart'!I710,IF('Input&amp;Output'!$C$3=22,'v-t_chart'!J710,IF('Input&amp;Output'!$C$3=31,'v-t_chart'!K710,'v-t_chart'!L710)))))</f>
        <v>34</v>
      </c>
      <c r="D710" s="286">
        <v>243</v>
      </c>
      <c r="E710" s="286">
        <f t="shared" si="80"/>
        <v>1.7999999999999972</v>
      </c>
      <c r="F710" s="286">
        <f t="shared" si="78"/>
        <v>437.3999999999993</v>
      </c>
      <c r="G710" s="286">
        <f t="shared" si="81"/>
        <v>50.1</v>
      </c>
      <c r="H710" s="286">
        <f t="shared" si="79"/>
        <v>21913.739999999965</v>
      </c>
      <c r="I710" s="286">
        <f t="shared" si="82"/>
        <v>447765.16500000033</v>
      </c>
      <c r="J710" s="286">
        <f t="shared" si="77"/>
        <v>14477.939999999982</v>
      </c>
      <c r="K710" s="286">
        <f t="shared" si="83"/>
        <v>140454.00000000015</v>
      </c>
    </row>
    <row r="711" spans="2:11" ht="14.4">
      <c r="B711" s="287">
        <v>709</v>
      </c>
      <c r="C711" s="4">
        <f>IF('Input&amp;Output'!$C$3=10,'v-t_chart'!G711,IF('Input&amp;Output'!$C$3=21,'v-t_chart'!H711,IF('Input&amp;Output'!$C$3=32,'v-t_chart'!I711,IF('Input&amp;Output'!$C$3=22,'v-t_chart'!J711,IF('Input&amp;Output'!$C$3=31,'v-t_chart'!K711,'v-t_chart'!L711)))))</f>
        <v>36</v>
      </c>
      <c r="D711" s="286">
        <v>243</v>
      </c>
      <c r="E711" s="286">
        <f t="shared" si="80"/>
        <v>2</v>
      </c>
      <c r="F711" s="286">
        <f t="shared" si="78"/>
        <v>486</v>
      </c>
      <c r="G711" s="286">
        <f t="shared" si="81"/>
        <v>53</v>
      </c>
      <c r="H711" s="286">
        <f t="shared" si="79"/>
        <v>25758</v>
      </c>
      <c r="I711" s="286">
        <f t="shared" si="82"/>
        <v>473523.16500000033</v>
      </c>
      <c r="J711" s="286">
        <f t="shared" si="77"/>
        <v>17010</v>
      </c>
      <c r="K711" s="286">
        <f t="shared" si="83"/>
        <v>157464.00000000015</v>
      </c>
    </row>
    <row r="712" spans="2:11" ht="14.4">
      <c r="B712" s="287">
        <v>710</v>
      </c>
      <c r="C712" s="4">
        <f>IF('Input&amp;Output'!$C$3=10,'v-t_chart'!G712,IF('Input&amp;Output'!$C$3=21,'v-t_chart'!H712,IF('Input&amp;Output'!$C$3=32,'v-t_chart'!I712,IF('Input&amp;Output'!$C$3=22,'v-t_chart'!J712,IF('Input&amp;Output'!$C$3=31,'v-t_chart'!K712,'v-t_chart'!L712)))))</f>
        <v>37.9</v>
      </c>
      <c r="D712" s="286">
        <v>243</v>
      </c>
      <c r="E712" s="286">
        <f t="shared" si="80"/>
        <v>1.8999999999999986</v>
      </c>
      <c r="F712" s="286">
        <f t="shared" si="78"/>
        <v>461.69999999999965</v>
      </c>
      <c r="G712" s="286">
        <f t="shared" si="81"/>
        <v>55.9</v>
      </c>
      <c r="H712" s="286">
        <f t="shared" si="79"/>
        <v>25809.029999999981</v>
      </c>
      <c r="I712" s="286">
        <f t="shared" si="82"/>
        <v>499332.1950000003</v>
      </c>
      <c r="J712" s="286">
        <f t="shared" si="77"/>
        <v>17059.814999999981</v>
      </c>
      <c r="K712" s="286">
        <f t="shared" si="83"/>
        <v>174523.81500000012</v>
      </c>
    </row>
    <row r="713" spans="2:11" ht="14.4">
      <c r="B713" s="287">
        <v>711</v>
      </c>
      <c r="C713" s="4">
        <f>IF('Input&amp;Output'!$C$3=10,'v-t_chart'!G713,IF('Input&amp;Output'!$C$3=21,'v-t_chart'!H713,IF('Input&amp;Output'!$C$3=32,'v-t_chart'!I713,IF('Input&amp;Output'!$C$3=22,'v-t_chart'!J713,IF('Input&amp;Output'!$C$3=31,'v-t_chart'!K713,'v-t_chart'!L713)))))</f>
        <v>39.9</v>
      </c>
      <c r="D713" s="286">
        <v>243</v>
      </c>
      <c r="E713" s="286">
        <f t="shared" si="80"/>
        <v>2</v>
      </c>
      <c r="F713" s="286">
        <f t="shared" si="78"/>
        <v>486</v>
      </c>
      <c r="G713" s="286">
        <f t="shared" si="81"/>
        <v>58.849999999999994</v>
      </c>
      <c r="H713" s="286">
        <f t="shared" si="79"/>
        <v>28601.1</v>
      </c>
      <c r="I713" s="286">
        <f t="shared" si="82"/>
        <v>527933.29500000027</v>
      </c>
      <c r="J713" s="286">
        <f t="shared" si="77"/>
        <v>18905.400000000016</v>
      </c>
      <c r="K713" s="286">
        <f t="shared" si="83"/>
        <v>193429.21500000014</v>
      </c>
    </row>
    <row r="714" spans="2:11" ht="14.4">
      <c r="B714" s="287">
        <v>712</v>
      </c>
      <c r="C714" s="4">
        <f>IF('Input&amp;Output'!$C$3=10,'v-t_chart'!G714,IF('Input&amp;Output'!$C$3=21,'v-t_chart'!H714,IF('Input&amp;Output'!$C$3=32,'v-t_chart'!I714,IF('Input&amp;Output'!$C$3=22,'v-t_chart'!J714,IF('Input&amp;Output'!$C$3=31,'v-t_chart'!K714,'v-t_chart'!L714)))))</f>
        <v>41.6</v>
      </c>
      <c r="D714" s="286">
        <v>243</v>
      </c>
      <c r="E714" s="286">
        <f t="shared" si="80"/>
        <v>1.7000000000000028</v>
      </c>
      <c r="F714" s="286">
        <f t="shared" si="78"/>
        <v>413.1000000000007</v>
      </c>
      <c r="G714" s="286">
        <f t="shared" si="81"/>
        <v>61.55</v>
      </c>
      <c r="H714" s="286">
        <f t="shared" si="79"/>
        <v>25426.305000000044</v>
      </c>
      <c r="I714" s="286">
        <f t="shared" si="82"/>
        <v>553359.60000000033</v>
      </c>
      <c r="J714" s="286">
        <f t="shared" si="77"/>
        <v>16833.825000000023</v>
      </c>
      <c r="K714" s="286">
        <f t="shared" si="83"/>
        <v>210263.04000000015</v>
      </c>
    </row>
    <row r="715" spans="2:11" ht="14.4">
      <c r="B715" s="287">
        <v>713</v>
      </c>
      <c r="C715" s="4">
        <f>IF('Input&amp;Output'!$C$3=10,'v-t_chart'!G715,IF('Input&amp;Output'!$C$3=21,'v-t_chart'!H715,IF('Input&amp;Output'!$C$3=32,'v-t_chart'!I715,IF('Input&amp;Output'!$C$3=22,'v-t_chart'!J715,IF('Input&amp;Output'!$C$3=31,'v-t_chart'!K715,'v-t_chart'!L715)))))</f>
        <v>43.1</v>
      </c>
      <c r="D715" s="286">
        <v>243</v>
      </c>
      <c r="E715" s="286">
        <f t="shared" si="80"/>
        <v>1.5</v>
      </c>
      <c r="F715" s="286">
        <f t="shared" si="78"/>
        <v>364.5</v>
      </c>
      <c r="G715" s="286">
        <f t="shared" si="81"/>
        <v>63.900000000000006</v>
      </c>
      <c r="H715" s="286">
        <f t="shared" si="79"/>
        <v>23291.550000000003</v>
      </c>
      <c r="I715" s="286">
        <f t="shared" si="82"/>
        <v>576651.15000000037</v>
      </c>
      <c r="J715" s="286">
        <f t="shared" si="77"/>
        <v>15436.574999999995</v>
      </c>
      <c r="K715" s="286">
        <f t="shared" si="83"/>
        <v>225699.61500000014</v>
      </c>
    </row>
    <row r="716" spans="2:11" ht="14.4">
      <c r="B716" s="287">
        <v>714</v>
      </c>
      <c r="C716" s="4">
        <f>IF('Input&amp;Output'!$C$3=10,'v-t_chart'!G716,IF('Input&amp;Output'!$C$3=21,'v-t_chart'!H716,IF('Input&amp;Output'!$C$3=32,'v-t_chart'!I716,IF('Input&amp;Output'!$C$3=22,'v-t_chart'!J716,IF('Input&amp;Output'!$C$3=31,'v-t_chart'!K716,'v-t_chart'!L716)))))</f>
        <v>44.3</v>
      </c>
      <c r="D716" s="286">
        <v>243</v>
      </c>
      <c r="E716" s="286">
        <f t="shared" si="80"/>
        <v>1.1999999999999957</v>
      </c>
      <c r="F716" s="286">
        <f t="shared" si="78"/>
        <v>291.59999999999894</v>
      </c>
      <c r="G716" s="286">
        <f t="shared" si="81"/>
        <v>65.849999999999994</v>
      </c>
      <c r="H716" s="286">
        <f t="shared" si="79"/>
        <v>19201.859999999928</v>
      </c>
      <c r="I716" s="286">
        <f t="shared" si="82"/>
        <v>595853.01000000024</v>
      </c>
      <c r="J716" s="286">
        <f t="shared" si="77"/>
        <v>12742.919999999958</v>
      </c>
      <c r="K716" s="286">
        <f t="shared" si="83"/>
        <v>238442.53500000009</v>
      </c>
    </row>
    <row r="717" spans="2:11" ht="14.4">
      <c r="B717" s="287">
        <v>715</v>
      </c>
      <c r="C717" s="4">
        <f>IF('Input&amp;Output'!$C$3=10,'v-t_chart'!G717,IF('Input&amp;Output'!$C$3=21,'v-t_chart'!H717,IF('Input&amp;Output'!$C$3=32,'v-t_chart'!I717,IF('Input&amp;Output'!$C$3=22,'v-t_chart'!J717,IF('Input&amp;Output'!$C$3=31,'v-t_chart'!K717,'v-t_chart'!L717)))))</f>
        <v>45</v>
      </c>
      <c r="D717" s="286">
        <v>243</v>
      </c>
      <c r="E717" s="286">
        <f t="shared" si="80"/>
        <v>0.70000000000000284</v>
      </c>
      <c r="F717" s="286">
        <f t="shared" si="78"/>
        <v>170.1000000000007</v>
      </c>
      <c r="G717" s="286">
        <f t="shared" si="81"/>
        <v>67.150000000000006</v>
      </c>
      <c r="H717" s="286">
        <f t="shared" si="79"/>
        <v>11422.215000000047</v>
      </c>
      <c r="I717" s="286">
        <f t="shared" si="82"/>
        <v>607275.22500000033</v>
      </c>
      <c r="J717" s="286">
        <f t="shared" si="77"/>
        <v>7594.9650000000265</v>
      </c>
      <c r="K717" s="286">
        <f t="shared" si="83"/>
        <v>246037.50000000012</v>
      </c>
    </row>
    <row r="718" spans="2:11" ht="14.4">
      <c r="B718" s="287">
        <v>716</v>
      </c>
      <c r="C718" s="4">
        <f>IF('Input&amp;Output'!$C$3=10,'v-t_chart'!G718,IF('Input&amp;Output'!$C$3=21,'v-t_chart'!H718,IF('Input&amp;Output'!$C$3=32,'v-t_chart'!I718,IF('Input&amp;Output'!$C$3=22,'v-t_chart'!J718,IF('Input&amp;Output'!$C$3=31,'v-t_chart'!K718,'v-t_chart'!L718)))))</f>
        <v>45.5</v>
      </c>
      <c r="D718" s="286">
        <v>243</v>
      </c>
      <c r="E718" s="286">
        <f t="shared" si="80"/>
        <v>0.5</v>
      </c>
      <c r="F718" s="286">
        <f t="shared" si="78"/>
        <v>121.5</v>
      </c>
      <c r="G718" s="286">
        <f t="shared" si="81"/>
        <v>68</v>
      </c>
      <c r="H718" s="286">
        <f t="shared" si="79"/>
        <v>8262</v>
      </c>
      <c r="I718" s="286">
        <f t="shared" si="82"/>
        <v>615537.22500000033</v>
      </c>
      <c r="J718" s="286">
        <f t="shared" si="77"/>
        <v>5497.875</v>
      </c>
      <c r="K718" s="286">
        <f t="shared" si="83"/>
        <v>251535.37500000012</v>
      </c>
    </row>
    <row r="719" spans="2:11" ht="14.4">
      <c r="B719" s="287">
        <v>717</v>
      </c>
      <c r="C719" s="4">
        <f>IF('Input&amp;Output'!$C$3=10,'v-t_chart'!G719,IF('Input&amp;Output'!$C$3=21,'v-t_chart'!H719,IF('Input&amp;Output'!$C$3=32,'v-t_chart'!I719,IF('Input&amp;Output'!$C$3=22,'v-t_chart'!J719,IF('Input&amp;Output'!$C$3=31,'v-t_chart'!K719,'v-t_chart'!L719)))))</f>
        <v>45.8</v>
      </c>
      <c r="D719" s="286">
        <v>243</v>
      </c>
      <c r="E719" s="286">
        <f t="shared" si="80"/>
        <v>0.29999999999999716</v>
      </c>
      <c r="F719" s="286">
        <f t="shared" si="78"/>
        <v>72.899999999999309</v>
      </c>
      <c r="G719" s="286">
        <f t="shared" si="81"/>
        <v>68.55</v>
      </c>
      <c r="H719" s="286">
        <f t="shared" si="79"/>
        <v>4997.2949999999528</v>
      </c>
      <c r="I719" s="286">
        <f t="shared" si="82"/>
        <v>620534.52000000025</v>
      </c>
      <c r="J719" s="286">
        <f t="shared" si="77"/>
        <v>3327.8849999999848</v>
      </c>
      <c r="K719" s="286">
        <f t="shared" si="83"/>
        <v>254863.2600000001</v>
      </c>
    </row>
    <row r="720" spans="2:11" ht="14.4">
      <c r="B720" s="287">
        <v>718</v>
      </c>
      <c r="C720" s="4">
        <f>IF('Input&amp;Output'!$C$3=10,'v-t_chart'!G720,IF('Input&amp;Output'!$C$3=21,'v-t_chart'!H720,IF('Input&amp;Output'!$C$3=32,'v-t_chart'!I720,IF('Input&amp;Output'!$C$3=22,'v-t_chart'!J720,IF('Input&amp;Output'!$C$3=31,'v-t_chart'!K720,'v-t_chart'!L720)))))</f>
        <v>46</v>
      </c>
      <c r="D720" s="286">
        <v>243</v>
      </c>
      <c r="E720" s="286">
        <f t="shared" si="80"/>
        <v>0.20000000000000284</v>
      </c>
      <c r="F720" s="286">
        <f t="shared" si="78"/>
        <v>48.600000000000691</v>
      </c>
      <c r="G720" s="286">
        <f t="shared" si="81"/>
        <v>68.900000000000006</v>
      </c>
      <c r="H720" s="286">
        <f t="shared" si="79"/>
        <v>3348.5400000000477</v>
      </c>
      <c r="I720" s="286">
        <f t="shared" si="82"/>
        <v>623883.06000000029</v>
      </c>
      <c r="J720" s="286">
        <f t="shared" si="77"/>
        <v>2230.7400000000152</v>
      </c>
      <c r="K720" s="286">
        <f t="shared" si="83"/>
        <v>257094.00000000012</v>
      </c>
    </row>
    <row r="721" spans="2:11" ht="14.4">
      <c r="B721" s="287">
        <v>719</v>
      </c>
      <c r="C721" s="4">
        <f>IF('Input&amp;Output'!$C$3=10,'v-t_chart'!G721,IF('Input&amp;Output'!$C$3=21,'v-t_chart'!H721,IF('Input&amp;Output'!$C$3=32,'v-t_chart'!I721,IF('Input&amp;Output'!$C$3=22,'v-t_chart'!J721,IF('Input&amp;Output'!$C$3=31,'v-t_chart'!K721,'v-t_chart'!L721)))))</f>
        <v>46.1</v>
      </c>
      <c r="D721" s="286">
        <v>243</v>
      </c>
      <c r="E721" s="286">
        <f t="shared" si="80"/>
        <v>0.10000000000000142</v>
      </c>
      <c r="F721" s="286">
        <f t="shared" si="78"/>
        <v>24.300000000000345</v>
      </c>
      <c r="G721" s="286">
        <f t="shared" si="81"/>
        <v>69.099999999999994</v>
      </c>
      <c r="H721" s="286">
        <f t="shared" si="79"/>
        <v>1679.1300000000238</v>
      </c>
      <c r="I721" s="286">
        <f t="shared" si="82"/>
        <v>625562.19000000029</v>
      </c>
      <c r="J721" s="286">
        <f t="shared" si="77"/>
        <v>1119.0150000000044</v>
      </c>
      <c r="K721" s="286">
        <f t="shared" si="83"/>
        <v>258213.01500000013</v>
      </c>
    </row>
    <row r="722" spans="2:11" ht="14.4">
      <c r="B722" s="287">
        <v>720</v>
      </c>
      <c r="C722" s="4">
        <f>IF('Input&amp;Output'!$C$3=10,'v-t_chart'!G722,IF('Input&amp;Output'!$C$3=21,'v-t_chart'!H722,IF('Input&amp;Output'!$C$3=32,'v-t_chart'!I722,IF('Input&amp;Output'!$C$3=22,'v-t_chart'!J722,IF('Input&amp;Output'!$C$3=31,'v-t_chart'!K722,'v-t_chart'!L722)))))</f>
        <v>46.2</v>
      </c>
      <c r="D722" s="286">
        <v>243</v>
      </c>
      <c r="E722" s="286">
        <f t="shared" si="80"/>
        <v>0.10000000000000142</v>
      </c>
      <c r="F722" s="286">
        <f t="shared" si="78"/>
        <v>24.300000000000345</v>
      </c>
      <c r="G722" s="286">
        <f t="shared" si="81"/>
        <v>69.25</v>
      </c>
      <c r="H722" s="286">
        <f t="shared" si="79"/>
        <v>1682.775000000024</v>
      </c>
      <c r="I722" s="286">
        <f t="shared" si="82"/>
        <v>627244.96500000032</v>
      </c>
      <c r="J722" s="286">
        <f t="shared" si="77"/>
        <v>1121.4450000000022</v>
      </c>
      <c r="K722" s="286">
        <f t="shared" si="83"/>
        <v>259334.46000000014</v>
      </c>
    </row>
    <row r="723" spans="2:11" ht="14.4">
      <c r="B723" s="287">
        <v>721</v>
      </c>
      <c r="C723" s="4">
        <f>IF('Input&amp;Output'!$C$3=10,'v-t_chart'!G723,IF('Input&amp;Output'!$C$3=21,'v-t_chart'!H723,IF('Input&amp;Output'!$C$3=32,'v-t_chart'!I723,IF('Input&amp;Output'!$C$3=22,'v-t_chart'!J723,IF('Input&amp;Output'!$C$3=31,'v-t_chart'!K723,'v-t_chart'!L723)))))</f>
        <v>46.1</v>
      </c>
      <c r="D723" s="286">
        <v>243</v>
      </c>
      <c r="E723" s="286">
        <f t="shared" si="80"/>
        <v>-0.10000000000000142</v>
      </c>
      <c r="F723" s="286">
        <f t="shared" si="78"/>
        <v>-24.300000000000345</v>
      </c>
      <c r="G723" s="286">
        <f t="shared" si="81"/>
        <v>69.2</v>
      </c>
      <c r="H723" s="286">
        <f t="shared" si="79"/>
        <v>-1681.560000000024</v>
      </c>
      <c r="I723" s="286">
        <f t="shared" si="82"/>
        <v>625563.40500000026</v>
      </c>
      <c r="J723" s="286">
        <f t="shared" si="77"/>
        <v>-1121.4450000000022</v>
      </c>
      <c r="K723" s="286">
        <f t="shared" si="83"/>
        <v>258213.01500000013</v>
      </c>
    </row>
    <row r="724" spans="2:11" ht="14.4">
      <c r="B724" s="287">
        <v>722</v>
      </c>
      <c r="C724" s="4">
        <f>IF('Input&amp;Output'!$C$3=10,'v-t_chart'!G724,IF('Input&amp;Output'!$C$3=21,'v-t_chart'!H724,IF('Input&amp;Output'!$C$3=32,'v-t_chart'!I724,IF('Input&amp;Output'!$C$3=22,'v-t_chart'!J724,IF('Input&amp;Output'!$C$3=31,'v-t_chart'!K724,'v-t_chart'!L724)))))</f>
        <v>45.7</v>
      </c>
      <c r="D724" s="286">
        <v>243</v>
      </c>
      <c r="E724" s="286">
        <f t="shared" si="80"/>
        <v>-0.39999999999999858</v>
      </c>
      <c r="F724" s="286">
        <f t="shared" si="78"/>
        <v>-97.199999999999648</v>
      </c>
      <c r="G724" s="286">
        <f t="shared" si="81"/>
        <v>68.75</v>
      </c>
      <c r="H724" s="286">
        <f t="shared" si="79"/>
        <v>-6682.4999999999754</v>
      </c>
      <c r="I724" s="286">
        <f t="shared" si="82"/>
        <v>618880.90500000026</v>
      </c>
      <c r="J724" s="286">
        <f t="shared" si="77"/>
        <v>-4461.4799999999759</v>
      </c>
      <c r="K724" s="286">
        <f t="shared" si="83"/>
        <v>253751.53500000015</v>
      </c>
    </row>
    <row r="725" spans="2:11" ht="14.4">
      <c r="B725" s="287">
        <v>723</v>
      </c>
      <c r="C725" s="4">
        <f>IF('Input&amp;Output'!$C$3=10,'v-t_chart'!G725,IF('Input&amp;Output'!$C$3=21,'v-t_chart'!H725,IF('Input&amp;Output'!$C$3=32,'v-t_chart'!I725,IF('Input&amp;Output'!$C$3=22,'v-t_chart'!J725,IF('Input&amp;Output'!$C$3=31,'v-t_chart'!K725,'v-t_chart'!L725)))))</f>
        <v>45</v>
      </c>
      <c r="D725" s="286">
        <v>243</v>
      </c>
      <c r="E725" s="286">
        <f t="shared" si="80"/>
        <v>-0.70000000000000284</v>
      </c>
      <c r="F725" s="286">
        <f t="shared" si="78"/>
        <v>-170.1000000000007</v>
      </c>
      <c r="G725" s="286">
        <f t="shared" si="81"/>
        <v>67.849999999999994</v>
      </c>
      <c r="H725" s="286">
        <f t="shared" si="79"/>
        <v>-11541.285000000047</v>
      </c>
      <c r="I725" s="286">
        <f t="shared" si="82"/>
        <v>607339.62000000023</v>
      </c>
      <c r="J725" s="286">
        <f t="shared" si="77"/>
        <v>-7714.035000000029</v>
      </c>
      <c r="K725" s="286">
        <f t="shared" si="83"/>
        <v>246037.50000000012</v>
      </c>
    </row>
    <row r="726" spans="2:11" ht="14.4">
      <c r="B726" s="287">
        <v>724</v>
      </c>
      <c r="C726" s="4">
        <f>IF('Input&amp;Output'!$C$3=10,'v-t_chart'!G726,IF('Input&amp;Output'!$C$3=21,'v-t_chart'!H726,IF('Input&amp;Output'!$C$3=32,'v-t_chart'!I726,IF('Input&amp;Output'!$C$3=22,'v-t_chart'!J726,IF('Input&amp;Output'!$C$3=31,'v-t_chart'!K726,'v-t_chart'!L726)))))</f>
        <v>44.3</v>
      </c>
      <c r="D726" s="286">
        <v>243</v>
      </c>
      <c r="E726" s="286">
        <f t="shared" si="80"/>
        <v>-0.70000000000000284</v>
      </c>
      <c r="F726" s="286">
        <f t="shared" si="78"/>
        <v>-170.1000000000007</v>
      </c>
      <c r="G726" s="286">
        <f t="shared" si="81"/>
        <v>66.8</v>
      </c>
      <c r="H726" s="286">
        <f t="shared" si="79"/>
        <v>-11362.680000000046</v>
      </c>
      <c r="I726" s="286">
        <f t="shared" si="82"/>
        <v>595976.94000000018</v>
      </c>
      <c r="J726" s="286">
        <f t="shared" si="77"/>
        <v>-7594.9650000000265</v>
      </c>
      <c r="K726" s="286">
        <f t="shared" si="83"/>
        <v>238442.53500000009</v>
      </c>
    </row>
    <row r="727" spans="2:11" ht="14.4">
      <c r="B727" s="287">
        <v>725</v>
      </c>
      <c r="C727" s="4">
        <f>IF('Input&amp;Output'!$C$3=10,'v-t_chart'!G727,IF('Input&amp;Output'!$C$3=21,'v-t_chart'!H727,IF('Input&amp;Output'!$C$3=32,'v-t_chart'!I727,IF('Input&amp;Output'!$C$3=22,'v-t_chart'!J727,IF('Input&amp;Output'!$C$3=31,'v-t_chart'!K727,'v-t_chart'!L727)))))</f>
        <v>44.7</v>
      </c>
      <c r="D727" s="286">
        <v>243</v>
      </c>
      <c r="E727" s="286">
        <f t="shared" si="80"/>
        <v>0.40000000000000568</v>
      </c>
      <c r="F727" s="286">
        <f t="shared" si="78"/>
        <v>97.200000000001381</v>
      </c>
      <c r="G727" s="286">
        <f t="shared" si="81"/>
        <v>66.849999999999994</v>
      </c>
      <c r="H727" s="286">
        <f t="shared" si="79"/>
        <v>6497.8200000000916</v>
      </c>
      <c r="I727" s="286">
        <f t="shared" si="82"/>
        <v>602474.76000000024</v>
      </c>
      <c r="J727" s="286">
        <f t="shared" si="77"/>
        <v>4325.4000000000442</v>
      </c>
      <c r="K727" s="286">
        <f t="shared" si="83"/>
        <v>242767.93500000014</v>
      </c>
    </row>
    <row r="728" spans="2:11" ht="14.4">
      <c r="B728" s="287">
        <v>726</v>
      </c>
      <c r="C728" s="4">
        <f>IF('Input&amp;Output'!$C$3=10,'v-t_chart'!G728,IF('Input&amp;Output'!$C$3=21,'v-t_chart'!H728,IF('Input&amp;Output'!$C$3=32,'v-t_chart'!I728,IF('Input&amp;Output'!$C$3=22,'v-t_chart'!J728,IF('Input&amp;Output'!$C$3=31,'v-t_chart'!K728,'v-t_chart'!L728)))))</f>
        <v>46.8</v>
      </c>
      <c r="D728" s="286">
        <v>243</v>
      </c>
      <c r="E728" s="286">
        <f t="shared" si="80"/>
        <v>2.0999999999999943</v>
      </c>
      <c r="F728" s="286">
        <f t="shared" si="78"/>
        <v>510.29999999999859</v>
      </c>
      <c r="G728" s="286">
        <f t="shared" si="81"/>
        <v>69.150000000000006</v>
      </c>
      <c r="H728" s="286">
        <f t="shared" si="79"/>
        <v>35287.244999999908</v>
      </c>
      <c r="I728" s="286">
        <f t="shared" si="82"/>
        <v>637762.00500000012</v>
      </c>
      <c r="J728" s="286">
        <f t="shared" ref="J728:J791" si="84">(0.5*D728*((C727^2)-(C728^2)))*-1</f>
        <v>23346.224999999955</v>
      </c>
      <c r="K728" s="286">
        <f t="shared" si="83"/>
        <v>266114.16000000009</v>
      </c>
    </row>
    <row r="729" spans="2:11" ht="14.4">
      <c r="B729" s="287">
        <v>727</v>
      </c>
      <c r="C729" s="4">
        <f>IF('Input&amp;Output'!$C$3=10,'v-t_chart'!G729,IF('Input&amp;Output'!$C$3=21,'v-t_chart'!H729,IF('Input&amp;Output'!$C$3=32,'v-t_chart'!I729,IF('Input&amp;Output'!$C$3=22,'v-t_chart'!J729,IF('Input&amp;Output'!$C$3=31,'v-t_chart'!K729,'v-t_chart'!L729)))))</f>
        <v>50.1</v>
      </c>
      <c r="D729" s="286">
        <v>243</v>
      </c>
      <c r="E729" s="286">
        <f t="shared" si="80"/>
        <v>3.3000000000000043</v>
      </c>
      <c r="F729" s="286">
        <f t="shared" si="78"/>
        <v>801.900000000001</v>
      </c>
      <c r="G729" s="286">
        <f t="shared" si="81"/>
        <v>73.5</v>
      </c>
      <c r="H729" s="286">
        <f t="shared" si="79"/>
        <v>58939.650000000074</v>
      </c>
      <c r="I729" s="286">
        <f t="shared" si="82"/>
        <v>696701.65500000014</v>
      </c>
      <c r="J729" s="286">
        <f t="shared" si="84"/>
        <v>38852.055000000051</v>
      </c>
      <c r="K729" s="286">
        <f t="shared" si="83"/>
        <v>304966.21500000014</v>
      </c>
    </row>
    <row r="730" spans="2:11" ht="14.4">
      <c r="B730" s="287">
        <v>728</v>
      </c>
      <c r="C730" s="4">
        <f>IF('Input&amp;Output'!$C$3=10,'v-t_chart'!G730,IF('Input&amp;Output'!$C$3=21,'v-t_chart'!H730,IF('Input&amp;Output'!$C$3=32,'v-t_chart'!I730,IF('Input&amp;Output'!$C$3=22,'v-t_chart'!J730,IF('Input&amp;Output'!$C$3=31,'v-t_chart'!K730,'v-t_chart'!L730)))))</f>
        <v>53.6</v>
      </c>
      <c r="D730" s="286">
        <v>243</v>
      </c>
      <c r="E730" s="286">
        <f t="shared" si="80"/>
        <v>3.5</v>
      </c>
      <c r="F730" s="286">
        <f t="shared" si="78"/>
        <v>850.5</v>
      </c>
      <c r="G730" s="286">
        <f t="shared" si="81"/>
        <v>78.650000000000006</v>
      </c>
      <c r="H730" s="286">
        <f t="shared" si="79"/>
        <v>66891.825000000012</v>
      </c>
      <c r="I730" s="286">
        <f t="shared" si="82"/>
        <v>763593.48000000021</v>
      </c>
      <c r="J730" s="286">
        <f t="shared" si="84"/>
        <v>44098.424999999981</v>
      </c>
      <c r="K730" s="286">
        <f t="shared" si="83"/>
        <v>349064.64000000013</v>
      </c>
    </row>
    <row r="731" spans="2:11" ht="14.4">
      <c r="B731" s="287">
        <v>729</v>
      </c>
      <c r="C731" s="4">
        <f>IF('Input&amp;Output'!$C$3=10,'v-t_chart'!G731,IF('Input&amp;Output'!$C$3=21,'v-t_chart'!H731,IF('Input&amp;Output'!$C$3=32,'v-t_chart'!I731,IF('Input&amp;Output'!$C$3=22,'v-t_chart'!J731,IF('Input&amp;Output'!$C$3=31,'v-t_chart'!K731,'v-t_chart'!L731)))))</f>
        <v>56.9</v>
      </c>
      <c r="D731" s="286">
        <v>243</v>
      </c>
      <c r="E731" s="286">
        <f t="shared" si="80"/>
        <v>3.2999999999999972</v>
      </c>
      <c r="F731" s="286">
        <f t="shared" si="78"/>
        <v>801.8999999999993</v>
      </c>
      <c r="G731" s="286">
        <f t="shared" si="81"/>
        <v>83.7</v>
      </c>
      <c r="H731" s="286">
        <f t="shared" si="79"/>
        <v>67119.029999999941</v>
      </c>
      <c r="I731" s="286">
        <f t="shared" si="82"/>
        <v>830712.51000000013</v>
      </c>
      <c r="J731" s="286">
        <f t="shared" si="84"/>
        <v>44304.974999999955</v>
      </c>
      <c r="K731" s="286">
        <f t="shared" si="83"/>
        <v>393369.61500000011</v>
      </c>
    </row>
    <row r="732" spans="2:11" ht="14.4">
      <c r="B732" s="287">
        <v>730</v>
      </c>
      <c r="C732" s="4">
        <f>IF('Input&amp;Output'!$C$3=10,'v-t_chart'!G732,IF('Input&amp;Output'!$C$3=21,'v-t_chart'!H732,IF('Input&amp;Output'!$C$3=32,'v-t_chart'!I732,IF('Input&amp;Output'!$C$3=22,'v-t_chart'!J732,IF('Input&amp;Output'!$C$3=31,'v-t_chart'!K732,'v-t_chart'!L732)))))</f>
        <v>59.4</v>
      </c>
      <c r="D732" s="286">
        <v>243</v>
      </c>
      <c r="E732" s="286">
        <f t="shared" si="80"/>
        <v>2.5</v>
      </c>
      <c r="F732" s="286">
        <f t="shared" si="78"/>
        <v>607.5</v>
      </c>
      <c r="G732" s="286">
        <f t="shared" si="81"/>
        <v>87.85</v>
      </c>
      <c r="H732" s="286">
        <f t="shared" si="79"/>
        <v>53368.875</v>
      </c>
      <c r="I732" s="286">
        <f t="shared" si="82"/>
        <v>884081.38500000013</v>
      </c>
      <c r="J732" s="286">
        <f t="shared" si="84"/>
        <v>35326.125</v>
      </c>
      <c r="K732" s="286">
        <f t="shared" si="83"/>
        <v>428695.74000000011</v>
      </c>
    </row>
    <row r="733" spans="2:11" ht="14.4">
      <c r="B733" s="287">
        <v>731</v>
      </c>
      <c r="C733" s="4">
        <f>IF('Input&amp;Output'!$C$3=10,'v-t_chart'!G733,IF('Input&amp;Output'!$C$3=21,'v-t_chart'!H733,IF('Input&amp;Output'!$C$3=32,'v-t_chart'!I733,IF('Input&amp;Output'!$C$3=22,'v-t_chart'!J733,IF('Input&amp;Output'!$C$3=31,'v-t_chart'!K733,'v-t_chart'!L733)))))</f>
        <v>60.2</v>
      </c>
      <c r="D733" s="286">
        <v>243</v>
      </c>
      <c r="E733" s="286">
        <f t="shared" si="80"/>
        <v>0.80000000000000426</v>
      </c>
      <c r="F733" s="286">
        <f t="shared" si="78"/>
        <v>194.40000000000103</v>
      </c>
      <c r="G733" s="286">
        <f t="shared" si="81"/>
        <v>89.9</v>
      </c>
      <c r="H733" s="286">
        <f t="shared" si="79"/>
        <v>17476.560000000092</v>
      </c>
      <c r="I733" s="286">
        <f t="shared" si="82"/>
        <v>901557.94500000018</v>
      </c>
      <c r="J733" s="286">
        <f t="shared" si="84"/>
        <v>11625.12000000009</v>
      </c>
      <c r="K733" s="286">
        <f t="shared" si="83"/>
        <v>440320.86000000022</v>
      </c>
    </row>
    <row r="734" spans="2:11" ht="14.4">
      <c r="B734" s="287">
        <v>732</v>
      </c>
      <c r="C734" s="4">
        <f>IF('Input&amp;Output'!$C$3=10,'v-t_chart'!G734,IF('Input&amp;Output'!$C$3=21,'v-t_chart'!H734,IF('Input&amp;Output'!$C$3=32,'v-t_chart'!I734,IF('Input&amp;Output'!$C$3=22,'v-t_chart'!J734,IF('Input&amp;Output'!$C$3=31,'v-t_chart'!K734,'v-t_chart'!L734)))))</f>
        <v>59.3</v>
      </c>
      <c r="D734" s="286">
        <v>243</v>
      </c>
      <c r="E734" s="286">
        <f t="shared" si="80"/>
        <v>-0.90000000000000568</v>
      </c>
      <c r="F734" s="286">
        <f t="shared" si="78"/>
        <v>-218.70000000000138</v>
      </c>
      <c r="G734" s="286">
        <f t="shared" si="81"/>
        <v>89.4</v>
      </c>
      <c r="H734" s="286">
        <f t="shared" si="79"/>
        <v>-19551.780000000126</v>
      </c>
      <c r="I734" s="286">
        <f t="shared" si="82"/>
        <v>882006.16500000004</v>
      </c>
      <c r="J734" s="286">
        <f t="shared" si="84"/>
        <v>-13067.325000000077</v>
      </c>
      <c r="K734" s="286">
        <f t="shared" si="83"/>
        <v>427253.53500000015</v>
      </c>
    </row>
    <row r="735" spans="2:11" ht="14.4">
      <c r="B735" s="287">
        <v>733</v>
      </c>
      <c r="C735" s="4">
        <f>IF('Input&amp;Output'!$C$3=10,'v-t_chart'!G735,IF('Input&amp;Output'!$C$3=21,'v-t_chart'!H735,IF('Input&amp;Output'!$C$3=32,'v-t_chart'!I735,IF('Input&amp;Output'!$C$3=22,'v-t_chart'!J735,IF('Input&amp;Output'!$C$3=31,'v-t_chart'!K735,'v-t_chart'!L735)))))</f>
        <v>57.5</v>
      </c>
      <c r="D735" s="286">
        <v>243</v>
      </c>
      <c r="E735" s="286">
        <f t="shared" si="80"/>
        <v>-1.7999999999999972</v>
      </c>
      <c r="F735" s="286">
        <f t="shared" si="78"/>
        <v>-437.3999999999993</v>
      </c>
      <c r="G735" s="286">
        <f t="shared" si="81"/>
        <v>87.15</v>
      </c>
      <c r="H735" s="286">
        <f t="shared" si="79"/>
        <v>-38119.409999999938</v>
      </c>
      <c r="I735" s="286">
        <f t="shared" si="82"/>
        <v>843886.75500000012</v>
      </c>
      <c r="J735" s="286">
        <f t="shared" si="84"/>
        <v>-25544.159999999974</v>
      </c>
      <c r="K735" s="286">
        <f t="shared" si="83"/>
        <v>401709.37500000017</v>
      </c>
    </row>
    <row r="736" spans="2:11" ht="14.4">
      <c r="B736" s="287">
        <v>734</v>
      </c>
      <c r="C736" s="4">
        <f>IF('Input&amp;Output'!$C$3=10,'v-t_chart'!G736,IF('Input&amp;Output'!$C$3=21,'v-t_chart'!H736,IF('Input&amp;Output'!$C$3=32,'v-t_chart'!I736,IF('Input&amp;Output'!$C$3=22,'v-t_chart'!J736,IF('Input&amp;Output'!$C$3=31,'v-t_chart'!K736,'v-t_chart'!L736)))))</f>
        <v>55.4</v>
      </c>
      <c r="D736" s="286">
        <v>243</v>
      </c>
      <c r="E736" s="286">
        <f t="shared" si="80"/>
        <v>-2.1000000000000014</v>
      </c>
      <c r="F736" s="286">
        <f t="shared" si="78"/>
        <v>-510.30000000000035</v>
      </c>
      <c r="G736" s="286">
        <f t="shared" si="81"/>
        <v>84.15</v>
      </c>
      <c r="H736" s="286">
        <f t="shared" si="79"/>
        <v>-42941.745000000032</v>
      </c>
      <c r="I736" s="286">
        <f t="shared" si="82"/>
        <v>800945.01000000013</v>
      </c>
      <c r="J736" s="286">
        <f t="shared" si="84"/>
        <v>-28806.435000000019</v>
      </c>
      <c r="K736" s="286">
        <f t="shared" si="83"/>
        <v>372902.94000000018</v>
      </c>
    </row>
    <row r="737" spans="2:11" ht="14.4">
      <c r="B737" s="287">
        <v>735</v>
      </c>
      <c r="C737" s="4">
        <f>IF('Input&amp;Output'!$C$3=10,'v-t_chart'!G737,IF('Input&amp;Output'!$C$3=21,'v-t_chart'!H737,IF('Input&amp;Output'!$C$3=32,'v-t_chart'!I737,IF('Input&amp;Output'!$C$3=22,'v-t_chart'!J737,IF('Input&amp;Output'!$C$3=31,'v-t_chart'!K737,'v-t_chart'!L737)))))</f>
        <v>52.5</v>
      </c>
      <c r="D737" s="286">
        <v>243</v>
      </c>
      <c r="E737" s="286">
        <f t="shared" si="80"/>
        <v>-2.8999999999999986</v>
      </c>
      <c r="F737" s="286">
        <f t="shared" si="78"/>
        <v>-704.6999999999997</v>
      </c>
      <c r="G737" s="286">
        <f t="shared" si="81"/>
        <v>80.2</v>
      </c>
      <c r="H737" s="286">
        <f t="shared" si="79"/>
        <v>-56516.939999999981</v>
      </c>
      <c r="I737" s="286">
        <f t="shared" si="82"/>
        <v>744428.07000000018</v>
      </c>
      <c r="J737" s="286">
        <f t="shared" si="84"/>
        <v>-38018.564999999981</v>
      </c>
      <c r="K737" s="286">
        <f t="shared" si="83"/>
        <v>334884.37500000017</v>
      </c>
    </row>
    <row r="738" spans="2:11" ht="14.4">
      <c r="B738" s="287">
        <v>736</v>
      </c>
      <c r="C738" s="4">
        <f>IF('Input&amp;Output'!$C$3=10,'v-t_chart'!G738,IF('Input&amp;Output'!$C$3=21,'v-t_chart'!H738,IF('Input&amp;Output'!$C$3=32,'v-t_chart'!I738,IF('Input&amp;Output'!$C$3=22,'v-t_chart'!J738,IF('Input&amp;Output'!$C$3=31,'v-t_chart'!K738,'v-t_chart'!L738)))))</f>
        <v>47.9</v>
      </c>
      <c r="D738" s="286">
        <v>243</v>
      </c>
      <c r="E738" s="286">
        <f t="shared" si="80"/>
        <v>-4.6000000000000014</v>
      </c>
      <c r="F738" s="286">
        <f t="shared" si="78"/>
        <v>-1117.8000000000004</v>
      </c>
      <c r="G738" s="286">
        <f t="shared" si="81"/>
        <v>74.150000000000006</v>
      </c>
      <c r="H738" s="286">
        <f t="shared" si="79"/>
        <v>-82884.870000000039</v>
      </c>
      <c r="I738" s="286">
        <f t="shared" si="82"/>
        <v>661543.20000000019</v>
      </c>
      <c r="J738" s="286">
        <f t="shared" si="84"/>
        <v>-56113.560000000019</v>
      </c>
      <c r="K738" s="286">
        <f t="shared" si="83"/>
        <v>278770.81500000018</v>
      </c>
    </row>
    <row r="739" spans="2:11" ht="14.4">
      <c r="B739" s="287">
        <v>737</v>
      </c>
      <c r="C739" s="4">
        <f>IF('Input&amp;Output'!$C$3=10,'v-t_chart'!G739,IF('Input&amp;Output'!$C$3=21,'v-t_chart'!H739,IF('Input&amp;Output'!$C$3=32,'v-t_chart'!I739,IF('Input&amp;Output'!$C$3=22,'v-t_chart'!J739,IF('Input&amp;Output'!$C$3=31,'v-t_chart'!K739,'v-t_chart'!L739)))))</f>
        <v>41.4</v>
      </c>
      <c r="D739" s="286">
        <v>243</v>
      </c>
      <c r="E739" s="286">
        <f t="shared" si="80"/>
        <v>-6.5</v>
      </c>
      <c r="F739" s="286">
        <f t="shared" si="78"/>
        <v>-1579.5</v>
      </c>
      <c r="G739" s="286">
        <f t="shared" si="81"/>
        <v>65.349999999999994</v>
      </c>
      <c r="H739" s="286">
        <f t="shared" si="79"/>
        <v>-103220.325</v>
      </c>
      <c r="I739" s="286">
        <f t="shared" si="82"/>
        <v>558322.87500000023</v>
      </c>
      <c r="J739" s="286">
        <f t="shared" si="84"/>
        <v>-70524.675000000003</v>
      </c>
      <c r="K739" s="286">
        <f t="shared" si="83"/>
        <v>208246.14000000019</v>
      </c>
    </row>
    <row r="740" spans="2:11" ht="14.4">
      <c r="B740" s="287">
        <v>738</v>
      </c>
      <c r="C740" s="4">
        <f>IF('Input&amp;Output'!$C$3=10,'v-t_chart'!G740,IF('Input&amp;Output'!$C$3=21,'v-t_chart'!H740,IF('Input&amp;Output'!$C$3=32,'v-t_chart'!I740,IF('Input&amp;Output'!$C$3=22,'v-t_chart'!J740,IF('Input&amp;Output'!$C$3=31,'v-t_chart'!K740,'v-t_chart'!L740)))))</f>
        <v>34.4</v>
      </c>
      <c r="D740" s="286">
        <v>243</v>
      </c>
      <c r="E740" s="286">
        <f t="shared" si="80"/>
        <v>-7</v>
      </c>
      <c r="F740" s="286">
        <f t="shared" si="78"/>
        <v>-1701</v>
      </c>
      <c r="G740" s="286">
        <f t="shared" si="81"/>
        <v>55.099999999999994</v>
      </c>
      <c r="H740" s="286">
        <f t="shared" si="79"/>
        <v>-93725.099999999991</v>
      </c>
      <c r="I740" s="286">
        <f t="shared" si="82"/>
        <v>464597.77500000026</v>
      </c>
      <c r="J740" s="286">
        <f t="shared" si="84"/>
        <v>-64467.899999999987</v>
      </c>
      <c r="K740" s="286">
        <f t="shared" si="83"/>
        <v>143778.24000000019</v>
      </c>
    </row>
    <row r="741" spans="2:11" ht="14.4">
      <c r="B741" s="287">
        <v>739</v>
      </c>
      <c r="C741" s="4">
        <f>IF('Input&amp;Output'!$C$3=10,'v-t_chart'!G741,IF('Input&amp;Output'!$C$3=21,'v-t_chart'!H741,IF('Input&amp;Output'!$C$3=32,'v-t_chart'!I741,IF('Input&amp;Output'!$C$3=22,'v-t_chart'!J741,IF('Input&amp;Output'!$C$3=31,'v-t_chart'!K741,'v-t_chart'!L741)))))</f>
        <v>30</v>
      </c>
      <c r="D741" s="286">
        <v>243</v>
      </c>
      <c r="E741" s="286">
        <f t="shared" si="80"/>
        <v>-4.3999999999999986</v>
      </c>
      <c r="F741" s="286">
        <f t="shared" si="78"/>
        <v>-1069.1999999999996</v>
      </c>
      <c r="G741" s="286">
        <f t="shared" si="81"/>
        <v>47.2</v>
      </c>
      <c r="H741" s="286">
        <f t="shared" si="79"/>
        <v>-50466.239999999983</v>
      </c>
      <c r="I741" s="286">
        <f t="shared" si="82"/>
        <v>414131.53500000027</v>
      </c>
      <c r="J741" s="286">
        <f t="shared" si="84"/>
        <v>-34428.239999999991</v>
      </c>
      <c r="K741" s="286">
        <f t="shared" si="83"/>
        <v>109350.0000000002</v>
      </c>
    </row>
    <row r="742" spans="2:11" ht="14.4">
      <c r="B742" s="287">
        <v>740</v>
      </c>
      <c r="C742" s="4">
        <f>IF('Input&amp;Output'!$C$3=10,'v-t_chart'!G742,IF('Input&amp;Output'!$C$3=21,'v-t_chart'!H742,IF('Input&amp;Output'!$C$3=32,'v-t_chart'!I742,IF('Input&amp;Output'!$C$3=22,'v-t_chart'!J742,IF('Input&amp;Output'!$C$3=31,'v-t_chart'!K742,'v-t_chart'!L742)))))</f>
        <v>27</v>
      </c>
      <c r="D742" s="286">
        <v>243</v>
      </c>
      <c r="E742" s="286">
        <f t="shared" si="80"/>
        <v>-3</v>
      </c>
      <c r="F742" s="286">
        <f t="shared" si="78"/>
        <v>-729</v>
      </c>
      <c r="G742" s="286">
        <f t="shared" si="81"/>
        <v>42</v>
      </c>
      <c r="H742" s="286">
        <f t="shared" si="79"/>
        <v>-30618</v>
      </c>
      <c r="I742" s="286">
        <f t="shared" si="82"/>
        <v>383513.53500000027</v>
      </c>
      <c r="J742" s="286">
        <f t="shared" si="84"/>
        <v>-20776.5</v>
      </c>
      <c r="K742" s="286">
        <f t="shared" si="83"/>
        <v>88573.500000000204</v>
      </c>
    </row>
    <row r="743" spans="2:11" ht="14.4">
      <c r="B743" s="287">
        <v>741</v>
      </c>
      <c r="C743" s="4">
        <f>IF('Input&amp;Output'!$C$3=10,'v-t_chart'!G743,IF('Input&amp;Output'!$C$3=21,'v-t_chart'!H743,IF('Input&amp;Output'!$C$3=32,'v-t_chart'!I743,IF('Input&amp;Output'!$C$3=22,'v-t_chart'!J743,IF('Input&amp;Output'!$C$3=31,'v-t_chart'!K743,'v-t_chart'!L743)))))</f>
        <v>26.5</v>
      </c>
      <c r="D743" s="286">
        <v>243</v>
      </c>
      <c r="E743" s="286">
        <f t="shared" si="80"/>
        <v>-0.5</v>
      </c>
      <c r="F743" s="286">
        <f t="shared" si="78"/>
        <v>-121.5</v>
      </c>
      <c r="G743" s="286">
        <f t="shared" si="81"/>
        <v>40</v>
      </c>
      <c r="H743" s="286">
        <f t="shared" si="79"/>
        <v>-4860</v>
      </c>
      <c r="I743" s="286">
        <f t="shared" si="82"/>
        <v>378653.53500000027</v>
      </c>
      <c r="J743" s="286">
        <f t="shared" si="84"/>
        <v>-3250.125</v>
      </c>
      <c r="K743" s="286">
        <f t="shared" si="83"/>
        <v>85323.375000000204</v>
      </c>
    </row>
    <row r="744" spans="2:11" ht="14.4">
      <c r="B744" s="287">
        <v>742</v>
      </c>
      <c r="C744" s="4">
        <f>IF('Input&amp;Output'!$C$3=10,'v-t_chart'!G744,IF('Input&amp;Output'!$C$3=21,'v-t_chart'!H744,IF('Input&amp;Output'!$C$3=32,'v-t_chart'!I744,IF('Input&amp;Output'!$C$3=22,'v-t_chart'!J744,IF('Input&amp;Output'!$C$3=31,'v-t_chart'!K744,'v-t_chart'!L744)))))</f>
        <v>28.7</v>
      </c>
      <c r="D744" s="286">
        <v>243</v>
      </c>
      <c r="E744" s="286">
        <f t="shared" si="80"/>
        <v>2.1999999999999993</v>
      </c>
      <c r="F744" s="286">
        <f t="shared" si="78"/>
        <v>534.5999999999998</v>
      </c>
      <c r="G744" s="286">
        <f t="shared" si="81"/>
        <v>41.95</v>
      </c>
      <c r="H744" s="286">
        <f t="shared" si="79"/>
        <v>22426.469999999994</v>
      </c>
      <c r="I744" s="286">
        <f t="shared" si="82"/>
        <v>401080.00500000024</v>
      </c>
      <c r="J744" s="286">
        <f t="shared" si="84"/>
        <v>14754.959999999994</v>
      </c>
      <c r="K744" s="286">
        <f t="shared" si="83"/>
        <v>100078.3350000002</v>
      </c>
    </row>
    <row r="745" spans="2:11" ht="14.4">
      <c r="B745" s="287">
        <v>743</v>
      </c>
      <c r="C745" s="4">
        <f>IF('Input&amp;Output'!$C$3=10,'v-t_chart'!G745,IF('Input&amp;Output'!$C$3=21,'v-t_chart'!H745,IF('Input&amp;Output'!$C$3=32,'v-t_chart'!I745,IF('Input&amp;Output'!$C$3=22,'v-t_chart'!J745,IF('Input&amp;Output'!$C$3=31,'v-t_chart'!K745,'v-t_chart'!L745)))))</f>
        <v>33.799999999999997</v>
      </c>
      <c r="D745" s="286">
        <v>243</v>
      </c>
      <c r="E745" s="286">
        <f t="shared" si="80"/>
        <v>5.0999999999999979</v>
      </c>
      <c r="F745" s="286">
        <f t="shared" si="78"/>
        <v>1239.2999999999995</v>
      </c>
      <c r="G745" s="286">
        <f t="shared" si="81"/>
        <v>48.15</v>
      </c>
      <c r="H745" s="286">
        <f t="shared" si="79"/>
        <v>59672.294999999976</v>
      </c>
      <c r="I745" s="286">
        <f t="shared" si="82"/>
        <v>460752.30000000022</v>
      </c>
      <c r="J745" s="286">
        <f t="shared" si="84"/>
        <v>38728.124999999985</v>
      </c>
      <c r="K745" s="286">
        <f t="shared" si="83"/>
        <v>138806.4600000002</v>
      </c>
    </row>
    <row r="746" spans="2:11" ht="14.4">
      <c r="B746" s="287">
        <v>744</v>
      </c>
      <c r="C746" s="4">
        <f>IF('Input&amp;Output'!$C$3=10,'v-t_chart'!G746,IF('Input&amp;Output'!$C$3=21,'v-t_chart'!H746,IF('Input&amp;Output'!$C$3=32,'v-t_chart'!I746,IF('Input&amp;Output'!$C$3=22,'v-t_chart'!J746,IF('Input&amp;Output'!$C$3=31,'v-t_chart'!K746,'v-t_chart'!L746)))))</f>
        <v>40.299999999999997</v>
      </c>
      <c r="D746" s="286">
        <v>243</v>
      </c>
      <c r="E746" s="286">
        <f t="shared" si="80"/>
        <v>6.5</v>
      </c>
      <c r="F746" s="286">
        <f t="shared" si="78"/>
        <v>1579.5</v>
      </c>
      <c r="G746" s="286">
        <f t="shared" si="81"/>
        <v>57.199999999999996</v>
      </c>
      <c r="H746" s="286">
        <f t="shared" si="79"/>
        <v>90347.4</v>
      </c>
      <c r="I746" s="286">
        <f t="shared" si="82"/>
        <v>551099.70000000019</v>
      </c>
      <c r="J746" s="286">
        <f t="shared" si="84"/>
        <v>58520.474999999984</v>
      </c>
      <c r="K746" s="286">
        <f t="shared" si="83"/>
        <v>197326.93500000017</v>
      </c>
    </row>
    <row r="747" spans="2:11" ht="14.4">
      <c r="B747" s="287">
        <v>745</v>
      </c>
      <c r="C747" s="4">
        <f>IF('Input&amp;Output'!$C$3=10,'v-t_chart'!G747,IF('Input&amp;Output'!$C$3=21,'v-t_chart'!H747,IF('Input&amp;Output'!$C$3=32,'v-t_chart'!I747,IF('Input&amp;Output'!$C$3=22,'v-t_chart'!J747,IF('Input&amp;Output'!$C$3=31,'v-t_chart'!K747,'v-t_chart'!L747)))))</f>
        <v>46.6</v>
      </c>
      <c r="D747" s="286">
        <v>243</v>
      </c>
      <c r="E747" s="286">
        <f t="shared" si="80"/>
        <v>6.3000000000000043</v>
      </c>
      <c r="F747" s="286">
        <f t="shared" si="78"/>
        <v>1530.900000000001</v>
      </c>
      <c r="G747" s="286">
        <f t="shared" si="81"/>
        <v>66.75</v>
      </c>
      <c r="H747" s="286">
        <f t="shared" si="79"/>
        <v>102187.57500000007</v>
      </c>
      <c r="I747" s="286">
        <f t="shared" si="82"/>
        <v>653287.27500000026</v>
      </c>
      <c r="J747" s="286">
        <f t="shared" si="84"/>
        <v>66517.605000000025</v>
      </c>
      <c r="K747" s="286">
        <f t="shared" si="83"/>
        <v>263844.54000000021</v>
      </c>
    </row>
    <row r="748" spans="2:11" ht="14.4">
      <c r="B748" s="287">
        <v>746</v>
      </c>
      <c r="C748" s="4">
        <f>IF('Input&amp;Output'!$C$3=10,'v-t_chart'!G748,IF('Input&amp;Output'!$C$3=21,'v-t_chart'!H748,IF('Input&amp;Output'!$C$3=32,'v-t_chart'!I748,IF('Input&amp;Output'!$C$3=22,'v-t_chart'!J748,IF('Input&amp;Output'!$C$3=31,'v-t_chart'!K748,'v-t_chart'!L748)))))</f>
        <v>50.4</v>
      </c>
      <c r="D748" s="286">
        <v>243</v>
      </c>
      <c r="E748" s="286">
        <f t="shared" si="80"/>
        <v>3.7999999999999972</v>
      </c>
      <c r="F748" s="286">
        <f t="shared" si="78"/>
        <v>923.3999999999993</v>
      </c>
      <c r="G748" s="286">
        <f t="shared" si="81"/>
        <v>73.7</v>
      </c>
      <c r="H748" s="286">
        <f t="shared" si="79"/>
        <v>68054.579999999944</v>
      </c>
      <c r="I748" s="286">
        <f t="shared" si="82"/>
        <v>721341.85500000021</v>
      </c>
      <c r="J748" s="286">
        <f t="shared" si="84"/>
        <v>44784.899999999987</v>
      </c>
      <c r="K748" s="286">
        <f t="shared" si="83"/>
        <v>308629.44000000018</v>
      </c>
    </row>
    <row r="749" spans="2:11" ht="14.4">
      <c r="B749" s="287">
        <v>747</v>
      </c>
      <c r="C749" s="4">
        <f>IF('Input&amp;Output'!$C$3=10,'v-t_chart'!G749,IF('Input&amp;Output'!$C$3=21,'v-t_chart'!H749,IF('Input&amp;Output'!$C$3=32,'v-t_chart'!I749,IF('Input&amp;Output'!$C$3=22,'v-t_chart'!J749,IF('Input&amp;Output'!$C$3=31,'v-t_chart'!K749,'v-t_chart'!L749)))))</f>
        <v>54</v>
      </c>
      <c r="D749" s="286">
        <v>243</v>
      </c>
      <c r="E749" s="286">
        <f t="shared" si="80"/>
        <v>3.6000000000000014</v>
      </c>
      <c r="F749" s="286">
        <f t="shared" si="78"/>
        <v>874.8000000000003</v>
      </c>
      <c r="G749" s="286">
        <f t="shared" si="81"/>
        <v>79.2</v>
      </c>
      <c r="H749" s="286">
        <f t="shared" si="79"/>
        <v>69284.160000000033</v>
      </c>
      <c r="I749" s="286">
        <f t="shared" si="82"/>
        <v>790626.01500000025</v>
      </c>
      <c r="J749" s="286">
        <f t="shared" si="84"/>
        <v>45664.560000000019</v>
      </c>
      <c r="K749" s="286">
        <f t="shared" si="83"/>
        <v>354294.00000000017</v>
      </c>
    </row>
    <row r="750" spans="2:11" ht="14.4">
      <c r="B750" s="287">
        <v>748</v>
      </c>
      <c r="C750" s="4">
        <f>IF('Input&amp;Output'!$C$3=10,'v-t_chart'!G750,IF('Input&amp;Output'!$C$3=21,'v-t_chart'!H750,IF('Input&amp;Output'!$C$3=32,'v-t_chart'!I750,IF('Input&amp;Output'!$C$3=22,'v-t_chart'!J750,IF('Input&amp;Output'!$C$3=31,'v-t_chart'!K750,'v-t_chart'!L750)))))</f>
        <v>56.9</v>
      </c>
      <c r="D750" s="286">
        <v>243</v>
      </c>
      <c r="E750" s="286">
        <f t="shared" si="80"/>
        <v>2.8999999999999986</v>
      </c>
      <c r="F750" s="286">
        <f t="shared" si="78"/>
        <v>704.6999999999997</v>
      </c>
      <c r="G750" s="286">
        <f t="shared" si="81"/>
        <v>83.9</v>
      </c>
      <c r="H750" s="286">
        <f t="shared" si="79"/>
        <v>59124.32999999998</v>
      </c>
      <c r="I750" s="286">
        <f t="shared" si="82"/>
        <v>849750.3450000002</v>
      </c>
      <c r="J750" s="286">
        <f t="shared" si="84"/>
        <v>39075.614999999962</v>
      </c>
      <c r="K750" s="286">
        <f t="shared" si="83"/>
        <v>393369.61500000011</v>
      </c>
    </row>
    <row r="751" spans="2:11" ht="14.4">
      <c r="B751" s="287">
        <v>749</v>
      </c>
      <c r="C751" s="4">
        <f>IF('Input&amp;Output'!$C$3=10,'v-t_chart'!G751,IF('Input&amp;Output'!$C$3=21,'v-t_chart'!H751,IF('Input&amp;Output'!$C$3=32,'v-t_chart'!I751,IF('Input&amp;Output'!$C$3=22,'v-t_chart'!J751,IF('Input&amp;Output'!$C$3=31,'v-t_chart'!K751,'v-t_chart'!L751)))))</f>
        <v>59.1</v>
      </c>
      <c r="D751" s="286">
        <v>243</v>
      </c>
      <c r="E751" s="286">
        <f t="shared" si="80"/>
        <v>2.2000000000000028</v>
      </c>
      <c r="F751" s="286">
        <f t="shared" si="78"/>
        <v>534.6000000000007</v>
      </c>
      <c r="G751" s="286">
        <f t="shared" si="81"/>
        <v>87.55</v>
      </c>
      <c r="H751" s="286">
        <f t="shared" si="79"/>
        <v>46804.230000000061</v>
      </c>
      <c r="I751" s="286">
        <f t="shared" si="82"/>
        <v>896554.5750000003</v>
      </c>
      <c r="J751" s="286">
        <f t="shared" si="84"/>
        <v>31006.800000000032</v>
      </c>
      <c r="K751" s="286">
        <f t="shared" si="83"/>
        <v>424376.41500000015</v>
      </c>
    </row>
    <row r="752" spans="2:11" ht="14.4">
      <c r="B752" s="287">
        <v>750</v>
      </c>
      <c r="C752" s="4">
        <f>IF('Input&amp;Output'!$C$3=10,'v-t_chart'!G752,IF('Input&amp;Output'!$C$3=21,'v-t_chart'!H752,IF('Input&amp;Output'!$C$3=32,'v-t_chart'!I752,IF('Input&amp;Output'!$C$3=22,'v-t_chart'!J752,IF('Input&amp;Output'!$C$3=31,'v-t_chart'!K752,'v-t_chart'!L752)))))</f>
        <v>60.6</v>
      </c>
      <c r="D752" s="286">
        <v>243</v>
      </c>
      <c r="E752" s="286">
        <f t="shared" si="80"/>
        <v>1.5</v>
      </c>
      <c r="F752" s="286">
        <f t="shared" si="78"/>
        <v>364.5</v>
      </c>
      <c r="G752" s="286">
        <f t="shared" si="81"/>
        <v>90.15</v>
      </c>
      <c r="H752" s="286">
        <f t="shared" si="79"/>
        <v>32859.675000000003</v>
      </c>
      <c r="I752" s="286">
        <f t="shared" si="82"/>
        <v>929414.25000000035</v>
      </c>
      <c r="J752" s="286">
        <f t="shared" si="84"/>
        <v>21815.325000000023</v>
      </c>
      <c r="K752" s="286">
        <f t="shared" si="83"/>
        <v>446191.74000000017</v>
      </c>
    </row>
    <row r="753" spans="2:11" ht="14.4">
      <c r="B753" s="287">
        <v>751</v>
      </c>
      <c r="C753" s="4">
        <f>IF('Input&amp;Output'!$C$3=10,'v-t_chart'!G753,IF('Input&amp;Output'!$C$3=21,'v-t_chart'!H753,IF('Input&amp;Output'!$C$3=32,'v-t_chart'!I753,IF('Input&amp;Output'!$C$3=22,'v-t_chart'!J753,IF('Input&amp;Output'!$C$3=31,'v-t_chart'!K753,'v-t_chart'!L753)))))</f>
        <v>61.7</v>
      </c>
      <c r="D753" s="286">
        <v>243</v>
      </c>
      <c r="E753" s="286">
        <f t="shared" si="80"/>
        <v>1.1000000000000014</v>
      </c>
      <c r="F753" s="286">
        <f t="shared" si="78"/>
        <v>267.30000000000035</v>
      </c>
      <c r="G753" s="286">
        <f t="shared" si="81"/>
        <v>92</v>
      </c>
      <c r="H753" s="286">
        <f t="shared" si="79"/>
        <v>24591.600000000031</v>
      </c>
      <c r="I753" s="286">
        <f t="shared" si="82"/>
        <v>954005.85000000033</v>
      </c>
      <c r="J753" s="286">
        <f t="shared" si="84"/>
        <v>16345.395000000024</v>
      </c>
      <c r="K753" s="286">
        <f t="shared" si="83"/>
        <v>462537.13500000018</v>
      </c>
    </row>
    <row r="754" spans="2:11" ht="14.4">
      <c r="B754" s="287">
        <v>752</v>
      </c>
      <c r="C754" s="4">
        <f>IF('Input&amp;Output'!$C$3=10,'v-t_chart'!G754,IF('Input&amp;Output'!$C$3=21,'v-t_chart'!H754,IF('Input&amp;Output'!$C$3=32,'v-t_chart'!I754,IF('Input&amp;Output'!$C$3=22,'v-t_chart'!J754,IF('Input&amp;Output'!$C$3=31,'v-t_chart'!K754,'v-t_chart'!L754)))))</f>
        <v>62.6</v>
      </c>
      <c r="D754" s="286">
        <v>243</v>
      </c>
      <c r="E754" s="286">
        <f t="shared" si="80"/>
        <v>0.89999999999999858</v>
      </c>
      <c r="F754" s="286">
        <f t="shared" si="78"/>
        <v>218.69999999999965</v>
      </c>
      <c r="G754" s="286">
        <f t="shared" si="81"/>
        <v>93.45</v>
      </c>
      <c r="H754" s="286">
        <f t="shared" si="79"/>
        <v>20437.514999999967</v>
      </c>
      <c r="I754" s="286">
        <f t="shared" si="82"/>
        <v>974443.36500000034</v>
      </c>
      <c r="J754" s="286">
        <f t="shared" si="84"/>
        <v>13592.204999999987</v>
      </c>
      <c r="K754" s="286">
        <f t="shared" si="83"/>
        <v>476129.3400000002</v>
      </c>
    </row>
    <row r="755" spans="2:11" ht="14.4">
      <c r="B755" s="287">
        <v>753</v>
      </c>
      <c r="C755" s="4">
        <f>IF('Input&amp;Output'!$C$3=10,'v-t_chart'!G755,IF('Input&amp;Output'!$C$3=21,'v-t_chart'!H755,IF('Input&amp;Output'!$C$3=32,'v-t_chart'!I755,IF('Input&amp;Output'!$C$3=22,'v-t_chart'!J755,IF('Input&amp;Output'!$C$3=31,'v-t_chart'!K755,'v-t_chart'!L755)))))</f>
        <v>63.1</v>
      </c>
      <c r="D755" s="286">
        <v>243</v>
      </c>
      <c r="E755" s="286">
        <f t="shared" si="80"/>
        <v>0.5</v>
      </c>
      <c r="F755" s="286">
        <f t="shared" si="78"/>
        <v>121.5</v>
      </c>
      <c r="G755" s="286">
        <f t="shared" si="81"/>
        <v>94.4</v>
      </c>
      <c r="H755" s="286">
        <f t="shared" si="79"/>
        <v>11469.6</v>
      </c>
      <c r="I755" s="286">
        <f t="shared" si="82"/>
        <v>985912.96500000032</v>
      </c>
      <c r="J755" s="286">
        <f t="shared" si="84"/>
        <v>7636.2749999999887</v>
      </c>
      <c r="K755" s="286">
        <f t="shared" si="83"/>
        <v>483765.61500000017</v>
      </c>
    </row>
    <row r="756" spans="2:11" ht="14.4">
      <c r="B756" s="287">
        <v>754</v>
      </c>
      <c r="C756" s="4">
        <f>IF('Input&amp;Output'!$C$3=10,'v-t_chart'!G756,IF('Input&amp;Output'!$C$3=21,'v-t_chart'!H756,IF('Input&amp;Output'!$C$3=32,'v-t_chart'!I756,IF('Input&amp;Output'!$C$3=22,'v-t_chart'!J756,IF('Input&amp;Output'!$C$3=31,'v-t_chart'!K756,'v-t_chart'!L756)))))</f>
        <v>62.9</v>
      </c>
      <c r="D756" s="286">
        <v>243</v>
      </c>
      <c r="E756" s="286">
        <f t="shared" si="80"/>
        <v>-0.20000000000000284</v>
      </c>
      <c r="F756" s="286">
        <f t="shared" si="78"/>
        <v>-48.600000000000691</v>
      </c>
      <c r="G756" s="286">
        <f t="shared" si="81"/>
        <v>94.45</v>
      </c>
      <c r="H756" s="286">
        <f t="shared" si="79"/>
        <v>-4590.270000000065</v>
      </c>
      <c r="I756" s="286">
        <f t="shared" si="82"/>
        <v>981322.6950000003</v>
      </c>
      <c r="J756" s="286">
        <f t="shared" si="84"/>
        <v>-3061.8000000000329</v>
      </c>
      <c r="K756" s="286">
        <f t="shared" si="83"/>
        <v>480703.81500000012</v>
      </c>
    </row>
    <row r="757" spans="2:11" ht="14.4">
      <c r="B757" s="287">
        <v>755</v>
      </c>
      <c r="C757" s="4">
        <f>IF('Input&amp;Output'!$C$3=10,'v-t_chart'!G757,IF('Input&amp;Output'!$C$3=21,'v-t_chart'!H757,IF('Input&amp;Output'!$C$3=32,'v-t_chart'!I757,IF('Input&amp;Output'!$C$3=22,'v-t_chart'!J757,IF('Input&amp;Output'!$C$3=31,'v-t_chart'!K757,'v-t_chart'!L757)))))</f>
        <v>61.7</v>
      </c>
      <c r="D757" s="286">
        <v>243</v>
      </c>
      <c r="E757" s="286">
        <f t="shared" si="80"/>
        <v>-1.1999999999999957</v>
      </c>
      <c r="F757" s="286">
        <f t="shared" si="78"/>
        <v>-291.59999999999894</v>
      </c>
      <c r="G757" s="286">
        <f t="shared" si="81"/>
        <v>93.15</v>
      </c>
      <c r="H757" s="286">
        <f t="shared" si="79"/>
        <v>-27162.539999999903</v>
      </c>
      <c r="I757" s="286">
        <f t="shared" si="82"/>
        <v>954160.15500000038</v>
      </c>
      <c r="J757" s="286">
        <f t="shared" si="84"/>
        <v>-18166.679999999942</v>
      </c>
      <c r="K757" s="286">
        <f t="shared" si="83"/>
        <v>462537.13500000018</v>
      </c>
    </row>
    <row r="758" spans="2:11" ht="14.4">
      <c r="B758" s="287">
        <v>756</v>
      </c>
      <c r="C758" s="4">
        <f>IF('Input&amp;Output'!$C$3=10,'v-t_chart'!G758,IF('Input&amp;Output'!$C$3=21,'v-t_chart'!H758,IF('Input&amp;Output'!$C$3=32,'v-t_chart'!I758,IF('Input&amp;Output'!$C$3=22,'v-t_chart'!J758,IF('Input&amp;Output'!$C$3=31,'v-t_chart'!K758,'v-t_chart'!L758)))))</f>
        <v>59.4</v>
      </c>
      <c r="D758" s="286">
        <v>243</v>
      </c>
      <c r="E758" s="286">
        <f t="shared" si="80"/>
        <v>-2.3000000000000043</v>
      </c>
      <c r="F758" s="286">
        <f t="shared" si="78"/>
        <v>-558.900000000001</v>
      </c>
      <c r="G758" s="286">
        <f t="shared" si="81"/>
        <v>90.25</v>
      </c>
      <c r="H758" s="286">
        <f t="shared" si="79"/>
        <v>-50440.725000000093</v>
      </c>
      <c r="I758" s="286">
        <f t="shared" si="82"/>
        <v>903719.43000000028</v>
      </c>
      <c r="J758" s="286">
        <f t="shared" si="84"/>
        <v>-33841.395000000077</v>
      </c>
      <c r="K758" s="286">
        <f t="shared" si="83"/>
        <v>428695.74000000011</v>
      </c>
    </row>
    <row r="759" spans="2:11" ht="14.4">
      <c r="B759" s="287">
        <v>757</v>
      </c>
      <c r="C759" s="4">
        <f>IF('Input&amp;Output'!$C$3=10,'v-t_chart'!G759,IF('Input&amp;Output'!$C$3=21,'v-t_chart'!H759,IF('Input&amp;Output'!$C$3=32,'v-t_chart'!I759,IF('Input&amp;Output'!$C$3=22,'v-t_chart'!J759,IF('Input&amp;Output'!$C$3=31,'v-t_chart'!K759,'v-t_chart'!L759)))))</f>
        <v>56.6</v>
      </c>
      <c r="D759" s="286">
        <v>243</v>
      </c>
      <c r="E759" s="286">
        <f t="shared" si="80"/>
        <v>-2.7999999999999972</v>
      </c>
      <c r="F759" s="286">
        <f t="shared" si="78"/>
        <v>-680.3999999999993</v>
      </c>
      <c r="G759" s="286">
        <f t="shared" si="81"/>
        <v>86.3</v>
      </c>
      <c r="H759" s="286">
        <f t="shared" si="79"/>
        <v>-58718.519999999939</v>
      </c>
      <c r="I759" s="286">
        <f t="shared" si="82"/>
        <v>845000.91000000038</v>
      </c>
      <c r="J759" s="286">
        <f t="shared" si="84"/>
        <v>-39463.199999999968</v>
      </c>
      <c r="K759" s="286">
        <f t="shared" si="83"/>
        <v>389232.54000000015</v>
      </c>
    </row>
    <row r="760" spans="2:11" ht="14.4">
      <c r="B760" s="287">
        <v>758</v>
      </c>
      <c r="C760" s="4">
        <f>IF('Input&amp;Output'!$C$3=10,'v-t_chart'!G760,IF('Input&amp;Output'!$C$3=21,'v-t_chart'!H760,IF('Input&amp;Output'!$C$3=32,'v-t_chart'!I760,IF('Input&amp;Output'!$C$3=22,'v-t_chart'!J760,IF('Input&amp;Output'!$C$3=31,'v-t_chart'!K760,'v-t_chart'!L760)))))</f>
        <v>53.7</v>
      </c>
      <c r="D760" s="286">
        <v>243</v>
      </c>
      <c r="E760" s="286">
        <f t="shared" si="80"/>
        <v>-2.8999999999999986</v>
      </c>
      <c r="F760" s="286">
        <f t="shared" si="78"/>
        <v>-704.6999999999997</v>
      </c>
      <c r="G760" s="286">
        <f t="shared" si="81"/>
        <v>82</v>
      </c>
      <c r="H760" s="286">
        <f t="shared" si="79"/>
        <v>-57785.399999999972</v>
      </c>
      <c r="I760" s="286">
        <f t="shared" si="82"/>
        <v>787215.51000000036</v>
      </c>
      <c r="J760" s="286">
        <f t="shared" si="84"/>
        <v>-38864.204999999929</v>
      </c>
      <c r="K760" s="286">
        <f t="shared" si="83"/>
        <v>350368.3350000002</v>
      </c>
    </row>
    <row r="761" spans="2:11" ht="14.4">
      <c r="B761" s="287">
        <v>759</v>
      </c>
      <c r="C761" s="4">
        <f>IF('Input&amp;Output'!$C$3=10,'v-t_chart'!G761,IF('Input&amp;Output'!$C$3=21,'v-t_chart'!H761,IF('Input&amp;Output'!$C$3=32,'v-t_chart'!I761,IF('Input&amp;Output'!$C$3=22,'v-t_chart'!J761,IF('Input&amp;Output'!$C$3=31,'v-t_chart'!K761,'v-t_chart'!L761)))))</f>
        <v>50.7</v>
      </c>
      <c r="D761" s="286">
        <v>243</v>
      </c>
      <c r="E761" s="286">
        <f t="shared" si="80"/>
        <v>-3</v>
      </c>
      <c r="F761" s="286">
        <f t="shared" si="78"/>
        <v>-729</v>
      </c>
      <c r="G761" s="286">
        <f t="shared" si="81"/>
        <v>77.550000000000011</v>
      </c>
      <c r="H761" s="286">
        <f t="shared" si="79"/>
        <v>-56533.950000000012</v>
      </c>
      <c r="I761" s="286">
        <f t="shared" si="82"/>
        <v>730681.56000000029</v>
      </c>
      <c r="J761" s="286">
        <f t="shared" si="84"/>
        <v>-38053.800000000032</v>
      </c>
      <c r="K761" s="286">
        <f t="shared" si="83"/>
        <v>312314.53500000015</v>
      </c>
    </row>
    <row r="762" spans="2:11" ht="14.4">
      <c r="B762" s="287">
        <v>760</v>
      </c>
      <c r="C762" s="4">
        <f>IF('Input&amp;Output'!$C$3=10,'v-t_chart'!G762,IF('Input&amp;Output'!$C$3=21,'v-t_chart'!H762,IF('Input&amp;Output'!$C$3=32,'v-t_chart'!I762,IF('Input&amp;Output'!$C$3=22,'v-t_chart'!J762,IF('Input&amp;Output'!$C$3=31,'v-t_chart'!K762,'v-t_chart'!L762)))))</f>
        <v>47.7</v>
      </c>
      <c r="D762" s="286">
        <v>243</v>
      </c>
      <c r="E762" s="286">
        <f t="shared" si="80"/>
        <v>-3</v>
      </c>
      <c r="F762" s="286">
        <f t="shared" si="78"/>
        <v>-729</v>
      </c>
      <c r="G762" s="286">
        <f t="shared" si="81"/>
        <v>73.050000000000011</v>
      </c>
      <c r="H762" s="286">
        <f t="shared" si="79"/>
        <v>-53253.450000000012</v>
      </c>
      <c r="I762" s="286">
        <f t="shared" si="82"/>
        <v>677428.11000000034</v>
      </c>
      <c r="J762" s="286">
        <f t="shared" si="84"/>
        <v>-35866.799999999981</v>
      </c>
      <c r="K762" s="286">
        <f t="shared" si="83"/>
        <v>276447.73500000016</v>
      </c>
    </row>
    <row r="763" spans="2:11" ht="14.4">
      <c r="B763" s="287">
        <v>761</v>
      </c>
      <c r="C763" s="4">
        <f>IF('Input&amp;Output'!$C$3=10,'v-t_chart'!G763,IF('Input&amp;Output'!$C$3=21,'v-t_chart'!H763,IF('Input&amp;Output'!$C$3=32,'v-t_chart'!I763,IF('Input&amp;Output'!$C$3=22,'v-t_chart'!J763,IF('Input&amp;Output'!$C$3=31,'v-t_chart'!K763,'v-t_chart'!L763)))))</f>
        <v>45</v>
      </c>
      <c r="D763" s="286">
        <v>243</v>
      </c>
      <c r="E763" s="286">
        <f t="shared" si="80"/>
        <v>-2.7000000000000028</v>
      </c>
      <c r="F763" s="286">
        <f t="shared" si="78"/>
        <v>-656.1000000000007</v>
      </c>
      <c r="G763" s="286">
        <f t="shared" si="81"/>
        <v>68.849999999999994</v>
      </c>
      <c r="H763" s="286">
        <f t="shared" si="79"/>
        <v>-45172.485000000044</v>
      </c>
      <c r="I763" s="286">
        <f t="shared" si="82"/>
        <v>632255.62500000023</v>
      </c>
      <c r="J763" s="286">
        <f t="shared" si="84"/>
        <v>-30410.235000000052</v>
      </c>
      <c r="K763" s="286">
        <f t="shared" si="83"/>
        <v>246037.50000000012</v>
      </c>
    </row>
    <row r="764" spans="2:11" ht="14.4">
      <c r="B764" s="287">
        <v>762</v>
      </c>
      <c r="C764" s="4">
        <f>IF('Input&amp;Output'!$C$3=10,'v-t_chart'!G764,IF('Input&amp;Output'!$C$3=21,'v-t_chart'!H764,IF('Input&amp;Output'!$C$3=32,'v-t_chart'!I764,IF('Input&amp;Output'!$C$3=22,'v-t_chart'!J764,IF('Input&amp;Output'!$C$3=31,'v-t_chart'!K764,'v-t_chart'!L764)))))</f>
        <v>43.1</v>
      </c>
      <c r="D764" s="286">
        <v>243</v>
      </c>
      <c r="E764" s="286">
        <f t="shared" si="80"/>
        <v>-1.8999999999999986</v>
      </c>
      <c r="F764" s="286">
        <f t="shared" si="78"/>
        <v>-461.69999999999965</v>
      </c>
      <c r="G764" s="286">
        <f t="shared" si="81"/>
        <v>65.599999999999994</v>
      </c>
      <c r="H764" s="286">
        <f t="shared" si="79"/>
        <v>-30287.519999999975</v>
      </c>
      <c r="I764" s="286">
        <f t="shared" si="82"/>
        <v>601968.10500000021</v>
      </c>
      <c r="J764" s="286">
        <f t="shared" si="84"/>
        <v>-20337.884999999984</v>
      </c>
      <c r="K764" s="286">
        <f t="shared" si="83"/>
        <v>225699.61500000014</v>
      </c>
    </row>
    <row r="765" spans="2:11" ht="14.4">
      <c r="B765" s="287">
        <v>763</v>
      </c>
      <c r="C765" s="4">
        <f>IF('Input&amp;Output'!$C$3=10,'v-t_chart'!G765,IF('Input&amp;Output'!$C$3=21,'v-t_chart'!H765,IF('Input&amp;Output'!$C$3=32,'v-t_chart'!I765,IF('Input&amp;Output'!$C$3=22,'v-t_chart'!J765,IF('Input&amp;Output'!$C$3=31,'v-t_chart'!K765,'v-t_chart'!L765)))))</f>
        <v>41.9</v>
      </c>
      <c r="D765" s="286">
        <v>243</v>
      </c>
      <c r="E765" s="286">
        <f t="shared" si="80"/>
        <v>-1.2000000000000028</v>
      </c>
      <c r="F765" s="286">
        <f t="shared" si="78"/>
        <v>-291.6000000000007</v>
      </c>
      <c r="G765" s="286">
        <f t="shared" si="81"/>
        <v>63.45</v>
      </c>
      <c r="H765" s="286">
        <f t="shared" si="79"/>
        <v>-18502.020000000044</v>
      </c>
      <c r="I765" s="286">
        <f t="shared" si="82"/>
        <v>583466.0850000002</v>
      </c>
      <c r="J765" s="286">
        <f t="shared" si="84"/>
        <v>-12393.000000000027</v>
      </c>
      <c r="K765" s="286">
        <f t="shared" si="83"/>
        <v>213306.61500000011</v>
      </c>
    </row>
    <row r="766" spans="2:11" ht="14.4">
      <c r="B766" s="287">
        <v>764</v>
      </c>
      <c r="C766" s="4">
        <f>IF('Input&amp;Output'!$C$3=10,'v-t_chart'!G766,IF('Input&amp;Output'!$C$3=21,'v-t_chart'!H766,IF('Input&amp;Output'!$C$3=32,'v-t_chart'!I766,IF('Input&amp;Output'!$C$3=22,'v-t_chart'!J766,IF('Input&amp;Output'!$C$3=31,'v-t_chart'!K766,'v-t_chart'!L766)))))</f>
        <v>41.6</v>
      </c>
      <c r="D766" s="286">
        <v>243</v>
      </c>
      <c r="E766" s="286">
        <f t="shared" si="80"/>
        <v>-0.29999999999999716</v>
      </c>
      <c r="F766" s="286">
        <f t="shared" si="78"/>
        <v>-72.899999999999309</v>
      </c>
      <c r="G766" s="286">
        <f t="shared" si="81"/>
        <v>62.55</v>
      </c>
      <c r="H766" s="286">
        <f t="shared" si="79"/>
        <v>-4559.8949999999568</v>
      </c>
      <c r="I766" s="286">
        <f t="shared" si="82"/>
        <v>578906.19000000029</v>
      </c>
      <c r="J766" s="286">
        <f t="shared" si="84"/>
        <v>-3043.5749999999671</v>
      </c>
      <c r="K766" s="286">
        <f t="shared" si="83"/>
        <v>210263.04000000015</v>
      </c>
    </row>
    <row r="767" spans="2:11" ht="14.4">
      <c r="B767" s="287">
        <v>765</v>
      </c>
      <c r="C767" s="4">
        <f>IF('Input&amp;Output'!$C$3=10,'v-t_chart'!G767,IF('Input&amp;Output'!$C$3=21,'v-t_chart'!H767,IF('Input&amp;Output'!$C$3=32,'v-t_chart'!I767,IF('Input&amp;Output'!$C$3=22,'v-t_chart'!J767,IF('Input&amp;Output'!$C$3=31,'v-t_chart'!K767,'v-t_chart'!L767)))))</f>
        <v>41.3</v>
      </c>
      <c r="D767" s="286">
        <v>243</v>
      </c>
      <c r="E767" s="286">
        <f t="shared" si="80"/>
        <v>-0.30000000000000426</v>
      </c>
      <c r="F767" s="286">
        <f t="shared" si="78"/>
        <v>-72.900000000001029</v>
      </c>
      <c r="G767" s="286">
        <f t="shared" si="81"/>
        <v>62.099999999999994</v>
      </c>
      <c r="H767" s="286">
        <f t="shared" si="79"/>
        <v>-4527.0900000000638</v>
      </c>
      <c r="I767" s="286">
        <f t="shared" si="82"/>
        <v>574379.10000000021</v>
      </c>
      <c r="J767" s="286">
        <f t="shared" si="84"/>
        <v>-3021.7050000000418</v>
      </c>
      <c r="K767" s="286">
        <f t="shared" si="83"/>
        <v>207241.33500000011</v>
      </c>
    </row>
    <row r="768" spans="2:11" ht="14.4">
      <c r="B768" s="287">
        <v>766</v>
      </c>
      <c r="C768" s="4">
        <f>IF('Input&amp;Output'!$C$3=10,'v-t_chart'!G768,IF('Input&amp;Output'!$C$3=21,'v-t_chart'!H768,IF('Input&amp;Output'!$C$3=32,'v-t_chart'!I768,IF('Input&amp;Output'!$C$3=22,'v-t_chart'!J768,IF('Input&amp;Output'!$C$3=31,'v-t_chart'!K768,'v-t_chart'!L768)))))</f>
        <v>40.9</v>
      </c>
      <c r="D768" s="286">
        <v>243</v>
      </c>
      <c r="E768" s="286">
        <f t="shared" si="80"/>
        <v>-0.39999999999999858</v>
      </c>
      <c r="F768" s="286">
        <f t="shared" si="78"/>
        <v>-97.199999999999648</v>
      </c>
      <c r="G768" s="286">
        <f t="shared" si="81"/>
        <v>61.55</v>
      </c>
      <c r="H768" s="286">
        <f t="shared" si="79"/>
        <v>-5982.659999999978</v>
      </c>
      <c r="I768" s="286">
        <f t="shared" si="82"/>
        <v>568396.44000000018</v>
      </c>
      <c r="J768" s="286">
        <f t="shared" si="84"/>
        <v>-3994.9199999999855</v>
      </c>
      <c r="K768" s="286">
        <f t="shared" si="83"/>
        <v>203246.41500000012</v>
      </c>
    </row>
    <row r="769" spans="2:11" ht="14.4">
      <c r="B769" s="287">
        <v>767</v>
      </c>
      <c r="C769" s="4">
        <f>IF('Input&amp;Output'!$C$3=10,'v-t_chart'!G769,IF('Input&amp;Output'!$C$3=21,'v-t_chart'!H769,IF('Input&amp;Output'!$C$3=32,'v-t_chart'!I769,IF('Input&amp;Output'!$C$3=22,'v-t_chart'!J769,IF('Input&amp;Output'!$C$3=31,'v-t_chart'!K769,'v-t_chart'!L769)))))</f>
        <v>41.8</v>
      </c>
      <c r="D769" s="286">
        <v>243</v>
      </c>
      <c r="E769" s="286">
        <f t="shared" si="80"/>
        <v>0.89999999999999858</v>
      </c>
      <c r="F769" s="286">
        <f t="shared" si="78"/>
        <v>218.69999999999965</v>
      </c>
      <c r="G769" s="286">
        <f t="shared" si="81"/>
        <v>62.25</v>
      </c>
      <c r="H769" s="286">
        <f t="shared" si="79"/>
        <v>13614.074999999979</v>
      </c>
      <c r="I769" s="286">
        <f t="shared" si="82"/>
        <v>582010.51500000013</v>
      </c>
      <c r="J769" s="286">
        <f t="shared" si="84"/>
        <v>9043.2449999999808</v>
      </c>
      <c r="K769" s="286">
        <f t="shared" si="83"/>
        <v>212289.66000000009</v>
      </c>
    </row>
    <row r="770" spans="2:11" ht="14.4">
      <c r="B770" s="287">
        <v>768</v>
      </c>
      <c r="C770" s="4">
        <f>IF('Input&amp;Output'!$C$3=10,'v-t_chart'!G770,IF('Input&amp;Output'!$C$3=21,'v-t_chart'!H770,IF('Input&amp;Output'!$C$3=32,'v-t_chart'!I770,IF('Input&amp;Output'!$C$3=22,'v-t_chart'!J770,IF('Input&amp;Output'!$C$3=31,'v-t_chart'!K770,'v-t_chart'!L770)))))</f>
        <v>42.1</v>
      </c>
      <c r="D770" s="286">
        <v>243</v>
      </c>
      <c r="E770" s="286">
        <f t="shared" si="80"/>
        <v>0.30000000000000426</v>
      </c>
      <c r="F770" s="286">
        <f t="shared" si="78"/>
        <v>72.900000000001029</v>
      </c>
      <c r="G770" s="286">
        <f t="shared" si="81"/>
        <v>63</v>
      </c>
      <c r="H770" s="286">
        <f t="shared" si="79"/>
        <v>4592.7000000000644</v>
      </c>
      <c r="I770" s="286">
        <f t="shared" si="82"/>
        <v>586603.2150000002</v>
      </c>
      <c r="J770" s="286">
        <f t="shared" si="84"/>
        <v>3058.1550000000366</v>
      </c>
      <c r="K770" s="286">
        <f t="shared" si="83"/>
        <v>215347.81500000012</v>
      </c>
    </row>
    <row r="771" spans="2:11" ht="14.4">
      <c r="B771" s="287">
        <v>769</v>
      </c>
      <c r="C771" s="4">
        <f>IF('Input&amp;Output'!$C$3=10,'v-t_chart'!G771,IF('Input&amp;Output'!$C$3=21,'v-t_chart'!H771,IF('Input&amp;Output'!$C$3=32,'v-t_chart'!I771,IF('Input&amp;Output'!$C$3=22,'v-t_chart'!J771,IF('Input&amp;Output'!$C$3=31,'v-t_chart'!K771,'v-t_chart'!L771)))))</f>
        <v>41.8</v>
      </c>
      <c r="D771" s="286">
        <v>243</v>
      </c>
      <c r="E771" s="286">
        <f t="shared" si="80"/>
        <v>-0.30000000000000426</v>
      </c>
      <c r="F771" s="286">
        <f t="shared" si="78"/>
        <v>-72.900000000001029</v>
      </c>
      <c r="G771" s="286">
        <f t="shared" si="81"/>
        <v>62.849999999999994</v>
      </c>
      <c r="H771" s="286">
        <f t="shared" si="79"/>
        <v>-4581.765000000064</v>
      </c>
      <c r="I771" s="286">
        <f t="shared" si="82"/>
        <v>582021.45000000019</v>
      </c>
      <c r="J771" s="286">
        <f t="shared" si="84"/>
        <v>-3058.1550000000366</v>
      </c>
      <c r="K771" s="286">
        <f t="shared" si="83"/>
        <v>212289.66000000009</v>
      </c>
    </row>
    <row r="772" spans="2:11" ht="14.4">
      <c r="B772" s="287">
        <v>770</v>
      </c>
      <c r="C772" s="4">
        <f>IF('Input&amp;Output'!$C$3=10,'v-t_chart'!G772,IF('Input&amp;Output'!$C$3=21,'v-t_chart'!H772,IF('Input&amp;Output'!$C$3=32,'v-t_chart'!I772,IF('Input&amp;Output'!$C$3=22,'v-t_chart'!J772,IF('Input&amp;Output'!$C$3=31,'v-t_chart'!K772,'v-t_chart'!L772)))))</f>
        <v>41.3</v>
      </c>
      <c r="D772" s="286">
        <v>243</v>
      </c>
      <c r="E772" s="286">
        <f t="shared" si="80"/>
        <v>-0.5</v>
      </c>
      <c r="F772" s="286">
        <f t="shared" ref="F772:F835" si="85">D772*E772</f>
        <v>-121.5</v>
      </c>
      <c r="G772" s="286">
        <f t="shared" si="81"/>
        <v>62.199999999999996</v>
      </c>
      <c r="H772" s="286">
        <f t="shared" ref="H772:H835" si="86">F772*G772</f>
        <v>-7557.2999999999993</v>
      </c>
      <c r="I772" s="286">
        <f t="shared" si="82"/>
        <v>574464.15000000014</v>
      </c>
      <c r="J772" s="286">
        <f t="shared" si="84"/>
        <v>-5048.3249999999944</v>
      </c>
      <c r="K772" s="286">
        <f t="shared" si="83"/>
        <v>207241.33500000011</v>
      </c>
    </row>
    <row r="773" spans="2:11" ht="14.4">
      <c r="B773" s="287">
        <v>771</v>
      </c>
      <c r="C773" s="4">
        <f>IF('Input&amp;Output'!$C$3=10,'v-t_chart'!G773,IF('Input&amp;Output'!$C$3=21,'v-t_chart'!H773,IF('Input&amp;Output'!$C$3=32,'v-t_chart'!I773,IF('Input&amp;Output'!$C$3=22,'v-t_chart'!J773,IF('Input&amp;Output'!$C$3=31,'v-t_chart'!K773,'v-t_chart'!L773)))))</f>
        <v>41.5</v>
      </c>
      <c r="D773" s="286">
        <v>243</v>
      </c>
      <c r="E773" s="286">
        <f t="shared" ref="E773:E836" si="87">(C773-C772)/(B773/B773)</f>
        <v>0.20000000000000284</v>
      </c>
      <c r="F773" s="286">
        <f t="shared" si="85"/>
        <v>48.600000000000691</v>
      </c>
      <c r="G773" s="286">
        <f t="shared" ref="G773:G836" si="88">(C773+C772/2)*(B773-B772)</f>
        <v>62.15</v>
      </c>
      <c r="H773" s="286">
        <f t="shared" si="86"/>
        <v>3020.490000000043</v>
      </c>
      <c r="I773" s="286">
        <f t="shared" ref="I773:I836" si="89">I772+H773</f>
        <v>577484.64000000013</v>
      </c>
      <c r="J773" s="286">
        <f t="shared" si="84"/>
        <v>2012.0400000000209</v>
      </c>
      <c r="K773" s="286">
        <f t="shared" ref="K773:K836" si="90">K772+J773</f>
        <v>209253.37500000012</v>
      </c>
    </row>
    <row r="774" spans="2:11" ht="14.4">
      <c r="B774" s="287">
        <v>772</v>
      </c>
      <c r="C774" s="4">
        <f>IF('Input&amp;Output'!$C$3=10,'v-t_chart'!G774,IF('Input&amp;Output'!$C$3=21,'v-t_chart'!H774,IF('Input&amp;Output'!$C$3=32,'v-t_chart'!I774,IF('Input&amp;Output'!$C$3=22,'v-t_chart'!J774,IF('Input&amp;Output'!$C$3=31,'v-t_chart'!K774,'v-t_chart'!L774)))))</f>
        <v>43.5</v>
      </c>
      <c r="D774" s="286">
        <v>243</v>
      </c>
      <c r="E774" s="286">
        <f t="shared" si="87"/>
        <v>2</v>
      </c>
      <c r="F774" s="286">
        <f t="shared" si="85"/>
        <v>486</v>
      </c>
      <c r="G774" s="286">
        <f t="shared" si="88"/>
        <v>64.25</v>
      </c>
      <c r="H774" s="286">
        <f t="shared" si="86"/>
        <v>31225.5</v>
      </c>
      <c r="I774" s="286">
        <f t="shared" si="89"/>
        <v>608710.14000000013</v>
      </c>
      <c r="J774" s="286">
        <f t="shared" si="84"/>
        <v>20655</v>
      </c>
      <c r="K774" s="286">
        <f t="shared" si="90"/>
        <v>229908.37500000012</v>
      </c>
    </row>
    <row r="775" spans="2:11" ht="14.4">
      <c r="B775" s="287">
        <v>773</v>
      </c>
      <c r="C775" s="4">
        <f>IF('Input&amp;Output'!$C$3=10,'v-t_chart'!G775,IF('Input&amp;Output'!$C$3=21,'v-t_chart'!H775,IF('Input&amp;Output'!$C$3=32,'v-t_chart'!I775,IF('Input&amp;Output'!$C$3=22,'v-t_chart'!J775,IF('Input&amp;Output'!$C$3=31,'v-t_chart'!K775,'v-t_chart'!L775)))))</f>
        <v>46.5</v>
      </c>
      <c r="D775" s="286">
        <v>243</v>
      </c>
      <c r="E775" s="286">
        <f t="shared" si="87"/>
        <v>3</v>
      </c>
      <c r="F775" s="286">
        <f t="shared" si="85"/>
        <v>729</v>
      </c>
      <c r="G775" s="286">
        <f t="shared" si="88"/>
        <v>68.25</v>
      </c>
      <c r="H775" s="286">
        <f t="shared" si="86"/>
        <v>49754.25</v>
      </c>
      <c r="I775" s="286">
        <f t="shared" si="89"/>
        <v>658464.39000000013</v>
      </c>
      <c r="J775" s="286">
        <f t="shared" si="84"/>
        <v>32805</v>
      </c>
      <c r="K775" s="286">
        <f t="shared" si="90"/>
        <v>262713.37500000012</v>
      </c>
    </row>
    <row r="776" spans="2:11" ht="14.4">
      <c r="B776" s="287">
        <v>774</v>
      </c>
      <c r="C776" s="4">
        <f>IF('Input&amp;Output'!$C$3=10,'v-t_chart'!G776,IF('Input&amp;Output'!$C$3=21,'v-t_chart'!H776,IF('Input&amp;Output'!$C$3=32,'v-t_chart'!I776,IF('Input&amp;Output'!$C$3=22,'v-t_chart'!J776,IF('Input&amp;Output'!$C$3=31,'v-t_chart'!K776,'v-t_chart'!L776)))))</f>
        <v>49.7</v>
      </c>
      <c r="D776" s="286">
        <v>243</v>
      </c>
      <c r="E776" s="286">
        <f t="shared" si="87"/>
        <v>3.2000000000000028</v>
      </c>
      <c r="F776" s="286">
        <f t="shared" si="85"/>
        <v>777.6000000000007</v>
      </c>
      <c r="G776" s="286">
        <f t="shared" si="88"/>
        <v>72.95</v>
      </c>
      <c r="H776" s="286">
        <f t="shared" si="86"/>
        <v>56725.920000000056</v>
      </c>
      <c r="I776" s="286">
        <f t="shared" si="89"/>
        <v>715190.31000000017</v>
      </c>
      <c r="J776" s="286">
        <f t="shared" si="84"/>
        <v>37402.560000000019</v>
      </c>
      <c r="K776" s="286">
        <f t="shared" si="90"/>
        <v>300115.93500000011</v>
      </c>
    </row>
    <row r="777" spans="2:11" ht="14.4">
      <c r="B777" s="287">
        <v>775</v>
      </c>
      <c r="C777" s="4">
        <f>IF('Input&amp;Output'!$C$3=10,'v-t_chart'!G777,IF('Input&amp;Output'!$C$3=21,'v-t_chart'!H777,IF('Input&amp;Output'!$C$3=32,'v-t_chart'!I777,IF('Input&amp;Output'!$C$3=22,'v-t_chart'!J777,IF('Input&amp;Output'!$C$3=31,'v-t_chart'!K777,'v-t_chart'!L777)))))</f>
        <v>52.6</v>
      </c>
      <c r="D777" s="286">
        <v>243</v>
      </c>
      <c r="E777" s="286">
        <f t="shared" si="87"/>
        <v>2.8999999999999986</v>
      </c>
      <c r="F777" s="286">
        <f t="shared" si="85"/>
        <v>704.6999999999997</v>
      </c>
      <c r="G777" s="286">
        <f t="shared" si="88"/>
        <v>77.45</v>
      </c>
      <c r="H777" s="286">
        <f t="shared" si="86"/>
        <v>54579.014999999978</v>
      </c>
      <c r="I777" s="286">
        <f t="shared" si="89"/>
        <v>769769.32500000019</v>
      </c>
      <c r="J777" s="286">
        <f t="shared" si="84"/>
        <v>36045.405000000006</v>
      </c>
      <c r="K777" s="286">
        <f t="shared" si="90"/>
        <v>336161.34000000014</v>
      </c>
    </row>
    <row r="778" spans="2:11" ht="14.4">
      <c r="B778" s="287">
        <v>776</v>
      </c>
      <c r="C778" s="4">
        <f>IF('Input&amp;Output'!$C$3=10,'v-t_chart'!G778,IF('Input&amp;Output'!$C$3=21,'v-t_chart'!H778,IF('Input&amp;Output'!$C$3=32,'v-t_chart'!I778,IF('Input&amp;Output'!$C$3=22,'v-t_chart'!J778,IF('Input&amp;Output'!$C$3=31,'v-t_chart'!K778,'v-t_chart'!L778)))))</f>
        <v>55</v>
      </c>
      <c r="D778" s="286">
        <v>243</v>
      </c>
      <c r="E778" s="286">
        <f t="shared" si="87"/>
        <v>2.3999999999999986</v>
      </c>
      <c r="F778" s="286">
        <f t="shared" si="85"/>
        <v>583.1999999999997</v>
      </c>
      <c r="G778" s="286">
        <f t="shared" si="88"/>
        <v>81.3</v>
      </c>
      <c r="H778" s="286">
        <f t="shared" si="86"/>
        <v>47414.159999999974</v>
      </c>
      <c r="I778" s="286">
        <f t="shared" si="89"/>
        <v>817183.4850000001</v>
      </c>
      <c r="J778" s="286">
        <f t="shared" si="84"/>
        <v>31376.159999999974</v>
      </c>
      <c r="K778" s="286">
        <f t="shared" si="90"/>
        <v>367537.50000000012</v>
      </c>
    </row>
    <row r="779" spans="2:11" ht="14.4">
      <c r="B779" s="287">
        <v>777</v>
      </c>
      <c r="C779" s="4">
        <f>IF('Input&amp;Output'!$C$3=10,'v-t_chart'!G779,IF('Input&amp;Output'!$C$3=21,'v-t_chart'!H779,IF('Input&amp;Output'!$C$3=32,'v-t_chart'!I779,IF('Input&amp;Output'!$C$3=22,'v-t_chart'!J779,IF('Input&amp;Output'!$C$3=31,'v-t_chart'!K779,'v-t_chart'!L779)))))</f>
        <v>56.5</v>
      </c>
      <c r="D779" s="286">
        <v>243</v>
      </c>
      <c r="E779" s="286">
        <f t="shared" si="87"/>
        <v>1.5</v>
      </c>
      <c r="F779" s="286">
        <f t="shared" si="85"/>
        <v>364.5</v>
      </c>
      <c r="G779" s="286">
        <f t="shared" si="88"/>
        <v>84</v>
      </c>
      <c r="H779" s="286">
        <f t="shared" si="86"/>
        <v>30618</v>
      </c>
      <c r="I779" s="286">
        <f t="shared" si="89"/>
        <v>847801.4850000001</v>
      </c>
      <c r="J779" s="286">
        <f t="shared" si="84"/>
        <v>20320.875</v>
      </c>
      <c r="K779" s="286">
        <f t="shared" si="90"/>
        <v>387858.37500000012</v>
      </c>
    </row>
    <row r="780" spans="2:11" ht="14.4">
      <c r="B780" s="287">
        <v>778</v>
      </c>
      <c r="C780" s="4">
        <f>IF('Input&amp;Output'!$C$3=10,'v-t_chart'!G780,IF('Input&amp;Output'!$C$3=21,'v-t_chart'!H780,IF('Input&amp;Output'!$C$3=32,'v-t_chart'!I780,IF('Input&amp;Output'!$C$3=22,'v-t_chart'!J780,IF('Input&amp;Output'!$C$3=31,'v-t_chart'!K780,'v-t_chart'!L780)))))</f>
        <v>57.1</v>
      </c>
      <c r="D780" s="286">
        <v>243</v>
      </c>
      <c r="E780" s="286">
        <f t="shared" si="87"/>
        <v>0.60000000000000142</v>
      </c>
      <c r="F780" s="286">
        <f t="shared" si="85"/>
        <v>145.80000000000035</v>
      </c>
      <c r="G780" s="286">
        <f t="shared" si="88"/>
        <v>85.35</v>
      </c>
      <c r="H780" s="286">
        <f t="shared" si="86"/>
        <v>12444.03000000003</v>
      </c>
      <c r="I780" s="286">
        <f t="shared" si="89"/>
        <v>860245.51500000013</v>
      </c>
      <c r="J780" s="286">
        <f t="shared" si="84"/>
        <v>8281.4400000000369</v>
      </c>
      <c r="K780" s="286">
        <f t="shared" si="90"/>
        <v>396139.81500000018</v>
      </c>
    </row>
    <row r="781" spans="2:11" ht="14.4">
      <c r="B781" s="287">
        <v>779</v>
      </c>
      <c r="C781" s="4">
        <f>IF('Input&amp;Output'!$C$3=10,'v-t_chart'!G781,IF('Input&amp;Output'!$C$3=21,'v-t_chart'!H781,IF('Input&amp;Output'!$C$3=32,'v-t_chart'!I781,IF('Input&amp;Output'!$C$3=22,'v-t_chart'!J781,IF('Input&amp;Output'!$C$3=31,'v-t_chart'!K781,'v-t_chart'!L781)))))</f>
        <v>57.3</v>
      </c>
      <c r="D781" s="286">
        <v>243</v>
      </c>
      <c r="E781" s="286">
        <f t="shared" si="87"/>
        <v>0.19999999999999574</v>
      </c>
      <c r="F781" s="286">
        <f t="shared" si="85"/>
        <v>48.599999999998964</v>
      </c>
      <c r="G781" s="286">
        <f t="shared" si="88"/>
        <v>85.85</v>
      </c>
      <c r="H781" s="286">
        <f t="shared" si="86"/>
        <v>4172.3099999999104</v>
      </c>
      <c r="I781" s="286">
        <f t="shared" si="89"/>
        <v>864417.82500000007</v>
      </c>
      <c r="J781" s="286">
        <f t="shared" si="84"/>
        <v>2779.9199999999028</v>
      </c>
      <c r="K781" s="286">
        <f t="shared" si="90"/>
        <v>398919.7350000001</v>
      </c>
    </row>
    <row r="782" spans="2:11" ht="14.4">
      <c r="B782" s="287">
        <v>780</v>
      </c>
      <c r="C782" s="4">
        <f>IF('Input&amp;Output'!$C$3=10,'v-t_chart'!G782,IF('Input&amp;Output'!$C$3=21,'v-t_chart'!H782,IF('Input&amp;Output'!$C$3=32,'v-t_chart'!I782,IF('Input&amp;Output'!$C$3=22,'v-t_chart'!J782,IF('Input&amp;Output'!$C$3=31,'v-t_chart'!K782,'v-t_chart'!L782)))))</f>
        <v>57</v>
      </c>
      <c r="D782" s="286">
        <v>243</v>
      </c>
      <c r="E782" s="286">
        <f t="shared" si="87"/>
        <v>-0.29999999999999716</v>
      </c>
      <c r="F782" s="286">
        <f t="shared" si="85"/>
        <v>-72.899999999999309</v>
      </c>
      <c r="G782" s="286">
        <f t="shared" si="88"/>
        <v>85.65</v>
      </c>
      <c r="H782" s="286">
        <f t="shared" si="86"/>
        <v>-6243.8849999999411</v>
      </c>
      <c r="I782" s="286">
        <f t="shared" si="89"/>
        <v>858173.94000000018</v>
      </c>
      <c r="J782" s="286">
        <f t="shared" si="84"/>
        <v>-4166.2349999999406</v>
      </c>
      <c r="K782" s="286">
        <f t="shared" si="90"/>
        <v>394753.50000000017</v>
      </c>
    </row>
    <row r="783" spans="2:11" ht="14.4">
      <c r="B783" s="287">
        <v>781</v>
      </c>
      <c r="C783" s="4">
        <f>IF('Input&amp;Output'!$C$3=10,'v-t_chart'!G783,IF('Input&amp;Output'!$C$3=21,'v-t_chart'!H783,IF('Input&amp;Output'!$C$3=32,'v-t_chart'!I783,IF('Input&amp;Output'!$C$3=22,'v-t_chart'!J783,IF('Input&amp;Output'!$C$3=31,'v-t_chart'!K783,'v-t_chart'!L783)))))</f>
        <v>56.3</v>
      </c>
      <c r="D783" s="286">
        <v>243</v>
      </c>
      <c r="E783" s="286">
        <f t="shared" si="87"/>
        <v>-0.70000000000000284</v>
      </c>
      <c r="F783" s="286">
        <f t="shared" si="85"/>
        <v>-170.1000000000007</v>
      </c>
      <c r="G783" s="286">
        <f t="shared" si="88"/>
        <v>84.8</v>
      </c>
      <c r="H783" s="286">
        <f t="shared" si="86"/>
        <v>-14424.48000000006</v>
      </c>
      <c r="I783" s="286">
        <f t="shared" si="89"/>
        <v>843749.46000000008</v>
      </c>
      <c r="J783" s="286">
        <f t="shared" si="84"/>
        <v>-9636.1650000000482</v>
      </c>
      <c r="K783" s="286">
        <f t="shared" si="90"/>
        <v>385117.33500000014</v>
      </c>
    </row>
    <row r="784" spans="2:11" ht="14.4">
      <c r="B784" s="287">
        <v>782</v>
      </c>
      <c r="C784" s="4">
        <f>IF('Input&amp;Output'!$C$3=10,'v-t_chart'!G784,IF('Input&amp;Output'!$C$3=21,'v-t_chart'!H784,IF('Input&amp;Output'!$C$3=32,'v-t_chart'!I784,IF('Input&amp;Output'!$C$3=22,'v-t_chart'!J784,IF('Input&amp;Output'!$C$3=31,'v-t_chart'!K784,'v-t_chart'!L784)))))</f>
        <v>55.2</v>
      </c>
      <c r="D784" s="286">
        <v>243</v>
      </c>
      <c r="E784" s="286">
        <f t="shared" si="87"/>
        <v>-1.0999999999999943</v>
      </c>
      <c r="F784" s="286">
        <f t="shared" si="85"/>
        <v>-267.29999999999859</v>
      </c>
      <c r="G784" s="286">
        <f t="shared" si="88"/>
        <v>83.35</v>
      </c>
      <c r="H784" s="286">
        <f t="shared" si="86"/>
        <v>-22279.454999999882</v>
      </c>
      <c r="I784" s="286">
        <f t="shared" si="89"/>
        <v>821470.00500000024</v>
      </c>
      <c r="J784" s="286">
        <f t="shared" si="84"/>
        <v>-14901.9749999999</v>
      </c>
      <c r="K784" s="286">
        <f t="shared" si="90"/>
        <v>370215.36000000022</v>
      </c>
    </row>
    <row r="785" spans="2:11" ht="14.4">
      <c r="B785" s="287">
        <v>783</v>
      </c>
      <c r="C785" s="4">
        <f>IF('Input&amp;Output'!$C$3=10,'v-t_chart'!G785,IF('Input&amp;Output'!$C$3=21,'v-t_chart'!H785,IF('Input&amp;Output'!$C$3=32,'v-t_chart'!I785,IF('Input&amp;Output'!$C$3=22,'v-t_chart'!J785,IF('Input&amp;Output'!$C$3=31,'v-t_chart'!K785,'v-t_chart'!L785)))))</f>
        <v>53.9</v>
      </c>
      <c r="D785" s="286">
        <v>243</v>
      </c>
      <c r="E785" s="286">
        <f t="shared" si="87"/>
        <v>-1.3000000000000043</v>
      </c>
      <c r="F785" s="286">
        <f t="shared" si="85"/>
        <v>-315.90000000000106</v>
      </c>
      <c r="G785" s="286">
        <f t="shared" si="88"/>
        <v>81.5</v>
      </c>
      <c r="H785" s="286">
        <f t="shared" si="86"/>
        <v>-25745.850000000086</v>
      </c>
      <c r="I785" s="286">
        <f t="shared" si="89"/>
        <v>795724.15500000014</v>
      </c>
      <c r="J785" s="286">
        <f t="shared" si="84"/>
        <v>-17232.345000000045</v>
      </c>
      <c r="K785" s="286">
        <f t="shared" si="90"/>
        <v>352983.01500000019</v>
      </c>
    </row>
    <row r="786" spans="2:11" ht="14.4">
      <c r="B786" s="287">
        <v>784</v>
      </c>
      <c r="C786" s="4">
        <f>IF('Input&amp;Output'!$C$3=10,'v-t_chart'!G786,IF('Input&amp;Output'!$C$3=21,'v-t_chart'!H786,IF('Input&amp;Output'!$C$3=32,'v-t_chart'!I786,IF('Input&amp;Output'!$C$3=22,'v-t_chart'!J786,IF('Input&amp;Output'!$C$3=31,'v-t_chart'!K786,'v-t_chart'!L786)))))</f>
        <v>52.6</v>
      </c>
      <c r="D786" s="286">
        <v>243</v>
      </c>
      <c r="E786" s="286">
        <f t="shared" si="87"/>
        <v>-1.2999999999999972</v>
      </c>
      <c r="F786" s="286">
        <f t="shared" si="85"/>
        <v>-315.8999999999993</v>
      </c>
      <c r="G786" s="286">
        <f t="shared" si="88"/>
        <v>79.55</v>
      </c>
      <c r="H786" s="286">
        <f t="shared" si="86"/>
        <v>-25129.844999999943</v>
      </c>
      <c r="I786" s="286">
        <f t="shared" si="89"/>
        <v>770594.31000000017</v>
      </c>
      <c r="J786" s="286">
        <f t="shared" si="84"/>
        <v>-16821.674999999977</v>
      </c>
      <c r="K786" s="286">
        <f t="shared" si="90"/>
        <v>336161.3400000002</v>
      </c>
    </row>
    <row r="787" spans="2:11" ht="14.4">
      <c r="B787" s="287">
        <v>785</v>
      </c>
      <c r="C787" s="4">
        <f>IF('Input&amp;Output'!$C$3=10,'v-t_chart'!G787,IF('Input&amp;Output'!$C$3=21,'v-t_chart'!H787,IF('Input&amp;Output'!$C$3=32,'v-t_chart'!I787,IF('Input&amp;Output'!$C$3=22,'v-t_chart'!J787,IF('Input&amp;Output'!$C$3=31,'v-t_chart'!K787,'v-t_chart'!L787)))))</f>
        <v>51.4</v>
      </c>
      <c r="D787" s="286">
        <v>243</v>
      </c>
      <c r="E787" s="286">
        <f t="shared" si="87"/>
        <v>-1.2000000000000028</v>
      </c>
      <c r="F787" s="286">
        <f t="shared" si="85"/>
        <v>-291.6000000000007</v>
      </c>
      <c r="G787" s="286">
        <f t="shared" si="88"/>
        <v>77.7</v>
      </c>
      <c r="H787" s="286">
        <f t="shared" si="86"/>
        <v>-22657.320000000054</v>
      </c>
      <c r="I787" s="286">
        <f t="shared" si="89"/>
        <v>747936.99000000011</v>
      </c>
      <c r="J787" s="286">
        <f t="shared" si="84"/>
        <v>-15163.200000000023</v>
      </c>
      <c r="K787" s="286">
        <f t="shared" si="90"/>
        <v>320998.14000000019</v>
      </c>
    </row>
    <row r="788" spans="2:11" ht="14.4">
      <c r="B788" s="287">
        <v>786</v>
      </c>
      <c r="C788" s="4">
        <f>IF('Input&amp;Output'!$C$3=10,'v-t_chart'!G788,IF('Input&amp;Output'!$C$3=21,'v-t_chart'!H788,IF('Input&amp;Output'!$C$3=32,'v-t_chart'!I788,IF('Input&amp;Output'!$C$3=22,'v-t_chart'!J788,IF('Input&amp;Output'!$C$3=31,'v-t_chart'!K788,'v-t_chart'!L788)))))</f>
        <v>50.1</v>
      </c>
      <c r="D788" s="286">
        <v>243</v>
      </c>
      <c r="E788" s="286">
        <f t="shared" si="87"/>
        <v>-1.2999999999999972</v>
      </c>
      <c r="F788" s="286">
        <f t="shared" si="85"/>
        <v>-315.8999999999993</v>
      </c>
      <c r="G788" s="286">
        <f t="shared" si="88"/>
        <v>75.8</v>
      </c>
      <c r="H788" s="286">
        <f t="shared" si="86"/>
        <v>-23945.219999999947</v>
      </c>
      <c r="I788" s="286">
        <f t="shared" si="89"/>
        <v>723991.77000000014</v>
      </c>
      <c r="J788" s="286">
        <f t="shared" si="84"/>
        <v>-16031.924999999977</v>
      </c>
      <c r="K788" s="286">
        <f t="shared" si="90"/>
        <v>304966.2150000002</v>
      </c>
    </row>
    <row r="789" spans="2:11" ht="14.4">
      <c r="B789" s="287">
        <v>787</v>
      </c>
      <c r="C789" s="4">
        <f>IF('Input&amp;Output'!$C$3=10,'v-t_chart'!G789,IF('Input&amp;Output'!$C$3=21,'v-t_chart'!H789,IF('Input&amp;Output'!$C$3=32,'v-t_chart'!I789,IF('Input&amp;Output'!$C$3=22,'v-t_chart'!J789,IF('Input&amp;Output'!$C$3=31,'v-t_chart'!K789,'v-t_chart'!L789)))))</f>
        <v>51.5</v>
      </c>
      <c r="D789" s="286">
        <v>243</v>
      </c>
      <c r="E789" s="286">
        <f t="shared" si="87"/>
        <v>1.3999999999999986</v>
      </c>
      <c r="F789" s="286">
        <f t="shared" si="85"/>
        <v>340.19999999999965</v>
      </c>
      <c r="G789" s="286">
        <f t="shared" si="88"/>
        <v>76.55</v>
      </c>
      <c r="H789" s="286">
        <f t="shared" si="86"/>
        <v>26042.309999999972</v>
      </c>
      <c r="I789" s="286">
        <f t="shared" si="89"/>
        <v>750034.08000000007</v>
      </c>
      <c r="J789" s="286">
        <f t="shared" si="84"/>
        <v>17282.159999999974</v>
      </c>
      <c r="K789" s="286">
        <f t="shared" si="90"/>
        <v>322248.37500000017</v>
      </c>
    </row>
    <row r="790" spans="2:11" ht="14.4">
      <c r="B790" s="287">
        <v>788</v>
      </c>
      <c r="C790" s="4">
        <f>IF('Input&amp;Output'!$C$3=10,'v-t_chart'!G790,IF('Input&amp;Output'!$C$3=21,'v-t_chart'!H790,IF('Input&amp;Output'!$C$3=32,'v-t_chart'!I790,IF('Input&amp;Output'!$C$3=22,'v-t_chart'!J790,IF('Input&amp;Output'!$C$3=31,'v-t_chart'!K790,'v-t_chart'!L790)))))</f>
        <v>53.1</v>
      </c>
      <c r="D790" s="286">
        <v>243</v>
      </c>
      <c r="E790" s="286">
        <f t="shared" si="87"/>
        <v>1.6000000000000014</v>
      </c>
      <c r="F790" s="286">
        <f t="shared" si="85"/>
        <v>388.80000000000035</v>
      </c>
      <c r="G790" s="286">
        <f t="shared" si="88"/>
        <v>78.849999999999994</v>
      </c>
      <c r="H790" s="286">
        <f t="shared" si="86"/>
        <v>30656.880000000026</v>
      </c>
      <c r="I790" s="286">
        <f t="shared" si="89"/>
        <v>780690.96000000008</v>
      </c>
      <c r="J790" s="286">
        <f t="shared" si="84"/>
        <v>20334.240000000016</v>
      </c>
      <c r="K790" s="286">
        <f t="shared" si="90"/>
        <v>342582.61500000017</v>
      </c>
    </row>
    <row r="791" spans="2:11" ht="14.4">
      <c r="B791" s="287">
        <v>789</v>
      </c>
      <c r="C791" s="4">
        <f>IF('Input&amp;Output'!$C$3=10,'v-t_chart'!G791,IF('Input&amp;Output'!$C$3=21,'v-t_chart'!H791,IF('Input&amp;Output'!$C$3=32,'v-t_chart'!I791,IF('Input&amp;Output'!$C$3=22,'v-t_chart'!J791,IF('Input&amp;Output'!$C$3=31,'v-t_chart'!K791,'v-t_chart'!L791)))))</f>
        <v>54.8</v>
      </c>
      <c r="D791" s="286">
        <v>243</v>
      </c>
      <c r="E791" s="286">
        <f t="shared" si="87"/>
        <v>1.6999999999999957</v>
      </c>
      <c r="F791" s="286">
        <f t="shared" si="85"/>
        <v>413.09999999999894</v>
      </c>
      <c r="G791" s="286">
        <f t="shared" si="88"/>
        <v>81.349999999999994</v>
      </c>
      <c r="H791" s="286">
        <f t="shared" si="86"/>
        <v>33605.68499999991</v>
      </c>
      <c r="I791" s="286">
        <f t="shared" si="89"/>
        <v>814296.64500000002</v>
      </c>
      <c r="J791" s="286">
        <f t="shared" si="84"/>
        <v>22286.744999999926</v>
      </c>
      <c r="K791" s="286">
        <f t="shared" si="90"/>
        <v>364869.3600000001</v>
      </c>
    </row>
    <row r="792" spans="2:11" ht="14.4">
      <c r="B792" s="287">
        <v>790</v>
      </c>
      <c r="C792" s="4">
        <f>IF('Input&amp;Output'!$C$3=10,'v-t_chart'!G792,IF('Input&amp;Output'!$C$3=21,'v-t_chart'!H792,IF('Input&amp;Output'!$C$3=32,'v-t_chart'!I792,IF('Input&amp;Output'!$C$3=22,'v-t_chart'!J792,IF('Input&amp;Output'!$C$3=31,'v-t_chart'!K792,'v-t_chart'!L792)))))</f>
        <v>56.6</v>
      </c>
      <c r="D792" s="286">
        <v>243</v>
      </c>
      <c r="E792" s="286">
        <f t="shared" si="87"/>
        <v>1.8000000000000043</v>
      </c>
      <c r="F792" s="286">
        <f t="shared" si="85"/>
        <v>437.40000000000106</v>
      </c>
      <c r="G792" s="286">
        <f t="shared" si="88"/>
        <v>84</v>
      </c>
      <c r="H792" s="286">
        <f t="shared" si="86"/>
        <v>36741.600000000086</v>
      </c>
      <c r="I792" s="286">
        <f t="shared" si="89"/>
        <v>851038.24500000011</v>
      </c>
      <c r="J792" s="286">
        <f t="shared" ref="J792:J855" si="91">(0.5*D792*((C791^2)-(C792^2)))*-1</f>
        <v>24363.180000000051</v>
      </c>
      <c r="K792" s="286">
        <f t="shared" si="90"/>
        <v>389232.54000000015</v>
      </c>
    </row>
    <row r="793" spans="2:11" ht="14.4">
      <c r="B793" s="287">
        <v>791</v>
      </c>
      <c r="C793" s="4">
        <f>IF('Input&amp;Output'!$C$3=10,'v-t_chart'!G793,IF('Input&amp;Output'!$C$3=21,'v-t_chart'!H793,IF('Input&amp;Output'!$C$3=32,'v-t_chart'!I793,IF('Input&amp;Output'!$C$3=22,'v-t_chart'!J793,IF('Input&amp;Output'!$C$3=31,'v-t_chart'!K793,'v-t_chart'!L793)))))</f>
        <v>58.5</v>
      </c>
      <c r="D793" s="286">
        <v>243</v>
      </c>
      <c r="E793" s="286">
        <f t="shared" si="87"/>
        <v>1.8999999999999986</v>
      </c>
      <c r="F793" s="286">
        <f t="shared" si="85"/>
        <v>461.69999999999965</v>
      </c>
      <c r="G793" s="286">
        <f t="shared" si="88"/>
        <v>86.8</v>
      </c>
      <c r="H793" s="286">
        <f t="shared" si="86"/>
        <v>40075.559999999969</v>
      </c>
      <c r="I793" s="286">
        <f t="shared" si="89"/>
        <v>891113.80500000005</v>
      </c>
      <c r="J793" s="286">
        <f t="shared" si="91"/>
        <v>26570.835000000006</v>
      </c>
      <c r="K793" s="286">
        <f t="shared" si="90"/>
        <v>415803.37500000017</v>
      </c>
    </row>
    <row r="794" spans="2:11" ht="14.4">
      <c r="B794" s="287">
        <v>792</v>
      </c>
      <c r="C794" s="4">
        <f>IF('Input&amp;Output'!$C$3=10,'v-t_chart'!G794,IF('Input&amp;Output'!$C$3=21,'v-t_chart'!H794,IF('Input&amp;Output'!$C$3=32,'v-t_chart'!I794,IF('Input&amp;Output'!$C$3=22,'v-t_chart'!J794,IF('Input&amp;Output'!$C$3=31,'v-t_chart'!K794,'v-t_chart'!L794)))))</f>
        <v>60.6</v>
      </c>
      <c r="D794" s="286">
        <v>243</v>
      </c>
      <c r="E794" s="286">
        <f t="shared" si="87"/>
        <v>2.1000000000000014</v>
      </c>
      <c r="F794" s="286">
        <f t="shared" si="85"/>
        <v>510.30000000000035</v>
      </c>
      <c r="G794" s="286">
        <f t="shared" si="88"/>
        <v>89.85</v>
      </c>
      <c r="H794" s="286">
        <f t="shared" si="86"/>
        <v>45850.455000000031</v>
      </c>
      <c r="I794" s="286">
        <f t="shared" si="89"/>
        <v>936964.26000000013</v>
      </c>
      <c r="J794" s="286">
        <f t="shared" si="91"/>
        <v>30388.365000000016</v>
      </c>
      <c r="K794" s="286">
        <f t="shared" si="90"/>
        <v>446191.74000000017</v>
      </c>
    </row>
    <row r="795" spans="2:11" ht="14.4">
      <c r="B795" s="287">
        <v>793</v>
      </c>
      <c r="C795" s="4">
        <f>IF('Input&amp;Output'!$C$3=10,'v-t_chart'!G795,IF('Input&amp;Output'!$C$3=21,'v-t_chart'!H795,IF('Input&amp;Output'!$C$3=32,'v-t_chart'!I795,IF('Input&amp;Output'!$C$3=22,'v-t_chart'!J795,IF('Input&amp;Output'!$C$3=31,'v-t_chart'!K795,'v-t_chart'!L795)))))</f>
        <v>62.8</v>
      </c>
      <c r="D795" s="286">
        <v>243</v>
      </c>
      <c r="E795" s="286">
        <f t="shared" si="87"/>
        <v>2.1999999999999957</v>
      </c>
      <c r="F795" s="286">
        <f t="shared" si="85"/>
        <v>534.599999999999</v>
      </c>
      <c r="G795" s="286">
        <f t="shared" si="88"/>
        <v>93.1</v>
      </c>
      <c r="H795" s="286">
        <f t="shared" si="86"/>
        <v>49771.259999999907</v>
      </c>
      <c r="I795" s="286">
        <f t="shared" si="89"/>
        <v>986735.52</v>
      </c>
      <c r="J795" s="286">
        <f t="shared" si="91"/>
        <v>32984.819999999949</v>
      </c>
      <c r="K795" s="286">
        <f t="shared" si="90"/>
        <v>479176.56000000011</v>
      </c>
    </row>
    <row r="796" spans="2:11" ht="14.4">
      <c r="B796" s="287">
        <v>794</v>
      </c>
      <c r="C796" s="4">
        <f>IF('Input&amp;Output'!$C$3=10,'v-t_chart'!G796,IF('Input&amp;Output'!$C$3=21,'v-t_chart'!H796,IF('Input&amp;Output'!$C$3=32,'v-t_chart'!I796,IF('Input&amp;Output'!$C$3=22,'v-t_chart'!J796,IF('Input&amp;Output'!$C$3=31,'v-t_chart'!K796,'v-t_chart'!L796)))))</f>
        <v>64.900000000000006</v>
      </c>
      <c r="D796" s="286">
        <v>243</v>
      </c>
      <c r="E796" s="286">
        <f t="shared" si="87"/>
        <v>2.1000000000000085</v>
      </c>
      <c r="F796" s="286">
        <f t="shared" si="85"/>
        <v>510.30000000000206</v>
      </c>
      <c r="G796" s="286">
        <f t="shared" si="88"/>
        <v>96.300000000000011</v>
      </c>
      <c r="H796" s="286">
        <f t="shared" si="86"/>
        <v>49141.890000000203</v>
      </c>
      <c r="I796" s="286">
        <f t="shared" si="89"/>
        <v>1035877.4100000003</v>
      </c>
      <c r="J796" s="286">
        <f t="shared" si="91"/>
        <v>32582.655000000173</v>
      </c>
      <c r="K796" s="286">
        <f t="shared" si="90"/>
        <v>511759.21500000032</v>
      </c>
    </row>
    <row r="797" spans="2:11" ht="14.4">
      <c r="B797" s="287">
        <v>795</v>
      </c>
      <c r="C797" s="4">
        <f>IF('Input&amp;Output'!$C$3=10,'v-t_chart'!G797,IF('Input&amp;Output'!$C$3=21,'v-t_chart'!H797,IF('Input&amp;Output'!$C$3=32,'v-t_chart'!I797,IF('Input&amp;Output'!$C$3=22,'v-t_chart'!J797,IF('Input&amp;Output'!$C$3=31,'v-t_chart'!K797,'v-t_chart'!L797)))))</f>
        <v>67</v>
      </c>
      <c r="D797" s="286">
        <v>243</v>
      </c>
      <c r="E797" s="286">
        <f t="shared" si="87"/>
        <v>2.0999999999999943</v>
      </c>
      <c r="F797" s="286">
        <f t="shared" si="85"/>
        <v>510.29999999999859</v>
      </c>
      <c r="G797" s="286">
        <f t="shared" si="88"/>
        <v>99.45</v>
      </c>
      <c r="H797" s="286">
        <f t="shared" si="86"/>
        <v>50749.334999999861</v>
      </c>
      <c r="I797" s="286">
        <f t="shared" si="89"/>
        <v>1086626.7450000001</v>
      </c>
      <c r="J797" s="286">
        <f t="shared" si="91"/>
        <v>33654.284999999865</v>
      </c>
      <c r="K797" s="286">
        <f t="shared" si="90"/>
        <v>545413.50000000023</v>
      </c>
    </row>
    <row r="798" spans="2:11" ht="14.4">
      <c r="B798" s="287">
        <v>796</v>
      </c>
      <c r="C798" s="4">
        <f>IF('Input&amp;Output'!$C$3=10,'v-t_chart'!G798,IF('Input&amp;Output'!$C$3=21,'v-t_chart'!H798,IF('Input&amp;Output'!$C$3=32,'v-t_chart'!I798,IF('Input&amp;Output'!$C$3=22,'v-t_chart'!J798,IF('Input&amp;Output'!$C$3=31,'v-t_chart'!K798,'v-t_chart'!L798)))))</f>
        <v>69.099999999999994</v>
      </c>
      <c r="D798" s="286">
        <v>243</v>
      </c>
      <c r="E798" s="286">
        <f t="shared" si="87"/>
        <v>2.0999999999999943</v>
      </c>
      <c r="F798" s="286">
        <f t="shared" si="85"/>
        <v>510.29999999999859</v>
      </c>
      <c r="G798" s="286">
        <f t="shared" si="88"/>
        <v>102.6</v>
      </c>
      <c r="H798" s="286">
        <f t="shared" si="86"/>
        <v>52356.779999999853</v>
      </c>
      <c r="I798" s="286">
        <f t="shared" si="89"/>
        <v>1138983.5249999999</v>
      </c>
      <c r="J798" s="286">
        <f t="shared" si="91"/>
        <v>34725.914999999935</v>
      </c>
      <c r="K798" s="286">
        <f t="shared" si="90"/>
        <v>580139.41500000015</v>
      </c>
    </row>
    <row r="799" spans="2:11" ht="14.4">
      <c r="B799" s="287">
        <v>797</v>
      </c>
      <c r="C799" s="4">
        <f>IF('Input&amp;Output'!$C$3=10,'v-t_chart'!G799,IF('Input&amp;Output'!$C$3=21,'v-t_chart'!H799,IF('Input&amp;Output'!$C$3=32,'v-t_chart'!I799,IF('Input&amp;Output'!$C$3=22,'v-t_chart'!J799,IF('Input&amp;Output'!$C$3=31,'v-t_chart'!K799,'v-t_chart'!L799)))))</f>
        <v>70.900000000000006</v>
      </c>
      <c r="D799" s="286">
        <v>243</v>
      </c>
      <c r="E799" s="286">
        <f t="shared" si="87"/>
        <v>1.8000000000000114</v>
      </c>
      <c r="F799" s="286">
        <f t="shared" si="85"/>
        <v>437.40000000000276</v>
      </c>
      <c r="G799" s="286">
        <f t="shared" si="88"/>
        <v>105.45</v>
      </c>
      <c r="H799" s="286">
        <f t="shared" si="86"/>
        <v>46123.830000000293</v>
      </c>
      <c r="I799" s="286">
        <f t="shared" si="89"/>
        <v>1185107.3550000002</v>
      </c>
      <c r="J799" s="286">
        <f t="shared" si="91"/>
        <v>30618.000000000109</v>
      </c>
      <c r="K799" s="286">
        <f t="shared" si="90"/>
        <v>610757.41500000027</v>
      </c>
    </row>
    <row r="800" spans="2:11" ht="14.4">
      <c r="B800" s="287">
        <v>798</v>
      </c>
      <c r="C800" s="4">
        <f>IF('Input&amp;Output'!$C$3=10,'v-t_chart'!G800,IF('Input&amp;Output'!$C$3=21,'v-t_chart'!H800,IF('Input&amp;Output'!$C$3=32,'v-t_chart'!I800,IF('Input&amp;Output'!$C$3=22,'v-t_chart'!J800,IF('Input&amp;Output'!$C$3=31,'v-t_chart'!K800,'v-t_chart'!L800)))))</f>
        <v>72.2</v>
      </c>
      <c r="D800" s="286">
        <v>243</v>
      </c>
      <c r="E800" s="286">
        <f t="shared" si="87"/>
        <v>1.2999999999999972</v>
      </c>
      <c r="F800" s="286">
        <f t="shared" si="85"/>
        <v>315.8999999999993</v>
      </c>
      <c r="G800" s="286">
        <f t="shared" si="88"/>
        <v>107.65</v>
      </c>
      <c r="H800" s="286">
        <f t="shared" si="86"/>
        <v>34006.634999999929</v>
      </c>
      <c r="I800" s="286">
        <f t="shared" si="89"/>
        <v>1219113.9900000002</v>
      </c>
      <c r="J800" s="286">
        <f t="shared" si="91"/>
        <v>22602.644999999968</v>
      </c>
      <c r="K800" s="286">
        <f t="shared" si="90"/>
        <v>633360.06000000029</v>
      </c>
    </row>
    <row r="801" spans="2:11" ht="14.4">
      <c r="B801" s="287">
        <v>799</v>
      </c>
      <c r="C801" s="4">
        <f>IF('Input&amp;Output'!$C$3=10,'v-t_chart'!G801,IF('Input&amp;Output'!$C$3=21,'v-t_chart'!H801,IF('Input&amp;Output'!$C$3=32,'v-t_chart'!I801,IF('Input&amp;Output'!$C$3=22,'v-t_chart'!J801,IF('Input&amp;Output'!$C$3=31,'v-t_chart'!K801,'v-t_chart'!L801)))))</f>
        <v>72.8</v>
      </c>
      <c r="D801" s="286">
        <v>243</v>
      </c>
      <c r="E801" s="286">
        <f t="shared" si="87"/>
        <v>0.59999999999999432</v>
      </c>
      <c r="F801" s="286">
        <f t="shared" si="85"/>
        <v>145.79999999999862</v>
      </c>
      <c r="G801" s="286">
        <f t="shared" si="88"/>
        <v>108.9</v>
      </c>
      <c r="H801" s="286">
        <f t="shared" si="86"/>
        <v>15877.61999999985</v>
      </c>
      <c r="I801" s="286">
        <f t="shared" si="89"/>
        <v>1234991.6100000001</v>
      </c>
      <c r="J801" s="286">
        <f t="shared" si="91"/>
        <v>10570.499999999889</v>
      </c>
      <c r="K801" s="286">
        <f t="shared" si="90"/>
        <v>643930.56000000017</v>
      </c>
    </row>
    <row r="802" spans="2:11" ht="14.4">
      <c r="B802" s="287">
        <v>800</v>
      </c>
      <c r="C802" s="4">
        <f>IF('Input&amp;Output'!$C$3=10,'v-t_chart'!G802,IF('Input&amp;Output'!$C$3=21,'v-t_chart'!H802,IF('Input&amp;Output'!$C$3=32,'v-t_chart'!I802,IF('Input&amp;Output'!$C$3=22,'v-t_chart'!J802,IF('Input&amp;Output'!$C$3=31,'v-t_chart'!K802,'v-t_chart'!L802)))))</f>
        <v>72.8</v>
      </c>
      <c r="D802" s="286">
        <v>243</v>
      </c>
      <c r="E802" s="286">
        <f t="shared" si="87"/>
        <v>0</v>
      </c>
      <c r="F802" s="286">
        <f t="shared" si="85"/>
        <v>0</v>
      </c>
      <c r="G802" s="286">
        <f t="shared" si="88"/>
        <v>109.19999999999999</v>
      </c>
      <c r="H802" s="286">
        <f t="shared" si="86"/>
        <v>0</v>
      </c>
      <c r="I802" s="286">
        <f t="shared" si="89"/>
        <v>1234991.6100000001</v>
      </c>
      <c r="J802" s="286">
        <f t="shared" si="91"/>
        <v>0</v>
      </c>
      <c r="K802" s="286">
        <f t="shared" si="90"/>
        <v>643930.56000000017</v>
      </c>
    </row>
    <row r="803" spans="2:11" ht="14.4">
      <c r="B803" s="287">
        <v>801</v>
      </c>
      <c r="C803" s="4">
        <f>IF('Input&amp;Output'!$C$3=10,'v-t_chart'!G803,IF('Input&amp;Output'!$C$3=21,'v-t_chart'!H803,IF('Input&amp;Output'!$C$3=32,'v-t_chart'!I803,IF('Input&amp;Output'!$C$3=22,'v-t_chart'!J803,IF('Input&amp;Output'!$C$3=31,'v-t_chart'!K803,'v-t_chart'!L803)))))</f>
        <v>71.900000000000006</v>
      </c>
      <c r="D803" s="286">
        <v>243</v>
      </c>
      <c r="E803" s="286">
        <f t="shared" si="87"/>
        <v>-0.89999999999999147</v>
      </c>
      <c r="F803" s="286">
        <f t="shared" si="85"/>
        <v>-218.69999999999794</v>
      </c>
      <c r="G803" s="286">
        <f t="shared" si="88"/>
        <v>108.30000000000001</v>
      </c>
      <c r="H803" s="286">
        <f t="shared" si="86"/>
        <v>-23685.209999999781</v>
      </c>
      <c r="I803" s="286">
        <f t="shared" si="89"/>
        <v>1211306.4000000004</v>
      </c>
      <c r="J803" s="286">
        <f t="shared" si="91"/>
        <v>-15822.944999999836</v>
      </c>
      <c r="K803" s="286">
        <f t="shared" si="90"/>
        <v>628107.61500000034</v>
      </c>
    </row>
    <row r="804" spans="2:11" ht="14.4">
      <c r="B804" s="287">
        <v>802</v>
      </c>
      <c r="C804" s="4">
        <f>IF('Input&amp;Output'!$C$3=10,'v-t_chart'!G804,IF('Input&amp;Output'!$C$3=21,'v-t_chart'!H804,IF('Input&amp;Output'!$C$3=32,'v-t_chart'!I804,IF('Input&amp;Output'!$C$3=22,'v-t_chart'!J804,IF('Input&amp;Output'!$C$3=31,'v-t_chart'!K804,'v-t_chart'!L804)))))</f>
        <v>70.5</v>
      </c>
      <c r="D804" s="286">
        <v>243</v>
      </c>
      <c r="E804" s="286">
        <f t="shared" si="87"/>
        <v>-1.4000000000000057</v>
      </c>
      <c r="F804" s="286">
        <f t="shared" si="85"/>
        <v>-340.20000000000141</v>
      </c>
      <c r="G804" s="286">
        <f t="shared" si="88"/>
        <v>106.45</v>
      </c>
      <c r="H804" s="286">
        <f t="shared" si="86"/>
        <v>-36214.290000000154</v>
      </c>
      <c r="I804" s="286">
        <f t="shared" si="89"/>
        <v>1175092.1100000003</v>
      </c>
      <c r="J804" s="286">
        <f t="shared" si="91"/>
        <v>-24222.240000000071</v>
      </c>
      <c r="K804" s="286">
        <f t="shared" si="90"/>
        <v>603885.37500000023</v>
      </c>
    </row>
    <row r="805" spans="2:11" ht="14.4">
      <c r="B805" s="287">
        <v>803</v>
      </c>
      <c r="C805" s="4">
        <f>IF('Input&amp;Output'!$C$3=10,'v-t_chart'!G805,IF('Input&amp;Output'!$C$3=21,'v-t_chart'!H805,IF('Input&amp;Output'!$C$3=32,'v-t_chart'!I805,IF('Input&amp;Output'!$C$3=22,'v-t_chart'!J805,IF('Input&amp;Output'!$C$3=31,'v-t_chart'!K805,'v-t_chart'!L805)))))</f>
        <v>68.8</v>
      </c>
      <c r="D805" s="286">
        <v>243</v>
      </c>
      <c r="E805" s="286">
        <f t="shared" si="87"/>
        <v>-1.7000000000000028</v>
      </c>
      <c r="F805" s="286">
        <f t="shared" si="85"/>
        <v>-413.1000000000007</v>
      </c>
      <c r="G805" s="286">
        <f t="shared" si="88"/>
        <v>104.05</v>
      </c>
      <c r="H805" s="286">
        <f t="shared" si="86"/>
        <v>-42983.055000000073</v>
      </c>
      <c r="I805" s="286">
        <f t="shared" si="89"/>
        <v>1132109.0550000002</v>
      </c>
      <c r="J805" s="286">
        <f t="shared" si="91"/>
        <v>-28772.415000000048</v>
      </c>
      <c r="K805" s="286">
        <f t="shared" si="90"/>
        <v>575112.9600000002</v>
      </c>
    </row>
    <row r="806" spans="2:11" ht="14.4">
      <c r="B806" s="287">
        <v>804</v>
      </c>
      <c r="C806" s="4">
        <f>IF('Input&amp;Output'!$C$3=10,'v-t_chart'!G806,IF('Input&amp;Output'!$C$3=21,'v-t_chart'!H806,IF('Input&amp;Output'!$C$3=32,'v-t_chart'!I806,IF('Input&amp;Output'!$C$3=22,'v-t_chart'!J806,IF('Input&amp;Output'!$C$3=31,'v-t_chart'!K806,'v-t_chart'!L806)))))</f>
        <v>67.099999999999994</v>
      </c>
      <c r="D806" s="286">
        <v>243</v>
      </c>
      <c r="E806" s="286">
        <f t="shared" si="87"/>
        <v>-1.7000000000000028</v>
      </c>
      <c r="F806" s="286">
        <f t="shared" si="85"/>
        <v>-413.1000000000007</v>
      </c>
      <c r="G806" s="286">
        <f t="shared" si="88"/>
        <v>101.5</v>
      </c>
      <c r="H806" s="286">
        <f t="shared" si="86"/>
        <v>-41929.650000000074</v>
      </c>
      <c r="I806" s="286">
        <f t="shared" si="89"/>
        <v>1090179.405</v>
      </c>
      <c r="J806" s="286">
        <f t="shared" si="91"/>
        <v>-28070.14500000008</v>
      </c>
      <c r="K806" s="286">
        <f t="shared" si="90"/>
        <v>547042.81500000006</v>
      </c>
    </row>
    <row r="807" spans="2:11" ht="14.4">
      <c r="B807" s="287">
        <v>805</v>
      </c>
      <c r="C807" s="4">
        <f>IF('Input&amp;Output'!$C$3=10,'v-t_chart'!G807,IF('Input&amp;Output'!$C$3=21,'v-t_chart'!H807,IF('Input&amp;Output'!$C$3=32,'v-t_chart'!I807,IF('Input&amp;Output'!$C$3=22,'v-t_chart'!J807,IF('Input&amp;Output'!$C$3=31,'v-t_chart'!K807,'v-t_chart'!L807)))))</f>
        <v>65.400000000000006</v>
      </c>
      <c r="D807" s="286">
        <v>243</v>
      </c>
      <c r="E807" s="286">
        <f t="shared" si="87"/>
        <v>-1.6999999999999886</v>
      </c>
      <c r="F807" s="286">
        <f t="shared" si="85"/>
        <v>-413.09999999999724</v>
      </c>
      <c r="G807" s="286">
        <f t="shared" si="88"/>
        <v>98.95</v>
      </c>
      <c r="H807" s="286">
        <f t="shared" si="86"/>
        <v>-40876.244999999726</v>
      </c>
      <c r="I807" s="286">
        <f t="shared" si="89"/>
        <v>1049303.1600000004</v>
      </c>
      <c r="J807" s="286">
        <f t="shared" si="91"/>
        <v>-27367.874999999778</v>
      </c>
      <c r="K807" s="286">
        <f t="shared" si="90"/>
        <v>519674.94000000029</v>
      </c>
    </row>
    <row r="808" spans="2:11" ht="14.4">
      <c r="B808" s="287">
        <v>806</v>
      </c>
      <c r="C808" s="4">
        <f>IF('Input&amp;Output'!$C$3=10,'v-t_chart'!G808,IF('Input&amp;Output'!$C$3=21,'v-t_chart'!H808,IF('Input&amp;Output'!$C$3=32,'v-t_chart'!I808,IF('Input&amp;Output'!$C$3=22,'v-t_chart'!J808,IF('Input&amp;Output'!$C$3=31,'v-t_chart'!K808,'v-t_chart'!L808)))))</f>
        <v>63.9</v>
      </c>
      <c r="D808" s="286">
        <v>243</v>
      </c>
      <c r="E808" s="286">
        <f t="shared" si="87"/>
        <v>-1.5000000000000071</v>
      </c>
      <c r="F808" s="286">
        <f t="shared" si="85"/>
        <v>-364.50000000000171</v>
      </c>
      <c r="G808" s="286">
        <f t="shared" si="88"/>
        <v>96.6</v>
      </c>
      <c r="H808" s="286">
        <f t="shared" si="86"/>
        <v>-35210.700000000164</v>
      </c>
      <c r="I808" s="286">
        <f t="shared" si="89"/>
        <v>1014092.4600000002</v>
      </c>
      <c r="J808" s="286">
        <f t="shared" si="91"/>
        <v>-23564.92500000009</v>
      </c>
      <c r="K808" s="286">
        <f t="shared" si="90"/>
        <v>496110.01500000019</v>
      </c>
    </row>
    <row r="809" spans="2:11" ht="14.4">
      <c r="B809" s="287">
        <v>807</v>
      </c>
      <c r="C809" s="4">
        <f>IF('Input&amp;Output'!$C$3=10,'v-t_chart'!G809,IF('Input&amp;Output'!$C$3=21,'v-t_chart'!H809,IF('Input&amp;Output'!$C$3=32,'v-t_chart'!I809,IF('Input&amp;Output'!$C$3=22,'v-t_chart'!J809,IF('Input&amp;Output'!$C$3=31,'v-t_chart'!K809,'v-t_chart'!L809)))))</f>
        <v>62.8</v>
      </c>
      <c r="D809" s="286">
        <v>243</v>
      </c>
      <c r="E809" s="286">
        <f t="shared" si="87"/>
        <v>-1.1000000000000014</v>
      </c>
      <c r="F809" s="286">
        <f t="shared" si="85"/>
        <v>-267.30000000000035</v>
      </c>
      <c r="G809" s="286">
        <f t="shared" si="88"/>
        <v>94.75</v>
      </c>
      <c r="H809" s="286">
        <f t="shared" si="86"/>
        <v>-25326.675000000032</v>
      </c>
      <c r="I809" s="286">
        <f t="shared" si="89"/>
        <v>988765.78500000015</v>
      </c>
      <c r="J809" s="286">
        <f t="shared" si="91"/>
        <v>-16933.455000000042</v>
      </c>
      <c r="K809" s="286">
        <f t="shared" si="90"/>
        <v>479176.56000000017</v>
      </c>
    </row>
    <row r="810" spans="2:11" ht="14.4">
      <c r="B810" s="287">
        <v>808</v>
      </c>
      <c r="C810" s="4">
        <f>IF('Input&amp;Output'!$C$3=10,'v-t_chart'!G810,IF('Input&amp;Output'!$C$3=21,'v-t_chart'!H810,IF('Input&amp;Output'!$C$3=32,'v-t_chart'!I810,IF('Input&amp;Output'!$C$3=22,'v-t_chart'!J810,IF('Input&amp;Output'!$C$3=31,'v-t_chart'!K810,'v-t_chart'!L810)))))</f>
        <v>61.8</v>
      </c>
      <c r="D810" s="286">
        <v>243</v>
      </c>
      <c r="E810" s="286">
        <f t="shared" si="87"/>
        <v>-1</v>
      </c>
      <c r="F810" s="286">
        <f t="shared" si="85"/>
        <v>-243</v>
      </c>
      <c r="G810" s="286">
        <f t="shared" si="88"/>
        <v>93.199999999999989</v>
      </c>
      <c r="H810" s="286">
        <f t="shared" si="86"/>
        <v>-22647.599999999999</v>
      </c>
      <c r="I810" s="286">
        <f t="shared" si="89"/>
        <v>966118.18500000017</v>
      </c>
      <c r="J810" s="286">
        <f t="shared" si="91"/>
        <v>-15138.899999999989</v>
      </c>
      <c r="K810" s="286">
        <f t="shared" si="90"/>
        <v>464037.66000000021</v>
      </c>
    </row>
    <row r="811" spans="2:11" ht="14.4">
      <c r="B811" s="287">
        <v>809</v>
      </c>
      <c r="C811" s="4">
        <f>IF('Input&amp;Output'!$C$3=10,'v-t_chart'!G811,IF('Input&amp;Output'!$C$3=21,'v-t_chart'!H811,IF('Input&amp;Output'!$C$3=32,'v-t_chart'!I811,IF('Input&amp;Output'!$C$3=22,'v-t_chart'!J811,IF('Input&amp;Output'!$C$3=31,'v-t_chart'!K811,'v-t_chart'!L811)))))</f>
        <v>61</v>
      </c>
      <c r="D811" s="286">
        <v>243</v>
      </c>
      <c r="E811" s="286">
        <f t="shared" si="87"/>
        <v>-0.79999999999999716</v>
      </c>
      <c r="F811" s="286">
        <f t="shared" si="85"/>
        <v>-194.3999999999993</v>
      </c>
      <c r="G811" s="286">
        <f t="shared" si="88"/>
        <v>91.9</v>
      </c>
      <c r="H811" s="286">
        <f t="shared" si="86"/>
        <v>-17865.359999999935</v>
      </c>
      <c r="I811" s="286">
        <f t="shared" si="89"/>
        <v>948252.82500000019</v>
      </c>
      <c r="J811" s="286">
        <f t="shared" si="91"/>
        <v>-11936.159999999974</v>
      </c>
      <c r="K811" s="286">
        <f t="shared" si="90"/>
        <v>452101.50000000023</v>
      </c>
    </row>
    <row r="812" spans="2:11" ht="14.4">
      <c r="B812" s="287">
        <v>810</v>
      </c>
      <c r="C812" s="4">
        <f>IF('Input&amp;Output'!$C$3=10,'v-t_chart'!G812,IF('Input&amp;Output'!$C$3=21,'v-t_chart'!H812,IF('Input&amp;Output'!$C$3=32,'v-t_chart'!I812,IF('Input&amp;Output'!$C$3=22,'v-t_chart'!J812,IF('Input&amp;Output'!$C$3=31,'v-t_chart'!K812,'v-t_chart'!L812)))))</f>
        <v>60.4</v>
      </c>
      <c r="D812" s="286">
        <v>243</v>
      </c>
      <c r="E812" s="286">
        <f t="shared" si="87"/>
        <v>-0.60000000000000142</v>
      </c>
      <c r="F812" s="286">
        <f t="shared" si="85"/>
        <v>-145.80000000000035</v>
      </c>
      <c r="G812" s="286">
        <f t="shared" si="88"/>
        <v>90.9</v>
      </c>
      <c r="H812" s="286">
        <f t="shared" si="86"/>
        <v>-13253.220000000032</v>
      </c>
      <c r="I812" s="286">
        <f t="shared" si="89"/>
        <v>934999.6050000001</v>
      </c>
      <c r="J812" s="286">
        <f t="shared" si="91"/>
        <v>-8850.0600000000177</v>
      </c>
      <c r="K812" s="286">
        <f t="shared" si="90"/>
        <v>443251.44000000024</v>
      </c>
    </row>
    <row r="813" spans="2:11" ht="14.4">
      <c r="B813" s="287">
        <v>811</v>
      </c>
      <c r="C813" s="4">
        <f>IF('Input&amp;Output'!$C$3=10,'v-t_chart'!G813,IF('Input&amp;Output'!$C$3=21,'v-t_chart'!H813,IF('Input&amp;Output'!$C$3=32,'v-t_chart'!I813,IF('Input&amp;Output'!$C$3=22,'v-t_chart'!J813,IF('Input&amp;Output'!$C$3=31,'v-t_chart'!K813,'v-t_chart'!L813)))))</f>
        <v>60</v>
      </c>
      <c r="D813" s="286">
        <v>243</v>
      </c>
      <c r="E813" s="286">
        <f t="shared" si="87"/>
        <v>-0.39999999999999858</v>
      </c>
      <c r="F813" s="286">
        <f t="shared" si="85"/>
        <v>-97.199999999999648</v>
      </c>
      <c r="G813" s="286">
        <f t="shared" si="88"/>
        <v>90.2</v>
      </c>
      <c r="H813" s="286">
        <f t="shared" si="86"/>
        <v>-8767.4399999999678</v>
      </c>
      <c r="I813" s="286">
        <f t="shared" si="89"/>
        <v>926232.16500000015</v>
      </c>
      <c r="J813" s="286">
        <f t="shared" si="91"/>
        <v>-5851.4399999999823</v>
      </c>
      <c r="K813" s="286">
        <f t="shared" si="90"/>
        <v>437400.00000000023</v>
      </c>
    </row>
    <row r="814" spans="2:11" ht="14.4">
      <c r="B814" s="287">
        <v>812</v>
      </c>
      <c r="C814" s="4">
        <f>IF('Input&amp;Output'!$C$3=10,'v-t_chart'!G814,IF('Input&amp;Output'!$C$3=21,'v-t_chart'!H814,IF('Input&amp;Output'!$C$3=32,'v-t_chart'!I814,IF('Input&amp;Output'!$C$3=22,'v-t_chart'!J814,IF('Input&amp;Output'!$C$3=31,'v-t_chart'!K814,'v-t_chart'!L814)))))</f>
        <v>60.2</v>
      </c>
      <c r="D814" s="286">
        <v>243</v>
      </c>
      <c r="E814" s="286">
        <f t="shared" si="87"/>
        <v>0.20000000000000284</v>
      </c>
      <c r="F814" s="286">
        <f t="shared" si="85"/>
        <v>48.600000000000691</v>
      </c>
      <c r="G814" s="286">
        <f t="shared" si="88"/>
        <v>90.2</v>
      </c>
      <c r="H814" s="286">
        <f t="shared" si="86"/>
        <v>4383.7200000000621</v>
      </c>
      <c r="I814" s="286">
        <f t="shared" si="89"/>
        <v>930615.88500000024</v>
      </c>
      <c r="J814" s="286">
        <f t="shared" si="91"/>
        <v>2920.8600000000506</v>
      </c>
      <c r="K814" s="286">
        <f t="shared" si="90"/>
        <v>440320.86000000028</v>
      </c>
    </row>
    <row r="815" spans="2:11" ht="14.4">
      <c r="B815" s="287">
        <v>813</v>
      </c>
      <c r="C815" s="4">
        <f>IF('Input&amp;Output'!$C$3=10,'v-t_chart'!G815,IF('Input&amp;Output'!$C$3=21,'v-t_chart'!H815,IF('Input&amp;Output'!$C$3=32,'v-t_chart'!I815,IF('Input&amp;Output'!$C$3=22,'v-t_chart'!J815,IF('Input&amp;Output'!$C$3=31,'v-t_chart'!K815,'v-t_chart'!L815)))))</f>
        <v>61.4</v>
      </c>
      <c r="D815" s="286">
        <v>243</v>
      </c>
      <c r="E815" s="286">
        <f t="shared" si="87"/>
        <v>1.1999999999999957</v>
      </c>
      <c r="F815" s="286">
        <f t="shared" si="85"/>
        <v>291.59999999999894</v>
      </c>
      <c r="G815" s="286">
        <f t="shared" si="88"/>
        <v>91.5</v>
      </c>
      <c r="H815" s="286">
        <f t="shared" si="86"/>
        <v>26681.399999999903</v>
      </c>
      <c r="I815" s="286">
        <f t="shared" si="89"/>
        <v>957297.28500000015</v>
      </c>
      <c r="J815" s="286">
        <f t="shared" si="91"/>
        <v>17729.279999999955</v>
      </c>
      <c r="K815" s="286">
        <f t="shared" si="90"/>
        <v>458050.14000000025</v>
      </c>
    </row>
    <row r="816" spans="2:11" ht="14.4">
      <c r="B816" s="287">
        <v>814</v>
      </c>
      <c r="C816" s="4">
        <f>IF('Input&amp;Output'!$C$3=10,'v-t_chart'!G816,IF('Input&amp;Output'!$C$3=21,'v-t_chart'!H816,IF('Input&amp;Output'!$C$3=32,'v-t_chart'!I816,IF('Input&amp;Output'!$C$3=22,'v-t_chart'!J816,IF('Input&amp;Output'!$C$3=31,'v-t_chart'!K816,'v-t_chart'!L816)))))</f>
        <v>63.3</v>
      </c>
      <c r="D816" s="286">
        <v>243</v>
      </c>
      <c r="E816" s="286">
        <f t="shared" si="87"/>
        <v>1.8999999999999986</v>
      </c>
      <c r="F816" s="286">
        <f t="shared" si="85"/>
        <v>461.69999999999965</v>
      </c>
      <c r="G816" s="286">
        <f t="shared" si="88"/>
        <v>94</v>
      </c>
      <c r="H816" s="286">
        <f t="shared" si="86"/>
        <v>43399.799999999967</v>
      </c>
      <c r="I816" s="286">
        <f t="shared" si="89"/>
        <v>1000697.0850000001</v>
      </c>
      <c r="J816" s="286">
        <f t="shared" si="91"/>
        <v>28786.994999999926</v>
      </c>
      <c r="K816" s="286">
        <f t="shared" si="90"/>
        <v>486837.13500000018</v>
      </c>
    </row>
    <row r="817" spans="2:11" ht="14.4">
      <c r="B817" s="287">
        <v>815</v>
      </c>
      <c r="C817" s="4">
        <f>IF('Input&amp;Output'!$C$3=10,'v-t_chart'!G817,IF('Input&amp;Output'!$C$3=21,'v-t_chart'!H817,IF('Input&amp;Output'!$C$3=32,'v-t_chart'!I817,IF('Input&amp;Output'!$C$3=22,'v-t_chart'!J817,IF('Input&amp;Output'!$C$3=31,'v-t_chart'!K817,'v-t_chart'!L817)))))</f>
        <v>65.5</v>
      </c>
      <c r="D817" s="286">
        <v>243</v>
      </c>
      <c r="E817" s="286">
        <f t="shared" si="87"/>
        <v>2.2000000000000028</v>
      </c>
      <c r="F817" s="286">
        <f t="shared" si="85"/>
        <v>534.6000000000007</v>
      </c>
      <c r="G817" s="286">
        <f t="shared" si="88"/>
        <v>97.15</v>
      </c>
      <c r="H817" s="286">
        <f t="shared" si="86"/>
        <v>51936.390000000072</v>
      </c>
      <c r="I817" s="286">
        <f t="shared" si="89"/>
        <v>1052633.4750000001</v>
      </c>
      <c r="J817" s="286">
        <f t="shared" si="91"/>
        <v>34428.240000000071</v>
      </c>
      <c r="K817" s="286">
        <f t="shared" si="90"/>
        <v>521265.37500000023</v>
      </c>
    </row>
    <row r="818" spans="2:11" ht="14.4">
      <c r="B818" s="287">
        <v>816</v>
      </c>
      <c r="C818" s="4">
        <f>IF('Input&amp;Output'!$C$3=10,'v-t_chart'!G818,IF('Input&amp;Output'!$C$3=21,'v-t_chart'!H818,IF('Input&amp;Output'!$C$3=32,'v-t_chart'!I818,IF('Input&amp;Output'!$C$3=22,'v-t_chart'!J818,IF('Input&amp;Output'!$C$3=31,'v-t_chart'!K818,'v-t_chart'!L818)))))</f>
        <v>67.400000000000006</v>
      </c>
      <c r="D818" s="286">
        <v>243</v>
      </c>
      <c r="E818" s="286">
        <f t="shared" si="87"/>
        <v>1.9000000000000057</v>
      </c>
      <c r="F818" s="286">
        <f t="shared" si="85"/>
        <v>461.70000000000141</v>
      </c>
      <c r="G818" s="286">
        <f t="shared" si="88"/>
        <v>100.15</v>
      </c>
      <c r="H818" s="286">
        <f t="shared" si="86"/>
        <v>46239.255000000143</v>
      </c>
      <c r="I818" s="286">
        <f t="shared" si="89"/>
        <v>1098872.7300000002</v>
      </c>
      <c r="J818" s="286">
        <f t="shared" si="91"/>
        <v>30679.965000000138</v>
      </c>
      <c r="K818" s="286">
        <f t="shared" si="90"/>
        <v>551945.34000000032</v>
      </c>
    </row>
    <row r="819" spans="2:11" ht="14.4">
      <c r="B819" s="287">
        <v>817</v>
      </c>
      <c r="C819" s="4">
        <f>IF('Input&amp;Output'!$C$3=10,'v-t_chart'!G819,IF('Input&amp;Output'!$C$3=21,'v-t_chart'!H819,IF('Input&amp;Output'!$C$3=32,'v-t_chart'!I819,IF('Input&amp;Output'!$C$3=22,'v-t_chart'!J819,IF('Input&amp;Output'!$C$3=31,'v-t_chart'!K819,'v-t_chart'!L819)))))</f>
        <v>68.5</v>
      </c>
      <c r="D819" s="286">
        <v>243</v>
      </c>
      <c r="E819" s="286">
        <f t="shared" si="87"/>
        <v>1.0999999999999943</v>
      </c>
      <c r="F819" s="286">
        <f t="shared" si="85"/>
        <v>267.29999999999859</v>
      </c>
      <c r="G819" s="286">
        <f t="shared" si="88"/>
        <v>102.2</v>
      </c>
      <c r="H819" s="286">
        <f t="shared" si="86"/>
        <v>27318.059999999856</v>
      </c>
      <c r="I819" s="286">
        <f t="shared" si="89"/>
        <v>1126190.79</v>
      </c>
      <c r="J819" s="286">
        <f t="shared" si="91"/>
        <v>18163.034999999862</v>
      </c>
      <c r="K819" s="286">
        <f t="shared" si="90"/>
        <v>570108.37500000023</v>
      </c>
    </row>
    <row r="820" spans="2:11" ht="14.4">
      <c r="B820" s="287">
        <v>818</v>
      </c>
      <c r="C820" s="4">
        <f>IF('Input&amp;Output'!$C$3=10,'v-t_chart'!G820,IF('Input&amp;Output'!$C$3=21,'v-t_chart'!H820,IF('Input&amp;Output'!$C$3=32,'v-t_chart'!I820,IF('Input&amp;Output'!$C$3=22,'v-t_chart'!J820,IF('Input&amp;Output'!$C$3=31,'v-t_chart'!K820,'v-t_chart'!L820)))))</f>
        <v>68.7</v>
      </c>
      <c r="D820" s="286">
        <v>243</v>
      </c>
      <c r="E820" s="286">
        <f t="shared" si="87"/>
        <v>0.20000000000000284</v>
      </c>
      <c r="F820" s="286">
        <f t="shared" si="85"/>
        <v>48.600000000000691</v>
      </c>
      <c r="G820" s="286">
        <f t="shared" si="88"/>
        <v>102.95</v>
      </c>
      <c r="H820" s="286">
        <f t="shared" si="86"/>
        <v>5003.3700000000708</v>
      </c>
      <c r="I820" s="286">
        <f t="shared" si="89"/>
        <v>1131194.1600000001</v>
      </c>
      <c r="J820" s="286">
        <f t="shared" si="91"/>
        <v>3333.9600000000619</v>
      </c>
      <c r="K820" s="286">
        <f t="shared" si="90"/>
        <v>573442.33500000031</v>
      </c>
    </row>
    <row r="821" spans="2:11" ht="14.4">
      <c r="B821" s="287">
        <v>819</v>
      </c>
      <c r="C821" s="4">
        <f>IF('Input&amp;Output'!$C$3=10,'v-t_chart'!G821,IF('Input&amp;Output'!$C$3=21,'v-t_chart'!H821,IF('Input&amp;Output'!$C$3=32,'v-t_chart'!I821,IF('Input&amp;Output'!$C$3=22,'v-t_chart'!J821,IF('Input&amp;Output'!$C$3=31,'v-t_chart'!K821,'v-t_chart'!L821)))))</f>
        <v>68.099999999999994</v>
      </c>
      <c r="D821" s="286">
        <v>243</v>
      </c>
      <c r="E821" s="286">
        <f t="shared" si="87"/>
        <v>-0.60000000000000853</v>
      </c>
      <c r="F821" s="286">
        <f t="shared" si="85"/>
        <v>-145.80000000000206</v>
      </c>
      <c r="G821" s="286">
        <f t="shared" si="88"/>
        <v>102.44999999999999</v>
      </c>
      <c r="H821" s="286">
        <f t="shared" si="86"/>
        <v>-14937.210000000208</v>
      </c>
      <c r="I821" s="286">
        <f t="shared" si="89"/>
        <v>1116256.95</v>
      </c>
      <c r="J821" s="286">
        <f t="shared" si="91"/>
        <v>-9972.7200000001012</v>
      </c>
      <c r="K821" s="286">
        <f t="shared" si="90"/>
        <v>563469.61500000022</v>
      </c>
    </row>
    <row r="822" spans="2:11" ht="14.4">
      <c r="B822" s="287">
        <v>820</v>
      </c>
      <c r="C822" s="4">
        <f>IF('Input&amp;Output'!$C$3=10,'v-t_chart'!G822,IF('Input&amp;Output'!$C$3=21,'v-t_chart'!H822,IF('Input&amp;Output'!$C$3=32,'v-t_chart'!I822,IF('Input&amp;Output'!$C$3=22,'v-t_chart'!J822,IF('Input&amp;Output'!$C$3=31,'v-t_chart'!K822,'v-t_chart'!L822)))))</f>
        <v>67.3</v>
      </c>
      <c r="D822" s="286">
        <v>243</v>
      </c>
      <c r="E822" s="286">
        <f t="shared" si="87"/>
        <v>-0.79999999999999716</v>
      </c>
      <c r="F822" s="286">
        <f t="shared" si="85"/>
        <v>-194.3999999999993</v>
      </c>
      <c r="G822" s="286">
        <f t="shared" si="88"/>
        <v>101.35</v>
      </c>
      <c r="H822" s="286">
        <f t="shared" si="86"/>
        <v>-19702.439999999926</v>
      </c>
      <c r="I822" s="286">
        <f t="shared" si="89"/>
        <v>1096554.51</v>
      </c>
      <c r="J822" s="286">
        <f t="shared" si="91"/>
        <v>-13160.879999999965</v>
      </c>
      <c r="K822" s="286">
        <f t="shared" si="90"/>
        <v>550308.73500000022</v>
      </c>
    </row>
    <row r="823" spans="2:11" ht="14.4">
      <c r="B823" s="287">
        <v>821</v>
      </c>
      <c r="C823" s="4">
        <f>IF('Input&amp;Output'!$C$3=10,'v-t_chart'!G823,IF('Input&amp;Output'!$C$3=21,'v-t_chart'!H823,IF('Input&amp;Output'!$C$3=32,'v-t_chart'!I823,IF('Input&amp;Output'!$C$3=22,'v-t_chart'!J823,IF('Input&amp;Output'!$C$3=31,'v-t_chart'!K823,'v-t_chart'!L823)))))</f>
        <v>66.5</v>
      </c>
      <c r="D823" s="286">
        <v>243</v>
      </c>
      <c r="E823" s="286">
        <f t="shared" si="87"/>
        <v>-0.79999999999999716</v>
      </c>
      <c r="F823" s="286">
        <f t="shared" si="85"/>
        <v>-194.3999999999993</v>
      </c>
      <c r="G823" s="286">
        <f t="shared" si="88"/>
        <v>100.15</v>
      </c>
      <c r="H823" s="286">
        <f t="shared" si="86"/>
        <v>-19469.159999999931</v>
      </c>
      <c r="I823" s="286">
        <f t="shared" si="89"/>
        <v>1077085.3500000001</v>
      </c>
      <c r="J823" s="286">
        <f t="shared" si="91"/>
        <v>-13005.359999999995</v>
      </c>
      <c r="K823" s="286">
        <f t="shared" si="90"/>
        <v>537303.37500000023</v>
      </c>
    </row>
    <row r="824" spans="2:11" ht="14.4">
      <c r="B824" s="287">
        <v>822</v>
      </c>
      <c r="C824" s="4">
        <f>IF('Input&amp;Output'!$C$3=10,'v-t_chart'!G824,IF('Input&amp;Output'!$C$3=21,'v-t_chart'!H824,IF('Input&amp;Output'!$C$3=32,'v-t_chart'!I824,IF('Input&amp;Output'!$C$3=22,'v-t_chart'!J824,IF('Input&amp;Output'!$C$3=31,'v-t_chart'!K824,'v-t_chart'!L824)))))</f>
        <v>65.900000000000006</v>
      </c>
      <c r="D824" s="286">
        <v>243</v>
      </c>
      <c r="E824" s="286">
        <f t="shared" si="87"/>
        <v>-0.59999999999999432</v>
      </c>
      <c r="F824" s="286">
        <f t="shared" si="85"/>
        <v>-145.79999999999862</v>
      </c>
      <c r="G824" s="286">
        <f t="shared" si="88"/>
        <v>99.15</v>
      </c>
      <c r="H824" s="286">
        <f t="shared" si="86"/>
        <v>-14456.069999999863</v>
      </c>
      <c r="I824" s="286">
        <f t="shared" si="89"/>
        <v>1062629.2800000003</v>
      </c>
      <c r="J824" s="286">
        <f t="shared" si="91"/>
        <v>-9651.9599999999518</v>
      </c>
      <c r="K824" s="286">
        <f t="shared" si="90"/>
        <v>527651.41500000027</v>
      </c>
    </row>
    <row r="825" spans="2:11" ht="14.4">
      <c r="B825" s="287">
        <v>823</v>
      </c>
      <c r="C825" s="4">
        <f>IF('Input&amp;Output'!$C$3=10,'v-t_chart'!G825,IF('Input&amp;Output'!$C$3=21,'v-t_chart'!H825,IF('Input&amp;Output'!$C$3=32,'v-t_chart'!I825,IF('Input&amp;Output'!$C$3=22,'v-t_chart'!J825,IF('Input&amp;Output'!$C$3=31,'v-t_chart'!K825,'v-t_chart'!L825)))))</f>
        <v>65.5</v>
      </c>
      <c r="D825" s="286">
        <v>243</v>
      </c>
      <c r="E825" s="286">
        <f t="shared" si="87"/>
        <v>-0.40000000000000568</v>
      </c>
      <c r="F825" s="286">
        <f t="shared" si="85"/>
        <v>-97.200000000001381</v>
      </c>
      <c r="G825" s="286">
        <f t="shared" si="88"/>
        <v>98.45</v>
      </c>
      <c r="H825" s="286">
        <f t="shared" si="86"/>
        <v>-9569.3400000001366</v>
      </c>
      <c r="I825" s="286">
        <f t="shared" si="89"/>
        <v>1053059.9400000002</v>
      </c>
      <c r="J825" s="286">
        <f t="shared" si="91"/>
        <v>-6386.0400000000482</v>
      </c>
      <c r="K825" s="286">
        <f t="shared" si="90"/>
        <v>521265.37500000023</v>
      </c>
    </row>
    <row r="826" spans="2:11" ht="14.4">
      <c r="B826" s="287">
        <v>824</v>
      </c>
      <c r="C826" s="4">
        <f>IF('Input&amp;Output'!$C$3=10,'v-t_chart'!G826,IF('Input&amp;Output'!$C$3=21,'v-t_chart'!H826,IF('Input&amp;Output'!$C$3=32,'v-t_chart'!I826,IF('Input&amp;Output'!$C$3=22,'v-t_chart'!J826,IF('Input&amp;Output'!$C$3=31,'v-t_chart'!K826,'v-t_chart'!L826)))))</f>
        <v>64.900000000000006</v>
      </c>
      <c r="D826" s="286">
        <v>243</v>
      </c>
      <c r="E826" s="286">
        <f t="shared" si="87"/>
        <v>-0.59999999999999432</v>
      </c>
      <c r="F826" s="286">
        <f t="shared" si="85"/>
        <v>-145.79999999999862</v>
      </c>
      <c r="G826" s="286">
        <f t="shared" si="88"/>
        <v>97.65</v>
      </c>
      <c r="H826" s="286">
        <f t="shared" si="86"/>
        <v>-14237.369999999866</v>
      </c>
      <c r="I826" s="286">
        <f t="shared" si="89"/>
        <v>1038822.5700000003</v>
      </c>
      <c r="J826" s="286">
        <f t="shared" si="91"/>
        <v>-9506.1599999998634</v>
      </c>
      <c r="K826" s="286">
        <f t="shared" si="90"/>
        <v>511759.21500000037</v>
      </c>
    </row>
    <row r="827" spans="2:11" ht="14.4">
      <c r="B827" s="287">
        <v>825</v>
      </c>
      <c r="C827" s="4">
        <f>IF('Input&amp;Output'!$C$3=10,'v-t_chart'!G827,IF('Input&amp;Output'!$C$3=21,'v-t_chart'!H827,IF('Input&amp;Output'!$C$3=32,'v-t_chart'!I827,IF('Input&amp;Output'!$C$3=22,'v-t_chart'!J827,IF('Input&amp;Output'!$C$3=31,'v-t_chart'!K827,'v-t_chart'!L827)))))</f>
        <v>64.099999999999994</v>
      </c>
      <c r="D827" s="286">
        <v>243</v>
      </c>
      <c r="E827" s="286">
        <f t="shared" si="87"/>
        <v>-0.80000000000001137</v>
      </c>
      <c r="F827" s="286">
        <f t="shared" si="85"/>
        <v>-194.40000000000276</v>
      </c>
      <c r="G827" s="286">
        <f t="shared" si="88"/>
        <v>96.55</v>
      </c>
      <c r="H827" s="286">
        <f t="shared" si="86"/>
        <v>-18769.320000000265</v>
      </c>
      <c r="I827" s="286">
        <f t="shared" si="89"/>
        <v>1020053.25</v>
      </c>
      <c r="J827" s="286">
        <f t="shared" si="91"/>
        <v>-12538.800000000199</v>
      </c>
      <c r="K827" s="286">
        <f t="shared" si="90"/>
        <v>499220.41500000015</v>
      </c>
    </row>
    <row r="828" spans="2:11" ht="14.4">
      <c r="B828" s="287">
        <v>826</v>
      </c>
      <c r="C828" s="4">
        <f>IF('Input&amp;Output'!$C$3=10,'v-t_chart'!G828,IF('Input&amp;Output'!$C$3=21,'v-t_chart'!H828,IF('Input&amp;Output'!$C$3=32,'v-t_chart'!I828,IF('Input&amp;Output'!$C$3=22,'v-t_chart'!J828,IF('Input&amp;Output'!$C$3=31,'v-t_chart'!K828,'v-t_chart'!L828)))))</f>
        <v>63</v>
      </c>
      <c r="D828" s="286">
        <v>243</v>
      </c>
      <c r="E828" s="286">
        <f t="shared" si="87"/>
        <v>-1.0999999999999943</v>
      </c>
      <c r="F828" s="286">
        <f t="shared" si="85"/>
        <v>-267.29999999999859</v>
      </c>
      <c r="G828" s="286">
        <f t="shared" si="88"/>
        <v>95.05</v>
      </c>
      <c r="H828" s="286">
        <f t="shared" si="86"/>
        <v>-25406.864999999867</v>
      </c>
      <c r="I828" s="286">
        <f t="shared" si="89"/>
        <v>994646.38500000013</v>
      </c>
      <c r="J828" s="286">
        <f t="shared" si="91"/>
        <v>-16986.914999999939</v>
      </c>
      <c r="K828" s="286">
        <f t="shared" si="90"/>
        <v>482233.50000000023</v>
      </c>
    </row>
    <row r="829" spans="2:11" ht="14.4">
      <c r="B829" s="287">
        <v>827</v>
      </c>
      <c r="C829" s="4">
        <f>IF('Input&amp;Output'!$C$3=10,'v-t_chart'!G829,IF('Input&amp;Output'!$C$3=21,'v-t_chart'!H829,IF('Input&amp;Output'!$C$3=32,'v-t_chart'!I829,IF('Input&amp;Output'!$C$3=22,'v-t_chart'!J829,IF('Input&amp;Output'!$C$3=31,'v-t_chart'!K829,'v-t_chart'!L829)))))</f>
        <v>62.1</v>
      </c>
      <c r="D829" s="286">
        <v>243</v>
      </c>
      <c r="E829" s="286">
        <f t="shared" si="87"/>
        <v>-0.89999999999999858</v>
      </c>
      <c r="F829" s="286">
        <f t="shared" si="85"/>
        <v>-218.69999999999965</v>
      </c>
      <c r="G829" s="286">
        <f t="shared" si="88"/>
        <v>93.6</v>
      </c>
      <c r="H829" s="286">
        <f t="shared" si="86"/>
        <v>-20470.319999999967</v>
      </c>
      <c r="I829" s="286">
        <f t="shared" si="89"/>
        <v>974176.06500000018</v>
      </c>
      <c r="J829" s="286">
        <f t="shared" si="91"/>
        <v>-13679.684999999963</v>
      </c>
      <c r="K829" s="286">
        <f t="shared" si="90"/>
        <v>468553.81500000029</v>
      </c>
    </row>
    <row r="830" spans="2:11" ht="14.4">
      <c r="B830" s="287">
        <v>828</v>
      </c>
      <c r="C830" s="4">
        <f>IF('Input&amp;Output'!$C$3=10,'v-t_chart'!G830,IF('Input&amp;Output'!$C$3=21,'v-t_chart'!H830,IF('Input&amp;Output'!$C$3=32,'v-t_chart'!I830,IF('Input&amp;Output'!$C$3=22,'v-t_chart'!J830,IF('Input&amp;Output'!$C$3=31,'v-t_chart'!K830,'v-t_chart'!L830)))))</f>
        <v>61.6</v>
      </c>
      <c r="D830" s="286">
        <v>243</v>
      </c>
      <c r="E830" s="286">
        <f t="shared" si="87"/>
        <v>-0.5</v>
      </c>
      <c r="F830" s="286">
        <f t="shared" si="85"/>
        <v>-121.5</v>
      </c>
      <c r="G830" s="286">
        <f t="shared" si="88"/>
        <v>92.65</v>
      </c>
      <c r="H830" s="286">
        <f t="shared" si="86"/>
        <v>-11256.975</v>
      </c>
      <c r="I830" s="286">
        <f t="shared" si="89"/>
        <v>962919.0900000002</v>
      </c>
      <c r="J830" s="286">
        <f t="shared" si="91"/>
        <v>-7514.7749999999887</v>
      </c>
      <c r="K830" s="286">
        <f t="shared" si="90"/>
        <v>461039.04000000033</v>
      </c>
    </row>
    <row r="831" spans="2:11" ht="14.4">
      <c r="B831" s="287">
        <v>829</v>
      </c>
      <c r="C831" s="4">
        <f>IF('Input&amp;Output'!$C$3=10,'v-t_chart'!G831,IF('Input&amp;Output'!$C$3=21,'v-t_chart'!H831,IF('Input&amp;Output'!$C$3=32,'v-t_chart'!I831,IF('Input&amp;Output'!$C$3=22,'v-t_chart'!J831,IF('Input&amp;Output'!$C$3=31,'v-t_chart'!K831,'v-t_chart'!L831)))))</f>
        <v>61.7</v>
      </c>
      <c r="D831" s="286">
        <v>243</v>
      </c>
      <c r="E831" s="286">
        <f t="shared" si="87"/>
        <v>0.10000000000000142</v>
      </c>
      <c r="F831" s="286">
        <f t="shared" si="85"/>
        <v>24.300000000000345</v>
      </c>
      <c r="G831" s="286">
        <f t="shared" si="88"/>
        <v>92.5</v>
      </c>
      <c r="H831" s="286">
        <f t="shared" si="86"/>
        <v>2247.7500000000318</v>
      </c>
      <c r="I831" s="286">
        <f t="shared" si="89"/>
        <v>965166.8400000002</v>
      </c>
      <c r="J831" s="286">
        <f t="shared" si="91"/>
        <v>1498.0949999999912</v>
      </c>
      <c r="K831" s="286">
        <f t="shared" si="90"/>
        <v>462537.1350000003</v>
      </c>
    </row>
    <row r="832" spans="2:11" ht="14.4">
      <c r="B832" s="287">
        <v>830</v>
      </c>
      <c r="C832" s="4">
        <f>IF('Input&amp;Output'!$C$3=10,'v-t_chart'!G832,IF('Input&amp;Output'!$C$3=21,'v-t_chart'!H832,IF('Input&amp;Output'!$C$3=32,'v-t_chart'!I832,IF('Input&amp;Output'!$C$3=22,'v-t_chart'!J832,IF('Input&amp;Output'!$C$3=31,'v-t_chart'!K832,'v-t_chart'!L832)))))</f>
        <v>62.3</v>
      </c>
      <c r="D832" s="286">
        <v>243</v>
      </c>
      <c r="E832" s="286">
        <f t="shared" si="87"/>
        <v>0.59999999999999432</v>
      </c>
      <c r="F832" s="286">
        <f t="shared" si="85"/>
        <v>145.79999999999862</v>
      </c>
      <c r="G832" s="286">
        <f t="shared" si="88"/>
        <v>93.15</v>
      </c>
      <c r="H832" s="286">
        <f t="shared" si="86"/>
        <v>13581.269999999871</v>
      </c>
      <c r="I832" s="286">
        <f t="shared" si="89"/>
        <v>978748.1100000001</v>
      </c>
      <c r="J832" s="286">
        <f t="shared" si="91"/>
        <v>9039.5999999999003</v>
      </c>
      <c r="K832" s="286">
        <f t="shared" si="90"/>
        <v>471576.73500000022</v>
      </c>
    </row>
    <row r="833" spans="2:11" ht="14.4">
      <c r="B833" s="287">
        <v>831</v>
      </c>
      <c r="C833" s="4">
        <f>IF('Input&amp;Output'!$C$3=10,'v-t_chart'!G833,IF('Input&amp;Output'!$C$3=21,'v-t_chart'!H833,IF('Input&amp;Output'!$C$3=32,'v-t_chart'!I833,IF('Input&amp;Output'!$C$3=22,'v-t_chart'!J833,IF('Input&amp;Output'!$C$3=31,'v-t_chart'!K833,'v-t_chart'!L833)))))</f>
        <v>63.5</v>
      </c>
      <c r="D833" s="286">
        <v>243</v>
      </c>
      <c r="E833" s="286">
        <f t="shared" si="87"/>
        <v>1.2000000000000028</v>
      </c>
      <c r="F833" s="286">
        <f t="shared" si="85"/>
        <v>291.6000000000007</v>
      </c>
      <c r="G833" s="286">
        <f t="shared" si="88"/>
        <v>94.65</v>
      </c>
      <c r="H833" s="286">
        <f t="shared" si="86"/>
        <v>27599.940000000068</v>
      </c>
      <c r="I833" s="286">
        <f t="shared" si="89"/>
        <v>1006348.0500000002</v>
      </c>
      <c r="J833" s="286">
        <f t="shared" si="91"/>
        <v>18341.640000000061</v>
      </c>
      <c r="K833" s="286">
        <f t="shared" si="90"/>
        <v>489918.37500000029</v>
      </c>
    </row>
    <row r="834" spans="2:11" ht="14.4">
      <c r="B834" s="287">
        <v>832</v>
      </c>
      <c r="C834" s="4">
        <f>IF('Input&amp;Output'!$C$3=10,'v-t_chart'!G834,IF('Input&amp;Output'!$C$3=21,'v-t_chart'!H834,IF('Input&amp;Output'!$C$3=32,'v-t_chart'!I834,IF('Input&amp;Output'!$C$3=22,'v-t_chart'!J834,IF('Input&amp;Output'!$C$3=31,'v-t_chart'!K834,'v-t_chart'!L834)))))</f>
        <v>65.3</v>
      </c>
      <c r="D834" s="286">
        <v>243</v>
      </c>
      <c r="E834" s="286">
        <f t="shared" si="87"/>
        <v>1.7999999999999972</v>
      </c>
      <c r="F834" s="286">
        <f t="shared" si="85"/>
        <v>437.3999999999993</v>
      </c>
      <c r="G834" s="286">
        <f t="shared" si="88"/>
        <v>97.05</v>
      </c>
      <c r="H834" s="286">
        <f t="shared" si="86"/>
        <v>42449.669999999933</v>
      </c>
      <c r="I834" s="286">
        <f t="shared" si="89"/>
        <v>1048797.7200000002</v>
      </c>
      <c r="J834" s="286">
        <f t="shared" si="91"/>
        <v>28168.559999999907</v>
      </c>
      <c r="K834" s="286">
        <f t="shared" si="90"/>
        <v>518086.93500000017</v>
      </c>
    </row>
    <row r="835" spans="2:11" ht="14.4">
      <c r="B835" s="287">
        <v>833</v>
      </c>
      <c r="C835" s="4">
        <f>IF('Input&amp;Output'!$C$3=10,'v-t_chart'!G835,IF('Input&amp;Output'!$C$3=21,'v-t_chart'!H835,IF('Input&amp;Output'!$C$3=32,'v-t_chart'!I835,IF('Input&amp;Output'!$C$3=22,'v-t_chart'!J835,IF('Input&amp;Output'!$C$3=31,'v-t_chart'!K835,'v-t_chart'!L835)))))</f>
        <v>67.3</v>
      </c>
      <c r="D835" s="286">
        <v>243</v>
      </c>
      <c r="E835" s="286">
        <f t="shared" si="87"/>
        <v>2</v>
      </c>
      <c r="F835" s="286">
        <f t="shared" si="85"/>
        <v>486</v>
      </c>
      <c r="G835" s="286">
        <f t="shared" si="88"/>
        <v>99.949999999999989</v>
      </c>
      <c r="H835" s="286">
        <f t="shared" si="86"/>
        <v>48575.7</v>
      </c>
      <c r="I835" s="286">
        <f t="shared" si="89"/>
        <v>1097373.4200000002</v>
      </c>
      <c r="J835" s="286">
        <f t="shared" si="91"/>
        <v>32221.80000000009</v>
      </c>
      <c r="K835" s="286">
        <f t="shared" si="90"/>
        <v>550308.73500000022</v>
      </c>
    </row>
    <row r="836" spans="2:11" ht="14.4">
      <c r="B836" s="287">
        <v>834</v>
      </c>
      <c r="C836" s="4">
        <f>IF('Input&amp;Output'!$C$3=10,'v-t_chart'!G836,IF('Input&amp;Output'!$C$3=21,'v-t_chart'!H836,IF('Input&amp;Output'!$C$3=32,'v-t_chart'!I836,IF('Input&amp;Output'!$C$3=22,'v-t_chart'!J836,IF('Input&amp;Output'!$C$3=31,'v-t_chart'!K836,'v-t_chart'!L836)))))</f>
        <v>69.3</v>
      </c>
      <c r="D836" s="286">
        <v>243</v>
      </c>
      <c r="E836" s="286">
        <f t="shared" si="87"/>
        <v>2</v>
      </c>
      <c r="F836" s="286">
        <f t="shared" ref="F836:F899" si="92">D836*E836</f>
        <v>486</v>
      </c>
      <c r="G836" s="286">
        <f t="shared" si="88"/>
        <v>102.94999999999999</v>
      </c>
      <c r="H836" s="286">
        <f t="shared" ref="H836:H899" si="93">F836*G836</f>
        <v>50033.7</v>
      </c>
      <c r="I836" s="286">
        <f t="shared" si="89"/>
        <v>1147407.1200000001</v>
      </c>
      <c r="J836" s="286">
        <f t="shared" si="91"/>
        <v>33193.799999999981</v>
      </c>
      <c r="K836" s="286">
        <f t="shared" si="90"/>
        <v>583502.53500000015</v>
      </c>
    </row>
    <row r="837" spans="2:11" ht="14.4">
      <c r="B837" s="287">
        <v>835</v>
      </c>
      <c r="C837" s="4">
        <f>IF('Input&amp;Output'!$C$3=10,'v-t_chart'!G837,IF('Input&amp;Output'!$C$3=21,'v-t_chart'!H837,IF('Input&amp;Output'!$C$3=32,'v-t_chart'!I837,IF('Input&amp;Output'!$C$3=22,'v-t_chart'!J837,IF('Input&amp;Output'!$C$3=31,'v-t_chart'!K837,'v-t_chart'!L837)))))</f>
        <v>71.400000000000006</v>
      </c>
      <c r="D837" s="286">
        <v>243</v>
      </c>
      <c r="E837" s="286">
        <f t="shared" ref="E837:E900" si="94">(C837-C836)/(B837/B837)</f>
        <v>2.1000000000000085</v>
      </c>
      <c r="F837" s="286">
        <f t="shared" si="92"/>
        <v>510.30000000000206</v>
      </c>
      <c r="G837" s="286">
        <f t="shared" ref="G837:G900" si="95">(C837+C836/2)*(B837-B836)</f>
        <v>106.05000000000001</v>
      </c>
      <c r="H837" s="286">
        <f t="shared" si="93"/>
        <v>54117.315000000221</v>
      </c>
      <c r="I837" s="286">
        <f t="shared" ref="I837:I900" si="96">I836+H837</f>
        <v>1201524.4350000003</v>
      </c>
      <c r="J837" s="286">
        <f t="shared" si="91"/>
        <v>35899.605000000141</v>
      </c>
      <c r="K837" s="286">
        <f t="shared" ref="K837:K900" si="97">K836+J837</f>
        <v>619402.14000000025</v>
      </c>
    </row>
    <row r="838" spans="2:11" ht="14.4">
      <c r="B838" s="287">
        <v>836</v>
      </c>
      <c r="C838" s="4">
        <f>IF('Input&amp;Output'!$C$3=10,'v-t_chart'!G838,IF('Input&amp;Output'!$C$3=21,'v-t_chart'!H838,IF('Input&amp;Output'!$C$3=32,'v-t_chart'!I838,IF('Input&amp;Output'!$C$3=22,'v-t_chart'!J838,IF('Input&amp;Output'!$C$3=31,'v-t_chart'!K838,'v-t_chart'!L838)))))</f>
        <v>73.5</v>
      </c>
      <c r="D838" s="286">
        <v>243</v>
      </c>
      <c r="E838" s="286">
        <f t="shared" si="94"/>
        <v>2.0999999999999943</v>
      </c>
      <c r="F838" s="286">
        <f t="shared" si="92"/>
        <v>510.29999999999859</v>
      </c>
      <c r="G838" s="286">
        <f t="shared" si="95"/>
        <v>109.2</v>
      </c>
      <c r="H838" s="286">
        <f t="shared" si="93"/>
        <v>55724.759999999849</v>
      </c>
      <c r="I838" s="286">
        <f t="shared" si="96"/>
        <v>1257249.1950000001</v>
      </c>
      <c r="J838" s="286">
        <f t="shared" si="91"/>
        <v>36971.234999999884</v>
      </c>
      <c r="K838" s="286">
        <f t="shared" si="97"/>
        <v>656373.37500000012</v>
      </c>
    </row>
    <row r="839" spans="2:11" ht="14.4">
      <c r="B839" s="287">
        <v>837</v>
      </c>
      <c r="C839" s="4">
        <f>IF('Input&amp;Output'!$C$3=10,'v-t_chart'!G839,IF('Input&amp;Output'!$C$3=21,'v-t_chart'!H839,IF('Input&amp;Output'!$C$3=32,'v-t_chart'!I839,IF('Input&amp;Output'!$C$3=22,'v-t_chart'!J839,IF('Input&amp;Output'!$C$3=31,'v-t_chart'!K839,'v-t_chart'!L839)))))</f>
        <v>75.599999999999994</v>
      </c>
      <c r="D839" s="286">
        <v>243</v>
      </c>
      <c r="E839" s="286">
        <f t="shared" si="94"/>
        <v>2.0999999999999943</v>
      </c>
      <c r="F839" s="286">
        <f t="shared" si="92"/>
        <v>510.29999999999859</v>
      </c>
      <c r="G839" s="286">
        <f t="shared" si="95"/>
        <v>112.35</v>
      </c>
      <c r="H839" s="286">
        <f t="shared" si="93"/>
        <v>57332.204999999842</v>
      </c>
      <c r="I839" s="286">
        <f t="shared" si="96"/>
        <v>1314581.3999999999</v>
      </c>
      <c r="J839" s="286">
        <f t="shared" si="91"/>
        <v>38042.864999999852</v>
      </c>
      <c r="K839" s="286">
        <f t="shared" si="97"/>
        <v>694416.24</v>
      </c>
    </row>
    <row r="840" spans="2:11" ht="14.4">
      <c r="B840" s="287">
        <v>838</v>
      </c>
      <c r="C840" s="4">
        <f>IF('Input&amp;Output'!$C$3=10,'v-t_chart'!G840,IF('Input&amp;Output'!$C$3=21,'v-t_chart'!H840,IF('Input&amp;Output'!$C$3=32,'v-t_chart'!I840,IF('Input&amp;Output'!$C$3=22,'v-t_chart'!J840,IF('Input&amp;Output'!$C$3=31,'v-t_chart'!K840,'v-t_chart'!L840)))))</f>
        <v>77.7</v>
      </c>
      <c r="D840" s="286">
        <v>243</v>
      </c>
      <c r="E840" s="286">
        <f t="shared" si="94"/>
        <v>2.1000000000000085</v>
      </c>
      <c r="F840" s="286">
        <f t="shared" si="92"/>
        <v>510.30000000000206</v>
      </c>
      <c r="G840" s="286">
        <f t="shared" si="95"/>
        <v>115.5</v>
      </c>
      <c r="H840" s="286">
        <f t="shared" si="93"/>
        <v>58939.650000000234</v>
      </c>
      <c r="I840" s="286">
        <f t="shared" si="96"/>
        <v>1373521.05</v>
      </c>
      <c r="J840" s="286">
        <f t="shared" si="91"/>
        <v>39114.495000000257</v>
      </c>
      <c r="K840" s="286">
        <f t="shared" si="97"/>
        <v>733530.73500000022</v>
      </c>
    </row>
    <row r="841" spans="2:11" ht="14.4">
      <c r="B841" s="287">
        <v>839</v>
      </c>
      <c r="C841" s="4">
        <f>IF('Input&amp;Output'!$C$3=10,'v-t_chart'!G841,IF('Input&amp;Output'!$C$3=21,'v-t_chart'!H841,IF('Input&amp;Output'!$C$3=32,'v-t_chart'!I841,IF('Input&amp;Output'!$C$3=22,'v-t_chart'!J841,IF('Input&amp;Output'!$C$3=31,'v-t_chart'!K841,'v-t_chart'!L841)))))</f>
        <v>79.7</v>
      </c>
      <c r="D841" s="286">
        <v>243</v>
      </c>
      <c r="E841" s="286">
        <f t="shared" si="94"/>
        <v>2</v>
      </c>
      <c r="F841" s="286">
        <f t="shared" si="92"/>
        <v>486</v>
      </c>
      <c r="G841" s="286">
        <f t="shared" si="95"/>
        <v>118.55000000000001</v>
      </c>
      <c r="H841" s="286">
        <f t="shared" si="93"/>
        <v>57615.3</v>
      </c>
      <c r="I841" s="286">
        <f t="shared" si="96"/>
        <v>1431136.35</v>
      </c>
      <c r="J841" s="286">
        <f t="shared" si="91"/>
        <v>38248.19999999991</v>
      </c>
      <c r="K841" s="286">
        <f t="shared" si="97"/>
        <v>771778.93500000017</v>
      </c>
    </row>
    <row r="842" spans="2:11" ht="14.4">
      <c r="B842" s="287">
        <v>840</v>
      </c>
      <c r="C842" s="4">
        <f>IF('Input&amp;Output'!$C$3=10,'v-t_chart'!G842,IF('Input&amp;Output'!$C$3=21,'v-t_chart'!H842,IF('Input&amp;Output'!$C$3=32,'v-t_chart'!I842,IF('Input&amp;Output'!$C$3=22,'v-t_chart'!J842,IF('Input&amp;Output'!$C$3=31,'v-t_chart'!K842,'v-t_chart'!L842)))))</f>
        <v>81.5</v>
      </c>
      <c r="D842" s="286">
        <v>243</v>
      </c>
      <c r="E842" s="286">
        <f t="shared" si="94"/>
        <v>1.7999999999999972</v>
      </c>
      <c r="F842" s="286">
        <f t="shared" si="92"/>
        <v>437.3999999999993</v>
      </c>
      <c r="G842" s="286">
        <f t="shared" si="95"/>
        <v>121.35</v>
      </c>
      <c r="H842" s="286">
        <f t="shared" si="93"/>
        <v>53078.489999999911</v>
      </c>
      <c r="I842" s="286">
        <f t="shared" si="96"/>
        <v>1484214.84</v>
      </c>
      <c r="J842" s="286">
        <f t="shared" si="91"/>
        <v>35254.439999999981</v>
      </c>
      <c r="K842" s="286">
        <f t="shared" si="97"/>
        <v>807033.37500000012</v>
      </c>
    </row>
    <row r="843" spans="2:11" ht="14.4">
      <c r="B843" s="287">
        <v>841</v>
      </c>
      <c r="C843" s="4">
        <f>IF('Input&amp;Output'!$C$3=10,'v-t_chart'!G843,IF('Input&amp;Output'!$C$3=21,'v-t_chart'!H843,IF('Input&amp;Output'!$C$3=32,'v-t_chart'!I843,IF('Input&amp;Output'!$C$3=22,'v-t_chart'!J843,IF('Input&amp;Output'!$C$3=31,'v-t_chart'!K843,'v-t_chart'!L843)))))</f>
        <v>83.1</v>
      </c>
      <c r="D843" s="286">
        <v>243</v>
      </c>
      <c r="E843" s="286">
        <f t="shared" si="94"/>
        <v>1.5999999999999943</v>
      </c>
      <c r="F843" s="286">
        <f t="shared" si="92"/>
        <v>388.79999999999859</v>
      </c>
      <c r="G843" s="286">
        <f t="shared" si="95"/>
        <v>123.85</v>
      </c>
      <c r="H843" s="286">
        <f t="shared" si="93"/>
        <v>48152.879999999823</v>
      </c>
      <c r="I843" s="286">
        <f t="shared" si="96"/>
        <v>1532367.72</v>
      </c>
      <c r="J843" s="286">
        <f t="shared" si="91"/>
        <v>31998.239999999849</v>
      </c>
      <c r="K843" s="286">
        <f t="shared" si="97"/>
        <v>839031.61499999999</v>
      </c>
    </row>
    <row r="844" spans="2:11" ht="14.4">
      <c r="B844" s="287">
        <v>842</v>
      </c>
      <c r="C844" s="4">
        <f>IF('Input&amp;Output'!$C$3=10,'v-t_chart'!G844,IF('Input&amp;Output'!$C$3=21,'v-t_chart'!H844,IF('Input&amp;Output'!$C$3=32,'v-t_chart'!I844,IF('Input&amp;Output'!$C$3=22,'v-t_chart'!J844,IF('Input&amp;Output'!$C$3=31,'v-t_chart'!K844,'v-t_chart'!L844)))))</f>
        <v>84.6</v>
      </c>
      <c r="D844" s="286">
        <v>243</v>
      </c>
      <c r="E844" s="286">
        <f t="shared" si="94"/>
        <v>1.5</v>
      </c>
      <c r="F844" s="286">
        <f t="shared" si="92"/>
        <v>364.5</v>
      </c>
      <c r="G844" s="286">
        <f t="shared" si="95"/>
        <v>126.14999999999999</v>
      </c>
      <c r="H844" s="286">
        <f t="shared" si="93"/>
        <v>45981.674999999996</v>
      </c>
      <c r="I844" s="286">
        <f t="shared" si="96"/>
        <v>1578349.395</v>
      </c>
      <c r="J844" s="286">
        <f t="shared" si="91"/>
        <v>30563.325000000023</v>
      </c>
      <c r="K844" s="286">
        <f t="shared" si="97"/>
        <v>869594.94000000006</v>
      </c>
    </row>
    <row r="845" spans="2:11" ht="14.4">
      <c r="B845" s="287">
        <v>843</v>
      </c>
      <c r="C845" s="4">
        <f>IF('Input&amp;Output'!$C$3=10,'v-t_chart'!G845,IF('Input&amp;Output'!$C$3=21,'v-t_chart'!H845,IF('Input&amp;Output'!$C$3=32,'v-t_chart'!I845,IF('Input&amp;Output'!$C$3=22,'v-t_chart'!J845,IF('Input&amp;Output'!$C$3=31,'v-t_chart'!K845,'v-t_chart'!L845)))))</f>
        <v>86</v>
      </c>
      <c r="D845" s="286">
        <v>243</v>
      </c>
      <c r="E845" s="286">
        <f t="shared" si="94"/>
        <v>1.4000000000000057</v>
      </c>
      <c r="F845" s="286">
        <f t="shared" si="92"/>
        <v>340.20000000000141</v>
      </c>
      <c r="G845" s="286">
        <f t="shared" si="95"/>
        <v>128.30000000000001</v>
      </c>
      <c r="H845" s="286">
        <f t="shared" si="93"/>
        <v>43647.660000000185</v>
      </c>
      <c r="I845" s="286">
        <f t="shared" si="96"/>
        <v>1621997.0550000002</v>
      </c>
      <c r="J845" s="286">
        <f t="shared" si="91"/>
        <v>29019.060000000129</v>
      </c>
      <c r="K845" s="286">
        <f t="shared" si="97"/>
        <v>898614.00000000023</v>
      </c>
    </row>
    <row r="846" spans="2:11" ht="14.4">
      <c r="B846" s="287">
        <v>844</v>
      </c>
      <c r="C846" s="4">
        <f>IF('Input&amp;Output'!$C$3=10,'v-t_chart'!G846,IF('Input&amp;Output'!$C$3=21,'v-t_chart'!H846,IF('Input&amp;Output'!$C$3=32,'v-t_chart'!I846,IF('Input&amp;Output'!$C$3=22,'v-t_chart'!J846,IF('Input&amp;Output'!$C$3=31,'v-t_chart'!K846,'v-t_chart'!L846)))))</f>
        <v>87.4</v>
      </c>
      <c r="D846" s="286">
        <v>243</v>
      </c>
      <c r="E846" s="286">
        <f t="shared" si="94"/>
        <v>1.4000000000000057</v>
      </c>
      <c r="F846" s="286">
        <f t="shared" si="92"/>
        <v>340.20000000000141</v>
      </c>
      <c r="G846" s="286">
        <f t="shared" si="95"/>
        <v>130.4</v>
      </c>
      <c r="H846" s="286">
        <f t="shared" si="93"/>
        <v>44362.080000000184</v>
      </c>
      <c r="I846" s="286">
        <f t="shared" si="96"/>
        <v>1666359.1350000002</v>
      </c>
      <c r="J846" s="286">
        <f t="shared" si="91"/>
        <v>29495.340000000138</v>
      </c>
      <c r="K846" s="286">
        <f t="shared" si="97"/>
        <v>928109.34000000032</v>
      </c>
    </row>
    <row r="847" spans="2:11" ht="14.4">
      <c r="B847" s="287">
        <v>845</v>
      </c>
      <c r="C847" s="4">
        <f>IF('Input&amp;Output'!$C$3=10,'v-t_chart'!G847,IF('Input&amp;Output'!$C$3=21,'v-t_chart'!H847,IF('Input&amp;Output'!$C$3=32,'v-t_chart'!I847,IF('Input&amp;Output'!$C$3=22,'v-t_chart'!J847,IF('Input&amp;Output'!$C$3=31,'v-t_chart'!K847,'v-t_chart'!L847)))))</f>
        <v>88.7</v>
      </c>
      <c r="D847" s="286">
        <v>243</v>
      </c>
      <c r="E847" s="286">
        <f t="shared" si="94"/>
        <v>1.2999999999999972</v>
      </c>
      <c r="F847" s="286">
        <f t="shared" si="92"/>
        <v>315.8999999999993</v>
      </c>
      <c r="G847" s="286">
        <f t="shared" si="95"/>
        <v>132.4</v>
      </c>
      <c r="H847" s="286">
        <f t="shared" si="93"/>
        <v>41825.159999999909</v>
      </c>
      <c r="I847" s="286">
        <f t="shared" si="96"/>
        <v>1708184.2950000002</v>
      </c>
      <c r="J847" s="286">
        <f t="shared" si="91"/>
        <v>27814.994999999926</v>
      </c>
      <c r="K847" s="286">
        <f t="shared" si="97"/>
        <v>955924.3350000002</v>
      </c>
    </row>
    <row r="848" spans="2:11" ht="14.4">
      <c r="B848" s="287">
        <v>846</v>
      </c>
      <c r="C848" s="4">
        <f>IF('Input&amp;Output'!$C$3=10,'v-t_chart'!G848,IF('Input&amp;Output'!$C$3=21,'v-t_chart'!H848,IF('Input&amp;Output'!$C$3=32,'v-t_chart'!I848,IF('Input&amp;Output'!$C$3=22,'v-t_chart'!J848,IF('Input&amp;Output'!$C$3=31,'v-t_chart'!K848,'v-t_chart'!L848)))))</f>
        <v>89.6</v>
      </c>
      <c r="D848" s="286">
        <v>243</v>
      </c>
      <c r="E848" s="286">
        <f t="shared" si="94"/>
        <v>0.89999999999999147</v>
      </c>
      <c r="F848" s="286">
        <f t="shared" si="92"/>
        <v>218.69999999999794</v>
      </c>
      <c r="G848" s="286">
        <f t="shared" si="95"/>
        <v>133.94999999999999</v>
      </c>
      <c r="H848" s="286">
        <f t="shared" si="93"/>
        <v>29294.864999999721</v>
      </c>
      <c r="I848" s="286">
        <f t="shared" si="96"/>
        <v>1737479.16</v>
      </c>
      <c r="J848" s="286">
        <f t="shared" si="91"/>
        <v>19497.10499999981</v>
      </c>
      <c r="K848" s="286">
        <f t="shared" si="97"/>
        <v>975421.44000000006</v>
      </c>
    </row>
    <row r="849" spans="2:11" ht="14.4">
      <c r="B849" s="287">
        <v>847</v>
      </c>
      <c r="C849" s="4">
        <f>IF('Input&amp;Output'!$C$3=10,'v-t_chart'!G849,IF('Input&amp;Output'!$C$3=21,'v-t_chart'!H849,IF('Input&amp;Output'!$C$3=32,'v-t_chart'!I849,IF('Input&amp;Output'!$C$3=22,'v-t_chart'!J849,IF('Input&amp;Output'!$C$3=31,'v-t_chart'!K849,'v-t_chart'!L849)))))</f>
        <v>90.2</v>
      </c>
      <c r="D849" s="286">
        <v>243</v>
      </c>
      <c r="E849" s="286">
        <f t="shared" si="94"/>
        <v>0.60000000000000853</v>
      </c>
      <c r="F849" s="286">
        <f t="shared" si="92"/>
        <v>145.80000000000206</v>
      </c>
      <c r="G849" s="286">
        <f t="shared" si="95"/>
        <v>135</v>
      </c>
      <c r="H849" s="286">
        <f t="shared" si="93"/>
        <v>19683.000000000276</v>
      </c>
      <c r="I849" s="286">
        <f t="shared" si="96"/>
        <v>1757162.1600000001</v>
      </c>
      <c r="J849" s="286">
        <f t="shared" si="91"/>
        <v>13107.420000000235</v>
      </c>
      <c r="K849" s="286">
        <f t="shared" si="97"/>
        <v>988528.86000000034</v>
      </c>
    </row>
    <row r="850" spans="2:11" ht="14.4">
      <c r="B850" s="287">
        <v>848</v>
      </c>
      <c r="C850" s="4">
        <f>IF('Input&amp;Output'!$C$3=10,'v-t_chart'!G850,IF('Input&amp;Output'!$C$3=21,'v-t_chart'!H850,IF('Input&amp;Output'!$C$3=32,'v-t_chart'!I850,IF('Input&amp;Output'!$C$3=22,'v-t_chart'!J850,IF('Input&amp;Output'!$C$3=31,'v-t_chart'!K850,'v-t_chart'!L850)))))</f>
        <v>90.7</v>
      </c>
      <c r="D850" s="286">
        <v>243</v>
      </c>
      <c r="E850" s="286">
        <f t="shared" si="94"/>
        <v>0.5</v>
      </c>
      <c r="F850" s="286">
        <f t="shared" si="92"/>
        <v>121.5</v>
      </c>
      <c r="G850" s="286">
        <f t="shared" si="95"/>
        <v>135.80000000000001</v>
      </c>
      <c r="H850" s="286">
        <f t="shared" si="93"/>
        <v>16499.7</v>
      </c>
      <c r="I850" s="286">
        <f t="shared" si="96"/>
        <v>1773661.86</v>
      </c>
      <c r="J850" s="286">
        <f t="shared" si="91"/>
        <v>10989.674999999868</v>
      </c>
      <c r="K850" s="286">
        <f t="shared" si="97"/>
        <v>999518.53500000015</v>
      </c>
    </row>
    <row r="851" spans="2:11" ht="14.4">
      <c r="B851" s="287">
        <v>849</v>
      </c>
      <c r="C851" s="4">
        <f>IF('Input&amp;Output'!$C$3=10,'v-t_chart'!G851,IF('Input&amp;Output'!$C$3=21,'v-t_chart'!H851,IF('Input&amp;Output'!$C$3=32,'v-t_chart'!I851,IF('Input&amp;Output'!$C$3=22,'v-t_chart'!J851,IF('Input&amp;Output'!$C$3=31,'v-t_chart'!K851,'v-t_chart'!L851)))))</f>
        <v>91.2</v>
      </c>
      <c r="D851" s="286">
        <v>243</v>
      </c>
      <c r="E851" s="286">
        <f t="shared" si="94"/>
        <v>0.5</v>
      </c>
      <c r="F851" s="286">
        <f t="shared" si="92"/>
        <v>121.5</v>
      </c>
      <c r="G851" s="286">
        <f t="shared" si="95"/>
        <v>136.55000000000001</v>
      </c>
      <c r="H851" s="286">
        <f t="shared" si="93"/>
        <v>16590.825000000001</v>
      </c>
      <c r="I851" s="286">
        <f t="shared" si="96"/>
        <v>1790252.6850000001</v>
      </c>
      <c r="J851" s="286">
        <f t="shared" si="91"/>
        <v>11050.425000000088</v>
      </c>
      <c r="K851" s="286">
        <f t="shared" si="97"/>
        <v>1010568.9600000002</v>
      </c>
    </row>
    <row r="852" spans="2:11" ht="14.4">
      <c r="B852" s="287">
        <v>850</v>
      </c>
      <c r="C852" s="4">
        <f>IF('Input&amp;Output'!$C$3=10,'v-t_chart'!G852,IF('Input&amp;Output'!$C$3=21,'v-t_chart'!H852,IF('Input&amp;Output'!$C$3=32,'v-t_chart'!I852,IF('Input&amp;Output'!$C$3=22,'v-t_chart'!J852,IF('Input&amp;Output'!$C$3=31,'v-t_chart'!K852,'v-t_chart'!L852)))))</f>
        <v>91.8</v>
      </c>
      <c r="D852" s="286">
        <v>243</v>
      </c>
      <c r="E852" s="286">
        <f t="shared" si="94"/>
        <v>0.59999999999999432</v>
      </c>
      <c r="F852" s="286">
        <f t="shared" si="92"/>
        <v>145.79999999999862</v>
      </c>
      <c r="G852" s="286">
        <f t="shared" si="95"/>
        <v>137.4</v>
      </c>
      <c r="H852" s="286">
        <f t="shared" si="93"/>
        <v>20032.919999999813</v>
      </c>
      <c r="I852" s="286">
        <f t="shared" si="96"/>
        <v>1810285.605</v>
      </c>
      <c r="J852" s="286">
        <f t="shared" si="91"/>
        <v>13340.699999999912</v>
      </c>
      <c r="K852" s="286">
        <f t="shared" si="97"/>
        <v>1023909.6600000001</v>
      </c>
    </row>
    <row r="853" spans="2:11" ht="14.4">
      <c r="B853" s="287">
        <v>851</v>
      </c>
      <c r="C853" s="4">
        <f>IF('Input&amp;Output'!$C$3=10,'v-t_chart'!G853,IF('Input&amp;Output'!$C$3=21,'v-t_chart'!H853,IF('Input&amp;Output'!$C$3=32,'v-t_chart'!I853,IF('Input&amp;Output'!$C$3=22,'v-t_chart'!J853,IF('Input&amp;Output'!$C$3=31,'v-t_chart'!K853,'v-t_chart'!L853)))))</f>
        <v>92.4</v>
      </c>
      <c r="D853" s="286">
        <v>243</v>
      </c>
      <c r="E853" s="286">
        <f t="shared" si="94"/>
        <v>0.60000000000000853</v>
      </c>
      <c r="F853" s="286">
        <f t="shared" si="92"/>
        <v>145.80000000000206</v>
      </c>
      <c r="G853" s="286">
        <f t="shared" si="95"/>
        <v>138.30000000000001</v>
      </c>
      <c r="H853" s="286">
        <f t="shared" si="93"/>
        <v>20164.140000000287</v>
      </c>
      <c r="I853" s="286">
        <f t="shared" si="96"/>
        <v>1830449.7450000003</v>
      </c>
      <c r="J853" s="286">
        <f t="shared" si="91"/>
        <v>13428.180000000053</v>
      </c>
      <c r="K853" s="286">
        <f t="shared" si="97"/>
        <v>1037337.8400000002</v>
      </c>
    </row>
    <row r="854" spans="2:11" ht="14.4">
      <c r="B854" s="287">
        <v>852</v>
      </c>
      <c r="C854" s="4">
        <f>IF('Input&amp;Output'!$C$3=10,'v-t_chart'!G854,IF('Input&amp;Output'!$C$3=21,'v-t_chart'!H854,IF('Input&amp;Output'!$C$3=32,'v-t_chart'!I854,IF('Input&amp;Output'!$C$3=22,'v-t_chart'!J854,IF('Input&amp;Output'!$C$3=31,'v-t_chart'!K854,'v-t_chart'!L854)))))</f>
        <v>93</v>
      </c>
      <c r="D854" s="286">
        <v>243</v>
      </c>
      <c r="E854" s="286">
        <f t="shared" si="94"/>
        <v>0.59999999999999432</v>
      </c>
      <c r="F854" s="286">
        <f t="shared" si="92"/>
        <v>145.79999999999862</v>
      </c>
      <c r="G854" s="286">
        <f t="shared" si="95"/>
        <v>139.19999999999999</v>
      </c>
      <c r="H854" s="286">
        <f t="shared" si="93"/>
        <v>20295.359999999808</v>
      </c>
      <c r="I854" s="286">
        <f t="shared" si="96"/>
        <v>1850745.1050000002</v>
      </c>
      <c r="J854" s="286">
        <f t="shared" si="91"/>
        <v>13515.659999999974</v>
      </c>
      <c r="K854" s="286">
        <f t="shared" si="97"/>
        <v>1050853.5000000002</v>
      </c>
    </row>
    <row r="855" spans="2:11" ht="14.4">
      <c r="B855" s="287">
        <v>853</v>
      </c>
      <c r="C855" s="4">
        <f>IF('Input&amp;Output'!$C$3=10,'v-t_chart'!G855,IF('Input&amp;Output'!$C$3=21,'v-t_chart'!H855,IF('Input&amp;Output'!$C$3=32,'v-t_chart'!I855,IF('Input&amp;Output'!$C$3=22,'v-t_chart'!J855,IF('Input&amp;Output'!$C$3=31,'v-t_chart'!K855,'v-t_chart'!L855)))))</f>
        <v>93.6</v>
      </c>
      <c r="D855" s="286">
        <v>243</v>
      </c>
      <c r="E855" s="286">
        <f t="shared" si="94"/>
        <v>0.59999999999999432</v>
      </c>
      <c r="F855" s="286">
        <f t="shared" si="92"/>
        <v>145.79999999999862</v>
      </c>
      <c r="G855" s="286">
        <f t="shared" si="95"/>
        <v>140.1</v>
      </c>
      <c r="H855" s="286">
        <f t="shared" si="93"/>
        <v>20426.579999999805</v>
      </c>
      <c r="I855" s="286">
        <f t="shared" si="96"/>
        <v>1871171.6850000001</v>
      </c>
      <c r="J855" s="286">
        <f t="shared" si="91"/>
        <v>13603.139999999894</v>
      </c>
      <c r="K855" s="286">
        <f t="shared" si="97"/>
        <v>1064456.6400000001</v>
      </c>
    </row>
    <row r="856" spans="2:11" ht="14.4">
      <c r="B856" s="287">
        <v>854</v>
      </c>
      <c r="C856" s="4">
        <f>IF('Input&amp;Output'!$C$3=10,'v-t_chart'!G856,IF('Input&amp;Output'!$C$3=21,'v-t_chart'!H856,IF('Input&amp;Output'!$C$3=32,'v-t_chart'!I856,IF('Input&amp;Output'!$C$3=22,'v-t_chart'!J856,IF('Input&amp;Output'!$C$3=31,'v-t_chart'!K856,'v-t_chart'!L856)))))</f>
        <v>94.1</v>
      </c>
      <c r="D856" s="286">
        <v>243</v>
      </c>
      <c r="E856" s="286">
        <f t="shared" si="94"/>
        <v>0.5</v>
      </c>
      <c r="F856" s="286">
        <f t="shared" si="92"/>
        <v>121.5</v>
      </c>
      <c r="G856" s="286">
        <f t="shared" si="95"/>
        <v>140.89999999999998</v>
      </c>
      <c r="H856" s="286">
        <f t="shared" si="93"/>
        <v>17119.349999999999</v>
      </c>
      <c r="I856" s="286">
        <f t="shared" si="96"/>
        <v>1888291.0350000001</v>
      </c>
      <c r="J856" s="286">
        <f t="shared" ref="J856:J919" si="98">(0.5*D856*((C855^2)-(C856^2)))*-1</f>
        <v>11402.775000000045</v>
      </c>
      <c r="K856" s="286">
        <f t="shared" si="97"/>
        <v>1075859.4150000003</v>
      </c>
    </row>
    <row r="857" spans="2:11" ht="14.4">
      <c r="B857" s="287">
        <v>855</v>
      </c>
      <c r="C857" s="4">
        <f>IF('Input&amp;Output'!$C$3=10,'v-t_chart'!G857,IF('Input&amp;Output'!$C$3=21,'v-t_chart'!H857,IF('Input&amp;Output'!$C$3=32,'v-t_chart'!I857,IF('Input&amp;Output'!$C$3=22,'v-t_chart'!J857,IF('Input&amp;Output'!$C$3=31,'v-t_chart'!K857,'v-t_chart'!L857)))))</f>
        <v>94.3</v>
      </c>
      <c r="D857" s="286">
        <v>243</v>
      </c>
      <c r="E857" s="286">
        <f t="shared" si="94"/>
        <v>0.20000000000000284</v>
      </c>
      <c r="F857" s="286">
        <f t="shared" si="92"/>
        <v>48.600000000000691</v>
      </c>
      <c r="G857" s="286">
        <f t="shared" si="95"/>
        <v>141.35</v>
      </c>
      <c r="H857" s="286">
        <f t="shared" si="93"/>
        <v>6869.610000000097</v>
      </c>
      <c r="I857" s="286">
        <f t="shared" si="96"/>
        <v>1895160.6450000003</v>
      </c>
      <c r="J857" s="286">
        <f t="shared" si="98"/>
        <v>4578.1200000000354</v>
      </c>
      <c r="K857" s="286">
        <f t="shared" si="97"/>
        <v>1080437.5350000004</v>
      </c>
    </row>
    <row r="858" spans="2:11" ht="14.4">
      <c r="B858" s="287">
        <v>856</v>
      </c>
      <c r="C858" s="4">
        <f>IF('Input&amp;Output'!$C$3=10,'v-t_chart'!G858,IF('Input&amp;Output'!$C$3=21,'v-t_chart'!H858,IF('Input&amp;Output'!$C$3=32,'v-t_chart'!I858,IF('Input&amp;Output'!$C$3=22,'v-t_chart'!J858,IF('Input&amp;Output'!$C$3=31,'v-t_chart'!K858,'v-t_chart'!L858)))))</f>
        <v>94.4</v>
      </c>
      <c r="D858" s="286">
        <v>243</v>
      </c>
      <c r="E858" s="286">
        <f t="shared" si="94"/>
        <v>0.10000000000000853</v>
      </c>
      <c r="F858" s="286">
        <f t="shared" si="92"/>
        <v>24.300000000002072</v>
      </c>
      <c r="G858" s="286">
        <f t="shared" si="95"/>
        <v>141.55000000000001</v>
      </c>
      <c r="H858" s="286">
        <f t="shared" si="93"/>
        <v>3439.6650000002937</v>
      </c>
      <c r="I858" s="286">
        <f t="shared" si="96"/>
        <v>1898600.3100000005</v>
      </c>
      <c r="J858" s="286">
        <f t="shared" si="98"/>
        <v>2292.7050000000972</v>
      </c>
      <c r="K858" s="286">
        <f t="shared" si="97"/>
        <v>1082730.2400000005</v>
      </c>
    </row>
    <row r="859" spans="2:11" ht="14.4">
      <c r="B859" s="287">
        <v>857</v>
      </c>
      <c r="C859" s="4">
        <f>IF('Input&amp;Output'!$C$3=10,'v-t_chart'!G859,IF('Input&amp;Output'!$C$3=21,'v-t_chart'!H859,IF('Input&amp;Output'!$C$3=32,'v-t_chart'!I859,IF('Input&amp;Output'!$C$3=22,'v-t_chart'!J859,IF('Input&amp;Output'!$C$3=31,'v-t_chart'!K859,'v-t_chart'!L859)))))</f>
        <v>94.4</v>
      </c>
      <c r="D859" s="286">
        <v>243</v>
      </c>
      <c r="E859" s="286">
        <f t="shared" si="94"/>
        <v>0</v>
      </c>
      <c r="F859" s="286">
        <f t="shared" si="92"/>
        <v>0</v>
      </c>
      <c r="G859" s="286">
        <f t="shared" si="95"/>
        <v>141.60000000000002</v>
      </c>
      <c r="H859" s="286">
        <f t="shared" si="93"/>
        <v>0</v>
      </c>
      <c r="I859" s="286">
        <f t="shared" si="96"/>
        <v>1898600.3100000005</v>
      </c>
      <c r="J859" s="286">
        <f t="shared" si="98"/>
        <v>0</v>
      </c>
      <c r="K859" s="286">
        <f t="shared" si="97"/>
        <v>1082730.2400000005</v>
      </c>
    </row>
    <row r="860" spans="2:11" ht="14.4">
      <c r="B860" s="287">
        <v>858</v>
      </c>
      <c r="C860" s="4">
        <f>IF('Input&amp;Output'!$C$3=10,'v-t_chart'!G860,IF('Input&amp;Output'!$C$3=21,'v-t_chart'!H860,IF('Input&amp;Output'!$C$3=32,'v-t_chart'!I860,IF('Input&amp;Output'!$C$3=22,'v-t_chart'!J860,IF('Input&amp;Output'!$C$3=31,'v-t_chart'!K860,'v-t_chart'!L860)))))</f>
        <v>94.3</v>
      </c>
      <c r="D860" s="286">
        <v>243</v>
      </c>
      <c r="E860" s="286">
        <f t="shared" si="94"/>
        <v>-0.10000000000000853</v>
      </c>
      <c r="F860" s="286">
        <f t="shared" si="92"/>
        <v>-24.300000000002072</v>
      </c>
      <c r="G860" s="286">
        <f t="shared" si="95"/>
        <v>141.5</v>
      </c>
      <c r="H860" s="286">
        <f t="shared" si="93"/>
        <v>-3438.4500000002931</v>
      </c>
      <c r="I860" s="286">
        <f t="shared" si="96"/>
        <v>1895161.8600000003</v>
      </c>
      <c r="J860" s="286">
        <f t="shared" si="98"/>
        <v>-2292.7050000000972</v>
      </c>
      <c r="K860" s="286">
        <f t="shared" si="97"/>
        <v>1080437.5350000004</v>
      </c>
    </row>
    <row r="861" spans="2:11" ht="14.4">
      <c r="B861" s="287">
        <v>859</v>
      </c>
      <c r="C861" s="4">
        <f>IF('Input&amp;Output'!$C$3=10,'v-t_chart'!G861,IF('Input&amp;Output'!$C$3=21,'v-t_chart'!H861,IF('Input&amp;Output'!$C$3=32,'v-t_chart'!I861,IF('Input&amp;Output'!$C$3=22,'v-t_chart'!J861,IF('Input&amp;Output'!$C$3=31,'v-t_chart'!K861,'v-t_chart'!L861)))))</f>
        <v>94.3</v>
      </c>
      <c r="D861" s="286">
        <v>243</v>
      </c>
      <c r="E861" s="286">
        <f t="shared" si="94"/>
        <v>0</v>
      </c>
      <c r="F861" s="286">
        <f t="shared" si="92"/>
        <v>0</v>
      </c>
      <c r="G861" s="286">
        <f t="shared" si="95"/>
        <v>141.44999999999999</v>
      </c>
      <c r="H861" s="286">
        <f t="shared" si="93"/>
        <v>0</v>
      </c>
      <c r="I861" s="286">
        <f t="shared" si="96"/>
        <v>1895161.8600000003</v>
      </c>
      <c r="J861" s="286">
        <f t="shared" si="98"/>
        <v>0</v>
      </c>
      <c r="K861" s="286">
        <f t="shared" si="97"/>
        <v>1080437.5350000004</v>
      </c>
    </row>
    <row r="862" spans="2:11" ht="14.4">
      <c r="B862" s="287">
        <v>860</v>
      </c>
      <c r="C862" s="4">
        <f>IF('Input&amp;Output'!$C$3=10,'v-t_chart'!G862,IF('Input&amp;Output'!$C$3=21,'v-t_chart'!H862,IF('Input&amp;Output'!$C$3=32,'v-t_chart'!I862,IF('Input&amp;Output'!$C$3=22,'v-t_chart'!J862,IF('Input&amp;Output'!$C$3=31,'v-t_chart'!K862,'v-t_chart'!L862)))))</f>
        <v>94.2</v>
      </c>
      <c r="D862" s="286">
        <v>243</v>
      </c>
      <c r="E862" s="286">
        <f t="shared" si="94"/>
        <v>-9.9999999999994316E-2</v>
      </c>
      <c r="F862" s="286">
        <f t="shared" si="92"/>
        <v>-24.299999999998619</v>
      </c>
      <c r="G862" s="286">
        <f t="shared" si="95"/>
        <v>141.35</v>
      </c>
      <c r="H862" s="286">
        <f t="shared" si="93"/>
        <v>-3434.8049999998047</v>
      </c>
      <c r="I862" s="286">
        <f t="shared" si="96"/>
        <v>1891727.0550000006</v>
      </c>
      <c r="J862" s="286">
        <f t="shared" si="98"/>
        <v>-2290.2749999998232</v>
      </c>
      <c r="K862" s="286">
        <f t="shared" si="97"/>
        <v>1078147.2600000005</v>
      </c>
    </row>
    <row r="863" spans="2:11" ht="14.4">
      <c r="B863" s="287">
        <v>861</v>
      </c>
      <c r="C863" s="4">
        <f>IF('Input&amp;Output'!$C$3=10,'v-t_chart'!G863,IF('Input&amp;Output'!$C$3=21,'v-t_chart'!H863,IF('Input&amp;Output'!$C$3=32,'v-t_chart'!I863,IF('Input&amp;Output'!$C$3=22,'v-t_chart'!J863,IF('Input&amp;Output'!$C$3=31,'v-t_chart'!K863,'v-t_chart'!L863)))))</f>
        <v>94.2</v>
      </c>
      <c r="D863" s="286">
        <v>243</v>
      </c>
      <c r="E863" s="286">
        <f t="shared" si="94"/>
        <v>0</v>
      </c>
      <c r="F863" s="286">
        <f t="shared" si="92"/>
        <v>0</v>
      </c>
      <c r="G863" s="286">
        <f t="shared" si="95"/>
        <v>141.30000000000001</v>
      </c>
      <c r="H863" s="286">
        <f t="shared" si="93"/>
        <v>0</v>
      </c>
      <c r="I863" s="286">
        <f t="shared" si="96"/>
        <v>1891727.0550000006</v>
      </c>
      <c r="J863" s="286">
        <f t="shared" si="98"/>
        <v>0</v>
      </c>
      <c r="K863" s="286">
        <f t="shared" si="97"/>
        <v>1078147.2600000005</v>
      </c>
    </row>
    <row r="864" spans="2:11" ht="14.4">
      <c r="B864" s="287">
        <v>862</v>
      </c>
      <c r="C864" s="4">
        <f>IF('Input&amp;Output'!$C$3=10,'v-t_chart'!G864,IF('Input&amp;Output'!$C$3=21,'v-t_chart'!H864,IF('Input&amp;Output'!$C$3=32,'v-t_chart'!I864,IF('Input&amp;Output'!$C$3=22,'v-t_chart'!J864,IF('Input&amp;Output'!$C$3=31,'v-t_chart'!K864,'v-t_chart'!L864)))))</f>
        <v>94.2</v>
      </c>
      <c r="D864" s="286">
        <v>243</v>
      </c>
      <c r="E864" s="286">
        <f t="shared" si="94"/>
        <v>0</v>
      </c>
      <c r="F864" s="286">
        <f t="shared" si="92"/>
        <v>0</v>
      </c>
      <c r="G864" s="286">
        <f t="shared" si="95"/>
        <v>141.30000000000001</v>
      </c>
      <c r="H864" s="286">
        <f t="shared" si="93"/>
        <v>0</v>
      </c>
      <c r="I864" s="286">
        <f t="shared" si="96"/>
        <v>1891727.0550000006</v>
      </c>
      <c r="J864" s="286">
        <f t="shared" si="98"/>
        <v>0</v>
      </c>
      <c r="K864" s="286">
        <f t="shared" si="97"/>
        <v>1078147.2600000005</v>
      </c>
    </row>
    <row r="865" spans="2:11" ht="14.4">
      <c r="B865" s="287">
        <v>863</v>
      </c>
      <c r="C865" s="4">
        <f>IF('Input&amp;Output'!$C$3=10,'v-t_chart'!G865,IF('Input&amp;Output'!$C$3=21,'v-t_chart'!H865,IF('Input&amp;Output'!$C$3=32,'v-t_chart'!I865,IF('Input&amp;Output'!$C$3=22,'v-t_chart'!J865,IF('Input&amp;Output'!$C$3=31,'v-t_chart'!K865,'v-t_chart'!L865)))))</f>
        <v>94.1</v>
      </c>
      <c r="D865" s="286">
        <v>243</v>
      </c>
      <c r="E865" s="286">
        <f t="shared" si="94"/>
        <v>-0.10000000000000853</v>
      </c>
      <c r="F865" s="286">
        <f t="shared" si="92"/>
        <v>-24.300000000002072</v>
      </c>
      <c r="G865" s="286">
        <f t="shared" si="95"/>
        <v>141.19999999999999</v>
      </c>
      <c r="H865" s="286">
        <f t="shared" si="93"/>
        <v>-3431.1600000002923</v>
      </c>
      <c r="I865" s="286">
        <f t="shared" si="96"/>
        <v>1888295.8950000003</v>
      </c>
      <c r="J865" s="286">
        <f t="shared" si="98"/>
        <v>-2287.8450000002122</v>
      </c>
      <c r="K865" s="286">
        <f t="shared" si="97"/>
        <v>1075859.4150000003</v>
      </c>
    </row>
    <row r="866" spans="2:11" ht="14.4">
      <c r="B866" s="287">
        <v>864</v>
      </c>
      <c r="C866" s="4">
        <f>IF('Input&amp;Output'!$C$3=10,'v-t_chart'!G866,IF('Input&amp;Output'!$C$3=21,'v-t_chart'!H866,IF('Input&amp;Output'!$C$3=32,'v-t_chart'!I866,IF('Input&amp;Output'!$C$3=22,'v-t_chart'!J866,IF('Input&amp;Output'!$C$3=31,'v-t_chart'!K866,'v-t_chart'!L866)))))</f>
        <v>94</v>
      </c>
      <c r="D866" s="286">
        <v>243</v>
      </c>
      <c r="E866" s="286">
        <f t="shared" si="94"/>
        <v>-9.9999999999994316E-2</v>
      </c>
      <c r="F866" s="286">
        <f t="shared" si="92"/>
        <v>-24.299999999998619</v>
      </c>
      <c r="G866" s="286">
        <f t="shared" si="95"/>
        <v>141.05000000000001</v>
      </c>
      <c r="H866" s="286">
        <f t="shared" si="93"/>
        <v>-3427.5149999998052</v>
      </c>
      <c r="I866" s="286">
        <f t="shared" si="96"/>
        <v>1884868.3800000004</v>
      </c>
      <c r="J866" s="286">
        <f t="shared" si="98"/>
        <v>-2285.4149999999381</v>
      </c>
      <c r="K866" s="286">
        <f t="shared" si="97"/>
        <v>1073574.0000000002</v>
      </c>
    </row>
    <row r="867" spans="2:11" ht="14.4">
      <c r="B867" s="287">
        <v>865</v>
      </c>
      <c r="C867" s="4">
        <f>IF('Input&amp;Output'!$C$3=10,'v-t_chart'!G867,IF('Input&amp;Output'!$C$3=21,'v-t_chart'!H867,IF('Input&amp;Output'!$C$3=32,'v-t_chart'!I867,IF('Input&amp;Output'!$C$3=22,'v-t_chart'!J867,IF('Input&amp;Output'!$C$3=31,'v-t_chart'!K867,'v-t_chart'!L867)))))</f>
        <v>94</v>
      </c>
      <c r="D867" s="286">
        <v>243</v>
      </c>
      <c r="E867" s="286">
        <f t="shared" si="94"/>
        <v>0</v>
      </c>
      <c r="F867" s="286">
        <f t="shared" si="92"/>
        <v>0</v>
      </c>
      <c r="G867" s="286">
        <f t="shared" si="95"/>
        <v>141</v>
      </c>
      <c r="H867" s="286">
        <f t="shared" si="93"/>
        <v>0</v>
      </c>
      <c r="I867" s="286">
        <f t="shared" si="96"/>
        <v>1884868.3800000004</v>
      </c>
      <c r="J867" s="286">
        <f t="shared" si="98"/>
        <v>0</v>
      </c>
      <c r="K867" s="286">
        <f t="shared" si="97"/>
        <v>1073574.0000000002</v>
      </c>
    </row>
    <row r="868" spans="2:11" ht="14.4">
      <c r="B868" s="287">
        <v>866</v>
      </c>
      <c r="C868" s="4">
        <f>IF('Input&amp;Output'!$C$3=10,'v-t_chart'!G868,IF('Input&amp;Output'!$C$3=21,'v-t_chart'!H868,IF('Input&amp;Output'!$C$3=32,'v-t_chart'!I868,IF('Input&amp;Output'!$C$3=22,'v-t_chart'!J868,IF('Input&amp;Output'!$C$3=31,'v-t_chart'!K868,'v-t_chart'!L868)))))</f>
        <v>93.9</v>
      </c>
      <c r="D868" s="286">
        <v>243</v>
      </c>
      <c r="E868" s="286">
        <f t="shared" si="94"/>
        <v>-9.9999999999994316E-2</v>
      </c>
      <c r="F868" s="286">
        <f t="shared" si="92"/>
        <v>-24.299999999998619</v>
      </c>
      <c r="G868" s="286">
        <f t="shared" si="95"/>
        <v>140.9</v>
      </c>
      <c r="H868" s="286">
        <f t="shared" si="93"/>
        <v>-3423.8699999998057</v>
      </c>
      <c r="I868" s="286">
        <f t="shared" si="96"/>
        <v>1881444.5100000005</v>
      </c>
      <c r="J868" s="286">
        <f t="shared" si="98"/>
        <v>-2282.9849999998851</v>
      </c>
      <c r="K868" s="286">
        <f t="shared" si="97"/>
        <v>1071291.0150000004</v>
      </c>
    </row>
    <row r="869" spans="2:11" ht="14.4">
      <c r="B869" s="287">
        <v>867</v>
      </c>
      <c r="C869" s="4">
        <f>IF('Input&amp;Output'!$C$3=10,'v-t_chart'!G869,IF('Input&amp;Output'!$C$3=21,'v-t_chart'!H869,IF('Input&amp;Output'!$C$3=32,'v-t_chart'!I869,IF('Input&amp;Output'!$C$3=22,'v-t_chart'!J869,IF('Input&amp;Output'!$C$3=31,'v-t_chart'!K869,'v-t_chart'!L869)))))</f>
        <v>93.9</v>
      </c>
      <c r="D869" s="286">
        <v>243</v>
      </c>
      <c r="E869" s="286">
        <f t="shared" si="94"/>
        <v>0</v>
      </c>
      <c r="F869" s="286">
        <f t="shared" si="92"/>
        <v>0</v>
      </c>
      <c r="G869" s="286">
        <f t="shared" si="95"/>
        <v>140.85000000000002</v>
      </c>
      <c r="H869" s="286">
        <f t="shared" si="93"/>
        <v>0</v>
      </c>
      <c r="I869" s="286">
        <f t="shared" si="96"/>
        <v>1881444.5100000005</v>
      </c>
      <c r="J869" s="286">
        <f t="shared" si="98"/>
        <v>0</v>
      </c>
      <c r="K869" s="286">
        <f t="shared" si="97"/>
        <v>1071291.0150000004</v>
      </c>
    </row>
    <row r="870" spans="2:11" ht="14.4">
      <c r="B870" s="287">
        <v>868</v>
      </c>
      <c r="C870" s="4">
        <f>IF('Input&amp;Output'!$C$3=10,'v-t_chart'!G870,IF('Input&amp;Output'!$C$3=21,'v-t_chart'!H870,IF('Input&amp;Output'!$C$3=32,'v-t_chart'!I870,IF('Input&amp;Output'!$C$3=22,'v-t_chart'!J870,IF('Input&amp;Output'!$C$3=31,'v-t_chart'!K870,'v-t_chart'!L870)))))</f>
        <v>93.9</v>
      </c>
      <c r="D870" s="286">
        <v>243</v>
      </c>
      <c r="E870" s="286">
        <f t="shared" si="94"/>
        <v>0</v>
      </c>
      <c r="F870" s="286">
        <f t="shared" si="92"/>
        <v>0</v>
      </c>
      <c r="G870" s="286">
        <f t="shared" si="95"/>
        <v>140.85000000000002</v>
      </c>
      <c r="H870" s="286">
        <f t="shared" si="93"/>
        <v>0</v>
      </c>
      <c r="I870" s="286">
        <f t="shared" si="96"/>
        <v>1881444.5100000005</v>
      </c>
      <c r="J870" s="286">
        <f t="shared" si="98"/>
        <v>0</v>
      </c>
      <c r="K870" s="286">
        <f t="shared" si="97"/>
        <v>1071291.0150000004</v>
      </c>
    </row>
    <row r="871" spans="2:11" ht="14.4">
      <c r="B871" s="287">
        <v>869</v>
      </c>
      <c r="C871" s="4">
        <f>IF('Input&amp;Output'!$C$3=10,'v-t_chart'!G871,IF('Input&amp;Output'!$C$3=21,'v-t_chart'!H871,IF('Input&amp;Output'!$C$3=32,'v-t_chart'!I871,IF('Input&amp;Output'!$C$3=22,'v-t_chart'!J871,IF('Input&amp;Output'!$C$3=31,'v-t_chart'!K871,'v-t_chart'!L871)))))</f>
        <v>93.9</v>
      </c>
      <c r="D871" s="286">
        <v>243</v>
      </c>
      <c r="E871" s="286">
        <f t="shared" si="94"/>
        <v>0</v>
      </c>
      <c r="F871" s="286">
        <f t="shared" si="92"/>
        <v>0</v>
      </c>
      <c r="G871" s="286">
        <f t="shared" si="95"/>
        <v>140.85000000000002</v>
      </c>
      <c r="H871" s="286">
        <f t="shared" si="93"/>
        <v>0</v>
      </c>
      <c r="I871" s="286">
        <f t="shared" si="96"/>
        <v>1881444.5100000005</v>
      </c>
      <c r="J871" s="286">
        <f t="shared" si="98"/>
        <v>0</v>
      </c>
      <c r="K871" s="286">
        <f t="shared" si="97"/>
        <v>1071291.0150000004</v>
      </c>
    </row>
    <row r="872" spans="2:11" ht="14.4">
      <c r="B872" s="287">
        <v>870</v>
      </c>
      <c r="C872" s="4">
        <f>IF('Input&amp;Output'!$C$3=10,'v-t_chart'!G872,IF('Input&amp;Output'!$C$3=21,'v-t_chart'!H872,IF('Input&amp;Output'!$C$3=32,'v-t_chart'!I872,IF('Input&amp;Output'!$C$3=22,'v-t_chart'!J872,IF('Input&amp;Output'!$C$3=31,'v-t_chart'!K872,'v-t_chart'!L872)))))</f>
        <v>93.9</v>
      </c>
      <c r="D872" s="286">
        <v>243</v>
      </c>
      <c r="E872" s="286">
        <f t="shared" si="94"/>
        <v>0</v>
      </c>
      <c r="F872" s="286">
        <f t="shared" si="92"/>
        <v>0</v>
      </c>
      <c r="G872" s="286">
        <f t="shared" si="95"/>
        <v>140.85000000000002</v>
      </c>
      <c r="H872" s="286">
        <f t="shared" si="93"/>
        <v>0</v>
      </c>
      <c r="I872" s="286">
        <f t="shared" si="96"/>
        <v>1881444.5100000005</v>
      </c>
      <c r="J872" s="286">
        <f t="shared" si="98"/>
        <v>0</v>
      </c>
      <c r="K872" s="286">
        <f t="shared" si="97"/>
        <v>1071291.0150000004</v>
      </c>
    </row>
    <row r="873" spans="2:11" ht="14.4">
      <c r="B873" s="287">
        <v>871</v>
      </c>
      <c r="C873" s="4">
        <f>IF('Input&amp;Output'!$C$3=10,'v-t_chart'!G873,IF('Input&amp;Output'!$C$3=21,'v-t_chart'!H873,IF('Input&amp;Output'!$C$3=32,'v-t_chart'!I873,IF('Input&amp;Output'!$C$3=22,'v-t_chart'!J873,IF('Input&amp;Output'!$C$3=31,'v-t_chart'!K873,'v-t_chart'!L873)))))</f>
        <v>94</v>
      </c>
      <c r="D873" s="286">
        <v>243</v>
      </c>
      <c r="E873" s="286">
        <f t="shared" si="94"/>
        <v>9.9999999999994316E-2</v>
      </c>
      <c r="F873" s="286">
        <f t="shared" si="92"/>
        <v>24.299999999998619</v>
      </c>
      <c r="G873" s="286">
        <f t="shared" si="95"/>
        <v>140.94999999999999</v>
      </c>
      <c r="H873" s="286">
        <f t="shared" si="93"/>
        <v>3425.0849999998049</v>
      </c>
      <c r="I873" s="286">
        <f t="shared" si="96"/>
        <v>1884869.5950000002</v>
      </c>
      <c r="J873" s="286">
        <f t="shared" si="98"/>
        <v>2282.9849999998851</v>
      </c>
      <c r="K873" s="286">
        <f t="shared" si="97"/>
        <v>1073574.0000000002</v>
      </c>
    </row>
    <row r="874" spans="2:11" ht="14.4">
      <c r="B874" s="287">
        <v>872</v>
      </c>
      <c r="C874" s="4">
        <f>IF('Input&amp;Output'!$C$3=10,'v-t_chart'!G874,IF('Input&amp;Output'!$C$3=21,'v-t_chart'!H874,IF('Input&amp;Output'!$C$3=32,'v-t_chart'!I874,IF('Input&amp;Output'!$C$3=22,'v-t_chart'!J874,IF('Input&amp;Output'!$C$3=31,'v-t_chart'!K874,'v-t_chart'!L874)))))</f>
        <v>94</v>
      </c>
      <c r="D874" s="286">
        <v>243</v>
      </c>
      <c r="E874" s="286">
        <f t="shared" si="94"/>
        <v>0</v>
      </c>
      <c r="F874" s="286">
        <f t="shared" si="92"/>
        <v>0</v>
      </c>
      <c r="G874" s="286">
        <f t="shared" si="95"/>
        <v>141</v>
      </c>
      <c r="H874" s="286">
        <f t="shared" si="93"/>
        <v>0</v>
      </c>
      <c r="I874" s="286">
        <f t="shared" si="96"/>
        <v>1884869.5950000002</v>
      </c>
      <c r="J874" s="286">
        <f t="shared" si="98"/>
        <v>0</v>
      </c>
      <c r="K874" s="286">
        <f t="shared" si="97"/>
        <v>1073574.0000000002</v>
      </c>
    </row>
    <row r="875" spans="2:11" ht="14.4">
      <c r="B875" s="287">
        <v>873</v>
      </c>
      <c r="C875" s="4">
        <f>IF('Input&amp;Output'!$C$3=10,'v-t_chart'!G875,IF('Input&amp;Output'!$C$3=21,'v-t_chart'!H875,IF('Input&amp;Output'!$C$3=32,'v-t_chart'!I875,IF('Input&amp;Output'!$C$3=22,'v-t_chart'!J875,IF('Input&amp;Output'!$C$3=31,'v-t_chart'!K875,'v-t_chart'!L875)))))</f>
        <v>94.1</v>
      </c>
      <c r="D875" s="286">
        <v>243</v>
      </c>
      <c r="E875" s="286">
        <f t="shared" si="94"/>
        <v>9.9999999999994316E-2</v>
      </c>
      <c r="F875" s="286">
        <f t="shared" si="92"/>
        <v>24.299999999998619</v>
      </c>
      <c r="G875" s="286">
        <f t="shared" si="95"/>
        <v>141.1</v>
      </c>
      <c r="H875" s="286">
        <f t="shared" si="93"/>
        <v>3428.7299999998049</v>
      </c>
      <c r="I875" s="286">
        <f t="shared" si="96"/>
        <v>1888298.325</v>
      </c>
      <c r="J875" s="286">
        <f t="shared" si="98"/>
        <v>2285.4149999999381</v>
      </c>
      <c r="K875" s="286">
        <f t="shared" si="97"/>
        <v>1075859.4150000003</v>
      </c>
    </row>
    <row r="876" spans="2:11" ht="14.4">
      <c r="B876" s="287">
        <v>874</v>
      </c>
      <c r="C876" s="4">
        <f>IF('Input&amp;Output'!$C$3=10,'v-t_chart'!G876,IF('Input&amp;Output'!$C$3=21,'v-t_chart'!H876,IF('Input&amp;Output'!$C$3=32,'v-t_chart'!I876,IF('Input&amp;Output'!$C$3=22,'v-t_chart'!J876,IF('Input&amp;Output'!$C$3=31,'v-t_chart'!K876,'v-t_chart'!L876)))))</f>
        <v>94.2</v>
      </c>
      <c r="D876" s="286">
        <v>243</v>
      </c>
      <c r="E876" s="286">
        <f t="shared" si="94"/>
        <v>0.10000000000000853</v>
      </c>
      <c r="F876" s="286">
        <f t="shared" si="92"/>
        <v>24.300000000002072</v>
      </c>
      <c r="G876" s="286">
        <f t="shared" si="95"/>
        <v>141.25</v>
      </c>
      <c r="H876" s="286">
        <f t="shared" si="93"/>
        <v>3432.3750000002929</v>
      </c>
      <c r="I876" s="286">
        <f t="shared" si="96"/>
        <v>1891730.7000000002</v>
      </c>
      <c r="J876" s="286">
        <f t="shared" si="98"/>
        <v>2287.8450000002122</v>
      </c>
      <c r="K876" s="286">
        <f t="shared" si="97"/>
        <v>1078147.2600000005</v>
      </c>
    </row>
    <row r="877" spans="2:11" ht="14.4">
      <c r="B877" s="287">
        <v>875</v>
      </c>
      <c r="C877" s="4">
        <f>IF('Input&amp;Output'!$C$3=10,'v-t_chart'!G877,IF('Input&amp;Output'!$C$3=21,'v-t_chart'!H877,IF('Input&amp;Output'!$C$3=32,'v-t_chart'!I877,IF('Input&amp;Output'!$C$3=22,'v-t_chart'!J877,IF('Input&amp;Output'!$C$3=31,'v-t_chart'!K877,'v-t_chart'!L877)))))</f>
        <v>94.3</v>
      </c>
      <c r="D877" s="286">
        <v>243</v>
      </c>
      <c r="E877" s="286">
        <f t="shared" si="94"/>
        <v>9.9999999999994316E-2</v>
      </c>
      <c r="F877" s="286">
        <f t="shared" si="92"/>
        <v>24.299999999998619</v>
      </c>
      <c r="G877" s="286">
        <f t="shared" si="95"/>
        <v>141.4</v>
      </c>
      <c r="H877" s="286">
        <f t="shared" si="93"/>
        <v>3436.0199999998049</v>
      </c>
      <c r="I877" s="286">
        <f t="shared" si="96"/>
        <v>1895166.72</v>
      </c>
      <c r="J877" s="286">
        <f t="shared" si="98"/>
        <v>2290.2749999998232</v>
      </c>
      <c r="K877" s="286">
        <f t="shared" si="97"/>
        <v>1080437.5350000004</v>
      </c>
    </row>
    <row r="878" spans="2:11" ht="14.4">
      <c r="B878" s="287">
        <v>876</v>
      </c>
      <c r="C878" s="4">
        <f>IF('Input&amp;Output'!$C$3=10,'v-t_chart'!G878,IF('Input&amp;Output'!$C$3=21,'v-t_chart'!H878,IF('Input&amp;Output'!$C$3=32,'v-t_chart'!I878,IF('Input&amp;Output'!$C$3=22,'v-t_chart'!J878,IF('Input&amp;Output'!$C$3=31,'v-t_chart'!K878,'v-t_chart'!L878)))))</f>
        <v>94.4</v>
      </c>
      <c r="D878" s="286">
        <v>243</v>
      </c>
      <c r="E878" s="286">
        <f t="shared" si="94"/>
        <v>0.10000000000000853</v>
      </c>
      <c r="F878" s="286">
        <f t="shared" si="92"/>
        <v>24.300000000002072</v>
      </c>
      <c r="G878" s="286">
        <f t="shared" si="95"/>
        <v>141.55000000000001</v>
      </c>
      <c r="H878" s="286">
        <f t="shared" si="93"/>
        <v>3439.6650000002937</v>
      </c>
      <c r="I878" s="286">
        <f t="shared" si="96"/>
        <v>1898606.3850000002</v>
      </c>
      <c r="J878" s="286">
        <f t="shared" si="98"/>
        <v>2292.7050000000972</v>
      </c>
      <c r="K878" s="286">
        <f t="shared" si="97"/>
        <v>1082730.2400000005</v>
      </c>
    </row>
    <row r="879" spans="2:11" ht="14.4">
      <c r="B879" s="287">
        <v>877</v>
      </c>
      <c r="C879" s="4">
        <f>IF('Input&amp;Output'!$C$3=10,'v-t_chart'!G879,IF('Input&amp;Output'!$C$3=21,'v-t_chart'!H879,IF('Input&amp;Output'!$C$3=32,'v-t_chart'!I879,IF('Input&amp;Output'!$C$3=22,'v-t_chart'!J879,IF('Input&amp;Output'!$C$3=31,'v-t_chart'!K879,'v-t_chart'!L879)))))</f>
        <v>94.5</v>
      </c>
      <c r="D879" s="286">
        <v>243</v>
      </c>
      <c r="E879" s="286">
        <f t="shared" si="94"/>
        <v>9.9999999999994316E-2</v>
      </c>
      <c r="F879" s="286">
        <f t="shared" si="92"/>
        <v>24.299999999998619</v>
      </c>
      <c r="G879" s="286">
        <f t="shared" si="95"/>
        <v>141.69999999999999</v>
      </c>
      <c r="H879" s="286">
        <f t="shared" si="93"/>
        <v>3443.3099999998039</v>
      </c>
      <c r="I879" s="286">
        <f t="shared" si="96"/>
        <v>1902049.6950000001</v>
      </c>
      <c r="J879" s="286">
        <f t="shared" si="98"/>
        <v>2295.1349999999293</v>
      </c>
      <c r="K879" s="286">
        <f t="shared" si="97"/>
        <v>1085025.3750000005</v>
      </c>
    </row>
    <row r="880" spans="2:11" ht="14.4">
      <c r="B880" s="287">
        <v>878</v>
      </c>
      <c r="C880" s="4">
        <f>IF('Input&amp;Output'!$C$3=10,'v-t_chart'!G880,IF('Input&amp;Output'!$C$3=21,'v-t_chart'!H880,IF('Input&amp;Output'!$C$3=32,'v-t_chart'!I880,IF('Input&amp;Output'!$C$3=22,'v-t_chart'!J880,IF('Input&amp;Output'!$C$3=31,'v-t_chart'!K880,'v-t_chart'!L880)))))</f>
        <v>94.5</v>
      </c>
      <c r="D880" s="286">
        <v>243</v>
      </c>
      <c r="E880" s="286">
        <f t="shared" si="94"/>
        <v>0</v>
      </c>
      <c r="F880" s="286">
        <f t="shared" si="92"/>
        <v>0</v>
      </c>
      <c r="G880" s="286">
        <f t="shared" si="95"/>
        <v>141.75</v>
      </c>
      <c r="H880" s="286">
        <f t="shared" si="93"/>
        <v>0</v>
      </c>
      <c r="I880" s="286">
        <f t="shared" si="96"/>
        <v>1902049.6950000001</v>
      </c>
      <c r="J880" s="286">
        <f t="shared" si="98"/>
        <v>0</v>
      </c>
      <c r="K880" s="286">
        <f t="shared" si="97"/>
        <v>1085025.3750000005</v>
      </c>
    </row>
    <row r="881" spans="2:11" ht="14.4">
      <c r="B881" s="287">
        <v>879</v>
      </c>
      <c r="C881" s="4">
        <f>IF('Input&amp;Output'!$C$3=10,'v-t_chart'!G881,IF('Input&amp;Output'!$C$3=21,'v-t_chart'!H881,IF('Input&amp;Output'!$C$3=32,'v-t_chart'!I881,IF('Input&amp;Output'!$C$3=22,'v-t_chart'!J881,IF('Input&amp;Output'!$C$3=31,'v-t_chart'!K881,'v-t_chart'!L881)))))</f>
        <v>94.5</v>
      </c>
      <c r="D881" s="286">
        <v>243</v>
      </c>
      <c r="E881" s="286">
        <f t="shared" si="94"/>
        <v>0</v>
      </c>
      <c r="F881" s="286">
        <f t="shared" si="92"/>
        <v>0</v>
      </c>
      <c r="G881" s="286">
        <f t="shared" si="95"/>
        <v>141.75</v>
      </c>
      <c r="H881" s="286">
        <f t="shared" si="93"/>
        <v>0</v>
      </c>
      <c r="I881" s="286">
        <f t="shared" si="96"/>
        <v>1902049.6950000001</v>
      </c>
      <c r="J881" s="286">
        <f t="shared" si="98"/>
        <v>0</v>
      </c>
      <c r="K881" s="286">
        <f t="shared" si="97"/>
        <v>1085025.3750000005</v>
      </c>
    </row>
    <row r="882" spans="2:11" ht="14.4">
      <c r="B882" s="287">
        <v>880</v>
      </c>
      <c r="C882" s="4">
        <f>IF('Input&amp;Output'!$C$3=10,'v-t_chart'!G882,IF('Input&amp;Output'!$C$3=21,'v-t_chart'!H882,IF('Input&amp;Output'!$C$3=32,'v-t_chart'!I882,IF('Input&amp;Output'!$C$3=22,'v-t_chart'!J882,IF('Input&amp;Output'!$C$3=31,'v-t_chart'!K882,'v-t_chart'!L882)))))</f>
        <v>94.5</v>
      </c>
      <c r="D882" s="286">
        <v>243</v>
      </c>
      <c r="E882" s="286">
        <f t="shared" si="94"/>
        <v>0</v>
      </c>
      <c r="F882" s="286">
        <f t="shared" si="92"/>
        <v>0</v>
      </c>
      <c r="G882" s="286">
        <f t="shared" si="95"/>
        <v>141.75</v>
      </c>
      <c r="H882" s="286">
        <f t="shared" si="93"/>
        <v>0</v>
      </c>
      <c r="I882" s="286">
        <f t="shared" si="96"/>
        <v>1902049.6950000001</v>
      </c>
      <c r="J882" s="286">
        <f t="shared" si="98"/>
        <v>0</v>
      </c>
      <c r="K882" s="286">
        <f t="shared" si="97"/>
        <v>1085025.3750000005</v>
      </c>
    </row>
    <row r="883" spans="2:11" ht="14.4">
      <c r="B883" s="287">
        <v>881</v>
      </c>
      <c r="C883" s="4">
        <f>IF('Input&amp;Output'!$C$3=10,'v-t_chart'!G883,IF('Input&amp;Output'!$C$3=21,'v-t_chart'!H883,IF('Input&amp;Output'!$C$3=32,'v-t_chart'!I883,IF('Input&amp;Output'!$C$3=22,'v-t_chart'!J883,IF('Input&amp;Output'!$C$3=31,'v-t_chart'!K883,'v-t_chart'!L883)))))</f>
        <v>94.4</v>
      </c>
      <c r="D883" s="286">
        <v>243</v>
      </c>
      <c r="E883" s="286">
        <f t="shared" si="94"/>
        <v>-9.9999999999994316E-2</v>
      </c>
      <c r="F883" s="286">
        <f t="shared" si="92"/>
        <v>-24.299999999998619</v>
      </c>
      <c r="G883" s="286">
        <f t="shared" si="95"/>
        <v>141.65</v>
      </c>
      <c r="H883" s="286">
        <f t="shared" si="93"/>
        <v>-3442.0949999998043</v>
      </c>
      <c r="I883" s="286">
        <f t="shared" si="96"/>
        <v>1898607.6000000003</v>
      </c>
      <c r="J883" s="286">
        <f t="shared" si="98"/>
        <v>-2295.1349999999293</v>
      </c>
      <c r="K883" s="286">
        <f t="shared" si="97"/>
        <v>1082730.2400000005</v>
      </c>
    </row>
    <row r="884" spans="2:11" ht="14.4">
      <c r="B884" s="287">
        <v>882</v>
      </c>
      <c r="C884" s="4">
        <f>IF('Input&amp;Output'!$C$3=10,'v-t_chart'!G884,IF('Input&amp;Output'!$C$3=21,'v-t_chart'!H884,IF('Input&amp;Output'!$C$3=32,'v-t_chart'!I884,IF('Input&amp;Output'!$C$3=22,'v-t_chart'!J884,IF('Input&amp;Output'!$C$3=31,'v-t_chart'!K884,'v-t_chart'!L884)))))</f>
        <v>94.5</v>
      </c>
      <c r="D884" s="286">
        <v>243</v>
      </c>
      <c r="E884" s="286">
        <f t="shared" si="94"/>
        <v>9.9999999999994316E-2</v>
      </c>
      <c r="F884" s="286">
        <f t="shared" si="92"/>
        <v>24.299999999998619</v>
      </c>
      <c r="G884" s="286">
        <f t="shared" si="95"/>
        <v>141.69999999999999</v>
      </c>
      <c r="H884" s="286">
        <f t="shared" si="93"/>
        <v>3443.3099999998039</v>
      </c>
      <c r="I884" s="286">
        <f t="shared" si="96"/>
        <v>1902050.9100000001</v>
      </c>
      <c r="J884" s="286">
        <f t="shared" si="98"/>
        <v>2295.1349999999293</v>
      </c>
      <c r="K884" s="286">
        <f t="shared" si="97"/>
        <v>1085025.3750000005</v>
      </c>
    </row>
    <row r="885" spans="2:11" ht="14.4">
      <c r="B885" s="287">
        <v>883</v>
      </c>
      <c r="C885" s="4">
        <f>IF('Input&amp;Output'!$C$3=10,'v-t_chart'!G885,IF('Input&amp;Output'!$C$3=21,'v-t_chart'!H885,IF('Input&amp;Output'!$C$3=32,'v-t_chart'!I885,IF('Input&amp;Output'!$C$3=22,'v-t_chart'!J885,IF('Input&amp;Output'!$C$3=31,'v-t_chart'!K885,'v-t_chart'!L885)))))</f>
        <v>94.6</v>
      </c>
      <c r="D885" s="286">
        <v>243</v>
      </c>
      <c r="E885" s="286">
        <f t="shared" si="94"/>
        <v>9.9999999999994316E-2</v>
      </c>
      <c r="F885" s="286">
        <f t="shared" si="92"/>
        <v>24.299999999998619</v>
      </c>
      <c r="G885" s="286">
        <f t="shared" si="95"/>
        <v>141.85</v>
      </c>
      <c r="H885" s="286">
        <f t="shared" si="93"/>
        <v>3446.9549999998039</v>
      </c>
      <c r="I885" s="286">
        <f t="shared" si="96"/>
        <v>1905497.865</v>
      </c>
      <c r="J885" s="286">
        <f t="shared" si="98"/>
        <v>2297.5649999997613</v>
      </c>
      <c r="K885" s="286">
        <f t="shared" si="97"/>
        <v>1087322.9400000002</v>
      </c>
    </row>
    <row r="886" spans="2:11" ht="14.4">
      <c r="B886" s="287">
        <v>884</v>
      </c>
      <c r="C886" s="4">
        <f>IF('Input&amp;Output'!$C$3=10,'v-t_chart'!G886,IF('Input&amp;Output'!$C$3=21,'v-t_chart'!H886,IF('Input&amp;Output'!$C$3=32,'v-t_chart'!I886,IF('Input&amp;Output'!$C$3=22,'v-t_chart'!J886,IF('Input&amp;Output'!$C$3=31,'v-t_chart'!K886,'v-t_chart'!L886)))))</f>
        <v>94.7</v>
      </c>
      <c r="D886" s="286">
        <v>243</v>
      </c>
      <c r="E886" s="286">
        <f t="shared" si="94"/>
        <v>0.10000000000000853</v>
      </c>
      <c r="F886" s="286">
        <f t="shared" si="92"/>
        <v>24.300000000002072</v>
      </c>
      <c r="G886" s="286">
        <f t="shared" si="95"/>
        <v>142</v>
      </c>
      <c r="H886" s="286">
        <f t="shared" si="93"/>
        <v>3450.6000000002941</v>
      </c>
      <c r="I886" s="286">
        <f t="shared" si="96"/>
        <v>1908948.4650000003</v>
      </c>
      <c r="J886" s="286">
        <f t="shared" si="98"/>
        <v>2299.9950000002564</v>
      </c>
      <c r="K886" s="286">
        <f t="shared" si="97"/>
        <v>1089622.9350000005</v>
      </c>
    </row>
    <row r="887" spans="2:11" ht="14.4">
      <c r="B887" s="287">
        <v>885</v>
      </c>
      <c r="C887" s="4">
        <f>IF('Input&amp;Output'!$C$3=10,'v-t_chart'!G887,IF('Input&amp;Output'!$C$3=21,'v-t_chart'!H887,IF('Input&amp;Output'!$C$3=32,'v-t_chart'!I887,IF('Input&amp;Output'!$C$3=22,'v-t_chart'!J887,IF('Input&amp;Output'!$C$3=31,'v-t_chart'!K887,'v-t_chart'!L887)))))</f>
        <v>94.8</v>
      </c>
      <c r="D887" s="286">
        <v>243</v>
      </c>
      <c r="E887" s="286">
        <f t="shared" si="94"/>
        <v>9.9999999999994316E-2</v>
      </c>
      <c r="F887" s="286">
        <f t="shared" si="92"/>
        <v>24.299999999998619</v>
      </c>
      <c r="G887" s="286">
        <f t="shared" si="95"/>
        <v>142.15</v>
      </c>
      <c r="H887" s="286">
        <f t="shared" si="93"/>
        <v>3454.2449999998039</v>
      </c>
      <c r="I887" s="286">
        <f t="shared" si="96"/>
        <v>1912402.7100000002</v>
      </c>
      <c r="J887" s="286">
        <f t="shared" si="98"/>
        <v>2302.4249999998674</v>
      </c>
      <c r="K887" s="286">
        <f t="shared" si="97"/>
        <v>1091925.3600000003</v>
      </c>
    </row>
    <row r="888" spans="2:11" ht="14.4">
      <c r="B888" s="287">
        <v>886</v>
      </c>
      <c r="C888" s="4">
        <f>IF('Input&amp;Output'!$C$3=10,'v-t_chart'!G888,IF('Input&amp;Output'!$C$3=21,'v-t_chart'!H888,IF('Input&amp;Output'!$C$3=32,'v-t_chart'!I888,IF('Input&amp;Output'!$C$3=22,'v-t_chart'!J888,IF('Input&amp;Output'!$C$3=31,'v-t_chart'!K888,'v-t_chart'!L888)))))</f>
        <v>94.9</v>
      </c>
      <c r="D888" s="286">
        <v>243</v>
      </c>
      <c r="E888" s="286">
        <f t="shared" si="94"/>
        <v>0.10000000000000853</v>
      </c>
      <c r="F888" s="286">
        <f t="shared" si="92"/>
        <v>24.300000000002072</v>
      </c>
      <c r="G888" s="286">
        <f t="shared" si="95"/>
        <v>142.30000000000001</v>
      </c>
      <c r="H888" s="286">
        <f t="shared" si="93"/>
        <v>3457.890000000295</v>
      </c>
      <c r="I888" s="286">
        <f t="shared" si="96"/>
        <v>1915860.6000000006</v>
      </c>
      <c r="J888" s="286">
        <f t="shared" si="98"/>
        <v>2304.8550000001414</v>
      </c>
      <c r="K888" s="286">
        <f t="shared" si="97"/>
        <v>1094230.2150000005</v>
      </c>
    </row>
    <row r="889" spans="2:11" ht="14.4">
      <c r="B889" s="287">
        <v>887</v>
      </c>
      <c r="C889" s="4">
        <f>IF('Input&amp;Output'!$C$3=10,'v-t_chart'!G889,IF('Input&amp;Output'!$C$3=21,'v-t_chart'!H889,IF('Input&amp;Output'!$C$3=32,'v-t_chart'!I889,IF('Input&amp;Output'!$C$3=22,'v-t_chart'!J889,IF('Input&amp;Output'!$C$3=31,'v-t_chart'!K889,'v-t_chart'!L889)))))</f>
        <v>94.8</v>
      </c>
      <c r="D889" s="286">
        <v>243</v>
      </c>
      <c r="E889" s="286">
        <f t="shared" si="94"/>
        <v>-0.10000000000000853</v>
      </c>
      <c r="F889" s="286">
        <f t="shared" si="92"/>
        <v>-24.300000000002072</v>
      </c>
      <c r="G889" s="286">
        <f t="shared" si="95"/>
        <v>142.25</v>
      </c>
      <c r="H889" s="286">
        <f t="shared" si="93"/>
        <v>-3456.6750000002949</v>
      </c>
      <c r="I889" s="286">
        <f t="shared" si="96"/>
        <v>1912403.9250000003</v>
      </c>
      <c r="J889" s="286">
        <f t="shared" si="98"/>
        <v>-2304.8550000001414</v>
      </c>
      <c r="K889" s="286">
        <f t="shared" si="97"/>
        <v>1091925.3600000003</v>
      </c>
    </row>
    <row r="890" spans="2:11" ht="14.4">
      <c r="B890" s="287">
        <v>888</v>
      </c>
      <c r="C890" s="4">
        <f>IF('Input&amp;Output'!$C$3=10,'v-t_chart'!G890,IF('Input&amp;Output'!$C$3=21,'v-t_chart'!H890,IF('Input&amp;Output'!$C$3=32,'v-t_chart'!I890,IF('Input&amp;Output'!$C$3=22,'v-t_chart'!J890,IF('Input&amp;Output'!$C$3=31,'v-t_chart'!K890,'v-t_chart'!L890)))))</f>
        <v>94.3</v>
      </c>
      <c r="D890" s="286">
        <v>243</v>
      </c>
      <c r="E890" s="286">
        <f t="shared" si="94"/>
        <v>-0.5</v>
      </c>
      <c r="F890" s="286">
        <f t="shared" si="92"/>
        <v>-121.5</v>
      </c>
      <c r="G890" s="286">
        <f t="shared" si="95"/>
        <v>141.69999999999999</v>
      </c>
      <c r="H890" s="286">
        <f t="shared" si="93"/>
        <v>-17216.55</v>
      </c>
      <c r="I890" s="286">
        <f t="shared" si="96"/>
        <v>1895187.3750000002</v>
      </c>
      <c r="J890" s="286">
        <f t="shared" si="98"/>
        <v>-11487.824999999912</v>
      </c>
      <c r="K890" s="286">
        <f t="shared" si="97"/>
        <v>1080437.5350000004</v>
      </c>
    </row>
    <row r="891" spans="2:11" ht="14.4">
      <c r="B891" s="287">
        <v>889</v>
      </c>
      <c r="C891" s="4">
        <f>IF('Input&amp;Output'!$C$3=10,'v-t_chart'!G891,IF('Input&amp;Output'!$C$3=21,'v-t_chart'!H891,IF('Input&amp;Output'!$C$3=32,'v-t_chart'!I891,IF('Input&amp;Output'!$C$3=22,'v-t_chart'!J891,IF('Input&amp;Output'!$C$3=31,'v-t_chart'!K891,'v-t_chart'!L891)))))</f>
        <v>93.3</v>
      </c>
      <c r="D891" s="286">
        <v>243</v>
      </c>
      <c r="E891" s="286">
        <f t="shared" si="94"/>
        <v>-1</v>
      </c>
      <c r="F891" s="286">
        <f t="shared" si="92"/>
        <v>-243</v>
      </c>
      <c r="G891" s="286">
        <f t="shared" si="95"/>
        <v>140.44999999999999</v>
      </c>
      <c r="H891" s="286">
        <f t="shared" si="93"/>
        <v>-34129.35</v>
      </c>
      <c r="I891" s="286">
        <f t="shared" si="96"/>
        <v>1861058.0250000001</v>
      </c>
      <c r="J891" s="286">
        <f t="shared" si="98"/>
        <v>-22793.400000000045</v>
      </c>
      <c r="K891" s="286">
        <f t="shared" si="97"/>
        <v>1057644.1350000002</v>
      </c>
    </row>
    <row r="892" spans="2:11" ht="14.4">
      <c r="B892" s="287">
        <v>890</v>
      </c>
      <c r="C892" s="4">
        <f>IF('Input&amp;Output'!$C$3=10,'v-t_chart'!G892,IF('Input&amp;Output'!$C$3=21,'v-t_chart'!H892,IF('Input&amp;Output'!$C$3=32,'v-t_chart'!I892,IF('Input&amp;Output'!$C$3=22,'v-t_chart'!J892,IF('Input&amp;Output'!$C$3=31,'v-t_chart'!K892,'v-t_chart'!L892)))))</f>
        <v>91.8</v>
      </c>
      <c r="D892" s="286">
        <v>243</v>
      </c>
      <c r="E892" s="286">
        <f t="shared" si="94"/>
        <v>-1.5</v>
      </c>
      <c r="F892" s="286">
        <f t="shared" si="92"/>
        <v>-364.5</v>
      </c>
      <c r="G892" s="286">
        <f t="shared" si="95"/>
        <v>138.44999999999999</v>
      </c>
      <c r="H892" s="286">
        <f t="shared" si="93"/>
        <v>-50465.024999999994</v>
      </c>
      <c r="I892" s="286">
        <f t="shared" si="96"/>
        <v>1810593.0000000002</v>
      </c>
      <c r="J892" s="286">
        <f t="shared" si="98"/>
        <v>-33734.474999999955</v>
      </c>
      <c r="K892" s="286">
        <f t="shared" si="97"/>
        <v>1023909.6600000003</v>
      </c>
    </row>
    <row r="893" spans="2:11" ht="14.4">
      <c r="B893" s="287">
        <v>891</v>
      </c>
      <c r="C893" s="4">
        <f>IF('Input&amp;Output'!$C$3=10,'v-t_chart'!G893,IF('Input&amp;Output'!$C$3=21,'v-t_chart'!H893,IF('Input&amp;Output'!$C$3=32,'v-t_chart'!I893,IF('Input&amp;Output'!$C$3=22,'v-t_chart'!J893,IF('Input&amp;Output'!$C$3=31,'v-t_chart'!K893,'v-t_chart'!L893)))))</f>
        <v>89.6</v>
      </c>
      <c r="D893" s="286">
        <v>243</v>
      </c>
      <c r="E893" s="286">
        <f t="shared" si="94"/>
        <v>-2.2000000000000028</v>
      </c>
      <c r="F893" s="286">
        <f t="shared" si="92"/>
        <v>-534.6000000000007</v>
      </c>
      <c r="G893" s="286">
        <f t="shared" si="95"/>
        <v>135.5</v>
      </c>
      <c r="H893" s="286">
        <f t="shared" si="93"/>
        <v>-72438.30000000009</v>
      </c>
      <c r="I893" s="286">
        <f t="shared" si="96"/>
        <v>1738154.7000000002</v>
      </c>
      <c r="J893" s="286">
        <f t="shared" si="98"/>
        <v>-48488.220000000103</v>
      </c>
      <c r="K893" s="286">
        <f t="shared" si="97"/>
        <v>975421.44000000018</v>
      </c>
    </row>
    <row r="894" spans="2:11" ht="14.4">
      <c r="B894" s="287">
        <v>892</v>
      </c>
      <c r="C894" s="4">
        <f>IF('Input&amp;Output'!$C$3=10,'v-t_chart'!G894,IF('Input&amp;Output'!$C$3=21,'v-t_chart'!H894,IF('Input&amp;Output'!$C$3=32,'v-t_chart'!I894,IF('Input&amp;Output'!$C$3=22,'v-t_chart'!J894,IF('Input&amp;Output'!$C$3=31,'v-t_chart'!K894,'v-t_chart'!L894)))))</f>
        <v>87</v>
      </c>
      <c r="D894" s="286">
        <v>243</v>
      </c>
      <c r="E894" s="286">
        <f t="shared" si="94"/>
        <v>-2.5999999999999943</v>
      </c>
      <c r="F894" s="286">
        <f t="shared" si="92"/>
        <v>-631.79999999999859</v>
      </c>
      <c r="G894" s="286">
        <f t="shared" si="95"/>
        <v>131.80000000000001</v>
      </c>
      <c r="H894" s="286">
        <f t="shared" si="93"/>
        <v>-83271.239999999816</v>
      </c>
      <c r="I894" s="286">
        <f t="shared" si="96"/>
        <v>1654883.4600000004</v>
      </c>
      <c r="J894" s="286">
        <f t="shared" si="98"/>
        <v>-55787.939999999871</v>
      </c>
      <c r="K894" s="286">
        <f t="shared" si="97"/>
        <v>919633.50000000035</v>
      </c>
    </row>
    <row r="895" spans="2:11" ht="14.4">
      <c r="B895" s="287">
        <v>893</v>
      </c>
      <c r="C895" s="4">
        <f>IF('Input&amp;Output'!$C$3=10,'v-t_chart'!G895,IF('Input&amp;Output'!$C$3=21,'v-t_chart'!H895,IF('Input&amp;Output'!$C$3=32,'v-t_chart'!I895,IF('Input&amp;Output'!$C$3=22,'v-t_chart'!J895,IF('Input&amp;Output'!$C$3=31,'v-t_chart'!K895,'v-t_chart'!L895)))))</f>
        <v>84.1</v>
      </c>
      <c r="D895" s="286">
        <v>243</v>
      </c>
      <c r="E895" s="286">
        <f t="shared" si="94"/>
        <v>-2.9000000000000057</v>
      </c>
      <c r="F895" s="286">
        <f t="shared" si="92"/>
        <v>-704.70000000000141</v>
      </c>
      <c r="G895" s="286">
        <f t="shared" si="95"/>
        <v>127.6</v>
      </c>
      <c r="H895" s="286">
        <f t="shared" si="93"/>
        <v>-89919.720000000176</v>
      </c>
      <c r="I895" s="286">
        <f t="shared" si="96"/>
        <v>1564963.7400000002</v>
      </c>
      <c r="J895" s="286">
        <f t="shared" si="98"/>
        <v>-60287.085000000065</v>
      </c>
      <c r="K895" s="286">
        <f t="shared" si="97"/>
        <v>859346.41500000027</v>
      </c>
    </row>
    <row r="896" spans="2:11" ht="14.4">
      <c r="B896" s="287">
        <v>894</v>
      </c>
      <c r="C896" s="4">
        <f>IF('Input&amp;Output'!$C$3=10,'v-t_chart'!G896,IF('Input&amp;Output'!$C$3=21,'v-t_chart'!H896,IF('Input&amp;Output'!$C$3=32,'v-t_chart'!I896,IF('Input&amp;Output'!$C$3=22,'v-t_chart'!J896,IF('Input&amp;Output'!$C$3=31,'v-t_chart'!K896,'v-t_chart'!L896)))))</f>
        <v>81.2</v>
      </c>
      <c r="D896" s="286">
        <v>243</v>
      </c>
      <c r="E896" s="286">
        <f t="shared" si="94"/>
        <v>-2.8999999999999915</v>
      </c>
      <c r="F896" s="286">
        <f t="shared" si="92"/>
        <v>-704.69999999999789</v>
      </c>
      <c r="G896" s="286">
        <f t="shared" si="95"/>
        <v>123.25</v>
      </c>
      <c r="H896" s="286">
        <f t="shared" si="93"/>
        <v>-86854.274999999732</v>
      </c>
      <c r="I896" s="286">
        <f t="shared" si="96"/>
        <v>1478109.4650000005</v>
      </c>
      <c r="J896" s="286">
        <f t="shared" si="98"/>
        <v>-58243.454999999878</v>
      </c>
      <c r="K896" s="286">
        <f t="shared" si="97"/>
        <v>801102.96000000043</v>
      </c>
    </row>
    <row r="897" spans="2:11" ht="14.4">
      <c r="B897" s="287">
        <v>895</v>
      </c>
      <c r="C897" s="4">
        <f>IF('Input&amp;Output'!$C$3=10,'v-t_chart'!G897,IF('Input&amp;Output'!$C$3=21,'v-t_chart'!H897,IF('Input&amp;Output'!$C$3=32,'v-t_chart'!I897,IF('Input&amp;Output'!$C$3=22,'v-t_chart'!J897,IF('Input&amp;Output'!$C$3=31,'v-t_chart'!K897,'v-t_chart'!L897)))))</f>
        <v>78.400000000000006</v>
      </c>
      <c r="D897" s="286">
        <v>243</v>
      </c>
      <c r="E897" s="286">
        <f t="shared" si="94"/>
        <v>-2.7999999999999972</v>
      </c>
      <c r="F897" s="286">
        <f t="shared" si="92"/>
        <v>-680.3999999999993</v>
      </c>
      <c r="G897" s="286">
        <f t="shared" si="95"/>
        <v>119</v>
      </c>
      <c r="H897" s="286">
        <f t="shared" si="93"/>
        <v>-80967.599999999919</v>
      </c>
      <c r="I897" s="286">
        <f t="shared" si="96"/>
        <v>1397141.8650000007</v>
      </c>
      <c r="J897" s="286">
        <f t="shared" si="98"/>
        <v>-54295.919999999904</v>
      </c>
      <c r="K897" s="286">
        <f t="shared" si="97"/>
        <v>746807.0400000005</v>
      </c>
    </row>
    <row r="898" spans="2:11" ht="14.4">
      <c r="B898" s="287">
        <v>896</v>
      </c>
      <c r="C898" s="4">
        <f>IF('Input&amp;Output'!$C$3=10,'v-t_chart'!G898,IF('Input&amp;Output'!$C$3=21,'v-t_chart'!H898,IF('Input&amp;Output'!$C$3=32,'v-t_chart'!I898,IF('Input&amp;Output'!$C$3=22,'v-t_chart'!J898,IF('Input&amp;Output'!$C$3=31,'v-t_chart'!K898,'v-t_chart'!L898)))))</f>
        <v>75.7</v>
      </c>
      <c r="D898" s="286">
        <v>243</v>
      </c>
      <c r="E898" s="286">
        <f t="shared" si="94"/>
        <v>-2.7000000000000028</v>
      </c>
      <c r="F898" s="286">
        <f t="shared" si="92"/>
        <v>-656.1000000000007</v>
      </c>
      <c r="G898" s="286">
        <f t="shared" si="95"/>
        <v>114.9</v>
      </c>
      <c r="H898" s="286">
        <f t="shared" si="93"/>
        <v>-75385.890000000087</v>
      </c>
      <c r="I898" s="286">
        <f t="shared" si="96"/>
        <v>1321755.9750000006</v>
      </c>
      <c r="J898" s="286">
        <f t="shared" si="98"/>
        <v>-50552.505000000077</v>
      </c>
      <c r="K898" s="286">
        <f t="shared" si="97"/>
        <v>696254.53500000038</v>
      </c>
    </row>
    <row r="899" spans="2:11" ht="14.4">
      <c r="B899" s="287">
        <v>897</v>
      </c>
      <c r="C899" s="4">
        <f>IF('Input&amp;Output'!$C$3=10,'v-t_chart'!G899,IF('Input&amp;Output'!$C$3=21,'v-t_chart'!H899,IF('Input&amp;Output'!$C$3=32,'v-t_chart'!I899,IF('Input&amp;Output'!$C$3=22,'v-t_chart'!J899,IF('Input&amp;Output'!$C$3=31,'v-t_chart'!K899,'v-t_chart'!L899)))))</f>
        <v>73.2</v>
      </c>
      <c r="D899" s="286">
        <v>243</v>
      </c>
      <c r="E899" s="286">
        <f t="shared" si="94"/>
        <v>-2.5</v>
      </c>
      <c r="F899" s="286">
        <f t="shared" si="92"/>
        <v>-607.5</v>
      </c>
      <c r="G899" s="286">
        <f t="shared" si="95"/>
        <v>111.05000000000001</v>
      </c>
      <c r="H899" s="286">
        <f t="shared" si="93"/>
        <v>-67462.875</v>
      </c>
      <c r="I899" s="286">
        <f t="shared" si="96"/>
        <v>1254293.1000000006</v>
      </c>
      <c r="J899" s="286">
        <f t="shared" si="98"/>
        <v>-45228.375</v>
      </c>
      <c r="K899" s="286">
        <f t="shared" si="97"/>
        <v>651026.16000000038</v>
      </c>
    </row>
    <row r="900" spans="2:11" ht="14.4">
      <c r="B900" s="287">
        <v>898</v>
      </c>
      <c r="C900" s="4">
        <f>IF('Input&amp;Output'!$C$3=10,'v-t_chart'!G900,IF('Input&amp;Output'!$C$3=21,'v-t_chart'!H900,IF('Input&amp;Output'!$C$3=32,'v-t_chart'!I900,IF('Input&amp;Output'!$C$3=22,'v-t_chart'!J900,IF('Input&amp;Output'!$C$3=31,'v-t_chart'!K900,'v-t_chart'!L900)))))</f>
        <v>71.099999999999994</v>
      </c>
      <c r="D900" s="286">
        <v>243</v>
      </c>
      <c r="E900" s="286">
        <f t="shared" si="94"/>
        <v>-2.1000000000000085</v>
      </c>
      <c r="F900" s="286">
        <f t="shared" ref="F900:F963" si="99">D900*E900</f>
        <v>-510.30000000000206</v>
      </c>
      <c r="G900" s="286">
        <f t="shared" si="95"/>
        <v>107.69999999999999</v>
      </c>
      <c r="H900" s="286">
        <f t="shared" ref="H900:H963" si="100">F900*G900</f>
        <v>-54959.310000000216</v>
      </c>
      <c r="I900" s="286">
        <f t="shared" si="96"/>
        <v>1199333.7900000003</v>
      </c>
      <c r="J900" s="286">
        <f t="shared" si="98"/>
        <v>-36818.145000000193</v>
      </c>
      <c r="K900" s="286">
        <f t="shared" si="97"/>
        <v>614208.01500000013</v>
      </c>
    </row>
    <row r="901" spans="2:11" ht="14.4">
      <c r="B901" s="287">
        <v>899</v>
      </c>
      <c r="C901" s="4">
        <f>IF('Input&amp;Output'!$C$3=10,'v-t_chart'!G901,IF('Input&amp;Output'!$C$3=21,'v-t_chart'!H901,IF('Input&amp;Output'!$C$3=32,'v-t_chart'!I901,IF('Input&amp;Output'!$C$3=22,'v-t_chart'!J901,IF('Input&amp;Output'!$C$3=31,'v-t_chart'!K901,'v-t_chart'!L901)))))</f>
        <v>69.5</v>
      </c>
      <c r="D901" s="286">
        <v>243</v>
      </c>
      <c r="E901" s="286">
        <f t="shared" ref="E901:E964" si="101">(C901-C900)/(B901/B901)</f>
        <v>-1.5999999999999943</v>
      </c>
      <c r="F901" s="286">
        <f t="shared" si="99"/>
        <v>-388.79999999999859</v>
      </c>
      <c r="G901" s="286">
        <f t="shared" ref="G901:G964" si="102">(C901+C900/2)*(B901-B900)</f>
        <v>105.05</v>
      </c>
      <c r="H901" s="286">
        <f t="shared" si="100"/>
        <v>-40843.43999999985</v>
      </c>
      <c r="I901" s="286">
        <f t="shared" ref="I901:I964" si="103">I900+H901</f>
        <v>1158490.3500000003</v>
      </c>
      <c r="J901" s="286">
        <f t="shared" si="98"/>
        <v>-27332.639999999894</v>
      </c>
      <c r="K901" s="286">
        <f t="shared" ref="K901:K964" si="104">K900+J901</f>
        <v>586875.37500000023</v>
      </c>
    </row>
    <row r="902" spans="2:11" ht="14.4">
      <c r="B902" s="287">
        <v>900</v>
      </c>
      <c r="C902" s="4">
        <f>IF('Input&amp;Output'!$C$3=10,'v-t_chart'!G902,IF('Input&amp;Output'!$C$3=21,'v-t_chart'!H902,IF('Input&amp;Output'!$C$3=32,'v-t_chart'!I902,IF('Input&amp;Output'!$C$3=22,'v-t_chart'!J902,IF('Input&amp;Output'!$C$3=31,'v-t_chart'!K902,'v-t_chart'!L902)))))</f>
        <v>68.3</v>
      </c>
      <c r="D902" s="286">
        <v>243</v>
      </c>
      <c r="E902" s="286">
        <f t="shared" si="101"/>
        <v>-1.2000000000000028</v>
      </c>
      <c r="F902" s="286">
        <f t="shared" si="99"/>
        <v>-291.6000000000007</v>
      </c>
      <c r="G902" s="286">
        <f t="shared" si="102"/>
        <v>103.05</v>
      </c>
      <c r="H902" s="286">
        <f t="shared" si="100"/>
        <v>-30049.38000000007</v>
      </c>
      <c r="I902" s="286">
        <f t="shared" si="103"/>
        <v>1128440.9700000002</v>
      </c>
      <c r="J902" s="286">
        <f t="shared" si="98"/>
        <v>-20091.240000000071</v>
      </c>
      <c r="K902" s="286">
        <f t="shared" si="104"/>
        <v>566784.13500000013</v>
      </c>
    </row>
    <row r="903" spans="2:11" ht="14.4">
      <c r="B903" s="287">
        <v>901</v>
      </c>
      <c r="C903" s="4">
        <f>IF('Input&amp;Output'!$C$3=10,'v-t_chart'!G903,IF('Input&amp;Output'!$C$3=21,'v-t_chart'!H903,IF('Input&amp;Output'!$C$3=32,'v-t_chart'!I903,IF('Input&amp;Output'!$C$3=22,'v-t_chart'!J903,IF('Input&amp;Output'!$C$3=31,'v-t_chart'!K903,'v-t_chart'!L903)))))</f>
        <v>67.3</v>
      </c>
      <c r="D903" s="286">
        <v>243</v>
      </c>
      <c r="E903" s="286">
        <f t="shared" si="101"/>
        <v>-1</v>
      </c>
      <c r="F903" s="286">
        <f t="shared" si="99"/>
        <v>-243</v>
      </c>
      <c r="G903" s="286">
        <f t="shared" si="102"/>
        <v>101.44999999999999</v>
      </c>
      <c r="H903" s="286">
        <f t="shared" si="100"/>
        <v>-24652.35</v>
      </c>
      <c r="I903" s="286">
        <f t="shared" si="103"/>
        <v>1103788.6200000001</v>
      </c>
      <c r="J903" s="286">
        <f t="shared" si="98"/>
        <v>-16475.399999999932</v>
      </c>
      <c r="K903" s="286">
        <f t="shared" si="104"/>
        <v>550308.73500000022</v>
      </c>
    </row>
    <row r="904" spans="2:11" ht="14.4">
      <c r="B904" s="287">
        <v>902</v>
      </c>
      <c r="C904" s="4">
        <f>IF('Input&amp;Output'!$C$3=10,'v-t_chart'!G904,IF('Input&amp;Output'!$C$3=21,'v-t_chart'!H904,IF('Input&amp;Output'!$C$3=32,'v-t_chart'!I904,IF('Input&amp;Output'!$C$3=22,'v-t_chart'!J904,IF('Input&amp;Output'!$C$3=31,'v-t_chart'!K904,'v-t_chart'!L904)))))</f>
        <v>66.099999999999994</v>
      </c>
      <c r="D904" s="286">
        <v>243</v>
      </c>
      <c r="E904" s="286">
        <f t="shared" si="101"/>
        <v>-1.2000000000000028</v>
      </c>
      <c r="F904" s="286">
        <f t="shared" si="99"/>
        <v>-291.6000000000007</v>
      </c>
      <c r="G904" s="286">
        <f t="shared" si="102"/>
        <v>99.75</v>
      </c>
      <c r="H904" s="286">
        <f t="shared" si="100"/>
        <v>-29087.100000000071</v>
      </c>
      <c r="I904" s="286">
        <f t="shared" si="103"/>
        <v>1074701.52</v>
      </c>
      <c r="J904" s="286">
        <f t="shared" si="98"/>
        <v>-19449.720000000103</v>
      </c>
      <c r="K904" s="286">
        <f t="shared" si="104"/>
        <v>530859.01500000013</v>
      </c>
    </row>
    <row r="905" spans="2:11" ht="14.4">
      <c r="B905" s="287">
        <v>903</v>
      </c>
      <c r="C905" s="4">
        <f>IF('Input&amp;Output'!$C$3=10,'v-t_chart'!G905,IF('Input&amp;Output'!$C$3=21,'v-t_chart'!H905,IF('Input&amp;Output'!$C$3=32,'v-t_chart'!I905,IF('Input&amp;Output'!$C$3=22,'v-t_chart'!J905,IF('Input&amp;Output'!$C$3=31,'v-t_chart'!K905,'v-t_chart'!L905)))))</f>
        <v>63.9</v>
      </c>
      <c r="D905" s="286">
        <v>243</v>
      </c>
      <c r="E905" s="286">
        <f t="shared" si="101"/>
        <v>-2.1999999999999957</v>
      </c>
      <c r="F905" s="286">
        <f t="shared" si="99"/>
        <v>-534.599999999999</v>
      </c>
      <c r="G905" s="286">
        <f t="shared" si="102"/>
        <v>96.949999999999989</v>
      </c>
      <c r="H905" s="286">
        <f t="shared" si="100"/>
        <v>-51829.469999999899</v>
      </c>
      <c r="I905" s="286">
        <f t="shared" si="103"/>
        <v>1022872.0500000002</v>
      </c>
      <c r="J905" s="286">
        <f t="shared" si="98"/>
        <v>-34748.999999999891</v>
      </c>
      <c r="K905" s="286">
        <f t="shared" si="104"/>
        <v>496110.01500000025</v>
      </c>
    </row>
    <row r="906" spans="2:11" ht="14.4">
      <c r="B906" s="287">
        <v>904</v>
      </c>
      <c r="C906" s="4">
        <f>IF('Input&amp;Output'!$C$3=10,'v-t_chart'!G906,IF('Input&amp;Output'!$C$3=21,'v-t_chart'!H906,IF('Input&amp;Output'!$C$3=32,'v-t_chart'!I906,IF('Input&amp;Output'!$C$3=22,'v-t_chart'!J906,IF('Input&amp;Output'!$C$3=31,'v-t_chart'!K906,'v-t_chart'!L906)))))</f>
        <v>60.2</v>
      </c>
      <c r="D906" s="286">
        <v>243</v>
      </c>
      <c r="E906" s="286">
        <f t="shared" si="101"/>
        <v>-3.6999999999999957</v>
      </c>
      <c r="F906" s="286">
        <f t="shared" si="99"/>
        <v>-899.099999999999</v>
      </c>
      <c r="G906" s="286">
        <f t="shared" si="102"/>
        <v>92.15</v>
      </c>
      <c r="H906" s="286">
        <f t="shared" si="100"/>
        <v>-82852.064999999915</v>
      </c>
      <c r="I906" s="286">
        <f t="shared" si="103"/>
        <v>940019.98500000022</v>
      </c>
      <c r="J906" s="286">
        <f t="shared" si="98"/>
        <v>-55789.154999999955</v>
      </c>
      <c r="K906" s="286">
        <f t="shared" si="104"/>
        <v>440320.86000000028</v>
      </c>
    </row>
    <row r="907" spans="2:11" ht="14.4">
      <c r="B907" s="287">
        <v>905</v>
      </c>
      <c r="C907" s="4">
        <f>IF('Input&amp;Output'!$C$3=10,'v-t_chart'!G907,IF('Input&amp;Output'!$C$3=21,'v-t_chart'!H907,IF('Input&amp;Output'!$C$3=32,'v-t_chart'!I907,IF('Input&amp;Output'!$C$3=22,'v-t_chart'!J907,IF('Input&amp;Output'!$C$3=31,'v-t_chart'!K907,'v-t_chart'!L907)))))</f>
        <v>54.9</v>
      </c>
      <c r="D907" s="286">
        <v>243</v>
      </c>
      <c r="E907" s="286">
        <f t="shared" si="101"/>
        <v>-5.3000000000000043</v>
      </c>
      <c r="F907" s="286">
        <f t="shared" si="99"/>
        <v>-1287.900000000001</v>
      </c>
      <c r="G907" s="286">
        <f t="shared" si="102"/>
        <v>85</v>
      </c>
      <c r="H907" s="286">
        <f t="shared" si="100"/>
        <v>-109471.50000000009</v>
      </c>
      <c r="I907" s="286">
        <f t="shared" si="103"/>
        <v>830548.4850000001</v>
      </c>
      <c r="J907" s="286">
        <f t="shared" si="98"/>
        <v>-74118.645000000077</v>
      </c>
      <c r="K907" s="286">
        <f t="shared" si="104"/>
        <v>366202.2150000002</v>
      </c>
    </row>
    <row r="908" spans="2:11" ht="14.4">
      <c r="B908" s="287">
        <v>906</v>
      </c>
      <c r="C908" s="4">
        <f>IF('Input&amp;Output'!$C$3=10,'v-t_chart'!G908,IF('Input&amp;Output'!$C$3=21,'v-t_chart'!H908,IF('Input&amp;Output'!$C$3=32,'v-t_chart'!I908,IF('Input&amp;Output'!$C$3=22,'v-t_chart'!J908,IF('Input&amp;Output'!$C$3=31,'v-t_chart'!K908,'v-t_chart'!L908)))))</f>
        <v>48.1</v>
      </c>
      <c r="D908" s="286">
        <v>243</v>
      </c>
      <c r="E908" s="286">
        <f t="shared" si="101"/>
        <v>-6.7999999999999972</v>
      </c>
      <c r="F908" s="286">
        <f t="shared" si="99"/>
        <v>-1652.3999999999994</v>
      </c>
      <c r="G908" s="286">
        <f t="shared" si="102"/>
        <v>75.55</v>
      </c>
      <c r="H908" s="286">
        <f t="shared" si="100"/>
        <v>-124838.81999999995</v>
      </c>
      <c r="I908" s="286">
        <f t="shared" si="103"/>
        <v>705709.66500000015</v>
      </c>
      <c r="J908" s="286">
        <f t="shared" si="98"/>
        <v>-85098.599999999962</v>
      </c>
      <c r="K908" s="286">
        <f t="shared" si="104"/>
        <v>281103.61500000022</v>
      </c>
    </row>
    <row r="909" spans="2:11" ht="14.4">
      <c r="B909" s="287">
        <v>907</v>
      </c>
      <c r="C909" s="4">
        <f>IF('Input&amp;Output'!$C$3=10,'v-t_chart'!G909,IF('Input&amp;Output'!$C$3=21,'v-t_chart'!H909,IF('Input&amp;Output'!$C$3=32,'v-t_chart'!I909,IF('Input&amp;Output'!$C$3=22,'v-t_chart'!J909,IF('Input&amp;Output'!$C$3=31,'v-t_chart'!K909,'v-t_chart'!L909)))))</f>
        <v>40.9</v>
      </c>
      <c r="D909" s="286">
        <v>243</v>
      </c>
      <c r="E909" s="286">
        <f t="shared" si="101"/>
        <v>-7.2000000000000028</v>
      </c>
      <c r="F909" s="286">
        <f t="shared" si="99"/>
        <v>-1749.6000000000006</v>
      </c>
      <c r="G909" s="286">
        <f t="shared" si="102"/>
        <v>64.95</v>
      </c>
      <c r="H909" s="286">
        <f t="shared" si="100"/>
        <v>-113636.52000000005</v>
      </c>
      <c r="I909" s="286">
        <f t="shared" si="103"/>
        <v>592073.14500000014</v>
      </c>
      <c r="J909" s="286">
        <f t="shared" si="98"/>
        <v>-77857.200000000026</v>
      </c>
      <c r="K909" s="286">
        <f t="shared" si="104"/>
        <v>203246.41500000021</v>
      </c>
    </row>
    <row r="910" spans="2:11" ht="14.4">
      <c r="B910" s="287">
        <v>908</v>
      </c>
      <c r="C910" s="4">
        <f>IF('Input&amp;Output'!$C$3=10,'v-t_chart'!G910,IF('Input&amp;Output'!$C$3=21,'v-t_chart'!H910,IF('Input&amp;Output'!$C$3=32,'v-t_chart'!I910,IF('Input&amp;Output'!$C$3=22,'v-t_chart'!J910,IF('Input&amp;Output'!$C$3=31,'v-t_chart'!K910,'v-t_chart'!L910)))))</f>
        <v>36</v>
      </c>
      <c r="D910" s="286">
        <v>243</v>
      </c>
      <c r="E910" s="286">
        <f t="shared" si="101"/>
        <v>-4.8999999999999986</v>
      </c>
      <c r="F910" s="286">
        <f t="shared" si="99"/>
        <v>-1190.6999999999996</v>
      </c>
      <c r="G910" s="286">
        <f t="shared" si="102"/>
        <v>56.45</v>
      </c>
      <c r="H910" s="286">
        <f t="shared" si="100"/>
        <v>-67215.014999999985</v>
      </c>
      <c r="I910" s="286">
        <f t="shared" si="103"/>
        <v>524858.13000000012</v>
      </c>
      <c r="J910" s="286">
        <f t="shared" si="98"/>
        <v>-45782.414999999994</v>
      </c>
      <c r="K910" s="286">
        <f t="shared" si="104"/>
        <v>157464.00000000023</v>
      </c>
    </row>
    <row r="911" spans="2:11" ht="14.4">
      <c r="B911" s="287">
        <v>909</v>
      </c>
      <c r="C911" s="4">
        <f>IF('Input&amp;Output'!$C$3=10,'v-t_chart'!G911,IF('Input&amp;Output'!$C$3=21,'v-t_chart'!H911,IF('Input&amp;Output'!$C$3=32,'v-t_chart'!I911,IF('Input&amp;Output'!$C$3=22,'v-t_chart'!J911,IF('Input&amp;Output'!$C$3=31,'v-t_chart'!K911,'v-t_chart'!L911)))))</f>
        <v>33.9</v>
      </c>
      <c r="D911" s="286">
        <v>243</v>
      </c>
      <c r="E911" s="286">
        <f t="shared" si="101"/>
        <v>-2.1000000000000014</v>
      </c>
      <c r="F911" s="286">
        <f t="shared" si="99"/>
        <v>-510.30000000000035</v>
      </c>
      <c r="G911" s="286">
        <f t="shared" si="102"/>
        <v>51.9</v>
      </c>
      <c r="H911" s="286">
        <f t="shared" si="100"/>
        <v>-26484.570000000018</v>
      </c>
      <c r="I911" s="286">
        <f t="shared" si="103"/>
        <v>498373.56000000011</v>
      </c>
      <c r="J911" s="286">
        <f t="shared" si="98"/>
        <v>-17834.985000000022</v>
      </c>
      <c r="K911" s="286">
        <f t="shared" si="104"/>
        <v>139629.01500000022</v>
      </c>
    </row>
    <row r="912" spans="2:11" ht="14.4">
      <c r="B912" s="287">
        <v>910</v>
      </c>
      <c r="C912" s="4">
        <f>IF('Input&amp;Output'!$C$3=10,'v-t_chart'!G912,IF('Input&amp;Output'!$C$3=21,'v-t_chart'!H912,IF('Input&amp;Output'!$C$3=32,'v-t_chart'!I912,IF('Input&amp;Output'!$C$3=22,'v-t_chart'!J912,IF('Input&amp;Output'!$C$3=31,'v-t_chart'!K912,'v-t_chart'!L912)))))</f>
        <v>33.9</v>
      </c>
      <c r="D912" s="286">
        <v>243</v>
      </c>
      <c r="E912" s="286">
        <f t="shared" si="101"/>
        <v>0</v>
      </c>
      <c r="F912" s="286">
        <f t="shared" si="99"/>
        <v>0</v>
      </c>
      <c r="G912" s="286">
        <f t="shared" si="102"/>
        <v>50.849999999999994</v>
      </c>
      <c r="H912" s="286">
        <f t="shared" si="100"/>
        <v>0</v>
      </c>
      <c r="I912" s="286">
        <f t="shared" si="103"/>
        <v>498373.56000000011</v>
      </c>
      <c r="J912" s="286">
        <f t="shared" si="98"/>
        <v>0</v>
      </c>
      <c r="K912" s="286">
        <f t="shared" si="104"/>
        <v>139629.01500000022</v>
      </c>
    </row>
    <row r="913" spans="2:11" ht="14.4">
      <c r="B913" s="287">
        <v>911</v>
      </c>
      <c r="C913" s="4">
        <f>IF('Input&amp;Output'!$C$3=10,'v-t_chart'!G913,IF('Input&amp;Output'!$C$3=21,'v-t_chart'!H913,IF('Input&amp;Output'!$C$3=32,'v-t_chart'!I913,IF('Input&amp;Output'!$C$3=22,'v-t_chart'!J913,IF('Input&amp;Output'!$C$3=31,'v-t_chart'!K913,'v-t_chart'!L913)))))</f>
        <v>36.5</v>
      </c>
      <c r="D913" s="286">
        <v>243</v>
      </c>
      <c r="E913" s="286">
        <f t="shared" si="101"/>
        <v>2.6000000000000014</v>
      </c>
      <c r="F913" s="286">
        <f t="shared" si="99"/>
        <v>631.8000000000003</v>
      </c>
      <c r="G913" s="286">
        <f t="shared" si="102"/>
        <v>53.45</v>
      </c>
      <c r="H913" s="286">
        <f t="shared" si="100"/>
        <v>33769.710000000021</v>
      </c>
      <c r="I913" s="286">
        <f t="shared" si="103"/>
        <v>532143.27000000014</v>
      </c>
      <c r="J913" s="286">
        <f t="shared" si="98"/>
        <v>22239.360000000022</v>
      </c>
      <c r="K913" s="286">
        <f t="shared" si="104"/>
        <v>161868.37500000023</v>
      </c>
    </row>
    <row r="914" spans="2:11" ht="14.4">
      <c r="B914" s="287">
        <v>912</v>
      </c>
      <c r="C914" s="4">
        <f>IF('Input&amp;Output'!$C$3=10,'v-t_chart'!G914,IF('Input&amp;Output'!$C$3=21,'v-t_chart'!H914,IF('Input&amp;Output'!$C$3=32,'v-t_chart'!I914,IF('Input&amp;Output'!$C$3=22,'v-t_chart'!J914,IF('Input&amp;Output'!$C$3=31,'v-t_chart'!K914,'v-t_chart'!L914)))))</f>
        <v>41</v>
      </c>
      <c r="D914" s="286">
        <v>243</v>
      </c>
      <c r="E914" s="286">
        <f t="shared" si="101"/>
        <v>4.5</v>
      </c>
      <c r="F914" s="286">
        <f t="shared" si="99"/>
        <v>1093.5</v>
      </c>
      <c r="G914" s="286">
        <f t="shared" si="102"/>
        <v>59.25</v>
      </c>
      <c r="H914" s="286">
        <f t="shared" si="100"/>
        <v>64789.875</v>
      </c>
      <c r="I914" s="286">
        <f t="shared" si="103"/>
        <v>596933.14500000014</v>
      </c>
      <c r="J914" s="286">
        <f t="shared" si="98"/>
        <v>42373.125</v>
      </c>
      <c r="K914" s="286">
        <f t="shared" si="104"/>
        <v>204241.50000000023</v>
      </c>
    </row>
    <row r="915" spans="2:11" ht="14.4">
      <c r="B915" s="287">
        <v>913</v>
      </c>
      <c r="C915" s="4">
        <f>IF('Input&amp;Output'!$C$3=10,'v-t_chart'!G915,IF('Input&amp;Output'!$C$3=21,'v-t_chart'!H915,IF('Input&amp;Output'!$C$3=32,'v-t_chart'!I915,IF('Input&amp;Output'!$C$3=22,'v-t_chart'!J915,IF('Input&amp;Output'!$C$3=31,'v-t_chart'!K915,'v-t_chart'!L915)))))</f>
        <v>45.3</v>
      </c>
      <c r="D915" s="286">
        <v>243</v>
      </c>
      <c r="E915" s="286">
        <f t="shared" si="101"/>
        <v>4.2999999999999972</v>
      </c>
      <c r="F915" s="286">
        <f t="shared" si="99"/>
        <v>1044.8999999999994</v>
      </c>
      <c r="G915" s="286">
        <f t="shared" si="102"/>
        <v>65.8</v>
      </c>
      <c r="H915" s="286">
        <f t="shared" si="100"/>
        <v>68754.419999999955</v>
      </c>
      <c r="I915" s="286">
        <f t="shared" si="103"/>
        <v>665687.56500000006</v>
      </c>
      <c r="J915" s="286">
        <f t="shared" si="98"/>
        <v>45087.434999999961</v>
      </c>
      <c r="K915" s="286">
        <f t="shared" si="104"/>
        <v>249328.9350000002</v>
      </c>
    </row>
    <row r="916" spans="2:11" ht="14.4">
      <c r="B916" s="287">
        <v>914</v>
      </c>
      <c r="C916" s="4">
        <f>IF('Input&amp;Output'!$C$3=10,'v-t_chart'!G916,IF('Input&amp;Output'!$C$3=21,'v-t_chart'!H916,IF('Input&amp;Output'!$C$3=32,'v-t_chart'!I916,IF('Input&amp;Output'!$C$3=22,'v-t_chart'!J916,IF('Input&amp;Output'!$C$3=31,'v-t_chart'!K916,'v-t_chart'!L916)))))</f>
        <v>49.2</v>
      </c>
      <c r="D916" s="286">
        <v>243</v>
      </c>
      <c r="E916" s="286">
        <f t="shared" si="101"/>
        <v>3.9000000000000057</v>
      </c>
      <c r="F916" s="286">
        <f t="shared" si="99"/>
        <v>947.70000000000141</v>
      </c>
      <c r="G916" s="286">
        <f t="shared" si="102"/>
        <v>71.849999999999994</v>
      </c>
      <c r="H916" s="286">
        <f t="shared" si="100"/>
        <v>68092.245000000097</v>
      </c>
      <c r="I916" s="286">
        <f t="shared" si="103"/>
        <v>733779.81000000017</v>
      </c>
      <c r="J916" s="286">
        <f t="shared" si="98"/>
        <v>44778.825000000077</v>
      </c>
      <c r="K916" s="286">
        <f t="shared" si="104"/>
        <v>294107.7600000003</v>
      </c>
    </row>
    <row r="917" spans="2:11" ht="14.4">
      <c r="B917" s="287">
        <v>915</v>
      </c>
      <c r="C917" s="4">
        <f>IF('Input&amp;Output'!$C$3=10,'v-t_chart'!G917,IF('Input&amp;Output'!$C$3=21,'v-t_chart'!H917,IF('Input&amp;Output'!$C$3=32,'v-t_chart'!I917,IF('Input&amp;Output'!$C$3=22,'v-t_chart'!J917,IF('Input&amp;Output'!$C$3=31,'v-t_chart'!K917,'v-t_chart'!L917)))))</f>
        <v>51.5</v>
      </c>
      <c r="D917" s="286">
        <v>243</v>
      </c>
      <c r="E917" s="286">
        <f t="shared" si="101"/>
        <v>2.2999999999999972</v>
      </c>
      <c r="F917" s="286">
        <f t="shared" si="99"/>
        <v>558.8999999999993</v>
      </c>
      <c r="G917" s="286">
        <f t="shared" si="102"/>
        <v>76.099999999999994</v>
      </c>
      <c r="H917" s="286">
        <f t="shared" si="100"/>
        <v>42532.289999999943</v>
      </c>
      <c r="I917" s="286">
        <f t="shared" si="103"/>
        <v>776312.10000000009</v>
      </c>
      <c r="J917" s="286">
        <f t="shared" si="98"/>
        <v>28140.614999999962</v>
      </c>
      <c r="K917" s="286">
        <f t="shared" si="104"/>
        <v>322248.37500000023</v>
      </c>
    </row>
    <row r="918" spans="2:11" ht="14.4">
      <c r="B918" s="287">
        <v>916</v>
      </c>
      <c r="C918" s="4">
        <f>IF('Input&amp;Output'!$C$3=10,'v-t_chart'!G918,IF('Input&amp;Output'!$C$3=21,'v-t_chart'!H918,IF('Input&amp;Output'!$C$3=32,'v-t_chart'!I918,IF('Input&amp;Output'!$C$3=22,'v-t_chart'!J918,IF('Input&amp;Output'!$C$3=31,'v-t_chart'!K918,'v-t_chart'!L918)))))</f>
        <v>53.2</v>
      </c>
      <c r="D918" s="286">
        <v>243</v>
      </c>
      <c r="E918" s="286">
        <f t="shared" si="101"/>
        <v>1.7000000000000028</v>
      </c>
      <c r="F918" s="286">
        <f t="shared" si="99"/>
        <v>413.1000000000007</v>
      </c>
      <c r="G918" s="286">
        <f t="shared" si="102"/>
        <v>78.95</v>
      </c>
      <c r="H918" s="286">
        <f t="shared" si="100"/>
        <v>32614.245000000057</v>
      </c>
      <c r="I918" s="286">
        <f t="shared" si="103"/>
        <v>808926.3450000002</v>
      </c>
      <c r="J918" s="286">
        <f t="shared" si="98"/>
        <v>21625.785000000029</v>
      </c>
      <c r="K918" s="286">
        <f t="shared" si="104"/>
        <v>343874.16000000027</v>
      </c>
    </row>
    <row r="919" spans="2:11" ht="14.4">
      <c r="B919" s="287">
        <v>917</v>
      </c>
      <c r="C919" s="4">
        <f>IF('Input&amp;Output'!$C$3=10,'v-t_chart'!G919,IF('Input&amp;Output'!$C$3=21,'v-t_chart'!H919,IF('Input&amp;Output'!$C$3=32,'v-t_chart'!I919,IF('Input&amp;Output'!$C$3=22,'v-t_chart'!J919,IF('Input&amp;Output'!$C$3=31,'v-t_chart'!K919,'v-t_chart'!L919)))))</f>
        <v>53.9</v>
      </c>
      <c r="D919" s="286">
        <v>243</v>
      </c>
      <c r="E919" s="286">
        <f t="shared" si="101"/>
        <v>0.69999999999999574</v>
      </c>
      <c r="F919" s="286">
        <f t="shared" si="99"/>
        <v>170.09999999999897</v>
      </c>
      <c r="G919" s="286">
        <f t="shared" si="102"/>
        <v>80.5</v>
      </c>
      <c r="H919" s="286">
        <f t="shared" si="100"/>
        <v>13693.049999999917</v>
      </c>
      <c r="I919" s="286">
        <f t="shared" si="103"/>
        <v>822619.39500000014</v>
      </c>
      <c r="J919" s="286">
        <f t="shared" si="98"/>
        <v>9108.8549999999759</v>
      </c>
      <c r="K919" s="286">
        <f t="shared" si="104"/>
        <v>352983.01500000025</v>
      </c>
    </row>
    <row r="920" spans="2:11" ht="14.4">
      <c r="B920" s="287">
        <v>918</v>
      </c>
      <c r="C920" s="4">
        <f>IF('Input&amp;Output'!$C$3=10,'v-t_chart'!G920,IF('Input&amp;Output'!$C$3=21,'v-t_chart'!H920,IF('Input&amp;Output'!$C$3=32,'v-t_chart'!I920,IF('Input&amp;Output'!$C$3=22,'v-t_chart'!J920,IF('Input&amp;Output'!$C$3=31,'v-t_chart'!K920,'v-t_chart'!L920)))))</f>
        <v>53.9</v>
      </c>
      <c r="D920" s="286">
        <v>243</v>
      </c>
      <c r="E920" s="286">
        <f t="shared" si="101"/>
        <v>0</v>
      </c>
      <c r="F920" s="286">
        <f t="shared" si="99"/>
        <v>0</v>
      </c>
      <c r="G920" s="286">
        <f t="shared" si="102"/>
        <v>80.849999999999994</v>
      </c>
      <c r="H920" s="286">
        <f t="shared" si="100"/>
        <v>0</v>
      </c>
      <c r="I920" s="286">
        <f t="shared" si="103"/>
        <v>822619.39500000014</v>
      </c>
      <c r="J920" s="286">
        <f t="shared" ref="J920:J983" si="105">(0.5*D920*((C919^2)-(C920^2)))*-1</f>
        <v>0</v>
      </c>
      <c r="K920" s="286">
        <f t="shared" si="104"/>
        <v>352983.01500000025</v>
      </c>
    </row>
    <row r="921" spans="2:11" ht="14.4">
      <c r="B921" s="287">
        <v>919</v>
      </c>
      <c r="C921" s="4">
        <f>IF('Input&amp;Output'!$C$3=10,'v-t_chart'!G921,IF('Input&amp;Output'!$C$3=21,'v-t_chart'!H921,IF('Input&amp;Output'!$C$3=32,'v-t_chart'!I921,IF('Input&amp;Output'!$C$3=22,'v-t_chart'!J921,IF('Input&amp;Output'!$C$3=31,'v-t_chart'!K921,'v-t_chart'!L921)))))</f>
        <v>53.7</v>
      </c>
      <c r="D921" s="286">
        <v>243</v>
      </c>
      <c r="E921" s="286">
        <f t="shared" si="101"/>
        <v>-0.19999999999999574</v>
      </c>
      <c r="F921" s="286">
        <f t="shared" si="99"/>
        <v>-48.599999999998964</v>
      </c>
      <c r="G921" s="286">
        <f t="shared" si="102"/>
        <v>80.650000000000006</v>
      </c>
      <c r="H921" s="286">
        <f t="shared" si="100"/>
        <v>-3919.5899999999169</v>
      </c>
      <c r="I921" s="286">
        <f t="shared" si="103"/>
        <v>818699.80500000017</v>
      </c>
      <c r="J921" s="286">
        <f t="shared" si="105"/>
        <v>-2614.6799999999425</v>
      </c>
      <c r="K921" s="286">
        <f t="shared" si="104"/>
        <v>350368.33500000031</v>
      </c>
    </row>
    <row r="922" spans="2:11" ht="14.4">
      <c r="B922" s="287">
        <v>920</v>
      </c>
      <c r="C922" s="4">
        <f>IF('Input&amp;Output'!$C$3=10,'v-t_chart'!G922,IF('Input&amp;Output'!$C$3=21,'v-t_chart'!H922,IF('Input&amp;Output'!$C$3=32,'v-t_chart'!I922,IF('Input&amp;Output'!$C$3=22,'v-t_chart'!J922,IF('Input&amp;Output'!$C$3=31,'v-t_chart'!K922,'v-t_chart'!L922)))))</f>
        <v>53.7</v>
      </c>
      <c r="D922" s="286">
        <v>243</v>
      </c>
      <c r="E922" s="286">
        <f t="shared" si="101"/>
        <v>0</v>
      </c>
      <c r="F922" s="286">
        <f t="shared" si="99"/>
        <v>0</v>
      </c>
      <c r="G922" s="286">
        <f t="shared" si="102"/>
        <v>80.550000000000011</v>
      </c>
      <c r="H922" s="286">
        <f t="shared" si="100"/>
        <v>0</v>
      </c>
      <c r="I922" s="286">
        <f t="shared" si="103"/>
        <v>818699.80500000017</v>
      </c>
      <c r="J922" s="286">
        <f t="shared" si="105"/>
        <v>0</v>
      </c>
      <c r="K922" s="286">
        <f t="shared" si="104"/>
        <v>350368.33500000031</v>
      </c>
    </row>
    <row r="923" spans="2:11" ht="14.4">
      <c r="B923" s="287">
        <v>921</v>
      </c>
      <c r="C923" s="4">
        <f>IF('Input&amp;Output'!$C$3=10,'v-t_chart'!G923,IF('Input&amp;Output'!$C$3=21,'v-t_chart'!H923,IF('Input&amp;Output'!$C$3=32,'v-t_chart'!I923,IF('Input&amp;Output'!$C$3=22,'v-t_chart'!J923,IF('Input&amp;Output'!$C$3=31,'v-t_chart'!K923,'v-t_chart'!L923)))))</f>
        <v>54.3</v>
      </c>
      <c r="D923" s="286">
        <v>243</v>
      </c>
      <c r="E923" s="286">
        <f t="shared" si="101"/>
        <v>0.59999999999999432</v>
      </c>
      <c r="F923" s="286">
        <f t="shared" si="99"/>
        <v>145.79999999999862</v>
      </c>
      <c r="G923" s="286">
        <f t="shared" si="102"/>
        <v>81.150000000000006</v>
      </c>
      <c r="H923" s="286">
        <f t="shared" si="100"/>
        <v>11831.669999999889</v>
      </c>
      <c r="I923" s="286">
        <f t="shared" si="103"/>
        <v>830531.47500000009</v>
      </c>
      <c r="J923" s="286">
        <f t="shared" si="105"/>
        <v>7873.1999999999116</v>
      </c>
      <c r="K923" s="286">
        <f t="shared" si="104"/>
        <v>358241.53500000021</v>
      </c>
    </row>
    <row r="924" spans="2:11" ht="14.4">
      <c r="B924" s="287">
        <v>922</v>
      </c>
      <c r="C924" s="4">
        <f>IF('Input&amp;Output'!$C$3=10,'v-t_chart'!G924,IF('Input&amp;Output'!$C$3=21,'v-t_chart'!H924,IF('Input&amp;Output'!$C$3=32,'v-t_chart'!I924,IF('Input&amp;Output'!$C$3=22,'v-t_chart'!J924,IF('Input&amp;Output'!$C$3=31,'v-t_chart'!K924,'v-t_chart'!L924)))))</f>
        <v>55.4</v>
      </c>
      <c r="D924" s="286">
        <v>243</v>
      </c>
      <c r="E924" s="286">
        <f t="shared" si="101"/>
        <v>1.1000000000000014</v>
      </c>
      <c r="F924" s="286">
        <f t="shared" si="99"/>
        <v>267.30000000000035</v>
      </c>
      <c r="G924" s="286">
        <f t="shared" si="102"/>
        <v>82.55</v>
      </c>
      <c r="H924" s="286">
        <f t="shared" si="100"/>
        <v>22065.615000000027</v>
      </c>
      <c r="I924" s="286">
        <f t="shared" si="103"/>
        <v>852597.09000000008</v>
      </c>
      <c r="J924" s="286">
        <f t="shared" si="105"/>
        <v>14661.40500000001</v>
      </c>
      <c r="K924" s="286">
        <f t="shared" si="104"/>
        <v>372902.94000000024</v>
      </c>
    </row>
    <row r="925" spans="2:11" ht="14.4">
      <c r="B925" s="287">
        <v>923</v>
      </c>
      <c r="C925" s="4">
        <f>IF('Input&amp;Output'!$C$3=10,'v-t_chart'!G925,IF('Input&amp;Output'!$C$3=21,'v-t_chart'!H925,IF('Input&amp;Output'!$C$3=32,'v-t_chart'!I925,IF('Input&amp;Output'!$C$3=22,'v-t_chart'!J925,IF('Input&amp;Output'!$C$3=31,'v-t_chart'!K925,'v-t_chart'!L925)))))</f>
        <v>56.8</v>
      </c>
      <c r="D925" s="286">
        <v>243</v>
      </c>
      <c r="E925" s="286">
        <f t="shared" si="101"/>
        <v>1.3999999999999986</v>
      </c>
      <c r="F925" s="286">
        <f t="shared" si="99"/>
        <v>340.19999999999965</v>
      </c>
      <c r="G925" s="286">
        <f t="shared" si="102"/>
        <v>84.5</v>
      </c>
      <c r="H925" s="286">
        <f t="shared" si="100"/>
        <v>28746.899999999969</v>
      </c>
      <c r="I925" s="286">
        <f t="shared" si="103"/>
        <v>881343.99000000011</v>
      </c>
      <c r="J925" s="286">
        <f t="shared" si="105"/>
        <v>19085.21999999999</v>
      </c>
      <c r="K925" s="286">
        <f t="shared" si="104"/>
        <v>391988.16000000021</v>
      </c>
    </row>
    <row r="926" spans="2:11" ht="14.4">
      <c r="B926" s="287">
        <v>924</v>
      </c>
      <c r="C926" s="4">
        <f>IF('Input&amp;Output'!$C$3=10,'v-t_chart'!G926,IF('Input&amp;Output'!$C$3=21,'v-t_chart'!H926,IF('Input&amp;Output'!$C$3=32,'v-t_chart'!I926,IF('Input&amp;Output'!$C$3=22,'v-t_chart'!J926,IF('Input&amp;Output'!$C$3=31,'v-t_chart'!K926,'v-t_chart'!L926)))))</f>
        <v>58.1</v>
      </c>
      <c r="D926" s="286">
        <v>243</v>
      </c>
      <c r="E926" s="286">
        <f t="shared" si="101"/>
        <v>1.3000000000000043</v>
      </c>
      <c r="F926" s="286">
        <f t="shared" si="99"/>
        <v>315.90000000000106</v>
      </c>
      <c r="G926" s="286">
        <f t="shared" si="102"/>
        <v>86.5</v>
      </c>
      <c r="H926" s="286">
        <f t="shared" si="100"/>
        <v>27325.350000000093</v>
      </c>
      <c r="I926" s="286">
        <f t="shared" si="103"/>
        <v>908669.3400000002</v>
      </c>
      <c r="J926" s="286">
        <f t="shared" si="105"/>
        <v>18148.455000000042</v>
      </c>
      <c r="K926" s="286">
        <f t="shared" si="104"/>
        <v>410136.61500000022</v>
      </c>
    </row>
    <row r="927" spans="2:11" ht="14.4">
      <c r="B927" s="287">
        <v>925</v>
      </c>
      <c r="C927" s="4">
        <f>IF('Input&amp;Output'!$C$3=10,'v-t_chart'!G927,IF('Input&amp;Output'!$C$3=21,'v-t_chart'!H927,IF('Input&amp;Output'!$C$3=32,'v-t_chart'!I927,IF('Input&amp;Output'!$C$3=22,'v-t_chart'!J927,IF('Input&amp;Output'!$C$3=31,'v-t_chart'!K927,'v-t_chart'!L927)))))</f>
        <v>58.9</v>
      </c>
      <c r="D927" s="286">
        <v>243</v>
      </c>
      <c r="E927" s="286">
        <f t="shared" si="101"/>
        <v>0.79999999999999716</v>
      </c>
      <c r="F927" s="286">
        <f t="shared" si="99"/>
        <v>194.3999999999993</v>
      </c>
      <c r="G927" s="286">
        <f t="shared" si="102"/>
        <v>87.95</v>
      </c>
      <c r="H927" s="286">
        <f t="shared" si="100"/>
        <v>17097.479999999938</v>
      </c>
      <c r="I927" s="286">
        <f t="shared" si="103"/>
        <v>925766.82000000018</v>
      </c>
      <c r="J927" s="286">
        <f t="shared" si="105"/>
        <v>11372.399999999989</v>
      </c>
      <c r="K927" s="286">
        <f t="shared" si="104"/>
        <v>421509.01500000019</v>
      </c>
    </row>
    <row r="928" spans="2:11" ht="14.4">
      <c r="B928" s="287">
        <v>926</v>
      </c>
      <c r="C928" s="4">
        <f>IF('Input&amp;Output'!$C$3=10,'v-t_chart'!G928,IF('Input&amp;Output'!$C$3=21,'v-t_chart'!H928,IF('Input&amp;Output'!$C$3=32,'v-t_chart'!I928,IF('Input&amp;Output'!$C$3=22,'v-t_chart'!J928,IF('Input&amp;Output'!$C$3=31,'v-t_chart'!K928,'v-t_chart'!L928)))))</f>
        <v>58.2</v>
      </c>
      <c r="D928" s="286">
        <v>243</v>
      </c>
      <c r="E928" s="286">
        <f t="shared" si="101"/>
        <v>-0.69999999999999574</v>
      </c>
      <c r="F928" s="286">
        <f t="shared" si="99"/>
        <v>-170.09999999999897</v>
      </c>
      <c r="G928" s="286">
        <f t="shared" si="102"/>
        <v>87.65</v>
      </c>
      <c r="H928" s="286">
        <f t="shared" si="100"/>
        <v>-14909.26499999991</v>
      </c>
      <c r="I928" s="286">
        <f t="shared" si="103"/>
        <v>910857.55500000028</v>
      </c>
      <c r="J928" s="286">
        <f t="shared" si="105"/>
        <v>-9959.3549999999759</v>
      </c>
      <c r="K928" s="286">
        <f t="shared" si="104"/>
        <v>411549.66000000021</v>
      </c>
    </row>
    <row r="929" spans="2:11" ht="14.4">
      <c r="B929" s="287">
        <v>927</v>
      </c>
      <c r="C929" s="4">
        <f>IF('Input&amp;Output'!$C$3=10,'v-t_chart'!G929,IF('Input&amp;Output'!$C$3=21,'v-t_chart'!H929,IF('Input&amp;Output'!$C$3=32,'v-t_chart'!I929,IF('Input&amp;Output'!$C$3=22,'v-t_chart'!J929,IF('Input&amp;Output'!$C$3=31,'v-t_chart'!K929,'v-t_chart'!L929)))))</f>
        <v>55.8</v>
      </c>
      <c r="D929" s="286">
        <v>243</v>
      </c>
      <c r="E929" s="286">
        <f t="shared" si="101"/>
        <v>-2.4000000000000057</v>
      </c>
      <c r="F929" s="286">
        <f t="shared" si="99"/>
        <v>-583.20000000000141</v>
      </c>
      <c r="G929" s="286">
        <f t="shared" si="102"/>
        <v>84.9</v>
      </c>
      <c r="H929" s="286">
        <f t="shared" si="100"/>
        <v>-49513.680000000124</v>
      </c>
      <c r="I929" s="286">
        <f t="shared" si="103"/>
        <v>861343.87500000012</v>
      </c>
      <c r="J929" s="286">
        <f t="shared" si="105"/>
        <v>-33242.400000000045</v>
      </c>
      <c r="K929" s="286">
        <f t="shared" si="104"/>
        <v>378307.26000000018</v>
      </c>
    </row>
    <row r="930" spans="2:11" ht="14.4">
      <c r="B930" s="287">
        <v>928</v>
      </c>
      <c r="C930" s="4">
        <f>IF('Input&amp;Output'!$C$3=10,'v-t_chart'!G930,IF('Input&amp;Output'!$C$3=21,'v-t_chart'!H930,IF('Input&amp;Output'!$C$3=32,'v-t_chart'!I930,IF('Input&amp;Output'!$C$3=22,'v-t_chart'!J930,IF('Input&amp;Output'!$C$3=31,'v-t_chart'!K930,'v-t_chart'!L930)))))</f>
        <v>52.6</v>
      </c>
      <c r="D930" s="286">
        <v>243</v>
      </c>
      <c r="E930" s="286">
        <f t="shared" si="101"/>
        <v>-3.1999999999999957</v>
      </c>
      <c r="F930" s="286">
        <f t="shared" si="99"/>
        <v>-777.599999999999</v>
      </c>
      <c r="G930" s="286">
        <f t="shared" si="102"/>
        <v>80.5</v>
      </c>
      <c r="H930" s="286">
        <f t="shared" si="100"/>
        <v>-62596.799999999923</v>
      </c>
      <c r="I930" s="286">
        <f t="shared" si="103"/>
        <v>798747.07500000019</v>
      </c>
      <c r="J930" s="286">
        <f t="shared" si="105"/>
        <v>-42145.919999999955</v>
      </c>
      <c r="K930" s="286">
        <f t="shared" si="104"/>
        <v>336161.3400000002</v>
      </c>
    </row>
    <row r="931" spans="2:11" ht="14.4">
      <c r="B931" s="287">
        <v>929</v>
      </c>
      <c r="C931" s="4">
        <f>IF('Input&amp;Output'!$C$3=10,'v-t_chart'!G931,IF('Input&amp;Output'!$C$3=21,'v-t_chart'!H931,IF('Input&amp;Output'!$C$3=32,'v-t_chart'!I931,IF('Input&amp;Output'!$C$3=22,'v-t_chart'!J931,IF('Input&amp;Output'!$C$3=31,'v-t_chart'!K931,'v-t_chart'!L931)))))</f>
        <v>49.2</v>
      </c>
      <c r="D931" s="286">
        <v>243</v>
      </c>
      <c r="E931" s="286">
        <f t="shared" si="101"/>
        <v>-3.3999999999999986</v>
      </c>
      <c r="F931" s="286">
        <f t="shared" si="99"/>
        <v>-826.1999999999997</v>
      </c>
      <c r="G931" s="286">
        <f t="shared" si="102"/>
        <v>75.5</v>
      </c>
      <c r="H931" s="286">
        <f t="shared" si="100"/>
        <v>-62378.099999999977</v>
      </c>
      <c r="I931" s="286">
        <f t="shared" si="103"/>
        <v>736368.97500000021</v>
      </c>
      <c r="J931" s="286">
        <f t="shared" si="105"/>
        <v>-42053.579999999987</v>
      </c>
      <c r="K931" s="286">
        <f t="shared" si="104"/>
        <v>294107.76000000024</v>
      </c>
    </row>
    <row r="932" spans="2:11" ht="14.4">
      <c r="B932" s="287">
        <v>930</v>
      </c>
      <c r="C932" s="4">
        <f>IF('Input&amp;Output'!$C$3=10,'v-t_chart'!G932,IF('Input&amp;Output'!$C$3=21,'v-t_chart'!H932,IF('Input&amp;Output'!$C$3=32,'v-t_chart'!I932,IF('Input&amp;Output'!$C$3=22,'v-t_chart'!J932,IF('Input&amp;Output'!$C$3=31,'v-t_chart'!K932,'v-t_chart'!L932)))))</f>
        <v>47.6</v>
      </c>
      <c r="D932" s="286">
        <v>243</v>
      </c>
      <c r="E932" s="286">
        <f t="shared" si="101"/>
        <v>-1.6000000000000014</v>
      </c>
      <c r="F932" s="286">
        <f t="shared" si="99"/>
        <v>-388.80000000000035</v>
      </c>
      <c r="G932" s="286">
        <f t="shared" si="102"/>
        <v>72.2</v>
      </c>
      <c r="H932" s="286">
        <f t="shared" si="100"/>
        <v>-28071.360000000026</v>
      </c>
      <c r="I932" s="286">
        <f t="shared" si="103"/>
        <v>708297.61500000022</v>
      </c>
      <c r="J932" s="286">
        <f t="shared" si="105"/>
        <v>-18817.920000000013</v>
      </c>
      <c r="K932" s="286">
        <f t="shared" si="104"/>
        <v>275289.8400000002</v>
      </c>
    </row>
    <row r="933" spans="2:11" ht="14.4">
      <c r="B933" s="287">
        <v>931</v>
      </c>
      <c r="C933" s="4">
        <f>IF('Input&amp;Output'!$C$3=10,'v-t_chart'!G933,IF('Input&amp;Output'!$C$3=21,'v-t_chart'!H933,IF('Input&amp;Output'!$C$3=32,'v-t_chart'!I933,IF('Input&amp;Output'!$C$3=22,'v-t_chart'!J933,IF('Input&amp;Output'!$C$3=31,'v-t_chart'!K933,'v-t_chart'!L933)))))</f>
        <v>48.4</v>
      </c>
      <c r="D933" s="286">
        <v>243</v>
      </c>
      <c r="E933" s="286">
        <f t="shared" si="101"/>
        <v>0.79999999999999716</v>
      </c>
      <c r="F933" s="286">
        <f t="shared" si="99"/>
        <v>194.3999999999993</v>
      </c>
      <c r="G933" s="286">
        <f t="shared" si="102"/>
        <v>72.2</v>
      </c>
      <c r="H933" s="286">
        <f t="shared" si="100"/>
        <v>14035.679999999949</v>
      </c>
      <c r="I933" s="286">
        <f t="shared" si="103"/>
        <v>722333.29500000016</v>
      </c>
      <c r="J933" s="286">
        <f t="shared" si="105"/>
        <v>9331.1999999999662</v>
      </c>
      <c r="K933" s="286">
        <f t="shared" si="104"/>
        <v>284621.04000000015</v>
      </c>
    </row>
    <row r="934" spans="2:11" ht="14.4">
      <c r="B934" s="287">
        <v>932</v>
      </c>
      <c r="C934" s="4">
        <f>IF('Input&amp;Output'!$C$3=10,'v-t_chart'!G934,IF('Input&amp;Output'!$C$3=21,'v-t_chart'!H934,IF('Input&amp;Output'!$C$3=32,'v-t_chart'!I934,IF('Input&amp;Output'!$C$3=22,'v-t_chart'!J934,IF('Input&amp;Output'!$C$3=31,'v-t_chart'!K934,'v-t_chart'!L934)))))</f>
        <v>51.8</v>
      </c>
      <c r="D934" s="286">
        <v>243</v>
      </c>
      <c r="E934" s="286">
        <f t="shared" si="101"/>
        <v>3.3999999999999986</v>
      </c>
      <c r="F934" s="286">
        <f t="shared" si="99"/>
        <v>826.1999999999997</v>
      </c>
      <c r="G934" s="286">
        <f t="shared" si="102"/>
        <v>76</v>
      </c>
      <c r="H934" s="286">
        <f t="shared" si="100"/>
        <v>62791.199999999975</v>
      </c>
      <c r="I934" s="286">
        <f t="shared" si="103"/>
        <v>785124.49500000011</v>
      </c>
      <c r="J934" s="286">
        <f t="shared" si="105"/>
        <v>41392.619999999981</v>
      </c>
      <c r="K934" s="286">
        <f t="shared" si="104"/>
        <v>326013.66000000015</v>
      </c>
    </row>
    <row r="935" spans="2:11" ht="14.4">
      <c r="B935" s="287">
        <v>933</v>
      </c>
      <c r="C935" s="4">
        <f>IF('Input&amp;Output'!$C$3=10,'v-t_chart'!G935,IF('Input&amp;Output'!$C$3=21,'v-t_chart'!H935,IF('Input&amp;Output'!$C$3=32,'v-t_chart'!I935,IF('Input&amp;Output'!$C$3=22,'v-t_chart'!J935,IF('Input&amp;Output'!$C$3=31,'v-t_chart'!K935,'v-t_chart'!L935)))))</f>
        <v>55.7</v>
      </c>
      <c r="D935" s="286">
        <v>243</v>
      </c>
      <c r="E935" s="286">
        <f t="shared" si="101"/>
        <v>3.9000000000000057</v>
      </c>
      <c r="F935" s="286">
        <f t="shared" si="99"/>
        <v>947.70000000000141</v>
      </c>
      <c r="G935" s="286">
        <f t="shared" si="102"/>
        <v>81.599999999999994</v>
      </c>
      <c r="H935" s="286">
        <f t="shared" si="100"/>
        <v>77332.320000000109</v>
      </c>
      <c r="I935" s="286">
        <f t="shared" si="103"/>
        <v>862456.81500000018</v>
      </c>
      <c r="J935" s="286">
        <f t="shared" si="105"/>
        <v>50938.875000000058</v>
      </c>
      <c r="K935" s="286">
        <f t="shared" si="104"/>
        <v>376952.53500000021</v>
      </c>
    </row>
    <row r="936" spans="2:11" ht="14.4">
      <c r="B936" s="287">
        <v>934</v>
      </c>
      <c r="C936" s="4">
        <f>IF('Input&amp;Output'!$C$3=10,'v-t_chart'!G936,IF('Input&amp;Output'!$C$3=21,'v-t_chart'!H936,IF('Input&amp;Output'!$C$3=32,'v-t_chart'!I936,IF('Input&amp;Output'!$C$3=22,'v-t_chart'!J936,IF('Input&amp;Output'!$C$3=31,'v-t_chart'!K936,'v-t_chart'!L936)))))</f>
        <v>59.6</v>
      </c>
      <c r="D936" s="286">
        <v>243</v>
      </c>
      <c r="E936" s="286">
        <f t="shared" si="101"/>
        <v>3.8999999999999986</v>
      </c>
      <c r="F936" s="286">
        <f t="shared" si="99"/>
        <v>947.6999999999997</v>
      </c>
      <c r="G936" s="286">
        <f t="shared" si="102"/>
        <v>87.45</v>
      </c>
      <c r="H936" s="286">
        <f t="shared" si="100"/>
        <v>82876.364999999976</v>
      </c>
      <c r="I936" s="286">
        <f t="shared" si="103"/>
        <v>945333.18000000017</v>
      </c>
      <c r="J936" s="286">
        <f t="shared" si="105"/>
        <v>54634.905000000006</v>
      </c>
      <c r="K936" s="286">
        <f t="shared" si="104"/>
        <v>431587.44000000024</v>
      </c>
    </row>
    <row r="937" spans="2:11" ht="14.4">
      <c r="B937" s="287">
        <v>935</v>
      </c>
      <c r="C937" s="4">
        <f>IF('Input&amp;Output'!$C$3=10,'v-t_chart'!G937,IF('Input&amp;Output'!$C$3=21,'v-t_chart'!H937,IF('Input&amp;Output'!$C$3=32,'v-t_chart'!I937,IF('Input&amp;Output'!$C$3=22,'v-t_chart'!J937,IF('Input&amp;Output'!$C$3=31,'v-t_chart'!K937,'v-t_chart'!L937)))))</f>
        <v>63</v>
      </c>
      <c r="D937" s="286">
        <v>243</v>
      </c>
      <c r="E937" s="286">
        <f t="shared" si="101"/>
        <v>3.3999999999999986</v>
      </c>
      <c r="F937" s="286">
        <f t="shared" si="99"/>
        <v>826.1999999999997</v>
      </c>
      <c r="G937" s="286">
        <f t="shared" si="102"/>
        <v>92.8</v>
      </c>
      <c r="H937" s="286">
        <f t="shared" si="100"/>
        <v>76671.359999999971</v>
      </c>
      <c r="I937" s="286">
        <f t="shared" si="103"/>
        <v>1022004.5400000002</v>
      </c>
      <c r="J937" s="286">
        <f t="shared" si="105"/>
        <v>50646.059999999961</v>
      </c>
      <c r="K937" s="286">
        <f t="shared" si="104"/>
        <v>482233.50000000017</v>
      </c>
    </row>
    <row r="938" spans="2:11" ht="14.4">
      <c r="B938" s="287">
        <v>936</v>
      </c>
      <c r="C938" s="4">
        <f>IF('Input&amp;Output'!$C$3=10,'v-t_chart'!G938,IF('Input&amp;Output'!$C$3=21,'v-t_chart'!H938,IF('Input&amp;Output'!$C$3=32,'v-t_chart'!I938,IF('Input&amp;Output'!$C$3=22,'v-t_chart'!J938,IF('Input&amp;Output'!$C$3=31,'v-t_chart'!K938,'v-t_chart'!L938)))))</f>
        <v>65.900000000000006</v>
      </c>
      <c r="D938" s="286">
        <v>243</v>
      </c>
      <c r="E938" s="286">
        <f t="shared" si="101"/>
        <v>2.9000000000000057</v>
      </c>
      <c r="F938" s="286">
        <f t="shared" si="99"/>
        <v>704.70000000000141</v>
      </c>
      <c r="G938" s="286">
        <f t="shared" si="102"/>
        <v>97.4</v>
      </c>
      <c r="H938" s="286">
        <f t="shared" si="100"/>
        <v>68637.780000000144</v>
      </c>
      <c r="I938" s="286">
        <f t="shared" si="103"/>
        <v>1090642.3200000003</v>
      </c>
      <c r="J938" s="286">
        <f t="shared" si="105"/>
        <v>45417.915000000052</v>
      </c>
      <c r="K938" s="286">
        <f t="shared" si="104"/>
        <v>527651.41500000027</v>
      </c>
    </row>
    <row r="939" spans="2:11" ht="14.4">
      <c r="B939" s="287">
        <v>937</v>
      </c>
      <c r="C939" s="4">
        <f>IF('Input&amp;Output'!$C$3=10,'v-t_chart'!G939,IF('Input&amp;Output'!$C$3=21,'v-t_chart'!H939,IF('Input&amp;Output'!$C$3=32,'v-t_chart'!I939,IF('Input&amp;Output'!$C$3=22,'v-t_chart'!J939,IF('Input&amp;Output'!$C$3=31,'v-t_chart'!K939,'v-t_chart'!L939)))))</f>
        <v>68.099999999999994</v>
      </c>
      <c r="D939" s="286">
        <v>243</v>
      </c>
      <c r="E939" s="286">
        <f t="shared" si="101"/>
        <v>2.1999999999999886</v>
      </c>
      <c r="F939" s="286">
        <f t="shared" si="99"/>
        <v>534.59999999999718</v>
      </c>
      <c r="G939" s="286">
        <f t="shared" si="102"/>
        <v>101.05</v>
      </c>
      <c r="H939" s="286">
        <f t="shared" si="100"/>
        <v>54021.329999999711</v>
      </c>
      <c r="I939" s="286">
        <f t="shared" si="103"/>
        <v>1144663.6499999999</v>
      </c>
      <c r="J939" s="286">
        <f t="shared" si="105"/>
        <v>35818.19999999991</v>
      </c>
      <c r="K939" s="286">
        <f t="shared" si="104"/>
        <v>563469.61500000022</v>
      </c>
    </row>
    <row r="940" spans="2:11" ht="14.4">
      <c r="B940" s="287">
        <v>938</v>
      </c>
      <c r="C940" s="4">
        <f>IF('Input&amp;Output'!$C$3=10,'v-t_chart'!G940,IF('Input&amp;Output'!$C$3=21,'v-t_chart'!H940,IF('Input&amp;Output'!$C$3=32,'v-t_chart'!I940,IF('Input&amp;Output'!$C$3=22,'v-t_chart'!J940,IF('Input&amp;Output'!$C$3=31,'v-t_chart'!K940,'v-t_chart'!L940)))))</f>
        <v>69.8</v>
      </c>
      <c r="D940" s="286">
        <v>243</v>
      </c>
      <c r="E940" s="286">
        <f t="shared" si="101"/>
        <v>1.7000000000000028</v>
      </c>
      <c r="F940" s="286">
        <f t="shared" si="99"/>
        <v>413.1000000000007</v>
      </c>
      <c r="G940" s="286">
        <f t="shared" si="102"/>
        <v>103.85</v>
      </c>
      <c r="H940" s="286">
        <f t="shared" si="100"/>
        <v>42900.43500000007</v>
      </c>
      <c r="I940" s="286">
        <f t="shared" si="103"/>
        <v>1187564.085</v>
      </c>
      <c r="J940" s="286">
        <f t="shared" si="105"/>
        <v>28483.245000000035</v>
      </c>
      <c r="K940" s="286">
        <f t="shared" si="104"/>
        <v>591952.86000000022</v>
      </c>
    </row>
    <row r="941" spans="2:11" ht="14.4">
      <c r="B941" s="287">
        <v>939</v>
      </c>
      <c r="C941" s="4">
        <f>IF('Input&amp;Output'!$C$3=10,'v-t_chart'!G941,IF('Input&amp;Output'!$C$3=21,'v-t_chart'!H941,IF('Input&amp;Output'!$C$3=32,'v-t_chart'!I941,IF('Input&amp;Output'!$C$3=22,'v-t_chart'!J941,IF('Input&amp;Output'!$C$3=31,'v-t_chart'!K941,'v-t_chart'!L941)))))</f>
        <v>71.099999999999994</v>
      </c>
      <c r="D941" s="286">
        <v>243</v>
      </c>
      <c r="E941" s="286">
        <f t="shared" si="101"/>
        <v>1.2999999999999972</v>
      </c>
      <c r="F941" s="286">
        <f t="shared" si="99"/>
        <v>315.8999999999993</v>
      </c>
      <c r="G941" s="286">
        <f t="shared" si="102"/>
        <v>106</v>
      </c>
      <c r="H941" s="286">
        <f t="shared" si="100"/>
        <v>33485.399999999929</v>
      </c>
      <c r="I941" s="286">
        <f t="shared" si="103"/>
        <v>1221049.4849999999</v>
      </c>
      <c r="J941" s="286">
        <f t="shared" si="105"/>
        <v>22255.154999999897</v>
      </c>
      <c r="K941" s="286">
        <f t="shared" si="104"/>
        <v>614208.01500000013</v>
      </c>
    </row>
    <row r="942" spans="2:11" ht="14.4">
      <c r="B942" s="287">
        <v>940</v>
      </c>
      <c r="C942" s="4">
        <f>IF('Input&amp;Output'!$C$3=10,'v-t_chart'!G942,IF('Input&amp;Output'!$C$3=21,'v-t_chart'!H942,IF('Input&amp;Output'!$C$3=32,'v-t_chart'!I942,IF('Input&amp;Output'!$C$3=22,'v-t_chart'!J942,IF('Input&amp;Output'!$C$3=31,'v-t_chart'!K942,'v-t_chart'!L942)))))</f>
        <v>72.099999999999994</v>
      </c>
      <c r="D942" s="286">
        <v>243</v>
      </c>
      <c r="E942" s="286">
        <f t="shared" si="101"/>
        <v>1</v>
      </c>
      <c r="F942" s="286">
        <f t="shared" si="99"/>
        <v>243</v>
      </c>
      <c r="G942" s="286">
        <f t="shared" si="102"/>
        <v>107.64999999999999</v>
      </c>
      <c r="H942" s="286">
        <f t="shared" si="100"/>
        <v>26158.949999999997</v>
      </c>
      <c r="I942" s="286">
        <f t="shared" si="103"/>
        <v>1247208.4349999998</v>
      </c>
      <c r="J942" s="286">
        <f t="shared" si="105"/>
        <v>17398.799999999977</v>
      </c>
      <c r="K942" s="286">
        <f t="shared" si="104"/>
        <v>631606.81500000006</v>
      </c>
    </row>
    <row r="943" spans="2:11" ht="14.4">
      <c r="B943" s="287">
        <v>941</v>
      </c>
      <c r="C943" s="4">
        <f>IF('Input&amp;Output'!$C$3=10,'v-t_chart'!G943,IF('Input&amp;Output'!$C$3=21,'v-t_chart'!H943,IF('Input&amp;Output'!$C$3=32,'v-t_chart'!I943,IF('Input&amp;Output'!$C$3=22,'v-t_chart'!J943,IF('Input&amp;Output'!$C$3=31,'v-t_chart'!K943,'v-t_chart'!L943)))))</f>
        <v>72.900000000000006</v>
      </c>
      <c r="D943" s="286">
        <v>243</v>
      </c>
      <c r="E943" s="286">
        <f t="shared" si="101"/>
        <v>0.80000000000001137</v>
      </c>
      <c r="F943" s="286">
        <f t="shared" si="99"/>
        <v>194.40000000000276</v>
      </c>
      <c r="G943" s="286">
        <f t="shared" si="102"/>
        <v>108.95</v>
      </c>
      <c r="H943" s="286">
        <f t="shared" si="100"/>
        <v>21179.880000000303</v>
      </c>
      <c r="I943" s="286">
        <f t="shared" si="103"/>
        <v>1268388.3150000002</v>
      </c>
      <c r="J943" s="286">
        <f t="shared" si="105"/>
        <v>14094.000000000222</v>
      </c>
      <c r="K943" s="286">
        <f t="shared" si="104"/>
        <v>645700.81500000029</v>
      </c>
    </row>
    <row r="944" spans="2:11" ht="14.4">
      <c r="B944" s="287">
        <v>942</v>
      </c>
      <c r="C944" s="4">
        <f>IF('Input&amp;Output'!$C$3=10,'v-t_chart'!G944,IF('Input&amp;Output'!$C$3=21,'v-t_chart'!H944,IF('Input&amp;Output'!$C$3=32,'v-t_chart'!I944,IF('Input&amp;Output'!$C$3=22,'v-t_chart'!J944,IF('Input&amp;Output'!$C$3=31,'v-t_chart'!K944,'v-t_chart'!L944)))))</f>
        <v>73.7</v>
      </c>
      <c r="D944" s="286">
        <v>243</v>
      </c>
      <c r="E944" s="286">
        <f t="shared" si="101"/>
        <v>0.79999999999999716</v>
      </c>
      <c r="F944" s="286">
        <f t="shared" si="99"/>
        <v>194.3999999999993</v>
      </c>
      <c r="G944" s="286">
        <f t="shared" si="102"/>
        <v>110.15</v>
      </c>
      <c r="H944" s="286">
        <f t="shared" si="100"/>
        <v>21413.159999999923</v>
      </c>
      <c r="I944" s="286">
        <f t="shared" si="103"/>
        <v>1289801.4750000001</v>
      </c>
      <c r="J944" s="286">
        <f t="shared" si="105"/>
        <v>14249.51999999997</v>
      </c>
      <c r="K944" s="286">
        <f t="shared" si="104"/>
        <v>659950.33500000031</v>
      </c>
    </row>
    <row r="945" spans="2:11" ht="14.4">
      <c r="B945" s="287">
        <v>943</v>
      </c>
      <c r="C945" s="4">
        <f>IF('Input&amp;Output'!$C$3=10,'v-t_chart'!G945,IF('Input&amp;Output'!$C$3=21,'v-t_chart'!H945,IF('Input&amp;Output'!$C$3=32,'v-t_chart'!I945,IF('Input&amp;Output'!$C$3=22,'v-t_chart'!J945,IF('Input&amp;Output'!$C$3=31,'v-t_chart'!K945,'v-t_chart'!L945)))))</f>
        <v>74.400000000000006</v>
      </c>
      <c r="D945" s="286">
        <v>243</v>
      </c>
      <c r="E945" s="286">
        <f t="shared" si="101"/>
        <v>0.70000000000000284</v>
      </c>
      <c r="F945" s="286">
        <f t="shared" si="99"/>
        <v>170.1000000000007</v>
      </c>
      <c r="G945" s="286">
        <f t="shared" si="102"/>
        <v>111.25</v>
      </c>
      <c r="H945" s="286">
        <f t="shared" si="100"/>
        <v>18923.62500000008</v>
      </c>
      <c r="I945" s="286">
        <f t="shared" si="103"/>
        <v>1308725.1000000001</v>
      </c>
      <c r="J945" s="286">
        <f t="shared" si="105"/>
        <v>12595.90500000001</v>
      </c>
      <c r="K945" s="286">
        <f t="shared" si="104"/>
        <v>672546.24000000034</v>
      </c>
    </row>
    <row r="946" spans="2:11" ht="14.4">
      <c r="B946" s="287">
        <v>944</v>
      </c>
      <c r="C946" s="4">
        <f>IF('Input&amp;Output'!$C$3=10,'v-t_chart'!G946,IF('Input&amp;Output'!$C$3=21,'v-t_chart'!H946,IF('Input&amp;Output'!$C$3=32,'v-t_chart'!I946,IF('Input&amp;Output'!$C$3=22,'v-t_chart'!J946,IF('Input&amp;Output'!$C$3=31,'v-t_chart'!K946,'v-t_chart'!L946)))))</f>
        <v>75.099999999999994</v>
      </c>
      <c r="D946" s="286">
        <v>243</v>
      </c>
      <c r="E946" s="286">
        <f t="shared" si="101"/>
        <v>0.69999999999998863</v>
      </c>
      <c r="F946" s="286">
        <f t="shared" si="99"/>
        <v>170.09999999999724</v>
      </c>
      <c r="G946" s="286">
        <f t="shared" si="102"/>
        <v>112.3</v>
      </c>
      <c r="H946" s="286">
        <f t="shared" si="100"/>
        <v>19102.22999999969</v>
      </c>
      <c r="I946" s="286">
        <f t="shared" si="103"/>
        <v>1327827.3299999998</v>
      </c>
      <c r="J946" s="286">
        <f t="shared" si="105"/>
        <v>12714.974999999846</v>
      </c>
      <c r="K946" s="286">
        <f t="shared" si="104"/>
        <v>685261.2150000002</v>
      </c>
    </row>
    <row r="947" spans="2:11" ht="14.4">
      <c r="B947" s="287">
        <v>945</v>
      </c>
      <c r="C947" s="4">
        <f>IF('Input&amp;Output'!$C$3=10,'v-t_chart'!G947,IF('Input&amp;Output'!$C$3=21,'v-t_chart'!H947,IF('Input&amp;Output'!$C$3=32,'v-t_chart'!I947,IF('Input&amp;Output'!$C$3=22,'v-t_chart'!J947,IF('Input&amp;Output'!$C$3=31,'v-t_chart'!K947,'v-t_chart'!L947)))))</f>
        <v>75.8</v>
      </c>
      <c r="D947" s="286">
        <v>243</v>
      </c>
      <c r="E947" s="286">
        <f t="shared" si="101"/>
        <v>0.70000000000000284</v>
      </c>
      <c r="F947" s="286">
        <f t="shared" si="99"/>
        <v>170.1000000000007</v>
      </c>
      <c r="G947" s="286">
        <f t="shared" si="102"/>
        <v>113.35</v>
      </c>
      <c r="H947" s="286">
        <f t="shared" si="100"/>
        <v>19280.835000000079</v>
      </c>
      <c r="I947" s="286">
        <f t="shared" si="103"/>
        <v>1347108.165</v>
      </c>
      <c r="J947" s="286">
        <f t="shared" si="105"/>
        <v>12834.045000000013</v>
      </c>
      <c r="K947" s="286">
        <f t="shared" si="104"/>
        <v>698095.26000000024</v>
      </c>
    </row>
    <row r="948" spans="2:11" ht="14.4">
      <c r="B948" s="287">
        <v>946</v>
      </c>
      <c r="C948" s="4">
        <f>IF('Input&amp;Output'!$C$3=10,'v-t_chart'!G948,IF('Input&amp;Output'!$C$3=21,'v-t_chart'!H948,IF('Input&amp;Output'!$C$3=32,'v-t_chart'!I948,IF('Input&amp;Output'!$C$3=22,'v-t_chart'!J948,IF('Input&amp;Output'!$C$3=31,'v-t_chart'!K948,'v-t_chart'!L948)))))</f>
        <v>76.5</v>
      </c>
      <c r="D948" s="286">
        <v>243</v>
      </c>
      <c r="E948" s="286">
        <f t="shared" si="101"/>
        <v>0.70000000000000284</v>
      </c>
      <c r="F948" s="286">
        <f t="shared" si="99"/>
        <v>170.1000000000007</v>
      </c>
      <c r="G948" s="286">
        <f t="shared" si="102"/>
        <v>114.4</v>
      </c>
      <c r="H948" s="286">
        <f t="shared" si="100"/>
        <v>19459.440000000082</v>
      </c>
      <c r="I948" s="286">
        <f t="shared" si="103"/>
        <v>1366567.6050000002</v>
      </c>
      <c r="J948" s="286">
        <f t="shared" si="105"/>
        <v>12953.115000000071</v>
      </c>
      <c r="K948" s="286">
        <f t="shared" si="104"/>
        <v>711048.37500000035</v>
      </c>
    </row>
    <row r="949" spans="2:11" ht="14.4">
      <c r="B949" s="287">
        <v>947</v>
      </c>
      <c r="C949" s="4">
        <f>IF('Input&amp;Output'!$C$3=10,'v-t_chart'!G949,IF('Input&amp;Output'!$C$3=21,'v-t_chart'!H949,IF('Input&amp;Output'!$C$3=32,'v-t_chart'!I949,IF('Input&amp;Output'!$C$3=22,'v-t_chart'!J949,IF('Input&amp;Output'!$C$3=31,'v-t_chart'!K949,'v-t_chart'!L949)))))</f>
        <v>77.2</v>
      </c>
      <c r="D949" s="286">
        <v>243</v>
      </c>
      <c r="E949" s="286">
        <f t="shared" si="101"/>
        <v>0.70000000000000284</v>
      </c>
      <c r="F949" s="286">
        <f t="shared" si="99"/>
        <v>170.1000000000007</v>
      </c>
      <c r="G949" s="286">
        <f t="shared" si="102"/>
        <v>115.45</v>
      </c>
      <c r="H949" s="286">
        <f t="shared" si="100"/>
        <v>19638.045000000082</v>
      </c>
      <c r="I949" s="286">
        <f t="shared" si="103"/>
        <v>1386205.6500000004</v>
      </c>
      <c r="J949" s="286">
        <f t="shared" si="105"/>
        <v>13072.185000000018</v>
      </c>
      <c r="K949" s="286">
        <f t="shared" si="104"/>
        <v>724120.56000000041</v>
      </c>
    </row>
    <row r="950" spans="2:11" ht="14.4">
      <c r="B950" s="287">
        <v>948</v>
      </c>
      <c r="C950" s="4">
        <f>IF('Input&amp;Output'!$C$3=10,'v-t_chart'!G950,IF('Input&amp;Output'!$C$3=21,'v-t_chart'!H950,IF('Input&amp;Output'!$C$3=32,'v-t_chart'!I950,IF('Input&amp;Output'!$C$3=22,'v-t_chart'!J950,IF('Input&amp;Output'!$C$3=31,'v-t_chart'!K950,'v-t_chart'!L950)))))</f>
        <v>77.8</v>
      </c>
      <c r="D950" s="286">
        <v>243</v>
      </c>
      <c r="E950" s="286">
        <f t="shared" si="101"/>
        <v>0.59999999999999432</v>
      </c>
      <c r="F950" s="286">
        <f t="shared" si="99"/>
        <v>145.79999999999862</v>
      </c>
      <c r="G950" s="286">
        <f t="shared" si="102"/>
        <v>116.4</v>
      </c>
      <c r="H950" s="286">
        <f t="shared" si="100"/>
        <v>16971.119999999839</v>
      </c>
      <c r="I950" s="286">
        <f t="shared" si="103"/>
        <v>1403176.7700000003</v>
      </c>
      <c r="J950" s="286">
        <f t="shared" si="105"/>
        <v>11299.499999999889</v>
      </c>
      <c r="K950" s="286">
        <f t="shared" si="104"/>
        <v>735420.06000000029</v>
      </c>
    </row>
    <row r="951" spans="2:11" ht="14.4">
      <c r="B951" s="287">
        <v>949</v>
      </c>
      <c r="C951" s="4">
        <f>IF('Input&amp;Output'!$C$3=10,'v-t_chart'!G951,IF('Input&amp;Output'!$C$3=21,'v-t_chart'!H951,IF('Input&amp;Output'!$C$3=32,'v-t_chart'!I951,IF('Input&amp;Output'!$C$3=22,'v-t_chart'!J951,IF('Input&amp;Output'!$C$3=31,'v-t_chart'!K951,'v-t_chart'!L951)))))</f>
        <v>78.5</v>
      </c>
      <c r="D951" s="286">
        <v>243</v>
      </c>
      <c r="E951" s="286">
        <f t="shared" si="101"/>
        <v>0.70000000000000284</v>
      </c>
      <c r="F951" s="286">
        <f t="shared" si="99"/>
        <v>170.1000000000007</v>
      </c>
      <c r="G951" s="286">
        <f t="shared" si="102"/>
        <v>117.4</v>
      </c>
      <c r="H951" s="286">
        <f t="shared" si="100"/>
        <v>19969.740000000085</v>
      </c>
      <c r="I951" s="286">
        <f t="shared" si="103"/>
        <v>1423146.5100000002</v>
      </c>
      <c r="J951" s="286">
        <f t="shared" si="105"/>
        <v>13293.315000000093</v>
      </c>
      <c r="K951" s="286">
        <f t="shared" si="104"/>
        <v>748713.37500000035</v>
      </c>
    </row>
    <row r="952" spans="2:11" ht="14.4">
      <c r="B952" s="287">
        <v>950</v>
      </c>
      <c r="C952" s="4">
        <f>IF('Input&amp;Output'!$C$3=10,'v-t_chart'!G952,IF('Input&amp;Output'!$C$3=21,'v-t_chart'!H952,IF('Input&amp;Output'!$C$3=32,'v-t_chart'!I952,IF('Input&amp;Output'!$C$3=22,'v-t_chart'!J952,IF('Input&amp;Output'!$C$3=31,'v-t_chart'!K952,'v-t_chart'!L952)))))</f>
        <v>79.2</v>
      </c>
      <c r="D952" s="286">
        <v>243</v>
      </c>
      <c r="E952" s="286">
        <f t="shared" si="101"/>
        <v>0.70000000000000284</v>
      </c>
      <c r="F952" s="286">
        <f t="shared" si="99"/>
        <v>170.1000000000007</v>
      </c>
      <c r="G952" s="286">
        <f t="shared" si="102"/>
        <v>118.45</v>
      </c>
      <c r="H952" s="286">
        <f t="shared" si="100"/>
        <v>20148.345000000085</v>
      </c>
      <c r="I952" s="286">
        <f t="shared" si="103"/>
        <v>1443294.8550000002</v>
      </c>
      <c r="J952" s="286">
        <f t="shared" si="105"/>
        <v>13412.38500000004</v>
      </c>
      <c r="K952" s="286">
        <f t="shared" si="104"/>
        <v>762125.76000000036</v>
      </c>
    </row>
    <row r="953" spans="2:11" ht="14.4">
      <c r="B953" s="287">
        <v>951</v>
      </c>
      <c r="C953" s="4">
        <f>IF('Input&amp;Output'!$C$3=10,'v-t_chart'!G953,IF('Input&amp;Output'!$C$3=21,'v-t_chart'!H953,IF('Input&amp;Output'!$C$3=32,'v-t_chart'!I953,IF('Input&amp;Output'!$C$3=22,'v-t_chart'!J953,IF('Input&amp;Output'!$C$3=31,'v-t_chart'!K953,'v-t_chart'!L953)))))</f>
        <v>80</v>
      </c>
      <c r="D953" s="286">
        <v>243</v>
      </c>
      <c r="E953" s="286">
        <f t="shared" si="101"/>
        <v>0.79999999999999716</v>
      </c>
      <c r="F953" s="286">
        <f t="shared" si="99"/>
        <v>194.3999999999993</v>
      </c>
      <c r="G953" s="286">
        <f t="shared" si="102"/>
        <v>119.6</v>
      </c>
      <c r="H953" s="286">
        <f t="shared" si="100"/>
        <v>23250.239999999914</v>
      </c>
      <c r="I953" s="286">
        <f t="shared" si="103"/>
        <v>1466545.0950000002</v>
      </c>
      <c r="J953" s="286">
        <f t="shared" si="105"/>
        <v>15474.23999999996</v>
      </c>
      <c r="K953" s="286">
        <f t="shared" si="104"/>
        <v>777600.00000000035</v>
      </c>
    </row>
    <row r="954" spans="2:11" ht="14.4">
      <c r="B954" s="287">
        <v>952</v>
      </c>
      <c r="C954" s="4">
        <f>IF('Input&amp;Output'!$C$3=10,'v-t_chart'!G954,IF('Input&amp;Output'!$C$3=21,'v-t_chart'!H954,IF('Input&amp;Output'!$C$3=32,'v-t_chart'!I954,IF('Input&amp;Output'!$C$3=22,'v-t_chart'!J954,IF('Input&amp;Output'!$C$3=31,'v-t_chart'!K954,'v-t_chart'!L954)))))</f>
        <v>81</v>
      </c>
      <c r="D954" s="286">
        <v>243</v>
      </c>
      <c r="E954" s="286">
        <f t="shared" si="101"/>
        <v>1</v>
      </c>
      <c r="F954" s="286">
        <f t="shared" si="99"/>
        <v>243</v>
      </c>
      <c r="G954" s="286">
        <f t="shared" si="102"/>
        <v>121</v>
      </c>
      <c r="H954" s="286">
        <f t="shared" si="100"/>
        <v>29403</v>
      </c>
      <c r="I954" s="286">
        <f t="shared" si="103"/>
        <v>1495948.0950000002</v>
      </c>
      <c r="J954" s="286">
        <f t="shared" si="105"/>
        <v>19561.5</v>
      </c>
      <c r="K954" s="286">
        <f t="shared" si="104"/>
        <v>797161.50000000035</v>
      </c>
    </row>
    <row r="955" spans="2:11" ht="14.4">
      <c r="B955" s="287">
        <v>953</v>
      </c>
      <c r="C955" s="4">
        <f>IF('Input&amp;Output'!$C$3=10,'v-t_chart'!G955,IF('Input&amp;Output'!$C$3=21,'v-t_chart'!H955,IF('Input&amp;Output'!$C$3=32,'v-t_chart'!I955,IF('Input&amp;Output'!$C$3=22,'v-t_chart'!J955,IF('Input&amp;Output'!$C$3=31,'v-t_chart'!K955,'v-t_chart'!L955)))))</f>
        <v>82</v>
      </c>
      <c r="D955" s="286">
        <v>243</v>
      </c>
      <c r="E955" s="286">
        <f t="shared" si="101"/>
        <v>1</v>
      </c>
      <c r="F955" s="286">
        <f t="shared" si="99"/>
        <v>243</v>
      </c>
      <c r="G955" s="286">
        <f t="shared" si="102"/>
        <v>122.5</v>
      </c>
      <c r="H955" s="286">
        <f t="shared" si="100"/>
        <v>29767.5</v>
      </c>
      <c r="I955" s="286">
        <f t="shared" si="103"/>
        <v>1525715.5950000002</v>
      </c>
      <c r="J955" s="286">
        <f t="shared" si="105"/>
        <v>19804.5</v>
      </c>
      <c r="K955" s="286">
        <f t="shared" si="104"/>
        <v>816966.00000000035</v>
      </c>
    </row>
    <row r="956" spans="2:11" ht="14.4">
      <c r="B956" s="287">
        <v>954</v>
      </c>
      <c r="C956" s="4">
        <f>IF('Input&amp;Output'!$C$3=10,'v-t_chart'!G956,IF('Input&amp;Output'!$C$3=21,'v-t_chart'!H956,IF('Input&amp;Output'!$C$3=32,'v-t_chart'!I956,IF('Input&amp;Output'!$C$3=22,'v-t_chart'!J956,IF('Input&amp;Output'!$C$3=31,'v-t_chart'!K956,'v-t_chart'!L956)))))</f>
        <v>83</v>
      </c>
      <c r="D956" s="286">
        <v>243</v>
      </c>
      <c r="E956" s="286">
        <f t="shared" si="101"/>
        <v>1</v>
      </c>
      <c r="F956" s="286">
        <f t="shared" si="99"/>
        <v>243</v>
      </c>
      <c r="G956" s="286">
        <f t="shared" si="102"/>
        <v>124</v>
      </c>
      <c r="H956" s="286">
        <f t="shared" si="100"/>
        <v>30132</v>
      </c>
      <c r="I956" s="286">
        <f t="shared" si="103"/>
        <v>1555847.5950000002</v>
      </c>
      <c r="J956" s="286">
        <f t="shared" si="105"/>
        <v>20047.5</v>
      </c>
      <c r="K956" s="286">
        <f t="shared" si="104"/>
        <v>837013.50000000035</v>
      </c>
    </row>
    <row r="957" spans="2:11" ht="14.4">
      <c r="B957" s="287">
        <v>955</v>
      </c>
      <c r="C957" s="4">
        <f>IF('Input&amp;Output'!$C$3=10,'v-t_chart'!G957,IF('Input&amp;Output'!$C$3=21,'v-t_chart'!H957,IF('Input&amp;Output'!$C$3=32,'v-t_chart'!I957,IF('Input&amp;Output'!$C$3=22,'v-t_chart'!J957,IF('Input&amp;Output'!$C$3=31,'v-t_chart'!K957,'v-t_chart'!L957)))))</f>
        <v>83.7</v>
      </c>
      <c r="D957" s="286">
        <v>243</v>
      </c>
      <c r="E957" s="286">
        <f t="shared" si="101"/>
        <v>0.70000000000000284</v>
      </c>
      <c r="F957" s="286">
        <f t="shared" si="99"/>
        <v>170.1000000000007</v>
      </c>
      <c r="G957" s="286">
        <f t="shared" si="102"/>
        <v>125.2</v>
      </c>
      <c r="H957" s="286">
        <f t="shared" si="100"/>
        <v>21296.520000000088</v>
      </c>
      <c r="I957" s="286">
        <f t="shared" si="103"/>
        <v>1577144.1150000002</v>
      </c>
      <c r="J957" s="286">
        <f t="shared" si="105"/>
        <v>14177.835000000061</v>
      </c>
      <c r="K957" s="286">
        <f t="shared" si="104"/>
        <v>851191.33500000043</v>
      </c>
    </row>
    <row r="958" spans="2:11" ht="14.4">
      <c r="B958" s="287">
        <v>956</v>
      </c>
      <c r="C958" s="4">
        <f>IF('Input&amp;Output'!$C$3=10,'v-t_chart'!G958,IF('Input&amp;Output'!$C$3=21,'v-t_chart'!H958,IF('Input&amp;Output'!$C$3=32,'v-t_chart'!I958,IF('Input&amp;Output'!$C$3=22,'v-t_chart'!J958,IF('Input&amp;Output'!$C$3=31,'v-t_chart'!K958,'v-t_chart'!L958)))))</f>
        <v>84.2</v>
      </c>
      <c r="D958" s="286">
        <v>243</v>
      </c>
      <c r="E958" s="286">
        <f t="shared" si="101"/>
        <v>0.5</v>
      </c>
      <c r="F958" s="286">
        <f t="shared" si="99"/>
        <v>121.5</v>
      </c>
      <c r="G958" s="286">
        <f t="shared" si="102"/>
        <v>126.05000000000001</v>
      </c>
      <c r="H958" s="286">
        <f t="shared" si="100"/>
        <v>15315.075000000001</v>
      </c>
      <c r="I958" s="286">
        <f t="shared" si="103"/>
        <v>1592459.1900000002</v>
      </c>
      <c r="J958" s="286">
        <f t="shared" si="105"/>
        <v>10199.924999999977</v>
      </c>
      <c r="K958" s="286">
        <f t="shared" si="104"/>
        <v>861391.26000000036</v>
      </c>
    </row>
    <row r="959" spans="2:11" ht="14.4">
      <c r="B959" s="287">
        <v>957</v>
      </c>
      <c r="C959" s="4">
        <f>IF('Input&amp;Output'!$C$3=10,'v-t_chart'!G959,IF('Input&amp;Output'!$C$3=21,'v-t_chart'!H959,IF('Input&amp;Output'!$C$3=32,'v-t_chart'!I959,IF('Input&amp;Output'!$C$3=22,'v-t_chart'!J959,IF('Input&amp;Output'!$C$3=31,'v-t_chart'!K959,'v-t_chart'!L959)))))</f>
        <v>84.4</v>
      </c>
      <c r="D959" s="286">
        <v>243</v>
      </c>
      <c r="E959" s="286">
        <f t="shared" si="101"/>
        <v>0.20000000000000284</v>
      </c>
      <c r="F959" s="286">
        <f t="shared" si="99"/>
        <v>48.600000000000691</v>
      </c>
      <c r="G959" s="286">
        <f t="shared" si="102"/>
        <v>126.5</v>
      </c>
      <c r="H959" s="286">
        <f t="shared" si="100"/>
        <v>6147.9000000000869</v>
      </c>
      <c r="I959" s="286">
        <f t="shared" si="103"/>
        <v>1598607.0900000003</v>
      </c>
      <c r="J959" s="286">
        <f t="shared" si="105"/>
        <v>4096.9800000000305</v>
      </c>
      <c r="K959" s="286">
        <f t="shared" si="104"/>
        <v>865488.24000000034</v>
      </c>
    </row>
    <row r="960" spans="2:11" ht="14.4">
      <c r="B960" s="287">
        <v>958</v>
      </c>
      <c r="C960" s="4">
        <f>IF('Input&amp;Output'!$C$3=10,'v-t_chart'!G960,IF('Input&amp;Output'!$C$3=21,'v-t_chart'!H960,IF('Input&amp;Output'!$C$3=32,'v-t_chart'!I960,IF('Input&amp;Output'!$C$3=22,'v-t_chart'!J960,IF('Input&amp;Output'!$C$3=31,'v-t_chart'!K960,'v-t_chart'!L960)))))</f>
        <v>84.5</v>
      </c>
      <c r="D960" s="286">
        <v>243</v>
      </c>
      <c r="E960" s="286">
        <f t="shared" si="101"/>
        <v>9.9999999999994316E-2</v>
      </c>
      <c r="F960" s="286">
        <f t="shared" si="99"/>
        <v>24.299999999998619</v>
      </c>
      <c r="G960" s="286">
        <f t="shared" si="102"/>
        <v>126.7</v>
      </c>
      <c r="H960" s="286">
        <f t="shared" si="100"/>
        <v>3078.8099999998249</v>
      </c>
      <c r="I960" s="286">
        <f t="shared" si="103"/>
        <v>1601685.9000000001</v>
      </c>
      <c r="J960" s="286">
        <f t="shared" si="105"/>
        <v>2052.1349999999293</v>
      </c>
      <c r="K960" s="286">
        <f t="shared" si="104"/>
        <v>867540.37500000023</v>
      </c>
    </row>
    <row r="961" spans="2:11" ht="14.4">
      <c r="B961" s="287">
        <v>959</v>
      </c>
      <c r="C961" s="4">
        <f>IF('Input&amp;Output'!$C$3=10,'v-t_chart'!G961,IF('Input&amp;Output'!$C$3=21,'v-t_chart'!H961,IF('Input&amp;Output'!$C$3=32,'v-t_chart'!I961,IF('Input&amp;Output'!$C$3=22,'v-t_chart'!J961,IF('Input&amp;Output'!$C$3=31,'v-t_chart'!K961,'v-t_chart'!L961)))))</f>
        <v>84.4</v>
      </c>
      <c r="D961" s="286">
        <v>243</v>
      </c>
      <c r="E961" s="286">
        <f t="shared" si="101"/>
        <v>-9.9999999999994316E-2</v>
      </c>
      <c r="F961" s="286">
        <f t="shared" si="99"/>
        <v>-24.299999999998619</v>
      </c>
      <c r="G961" s="286">
        <f t="shared" si="102"/>
        <v>126.65</v>
      </c>
      <c r="H961" s="286">
        <f t="shared" si="100"/>
        <v>-3077.5949999998252</v>
      </c>
      <c r="I961" s="286">
        <f t="shared" si="103"/>
        <v>1598608.3050000004</v>
      </c>
      <c r="J961" s="286">
        <f t="shared" si="105"/>
        <v>-2052.1349999999293</v>
      </c>
      <c r="K961" s="286">
        <f t="shared" si="104"/>
        <v>865488.24000000034</v>
      </c>
    </row>
    <row r="962" spans="2:11" ht="14.4">
      <c r="B962" s="287">
        <v>960</v>
      </c>
      <c r="C962" s="4">
        <f>IF('Input&amp;Output'!$C$3=10,'v-t_chart'!G962,IF('Input&amp;Output'!$C$3=21,'v-t_chart'!H962,IF('Input&amp;Output'!$C$3=32,'v-t_chart'!I962,IF('Input&amp;Output'!$C$3=22,'v-t_chart'!J962,IF('Input&amp;Output'!$C$3=31,'v-t_chart'!K962,'v-t_chart'!L962)))))</f>
        <v>84.1</v>
      </c>
      <c r="D962" s="286">
        <v>243</v>
      </c>
      <c r="E962" s="286">
        <f t="shared" si="101"/>
        <v>-0.30000000000001137</v>
      </c>
      <c r="F962" s="286">
        <f t="shared" si="99"/>
        <v>-72.900000000002763</v>
      </c>
      <c r="G962" s="286">
        <f t="shared" si="102"/>
        <v>126.3</v>
      </c>
      <c r="H962" s="286">
        <f t="shared" si="100"/>
        <v>-9207.2700000003479</v>
      </c>
      <c r="I962" s="286">
        <f t="shared" si="103"/>
        <v>1589401.0350000001</v>
      </c>
      <c r="J962" s="286">
        <f t="shared" si="105"/>
        <v>-6141.8250000001326</v>
      </c>
      <c r="K962" s="286">
        <f t="shared" si="104"/>
        <v>859346.41500000015</v>
      </c>
    </row>
    <row r="963" spans="2:11" ht="14.4">
      <c r="B963" s="287">
        <v>961</v>
      </c>
      <c r="C963" s="4">
        <f>IF('Input&amp;Output'!$C$3=10,'v-t_chart'!G963,IF('Input&amp;Output'!$C$3=21,'v-t_chart'!H963,IF('Input&amp;Output'!$C$3=32,'v-t_chart'!I963,IF('Input&amp;Output'!$C$3=22,'v-t_chart'!J963,IF('Input&amp;Output'!$C$3=31,'v-t_chart'!K963,'v-t_chart'!L963)))))</f>
        <v>83.7</v>
      </c>
      <c r="D963" s="286">
        <v>243</v>
      </c>
      <c r="E963" s="286">
        <f t="shared" si="101"/>
        <v>-0.39999999999999147</v>
      </c>
      <c r="F963" s="286">
        <f t="shared" si="99"/>
        <v>-97.199999999997928</v>
      </c>
      <c r="G963" s="286">
        <f t="shared" si="102"/>
        <v>125.75</v>
      </c>
      <c r="H963" s="286">
        <f t="shared" si="100"/>
        <v>-12222.89999999974</v>
      </c>
      <c r="I963" s="286">
        <f t="shared" si="103"/>
        <v>1577178.1350000005</v>
      </c>
      <c r="J963" s="286">
        <f t="shared" si="105"/>
        <v>-8155.0799999998762</v>
      </c>
      <c r="K963" s="286">
        <f t="shared" si="104"/>
        <v>851191.33500000031</v>
      </c>
    </row>
    <row r="964" spans="2:11" ht="14.4">
      <c r="B964" s="287">
        <v>962</v>
      </c>
      <c r="C964" s="4">
        <f>IF('Input&amp;Output'!$C$3=10,'v-t_chart'!G964,IF('Input&amp;Output'!$C$3=21,'v-t_chart'!H964,IF('Input&amp;Output'!$C$3=32,'v-t_chart'!I964,IF('Input&amp;Output'!$C$3=22,'v-t_chart'!J964,IF('Input&amp;Output'!$C$3=31,'v-t_chart'!K964,'v-t_chart'!L964)))))</f>
        <v>83.2</v>
      </c>
      <c r="D964" s="286">
        <v>243</v>
      </c>
      <c r="E964" s="286">
        <f t="shared" si="101"/>
        <v>-0.5</v>
      </c>
      <c r="F964" s="286">
        <f t="shared" ref="F964:F1027" si="106">D964*E964</f>
        <v>-121.5</v>
      </c>
      <c r="G964" s="286">
        <f t="shared" si="102"/>
        <v>125.05000000000001</v>
      </c>
      <c r="H964" s="286">
        <f t="shared" ref="H964:H1027" si="107">F964*G964</f>
        <v>-15193.575000000001</v>
      </c>
      <c r="I964" s="286">
        <f t="shared" si="103"/>
        <v>1561984.5600000005</v>
      </c>
      <c r="J964" s="286">
        <f t="shared" si="105"/>
        <v>-10139.174999999977</v>
      </c>
      <c r="K964" s="286">
        <f t="shared" si="104"/>
        <v>841052.16000000038</v>
      </c>
    </row>
    <row r="965" spans="2:11" ht="14.4">
      <c r="B965" s="287">
        <v>963</v>
      </c>
      <c r="C965" s="4">
        <f>IF('Input&amp;Output'!$C$3=10,'v-t_chart'!G965,IF('Input&amp;Output'!$C$3=21,'v-t_chart'!H965,IF('Input&amp;Output'!$C$3=32,'v-t_chart'!I965,IF('Input&amp;Output'!$C$3=22,'v-t_chart'!J965,IF('Input&amp;Output'!$C$3=31,'v-t_chart'!K965,'v-t_chart'!L965)))))</f>
        <v>82.8</v>
      </c>
      <c r="D965" s="286">
        <v>243</v>
      </c>
      <c r="E965" s="286">
        <f t="shared" ref="E965:E1028" si="108">(C965-C964)/(B965/B965)</f>
        <v>-0.40000000000000568</v>
      </c>
      <c r="F965" s="286">
        <f t="shared" si="106"/>
        <v>-97.200000000001381</v>
      </c>
      <c r="G965" s="286">
        <f t="shared" ref="G965:G1028" si="109">(C965+C964/2)*(B965-B964)</f>
        <v>124.4</v>
      </c>
      <c r="H965" s="286">
        <f t="shared" si="107"/>
        <v>-12091.680000000173</v>
      </c>
      <c r="I965" s="286">
        <f t="shared" ref="I965:I1028" si="110">I964+H965</f>
        <v>1549892.8800000004</v>
      </c>
      <c r="J965" s="286">
        <f t="shared" si="105"/>
        <v>-8067.6000000001768</v>
      </c>
      <c r="K965" s="286">
        <f t="shared" ref="K965:K1028" si="111">K964+J965</f>
        <v>832984.56000000017</v>
      </c>
    </row>
    <row r="966" spans="2:11" ht="14.4">
      <c r="B966" s="287">
        <v>964</v>
      </c>
      <c r="C966" s="4">
        <f>IF('Input&amp;Output'!$C$3=10,'v-t_chart'!G966,IF('Input&amp;Output'!$C$3=21,'v-t_chart'!H966,IF('Input&amp;Output'!$C$3=32,'v-t_chart'!I966,IF('Input&amp;Output'!$C$3=22,'v-t_chart'!J966,IF('Input&amp;Output'!$C$3=31,'v-t_chart'!K966,'v-t_chart'!L966)))))</f>
        <v>82.6</v>
      </c>
      <c r="D966" s="286">
        <v>243</v>
      </c>
      <c r="E966" s="286">
        <f t="shared" si="108"/>
        <v>-0.20000000000000284</v>
      </c>
      <c r="F966" s="286">
        <f t="shared" si="106"/>
        <v>-48.600000000000691</v>
      </c>
      <c r="G966" s="286">
        <f t="shared" si="109"/>
        <v>124</v>
      </c>
      <c r="H966" s="286">
        <f t="shared" si="107"/>
        <v>-6026.400000000086</v>
      </c>
      <c r="I966" s="286">
        <f t="shared" si="110"/>
        <v>1543866.4800000002</v>
      </c>
      <c r="J966" s="286">
        <f t="shared" si="105"/>
        <v>-4019.2199999999912</v>
      </c>
      <c r="K966" s="286">
        <f t="shared" si="111"/>
        <v>828965.3400000002</v>
      </c>
    </row>
    <row r="967" spans="2:11" ht="14.4">
      <c r="B967" s="287">
        <v>965</v>
      </c>
      <c r="C967" s="4">
        <f>IF('Input&amp;Output'!$C$3=10,'v-t_chart'!G967,IF('Input&amp;Output'!$C$3=21,'v-t_chart'!H967,IF('Input&amp;Output'!$C$3=32,'v-t_chart'!I967,IF('Input&amp;Output'!$C$3=22,'v-t_chart'!J967,IF('Input&amp;Output'!$C$3=31,'v-t_chart'!K967,'v-t_chart'!L967)))))</f>
        <v>82.5</v>
      </c>
      <c r="D967" s="286">
        <v>243</v>
      </c>
      <c r="E967" s="286">
        <f t="shared" si="108"/>
        <v>-9.9999999999994316E-2</v>
      </c>
      <c r="F967" s="286">
        <f t="shared" si="106"/>
        <v>-24.299999999998619</v>
      </c>
      <c r="G967" s="286">
        <f t="shared" si="109"/>
        <v>123.8</v>
      </c>
      <c r="H967" s="286">
        <f t="shared" si="107"/>
        <v>-3008.3399999998287</v>
      </c>
      <c r="I967" s="286">
        <f t="shared" si="110"/>
        <v>1540858.1400000004</v>
      </c>
      <c r="J967" s="286">
        <f t="shared" si="105"/>
        <v>-2005.964999999916</v>
      </c>
      <c r="K967" s="286">
        <f t="shared" si="111"/>
        <v>826959.37500000023</v>
      </c>
    </row>
    <row r="968" spans="2:11" ht="14.4">
      <c r="B968" s="287">
        <v>966</v>
      </c>
      <c r="C968" s="4">
        <f>IF('Input&amp;Output'!$C$3=10,'v-t_chart'!G968,IF('Input&amp;Output'!$C$3=21,'v-t_chart'!H968,IF('Input&amp;Output'!$C$3=32,'v-t_chart'!I968,IF('Input&amp;Output'!$C$3=22,'v-t_chart'!J968,IF('Input&amp;Output'!$C$3=31,'v-t_chart'!K968,'v-t_chart'!L968)))))</f>
        <v>82.4</v>
      </c>
      <c r="D968" s="286">
        <v>243</v>
      </c>
      <c r="E968" s="286">
        <f t="shared" si="108"/>
        <v>-9.9999999999994316E-2</v>
      </c>
      <c r="F968" s="286">
        <f t="shared" si="106"/>
        <v>-24.299999999998619</v>
      </c>
      <c r="G968" s="286">
        <f t="shared" si="109"/>
        <v>123.65</v>
      </c>
      <c r="H968" s="286">
        <f t="shared" si="107"/>
        <v>-3004.6949999998292</v>
      </c>
      <c r="I968" s="286">
        <f t="shared" si="110"/>
        <v>1537853.4450000005</v>
      </c>
      <c r="J968" s="286">
        <f t="shared" si="105"/>
        <v>-2003.534999999863</v>
      </c>
      <c r="K968" s="286">
        <f t="shared" si="111"/>
        <v>824955.84000000032</v>
      </c>
    </row>
    <row r="969" spans="2:11" ht="14.4">
      <c r="B969" s="287">
        <v>967</v>
      </c>
      <c r="C969" s="4">
        <f>IF('Input&amp;Output'!$C$3=10,'v-t_chart'!G969,IF('Input&amp;Output'!$C$3=21,'v-t_chart'!H969,IF('Input&amp;Output'!$C$3=32,'v-t_chart'!I969,IF('Input&amp;Output'!$C$3=22,'v-t_chart'!J969,IF('Input&amp;Output'!$C$3=31,'v-t_chart'!K969,'v-t_chart'!L969)))))</f>
        <v>82.3</v>
      </c>
      <c r="D969" s="286">
        <v>243</v>
      </c>
      <c r="E969" s="286">
        <f t="shared" si="108"/>
        <v>-0.10000000000000853</v>
      </c>
      <c r="F969" s="286">
        <f t="shared" si="106"/>
        <v>-24.300000000002072</v>
      </c>
      <c r="G969" s="286">
        <f t="shared" si="109"/>
        <v>123.5</v>
      </c>
      <c r="H969" s="286">
        <f t="shared" si="107"/>
        <v>-3001.0500000002557</v>
      </c>
      <c r="I969" s="286">
        <f t="shared" si="110"/>
        <v>1534852.3950000003</v>
      </c>
      <c r="J969" s="286">
        <f t="shared" si="105"/>
        <v>-2001.1050000001414</v>
      </c>
      <c r="K969" s="286">
        <f t="shared" si="111"/>
        <v>822954.73500000022</v>
      </c>
    </row>
    <row r="970" spans="2:11" ht="14.4">
      <c r="B970" s="287">
        <v>968</v>
      </c>
      <c r="C970" s="4">
        <f>IF('Input&amp;Output'!$C$3=10,'v-t_chart'!G970,IF('Input&amp;Output'!$C$3=21,'v-t_chart'!H970,IF('Input&amp;Output'!$C$3=32,'v-t_chart'!I970,IF('Input&amp;Output'!$C$3=22,'v-t_chart'!J970,IF('Input&amp;Output'!$C$3=31,'v-t_chart'!K970,'v-t_chart'!L970)))))</f>
        <v>82.2</v>
      </c>
      <c r="D970" s="286">
        <v>243</v>
      </c>
      <c r="E970" s="286">
        <f t="shared" si="108"/>
        <v>-9.9999999999994316E-2</v>
      </c>
      <c r="F970" s="286">
        <f t="shared" si="106"/>
        <v>-24.299999999998619</v>
      </c>
      <c r="G970" s="286">
        <f t="shared" si="109"/>
        <v>123.35</v>
      </c>
      <c r="H970" s="286">
        <f t="shared" si="107"/>
        <v>-2997.4049999998297</v>
      </c>
      <c r="I970" s="286">
        <f t="shared" si="110"/>
        <v>1531854.9900000005</v>
      </c>
      <c r="J970" s="286">
        <f t="shared" si="105"/>
        <v>-1998.6749999999779</v>
      </c>
      <c r="K970" s="286">
        <f t="shared" si="111"/>
        <v>820956.06000000029</v>
      </c>
    </row>
    <row r="971" spans="2:11" ht="14.4">
      <c r="B971" s="287">
        <v>969</v>
      </c>
      <c r="C971" s="4">
        <f>IF('Input&amp;Output'!$C$3=10,'v-t_chart'!G971,IF('Input&amp;Output'!$C$3=21,'v-t_chart'!H971,IF('Input&amp;Output'!$C$3=32,'v-t_chart'!I971,IF('Input&amp;Output'!$C$3=22,'v-t_chart'!J971,IF('Input&amp;Output'!$C$3=31,'v-t_chart'!K971,'v-t_chart'!L971)))))</f>
        <v>82.2</v>
      </c>
      <c r="D971" s="286">
        <v>243</v>
      </c>
      <c r="E971" s="286">
        <f t="shared" si="108"/>
        <v>0</v>
      </c>
      <c r="F971" s="286">
        <f t="shared" si="106"/>
        <v>0</v>
      </c>
      <c r="G971" s="286">
        <f t="shared" si="109"/>
        <v>123.30000000000001</v>
      </c>
      <c r="H971" s="286">
        <f t="shared" si="107"/>
        <v>0</v>
      </c>
      <c r="I971" s="286">
        <f t="shared" si="110"/>
        <v>1531854.9900000005</v>
      </c>
      <c r="J971" s="286">
        <f t="shared" si="105"/>
        <v>0</v>
      </c>
      <c r="K971" s="286">
        <f t="shared" si="111"/>
        <v>820956.06000000029</v>
      </c>
    </row>
    <row r="972" spans="2:11" ht="14.4">
      <c r="B972" s="287">
        <v>970</v>
      </c>
      <c r="C972" s="4">
        <f>IF('Input&amp;Output'!$C$3=10,'v-t_chart'!G972,IF('Input&amp;Output'!$C$3=21,'v-t_chart'!H972,IF('Input&amp;Output'!$C$3=32,'v-t_chart'!I972,IF('Input&amp;Output'!$C$3=22,'v-t_chart'!J972,IF('Input&amp;Output'!$C$3=31,'v-t_chart'!K972,'v-t_chart'!L972)))))</f>
        <v>82.2</v>
      </c>
      <c r="D972" s="286">
        <v>243</v>
      </c>
      <c r="E972" s="286">
        <f t="shared" si="108"/>
        <v>0</v>
      </c>
      <c r="F972" s="286">
        <f t="shared" si="106"/>
        <v>0</v>
      </c>
      <c r="G972" s="286">
        <f t="shared" si="109"/>
        <v>123.30000000000001</v>
      </c>
      <c r="H972" s="286">
        <f t="shared" si="107"/>
        <v>0</v>
      </c>
      <c r="I972" s="286">
        <f t="shared" si="110"/>
        <v>1531854.9900000005</v>
      </c>
      <c r="J972" s="286">
        <f t="shared" si="105"/>
        <v>0</v>
      </c>
      <c r="K972" s="286">
        <f t="shared" si="111"/>
        <v>820956.06000000029</v>
      </c>
    </row>
    <row r="973" spans="2:11" ht="14.4">
      <c r="B973" s="287">
        <v>971</v>
      </c>
      <c r="C973" s="4">
        <f>IF('Input&amp;Output'!$C$3=10,'v-t_chart'!G973,IF('Input&amp;Output'!$C$3=21,'v-t_chart'!H973,IF('Input&amp;Output'!$C$3=32,'v-t_chart'!I973,IF('Input&amp;Output'!$C$3=22,'v-t_chart'!J973,IF('Input&amp;Output'!$C$3=31,'v-t_chart'!K973,'v-t_chart'!L973)))))</f>
        <v>82.1</v>
      </c>
      <c r="D973" s="286">
        <v>243</v>
      </c>
      <c r="E973" s="286">
        <f t="shared" si="108"/>
        <v>-0.10000000000000853</v>
      </c>
      <c r="F973" s="286">
        <f t="shared" si="106"/>
        <v>-24.300000000002072</v>
      </c>
      <c r="G973" s="286">
        <f t="shared" si="109"/>
        <v>123.19999999999999</v>
      </c>
      <c r="H973" s="286">
        <f t="shared" si="107"/>
        <v>-2993.7600000002549</v>
      </c>
      <c r="I973" s="286">
        <f t="shared" si="110"/>
        <v>1528861.2300000002</v>
      </c>
      <c r="J973" s="286">
        <f t="shared" si="105"/>
        <v>-1996.2450000001459</v>
      </c>
      <c r="K973" s="286">
        <f t="shared" si="111"/>
        <v>818959.81500000018</v>
      </c>
    </row>
    <row r="974" spans="2:11" ht="14.4">
      <c r="B974" s="287">
        <v>972</v>
      </c>
      <c r="C974" s="4">
        <f>IF('Input&amp;Output'!$C$3=10,'v-t_chart'!G974,IF('Input&amp;Output'!$C$3=21,'v-t_chart'!H974,IF('Input&amp;Output'!$C$3=32,'v-t_chart'!I974,IF('Input&amp;Output'!$C$3=22,'v-t_chart'!J974,IF('Input&amp;Output'!$C$3=31,'v-t_chart'!K974,'v-t_chart'!L974)))))</f>
        <v>81.900000000000006</v>
      </c>
      <c r="D974" s="286">
        <v>243</v>
      </c>
      <c r="E974" s="286">
        <f t="shared" si="108"/>
        <v>-0.19999999999998863</v>
      </c>
      <c r="F974" s="286">
        <f t="shared" si="106"/>
        <v>-48.599999999997237</v>
      </c>
      <c r="G974" s="286">
        <f t="shared" si="109"/>
        <v>122.95</v>
      </c>
      <c r="H974" s="286">
        <f t="shared" si="107"/>
        <v>-5975.3699999996606</v>
      </c>
      <c r="I974" s="286">
        <f t="shared" si="110"/>
        <v>1522885.8600000006</v>
      </c>
      <c r="J974" s="286">
        <f t="shared" si="105"/>
        <v>-3985.1999999998011</v>
      </c>
      <c r="K974" s="286">
        <f t="shared" si="111"/>
        <v>814974.61500000034</v>
      </c>
    </row>
    <row r="975" spans="2:11" ht="14.4">
      <c r="B975" s="287">
        <v>973</v>
      </c>
      <c r="C975" s="4">
        <f>IF('Input&amp;Output'!$C$3=10,'v-t_chart'!G975,IF('Input&amp;Output'!$C$3=21,'v-t_chart'!H975,IF('Input&amp;Output'!$C$3=32,'v-t_chart'!I975,IF('Input&amp;Output'!$C$3=22,'v-t_chart'!J975,IF('Input&amp;Output'!$C$3=31,'v-t_chart'!K975,'v-t_chart'!L975)))))</f>
        <v>81.599999999999994</v>
      </c>
      <c r="D975" s="286">
        <v>243</v>
      </c>
      <c r="E975" s="286">
        <f t="shared" si="108"/>
        <v>-0.30000000000001137</v>
      </c>
      <c r="F975" s="286">
        <f t="shared" si="106"/>
        <v>-72.900000000002763</v>
      </c>
      <c r="G975" s="286">
        <f t="shared" si="109"/>
        <v>122.55</v>
      </c>
      <c r="H975" s="286">
        <f t="shared" si="107"/>
        <v>-8933.8950000003388</v>
      </c>
      <c r="I975" s="286">
        <f t="shared" si="110"/>
        <v>1513951.9650000003</v>
      </c>
      <c r="J975" s="286">
        <f t="shared" si="105"/>
        <v>-5959.5750000001326</v>
      </c>
      <c r="K975" s="286">
        <f t="shared" si="111"/>
        <v>809015.04000000015</v>
      </c>
    </row>
    <row r="976" spans="2:11" ht="14.4">
      <c r="B976" s="287">
        <v>974</v>
      </c>
      <c r="C976" s="4">
        <f>IF('Input&amp;Output'!$C$3=10,'v-t_chart'!G976,IF('Input&amp;Output'!$C$3=21,'v-t_chart'!H976,IF('Input&amp;Output'!$C$3=32,'v-t_chart'!I976,IF('Input&amp;Output'!$C$3=22,'v-t_chart'!J976,IF('Input&amp;Output'!$C$3=31,'v-t_chart'!K976,'v-t_chart'!L976)))))</f>
        <v>81.3</v>
      </c>
      <c r="D976" s="286">
        <v>243</v>
      </c>
      <c r="E976" s="286">
        <f t="shared" si="108"/>
        <v>-0.29999999999999716</v>
      </c>
      <c r="F976" s="286">
        <f t="shared" si="106"/>
        <v>-72.899999999999309</v>
      </c>
      <c r="G976" s="286">
        <f t="shared" si="109"/>
        <v>122.1</v>
      </c>
      <c r="H976" s="286">
        <f t="shared" si="107"/>
        <v>-8901.0899999999147</v>
      </c>
      <c r="I976" s="286">
        <f t="shared" si="110"/>
        <v>1505050.8750000005</v>
      </c>
      <c r="J976" s="286">
        <f t="shared" si="105"/>
        <v>-5937.7049999999872</v>
      </c>
      <c r="K976" s="286">
        <f t="shared" si="111"/>
        <v>803077.3350000002</v>
      </c>
    </row>
    <row r="977" spans="2:11" ht="14.4">
      <c r="B977" s="287">
        <v>975</v>
      </c>
      <c r="C977" s="4">
        <f>IF('Input&amp;Output'!$C$3=10,'v-t_chart'!G977,IF('Input&amp;Output'!$C$3=21,'v-t_chart'!H977,IF('Input&amp;Output'!$C$3=32,'v-t_chart'!I977,IF('Input&amp;Output'!$C$3=22,'v-t_chart'!J977,IF('Input&amp;Output'!$C$3=31,'v-t_chart'!K977,'v-t_chart'!L977)))))</f>
        <v>81.099999999999994</v>
      </c>
      <c r="D977" s="286">
        <v>243</v>
      </c>
      <c r="E977" s="286">
        <f t="shared" si="108"/>
        <v>-0.20000000000000284</v>
      </c>
      <c r="F977" s="286">
        <f t="shared" si="106"/>
        <v>-48.600000000000691</v>
      </c>
      <c r="G977" s="286">
        <f t="shared" si="109"/>
        <v>121.75</v>
      </c>
      <c r="H977" s="286">
        <f t="shared" si="107"/>
        <v>-5917.0500000000839</v>
      </c>
      <c r="I977" s="286">
        <f t="shared" si="110"/>
        <v>1499133.8250000004</v>
      </c>
      <c r="J977" s="286">
        <f t="shared" si="105"/>
        <v>-3946.3200000000575</v>
      </c>
      <c r="K977" s="286">
        <f t="shared" si="111"/>
        <v>799131.01500000013</v>
      </c>
    </row>
    <row r="978" spans="2:11" ht="14.4">
      <c r="B978" s="287">
        <v>976</v>
      </c>
      <c r="C978" s="4">
        <f>IF('Input&amp;Output'!$C$3=10,'v-t_chart'!G978,IF('Input&amp;Output'!$C$3=21,'v-t_chart'!H978,IF('Input&amp;Output'!$C$3=32,'v-t_chart'!I978,IF('Input&amp;Output'!$C$3=22,'v-t_chart'!J978,IF('Input&amp;Output'!$C$3=31,'v-t_chart'!K978,'v-t_chart'!L978)))))</f>
        <v>80.8</v>
      </c>
      <c r="D978" s="286">
        <v>243</v>
      </c>
      <c r="E978" s="286">
        <f t="shared" si="108"/>
        <v>-0.29999999999999716</v>
      </c>
      <c r="F978" s="286">
        <f t="shared" si="106"/>
        <v>-72.899999999999309</v>
      </c>
      <c r="G978" s="286">
        <f t="shared" si="109"/>
        <v>121.35</v>
      </c>
      <c r="H978" s="286">
        <f t="shared" si="107"/>
        <v>-8846.4149999999154</v>
      </c>
      <c r="I978" s="286">
        <f t="shared" si="110"/>
        <v>1490287.4100000006</v>
      </c>
      <c r="J978" s="286">
        <f t="shared" si="105"/>
        <v>-5901.2549999999646</v>
      </c>
      <c r="K978" s="286">
        <f t="shared" si="111"/>
        <v>793229.76000000013</v>
      </c>
    </row>
    <row r="979" spans="2:11" ht="14.4">
      <c r="B979" s="287">
        <v>977</v>
      </c>
      <c r="C979" s="4">
        <f>IF('Input&amp;Output'!$C$3=10,'v-t_chart'!G979,IF('Input&amp;Output'!$C$3=21,'v-t_chart'!H979,IF('Input&amp;Output'!$C$3=32,'v-t_chart'!I979,IF('Input&amp;Output'!$C$3=22,'v-t_chart'!J979,IF('Input&amp;Output'!$C$3=31,'v-t_chart'!K979,'v-t_chart'!L979)))))</f>
        <v>80.599999999999994</v>
      </c>
      <c r="D979" s="286">
        <v>243</v>
      </c>
      <c r="E979" s="286">
        <f t="shared" si="108"/>
        <v>-0.20000000000000284</v>
      </c>
      <c r="F979" s="286">
        <f t="shared" si="106"/>
        <v>-48.600000000000691</v>
      </c>
      <c r="G979" s="286">
        <f t="shared" si="109"/>
        <v>121</v>
      </c>
      <c r="H979" s="286">
        <f t="shared" si="107"/>
        <v>-5880.6000000000831</v>
      </c>
      <c r="I979" s="286">
        <f t="shared" si="110"/>
        <v>1484406.8100000005</v>
      </c>
      <c r="J979" s="286">
        <f t="shared" si="105"/>
        <v>-3922.0200000000796</v>
      </c>
      <c r="K979" s="286">
        <f t="shared" si="111"/>
        <v>789307.74</v>
      </c>
    </row>
    <row r="980" spans="2:11" ht="14.4">
      <c r="B980" s="287">
        <v>978</v>
      </c>
      <c r="C980" s="4">
        <f>IF('Input&amp;Output'!$C$3=10,'v-t_chart'!G980,IF('Input&amp;Output'!$C$3=21,'v-t_chart'!H980,IF('Input&amp;Output'!$C$3=32,'v-t_chart'!I980,IF('Input&amp;Output'!$C$3=22,'v-t_chart'!J980,IF('Input&amp;Output'!$C$3=31,'v-t_chart'!K980,'v-t_chart'!L980)))))</f>
        <v>80.400000000000006</v>
      </c>
      <c r="D980" s="286">
        <v>243</v>
      </c>
      <c r="E980" s="286">
        <f t="shared" si="108"/>
        <v>-0.19999999999998863</v>
      </c>
      <c r="F980" s="286">
        <f t="shared" si="106"/>
        <v>-48.599999999997237</v>
      </c>
      <c r="G980" s="286">
        <f t="shared" si="109"/>
        <v>120.7</v>
      </c>
      <c r="H980" s="286">
        <f t="shared" si="107"/>
        <v>-5866.0199999996667</v>
      </c>
      <c r="I980" s="286">
        <f t="shared" si="110"/>
        <v>1478540.790000001</v>
      </c>
      <c r="J980" s="286">
        <f t="shared" si="105"/>
        <v>-3912.2999999997569</v>
      </c>
      <c r="K980" s="286">
        <f t="shared" si="111"/>
        <v>785395.44000000018</v>
      </c>
    </row>
    <row r="981" spans="2:11" ht="14.4">
      <c r="B981" s="287">
        <v>979</v>
      </c>
      <c r="C981" s="4">
        <f>IF('Input&amp;Output'!$C$3=10,'v-t_chart'!G981,IF('Input&amp;Output'!$C$3=21,'v-t_chart'!H981,IF('Input&amp;Output'!$C$3=32,'v-t_chart'!I981,IF('Input&amp;Output'!$C$3=22,'v-t_chart'!J981,IF('Input&amp;Output'!$C$3=31,'v-t_chart'!K981,'v-t_chart'!L981)))))</f>
        <v>80.099999999999994</v>
      </c>
      <c r="D981" s="286">
        <v>243</v>
      </c>
      <c r="E981" s="286">
        <f t="shared" si="108"/>
        <v>-0.30000000000001137</v>
      </c>
      <c r="F981" s="286">
        <f t="shared" si="106"/>
        <v>-72.900000000002763</v>
      </c>
      <c r="G981" s="286">
        <f t="shared" si="109"/>
        <v>120.3</v>
      </c>
      <c r="H981" s="286">
        <f t="shared" si="107"/>
        <v>-8769.8700000003319</v>
      </c>
      <c r="I981" s="286">
        <f t="shared" si="110"/>
        <v>1469770.9200000006</v>
      </c>
      <c r="J981" s="286">
        <f t="shared" si="105"/>
        <v>-5850.2250000001768</v>
      </c>
      <c r="K981" s="286">
        <f t="shared" si="111"/>
        <v>779545.21499999997</v>
      </c>
    </row>
    <row r="982" spans="2:11" ht="14.4">
      <c r="B982" s="287">
        <v>980</v>
      </c>
      <c r="C982" s="4">
        <f>IF('Input&amp;Output'!$C$3=10,'v-t_chart'!G982,IF('Input&amp;Output'!$C$3=21,'v-t_chart'!H982,IF('Input&amp;Output'!$C$3=32,'v-t_chart'!I982,IF('Input&amp;Output'!$C$3=22,'v-t_chart'!J982,IF('Input&amp;Output'!$C$3=31,'v-t_chart'!K982,'v-t_chart'!L982)))))</f>
        <v>79.7</v>
      </c>
      <c r="D982" s="286">
        <v>243</v>
      </c>
      <c r="E982" s="286">
        <f t="shared" si="108"/>
        <v>-0.39999999999999147</v>
      </c>
      <c r="F982" s="286">
        <f t="shared" si="106"/>
        <v>-97.199999999997928</v>
      </c>
      <c r="G982" s="286">
        <f t="shared" si="109"/>
        <v>119.75</v>
      </c>
      <c r="H982" s="286">
        <f t="shared" si="107"/>
        <v>-11639.699999999752</v>
      </c>
      <c r="I982" s="286">
        <f t="shared" si="110"/>
        <v>1458131.2200000009</v>
      </c>
      <c r="J982" s="286">
        <f t="shared" si="105"/>
        <v>-7766.2799999998988</v>
      </c>
      <c r="K982" s="286">
        <f t="shared" si="111"/>
        <v>771778.93500000006</v>
      </c>
    </row>
    <row r="983" spans="2:11" ht="14.4">
      <c r="B983" s="287">
        <v>981</v>
      </c>
      <c r="C983" s="4">
        <f>IF('Input&amp;Output'!$C$3=10,'v-t_chart'!G983,IF('Input&amp;Output'!$C$3=21,'v-t_chart'!H983,IF('Input&amp;Output'!$C$3=32,'v-t_chart'!I983,IF('Input&amp;Output'!$C$3=22,'v-t_chart'!J983,IF('Input&amp;Output'!$C$3=31,'v-t_chart'!K983,'v-t_chart'!L983)))))</f>
        <v>78.599999999999994</v>
      </c>
      <c r="D983" s="286">
        <v>243</v>
      </c>
      <c r="E983" s="286">
        <f t="shared" si="108"/>
        <v>-1.1000000000000085</v>
      </c>
      <c r="F983" s="286">
        <f t="shared" si="106"/>
        <v>-267.30000000000206</v>
      </c>
      <c r="G983" s="286">
        <f t="shared" si="109"/>
        <v>118.44999999999999</v>
      </c>
      <c r="H983" s="286">
        <f t="shared" si="107"/>
        <v>-31661.685000000241</v>
      </c>
      <c r="I983" s="286">
        <f t="shared" si="110"/>
        <v>1426469.5350000006</v>
      </c>
      <c r="J983" s="286">
        <f t="shared" si="105"/>
        <v>-21156.795000000122</v>
      </c>
      <c r="K983" s="286">
        <f t="shared" si="111"/>
        <v>750622.1399999999</v>
      </c>
    </row>
    <row r="984" spans="2:11" ht="14.4">
      <c r="B984" s="287">
        <v>982</v>
      </c>
      <c r="C984" s="4">
        <f>IF('Input&amp;Output'!$C$3=10,'v-t_chart'!G984,IF('Input&amp;Output'!$C$3=21,'v-t_chart'!H984,IF('Input&amp;Output'!$C$3=32,'v-t_chart'!I984,IF('Input&amp;Output'!$C$3=22,'v-t_chart'!J984,IF('Input&amp;Output'!$C$3=31,'v-t_chart'!K984,'v-t_chart'!L984)))))</f>
        <v>76.8</v>
      </c>
      <c r="D984" s="286">
        <v>243</v>
      </c>
      <c r="E984" s="286">
        <f t="shared" si="108"/>
        <v>-1.7999999999999972</v>
      </c>
      <c r="F984" s="286">
        <f t="shared" si="106"/>
        <v>-437.3999999999993</v>
      </c>
      <c r="G984" s="286">
        <f t="shared" si="109"/>
        <v>116.1</v>
      </c>
      <c r="H984" s="286">
        <f t="shared" si="107"/>
        <v>-50782.139999999912</v>
      </c>
      <c r="I984" s="286">
        <f t="shared" si="110"/>
        <v>1375687.3950000007</v>
      </c>
      <c r="J984" s="286">
        <f t="shared" ref="J984:J1047" si="112">(0.5*D984*((C983^2)-(C984^2)))*-1</f>
        <v>-33985.979999999923</v>
      </c>
      <c r="K984" s="286">
        <f t="shared" si="111"/>
        <v>716636.15999999992</v>
      </c>
    </row>
    <row r="985" spans="2:11" ht="14.4">
      <c r="B985" s="287">
        <v>983</v>
      </c>
      <c r="C985" s="4">
        <f>IF('Input&amp;Output'!$C$3=10,'v-t_chart'!G985,IF('Input&amp;Output'!$C$3=21,'v-t_chart'!H985,IF('Input&amp;Output'!$C$3=32,'v-t_chart'!I985,IF('Input&amp;Output'!$C$3=22,'v-t_chart'!J985,IF('Input&amp;Output'!$C$3=31,'v-t_chart'!K985,'v-t_chart'!L985)))))</f>
        <v>73.7</v>
      </c>
      <c r="D985" s="286">
        <v>243</v>
      </c>
      <c r="E985" s="286">
        <f t="shared" si="108"/>
        <v>-3.0999999999999943</v>
      </c>
      <c r="F985" s="286">
        <f t="shared" si="106"/>
        <v>-753.29999999999859</v>
      </c>
      <c r="G985" s="286">
        <f t="shared" si="109"/>
        <v>112.1</v>
      </c>
      <c r="H985" s="286">
        <f t="shared" si="107"/>
        <v>-84444.929999999833</v>
      </c>
      <c r="I985" s="286">
        <f t="shared" si="110"/>
        <v>1291242.4650000008</v>
      </c>
      <c r="J985" s="286">
        <f t="shared" si="112"/>
        <v>-56685.82499999991</v>
      </c>
      <c r="K985" s="286">
        <f t="shared" si="111"/>
        <v>659950.33499999996</v>
      </c>
    </row>
    <row r="986" spans="2:11" ht="14.4">
      <c r="B986" s="287">
        <v>984</v>
      </c>
      <c r="C986" s="4">
        <f>IF('Input&amp;Output'!$C$3=10,'v-t_chart'!G986,IF('Input&amp;Output'!$C$3=21,'v-t_chart'!H986,IF('Input&amp;Output'!$C$3=32,'v-t_chart'!I986,IF('Input&amp;Output'!$C$3=22,'v-t_chart'!J986,IF('Input&amp;Output'!$C$3=31,'v-t_chart'!K986,'v-t_chart'!L986)))))</f>
        <v>69.400000000000006</v>
      </c>
      <c r="D986" s="286">
        <v>243</v>
      </c>
      <c r="E986" s="286">
        <f t="shared" si="108"/>
        <v>-4.2999999999999972</v>
      </c>
      <c r="F986" s="286">
        <f t="shared" si="106"/>
        <v>-1044.8999999999994</v>
      </c>
      <c r="G986" s="286">
        <f t="shared" si="109"/>
        <v>106.25</v>
      </c>
      <c r="H986" s="286">
        <f t="shared" si="107"/>
        <v>-111020.62499999994</v>
      </c>
      <c r="I986" s="286">
        <f t="shared" si="110"/>
        <v>1180221.8400000008</v>
      </c>
      <c r="J986" s="286">
        <f t="shared" si="112"/>
        <v>-74762.594999999987</v>
      </c>
      <c r="K986" s="286">
        <f t="shared" si="111"/>
        <v>585187.74</v>
      </c>
    </row>
    <row r="987" spans="2:11" ht="14.4">
      <c r="B987" s="287">
        <v>985</v>
      </c>
      <c r="C987" s="4">
        <f>IF('Input&amp;Output'!$C$3=10,'v-t_chart'!G987,IF('Input&amp;Output'!$C$3=21,'v-t_chart'!H987,IF('Input&amp;Output'!$C$3=32,'v-t_chart'!I987,IF('Input&amp;Output'!$C$3=22,'v-t_chart'!J987,IF('Input&amp;Output'!$C$3=31,'v-t_chart'!K987,'v-t_chart'!L987)))))</f>
        <v>64</v>
      </c>
      <c r="D987" s="286">
        <v>243</v>
      </c>
      <c r="E987" s="286">
        <f t="shared" si="108"/>
        <v>-5.4000000000000057</v>
      </c>
      <c r="F987" s="286">
        <f t="shared" si="106"/>
        <v>-1312.2000000000014</v>
      </c>
      <c r="G987" s="286">
        <f t="shared" si="109"/>
        <v>98.7</v>
      </c>
      <c r="H987" s="286">
        <f t="shared" si="107"/>
        <v>-129514.14000000014</v>
      </c>
      <c r="I987" s="286">
        <f t="shared" si="110"/>
        <v>1050707.7000000007</v>
      </c>
      <c r="J987" s="286">
        <f t="shared" si="112"/>
        <v>-87523.740000000078</v>
      </c>
      <c r="K987" s="286">
        <f t="shared" si="111"/>
        <v>497663.99999999988</v>
      </c>
    </row>
    <row r="988" spans="2:11" ht="14.4">
      <c r="B988" s="287">
        <v>986</v>
      </c>
      <c r="C988" s="4">
        <f>IF('Input&amp;Output'!$C$3=10,'v-t_chart'!G988,IF('Input&amp;Output'!$C$3=21,'v-t_chart'!H988,IF('Input&amp;Output'!$C$3=32,'v-t_chart'!I988,IF('Input&amp;Output'!$C$3=22,'v-t_chart'!J988,IF('Input&amp;Output'!$C$3=31,'v-t_chart'!K988,'v-t_chart'!L988)))))</f>
        <v>58.6</v>
      </c>
      <c r="D988" s="286">
        <v>243</v>
      </c>
      <c r="E988" s="286">
        <f t="shared" si="108"/>
        <v>-5.3999999999999986</v>
      </c>
      <c r="F988" s="286">
        <f t="shared" si="106"/>
        <v>-1312.1999999999996</v>
      </c>
      <c r="G988" s="286">
        <f t="shared" si="109"/>
        <v>90.6</v>
      </c>
      <c r="H988" s="286">
        <f t="shared" si="107"/>
        <v>-118885.31999999995</v>
      </c>
      <c r="I988" s="286">
        <f t="shared" si="110"/>
        <v>931822.3800000007</v>
      </c>
      <c r="J988" s="286">
        <f t="shared" si="112"/>
        <v>-80437.86</v>
      </c>
      <c r="K988" s="286">
        <f t="shared" si="111"/>
        <v>417226.1399999999</v>
      </c>
    </row>
    <row r="989" spans="2:11" ht="14.4">
      <c r="B989" s="287">
        <v>987</v>
      </c>
      <c r="C989" s="4">
        <f>IF('Input&amp;Output'!$C$3=10,'v-t_chart'!G989,IF('Input&amp;Output'!$C$3=21,'v-t_chart'!H989,IF('Input&amp;Output'!$C$3=32,'v-t_chart'!I989,IF('Input&amp;Output'!$C$3=22,'v-t_chart'!J989,IF('Input&amp;Output'!$C$3=31,'v-t_chart'!K989,'v-t_chart'!L989)))))</f>
        <v>53.2</v>
      </c>
      <c r="D989" s="286">
        <v>243</v>
      </c>
      <c r="E989" s="286">
        <f t="shared" si="108"/>
        <v>-5.3999999999999986</v>
      </c>
      <c r="F989" s="286">
        <f t="shared" si="106"/>
        <v>-1312.1999999999996</v>
      </c>
      <c r="G989" s="286">
        <f t="shared" si="109"/>
        <v>82.5</v>
      </c>
      <c r="H989" s="286">
        <f t="shared" si="107"/>
        <v>-108256.49999999997</v>
      </c>
      <c r="I989" s="286">
        <f t="shared" si="110"/>
        <v>823565.8800000007</v>
      </c>
      <c r="J989" s="286">
        <f t="shared" si="112"/>
        <v>-73351.979999999981</v>
      </c>
      <c r="K989" s="286">
        <f t="shared" si="111"/>
        <v>343874.15999999992</v>
      </c>
    </row>
    <row r="990" spans="2:11" ht="14.4">
      <c r="B990" s="287">
        <v>988</v>
      </c>
      <c r="C990" s="4">
        <f>IF('Input&amp;Output'!$C$3=10,'v-t_chart'!G990,IF('Input&amp;Output'!$C$3=21,'v-t_chart'!H990,IF('Input&amp;Output'!$C$3=32,'v-t_chart'!I990,IF('Input&amp;Output'!$C$3=22,'v-t_chart'!J990,IF('Input&amp;Output'!$C$3=31,'v-t_chart'!K990,'v-t_chart'!L990)))))</f>
        <v>47.8</v>
      </c>
      <c r="D990" s="286">
        <v>243</v>
      </c>
      <c r="E990" s="286">
        <f t="shared" si="108"/>
        <v>-5.4000000000000057</v>
      </c>
      <c r="F990" s="286">
        <f t="shared" si="106"/>
        <v>-1312.2000000000014</v>
      </c>
      <c r="G990" s="286">
        <f t="shared" si="109"/>
        <v>74.400000000000006</v>
      </c>
      <c r="H990" s="286">
        <f t="shared" si="107"/>
        <v>-97627.680000000109</v>
      </c>
      <c r="I990" s="286">
        <f t="shared" si="110"/>
        <v>725938.20000000065</v>
      </c>
      <c r="J990" s="286">
        <f t="shared" si="112"/>
        <v>-66266.100000000064</v>
      </c>
      <c r="K990" s="286">
        <f t="shared" si="111"/>
        <v>277608.05999999982</v>
      </c>
    </row>
    <row r="991" spans="2:11" ht="14.4">
      <c r="B991" s="287">
        <v>989</v>
      </c>
      <c r="C991" s="4">
        <f>IF('Input&amp;Output'!$C$3=10,'v-t_chart'!G991,IF('Input&amp;Output'!$C$3=21,'v-t_chart'!H991,IF('Input&amp;Output'!$C$3=32,'v-t_chart'!I991,IF('Input&amp;Output'!$C$3=22,'v-t_chart'!J991,IF('Input&amp;Output'!$C$3=31,'v-t_chart'!K991,'v-t_chart'!L991)))))</f>
        <v>42.4</v>
      </c>
      <c r="D991" s="286">
        <v>243</v>
      </c>
      <c r="E991" s="286">
        <f t="shared" si="108"/>
        <v>-5.3999999999999986</v>
      </c>
      <c r="F991" s="286">
        <f t="shared" si="106"/>
        <v>-1312.1999999999996</v>
      </c>
      <c r="G991" s="286">
        <f t="shared" si="109"/>
        <v>66.3</v>
      </c>
      <c r="H991" s="286">
        <f t="shared" si="107"/>
        <v>-86998.859999999971</v>
      </c>
      <c r="I991" s="286">
        <f t="shared" si="110"/>
        <v>638939.34000000067</v>
      </c>
      <c r="J991" s="286">
        <f t="shared" si="112"/>
        <v>-59180.219999999965</v>
      </c>
      <c r="K991" s="286">
        <f t="shared" si="111"/>
        <v>218427.83999999985</v>
      </c>
    </row>
    <row r="992" spans="2:11" ht="14.4">
      <c r="B992" s="287">
        <v>990</v>
      </c>
      <c r="C992" s="4">
        <f>IF('Input&amp;Output'!$C$3=10,'v-t_chart'!G992,IF('Input&amp;Output'!$C$3=21,'v-t_chart'!H992,IF('Input&amp;Output'!$C$3=32,'v-t_chart'!I992,IF('Input&amp;Output'!$C$3=22,'v-t_chart'!J992,IF('Input&amp;Output'!$C$3=31,'v-t_chart'!K992,'v-t_chart'!L992)))))</f>
        <v>37</v>
      </c>
      <c r="D992" s="286">
        <v>243</v>
      </c>
      <c r="E992" s="286">
        <f t="shared" si="108"/>
        <v>-5.3999999999999986</v>
      </c>
      <c r="F992" s="286">
        <f t="shared" si="106"/>
        <v>-1312.1999999999996</v>
      </c>
      <c r="G992" s="286">
        <f t="shared" si="109"/>
        <v>58.2</v>
      </c>
      <c r="H992" s="286">
        <f t="shared" si="107"/>
        <v>-76370.039999999979</v>
      </c>
      <c r="I992" s="286">
        <f t="shared" si="110"/>
        <v>562569.30000000075</v>
      </c>
      <c r="J992" s="286">
        <f t="shared" si="112"/>
        <v>-52094.34</v>
      </c>
      <c r="K992" s="286">
        <f t="shared" si="111"/>
        <v>166333.49999999985</v>
      </c>
    </row>
    <row r="993" spans="2:11" ht="14.4">
      <c r="B993" s="287">
        <v>991</v>
      </c>
      <c r="C993" s="4">
        <f>IF('Input&amp;Output'!$C$3=10,'v-t_chart'!G993,IF('Input&amp;Output'!$C$3=21,'v-t_chart'!H993,IF('Input&amp;Output'!$C$3=32,'v-t_chart'!I993,IF('Input&amp;Output'!$C$3=22,'v-t_chart'!J993,IF('Input&amp;Output'!$C$3=31,'v-t_chart'!K993,'v-t_chart'!L993)))))</f>
        <v>33</v>
      </c>
      <c r="D993" s="286">
        <v>243</v>
      </c>
      <c r="E993" s="286">
        <f t="shared" si="108"/>
        <v>-4</v>
      </c>
      <c r="F993" s="286">
        <f t="shared" si="106"/>
        <v>-972</v>
      </c>
      <c r="G993" s="286">
        <f t="shared" si="109"/>
        <v>51.5</v>
      </c>
      <c r="H993" s="286">
        <f t="shared" si="107"/>
        <v>-50058</v>
      </c>
      <c r="I993" s="286">
        <f t="shared" si="110"/>
        <v>512511.30000000075</v>
      </c>
      <c r="J993" s="286">
        <f t="shared" si="112"/>
        <v>-34020</v>
      </c>
      <c r="K993" s="286">
        <f t="shared" si="111"/>
        <v>132313.49999999985</v>
      </c>
    </row>
    <row r="994" spans="2:11" ht="14.4">
      <c r="B994" s="287">
        <v>992</v>
      </c>
      <c r="C994" s="4">
        <f>IF('Input&amp;Output'!$C$3=10,'v-t_chart'!G994,IF('Input&amp;Output'!$C$3=21,'v-t_chart'!H994,IF('Input&amp;Output'!$C$3=32,'v-t_chart'!I994,IF('Input&amp;Output'!$C$3=22,'v-t_chart'!J994,IF('Input&amp;Output'!$C$3=31,'v-t_chart'!K994,'v-t_chart'!L994)))))</f>
        <v>30.9</v>
      </c>
      <c r="D994" s="286">
        <v>243</v>
      </c>
      <c r="E994" s="286">
        <f t="shared" si="108"/>
        <v>-2.1000000000000014</v>
      </c>
      <c r="F994" s="286">
        <f t="shared" si="106"/>
        <v>-510.30000000000035</v>
      </c>
      <c r="G994" s="286">
        <f t="shared" si="109"/>
        <v>47.4</v>
      </c>
      <c r="H994" s="286">
        <f t="shared" si="107"/>
        <v>-24188.220000000016</v>
      </c>
      <c r="I994" s="286">
        <f t="shared" si="110"/>
        <v>488323.08000000071</v>
      </c>
      <c r="J994" s="286">
        <f t="shared" si="112"/>
        <v>-16304.085000000006</v>
      </c>
      <c r="K994" s="286">
        <f t="shared" si="111"/>
        <v>116009.41499999985</v>
      </c>
    </row>
    <row r="995" spans="2:11" ht="14.4">
      <c r="B995" s="287">
        <v>993</v>
      </c>
      <c r="C995" s="4">
        <f>IF('Input&amp;Output'!$C$3=10,'v-t_chart'!G995,IF('Input&amp;Output'!$C$3=21,'v-t_chart'!H995,IF('Input&amp;Output'!$C$3=32,'v-t_chart'!I995,IF('Input&amp;Output'!$C$3=22,'v-t_chart'!J995,IF('Input&amp;Output'!$C$3=31,'v-t_chart'!K995,'v-t_chart'!L995)))))</f>
        <v>30.9</v>
      </c>
      <c r="D995" s="286">
        <v>243</v>
      </c>
      <c r="E995" s="286">
        <f t="shared" si="108"/>
        <v>0</v>
      </c>
      <c r="F995" s="286">
        <f t="shared" si="106"/>
        <v>0</v>
      </c>
      <c r="G995" s="286">
        <f t="shared" si="109"/>
        <v>46.349999999999994</v>
      </c>
      <c r="H995" s="286">
        <f t="shared" si="107"/>
        <v>0</v>
      </c>
      <c r="I995" s="286">
        <f t="shared" si="110"/>
        <v>488323.08000000071</v>
      </c>
      <c r="J995" s="286">
        <f t="shared" si="112"/>
        <v>0</v>
      </c>
      <c r="K995" s="286">
        <f t="shared" si="111"/>
        <v>116009.41499999985</v>
      </c>
    </row>
    <row r="996" spans="2:11" ht="14.4">
      <c r="B996" s="287">
        <v>994</v>
      </c>
      <c r="C996" s="4">
        <f>IF('Input&amp;Output'!$C$3=10,'v-t_chart'!G996,IF('Input&amp;Output'!$C$3=21,'v-t_chart'!H996,IF('Input&amp;Output'!$C$3=32,'v-t_chart'!I996,IF('Input&amp;Output'!$C$3=22,'v-t_chart'!J996,IF('Input&amp;Output'!$C$3=31,'v-t_chart'!K996,'v-t_chart'!L996)))))</f>
        <v>33.5</v>
      </c>
      <c r="D996" s="286">
        <v>243</v>
      </c>
      <c r="E996" s="286">
        <f t="shared" si="108"/>
        <v>2.6000000000000014</v>
      </c>
      <c r="F996" s="286">
        <f t="shared" si="106"/>
        <v>631.8000000000003</v>
      </c>
      <c r="G996" s="286">
        <f t="shared" si="109"/>
        <v>48.95</v>
      </c>
      <c r="H996" s="286">
        <f t="shared" si="107"/>
        <v>30926.610000000015</v>
      </c>
      <c r="I996" s="286">
        <f t="shared" si="110"/>
        <v>519249.69000000076</v>
      </c>
      <c r="J996" s="286">
        <f t="shared" si="112"/>
        <v>20343.960000000006</v>
      </c>
      <c r="K996" s="286">
        <f t="shared" si="111"/>
        <v>136353.37499999985</v>
      </c>
    </row>
    <row r="997" spans="2:11" ht="14.4">
      <c r="B997" s="287">
        <v>995</v>
      </c>
      <c r="C997" s="4">
        <f>IF('Input&amp;Output'!$C$3=10,'v-t_chart'!G997,IF('Input&amp;Output'!$C$3=21,'v-t_chart'!H997,IF('Input&amp;Output'!$C$3=32,'v-t_chart'!I997,IF('Input&amp;Output'!$C$3=22,'v-t_chart'!J997,IF('Input&amp;Output'!$C$3=31,'v-t_chart'!K997,'v-t_chart'!L997)))))</f>
        <v>38</v>
      </c>
      <c r="D997" s="286">
        <v>243</v>
      </c>
      <c r="E997" s="286">
        <f t="shared" si="108"/>
        <v>4.5</v>
      </c>
      <c r="F997" s="286">
        <f t="shared" si="106"/>
        <v>1093.5</v>
      </c>
      <c r="G997" s="286">
        <f t="shared" si="109"/>
        <v>54.75</v>
      </c>
      <c r="H997" s="286">
        <f t="shared" si="107"/>
        <v>59869.125</v>
      </c>
      <c r="I997" s="286">
        <f t="shared" si="110"/>
        <v>579118.81500000076</v>
      </c>
      <c r="J997" s="286">
        <f t="shared" si="112"/>
        <v>39092.625</v>
      </c>
      <c r="K997" s="286">
        <f t="shared" si="111"/>
        <v>175445.99999999985</v>
      </c>
    </row>
    <row r="998" spans="2:11" ht="14.4">
      <c r="B998" s="287">
        <v>996</v>
      </c>
      <c r="C998" s="4">
        <f>IF('Input&amp;Output'!$C$3=10,'v-t_chart'!G998,IF('Input&amp;Output'!$C$3=21,'v-t_chart'!H998,IF('Input&amp;Output'!$C$3=32,'v-t_chart'!I998,IF('Input&amp;Output'!$C$3=22,'v-t_chart'!J998,IF('Input&amp;Output'!$C$3=31,'v-t_chart'!K998,'v-t_chart'!L998)))))</f>
        <v>42.5</v>
      </c>
      <c r="D998" s="286">
        <v>243</v>
      </c>
      <c r="E998" s="286">
        <f t="shared" si="108"/>
        <v>4.5</v>
      </c>
      <c r="F998" s="286">
        <f t="shared" si="106"/>
        <v>1093.5</v>
      </c>
      <c r="G998" s="286">
        <f t="shared" si="109"/>
        <v>61.5</v>
      </c>
      <c r="H998" s="286">
        <f t="shared" si="107"/>
        <v>67250.25</v>
      </c>
      <c r="I998" s="286">
        <f t="shared" si="110"/>
        <v>646369.06500000076</v>
      </c>
      <c r="J998" s="286">
        <f t="shared" si="112"/>
        <v>44013.375</v>
      </c>
      <c r="K998" s="286">
        <f t="shared" si="111"/>
        <v>219459.37499999985</v>
      </c>
    </row>
    <row r="999" spans="2:11" ht="14.4">
      <c r="B999" s="287">
        <v>997</v>
      </c>
      <c r="C999" s="4">
        <f>IF('Input&amp;Output'!$C$3=10,'v-t_chart'!G999,IF('Input&amp;Output'!$C$3=21,'v-t_chart'!H999,IF('Input&amp;Output'!$C$3=32,'v-t_chart'!I999,IF('Input&amp;Output'!$C$3=22,'v-t_chart'!J999,IF('Input&amp;Output'!$C$3=31,'v-t_chart'!K999,'v-t_chart'!L999)))))</f>
        <v>47</v>
      </c>
      <c r="D999" s="286">
        <v>243</v>
      </c>
      <c r="E999" s="286">
        <f t="shared" si="108"/>
        <v>4.5</v>
      </c>
      <c r="F999" s="286">
        <f t="shared" si="106"/>
        <v>1093.5</v>
      </c>
      <c r="G999" s="286">
        <f t="shared" si="109"/>
        <v>68.25</v>
      </c>
      <c r="H999" s="286">
        <f t="shared" si="107"/>
        <v>74631.375</v>
      </c>
      <c r="I999" s="286">
        <f t="shared" si="110"/>
        <v>721000.44000000076</v>
      </c>
      <c r="J999" s="286">
        <f t="shared" si="112"/>
        <v>48934.125</v>
      </c>
      <c r="K999" s="286">
        <f t="shared" si="111"/>
        <v>268393.49999999988</v>
      </c>
    </row>
    <row r="1000" spans="2:11" ht="14.4">
      <c r="B1000" s="287">
        <v>998</v>
      </c>
      <c r="C1000" s="4">
        <f>IF('Input&amp;Output'!$C$3=10,'v-t_chart'!G1000,IF('Input&amp;Output'!$C$3=21,'v-t_chart'!H1000,IF('Input&amp;Output'!$C$3=32,'v-t_chart'!I1000,IF('Input&amp;Output'!$C$3=22,'v-t_chart'!J1000,IF('Input&amp;Output'!$C$3=31,'v-t_chart'!K1000,'v-t_chart'!L1000)))))</f>
        <v>51</v>
      </c>
      <c r="D1000" s="286">
        <v>243</v>
      </c>
      <c r="E1000" s="286">
        <f t="shared" si="108"/>
        <v>4</v>
      </c>
      <c r="F1000" s="286">
        <f t="shared" si="106"/>
        <v>972</v>
      </c>
      <c r="G1000" s="286">
        <f t="shared" si="109"/>
        <v>74.5</v>
      </c>
      <c r="H1000" s="286">
        <f t="shared" si="107"/>
        <v>72414</v>
      </c>
      <c r="I1000" s="286">
        <f t="shared" si="110"/>
        <v>793414.44000000076</v>
      </c>
      <c r="J1000" s="286">
        <f t="shared" si="112"/>
        <v>47628</v>
      </c>
      <c r="K1000" s="286">
        <f t="shared" si="111"/>
        <v>316021.49999999988</v>
      </c>
    </row>
    <row r="1001" spans="2:11" ht="14.4">
      <c r="B1001" s="287">
        <v>999</v>
      </c>
      <c r="C1001" s="4">
        <f>IF('Input&amp;Output'!$C$3=10,'v-t_chart'!G1001,IF('Input&amp;Output'!$C$3=21,'v-t_chart'!H1001,IF('Input&amp;Output'!$C$3=32,'v-t_chart'!I1001,IF('Input&amp;Output'!$C$3=22,'v-t_chart'!J1001,IF('Input&amp;Output'!$C$3=31,'v-t_chart'!K1001,'v-t_chart'!L1001)))))</f>
        <v>53.5</v>
      </c>
      <c r="D1001" s="286">
        <v>243</v>
      </c>
      <c r="E1001" s="286">
        <f t="shared" si="108"/>
        <v>2.5</v>
      </c>
      <c r="F1001" s="286">
        <f t="shared" si="106"/>
        <v>607.5</v>
      </c>
      <c r="G1001" s="286">
        <f t="shared" si="109"/>
        <v>79</v>
      </c>
      <c r="H1001" s="286">
        <f t="shared" si="107"/>
        <v>47992.5</v>
      </c>
      <c r="I1001" s="286">
        <f t="shared" si="110"/>
        <v>841406.94000000076</v>
      </c>
      <c r="J1001" s="286">
        <f t="shared" si="112"/>
        <v>31741.875</v>
      </c>
      <c r="K1001" s="286">
        <f t="shared" si="111"/>
        <v>347763.37499999988</v>
      </c>
    </row>
    <row r="1002" spans="2:11" ht="14.4">
      <c r="B1002" s="287">
        <v>1000</v>
      </c>
      <c r="C1002" s="4">
        <f>IF('Input&amp;Output'!$C$3=10,'v-t_chart'!G1002,IF('Input&amp;Output'!$C$3=21,'v-t_chart'!H1002,IF('Input&amp;Output'!$C$3=32,'v-t_chart'!I1002,IF('Input&amp;Output'!$C$3=22,'v-t_chart'!J1002,IF('Input&amp;Output'!$C$3=31,'v-t_chart'!K1002,'v-t_chart'!L1002)))))</f>
        <v>55.1</v>
      </c>
      <c r="D1002" s="286">
        <v>243</v>
      </c>
      <c r="E1002" s="286">
        <f t="shared" si="108"/>
        <v>1.6000000000000014</v>
      </c>
      <c r="F1002" s="286">
        <f t="shared" si="106"/>
        <v>388.80000000000035</v>
      </c>
      <c r="G1002" s="286">
        <f t="shared" si="109"/>
        <v>81.849999999999994</v>
      </c>
      <c r="H1002" s="286">
        <f t="shared" si="107"/>
        <v>31823.280000000028</v>
      </c>
      <c r="I1002" s="286">
        <f t="shared" si="110"/>
        <v>873230.22000000079</v>
      </c>
      <c r="J1002" s="286">
        <f t="shared" si="112"/>
        <v>21111.840000000026</v>
      </c>
      <c r="K1002" s="286">
        <f t="shared" si="111"/>
        <v>368875.21499999991</v>
      </c>
    </row>
    <row r="1003" spans="2:11" ht="14.4">
      <c r="B1003" s="287">
        <v>1001</v>
      </c>
      <c r="C1003" s="4">
        <f>IF('Input&amp;Output'!$C$3=10,'v-t_chart'!G1003,IF('Input&amp;Output'!$C$3=21,'v-t_chart'!H1003,IF('Input&amp;Output'!$C$3=32,'v-t_chart'!I1003,IF('Input&amp;Output'!$C$3=22,'v-t_chart'!J1003,IF('Input&amp;Output'!$C$3=31,'v-t_chart'!K1003,'v-t_chart'!L1003)))))</f>
        <v>56.4</v>
      </c>
      <c r="D1003" s="286">
        <v>243</v>
      </c>
      <c r="E1003" s="286">
        <f t="shared" si="108"/>
        <v>1.2999999999999972</v>
      </c>
      <c r="F1003" s="286">
        <f t="shared" si="106"/>
        <v>315.8999999999993</v>
      </c>
      <c r="G1003" s="286">
        <f t="shared" si="109"/>
        <v>83.95</v>
      </c>
      <c r="H1003" s="286">
        <f t="shared" si="107"/>
        <v>26519.804999999942</v>
      </c>
      <c r="I1003" s="286">
        <f t="shared" si="110"/>
        <v>899750.02500000072</v>
      </c>
      <c r="J1003" s="286">
        <f t="shared" si="112"/>
        <v>17611.424999999977</v>
      </c>
      <c r="K1003" s="286">
        <f t="shared" si="111"/>
        <v>386486.6399999999</v>
      </c>
    </row>
    <row r="1004" spans="2:11" ht="14.4">
      <c r="B1004" s="287">
        <v>1002</v>
      </c>
      <c r="C1004" s="4">
        <f>IF('Input&amp;Output'!$C$3=10,'v-t_chart'!G1004,IF('Input&amp;Output'!$C$3=21,'v-t_chart'!H1004,IF('Input&amp;Output'!$C$3=32,'v-t_chart'!I1004,IF('Input&amp;Output'!$C$3=22,'v-t_chart'!J1004,IF('Input&amp;Output'!$C$3=31,'v-t_chart'!K1004,'v-t_chart'!L1004)))))</f>
        <v>57.3</v>
      </c>
      <c r="D1004" s="286">
        <v>243</v>
      </c>
      <c r="E1004" s="286">
        <f t="shared" si="108"/>
        <v>0.89999999999999858</v>
      </c>
      <c r="F1004" s="286">
        <f t="shared" si="106"/>
        <v>218.69999999999965</v>
      </c>
      <c r="G1004" s="286">
        <f t="shared" si="109"/>
        <v>85.5</v>
      </c>
      <c r="H1004" s="286">
        <f t="shared" si="107"/>
        <v>18698.849999999969</v>
      </c>
      <c r="I1004" s="286">
        <f t="shared" si="110"/>
        <v>918448.8750000007</v>
      </c>
      <c r="J1004" s="286">
        <f t="shared" si="112"/>
        <v>12433.094999999936</v>
      </c>
      <c r="K1004" s="286">
        <f t="shared" si="111"/>
        <v>398919.73499999981</v>
      </c>
    </row>
    <row r="1005" spans="2:11" ht="14.4">
      <c r="B1005" s="287">
        <v>1003</v>
      </c>
      <c r="C1005" s="4">
        <f>IF('Input&amp;Output'!$C$3=10,'v-t_chart'!G1005,IF('Input&amp;Output'!$C$3=21,'v-t_chart'!H1005,IF('Input&amp;Output'!$C$3=32,'v-t_chart'!I1005,IF('Input&amp;Output'!$C$3=22,'v-t_chart'!J1005,IF('Input&amp;Output'!$C$3=31,'v-t_chart'!K1005,'v-t_chart'!L1005)))))</f>
        <v>58.1</v>
      </c>
      <c r="D1005" s="286">
        <v>243</v>
      </c>
      <c r="E1005" s="286">
        <f t="shared" si="108"/>
        <v>0.80000000000000426</v>
      </c>
      <c r="F1005" s="286">
        <f t="shared" si="106"/>
        <v>194.40000000000103</v>
      </c>
      <c r="G1005" s="286">
        <f t="shared" si="109"/>
        <v>86.75</v>
      </c>
      <c r="H1005" s="286">
        <f t="shared" si="107"/>
        <v>16864.200000000088</v>
      </c>
      <c r="I1005" s="286">
        <f t="shared" si="110"/>
        <v>935313.07500000077</v>
      </c>
      <c r="J1005" s="286">
        <f t="shared" si="112"/>
        <v>11216.880000000076</v>
      </c>
      <c r="K1005" s="286">
        <f t="shared" si="111"/>
        <v>410136.61499999987</v>
      </c>
    </row>
    <row r="1006" spans="2:11" ht="14.4">
      <c r="B1006" s="287">
        <v>1004</v>
      </c>
      <c r="C1006" s="4">
        <f>IF('Input&amp;Output'!$C$3=10,'v-t_chart'!G1006,IF('Input&amp;Output'!$C$3=21,'v-t_chart'!H1006,IF('Input&amp;Output'!$C$3=32,'v-t_chart'!I1006,IF('Input&amp;Output'!$C$3=22,'v-t_chart'!J1006,IF('Input&amp;Output'!$C$3=31,'v-t_chart'!K1006,'v-t_chart'!L1006)))))</f>
        <v>58.8</v>
      </c>
      <c r="D1006" s="286">
        <v>243</v>
      </c>
      <c r="E1006" s="286">
        <f t="shared" si="108"/>
        <v>0.69999999999999574</v>
      </c>
      <c r="F1006" s="286">
        <f t="shared" si="106"/>
        <v>170.09999999999897</v>
      </c>
      <c r="G1006" s="286">
        <f t="shared" si="109"/>
        <v>87.85</v>
      </c>
      <c r="H1006" s="286">
        <f t="shared" si="107"/>
        <v>14943.284999999909</v>
      </c>
      <c r="I1006" s="286">
        <f t="shared" si="110"/>
        <v>950256.36000000068</v>
      </c>
      <c r="J1006" s="286">
        <f t="shared" si="112"/>
        <v>9942.3449999999357</v>
      </c>
      <c r="K1006" s="286">
        <f t="shared" si="111"/>
        <v>420078.95999999979</v>
      </c>
    </row>
    <row r="1007" spans="2:11" ht="14.4">
      <c r="B1007" s="287">
        <v>1005</v>
      </c>
      <c r="C1007" s="4">
        <f>IF('Input&amp;Output'!$C$3=10,'v-t_chart'!G1007,IF('Input&amp;Output'!$C$3=21,'v-t_chart'!H1007,IF('Input&amp;Output'!$C$3=32,'v-t_chart'!I1007,IF('Input&amp;Output'!$C$3=22,'v-t_chart'!J1007,IF('Input&amp;Output'!$C$3=31,'v-t_chart'!K1007,'v-t_chart'!L1007)))))</f>
        <v>59.4</v>
      </c>
      <c r="D1007" s="286">
        <v>243</v>
      </c>
      <c r="E1007" s="286">
        <f t="shared" si="108"/>
        <v>0.60000000000000142</v>
      </c>
      <c r="F1007" s="286">
        <f t="shared" si="106"/>
        <v>145.80000000000035</v>
      </c>
      <c r="G1007" s="286">
        <f t="shared" si="109"/>
        <v>88.8</v>
      </c>
      <c r="H1007" s="286">
        <f t="shared" si="107"/>
        <v>12947.04000000003</v>
      </c>
      <c r="I1007" s="286">
        <f t="shared" si="110"/>
        <v>963203.40000000072</v>
      </c>
      <c r="J1007" s="286">
        <f t="shared" si="112"/>
        <v>8616.7800000000097</v>
      </c>
      <c r="K1007" s="286">
        <f t="shared" si="111"/>
        <v>428695.73999999982</v>
      </c>
    </row>
    <row r="1008" spans="2:11" ht="14.4">
      <c r="B1008" s="287">
        <v>1006</v>
      </c>
      <c r="C1008" s="4">
        <f>IF('Input&amp;Output'!$C$3=10,'v-t_chart'!G1008,IF('Input&amp;Output'!$C$3=21,'v-t_chart'!H1008,IF('Input&amp;Output'!$C$3=32,'v-t_chart'!I1008,IF('Input&amp;Output'!$C$3=22,'v-t_chart'!J1008,IF('Input&amp;Output'!$C$3=31,'v-t_chart'!K1008,'v-t_chart'!L1008)))))</f>
        <v>59.8</v>
      </c>
      <c r="D1008" s="286">
        <v>243</v>
      </c>
      <c r="E1008" s="286">
        <f t="shared" si="108"/>
        <v>0.39999999999999858</v>
      </c>
      <c r="F1008" s="286">
        <f t="shared" si="106"/>
        <v>97.199999999999648</v>
      </c>
      <c r="G1008" s="286">
        <f t="shared" si="109"/>
        <v>89.5</v>
      </c>
      <c r="H1008" s="286">
        <f t="shared" si="107"/>
        <v>8699.3999999999687</v>
      </c>
      <c r="I1008" s="286">
        <f t="shared" si="110"/>
        <v>971902.80000000075</v>
      </c>
      <c r="J1008" s="286">
        <f t="shared" si="112"/>
        <v>5793.1199999999799</v>
      </c>
      <c r="K1008" s="286">
        <f t="shared" si="111"/>
        <v>434488.85999999981</v>
      </c>
    </row>
    <row r="1009" spans="2:11" ht="14.4">
      <c r="B1009" s="287">
        <v>1007</v>
      </c>
      <c r="C1009" s="4">
        <f>IF('Input&amp;Output'!$C$3=10,'v-t_chart'!G1009,IF('Input&amp;Output'!$C$3=21,'v-t_chart'!H1009,IF('Input&amp;Output'!$C$3=32,'v-t_chart'!I1009,IF('Input&amp;Output'!$C$3=22,'v-t_chart'!J1009,IF('Input&amp;Output'!$C$3=31,'v-t_chart'!K1009,'v-t_chart'!L1009)))))</f>
        <v>59.7</v>
      </c>
      <c r="D1009" s="286">
        <v>243</v>
      </c>
      <c r="E1009" s="286">
        <f t="shared" si="108"/>
        <v>-9.9999999999994316E-2</v>
      </c>
      <c r="F1009" s="286">
        <f t="shared" si="106"/>
        <v>-24.299999999998619</v>
      </c>
      <c r="G1009" s="286">
        <f t="shared" si="109"/>
        <v>89.6</v>
      </c>
      <c r="H1009" s="286">
        <f t="shared" si="107"/>
        <v>-2177.2799999998761</v>
      </c>
      <c r="I1009" s="286">
        <f t="shared" si="110"/>
        <v>969725.52000000083</v>
      </c>
      <c r="J1009" s="286">
        <f t="shared" si="112"/>
        <v>-1451.9249999999226</v>
      </c>
      <c r="K1009" s="286">
        <f t="shared" si="111"/>
        <v>433036.93499999988</v>
      </c>
    </row>
    <row r="1010" spans="2:11" ht="14.4">
      <c r="B1010" s="287">
        <v>1008</v>
      </c>
      <c r="C1010" s="4">
        <f>IF('Input&amp;Output'!$C$3=10,'v-t_chart'!G1010,IF('Input&amp;Output'!$C$3=21,'v-t_chart'!H1010,IF('Input&amp;Output'!$C$3=32,'v-t_chart'!I1010,IF('Input&amp;Output'!$C$3=22,'v-t_chart'!J1010,IF('Input&amp;Output'!$C$3=31,'v-t_chart'!K1010,'v-t_chart'!L1010)))))</f>
        <v>59.4</v>
      </c>
      <c r="D1010" s="286">
        <v>243</v>
      </c>
      <c r="E1010" s="286">
        <f t="shared" si="108"/>
        <v>-0.30000000000000426</v>
      </c>
      <c r="F1010" s="286">
        <f t="shared" si="106"/>
        <v>-72.900000000001029</v>
      </c>
      <c r="G1010" s="286">
        <f t="shared" si="109"/>
        <v>89.25</v>
      </c>
      <c r="H1010" s="286">
        <f t="shared" si="107"/>
        <v>-6506.3250000000917</v>
      </c>
      <c r="I1010" s="286">
        <f t="shared" si="110"/>
        <v>963219.19500000076</v>
      </c>
      <c r="J1010" s="286">
        <f t="shared" si="112"/>
        <v>-4341.1950000000579</v>
      </c>
      <c r="K1010" s="286">
        <f t="shared" si="111"/>
        <v>428695.73999999982</v>
      </c>
    </row>
    <row r="1011" spans="2:11" ht="14.4">
      <c r="B1011" s="287">
        <v>1009</v>
      </c>
      <c r="C1011" s="4">
        <f>IF('Input&amp;Output'!$C$3=10,'v-t_chart'!G1011,IF('Input&amp;Output'!$C$3=21,'v-t_chart'!H1011,IF('Input&amp;Output'!$C$3=32,'v-t_chart'!I1011,IF('Input&amp;Output'!$C$3=22,'v-t_chart'!J1011,IF('Input&amp;Output'!$C$3=31,'v-t_chart'!K1011,'v-t_chart'!L1011)))))</f>
        <v>59.2</v>
      </c>
      <c r="D1011" s="286">
        <v>243</v>
      </c>
      <c r="E1011" s="286">
        <f t="shared" si="108"/>
        <v>-0.19999999999999574</v>
      </c>
      <c r="F1011" s="286">
        <f t="shared" si="106"/>
        <v>-48.599999999998964</v>
      </c>
      <c r="G1011" s="286">
        <f t="shared" si="109"/>
        <v>88.9</v>
      </c>
      <c r="H1011" s="286">
        <f t="shared" si="107"/>
        <v>-4320.5399999999081</v>
      </c>
      <c r="I1011" s="286">
        <f t="shared" si="110"/>
        <v>958898.65500000084</v>
      </c>
      <c r="J1011" s="286">
        <f t="shared" si="112"/>
        <v>-2881.9799999999204</v>
      </c>
      <c r="K1011" s="286">
        <f t="shared" si="111"/>
        <v>425813.75999999989</v>
      </c>
    </row>
    <row r="1012" spans="2:11" ht="14.4">
      <c r="B1012" s="287">
        <v>1010</v>
      </c>
      <c r="C1012" s="4">
        <f>IF('Input&amp;Output'!$C$3=10,'v-t_chart'!G1012,IF('Input&amp;Output'!$C$3=21,'v-t_chart'!H1012,IF('Input&amp;Output'!$C$3=32,'v-t_chart'!I1012,IF('Input&amp;Output'!$C$3=22,'v-t_chart'!J1012,IF('Input&amp;Output'!$C$3=31,'v-t_chart'!K1012,'v-t_chart'!L1012)))))</f>
        <v>59.2</v>
      </c>
      <c r="D1012" s="286">
        <v>243</v>
      </c>
      <c r="E1012" s="286">
        <f t="shared" si="108"/>
        <v>0</v>
      </c>
      <c r="F1012" s="286">
        <f t="shared" si="106"/>
        <v>0</v>
      </c>
      <c r="G1012" s="286">
        <f t="shared" si="109"/>
        <v>88.800000000000011</v>
      </c>
      <c r="H1012" s="286">
        <f t="shared" si="107"/>
        <v>0</v>
      </c>
      <c r="I1012" s="286">
        <f t="shared" si="110"/>
        <v>958898.65500000084</v>
      </c>
      <c r="J1012" s="286">
        <f t="shared" si="112"/>
        <v>0</v>
      </c>
      <c r="K1012" s="286">
        <f t="shared" si="111"/>
        <v>425813.75999999989</v>
      </c>
    </row>
    <row r="1013" spans="2:11" ht="14.4">
      <c r="B1013" s="287">
        <v>1011</v>
      </c>
      <c r="C1013" s="4">
        <f>IF('Input&amp;Output'!$C$3=10,'v-t_chart'!G1013,IF('Input&amp;Output'!$C$3=21,'v-t_chart'!H1013,IF('Input&amp;Output'!$C$3=32,'v-t_chart'!I1013,IF('Input&amp;Output'!$C$3=22,'v-t_chart'!J1013,IF('Input&amp;Output'!$C$3=31,'v-t_chart'!K1013,'v-t_chart'!L1013)))))</f>
        <v>59.6</v>
      </c>
      <c r="D1013" s="286">
        <v>243</v>
      </c>
      <c r="E1013" s="286">
        <f t="shared" si="108"/>
        <v>0.39999999999999858</v>
      </c>
      <c r="F1013" s="286">
        <f t="shared" si="106"/>
        <v>97.199999999999648</v>
      </c>
      <c r="G1013" s="286">
        <f t="shared" si="109"/>
        <v>89.2</v>
      </c>
      <c r="H1013" s="286">
        <f t="shared" si="107"/>
        <v>8670.2399999999689</v>
      </c>
      <c r="I1013" s="286">
        <f t="shared" si="110"/>
        <v>967568.89500000083</v>
      </c>
      <c r="J1013" s="286">
        <f t="shared" si="112"/>
        <v>5773.6799999999976</v>
      </c>
      <c r="K1013" s="286">
        <f t="shared" si="111"/>
        <v>431587.43999999989</v>
      </c>
    </row>
    <row r="1014" spans="2:11" ht="14.4">
      <c r="B1014" s="287">
        <v>1012</v>
      </c>
      <c r="C1014" s="4">
        <f>IF('Input&amp;Output'!$C$3=10,'v-t_chart'!G1014,IF('Input&amp;Output'!$C$3=21,'v-t_chart'!H1014,IF('Input&amp;Output'!$C$3=32,'v-t_chart'!I1014,IF('Input&amp;Output'!$C$3=22,'v-t_chart'!J1014,IF('Input&amp;Output'!$C$3=31,'v-t_chart'!K1014,'v-t_chart'!L1014)))))</f>
        <v>60</v>
      </c>
      <c r="D1014" s="286">
        <v>243</v>
      </c>
      <c r="E1014" s="286">
        <f t="shared" si="108"/>
        <v>0.39999999999999858</v>
      </c>
      <c r="F1014" s="286">
        <f t="shared" si="106"/>
        <v>97.199999999999648</v>
      </c>
      <c r="G1014" s="286">
        <f t="shared" si="109"/>
        <v>89.8</v>
      </c>
      <c r="H1014" s="286">
        <f t="shared" si="107"/>
        <v>8728.5599999999686</v>
      </c>
      <c r="I1014" s="286">
        <f t="shared" si="110"/>
        <v>976297.45500000077</v>
      </c>
      <c r="J1014" s="286">
        <f t="shared" si="112"/>
        <v>5812.5599999999622</v>
      </c>
      <c r="K1014" s="286">
        <f t="shared" si="111"/>
        <v>437399.99999999983</v>
      </c>
    </row>
    <row r="1015" spans="2:11" ht="14.4">
      <c r="B1015" s="287">
        <v>1013</v>
      </c>
      <c r="C1015" s="4">
        <f>IF('Input&amp;Output'!$C$3=10,'v-t_chart'!G1015,IF('Input&amp;Output'!$C$3=21,'v-t_chart'!H1015,IF('Input&amp;Output'!$C$3=32,'v-t_chart'!I1015,IF('Input&amp;Output'!$C$3=22,'v-t_chart'!J1015,IF('Input&amp;Output'!$C$3=31,'v-t_chart'!K1015,'v-t_chart'!L1015)))))</f>
        <v>60.5</v>
      </c>
      <c r="D1015" s="286">
        <v>243</v>
      </c>
      <c r="E1015" s="286">
        <f t="shared" si="108"/>
        <v>0.5</v>
      </c>
      <c r="F1015" s="286">
        <f t="shared" si="106"/>
        <v>121.5</v>
      </c>
      <c r="G1015" s="286">
        <f t="shared" si="109"/>
        <v>90.5</v>
      </c>
      <c r="H1015" s="286">
        <f t="shared" si="107"/>
        <v>10995.75</v>
      </c>
      <c r="I1015" s="286">
        <f t="shared" si="110"/>
        <v>987293.20500000077</v>
      </c>
      <c r="J1015" s="286">
        <f t="shared" si="112"/>
        <v>7320.375</v>
      </c>
      <c r="K1015" s="286">
        <f t="shared" si="111"/>
        <v>444720.37499999983</v>
      </c>
    </row>
    <row r="1016" spans="2:11" ht="14.4">
      <c r="B1016" s="287">
        <v>1014</v>
      </c>
      <c r="C1016" s="4">
        <f>IF('Input&amp;Output'!$C$3=10,'v-t_chart'!G1016,IF('Input&amp;Output'!$C$3=21,'v-t_chart'!H1016,IF('Input&amp;Output'!$C$3=32,'v-t_chart'!I1016,IF('Input&amp;Output'!$C$3=22,'v-t_chart'!J1016,IF('Input&amp;Output'!$C$3=31,'v-t_chart'!K1016,'v-t_chart'!L1016)))))</f>
        <v>61</v>
      </c>
      <c r="D1016" s="286">
        <v>243</v>
      </c>
      <c r="E1016" s="286">
        <f t="shared" si="108"/>
        <v>0.5</v>
      </c>
      <c r="F1016" s="286">
        <f t="shared" si="106"/>
        <v>121.5</v>
      </c>
      <c r="G1016" s="286">
        <f t="shared" si="109"/>
        <v>91.25</v>
      </c>
      <c r="H1016" s="286">
        <f t="shared" si="107"/>
        <v>11086.875</v>
      </c>
      <c r="I1016" s="286">
        <f t="shared" si="110"/>
        <v>998380.08000000077</v>
      </c>
      <c r="J1016" s="286">
        <f t="shared" si="112"/>
        <v>7381.125</v>
      </c>
      <c r="K1016" s="286">
        <f t="shared" si="111"/>
        <v>452101.49999999983</v>
      </c>
    </row>
    <row r="1017" spans="2:11" ht="14.4">
      <c r="B1017" s="287">
        <v>1015</v>
      </c>
      <c r="C1017" s="4">
        <f>IF('Input&amp;Output'!$C$3=10,'v-t_chart'!G1017,IF('Input&amp;Output'!$C$3=21,'v-t_chart'!H1017,IF('Input&amp;Output'!$C$3=32,'v-t_chart'!I1017,IF('Input&amp;Output'!$C$3=22,'v-t_chart'!J1017,IF('Input&amp;Output'!$C$3=31,'v-t_chart'!K1017,'v-t_chart'!L1017)))))</f>
        <v>61.2</v>
      </c>
      <c r="D1017" s="286">
        <v>243</v>
      </c>
      <c r="E1017" s="286">
        <f t="shared" si="108"/>
        <v>0.20000000000000284</v>
      </c>
      <c r="F1017" s="286">
        <f t="shared" si="106"/>
        <v>48.600000000000691</v>
      </c>
      <c r="G1017" s="286">
        <f t="shared" si="109"/>
        <v>91.7</v>
      </c>
      <c r="H1017" s="286">
        <f t="shared" si="107"/>
        <v>4456.6200000000636</v>
      </c>
      <c r="I1017" s="286">
        <f t="shared" si="110"/>
        <v>1002836.7000000009</v>
      </c>
      <c r="J1017" s="286">
        <f t="shared" si="112"/>
        <v>2969.4600000000619</v>
      </c>
      <c r="K1017" s="286">
        <f t="shared" si="111"/>
        <v>455070.9599999999</v>
      </c>
    </row>
    <row r="1018" spans="2:11" ht="14.4">
      <c r="B1018" s="287">
        <v>1016</v>
      </c>
      <c r="C1018" s="4">
        <f>IF('Input&amp;Output'!$C$3=10,'v-t_chart'!G1018,IF('Input&amp;Output'!$C$3=21,'v-t_chart'!H1018,IF('Input&amp;Output'!$C$3=32,'v-t_chart'!I1018,IF('Input&amp;Output'!$C$3=22,'v-t_chart'!J1018,IF('Input&amp;Output'!$C$3=31,'v-t_chart'!K1018,'v-t_chart'!L1018)))))</f>
        <v>61.3</v>
      </c>
      <c r="D1018" s="286">
        <v>243</v>
      </c>
      <c r="E1018" s="286">
        <f t="shared" si="108"/>
        <v>9.9999999999994316E-2</v>
      </c>
      <c r="F1018" s="286">
        <f t="shared" si="106"/>
        <v>24.299999999998619</v>
      </c>
      <c r="G1018" s="286">
        <f t="shared" si="109"/>
        <v>91.9</v>
      </c>
      <c r="H1018" s="286">
        <f t="shared" si="107"/>
        <v>2233.1699999998732</v>
      </c>
      <c r="I1018" s="286">
        <f t="shared" si="110"/>
        <v>1005069.8700000008</v>
      </c>
      <c r="J1018" s="286">
        <f t="shared" si="112"/>
        <v>1488.3749999998895</v>
      </c>
      <c r="K1018" s="286">
        <f t="shared" si="111"/>
        <v>456559.33499999979</v>
      </c>
    </row>
    <row r="1019" spans="2:11" ht="14.4">
      <c r="B1019" s="287">
        <v>1017</v>
      </c>
      <c r="C1019" s="4">
        <f>IF('Input&amp;Output'!$C$3=10,'v-t_chart'!G1019,IF('Input&amp;Output'!$C$3=21,'v-t_chart'!H1019,IF('Input&amp;Output'!$C$3=32,'v-t_chart'!I1019,IF('Input&amp;Output'!$C$3=22,'v-t_chart'!J1019,IF('Input&amp;Output'!$C$3=31,'v-t_chart'!K1019,'v-t_chart'!L1019)))))</f>
        <v>61.4</v>
      </c>
      <c r="D1019" s="286">
        <v>243</v>
      </c>
      <c r="E1019" s="286">
        <f t="shared" si="108"/>
        <v>0.10000000000000142</v>
      </c>
      <c r="F1019" s="286">
        <f t="shared" si="106"/>
        <v>24.300000000000345</v>
      </c>
      <c r="G1019" s="286">
        <f t="shared" si="109"/>
        <v>92.05</v>
      </c>
      <c r="H1019" s="286">
        <f t="shared" si="107"/>
        <v>2236.8150000000319</v>
      </c>
      <c r="I1019" s="286">
        <f t="shared" si="110"/>
        <v>1007306.6850000009</v>
      </c>
      <c r="J1019" s="286">
        <f t="shared" si="112"/>
        <v>1490.805000000053</v>
      </c>
      <c r="K1019" s="286">
        <f t="shared" si="111"/>
        <v>458050.13999999984</v>
      </c>
    </row>
    <row r="1020" spans="2:11" ht="14.4">
      <c r="B1020" s="287">
        <v>1018</v>
      </c>
      <c r="C1020" s="4">
        <f>IF('Input&amp;Output'!$C$3=10,'v-t_chart'!G1020,IF('Input&amp;Output'!$C$3=21,'v-t_chart'!H1020,IF('Input&amp;Output'!$C$3=32,'v-t_chart'!I1020,IF('Input&amp;Output'!$C$3=22,'v-t_chart'!J1020,IF('Input&amp;Output'!$C$3=31,'v-t_chart'!K1020,'v-t_chart'!L1020)))))</f>
        <v>61.7</v>
      </c>
      <c r="D1020" s="286">
        <v>243</v>
      </c>
      <c r="E1020" s="286">
        <f t="shared" si="108"/>
        <v>0.30000000000000426</v>
      </c>
      <c r="F1020" s="286">
        <f t="shared" si="106"/>
        <v>72.900000000001029</v>
      </c>
      <c r="G1020" s="286">
        <f t="shared" si="109"/>
        <v>92.4</v>
      </c>
      <c r="H1020" s="286">
        <f t="shared" si="107"/>
        <v>6735.9600000000955</v>
      </c>
      <c r="I1020" s="286">
        <f t="shared" si="110"/>
        <v>1014042.6450000009</v>
      </c>
      <c r="J1020" s="286">
        <f t="shared" si="112"/>
        <v>4486.9950000000354</v>
      </c>
      <c r="K1020" s="286">
        <f t="shared" si="111"/>
        <v>462537.13499999989</v>
      </c>
    </row>
    <row r="1021" spans="2:11" ht="14.4">
      <c r="B1021" s="287">
        <v>1019</v>
      </c>
      <c r="C1021" s="4">
        <f>IF('Input&amp;Output'!$C$3=10,'v-t_chart'!G1021,IF('Input&amp;Output'!$C$3=21,'v-t_chart'!H1021,IF('Input&amp;Output'!$C$3=32,'v-t_chart'!I1021,IF('Input&amp;Output'!$C$3=22,'v-t_chart'!J1021,IF('Input&amp;Output'!$C$3=31,'v-t_chart'!K1021,'v-t_chart'!L1021)))))</f>
        <v>62.3</v>
      </c>
      <c r="D1021" s="286">
        <v>243</v>
      </c>
      <c r="E1021" s="286">
        <f t="shared" si="108"/>
        <v>0.59999999999999432</v>
      </c>
      <c r="F1021" s="286">
        <f t="shared" si="106"/>
        <v>145.79999999999862</v>
      </c>
      <c r="G1021" s="286">
        <f t="shared" si="109"/>
        <v>93.15</v>
      </c>
      <c r="H1021" s="286">
        <f t="shared" si="107"/>
        <v>13581.269999999871</v>
      </c>
      <c r="I1021" s="286">
        <f t="shared" si="110"/>
        <v>1027623.9150000009</v>
      </c>
      <c r="J1021" s="286">
        <f t="shared" si="112"/>
        <v>9039.5999999999003</v>
      </c>
      <c r="K1021" s="286">
        <f t="shared" si="111"/>
        <v>471576.73499999981</v>
      </c>
    </row>
    <row r="1022" spans="2:11" ht="14.4">
      <c r="B1022" s="287">
        <v>1020</v>
      </c>
      <c r="C1022" s="4">
        <f>IF('Input&amp;Output'!$C$3=10,'v-t_chart'!G1022,IF('Input&amp;Output'!$C$3=21,'v-t_chart'!H1022,IF('Input&amp;Output'!$C$3=32,'v-t_chart'!I1022,IF('Input&amp;Output'!$C$3=22,'v-t_chart'!J1022,IF('Input&amp;Output'!$C$3=31,'v-t_chart'!K1022,'v-t_chart'!L1022)))))</f>
        <v>63.1</v>
      </c>
      <c r="D1022" s="286">
        <v>243</v>
      </c>
      <c r="E1022" s="286">
        <f t="shared" si="108"/>
        <v>0.80000000000000426</v>
      </c>
      <c r="F1022" s="286">
        <f t="shared" si="106"/>
        <v>194.40000000000103</v>
      </c>
      <c r="G1022" s="286">
        <f t="shared" si="109"/>
        <v>94.25</v>
      </c>
      <c r="H1022" s="286">
        <f t="shared" si="107"/>
        <v>18322.200000000095</v>
      </c>
      <c r="I1022" s="286">
        <f t="shared" si="110"/>
        <v>1045946.1150000009</v>
      </c>
      <c r="J1022" s="286">
        <f t="shared" si="112"/>
        <v>12188.880000000076</v>
      </c>
      <c r="K1022" s="286">
        <f t="shared" si="111"/>
        <v>483765.61499999987</v>
      </c>
    </row>
    <row r="1023" spans="2:11" ht="14.4">
      <c r="B1023" s="287">
        <v>1021</v>
      </c>
      <c r="C1023" s="4">
        <f>IF('Input&amp;Output'!$C$3=10,'v-t_chart'!G1023,IF('Input&amp;Output'!$C$3=21,'v-t_chart'!H1023,IF('Input&amp;Output'!$C$3=32,'v-t_chart'!I1023,IF('Input&amp;Output'!$C$3=22,'v-t_chart'!J1023,IF('Input&amp;Output'!$C$3=31,'v-t_chart'!K1023,'v-t_chart'!L1023)))))</f>
        <v>63.6</v>
      </c>
      <c r="D1023" s="286">
        <v>243</v>
      </c>
      <c r="E1023" s="286">
        <f t="shared" si="108"/>
        <v>0.5</v>
      </c>
      <c r="F1023" s="286">
        <f t="shared" si="106"/>
        <v>121.5</v>
      </c>
      <c r="G1023" s="286">
        <f t="shared" si="109"/>
        <v>95.15</v>
      </c>
      <c r="H1023" s="286">
        <f t="shared" si="107"/>
        <v>11560.725</v>
      </c>
      <c r="I1023" s="286">
        <f t="shared" si="110"/>
        <v>1057506.840000001</v>
      </c>
      <c r="J1023" s="286">
        <f t="shared" si="112"/>
        <v>7697.0249999999887</v>
      </c>
      <c r="K1023" s="286">
        <f t="shared" si="111"/>
        <v>491462.63999999984</v>
      </c>
    </row>
    <row r="1024" spans="2:11" ht="14.4">
      <c r="B1024" s="287">
        <v>1022</v>
      </c>
      <c r="C1024" s="4">
        <f>IF('Input&amp;Output'!$C$3=10,'v-t_chart'!G1024,IF('Input&amp;Output'!$C$3=21,'v-t_chart'!H1024,IF('Input&amp;Output'!$C$3=32,'v-t_chart'!I1024,IF('Input&amp;Output'!$C$3=22,'v-t_chart'!J1024,IF('Input&amp;Output'!$C$3=31,'v-t_chart'!K1024,'v-t_chart'!L1024)))))</f>
        <v>63.9</v>
      </c>
      <c r="D1024" s="286">
        <v>243</v>
      </c>
      <c r="E1024" s="286">
        <f t="shared" si="108"/>
        <v>0.29999999999999716</v>
      </c>
      <c r="F1024" s="286">
        <f t="shared" si="106"/>
        <v>72.899999999999309</v>
      </c>
      <c r="G1024" s="286">
        <f t="shared" si="109"/>
        <v>95.7</v>
      </c>
      <c r="H1024" s="286">
        <f t="shared" si="107"/>
        <v>6976.5299999999343</v>
      </c>
      <c r="I1024" s="286">
        <f t="shared" si="110"/>
        <v>1064483.370000001</v>
      </c>
      <c r="J1024" s="286">
        <f t="shared" si="112"/>
        <v>4647.375</v>
      </c>
      <c r="K1024" s="286">
        <f t="shared" si="111"/>
        <v>496110.01499999984</v>
      </c>
    </row>
    <row r="1025" spans="2:11" ht="14.4">
      <c r="B1025" s="287">
        <v>1023</v>
      </c>
      <c r="C1025" s="4">
        <f>IF('Input&amp;Output'!$C$3=10,'v-t_chart'!G1025,IF('Input&amp;Output'!$C$3=21,'v-t_chart'!H1025,IF('Input&amp;Output'!$C$3=32,'v-t_chart'!I1025,IF('Input&amp;Output'!$C$3=22,'v-t_chart'!J1025,IF('Input&amp;Output'!$C$3=31,'v-t_chart'!K1025,'v-t_chart'!L1025)))))</f>
        <v>63.8</v>
      </c>
      <c r="D1025" s="286">
        <v>243</v>
      </c>
      <c r="E1025" s="286">
        <f t="shared" si="108"/>
        <v>-0.10000000000000142</v>
      </c>
      <c r="F1025" s="286">
        <f t="shared" si="106"/>
        <v>-24.300000000000345</v>
      </c>
      <c r="G1025" s="286">
        <f t="shared" si="109"/>
        <v>95.75</v>
      </c>
      <c r="H1025" s="286">
        <f t="shared" si="107"/>
        <v>-2326.7250000000331</v>
      </c>
      <c r="I1025" s="286">
        <f t="shared" si="110"/>
        <v>1062156.6450000009</v>
      </c>
      <c r="J1025" s="286">
        <f t="shared" si="112"/>
        <v>-1551.555000000053</v>
      </c>
      <c r="K1025" s="286">
        <f t="shared" si="111"/>
        <v>494558.45999999979</v>
      </c>
    </row>
    <row r="1026" spans="2:11" ht="14.4">
      <c r="B1026" s="287">
        <v>1024</v>
      </c>
      <c r="C1026" s="4">
        <f>IF('Input&amp;Output'!$C$3=10,'v-t_chart'!G1026,IF('Input&amp;Output'!$C$3=21,'v-t_chart'!H1026,IF('Input&amp;Output'!$C$3=32,'v-t_chart'!I1026,IF('Input&amp;Output'!$C$3=22,'v-t_chart'!J1026,IF('Input&amp;Output'!$C$3=31,'v-t_chart'!K1026,'v-t_chart'!L1026)))))</f>
        <v>63.6</v>
      </c>
      <c r="D1026" s="286">
        <v>243</v>
      </c>
      <c r="E1026" s="286">
        <f t="shared" si="108"/>
        <v>-0.19999999999999574</v>
      </c>
      <c r="F1026" s="286">
        <f t="shared" si="106"/>
        <v>-48.599999999998964</v>
      </c>
      <c r="G1026" s="286">
        <f t="shared" si="109"/>
        <v>95.5</v>
      </c>
      <c r="H1026" s="286">
        <f t="shared" si="107"/>
        <v>-4641.299999999901</v>
      </c>
      <c r="I1026" s="286">
        <f t="shared" si="110"/>
        <v>1057515.3450000011</v>
      </c>
      <c r="J1026" s="286">
        <f t="shared" si="112"/>
        <v>-3095.819999999947</v>
      </c>
      <c r="K1026" s="286">
        <f t="shared" si="111"/>
        <v>491462.63999999984</v>
      </c>
    </row>
    <row r="1027" spans="2:11" ht="14.4">
      <c r="B1027" s="287">
        <v>1025</v>
      </c>
      <c r="C1027" s="4">
        <f>IF('Input&amp;Output'!$C$3=10,'v-t_chart'!G1027,IF('Input&amp;Output'!$C$3=21,'v-t_chart'!H1027,IF('Input&amp;Output'!$C$3=32,'v-t_chart'!I1027,IF('Input&amp;Output'!$C$3=22,'v-t_chart'!J1027,IF('Input&amp;Output'!$C$3=31,'v-t_chart'!K1027,'v-t_chart'!L1027)))))</f>
        <v>63.3</v>
      </c>
      <c r="D1027" s="286">
        <v>243</v>
      </c>
      <c r="E1027" s="286">
        <f t="shared" si="108"/>
        <v>-0.30000000000000426</v>
      </c>
      <c r="F1027" s="286">
        <f t="shared" si="106"/>
        <v>-72.900000000001029</v>
      </c>
      <c r="G1027" s="286">
        <f t="shared" si="109"/>
        <v>95.1</v>
      </c>
      <c r="H1027" s="286">
        <f t="shared" si="107"/>
        <v>-6932.7900000000973</v>
      </c>
      <c r="I1027" s="286">
        <f t="shared" si="110"/>
        <v>1050582.5550000011</v>
      </c>
      <c r="J1027" s="286">
        <f t="shared" si="112"/>
        <v>-4625.5050000000756</v>
      </c>
      <c r="K1027" s="286">
        <f t="shared" si="111"/>
        <v>486837.13499999978</v>
      </c>
    </row>
    <row r="1028" spans="2:11" ht="14.4">
      <c r="B1028" s="287">
        <v>1026</v>
      </c>
      <c r="C1028" s="4">
        <f>IF('Input&amp;Output'!$C$3=10,'v-t_chart'!G1028,IF('Input&amp;Output'!$C$3=21,'v-t_chart'!H1028,IF('Input&amp;Output'!$C$3=32,'v-t_chart'!I1028,IF('Input&amp;Output'!$C$3=22,'v-t_chart'!J1028,IF('Input&amp;Output'!$C$3=31,'v-t_chart'!K1028,'v-t_chart'!L1028)))))</f>
        <v>62.8</v>
      </c>
      <c r="D1028" s="286">
        <v>243</v>
      </c>
      <c r="E1028" s="286">
        <f t="shared" si="108"/>
        <v>-0.5</v>
      </c>
      <c r="F1028" s="286">
        <f t="shared" ref="F1028:F1091" si="113">D1028*E1028</f>
        <v>-121.5</v>
      </c>
      <c r="G1028" s="286">
        <f t="shared" si="109"/>
        <v>94.449999999999989</v>
      </c>
      <c r="H1028" s="286">
        <f t="shared" ref="H1028:H1091" si="114">F1028*G1028</f>
        <v>-11475.674999999999</v>
      </c>
      <c r="I1028" s="286">
        <f t="shared" si="110"/>
        <v>1039106.8800000011</v>
      </c>
      <c r="J1028" s="286">
        <f t="shared" si="112"/>
        <v>-7660.5749999999671</v>
      </c>
      <c r="K1028" s="286">
        <f t="shared" si="111"/>
        <v>479176.55999999982</v>
      </c>
    </row>
    <row r="1029" spans="2:11" ht="14.4">
      <c r="B1029" s="287">
        <v>1027</v>
      </c>
      <c r="C1029" s="4">
        <f>IF('Input&amp;Output'!$C$3=10,'v-t_chart'!G1029,IF('Input&amp;Output'!$C$3=21,'v-t_chart'!H1029,IF('Input&amp;Output'!$C$3=32,'v-t_chart'!I1029,IF('Input&amp;Output'!$C$3=22,'v-t_chart'!J1029,IF('Input&amp;Output'!$C$3=31,'v-t_chart'!K1029,'v-t_chart'!L1029)))))</f>
        <v>61.9</v>
      </c>
      <c r="D1029" s="286">
        <v>243</v>
      </c>
      <c r="E1029" s="286">
        <f t="shared" ref="E1029:E1092" si="115">(C1029-C1028)/(B1029/B1029)</f>
        <v>-0.89999999999999858</v>
      </c>
      <c r="F1029" s="286">
        <f t="shared" si="113"/>
        <v>-218.69999999999965</v>
      </c>
      <c r="G1029" s="286">
        <f t="shared" ref="G1029:G1092" si="116">(C1029+C1028/2)*(B1029-B1028)</f>
        <v>93.3</v>
      </c>
      <c r="H1029" s="286">
        <f t="shared" si="114"/>
        <v>-20404.709999999966</v>
      </c>
      <c r="I1029" s="286">
        <f t="shared" ref="I1029:I1092" si="117">I1028+H1029</f>
        <v>1018702.1700000011</v>
      </c>
      <c r="J1029" s="286">
        <f t="shared" si="112"/>
        <v>-13635.945000000002</v>
      </c>
      <c r="K1029" s="286">
        <f t="shared" ref="K1029:K1092" si="118">K1028+J1029</f>
        <v>465540.61499999982</v>
      </c>
    </row>
    <row r="1030" spans="2:11" ht="14.4">
      <c r="B1030" s="287">
        <v>1028</v>
      </c>
      <c r="C1030" s="4">
        <f>IF('Input&amp;Output'!$C$3=10,'v-t_chart'!G1030,IF('Input&amp;Output'!$C$3=21,'v-t_chart'!H1030,IF('Input&amp;Output'!$C$3=32,'v-t_chart'!I1030,IF('Input&amp;Output'!$C$3=22,'v-t_chart'!J1030,IF('Input&amp;Output'!$C$3=31,'v-t_chart'!K1030,'v-t_chart'!L1030)))))</f>
        <v>60.5</v>
      </c>
      <c r="D1030" s="286">
        <v>243</v>
      </c>
      <c r="E1030" s="286">
        <f t="shared" si="115"/>
        <v>-1.3999999999999986</v>
      </c>
      <c r="F1030" s="286">
        <f t="shared" si="113"/>
        <v>-340.19999999999965</v>
      </c>
      <c r="G1030" s="286">
        <f t="shared" si="116"/>
        <v>91.45</v>
      </c>
      <c r="H1030" s="286">
        <f t="shared" si="114"/>
        <v>-31111.289999999968</v>
      </c>
      <c r="I1030" s="286">
        <f t="shared" si="117"/>
        <v>987590.88000000117</v>
      </c>
      <c r="J1030" s="286">
        <f t="shared" si="112"/>
        <v>-20820.239999999962</v>
      </c>
      <c r="K1030" s="286">
        <f t="shared" si="118"/>
        <v>444720.37499999988</v>
      </c>
    </row>
    <row r="1031" spans="2:11" ht="14.4">
      <c r="B1031" s="287">
        <v>1029</v>
      </c>
      <c r="C1031" s="4">
        <f>IF('Input&amp;Output'!$C$3=10,'v-t_chart'!G1031,IF('Input&amp;Output'!$C$3=21,'v-t_chart'!H1031,IF('Input&amp;Output'!$C$3=32,'v-t_chart'!I1031,IF('Input&amp;Output'!$C$3=22,'v-t_chart'!J1031,IF('Input&amp;Output'!$C$3=31,'v-t_chart'!K1031,'v-t_chart'!L1031)))))</f>
        <v>58.6</v>
      </c>
      <c r="D1031" s="286">
        <v>243</v>
      </c>
      <c r="E1031" s="286">
        <f t="shared" si="115"/>
        <v>-1.8999999999999986</v>
      </c>
      <c r="F1031" s="286">
        <f t="shared" si="113"/>
        <v>-461.69999999999965</v>
      </c>
      <c r="G1031" s="286">
        <f t="shared" si="116"/>
        <v>88.85</v>
      </c>
      <c r="H1031" s="286">
        <f t="shared" si="114"/>
        <v>-41022.044999999969</v>
      </c>
      <c r="I1031" s="286">
        <f t="shared" si="117"/>
        <v>946568.83500000124</v>
      </c>
      <c r="J1031" s="286">
        <f t="shared" si="112"/>
        <v>-27494.234999999997</v>
      </c>
      <c r="K1031" s="286">
        <f t="shared" si="118"/>
        <v>417226.1399999999</v>
      </c>
    </row>
    <row r="1032" spans="2:11" ht="14.4">
      <c r="B1032" s="287">
        <v>1030</v>
      </c>
      <c r="C1032" s="4">
        <f>IF('Input&amp;Output'!$C$3=10,'v-t_chart'!G1032,IF('Input&amp;Output'!$C$3=21,'v-t_chart'!H1032,IF('Input&amp;Output'!$C$3=32,'v-t_chart'!I1032,IF('Input&amp;Output'!$C$3=22,'v-t_chart'!J1032,IF('Input&amp;Output'!$C$3=31,'v-t_chart'!K1032,'v-t_chart'!L1032)))))</f>
        <v>56.5</v>
      </c>
      <c r="D1032" s="286">
        <v>243</v>
      </c>
      <c r="E1032" s="286">
        <f t="shared" si="115"/>
        <v>-2.1000000000000014</v>
      </c>
      <c r="F1032" s="286">
        <f t="shared" si="113"/>
        <v>-510.30000000000035</v>
      </c>
      <c r="G1032" s="286">
        <f t="shared" si="116"/>
        <v>85.8</v>
      </c>
      <c r="H1032" s="286">
        <f t="shared" si="114"/>
        <v>-43783.740000000027</v>
      </c>
      <c r="I1032" s="286">
        <f t="shared" si="117"/>
        <v>902785.09500000125</v>
      </c>
      <c r="J1032" s="286">
        <f t="shared" si="112"/>
        <v>-29367.765000000003</v>
      </c>
      <c r="K1032" s="286">
        <f t="shared" si="118"/>
        <v>387858.37499999988</v>
      </c>
    </row>
    <row r="1033" spans="2:11" ht="14.4">
      <c r="B1033" s="287">
        <v>1031</v>
      </c>
      <c r="C1033" s="4">
        <f>IF('Input&amp;Output'!$C$3=10,'v-t_chart'!G1033,IF('Input&amp;Output'!$C$3=21,'v-t_chart'!H1033,IF('Input&amp;Output'!$C$3=32,'v-t_chart'!I1033,IF('Input&amp;Output'!$C$3=22,'v-t_chart'!J1033,IF('Input&amp;Output'!$C$3=31,'v-t_chart'!K1033,'v-t_chart'!L1033)))))</f>
        <v>54.6</v>
      </c>
      <c r="D1033" s="286">
        <v>243</v>
      </c>
      <c r="E1033" s="286">
        <f t="shared" si="115"/>
        <v>-1.8999999999999986</v>
      </c>
      <c r="F1033" s="286">
        <f t="shared" si="113"/>
        <v>-461.69999999999965</v>
      </c>
      <c r="G1033" s="286">
        <f t="shared" si="116"/>
        <v>82.85</v>
      </c>
      <c r="H1033" s="286">
        <f t="shared" si="114"/>
        <v>-38251.844999999965</v>
      </c>
      <c r="I1033" s="286">
        <f t="shared" si="117"/>
        <v>864533.25000000128</v>
      </c>
      <c r="J1033" s="286">
        <f t="shared" si="112"/>
        <v>-25647.434999999961</v>
      </c>
      <c r="K1033" s="286">
        <f t="shared" si="118"/>
        <v>362210.93999999994</v>
      </c>
    </row>
    <row r="1034" spans="2:11" ht="14.4">
      <c r="B1034" s="287">
        <v>1032</v>
      </c>
      <c r="C1034" s="4">
        <f>IF('Input&amp;Output'!$C$3=10,'v-t_chart'!G1034,IF('Input&amp;Output'!$C$3=21,'v-t_chart'!H1034,IF('Input&amp;Output'!$C$3=32,'v-t_chart'!I1034,IF('Input&amp;Output'!$C$3=22,'v-t_chart'!J1034,IF('Input&amp;Output'!$C$3=31,'v-t_chart'!K1034,'v-t_chart'!L1034)))))</f>
        <v>53.8</v>
      </c>
      <c r="D1034" s="286">
        <v>243</v>
      </c>
      <c r="E1034" s="286">
        <f t="shared" si="115"/>
        <v>-0.80000000000000426</v>
      </c>
      <c r="F1034" s="286">
        <f t="shared" si="113"/>
        <v>-194.40000000000103</v>
      </c>
      <c r="G1034" s="286">
        <f t="shared" si="116"/>
        <v>81.099999999999994</v>
      </c>
      <c r="H1034" s="286">
        <f t="shared" si="114"/>
        <v>-15765.840000000082</v>
      </c>
      <c r="I1034" s="286">
        <f t="shared" si="117"/>
        <v>848767.4100000012</v>
      </c>
      <c r="J1034" s="286">
        <f t="shared" si="112"/>
        <v>-10536.480000000087</v>
      </c>
      <c r="K1034" s="286">
        <f t="shared" si="118"/>
        <v>351674.45999999985</v>
      </c>
    </row>
    <row r="1035" spans="2:11" ht="14.4">
      <c r="B1035" s="287">
        <v>1033</v>
      </c>
      <c r="C1035" s="4">
        <f>IF('Input&amp;Output'!$C$3=10,'v-t_chart'!G1035,IF('Input&amp;Output'!$C$3=21,'v-t_chart'!H1035,IF('Input&amp;Output'!$C$3=32,'v-t_chart'!I1035,IF('Input&amp;Output'!$C$3=22,'v-t_chart'!J1035,IF('Input&amp;Output'!$C$3=31,'v-t_chart'!K1035,'v-t_chart'!L1035)))))</f>
        <v>54.5</v>
      </c>
      <c r="D1035" s="286">
        <v>243</v>
      </c>
      <c r="E1035" s="286">
        <f t="shared" si="115"/>
        <v>0.70000000000000284</v>
      </c>
      <c r="F1035" s="286">
        <f t="shared" si="113"/>
        <v>170.1000000000007</v>
      </c>
      <c r="G1035" s="286">
        <f t="shared" si="116"/>
        <v>81.400000000000006</v>
      </c>
      <c r="H1035" s="286">
        <f t="shared" si="114"/>
        <v>13846.140000000058</v>
      </c>
      <c r="I1035" s="286">
        <f t="shared" si="117"/>
        <v>862613.55000000121</v>
      </c>
      <c r="J1035" s="286">
        <f t="shared" si="112"/>
        <v>9210.9150000000482</v>
      </c>
      <c r="K1035" s="286">
        <f t="shared" si="118"/>
        <v>360885.37499999988</v>
      </c>
    </row>
    <row r="1036" spans="2:11" ht="14.4">
      <c r="B1036" s="287">
        <v>1034</v>
      </c>
      <c r="C1036" s="4">
        <f>IF('Input&amp;Output'!$C$3=10,'v-t_chart'!G1036,IF('Input&amp;Output'!$C$3=21,'v-t_chart'!H1036,IF('Input&amp;Output'!$C$3=32,'v-t_chart'!I1036,IF('Input&amp;Output'!$C$3=22,'v-t_chart'!J1036,IF('Input&amp;Output'!$C$3=31,'v-t_chart'!K1036,'v-t_chart'!L1036)))))</f>
        <v>56.1</v>
      </c>
      <c r="D1036" s="286">
        <v>243</v>
      </c>
      <c r="E1036" s="286">
        <f t="shared" si="115"/>
        <v>1.6000000000000014</v>
      </c>
      <c r="F1036" s="286">
        <f t="shared" si="113"/>
        <v>388.80000000000035</v>
      </c>
      <c r="G1036" s="286">
        <f t="shared" si="116"/>
        <v>83.35</v>
      </c>
      <c r="H1036" s="286">
        <f t="shared" si="114"/>
        <v>32406.480000000029</v>
      </c>
      <c r="I1036" s="286">
        <f t="shared" si="117"/>
        <v>895020.03000000119</v>
      </c>
      <c r="J1036" s="286">
        <f t="shared" si="112"/>
        <v>21500.640000000003</v>
      </c>
      <c r="K1036" s="286">
        <f t="shared" si="118"/>
        <v>382386.0149999999</v>
      </c>
    </row>
    <row r="1037" spans="2:11" ht="14.4">
      <c r="B1037" s="287">
        <v>1035</v>
      </c>
      <c r="C1037" s="4">
        <f>IF('Input&amp;Output'!$C$3=10,'v-t_chart'!G1037,IF('Input&amp;Output'!$C$3=21,'v-t_chart'!H1037,IF('Input&amp;Output'!$C$3=32,'v-t_chart'!I1037,IF('Input&amp;Output'!$C$3=22,'v-t_chart'!J1037,IF('Input&amp;Output'!$C$3=31,'v-t_chart'!K1037,'v-t_chart'!L1037)))))</f>
        <v>57.9</v>
      </c>
      <c r="D1037" s="286">
        <v>243</v>
      </c>
      <c r="E1037" s="286">
        <f t="shared" si="115"/>
        <v>1.7999999999999972</v>
      </c>
      <c r="F1037" s="286">
        <f t="shared" si="113"/>
        <v>437.3999999999993</v>
      </c>
      <c r="G1037" s="286">
        <f t="shared" si="116"/>
        <v>85.95</v>
      </c>
      <c r="H1037" s="286">
        <f t="shared" si="114"/>
        <v>37594.529999999941</v>
      </c>
      <c r="I1037" s="286">
        <f t="shared" si="117"/>
        <v>932614.5600000011</v>
      </c>
      <c r="J1037" s="286">
        <f t="shared" si="112"/>
        <v>24931.799999999977</v>
      </c>
      <c r="K1037" s="286">
        <f t="shared" si="118"/>
        <v>407317.81499999989</v>
      </c>
    </row>
    <row r="1038" spans="2:11" ht="14.4">
      <c r="B1038" s="287">
        <v>1036</v>
      </c>
      <c r="C1038" s="4">
        <f>IF('Input&amp;Output'!$C$3=10,'v-t_chart'!G1038,IF('Input&amp;Output'!$C$3=21,'v-t_chart'!H1038,IF('Input&amp;Output'!$C$3=32,'v-t_chart'!I1038,IF('Input&amp;Output'!$C$3=22,'v-t_chart'!J1038,IF('Input&amp;Output'!$C$3=31,'v-t_chart'!K1038,'v-t_chart'!L1038)))))</f>
        <v>59.7</v>
      </c>
      <c r="D1038" s="286">
        <v>243</v>
      </c>
      <c r="E1038" s="286">
        <f t="shared" si="115"/>
        <v>1.8000000000000043</v>
      </c>
      <c r="F1038" s="286">
        <f t="shared" si="113"/>
        <v>437.40000000000106</v>
      </c>
      <c r="G1038" s="286">
        <f t="shared" si="116"/>
        <v>88.65</v>
      </c>
      <c r="H1038" s="286">
        <f t="shared" si="114"/>
        <v>38775.510000000097</v>
      </c>
      <c r="I1038" s="286">
        <f t="shared" si="117"/>
        <v>971390.07000000123</v>
      </c>
      <c r="J1038" s="286">
        <f t="shared" si="112"/>
        <v>25719.120000000035</v>
      </c>
      <c r="K1038" s="286">
        <f t="shared" si="118"/>
        <v>433036.93499999994</v>
      </c>
    </row>
    <row r="1039" spans="2:11" ht="14.4">
      <c r="B1039" s="287">
        <v>1037</v>
      </c>
      <c r="C1039" s="4">
        <f>IF('Input&amp;Output'!$C$3=10,'v-t_chart'!G1039,IF('Input&amp;Output'!$C$3=21,'v-t_chart'!H1039,IF('Input&amp;Output'!$C$3=32,'v-t_chart'!I1039,IF('Input&amp;Output'!$C$3=22,'v-t_chart'!J1039,IF('Input&amp;Output'!$C$3=31,'v-t_chart'!K1039,'v-t_chart'!L1039)))))</f>
        <v>61.2</v>
      </c>
      <c r="D1039" s="286">
        <v>243</v>
      </c>
      <c r="E1039" s="286">
        <f t="shared" si="115"/>
        <v>1.5</v>
      </c>
      <c r="F1039" s="286">
        <f t="shared" si="113"/>
        <v>364.5</v>
      </c>
      <c r="G1039" s="286">
        <f t="shared" si="116"/>
        <v>91.050000000000011</v>
      </c>
      <c r="H1039" s="286">
        <f t="shared" si="114"/>
        <v>33187.725000000006</v>
      </c>
      <c r="I1039" s="286">
        <f t="shared" si="117"/>
        <v>1004577.7950000012</v>
      </c>
      <c r="J1039" s="286">
        <f t="shared" si="112"/>
        <v>22034.025000000045</v>
      </c>
      <c r="K1039" s="286">
        <f t="shared" si="118"/>
        <v>455070.95999999996</v>
      </c>
    </row>
    <row r="1040" spans="2:11" ht="14.4">
      <c r="B1040" s="287">
        <v>1038</v>
      </c>
      <c r="C1040" s="4">
        <f>IF('Input&amp;Output'!$C$3=10,'v-t_chart'!G1040,IF('Input&amp;Output'!$C$3=21,'v-t_chart'!H1040,IF('Input&amp;Output'!$C$3=32,'v-t_chart'!I1040,IF('Input&amp;Output'!$C$3=22,'v-t_chart'!J1040,IF('Input&amp;Output'!$C$3=31,'v-t_chart'!K1040,'v-t_chart'!L1040)))))</f>
        <v>62.3</v>
      </c>
      <c r="D1040" s="286">
        <v>243</v>
      </c>
      <c r="E1040" s="286">
        <f t="shared" si="115"/>
        <v>1.0999999999999943</v>
      </c>
      <c r="F1040" s="286">
        <f t="shared" si="113"/>
        <v>267.29999999999859</v>
      </c>
      <c r="G1040" s="286">
        <f t="shared" si="116"/>
        <v>92.9</v>
      </c>
      <c r="H1040" s="286">
        <f t="shared" si="114"/>
        <v>24832.169999999871</v>
      </c>
      <c r="I1040" s="286">
        <f t="shared" si="117"/>
        <v>1029409.9650000011</v>
      </c>
      <c r="J1040" s="286">
        <f t="shared" si="112"/>
        <v>16505.774999999878</v>
      </c>
      <c r="K1040" s="286">
        <f t="shared" si="118"/>
        <v>471576.73499999987</v>
      </c>
    </row>
    <row r="1041" spans="2:11" ht="14.4">
      <c r="B1041" s="287">
        <v>1039</v>
      </c>
      <c r="C1041" s="4">
        <f>IF('Input&amp;Output'!$C$3=10,'v-t_chart'!G1041,IF('Input&amp;Output'!$C$3=21,'v-t_chart'!H1041,IF('Input&amp;Output'!$C$3=32,'v-t_chart'!I1041,IF('Input&amp;Output'!$C$3=22,'v-t_chart'!J1041,IF('Input&amp;Output'!$C$3=31,'v-t_chart'!K1041,'v-t_chart'!L1041)))))</f>
        <v>63.1</v>
      </c>
      <c r="D1041" s="286">
        <v>243</v>
      </c>
      <c r="E1041" s="286">
        <f t="shared" si="115"/>
        <v>0.80000000000000426</v>
      </c>
      <c r="F1041" s="286">
        <f t="shared" si="113"/>
        <v>194.40000000000103</v>
      </c>
      <c r="G1041" s="286">
        <f t="shared" si="116"/>
        <v>94.25</v>
      </c>
      <c r="H1041" s="286">
        <f t="shared" si="114"/>
        <v>18322.200000000095</v>
      </c>
      <c r="I1041" s="286">
        <f t="shared" si="117"/>
        <v>1047732.1650000012</v>
      </c>
      <c r="J1041" s="286">
        <f t="shared" si="112"/>
        <v>12188.880000000076</v>
      </c>
      <c r="K1041" s="286">
        <f t="shared" si="118"/>
        <v>483765.61499999993</v>
      </c>
    </row>
    <row r="1042" spans="2:11" ht="14.4">
      <c r="B1042" s="287">
        <v>1040</v>
      </c>
      <c r="C1042" s="4">
        <f>IF('Input&amp;Output'!$C$3=10,'v-t_chart'!G1042,IF('Input&amp;Output'!$C$3=21,'v-t_chart'!H1042,IF('Input&amp;Output'!$C$3=32,'v-t_chart'!I1042,IF('Input&amp;Output'!$C$3=22,'v-t_chart'!J1042,IF('Input&amp;Output'!$C$3=31,'v-t_chart'!K1042,'v-t_chart'!L1042)))))</f>
        <v>63.6</v>
      </c>
      <c r="D1042" s="286">
        <v>243</v>
      </c>
      <c r="E1042" s="286">
        <f t="shared" si="115"/>
        <v>0.5</v>
      </c>
      <c r="F1042" s="286">
        <f t="shared" si="113"/>
        <v>121.5</v>
      </c>
      <c r="G1042" s="286">
        <f t="shared" si="116"/>
        <v>95.15</v>
      </c>
      <c r="H1042" s="286">
        <f t="shared" si="114"/>
        <v>11560.725</v>
      </c>
      <c r="I1042" s="286">
        <f t="shared" si="117"/>
        <v>1059292.8900000013</v>
      </c>
      <c r="J1042" s="286">
        <f t="shared" si="112"/>
        <v>7697.0249999999887</v>
      </c>
      <c r="K1042" s="286">
        <f t="shared" si="118"/>
        <v>491462.6399999999</v>
      </c>
    </row>
    <row r="1043" spans="2:11" ht="14.4">
      <c r="B1043" s="287">
        <v>1041</v>
      </c>
      <c r="C1043" s="4">
        <f>IF('Input&amp;Output'!$C$3=10,'v-t_chart'!G1043,IF('Input&amp;Output'!$C$3=21,'v-t_chart'!H1043,IF('Input&amp;Output'!$C$3=32,'v-t_chart'!I1043,IF('Input&amp;Output'!$C$3=22,'v-t_chart'!J1043,IF('Input&amp;Output'!$C$3=31,'v-t_chart'!K1043,'v-t_chart'!L1043)))))</f>
        <v>63.5</v>
      </c>
      <c r="D1043" s="286">
        <v>243</v>
      </c>
      <c r="E1043" s="286">
        <f t="shared" si="115"/>
        <v>-0.10000000000000142</v>
      </c>
      <c r="F1043" s="286">
        <f t="shared" si="113"/>
        <v>-24.300000000000345</v>
      </c>
      <c r="G1043" s="286">
        <f t="shared" si="116"/>
        <v>95.3</v>
      </c>
      <c r="H1043" s="286">
        <f t="shared" si="114"/>
        <v>-2315.7900000000327</v>
      </c>
      <c r="I1043" s="286">
        <f t="shared" si="117"/>
        <v>1056977.1000000013</v>
      </c>
      <c r="J1043" s="286">
        <f t="shared" si="112"/>
        <v>-1544.2650000000044</v>
      </c>
      <c r="K1043" s="286">
        <f t="shared" si="118"/>
        <v>489918.37499999988</v>
      </c>
    </row>
    <row r="1044" spans="2:11" ht="14.4">
      <c r="B1044" s="287">
        <v>1042</v>
      </c>
      <c r="C1044" s="4">
        <f>IF('Input&amp;Output'!$C$3=10,'v-t_chart'!G1044,IF('Input&amp;Output'!$C$3=21,'v-t_chart'!H1044,IF('Input&amp;Output'!$C$3=32,'v-t_chart'!I1044,IF('Input&amp;Output'!$C$3=22,'v-t_chart'!J1044,IF('Input&amp;Output'!$C$3=31,'v-t_chart'!K1044,'v-t_chart'!L1044)))))</f>
        <v>62.7</v>
      </c>
      <c r="D1044" s="286">
        <v>243</v>
      </c>
      <c r="E1044" s="286">
        <f t="shared" si="115"/>
        <v>-0.79999999999999716</v>
      </c>
      <c r="F1044" s="286">
        <f t="shared" si="113"/>
        <v>-194.3999999999993</v>
      </c>
      <c r="G1044" s="286">
        <f t="shared" si="116"/>
        <v>94.45</v>
      </c>
      <c r="H1044" s="286">
        <f t="shared" si="114"/>
        <v>-18361.079999999933</v>
      </c>
      <c r="I1044" s="286">
        <f t="shared" si="117"/>
        <v>1038616.0200000013</v>
      </c>
      <c r="J1044" s="286">
        <f t="shared" si="112"/>
        <v>-12266.639999999948</v>
      </c>
      <c r="K1044" s="286">
        <f t="shared" si="118"/>
        <v>477651.73499999993</v>
      </c>
    </row>
    <row r="1045" spans="2:11" ht="14.4">
      <c r="B1045" s="287">
        <v>1043</v>
      </c>
      <c r="C1045" s="4">
        <f>IF('Input&amp;Output'!$C$3=10,'v-t_chart'!G1045,IF('Input&amp;Output'!$C$3=21,'v-t_chart'!H1045,IF('Input&amp;Output'!$C$3=32,'v-t_chart'!I1045,IF('Input&amp;Output'!$C$3=22,'v-t_chart'!J1045,IF('Input&amp;Output'!$C$3=31,'v-t_chart'!K1045,'v-t_chart'!L1045)))))</f>
        <v>60.9</v>
      </c>
      <c r="D1045" s="286">
        <v>243</v>
      </c>
      <c r="E1045" s="286">
        <f t="shared" si="115"/>
        <v>-1.8000000000000043</v>
      </c>
      <c r="F1045" s="286">
        <f t="shared" si="113"/>
        <v>-437.40000000000106</v>
      </c>
      <c r="G1045" s="286">
        <f t="shared" si="116"/>
        <v>92.25</v>
      </c>
      <c r="H1045" s="286">
        <f t="shared" si="114"/>
        <v>-40350.150000000096</v>
      </c>
      <c r="I1045" s="286">
        <f t="shared" si="117"/>
        <v>998265.87000000116</v>
      </c>
      <c r="J1045" s="286">
        <f t="shared" si="112"/>
        <v>-27031.320000000058</v>
      </c>
      <c r="K1045" s="286">
        <f t="shared" si="118"/>
        <v>450620.41499999986</v>
      </c>
    </row>
    <row r="1046" spans="2:11" ht="14.4">
      <c r="B1046" s="287">
        <v>1044</v>
      </c>
      <c r="C1046" s="4">
        <f>IF('Input&amp;Output'!$C$3=10,'v-t_chart'!G1046,IF('Input&amp;Output'!$C$3=21,'v-t_chart'!H1046,IF('Input&amp;Output'!$C$3=32,'v-t_chart'!I1046,IF('Input&amp;Output'!$C$3=22,'v-t_chart'!J1046,IF('Input&amp;Output'!$C$3=31,'v-t_chart'!K1046,'v-t_chart'!L1046)))))</f>
        <v>58.7</v>
      </c>
      <c r="D1046" s="286">
        <v>243</v>
      </c>
      <c r="E1046" s="286">
        <f t="shared" si="115"/>
        <v>-2.1999999999999957</v>
      </c>
      <c r="F1046" s="286">
        <f t="shared" si="113"/>
        <v>-534.599999999999</v>
      </c>
      <c r="G1046" s="286">
        <f t="shared" si="116"/>
        <v>89.15</v>
      </c>
      <c r="H1046" s="286">
        <f t="shared" si="114"/>
        <v>-47659.589999999916</v>
      </c>
      <c r="I1046" s="286">
        <f t="shared" si="117"/>
        <v>950606.28000000119</v>
      </c>
      <c r="J1046" s="286">
        <f t="shared" si="112"/>
        <v>-31969.079999999933</v>
      </c>
      <c r="K1046" s="286">
        <f t="shared" si="118"/>
        <v>418651.3349999999</v>
      </c>
    </row>
    <row r="1047" spans="2:11" ht="14.4">
      <c r="B1047" s="287">
        <v>1045</v>
      </c>
      <c r="C1047" s="4">
        <f>IF('Input&amp;Output'!$C$3=10,'v-t_chart'!G1047,IF('Input&amp;Output'!$C$3=21,'v-t_chart'!H1047,IF('Input&amp;Output'!$C$3=32,'v-t_chart'!I1047,IF('Input&amp;Output'!$C$3=22,'v-t_chart'!J1047,IF('Input&amp;Output'!$C$3=31,'v-t_chart'!K1047,'v-t_chart'!L1047)))))</f>
        <v>56.4</v>
      </c>
      <c r="D1047" s="286">
        <v>243</v>
      </c>
      <c r="E1047" s="286">
        <f t="shared" si="115"/>
        <v>-2.3000000000000043</v>
      </c>
      <c r="F1047" s="286">
        <f t="shared" si="113"/>
        <v>-558.900000000001</v>
      </c>
      <c r="G1047" s="286">
        <f t="shared" si="116"/>
        <v>85.75</v>
      </c>
      <c r="H1047" s="286">
        <f t="shared" si="114"/>
        <v>-47925.675000000083</v>
      </c>
      <c r="I1047" s="286">
        <f t="shared" si="117"/>
        <v>902680.60500000115</v>
      </c>
      <c r="J1047" s="286">
        <f t="shared" si="112"/>
        <v>-32164.695000000058</v>
      </c>
      <c r="K1047" s="286">
        <f t="shared" si="118"/>
        <v>386486.63999999984</v>
      </c>
    </row>
    <row r="1048" spans="2:11" ht="14.4">
      <c r="B1048" s="287">
        <v>1046</v>
      </c>
      <c r="C1048" s="4">
        <f>IF('Input&amp;Output'!$C$3=10,'v-t_chart'!G1048,IF('Input&amp;Output'!$C$3=21,'v-t_chart'!H1048,IF('Input&amp;Output'!$C$3=32,'v-t_chart'!I1048,IF('Input&amp;Output'!$C$3=22,'v-t_chart'!J1048,IF('Input&amp;Output'!$C$3=31,'v-t_chart'!K1048,'v-t_chart'!L1048)))))</f>
        <v>54.5</v>
      </c>
      <c r="D1048" s="286">
        <v>243</v>
      </c>
      <c r="E1048" s="286">
        <f t="shared" si="115"/>
        <v>-1.8999999999999986</v>
      </c>
      <c r="F1048" s="286">
        <f t="shared" si="113"/>
        <v>-461.69999999999965</v>
      </c>
      <c r="G1048" s="286">
        <f t="shared" si="116"/>
        <v>82.7</v>
      </c>
      <c r="H1048" s="286">
        <f t="shared" si="114"/>
        <v>-38182.589999999975</v>
      </c>
      <c r="I1048" s="286">
        <f t="shared" si="117"/>
        <v>864498.01500000118</v>
      </c>
      <c r="J1048" s="286">
        <f t="shared" ref="J1048:J1111" si="119">(0.5*D1048*((C1047^2)-(C1048^2)))*-1</f>
        <v>-25601.265000000003</v>
      </c>
      <c r="K1048" s="286">
        <f t="shared" si="118"/>
        <v>360885.37499999983</v>
      </c>
    </row>
    <row r="1049" spans="2:11" ht="14.4">
      <c r="B1049" s="287">
        <v>1047</v>
      </c>
      <c r="C1049" s="4">
        <f>IF('Input&amp;Output'!$C$3=10,'v-t_chart'!G1049,IF('Input&amp;Output'!$C$3=21,'v-t_chart'!H1049,IF('Input&amp;Output'!$C$3=32,'v-t_chart'!I1049,IF('Input&amp;Output'!$C$3=22,'v-t_chart'!J1049,IF('Input&amp;Output'!$C$3=31,'v-t_chart'!K1049,'v-t_chart'!L1049)))))</f>
        <v>53.3</v>
      </c>
      <c r="D1049" s="286">
        <v>243</v>
      </c>
      <c r="E1049" s="286">
        <f t="shared" si="115"/>
        <v>-1.2000000000000028</v>
      </c>
      <c r="F1049" s="286">
        <f t="shared" si="113"/>
        <v>-291.6000000000007</v>
      </c>
      <c r="G1049" s="286">
        <f t="shared" si="116"/>
        <v>80.55</v>
      </c>
      <c r="H1049" s="286">
        <f t="shared" si="114"/>
        <v>-23488.380000000056</v>
      </c>
      <c r="I1049" s="286">
        <f t="shared" si="117"/>
        <v>841009.63500000117</v>
      </c>
      <c r="J1049" s="286">
        <f t="shared" si="119"/>
        <v>-15717.240000000016</v>
      </c>
      <c r="K1049" s="286">
        <f t="shared" si="118"/>
        <v>345168.13499999983</v>
      </c>
    </row>
    <row r="1050" spans="2:11" ht="14.4">
      <c r="B1050" s="287">
        <v>1048</v>
      </c>
      <c r="C1050" s="4">
        <f>IF('Input&amp;Output'!$C$3=10,'v-t_chart'!G1050,IF('Input&amp;Output'!$C$3=21,'v-t_chart'!H1050,IF('Input&amp;Output'!$C$3=32,'v-t_chart'!I1050,IF('Input&amp;Output'!$C$3=22,'v-t_chart'!J1050,IF('Input&amp;Output'!$C$3=31,'v-t_chart'!K1050,'v-t_chart'!L1050)))))</f>
        <v>53</v>
      </c>
      <c r="D1050" s="286">
        <v>243</v>
      </c>
      <c r="E1050" s="286">
        <f t="shared" si="115"/>
        <v>-0.29999999999999716</v>
      </c>
      <c r="F1050" s="286">
        <f t="shared" si="113"/>
        <v>-72.899999999999309</v>
      </c>
      <c r="G1050" s="286">
        <f t="shared" si="116"/>
        <v>79.650000000000006</v>
      </c>
      <c r="H1050" s="286">
        <f t="shared" si="114"/>
        <v>-5806.4849999999451</v>
      </c>
      <c r="I1050" s="286">
        <f t="shared" si="117"/>
        <v>835203.15000000119</v>
      </c>
      <c r="J1050" s="286">
        <f t="shared" si="119"/>
        <v>-3874.6349999999848</v>
      </c>
      <c r="K1050" s="286">
        <f t="shared" si="118"/>
        <v>341293.49999999983</v>
      </c>
    </row>
    <row r="1051" spans="2:11" ht="14.4">
      <c r="B1051" s="287">
        <v>1049</v>
      </c>
      <c r="C1051" s="4">
        <f>IF('Input&amp;Output'!$C$3=10,'v-t_chart'!G1051,IF('Input&amp;Output'!$C$3=21,'v-t_chart'!H1051,IF('Input&amp;Output'!$C$3=32,'v-t_chart'!I1051,IF('Input&amp;Output'!$C$3=22,'v-t_chart'!J1051,IF('Input&amp;Output'!$C$3=31,'v-t_chart'!K1051,'v-t_chart'!L1051)))))</f>
        <v>53.5</v>
      </c>
      <c r="D1051" s="286">
        <v>243</v>
      </c>
      <c r="E1051" s="286">
        <f t="shared" si="115"/>
        <v>0.5</v>
      </c>
      <c r="F1051" s="286">
        <f t="shared" si="113"/>
        <v>121.5</v>
      </c>
      <c r="G1051" s="286">
        <f t="shared" si="116"/>
        <v>80</v>
      </c>
      <c r="H1051" s="286">
        <f t="shared" si="114"/>
        <v>9720</v>
      </c>
      <c r="I1051" s="286">
        <f t="shared" si="117"/>
        <v>844923.15000000119</v>
      </c>
      <c r="J1051" s="286">
        <f t="shared" si="119"/>
        <v>6469.875</v>
      </c>
      <c r="K1051" s="286">
        <f t="shared" si="118"/>
        <v>347763.37499999983</v>
      </c>
    </row>
    <row r="1052" spans="2:11" ht="14.4">
      <c r="B1052" s="287">
        <v>1050</v>
      </c>
      <c r="C1052" s="4">
        <f>IF('Input&amp;Output'!$C$3=10,'v-t_chart'!G1052,IF('Input&amp;Output'!$C$3=21,'v-t_chart'!H1052,IF('Input&amp;Output'!$C$3=32,'v-t_chart'!I1052,IF('Input&amp;Output'!$C$3=22,'v-t_chart'!J1052,IF('Input&amp;Output'!$C$3=31,'v-t_chart'!K1052,'v-t_chart'!L1052)))))</f>
        <v>54.6</v>
      </c>
      <c r="D1052" s="286">
        <v>243</v>
      </c>
      <c r="E1052" s="286">
        <f t="shared" si="115"/>
        <v>1.1000000000000014</v>
      </c>
      <c r="F1052" s="286">
        <f t="shared" si="113"/>
        <v>267.30000000000035</v>
      </c>
      <c r="G1052" s="286">
        <f t="shared" si="116"/>
        <v>81.349999999999994</v>
      </c>
      <c r="H1052" s="286">
        <f t="shared" si="114"/>
        <v>21744.855000000029</v>
      </c>
      <c r="I1052" s="286">
        <f t="shared" si="117"/>
        <v>866668.00500000117</v>
      </c>
      <c r="J1052" s="286">
        <f t="shared" si="119"/>
        <v>14447.565000000037</v>
      </c>
      <c r="K1052" s="286">
        <f t="shared" si="118"/>
        <v>362210.93999999989</v>
      </c>
    </row>
    <row r="1053" spans="2:11" ht="14.4">
      <c r="B1053" s="287">
        <v>1051</v>
      </c>
      <c r="C1053" s="4">
        <f>IF('Input&amp;Output'!$C$3=10,'v-t_chart'!G1053,IF('Input&amp;Output'!$C$3=21,'v-t_chart'!H1053,IF('Input&amp;Output'!$C$3=32,'v-t_chart'!I1053,IF('Input&amp;Output'!$C$3=22,'v-t_chart'!J1053,IF('Input&amp;Output'!$C$3=31,'v-t_chart'!K1053,'v-t_chart'!L1053)))))</f>
        <v>56.1</v>
      </c>
      <c r="D1053" s="286">
        <v>243</v>
      </c>
      <c r="E1053" s="286">
        <f t="shared" si="115"/>
        <v>1.5</v>
      </c>
      <c r="F1053" s="286">
        <f t="shared" si="113"/>
        <v>364.5</v>
      </c>
      <c r="G1053" s="286">
        <f t="shared" si="116"/>
        <v>83.4</v>
      </c>
      <c r="H1053" s="286">
        <f t="shared" si="114"/>
        <v>30399.300000000003</v>
      </c>
      <c r="I1053" s="286">
        <f t="shared" si="117"/>
        <v>897067.30500000122</v>
      </c>
      <c r="J1053" s="286">
        <f t="shared" si="119"/>
        <v>20175.074999999968</v>
      </c>
      <c r="K1053" s="286">
        <f t="shared" si="118"/>
        <v>382386.01499999984</v>
      </c>
    </row>
    <row r="1054" spans="2:11" ht="14.4">
      <c r="B1054" s="287">
        <v>1052</v>
      </c>
      <c r="C1054" s="4">
        <f>IF('Input&amp;Output'!$C$3=10,'v-t_chart'!G1054,IF('Input&amp;Output'!$C$3=21,'v-t_chart'!H1054,IF('Input&amp;Output'!$C$3=32,'v-t_chart'!I1054,IF('Input&amp;Output'!$C$3=22,'v-t_chart'!J1054,IF('Input&amp;Output'!$C$3=31,'v-t_chart'!K1054,'v-t_chart'!L1054)))))</f>
        <v>57.6</v>
      </c>
      <c r="D1054" s="286">
        <v>243</v>
      </c>
      <c r="E1054" s="286">
        <f t="shared" si="115"/>
        <v>1.5</v>
      </c>
      <c r="F1054" s="286">
        <f t="shared" si="113"/>
        <v>364.5</v>
      </c>
      <c r="G1054" s="286">
        <f t="shared" si="116"/>
        <v>85.65</v>
      </c>
      <c r="H1054" s="286">
        <f t="shared" si="114"/>
        <v>31219.425000000003</v>
      </c>
      <c r="I1054" s="286">
        <f t="shared" si="117"/>
        <v>928286.73000000126</v>
      </c>
      <c r="J1054" s="286">
        <f t="shared" si="119"/>
        <v>20721.825000000023</v>
      </c>
      <c r="K1054" s="286">
        <f t="shared" si="118"/>
        <v>403107.83999999985</v>
      </c>
    </row>
    <row r="1055" spans="2:11" ht="14.4">
      <c r="B1055" s="287">
        <v>1053</v>
      </c>
      <c r="C1055" s="4">
        <f>IF('Input&amp;Output'!$C$3=10,'v-t_chart'!G1055,IF('Input&amp;Output'!$C$3=21,'v-t_chart'!H1055,IF('Input&amp;Output'!$C$3=32,'v-t_chart'!I1055,IF('Input&amp;Output'!$C$3=22,'v-t_chart'!J1055,IF('Input&amp;Output'!$C$3=31,'v-t_chart'!K1055,'v-t_chart'!L1055)))))</f>
        <v>58.9</v>
      </c>
      <c r="D1055" s="286">
        <v>243</v>
      </c>
      <c r="E1055" s="286">
        <f t="shared" si="115"/>
        <v>1.2999999999999972</v>
      </c>
      <c r="F1055" s="286">
        <f t="shared" si="113"/>
        <v>315.8999999999993</v>
      </c>
      <c r="G1055" s="286">
        <f t="shared" si="116"/>
        <v>87.7</v>
      </c>
      <c r="H1055" s="286">
        <f t="shared" si="114"/>
        <v>27704.429999999938</v>
      </c>
      <c r="I1055" s="286">
        <f t="shared" si="117"/>
        <v>955991.1600000012</v>
      </c>
      <c r="J1055" s="286">
        <f t="shared" si="119"/>
        <v>18401.174999999977</v>
      </c>
      <c r="K1055" s="286">
        <f t="shared" si="118"/>
        <v>421509.01499999984</v>
      </c>
    </row>
    <row r="1056" spans="2:11" ht="14.4">
      <c r="B1056" s="287">
        <v>1054</v>
      </c>
      <c r="C1056" s="4">
        <f>IF('Input&amp;Output'!$C$3=10,'v-t_chart'!G1056,IF('Input&amp;Output'!$C$3=21,'v-t_chart'!H1056,IF('Input&amp;Output'!$C$3=32,'v-t_chart'!I1056,IF('Input&amp;Output'!$C$3=22,'v-t_chart'!J1056,IF('Input&amp;Output'!$C$3=31,'v-t_chart'!K1056,'v-t_chart'!L1056)))))</f>
        <v>59.8</v>
      </c>
      <c r="D1056" s="286">
        <v>243</v>
      </c>
      <c r="E1056" s="286">
        <f t="shared" si="115"/>
        <v>0.89999999999999858</v>
      </c>
      <c r="F1056" s="286">
        <f t="shared" si="113"/>
        <v>218.69999999999965</v>
      </c>
      <c r="G1056" s="286">
        <f t="shared" si="116"/>
        <v>89.25</v>
      </c>
      <c r="H1056" s="286">
        <f t="shared" si="114"/>
        <v>19518.974999999969</v>
      </c>
      <c r="I1056" s="286">
        <f t="shared" si="117"/>
        <v>975510.13500000117</v>
      </c>
      <c r="J1056" s="286">
        <f t="shared" si="119"/>
        <v>12979.844999999936</v>
      </c>
      <c r="K1056" s="286">
        <f t="shared" si="118"/>
        <v>434488.85999999975</v>
      </c>
    </row>
    <row r="1057" spans="2:11" ht="14.4">
      <c r="B1057" s="287">
        <v>1055</v>
      </c>
      <c r="C1057" s="4">
        <f>IF('Input&amp;Output'!$C$3=10,'v-t_chart'!G1057,IF('Input&amp;Output'!$C$3=21,'v-t_chart'!H1057,IF('Input&amp;Output'!$C$3=32,'v-t_chart'!I1057,IF('Input&amp;Output'!$C$3=22,'v-t_chart'!J1057,IF('Input&amp;Output'!$C$3=31,'v-t_chart'!K1057,'v-t_chart'!L1057)))))</f>
        <v>60.3</v>
      </c>
      <c r="D1057" s="286">
        <v>243</v>
      </c>
      <c r="E1057" s="286">
        <f t="shared" si="115"/>
        <v>0.5</v>
      </c>
      <c r="F1057" s="286">
        <f t="shared" si="113"/>
        <v>121.5</v>
      </c>
      <c r="G1057" s="286">
        <f t="shared" si="116"/>
        <v>90.199999999999989</v>
      </c>
      <c r="H1057" s="286">
        <f t="shared" si="114"/>
        <v>10959.3</v>
      </c>
      <c r="I1057" s="286">
        <f t="shared" si="117"/>
        <v>986469.43500000122</v>
      </c>
      <c r="J1057" s="286">
        <f t="shared" si="119"/>
        <v>7296.0750000000226</v>
      </c>
      <c r="K1057" s="286">
        <f t="shared" si="118"/>
        <v>441784.93499999976</v>
      </c>
    </row>
    <row r="1058" spans="2:11" ht="14.4">
      <c r="B1058" s="287">
        <v>1056</v>
      </c>
      <c r="C1058" s="4">
        <f>IF('Input&amp;Output'!$C$3=10,'v-t_chart'!G1058,IF('Input&amp;Output'!$C$3=21,'v-t_chart'!H1058,IF('Input&amp;Output'!$C$3=32,'v-t_chart'!I1058,IF('Input&amp;Output'!$C$3=22,'v-t_chart'!J1058,IF('Input&amp;Output'!$C$3=31,'v-t_chart'!K1058,'v-t_chart'!L1058)))))</f>
        <v>60.7</v>
      </c>
      <c r="D1058" s="286">
        <v>243</v>
      </c>
      <c r="E1058" s="286">
        <f t="shared" si="115"/>
        <v>0.40000000000000568</v>
      </c>
      <c r="F1058" s="286">
        <f t="shared" si="113"/>
        <v>97.200000000001381</v>
      </c>
      <c r="G1058" s="286">
        <f t="shared" si="116"/>
        <v>90.85</v>
      </c>
      <c r="H1058" s="286">
        <f t="shared" si="114"/>
        <v>8830.6200000001245</v>
      </c>
      <c r="I1058" s="286">
        <f t="shared" si="117"/>
        <v>995300.05500000133</v>
      </c>
      <c r="J1058" s="286">
        <f t="shared" si="119"/>
        <v>5880.6000000000658</v>
      </c>
      <c r="K1058" s="286">
        <f t="shared" si="118"/>
        <v>447665.53499999986</v>
      </c>
    </row>
    <row r="1059" spans="2:11" ht="14.4">
      <c r="B1059" s="287">
        <v>1057</v>
      </c>
      <c r="C1059" s="4">
        <f>IF('Input&amp;Output'!$C$3=10,'v-t_chart'!G1059,IF('Input&amp;Output'!$C$3=21,'v-t_chart'!H1059,IF('Input&amp;Output'!$C$3=32,'v-t_chart'!I1059,IF('Input&amp;Output'!$C$3=22,'v-t_chart'!J1059,IF('Input&amp;Output'!$C$3=31,'v-t_chart'!K1059,'v-t_chart'!L1059)))))</f>
        <v>61.3</v>
      </c>
      <c r="D1059" s="286">
        <v>243</v>
      </c>
      <c r="E1059" s="286">
        <f t="shared" si="115"/>
        <v>0.59999999999999432</v>
      </c>
      <c r="F1059" s="286">
        <f t="shared" si="113"/>
        <v>145.79999999999862</v>
      </c>
      <c r="G1059" s="286">
        <f t="shared" si="116"/>
        <v>91.65</v>
      </c>
      <c r="H1059" s="286">
        <f t="shared" si="114"/>
        <v>13362.569999999874</v>
      </c>
      <c r="I1059" s="286">
        <f t="shared" si="117"/>
        <v>1008662.6250000012</v>
      </c>
      <c r="J1059" s="286">
        <f t="shared" si="119"/>
        <v>8893.7999999999229</v>
      </c>
      <c r="K1059" s="286">
        <f t="shared" si="118"/>
        <v>456559.33499999979</v>
      </c>
    </row>
    <row r="1060" spans="2:11" ht="14.4">
      <c r="B1060" s="287">
        <v>1058</v>
      </c>
      <c r="C1060" s="4">
        <f>IF('Input&amp;Output'!$C$3=10,'v-t_chart'!G1060,IF('Input&amp;Output'!$C$3=21,'v-t_chart'!H1060,IF('Input&amp;Output'!$C$3=32,'v-t_chart'!I1060,IF('Input&amp;Output'!$C$3=22,'v-t_chart'!J1060,IF('Input&amp;Output'!$C$3=31,'v-t_chart'!K1060,'v-t_chart'!L1060)))))</f>
        <v>62.4</v>
      </c>
      <c r="D1060" s="286">
        <v>243</v>
      </c>
      <c r="E1060" s="286">
        <f t="shared" si="115"/>
        <v>1.1000000000000014</v>
      </c>
      <c r="F1060" s="286">
        <f t="shared" si="113"/>
        <v>267.30000000000035</v>
      </c>
      <c r="G1060" s="286">
        <f t="shared" si="116"/>
        <v>93.05</v>
      </c>
      <c r="H1060" s="286">
        <f t="shared" si="114"/>
        <v>24872.265000000032</v>
      </c>
      <c r="I1060" s="286">
        <f t="shared" si="117"/>
        <v>1033534.8900000012</v>
      </c>
      <c r="J1060" s="286">
        <f t="shared" si="119"/>
        <v>16532.505000000019</v>
      </c>
      <c r="K1060" s="286">
        <f t="shared" si="118"/>
        <v>473091.83999999979</v>
      </c>
    </row>
    <row r="1061" spans="2:11" ht="14.4">
      <c r="B1061" s="287">
        <v>1059</v>
      </c>
      <c r="C1061" s="4">
        <f>IF('Input&amp;Output'!$C$3=10,'v-t_chart'!G1061,IF('Input&amp;Output'!$C$3=21,'v-t_chart'!H1061,IF('Input&amp;Output'!$C$3=32,'v-t_chart'!I1061,IF('Input&amp;Output'!$C$3=22,'v-t_chart'!J1061,IF('Input&amp;Output'!$C$3=31,'v-t_chart'!K1061,'v-t_chart'!L1061)))))</f>
        <v>64.099999999999994</v>
      </c>
      <c r="D1061" s="286">
        <v>243</v>
      </c>
      <c r="E1061" s="286">
        <f t="shared" si="115"/>
        <v>1.6999999999999957</v>
      </c>
      <c r="F1061" s="286">
        <f t="shared" si="113"/>
        <v>413.09999999999894</v>
      </c>
      <c r="G1061" s="286">
        <f t="shared" si="116"/>
        <v>95.3</v>
      </c>
      <c r="H1061" s="286">
        <f t="shared" si="114"/>
        <v>39368.429999999898</v>
      </c>
      <c r="I1061" s="286">
        <f t="shared" si="117"/>
        <v>1072903.320000001</v>
      </c>
      <c r="J1061" s="286">
        <f t="shared" si="119"/>
        <v>26128.574999999968</v>
      </c>
      <c r="K1061" s="286">
        <f t="shared" si="118"/>
        <v>499220.41499999975</v>
      </c>
    </row>
    <row r="1062" spans="2:11" ht="14.4">
      <c r="B1062" s="287">
        <v>1060</v>
      </c>
      <c r="C1062" s="4">
        <f>IF('Input&amp;Output'!$C$3=10,'v-t_chart'!G1062,IF('Input&amp;Output'!$C$3=21,'v-t_chart'!H1062,IF('Input&amp;Output'!$C$3=32,'v-t_chart'!I1062,IF('Input&amp;Output'!$C$3=22,'v-t_chart'!J1062,IF('Input&amp;Output'!$C$3=31,'v-t_chart'!K1062,'v-t_chart'!L1062)))))</f>
        <v>66.2</v>
      </c>
      <c r="D1062" s="286">
        <v>243</v>
      </c>
      <c r="E1062" s="286">
        <f t="shared" si="115"/>
        <v>2.1000000000000085</v>
      </c>
      <c r="F1062" s="286">
        <f t="shared" si="113"/>
        <v>510.30000000000206</v>
      </c>
      <c r="G1062" s="286">
        <f t="shared" si="116"/>
        <v>98.25</v>
      </c>
      <c r="H1062" s="286">
        <f t="shared" si="114"/>
        <v>50136.975000000202</v>
      </c>
      <c r="I1062" s="286">
        <f t="shared" si="117"/>
        <v>1123040.2950000011</v>
      </c>
      <c r="J1062" s="286">
        <f t="shared" si="119"/>
        <v>33246.045000000122</v>
      </c>
      <c r="K1062" s="286">
        <f t="shared" si="118"/>
        <v>532466.45999999985</v>
      </c>
    </row>
    <row r="1063" spans="2:11" ht="14.4">
      <c r="B1063" s="287">
        <v>1061</v>
      </c>
      <c r="C1063" s="4">
        <f>IF('Input&amp;Output'!$C$3=10,'v-t_chart'!G1063,IF('Input&amp;Output'!$C$3=21,'v-t_chart'!H1063,IF('Input&amp;Output'!$C$3=32,'v-t_chart'!I1063,IF('Input&amp;Output'!$C$3=22,'v-t_chart'!J1063,IF('Input&amp;Output'!$C$3=31,'v-t_chart'!K1063,'v-t_chart'!L1063)))))</f>
        <v>68.099999999999994</v>
      </c>
      <c r="D1063" s="286">
        <v>243</v>
      </c>
      <c r="E1063" s="286">
        <f t="shared" si="115"/>
        <v>1.8999999999999915</v>
      </c>
      <c r="F1063" s="286">
        <f t="shared" si="113"/>
        <v>461.69999999999794</v>
      </c>
      <c r="G1063" s="286">
        <f t="shared" si="116"/>
        <v>101.19999999999999</v>
      </c>
      <c r="H1063" s="286">
        <f t="shared" si="114"/>
        <v>46724.03999999979</v>
      </c>
      <c r="I1063" s="286">
        <f t="shared" si="117"/>
        <v>1169764.3350000009</v>
      </c>
      <c r="J1063" s="286">
        <f t="shared" si="119"/>
        <v>31003.154999999897</v>
      </c>
      <c r="K1063" s="286">
        <f t="shared" si="118"/>
        <v>563469.61499999976</v>
      </c>
    </row>
    <row r="1064" spans="2:11" ht="14.4">
      <c r="B1064" s="287">
        <v>1062</v>
      </c>
      <c r="C1064" s="4">
        <f>IF('Input&amp;Output'!$C$3=10,'v-t_chart'!G1064,IF('Input&amp;Output'!$C$3=21,'v-t_chart'!H1064,IF('Input&amp;Output'!$C$3=32,'v-t_chart'!I1064,IF('Input&amp;Output'!$C$3=22,'v-t_chart'!J1064,IF('Input&amp;Output'!$C$3=31,'v-t_chart'!K1064,'v-t_chart'!L1064)))))</f>
        <v>69.7</v>
      </c>
      <c r="D1064" s="286">
        <v>243</v>
      </c>
      <c r="E1064" s="286">
        <f t="shared" si="115"/>
        <v>1.6000000000000085</v>
      </c>
      <c r="F1064" s="286">
        <f t="shared" si="113"/>
        <v>388.80000000000206</v>
      </c>
      <c r="G1064" s="286">
        <f t="shared" si="116"/>
        <v>103.75</v>
      </c>
      <c r="H1064" s="286">
        <f t="shared" si="114"/>
        <v>40338.000000000211</v>
      </c>
      <c r="I1064" s="286">
        <f t="shared" si="117"/>
        <v>1210102.3350000011</v>
      </c>
      <c r="J1064" s="286">
        <f t="shared" si="119"/>
        <v>26788.320000000058</v>
      </c>
      <c r="K1064" s="286">
        <f t="shared" si="118"/>
        <v>590257.93499999982</v>
      </c>
    </row>
    <row r="1065" spans="2:11" ht="14.4">
      <c r="B1065" s="287">
        <v>1063</v>
      </c>
      <c r="C1065" s="4">
        <f>IF('Input&amp;Output'!$C$3=10,'v-t_chart'!G1065,IF('Input&amp;Output'!$C$3=21,'v-t_chart'!H1065,IF('Input&amp;Output'!$C$3=32,'v-t_chart'!I1065,IF('Input&amp;Output'!$C$3=22,'v-t_chart'!J1065,IF('Input&amp;Output'!$C$3=31,'v-t_chart'!K1065,'v-t_chart'!L1065)))))</f>
        <v>70.400000000000006</v>
      </c>
      <c r="D1065" s="286">
        <v>243</v>
      </c>
      <c r="E1065" s="286">
        <f t="shared" si="115"/>
        <v>0.70000000000000284</v>
      </c>
      <c r="F1065" s="286">
        <f t="shared" si="113"/>
        <v>170.1000000000007</v>
      </c>
      <c r="G1065" s="286">
        <f t="shared" si="116"/>
        <v>105.25</v>
      </c>
      <c r="H1065" s="286">
        <f t="shared" si="114"/>
        <v>17903.025000000074</v>
      </c>
      <c r="I1065" s="286">
        <f t="shared" si="117"/>
        <v>1228005.3600000013</v>
      </c>
      <c r="J1065" s="286">
        <f t="shared" si="119"/>
        <v>11915.505000000076</v>
      </c>
      <c r="K1065" s="286">
        <f t="shared" si="118"/>
        <v>602173.43999999994</v>
      </c>
    </row>
    <row r="1066" spans="2:11" ht="14.4">
      <c r="B1066" s="287">
        <v>1064</v>
      </c>
      <c r="C1066" s="4">
        <f>IF('Input&amp;Output'!$C$3=10,'v-t_chart'!G1066,IF('Input&amp;Output'!$C$3=21,'v-t_chart'!H1066,IF('Input&amp;Output'!$C$3=32,'v-t_chart'!I1066,IF('Input&amp;Output'!$C$3=22,'v-t_chart'!J1066,IF('Input&amp;Output'!$C$3=31,'v-t_chart'!K1066,'v-t_chart'!L1066)))))</f>
        <v>70.7</v>
      </c>
      <c r="D1066" s="286">
        <v>243</v>
      </c>
      <c r="E1066" s="286">
        <f t="shared" si="115"/>
        <v>0.29999999999999716</v>
      </c>
      <c r="F1066" s="286">
        <f t="shared" si="113"/>
        <v>72.899999999999309</v>
      </c>
      <c r="G1066" s="286">
        <f t="shared" si="116"/>
        <v>105.9</v>
      </c>
      <c r="H1066" s="286">
        <f t="shared" si="114"/>
        <v>7720.1099999999269</v>
      </c>
      <c r="I1066" s="286">
        <f t="shared" si="117"/>
        <v>1235725.4700000011</v>
      </c>
      <c r="J1066" s="286">
        <f t="shared" si="119"/>
        <v>5143.0949999999912</v>
      </c>
      <c r="K1066" s="286">
        <f t="shared" si="118"/>
        <v>607316.53499999992</v>
      </c>
    </row>
    <row r="1067" spans="2:11" ht="14.4">
      <c r="B1067" s="287">
        <v>1065</v>
      </c>
      <c r="C1067" s="4">
        <f>IF('Input&amp;Output'!$C$3=10,'v-t_chart'!G1067,IF('Input&amp;Output'!$C$3=21,'v-t_chart'!H1067,IF('Input&amp;Output'!$C$3=32,'v-t_chart'!I1067,IF('Input&amp;Output'!$C$3=22,'v-t_chart'!J1067,IF('Input&amp;Output'!$C$3=31,'v-t_chart'!K1067,'v-t_chart'!L1067)))))</f>
        <v>70.7</v>
      </c>
      <c r="D1067" s="286">
        <v>243</v>
      </c>
      <c r="E1067" s="286">
        <f t="shared" si="115"/>
        <v>0</v>
      </c>
      <c r="F1067" s="286">
        <f t="shared" si="113"/>
        <v>0</v>
      </c>
      <c r="G1067" s="286">
        <f t="shared" si="116"/>
        <v>106.05000000000001</v>
      </c>
      <c r="H1067" s="286">
        <f t="shared" si="114"/>
        <v>0</v>
      </c>
      <c r="I1067" s="286">
        <f t="shared" si="117"/>
        <v>1235725.4700000011</v>
      </c>
      <c r="J1067" s="286">
        <f t="shared" si="119"/>
        <v>0</v>
      </c>
      <c r="K1067" s="286">
        <f t="shared" si="118"/>
        <v>607316.53499999992</v>
      </c>
    </row>
    <row r="1068" spans="2:11" ht="14.4">
      <c r="B1068" s="287">
        <v>1066</v>
      </c>
      <c r="C1068" s="4">
        <f>IF('Input&amp;Output'!$C$3=10,'v-t_chart'!G1068,IF('Input&amp;Output'!$C$3=21,'v-t_chart'!H1068,IF('Input&amp;Output'!$C$3=32,'v-t_chart'!I1068,IF('Input&amp;Output'!$C$3=22,'v-t_chart'!J1068,IF('Input&amp;Output'!$C$3=31,'v-t_chart'!K1068,'v-t_chart'!L1068)))))</f>
        <v>70.7</v>
      </c>
      <c r="D1068" s="286">
        <v>243</v>
      </c>
      <c r="E1068" s="286">
        <f t="shared" si="115"/>
        <v>0</v>
      </c>
      <c r="F1068" s="286">
        <f t="shared" si="113"/>
        <v>0</v>
      </c>
      <c r="G1068" s="286">
        <f t="shared" si="116"/>
        <v>106.05000000000001</v>
      </c>
      <c r="H1068" s="286">
        <f t="shared" si="114"/>
        <v>0</v>
      </c>
      <c r="I1068" s="286">
        <f t="shared" si="117"/>
        <v>1235725.4700000011</v>
      </c>
      <c r="J1068" s="286">
        <f t="shared" si="119"/>
        <v>0</v>
      </c>
      <c r="K1068" s="286">
        <f t="shared" si="118"/>
        <v>607316.53499999992</v>
      </c>
    </row>
    <row r="1069" spans="2:11" ht="14.4">
      <c r="B1069" s="287">
        <v>1067</v>
      </c>
      <c r="C1069" s="4">
        <f>IF('Input&amp;Output'!$C$3=10,'v-t_chart'!G1069,IF('Input&amp;Output'!$C$3=21,'v-t_chart'!H1069,IF('Input&amp;Output'!$C$3=32,'v-t_chart'!I1069,IF('Input&amp;Output'!$C$3=22,'v-t_chart'!J1069,IF('Input&amp;Output'!$C$3=31,'v-t_chart'!K1069,'v-t_chart'!L1069)))))</f>
        <v>70.7</v>
      </c>
      <c r="D1069" s="286">
        <v>243</v>
      </c>
      <c r="E1069" s="286">
        <f t="shared" si="115"/>
        <v>0</v>
      </c>
      <c r="F1069" s="286">
        <f t="shared" si="113"/>
        <v>0</v>
      </c>
      <c r="G1069" s="286">
        <f t="shared" si="116"/>
        <v>106.05000000000001</v>
      </c>
      <c r="H1069" s="286">
        <f t="shared" si="114"/>
        <v>0</v>
      </c>
      <c r="I1069" s="286">
        <f t="shared" si="117"/>
        <v>1235725.4700000011</v>
      </c>
      <c r="J1069" s="286">
        <f t="shared" si="119"/>
        <v>0</v>
      </c>
      <c r="K1069" s="286">
        <f t="shared" si="118"/>
        <v>607316.53499999992</v>
      </c>
    </row>
    <row r="1070" spans="2:11" ht="14.4">
      <c r="B1070" s="287">
        <v>1068</v>
      </c>
      <c r="C1070" s="4">
        <f>IF('Input&amp;Output'!$C$3=10,'v-t_chart'!G1070,IF('Input&amp;Output'!$C$3=21,'v-t_chart'!H1070,IF('Input&amp;Output'!$C$3=32,'v-t_chart'!I1070,IF('Input&amp;Output'!$C$3=22,'v-t_chart'!J1070,IF('Input&amp;Output'!$C$3=31,'v-t_chart'!K1070,'v-t_chart'!L1070)))))</f>
        <v>70.599999999999994</v>
      </c>
      <c r="D1070" s="286">
        <v>243</v>
      </c>
      <c r="E1070" s="286">
        <f t="shared" si="115"/>
        <v>-0.10000000000000853</v>
      </c>
      <c r="F1070" s="286">
        <f t="shared" si="113"/>
        <v>-24.300000000002072</v>
      </c>
      <c r="G1070" s="286">
        <f t="shared" si="116"/>
        <v>105.94999999999999</v>
      </c>
      <c r="H1070" s="286">
        <f t="shared" si="114"/>
        <v>-2574.5850000002192</v>
      </c>
      <c r="I1070" s="286">
        <f t="shared" si="117"/>
        <v>1233150.8850000009</v>
      </c>
      <c r="J1070" s="286">
        <f t="shared" si="119"/>
        <v>-1716.7950000002343</v>
      </c>
      <c r="K1070" s="286">
        <f t="shared" si="118"/>
        <v>605599.73999999964</v>
      </c>
    </row>
    <row r="1071" spans="2:11" ht="14.4">
      <c r="B1071" s="287">
        <v>1069</v>
      </c>
      <c r="C1071" s="4">
        <f>IF('Input&amp;Output'!$C$3=10,'v-t_chart'!G1071,IF('Input&amp;Output'!$C$3=21,'v-t_chart'!H1071,IF('Input&amp;Output'!$C$3=32,'v-t_chart'!I1071,IF('Input&amp;Output'!$C$3=22,'v-t_chart'!J1071,IF('Input&amp;Output'!$C$3=31,'v-t_chart'!K1071,'v-t_chart'!L1071)))))</f>
        <v>70.5</v>
      </c>
      <c r="D1071" s="286">
        <v>243</v>
      </c>
      <c r="E1071" s="286">
        <f t="shared" si="115"/>
        <v>-9.9999999999994316E-2</v>
      </c>
      <c r="F1071" s="286">
        <f t="shared" si="113"/>
        <v>-24.299999999998619</v>
      </c>
      <c r="G1071" s="286">
        <f t="shared" si="116"/>
        <v>105.8</v>
      </c>
      <c r="H1071" s="286">
        <f t="shared" si="114"/>
        <v>-2570.9399999998536</v>
      </c>
      <c r="I1071" s="286">
        <f t="shared" si="117"/>
        <v>1230579.945000001</v>
      </c>
      <c r="J1071" s="286">
        <f t="shared" si="119"/>
        <v>-1714.3649999998497</v>
      </c>
      <c r="K1071" s="286">
        <f t="shared" si="118"/>
        <v>603885.37499999977</v>
      </c>
    </row>
    <row r="1072" spans="2:11" ht="14.4">
      <c r="B1072" s="287">
        <v>1070</v>
      </c>
      <c r="C1072" s="4">
        <f>IF('Input&amp;Output'!$C$3=10,'v-t_chart'!G1072,IF('Input&amp;Output'!$C$3=21,'v-t_chart'!H1072,IF('Input&amp;Output'!$C$3=32,'v-t_chart'!I1072,IF('Input&amp;Output'!$C$3=22,'v-t_chart'!J1072,IF('Input&amp;Output'!$C$3=31,'v-t_chart'!K1072,'v-t_chart'!L1072)))))</f>
        <v>70.400000000000006</v>
      </c>
      <c r="D1072" s="286">
        <v>243</v>
      </c>
      <c r="E1072" s="286">
        <f t="shared" si="115"/>
        <v>-9.9999999999994316E-2</v>
      </c>
      <c r="F1072" s="286">
        <f t="shared" si="113"/>
        <v>-24.299999999998619</v>
      </c>
      <c r="G1072" s="286">
        <f t="shared" si="116"/>
        <v>105.65</v>
      </c>
      <c r="H1072" s="286">
        <f t="shared" si="114"/>
        <v>-2567.2949999998541</v>
      </c>
      <c r="I1072" s="286">
        <f t="shared" si="117"/>
        <v>1228012.6500000011</v>
      </c>
      <c r="J1072" s="286">
        <f t="shared" si="119"/>
        <v>-1711.9349999999072</v>
      </c>
      <c r="K1072" s="286">
        <f t="shared" si="118"/>
        <v>602173.43999999983</v>
      </c>
    </row>
    <row r="1073" spans="2:11" ht="14.4">
      <c r="B1073" s="287">
        <v>1071</v>
      </c>
      <c r="C1073" s="4">
        <f>IF('Input&amp;Output'!$C$3=10,'v-t_chart'!G1073,IF('Input&amp;Output'!$C$3=21,'v-t_chart'!H1073,IF('Input&amp;Output'!$C$3=32,'v-t_chart'!I1073,IF('Input&amp;Output'!$C$3=22,'v-t_chart'!J1073,IF('Input&amp;Output'!$C$3=31,'v-t_chart'!K1073,'v-t_chart'!L1073)))))</f>
        <v>70.2</v>
      </c>
      <c r="D1073" s="286">
        <v>243</v>
      </c>
      <c r="E1073" s="286">
        <f t="shared" si="115"/>
        <v>-0.20000000000000284</v>
      </c>
      <c r="F1073" s="286">
        <f t="shared" si="113"/>
        <v>-48.600000000000691</v>
      </c>
      <c r="G1073" s="286">
        <f t="shared" si="116"/>
        <v>105.4</v>
      </c>
      <c r="H1073" s="286">
        <f t="shared" si="114"/>
        <v>-5122.4400000000733</v>
      </c>
      <c r="I1073" s="286">
        <f t="shared" si="117"/>
        <v>1222890.2100000009</v>
      </c>
      <c r="J1073" s="286">
        <f t="shared" si="119"/>
        <v>-3416.5800000000972</v>
      </c>
      <c r="K1073" s="286">
        <f t="shared" si="118"/>
        <v>598756.85999999975</v>
      </c>
    </row>
    <row r="1074" spans="2:11" ht="14.4">
      <c r="B1074" s="287">
        <v>1072</v>
      </c>
      <c r="C1074" s="4">
        <f>IF('Input&amp;Output'!$C$3=10,'v-t_chart'!G1074,IF('Input&amp;Output'!$C$3=21,'v-t_chart'!H1074,IF('Input&amp;Output'!$C$3=32,'v-t_chart'!I1074,IF('Input&amp;Output'!$C$3=22,'v-t_chart'!J1074,IF('Input&amp;Output'!$C$3=31,'v-t_chart'!K1074,'v-t_chart'!L1074)))))</f>
        <v>70.099999999999994</v>
      </c>
      <c r="D1074" s="286">
        <v>243</v>
      </c>
      <c r="E1074" s="286">
        <f t="shared" si="115"/>
        <v>-0.10000000000000853</v>
      </c>
      <c r="F1074" s="286">
        <f t="shared" si="113"/>
        <v>-24.300000000002072</v>
      </c>
      <c r="G1074" s="286">
        <f t="shared" si="116"/>
        <v>105.19999999999999</v>
      </c>
      <c r="H1074" s="286">
        <f t="shared" si="114"/>
        <v>-2556.3600000002175</v>
      </c>
      <c r="I1074" s="286">
        <f t="shared" si="117"/>
        <v>1220333.8500000008</v>
      </c>
      <c r="J1074" s="286">
        <f t="shared" si="119"/>
        <v>-1704.6450000000796</v>
      </c>
      <c r="K1074" s="286">
        <f t="shared" si="118"/>
        <v>597052.21499999962</v>
      </c>
    </row>
    <row r="1075" spans="2:11" ht="14.4">
      <c r="B1075" s="287">
        <v>1073</v>
      </c>
      <c r="C1075" s="4">
        <f>IF('Input&amp;Output'!$C$3=10,'v-t_chart'!G1075,IF('Input&amp;Output'!$C$3=21,'v-t_chart'!H1075,IF('Input&amp;Output'!$C$3=32,'v-t_chart'!I1075,IF('Input&amp;Output'!$C$3=22,'v-t_chart'!J1075,IF('Input&amp;Output'!$C$3=31,'v-t_chart'!K1075,'v-t_chart'!L1075)))))</f>
        <v>69.8</v>
      </c>
      <c r="D1075" s="286">
        <v>243</v>
      </c>
      <c r="E1075" s="286">
        <f t="shared" si="115"/>
        <v>-0.29999999999999716</v>
      </c>
      <c r="F1075" s="286">
        <f t="shared" si="113"/>
        <v>-72.899999999999309</v>
      </c>
      <c r="G1075" s="286">
        <f t="shared" si="116"/>
        <v>104.85</v>
      </c>
      <c r="H1075" s="286">
        <f t="shared" si="114"/>
        <v>-7643.5649999999268</v>
      </c>
      <c r="I1075" s="286">
        <f t="shared" si="117"/>
        <v>1212690.2850000008</v>
      </c>
      <c r="J1075" s="286">
        <f t="shared" si="119"/>
        <v>-5099.3549999999204</v>
      </c>
      <c r="K1075" s="286">
        <f t="shared" si="118"/>
        <v>591952.85999999975</v>
      </c>
    </row>
    <row r="1076" spans="2:11" ht="14.4">
      <c r="B1076" s="287">
        <v>1074</v>
      </c>
      <c r="C1076" s="4">
        <f>IF('Input&amp;Output'!$C$3=10,'v-t_chart'!G1076,IF('Input&amp;Output'!$C$3=21,'v-t_chart'!H1076,IF('Input&amp;Output'!$C$3=32,'v-t_chart'!I1076,IF('Input&amp;Output'!$C$3=22,'v-t_chart'!J1076,IF('Input&amp;Output'!$C$3=31,'v-t_chart'!K1076,'v-t_chart'!L1076)))))</f>
        <v>69.5</v>
      </c>
      <c r="D1076" s="286">
        <v>243</v>
      </c>
      <c r="E1076" s="286">
        <f t="shared" si="115"/>
        <v>-0.29999999999999716</v>
      </c>
      <c r="F1076" s="286">
        <f t="shared" si="113"/>
        <v>-72.899999999999309</v>
      </c>
      <c r="G1076" s="286">
        <f t="shared" si="116"/>
        <v>104.4</v>
      </c>
      <c r="H1076" s="286">
        <f t="shared" si="114"/>
        <v>-7610.7599999999284</v>
      </c>
      <c r="I1076" s="286">
        <f t="shared" si="117"/>
        <v>1205079.5250000008</v>
      </c>
      <c r="J1076" s="286">
        <f t="shared" si="119"/>
        <v>-5077.4849999999951</v>
      </c>
      <c r="K1076" s="286">
        <f t="shared" si="118"/>
        <v>586875.37499999977</v>
      </c>
    </row>
    <row r="1077" spans="2:11" ht="14.4">
      <c r="B1077" s="287">
        <v>1075</v>
      </c>
      <c r="C1077" s="4">
        <f>IF('Input&amp;Output'!$C$3=10,'v-t_chart'!G1077,IF('Input&amp;Output'!$C$3=21,'v-t_chart'!H1077,IF('Input&amp;Output'!$C$3=32,'v-t_chart'!I1077,IF('Input&amp;Output'!$C$3=22,'v-t_chart'!J1077,IF('Input&amp;Output'!$C$3=31,'v-t_chart'!K1077,'v-t_chart'!L1077)))))</f>
        <v>69.099999999999994</v>
      </c>
      <c r="D1077" s="286">
        <v>243</v>
      </c>
      <c r="E1077" s="286">
        <f t="shared" si="115"/>
        <v>-0.40000000000000568</v>
      </c>
      <c r="F1077" s="286">
        <f t="shared" si="113"/>
        <v>-97.200000000001381</v>
      </c>
      <c r="G1077" s="286">
        <f t="shared" si="116"/>
        <v>103.85</v>
      </c>
      <c r="H1077" s="286">
        <f t="shared" si="114"/>
        <v>-10094.220000000143</v>
      </c>
      <c r="I1077" s="286">
        <f t="shared" si="117"/>
        <v>1194985.3050000006</v>
      </c>
      <c r="J1077" s="286">
        <f t="shared" si="119"/>
        <v>-6735.9600000000619</v>
      </c>
      <c r="K1077" s="286">
        <f t="shared" si="118"/>
        <v>580139.41499999969</v>
      </c>
    </row>
    <row r="1078" spans="2:11" ht="14.4">
      <c r="B1078" s="287">
        <v>1076</v>
      </c>
      <c r="C1078" s="4">
        <f>IF('Input&amp;Output'!$C$3=10,'v-t_chart'!G1078,IF('Input&amp;Output'!$C$3=21,'v-t_chart'!H1078,IF('Input&amp;Output'!$C$3=32,'v-t_chart'!I1078,IF('Input&amp;Output'!$C$3=22,'v-t_chart'!J1078,IF('Input&amp;Output'!$C$3=31,'v-t_chart'!K1078,'v-t_chart'!L1078)))))</f>
        <v>69.099999999999994</v>
      </c>
      <c r="D1078" s="286">
        <v>243</v>
      </c>
      <c r="E1078" s="286">
        <f t="shared" si="115"/>
        <v>0</v>
      </c>
      <c r="F1078" s="286">
        <f t="shared" si="113"/>
        <v>0</v>
      </c>
      <c r="G1078" s="286">
        <f t="shared" si="116"/>
        <v>103.64999999999999</v>
      </c>
      <c r="H1078" s="286">
        <f t="shared" si="114"/>
        <v>0</v>
      </c>
      <c r="I1078" s="286">
        <f t="shared" si="117"/>
        <v>1194985.3050000006</v>
      </c>
      <c r="J1078" s="286">
        <f t="shared" si="119"/>
        <v>0</v>
      </c>
      <c r="K1078" s="286">
        <f t="shared" si="118"/>
        <v>580139.41499999969</v>
      </c>
    </row>
    <row r="1079" spans="2:11" ht="14.4">
      <c r="B1079" s="287">
        <v>1077</v>
      </c>
      <c r="C1079" s="4">
        <f>IF('Input&amp;Output'!$C$3=10,'v-t_chart'!G1079,IF('Input&amp;Output'!$C$3=21,'v-t_chart'!H1079,IF('Input&amp;Output'!$C$3=32,'v-t_chart'!I1079,IF('Input&amp;Output'!$C$3=22,'v-t_chart'!J1079,IF('Input&amp;Output'!$C$3=31,'v-t_chart'!K1079,'v-t_chart'!L1079)))))</f>
        <v>69.5</v>
      </c>
      <c r="D1079" s="286">
        <v>243</v>
      </c>
      <c r="E1079" s="286">
        <f t="shared" si="115"/>
        <v>0.40000000000000568</v>
      </c>
      <c r="F1079" s="286">
        <f t="shared" si="113"/>
        <v>97.200000000001381</v>
      </c>
      <c r="G1079" s="286">
        <f t="shared" si="116"/>
        <v>104.05</v>
      </c>
      <c r="H1079" s="286">
        <f t="shared" si="114"/>
        <v>10113.660000000144</v>
      </c>
      <c r="I1079" s="286">
        <f t="shared" si="117"/>
        <v>1205098.9650000008</v>
      </c>
      <c r="J1079" s="286">
        <f t="shared" si="119"/>
        <v>6735.9600000000619</v>
      </c>
      <c r="K1079" s="286">
        <f t="shared" si="118"/>
        <v>586875.37499999977</v>
      </c>
    </row>
    <row r="1080" spans="2:11" ht="14.4">
      <c r="B1080" s="287">
        <v>1078</v>
      </c>
      <c r="C1080" s="4">
        <f>IF('Input&amp;Output'!$C$3=10,'v-t_chart'!G1080,IF('Input&amp;Output'!$C$3=21,'v-t_chart'!H1080,IF('Input&amp;Output'!$C$3=32,'v-t_chart'!I1080,IF('Input&amp;Output'!$C$3=22,'v-t_chart'!J1080,IF('Input&amp;Output'!$C$3=31,'v-t_chart'!K1080,'v-t_chart'!L1080)))))</f>
        <v>70.3</v>
      </c>
      <c r="D1080" s="286">
        <v>243</v>
      </c>
      <c r="E1080" s="286">
        <f t="shared" si="115"/>
        <v>0.79999999999999716</v>
      </c>
      <c r="F1080" s="286">
        <f t="shared" si="113"/>
        <v>194.3999999999993</v>
      </c>
      <c r="G1080" s="286">
        <f t="shared" si="116"/>
        <v>105.05</v>
      </c>
      <c r="H1080" s="286">
        <f t="shared" si="114"/>
        <v>20421.719999999925</v>
      </c>
      <c r="I1080" s="286">
        <f t="shared" si="117"/>
        <v>1225520.6850000008</v>
      </c>
      <c r="J1080" s="286">
        <f t="shared" si="119"/>
        <v>13588.559999999907</v>
      </c>
      <c r="K1080" s="286">
        <f t="shared" si="118"/>
        <v>600463.93499999971</v>
      </c>
    </row>
    <row r="1081" spans="2:11" ht="14.4">
      <c r="B1081" s="287">
        <v>1079</v>
      </c>
      <c r="C1081" s="4">
        <f>IF('Input&amp;Output'!$C$3=10,'v-t_chart'!G1081,IF('Input&amp;Output'!$C$3=21,'v-t_chart'!H1081,IF('Input&amp;Output'!$C$3=32,'v-t_chart'!I1081,IF('Input&amp;Output'!$C$3=22,'v-t_chart'!J1081,IF('Input&amp;Output'!$C$3=31,'v-t_chart'!K1081,'v-t_chart'!L1081)))))</f>
        <v>71.2</v>
      </c>
      <c r="D1081" s="286">
        <v>243</v>
      </c>
      <c r="E1081" s="286">
        <f t="shared" si="115"/>
        <v>0.90000000000000568</v>
      </c>
      <c r="F1081" s="286">
        <f t="shared" si="113"/>
        <v>218.70000000000138</v>
      </c>
      <c r="G1081" s="286">
        <f t="shared" si="116"/>
        <v>106.35</v>
      </c>
      <c r="H1081" s="286">
        <f t="shared" si="114"/>
        <v>23258.745000000145</v>
      </c>
      <c r="I1081" s="286">
        <f t="shared" si="117"/>
        <v>1248779.4300000009</v>
      </c>
      <c r="J1081" s="286">
        <f t="shared" si="119"/>
        <v>15473.025000000154</v>
      </c>
      <c r="K1081" s="286">
        <f t="shared" si="118"/>
        <v>615936.95999999985</v>
      </c>
    </row>
    <row r="1082" spans="2:11" ht="14.4">
      <c r="B1082" s="287">
        <v>1080</v>
      </c>
      <c r="C1082" s="4">
        <f>IF('Input&amp;Output'!$C$3=10,'v-t_chart'!G1082,IF('Input&amp;Output'!$C$3=21,'v-t_chart'!H1082,IF('Input&amp;Output'!$C$3=32,'v-t_chart'!I1082,IF('Input&amp;Output'!$C$3=22,'v-t_chart'!J1082,IF('Input&amp;Output'!$C$3=31,'v-t_chart'!K1082,'v-t_chart'!L1082)))))</f>
        <v>72</v>
      </c>
      <c r="D1082" s="286">
        <v>243</v>
      </c>
      <c r="E1082" s="286">
        <f t="shared" si="115"/>
        <v>0.79999999999999716</v>
      </c>
      <c r="F1082" s="286">
        <f t="shared" si="113"/>
        <v>194.3999999999993</v>
      </c>
      <c r="G1082" s="286">
        <f t="shared" si="116"/>
        <v>107.6</v>
      </c>
      <c r="H1082" s="286">
        <f t="shared" si="114"/>
        <v>20917.439999999922</v>
      </c>
      <c r="I1082" s="286">
        <f t="shared" si="117"/>
        <v>1269696.8700000008</v>
      </c>
      <c r="J1082" s="286">
        <f t="shared" si="119"/>
        <v>13919.039999999939</v>
      </c>
      <c r="K1082" s="286">
        <f t="shared" si="118"/>
        <v>629855.99999999977</v>
      </c>
    </row>
    <row r="1083" spans="2:11" ht="14.4">
      <c r="B1083" s="287">
        <v>1081</v>
      </c>
      <c r="C1083" s="4">
        <f>IF('Input&amp;Output'!$C$3=10,'v-t_chart'!G1083,IF('Input&amp;Output'!$C$3=21,'v-t_chart'!H1083,IF('Input&amp;Output'!$C$3=32,'v-t_chart'!I1083,IF('Input&amp;Output'!$C$3=22,'v-t_chart'!J1083,IF('Input&amp;Output'!$C$3=31,'v-t_chart'!K1083,'v-t_chart'!L1083)))))</f>
        <v>72.599999999999994</v>
      </c>
      <c r="D1083" s="286">
        <v>243</v>
      </c>
      <c r="E1083" s="286">
        <f t="shared" si="115"/>
        <v>0.59999999999999432</v>
      </c>
      <c r="F1083" s="286">
        <f t="shared" si="113"/>
        <v>145.79999999999862</v>
      </c>
      <c r="G1083" s="286">
        <f t="shared" si="116"/>
        <v>108.6</v>
      </c>
      <c r="H1083" s="286">
        <f t="shared" si="114"/>
        <v>15833.87999999985</v>
      </c>
      <c r="I1083" s="286">
        <f t="shared" si="117"/>
        <v>1285530.7500000007</v>
      </c>
      <c r="J1083" s="286">
        <f t="shared" si="119"/>
        <v>10541.339999999916</v>
      </c>
      <c r="K1083" s="286">
        <f t="shared" si="118"/>
        <v>640397.33999999973</v>
      </c>
    </row>
    <row r="1084" spans="2:11" ht="14.4">
      <c r="B1084" s="287">
        <v>1082</v>
      </c>
      <c r="C1084" s="4">
        <f>IF('Input&amp;Output'!$C$3=10,'v-t_chart'!G1084,IF('Input&amp;Output'!$C$3=21,'v-t_chart'!H1084,IF('Input&amp;Output'!$C$3=32,'v-t_chart'!I1084,IF('Input&amp;Output'!$C$3=22,'v-t_chart'!J1084,IF('Input&amp;Output'!$C$3=31,'v-t_chart'!K1084,'v-t_chart'!L1084)))))</f>
        <v>72.8</v>
      </c>
      <c r="D1084" s="286">
        <v>243</v>
      </c>
      <c r="E1084" s="286">
        <f t="shared" si="115"/>
        <v>0.20000000000000284</v>
      </c>
      <c r="F1084" s="286">
        <f t="shared" si="113"/>
        <v>48.600000000000691</v>
      </c>
      <c r="G1084" s="286">
        <f t="shared" si="116"/>
        <v>109.1</v>
      </c>
      <c r="H1084" s="286">
        <f t="shared" si="114"/>
        <v>5302.2600000000748</v>
      </c>
      <c r="I1084" s="286">
        <f t="shared" si="117"/>
        <v>1290833.0100000007</v>
      </c>
      <c r="J1084" s="286">
        <f t="shared" si="119"/>
        <v>3533.2199999999912</v>
      </c>
      <c r="K1084" s="286">
        <f t="shared" si="118"/>
        <v>643930.55999999971</v>
      </c>
    </row>
    <row r="1085" spans="2:11" ht="14.4">
      <c r="B1085" s="287">
        <v>1083</v>
      </c>
      <c r="C1085" s="4">
        <f>IF('Input&amp;Output'!$C$3=10,'v-t_chart'!G1085,IF('Input&amp;Output'!$C$3=21,'v-t_chart'!H1085,IF('Input&amp;Output'!$C$3=32,'v-t_chart'!I1085,IF('Input&amp;Output'!$C$3=22,'v-t_chart'!J1085,IF('Input&amp;Output'!$C$3=31,'v-t_chart'!K1085,'v-t_chart'!L1085)))))</f>
        <v>72.7</v>
      </c>
      <c r="D1085" s="286">
        <v>243</v>
      </c>
      <c r="E1085" s="286">
        <f t="shared" si="115"/>
        <v>-9.9999999999994316E-2</v>
      </c>
      <c r="F1085" s="286">
        <f t="shared" si="113"/>
        <v>-24.299999999998619</v>
      </c>
      <c r="G1085" s="286">
        <f t="shared" si="116"/>
        <v>109.1</v>
      </c>
      <c r="H1085" s="286">
        <f t="shared" si="114"/>
        <v>-2651.1299999998491</v>
      </c>
      <c r="I1085" s="286">
        <f t="shared" si="117"/>
        <v>1288181.8800000008</v>
      </c>
      <c r="J1085" s="286">
        <f t="shared" si="119"/>
        <v>-1767.8249999999116</v>
      </c>
      <c r="K1085" s="286">
        <f t="shared" si="118"/>
        <v>642162.73499999975</v>
      </c>
    </row>
    <row r="1086" spans="2:11" ht="14.4">
      <c r="B1086" s="287">
        <v>1084</v>
      </c>
      <c r="C1086" s="4">
        <f>IF('Input&amp;Output'!$C$3=10,'v-t_chart'!G1086,IF('Input&amp;Output'!$C$3=21,'v-t_chart'!H1086,IF('Input&amp;Output'!$C$3=32,'v-t_chart'!I1086,IF('Input&amp;Output'!$C$3=22,'v-t_chart'!J1086,IF('Input&amp;Output'!$C$3=31,'v-t_chart'!K1086,'v-t_chart'!L1086)))))</f>
        <v>72</v>
      </c>
      <c r="D1086" s="286">
        <v>243</v>
      </c>
      <c r="E1086" s="286">
        <f t="shared" si="115"/>
        <v>-0.70000000000000284</v>
      </c>
      <c r="F1086" s="286">
        <f t="shared" si="113"/>
        <v>-170.1000000000007</v>
      </c>
      <c r="G1086" s="286">
        <f t="shared" si="116"/>
        <v>108.35</v>
      </c>
      <c r="H1086" s="286">
        <f t="shared" si="114"/>
        <v>-18430.335000000076</v>
      </c>
      <c r="I1086" s="286">
        <f t="shared" si="117"/>
        <v>1269751.5450000009</v>
      </c>
      <c r="J1086" s="286">
        <f t="shared" si="119"/>
        <v>-12306.734999999995</v>
      </c>
      <c r="K1086" s="286">
        <f t="shared" si="118"/>
        <v>629855.99999999977</v>
      </c>
    </row>
    <row r="1087" spans="2:11" ht="14.4">
      <c r="B1087" s="287">
        <v>1085</v>
      </c>
      <c r="C1087" s="4">
        <f>IF('Input&amp;Output'!$C$3=10,'v-t_chart'!G1087,IF('Input&amp;Output'!$C$3=21,'v-t_chart'!H1087,IF('Input&amp;Output'!$C$3=32,'v-t_chart'!I1087,IF('Input&amp;Output'!$C$3=22,'v-t_chart'!J1087,IF('Input&amp;Output'!$C$3=31,'v-t_chart'!K1087,'v-t_chart'!L1087)))))</f>
        <v>70.400000000000006</v>
      </c>
      <c r="D1087" s="286">
        <v>243</v>
      </c>
      <c r="E1087" s="286">
        <f t="shared" si="115"/>
        <v>-1.5999999999999943</v>
      </c>
      <c r="F1087" s="286">
        <f t="shared" si="113"/>
        <v>-388.79999999999859</v>
      </c>
      <c r="G1087" s="286">
        <f t="shared" si="116"/>
        <v>106.4</v>
      </c>
      <c r="H1087" s="286">
        <f t="shared" si="114"/>
        <v>-41368.319999999854</v>
      </c>
      <c r="I1087" s="286">
        <f t="shared" si="117"/>
        <v>1228383.225000001</v>
      </c>
      <c r="J1087" s="286">
        <f t="shared" si="119"/>
        <v>-27682.559999999907</v>
      </c>
      <c r="K1087" s="286">
        <f t="shared" si="118"/>
        <v>602173.43999999983</v>
      </c>
    </row>
    <row r="1088" spans="2:11" ht="14.4">
      <c r="B1088" s="287">
        <v>1086</v>
      </c>
      <c r="C1088" s="4">
        <f>IF('Input&amp;Output'!$C$3=10,'v-t_chart'!G1088,IF('Input&amp;Output'!$C$3=21,'v-t_chart'!H1088,IF('Input&amp;Output'!$C$3=32,'v-t_chart'!I1088,IF('Input&amp;Output'!$C$3=22,'v-t_chart'!J1088,IF('Input&amp;Output'!$C$3=31,'v-t_chart'!K1088,'v-t_chart'!L1088)))))</f>
        <v>67.7</v>
      </c>
      <c r="D1088" s="286">
        <v>243</v>
      </c>
      <c r="E1088" s="286">
        <f t="shared" si="115"/>
        <v>-2.7000000000000028</v>
      </c>
      <c r="F1088" s="286">
        <f t="shared" si="113"/>
        <v>-656.1000000000007</v>
      </c>
      <c r="G1088" s="286">
        <f t="shared" si="116"/>
        <v>102.9</v>
      </c>
      <c r="H1088" s="286">
        <f t="shared" si="114"/>
        <v>-67512.690000000075</v>
      </c>
      <c r="I1088" s="286">
        <f t="shared" si="117"/>
        <v>1160870.5350000008</v>
      </c>
      <c r="J1088" s="286">
        <f t="shared" si="119"/>
        <v>-45303.705000000096</v>
      </c>
      <c r="K1088" s="286">
        <f t="shared" si="118"/>
        <v>556869.73499999975</v>
      </c>
    </row>
    <row r="1089" spans="2:11" ht="14.4">
      <c r="B1089" s="287">
        <v>1087</v>
      </c>
      <c r="C1089" s="4">
        <f>IF('Input&amp;Output'!$C$3=10,'v-t_chart'!G1089,IF('Input&amp;Output'!$C$3=21,'v-t_chart'!H1089,IF('Input&amp;Output'!$C$3=32,'v-t_chart'!I1089,IF('Input&amp;Output'!$C$3=22,'v-t_chart'!J1089,IF('Input&amp;Output'!$C$3=31,'v-t_chart'!K1089,'v-t_chart'!L1089)))))</f>
        <v>64.400000000000006</v>
      </c>
      <c r="D1089" s="286">
        <v>243</v>
      </c>
      <c r="E1089" s="286">
        <f t="shared" si="115"/>
        <v>-3.2999999999999972</v>
      </c>
      <c r="F1089" s="286">
        <f t="shared" si="113"/>
        <v>-801.8999999999993</v>
      </c>
      <c r="G1089" s="286">
        <f t="shared" si="116"/>
        <v>98.25</v>
      </c>
      <c r="H1089" s="286">
        <f t="shared" si="114"/>
        <v>-78786.67499999993</v>
      </c>
      <c r="I1089" s="286">
        <f t="shared" si="117"/>
        <v>1082083.8600000008</v>
      </c>
      <c r="J1089" s="286">
        <f t="shared" si="119"/>
        <v>-52965.494999999923</v>
      </c>
      <c r="K1089" s="286">
        <f t="shared" si="118"/>
        <v>503904.23999999982</v>
      </c>
    </row>
    <row r="1090" spans="2:11" ht="14.4">
      <c r="B1090" s="287">
        <v>1088</v>
      </c>
      <c r="C1090" s="4">
        <f>IF('Input&amp;Output'!$C$3=10,'v-t_chart'!G1090,IF('Input&amp;Output'!$C$3=21,'v-t_chart'!H1090,IF('Input&amp;Output'!$C$3=32,'v-t_chart'!I1090,IF('Input&amp;Output'!$C$3=22,'v-t_chart'!J1090,IF('Input&amp;Output'!$C$3=31,'v-t_chart'!K1090,'v-t_chart'!L1090)))))</f>
        <v>61</v>
      </c>
      <c r="D1090" s="286">
        <v>243</v>
      </c>
      <c r="E1090" s="286">
        <f t="shared" si="115"/>
        <v>-3.4000000000000057</v>
      </c>
      <c r="F1090" s="286">
        <f t="shared" si="113"/>
        <v>-826.20000000000141</v>
      </c>
      <c r="G1090" s="286">
        <f t="shared" si="116"/>
        <v>93.2</v>
      </c>
      <c r="H1090" s="286">
        <f t="shared" si="114"/>
        <v>-77001.840000000127</v>
      </c>
      <c r="I1090" s="286">
        <f t="shared" si="117"/>
        <v>1005082.0200000007</v>
      </c>
      <c r="J1090" s="286">
        <f t="shared" si="119"/>
        <v>-51802.740000000071</v>
      </c>
      <c r="K1090" s="286">
        <f t="shared" si="118"/>
        <v>452101.49999999977</v>
      </c>
    </row>
    <row r="1091" spans="2:11" ht="14.4">
      <c r="B1091" s="287">
        <v>1089</v>
      </c>
      <c r="C1091" s="4">
        <f>IF('Input&amp;Output'!$C$3=10,'v-t_chart'!G1091,IF('Input&amp;Output'!$C$3=21,'v-t_chart'!H1091,IF('Input&amp;Output'!$C$3=32,'v-t_chart'!I1091,IF('Input&amp;Output'!$C$3=22,'v-t_chart'!J1091,IF('Input&amp;Output'!$C$3=31,'v-t_chart'!K1091,'v-t_chart'!L1091)))))</f>
        <v>57.6</v>
      </c>
      <c r="D1091" s="286">
        <v>243</v>
      </c>
      <c r="E1091" s="286">
        <f t="shared" si="115"/>
        <v>-3.3999999999999986</v>
      </c>
      <c r="F1091" s="286">
        <f t="shared" si="113"/>
        <v>-826.1999999999997</v>
      </c>
      <c r="G1091" s="286">
        <f t="shared" si="116"/>
        <v>88.1</v>
      </c>
      <c r="H1091" s="286">
        <f t="shared" si="114"/>
        <v>-72788.219999999972</v>
      </c>
      <c r="I1091" s="286">
        <f t="shared" si="117"/>
        <v>932293.80000000075</v>
      </c>
      <c r="J1091" s="286">
        <f t="shared" si="119"/>
        <v>-48993.659999999974</v>
      </c>
      <c r="K1091" s="286">
        <f t="shared" si="118"/>
        <v>403107.83999999979</v>
      </c>
    </row>
    <row r="1092" spans="2:11" ht="14.4">
      <c r="B1092" s="287">
        <v>1090</v>
      </c>
      <c r="C1092" s="4">
        <f>IF('Input&amp;Output'!$C$3=10,'v-t_chart'!G1092,IF('Input&amp;Output'!$C$3=21,'v-t_chart'!H1092,IF('Input&amp;Output'!$C$3=32,'v-t_chart'!I1092,IF('Input&amp;Output'!$C$3=22,'v-t_chart'!J1092,IF('Input&amp;Output'!$C$3=31,'v-t_chart'!K1092,'v-t_chart'!L1092)))))</f>
        <v>54</v>
      </c>
      <c r="D1092" s="286">
        <v>243</v>
      </c>
      <c r="E1092" s="286">
        <f t="shared" si="115"/>
        <v>-3.6000000000000014</v>
      </c>
      <c r="F1092" s="286">
        <f t="shared" ref="F1092:F1155" si="120">D1092*E1092</f>
        <v>-874.8000000000003</v>
      </c>
      <c r="G1092" s="286">
        <f t="shared" si="116"/>
        <v>82.8</v>
      </c>
      <c r="H1092" s="286">
        <f t="shared" ref="H1092:H1155" si="121">F1092*G1092</f>
        <v>-72433.440000000017</v>
      </c>
      <c r="I1092" s="286">
        <f t="shared" si="117"/>
        <v>859860.36000000068</v>
      </c>
      <c r="J1092" s="286">
        <f t="shared" si="119"/>
        <v>-48813.840000000026</v>
      </c>
      <c r="K1092" s="286">
        <f t="shared" si="118"/>
        <v>354293.99999999977</v>
      </c>
    </row>
    <row r="1093" spans="2:11" ht="14.4">
      <c r="B1093" s="287">
        <v>1091</v>
      </c>
      <c r="C1093" s="4">
        <f>IF('Input&amp;Output'!$C$3=10,'v-t_chart'!G1093,IF('Input&amp;Output'!$C$3=21,'v-t_chart'!H1093,IF('Input&amp;Output'!$C$3=32,'v-t_chart'!I1093,IF('Input&amp;Output'!$C$3=22,'v-t_chart'!J1093,IF('Input&amp;Output'!$C$3=31,'v-t_chart'!K1093,'v-t_chart'!L1093)))))</f>
        <v>49.7</v>
      </c>
      <c r="D1093" s="286">
        <v>243</v>
      </c>
      <c r="E1093" s="286">
        <f t="shared" ref="E1093:E1156" si="122">(C1093-C1092)/(B1093/B1093)</f>
        <v>-4.2999999999999972</v>
      </c>
      <c r="F1093" s="286">
        <f t="shared" si="120"/>
        <v>-1044.8999999999994</v>
      </c>
      <c r="G1093" s="286">
        <f t="shared" ref="G1093:G1156" si="123">(C1093+C1092/2)*(B1093-B1092)</f>
        <v>76.7</v>
      </c>
      <c r="H1093" s="286">
        <f t="shared" si="121"/>
        <v>-80143.829999999958</v>
      </c>
      <c r="I1093" s="286">
        <f t="shared" ref="I1093:I1156" si="124">I1092+H1093</f>
        <v>779716.53000000073</v>
      </c>
      <c r="J1093" s="286">
        <f t="shared" si="119"/>
        <v>-54178.064999999981</v>
      </c>
      <c r="K1093" s="286">
        <f t="shared" ref="K1093:K1156" si="125">K1092+J1093</f>
        <v>300115.93499999976</v>
      </c>
    </row>
    <row r="1094" spans="2:11" ht="14.4">
      <c r="B1094" s="287">
        <v>1092</v>
      </c>
      <c r="C1094" s="4">
        <f>IF('Input&amp;Output'!$C$3=10,'v-t_chart'!G1094,IF('Input&amp;Output'!$C$3=21,'v-t_chart'!H1094,IF('Input&amp;Output'!$C$3=32,'v-t_chart'!I1094,IF('Input&amp;Output'!$C$3=22,'v-t_chart'!J1094,IF('Input&amp;Output'!$C$3=31,'v-t_chart'!K1094,'v-t_chart'!L1094)))))</f>
        <v>44.4</v>
      </c>
      <c r="D1094" s="286">
        <v>243</v>
      </c>
      <c r="E1094" s="286">
        <f t="shared" si="122"/>
        <v>-5.3000000000000043</v>
      </c>
      <c r="F1094" s="286">
        <f t="shared" si="120"/>
        <v>-1287.900000000001</v>
      </c>
      <c r="G1094" s="286">
        <f t="shared" si="123"/>
        <v>69.25</v>
      </c>
      <c r="H1094" s="286">
        <f t="shared" si="121"/>
        <v>-89187.07500000007</v>
      </c>
      <c r="I1094" s="286">
        <f t="shared" si="124"/>
        <v>690529.45500000066</v>
      </c>
      <c r="J1094" s="286">
        <f t="shared" si="119"/>
        <v>-60595.695000000029</v>
      </c>
      <c r="K1094" s="286">
        <f t="shared" si="125"/>
        <v>239520.23999999973</v>
      </c>
    </row>
    <row r="1095" spans="2:11" ht="14.4">
      <c r="B1095" s="287">
        <v>1093</v>
      </c>
      <c r="C1095" s="4">
        <f>IF('Input&amp;Output'!$C$3=10,'v-t_chart'!G1095,IF('Input&amp;Output'!$C$3=21,'v-t_chart'!H1095,IF('Input&amp;Output'!$C$3=32,'v-t_chart'!I1095,IF('Input&amp;Output'!$C$3=22,'v-t_chart'!J1095,IF('Input&amp;Output'!$C$3=31,'v-t_chart'!K1095,'v-t_chart'!L1095)))))</f>
        <v>38.200000000000003</v>
      </c>
      <c r="D1095" s="286">
        <v>243</v>
      </c>
      <c r="E1095" s="286">
        <f t="shared" si="122"/>
        <v>-6.1999999999999957</v>
      </c>
      <c r="F1095" s="286">
        <f t="shared" si="120"/>
        <v>-1506.599999999999</v>
      </c>
      <c r="G1095" s="286">
        <f t="shared" si="123"/>
        <v>60.400000000000006</v>
      </c>
      <c r="H1095" s="286">
        <f t="shared" si="121"/>
        <v>-90998.639999999941</v>
      </c>
      <c r="I1095" s="286">
        <f t="shared" si="124"/>
        <v>599530.81500000076</v>
      </c>
      <c r="J1095" s="286">
        <f t="shared" si="119"/>
        <v>-62222.579999999958</v>
      </c>
      <c r="K1095" s="286">
        <f t="shared" si="125"/>
        <v>177297.65999999977</v>
      </c>
    </row>
    <row r="1096" spans="2:11" ht="14.4">
      <c r="B1096" s="287">
        <v>1094</v>
      </c>
      <c r="C1096" s="4">
        <f>IF('Input&amp;Output'!$C$3=10,'v-t_chart'!G1096,IF('Input&amp;Output'!$C$3=21,'v-t_chart'!H1096,IF('Input&amp;Output'!$C$3=32,'v-t_chart'!I1096,IF('Input&amp;Output'!$C$3=22,'v-t_chart'!J1096,IF('Input&amp;Output'!$C$3=31,'v-t_chart'!K1096,'v-t_chart'!L1096)))))</f>
        <v>31.2</v>
      </c>
      <c r="D1096" s="286">
        <v>243</v>
      </c>
      <c r="E1096" s="286">
        <f t="shared" si="122"/>
        <v>-7.0000000000000036</v>
      </c>
      <c r="F1096" s="286">
        <f t="shared" si="120"/>
        <v>-1701.0000000000009</v>
      </c>
      <c r="G1096" s="286">
        <f t="shared" si="123"/>
        <v>50.3</v>
      </c>
      <c r="H1096" s="286">
        <f t="shared" si="121"/>
        <v>-85560.300000000047</v>
      </c>
      <c r="I1096" s="286">
        <f t="shared" si="124"/>
        <v>513970.51500000071</v>
      </c>
      <c r="J1096" s="286">
        <f t="shared" si="119"/>
        <v>-59024.700000000033</v>
      </c>
      <c r="K1096" s="286">
        <f t="shared" si="125"/>
        <v>118272.95999999973</v>
      </c>
    </row>
    <row r="1097" spans="2:11" ht="14.4">
      <c r="B1097" s="287">
        <v>1095</v>
      </c>
      <c r="C1097" s="4">
        <f>IF('Input&amp;Output'!$C$3=10,'v-t_chart'!G1097,IF('Input&amp;Output'!$C$3=21,'v-t_chart'!H1097,IF('Input&amp;Output'!$C$3=32,'v-t_chart'!I1097,IF('Input&amp;Output'!$C$3=22,'v-t_chart'!J1097,IF('Input&amp;Output'!$C$3=31,'v-t_chart'!K1097,'v-t_chart'!L1097)))))</f>
        <v>24</v>
      </c>
      <c r="D1097" s="286">
        <v>243</v>
      </c>
      <c r="E1097" s="286">
        <f t="shared" si="122"/>
        <v>-7.1999999999999993</v>
      </c>
      <c r="F1097" s="286">
        <f t="shared" si="120"/>
        <v>-1749.6</v>
      </c>
      <c r="G1097" s="286">
        <f t="shared" si="123"/>
        <v>39.6</v>
      </c>
      <c r="H1097" s="286">
        <f t="shared" si="121"/>
        <v>-69284.160000000003</v>
      </c>
      <c r="I1097" s="286">
        <f t="shared" si="124"/>
        <v>444686.35500000068</v>
      </c>
      <c r="J1097" s="286">
        <f t="shared" si="119"/>
        <v>-48288.959999999992</v>
      </c>
      <c r="K1097" s="286">
        <f t="shared" si="125"/>
        <v>69983.999999999738</v>
      </c>
    </row>
    <row r="1098" spans="2:11" ht="14.4">
      <c r="B1098" s="287">
        <v>1096</v>
      </c>
      <c r="C1098" s="4">
        <f>IF('Input&amp;Output'!$C$3=10,'v-t_chart'!G1098,IF('Input&amp;Output'!$C$3=21,'v-t_chart'!H1098,IF('Input&amp;Output'!$C$3=32,'v-t_chart'!I1098,IF('Input&amp;Output'!$C$3=22,'v-t_chart'!J1098,IF('Input&amp;Output'!$C$3=31,'v-t_chart'!K1098,'v-t_chart'!L1098)))))</f>
        <v>16.8</v>
      </c>
      <c r="D1098" s="286">
        <v>243</v>
      </c>
      <c r="E1098" s="286">
        <f t="shared" si="122"/>
        <v>-7.1999999999999993</v>
      </c>
      <c r="F1098" s="286">
        <f t="shared" si="120"/>
        <v>-1749.6</v>
      </c>
      <c r="G1098" s="286">
        <f t="shared" si="123"/>
        <v>28.8</v>
      </c>
      <c r="H1098" s="286">
        <f t="shared" si="121"/>
        <v>-50388.479999999996</v>
      </c>
      <c r="I1098" s="286">
        <f t="shared" si="124"/>
        <v>394297.8750000007</v>
      </c>
      <c r="J1098" s="286">
        <f t="shared" si="119"/>
        <v>-35691.839999999997</v>
      </c>
      <c r="K1098" s="286">
        <f t="shared" si="125"/>
        <v>34292.159999999742</v>
      </c>
    </row>
    <row r="1099" spans="2:11" ht="14.4">
      <c r="B1099" s="287">
        <v>1097</v>
      </c>
      <c r="C1099" s="4">
        <f>IF('Input&amp;Output'!$C$3=10,'v-t_chart'!G1099,IF('Input&amp;Output'!$C$3=21,'v-t_chart'!H1099,IF('Input&amp;Output'!$C$3=32,'v-t_chart'!I1099,IF('Input&amp;Output'!$C$3=22,'v-t_chart'!J1099,IF('Input&amp;Output'!$C$3=31,'v-t_chart'!K1099,'v-t_chart'!L1099)))))</f>
        <v>10.4</v>
      </c>
      <c r="D1099" s="286">
        <v>243</v>
      </c>
      <c r="E1099" s="286">
        <f t="shared" si="122"/>
        <v>-6.4</v>
      </c>
      <c r="F1099" s="286">
        <f t="shared" si="120"/>
        <v>-1555.2</v>
      </c>
      <c r="G1099" s="286">
        <f t="shared" si="123"/>
        <v>18.8</v>
      </c>
      <c r="H1099" s="286">
        <f t="shared" si="121"/>
        <v>-29237.760000000002</v>
      </c>
      <c r="I1099" s="286">
        <f t="shared" si="124"/>
        <v>365060.11500000069</v>
      </c>
      <c r="J1099" s="286">
        <f t="shared" si="119"/>
        <v>-21150.719999999998</v>
      </c>
      <c r="K1099" s="286">
        <f t="shared" si="125"/>
        <v>13141.439999999744</v>
      </c>
    </row>
    <row r="1100" spans="2:11" ht="14.4">
      <c r="B1100" s="287">
        <v>1098</v>
      </c>
      <c r="C1100" s="4">
        <f>IF('Input&amp;Output'!$C$3=10,'v-t_chart'!G1100,IF('Input&amp;Output'!$C$3=21,'v-t_chart'!H1100,IF('Input&amp;Output'!$C$3=32,'v-t_chart'!I1100,IF('Input&amp;Output'!$C$3=22,'v-t_chart'!J1100,IF('Input&amp;Output'!$C$3=31,'v-t_chart'!K1100,'v-t_chart'!L1100)))))</f>
        <v>5.7</v>
      </c>
      <c r="D1100" s="286">
        <v>243</v>
      </c>
      <c r="E1100" s="286">
        <f t="shared" si="122"/>
        <v>-4.7</v>
      </c>
      <c r="F1100" s="286">
        <f t="shared" si="120"/>
        <v>-1142.1000000000001</v>
      </c>
      <c r="G1100" s="286">
        <f t="shared" si="123"/>
        <v>10.9</v>
      </c>
      <c r="H1100" s="286">
        <f t="shared" si="121"/>
        <v>-12448.890000000001</v>
      </c>
      <c r="I1100" s="286">
        <f t="shared" si="124"/>
        <v>352611.22500000068</v>
      </c>
      <c r="J1100" s="286">
        <f t="shared" si="119"/>
        <v>-9193.9050000000025</v>
      </c>
      <c r="K1100" s="286">
        <f t="shared" si="125"/>
        <v>3947.5349999997416</v>
      </c>
    </row>
    <row r="1101" spans="2:11" ht="14.4">
      <c r="B1101" s="287">
        <v>1099</v>
      </c>
      <c r="C1101" s="4">
        <f>IF('Input&amp;Output'!$C$3=10,'v-t_chart'!G1101,IF('Input&amp;Output'!$C$3=21,'v-t_chart'!H1101,IF('Input&amp;Output'!$C$3=32,'v-t_chart'!I1101,IF('Input&amp;Output'!$C$3=22,'v-t_chart'!J1101,IF('Input&amp;Output'!$C$3=31,'v-t_chart'!K1101,'v-t_chart'!L1101)))))</f>
        <v>2.8</v>
      </c>
      <c r="D1101" s="286">
        <v>243</v>
      </c>
      <c r="E1101" s="286">
        <f t="shared" si="122"/>
        <v>-2.9000000000000004</v>
      </c>
      <c r="F1101" s="286">
        <f t="shared" si="120"/>
        <v>-704.7</v>
      </c>
      <c r="G1101" s="286">
        <f t="shared" si="123"/>
        <v>5.65</v>
      </c>
      <c r="H1101" s="286">
        <f t="shared" si="121"/>
        <v>-3981.5550000000003</v>
      </c>
      <c r="I1101" s="286">
        <f t="shared" si="124"/>
        <v>348629.67000000068</v>
      </c>
      <c r="J1101" s="286">
        <f t="shared" si="119"/>
        <v>-2994.9750000000004</v>
      </c>
      <c r="K1101" s="286">
        <f t="shared" si="125"/>
        <v>952.55999999974119</v>
      </c>
    </row>
    <row r="1102" spans="2:11" ht="14.4">
      <c r="B1102" s="287">
        <v>1100</v>
      </c>
      <c r="C1102" s="4">
        <f>IF('Input&amp;Output'!$C$3=10,'v-t_chart'!G1102,IF('Input&amp;Output'!$C$3=21,'v-t_chart'!H1102,IF('Input&amp;Output'!$C$3=32,'v-t_chart'!I1102,IF('Input&amp;Output'!$C$3=22,'v-t_chart'!J1102,IF('Input&amp;Output'!$C$3=31,'v-t_chart'!K1102,'v-t_chart'!L1102)))))</f>
        <v>1.6</v>
      </c>
      <c r="D1102" s="286">
        <v>243</v>
      </c>
      <c r="E1102" s="286">
        <f t="shared" si="122"/>
        <v>-1.1999999999999997</v>
      </c>
      <c r="F1102" s="286">
        <f t="shared" si="120"/>
        <v>-291.59999999999991</v>
      </c>
      <c r="G1102" s="286">
        <f t="shared" si="123"/>
        <v>3</v>
      </c>
      <c r="H1102" s="286">
        <f t="shared" si="121"/>
        <v>-874.79999999999973</v>
      </c>
      <c r="I1102" s="286">
        <f t="shared" si="124"/>
        <v>347754.87000000069</v>
      </c>
      <c r="J1102" s="286">
        <f t="shared" si="119"/>
        <v>-641.51999999999987</v>
      </c>
      <c r="K1102" s="286">
        <f t="shared" si="125"/>
        <v>311.03999999974133</v>
      </c>
    </row>
    <row r="1103" spans="2:11" ht="14.4">
      <c r="B1103" s="287">
        <v>1101</v>
      </c>
      <c r="C1103" s="4">
        <f>IF('Input&amp;Output'!$C$3=10,'v-t_chart'!G1103,IF('Input&amp;Output'!$C$3=21,'v-t_chart'!H1103,IF('Input&amp;Output'!$C$3=32,'v-t_chart'!I1103,IF('Input&amp;Output'!$C$3=22,'v-t_chart'!J1103,IF('Input&amp;Output'!$C$3=31,'v-t_chart'!K1103,'v-t_chart'!L1103)))))</f>
        <v>0.3</v>
      </c>
      <c r="D1103" s="286">
        <v>243</v>
      </c>
      <c r="E1103" s="286">
        <f t="shared" si="122"/>
        <v>-1.3</v>
      </c>
      <c r="F1103" s="286">
        <f t="shared" si="120"/>
        <v>-315.90000000000003</v>
      </c>
      <c r="G1103" s="286">
        <f t="shared" si="123"/>
        <v>1.1000000000000001</v>
      </c>
      <c r="H1103" s="286">
        <f t="shared" si="121"/>
        <v>-347.49000000000007</v>
      </c>
      <c r="I1103" s="286">
        <f t="shared" si="124"/>
        <v>347407.3800000007</v>
      </c>
      <c r="J1103" s="286">
        <f t="shared" si="119"/>
        <v>-300.10500000000008</v>
      </c>
      <c r="K1103" s="286">
        <f t="shared" si="125"/>
        <v>10.934999999741251</v>
      </c>
    </row>
    <row r="1104" spans="2:11" ht="14.4">
      <c r="B1104" s="287">
        <v>1102</v>
      </c>
      <c r="C1104" s="4">
        <f>IF('Input&amp;Output'!$C$3=10,'v-t_chart'!G1104,IF('Input&amp;Output'!$C$3=21,'v-t_chart'!H1104,IF('Input&amp;Output'!$C$3=32,'v-t_chart'!I1104,IF('Input&amp;Output'!$C$3=22,'v-t_chart'!J1104,IF('Input&amp;Output'!$C$3=31,'v-t_chart'!K1104,'v-t_chart'!L1104)))))</f>
        <v>0</v>
      </c>
      <c r="D1104" s="286">
        <v>243</v>
      </c>
      <c r="E1104" s="286">
        <f t="shared" si="122"/>
        <v>-0.3</v>
      </c>
      <c r="F1104" s="286">
        <f t="shared" si="120"/>
        <v>-72.899999999999991</v>
      </c>
      <c r="G1104" s="286">
        <f t="shared" si="123"/>
        <v>0.15</v>
      </c>
      <c r="H1104" s="286">
        <f t="shared" si="121"/>
        <v>-10.934999999999999</v>
      </c>
      <c r="I1104" s="286">
        <f t="shared" si="124"/>
        <v>347396.44500000071</v>
      </c>
      <c r="J1104" s="286">
        <f t="shared" si="119"/>
        <v>-10.934999999999999</v>
      </c>
      <c r="K1104" s="286">
        <f t="shared" si="125"/>
        <v>-2.5874768994071928E-10</v>
      </c>
    </row>
    <row r="1105" spans="2:11" ht="14.4">
      <c r="B1105" s="287">
        <v>1103</v>
      </c>
      <c r="C1105" s="4">
        <f>IF('Input&amp;Output'!$C$3=10,'v-t_chart'!G1105,IF('Input&amp;Output'!$C$3=21,'v-t_chart'!H1105,IF('Input&amp;Output'!$C$3=32,'v-t_chart'!I1105,IF('Input&amp;Output'!$C$3=22,'v-t_chart'!J1105,IF('Input&amp;Output'!$C$3=31,'v-t_chart'!K1105,'v-t_chart'!L1105)))))</f>
        <v>0</v>
      </c>
      <c r="D1105" s="286">
        <v>243</v>
      </c>
      <c r="E1105" s="286">
        <f t="shared" si="122"/>
        <v>0</v>
      </c>
      <c r="F1105" s="286">
        <f t="shared" si="120"/>
        <v>0</v>
      </c>
      <c r="G1105" s="286">
        <f t="shared" si="123"/>
        <v>0</v>
      </c>
      <c r="H1105" s="286">
        <f t="shared" si="121"/>
        <v>0</v>
      </c>
      <c r="I1105" s="286">
        <f t="shared" si="124"/>
        <v>347396.44500000071</v>
      </c>
      <c r="J1105" s="286">
        <f t="shared" si="119"/>
        <v>0</v>
      </c>
      <c r="K1105" s="286">
        <f t="shared" si="125"/>
        <v>-2.5874768994071928E-10</v>
      </c>
    </row>
    <row r="1106" spans="2:11" ht="14.4">
      <c r="B1106" s="287">
        <v>1104</v>
      </c>
      <c r="C1106" s="4">
        <f>IF('Input&amp;Output'!$C$3=10,'v-t_chart'!G1106,IF('Input&amp;Output'!$C$3=21,'v-t_chart'!H1106,IF('Input&amp;Output'!$C$3=32,'v-t_chart'!I1106,IF('Input&amp;Output'!$C$3=22,'v-t_chart'!J1106,IF('Input&amp;Output'!$C$3=31,'v-t_chart'!K1106,'v-t_chart'!L1106)))))</f>
        <v>0</v>
      </c>
      <c r="D1106" s="286">
        <v>243</v>
      </c>
      <c r="E1106" s="286">
        <f t="shared" si="122"/>
        <v>0</v>
      </c>
      <c r="F1106" s="286">
        <f t="shared" si="120"/>
        <v>0</v>
      </c>
      <c r="G1106" s="286">
        <f t="shared" si="123"/>
        <v>0</v>
      </c>
      <c r="H1106" s="286">
        <f t="shared" si="121"/>
        <v>0</v>
      </c>
      <c r="I1106" s="286">
        <f t="shared" si="124"/>
        <v>347396.44500000071</v>
      </c>
      <c r="J1106" s="286">
        <f t="shared" si="119"/>
        <v>0</v>
      </c>
      <c r="K1106" s="286">
        <f t="shared" si="125"/>
        <v>-2.5874768994071928E-10</v>
      </c>
    </row>
    <row r="1107" spans="2:11" ht="14.4">
      <c r="B1107" s="287">
        <v>1105</v>
      </c>
      <c r="C1107" s="4">
        <f>IF('Input&amp;Output'!$C$3=10,'v-t_chart'!G1107,IF('Input&amp;Output'!$C$3=21,'v-t_chart'!H1107,IF('Input&amp;Output'!$C$3=32,'v-t_chart'!I1107,IF('Input&amp;Output'!$C$3=22,'v-t_chart'!J1107,IF('Input&amp;Output'!$C$3=31,'v-t_chart'!K1107,'v-t_chart'!L1107)))))</f>
        <v>0</v>
      </c>
      <c r="D1107" s="286">
        <v>243</v>
      </c>
      <c r="E1107" s="286">
        <f t="shared" si="122"/>
        <v>0</v>
      </c>
      <c r="F1107" s="286">
        <f t="shared" si="120"/>
        <v>0</v>
      </c>
      <c r="G1107" s="286">
        <f t="shared" si="123"/>
        <v>0</v>
      </c>
      <c r="H1107" s="286">
        <f t="shared" si="121"/>
        <v>0</v>
      </c>
      <c r="I1107" s="286">
        <f t="shared" si="124"/>
        <v>347396.44500000071</v>
      </c>
      <c r="J1107" s="286">
        <f t="shared" si="119"/>
        <v>0</v>
      </c>
      <c r="K1107" s="286">
        <f t="shared" si="125"/>
        <v>-2.5874768994071928E-10</v>
      </c>
    </row>
    <row r="1108" spans="2:11" ht="14.4">
      <c r="B1108" s="287">
        <v>1106</v>
      </c>
      <c r="C1108" s="4">
        <f>IF('Input&amp;Output'!$C$3=10,'v-t_chart'!G1108,IF('Input&amp;Output'!$C$3=21,'v-t_chart'!H1108,IF('Input&amp;Output'!$C$3=32,'v-t_chart'!I1108,IF('Input&amp;Output'!$C$3=22,'v-t_chart'!J1108,IF('Input&amp;Output'!$C$3=31,'v-t_chart'!K1108,'v-t_chart'!L1108)))))</f>
        <v>0</v>
      </c>
      <c r="D1108" s="286">
        <v>243</v>
      </c>
      <c r="E1108" s="286">
        <f t="shared" si="122"/>
        <v>0</v>
      </c>
      <c r="F1108" s="286">
        <f t="shared" si="120"/>
        <v>0</v>
      </c>
      <c r="G1108" s="286">
        <f t="shared" si="123"/>
        <v>0</v>
      </c>
      <c r="H1108" s="286">
        <f t="shared" si="121"/>
        <v>0</v>
      </c>
      <c r="I1108" s="286">
        <f t="shared" si="124"/>
        <v>347396.44500000071</v>
      </c>
      <c r="J1108" s="286">
        <f t="shared" si="119"/>
        <v>0</v>
      </c>
      <c r="K1108" s="286">
        <f t="shared" si="125"/>
        <v>-2.5874768994071928E-10</v>
      </c>
    </row>
    <row r="1109" spans="2:11" ht="14.4">
      <c r="B1109" s="287">
        <v>1107</v>
      </c>
      <c r="C1109" s="4">
        <f>IF('Input&amp;Output'!$C$3=10,'v-t_chart'!G1109,IF('Input&amp;Output'!$C$3=21,'v-t_chart'!H1109,IF('Input&amp;Output'!$C$3=32,'v-t_chart'!I1109,IF('Input&amp;Output'!$C$3=22,'v-t_chart'!J1109,IF('Input&amp;Output'!$C$3=31,'v-t_chart'!K1109,'v-t_chart'!L1109)))))</f>
        <v>0</v>
      </c>
      <c r="D1109" s="286">
        <v>243</v>
      </c>
      <c r="E1109" s="286">
        <f t="shared" si="122"/>
        <v>0</v>
      </c>
      <c r="F1109" s="286">
        <f t="shared" si="120"/>
        <v>0</v>
      </c>
      <c r="G1109" s="286">
        <f t="shared" si="123"/>
        <v>0</v>
      </c>
      <c r="H1109" s="286">
        <f t="shared" si="121"/>
        <v>0</v>
      </c>
      <c r="I1109" s="286">
        <f t="shared" si="124"/>
        <v>347396.44500000071</v>
      </c>
      <c r="J1109" s="286">
        <f t="shared" si="119"/>
        <v>0</v>
      </c>
      <c r="K1109" s="286">
        <f t="shared" si="125"/>
        <v>-2.5874768994071928E-10</v>
      </c>
    </row>
    <row r="1110" spans="2:11" ht="14.4">
      <c r="B1110" s="287">
        <v>1108</v>
      </c>
      <c r="C1110" s="4">
        <f>IF('Input&amp;Output'!$C$3=10,'v-t_chart'!G1110,IF('Input&amp;Output'!$C$3=21,'v-t_chart'!H1110,IF('Input&amp;Output'!$C$3=32,'v-t_chart'!I1110,IF('Input&amp;Output'!$C$3=22,'v-t_chart'!J1110,IF('Input&amp;Output'!$C$3=31,'v-t_chart'!K1110,'v-t_chart'!L1110)))))</f>
        <v>0</v>
      </c>
      <c r="D1110" s="286">
        <v>243</v>
      </c>
      <c r="E1110" s="286">
        <f t="shared" si="122"/>
        <v>0</v>
      </c>
      <c r="F1110" s="286">
        <f t="shared" si="120"/>
        <v>0</v>
      </c>
      <c r="G1110" s="286">
        <f t="shared" si="123"/>
        <v>0</v>
      </c>
      <c r="H1110" s="286">
        <f t="shared" si="121"/>
        <v>0</v>
      </c>
      <c r="I1110" s="286">
        <f t="shared" si="124"/>
        <v>347396.44500000071</v>
      </c>
      <c r="J1110" s="286">
        <f t="shared" si="119"/>
        <v>0</v>
      </c>
      <c r="K1110" s="286">
        <f t="shared" si="125"/>
        <v>-2.5874768994071928E-10</v>
      </c>
    </row>
    <row r="1111" spans="2:11" ht="14.4">
      <c r="B1111" s="287">
        <v>1109</v>
      </c>
      <c r="C1111" s="4">
        <f>IF('Input&amp;Output'!$C$3=10,'v-t_chart'!G1111,IF('Input&amp;Output'!$C$3=21,'v-t_chart'!H1111,IF('Input&amp;Output'!$C$3=32,'v-t_chart'!I1111,IF('Input&amp;Output'!$C$3=22,'v-t_chart'!J1111,IF('Input&amp;Output'!$C$3=31,'v-t_chart'!K1111,'v-t_chart'!L1111)))))</f>
        <v>0</v>
      </c>
      <c r="D1111" s="286">
        <v>243</v>
      </c>
      <c r="E1111" s="286">
        <f t="shared" si="122"/>
        <v>0</v>
      </c>
      <c r="F1111" s="286">
        <f t="shared" si="120"/>
        <v>0</v>
      </c>
      <c r="G1111" s="286">
        <f t="shared" si="123"/>
        <v>0</v>
      </c>
      <c r="H1111" s="286">
        <f t="shared" si="121"/>
        <v>0</v>
      </c>
      <c r="I1111" s="286">
        <f t="shared" si="124"/>
        <v>347396.44500000071</v>
      </c>
      <c r="J1111" s="286">
        <f t="shared" si="119"/>
        <v>0</v>
      </c>
      <c r="K1111" s="286">
        <f t="shared" si="125"/>
        <v>-2.5874768994071928E-10</v>
      </c>
    </row>
    <row r="1112" spans="2:11" ht="14.4">
      <c r="B1112" s="287">
        <v>1110</v>
      </c>
      <c r="C1112" s="4">
        <f>IF('Input&amp;Output'!$C$3=10,'v-t_chart'!G1112,IF('Input&amp;Output'!$C$3=21,'v-t_chart'!H1112,IF('Input&amp;Output'!$C$3=32,'v-t_chart'!I1112,IF('Input&amp;Output'!$C$3=22,'v-t_chart'!J1112,IF('Input&amp;Output'!$C$3=31,'v-t_chart'!K1112,'v-t_chart'!L1112)))))</f>
        <v>0</v>
      </c>
      <c r="D1112" s="286">
        <v>243</v>
      </c>
      <c r="E1112" s="286">
        <f t="shared" si="122"/>
        <v>0</v>
      </c>
      <c r="F1112" s="286">
        <f t="shared" si="120"/>
        <v>0</v>
      </c>
      <c r="G1112" s="286">
        <f t="shared" si="123"/>
        <v>0</v>
      </c>
      <c r="H1112" s="286">
        <f t="shared" si="121"/>
        <v>0</v>
      </c>
      <c r="I1112" s="286">
        <f t="shared" si="124"/>
        <v>347396.44500000071</v>
      </c>
      <c r="J1112" s="286">
        <f t="shared" ref="J1112:J1175" si="126">(0.5*D1112*((C1111^2)-(C1112^2)))*-1</f>
        <v>0</v>
      </c>
      <c r="K1112" s="286">
        <f t="shared" si="125"/>
        <v>-2.5874768994071928E-10</v>
      </c>
    </row>
    <row r="1113" spans="2:11" ht="14.4">
      <c r="B1113" s="287">
        <v>1111</v>
      </c>
      <c r="C1113" s="4">
        <f>IF('Input&amp;Output'!$C$3=10,'v-t_chart'!G1113,IF('Input&amp;Output'!$C$3=21,'v-t_chart'!H1113,IF('Input&amp;Output'!$C$3=32,'v-t_chart'!I1113,IF('Input&amp;Output'!$C$3=22,'v-t_chart'!J1113,IF('Input&amp;Output'!$C$3=31,'v-t_chart'!K1113,'v-t_chart'!L1113)))))</f>
        <v>0</v>
      </c>
      <c r="D1113" s="286">
        <v>243</v>
      </c>
      <c r="E1113" s="286">
        <f t="shared" si="122"/>
        <v>0</v>
      </c>
      <c r="F1113" s="286">
        <f t="shared" si="120"/>
        <v>0</v>
      </c>
      <c r="G1113" s="286">
        <f t="shared" si="123"/>
        <v>0</v>
      </c>
      <c r="H1113" s="286">
        <f t="shared" si="121"/>
        <v>0</v>
      </c>
      <c r="I1113" s="286">
        <f t="shared" si="124"/>
        <v>347396.44500000071</v>
      </c>
      <c r="J1113" s="286">
        <f t="shared" si="126"/>
        <v>0</v>
      </c>
      <c r="K1113" s="286">
        <f t="shared" si="125"/>
        <v>-2.5874768994071928E-10</v>
      </c>
    </row>
    <row r="1114" spans="2:11" ht="14.4">
      <c r="B1114" s="287">
        <v>1112</v>
      </c>
      <c r="C1114" s="4">
        <f>IF('Input&amp;Output'!$C$3=10,'v-t_chart'!G1114,IF('Input&amp;Output'!$C$3=21,'v-t_chart'!H1114,IF('Input&amp;Output'!$C$3=32,'v-t_chart'!I1114,IF('Input&amp;Output'!$C$3=22,'v-t_chart'!J1114,IF('Input&amp;Output'!$C$3=31,'v-t_chart'!K1114,'v-t_chart'!L1114)))))</f>
        <v>0</v>
      </c>
      <c r="D1114" s="286">
        <v>243</v>
      </c>
      <c r="E1114" s="286">
        <f t="shared" si="122"/>
        <v>0</v>
      </c>
      <c r="F1114" s="286">
        <f t="shared" si="120"/>
        <v>0</v>
      </c>
      <c r="G1114" s="286">
        <f t="shared" si="123"/>
        <v>0</v>
      </c>
      <c r="H1114" s="286">
        <f t="shared" si="121"/>
        <v>0</v>
      </c>
      <c r="I1114" s="286">
        <f t="shared" si="124"/>
        <v>347396.44500000071</v>
      </c>
      <c r="J1114" s="286">
        <f t="shared" si="126"/>
        <v>0</v>
      </c>
      <c r="K1114" s="286">
        <f t="shared" si="125"/>
        <v>-2.5874768994071928E-10</v>
      </c>
    </row>
    <row r="1115" spans="2:11" ht="14.4">
      <c r="B1115" s="287">
        <v>1113</v>
      </c>
      <c r="C1115" s="4">
        <f>IF('Input&amp;Output'!$C$3=10,'v-t_chart'!G1115,IF('Input&amp;Output'!$C$3=21,'v-t_chart'!H1115,IF('Input&amp;Output'!$C$3=32,'v-t_chart'!I1115,IF('Input&amp;Output'!$C$3=22,'v-t_chart'!J1115,IF('Input&amp;Output'!$C$3=31,'v-t_chart'!K1115,'v-t_chart'!L1115)))))</f>
        <v>0</v>
      </c>
      <c r="D1115" s="286">
        <v>243</v>
      </c>
      <c r="E1115" s="286">
        <f t="shared" si="122"/>
        <v>0</v>
      </c>
      <c r="F1115" s="286">
        <f t="shared" si="120"/>
        <v>0</v>
      </c>
      <c r="G1115" s="286">
        <f t="shared" si="123"/>
        <v>0</v>
      </c>
      <c r="H1115" s="286">
        <f t="shared" si="121"/>
        <v>0</v>
      </c>
      <c r="I1115" s="286">
        <f t="shared" si="124"/>
        <v>347396.44500000071</v>
      </c>
      <c r="J1115" s="286">
        <f t="shared" si="126"/>
        <v>0</v>
      </c>
      <c r="K1115" s="286">
        <f t="shared" si="125"/>
        <v>-2.5874768994071928E-10</v>
      </c>
    </row>
    <row r="1116" spans="2:11" ht="14.4">
      <c r="B1116" s="287">
        <v>1114</v>
      </c>
      <c r="C1116" s="4">
        <f>IF('Input&amp;Output'!$C$3=10,'v-t_chart'!G1116,IF('Input&amp;Output'!$C$3=21,'v-t_chart'!H1116,IF('Input&amp;Output'!$C$3=32,'v-t_chart'!I1116,IF('Input&amp;Output'!$C$3=22,'v-t_chart'!J1116,IF('Input&amp;Output'!$C$3=31,'v-t_chart'!K1116,'v-t_chart'!L1116)))))</f>
        <v>0</v>
      </c>
      <c r="D1116" s="286">
        <v>243</v>
      </c>
      <c r="E1116" s="286">
        <f t="shared" si="122"/>
        <v>0</v>
      </c>
      <c r="F1116" s="286">
        <f t="shared" si="120"/>
        <v>0</v>
      </c>
      <c r="G1116" s="286">
        <f t="shared" si="123"/>
        <v>0</v>
      </c>
      <c r="H1116" s="286">
        <f t="shared" si="121"/>
        <v>0</v>
      </c>
      <c r="I1116" s="286">
        <f t="shared" si="124"/>
        <v>347396.44500000071</v>
      </c>
      <c r="J1116" s="286">
        <f t="shared" si="126"/>
        <v>0</v>
      </c>
      <c r="K1116" s="286">
        <f t="shared" si="125"/>
        <v>-2.5874768994071928E-10</v>
      </c>
    </row>
    <row r="1117" spans="2:11" ht="14.4">
      <c r="B1117" s="287">
        <v>1115</v>
      </c>
      <c r="C1117" s="4">
        <f>IF('Input&amp;Output'!$C$3=10,'v-t_chart'!G1117,IF('Input&amp;Output'!$C$3=21,'v-t_chart'!H1117,IF('Input&amp;Output'!$C$3=32,'v-t_chart'!I1117,IF('Input&amp;Output'!$C$3=22,'v-t_chart'!J1117,IF('Input&amp;Output'!$C$3=31,'v-t_chart'!K1117,'v-t_chart'!L1117)))))</f>
        <v>0</v>
      </c>
      <c r="D1117" s="286">
        <v>243</v>
      </c>
      <c r="E1117" s="286">
        <f t="shared" si="122"/>
        <v>0</v>
      </c>
      <c r="F1117" s="286">
        <f t="shared" si="120"/>
        <v>0</v>
      </c>
      <c r="G1117" s="286">
        <f t="shared" si="123"/>
        <v>0</v>
      </c>
      <c r="H1117" s="286">
        <f t="shared" si="121"/>
        <v>0</v>
      </c>
      <c r="I1117" s="286">
        <f t="shared" si="124"/>
        <v>347396.44500000071</v>
      </c>
      <c r="J1117" s="286">
        <f t="shared" si="126"/>
        <v>0</v>
      </c>
      <c r="K1117" s="286">
        <f t="shared" si="125"/>
        <v>-2.5874768994071928E-10</v>
      </c>
    </row>
    <row r="1118" spans="2:11" ht="14.4">
      <c r="B1118" s="287">
        <v>1116</v>
      </c>
      <c r="C1118" s="4">
        <f>IF('Input&amp;Output'!$C$3=10,'v-t_chart'!G1118,IF('Input&amp;Output'!$C$3=21,'v-t_chart'!H1118,IF('Input&amp;Output'!$C$3=32,'v-t_chart'!I1118,IF('Input&amp;Output'!$C$3=22,'v-t_chart'!J1118,IF('Input&amp;Output'!$C$3=31,'v-t_chart'!K1118,'v-t_chart'!L1118)))))</f>
        <v>0</v>
      </c>
      <c r="D1118" s="286">
        <v>243</v>
      </c>
      <c r="E1118" s="286">
        <f t="shared" si="122"/>
        <v>0</v>
      </c>
      <c r="F1118" s="286">
        <f t="shared" si="120"/>
        <v>0</v>
      </c>
      <c r="G1118" s="286">
        <f t="shared" si="123"/>
        <v>0</v>
      </c>
      <c r="H1118" s="286">
        <f t="shared" si="121"/>
        <v>0</v>
      </c>
      <c r="I1118" s="286">
        <f t="shared" si="124"/>
        <v>347396.44500000071</v>
      </c>
      <c r="J1118" s="286">
        <f t="shared" si="126"/>
        <v>0</v>
      </c>
      <c r="K1118" s="286">
        <f t="shared" si="125"/>
        <v>-2.5874768994071928E-10</v>
      </c>
    </row>
    <row r="1119" spans="2:11" ht="14.4">
      <c r="B1119" s="287">
        <v>1117</v>
      </c>
      <c r="C1119" s="4">
        <f>IF('Input&amp;Output'!$C$3=10,'v-t_chart'!G1119,IF('Input&amp;Output'!$C$3=21,'v-t_chart'!H1119,IF('Input&amp;Output'!$C$3=32,'v-t_chart'!I1119,IF('Input&amp;Output'!$C$3=22,'v-t_chart'!J1119,IF('Input&amp;Output'!$C$3=31,'v-t_chart'!K1119,'v-t_chart'!L1119)))))</f>
        <v>0</v>
      </c>
      <c r="D1119" s="286">
        <v>243</v>
      </c>
      <c r="E1119" s="286">
        <f t="shared" si="122"/>
        <v>0</v>
      </c>
      <c r="F1119" s="286">
        <f t="shared" si="120"/>
        <v>0</v>
      </c>
      <c r="G1119" s="286">
        <f t="shared" si="123"/>
        <v>0</v>
      </c>
      <c r="H1119" s="286">
        <f t="shared" si="121"/>
        <v>0</v>
      </c>
      <c r="I1119" s="286">
        <f t="shared" si="124"/>
        <v>347396.44500000071</v>
      </c>
      <c r="J1119" s="286">
        <f t="shared" si="126"/>
        <v>0</v>
      </c>
      <c r="K1119" s="286">
        <f t="shared" si="125"/>
        <v>-2.5874768994071928E-10</v>
      </c>
    </row>
    <row r="1120" spans="2:11" ht="14.4">
      <c r="B1120" s="287">
        <v>1118</v>
      </c>
      <c r="C1120" s="4">
        <f>IF('Input&amp;Output'!$C$3=10,'v-t_chart'!G1120,IF('Input&amp;Output'!$C$3=21,'v-t_chart'!H1120,IF('Input&amp;Output'!$C$3=32,'v-t_chart'!I1120,IF('Input&amp;Output'!$C$3=22,'v-t_chart'!J1120,IF('Input&amp;Output'!$C$3=31,'v-t_chart'!K1120,'v-t_chart'!L1120)))))</f>
        <v>0</v>
      </c>
      <c r="D1120" s="286">
        <v>243</v>
      </c>
      <c r="E1120" s="286">
        <f t="shared" si="122"/>
        <v>0</v>
      </c>
      <c r="F1120" s="286">
        <f t="shared" si="120"/>
        <v>0</v>
      </c>
      <c r="G1120" s="286">
        <f t="shared" si="123"/>
        <v>0</v>
      </c>
      <c r="H1120" s="286">
        <f t="shared" si="121"/>
        <v>0</v>
      </c>
      <c r="I1120" s="286">
        <f t="shared" si="124"/>
        <v>347396.44500000071</v>
      </c>
      <c r="J1120" s="286">
        <f t="shared" si="126"/>
        <v>0</v>
      </c>
      <c r="K1120" s="286">
        <f t="shared" si="125"/>
        <v>-2.5874768994071928E-10</v>
      </c>
    </row>
    <row r="1121" spans="2:11" ht="14.4">
      <c r="B1121" s="287">
        <v>1119</v>
      </c>
      <c r="C1121" s="4">
        <f>IF('Input&amp;Output'!$C$3=10,'v-t_chart'!G1121,IF('Input&amp;Output'!$C$3=21,'v-t_chart'!H1121,IF('Input&amp;Output'!$C$3=32,'v-t_chart'!I1121,IF('Input&amp;Output'!$C$3=22,'v-t_chart'!J1121,IF('Input&amp;Output'!$C$3=31,'v-t_chart'!K1121,'v-t_chart'!L1121)))))</f>
        <v>0</v>
      </c>
      <c r="D1121" s="286">
        <v>243</v>
      </c>
      <c r="E1121" s="286">
        <f t="shared" si="122"/>
        <v>0</v>
      </c>
      <c r="F1121" s="286">
        <f t="shared" si="120"/>
        <v>0</v>
      </c>
      <c r="G1121" s="286">
        <f t="shared" si="123"/>
        <v>0</v>
      </c>
      <c r="H1121" s="286">
        <f t="shared" si="121"/>
        <v>0</v>
      </c>
      <c r="I1121" s="286">
        <f t="shared" si="124"/>
        <v>347396.44500000071</v>
      </c>
      <c r="J1121" s="286">
        <f t="shared" si="126"/>
        <v>0</v>
      </c>
      <c r="K1121" s="286">
        <f t="shared" si="125"/>
        <v>-2.5874768994071928E-10</v>
      </c>
    </row>
    <row r="1122" spans="2:11" ht="14.4">
      <c r="B1122" s="287">
        <v>1120</v>
      </c>
      <c r="C1122" s="4">
        <f>IF('Input&amp;Output'!$C$3=10,'v-t_chart'!G1122,IF('Input&amp;Output'!$C$3=21,'v-t_chart'!H1122,IF('Input&amp;Output'!$C$3=32,'v-t_chart'!I1122,IF('Input&amp;Output'!$C$3=22,'v-t_chart'!J1122,IF('Input&amp;Output'!$C$3=31,'v-t_chart'!K1122,'v-t_chart'!L1122)))))</f>
        <v>0</v>
      </c>
      <c r="D1122" s="286">
        <v>243</v>
      </c>
      <c r="E1122" s="286">
        <f t="shared" si="122"/>
        <v>0</v>
      </c>
      <c r="F1122" s="286">
        <f t="shared" si="120"/>
        <v>0</v>
      </c>
      <c r="G1122" s="286">
        <f t="shared" si="123"/>
        <v>0</v>
      </c>
      <c r="H1122" s="286">
        <f t="shared" si="121"/>
        <v>0</v>
      </c>
      <c r="I1122" s="286">
        <f t="shared" si="124"/>
        <v>347396.44500000071</v>
      </c>
      <c r="J1122" s="286">
        <f t="shared" si="126"/>
        <v>0</v>
      </c>
      <c r="K1122" s="286">
        <f t="shared" si="125"/>
        <v>-2.5874768994071928E-10</v>
      </c>
    </row>
    <row r="1123" spans="2:11" ht="14.4">
      <c r="B1123" s="287">
        <v>1121</v>
      </c>
      <c r="C1123" s="4">
        <f>IF('Input&amp;Output'!$C$3=10,'v-t_chart'!G1123,IF('Input&amp;Output'!$C$3=21,'v-t_chart'!H1123,IF('Input&amp;Output'!$C$3=32,'v-t_chart'!I1123,IF('Input&amp;Output'!$C$3=22,'v-t_chart'!J1123,IF('Input&amp;Output'!$C$3=31,'v-t_chart'!K1123,'v-t_chart'!L1123)))))</f>
        <v>0</v>
      </c>
      <c r="D1123" s="286">
        <v>243</v>
      </c>
      <c r="E1123" s="286">
        <f t="shared" si="122"/>
        <v>0</v>
      </c>
      <c r="F1123" s="286">
        <f t="shared" si="120"/>
        <v>0</v>
      </c>
      <c r="G1123" s="286">
        <f t="shared" si="123"/>
        <v>0</v>
      </c>
      <c r="H1123" s="286">
        <f t="shared" si="121"/>
        <v>0</v>
      </c>
      <c r="I1123" s="286">
        <f t="shared" si="124"/>
        <v>347396.44500000071</v>
      </c>
      <c r="J1123" s="286">
        <f t="shared" si="126"/>
        <v>0</v>
      </c>
      <c r="K1123" s="286">
        <f t="shared" si="125"/>
        <v>-2.5874768994071928E-10</v>
      </c>
    </row>
    <row r="1124" spans="2:11" ht="14.4">
      <c r="B1124" s="287">
        <v>1122</v>
      </c>
      <c r="C1124" s="4">
        <f>IF('Input&amp;Output'!$C$3=10,'v-t_chart'!G1124,IF('Input&amp;Output'!$C$3=21,'v-t_chart'!H1124,IF('Input&amp;Output'!$C$3=32,'v-t_chart'!I1124,IF('Input&amp;Output'!$C$3=22,'v-t_chart'!J1124,IF('Input&amp;Output'!$C$3=31,'v-t_chart'!K1124,'v-t_chart'!L1124)))))</f>
        <v>0</v>
      </c>
      <c r="D1124" s="286">
        <v>243</v>
      </c>
      <c r="E1124" s="286">
        <f t="shared" si="122"/>
        <v>0</v>
      </c>
      <c r="F1124" s="286">
        <f t="shared" si="120"/>
        <v>0</v>
      </c>
      <c r="G1124" s="286">
        <f t="shared" si="123"/>
        <v>0</v>
      </c>
      <c r="H1124" s="286">
        <f t="shared" si="121"/>
        <v>0</v>
      </c>
      <c r="I1124" s="286">
        <f t="shared" si="124"/>
        <v>347396.44500000071</v>
      </c>
      <c r="J1124" s="286">
        <f t="shared" si="126"/>
        <v>0</v>
      </c>
      <c r="K1124" s="286">
        <f t="shared" si="125"/>
        <v>-2.5874768994071928E-10</v>
      </c>
    </row>
    <row r="1125" spans="2:11" ht="14.4">
      <c r="B1125" s="287">
        <v>1123</v>
      </c>
      <c r="C1125" s="4">
        <f>IF('Input&amp;Output'!$C$3=10,'v-t_chart'!G1125,IF('Input&amp;Output'!$C$3=21,'v-t_chart'!H1125,IF('Input&amp;Output'!$C$3=32,'v-t_chart'!I1125,IF('Input&amp;Output'!$C$3=22,'v-t_chart'!J1125,IF('Input&amp;Output'!$C$3=31,'v-t_chart'!K1125,'v-t_chart'!L1125)))))</f>
        <v>0</v>
      </c>
      <c r="D1125" s="286">
        <v>243</v>
      </c>
      <c r="E1125" s="286">
        <f t="shared" si="122"/>
        <v>0</v>
      </c>
      <c r="F1125" s="286">
        <f t="shared" si="120"/>
        <v>0</v>
      </c>
      <c r="G1125" s="286">
        <f t="shared" si="123"/>
        <v>0</v>
      </c>
      <c r="H1125" s="286">
        <f t="shared" si="121"/>
        <v>0</v>
      </c>
      <c r="I1125" s="286">
        <f t="shared" si="124"/>
        <v>347396.44500000071</v>
      </c>
      <c r="J1125" s="286">
        <f t="shared" si="126"/>
        <v>0</v>
      </c>
      <c r="K1125" s="286">
        <f t="shared" si="125"/>
        <v>-2.5874768994071928E-10</v>
      </c>
    </row>
    <row r="1126" spans="2:11" ht="14.4">
      <c r="B1126" s="287">
        <v>1124</v>
      </c>
      <c r="C1126" s="4">
        <f>IF('Input&amp;Output'!$C$3=10,'v-t_chart'!G1126,IF('Input&amp;Output'!$C$3=21,'v-t_chart'!H1126,IF('Input&amp;Output'!$C$3=32,'v-t_chart'!I1126,IF('Input&amp;Output'!$C$3=22,'v-t_chart'!J1126,IF('Input&amp;Output'!$C$3=31,'v-t_chart'!K1126,'v-t_chart'!L1126)))))</f>
        <v>0</v>
      </c>
      <c r="D1126" s="286">
        <v>243</v>
      </c>
      <c r="E1126" s="286">
        <f t="shared" si="122"/>
        <v>0</v>
      </c>
      <c r="F1126" s="286">
        <f t="shared" si="120"/>
        <v>0</v>
      </c>
      <c r="G1126" s="286">
        <f t="shared" si="123"/>
        <v>0</v>
      </c>
      <c r="H1126" s="286">
        <f t="shared" si="121"/>
        <v>0</v>
      </c>
      <c r="I1126" s="286">
        <f t="shared" si="124"/>
        <v>347396.44500000071</v>
      </c>
      <c r="J1126" s="286">
        <f t="shared" si="126"/>
        <v>0</v>
      </c>
      <c r="K1126" s="286">
        <f t="shared" si="125"/>
        <v>-2.5874768994071928E-10</v>
      </c>
    </row>
    <row r="1127" spans="2:11" ht="14.4">
      <c r="B1127" s="287">
        <v>1125</v>
      </c>
      <c r="C1127" s="4">
        <f>IF('Input&amp;Output'!$C$3=10,'v-t_chart'!G1127,IF('Input&amp;Output'!$C$3=21,'v-t_chart'!H1127,IF('Input&amp;Output'!$C$3=32,'v-t_chart'!I1127,IF('Input&amp;Output'!$C$3=22,'v-t_chart'!J1127,IF('Input&amp;Output'!$C$3=31,'v-t_chart'!K1127,'v-t_chart'!L1127)))))</f>
        <v>0</v>
      </c>
      <c r="D1127" s="286">
        <v>243</v>
      </c>
      <c r="E1127" s="286">
        <f t="shared" si="122"/>
        <v>0</v>
      </c>
      <c r="F1127" s="286">
        <f t="shared" si="120"/>
        <v>0</v>
      </c>
      <c r="G1127" s="286">
        <f t="shared" si="123"/>
        <v>0</v>
      </c>
      <c r="H1127" s="286">
        <f t="shared" si="121"/>
        <v>0</v>
      </c>
      <c r="I1127" s="286">
        <f t="shared" si="124"/>
        <v>347396.44500000071</v>
      </c>
      <c r="J1127" s="286">
        <f t="shared" si="126"/>
        <v>0</v>
      </c>
      <c r="K1127" s="286">
        <f t="shared" si="125"/>
        <v>-2.5874768994071928E-10</v>
      </c>
    </row>
    <row r="1128" spans="2:11" ht="14.4">
      <c r="B1128" s="287">
        <v>1126</v>
      </c>
      <c r="C1128" s="4">
        <f>IF('Input&amp;Output'!$C$3=10,'v-t_chart'!G1128,IF('Input&amp;Output'!$C$3=21,'v-t_chart'!H1128,IF('Input&amp;Output'!$C$3=32,'v-t_chart'!I1128,IF('Input&amp;Output'!$C$3=22,'v-t_chart'!J1128,IF('Input&amp;Output'!$C$3=31,'v-t_chart'!K1128,'v-t_chart'!L1128)))))</f>
        <v>0</v>
      </c>
      <c r="D1128" s="286">
        <v>243</v>
      </c>
      <c r="E1128" s="286">
        <f t="shared" si="122"/>
        <v>0</v>
      </c>
      <c r="F1128" s="286">
        <f t="shared" si="120"/>
        <v>0</v>
      </c>
      <c r="G1128" s="286">
        <f t="shared" si="123"/>
        <v>0</v>
      </c>
      <c r="H1128" s="286">
        <f t="shared" si="121"/>
        <v>0</v>
      </c>
      <c r="I1128" s="286">
        <f t="shared" si="124"/>
        <v>347396.44500000071</v>
      </c>
      <c r="J1128" s="286">
        <f t="shared" si="126"/>
        <v>0</v>
      </c>
      <c r="K1128" s="286">
        <f t="shared" si="125"/>
        <v>-2.5874768994071928E-10</v>
      </c>
    </row>
    <row r="1129" spans="2:11" ht="14.4">
      <c r="B1129" s="287">
        <v>1127</v>
      </c>
      <c r="C1129" s="4">
        <f>IF('Input&amp;Output'!$C$3=10,'v-t_chart'!G1129,IF('Input&amp;Output'!$C$3=21,'v-t_chart'!H1129,IF('Input&amp;Output'!$C$3=32,'v-t_chart'!I1129,IF('Input&amp;Output'!$C$3=22,'v-t_chart'!J1129,IF('Input&amp;Output'!$C$3=31,'v-t_chart'!K1129,'v-t_chart'!L1129)))))</f>
        <v>0</v>
      </c>
      <c r="D1129" s="286">
        <v>243</v>
      </c>
      <c r="E1129" s="286">
        <f t="shared" si="122"/>
        <v>0</v>
      </c>
      <c r="F1129" s="286">
        <f t="shared" si="120"/>
        <v>0</v>
      </c>
      <c r="G1129" s="286">
        <f t="shared" si="123"/>
        <v>0</v>
      </c>
      <c r="H1129" s="286">
        <f t="shared" si="121"/>
        <v>0</v>
      </c>
      <c r="I1129" s="286">
        <f t="shared" si="124"/>
        <v>347396.44500000071</v>
      </c>
      <c r="J1129" s="286">
        <f t="shared" si="126"/>
        <v>0</v>
      </c>
      <c r="K1129" s="286">
        <f t="shared" si="125"/>
        <v>-2.5874768994071928E-10</v>
      </c>
    </row>
    <row r="1130" spans="2:11" ht="14.4">
      <c r="B1130" s="287">
        <v>1128</v>
      </c>
      <c r="C1130" s="4">
        <f>IF('Input&amp;Output'!$C$3=10,'v-t_chart'!G1130,IF('Input&amp;Output'!$C$3=21,'v-t_chart'!H1130,IF('Input&amp;Output'!$C$3=32,'v-t_chart'!I1130,IF('Input&amp;Output'!$C$3=22,'v-t_chart'!J1130,IF('Input&amp;Output'!$C$3=31,'v-t_chart'!K1130,'v-t_chart'!L1130)))))</f>
        <v>0</v>
      </c>
      <c r="D1130" s="286">
        <v>243</v>
      </c>
      <c r="E1130" s="286">
        <f t="shared" si="122"/>
        <v>0</v>
      </c>
      <c r="F1130" s="286">
        <f t="shared" si="120"/>
        <v>0</v>
      </c>
      <c r="G1130" s="286">
        <f t="shared" si="123"/>
        <v>0</v>
      </c>
      <c r="H1130" s="286">
        <f t="shared" si="121"/>
        <v>0</v>
      </c>
      <c r="I1130" s="286">
        <f t="shared" si="124"/>
        <v>347396.44500000071</v>
      </c>
      <c r="J1130" s="286">
        <f t="shared" si="126"/>
        <v>0</v>
      </c>
      <c r="K1130" s="286">
        <f t="shared" si="125"/>
        <v>-2.5874768994071928E-10</v>
      </c>
    </row>
    <row r="1131" spans="2:11" ht="14.4">
      <c r="B1131" s="287">
        <v>1129</v>
      </c>
      <c r="C1131" s="4">
        <f>IF('Input&amp;Output'!$C$3=10,'v-t_chart'!G1131,IF('Input&amp;Output'!$C$3=21,'v-t_chart'!H1131,IF('Input&amp;Output'!$C$3=32,'v-t_chart'!I1131,IF('Input&amp;Output'!$C$3=22,'v-t_chart'!J1131,IF('Input&amp;Output'!$C$3=31,'v-t_chart'!K1131,'v-t_chart'!L1131)))))</f>
        <v>0</v>
      </c>
      <c r="D1131" s="286">
        <v>243</v>
      </c>
      <c r="E1131" s="286">
        <f t="shared" si="122"/>
        <v>0</v>
      </c>
      <c r="F1131" s="286">
        <f t="shared" si="120"/>
        <v>0</v>
      </c>
      <c r="G1131" s="286">
        <f t="shared" si="123"/>
        <v>0</v>
      </c>
      <c r="H1131" s="286">
        <f t="shared" si="121"/>
        <v>0</v>
      </c>
      <c r="I1131" s="286">
        <f t="shared" si="124"/>
        <v>347396.44500000071</v>
      </c>
      <c r="J1131" s="286">
        <f t="shared" si="126"/>
        <v>0</v>
      </c>
      <c r="K1131" s="286">
        <f t="shared" si="125"/>
        <v>-2.5874768994071928E-10</v>
      </c>
    </row>
    <row r="1132" spans="2:11" ht="14.4">
      <c r="B1132" s="287">
        <v>1130</v>
      </c>
      <c r="C1132" s="4">
        <f>IF('Input&amp;Output'!$C$3=10,'v-t_chart'!G1132,IF('Input&amp;Output'!$C$3=21,'v-t_chart'!H1132,IF('Input&amp;Output'!$C$3=32,'v-t_chart'!I1132,IF('Input&amp;Output'!$C$3=22,'v-t_chart'!J1132,IF('Input&amp;Output'!$C$3=31,'v-t_chart'!K1132,'v-t_chart'!L1132)))))</f>
        <v>0</v>
      </c>
      <c r="D1132" s="286">
        <v>243</v>
      </c>
      <c r="E1132" s="286">
        <f t="shared" si="122"/>
        <v>0</v>
      </c>
      <c r="F1132" s="286">
        <f t="shared" si="120"/>
        <v>0</v>
      </c>
      <c r="G1132" s="286">
        <f t="shared" si="123"/>
        <v>0</v>
      </c>
      <c r="H1132" s="286">
        <f t="shared" si="121"/>
        <v>0</v>
      </c>
      <c r="I1132" s="286">
        <f t="shared" si="124"/>
        <v>347396.44500000071</v>
      </c>
      <c r="J1132" s="286">
        <f t="shared" si="126"/>
        <v>0</v>
      </c>
      <c r="K1132" s="286">
        <f t="shared" si="125"/>
        <v>-2.5874768994071928E-10</v>
      </c>
    </row>
    <row r="1133" spans="2:11" ht="14.4">
      <c r="B1133" s="287">
        <v>1131</v>
      </c>
      <c r="C1133" s="4">
        <f>IF('Input&amp;Output'!$C$3=10,'v-t_chart'!G1133,IF('Input&amp;Output'!$C$3=21,'v-t_chart'!H1133,IF('Input&amp;Output'!$C$3=32,'v-t_chart'!I1133,IF('Input&amp;Output'!$C$3=22,'v-t_chart'!J1133,IF('Input&amp;Output'!$C$3=31,'v-t_chart'!K1133,'v-t_chart'!L1133)))))</f>
        <v>0</v>
      </c>
      <c r="D1133" s="286">
        <v>243</v>
      </c>
      <c r="E1133" s="286">
        <f t="shared" si="122"/>
        <v>0</v>
      </c>
      <c r="F1133" s="286">
        <f t="shared" si="120"/>
        <v>0</v>
      </c>
      <c r="G1133" s="286">
        <f t="shared" si="123"/>
        <v>0</v>
      </c>
      <c r="H1133" s="286">
        <f t="shared" si="121"/>
        <v>0</v>
      </c>
      <c r="I1133" s="286">
        <f t="shared" si="124"/>
        <v>347396.44500000071</v>
      </c>
      <c r="J1133" s="286">
        <f t="shared" si="126"/>
        <v>0</v>
      </c>
      <c r="K1133" s="286">
        <f t="shared" si="125"/>
        <v>-2.5874768994071928E-10</v>
      </c>
    </row>
    <row r="1134" spans="2:11" ht="14.4">
      <c r="B1134" s="287">
        <v>1132</v>
      </c>
      <c r="C1134" s="4">
        <f>IF('Input&amp;Output'!$C$3=10,'v-t_chart'!G1134,IF('Input&amp;Output'!$C$3=21,'v-t_chart'!H1134,IF('Input&amp;Output'!$C$3=32,'v-t_chart'!I1134,IF('Input&amp;Output'!$C$3=22,'v-t_chart'!J1134,IF('Input&amp;Output'!$C$3=31,'v-t_chart'!K1134,'v-t_chart'!L1134)))))</f>
        <v>2.2999999999999998</v>
      </c>
      <c r="D1134" s="286">
        <v>243</v>
      </c>
      <c r="E1134" s="286">
        <f t="shared" si="122"/>
        <v>2.2999999999999998</v>
      </c>
      <c r="F1134" s="286">
        <f t="shared" si="120"/>
        <v>558.9</v>
      </c>
      <c r="G1134" s="286">
        <f t="shared" si="123"/>
        <v>2.2999999999999998</v>
      </c>
      <c r="H1134" s="286">
        <f t="shared" si="121"/>
        <v>1285.4699999999998</v>
      </c>
      <c r="I1134" s="286">
        <f t="shared" si="124"/>
        <v>348681.91500000068</v>
      </c>
      <c r="J1134" s="286">
        <f t="shared" si="126"/>
        <v>642.7349999999999</v>
      </c>
      <c r="K1134" s="286">
        <f t="shared" si="125"/>
        <v>642.73499999974115</v>
      </c>
    </row>
    <row r="1135" spans="2:11" ht="14.4">
      <c r="B1135" s="287">
        <v>1133</v>
      </c>
      <c r="C1135" s="4">
        <f>IF('Input&amp;Output'!$C$3=10,'v-t_chart'!G1135,IF('Input&amp;Output'!$C$3=21,'v-t_chart'!H1135,IF('Input&amp;Output'!$C$3=32,'v-t_chart'!I1135,IF('Input&amp;Output'!$C$3=22,'v-t_chart'!J1135,IF('Input&amp;Output'!$C$3=31,'v-t_chart'!K1135,'v-t_chart'!L1135)))))</f>
        <v>7.2</v>
      </c>
      <c r="D1135" s="286">
        <v>243</v>
      </c>
      <c r="E1135" s="286">
        <f t="shared" si="122"/>
        <v>4.9000000000000004</v>
      </c>
      <c r="F1135" s="286">
        <f t="shared" si="120"/>
        <v>1190.7</v>
      </c>
      <c r="G1135" s="286">
        <f t="shared" si="123"/>
        <v>8.35</v>
      </c>
      <c r="H1135" s="286">
        <f t="shared" si="121"/>
        <v>9942.3449999999993</v>
      </c>
      <c r="I1135" s="286">
        <f t="shared" si="124"/>
        <v>358624.26000000065</v>
      </c>
      <c r="J1135" s="286">
        <f t="shared" si="126"/>
        <v>5655.8250000000007</v>
      </c>
      <c r="K1135" s="286">
        <f t="shared" si="125"/>
        <v>6298.5599999997421</v>
      </c>
    </row>
    <row r="1136" spans="2:11" ht="14.4">
      <c r="B1136" s="287">
        <v>1134</v>
      </c>
      <c r="C1136" s="4">
        <f>IF('Input&amp;Output'!$C$3=10,'v-t_chart'!G1136,IF('Input&amp;Output'!$C$3=21,'v-t_chart'!H1136,IF('Input&amp;Output'!$C$3=32,'v-t_chart'!I1136,IF('Input&amp;Output'!$C$3=22,'v-t_chart'!J1136,IF('Input&amp;Output'!$C$3=31,'v-t_chart'!K1136,'v-t_chart'!L1136)))))</f>
        <v>14.6</v>
      </c>
      <c r="D1136" s="286">
        <v>243</v>
      </c>
      <c r="E1136" s="286">
        <f t="shared" si="122"/>
        <v>7.3999999999999995</v>
      </c>
      <c r="F1136" s="286">
        <f t="shared" si="120"/>
        <v>1798.1999999999998</v>
      </c>
      <c r="G1136" s="286">
        <f t="shared" si="123"/>
        <v>18.2</v>
      </c>
      <c r="H1136" s="286">
        <f t="shared" si="121"/>
        <v>32727.239999999994</v>
      </c>
      <c r="I1136" s="286">
        <f t="shared" si="124"/>
        <v>391351.50000000064</v>
      </c>
      <c r="J1136" s="286">
        <f t="shared" si="126"/>
        <v>19600.379999999997</v>
      </c>
      <c r="K1136" s="286">
        <f t="shared" si="125"/>
        <v>25898.93999999974</v>
      </c>
    </row>
    <row r="1137" spans="2:11" ht="14.4">
      <c r="B1137" s="287">
        <v>1135</v>
      </c>
      <c r="C1137" s="4">
        <f>IF('Input&amp;Output'!$C$3=10,'v-t_chart'!G1137,IF('Input&amp;Output'!$C$3=21,'v-t_chart'!H1137,IF('Input&amp;Output'!$C$3=32,'v-t_chart'!I1137,IF('Input&amp;Output'!$C$3=22,'v-t_chart'!J1137,IF('Input&amp;Output'!$C$3=31,'v-t_chart'!K1137,'v-t_chart'!L1137)))))</f>
        <v>23.5</v>
      </c>
      <c r="D1137" s="286">
        <v>243</v>
      </c>
      <c r="E1137" s="286">
        <f t="shared" si="122"/>
        <v>8.9</v>
      </c>
      <c r="F1137" s="286">
        <f t="shared" si="120"/>
        <v>2162.7000000000003</v>
      </c>
      <c r="G1137" s="286">
        <f t="shared" si="123"/>
        <v>30.8</v>
      </c>
      <c r="H1137" s="286">
        <f t="shared" si="121"/>
        <v>66611.16</v>
      </c>
      <c r="I1137" s="286">
        <f t="shared" si="124"/>
        <v>457962.66000000061</v>
      </c>
      <c r="J1137" s="286">
        <f t="shared" si="126"/>
        <v>41199.435000000005</v>
      </c>
      <c r="K1137" s="286">
        <f t="shared" si="125"/>
        <v>67098.374999999738</v>
      </c>
    </row>
    <row r="1138" spans="2:11" ht="14.4">
      <c r="B1138" s="287">
        <v>1136</v>
      </c>
      <c r="C1138" s="4">
        <f>IF('Input&amp;Output'!$C$3=10,'v-t_chart'!G1138,IF('Input&amp;Output'!$C$3=21,'v-t_chart'!H1138,IF('Input&amp;Output'!$C$3=32,'v-t_chart'!I1138,IF('Input&amp;Output'!$C$3=22,'v-t_chart'!J1138,IF('Input&amp;Output'!$C$3=31,'v-t_chart'!K1138,'v-t_chart'!L1138)))))</f>
        <v>33</v>
      </c>
      <c r="D1138" s="286">
        <v>243</v>
      </c>
      <c r="E1138" s="286">
        <f t="shared" si="122"/>
        <v>9.5</v>
      </c>
      <c r="F1138" s="286">
        <f t="shared" si="120"/>
        <v>2308.5</v>
      </c>
      <c r="G1138" s="286">
        <f t="shared" si="123"/>
        <v>44.75</v>
      </c>
      <c r="H1138" s="286">
        <f t="shared" si="121"/>
        <v>103305.375</v>
      </c>
      <c r="I1138" s="286">
        <f t="shared" si="124"/>
        <v>561268.03500000061</v>
      </c>
      <c r="J1138" s="286">
        <f t="shared" si="126"/>
        <v>65215.125</v>
      </c>
      <c r="K1138" s="286">
        <f t="shared" si="125"/>
        <v>132313.49999999974</v>
      </c>
    </row>
    <row r="1139" spans="2:11" ht="14.4">
      <c r="B1139" s="287">
        <v>1137</v>
      </c>
      <c r="C1139" s="4">
        <f>IF('Input&amp;Output'!$C$3=10,'v-t_chart'!G1139,IF('Input&amp;Output'!$C$3=21,'v-t_chart'!H1139,IF('Input&amp;Output'!$C$3=32,'v-t_chart'!I1139,IF('Input&amp;Output'!$C$3=22,'v-t_chart'!J1139,IF('Input&amp;Output'!$C$3=31,'v-t_chart'!K1139,'v-t_chart'!L1139)))))</f>
        <v>42.7</v>
      </c>
      <c r="D1139" s="286">
        <v>243</v>
      </c>
      <c r="E1139" s="286">
        <f t="shared" si="122"/>
        <v>9.7000000000000028</v>
      </c>
      <c r="F1139" s="286">
        <f t="shared" si="120"/>
        <v>2357.1000000000008</v>
      </c>
      <c r="G1139" s="286">
        <f t="shared" si="123"/>
        <v>59.2</v>
      </c>
      <c r="H1139" s="286">
        <f t="shared" si="121"/>
        <v>139540.32000000007</v>
      </c>
      <c r="I1139" s="286">
        <f t="shared" si="124"/>
        <v>700808.35500000068</v>
      </c>
      <c r="J1139" s="286">
        <f t="shared" si="126"/>
        <v>89216.23500000003</v>
      </c>
      <c r="K1139" s="286">
        <f t="shared" si="125"/>
        <v>221529.73499999975</v>
      </c>
    </row>
    <row r="1140" spans="2:11" ht="14.4">
      <c r="B1140" s="287">
        <v>1138</v>
      </c>
      <c r="C1140" s="4">
        <f>IF('Input&amp;Output'!$C$3=10,'v-t_chart'!G1140,IF('Input&amp;Output'!$C$3=21,'v-t_chart'!H1140,IF('Input&amp;Output'!$C$3=32,'v-t_chart'!I1140,IF('Input&amp;Output'!$C$3=22,'v-t_chart'!J1140,IF('Input&amp;Output'!$C$3=31,'v-t_chart'!K1140,'v-t_chart'!L1140)))))</f>
        <v>51.8</v>
      </c>
      <c r="D1140" s="286">
        <v>243</v>
      </c>
      <c r="E1140" s="286">
        <f t="shared" si="122"/>
        <v>9.0999999999999943</v>
      </c>
      <c r="F1140" s="286">
        <f t="shared" si="120"/>
        <v>2211.2999999999988</v>
      </c>
      <c r="G1140" s="286">
        <f t="shared" si="123"/>
        <v>73.150000000000006</v>
      </c>
      <c r="H1140" s="286">
        <f t="shared" si="121"/>
        <v>161756.59499999991</v>
      </c>
      <c r="I1140" s="286">
        <f t="shared" si="124"/>
        <v>862564.95000000065</v>
      </c>
      <c r="J1140" s="286">
        <f t="shared" si="126"/>
        <v>104483.92499999994</v>
      </c>
      <c r="K1140" s="286">
        <f t="shared" si="125"/>
        <v>326013.65999999968</v>
      </c>
    </row>
    <row r="1141" spans="2:11" ht="14.4">
      <c r="B1141" s="287">
        <v>1139</v>
      </c>
      <c r="C1141" s="4">
        <f>IF('Input&amp;Output'!$C$3=10,'v-t_chart'!G1141,IF('Input&amp;Output'!$C$3=21,'v-t_chart'!H1141,IF('Input&amp;Output'!$C$3=32,'v-t_chart'!I1141,IF('Input&amp;Output'!$C$3=22,'v-t_chart'!J1141,IF('Input&amp;Output'!$C$3=31,'v-t_chart'!K1141,'v-t_chart'!L1141)))))</f>
        <v>59.4</v>
      </c>
      <c r="D1141" s="286">
        <v>243</v>
      </c>
      <c r="E1141" s="286">
        <f t="shared" si="122"/>
        <v>7.6000000000000014</v>
      </c>
      <c r="F1141" s="286">
        <f t="shared" si="120"/>
        <v>1846.8000000000004</v>
      </c>
      <c r="G1141" s="286">
        <f t="shared" si="123"/>
        <v>85.3</v>
      </c>
      <c r="H1141" s="286">
        <f t="shared" si="121"/>
        <v>157532.04000000004</v>
      </c>
      <c r="I1141" s="286">
        <f t="shared" si="124"/>
        <v>1020096.9900000007</v>
      </c>
      <c r="J1141" s="286">
        <f t="shared" si="126"/>
        <v>102682.07999999999</v>
      </c>
      <c r="K1141" s="286">
        <f t="shared" si="125"/>
        <v>428695.73999999964</v>
      </c>
    </row>
    <row r="1142" spans="2:11" ht="14.4">
      <c r="B1142" s="287">
        <v>1140</v>
      </c>
      <c r="C1142" s="4">
        <f>IF('Input&amp;Output'!$C$3=10,'v-t_chart'!G1142,IF('Input&amp;Output'!$C$3=21,'v-t_chart'!H1142,IF('Input&amp;Output'!$C$3=32,'v-t_chart'!I1142,IF('Input&amp;Output'!$C$3=22,'v-t_chart'!J1142,IF('Input&amp;Output'!$C$3=31,'v-t_chart'!K1142,'v-t_chart'!L1142)))))</f>
        <v>65.3</v>
      </c>
      <c r="D1142" s="286">
        <v>243</v>
      </c>
      <c r="E1142" s="286">
        <f t="shared" si="122"/>
        <v>5.8999999999999986</v>
      </c>
      <c r="F1142" s="286">
        <f t="shared" si="120"/>
        <v>1433.6999999999996</v>
      </c>
      <c r="G1142" s="286">
        <f t="shared" si="123"/>
        <v>95</v>
      </c>
      <c r="H1142" s="286">
        <f t="shared" si="121"/>
        <v>136201.49999999997</v>
      </c>
      <c r="I1142" s="286">
        <f t="shared" si="124"/>
        <v>1156298.4900000007</v>
      </c>
      <c r="J1142" s="286">
        <f t="shared" si="126"/>
        <v>89391.194999999949</v>
      </c>
      <c r="K1142" s="286">
        <f t="shared" si="125"/>
        <v>518086.93499999959</v>
      </c>
    </row>
    <row r="1143" spans="2:11" ht="14.4">
      <c r="B1143" s="287">
        <v>1141</v>
      </c>
      <c r="C1143" s="4">
        <f>IF('Input&amp;Output'!$C$3=10,'v-t_chart'!G1143,IF('Input&amp;Output'!$C$3=21,'v-t_chart'!H1143,IF('Input&amp;Output'!$C$3=32,'v-t_chart'!I1143,IF('Input&amp;Output'!$C$3=22,'v-t_chart'!J1143,IF('Input&amp;Output'!$C$3=31,'v-t_chart'!K1143,'v-t_chart'!L1143)))))</f>
        <v>69.599999999999994</v>
      </c>
      <c r="D1143" s="286">
        <v>243</v>
      </c>
      <c r="E1143" s="286">
        <f t="shared" si="122"/>
        <v>4.2999999999999972</v>
      </c>
      <c r="F1143" s="286">
        <f t="shared" si="120"/>
        <v>1044.8999999999994</v>
      </c>
      <c r="G1143" s="286">
        <f t="shared" si="123"/>
        <v>102.25</v>
      </c>
      <c r="H1143" s="286">
        <f t="shared" si="121"/>
        <v>106841.02499999994</v>
      </c>
      <c r="I1143" s="286">
        <f t="shared" si="124"/>
        <v>1263139.5150000006</v>
      </c>
      <c r="J1143" s="286">
        <f t="shared" si="126"/>
        <v>70478.504999999961</v>
      </c>
      <c r="K1143" s="286">
        <f t="shared" si="125"/>
        <v>588565.43999999959</v>
      </c>
    </row>
    <row r="1144" spans="2:11" ht="14.4">
      <c r="B1144" s="287">
        <v>1142</v>
      </c>
      <c r="C1144" s="4">
        <f>IF('Input&amp;Output'!$C$3=10,'v-t_chart'!G1144,IF('Input&amp;Output'!$C$3=21,'v-t_chart'!H1144,IF('Input&amp;Output'!$C$3=32,'v-t_chart'!I1144,IF('Input&amp;Output'!$C$3=22,'v-t_chart'!J1144,IF('Input&amp;Output'!$C$3=31,'v-t_chart'!K1144,'v-t_chart'!L1144)))))</f>
        <v>72.3</v>
      </c>
      <c r="D1144" s="286">
        <v>243</v>
      </c>
      <c r="E1144" s="286">
        <f t="shared" si="122"/>
        <v>2.7000000000000028</v>
      </c>
      <c r="F1144" s="286">
        <f t="shared" si="120"/>
        <v>656.1000000000007</v>
      </c>
      <c r="G1144" s="286">
        <f t="shared" si="123"/>
        <v>107.1</v>
      </c>
      <c r="H1144" s="286">
        <f t="shared" si="121"/>
        <v>70268.31000000007</v>
      </c>
      <c r="I1144" s="286">
        <f t="shared" si="124"/>
        <v>1333407.8250000007</v>
      </c>
      <c r="J1144" s="286">
        <f t="shared" si="126"/>
        <v>46550.295000000122</v>
      </c>
      <c r="K1144" s="286">
        <f t="shared" si="125"/>
        <v>635115.73499999975</v>
      </c>
    </row>
    <row r="1145" spans="2:11" ht="14.4">
      <c r="B1145" s="287">
        <v>1143</v>
      </c>
      <c r="C1145" s="4">
        <f>IF('Input&amp;Output'!$C$3=10,'v-t_chart'!G1145,IF('Input&amp;Output'!$C$3=21,'v-t_chart'!H1145,IF('Input&amp;Output'!$C$3=32,'v-t_chart'!I1145,IF('Input&amp;Output'!$C$3=22,'v-t_chart'!J1145,IF('Input&amp;Output'!$C$3=31,'v-t_chart'!K1145,'v-t_chart'!L1145)))))</f>
        <v>73.900000000000006</v>
      </c>
      <c r="D1145" s="286">
        <v>243</v>
      </c>
      <c r="E1145" s="286">
        <f t="shared" si="122"/>
        <v>1.6000000000000085</v>
      </c>
      <c r="F1145" s="286">
        <f t="shared" si="120"/>
        <v>388.80000000000206</v>
      </c>
      <c r="G1145" s="286">
        <f t="shared" si="123"/>
        <v>110.05000000000001</v>
      </c>
      <c r="H1145" s="286">
        <f t="shared" si="121"/>
        <v>42787.440000000228</v>
      </c>
      <c r="I1145" s="286">
        <f t="shared" si="124"/>
        <v>1376195.2650000008</v>
      </c>
      <c r="J1145" s="286">
        <f t="shared" si="126"/>
        <v>28421.280000000119</v>
      </c>
      <c r="K1145" s="286">
        <f t="shared" si="125"/>
        <v>663537.0149999999</v>
      </c>
    </row>
    <row r="1146" spans="2:11" ht="14.4">
      <c r="B1146" s="287">
        <v>1144</v>
      </c>
      <c r="C1146" s="4">
        <f>IF('Input&amp;Output'!$C$3=10,'v-t_chart'!G1146,IF('Input&amp;Output'!$C$3=21,'v-t_chart'!H1146,IF('Input&amp;Output'!$C$3=32,'v-t_chart'!I1146,IF('Input&amp;Output'!$C$3=22,'v-t_chart'!J1146,IF('Input&amp;Output'!$C$3=31,'v-t_chart'!K1146,'v-t_chart'!L1146)))))</f>
        <v>75</v>
      </c>
      <c r="D1146" s="286">
        <v>243</v>
      </c>
      <c r="E1146" s="286">
        <f t="shared" si="122"/>
        <v>1.0999999999999943</v>
      </c>
      <c r="F1146" s="286">
        <f t="shared" si="120"/>
        <v>267.29999999999859</v>
      </c>
      <c r="G1146" s="286">
        <f t="shared" si="123"/>
        <v>111.95</v>
      </c>
      <c r="H1146" s="286">
        <f t="shared" si="121"/>
        <v>29924.234999999844</v>
      </c>
      <c r="I1146" s="286">
        <f t="shared" si="124"/>
        <v>1406119.5000000007</v>
      </c>
      <c r="J1146" s="286">
        <f t="shared" si="126"/>
        <v>19900.484999999884</v>
      </c>
      <c r="K1146" s="286">
        <f t="shared" si="125"/>
        <v>683437.49999999977</v>
      </c>
    </row>
    <row r="1147" spans="2:11" ht="14.4">
      <c r="B1147" s="287">
        <v>1145</v>
      </c>
      <c r="C1147" s="4">
        <f>IF('Input&amp;Output'!$C$3=10,'v-t_chart'!G1147,IF('Input&amp;Output'!$C$3=21,'v-t_chart'!H1147,IF('Input&amp;Output'!$C$3=32,'v-t_chart'!I1147,IF('Input&amp;Output'!$C$3=22,'v-t_chart'!J1147,IF('Input&amp;Output'!$C$3=31,'v-t_chart'!K1147,'v-t_chart'!L1147)))))</f>
        <v>75.7</v>
      </c>
      <c r="D1147" s="286">
        <v>243</v>
      </c>
      <c r="E1147" s="286">
        <f t="shared" si="122"/>
        <v>0.70000000000000284</v>
      </c>
      <c r="F1147" s="286">
        <f t="shared" si="120"/>
        <v>170.1000000000007</v>
      </c>
      <c r="G1147" s="286">
        <f t="shared" si="123"/>
        <v>113.2</v>
      </c>
      <c r="H1147" s="286">
        <f t="shared" si="121"/>
        <v>19255.32000000008</v>
      </c>
      <c r="I1147" s="286">
        <f t="shared" si="124"/>
        <v>1425374.8200000008</v>
      </c>
      <c r="J1147" s="286">
        <f t="shared" si="126"/>
        <v>12817.035000000084</v>
      </c>
      <c r="K1147" s="286">
        <f t="shared" si="125"/>
        <v>696254.5349999998</v>
      </c>
    </row>
    <row r="1148" spans="2:11" ht="14.4">
      <c r="B1148" s="287">
        <v>1146</v>
      </c>
      <c r="C1148" s="4">
        <f>IF('Input&amp;Output'!$C$3=10,'v-t_chart'!G1148,IF('Input&amp;Output'!$C$3=21,'v-t_chart'!H1148,IF('Input&amp;Output'!$C$3=32,'v-t_chart'!I1148,IF('Input&amp;Output'!$C$3=22,'v-t_chart'!J1148,IF('Input&amp;Output'!$C$3=31,'v-t_chart'!K1148,'v-t_chart'!L1148)))))</f>
        <v>76.5</v>
      </c>
      <c r="D1148" s="286">
        <v>243</v>
      </c>
      <c r="E1148" s="286">
        <f t="shared" si="122"/>
        <v>0.79999999999999716</v>
      </c>
      <c r="F1148" s="286">
        <f t="shared" si="120"/>
        <v>194.3999999999993</v>
      </c>
      <c r="G1148" s="286">
        <f t="shared" si="123"/>
        <v>114.35</v>
      </c>
      <c r="H1148" s="286">
        <f t="shared" si="121"/>
        <v>22229.639999999919</v>
      </c>
      <c r="I1148" s="286">
        <f t="shared" si="124"/>
        <v>1447604.4600000007</v>
      </c>
      <c r="J1148" s="286">
        <f t="shared" si="126"/>
        <v>14793.839999999916</v>
      </c>
      <c r="K1148" s="286">
        <f t="shared" si="125"/>
        <v>711048.37499999977</v>
      </c>
    </row>
    <row r="1149" spans="2:11" ht="14.4">
      <c r="B1149" s="287">
        <v>1147</v>
      </c>
      <c r="C1149" s="4">
        <f>IF('Input&amp;Output'!$C$3=10,'v-t_chart'!G1149,IF('Input&amp;Output'!$C$3=21,'v-t_chart'!H1149,IF('Input&amp;Output'!$C$3=32,'v-t_chart'!I1149,IF('Input&amp;Output'!$C$3=22,'v-t_chart'!J1149,IF('Input&amp;Output'!$C$3=31,'v-t_chart'!K1149,'v-t_chart'!L1149)))))</f>
        <v>77.3</v>
      </c>
      <c r="D1149" s="286">
        <v>243</v>
      </c>
      <c r="E1149" s="286">
        <f t="shared" si="122"/>
        <v>0.79999999999999716</v>
      </c>
      <c r="F1149" s="286">
        <f t="shared" si="120"/>
        <v>194.3999999999993</v>
      </c>
      <c r="G1149" s="286">
        <f t="shared" si="123"/>
        <v>115.55</v>
      </c>
      <c r="H1149" s="286">
        <f t="shared" si="121"/>
        <v>22462.919999999918</v>
      </c>
      <c r="I1149" s="286">
        <f t="shared" si="124"/>
        <v>1470067.3800000006</v>
      </c>
      <c r="J1149" s="286">
        <f t="shared" si="126"/>
        <v>14949.359999999995</v>
      </c>
      <c r="K1149" s="286">
        <f t="shared" si="125"/>
        <v>725997.73499999975</v>
      </c>
    </row>
    <row r="1150" spans="2:11" ht="14.4">
      <c r="B1150" s="287">
        <v>1148</v>
      </c>
      <c r="C1150" s="4">
        <f>IF('Input&amp;Output'!$C$3=10,'v-t_chart'!G1150,IF('Input&amp;Output'!$C$3=21,'v-t_chart'!H1150,IF('Input&amp;Output'!$C$3=32,'v-t_chart'!I1150,IF('Input&amp;Output'!$C$3=22,'v-t_chart'!J1150,IF('Input&amp;Output'!$C$3=31,'v-t_chart'!K1150,'v-t_chart'!L1150)))))</f>
        <v>78.2</v>
      </c>
      <c r="D1150" s="286">
        <v>243</v>
      </c>
      <c r="E1150" s="286">
        <f t="shared" si="122"/>
        <v>0.90000000000000568</v>
      </c>
      <c r="F1150" s="286">
        <f t="shared" si="120"/>
        <v>218.70000000000138</v>
      </c>
      <c r="G1150" s="286">
        <f t="shared" si="123"/>
        <v>116.85</v>
      </c>
      <c r="H1150" s="286">
        <f t="shared" si="121"/>
        <v>25555.095000000161</v>
      </c>
      <c r="I1150" s="286">
        <f t="shared" si="124"/>
        <v>1495622.4750000008</v>
      </c>
      <c r="J1150" s="286">
        <f t="shared" si="126"/>
        <v>17003.92500000009</v>
      </c>
      <c r="K1150" s="286">
        <f t="shared" si="125"/>
        <v>743001.6599999998</v>
      </c>
    </row>
    <row r="1151" spans="2:11" ht="14.4">
      <c r="B1151" s="287">
        <v>1149</v>
      </c>
      <c r="C1151" s="4">
        <f>IF('Input&amp;Output'!$C$3=10,'v-t_chart'!G1151,IF('Input&amp;Output'!$C$3=21,'v-t_chart'!H1151,IF('Input&amp;Output'!$C$3=32,'v-t_chart'!I1151,IF('Input&amp;Output'!$C$3=22,'v-t_chart'!J1151,IF('Input&amp;Output'!$C$3=31,'v-t_chart'!K1151,'v-t_chart'!L1151)))))</f>
        <v>78.900000000000006</v>
      </c>
      <c r="D1151" s="286">
        <v>243</v>
      </c>
      <c r="E1151" s="286">
        <f t="shared" si="122"/>
        <v>0.70000000000000284</v>
      </c>
      <c r="F1151" s="286">
        <f t="shared" si="120"/>
        <v>170.1000000000007</v>
      </c>
      <c r="G1151" s="286">
        <f t="shared" si="123"/>
        <v>118</v>
      </c>
      <c r="H1151" s="286">
        <f t="shared" si="121"/>
        <v>20071.800000000083</v>
      </c>
      <c r="I1151" s="286">
        <f t="shared" si="124"/>
        <v>1515694.2750000008</v>
      </c>
      <c r="J1151" s="286">
        <f t="shared" si="126"/>
        <v>13361.35500000003</v>
      </c>
      <c r="K1151" s="286">
        <f t="shared" si="125"/>
        <v>756363.01499999978</v>
      </c>
    </row>
    <row r="1152" spans="2:11" ht="14.4">
      <c r="B1152" s="287">
        <v>1150</v>
      </c>
      <c r="C1152" s="4">
        <f>IF('Input&amp;Output'!$C$3=10,'v-t_chart'!G1152,IF('Input&amp;Output'!$C$3=21,'v-t_chart'!H1152,IF('Input&amp;Output'!$C$3=32,'v-t_chart'!I1152,IF('Input&amp;Output'!$C$3=22,'v-t_chart'!J1152,IF('Input&amp;Output'!$C$3=31,'v-t_chart'!K1152,'v-t_chart'!L1152)))))</f>
        <v>79.400000000000006</v>
      </c>
      <c r="D1152" s="286">
        <v>243</v>
      </c>
      <c r="E1152" s="286">
        <f t="shared" si="122"/>
        <v>0.5</v>
      </c>
      <c r="F1152" s="286">
        <f t="shared" si="120"/>
        <v>121.5</v>
      </c>
      <c r="G1152" s="286">
        <f t="shared" si="123"/>
        <v>118.85000000000001</v>
      </c>
      <c r="H1152" s="286">
        <f t="shared" si="121"/>
        <v>14440.275000000001</v>
      </c>
      <c r="I1152" s="286">
        <f t="shared" si="124"/>
        <v>1530134.5500000007</v>
      </c>
      <c r="J1152" s="286">
        <f t="shared" si="126"/>
        <v>9616.7249999999549</v>
      </c>
      <c r="K1152" s="286">
        <f t="shared" si="125"/>
        <v>765979.73999999976</v>
      </c>
    </row>
    <row r="1153" spans="2:11" ht="14.4">
      <c r="B1153" s="287">
        <v>1151</v>
      </c>
      <c r="C1153" s="4">
        <f>IF('Input&amp;Output'!$C$3=10,'v-t_chart'!G1153,IF('Input&amp;Output'!$C$3=21,'v-t_chart'!H1153,IF('Input&amp;Output'!$C$3=32,'v-t_chart'!I1153,IF('Input&amp;Output'!$C$3=22,'v-t_chart'!J1153,IF('Input&amp;Output'!$C$3=31,'v-t_chart'!K1153,'v-t_chart'!L1153)))))</f>
        <v>79.599999999999994</v>
      </c>
      <c r="D1153" s="286">
        <v>243</v>
      </c>
      <c r="E1153" s="286">
        <f t="shared" si="122"/>
        <v>0.19999999999998863</v>
      </c>
      <c r="F1153" s="286">
        <f t="shared" si="120"/>
        <v>48.599999999997237</v>
      </c>
      <c r="G1153" s="286">
        <f t="shared" si="123"/>
        <v>119.3</v>
      </c>
      <c r="H1153" s="286">
        <f t="shared" si="121"/>
        <v>5797.9799999996703</v>
      </c>
      <c r="I1153" s="286">
        <f t="shared" si="124"/>
        <v>1535932.5300000005</v>
      </c>
      <c r="J1153" s="286">
        <f t="shared" si="126"/>
        <v>3863.6999999998011</v>
      </c>
      <c r="K1153" s="286">
        <f t="shared" si="125"/>
        <v>769843.43999999959</v>
      </c>
    </row>
    <row r="1154" spans="2:11" ht="14.4">
      <c r="B1154" s="287">
        <v>1152</v>
      </c>
      <c r="C1154" s="4">
        <f>IF('Input&amp;Output'!$C$3=10,'v-t_chart'!G1154,IF('Input&amp;Output'!$C$3=21,'v-t_chart'!H1154,IF('Input&amp;Output'!$C$3=32,'v-t_chart'!I1154,IF('Input&amp;Output'!$C$3=22,'v-t_chart'!J1154,IF('Input&amp;Output'!$C$3=31,'v-t_chart'!K1154,'v-t_chart'!L1154)))))</f>
        <v>79.3</v>
      </c>
      <c r="D1154" s="286">
        <v>243</v>
      </c>
      <c r="E1154" s="286">
        <f t="shared" si="122"/>
        <v>-0.29999999999999716</v>
      </c>
      <c r="F1154" s="286">
        <f t="shared" si="120"/>
        <v>-72.899999999999309</v>
      </c>
      <c r="G1154" s="286">
        <f t="shared" si="123"/>
        <v>119.1</v>
      </c>
      <c r="H1154" s="286">
        <f t="shared" si="121"/>
        <v>-8682.3899999999176</v>
      </c>
      <c r="I1154" s="286">
        <f t="shared" si="124"/>
        <v>1527250.1400000006</v>
      </c>
      <c r="J1154" s="286">
        <f t="shared" si="126"/>
        <v>-5791.9049999998988</v>
      </c>
      <c r="K1154" s="286">
        <f t="shared" si="125"/>
        <v>764051.53499999968</v>
      </c>
    </row>
    <row r="1155" spans="2:11" ht="14.4">
      <c r="B1155" s="287">
        <v>1153</v>
      </c>
      <c r="C1155" s="4">
        <f>IF('Input&amp;Output'!$C$3=10,'v-t_chart'!G1155,IF('Input&amp;Output'!$C$3=21,'v-t_chart'!H1155,IF('Input&amp;Output'!$C$3=32,'v-t_chart'!I1155,IF('Input&amp;Output'!$C$3=22,'v-t_chart'!J1155,IF('Input&amp;Output'!$C$3=31,'v-t_chart'!K1155,'v-t_chart'!L1155)))))</f>
        <v>78.8</v>
      </c>
      <c r="D1155" s="286">
        <v>243</v>
      </c>
      <c r="E1155" s="286">
        <f t="shared" si="122"/>
        <v>-0.5</v>
      </c>
      <c r="F1155" s="286">
        <f t="shared" si="120"/>
        <v>-121.5</v>
      </c>
      <c r="G1155" s="286">
        <f t="shared" si="123"/>
        <v>118.44999999999999</v>
      </c>
      <c r="H1155" s="286">
        <f t="shared" si="121"/>
        <v>-14391.674999999999</v>
      </c>
      <c r="I1155" s="286">
        <f t="shared" si="124"/>
        <v>1512858.4650000005</v>
      </c>
      <c r="J1155" s="286">
        <f t="shared" si="126"/>
        <v>-9604.5750000000226</v>
      </c>
      <c r="K1155" s="286">
        <f t="shared" si="125"/>
        <v>754446.95999999961</v>
      </c>
    </row>
    <row r="1156" spans="2:11" ht="14.4">
      <c r="B1156" s="287">
        <v>1154</v>
      </c>
      <c r="C1156" s="4">
        <f>IF('Input&amp;Output'!$C$3=10,'v-t_chart'!G1156,IF('Input&amp;Output'!$C$3=21,'v-t_chart'!H1156,IF('Input&amp;Output'!$C$3=32,'v-t_chart'!I1156,IF('Input&amp;Output'!$C$3=22,'v-t_chart'!J1156,IF('Input&amp;Output'!$C$3=31,'v-t_chart'!K1156,'v-t_chart'!L1156)))))</f>
        <v>78.099999999999994</v>
      </c>
      <c r="D1156" s="286">
        <v>243</v>
      </c>
      <c r="E1156" s="286">
        <f t="shared" si="122"/>
        <v>-0.70000000000000284</v>
      </c>
      <c r="F1156" s="286">
        <f t="shared" ref="F1156:F1219" si="127">D1156*E1156</f>
        <v>-170.1000000000007</v>
      </c>
      <c r="G1156" s="286">
        <f t="shared" si="123"/>
        <v>117.5</v>
      </c>
      <c r="H1156" s="286">
        <f t="shared" ref="H1156:H1219" si="128">F1156*G1156</f>
        <v>-19986.750000000084</v>
      </c>
      <c r="I1156" s="286">
        <f t="shared" si="124"/>
        <v>1492871.7150000005</v>
      </c>
      <c r="J1156" s="286">
        <f t="shared" si="126"/>
        <v>-13344.345000000101</v>
      </c>
      <c r="K1156" s="286">
        <f t="shared" si="125"/>
        <v>741102.61499999953</v>
      </c>
    </row>
    <row r="1157" spans="2:11" ht="14.4">
      <c r="B1157" s="287">
        <v>1155</v>
      </c>
      <c r="C1157" s="4">
        <f>IF('Input&amp;Output'!$C$3=10,'v-t_chart'!G1157,IF('Input&amp;Output'!$C$3=21,'v-t_chart'!H1157,IF('Input&amp;Output'!$C$3=32,'v-t_chart'!I1157,IF('Input&amp;Output'!$C$3=22,'v-t_chart'!J1157,IF('Input&amp;Output'!$C$3=31,'v-t_chart'!K1157,'v-t_chart'!L1157)))))</f>
        <v>77.5</v>
      </c>
      <c r="D1157" s="286">
        <v>243</v>
      </c>
      <c r="E1157" s="286">
        <f t="shared" ref="E1157:E1220" si="129">(C1157-C1156)/(B1157/B1157)</f>
        <v>-0.59999999999999432</v>
      </c>
      <c r="F1157" s="286">
        <f t="shared" si="127"/>
        <v>-145.79999999999862</v>
      </c>
      <c r="G1157" s="286">
        <f t="shared" ref="G1157:G1220" si="130">(C1157+C1156/2)*(B1157-B1156)</f>
        <v>116.55</v>
      </c>
      <c r="H1157" s="286">
        <f t="shared" si="128"/>
        <v>-16992.989999999838</v>
      </c>
      <c r="I1157" s="286">
        <f t="shared" ref="I1157:I1220" si="131">I1156+H1157</f>
        <v>1475878.7250000008</v>
      </c>
      <c r="J1157" s="286">
        <f t="shared" si="126"/>
        <v>-11343.239999999849</v>
      </c>
      <c r="K1157" s="286">
        <f t="shared" ref="K1157:K1220" si="132">K1156+J1157</f>
        <v>729759.37499999965</v>
      </c>
    </row>
    <row r="1158" spans="2:11" ht="14.4">
      <c r="B1158" s="287">
        <v>1156</v>
      </c>
      <c r="C1158" s="4">
        <f>IF('Input&amp;Output'!$C$3=10,'v-t_chart'!G1158,IF('Input&amp;Output'!$C$3=21,'v-t_chart'!H1158,IF('Input&amp;Output'!$C$3=32,'v-t_chart'!I1158,IF('Input&amp;Output'!$C$3=22,'v-t_chart'!J1158,IF('Input&amp;Output'!$C$3=31,'v-t_chart'!K1158,'v-t_chart'!L1158)))))</f>
        <v>77.2</v>
      </c>
      <c r="D1158" s="286">
        <v>243</v>
      </c>
      <c r="E1158" s="286">
        <f t="shared" si="129"/>
        <v>-0.29999999999999716</v>
      </c>
      <c r="F1158" s="286">
        <f t="shared" si="127"/>
        <v>-72.899999999999309</v>
      </c>
      <c r="G1158" s="286">
        <f t="shared" si="130"/>
        <v>115.95</v>
      </c>
      <c r="H1158" s="286">
        <f t="shared" si="128"/>
        <v>-8452.754999999921</v>
      </c>
      <c r="I1158" s="286">
        <f t="shared" si="131"/>
        <v>1467425.9700000009</v>
      </c>
      <c r="J1158" s="286">
        <f t="shared" si="126"/>
        <v>-5638.8149999999823</v>
      </c>
      <c r="K1158" s="286">
        <f t="shared" si="132"/>
        <v>724120.55999999971</v>
      </c>
    </row>
    <row r="1159" spans="2:11" ht="14.4">
      <c r="B1159" s="287">
        <v>1157</v>
      </c>
      <c r="C1159" s="4">
        <f>IF('Input&amp;Output'!$C$3=10,'v-t_chart'!G1159,IF('Input&amp;Output'!$C$3=21,'v-t_chart'!H1159,IF('Input&amp;Output'!$C$3=32,'v-t_chart'!I1159,IF('Input&amp;Output'!$C$3=22,'v-t_chart'!J1159,IF('Input&amp;Output'!$C$3=31,'v-t_chart'!K1159,'v-t_chart'!L1159)))))</f>
        <v>77.2</v>
      </c>
      <c r="D1159" s="286">
        <v>243</v>
      </c>
      <c r="E1159" s="286">
        <f t="shared" si="129"/>
        <v>0</v>
      </c>
      <c r="F1159" s="286">
        <f t="shared" si="127"/>
        <v>0</v>
      </c>
      <c r="G1159" s="286">
        <f t="shared" si="130"/>
        <v>115.80000000000001</v>
      </c>
      <c r="H1159" s="286">
        <f t="shared" si="128"/>
        <v>0</v>
      </c>
      <c r="I1159" s="286">
        <f t="shared" si="131"/>
        <v>1467425.9700000009</v>
      </c>
      <c r="J1159" s="286">
        <f t="shared" si="126"/>
        <v>0</v>
      </c>
      <c r="K1159" s="286">
        <f t="shared" si="132"/>
        <v>724120.55999999971</v>
      </c>
    </row>
    <row r="1160" spans="2:11" ht="14.4">
      <c r="B1160" s="287">
        <v>1158</v>
      </c>
      <c r="C1160" s="4">
        <f>IF('Input&amp;Output'!$C$3=10,'v-t_chart'!G1160,IF('Input&amp;Output'!$C$3=21,'v-t_chart'!H1160,IF('Input&amp;Output'!$C$3=32,'v-t_chart'!I1160,IF('Input&amp;Output'!$C$3=22,'v-t_chart'!J1160,IF('Input&amp;Output'!$C$3=31,'v-t_chart'!K1160,'v-t_chart'!L1160)))))</f>
        <v>77.5</v>
      </c>
      <c r="D1160" s="286">
        <v>243</v>
      </c>
      <c r="E1160" s="286">
        <f t="shared" si="129"/>
        <v>0.29999999999999716</v>
      </c>
      <c r="F1160" s="286">
        <f t="shared" si="127"/>
        <v>72.899999999999309</v>
      </c>
      <c r="G1160" s="286">
        <f t="shared" si="130"/>
        <v>116.1</v>
      </c>
      <c r="H1160" s="286">
        <f t="shared" si="128"/>
        <v>8463.6899999999187</v>
      </c>
      <c r="I1160" s="286">
        <f t="shared" si="131"/>
        <v>1475889.6600000008</v>
      </c>
      <c r="J1160" s="286">
        <f t="shared" si="126"/>
        <v>5638.8149999999823</v>
      </c>
      <c r="K1160" s="286">
        <f t="shared" si="132"/>
        <v>729759.37499999965</v>
      </c>
    </row>
    <row r="1161" spans="2:11" ht="14.4">
      <c r="B1161" s="287">
        <v>1159</v>
      </c>
      <c r="C1161" s="4">
        <f>IF('Input&amp;Output'!$C$3=10,'v-t_chart'!G1161,IF('Input&amp;Output'!$C$3=21,'v-t_chart'!H1161,IF('Input&amp;Output'!$C$3=32,'v-t_chart'!I1161,IF('Input&amp;Output'!$C$3=22,'v-t_chart'!J1161,IF('Input&amp;Output'!$C$3=31,'v-t_chart'!K1161,'v-t_chart'!L1161)))))</f>
        <v>77.900000000000006</v>
      </c>
      <c r="D1161" s="286">
        <v>243</v>
      </c>
      <c r="E1161" s="286">
        <f t="shared" si="129"/>
        <v>0.40000000000000568</v>
      </c>
      <c r="F1161" s="286">
        <f t="shared" si="127"/>
        <v>97.200000000001381</v>
      </c>
      <c r="G1161" s="286">
        <f t="shared" si="130"/>
        <v>116.65</v>
      </c>
      <c r="H1161" s="286">
        <f t="shared" si="128"/>
        <v>11338.380000000161</v>
      </c>
      <c r="I1161" s="286">
        <f t="shared" si="131"/>
        <v>1487228.040000001</v>
      </c>
      <c r="J1161" s="286">
        <f t="shared" si="126"/>
        <v>7552.4400000000933</v>
      </c>
      <c r="K1161" s="286">
        <f t="shared" si="132"/>
        <v>737311.81499999971</v>
      </c>
    </row>
    <row r="1162" spans="2:11" ht="14.4">
      <c r="B1162" s="287">
        <v>1160</v>
      </c>
      <c r="C1162" s="4">
        <f>IF('Input&amp;Output'!$C$3=10,'v-t_chart'!G1162,IF('Input&amp;Output'!$C$3=21,'v-t_chart'!H1162,IF('Input&amp;Output'!$C$3=32,'v-t_chart'!I1162,IF('Input&amp;Output'!$C$3=22,'v-t_chart'!J1162,IF('Input&amp;Output'!$C$3=31,'v-t_chart'!K1162,'v-t_chart'!L1162)))))</f>
        <v>78.5</v>
      </c>
      <c r="D1162" s="286">
        <v>243</v>
      </c>
      <c r="E1162" s="286">
        <f t="shared" si="129"/>
        <v>0.59999999999999432</v>
      </c>
      <c r="F1162" s="286">
        <f t="shared" si="127"/>
        <v>145.79999999999862</v>
      </c>
      <c r="G1162" s="286">
        <f t="shared" si="130"/>
        <v>117.45</v>
      </c>
      <c r="H1162" s="286">
        <f t="shared" si="128"/>
        <v>17124.209999999839</v>
      </c>
      <c r="I1162" s="286">
        <f t="shared" si="131"/>
        <v>1504352.2500000007</v>
      </c>
      <c r="J1162" s="286">
        <f t="shared" si="126"/>
        <v>11401.559999999907</v>
      </c>
      <c r="K1162" s="286">
        <f t="shared" si="132"/>
        <v>748713.37499999965</v>
      </c>
    </row>
    <row r="1163" spans="2:11" ht="14.4">
      <c r="B1163" s="287">
        <v>1161</v>
      </c>
      <c r="C1163" s="4">
        <f>IF('Input&amp;Output'!$C$3=10,'v-t_chart'!G1163,IF('Input&amp;Output'!$C$3=21,'v-t_chart'!H1163,IF('Input&amp;Output'!$C$3=32,'v-t_chart'!I1163,IF('Input&amp;Output'!$C$3=22,'v-t_chart'!J1163,IF('Input&amp;Output'!$C$3=31,'v-t_chart'!K1163,'v-t_chart'!L1163)))))</f>
        <v>79.099999999999994</v>
      </c>
      <c r="D1163" s="286">
        <v>243</v>
      </c>
      <c r="E1163" s="286">
        <f t="shared" si="129"/>
        <v>0.59999999999999432</v>
      </c>
      <c r="F1163" s="286">
        <f t="shared" si="127"/>
        <v>145.79999999999862</v>
      </c>
      <c r="G1163" s="286">
        <f t="shared" si="130"/>
        <v>118.35</v>
      </c>
      <c r="H1163" s="286">
        <f t="shared" si="128"/>
        <v>17255.429999999837</v>
      </c>
      <c r="I1163" s="286">
        <f t="shared" si="131"/>
        <v>1521607.6800000006</v>
      </c>
      <c r="J1163" s="286">
        <f t="shared" si="126"/>
        <v>11489.039999999939</v>
      </c>
      <c r="K1163" s="286">
        <f t="shared" si="132"/>
        <v>760202.41499999957</v>
      </c>
    </row>
    <row r="1164" spans="2:11" ht="14.4">
      <c r="B1164" s="287">
        <v>1162</v>
      </c>
      <c r="C1164" s="4">
        <f>IF('Input&amp;Output'!$C$3=10,'v-t_chart'!G1164,IF('Input&amp;Output'!$C$3=21,'v-t_chart'!H1164,IF('Input&amp;Output'!$C$3=32,'v-t_chart'!I1164,IF('Input&amp;Output'!$C$3=22,'v-t_chart'!J1164,IF('Input&amp;Output'!$C$3=31,'v-t_chart'!K1164,'v-t_chart'!L1164)))))</f>
        <v>79.599999999999994</v>
      </c>
      <c r="D1164" s="286">
        <v>243</v>
      </c>
      <c r="E1164" s="286">
        <f t="shared" si="129"/>
        <v>0.5</v>
      </c>
      <c r="F1164" s="286">
        <f t="shared" si="127"/>
        <v>121.5</v>
      </c>
      <c r="G1164" s="286">
        <f t="shared" si="130"/>
        <v>119.14999999999999</v>
      </c>
      <c r="H1164" s="286">
        <f t="shared" si="128"/>
        <v>14476.724999999999</v>
      </c>
      <c r="I1164" s="286">
        <f t="shared" si="131"/>
        <v>1536084.4050000007</v>
      </c>
      <c r="J1164" s="286">
        <f t="shared" si="126"/>
        <v>9641.0249999999342</v>
      </c>
      <c r="K1164" s="286">
        <f t="shared" si="132"/>
        <v>769843.43999999948</v>
      </c>
    </row>
    <row r="1165" spans="2:11" ht="14.4">
      <c r="B1165" s="287">
        <v>1163</v>
      </c>
      <c r="C1165" s="4">
        <f>IF('Input&amp;Output'!$C$3=10,'v-t_chart'!G1165,IF('Input&amp;Output'!$C$3=21,'v-t_chart'!H1165,IF('Input&amp;Output'!$C$3=32,'v-t_chart'!I1165,IF('Input&amp;Output'!$C$3=22,'v-t_chart'!J1165,IF('Input&amp;Output'!$C$3=31,'v-t_chart'!K1165,'v-t_chart'!L1165)))))</f>
        <v>80</v>
      </c>
      <c r="D1165" s="286">
        <v>243</v>
      </c>
      <c r="E1165" s="286">
        <f t="shared" si="129"/>
        <v>0.40000000000000568</v>
      </c>
      <c r="F1165" s="286">
        <f t="shared" si="127"/>
        <v>97.200000000001381</v>
      </c>
      <c r="G1165" s="286">
        <f t="shared" si="130"/>
        <v>119.8</v>
      </c>
      <c r="H1165" s="286">
        <f t="shared" si="128"/>
        <v>11644.560000000165</v>
      </c>
      <c r="I1165" s="286">
        <f t="shared" si="131"/>
        <v>1547728.9650000008</v>
      </c>
      <c r="J1165" s="286">
        <f t="shared" si="126"/>
        <v>7756.5600000001286</v>
      </c>
      <c r="K1165" s="286">
        <f t="shared" si="132"/>
        <v>777599.99999999965</v>
      </c>
    </row>
    <row r="1166" spans="2:11" ht="14.4">
      <c r="B1166" s="287">
        <v>1164</v>
      </c>
      <c r="C1166" s="4">
        <f>IF('Input&amp;Output'!$C$3=10,'v-t_chart'!G1166,IF('Input&amp;Output'!$C$3=21,'v-t_chart'!H1166,IF('Input&amp;Output'!$C$3=32,'v-t_chart'!I1166,IF('Input&amp;Output'!$C$3=22,'v-t_chart'!J1166,IF('Input&amp;Output'!$C$3=31,'v-t_chart'!K1166,'v-t_chart'!L1166)))))</f>
        <v>80.2</v>
      </c>
      <c r="D1166" s="286">
        <v>243</v>
      </c>
      <c r="E1166" s="286">
        <f t="shared" si="129"/>
        <v>0.20000000000000284</v>
      </c>
      <c r="F1166" s="286">
        <f t="shared" si="127"/>
        <v>48.600000000000691</v>
      </c>
      <c r="G1166" s="286">
        <f t="shared" si="130"/>
        <v>120.2</v>
      </c>
      <c r="H1166" s="286">
        <f t="shared" si="128"/>
        <v>5841.720000000083</v>
      </c>
      <c r="I1166" s="286">
        <f t="shared" si="131"/>
        <v>1553570.6850000008</v>
      </c>
      <c r="J1166" s="286">
        <f t="shared" si="126"/>
        <v>3892.8600000001061</v>
      </c>
      <c r="K1166" s="286">
        <f t="shared" si="132"/>
        <v>781492.85999999975</v>
      </c>
    </row>
    <row r="1167" spans="2:11" ht="14.4">
      <c r="B1167" s="287">
        <v>1165</v>
      </c>
      <c r="C1167" s="4">
        <f>IF('Input&amp;Output'!$C$3=10,'v-t_chart'!G1167,IF('Input&amp;Output'!$C$3=21,'v-t_chart'!H1167,IF('Input&amp;Output'!$C$3=32,'v-t_chart'!I1167,IF('Input&amp;Output'!$C$3=22,'v-t_chart'!J1167,IF('Input&amp;Output'!$C$3=31,'v-t_chart'!K1167,'v-t_chart'!L1167)))))</f>
        <v>80.3</v>
      </c>
      <c r="D1167" s="286">
        <v>243</v>
      </c>
      <c r="E1167" s="286">
        <f t="shared" si="129"/>
        <v>9.9999999999994316E-2</v>
      </c>
      <c r="F1167" s="286">
        <f t="shared" si="127"/>
        <v>24.299999999998619</v>
      </c>
      <c r="G1167" s="286">
        <f t="shared" si="130"/>
        <v>120.4</v>
      </c>
      <c r="H1167" s="286">
        <f t="shared" si="128"/>
        <v>2925.7199999998338</v>
      </c>
      <c r="I1167" s="286">
        <f t="shared" si="131"/>
        <v>1556496.4050000005</v>
      </c>
      <c r="J1167" s="286">
        <f t="shared" si="126"/>
        <v>1950.0749999998011</v>
      </c>
      <c r="K1167" s="286">
        <f t="shared" si="132"/>
        <v>783442.93499999959</v>
      </c>
    </row>
    <row r="1168" spans="2:11" ht="14.4">
      <c r="B1168" s="287">
        <v>1166</v>
      </c>
      <c r="C1168" s="4">
        <f>IF('Input&amp;Output'!$C$3=10,'v-t_chart'!G1168,IF('Input&amp;Output'!$C$3=21,'v-t_chart'!H1168,IF('Input&amp;Output'!$C$3=32,'v-t_chart'!I1168,IF('Input&amp;Output'!$C$3=22,'v-t_chart'!J1168,IF('Input&amp;Output'!$C$3=31,'v-t_chart'!K1168,'v-t_chart'!L1168)))))</f>
        <v>80.099999999999994</v>
      </c>
      <c r="D1168" s="286">
        <v>243</v>
      </c>
      <c r="E1168" s="286">
        <f t="shared" si="129"/>
        <v>-0.20000000000000284</v>
      </c>
      <c r="F1168" s="286">
        <f t="shared" si="127"/>
        <v>-48.600000000000691</v>
      </c>
      <c r="G1168" s="286">
        <f t="shared" si="130"/>
        <v>120.25</v>
      </c>
      <c r="H1168" s="286">
        <f t="shared" si="128"/>
        <v>-5844.1500000000833</v>
      </c>
      <c r="I1168" s="286">
        <f t="shared" si="131"/>
        <v>1550652.2550000004</v>
      </c>
      <c r="J1168" s="286">
        <f t="shared" si="126"/>
        <v>-3897.7199999999912</v>
      </c>
      <c r="K1168" s="286">
        <f t="shared" si="132"/>
        <v>779545.21499999962</v>
      </c>
    </row>
    <row r="1169" spans="2:11" ht="14.4">
      <c r="B1169" s="287">
        <v>1167</v>
      </c>
      <c r="C1169" s="4">
        <f>IF('Input&amp;Output'!$C$3=10,'v-t_chart'!G1169,IF('Input&amp;Output'!$C$3=21,'v-t_chart'!H1169,IF('Input&amp;Output'!$C$3=32,'v-t_chart'!I1169,IF('Input&amp;Output'!$C$3=22,'v-t_chart'!J1169,IF('Input&amp;Output'!$C$3=31,'v-t_chart'!K1169,'v-t_chart'!L1169)))))</f>
        <v>79.8</v>
      </c>
      <c r="D1169" s="286">
        <v>243</v>
      </c>
      <c r="E1169" s="286">
        <f t="shared" si="129"/>
        <v>-0.29999999999999716</v>
      </c>
      <c r="F1169" s="286">
        <f t="shared" si="127"/>
        <v>-72.899999999999309</v>
      </c>
      <c r="G1169" s="286">
        <f t="shared" si="130"/>
        <v>119.85</v>
      </c>
      <c r="H1169" s="286">
        <f t="shared" si="128"/>
        <v>-8737.0649999999168</v>
      </c>
      <c r="I1169" s="286">
        <f t="shared" si="131"/>
        <v>1541915.1900000004</v>
      </c>
      <c r="J1169" s="286">
        <f t="shared" si="126"/>
        <v>-5828.3549999999204</v>
      </c>
      <c r="K1169" s="286">
        <f t="shared" si="132"/>
        <v>773716.85999999975</v>
      </c>
    </row>
    <row r="1170" spans="2:11" ht="14.4">
      <c r="B1170" s="287">
        <v>1168</v>
      </c>
      <c r="C1170" s="4">
        <f>IF('Input&amp;Output'!$C$3=10,'v-t_chart'!G1170,IF('Input&amp;Output'!$C$3=21,'v-t_chart'!H1170,IF('Input&amp;Output'!$C$3=32,'v-t_chart'!I1170,IF('Input&amp;Output'!$C$3=22,'v-t_chart'!J1170,IF('Input&amp;Output'!$C$3=31,'v-t_chart'!K1170,'v-t_chart'!L1170)))))</f>
        <v>79.5</v>
      </c>
      <c r="D1170" s="286">
        <v>243</v>
      </c>
      <c r="E1170" s="286">
        <f t="shared" si="129"/>
        <v>-0.29999999999999716</v>
      </c>
      <c r="F1170" s="286">
        <f t="shared" si="127"/>
        <v>-72.899999999999309</v>
      </c>
      <c r="G1170" s="286">
        <f t="shared" si="130"/>
        <v>119.4</v>
      </c>
      <c r="H1170" s="286">
        <f t="shared" si="128"/>
        <v>-8704.2599999999184</v>
      </c>
      <c r="I1170" s="286">
        <f t="shared" si="131"/>
        <v>1533210.9300000004</v>
      </c>
      <c r="J1170" s="286">
        <f t="shared" si="126"/>
        <v>-5806.4849999999951</v>
      </c>
      <c r="K1170" s="286">
        <f t="shared" si="132"/>
        <v>767910.37499999977</v>
      </c>
    </row>
    <row r="1171" spans="2:11" ht="14.4">
      <c r="B1171" s="287">
        <v>1169</v>
      </c>
      <c r="C1171" s="4">
        <f>IF('Input&amp;Output'!$C$3=10,'v-t_chart'!G1171,IF('Input&amp;Output'!$C$3=21,'v-t_chart'!H1171,IF('Input&amp;Output'!$C$3=32,'v-t_chart'!I1171,IF('Input&amp;Output'!$C$3=22,'v-t_chart'!J1171,IF('Input&amp;Output'!$C$3=31,'v-t_chart'!K1171,'v-t_chart'!L1171)))))</f>
        <v>79.099999999999994</v>
      </c>
      <c r="D1171" s="286">
        <v>243</v>
      </c>
      <c r="E1171" s="286">
        <f t="shared" si="129"/>
        <v>-0.40000000000000568</v>
      </c>
      <c r="F1171" s="286">
        <f t="shared" si="127"/>
        <v>-97.200000000001381</v>
      </c>
      <c r="G1171" s="286">
        <f t="shared" si="130"/>
        <v>118.85</v>
      </c>
      <c r="H1171" s="286">
        <f t="shared" si="128"/>
        <v>-11552.220000000163</v>
      </c>
      <c r="I1171" s="286">
        <f t="shared" si="131"/>
        <v>1521658.7100000002</v>
      </c>
      <c r="J1171" s="286">
        <f t="shared" si="126"/>
        <v>-7707.9600000000619</v>
      </c>
      <c r="K1171" s="286">
        <f t="shared" si="132"/>
        <v>760202.41499999969</v>
      </c>
    </row>
    <row r="1172" spans="2:11" ht="14.4">
      <c r="B1172" s="287">
        <v>1170</v>
      </c>
      <c r="C1172" s="4">
        <f>IF('Input&amp;Output'!$C$3=10,'v-t_chart'!G1172,IF('Input&amp;Output'!$C$3=21,'v-t_chart'!H1172,IF('Input&amp;Output'!$C$3=32,'v-t_chart'!I1172,IF('Input&amp;Output'!$C$3=22,'v-t_chart'!J1172,IF('Input&amp;Output'!$C$3=31,'v-t_chart'!K1172,'v-t_chart'!L1172)))))</f>
        <v>78.8</v>
      </c>
      <c r="D1172" s="286">
        <v>243</v>
      </c>
      <c r="E1172" s="286">
        <f t="shared" si="129"/>
        <v>-0.29999999999999716</v>
      </c>
      <c r="F1172" s="286">
        <f t="shared" si="127"/>
        <v>-72.899999999999309</v>
      </c>
      <c r="G1172" s="286">
        <f t="shared" si="130"/>
        <v>118.35</v>
      </c>
      <c r="H1172" s="286">
        <f t="shared" si="128"/>
        <v>-8627.7149999999183</v>
      </c>
      <c r="I1172" s="286">
        <f t="shared" si="131"/>
        <v>1513030.9950000003</v>
      </c>
      <c r="J1172" s="286">
        <f t="shared" si="126"/>
        <v>-5755.4549999999872</v>
      </c>
      <c r="K1172" s="286">
        <f t="shared" si="132"/>
        <v>754446.95999999973</v>
      </c>
    </row>
    <row r="1173" spans="2:11" ht="14.4">
      <c r="B1173" s="287">
        <v>1171</v>
      </c>
      <c r="C1173" s="4">
        <f>IF('Input&amp;Output'!$C$3=10,'v-t_chart'!G1173,IF('Input&amp;Output'!$C$3=21,'v-t_chart'!H1173,IF('Input&amp;Output'!$C$3=32,'v-t_chart'!I1173,IF('Input&amp;Output'!$C$3=22,'v-t_chart'!J1173,IF('Input&amp;Output'!$C$3=31,'v-t_chart'!K1173,'v-t_chart'!L1173)))))</f>
        <v>78.599999999999994</v>
      </c>
      <c r="D1173" s="286">
        <v>243</v>
      </c>
      <c r="E1173" s="286">
        <f t="shared" si="129"/>
        <v>-0.20000000000000284</v>
      </c>
      <c r="F1173" s="286">
        <f t="shared" si="127"/>
        <v>-48.600000000000691</v>
      </c>
      <c r="G1173" s="286">
        <f t="shared" si="130"/>
        <v>118</v>
      </c>
      <c r="H1173" s="286">
        <f t="shared" si="128"/>
        <v>-5734.8000000000811</v>
      </c>
      <c r="I1173" s="286">
        <f t="shared" si="131"/>
        <v>1507296.1950000003</v>
      </c>
      <c r="J1173" s="286">
        <f t="shared" si="126"/>
        <v>-3824.8200000000575</v>
      </c>
      <c r="K1173" s="286">
        <f t="shared" si="132"/>
        <v>750622.13999999966</v>
      </c>
    </row>
    <row r="1174" spans="2:11" ht="14.4">
      <c r="B1174" s="287">
        <v>1172</v>
      </c>
      <c r="C1174" s="4">
        <f>IF('Input&amp;Output'!$C$3=10,'v-t_chart'!G1174,IF('Input&amp;Output'!$C$3=21,'v-t_chart'!H1174,IF('Input&amp;Output'!$C$3=32,'v-t_chart'!I1174,IF('Input&amp;Output'!$C$3=22,'v-t_chart'!J1174,IF('Input&amp;Output'!$C$3=31,'v-t_chart'!K1174,'v-t_chart'!L1174)))))</f>
        <v>78.400000000000006</v>
      </c>
      <c r="D1174" s="286">
        <v>243</v>
      </c>
      <c r="E1174" s="286">
        <f t="shared" si="129"/>
        <v>-0.19999999999998863</v>
      </c>
      <c r="F1174" s="286">
        <f t="shared" si="127"/>
        <v>-48.599999999997237</v>
      </c>
      <c r="G1174" s="286">
        <f t="shared" si="130"/>
        <v>117.7</v>
      </c>
      <c r="H1174" s="286">
        <f t="shared" si="128"/>
        <v>-5720.2199999996747</v>
      </c>
      <c r="I1174" s="286">
        <f t="shared" si="131"/>
        <v>1501575.9750000006</v>
      </c>
      <c r="J1174" s="286">
        <f t="shared" si="126"/>
        <v>-3815.0999999997348</v>
      </c>
      <c r="K1174" s="286">
        <f t="shared" si="132"/>
        <v>746807.03999999992</v>
      </c>
    </row>
    <row r="1175" spans="2:11" ht="14.4">
      <c r="B1175" s="287">
        <v>1173</v>
      </c>
      <c r="C1175" s="4">
        <f>IF('Input&amp;Output'!$C$3=10,'v-t_chart'!G1175,IF('Input&amp;Output'!$C$3=21,'v-t_chart'!H1175,IF('Input&amp;Output'!$C$3=32,'v-t_chart'!I1175,IF('Input&amp;Output'!$C$3=22,'v-t_chart'!J1175,IF('Input&amp;Output'!$C$3=31,'v-t_chart'!K1175,'v-t_chart'!L1175)))))</f>
        <v>78.3</v>
      </c>
      <c r="D1175" s="286">
        <v>243</v>
      </c>
      <c r="E1175" s="286">
        <f t="shared" si="129"/>
        <v>-0.10000000000000853</v>
      </c>
      <c r="F1175" s="286">
        <f t="shared" si="127"/>
        <v>-24.300000000002072</v>
      </c>
      <c r="G1175" s="286">
        <f t="shared" si="130"/>
        <v>117.5</v>
      </c>
      <c r="H1175" s="286">
        <f t="shared" si="128"/>
        <v>-2855.2500000002433</v>
      </c>
      <c r="I1175" s="286">
        <f t="shared" si="131"/>
        <v>1498720.7250000003</v>
      </c>
      <c r="J1175" s="286">
        <f t="shared" si="126"/>
        <v>-1903.9050000002298</v>
      </c>
      <c r="K1175" s="286">
        <f t="shared" si="132"/>
        <v>744903.13499999966</v>
      </c>
    </row>
    <row r="1176" spans="2:11" ht="14.4">
      <c r="B1176" s="287">
        <v>1174</v>
      </c>
      <c r="C1176" s="4">
        <f>IF('Input&amp;Output'!$C$3=10,'v-t_chart'!G1176,IF('Input&amp;Output'!$C$3=21,'v-t_chart'!H1176,IF('Input&amp;Output'!$C$3=32,'v-t_chart'!I1176,IF('Input&amp;Output'!$C$3=22,'v-t_chart'!J1176,IF('Input&amp;Output'!$C$3=31,'v-t_chart'!K1176,'v-t_chart'!L1176)))))</f>
        <v>78</v>
      </c>
      <c r="D1176" s="286">
        <v>243</v>
      </c>
      <c r="E1176" s="286">
        <f t="shared" si="129"/>
        <v>-0.29999999999999716</v>
      </c>
      <c r="F1176" s="286">
        <f t="shared" si="127"/>
        <v>-72.899999999999309</v>
      </c>
      <c r="G1176" s="286">
        <f t="shared" si="130"/>
        <v>117.15</v>
      </c>
      <c r="H1176" s="286">
        <f t="shared" si="128"/>
        <v>-8540.2349999999187</v>
      </c>
      <c r="I1176" s="286">
        <f t="shared" si="131"/>
        <v>1490180.4900000005</v>
      </c>
      <c r="J1176" s="286">
        <f t="shared" ref="J1176:J1239" si="133">(0.5*D1176*((C1175^2)-(C1176^2)))*-1</f>
        <v>-5697.1349999999293</v>
      </c>
      <c r="K1176" s="286">
        <f t="shared" si="132"/>
        <v>739205.99999999977</v>
      </c>
    </row>
    <row r="1177" spans="2:11" ht="14.4">
      <c r="B1177" s="287">
        <v>1175</v>
      </c>
      <c r="C1177" s="4">
        <f>IF('Input&amp;Output'!$C$3=10,'v-t_chart'!G1177,IF('Input&amp;Output'!$C$3=21,'v-t_chart'!H1177,IF('Input&amp;Output'!$C$3=32,'v-t_chart'!I1177,IF('Input&amp;Output'!$C$3=22,'v-t_chart'!J1177,IF('Input&amp;Output'!$C$3=31,'v-t_chart'!K1177,'v-t_chart'!L1177)))))</f>
        <v>76.7</v>
      </c>
      <c r="D1177" s="286">
        <v>243</v>
      </c>
      <c r="E1177" s="286">
        <f t="shared" si="129"/>
        <v>-1.2999999999999972</v>
      </c>
      <c r="F1177" s="286">
        <f t="shared" si="127"/>
        <v>-315.8999999999993</v>
      </c>
      <c r="G1177" s="286">
        <f t="shared" si="130"/>
        <v>115.7</v>
      </c>
      <c r="H1177" s="286">
        <f t="shared" si="128"/>
        <v>-36549.629999999917</v>
      </c>
      <c r="I1177" s="286">
        <f t="shared" si="131"/>
        <v>1453630.8600000006</v>
      </c>
      <c r="J1177" s="286">
        <f t="shared" si="133"/>
        <v>-24434.864999999962</v>
      </c>
      <c r="K1177" s="286">
        <f t="shared" si="132"/>
        <v>714771.13499999978</v>
      </c>
    </row>
    <row r="1178" spans="2:11" ht="14.4">
      <c r="B1178" s="287">
        <v>1176</v>
      </c>
      <c r="C1178" s="4">
        <f>IF('Input&amp;Output'!$C$3=10,'v-t_chart'!G1178,IF('Input&amp;Output'!$C$3=21,'v-t_chart'!H1178,IF('Input&amp;Output'!$C$3=32,'v-t_chart'!I1178,IF('Input&amp;Output'!$C$3=22,'v-t_chart'!J1178,IF('Input&amp;Output'!$C$3=31,'v-t_chart'!K1178,'v-t_chart'!L1178)))))</f>
        <v>73.7</v>
      </c>
      <c r="D1178" s="286">
        <v>243</v>
      </c>
      <c r="E1178" s="286">
        <f t="shared" si="129"/>
        <v>-3</v>
      </c>
      <c r="F1178" s="286">
        <f t="shared" si="127"/>
        <v>-729</v>
      </c>
      <c r="G1178" s="286">
        <f t="shared" si="130"/>
        <v>112.05000000000001</v>
      </c>
      <c r="H1178" s="286">
        <f t="shared" si="128"/>
        <v>-81684.450000000012</v>
      </c>
      <c r="I1178" s="286">
        <f t="shared" si="131"/>
        <v>1371946.4100000006</v>
      </c>
      <c r="J1178" s="286">
        <f t="shared" si="133"/>
        <v>-54820.799999999981</v>
      </c>
      <c r="K1178" s="286">
        <f t="shared" si="132"/>
        <v>659950.33499999985</v>
      </c>
    </row>
    <row r="1179" spans="2:11" ht="14.4">
      <c r="B1179" s="287">
        <v>1177</v>
      </c>
      <c r="C1179" s="4">
        <f>IF('Input&amp;Output'!$C$3=10,'v-t_chart'!G1179,IF('Input&amp;Output'!$C$3=21,'v-t_chart'!H1179,IF('Input&amp;Output'!$C$3=32,'v-t_chart'!I1179,IF('Input&amp;Output'!$C$3=22,'v-t_chart'!J1179,IF('Input&amp;Output'!$C$3=31,'v-t_chart'!K1179,'v-t_chart'!L1179)))))</f>
        <v>69.5</v>
      </c>
      <c r="D1179" s="286">
        <v>243</v>
      </c>
      <c r="E1179" s="286">
        <f t="shared" si="129"/>
        <v>-4.2000000000000028</v>
      </c>
      <c r="F1179" s="286">
        <f t="shared" si="127"/>
        <v>-1020.6000000000007</v>
      </c>
      <c r="G1179" s="286">
        <f t="shared" si="130"/>
        <v>106.35</v>
      </c>
      <c r="H1179" s="286">
        <f t="shared" si="128"/>
        <v>-108540.81000000007</v>
      </c>
      <c r="I1179" s="286">
        <f t="shared" si="131"/>
        <v>1263405.6000000006</v>
      </c>
      <c r="J1179" s="286">
        <f t="shared" si="133"/>
        <v>-73074.960000000065</v>
      </c>
      <c r="K1179" s="286">
        <f t="shared" si="132"/>
        <v>586875.37499999977</v>
      </c>
    </row>
    <row r="1180" spans="2:11" ht="14.4">
      <c r="B1180" s="287">
        <v>1178</v>
      </c>
      <c r="C1180" s="4">
        <f>IF('Input&amp;Output'!$C$3=10,'v-t_chart'!G1180,IF('Input&amp;Output'!$C$3=21,'v-t_chart'!H1180,IF('Input&amp;Output'!$C$3=32,'v-t_chart'!I1180,IF('Input&amp;Output'!$C$3=22,'v-t_chart'!J1180,IF('Input&amp;Output'!$C$3=31,'v-t_chart'!K1180,'v-t_chart'!L1180)))))</f>
        <v>64.8</v>
      </c>
      <c r="D1180" s="286">
        <v>243</v>
      </c>
      <c r="E1180" s="286">
        <f t="shared" si="129"/>
        <v>-4.7000000000000028</v>
      </c>
      <c r="F1180" s="286">
        <f t="shared" si="127"/>
        <v>-1142.1000000000006</v>
      </c>
      <c r="G1180" s="286">
        <f t="shared" si="130"/>
        <v>99.55</v>
      </c>
      <c r="H1180" s="286">
        <f t="shared" si="128"/>
        <v>-113696.05500000005</v>
      </c>
      <c r="I1180" s="286">
        <f t="shared" si="131"/>
        <v>1149709.5450000004</v>
      </c>
      <c r="J1180" s="286">
        <f t="shared" si="133"/>
        <v>-76692.014999999999</v>
      </c>
      <c r="K1180" s="286">
        <f t="shared" si="132"/>
        <v>510183.35999999975</v>
      </c>
    </row>
    <row r="1181" spans="2:11" ht="14.4">
      <c r="B1181" s="287">
        <v>1179</v>
      </c>
      <c r="C1181" s="4">
        <f>IF('Input&amp;Output'!$C$3=10,'v-t_chart'!G1181,IF('Input&amp;Output'!$C$3=21,'v-t_chart'!H1181,IF('Input&amp;Output'!$C$3=32,'v-t_chart'!I1181,IF('Input&amp;Output'!$C$3=22,'v-t_chart'!J1181,IF('Input&amp;Output'!$C$3=31,'v-t_chart'!K1181,'v-t_chart'!L1181)))))</f>
        <v>60.3</v>
      </c>
      <c r="D1181" s="286">
        <v>243</v>
      </c>
      <c r="E1181" s="286">
        <f t="shared" si="129"/>
        <v>-4.5</v>
      </c>
      <c r="F1181" s="286">
        <f t="shared" si="127"/>
        <v>-1093.5</v>
      </c>
      <c r="G1181" s="286">
        <f t="shared" si="130"/>
        <v>92.699999999999989</v>
      </c>
      <c r="H1181" s="286">
        <f t="shared" si="128"/>
        <v>-101367.44999999998</v>
      </c>
      <c r="I1181" s="286">
        <f t="shared" si="131"/>
        <v>1048342.0950000004</v>
      </c>
      <c r="J1181" s="286">
        <f t="shared" si="133"/>
        <v>-68398.425000000032</v>
      </c>
      <c r="K1181" s="286">
        <f t="shared" si="132"/>
        <v>441784.93499999971</v>
      </c>
    </row>
    <row r="1182" spans="2:11" ht="14.4">
      <c r="B1182" s="287">
        <v>1180</v>
      </c>
      <c r="C1182" s="4">
        <f>IF('Input&amp;Output'!$C$3=10,'v-t_chart'!G1182,IF('Input&amp;Output'!$C$3=21,'v-t_chart'!H1182,IF('Input&amp;Output'!$C$3=32,'v-t_chart'!I1182,IF('Input&amp;Output'!$C$3=22,'v-t_chart'!J1182,IF('Input&amp;Output'!$C$3=31,'v-t_chart'!K1182,'v-t_chart'!L1182)))))</f>
        <v>56.2</v>
      </c>
      <c r="D1182" s="286">
        <v>243</v>
      </c>
      <c r="E1182" s="286">
        <f t="shared" si="129"/>
        <v>-4.0999999999999943</v>
      </c>
      <c r="F1182" s="286">
        <f t="shared" si="127"/>
        <v>-996.29999999999859</v>
      </c>
      <c r="G1182" s="286">
        <f t="shared" si="130"/>
        <v>86.35</v>
      </c>
      <c r="H1182" s="286">
        <f t="shared" si="128"/>
        <v>-86030.504999999874</v>
      </c>
      <c r="I1182" s="286">
        <f t="shared" si="131"/>
        <v>962311.59000000055</v>
      </c>
      <c r="J1182" s="286">
        <f t="shared" si="133"/>
        <v>-58034.474999999904</v>
      </c>
      <c r="K1182" s="286">
        <f t="shared" si="132"/>
        <v>383750.45999999979</v>
      </c>
    </row>
    <row r="1183" spans="2:11" ht="14.4">
      <c r="B1183" s="287">
        <v>1181</v>
      </c>
      <c r="C1183" s="4">
        <f>IF('Input&amp;Output'!$C$3=10,'v-t_chart'!G1183,IF('Input&amp;Output'!$C$3=21,'v-t_chart'!H1183,IF('Input&amp;Output'!$C$3=32,'v-t_chart'!I1183,IF('Input&amp;Output'!$C$3=22,'v-t_chart'!J1183,IF('Input&amp;Output'!$C$3=31,'v-t_chart'!K1183,'v-t_chart'!L1183)))))</f>
        <v>52.5</v>
      </c>
      <c r="D1183" s="286">
        <v>243</v>
      </c>
      <c r="E1183" s="286">
        <f t="shared" si="129"/>
        <v>-3.7000000000000028</v>
      </c>
      <c r="F1183" s="286">
        <f t="shared" si="127"/>
        <v>-899.1000000000007</v>
      </c>
      <c r="G1183" s="286">
        <f t="shared" si="130"/>
        <v>80.599999999999994</v>
      </c>
      <c r="H1183" s="286">
        <f t="shared" si="128"/>
        <v>-72467.46000000005</v>
      </c>
      <c r="I1183" s="286">
        <f t="shared" si="131"/>
        <v>889844.13000000047</v>
      </c>
      <c r="J1183" s="286">
        <f t="shared" si="133"/>
        <v>-48866.085000000065</v>
      </c>
      <c r="K1183" s="286">
        <f t="shared" si="132"/>
        <v>334884.37499999971</v>
      </c>
    </row>
    <row r="1184" spans="2:11" ht="14.4">
      <c r="B1184" s="287">
        <v>1182</v>
      </c>
      <c r="C1184" s="4">
        <f>IF('Input&amp;Output'!$C$3=10,'v-t_chart'!G1184,IF('Input&amp;Output'!$C$3=21,'v-t_chart'!H1184,IF('Input&amp;Output'!$C$3=32,'v-t_chart'!I1184,IF('Input&amp;Output'!$C$3=22,'v-t_chart'!J1184,IF('Input&amp;Output'!$C$3=31,'v-t_chart'!K1184,'v-t_chart'!L1184)))))</f>
        <v>49</v>
      </c>
      <c r="D1184" s="286">
        <v>243</v>
      </c>
      <c r="E1184" s="286">
        <f t="shared" si="129"/>
        <v>-3.5</v>
      </c>
      <c r="F1184" s="286">
        <f t="shared" si="127"/>
        <v>-850.5</v>
      </c>
      <c r="G1184" s="286">
        <f t="shared" si="130"/>
        <v>75.25</v>
      </c>
      <c r="H1184" s="286">
        <f t="shared" si="128"/>
        <v>-64000.125</v>
      </c>
      <c r="I1184" s="286">
        <f t="shared" si="131"/>
        <v>825844.00500000047</v>
      </c>
      <c r="J1184" s="286">
        <f t="shared" si="133"/>
        <v>-43162.875</v>
      </c>
      <c r="K1184" s="286">
        <f t="shared" si="132"/>
        <v>291721.49999999971</v>
      </c>
    </row>
    <row r="1185" spans="2:11" ht="14.4">
      <c r="B1185" s="287">
        <v>1183</v>
      </c>
      <c r="C1185" s="4">
        <f>IF('Input&amp;Output'!$C$3=10,'v-t_chart'!G1185,IF('Input&amp;Output'!$C$3=21,'v-t_chart'!H1185,IF('Input&amp;Output'!$C$3=32,'v-t_chart'!I1185,IF('Input&amp;Output'!$C$3=22,'v-t_chart'!J1185,IF('Input&amp;Output'!$C$3=31,'v-t_chart'!K1185,'v-t_chart'!L1185)))))</f>
        <v>45.2</v>
      </c>
      <c r="D1185" s="286">
        <v>243</v>
      </c>
      <c r="E1185" s="286">
        <f t="shared" si="129"/>
        <v>-3.7999999999999972</v>
      </c>
      <c r="F1185" s="286">
        <f t="shared" si="127"/>
        <v>-923.3999999999993</v>
      </c>
      <c r="G1185" s="286">
        <f t="shared" si="130"/>
        <v>69.7</v>
      </c>
      <c r="H1185" s="286">
        <f t="shared" si="128"/>
        <v>-64360.979999999952</v>
      </c>
      <c r="I1185" s="286">
        <f t="shared" si="131"/>
        <v>761483.02500000049</v>
      </c>
      <c r="J1185" s="286">
        <f t="shared" si="133"/>
        <v>-43492.139999999978</v>
      </c>
      <c r="K1185" s="286">
        <f t="shared" si="132"/>
        <v>248229.35999999972</v>
      </c>
    </row>
    <row r="1186" spans="2:11" ht="14.4">
      <c r="B1186" s="287">
        <v>1184</v>
      </c>
      <c r="C1186" s="4">
        <f>IF('Input&amp;Output'!$C$3=10,'v-t_chart'!G1186,IF('Input&amp;Output'!$C$3=21,'v-t_chart'!H1186,IF('Input&amp;Output'!$C$3=32,'v-t_chart'!I1186,IF('Input&amp;Output'!$C$3=22,'v-t_chart'!J1186,IF('Input&amp;Output'!$C$3=31,'v-t_chart'!K1186,'v-t_chart'!L1186)))))</f>
        <v>40.799999999999997</v>
      </c>
      <c r="D1186" s="286">
        <v>243</v>
      </c>
      <c r="E1186" s="286">
        <f t="shared" si="129"/>
        <v>-4.4000000000000057</v>
      </c>
      <c r="F1186" s="286">
        <f t="shared" si="127"/>
        <v>-1069.2000000000014</v>
      </c>
      <c r="G1186" s="286">
        <f t="shared" si="130"/>
        <v>63.4</v>
      </c>
      <c r="H1186" s="286">
        <f t="shared" si="128"/>
        <v>-67787.280000000086</v>
      </c>
      <c r="I1186" s="286">
        <f t="shared" si="131"/>
        <v>693695.74500000034</v>
      </c>
      <c r="J1186" s="286">
        <f t="shared" si="133"/>
        <v>-45975.600000000042</v>
      </c>
      <c r="K1186" s="286">
        <f t="shared" si="132"/>
        <v>202253.75999999969</v>
      </c>
    </row>
    <row r="1187" spans="2:11" ht="14.4">
      <c r="B1187" s="287">
        <v>1185</v>
      </c>
      <c r="C1187" s="4">
        <f>IF('Input&amp;Output'!$C$3=10,'v-t_chart'!G1187,IF('Input&amp;Output'!$C$3=21,'v-t_chart'!H1187,IF('Input&amp;Output'!$C$3=32,'v-t_chart'!I1187,IF('Input&amp;Output'!$C$3=22,'v-t_chart'!J1187,IF('Input&amp;Output'!$C$3=31,'v-t_chart'!K1187,'v-t_chart'!L1187)))))</f>
        <v>35.4</v>
      </c>
      <c r="D1187" s="286">
        <v>243</v>
      </c>
      <c r="E1187" s="286">
        <f t="shared" si="129"/>
        <v>-5.3999999999999986</v>
      </c>
      <c r="F1187" s="286">
        <f t="shared" si="127"/>
        <v>-1312.1999999999996</v>
      </c>
      <c r="G1187" s="286">
        <f t="shared" si="130"/>
        <v>55.8</v>
      </c>
      <c r="H1187" s="286">
        <f t="shared" si="128"/>
        <v>-73220.75999999998</v>
      </c>
      <c r="I1187" s="286">
        <f t="shared" si="131"/>
        <v>620474.98500000034</v>
      </c>
      <c r="J1187" s="286">
        <f t="shared" si="133"/>
        <v>-49994.82</v>
      </c>
      <c r="K1187" s="286">
        <f t="shared" si="132"/>
        <v>152258.93999999968</v>
      </c>
    </row>
    <row r="1188" spans="2:11" ht="14.4">
      <c r="B1188" s="287">
        <v>1186</v>
      </c>
      <c r="C1188" s="4">
        <f>IF('Input&amp;Output'!$C$3=10,'v-t_chart'!G1188,IF('Input&amp;Output'!$C$3=21,'v-t_chart'!H1188,IF('Input&amp;Output'!$C$3=32,'v-t_chart'!I1188,IF('Input&amp;Output'!$C$3=22,'v-t_chart'!J1188,IF('Input&amp;Output'!$C$3=31,'v-t_chart'!K1188,'v-t_chart'!L1188)))))</f>
        <v>29.4</v>
      </c>
      <c r="D1188" s="286">
        <v>243</v>
      </c>
      <c r="E1188" s="286">
        <f t="shared" si="129"/>
        <v>-6</v>
      </c>
      <c r="F1188" s="286">
        <f t="shared" si="127"/>
        <v>-1458</v>
      </c>
      <c r="G1188" s="286">
        <f t="shared" si="130"/>
        <v>47.099999999999994</v>
      </c>
      <c r="H1188" s="286">
        <f t="shared" si="128"/>
        <v>-68671.799999999988</v>
      </c>
      <c r="I1188" s="286">
        <f t="shared" si="131"/>
        <v>551803.18500000029</v>
      </c>
      <c r="J1188" s="286">
        <f t="shared" si="133"/>
        <v>-47239.199999999997</v>
      </c>
      <c r="K1188" s="286">
        <f t="shared" si="132"/>
        <v>105019.73999999969</v>
      </c>
    </row>
    <row r="1189" spans="2:11" ht="14.4">
      <c r="B1189" s="287">
        <v>1187</v>
      </c>
      <c r="C1189" s="4">
        <f>IF('Input&amp;Output'!$C$3=10,'v-t_chart'!G1189,IF('Input&amp;Output'!$C$3=21,'v-t_chart'!H1189,IF('Input&amp;Output'!$C$3=32,'v-t_chart'!I1189,IF('Input&amp;Output'!$C$3=22,'v-t_chart'!J1189,IF('Input&amp;Output'!$C$3=31,'v-t_chart'!K1189,'v-t_chart'!L1189)))))</f>
        <v>23.4</v>
      </c>
      <c r="D1189" s="286">
        <v>243</v>
      </c>
      <c r="E1189" s="286">
        <f t="shared" si="129"/>
        <v>-6</v>
      </c>
      <c r="F1189" s="286">
        <f t="shared" si="127"/>
        <v>-1458</v>
      </c>
      <c r="G1189" s="286">
        <f t="shared" si="130"/>
        <v>38.099999999999994</v>
      </c>
      <c r="H1189" s="286">
        <f t="shared" si="128"/>
        <v>-55549.799999999988</v>
      </c>
      <c r="I1189" s="286">
        <f t="shared" si="131"/>
        <v>496253.3850000003</v>
      </c>
      <c r="J1189" s="286">
        <f t="shared" si="133"/>
        <v>-38491.199999999997</v>
      </c>
      <c r="K1189" s="286">
        <f t="shared" si="132"/>
        <v>66528.539999999688</v>
      </c>
    </row>
    <row r="1190" spans="2:11" ht="14.4">
      <c r="B1190" s="287">
        <v>1188</v>
      </c>
      <c r="C1190" s="4">
        <f>IF('Input&amp;Output'!$C$3=10,'v-t_chart'!G1190,IF('Input&amp;Output'!$C$3=21,'v-t_chart'!H1190,IF('Input&amp;Output'!$C$3=32,'v-t_chart'!I1190,IF('Input&amp;Output'!$C$3=22,'v-t_chart'!J1190,IF('Input&amp;Output'!$C$3=31,'v-t_chart'!K1190,'v-t_chart'!L1190)))))</f>
        <v>17.7</v>
      </c>
      <c r="D1190" s="286">
        <v>243</v>
      </c>
      <c r="E1190" s="286">
        <f t="shared" si="129"/>
        <v>-5.6999999999999993</v>
      </c>
      <c r="F1190" s="286">
        <f t="shared" si="127"/>
        <v>-1385.1</v>
      </c>
      <c r="G1190" s="286">
        <f t="shared" si="130"/>
        <v>29.4</v>
      </c>
      <c r="H1190" s="286">
        <f t="shared" si="128"/>
        <v>-40721.939999999995</v>
      </c>
      <c r="I1190" s="286">
        <f t="shared" si="131"/>
        <v>455531.4450000003</v>
      </c>
      <c r="J1190" s="286">
        <f t="shared" si="133"/>
        <v>-28463.804999999997</v>
      </c>
      <c r="K1190" s="286">
        <f t="shared" si="132"/>
        <v>38064.734999999695</v>
      </c>
    </row>
    <row r="1191" spans="2:11" ht="14.4">
      <c r="B1191" s="287">
        <v>1189</v>
      </c>
      <c r="C1191" s="4">
        <f>IF('Input&amp;Output'!$C$3=10,'v-t_chart'!G1191,IF('Input&amp;Output'!$C$3=21,'v-t_chart'!H1191,IF('Input&amp;Output'!$C$3=32,'v-t_chart'!I1191,IF('Input&amp;Output'!$C$3=22,'v-t_chart'!J1191,IF('Input&amp;Output'!$C$3=31,'v-t_chart'!K1191,'v-t_chart'!L1191)))))</f>
        <v>12.6</v>
      </c>
      <c r="D1191" s="286">
        <v>243</v>
      </c>
      <c r="E1191" s="286">
        <f t="shared" si="129"/>
        <v>-5.0999999999999996</v>
      </c>
      <c r="F1191" s="286">
        <f t="shared" si="127"/>
        <v>-1239.3</v>
      </c>
      <c r="G1191" s="286">
        <f t="shared" si="130"/>
        <v>21.45</v>
      </c>
      <c r="H1191" s="286">
        <f t="shared" si="128"/>
        <v>-26582.984999999997</v>
      </c>
      <c r="I1191" s="286">
        <f t="shared" si="131"/>
        <v>428948.46000000031</v>
      </c>
      <c r="J1191" s="286">
        <f t="shared" si="133"/>
        <v>-18775.394999999997</v>
      </c>
      <c r="K1191" s="286">
        <f t="shared" si="132"/>
        <v>19289.339999999698</v>
      </c>
    </row>
    <row r="1192" spans="2:11" ht="14.4">
      <c r="B1192" s="287">
        <v>1190</v>
      </c>
      <c r="C1192" s="4">
        <f>IF('Input&amp;Output'!$C$3=10,'v-t_chart'!G1192,IF('Input&amp;Output'!$C$3=21,'v-t_chart'!H1192,IF('Input&amp;Output'!$C$3=32,'v-t_chart'!I1192,IF('Input&amp;Output'!$C$3=22,'v-t_chart'!J1192,IF('Input&amp;Output'!$C$3=31,'v-t_chart'!K1192,'v-t_chart'!L1192)))))</f>
        <v>8</v>
      </c>
      <c r="D1192" s="286">
        <v>243</v>
      </c>
      <c r="E1192" s="286">
        <f t="shared" si="129"/>
        <v>-4.5999999999999996</v>
      </c>
      <c r="F1192" s="286">
        <f t="shared" si="127"/>
        <v>-1117.8</v>
      </c>
      <c r="G1192" s="286">
        <f t="shared" si="130"/>
        <v>14.3</v>
      </c>
      <c r="H1192" s="286">
        <f t="shared" si="128"/>
        <v>-15984.54</v>
      </c>
      <c r="I1192" s="286">
        <f t="shared" si="131"/>
        <v>412963.92000000033</v>
      </c>
      <c r="J1192" s="286">
        <f t="shared" si="133"/>
        <v>-11513.339999999998</v>
      </c>
      <c r="K1192" s="286">
        <f t="shared" si="132"/>
        <v>7775.9999999996999</v>
      </c>
    </row>
    <row r="1193" spans="2:11" ht="14.4">
      <c r="B1193" s="287">
        <v>1191</v>
      </c>
      <c r="C1193" s="4">
        <f>IF('Input&amp;Output'!$C$3=10,'v-t_chart'!G1193,IF('Input&amp;Output'!$C$3=21,'v-t_chart'!H1193,IF('Input&amp;Output'!$C$3=32,'v-t_chart'!I1193,IF('Input&amp;Output'!$C$3=22,'v-t_chart'!J1193,IF('Input&amp;Output'!$C$3=31,'v-t_chart'!K1193,'v-t_chart'!L1193)))))</f>
        <v>4.0999999999999996</v>
      </c>
      <c r="D1193" s="286">
        <v>243</v>
      </c>
      <c r="E1193" s="286">
        <f t="shared" si="129"/>
        <v>-3.9000000000000004</v>
      </c>
      <c r="F1193" s="286">
        <f t="shared" si="127"/>
        <v>-947.7</v>
      </c>
      <c r="G1193" s="286">
        <f t="shared" si="130"/>
        <v>8.1</v>
      </c>
      <c r="H1193" s="286">
        <f t="shared" si="128"/>
        <v>-7676.37</v>
      </c>
      <c r="I1193" s="286">
        <f t="shared" si="131"/>
        <v>405287.55000000034</v>
      </c>
      <c r="J1193" s="286">
        <f t="shared" si="133"/>
        <v>-5733.585</v>
      </c>
      <c r="K1193" s="286">
        <f t="shared" si="132"/>
        <v>2042.4149999996998</v>
      </c>
    </row>
    <row r="1194" spans="2:11" ht="14.4">
      <c r="B1194" s="287">
        <v>1192</v>
      </c>
      <c r="C1194" s="4">
        <f>IF('Input&amp;Output'!$C$3=10,'v-t_chart'!G1194,IF('Input&amp;Output'!$C$3=21,'v-t_chart'!H1194,IF('Input&amp;Output'!$C$3=32,'v-t_chart'!I1194,IF('Input&amp;Output'!$C$3=22,'v-t_chart'!J1194,IF('Input&amp;Output'!$C$3=31,'v-t_chart'!K1194,'v-t_chart'!L1194)))))</f>
        <v>1.3</v>
      </c>
      <c r="D1194" s="286">
        <v>243</v>
      </c>
      <c r="E1194" s="286">
        <f t="shared" si="129"/>
        <v>-2.8</v>
      </c>
      <c r="F1194" s="286">
        <f t="shared" si="127"/>
        <v>-680.4</v>
      </c>
      <c r="G1194" s="286">
        <f t="shared" si="130"/>
        <v>3.3499999999999996</v>
      </c>
      <c r="H1194" s="286">
        <f t="shared" si="128"/>
        <v>-2279.3399999999997</v>
      </c>
      <c r="I1194" s="286">
        <f t="shared" si="131"/>
        <v>403008.21000000031</v>
      </c>
      <c r="J1194" s="286">
        <f t="shared" si="133"/>
        <v>-1837.08</v>
      </c>
      <c r="K1194" s="286">
        <f t="shared" si="132"/>
        <v>205.3349999996999</v>
      </c>
    </row>
    <row r="1195" spans="2:11" ht="14.4">
      <c r="B1195" s="287">
        <v>1193</v>
      </c>
      <c r="C1195" s="4">
        <f>IF('Input&amp;Output'!$C$3=10,'v-t_chart'!G1195,IF('Input&amp;Output'!$C$3=21,'v-t_chart'!H1195,IF('Input&amp;Output'!$C$3=32,'v-t_chart'!I1195,IF('Input&amp;Output'!$C$3=22,'v-t_chart'!J1195,IF('Input&amp;Output'!$C$3=31,'v-t_chart'!K1195,'v-t_chart'!L1195)))))</f>
        <v>0</v>
      </c>
      <c r="D1195" s="286">
        <v>243</v>
      </c>
      <c r="E1195" s="286">
        <f t="shared" si="129"/>
        <v>-1.3</v>
      </c>
      <c r="F1195" s="286">
        <f t="shared" si="127"/>
        <v>-315.90000000000003</v>
      </c>
      <c r="G1195" s="286">
        <f t="shared" si="130"/>
        <v>0.65</v>
      </c>
      <c r="H1195" s="286">
        <f t="shared" si="128"/>
        <v>-205.33500000000004</v>
      </c>
      <c r="I1195" s="286">
        <f t="shared" si="131"/>
        <v>402802.87500000029</v>
      </c>
      <c r="J1195" s="286">
        <f t="shared" si="133"/>
        <v>-205.33500000000001</v>
      </c>
      <c r="K1195" s="286">
        <f t="shared" si="132"/>
        <v>-3.0010482987563591E-10</v>
      </c>
    </row>
    <row r="1196" spans="2:11" ht="14.4">
      <c r="B1196" s="287">
        <v>1194</v>
      </c>
      <c r="C1196" s="4">
        <f>IF('Input&amp;Output'!$C$3=10,'v-t_chart'!G1196,IF('Input&amp;Output'!$C$3=21,'v-t_chart'!H1196,IF('Input&amp;Output'!$C$3=32,'v-t_chart'!I1196,IF('Input&amp;Output'!$C$3=22,'v-t_chart'!J1196,IF('Input&amp;Output'!$C$3=31,'v-t_chart'!K1196,'v-t_chart'!L1196)))))</f>
        <v>0</v>
      </c>
      <c r="D1196" s="286">
        <v>243</v>
      </c>
      <c r="E1196" s="286">
        <f t="shared" si="129"/>
        <v>0</v>
      </c>
      <c r="F1196" s="286">
        <f t="shared" si="127"/>
        <v>0</v>
      </c>
      <c r="G1196" s="286">
        <f t="shared" si="130"/>
        <v>0</v>
      </c>
      <c r="H1196" s="286">
        <f t="shared" si="128"/>
        <v>0</v>
      </c>
      <c r="I1196" s="286">
        <f t="shared" si="131"/>
        <v>402802.87500000029</v>
      </c>
      <c r="J1196" s="286">
        <f t="shared" si="133"/>
        <v>0</v>
      </c>
      <c r="K1196" s="286">
        <f t="shared" si="132"/>
        <v>-3.0010482987563591E-10</v>
      </c>
    </row>
    <row r="1197" spans="2:11" ht="14.4">
      <c r="B1197" s="287">
        <v>1195</v>
      </c>
      <c r="C1197" s="4">
        <f>IF('Input&amp;Output'!$C$3=10,'v-t_chart'!G1197,IF('Input&amp;Output'!$C$3=21,'v-t_chart'!H1197,IF('Input&amp;Output'!$C$3=32,'v-t_chart'!I1197,IF('Input&amp;Output'!$C$3=22,'v-t_chart'!J1197,IF('Input&amp;Output'!$C$3=31,'v-t_chart'!K1197,'v-t_chart'!L1197)))))</f>
        <v>0</v>
      </c>
      <c r="D1197" s="286">
        <v>243</v>
      </c>
      <c r="E1197" s="286">
        <f t="shared" si="129"/>
        <v>0</v>
      </c>
      <c r="F1197" s="286">
        <f t="shared" si="127"/>
        <v>0</v>
      </c>
      <c r="G1197" s="286">
        <f t="shared" si="130"/>
        <v>0</v>
      </c>
      <c r="H1197" s="286">
        <f t="shared" si="128"/>
        <v>0</v>
      </c>
      <c r="I1197" s="286">
        <f t="shared" si="131"/>
        <v>402802.87500000029</v>
      </c>
      <c r="J1197" s="286">
        <f t="shared" si="133"/>
        <v>0</v>
      </c>
      <c r="K1197" s="286">
        <f t="shared" si="132"/>
        <v>-3.0010482987563591E-10</v>
      </c>
    </row>
    <row r="1198" spans="2:11" ht="14.4">
      <c r="B1198" s="287">
        <v>1196</v>
      </c>
      <c r="C1198" s="4">
        <f>IF('Input&amp;Output'!$C$3=10,'v-t_chart'!G1198,IF('Input&amp;Output'!$C$3=21,'v-t_chart'!H1198,IF('Input&amp;Output'!$C$3=32,'v-t_chart'!I1198,IF('Input&amp;Output'!$C$3=22,'v-t_chart'!J1198,IF('Input&amp;Output'!$C$3=31,'v-t_chart'!K1198,'v-t_chart'!L1198)))))</f>
        <v>0</v>
      </c>
      <c r="D1198" s="286">
        <v>243</v>
      </c>
      <c r="E1198" s="286">
        <f t="shared" si="129"/>
        <v>0</v>
      </c>
      <c r="F1198" s="286">
        <f t="shared" si="127"/>
        <v>0</v>
      </c>
      <c r="G1198" s="286">
        <f t="shared" si="130"/>
        <v>0</v>
      </c>
      <c r="H1198" s="286">
        <f t="shared" si="128"/>
        <v>0</v>
      </c>
      <c r="I1198" s="286">
        <f t="shared" si="131"/>
        <v>402802.87500000029</v>
      </c>
      <c r="J1198" s="286">
        <f t="shared" si="133"/>
        <v>0</v>
      </c>
      <c r="K1198" s="286">
        <f t="shared" si="132"/>
        <v>-3.0010482987563591E-10</v>
      </c>
    </row>
    <row r="1199" spans="2:11" ht="14.4">
      <c r="B1199" s="287">
        <v>1197</v>
      </c>
      <c r="C1199" s="4">
        <f>IF('Input&amp;Output'!$C$3=10,'v-t_chart'!G1199,IF('Input&amp;Output'!$C$3=21,'v-t_chart'!H1199,IF('Input&amp;Output'!$C$3=32,'v-t_chart'!I1199,IF('Input&amp;Output'!$C$3=22,'v-t_chart'!J1199,IF('Input&amp;Output'!$C$3=31,'v-t_chart'!K1199,'v-t_chart'!L1199)))))</f>
        <v>0</v>
      </c>
      <c r="D1199" s="286">
        <v>243</v>
      </c>
      <c r="E1199" s="286">
        <f t="shared" si="129"/>
        <v>0</v>
      </c>
      <c r="F1199" s="286">
        <f t="shared" si="127"/>
        <v>0</v>
      </c>
      <c r="G1199" s="286">
        <f t="shared" si="130"/>
        <v>0</v>
      </c>
      <c r="H1199" s="286">
        <f t="shared" si="128"/>
        <v>0</v>
      </c>
      <c r="I1199" s="286">
        <f t="shared" si="131"/>
        <v>402802.87500000029</v>
      </c>
      <c r="J1199" s="286">
        <f t="shared" si="133"/>
        <v>0</v>
      </c>
      <c r="K1199" s="286">
        <f t="shared" si="132"/>
        <v>-3.0010482987563591E-10</v>
      </c>
    </row>
    <row r="1200" spans="2:11" ht="14.4">
      <c r="B1200" s="287">
        <v>1198</v>
      </c>
      <c r="C1200" s="4">
        <f>IF('Input&amp;Output'!$C$3=10,'v-t_chart'!G1200,IF('Input&amp;Output'!$C$3=21,'v-t_chart'!H1200,IF('Input&amp;Output'!$C$3=32,'v-t_chart'!I1200,IF('Input&amp;Output'!$C$3=22,'v-t_chart'!J1200,IF('Input&amp;Output'!$C$3=31,'v-t_chart'!K1200,'v-t_chart'!L1200)))))</f>
        <v>0</v>
      </c>
      <c r="D1200" s="286">
        <v>243</v>
      </c>
      <c r="E1200" s="286">
        <f t="shared" si="129"/>
        <v>0</v>
      </c>
      <c r="F1200" s="286">
        <f t="shared" si="127"/>
        <v>0</v>
      </c>
      <c r="G1200" s="286">
        <f t="shared" si="130"/>
        <v>0</v>
      </c>
      <c r="H1200" s="286">
        <f t="shared" si="128"/>
        <v>0</v>
      </c>
      <c r="I1200" s="286">
        <f t="shared" si="131"/>
        <v>402802.87500000029</v>
      </c>
      <c r="J1200" s="286">
        <f t="shared" si="133"/>
        <v>0</v>
      </c>
      <c r="K1200" s="286">
        <f t="shared" si="132"/>
        <v>-3.0010482987563591E-10</v>
      </c>
    </row>
    <row r="1201" spans="2:11" ht="14.4">
      <c r="B1201" s="287">
        <v>1199</v>
      </c>
      <c r="C1201" s="4">
        <f>IF('Input&amp;Output'!$C$3=10,'v-t_chart'!G1201,IF('Input&amp;Output'!$C$3=21,'v-t_chart'!H1201,IF('Input&amp;Output'!$C$3=32,'v-t_chart'!I1201,IF('Input&amp;Output'!$C$3=22,'v-t_chart'!J1201,IF('Input&amp;Output'!$C$3=31,'v-t_chart'!K1201,'v-t_chart'!L1201)))))</f>
        <v>0</v>
      </c>
      <c r="D1201" s="286">
        <v>243</v>
      </c>
      <c r="E1201" s="286">
        <f t="shared" si="129"/>
        <v>0</v>
      </c>
      <c r="F1201" s="286">
        <f t="shared" si="127"/>
        <v>0</v>
      </c>
      <c r="G1201" s="286">
        <f t="shared" si="130"/>
        <v>0</v>
      </c>
      <c r="H1201" s="286">
        <f t="shared" si="128"/>
        <v>0</v>
      </c>
      <c r="I1201" s="286">
        <f t="shared" si="131"/>
        <v>402802.87500000029</v>
      </c>
      <c r="J1201" s="286">
        <f t="shared" si="133"/>
        <v>0</v>
      </c>
      <c r="K1201" s="286">
        <f t="shared" si="132"/>
        <v>-3.0010482987563591E-10</v>
      </c>
    </row>
    <row r="1202" spans="2:11" ht="14.4">
      <c r="B1202" s="287">
        <v>1200</v>
      </c>
      <c r="C1202" s="4">
        <f>IF('Input&amp;Output'!$C$3=10,'v-t_chart'!G1202,IF('Input&amp;Output'!$C$3=21,'v-t_chart'!H1202,IF('Input&amp;Output'!$C$3=32,'v-t_chart'!I1202,IF('Input&amp;Output'!$C$3=22,'v-t_chart'!J1202,IF('Input&amp;Output'!$C$3=31,'v-t_chart'!K1202,'v-t_chart'!L1202)))))</f>
        <v>0</v>
      </c>
      <c r="D1202" s="286">
        <v>243</v>
      </c>
      <c r="E1202" s="286">
        <f t="shared" si="129"/>
        <v>0</v>
      </c>
      <c r="F1202" s="286">
        <f t="shared" si="127"/>
        <v>0</v>
      </c>
      <c r="G1202" s="286">
        <f t="shared" si="130"/>
        <v>0</v>
      </c>
      <c r="H1202" s="286">
        <f t="shared" si="128"/>
        <v>0</v>
      </c>
      <c r="I1202" s="286">
        <f t="shared" si="131"/>
        <v>402802.87500000029</v>
      </c>
      <c r="J1202" s="286">
        <f t="shared" si="133"/>
        <v>0</v>
      </c>
      <c r="K1202" s="286">
        <f t="shared" si="132"/>
        <v>-3.0010482987563591E-10</v>
      </c>
    </row>
    <row r="1203" spans="2:11" ht="14.4">
      <c r="B1203" s="287">
        <v>1201</v>
      </c>
      <c r="C1203" s="4">
        <f>IF('Input&amp;Output'!$C$3=10,'v-t_chart'!G1203,IF('Input&amp;Output'!$C$3=21,'v-t_chart'!H1203,IF('Input&amp;Output'!$C$3=32,'v-t_chart'!I1203,IF('Input&amp;Output'!$C$3=22,'v-t_chart'!J1203,IF('Input&amp;Output'!$C$3=31,'v-t_chart'!K1203,'v-t_chart'!L1203)))))</f>
        <v>0</v>
      </c>
      <c r="D1203" s="286">
        <v>243</v>
      </c>
      <c r="E1203" s="286">
        <f t="shared" si="129"/>
        <v>0</v>
      </c>
      <c r="F1203" s="286">
        <f t="shared" si="127"/>
        <v>0</v>
      </c>
      <c r="G1203" s="286">
        <f t="shared" si="130"/>
        <v>0</v>
      </c>
      <c r="H1203" s="286">
        <f t="shared" si="128"/>
        <v>0</v>
      </c>
      <c r="I1203" s="286">
        <f t="shared" si="131"/>
        <v>402802.87500000029</v>
      </c>
      <c r="J1203" s="286">
        <f t="shared" si="133"/>
        <v>0</v>
      </c>
      <c r="K1203" s="286">
        <f t="shared" si="132"/>
        <v>-3.0010482987563591E-10</v>
      </c>
    </row>
    <row r="1204" spans="2:11" ht="14.4">
      <c r="B1204" s="287">
        <v>1202</v>
      </c>
      <c r="C1204" s="4">
        <f>IF('Input&amp;Output'!$C$3=10,'v-t_chart'!G1204,IF('Input&amp;Output'!$C$3=21,'v-t_chart'!H1204,IF('Input&amp;Output'!$C$3=32,'v-t_chart'!I1204,IF('Input&amp;Output'!$C$3=22,'v-t_chart'!J1204,IF('Input&amp;Output'!$C$3=31,'v-t_chart'!K1204,'v-t_chart'!L1204)))))</f>
        <v>0</v>
      </c>
      <c r="D1204" s="286">
        <v>243</v>
      </c>
      <c r="E1204" s="286">
        <f t="shared" si="129"/>
        <v>0</v>
      </c>
      <c r="F1204" s="286">
        <f t="shared" si="127"/>
        <v>0</v>
      </c>
      <c r="G1204" s="286">
        <f t="shared" si="130"/>
        <v>0</v>
      </c>
      <c r="H1204" s="286">
        <f t="shared" si="128"/>
        <v>0</v>
      </c>
      <c r="I1204" s="286">
        <f t="shared" si="131"/>
        <v>402802.87500000029</v>
      </c>
      <c r="J1204" s="286">
        <f t="shared" si="133"/>
        <v>0</v>
      </c>
      <c r="K1204" s="286">
        <f t="shared" si="132"/>
        <v>-3.0010482987563591E-10</v>
      </c>
    </row>
    <row r="1205" spans="2:11" ht="14.4">
      <c r="B1205" s="287">
        <v>1203</v>
      </c>
      <c r="C1205" s="4">
        <f>IF('Input&amp;Output'!$C$3=10,'v-t_chart'!G1205,IF('Input&amp;Output'!$C$3=21,'v-t_chart'!H1205,IF('Input&amp;Output'!$C$3=32,'v-t_chart'!I1205,IF('Input&amp;Output'!$C$3=22,'v-t_chart'!J1205,IF('Input&amp;Output'!$C$3=31,'v-t_chart'!K1205,'v-t_chart'!L1205)))))</f>
        <v>0</v>
      </c>
      <c r="D1205" s="286">
        <v>243</v>
      </c>
      <c r="E1205" s="286">
        <f t="shared" si="129"/>
        <v>0</v>
      </c>
      <c r="F1205" s="286">
        <f t="shared" si="127"/>
        <v>0</v>
      </c>
      <c r="G1205" s="286">
        <f t="shared" si="130"/>
        <v>0</v>
      </c>
      <c r="H1205" s="286">
        <f t="shared" si="128"/>
        <v>0</v>
      </c>
      <c r="I1205" s="286">
        <f t="shared" si="131"/>
        <v>402802.87500000029</v>
      </c>
      <c r="J1205" s="286">
        <f t="shared" si="133"/>
        <v>0</v>
      </c>
      <c r="K1205" s="286">
        <f t="shared" si="132"/>
        <v>-3.0010482987563591E-10</v>
      </c>
    </row>
    <row r="1206" spans="2:11" ht="14.4">
      <c r="B1206" s="287">
        <v>1204</v>
      </c>
      <c r="C1206" s="4">
        <f>IF('Input&amp;Output'!$C$3=10,'v-t_chart'!G1206,IF('Input&amp;Output'!$C$3=21,'v-t_chart'!H1206,IF('Input&amp;Output'!$C$3=32,'v-t_chart'!I1206,IF('Input&amp;Output'!$C$3=22,'v-t_chart'!J1206,IF('Input&amp;Output'!$C$3=31,'v-t_chart'!K1206,'v-t_chart'!L1206)))))</f>
        <v>0</v>
      </c>
      <c r="D1206" s="286">
        <v>243</v>
      </c>
      <c r="E1206" s="286">
        <f t="shared" si="129"/>
        <v>0</v>
      </c>
      <c r="F1206" s="286">
        <f t="shared" si="127"/>
        <v>0</v>
      </c>
      <c r="G1206" s="286">
        <f t="shared" si="130"/>
        <v>0</v>
      </c>
      <c r="H1206" s="286">
        <f t="shared" si="128"/>
        <v>0</v>
      </c>
      <c r="I1206" s="286">
        <f t="shared" si="131"/>
        <v>402802.87500000029</v>
      </c>
      <c r="J1206" s="286">
        <f t="shared" si="133"/>
        <v>0</v>
      </c>
      <c r="K1206" s="286">
        <f t="shared" si="132"/>
        <v>-3.0010482987563591E-10</v>
      </c>
    </row>
    <row r="1207" spans="2:11" ht="14.4">
      <c r="B1207" s="287">
        <v>1205</v>
      </c>
      <c r="C1207" s="4">
        <f>IF('Input&amp;Output'!$C$3=10,'v-t_chart'!G1207,IF('Input&amp;Output'!$C$3=21,'v-t_chart'!H1207,IF('Input&amp;Output'!$C$3=32,'v-t_chart'!I1207,IF('Input&amp;Output'!$C$3=22,'v-t_chart'!J1207,IF('Input&amp;Output'!$C$3=31,'v-t_chart'!K1207,'v-t_chart'!L1207)))))</f>
        <v>0</v>
      </c>
      <c r="D1207" s="286">
        <v>243</v>
      </c>
      <c r="E1207" s="286">
        <f t="shared" si="129"/>
        <v>0</v>
      </c>
      <c r="F1207" s="286">
        <f t="shared" si="127"/>
        <v>0</v>
      </c>
      <c r="G1207" s="286">
        <f t="shared" si="130"/>
        <v>0</v>
      </c>
      <c r="H1207" s="286">
        <f t="shared" si="128"/>
        <v>0</v>
      </c>
      <c r="I1207" s="286">
        <f t="shared" si="131"/>
        <v>402802.87500000029</v>
      </c>
      <c r="J1207" s="286">
        <f t="shared" si="133"/>
        <v>0</v>
      </c>
      <c r="K1207" s="286">
        <f t="shared" si="132"/>
        <v>-3.0010482987563591E-10</v>
      </c>
    </row>
    <row r="1208" spans="2:11" ht="14.4">
      <c r="B1208" s="287">
        <v>1206</v>
      </c>
      <c r="C1208" s="4">
        <f>IF('Input&amp;Output'!$C$3=10,'v-t_chart'!G1208,IF('Input&amp;Output'!$C$3=21,'v-t_chart'!H1208,IF('Input&amp;Output'!$C$3=32,'v-t_chart'!I1208,IF('Input&amp;Output'!$C$3=22,'v-t_chart'!J1208,IF('Input&amp;Output'!$C$3=31,'v-t_chart'!K1208,'v-t_chart'!L1208)))))</f>
        <v>0</v>
      </c>
      <c r="D1208" s="286">
        <v>243</v>
      </c>
      <c r="E1208" s="286">
        <f t="shared" si="129"/>
        <v>0</v>
      </c>
      <c r="F1208" s="286">
        <f t="shared" si="127"/>
        <v>0</v>
      </c>
      <c r="G1208" s="286">
        <f t="shared" si="130"/>
        <v>0</v>
      </c>
      <c r="H1208" s="286">
        <f t="shared" si="128"/>
        <v>0</v>
      </c>
      <c r="I1208" s="286">
        <f t="shared" si="131"/>
        <v>402802.87500000029</v>
      </c>
      <c r="J1208" s="286">
        <f t="shared" si="133"/>
        <v>0</v>
      </c>
      <c r="K1208" s="286">
        <f t="shared" si="132"/>
        <v>-3.0010482987563591E-10</v>
      </c>
    </row>
    <row r="1209" spans="2:11" ht="14.4">
      <c r="B1209" s="287">
        <v>1207</v>
      </c>
      <c r="C1209" s="4">
        <f>IF('Input&amp;Output'!$C$3=10,'v-t_chart'!G1209,IF('Input&amp;Output'!$C$3=21,'v-t_chart'!H1209,IF('Input&amp;Output'!$C$3=32,'v-t_chart'!I1209,IF('Input&amp;Output'!$C$3=22,'v-t_chart'!J1209,IF('Input&amp;Output'!$C$3=31,'v-t_chart'!K1209,'v-t_chart'!L1209)))))</f>
        <v>0.9</v>
      </c>
      <c r="D1209" s="286">
        <v>243</v>
      </c>
      <c r="E1209" s="286">
        <f t="shared" si="129"/>
        <v>0.9</v>
      </c>
      <c r="F1209" s="286">
        <f t="shared" si="127"/>
        <v>218.70000000000002</v>
      </c>
      <c r="G1209" s="286">
        <f t="shared" si="130"/>
        <v>0.9</v>
      </c>
      <c r="H1209" s="286">
        <f t="shared" si="128"/>
        <v>196.83</v>
      </c>
      <c r="I1209" s="286">
        <f t="shared" si="131"/>
        <v>402999.70500000031</v>
      </c>
      <c r="J1209" s="286">
        <f t="shared" si="133"/>
        <v>98.415000000000006</v>
      </c>
      <c r="K1209" s="286">
        <f t="shared" si="132"/>
        <v>98.414999999699901</v>
      </c>
    </row>
    <row r="1210" spans="2:11" ht="14.4">
      <c r="B1210" s="287">
        <v>1208</v>
      </c>
      <c r="C1210" s="4">
        <f>IF('Input&amp;Output'!$C$3=10,'v-t_chart'!G1210,IF('Input&amp;Output'!$C$3=21,'v-t_chart'!H1210,IF('Input&amp;Output'!$C$3=32,'v-t_chart'!I1210,IF('Input&amp;Output'!$C$3=22,'v-t_chart'!J1210,IF('Input&amp;Output'!$C$3=31,'v-t_chart'!K1210,'v-t_chart'!L1210)))))</f>
        <v>3.2</v>
      </c>
      <c r="D1210" s="286">
        <v>243</v>
      </c>
      <c r="E1210" s="286">
        <f t="shared" si="129"/>
        <v>2.3000000000000003</v>
      </c>
      <c r="F1210" s="286">
        <f t="shared" si="127"/>
        <v>558.90000000000009</v>
      </c>
      <c r="G1210" s="286">
        <f t="shared" si="130"/>
        <v>3.6500000000000004</v>
      </c>
      <c r="H1210" s="286">
        <f t="shared" si="128"/>
        <v>2039.9850000000006</v>
      </c>
      <c r="I1210" s="286">
        <f t="shared" si="131"/>
        <v>405039.69000000029</v>
      </c>
      <c r="J1210" s="286">
        <f t="shared" si="133"/>
        <v>1145.7450000000001</v>
      </c>
      <c r="K1210" s="286">
        <f t="shared" si="132"/>
        <v>1244.1599999996999</v>
      </c>
    </row>
    <row r="1211" spans="2:11" ht="14.4">
      <c r="B1211" s="287">
        <v>1209</v>
      </c>
      <c r="C1211" s="4">
        <f>IF('Input&amp;Output'!$C$3=10,'v-t_chart'!G1211,IF('Input&amp;Output'!$C$3=21,'v-t_chart'!H1211,IF('Input&amp;Output'!$C$3=32,'v-t_chart'!I1211,IF('Input&amp;Output'!$C$3=22,'v-t_chart'!J1211,IF('Input&amp;Output'!$C$3=31,'v-t_chart'!K1211,'v-t_chart'!L1211)))))</f>
        <v>7.3</v>
      </c>
      <c r="D1211" s="286">
        <v>243</v>
      </c>
      <c r="E1211" s="286">
        <f t="shared" si="129"/>
        <v>4.0999999999999996</v>
      </c>
      <c r="F1211" s="286">
        <f t="shared" si="127"/>
        <v>996.3</v>
      </c>
      <c r="G1211" s="286">
        <f t="shared" si="130"/>
        <v>8.9</v>
      </c>
      <c r="H1211" s="286">
        <f t="shared" si="128"/>
        <v>8867.07</v>
      </c>
      <c r="I1211" s="286">
        <f t="shared" si="131"/>
        <v>413906.7600000003</v>
      </c>
      <c r="J1211" s="286">
        <f t="shared" si="133"/>
        <v>5230.5749999999998</v>
      </c>
      <c r="K1211" s="286">
        <f t="shared" si="132"/>
        <v>6474.7349999996995</v>
      </c>
    </row>
    <row r="1212" spans="2:11" ht="14.4">
      <c r="B1212" s="287">
        <v>1210</v>
      </c>
      <c r="C1212" s="4">
        <f>IF('Input&amp;Output'!$C$3=10,'v-t_chart'!G1212,IF('Input&amp;Output'!$C$3=21,'v-t_chart'!H1212,IF('Input&amp;Output'!$C$3=32,'v-t_chart'!I1212,IF('Input&amp;Output'!$C$3=22,'v-t_chart'!J1212,IF('Input&amp;Output'!$C$3=31,'v-t_chart'!K1212,'v-t_chart'!L1212)))))</f>
        <v>12.4</v>
      </c>
      <c r="D1212" s="286">
        <v>243</v>
      </c>
      <c r="E1212" s="286">
        <f t="shared" si="129"/>
        <v>5.1000000000000005</v>
      </c>
      <c r="F1212" s="286">
        <f t="shared" si="127"/>
        <v>1239.3000000000002</v>
      </c>
      <c r="G1212" s="286">
        <f t="shared" si="130"/>
        <v>16.05</v>
      </c>
      <c r="H1212" s="286">
        <f t="shared" si="128"/>
        <v>19890.765000000003</v>
      </c>
      <c r="I1212" s="286">
        <f t="shared" si="131"/>
        <v>433797.52500000031</v>
      </c>
      <c r="J1212" s="286">
        <f t="shared" si="133"/>
        <v>12207.105000000003</v>
      </c>
      <c r="K1212" s="286">
        <f t="shared" si="132"/>
        <v>18681.839999999702</v>
      </c>
    </row>
    <row r="1213" spans="2:11" ht="14.4">
      <c r="B1213" s="287">
        <v>1211</v>
      </c>
      <c r="C1213" s="4">
        <f>IF('Input&amp;Output'!$C$3=10,'v-t_chart'!G1213,IF('Input&amp;Output'!$C$3=21,'v-t_chart'!H1213,IF('Input&amp;Output'!$C$3=32,'v-t_chart'!I1213,IF('Input&amp;Output'!$C$3=22,'v-t_chart'!J1213,IF('Input&amp;Output'!$C$3=31,'v-t_chart'!K1213,'v-t_chart'!L1213)))))</f>
        <v>17.899999999999999</v>
      </c>
      <c r="D1213" s="286">
        <v>243</v>
      </c>
      <c r="E1213" s="286">
        <f t="shared" si="129"/>
        <v>5.4999999999999982</v>
      </c>
      <c r="F1213" s="286">
        <f t="shared" si="127"/>
        <v>1336.4999999999995</v>
      </c>
      <c r="G1213" s="286">
        <f t="shared" si="130"/>
        <v>24.099999999999998</v>
      </c>
      <c r="H1213" s="286">
        <f t="shared" si="128"/>
        <v>32209.649999999987</v>
      </c>
      <c r="I1213" s="286">
        <f t="shared" si="131"/>
        <v>466007.17500000028</v>
      </c>
      <c r="J1213" s="286">
        <f t="shared" si="133"/>
        <v>20247.974999999995</v>
      </c>
      <c r="K1213" s="286">
        <f t="shared" si="132"/>
        <v>38929.814999999697</v>
      </c>
    </row>
    <row r="1214" spans="2:11" ht="14.4">
      <c r="B1214" s="287">
        <v>1212</v>
      </c>
      <c r="C1214" s="4">
        <f>IF('Input&amp;Output'!$C$3=10,'v-t_chart'!G1214,IF('Input&amp;Output'!$C$3=21,'v-t_chart'!H1214,IF('Input&amp;Output'!$C$3=32,'v-t_chart'!I1214,IF('Input&amp;Output'!$C$3=22,'v-t_chart'!J1214,IF('Input&amp;Output'!$C$3=31,'v-t_chart'!K1214,'v-t_chart'!L1214)))))</f>
        <v>23.5</v>
      </c>
      <c r="D1214" s="286">
        <v>243</v>
      </c>
      <c r="E1214" s="286">
        <f t="shared" si="129"/>
        <v>5.6000000000000014</v>
      </c>
      <c r="F1214" s="286">
        <f t="shared" si="127"/>
        <v>1360.8000000000004</v>
      </c>
      <c r="G1214" s="286">
        <f t="shared" si="130"/>
        <v>32.450000000000003</v>
      </c>
      <c r="H1214" s="286">
        <f t="shared" si="128"/>
        <v>44157.960000000014</v>
      </c>
      <c r="I1214" s="286">
        <f t="shared" si="131"/>
        <v>510165.1350000003</v>
      </c>
      <c r="J1214" s="286">
        <f t="shared" si="133"/>
        <v>28168.560000000005</v>
      </c>
      <c r="K1214" s="286">
        <f t="shared" si="132"/>
        <v>67098.374999999709</v>
      </c>
    </row>
    <row r="1215" spans="2:11" ht="14.4">
      <c r="B1215" s="287">
        <v>1213</v>
      </c>
      <c r="C1215" s="4">
        <f>IF('Input&amp;Output'!$C$3=10,'v-t_chart'!G1215,IF('Input&amp;Output'!$C$3=21,'v-t_chart'!H1215,IF('Input&amp;Output'!$C$3=32,'v-t_chart'!I1215,IF('Input&amp;Output'!$C$3=22,'v-t_chart'!J1215,IF('Input&amp;Output'!$C$3=31,'v-t_chart'!K1215,'v-t_chart'!L1215)))))</f>
        <v>29.1</v>
      </c>
      <c r="D1215" s="286">
        <v>243</v>
      </c>
      <c r="E1215" s="286">
        <f t="shared" si="129"/>
        <v>5.6000000000000014</v>
      </c>
      <c r="F1215" s="286">
        <f t="shared" si="127"/>
        <v>1360.8000000000004</v>
      </c>
      <c r="G1215" s="286">
        <f t="shared" si="130"/>
        <v>40.85</v>
      </c>
      <c r="H1215" s="286">
        <f t="shared" si="128"/>
        <v>55588.680000000022</v>
      </c>
      <c r="I1215" s="286">
        <f t="shared" si="131"/>
        <v>565753.81500000029</v>
      </c>
      <c r="J1215" s="286">
        <f t="shared" si="133"/>
        <v>35789.040000000008</v>
      </c>
      <c r="K1215" s="286">
        <f t="shared" si="132"/>
        <v>102887.41499999972</v>
      </c>
    </row>
    <row r="1216" spans="2:11" ht="14.4">
      <c r="B1216" s="287">
        <v>1214</v>
      </c>
      <c r="C1216" s="4">
        <f>IF('Input&amp;Output'!$C$3=10,'v-t_chart'!G1216,IF('Input&amp;Output'!$C$3=21,'v-t_chart'!H1216,IF('Input&amp;Output'!$C$3=32,'v-t_chart'!I1216,IF('Input&amp;Output'!$C$3=22,'v-t_chart'!J1216,IF('Input&amp;Output'!$C$3=31,'v-t_chart'!K1216,'v-t_chart'!L1216)))))</f>
        <v>34.299999999999997</v>
      </c>
      <c r="D1216" s="286">
        <v>243</v>
      </c>
      <c r="E1216" s="286">
        <f t="shared" si="129"/>
        <v>5.1999999999999957</v>
      </c>
      <c r="F1216" s="286">
        <f t="shared" si="127"/>
        <v>1263.599999999999</v>
      </c>
      <c r="G1216" s="286">
        <f t="shared" si="130"/>
        <v>48.849999999999994</v>
      </c>
      <c r="H1216" s="286">
        <f t="shared" si="128"/>
        <v>61726.859999999942</v>
      </c>
      <c r="I1216" s="286">
        <f t="shared" si="131"/>
        <v>627480.67500000028</v>
      </c>
      <c r="J1216" s="286">
        <f t="shared" si="133"/>
        <v>40056.119999999966</v>
      </c>
      <c r="K1216" s="286">
        <f t="shared" si="132"/>
        <v>142943.53499999968</v>
      </c>
    </row>
    <row r="1217" spans="2:11" ht="14.4">
      <c r="B1217" s="287">
        <v>1215</v>
      </c>
      <c r="C1217" s="4">
        <f>IF('Input&amp;Output'!$C$3=10,'v-t_chart'!G1217,IF('Input&amp;Output'!$C$3=21,'v-t_chart'!H1217,IF('Input&amp;Output'!$C$3=32,'v-t_chart'!I1217,IF('Input&amp;Output'!$C$3=22,'v-t_chart'!J1217,IF('Input&amp;Output'!$C$3=31,'v-t_chart'!K1217,'v-t_chart'!L1217)))))</f>
        <v>38.6</v>
      </c>
      <c r="D1217" s="286">
        <v>243</v>
      </c>
      <c r="E1217" s="286">
        <f t="shared" si="129"/>
        <v>4.3000000000000043</v>
      </c>
      <c r="F1217" s="286">
        <f t="shared" si="127"/>
        <v>1044.900000000001</v>
      </c>
      <c r="G1217" s="286">
        <f t="shared" si="130"/>
        <v>55.75</v>
      </c>
      <c r="H1217" s="286">
        <f t="shared" si="128"/>
        <v>58253.175000000054</v>
      </c>
      <c r="I1217" s="286">
        <f t="shared" si="131"/>
        <v>685733.85000000033</v>
      </c>
      <c r="J1217" s="286">
        <f t="shared" si="133"/>
        <v>38086.605000000032</v>
      </c>
      <c r="K1217" s="286">
        <f t="shared" si="132"/>
        <v>181030.13999999972</v>
      </c>
    </row>
    <row r="1218" spans="2:11" ht="14.4">
      <c r="B1218" s="287">
        <v>1216</v>
      </c>
      <c r="C1218" s="4">
        <f>IF('Input&amp;Output'!$C$3=10,'v-t_chart'!G1218,IF('Input&amp;Output'!$C$3=21,'v-t_chart'!H1218,IF('Input&amp;Output'!$C$3=32,'v-t_chart'!I1218,IF('Input&amp;Output'!$C$3=22,'v-t_chart'!J1218,IF('Input&amp;Output'!$C$3=31,'v-t_chart'!K1218,'v-t_chart'!L1218)))))</f>
        <v>41.6</v>
      </c>
      <c r="D1218" s="286">
        <v>243</v>
      </c>
      <c r="E1218" s="286">
        <f t="shared" si="129"/>
        <v>3</v>
      </c>
      <c r="F1218" s="286">
        <f t="shared" si="127"/>
        <v>729</v>
      </c>
      <c r="G1218" s="286">
        <f t="shared" si="130"/>
        <v>60.900000000000006</v>
      </c>
      <c r="H1218" s="286">
        <f t="shared" si="128"/>
        <v>44396.100000000006</v>
      </c>
      <c r="I1218" s="286">
        <f t="shared" si="131"/>
        <v>730129.9500000003</v>
      </c>
      <c r="J1218" s="286">
        <f t="shared" si="133"/>
        <v>29232.900000000016</v>
      </c>
      <c r="K1218" s="286">
        <f t="shared" si="132"/>
        <v>210263.03999999975</v>
      </c>
    </row>
    <row r="1219" spans="2:11" ht="14.4">
      <c r="B1219" s="287">
        <v>1217</v>
      </c>
      <c r="C1219" s="4">
        <f>IF('Input&amp;Output'!$C$3=10,'v-t_chart'!G1219,IF('Input&amp;Output'!$C$3=21,'v-t_chart'!H1219,IF('Input&amp;Output'!$C$3=32,'v-t_chart'!I1219,IF('Input&amp;Output'!$C$3=22,'v-t_chart'!J1219,IF('Input&amp;Output'!$C$3=31,'v-t_chart'!K1219,'v-t_chart'!L1219)))))</f>
        <v>43.9</v>
      </c>
      <c r="D1219" s="286">
        <v>243</v>
      </c>
      <c r="E1219" s="286">
        <f t="shared" si="129"/>
        <v>2.2999999999999972</v>
      </c>
      <c r="F1219" s="286">
        <f t="shared" si="127"/>
        <v>558.8999999999993</v>
      </c>
      <c r="G1219" s="286">
        <f t="shared" si="130"/>
        <v>64.7</v>
      </c>
      <c r="H1219" s="286">
        <f t="shared" si="128"/>
        <v>36160.829999999958</v>
      </c>
      <c r="I1219" s="286">
        <f t="shared" si="131"/>
        <v>766290.78000000026</v>
      </c>
      <c r="J1219" s="286">
        <f t="shared" si="133"/>
        <v>23892.974999999955</v>
      </c>
      <c r="K1219" s="286">
        <f t="shared" si="132"/>
        <v>234156.01499999969</v>
      </c>
    </row>
    <row r="1220" spans="2:11" ht="14.4">
      <c r="B1220" s="287">
        <v>1218</v>
      </c>
      <c r="C1220" s="4">
        <f>IF('Input&amp;Output'!$C$3=10,'v-t_chart'!G1220,IF('Input&amp;Output'!$C$3=21,'v-t_chart'!H1220,IF('Input&amp;Output'!$C$3=32,'v-t_chart'!I1220,IF('Input&amp;Output'!$C$3=22,'v-t_chart'!J1220,IF('Input&amp;Output'!$C$3=31,'v-t_chart'!K1220,'v-t_chart'!L1220)))))</f>
        <v>45.9</v>
      </c>
      <c r="D1220" s="286">
        <v>243</v>
      </c>
      <c r="E1220" s="286">
        <f t="shared" si="129"/>
        <v>2</v>
      </c>
      <c r="F1220" s="286">
        <f t="shared" ref="F1220:F1283" si="134">D1220*E1220</f>
        <v>486</v>
      </c>
      <c r="G1220" s="286">
        <f t="shared" si="130"/>
        <v>67.849999999999994</v>
      </c>
      <c r="H1220" s="286">
        <f t="shared" ref="H1220:H1283" si="135">F1220*G1220</f>
        <v>32975.1</v>
      </c>
      <c r="I1220" s="286">
        <f t="shared" si="131"/>
        <v>799265.88000000024</v>
      </c>
      <c r="J1220" s="286">
        <f t="shared" si="133"/>
        <v>21821.400000000016</v>
      </c>
      <c r="K1220" s="286">
        <f t="shared" si="132"/>
        <v>255977.41499999972</v>
      </c>
    </row>
    <row r="1221" spans="2:11" ht="14.4">
      <c r="B1221" s="287">
        <v>1219</v>
      </c>
      <c r="C1221" s="4">
        <f>IF('Input&amp;Output'!$C$3=10,'v-t_chart'!G1221,IF('Input&amp;Output'!$C$3=21,'v-t_chart'!H1221,IF('Input&amp;Output'!$C$3=32,'v-t_chart'!I1221,IF('Input&amp;Output'!$C$3=22,'v-t_chart'!J1221,IF('Input&amp;Output'!$C$3=31,'v-t_chart'!K1221,'v-t_chart'!L1221)))))</f>
        <v>48.1</v>
      </c>
      <c r="D1221" s="286">
        <v>243</v>
      </c>
      <c r="E1221" s="286">
        <f t="shared" ref="E1221:E1284" si="136">(C1221-C1220)/(B1221/B1221)</f>
        <v>2.2000000000000028</v>
      </c>
      <c r="F1221" s="286">
        <f t="shared" si="134"/>
        <v>534.6000000000007</v>
      </c>
      <c r="G1221" s="286">
        <f t="shared" ref="G1221:G1284" si="137">(C1221+C1220/2)*(B1221-B1220)</f>
        <v>71.05</v>
      </c>
      <c r="H1221" s="286">
        <f t="shared" si="135"/>
        <v>37983.330000000045</v>
      </c>
      <c r="I1221" s="286">
        <f t="shared" ref="I1221:I1284" si="138">I1220+H1221</f>
        <v>837249.21000000031</v>
      </c>
      <c r="J1221" s="286">
        <f t="shared" si="133"/>
        <v>25126.200000000023</v>
      </c>
      <c r="K1221" s="286">
        <f t="shared" ref="K1221:K1284" si="139">K1220+J1221</f>
        <v>281103.61499999976</v>
      </c>
    </row>
    <row r="1222" spans="2:11" ht="14.4">
      <c r="B1222" s="287">
        <v>1220</v>
      </c>
      <c r="C1222" s="4">
        <f>IF('Input&amp;Output'!$C$3=10,'v-t_chart'!G1222,IF('Input&amp;Output'!$C$3=21,'v-t_chart'!H1222,IF('Input&amp;Output'!$C$3=32,'v-t_chart'!I1222,IF('Input&amp;Output'!$C$3=22,'v-t_chart'!J1222,IF('Input&amp;Output'!$C$3=31,'v-t_chart'!K1222,'v-t_chart'!L1222)))))</f>
        <v>50.3</v>
      </c>
      <c r="D1222" s="286">
        <v>243</v>
      </c>
      <c r="E1222" s="286">
        <f t="shared" si="136"/>
        <v>2.1999999999999957</v>
      </c>
      <c r="F1222" s="286">
        <f t="shared" si="134"/>
        <v>534.599999999999</v>
      </c>
      <c r="G1222" s="286">
        <f t="shared" si="137"/>
        <v>74.349999999999994</v>
      </c>
      <c r="H1222" s="286">
        <f t="shared" si="135"/>
        <v>39747.509999999922</v>
      </c>
      <c r="I1222" s="286">
        <f t="shared" si="138"/>
        <v>876996.7200000002</v>
      </c>
      <c r="J1222" s="286">
        <f t="shared" si="133"/>
        <v>26302.319999999949</v>
      </c>
      <c r="K1222" s="286">
        <f t="shared" si="139"/>
        <v>307405.93499999971</v>
      </c>
    </row>
    <row r="1223" spans="2:11" ht="14.4">
      <c r="B1223" s="287">
        <v>1221</v>
      </c>
      <c r="C1223" s="4">
        <f>IF('Input&amp;Output'!$C$3=10,'v-t_chart'!G1223,IF('Input&amp;Output'!$C$3=21,'v-t_chart'!H1223,IF('Input&amp;Output'!$C$3=32,'v-t_chart'!I1223,IF('Input&amp;Output'!$C$3=22,'v-t_chart'!J1223,IF('Input&amp;Output'!$C$3=31,'v-t_chart'!K1223,'v-t_chart'!L1223)))))</f>
        <v>52.6</v>
      </c>
      <c r="D1223" s="286">
        <v>243</v>
      </c>
      <c r="E1223" s="286">
        <f t="shared" si="136"/>
        <v>2.3000000000000043</v>
      </c>
      <c r="F1223" s="286">
        <f t="shared" si="134"/>
        <v>558.900000000001</v>
      </c>
      <c r="G1223" s="286">
        <f t="shared" si="137"/>
        <v>77.75</v>
      </c>
      <c r="H1223" s="286">
        <f t="shared" si="135"/>
        <v>43454.475000000079</v>
      </c>
      <c r="I1223" s="286">
        <f t="shared" si="138"/>
        <v>920451.1950000003</v>
      </c>
      <c r="J1223" s="286">
        <f t="shared" si="133"/>
        <v>28755.405000000064</v>
      </c>
      <c r="K1223" s="286">
        <f t="shared" si="139"/>
        <v>336161.33999999979</v>
      </c>
    </row>
    <row r="1224" spans="2:11" ht="14.4">
      <c r="B1224" s="287">
        <v>1222</v>
      </c>
      <c r="C1224" s="4">
        <f>IF('Input&amp;Output'!$C$3=10,'v-t_chart'!G1224,IF('Input&amp;Output'!$C$3=21,'v-t_chart'!H1224,IF('Input&amp;Output'!$C$3=32,'v-t_chart'!I1224,IF('Input&amp;Output'!$C$3=22,'v-t_chart'!J1224,IF('Input&amp;Output'!$C$3=31,'v-t_chart'!K1224,'v-t_chart'!L1224)))))</f>
        <v>54.8</v>
      </c>
      <c r="D1224" s="286">
        <v>243</v>
      </c>
      <c r="E1224" s="286">
        <f t="shared" si="136"/>
        <v>2.1999999999999957</v>
      </c>
      <c r="F1224" s="286">
        <f t="shared" si="134"/>
        <v>534.599999999999</v>
      </c>
      <c r="G1224" s="286">
        <f t="shared" si="137"/>
        <v>81.099999999999994</v>
      </c>
      <c r="H1224" s="286">
        <f t="shared" si="135"/>
        <v>43356.059999999918</v>
      </c>
      <c r="I1224" s="286">
        <f t="shared" si="138"/>
        <v>963807.25500000024</v>
      </c>
      <c r="J1224" s="286">
        <f t="shared" si="133"/>
        <v>28708.019999999913</v>
      </c>
      <c r="K1224" s="286">
        <f t="shared" si="139"/>
        <v>364869.35999999969</v>
      </c>
    </row>
    <row r="1225" spans="2:11" ht="14.4">
      <c r="B1225" s="287">
        <v>1223</v>
      </c>
      <c r="C1225" s="4">
        <f>IF('Input&amp;Output'!$C$3=10,'v-t_chart'!G1225,IF('Input&amp;Output'!$C$3=21,'v-t_chart'!H1225,IF('Input&amp;Output'!$C$3=32,'v-t_chart'!I1225,IF('Input&amp;Output'!$C$3=22,'v-t_chart'!J1225,IF('Input&amp;Output'!$C$3=31,'v-t_chart'!K1225,'v-t_chart'!L1225)))))</f>
        <v>55.8</v>
      </c>
      <c r="D1225" s="286">
        <v>243</v>
      </c>
      <c r="E1225" s="286">
        <f t="shared" si="136"/>
        <v>1</v>
      </c>
      <c r="F1225" s="286">
        <f t="shared" si="134"/>
        <v>243</v>
      </c>
      <c r="G1225" s="286">
        <f t="shared" si="137"/>
        <v>83.199999999999989</v>
      </c>
      <c r="H1225" s="286">
        <f t="shared" si="135"/>
        <v>20217.599999999999</v>
      </c>
      <c r="I1225" s="286">
        <f t="shared" si="138"/>
        <v>984024.85500000021</v>
      </c>
      <c r="J1225" s="286">
        <f t="shared" si="133"/>
        <v>13437.900000000045</v>
      </c>
      <c r="K1225" s="286">
        <f t="shared" si="139"/>
        <v>378307.25999999972</v>
      </c>
    </row>
    <row r="1226" spans="2:11" ht="14.4">
      <c r="B1226" s="287">
        <v>1224</v>
      </c>
      <c r="C1226" s="4">
        <f>IF('Input&amp;Output'!$C$3=10,'v-t_chart'!G1226,IF('Input&amp;Output'!$C$3=21,'v-t_chart'!H1226,IF('Input&amp;Output'!$C$3=32,'v-t_chart'!I1226,IF('Input&amp;Output'!$C$3=22,'v-t_chart'!J1226,IF('Input&amp;Output'!$C$3=31,'v-t_chart'!K1226,'v-t_chart'!L1226)))))</f>
        <v>55.2</v>
      </c>
      <c r="D1226" s="286">
        <v>243</v>
      </c>
      <c r="E1226" s="286">
        <f t="shared" si="136"/>
        <v>-0.59999999999999432</v>
      </c>
      <c r="F1226" s="286">
        <f t="shared" si="134"/>
        <v>-145.79999999999862</v>
      </c>
      <c r="G1226" s="286">
        <f t="shared" si="137"/>
        <v>83.1</v>
      </c>
      <c r="H1226" s="286">
        <f t="shared" si="135"/>
        <v>-12115.979999999885</v>
      </c>
      <c r="I1226" s="286">
        <f t="shared" si="138"/>
        <v>971908.87500000035</v>
      </c>
      <c r="J1226" s="286">
        <f t="shared" si="133"/>
        <v>-8091.8999999999342</v>
      </c>
      <c r="K1226" s="286">
        <f t="shared" si="139"/>
        <v>370215.35999999981</v>
      </c>
    </row>
    <row r="1227" spans="2:11" ht="14.4">
      <c r="B1227" s="287">
        <v>1225</v>
      </c>
      <c r="C1227" s="4">
        <f>IF('Input&amp;Output'!$C$3=10,'v-t_chart'!G1227,IF('Input&amp;Output'!$C$3=21,'v-t_chart'!H1227,IF('Input&amp;Output'!$C$3=32,'v-t_chart'!I1227,IF('Input&amp;Output'!$C$3=22,'v-t_chart'!J1227,IF('Input&amp;Output'!$C$3=31,'v-t_chart'!K1227,'v-t_chart'!L1227)))))</f>
        <v>53.9</v>
      </c>
      <c r="D1227" s="286">
        <v>243</v>
      </c>
      <c r="E1227" s="286">
        <f t="shared" si="136"/>
        <v>-1.3000000000000043</v>
      </c>
      <c r="F1227" s="286">
        <f t="shared" si="134"/>
        <v>-315.90000000000106</v>
      </c>
      <c r="G1227" s="286">
        <f t="shared" si="137"/>
        <v>81.5</v>
      </c>
      <c r="H1227" s="286">
        <f t="shared" si="135"/>
        <v>-25745.850000000086</v>
      </c>
      <c r="I1227" s="286">
        <f t="shared" si="138"/>
        <v>946163.02500000026</v>
      </c>
      <c r="J1227" s="286">
        <f t="shared" si="133"/>
        <v>-17232.345000000045</v>
      </c>
      <c r="K1227" s="286">
        <f t="shared" si="139"/>
        <v>352983.01499999978</v>
      </c>
    </row>
    <row r="1228" spans="2:11" ht="14.4">
      <c r="B1228" s="287">
        <v>1226</v>
      </c>
      <c r="C1228" s="4">
        <f>IF('Input&amp;Output'!$C$3=10,'v-t_chart'!G1228,IF('Input&amp;Output'!$C$3=21,'v-t_chart'!H1228,IF('Input&amp;Output'!$C$3=32,'v-t_chart'!I1228,IF('Input&amp;Output'!$C$3=22,'v-t_chart'!J1228,IF('Input&amp;Output'!$C$3=31,'v-t_chart'!K1228,'v-t_chart'!L1228)))))</f>
        <v>52.7</v>
      </c>
      <c r="D1228" s="286">
        <v>243</v>
      </c>
      <c r="E1228" s="286">
        <f t="shared" si="136"/>
        <v>-1.1999999999999957</v>
      </c>
      <c r="F1228" s="286">
        <f t="shared" si="134"/>
        <v>-291.59999999999894</v>
      </c>
      <c r="G1228" s="286">
        <f t="shared" si="137"/>
        <v>79.650000000000006</v>
      </c>
      <c r="H1228" s="286">
        <f t="shared" si="135"/>
        <v>-23225.939999999919</v>
      </c>
      <c r="I1228" s="286">
        <f t="shared" si="138"/>
        <v>922937.08500000031</v>
      </c>
      <c r="J1228" s="286">
        <f t="shared" si="133"/>
        <v>-15542.279999999953</v>
      </c>
      <c r="K1228" s="286">
        <f t="shared" si="139"/>
        <v>337440.73499999981</v>
      </c>
    </row>
    <row r="1229" spans="2:11" ht="14.4">
      <c r="B1229" s="287">
        <v>1227</v>
      </c>
      <c r="C1229" s="4">
        <f>IF('Input&amp;Output'!$C$3=10,'v-t_chart'!G1229,IF('Input&amp;Output'!$C$3=21,'v-t_chart'!H1229,IF('Input&amp;Output'!$C$3=32,'v-t_chart'!I1229,IF('Input&amp;Output'!$C$3=22,'v-t_chart'!J1229,IF('Input&amp;Output'!$C$3=31,'v-t_chart'!K1229,'v-t_chart'!L1229)))))</f>
        <v>52.8</v>
      </c>
      <c r="D1229" s="286">
        <v>243</v>
      </c>
      <c r="E1229" s="286">
        <f t="shared" si="136"/>
        <v>9.9999999999994316E-2</v>
      </c>
      <c r="F1229" s="286">
        <f t="shared" si="134"/>
        <v>24.299999999998619</v>
      </c>
      <c r="G1229" s="286">
        <f t="shared" si="137"/>
        <v>79.150000000000006</v>
      </c>
      <c r="H1229" s="286">
        <f t="shared" si="135"/>
        <v>1923.3449999998909</v>
      </c>
      <c r="I1229" s="286">
        <f t="shared" si="138"/>
        <v>924860.43000000017</v>
      </c>
      <c r="J1229" s="286">
        <f t="shared" si="133"/>
        <v>1281.8249999999116</v>
      </c>
      <c r="K1229" s="286">
        <f t="shared" si="139"/>
        <v>338722.55999999971</v>
      </c>
    </row>
    <row r="1230" spans="2:11" ht="14.4">
      <c r="B1230" s="287">
        <v>1228</v>
      </c>
      <c r="C1230" s="4">
        <f>IF('Input&amp;Output'!$C$3=10,'v-t_chart'!G1230,IF('Input&amp;Output'!$C$3=21,'v-t_chart'!H1230,IF('Input&amp;Output'!$C$3=32,'v-t_chart'!I1230,IF('Input&amp;Output'!$C$3=22,'v-t_chart'!J1230,IF('Input&amp;Output'!$C$3=31,'v-t_chart'!K1230,'v-t_chart'!L1230)))))</f>
        <v>55</v>
      </c>
      <c r="D1230" s="286">
        <v>243</v>
      </c>
      <c r="E1230" s="286">
        <f t="shared" si="136"/>
        <v>2.2000000000000028</v>
      </c>
      <c r="F1230" s="286">
        <f t="shared" si="134"/>
        <v>534.6000000000007</v>
      </c>
      <c r="G1230" s="286">
        <f t="shared" si="137"/>
        <v>81.400000000000006</v>
      </c>
      <c r="H1230" s="286">
        <f t="shared" si="135"/>
        <v>43516.440000000061</v>
      </c>
      <c r="I1230" s="286">
        <f t="shared" si="138"/>
        <v>968376.87000000023</v>
      </c>
      <c r="J1230" s="286">
        <f t="shared" si="133"/>
        <v>28814.940000000039</v>
      </c>
      <c r="K1230" s="286">
        <f t="shared" si="139"/>
        <v>367537.49999999977</v>
      </c>
    </row>
    <row r="1231" spans="2:11" ht="14.4">
      <c r="B1231" s="287">
        <v>1229</v>
      </c>
      <c r="C1231" s="4">
        <f>IF('Input&amp;Output'!$C$3=10,'v-t_chart'!G1231,IF('Input&amp;Output'!$C$3=21,'v-t_chart'!H1231,IF('Input&amp;Output'!$C$3=32,'v-t_chart'!I1231,IF('Input&amp;Output'!$C$3=22,'v-t_chart'!J1231,IF('Input&amp;Output'!$C$3=31,'v-t_chart'!K1231,'v-t_chart'!L1231)))))</f>
        <v>58.5</v>
      </c>
      <c r="D1231" s="286">
        <v>243</v>
      </c>
      <c r="E1231" s="286">
        <f t="shared" si="136"/>
        <v>3.5</v>
      </c>
      <c r="F1231" s="286">
        <f t="shared" si="134"/>
        <v>850.5</v>
      </c>
      <c r="G1231" s="286">
        <f t="shared" si="137"/>
        <v>86</v>
      </c>
      <c r="H1231" s="286">
        <f t="shared" si="135"/>
        <v>73143</v>
      </c>
      <c r="I1231" s="286">
        <f t="shared" si="138"/>
        <v>1041519.8700000002</v>
      </c>
      <c r="J1231" s="286">
        <f t="shared" si="133"/>
        <v>48265.875</v>
      </c>
      <c r="K1231" s="286">
        <f t="shared" si="139"/>
        <v>415803.37499999977</v>
      </c>
    </row>
    <row r="1232" spans="2:11" ht="14.4">
      <c r="B1232" s="287">
        <v>1230</v>
      </c>
      <c r="C1232" s="4">
        <f>IF('Input&amp;Output'!$C$3=10,'v-t_chart'!G1232,IF('Input&amp;Output'!$C$3=21,'v-t_chart'!H1232,IF('Input&amp;Output'!$C$3=32,'v-t_chart'!I1232,IF('Input&amp;Output'!$C$3=22,'v-t_chart'!J1232,IF('Input&amp;Output'!$C$3=31,'v-t_chart'!K1232,'v-t_chart'!L1232)))))</f>
        <v>62.3</v>
      </c>
      <c r="D1232" s="286">
        <v>243</v>
      </c>
      <c r="E1232" s="286">
        <f t="shared" si="136"/>
        <v>3.7999999999999972</v>
      </c>
      <c r="F1232" s="286">
        <f t="shared" si="134"/>
        <v>923.3999999999993</v>
      </c>
      <c r="G1232" s="286">
        <f t="shared" si="137"/>
        <v>91.55</v>
      </c>
      <c r="H1232" s="286">
        <f t="shared" si="135"/>
        <v>84537.269999999931</v>
      </c>
      <c r="I1232" s="286">
        <f t="shared" si="138"/>
        <v>1126057.1400000001</v>
      </c>
      <c r="J1232" s="286">
        <f t="shared" si="133"/>
        <v>55773.359999999942</v>
      </c>
      <c r="K1232" s="286">
        <f t="shared" si="139"/>
        <v>471576.73499999969</v>
      </c>
    </row>
    <row r="1233" spans="2:11" ht="14.4">
      <c r="B1233" s="287">
        <v>1231</v>
      </c>
      <c r="C1233" s="4">
        <f>IF('Input&amp;Output'!$C$3=10,'v-t_chart'!G1233,IF('Input&amp;Output'!$C$3=21,'v-t_chart'!H1233,IF('Input&amp;Output'!$C$3=32,'v-t_chart'!I1233,IF('Input&amp;Output'!$C$3=22,'v-t_chart'!J1233,IF('Input&amp;Output'!$C$3=31,'v-t_chart'!K1233,'v-t_chart'!L1233)))))</f>
        <v>65.7</v>
      </c>
      <c r="D1233" s="286">
        <v>243</v>
      </c>
      <c r="E1233" s="286">
        <f t="shared" si="136"/>
        <v>3.4000000000000057</v>
      </c>
      <c r="F1233" s="286">
        <f t="shared" si="134"/>
        <v>826.20000000000141</v>
      </c>
      <c r="G1233" s="286">
        <f t="shared" si="137"/>
        <v>96.85</v>
      </c>
      <c r="H1233" s="286">
        <f t="shared" si="135"/>
        <v>80017.470000000132</v>
      </c>
      <c r="I1233" s="286">
        <f t="shared" si="138"/>
        <v>1206074.6100000003</v>
      </c>
      <c r="J1233" s="286">
        <f t="shared" si="133"/>
        <v>52876.800000000141</v>
      </c>
      <c r="K1233" s="286">
        <f t="shared" si="139"/>
        <v>524453.5349999998</v>
      </c>
    </row>
    <row r="1234" spans="2:11" ht="14.4">
      <c r="B1234" s="287">
        <v>1232</v>
      </c>
      <c r="C1234" s="4">
        <f>IF('Input&amp;Output'!$C$3=10,'v-t_chart'!G1234,IF('Input&amp;Output'!$C$3=21,'v-t_chart'!H1234,IF('Input&amp;Output'!$C$3=32,'v-t_chart'!I1234,IF('Input&amp;Output'!$C$3=22,'v-t_chart'!J1234,IF('Input&amp;Output'!$C$3=31,'v-t_chart'!K1234,'v-t_chart'!L1234)))))</f>
        <v>68.099999999999994</v>
      </c>
      <c r="D1234" s="286">
        <v>243</v>
      </c>
      <c r="E1234" s="286">
        <f t="shared" si="136"/>
        <v>2.3999999999999915</v>
      </c>
      <c r="F1234" s="286">
        <f t="shared" si="134"/>
        <v>583.19999999999789</v>
      </c>
      <c r="G1234" s="286">
        <f t="shared" si="137"/>
        <v>100.94999999999999</v>
      </c>
      <c r="H1234" s="286">
        <f t="shared" si="135"/>
        <v>58874.039999999783</v>
      </c>
      <c r="I1234" s="286">
        <f t="shared" si="138"/>
        <v>1264948.6500000001</v>
      </c>
      <c r="J1234" s="286">
        <f t="shared" si="133"/>
        <v>39016.079999999878</v>
      </c>
      <c r="K1234" s="286">
        <f t="shared" si="139"/>
        <v>563469.61499999964</v>
      </c>
    </row>
    <row r="1235" spans="2:11" ht="14.4">
      <c r="B1235" s="287">
        <v>1233</v>
      </c>
      <c r="C1235" s="4">
        <f>IF('Input&amp;Output'!$C$3=10,'v-t_chart'!G1235,IF('Input&amp;Output'!$C$3=21,'v-t_chart'!H1235,IF('Input&amp;Output'!$C$3=32,'v-t_chart'!I1235,IF('Input&amp;Output'!$C$3=22,'v-t_chart'!J1235,IF('Input&amp;Output'!$C$3=31,'v-t_chart'!K1235,'v-t_chart'!L1235)))))</f>
        <v>69.099999999999994</v>
      </c>
      <c r="D1235" s="286">
        <v>243</v>
      </c>
      <c r="E1235" s="286">
        <f t="shared" si="136"/>
        <v>1</v>
      </c>
      <c r="F1235" s="286">
        <f t="shared" si="134"/>
        <v>243</v>
      </c>
      <c r="G1235" s="286">
        <f t="shared" si="137"/>
        <v>103.14999999999999</v>
      </c>
      <c r="H1235" s="286">
        <f t="shared" si="135"/>
        <v>25065.449999999997</v>
      </c>
      <c r="I1235" s="286">
        <f t="shared" si="138"/>
        <v>1290014.1000000001</v>
      </c>
      <c r="J1235" s="286">
        <f t="shared" si="133"/>
        <v>16669.799999999977</v>
      </c>
      <c r="K1235" s="286">
        <f t="shared" si="139"/>
        <v>580139.41499999957</v>
      </c>
    </row>
    <row r="1236" spans="2:11" ht="14.4">
      <c r="B1236" s="287">
        <v>1234</v>
      </c>
      <c r="C1236" s="4">
        <f>IF('Input&amp;Output'!$C$3=10,'v-t_chart'!G1236,IF('Input&amp;Output'!$C$3=21,'v-t_chart'!H1236,IF('Input&amp;Output'!$C$3=32,'v-t_chart'!I1236,IF('Input&amp;Output'!$C$3=22,'v-t_chart'!J1236,IF('Input&amp;Output'!$C$3=31,'v-t_chart'!K1236,'v-t_chart'!L1236)))))</f>
        <v>69.5</v>
      </c>
      <c r="D1236" s="286">
        <v>243</v>
      </c>
      <c r="E1236" s="286">
        <f t="shared" si="136"/>
        <v>0.40000000000000568</v>
      </c>
      <c r="F1236" s="286">
        <f t="shared" si="134"/>
        <v>97.200000000001381</v>
      </c>
      <c r="G1236" s="286">
        <f t="shared" si="137"/>
        <v>104.05</v>
      </c>
      <c r="H1236" s="286">
        <f t="shared" si="135"/>
        <v>10113.660000000144</v>
      </c>
      <c r="I1236" s="286">
        <f t="shared" si="138"/>
        <v>1300127.7600000002</v>
      </c>
      <c r="J1236" s="286">
        <f t="shared" si="133"/>
        <v>6735.9600000000619</v>
      </c>
      <c r="K1236" s="286">
        <f t="shared" si="139"/>
        <v>586875.37499999965</v>
      </c>
    </row>
    <row r="1237" spans="2:11" ht="14.4">
      <c r="B1237" s="287">
        <v>1235</v>
      </c>
      <c r="C1237" s="4">
        <f>IF('Input&amp;Output'!$C$3=10,'v-t_chart'!G1237,IF('Input&amp;Output'!$C$3=21,'v-t_chart'!H1237,IF('Input&amp;Output'!$C$3=32,'v-t_chart'!I1237,IF('Input&amp;Output'!$C$3=22,'v-t_chart'!J1237,IF('Input&amp;Output'!$C$3=31,'v-t_chart'!K1237,'v-t_chart'!L1237)))))</f>
        <v>69.900000000000006</v>
      </c>
      <c r="D1237" s="286">
        <v>243</v>
      </c>
      <c r="E1237" s="286">
        <f t="shared" si="136"/>
        <v>0.40000000000000568</v>
      </c>
      <c r="F1237" s="286">
        <f t="shared" si="134"/>
        <v>97.200000000001381</v>
      </c>
      <c r="G1237" s="286">
        <f t="shared" si="137"/>
        <v>104.65</v>
      </c>
      <c r="H1237" s="286">
        <f t="shared" si="135"/>
        <v>10171.980000000145</v>
      </c>
      <c r="I1237" s="286">
        <f t="shared" si="138"/>
        <v>1310299.7400000005</v>
      </c>
      <c r="J1237" s="286">
        <f t="shared" si="133"/>
        <v>6774.8400000001366</v>
      </c>
      <c r="K1237" s="286">
        <f t="shared" si="139"/>
        <v>593650.21499999973</v>
      </c>
    </row>
    <row r="1238" spans="2:11" ht="14.4">
      <c r="B1238" s="287">
        <v>1236</v>
      </c>
      <c r="C1238" s="4">
        <f>IF('Input&amp;Output'!$C$3=10,'v-t_chart'!G1238,IF('Input&amp;Output'!$C$3=21,'v-t_chart'!H1238,IF('Input&amp;Output'!$C$3=32,'v-t_chart'!I1238,IF('Input&amp;Output'!$C$3=22,'v-t_chart'!J1238,IF('Input&amp;Output'!$C$3=31,'v-t_chart'!K1238,'v-t_chart'!L1238)))))</f>
        <v>70.599999999999994</v>
      </c>
      <c r="D1238" s="286">
        <v>243</v>
      </c>
      <c r="E1238" s="286">
        <f t="shared" si="136"/>
        <v>0.69999999999998863</v>
      </c>
      <c r="F1238" s="286">
        <f t="shared" si="134"/>
        <v>170.09999999999724</v>
      </c>
      <c r="G1238" s="286">
        <f t="shared" si="137"/>
        <v>105.55</v>
      </c>
      <c r="H1238" s="286">
        <f t="shared" si="135"/>
        <v>17954.054999999709</v>
      </c>
      <c r="I1238" s="286">
        <f t="shared" si="138"/>
        <v>1328253.7950000002</v>
      </c>
      <c r="J1238" s="286">
        <f t="shared" si="133"/>
        <v>11949.524999999712</v>
      </c>
      <c r="K1238" s="286">
        <f t="shared" si="139"/>
        <v>605599.73999999941</v>
      </c>
    </row>
    <row r="1239" spans="2:11" ht="14.4">
      <c r="B1239" s="287">
        <v>1237</v>
      </c>
      <c r="C1239" s="4">
        <f>IF('Input&amp;Output'!$C$3=10,'v-t_chart'!G1239,IF('Input&amp;Output'!$C$3=21,'v-t_chart'!H1239,IF('Input&amp;Output'!$C$3=32,'v-t_chart'!I1239,IF('Input&amp;Output'!$C$3=22,'v-t_chart'!J1239,IF('Input&amp;Output'!$C$3=31,'v-t_chart'!K1239,'v-t_chart'!L1239)))))</f>
        <v>71.3</v>
      </c>
      <c r="D1239" s="286">
        <v>243</v>
      </c>
      <c r="E1239" s="286">
        <f t="shared" si="136"/>
        <v>0.70000000000000284</v>
      </c>
      <c r="F1239" s="286">
        <f t="shared" si="134"/>
        <v>170.1000000000007</v>
      </c>
      <c r="G1239" s="286">
        <f t="shared" si="137"/>
        <v>106.6</v>
      </c>
      <c r="H1239" s="286">
        <f t="shared" si="135"/>
        <v>18132.660000000073</v>
      </c>
      <c r="I1239" s="286">
        <f t="shared" si="138"/>
        <v>1346386.4550000003</v>
      </c>
      <c r="J1239" s="286">
        <f t="shared" si="133"/>
        <v>12068.595000000101</v>
      </c>
      <c r="K1239" s="286">
        <f t="shared" si="139"/>
        <v>617668.3349999995</v>
      </c>
    </row>
    <row r="1240" spans="2:11" ht="14.4">
      <c r="B1240" s="287">
        <v>1238</v>
      </c>
      <c r="C1240" s="4">
        <f>IF('Input&amp;Output'!$C$3=10,'v-t_chart'!G1240,IF('Input&amp;Output'!$C$3=21,'v-t_chart'!H1240,IF('Input&amp;Output'!$C$3=32,'v-t_chart'!I1240,IF('Input&amp;Output'!$C$3=22,'v-t_chart'!J1240,IF('Input&amp;Output'!$C$3=31,'v-t_chart'!K1240,'v-t_chart'!L1240)))))</f>
        <v>72.2</v>
      </c>
      <c r="D1240" s="286">
        <v>243</v>
      </c>
      <c r="E1240" s="286">
        <f t="shared" si="136"/>
        <v>0.90000000000000568</v>
      </c>
      <c r="F1240" s="286">
        <f t="shared" si="134"/>
        <v>218.70000000000138</v>
      </c>
      <c r="G1240" s="286">
        <f t="shared" si="137"/>
        <v>107.85</v>
      </c>
      <c r="H1240" s="286">
        <f t="shared" si="135"/>
        <v>23586.795000000147</v>
      </c>
      <c r="I1240" s="286">
        <f t="shared" si="138"/>
        <v>1369973.2500000005</v>
      </c>
      <c r="J1240" s="286">
        <f t="shared" ref="J1240:J1303" si="140">(0.5*D1240*((C1239^2)-(C1240^2)))*-1</f>
        <v>15691.725000000066</v>
      </c>
      <c r="K1240" s="286">
        <f t="shared" si="139"/>
        <v>633360.05999999959</v>
      </c>
    </row>
    <row r="1241" spans="2:11" ht="14.4">
      <c r="B1241" s="287">
        <v>1239</v>
      </c>
      <c r="C1241" s="4">
        <f>IF('Input&amp;Output'!$C$3=10,'v-t_chart'!G1241,IF('Input&amp;Output'!$C$3=21,'v-t_chart'!H1241,IF('Input&amp;Output'!$C$3=32,'v-t_chart'!I1241,IF('Input&amp;Output'!$C$3=22,'v-t_chart'!J1241,IF('Input&amp;Output'!$C$3=31,'v-t_chart'!K1241,'v-t_chart'!L1241)))))</f>
        <v>72.8</v>
      </c>
      <c r="D1241" s="286">
        <v>243</v>
      </c>
      <c r="E1241" s="286">
        <f t="shared" si="136"/>
        <v>0.59999999999999432</v>
      </c>
      <c r="F1241" s="286">
        <f t="shared" si="134"/>
        <v>145.79999999999862</v>
      </c>
      <c r="G1241" s="286">
        <f t="shared" si="137"/>
        <v>108.9</v>
      </c>
      <c r="H1241" s="286">
        <f t="shared" si="135"/>
        <v>15877.61999999985</v>
      </c>
      <c r="I1241" s="286">
        <f t="shared" si="138"/>
        <v>1385850.8700000003</v>
      </c>
      <c r="J1241" s="286">
        <f t="shared" si="140"/>
        <v>10570.499999999889</v>
      </c>
      <c r="K1241" s="286">
        <f t="shared" si="139"/>
        <v>643930.55999999947</v>
      </c>
    </row>
    <row r="1242" spans="2:11" ht="14.4">
      <c r="B1242" s="287">
        <v>1240</v>
      </c>
      <c r="C1242" s="4">
        <f>IF('Input&amp;Output'!$C$3=10,'v-t_chart'!G1242,IF('Input&amp;Output'!$C$3=21,'v-t_chart'!H1242,IF('Input&amp;Output'!$C$3=32,'v-t_chart'!I1242,IF('Input&amp;Output'!$C$3=22,'v-t_chart'!J1242,IF('Input&amp;Output'!$C$3=31,'v-t_chart'!K1242,'v-t_chart'!L1242)))))</f>
        <v>73.2</v>
      </c>
      <c r="D1242" s="286">
        <v>243</v>
      </c>
      <c r="E1242" s="286">
        <f t="shared" si="136"/>
        <v>0.40000000000000568</v>
      </c>
      <c r="F1242" s="286">
        <f t="shared" si="134"/>
        <v>97.200000000001381</v>
      </c>
      <c r="G1242" s="286">
        <f t="shared" si="137"/>
        <v>109.6</v>
      </c>
      <c r="H1242" s="286">
        <f t="shared" si="135"/>
        <v>10653.12000000015</v>
      </c>
      <c r="I1242" s="286">
        <f t="shared" si="138"/>
        <v>1396503.9900000005</v>
      </c>
      <c r="J1242" s="286">
        <f t="shared" si="140"/>
        <v>7095.6000000001768</v>
      </c>
      <c r="K1242" s="286">
        <f t="shared" si="139"/>
        <v>651026.15999999968</v>
      </c>
    </row>
    <row r="1243" spans="2:11" ht="14.4">
      <c r="B1243" s="287">
        <v>1241</v>
      </c>
      <c r="C1243" s="4">
        <f>IF('Input&amp;Output'!$C$3=10,'v-t_chart'!G1243,IF('Input&amp;Output'!$C$3=21,'v-t_chart'!H1243,IF('Input&amp;Output'!$C$3=32,'v-t_chart'!I1243,IF('Input&amp;Output'!$C$3=22,'v-t_chart'!J1243,IF('Input&amp;Output'!$C$3=31,'v-t_chart'!K1243,'v-t_chart'!L1243)))))</f>
        <v>73.400000000000006</v>
      </c>
      <c r="D1243" s="286">
        <v>243</v>
      </c>
      <c r="E1243" s="286">
        <f t="shared" si="136"/>
        <v>0.20000000000000284</v>
      </c>
      <c r="F1243" s="286">
        <f t="shared" si="134"/>
        <v>48.600000000000691</v>
      </c>
      <c r="G1243" s="286">
        <f t="shared" si="137"/>
        <v>110</v>
      </c>
      <c r="H1243" s="286">
        <f t="shared" si="135"/>
        <v>5346.0000000000764</v>
      </c>
      <c r="I1243" s="286">
        <f t="shared" si="138"/>
        <v>1401849.9900000005</v>
      </c>
      <c r="J1243" s="286">
        <f t="shared" si="140"/>
        <v>3562.3799999999646</v>
      </c>
      <c r="K1243" s="286">
        <f t="shared" si="139"/>
        <v>654588.53999999969</v>
      </c>
    </row>
    <row r="1244" spans="2:11" ht="14.4">
      <c r="B1244" s="287">
        <v>1242</v>
      </c>
      <c r="C1244" s="4">
        <f>IF('Input&amp;Output'!$C$3=10,'v-t_chart'!G1244,IF('Input&amp;Output'!$C$3=21,'v-t_chart'!H1244,IF('Input&amp;Output'!$C$3=32,'v-t_chart'!I1244,IF('Input&amp;Output'!$C$3=22,'v-t_chart'!J1244,IF('Input&amp;Output'!$C$3=31,'v-t_chart'!K1244,'v-t_chart'!L1244)))))</f>
        <v>73.8</v>
      </c>
      <c r="D1244" s="286">
        <v>243</v>
      </c>
      <c r="E1244" s="286">
        <f t="shared" si="136"/>
        <v>0.39999999999999147</v>
      </c>
      <c r="F1244" s="286">
        <f t="shared" si="134"/>
        <v>97.199999999997928</v>
      </c>
      <c r="G1244" s="286">
        <f t="shared" si="137"/>
        <v>110.5</v>
      </c>
      <c r="H1244" s="286">
        <f t="shared" si="135"/>
        <v>10740.599999999771</v>
      </c>
      <c r="I1244" s="286">
        <f t="shared" si="138"/>
        <v>1412590.5900000003</v>
      </c>
      <c r="J1244" s="286">
        <f t="shared" si="140"/>
        <v>7153.9199999999028</v>
      </c>
      <c r="K1244" s="286">
        <f t="shared" si="139"/>
        <v>661742.45999999961</v>
      </c>
    </row>
    <row r="1245" spans="2:11" ht="14.4">
      <c r="B1245" s="287">
        <v>1243</v>
      </c>
      <c r="C1245" s="4">
        <f>IF('Input&amp;Output'!$C$3=10,'v-t_chart'!G1245,IF('Input&amp;Output'!$C$3=21,'v-t_chart'!H1245,IF('Input&amp;Output'!$C$3=32,'v-t_chart'!I1245,IF('Input&amp;Output'!$C$3=22,'v-t_chart'!J1245,IF('Input&amp;Output'!$C$3=31,'v-t_chart'!K1245,'v-t_chart'!L1245)))))</f>
        <v>74.8</v>
      </c>
      <c r="D1245" s="286">
        <v>243</v>
      </c>
      <c r="E1245" s="286">
        <f t="shared" si="136"/>
        <v>1</v>
      </c>
      <c r="F1245" s="286">
        <f t="shared" si="134"/>
        <v>243</v>
      </c>
      <c r="G1245" s="286">
        <f t="shared" si="137"/>
        <v>111.69999999999999</v>
      </c>
      <c r="H1245" s="286">
        <f t="shared" si="135"/>
        <v>27143.1</v>
      </c>
      <c r="I1245" s="286">
        <f t="shared" si="138"/>
        <v>1439733.6900000004</v>
      </c>
      <c r="J1245" s="286">
        <f t="shared" si="140"/>
        <v>18054.900000000045</v>
      </c>
      <c r="K1245" s="286">
        <f t="shared" si="139"/>
        <v>679797.35999999964</v>
      </c>
    </row>
    <row r="1246" spans="2:11" ht="14.4">
      <c r="B1246" s="287">
        <v>1244</v>
      </c>
      <c r="C1246" s="4">
        <f>IF('Input&amp;Output'!$C$3=10,'v-t_chart'!G1246,IF('Input&amp;Output'!$C$3=21,'v-t_chart'!H1246,IF('Input&amp;Output'!$C$3=32,'v-t_chart'!I1246,IF('Input&amp;Output'!$C$3=22,'v-t_chart'!J1246,IF('Input&amp;Output'!$C$3=31,'v-t_chart'!K1246,'v-t_chart'!L1246)))))</f>
        <v>76.7</v>
      </c>
      <c r="D1246" s="286">
        <v>243</v>
      </c>
      <c r="E1246" s="286">
        <f t="shared" si="136"/>
        <v>1.9000000000000057</v>
      </c>
      <c r="F1246" s="286">
        <f t="shared" si="134"/>
        <v>461.70000000000141</v>
      </c>
      <c r="G1246" s="286">
        <f t="shared" si="137"/>
        <v>114.1</v>
      </c>
      <c r="H1246" s="286">
        <f t="shared" si="135"/>
        <v>52679.970000000161</v>
      </c>
      <c r="I1246" s="286">
        <f t="shared" si="138"/>
        <v>1492413.6600000006</v>
      </c>
      <c r="J1246" s="286">
        <f t="shared" si="140"/>
        <v>34973.775000000045</v>
      </c>
      <c r="K1246" s="286">
        <f t="shared" si="139"/>
        <v>714771.13499999966</v>
      </c>
    </row>
    <row r="1247" spans="2:11" ht="14.4">
      <c r="B1247" s="287">
        <v>1245</v>
      </c>
      <c r="C1247" s="4">
        <f>IF('Input&amp;Output'!$C$3=10,'v-t_chart'!G1247,IF('Input&amp;Output'!$C$3=21,'v-t_chart'!H1247,IF('Input&amp;Output'!$C$3=32,'v-t_chart'!I1247,IF('Input&amp;Output'!$C$3=22,'v-t_chart'!J1247,IF('Input&amp;Output'!$C$3=31,'v-t_chart'!K1247,'v-t_chart'!L1247)))))</f>
        <v>79.099999999999994</v>
      </c>
      <c r="D1247" s="286">
        <v>243</v>
      </c>
      <c r="E1247" s="286">
        <f t="shared" si="136"/>
        <v>2.3999999999999915</v>
      </c>
      <c r="F1247" s="286">
        <f t="shared" si="134"/>
        <v>583.19999999999789</v>
      </c>
      <c r="G1247" s="286">
        <f t="shared" si="137"/>
        <v>117.44999999999999</v>
      </c>
      <c r="H1247" s="286">
        <f t="shared" si="135"/>
        <v>68496.839999999749</v>
      </c>
      <c r="I1247" s="286">
        <f t="shared" si="138"/>
        <v>1560910.5000000005</v>
      </c>
      <c r="J1247" s="286">
        <f t="shared" si="140"/>
        <v>45431.279999999897</v>
      </c>
      <c r="K1247" s="286">
        <f t="shared" si="139"/>
        <v>760202.41499999957</v>
      </c>
    </row>
    <row r="1248" spans="2:11" ht="14.4">
      <c r="B1248" s="287">
        <v>1246</v>
      </c>
      <c r="C1248" s="4">
        <f>IF('Input&amp;Output'!$C$3=10,'v-t_chart'!G1248,IF('Input&amp;Output'!$C$3=21,'v-t_chart'!H1248,IF('Input&amp;Output'!$C$3=32,'v-t_chart'!I1248,IF('Input&amp;Output'!$C$3=22,'v-t_chart'!J1248,IF('Input&amp;Output'!$C$3=31,'v-t_chart'!K1248,'v-t_chart'!L1248)))))</f>
        <v>81.099999999999994</v>
      </c>
      <c r="D1248" s="286">
        <v>243</v>
      </c>
      <c r="E1248" s="286">
        <f t="shared" si="136"/>
        <v>2</v>
      </c>
      <c r="F1248" s="286">
        <f t="shared" si="134"/>
        <v>486</v>
      </c>
      <c r="G1248" s="286">
        <f t="shared" si="137"/>
        <v>120.64999999999999</v>
      </c>
      <c r="H1248" s="286">
        <f t="shared" si="135"/>
        <v>58635.899999999994</v>
      </c>
      <c r="I1248" s="286">
        <f t="shared" si="138"/>
        <v>1619546.4000000004</v>
      </c>
      <c r="J1248" s="286">
        <f t="shared" si="140"/>
        <v>38928.599999999955</v>
      </c>
      <c r="K1248" s="286">
        <f t="shared" si="139"/>
        <v>799131.01499999955</v>
      </c>
    </row>
    <row r="1249" spans="2:11" ht="14.4">
      <c r="B1249" s="287">
        <v>1247</v>
      </c>
      <c r="C1249" s="4">
        <f>IF('Input&amp;Output'!$C$3=10,'v-t_chart'!G1249,IF('Input&amp;Output'!$C$3=21,'v-t_chart'!H1249,IF('Input&amp;Output'!$C$3=32,'v-t_chart'!I1249,IF('Input&amp;Output'!$C$3=22,'v-t_chart'!J1249,IF('Input&amp;Output'!$C$3=31,'v-t_chart'!K1249,'v-t_chart'!L1249)))))</f>
        <v>82.1</v>
      </c>
      <c r="D1249" s="286">
        <v>243</v>
      </c>
      <c r="E1249" s="286">
        <f t="shared" si="136"/>
        <v>1</v>
      </c>
      <c r="F1249" s="286">
        <f t="shared" si="134"/>
        <v>243</v>
      </c>
      <c r="G1249" s="286">
        <f t="shared" si="137"/>
        <v>122.64999999999999</v>
      </c>
      <c r="H1249" s="286">
        <f t="shared" si="135"/>
        <v>29803.949999999997</v>
      </c>
      <c r="I1249" s="286">
        <f t="shared" si="138"/>
        <v>1649350.3500000003</v>
      </c>
      <c r="J1249" s="286">
        <f t="shared" si="140"/>
        <v>19828.799999999977</v>
      </c>
      <c r="K1249" s="286">
        <f t="shared" si="139"/>
        <v>818959.81499999948</v>
      </c>
    </row>
    <row r="1250" spans="2:11" ht="14.4">
      <c r="B1250" s="287">
        <v>1248</v>
      </c>
      <c r="C1250" s="4">
        <f>IF('Input&amp;Output'!$C$3=10,'v-t_chart'!G1250,IF('Input&amp;Output'!$C$3=21,'v-t_chart'!H1250,IF('Input&amp;Output'!$C$3=32,'v-t_chart'!I1250,IF('Input&amp;Output'!$C$3=22,'v-t_chart'!J1250,IF('Input&amp;Output'!$C$3=31,'v-t_chart'!K1250,'v-t_chart'!L1250)))))</f>
        <v>81.7</v>
      </c>
      <c r="D1250" s="286">
        <v>243</v>
      </c>
      <c r="E1250" s="286">
        <f t="shared" si="136"/>
        <v>-0.39999999999999147</v>
      </c>
      <c r="F1250" s="286">
        <f t="shared" si="134"/>
        <v>-97.199999999997928</v>
      </c>
      <c r="G1250" s="286">
        <f t="shared" si="137"/>
        <v>122.75</v>
      </c>
      <c r="H1250" s="286">
        <f t="shared" si="135"/>
        <v>-11931.299999999746</v>
      </c>
      <c r="I1250" s="286">
        <f t="shared" si="138"/>
        <v>1637419.0500000005</v>
      </c>
      <c r="J1250" s="286">
        <f t="shared" si="140"/>
        <v>-7960.679999999832</v>
      </c>
      <c r="K1250" s="286">
        <f t="shared" si="139"/>
        <v>810999.13499999966</v>
      </c>
    </row>
    <row r="1251" spans="2:11" ht="14.4">
      <c r="B1251" s="287">
        <v>1249</v>
      </c>
      <c r="C1251" s="4">
        <f>IF('Input&amp;Output'!$C$3=10,'v-t_chart'!G1251,IF('Input&amp;Output'!$C$3=21,'v-t_chart'!H1251,IF('Input&amp;Output'!$C$3=32,'v-t_chart'!I1251,IF('Input&amp;Output'!$C$3=22,'v-t_chart'!J1251,IF('Input&amp;Output'!$C$3=31,'v-t_chart'!K1251,'v-t_chart'!L1251)))))</f>
        <v>80.3</v>
      </c>
      <c r="D1251" s="286">
        <v>243</v>
      </c>
      <c r="E1251" s="286">
        <f t="shared" si="136"/>
        <v>-1.4000000000000057</v>
      </c>
      <c r="F1251" s="286">
        <f t="shared" si="134"/>
        <v>-340.20000000000141</v>
      </c>
      <c r="G1251" s="286">
        <f t="shared" si="137"/>
        <v>121.15</v>
      </c>
      <c r="H1251" s="286">
        <f t="shared" si="135"/>
        <v>-41215.230000000171</v>
      </c>
      <c r="I1251" s="286">
        <f t="shared" si="138"/>
        <v>1596203.8200000003</v>
      </c>
      <c r="J1251" s="286">
        <f t="shared" si="140"/>
        <v>-27556.200000000132</v>
      </c>
      <c r="K1251" s="286">
        <f t="shared" si="139"/>
        <v>783442.93499999947</v>
      </c>
    </row>
    <row r="1252" spans="2:11" ht="14.4">
      <c r="B1252" s="287">
        <v>1250</v>
      </c>
      <c r="C1252" s="4">
        <f>IF('Input&amp;Output'!$C$3=10,'v-t_chart'!G1252,IF('Input&amp;Output'!$C$3=21,'v-t_chart'!H1252,IF('Input&amp;Output'!$C$3=32,'v-t_chart'!I1252,IF('Input&amp;Output'!$C$3=22,'v-t_chart'!J1252,IF('Input&amp;Output'!$C$3=31,'v-t_chart'!K1252,'v-t_chart'!L1252)))))</f>
        <v>78.8</v>
      </c>
      <c r="D1252" s="286">
        <v>243</v>
      </c>
      <c r="E1252" s="286">
        <f t="shared" si="136"/>
        <v>-1.5</v>
      </c>
      <c r="F1252" s="286">
        <f t="shared" si="134"/>
        <v>-364.5</v>
      </c>
      <c r="G1252" s="286">
        <f t="shared" si="137"/>
        <v>118.94999999999999</v>
      </c>
      <c r="H1252" s="286">
        <f t="shared" si="135"/>
        <v>-43357.274999999994</v>
      </c>
      <c r="I1252" s="286">
        <f t="shared" si="138"/>
        <v>1552846.5450000004</v>
      </c>
      <c r="J1252" s="286">
        <f t="shared" si="140"/>
        <v>-28995.974999999955</v>
      </c>
      <c r="K1252" s="286">
        <f t="shared" si="139"/>
        <v>754446.9599999995</v>
      </c>
    </row>
    <row r="1253" spans="2:11" ht="14.4">
      <c r="B1253" s="287">
        <v>1251</v>
      </c>
      <c r="C1253" s="4">
        <f>IF('Input&amp;Output'!$C$3=10,'v-t_chart'!G1253,IF('Input&amp;Output'!$C$3=21,'v-t_chart'!H1253,IF('Input&amp;Output'!$C$3=32,'v-t_chart'!I1253,IF('Input&amp;Output'!$C$3=22,'v-t_chart'!J1253,IF('Input&amp;Output'!$C$3=31,'v-t_chart'!K1253,'v-t_chart'!L1253)))))</f>
        <v>77.3</v>
      </c>
      <c r="D1253" s="286">
        <v>243</v>
      </c>
      <c r="E1253" s="286">
        <f t="shared" si="136"/>
        <v>-1.5</v>
      </c>
      <c r="F1253" s="286">
        <f t="shared" si="134"/>
        <v>-364.5</v>
      </c>
      <c r="G1253" s="286">
        <f t="shared" si="137"/>
        <v>116.69999999999999</v>
      </c>
      <c r="H1253" s="286">
        <f t="shared" si="135"/>
        <v>-42537.149999999994</v>
      </c>
      <c r="I1253" s="286">
        <f t="shared" si="138"/>
        <v>1510309.3950000005</v>
      </c>
      <c r="J1253" s="286">
        <f t="shared" si="140"/>
        <v>-28449.224999999955</v>
      </c>
      <c r="K1253" s="286">
        <f t="shared" si="139"/>
        <v>725997.73499999952</v>
      </c>
    </row>
    <row r="1254" spans="2:11" ht="14.4">
      <c r="B1254" s="287">
        <v>1252</v>
      </c>
      <c r="C1254" s="4">
        <f>IF('Input&amp;Output'!$C$3=10,'v-t_chart'!G1254,IF('Input&amp;Output'!$C$3=21,'v-t_chart'!H1254,IF('Input&amp;Output'!$C$3=32,'v-t_chart'!I1254,IF('Input&amp;Output'!$C$3=22,'v-t_chart'!J1254,IF('Input&amp;Output'!$C$3=31,'v-t_chart'!K1254,'v-t_chart'!L1254)))))</f>
        <v>75.900000000000006</v>
      </c>
      <c r="D1254" s="286">
        <v>243</v>
      </c>
      <c r="E1254" s="286">
        <f t="shared" si="136"/>
        <v>-1.3999999999999915</v>
      </c>
      <c r="F1254" s="286">
        <f t="shared" si="134"/>
        <v>-340.19999999999794</v>
      </c>
      <c r="G1254" s="286">
        <f t="shared" si="137"/>
        <v>114.55000000000001</v>
      </c>
      <c r="H1254" s="286">
        <f t="shared" si="135"/>
        <v>-38969.909999999771</v>
      </c>
      <c r="I1254" s="286">
        <f t="shared" si="138"/>
        <v>1471339.4850000008</v>
      </c>
      <c r="J1254" s="286">
        <f t="shared" si="140"/>
        <v>-26059.319999999836</v>
      </c>
      <c r="K1254" s="286">
        <f t="shared" si="139"/>
        <v>699938.41499999969</v>
      </c>
    </row>
    <row r="1255" spans="2:11" ht="14.4">
      <c r="B1255" s="287">
        <v>1253</v>
      </c>
      <c r="C1255" s="4">
        <f>IF('Input&amp;Output'!$C$3=10,'v-t_chart'!G1255,IF('Input&amp;Output'!$C$3=21,'v-t_chart'!H1255,IF('Input&amp;Output'!$C$3=32,'v-t_chart'!I1255,IF('Input&amp;Output'!$C$3=22,'v-t_chart'!J1255,IF('Input&amp;Output'!$C$3=31,'v-t_chart'!K1255,'v-t_chart'!L1255)))))</f>
        <v>75</v>
      </c>
      <c r="D1255" s="286">
        <v>243</v>
      </c>
      <c r="E1255" s="286">
        <f t="shared" si="136"/>
        <v>-0.90000000000000568</v>
      </c>
      <c r="F1255" s="286">
        <f t="shared" si="134"/>
        <v>-218.70000000000138</v>
      </c>
      <c r="G1255" s="286">
        <f t="shared" si="137"/>
        <v>112.95</v>
      </c>
      <c r="H1255" s="286">
        <f t="shared" si="135"/>
        <v>-24702.165000000157</v>
      </c>
      <c r="I1255" s="286">
        <f t="shared" si="138"/>
        <v>1446637.3200000005</v>
      </c>
      <c r="J1255" s="286">
        <f t="shared" si="140"/>
        <v>-16500.915000000161</v>
      </c>
      <c r="K1255" s="286">
        <f t="shared" si="139"/>
        <v>683437.49999999953</v>
      </c>
    </row>
    <row r="1256" spans="2:11" ht="14.4">
      <c r="B1256" s="287">
        <v>1254</v>
      </c>
      <c r="C1256" s="4">
        <f>IF('Input&amp;Output'!$C$3=10,'v-t_chart'!G1256,IF('Input&amp;Output'!$C$3=21,'v-t_chart'!H1256,IF('Input&amp;Output'!$C$3=32,'v-t_chart'!I1256,IF('Input&amp;Output'!$C$3=22,'v-t_chart'!J1256,IF('Input&amp;Output'!$C$3=31,'v-t_chart'!K1256,'v-t_chart'!L1256)))))</f>
        <v>74.7</v>
      </c>
      <c r="D1256" s="286">
        <v>243</v>
      </c>
      <c r="E1256" s="286">
        <f t="shared" si="136"/>
        <v>-0.29999999999999716</v>
      </c>
      <c r="F1256" s="286">
        <f t="shared" si="134"/>
        <v>-72.899999999999309</v>
      </c>
      <c r="G1256" s="286">
        <f t="shared" si="137"/>
        <v>112.2</v>
      </c>
      <c r="H1256" s="286">
        <f t="shared" si="135"/>
        <v>-8179.3799999999228</v>
      </c>
      <c r="I1256" s="286">
        <f t="shared" si="138"/>
        <v>1438457.9400000006</v>
      </c>
      <c r="J1256" s="286">
        <f t="shared" si="140"/>
        <v>-5456.5649999999823</v>
      </c>
      <c r="K1256" s="286">
        <f t="shared" si="139"/>
        <v>677980.93499999959</v>
      </c>
    </row>
    <row r="1257" spans="2:11" ht="14.4">
      <c r="B1257" s="287">
        <v>1255</v>
      </c>
      <c r="C1257" s="4">
        <f>IF('Input&amp;Output'!$C$3=10,'v-t_chart'!G1257,IF('Input&amp;Output'!$C$3=21,'v-t_chart'!H1257,IF('Input&amp;Output'!$C$3=32,'v-t_chart'!I1257,IF('Input&amp;Output'!$C$3=22,'v-t_chart'!J1257,IF('Input&amp;Output'!$C$3=31,'v-t_chart'!K1257,'v-t_chart'!L1257)))))</f>
        <v>74.7</v>
      </c>
      <c r="D1257" s="286">
        <v>243</v>
      </c>
      <c r="E1257" s="286">
        <f t="shared" si="136"/>
        <v>0</v>
      </c>
      <c r="F1257" s="286">
        <f t="shared" si="134"/>
        <v>0</v>
      </c>
      <c r="G1257" s="286">
        <f t="shared" si="137"/>
        <v>112.05000000000001</v>
      </c>
      <c r="H1257" s="286">
        <f t="shared" si="135"/>
        <v>0</v>
      </c>
      <c r="I1257" s="286">
        <f t="shared" si="138"/>
        <v>1438457.9400000006</v>
      </c>
      <c r="J1257" s="286">
        <f t="shared" si="140"/>
        <v>0</v>
      </c>
      <c r="K1257" s="286">
        <f t="shared" si="139"/>
        <v>677980.93499999959</v>
      </c>
    </row>
    <row r="1258" spans="2:11" ht="14.4">
      <c r="B1258" s="287">
        <v>1256</v>
      </c>
      <c r="C1258" s="4">
        <f>IF('Input&amp;Output'!$C$3=10,'v-t_chart'!G1258,IF('Input&amp;Output'!$C$3=21,'v-t_chart'!H1258,IF('Input&amp;Output'!$C$3=32,'v-t_chart'!I1258,IF('Input&amp;Output'!$C$3=22,'v-t_chart'!J1258,IF('Input&amp;Output'!$C$3=31,'v-t_chart'!K1258,'v-t_chart'!L1258)))))</f>
        <v>74.7</v>
      </c>
      <c r="D1258" s="286">
        <v>243</v>
      </c>
      <c r="E1258" s="286">
        <f t="shared" si="136"/>
        <v>0</v>
      </c>
      <c r="F1258" s="286">
        <f t="shared" si="134"/>
        <v>0</v>
      </c>
      <c r="G1258" s="286">
        <f t="shared" si="137"/>
        <v>112.05000000000001</v>
      </c>
      <c r="H1258" s="286">
        <f t="shared" si="135"/>
        <v>0</v>
      </c>
      <c r="I1258" s="286">
        <f t="shared" si="138"/>
        <v>1438457.9400000006</v>
      </c>
      <c r="J1258" s="286">
        <f t="shared" si="140"/>
        <v>0</v>
      </c>
      <c r="K1258" s="286">
        <f t="shared" si="139"/>
        <v>677980.93499999959</v>
      </c>
    </row>
    <row r="1259" spans="2:11" ht="14.4">
      <c r="B1259" s="287">
        <v>1257</v>
      </c>
      <c r="C1259" s="4">
        <f>IF('Input&amp;Output'!$C$3=10,'v-t_chart'!G1259,IF('Input&amp;Output'!$C$3=21,'v-t_chart'!H1259,IF('Input&amp;Output'!$C$3=32,'v-t_chart'!I1259,IF('Input&amp;Output'!$C$3=22,'v-t_chart'!J1259,IF('Input&amp;Output'!$C$3=31,'v-t_chart'!K1259,'v-t_chart'!L1259)))))</f>
        <v>74.599999999999994</v>
      </c>
      <c r="D1259" s="286">
        <v>243</v>
      </c>
      <c r="E1259" s="286">
        <f t="shared" si="136"/>
        <v>-0.10000000000000853</v>
      </c>
      <c r="F1259" s="286">
        <f t="shared" si="134"/>
        <v>-24.300000000002072</v>
      </c>
      <c r="G1259" s="286">
        <f t="shared" si="137"/>
        <v>111.94999999999999</v>
      </c>
      <c r="H1259" s="286">
        <f t="shared" si="135"/>
        <v>-2720.3850000002317</v>
      </c>
      <c r="I1259" s="286">
        <f t="shared" si="138"/>
        <v>1435737.5550000004</v>
      </c>
      <c r="J1259" s="286">
        <f t="shared" si="140"/>
        <v>-1813.9950000001459</v>
      </c>
      <c r="K1259" s="286">
        <f t="shared" si="139"/>
        <v>676166.93999999948</v>
      </c>
    </row>
    <row r="1260" spans="2:11" ht="14.4">
      <c r="B1260" s="287">
        <v>1258</v>
      </c>
      <c r="C1260" s="4">
        <f>IF('Input&amp;Output'!$C$3=10,'v-t_chart'!G1260,IF('Input&amp;Output'!$C$3=21,'v-t_chart'!H1260,IF('Input&amp;Output'!$C$3=32,'v-t_chart'!I1260,IF('Input&amp;Output'!$C$3=22,'v-t_chart'!J1260,IF('Input&amp;Output'!$C$3=31,'v-t_chart'!K1260,'v-t_chart'!L1260)))))</f>
        <v>74.400000000000006</v>
      </c>
      <c r="D1260" s="286">
        <v>243</v>
      </c>
      <c r="E1260" s="286">
        <f t="shared" si="136"/>
        <v>-0.19999999999998863</v>
      </c>
      <c r="F1260" s="286">
        <f t="shared" si="134"/>
        <v>-48.599999999997237</v>
      </c>
      <c r="G1260" s="286">
        <f t="shared" si="137"/>
        <v>111.7</v>
      </c>
      <c r="H1260" s="286">
        <f t="shared" si="135"/>
        <v>-5428.6199999996916</v>
      </c>
      <c r="I1260" s="286">
        <f t="shared" si="138"/>
        <v>1430308.9350000008</v>
      </c>
      <c r="J1260" s="286">
        <f t="shared" si="140"/>
        <v>-3620.6999999998011</v>
      </c>
      <c r="K1260" s="286">
        <f t="shared" si="139"/>
        <v>672546.23999999964</v>
      </c>
    </row>
    <row r="1261" spans="2:11" ht="14.4">
      <c r="B1261" s="287">
        <v>1259</v>
      </c>
      <c r="C1261" s="4">
        <f>IF('Input&amp;Output'!$C$3=10,'v-t_chart'!G1261,IF('Input&amp;Output'!$C$3=21,'v-t_chart'!H1261,IF('Input&amp;Output'!$C$3=32,'v-t_chart'!I1261,IF('Input&amp;Output'!$C$3=22,'v-t_chart'!J1261,IF('Input&amp;Output'!$C$3=31,'v-t_chart'!K1261,'v-t_chart'!L1261)))))</f>
        <v>74.099999999999994</v>
      </c>
      <c r="D1261" s="286">
        <v>243</v>
      </c>
      <c r="E1261" s="286">
        <f t="shared" si="136"/>
        <v>-0.30000000000001137</v>
      </c>
      <c r="F1261" s="286">
        <f t="shared" si="134"/>
        <v>-72.900000000002763</v>
      </c>
      <c r="G1261" s="286">
        <f t="shared" si="137"/>
        <v>111.3</v>
      </c>
      <c r="H1261" s="286">
        <f t="shared" si="135"/>
        <v>-8113.7700000003069</v>
      </c>
      <c r="I1261" s="286">
        <f t="shared" si="138"/>
        <v>1422195.1650000005</v>
      </c>
      <c r="J1261" s="286">
        <f t="shared" si="140"/>
        <v>-5412.8250000001326</v>
      </c>
      <c r="K1261" s="286">
        <f t="shared" si="139"/>
        <v>667133.41499999946</v>
      </c>
    </row>
    <row r="1262" spans="2:11" ht="14.4">
      <c r="B1262" s="287">
        <v>1260</v>
      </c>
      <c r="C1262" s="4">
        <f>IF('Input&amp;Output'!$C$3=10,'v-t_chart'!G1262,IF('Input&amp;Output'!$C$3=21,'v-t_chart'!H1262,IF('Input&amp;Output'!$C$3=32,'v-t_chart'!I1262,IF('Input&amp;Output'!$C$3=22,'v-t_chart'!J1262,IF('Input&amp;Output'!$C$3=31,'v-t_chart'!K1262,'v-t_chart'!L1262)))))</f>
        <v>73.900000000000006</v>
      </c>
      <c r="D1262" s="286">
        <v>243</v>
      </c>
      <c r="E1262" s="286">
        <f t="shared" si="136"/>
        <v>-0.19999999999998863</v>
      </c>
      <c r="F1262" s="286">
        <f t="shared" si="134"/>
        <v>-48.599999999997237</v>
      </c>
      <c r="G1262" s="286">
        <f t="shared" si="137"/>
        <v>110.95</v>
      </c>
      <c r="H1262" s="286">
        <f t="shared" si="135"/>
        <v>-5392.1699999996936</v>
      </c>
      <c r="I1262" s="286">
        <f t="shared" si="138"/>
        <v>1416802.9950000008</v>
      </c>
      <c r="J1262" s="286">
        <f t="shared" si="140"/>
        <v>-3596.3999999998232</v>
      </c>
      <c r="K1262" s="286">
        <f t="shared" si="139"/>
        <v>663537.01499999966</v>
      </c>
    </row>
    <row r="1263" spans="2:11" ht="14.4">
      <c r="B1263" s="287">
        <v>1261</v>
      </c>
      <c r="C1263" s="4">
        <f>IF('Input&amp;Output'!$C$3=10,'v-t_chart'!G1263,IF('Input&amp;Output'!$C$3=21,'v-t_chart'!H1263,IF('Input&amp;Output'!$C$3=32,'v-t_chart'!I1263,IF('Input&amp;Output'!$C$3=22,'v-t_chart'!J1263,IF('Input&amp;Output'!$C$3=31,'v-t_chart'!K1263,'v-t_chart'!L1263)))))</f>
        <v>74.099999999999994</v>
      </c>
      <c r="D1263" s="286">
        <v>243</v>
      </c>
      <c r="E1263" s="286">
        <f t="shared" si="136"/>
        <v>0.19999999999998863</v>
      </c>
      <c r="F1263" s="286">
        <f t="shared" si="134"/>
        <v>48.599999999997237</v>
      </c>
      <c r="G1263" s="286">
        <f t="shared" si="137"/>
        <v>111.05</v>
      </c>
      <c r="H1263" s="286">
        <f t="shared" si="135"/>
        <v>5397.0299999996932</v>
      </c>
      <c r="I1263" s="286">
        <f t="shared" si="138"/>
        <v>1422200.0250000006</v>
      </c>
      <c r="J1263" s="286">
        <f t="shared" si="140"/>
        <v>3596.3999999998232</v>
      </c>
      <c r="K1263" s="286">
        <f t="shared" si="139"/>
        <v>667133.41499999946</v>
      </c>
    </row>
    <row r="1264" spans="2:11" ht="14.4">
      <c r="B1264" s="287">
        <v>1262</v>
      </c>
      <c r="C1264" s="4">
        <f>IF('Input&amp;Output'!$C$3=10,'v-t_chart'!G1264,IF('Input&amp;Output'!$C$3=21,'v-t_chart'!H1264,IF('Input&amp;Output'!$C$3=32,'v-t_chart'!I1264,IF('Input&amp;Output'!$C$3=22,'v-t_chart'!J1264,IF('Input&amp;Output'!$C$3=31,'v-t_chart'!K1264,'v-t_chart'!L1264)))))</f>
        <v>75.099999999999994</v>
      </c>
      <c r="D1264" s="286">
        <v>243</v>
      </c>
      <c r="E1264" s="286">
        <f t="shared" si="136"/>
        <v>1</v>
      </c>
      <c r="F1264" s="286">
        <f t="shared" si="134"/>
        <v>243</v>
      </c>
      <c r="G1264" s="286">
        <f t="shared" si="137"/>
        <v>112.14999999999999</v>
      </c>
      <c r="H1264" s="286">
        <f t="shared" si="135"/>
        <v>27252.449999999997</v>
      </c>
      <c r="I1264" s="286">
        <f t="shared" si="138"/>
        <v>1449452.4750000006</v>
      </c>
      <c r="J1264" s="286">
        <f t="shared" si="140"/>
        <v>18127.799999999977</v>
      </c>
      <c r="K1264" s="286">
        <f t="shared" si="139"/>
        <v>685261.21499999939</v>
      </c>
    </row>
    <row r="1265" spans="2:11" ht="14.4">
      <c r="B1265" s="287">
        <v>1263</v>
      </c>
      <c r="C1265" s="4">
        <f>IF('Input&amp;Output'!$C$3=10,'v-t_chart'!G1265,IF('Input&amp;Output'!$C$3=21,'v-t_chart'!H1265,IF('Input&amp;Output'!$C$3=32,'v-t_chart'!I1265,IF('Input&amp;Output'!$C$3=22,'v-t_chart'!J1265,IF('Input&amp;Output'!$C$3=31,'v-t_chart'!K1265,'v-t_chart'!L1265)))))</f>
        <v>76.8</v>
      </c>
      <c r="D1265" s="286">
        <v>243</v>
      </c>
      <c r="E1265" s="286">
        <f t="shared" si="136"/>
        <v>1.7000000000000028</v>
      </c>
      <c r="F1265" s="286">
        <f t="shared" si="134"/>
        <v>413.1000000000007</v>
      </c>
      <c r="G1265" s="286">
        <f t="shared" si="137"/>
        <v>114.35</v>
      </c>
      <c r="H1265" s="286">
        <f t="shared" si="135"/>
        <v>47237.985000000081</v>
      </c>
      <c r="I1265" s="286">
        <f t="shared" si="138"/>
        <v>1496690.4600000007</v>
      </c>
      <c r="J1265" s="286">
        <f t="shared" si="140"/>
        <v>31374.945000000058</v>
      </c>
      <c r="K1265" s="286">
        <f t="shared" si="139"/>
        <v>716636.15999999945</v>
      </c>
    </row>
    <row r="1266" spans="2:11" ht="14.4">
      <c r="B1266" s="287">
        <v>1264</v>
      </c>
      <c r="C1266" s="4">
        <f>IF('Input&amp;Output'!$C$3=10,'v-t_chart'!G1266,IF('Input&amp;Output'!$C$3=21,'v-t_chart'!H1266,IF('Input&amp;Output'!$C$3=32,'v-t_chart'!I1266,IF('Input&amp;Output'!$C$3=22,'v-t_chart'!J1266,IF('Input&amp;Output'!$C$3=31,'v-t_chart'!K1266,'v-t_chart'!L1266)))))</f>
        <v>78.7</v>
      </c>
      <c r="D1266" s="286">
        <v>243</v>
      </c>
      <c r="E1266" s="286">
        <f t="shared" si="136"/>
        <v>1.9000000000000057</v>
      </c>
      <c r="F1266" s="286">
        <f t="shared" si="134"/>
        <v>461.70000000000141</v>
      </c>
      <c r="G1266" s="286">
        <f t="shared" si="137"/>
        <v>117.1</v>
      </c>
      <c r="H1266" s="286">
        <f t="shared" si="135"/>
        <v>54065.07000000016</v>
      </c>
      <c r="I1266" s="286">
        <f t="shared" si="138"/>
        <v>1550755.5300000007</v>
      </c>
      <c r="J1266" s="286">
        <f t="shared" si="140"/>
        <v>35897.17500000009</v>
      </c>
      <c r="K1266" s="286">
        <f t="shared" si="139"/>
        <v>752533.3349999995</v>
      </c>
    </row>
    <row r="1267" spans="2:11" ht="14.4">
      <c r="B1267" s="287">
        <v>1265</v>
      </c>
      <c r="C1267" s="4">
        <f>IF('Input&amp;Output'!$C$3=10,'v-t_chart'!G1267,IF('Input&amp;Output'!$C$3=21,'v-t_chart'!H1267,IF('Input&amp;Output'!$C$3=32,'v-t_chart'!I1267,IF('Input&amp;Output'!$C$3=22,'v-t_chart'!J1267,IF('Input&amp;Output'!$C$3=31,'v-t_chart'!K1267,'v-t_chart'!L1267)))))</f>
        <v>80.400000000000006</v>
      </c>
      <c r="D1267" s="286">
        <v>243</v>
      </c>
      <c r="E1267" s="286">
        <f t="shared" si="136"/>
        <v>1.7000000000000028</v>
      </c>
      <c r="F1267" s="286">
        <f t="shared" si="134"/>
        <v>413.1000000000007</v>
      </c>
      <c r="G1267" s="286">
        <f t="shared" si="137"/>
        <v>119.75</v>
      </c>
      <c r="H1267" s="286">
        <f t="shared" si="135"/>
        <v>49468.725000000086</v>
      </c>
      <c r="I1267" s="286">
        <f t="shared" si="138"/>
        <v>1600224.2550000008</v>
      </c>
      <c r="J1267" s="286">
        <f t="shared" si="140"/>
        <v>32862.105000000032</v>
      </c>
      <c r="K1267" s="286">
        <f t="shared" si="139"/>
        <v>785395.43999999948</v>
      </c>
    </row>
    <row r="1268" spans="2:11" ht="14.4">
      <c r="B1268" s="287">
        <v>1266</v>
      </c>
      <c r="C1268" s="4">
        <f>IF('Input&amp;Output'!$C$3=10,'v-t_chart'!G1268,IF('Input&amp;Output'!$C$3=21,'v-t_chart'!H1268,IF('Input&amp;Output'!$C$3=32,'v-t_chart'!I1268,IF('Input&amp;Output'!$C$3=22,'v-t_chart'!J1268,IF('Input&amp;Output'!$C$3=31,'v-t_chart'!K1268,'v-t_chart'!L1268)))))</f>
        <v>81.7</v>
      </c>
      <c r="D1268" s="286">
        <v>243</v>
      </c>
      <c r="E1268" s="286">
        <f t="shared" si="136"/>
        <v>1.2999999999999972</v>
      </c>
      <c r="F1268" s="286">
        <f t="shared" si="134"/>
        <v>315.8999999999993</v>
      </c>
      <c r="G1268" s="286">
        <f t="shared" si="137"/>
        <v>121.9</v>
      </c>
      <c r="H1268" s="286">
        <f t="shared" si="135"/>
        <v>38508.209999999919</v>
      </c>
      <c r="I1268" s="286">
        <f t="shared" si="138"/>
        <v>1638732.4650000008</v>
      </c>
      <c r="J1268" s="286">
        <f t="shared" si="140"/>
        <v>25603.694999999949</v>
      </c>
      <c r="K1268" s="286">
        <f t="shared" si="139"/>
        <v>810999.13499999943</v>
      </c>
    </row>
    <row r="1269" spans="2:11" ht="14.4">
      <c r="B1269" s="287">
        <v>1267</v>
      </c>
      <c r="C1269" s="4">
        <f>IF('Input&amp;Output'!$C$3=10,'v-t_chart'!G1269,IF('Input&amp;Output'!$C$3=21,'v-t_chart'!H1269,IF('Input&amp;Output'!$C$3=32,'v-t_chart'!I1269,IF('Input&amp;Output'!$C$3=22,'v-t_chart'!J1269,IF('Input&amp;Output'!$C$3=31,'v-t_chart'!K1269,'v-t_chart'!L1269)))))</f>
        <v>82.6</v>
      </c>
      <c r="D1269" s="286">
        <v>243</v>
      </c>
      <c r="E1269" s="286">
        <f t="shared" si="136"/>
        <v>0.89999999999999147</v>
      </c>
      <c r="F1269" s="286">
        <f t="shared" si="134"/>
        <v>218.69999999999794</v>
      </c>
      <c r="G1269" s="286">
        <f t="shared" si="137"/>
        <v>123.44999999999999</v>
      </c>
      <c r="H1269" s="286">
        <f t="shared" si="135"/>
        <v>26998.514999999745</v>
      </c>
      <c r="I1269" s="286">
        <f t="shared" si="138"/>
        <v>1665730.9800000004</v>
      </c>
      <c r="J1269" s="286">
        <f t="shared" si="140"/>
        <v>17966.204999999878</v>
      </c>
      <c r="K1269" s="286">
        <f t="shared" si="139"/>
        <v>828965.33999999927</v>
      </c>
    </row>
    <row r="1270" spans="2:11" ht="14.4">
      <c r="B1270" s="287">
        <v>1268</v>
      </c>
      <c r="C1270" s="4">
        <f>IF('Input&amp;Output'!$C$3=10,'v-t_chart'!G1270,IF('Input&amp;Output'!$C$3=21,'v-t_chart'!H1270,IF('Input&amp;Output'!$C$3=32,'v-t_chart'!I1270,IF('Input&amp;Output'!$C$3=22,'v-t_chart'!J1270,IF('Input&amp;Output'!$C$3=31,'v-t_chart'!K1270,'v-t_chart'!L1270)))))</f>
        <v>83.5</v>
      </c>
      <c r="D1270" s="286">
        <v>243</v>
      </c>
      <c r="E1270" s="286">
        <f t="shared" si="136"/>
        <v>0.90000000000000568</v>
      </c>
      <c r="F1270" s="286">
        <f t="shared" si="134"/>
        <v>218.70000000000138</v>
      </c>
      <c r="G1270" s="286">
        <f t="shared" si="137"/>
        <v>124.8</v>
      </c>
      <c r="H1270" s="286">
        <f t="shared" si="135"/>
        <v>27293.760000000173</v>
      </c>
      <c r="I1270" s="286">
        <f t="shared" si="138"/>
        <v>1693024.7400000007</v>
      </c>
      <c r="J1270" s="286">
        <f t="shared" si="140"/>
        <v>18163.035000000084</v>
      </c>
      <c r="K1270" s="286">
        <f t="shared" si="139"/>
        <v>847128.3749999993</v>
      </c>
    </row>
    <row r="1271" spans="2:11" ht="14.4">
      <c r="B1271" s="287">
        <v>1269</v>
      </c>
      <c r="C1271" s="4">
        <f>IF('Input&amp;Output'!$C$3=10,'v-t_chart'!G1271,IF('Input&amp;Output'!$C$3=21,'v-t_chart'!H1271,IF('Input&amp;Output'!$C$3=32,'v-t_chart'!I1271,IF('Input&amp;Output'!$C$3=22,'v-t_chart'!J1271,IF('Input&amp;Output'!$C$3=31,'v-t_chart'!K1271,'v-t_chart'!L1271)))))</f>
        <v>84.4</v>
      </c>
      <c r="D1271" s="286">
        <v>243</v>
      </c>
      <c r="E1271" s="286">
        <f t="shared" si="136"/>
        <v>0.90000000000000568</v>
      </c>
      <c r="F1271" s="286">
        <f t="shared" si="134"/>
        <v>218.70000000000138</v>
      </c>
      <c r="G1271" s="286">
        <f t="shared" si="137"/>
        <v>126.15</v>
      </c>
      <c r="H1271" s="286">
        <f t="shared" si="135"/>
        <v>27589.005000000176</v>
      </c>
      <c r="I1271" s="286">
        <f t="shared" si="138"/>
        <v>1720613.7450000008</v>
      </c>
      <c r="J1271" s="286">
        <f t="shared" si="140"/>
        <v>18359.865000000071</v>
      </c>
      <c r="K1271" s="286">
        <f t="shared" si="139"/>
        <v>865488.23999999941</v>
      </c>
    </row>
    <row r="1272" spans="2:11" ht="14.4">
      <c r="B1272" s="287">
        <v>1270</v>
      </c>
      <c r="C1272" s="4">
        <f>IF('Input&amp;Output'!$C$3=10,'v-t_chart'!G1272,IF('Input&amp;Output'!$C$3=21,'v-t_chart'!H1272,IF('Input&amp;Output'!$C$3=32,'v-t_chart'!I1272,IF('Input&amp;Output'!$C$3=22,'v-t_chart'!J1272,IF('Input&amp;Output'!$C$3=31,'v-t_chart'!K1272,'v-t_chart'!L1272)))))</f>
        <v>85.1</v>
      </c>
      <c r="D1272" s="286">
        <v>243</v>
      </c>
      <c r="E1272" s="286">
        <f t="shared" si="136"/>
        <v>0.69999999999998863</v>
      </c>
      <c r="F1272" s="286">
        <f t="shared" si="134"/>
        <v>170.09999999999724</v>
      </c>
      <c r="G1272" s="286">
        <f t="shared" si="137"/>
        <v>127.3</v>
      </c>
      <c r="H1272" s="286">
        <f t="shared" si="135"/>
        <v>21653.729999999647</v>
      </c>
      <c r="I1272" s="286">
        <f t="shared" si="138"/>
        <v>1742267.4750000006</v>
      </c>
      <c r="J1272" s="286">
        <f t="shared" si="140"/>
        <v>14415.974999999846</v>
      </c>
      <c r="K1272" s="286">
        <f t="shared" si="139"/>
        <v>879904.21499999927</v>
      </c>
    </row>
    <row r="1273" spans="2:11" ht="14.4">
      <c r="B1273" s="287">
        <v>1271</v>
      </c>
      <c r="C1273" s="4">
        <f>IF('Input&amp;Output'!$C$3=10,'v-t_chart'!G1273,IF('Input&amp;Output'!$C$3=21,'v-t_chart'!H1273,IF('Input&amp;Output'!$C$3=32,'v-t_chart'!I1273,IF('Input&amp;Output'!$C$3=22,'v-t_chart'!J1273,IF('Input&amp;Output'!$C$3=31,'v-t_chart'!K1273,'v-t_chart'!L1273)))))</f>
        <v>85.7</v>
      </c>
      <c r="D1273" s="286">
        <v>243</v>
      </c>
      <c r="E1273" s="286">
        <f t="shared" si="136"/>
        <v>0.60000000000000853</v>
      </c>
      <c r="F1273" s="286">
        <f t="shared" si="134"/>
        <v>145.80000000000206</v>
      </c>
      <c r="G1273" s="286">
        <f t="shared" si="137"/>
        <v>128.25</v>
      </c>
      <c r="H1273" s="286">
        <f t="shared" si="135"/>
        <v>18698.850000000264</v>
      </c>
      <c r="I1273" s="286">
        <f t="shared" si="138"/>
        <v>1760966.3250000009</v>
      </c>
      <c r="J1273" s="286">
        <f t="shared" si="140"/>
        <v>12451.320000000167</v>
      </c>
      <c r="K1273" s="286">
        <f t="shared" si="139"/>
        <v>892355.53499999945</v>
      </c>
    </row>
    <row r="1274" spans="2:11" ht="14.4">
      <c r="B1274" s="287">
        <v>1272</v>
      </c>
      <c r="C1274" s="4">
        <f>IF('Input&amp;Output'!$C$3=10,'v-t_chart'!G1274,IF('Input&amp;Output'!$C$3=21,'v-t_chart'!H1274,IF('Input&amp;Output'!$C$3=32,'v-t_chart'!I1274,IF('Input&amp;Output'!$C$3=22,'v-t_chart'!J1274,IF('Input&amp;Output'!$C$3=31,'v-t_chart'!K1274,'v-t_chart'!L1274)))))</f>
        <v>86.3</v>
      </c>
      <c r="D1274" s="286">
        <v>243</v>
      </c>
      <c r="E1274" s="286">
        <f t="shared" si="136"/>
        <v>0.59999999999999432</v>
      </c>
      <c r="F1274" s="286">
        <f t="shared" si="134"/>
        <v>145.79999999999862</v>
      </c>
      <c r="G1274" s="286">
        <f t="shared" si="137"/>
        <v>129.15</v>
      </c>
      <c r="H1274" s="286">
        <f t="shared" si="135"/>
        <v>18830.069999999821</v>
      </c>
      <c r="I1274" s="286">
        <f t="shared" si="138"/>
        <v>1779796.3950000007</v>
      </c>
      <c r="J1274" s="286">
        <f t="shared" si="140"/>
        <v>12538.799999999868</v>
      </c>
      <c r="K1274" s="286">
        <f t="shared" si="139"/>
        <v>904894.33499999926</v>
      </c>
    </row>
    <row r="1275" spans="2:11" ht="14.4">
      <c r="B1275" s="287">
        <v>1273</v>
      </c>
      <c r="C1275" s="4">
        <f>IF('Input&amp;Output'!$C$3=10,'v-t_chart'!G1275,IF('Input&amp;Output'!$C$3=21,'v-t_chart'!H1275,IF('Input&amp;Output'!$C$3=32,'v-t_chart'!I1275,IF('Input&amp;Output'!$C$3=22,'v-t_chart'!J1275,IF('Input&amp;Output'!$C$3=31,'v-t_chart'!K1275,'v-t_chart'!L1275)))))</f>
        <v>87</v>
      </c>
      <c r="D1275" s="286">
        <v>243</v>
      </c>
      <c r="E1275" s="286">
        <f t="shared" si="136"/>
        <v>0.70000000000000284</v>
      </c>
      <c r="F1275" s="286">
        <f t="shared" si="134"/>
        <v>170.1000000000007</v>
      </c>
      <c r="G1275" s="286">
        <f t="shared" si="137"/>
        <v>130.15</v>
      </c>
      <c r="H1275" s="286">
        <f t="shared" si="135"/>
        <v>22138.515000000094</v>
      </c>
      <c r="I1275" s="286">
        <f t="shared" si="138"/>
        <v>1801934.9100000008</v>
      </c>
      <c r="J1275" s="286">
        <f t="shared" si="140"/>
        <v>14739.165000000048</v>
      </c>
      <c r="K1275" s="286">
        <f t="shared" si="139"/>
        <v>919633.4999999993</v>
      </c>
    </row>
    <row r="1276" spans="2:11" ht="14.4">
      <c r="B1276" s="287">
        <v>1274</v>
      </c>
      <c r="C1276" s="4">
        <f>IF('Input&amp;Output'!$C$3=10,'v-t_chart'!G1276,IF('Input&amp;Output'!$C$3=21,'v-t_chart'!H1276,IF('Input&amp;Output'!$C$3=32,'v-t_chart'!I1276,IF('Input&amp;Output'!$C$3=22,'v-t_chart'!J1276,IF('Input&amp;Output'!$C$3=31,'v-t_chart'!K1276,'v-t_chart'!L1276)))))</f>
        <v>87.9</v>
      </c>
      <c r="D1276" s="286">
        <v>243</v>
      </c>
      <c r="E1276" s="286">
        <f t="shared" si="136"/>
        <v>0.90000000000000568</v>
      </c>
      <c r="F1276" s="286">
        <f t="shared" si="134"/>
        <v>218.70000000000138</v>
      </c>
      <c r="G1276" s="286">
        <f t="shared" si="137"/>
        <v>131.4</v>
      </c>
      <c r="H1276" s="286">
        <f t="shared" si="135"/>
        <v>28737.180000000182</v>
      </c>
      <c r="I1276" s="286">
        <f t="shared" si="138"/>
        <v>1830672.090000001</v>
      </c>
      <c r="J1276" s="286">
        <f t="shared" si="140"/>
        <v>19125.315000000093</v>
      </c>
      <c r="K1276" s="286">
        <f t="shared" si="139"/>
        <v>938758.81499999936</v>
      </c>
    </row>
    <row r="1277" spans="2:11" ht="14.4">
      <c r="B1277" s="287">
        <v>1275</v>
      </c>
      <c r="C1277" s="4">
        <f>IF('Input&amp;Output'!$C$3=10,'v-t_chart'!G1277,IF('Input&amp;Output'!$C$3=21,'v-t_chart'!H1277,IF('Input&amp;Output'!$C$3=32,'v-t_chart'!I1277,IF('Input&amp;Output'!$C$3=22,'v-t_chart'!J1277,IF('Input&amp;Output'!$C$3=31,'v-t_chart'!K1277,'v-t_chart'!L1277)))))</f>
        <v>88.8</v>
      </c>
      <c r="D1277" s="286">
        <v>243</v>
      </c>
      <c r="E1277" s="286">
        <f t="shared" si="136"/>
        <v>0.89999999999999147</v>
      </c>
      <c r="F1277" s="286">
        <f t="shared" si="134"/>
        <v>218.69999999999794</v>
      </c>
      <c r="G1277" s="286">
        <f t="shared" si="137"/>
        <v>132.75</v>
      </c>
      <c r="H1277" s="286">
        <f t="shared" si="135"/>
        <v>29032.424999999726</v>
      </c>
      <c r="I1277" s="286">
        <f t="shared" si="138"/>
        <v>1859704.5150000008</v>
      </c>
      <c r="J1277" s="286">
        <f t="shared" si="140"/>
        <v>19322.144999999859</v>
      </c>
      <c r="K1277" s="286">
        <f t="shared" si="139"/>
        <v>958080.95999999926</v>
      </c>
    </row>
    <row r="1278" spans="2:11" ht="14.4">
      <c r="B1278" s="287">
        <v>1276</v>
      </c>
      <c r="C1278" s="4">
        <f>IF('Input&amp;Output'!$C$3=10,'v-t_chart'!G1278,IF('Input&amp;Output'!$C$3=21,'v-t_chart'!H1278,IF('Input&amp;Output'!$C$3=32,'v-t_chart'!I1278,IF('Input&amp;Output'!$C$3=22,'v-t_chart'!J1278,IF('Input&amp;Output'!$C$3=31,'v-t_chart'!K1278,'v-t_chart'!L1278)))))</f>
        <v>89.7</v>
      </c>
      <c r="D1278" s="286">
        <v>243</v>
      </c>
      <c r="E1278" s="286">
        <f t="shared" si="136"/>
        <v>0.90000000000000568</v>
      </c>
      <c r="F1278" s="286">
        <f t="shared" si="134"/>
        <v>218.70000000000138</v>
      </c>
      <c r="G1278" s="286">
        <f t="shared" si="137"/>
        <v>134.1</v>
      </c>
      <c r="H1278" s="286">
        <f t="shared" si="135"/>
        <v>29327.670000000184</v>
      </c>
      <c r="I1278" s="286">
        <f t="shared" si="138"/>
        <v>1889032.185000001</v>
      </c>
      <c r="J1278" s="286">
        <f t="shared" si="140"/>
        <v>19518.975000000068</v>
      </c>
      <c r="K1278" s="286">
        <f t="shared" si="139"/>
        <v>977599.93499999936</v>
      </c>
    </row>
    <row r="1279" spans="2:11" ht="14.4">
      <c r="B1279" s="287">
        <v>1277</v>
      </c>
      <c r="C1279" s="4">
        <f>IF('Input&amp;Output'!$C$3=10,'v-t_chart'!G1279,IF('Input&amp;Output'!$C$3=21,'v-t_chart'!H1279,IF('Input&amp;Output'!$C$3=32,'v-t_chart'!I1279,IF('Input&amp;Output'!$C$3=22,'v-t_chart'!J1279,IF('Input&amp;Output'!$C$3=31,'v-t_chart'!K1279,'v-t_chart'!L1279)))))</f>
        <v>90.3</v>
      </c>
      <c r="D1279" s="286">
        <v>243</v>
      </c>
      <c r="E1279" s="286">
        <f t="shared" si="136"/>
        <v>0.59999999999999432</v>
      </c>
      <c r="F1279" s="286">
        <f t="shared" si="134"/>
        <v>145.79999999999862</v>
      </c>
      <c r="G1279" s="286">
        <f t="shared" si="137"/>
        <v>135.15</v>
      </c>
      <c r="H1279" s="286">
        <f t="shared" si="135"/>
        <v>19704.869999999813</v>
      </c>
      <c r="I1279" s="286">
        <f t="shared" si="138"/>
        <v>1908737.0550000009</v>
      </c>
      <c r="J1279" s="286">
        <f t="shared" si="140"/>
        <v>13121.999999999889</v>
      </c>
      <c r="K1279" s="286">
        <f t="shared" si="139"/>
        <v>990721.93499999924</v>
      </c>
    </row>
    <row r="1280" spans="2:11" ht="14.4">
      <c r="B1280" s="287">
        <v>1278</v>
      </c>
      <c r="C1280" s="4">
        <f>IF('Input&amp;Output'!$C$3=10,'v-t_chart'!G1280,IF('Input&amp;Output'!$C$3=21,'v-t_chart'!H1280,IF('Input&amp;Output'!$C$3=32,'v-t_chart'!I1280,IF('Input&amp;Output'!$C$3=22,'v-t_chart'!J1280,IF('Input&amp;Output'!$C$3=31,'v-t_chart'!K1280,'v-t_chart'!L1280)))))</f>
        <v>90.6</v>
      </c>
      <c r="D1280" s="286">
        <v>243</v>
      </c>
      <c r="E1280" s="286">
        <f t="shared" si="136"/>
        <v>0.29999999999999716</v>
      </c>
      <c r="F1280" s="286">
        <f t="shared" si="134"/>
        <v>72.899999999999309</v>
      </c>
      <c r="G1280" s="286">
        <f t="shared" si="137"/>
        <v>135.75</v>
      </c>
      <c r="H1280" s="286">
        <f t="shared" si="135"/>
        <v>9896.1749999999065</v>
      </c>
      <c r="I1280" s="286">
        <f t="shared" si="138"/>
        <v>1918633.2300000007</v>
      </c>
      <c r="J1280" s="286">
        <f t="shared" si="140"/>
        <v>6593.8049999999421</v>
      </c>
      <c r="K1280" s="286">
        <f t="shared" si="139"/>
        <v>997315.73999999918</v>
      </c>
    </row>
    <row r="1281" spans="2:11" ht="14.4">
      <c r="B1281" s="287">
        <v>1279</v>
      </c>
      <c r="C1281" s="4">
        <f>IF('Input&amp;Output'!$C$3=10,'v-t_chart'!G1281,IF('Input&amp;Output'!$C$3=21,'v-t_chart'!H1281,IF('Input&amp;Output'!$C$3=32,'v-t_chart'!I1281,IF('Input&amp;Output'!$C$3=22,'v-t_chart'!J1281,IF('Input&amp;Output'!$C$3=31,'v-t_chart'!K1281,'v-t_chart'!L1281)))))</f>
        <v>90.6</v>
      </c>
      <c r="D1281" s="286">
        <v>243</v>
      </c>
      <c r="E1281" s="286">
        <f t="shared" si="136"/>
        <v>0</v>
      </c>
      <c r="F1281" s="286">
        <f t="shared" si="134"/>
        <v>0</v>
      </c>
      <c r="G1281" s="286">
        <f t="shared" si="137"/>
        <v>135.89999999999998</v>
      </c>
      <c r="H1281" s="286">
        <f t="shared" si="135"/>
        <v>0</v>
      </c>
      <c r="I1281" s="286">
        <f t="shared" si="138"/>
        <v>1918633.2300000007</v>
      </c>
      <c r="J1281" s="286">
        <f t="shared" si="140"/>
        <v>0</v>
      </c>
      <c r="K1281" s="286">
        <f t="shared" si="139"/>
        <v>997315.73999999918</v>
      </c>
    </row>
    <row r="1282" spans="2:11" ht="14.4">
      <c r="B1282" s="287">
        <v>1280</v>
      </c>
      <c r="C1282" s="4">
        <f>IF('Input&amp;Output'!$C$3=10,'v-t_chart'!G1282,IF('Input&amp;Output'!$C$3=21,'v-t_chart'!H1282,IF('Input&amp;Output'!$C$3=32,'v-t_chart'!I1282,IF('Input&amp;Output'!$C$3=22,'v-t_chart'!J1282,IF('Input&amp;Output'!$C$3=31,'v-t_chart'!K1282,'v-t_chart'!L1282)))))</f>
        <v>90.5</v>
      </c>
      <c r="D1282" s="286">
        <v>243</v>
      </c>
      <c r="E1282" s="286">
        <f t="shared" si="136"/>
        <v>-9.9999999999994316E-2</v>
      </c>
      <c r="F1282" s="286">
        <f t="shared" si="134"/>
        <v>-24.299999999998619</v>
      </c>
      <c r="G1282" s="286">
        <f t="shared" si="137"/>
        <v>135.80000000000001</v>
      </c>
      <c r="H1282" s="286">
        <f t="shared" si="135"/>
        <v>-3299.9399999998127</v>
      </c>
      <c r="I1282" s="286">
        <f t="shared" si="138"/>
        <v>1915333.290000001</v>
      </c>
      <c r="J1282" s="286">
        <f t="shared" si="140"/>
        <v>-2200.3649999998497</v>
      </c>
      <c r="K1282" s="286">
        <f t="shared" si="139"/>
        <v>995115.3749999993</v>
      </c>
    </row>
    <row r="1283" spans="2:11" ht="14.4">
      <c r="B1283" s="287">
        <v>1281</v>
      </c>
      <c r="C1283" s="4">
        <f>IF('Input&amp;Output'!$C$3=10,'v-t_chart'!G1283,IF('Input&amp;Output'!$C$3=21,'v-t_chart'!H1283,IF('Input&amp;Output'!$C$3=32,'v-t_chart'!I1283,IF('Input&amp;Output'!$C$3=22,'v-t_chart'!J1283,IF('Input&amp;Output'!$C$3=31,'v-t_chart'!K1283,'v-t_chart'!L1283)))))</f>
        <v>90.4</v>
      </c>
      <c r="D1283" s="286">
        <v>243</v>
      </c>
      <c r="E1283" s="286">
        <f t="shared" si="136"/>
        <v>-9.9999999999994316E-2</v>
      </c>
      <c r="F1283" s="286">
        <f t="shared" si="134"/>
        <v>-24.299999999998619</v>
      </c>
      <c r="G1283" s="286">
        <f t="shared" si="137"/>
        <v>135.65</v>
      </c>
      <c r="H1283" s="286">
        <f t="shared" si="135"/>
        <v>-3296.2949999998127</v>
      </c>
      <c r="I1283" s="286">
        <f t="shared" si="138"/>
        <v>1912036.995000001</v>
      </c>
      <c r="J1283" s="286">
        <f t="shared" si="140"/>
        <v>-2197.9349999999072</v>
      </c>
      <c r="K1283" s="286">
        <f t="shared" si="139"/>
        <v>992917.43999999936</v>
      </c>
    </row>
    <row r="1284" spans="2:11" ht="14.4">
      <c r="B1284" s="287">
        <v>1282</v>
      </c>
      <c r="C1284" s="4">
        <f>IF('Input&amp;Output'!$C$3=10,'v-t_chart'!G1284,IF('Input&amp;Output'!$C$3=21,'v-t_chart'!H1284,IF('Input&amp;Output'!$C$3=32,'v-t_chart'!I1284,IF('Input&amp;Output'!$C$3=22,'v-t_chart'!J1284,IF('Input&amp;Output'!$C$3=31,'v-t_chart'!K1284,'v-t_chart'!L1284)))))</f>
        <v>90.1</v>
      </c>
      <c r="D1284" s="286">
        <v>243</v>
      </c>
      <c r="E1284" s="286">
        <f t="shared" si="136"/>
        <v>-0.30000000000001137</v>
      </c>
      <c r="F1284" s="286">
        <f t="shared" ref="F1284:F1347" si="141">D1284*E1284</f>
        <v>-72.900000000002763</v>
      </c>
      <c r="G1284" s="286">
        <f t="shared" si="137"/>
        <v>135.30000000000001</v>
      </c>
      <c r="H1284" s="286">
        <f t="shared" ref="H1284:H1347" si="142">F1284*G1284</f>
        <v>-9863.3700000003755</v>
      </c>
      <c r="I1284" s="286">
        <f t="shared" si="138"/>
        <v>1902173.6250000007</v>
      </c>
      <c r="J1284" s="286">
        <f t="shared" si="140"/>
        <v>-6579.2250000001768</v>
      </c>
      <c r="K1284" s="286">
        <f t="shared" si="139"/>
        <v>986338.21499999915</v>
      </c>
    </row>
    <row r="1285" spans="2:11" ht="14.4">
      <c r="B1285" s="287">
        <v>1283</v>
      </c>
      <c r="C1285" s="4">
        <f>IF('Input&amp;Output'!$C$3=10,'v-t_chart'!G1285,IF('Input&amp;Output'!$C$3=21,'v-t_chart'!H1285,IF('Input&amp;Output'!$C$3=32,'v-t_chart'!I1285,IF('Input&amp;Output'!$C$3=22,'v-t_chart'!J1285,IF('Input&amp;Output'!$C$3=31,'v-t_chart'!K1285,'v-t_chart'!L1285)))))</f>
        <v>89.7</v>
      </c>
      <c r="D1285" s="286">
        <v>243</v>
      </c>
      <c r="E1285" s="286">
        <f t="shared" ref="E1285:E1348" si="143">(C1285-C1284)/(B1285/B1285)</f>
        <v>-0.39999999999999147</v>
      </c>
      <c r="F1285" s="286">
        <f t="shared" si="141"/>
        <v>-97.199999999997928</v>
      </c>
      <c r="G1285" s="286">
        <f t="shared" ref="G1285:G1348" si="144">(C1285+C1284/2)*(B1285-B1284)</f>
        <v>134.75</v>
      </c>
      <c r="H1285" s="286">
        <f t="shared" si="142"/>
        <v>-13097.699999999721</v>
      </c>
      <c r="I1285" s="286">
        <f t="shared" ref="I1285:I1348" si="145">I1284+H1285</f>
        <v>1889075.925000001</v>
      </c>
      <c r="J1285" s="286">
        <f t="shared" si="140"/>
        <v>-8738.2799999998988</v>
      </c>
      <c r="K1285" s="286">
        <f t="shared" ref="K1285:K1348" si="146">K1284+J1285</f>
        <v>977599.93499999924</v>
      </c>
    </row>
    <row r="1286" spans="2:11" ht="14.4">
      <c r="B1286" s="287">
        <v>1284</v>
      </c>
      <c r="C1286" s="4">
        <f>IF('Input&amp;Output'!$C$3=10,'v-t_chart'!G1286,IF('Input&amp;Output'!$C$3=21,'v-t_chart'!H1286,IF('Input&amp;Output'!$C$3=32,'v-t_chart'!I1286,IF('Input&amp;Output'!$C$3=22,'v-t_chart'!J1286,IF('Input&amp;Output'!$C$3=31,'v-t_chart'!K1286,'v-t_chart'!L1286)))))</f>
        <v>89.3</v>
      </c>
      <c r="D1286" s="286">
        <v>243</v>
      </c>
      <c r="E1286" s="286">
        <f t="shared" si="143"/>
        <v>-0.40000000000000568</v>
      </c>
      <c r="F1286" s="286">
        <f t="shared" si="141"/>
        <v>-97.200000000001381</v>
      </c>
      <c r="G1286" s="286">
        <f t="shared" si="144"/>
        <v>134.15</v>
      </c>
      <c r="H1286" s="286">
        <f t="shared" si="142"/>
        <v>-13039.380000000187</v>
      </c>
      <c r="I1286" s="286">
        <f t="shared" si="145"/>
        <v>1876036.5450000009</v>
      </c>
      <c r="J1286" s="286">
        <f t="shared" si="140"/>
        <v>-8699.4000000000451</v>
      </c>
      <c r="K1286" s="286">
        <f t="shared" si="146"/>
        <v>968900.53499999922</v>
      </c>
    </row>
    <row r="1287" spans="2:11" ht="14.4">
      <c r="B1287" s="287">
        <v>1285</v>
      </c>
      <c r="C1287" s="4">
        <f>IF('Input&amp;Output'!$C$3=10,'v-t_chart'!G1287,IF('Input&amp;Output'!$C$3=21,'v-t_chart'!H1287,IF('Input&amp;Output'!$C$3=32,'v-t_chart'!I1287,IF('Input&amp;Output'!$C$3=22,'v-t_chart'!J1287,IF('Input&amp;Output'!$C$3=31,'v-t_chart'!K1287,'v-t_chart'!L1287)))))</f>
        <v>89</v>
      </c>
      <c r="D1287" s="286">
        <v>243</v>
      </c>
      <c r="E1287" s="286">
        <f t="shared" si="143"/>
        <v>-0.29999999999999716</v>
      </c>
      <c r="F1287" s="286">
        <f t="shared" si="141"/>
        <v>-72.899999999999309</v>
      </c>
      <c r="G1287" s="286">
        <f t="shared" si="144"/>
        <v>133.65</v>
      </c>
      <c r="H1287" s="286">
        <f t="shared" si="142"/>
        <v>-9743.0849999999082</v>
      </c>
      <c r="I1287" s="286">
        <f t="shared" si="145"/>
        <v>1866293.4600000009</v>
      </c>
      <c r="J1287" s="286">
        <f t="shared" si="140"/>
        <v>-6499.0349999999735</v>
      </c>
      <c r="K1287" s="286">
        <f t="shared" si="146"/>
        <v>962401.4999999993</v>
      </c>
    </row>
    <row r="1288" spans="2:11" ht="14.4">
      <c r="B1288" s="287">
        <v>1286</v>
      </c>
      <c r="C1288" s="4">
        <f>IF('Input&amp;Output'!$C$3=10,'v-t_chart'!G1288,IF('Input&amp;Output'!$C$3=21,'v-t_chart'!H1288,IF('Input&amp;Output'!$C$3=32,'v-t_chart'!I1288,IF('Input&amp;Output'!$C$3=22,'v-t_chart'!J1288,IF('Input&amp;Output'!$C$3=31,'v-t_chart'!K1288,'v-t_chart'!L1288)))))</f>
        <v>88.8</v>
      </c>
      <c r="D1288" s="286">
        <v>243</v>
      </c>
      <c r="E1288" s="286">
        <f t="shared" si="143"/>
        <v>-0.20000000000000284</v>
      </c>
      <c r="F1288" s="286">
        <f t="shared" si="141"/>
        <v>-48.600000000000691</v>
      </c>
      <c r="G1288" s="286">
        <f t="shared" si="144"/>
        <v>133.30000000000001</v>
      </c>
      <c r="H1288" s="286">
        <f t="shared" si="142"/>
        <v>-6478.3800000000929</v>
      </c>
      <c r="I1288" s="286">
        <f t="shared" si="145"/>
        <v>1859815.0800000008</v>
      </c>
      <c r="J1288" s="286">
        <f t="shared" si="140"/>
        <v>-4320.5400000000482</v>
      </c>
      <c r="K1288" s="286">
        <f t="shared" si="146"/>
        <v>958080.95999999926</v>
      </c>
    </row>
    <row r="1289" spans="2:11" ht="14.4">
      <c r="B1289" s="287">
        <v>1287</v>
      </c>
      <c r="C1289" s="4">
        <f>IF('Input&amp;Output'!$C$3=10,'v-t_chart'!G1289,IF('Input&amp;Output'!$C$3=21,'v-t_chart'!H1289,IF('Input&amp;Output'!$C$3=32,'v-t_chart'!I1289,IF('Input&amp;Output'!$C$3=22,'v-t_chart'!J1289,IF('Input&amp;Output'!$C$3=31,'v-t_chart'!K1289,'v-t_chart'!L1289)))))</f>
        <v>88.9</v>
      </c>
      <c r="D1289" s="286">
        <v>243</v>
      </c>
      <c r="E1289" s="286">
        <f t="shared" si="143"/>
        <v>0.10000000000000853</v>
      </c>
      <c r="F1289" s="286">
        <f t="shared" si="141"/>
        <v>24.300000000002072</v>
      </c>
      <c r="G1289" s="286">
        <f t="shared" si="144"/>
        <v>133.30000000000001</v>
      </c>
      <c r="H1289" s="286">
        <f t="shared" si="142"/>
        <v>3239.1900000002765</v>
      </c>
      <c r="I1289" s="286">
        <f t="shared" si="145"/>
        <v>1863054.2700000009</v>
      </c>
      <c r="J1289" s="286">
        <f t="shared" si="140"/>
        <v>2159.0550000001635</v>
      </c>
      <c r="K1289" s="286">
        <f t="shared" si="146"/>
        <v>960240.01499999943</v>
      </c>
    </row>
    <row r="1290" spans="2:11" ht="14.4">
      <c r="B1290" s="287">
        <v>1288</v>
      </c>
      <c r="C1290" s="4">
        <f>IF('Input&amp;Output'!$C$3=10,'v-t_chart'!G1290,IF('Input&amp;Output'!$C$3=21,'v-t_chart'!H1290,IF('Input&amp;Output'!$C$3=32,'v-t_chart'!I1290,IF('Input&amp;Output'!$C$3=22,'v-t_chart'!J1290,IF('Input&amp;Output'!$C$3=31,'v-t_chart'!K1290,'v-t_chart'!L1290)))))</f>
        <v>89.1</v>
      </c>
      <c r="D1290" s="286">
        <v>243</v>
      </c>
      <c r="E1290" s="286">
        <f t="shared" si="143"/>
        <v>0.19999999999998863</v>
      </c>
      <c r="F1290" s="286">
        <f t="shared" si="141"/>
        <v>48.599999999997237</v>
      </c>
      <c r="G1290" s="286">
        <f t="shared" si="144"/>
        <v>133.55000000000001</v>
      </c>
      <c r="H1290" s="286">
        <f t="shared" si="142"/>
        <v>6490.5299999996314</v>
      </c>
      <c r="I1290" s="286">
        <f t="shared" si="145"/>
        <v>1869544.8000000005</v>
      </c>
      <c r="J1290" s="286">
        <f t="shared" si="140"/>
        <v>4325.3999999997122</v>
      </c>
      <c r="K1290" s="286">
        <f t="shared" si="146"/>
        <v>964565.41499999911</v>
      </c>
    </row>
    <row r="1291" spans="2:11" ht="14.4">
      <c r="B1291" s="287">
        <v>1289</v>
      </c>
      <c r="C1291" s="4">
        <f>IF('Input&amp;Output'!$C$3=10,'v-t_chart'!G1291,IF('Input&amp;Output'!$C$3=21,'v-t_chart'!H1291,IF('Input&amp;Output'!$C$3=32,'v-t_chart'!I1291,IF('Input&amp;Output'!$C$3=22,'v-t_chart'!J1291,IF('Input&amp;Output'!$C$3=31,'v-t_chart'!K1291,'v-t_chart'!L1291)))))</f>
        <v>89.3</v>
      </c>
      <c r="D1291" s="286">
        <v>243</v>
      </c>
      <c r="E1291" s="286">
        <f t="shared" si="143"/>
        <v>0.20000000000000284</v>
      </c>
      <c r="F1291" s="286">
        <f t="shared" si="141"/>
        <v>48.600000000000691</v>
      </c>
      <c r="G1291" s="286">
        <f t="shared" si="144"/>
        <v>133.85</v>
      </c>
      <c r="H1291" s="286">
        <f t="shared" si="142"/>
        <v>6505.1100000000924</v>
      </c>
      <c r="I1291" s="286">
        <f t="shared" si="145"/>
        <v>1876049.9100000006</v>
      </c>
      <c r="J1291" s="286">
        <f t="shared" si="140"/>
        <v>4335.1200000001463</v>
      </c>
      <c r="K1291" s="286">
        <f t="shared" si="146"/>
        <v>968900.53499999922</v>
      </c>
    </row>
    <row r="1292" spans="2:11" ht="14.4">
      <c r="B1292" s="287">
        <v>1290</v>
      </c>
      <c r="C1292" s="4">
        <f>IF('Input&amp;Output'!$C$3=10,'v-t_chart'!G1292,IF('Input&amp;Output'!$C$3=21,'v-t_chart'!H1292,IF('Input&amp;Output'!$C$3=32,'v-t_chart'!I1292,IF('Input&amp;Output'!$C$3=22,'v-t_chart'!J1292,IF('Input&amp;Output'!$C$3=31,'v-t_chart'!K1292,'v-t_chart'!L1292)))))</f>
        <v>89.4</v>
      </c>
      <c r="D1292" s="286">
        <v>243</v>
      </c>
      <c r="E1292" s="286">
        <f t="shared" si="143"/>
        <v>0.10000000000000853</v>
      </c>
      <c r="F1292" s="286">
        <f t="shared" si="141"/>
        <v>24.300000000002072</v>
      </c>
      <c r="G1292" s="286">
        <f t="shared" si="144"/>
        <v>134.05000000000001</v>
      </c>
      <c r="H1292" s="286">
        <f t="shared" si="142"/>
        <v>3257.4150000002778</v>
      </c>
      <c r="I1292" s="286">
        <f t="shared" si="145"/>
        <v>1879307.3250000009</v>
      </c>
      <c r="J1292" s="286">
        <f t="shared" si="140"/>
        <v>2171.2050000000972</v>
      </c>
      <c r="K1292" s="286">
        <f t="shared" si="146"/>
        <v>971071.73999999929</v>
      </c>
    </row>
    <row r="1293" spans="2:11" ht="14.4">
      <c r="B1293" s="287">
        <v>1291</v>
      </c>
      <c r="C1293" s="4">
        <f>IF('Input&amp;Output'!$C$3=10,'v-t_chart'!G1293,IF('Input&amp;Output'!$C$3=21,'v-t_chart'!H1293,IF('Input&amp;Output'!$C$3=32,'v-t_chart'!I1293,IF('Input&amp;Output'!$C$3=22,'v-t_chart'!J1293,IF('Input&amp;Output'!$C$3=31,'v-t_chart'!K1293,'v-t_chart'!L1293)))))</f>
        <v>89.4</v>
      </c>
      <c r="D1293" s="286">
        <v>243</v>
      </c>
      <c r="E1293" s="286">
        <f t="shared" si="143"/>
        <v>0</v>
      </c>
      <c r="F1293" s="286">
        <f t="shared" si="141"/>
        <v>0</v>
      </c>
      <c r="G1293" s="286">
        <f t="shared" si="144"/>
        <v>134.10000000000002</v>
      </c>
      <c r="H1293" s="286">
        <f t="shared" si="142"/>
        <v>0</v>
      </c>
      <c r="I1293" s="286">
        <f t="shared" si="145"/>
        <v>1879307.3250000009</v>
      </c>
      <c r="J1293" s="286">
        <f t="shared" si="140"/>
        <v>0</v>
      </c>
      <c r="K1293" s="286">
        <f t="shared" si="146"/>
        <v>971071.73999999929</v>
      </c>
    </row>
    <row r="1294" spans="2:11" ht="14.4">
      <c r="B1294" s="287">
        <v>1292</v>
      </c>
      <c r="C1294" s="4">
        <f>IF('Input&amp;Output'!$C$3=10,'v-t_chart'!G1294,IF('Input&amp;Output'!$C$3=21,'v-t_chart'!H1294,IF('Input&amp;Output'!$C$3=32,'v-t_chart'!I1294,IF('Input&amp;Output'!$C$3=22,'v-t_chart'!J1294,IF('Input&amp;Output'!$C$3=31,'v-t_chart'!K1294,'v-t_chart'!L1294)))))</f>
        <v>89.2</v>
      </c>
      <c r="D1294" s="286">
        <v>243</v>
      </c>
      <c r="E1294" s="286">
        <f t="shared" si="143"/>
        <v>-0.20000000000000284</v>
      </c>
      <c r="F1294" s="286">
        <f t="shared" si="141"/>
        <v>-48.600000000000691</v>
      </c>
      <c r="G1294" s="286">
        <f t="shared" si="144"/>
        <v>133.9</v>
      </c>
      <c r="H1294" s="286">
        <f t="shared" si="142"/>
        <v>-6507.5400000000927</v>
      </c>
      <c r="I1294" s="286">
        <f t="shared" si="145"/>
        <v>1872799.7850000008</v>
      </c>
      <c r="J1294" s="286">
        <f t="shared" si="140"/>
        <v>-4339.9800000000305</v>
      </c>
      <c r="K1294" s="286">
        <f t="shared" si="146"/>
        <v>966731.75999999931</v>
      </c>
    </row>
    <row r="1295" spans="2:11" ht="14.4">
      <c r="B1295" s="287">
        <v>1293</v>
      </c>
      <c r="C1295" s="4">
        <f>IF('Input&amp;Output'!$C$3=10,'v-t_chart'!G1295,IF('Input&amp;Output'!$C$3=21,'v-t_chart'!H1295,IF('Input&amp;Output'!$C$3=32,'v-t_chart'!I1295,IF('Input&amp;Output'!$C$3=22,'v-t_chart'!J1295,IF('Input&amp;Output'!$C$3=31,'v-t_chart'!K1295,'v-t_chart'!L1295)))))</f>
        <v>88.9</v>
      </c>
      <c r="D1295" s="286">
        <v>243</v>
      </c>
      <c r="E1295" s="286">
        <f t="shared" si="143"/>
        <v>-0.29999999999999716</v>
      </c>
      <c r="F1295" s="286">
        <f t="shared" si="141"/>
        <v>-72.899999999999309</v>
      </c>
      <c r="G1295" s="286">
        <f t="shared" si="144"/>
        <v>133.5</v>
      </c>
      <c r="H1295" s="286">
        <f t="shared" si="142"/>
        <v>-9732.1499999999087</v>
      </c>
      <c r="I1295" s="286">
        <f t="shared" si="145"/>
        <v>1863067.6350000009</v>
      </c>
      <c r="J1295" s="286">
        <f t="shared" si="140"/>
        <v>-6491.7449999999244</v>
      </c>
      <c r="K1295" s="286">
        <f t="shared" si="146"/>
        <v>960240.01499999943</v>
      </c>
    </row>
    <row r="1296" spans="2:11" ht="14.4">
      <c r="B1296" s="287">
        <v>1294</v>
      </c>
      <c r="C1296" s="4">
        <f>IF('Input&amp;Output'!$C$3=10,'v-t_chart'!G1296,IF('Input&amp;Output'!$C$3=21,'v-t_chart'!H1296,IF('Input&amp;Output'!$C$3=32,'v-t_chart'!I1296,IF('Input&amp;Output'!$C$3=22,'v-t_chart'!J1296,IF('Input&amp;Output'!$C$3=31,'v-t_chart'!K1296,'v-t_chart'!L1296)))))</f>
        <v>88.5</v>
      </c>
      <c r="D1296" s="286">
        <v>243</v>
      </c>
      <c r="E1296" s="286">
        <f t="shared" si="143"/>
        <v>-0.40000000000000568</v>
      </c>
      <c r="F1296" s="286">
        <f t="shared" si="141"/>
        <v>-97.200000000001381</v>
      </c>
      <c r="G1296" s="286">
        <f t="shared" si="144"/>
        <v>132.94999999999999</v>
      </c>
      <c r="H1296" s="286">
        <f t="shared" si="142"/>
        <v>-12922.740000000182</v>
      </c>
      <c r="I1296" s="286">
        <f t="shared" si="145"/>
        <v>1850144.8950000007</v>
      </c>
      <c r="J1296" s="286">
        <f t="shared" si="140"/>
        <v>-8621.6400000001158</v>
      </c>
      <c r="K1296" s="286">
        <f t="shared" si="146"/>
        <v>951618.3749999993</v>
      </c>
    </row>
    <row r="1297" spans="2:11" ht="14.4">
      <c r="B1297" s="287">
        <v>1295</v>
      </c>
      <c r="C1297" s="4">
        <f>IF('Input&amp;Output'!$C$3=10,'v-t_chart'!G1297,IF('Input&amp;Output'!$C$3=21,'v-t_chart'!H1297,IF('Input&amp;Output'!$C$3=32,'v-t_chart'!I1297,IF('Input&amp;Output'!$C$3=22,'v-t_chart'!J1297,IF('Input&amp;Output'!$C$3=31,'v-t_chart'!K1297,'v-t_chart'!L1297)))))</f>
        <v>88</v>
      </c>
      <c r="D1297" s="286">
        <v>243</v>
      </c>
      <c r="E1297" s="286">
        <f t="shared" si="143"/>
        <v>-0.5</v>
      </c>
      <c r="F1297" s="286">
        <f t="shared" si="141"/>
        <v>-121.5</v>
      </c>
      <c r="G1297" s="286">
        <f t="shared" si="144"/>
        <v>132.25</v>
      </c>
      <c r="H1297" s="286">
        <f t="shared" si="142"/>
        <v>-16068.375</v>
      </c>
      <c r="I1297" s="286">
        <f t="shared" si="145"/>
        <v>1834076.5200000007</v>
      </c>
      <c r="J1297" s="286">
        <f t="shared" si="140"/>
        <v>-10722.375</v>
      </c>
      <c r="K1297" s="286">
        <f t="shared" si="146"/>
        <v>940895.9999999993</v>
      </c>
    </row>
    <row r="1298" spans="2:11" ht="14.4">
      <c r="B1298" s="287">
        <v>1296</v>
      </c>
      <c r="C1298" s="4">
        <f>IF('Input&amp;Output'!$C$3=10,'v-t_chart'!G1298,IF('Input&amp;Output'!$C$3=21,'v-t_chart'!H1298,IF('Input&amp;Output'!$C$3=32,'v-t_chart'!I1298,IF('Input&amp;Output'!$C$3=22,'v-t_chart'!J1298,IF('Input&amp;Output'!$C$3=31,'v-t_chart'!K1298,'v-t_chart'!L1298)))))</f>
        <v>87.5</v>
      </c>
      <c r="D1298" s="286">
        <v>243</v>
      </c>
      <c r="E1298" s="286">
        <f t="shared" si="143"/>
        <v>-0.5</v>
      </c>
      <c r="F1298" s="286">
        <f t="shared" si="141"/>
        <v>-121.5</v>
      </c>
      <c r="G1298" s="286">
        <f t="shared" si="144"/>
        <v>131.5</v>
      </c>
      <c r="H1298" s="286">
        <f t="shared" si="142"/>
        <v>-15977.25</v>
      </c>
      <c r="I1298" s="286">
        <f t="shared" si="145"/>
        <v>1818099.2700000007</v>
      </c>
      <c r="J1298" s="286">
        <f t="shared" si="140"/>
        <v>-10661.625</v>
      </c>
      <c r="K1298" s="286">
        <f t="shared" si="146"/>
        <v>930234.3749999993</v>
      </c>
    </row>
    <row r="1299" spans="2:11" ht="14.4">
      <c r="B1299" s="287">
        <v>1297</v>
      </c>
      <c r="C1299" s="4">
        <f>IF('Input&amp;Output'!$C$3=10,'v-t_chart'!G1299,IF('Input&amp;Output'!$C$3=21,'v-t_chart'!H1299,IF('Input&amp;Output'!$C$3=32,'v-t_chart'!I1299,IF('Input&amp;Output'!$C$3=22,'v-t_chart'!J1299,IF('Input&amp;Output'!$C$3=31,'v-t_chart'!K1299,'v-t_chart'!L1299)))))</f>
        <v>87.2</v>
      </c>
      <c r="D1299" s="286">
        <v>243</v>
      </c>
      <c r="E1299" s="286">
        <f t="shared" si="143"/>
        <v>-0.29999999999999716</v>
      </c>
      <c r="F1299" s="286">
        <f t="shared" si="141"/>
        <v>-72.899999999999309</v>
      </c>
      <c r="G1299" s="286">
        <f t="shared" si="144"/>
        <v>130.94999999999999</v>
      </c>
      <c r="H1299" s="286">
        <f t="shared" si="142"/>
        <v>-9546.2549999999083</v>
      </c>
      <c r="I1299" s="286">
        <f t="shared" si="145"/>
        <v>1808553.0150000008</v>
      </c>
      <c r="J1299" s="286">
        <f t="shared" si="140"/>
        <v>-6367.8149999999823</v>
      </c>
      <c r="K1299" s="286">
        <f t="shared" si="146"/>
        <v>923866.55999999936</v>
      </c>
    </row>
    <row r="1300" spans="2:11" ht="14.4">
      <c r="B1300" s="287">
        <v>1298</v>
      </c>
      <c r="C1300" s="4">
        <f>IF('Input&amp;Output'!$C$3=10,'v-t_chart'!G1300,IF('Input&amp;Output'!$C$3=21,'v-t_chart'!H1300,IF('Input&amp;Output'!$C$3=32,'v-t_chart'!I1300,IF('Input&amp;Output'!$C$3=22,'v-t_chart'!J1300,IF('Input&amp;Output'!$C$3=31,'v-t_chart'!K1300,'v-t_chart'!L1300)))))</f>
        <v>87.1</v>
      </c>
      <c r="D1300" s="286">
        <v>243</v>
      </c>
      <c r="E1300" s="286">
        <f t="shared" si="143"/>
        <v>-0.10000000000000853</v>
      </c>
      <c r="F1300" s="286">
        <f t="shared" si="141"/>
        <v>-24.300000000002072</v>
      </c>
      <c r="G1300" s="286">
        <f t="shared" si="144"/>
        <v>130.69999999999999</v>
      </c>
      <c r="H1300" s="286">
        <f t="shared" si="142"/>
        <v>-3176.0100000002703</v>
      </c>
      <c r="I1300" s="286">
        <f t="shared" si="145"/>
        <v>1805377.0050000006</v>
      </c>
      <c r="J1300" s="286">
        <f t="shared" si="140"/>
        <v>-2117.7450000001459</v>
      </c>
      <c r="K1300" s="286">
        <f t="shared" si="146"/>
        <v>921748.81499999925</v>
      </c>
    </row>
    <row r="1301" spans="2:11" ht="14.4">
      <c r="B1301" s="287">
        <v>1299</v>
      </c>
      <c r="C1301" s="4">
        <f>IF('Input&amp;Output'!$C$3=10,'v-t_chart'!G1301,IF('Input&amp;Output'!$C$3=21,'v-t_chart'!H1301,IF('Input&amp;Output'!$C$3=32,'v-t_chart'!I1301,IF('Input&amp;Output'!$C$3=22,'v-t_chart'!J1301,IF('Input&amp;Output'!$C$3=31,'v-t_chart'!K1301,'v-t_chart'!L1301)))))</f>
        <v>87.2</v>
      </c>
      <c r="D1301" s="286">
        <v>243</v>
      </c>
      <c r="E1301" s="286">
        <f t="shared" si="143"/>
        <v>0.10000000000000853</v>
      </c>
      <c r="F1301" s="286">
        <f t="shared" si="141"/>
        <v>24.300000000002072</v>
      </c>
      <c r="G1301" s="286">
        <f t="shared" si="144"/>
        <v>130.75</v>
      </c>
      <c r="H1301" s="286">
        <f t="shared" si="142"/>
        <v>3177.2250000002709</v>
      </c>
      <c r="I1301" s="286">
        <f t="shared" si="145"/>
        <v>1808554.2300000009</v>
      </c>
      <c r="J1301" s="286">
        <f t="shared" si="140"/>
        <v>2117.7450000001459</v>
      </c>
      <c r="K1301" s="286">
        <f t="shared" si="146"/>
        <v>923866.55999999936</v>
      </c>
    </row>
    <row r="1302" spans="2:11" ht="14.4">
      <c r="B1302" s="287">
        <v>1300</v>
      </c>
      <c r="C1302" s="4">
        <f>IF('Input&amp;Output'!$C$3=10,'v-t_chart'!G1302,IF('Input&amp;Output'!$C$3=21,'v-t_chart'!H1302,IF('Input&amp;Output'!$C$3=32,'v-t_chart'!I1302,IF('Input&amp;Output'!$C$3=22,'v-t_chart'!J1302,IF('Input&amp;Output'!$C$3=31,'v-t_chart'!K1302,'v-t_chart'!L1302)))))</f>
        <v>87.3</v>
      </c>
      <c r="D1302" s="286">
        <v>243</v>
      </c>
      <c r="E1302" s="286">
        <f t="shared" si="143"/>
        <v>9.9999999999994316E-2</v>
      </c>
      <c r="F1302" s="286">
        <f t="shared" si="141"/>
        <v>24.299999999998619</v>
      </c>
      <c r="G1302" s="286">
        <f t="shared" si="144"/>
        <v>130.9</v>
      </c>
      <c r="H1302" s="286">
        <f t="shared" si="142"/>
        <v>3180.8699999998194</v>
      </c>
      <c r="I1302" s="286">
        <f t="shared" si="145"/>
        <v>1811735.1000000008</v>
      </c>
      <c r="J1302" s="286">
        <f t="shared" si="140"/>
        <v>2120.1749999998674</v>
      </c>
      <c r="K1302" s="286">
        <f t="shared" si="146"/>
        <v>925986.73499999917</v>
      </c>
    </row>
    <row r="1303" spans="2:11" ht="14.4">
      <c r="B1303" s="287">
        <v>1301</v>
      </c>
      <c r="C1303" s="4">
        <f>IF('Input&amp;Output'!$C$3=10,'v-t_chart'!G1303,IF('Input&amp;Output'!$C$3=21,'v-t_chart'!H1303,IF('Input&amp;Output'!$C$3=32,'v-t_chart'!I1303,IF('Input&amp;Output'!$C$3=22,'v-t_chart'!J1303,IF('Input&amp;Output'!$C$3=31,'v-t_chart'!K1303,'v-t_chart'!L1303)))))</f>
        <v>87.4</v>
      </c>
      <c r="D1303" s="286">
        <v>243</v>
      </c>
      <c r="E1303" s="286">
        <f t="shared" si="143"/>
        <v>0.10000000000000853</v>
      </c>
      <c r="F1303" s="286">
        <f t="shared" si="141"/>
        <v>24.300000000002072</v>
      </c>
      <c r="G1303" s="286">
        <f t="shared" si="144"/>
        <v>131.05000000000001</v>
      </c>
      <c r="H1303" s="286">
        <f t="shared" si="142"/>
        <v>3184.5150000002718</v>
      </c>
      <c r="I1303" s="286">
        <f t="shared" si="145"/>
        <v>1814919.6150000012</v>
      </c>
      <c r="J1303" s="286">
        <f t="shared" si="140"/>
        <v>2122.6050000002519</v>
      </c>
      <c r="K1303" s="286">
        <f t="shared" si="146"/>
        <v>928109.33999999939</v>
      </c>
    </row>
    <row r="1304" spans="2:11" ht="14.4">
      <c r="B1304" s="287">
        <v>1302</v>
      </c>
      <c r="C1304" s="4">
        <f>IF('Input&amp;Output'!$C$3=10,'v-t_chart'!G1304,IF('Input&amp;Output'!$C$3=21,'v-t_chart'!H1304,IF('Input&amp;Output'!$C$3=32,'v-t_chart'!I1304,IF('Input&amp;Output'!$C$3=22,'v-t_chart'!J1304,IF('Input&amp;Output'!$C$3=31,'v-t_chart'!K1304,'v-t_chart'!L1304)))))</f>
        <v>87.5</v>
      </c>
      <c r="D1304" s="286">
        <v>243</v>
      </c>
      <c r="E1304" s="286">
        <f t="shared" si="143"/>
        <v>9.9999999999994316E-2</v>
      </c>
      <c r="F1304" s="286">
        <f t="shared" si="141"/>
        <v>24.299999999998619</v>
      </c>
      <c r="G1304" s="286">
        <f t="shared" si="144"/>
        <v>131.19999999999999</v>
      </c>
      <c r="H1304" s="286">
        <f t="shared" si="142"/>
        <v>3188.1599999998184</v>
      </c>
      <c r="I1304" s="286">
        <f t="shared" si="145"/>
        <v>1818107.7750000011</v>
      </c>
      <c r="J1304" s="286">
        <f t="shared" ref="J1304:J1367" si="147">(0.5*D1304*((C1303^2)-(C1304^2)))*-1</f>
        <v>2125.034999999863</v>
      </c>
      <c r="K1304" s="286">
        <f t="shared" si="146"/>
        <v>930234.3749999993</v>
      </c>
    </row>
    <row r="1305" spans="2:11" ht="14.4">
      <c r="B1305" s="287">
        <v>1303</v>
      </c>
      <c r="C1305" s="4">
        <f>IF('Input&amp;Output'!$C$3=10,'v-t_chart'!G1305,IF('Input&amp;Output'!$C$3=21,'v-t_chart'!H1305,IF('Input&amp;Output'!$C$3=32,'v-t_chart'!I1305,IF('Input&amp;Output'!$C$3=22,'v-t_chart'!J1305,IF('Input&amp;Output'!$C$3=31,'v-t_chart'!K1305,'v-t_chart'!L1305)))))</f>
        <v>87.4</v>
      </c>
      <c r="D1305" s="286">
        <v>243</v>
      </c>
      <c r="E1305" s="286">
        <f t="shared" si="143"/>
        <v>-9.9999999999994316E-2</v>
      </c>
      <c r="F1305" s="286">
        <f t="shared" si="141"/>
        <v>-24.299999999998619</v>
      </c>
      <c r="G1305" s="286">
        <f t="shared" si="144"/>
        <v>131.15</v>
      </c>
      <c r="H1305" s="286">
        <f t="shared" si="142"/>
        <v>-3186.9449999998192</v>
      </c>
      <c r="I1305" s="286">
        <f t="shared" si="145"/>
        <v>1814920.8300000012</v>
      </c>
      <c r="J1305" s="286">
        <f t="shared" si="147"/>
        <v>-2125.034999999863</v>
      </c>
      <c r="K1305" s="286">
        <f t="shared" si="146"/>
        <v>928109.33999999939</v>
      </c>
    </row>
    <row r="1306" spans="2:11" ht="14.4">
      <c r="B1306" s="287">
        <v>1304</v>
      </c>
      <c r="C1306" s="4">
        <f>IF('Input&amp;Output'!$C$3=10,'v-t_chart'!G1306,IF('Input&amp;Output'!$C$3=21,'v-t_chart'!H1306,IF('Input&amp;Output'!$C$3=32,'v-t_chart'!I1306,IF('Input&amp;Output'!$C$3=22,'v-t_chart'!J1306,IF('Input&amp;Output'!$C$3=31,'v-t_chart'!K1306,'v-t_chart'!L1306)))))</f>
        <v>87.1</v>
      </c>
      <c r="D1306" s="286">
        <v>243</v>
      </c>
      <c r="E1306" s="286">
        <f t="shared" si="143"/>
        <v>-0.30000000000001137</v>
      </c>
      <c r="F1306" s="286">
        <f t="shared" si="141"/>
        <v>-72.900000000002763</v>
      </c>
      <c r="G1306" s="286">
        <f t="shared" si="144"/>
        <v>130.80000000000001</v>
      </c>
      <c r="H1306" s="286">
        <f t="shared" si="142"/>
        <v>-9535.3200000003617</v>
      </c>
      <c r="I1306" s="286">
        <f t="shared" si="145"/>
        <v>1805385.5100000009</v>
      </c>
      <c r="J1306" s="286">
        <f t="shared" si="147"/>
        <v>-6360.5250000002652</v>
      </c>
      <c r="K1306" s="286">
        <f t="shared" si="146"/>
        <v>921748.81499999913</v>
      </c>
    </row>
    <row r="1307" spans="2:11" ht="14.4">
      <c r="B1307" s="287">
        <v>1305</v>
      </c>
      <c r="C1307" s="4">
        <f>IF('Input&amp;Output'!$C$3=10,'v-t_chart'!G1307,IF('Input&amp;Output'!$C$3=21,'v-t_chart'!H1307,IF('Input&amp;Output'!$C$3=32,'v-t_chart'!I1307,IF('Input&amp;Output'!$C$3=22,'v-t_chart'!J1307,IF('Input&amp;Output'!$C$3=31,'v-t_chart'!K1307,'v-t_chart'!L1307)))))</f>
        <v>86.8</v>
      </c>
      <c r="D1307" s="286">
        <v>243</v>
      </c>
      <c r="E1307" s="286">
        <f t="shared" si="143"/>
        <v>-0.29999999999999716</v>
      </c>
      <c r="F1307" s="286">
        <f t="shared" si="141"/>
        <v>-72.899999999999309</v>
      </c>
      <c r="G1307" s="286">
        <f t="shared" si="144"/>
        <v>130.35</v>
      </c>
      <c r="H1307" s="286">
        <f t="shared" si="142"/>
        <v>-9502.5149999999103</v>
      </c>
      <c r="I1307" s="286">
        <f t="shared" si="145"/>
        <v>1795882.995000001</v>
      </c>
      <c r="J1307" s="286">
        <f t="shared" si="147"/>
        <v>-6338.6549999998988</v>
      </c>
      <c r="K1307" s="286">
        <f t="shared" si="146"/>
        <v>915410.15999999922</v>
      </c>
    </row>
    <row r="1308" spans="2:11" ht="14.4">
      <c r="B1308" s="287">
        <v>1306</v>
      </c>
      <c r="C1308" s="4">
        <f>IF('Input&amp;Output'!$C$3=10,'v-t_chart'!G1308,IF('Input&amp;Output'!$C$3=21,'v-t_chart'!H1308,IF('Input&amp;Output'!$C$3=32,'v-t_chart'!I1308,IF('Input&amp;Output'!$C$3=22,'v-t_chart'!J1308,IF('Input&amp;Output'!$C$3=31,'v-t_chart'!K1308,'v-t_chart'!L1308)))))</f>
        <v>86.4</v>
      </c>
      <c r="D1308" s="286">
        <v>243</v>
      </c>
      <c r="E1308" s="286">
        <f t="shared" si="143"/>
        <v>-0.39999999999999147</v>
      </c>
      <c r="F1308" s="286">
        <f t="shared" si="141"/>
        <v>-97.199999999997928</v>
      </c>
      <c r="G1308" s="286">
        <f t="shared" si="144"/>
        <v>129.80000000000001</v>
      </c>
      <c r="H1308" s="286">
        <f t="shared" si="142"/>
        <v>-12616.559999999732</v>
      </c>
      <c r="I1308" s="286">
        <f t="shared" si="145"/>
        <v>1783266.4350000012</v>
      </c>
      <c r="J1308" s="286">
        <f t="shared" si="147"/>
        <v>-8417.5199999998586</v>
      </c>
      <c r="K1308" s="286">
        <f t="shared" si="146"/>
        <v>906992.63999999932</v>
      </c>
    </row>
    <row r="1309" spans="2:11" ht="14.4">
      <c r="B1309" s="287">
        <v>1307</v>
      </c>
      <c r="C1309" s="4">
        <f>IF('Input&amp;Output'!$C$3=10,'v-t_chart'!G1309,IF('Input&amp;Output'!$C$3=21,'v-t_chart'!H1309,IF('Input&amp;Output'!$C$3=32,'v-t_chart'!I1309,IF('Input&amp;Output'!$C$3=22,'v-t_chart'!J1309,IF('Input&amp;Output'!$C$3=31,'v-t_chart'!K1309,'v-t_chart'!L1309)))))</f>
        <v>85.9</v>
      </c>
      <c r="D1309" s="286">
        <v>243</v>
      </c>
      <c r="E1309" s="286">
        <f t="shared" si="143"/>
        <v>-0.5</v>
      </c>
      <c r="F1309" s="286">
        <f t="shared" si="141"/>
        <v>-121.5</v>
      </c>
      <c r="G1309" s="286">
        <f t="shared" si="144"/>
        <v>129.10000000000002</v>
      </c>
      <c r="H1309" s="286">
        <f t="shared" si="142"/>
        <v>-15685.650000000003</v>
      </c>
      <c r="I1309" s="286">
        <f t="shared" si="145"/>
        <v>1767580.7850000013</v>
      </c>
      <c r="J1309" s="286">
        <f t="shared" si="147"/>
        <v>-10467.224999999955</v>
      </c>
      <c r="K1309" s="286">
        <f t="shared" si="146"/>
        <v>896525.41499999934</v>
      </c>
    </row>
    <row r="1310" spans="2:11" ht="14.4">
      <c r="B1310" s="287">
        <v>1308</v>
      </c>
      <c r="C1310" s="4">
        <f>IF('Input&amp;Output'!$C$3=10,'v-t_chart'!G1310,IF('Input&amp;Output'!$C$3=21,'v-t_chart'!H1310,IF('Input&amp;Output'!$C$3=32,'v-t_chart'!I1310,IF('Input&amp;Output'!$C$3=22,'v-t_chart'!J1310,IF('Input&amp;Output'!$C$3=31,'v-t_chart'!K1310,'v-t_chart'!L1310)))))</f>
        <v>85.2</v>
      </c>
      <c r="D1310" s="286">
        <v>243</v>
      </c>
      <c r="E1310" s="286">
        <f t="shared" si="143"/>
        <v>-0.70000000000000284</v>
      </c>
      <c r="F1310" s="286">
        <f t="shared" si="141"/>
        <v>-170.1000000000007</v>
      </c>
      <c r="G1310" s="286">
        <f t="shared" si="144"/>
        <v>128.15</v>
      </c>
      <c r="H1310" s="286">
        <f t="shared" si="142"/>
        <v>-21798.31500000009</v>
      </c>
      <c r="I1310" s="286">
        <f t="shared" si="145"/>
        <v>1745782.4700000011</v>
      </c>
      <c r="J1310" s="286">
        <f t="shared" si="147"/>
        <v>-14552.055000000053</v>
      </c>
      <c r="K1310" s="286">
        <f t="shared" si="146"/>
        <v>881973.35999999929</v>
      </c>
    </row>
    <row r="1311" spans="2:11" ht="14.4">
      <c r="B1311" s="287">
        <v>1309</v>
      </c>
      <c r="C1311" s="4">
        <f>IF('Input&amp;Output'!$C$3=10,'v-t_chart'!G1311,IF('Input&amp;Output'!$C$3=21,'v-t_chart'!H1311,IF('Input&amp;Output'!$C$3=32,'v-t_chart'!I1311,IF('Input&amp;Output'!$C$3=22,'v-t_chart'!J1311,IF('Input&amp;Output'!$C$3=31,'v-t_chart'!K1311,'v-t_chart'!L1311)))))</f>
        <v>84</v>
      </c>
      <c r="D1311" s="286">
        <v>243</v>
      </c>
      <c r="E1311" s="286">
        <f t="shared" si="143"/>
        <v>-1.2000000000000028</v>
      </c>
      <c r="F1311" s="286">
        <f t="shared" si="141"/>
        <v>-291.6000000000007</v>
      </c>
      <c r="G1311" s="286">
        <f t="shared" si="144"/>
        <v>126.6</v>
      </c>
      <c r="H1311" s="286">
        <f t="shared" si="142"/>
        <v>-36916.560000000085</v>
      </c>
      <c r="I1311" s="286">
        <f t="shared" si="145"/>
        <v>1708865.9100000011</v>
      </c>
      <c r="J1311" s="286">
        <f t="shared" si="147"/>
        <v>-24669.360000000106</v>
      </c>
      <c r="K1311" s="286">
        <f t="shared" si="146"/>
        <v>857303.99999999919</v>
      </c>
    </row>
    <row r="1312" spans="2:11" ht="14.4">
      <c r="B1312" s="287">
        <v>1310</v>
      </c>
      <c r="C1312" s="4">
        <f>IF('Input&amp;Output'!$C$3=10,'v-t_chart'!G1312,IF('Input&amp;Output'!$C$3=21,'v-t_chart'!H1312,IF('Input&amp;Output'!$C$3=32,'v-t_chart'!I1312,IF('Input&amp;Output'!$C$3=22,'v-t_chart'!J1312,IF('Input&amp;Output'!$C$3=31,'v-t_chart'!K1312,'v-t_chart'!L1312)))))</f>
        <v>82.2</v>
      </c>
      <c r="D1312" s="286">
        <v>243</v>
      </c>
      <c r="E1312" s="286">
        <f t="shared" si="143"/>
        <v>-1.7999999999999972</v>
      </c>
      <c r="F1312" s="286">
        <f t="shared" si="141"/>
        <v>-437.3999999999993</v>
      </c>
      <c r="G1312" s="286">
        <f t="shared" si="144"/>
        <v>124.2</v>
      </c>
      <c r="H1312" s="286">
        <f t="shared" si="142"/>
        <v>-54325.079999999914</v>
      </c>
      <c r="I1312" s="286">
        <f t="shared" si="145"/>
        <v>1654540.8300000012</v>
      </c>
      <c r="J1312" s="286">
        <f t="shared" si="147"/>
        <v>-36347.939999999981</v>
      </c>
      <c r="K1312" s="286">
        <f t="shared" si="146"/>
        <v>820956.05999999924</v>
      </c>
    </row>
    <row r="1313" spans="2:11" ht="14.4">
      <c r="B1313" s="287">
        <v>1311</v>
      </c>
      <c r="C1313" s="4">
        <f>IF('Input&amp;Output'!$C$3=10,'v-t_chart'!G1313,IF('Input&amp;Output'!$C$3=21,'v-t_chart'!H1313,IF('Input&amp;Output'!$C$3=32,'v-t_chart'!I1313,IF('Input&amp;Output'!$C$3=22,'v-t_chart'!J1313,IF('Input&amp;Output'!$C$3=31,'v-t_chart'!K1313,'v-t_chart'!L1313)))))</f>
        <v>80.3</v>
      </c>
      <c r="D1313" s="286">
        <v>243</v>
      </c>
      <c r="E1313" s="286">
        <f t="shared" si="143"/>
        <v>-1.9000000000000057</v>
      </c>
      <c r="F1313" s="286">
        <f t="shared" si="141"/>
        <v>-461.70000000000141</v>
      </c>
      <c r="G1313" s="286">
        <f t="shared" si="144"/>
        <v>121.4</v>
      </c>
      <c r="H1313" s="286">
        <f t="shared" si="142"/>
        <v>-56050.380000000172</v>
      </c>
      <c r="I1313" s="286">
        <f t="shared" si="145"/>
        <v>1598490.4500000011</v>
      </c>
      <c r="J1313" s="286">
        <f t="shared" si="147"/>
        <v>-37513.125000000109</v>
      </c>
      <c r="K1313" s="286">
        <f t="shared" si="146"/>
        <v>783442.93499999912</v>
      </c>
    </row>
    <row r="1314" spans="2:11" ht="14.4">
      <c r="B1314" s="287">
        <v>1312</v>
      </c>
      <c r="C1314" s="4">
        <f>IF('Input&amp;Output'!$C$3=10,'v-t_chart'!G1314,IF('Input&amp;Output'!$C$3=21,'v-t_chart'!H1314,IF('Input&amp;Output'!$C$3=32,'v-t_chart'!I1314,IF('Input&amp;Output'!$C$3=22,'v-t_chart'!J1314,IF('Input&amp;Output'!$C$3=31,'v-t_chart'!K1314,'v-t_chart'!L1314)))))</f>
        <v>78.599999999999994</v>
      </c>
      <c r="D1314" s="286">
        <v>243</v>
      </c>
      <c r="E1314" s="286">
        <f t="shared" si="143"/>
        <v>-1.7000000000000028</v>
      </c>
      <c r="F1314" s="286">
        <f t="shared" si="141"/>
        <v>-413.1000000000007</v>
      </c>
      <c r="G1314" s="286">
        <f t="shared" si="144"/>
        <v>118.75</v>
      </c>
      <c r="H1314" s="286">
        <f t="shared" si="142"/>
        <v>-49055.625000000087</v>
      </c>
      <c r="I1314" s="286">
        <f t="shared" si="145"/>
        <v>1549434.8250000011</v>
      </c>
      <c r="J1314" s="286">
        <f t="shared" si="147"/>
        <v>-32820.795000000013</v>
      </c>
      <c r="K1314" s="286">
        <f t="shared" si="146"/>
        <v>750622.13999999908</v>
      </c>
    </row>
    <row r="1315" spans="2:11" ht="14.4">
      <c r="B1315" s="287">
        <v>1313</v>
      </c>
      <c r="C1315" s="4">
        <f>IF('Input&amp;Output'!$C$3=10,'v-t_chart'!G1315,IF('Input&amp;Output'!$C$3=21,'v-t_chart'!H1315,IF('Input&amp;Output'!$C$3=32,'v-t_chart'!I1315,IF('Input&amp;Output'!$C$3=22,'v-t_chart'!J1315,IF('Input&amp;Output'!$C$3=31,'v-t_chart'!K1315,'v-t_chart'!L1315)))))</f>
        <v>77.2</v>
      </c>
      <c r="D1315" s="286">
        <v>243</v>
      </c>
      <c r="E1315" s="286">
        <f t="shared" si="143"/>
        <v>-1.3999999999999915</v>
      </c>
      <c r="F1315" s="286">
        <f t="shared" si="141"/>
        <v>-340.19999999999794</v>
      </c>
      <c r="G1315" s="286">
        <f t="shared" si="144"/>
        <v>116.5</v>
      </c>
      <c r="H1315" s="286">
        <f t="shared" si="142"/>
        <v>-39633.299999999763</v>
      </c>
      <c r="I1315" s="286">
        <f t="shared" si="145"/>
        <v>1509801.5250000013</v>
      </c>
      <c r="J1315" s="286">
        <f t="shared" si="147"/>
        <v>-26501.579999999878</v>
      </c>
      <c r="K1315" s="286">
        <f t="shared" si="146"/>
        <v>724120.55999999924</v>
      </c>
    </row>
    <row r="1316" spans="2:11" ht="14.4">
      <c r="B1316" s="287">
        <v>1314</v>
      </c>
      <c r="C1316" s="4">
        <f>IF('Input&amp;Output'!$C$3=10,'v-t_chart'!G1316,IF('Input&amp;Output'!$C$3=21,'v-t_chart'!H1316,IF('Input&amp;Output'!$C$3=32,'v-t_chart'!I1316,IF('Input&amp;Output'!$C$3=22,'v-t_chart'!J1316,IF('Input&amp;Output'!$C$3=31,'v-t_chart'!K1316,'v-t_chart'!L1316)))))</f>
        <v>75.900000000000006</v>
      </c>
      <c r="D1316" s="286">
        <v>243</v>
      </c>
      <c r="E1316" s="286">
        <f t="shared" si="143"/>
        <v>-1.2999999999999972</v>
      </c>
      <c r="F1316" s="286">
        <f t="shared" si="141"/>
        <v>-315.8999999999993</v>
      </c>
      <c r="G1316" s="286">
        <f t="shared" si="144"/>
        <v>114.5</v>
      </c>
      <c r="H1316" s="286">
        <f t="shared" si="142"/>
        <v>-36170.549999999923</v>
      </c>
      <c r="I1316" s="286">
        <f t="shared" si="145"/>
        <v>1473630.9750000015</v>
      </c>
      <c r="J1316" s="286">
        <f t="shared" si="147"/>
        <v>-24182.144999999859</v>
      </c>
      <c r="K1316" s="286">
        <f t="shared" si="146"/>
        <v>699938.41499999934</v>
      </c>
    </row>
    <row r="1317" spans="2:11" ht="14.4">
      <c r="B1317" s="287">
        <v>1315</v>
      </c>
      <c r="C1317" s="4">
        <f>IF('Input&amp;Output'!$C$3=10,'v-t_chart'!G1317,IF('Input&amp;Output'!$C$3=21,'v-t_chart'!H1317,IF('Input&amp;Output'!$C$3=32,'v-t_chart'!I1317,IF('Input&amp;Output'!$C$3=22,'v-t_chart'!J1317,IF('Input&amp;Output'!$C$3=31,'v-t_chart'!K1317,'v-t_chart'!L1317)))))</f>
        <v>73.8</v>
      </c>
      <c r="D1317" s="286">
        <v>243</v>
      </c>
      <c r="E1317" s="286">
        <f t="shared" si="143"/>
        <v>-2.1000000000000085</v>
      </c>
      <c r="F1317" s="286">
        <f t="shared" si="141"/>
        <v>-510.30000000000206</v>
      </c>
      <c r="G1317" s="286">
        <f t="shared" si="144"/>
        <v>111.75</v>
      </c>
      <c r="H1317" s="286">
        <f t="shared" si="142"/>
        <v>-57026.025000000227</v>
      </c>
      <c r="I1317" s="286">
        <f t="shared" si="145"/>
        <v>1416604.9500000014</v>
      </c>
      <c r="J1317" s="286">
        <f t="shared" si="147"/>
        <v>-38195.955000000205</v>
      </c>
      <c r="K1317" s="286">
        <f t="shared" si="146"/>
        <v>661742.45999999915</v>
      </c>
    </row>
    <row r="1318" spans="2:11" ht="14.4">
      <c r="B1318" s="287">
        <v>1316</v>
      </c>
      <c r="C1318" s="4">
        <f>IF('Input&amp;Output'!$C$3=10,'v-t_chart'!G1318,IF('Input&amp;Output'!$C$3=21,'v-t_chart'!H1318,IF('Input&amp;Output'!$C$3=32,'v-t_chart'!I1318,IF('Input&amp;Output'!$C$3=22,'v-t_chart'!J1318,IF('Input&amp;Output'!$C$3=31,'v-t_chart'!K1318,'v-t_chart'!L1318)))))</f>
        <v>70.400000000000006</v>
      </c>
      <c r="D1318" s="286">
        <v>243</v>
      </c>
      <c r="E1318" s="286">
        <f t="shared" si="143"/>
        <v>-3.3999999999999915</v>
      </c>
      <c r="F1318" s="286">
        <f t="shared" si="141"/>
        <v>-826.19999999999789</v>
      </c>
      <c r="G1318" s="286">
        <f t="shared" si="144"/>
        <v>107.30000000000001</v>
      </c>
      <c r="H1318" s="286">
        <f t="shared" si="142"/>
        <v>-88651.259999999776</v>
      </c>
      <c r="I1318" s="286">
        <f t="shared" si="145"/>
        <v>1327953.6900000016</v>
      </c>
      <c r="J1318" s="286">
        <f t="shared" si="147"/>
        <v>-59569.019999999859</v>
      </c>
      <c r="K1318" s="286">
        <f t="shared" si="146"/>
        <v>602173.43999999925</v>
      </c>
    </row>
    <row r="1319" spans="2:11" ht="14.4">
      <c r="B1319" s="287">
        <v>1317</v>
      </c>
      <c r="C1319" s="4">
        <f>IF('Input&amp;Output'!$C$3=10,'v-t_chart'!G1319,IF('Input&amp;Output'!$C$3=21,'v-t_chart'!H1319,IF('Input&amp;Output'!$C$3=32,'v-t_chart'!I1319,IF('Input&amp;Output'!$C$3=22,'v-t_chart'!J1319,IF('Input&amp;Output'!$C$3=31,'v-t_chart'!K1319,'v-t_chart'!L1319)))))</f>
        <v>65.7</v>
      </c>
      <c r="D1319" s="286">
        <v>243</v>
      </c>
      <c r="E1319" s="286">
        <f t="shared" si="143"/>
        <v>-4.7000000000000028</v>
      </c>
      <c r="F1319" s="286">
        <f t="shared" si="141"/>
        <v>-1142.1000000000006</v>
      </c>
      <c r="G1319" s="286">
        <f t="shared" si="144"/>
        <v>100.9</v>
      </c>
      <c r="H1319" s="286">
        <f t="shared" si="142"/>
        <v>-115237.89000000007</v>
      </c>
      <c r="I1319" s="286">
        <f t="shared" si="145"/>
        <v>1212715.8000000014</v>
      </c>
      <c r="J1319" s="286">
        <f t="shared" si="147"/>
        <v>-77719.905000000013</v>
      </c>
      <c r="K1319" s="286">
        <f t="shared" si="146"/>
        <v>524453.53499999922</v>
      </c>
    </row>
    <row r="1320" spans="2:11" ht="14.4">
      <c r="B1320" s="287">
        <v>1318</v>
      </c>
      <c r="C1320" s="4">
        <f>IF('Input&amp;Output'!$C$3=10,'v-t_chart'!G1320,IF('Input&amp;Output'!$C$3=21,'v-t_chart'!H1320,IF('Input&amp;Output'!$C$3=32,'v-t_chart'!I1320,IF('Input&amp;Output'!$C$3=22,'v-t_chart'!J1320,IF('Input&amp;Output'!$C$3=31,'v-t_chart'!K1320,'v-t_chart'!L1320)))))</f>
        <v>60.5</v>
      </c>
      <c r="D1320" s="286">
        <v>243</v>
      </c>
      <c r="E1320" s="286">
        <f t="shared" si="143"/>
        <v>-5.2000000000000028</v>
      </c>
      <c r="F1320" s="286">
        <f t="shared" si="141"/>
        <v>-1263.6000000000006</v>
      </c>
      <c r="G1320" s="286">
        <f t="shared" si="144"/>
        <v>93.35</v>
      </c>
      <c r="H1320" s="286">
        <f t="shared" si="142"/>
        <v>-117957.06000000004</v>
      </c>
      <c r="I1320" s="286">
        <f t="shared" si="145"/>
        <v>1094758.7400000014</v>
      </c>
      <c r="J1320" s="286">
        <f t="shared" si="147"/>
        <v>-79733.160000000091</v>
      </c>
      <c r="K1320" s="286">
        <f t="shared" si="146"/>
        <v>444720.37499999913</v>
      </c>
    </row>
    <row r="1321" spans="2:11" ht="14.4">
      <c r="B1321" s="287">
        <v>1319</v>
      </c>
      <c r="C1321" s="4">
        <f>IF('Input&amp;Output'!$C$3=10,'v-t_chart'!G1321,IF('Input&amp;Output'!$C$3=21,'v-t_chart'!H1321,IF('Input&amp;Output'!$C$3=32,'v-t_chart'!I1321,IF('Input&amp;Output'!$C$3=22,'v-t_chart'!J1321,IF('Input&amp;Output'!$C$3=31,'v-t_chart'!K1321,'v-t_chart'!L1321)))))</f>
        <v>55.9</v>
      </c>
      <c r="D1321" s="286">
        <v>243</v>
      </c>
      <c r="E1321" s="286">
        <f t="shared" si="143"/>
        <v>-4.6000000000000014</v>
      </c>
      <c r="F1321" s="286">
        <f t="shared" si="141"/>
        <v>-1117.8000000000004</v>
      </c>
      <c r="G1321" s="286">
        <f t="shared" si="144"/>
        <v>86.15</v>
      </c>
      <c r="H1321" s="286">
        <f t="shared" si="142"/>
        <v>-96298.470000000045</v>
      </c>
      <c r="I1321" s="286">
        <f t="shared" si="145"/>
        <v>998460.2700000013</v>
      </c>
      <c r="J1321" s="286">
        <f t="shared" si="147"/>
        <v>-65055.960000000006</v>
      </c>
      <c r="K1321" s="286">
        <f t="shared" si="146"/>
        <v>379664.41499999911</v>
      </c>
    </row>
    <row r="1322" spans="2:11" ht="14.4">
      <c r="B1322" s="287">
        <v>1320</v>
      </c>
      <c r="C1322" s="4">
        <f>IF('Input&amp;Output'!$C$3=10,'v-t_chart'!G1322,IF('Input&amp;Output'!$C$3=21,'v-t_chart'!H1322,IF('Input&amp;Output'!$C$3=32,'v-t_chart'!I1322,IF('Input&amp;Output'!$C$3=22,'v-t_chart'!J1322,IF('Input&amp;Output'!$C$3=31,'v-t_chart'!K1322,'v-t_chart'!L1322)))))</f>
        <v>53</v>
      </c>
      <c r="D1322" s="286">
        <v>243</v>
      </c>
      <c r="E1322" s="286">
        <f t="shared" si="143"/>
        <v>-2.8999999999999986</v>
      </c>
      <c r="F1322" s="286">
        <f t="shared" si="141"/>
        <v>-704.6999999999997</v>
      </c>
      <c r="G1322" s="286">
        <f t="shared" si="144"/>
        <v>80.95</v>
      </c>
      <c r="H1322" s="286">
        <f t="shared" si="142"/>
        <v>-57045.464999999975</v>
      </c>
      <c r="I1322" s="286">
        <f t="shared" si="145"/>
        <v>941414.80500000133</v>
      </c>
      <c r="J1322" s="286">
        <f t="shared" si="147"/>
        <v>-38370.914999999994</v>
      </c>
      <c r="K1322" s="286">
        <f t="shared" si="146"/>
        <v>341293.49999999913</v>
      </c>
    </row>
    <row r="1323" spans="2:11" ht="14.4">
      <c r="B1323" s="287">
        <v>1321</v>
      </c>
      <c r="C1323" s="4">
        <f>IF('Input&amp;Output'!$C$3=10,'v-t_chart'!G1323,IF('Input&amp;Output'!$C$3=21,'v-t_chart'!H1323,IF('Input&amp;Output'!$C$3=32,'v-t_chart'!I1323,IF('Input&amp;Output'!$C$3=22,'v-t_chart'!J1323,IF('Input&amp;Output'!$C$3=31,'v-t_chart'!K1323,'v-t_chart'!L1323)))))</f>
        <v>51.6</v>
      </c>
      <c r="D1323" s="286">
        <v>243</v>
      </c>
      <c r="E1323" s="286">
        <f t="shared" si="143"/>
        <v>-1.3999999999999986</v>
      </c>
      <c r="F1323" s="286">
        <f t="shared" si="141"/>
        <v>-340.19999999999965</v>
      </c>
      <c r="G1323" s="286">
        <f t="shared" si="144"/>
        <v>78.099999999999994</v>
      </c>
      <c r="H1323" s="286">
        <f t="shared" si="142"/>
        <v>-26569.61999999997</v>
      </c>
      <c r="I1323" s="286">
        <f t="shared" si="145"/>
        <v>914845.18500000134</v>
      </c>
      <c r="J1323" s="286">
        <f t="shared" si="147"/>
        <v>-17792.460000000006</v>
      </c>
      <c r="K1323" s="286">
        <f t="shared" si="146"/>
        <v>323501.03999999911</v>
      </c>
    </row>
    <row r="1324" spans="2:11" ht="14.4">
      <c r="B1324" s="287">
        <v>1322</v>
      </c>
      <c r="C1324" s="4">
        <f>IF('Input&amp;Output'!$C$3=10,'v-t_chart'!G1324,IF('Input&amp;Output'!$C$3=21,'v-t_chart'!H1324,IF('Input&amp;Output'!$C$3=32,'v-t_chart'!I1324,IF('Input&amp;Output'!$C$3=22,'v-t_chart'!J1324,IF('Input&amp;Output'!$C$3=31,'v-t_chart'!K1324,'v-t_chart'!L1324)))))</f>
        <v>50.9</v>
      </c>
      <c r="D1324" s="286">
        <v>243</v>
      </c>
      <c r="E1324" s="286">
        <f t="shared" si="143"/>
        <v>-0.70000000000000284</v>
      </c>
      <c r="F1324" s="286">
        <f t="shared" si="141"/>
        <v>-170.1000000000007</v>
      </c>
      <c r="G1324" s="286">
        <f t="shared" si="144"/>
        <v>76.7</v>
      </c>
      <c r="H1324" s="286">
        <f t="shared" si="142"/>
        <v>-13046.670000000055</v>
      </c>
      <c r="I1324" s="286">
        <f t="shared" si="145"/>
        <v>901798.51500000129</v>
      </c>
      <c r="J1324" s="286">
        <f t="shared" si="147"/>
        <v>-8717.625</v>
      </c>
      <c r="K1324" s="286">
        <f t="shared" si="146"/>
        <v>314783.41499999911</v>
      </c>
    </row>
    <row r="1325" spans="2:11" ht="14.4">
      <c r="B1325" s="287">
        <v>1323</v>
      </c>
      <c r="C1325" s="4">
        <f>IF('Input&amp;Output'!$C$3=10,'v-t_chart'!G1325,IF('Input&amp;Output'!$C$3=21,'v-t_chart'!H1325,IF('Input&amp;Output'!$C$3=32,'v-t_chart'!I1325,IF('Input&amp;Output'!$C$3=22,'v-t_chart'!J1325,IF('Input&amp;Output'!$C$3=31,'v-t_chart'!K1325,'v-t_chart'!L1325)))))</f>
        <v>50.5</v>
      </c>
      <c r="D1325" s="286">
        <v>243</v>
      </c>
      <c r="E1325" s="286">
        <f t="shared" si="143"/>
        <v>-0.39999999999999858</v>
      </c>
      <c r="F1325" s="286">
        <f t="shared" si="141"/>
        <v>-97.199999999999648</v>
      </c>
      <c r="G1325" s="286">
        <f t="shared" si="144"/>
        <v>75.95</v>
      </c>
      <c r="H1325" s="286">
        <f t="shared" si="142"/>
        <v>-7382.3399999999738</v>
      </c>
      <c r="I1325" s="286">
        <f t="shared" si="145"/>
        <v>894416.17500000133</v>
      </c>
      <c r="J1325" s="286">
        <f t="shared" si="147"/>
        <v>-4928.0399999999936</v>
      </c>
      <c r="K1325" s="286">
        <f t="shared" si="146"/>
        <v>309855.37499999913</v>
      </c>
    </row>
    <row r="1326" spans="2:11" ht="14.4">
      <c r="B1326" s="287">
        <v>1324</v>
      </c>
      <c r="C1326" s="4">
        <f>IF('Input&amp;Output'!$C$3=10,'v-t_chart'!G1326,IF('Input&amp;Output'!$C$3=21,'v-t_chart'!H1326,IF('Input&amp;Output'!$C$3=32,'v-t_chart'!I1326,IF('Input&amp;Output'!$C$3=22,'v-t_chart'!J1326,IF('Input&amp;Output'!$C$3=31,'v-t_chart'!K1326,'v-t_chart'!L1326)))))</f>
        <v>50.2</v>
      </c>
      <c r="D1326" s="286">
        <v>243</v>
      </c>
      <c r="E1326" s="286">
        <f t="shared" si="143"/>
        <v>-0.29999999999999716</v>
      </c>
      <c r="F1326" s="286">
        <f t="shared" si="141"/>
        <v>-72.899999999999309</v>
      </c>
      <c r="G1326" s="286">
        <f t="shared" si="144"/>
        <v>75.45</v>
      </c>
      <c r="H1326" s="286">
        <f t="shared" si="142"/>
        <v>-5500.3049999999484</v>
      </c>
      <c r="I1326" s="286">
        <f t="shared" si="145"/>
        <v>888915.87000000139</v>
      </c>
      <c r="J1326" s="286">
        <f t="shared" si="147"/>
        <v>-3670.5149999999494</v>
      </c>
      <c r="K1326" s="286">
        <f t="shared" si="146"/>
        <v>306184.85999999917</v>
      </c>
    </row>
    <row r="1327" spans="2:11" ht="14.4">
      <c r="B1327" s="287">
        <v>1325</v>
      </c>
      <c r="C1327" s="4">
        <f>IF('Input&amp;Output'!$C$3=10,'v-t_chart'!G1327,IF('Input&amp;Output'!$C$3=21,'v-t_chart'!H1327,IF('Input&amp;Output'!$C$3=32,'v-t_chart'!I1327,IF('Input&amp;Output'!$C$3=22,'v-t_chart'!J1327,IF('Input&amp;Output'!$C$3=31,'v-t_chart'!K1327,'v-t_chart'!L1327)))))</f>
        <v>50.3</v>
      </c>
      <c r="D1327" s="286">
        <v>243</v>
      </c>
      <c r="E1327" s="286">
        <f t="shared" si="143"/>
        <v>9.9999999999994316E-2</v>
      </c>
      <c r="F1327" s="286">
        <f t="shared" si="141"/>
        <v>24.299999999998619</v>
      </c>
      <c r="G1327" s="286">
        <f t="shared" si="144"/>
        <v>75.400000000000006</v>
      </c>
      <c r="H1327" s="286">
        <f t="shared" si="142"/>
        <v>1832.2199999998959</v>
      </c>
      <c r="I1327" s="286">
        <f t="shared" si="145"/>
        <v>890748.09000000125</v>
      </c>
      <c r="J1327" s="286">
        <f t="shared" si="147"/>
        <v>1221.0749999999116</v>
      </c>
      <c r="K1327" s="286">
        <f t="shared" si="146"/>
        <v>307405.93499999907</v>
      </c>
    </row>
    <row r="1328" spans="2:11" ht="14.4">
      <c r="B1328" s="287">
        <v>1326</v>
      </c>
      <c r="C1328" s="4">
        <f>IF('Input&amp;Output'!$C$3=10,'v-t_chart'!G1328,IF('Input&amp;Output'!$C$3=21,'v-t_chart'!H1328,IF('Input&amp;Output'!$C$3=32,'v-t_chart'!I1328,IF('Input&amp;Output'!$C$3=22,'v-t_chart'!J1328,IF('Input&amp;Output'!$C$3=31,'v-t_chart'!K1328,'v-t_chart'!L1328)))))</f>
        <v>50.6</v>
      </c>
      <c r="D1328" s="286">
        <v>243</v>
      </c>
      <c r="E1328" s="286">
        <f t="shared" si="143"/>
        <v>0.30000000000000426</v>
      </c>
      <c r="F1328" s="286">
        <f t="shared" si="141"/>
        <v>72.900000000001029</v>
      </c>
      <c r="G1328" s="286">
        <f t="shared" si="144"/>
        <v>75.75</v>
      </c>
      <c r="H1328" s="286">
        <f t="shared" si="142"/>
        <v>5522.1750000000775</v>
      </c>
      <c r="I1328" s="286">
        <f t="shared" si="145"/>
        <v>896270.26500000129</v>
      </c>
      <c r="J1328" s="286">
        <f t="shared" si="147"/>
        <v>3677.805000000053</v>
      </c>
      <c r="K1328" s="286">
        <f t="shared" si="146"/>
        <v>311083.73999999912</v>
      </c>
    </row>
    <row r="1329" spans="2:11" ht="14.4">
      <c r="B1329" s="287">
        <v>1327</v>
      </c>
      <c r="C1329" s="4">
        <f>IF('Input&amp;Output'!$C$3=10,'v-t_chart'!G1329,IF('Input&amp;Output'!$C$3=21,'v-t_chart'!H1329,IF('Input&amp;Output'!$C$3=32,'v-t_chart'!I1329,IF('Input&amp;Output'!$C$3=22,'v-t_chart'!J1329,IF('Input&amp;Output'!$C$3=31,'v-t_chart'!K1329,'v-t_chart'!L1329)))))</f>
        <v>51.2</v>
      </c>
      <c r="D1329" s="286">
        <v>243</v>
      </c>
      <c r="E1329" s="286">
        <f t="shared" si="143"/>
        <v>0.60000000000000142</v>
      </c>
      <c r="F1329" s="286">
        <f t="shared" si="141"/>
        <v>145.80000000000035</v>
      </c>
      <c r="G1329" s="286">
        <f t="shared" si="144"/>
        <v>76.5</v>
      </c>
      <c r="H1329" s="286">
        <f t="shared" si="142"/>
        <v>11153.700000000026</v>
      </c>
      <c r="I1329" s="286">
        <f t="shared" si="145"/>
        <v>907423.96500000136</v>
      </c>
      <c r="J1329" s="286">
        <f t="shared" si="147"/>
        <v>7421.2200000000466</v>
      </c>
      <c r="K1329" s="286">
        <f t="shared" si="146"/>
        <v>318504.95999999915</v>
      </c>
    </row>
    <row r="1330" spans="2:11" ht="14.4">
      <c r="B1330" s="287">
        <v>1328</v>
      </c>
      <c r="C1330" s="4">
        <f>IF('Input&amp;Output'!$C$3=10,'v-t_chart'!G1330,IF('Input&amp;Output'!$C$3=21,'v-t_chart'!H1330,IF('Input&amp;Output'!$C$3=32,'v-t_chart'!I1330,IF('Input&amp;Output'!$C$3=22,'v-t_chart'!J1330,IF('Input&amp;Output'!$C$3=31,'v-t_chart'!K1330,'v-t_chart'!L1330)))))</f>
        <v>51.8</v>
      </c>
      <c r="D1330" s="286">
        <v>243</v>
      </c>
      <c r="E1330" s="286">
        <f t="shared" si="143"/>
        <v>0.59999999999999432</v>
      </c>
      <c r="F1330" s="286">
        <f t="shared" si="141"/>
        <v>145.79999999999862</v>
      </c>
      <c r="G1330" s="286">
        <f t="shared" si="144"/>
        <v>77.400000000000006</v>
      </c>
      <c r="H1330" s="286">
        <f t="shared" si="142"/>
        <v>11284.919999999895</v>
      </c>
      <c r="I1330" s="286">
        <f t="shared" si="145"/>
        <v>918708.88500000129</v>
      </c>
      <c r="J1330" s="286">
        <f t="shared" si="147"/>
        <v>7508.6999999999116</v>
      </c>
      <c r="K1330" s="286">
        <f t="shared" si="146"/>
        <v>326013.65999999904</v>
      </c>
    </row>
    <row r="1331" spans="2:11" ht="14.4">
      <c r="B1331" s="287">
        <v>1329</v>
      </c>
      <c r="C1331" s="4">
        <f>IF('Input&amp;Output'!$C$3=10,'v-t_chart'!G1331,IF('Input&amp;Output'!$C$3=21,'v-t_chart'!H1331,IF('Input&amp;Output'!$C$3=32,'v-t_chart'!I1331,IF('Input&amp;Output'!$C$3=22,'v-t_chart'!J1331,IF('Input&amp;Output'!$C$3=31,'v-t_chart'!K1331,'v-t_chart'!L1331)))))</f>
        <v>52.5</v>
      </c>
      <c r="D1331" s="286">
        <v>243</v>
      </c>
      <c r="E1331" s="286">
        <f t="shared" si="143"/>
        <v>0.70000000000000284</v>
      </c>
      <c r="F1331" s="286">
        <f t="shared" si="141"/>
        <v>170.1000000000007</v>
      </c>
      <c r="G1331" s="286">
        <f t="shared" si="144"/>
        <v>78.400000000000006</v>
      </c>
      <c r="H1331" s="286">
        <f t="shared" si="142"/>
        <v>13335.840000000057</v>
      </c>
      <c r="I1331" s="286">
        <f t="shared" si="145"/>
        <v>932044.72500000137</v>
      </c>
      <c r="J1331" s="286">
        <f t="shared" si="147"/>
        <v>8870.7150000000256</v>
      </c>
      <c r="K1331" s="286">
        <f t="shared" si="146"/>
        <v>334884.37499999907</v>
      </c>
    </row>
    <row r="1332" spans="2:11" ht="14.4">
      <c r="B1332" s="287">
        <v>1330</v>
      </c>
      <c r="C1332" s="4">
        <f>IF('Input&amp;Output'!$C$3=10,'v-t_chart'!G1332,IF('Input&amp;Output'!$C$3=21,'v-t_chart'!H1332,IF('Input&amp;Output'!$C$3=32,'v-t_chart'!I1332,IF('Input&amp;Output'!$C$3=22,'v-t_chart'!J1332,IF('Input&amp;Output'!$C$3=31,'v-t_chart'!K1332,'v-t_chart'!L1332)))))</f>
        <v>53.4</v>
      </c>
      <c r="D1332" s="286">
        <v>243</v>
      </c>
      <c r="E1332" s="286">
        <f t="shared" si="143"/>
        <v>0.89999999999999858</v>
      </c>
      <c r="F1332" s="286">
        <f t="shared" si="141"/>
        <v>218.69999999999965</v>
      </c>
      <c r="G1332" s="286">
        <f t="shared" si="144"/>
        <v>79.650000000000006</v>
      </c>
      <c r="H1332" s="286">
        <f t="shared" si="142"/>
        <v>17419.454999999973</v>
      </c>
      <c r="I1332" s="286">
        <f t="shared" si="145"/>
        <v>949464.18000000133</v>
      </c>
      <c r="J1332" s="286">
        <f t="shared" si="147"/>
        <v>11580.164999999994</v>
      </c>
      <c r="K1332" s="286">
        <f t="shared" si="146"/>
        <v>346464.53999999905</v>
      </c>
    </row>
    <row r="1333" spans="2:11" ht="14.4">
      <c r="B1333" s="287">
        <v>1331</v>
      </c>
      <c r="C1333" s="4">
        <f>IF('Input&amp;Output'!$C$3=10,'v-t_chart'!G1333,IF('Input&amp;Output'!$C$3=21,'v-t_chart'!H1333,IF('Input&amp;Output'!$C$3=32,'v-t_chart'!I1333,IF('Input&amp;Output'!$C$3=22,'v-t_chart'!J1333,IF('Input&amp;Output'!$C$3=31,'v-t_chart'!K1333,'v-t_chart'!L1333)))))</f>
        <v>54.9</v>
      </c>
      <c r="D1333" s="286">
        <v>243</v>
      </c>
      <c r="E1333" s="286">
        <f t="shared" si="143"/>
        <v>1.5</v>
      </c>
      <c r="F1333" s="286">
        <f t="shared" si="141"/>
        <v>364.5</v>
      </c>
      <c r="G1333" s="286">
        <f t="shared" si="144"/>
        <v>81.599999999999994</v>
      </c>
      <c r="H1333" s="286">
        <f t="shared" si="142"/>
        <v>29743.199999999997</v>
      </c>
      <c r="I1333" s="286">
        <f t="shared" si="145"/>
        <v>979207.38000000129</v>
      </c>
      <c r="J1333" s="286">
        <f t="shared" si="147"/>
        <v>19737.674999999977</v>
      </c>
      <c r="K1333" s="286">
        <f t="shared" si="146"/>
        <v>366202.21499999904</v>
      </c>
    </row>
    <row r="1334" spans="2:11" ht="14.4">
      <c r="B1334" s="287">
        <v>1332</v>
      </c>
      <c r="C1334" s="4">
        <f>IF('Input&amp;Output'!$C$3=10,'v-t_chart'!G1334,IF('Input&amp;Output'!$C$3=21,'v-t_chart'!H1334,IF('Input&amp;Output'!$C$3=32,'v-t_chart'!I1334,IF('Input&amp;Output'!$C$3=22,'v-t_chart'!J1334,IF('Input&amp;Output'!$C$3=31,'v-t_chart'!K1334,'v-t_chart'!L1334)))))</f>
        <v>57</v>
      </c>
      <c r="D1334" s="286">
        <v>243</v>
      </c>
      <c r="E1334" s="286">
        <f t="shared" si="143"/>
        <v>2.1000000000000014</v>
      </c>
      <c r="F1334" s="286">
        <f t="shared" si="141"/>
        <v>510.30000000000035</v>
      </c>
      <c r="G1334" s="286">
        <f t="shared" si="144"/>
        <v>84.45</v>
      </c>
      <c r="H1334" s="286">
        <f t="shared" si="142"/>
        <v>43094.835000000028</v>
      </c>
      <c r="I1334" s="286">
        <f t="shared" si="145"/>
        <v>1022302.2150000014</v>
      </c>
      <c r="J1334" s="286">
        <f t="shared" si="147"/>
        <v>28551.285000000029</v>
      </c>
      <c r="K1334" s="286">
        <f t="shared" si="146"/>
        <v>394753.49999999907</v>
      </c>
    </row>
    <row r="1335" spans="2:11" ht="14.4">
      <c r="B1335" s="287">
        <v>1333</v>
      </c>
      <c r="C1335" s="4">
        <f>IF('Input&amp;Output'!$C$3=10,'v-t_chart'!G1335,IF('Input&amp;Output'!$C$3=21,'v-t_chart'!H1335,IF('Input&amp;Output'!$C$3=32,'v-t_chart'!I1335,IF('Input&amp;Output'!$C$3=22,'v-t_chart'!J1335,IF('Input&amp;Output'!$C$3=31,'v-t_chart'!K1335,'v-t_chart'!L1335)))))</f>
        <v>59.4</v>
      </c>
      <c r="D1335" s="286">
        <v>243</v>
      </c>
      <c r="E1335" s="286">
        <f t="shared" si="143"/>
        <v>2.3999999999999986</v>
      </c>
      <c r="F1335" s="286">
        <f t="shared" si="141"/>
        <v>583.1999999999997</v>
      </c>
      <c r="G1335" s="286">
        <f t="shared" si="144"/>
        <v>87.9</v>
      </c>
      <c r="H1335" s="286">
        <f t="shared" si="142"/>
        <v>51263.279999999977</v>
      </c>
      <c r="I1335" s="286">
        <f t="shared" si="145"/>
        <v>1073565.4950000013</v>
      </c>
      <c r="J1335" s="286">
        <f t="shared" si="147"/>
        <v>33942.239999999962</v>
      </c>
      <c r="K1335" s="286">
        <f t="shared" si="146"/>
        <v>428695.73999999906</v>
      </c>
    </row>
    <row r="1336" spans="2:11" ht="14.4">
      <c r="B1336" s="287">
        <v>1334</v>
      </c>
      <c r="C1336" s="4">
        <f>IF('Input&amp;Output'!$C$3=10,'v-t_chart'!G1336,IF('Input&amp;Output'!$C$3=21,'v-t_chart'!H1336,IF('Input&amp;Output'!$C$3=32,'v-t_chart'!I1336,IF('Input&amp;Output'!$C$3=22,'v-t_chart'!J1336,IF('Input&amp;Output'!$C$3=31,'v-t_chart'!K1336,'v-t_chart'!L1336)))))</f>
        <v>61.9</v>
      </c>
      <c r="D1336" s="286">
        <v>243</v>
      </c>
      <c r="E1336" s="286">
        <f t="shared" si="143"/>
        <v>2.5</v>
      </c>
      <c r="F1336" s="286">
        <f t="shared" si="141"/>
        <v>607.5</v>
      </c>
      <c r="G1336" s="286">
        <f t="shared" si="144"/>
        <v>91.6</v>
      </c>
      <c r="H1336" s="286">
        <f t="shared" si="142"/>
        <v>55647</v>
      </c>
      <c r="I1336" s="286">
        <f t="shared" si="145"/>
        <v>1129212.4950000013</v>
      </c>
      <c r="J1336" s="286">
        <f t="shared" si="147"/>
        <v>36844.875</v>
      </c>
      <c r="K1336" s="286">
        <f t="shared" si="146"/>
        <v>465540.61499999906</v>
      </c>
    </row>
    <row r="1337" spans="2:11" ht="14.4">
      <c r="B1337" s="287">
        <v>1335</v>
      </c>
      <c r="C1337" s="4">
        <f>IF('Input&amp;Output'!$C$3=10,'v-t_chart'!G1337,IF('Input&amp;Output'!$C$3=21,'v-t_chart'!H1337,IF('Input&amp;Output'!$C$3=32,'v-t_chart'!I1337,IF('Input&amp;Output'!$C$3=22,'v-t_chart'!J1337,IF('Input&amp;Output'!$C$3=31,'v-t_chart'!K1337,'v-t_chart'!L1337)))))</f>
        <v>64.3</v>
      </c>
      <c r="D1337" s="286">
        <v>243</v>
      </c>
      <c r="E1337" s="286">
        <f t="shared" si="143"/>
        <v>2.3999999999999986</v>
      </c>
      <c r="F1337" s="286">
        <f t="shared" si="141"/>
        <v>583.1999999999997</v>
      </c>
      <c r="G1337" s="286">
        <f t="shared" si="144"/>
        <v>95.25</v>
      </c>
      <c r="H1337" s="286">
        <f t="shared" si="142"/>
        <v>55549.799999999974</v>
      </c>
      <c r="I1337" s="286">
        <f t="shared" si="145"/>
        <v>1184762.2950000013</v>
      </c>
      <c r="J1337" s="286">
        <f t="shared" si="147"/>
        <v>36799.920000000013</v>
      </c>
      <c r="K1337" s="286">
        <f t="shared" si="146"/>
        <v>502340.5349999991</v>
      </c>
    </row>
    <row r="1338" spans="2:11" ht="14.4">
      <c r="B1338" s="287">
        <v>1336</v>
      </c>
      <c r="C1338" s="4">
        <f>IF('Input&amp;Output'!$C$3=10,'v-t_chart'!G1338,IF('Input&amp;Output'!$C$3=21,'v-t_chart'!H1338,IF('Input&amp;Output'!$C$3=32,'v-t_chart'!I1338,IF('Input&amp;Output'!$C$3=22,'v-t_chart'!J1338,IF('Input&amp;Output'!$C$3=31,'v-t_chart'!K1338,'v-t_chart'!L1338)))))</f>
        <v>66.400000000000006</v>
      </c>
      <c r="D1338" s="286">
        <v>243</v>
      </c>
      <c r="E1338" s="286">
        <f t="shared" si="143"/>
        <v>2.1000000000000085</v>
      </c>
      <c r="F1338" s="286">
        <f t="shared" si="141"/>
        <v>510.30000000000206</v>
      </c>
      <c r="G1338" s="286">
        <f t="shared" si="144"/>
        <v>98.550000000000011</v>
      </c>
      <c r="H1338" s="286">
        <f t="shared" si="142"/>
        <v>50290.065000000206</v>
      </c>
      <c r="I1338" s="286">
        <f t="shared" si="145"/>
        <v>1235052.3600000015</v>
      </c>
      <c r="J1338" s="286">
        <f t="shared" si="147"/>
        <v>33348.105000000141</v>
      </c>
      <c r="K1338" s="286">
        <f t="shared" si="146"/>
        <v>535688.6399999992</v>
      </c>
    </row>
    <row r="1339" spans="2:11" ht="14.4">
      <c r="B1339" s="287">
        <v>1337</v>
      </c>
      <c r="C1339" s="4">
        <f>IF('Input&amp;Output'!$C$3=10,'v-t_chart'!G1339,IF('Input&amp;Output'!$C$3=21,'v-t_chart'!H1339,IF('Input&amp;Output'!$C$3=32,'v-t_chart'!I1339,IF('Input&amp;Output'!$C$3=22,'v-t_chart'!J1339,IF('Input&amp;Output'!$C$3=31,'v-t_chart'!K1339,'v-t_chart'!L1339)))))</f>
        <v>68.099999999999994</v>
      </c>
      <c r="D1339" s="286">
        <v>243</v>
      </c>
      <c r="E1339" s="286">
        <f t="shared" si="143"/>
        <v>1.6999999999999886</v>
      </c>
      <c r="F1339" s="286">
        <f t="shared" si="141"/>
        <v>413.09999999999724</v>
      </c>
      <c r="G1339" s="286">
        <f t="shared" si="144"/>
        <v>101.3</v>
      </c>
      <c r="H1339" s="286">
        <f t="shared" si="142"/>
        <v>41847.029999999722</v>
      </c>
      <c r="I1339" s="286">
        <f t="shared" si="145"/>
        <v>1276899.3900000013</v>
      </c>
      <c r="J1339" s="286">
        <f t="shared" si="147"/>
        <v>27780.974999999846</v>
      </c>
      <c r="K1339" s="286">
        <f t="shared" si="146"/>
        <v>563469.61499999906</v>
      </c>
    </row>
    <row r="1340" spans="2:11" ht="14.4">
      <c r="B1340" s="287">
        <v>1338</v>
      </c>
      <c r="C1340" s="4">
        <f>IF('Input&amp;Output'!$C$3=10,'v-t_chart'!G1340,IF('Input&amp;Output'!$C$3=21,'v-t_chart'!H1340,IF('Input&amp;Output'!$C$3=32,'v-t_chart'!I1340,IF('Input&amp;Output'!$C$3=22,'v-t_chart'!J1340,IF('Input&amp;Output'!$C$3=31,'v-t_chart'!K1340,'v-t_chart'!L1340)))))</f>
        <v>69.599999999999994</v>
      </c>
      <c r="D1340" s="286">
        <v>243</v>
      </c>
      <c r="E1340" s="286">
        <f t="shared" si="143"/>
        <v>1.5</v>
      </c>
      <c r="F1340" s="286">
        <f t="shared" si="141"/>
        <v>364.5</v>
      </c>
      <c r="G1340" s="286">
        <f t="shared" si="144"/>
        <v>103.64999999999999</v>
      </c>
      <c r="H1340" s="286">
        <f t="shared" si="142"/>
        <v>37780.424999999996</v>
      </c>
      <c r="I1340" s="286">
        <f t="shared" si="145"/>
        <v>1314679.8150000013</v>
      </c>
      <c r="J1340" s="286">
        <f t="shared" si="147"/>
        <v>25095.82499999991</v>
      </c>
      <c r="K1340" s="286">
        <f t="shared" si="146"/>
        <v>588565.43999999901</v>
      </c>
    </row>
    <row r="1341" spans="2:11" ht="14.4">
      <c r="B1341" s="287">
        <v>1339</v>
      </c>
      <c r="C1341" s="4">
        <f>IF('Input&amp;Output'!$C$3=10,'v-t_chart'!G1341,IF('Input&amp;Output'!$C$3=21,'v-t_chart'!H1341,IF('Input&amp;Output'!$C$3=32,'v-t_chart'!I1341,IF('Input&amp;Output'!$C$3=22,'v-t_chart'!J1341,IF('Input&amp;Output'!$C$3=31,'v-t_chart'!K1341,'v-t_chart'!L1341)))))</f>
        <v>70.7</v>
      </c>
      <c r="D1341" s="286">
        <v>243</v>
      </c>
      <c r="E1341" s="286">
        <f t="shared" si="143"/>
        <v>1.1000000000000085</v>
      </c>
      <c r="F1341" s="286">
        <f t="shared" si="141"/>
        <v>267.30000000000206</v>
      </c>
      <c r="G1341" s="286">
        <f t="shared" si="144"/>
        <v>105.5</v>
      </c>
      <c r="H1341" s="286">
        <f t="shared" si="142"/>
        <v>28200.150000000216</v>
      </c>
      <c r="I1341" s="286">
        <f t="shared" si="145"/>
        <v>1342879.9650000015</v>
      </c>
      <c r="J1341" s="286">
        <f t="shared" si="147"/>
        <v>18751.095000000212</v>
      </c>
      <c r="K1341" s="286">
        <f t="shared" si="146"/>
        <v>607316.53499999922</v>
      </c>
    </row>
    <row r="1342" spans="2:11" ht="14.4">
      <c r="B1342" s="287">
        <v>1340</v>
      </c>
      <c r="C1342" s="4">
        <f>IF('Input&amp;Output'!$C$3=10,'v-t_chart'!G1342,IF('Input&amp;Output'!$C$3=21,'v-t_chart'!H1342,IF('Input&amp;Output'!$C$3=32,'v-t_chart'!I1342,IF('Input&amp;Output'!$C$3=22,'v-t_chart'!J1342,IF('Input&amp;Output'!$C$3=31,'v-t_chart'!K1342,'v-t_chart'!L1342)))))</f>
        <v>71.400000000000006</v>
      </c>
      <c r="D1342" s="286">
        <v>243</v>
      </c>
      <c r="E1342" s="286">
        <f t="shared" si="143"/>
        <v>0.70000000000000284</v>
      </c>
      <c r="F1342" s="286">
        <f t="shared" si="141"/>
        <v>170.1000000000007</v>
      </c>
      <c r="G1342" s="286">
        <f t="shared" si="144"/>
        <v>106.75</v>
      </c>
      <c r="H1342" s="286">
        <f t="shared" si="142"/>
        <v>18158.175000000076</v>
      </c>
      <c r="I1342" s="286">
        <f t="shared" si="145"/>
        <v>1361038.1400000015</v>
      </c>
      <c r="J1342" s="286">
        <f t="shared" si="147"/>
        <v>12085.60500000003</v>
      </c>
      <c r="K1342" s="286">
        <f t="shared" si="146"/>
        <v>619402.1399999992</v>
      </c>
    </row>
    <row r="1343" spans="2:11" ht="14.4">
      <c r="B1343" s="287">
        <v>1341</v>
      </c>
      <c r="C1343" s="4">
        <f>IF('Input&amp;Output'!$C$3=10,'v-t_chart'!G1343,IF('Input&amp;Output'!$C$3=21,'v-t_chart'!H1343,IF('Input&amp;Output'!$C$3=32,'v-t_chart'!I1343,IF('Input&amp;Output'!$C$3=22,'v-t_chart'!J1343,IF('Input&amp;Output'!$C$3=31,'v-t_chart'!K1343,'v-t_chart'!L1343)))))</f>
        <v>71.8</v>
      </c>
      <c r="D1343" s="286">
        <v>243</v>
      </c>
      <c r="E1343" s="286">
        <f t="shared" si="143"/>
        <v>0.39999999999999147</v>
      </c>
      <c r="F1343" s="286">
        <f t="shared" si="141"/>
        <v>97.199999999997928</v>
      </c>
      <c r="G1343" s="286">
        <f t="shared" si="144"/>
        <v>107.5</v>
      </c>
      <c r="H1343" s="286">
        <f t="shared" si="142"/>
        <v>10448.999999999778</v>
      </c>
      <c r="I1343" s="286">
        <f t="shared" si="145"/>
        <v>1371487.1400000013</v>
      </c>
      <c r="J1343" s="286">
        <f t="shared" si="147"/>
        <v>6959.5199999998586</v>
      </c>
      <c r="K1343" s="286">
        <f t="shared" si="146"/>
        <v>626361.6599999991</v>
      </c>
    </row>
    <row r="1344" spans="2:11" ht="14.4">
      <c r="B1344" s="287">
        <v>1342</v>
      </c>
      <c r="C1344" s="4">
        <f>IF('Input&amp;Output'!$C$3=10,'v-t_chart'!G1344,IF('Input&amp;Output'!$C$3=21,'v-t_chart'!H1344,IF('Input&amp;Output'!$C$3=32,'v-t_chart'!I1344,IF('Input&amp;Output'!$C$3=22,'v-t_chart'!J1344,IF('Input&amp;Output'!$C$3=31,'v-t_chart'!K1344,'v-t_chart'!L1344)))))</f>
        <v>72.8</v>
      </c>
      <c r="D1344" s="286">
        <v>243</v>
      </c>
      <c r="E1344" s="286">
        <f t="shared" si="143"/>
        <v>1</v>
      </c>
      <c r="F1344" s="286">
        <f t="shared" si="141"/>
        <v>243</v>
      </c>
      <c r="G1344" s="286">
        <f t="shared" si="144"/>
        <v>108.69999999999999</v>
      </c>
      <c r="H1344" s="286">
        <f t="shared" si="142"/>
        <v>26414.1</v>
      </c>
      <c r="I1344" s="286">
        <f t="shared" si="145"/>
        <v>1397901.2400000014</v>
      </c>
      <c r="J1344" s="286">
        <f t="shared" si="147"/>
        <v>17568.899999999932</v>
      </c>
      <c r="K1344" s="286">
        <f t="shared" si="146"/>
        <v>643930.55999999901</v>
      </c>
    </row>
    <row r="1345" spans="2:11" ht="14.4">
      <c r="B1345" s="287">
        <v>1343</v>
      </c>
      <c r="C1345" s="4">
        <f>IF('Input&amp;Output'!$C$3=10,'v-t_chart'!G1345,IF('Input&amp;Output'!$C$3=21,'v-t_chart'!H1345,IF('Input&amp;Output'!$C$3=32,'v-t_chart'!I1345,IF('Input&amp;Output'!$C$3=22,'v-t_chart'!J1345,IF('Input&amp;Output'!$C$3=31,'v-t_chart'!K1345,'v-t_chart'!L1345)))))</f>
        <v>75</v>
      </c>
      <c r="D1345" s="286">
        <v>243</v>
      </c>
      <c r="E1345" s="286">
        <f t="shared" si="143"/>
        <v>2.2000000000000028</v>
      </c>
      <c r="F1345" s="286">
        <f t="shared" si="141"/>
        <v>534.6000000000007</v>
      </c>
      <c r="G1345" s="286">
        <f t="shared" si="144"/>
        <v>111.4</v>
      </c>
      <c r="H1345" s="286">
        <f t="shared" si="142"/>
        <v>59554.440000000082</v>
      </c>
      <c r="I1345" s="286">
        <f t="shared" si="145"/>
        <v>1457455.6800000016</v>
      </c>
      <c r="J1345" s="286">
        <f t="shared" si="147"/>
        <v>39506.94000000009</v>
      </c>
      <c r="K1345" s="286">
        <f t="shared" si="146"/>
        <v>683437.49999999907</v>
      </c>
    </row>
    <row r="1346" spans="2:11" ht="14.4">
      <c r="B1346" s="287">
        <v>1344</v>
      </c>
      <c r="C1346" s="4">
        <f>IF('Input&amp;Output'!$C$3=10,'v-t_chart'!G1346,IF('Input&amp;Output'!$C$3=21,'v-t_chart'!H1346,IF('Input&amp;Output'!$C$3=32,'v-t_chart'!I1346,IF('Input&amp;Output'!$C$3=22,'v-t_chart'!J1346,IF('Input&amp;Output'!$C$3=31,'v-t_chart'!K1346,'v-t_chart'!L1346)))))</f>
        <v>77.8</v>
      </c>
      <c r="D1346" s="286">
        <v>243</v>
      </c>
      <c r="E1346" s="286">
        <f t="shared" si="143"/>
        <v>2.7999999999999972</v>
      </c>
      <c r="F1346" s="286">
        <f t="shared" si="141"/>
        <v>680.3999999999993</v>
      </c>
      <c r="G1346" s="286">
        <f t="shared" si="144"/>
        <v>115.3</v>
      </c>
      <c r="H1346" s="286">
        <f t="shared" si="142"/>
        <v>78450.119999999923</v>
      </c>
      <c r="I1346" s="286">
        <f t="shared" si="145"/>
        <v>1535905.8000000014</v>
      </c>
      <c r="J1346" s="286">
        <f t="shared" si="147"/>
        <v>51982.55999999991</v>
      </c>
      <c r="K1346" s="286">
        <f t="shared" si="146"/>
        <v>735420.05999999901</v>
      </c>
    </row>
    <row r="1347" spans="2:11" ht="14.4">
      <c r="B1347" s="287">
        <v>1345</v>
      </c>
      <c r="C1347" s="4">
        <f>IF('Input&amp;Output'!$C$3=10,'v-t_chart'!G1347,IF('Input&amp;Output'!$C$3=21,'v-t_chart'!H1347,IF('Input&amp;Output'!$C$3=32,'v-t_chart'!I1347,IF('Input&amp;Output'!$C$3=22,'v-t_chart'!J1347,IF('Input&amp;Output'!$C$3=31,'v-t_chart'!K1347,'v-t_chart'!L1347)))))</f>
        <v>80.7</v>
      </c>
      <c r="D1347" s="286">
        <v>243</v>
      </c>
      <c r="E1347" s="286">
        <f t="shared" si="143"/>
        <v>2.9000000000000057</v>
      </c>
      <c r="F1347" s="286">
        <f t="shared" si="141"/>
        <v>704.70000000000141</v>
      </c>
      <c r="G1347" s="286">
        <f t="shared" si="144"/>
        <v>119.6</v>
      </c>
      <c r="H1347" s="286">
        <f t="shared" si="142"/>
        <v>84282.12000000017</v>
      </c>
      <c r="I1347" s="286">
        <f t="shared" si="145"/>
        <v>1620187.9200000016</v>
      </c>
      <c r="J1347" s="286">
        <f t="shared" si="147"/>
        <v>55847.47500000018</v>
      </c>
      <c r="K1347" s="286">
        <f t="shared" si="146"/>
        <v>791267.53499999922</v>
      </c>
    </row>
    <row r="1348" spans="2:11" ht="14.4">
      <c r="B1348" s="287">
        <v>1346</v>
      </c>
      <c r="C1348" s="4">
        <f>IF('Input&amp;Output'!$C$3=10,'v-t_chart'!G1348,IF('Input&amp;Output'!$C$3=21,'v-t_chart'!H1348,IF('Input&amp;Output'!$C$3=32,'v-t_chart'!I1348,IF('Input&amp;Output'!$C$3=22,'v-t_chart'!J1348,IF('Input&amp;Output'!$C$3=31,'v-t_chart'!K1348,'v-t_chart'!L1348)))))</f>
        <v>83.3</v>
      </c>
      <c r="D1348" s="286">
        <v>243</v>
      </c>
      <c r="E1348" s="286">
        <f t="shared" si="143"/>
        <v>2.5999999999999943</v>
      </c>
      <c r="F1348" s="286">
        <f t="shared" ref="F1348:F1411" si="148">D1348*E1348</f>
        <v>631.79999999999859</v>
      </c>
      <c r="G1348" s="286">
        <f t="shared" si="144"/>
        <v>123.65</v>
      </c>
      <c r="H1348" s="286">
        <f t="shared" ref="H1348:H1411" si="149">F1348*G1348</f>
        <v>78122.069999999832</v>
      </c>
      <c r="I1348" s="286">
        <f t="shared" si="145"/>
        <v>1698309.9900000014</v>
      </c>
      <c r="J1348" s="286">
        <f t="shared" si="147"/>
        <v>51807.599999999846</v>
      </c>
      <c r="K1348" s="286">
        <f t="shared" si="146"/>
        <v>843075.13499999908</v>
      </c>
    </row>
    <row r="1349" spans="2:11" ht="14.4">
      <c r="B1349" s="287">
        <v>1347</v>
      </c>
      <c r="C1349" s="4">
        <f>IF('Input&amp;Output'!$C$3=10,'v-t_chart'!G1349,IF('Input&amp;Output'!$C$3=21,'v-t_chart'!H1349,IF('Input&amp;Output'!$C$3=32,'v-t_chart'!I1349,IF('Input&amp;Output'!$C$3=22,'v-t_chart'!J1349,IF('Input&amp;Output'!$C$3=31,'v-t_chart'!K1349,'v-t_chart'!L1349)))))</f>
        <v>85.4</v>
      </c>
      <c r="D1349" s="286">
        <v>243</v>
      </c>
      <c r="E1349" s="286">
        <f t="shared" ref="E1349:E1412" si="150">(C1349-C1348)/(B1349/B1349)</f>
        <v>2.1000000000000085</v>
      </c>
      <c r="F1349" s="286">
        <f t="shared" si="148"/>
        <v>510.30000000000206</v>
      </c>
      <c r="G1349" s="286">
        <f t="shared" ref="G1349:G1412" si="151">(C1349+C1348/2)*(B1349-B1348)</f>
        <v>127.05000000000001</v>
      </c>
      <c r="H1349" s="286">
        <f t="shared" si="149"/>
        <v>64833.615000000267</v>
      </c>
      <c r="I1349" s="286">
        <f t="shared" ref="I1349:I1412" si="152">I1348+H1349</f>
        <v>1763143.6050000016</v>
      </c>
      <c r="J1349" s="286">
        <f t="shared" si="147"/>
        <v>43043.80500000016</v>
      </c>
      <c r="K1349" s="286">
        <f t="shared" ref="K1349:K1412" si="153">K1348+J1349</f>
        <v>886118.93999999925</v>
      </c>
    </row>
    <row r="1350" spans="2:11" ht="14.4">
      <c r="B1350" s="287">
        <v>1348</v>
      </c>
      <c r="C1350" s="4">
        <f>IF('Input&amp;Output'!$C$3=10,'v-t_chart'!G1350,IF('Input&amp;Output'!$C$3=21,'v-t_chart'!H1350,IF('Input&amp;Output'!$C$3=32,'v-t_chart'!I1350,IF('Input&amp;Output'!$C$3=22,'v-t_chart'!J1350,IF('Input&amp;Output'!$C$3=31,'v-t_chart'!K1350,'v-t_chart'!L1350)))))</f>
        <v>87.3</v>
      </c>
      <c r="D1350" s="286">
        <v>243</v>
      </c>
      <c r="E1350" s="286">
        <f t="shared" si="150"/>
        <v>1.8999999999999915</v>
      </c>
      <c r="F1350" s="286">
        <f t="shared" si="148"/>
        <v>461.69999999999794</v>
      </c>
      <c r="G1350" s="286">
        <f t="shared" si="151"/>
        <v>130</v>
      </c>
      <c r="H1350" s="286">
        <f t="shared" si="149"/>
        <v>60020.999999999731</v>
      </c>
      <c r="I1350" s="286">
        <f t="shared" si="152"/>
        <v>1823164.6050000014</v>
      </c>
      <c r="J1350" s="286">
        <f t="shared" si="147"/>
        <v>39867.794999999795</v>
      </c>
      <c r="K1350" s="286">
        <f t="shared" si="153"/>
        <v>925986.73499999905</v>
      </c>
    </row>
    <row r="1351" spans="2:11" ht="14.4">
      <c r="B1351" s="287">
        <v>1349</v>
      </c>
      <c r="C1351" s="4">
        <f>IF('Input&amp;Output'!$C$3=10,'v-t_chart'!G1351,IF('Input&amp;Output'!$C$3=21,'v-t_chart'!H1351,IF('Input&amp;Output'!$C$3=32,'v-t_chart'!I1351,IF('Input&amp;Output'!$C$3=22,'v-t_chart'!J1351,IF('Input&amp;Output'!$C$3=31,'v-t_chart'!K1351,'v-t_chart'!L1351)))))</f>
        <v>89.1</v>
      </c>
      <c r="D1351" s="286">
        <v>243</v>
      </c>
      <c r="E1351" s="286">
        <f t="shared" si="150"/>
        <v>1.7999999999999972</v>
      </c>
      <c r="F1351" s="286">
        <f t="shared" si="148"/>
        <v>437.3999999999993</v>
      </c>
      <c r="G1351" s="286">
        <f t="shared" si="151"/>
        <v>132.75</v>
      </c>
      <c r="H1351" s="286">
        <f t="shared" si="149"/>
        <v>58064.849999999904</v>
      </c>
      <c r="I1351" s="286">
        <f t="shared" si="152"/>
        <v>1881229.4550000012</v>
      </c>
      <c r="J1351" s="286">
        <f t="shared" si="147"/>
        <v>38578.679999999942</v>
      </c>
      <c r="K1351" s="286">
        <f t="shared" si="153"/>
        <v>964565.41499999899</v>
      </c>
    </row>
    <row r="1352" spans="2:11" ht="14.4">
      <c r="B1352" s="287">
        <v>1350</v>
      </c>
      <c r="C1352" s="4">
        <f>IF('Input&amp;Output'!$C$3=10,'v-t_chart'!G1352,IF('Input&amp;Output'!$C$3=21,'v-t_chart'!H1352,IF('Input&amp;Output'!$C$3=32,'v-t_chart'!I1352,IF('Input&amp;Output'!$C$3=22,'v-t_chart'!J1352,IF('Input&amp;Output'!$C$3=31,'v-t_chart'!K1352,'v-t_chart'!L1352)))))</f>
        <v>90.6</v>
      </c>
      <c r="D1352" s="286">
        <v>243</v>
      </c>
      <c r="E1352" s="286">
        <f t="shared" si="150"/>
        <v>1.5</v>
      </c>
      <c r="F1352" s="286">
        <f t="shared" si="148"/>
        <v>364.5</v>
      </c>
      <c r="G1352" s="286">
        <f t="shared" si="151"/>
        <v>135.14999999999998</v>
      </c>
      <c r="H1352" s="286">
        <f t="shared" si="149"/>
        <v>49262.174999999988</v>
      </c>
      <c r="I1352" s="286">
        <f t="shared" si="152"/>
        <v>1930491.6300000013</v>
      </c>
      <c r="J1352" s="286">
        <f t="shared" si="147"/>
        <v>32750.325000000023</v>
      </c>
      <c r="K1352" s="286">
        <f t="shared" si="153"/>
        <v>997315.73999999906</v>
      </c>
    </row>
    <row r="1353" spans="2:11" ht="14.4">
      <c r="B1353" s="287">
        <v>1351</v>
      </c>
      <c r="C1353" s="4">
        <f>IF('Input&amp;Output'!$C$3=10,'v-t_chart'!G1353,IF('Input&amp;Output'!$C$3=21,'v-t_chart'!H1353,IF('Input&amp;Output'!$C$3=32,'v-t_chart'!I1353,IF('Input&amp;Output'!$C$3=22,'v-t_chart'!J1353,IF('Input&amp;Output'!$C$3=31,'v-t_chart'!K1353,'v-t_chart'!L1353)))))</f>
        <v>91.9</v>
      </c>
      <c r="D1353" s="286">
        <v>243</v>
      </c>
      <c r="E1353" s="286">
        <f t="shared" si="150"/>
        <v>1.3000000000000114</v>
      </c>
      <c r="F1353" s="286">
        <f t="shared" si="148"/>
        <v>315.90000000000276</v>
      </c>
      <c r="G1353" s="286">
        <f t="shared" si="151"/>
        <v>137.19999999999999</v>
      </c>
      <c r="H1353" s="286">
        <f t="shared" si="149"/>
        <v>43341.480000000374</v>
      </c>
      <c r="I1353" s="286">
        <f t="shared" si="152"/>
        <v>1973833.1100000017</v>
      </c>
      <c r="J1353" s="286">
        <f t="shared" si="147"/>
        <v>28825.875000000222</v>
      </c>
      <c r="K1353" s="286">
        <f t="shared" si="153"/>
        <v>1026141.6149999993</v>
      </c>
    </row>
    <row r="1354" spans="2:11" ht="14.4">
      <c r="B1354" s="287">
        <v>1352</v>
      </c>
      <c r="C1354" s="4">
        <f>IF('Input&amp;Output'!$C$3=10,'v-t_chart'!G1354,IF('Input&amp;Output'!$C$3=21,'v-t_chart'!H1354,IF('Input&amp;Output'!$C$3=32,'v-t_chart'!I1354,IF('Input&amp;Output'!$C$3=22,'v-t_chart'!J1354,IF('Input&amp;Output'!$C$3=31,'v-t_chart'!K1354,'v-t_chart'!L1354)))))</f>
        <v>93.2</v>
      </c>
      <c r="D1354" s="286">
        <v>243</v>
      </c>
      <c r="E1354" s="286">
        <f t="shared" si="150"/>
        <v>1.2999999999999972</v>
      </c>
      <c r="F1354" s="286">
        <f t="shared" si="148"/>
        <v>315.8999999999993</v>
      </c>
      <c r="G1354" s="286">
        <f t="shared" si="151"/>
        <v>139.15</v>
      </c>
      <c r="H1354" s="286">
        <f t="shared" si="149"/>
        <v>43957.484999999906</v>
      </c>
      <c r="I1354" s="286">
        <f t="shared" si="152"/>
        <v>2017790.5950000016</v>
      </c>
      <c r="J1354" s="286">
        <f t="shared" si="147"/>
        <v>29236.544999999904</v>
      </c>
      <c r="K1354" s="286">
        <f t="shared" si="153"/>
        <v>1055378.1599999992</v>
      </c>
    </row>
    <row r="1355" spans="2:11" ht="14.4">
      <c r="B1355" s="287">
        <v>1353</v>
      </c>
      <c r="C1355" s="4">
        <f>IF('Input&amp;Output'!$C$3=10,'v-t_chart'!G1355,IF('Input&amp;Output'!$C$3=21,'v-t_chart'!H1355,IF('Input&amp;Output'!$C$3=32,'v-t_chart'!I1355,IF('Input&amp;Output'!$C$3=22,'v-t_chart'!J1355,IF('Input&amp;Output'!$C$3=31,'v-t_chart'!K1355,'v-t_chart'!L1355)))))</f>
        <v>94.6</v>
      </c>
      <c r="D1355" s="286">
        <v>243</v>
      </c>
      <c r="E1355" s="286">
        <f t="shared" si="150"/>
        <v>1.3999999999999915</v>
      </c>
      <c r="F1355" s="286">
        <f t="shared" si="148"/>
        <v>340.19999999999794</v>
      </c>
      <c r="G1355" s="286">
        <f t="shared" si="151"/>
        <v>141.19999999999999</v>
      </c>
      <c r="H1355" s="286">
        <f t="shared" si="149"/>
        <v>48036.239999999707</v>
      </c>
      <c r="I1355" s="286">
        <f t="shared" si="152"/>
        <v>2065826.8350000014</v>
      </c>
      <c r="J1355" s="286">
        <f t="shared" si="147"/>
        <v>31944.779999999788</v>
      </c>
      <c r="K1355" s="286">
        <f t="shared" si="153"/>
        <v>1087322.939999999</v>
      </c>
    </row>
    <row r="1356" spans="2:11" ht="14.4">
      <c r="B1356" s="287">
        <v>1354</v>
      </c>
      <c r="C1356" s="4">
        <f>IF('Input&amp;Output'!$C$3=10,'v-t_chart'!G1356,IF('Input&amp;Output'!$C$3=21,'v-t_chart'!H1356,IF('Input&amp;Output'!$C$3=32,'v-t_chart'!I1356,IF('Input&amp;Output'!$C$3=22,'v-t_chart'!J1356,IF('Input&amp;Output'!$C$3=31,'v-t_chart'!K1356,'v-t_chart'!L1356)))))</f>
        <v>96</v>
      </c>
      <c r="D1356" s="286">
        <v>243</v>
      </c>
      <c r="E1356" s="286">
        <f t="shared" si="150"/>
        <v>1.4000000000000057</v>
      </c>
      <c r="F1356" s="286">
        <f t="shared" si="148"/>
        <v>340.20000000000141</v>
      </c>
      <c r="G1356" s="286">
        <f t="shared" si="151"/>
        <v>143.30000000000001</v>
      </c>
      <c r="H1356" s="286">
        <f t="shared" si="149"/>
        <v>48750.660000000207</v>
      </c>
      <c r="I1356" s="286">
        <f t="shared" si="152"/>
        <v>2114577.4950000015</v>
      </c>
      <c r="J1356" s="286">
        <f t="shared" si="147"/>
        <v>32421.060000000238</v>
      </c>
      <c r="K1356" s="286">
        <f t="shared" si="153"/>
        <v>1119743.9999999993</v>
      </c>
    </row>
    <row r="1357" spans="2:11" ht="14.4">
      <c r="B1357" s="287">
        <v>1355</v>
      </c>
      <c r="C1357" s="4">
        <f>IF('Input&amp;Output'!$C$3=10,'v-t_chart'!G1357,IF('Input&amp;Output'!$C$3=21,'v-t_chart'!H1357,IF('Input&amp;Output'!$C$3=32,'v-t_chart'!I1357,IF('Input&amp;Output'!$C$3=22,'v-t_chart'!J1357,IF('Input&amp;Output'!$C$3=31,'v-t_chart'!K1357,'v-t_chart'!L1357)))))</f>
        <v>97.5</v>
      </c>
      <c r="D1357" s="286">
        <v>243</v>
      </c>
      <c r="E1357" s="286">
        <f t="shared" si="150"/>
        <v>1.5</v>
      </c>
      <c r="F1357" s="286">
        <f t="shared" si="148"/>
        <v>364.5</v>
      </c>
      <c r="G1357" s="286">
        <f t="shared" si="151"/>
        <v>145.5</v>
      </c>
      <c r="H1357" s="286">
        <f t="shared" si="149"/>
        <v>53034.75</v>
      </c>
      <c r="I1357" s="286">
        <f t="shared" si="152"/>
        <v>2167612.2450000015</v>
      </c>
      <c r="J1357" s="286">
        <f t="shared" si="147"/>
        <v>35265.375</v>
      </c>
      <c r="K1357" s="286">
        <f t="shared" si="153"/>
        <v>1155009.3749999993</v>
      </c>
    </row>
    <row r="1358" spans="2:11" ht="14.4">
      <c r="B1358" s="287">
        <v>1356</v>
      </c>
      <c r="C1358" s="4">
        <f>IF('Input&amp;Output'!$C$3=10,'v-t_chart'!G1358,IF('Input&amp;Output'!$C$3=21,'v-t_chart'!H1358,IF('Input&amp;Output'!$C$3=32,'v-t_chart'!I1358,IF('Input&amp;Output'!$C$3=22,'v-t_chart'!J1358,IF('Input&amp;Output'!$C$3=31,'v-t_chart'!K1358,'v-t_chart'!L1358)))))</f>
        <v>99</v>
      </c>
      <c r="D1358" s="286">
        <v>243</v>
      </c>
      <c r="E1358" s="286">
        <f t="shared" si="150"/>
        <v>1.5</v>
      </c>
      <c r="F1358" s="286">
        <f t="shared" si="148"/>
        <v>364.5</v>
      </c>
      <c r="G1358" s="286">
        <f t="shared" si="151"/>
        <v>147.75</v>
      </c>
      <c r="H1358" s="286">
        <f t="shared" si="149"/>
        <v>53854.875</v>
      </c>
      <c r="I1358" s="286">
        <f t="shared" si="152"/>
        <v>2221467.1200000015</v>
      </c>
      <c r="J1358" s="286">
        <f t="shared" si="147"/>
        <v>35812.125</v>
      </c>
      <c r="K1358" s="286">
        <f t="shared" si="153"/>
        <v>1190821.4999999993</v>
      </c>
    </row>
    <row r="1359" spans="2:11" ht="14.4">
      <c r="B1359" s="287">
        <v>1357</v>
      </c>
      <c r="C1359" s="4">
        <f>IF('Input&amp;Output'!$C$3=10,'v-t_chart'!G1359,IF('Input&amp;Output'!$C$3=21,'v-t_chart'!H1359,IF('Input&amp;Output'!$C$3=32,'v-t_chart'!I1359,IF('Input&amp;Output'!$C$3=22,'v-t_chart'!J1359,IF('Input&amp;Output'!$C$3=31,'v-t_chart'!K1359,'v-t_chart'!L1359)))))</f>
        <v>99.8</v>
      </c>
      <c r="D1359" s="286">
        <v>243</v>
      </c>
      <c r="E1359" s="286">
        <f t="shared" si="150"/>
        <v>0.79999999999999716</v>
      </c>
      <c r="F1359" s="286">
        <f t="shared" si="148"/>
        <v>194.3999999999993</v>
      </c>
      <c r="G1359" s="286">
        <f t="shared" si="151"/>
        <v>149.30000000000001</v>
      </c>
      <c r="H1359" s="286">
        <f t="shared" si="149"/>
        <v>29023.919999999896</v>
      </c>
      <c r="I1359" s="286">
        <f t="shared" si="152"/>
        <v>2250491.0400000014</v>
      </c>
      <c r="J1359" s="286">
        <f t="shared" si="147"/>
        <v>19323.359999999884</v>
      </c>
      <c r="K1359" s="286">
        <f t="shared" si="153"/>
        <v>1210144.8599999992</v>
      </c>
    </row>
    <row r="1360" spans="2:11" ht="14.4">
      <c r="B1360" s="287">
        <v>1358</v>
      </c>
      <c r="C1360" s="4">
        <f>IF('Input&amp;Output'!$C$3=10,'v-t_chart'!G1360,IF('Input&amp;Output'!$C$3=21,'v-t_chart'!H1360,IF('Input&amp;Output'!$C$3=32,'v-t_chart'!I1360,IF('Input&amp;Output'!$C$3=22,'v-t_chart'!J1360,IF('Input&amp;Output'!$C$3=31,'v-t_chart'!K1360,'v-t_chart'!L1360)))))</f>
        <v>99</v>
      </c>
      <c r="D1360" s="286">
        <v>243</v>
      </c>
      <c r="E1360" s="286">
        <f t="shared" si="150"/>
        <v>-0.79999999999999716</v>
      </c>
      <c r="F1360" s="286">
        <f t="shared" si="148"/>
        <v>-194.3999999999993</v>
      </c>
      <c r="G1360" s="286">
        <f t="shared" si="151"/>
        <v>148.9</v>
      </c>
      <c r="H1360" s="286">
        <f t="shared" si="149"/>
        <v>-28946.159999999894</v>
      </c>
      <c r="I1360" s="286">
        <f t="shared" si="152"/>
        <v>2221544.8800000018</v>
      </c>
      <c r="J1360" s="286">
        <f t="shared" si="147"/>
        <v>-19323.359999999884</v>
      </c>
      <c r="K1360" s="286">
        <f t="shared" si="153"/>
        <v>1190821.4999999993</v>
      </c>
    </row>
    <row r="1361" spans="2:11" ht="14.4">
      <c r="B1361" s="287">
        <v>1359</v>
      </c>
      <c r="C1361" s="4">
        <f>IF('Input&amp;Output'!$C$3=10,'v-t_chart'!G1361,IF('Input&amp;Output'!$C$3=21,'v-t_chart'!H1361,IF('Input&amp;Output'!$C$3=32,'v-t_chart'!I1361,IF('Input&amp;Output'!$C$3=22,'v-t_chart'!J1361,IF('Input&amp;Output'!$C$3=31,'v-t_chart'!K1361,'v-t_chart'!L1361)))))</f>
        <v>96.7</v>
      </c>
      <c r="D1361" s="286">
        <v>243</v>
      </c>
      <c r="E1361" s="286">
        <f t="shared" si="150"/>
        <v>-2.2999999999999972</v>
      </c>
      <c r="F1361" s="286">
        <f t="shared" si="148"/>
        <v>-558.8999999999993</v>
      </c>
      <c r="G1361" s="286">
        <f t="shared" si="151"/>
        <v>146.19999999999999</v>
      </c>
      <c r="H1361" s="286">
        <f t="shared" si="149"/>
        <v>-81711.179999999891</v>
      </c>
      <c r="I1361" s="286">
        <f t="shared" si="152"/>
        <v>2139833.700000002</v>
      </c>
      <c r="J1361" s="286">
        <f t="shared" si="147"/>
        <v>-54688.364999999852</v>
      </c>
      <c r="K1361" s="286">
        <f t="shared" si="153"/>
        <v>1136133.1349999995</v>
      </c>
    </row>
    <row r="1362" spans="2:11" ht="14.4">
      <c r="B1362" s="287">
        <v>1360</v>
      </c>
      <c r="C1362" s="4">
        <f>IF('Input&amp;Output'!$C$3=10,'v-t_chart'!G1362,IF('Input&amp;Output'!$C$3=21,'v-t_chart'!H1362,IF('Input&amp;Output'!$C$3=32,'v-t_chart'!I1362,IF('Input&amp;Output'!$C$3=22,'v-t_chart'!J1362,IF('Input&amp;Output'!$C$3=31,'v-t_chart'!K1362,'v-t_chart'!L1362)))))</f>
        <v>93.7</v>
      </c>
      <c r="D1362" s="286">
        <v>243</v>
      </c>
      <c r="E1362" s="286">
        <f t="shared" si="150"/>
        <v>-3</v>
      </c>
      <c r="F1362" s="286">
        <f t="shared" si="148"/>
        <v>-729</v>
      </c>
      <c r="G1362" s="286">
        <f t="shared" si="151"/>
        <v>142.05000000000001</v>
      </c>
      <c r="H1362" s="286">
        <f t="shared" si="149"/>
        <v>-103554.45000000001</v>
      </c>
      <c r="I1362" s="286">
        <f t="shared" si="152"/>
        <v>2036279.2500000021</v>
      </c>
      <c r="J1362" s="286">
        <f t="shared" si="147"/>
        <v>-69400.80000000009</v>
      </c>
      <c r="K1362" s="286">
        <f t="shared" si="153"/>
        <v>1066732.3349999995</v>
      </c>
    </row>
    <row r="1363" spans="2:11" ht="14.4">
      <c r="B1363" s="287">
        <v>1361</v>
      </c>
      <c r="C1363" s="4">
        <f>IF('Input&amp;Output'!$C$3=10,'v-t_chart'!G1363,IF('Input&amp;Output'!$C$3=21,'v-t_chart'!H1363,IF('Input&amp;Output'!$C$3=32,'v-t_chart'!I1363,IF('Input&amp;Output'!$C$3=22,'v-t_chart'!J1363,IF('Input&amp;Output'!$C$3=31,'v-t_chart'!K1363,'v-t_chart'!L1363)))))</f>
        <v>91.3</v>
      </c>
      <c r="D1363" s="286">
        <v>243</v>
      </c>
      <c r="E1363" s="286">
        <f t="shared" si="150"/>
        <v>-2.4000000000000057</v>
      </c>
      <c r="F1363" s="286">
        <f t="shared" si="148"/>
        <v>-583.20000000000141</v>
      </c>
      <c r="G1363" s="286">
        <f t="shared" si="151"/>
        <v>138.15</v>
      </c>
      <c r="H1363" s="286">
        <f t="shared" si="149"/>
        <v>-80569.080000000191</v>
      </c>
      <c r="I1363" s="286">
        <f t="shared" si="152"/>
        <v>1955710.1700000018</v>
      </c>
      <c r="J1363" s="286">
        <f t="shared" si="147"/>
        <v>-53946.000000000218</v>
      </c>
      <c r="K1363" s="286">
        <f t="shared" si="153"/>
        <v>1012786.3349999993</v>
      </c>
    </row>
    <row r="1364" spans="2:11" ht="14.4">
      <c r="B1364" s="287">
        <v>1362</v>
      </c>
      <c r="C1364" s="4">
        <f>IF('Input&amp;Output'!$C$3=10,'v-t_chart'!G1364,IF('Input&amp;Output'!$C$3=21,'v-t_chart'!H1364,IF('Input&amp;Output'!$C$3=32,'v-t_chart'!I1364,IF('Input&amp;Output'!$C$3=22,'v-t_chart'!J1364,IF('Input&amp;Output'!$C$3=31,'v-t_chart'!K1364,'v-t_chart'!L1364)))))</f>
        <v>90.4</v>
      </c>
      <c r="D1364" s="286">
        <v>243</v>
      </c>
      <c r="E1364" s="286">
        <f t="shared" si="150"/>
        <v>-0.89999999999999147</v>
      </c>
      <c r="F1364" s="286">
        <f t="shared" si="148"/>
        <v>-218.69999999999794</v>
      </c>
      <c r="G1364" s="286">
        <f t="shared" si="151"/>
        <v>136.05000000000001</v>
      </c>
      <c r="H1364" s="286">
        <f t="shared" si="149"/>
        <v>-29754.134999999722</v>
      </c>
      <c r="I1364" s="286">
        <f t="shared" si="152"/>
        <v>1925956.035000002</v>
      </c>
      <c r="J1364" s="286">
        <f t="shared" si="147"/>
        <v>-19868.894999999749</v>
      </c>
      <c r="K1364" s="286">
        <f t="shared" si="153"/>
        <v>992917.43999999948</v>
      </c>
    </row>
    <row r="1365" spans="2:11" ht="14.4">
      <c r="B1365" s="287">
        <v>1363</v>
      </c>
      <c r="C1365" s="4">
        <f>IF('Input&amp;Output'!$C$3=10,'v-t_chart'!G1365,IF('Input&amp;Output'!$C$3=21,'v-t_chart'!H1365,IF('Input&amp;Output'!$C$3=32,'v-t_chart'!I1365,IF('Input&amp;Output'!$C$3=22,'v-t_chart'!J1365,IF('Input&amp;Output'!$C$3=31,'v-t_chart'!K1365,'v-t_chart'!L1365)))))</f>
        <v>90.6</v>
      </c>
      <c r="D1365" s="286">
        <v>243</v>
      </c>
      <c r="E1365" s="286">
        <f t="shared" si="150"/>
        <v>0.19999999999998863</v>
      </c>
      <c r="F1365" s="286">
        <f t="shared" si="148"/>
        <v>48.599999999997237</v>
      </c>
      <c r="G1365" s="286">
        <f t="shared" si="151"/>
        <v>135.80000000000001</v>
      </c>
      <c r="H1365" s="286">
        <f t="shared" si="149"/>
        <v>6599.8799999996254</v>
      </c>
      <c r="I1365" s="286">
        <f t="shared" si="152"/>
        <v>1932555.9150000017</v>
      </c>
      <c r="J1365" s="286">
        <f t="shared" si="147"/>
        <v>4398.2999999997573</v>
      </c>
      <c r="K1365" s="286">
        <f t="shared" si="153"/>
        <v>997315.73999999929</v>
      </c>
    </row>
    <row r="1366" spans="2:11" ht="14.4">
      <c r="B1366" s="287">
        <v>1364</v>
      </c>
      <c r="C1366" s="4">
        <f>IF('Input&amp;Output'!$C$3=10,'v-t_chart'!G1366,IF('Input&amp;Output'!$C$3=21,'v-t_chart'!H1366,IF('Input&amp;Output'!$C$3=32,'v-t_chart'!I1366,IF('Input&amp;Output'!$C$3=22,'v-t_chart'!J1366,IF('Input&amp;Output'!$C$3=31,'v-t_chart'!K1366,'v-t_chart'!L1366)))))</f>
        <v>91.1</v>
      </c>
      <c r="D1366" s="286">
        <v>243</v>
      </c>
      <c r="E1366" s="286">
        <f t="shared" si="150"/>
        <v>0.5</v>
      </c>
      <c r="F1366" s="286">
        <f t="shared" si="148"/>
        <v>121.5</v>
      </c>
      <c r="G1366" s="286">
        <f t="shared" si="151"/>
        <v>136.39999999999998</v>
      </c>
      <c r="H1366" s="286">
        <f t="shared" si="149"/>
        <v>16572.599999999999</v>
      </c>
      <c r="I1366" s="286">
        <f t="shared" si="152"/>
        <v>1949128.5150000018</v>
      </c>
      <c r="J1366" s="286">
        <f t="shared" si="147"/>
        <v>11038.275000000045</v>
      </c>
      <c r="K1366" s="286">
        <f t="shared" si="153"/>
        <v>1008354.0149999993</v>
      </c>
    </row>
    <row r="1367" spans="2:11" ht="14.4">
      <c r="B1367" s="287">
        <v>1365</v>
      </c>
      <c r="C1367" s="4">
        <f>IF('Input&amp;Output'!$C$3=10,'v-t_chart'!G1367,IF('Input&amp;Output'!$C$3=21,'v-t_chart'!H1367,IF('Input&amp;Output'!$C$3=32,'v-t_chart'!I1367,IF('Input&amp;Output'!$C$3=22,'v-t_chart'!J1367,IF('Input&amp;Output'!$C$3=31,'v-t_chart'!K1367,'v-t_chart'!L1367)))))</f>
        <v>90.9</v>
      </c>
      <c r="D1367" s="286">
        <v>243</v>
      </c>
      <c r="E1367" s="286">
        <f t="shared" si="150"/>
        <v>-0.19999999999998863</v>
      </c>
      <c r="F1367" s="286">
        <f t="shared" si="148"/>
        <v>-48.599999999997237</v>
      </c>
      <c r="G1367" s="286">
        <f t="shared" si="151"/>
        <v>136.44999999999999</v>
      </c>
      <c r="H1367" s="286">
        <f t="shared" si="149"/>
        <v>-6631.4699999996228</v>
      </c>
      <c r="I1367" s="286">
        <f t="shared" si="152"/>
        <v>1942497.0450000023</v>
      </c>
      <c r="J1367" s="286">
        <f t="shared" si="147"/>
        <v>-4422.5999999997348</v>
      </c>
      <c r="K1367" s="286">
        <f t="shared" si="153"/>
        <v>1003931.4149999996</v>
      </c>
    </row>
    <row r="1368" spans="2:11" ht="14.4">
      <c r="B1368" s="287">
        <v>1366</v>
      </c>
      <c r="C1368" s="4">
        <f>IF('Input&amp;Output'!$C$3=10,'v-t_chart'!G1368,IF('Input&amp;Output'!$C$3=21,'v-t_chart'!H1368,IF('Input&amp;Output'!$C$3=32,'v-t_chart'!I1368,IF('Input&amp;Output'!$C$3=22,'v-t_chart'!J1368,IF('Input&amp;Output'!$C$3=31,'v-t_chart'!K1368,'v-t_chart'!L1368)))))</f>
        <v>89</v>
      </c>
      <c r="D1368" s="286">
        <v>243</v>
      </c>
      <c r="E1368" s="286">
        <f t="shared" si="150"/>
        <v>-1.9000000000000057</v>
      </c>
      <c r="F1368" s="286">
        <f t="shared" si="148"/>
        <v>-461.70000000000141</v>
      </c>
      <c r="G1368" s="286">
        <f t="shared" si="151"/>
        <v>134.44999999999999</v>
      </c>
      <c r="H1368" s="286">
        <f t="shared" si="149"/>
        <v>-62075.565000000184</v>
      </c>
      <c r="I1368" s="286">
        <f t="shared" si="152"/>
        <v>1880421.4800000021</v>
      </c>
      <c r="J1368" s="286">
        <f t="shared" ref="J1368:J1431" si="154">(0.5*D1368*((C1367^2)-(C1368^2)))*-1</f>
        <v>-41529.915000000161</v>
      </c>
      <c r="K1368" s="286">
        <f t="shared" si="153"/>
        <v>962401.49999999942</v>
      </c>
    </row>
    <row r="1369" spans="2:11" ht="14.4">
      <c r="B1369" s="287">
        <v>1367</v>
      </c>
      <c r="C1369" s="4">
        <f>IF('Input&amp;Output'!$C$3=10,'v-t_chart'!G1369,IF('Input&amp;Output'!$C$3=21,'v-t_chart'!H1369,IF('Input&amp;Output'!$C$3=32,'v-t_chart'!I1369,IF('Input&amp;Output'!$C$3=22,'v-t_chart'!J1369,IF('Input&amp;Output'!$C$3=31,'v-t_chart'!K1369,'v-t_chart'!L1369)))))</f>
        <v>85.6</v>
      </c>
      <c r="D1369" s="286">
        <v>243</v>
      </c>
      <c r="E1369" s="286">
        <f t="shared" si="150"/>
        <v>-3.4000000000000057</v>
      </c>
      <c r="F1369" s="286">
        <f t="shared" si="148"/>
        <v>-826.20000000000141</v>
      </c>
      <c r="G1369" s="286">
        <f t="shared" si="151"/>
        <v>130.1</v>
      </c>
      <c r="H1369" s="286">
        <f t="shared" si="149"/>
        <v>-107488.62000000018</v>
      </c>
      <c r="I1369" s="286">
        <f t="shared" si="152"/>
        <v>1772932.860000002</v>
      </c>
      <c r="J1369" s="286">
        <f t="shared" si="154"/>
        <v>-72127.260000000155</v>
      </c>
      <c r="K1369" s="286">
        <f t="shared" si="153"/>
        <v>890274.23999999929</v>
      </c>
    </row>
    <row r="1370" spans="2:11" ht="14.4">
      <c r="B1370" s="287">
        <v>1368</v>
      </c>
      <c r="C1370" s="4">
        <f>IF('Input&amp;Output'!$C$3=10,'v-t_chart'!G1370,IF('Input&amp;Output'!$C$3=21,'v-t_chart'!H1370,IF('Input&amp;Output'!$C$3=32,'v-t_chart'!I1370,IF('Input&amp;Output'!$C$3=22,'v-t_chart'!J1370,IF('Input&amp;Output'!$C$3=31,'v-t_chart'!K1370,'v-t_chart'!L1370)))))</f>
        <v>81.599999999999994</v>
      </c>
      <c r="D1370" s="286">
        <v>243</v>
      </c>
      <c r="E1370" s="286">
        <f t="shared" si="150"/>
        <v>-4</v>
      </c>
      <c r="F1370" s="286">
        <f t="shared" si="148"/>
        <v>-972</v>
      </c>
      <c r="G1370" s="286">
        <f t="shared" si="151"/>
        <v>124.39999999999999</v>
      </c>
      <c r="H1370" s="286">
        <f t="shared" si="149"/>
        <v>-120916.79999999999</v>
      </c>
      <c r="I1370" s="286">
        <f t="shared" si="152"/>
        <v>1652016.0600000019</v>
      </c>
      <c r="J1370" s="286">
        <f t="shared" si="154"/>
        <v>-81259.19999999991</v>
      </c>
      <c r="K1370" s="286">
        <f t="shared" si="153"/>
        <v>809015.03999999934</v>
      </c>
    </row>
    <row r="1371" spans="2:11" ht="14.4">
      <c r="B1371" s="287">
        <v>1369</v>
      </c>
      <c r="C1371" s="4">
        <f>IF('Input&amp;Output'!$C$3=10,'v-t_chart'!G1371,IF('Input&amp;Output'!$C$3=21,'v-t_chart'!H1371,IF('Input&amp;Output'!$C$3=32,'v-t_chart'!I1371,IF('Input&amp;Output'!$C$3=22,'v-t_chart'!J1371,IF('Input&amp;Output'!$C$3=31,'v-t_chart'!K1371,'v-t_chart'!L1371)))))</f>
        <v>77.599999999999994</v>
      </c>
      <c r="D1371" s="286">
        <v>243</v>
      </c>
      <c r="E1371" s="286">
        <f t="shared" si="150"/>
        <v>-4</v>
      </c>
      <c r="F1371" s="286">
        <f t="shared" si="148"/>
        <v>-972</v>
      </c>
      <c r="G1371" s="286">
        <f t="shared" si="151"/>
        <v>118.39999999999999</v>
      </c>
      <c r="H1371" s="286">
        <f t="shared" si="149"/>
        <v>-115084.79999999999</v>
      </c>
      <c r="I1371" s="286">
        <f t="shared" si="152"/>
        <v>1536931.2600000019</v>
      </c>
      <c r="J1371" s="286">
        <f t="shared" si="154"/>
        <v>-77371.200000000026</v>
      </c>
      <c r="K1371" s="286">
        <f t="shared" si="153"/>
        <v>731643.83999999927</v>
      </c>
    </row>
    <row r="1372" spans="2:11" ht="14.4">
      <c r="B1372" s="287">
        <v>1370</v>
      </c>
      <c r="C1372" s="4">
        <f>IF('Input&amp;Output'!$C$3=10,'v-t_chart'!G1372,IF('Input&amp;Output'!$C$3=21,'v-t_chart'!H1372,IF('Input&amp;Output'!$C$3=32,'v-t_chart'!I1372,IF('Input&amp;Output'!$C$3=22,'v-t_chart'!J1372,IF('Input&amp;Output'!$C$3=31,'v-t_chart'!K1372,'v-t_chart'!L1372)))))</f>
        <v>73.599999999999994</v>
      </c>
      <c r="D1372" s="286">
        <v>243</v>
      </c>
      <c r="E1372" s="286">
        <f t="shared" si="150"/>
        <v>-4</v>
      </c>
      <c r="F1372" s="286">
        <f t="shared" si="148"/>
        <v>-972</v>
      </c>
      <c r="G1372" s="286">
        <f t="shared" si="151"/>
        <v>112.39999999999999</v>
      </c>
      <c r="H1372" s="286">
        <f t="shared" si="149"/>
        <v>-109252.79999999999</v>
      </c>
      <c r="I1372" s="286">
        <f t="shared" si="152"/>
        <v>1427678.4600000018</v>
      </c>
      <c r="J1372" s="286">
        <f t="shared" si="154"/>
        <v>-73483.200000000026</v>
      </c>
      <c r="K1372" s="286">
        <f t="shared" si="153"/>
        <v>658160.6399999992</v>
      </c>
    </row>
    <row r="1373" spans="2:11" ht="14.4">
      <c r="B1373" s="287">
        <v>1371</v>
      </c>
      <c r="C1373" s="4">
        <f>IF('Input&amp;Output'!$C$3=10,'v-t_chart'!G1373,IF('Input&amp;Output'!$C$3=21,'v-t_chart'!H1373,IF('Input&amp;Output'!$C$3=32,'v-t_chart'!I1373,IF('Input&amp;Output'!$C$3=22,'v-t_chart'!J1373,IF('Input&amp;Output'!$C$3=31,'v-t_chart'!K1373,'v-t_chart'!L1373)))))</f>
        <v>69.7</v>
      </c>
      <c r="D1373" s="286">
        <v>243</v>
      </c>
      <c r="E1373" s="286">
        <f t="shared" si="150"/>
        <v>-3.8999999999999915</v>
      </c>
      <c r="F1373" s="286">
        <f t="shared" si="148"/>
        <v>-947.69999999999789</v>
      </c>
      <c r="G1373" s="286">
        <f t="shared" si="151"/>
        <v>106.5</v>
      </c>
      <c r="H1373" s="286">
        <f t="shared" si="149"/>
        <v>-100930.04999999977</v>
      </c>
      <c r="I1373" s="286">
        <f t="shared" si="152"/>
        <v>1326748.410000002</v>
      </c>
      <c r="J1373" s="286">
        <f t="shared" si="154"/>
        <v>-67902.704999999871</v>
      </c>
      <c r="K1373" s="286">
        <f t="shared" si="153"/>
        <v>590257.93499999936</v>
      </c>
    </row>
    <row r="1374" spans="2:11" ht="14.4">
      <c r="B1374" s="287">
        <v>1372</v>
      </c>
      <c r="C1374" s="4">
        <f>IF('Input&amp;Output'!$C$3=10,'v-t_chart'!G1374,IF('Input&amp;Output'!$C$3=21,'v-t_chart'!H1374,IF('Input&amp;Output'!$C$3=32,'v-t_chart'!I1374,IF('Input&amp;Output'!$C$3=22,'v-t_chart'!J1374,IF('Input&amp;Output'!$C$3=31,'v-t_chart'!K1374,'v-t_chart'!L1374)))))</f>
        <v>66</v>
      </c>
      <c r="D1374" s="286">
        <v>243</v>
      </c>
      <c r="E1374" s="286">
        <f t="shared" si="150"/>
        <v>-3.7000000000000028</v>
      </c>
      <c r="F1374" s="286">
        <f t="shared" si="148"/>
        <v>-899.1000000000007</v>
      </c>
      <c r="G1374" s="286">
        <f t="shared" si="151"/>
        <v>100.85</v>
      </c>
      <c r="H1374" s="286">
        <f t="shared" si="149"/>
        <v>-90674.235000000059</v>
      </c>
      <c r="I1374" s="286">
        <f t="shared" si="152"/>
        <v>1236074.1750000019</v>
      </c>
      <c r="J1374" s="286">
        <f t="shared" si="154"/>
        <v>-61003.935000000019</v>
      </c>
      <c r="K1374" s="286">
        <f t="shared" si="153"/>
        <v>529253.9999999993</v>
      </c>
    </row>
    <row r="1375" spans="2:11" ht="14.4">
      <c r="B1375" s="287">
        <v>1373</v>
      </c>
      <c r="C1375" s="4">
        <f>IF('Input&amp;Output'!$C$3=10,'v-t_chart'!G1375,IF('Input&amp;Output'!$C$3=21,'v-t_chart'!H1375,IF('Input&amp;Output'!$C$3=32,'v-t_chart'!I1375,IF('Input&amp;Output'!$C$3=22,'v-t_chart'!J1375,IF('Input&amp;Output'!$C$3=31,'v-t_chart'!K1375,'v-t_chart'!L1375)))))</f>
        <v>62.7</v>
      </c>
      <c r="D1375" s="286">
        <v>243</v>
      </c>
      <c r="E1375" s="286">
        <f t="shared" si="150"/>
        <v>-3.2999999999999972</v>
      </c>
      <c r="F1375" s="286">
        <f t="shared" si="148"/>
        <v>-801.8999999999993</v>
      </c>
      <c r="G1375" s="286">
        <f t="shared" si="151"/>
        <v>95.7</v>
      </c>
      <c r="H1375" s="286">
        <f t="shared" si="149"/>
        <v>-76741.829999999929</v>
      </c>
      <c r="I1375" s="286">
        <f t="shared" si="152"/>
        <v>1159332.3450000021</v>
      </c>
      <c r="J1375" s="286">
        <f t="shared" si="154"/>
        <v>-51602.264999999948</v>
      </c>
      <c r="K1375" s="286">
        <f t="shared" si="153"/>
        <v>477651.73499999935</v>
      </c>
    </row>
    <row r="1376" spans="2:11" ht="14.4">
      <c r="B1376" s="287">
        <v>1374</v>
      </c>
      <c r="C1376" s="4">
        <f>IF('Input&amp;Output'!$C$3=10,'v-t_chart'!G1376,IF('Input&amp;Output'!$C$3=21,'v-t_chart'!H1376,IF('Input&amp;Output'!$C$3=32,'v-t_chart'!I1376,IF('Input&amp;Output'!$C$3=22,'v-t_chart'!J1376,IF('Input&amp;Output'!$C$3=31,'v-t_chart'!K1376,'v-t_chart'!L1376)))))</f>
        <v>60</v>
      </c>
      <c r="D1376" s="286">
        <v>243</v>
      </c>
      <c r="E1376" s="286">
        <f t="shared" si="150"/>
        <v>-2.7000000000000028</v>
      </c>
      <c r="F1376" s="286">
        <f t="shared" si="148"/>
        <v>-656.1000000000007</v>
      </c>
      <c r="G1376" s="286">
        <f t="shared" si="151"/>
        <v>91.35</v>
      </c>
      <c r="H1376" s="286">
        <f t="shared" si="149"/>
        <v>-59934.735000000059</v>
      </c>
      <c r="I1376" s="286">
        <f t="shared" si="152"/>
        <v>1099397.610000002</v>
      </c>
      <c r="J1376" s="286">
        <f t="shared" si="154"/>
        <v>-40251.735000000052</v>
      </c>
      <c r="K1376" s="286">
        <f t="shared" si="153"/>
        <v>437399.9999999993</v>
      </c>
    </row>
    <row r="1377" spans="2:11" ht="14.4">
      <c r="B1377" s="287">
        <v>1375</v>
      </c>
      <c r="C1377" s="4">
        <f>IF('Input&amp;Output'!$C$3=10,'v-t_chart'!G1377,IF('Input&amp;Output'!$C$3=21,'v-t_chart'!H1377,IF('Input&amp;Output'!$C$3=32,'v-t_chart'!I1377,IF('Input&amp;Output'!$C$3=22,'v-t_chart'!J1377,IF('Input&amp;Output'!$C$3=31,'v-t_chart'!K1377,'v-t_chart'!L1377)))))</f>
        <v>58</v>
      </c>
      <c r="D1377" s="286">
        <v>243</v>
      </c>
      <c r="E1377" s="286">
        <f t="shared" si="150"/>
        <v>-2</v>
      </c>
      <c r="F1377" s="286">
        <f t="shared" si="148"/>
        <v>-486</v>
      </c>
      <c r="G1377" s="286">
        <f t="shared" si="151"/>
        <v>88</v>
      </c>
      <c r="H1377" s="286">
        <f t="shared" si="149"/>
        <v>-42768</v>
      </c>
      <c r="I1377" s="286">
        <f t="shared" si="152"/>
        <v>1056629.610000002</v>
      </c>
      <c r="J1377" s="286">
        <f t="shared" si="154"/>
        <v>-28674</v>
      </c>
      <c r="K1377" s="286">
        <f t="shared" si="153"/>
        <v>408725.9999999993</v>
      </c>
    </row>
    <row r="1378" spans="2:11" ht="14.4">
      <c r="B1378" s="287">
        <v>1376</v>
      </c>
      <c r="C1378" s="4">
        <f>IF('Input&amp;Output'!$C$3=10,'v-t_chart'!G1378,IF('Input&amp;Output'!$C$3=21,'v-t_chart'!H1378,IF('Input&amp;Output'!$C$3=32,'v-t_chart'!I1378,IF('Input&amp;Output'!$C$3=22,'v-t_chart'!J1378,IF('Input&amp;Output'!$C$3=31,'v-t_chart'!K1378,'v-t_chart'!L1378)))))</f>
        <v>56.4</v>
      </c>
      <c r="D1378" s="286">
        <v>243</v>
      </c>
      <c r="E1378" s="286">
        <f t="shared" si="150"/>
        <v>-1.6000000000000014</v>
      </c>
      <c r="F1378" s="286">
        <f t="shared" si="148"/>
        <v>-388.80000000000035</v>
      </c>
      <c r="G1378" s="286">
        <f t="shared" si="151"/>
        <v>85.4</v>
      </c>
      <c r="H1378" s="286">
        <f t="shared" si="149"/>
        <v>-33203.520000000033</v>
      </c>
      <c r="I1378" s="286">
        <f t="shared" si="152"/>
        <v>1023426.0900000019</v>
      </c>
      <c r="J1378" s="286">
        <f t="shared" si="154"/>
        <v>-22239.359999999997</v>
      </c>
      <c r="K1378" s="286">
        <f t="shared" si="153"/>
        <v>386486.63999999932</v>
      </c>
    </row>
    <row r="1379" spans="2:11" ht="14.4">
      <c r="B1379" s="287">
        <v>1377</v>
      </c>
      <c r="C1379" s="4">
        <f>IF('Input&amp;Output'!$C$3=10,'v-t_chart'!G1379,IF('Input&amp;Output'!$C$3=21,'v-t_chart'!H1379,IF('Input&amp;Output'!$C$3=32,'v-t_chart'!I1379,IF('Input&amp;Output'!$C$3=22,'v-t_chart'!J1379,IF('Input&amp;Output'!$C$3=31,'v-t_chart'!K1379,'v-t_chart'!L1379)))))</f>
        <v>54.8</v>
      </c>
      <c r="D1379" s="286">
        <v>243</v>
      </c>
      <c r="E1379" s="286">
        <f t="shared" si="150"/>
        <v>-1.6000000000000014</v>
      </c>
      <c r="F1379" s="286">
        <f t="shared" si="148"/>
        <v>-388.80000000000035</v>
      </c>
      <c r="G1379" s="286">
        <f t="shared" si="151"/>
        <v>83</v>
      </c>
      <c r="H1379" s="286">
        <f t="shared" si="149"/>
        <v>-32270.400000000031</v>
      </c>
      <c r="I1379" s="286">
        <f t="shared" si="152"/>
        <v>991155.69000000192</v>
      </c>
      <c r="J1379" s="286">
        <f t="shared" si="154"/>
        <v>-21617.280000000064</v>
      </c>
      <c r="K1379" s="286">
        <f t="shared" si="153"/>
        <v>364869.35999999923</v>
      </c>
    </row>
    <row r="1380" spans="2:11" ht="14.4">
      <c r="B1380" s="287">
        <v>1378</v>
      </c>
      <c r="C1380" s="4">
        <f>IF('Input&amp;Output'!$C$3=10,'v-t_chart'!G1380,IF('Input&amp;Output'!$C$3=21,'v-t_chart'!H1380,IF('Input&amp;Output'!$C$3=32,'v-t_chart'!I1380,IF('Input&amp;Output'!$C$3=22,'v-t_chart'!J1380,IF('Input&amp;Output'!$C$3=31,'v-t_chart'!K1380,'v-t_chart'!L1380)))))</f>
        <v>53.3</v>
      </c>
      <c r="D1380" s="286">
        <v>243</v>
      </c>
      <c r="E1380" s="286">
        <f t="shared" si="150"/>
        <v>-1.5</v>
      </c>
      <c r="F1380" s="286">
        <f t="shared" si="148"/>
        <v>-364.5</v>
      </c>
      <c r="G1380" s="286">
        <f t="shared" si="151"/>
        <v>80.699999999999989</v>
      </c>
      <c r="H1380" s="286">
        <f t="shared" si="149"/>
        <v>-29415.149999999994</v>
      </c>
      <c r="I1380" s="286">
        <f t="shared" si="152"/>
        <v>961740.5400000019</v>
      </c>
      <c r="J1380" s="286">
        <f t="shared" si="154"/>
        <v>-19701.224999999955</v>
      </c>
      <c r="K1380" s="286">
        <f t="shared" si="153"/>
        <v>345168.13499999925</v>
      </c>
    </row>
    <row r="1381" spans="2:11" ht="14.4">
      <c r="B1381" s="287">
        <v>1379</v>
      </c>
      <c r="C1381" s="4">
        <f>IF('Input&amp;Output'!$C$3=10,'v-t_chart'!G1381,IF('Input&amp;Output'!$C$3=21,'v-t_chart'!H1381,IF('Input&amp;Output'!$C$3=32,'v-t_chart'!I1381,IF('Input&amp;Output'!$C$3=22,'v-t_chart'!J1381,IF('Input&amp;Output'!$C$3=31,'v-t_chart'!K1381,'v-t_chart'!L1381)))))</f>
        <v>51.7</v>
      </c>
      <c r="D1381" s="286">
        <v>243</v>
      </c>
      <c r="E1381" s="286">
        <f t="shared" si="150"/>
        <v>-1.5999999999999943</v>
      </c>
      <c r="F1381" s="286">
        <f t="shared" si="148"/>
        <v>-388.79999999999859</v>
      </c>
      <c r="G1381" s="286">
        <f t="shared" si="151"/>
        <v>78.349999999999994</v>
      </c>
      <c r="H1381" s="286">
        <f t="shared" si="149"/>
        <v>-30462.479999999887</v>
      </c>
      <c r="I1381" s="286">
        <f t="shared" si="152"/>
        <v>931278.06000000203</v>
      </c>
      <c r="J1381" s="286">
        <f t="shared" si="154"/>
        <v>-20411.999999999945</v>
      </c>
      <c r="K1381" s="286">
        <f t="shared" si="153"/>
        <v>324756.13499999931</v>
      </c>
    </row>
    <row r="1382" spans="2:11" ht="14.4">
      <c r="B1382" s="287">
        <v>1380</v>
      </c>
      <c r="C1382" s="4">
        <f>IF('Input&amp;Output'!$C$3=10,'v-t_chart'!G1382,IF('Input&amp;Output'!$C$3=21,'v-t_chart'!H1382,IF('Input&amp;Output'!$C$3=32,'v-t_chart'!I1382,IF('Input&amp;Output'!$C$3=22,'v-t_chart'!J1382,IF('Input&amp;Output'!$C$3=31,'v-t_chart'!K1382,'v-t_chart'!L1382)))))</f>
        <v>50.2</v>
      </c>
      <c r="D1382" s="286">
        <v>243</v>
      </c>
      <c r="E1382" s="286">
        <f t="shared" si="150"/>
        <v>-1.5</v>
      </c>
      <c r="F1382" s="286">
        <f t="shared" si="148"/>
        <v>-364.5</v>
      </c>
      <c r="G1382" s="286">
        <f t="shared" si="151"/>
        <v>76.050000000000011</v>
      </c>
      <c r="H1382" s="286">
        <f t="shared" si="149"/>
        <v>-27720.225000000006</v>
      </c>
      <c r="I1382" s="286">
        <f t="shared" si="152"/>
        <v>903557.83500000206</v>
      </c>
      <c r="J1382" s="286">
        <f t="shared" si="154"/>
        <v>-18571.274999999991</v>
      </c>
      <c r="K1382" s="286">
        <f t="shared" si="153"/>
        <v>306184.85999999935</v>
      </c>
    </row>
    <row r="1383" spans="2:11" ht="14.4">
      <c r="B1383" s="287">
        <v>1381</v>
      </c>
      <c r="C1383" s="4">
        <f>IF('Input&amp;Output'!$C$3=10,'v-t_chart'!G1383,IF('Input&amp;Output'!$C$3=21,'v-t_chart'!H1383,IF('Input&amp;Output'!$C$3=32,'v-t_chart'!I1383,IF('Input&amp;Output'!$C$3=22,'v-t_chart'!J1383,IF('Input&amp;Output'!$C$3=31,'v-t_chart'!K1383,'v-t_chart'!L1383)))))</f>
        <v>48.7</v>
      </c>
      <c r="D1383" s="286">
        <v>243</v>
      </c>
      <c r="E1383" s="286">
        <f t="shared" si="150"/>
        <v>-1.5</v>
      </c>
      <c r="F1383" s="286">
        <f t="shared" si="148"/>
        <v>-364.5</v>
      </c>
      <c r="G1383" s="286">
        <f t="shared" si="151"/>
        <v>73.800000000000011</v>
      </c>
      <c r="H1383" s="286">
        <f t="shared" si="149"/>
        <v>-26900.100000000006</v>
      </c>
      <c r="I1383" s="286">
        <f t="shared" si="152"/>
        <v>876657.73500000208</v>
      </c>
      <c r="J1383" s="286">
        <f t="shared" si="154"/>
        <v>-18024.525000000045</v>
      </c>
      <c r="K1383" s="286">
        <f t="shared" si="153"/>
        <v>288160.33499999932</v>
      </c>
    </row>
    <row r="1384" spans="2:11" ht="14.4">
      <c r="B1384" s="287">
        <v>1382</v>
      </c>
      <c r="C1384" s="4">
        <f>IF('Input&amp;Output'!$C$3=10,'v-t_chart'!G1384,IF('Input&amp;Output'!$C$3=21,'v-t_chart'!H1384,IF('Input&amp;Output'!$C$3=32,'v-t_chart'!I1384,IF('Input&amp;Output'!$C$3=22,'v-t_chart'!J1384,IF('Input&amp;Output'!$C$3=31,'v-t_chart'!K1384,'v-t_chart'!L1384)))))</f>
        <v>47.2</v>
      </c>
      <c r="D1384" s="286">
        <v>243</v>
      </c>
      <c r="E1384" s="286">
        <f t="shared" si="150"/>
        <v>-1.5</v>
      </c>
      <c r="F1384" s="286">
        <f t="shared" si="148"/>
        <v>-364.5</v>
      </c>
      <c r="G1384" s="286">
        <f t="shared" si="151"/>
        <v>71.550000000000011</v>
      </c>
      <c r="H1384" s="286">
        <f t="shared" si="149"/>
        <v>-26079.975000000006</v>
      </c>
      <c r="I1384" s="286">
        <f t="shared" si="152"/>
        <v>850577.7600000021</v>
      </c>
      <c r="J1384" s="286">
        <f t="shared" si="154"/>
        <v>-17477.774999999991</v>
      </c>
      <c r="K1384" s="286">
        <f t="shared" si="153"/>
        <v>270682.55999999936</v>
      </c>
    </row>
    <row r="1385" spans="2:11" ht="14.4">
      <c r="B1385" s="287">
        <v>1383</v>
      </c>
      <c r="C1385" s="4">
        <f>IF('Input&amp;Output'!$C$3=10,'v-t_chart'!G1385,IF('Input&amp;Output'!$C$3=21,'v-t_chart'!H1385,IF('Input&amp;Output'!$C$3=32,'v-t_chart'!I1385,IF('Input&amp;Output'!$C$3=22,'v-t_chart'!J1385,IF('Input&amp;Output'!$C$3=31,'v-t_chart'!K1385,'v-t_chart'!L1385)))))</f>
        <v>47.1</v>
      </c>
      <c r="D1385" s="286">
        <v>243</v>
      </c>
      <c r="E1385" s="286">
        <f t="shared" si="150"/>
        <v>-0.10000000000000142</v>
      </c>
      <c r="F1385" s="286">
        <f t="shared" si="148"/>
        <v>-24.300000000000345</v>
      </c>
      <c r="G1385" s="286">
        <f t="shared" si="151"/>
        <v>70.7</v>
      </c>
      <c r="H1385" s="286">
        <f t="shared" si="149"/>
        <v>-1718.0100000000245</v>
      </c>
      <c r="I1385" s="286">
        <f t="shared" si="152"/>
        <v>848859.7500000021</v>
      </c>
      <c r="J1385" s="286">
        <f t="shared" si="154"/>
        <v>-1145.7449999999801</v>
      </c>
      <c r="K1385" s="286">
        <f t="shared" si="153"/>
        <v>269536.81499999936</v>
      </c>
    </row>
    <row r="1386" spans="2:11" ht="14.4">
      <c r="B1386" s="287">
        <v>1384</v>
      </c>
      <c r="C1386" s="4">
        <f>IF('Input&amp;Output'!$C$3=10,'v-t_chart'!G1386,IF('Input&amp;Output'!$C$3=21,'v-t_chart'!H1386,IF('Input&amp;Output'!$C$3=32,'v-t_chart'!I1386,IF('Input&amp;Output'!$C$3=22,'v-t_chart'!J1386,IF('Input&amp;Output'!$C$3=31,'v-t_chart'!K1386,'v-t_chart'!L1386)))))</f>
        <v>47</v>
      </c>
      <c r="D1386" s="286">
        <v>243</v>
      </c>
      <c r="E1386" s="286">
        <f t="shared" si="150"/>
        <v>-0.10000000000000142</v>
      </c>
      <c r="F1386" s="286">
        <f t="shared" si="148"/>
        <v>-24.300000000000345</v>
      </c>
      <c r="G1386" s="286">
        <f t="shared" si="151"/>
        <v>70.55</v>
      </c>
      <c r="H1386" s="286">
        <f t="shared" si="149"/>
        <v>-1714.3650000000243</v>
      </c>
      <c r="I1386" s="286">
        <f t="shared" si="152"/>
        <v>847145.3850000021</v>
      </c>
      <c r="J1386" s="286">
        <f t="shared" si="154"/>
        <v>-1143.3150000000376</v>
      </c>
      <c r="K1386" s="286">
        <f t="shared" si="153"/>
        <v>268393.4999999993</v>
      </c>
    </row>
    <row r="1387" spans="2:11" ht="14.4">
      <c r="B1387" s="287">
        <v>1385</v>
      </c>
      <c r="C1387" s="4">
        <f>IF('Input&amp;Output'!$C$3=10,'v-t_chart'!G1387,IF('Input&amp;Output'!$C$3=21,'v-t_chart'!H1387,IF('Input&amp;Output'!$C$3=32,'v-t_chart'!I1387,IF('Input&amp;Output'!$C$3=22,'v-t_chart'!J1387,IF('Input&amp;Output'!$C$3=31,'v-t_chart'!K1387,'v-t_chart'!L1387)))))</f>
        <v>46.9</v>
      </c>
      <c r="D1387" s="286">
        <v>243</v>
      </c>
      <c r="E1387" s="286">
        <f t="shared" si="150"/>
        <v>-0.10000000000000142</v>
      </c>
      <c r="F1387" s="286">
        <f t="shared" si="148"/>
        <v>-24.300000000000345</v>
      </c>
      <c r="G1387" s="286">
        <f t="shared" si="151"/>
        <v>70.400000000000006</v>
      </c>
      <c r="H1387" s="286">
        <f t="shared" si="149"/>
        <v>-1710.7200000000244</v>
      </c>
      <c r="I1387" s="286">
        <f t="shared" si="152"/>
        <v>845434.66500000213</v>
      </c>
      <c r="J1387" s="286">
        <f t="shared" si="154"/>
        <v>-1140.8850000000398</v>
      </c>
      <c r="K1387" s="286">
        <f t="shared" si="153"/>
        <v>267252.61499999923</v>
      </c>
    </row>
    <row r="1388" spans="2:11" ht="14.4">
      <c r="B1388" s="287">
        <v>1386</v>
      </c>
      <c r="C1388" s="4">
        <f>IF('Input&amp;Output'!$C$3=10,'v-t_chart'!G1388,IF('Input&amp;Output'!$C$3=21,'v-t_chart'!H1388,IF('Input&amp;Output'!$C$3=32,'v-t_chart'!I1388,IF('Input&amp;Output'!$C$3=22,'v-t_chart'!J1388,IF('Input&amp;Output'!$C$3=31,'v-t_chart'!K1388,'v-t_chart'!L1388)))))</f>
        <v>46.6</v>
      </c>
      <c r="D1388" s="286">
        <v>243</v>
      </c>
      <c r="E1388" s="286">
        <f t="shared" si="150"/>
        <v>-0.29999999999999716</v>
      </c>
      <c r="F1388" s="286">
        <f t="shared" si="148"/>
        <v>-72.899999999999309</v>
      </c>
      <c r="G1388" s="286">
        <f t="shared" si="151"/>
        <v>70.05</v>
      </c>
      <c r="H1388" s="286">
        <f t="shared" si="149"/>
        <v>-5106.6449999999513</v>
      </c>
      <c r="I1388" s="286">
        <f t="shared" si="152"/>
        <v>840328.02000000223</v>
      </c>
      <c r="J1388" s="286">
        <f t="shared" si="154"/>
        <v>-3408.0749999999671</v>
      </c>
      <c r="K1388" s="286">
        <f t="shared" si="153"/>
        <v>263844.53999999928</v>
      </c>
    </row>
    <row r="1389" spans="2:11" ht="14.4">
      <c r="B1389" s="287">
        <v>1387</v>
      </c>
      <c r="C1389" s="4">
        <f>IF('Input&amp;Output'!$C$3=10,'v-t_chart'!G1389,IF('Input&amp;Output'!$C$3=21,'v-t_chart'!H1389,IF('Input&amp;Output'!$C$3=32,'v-t_chart'!I1389,IF('Input&amp;Output'!$C$3=22,'v-t_chart'!J1389,IF('Input&amp;Output'!$C$3=31,'v-t_chart'!K1389,'v-t_chart'!L1389)))))</f>
        <v>46.3</v>
      </c>
      <c r="D1389" s="286">
        <v>243</v>
      </c>
      <c r="E1389" s="286">
        <f t="shared" si="150"/>
        <v>-0.30000000000000426</v>
      </c>
      <c r="F1389" s="286">
        <f t="shared" si="148"/>
        <v>-72.900000000001029</v>
      </c>
      <c r="G1389" s="286">
        <f t="shared" si="151"/>
        <v>69.599999999999994</v>
      </c>
      <c r="H1389" s="286">
        <f t="shared" si="149"/>
        <v>-5073.8400000000711</v>
      </c>
      <c r="I1389" s="286">
        <f t="shared" si="152"/>
        <v>835254.18000000215</v>
      </c>
      <c r="J1389" s="286">
        <f t="shared" si="154"/>
        <v>-3386.2050000000418</v>
      </c>
      <c r="K1389" s="286">
        <f t="shared" si="153"/>
        <v>260458.33499999924</v>
      </c>
    </row>
    <row r="1390" spans="2:11" ht="14.4">
      <c r="B1390" s="287">
        <v>1388</v>
      </c>
      <c r="C1390" s="4">
        <f>IF('Input&amp;Output'!$C$3=10,'v-t_chart'!G1390,IF('Input&amp;Output'!$C$3=21,'v-t_chart'!H1390,IF('Input&amp;Output'!$C$3=32,'v-t_chart'!I1390,IF('Input&amp;Output'!$C$3=22,'v-t_chart'!J1390,IF('Input&amp;Output'!$C$3=31,'v-t_chart'!K1390,'v-t_chart'!L1390)))))</f>
        <v>46.1</v>
      </c>
      <c r="D1390" s="286">
        <v>243</v>
      </c>
      <c r="E1390" s="286">
        <f t="shared" si="150"/>
        <v>-0.19999999999999574</v>
      </c>
      <c r="F1390" s="286">
        <f t="shared" si="148"/>
        <v>-48.599999999998964</v>
      </c>
      <c r="G1390" s="286">
        <f t="shared" si="151"/>
        <v>69.25</v>
      </c>
      <c r="H1390" s="286">
        <f t="shared" si="149"/>
        <v>-3365.5499999999283</v>
      </c>
      <c r="I1390" s="286">
        <f t="shared" si="152"/>
        <v>831888.63000000222</v>
      </c>
      <c r="J1390" s="286">
        <f t="shared" si="154"/>
        <v>-2245.319999999947</v>
      </c>
      <c r="K1390" s="286">
        <f t="shared" si="153"/>
        <v>258213.01499999929</v>
      </c>
    </row>
    <row r="1391" spans="2:11" ht="14.4">
      <c r="B1391" s="287">
        <v>1389</v>
      </c>
      <c r="C1391" s="4">
        <f>IF('Input&amp;Output'!$C$3=10,'v-t_chart'!G1391,IF('Input&amp;Output'!$C$3=21,'v-t_chart'!H1391,IF('Input&amp;Output'!$C$3=32,'v-t_chart'!I1391,IF('Input&amp;Output'!$C$3=22,'v-t_chart'!J1391,IF('Input&amp;Output'!$C$3=31,'v-t_chart'!K1391,'v-t_chart'!L1391)))))</f>
        <v>46.1</v>
      </c>
      <c r="D1391" s="286">
        <v>243</v>
      </c>
      <c r="E1391" s="286">
        <f t="shared" si="150"/>
        <v>0</v>
      </c>
      <c r="F1391" s="286">
        <f t="shared" si="148"/>
        <v>0</v>
      </c>
      <c r="G1391" s="286">
        <f t="shared" si="151"/>
        <v>69.150000000000006</v>
      </c>
      <c r="H1391" s="286">
        <f t="shared" si="149"/>
        <v>0</v>
      </c>
      <c r="I1391" s="286">
        <f t="shared" si="152"/>
        <v>831888.63000000222</v>
      </c>
      <c r="J1391" s="286">
        <f t="shared" si="154"/>
        <v>0</v>
      </c>
      <c r="K1391" s="286">
        <f t="shared" si="153"/>
        <v>258213.01499999929</v>
      </c>
    </row>
    <row r="1392" spans="2:11" ht="14.4">
      <c r="B1392" s="287">
        <v>1390</v>
      </c>
      <c r="C1392" s="4">
        <f>IF('Input&amp;Output'!$C$3=10,'v-t_chart'!G1392,IF('Input&amp;Output'!$C$3=21,'v-t_chart'!H1392,IF('Input&amp;Output'!$C$3=32,'v-t_chart'!I1392,IF('Input&amp;Output'!$C$3=22,'v-t_chart'!J1392,IF('Input&amp;Output'!$C$3=31,'v-t_chart'!K1392,'v-t_chart'!L1392)))))</f>
        <v>46.5</v>
      </c>
      <c r="D1392" s="286">
        <v>243</v>
      </c>
      <c r="E1392" s="286">
        <f t="shared" si="150"/>
        <v>0.39999999999999858</v>
      </c>
      <c r="F1392" s="286">
        <f t="shared" si="148"/>
        <v>97.199999999999648</v>
      </c>
      <c r="G1392" s="286">
        <f t="shared" si="151"/>
        <v>69.55</v>
      </c>
      <c r="H1392" s="286">
        <f t="shared" si="149"/>
        <v>6760.2599999999757</v>
      </c>
      <c r="I1392" s="286">
        <f t="shared" si="152"/>
        <v>838648.89000000223</v>
      </c>
      <c r="J1392" s="286">
        <f t="shared" si="154"/>
        <v>4500.3599999999951</v>
      </c>
      <c r="K1392" s="286">
        <f t="shared" si="153"/>
        <v>262713.3749999993</v>
      </c>
    </row>
    <row r="1393" spans="2:11" ht="14.4">
      <c r="B1393" s="287">
        <v>1391</v>
      </c>
      <c r="C1393" s="4">
        <f>IF('Input&amp;Output'!$C$3=10,'v-t_chart'!G1393,IF('Input&amp;Output'!$C$3=21,'v-t_chart'!H1393,IF('Input&amp;Output'!$C$3=32,'v-t_chart'!I1393,IF('Input&amp;Output'!$C$3=22,'v-t_chart'!J1393,IF('Input&amp;Output'!$C$3=31,'v-t_chart'!K1393,'v-t_chart'!L1393)))))</f>
        <v>47.1</v>
      </c>
      <c r="D1393" s="286">
        <v>243</v>
      </c>
      <c r="E1393" s="286">
        <f t="shared" si="150"/>
        <v>0.60000000000000142</v>
      </c>
      <c r="F1393" s="286">
        <f t="shared" si="148"/>
        <v>145.80000000000035</v>
      </c>
      <c r="G1393" s="286">
        <f t="shared" si="151"/>
        <v>70.349999999999994</v>
      </c>
      <c r="H1393" s="286">
        <f t="shared" si="149"/>
        <v>10257.030000000024</v>
      </c>
      <c r="I1393" s="286">
        <f t="shared" si="152"/>
        <v>848905.92000000225</v>
      </c>
      <c r="J1393" s="286">
        <f t="shared" si="154"/>
        <v>6823.4400000000378</v>
      </c>
      <c r="K1393" s="286">
        <f t="shared" si="153"/>
        <v>269536.81499999936</v>
      </c>
    </row>
    <row r="1394" spans="2:11" ht="14.4">
      <c r="B1394" s="287">
        <v>1392</v>
      </c>
      <c r="C1394" s="4">
        <f>IF('Input&amp;Output'!$C$3=10,'v-t_chart'!G1394,IF('Input&amp;Output'!$C$3=21,'v-t_chart'!H1394,IF('Input&amp;Output'!$C$3=32,'v-t_chart'!I1394,IF('Input&amp;Output'!$C$3=22,'v-t_chart'!J1394,IF('Input&amp;Output'!$C$3=31,'v-t_chart'!K1394,'v-t_chart'!L1394)))))</f>
        <v>48.1</v>
      </c>
      <c r="D1394" s="286">
        <v>243</v>
      </c>
      <c r="E1394" s="286">
        <f t="shared" si="150"/>
        <v>1</v>
      </c>
      <c r="F1394" s="286">
        <f t="shared" si="148"/>
        <v>243</v>
      </c>
      <c r="G1394" s="286">
        <f t="shared" si="151"/>
        <v>71.650000000000006</v>
      </c>
      <c r="H1394" s="286">
        <f t="shared" si="149"/>
        <v>17410.95</v>
      </c>
      <c r="I1394" s="286">
        <f t="shared" si="152"/>
        <v>866316.87000000221</v>
      </c>
      <c r="J1394" s="286">
        <f t="shared" si="154"/>
        <v>11566.799999999977</v>
      </c>
      <c r="K1394" s="286">
        <f t="shared" si="153"/>
        <v>281103.61499999935</v>
      </c>
    </row>
    <row r="1395" spans="2:11" ht="14.4">
      <c r="B1395" s="287">
        <v>1393</v>
      </c>
      <c r="C1395" s="4">
        <f>IF('Input&amp;Output'!$C$3=10,'v-t_chart'!G1395,IF('Input&amp;Output'!$C$3=21,'v-t_chart'!H1395,IF('Input&amp;Output'!$C$3=32,'v-t_chart'!I1395,IF('Input&amp;Output'!$C$3=22,'v-t_chart'!J1395,IF('Input&amp;Output'!$C$3=31,'v-t_chart'!K1395,'v-t_chart'!L1395)))))</f>
        <v>49.8</v>
      </c>
      <c r="D1395" s="286">
        <v>243</v>
      </c>
      <c r="E1395" s="286">
        <f t="shared" si="150"/>
        <v>1.6999999999999957</v>
      </c>
      <c r="F1395" s="286">
        <f t="shared" si="148"/>
        <v>413.09999999999894</v>
      </c>
      <c r="G1395" s="286">
        <f t="shared" si="151"/>
        <v>73.849999999999994</v>
      </c>
      <c r="H1395" s="286">
        <f t="shared" si="149"/>
        <v>30507.434999999921</v>
      </c>
      <c r="I1395" s="286">
        <f t="shared" si="152"/>
        <v>896824.30500000215</v>
      </c>
      <c r="J1395" s="286">
        <f t="shared" si="154"/>
        <v>20221.244999999926</v>
      </c>
      <c r="K1395" s="286">
        <f t="shared" si="153"/>
        <v>301324.85999999929</v>
      </c>
    </row>
    <row r="1396" spans="2:11" ht="14.4">
      <c r="B1396" s="287">
        <v>1394</v>
      </c>
      <c r="C1396" s="4">
        <f>IF('Input&amp;Output'!$C$3=10,'v-t_chart'!G1396,IF('Input&amp;Output'!$C$3=21,'v-t_chart'!H1396,IF('Input&amp;Output'!$C$3=32,'v-t_chart'!I1396,IF('Input&amp;Output'!$C$3=22,'v-t_chart'!J1396,IF('Input&amp;Output'!$C$3=31,'v-t_chart'!K1396,'v-t_chart'!L1396)))))</f>
        <v>52.2</v>
      </c>
      <c r="D1396" s="286">
        <v>243</v>
      </c>
      <c r="E1396" s="286">
        <f t="shared" si="150"/>
        <v>2.4000000000000057</v>
      </c>
      <c r="F1396" s="286">
        <f t="shared" si="148"/>
        <v>583.20000000000141</v>
      </c>
      <c r="G1396" s="286">
        <f t="shared" si="151"/>
        <v>77.099999999999994</v>
      </c>
      <c r="H1396" s="286">
        <f t="shared" si="149"/>
        <v>44964.720000000103</v>
      </c>
      <c r="I1396" s="286">
        <f t="shared" si="152"/>
        <v>941789.02500000224</v>
      </c>
      <c r="J1396" s="286">
        <f t="shared" si="154"/>
        <v>29743.200000000077</v>
      </c>
      <c r="K1396" s="286">
        <f t="shared" si="153"/>
        <v>331068.05999999936</v>
      </c>
    </row>
    <row r="1397" spans="2:11" ht="14.4">
      <c r="B1397" s="287">
        <v>1395</v>
      </c>
      <c r="C1397" s="4">
        <f>IF('Input&amp;Output'!$C$3=10,'v-t_chart'!G1397,IF('Input&amp;Output'!$C$3=21,'v-t_chart'!H1397,IF('Input&amp;Output'!$C$3=32,'v-t_chart'!I1397,IF('Input&amp;Output'!$C$3=22,'v-t_chart'!J1397,IF('Input&amp;Output'!$C$3=31,'v-t_chart'!K1397,'v-t_chart'!L1397)))))</f>
        <v>54.8</v>
      </c>
      <c r="D1397" s="286">
        <v>243</v>
      </c>
      <c r="E1397" s="286">
        <f t="shared" si="150"/>
        <v>2.5999999999999943</v>
      </c>
      <c r="F1397" s="286">
        <f t="shared" si="148"/>
        <v>631.79999999999859</v>
      </c>
      <c r="G1397" s="286">
        <f t="shared" si="151"/>
        <v>80.900000000000006</v>
      </c>
      <c r="H1397" s="286">
        <f t="shared" si="149"/>
        <v>51112.619999999886</v>
      </c>
      <c r="I1397" s="286">
        <f t="shared" si="152"/>
        <v>992901.64500000211</v>
      </c>
      <c r="J1397" s="286">
        <f t="shared" si="154"/>
        <v>33801.299999999923</v>
      </c>
      <c r="K1397" s="286">
        <f t="shared" si="153"/>
        <v>364869.35999999929</v>
      </c>
    </row>
    <row r="1398" spans="2:11" ht="14.4">
      <c r="B1398" s="287">
        <v>1396</v>
      </c>
      <c r="C1398" s="4">
        <f>IF('Input&amp;Output'!$C$3=10,'v-t_chart'!G1398,IF('Input&amp;Output'!$C$3=21,'v-t_chart'!H1398,IF('Input&amp;Output'!$C$3=32,'v-t_chart'!I1398,IF('Input&amp;Output'!$C$3=22,'v-t_chart'!J1398,IF('Input&amp;Output'!$C$3=31,'v-t_chart'!K1398,'v-t_chart'!L1398)))))</f>
        <v>57.3</v>
      </c>
      <c r="D1398" s="286">
        <v>243</v>
      </c>
      <c r="E1398" s="286">
        <f t="shared" si="150"/>
        <v>2.5</v>
      </c>
      <c r="F1398" s="286">
        <f t="shared" si="148"/>
        <v>607.5</v>
      </c>
      <c r="G1398" s="286">
        <f t="shared" si="151"/>
        <v>84.699999999999989</v>
      </c>
      <c r="H1398" s="286">
        <f t="shared" si="149"/>
        <v>51455.249999999993</v>
      </c>
      <c r="I1398" s="286">
        <f t="shared" si="152"/>
        <v>1044356.8950000021</v>
      </c>
      <c r="J1398" s="286">
        <f t="shared" si="154"/>
        <v>34050.375</v>
      </c>
      <c r="K1398" s="286">
        <f t="shared" si="153"/>
        <v>398919.73499999929</v>
      </c>
    </row>
    <row r="1399" spans="2:11" ht="14.4">
      <c r="B1399" s="287">
        <v>1397</v>
      </c>
      <c r="C1399" s="4">
        <f>IF('Input&amp;Output'!$C$3=10,'v-t_chart'!G1399,IF('Input&amp;Output'!$C$3=21,'v-t_chart'!H1399,IF('Input&amp;Output'!$C$3=32,'v-t_chart'!I1399,IF('Input&amp;Output'!$C$3=22,'v-t_chart'!J1399,IF('Input&amp;Output'!$C$3=31,'v-t_chart'!K1399,'v-t_chart'!L1399)))))</f>
        <v>59.5</v>
      </c>
      <c r="D1399" s="286">
        <v>243</v>
      </c>
      <c r="E1399" s="286">
        <f t="shared" si="150"/>
        <v>2.2000000000000028</v>
      </c>
      <c r="F1399" s="286">
        <f t="shared" si="148"/>
        <v>534.6000000000007</v>
      </c>
      <c r="G1399" s="286">
        <f t="shared" si="151"/>
        <v>88.15</v>
      </c>
      <c r="H1399" s="286">
        <f t="shared" si="149"/>
        <v>47124.990000000063</v>
      </c>
      <c r="I1399" s="286">
        <f t="shared" si="152"/>
        <v>1091481.8850000021</v>
      </c>
      <c r="J1399" s="286">
        <f t="shared" si="154"/>
        <v>31220.640000000061</v>
      </c>
      <c r="K1399" s="286">
        <f t="shared" si="153"/>
        <v>430140.37499999936</v>
      </c>
    </row>
    <row r="1400" spans="2:11" ht="14.4">
      <c r="B1400" s="287">
        <v>1398</v>
      </c>
      <c r="C1400" s="4">
        <f>IF('Input&amp;Output'!$C$3=10,'v-t_chart'!G1400,IF('Input&amp;Output'!$C$3=21,'v-t_chart'!H1400,IF('Input&amp;Output'!$C$3=32,'v-t_chart'!I1400,IF('Input&amp;Output'!$C$3=22,'v-t_chart'!J1400,IF('Input&amp;Output'!$C$3=31,'v-t_chart'!K1400,'v-t_chart'!L1400)))))</f>
        <v>61.7</v>
      </c>
      <c r="D1400" s="286">
        <v>243</v>
      </c>
      <c r="E1400" s="286">
        <f t="shared" si="150"/>
        <v>2.2000000000000028</v>
      </c>
      <c r="F1400" s="286">
        <f t="shared" si="148"/>
        <v>534.6000000000007</v>
      </c>
      <c r="G1400" s="286">
        <f t="shared" si="151"/>
        <v>91.45</v>
      </c>
      <c r="H1400" s="286">
        <f t="shared" si="149"/>
        <v>48889.170000000064</v>
      </c>
      <c r="I1400" s="286">
        <f t="shared" si="152"/>
        <v>1140371.0550000023</v>
      </c>
      <c r="J1400" s="286">
        <f t="shared" si="154"/>
        <v>32396.760000000038</v>
      </c>
      <c r="K1400" s="286">
        <f t="shared" si="153"/>
        <v>462537.13499999943</v>
      </c>
    </row>
    <row r="1401" spans="2:11" ht="14.4">
      <c r="B1401" s="287">
        <v>1399</v>
      </c>
      <c r="C1401" s="4">
        <f>IF('Input&amp;Output'!$C$3=10,'v-t_chart'!G1401,IF('Input&amp;Output'!$C$3=21,'v-t_chart'!H1401,IF('Input&amp;Output'!$C$3=32,'v-t_chart'!I1401,IF('Input&amp;Output'!$C$3=22,'v-t_chart'!J1401,IF('Input&amp;Output'!$C$3=31,'v-t_chart'!K1401,'v-t_chart'!L1401)))))</f>
        <v>64.400000000000006</v>
      </c>
      <c r="D1401" s="286">
        <v>243</v>
      </c>
      <c r="E1401" s="286">
        <f t="shared" si="150"/>
        <v>2.7000000000000028</v>
      </c>
      <c r="F1401" s="286">
        <f t="shared" si="148"/>
        <v>656.1000000000007</v>
      </c>
      <c r="G1401" s="286">
        <f t="shared" si="151"/>
        <v>95.25</v>
      </c>
      <c r="H1401" s="286">
        <f t="shared" si="149"/>
        <v>62493.525000000067</v>
      </c>
      <c r="I1401" s="286">
        <f t="shared" si="152"/>
        <v>1202864.5800000024</v>
      </c>
      <c r="J1401" s="286">
        <f t="shared" si="154"/>
        <v>41367.105000000032</v>
      </c>
      <c r="K1401" s="286">
        <f t="shared" si="153"/>
        <v>503904.23999999947</v>
      </c>
    </row>
    <row r="1402" spans="2:11" ht="14.4">
      <c r="B1402" s="287">
        <v>1400</v>
      </c>
      <c r="C1402" s="4">
        <f>IF('Input&amp;Output'!$C$3=10,'v-t_chart'!G1402,IF('Input&amp;Output'!$C$3=21,'v-t_chart'!H1402,IF('Input&amp;Output'!$C$3=32,'v-t_chart'!I1402,IF('Input&amp;Output'!$C$3=22,'v-t_chart'!J1402,IF('Input&amp;Output'!$C$3=31,'v-t_chart'!K1402,'v-t_chart'!L1402)))))</f>
        <v>67.7</v>
      </c>
      <c r="D1402" s="286">
        <v>243</v>
      </c>
      <c r="E1402" s="286">
        <f t="shared" si="150"/>
        <v>3.2999999999999972</v>
      </c>
      <c r="F1402" s="286">
        <f t="shared" si="148"/>
        <v>801.8999999999993</v>
      </c>
      <c r="G1402" s="286">
        <f t="shared" si="151"/>
        <v>99.9</v>
      </c>
      <c r="H1402" s="286">
        <f t="shared" si="149"/>
        <v>80109.809999999939</v>
      </c>
      <c r="I1402" s="286">
        <f t="shared" si="152"/>
        <v>1282974.3900000025</v>
      </c>
      <c r="J1402" s="286">
        <f t="shared" si="154"/>
        <v>52965.494999999923</v>
      </c>
      <c r="K1402" s="286">
        <f t="shared" si="153"/>
        <v>556869.7349999994</v>
      </c>
    </row>
    <row r="1403" spans="2:11" ht="14.4">
      <c r="B1403" s="287">
        <v>1401</v>
      </c>
      <c r="C1403" s="4">
        <f>IF('Input&amp;Output'!$C$3=10,'v-t_chart'!G1403,IF('Input&amp;Output'!$C$3=21,'v-t_chart'!H1403,IF('Input&amp;Output'!$C$3=32,'v-t_chart'!I1403,IF('Input&amp;Output'!$C$3=22,'v-t_chart'!J1403,IF('Input&amp;Output'!$C$3=31,'v-t_chart'!K1403,'v-t_chart'!L1403)))))</f>
        <v>71.400000000000006</v>
      </c>
      <c r="D1403" s="286">
        <v>243</v>
      </c>
      <c r="E1403" s="286">
        <f t="shared" si="150"/>
        <v>3.7000000000000028</v>
      </c>
      <c r="F1403" s="286">
        <f t="shared" si="148"/>
        <v>899.1000000000007</v>
      </c>
      <c r="G1403" s="286">
        <f t="shared" si="151"/>
        <v>105.25</v>
      </c>
      <c r="H1403" s="286">
        <f t="shared" si="149"/>
        <v>94630.275000000067</v>
      </c>
      <c r="I1403" s="286">
        <f t="shared" si="152"/>
        <v>1377604.6650000026</v>
      </c>
      <c r="J1403" s="286">
        <f t="shared" si="154"/>
        <v>62532.405000000123</v>
      </c>
      <c r="K1403" s="286">
        <f t="shared" si="153"/>
        <v>619402.13999999955</v>
      </c>
    </row>
    <row r="1404" spans="2:11" ht="14.4">
      <c r="B1404" s="287">
        <v>1402</v>
      </c>
      <c r="C1404" s="4">
        <f>IF('Input&amp;Output'!$C$3=10,'v-t_chart'!G1404,IF('Input&amp;Output'!$C$3=21,'v-t_chart'!H1404,IF('Input&amp;Output'!$C$3=32,'v-t_chart'!I1404,IF('Input&amp;Output'!$C$3=22,'v-t_chart'!J1404,IF('Input&amp;Output'!$C$3=31,'v-t_chart'!K1404,'v-t_chart'!L1404)))))</f>
        <v>74.900000000000006</v>
      </c>
      <c r="D1404" s="286">
        <v>243</v>
      </c>
      <c r="E1404" s="286">
        <f t="shared" si="150"/>
        <v>3.5</v>
      </c>
      <c r="F1404" s="286">
        <f t="shared" si="148"/>
        <v>850.5</v>
      </c>
      <c r="G1404" s="286">
        <f t="shared" si="151"/>
        <v>110.60000000000001</v>
      </c>
      <c r="H1404" s="286">
        <f t="shared" si="149"/>
        <v>94065.3</v>
      </c>
      <c r="I1404" s="286">
        <f t="shared" si="152"/>
        <v>1471669.9650000026</v>
      </c>
      <c r="J1404" s="286">
        <f t="shared" si="154"/>
        <v>62214.075000000019</v>
      </c>
      <c r="K1404" s="286">
        <f t="shared" si="153"/>
        <v>681616.21499999962</v>
      </c>
    </row>
    <row r="1405" spans="2:11" ht="14.4">
      <c r="B1405" s="287">
        <v>1403</v>
      </c>
      <c r="C1405" s="4">
        <f>IF('Input&amp;Output'!$C$3=10,'v-t_chart'!G1405,IF('Input&amp;Output'!$C$3=21,'v-t_chart'!H1405,IF('Input&amp;Output'!$C$3=32,'v-t_chart'!I1405,IF('Input&amp;Output'!$C$3=22,'v-t_chart'!J1405,IF('Input&amp;Output'!$C$3=31,'v-t_chart'!K1405,'v-t_chart'!L1405)))))</f>
        <v>78.2</v>
      </c>
      <c r="D1405" s="286">
        <v>243</v>
      </c>
      <c r="E1405" s="286">
        <f t="shared" si="150"/>
        <v>3.2999999999999972</v>
      </c>
      <c r="F1405" s="286">
        <f t="shared" si="148"/>
        <v>801.8999999999993</v>
      </c>
      <c r="G1405" s="286">
        <f t="shared" si="151"/>
        <v>115.65</v>
      </c>
      <c r="H1405" s="286">
        <f t="shared" si="149"/>
        <v>92739.734999999928</v>
      </c>
      <c r="I1405" s="286">
        <f t="shared" si="152"/>
        <v>1564409.7000000025</v>
      </c>
      <c r="J1405" s="286">
        <f t="shared" si="154"/>
        <v>61385.444999999949</v>
      </c>
      <c r="K1405" s="286">
        <f t="shared" si="153"/>
        <v>743001.65999999957</v>
      </c>
    </row>
    <row r="1406" spans="2:11" ht="14.4">
      <c r="B1406" s="287">
        <v>1404</v>
      </c>
      <c r="C1406" s="4">
        <f>IF('Input&amp;Output'!$C$3=10,'v-t_chart'!G1406,IF('Input&amp;Output'!$C$3=21,'v-t_chart'!H1406,IF('Input&amp;Output'!$C$3=32,'v-t_chart'!I1406,IF('Input&amp;Output'!$C$3=22,'v-t_chart'!J1406,IF('Input&amp;Output'!$C$3=31,'v-t_chart'!K1406,'v-t_chart'!L1406)))))</f>
        <v>81.099999999999994</v>
      </c>
      <c r="D1406" s="286">
        <v>243</v>
      </c>
      <c r="E1406" s="286">
        <f t="shared" si="150"/>
        <v>2.8999999999999915</v>
      </c>
      <c r="F1406" s="286">
        <f t="shared" si="148"/>
        <v>704.69999999999789</v>
      </c>
      <c r="G1406" s="286">
        <f t="shared" si="151"/>
        <v>120.19999999999999</v>
      </c>
      <c r="H1406" s="286">
        <f t="shared" si="149"/>
        <v>84704.93999999974</v>
      </c>
      <c r="I1406" s="286">
        <f t="shared" si="152"/>
        <v>1649114.6400000022</v>
      </c>
      <c r="J1406" s="286">
        <f t="shared" si="154"/>
        <v>56129.354999999807</v>
      </c>
      <c r="K1406" s="286">
        <f t="shared" si="153"/>
        <v>799131.01499999943</v>
      </c>
    </row>
    <row r="1407" spans="2:11" ht="14.4">
      <c r="B1407" s="287">
        <v>1405</v>
      </c>
      <c r="C1407" s="4">
        <f>IF('Input&amp;Output'!$C$3=10,'v-t_chart'!G1407,IF('Input&amp;Output'!$C$3=21,'v-t_chart'!H1407,IF('Input&amp;Output'!$C$3=32,'v-t_chart'!I1407,IF('Input&amp;Output'!$C$3=22,'v-t_chart'!J1407,IF('Input&amp;Output'!$C$3=31,'v-t_chart'!K1407,'v-t_chart'!L1407)))))</f>
        <v>83.9</v>
      </c>
      <c r="D1407" s="286">
        <v>243</v>
      </c>
      <c r="E1407" s="286">
        <f t="shared" si="150"/>
        <v>2.8000000000000114</v>
      </c>
      <c r="F1407" s="286">
        <f t="shared" si="148"/>
        <v>680.40000000000282</v>
      </c>
      <c r="G1407" s="286">
        <f t="shared" si="151"/>
        <v>124.45</v>
      </c>
      <c r="H1407" s="286">
        <f t="shared" si="149"/>
        <v>84675.780000000348</v>
      </c>
      <c r="I1407" s="286">
        <f t="shared" si="152"/>
        <v>1733790.4200000025</v>
      </c>
      <c r="J1407" s="286">
        <f t="shared" si="154"/>
        <v>56133.000000000218</v>
      </c>
      <c r="K1407" s="286">
        <f t="shared" si="153"/>
        <v>855264.01499999966</v>
      </c>
    </row>
    <row r="1408" spans="2:11" ht="14.4">
      <c r="B1408" s="287">
        <v>1406</v>
      </c>
      <c r="C1408" s="4">
        <f>IF('Input&amp;Output'!$C$3=10,'v-t_chart'!G1408,IF('Input&amp;Output'!$C$3=21,'v-t_chart'!H1408,IF('Input&amp;Output'!$C$3=32,'v-t_chart'!I1408,IF('Input&amp;Output'!$C$3=22,'v-t_chart'!J1408,IF('Input&amp;Output'!$C$3=31,'v-t_chart'!K1408,'v-t_chart'!L1408)))))</f>
        <v>86.6</v>
      </c>
      <c r="D1408" s="286">
        <v>243</v>
      </c>
      <c r="E1408" s="286">
        <f t="shared" si="150"/>
        <v>2.6999999999999886</v>
      </c>
      <c r="F1408" s="286">
        <f t="shared" si="148"/>
        <v>656.09999999999718</v>
      </c>
      <c r="G1408" s="286">
        <f t="shared" si="151"/>
        <v>128.55000000000001</v>
      </c>
      <c r="H1408" s="286">
        <f t="shared" si="149"/>
        <v>84341.65499999965</v>
      </c>
      <c r="I1408" s="286">
        <f t="shared" si="152"/>
        <v>1818132.075000002</v>
      </c>
      <c r="J1408" s="286">
        <f t="shared" si="154"/>
        <v>55932.52499999971</v>
      </c>
      <c r="K1408" s="286">
        <f t="shared" si="153"/>
        <v>911196.53999999934</v>
      </c>
    </row>
    <row r="1409" spans="2:11" ht="14.4">
      <c r="B1409" s="287">
        <v>1407</v>
      </c>
      <c r="C1409" s="4">
        <f>IF('Input&amp;Output'!$C$3=10,'v-t_chart'!G1409,IF('Input&amp;Output'!$C$3=21,'v-t_chart'!H1409,IF('Input&amp;Output'!$C$3=32,'v-t_chart'!I1409,IF('Input&amp;Output'!$C$3=22,'v-t_chart'!J1409,IF('Input&amp;Output'!$C$3=31,'v-t_chart'!K1409,'v-t_chart'!L1409)))))</f>
        <v>89.1</v>
      </c>
      <c r="D1409" s="286">
        <v>243</v>
      </c>
      <c r="E1409" s="286">
        <f t="shared" si="150"/>
        <v>2.5</v>
      </c>
      <c r="F1409" s="286">
        <f t="shared" si="148"/>
        <v>607.5</v>
      </c>
      <c r="G1409" s="286">
        <f t="shared" si="151"/>
        <v>132.39999999999998</v>
      </c>
      <c r="H1409" s="286">
        <f t="shared" si="149"/>
        <v>80432.999999999985</v>
      </c>
      <c r="I1409" s="286">
        <f t="shared" si="152"/>
        <v>1898565.075000002</v>
      </c>
      <c r="J1409" s="286">
        <f t="shared" si="154"/>
        <v>53368.875</v>
      </c>
      <c r="K1409" s="286">
        <f t="shared" si="153"/>
        <v>964565.41499999934</v>
      </c>
    </row>
    <row r="1410" spans="2:11" ht="14.4">
      <c r="B1410" s="287">
        <v>1408</v>
      </c>
      <c r="C1410" s="4">
        <f>IF('Input&amp;Output'!$C$3=10,'v-t_chart'!G1410,IF('Input&amp;Output'!$C$3=21,'v-t_chart'!H1410,IF('Input&amp;Output'!$C$3=32,'v-t_chart'!I1410,IF('Input&amp;Output'!$C$3=22,'v-t_chart'!J1410,IF('Input&amp;Output'!$C$3=31,'v-t_chart'!K1410,'v-t_chart'!L1410)))))</f>
        <v>91.6</v>
      </c>
      <c r="D1410" s="286">
        <v>243</v>
      </c>
      <c r="E1410" s="286">
        <f t="shared" si="150"/>
        <v>2.5</v>
      </c>
      <c r="F1410" s="286">
        <f t="shared" si="148"/>
        <v>607.5</v>
      </c>
      <c r="G1410" s="286">
        <f t="shared" si="151"/>
        <v>136.14999999999998</v>
      </c>
      <c r="H1410" s="286">
        <f t="shared" si="149"/>
        <v>82711.124999999985</v>
      </c>
      <c r="I1410" s="286">
        <f t="shared" si="152"/>
        <v>1981276.200000002</v>
      </c>
      <c r="J1410" s="286">
        <f t="shared" si="154"/>
        <v>54887.625000000109</v>
      </c>
      <c r="K1410" s="286">
        <f t="shared" si="153"/>
        <v>1019453.0399999995</v>
      </c>
    </row>
    <row r="1411" spans="2:11" ht="14.4">
      <c r="B1411" s="287">
        <v>1409</v>
      </c>
      <c r="C1411" s="4">
        <f>IF('Input&amp;Output'!$C$3=10,'v-t_chart'!G1411,IF('Input&amp;Output'!$C$3=21,'v-t_chart'!H1411,IF('Input&amp;Output'!$C$3=32,'v-t_chart'!I1411,IF('Input&amp;Output'!$C$3=22,'v-t_chart'!J1411,IF('Input&amp;Output'!$C$3=31,'v-t_chart'!K1411,'v-t_chart'!L1411)))))</f>
        <v>94</v>
      </c>
      <c r="D1411" s="286">
        <v>243</v>
      </c>
      <c r="E1411" s="286">
        <f t="shared" si="150"/>
        <v>2.4000000000000057</v>
      </c>
      <c r="F1411" s="286">
        <f t="shared" si="148"/>
        <v>583.20000000000141</v>
      </c>
      <c r="G1411" s="286">
        <f t="shared" si="151"/>
        <v>139.80000000000001</v>
      </c>
      <c r="H1411" s="286">
        <f t="shared" si="149"/>
        <v>81531.360000000204</v>
      </c>
      <c r="I1411" s="286">
        <f t="shared" si="152"/>
        <v>2062807.5600000022</v>
      </c>
      <c r="J1411" s="286">
        <f t="shared" si="154"/>
        <v>54120.960000000065</v>
      </c>
      <c r="K1411" s="286">
        <f t="shared" si="153"/>
        <v>1073573.9999999995</v>
      </c>
    </row>
    <row r="1412" spans="2:11" ht="14.4">
      <c r="B1412" s="287">
        <v>1410</v>
      </c>
      <c r="C1412" s="4">
        <f>IF('Input&amp;Output'!$C$3=10,'v-t_chart'!G1412,IF('Input&amp;Output'!$C$3=21,'v-t_chart'!H1412,IF('Input&amp;Output'!$C$3=32,'v-t_chart'!I1412,IF('Input&amp;Output'!$C$3=22,'v-t_chart'!J1412,IF('Input&amp;Output'!$C$3=31,'v-t_chart'!K1412,'v-t_chart'!L1412)))))</f>
        <v>96.3</v>
      </c>
      <c r="D1412" s="286">
        <v>243</v>
      </c>
      <c r="E1412" s="286">
        <f t="shared" si="150"/>
        <v>2.2999999999999972</v>
      </c>
      <c r="F1412" s="286">
        <f t="shared" ref="F1412:F1475" si="155">D1412*E1412</f>
        <v>558.8999999999993</v>
      </c>
      <c r="G1412" s="286">
        <f t="shared" si="151"/>
        <v>143.30000000000001</v>
      </c>
      <c r="H1412" s="286">
        <f t="shared" ref="H1412:H1475" si="156">F1412*G1412</f>
        <v>80090.369999999908</v>
      </c>
      <c r="I1412" s="286">
        <f t="shared" si="152"/>
        <v>2142897.930000002</v>
      </c>
      <c r="J1412" s="286">
        <f t="shared" si="154"/>
        <v>53179.334999999839</v>
      </c>
      <c r="K1412" s="286">
        <f t="shared" si="153"/>
        <v>1126753.3349999993</v>
      </c>
    </row>
    <row r="1413" spans="2:11" ht="14.4">
      <c r="B1413" s="287">
        <v>1411</v>
      </c>
      <c r="C1413" s="4">
        <f>IF('Input&amp;Output'!$C$3=10,'v-t_chart'!G1413,IF('Input&amp;Output'!$C$3=21,'v-t_chart'!H1413,IF('Input&amp;Output'!$C$3=32,'v-t_chart'!I1413,IF('Input&amp;Output'!$C$3=22,'v-t_chart'!J1413,IF('Input&amp;Output'!$C$3=31,'v-t_chart'!K1413,'v-t_chart'!L1413)))))</f>
        <v>98.4</v>
      </c>
      <c r="D1413" s="286">
        <v>243</v>
      </c>
      <c r="E1413" s="286">
        <f t="shared" ref="E1413:E1476" si="157">(C1413-C1412)/(B1413/B1413)</f>
        <v>2.1000000000000085</v>
      </c>
      <c r="F1413" s="286">
        <f t="shared" si="155"/>
        <v>510.30000000000206</v>
      </c>
      <c r="G1413" s="286">
        <f t="shared" ref="G1413:G1476" si="158">(C1413+C1412/2)*(B1413-B1412)</f>
        <v>146.55000000000001</v>
      </c>
      <c r="H1413" s="286">
        <f t="shared" si="156"/>
        <v>74784.465000000302</v>
      </c>
      <c r="I1413" s="286">
        <f t="shared" ref="I1413:I1476" si="159">I1412+H1413</f>
        <v>2217682.3950000023</v>
      </c>
      <c r="J1413" s="286">
        <f t="shared" si="154"/>
        <v>49677.705000000322</v>
      </c>
      <c r="K1413" s="286">
        <f t="shared" ref="K1413:K1476" si="160">K1412+J1413</f>
        <v>1176431.0399999996</v>
      </c>
    </row>
    <row r="1414" spans="2:11" ht="14.4">
      <c r="B1414" s="287">
        <v>1412</v>
      </c>
      <c r="C1414" s="4">
        <f>IF('Input&amp;Output'!$C$3=10,'v-t_chart'!G1414,IF('Input&amp;Output'!$C$3=21,'v-t_chart'!H1414,IF('Input&amp;Output'!$C$3=32,'v-t_chart'!I1414,IF('Input&amp;Output'!$C$3=22,'v-t_chart'!J1414,IF('Input&amp;Output'!$C$3=31,'v-t_chart'!K1414,'v-t_chart'!L1414)))))</f>
        <v>100.4</v>
      </c>
      <c r="D1414" s="286">
        <v>243</v>
      </c>
      <c r="E1414" s="286">
        <f t="shared" si="157"/>
        <v>2</v>
      </c>
      <c r="F1414" s="286">
        <f t="shared" si="155"/>
        <v>486</v>
      </c>
      <c r="G1414" s="286">
        <f t="shared" si="158"/>
        <v>149.60000000000002</v>
      </c>
      <c r="H1414" s="286">
        <f t="shared" si="156"/>
        <v>72705.600000000006</v>
      </c>
      <c r="I1414" s="286">
        <f t="shared" si="159"/>
        <v>2290387.9950000024</v>
      </c>
      <c r="J1414" s="286">
        <f t="shared" si="154"/>
        <v>48308.400000000045</v>
      </c>
      <c r="K1414" s="286">
        <f t="shared" si="160"/>
        <v>1224739.4399999997</v>
      </c>
    </row>
    <row r="1415" spans="2:11" ht="14.4">
      <c r="B1415" s="287">
        <v>1413</v>
      </c>
      <c r="C1415" s="4">
        <f>IF('Input&amp;Output'!$C$3=10,'v-t_chart'!G1415,IF('Input&amp;Output'!$C$3=21,'v-t_chart'!H1415,IF('Input&amp;Output'!$C$3=32,'v-t_chart'!I1415,IF('Input&amp;Output'!$C$3=22,'v-t_chart'!J1415,IF('Input&amp;Output'!$C$3=31,'v-t_chart'!K1415,'v-t_chart'!L1415)))))</f>
        <v>102.1</v>
      </c>
      <c r="D1415" s="286">
        <v>243</v>
      </c>
      <c r="E1415" s="286">
        <f t="shared" si="157"/>
        <v>1.6999999999999886</v>
      </c>
      <c r="F1415" s="286">
        <f t="shared" si="155"/>
        <v>413.09999999999724</v>
      </c>
      <c r="G1415" s="286">
        <f t="shared" si="158"/>
        <v>152.30000000000001</v>
      </c>
      <c r="H1415" s="286">
        <f t="shared" si="156"/>
        <v>62915.129999999583</v>
      </c>
      <c r="I1415" s="286">
        <f t="shared" si="159"/>
        <v>2353303.1250000019</v>
      </c>
      <c r="J1415" s="286">
        <f t="shared" si="154"/>
        <v>41826.374999999556</v>
      </c>
      <c r="K1415" s="286">
        <f t="shared" si="160"/>
        <v>1266565.8149999992</v>
      </c>
    </row>
    <row r="1416" spans="2:11" ht="14.4">
      <c r="B1416" s="287">
        <v>1414</v>
      </c>
      <c r="C1416" s="4">
        <f>IF('Input&amp;Output'!$C$3=10,'v-t_chart'!G1416,IF('Input&amp;Output'!$C$3=21,'v-t_chart'!H1416,IF('Input&amp;Output'!$C$3=32,'v-t_chart'!I1416,IF('Input&amp;Output'!$C$3=22,'v-t_chart'!J1416,IF('Input&amp;Output'!$C$3=31,'v-t_chart'!K1416,'v-t_chart'!L1416)))))</f>
        <v>103.6</v>
      </c>
      <c r="D1416" s="286">
        <v>243</v>
      </c>
      <c r="E1416" s="286">
        <f t="shared" si="157"/>
        <v>1.5</v>
      </c>
      <c r="F1416" s="286">
        <f t="shared" si="155"/>
        <v>364.5</v>
      </c>
      <c r="G1416" s="286">
        <f t="shared" si="158"/>
        <v>154.64999999999998</v>
      </c>
      <c r="H1416" s="286">
        <f t="shared" si="156"/>
        <v>56369.924999999988</v>
      </c>
      <c r="I1416" s="286">
        <f t="shared" si="159"/>
        <v>2409673.0500000017</v>
      </c>
      <c r="J1416" s="286">
        <f t="shared" si="154"/>
        <v>37488.825000000135</v>
      </c>
      <c r="K1416" s="286">
        <f t="shared" si="160"/>
        <v>1304054.6399999994</v>
      </c>
    </row>
    <row r="1417" spans="2:11" ht="14.4">
      <c r="B1417" s="287">
        <v>1415</v>
      </c>
      <c r="C1417" s="4">
        <f>IF('Input&amp;Output'!$C$3=10,'v-t_chart'!G1417,IF('Input&amp;Output'!$C$3=21,'v-t_chart'!H1417,IF('Input&amp;Output'!$C$3=32,'v-t_chart'!I1417,IF('Input&amp;Output'!$C$3=22,'v-t_chart'!J1417,IF('Input&amp;Output'!$C$3=31,'v-t_chart'!K1417,'v-t_chart'!L1417)))))</f>
        <v>104.9</v>
      </c>
      <c r="D1417" s="286">
        <v>243</v>
      </c>
      <c r="E1417" s="286">
        <f t="shared" si="157"/>
        <v>1.3000000000000114</v>
      </c>
      <c r="F1417" s="286">
        <f t="shared" si="155"/>
        <v>315.90000000000276</v>
      </c>
      <c r="G1417" s="286">
        <f t="shared" si="158"/>
        <v>156.69999999999999</v>
      </c>
      <c r="H1417" s="286">
        <f t="shared" si="156"/>
        <v>49501.530000000428</v>
      </c>
      <c r="I1417" s="286">
        <f t="shared" si="159"/>
        <v>2459174.5800000019</v>
      </c>
      <c r="J1417" s="286">
        <f t="shared" si="154"/>
        <v>32932.575000000354</v>
      </c>
      <c r="K1417" s="286">
        <f t="shared" si="160"/>
        <v>1336987.2149999999</v>
      </c>
    </row>
    <row r="1418" spans="2:11" ht="14.4">
      <c r="B1418" s="287">
        <v>1416</v>
      </c>
      <c r="C1418" s="4">
        <f>IF('Input&amp;Output'!$C$3=10,'v-t_chart'!G1418,IF('Input&amp;Output'!$C$3=21,'v-t_chart'!H1418,IF('Input&amp;Output'!$C$3=32,'v-t_chart'!I1418,IF('Input&amp;Output'!$C$3=22,'v-t_chart'!J1418,IF('Input&amp;Output'!$C$3=31,'v-t_chart'!K1418,'v-t_chart'!L1418)))))</f>
        <v>106.2</v>
      </c>
      <c r="D1418" s="286">
        <v>243</v>
      </c>
      <c r="E1418" s="286">
        <f t="shared" si="157"/>
        <v>1.2999999999999972</v>
      </c>
      <c r="F1418" s="286">
        <f t="shared" si="155"/>
        <v>315.8999999999993</v>
      </c>
      <c r="G1418" s="286">
        <f t="shared" si="158"/>
        <v>158.65</v>
      </c>
      <c r="H1418" s="286">
        <f t="shared" si="156"/>
        <v>50117.534999999887</v>
      </c>
      <c r="I1418" s="286">
        <f t="shared" si="159"/>
        <v>2509292.1150000016</v>
      </c>
      <c r="J1418" s="286">
        <f t="shared" si="154"/>
        <v>33343.244999999813</v>
      </c>
      <c r="K1418" s="286">
        <f t="shared" si="160"/>
        <v>1370330.4599999997</v>
      </c>
    </row>
    <row r="1419" spans="2:11" ht="14.4">
      <c r="B1419" s="287">
        <v>1417</v>
      </c>
      <c r="C1419" s="4">
        <f>IF('Input&amp;Output'!$C$3=10,'v-t_chart'!G1419,IF('Input&amp;Output'!$C$3=21,'v-t_chart'!H1419,IF('Input&amp;Output'!$C$3=32,'v-t_chart'!I1419,IF('Input&amp;Output'!$C$3=22,'v-t_chart'!J1419,IF('Input&amp;Output'!$C$3=31,'v-t_chart'!K1419,'v-t_chart'!L1419)))))</f>
        <v>106.5</v>
      </c>
      <c r="D1419" s="286">
        <v>243</v>
      </c>
      <c r="E1419" s="286">
        <f t="shared" si="157"/>
        <v>0.29999999999999716</v>
      </c>
      <c r="F1419" s="286">
        <f t="shared" si="155"/>
        <v>72.899999999999309</v>
      </c>
      <c r="G1419" s="286">
        <f t="shared" si="158"/>
        <v>159.6</v>
      </c>
      <c r="H1419" s="286">
        <f t="shared" si="156"/>
        <v>11634.839999999889</v>
      </c>
      <c r="I1419" s="286">
        <f t="shared" si="159"/>
        <v>2520926.9550000015</v>
      </c>
      <c r="J1419" s="286">
        <f t="shared" si="154"/>
        <v>7752.9149999999381</v>
      </c>
      <c r="K1419" s="286">
        <f t="shared" si="160"/>
        <v>1378083.3749999998</v>
      </c>
    </row>
    <row r="1420" spans="2:11" ht="14.4">
      <c r="B1420" s="287">
        <v>1418</v>
      </c>
      <c r="C1420" s="4">
        <f>IF('Input&amp;Output'!$C$3=10,'v-t_chart'!G1420,IF('Input&amp;Output'!$C$3=21,'v-t_chart'!H1420,IF('Input&amp;Output'!$C$3=32,'v-t_chart'!I1420,IF('Input&amp;Output'!$C$3=22,'v-t_chart'!J1420,IF('Input&amp;Output'!$C$3=31,'v-t_chart'!K1420,'v-t_chart'!L1420)))))</f>
        <v>106.5</v>
      </c>
      <c r="D1420" s="286">
        <v>243</v>
      </c>
      <c r="E1420" s="286">
        <f t="shared" si="157"/>
        <v>0</v>
      </c>
      <c r="F1420" s="286">
        <f t="shared" si="155"/>
        <v>0</v>
      </c>
      <c r="G1420" s="286">
        <f t="shared" si="158"/>
        <v>159.75</v>
      </c>
      <c r="H1420" s="286">
        <f t="shared" si="156"/>
        <v>0</v>
      </c>
      <c r="I1420" s="286">
        <f t="shared" si="159"/>
        <v>2520926.9550000015</v>
      </c>
      <c r="J1420" s="286">
        <f t="shared" si="154"/>
        <v>0</v>
      </c>
      <c r="K1420" s="286">
        <f t="shared" si="160"/>
        <v>1378083.3749999998</v>
      </c>
    </row>
    <row r="1421" spans="2:11" ht="14.4">
      <c r="B1421" s="287">
        <v>1419</v>
      </c>
      <c r="C1421" s="4">
        <f>IF('Input&amp;Output'!$C$3=10,'v-t_chart'!G1421,IF('Input&amp;Output'!$C$3=21,'v-t_chart'!H1421,IF('Input&amp;Output'!$C$3=32,'v-t_chart'!I1421,IF('Input&amp;Output'!$C$3=22,'v-t_chart'!J1421,IF('Input&amp;Output'!$C$3=31,'v-t_chart'!K1421,'v-t_chart'!L1421)))))</f>
        <v>106.6</v>
      </c>
      <c r="D1421" s="286">
        <v>243</v>
      </c>
      <c r="E1421" s="286">
        <f t="shared" si="157"/>
        <v>9.9999999999994316E-2</v>
      </c>
      <c r="F1421" s="286">
        <f t="shared" si="155"/>
        <v>24.299999999998619</v>
      </c>
      <c r="G1421" s="286">
        <f t="shared" si="158"/>
        <v>159.85</v>
      </c>
      <c r="H1421" s="286">
        <f t="shared" si="156"/>
        <v>3884.354999999779</v>
      </c>
      <c r="I1421" s="286">
        <f t="shared" si="159"/>
        <v>2524811.3100000015</v>
      </c>
      <c r="J1421" s="286">
        <f t="shared" si="154"/>
        <v>2589.1649999999381</v>
      </c>
      <c r="K1421" s="286">
        <f t="shared" si="160"/>
        <v>1380672.5399999998</v>
      </c>
    </row>
    <row r="1422" spans="2:11" ht="14.4">
      <c r="B1422" s="287">
        <v>1420</v>
      </c>
      <c r="C1422" s="4">
        <f>IF('Input&amp;Output'!$C$3=10,'v-t_chart'!G1422,IF('Input&amp;Output'!$C$3=21,'v-t_chart'!H1422,IF('Input&amp;Output'!$C$3=32,'v-t_chart'!I1422,IF('Input&amp;Output'!$C$3=22,'v-t_chart'!J1422,IF('Input&amp;Output'!$C$3=31,'v-t_chart'!K1422,'v-t_chart'!L1422)))))</f>
        <v>106.6</v>
      </c>
      <c r="D1422" s="286">
        <v>243</v>
      </c>
      <c r="E1422" s="286">
        <f t="shared" si="157"/>
        <v>0</v>
      </c>
      <c r="F1422" s="286">
        <f t="shared" si="155"/>
        <v>0</v>
      </c>
      <c r="G1422" s="286">
        <f t="shared" si="158"/>
        <v>159.89999999999998</v>
      </c>
      <c r="H1422" s="286">
        <f t="shared" si="156"/>
        <v>0</v>
      </c>
      <c r="I1422" s="286">
        <f t="shared" si="159"/>
        <v>2524811.3100000015</v>
      </c>
      <c r="J1422" s="286">
        <f t="shared" si="154"/>
        <v>0</v>
      </c>
      <c r="K1422" s="286">
        <f t="shared" si="160"/>
        <v>1380672.5399999998</v>
      </c>
    </row>
    <row r="1423" spans="2:11" ht="14.4">
      <c r="B1423" s="287">
        <v>1421</v>
      </c>
      <c r="C1423" s="4">
        <f>IF('Input&amp;Output'!$C$3=10,'v-t_chart'!G1423,IF('Input&amp;Output'!$C$3=21,'v-t_chart'!H1423,IF('Input&amp;Output'!$C$3=32,'v-t_chart'!I1423,IF('Input&amp;Output'!$C$3=22,'v-t_chart'!J1423,IF('Input&amp;Output'!$C$3=31,'v-t_chart'!K1423,'v-t_chart'!L1423)))))</f>
        <v>107</v>
      </c>
      <c r="D1423" s="286">
        <v>243</v>
      </c>
      <c r="E1423" s="286">
        <f t="shared" si="157"/>
        <v>0.40000000000000568</v>
      </c>
      <c r="F1423" s="286">
        <f t="shared" si="155"/>
        <v>97.200000000001381</v>
      </c>
      <c r="G1423" s="286">
        <f t="shared" si="158"/>
        <v>160.30000000000001</v>
      </c>
      <c r="H1423" s="286">
        <f t="shared" si="156"/>
        <v>15581.160000000222</v>
      </c>
      <c r="I1423" s="286">
        <f t="shared" si="159"/>
        <v>2540392.4700000016</v>
      </c>
      <c r="J1423" s="286">
        <f t="shared" si="154"/>
        <v>10380.960000000061</v>
      </c>
      <c r="K1423" s="286">
        <f t="shared" si="160"/>
        <v>1391053.4999999998</v>
      </c>
    </row>
    <row r="1424" spans="2:11" ht="14.4">
      <c r="B1424" s="287">
        <v>1422</v>
      </c>
      <c r="C1424" s="4">
        <f>IF('Input&amp;Output'!$C$3=10,'v-t_chart'!G1424,IF('Input&amp;Output'!$C$3=21,'v-t_chart'!H1424,IF('Input&amp;Output'!$C$3=32,'v-t_chart'!I1424,IF('Input&amp;Output'!$C$3=22,'v-t_chart'!J1424,IF('Input&amp;Output'!$C$3=31,'v-t_chart'!K1424,'v-t_chart'!L1424)))))</f>
        <v>107.3</v>
      </c>
      <c r="D1424" s="286">
        <v>243</v>
      </c>
      <c r="E1424" s="286">
        <f t="shared" si="157"/>
        <v>0.29999999999999716</v>
      </c>
      <c r="F1424" s="286">
        <f t="shared" si="155"/>
        <v>72.899999999999309</v>
      </c>
      <c r="G1424" s="286">
        <f t="shared" si="158"/>
        <v>160.80000000000001</v>
      </c>
      <c r="H1424" s="286">
        <f t="shared" si="156"/>
        <v>11722.319999999891</v>
      </c>
      <c r="I1424" s="286">
        <f t="shared" si="159"/>
        <v>2552114.7900000014</v>
      </c>
      <c r="J1424" s="286">
        <f t="shared" si="154"/>
        <v>7811.2349999998851</v>
      </c>
      <c r="K1424" s="286">
        <f t="shared" si="160"/>
        <v>1398864.7349999996</v>
      </c>
    </row>
    <row r="1425" spans="2:11" ht="14.4">
      <c r="B1425" s="287">
        <v>1423</v>
      </c>
      <c r="C1425" s="4">
        <f>IF('Input&amp;Output'!$C$3=10,'v-t_chart'!G1425,IF('Input&amp;Output'!$C$3=21,'v-t_chart'!H1425,IF('Input&amp;Output'!$C$3=32,'v-t_chart'!I1425,IF('Input&amp;Output'!$C$3=22,'v-t_chart'!J1425,IF('Input&amp;Output'!$C$3=31,'v-t_chart'!K1425,'v-t_chart'!L1425)))))</f>
        <v>107.3</v>
      </c>
      <c r="D1425" s="286">
        <v>243</v>
      </c>
      <c r="E1425" s="286">
        <f t="shared" si="157"/>
        <v>0</v>
      </c>
      <c r="F1425" s="286">
        <f t="shared" si="155"/>
        <v>0</v>
      </c>
      <c r="G1425" s="286">
        <f t="shared" si="158"/>
        <v>160.94999999999999</v>
      </c>
      <c r="H1425" s="286">
        <f t="shared" si="156"/>
        <v>0</v>
      </c>
      <c r="I1425" s="286">
        <f t="shared" si="159"/>
        <v>2552114.7900000014</v>
      </c>
      <c r="J1425" s="286">
        <f t="shared" si="154"/>
        <v>0</v>
      </c>
      <c r="K1425" s="286">
        <f t="shared" si="160"/>
        <v>1398864.7349999996</v>
      </c>
    </row>
    <row r="1426" spans="2:11" ht="14.4">
      <c r="B1426" s="287">
        <v>1424</v>
      </c>
      <c r="C1426" s="4">
        <f>IF('Input&amp;Output'!$C$3=10,'v-t_chart'!G1426,IF('Input&amp;Output'!$C$3=21,'v-t_chart'!H1426,IF('Input&amp;Output'!$C$3=32,'v-t_chart'!I1426,IF('Input&amp;Output'!$C$3=22,'v-t_chart'!J1426,IF('Input&amp;Output'!$C$3=31,'v-t_chart'!K1426,'v-t_chart'!L1426)))))</f>
        <v>107.2</v>
      </c>
      <c r="D1426" s="286">
        <v>243</v>
      </c>
      <c r="E1426" s="286">
        <f t="shared" si="157"/>
        <v>-9.9999999999994316E-2</v>
      </c>
      <c r="F1426" s="286">
        <f t="shared" si="155"/>
        <v>-24.299999999998619</v>
      </c>
      <c r="G1426" s="286">
        <f t="shared" si="158"/>
        <v>160.85</v>
      </c>
      <c r="H1426" s="286">
        <f t="shared" si="156"/>
        <v>-3908.6549999997778</v>
      </c>
      <c r="I1426" s="286">
        <f t="shared" si="159"/>
        <v>2548206.1350000016</v>
      </c>
      <c r="J1426" s="286">
        <f t="shared" si="154"/>
        <v>-2606.1749999998674</v>
      </c>
      <c r="K1426" s="286">
        <f t="shared" si="160"/>
        <v>1396258.5599999998</v>
      </c>
    </row>
    <row r="1427" spans="2:11" ht="14.4">
      <c r="B1427" s="287">
        <v>1425</v>
      </c>
      <c r="C1427" s="4">
        <f>IF('Input&amp;Output'!$C$3=10,'v-t_chart'!G1427,IF('Input&amp;Output'!$C$3=21,'v-t_chart'!H1427,IF('Input&amp;Output'!$C$3=32,'v-t_chart'!I1427,IF('Input&amp;Output'!$C$3=22,'v-t_chart'!J1427,IF('Input&amp;Output'!$C$3=31,'v-t_chart'!K1427,'v-t_chart'!L1427)))))</f>
        <v>107.2</v>
      </c>
      <c r="D1427" s="286">
        <v>243</v>
      </c>
      <c r="E1427" s="286">
        <f t="shared" si="157"/>
        <v>0</v>
      </c>
      <c r="F1427" s="286">
        <f t="shared" si="155"/>
        <v>0</v>
      </c>
      <c r="G1427" s="286">
        <f t="shared" si="158"/>
        <v>160.80000000000001</v>
      </c>
      <c r="H1427" s="286">
        <f t="shared" si="156"/>
        <v>0</v>
      </c>
      <c r="I1427" s="286">
        <f t="shared" si="159"/>
        <v>2548206.1350000016</v>
      </c>
      <c r="J1427" s="286">
        <f t="shared" si="154"/>
        <v>0</v>
      </c>
      <c r="K1427" s="286">
        <f t="shared" si="160"/>
        <v>1396258.5599999998</v>
      </c>
    </row>
    <row r="1428" spans="2:11" ht="14.4">
      <c r="B1428" s="287">
        <v>1426</v>
      </c>
      <c r="C1428" s="4">
        <f>IF('Input&amp;Output'!$C$3=10,'v-t_chart'!G1428,IF('Input&amp;Output'!$C$3=21,'v-t_chart'!H1428,IF('Input&amp;Output'!$C$3=32,'v-t_chart'!I1428,IF('Input&amp;Output'!$C$3=22,'v-t_chart'!J1428,IF('Input&amp;Output'!$C$3=31,'v-t_chart'!K1428,'v-t_chart'!L1428)))))</f>
        <v>107.2</v>
      </c>
      <c r="D1428" s="286">
        <v>243</v>
      </c>
      <c r="E1428" s="286">
        <f t="shared" si="157"/>
        <v>0</v>
      </c>
      <c r="F1428" s="286">
        <f t="shared" si="155"/>
        <v>0</v>
      </c>
      <c r="G1428" s="286">
        <f t="shared" si="158"/>
        <v>160.80000000000001</v>
      </c>
      <c r="H1428" s="286">
        <f t="shared" si="156"/>
        <v>0</v>
      </c>
      <c r="I1428" s="286">
        <f t="shared" si="159"/>
        <v>2548206.1350000016</v>
      </c>
      <c r="J1428" s="286">
        <f t="shared" si="154"/>
        <v>0</v>
      </c>
      <c r="K1428" s="286">
        <f t="shared" si="160"/>
        <v>1396258.5599999998</v>
      </c>
    </row>
    <row r="1429" spans="2:11" ht="14.4">
      <c r="B1429" s="287">
        <v>1427</v>
      </c>
      <c r="C1429" s="4">
        <f>IF('Input&amp;Output'!$C$3=10,'v-t_chart'!G1429,IF('Input&amp;Output'!$C$3=21,'v-t_chart'!H1429,IF('Input&amp;Output'!$C$3=32,'v-t_chart'!I1429,IF('Input&amp;Output'!$C$3=22,'v-t_chart'!J1429,IF('Input&amp;Output'!$C$3=31,'v-t_chart'!K1429,'v-t_chart'!L1429)))))</f>
        <v>107.3</v>
      </c>
      <c r="D1429" s="286">
        <v>243</v>
      </c>
      <c r="E1429" s="286">
        <f t="shared" si="157"/>
        <v>9.9999999999994316E-2</v>
      </c>
      <c r="F1429" s="286">
        <f t="shared" si="155"/>
        <v>24.299999999998619</v>
      </c>
      <c r="G1429" s="286">
        <f t="shared" si="158"/>
        <v>160.9</v>
      </c>
      <c r="H1429" s="286">
        <f t="shared" si="156"/>
        <v>3909.869999999778</v>
      </c>
      <c r="I1429" s="286">
        <f t="shared" si="159"/>
        <v>2552116.0050000013</v>
      </c>
      <c r="J1429" s="286">
        <f t="shared" si="154"/>
        <v>2606.1749999998674</v>
      </c>
      <c r="K1429" s="286">
        <f t="shared" si="160"/>
        <v>1398864.7349999996</v>
      </c>
    </row>
    <row r="1430" spans="2:11" ht="14.4">
      <c r="B1430" s="287">
        <v>1428</v>
      </c>
      <c r="C1430" s="4">
        <f>IF('Input&amp;Output'!$C$3=10,'v-t_chart'!G1430,IF('Input&amp;Output'!$C$3=21,'v-t_chart'!H1430,IF('Input&amp;Output'!$C$3=32,'v-t_chart'!I1430,IF('Input&amp;Output'!$C$3=22,'v-t_chart'!J1430,IF('Input&amp;Output'!$C$3=31,'v-t_chart'!K1430,'v-t_chart'!L1430)))))</f>
        <v>107.5</v>
      </c>
      <c r="D1430" s="286">
        <v>243</v>
      </c>
      <c r="E1430" s="286">
        <f t="shared" si="157"/>
        <v>0.20000000000000284</v>
      </c>
      <c r="F1430" s="286">
        <f t="shared" si="155"/>
        <v>48.600000000000691</v>
      </c>
      <c r="G1430" s="286">
        <f t="shared" si="158"/>
        <v>161.15</v>
      </c>
      <c r="H1430" s="286">
        <f t="shared" si="156"/>
        <v>7831.8900000001113</v>
      </c>
      <c r="I1430" s="286">
        <f t="shared" si="159"/>
        <v>2559947.8950000014</v>
      </c>
      <c r="J1430" s="286">
        <f t="shared" si="154"/>
        <v>5219.6400000001149</v>
      </c>
      <c r="K1430" s="286">
        <f t="shared" si="160"/>
        <v>1404084.3749999998</v>
      </c>
    </row>
    <row r="1431" spans="2:11" ht="14.4">
      <c r="B1431" s="287">
        <v>1429</v>
      </c>
      <c r="C1431" s="4">
        <f>IF('Input&amp;Output'!$C$3=10,'v-t_chart'!G1431,IF('Input&amp;Output'!$C$3=21,'v-t_chart'!H1431,IF('Input&amp;Output'!$C$3=32,'v-t_chart'!I1431,IF('Input&amp;Output'!$C$3=22,'v-t_chart'!J1431,IF('Input&amp;Output'!$C$3=31,'v-t_chart'!K1431,'v-t_chart'!L1431)))))</f>
        <v>107.3</v>
      </c>
      <c r="D1431" s="286">
        <v>243</v>
      </c>
      <c r="E1431" s="286">
        <f t="shared" si="157"/>
        <v>-0.20000000000000284</v>
      </c>
      <c r="F1431" s="286">
        <f t="shared" si="155"/>
        <v>-48.600000000000691</v>
      </c>
      <c r="G1431" s="286">
        <f t="shared" si="158"/>
        <v>161.05000000000001</v>
      </c>
      <c r="H1431" s="286">
        <f t="shared" si="156"/>
        <v>-7827.0300000001116</v>
      </c>
      <c r="I1431" s="286">
        <f t="shared" si="159"/>
        <v>2552120.8650000012</v>
      </c>
      <c r="J1431" s="286">
        <f t="shared" si="154"/>
        <v>-5219.6400000001149</v>
      </c>
      <c r="K1431" s="286">
        <f t="shared" si="160"/>
        <v>1398864.7349999996</v>
      </c>
    </row>
    <row r="1432" spans="2:11" ht="14.4">
      <c r="B1432" s="287">
        <v>1430</v>
      </c>
      <c r="C1432" s="4">
        <f>IF('Input&amp;Output'!$C$3=10,'v-t_chart'!G1432,IF('Input&amp;Output'!$C$3=21,'v-t_chart'!H1432,IF('Input&amp;Output'!$C$3=32,'v-t_chart'!I1432,IF('Input&amp;Output'!$C$3=22,'v-t_chart'!J1432,IF('Input&amp;Output'!$C$3=31,'v-t_chart'!K1432,'v-t_chart'!L1432)))))</f>
        <v>107.3</v>
      </c>
      <c r="D1432" s="286">
        <v>243</v>
      </c>
      <c r="E1432" s="286">
        <f t="shared" si="157"/>
        <v>0</v>
      </c>
      <c r="F1432" s="286">
        <f t="shared" si="155"/>
        <v>0</v>
      </c>
      <c r="G1432" s="286">
        <f t="shared" si="158"/>
        <v>160.94999999999999</v>
      </c>
      <c r="H1432" s="286">
        <f t="shared" si="156"/>
        <v>0</v>
      </c>
      <c r="I1432" s="286">
        <f t="shared" si="159"/>
        <v>2552120.8650000012</v>
      </c>
      <c r="J1432" s="286">
        <f t="shared" ref="J1432:J1495" si="161">(0.5*D1432*((C1431^2)-(C1432^2)))*-1</f>
        <v>0</v>
      </c>
      <c r="K1432" s="286">
        <f t="shared" si="160"/>
        <v>1398864.7349999996</v>
      </c>
    </row>
    <row r="1433" spans="2:11" ht="14.4">
      <c r="B1433" s="287">
        <v>1431</v>
      </c>
      <c r="C1433" s="4">
        <f>IF('Input&amp;Output'!$C$3=10,'v-t_chart'!G1433,IF('Input&amp;Output'!$C$3=21,'v-t_chart'!H1433,IF('Input&amp;Output'!$C$3=32,'v-t_chart'!I1433,IF('Input&amp;Output'!$C$3=22,'v-t_chart'!J1433,IF('Input&amp;Output'!$C$3=31,'v-t_chart'!K1433,'v-t_chart'!L1433)))))</f>
        <v>107.3</v>
      </c>
      <c r="D1433" s="286">
        <v>243</v>
      </c>
      <c r="E1433" s="286">
        <f t="shared" si="157"/>
        <v>0</v>
      </c>
      <c r="F1433" s="286">
        <f t="shared" si="155"/>
        <v>0</v>
      </c>
      <c r="G1433" s="286">
        <f t="shared" si="158"/>
        <v>160.94999999999999</v>
      </c>
      <c r="H1433" s="286">
        <f t="shared" si="156"/>
        <v>0</v>
      </c>
      <c r="I1433" s="286">
        <f t="shared" si="159"/>
        <v>2552120.8650000012</v>
      </c>
      <c r="J1433" s="286">
        <f t="shared" si="161"/>
        <v>0</v>
      </c>
      <c r="K1433" s="286">
        <f t="shared" si="160"/>
        <v>1398864.7349999996</v>
      </c>
    </row>
    <row r="1434" spans="2:11" ht="14.4">
      <c r="B1434" s="287">
        <v>1432</v>
      </c>
      <c r="C1434" s="4">
        <f>IF('Input&amp;Output'!$C$3=10,'v-t_chart'!G1434,IF('Input&amp;Output'!$C$3=21,'v-t_chart'!H1434,IF('Input&amp;Output'!$C$3=32,'v-t_chart'!I1434,IF('Input&amp;Output'!$C$3=22,'v-t_chart'!J1434,IF('Input&amp;Output'!$C$3=31,'v-t_chart'!K1434,'v-t_chart'!L1434)))))</f>
        <v>107.3</v>
      </c>
      <c r="D1434" s="286">
        <v>243</v>
      </c>
      <c r="E1434" s="286">
        <f t="shared" si="157"/>
        <v>0</v>
      </c>
      <c r="F1434" s="286">
        <f t="shared" si="155"/>
        <v>0</v>
      </c>
      <c r="G1434" s="286">
        <f t="shared" si="158"/>
        <v>160.94999999999999</v>
      </c>
      <c r="H1434" s="286">
        <f t="shared" si="156"/>
        <v>0</v>
      </c>
      <c r="I1434" s="286">
        <f t="shared" si="159"/>
        <v>2552120.8650000012</v>
      </c>
      <c r="J1434" s="286">
        <f t="shared" si="161"/>
        <v>0</v>
      </c>
      <c r="K1434" s="286">
        <f t="shared" si="160"/>
        <v>1398864.7349999996</v>
      </c>
    </row>
    <row r="1435" spans="2:11" ht="14.4">
      <c r="B1435" s="287">
        <v>1433</v>
      </c>
      <c r="C1435" s="4">
        <f>IF('Input&amp;Output'!$C$3=10,'v-t_chart'!G1435,IF('Input&amp;Output'!$C$3=21,'v-t_chart'!H1435,IF('Input&amp;Output'!$C$3=32,'v-t_chart'!I1435,IF('Input&amp;Output'!$C$3=22,'v-t_chart'!J1435,IF('Input&amp;Output'!$C$3=31,'v-t_chart'!K1435,'v-t_chart'!L1435)))))</f>
        <v>108</v>
      </c>
      <c r="D1435" s="286">
        <v>243</v>
      </c>
      <c r="E1435" s="286">
        <f t="shared" si="157"/>
        <v>0.70000000000000284</v>
      </c>
      <c r="F1435" s="286">
        <f t="shared" si="155"/>
        <v>170.1000000000007</v>
      </c>
      <c r="G1435" s="286">
        <f t="shared" si="158"/>
        <v>161.65</v>
      </c>
      <c r="H1435" s="286">
        <f t="shared" si="156"/>
        <v>27496.665000000114</v>
      </c>
      <c r="I1435" s="286">
        <f t="shared" si="159"/>
        <v>2579617.5300000012</v>
      </c>
      <c r="J1435" s="286">
        <f t="shared" si="161"/>
        <v>18311.265000000116</v>
      </c>
      <c r="K1435" s="286">
        <f t="shared" si="160"/>
        <v>1417175.9999999998</v>
      </c>
    </row>
    <row r="1436" spans="2:11" ht="14.4">
      <c r="B1436" s="287">
        <v>1434</v>
      </c>
      <c r="C1436" s="4">
        <f>IF('Input&amp;Output'!$C$3=10,'v-t_chart'!G1436,IF('Input&amp;Output'!$C$3=21,'v-t_chart'!H1436,IF('Input&amp;Output'!$C$3=32,'v-t_chart'!I1436,IF('Input&amp;Output'!$C$3=22,'v-t_chart'!J1436,IF('Input&amp;Output'!$C$3=31,'v-t_chart'!K1436,'v-t_chart'!L1436)))))</f>
        <v>108.2</v>
      </c>
      <c r="D1436" s="286">
        <v>243</v>
      </c>
      <c r="E1436" s="286">
        <f t="shared" si="157"/>
        <v>0.20000000000000284</v>
      </c>
      <c r="F1436" s="286">
        <f t="shared" si="155"/>
        <v>48.600000000000691</v>
      </c>
      <c r="G1436" s="286">
        <f t="shared" si="158"/>
        <v>162.19999999999999</v>
      </c>
      <c r="H1436" s="286">
        <f t="shared" si="156"/>
        <v>7882.920000000111</v>
      </c>
      <c r="I1436" s="286">
        <f t="shared" si="159"/>
        <v>2587500.4500000011</v>
      </c>
      <c r="J1436" s="286">
        <f t="shared" si="161"/>
        <v>5253.6599999999735</v>
      </c>
      <c r="K1436" s="286">
        <f t="shared" si="160"/>
        <v>1422429.6599999997</v>
      </c>
    </row>
    <row r="1437" spans="2:11" ht="14.4">
      <c r="B1437" s="287">
        <v>1435</v>
      </c>
      <c r="C1437" s="4">
        <f>IF('Input&amp;Output'!$C$3=10,'v-t_chart'!G1437,IF('Input&amp;Output'!$C$3=21,'v-t_chart'!H1437,IF('Input&amp;Output'!$C$3=32,'v-t_chart'!I1437,IF('Input&amp;Output'!$C$3=22,'v-t_chart'!J1437,IF('Input&amp;Output'!$C$3=31,'v-t_chart'!K1437,'v-t_chart'!L1437)))))</f>
        <v>108.9</v>
      </c>
      <c r="D1437" s="286">
        <v>243</v>
      </c>
      <c r="E1437" s="286">
        <f t="shared" si="157"/>
        <v>0.70000000000000284</v>
      </c>
      <c r="F1437" s="286">
        <f t="shared" si="155"/>
        <v>170.1000000000007</v>
      </c>
      <c r="G1437" s="286">
        <f t="shared" si="158"/>
        <v>163</v>
      </c>
      <c r="H1437" s="286">
        <f t="shared" si="156"/>
        <v>27726.300000000116</v>
      </c>
      <c r="I1437" s="286">
        <f t="shared" si="159"/>
        <v>2615226.7500000014</v>
      </c>
      <c r="J1437" s="286">
        <f t="shared" si="161"/>
        <v>18464.355000000141</v>
      </c>
      <c r="K1437" s="286">
        <f t="shared" si="160"/>
        <v>1440894.0149999999</v>
      </c>
    </row>
    <row r="1438" spans="2:11" ht="14.4">
      <c r="B1438" s="287">
        <v>1436</v>
      </c>
      <c r="C1438" s="4">
        <f>IF('Input&amp;Output'!$C$3=10,'v-t_chart'!G1438,IF('Input&amp;Output'!$C$3=21,'v-t_chart'!H1438,IF('Input&amp;Output'!$C$3=32,'v-t_chart'!I1438,IF('Input&amp;Output'!$C$3=22,'v-t_chart'!J1438,IF('Input&amp;Output'!$C$3=31,'v-t_chart'!K1438,'v-t_chart'!L1438)))))</f>
        <v>109</v>
      </c>
      <c r="D1438" s="286">
        <v>243</v>
      </c>
      <c r="E1438" s="286">
        <f t="shared" si="157"/>
        <v>9.9999999999994316E-2</v>
      </c>
      <c r="F1438" s="286">
        <f t="shared" si="155"/>
        <v>24.299999999998619</v>
      </c>
      <c r="G1438" s="286">
        <f t="shared" si="158"/>
        <v>163.44999999999999</v>
      </c>
      <c r="H1438" s="286">
        <f t="shared" si="156"/>
        <v>3971.834999999774</v>
      </c>
      <c r="I1438" s="286">
        <f t="shared" si="159"/>
        <v>2619198.5850000014</v>
      </c>
      <c r="J1438" s="286">
        <f t="shared" si="161"/>
        <v>2647.4849999998851</v>
      </c>
      <c r="K1438" s="286">
        <f t="shared" si="160"/>
        <v>1443541.4999999998</v>
      </c>
    </row>
    <row r="1439" spans="2:11" ht="14.4">
      <c r="B1439" s="287">
        <v>1437</v>
      </c>
      <c r="C1439" s="4">
        <f>IF('Input&amp;Output'!$C$3=10,'v-t_chart'!G1439,IF('Input&amp;Output'!$C$3=21,'v-t_chart'!H1439,IF('Input&amp;Output'!$C$3=32,'v-t_chart'!I1439,IF('Input&amp;Output'!$C$3=22,'v-t_chart'!J1439,IF('Input&amp;Output'!$C$3=31,'v-t_chart'!K1439,'v-t_chart'!L1439)))))</f>
        <v>108.9</v>
      </c>
      <c r="D1439" s="286">
        <v>243</v>
      </c>
      <c r="E1439" s="286">
        <f t="shared" si="157"/>
        <v>-9.9999999999994316E-2</v>
      </c>
      <c r="F1439" s="286">
        <f t="shared" si="155"/>
        <v>-24.299999999998619</v>
      </c>
      <c r="G1439" s="286">
        <f t="shared" si="158"/>
        <v>163.4</v>
      </c>
      <c r="H1439" s="286">
        <f t="shared" si="156"/>
        <v>-3970.6199999997743</v>
      </c>
      <c r="I1439" s="286">
        <f t="shared" si="159"/>
        <v>2615227.9650000017</v>
      </c>
      <c r="J1439" s="286">
        <f t="shared" si="161"/>
        <v>-2647.4849999998851</v>
      </c>
      <c r="K1439" s="286">
        <f t="shared" si="160"/>
        <v>1440894.0149999999</v>
      </c>
    </row>
    <row r="1440" spans="2:11" ht="14.4">
      <c r="B1440" s="287">
        <v>1438</v>
      </c>
      <c r="C1440" s="4">
        <f>IF('Input&amp;Output'!$C$3=10,'v-t_chart'!G1440,IF('Input&amp;Output'!$C$3=21,'v-t_chart'!H1440,IF('Input&amp;Output'!$C$3=32,'v-t_chart'!I1440,IF('Input&amp;Output'!$C$3=22,'v-t_chart'!J1440,IF('Input&amp;Output'!$C$3=31,'v-t_chart'!K1440,'v-t_chart'!L1440)))))</f>
        <v>108.8</v>
      </c>
      <c r="D1440" s="286">
        <v>243</v>
      </c>
      <c r="E1440" s="286">
        <f t="shared" si="157"/>
        <v>-0.10000000000000853</v>
      </c>
      <c r="F1440" s="286">
        <f t="shared" si="155"/>
        <v>-24.300000000002072</v>
      </c>
      <c r="G1440" s="286">
        <f t="shared" si="158"/>
        <v>163.25</v>
      </c>
      <c r="H1440" s="286">
        <f t="shared" si="156"/>
        <v>-3966.9750000003382</v>
      </c>
      <c r="I1440" s="286">
        <f t="shared" si="159"/>
        <v>2611260.9900000012</v>
      </c>
      <c r="J1440" s="286">
        <f t="shared" si="161"/>
        <v>-2645.055000000274</v>
      </c>
      <c r="K1440" s="286">
        <f t="shared" si="160"/>
        <v>1438248.9599999997</v>
      </c>
    </row>
    <row r="1441" spans="2:11" ht="14.4">
      <c r="B1441" s="287">
        <v>1439</v>
      </c>
      <c r="C1441" s="4">
        <f>IF('Input&amp;Output'!$C$3=10,'v-t_chart'!G1441,IF('Input&amp;Output'!$C$3=21,'v-t_chart'!H1441,IF('Input&amp;Output'!$C$3=32,'v-t_chart'!I1441,IF('Input&amp;Output'!$C$3=22,'v-t_chart'!J1441,IF('Input&amp;Output'!$C$3=31,'v-t_chart'!K1441,'v-t_chart'!L1441)))))</f>
        <v>108.6</v>
      </c>
      <c r="D1441" s="286">
        <v>243</v>
      </c>
      <c r="E1441" s="286">
        <f t="shared" si="157"/>
        <v>-0.20000000000000284</v>
      </c>
      <c r="F1441" s="286">
        <f t="shared" si="155"/>
        <v>-48.600000000000691</v>
      </c>
      <c r="G1441" s="286">
        <f t="shared" si="158"/>
        <v>163</v>
      </c>
      <c r="H1441" s="286">
        <f t="shared" si="156"/>
        <v>-7921.800000000113</v>
      </c>
      <c r="I1441" s="286">
        <f t="shared" si="159"/>
        <v>2603339.1900000009</v>
      </c>
      <c r="J1441" s="286">
        <f t="shared" si="161"/>
        <v>-5282.819999999947</v>
      </c>
      <c r="K1441" s="286">
        <f t="shared" si="160"/>
        <v>1432966.14</v>
      </c>
    </row>
    <row r="1442" spans="2:11" ht="14.4">
      <c r="B1442" s="287">
        <v>1440</v>
      </c>
      <c r="C1442" s="4">
        <f>IF('Input&amp;Output'!$C$3=10,'v-t_chart'!G1442,IF('Input&amp;Output'!$C$3=21,'v-t_chart'!H1442,IF('Input&amp;Output'!$C$3=32,'v-t_chart'!I1442,IF('Input&amp;Output'!$C$3=22,'v-t_chart'!J1442,IF('Input&amp;Output'!$C$3=31,'v-t_chart'!K1442,'v-t_chart'!L1442)))))</f>
        <v>108.4</v>
      </c>
      <c r="D1442" s="286">
        <v>243</v>
      </c>
      <c r="E1442" s="286">
        <f t="shared" si="157"/>
        <v>-0.19999999999998863</v>
      </c>
      <c r="F1442" s="286">
        <f t="shared" si="155"/>
        <v>-48.599999999997237</v>
      </c>
      <c r="G1442" s="286">
        <f t="shared" si="158"/>
        <v>162.69999999999999</v>
      </c>
      <c r="H1442" s="286">
        <f t="shared" si="156"/>
        <v>-7907.2199999995501</v>
      </c>
      <c r="I1442" s="286">
        <f t="shared" si="159"/>
        <v>2595431.9700000011</v>
      </c>
      <c r="J1442" s="286">
        <f t="shared" si="161"/>
        <v>-5273.0999999997348</v>
      </c>
      <c r="K1442" s="286">
        <f t="shared" si="160"/>
        <v>1427693.0400000003</v>
      </c>
    </row>
    <row r="1443" spans="2:11" ht="14.4">
      <c r="B1443" s="287">
        <v>1441</v>
      </c>
      <c r="C1443" s="4">
        <f>IF('Input&amp;Output'!$C$3=10,'v-t_chart'!G1443,IF('Input&amp;Output'!$C$3=21,'v-t_chart'!H1443,IF('Input&amp;Output'!$C$3=32,'v-t_chart'!I1443,IF('Input&amp;Output'!$C$3=22,'v-t_chart'!J1443,IF('Input&amp;Output'!$C$3=31,'v-t_chart'!K1443,'v-t_chart'!L1443)))))</f>
        <v>108.3</v>
      </c>
      <c r="D1443" s="286">
        <v>243</v>
      </c>
      <c r="E1443" s="286">
        <f t="shared" si="157"/>
        <v>-0.10000000000000853</v>
      </c>
      <c r="F1443" s="286">
        <f t="shared" si="155"/>
        <v>-24.300000000002072</v>
      </c>
      <c r="G1443" s="286">
        <f t="shared" si="158"/>
        <v>162.5</v>
      </c>
      <c r="H1443" s="286">
        <f t="shared" si="156"/>
        <v>-3948.7500000003365</v>
      </c>
      <c r="I1443" s="286">
        <f t="shared" si="159"/>
        <v>2591483.2200000007</v>
      </c>
      <c r="J1443" s="286">
        <f t="shared" si="161"/>
        <v>-2632.9050000002298</v>
      </c>
      <c r="K1443" s="286">
        <f t="shared" si="160"/>
        <v>1425060.135</v>
      </c>
    </row>
    <row r="1444" spans="2:11" ht="14.4">
      <c r="B1444" s="287">
        <v>1442</v>
      </c>
      <c r="C1444" s="4">
        <f>IF('Input&amp;Output'!$C$3=10,'v-t_chart'!G1444,IF('Input&amp;Output'!$C$3=21,'v-t_chart'!H1444,IF('Input&amp;Output'!$C$3=32,'v-t_chart'!I1444,IF('Input&amp;Output'!$C$3=22,'v-t_chart'!J1444,IF('Input&amp;Output'!$C$3=31,'v-t_chart'!K1444,'v-t_chart'!L1444)))))</f>
        <v>108.2</v>
      </c>
      <c r="D1444" s="286">
        <v>243</v>
      </c>
      <c r="E1444" s="286">
        <f t="shared" si="157"/>
        <v>-9.9999999999994316E-2</v>
      </c>
      <c r="F1444" s="286">
        <f t="shared" si="155"/>
        <v>-24.299999999998619</v>
      </c>
      <c r="G1444" s="286">
        <f t="shared" si="158"/>
        <v>162.35</v>
      </c>
      <c r="H1444" s="286">
        <f t="shared" si="156"/>
        <v>-3945.1049999997758</v>
      </c>
      <c r="I1444" s="286">
        <f t="shared" si="159"/>
        <v>2587538.1150000007</v>
      </c>
      <c r="J1444" s="286">
        <f t="shared" si="161"/>
        <v>-2630.4749999999558</v>
      </c>
      <c r="K1444" s="286">
        <f t="shared" si="160"/>
        <v>1422429.6600000001</v>
      </c>
    </row>
    <row r="1445" spans="2:11" ht="14.4">
      <c r="B1445" s="287">
        <v>1443</v>
      </c>
      <c r="C1445" s="4">
        <f>IF('Input&amp;Output'!$C$3=10,'v-t_chart'!G1445,IF('Input&amp;Output'!$C$3=21,'v-t_chart'!H1445,IF('Input&amp;Output'!$C$3=32,'v-t_chart'!I1445,IF('Input&amp;Output'!$C$3=22,'v-t_chart'!J1445,IF('Input&amp;Output'!$C$3=31,'v-t_chart'!K1445,'v-t_chart'!L1445)))))</f>
        <v>108.2</v>
      </c>
      <c r="D1445" s="286">
        <v>243</v>
      </c>
      <c r="E1445" s="286">
        <f t="shared" si="157"/>
        <v>0</v>
      </c>
      <c r="F1445" s="286">
        <f t="shared" si="155"/>
        <v>0</v>
      </c>
      <c r="G1445" s="286">
        <f t="shared" si="158"/>
        <v>162.30000000000001</v>
      </c>
      <c r="H1445" s="286">
        <f t="shared" si="156"/>
        <v>0</v>
      </c>
      <c r="I1445" s="286">
        <f t="shared" si="159"/>
        <v>2587538.1150000007</v>
      </c>
      <c r="J1445" s="286">
        <f t="shared" si="161"/>
        <v>0</v>
      </c>
      <c r="K1445" s="286">
        <f t="shared" si="160"/>
        <v>1422429.6600000001</v>
      </c>
    </row>
    <row r="1446" spans="2:11" ht="14.4">
      <c r="B1446" s="287">
        <v>1444</v>
      </c>
      <c r="C1446" s="4">
        <f>IF('Input&amp;Output'!$C$3=10,'v-t_chart'!G1446,IF('Input&amp;Output'!$C$3=21,'v-t_chart'!H1446,IF('Input&amp;Output'!$C$3=32,'v-t_chart'!I1446,IF('Input&amp;Output'!$C$3=22,'v-t_chart'!J1446,IF('Input&amp;Output'!$C$3=31,'v-t_chart'!K1446,'v-t_chart'!L1446)))))</f>
        <v>108.2</v>
      </c>
      <c r="D1446" s="286">
        <v>243</v>
      </c>
      <c r="E1446" s="286">
        <f t="shared" si="157"/>
        <v>0</v>
      </c>
      <c r="F1446" s="286">
        <f t="shared" si="155"/>
        <v>0</v>
      </c>
      <c r="G1446" s="286">
        <f t="shared" si="158"/>
        <v>162.30000000000001</v>
      </c>
      <c r="H1446" s="286">
        <f t="shared" si="156"/>
        <v>0</v>
      </c>
      <c r="I1446" s="286">
        <f t="shared" si="159"/>
        <v>2587538.1150000007</v>
      </c>
      <c r="J1446" s="286">
        <f t="shared" si="161"/>
        <v>0</v>
      </c>
      <c r="K1446" s="286">
        <f t="shared" si="160"/>
        <v>1422429.6600000001</v>
      </c>
    </row>
    <row r="1447" spans="2:11" ht="14.4">
      <c r="B1447" s="287">
        <v>1445</v>
      </c>
      <c r="C1447" s="4">
        <f>IF('Input&amp;Output'!$C$3=10,'v-t_chart'!G1447,IF('Input&amp;Output'!$C$3=21,'v-t_chart'!H1447,IF('Input&amp;Output'!$C$3=32,'v-t_chart'!I1447,IF('Input&amp;Output'!$C$3=22,'v-t_chart'!J1447,IF('Input&amp;Output'!$C$3=31,'v-t_chart'!K1447,'v-t_chart'!L1447)))))</f>
        <v>108.2</v>
      </c>
      <c r="D1447" s="286">
        <v>243</v>
      </c>
      <c r="E1447" s="286">
        <f t="shared" si="157"/>
        <v>0</v>
      </c>
      <c r="F1447" s="286">
        <f t="shared" si="155"/>
        <v>0</v>
      </c>
      <c r="G1447" s="286">
        <f t="shared" si="158"/>
        <v>162.30000000000001</v>
      </c>
      <c r="H1447" s="286">
        <f t="shared" si="156"/>
        <v>0</v>
      </c>
      <c r="I1447" s="286">
        <f t="shared" si="159"/>
        <v>2587538.1150000007</v>
      </c>
      <c r="J1447" s="286">
        <f t="shared" si="161"/>
        <v>0</v>
      </c>
      <c r="K1447" s="286">
        <f t="shared" si="160"/>
        <v>1422429.6600000001</v>
      </c>
    </row>
    <row r="1448" spans="2:11" ht="14.4">
      <c r="B1448" s="287">
        <v>1446</v>
      </c>
      <c r="C1448" s="4">
        <f>IF('Input&amp;Output'!$C$3=10,'v-t_chart'!G1448,IF('Input&amp;Output'!$C$3=21,'v-t_chart'!H1448,IF('Input&amp;Output'!$C$3=32,'v-t_chart'!I1448,IF('Input&amp;Output'!$C$3=22,'v-t_chart'!J1448,IF('Input&amp;Output'!$C$3=31,'v-t_chart'!K1448,'v-t_chart'!L1448)))))</f>
        <v>108.3</v>
      </c>
      <c r="D1448" s="286">
        <v>243</v>
      </c>
      <c r="E1448" s="286">
        <f t="shared" si="157"/>
        <v>9.9999999999994316E-2</v>
      </c>
      <c r="F1448" s="286">
        <f t="shared" si="155"/>
        <v>24.299999999998619</v>
      </c>
      <c r="G1448" s="286">
        <f t="shared" si="158"/>
        <v>162.4</v>
      </c>
      <c r="H1448" s="286">
        <f t="shared" si="156"/>
        <v>3946.319999999776</v>
      </c>
      <c r="I1448" s="286">
        <f t="shared" si="159"/>
        <v>2591484.4350000005</v>
      </c>
      <c r="J1448" s="286">
        <f t="shared" si="161"/>
        <v>2630.4749999999558</v>
      </c>
      <c r="K1448" s="286">
        <f t="shared" si="160"/>
        <v>1425060.135</v>
      </c>
    </row>
    <row r="1449" spans="2:11" ht="14.4">
      <c r="B1449" s="287">
        <v>1447</v>
      </c>
      <c r="C1449" s="4">
        <f>IF('Input&amp;Output'!$C$3=10,'v-t_chart'!G1449,IF('Input&amp;Output'!$C$3=21,'v-t_chart'!H1449,IF('Input&amp;Output'!$C$3=32,'v-t_chart'!I1449,IF('Input&amp;Output'!$C$3=22,'v-t_chart'!J1449,IF('Input&amp;Output'!$C$3=31,'v-t_chart'!K1449,'v-t_chart'!L1449)))))</f>
        <v>108.4</v>
      </c>
      <c r="D1449" s="286">
        <v>243</v>
      </c>
      <c r="E1449" s="286">
        <f t="shared" si="157"/>
        <v>0.10000000000000853</v>
      </c>
      <c r="F1449" s="286">
        <f t="shared" si="155"/>
        <v>24.300000000002072</v>
      </c>
      <c r="G1449" s="286">
        <f t="shared" si="158"/>
        <v>162.55000000000001</v>
      </c>
      <c r="H1449" s="286">
        <f t="shared" si="156"/>
        <v>3949.9650000003371</v>
      </c>
      <c r="I1449" s="286">
        <f t="shared" si="159"/>
        <v>2595434.4000000008</v>
      </c>
      <c r="J1449" s="286">
        <f t="shared" si="161"/>
        <v>2632.9050000002298</v>
      </c>
      <c r="K1449" s="286">
        <f t="shared" si="160"/>
        <v>1427693.0400000003</v>
      </c>
    </row>
    <row r="1450" spans="2:11" ht="14.4">
      <c r="B1450" s="287">
        <v>1448</v>
      </c>
      <c r="C1450" s="4">
        <f>IF('Input&amp;Output'!$C$3=10,'v-t_chart'!G1450,IF('Input&amp;Output'!$C$3=21,'v-t_chart'!H1450,IF('Input&amp;Output'!$C$3=32,'v-t_chart'!I1450,IF('Input&amp;Output'!$C$3=22,'v-t_chart'!J1450,IF('Input&amp;Output'!$C$3=31,'v-t_chart'!K1450,'v-t_chart'!L1450)))))</f>
        <v>108.5</v>
      </c>
      <c r="D1450" s="286">
        <v>243</v>
      </c>
      <c r="E1450" s="286">
        <f t="shared" si="157"/>
        <v>9.9999999999994316E-2</v>
      </c>
      <c r="F1450" s="286">
        <f t="shared" si="155"/>
        <v>24.299999999998619</v>
      </c>
      <c r="G1450" s="286">
        <f t="shared" si="158"/>
        <v>162.69999999999999</v>
      </c>
      <c r="H1450" s="286">
        <f t="shared" si="156"/>
        <v>3953.609999999775</v>
      </c>
      <c r="I1450" s="286">
        <f t="shared" si="159"/>
        <v>2599388.0100000007</v>
      </c>
      <c r="J1450" s="286">
        <f t="shared" si="161"/>
        <v>2635.3349999998409</v>
      </c>
      <c r="K1450" s="286">
        <f t="shared" si="160"/>
        <v>1430328.375</v>
      </c>
    </row>
    <row r="1451" spans="2:11" ht="14.4">
      <c r="B1451" s="287">
        <v>1449</v>
      </c>
      <c r="C1451" s="4">
        <f>IF('Input&amp;Output'!$C$3=10,'v-t_chart'!G1451,IF('Input&amp;Output'!$C$3=21,'v-t_chart'!H1451,IF('Input&amp;Output'!$C$3=32,'v-t_chart'!I1451,IF('Input&amp;Output'!$C$3=22,'v-t_chart'!J1451,IF('Input&amp;Output'!$C$3=31,'v-t_chart'!K1451,'v-t_chart'!L1451)))))</f>
        <v>108.5</v>
      </c>
      <c r="D1451" s="286">
        <v>243</v>
      </c>
      <c r="E1451" s="286">
        <f t="shared" si="157"/>
        <v>0</v>
      </c>
      <c r="F1451" s="286">
        <f t="shared" si="155"/>
        <v>0</v>
      </c>
      <c r="G1451" s="286">
        <f t="shared" si="158"/>
        <v>162.75</v>
      </c>
      <c r="H1451" s="286">
        <f t="shared" si="156"/>
        <v>0</v>
      </c>
      <c r="I1451" s="286">
        <f t="shared" si="159"/>
        <v>2599388.0100000007</v>
      </c>
      <c r="J1451" s="286">
        <f t="shared" si="161"/>
        <v>0</v>
      </c>
      <c r="K1451" s="286">
        <f t="shared" si="160"/>
        <v>1430328.375</v>
      </c>
    </row>
    <row r="1452" spans="2:11" ht="14.4">
      <c r="B1452" s="287">
        <v>1450</v>
      </c>
      <c r="C1452" s="4">
        <f>IF('Input&amp;Output'!$C$3=10,'v-t_chart'!G1452,IF('Input&amp;Output'!$C$3=21,'v-t_chart'!H1452,IF('Input&amp;Output'!$C$3=32,'v-t_chart'!I1452,IF('Input&amp;Output'!$C$3=22,'v-t_chart'!J1452,IF('Input&amp;Output'!$C$3=31,'v-t_chart'!K1452,'v-t_chart'!L1452)))))</f>
        <v>108.5</v>
      </c>
      <c r="D1452" s="286">
        <v>243</v>
      </c>
      <c r="E1452" s="286">
        <f t="shared" si="157"/>
        <v>0</v>
      </c>
      <c r="F1452" s="286">
        <f t="shared" si="155"/>
        <v>0</v>
      </c>
      <c r="G1452" s="286">
        <f t="shared" si="158"/>
        <v>162.75</v>
      </c>
      <c r="H1452" s="286">
        <f t="shared" si="156"/>
        <v>0</v>
      </c>
      <c r="I1452" s="286">
        <f t="shared" si="159"/>
        <v>2599388.0100000007</v>
      </c>
      <c r="J1452" s="286">
        <f t="shared" si="161"/>
        <v>0</v>
      </c>
      <c r="K1452" s="286">
        <f t="shared" si="160"/>
        <v>1430328.375</v>
      </c>
    </row>
    <row r="1453" spans="2:11" ht="14.4">
      <c r="B1453" s="287">
        <v>1451</v>
      </c>
      <c r="C1453" s="4">
        <f>IF('Input&amp;Output'!$C$3=10,'v-t_chart'!G1453,IF('Input&amp;Output'!$C$3=21,'v-t_chart'!H1453,IF('Input&amp;Output'!$C$3=32,'v-t_chart'!I1453,IF('Input&amp;Output'!$C$3=22,'v-t_chart'!J1453,IF('Input&amp;Output'!$C$3=31,'v-t_chart'!K1453,'v-t_chart'!L1453)))))</f>
        <v>108.5</v>
      </c>
      <c r="D1453" s="286">
        <v>243</v>
      </c>
      <c r="E1453" s="286">
        <f t="shared" si="157"/>
        <v>0</v>
      </c>
      <c r="F1453" s="286">
        <f t="shared" si="155"/>
        <v>0</v>
      </c>
      <c r="G1453" s="286">
        <f t="shared" si="158"/>
        <v>162.75</v>
      </c>
      <c r="H1453" s="286">
        <f t="shared" si="156"/>
        <v>0</v>
      </c>
      <c r="I1453" s="286">
        <f t="shared" si="159"/>
        <v>2599388.0100000007</v>
      </c>
      <c r="J1453" s="286">
        <f t="shared" si="161"/>
        <v>0</v>
      </c>
      <c r="K1453" s="286">
        <f t="shared" si="160"/>
        <v>1430328.375</v>
      </c>
    </row>
    <row r="1454" spans="2:11" ht="14.4">
      <c r="B1454" s="287">
        <v>1452</v>
      </c>
      <c r="C1454" s="4">
        <f>IF('Input&amp;Output'!$C$3=10,'v-t_chart'!G1454,IF('Input&amp;Output'!$C$3=21,'v-t_chart'!H1454,IF('Input&amp;Output'!$C$3=32,'v-t_chart'!I1454,IF('Input&amp;Output'!$C$3=22,'v-t_chart'!J1454,IF('Input&amp;Output'!$C$3=31,'v-t_chart'!K1454,'v-t_chart'!L1454)))))</f>
        <v>108.5</v>
      </c>
      <c r="D1454" s="286">
        <v>243</v>
      </c>
      <c r="E1454" s="286">
        <f t="shared" si="157"/>
        <v>0</v>
      </c>
      <c r="F1454" s="286">
        <f t="shared" si="155"/>
        <v>0</v>
      </c>
      <c r="G1454" s="286">
        <f t="shared" si="158"/>
        <v>162.75</v>
      </c>
      <c r="H1454" s="286">
        <f t="shared" si="156"/>
        <v>0</v>
      </c>
      <c r="I1454" s="286">
        <f t="shared" si="159"/>
        <v>2599388.0100000007</v>
      </c>
      <c r="J1454" s="286">
        <f t="shared" si="161"/>
        <v>0</v>
      </c>
      <c r="K1454" s="286">
        <f t="shared" si="160"/>
        <v>1430328.375</v>
      </c>
    </row>
    <row r="1455" spans="2:11" ht="14.4">
      <c r="B1455" s="287">
        <v>1453</v>
      </c>
      <c r="C1455" s="4">
        <f>IF('Input&amp;Output'!$C$3=10,'v-t_chart'!G1455,IF('Input&amp;Output'!$C$3=21,'v-t_chart'!H1455,IF('Input&amp;Output'!$C$3=32,'v-t_chart'!I1455,IF('Input&amp;Output'!$C$3=22,'v-t_chart'!J1455,IF('Input&amp;Output'!$C$3=31,'v-t_chart'!K1455,'v-t_chart'!L1455)))))</f>
        <v>108.7</v>
      </c>
      <c r="D1455" s="286">
        <v>243</v>
      </c>
      <c r="E1455" s="286">
        <f t="shared" si="157"/>
        <v>0.20000000000000284</v>
      </c>
      <c r="F1455" s="286">
        <f t="shared" si="155"/>
        <v>48.600000000000691</v>
      </c>
      <c r="G1455" s="286">
        <f t="shared" si="158"/>
        <v>162.94999999999999</v>
      </c>
      <c r="H1455" s="286">
        <f t="shared" si="156"/>
        <v>7919.3700000001118</v>
      </c>
      <c r="I1455" s="286">
        <f t="shared" si="159"/>
        <v>2607307.3800000008</v>
      </c>
      <c r="J1455" s="286">
        <f t="shared" si="161"/>
        <v>5277.9600000000619</v>
      </c>
      <c r="K1455" s="286">
        <f t="shared" si="160"/>
        <v>1435606.335</v>
      </c>
    </row>
    <row r="1456" spans="2:11" ht="14.4">
      <c r="B1456" s="287">
        <v>1454</v>
      </c>
      <c r="C1456" s="4">
        <f>IF('Input&amp;Output'!$C$3=10,'v-t_chart'!G1456,IF('Input&amp;Output'!$C$3=21,'v-t_chart'!H1456,IF('Input&amp;Output'!$C$3=32,'v-t_chart'!I1456,IF('Input&amp;Output'!$C$3=22,'v-t_chart'!J1456,IF('Input&amp;Output'!$C$3=31,'v-t_chart'!K1456,'v-t_chart'!L1456)))))</f>
        <v>108.8</v>
      </c>
      <c r="D1456" s="286">
        <v>243</v>
      </c>
      <c r="E1456" s="286">
        <f t="shared" si="157"/>
        <v>9.9999999999994316E-2</v>
      </c>
      <c r="F1456" s="286">
        <f t="shared" si="155"/>
        <v>24.299999999998619</v>
      </c>
      <c r="G1456" s="286">
        <f t="shared" si="158"/>
        <v>163.15</v>
      </c>
      <c r="H1456" s="286">
        <f t="shared" si="156"/>
        <v>3964.544999999775</v>
      </c>
      <c r="I1456" s="286">
        <f t="shared" si="159"/>
        <v>2611271.9250000007</v>
      </c>
      <c r="J1456" s="286">
        <f t="shared" si="161"/>
        <v>2642.624999999779</v>
      </c>
      <c r="K1456" s="286">
        <f t="shared" si="160"/>
        <v>1438248.9599999997</v>
      </c>
    </row>
    <row r="1457" spans="2:11" ht="14.4">
      <c r="B1457" s="287">
        <v>1455</v>
      </c>
      <c r="C1457" s="4">
        <f>IF('Input&amp;Output'!$C$3=10,'v-t_chart'!G1457,IF('Input&amp;Output'!$C$3=21,'v-t_chart'!H1457,IF('Input&amp;Output'!$C$3=32,'v-t_chart'!I1457,IF('Input&amp;Output'!$C$3=22,'v-t_chart'!J1457,IF('Input&amp;Output'!$C$3=31,'v-t_chart'!K1457,'v-t_chart'!L1457)))))</f>
        <v>109</v>
      </c>
      <c r="D1457" s="286">
        <v>243</v>
      </c>
      <c r="E1457" s="286">
        <f t="shared" si="157"/>
        <v>0.20000000000000284</v>
      </c>
      <c r="F1457" s="286">
        <f t="shared" si="155"/>
        <v>48.600000000000691</v>
      </c>
      <c r="G1457" s="286">
        <f t="shared" si="158"/>
        <v>163.4</v>
      </c>
      <c r="H1457" s="286">
        <f t="shared" si="156"/>
        <v>7941.2400000001135</v>
      </c>
      <c r="I1457" s="286">
        <f t="shared" si="159"/>
        <v>2619213.165000001</v>
      </c>
      <c r="J1457" s="286">
        <f t="shared" si="161"/>
        <v>5292.5400000001591</v>
      </c>
      <c r="K1457" s="286">
        <f t="shared" si="160"/>
        <v>1443541.5</v>
      </c>
    </row>
    <row r="1458" spans="2:11" ht="14.4">
      <c r="B1458" s="287">
        <v>1456</v>
      </c>
      <c r="C1458" s="4">
        <f>IF('Input&amp;Output'!$C$3=10,'v-t_chart'!G1458,IF('Input&amp;Output'!$C$3=21,'v-t_chart'!H1458,IF('Input&amp;Output'!$C$3=32,'v-t_chart'!I1458,IF('Input&amp;Output'!$C$3=22,'v-t_chart'!J1458,IF('Input&amp;Output'!$C$3=31,'v-t_chart'!K1458,'v-t_chart'!L1458)))))</f>
        <v>109.2</v>
      </c>
      <c r="D1458" s="286">
        <v>243</v>
      </c>
      <c r="E1458" s="286">
        <f t="shared" si="157"/>
        <v>0.20000000000000284</v>
      </c>
      <c r="F1458" s="286">
        <f t="shared" si="155"/>
        <v>48.600000000000691</v>
      </c>
      <c r="G1458" s="286">
        <f t="shared" si="158"/>
        <v>163.69999999999999</v>
      </c>
      <c r="H1458" s="286">
        <f t="shared" si="156"/>
        <v>7955.8200000001125</v>
      </c>
      <c r="I1458" s="286">
        <f t="shared" si="159"/>
        <v>2627168.9850000013</v>
      </c>
      <c r="J1458" s="286">
        <f t="shared" si="161"/>
        <v>5302.2600000001503</v>
      </c>
      <c r="K1458" s="286">
        <f t="shared" si="160"/>
        <v>1448843.7600000002</v>
      </c>
    </row>
    <row r="1459" spans="2:11" ht="14.4">
      <c r="B1459" s="287">
        <v>1457</v>
      </c>
      <c r="C1459" s="4">
        <f>IF('Input&amp;Output'!$C$3=10,'v-t_chart'!G1459,IF('Input&amp;Output'!$C$3=21,'v-t_chart'!H1459,IF('Input&amp;Output'!$C$3=32,'v-t_chart'!I1459,IF('Input&amp;Output'!$C$3=22,'v-t_chart'!J1459,IF('Input&amp;Output'!$C$3=31,'v-t_chart'!K1459,'v-t_chart'!L1459)))))</f>
        <v>109.3</v>
      </c>
      <c r="D1459" s="286">
        <v>243</v>
      </c>
      <c r="E1459" s="286">
        <f t="shared" si="157"/>
        <v>9.9999999999994316E-2</v>
      </c>
      <c r="F1459" s="286">
        <f t="shared" si="155"/>
        <v>24.299999999998619</v>
      </c>
      <c r="G1459" s="286">
        <f t="shared" si="158"/>
        <v>163.9</v>
      </c>
      <c r="H1459" s="286">
        <f t="shared" si="156"/>
        <v>3982.7699999997735</v>
      </c>
      <c r="I1459" s="286">
        <f t="shared" si="159"/>
        <v>2631151.7550000008</v>
      </c>
      <c r="J1459" s="286">
        <f t="shared" si="161"/>
        <v>2654.7749999998232</v>
      </c>
      <c r="K1459" s="286">
        <f t="shared" si="160"/>
        <v>1451498.5350000001</v>
      </c>
    </row>
    <row r="1460" spans="2:11" ht="14.4">
      <c r="B1460" s="287">
        <v>1458</v>
      </c>
      <c r="C1460" s="4">
        <f>IF('Input&amp;Output'!$C$3=10,'v-t_chart'!G1460,IF('Input&amp;Output'!$C$3=21,'v-t_chart'!H1460,IF('Input&amp;Output'!$C$3=32,'v-t_chart'!I1460,IF('Input&amp;Output'!$C$3=22,'v-t_chart'!J1460,IF('Input&amp;Output'!$C$3=31,'v-t_chart'!K1460,'v-t_chart'!L1460)))))</f>
        <v>109.4</v>
      </c>
      <c r="D1460" s="286">
        <v>243</v>
      </c>
      <c r="E1460" s="286">
        <f t="shared" si="157"/>
        <v>0.10000000000000853</v>
      </c>
      <c r="F1460" s="286">
        <f t="shared" si="155"/>
        <v>24.300000000002072</v>
      </c>
      <c r="G1460" s="286">
        <f t="shared" si="158"/>
        <v>164.05</v>
      </c>
      <c r="H1460" s="286">
        <f t="shared" si="156"/>
        <v>3986.4150000003401</v>
      </c>
      <c r="I1460" s="286">
        <f t="shared" si="159"/>
        <v>2635138.1700000013</v>
      </c>
      <c r="J1460" s="286">
        <f t="shared" si="161"/>
        <v>2657.2050000000972</v>
      </c>
      <c r="K1460" s="286">
        <f t="shared" si="160"/>
        <v>1454155.7400000002</v>
      </c>
    </row>
    <row r="1461" spans="2:11" ht="14.4">
      <c r="B1461" s="287">
        <v>1459</v>
      </c>
      <c r="C1461" s="4">
        <f>IF('Input&amp;Output'!$C$3=10,'v-t_chart'!G1461,IF('Input&amp;Output'!$C$3=21,'v-t_chart'!H1461,IF('Input&amp;Output'!$C$3=32,'v-t_chart'!I1461,IF('Input&amp;Output'!$C$3=22,'v-t_chart'!J1461,IF('Input&amp;Output'!$C$3=31,'v-t_chart'!K1461,'v-t_chart'!L1461)))))</f>
        <v>109.5</v>
      </c>
      <c r="D1461" s="286">
        <v>243</v>
      </c>
      <c r="E1461" s="286">
        <f t="shared" si="157"/>
        <v>9.9999999999994316E-2</v>
      </c>
      <c r="F1461" s="286">
        <f t="shared" si="155"/>
        <v>24.299999999998619</v>
      </c>
      <c r="G1461" s="286">
        <f t="shared" si="158"/>
        <v>164.2</v>
      </c>
      <c r="H1461" s="286">
        <f t="shared" si="156"/>
        <v>3990.059999999773</v>
      </c>
      <c r="I1461" s="286">
        <f t="shared" si="159"/>
        <v>2639128.2300000009</v>
      </c>
      <c r="J1461" s="286">
        <f t="shared" si="161"/>
        <v>2659.6349999999293</v>
      </c>
      <c r="K1461" s="286">
        <f t="shared" si="160"/>
        <v>1456815.3750000002</v>
      </c>
    </row>
    <row r="1462" spans="2:11" ht="14.4">
      <c r="B1462" s="287">
        <v>1460</v>
      </c>
      <c r="C1462" s="4">
        <f>IF('Input&amp;Output'!$C$3=10,'v-t_chart'!G1462,IF('Input&amp;Output'!$C$3=21,'v-t_chart'!H1462,IF('Input&amp;Output'!$C$3=32,'v-t_chart'!I1462,IF('Input&amp;Output'!$C$3=22,'v-t_chart'!J1462,IF('Input&amp;Output'!$C$3=31,'v-t_chart'!K1462,'v-t_chart'!L1462)))))</f>
        <v>109.5</v>
      </c>
      <c r="D1462" s="286">
        <v>243</v>
      </c>
      <c r="E1462" s="286">
        <f t="shared" si="157"/>
        <v>0</v>
      </c>
      <c r="F1462" s="286">
        <f t="shared" si="155"/>
        <v>0</v>
      </c>
      <c r="G1462" s="286">
        <f t="shared" si="158"/>
        <v>164.25</v>
      </c>
      <c r="H1462" s="286">
        <f t="shared" si="156"/>
        <v>0</v>
      </c>
      <c r="I1462" s="286">
        <f t="shared" si="159"/>
        <v>2639128.2300000009</v>
      </c>
      <c r="J1462" s="286">
        <f t="shared" si="161"/>
        <v>0</v>
      </c>
      <c r="K1462" s="286">
        <f t="shared" si="160"/>
        <v>1456815.3750000002</v>
      </c>
    </row>
    <row r="1463" spans="2:11" ht="14.4">
      <c r="B1463" s="287">
        <v>1461</v>
      </c>
      <c r="C1463" s="4">
        <f>IF('Input&amp;Output'!$C$3=10,'v-t_chart'!G1463,IF('Input&amp;Output'!$C$3=21,'v-t_chart'!H1463,IF('Input&amp;Output'!$C$3=32,'v-t_chart'!I1463,IF('Input&amp;Output'!$C$3=22,'v-t_chart'!J1463,IF('Input&amp;Output'!$C$3=31,'v-t_chart'!K1463,'v-t_chart'!L1463)))))</f>
        <v>109.6</v>
      </c>
      <c r="D1463" s="286">
        <v>243</v>
      </c>
      <c r="E1463" s="286">
        <f t="shared" si="157"/>
        <v>9.9999999999994316E-2</v>
      </c>
      <c r="F1463" s="286">
        <f t="shared" si="155"/>
        <v>24.299999999998619</v>
      </c>
      <c r="G1463" s="286">
        <f t="shared" si="158"/>
        <v>164.35</v>
      </c>
      <c r="H1463" s="286">
        <f t="shared" si="156"/>
        <v>3993.704999999773</v>
      </c>
      <c r="I1463" s="286">
        <f t="shared" si="159"/>
        <v>2643121.9350000005</v>
      </c>
      <c r="J1463" s="286">
        <f t="shared" si="161"/>
        <v>2662.0649999997613</v>
      </c>
      <c r="K1463" s="286">
        <f t="shared" si="160"/>
        <v>1459477.44</v>
      </c>
    </row>
    <row r="1464" spans="2:11" ht="14.4">
      <c r="B1464" s="287">
        <v>1462</v>
      </c>
      <c r="C1464" s="4">
        <f>IF('Input&amp;Output'!$C$3=10,'v-t_chart'!G1464,IF('Input&amp;Output'!$C$3=21,'v-t_chart'!H1464,IF('Input&amp;Output'!$C$3=32,'v-t_chart'!I1464,IF('Input&amp;Output'!$C$3=22,'v-t_chart'!J1464,IF('Input&amp;Output'!$C$3=31,'v-t_chart'!K1464,'v-t_chart'!L1464)))))</f>
        <v>109.8</v>
      </c>
      <c r="D1464" s="286">
        <v>243</v>
      </c>
      <c r="E1464" s="286">
        <f t="shared" si="157"/>
        <v>0.20000000000000284</v>
      </c>
      <c r="F1464" s="286">
        <f t="shared" si="155"/>
        <v>48.600000000000691</v>
      </c>
      <c r="G1464" s="286">
        <f t="shared" si="158"/>
        <v>164.6</v>
      </c>
      <c r="H1464" s="286">
        <f t="shared" si="156"/>
        <v>7999.5600000001132</v>
      </c>
      <c r="I1464" s="286">
        <f t="shared" si="159"/>
        <v>2651121.4950000006</v>
      </c>
      <c r="J1464" s="286">
        <f t="shared" si="161"/>
        <v>5331.4200000001238</v>
      </c>
      <c r="K1464" s="286">
        <f t="shared" si="160"/>
        <v>1464808.86</v>
      </c>
    </row>
    <row r="1465" spans="2:11" ht="14.4">
      <c r="B1465" s="287">
        <v>1463</v>
      </c>
      <c r="C1465" s="4">
        <f>IF('Input&amp;Output'!$C$3=10,'v-t_chart'!G1465,IF('Input&amp;Output'!$C$3=21,'v-t_chart'!H1465,IF('Input&amp;Output'!$C$3=32,'v-t_chart'!I1465,IF('Input&amp;Output'!$C$3=22,'v-t_chart'!J1465,IF('Input&amp;Output'!$C$3=31,'v-t_chart'!K1465,'v-t_chart'!L1465)))))</f>
        <v>110</v>
      </c>
      <c r="D1465" s="286">
        <v>243</v>
      </c>
      <c r="E1465" s="286">
        <f t="shared" si="157"/>
        <v>0.20000000000000284</v>
      </c>
      <c r="F1465" s="286">
        <f t="shared" si="155"/>
        <v>48.600000000000691</v>
      </c>
      <c r="G1465" s="286">
        <f t="shared" si="158"/>
        <v>164.9</v>
      </c>
      <c r="H1465" s="286">
        <f t="shared" si="156"/>
        <v>8014.140000000114</v>
      </c>
      <c r="I1465" s="286">
        <f t="shared" si="159"/>
        <v>2659135.6350000007</v>
      </c>
      <c r="J1465" s="286">
        <f t="shared" si="161"/>
        <v>5341.1400000001149</v>
      </c>
      <c r="K1465" s="286">
        <f t="shared" si="160"/>
        <v>1470150.0000000002</v>
      </c>
    </row>
    <row r="1466" spans="2:11" ht="14.4">
      <c r="B1466" s="287">
        <v>1464</v>
      </c>
      <c r="C1466" s="4">
        <f>IF('Input&amp;Output'!$C$3=10,'v-t_chart'!G1466,IF('Input&amp;Output'!$C$3=21,'v-t_chart'!H1466,IF('Input&amp;Output'!$C$3=32,'v-t_chart'!I1466,IF('Input&amp;Output'!$C$3=22,'v-t_chart'!J1466,IF('Input&amp;Output'!$C$3=31,'v-t_chart'!K1466,'v-t_chart'!L1466)))))</f>
        <v>110.2</v>
      </c>
      <c r="D1466" s="286">
        <v>243</v>
      </c>
      <c r="E1466" s="286">
        <f t="shared" si="157"/>
        <v>0.20000000000000284</v>
      </c>
      <c r="F1466" s="286">
        <f t="shared" si="155"/>
        <v>48.600000000000691</v>
      </c>
      <c r="G1466" s="286">
        <f t="shared" si="158"/>
        <v>165.2</v>
      </c>
      <c r="H1466" s="286">
        <f t="shared" si="156"/>
        <v>8028.7200000001139</v>
      </c>
      <c r="I1466" s="286">
        <f t="shared" si="159"/>
        <v>2667164.3550000009</v>
      </c>
      <c r="J1466" s="286">
        <f t="shared" si="161"/>
        <v>5350.8600000001061</v>
      </c>
      <c r="K1466" s="286">
        <f t="shared" si="160"/>
        <v>1475500.8600000003</v>
      </c>
    </row>
    <row r="1467" spans="2:11" ht="14.4">
      <c r="B1467" s="287">
        <v>1465</v>
      </c>
      <c r="C1467" s="4">
        <f>IF('Input&amp;Output'!$C$3=10,'v-t_chart'!G1467,IF('Input&amp;Output'!$C$3=21,'v-t_chart'!H1467,IF('Input&amp;Output'!$C$3=32,'v-t_chart'!I1467,IF('Input&amp;Output'!$C$3=22,'v-t_chart'!J1467,IF('Input&amp;Output'!$C$3=31,'v-t_chart'!K1467,'v-t_chart'!L1467)))))</f>
        <v>110.5</v>
      </c>
      <c r="D1467" s="286">
        <v>243</v>
      </c>
      <c r="E1467" s="286">
        <f t="shared" si="157"/>
        <v>0.29999999999999716</v>
      </c>
      <c r="F1467" s="286">
        <f t="shared" si="155"/>
        <v>72.899999999999309</v>
      </c>
      <c r="G1467" s="286">
        <f t="shared" si="158"/>
        <v>165.6</v>
      </c>
      <c r="H1467" s="286">
        <f t="shared" si="156"/>
        <v>12072.239999999885</v>
      </c>
      <c r="I1467" s="286">
        <f t="shared" si="159"/>
        <v>2679236.5950000007</v>
      </c>
      <c r="J1467" s="286">
        <f t="shared" si="161"/>
        <v>8044.5149999998939</v>
      </c>
      <c r="K1467" s="286">
        <f t="shared" si="160"/>
        <v>1483545.3750000002</v>
      </c>
    </row>
    <row r="1468" spans="2:11" ht="14.4">
      <c r="B1468" s="287">
        <v>1466</v>
      </c>
      <c r="C1468" s="4">
        <f>IF('Input&amp;Output'!$C$3=10,'v-t_chart'!G1468,IF('Input&amp;Output'!$C$3=21,'v-t_chart'!H1468,IF('Input&amp;Output'!$C$3=32,'v-t_chart'!I1468,IF('Input&amp;Output'!$C$3=22,'v-t_chart'!J1468,IF('Input&amp;Output'!$C$3=31,'v-t_chart'!K1468,'v-t_chart'!L1468)))))</f>
        <v>110.7</v>
      </c>
      <c r="D1468" s="286">
        <v>243</v>
      </c>
      <c r="E1468" s="286">
        <f t="shared" si="157"/>
        <v>0.20000000000000284</v>
      </c>
      <c r="F1468" s="286">
        <f t="shared" si="155"/>
        <v>48.600000000000691</v>
      </c>
      <c r="G1468" s="286">
        <f t="shared" si="158"/>
        <v>165.95</v>
      </c>
      <c r="H1468" s="286">
        <f t="shared" si="156"/>
        <v>8065.1700000001138</v>
      </c>
      <c r="I1468" s="286">
        <f t="shared" si="159"/>
        <v>2687301.7650000006</v>
      </c>
      <c r="J1468" s="286">
        <f t="shared" si="161"/>
        <v>5375.1599999999735</v>
      </c>
      <c r="K1468" s="286">
        <f t="shared" si="160"/>
        <v>1488920.5350000001</v>
      </c>
    </row>
    <row r="1469" spans="2:11" ht="14.4">
      <c r="B1469" s="287">
        <v>1467</v>
      </c>
      <c r="C1469" s="4">
        <f>IF('Input&amp;Output'!$C$3=10,'v-t_chart'!G1469,IF('Input&amp;Output'!$C$3=21,'v-t_chart'!H1469,IF('Input&amp;Output'!$C$3=32,'v-t_chart'!I1469,IF('Input&amp;Output'!$C$3=22,'v-t_chart'!J1469,IF('Input&amp;Output'!$C$3=31,'v-t_chart'!K1469,'v-t_chart'!L1469)))))</f>
        <v>111</v>
      </c>
      <c r="D1469" s="286">
        <v>243</v>
      </c>
      <c r="E1469" s="286">
        <f t="shared" si="157"/>
        <v>0.29999999999999716</v>
      </c>
      <c r="F1469" s="286">
        <f t="shared" si="155"/>
        <v>72.899999999999309</v>
      </c>
      <c r="G1469" s="286">
        <f t="shared" si="158"/>
        <v>166.35</v>
      </c>
      <c r="H1469" s="286">
        <f t="shared" si="156"/>
        <v>12126.914999999884</v>
      </c>
      <c r="I1469" s="286">
        <f t="shared" si="159"/>
        <v>2699428.6800000006</v>
      </c>
      <c r="J1469" s="286">
        <f t="shared" si="161"/>
        <v>8080.9650000000265</v>
      </c>
      <c r="K1469" s="286">
        <f t="shared" si="160"/>
        <v>1497001.5000000002</v>
      </c>
    </row>
    <row r="1470" spans="2:11" ht="14.4">
      <c r="B1470" s="287">
        <v>1468</v>
      </c>
      <c r="C1470" s="4">
        <f>IF('Input&amp;Output'!$C$3=10,'v-t_chart'!G1470,IF('Input&amp;Output'!$C$3=21,'v-t_chart'!H1470,IF('Input&amp;Output'!$C$3=32,'v-t_chart'!I1470,IF('Input&amp;Output'!$C$3=22,'v-t_chart'!J1470,IF('Input&amp;Output'!$C$3=31,'v-t_chart'!K1470,'v-t_chart'!L1470)))))</f>
        <v>111.1</v>
      </c>
      <c r="D1470" s="286">
        <v>243</v>
      </c>
      <c r="E1470" s="286">
        <f t="shared" si="157"/>
        <v>9.9999999999994316E-2</v>
      </c>
      <c r="F1470" s="286">
        <f t="shared" si="155"/>
        <v>24.299999999998619</v>
      </c>
      <c r="G1470" s="286">
        <f t="shared" si="158"/>
        <v>166.6</v>
      </c>
      <c r="H1470" s="286">
        <f t="shared" si="156"/>
        <v>4048.3799999997696</v>
      </c>
      <c r="I1470" s="286">
        <f t="shared" si="159"/>
        <v>2703477.0600000005</v>
      </c>
      <c r="J1470" s="286">
        <f t="shared" si="161"/>
        <v>2698.5149999998939</v>
      </c>
      <c r="K1470" s="286">
        <f t="shared" si="160"/>
        <v>1499700.0150000001</v>
      </c>
    </row>
    <row r="1471" spans="2:11" ht="14.4">
      <c r="B1471" s="287">
        <v>1469</v>
      </c>
      <c r="C1471" s="4">
        <f>IF('Input&amp;Output'!$C$3=10,'v-t_chart'!G1471,IF('Input&amp;Output'!$C$3=21,'v-t_chart'!H1471,IF('Input&amp;Output'!$C$3=32,'v-t_chart'!I1471,IF('Input&amp;Output'!$C$3=22,'v-t_chart'!J1471,IF('Input&amp;Output'!$C$3=31,'v-t_chart'!K1471,'v-t_chart'!L1471)))))</f>
        <v>111.2</v>
      </c>
      <c r="D1471" s="286">
        <v>243</v>
      </c>
      <c r="E1471" s="286">
        <f t="shared" si="157"/>
        <v>0.10000000000000853</v>
      </c>
      <c r="F1471" s="286">
        <f t="shared" si="155"/>
        <v>24.300000000002072</v>
      </c>
      <c r="G1471" s="286">
        <f t="shared" si="158"/>
        <v>166.75</v>
      </c>
      <c r="H1471" s="286">
        <f t="shared" si="156"/>
        <v>4052.0250000003457</v>
      </c>
      <c r="I1471" s="286">
        <f t="shared" si="159"/>
        <v>2707529.0850000009</v>
      </c>
      <c r="J1471" s="286">
        <f t="shared" si="161"/>
        <v>2700.945000000168</v>
      </c>
      <c r="K1471" s="286">
        <f t="shared" si="160"/>
        <v>1502400.9600000002</v>
      </c>
    </row>
    <row r="1472" spans="2:11" ht="14.4">
      <c r="B1472" s="287">
        <v>1470</v>
      </c>
      <c r="C1472" s="4">
        <f>IF('Input&amp;Output'!$C$3=10,'v-t_chart'!G1472,IF('Input&amp;Output'!$C$3=21,'v-t_chart'!H1472,IF('Input&amp;Output'!$C$3=32,'v-t_chart'!I1472,IF('Input&amp;Output'!$C$3=22,'v-t_chart'!J1472,IF('Input&amp;Output'!$C$3=31,'v-t_chart'!K1472,'v-t_chart'!L1472)))))</f>
        <v>111.3</v>
      </c>
      <c r="D1472" s="286">
        <v>243</v>
      </c>
      <c r="E1472" s="286">
        <f t="shared" si="157"/>
        <v>9.9999999999994316E-2</v>
      </c>
      <c r="F1472" s="286">
        <f t="shared" si="155"/>
        <v>24.299999999998619</v>
      </c>
      <c r="G1472" s="286">
        <f t="shared" si="158"/>
        <v>166.9</v>
      </c>
      <c r="H1472" s="286">
        <f t="shared" si="156"/>
        <v>4055.6699999997695</v>
      </c>
      <c r="I1472" s="286">
        <f t="shared" si="159"/>
        <v>2711584.7550000008</v>
      </c>
      <c r="J1472" s="286">
        <f t="shared" si="161"/>
        <v>2703.374999999779</v>
      </c>
      <c r="K1472" s="286">
        <f t="shared" si="160"/>
        <v>1505104.335</v>
      </c>
    </row>
    <row r="1473" spans="2:11" ht="14.4">
      <c r="B1473" s="287">
        <v>1471</v>
      </c>
      <c r="C1473" s="4">
        <f>IF('Input&amp;Output'!$C$3=10,'v-t_chart'!G1473,IF('Input&amp;Output'!$C$3=21,'v-t_chart'!H1473,IF('Input&amp;Output'!$C$3=32,'v-t_chart'!I1473,IF('Input&amp;Output'!$C$3=22,'v-t_chart'!J1473,IF('Input&amp;Output'!$C$3=31,'v-t_chart'!K1473,'v-t_chart'!L1473)))))</f>
        <v>111.3</v>
      </c>
      <c r="D1473" s="286">
        <v>243</v>
      </c>
      <c r="E1473" s="286">
        <f t="shared" si="157"/>
        <v>0</v>
      </c>
      <c r="F1473" s="286">
        <f t="shared" si="155"/>
        <v>0</v>
      </c>
      <c r="G1473" s="286">
        <f t="shared" si="158"/>
        <v>166.95</v>
      </c>
      <c r="H1473" s="286">
        <f t="shared" si="156"/>
        <v>0</v>
      </c>
      <c r="I1473" s="286">
        <f t="shared" si="159"/>
        <v>2711584.7550000008</v>
      </c>
      <c r="J1473" s="286">
        <f t="shared" si="161"/>
        <v>0</v>
      </c>
      <c r="K1473" s="286">
        <f t="shared" si="160"/>
        <v>1505104.335</v>
      </c>
    </row>
    <row r="1474" spans="2:11" ht="14.4">
      <c r="B1474" s="287">
        <v>1472</v>
      </c>
      <c r="C1474" s="4">
        <f>IF('Input&amp;Output'!$C$3=10,'v-t_chart'!G1474,IF('Input&amp;Output'!$C$3=21,'v-t_chart'!H1474,IF('Input&amp;Output'!$C$3=32,'v-t_chart'!I1474,IF('Input&amp;Output'!$C$3=22,'v-t_chart'!J1474,IF('Input&amp;Output'!$C$3=31,'v-t_chart'!K1474,'v-t_chart'!L1474)))))</f>
        <v>111.3</v>
      </c>
      <c r="D1474" s="286">
        <v>243</v>
      </c>
      <c r="E1474" s="286">
        <f t="shared" si="157"/>
        <v>0</v>
      </c>
      <c r="F1474" s="286">
        <f t="shared" si="155"/>
        <v>0</v>
      </c>
      <c r="G1474" s="286">
        <f t="shared" si="158"/>
        <v>166.95</v>
      </c>
      <c r="H1474" s="286">
        <f t="shared" si="156"/>
        <v>0</v>
      </c>
      <c r="I1474" s="286">
        <f t="shared" si="159"/>
        <v>2711584.7550000008</v>
      </c>
      <c r="J1474" s="286">
        <f t="shared" si="161"/>
        <v>0</v>
      </c>
      <c r="K1474" s="286">
        <f t="shared" si="160"/>
        <v>1505104.335</v>
      </c>
    </row>
    <row r="1475" spans="2:11" ht="14.4">
      <c r="B1475" s="287">
        <v>1473</v>
      </c>
      <c r="C1475" s="4">
        <f>IF('Input&amp;Output'!$C$3=10,'v-t_chart'!G1475,IF('Input&amp;Output'!$C$3=21,'v-t_chart'!H1475,IF('Input&amp;Output'!$C$3=32,'v-t_chart'!I1475,IF('Input&amp;Output'!$C$3=22,'v-t_chart'!J1475,IF('Input&amp;Output'!$C$3=31,'v-t_chart'!K1475,'v-t_chart'!L1475)))))</f>
        <v>111.2</v>
      </c>
      <c r="D1475" s="286">
        <v>243</v>
      </c>
      <c r="E1475" s="286">
        <f t="shared" si="157"/>
        <v>-9.9999999999994316E-2</v>
      </c>
      <c r="F1475" s="286">
        <f t="shared" si="155"/>
        <v>-24.299999999998619</v>
      </c>
      <c r="G1475" s="286">
        <f t="shared" si="158"/>
        <v>166.85</v>
      </c>
      <c r="H1475" s="286">
        <f t="shared" si="156"/>
        <v>-4054.4549999997694</v>
      </c>
      <c r="I1475" s="286">
        <f t="shared" si="159"/>
        <v>2707530.3000000012</v>
      </c>
      <c r="J1475" s="286">
        <f t="shared" si="161"/>
        <v>-2703.374999999779</v>
      </c>
      <c r="K1475" s="286">
        <f t="shared" si="160"/>
        <v>1502400.9600000002</v>
      </c>
    </row>
    <row r="1476" spans="2:11" ht="14.4">
      <c r="B1476" s="287">
        <v>1474</v>
      </c>
      <c r="C1476" s="4">
        <f>IF('Input&amp;Output'!$C$3=10,'v-t_chart'!G1476,IF('Input&amp;Output'!$C$3=21,'v-t_chart'!H1476,IF('Input&amp;Output'!$C$3=32,'v-t_chart'!I1476,IF('Input&amp;Output'!$C$3=22,'v-t_chart'!J1476,IF('Input&amp;Output'!$C$3=31,'v-t_chart'!K1476,'v-t_chart'!L1476)))))</f>
        <v>111</v>
      </c>
      <c r="D1476" s="286">
        <v>243</v>
      </c>
      <c r="E1476" s="286">
        <f t="shared" si="157"/>
        <v>-0.20000000000000284</v>
      </c>
      <c r="F1476" s="286">
        <f t="shared" ref="F1476:F1539" si="162">D1476*E1476</f>
        <v>-48.600000000000691</v>
      </c>
      <c r="G1476" s="286">
        <f t="shared" si="158"/>
        <v>166.6</v>
      </c>
      <c r="H1476" s="286">
        <f t="shared" ref="H1476:H1539" si="163">F1476*G1476</f>
        <v>-8096.7600000001148</v>
      </c>
      <c r="I1476" s="286">
        <f t="shared" si="159"/>
        <v>2699433.540000001</v>
      </c>
      <c r="J1476" s="286">
        <f t="shared" si="161"/>
        <v>-5399.4600000000619</v>
      </c>
      <c r="K1476" s="286">
        <f t="shared" si="160"/>
        <v>1497001.5000000002</v>
      </c>
    </row>
    <row r="1477" spans="2:11" ht="14.4">
      <c r="B1477" s="287">
        <v>1475</v>
      </c>
      <c r="C1477" s="4">
        <f>IF('Input&amp;Output'!$C$3=10,'v-t_chart'!G1477,IF('Input&amp;Output'!$C$3=21,'v-t_chart'!H1477,IF('Input&amp;Output'!$C$3=32,'v-t_chart'!I1477,IF('Input&amp;Output'!$C$3=22,'v-t_chart'!J1477,IF('Input&amp;Output'!$C$3=31,'v-t_chart'!K1477,'v-t_chart'!L1477)))))</f>
        <v>110.8</v>
      </c>
      <c r="D1477" s="286">
        <v>243</v>
      </c>
      <c r="E1477" s="286">
        <f t="shared" ref="E1477:E1540" si="164">(C1477-C1476)/(B1477/B1477)</f>
        <v>-0.20000000000000284</v>
      </c>
      <c r="F1477" s="286">
        <f t="shared" si="162"/>
        <v>-48.600000000000691</v>
      </c>
      <c r="G1477" s="286">
        <f t="shared" ref="G1477:G1540" si="165">(C1477+C1476/2)*(B1477-B1476)</f>
        <v>166.3</v>
      </c>
      <c r="H1477" s="286">
        <f t="shared" si="163"/>
        <v>-8082.1800000001158</v>
      </c>
      <c r="I1477" s="286">
        <f t="shared" ref="I1477:I1540" si="166">I1476+H1477</f>
        <v>2691351.3600000008</v>
      </c>
      <c r="J1477" s="286">
        <f t="shared" si="161"/>
        <v>-5389.7400000000707</v>
      </c>
      <c r="K1477" s="286">
        <f t="shared" ref="K1477:K1540" si="167">K1476+J1477</f>
        <v>1491611.7600000002</v>
      </c>
    </row>
    <row r="1478" spans="2:11" ht="14.4">
      <c r="B1478" s="287">
        <v>1476</v>
      </c>
      <c r="C1478" s="4">
        <f>IF('Input&amp;Output'!$C$3=10,'v-t_chart'!G1478,IF('Input&amp;Output'!$C$3=21,'v-t_chart'!H1478,IF('Input&amp;Output'!$C$3=32,'v-t_chart'!I1478,IF('Input&amp;Output'!$C$3=22,'v-t_chart'!J1478,IF('Input&amp;Output'!$C$3=31,'v-t_chart'!K1478,'v-t_chart'!L1478)))))</f>
        <v>110.6</v>
      </c>
      <c r="D1478" s="286">
        <v>243</v>
      </c>
      <c r="E1478" s="286">
        <f t="shared" si="164"/>
        <v>-0.20000000000000284</v>
      </c>
      <c r="F1478" s="286">
        <f t="shared" si="162"/>
        <v>-48.600000000000691</v>
      </c>
      <c r="G1478" s="286">
        <f t="shared" si="165"/>
        <v>166</v>
      </c>
      <c r="H1478" s="286">
        <f t="shared" si="163"/>
        <v>-8067.600000000115</v>
      </c>
      <c r="I1478" s="286">
        <f t="shared" si="166"/>
        <v>2683283.7600000007</v>
      </c>
      <c r="J1478" s="286">
        <f t="shared" si="161"/>
        <v>-5380.0200000000796</v>
      </c>
      <c r="K1478" s="286">
        <f t="shared" si="167"/>
        <v>1486231.7400000002</v>
      </c>
    </row>
    <row r="1479" spans="2:11" ht="14.4">
      <c r="B1479" s="287">
        <v>1477</v>
      </c>
      <c r="C1479" s="4">
        <f>IF('Input&amp;Output'!$C$3=10,'v-t_chart'!G1479,IF('Input&amp;Output'!$C$3=21,'v-t_chart'!H1479,IF('Input&amp;Output'!$C$3=32,'v-t_chart'!I1479,IF('Input&amp;Output'!$C$3=22,'v-t_chart'!J1479,IF('Input&amp;Output'!$C$3=31,'v-t_chart'!K1479,'v-t_chart'!L1479)))))</f>
        <v>110.4</v>
      </c>
      <c r="D1479" s="286">
        <v>243</v>
      </c>
      <c r="E1479" s="286">
        <f t="shared" si="164"/>
        <v>-0.19999999999998863</v>
      </c>
      <c r="F1479" s="286">
        <f t="shared" si="162"/>
        <v>-48.599999999997237</v>
      </c>
      <c r="G1479" s="286">
        <f t="shared" si="165"/>
        <v>165.7</v>
      </c>
      <c r="H1479" s="286">
        <f t="shared" si="163"/>
        <v>-8053.0199999995421</v>
      </c>
      <c r="I1479" s="286">
        <f t="shared" si="166"/>
        <v>2675230.7400000012</v>
      </c>
      <c r="J1479" s="286">
        <f t="shared" si="161"/>
        <v>-5370.2999999996464</v>
      </c>
      <c r="K1479" s="286">
        <f t="shared" si="167"/>
        <v>1480861.4400000006</v>
      </c>
    </row>
    <row r="1480" spans="2:11" ht="14.4">
      <c r="B1480" s="287">
        <v>1478</v>
      </c>
      <c r="C1480" s="4">
        <f>IF('Input&amp;Output'!$C$3=10,'v-t_chart'!G1480,IF('Input&amp;Output'!$C$3=21,'v-t_chart'!H1480,IF('Input&amp;Output'!$C$3=32,'v-t_chart'!I1480,IF('Input&amp;Output'!$C$3=22,'v-t_chart'!J1480,IF('Input&amp;Output'!$C$3=31,'v-t_chart'!K1480,'v-t_chart'!L1480)))))</f>
        <v>110.3</v>
      </c>
      <c r="D1480" s="286">
        <v>243</v>
      </c>
      <c r="E1480" s="286">
        <f t="shared" si="164"/>
        <v>-0.10000000000000853</v>
      </c>
      <c r="F1480" s="286">
        <f t="shared" si="162"/>
        <v>-24.300000000002072</v>
      </c>
      <c r="G1480" s="286">
        <f t="shared" si="165"/>
        <v>165.5</v>
      </c>
      <c r="H1480" s="286">
        <f t="shared" si="163"/>
        <v>-4021.650000000343</v>
      </c>
      <c r="I1480" s="286">
        <f t="shared" si="166"/>
        <v>2671209.0900000008</v>
      </c>
      <c r="J1480" s="286">
        <f t="shared" si="161"/>
        <v>-2681.5050000001856</v>
      </c>
      <c r="K1480" s="286">
        <f t="shared" si="167"/>
        <v>1478179.9350000005</v>
      </c>
    </row>
    <row r="1481" spans="2:11" ht="14.4">
      <c r="B1481" s="287">
        <v>1479</v>
      </c>
      <c r="C1481" s="4">
        <f>IF('Input&amp;Output'!$C$3=10,'v-t_chart'!G1481,IF('Input&amp;Output'!$C$3=21,'v-t_chart'!H1481,IF('Input&amp;Output'!$C$3=32,'v-t_chart'!I1481,IF('Input&amp;Output'!$C$3=22,'v-t_chart'!J1481,IF('Input&amp;Output'!$C$3=31,'v-t_chart'!K1481,'v-t_chart'!L1481)))))</f>
        <v>109.9</v>
      </c>
      <c r="D1481" s="286">
        <v>243</v>
      </c>
      <c r="E1481" s="286">
        <f t="shared" si="164"/>
        <v>-0.39999999999999147</v>
      </c>
      <c r="F1481" s="286">
        <f t="shared" si="162"/>
        <v>-97.199999999997928</v>
      </c>
      <c r="G1481" s="286">
        <f t="shared" si="165"/>
        <v>165.05</v>
      </c>
      <c r="H1481" s="286">
        <f t="shared" si="163"/>
        <v>-16042.859999999659</v>
      </c>
      <c r="I1481" s="286">
        <f t="shared" si="166"/>
        <v>2655166.2300000009</v>
      </c>
      <c r="J1481" s="286">
        <f t="shared" si="161"/>
        <v>-10701.71999999977</v>
      </c>
      <c r="K1481" s="286">
        <f t="shared" si="167"/>
        <v>1467478.2150000008</v>
      </c>
    </row>
    <row r="1482" spans="2:11" ht="14.4">
      <c r="B1482" s="287">
        <v>1480</v>
      </c>
      <c r="C1482" s="4">
        <f>IF('Input&amp;Output'!$C$3=10,'v-t_chart'!G1482,IF('Input&amp;Output'!$C$3=21,'v-t_chart'!H1482,IF('Input&amp;Output'!$C$3=32,'v-t_chart'!I1482,IF('Input&amp;Output'!$C$3=22,'v-t_chart'!J1482,IF('Input&amp;Output'!$C$3=31,'v-t_chart'!K1482,'v-t_chart'!L1482)))))</f>
        <v>109.3</v>
      </c>
      <c r="D1482" s="286">
        <v>243</v>
      </c>
      <c r="E1482" s="286">
        <f t="shared" si="164"/>
        <v>-0.60000000000000853</v>
      </c>
      <c r="F1482" s="286">
        <f t="shared" si="162"/>
        <v>-145.80000000000206</v>
      </c>
      <c r="G1482" s="286">
        <f t="shared" si="165"/>
        <v>164.25</v>
      </c>
      <c r="H1482" s="286">
        <f t="shared" si="163"/>
        <v>-23947.65000000034</v>
      </c>
      <c r="I1482" s="286">
        <f t="shared" si="166"/>
        <v>2631218.5800000005</v>
      </c>
      <c r="J1482" s="286">
        <f t="shared" si="161"/>
        <v>-15979.680000000273</v>
      </c>
      <c r="K1482" s="286">
        <f t="shared" si="167"/>
        <v>1451498.5350000006</v>
      </c>
    </row>
    <row r="1483" spans="2:11" ht="14.4">
      <c r="B1483" s="287">
        <v>1481</v>
      </c>
      <c r="C1483" s="4">
        <f>IF('Input&amp;Output'!$C$3=10,'v-t_chart'!G1483,IF('Input&amp;Output'!$C$3=21,'v-t_chart'!H1483,IF('Input&amp;Output'!$C$3=32,'v-t_chart'!I1483,IF('Input&amp;Output'!$C$3=22,'v-t_chart'!J1483,IF('Input&amp;Output'!$C$3=31,'v-t_chart'!K1483,'v-t_chart'!L1483)))))</f>
        <v>108.1</v>
      </c>
      <c r="D1483" s="286">
        <v>243</v>
      </c>
      <c r="E1483" s="286">
        <f t="shared" si="164"/>
        <v>-1.2000000000000028</v>
      </c>
      <c r="F1483" s="286">
        <f t="shared" si="162"/>
        <v>-291.6000000000007</v>
      </c>
      <c r="G1483" s="286">
        <f t="shared" si="165"/>
        <v>162.75</v>
      </c>
      <c r="H1483" s="286">
        <f t="shared" si="163"/>
        <v>-47457.900000000118</v>
      </c>
      <c r="I1483" s="286">
        <f t="shared" si="166"/>
        <v>2583760.6800000006</v>
      </c>
      <c r="J1483" s="286">
        <f t="shared" si="161"/>
        <v>-31696.920000000122</v>
      </c>
      <c r="K1483" s="286">
        <f t="shared" si="167"/>
        <v>1419801.6150000005</v>
      </c>
    </row>
    <row r="1484" spans="2:11" ht="14.4">
      <c r="B1484" s="287">
        <v>1482</v>
      </c>
      <c r="C1484" s="4">
        <f>IF('Input&amp;Output'!$C$3=10,'v-t_chart'!G1484,IF('Input&amp;Output'!$C$3=21,'v-t_chart'!H1484,IF('Input&amp;Output'!$C$3=32,'v-t_chart'!I1484,IF('Input&amp;Output'!$C$3=22,'v-t_chart'!J1484,IF('Input&amp;Output'!$C$3=31,'v-t_chart'!K1484,'v-t_chart'!L1484)))))</f>
        <v>106.3</v>
      </c>
      <c r="D1484" s="286">
        <v>243</v>
      </c>
      <c r="E1484" s="286">
        <f t="shared" si="164"/>
        <v>-1.7999999999999972</v>
      </c>
      <c r="F1484" s="286">
        <f t="shared" si="162"/>
        <v>-437.3999999999993</v>
      </c>
      <c r="G1484" s="286">
        <f t="shared" si="165"/>
        <v>160.35</v>
      </c>
      <c r="H1484" s="286">
        <f t="shared" si="163"/>
        <v>-70137.08999999988</v>
      </c>
      <c r="I1484" s="286">
        <f t="shared" si="166"/>
        <v>2513623.5900000008</v>
      </c>
      <c r="J1484" s="286">
        <f t="shared" si="161"/>
        <v>-46889.280000000006</v>
      </c>
      <c r="K1484" s="286">
        <f t="shared" si="167"/>
        <v>1372912.3350000004</v>
      </c>
    </row>
    <row r="1485" spans="2:11" ht="14.4">
      <c r="B1485" s="287">
        <v>1483</v>
      </c>
      <c r="C1485" s="4">
        <f>IF('Input&amp;Output'!$C$3=10,'v-t_chart'!G1485,IF('Input&amp;Output'!$C$3=21,'v-t_chart'!H1485,IF('Input&amp;Output'!$C$3=32,'v-t_chart'!I1485,IF('Input&amp;Output'!$C$3=22,'v-t_chart'!J1485,IF('Input&amp;Output'!$C$3=31,'v-t_chart'!K1485,'v-t_chart'!L1485)))))</f>
        <v>104</v>
      </c>
      <c r="D1485" s="286">
        <v>243</v>
      </c>
      <c r="E1485" s="286">
        <f t="shared" si="164"/>
        <v>-2.2999999999999972</v>
      </c>
      <c r="F1485" s="286">
        <f t="shared" si="162"/>
        <v>-558.8999999999993</v>
      </c>
      <c r="G1485" s="286">
        <f t="shared" si="165"/>
        <v>157.15</v>
      </c>
      <c r="H1485" s="286">
        <f t="shared" si="163"/>
        <v>-87831.134999999893</v>
      </c>
      <c r="I1485" s="286">
        <f t="shared" si="166"/>
        <v>2425792.455000001</v>
      </c>
      <c r="J1485" s="286">
        <f t="shared" si="161"/>
        <v>-58768.334999999839</v>
      </c>
      <c r="K1485" s="286">
        <f t="shared" si="167"/>
        <v>1314144.0000000007</v>
      </c>
    </row>
    <row r="1486" spans="2:11" ht="14.4">
      <c r="B1486" s="287">
        <v>1484</v>
      </c>
      <c r="C1486" s="4">
        <f>IF('Input&amp;Output'!$C$3=10,'v-t_chart'!G1486,IF('Input&amp;Output'!$C$3=21,'v-t_chart'!H1486,IF('Input&amp;Output'!$C$3=32,'v-t_chart'!I1486,IF('Input&amp;Output'!$C$3=22,'v-t_chart'!J1486,IF('Input&amp;Output'!$C$3=31,'v-t_chart'!K1486,'v-t_chart'!L1486)))))</f>
        <v>101.5</v>
      </c>
      <c r="D1486" s="286">
        <v>243</v>
      </c>
      <c r="E1486" s="286">
        <f t="shared" si="164"/>
        <v>-2.5</v>
      </c>
      <c r="F1486" s="286">
        <f t="shared" si="162"/>
        <v>-607.5</v>
      </c>
      <c r="G1486" s="286">
        <f t="shared" si="165"/>
        <v>153.5</v>
      </c>
      <c r="H1486" s="286">
        <f t="shared" si="163"/>
        <v>-93251.25</v>
      </c>
      <c r="I1486" s="286">
        <f t="shared" si="166"/>
        <v>2332541.205000001</v>
      </c>
      <c r="J1486" s="286">
        <f t="shared" si="161"/>
        <v>-62420.625</v>
      </c>
      <c r="K1486" s="286">
        <f t="shared" si="167"/>
        <v>1251723.3750000007</v>
      </c>
    </row>
    <row r="1487" spans="2:11" ht="14.4">
      <c r="B1487" s="287">
        <v>1485</v>
      </c>
      <c r="C1487" s="4">
        <f>IF('Input&amp;Output'!$C$3=10,'v-t_chart'!G1487,IF('Input&amp;Output'!$C$3=21,'v-t_chart'!H1487,IF('Input&amp;Output'!$C$3=32,'v-t_chart'!I1487,IF('Input&amp;Output'!$C$3=22,'v-t_chart'!J1487,IF('Input&amp;Output'!$C$3=31,'v-t_chart'!K1487,'v-t_chart'!L1487)))))</f>
        <v>99.2</v>
      </c>
      <c r="D1487" s="286">
        <v>243</v>
      </c>
      <c r="E1487" s="286">
        <f t="shared" si="164"/>
        <v>-2.2999999999999972</v>
      </c>
      <c r="F1487" s="286">
        <f t="shared" si="162"/>
        <v>-558.8999999999993</v>
      </c>
      <c r="G1487" s="286">
        <f t="shared" si="165"/>
        <v>149.94999999999999</v>
      </c>
      <c r="H1487" s="286">
        <f t="shared" si="163"/>
        <v>-83807.054999999891</v>
      </c>
      <c r="I1487" s="286">
        <f t="shared" si="166"/>
        <v>2248734.1500000013</v>
      </c>
      <c r="J1487" s="286">
        <f t="shared" si="161"/>
        <v>-56085.614999999852</v>
      </c>
      <c r="K1487" s="286">
        <f t="shared" si="167"/>
        <v>1195637.7600000009</v>
      </c>
    </row>
    <row r="1488" spans="2:11" ht="14.4">
      <c r="B1488" s="287">
        <v>1486</v>
      </c>
      <c r="C1488" s="4">
        <f>IF('Input&amp;Output'!$C$3=10,'v-t_chart'!G1488,IF('Input&amp;Output'!$C$3=21,'v-t_chart'!H1488,IF('Input&amp;Output'!$C$3=32,'v-t_chart'!I1488,IF('Input&amp;Output'!$C$3=22,'v-t_chart'!J1488,IF('Input&amp;Output'!$C$3=31,'v-t_chart'!K1488,'v-t_chart'!L1488)))))</f>
        <v>97.2</v>
      </c>
      <c r="D1488" s="286">
        <v>243</v>
      </c>
      <c r="E1488" s="286">
        <f t="shared" si="164"/>
        <v>-2</v>
      </c>
      <c r="F1488" s="286">
        <f t="shared" si="162"/>
        <v>-486</v>
      </c>
      <c r="G1488" s="286">
        <f t="shared" si="165"/>
        <v>146.80000000000001</v>
      </c>
      <c r="H1488" s="286">
        <f t="shared" si="163"/>
        <v>-71344.800000000003</v>
      </c>
      <c r="I1488" s="286">
        <f t="shared" si="166"/>
        <v>2177389.3500000015</v>
      </c>
      <c r="J1488" s="286">
        <f t="shared" si="161"/>
        <v>-47725.200000000135</v>
      </c>
      <c r="K1488" s="286">
        <f t="shared" si="167"/>
        <v>1147912.5600000008</v>
      </c>
    </row>
    <row r="1489" spans="2:11" ht="14.4">
      <c r="B1489" s="287">
        <v>1487</v>
      </c>
      <c r="C1489" s="4">
        <f>IF('Input&amp;Output'!$C$3=10,'v-t_chart'!G1489,IF('Input&amp;Output'!$C$3=21,'v-t_chart'!H1489,IF('Input&amp;Output'!$C$3=32,'v-t_chart'!I1489,IF('Input&amp;Output'!$C$3=22,'v-t_chart'!J1489,IF('Input&amp;Output'!$C$3=31,'v-t_chart'!K1489,'v-t_chart'!L1489)))))</f>
        <v>96.1</v>
      </c>
      <c r="D1489" s="286">
        <v>243</v>
      </c>
      <c r="E1489" s="286">
        <f t="shared" si="164"/>
        <v>-1.1000000000000085</v>
      </c>
      <c r="F1489" s="286">
        <f t="shared" si="162"/>
        <v>-267.30000000000206</v>
      </c>
      <c r="G1489" s="286">
        <f t="shared" si="165"/>
        <v>144.69999999999999</v>
      </c>
      <c r="H1489" s="286">
        <f t="shared" si="163"/>
        <v>-38678.310000000296</v>
      </c>
      <c r="I1489" s="286">
        <f t="shared" si="166"/>
        <v>2138711.040000001</v>
      </c>
      <c r="J1489" s="286">
        <f t="shared" si="161"/>
        <v>-25834.545000000122</v>
      </c>
      <c r="K1489" s="286">
        <f t="shared" si="167"/>
        <v>1122078.0150000006</v>
      </c>
    </row>
    <row r="1490" spans="2:11" ht="14.4">
      <c r="B1490" s="287">
        <v>1488</v>
      </c>
      <c r="C1490" s="4">
        <f>IF('Input&amp;Output'!$C$3=10,'v-t_chart'!G1490,IF('Input&amp;Output'!$C$3=21,'v-t_chart'!H1490,IF('Input&amp;Output'!$C$3=32,'v-t_chart'!I1490,IF('Input&amp;Output'!$C$3=22,'v-t_chart'!J1490,IF('Input&amp;Output'!$C$3=31,'v-t_chart'!K1490,'v-t_chart'!L1490)))))</f>
        <v>95.7</v>
      </c>
      <c r="D1490" s="286">
        <v>243</v>
      </c>
      <c r="E1490" s="286">
        <f t="shared" si="164"/>
        <v>-0.39999999999999147</v>
      </c>
      <c r="F1490" s="286">
        <f t="shared" si="162"/>
        <v>-97.199999999997928</v>
      </c>
      <c r="G1490" s="286">
        <f t="shared" si="165"/>
        <v>143.75</v>
      </c>
      <c r="H1490" s="286">
        <f t="shared" si="163"/>
        <v>-13972.499999999702</v>
      </c>
      <c r="I1490" s="286">
        <f t="shared" si="166"/>
        <v>2124738.5400000014</v>
      </c>
      <c r="J1490" s="286">
        <f t="shared" si="161"/>
        <v>-9321.4799999999195</v>
      </c>
      <c r="K1490" s="286">
        <f t="shared" si="167"/>
        <v>1112756.5350000006</v>
      </c>
    </row>
    <row r="1491" spans="2:11" ht="14.4">
      <c r="B1491" s="287">
        <v>1489</v>
      </c>
      <c r="C1491" s="4">
        <f>IF('Input&amp;Output'!$C$3=10,'v-t_chart'!G1491,IF('Input&amp;Output'!$C$3=21,'v-t_chart'!H1491,IF('Input&amp;Output'!$C$3=32,'v-t_chart'!I1491,IF('Input&amp;Output'!$C$3=22,'v-t_chart'!J1491,IF('Input&amp;Output'!$C$3=31,'v-t_chart'!K1491,'v-t_chart'!L1491)))))</f>
        <v>95.8</v>
      </c>
      <c r="D1491" s="286">
        <v>243</v>
      </c>
      <c r="E1491" s="286">
        <f t="shared" si="164"/>
        <v>9.9999999999994316E-2</v>
      </c>
      <c r="F1491" s="286">
        <f t="shared" si="162"/>
        <v>24.299999999998619</v>
      </c>
      <c r="G1491" s="286">
        <f t="shared" si="165"/>
        <v>143.65</v>
      </c>
      <c r="H1491" s="286">
        <f t="shared" si="163"/>
        <v>3490.6949999998019</v>
      </c>
      <c r="I1491" s="286">
        <f t="shared" si="166"/>
        <v>2128229.2350000013</v>
      </c>
      <c r="J1491" s="286">
        <f t="shared" si="161"/>
        <v>2326.7249999999558</v>
      </c>
      <c r="K1491" s="286">
        <f t="shared" si="167"/>
        <v>1115083.2600000005</v>
      </c>
    </row>
    <row r="1492" spans="2:11" ht="14.4">
      <c r="B1492" s="287">
        <v>1490</v>
      </c>
      <c r="C1492" s="4">
        <f>IF('Input&amp;Output'!$C$3=10,'v-t_chart'!G1492,IF('Input&amp;Output'!$C$3=21,'v-t_chart'!H1492,IF('Input&amp;Output'!$C$3=32,'v-t_chart'!I1492,IF('Input&amp;Output'!$C$3=22,'v-t_chart'!J1492,IF('Input&amp;Output'!$C$3=31,'v-t_chart'!K1492,'v-t_chart'!L1492)))))</f>
        <v>96.1</v>
      </c>
      <c r="D1492" s="286">
        <v>243</v>
      </c>
      <c r="E1492" s="286">
        <f t="shared" si="164"/>
        <v>0.29999999999999716</v>
      </c>
      <c r="F1492" s="286">
        <f t="shared" si="162"/>
        <v>72.899999999999309</v>
      </c>
      <c r="G1492" s="286">
        <f t="shared" si="165"/>
        <v>144</v>
      </c>
      <c r="H1492" s="286">
        <f t="shared" si="163"/>
        <v>10497.5999999999</v>
      </c>
      <c r="I1492" s="286">
        <f t="shared" si="166"/>
        <v>2138726.8350000014</v>
      </c>
      <c r="J1492" s="286">
        <f t="shared" si="161"/>
        <v>6994.7549999999646</v>
      </c>
      <c r="K1492" s="286">
        <f t="shared" si="167"/>
        <v>1122078.0150000004</v>
      </c>
    </row>
    <row r="1493" spans="2:11" ht="14.4">
      <c r="B1493" s="287">
        <v>1491</v>
      </c>
      <c r="C1493" s="4">
        <f>IF('Input&amp;Output'!$C$3=10,'v-t_chart'!G1493,IF('Input&amp;Output'!$C$3=21,'v-t_chart'!H1493,IF('Input&amp;Output'!$C$3=32,'v-t_chart'!I1493,IF('Input&amp;Output'!$C$3=22,'v-t_chart'!J1493,IF('Input&amp;Output'!$C$3=31,'v-t_chart'!K1493,'v-t_chart'!L1493)))))</f>
        <v>96.4</v>
      </c>
      <c r="D1493" s="286">
        <v>243</v>
      </c>
      <c r="E1493" s="286">
        <f t="shared" si="164"/>
        <v>0.30000000000001137</v>
      </c>
      <c r="F1493" s="286">
        <f t="shared" si="162"/>
        <v>72.900000000002763</v>
      </c>
      <c r="G1493" s="286">
        <f t="shared" si="165"/>
        <v>144.44999999999999</v>
      </c>
      <c r="H1493" s="286">
        <f t="shared" si="163"/>
        <v>10530.405000000399</v>
      </c>
      <c r="I1493" s="286">
        <f t="shared" si="166"/>
        <v>2149257.2400000016</v>
      </c>
      <c r="J1493" s="286">
        <f t="shared" si="161"/>
        <v>7016.625000000221</v>
      </c>
      <c r="K1493" s="286">
        <f t="shared" si="167"/>
        <v>1129094.6400000006</v>
      </c>
    </row>
    <row r="1494" spans="2:11" ht="14.4">
      <c r="B1494" s="287">
        <v>1492</v>
      </c>
      <c r="C1494" s="4">
        <f>IF('Input&amp;Output'!$C$3=10,'v-t_chart'!G1494,IF('Input&amp;Output'!$C$3=21,'v-t_chart'!H1494,IF('Input&amp;Output'!$C$3=32,'v-t_chart'!I1494,IF('Input&amp;Output'!$C$3=22,'v-t_chart'!J1494,IF('Input&amp;Output'!$C$3=31,'v-t_chart'!K1494,'v-t_chart'!L1494)))))</f>
        <v>96.7</v>
      </c>
      <c r="D1494" s="286">
        <v>243</v>
      </c>
      <c r="E1494" s="286">
        <f t="shared" si="164"/>
        <v>0.29999999999999716</v>
      </c>
      <c r="F1494" s="286">
        <f t="shared" si="162"/>
        <v>72.899999999999309</v>
      </c>
      <c r="G1494" s="286">
        <f t="shared" si="165"/>
        <v>144.9</v>
      </c>
      <c r="H1494" s="286">
        <f t="shared" si="163"/>
        <v>10563.209999999901</v>
      </c>
      <c r="I1494" s="286">
        <f t="shared" si="166"/>
        <v>2159820.4500000016</v>
      </c>
      <c r="J1494" s="286">
        <f t="shared" si="161"/>
        <v>7038.4950000000354</v>
      </c>
      <c r="K1494" s="286">
        <f t="shared" si="167"/>
        <v>1136133.1350000007</v>
      </c>
    </row>
    <row r="1495" spans="2:11" ht="14.4">
      <c r="B1495" s="287">
        <v>1493</v>
      </c>
      <c r="C1495" s="4">
        <f>IF('Input&amp;Output'!$C$3=10,'v-t_chart'!G1495,IF('Input&amp;Output'!$C$3=21,'v-t_chart'!H1495,IF('Input&amp;Output'!$C$3=32,'v-t_chart'!I1495,IF('Input&amp;Output'!$C$3=22,'v-t_chart'!J1495,IF('Input&amp;Output'!$C$3=31,'v-t_chart'!K1495,'v-t_chart'!L1495)))))</f>
        <v>96.9</v>
      </c>
      <c r="D1495" s="286">
        <v>243</v>
      </c>
      <c r="E1495" s="286">
        <f t="shared" si="164"/>
        <v>0.20000000000000284</v>
      </c>
      <c r="F1495" s="286">
        <f t="shared" si="162"/>
        <v>48.600000000000691</v>
      </c>
      <c r="G1495" s="286">
        <f t="shared" si="165"/>
        <v>145.25</v>
      </c>
      <c r="H1495" s="286">
        <f t="shared" si="163"/>
        <v>7059.1500000001006</v>
      </c>
      <c r="I1495" s="286">
        <f t="shared" si="166"/>
        <v>2166879.6000000015</v>
      </c>
      <c r="J1495" s="286">
        <f t="shared" si="161"/>
        <v>4704.4799999999204</v>
      </c>
      <c r="K1495" s="286">
        <f t="shared" si="167"/>
        <v>1140837.6150000007</v>
      </c>
    </row>
    <row r="1496" spans="2:11" ht="14.4">
      <c r="B1496" s="287">
        <v>1494</v>
      </c>
      <c r="C1496" s="4">
        <f>IF('Input&amp;Output'!$C$3=10,'v-t_chart'!G1496,IF('Input&amp;Output'!$C$3=21,'v-t_chart'!H1496,IF('Input&amp;Output'!$C$3=32,'v-t_chart'!I1496,IF('Input&amp;Output'!$C$3=22,'v-t_chart'!J1496,IF('Input&amp;Output'!$C$3=31,'v-t_chart'!K1496,'v-t_chart'!L1496)))))</f>
        <v>96.9</v>
      </c>
      <c r="D1496" s="286">
        <v>243</v>
      </c>
      <c r="E1496" s="286">
        <f t="shared" si="164"/>
        <v>0</v>
      </c>
      <c r="F1496" s="286">
        <f t="shared" si="162"/>
        <v>0</v>
      </c>
      <c r="G1496" s="286">
        <f t="shared" si="165"/>
        <v>145.35000000000002</v>
      </c>
      <c r="H1496" s="286">
        <f t="shared" si="163"/>
        <v>0</v>
      </c>
      <c r="I1496" s="286">
        <f t="shared" si="166"/>
        <v>2166879.6000000015</v>
      </c>
      <c r="J1496" s="286">
        <f t="shared" ref="J1496:J1559" si="168">(0.5*D1496*((C1495^2)-(C1496^2)))*-1</f>
        <v>0</v>
      </c>
      <c r="K1496" s="286">
        <f t="shared" si="167"/>
        <v>1140837.6150000007</v>
      </c>
    </row>
    <row r="1497" spans="2:11" ht="14.4">
      <c r="B1497" s="287">
        <v>1495</v>
      </c>
      <c r="C1497" s="4">
        <f>IF('Input&amp;Output'!$C$3=10,'v-t_chart'!G1497,IF('Input&amp;Output'!$C$3=21,'v-t_chart'!H1497,IF('Input&amp;Output'!$C$3=32,'v-t_chart'!I1497,IF('Input&amp;Output'!$C$3=22,'v-t_chart'!J1497,IF('Input&amp;Output'!$C$3=31,'v-t_chart'!K1497,'v-t_chart'!L1497)))))</f>
        <v>96.8</v>
      </c>
      <c r="D1497" s="286">
        <v>243</v>
      </c>
      <c r="E1497" s="286">
        <f t="shared" si="164"/>
        <v>-0.10000000000000853</v>
      </c>
      <c r="F1497" s="286">
        <f t="shared" si="162"/>
        <v>-24.300000000002072</v>
      </c>
      <c r="G1497" s="286">
        <f t="shared" si="165"/>
        <v>145.25</v>
      </c>
      <c r="H1497" s="286">
        <f t="shared" si="163"/>
        <v>-3529.5750000003009</v>
      </c>
      <c r="I1497" s="286">
        <f t="shared" si="166"/>
        <v>2163350.0250000013</v>
      </c>
      <c r="J1497" s="286">
        <f t="shared" si="168"/>
        <v>-2353.4550000000972</v>
      </c>
      <c r="K1497" s="286">
        <f t="shared" si="167"/>
        <v>1138484.1600000006</v>
      </c>
    </row>
    <row r="1498" spans="2:11" ht="14.4">
      <c r="B1498" s="287">
        <v>1496</v>
      </c>
      <c r="C1498" s="4">
        <f>IF('Input&amp;Output'!$C$3=10,'v-t_chart'!G1498,IF('Input&amp;Output'!$C$3=21,'v-t_chart'!H1498,IF('Input&amp;Output'!$C$3=32,'v-t_chart'!I1498,IF('Input&amp;Output'!$C$3=22,'v-t_chart'!J1498,IF('Input&amp;Output'!$C$3=31,'v-t_chart'!K1498,'v-t_chart'!L1498)))))</f>
        <v>96.7</v>
      </c>
      <c r="D1498" s="286">
        <v>243</v>
      </c>
      <c r="E1498" s="286">
        <f t="shared" si="164"/>
        <v>-9.9999999999994316E-2</v>
      </c>
      <c r="F1498" s="286">
        <f t="shared" si="162"/>
        <v>-24.299999999998619</v>
      </c>
      <c r="G1498" s="286">
        <f t="shared" si="165"/>
        <v>145.1</v>
      </c>
      <c r="H1498" s="286">
        <f t="shared" si="163"/>
        <v>-3525.9299999997993</v>
      </c>
      <c r="I1498" s="286">
        <f t="shared" si="166"/>
        <v>2159824.0950000016</v>
      </c>
      <c r="J1498" s="286">
        <f t="shared" si="168"/>
        <v>-2351.0249999998232</v>
      </c>
      <c r="K1498" s="286">
        <f t="shared" si="167"/>
        <v>1136133.1350000007</v>
      </c>
    </row>
    <row r="1499" spans="2:11" ht="14.4">
      <c r="B1499" s="287">
        <v>1497</v>
      </c>
      <c r="C1499" s="4">
        <f>IF('Input&amp;Output'!$C$3=10,'v-t_chart'!G1499,IF('Input&amp;Output'!$C$3=21,'v-t_chart'!H1499,IF('Input&amp;Output'!$C$3=32,'v-t_chart'!I1499,IF('Input&amp;Output'!$C$3=22,'v-t_chart'!J1499,IF('Input&amp;Output'!$C$3=31,'v-t_chart'!K1499,'v-t_chart'!L1499)))))</f>
        <v>96.4</v>
      </c>
      <c r="D1499" s="286">
        <v>243</v>
      </c>
      <c r="E1499" s="286">
        <f t="shared" si="164"/>
        <v>-0.29999999999999716</v>
      </c>
      <c r="F1499" s="286">
        <f t="shared" si="162"/>
        <v>-72.899999999999309</v>
      </c>
      <c r="G1499" s="286">
        <f t="shared" si="165"/>
        <v>144.75</v>
      </c>
      <c r="H1499" s="286">
        <f t="shared" si="163"/>
        <v>-10552.2749999999</v>
      </c>
      <c r="I1499" s="286">
        <f t="shared" si="166"/>
        <v>2149271.8200000017</v>
      </c>
      <c r="J1499" s="286">
        <f t="shared" si="168"/>
        <v>-7038.4950000000354</v>
      </c>
      <c r="K1499" s="286">
        <f t="shared" si="167"/>
        <v>1129094.6400000006</v>
      </c>
    </row>
    <row r="1500" spans="2:11" ht="14.4">
      <c r="B1500" s="287">
        <v>1498</v>
      </c>
      <c r="C1500" s="4">
        <f>IF('Input&amp;Output'!$C$3=10,'v-t_chart'!G1500,IF('Input&amp;Output'!$C$3=21,'v-t_chart'!H1500,IF('Input&amp;Output'!$C$3=32,'v-t_chart'!I1500,IF('Input&amp;Output'!$C$3=22,'v-t_chart'!J1500,IF('Input&amp;Output'!$C$3=31,'v-t_chart'!K1500,'v-t_chart'!L1500)))))</f>
        <v>96.1</v>
      </c>
      <c r="D1500" s="286">
        <v>243</v>
      </c>
      <c r="E1500" s="286">
        <f t="shared" si="164"/>
        <v>-0.30000000000001137</v>
      </c>
      <c r="F1500" s="286">
        <f t="shared" si="162"/>
        <v>-72.900000000002763</v>
      </c>
      <c r="G1500" s="286">
        <f t="shared" si="165"/>
        <v>144.30000000000001</v>
      </c>
      <c r="H1500" s="286">
        <f t="shared" si="163"/>
        <v>-10519.4700000004</v>
      </c>
      <c r="I1500" s="286">
        <f t="shared" si="166"/>
        <v>2138752.3500000015</v>
      </c>
      <c r="J1500" s="286">
        <f t="shared" si="168"/>
        <v>-7016.625000000221</v>
      </c>
      <c r="K1500" s="286">
        <f t="shared" si="167"/>
        <v>1122078.0150000004</v>
      </c>
    </row>
    <row r="1501" spans="2:11" ht="14.4">
      <c r="B1501" s="287">
        <v>1499</v>
      </c>
      <c r="C1501" s="4">
        <f>IF('Input&amp;Output'!$C$3=10,'v-t_chart'!G1501,IF('Input&amp;Output'!$C$3=21,'v-t_chart'!H1501,IF('Input&amp;Output'!$C$3=32,'v-t_chart'!I1501,IF('Input&amp;Output'!$C$3=22,'v-t_chart'!J1501,IF('Input&amp;Output'!$C$3=31,'v-t_chart'!K1501,'v-t_chart'!L1501)))))</f>
        <v>95.9</v>
      </c>
      <c r="D1501" s="286">
        <v>243</v>
      </c>
      <c r="E1501" s="286">
        <f t="shared" si="164"/>
        <v>-0.19999999999998863</v>
      </c>
      <c r="F1501" s="286">
        <f t="shared" si="162"/>
        <v>-48.599999999997237</v>
      </c>
      <c r="G1501" s="286">
        <f t="shared" si="165"/>
        <v>143.94999999999999</v>
      </c>
      <c r="H1501" s="286">
        <f t="shared" si="163"/>
        <v>-6995.9699999996019</v>
      </c>
      <c r="I1501" s="286">
        <f t="shared" si="166"/>
        <v>2131756.3800000018</v>
      </c>
      <c r="J1501" s="286">
        <f t="shared" si="168"/>
        <v>-4665.5999999997348</v>
      </c>
      <c r="K1501" s="286">
        <f t="shared" si="167"/>
        <v>1117412.4150000007</v>
      </c>
    </row>
    <row r="1502" spans="2:11" ht="14.4">
      <c r="B1502" s="287">
        <v>1500</v>
      </c>
      <c r="C1502" s="4">
        <f>IF('Input&amp;Output'!$C$3=10,'v-t_chart'!G1502,IF('Input&amp;Output'!$C$3=21,'v-t_chart'!H1502,IF('Input&amp;Output'!$C$3=32,'v-t_chart'!I1502,IF('Input&amp;Output'!$C$3=22,'v-t_chart'!J1502,IF('Input&amp;Output'!$C$3=31,'v-t_chart'!K1502,'v-t_chart'!L1502)))))</f>
        <v>95.8</v>
      </c>
      <c r="D1502" s="286">
        <v>243</v>
      </c>
      <c r="E1502" s="286">
        <f t="shared" si="164"/>
        <v>-0.10000000000000853</v>
      </c>
      <c r="F1502" s="286">
        <f t="shared" si="162"/>
        <v>-24.300000000002072</v>
      </c>
      <c r="G1502" s="286">
        <f t="shared" si="165"/>
        <v>143.75</v>
      </c>
      <c r="H1502" s="286">
        <f t="shared" si="163"/>
        <v>-3493.1250000002979</v>
      </c>
      <c r="I1502" s="286">
        <f t="shared" si="166"/>
        <v>2128263.2550000013</v>
      </c>
      <c r="J1502" s="286">
        <f t="shared" si="168"/>
        <v>-2329.1550000002298</v>
      </c>
      <c r="K1502" s="286">
        <f t="shared" si="167"/>
        <v>1115083.2600000005</v>
      </c>
    </row>
    <row r="1503" spans="2:11" ht="14.4">
      <c r="B1503" s="287">
        <v>1501</v>
      </c>
      <c r="C1503" s="4">
        <f>IF('Input&amp;Output'!$C$3=10,'v-t_chart'!G1503,IF('Input&amp;Output'!$C$3=21,'v-t_chart'!H1503,IF('Input&amp;Output'!$C$3=32,'v-t_chart'!I1503,IF('Input&amp;Output'!$C$3=22,'v-t_chart'!J1503,IF('Input&amp;Output'!$C$3=31,'v-t_chart'!K1503,'v-t_chart'!L1503)))))</f>
        <v>95.9</v>
      </c>
      <c r="D1503" s="286">
        <v>243</v>
      </c>
      <c r="E1503" s="286">
        <f t="shared" si="164"/>
        <v>0.10000000000000853</v>
      </c>
      <c r="F1503" s="286">
        <f t="shared" si="162"/>
        <v>24.300000000002072</v>
      </c>
      <c r="G1503" s="286">
        <f t="shared" si="165"/>
        <v>143.80000000000001</v>
      </c>
      <c r="H1503" s="286">
        <f t="shared" si="163"/>
        <v>3494.340000000298</v>
      </c>
      <c r="I1503" s="286">
        <f t="shared" si="166"/>
        <v>2131757.5950000016</v>
      </c>
      <c r="J1503" s="286">
        <f t="shared" si="168"/>
        <v>2329.1550000002298</v>
      </c>
      <c r="K1503" s="286">
        <f t="shared" si="167"/>
        <v>1117412.4150000007</v>
      </c>
    </row>
    <row r="1504" spans="2:11" ht="14.4">
      <c r="B1504" s="287">
        <v>1502</v>
      </c>
      <c r="C1504" s="4">
        <f>IF('Input&amp;Output'!$C$3=10,'v-t_chart'!G1504,IF('Input&amp;Output'!$C$3=21,'v-t_chart'!H1504,IF('Input&amp;Output'!$C$3=32,'v-t_chart'!I1504,IF('Input&amp;Output'!$C$3=22,'v-t_chart'!J1504,IF('Input&amp;Output'!$C$3=31,'v-t_chart'!K1504,'v-t_chart'!L1504)))))</f>
        <v>96.2</v>
      </c>
      <c r="D1504" s="286">
        <v>243</v>
      </c>
      <c r="E1504" s="286">
        <f t="shared" si="164"/>
        <v>0.29999999999999716</v>
      </c>
      <c r="F1504" s="286">
        <f t="shared" si="162"/>
        <v>72.899999999999309</v>
      </c>
      <c r="G1504" s="286">
        <f t="shared" si="165"/>
        <v>144.15</v>
      </c>
      <c r="H1504" s="286">
        <f t="shared" si="163"/>
        <v>10508.534999999902</v>
      </c>
      <c r="I1504" s="286">
        <f t="shared" si="166"/>
        <v>2142266.1300000013</v>
      </c>
      <c r="J1504" s="286">
        <f t="shared" si="168"/>
        <v>7002.0449999999028</v>
      </c>
      <c r="K1504" s="286">
        <f t="shared" si="167"/>
        <v>1124414.4600000007</v>
      </c>
    </row>
    <row r="1505" spans="2:11" ht="14.4">
      <c r="B1505" s="287">
        <v>1503</v>
      </c>
      <c r="C1505" s="4">
        <f>IF('Input&amp;Output'!$C$3=10,'v-t_chart'!G1505,IF('Input&amp;Output'!$C$3=21,'v-t_chart'!H1505,IF('Input&amp;Output'!$C$3=32,'v-t_chart'!I1505,IF('Input&amp;Output'!$C$3=22,'v-t_chart'!J1505,IF('Input&amp;Output'!$C$3=31,'v-t_chart'!K1505,'v-t_chart'!L1505)))))</f>
        <v>96.4</v>
      </c>
      <c r="D1505" s="286">
        <v>243</v>
      </c>
      <c r="E1505" s="286">
        <f t="shared" si="164"/>
        <v>0.20000000000000284</v>
      </c>
      <c r="F1505" s="286">
        <f t="shared" si="162"/>
        <v>48.600000000000691</v>
      </c>
      <c r="G1505" s="286">
        <f t="shared" si="165"/>
        <v>144.5</v>
      </c>
      <c r="H1505" s="286">
        <f t="shared" si="163"/>
        <v>7022.7000000000999</v>
      </c>
      <c r="I1505" s="286">
        <f t="shared" si="166"/>
        <v>2149288.8300000015</v>
      </c>
      <c r="J1505" s="286">
        <f t="shared" si="168"/>
        <v>4680.180000000053</v>
      </c>
      <c r="K1505" s="286">
        <f t="shared" si="167"/>
        <v>1129094.6400000008</v>
      </c>
    </row>
    <row r="1506" spans="2:11" ht="14.4">
      <c r="B1506" s="287">
        <v>1504</v>
      </c>
      <c r="C1506" s="4">
        <f>IF('Input&amp;Output'!$C$3=10,'v-t_chart'!G1506,IF('Input&amp;Output'!$C$3=21,'v-t_chart'!H1506,IF('Input&amp;Output'!$C$3=32,'v-t_chart'!I1506,IF('Input&amp;Output'!$C$3=22,'v-t_chart'!J1506,IF('Input&amp;Output'!$C$3=31,'v-t_chart'!K1506,'v-t_chart'!L1506)))))</f>
        <v>96.7</v>
      </c>
      <c r="D1506" s="286">
        <v>243</v>
      </c>
      <c r="E1506" s="286">
        <f t="shared" si="164"/>
        <v>0.29999999999999716</v>
      </c>
      <c r="F1506" s="286">
        <f t="shared" si="162"/>
        <v>72.899999999999309</v>
      </c>
      <c r="G1506" s="286">
        <f t="shared" si="165"/>
        <v>144.9</v>
      </c>
      <c r="H1506" s="286">
        <f t="shared" si="163"/>
        <v>10563.209999999901</v>
      </c>
      <c r="I1506" s="286">
        <f t="shared" si="166"/>
        <v>2159852.0400000014</v>
      </c>
      <c r="J1506" s="286">
        <f t="shared" si="168"/>
        <v>7038.4950000000354</v>
      </c>
      <c r="K1506" s="286">
        <f t="shared" si="167"/>
        <v>1136133.1350000009</v>
      </c>
    </row>
    <row r="1507" spans="2:11" ht="14.4">
      <c r="B1507" s="287">
        <v>1505</v>
      </c>
      <c r="C1507" s="4">
        <f>IF('Input&amp;Output'!$C$3=10,'v-t_chart'!G1507,IF('Input&amp;Output'!$C$3=21,'v-t_chart'!H1507,IF('Input&amp;Output'!$C$3=32,'v-t_chart'!I1507,IF('Input&amp;Output'!$C$3=22,'v-t_chart'!J1507,IF('Input&amp;Output'!$C$3=31,'v-t_chart'!K1507,'v-t_chart'!L1507)))))</f>
        <v>96.7</v>
      </c>
      <c r="D1507" s="286">
        <v>243</v>
      </c>
      <c r="E1507" s="286">
        <f t="shared" si="164"/>
        <v>0</v>
      </c>
      <c r="F1507" s="286">
        <f t="shared" si="162"/>
        <v>0</v>
      </c>
      <c r="G1507" s="286">
        <f t="shared" si="165"/>
        <v>145.05000000000001</v>
      </c>
      <c r="H1507" s="286">
        <f t="shared" si="163"/>
        <v>0</v>
      </c>
      <c r="I1507" s="286">
        <f t="shared" si="166"/>
        <v>2159852.0400000014</v>
      </c>
      <c r="J1507" s="286">
        <f t="shared" si="168"/>
        <v>0</v>
      </c>
      <c r="K1507" s="286">
        <f t="shared" si="167"/>
        <v>1136133.1350000009</v>
      </c>
    </row>
    <row r="1508" spans="2:11" ht="14.4">
      <c r="B1508" s="287">
        <v>1506</v>
      </c>
      <c r="C1508" s="4">
        <f>IF('Input&amp;Output'!$C$3=10,'v-t_chart'!G1508,IF('Input&amp;Output'!$C$3=21,'v-t_chart'!H1508,IF('Input&amp;Output'!$C$3=32,'v-t_chart'!I1508,IF('Input&amp;Output'!$C$3=22,'v-t_chart'!J1508,IF('Input&amp;Output'!$C$3=31,'v-t_chart'!K1508,'v-t_chart'!L1508)))))</f>
        <v>96.3</v>
      </c>
      <c r="D1508" s="286">
        <v>243</v>
      </c>
      <c r="E1508" s="286">
        <f t="shared" si="164"/>
        <v>-0.40000000000000568</v>
      </c>
      <c r="F1508" s="286">
        <f t="shared" si="162"/>
        <v>-97.200000000001381</v>
      </c>
      <c r="G1508" s="286">
        <f t="shared" si="165"/>
        <v>144.65</v>
      </c>
      <c r="H1508" s="286">
        <f t="shared" si="163"/>
        <v>-14059.9800000002</v>
      </c>
      <c r="I1508" s="286">
        <f t="shared" si="166"/>
        <v>2145792.0600000015</v>
      </c>
      <c r="J1508" s="286">
        <f t="shared" si="168"/>
        <v>-9379.8000000003085</v>
      </c>
      <c r="K1508" s="286">
        <f t="shared" si="167"/>
        <v>1126753.3350000007</v>
      </c>
    </row>
    <row r="1509" spans="2:11" ht="14.4">
      <c r="B1509" s="287">
        <v>1507</v>
      </c>
      <c r="C1509" s="4">
        <f>IF('Input&amp;Output'!$C$3=10,'v-t_chart'!G1509,IF('Input&amp;Output'!$C$3=21,'v-t_chart'!H1509,IF('Input&amp;Output'!$C$3=32,'v-t_chart'!I1509,IF('Input&amp;Output'!$C$3=22,'v-t_chart'!J1509,IF('Input&amp;Output'!$C$3=31,'v-t_chart'!K1509,'v-t_chart'!L1509)))))</f>
        <v>95.3</v>
      </c>
      <c r="D1509" s="286">
        <v>243</v>
      </c>
      <c r="E1509" s="286">
        <f t="shared" si="164"/>
        <v>-1</v>
      </c>
      <c r="F1509" s="286">
        <f t="shared" si="162"/>
        <v>-243</v>
      </c>
      <c r="G1509" s="286">
        <f t="shared" si="165"/>
        <v>143.44999999999999</v>
      </c>
      <c r="H1509" s="286">
        <f t="shared" si="163"/>
        <v>-34858.35</v>
      </c>
      <c r="I1509" s="286">
        <f t="shared" si="166"/>
        <v>2110933.7100000014</v>
      </c>
      <c r="J1509" s="286">
        <f t="shared" si="168"/>
        <v>-23279.399999999823</v>
      </c>
      <c r="K1509" s="286">
        <f t="shared" si="167"/>
        <v>1103473.9350000008</v>
      </c>
    </row>
    <row r="1510" spans="2:11" ht="14.4">
      <c r="B1510" s="287">
        <v>1508</v>
      </c>
      <c r="C1510" s="4">
        <f>IF('Input&amp;Output'!$C$3=10,'v-t_chart'!G1510,IF('Input&amp;Output'!$C$3=21,'v-t_chart'!H1510,IF('Input&amp;Output'!$C$3=32,'v-t_chart'!I1510,IF('Input&amp;Output'!$C$3=22,'v-t_chart'!J1510,IF('Input&amp;Output'!$C$3=31,'v-t_chart'!K1510,'v-t_chart'!L1510)))))</f>
        <v>94</v>
      </c>
      <c r="D1510" s="286">
        <v>243</v>
      </c>
      <c r="E1510" s="286">
        <f t="shared" si="164"/>
        <v>-1.2999999999999972</v>
      </c>
      <c r="F1510" s="286">
        <f t="shared" si="162"/>
        <v>-315.8999999999993</v>
      </c>
      <c r="G1510" s="286">
        <f t="shared" si="165"/>
        <v>141.65</v>
      </c>
      <c r="H1510" s="286">
        <f t="shared" si="163"/>
        <v>-44747.234999999899</v>
      </c>
      <c r="I1510" s="286">
        <f t="shared" si="166"/>
        <v>2066186.4750000015</v>
      </c>
      <c r="J1510" s="286">
        <f t="shared" si="168"/>
        <v>-29899.935000000019</v>
      </c>
      <c r="K1510" s="286">
        <f t="shared" si="167"/>
        <v>1073574.0000000007</v>
      </c>
    </row>
    <row r="1511" spans="2:11" ht="14.4">
      <c r="B1511" s="287">
        <v>1509</v>
      </c>
      <c r="C1511" s="4">
        <f>IF('Input&amp;Output'!$C$3=10,'v-t_chart'!G1511,IF('Input&amp;Output'!$C$3=21,'v-t_chart'!H1511,IF('Input&amp;Output'!$C$3=32,'v-t_chart'!I1511,IF('Input&amp;Output'!$C$3=22,'v-t_chart'!J1511,IF('Input&amp;Output'!$C$3=31,'v-t_chart'!K1511,'v-t_chart'!L1511)))))</f>
        <v>92.5</v>
      </c>
      <c r="D1511" s="286">
        <v>243</v>
      </c>
      <c r="E1511" s="286">
        <f t="shared" si="164"/>
        <v>-1.5</v>
      </c>
      <c r="F1511" s="286">
        <f t="shared" si="162"/>
        <v>-364.5</v>
      </c>
      <c r="G1511" s="286">
        <f t="shared" si="165"/>
        <v>139.5</v>
      </c>
      <c r="H1511" s="286">
        <f t="shared" si="163"/>
        <v>-50847.75</v>
      </c>
      <c r="I1511" s="286">
        <f t="shared" si="166"/>
        <v>2015338.7250000015</v>
      </c>
      <c r="J1511" s="286">
        <f t="shared" si="168"/>
        <v>-33989.625</v>
      </c>
      <c r="K1511" s="286">
        <f t="shared" si="167"/>
        <v>1039584.3750000007</v>
      </c>
    </row>
    <row r="1512" spans="2:11" ht="14.4">
      <c r="B1512" s="287">
        <v>1510</v>
      </c>
      <c r="C1512" s="4">
        <f>IF('Input&amp;Output'!$C$3=10,'v-t_chart'!G1512,IF('Input&amp;Output'!$C$3=21,'v-t_chart'!H1512,IF('Input&amp;Output'!$C$3=32,'v-t_chart'!I1512,IF('Input&amp;Output'!$C$3=22,'v-t_chart'!J1512,IF('Input&amp;Output'!$C$3=31,'v-t_chart'!K1512,'v-t_chart'!L1512)))))</f>
        <v>91.4</v>
      </c>
      <c r="D1512" s="286">
        <v>243</v>
      </c>
      <c r="E1512" s="286">
        <f t="shared" si="164"/>
        <v>-1.0999999999999943</v>
      </c>
      <c r="F1512" s="286">
        <f t="shared" si="162"/>
        <v>-267.29999999999859</v>
      </c>
      <c r="G1512" s="286">
        <f t="shared" si="165"/>
        <v>137.65</v>
      </c>
      <c r="H1512" s="286">
        <f t="shared" si="163"/>
        <v>-36793.844999999805</v>
      </c>
      <c r="I1512" s="286">
        <f t="shared" si="166"/>
        <v>1978544.8800000018</v>
      </c>
      <c r="J1512" s="286">
        <f t="shared" si="168"/>
        <v>-24578.234999999884</v>
      </c>
      <c r="K1512" s="286">
        <f t="shared" si="167"/>
        <v>1015006.1400000008</v>
      </c>
    </row>
    <row r="1513" spans="2:11" ht="14.4">
      <c r="B1513" s="287">
        <v>1511</v>
      </c>
      <c r="C1513" s="4">
        <f>IF('Input&amp;Output'!$C$3=10,'v-t_chart'!G1513,IF('Input&amp;Output'!$C$3=21,'v-t_chart'!H1513,IF('Input&amp;Output'!$C$3=32,'v-t_chart'!I1513,IF('Input&amp;Output'!$C$3=22,'v-t_chart'!J1513,IF('Input&amp;Output'!$C$3=31,'v-t_chart'!K1513,'v-t_chart'!L1513)))))</f>
        <v>90.9</v>
      </c>
      <c r="D1513" s="286">
        <v>243</v>
      </c>
      <c r="E1513" s="286">
        <f t="shared" si="164"/>
        <v>-0.5</v>
      </c>
      <c r="F1513" s="286">
        <f t="shared" si="162"/>
        <v>-121.5</v>
      </c>
      <c r="G1513" s="286">
        <f t="shared" si="165"/>
        <v>136.60000000000002</v>
      </c>
      <c r="H1513" s="286">
        <f t="shared" si="163"/>
        <v>-16596.900000000001</v>
      </c>
      <c r="I1513" s="286">
        <f t="shared" si="166"/>
        <v>1961947.9800000018</v>
      </c>
      <c r="J1513" s="286">
        <f t="shared" si="168"/>
        <v>-11074.724999999955</v>
      </c>
      <c r="K1513" s="286">
        <f t="shared" si="167"/>
        <v>1003931.4150000009</v>
      </c>
    </row>
    <row r="1514" spans="2:11" ht="14.4">
      <c r="B1514" s="287">
        <v>1512</v>
      </c>
      <c r="C1514" s="4">
        <f>IF('Input&amp;Output'!$C$3=10,'v-t_chart'!G1514,IF('Input&amp;Output'!$C$3=21,'v-t_chart'!H1514,IF('Input&amp;Output'!$C$3=32,'v-t_chart'!I1514,IF('Input&amp;Output'!$C$3=22,'v-t_chart'!J1514,IF('Input&amp;Output'!$C$3=31,'v-t_chart'!K1514,'v-t_chart'!L1514)))))</f>
        <v>90.7</v>
      </c>
      <c r="D1514" s="286">
        <v>243</v>
      </c>
      <c r="E1514" s="286">
        <f t="shared" si="164"/>
        <v>-0.20000000000000284</v>
      </c>
      <c r="F1514" s="286">
        <f t="shared" si="162"/>
        <v>-48.600000000000691</v>
      </c>
      <c r="G1514" s="286">
        <f t="shared" si="165"/>
        <v>136.15</v>
      </c>
      <c r="H1514" s="286">
        <f t="shared" si="163"/>
        <v>-6616.890000000094</v>
      </c>
      <c r="I1514" s="286">
        <f t="shared" si="166"/>
        <v>1955331.0900000017</v>
      </c>
      <c r="J1514" s="286">
        <f t="shared" si="168"/>
        <v>-4412.8800000001856</v>
      </c>
      <c r="K1514" s="286">
        <f t="shared" si="167"/>
        <v>999518.53500000061</v>
      </c>
    </row>
    <row r="1515" spans="2:11" ht="14.4">
      <c r="B1515" s="287">
        <v>1513</v>
      </c>
      <c r="C1515" s="4">
        <f>IF('Input&amp;Output'!$C$3=10,'v-t_chart'!G1515,IF('Input&amp;Output'!$C$3=21,'v-t_chart'!H1515,IF('Input&amp;Output'!$C$3=32,'v-t_chart'!I1515,IF('Input&amp;Output'!$C$3=22,'v-t_chart'!J1515,IF('Input&amp;Output'!$C$3=31,'v-t_chart'!K1515,'v-t_chart'!L1515)))))</f>
        <v>90.3</v>
      </c>
      <c r="D1515" s="286">
        <v>243</v>
      </c>
      <c r="E1515" s="286">
        <f t="shared" si="164"/>
        <v>-0.40000000000000568</v>
      </c>
      <c r="F1515" s="286">
        <f t="shared" si="162"/>
        <v>-97.200000000001381</v>
      </c>
      <c r="G1515" s="286">
        <f t="shared" si="165"/>
        <v>135.65</v>
      </c>
      <c r="H1515" s="286">
        <f t="shared" si="163"/>
        <v>-13185.180000000188</v>
      </c>
      <c r="I1515" s="286">
        <f t="shared" si="166"/>
        <v>1942145.9100000015</v>
      </c>
      <c r="J1515" s="286">
        <f t="shared" si="168"/>
        <v>-8796.6000000000658</v>
      </c>
      <c r="K1515" s="286">
        <f t="shared" si="167"/>
        <v>990721.93500000052</v>
      </c>
    </row>
    <row r="1516" spans="2:11" ht="14.4">
      <c r="B1516" s="287">
        <v>1514</v>
      </c>
      <c r="C1516" s="4">
        <f>IF('Input&amp;Output'!$C$3=10,'v-t_chart'!G1516,IF('Input&amp;Output'!$C$3=21,'v-t_chart'!H1516,IF('Input&amp;Output'!$C$3=32,'v-t_chart'!I1516,IF('Input&amp;Output'!$C$3=22,'v-t_chart'!J1516,IF('Input&amp;Output'!$C$3=31,'v-t_chart'!K1516,'v-t_chart'!L1516)))))</f>
        <v>89.6</v>
      </c>
      <c r="D1516" s="286">
        <v>243</v>
      </c>
      <c r="E1516" s="286">
        <f t="shared" si="164"/>
        <v>-0.70000000000000284</v>
      </c>
      <c r="F1516" s="286">
        <f t="shared" si="162"/>
        <v>-170.1000000000007</v>
      </c>
      <c r="G1516" s="286">
        <f t="shared" si="165"/>
        <v>134.75</v>
      </c>
      <c r="H1516" s="286">
        <f t="shared" si="163"/>
        <v>-22920.975000000097</v>
      </c>
      <c r="I1516" s="286">
        <f t="shared" si="166"/>
        <v>1919224.9350000015</v>
      </c>
      <c r="J1516" s="286">
        <f t="shared" si="168"/>
        <v>-15300.495000000035</v>
      </c>
      <c r="K1516" s="286">
        <f t="shared" si="167"/>
        <v>975421.44000000053</v>
      </c>
    </row>
    <row r="1517" spans="2:11" ht="14.4">
      <c r="B1517" s="287">
        <v>1515</v>
      </c>
      <c r="C1517" s="4">
        <f>IF('Input&amp;Output'!$C$3=10,'v-t_chart'!G1517,IF('Input&amp;Output'!$C$3=21,'v-t_chart'!H1517,IF('Input&amp;Output'!$C$3=32,'v-t_chart'!I1517,IF('Input&amp;Output'!$C$3=22,'v-t_chart'!J1517,IF('Input&amp;Output'!$C$3=31,'v-t_chart'!K1517,'v-t_chart'!L1517)))))</f>
        <v>88.6</v>
      </c>
      <c r="D1517" s="286">
        <v>243</v>
      </c>
      <c r="E1517" s="286">
        <f t="shared" si="164"/>
        <v>-1</v>
      </c>
      <c r="F1517" s="286">
        <f t="shared" si="162"/>
        <v>-243</v>
      </c>
      <c r="G1517" s="286">
        <f t="shared" si="165"/>
        <v>133.39999999999998</v>
      </c>
      <c r="H1517" s="286">
        <f t="shared" si="163"/>
        <v>-32416.199999999993</v>
      </c>
      <c r="I1517" s="286">
        <f t="shared" si="166"/>
        <v>1886808.7350000015</v>
      </c>
      <c r="J1517" s="286">
        <f t="shared" si="168"/>
        <v>-21651.299999999977</v>
      </c>
      <c r="K1517" s="286">
        <f t="shared" si="167"/>
        <v>953770.1400000006</v>
      </c>
    </row>
    <row r="1518" spans="2:11" ht="14.4">
      <c r="B1518" s="287">
        <v>1516</v>
      </c>
      <c r="C1518" s="4">
        <f>IF('Input&amp;Output'!$C$3=10,'v-t_chart'!G1518,IF('Input&amp;Output'!$C$3=21,'v-t_chart'!H1518,IF('Input&amp;Output'!$C$3=32,'v-t_chart'!I1518,IF('Input&amp;Output'!$C$3=22,'v-t_chart'!J1518,IF('Input&amp;Output'!$C$3=31,'v-t_chart'!K1518,'v-t_chart'!L1518)))))</f>
        <v>87.7</v>
      </c>
      <c r="D1518" s="286">
        <v>243</v>
      </c>
      <c r="E1518" s="286">
        <f t="shared" si="164"/>
        <v>-0.89999999999999147</v>
      </c>
      <c r="F1518" s="286">
        <f t="shared" si="162"/>
        <v>-218.69999999999794</v>
      </c>
      <c r="G1518" s="286">
        <f t="shared" si="165"/>
        <v>132</v>
      </c>
      <c r="H1518" s="286">
        <f t="shared" si="163"/>
        <v>-28868.399999999729</v>
      </c>
      <c r="I1518" s="286">
        <f t="shared" si="166"/>
        <v>1857940.3350000018</v>
      </c>
      <c r="J1518" s="286">
        <f t="shared" si="168"/>
        <v>-19278.404999999788</v>
      </c>
      <c r="K1518" s="286">
        <f t="shared" si="167"/>
        <v>934491.7350000008</v>
      </c>
    </row>
    <row r="1519" spans="2:11" ht="14.4">
      <c r="B1519" s="287">
        <v>1517</v>
      </c>
      <c r="C1519" s="4">
        <f>IF('Input&amp;Output'!$C$3=10,'v-t_chart'!G1519,IF('Input&amp;Output'!$C$3=21,'v-t_chart'!H1519,IF('Input&amp;Output'!$C$3=32,'v-t_chart'!I1519,IF('Input&amp;Output'!$C$3=22,'v-t_chart'!J1519,IF('Input&amp;Output'!$C$3=31,'v-t_chart'!K1519,'v-t_chart'!L1519)))))</f>
        <v>86.8</v>
      </c>
      <c r="D1519" s="286">
        <v>243</v>
      </c>
      <c r="E1519" s="286">
        <f t="shared" si="164"/>
        <v>-0.90000000000000568</v>
      </c>
      <c r="F1519" s="286">
        <f t="shared" si="162"/>
        <v>-218.70000000000138</v>
      </c>
      <c r="G1519" s="286">
        <f t="shared" si="165"/>
        <v>130.65</v>
      </c>
      <c r="H1519" s="286">
        <f t="shared" si="163"/>
        <v>-28573.155000000181</v>
      </c>
      <c r="I1519" s="286">
        <f t="shared" si="166"/>
        <v>1829367.1800000016</v>
      </c>
      <c r="J1519" s="286">
        <f t="shared" si="168"/>
        <v>-19081.575000000132</v>
      </c>
      <c r="K1519" s="286">
        <f t="shared" si="167"/>
        <v>915410.16000000061</v>
      </c>
    </row>
    <row r="1520" spans="2:11" ht="14.4">
      <c r="B1520" s="287">
        <v>1518</v>
      </c>
      <c r="C1520" s="4">
        <f>IF('Input&amp;Output'!$C$3=10,'v-t_chart'!G1520,IF('Input&amp;Output'!$C$3=21,'v-t_chart'!H1520,IF('Input&amp;Output'!$C$3=32,'v-t_chart'!I1520,IF('Input&amp;Output'!$C$3=22,'v-t_chart'!J1520,IF('Input&amp;Output'!$C$3=31,'v-t_chart'!K1520,'v-t_chart'!L1520)))))</f>
        <v>86.2</v>
      </c>
      <c r="D1520" s="286">
        <v>243</v>
      </c>
      <c r="E1520" s="286">
        <f t="shared" si="164"/>
        <v>-0.59999999999999432</v>
      </c>
      <c r="F1520" s="286">
        <f t="shared" si="162"/>
        <v>-145.79999999999862</v>
      </c>
      <c r="G1520" s="286">
        <f t="shared" si="165"/>
        <v>129.6</v>
      </c>
      <c r="H1520" s="286">
        <f t="shared" si="163"/>
        <v>-18895.679999999818</v>
      </c>
      <c r="I1520" s="286">
        <f t="shared" si="166"/>
        <v>1810471.5000000019</v>
      </c>
      <c r="J1520" s="286">
        <f t="shared" si="168"/>
        <v>-12611.699999999912</v>
      </c>
      <c r="K1520" s="286">
        <f t="shared" si="167"/>
        <v>902798.46000000066</v>
      </c>
    </row>
    <row r="1521" spans="2:11" ht="14.4">
      <c r="B1521" s="287">
        <v>1519</v>
      </c>
      <c r="C1521" s="4">
        <f>IF('Input&amp;Output'!$C$3=10,'v-t_chart'!G1521,IF('Input&amp;Output'!$C$3=21,'v-t_chart'!H1521,IF('Input&amp;Output'!$C$3=32,'v-t_chart'!I1521,IF('Input&amp;Output'!$C$3=22,'v-t_chart'!J1521,IF('Input&amp;Output'!$C$3=31,'v-t_chart'!K1521,'v-t_chart'!L1521)))))</f>
        <v>85.8</v>
      </c>
      <c r="D1521" s="286">
        <v>243</v>
      </c>
      <c r="E1521" s="286">
        <f t="shared" si="164"/>
        <v>-0.40000000000000568</v>
      </c>
      <c r="F1521" s="286">
        <f t="shared" si="162"/>
        <v>-97.200000000001381</v>
      </c>
      <c r="G1521" s="286">
        <f t="shared" si="165"/>
        <v>128.9</v>
      </c>
      <c r="H1521" s="286">
        <f t="shared" si="163"/>
        <v>-12529.080000000178</v>
      </c>
      <c r="I1521" s="286">
        <f t="shared" si="166"/>
        <v>1797942.4200000018</v>
      </c>
      <c r="J1521" s="286">
        <f t="shared" si="168"/>
        <v>-8359.2000000001317</v>
      </c>
      <c r="K1521" s="286">
        <f t="shared" si="167"/>
        <v>894439.26000000047</v>
      </c>
    </row>
    <row r="1522" spans="2:11" ht="14.4">
      <c r="B1522" s="287">
        <v>1520</v>
      </c>
      <c r="C1522" s="4">
        <f>IF('Input&amp;Output'!$C$3=10,'v-t_chart'!G1522,IF('Input&amp;Output'!$C$3=21,'v-t_chart'!H1522,IF('Input&amp;Output'!$C$3=32,'v-t_chart'!I1522,IF('Input&amp;Output'!$C$3=22,'v-t_chart'!J1522,IF('Input&amp;Output'!$C$3=31,'v-t_chart'!K1522,'v-t_chart'!L1522)))))</f>
        <v>85.7</v>
      </c>
      <c r="D1522" s="286">
        <v>243</v>
      </c>
      <c r="E1522" s="286">
        <f t="shared" si="164"/>
        <v>-9.9999999999994316E-2</v>
      </c>
      <c r="F1522" s="286">
        <f t="shared" si="162"/>
        <v>-24.299999999998619</v>
      </c>
      <c r="G1522" s="286">
        <f t="shared" si="165"/>
        <v>128.6</v>
      </c>
      <c r="H1522" s="286">
        <f t="shared" si="163"/>
        <v>-3124.9799999998222</v>
      </c>
      <c r="I1522" s="286">
        <f t="shared" si="166"/>
        <v>1794817.440000002</v>
      </c>
      <c r="J1522" s="286">
        <f t="shared" si="168"/>
        <v>-2083.7249999998453</v>
      </c>
      <c r="K1522" s="286">
        <f t="shared" si="167"/>
        <v>892355.53500000061</v>
      </c>
    </row>
    <row r="1523" spans="2:11" ht="14.4">
      <c r="B1523" s="287">
        <v>1521</v>
      </c>
      <c r="C1523" s="4">
        <f>IF('Input&amp;Output'!$C$3=10,'v-t_chart'!G1523,IF('Input&amp;Output'!$C$3=21,'v-t_chart'!H1523,IF('Input&amp;Output'!$C$3=32,'v-t_chart'!I1523,IF('Input&amp;Output'!$C$3=22,'v-t_chart'!J1523,IF('Input&amp;Output'!$C$3=31,'v-t_chart'!K1523,'v-t_chart'!L1523)))))</f>
        <v>85.7</v>
      </c>
      <c r="D1523" s="286">
        <v>243</v>
      </c>
      <c r="E1523" s="286">
        <f t="shared" si="164"/>
        <v>0</v>
      </c>
      <c r="F1523" s="286">
        <f t="shared" si="162"/>
        <v>0</v>
      </c>
      <c r="G1523" s="286">
        <f t="shared" si="165"/>
        <v>128.55000000000001</v>
      </c>
      <c r="H1523" s="286">
        <f t="shared" si="163"/>
        <v>0</v>
      </c>
      <c r="I1523" s="286">
        <f t="shared" si="166"/>
        <v>1794817.440000002</v>
      </c>
      <c r="J1523" s="286">
        <f t="shared" si="168"/>
        <v>0</v>
      </c>
      <c r="K1523" s="286">
        <f t="shared" si="167"/>
        <v>892355.53500000061</v>
      </c>
    </row>
    <row r="1524" spans="2:11" ht="14.4">
      <c r="B1524" s="287">
        <v>1522</v>
      </c>
      <c r="C1524" s="4">
        <f>IF('Input&amp;Output'!$C$3=10,'v-t_chart'!G1524,IF('Input&amp;Output'!$C$3=21,'v-t_chart'!H1524,IF('Input&amp;Output'!$C$3=32,'v-t_chart'!I1524,IF('Input&amp;Output'!$C$3=22,'v-t_chart'!J1524,IF('Input&amp;Output'!$C$3=31,'v-t_chart'!K1524,'v-t_chart'!L1524)))))</f>
        <v>86</v>
      </c>
      <c r="D1524" s="286">
        <v>243</v>
      </c>
      <c r="E1524" s="286">
        <f t="shared" si="164"/>
        <v>0.29999999999999716</v>
      </c>
      <c r="F1524" s="286">
        <f t="shared" si="162"/>
        <v>72.899999999999309</v>
      </c>
      <c r="G1524" s="286">
        <f t="shared" si="165"/>
        <v>128.85</v>
      </c>
      <c r="H1524" s="286">
        <f t="shared" si="163"/>
        <v>9393.1649999999099</v>
      </c>
      <c r="I1524" s="286">
        <f t="shared" si="166"/>
        <v>1804210.6050000018</v>
      </c>
      <c r="J1524" s="286">
        <f t="shared" si="168"/>
        <v>6258.4649999999165</v>
      </c>
      <c r="K1524" s="286">
        <f t="shared" si="167"/>
        <v>898614.00000000058</v>
      </c>
    </row>
    <row r="1525" spans="2:11" ht="14.4">
      <c r="B1525" s="287">
        <v>1523</v>
      </c>
      <c r="C1525" s="4">
        <f>IF('Input&amp;Output'!$C$3=10,'v-t_chart'!G1525,IF('Input&amp;Output'!$C$3=21,'v-t_chart'!H1525,IF('Input&amp;Output'!$C$3=32,'v-t_chart'!I1525,IF('Input&amp;Output'!$C$3=22,'v-t_chart'!J1525,IF('Input&amp;Output'!$C$3=31,'v-t_chart'!K1525,'v-t_chart'!L1525)))))</f>
        <v>86.7</v>
      </c>
      <c r="D1525" s="286">
        <v>243</v>
      </c>
      <c r="E1525" s="286">
        <f t="shared" si="164"/>
        <v>0.70000000000000284</v>
      </c>
      <c r="F1525" s="286">
        <f t="shared" si="162"/>
        <v>170.1000000000007</v>
      </c>
      <c r="G1525" s="286">
        <f t="shared" si="165"/>
        <v>129.69999999999999</v>
      </c>
      <c r="H1525" s="286">
        <f t="shared" si="163"/>
        <v>22061.970000000088</v>
      </c>
      <c r="I1525" s="286">
        <f t="shared" si="166"/>
        <v>1826272.575000002</v>
      </c>
      <c r="J1525" s="286">
        <f t="shared" si="168"/>
        <v>14688.13500000004</v>
      </c>
      <c r="K1525" s="286">
        <f t="shared" si="167"/>
        <v>913302.13500000059</v>
      </c>
    </row>
    <row r="1526" spans="2:11" ht="14.4">
      <c r="B1526" s="287">
        <v>1524</v>
      </c>
      <c r="C1526" s="4">
        <f>IF('Input&amp;Output'!$C$3=10,'v-t_chart'!G1526,IF('Input&amp;Output'!$C$3=21,'v-t_chart'!H1526,IF('Input&amp;Output'!$C$3=32,'v-t_chart'!I1526,IF('Input&amp;Output'!$C$3=22,'v-t_chart'!J1526,IF('Input&amp;Output'!$C$3=31,'v-t_chart'!K1526,'v-t_chart'!L1526)))))</f>
        <v>87.8</v>
      </c>
      <c r="D1526" s="286">
        <v>243</v>
      </c>
      <c r="E1526" s="286">
        <f t="shared" si="164"/>
        <v>1.0999999999999943</v>
      </c>
      <c r="F1526" s="286">
        <f t="shared" si="162"/>
        <v>267.29999999999859</v>
      </c>
      <c r="G1526" s="286">
        <f t="shared" si="165"/>
        <v>131.15</v>
      </c>
      <c r="H1526" s="286">
        <f t="shared" si="163"/>
        <v>35056.394999999815</v>
      </c>
      <c r="I1526" s="286">
        <f t="shared" si="166"/>
        <v>1861328.9700000018</v>
      </c>
      <c r="J1526" s="286">
        <f t="shared" si="168"/>
        <v>23321.924999999868</v>
      </c>
      <c r="K1526" s="286">
        <f t="shared" si="167"/>
        <v>936624.06000000041</v>
      </c>
    </row>
    <row r="1527" spans="2:11" ht="14.4">
      <c r="B1527" s="287">
        <v>1525</v>
      </c>
      <c r="C1527" s="4">
        <f>IF('Input&amp;Output'!$C$3=10,'v-t_chart'!G1527,IF('Input&amp;Output'!$C$3=21,'v-t_chart'!H1527,IF('Input&amp;Output'!$C$3=32,'v-t_chart'!I1527,IF('Input&amp;Output'!$C$3=22,'v-t_chart'!J1527,IF('Input&amp;Output'!$C$3=31,'v-t_chart'!K1527,'v-t_chart'!L1527)))))</f>
        <v>89.2</v>
      </c>
      <c r="D1527" s="286">
        <v>243</v>
      </c>
      <c r="E1527" s="286">
        <f t="shared" si="164"/>
        <v>1.4000000000000057</v>
      </c>
      <c r="F1527" s="286">
        <f t="shared" si="162"/>
        <v>340.20000000000141</v>
      </c>
      <c r="G1527" s="286">
        <f t="shared" si="165"/>
        <v>133.1</v>
      </c>
      <c r="H1527" s="286">
        <f t="shared" si="163"/>
        <v>45280.620000000185</v>
      </c>
      <c r="I1527" s="286">
        <f t="shared" si="166"/>
        <v>1906609.5900000019</v>
      </c>
      <c r="J1527" s="286">
        <f t="shared" si="168"/>
        <v>30107.700000000132</v>
      </c>
      <c r="K1527" s="286">
        <f t="shared" si="167"/>
        <v>966731.76000000059</v>
      </c>
    </row>
    <row r="1528" spans="2:11" ht="14.4">
      <c r="B1528" s="287">
        <v>1526</v>
      </c>
      <c r="C1528" s="4">
        <f>IF('Input&amp;Output'!$C$3=10,'v-t_chart'!G1528,IF('Input&amp;Output'!$C$3=21,'v-t_chart'!H1528,IF('Input&amp;Output'!$C$3=32,'v-t_chart'!I1528,IF('Input&amp;Output'!$C$3=22,'v-t_chart'!J1528,IF('Input&amp;Output'!$C$3=31,'v-t_chart'!K1528,'v-t_chart'!L1528)))))</f>
        <v>90.9</v>
      </c>
      <c r="D1528" s="286">
        <v>243</v>
      </c>
      <c r="E1528" s="286">
        <f t="shared" si="164"/>
        <v>1.7000000000000028</v>
      </c>
      <c r="F1528" s="286">
        <f t="shared" si="162"/>
        <v>413.1000000000007</v>
      </c>
      <c r="G1528" s="286">
        <f t="shared" si="165"/>
        <v>135.5</v>
      </c>
      <c r="H1528" s="286">
        <f t="shared" si="163"/>
        <v>55975.050000000097</v>
      </c>
      <c r="I1528" s="286">
        <f t="shared" si="166"/>
        <v>1962584.640000002</v>
      </c>
      <c r="J1528" s="286">
        <f t="shared" si="168"/>
        <v>37199.655000000123</v>
      </c>
      <c r="K1528" s="286">
        <f t="shared" si="167"/>
        <v>1003931.4150000007</v>
      </c>
    </row>
    <row r="1529" spans="2:11" ht="14.4">
      <c r="B1529" s="287">
        <v>1527</v>
      </c>
      <c r="C1529" s="4">
        <f>IF('Input&amp;Output'!$C$3=10,'v-t_chart'!G1529,IF('Input&amp;Output'!$C$3=21,'v-t_chart'!H1529,IF('Input&amp;Output'!$C$3=32,'v-t_chart'!I1529,IF('Input&amp;Output'!$C$3=22,'v-t_chart'!J1529,IF('Input&amp;Output'!$C$3=31,'v-t_chart'!K1529,'v-t_chart'!L1529)))))</f>
        <v>92.6</v>
      </c>
      <c r="D1529" s="286">
        <v>243</v>
      </c>
      <c r="E1529" s="286">
        <f t="shared" si="164"/>
        <v>1.6999999999999886</v>
      </c>
      <c r="F1529" s="286">
        <f t="shared" si="162"/>
        <v>413.09999999999724</v>
      </c>
      <c r="G1529" s="286">
        <f t="shared" si="165"/>
        <v>138.05000000000001</v>
      </c>
      <c r="H1529" s="286">
        <f t="shared" si="163"/>
        <v>57028.454999999623</v>
      </c>
      <c r="I1529" s="286">
        <f t="shared" si="166"/>
        <v>2019613.0950000016</v>
      </c>
      <c r="J1529" s="286">
        <f t="shared" si="168"/>
        <v>37901.924999999646</v>
      </c>
      <c r="K1529" s="286">
        <f t="shared" si="167"/>
        <v>1041833.3400000004</v>
      </c>
    </row>
    <row r="1530" spans="2:11" ht="14.4">
      <c r="B1530" s="287">
        <v>1528</v>
      </c>
      <c r="C1530" s="4">
        <f>IF('Input&amp;Output'!$C$3=10,'v-t_chart'!G1530,IF('Input&amp;Output'!$C$3=21,'v-t_chart'!H1530,IF('Input&amp;Output'!$C$3=32,'v-t_chart'!I1530,IF('Input&amp;Output'!$C$3=22,'v-t_chart'!J1530,IF('Input&amp;Output'!$C$3=31,'v-t_chart'!K1530,'v-t_chart'!L1530)))))</f>
        <v>94.3</v>
      </c>
      <c r="D1530" s="286">
        <v>243</v>
      </c>
      <c r="E1530" s="286">
        <f t="shared" si="164"/>
        <v>1.7000000000000028</v>
      </c>
      <c r="F1530" s="286">
        <f t="shared" si="162"/>
        <v>413.1000000000007</v>
      </c>
      <c r="G1530" s="286">
        <f t="shared" si="165"/>
        <v>140.6</v>
      </c>
      <c r="H1530" s="286">
        <f t="shared" si="163"/>
        <v>58081.860000000095</v>
      </c>
      <c r="I1530" s="286">
        <f t="shared" si="166"/>
        <v>2077694.9550000017</v>
      </c>
      <c r="J1530" s="286">
        <f t="shared" si="168"/>
        <v>38604.195000000167</v>
      </c>
      <c r="K1530" s="286">
        <f t="shared" si="167"/>
        <v>1080437.5350000006</v>
      </c>
    </row>
    <row r="1531" spans="2:11" ht="14.4">
      <c r="B1531" s="287">
        <v>1529</v>
      </c>
      <c r="C1531" s="4">
        <f>IF('Input&amp;Output'!$C$3=10,'v-t_chart'!G1531,IF('Input&amp;Output'!$C$3=21,'v-t_chart'!H1531,IF('Input&amp;Output'!$C$3=32,'v-t_chart'!I1531,IF('Input&amp;Output'!$C$3=22,'v-t_chart'!J1531,IF('Input&amp;Output'!$C$3=31,'v-t_chart'!K1531,'v-t_chart'!L1531)))))</f>
        <v>95.9</v>
      </c>
      <c r="D1531" s="286">
        <v>243</v>
      </c>
      <c r="E1531" s="286">
        <f t="shared" si="164"/>
        <v>1.6000000000000085</v>
      </c>
      <c r="F1531" s="286">
        <f t="shared" si="162"/>
        <v>388.80000000000206</v>
      </c>
      <c r="G1531" s="286">
        <f t="shared" si="165"/>
        <v>143.05000000000001</v>
      </c>
      <c r="H1531" s="286">
        <f t="shared" si="163"/>
        <v>55617.840000000302</v>
      </c>
      <c r="I1531" s="286">
        <f t="shared" si="166"/>
        <v>2133312.7950000018</v>
      </c>
      <c r="J1531" s="286">
        <f t="shared" si="168"/>
        <v>36974.880000000187</v>
      </c>
      <c r="K1531" s="286">
        <f t="shared" si="167"/>
        <v>1117412.4150000007</v>
      </c>
    </row>
    <row r="1532" spans="2:11" ht="14.4">
      <c r="B1532" s="287">
        <v>1530</v>
      </c>
      <c r="C1532" s="4">
        <f>IF('Input&amp;Output'!$C$3=10,'v-t_chart'!G1532,IF('Input&amp;Output'!$C$3=21,'v-t_chart'!H1532,IF('Input&amp;Output'!$C$3=32,'v-t_chart'!I1532,IF('Input&amp;Output'!$C$3=22,'v-t_chart'!J1532,IF('Input&amp;Output'!$C$3=31,'v-t_chart'!K1532,'v-t_chart'!L1532)))))</f>
        <v>97.4</v>
      </c>
      <c r="D1532" s="286">
        <v>243</v>
      </c>
      <c r="E1532" s="286">
        <f t="shared" si="164"/>
        <v>1.5</v>
      </c>
      <c r="F1532" s="286">
        <f t="shared" si="162"/>
        <v>364.5</v>
      </c>
      <c r="G1532" s="286">
        <f t="shared" si="165"/>
        <v>145.35000000000002</v>
      </c>
      <c r="H1532" s="286">
        <f t="shared" si="163"/>
        <v>52980.075000000012</v>
      </c>
      <c r="I1532" s="286">
        <f t="shared" si="166"/>
        <v>2186292.870000002</v>
      </c>
      <c r="J1532" s="286">
        <f t="shared" si="168"/>
        <v>35228.924999999865</v>
      </c>
      <c r="K1532" s="286">
        <f t="shared" si="167"/>
        <v>1152641.3400000005</v>
      </c>
    </row>
    <row r="1533" spans="2:11" ht="14.4">
      <c r="B1533" s="287">
        <v>1531</v>
      </c>
      <c r="C1533" s="4">
        <f>IF('Input&amp;Output'!$C$3=10,'v-t_chart'!G1533,IF('Input&amp;Output'!$C$3=21,'v-t_chart'!H1533,IF('Input&amp;Output'!$C$3=32,'v-t_chart'!I1533,IF('Input&amp;Output'!$C$3=22,'v-t_chart'!J1533,IF('Input&amp;Output'!$C$3=31,'v-t_chart'!K1533,'v-t_chart'!L1533)))))</f>
        <v>98.7</v>
      </c>
      <c r="D1533" s="286">
        <v>243</v>
      </c>
      <c r="E1533" s="286">
        <f t="shared" si="164"/>
        <v>1.2999999999999972</v>
      </c>
      <c r="F1533" s="286">
        <f t="shared" si="162"/>
        <v>315.8999999999993</v>
      </c>
      <c r="G1533" s="286">
        <f t="shared" si="165"/>
        <v>147.4</v>
      </c>
      <c r="H1533" s="286">
        <f t="shared" si="163"/>
        <v>46563.659999999894</v>
      </c>
      <c r="I1533" s="286">
        <f t="shared" si="166"/>
        <v>2232856.5300000017</v>
      </c>
      <c r="J1533" s="286">
        <f t="shared" si="168"/>
        <v>30973.995000000035</v>
      </c>
      <c r="K1533" s="286">
        <f t="shared" si="167"/>
        <v>1183615.3350000007</v>
      </c>
    </row>
    <row r="1534" spans="2:11" ht="14.4">
      <c r="B1534" s="287">
        <v>1532</v>
      </c>
      <c r="C1534" s="4">
        <f>IF('Input&amp;Output'!$C$3=10,'v-t_chart'!G1534,IF('Input&amp;Output'!$C$3=21,'v-t_chart'!H1534,IF('Input&amp;Output'!$C$3=32,'v-t_chart'!I1534,IF('Input&amp;Output'!$C$3=22,'v-t_chart'!J1534,IF('Input&amp;Output'!$C$3=31,'v-t_chart'!K1534,'v-t_chart'!L1534)))))</f>
        <v>99.7</v>
      </c>
      <c r="D1534" s="286">
        <v>243</v>
      </c>
      <c r="E1534" s="286">
        <f t="shared" si="164"/>
        <v>1</v>
      </c>
      <c r="F1534" s="286">
        <f t="shared" si="162"/>
        <v>243</v>
      </c>
      <c r="G1534" s="286">
        <f t="shared" si="165"/>
        <v>149.05000000000001</v>
      </c>
      <c r="H1534" s="286">
        <f t="shared" si="163"/>
        <v>36219.15</v>
      </c>
      <c r="I1534" s="286">
        <f t="shared" si="166"/>
        <v>2269075.6800000016</v>
      </c>
      <c r="J1534" s="286">
        <f t="shared" si="168"/>
        <v>24105.599999999955</v>
      </c>
      <c r="K1534" s="286">
        <f t="shared" si="167"/>
        <v>1207720.9350000005</v>
      </c>
    </row>
    <row r="1535" spans="2:11" ht="14.4">
      <c r="B1535" s="287">
        <v>1533</v>
      </c>
      <c r="C1535" s="4">
        <f>IF('Input&amp;Output'!$C$3=10,'v-t_chart'!G1535,IF('Input&amp;Output'!$C$3=21,'v-t_chart'!H1535,IF('Input&amp;Output'!$C$3=32,'v-t_chart'!I1535,IF('Input&amp;Output'!$C$3=22,'v-t_chart'!J1535,IF('Input&amp;Output'!$C$3=31,'v-t_chart'!K1535,'v-t_chart'!L1535)))))</f>
        <v>100.3</v>
      </c>
      <c r="D1535" s="286">
        <v>243</v>
      </c>
      <c r="E1535" s="286">
        <f t="shared" si="164"/>
        <v>0.59999999999999432</v>
      </c>
      <c r="F1535" s="286">
        <f t="shared" si="162"/>
        <v>145.79999999999862</v>
      </c>
      <c r="G1535" s="286">
        <f t="shared" si="165"/>
        <v>150.15</v>
      </c>
      <c r="H1535" s="286">
        <f t="shared" si="163"/>
        <v>21891.869999999792</v>
      </c>
      <c r="I1535" s="286">
        <f t="shared" si="166"/>
        <v>2290967.5500000012</v>
      </c>
      <c r="J1535" s="286">
        <f t="shared" si="168"/>
        <v>14580</v>
      </c>
      <c r="K1535" s="286">
        <f t="shared" si="167"/>
        <v>1222300.9350000005</v>
      </c>
    </row>
    <row r="1536" spans="2:11" ht="14.4">
      <c r="B1536" s="287">
        <v>1534</v>
      </c>
      <c r="C1536" s="4">
        <f>IF('Input&amp;Output'!$C$3=10,'v-t_chart'!G1536,IF('Input&amp;Output'!$C$3=21,'v-t_chart'!H1536,IF('Input&amp;Output'!$C$3=32,'v-t_chart'!I1536,IF('Input&amp;Output'!$C$3=22,'v-t_chart'!J1536,IF('Input&amp;Output'!$C$3=31,'v-t_chart'!K1536,'v-t_chart'!L1536)))))</f>
        <v>100.6</v>
      </c>
      <c r="D1536" s="286">
        <v>243</v>
      </c>
      <c r="E1536" s="286">
        <f t="shared" si="164"/>
        <v>0.29999999999999716</v>
      </c>
      <c r="F1536" s="286">
        <f t="shared" si="162"/>
        <v>72.899999999999309</v>
      </c>
      <c r="G1536" s="286">
        <f t="shared" si="165"/>
        <v>150.75</v>
      </c>
      <c r="H1536" s="286">
        <f t="shared" si="163"/>
        <v>10989.674999999896</v>
      </c>
      <c r="I1536" s="286">
        <f t="shared" si="166"/>
        <v>2301957.225000001</v>
      </c>
      <c r="J1536" s="286">
        <f t="shared" si="168"/>
        <v>7322.804999999832</v>
      </c>
      <c r="K1536" s="286">
        <f t="shared" si="167"/>
        <v>1229623.7400000005</v>
      </c>
    </row>
    <row r="1537" spans="2:11" ht="14.4">
      <c r="B1537" s="287">
        <v>1535</v>
      </c>
      <c r="C1537" s="4">
        <f>IF('Input&amp;Output'!$C$3=10,'v-t_chart'!G1537,IF('Input&amp;Output'!$C$3=21,'v-t_chart'!H1537,IF('Input&amp;Output'!$C$3=32,'v-t_chart'!I1537,IF('Input&amp;Output'!$C$3=22,'v-t_chart'!J1537,IF('Input&amp;Output'!$C$3=31,'v-t_chart'!K1537,'v-t_chart'!L1537)))))</f>
        <v>101</v>
      </c>
      <c r="D1537" s="286">
        <v>243</v>
      </c>
      <c r="E1537" s="286">
        <f t="shared" si="164"/>
        <v>0.40000000000000568</v>
      </c>
      <c r="F1537" s="286">
        <f t="shared" si="162"/>
        <v>97.200000000001381</v>
      </c>
      <c r="G1537" s="286">
        <f t="shared" si="165"/>
        <v>151.30000000000001</v>
      </c>
      <c r="H1537" s="286">
        <f t="shared" si="163"/>
        <v>14706.36000000021</v>
      </c>
      <c r="I1537" s="286">
        <f t="shared" si="166"/>
        <v>2316663.5850000014</v>
      </c>
      <c r="J1537" s="286">
        <f t="shared" si="168"/>
        <v>9797.7600000001512</v>
      </c>
      <c r="K1537" s="286">
        <f t="shared" si="167"/>
        <v>1239421.5000000007</v>
      </c>
    </row>
    <row r="1538" spans="2:11" ht="14.4">
      <c r="B1538" s="287">
        <v>1536</v>
      </c>
      <c r="C1538" s="4">
        <f>IF('Input&amp;Output'!$C$3=10,'v-t_chart'!G1538,IF('Input&amp;Output'!$C$3=21,'v-t_chart'!H1538,IF('Input&amp;Output'!$C$3=32,'v-t_chart'!I1538,IF('Input&amp;Output'!$C$3=22,'v-t_chart'!J1538,IF('Input&amp;Output'!$C$3=31,'v-t_chart'!K1538,'v-t_chart'!L1538)))))</f>
        <v>101.4</v>
      </c>
      <c r="D1538" s="286">
        <v>243</v>
      </c>
      <c r="E1538" s="286">
        <f t="shared" si="164"/>
        <v>0.40000000000000568</v>
      </c>
      <c r="F1538" s="286">
        <f t="shared" si="162"/>
        <v>97.200000000001381</v>
      </c>
      <c r="G1538" s="286">
        <f t="shared" si="165"/>
        <v>151.9</v>
      </c>
      <c r="H1538" s="286">
        <f t="shared" si="163"/>
        <v>14764.680000000209</v>
      </c>
      <c r="I1538" s="286">
        <f t="shared" si="166"/>
        <v>2331428.2650000015</v>
      </c>
      <c r="J1538" s="286">
        <f t="shared" si="168"/>
        <v>9836.6400000001158</v>
      </c>
      <c r="K1538" s="286">
        <f t="shared" si="167"/>
        <v>1249258.1400000008</v>
      </c>
    </row>
    <row r="1539" spans="2:11" ht="14.4">
      <c r="B1539" s="287">
        <v>1537</v>
      </c>
      <c r="C1539" s="4">
        <f>IF('Input&amp;Output'!$C$3=10,'v-t_chart'!G1539,IF('Input&amp;Output'!$C$3=21,'v-t_chart'!H1539,IF('Input&amp;Output'!$C$3=32,'v-t_chart'!I1539,IF('Input&amp;Output'!$C$3=22,'v-t_chart'!J1539,IF('Input&amp;Output'!$C$3=31,'v-t_chart'!K1539,'v-t_chart'!L1539)))))</f>
        <v>101.8</v>
      </c>
      <c r="D1539" s="286">
        <v>243</v>
      </c>
      <c r="E1539" s="286">
        <f t="shared" si="164"/>
        <v>0.39999999999999147</v>
      </c>
      <c r="F1539" s="286">
        <f t="shared" si="162"/>
        <v>97.199999999997928</v>
      </c>
      <c r="G1539" s="286">
        <f t="shared" si="165"/>
        <v>152.5</v>
      </c>
      <c r="H1539" s="286">
        <f t="shared" si="163"/>
        <v>14822.999999999683</v>
      </c>
      <c r="I1539" s="286">
        <f t="shared" si="166"/>
        <v>2346251.2650000011</v>
      </c>
      <c r="J1539" s="286">
        <f t="shared" si="168"/>
        <v>9875.5199999998586</v>
      </c>
      <c r="K1539" s="286">
        <f t="shared" si="167"/>
        <v>1259133.6600000006</v>
      </c>
    </row>
    <row r="1540" spans="2:11" ht="14.4">
      <c r="B1540" s="287">
        <v>1538</v>
      </c>
      <c r="C1540" s="4">
        <f>IF('Input&amp;Output'!$C$3=10,'v-t_chart'!G1540,IF('Input&amp;Output'!$C$3=21,'v-t_chart'!H1540,IF('Input&amp;Output'!$C$3=32,'v-t_chart'!I1540,IF('Input&amp;Output'!$C$3=22,'v-t_chart'!J1540,IF('Input&amp;Output'!$C$3=31,'v-t_chart'!K1540,'v-t_chart'!L1540)))))</f>
        <v>102.2</v>
      </c>
      <c r="D1540" s="286">
        <v>243</v>
      </c>
      <c r="E1540" s="286">
        <f t="shared" si="164"/>
        <v>0.40000000000000568</v>
      </c>
      <c r="F1540" s="286">
        <f t="shared" ref="F1540:F1603" si="169">D1540*E1540</f>
        <v>97.200000000001381</v>
      </c>
      <c r="G1540" s="286">
        <f t="shared" si="165"/>
        <v>153.1</v>
      </c>
      <c r="H1540" s="286">
        <f t="shared" ref="H1540:H1603" si="170">F1540*G1540</f>
        <v>14881.320000000211</v>
      </c>
      <c r="I1540" s="286">
        <f t="shared" si="166"/>
        <v>2361132.5850000014</v>
      </c>
      <c r="J1540" s="286">
        <f t="shared" si="168"/>
        <v>9914.4000000000451</v>
      </c>
      <c r="K1540" s="286">
        <f t="shared" si="167"/>
        <v>1269048.0600000008</v>
      </c>
    </row>
    <row r="1541" spans="2:11" ht="14.4">
      <c r="B1541" s="287">
        <v>1539</v>
      </c>
      <c r="C1541" s="4">
        <f>IF('Input&amp;Output'!$C$3=10,'v-t_chart'!G1541,IF('Input&amp;Output'!$C$3=21,'v-t_chart'!H1541,IF('Input&amp;Output'!$C$3=32,'v-t_chart'!I1541,IF('Input&amp;Output'!$C$3=22,'v-t_chart'!J1541,IF('Input&amp;Output'!$C$3=31,'v-t_chart'!K1541,'v-t_chart'!L1541)))))</f>
        <v>102.5</v>
      </c>
      <c r="D1541" s="286">
        <v>243</v>
      </c>
      <c r="E1541" s="286">
        <f t="shared" ref="E1541:E1604" si="171">(C1541-C1540)/(B1541/B1541)</f>
        <v>0.29999999999999716</v>
      </c>
      <c r="F1541" s="286">
        <f t="shared" si="169"/>
        <v>72.899999999999309</v>
      </c>
      <c r="G1541" s="286">
        <f t="shared" ref="G1541:G1604" si="172">(C1541+C1540/2)*(B1541-B1540)</f>
        <v>153.6</v>
      </c>
      <c r="H1541" s="286">
        <f t="shared" si="170"/>
        <v>11197.439999999893</v>
      </c>
      <c r="I1541" s="286">
        <f t="shared" ref="I1541:I1604" si="173">I1540+H1541</f>
        <v>2372330.0250000013</v>
      </c>
      <c r="J1541" s="286">
        <f t="shared" si="168"/>
        <v>7461.3149999999823</v>
      </c>
      <c r="K1541" s="286">
        <f t="shared" ref="K1541:K1604" si="174">K1540+J1541</f>
        <v>1276509.3750000007</v>
      </c>
    </row>
    <row r="1542" spans="2:11" ht="14.4">
      <c r="B1542" s="287">
        <v>1540</v>
      </c>
      <c r="C1542" s="4">
        <f>IF('Input&amp;Output'!$C$3=10,'v-t_chart'!G1542,IF('Input&amp;Output'!$C$3=21,'v-t_chart'!H1542,IF('Input&amp;Output'!$C$3=32,'v-t_chart'!I1542,IF('Input&amp;Output'!$C$3=22,'v-t_chart'!J1542,IF('Input&amp;Output'!$C$3=31,'v-t_chart'!K1542,'v-t_chart'!L1542)))))</f>
        <v>102.6</v>
      </c>
      <c r="D1542" s="286">
        <v>243</v>
      </c>
      <c r="E1542" s="286">
        <f t="shared" si="171"/>
        <v>9.9999999999994316E-2</v>
      </c>
      <c r="F1542" s="286">
        <f t="shared" si="169"/>
        <v>24.299999999998619</v>
      </c>
      <c r="G1542" s="286">
        <f t="shared" si="172"/>
        <v>153.85</v>
      </c>
      <c r="H1542" s="286">
        <f t="shared" si="170"/>
        <v>3738.5549999997875</v>
      </c>
      <c r="I1542" s="286">
        <f t="shared" si="173"/>
        <v>2376068.580000001</v>
      </c>
      <c r="J1542" s="286">
        <f t="shared" si="168"/>
        <v>2491.9649999998055</v>
      </c>
      <c r="K1542" s="286">
        <f t="shared" si="174"/>
        <v>1279001.3400000005</v>
      </c>
    </row>
    <row r="1543" spans="2:11" ht="14.4">
      <c r="B1543" s="287">
        <v>1541</v>
      </c>
      <c r="C1543" s="4">
        <f>IF('Input&amp;Output'!$C$3=10,'v-t_chart'!G1543,IF('Input&amp;Output'!$C$3=21,'v-t_chart'!H1543,IF('Input&amp;Output'!$C$3=32,'v-t_chart'!I1543,IF('Input&amp;Output'!$C$3=22,'v-t_chart'!J1543,IF('Input&amp;Output'!$C$3=31,'v-t_chart'!K1543,'v-t_chart'!L1543)))))</f>
        <v>102.7</v>
      </c>
      <c r="D1543" s="286">
        <v>243</v>
      </c>
      <c r="E1543" s="286">
        <f t="shared" si="171"/>
        <v>0.10000000000000853</v>
      </c>
      <c r="F1543" s="286">
        <f t="shared" si="169"/>
        <v>24.300000000002072</v>
      </c>
      <c r="G1543" s="286">
        <f t="shared" si="172"/>
        <v>154</v>
      </c>
      <c r="H1543" s="286">
        <f t="shared" si="170"/>
        <v>3742.2000000003191</v>
      </c>
      <c r="I1543" s="286">
        <f t="shared" si="173"/>
        <v>2379810.7800000012</v>
      </c>
      <c r="J1543" s="286">
        <f t="shared" si="168"/>
        <v>2494.3950000003006</v>
      </c>
      <c r="K1543" s="286">
        <f t="shared" si="174"/>
        <v>1281495.7350000008</v>
      </c>
    </row>
    <row r="1544" spans="2:11" ht="14.4">
      <c r="B1544" s="287">
        <v>1542</v>
      </c>
      <c r="C1544" s="4">
        <f>IF('Input&amp;Output'!$C$3=10,'v-t_chart'!G1544,IF('Input&amp;Output'!$C$3=21,'v-t_chart'!H1544,IF('Input&amp;Output'!$C$3=32,'v-t_chart'!I1544,IF('Input&amp;Output'!$C$3=22,'v-t_chart'!J1544,IF('Input&amp;Output'!$C$3=31,'v-t_chart'!K1544,'v-t_chart'!L1544)))))</f>
        <v>102.8</v>
      </c>
      <c r="D1544" s="286">
        <v>243</v>
      </c>
      <c r="E1544" s="286">
        <f t="shared" si="171"/>
        <v>9.9999999999994316E-2</v>
      </c>
      <c r="F1544" s="286">
        <f t="shared" si="169"/>
        <v>24.299999999998619</v>
      </c>
      <c r="G1544" s="286">
        <f t="shared" si="172"/>
        <v>154.15</v>
      </c>
      <c r="H1544" s="286">
        <f t="shared" si="170"/>
        <v>3745.8449999997874</v>
      </c>
      <c r="I1544" s="286">
        <f t="shared" si="173"/>
        <v>2383556.6250000009</v>
      </c>
      <c r="J1544" s="286">
        <f t="shared" si="168"/>
        <v>2496.8249999999116</v>
      </c>
      <c r="K1544" s="286">
        <f t="shared" si="174"/>
        <v>1283992.5600000008</v>
      </c>
    </row>
    <row r="1545" spans="2:11" ht="14.4">
      <c r="B1545" s="287">
        <v>1543</v>
      </c>
      <c r="C1545" s="4">
        <f>IF('Input&amp;Output'!$C$3=10,'v-t_chart'!G1545,IF('Input&amp;Output'!$C$3=21,'v-t_chart'!H1545,IF('Input&amp;Output'!$C$3=32,'v-t_chart'!I1545,IF('Input&amp;Output'!$C$3=22,'v-t_chart'!J1545,IF('Input&amp;Output'!$C$3=31,'v-t_chart'!K1545,'v-t_chart'!L1545)))))</f>
        <v>103</v>
      </c>
      <c r="D1545" s="286">
        <v>243</v>
      </c>
      <c r="E1545" s="286">
        <f t="shared" si="171"/>
        <v>0.20000000000000284</v>
      </c>
      <c r="F1545" s="286">
        <f t="shared" si="169"/>
        <v>48.600000000000691</v>
      </c>
      <c r="G1545" s="286">
        <f t="shared" si="172"/>
        <v>154.4</v>
      </c>
      <c r="H1545" s="286">
        <f t="shared" si="170"/>
        <v>7503.8400000001066</v>
      </c>
      <c r="I1545" s="286">
        <f t="shared" si="173"/>
        <v>2391060.4650000012</v>
      </c>
      <c r="J1545" s="286">
        <f t="shared" si="168"/>
        <v>5000.9399999999823</v>
      </c>
      <c r="K1545" s="286">
        <f t="shared" si="174"/>
        <v>1288993.5000000007</v>
      </c>
    </row>
    <row r="1546" spans="2:11" ht="14.4">
      <c r="B1546" s="287">
        <v>1544</v>
      </c>
      <c r="C1546" s="4">
        <f>IF('Input&amp;Output'!$C$3=10,'v-t_chart'!G1546,IF('Input&amp;Output'!$C$3=21,'v-t_chart'!H1546,IF('Input&amp;Output'!$C$3=32,'v-t_chart'!I1546,IF('Input&amp;Output'!$C$3=22,'v-t_chart'!J1546,IF('Input&amp;Output'!$C$3=31,'v-t_chart'!K1546,'v-t_chart'!L1546)))))</f>
        <v>103.5</v>
      </c>
      <c r="D1546" s="286">
        <v>243</v>
      </c>
      <c r="E1546" s="286">
        <f t="shared" si="171"/>
        <v>0.5</v>
      </c>
      <c r="F1546" s="286">
        <f t="shared" si="169"/>
        <v>121.5</v>
      </c>
      <c r="G1546" s="286">
        <f t="shared" si="172"/>
        <v>155</v>
      </c>
      <c r="H1546" s="286">
        <f t="shared" si="170"/>
        <v>18832.5</v>
      </c>
      <c r="I1546" s="286">
        <f t="shared" si="173"/>
        <v>2409892.9650000012</v>
      </c>
      <c r="J1546" s="286">
        <f t="shared" si="168"/>
        <v>12544.875</v>
      </c>
      <c r="K1546" s="286">
        <f t="shared" si="174"/>
        <v>1301538.3750000007</v>
      </c>
    </row>
    <row r="1547" spans="2:11" ht="14.4">
      <c r="B1547" s="287">
        <v>1545</v>
      </c>
      <c r="C1547" s="4">
        <f>IF('Input&amp;Output'!$C$3=10,'v-t_chart'!G1547,IF('Input&amp;Output'!$C$3=21,'v-t_chart'!H1547,IF('Input&amp;Output'!$C$3=32,'v-t_chart'!I1547,IF('Input&amp;Output'!$C$3=22,'v-t_chart'!J1547,IF('Input&amp;Output'!$C$3=31,'v-t_chart'!K1547,'v-t_chart'!L1547)))))</f>
        <v>104.3</v>
      </c>
      <c r="D1547" s="286">
        <v>243</v>
      </c>
      <c r="E1547" s="286">
        <f t="shared" si="171"/>
        <v>0.79999999999999716</v>
      </c>
      <c r="F1547" s="286">
        <f t="shared" si="169"/>
        <v>194.3999999999993</v>
      </c>
      <c r="G1547" s="286">
        <f t="shared" si="172"/>
        <v>156.05000000000001</v>
      </c>
      <c r="H1547" s="286">
        <f t="shared" si="170"/>
        <v>30336.119999999893</v>
      </c>
      <c r="I1547" s="286">
        <f t="shared" si="173"/>
        <v>2440229.0850000014</v>
      </c>
      <c r="J1547" s="286">
        <f t="shared" si="168"/>
        <v>20198.159999999974</v>
      </c>
      <c r="K1547" s="286">
        <f t="shared" si="174"/>
        <v>1321736.5350000006</v>
      </c>
    </row>
    <row r="1548" spans="2:11" ht="14.4">
      <c r="B1548" s="287">
        <v>1546</v>
      </c>
      <c r="C1548" s="4">
        <f>IF('Input&amp;Output'!$C$3=10,'v-t_chart'!G1548,IF('Input&amp;Output'!$C$3=21,'v-t_chart'!H1548,IF('Input&amp;Output'!$C$3=32,'v-t_chart'!I1548,IF('Input&amp;Output'!$C$3=22,'v-t_chart'!J1548,IF('Input&amp;Output'!$C$3=31,'v-t_chart'!K1548,'v-t_chart'!L1548)))))</f>
        <v>105.2</v>
      </c>
      <c r="D1548" s="286">
        <v>243</v>
      </c>
      <c r="E1548" s="286">
        <f t="shared" si="171"/>
        <v>0.90000000000000568</v>
      </c>
      <c r="F1548" s="286">
        <f t="shared" si="169"/>
        <v>218.70000000000138</v>
      </c>
      <c r="G1548" s="286">
        <f t="shared" si="172"/>
        <v>157.35</v>
      </c>
      <c r="H1548" s="286">
        <f t="shared" si="170"/>
        <v>34412.445000000218</v>
      </c>
      <c r="I1548" s="286">
        <f t="shared" si="173"/>
        <v>2474641.5300000017</v>
      </c>
      <c r="J1548" s="286">
        <f t="shared" si="168"/>
        <v>22908.825000000132</v>
      </c>
      <c r="K1548" s="286">
        <f t="shared" si="174"/>
        <v>1344645.3600000008</v>
      </c>
    </row>
    <row r="1549" spans="2:11" ht="14.4">
      <c r="B1549" s="287">
        <v>1547</v>
      </c>
      <c r="C1549" s="4">
        <f>IF('Input&amp;Output'!$C$3=10,'v-t_chart'!G1549,IF('Input&amp;Output'!$C$3=21,'v-t_chart'!H1549,IF('Input&amp;Output'!$C$3=32,'v-t_chart'!I1549,IF('Input&amp;Output'!$C$3=22,'v-t_chart'!J1549,IF('Input&amp;Output'!$C$3=31,'v-t_chart'!K1549,'v-t_chart'!L1549)))))</f>
        <v>106.1</v>
      </c>
      <c r="D1549" s="286">
        <v>243</v>
      </c>
      <c r="E1549" s="286">
        <f t="shared" si="171"/>
        <v>0.89999999999999147</v>
      </c>
      <c r="F1549" s="286">
        <f t="shared" si="169"/>
        <v>218.69999999999794</v>
      </c>
      <c r="G1549" s="286">
        <f t="shared" si="172"/>
        <v>158.69999999999999</v>
      </c>
      <c r="H1549" s="286">
        <f t="shared" si="170"/>
        <v>34707.689999999668</v>
      </c>
      <c r="I1549" s="286">
        <f t="shared" si="173"/>
        <v>2509349.2200000011</v>
      </c>
      <c r="J1549" s="286">
        <f t="shared" si="168"/>
        <v>23105.654999999788</v>
      </c>
      <c r="K1549" s="286">
        <f t="shared" si="174"/>
        <v>1367751.0150000006</v>
      </c>
    </row>
    <row r="1550" spans="2:11" ht="14.4">
      <c r="B1550" s="287">
        <v>1548</v>
      </c>
      <c r="C1550" s="4">
        <f>IF('Input&amp;Output'!$C$3=10,'v-t_chart'!G1550,IF('Input&amp;Output'!$C$3=21,'v-t_chart'!H1550,IF('Input&amp;Output'!$C$3=32,'v-t_chart'!I1550,IF('Input&amp;Output'!$C$3=22,'v-t_chart'!J1550,IF('Input&amp;Output'!$C$3=31,'v-t_chart'!K1550,'v-t_chart'!L1550)))))</f>
        <v>106.8</v>
      </c>
      <c r="D1550" s="286">
        <v>243</v>
      </c>
      <c r="E1550" s="286">
        <f t="shared" si="171"/>
        <v>0.70000000000000284</v>
      </c>
      <c r="F1550" s="286">
        <f t="shared" si="169"/>
        <v>170.1000000000007</v>
      </c>
      <c r="G1550" s="286">
        <f t="shared" si="172"/>
        <v>159.85</v>
      </c>
      <c r="H1550" s="286">
        <f t="shared" si="170"/>
        <v>27190.485000000113</v>
      </c>
      <c r="I1550" s="286">
        <f t="shared" si="173"/>
        <v>2536539.7050000015</v>
      </c>
      <c r="J1550" s="286">
        <f t="shared" si="168"/>
        <v>18107.14500000008</v>
      </c>
      <c r="K1550" s="286">
        <f t="shared" si="174"/>
        <v>1385858.1600000006</v>
      </c>
    </row>
    <row r="1551" spans="2:11" ht="14.4">
      <c r="B1551" s="287">
        <v>1549</v>
      </c>
      <c r="C1551" s="4">
        <f>IF('Input&amp;Output'!$C$3=10,'v-t_chart'!G1551,IF('Input&amp;Output'!$C$3=21,'v-t_chart'!H1551,IF('Input&amp;Output'!$C$3=32,'v-t_chart'!I1551,IF('Input&amp;Output'!$C$3=22,'v-t_chart'!J1551,IF('Input&amp;Output'!$C$3=31,'v-t_chart'!K1551,'v-t_chart'!L1551)))))</f>
        <v>107.1</v>
      </c>
      <c r="D1551" s="286">
        <v>243</v>
      </c>
      <c r="E1551" s="286">
        <f t="shared" si="171"/>
        <v>0.29999999999999716</v>
      </c>
      <c r="F1551" s="286">
        <f t="shared" si="169"/>
        <v>72.899999999999309</v>
      </c>
      <c r="G1551" s="286">
        <f t="shared" si="172"/>
        <v>160.5</v>
      </c>
      <c r="H1551" s="286">
        <f t="shared" si="170"/>
        <v>11700.44999999989</v>
      </c>
      <c r="I1551" s="286">
        <f t="shared" si="173"/>
        <v>2548240.1550000012</v>
      </c>
      <c r="J1551" s="286">
        <f t="shared" si="168"/>
        <v>7796.6549999997878</v>
      </c>
      <c r="K1551" s="286">
        <f t="shared" si="174"/>
        <v>1393654.8150000004</v>
      </c>
    </row>
    <row r="1552" spans="2:11" ht="14.4">
      <c r="B1552" s="287">
        <v>1550</v>
      </c>
      <c r="C1552" s="4">
        <f>IF('Input&amp;Output'!$C$3=10,'v-t_chart'!G1552,IF('Input&amp;Output'!$C$3=21,'v-t_chart'!H1552,IF('Input&amp;Output'!$C$3=32,'v-t_chart'!I1552,IF('Input&amp;Output'!$C$3=22,'v-t_chart'!J1552,IF('Input&amp;Output'!$C$3=31,'v-t_chart'!K1552,'v-t_chart'!L1552)))))</f>
        <v>106.7</v>
      </c>
      <c r="D1552" s="286">
        <v>243</v>
      </c>
      <c r="E1552" s="286">
        <f t="shared" si="171"/>
        <v>-0.39999999999999147</v>
      </c>
      <c r="F1552" s="286">
        <f t="shared" si="169"/>
        <v>-97.199999999997928</v>
      </c>
      <c r="G1552" s="286">
        <f t="shared" si="172"/>
        <v>160.25</v>
      </c>
      <c r="H1552" s="286">
        <f t="shared" si="170"/>
        <v>-15576.299999999668</v>
      </c>
      <c r="I1552" s="286">
        <f t="shared" si="173"/>
        <v>2532663.8550000014</v>
      </c>
      <c r="J1552" s="286">
        <f t="shared" si="168"/>
        <v>-10390.679999999611</v>
      </c>
      <c r="K1552" s="286">
        <f t="shared" si="174"/>
        <v>1383264.1350000007</v>
      </c>
    </row>
    <row r="1553" spans="2:11" ht="14.4">
      <c r="B1553" s="287">
        <v>1551</v>
      </c>
      <c r="C1553" s="4">
        <f>IF('Input&amp;Output'!$C$3=10,'v-t_chart'!G1553,IF('Input&amp;Output'!$C$3=21,'v-t_chart'!H1553,IF('Input&amp;Output'!$C$3=32,'v-t_chart'!I1553,IF('Input&amp;Output'!$C$3=22,'v-t_chart'!J1553,IF('Input&amp;Output'!$C$3=31,'v-t_chart'!K1553,'v-t_chart'!L1553)))))</f>
        <v>105</v>
      </c>
      <c r="D1553" s="286">
        <v>243</v>
      </c>
      <c r="E1553" s="286">
        <f t="shared" si="171"/>
        <v>-1.7000000000000028</v>
      </c>
      <c r="F1553" s="286">
        <f t="shared" si="169"/>
        <v>-413.1000000000007</v>
      </c>
      <c r="G1553" s="286">
        <f t="shared" si="172"/>
        <v>158.35</v>
      </c>
      <c r="H1553" s="286">
        <f t="shared" si="170"/>
        <v>-65414.385000000111</v>
      </c>
      <c r="I1553" s="286">
        <f t="shared" si="173"/>
        <v>2467249.4700000011</v>
      </c>
      <c r="J1553" s="286">
        <f t="shared" si="168"/>
        <v>-43726.635000000148</v>
      </c>
      <c r="K1553" s="286">
        <f t="shared" si="174"/>
        <v>1339537.5000000005</v>
      </c>
    </row>
    <row r="1554" spans="2:11" ht="14.4">
      <c r="B1554" s="287">
        <v>1552</v>
      </c>
      <c r="C1554" s="4">
        <f>IF('Input&amp;Output'!$C$3=10,'v-t_chart'!G1554,IF('Input&amp;Output'!$C$3=21,'v-t_chart'!H1554,IF('Input&amp;Output'!$C$3=32,'v-t_chart'!I1554,IF('Input&amp;Output'!$C$3=22,'v-t_chart'!J1554,IF('Input&amp;Output'!$C$3=31,'v-t_chart'!K1554,'v-t_chart'!L1554)))))</f>
        <v>102.3</v>
      </c>
      <c r="D1554" s="286">
        <v>243</v>
      </c>
      <c r="E1554" s="286">
        <f t="shared" si="171"/>
        <v>-2.7000000000000028</v>
      </c>
      <c r="F1554" s="286">
        <f t="shared" si="169"/>
        <v>-656.1000000000007</v>
      </c>
      <c r="G1554" s="286">
        <f t="shared" si="172"/>
        <v>154.80000000000001</v>
      </c>
      <c r="H1554" s="286">
        <f t="shared" si="170"/>
        <v>-101564.28000000012</v>
      </c>
      <c r="I1554" s="286">
        <f t="shared" si="173"/>
        <v>2365685.1900000009</v>
      </c>
      <c r="J1554" s="286">
        <f t="shared" si="168"/>
        <v>-68004.765000000116</v>
      </c>
      <c r="K1554" s="286">
        <f t="shared" si="174"/>
        <v>1271532.7350000003</v>
      </c>
    </row>
    <row r="1555" spans="2:11" ht="14.4">
      <c r="B1555" s="287">
        <v>1553</v>
      </c>
      <c r="C1555" s="4">
        <f>IF('Input&amp;Output'!$C$3=10,'v-t_chart'!G1555,IF('Input&amp;Output'!$C$3=21,'v-t_chart'!H1555,IF('Input&amp;Output'!$C$3=32,'v-t_chart'!I1555,IF('Input&amp;Output'!$C$3=22,'v-t_chart'!J1555,IF('Input&amp;Output'!$C$3=31,'v-t_chart'!K1555,'v-t_chart'!L1555)))))</f>
        <v>99.1</v>
      </c>
      <c r="D1555" s="286">
        <v>243</v>
      </c>
      <c r="E1555" s="286">
        <f t="shared" si="171"/>
        <v>-3.2000000000000028</v>
      </c>
      <c r="F1555" s="286">
        <f t="shared" si="169"/>
        <v>-777.6000000000007</v>
      </c>
      <c r="G1555" s="286">
        <f t="shared" si="172"/>
        <v>150.25</v>
      </c>
      <c r="H1555" s="286">
        <f t="shared" si="170"/>
        <v>-116834.40000000011</v>
      </c>
      <c r="I1555" s="286">
        <f t="shared" si="173"/>
        <v>2248850.790000001</v>
      </c>
      <c r="J1555" s="286">
        <f t="shared" si="168"/>
        <v>-78304.319999999949</v>
      </c>
      <c r="K1555" s="286">
        <f t="shared" si="174"/>
        <v>1193228.4150000005</v>
      </c>
    </row>
    <row r="1556" spans="2:11" ht="14.4">
      <c r="B1556" s="287">
        <v>1554</v>
      </c>
      <c r="C1556" s="4">
        <f>IF('Input&amp;Output'!$C$3=10,'v-t_chart'!G1556,IF('Input&amp;Output'!$C$3=21,'v-t_chart'!H1556,IF('Input&amp;Output'!$C$3=32,'v-t_chart'!I1556,IF('Input&amp;Output'!$C$3=22,'v-t_chart'!J1556,IF('Input&amp;Output'!$C$3=31,'v-t_chart'!K1556,'v-t_chart'!L1556)))))</f>
        <v>96.3</v>
      </c>
      <c r="D1556" s="286">
        <v>243</v>
      </c>
      <c r="E1556" s="286">
        <f t="shared" si="171"/>
        <v>-2.7999999999999972</v>
      </c>
      <c r="F1556" s="286">
        <f t="shared" si="169"/>
        <v>-680.3999999999993</v>
      </c>
      <c r="G1556" s="286">
        <f t="shared" si="172"/>
        <v>145.85</v>
      </c>
      <c r="H1556" s="286">
        <f t="shared" si="170"/>
        <v>-99236.339999999895</v>
      </c>
      <c r="I1556" s="286">
        <f t="shared" si="173"/>
        <v>2149614.4500000011</v>
      </c>
      <c r="J1556" s="286">
        <f t="shared" si="168"/>
        <v>-66475.080000000104</v>
      </c>
      <c r="K1556" s="286">
        <f t="shared" si="174"/>
        <v>1126753.3350000004</v>
      </c>
    </row>
    <row r="1557" spans="2:11" ht="14.4">
      <c r="B1557" s="287">
        <v>1555</v>
      </c>
      <c r="C1557" s="4">
        <f>IF('Input&amp;Output'!$C$3=10,'v-t_chart'!G1557,IF('Input&amp;Output'!$C$3=21,'v-t_chart'!H1557,IF('Input&amp;Output'!$C$3=32,'v-t_chart'!I1557,IF('Input&amp;Output'!$C$3=22,'v-t_chart'!J1557,IF('Input&amp;Output'!$C$3=31,'v-t_chart'!K1557,'v-t_chart'!L1557)))))</f>
        <v>95</v>
      </c>
      <c r="D1557" s="286">
        <v>243</v>
      </c>
      <c r="E1557" s="286">
        <f t="shared" si="171"/>
        <v>-1.2999999999999972</v>
      </c>
      <c r="F1557" s="286">
        <f t="shared" si="169"/>
        <v>-315.8999999999993</v>
      </c>
      <c r="G1557" s="286">
        <f t="shared" si="172"/>
        <v>143.15</v>
      </c>
      <c r="H1557" s="286">
        <f t="shared" si="170"/>
        <v>-45221.084999999897</v>
      </c>
      <c r="I1557" s="286">
        <f t="shared" si="173"/>
        <v>2104393.3650000012</v>
      </c>
      <c r="J1557" s="286">
        <f t="shared" si="168"/>
        <v>-30215.834999999839</v>
      </c>
      <c r="K1557" s="286">
        <f t="shared" si="174"/>
        <v>1096537.5000000007</v>
      </c>
    </row>
    <row r="1558" spans="2:11" ht="14.4">
      <c r="B1558" s="287">
        <v>1556</v>
      </c>
      <c r="C1558" s="4">
        <f>IF('Input&amp;Output'!$C$3=10,'v-t_chart'!G1558,IF('Input&amp;Output'!$C$3=21,'v-t_chart'!H1558,IF('Input&amp;Output'!$C$3=32,'v-t_chart'!I1558,IF('Input&amp;Output'!$C$3=22,'v-t_chart'!J1558,IF('Input&amp;Output'!$C$3=31,'v-t_chart'!K1558,'v-t_chart'!L1558)))))</f>
        <v>95.4</v>
      </c>
      <c r="D1558" s="286">
        <v>243</v>
      </c>
      <c r="E1558" s="286">
        <f t="shared" si="171"/>
        <v>0.40000000000000568</v>
      </c>
      <c r="F1558" s="286">
        <f t="shared" si="169"/>
        <v>97.200000000001381</v>
      </c>
      <c r="G1558" s="286">
        <f t="shared" si="172"/>
        <v>142.9</v>
      </c>
      <c r="H1558" s="286">
        <f t="shared" si="170"/>
        <v>13889.880000000197</v>
      </c>
      <c r="I1558" s="286">
        <f t="shared" si="173"/>
        <v>2118283.2450000015</v>
      </c>
      <c r="J1558" s="286">
        <f t="shared" si="168"/>
        <v>9253.4400000002024</v>
      </c>
      <c r="K1558" s="286">
        <f t="shared" si="174"/>
        <v>1105790.9400000009</v>
      </c>
    </row>
    <row r="1559" spans="2:11" ht="14.4">
      <c r="B1559" s="287">
        <v>1557</v>
      </c>
      <c r="C1559" s="4">
        <f>IF('Input&amp;Output'!$C$3=10,'v-t_chart'!G1559,IF('Input&amp;Output'!$C$3=21,'v-t_chart'!H1559,IF('Input&amp;Output'!$C$3=32,'v-t_chart'!I1559,IF('Input&amp;Output'!$C$3=22,'v-t_chart'!J1559,IF('Input&amp;Output'!$C$3=31,'v-t_chart'!K1559,'v-t_chart'!L1559)))))</f>
        <v>96.4</v>
      </c>
      <c r="D1559" s="286">
        <v>243</v>
      </c>
      <c r="E1559" s="286">
        <f t="shared" si="171"/>
        <v>1</v>
      </c>
      <c r="F1559" s="286">
        <f t="shared" si="169"/>
        <v>243</v>
      </c>
      <c r="G1559" s="286">
        <f t="shared" si="172"/>
        <v>144.10000000000002</v>
      </c>
      <c r="H1559" s="286">
        <f t="shared" si="170"/>
        <v>35016.300000000003</v>
      </c>
      <c r="I1559" s="286">
        <f t="shared" si="173"/>
        <v>2153299.5450000013</v>
      </c>
      <c r="J1559" s="286">
        <f t="shared" si="168"/>
        <v>23303.69999999991</v>
      </c>
      <c r="K1559" s="286">
        <f t="shared" si="174"/>
        <v>1129094.6400000008</v>
      </c>
    </row>
    <row r="1560" spans="2:11" ht="14.4">
      <c r="B1560" s="287">
        <v>1558</v>
      </c>
      <c r="C1560" s="4">
        <f>IF('Input&amp;Output'!$C$3=10,'v-t_chart'!G1560,IF('Input&amp;Output'!$C$3=21,'v-t_chart'!H1560,IF('Input&amp;Output'!$C$3=32,'v-t_chart'!I1560,IF('Input&amp;Output'!$C$3=22,'v-t_chart'!J1560,IF('Input&amp;Output'!$C$3=31,'v-t_chart'!K1560,'v-t_chart'!L1560)))))</f>
        <v>97.3</v>
      </c>
      <c r="D1560" s="286">
        <v>243</v>
      </c>
      <c r="E1560" s="286">
        <f t="shared" si="171"/>
        <v>0.89999999999999147</v>
      </c>
      <c r="F1560" s="286">
        <f t="shared" si="169"/>
        <v>218.69999999999794</v>
      </c>
      <c r="G1560" s="286">
        <f t="shared" si="172"/>
        <v>145.5</v>
      </c>
      <c r="H1560" s="286">
        <f t="shared" si="170"/>
        <v>31820.8499999997</v>
      </c>
      <c r="I1560" s="286">
        <f t="shared" si="173"/>
        <v>2185120.3950000009</v>
      </c>
      <c r="J1560" s="286">
        <f t="shared" ref="J1560:J1623" si="175">(0.5*D1560*((C1559^2)-(C1560^2)))*-1</f>
        <v>21181.094999999768</v>
      </c>
      <c r="K1560" s="286">
        <f t="shared" si="174"/>
        <v>1150275.7350000006</v>
      </c>
    </row>
    <row r="1561" spans="2:11" ht="14.4">
      <c r="B1561" s="287">
        <v>1559</v>
      </c>
      <c r="C1561" s="4">
        <f>IF('Input&amp;Output'!$C$3=10,'v-t_chart'!G1561,IF('Input&amp;Output'!$C$3=21,'v-t_chart'!H1561,IF('Input&amp;Output'!$C$3=32,'v-t_chart'!I1561,IF('Input&amp;Output'!$C$3=22,'v-t_chart'!J1561,IF('Input&amp;Output'!$C$3=31,'v-t_chart'!K1561,'v-t_chart'!L1561)))))</f>
        <v>97.5</v>
      </c>
      <c r="D1561" s="286">
        <v>243</v>
      </c>
      <c r="E1561" s="286">
        <f t="shared" si="171"/>
        <v>0.20000000000000284</v>
      </c>
      <c r="F1561" s="286">
        <f t="shared" si="169"/>
        <v>48.600000000000691</v>
      </c>
      <c r="G1561" s="286">
        <f t="shared" si="172"/>
        <v>146.15</v>
      </c>
      <c r="H1561" s="286">
        <f t="shared" si="170"/>
        <v>7102.8900000001013</v>
      </c>
      <c r="I1561" s="286">
        <f t="shared" si="173"/>
        <v>2192223.2850000011</v>
      </c>
      <c r="J1561" s="286">
        <f t="shared" si="175"/>
        <v>4733.6400000001149</v>
      </c>
      <c r="K1561" s="286">
        <f t="shared" si="174"/>
        <v>1155009.3750000007</v>
      </c>
    </row>
    <row r="1562" spans="2:11" ht="14.4">
      <c r="B1562" s="287">
        <v>1560</v>
      </c>
      <c r="C1562" s="4">
        <f>IF('Input&amp;Output'!$C$3=10,'v-t_chart'!G1562,IF('Input&amp;Output'!$C$3=21,'v-t_chart'!H1562,IF('Input&amp;Output'!$C$3=32,'v-t_chart'!I1562,IF('Input&amp;Output'!$C$3=22,'v-t_chart'!J1562,IF('Input&amp;Output'!$C$3=31,'v-t_chart'!K1562,'v-t_chart'!L1562)))))</f>
        <v>96.1</v>
      </c>
      <c r="D1562" s="286">
        <v>243</v>
      </c>
      <c r="E1562" s="286">
        <f t="shared" si="171"/>
        <v>-1.4000000000000057</v>
      </c>
      <c r="F1562" s="286">
        <f t="shared" si="169"/>
        <v>-340.20000000000141</v>
      </c>
      <c r="G1562" s="286">
        <f t="shared" si="172"/>
        <v>144.85</v>
      </c>
      <c r="H1562" s="286">
        <f t="shared" si="170"/>
        <v>-49277.970000000205</v>
      </c>
      <c r="I1562" s="286">
        <f t="shared" si="173"/>
        <v>2142945.3150000009</v>
      </c>
      <c r="J1562" s="286">
        <f t="shared" si="175"/>
        <v>-32931.360000000102</v>
      </c>
      <c r="K1562" s="286">
        <f t="shared" si="174"/>
        <v>1122078.0150000006</v>
      </c>
    </row>
    <row r="1563" spans="2:11" ht="14.4">
      <c r="B1563" s="287">
        <v>1561</v>
      </c>
      <c r="C1563" s="4">
        <f>IF('Input&amp;Output'!$C$3=10,'v-t_chart'!G1563,IF('Input&amp;Output'!$C$3=21,'v-t_chart'!H1563,IF('Input&amp;Output'!$C$3=32,'v-t_chart'!I1563,IF('Input&amp;Output'!$C$3=22,'v-t_chart'!J1563,IF('Input&amp;Output'!$C$3=31,'v-t_chart'!K1563,'v-t_chart'!L1563)))))</f>
        <v>93.4</v>
      </c>
      <c r="D1563" s="286">
        <v>243</v>
      </c>
      <c r="E1563" s="286">
        <f t="shared" si="171"/>
        <v>-2.6999999999999886</v>
      </c>
      <c r="F1563" s="286">
        <f t="shared" si="169"/>
        <v>-656.09999999999718</v>
      </c>
      <c r="G1563" s="286">
        <f t="shared" si="172"/>
        <v>141.44999999999999</v>
      </c>
      <c r="H1563" s="286">
        <f t="shared" si="170"/>
        <v>-92805.344999999594</v>
      </c>
      <c r="I1563" s="286">
        <f t="shared" si="173"/>
        <v>2050139.9700000014</v>
      </c>
      <c r="J1563" s="286">
        <f t="shared" si="175"/>
        <v>-62165.474999999737</v>
      </c>
      <c r="K1563" s="286">
        <f t="shared" si="174"/>
        <v>1059912.540000001</v>
      </c>
    </row>
    <row r="1564" spans="2:11" ht="14.4">
      <c r="B1564" s="287">
        <v>1562</v>
      </c>
      <c r="C1564" s="4">
        <f>IF('Input&amp;Output'!$C$3=10,'v-t_chart'!G1564,IF('Input&amp;Output'!$C$3=21,'v-t_chart'!H1564,IF('Input&amp;Output'!$C$3=32,'v-t_chart'!I1564,IF('Input&amp;Output'!$C$3=22,'v-t_chart'!J1564,IF('Input&amp;Output'!$C$3=31,'v-t_chart'!K1564,'v-t_chart'!L1564)))))</f>
        <v>90.4</v>
      </c>
      <c r="D1564" s="286">
        <v>243</v>
      </c>
      <c r="E1564" s="286">
        <f t="shared" si="171"/>
        <v>-3</v>
      </c>
      <c r="F1564" s="286">
        <f t="shared" si="169"/>
        <v>-729</v>
      </c>
      <c r="G1564" s="286">
        <f t="shared" si="172"/>
        <v>137.10000000000002</v>
      </c>
      <c r="H1564" s="286">
        <f t="shared" si="170"/>
        <v>-99945.900000000023</v>
      </c>
      <c r="I1564" s="286">
        <f t="shared" si="173"/>
        <v>1950194.0700000012</v>
      </c>
      <c r="J1564" s="286">
        <f t="shared" si="175"/>
        <v>-66995.100000000064</v>
      </c>
      <c r="K1564" s="286">
        <f t="shared" si="174"/>
        <v>992917.44000000088</v>
      </c>
    </row>
    <row r="1565" spans="2:11" ht="14.4">
      <c r="B1565" s="287">
        <v>1563</v>
      </c>
      <c r="C1565" s="4">
        <f>IF('Input&amp;Output'!$C$3=10,'v-t_chart'!G1565,IF('Input&amp;Output'!$C$3=21,'v-t_chart'!H1565,IF('Input&amp;Output'!$C$3=32,'v-t_chart'!I1565,IF('Input&amp;Output'!$C$3=22,'v-t_chart'!J1565,IF('Input&amp;Output'!$C$3=31,'v-t_chart'!K1565,'v-t_chart'!L1565)))))</f>
        <v>87.8</v>
      </c>
      <c r="D1565" s="286">
        <v>243</v>
      </c>
      <c r="E1565" s="286">
        <f t="shared" si="171"/>
        <v>-2.6000000000000085</v>
      </c>
      <c r="F1565" s="286">
        <f t="shared" si="169"/>
        <v>-631.80000000000211</v>
      </c>
      <c r="G1565" s="286">
        <f t="shared" si="172"/>
        <v>133</v>
      </c>
      <c r="H1565" s="286">
        <f t="shared" si="170"/>
        <v>-84029.400000000285</v>
      </c>
      <c r="I1565" s="286">
        <f t="shared" si="173"/>
        <v>1866164.6700000009</v>
      </c>
      <c r="J1565" s="286">
        <f t="shared" si="175"/>
        <v>-56293.380000000187</v>
      </c>
      <c r="K1565" s="286">
        <f t="shared" si="174"/>
        <v>936624.06000000064</v>
      </c>
    </row>
    <row r="1566" spans="2:11" ht="14.4">
      <c r="B1566" s="287">
        <v>1564</v>
      </c>
      <c r="C1566" s="4">
        <f>IF('Input&amp;Output'!$C$3=10,'v-t_chart'!G1566,IF('Input&amp;Output'!$C$3=21,'v-t_chart'!H1566,IF('Input&amp;Output'!$C$3=32,'v-t_chart'!I1566,IF('Input&amp;Output'!$C$3=22,'v-t_chart'!J1566,IF('Input&amp;Output'!$C$3=31,'v-t_chart'!K1566,'v-t_chart'!L1566)))))</f>
        <v>86</v>
      </c>
      <c r="D1566" s="286">
        <v>243</v>
      </c>
      <c r="E1566" s="286">
        <f t="shared" si="171"/>
        <v>-1.7999999999999972</v>
      </c>
      <c r="F1566" s="286">
        <f t="shared" si="169"/>
        <v>-437.3999999999993</v>
      </c>
      <c r="G1566" s="286">
        <f t="shared" si="172"/>
        <v>129.9</v>
      </c>
      <c r="H1566" s="286">
        <f t="shared" si="170"/>
        <v>-56818.259999999907</v>
      </c>
      <c r="I1566" s="286">
        <f t="shared" si="173"/>
        <v>1809346.4100000008</v>
      </c>
      <c r="J1566" s="286">
        <f t="shared" si="175"/>
        <v>-38010.05999999991</v>
      </c>
      <c r="K1566" s="286">
        <f t="shared" si="174"/>
        <v>898614.0000000007</v>
      </c>
    </row>
    <row r="1567" spans="2:11" ht="14.4">
      <c r="B1567" s="287">
        <v>1565</v>
      </c>
      <c r="C1567" s="4">
        <f>IF('Input&amp;Output'!$C$3=10,'v-t_chart'!G1567,IF('Input&amp;Output'!$C$3=21,'v-t_chart'!H1567,IF('Input&amp;Output'!$C$3=32,'v-t_chart'!I1567,IF('Input&amp;Output'!$C$3=22,'v-t_chart'!J1567,IF('Input&amp;Output'!$C$3=31,'v-t_chart'!K1567,'v-t_chart'!L1567)))))</f>
        <v>85.1</v>
      </c>
      <c r="D1567" s="286">
        <v>243</v>
      </c>
      <c r="E1567" s="286">
        <f t="shared" si="171"/>
        <v>-0.90000000000000568</v>
      </c>
      <c r="F1567" s="286">
        <f t="shared" si="169"/>
        <v>-218.70000000000138</v>
      </c>
      <c r="G1567" s="286">
        <f t="shared" si="172"/>
        <v>128.1</v>
      </c>
      <c r="H1567" s="286">
        <f t="shared" si="170"/>
        <v>-28015.470000000176</v>
      </c>
      <c r="I1567" s="286">
        <f t="shared" si="173"/>
        <v>1781330.9400000006</v>
      </c>
      <c r="J1567" s="286">
        <f t="shared" si="175"/>
        <v>-18709.785000000084</v>
      </c>
      <c r="K1567" s="286">
        <f t="shared" si="174"/>
        <v>879904.21500000067</v>
      </c>
    </row>
    <row r="1568" spans="2:11" ht="14.4">
      <c r="B1568" s="287">
        <v>1566</v>
      </c>
      <c r="C1568" s="4">
        <f>IF('Input&amp;Output'!$C$3=10,'v-t_chart'!G1568,IF('Input&amp;Output'!$C$3=21,'v-t_chart'!H1568,IF('Input&amp;Output'!$C$3=32,'v-t_chart'!I1568,IF('Input&amp;Output'!$C$3=22,'v-t_chart'!J1568,IF('Input&amp;Output'!$C$3=31,'v-t_chart'!K1568,'v-t_chart'!L1568)))))</f>
        <v>84.7</v>
      </c>
      <c r="D1568" s="286">
        <v>243</v>
      </c>
      <c r="E1568" s="286">
        <f t="shared" si="171"/>
        <v>-0.39999999999999147</v>
      </c>
      <c r="F1568" s="286">
        <f t="shared" si="169"/>
        <v>-97.199999999997928</v>
      </c>
      <c r="G1568" s="286">
        <f t="shared" si="172"/>
        <v>127.25</v>
      </c>
      <c r="H1568" s="286">
        <f t="shared" si="170"/>
        <v>-12368.699999999737</v>
      </c>
      <c r="I1568" s="286">
        <f t="shared" si="173"/>
        <v>1768962.2400000009</v>
      </c>
      <c r="J1568" s="286">
        <f t="shared" si="175"/>
        <v>-8252.2799999998988</v>
      </c>
      <c r="K1568" s="286">
        <f t="shared" si="174"/>
        <v>871651.93500000075</v>
      </c>
    </row>
    <row r="1569" spans="2:11" ht="14.4">
      <c r="B1569" s="287">
        <v>1567</v>
      </c>
      <c r="C1569" s="4">
        <f>IF('Input&amp;Output'!$C$3=10,'v-t_chart'!G1569,IF('Input&amp;Output'!$C$3=21,'v-t_chart'!H1569,IF('Input&amp;Output'!$C$3=32,'v-t_chart'!I1569,IF('Input&amp;Output'!$C$3=22,'v-t_chart'!J1569,IF('Input&amp;Output'!$C$3=31,'v-t_chart'!K1569,'v-t_chart'!L1569)))))</f>
        <v>84.2</v>
      </c>
      <c r="D1569" s="286">
        <v>243</v>
      </c>
      <c r="E1569" s="286">
        <f t="shared" si="171"/>
        <v>-0.5</v>
      </c>
      <c r="F1569" s="286">
        <f t="shared" si="169"/>
        <v>-121.5</v>
      </c>
      <c r="G1569" s="286">
        <f t="shared" si="172"/>
        <v>126.55000000000001</v>
      </c>
      <c r="H1569" s="286">
        <f t="shared" si="170"/>
        <v>-15375.825000000001</v>
      </c>
      <c r="I1569" s="286">
        <f t="shared" si="173"/>
        <v>1753586.415000001</v>
      </c>
      <c r="J1569" s="286">
        <f t="shared" si="175"/>
        <v>-10260.674999999977</v>
      </c>
      <c r="K1569" s="286">
        <f t="shared" si="174"/>
        <v>861391.26000000082</v>
      </c>
    </row>
    <row r="1570" spans="2:11" ht="14.4">
      <c r="B1570" s="287">
        <v>1568</v>
      </c>
      <c r="C1570" s="4">
        <f>IF('Input&amp;Output'!$C$3=10,'v-t_chart'!G1570,IF('Input&amp;Output'!$C$3=21,'v-t_chart'!H1570,IF('Input&amp;Output'!$C$3=32,'v-t_chart'!I1570,IF('Input&amp;Output'!$C$3=22,'v-t_chart'!J1570,IF('Input&amp;Output'!$C$3=31,'v-t_chart'!K1570,'v-t_chart'!L1570)))))</f>
        <v>85</v>
      </c>
      <c r="D1570" s="286">
        <v>243</v>
      </c>
      <c r="E1570" s="286">
        <f t="shared" si="171"/>
        <v>0.79999999999999716</v>
      </c>
      <c r="F1570" s="286">
        <f t="shared" si="169"/>
        <v>194.3999999999993</v>
      </c>
      <c r="G1570" s="286">
        <f t="shared" si="172"/>
        <v>127.1</v>
      </c>
      <c r="H1570" s="286">
        <f t="shared" si="170"/>
        <v>24708.239999999911</v>
      </c>
      <c r="I1570" s="286">
        <f t="shared" si="173"/>
        <v>1778294.655000001</v>
      </c>
      <c r="J1570" s="286">
        <f t="shared" si="175"/>
        <v>16446.239999999962</v>
      </c>
      <c r="K1570" s="286">
        <f t="shared" si="174"/>
        <v>877837.50000000081</v>
      </c>
    </row>
    <row r="1571" spans="2:11" ht="14.4">
      <c r="B1571" s="287">
        <v>1569</v>
      </c>
      <c r="C1571" s="4">
        <f>IF('Input&amp;Output'!$C$3=10,'v-t_chart'!G1571,IF('Input&amp;Output'!$C$3=21,'v-t_chart'!H1571,IF('Input&amp;Output'!$C$3=32,'v-t_chart'!I1571,IF('Input&amp;Output'!$C$3=22,'v-t_chart'!J1571,IF('Input&amp;Output'!$C$3=31,'v-t_chart'!K1571,'v-t_chart'!L1571)))))</f>
        <v>86.5</v>
      </c>
      <c r="D1571" s="286">
        <v>243</v>
      </c>
      <c r="E1571" s="286">
        <f t="shared" si="171"/>
        <v>1.5</v>
      </c>
      <c r="F1571" s="286">
        <f t="shared" si="169"/>
        <v>364.5</v>
      </c>
      <c r="G1571" s="286">
        <f t="shared" si="172"/>
        <v>129</v>
      </c>
      <c r="H1571" s="286">
        <f t="shared" si="170"/>
        <v>47020.5</v>
      </c>
      <c r="I1571" s="286">
        <f t="shared" si="173"/>
        <v>1825315.155000001</v>
      </c>
      <c r="J1571" s="286">
        <f t="shared" si="175"/>
        <v>31255.875</v>
      </c>
      <c r="K1571" s="286">
        <f t="shared" si="174"/>
        <v>909093.37500000081</v>
      </c>
    </row>
    <row r="1572" spans="2:11" ht="14.4">
      <c r="B1572" s="287">
        <v>1570</v>
      </c>
      <c r="C1572" s="4">
        <f>IF('Input&amp;Output'!$C$3=10,'v-t_chart'!G1572,IF('Input&amp;Output'!$C$3=21,'v-t_chart'!H1572,IF('Input&amp;Output'!$C$3=32,'v-t_chart'!I1572,IF('Input&amp;Output'!$C$3=22,'v-t_chart'!J1572,IF('Input&amp;Output'!$C$3=31,'v-t_chart'!K1572,'v-t_chart'!L1572)))))</f>
        <v>88.3</v>
      </c>
      <c r="D1572" s="286">
        <v>243</v>
      </c>
      <c r="E1572" s="286">
        <f t="shared" si="171"/>
        <v>1.7999999999999972</v>
      </c>
      <c r="F1572" s="286">
        <f t="shared" si="169"/>
        <v>437.3999999999993</v>
      </c>
      <c r="G1572" s="286">
        <f t="shared" si="172"/>
        <v>131.55000000000001</v>
      </c>
      <c r="H1572" s="286">
        <f t="shared" si="170"/>
        <v>57539.969999999914</v>
      </c>
      <c r="I1572" s="286">
        <f t="shared" si="173"/>
        <v>1882855.1250000009</v>
      </c>
      <c r="J1572" s="286">
        <f t="shared" si="175"/>
        <v>38228.759999999929</v>
      </c>
      <c r="K1572" s="286">
        <f t="shared" si="174"/>
        <v>947322.13500000071</v>
      </c>
    </row>
    <row r="1573" spans="2:11" ht="14.4">
      <c r="B1573" s="288">
        <f t="shared" ref="B1573:B1636" si="176">B1572+1</f>
        <v>1571</v>
      </c>
      <c r="C1573" s="4">
        <f>IF('Input&amp;Output'!$C$3=10,'v-t_chart'!G1573,IF('Input&amp;Output'!$C$3=21,'v-t_chart'!H1573,IF('Input&amp;Output'!$C$3=32,'v-t_chart'!I1573,IF('Input&amp;Output'!$C$3=22,'v-t_chart'!J1573,IF('Input&amp;Output'!$C$3=31,'v-t_chart'!K1573,'v-t_chart'!L1573)))))</f>
        <v>89.9</v>
      </c>
      <c r="D1573" s="286">
        <v>243</v>
      </c>
      <c r="E1573" s="286">
        <f t="shared" si="171"/>
        <v>1.6000000000000085</v>
      </c>
      <c r="F1573" s="286">
        <f t="shared" si="169"/>
        <v>388.80000000000206</v>
      </c>
      <c r="G1573" s="286">
        <f t="shared" si="172"/>
        <v>134.05000000000001</v>
      </c>
      <c r="H1573" s="286">
        <f t="shared" si="170"/>
        <v>52118.640000000283</v>
      </c>
      <c r="I1573" s="286">
        <f t="shared" si="173"/>
        <v>1934973.7650000013</v>
      </c>
      <c r="J1573" s="286">
        <f t="shared" si="175"/>
        <v>34642.080000000205</v>
      </c>
      <c r="K1573" s="286">
        <f t="shared" si="174"/>
        <v>981964.2150000009</v>
      </c>
    </row>
    <row r="1574" spans="2:11" ht="14.4">
      <c r="B1574" s="288">
        <f t="shared" si="176"/>
        <v>1572</v>
      </c>
      <c r="C1574" s="4">
        <f>IF('Input&amp;Output'!$C$3=10,'v-t_chart'!G1574,IF('Input&amp;Output'!$C$3=21,'v-t_chart'!H1574,IF('Input&amp;Output'!$C$3=32,'v-t_chart'!I1574,IF('Input&amp;Output'!$C$3=22,'v-t_chart'!J1574,IF('Input&amp;Output'!$C$3=31,'v-t_chart'!K1574,'v-t_chart'!L1574)))))</f>
        <v>91</v>
      </c>
      <c r="D1574" s="286">
        <v>243</v>
      </c>
      <c r="E1574" s="286">
        <f t="shared" si="171"/>
        <v>1.0999999999999943</v>
      </c>
      <c r="F1574" s="286">
        <f t="shared" si="169"/>
        <v>267.29999999999859</v>
      </c>
      <c r="G1574" s="286">
        <f t="shared" si="172"/>
        <v>135.94999999999999</v>
      </c>
      <c r="H1574" s="286">
        <f t="shared" si="170"/>
        <v>36339.434999999808</v>
      </c>
      <c r="I1574" s="286">
        <f t="shared" si="173"/>
        <v>1971313.2000000011</v>
      </c>
      <c r="J1574" s="286">
        <f t="shared" si="175"/>
        <v>24177.284999999862</v>
      </c>
      <c r="K1574" s="286">
        <f t="shared" si="174"/>
        <v>1006141.5000000008</v>
      </c>
    </row>
    <row r="1575" spans="2:11" ht="14.4">
      <c r="B1575" s="288">
        <f t="shared" si="176"/>
        <v>1573</v>
      </c>
      <c r="C1575" s="4">
        <f>IF('Input&amp;Output'!$C$3=10,'v-t_chart'!G1575,IF('Input&amp;Output'!$C$3=21,'v-t_chart'!H1575,IF('Input&amp;Output'!$C$3=32,'v-t_chart'!I1575,IF('Input&amp;Output'!$C$3=22,'v-t_chart'!J1575,IF('Input&amp;Output'!$C$3=31,'v-t_chart'!K1575,'v-t_chart'!L1575)))))</f>
        <v>91.8</v>
      </c>
      <c r="D1575" s="286">
        <v>243</v>
      </c>
      <c r="E1575" s="286">
        <f t="shared" si="171"/>
        <v>0.79999999999999716</v>
      </c>
      <c r="F1575" s="286">
        <f t="shared" si="169"/>
        <v>194.3999999999993</v>
      </c>
      <c r="G1575" s="286">
        <f t="shared" si="172"/>
        <v>137.30000000000001</v>
      </c>
      <c r="H1575" s="286">
        <f t="shared" si="170"/>
        <v>26691.119999999904</v>
      </c>
      <c r="I1575" s="286">
        <f t="shared" si="173"/>
        <v>1998004.320000001</v>
      </c>
      <c r="J1575" s="286">
        <f t="shared" si="175"/>
        <v>17768.159999999974</v>
      </c>
      <c r="K1575" s="286">
        <f t="shared" si="174"/>
        <v>1023909.6600000008</v>
      </c>
    </row>
    <row r="1576" spans="2:11" ht="14.4">
      <c r="B1576" s="288">
        <f t="shared" si="176"/>
        <v>1574</v>
      </c>
      <c r="C1576" s="4">
        <f>IF('Input&amp;Output'!$C$3=10,'v-t_chart'!G1576,IF('Input&amp;Output'!$C$3=21,'v-t_chart'!H1576,IF('Input&amp;Output'!$C$3=32,'v-t_chart'!I1576,IF('Input&amp;Output'!$C$3=22,'v-t_chart'!J1576,IF('Input&amp;Output'!$C$3=31,'v-t_chart'!K1576,'v-t_chart'!L1576)))))</f>
        <v>92.5</v>
      </c>
      <c r="D1576" s="286">
        <v>243</v>
      </c>
      <c r="E1576" s="286">
        <f t="shared" si="171"/>
        <v>0.70000000000000284</v>
      </c>
      <c r="F1576" s="286">
        <f t="shared" si="169"/>
        <v>170.1000000000007</v>
      </c>
      <c r="G1576" s="286">
        <f t="shared" si="172"/>
        <v>138.4</v>
      </c>
      <c r="H1576" s="286">
        <f t="shared" si="170"/>
        <v>23541.840000000098</v>
      </c>
      <c r="I1576" s="286">
        <f t="shared" si="173"/>
        <v>2021546.1600000011</v>
      </c>
      <c r="J1576" s="286">
        <f t="shared" si="175"/>
        <v>15674.715000000026</v>
      </c>
      <c r="K1576" s="286">
        <f t="shared" si="174"/>
        <v>1039584.3750000009</v>
      </c>
    </row>
    <row r="1577" spans="2:11" ht="14.4">
      <c r="B1577" s="288">
        <f t="shared" si="176"/>
        <v>1575</v>
      </c>
      <c r="C1577" s="4">
        <f>IF('Input&amp;Output'!$C$3=10,'v-t_chart'!G1577,IF('Input&amp;Output'!$C$3=21,'v-t_chart'!H1577,IF('Input&amp;Output'!$C$3=32,'v-t_chart'!I1577,IF('Input&amp;Output'!$C$3=22,'v-t_chart'!J1577,IF('Input&amp;Output'!$C$3=31,'v-t_chart'!K1577,'v-t_chart'!L1577)))))</f>
        <v>93.1</v>
      </c>
      <c r="D1577" s="286">
        <v>243</v>
      </c>
      <c r="E1577" s="286">
        <f t="shared" si="171"/>
        <v>0.59999999999999432</v>
      </c>
      <c r="F1577" s="286">
        <f t="shared" si="169"/>
        <v>145.79999999999862</v>
      </c>
      <c r="G1577" s="286">
        <f t="shared" si="172"/>
        <v>139.35</v>
      </c>
      <c r="H1577" s="286">
        <f t="shared" si="170"/>
        <v>20317.229999999807</v>
      </c>
      <c r="I1577" s="286">
        <f t="shared" si="173"/>
        <v>2041863.3900000008</v>
      </c>
      <c r="J1577" s="286">
        <f t="shared" si="175"/>
        <v>13530.239999999849</v>
      </c>
      <c r="K1577" s="286">
        <f t="shared" si="174"/>
        <v>1053114.6150000007</v>
      </c>
    </row>
    <row r="1578" spans="2:11" ht="14.4">
      <c r="B1578" s="288">
        <f t="shared" si="176"/>
        <v>1576</v>
      </c>
      <c r="C1578" s="4">
        <f>IF('Input&amp;Output'!$C$3=10,'v-t_chart'!G1578,IF('Input&amp;Output'!$C$3=21,'v-t_chart'!H1578,IF('Input&amp;Output'!$C$3=32,'v-t_chart'!I1578,IF('Input&amp;Output'!$C$3=22,'v-t_chart'!J1578,IF('Input&amp;Output'!$C$3=31,'v-t_chart'!K1578,'v-t_chart'!L1578)))))</f>
        <v>93.7</v>
      </c>
      <c r="D1578" s="286">
        <v>243</v>
      </c>
      <c r="E1578" s="286">
        <f t="shared" si="171"/>
        <v>0.60000000000000853</v>
      </c>
      <c r="F1578" s="286">
        <f t="shared" si="169"/>
        <v>145.80000000000206</v>
      </c>
      <c r="G1578" s="286">
        <f t="shared" si="172"/>
        <v>140.25</v>
      </c>
      <c r="H1578" s="286">
        <f t="shared" si="170"/>
        <v>20448.450000000288</v>
      </c>
      <c r="I1578" s="286">
        <f t="shared" si="173"/>
        <v>2062311.840000001</v>
      </c>
      <c r="J1578" s="286">
        <f t="shared" si="175"/>
        <v>13617.720000000212</v>
      </c>
      <c r="K1578" s="286">
        <f t="shared" si="174"/>
        <v>1066732.3350000009</v>
      </c>
    </row>
    <row r="1579" spans="2:11" ht="14.4">
      <c r="B1579" s="288">
        <f t="shared" si="176"/>
        <v>1577</v>
      </c>
      <c r="C1579" s="4">
        <f>IF('Input&amp;Output'!$C$3=10,'v-t_chart'!G1579,IF('Input&amp;Output'!$C$3=21,'v-t_chart'!H1579,IF('Input&amp;Output'!$C$3=32,'v-t_chart'!I1579,IF('Input&amp;Output'!$C$3=22,'v-t_chart'!J1579,IF('Input&amp;Output'!$C$3=31,'v-t_chart'!K1579,'v-t_chart'!L1579)))))</f>
        <v>94.4</v>
      </c>
      <c r="D1579" s="286">
        <v>243</v>
      </c>
      <c r="E1579" s="286">
        <f t="shared" si="171"/>
        <v>0.70000000000000284</v>
      </c>
      <c r="F1579" s="286">
        <f t="shared" si="169"/>
        <v>170.1000000000007</v>
      </c>
      <c r="G1579" s="286">
        <f t="shared" si="172"/>
        <v>141.25</v>
      </c>
      <c r="H1579" s="286">
        <f t="shared" si="170"/>
        <v>24026.625000000098</v>
      </c>
      <c r="I1579" s="286">
        <f t="shared" si="173"/>
        <v>2086338.465000001</v>
      </c>
      <c r="J1579" s="286">
        <f t="shared" si="175"/>
        <v>15997.90500000001</v>
      </c>
      <c r="K1579" s="286">
        <f t="shared" si="174"/>
        <v>1082730.2400000009</v>
      </c>
    </row>
    <row r="1580" spans="2:11" ht="14.4">
      <c r="B1580" s="288">
        <f t="shared" si="176"/>
        <v>1578</v>
      </c>
      <c r="C1580" s="4">
        <f>IF('Input&amp;Output'!$C$3=10,'v-t_chart'!G1580,IF('Input&amp;Output'!$C$3=21,'v-t_chart'!H1580,IF('Input&amp;Output'!$C$3=32,'v-t_chart'!I1580,IF('Input&amp;Output'!$C$3=22,'v-t_chart'!J1580,IF('Input&amp;Output'!$C$3=31,'v-t_chart'!K1580,'v-t_chart'!L1580)))))</f>
        <v>95</v>
      </c>
      <c r="D1580" s="286">
        <v>243</v>
      </c>
      <c r="E1580" s="286">
        <f t="shared" si="171"/>
        <v>0.59999999999999432</v>
      </c>
      <c r="F1580" s="286">
        <f t="shared" si="169"/>
        <v>145.79999999999862</v>
      </c>
      <c r="G1580" s="286">
        <f t="shared" si="172"/>
        <v>142.19999999999999</v>
      </c>
      <c r="H1580" s="286">
        <f t="shared" si="170"/>
        <v>20732.759999999802</v>
      </c>
      <c r="I1580" s="286">
        <f t="shared" si="173"/>
        <v>2107071.225000001</v>
      </c>
      <c r="J1580" s="286">
        <f t="shared" si="175"/>
        <v>13807.259999999929</v>
      </c>
      <c r="K1580" s="286">
        <f t="shared" si="174"/>
        <v>1096537.5000000009</v>
      </c>
    </row>
    <row r="1581" spans="2:11" ht="14.4">
      <c r="B1581" s="288">
        <f t="shared" si="176"/>
        <v>1579</v>
      </c>
      <c r="C1581" s="4">
        <f>IF('Input&amp;Output'!$C$3=10,'v-t_chart'!G1581,IF('Input&amp;Output'!$C$3=21,'v-t_chart'!H1581,IF('Input&amp;Output'!$C$3=32,'v-t_chart'!I1581,IF('Input&amp;Output'!$C$3=22,'v-t_chart'!J1581,IF('Input&amp;Output'!$C$3=31,'v-t_chart'!K1581,'v-t_chart'!L1581)))))</f>
        <v>95.6</v>
      </c>
      <c r="D1581" s="286">
        <v>243</v>
      </c>
      <c r="E1581" s="286">
        <f t="shared" si="171"/>
        <v>0.59999999999999432</v>
      </c>
      <c r="F1581" s="286">
        <f t="shared" si="169"/>
        <v>145.79999999999862</v>
      </c>
      <c r="G1581" s="286">
        <f t="shared" si="172"/>
        <v>143.1</v>
      </c>
      <c r="H1581" s="286">
        <f t="shared" si="170"/>
        <v>20863.979999999803</v>
      </c>
      <c r="I1581" s="286">
        <f t="shared" si="173"/>
        <v>2127935.205000001</v>
      </c>
      <c r="J1581" s="286">
        <f t="shared" si="175"/>
        <v>13894.739999999849</v>
      </c>
      <c r="K1581" s="286">
        <f t="shared" si="174"/>
        <v>1110432.2400000007</v>
      </c>
    </row>
    <row r="1582" spans="2:11" ht="14.4">
      <c r="B1582" s="288">
        <f t="shared" si="176"/>
        <v>1580</v>
      </c>
      <c r="C1582" s="4">
        <f>IF('Input&amp;Output'!$C$3=10,'v-t_chart'!G1582,IF('Input&amp;Output'!$C$3=21,'v-t_chart'!H1582,IF('Input&amp;Output'!$C$3=32,'v-t_chart'!I1582,IF('Input&amp;Output'!$C$3=22,'v-t_chart'!J1582,IF('Input&amp;Output'!$C$3=31,'v-t_chart'!K1582,'v-t_chart'!L1582)))))</f>
        <v>96.3</v>
      </c>
      <c r="D1582" s="286">
        <v>243</v>
      </c>
      <c r="E1582" s="286">
        <f t="shared" si="171"/>
        <v>0.70000000000000284</v>
      </c>
      <c r="F1582" s="286">
        <f t="shared" si="169"/>
        <v>170.1000000000007</v>
      </c>
      <c r="G1582" s="286">
        <f t="shared" si="172"/>
        <v>144.1</v>
      </c>
      <c r="H1582" s="286">
        <f t="shared" si="170"/>
        <v>24511.410000000102</v>
      </c>
      <c r="I1582" s="286">
        <f t="shared" si="173"/>
        <v>2152446.6150000012</v>
      </c>
      <c r="J1582" s="286">
        <f t="shared" si="175"/>
        <v>16321.09499999999</v>
      </c>
      <c r="K1582" s="286">
        <f t="shared" si="174"/>
        <v>1126753.3350000007</v>
      </c>
    </row>
    <row r="1583" spans="2:11" ht="14.4">
      <c r="B1583" s="288">
        <f t="shared" si="176"/>
        <v>1581</v>
      </c>
      <c r="C1583" s="4">
        <f>IF('Input&amp;Output'!$C$3=10,'v-t_chart'!G1583,IF('Input&amp;Output'!$C$3=21,'v-t_chart'!H1583,IF('Input&amp;Output'!$C$3=32,'v-t_chart'!I1583,IF('Input&amp;Output'!$C$3=22,'v-t_chart'!J1583,IF('Input&amp;Output'!$C$3=31,'v-t_chart'!K1583,'v-t_chart'!L1583)))))</f>
        <v>96.9</v>
      </c>
      <c r="D1583" s="286">
        <v>243</v>
      </c>
      <c r="E1583" s="286">
        <f t="shared" si="171"/>
        <v>0.60000000000000853</v>
      </c>
      <c r="F1583" s="286">
        <f t="shared" si="169"/>
        <v>145.80000000000206</v>
      </c>
      <c r="G1583" s="286">
        <f t="shared" si="172"/>
        <v>145.05000000000001</v>
      </c>
      <c r="H1583" s="286">
        <f t="shared" si="170"/>
        <v>21148.290000000299</v>
      </c>
      <c r="I1583" s="286">
        <f t="shared" si="173"/>
        <v>2173594.9050000017</v>
      </c>
      <c r="J1583" s="286">
        <f t="shared" si="175"/>
        <v>14084.28000000023</v>
      </c>
      <c r="K1583" s="286">
        <f t="shared" si="174"/>
        <v>1140837.6150000009</v>
      </c>
    </row>
    <row r="1584" spans="2:11" ht="14.4">
      <c r="B1584" s="288">
        <f t="shared" si="176"/>
        <v>1582</v>
      </c>
      <c r="C1584" s="4">
        <f>IF('Input&amp;Output'!$C$3=10,'v-t_chart'!G1584,IF('Input&amp;Output'!$C$3=21,'v-t_chart'!H1584,IF('Input&amp;Output'!$C$3=32,'v-t_chart'!I1584,IF('Input&amp;Output'!$C$3=22,'v-t_chart'!J1584,IF('Input&amp;Output'!$C$3=31,'v-t_chart'!K1584,'v-t_chart'!L1584)))))</f>
        <v>97.5</v>
      </c>
      <c r="D1584" s="286">
        <v>243</v>
      </c>
      <c r="E1584" s="286">
        <f t="shared" si="171"/>
        <v>0.59999999999999432</v>
      </c>
      <c r="F1584" s="286">
        <f t="shared" si="169"/>
        <v>145.79999999999862</v>
      </c>
      <c r="G1584" s="286">
        <f t="shared" si="172"/>
        <v>145.94999999999999</v>
      </c>
      <c r="H1584" s="286">
        <f t="shared" si="170"/>
        <v>21279.509999999798</v>
      </c>
      <c r="I1584" s="286">
        <f t="shared" si="173"/>
        <v>2194874.4150000014</v>
      </c>
      <c r="J1584" s="286">
        <f t="shared" si="175"/>
        <v>14171.759999999929</v>
      </c>
      <c r="K1584" s="286">
        <f t="shared" si="174"/>
        <v>1155009.3750000009</v>
      </c>
    </row>
    <row r="1585" spans="2:11" ht="14.4">
      <c r="B1585" s="288">
        <f t="shared" si="176"/>
        <v>1583</v>
      </c>
      <c r="C1585" s="4">
        <f>IF('Input&amp;Output'!$C$3=10,'v-t_chart'!G1585,IF('Input&amp;Output'!$C$3=21,'v-t_chart'!H1585,IF('Input&amp;Output'!$C$3=32,'v-t_chart'!I1585,IF('Input&amp;Output'!$C$3=22,'v-t_chart'!J1585,IF('Input&amp;Output'!$C$3=31,'v-t_chart'!K1585,'v-t_chart'!L1585)))))</f>
        <v>98</v>
      </c>
      <c r="D1585" s="286">
        <v>243</v>
      </c>
      <c r="E1585" s="286">
        <f t="shared" si="171"/>
        <v>0.5</v>
      </c>
      <c r="F1585" s="286">
        <f t="shared" si="169"/>
        <v>121.5</v>
      </c>
      <c r="G1585" s="286">
        <f t="shared" si="172"/>
        <v>146.75</v>
      </c>
      <c r="H1585" s="286">
        <f t="shared" si="170"/>
        <v>17830.125</v>
      </c>
      <c r="I1585" s="286">
        <f t="shared" si="173"/>
        <v>2212704.5400000014</v>
      </c>
      <c r="J1585" s="286">
        <f t="shared" si="175"/>
        <v>11876.625</v>
      </c>
      <c r="K1585" s="286">
        <f t="shared" si="174"/>
        <v>1166886.0000000009</v>
      </c>
    </row>
    <row r="1586" spans="2:11" ht="14.4">
      <c r="B1586" s="288">
        <f t="shared" si="176"/>
        <v>1584</v>
      </c>
      <c r="C1586" s="4">
        <f>IF('Input&amp;Output'!$C$3=10,'v-t_chart'!G1586,IF('Input&amp;Output'!$C$3=21,'v-t_chart'!H1586,IF('Input&amp;Output'!$C$3=32,'v-t_chart'!I1586,IF('Input&amp;Output'!$C$3=22,'v-t_chart'!J1586,IF('Input&amp;Output'!$C$3=31,'v-t_chart'!K1586,'v-t_chart'!L1586)))))</f>
        <v>98.3</v>
      </c>
      <c r="D1586" s="286">
        <v>243</v>
      </c>
      <c r="E1586" s="286">
        <f t="shared" si="171"/>
        <v>0.29999999999999716</v>
      </c>
      <c r="F1586" s="286">
        <f t="shared" si="169"/>
        <v>72.899999999999309</v>
      </c>
      <c r="G1586" s="286">
        <f t="shared" si="172"/>
        <v>147.30000000000001</v>
      </c>
      <c r="H1586" s="286">
        <f t="shared" si="170"/>
        <v>10738.169999999898</v>
      </c>
      <c r="I1586" s="286">
        <f t="shared" si="173"/>
        <v>2223442.7100000014</v>
      </c>
      <c r="J1586" s="286">
        <f t="shared" si="175"/>
        <v>7155.1349999999293</v>
      </c>
      <c r="K1586" s="286">
        <f t="shared" si="174"/>
        <v>1174041.1350000009</v>
      </c>
    </row>
    <row r="1587" spans="2:11" ht="14.4">
      <c r="B1587" s="288">
        <f t="shared" si="176"/>
        <v>1585</v>
      </c>
      <c r="C1587" s="4">
        <f>IF('Input&amp;Output'!$C$3=10,'v-t_chart'!G1587,IF('Input&amp;Output'!$C$3=21,'v-t_chart'!H1587,IF('Input&amp;Output'!$C$3=32,'v-t_chart'!I1587,IF('Input&amp;Output'!$C$3=22,'v-t_chart'!J1587,IF('Input&amp;Output'!$C$3=31,'v-t_chart'!K1587,'v-t_chart'!L1587)))))</f>
        <v>98.6</v>
      </c>
      <c r="D1587" s="286">
        <v>243</v>
      </c>
      <c r="E1587" s="286">
        <f t="shared" si="171"/>
        <v>0.29999999999999716</v>
      </c>
      <c r="F1587" s="286">
        <f t="shared" si="169"/>
        <v>72.899999999999309</v>
      </c>
      <c r="G1587" s="286">
        <f t="shared" si="172"/>
        <v>147.75</v>
      </c>
      <c r="H1587" s="286">
        <f t="shared" si="170"/>
        <v>10770.974999999899</v>
      </c>
      <c r="I1587" s="286">
        <f t="shared" si="173"/>
        <v>2234213.6850000015</v>
      </c>
      <c r="J1587" s="286">
        <f t="shared" si="175"/>
        <v>7177.0049999999646</v>
      </c>
      <c r="K1587" s="286">
        <f t="shared" si="174"/>
        <v>1181218.1400000008</v>
      </c>
    </row>
    <row r="1588" spans="2:11" ht="14.4">
      <c r="B1588" s="288">
        <f t="shared" si="176"/>
        <v>1586</v>
      </c>
      <c r="C1588" s="4">
        <f>IF('Input&amp;Output'!$C$3=10,'v-t_chart'!G1588,IF('Input&amp;Output'!$C$3=21,'v-t_chart'!H1588,IF('Input&amp;Output'!$C$3=32,'v-t_chart'!I1588,IF('Input&amp;Output'!$C$3=22,'v-t_chart'!J1588,IF('Input&amp;Output'!$C$3=31,'v-t_chart'!K1588,'v-t_chart'!L1588)))))</f>
        <v>98.9</v>
      </c>
      <c r="D1588" s="286">
        <v>243</v>
      </c>
      <c r="E1588" s="286">
        <f t="shared" si="171"/>
        <v>0.30000000000001137</v>
      </c>
      <c r="F1588" s="286">
        <f t="shared" si="169"/>
        <v>72.900000000002763</v>
      </c>
      <c r="G1588" s="286">
        <f t="shared" si="172"/>
        <v>148.19999999999999</v>
      </c>
      <c r="H1588" s="286">
        <f t="shared" si="170"/>
        <v>10803.780000000408</v>
      </c>
      <c r="I1588" s="286">
        <f t="shared" si="173"/>
        <v>2245017.4650000017</v>
      </c>
      <c r="J1588" s="286">
        <f t="shared" si="175"/>
        <v>7198.875000000221</v>
      </c>
      <c r="K1588" s="286">
        <f t="shared" si="174"/>
        <v>1188417.0150000011</v>
      </c>
    </row>
    <row r="1589" spans="2:11" ht="14.4">
      <c r="B1589" s="288">
        <f t="shared" si="176"/>
        <v>1587</v>
      </c>
      <c r="C1589" s="4">
        <f>IF('Input&amp;Output'!$C$3=10,'v-t_chart'!G1589,IF('Input&amp;Output'!$C$3=21,'v-t_chart'!H1589,IF('Input&amp;Output'!$C$3=32,'v-t_chart'!I1589,IF('Input&amp;Output'!$C$3=22,'v-t_chart'!J1589,IF('Input&amp;Output'!$C$3=31,'v-t_chart'!K1589,'v-t_chart'!L1589)))))</f>
        <v>99.1</v>
      </c>
      <c r="D1589" s="286">
        <v>243</v>
      </c>
      <c r="E1589" s="286">
        <f t="shared" si="171"/>
        <v>0.19999999999998863</v>
      </c>
      <c r="F1589" s="286">
        <f t="shared" si="169"/>
        <v>48.599999999997237</v>
      </c>
      <c r="G1589" s="286">
        <f t="shared" si="172"/>
        <v>148.55000000000001</v>
      </c>
      <c r="H1589" s="286">
        <f t="shared" si="170"/>
        <v>7219.5299999995905</v>
      </c>
      <c r="I1589" s="286">
        <f t="shared" si="173"/>
        <v>2252236.9950000015</v>
      </c>
      <c r="J1589" s="286">
        <f t="shared" si="175"/>
        <v>4811.3999999998232</v>
      </c>
      <c r="K1589" s="286">
        <f t="shared" si="174"/>
        <v>1193228.415000001</v>
      </c>
    </row>
    <row r="1590" spans="2:11" ht="14.4">
      <c r="B1590" s="288">
        <f t="shared" si="176"/>
        <v>1588</v>
      </c>
      <c r="C1590" s="4">
        <f>IF('Input&amp;Output'!$C$3=10,'v-t_chart'!G1590,IF('Input&amp;Output'!$C$3=21,'v-t_chart'!H1590,IF('Input&amp;Output'!$C$3=32,'v-t_chart'!I1590,IF('Input&amp;Output'!$C$3=22,'v-t_chart'!J1590,IF('Input&amp;Output'!$C$3=31,'v-t_chart'!K1590,'v-t_chart'!L1590)))))</f>
        <v>99.3</v>
      </c>
      <c r="D1590" s="286">
        <v>243</v>
      </c>
      <c r="E1590" s="286">
        <f t="shared" si="171"/>
        <v>0.20000000000000284</v>
      </c>
      <c r="F1590" s="286">
        <f t="shared" si="169"/>
        <v>48.600000000000691</v>
      </c>
      <c r="G1590" s="286">
        <f t="shared" si="172"/>
        <v>148.85</v>
      </c>
      <c r="H1590" s="286">
        <f t="shared" si="170"/>
        <v>7234.1100000001024</v>
      </c>
      <c r="I1590" s="286">
        <f t="shared" si="173"/>
        <v>2259471.1050000014</v>
      </c>
      <c r="J1590" s="286">
        <f t="shared" si="175"/>
        <v>4821.1200000000354</v>
      </c>
      <c r="K1590" s="286">
        <f t="shared" si="174"/>
        <v>1198049.5350000011</v>
      </c>
    </row>
    <row r="1591" spans="2:11" ht="14.4">
      <c r="B1591" s="288">
        <f t="shared" si="176"/>
        <v>1589</v>
      </c>
      <c r="C1591" s="4">
        <f>IF('Input&amp;Output'!$C$3=10,'v-t_chart'!G1591,IF('Input&amp;Output'!$C$3=21,'v-t_chart'!H1591,IF('Input&amp;Output'!$C$3=32,'v-t_chart'!I1591,IF('Input&amp;Output'!$C$3=22,'v-t_chart'!J1591,IF('Input&amp;Output'!$C$3=31,'v-t_chart'!K1591,'v-t_chart'!L1591)))))</f>
        <v>99.3</v>
      </c>
      <c r="D1591" s="286">
        <v>243</v>
      </c>
      <c r="E1591" s="286">
        <f t="shared" si="171"/>
        <v>0</v>
      </c>
      <c r="F1591" s="286">
        <f t="shared" si="169"/>
        <v>0</v>
      </c>
      <c r="G1591" s="286">
        <f t="shared" si="172"/>
        <v>148.94999999999999</v>
      </c>
      <c r="H1591" s="286">
        <f t="shared" si="170"/>
        <v>0</v>
      </c>
      <c r="I1591" s="286">
        <f t="shared" si="173"/>
        <v>2259471.1050000014</v>
      </c>
      <c r="J1591" s="286">
        <f t="shared" si="175"/>
        <v>0</v>
      </c>
      <c r="K1591" s="286">
        <f t="shared" si="174"/>
        <v>1198049.5350000011</v>
      </c>
    </row>
    <row r="1592" spans="2:11" ht="14.4">
      <c r="B1592" s="288">
        <f t="shared" si="176"/>
        <v>1590</v>
      </c>
      <c r="C1592" s="4">
        <f>IF('Input&amp;Output'!$C$3=10,'v-t_chart'!G1592,IF('Input&amp;Output'!$C$3=21,'v-t_chart'!H1592,IF('Input&amp;Output'!$C$3=32,'v-t_chart'!I1592,IF('Input&amp;Output'!$C$3=22,'v-t_chart'!J1592,IF('Input&amp;Output'!$C$3=31,'v-t_chart'!K1592,'v-t_chart'!L1592)))))</f>
        <v>99.2</v>
      </c>
      <c r="D1592" s="286">
        <v>243</v>
      </c>
      <c r="E1592" s="286">
        <f t="shared" si="171"/>
        <v>-9.9999999999994316E-2</v>
      </c>
      <c r="F1592" s="286">
        <f t="shared" si="169"/>
        <v>-24.299999999998619</v>
      </c>
      <c r="G1592" s="286">
        <f t="shared" si="172"/>
        <v>148.85</v>
      </c>
      <c r="H1592" s="286">
        <f t="shared" si="170"/>
        <v>-3617.0549999997943</v>
      </c>
      <c r="I1592" s="286">
        <f t="shared" si="173"/>
        <v>2255854.0500000017</v>
      </c>
      <c r="J1592" s="286">
        <f t="shared" si="175"/>
        <v>-2411.7749999998232</v>
      </c>
      <c r="K1592" s="286">
        <f t="shared" si="174"/>
        <v>1195637.7600000012</v>
      </c>
    </row>
    <row r="1593" spans="2:11" ht="14.4">
      <c r="B1593" s="288">
        <f t="shared" si="176"/>
        <v>1591</v>
      </c>
      <c r="C1593" s="4">
        <f>IF('Input&amp;Output'!$C$3=10,'v-t_chart'!G1593,IF('Input&amp;Output'!$C$3=21,'v-t_chart'!H1593,IF('Input&amp;Output'!$C$3=32,'v-t_chart'!I1593,IF('Input&amp;Output'!$C$3=22,'v-t_chart'!J1593,IF('Input&amp;Output'!$C$3=31,'v-t_chart'!K1593,'v-t_chart'!L1593)))))</f>
        <v>99.2</v>
      </c>
      <c r="D1593" s="286">
        <v>243</v>
      </c>
      <c r="E1593" s="286">
        <f t="shared" si="171"/>
        <v>0</v>
      </c>
      <c r="F1593" s="286">
        <f t="shared" si="169"/>
        <v>0</v>
      </c>
      <c r="G1593" s="286">
        <f t="shared" si="172"/>
        <v>148.80000000000001</v>
      </c>
      <c r="H1593" s="286">
        <f t="shared" si="170"/>
        <v>0</v>
      </c>
      <c r="I1593" s="286">
        <f t="shared" si="173"/>
        <v>2255854.0500000017</v>
      </c>
      <c r="J1593" s="286">
        <f t="shared" si="175"/>
        <v>0</v>
      </c>
      <c r="K1593" s="286">
        <f t="shared" si="174"/>
        <v>1195637.7600000012</v>
      </c>
    </row>
    <row r="1594" spans="2:11" ht="14.4">
      <c r="B1594" s="288">
        <f t="shared" si="176"/>
        <v>1592</v>
      </c>
      <c r="C1594" s="4">
        <f>IF('Input&amp;Output'!$C$3=10,'v-t_chart'!G1594,IF('Input&amp;Output'!$C$3=21,'v-t_chart'!H1594,IF('Input&amp;Output'!$C$3=32,'v-t_chart'!I1594,IF('Input&amp;Output'!$C$3=22,'v-t_chart'!J1594,IF('Input&amp;Output'!$C$3=31,'v-t_chart'!K1594,'v-t_chart'!L1594)))))</f>
        <v>99.3</v>
      </c>
      <c r="D1594" s="286">
        <v>243</v>
      </c>
      <c r="E1594" s="286">
        <f t="shared" si="171"/>
        <v>9.9999999999994316E-2</v>
      </c>
      <c r="F1594" s="286">
        <f t="shared" si="169"/>
        <v>24.299999999998619</v>
      </c>
      <c r="G1594" s="286">
        <f t="shared" si="172"/>
        <v>148.9</v>
      </c>
      <c r="H1594" s="286">
        <f t="shared" si="170"/>
        <v>3618.2699999997944</v>
      </c>
      <c r="I1594" s="286">
        <f t="shared" si="173"/>
        <v>2259472.3200000017</v>
      </c>
      <c r="J1594" s="286">
        <f t="shared" si="175"/>
        <v>2411.7749999998232</v>
      </c>
      <c r="K1594" s="286">
        <f t="shared" si="174"/>
        <v>1198049.5350000011</v>
      </c>
    </row>
    <row r="1595" spans="2:11" ht="14.4">
      <c r="B1595" s="288">
        <f t="shared" si="176"/>
        <v>1593</v>
      </c>
      <c r="C1595" s="4">
        <f>IF('Input&amp;Output'!$C$3=10,'v-t_chart'!G1595,IF('Input&amp;Output'!$C$3=21,'v-t_chart'!H1595,IF('Input&amp;Output'!$C$3=32,'v-t_chart'!I1595,IF('Input&amp;Output'!$C$3=22,'v-t_chart'!J1595,IF('Input&amp;Output'!$C$3=31,'v-t_chart'!K1595,'v-t_chart'!L1595)))))</f>
        <v>99.5</v>
      </c>
      <c r="D1595" s="286">
        <v>243</v>
      </c>
      <c r="E1595" s="286">
        <f t="shared" si="171"/>
        <v>0.20000000000000284</v>
      </c>
      <c r="F1595" s="286">
        <f t="shared" si="169"/>
        <v>48.600000000000691</v>
      </c>
      <c r="G1595" s="286">
        <f t="shared" si="172"/>
        <v>149.15</v>
      </c>
      <c r="H1595" s="286">
        <f t="shared" si="170"/>
        <v>7248.6900000001033</v>
      </c>
      <c r="I1595" s="286">
        <f t="shared" si="173"/>
        <v>2266721.0100000016</v>
      </c>
      <c r="J1595" s="286">
        <f t="shared" si="175"/>
        <v>4830.8400000000265</v>
      </c>
      <c r="K1595" s="286">
        <f t="shared" si="174"/>
        <v>1202880.3750000012</v>
      </c>
    </row>
    <row r="1596" spans="2:11" ht="14.4">
      <c r="B1596" s="288">
        <f t="shared" si="176"/>
        <v>1594</v>
      </c>
      <c r="C1596" s="4">
        <f>IF('Input&amp;Output'!$C$3=10,'v-t_chart'!G1596,IF('Input&amp;Output'!$C$3=21,'v-t_chart'!H1596,IF('Input&amp;Output'!$C$3=32,'v-t_chart'!I1596,IF('Input&amp;Output'!$C$3=22,'v-t_chart'!J1596,IF('Input&amp;Output'!$C$3=31,'v-t_chart'!K1596,'v-t_chart'!L1596)))))</f>
        <v>99.9</v>
      </c>
      <c r="D1596" s="286">
        <v>243</v>
      </c>
      <c r="E1596" s="286">
        <f t="shared" si="171"/>
        <v>0.40000000000000568</v>
      </c>
      <c r="F1596" s="286">
        <f t="shared" si="169"/>
        <v>97.200000000001381</v>
      </c>
      <c r="G1596" s="286">
        <f t="shared" si="172"/>
        <v>149.65</v>
      </c>
      <c r="H1596" s="286">
        <f t="shared" si="170"/>
        <v>14545.980000000207</v>
      </c>
      <c r="I1596" s="286">
        <f t="shared" si="173"/>
        <v>2281266.9900000016</v>
      </c>
      <c r="J1596" s="286">
        <f t="shared" si="175"/>
        <v>9690.8400000002475</v>
      </c>
      <c r="K1596" s="286">
        <f t="shared" si="174"/>
        <v>1212571.2150000015</v>
      </c>
    </row>
    <row r="1597" spans="2:11" ht="14.4">
      <c r="B1597" s="288">
        <f t="shared" si="176"/>
        <v>1595</v>
      </c>
      <c r="C1597" s="4">
        <f>IF('Input&amp;Output'!$C$3=10,'v-t_chart'!G1597,IF('Input&amp;Output'!$C$3=21,'v-t_chart'!H1597,IF('Input&amp;Output'!$C$3=32,'v-t_chart'!I1597,IF('Input&amp;Output'!$C$3=22,'v-t_chart'!J1597,IF('Input&amp;Output'!$C$3=31,'v-t_chart'!K1597,'v-t_chart'!L1597)))))</f>
        <v>100.3</v>
      </c>
      <c r="D1597" s="286">
        <v>243</v>
      </c>
      <c r="E1597" s="286">
        <f t="shared" si="171"/>
        <v>0.39999999999999147</v>
      </c>
      <c r="F1597" s="286">
        <f t="shared" si="169"/>
        <v>97.199999999997928</v>
      </c>
      <c r="G1597" s="286">
        <f t="shared" si="172"/>
        <v>150.25</v>
      </c>
      <c r="H1597" s="286">
        <f t="shared" si="170"/>
        <v>14604.299999999688</v>
      </c>
      <c r="I1597" s="286">
        <f t="shared" si="173"/>
        <v>2295871.2900000014</v>
      </c>
      <c r="J1597" s="286">
        <f t="shared" si="175"/>
        <v>9729.7199999997702</v>
      </c>
      <c r="K1597" s="286">
        <f t="shared" si="174"/>
        <v>1222300.9350000012</v>
      </c>
    </row>
    <row r="1598" spans="2:11" ht="14.4">
      <c r="B1598" s="288">
        <f t="shared" si="176"/>
        <v>1596</v>
      </c>
      <c r="C1598" s="4">
        <f>IF('Input&amp;Output'!$C$3=10,'v-t_chart'!G1598,IF('Input&amp;Output'!$C$3=21,'v-t_chart'!H1598,IF('Input&amp;Output'!$C$3=32,'v-t_chart'!I1598,IF('Input&amp;Output'!$C$3=22,'v-t_chart'!J1598,IF('Input&amp;Output'!$C$3=31,'v-t_chart'!K1598,'v-t_chart'!L1598)))))</f>
        <v>100.6</v>
      </c>
      <c r="D1598" s="286">
        <v>243</v>
      </c>
      <c r="E1598" s="286">
        <f t="shared" si="171"/>
        <v>0.29999999999999716</v>
      </c>
      <c r="F1598" s="286">
        <f t="shared" si="169"/>
        <v>72.899999999999309</v>
      </c>
      <c r="G1598" s="286">
        <f t="shared" si="172"/>
        <v>150.75</v>
      </c>
      <c r="H1598" s="286">
        <f t="shared" si="170"/>
        <v>10989.674999999896</v>
      </c>
      <c r="I1598" s="286">
        <f t="shared" si="173"/>
        <v>2306860.9650000012</v>
      </c>
      <c r="J1598" s="286">
        <f t="shared" si="175"/>
        <v>7322.804999999832</v>
      </c>
      <c r="K1598" s="286">
        <f t="shared" si="174"/>
        <v>1229623.7400000012</v>
      </c>
    </row>
    <row r="1599" spans="2:11" ht="14.4">
      <c r="B1599" s="288">
        <f t="shared" si="176"/>
        <v>1597</v>
      </c>
      <c r="C1599" s="4">
        <f>IF('Input&amp;Output'!$C$3=10,'v-t_chart'!G1599,IF('Input&amp;Output'!$C$3=21,'v-t_chart'!H1599,IF('Input&amp;Output'!$C$3=32,'v-t_chart'!I1599,IF('Input&amp;Output'!$C$3=22,'v-t_chart'!J1599,IF('Input&amp;Output'!$C$3=31,'v-t_chart'!K1599,'v-t_chart'!L1599)))))</f>
        <v>100.9</v>
      </c>
      <c r="D1599" s="286">
        <v>243</v>
      </c>
      <c r="E1599" s="286">
        <f t="shared" si="171"/>
        <v>0.30000000000001137</v>
      </c>
      <c r="F1599" s="286">
        <f t="shared" si="169"/>
        <v>72.900000000002763</v>
      </c>
      <c r="G1599" s="286">
        <f t="shared" si="172"/>
        <v>151.19999999999999</v>
      </c>
      <c r="H1599" s="286">
        <f t="shared" si="170"/>
        <v>11022.480000000416</v>
      </c>
      <c r="I1599" s="286">
        <f t="shared" si="173"/>
        <v>2317883.4450000017</v>
      </c>
      <c r="J1599" s="286">
        <f t="shared" si="175"/>
        <v>7344.6750000003094</v>
      </c>
      <c r="K1599" s="286">
        <f t="shared" si="174"/>
        <v>1236968.4150000014</v>
      </c>
    </row>
    <row r="1600" spans="2:11" ht="14.4">
      <c r="B1600" s="288">
        <f t="shared" si="176"/>
        <v>1598</v>
      </c>
      <c r="C1600" s="4">
        <f>IF('Input&amp;Output'!$C$3=10,'v-t_chart'!G1600,IF('Input&amp;Output'!$C$3=21,'v-t_chart'!H1600,IF('Input&amp;Output'!$C$3=32,'v-t_chart'!I1600,IF('Input&amp;Output'!$C$3=22,'v-t_chart'!J1600,IF('Input&amp;Output'!$C$3=31,'v-t_chart'!K1600,'v-t_chart'!L1600)))))</f>
        <v>101.1</v>
      </c>
      <c r="D1600" s="286">
        <v>243</v>
      </c>
      <c r="E1600" s="286">
        <f t="shared" si="171"/>
        <v>0.19999999999998863</v>
      </c>
      <c r="F1600" s="286">
        <f t="shared" si="169"/>
        <v>48.599999999997237</v>
      </c>
      <c r="G1600" s="286">
        <f t="shared" si="172"/>
        <v>151.55000000000001</v>
      </c>
      <c r="H1600" s="286">
        <f t="shared" si="170"/>
        <v>7365.3299999995816</v>
      </c>
      <c r="I1600" s="286">
        <f t="shared" si="173"/>
        <v>2325248.7750000013</v>
      </c>
      <c r="J1600" s="286">
        <f t="shared" si="175"/>
        <v>4908.5999999997348</v>
      </c>
      <c r="K1600" s="286">
        <f t="shared" si="174"/>
        <v>1241877.0150000011</v>
      </c>
    </row>
    <row r="1601" spans="2:11" ht="14.4">
      <c r="B1601" s="288">
        <f t="shared" si="176"/>
        <v>1599</v>
      </c>
      <c r="C1601" s="4">
        <f>IF('Input&amp;Output'!$C$3=10,'v-t_chart'!G1601,IF('Input&amp;Output'!$C$3=21,'v-t_chart'!H1601,IF('Input&amp;Output'!$C$3=32,'v-t_chart'!I1601,IF('Input&amp;Output'!$C$3=22,'v-t_chart'!J1601,IF('Input&amp;Output'!$C$3=31,'v-t_chart'!K1601,'v-t_chart'!L1601)))))</f>
        <v>101.3</v>
      </c>
      <c r="D1601" s="286">
        <v>243</v>
      </c>
      <c r="E1601" s="286">
        <f t="shared" si="171"/>
        <v>0.20000000000000284</v>
      </c>
      <c r="F1601" s="286">
        <f t="shared" si="169"/>
        <v>48.600000000000691</v>
      </c>
      <c r="G1601" s="286">
        <f t="shared" si="172"/>
        <v>151.85</v>
      </c>
      <c r="H1601" s="286">
        <f t="shared" si="170"/>
        <v>7379.9100000001044</v>
      </c>
      <c r="I1601" s="286">
        <f t="shared" si="173"/>
        <v>2332628.6850000015</v>
      </c>
      <c r="J1601" s="286">
        <f t="shared" si="175"/>
        <v>4918.319999999947</v>
      </c>
      <c r="K1601" s="286">
        <f t="shared" si="174"/>
        <v>1246795.3350000009</v>
      </c>
    </row>
    <row r="1602" spans="2:11" ht="14.4">
      <c r="B1602" s="288">
        <f t="shared" si="176"/>
        <v>1600</v>
      </c>
      <c r="C1602" s="4">
        <f>IF('Input&amp;Output'!$C$3=10,'v-t_chart'!G1602,IF('Input&amp;Output'!$C$3=21,'v-t_chart'!H1602,IF('Input&amp;Output'!$C$3=32,'v-t_chart'!I1602,IF('Input&amp;Output'!$C$3=22,'v-t_chart'!J1602,IF('Input&amp;Output'!$C$3=31,'v-t_chart'!K1602,'v-t_chart'!L1602)))))</f>
        <v>101.4</v>
      </c>
      <c r="D1602" s="286">
        <v>243</v>
      </c>
      <c r="E1602" s="286">
        <f t="shared" si="171"/>
        <v>0.10000000000000853</v>
      </c>
      <c r="F1602" s="286">
        <f t="shared" si="169"/>
        <v>24.300000000002072</v>
      </c>
      <c r="G1602" s="286">
        <f t="shared" si="172"/>
        <v>152.05000000000001</v>
      </c>
      <c r="H1602" s="286">
        <f t="shared" si="170"/>
        <v>3694.8150000003152</v>
      </c>
      <c r="I1602" s="286">
        <f t="shared" si="173"/>
        <v>2336323.5000000019</v>
      </c>
      <c r="J1602" s="286">
        <f t="shared" si="175"/>
        <v>2462.805000000274</v>
      </c>
      <c r="K1602" s="286">
        <f t="shared" si="174"/>
        <v>1249258.1400000011</v>
      </c>
    </row>
    <row r="1603" spans="2:11" ht="14.4">
      <c r="B1603" s="288">
        <f t="shared" si="176"/>
        <v>1601</v>
      </c>
      <c r="C1603" s="4">
        <f>IF('Input&amp;Output'!$C$3=10,'v-t_chart'!G1603,IF('Input&amp;Output'!$C$3=21,'v-t_chart'!H1603,IF('Input&amp;Output'!$C$3=32,'v-t_chart'!I1603,IF('Input&amp;Output'!$C$3=22,'v-t_chart'!J1603,IF('Input&amp;Output'!$C$3=31,'v-t_chart'!K1603,'v-t_chart'!L1603)))))</f>
        <v>101.5</v>
      </c>
      <c r="D1603" s="286">
        <v>243</v>
      </c>
      <c r="E1603" s="286">
        <f t="shared" si="171"/>
        <v>9.9999999999994316E-2</v>
      </c>
      <c r="F1603" s="286">
        <f t="shared" si="169"/>
        <v>24.299999999998619</v>
      </c>
      <c r="G1603" s="286">
        <f t="shared" si="172"/>
        <v>152.19999999999999</v>
      </c>
      <c r="H1603" s="286">
        <f t="shared" si="170"/>
        <v>3698.4599999997895</v>
      </c>
      <c r="I1603" s="286">
        <f t="shared" si="173"/>
        <v>2340021.9600000018</v>
      </c>
      <c r="J1603" s="286">
        <f t="shared" si="175"/>
        <v>2465.2349999998851</v>
      </c>
      <c r="K1603" s="286">
        <f t="shared" si="174"/>
        <v>1251723.3750000009</v>
      </c>
    </row>
    <row r="1604" spans="2:11" ht="14.4">
      <c r="B1604" s="288">
        <f t="shared" si="176"/>
        <v>1602</v>
      </c>
      <c r="C1604" s="4">
        <f>IF('Input&amp;Output'!$C$3=10,'v-t_chart'!G1604,IF('Input&amp;Output'!$C$3=21,'v-t_chart'!H1604,IF('Input&amp;Output'!$C$3=32,'v-t_chart'!I1604,IF('Input&amp;Output'!$C$3=22,'v-t_chart'!J1604,IF('Input&amp;Output'!$C$3=31,'v-t_chart'!K1604,'v-t_chart'!L1604)))))</f>
        <v>101.6</v>
      </c>
      <c r="D1604" s="286">
        <v>243</v>
      </c>
      <c r="E1604" s="286">
        <f t="shared" si="171"/>
        <v>9.9999999999994316E-2</v>
      </c>
      <c r="F1604" s="286">
        <f t="shared" ref="F1604:F1667" si="177">D1604*E1604</f>
        <v>24.299999999998619</v>
      </c>
      <c r="G1604" s="286">
        <f t="shared" si="172"/>
        <v>152.35</v>
      </c>
      <c r="H1604" s="286">
        <f t="shared" ref="H1604:H1667" si="178">F1604*G1604</f>
        <v>3702.1049999997895</v>
      </c>
      <c r="I1604" s="286">
        <f t="shared" si="173"/>
        <v>2343724.0650000018</v>
      </c>
      <c r="J1604" s="286">
        <f t="shared" si="175"/>
        <v>2467.6649999999381</v>
      </c>
      <c r="K1604" s="286">
        <f t="shared" si="174"/>
        <v>1254191.040000001</v>
      </c>
    </row>
    <row r="1605" spans="2:11" ht="14.4">
      <c r="B1605" s="288">
        <f t="shared" si="176"/>
        <v>1603</v>
      </c>
      <c r="C1605" s="4">
        <f>IF('Input&amp;Output'!$C$3=10,'v-t_chart'!G1605,IF('Input&amp;Output'!$C$3=21,'v-t_chart'!H1605,IF('Input&amp;Output'!$C$3=32,'v-t_chart'!I1605,IF('Input&amp;Output'!$C$3=22,'v-t_chart'!J1605,IF('Input&amp;Output'!$C$3=31,'v-t_chart'!K1605,'v-t_chart'!L1605)))))</f>
        <v>101.8</v>
      </c>
      <c r="D1605" s="286">
        <v>243</v>
      </c>
      <c r="E1605" s="286">
        <f t="shared" ref="E1605:E1668" si="179">(C1605-C1604)/(B1605/B1605)</f>
        <v>0.20000000000000284</v>
      </c>
      <c r="F1605" s="286">
        <f t="shared" si="177"/>
        <v>48.600000000000691</v>
      </c>
      <c r="G1605" s="286">
        <f t="shared" ref="G1605:G1668" si="180">(C1605+C1604/2)*(B1605-B1604)</f>
        <v>152.6</v>
      </c>
      <c r="H1605" s="286">
        <f t="shared" si="178"/>
        <v>7416.3600000001052</v>
      </c>
      <c r="I1605" s="286">
        <f t="shared" ref="I1605:I1668" si="181">I1604+H1605</f>
        <v>2351140.4250000021</v>
      </c>
      <c r="J1605" s="286">
        <f t="shared" si="175"/>
        <v>4942.6200000000354</v>
      </c>
      <c r="K1605" s="286">
        <f t="shared" ref="K1605:K1668" si="182">K1604+J1605</f>
        <v>1259133.6600000011</v>
      </c>
    </row>
    <row r="1606" spans="2:11" ht="14.4">
      <c r="B1606" s="288">
        <f t="shared" si="176"/>
        <v>1604</v>
      </c>
      <c r="C1606" s="4">
        <f>IF('Input&amp;Output'!$C$3=10,'v-t_chart'!G1606,IF('Input&amp;Output'!$C$3=21,'v-t_chart'!H1606,IF('Input&amp;Output'!$C$3=32,'v-t_chart'!I1606,IF('Input&amp;Output'!$C$3=22,'v-t_chart'!J1606,IF('Input&amp;Output'!$C$3=31,'v-t_chart'!K1606,'v-t_chart'!L1606)))))</f>
        <v>101.9</v>
      </c>
      <c r="D1606" s="286">
        <v>243</v>
      </c>
      <c r="E1606" s="286">
        <f t="shared" si="179"/>
        <v>0.10000000000000853</v>
      </c>
      <c r="F1606" s="286">
        <f t="shared" si="177"/>
        <v>24.300000000002072</v>
      </c>
      <c r="G1606" s="286">
        <f t="shared" si="180"/>
        <v>152.80000000000001</v>
      </c>
      <c r="H1606" s="286">
        <f t="shared" si="178"/>
        <v>3713.0400000003169</v>
      </c>
      <c r="I1606" s="286">
        <f t="shared" si="181"/>
        <v>2354853.4650000026</v>
      </c>
      <c r="J1606" s="286">
        <f t="shared" si="175"/>
        <v>2474.9550000000972</v>
      </c>
      <c r="K1606" s="286">
        <f t="shared" si="182"/>
        <v>1261608.6150000012</v>
      </c>
    </row>
    <row r="1607" spans="2:11" ht="14.4">
      <c r="B1607" s="288">
        <f t="shared" si="176"/>
        <v>1605</v>
      </c>
      <c r="C1607" s="4">
        <f>IF('Input&amp;Output'!$C$3=10,'v-t_chart'!G1607,IF('Input&amp;Output'!$C$3=21,'v-t_chart'!H1607,IF('Input&amp;Output'!$C$3=32,'v-t_chart'!I1607,IF('Input&amp;Output'!$C$3=22,'v-t_chart'!J1607,IF('Input&amp;Output'!$C$3=31,'v-t_chart'!K1607,'v-t_chart'!L1607)))))</f>
        <v>102</v>
      </c>
      <c r="D1607" s="286">
        <v>243</v>
      </c>
      <c r="E1607" s="286">
        <f t="shared" si="179"/>
        <v>9.9999999999994316E-2</v>
      </c>
      <c r="F1607" s="286">
        <f t="shared" si="177"/>
        <v>24.299999999998619</v>
      </c>
      <c r="G1607" s="286">
        <f t="shared" si="180"/>
        <v>152.94999999999999</v>
      </c>
      <c r="H1607" s="286">
        <f t="shared" si="178"/>
        <v>3716.6849999997885</v>
      </c>
      <c r="I1607" s="286">
        <f t="shared" si="181"/>
        <v>2358570.1500000022</v>
      </c>
      <c r="J1607" s="286">
        <f t="shared" si="175"/>
        <v>2477.3849999999293</v>
      </c>
      <c r="K1607" s="286">
        <f t="shared" si="182"/>
        <v>1264086.0000000012</v>
      </c>
    </row>
    <row r="1608" spans="2:11" ht="14.4">
      <c r="B1608" s="288">
        <f t="shared" si="176"/>
        <v>1606</v>
      </c>
      <c r="C1608" s="4">
        <f>IF('Input&amp;Output'!$C$3=10,'v-t_chart'!G1608,IF('Input&amp;Output'!$C$3=21,'v-t_chart'!H1608,IF('Input&amp;Output'!$C$3=32,'v-t_chart'!I1608,IF('Input&amp;Output'!$C$3=22,'v-t_chart'!J1608,IF('Input&amp;Output'!$C$3=31,'v-t_chart'!K1608,'v-t_chart'!L1608)))))</f>
        <v>102</v>
      </c>
      <c r="D1608" s="286">
        <v>243</v>
      </c>
      <c r="E1608" s="286">
        <f t="shared" si="179"/>
        <v>0</v>
      </c>
      <c r="F1608" s="286">
        <f t="shared" si="177"/>
        <v>0</v>
      </c>
      <c r="G1608" s="286">
        <f t="shared" si="180"/>
        <v>153</v>
      </c>
      <c r="H1608" s="286">
        <f t="shared" si="178"/>
        <v>0</v>
      </c>
      <c r="I1608" s="286">
        <f t="shared" si="181"/>
        <v>2358570.1500000022</v>
      </c>
      <c r="J1608" s="286">
        <f t="shared" si="175"/>
        <v>0</v>
      </c>
      <c r="K1608" s="286">
        <f t="shared" si="182"/>
        <v>1264086.0000000012</v>
      </c>
    </row>
    <row r="1609" spans="2:11" ht="14.4">
      <c r="B1609" s="288">
        <f t="shared" si="176"/>
        <v>1607</v>
      </c>
      <c r="C1609" s="4">
        <f>IF('Input&amp;Output'!$C$3=10,'v-t_chart'!G1609,IF('Input&amp;Output'!$C$3=21,'v-t_chart'!H1609,IF('Input&amp;Output'!$C$3=32,'v-t_chart'!I1609,IF('Input&amp;Output'!$C$3=22,'v-t_chart'!J1609,IF('Input&amp;Output'!$C$3=31,'v-t_chart'!K1609,'v-t_chart'!L1609)))))</f>
        <v>102</v>
      </c>
      <c r="D1609" s="286">
        <v>243</v>
      </c>
      <c r="E1609" s="286">
        <f t="shared" si="179"/>
        <v>0</v>
      </c>
      <c r="F1609" s="286">
        <f t="shared" si="177"/>
        <v>0</v>
      </c>
      <c r="G1609" s="286">
        <f t="shared" si="180"/>
        <v>153</v>
      </c>
      <c r="H1609" s="286">
        <f t="shared" si="178"/>
        <v>0</v>
      </c>
      <c r="I1609" s="286">
        <f t="shared" si="181"/>
        <v>2358570.1500000022</v>
      </c>
      <c r="J1609" s="286">
        <f t="shared" si="175"/>
        <v>0</v>
      </c>
      <c r="K1609" s="286">
        <f t="shared" si="182"/>
        <v>1264086.0000000012</v>
      </c>
    </row>
    <row r="1610" spans="2:11" ht="14.4">
      <c r="B1610" s="288">
        <f t="shared" si="176"/>
        <v>1608</v>
      </c>
      <c r="C1610" s="4">
        <f>IF('Input&amp;Output'!$C$3=10,'v-t_chart'!G1610,IF('Input&amp;Output'!$C$3=21,'v-t_chart'!H1610,IF('Input&amp;Output'!$C$3=32,'v-t_chart'!I1610,IF('Input&amp;Output'!$C$3=22,'v-t_chart'!J1610,IF('Input&amp;Output'!$C$3=31,'v-t_chart'!K1610,'v-t_chart'!L1610)))))</f>
        <v>102</v>
      </c>
      <c r="D1610" s="286">
        <v>243</v>
      </c>
      <c r="E1610" s="286">
        <f t="shared" si="179"/>
        <v>0</v>
      </c>
      <c r="F1610" s="286">
        <f t="shared" si="177"/>
        <v>0</v>
      </c>
      <c r="G1610" s="286">
        <f t="shared" si="180"/>
        <v>153</v>
      </c>
      <c r="H1610" s="286">
        <f t="shared" si="178"/>
        <v>0</v>
      </c>
      <c r="I1610" s="286">
        <f t="shared" si="181"/>
        <v>2358570.1500000022</v>
      </c>
      <c r="J1610" s="286">
        <f t="shared" si="175"/>
        <v>0</v>
      </c>
      <c r="K1610" s="286">
        <f t="shared" si="182"/>
        <v>1264086.0000000012</v>
      </c>
    </row>
    <row r="1611" spans="2:11" ht="14.4">
      <c r="B1611" s="288">
        <f t="shared" si="176"/>
        <v>1609</v>
      </c>
      <c r="C1611" s="4">
        <f>IF('Input&amp;Output'!$C$3=10,'v-t_chart'!G1611,IF('Input&amp;Output'!$C$3=21,'v-t_chart'!H1611,IF('Input&amp;Output'!$C$3=32,'v-t_chart'!I1611,IF('Input&amp;Output'!$C$3=22,'v-t_chart'!J1611,IF('Input&amp;Output'!$C$3=31,'v-t_chart'!K1611,'v-t_chart'!L1611)))))</f>
        <v>101.9</v>
      </c>
      <c r="D1611" s="286">
        <v>243</v>
      </c>
      <c r="E1611" s="286">
        <f t="shared" si="179"/>
        <v>-9.9999999999994316E-2</v>
      </c>
      <c r="F1611" s="286">
        <f t="shared" si="177"/>
        <v>-24.299999999998619</v>
      </c>
      <c r="G1611" s="286">
        <f t="shared" si="180"/>
        <v>152.9</v>
      </c>
      <c r="H1611" s="286">
        <f t="shared" si="178"/>
        <v>-3715.4699999997888</v>
      </c>
      <c r="I1611" s="286">
        <f t="shared" si="181"/>
        <v>2354854.6800000025</v>
      </c>
      <c r="J1611" s="286">
        <f t="shared" si="175"/>
        <v>-2477.3849999999293</v>
      </c>
      <c r="K1611" s="286">
        <f t="shared" si="182"/>
        <v>1261608.6150000012</v>
      </c>
    </row>
    <row r="1612" spans="2:11" ht="14.4">
      <c r="B1612" s="288">
        <f t="shared" si="176"/>
        <v>1610</v>
      </c>
      <c r="C1612" s="4">
        <f>IF('Input&amp;Output'!$C$3=10,'v-t_chart'!G1612,IF('Input&amp;Output'!$C$3=21,'v-t_chart'!H1612,IF('Input&amp;Output'!$C$3=32,'v-t_chart'!I1612,IF('Input&amp;Output'!$C$3=22,'v-t_chart'!J1612,IF('Input&amp;Output'!$C$3=31,'v-t_chart'!K1612,'v-t_chart'!L1612)))))</f>
        <v>101.9</v>
      </c>
      <c r="D1612" s="286">
        <v>243</v>
      </c>
      <c r="E1612" s="286">
        <f t="shared" si="179"/>
        <v>0</v>
      </c>
      <c r="F1612" s="286">
        <f t="shared" si="177"/>
        <v>0</v>
      </c>
      <c r="G1612" s="286">
        <f t="shared" si="180"/>
        <v>152.85000000000002</v>
      </c>
      <c r="H1612" s="286">
        <f t="shared" si="178"/>
        <v>0</v>
      </c>
      <c r="I1612" s="286">
        <f t="shared" si="181"/>
        <v>2354854.6800000025</v>
      </c>
      <c r="J1612" s="286">
        <f t="shared" si="175"/>
        <v>0</v>
      </c>
      <c r="K1612" s="286">
        <f t="shared" si="182"/>
        <v>1261608.6150000012</v>
      </c>
    </row>
    <row r="1613" spans="2:11" ht="14.4">
      <c r="B1613" s="288">
        <f t="shared" si="176"/>
        <v>1611</v>
      </c>
      <c r="C1613" s="4">
        <f>IF('Input&amp;Output'!$C$3=10,'v-t_chart'!G1613,IF('Input&amp;Output'!$C$3=21,'v-t_chart'!H1613,IF('Input&amp;Output'!$C$3=32,'v-t_chart'!I1613,IF('Input&amp;Output'!$C$3=22,'v-t_chart'!J1613,IF('Input&amp;Output'!$C$3=31,'v-t_chart'!K1613,'v-t_chart'!L1613)))))</f>
        <v>101.9</v>
      </c>
      <c r="D1613" s="286">
        <v>243</v>
      </c>
      <c r="E1613" s="286">
        <f t="shared" si="179"/>
        <v>0</v>
      </c>
      <c r="F1613" s="286">
        <f t="shared" si="177"/>
        <v>0</v>
      </c>
      <c r="G1613" s="286">
        <f t="shared" si="180"/>
        <v>152.85000000000002</v>
      </c>
      <c r="H1613" s="286">
        <f t="shared" si="178"/>
        <v>0</v>
      </c>
      <c r="I1613" s="286">
        <f t="shared" si="181"/>
        <v>2354854.6800000025</v>
      </c>
      <c r="J1613" s="286">
        <f t="shared" si="175"/>
        <v>0</v>
      </c>
      <c r="K1613" s="286">
        <f t="shared" si="182"/>
        <v>1261608.6150000012</v>
      </c>
    </row>
    <row r="1614" spans="2:11" ht="14.4">
      <c r="B1614" s="288">
        <f t="shared" si="176"/>
        <v>1612</v>
      </c>
      <c r="C1614" s="4">
        <f>IF('Input&amp;Output'!$C$3=10,'v-t_chart'!G1614,IF('Input&amp;Output'!$C$3=21,'v-t_chart'!H1614,IF('Input&amp;Output'!$C$3=32,'v-t_chart'!I1614,IF('Input&amp;Output'!$C$3=22,'v-t_chart'!J1614,IF('Input&amp;Output'!$C$3=31,'v-t_chart'!K1614,'v-t_chart'!L1614)))))</f>
        <v>101.8</v>
      </c>
      <c r="D1614" s="286">
        <v>243</v>
      </c>
      <c r="E1614" s="286">
        <f t="shared" si="179"/>
        <v>-0.10000000000000853</v>
      </c>
      <c r="F1614" s="286">
        <f t="shared" si="177"/>
        <v>-24.300000000002072</v>
      </c>
      <c r="G1614" s="286">
        <f t="shared" si="180"/>
        <v>152.75</v>
      </c>
      <c r="H1614" s="286">
        <f t="shared" si="178"/>
        <v>-3711.8250000003163</v>
      </c>
      <c r="I1614" s="286">
        <f t="shared" si="181"/>
        <v>2351142.8550000023</v>
      </c>
      <c r="J1614" s="286">
        <f t="shared" si="175"/>
        <v>-2474.9550000000972</v>
      </c>
      <c r="K1614" s="286">
        <f t="shared" si="182"/>
        <v>1259133.6600000011</v>
      </c>
    </row>
    <row r="1615" spans="2:11" ht="14.4">
      <c r="B1615" s="288">
        <f t="shared" si="176"/>
        <v>1613</v>
      </c>
      <c r="C1615" s="4">
        <f>IF('Input&amp;Output'!$C$3=10,'v-t_chart'!G1615,IF('Input&amp;Output'!$C$3=21,'v-t_chart'!H1615,IF('Input&amp;Output'!$C$3=32,'v-t_chart'!I1615,IF('Input&amp;Output'!$C$3=22,'v-t_chart'!J1615,IF('Input&amp;Output'!$C$3=31,'v-t_chart'!K1615,'v-t_chart'!L1615)))))</f>
        <v>101.8</v>
      </c>
      <c r="D1615" s="286">
        <v>243</v>
      </c>
      <c r="E1615" s="286">
        <f t="shared" si="179"/>
        <v>0</v>
      </c>
      <c r="F1615" s="286">
        <f t="shared" si="177"/>
        <v>0</v>
      </c>
      <c r="G1615" s="286">
        <f t="shared" si="180"/>
        <v>152.69999999999999</v>
      </c>
      <c r="H1615" s="286">
        <f t="shared" si="178"/>
        <v>0</v>
      </c>
      <c r="I1615" s="286">
        <f t="shared" si="181"/>
        <v>2351142.8550000023</v>
      </c>
      <c r="J1615" s="286">
        <f t="shared" si="175"/>
        <v>0</v>
      </c>
      <c r="K1615" s="286">
        <f t="shared" si="182"/>
        <v>1259133.6600000011</v>
      </c>
    </row>
    <row r="1616" spans="2:11" ht="14.4">
      <c r="B1616" s="288">
        <f t="shared" si="176"/>
        <v>1614</v>
      </c>
      <c r="C1616" s="4">
        <f>IF('Input&amp;Output'!$C$3=10,'v-t_chart'!G1616,IF('Input&amp;Output'!$C$3=21,'v-t_chart'!H1616,IF('Input&amp;Output'!$C$3=32,'v-t_chart'!I1616,IF('Input&amp;Output'!$C$3=22,'v-t_chart'!J1616,IF('Input&amp;Output'!$C$3=31,'v-t_chart'!K1616,'v-t_chart'!L1616)))))</f>
        <v>101.8</v>
      </c>
      <c r="D1616" s="286">
        <v>243</v>
      </c>
      <c r="E1616" s="286">
        <f t="shared" si="179"/>
        <v>0</v>
      </c>
      <c r="F1616" s="286">
        <f t="shared" si="177"/>
        <v>0</v>
      </c>
      <c r="G1616" s="286">
        <f t="shared" si="180"/>
        <v>152.69999999999999</v>
      </c>
      <c r="H1616" s="286">
        <f t="shared" si="178"/>
        <v>0</v>
      </c>
      <c r="I1616" s="286">
        <f t="shared" si="181"/>
        <v>2351142.8550000023</v>
      </c>
      <c r="J1616" s="286">
        <f t="shared" si="175"/>
        <v>0</v>
      </c>
      <c r="K1616" s="286">
        <f t="shared" si="182"/>
        <v>1259133.6600000011</v>
      </c>
    </row>
    <row r="1617" spans="2:11" ht="14.4">
      <c r="B1617" s="288">
        <f t="shared" si="176"/>
        <v>1615</v>
      </c>
      <c r="C1617" s="4">
        <f>IF('Input&amp;Output'!$C$3=10,'v-t_chart'!G1617,IF('Input&amp;Output'!$C$3=21,'v-t_chart'!H1617,IF('Input&amp;Output'!$C$3=32,'v-t_chart'!I1617,IF('Input&amp;Output'!$C$3=22,'v-t_chart'!J1617,IF('Input&amp;Output'!$C$3=31,'v-t_chart'!K1617,'v-t_chart'!L1617)))))</f>
        <v>101.8</v>
      </c>
      <c r="D1617" s="286">
        <v>243</v>
      </c>
      <c r="E1617" s="286">
        <f t="shared" si="179"/>
        <v>0</v>
      </c>
      <c r="F1617" s="286">
        <f t="shared" si="177"/>
        <v>0</v>
      </c>
      <c r="G1617" s="286">
        <f t="shared" si="180"/>
        <v>152.69999999999999</v>
      </c>
      <c r="H1617" s="286">
        <f t="shared" si="178"/>
        <v>0</v>
      </c>
      <c r="I1617" s="286">
        <f t="shared" si="181"/>
        <v>2351142.8550000023</v>
      </c>
      <c r="J1617" s="286">
        <f t="shared" si="175"/>
        <v>0</v>
      </c>
      <c r="K1617" s="286">
        <f t="shared" si="182"/>
        <v>1259133.6600000011</v>
      </c>
    </row>
    <row r="1618" spans="2:11" ht="14.4">
      <c r="B1618" s="288">
        <f t="shared" si="176"/>
        <v>1616</v>
      </c>
      <c r="C1618" s="4">
        <f>IF('Input&amp;Output'!$C$3=10,'v-t_chart'!G1618,IF('Input&amp;Output'!$C$3=21,'v-t_chart'!H1618,IF('Input&amp;Output'!$C$3=32,'v-t_chart'!I1618,IF('Input&amp;Output'!$C$3=22,'v-t_chart'!J1618,IF('Input&amp;Output'!$C$3=31,'v-t_chart'!K1618,'v-t_chart'!L1618)))))</f>
        <v>101.8</v>
      </c>
      <c r="D1618" s="286">
        <v>243</v>
      </c>
      <c r="E1618" s="286">
        <f t="shared" si="179"/>
        <v>0</v>
      </c>
      <c r="F1618" s="286">
        <f t="shared" si="177"/>
        <v>0</v>
      </c>
      <c r="G1618" s="286">
        <f t="shared" si="180"/>
        <v>152.69999999999999</v>
      </c>
      <c r="H1618" s="286">
        <f t="shared" si="178"/>
        <v>0</v>
      </c>
      <c r="I1618" s="286">
        <f t="shared" si="181"/>
        <v>2351142.8550000023</v>
      </c>
      <c r="J1618" s="286">
        <f t="shared" si="175"/>
        <v>0</v>
      </c>
      <c r="K1618" s="286">
        <f t="shared" si="182"/>
        <v>1259133.6600000011</v>
      </c>
    </row>
    <row r="1619" spans="2:11" ht="14.4">
      <c r="B1619" s="288">
        <f t="shared" si="176"/>
        <v>1617</v>
      </c>
      <c r="C1619" s="4">
        <f>IF('Input&amp;Output'!$C$3=10,'v-t_chart'!G1619,IF('Input&amp;Output'!$C$3=21,'v-t_chart'!H1619,IF('Input&amp;Output'!$C$3=32,'v-t_chart'!I1619,IF('Input&amp;Output'!$C$3=22,'v-t_chart'!J1619,IF('Input&amp;Output'!$C$3=31,'v-t_chart'!K1619,'v-t_chart'!L1619)))))</f>
        <v>101.8</v>
      </c>
      <c r="D1619" s="286">
        <v>243</v>
      </c>
      <c r="E1619" s="286">
        <f t="shared" si="179"/>
        <v>0</v>
      </c>
      <c r="F1619" s="286">
        <f t="shared" si="177"/>
        <v>0</v>
      </c>
      <c r="G1619" s="286">
        <f t="shared" si="180"/>
        <v>152.69999999999999</v>
      </c>
      <c r="H1619" s="286">
        <f t="shared" si="178"/>
        <v>0</v>
      </c>
      <c r="I1619" s="286">
        <f t="shared" si="181"/>
        <v>2351142.8550000023</v>
      </c>
      <c r="J1619" s="286">
        <f t="shared" si="175"/>
        <v>0</v>
      </c>
      <c r="K1619" s="286">
        <f t="shared" si="182"/>
        <v>1259133.6600000011</v>
      </c>
    </row>
    <row r="1620" spans="2:11" ht="14.4">
      <c r="B1620" s="288">
        <f t="shared" si="176"/>
        <v>1618</v>
      </c>
      <c r="C1620" s="4">
        <f>IF('Input&amp;Output'!$C$3=10,'v-t_chart'!G1620,IF('Input&amp;Output'!$C$3=21,'v-t_chart'!H1620,IF('Input&amp;Output'!$C$3=32,'v-t_chart'!I1620,IF('Input&amp;Output'!$C$3=22,'v-t_chart'!J1620,IF('Input&amp;Output'!$C$3=31,'v-t_chart'!K1620,'v-t_chart'!L1620)))))</f>
        <v>101.9</v>
      </c>
      <c r="D1620" s="286">
        <v>243</v>
      </c>
      <c r="E1620" s="286">
        <f t="shared" si="179"/>
        <v>0.10000000000000853</v>
      </c>
      <c r="F1620" s="286">
        <f t="shared" si="177"/>
        <v>24.300000000002072</v>
      </c>
      <c r="G1620" s="286">
        <f t="shared" si="180"/>
        <v>152.80000000000001</v>
      </c>
      <c r="H1620" s="286">
        <f t="shared" si="178"/>
        <v>3713.0400000003169</v>
      </c>
      <c r="I1620" s="286">
        <f t="shared" si="181"/>
        <v>2354855.8950000028</v>
      </c>
      <c r="J1620" s="286">
        <f t="shared" si="175"/>
        <v>2474.9550000000972</v>
      </c>
      <c r="K1620" s="286">
        <f t="shared" si="182"/>
        <v>1261608.6150000012</v>
      </c>
    </row>
    <row r="1621" spans="2:11" ht="14.4">
      <c r="B1621" s="288">
        <f t="shared" si="176"/>
        <v>1619</v>
      </c>
      <c r="C1621" s="4">
        <f>IF('Input&amp;Output'!$C$3=10,'v-t_chart'!G1621,IF('Input&amp;Output'!$C$3=21,'v-t_chart'!H1621,IF('Input&amp;Output'!$C$3=32,'v-t_chart'!I1621,IF('Input&amp;Output'!$C$3=22,'v-t_chart'!J1621,IF('Input&amp;Output'!$C$3=31,'v-t_chart'!K1621,'v-t_chart'!L1621)))))</f>
        <v>102</v>
      </c>
      <c r="D1621" s="286">
        <v>243</v>
      </c>
      <c r="E1621" s="286">
        <f t="shared" si="179"/>
        <v>9.9999999999994316E-2</v>
      </c>
      <c r="F1621" s="286">
        <f t="shared" si="177"/>
        <v>24.299999999998619</v>
      </c>
      <c r="G1621" s="286">
        <f t="shared" si="180"/>
        <v>152.94999999999999</v>
      </c>
      <c r="H1621" s="286">
        <f t="shared" si="178"/>
        <v>3716.6849999997885</v>
      </c>
      <c r="I1621" s="286">
        <f t="shared" si="181"/>
        <v>2358572.5800000024</v>
      </c>
      <c r="J1621" s="286">
        <f t="shared" si="175"/>
        <v>2477.3849999999293</v>
      </c>
      <c r="K1621" s="286">
        <f t="shared" si="182"/>
        <v>1264086.0000000012</v>
      </c>
    </row>
    <row r="1622" spans="2:11" ht="14.4">
      <c r="B1622" s="288">
        <f t="shared" si="176"/>
        <v>1620</v>
      </c>
      <c r="C1622" s="4">
        <f>IF('Input&amp;Output'!$C$3=10,'v-t_chart'!G1622,IF('Input&amp;Output'!$C$3=21,'v-t_chart'!H1622,IF('Input&amp;Output'!$C$3=32,'v-t_chart'!I1622,IF('Input&amp;Output'!$C$3=22,'v-t_chart'!J1622,IF('Input&amp;Output'!$C$3=31,'v-t_chart'!K1622,'v-t_chart'!L1622)))))</f>
        <v>102.2</v>
      </c>
      <c r="D1622" s="286">
        <v>243</v>
      </c>
      <c r="E1622" s="286">
        <f t="shared" si="179"/>
        <v>0.20000000000000284</v>
      </c>
      <c r="F1622" s="286">
        <f t="shared" si="177"/>
        <v>48.600000000000691</v>
      </c>
      <c r="G1622" s="286">
        <f t="shared" si="180"/>
        <v>153.19999999999999</v>
      </c>
      <c r="H1622" s="286">
        <f t="shared" si="178"/>
        <v>7445.520000000105</v>
      </c>
      <c r="I1622" s="286">
        <f t="shared" si="181"/>
        <v>2366018.1000000024</v>
      </c>
      <c r="J1622" s="286">
        <f t="shared" si="175"/>
        <v>4962.0600000000177</v>
      </c>
      <c r="K1622" s="286">
        <f t="shared" si="182"/>
        <v>1269048.0600000012</v>
      </c>
    </row>
    <row r="1623" spans="2:11" ht="14.4">
      <c r="B1623" s="288">
        <f t="shared" si="176"/>
        <v>1621</v>
      </c>
      <c r="C1623" s="4">
        <f>IF('Input&amp;Output'!$C$3=10,'v-t_chart'!G1623,IF('Input&amp;Output'!$C$3=21,'v-t_chart'!H1623,IF('Input&amp;Output'!$C$3=32,'v-t_chart'!I1623,IF('Input&amp;Output'!$C$3=22,'v-t_chart'!J1623,IF('Input&amp;Output'!$C$3=31,'v-t_chart'!K1623,'v-t_chart'!L1623)))))</f>
        <v>102.4</v>
      </c>
      <c r="D1623" s="286">
        <v>243</v>
      </c>
      <c r="E1623" s="286">
        <f t="shared" si="179"/>
        <v>0.20000000000000284</v>
      </c>
      <c r="F1623" s="286">
        <f t="shared" si="177"/>
        <v>48.600000000000691</v>
      </c>
      <c r="G1623" s="286">
        <f t="shared" si="180"/>
        <v>153.5</v>
      </c>
      <c r="H1623" s="286">
        <f t="shared" si="178"/>
        <v>7460.1000000001059</v>
      </c>
      <c r="I1623" s="286">
        <f t="shared" si="181"/>
        <v>2373478.2000000025</v>
      </c>
      <c r="J1623" s="286">
        <f t="shared" si="175"/>
        <v>4971.7800000002298</v>
      </c>
      <c r="K1623" s="286">
        <f t="shared" si="182"/>
        <v>1274019.8400000015</v>
      </c>
    </row>
    <row r="1624" spans="2:11" ht="14.4">
      <c r="B1624" s="288">
        <f t="shared" si="176"/>
        <v>1622</v>
      </c>
      <c r="C1624" s="4">
        <f>IF('Input&amp;Output'!$C$3=10,'v-t_chart'!G1624,IF('Input&amp;Output'!$C$3=21,'v-t_chart'!H1624,IF('Input&amp;Output'!$C$3=32,'v-t_chart'!I1624,IF('Input&amp;Output'!$C$3=22,'v-t_chart'!J1624,IF('Input&amp;Output'!$C$3=31,'v-t_chart'!K1624,'v-t_chart'!L1624)))))</f>
        <v>102.6</v>
      </c>
      <c r="D1624" s="286">
        <v>243</v>
      </c>
      <c r="E1624" s="286">
        <f t="shared" si="179"/>
        <v>0.19999999999998863</v>
      </c>
      <c r="F1624" s="286">
        <f t="shared" si="177"/>
        <v>48.599999999997237</v>
      </c>
      <c r="G1624" s="286">
        <f t="shared" si="180"/>
        <v>153.80000000000001</v>
      </c>
      <c r="H1624" s="286">
        <f t="shared" si="178"/>
        <v>7474.6799999995756</v>
      </c>
      <c r="I1624" s="286">
        <f t="shared" si="181"/>
        <v>2380952.8800000022</v>
      </c>
      <c r="J1624" s="286">
        <f t="shared" ref="J1624:J1687" si="183">(0.5*D1624*((C1623^2)-(C1624^2)))*-1</f>
        <v>4981.499999999558</v>
      </c>
      <c r="K1624" s="286">
        <f t="shared" si="182"/>
        <v>1279001.340000001</v>
      </c>
    </row>
    <row r="1625" spans="2:11" ht="14.4">
      <c r="B1625" s="288">
        <f t="shared" si="176"/>
        <v>1623</v>
      </c>
      <c r="C1625" s="4">
        <f>IF('Input&amp;Output'!$C$3=10,'v-t_chart'!G1625,IF('Input&amp;Output'!$C$3=21,'v-t_chart'!H1625,IF('Input&amp;Output'!$C$3=32,'v-t_chart'!I1625,IF('Input&amp;Output'!$C$3=22,'v-t_chart'!J1625,IF('Input&amp;Output'!$C$3=31,'v-t_chart'!K1625,'v-t_chart'!L1625)))))</f>
        <v>102.8</v>
      </c>
      <c r="D1625" s="286">
        <v>243</v>
      </c>
      <c r="E1625" s="286">
        <f t="shared" si="179"/>
        <v>0.20000000000000284</v>
      </c>
      <c r="F1625" s="286">
        <f t="shared" si="177"/>
        <v>48.600000000000691</v>
      </c>
      <c r="G1625" s="286">
        <f t="shared" si="180"/>
        <v>154.1</v>
      </c>
      <c r="H1625" s="286">
        <f t="shared" si="178"/>
        <v>7489.2600000001057</v>
      </c>
      <c r="I1625" s="286">
        <f t="shared" si="181"/>
        <v>2388442.1400000025</v>
      </c>
      <c r="J1625" s="286">
        <f t="shared" si="183"/>
        <v>4991.2200000002122</v>
      </c>
      <c r="K1625" s="286">
        <f t="shared" si="182"/>
        <v>1283992.5600000012</v>
      </c>
    </row>
    <row r="1626" spans="2:11" ht="14.4">
      <c r="B1626" s="288">
        <f t="shared" si="176"/>
        <v>1624</v>
      </c>
      <c r="C1626" s="4">
        <f>IF('Input&amp;Output'!$C$3=10,'v-t_chart'!G1626,IF('Input&amp;Output'!$C$3=21,'v-t_chart'!H1626,IF('Input&amp;Output'!$C$3=32,'v-t_chart'!I1626,IF('Input&amp;Output'!$C$3=22,'v-t_chart'!J1626,IF('Input&amp;Output'!$C$3=31,'v-t_chart'!K1626,'v-t_chart'!L1626)))))</f>
        <v>103.1</v>
      </c>
      <c r="D1626" s="286">
        <v>243</v>
      </c>
      <c r="E1626" s="286">
        <f t="shared" si="179"/>
        <v>0.29999999999999716</v>
      </c>
      <c r="F1626" s="286">
        <f t="shared" si="177"/>
        <v>72.899999999999309</v>
      </c>
      <c r="G1626" s="286">
        <f t="shared" si="180"/>
        <v>154.5</v>
      </c>
      <c r="H1626" s="286">
        <f t="shared" si="178"/>
        <v>11263.049999999894</v>
      </c>
      <c r="I1626" s="286">
        <f t="shared" si="181"/>
        <v>2399705.1900000023</v>
      </c>
      <c r="J1626" s="286">
        <f t="shared" si="183"/>
        <v>7505.054999999832</v>
      </c>
      <c r="K1626" s="286">
        <f t="shared" si="182"/>
        <v>1291497.6150000012</v>
      </c>
    </row>
    <row r="1627" spans="2:11" ht="14.4">
      <c r="B1627" s="288">
        <f t="shared" si="176"/>
        <v>1625</v>
      </c>
      <c r="C1627" s="4">
        <f>IF('Input&amp;Output'!$C$3=10,'v-t_chart'!G1627,IF('Input&amp;Output'!$C$3=21,'v-t_chart'!H1627,IF('Input&amp;Output'!$C$3=32,'v-t_chart'!I1627,IF('Input&amp;Output'!$C$3=22,'v-t_chart'!J1627,IF('Input&amp;Output'!$C$3=31,'v-t_chart'!K1627,'v-t_chart'!L1627)))))</f>
        <v>103.4</v>
      </c>
      <c r="D1627" s="286">
        <v>243</v>
      </c>
      <c r="E1627" s="286">
        <f t="shared" si="179"/>
        <v>0.30000000000001137</v>
      </c>
      <c r="F1627" s="286">
        <f t="shared" si="177"/>
        <v>72.900000000002763</v>
      </c>
      <c r="G1627" s="286">
        <f t="shared" si="180"/>
        <v>154.94999999999999</v>
      </c>
      <c r="H1627" s="286">
        <f t="shared" si="178"/>
        <v>11295.855000000427</v>
      </c>
      <c r="I1627" s="286">
        <f t="shared" si="181"/>
        <v>2411001.0450000027</v>
      </c>
      <c r="J1627" s="286">
        <f t="shared" si="183"/>
        <v>7526.9250000003094</v>
      </c>
      <c r="K1627" s="286">
        <f t="shared" si="182"/>
        <v>1299024.5400000014</v>
      </c>
    </row>
    <row r="1628" spans="2:11" ht="14.4">
      <c r="B1628" s="288">
        <f t="shared" si="176"/>
        <v>1626</v>
      </c>
      <c r="C1628" s="4">
        <f>IF('Input&amp;Output'!$C$3=10,'v-t_chart'!G1628,IF('Input&amp;Output'!$C$3=21,'v-t_chart'!H1628,IF('Input&amp;Output'!$C$3=32,'v-t_chart'!I1628,IF('Input&amp;Output'!$C$3=22,'v-t_chart'!J1628,IF('Input&amp;Output'!$C$3=31,'v-t_chart'!K1628,'v-t_chart'!L1628)))))</f>
        <v>103.9</v>
      </c>
      <c r="D1628" s="286">
        <v>243</v>
      </c>
      <c r="E1628" s="286">
        <f t="shared" si="179"/>
        <v>0.5</v>
      </c>
      <c r="F1628" s="286">
        <f t="shared" si="177"/>
        <v>121.5</v>
      </c>
      <c r="G1628" s="286">
        <f t="shared" si="180"/>
        <v>155.60000000000002</v>
      </c>
      <c r="H1628" s="286">
        <f t="shared" si="178"/>
        <v>18905.400000000001</v>
      </c>
      <c r="I1628" s="286">
        <f t="shared" si="181"/>
        <v>2429906.4450000026</v>
      </c>
      <c r="J1628" s="286">
        <f t="shared" si="183"/>
        <v>12593.474999999955</v>
      </c>
      <c r="K1628" s="286">
        <f t="shared" si="182"/>
        <v>1311618.0150000013</v>
      </c>
    </row>
    <row r="1629" spans="2:11" ht="14.4">
      <c r="B1629" s="288">
        <f t="shared" si="176"/>
        <v>1627</v>
      </c>
      <c r="C1629" s="4">
        <f>IF('Input&amp;Output'!$C$3=10,'v-t_chart'!G1629,IF('Input&amp;Output'!$C$3=21,'v-t_chart'!H1629,IF('Input&amp;Output'!$C$3=32,'v-t_chart'!I1629,IF('Input&amp;Output'!$C$3=22,'v-t_chart'!J1629,IF('Input&amp;Output'!$C$3=31,'v-t_chart'!K1629,'v-t_chart'!L1629)))))</f>
        <v>104.4</v>
      </c>
      <c r="D1629" s="286">
        <v>243</v>
      </c>
      <c r="E1629" s="286">
        <f t="shared" si="179"/>
        <v>0.5</v>
      </c>
      <c r="F1629" s="286">
        <f t="shared" si="177"/>
        <v>121.5</v>
      </c>
      <c r="G1629" s="286">
        <f t="shared" si="180"/>
        <v>156.35000000000002</v>
      </c>
      <c r="H1629" s="286">
        <f t="shared" si="178"/>
        <v>18996.525000000001</v>
      </c>
      <c r="I1629" s="286">
        <f t="shared" si="181"/>
        <v>2448902.9700000025</v>
      </c>
      <c r="J1629" s="286">
        <f t="shared" si="183"/>
        <v>12654.224999999955</v>
      </c>
      <c r="K1629" s="286">
        <f t="shared" si="182"/>
        <v>1324272.2400000012</v>
      </c>
    </row>
    <row r="1630" spans="2:11" ht="14.4">
      <c r="B1630" s="288">
        <f t="shared" si="176"/>
        <v>1628</v>
      </c>
      <c r="C1630" s="4">
        <f>IF('Input&amp;Output'!$C$3=10,'v-t_chart'!G1630,IF('Input&amp;Output'!$C$3=21,'v-t_chart'!H1630,IF('Input&amp;Output'!$C$3=32,'v-t_chart'!I1630,IF('Input&amp;Output'!$C$3=22,'v-t_chart'!J1630,IF('Input&amp;Output'!$C$3=31,'v-t_chart'!K1630,'v-t_chart'!L1630)))))</f>
        <v>104.9</v>
      </c>
      <c r="D1630" s="286">
        <v>243</v>
      </c>
      <c r="E1630" s="286">
        <f t="shared" si="179"/>
        <v>0.5</v>
      </c>
      <c r="F1630" s="286">
        <f t="shared" si="177"/>
        <v>121.5</v>
      </c>
      <c r="G1630" s="286">
        <f t="shared" si="180"/>
        <v>157.10000000000002</v>
      </c>
      <c r="H1630" s="286">
        <f t="shared" si="178"/>
        <v>19087.650000000001</v>
      </c>
      <c r="I1630" s="286">
        <f t="shared" si="181"/>
        <v>2467990.6200000024</v>
      </c>
      <c r="J1630" s="286">
        <f t="shared" si="183"/>
        <v>12714.975000000177</v>
      </c>
      <c r="K1630" s="286">
        <f t="shared" si="182"/>
        <v>1336987.2150000012</v>
      </c>
    </row>
    <row r="1631" spans="2:11" ht="14.4">
      <c r="B1631" s="288">
        <f t="shared" si="176"/>
        <v>1629</v>
      </c>
      <c r="C1631" s="4">
        <f>IF('Input&amp;Output'!$C$3=10,'v-t_chart'!G1631,IF('Input&amp;Output'!$C$3=21,'v-t_chart'!H1631,IF('Input&amp;Output'!$C$3=32,'v-t_chart'!I1631,IF('Input&amp;Output'!$C$3=22,'v-t_chart'!J1631,IF('Input&amp;Output'!$C$3=31,'v-t_chart'!K1631,'v-t_chart'!L1631)))))</f>
        <v>105.2</v>
      </c>
      <c r="D1631" s="286">
        <v>243</v>
      </c>
      <c r="E1631" s="286">
        <f t="shared" si="179"/>
        <v>0.29999999999999716</v>
      </c>
      <c r="F1631" s="286">
        <f t="shared" si="177"/>
        <v>72.899999999999309</v>
      </c>
      <c r="G1631" s="286">
        <f t="shared" si="180"/>
        <v>157.65</v>
      </c>
      <c r="H1631" s="286">
        <f t="shared" si="178"/>
        <v>11492.684999999892</v>
      </c>
      <c r="I1631" s="286">
        <f t="shared" si="181"/>
        <v>2479483.3050000025</v>
      </c>
      <c r="J1631" s="286">
        <f t="shared" si="183"/>
        <v>7658.1449999998586</v>
      </c>
      <c r="K1631" s="286">
        <f t="shared" si="182"/>
        <v>1344645.360000001</v>
      </c>
    </row>
    <row r="1632" spans="2:11" ht="14.4">
      <c r="B1632" s="288">
        <f t="shared" si="176"/>
        <v>1630</v>
      </c>
      <c r="C1632" s="4">
        <f>IF('Input&amp;Output'!$C$3=10,'v-t_chart'!G1632,IF('Input&amp;Output'!$C$3=21,'v-t_chart'!H1632,IF('Input&amp;Output'!$C$3=32,'v-t_chart'!I1632,IF('Input&amp;Output'!$C$3=22,'v-t_chart'!J1632,IF('Input&amp;Output'!$C$3=31,'v-t_chart'!K1632,'v-t_chart'!L1632)))))</f>
        <v>105.5</v>
      </c>
      <c r="D1632" s="286">
        <v>243</v>
      </c>
      <c r="E1632" s="286">
        <f t="shared" si="179"/>
        <v>0.29999999999999716</v>
      </c>
      <c r="F1632" s="286">
        <f t="shared" si="177"/>
        <v>72.899999999999309</v>
      </c>
      <c r="G1632" s="286">
        <f t="shared" si="180"/>
        <v>158.1</v>
      </c>
      <c r="H1632" s="286">
        <f t="shared" si="178"/>
        <v>11525.489999999891</v>
      </c>
      <c r="I1632" s="286">
        <f t="shared" si="181"/>
        <v>2491008.7950000023</v>
      </c>
      <c r="J1632" s="286">
        <f t="shared" si="183"/>
        <v>7680.0149999998939</v>
      </c>
      <c r="K1632" s="286">
        <f t="shared" si="182"/>
        <v>1352325.3750000009</v>
      </c>
    </row>
    <row r="1633" spans="2:11" ht="14.4">
      <c r="B1633" s="288">
        <f t="shared" si="176"/>
        <v>1631</v>
      </c>
      <c r="C1633" s="4">
        <f>IF('Input&amp;Output'!$C$3=10,'v-t_chart'!G1633,IF('Input&amp;Output'!$C$3=21,'v-t_chart'!H1633,IF('Input&amp;Output'!$C$3=32,'v-t_chart'!I1633,IF('Input&amp;Output'!$C$3=22,'v-t_chart'!J1633,IF('Input&amp;Output'!$C$3=31,'v-t_chart'!K1633,'v-t_chart'!L1633)))))</f>
        <v>105.7</v>
      </c>
      <c r="D1633" s="286">
        <v>243</v>
      </c>
      <c r="E1633" s="286">
        <f t="shared" si="179"/>
        <v>0.20000000000000284</v>
      </c>
      <c r="F1633" s="286">
        <f t="shared" si="177"/>
        <v>48.600000000000691</v>
      </c>
      <c r="G1633" s="286">
        <f t="shared" si="180"/>
        <v>158.44999999999999</v>
      </c>
      <c r="H1633" s="286">
        <f t="shared" si="178"/>
        <v>7700.6700000001092</v>
      </c>
      <c r="I1633" s="286">
        <f t="shared" si="181"/>
        <v>2498709.4650000022</v>
      </c>
      <c r="J1633" s="286">
        <f t="shared" si="183"/>
        <v>5132.1599999999735</v>
      </c>
      <c r="K1633" s="286">
        <f t="shared" si="182"/>
        <v>1357457.5350000008</v>
      </c>
    </row>
    <row r="1634" spans="2:11" ht="14.4">
      <c r="B1634" s="288">
        <f t="shared" si="176"/>
        <v>1632</v>
      </c>
      <c r="C1634" s="4">
        <f>IF('Input&amp;Output'!$C$3=10,'v-t_chart'!G1634,IF('Input&amp;Output'!$C$3=21,'v-t_chart'!H1634,IF('Input&amp;Output'!$C$3=32,'v-t_chart'!I1634,IF('Input&amp;Output'!$C$3=22,'v-t_chart'!J1634,IF('Input&amp;Output'!$C$3=31,'v-t_chart'!K1634,'v-t_chart'!L1634)))))</f>
        <v>105.9</v>
      </c>
      <c r="D1634" s="286">
        <v>243</v>
      </c>
      <c r="E1634" s="286">
        <f t="shared" si="179"/>
        <v>0.20000000000000284</v>
      </c>
      <c r="F1634" s="286">
        <f t="shared" si="177"/>
        <v>48.600000000000691</v>
      </c>
      <c r="G1634" s="286">
        <f t="shared" si="180"/>
        <v>158.75</v>
      </c>
      <c r="H1634" s="286">
        <f t="shared" si="178"/>
        <v>7715.25000000011</v>
      </c>
      <c r="I1634" s="286">
        <f t="shared" si="181"/>
        <v>2506424.7150000022</v>
      </c>
      <c r="J1634" s="286">
        <f t="shared" si="183"/>
        <v>5141.8800000001856</v>
      </c>
      <c r="K1634" s="286">
        <f t="shared" si="182"/>
        <v>1362599.415000001</v>
      </c>
    </row>
    <row r="1635" spans="2:11" ht="14.4">
      <c r="B1635" s="288">
        <f t="shared" si="176"/>
        <v>1633</v>
      </c>
      <c r="C1635" s="4">
        <f>IF('Input&amp;Output'!$C$3=10,'v-t_chart'!G1635,IF('Input&amp;Output'!$C$3=21,'v-t_chart'!H1635,IF('Input&amp;Output'!$C$3=32,'v-t_chart'!I1635,IF('Input&amp;Output'!$C$3=22,'v-t_chart'!J1635,IF('Input&amp;Output'!$C$3=31,'v-t_chart'!K1635,'v-t_chart'!L1635)))))</f>
        <v>106.1</v>
      </c>
      <c r="D1635" s="286">
        <v>243</v>
      </c>
      <c r="E1635" s="286">
        <f t="shared" si="179"/>
        <v>0.19999999999998863</v>
      </c>
      <c r="F1635" s="286">
        <f t="shared" si="177"/>
        <v>48.599999999997237</v>
      </c>
      <c r="G1635" s="286">
        <f t="shared" si="180"/>
        <v>159.05000000000001</v>
      </c>
      <c r="H1635" s="286">
        <f t="shared" si="178"/>
        <v>7729.8299999995616</v>
      </c>
      <c r="I1635" s="286">
        <f t="shared" si="181"/>
        <v>2514154.5450000018</v>
      </c>
      <c r="J1635" s="286">
        <f t="shared" si="183"/>
        <v>5151.5999999997348</v>
      </c>
      <c r="K1635" s="286">
        <f t="shared" si="182"/>
        <v>1367751.0150000006</v>
      </c>
    </row>
    <row r="1636" spans="2:11" ht="14.4">
      <c r="B1636" s="288">
        <f t="shared" si="176"/>
        <v>1634</v>
      </c>
      <c r="C1636" s="4">
        <f>IF('Input&amp;Output'!$C$3=10,'v-t_chart'!G1636,IF('Input&amp;Output'!$C$3=21,'v-t_chart'!H1636,IF('Input&amp;Output'!$C$3=32,'v-t_chart'!I1636,IF('Input&amp;Output'!$C$3=22,'v-t_chart'!J1636,IF('Input&amp;Output'!$C$3=31,'v-t_chart'!K1636,'v-t_chart'!L1636)))))</f>
        <v>106.3</v>
      </c>
      <c r="D1636" s="286">
        <v>243</v>
      </c>
      <c r="E1636" s="286">
        <f t="shared" si="179"/>
        <v>0.20000000000000284</v>
      </c>
      <c r="F1636" s="286">
        <f t="shared" si="177"/>
        <v>48.600000000000691</v>
      </c>
      <c r="G1636" s="286">
        <f t="shared" si="180"/>
        <v>159.35</v>
      </c>
      <c r="H1636" s="286">
        <f t="shared" si="178"/>
        <v>7744.4100000001099</v>
      </c>
      <c r="I1636" s="286">
        <f t="shared" si="181"/>
        <v>2521898.9550000019</v>
      </c>
      <c r="J1636" s="286">
        <f t="shared" si="183"/>
        <v>5161.319999999947</v>
      </c>
      <c r="K1636" s="286">
        <f t="shared" si="182"/>
        <v>1372912.3350000004</v>
      </c>
    </row>
    <row r="1637" spans="2:11" ht="14.4">
      <c r="B1637" s="288">
        <f t="shared" ref="B1637:B1700" si="184">B1636+1</f>
        <v>1635</v>
      </c>
      <c r="C1637" s="4">
        <f>IF('Input&amp;Output'!$C$3=10,'v-t_chart'!G1637,IF('Input&amp;Output'!$C$3=21,'v-t_chart'!H1637,IF('Input&amp;Output'!$C$3=32,'v-t_chart'!I1637,IF('Input&amp;Output'!$C$3=22,'v-t_chart'!J1637,IF('Input&amp;Output'!$C$3=31,'v-t_chart'!K1637,'v-t_chart'!L1637)))))</f>
        <v>106.5</v>
      </c>
      <c r="D1637" s="286">
        <v>243</v>
      </c>
      <c r="E1637" s="286">
        <f t="shared" si="179"/>
        <v>0.20000000000000284</v>
      </c>
      <c r="F1637" s="286">
        <f t="shared" si="177"/>
        <v>48.600000000000691</v>
      </c>
      <c r="G1637" s="286">
        <f t="shared" si="180"/>
        <v>159.65</v>
      </c>
      <c r="H1637" s="286">
        <f t="shared" si="178"/>
        <v>7758.9900000001107</v>
      </c>
      <c r="I1637" s="286">
        <f t="shared" si="181"/>
        <v>2529657.9450000022</v>
      </c>
      <c r="J1637" s="286">
        <f t="shared" si="183"/>
        <v>5171.0400000001591</v>
      </c>
      <c r="K1637" s="286">
        <f t="shared" si="182"/>
        <v>1378083.3750000007</v>
      </c>
    </row>
    <row r="1638" spans="2:11" ht="14.4">
      <c r="B1638" s="288">
        <f t="shared" si="184"/>
        <v>1636</v>
      </c>
      <c r="C1638" s="4">
        <f>IF('Input&amp;Output'!$C$3=10,'v-t_chart'!G1638,IF('Input&amp;Output'!$C$3=21,'v-t_chart'!H1638,IF('Input&amp;Output'!$C$3=32,'v-t_chart'!I1638,IF('Input&amp;Output'!$C$3=22,'v-t_chart'!J1638,IF('Input&amp;Output'!$C$3=31,'v-t_chart'!K1638,'v-t_chart'!L1638)))))</f>
        <v>106.8</v>
      </c>
      <c r="D1638" s="286">
        <v>243</v>
      </c>
      <c r="E1638" s="286">
        <f t="shared" si="179"/>
        <v>0.29999999999999716</v>
      </c>
      <c r="F1638" s="286">
        <f t="shared" si="177"/>
        <v>72.899999999999309</v>
      </c>
      <c r="G1638" s="286">
        <f t="shared" si="180"/>
        <v>160.05000000000001</v>
      </c>
      <c r="H1638" s="286">
        <f t="shared" si="178"/>
        <v>11667.644999999889</v>
      </c>
      <c r="I1638" s="286">
        <f t="shared" si="181"/>
        <v>2541325.5900000022</v>
      </c>
      <c r="J1638" s="286">
        <f t="shared" si="183"/>
        <v>7774.7849999999735</v>
      </c>
      <c r="K1638" s="286">
        <f t="shared" si="182"/>
        <v>1385858.1600000006</v>
      </c>
    </row>
    <row r="1639" spans="2:11" ht="14.4">
      <c r="B1639" s="288">
        <f t="shared" si="184"/>
        <v>1637</v>
      </c>
      <c r="C1639" s="4">
        <f>IF('Input&amp;Output'!$C$3=10,'v-t_chart'!G1639,IF('Input&amp;Output'!$C$3=21,'v-t_chart'!H1639,IF('Input&amp;Output'!$C$3=32,'v-t_chart'!I1639,IF('Input&amp;Output'!$C$3=22,'v-t_chart'!J1639,IF('Input&amp;Output'!$C$3=31,'v-t_chart'!K1639,'v-t_chart'!L1639)))))</f>
        <v>107.1</v>
      </c>
      <c r="D1639" s="286">
        <v>243</v>
      </c>
      <c r="E1639" s="286">
        <f t="shared" si="179"/>
        <v>0.29999999999999716</v>
      </c>
      <c r="F1639" s="286">
        <f t="shared" si="177"/>
        <v>72.899999999999309</v>
      </c>
      <c r="G1639" s="286">
        <f t="shared" si="180"/>
        <v>160.5</v>
      </c>
      <c r="H1639" s="286">
        <f t="shared" si="178"/>
        <v>11700.44999999989</v>
      </c>
      <c r="I1639" s="286">
        <f t="shared" si="181"/>
        <v>2553026.0400000019</v>
      </c>
      <c r="J1639" s="286">
        <f t="shared" si="183"/>
        <v>7796.6549999997878</v>
      </c>
      <c r="K1639" s="286">
        <f t="shared" si="182"/>
        <v>1393654.8150000004</v>
      </c>
    </row>
    <row r="1640" spans="2:11" ht="14.4">
      <c r="B1640" s="288">
        <f t="shared" si="184"/>
        <v>1638</v>
      </c>
      <c r="C1640" s="4">
        <f>IF('Input&amp;Output'!$C$3=10,'v-t_chart'!G1640,IF('Input&amp;Output'!$C$3=21,'v-t_chart'!H1640,IF('Input&amp;Output'!$C$3=32,'v-t_chart'!I1640,IF('Input&amp;Output'!$C$3=22,'v-t_chart'!J1640,IF('Input&amp;Output'!$C$3=31,'v-t_chart'!K1640,'v-t_chart'!L1640)))))</f>
        <v>107.5</v>
      </c>
      <c r="D1640" s="286">
        <v>243</v>
      </c>
      <c r="E1640" s="286">
        <f t="shared" si="179"/>
        <v>0.40000000000000568</v>
      </c>
      <c r="F1640" s="286">
        <f t="shared" si="177"/>
        <v>97.200000000001381</v>
      </c>
      <c r="G1640" s="286">
        <f t="shared" si="180"/>
        <v>161.05000000000001</v>
      </c>
      <c r="H1640" s="286">
        <f t="shared" si="178"/>
        <v>15654.060000000223</v>
      </c>
      <c r="I1640" s="286">
        <f t="shared" si="181"/>
        <v>2568680.100000002</v>
      </c>
      <c r="J1640" s="286">
        <f t="shared" si="183"/>
        <v>10429.560000000238</v>
      </c>
      <c r="K1640" s="286">
        <f t="shared" si="182"/>
        <v>1404084.3750000007</v>
      </c>
    </row>
    <row r="1641" spans="2:11" ht="14.4">
      <c r="B1641" s="288">
        <f t="shared" si="184"/>
        <v>1639</v>
      </c>
      <c r="C1641" s="4">
        <f>IF('Input&amp;Output'!$C$3=10,'v-t_chart'!G1641,IF('Input&amp;Output'!$C$3=21,'v-t_chart'!H1641,IF('Input&amp;Output'!$C$3=32,'v-t_chart'!I1641,IF('Input&amp;Output'!$C$3=22,'v-t_chart'!J1641,IF('Input&amp;Output'!$C$3=31,'v-t_chart'!K1641,'v-t_chart'!L1641)))))</f>
        <v>108</v>
      </c>
      <c r="D1641" s="286">
        <v>243</v>
      </c>
      <c r="E1641" s="286">
        <f t="shared" si="179"/>
        <v>0.5</v>
      </c>
      <c r="F1641" s="286">
        <f t="shared" si="177"/>
        <v>121.5</v>
      </c>
      <c r="G1641" s="286">
        <f t="shared" si="180"/>
        <v>161.75</v>
      </c>
      <c r="H1641" s="286">
        <f t="shared" si="178"/>
        <v>19652.625</v>
      </c>
      <c r="I1641" s="286">
        <f t="shared" si="181"/>
        <v>2588332.725000002</v>
      </c>
      <c r="J1641" s="286">
        <f t="shared" si="183"/>
        <v>13091.625</v>
      </c>
      <c r="K1641" s="286">
        <f t="shared" si="182"/>
        <v>1417176.0000000007</v>
      </c>
    </row>
    <row r="1642" spans="2:11" ht="14.4">
      <c r="B1642" s="288">
        <f t="shared" si="184"/>
        <v>1640</v>
      </c>
      <c r="C1642" s="4">
        <f>IF('Input&amp;Output'!$C$3=10,'v-t_chart'!G1642,IF('Input&amp;Output'!$C$3=21,'v-t_chart'!H1642,IF('Input&amp;Output'!$C$3=32,'v-t_chart'!I1642,IF('Input&amp;Output'!$C$3=22,'v-t_chart'!J1642,IF('Input&amp;Output'!$C$3=31,'v-t_chart'!K1642,'v-t_chart'!L1642)))))</f>
        <v>108.3</v>
      </c>
      <c r="D1642" s="286">
        <v>243</v>
      </c>
      <c r="E1642" s="286">
        <f t="shared" si="179"/>
        <v>0.29999999999999716</v>
      </c>
      <c r="F1642" s="286">
        <f t="shared" si="177"/>
        <v>72.899999999999309</v>
      </c>
      <c r="G1642" s="286">
        <f t="shared" si="180"/>
        <v>162.30000000000001</v>
      </c>
      <c r="H1642" s="286">
        <f t="shared" si="178"/>
        <v>11831.669999999889</v>
      </c>
      <c r="I1642" s="286">
        <f t="shared" si="181"/>
        <v>2600164.3950000019</v>
      </c>
      <c r="J1642" s="286">
        <f t="shared" si="183"/>
        <v>7884.1349999999293</v>
      </c>
      <c r="K1642" s="286">
        <f t="shared" si="182"/>
        <v>1425060.1350000007</v>
      </c>
    </row>
    <row r="1643" spans="2:11" ht="14.4">
      <c r="B1643" s="288">
        <f t="shared" si="184"/>
        <v>1641</v>
      </c>
      <c r="C1643" s="4">
        <f>IF('Input&amp;Output'!$C$3=10,'v-t_chart'!G1643,IF('Input&amp;Output'!$C$3=21,'v-t_chart'!H1643,IF('Input&amp;Output'!$C$3=32,'v-t_chart'!I1643,IF('Input&amp;Output'!$C$3=22,'v-t_chart'!J1643,IF('Input&amp;Output'!$C$3=31,'v-t_chart'!K1643,'v-t_chart'!L1643)))))</f>
        <v>108.6</v>
      </c>
      <c r="D1643" s="286">
        <v>243</v>
      </c>
      <c r="E1643" s="286">
        <f t="shared" si="179"/>
        <v>0.29999999999999716</v>
      </c>
      <c r="F1643" s="286">
        <f t="shared" si="177"/>
        <v>72.899999999999309</v>
      </c>
      <c r="G1643" s="286">
        <f t="shared" si="180"/>
        <v>162.75</v>
      </c>
      <c r="H1643" s="286">
        <f t="shared" si="178"/>
        <v>11864.474999999888</v>
      </c>
      <c r="I1643" s="286">
        <f t="shared" si="181"/>
        <v>2612028.870000002</v>
      </c>
      <c r="J1643" s="286">
        <f t="shared" si="183"/>
        <v>7906.0049999999646</v>
      </c>
      <c r="K1643" s="286">
        <f t="shared" si="182"/>
        <v>1432966.1400000006</v>
      </c>
    </row>
    <row r="1644" spans="2:11" ht="14.4">
      <c r="B1644" s="288">
        <f t="shared" si="184"/>
        <v>1642</v>
      </c>
      <c r="C1644" s="4">
        <f>IF('Input&amp;Output'!$C$3=10,'v-t_chart'!G1644,IF('Input&amp;Output'!$C$3=21,'v-t_chart'!H1644,IF('Input&amp;Output'!$C$3=32,'v-t_chart'!I1644,IF('Input&amp;Output'!$C$3=22,'v-t_chart'!J1644,IF('Input&amp;Output'!$C$3=31,'v-t_chart'!K1644,'v-t_chart'!L1644)))))</f>
        <v>108.9</v>
      </c>
      <c r="D1644" s="286">
        <v>243</v>
      </c>
      <c r="E1644" s="286">
        <f t="shared" si="179"/>
        <v>0.30000000000001137</v>
      </c>
      <c r="F1644" s="286">
        <f t="shared" si="177"/>
        <v>72.900000000002763</v>
      </c>
      <c r="G1644" s="286">
        <f t="shared" si="180"/>
        <v>163.19999999999999</v>
      </c>
      <c r="H1644" s="286">
        <f t="shared" si="178"/>
        <v>11897.28000000045</v>
      </c>
      <c r="I1644" s="286">
        <f t="shared" si="181"/>
        <v>2623926.1500000022</v>
      </c>
      <c r="J1644" s="286">
        <f t="shared" si="183"/>
        <v>7927.875000000221</v>
      </c>
      <c r="K1644" s="286">
        <f t="shared" si="182"/>
        <v>1440894.0150000008</v>
      </c>
    </row>
    <row r="1645" spans="2:11" ht="14.4">
      <c r="B1645" s="288">
        <f t="shared" si="184"/>
        <v>1643</v>
      </c>
      <c r="C1645" s="4">
        <f>IF('Input&amp;Output'!$C$3=10,'v-t_chart'!G1645,IF('Input&amp;Output'!$C$3=21,'v-t_chart'!H1645,IF('Input&amp;Output'!$C$3=32,'v-t_chart'!I1645,IF('Input&amp;Output'!$C$3=22,'v-t_chart'!J1645,IF('Input&amp;Output'!$C$3=31,'v-t_chart'!K1645,'v-t_chart'!L1645)))))</f>
        <v>109.1</v>
      </c>
      <c r="D1645" s="286">
        <v>243</v>
      </c>
      <c r="E1645" s="286">
        <f t="shared" si="179"/>
        <v>0.19999999999998863</v>
      </c>
      <c r="F1645" s="286">
        <f t="shared" si="177"/>
        <v>48.599999999997237</v>
      </c>
      <c r="G1645" s="286">
        <f t="shared" si="180"/>
        <v>163.55000000000001</v>
      </c>
      <c r="H1645" s="286">
        <f t="shared" si="178"/>
        <v>7948.5299999995486</v>
      </c>
      <c r="I1645" s="286">
        <f t="shared" si="181"/>
        <v>2631874.6800000016</v>
      </c>
      <c r="J1645" s="286">
        <f t="shared" si="183"/>
        <v>5297.3999999998232</v>
      </c>
      <c r="K1645" s="286">
        <f t="shared" si="182"/>
        <v>1446191.4150000007</v>
      </c>
    </row>
    <row r="1646" spans="2:11" ht="14.4">
      <c r="B1646" s="288">
        <f t="shared" si="184"/>
        <v>1644</v>
      </c>
      <c r="C1646" s="4">
        <f>IF('Input&amp;Output'!$C$3=10,'v-t_chart'!G1646,IF('Input&amp;Output'!$C$3=21,'v-t_chart'!H1646,IF('Input&amp;Output'!$C$3=32,'v-t_chart'!I1646,IF('Input&amp;Output'!$C$3=22,'v-t_chart'!J1646,IF('Input&amp;Output'!$C$3=31,'v-t_chart'!K1646,'v-t_chart'!L1646)))))</f>
        <v>109.2</v>
      </c>
      <c r="D1646" s="286">
        <v>243</v>
      </c>
      <c r="E1646" s="286">
        <f t="shared" si="179"/>
        <v>0.10000000000000853</v>
      </c>
      <c r="F1646" s="286">
        <f t="shared" si="177"/>
        <v>24.300000000002072</v>
      </c>
      <c r="G1646" s="286">
        <f t="shared" si="180"/>
        <v>163.75</v>
      </c>
      <c r="H1646" s="286">
        <f t="shared" si="178"/>
        <v>3979.1250000003392</v>
      </c>
      <c r="I1646" s="286">
        <f t="shared" si="181"/>
        <v>2635853.805000002</v>
      </c>
      <c r="J1646" s="286">
        <f t="shared" si="183"/>
        <v>2652.3450000002122</v>
      </c>
      <c r="K1646" s="286">
        <f t="shared" si="182"/>
        <v>1448843.7600000009</v>
      </c>
    </row>
    <row r="1647" spans="2:11" ht="14.4">
      <c r="B1647" s="288">
        <f t="shared" si="184"/>
        <v>1645</v>
      </c>
      <c r="C1647" s="4">
        <f>IF('Input&amp;Output'!$C$3=10,'v-t_chart'!G1647,IF('Input&amp;Output'!$C$3=21,'v-t_chart'!H1647,IF('Input&amp;Output'!$C$3=32,'v-t_chart'!I1647,IF('Input&amp;Output'!$C$3=22,'v-t_chart'!J1647,IF('Input&amp;Output'!$C$3=31,'v-t_chart'!K1647,'v-t_chart'!L1647)))))</f>
        <v>109.4</v>
      </c>
      <c r="D1647" s="286">
        <v>243</v>
      </c>
      <c r="E1647" s="286">
        <f t="shared" si="179"/>
        <v>0.20000000000000284</v>
      </c>
      <c r="F1647" s="286">
        <f t="shared" si="177"/>
        <v>48.600000000000691</v>
      </c>
      <c r="G1647" s="286">
        <f t="shared" si="180"/>
        <v>164</v>
      </c>
      <c r="H1647" s="286">
        <f t="shared" si="178"/>
        <v>7970.4000000001133</v>
      </c>
      <c r="I1647" s="286">
        <f t="shared" si="181"/>
        <v>2643824.2050000019</v>
      </c>
      <c r="J1647" s="286">
        <f t="shared" si="183"/>
        <v>5311.9799999999204</v>
      </c>
      <c r="K1647" s="286">
        <f t="shared" si="182"/>
        <v>1454155.7400000009</v>
      </c>
    </row>
    <row r="1648" spans="2:11" ht="14.4">
      <c r="B1648" s="288">
        <f t="shared" si="184"/>
        <v>1646</v>
      </c>
      <c r="C1648" s="4">
        <f>IF('Input&amp;Output'!$C$3=10,'v-t_chart'!G1648,IF('Input&amp;Output'!$C$3=21,'v-t_chart'!H1648,IF('Input&amp;Output'!$C$3=32,'v-t_chart'!I1648,IF('Input&amp;Output'!$C$3=22,'v-t_chart'!J1648,IF('Input&amp;Output'!$C$3=31,'v-t_chart'!K1648,'v-t_chart'!L1648)))))</f>
        <v>109.5</v>
      </c>
      <c r="D1648" s="286">
        <v>243</v>
      </c>
      <c r="E1648" s="286">
        <f t="shared" si="179"/>
        <v>9.9999999999994316E-2</v>
      </c>
      <c r="F1648" s="286">
        <f t="shared" si="177"/>
        <v>24.299999999998619</v>
      </c>
      <c r="G1648" s="286">
        <f t="shared" si="180"/>
        <v>164.2</v>
      </c>
      <c r="H1648" s="286">
        <f t="shared" si="178"/>
        <v>3990.059999999773</v>
      </c>
      <c r="I1648" s="286">
        <f t="shared" si="181"/>
        <v>2647814.2650000015</v>
      </c>
      <c r="J1648" s="286">
        <f t="shared" si="183"/>
        <v>2659.6349999999293</v>
      </c>
      <c r="K1648" s="286">
        <f t="shared" si="182"/>
        <v>1456815.3750000009</v>
      </c>
    </row>
    <row r="1649" spans="2:11" ht="14.4">
      <c r="B1649" s="288">
        <f t="shared" si="184"/>
        <v>1647</v>
      </c>
      <c r="C1649" s="4">
        <f>IF('Input&amp;Output'!$C$3=10,'v-t_chart'!G1649,IF('Input&amp;Output'!$C$3=21,'v-t_chart'!H1649,IF('Input&amp;Output'!$C$3=32,'v-t_chart'!I1649,IF('Input&amp;Output'!$C$3=22,'v-t_chart'!J1649,IF('Input&amp;Output'!$C$3=31,'v-t_chart'!K1649,'v-t_chart'!L1649)))))</f>
        <v>109.7</v>
      </c>
      <c r="D1649" s="286">
        <v>243</v>
      </c>
      <c r="E1649" s="286">
        <f t="shared" si="179"/>
        <v>0.20000000000000284</v>
      </c>
      <c r="F1649" s="286">
        <f t="shared" si="177"/>
        <v>48.600000000000691</v>
      </c>
      <c r="G1649" s="286">
        <f t="shared" si="180"/>
        <v>164.45</v>
      </c>
      <c r="H1649" s="286">
        <f t="shared" si="178"/>
        <v>7992.2700000001132</v>
      </c>
      <c r="I1649" s="286">
        <f t="shared" si="181"/>
        <v>2655806.5350000015</v>
      </c>
      <c r="J1649" s="286">
        <f t="shared" si="183"/>
        <v>5326.5600000000177</v>
      </c>
      <c r="K1649" s="286">
        <f t="shared" si="182"/>
        <v>1462141.935000001</v>
      </c>
    </row>
    <row r="1650" spans="2:11" ht="14.4">
      <c r="B1650" s="288">
        <f t="shared" si="184"/>
        <v>1648</v>
      </c>
      <c r="C1650" s="4">
        <f>IF('Input&amp;Output'!$C$3=10,'v-t_chart'!G1650,IF('Input&amp;Output'!$C$3=21,'v-t_chart'!H1650,IF('Input&amp;Output'!$C$3=32,'v-t_chart'!I1650,IF('Input&amp;Output'!$C$3=22,'v-t_chart'!J1650,IF('Input&amp;Output'!$C$3=31,'v-t_chart'!K1650,'v-t_chart'!L1650)))))</f>
        <v>109.9</v>
      </c>
      <c r="D1650" s="286">
        <v>243</v>
      </c>
      <c r="E1650" s="286">
        <f t="shared" si="179"/>
        <v>0.20000000000000284</v>
      </c>
      <c r="F1650" s="286">
        <f t="shared" si="177"/>
        <v>48.600000000000691</v>
      </c>
      <c r="G1650" s="286">
        <f t="shared" si="180"/>
        <v>164.75</v>
      </c>
      <c r="H1650" s="286">
        <f t="shared" si="178"/>
        <v>8006.8500000001141</v>
      </c>
      <c r="I1650" s="286">
        <f t="shared" si="181"/>
        <v>2663813.3850000016</v>
      </c>
      <c r="J1650" s="286">
        <f t="shared" si="183"/>
        <v>5336.2800000002298</v>
      </c>
      <c r="K1650" s="286">
        <f t="shared" si="182"/>
        <v>1467478.2150000012</v>
      </c>
    </row>
    <row r="1651" spans="2:11" ht="14.4">
      <c r="B1651" s="288">
        <f t="shared" si="184"/>
        <v>1649</v>
      </c>
      <c r="C1651" s="4">
        <f>IF('Input&amp;Output'!$C$3=10,'v-t_chart'!G1651,IF('Input&amp;Output'!$C$3=21,'v-t_chart'!H1651,IF('Input&amp;Output'!$C$3=32,'v-t_chart'!I1651,IF('Input&amp;Output'!$C$3=22,'v-t_chart'!J1651,IF('Input&amp;Output'!$C$3=31,'v-t_chart'!K1651,'v-t_chart'!L1651)))))</f>
        <v>110.2</v>
      </c>
      <c r="D1651" s="286">
        <v>243</v>
      </c>
      <c r="E1651" s="286">
        <f t="shared" si="179"/>
        <v>0.29999999999999716</v>
      </c>
      <c r="F1651" s="286">
        <f t="shared" si="177"/>
        <v>72.899999999999309</v>
      </c>
      <c r="G1651" s="286">
        <f t="shared" si="180"/>
        <v>165.15</v>
      </c>
      <c r="H1651" s="286">
        <f t="shared" si="178"/>
        <v>12039.434999999887</v>
      </c>
      <c r="I1651" s="286">
        <f t="shared" si="181"/>
        <v>2675852.8200000017</v>
      </c>
      <c r="J1651" s="286">
        <f t="shared" si="183"/>
        <v>8022.6449999998586</v>
      </c>
      <c r="K1651" s="286">
        <f t="shared" si="182"/>
        <v>1475500.860000001</v>
      </c>
    </row>
    <row r="1652" spans="2:11" ht="14.4">
      <c r="B1652" s="288">
        <f t="shared" si="184"/>
        <v>1650</v>
      </c>
      <c r="C1652" s="4">
        <f>IF('Input&amp;Output'!$C$3=10,'v-t_chart'!G1652,IF('Input&amp;Output'!$C$3=21,'v-t_chart'!H1652,IF('Input&amp;Output'!$C$3=32,'v-t_chart'!I1652,IF('Input&amp;Output'!$C$3=22,'v-t_chart'!J1652,IF('Input&amp;Output'!$C$3=31,'v-t_chart'!K1652,'v-t_chart'!L1652)))))</f>
        <v>110.5</v>
      </c>
      <c r="D1652" s="286">
        <v>243</v>
      </c>
      <c r="E1652" s="286">
        <f t="shared" si="179"/>
        <v>0.29999999999999716</v>
      </c>
      <c r="F1652" s="286">
        <f t="shared" si="177"/>
        <v>72.899999999999309</v>
      </c>
      <c r="G1652" s="286">
        <f t="shared" si="180"/>
        <v>165.6</v>
      </c>
      <c r="H1652" s="286">
        <f t="shared" si="178"/>
        <v>12072.239999999885</v>
      </c>
      <c r="I1652" s="286">
        <f t="shared" si="181"/>
        <v>2687925.0600000015</v>
      </c>
      <c r="J1652" s="286">
        <f t="shared" si="183"/>
        <v>8044.5149999998939</v>
      </c>
      <c r="K1652" s="286">
        <f t="shared" si="182"/>
        <v>1483545.3750000009</v>
      </c>
    </row>
    <row r="1653" spans="2:11" ht="14.4">
      <c r="B1653" s="288">
        <f t="shared" si="184"/>
        <v>1651</v>
      </c>
      <c r="C1653" s="4">
        <f>IF('Input&amp;Output'!$C$3=10,'v-t_chart'!G1653,IF('Input&amp;Output'!$C$3=21,'v-t_chart'!H1653,IF('Input&amp;Output'!$C$3=32,'v-t_chart'!I1653,IF('Input&amp;Output'!$C$3=22,'v-t_chart'!J1653,IF('Input&amp;Output'!$C$3=31,'v-t_chart'!K1653,'v-t_chart'!L1653)))))</f>
        <v>110.8</v>
      </c>
      <c r="D1653" s="286">
        <v>243</v>
      </c>
      <c r="E1653" s="286">
        <f t="shared" si="179"/>
        <v>0.29999999999999716</v>
      </c>
      <c r="F1653" s="286">
        <f t="shared" si="177"/>
        <v>72.899999999999309</v>
      </c>
      <c r="G1653" s="286">
        <f t="shared" si="180"/>
        <v>166.05</v>
      </c>
      <c r="H1653" s="286">
        <f t="shared" si="178"/>
        <v>12105.044999999885</v>
      </c>
      <c r="I1653" s="286">
        <f t="shared" si="181"/>
        <v>2700030.1050000014</v>
      </c>
      <c r="J1653" s="286">
        <f t="shared" si="183"/>
        <v>8066.3849999999293</v>
      </c>
      <c r="K1653" s="286">
        <f t="shared" si="182"/>
        <v>1491611.7600000009</v>
      </c>
    </row>
    <row r="1654" spans="2:11" ht="14.4">
      <c r="B1654" s="288">
        <f t="shared" si="184"/>
        <v>1652</v>
      </c>
      <c r="C1654" s="4">
        <f>IF('Input&amp;Output'!$C$3=10,'v-t_chart'!G1654,IF('Input&amp;Output'!$C$3=21,'v-t_chart'!H1654,IF('Input&amp;Output'!$C$3=32,'v-t_chart'!I1654,IF('Input&amp;Output'!$C$3=22,'v-t_chart'!J1654,IF('Input&amp;Output'!$C$3=31,'v-t_chart'!K1654,'v-t_chart'!L1654)))))</f>
        <v>111</v>
      </c>
      <c r="D1654" s="286">
        <v>243</v>
      </c>
      <c r="E1654" s="286">
        <f t="shared" si="179"/>
        <v>0.20000000000000284</v>
      </c>
      <c r="F1654" s="286">
        <f t="shared" si="177"/>
        <v>48.600000000000691</v>
      </c>
      <c r="G1654" s="286">
        <f t="shared" si="180"/>
        <v>166.4</v>
      </c>
      <c r="H1654" s="286">
        <f t="shared" si="178"/>
        <v>8087.0400000001155</v>
      </c>
      <c r="I1654" s="286">
        <f t="shared" si="181"/>
        <v>2708117.1450000014</v>
      </c>
      <c r="J1654" s="286">
        <f t="shared" si="183"/>
        <v>5389.7400000000707</v>
      </c>
      <c r="K1654" s="286">
        <f t="shared" si="182"/>
        <v>1497001.5000000009</v>
      </c>
    </row>
    <row r="1655" spans="2:11" ht="14.4">
      <c r="B1655" s="288">
        <f t="shared" si="184"/>
        <v>1653</v>
      </c>
      <c r="C1655" s="4">
        <f>IF('Input&amp;Output'!$C$3=10,'v-t_chart'!G1655,IF('Input&amp;Output'!$C$3=21,'v-t_chart'!H1655,IF('Input&amp;Output'!$C$3=32,'v-t_chart'!I1655,IF('Input&amp;Output'!$C$3=22,'v-t_chart'!J1655,IF('Input&amp;Output'!$C$3=31,'v-t_chart'!K1655,'v-t_chart'!L1655)))))</f>
        <v>111.2</v>
      </c>
      <c r="D1655" s="286">
        <v>243</v>
      </c>
      <c r="E1655" s="286">
        <f t="shared" si="179"/>
        <v>0.20000000000000284</v>
      </c>
      <c r="F1655" s="286">
        <f t="shared" si="177"/>
        <v>48.600000000000691</v>
      </c>
      <c r="G1655" s="286">
        <f t="shared" si="180"/>
        <v>166.7</v>
      </c>
      <c r="H1655" s="286">
        <f t="shared" si="178"/>
        <v>8101.6200000001145</v>
      </c>
      <c r="I1655" s="286">
        <f t="shared" si="181"/>
        <v>2716218.7650000015</v>
      </c>
      <c r="J1655" s="286">
        <f t="shared" si="183"/>
        <v>5399.4600000000619</v>
      </c>
      <c r="K1655" s="286">
        <f t="shared" si="182"/>
        <v>1502400.9600000009</v>
      </c>
    </row>
    <row r="1656" spans="2:11" ht="14.4">
      <c r="B1656" s="288">
        <f t="shared" si="184"/>
        <v>1654</v>
      </c>
      <c r="C1656" s="4">
        <f>IF('Input&amp;Output'!$C$3=10,'v-t_chart'!G1656,IF('Input&amp;Output'!$C$3=21,'v-t_chart'!H1656,IF('Input&amp;Output'!$C$3=32,'v-t_chart'!I1656,IF('Input&amp;Output'!$C$3=22,'v-t_chart'!J1656,IF('Input&amp;Output'!$C$3=31,'v-t_chart'!K1656,'v-t_chart'!L1656)))))</f>
        <v>111.3</v>
      </c>
      <c r="D1656" s="286">
        <v>243</v>
      </c>
      <c r="E1656" s="286">
        <f t="shared" si="179"/>
        <v>9.9999999999994316E-2</v>
      </c>
      <c r="F1656" s="286">
        <f t="shared" si="177"/>
        <v>24.299999999998619</v>
      </c>
      <c r="G1656" s="286">
        <f t="shared" si="180"/>
        <v>166.9</v>
      </c>
      <c r="H1656" s="286">
        <f t="shared" si="178"/>
        <v>4055.6699999997695</v>
      </c>
      <c r="I1656" s="286">
        <f t="shared" si="181"/>
        <v>2720274.4350000015</v>
      </c>
      <c r="J1656" s="286">
        <f t="shared" si="183"/>
        <v>2703.374999999779</v>
      </c>
      <c r="K1656" s="286">
        <f t="shared" si="182"/>
        <v>1505104.3350000007</v>
      </c>
    </row>
    <row r="1657" spans="2:11" ht="14.4">
      <c r="B1657" s="288">
        <f t="shared" si="184"/>
        <v>1655</v>
      </c>
      <c r="C1657" s="4">
        <f>IF('Input&amp;Output'!$C$3=10,'v-t_chart'!G1657,IF('Input&amp;Output'!$C$3=21,'v-t_chart'!H1657,IF('Input&amp;Output'!$C$3=32,'v-t_chart'!I1657,IF('Input&amp;Output'!$C$3=22,'v-t_chart'!J1657,IF('Input&amp;Output'!$C$3=31,'v-t_chart'!K1657,'v-t_chart'!L1657)))))</f>
        <v>111.1</v>
      </c>
      <c r="D1657" s="286">
        <v>243</v>
      </c>
      <c r="E1657" s="286">
        <f t="shared" si="179"/>
        <v>-0.20000000000000284</v>
      </c>
      <c r="F1657" s="286">
        <f t="shared" si="177"/>
        <v>-48.600000000000691</v>
      </c>
      <c r="G1657" s="286">
        <f t="shared" si="180"/>
        <v>166.75</v>
      </c>
      <c r="H1657" s="286">
        <f t="shared" si="178"/>
        <v>-8104.0500000001148</v>
      </c>
      <c r="I1657" s="286">
        <f t="shared" si="181"/>
        <v>2712170.3850000012</v>
      </c>
      <c r="J1657" s="286">
        <f t="shared" si="183"/>
        <v>-5404.319999999947</v>
      </c>
      <c r="K1657" s="286">
        <f t="shared" si="182"/>
        <v>1499700.0150000008</v>
      </c>
    </row>
    <row r="1658" spans="2:11" ht="14.4">
      <c r="B1658" s="288">
        <f t="shared" si="184"/>
        <v>1656</v>
      </c>
      <c r="C1658" s="4">
        <f>IF('Input&amp;Output'!$C$3=10,'v-t_chart'!G1658,IF('Input&amp;Output'!$C$3=21,'v-t_chart'!H1658,IF('Input&amp;Output'!$C$3=32,'v-t_chart'!I1658,IF('Input&amp;Output'!$C$3=22,'v-t_chart'!J1658,IF('Input&amp;Output'!$C$3=31,'v-t_chart'!K1658,'v-t_chart'!L1658)))))</f>
        <v>110.4</v>
      </c>
      <c r="D1658" s="286">
        <v>243</v>
      </c>
      <c r="E1658" s="286">
        <f t="shared" si="179"/>
        <v>-0.69999999999998863</v>
      </c>
      <c r="F1658" s="286">
        <f t="shared" si="177"/>
        <v>-170.09999999999724</v>
      </c>
      <c r="G1658" s="286">
        <f t="shared" si="180"/>
        <v>165.95</v>
      </c>
      <c r="H1658" s="286">
        <f t="shared" si="178"/>
        <v>-28228.094999999539</v>
      </c>
      <c r="I1658" s="286">
        <f t="shared" si="181"/>
        <v>2683942.2900000014</v>
      </c>
      <c r="J1658" s="286">
        <f t="shared" si="183"/>
        <v>-18838.574999999691</v>
      </c>
      <c r="K1658" s="286">
        <f t="shared" si="182"/>
        <v>1480861.4400000011</v>
      </c>
    </row>
    <row r="1659" spans="2:11" ht="14.4">
      <c r="B1659" s="288">
        <f t="shared" si="184"/>
        <v>1657</v>
      </c>
      <c r="C1659" s="4">
        <f>IF('Input&amp;Output'!$C$3=10,'v-t_chart'!G1659,IF('Input&amp;Output'!$C$3=21,'v-t_chart'!H1659,IF('Input&amp;Output'!$C$3=32,'v-t_chart'!I1659,IF('Input&amp;Output'!$C$3=22,'v-t_chart'!J1659,IF('Input&amp;Output'!$C$3=31,'v-t_chart'!K1659,'v-t_chart'!L1659)))))</f>
        <v>109.3</v>
      </c>
      <c r="D1659" s="286">
        <v>243</v>
      </c>
      <c r="E1659" s="286">
        <f t="shared" si="179"/>
        <v>-1.1000000000000085</v>
      </c>
      <c r="F1659" s="286">
        <f t="shared" si="177"/>
        <v>-267.30000000000206</v>
      </c>
      <c r="G1659" s="286">
        <f t="shared" si="180"/>
        <v>164.5</v>
      </c>
      <c r="H1659" s="286">
        <f t="shared" si="178"/>
        <v>-43970.850000000341</v>
      </c>
      <c r="I1659" s="286">
        <f t="shared" si="181"/>
        <v>2639971.4400000009</v>
      </c>
      <c r="J1659" s="286">
        <f t="shared" si="183"/>
        <v>-29362.905000000232</v>
      </c>
      <c r="K1659" s="286">
        <f t="shared" si="182"/>
        <v>1451498.5350000008</v>
      </c>
    </row>
    <row r="1660" spans="2:11" ht="14.4">
      <c r="B1660" s="288">
        <f t="shared" si="184"/>
        <v>1658</v>
      </c>
      <c r="C1660" s="4">
        <f>IF('Input&amp;Output'!$C$3=10,'v-t_chart'!G1660,IF('Input&amp;Output'!$C$3=21,'v-t_chart'!H1660,IF('Input&amp;Output'!$C$3=32,'v-t_chart'!I1660,IF('Input&amp;Output'!$C$3=22,'v-t_chart'!J1660,IF('Input&amp;Output'!$C$3=31,'v-t_chart'!K1660,'v-t_chart'!L1660)))))</f>
        <v>108.1</v>
      </c>
      <c r="D1660" s="286">
        <v>243</v>
      </c>
      <c r="E1660" s="286">
        <f t="shared" si="179"/>
        <v>-1.2000000000000028</v>
      </c>
      <c r="F1660" s="286">
        <f t="shared" si="177"/>
        <v>-291.6000000000007</v>
      </c>
      <c r="G1660" s="286">
        <f t="shared" si="180"/>
        <v>162.75</v>
      </c>
      <c r="H1660" s="286">
        <f t="shared" si="178"/>
        <v>-47457.900000000118</v>
      </c>
      <c r="I1660" s="286">
        <f t="shared" si="181"/>
        <v>2592513.540000001</v>
      </c>
      <c r="J1660" s="286">
        <f t="shared" si="183"/>
        <v>-31696.920000000122</v>
      </c>
      <c r="K1660" s="286">
        <f t="shared" si="182"/>
        <v>1419801.6150000007</v>
      </c>
    </row>
    <row r="1661" spans="2:11" ht="14.4">
      <c r="B1661" s="288">
        <f t="shared" si="184"/>
        <v>1659</v>
      </c>
      <c r="C1661" s="4">
        <f>IF('Input&amp;Output'!$C$3=10,'v-t_chart'!G1661,IF('Input&amp;Output'!$C$3=21,'v-t_chart'!H1661,IF('Input&amp;Output'!$C$3=32,'v-t_chart'!I1661,IF('Input&amp;Output'!$C$3=22,'v-t_chart'!J1661,IF('Input&amp;Output'!$C$3=31,'v-t_chart'!K1661,'v-t_chart'!L1661)))))</f>
        <v>106.8</v>
      </c>
      <c r="D1661" s="286">
        <v>243</v>
      </c>
      <c r="E1661" s="286">
        <f t="shared" si="179"/>
        <v>-1.2999999999999972</v>
      </c>
      <c r="F1661" s="286">
        <f t="shared" si="177"/>
        <v>-315.8999999999993</v>
      </c>
      <c r="G1661" s="286">
        <f t="shared" si="180"/>
        <v>160.85</v>
      </c>
      <c r="H1661" s="286">
        <f t="shared" si="178"/>
        <v>-50812.514999999883</v>
      </c>
      <c r="I1661" s="286">
        <f t="shared" si="181"/>
        <v>2541701.0250000013</v>
      </c>
      <c r="J1661" s="286">
        <f t="shared" si="183"/>
        <v>-33943.454999999878</v>
      </c>
      <c r="K1661" s="286">
        <f t="shared" si="182"/>
        <v>1385858.1600000008</v>
      </c>
    </row>
    <row r="1662" spans="2:11" ht="14.4">
      <c r="B1662" s="288">
        <f t="shared" si="184"/>
        <v>1660</v>
      </c>
      <c r="C1662" s="4">
        <f>IF('Input&amp;Output'!$C$3=10,'v-t_chart'!G1662,IF('Input&amp;Output'!$C$3=21,'v-t_chart'!H1662,IF('Input&amp;Output'!$C$3=32,'v-t_chart'!I1662,IF('Input&amp;Output'!$C$3=22,'v-t_chart'!J1662,IF('Input&amp;Output'!$C$3=31,'v-t_chart'!K1662,'v-t_chart'!L1662)))))</f>
        <v>105.5</v>
      </c>
      <c r="D1662" s="286">
        <v>243</v>
      </c>
      <c r="E1662" s="286">
        <f t="shared" si="179"/>
        <v>-1.2999999999999972</v>
      </c>
      <c r="F1662" s="286">
        <f t="shared" si="177"/>
        <v>-315.8999999999993</v>
      </c>
      <c r="G1662" s="286">
        <f t="shared" si="180"/>
        <v>158.9</v>
      </c>
      <c r="H1662" s="286">
        <f t="shared" si="178"/>
        <v>-50196.509999999893</v>
      </c>
      <c r="I1662" s="286">
        <f t="shared" si="181"/>
        <v>2491504.5150000015</v>
      </c>
      <c r="J1662" s="286">
        <f t="shared" si="183"/>
        <v>-33532.784999999974</v>
      </c>
      <c r="K1662" s="286">
        <f t="shared" si="182"/>
        <v>1352325.3750000009</v>
      </c>
    </row>
    <row r="1663" spans="2:11" ht="14.4">
      <c r="B1663" s="288">
        <f t="shared" si="184"/>
        <v>1661</v>
      </c>
      <c r="C1663" s="4">
        <f>IF('Input&amp;Output'!$C$3=10,'v-t_chart'!G1663,IF('Input&amp;Output'!$C$3=21,'v-t_chart'!H1663,IF('Input&amp;Output'!$C$3=32,'v-t_chart'!I1663,IF('Input&amp;Output'!$C$3=22,'v-t_chart'!J1663,IF('Input&amp;Output'!$C$3=31,'v-t_chart'!K1663,'v-t_chart'!L1663)))))</f>
        <v>104.4</v>
      </c>
      <c r="D1663" s="286">
        <v>243</v>
      </c>
      <c r="E1663" s="286">
        <f t="shared" si="179"/>
        <v>-1.0999999999999943</v>
      </c>
      <c r="F1663" s="286">
        <f t="shared" si="177"/>
        <v>-267.29999999999859</v>
      </c>
      <c r="G1663" s="286">
        <f t="shared" si="180"/>
        <v>157.15</v>
      </c>
      <c r="H1663" s="286">
        <f t="shared" si="178"/>
        <v>-42006.194999999781</v>
      </c>
      <c r="I1663" s="286">
        <f t="shared" si="181"/>
        <v>2449498.3200000017</v>
      </c>
      <c r="J1663" s="286">
        <f t="shared" si="183"/>
        <v>-28053.134999999929</v>
      </c>
      <c r="K1663" s="286">
        <f t="shared" si="182"/>
        <v>1324272.2400000009</v>
      </c>
    </row>
    <row r="1664" spans="2:11" ht="14.4">
      <c r="B1664" s="288">
        <f t="shared" si="184"/>
        <v>1662</v>
      </c>
      <c r="C1664" s="4">
        <f>IF('Input&amp;Output'!$C$3=10,'v-t_chart'!G1664,IF('Input&amp;Output'!$C$3=21,'v-t_chart'!H1664,IF('Input&amp;Output'!$C$3=32,'v-t_chart'!I1664,IF('Input&amp;Output'!$C$3=22,'v-t_chart'!J1664,IF('Input&amp;Output'!$C$3=31,'v-t_chart'!K1664,'v-t_chart'!L1664)))))</f>
        <v>103.8</v>
      </c>
      <c r="D1664" s="286">
        <v>243</v>
      </c>
      <c r="E1664" s="286">
        <f t="shared" si="179"/>
        <v>-0.60000000000000853</v>
      </c>
      <c r="F1664" s="286">
        <f t="shared" si="177"/>
        <v>-145.80000000000206</v>
      </c>
      <c r="G1664" s="286">
        <f t="shared" si="180"/>
        <v>156</v>
      </c>
      <c r="H1664" s="286">
        <f t="shared" si="178"/>
        <v>-22744.800000000319</v>
      </c>
      <c r="I1664" s="286">
        <f t="shared" si="181"/>
        <v>2426753.5200000014</v>
      </c>
      <c r="J1664" s="286">
        <f t="shared" si="183"/>
        <v>-15177.78000000023</v>
      </c>
      <c r="K1664" s="286">
        <f t="shared" si="182"/>
        <v>1309094.4600000007</v>
      </c>
    </row>
    <row r="1665" spans="2:11" ht="14.4">
      <c r="B1665" s="288">
        <f t="shared" si="184"/>
        <v>1663</v>
      </c>
      <c r="C1665" s="4">
        <f>IF('Input&amp;Output'!$C$3=10,'v-t_chart'!G1665,IF('Input&amp;Output'!$C$3=21,'v-t_chart'!H1665,IF('Input&amp;Output'!$C$3=32,'v-t_chart'!I1665,IF('Input&amp;Output'!$C$3=22,'v-t_chart'!J1665,IF('Input&amp;Output'!$C$3=31,'v-t_chart'!K1665,'v-t_chart'!L1665)))))</f>
        <v>103.6</v>
      </c>
      <c r="D1665" s="286">
        <v>243</v>
      </c>
      <c r="E1665" s="286">
        <f t="shared" si="179"/>
        <v>-0.20000000000000284</v>
      </c>
      <c r="F1665" s="286">
        <f t="shared" si="177"/>
        <v>-48.600000000000691</v>
      </c>
      <c r="G1665" s="286">
        <f t="shared" si="180"/>
        <v>155.5</v>
      </c>
      <c r="H1665" s="286">
        <f t="shared" si="178"/>
        <v>-7557.3000000001075</v>
      </c>
      <c r="I1665" s="286">
        <f t="shared" si="181"/>
        <v>2419196.2200000011</v>
      </c>
      <c r="J1665" s="286">
        <f t="shared" si="183"/>
        <v>-5039.819999999947</v>
      </c>
      <c r="K1665" s="286">
        <f t="shared" si="182"/>
        <v>1304054.6400000008</v>
      </c>
    </row>
    <row r="1666" spans="2:11" ht="14.4">
      <c r="B1666" s="288">
        <f t="shared" si="184"/>
        <v>1664</v>
      </c>
      <c r="C1666" s="4">
        <f>IF('Input&amp;Output'!$C$3=10,'v-t_chart'!G1666,IF('Input&amp;Output'!$C$3=21,'v-t_chart'!H1666,IF('Input&amp;Output'!$C$3=32,'v-t_chart'!I1666,IF('Input&amp;Output'!$C$3=22,'v-t_chart'!J1666,IF('Input&amp;Output'!$C$3=31,'v-t_chart'!K1666,'v-t_chart'!L1666)))))</f>
        <v>103.5</v>
      </c>
      <c r="D1666" s="286">
        <v>243</v>
      </c>
      <c r="E1666" s="286">
        <f t="shared" si="179"/>
        <v>-9.9999999999994316E-2</v>
      </c>
      <c r="F1666" s="286">
        <f t="shared" si="177"/>
        <v>-24.299999999998619</v>
      </c>
      <c r="G1666" s="286">
        <f t="shared" si="180"/>
        <v>155.30000000000001</v>
      </c>
      <c r="H1666" s="286">
        <f t="shared" si="178"/>
        <v>-3773.7899999997858</v>
      </c>
      <c r="I1666" s="286">
        <f t="shared" si="181"/>
        <v>2415422.4300000016</v>
      </c>
      <c r="J1666" s="286">
        <f t="shared" si="183"/>
        <v>-2516.2649999998939</v>
      </c>
      <c r="K1666" s="286">
        <f t="shared" si="182"/>
        <v>1301538.3750000009</v>
      </c>
    </row>
    <row r="1667" spans="2:11" ht="14.4">
      <c r="B1667" s="288">
        <f t="shared" si="184"/>
        <v>1665</v>
      </c>
      <c r="C1667" s="4">
        <f>IF('Input&amp;Output'!$C$3=10,'v-t_chart'!G1667,IF('Input&amp;Output'!$C$3=21,'v-t_chart'!H1667,IF('Input&amp;Output'!$C$3=32,'v-t_chart'!I1667,IF('Input&amp;Output'!$C$3=22,'v-t_chart'!J1667,IF('Input&amp;Output'!$C$3=31,'v-t_chart'!K1667,'v-t_chart'!L1667)))))</f>
        <v>103.5</v>
      </c>
      <c r="D1667" s="286">
        <v>243</v>
      </c>
      <c r="E1667" s="286">
        <f t="shared" si="179"/>
        <v>0</v>
      </c>
      <c r="F1667" s="286">
        <f t="shared" si="177"/>
        <v>0</v>
      </c>
      <c r="G1667" s="286">
        <f t="shared" si="180"/>
        <v>155.25</v>
      </c>
      <c r="H1667" s="286">
        <f t="shared" si="178"/>
        <v>0</v>
      </c>
      <c r="I1667" s="286">
        <f t="shared" si="181"/>
        <v>2415422.4300000016</v>
      </c>
      <c r="J1667" s="286">
        <f t="shared" si="183"/>
        <v>0</v>
      </c>
      <c r="K1667" s="286">
        <f t="shared" si="182"/>
        <v>1301538.3750000009</v>
      </c>
    </row>
    <row r="1668" spans="2:11" ht="14.4">
      <c r="B1668" s="288">
        <f t="shared" si="184"/>
        <v>1666</v>
      </c>
      <c r="C1668" s="4">
        <f>IF('Input&amp;Output'!$C$3=10,'v-t_chart'!G1668,IF('Input&amp;Output'!$C$3=21,'v-t_chart'!H1668,IF('Input&amp;Output'!$C$3=32,'v-t_chart'!I1668,IF('Input&amp;Output'!$C$3=22,'v-t_chart'!J1668,IF('Input&amp;Output'!$C$3=31,'v-t_chart'!K1668,'v-t_chart'!L1668)))))</f>
        <v>103.4</v>
      </c>
      <c r="D1668" s="286">
        <v>243</v>
      </c>
      <c r="E1668" s="286">
        <f t="shared" si="179"/>
        <v>-9.9999999999994316E-2</v>
      </c>
      <c r="F1668" s="286">
        <f t="shared" ref="F1668:F1731" si="185">D1668*E1668</f>
        <v>-24.299999999998619</v>
      </c>
      <c r="G1668" s="286">
        <f t="shared" si="180"/>
        <v>155.15</v>
      </c>
      <c r="H1668" s="286">
        <f t="shared" ref="H1668:H1731" si="186">F1668*G1668</f>
        <v>-3770.1449999997858</v>
      </c>
      <c r="I1668" s="286">
        <f t="shared" si="181"/>
        <v>2411652.285000002</v>
      </c>
      <c r="J1668" s="286">
        <f t="shared" si="183"/>
        <v>-2513.8349999998409</v>
      </c>
      <c r="K1668" s="286">
        <f t="shared" si="182"/>
        <v>1299024.5400000012</v>
      </c>
    </row>
    <row r="1669" spans="2:11" ht="14.4">
      <c r="B1669" s="288">
        <f t="shared" si="184"/>
        <v>1667</v>
      </c>
      <c r="C1669" s="4">
        <f>IF('Input&amp;Output'!$C$3=10,'v-t_chart'!G1669,IF('Input&amp;Output'!$C$3=21,'v-t_chart'!H1669,IF('Input&amp;Output'!$C$3=32,'v-t_chart'!I1669,IF('Input&amp;Output'!$C$3=22,'v-t_chart'!J1669,IF('Input&amp;Output'!$C$3=31,'v-t_chart'!K1669,'v-t_chart'!L1669)))))</f>
        <v>103.3</v>
      </c>
      <c r="D1669" s="286">
        <v>243</v>
      </c>
      <c r="E1669" s="286">
        <f t="shared" ref="E1669:E1732" si="187">(C1669-C1668)/(B1669/B1669)</f>
        <v>-0.10000000000000853</v>
      </c>
      <c r="F1669" s="286">
        <f t="shared" si="185"/>
        <v>-24.300000000002072</v>
      </c>
      <c r="G1669" s="286">
        <f t="shared" ref="G1669:G1732" si="188">(C1669+C1668/2)*(B1669-B1668)</f>
        <v>155</v>
      </c>
      <c r="H1669" s="286">
        <f t="shared" si="186"/>
        <v>-3766.5000000003211</v>
      </c>
      <c r="I1669" s="286">
        <f t="shared" ref="I1669:I1732" si="189">I1668+H1669</f>
        <v>2407885.7850000015</v>
      </c>
      <c r="J1669" s="286">
        <f t="shared" si="183"/>
        <v>-2511.4050000002298</v>
      </c>
      <c r="K1669" s="286">
        <f t="shared" ref="K1669:K1732" si="190">K1668+J1669</f>
        <v>1296513.1350000009</v>
      </c>
    </row>
    <row r="1670" spans="2:11" ht="14.4">
      <c r="B1670" s="288">
        <f t="shared" si="184"/>
        <v>1668</v>
      </c>
      <c r="C1670" s="4">
        <f>IF('Input&amp;Output'!$C$3=10,'v-t_chart'!G1670,IF('Input&amp;Output'!$C$3=21,'v-t_chart'!H1670,IF('Input&amp;Output'!$C$3=32,'v-t_chart'!I1670,IF('Input&amp;Output'!$C$3=22,'v-t_chart'!J1670,IF('Input&amp;Output'!$C$3=31,'v-t_chart'!K1670,'v-t_chart'!L1670)))))</f>
        <v>103.1</v>
      </c>
      <c r="D1670" s="286">
        <v>243</v>
      </c>
      <c r="E1670" s="286">
        <f t="shared" si="187"/>
        <v>-0.20000000000000284</v>
      </c>
      <c r="F1670" s="286">
        <f t="shared" si="185"/>
        <v>-48.600000000000691</v>
      </c>
      <c r="G1670" s="286">
        <f t="shared" si="188"/>
        <v>154.75</v>
      </c>
      <c r="H1670" s="286">
        <f t="shared" si="186"/>
        <v>-7520.8500000001068</v>
      </c>
      <c r="I1670" s="286">
        <f t="shared" si="189"/>
        <v>2400364.9350000015</v>
      </c>
      <c r="J1670" s="286">
        <f t="shared" si="183"/>
        <v>-5015.5200000000796</v>
      </c>
      <c r="K1670" s="286">
        <f t="shared" si="190"/>
        <v>1291497.6150000009</v>
      </c>
    </row>
    <row r="1671" spans="2:11" ht="14.4">
      <c r="B1671" s="288">
        <f t="shared" si="184"/>
        <v>1669</v>
      </c>
      <c r="C1671" s="4">
        <f>IF('Input&amp;Output'!$C$3=10,'v-t_chart'!G1671,IF('Input&amp;Output'!$C$3=21,'v-t_chart'!H1671,IF('Input&amp;Output'!$C$3=32,'v-t_chart'!I1671,IF('Input&amp;Output'!$C$3=22,'v-t_chart'!J1671,IF('Input&amp;Output'!$C$3=31,'v-t_chart'!K1671,'v-t_chart'!L1671)))))</f>
        <v>102.9</v>
      </c>
      <c r="D1671" s="286">
        <v>243</v>
      </c>
      <c r="E1671" s="286">
        <f t="shared" si="187"/>
        <v>-0.19999999999998863</v>
      </c>
      <c r="F1671" s="286">
        <f t="shared" si="185"/>
        <v>-48.599999999997237</v>
      </c>
      <c r="G1671" s="286">
        <f t="shared" si="188"/>
        <v>154.44999999999999</v>
      </c>
      <c r="H1671" s="286">
        <f t="shared" si="186"/>
        <v>-7506.269999999573</v>
      </c>
      <c r="I1671" s="286">
        <f t="shared" si="189"/>
        <v>2392858.6650000019</v>
      </c>
      <c r="J1671" s="286">
        <f t="shared" si="183"/>
        <v>-5005.7999999996464</v>
      </c>
      <c r="K1671" s="286">
        <f t="shared" si="190"/>
        <v>1286491.8150000013</v>
      </c>
    </row>
    <row r="1672" spans="2:11" ht="14.4">
      <c r="B1672" s="288">
        <f t="shared" si="184"/>
        <v>1670</v>
      </c>
      <c r="C1672" s="4">
        <f>IF('Input&amp;Output'!$C$3=10,'v-t_chart'!G1672,IF('Input&amp;Output'!$C$3=21,'v-t_chart'!H1672,IF('Input&amp;Output'!$C$3=32,'v-t_chart'!I1672,IF('Input&amp;Output'!$C$3=22,'v-t_chart'!J1672,IF('Input&amp;Output'!$C$3=31,'v-t_chart'!K1672,'v-t_chart'!L1672)))))</f>
        <v>102.6</v>
      </c>
      <c r="D1672" s="286">
        <v>243</v>
      </c>
      <c r="E1672" s="286">
        <f t="shared" si="187"/>
        <v>-0.30000000000001137</v>
      </c>
      <c r="F1672" s="286">
        <f t="shared" si="185"/>
        <v>-72.900000000002763</v>
      </c>
      <c r="G1672" s="286">
        <f t="shared" si="188"/>
        <v>154.05000000000001</v>
      </c>
      <c r="H1672" s="286">
        <f t="shared" si="186"/>
        <v>-11230.245000000426</v>
      </c>
      <c r="I1672" s="286">
        <f t="shared" si="189"/>
        <v>2381628.4200000013</v>
      </c>
      <c r="J1672" s="286">
        <f t="shared" si="183"/>
        <v>-7490.4750000003978</v>
      </c>
      <c r="K1672" s="286">
        <f t="shared" si="190"/>
        <v>1279001.340000001</v>
      </c>
    </row>
    <row r="1673" spans="2:11" ht="14.4">
      <c r="B1673" s="288">
        <f t="shared" si="184"/>
        <v>1671</v>
      </c>
      <c r="C1673" s="4">
        <f>IF('Input&amp;Output'!$C$3=10,'v-t_chart'!G1673,IF('Input&amp;Output'!$C$3=21,'v-t_chart'!H1673,IF('Input&amp;Output'!$C$3=32,'v-t_chart'!I1673,IF('Input&amp;Output'!$C$3=22,'v-t_chart'!J1673,IF('Input&amp;Output'!$C$3=31,'v-t_chart'!K1673,'v-t_chart'!L1673)))))</f>
        <v>102.5</v>
      </c>
      <c r="D1673" s="286">
        <v>243</v>
      </c>
      <c r="E1673" s="286">
        <f t="shared" si="187"/>
        <v>-9.9999999999994316E-2</v>
      </c>
      <c r="F1673" s="286">
        <f t="shared" si="185"/>
        <v>-24.299999999998619</v>
      </c>
      <c r="G1673" s="286">
        <f t="shared" si="188"/>
        <v>153.80000000000001</v>
      </c>
      <c r="H1673" s="286">
        <f t="shared" si="186"/>
        <v>-3737.3399999997878</v>
      </c>
      <c r="I1673" s="286">
        <f t="shared" si="189"/>
        <v>2377891.0800000015</v>
      </c>
      <c r="J1673" s="286">
        <f t="shared" si="183"/>
        <v>-2491.9649999998055</v>
      </c>
      <c r="K1673" s="286">
        <f t="shared" si="190"/>
        <v>1276509.3750000012</v>
      </c>
    </row>
    <row r="1674" spans="2:11" ht="14.4">
      <c r="B1674" s="288">
        <f t="shared" si="184"/>
        <v>1672</v>
      </c>
      <c r="C1674" s="4">
        <f>IF('Input&amp;Output'!$C$3=10,'v-t_chart'!G1674,IF('Input&amp;Output'!$C$3=21,'v-t_chart'!H1674,IF('Input&amp;Output'!$C$3=32,'v-t_chart'!I1674,IF('Input&amp;Output'!$C$3=22,'v-t_chart'!J1674,IF('Input&amp;Output'!$C$3=31,'v-t_chart'!K1674,'v-t_chart'!L1674)))))</f>
        <v>102.4</v>
      </c>
      <c r="D1674" s="286">
        <v>243</v>
      </c>
      <c r="E1674" s="286">
        <f t="shared" si="187"/>
        <v>-9.9999999999994316E-2</v>
      </c>
      <c r="F1674" s="286">
        <f t="shared" si="185"/>
        <v>-24.299999999998619</v>
      </c>
      <c r="G1674" s="286">
        <f t="shared" si="188"/>
        <v>153.65</v>
      </c>
      <c r="H1674" s="286">
        <f t="shared" si="186"/>
        <v>-3733.6949999997878</v>
      </c>
      <c r="I1674" s="286">
        <f t="shared" si="189"/>
        <v>2374157.3850000016</v>
      </c>
      <c r="J1674" s="286">
        <f t="shared" si="183"/>
        <v>-2489.5349999997525</v>
      </c>
      <c r="K1674" s="286">
        <f t="shared" si="190"/>
        <v>1274019.8400000015</v>
      </c>
    </row>
    <row r="1675" spans="2:11" ht="14.4">
      <c r="B1675" s="288">
        <f t="shared" si="184"/>
        <v>1673</v>
      </c>
      <c r="C1675" s="4">
        <f>IF('Input&amp;Output'!$C$3=10,'v-t_chart'!G1675,IF('Input&amp;Output'!$C$3=21,'v-t_chart'!H1675,IF('Input&amp;Output'!$C$3=32,'v-t_chart'!I1675,IF('Input&amp;Output'!$C$3=22,'v-t_chart'!J1675,IF('Input&amp;Output'!$C$3=31,'v-t_chart'!K1675,'v-t_chart'!L1675)))))</f>
        <v>102.4</v>
      </c>
      <c r="D1675" s="286">
        <v>243</v>
      </c>
      <c r="E1675" s="286">
        <f t="shared" si="187"/>
        <v>0</v>
      </c>
      <c r="F1675" s="286">
        <f t="shared" si="185"/>
        <v>0</v>
      </c>
      <c r="G1675" s="286">
        <f t="shared" si="188"/>
        <v>153.60000000000002</v>
      </c>
      <c r="H1675" s="286">
        <f t="shared" si="186"/>
        <v>0</v>
      </c>
      <c r="I1675" s="286">
        <f t="shared" si="189"/>
        <v>2374157.3850000016</v>
      </c>
      <c r="J1675" s="286">
        <f t="shared" si="183"/>
        <v>0</v>
      </c>
      <c r="K1675" s="286">
        <f t="shared" si="190"/>
        <v>1274019.8400000015</v>
      </c>
    </row>
    <row r="1676" spans="2:11" ht="14.4">
      <c r="B1676" s="288">
        <f t="shared" si="184"/>
        <v>1674</v>
      </c>
      <c r="C1676" s="4">
        <f>IF('Input&amp;Output'!$C$3=10,'v-t_chart'!G1676,IF('Input&amp;Output'!$C$3=21,'v-t_chart'!H1676,IF('Input&amp;Output'!$C$3=32,'v-t_chart'!I1676,IF('Input&amp;Output'!$C$3=22,'v-t_chart'!J1676,IF('Input&amp;Output'!$C$3=31,'v-t_chart'!K1676,'v-t_chart'!L1676)))))</f>
        <v>102.5</v>
      </c>
      <c r="D1676" s="286">
        <v>243</v>
      </c>
      <c r="E1676" s="286">
        <f t="shared" si="187"/>
        <v>9.9999999999994316E-2</v>
      </c>
      <c r="F1676" s="286">
        <f t="shared" si="185"/>
        <v>24.299999999998619</v>
      </c>
      <c r="G1676" s="286">
        <f t="shared" si="188"/>
        <v>153.69999999999999</v>
      </c>
      <c r="H1676" s="286">
        <f t="shared" si="186"/>
        <v>3734.9099999997875</v>
      </c>
      <c r="I1676" s="286">
        <f t="shared" si="189"/>
        <v>2377892.2950000013</v>
      </c>
      <c r="J1676" s="286">
        <f t="shared" si="183"/>
        <v>2489.5349999997525</v>
      </c>
      <c r="K1676" s="286">
        <f t="shared" si="190"/>
        <v>1276509.3750000012</v>
      </c>
    </row>
    <row r="1677" spans="2:11" ht="14.4">
      <c r="B1677" s="288">
        <f t="shared" si="184"/>
        <v>1675</v>
      </c>
      <c r="C1677" s="4">
        <f>IF('Input&amp;Output'!$C$3=10,'v-t_chart'!G1677,IF('Input&amp;Output'!$C$3=21,'v-t_chart'!H1677,IF('Input&amp;Output'!$C$3=32,'v-t_chart'!I1677,IF('Input&amp;Output'!$C$3=22,'v-t_chart'!J1677,IF('Input&amp;Output'!$C$3=31,'v-t_chart'!K1677,'v-t_chart'!L1677)))))</f>
        <v>102.7</v>
      </c>
      <c r="D1677" s="286">
        <v>243</v>
      </c>
      <c r="E1677" s="286">
        <f t="shared" si="187"/>
        <v>0.20000000000000284</v>
      </c>
      <c r="F1677" s="286">
        <f t="shared" si="185"/>
        <v>48.600000000000691</v>
      </c>
      <c r="G1677" s="286">
        <f t="shared" si="188"/>
        <v>153.94999999999999</v>
      </c>
      <c r="H1677" s="286">
        <f t="shared" si="186"/>
        <v>7481.9700000001058</v>
      </c>
      <c r="I1677" s="286">
        <f t="shared" si="189"/>
        <v>2385374.2650000015</v>
      </c>
      <c r="J1677" s="286">
        <f t="shared" si="183"/>
        <v>4986.3600000001061</v>
      </c>
      <c r="K1677" s="286">
        <f t="shared" si="190"/>
        <v>1281495.7350000013</v>
      </c>
    </row>
    <row r="1678" spans="2:11" ht="14.4">
      <c r="B1678" s="288">
        <f t="shared" si="184"/>
        <v>1676</v>
      </c>
      <c r="C1678" s="4">
        <f>IF('Input&amp;Output'!$C$3=10,'v-t_chart'!G1678,IF('Input&amp;Output'!$C$3=21,'v-t_chart'!H1678,IF('Input&amp;Output'!$C$3=32,'v-t_chart'!I1678,IF('Input&amp;Output'!$C$3=22,'v-t_chart'!J1678,IF('Input&amp;Output'!$C$3=31,'v-t_chart'!K1678,'v-t_chart'!L1678)))))</f>
        <v>103</v>
      </c>
      <c r="D1678" s="286">
        <v>243</v>
      </c>
      <c r="E1678" s="286">
        <f t="shared" si="187"/>
        <v>0.29999999999999716</v>
      </c>
      <c r="F1678" s="286">
        <f t="shared" si="185"/>
        <v>72.899999999999309</v>
      </c>
      <c r="G1678" s="286">
        <f t="shared" si="188"/>
        <v>154.35</v>
      </c>
      <c r="H1678" s="286">
        <f t="shared" si="186"/>
        <v>11252.114999999892</v>
      </c>
      <c r="I1678" s="286">
        <f t="shared" si="189"/>
        <v>2396626.3800000013</v>
      </c>
      <c r="J1678" s="286">
        <f t="shared" si="183"/>
        <v>7497.7649999998939</v>
      </c>
      <c r="K1678" s="286">
        <f t="shared" si="190"/>
        <v>1288993.5000000012</v>
      </c>
    </row>
    <row r="1679" spans="2:11" ht="14.4">
      <c r="B1679" s="288">
        <f t="shared" si="184"/>
        <v>1677</v>
      </c>
      <c r="C1679" s="4">
        <f>IF('Input&amp;Output'!$C$3=10,'v-t_chart'!G1679,IF('Input&amp;Output'!$C$3=21,'v-t_chart'!H1679,IF('Input&amp;Output'!$C$3=32,'v-t_chart'!I1679,IF('Input&amp;Output'!$C$3=22,'v-t_chart'!J1679,IF('Input&amp;Output'!$C$3=31,'v-t_chart'!K1679,'v-t_chart'!L1679)))))</f>
        <v>103.3</v>
      </c>
      <c r="D1679" s="286">
        <v>243</v>
      </c>
      <c r="E1679" s="286">
        <f t="shared" si="187"/>
        <v>0.29999999999999716</v>
      </c>
      <c r="F1679" s="286">
        <f t="shared" si="185"/>
        <v>72.899999999999309</v>
      </c>
      <c r="G1679" s="286">
        <f t="shared" si="188"/>
        <v>154.80000000000001</v>
      </c>
      <c r="H1679" s="286">
        <f t="shared" si="186"/>
        <v>11284.919999999895</v>
      </c>
      <c r="I1679" s="286">
        <f t="shared" si="189"/>
        <v>2407911.3000000012</v>
      </c>
      <c r="J1679" s="286">
        <f t="shared" si="183"/>
        <v>7519.6349999999293</v>
      </c>
      <c r="K1679" s="286">
        <f t="shared" si="190"/>
        <v>1296513.1350000012</v>
      </c>
    </row>
    <row r="1680" spans="2:11" ht="14.4">
      <c r="B1680" s="288">
        <f t="shared" si="184"/>
        <v>1678</v>
      </c>
      <c r="C1680" s="4">
        <f>IF('Input&amp;Output'!$C$3=10,'v-t_chart'!G1680,IF('Input&amp;Output'!$C$3=21,'v-t_chart'!H1680,IF('Input&amp;Output'!$C$3=32,'v-t_chart'!I1680,IF('Input&amp;Output'!$C$3=22,'v-t_chart'!J1680,IF('Input&amp;Output'!$C$3=31,'v-t_chart'!K1680,'v-t_chart'!L1680)))))</f>
        <v>103.7</v>
      </c>
      <c r="D1680" s="286">
        <v>243</v>
      </c>
      <c r="E1680" s="286">
        <f t="shared" si="187"/>
        <v>0.40000000000000568</v>
      </c>
      <c r="F1680" s="286">
        <f t="shared" si="185"/>
        <v>97.200000000001381</v>
      </c>
      <c r="G1680" s="286">
        <f t="shared" si="188"/>
        <v>155.35</v>
      </c>
      <c r="H1680" s="286">
        <f t="shared" si="186"/>
        <v>15100.020000000213</v>
      </c>
      <c r="I1680" s="286">
        <f t="shared" si="189"/>
        <v>2423011.3200000012</v>
      </c>
      <c r="J1680" s="286">
        <f t="shared" si="183"/>
        <v>10060.200000000132</v>
      </c>
      <c r="K1680" s="286">
        <f t="shared" si="190"/>
        <v>1306573.3350000014</v>
      </c>
    </row>
    <row r="1681" spans="2:11" ht="14.4">
      <c r="B1681" s="288">
        <f t="shared" si="184"/>
        <v>1679</v>
      </c>
      <c r="C1681" s="4">
        <f>IF('Input&amp;Output'!$C$3=10,'v-t_chart'!G1681,IF('Input&amp;Output'!$C$3=21,'v-t_chart'!H1681,IF('Input&amp;Output'!$C$3=32,'v-t_chart'!I1681,IF('Input&amp;Output'!$C$3=22,'v-t_chart'!J1681,IF('Input&amp;Output'!$C$3=31,'v-t_chart'!K1681,'v-t_chart'!L1681)))))</f>
        <v>104.1</v>
      </c>
      <c r="D1681" s="286">
        <v>243</v>
      </c>
      <c r="E1681" s="286">
        <f t="shared" si="187"/>
        <v>0.39999999999999147</v>
      </c>
      <c r="F1681" s="286">
        <f t="shared" si="185"/>
        <v>97.199999999997928</v>
      </c>
      <c r="G1681" s="286">
        <f t="shared" si="188"/>
        <v>155.94999999999999</v>
      </c>
      <c r="H1681" s="286">
        <f t="shared" si="186"/>
        <v>15158.339999999676</v>
      </c>
      <c r="I1681" s="286">
        <f t="shared" si="189"/>
        <v>2438169.6600000011</v>
      </c>
      <c r="J1681" s="286">
        <f t="shared" si="183"/>
        <v>10099.079999999876</v>
      </c>
      <c r="K1681" s="286">
        <f t="shared" si="190"/>
        <v>1316672.4150000012</v>
      </c>
    </row>
    <row r="1682" spans="2:11" ht="14.4">
      <c r="B1682" s="288">
        <f t="shared" si="184"/>
        <v>1680</v>
      </c>
      <c r="C1682" s="4">
        <f>IF('Input&amp;Output'!$C$3=10,'v-t_chart'!G1682,IF('Input&amp;Output'!$C$3=21,'v-t_chart'!H1682,IF('Input&amp;Output'!$C$3=32,'v-t_chart'!I1682,IF('Input&amp;Output'!$C$3=22,'v-t_chart'!J1682,IF('Input&amp;Output'!$C$3=31,'v-t_chart'!K1682,'v-t_chart'!L1682)))))</f>
        <v>104.5</v>
      </c>
      <c r="D1682" s="286">
        <v>243</v>
      </c>
      <c r="E1682" s="286">
        <f t="shared" si="187"/>
        <v>0.40000000000000568</v>
      </c>
      <c r="F1682" s="286">
        <f t="shared" si="185"/>
        <v>97.200000000001381</v>
      </c>
      <c r="G1682" s="286">
        <f t="shared" si="188"/>
        <v>156.55000000000001</v>
      </c>
      <c r="H1682" s="286">
        <f t="shared" si="186"/>
        <v>15216.660000000218</v>
      </c>
      <c r="I1682" s="286">
        <f t="shared" si="189"/>
        <v>2453386.3200000012</v>
      </c>
      <c r="J1682" s="286">
        <f t="shared" si="183"/>
        <v>10137.960000000061</v>
      </c>
      <c r="K1682" s="286">
        <f t="shared" si="190"/>
        <v>1326810.3750000012</v>
      </c>
    </row>
    <row r="1683" spans="2:11" ht="14.4">
      <c r="B1683" s="288">
        <f t="shared" si="184"/>
        <v>1681</v>
      </c>
      <c r="C1683" s="4">
        <f>IF('Input&amp;Output'!$C$3=10,'v-t_chart'!G1683,IF('Input&amp;Output'!$C$3=21,'v-t_chart'!H1683,IF('Input&amp;Output'!$C$3=32,'v-t_chart'!I1683,IF('Input&amp;Output'!$C$3=22,'v-t_chart'!J1683,IF('Input&amp;Output'!$C$3=31,'v-t_chart'!K1683,'v-t_chart'!L1683)))))</f>
        <v>104.8</v>
      </c>
      <c r="D1683" s="286">
        <v>243</v>
      </c>
      <c r="E1683" s="286">
        <f t="shared" si="187"/>
        <v>0.29999999999999716</v>
      </c>
      <c r="F1683" s="286">
        <f t="shared" si="185"/>
        <v>72.899999999999309</v>
      </c>
      <c r="G1683" s="286">
        <f t="shared" si="188"/>
        <v>157.05000000000001</v>
      </c>
      <c r="H1683" s="286">
        <f t="shared" si="186"/>
        <v>11448.944999999892</v>
      </c>
      <c r="I1683" s="286">
        <f t="shared" si="189"/>
        <v>2464835.2650000011</v>
      </c>
      <c r="J1683" s="286">
        <f t="shared" si="183"/>
        <v>7628.9849999998851</v>
      </c>
      <c r="K1683" s="286">
        <f t="shared" si="190"/>
        <v>1334439.360000001</v>
      </c>
    </row>
    <row r="1684" spans="2:11" ht="14.4">
      <c r="B1684" s="288">
        <f t="shared" si="184"/>
        <v>1682</v>
      </c>
      <c r="C1684" s="4">
        <f>IF('Input&amp;Output'!$C$3=10,'v-t_chart'!G1684,IF('Input&amp;Output'!$C$3=21,'v-t_chart'!H1684,IF('Input&amp;Output'!$C$3=32,'v-t_chart'!I1684,IF('Input&amp;Output'!$C$3=22,'v-t_chart'!J1684,IF('Input&amp;Output'!$C$3=31,'v-t_chart'!K1684,'v-t_chart'!L1684)))))</f>
        <v>104.9</v>
      </c>
      <c r="D1684" s="286">
        <v>243</v>
      </c>
      <c r="E1684" s="286">
        <f t="shared" si="187"/>
        <v>0.10000000000000853</v>
      </c>
      <c r="F1684" s="286">
        <f t="shared" si="185"/>
        <v>24.300000000002072</v>
      </c>
      <c r="G1684" s="286">
        <f t="shared" si="188"/>
        <v>157.30000000000001</v>
      </c>
      <c r="H1684" s="286">
        <f t="shared" si="186"/>
        <v>3822.3900000003264</v>
      </c>
      <c r="I1684" s="286">
        <f t="shared" si="189"/>
        <v>2468657.6550000012</v>
      </c>
      <c r="J1684" s="286">
        <f t="shared" si="183"/>
        <v>2547.8550000003625</v>
      </c>
      <c r="K1684" s="286">
        <f t="shared" si="190"/>
        <v>1336987.2150000015</v>
      </c>
    </row>
    <row r="1685" spans="2:11" ht="14.4">
      <c r="B1685" s="288">
        <f t="shared" si="184"/>
        <v>1683</v>
      </c>
      <c r="C1685" s="4">
        <f>IF('Input&amp;Output'!$C$3=10,'v-t_chart'!G1685,IF('Input&amp;Output'!$C$3=21,'v-t_chart'!H1685,IF('Input&amp;Output'!$C$3=32,'v-t_chart'!I1685,IF('Input&amp;Output'!$C$3=22,'v-t_chart'!J1685,IF('Input&amp;Output'!$C$3=31,'v-t_chart'!K1685,'v-t_chart'!L1685)))))</f>
        <v>105.1</v>
      </c>
      <c r="D1685" s="286">
        <v>243</v>
      </c>
      <c r="E1685" s="286">
        <f t="shared" si="187"/>
        <v>0.19999999999998863</v>
      </c>
      <c r="F1685" s="286">
        <f t="shared" si="185"/>
        <v>48.599999999997237</v>
      </c>
      <c r="G1685" s="286">
        <f t="shared" si="188"/>
        <v>157.55000000000001</v>
      </c>
      <c r="H1685" s="286">
        <f t="shared" si="186"/>
        <v>7656.9299999995656</v>
      </c>
      <c r="I1685" s="286">
        <f t="shared" si="189"/>
        <v>2476314.5850000009</v>
      </c>
      <c r="J1685" s="286">
        <f t="shared" si="183"/>
        <v>5102.999999999558</v>
      </c>
      <c r="K1685" s="286">
        <f t="shared" si="190"/>
        <v>1342090.215000001</v>
      </c>
    </row>
    <row r="1686" spans="2:11" ht="14.4">
      <c r="B1686" s="288">
        <f t="shared" si="184"/>
        <v>1684</v>
      </c>
      <c r="C1686" s="4">
        <f>IF('Input&amp;Output'!$C$3=10,'v-t_chart'!G1686,IF('Input&amp;Output'!$C$3=21,'v-t_chart'!H1686,IF('Input&amp;Output'!$C$3=32,'v-t_chart'!I1686,IF('Input&amp;Output'!$C$3=22,'v-t_chart'!J1686,IF('Input&amp;Output'!$C$3=31,'v-t_chart'!K1686,'v-t_chart'!L1686)))))</f>
        <v>105.1</v>
      </c>
      <c r="D1686" s="286">
        <v>243</v>
      </c>
      <c r="E1686" s="286">
        <f t="shared" si="187"/>
        <v>0</v>
      </c>
      <c r="F1686" s="286">
        <f t="shared" si="185"/>
        <v>0</v>
      </c>
      <c r="G1686" s="286">
        <f t="shared" si="188"/>
        <v>157.64999999999998</v>
      </c>
      <c r="H1686" s="286">
        <f t="shared" si="186"/>
        <v>0</v>
      </c>
      <c r="I1686" s="286">
        <f t="shared" si="189"/>
        <v>2476314.5850000009</v>
      </c>
      <c r="J1686" s="286">
        <f t="shared" si="183"/>
        <v>0</v>
      </c>
      <c r="K1686" s="286">
        <f t="shared" si="190"/>
        <v>1342090.215000001</v>
      </c>
    </row>
    <row r="1687" spans="2:11" ht="14.4">
      <c r="B1687" s="288">
        <f t="shared" si="184"/>
        <v>1685</v>
      </c>
      <c r="C1687" s="4">
        <f>IF('Input&amp;Output'!$C$3=10,'v-t_chart'!G1687,IF('Input&amp;Output'!$C$3=21,'v-t_chart'!H1687,IF('Input&amp;Output'!$C$3=32,'v-t_chart'!I1687,IF('Input&amp;Output'!$C$3=22,'v-t_chart'!J1687,IF('Input&amp;Output'!$C$3=31,'v-t_chart'!K1687,'v-t_chart'!L1687)))))</f>
        <v>105.2</v>
      </c>
      <c r="D1687" s="286">
        <v>243</v>
      </c>
      <c r="E1687" s="286">
        <f t="shared" si="187"/>
        <v>0.10000000000000853</v>
      </c>
      <c r="F1687" s="286">
        <f t="shared" si="185"/>
        <v>24.300000000002072</v>
      </c>
      <c r="G1687" s="286">
        <f t="shared" si="188"/>
        <v>157.75</v>
      </c>
      <c r="H1687" s="286">
        <f t="shared" si="186"/>
        <v>3833.3250000003268</v>
      </c>
      <c r="I1687" s="286">
        <f t="shared" si="189"/>
        <v>2480147.9100000011</v>
      </c>
      <c r="J1687" s="286">
        <f t="shared" si="183"/>
        <v>2555.1450000003006</v>
      </c>
      <c r="K1687" s="286">
        <f t="shared" si="190"/>
        <v>1344645.3600000013</v>
      </c>
    </row>
    <row r="1688" spans="2:11" ht="14.4">
      <c r="B1688" s="288">
        <f t="shared" si="184"/>
        <v>1686</v>
      </c>
      <c r="C1688" s="4">
        <f>IF('Input&amp;Output'!$C$3=10,'v-t_chart'!G1688,IF('Input&amp;Output'!$C$3=21,'v-t_chart'!H1688,IF('Input&amp;Output'!$C$3=32,'v-t_chart'!I1688,IF('Input&amp;Output'!$C$3=22,'v-t_chart'!J1688,IF('Input&amp;Output'!$C$3=31,'v-t_chart'!K1688,'v-t_chart'!L1688)))))</f>
        <v>105.2</v>
      </c>
      <c r="D1688" s="286">
        <v>243</v>
      </c>
      <c r="E1688" s="286">
        <f t="shared" si="187"/>
        <v>0</v>
      </c>
      <c r="F1688" s="286">
        <f t="shared" si="185"/>
        <v>0</v>
      </c>
      <c r="G1688" s="286">
        <f t="shared" si="188"/>
        <v>157.80000000000001</v>
      </c>
      <c r="H1688" s="286">
        <f t="shared" si="186"/>
        <v>0</v>
      </c>
      <c r="I1688" s="286">
        <f t="shared" si="189"/>
        <v>2480147.9100000011</v>
      </c>
      <c r="J1688" s="286">
        <f t="shared" ref="J1688:J1751" si="191">(0.5*D1688*((C1687^2)-(C1688^2)))*-1</f>
        <v>0</v>
      </c>
      <c r="K1688" s="286">
        <f t="shared" si="190"/>
        <v>1344645.3600000013</v>
      </c>
    </row>
    <row r="1689" spans="2:11" ht="14.4">
      <c r="B1689" s="288">
        <f t="shared" si="184"/>
        <v>1687</v>
      </c>
      <c r="C1689" s="4">
        <f>IF('Input&amp;Output'!$C$3=10,'v-t_chart'!G1689,IF('Input&amp;Output'!$C$3=21,'v-t_chart'!H1689,IF('Input&amp;Output'!$C$3=32,'v-t_chart'!I1689,IF('Input&amp;Output'!$C$3=22,'v-t_chart'!J1689,IF('Input&amp;Output'!$C$3=31,'v-t_chart'!K1689,'v-t_chart'!L1689)))))</f>
        <v>105.2</v>
      </c>
      <c r="D1689" s="286">
        <v>243</v>
      </c>
      <c r="E1689" s="286">
        <f t="shared" si="187"/>
        <v>0</v>
      </c>
      <c r="F1689" s="286">
        <f t="shared" si="185"/>
        <v>0</v>
      </c>
      <c r="G1689" s="286">
        <f t="shared" si="188"/>
        <v>157.80000000000001</v>
      </c>
      <c r="H1689" s="286">
        <f t="shared" si="186"/>
        <v>0</v>
      </c>
      <c r="I1689" s="286">
        <f t="shared" si="189"/>
        <v>2480147.9100000011</v>
      </c>
      <c r="J1689" s="286">
        <f t="shared" si="191"/>
        <v>0</v>
      </c>
      <c r="K1689" s="286">
        <f t="shared" si="190"/>
        <v>1344645.3600000013</v>
      </c>
    </row>
    <row r="1690" spans="2:11" ht="14.4">
      <c r="B1690" s="288">
        <f t="shared" si="184"/>
        <v>1688</v>
      </c>
      <c r="C1690" s="4">
        <f>IF('Input&amp;Output'!$C$3=10,'v-t_chart'!G1690,IF('Input&amp;Output'!$C$3=21,'v-t_chart'!H1690,IF('Input&amp;Output'!$C$3=32,'v-t_chart'!I1690,IF('Input&amp;Output'!$C$3=22,'v-t_chart'!J1690,IF('Input&amp;Output'!$C$3=31,'v-t_chart'!K1690,'v-t_chart'!L1690)))))</f>
        <v>105.3</v>
      </c>
      <c r="D1690" s="286">
        <v>243</v>
      </c>
      <c r="E1690" s="286">
        <f t="shared" si="187"/>
        <v>9.9999999999994316E-2</v>
      </c>
      <c r="F1690" s="286">
        <f t="shared" si="185"/>
        <v>24.299999999998619</v>
      </c>
      <c r="G1690" s="286">
        <f t="shared" si="188"/>
        <v>157.9</v>
      </c>
      <c r="H1690" s="286">
        <f t="shared" si="186"/>
        <v>3836.969999999782</v>
      </c>
      <c r="I1690" s="286">
        <f t="shared" si="189"/>
        <v>2483984.8800000008</v>
      </c>
      <c r="J1690" s="286">
        <f t="shared" si="191"/>
        <v>2557.5749999999116</v>
      </c>
      <c r="K1690" s="286">
        <f t="shared" si="190"/>
        <v>1347202.9350000012</v>
      </c>
    </row>
    <row r="1691" spans="2:11" ht="14.4">
      <c r="B1691" s="288">
        <f t="shared" si="184"/>
        <v>1689</v>
      </c>
      <c r="C1691" s="4">
        <f>IF('Input&amp;Output'!$C$3=10,'v-t_chart'!G1691,IF('Input&amp;Output'!$C$3=21,'v-t_chart'!H1691,IF('Input&amp;Output'!$C$3=32,'v-t_chart'!I1691,IF('Input&amp;Output'!$C$3=22,'v-t_chart'!J1691,IF('Input&amp;Output'!$C$3=31,'v-t_chart'!K1691,'v-t_chart'!L1691)))))</f>
        <v>105.3</v>
      </c>
      <c r="D1691" s="286">
        <v>243</v>
      </c>
      <c r="E1691" s="286">
        <f t="shared" si="187"/>
        <v>0</v>
      </c>
      <c r="F1691" s="286">
        <f t="shared" si="185"/>
        <v>0</v>
      </c>
      <c r="G1691" s="286">
        <f t="shared" si="188"/>
        <v>157.94999999999999</v>
      </c>
      <c r="H1691" s="286">
        <f t="shared" si="186"/>
        <v>0</v>
      </c>
      <c r="I1691" s="286">
        <f t="shared" si="189"/>
        <v>2483984.8800000008</v>
      </c>
      <c r="J1691" s="286">
        <f t="shared" si="191"/>
        <v>0</v>
      </c>
      <c r="K1691" s="286">
        <f t="shared" si="190"/>
        <v>1347202.9350000012</v>
      </c>
    </row>
    <row r="1692" spans="2:11" ht="14.4">
      <c r="B1692" s="288">
        <f t="shared" si="184"/>
        <v>1690</v>
      </c>
      <c r="C1692" s="4">
        <f>IF('Input&amp;Output'!$C$3=10,'v-t_chart'!G1692,IF('Input&amp;Output'!$C$3=21,'v-t_chart'!H1692,IF('Input&amp;Output'!$C$3=32,'v-t_chart'!I1692,IF('Input&amp;Output'!$C$3=22,'v-t_chart'!J1692,IF('Input&amp;Output'!$C$3=31,'v-t_chart'!K1692,'v-t_chart'!L1692)))))</f>
        <v>105.4</v>
      </c>
      <c r="D1692" s="286">
        <v>243</v>
      </c>
      <c r="E1692" s="286">
        <f t="shared" si="187"/>
        <v>0.10000000000000853</v>
      </c>
      <c r="F1692" s="286">
        <f t="shared" si="185"/>
        <v>24.300000000002072</v>
      </c>
      <c r="G1692" s="286">
        <f t="shared" si="188"/>
        <v>158.05000000000001</v>
      </c>
      <c r="H1692" s="286">
        <f t="shared" si="186"/>
        <v>3840.6150000003277</v>
      </c>
      <c r="I1692" s="286">
        <f t="shared" si="189"/>
        <v>2487825.495000001</v>
      </c>
      <c r="J1692" s="286">
        <f t="shared" si="191"/>
        <v>2560.0050000001856</v>
      </c>
      <c r="K1692" s="286">
        <f t="shared" si="190"/>
        <v>1349762.9400000013</v>
      </c>
    </row>
    <row r="1693" spans="2:11" ht="14.4">
      <c r="B1693" s="288">
        <f t="shared" si="184"/>
        <v>1691</v>
      </c>
      <c r="C1693" s="4">
        <f>IF('Input&amp;Output'!$C$3=10,'v-t_chart'!G1693,IF('Input&amp;Output'!$C$3=21,'v-t_chart'!H1693,IF('Input&amp;Output'!$C$3=32,'v-t_chart'!I1693,IF('Input&amp;Output'!$C$3=22,'v-t_chart'!J1693,IF('Input&amp;Output'!$C$3=31,'v-t_chart'!K1693,'v-t_chart'!L1693)))))</f>
        <v>105.5</v>
      </c>
      <c r="D1693" s="286">
        <v>243</v>
      </c>
      <c r="E1693" s="286">
        <f t="shared" si="187"/>
        <v>9.9999999999994316E-2</v>
      </c>
      <c r="F1693" s="286">
        <f t="shared" si="185"/>
        <v>24.299999999998619</v>
      </c>
      <c r="G1693" s="286">
        <f t="shared" si="188"/>
        <v>158.19999999999999</v>
      </c>
      <c r="H1693" s="286">
        <f t="shared" si="186"/>
        <v>3844.259999999781</v>
      </c>
      <c r="I1693" s="286">
        <f t="shared" si="189"/>
        <v>2491669.7550000008</v>
      </c>
      <c r="J1693" s="286">
        <f t="shared" si="191"/>
        <v>2562.4349999997967</v>
      </c>
      <c r="K1693" s="286">
        <f t="shared" si="190"/>
        <v>1352325.3750000012</v>
      </c>
    </row>
    <row r="1694" spans="2:11" ht="14.4">
      <c r="B1694" s="288">
        <f t="shared" si="184"/>
        <v>1692</v>
      </c>
      <c r="C1694" s="4">
        <f>IF('Input&amp;Output'!$C$3=10,'v-t_chart'!G1694,IF('Input&amp;Output'!$C$3=21,'v-t_chart'!H1694,IF('Input&amp;Output'!$C$3=32,'v-t_chart'!I1694,IF('Input&amp;Output'!$C$3=22,'v-t_chart'!J1694,IF('Input&amp;Output'!$C$3=31,'v-t_chart'!K1694,'v-t_chart'!L1694)))))</f>
        <v>105.5</v>
      </c>
      <c r="D1694" s="286">
        <v>243</v>
      </c>
      <c r="E1694" s="286">
        <f t="shared" si="187"/>
        <v>0</v>
      </c>
      <c r="F1694" s="286">
        <f t="shared" si="185"/>
        <v>0</v>
      </c>
      <c r="G1694" s="286">
        <f t="shared" si="188"/>
        <v>158.25</v>
      </c>
      <c r="H1694" s="286">
        <f t="shared" si="186"/>
        <v>0</v>
      </c>
      <c r="I1694" s="286">
        <f t="shared" si="189"/>
        <v>2491669.7550000008</v>
      </c>
      <c r="J1694" s="286">
        <f t="shared" si="191"/>
        <v>0</v>
      </c>
      <c r="K1694" s="286">
        <f t="shared" si="190"/>
        <v>1352325.3750000012</v>
      </c>
    </row>
    <row r="1695" spans="2:11" ht="14.4">
      <c r="B1695" s="288">
        <f t="shared" si="184"/>
        <v>1693</v>
      </c>
      <c r="C1695" s="4">
        <f>IF('Input&amp;Output'!$C$3=10,'v-t_chart'!G1695,IF('Input&amp;Output'!$C$3=21,'v-t_chart'!H1695,IF('Input&amp;Output'!$C$3=32,'v-t_chart'!I1695,IF('Input&amp;Output'!$C$3=22,'v-t_chart'!J1695,IF('Input&amp;Output'!$C$3=31,'v-t_chart'!K1695,'v-t_chart'!L1695)))))</f>
        <v>105.3</v>
      </c>
      <c r="D1695" s="286">
        <v>243</v>
      </c>
      <c r="E1695" s="286">
        <f t="shared" si="187"/>
        <v>-0.20000000000000284</v>
      </c>
      <c r="F1695" s="286">
        <f t="shared" si="185"/>
        <v>-48.600000000000691</v>
      </c>
      <c r="G1695" s="286">
        <f t="shared" si="188"/>
        <v>158.05000000000001</v>
      </c>
      <c r="H1695" s="286">
        <f t="shared" si="186"/>
        <v>-7681.2300000001096</v>
      </c>
      <c r="I1695" s="286">
        <f t="shared" si="189"/>
        <v>2483988.5250000008</v>
      </c>
      <c r="J1695" s="286">
        <f t="shared" si="191"/>
        <v>-5122.4399999999823</v>
      </c>
      <c r="K1695" s="286">
        <f t="shared" si="190"/>
        <v>1347202.9350000012</v>
      </c>
    </row>
    <row r="1696" spans="2:11" ht="14.4">
      <c r="B1696" s="288">
        <f t="shared" si="184"/>
        <v>1694</v>
      </c>
      <c r="C1696" s="4">
        <f>IF('Input&amp;Output'!$C$3=10,'v-t_chart'!G1696,IF('Input&amp;Output'!$C$3=21,'v-t_chart'!H1696,IF('Input&amp;Output'!$C$3=32,'v-t_chart'!I1696,IF('Input&amp;Output'!$C$3=22,'v-t_chart'!J1696,IF('Input&amp;Output'!$C$3=31,'v-t_chart'!K1696,'v-t_chart'!L1696)))))</f>
        <v>105.1</v>
      </c>
      <c r="D1696" s="286">
        <v>243</v>
      </c>
      <c r="E1696" s="286">
        <f t="shared" si="187"/>
        <v>-0.20000000000000284</v>
      </c>
      <c r="F1696" s="286">
        <f t="shared" si="185"/>
        <v>-48.600000000000691</v>
      </c>
      <c r="G1696" s="286">
        <f t="shared" si="188"/>
        <v>157.75</v>
      </c>
      <c r="H1696" s="286">
        <f t="shared" si="186"/>
        <v>-7666.6500000001088</v>
      </c>
      <c r="I1696" s="286">
        <f t="shared" si="189"/>
        <v>2476321.8750000009</v>
      </c>
      <c r="J1696" s="286">
        <f t="shared" si="191"/>
        <v>-5112.7200000002122</v>
      </c>
      <c r="K1696" s="286">
        <f t="shared" si="190"/>
        <v>1342090.215000001</v>
      </c>
    </row>
    <row r="1697" spans="2:11" ht="14.4">
      <c r="B1697" s="288">
        <f t="shared" si="184"/>
        <v>1695</v>
      </c>
      <c r="C1697" s="4">
        <f>IF('Input&amp;Output'!$C$3=10,'v-t_chart'!G1697,IF('Input&amp;Output'!$C$3=21,'v-t_chart'!H1697,IF('Input&amp;Output'!$C$3=32,'v-t_chart'!I1697,IF('Input&amp;Output'!$C$3=22,'v-t_chart'!J1697,IF('Input&amp;Output'!$C$3=31,'v-t_chart'!K1697,'v-t_chart'!L1697)))))</f>
        <v>104.7</v>
      </c>
      <c r="D1697" s="286">
        <v>243</v>
      </c>
      <c r="E1697" s="286">
        <f t="shared" si="187"/>
        <v>-0.39999999999999147</v>
      </c>
      <c r="F1697" s="286">
        <f t="shared" si="185"/>
        <v>-97.199999999997928</v>
      </c>
      <c r="G1697" s="286">
        <f t="shared" si="188"/>
        <v>157.25</v>
      </c>
      <c r="H1697" s="286">
        <f t="shared" si="186"/>
        <v>-15284.699999999673</v>
      </c>
      <c r="I1697" s="286">
        <f t="shared" si="189"/>
        <v>2461037.1750000012</v>
      </c>
      <c r="J1697" s="286">
        <f t="shared" si="191"/>
        <v>-10196.279999999788</v>
      </c>
      <c r="K1697" s="286">
        <f t="shared" si="190"/>
        <v>1331893.9350000012</v>
      </c>
    </row>
    <row r="1698" spans="2:11" ht="14.4">
      <c r="B1698" s="288">
        <f t="shared" si="184"/>
        <v>1696</v>
      </c>
      <c r="C1698" s="4">
        <f>IF('Input&amp;Output'!$C$3=10,'v-t_chart'!G1698,IF('Input&amp;Output'!$C$3=21,'v-t_chart'!H1698,IF('Input&amp;Output'!$C$3=32,'v-t_chart'!I1698,IF('Input&amp;Output'!$C$3=22,'v-t_chart'!J1698,IF('Input&amp;Output'!$C$3=31,'v-t_chart'!K1698,'v-t_chart'!L1698)))))</f>
        <v>104.2</v>
      </c>
      <c r="D1698" s="286">
        <v>243</v>
      </c>
      <c r="E1698" s="286">
        <f t="shared" si="187"/>
        <v>-0.5</v>
      </c>
      <c r="F1698" s="286">
        <f t="shared" si="185"/>
        <v>-121.5</v>
      </c>
      <c r="G1698" s="286">
        <f t="shared" si="188"/>
        <v>156.55000000000001</v>
      </c>
      <c r="H1698" s="286">
        <f t="shared" si="186"/>
        <v>-19020.825000000001</v>
      </c>
      <c r="I1698" s="286">
        <f t="shared" si="189"/>
        <v>2442016.350000001</v>
      </c>
      <c r="J1698" s="286">
        <f t="shared" si="191"/>
        <v>-12690.674999999868</v>
      </c>
      <c r="K1698" s="286">
        <f t="shared" si="190"/>
        <v>1319203.2600000014</v>
      </c>
    </row>
    <row r="1699" spans="2:11" ht="14.4">
      <c r="B1699" s="288">
        <f t="shared" si="184"/>
        <v>1697</v>
      </c>
      <c r="C1699" s="4">
        <f>IF('Input&amp;Output'!$C$3=10,'v-t_chart'!G1699,IF('Input&amp;Output'!$C$3=21,'v-t_chart'!H1699,IF('Input&amp;Output'!$C$3=32,'v-t_chart'!I1699,IF('Input&amp;Output'!$C$3=22,'v-t_chart'!J1699,IF('Input&amp;Output'!$C$3=31,'v-t_chart'!K1699,'v-t_chart'!L1699)))))</f>
        <v>103.9</v>
      </c>
      <c r="D1699" s="286">
        <v>243</v>
      </c>
      <c r="E1699" s="286">
        <f t="shared" si="187"/>
        <v>-0.29999999999999716</v>
      </c>
      <c r="F1699" s="286">
        <f t="shared" si="185"/>
        <v>-72.899999999999309</v>
      </c>
      <c r="G1699" s="286">
        <f t="shared" si="188"/>
        <v>156</v>
      </c>
      <c r="H1699" s="286">
        <f t="shared" si="186"/>
        <v>-11372.399999999892</v>
      </c>
      <c r="I1699" s="286">
        <f t="shared" si="189"/>
        <v>2430643.9500000011</v>
      </c>
      <c r="J1699" s="286">
        <f t="shared" si="191"/>
        <v>-7585.2450000000354</v>
      </c>
      <c r="K1699" s="286">
        <f t="shared" si="190"/>
        <v>1311618.0150000013</v>
      </c>
    </row>
    <row r="1700" spans="2:11" ht="14.4">
      <c r="B1700" s="288">
        <f t="shared" si="184"/>
        <v>1698</v>
      </c>
      <c r="C1700" s="4">
        <f>IF('Input&amp;Output'!$C$3=10,'v-t_chart'!G1700,IF('Input&amp;Output'!$C$3=21,'v-t_chart'!H1700,IF('Input&amp;Output'!$C$3=32,'v-t_chart'!I1700,IF('Input&amp;Output'!$C$3=22,'v-t_chart'!J1700,IF('Input&amp;Output'!$C$3=31,'v-t_chart'!K1700,'v-t_chart'!L1700)))))</f>
        <v>103.6</v>
      </c>
      <c r="D1700" s="286">
        <v>243</v>
      </c>
      <c r="E1700" s="286">
        <f t="shared" si="187"/>
        <v>-0.30000000000001137</v>
      </c>
      <c r="F1700" s="286">
        <f t="shared" si="185"/>
        <v>-72.900000000002763</v>
      </c>
      <c r="G1700" s="286">
        <f t="shared" si="188"/>
        <v>155.55000000000001</v>
      </c>
      <c r="H1700" s="286">
        <f t="shared" si="186"/>
        <v>-11339.59500000043</v>
      </c>
      <c r="I1700" s="286">
        <f t="shared" si="189"/>
        <v>2419304.3550000009</v>
      </c>
      <c r="J1700" s="286">
        <f t="shared" si="191"/>
        <v>-7563.375000000221</v>
      </c>
      <c r="K1700" s="286">
        <f t="shared" si="190"/>
        <v>1304054.6400000011</v>
      </c>
    </row>
    <row r="1701" spans="2:11" ht="14.4">
      <c r="B1701" s="288">
        <f t="shared" ref="B1701:B1764" si="192">B1700+1</f>
        <v>1699</v>
      </c>
      <c r="C1701" s="4">
        <f>IF('Input&amp;Output'!$C$3=10,'v-t_chart'!G1701,IF('Input&amp;Output'!$C$3=21,'v-t_chart'!H1701,IF('Input&amp;Output'!$C$3=32,'v-t_chart'!I1701,IF('Input&amp;Output'!$C$3=22,'v-t_chart'!J1701,IF('Input&amp;Output'!$C$3=31,'v-t_chart'!K1701,'v-t_chart'!L1701)))))</f>
        <v>103.5</v>
      </c>
      <c r="D1701" s="286">
        <v>243</v>
      </c>
      <c r="E1701" s="286">
        <f t="shared" si="187"/>
        <v>-9.9999999999994316E-2</v>
      </c>
      <c r="F1701" s="286">
        <f t="shared" si="185"/>
        <v>-24.299999999998619</v>
      </c>
      <c r="G1701" s="286">
        <f t="shared" si="188"/>
        <v>155.30000000000001</v>
      </c>
      <c r="H1701" s="286">
        <f t="shared" si="186"/>
        <v>-3773.7899999997858</v>
      </c>
      <c r="I1701" s="286">
        <f t="shared" si="189"/>
        <v>2415530.5650000013</v>
      </c>
      <c r="J1701" s="286">
        <f t="shared" si="191"/>
        <v>-2516.2649999998939</v>
      </c>
      <c r="K1701" s="286">
        <f t="shared" si="190"/>
        <v>1301538.3750000012</v>
      </c>
    </row>
    <row r="1702" spans="2:11" ht="14.4">
      <c r="B1702" s="288">
        <f t="shared" si="192"/>
        <v>1700</v>
      </c>
      <c r="C1702" s="4">
        <f>IF('Input&amp;Output'!$C$3=10,'v-t_chart'!G1702,IF('Input&amp;Output'!$C$3=21,'v-t_chart'!H1702,IF('Input&amp;Output'!$C$3=32,'v-t_chart'!I1702,IF('Input&amp;Output'!$C$3=22,'v-t_chart'!J1702,IF('Input&amp;Output'!$C$3=31,'v-t_chart'!K1702,'v-t_chart'!L1702)))))</f>
        <v>103.5</v>
      </c>
      <c r="D1702" s="286">
        <v>243</v>
      </c>
      <c r="E1702" s="286">
        <f t="shared" si="187"/>
        <v>0</v>
      </c>
      <c r="F1702" s="286">
        <f t="shared" si="185"/>
        <v>0</v>
      </c>
      <c r="G1702" s="286">
        <f t="shared" si="188"/>
        <v>155.25</v>
      </c>
      <c r="H1702" s="286">
        <f t="shared" si="186"/>
        <v>0</v>
      </c>
      <c r="I1702" s="286">
        <f t="shared" si="189"/>
        <v>2415530.5650000013</v>
      </c>
      <c r="J1702" s="286">
        <f t="shared" si="191"/>
        <v>0</v>
      </c>
      <c r="K1702" s="286">
        <f t="shared" si="190"/>
        <v>1301538.3750000012</v>
      </c>
    </row>
    <row r="1703" spans="2:11" ht="14.4">
      <c r="B1703" s="288">
        <f t="shared" si="192"/>
        <v>1701</v>
      </c>
      <c r="C1703" s="4">
        <f>IF('Input&amp;Output'!$C$3=10,'v-t_chart'!G1703,IF('Input&amp;Output'!$C$3=21,'v-t_chart'!H1703,IF('Input&amp;Output'!$C$3=32,'v-t_chart'!I1703,IF('Input&amp;Output'!$C$3=22,'v-t_chart'!J1703,IF('Input&amp;Output'!$C$3=31,'v-t_chart'!K1703,'v-t_chart'!L1703)))))</f>
        <v>103.4</v>
      </c>
      <c r="D1703" s="286">
        <v>243</v>
      </c>
      <c r="E1703" s="286">
        <f t="shared" si="187"/>
        <v>-9.9999999999994316E-2</v>
      </c>
      <c r="F1703" s="286">
        <f t="shared" si="185"/>
        <v>-24.299999999998619</v>
      </c>
      <c r="G1703" s="286">
        <f t="shared" si="188"/>
        <v>155.15</v>
      </c>
      <c r="H1703" s="286">
        <f t="shared" si="186"/>
        <v>-3770.1449999997858</v>
      </c>
      <c r="I1703" s="286">
        <f t="shared" si="189"/>
        <v>2411760.4200000018</v>
      </c>
      <c r="J1703" s="286">
        <f t="shared" si="191"/>
        <v>-2513.8349999998409</v>
      </c>
      <c r="K1703" s="286">
        <f t="shared" si="190"/>
        <v>1299024.5400000014</v>
      </c>
    </row>
    <row r="1704" spans="2:11" ht="14.4">
      <c r="B1704" s="288">
        <f t="shared" si="192"/>
        <v>1702</v>
      </c>
      <c r="C1704" s="4">
        <f>IF('Input&amp;Output'!$C$3=10,'v-t_chart'!G1704,IF('Input&amp;Output'!$C$3=21,'v-t_chart'!H1704,IF('Input&amp;Output'!$C$3=32,'v-t_chart'!I1704,IF('Input&amp;Output'!$C$3=22,'v-t_chart'!J1704,IF('Input&amp;Output'!$C$3=31,'v-t_chart'!K1704,'v-t_chart'!L1704)))))</f>
        <v>103.3</v>
      </c>
      <c r="D1704" s="286">
        <v>243</v>
      </c>
      <c r="E1704" s="286">
        <f t="shared" si="187"/>
        <v>-0.10000000000000853</v>
      </c>
      <c r="F1704" s="286">
        <f t="shared" si="185"/>
        <v>-24.300000000002072</v>
      </c>
      <c r="G1704" s="286">
        <f t="shared" si="188"/>
        <v>155</v>
      </c>
      <c r="H1704" s="286">
        <f t="shared" si="186"/>
        <v>-3766.5000000003211</v>
      </c>
      <c r="I1704" s="286">
        <f t="shared" si="189"/>
        <v>2407993.9200000013</v>
      </c>
      <c r="J1704" s="286">
        <f t="shared" si="191"/>
        <v>-2511.4050000002298</v>
      </c>
      <c r="K1704" s="286">
        <f t="shared" si="190"/>
        <v>1296513.1350000012</v>
      </c>
    </row>
    <row r="1705" spans="2:11" ht="14.4">
      <c r="B1705" s="288">
        <f t="shared" si="192"/>
        <v>1703</v>
      </c>
      <c r="C1705" s="4">
        <f>IF('Input&amp;Output'!$C$3=10,'v-t_chart'!G1705,IF('Input&amp;Output'!$C$3=21,'v-t_chart'!H1705,IF('Input&amp;Output'!$C$3=32,'v-t_chart'!I1705,IF('Input&amp;Output'!$C$3=22,'v-t_chart'!J1705,IF('Input&amp;Output'!$C$3=31,'v-t_chart'!K1705,'v-t_chart'!L1705)))))</f>
        <v>103</v>
      </c>
      <c r="D1705" s="286">
        <v>243</v>
      </c>
      <c r="E1705" s="286">
        <f t="shared" si="187"/>
        <v>-0.29999999999999716</v>
      </c>
      <c r="F1705" s="286">
        <f t="shared" si="185"/>
        <v>-72.899999999999309</v>
      </c>
      <c r="G1705" s="286">
        <f t="shared" si="188"/>
        <v>154.65</v>
      </c>
      <c r="H1705" s="286">
        <f t="shared" si="186"/>
        <v>-11273.984999999893</v>
      </c>
      <c r="I1705" s="286">
        <f t="shared" si="189"/>
        <v>2396719.9350000015</v>
      </c>
      <c r="J1705" s="286">
        <f t="shared" si="191"/>
        <v>-7519.6349999999293</v>
      </c>
      <c r="K1705" s="286">
        <f t="shared" si="190"/>
        <v>1288993.5000000012</v>
      </c>
    </row>
    <row r="1706" spans="2:11" ht="14.4">
      <c r="B1706" s="288">
        <f t="shared" si="192"/>
        <v>1704</v>
      </c>
      <c r="C1706" s="4">
        <f>IF('Input&amp;Output'!$C$3=10,'v-t_chart'!G1706,IF('Input&amp;Output'!$C$3=21,'v-t_chart'!H1706,IF('Input&amp;Output'!$C$3=32,'v-t_chart'!I1706,IF('Input&amp;Output'!$C$3=22,'v-t_chart'!J1706,IF('Input&amp;Output'!$C$3=31,'v-t_chart'!K1706,'v-t_chart'!L1706)))))</f>
        <v>102.7</v>
      </c>
      <c r="D1706" s="286">
        <v>243</v>
      </c>
      <c r="E1706" s="286">
        <f t="shared" si="187"/>
        <v>-0.29999999999999716</v>
      </c>
      <c r="F1706" s="286">
        <f t="shared" si="185"/>
        <v>-72.899999999999309</v>
      </c>
      <c r="G1706" s="286">
        <f t="shared" si="188"/>
        <v>154.19999999999999</v>
      </c>
      <c r="H1706" s="286">
        <f t="shared" si="186"/>
        <v>-11241.179999999893</v>
      </c>
      <c r="I1706" s="286">
        <f t="shared" si="189"/>
        <v>2385478.7550000018</v>
      </c>
      <c r="J1706" s="286">
        <f t="shared" si="191"/>
        <v>-7497.7649999998939</v>
      </c>
      <c r="K1706" s="286">
        <f t="shared" si="190"/>
        <v>1281495.7350000013</v>
      </c>
    </row>
    <row r="1707" spans="2:11" ht="14.4">
      <c r="B1707" s="288">
        <f t="shared" si="192"/>
        <v>1705</v>
      </c>
      <c r="C1707" s="4">
        <f>IF('Input&amp;Output'!$C$3=10,'v-t_chart'!G1707,IF('Input&amp;Output'!$C$3=21,'v-t_chart'!H1707,IF('Input&amp;Output'!$C$3=32,'v-t_chart'!I1707,IF('Input&amp;Output'!$C$3=22,'v-t_chart'!J1707,IF('Input&amp;Output'!$C$3=31,'v-t_chart'!K1707,'v-t_chart'!L1707)))))</f>
        <v>102.4</v>
      </c>
      <c r="D1707" s="286">
        <v>243</v>
      </c>
      <c r="E1707" s="286">
        <f t="shared" si="187"/>
        <v>-0.29999999999999716</v>
      </c>
      <c r="F1707" s="286">
        <f t="shared" si="185"/>
        <v>-72.899999999999309</v>
      </c>
      <c r="G1707" s="286">
        <f t="shared" si="188"/>
        <v>153.75</v>
      </c>
      <c r="H1707" s="286">
        <f t="shared" si="186"/>
        <v>-11208.374999999894</v>
      </c>
      <c r="I1707" s="286">
        <f t="shared" si="189"/>
        <v>2374270.3800000018</v>
      </c>
      <c r="J1707" s="286">
        <f t="shared" si="191"/>
        <v>-7475.8949999998586</v>
      </c>
      <c r="K1707" s="286">
        <f t="shared" si="190"/>
        <v>1274019.8400000015</v>
      </c>
    </row>
    <row r="1708" spans="2:11" ht="14.4">
      <c r="B1708" s="288">
        <f t="shared" si="192"/>
        <v>1706</v>
      </c>
      <c r="C1708" s="4">
        <f>IF('Input&amp;Output'!$C$3=10,'v-t_chart'!G1708,IF('Input&amp;Output'!$C$3=21,'v-t_chart'!H1708,IF('Input&amp;Output'!$C$3=32,'v-t_chart'!I1708,IF('Input&amp;Output'!$C$3=22,'v-t_chart'!J1708,IF('Input&amp;Output'!$C$3=31,'v-t_chart'!K1708,'v-t_chart'!L1708)))))</f>
        <v>102.1</v>
      </c>
      <c r="D1708" s="286">
        <v>243</v>
      </c>
      <c r="E1708" s="286">
        <f t="shared" si="187"/>
        <v>-0.30000000000001137</v>
      </c>
      <c r="F1708" s="286">
        <f t="shared" si="185"/>
        <v>-72.900000000002763</v>
      </c>
      <c r="G1708" s="286">
        <f t="shared" si="188"/>
        <v>153.30000000000001</v>
      </c>
      <c r="H1708" s="286">
        <f t="shared" si="186"/>
        <v>-11175.570000000424</v>
      </c>
      <c r="I1708" s="286">
        <f t="shared" si="189"/>
        <v>2363094.8100000015</v>
      </c>
      <c r="J1708" s="286">
        <f t="shared" si="191"/>
        <v>-7454.0250000004862</v>
      </c>
      <c r="K1708" s="286">
        <f t="shared" si="190"/>
        <v>1266565.8150000011</v>
      </c>
    </row>
    <row r="1709" spans="2:11" ht="14.4">
      <c r="B1709" s="288">
        <f t="shared" si="192"/>
        <v>1707</v>
      </c>
      <c r="C1709" s="4">
        <f>IF('Input&amp;Output'!$C$3=10,'v-t_chart'!G1709,IF('Input&amp;Output'!$C$3=21,'v-t_chart'!H1709,IF('Input&amp;Output'!$C$3=32,'v-t_chart'!I1709,IF('Input&amp;Output'!$C$3=22,'v-t_chart'!J1709,IF('Input&amp;Output'!$C$3=31,'v-t_chart'!K1709,'v-t_chart'!L1709)))))</f>
        <v>101.9</v>
      </c>
      <c r="D1709" s="286">
        <v>243</v>
      </c>
      <c r="E1709" s="286">
        <f t="shared" si="187"/>
        <v>-0.19999999999998863</v>
      </c>
      <c r="F1709" s="286">
        <f t="shared" si="185"/>
        <v>-48.599999999997237</v>
      </c>
      <c r="G1709" s="286">
        <f t="shared" si="188"/>
        <v>152.94999999999999</v>
      </c>
      <c r="H1709" s="286">
        <f t="shared" si="186"/>
        <v>-7433.369999999577</v>
      </c>
      <c r="I1709" s="286">
        <f t="shared" si="189"/>
        <v>2355661.4400000018</v>
      </c>
      <c r="J1709" s="286">
        <f t="shared" si="191"/>
        <v>-4957.1999999996906</v>
      </c>
      <c r="K1709" s="286">
        <f t="shared" si="190"/>
        <v>1261608.6150000014</v>
      </c>
    </row>
    <row r="1710" spans="2:11" ht="14.4">
      <c r="B1710" s="288">
        <f t="shared" si="192"/>
        <v>1708</v>
      </c>
      <c r="C1710" s="4">
        <f>IF('Input&amp;Output'!$C$3=10,'v-t_chart'!G1710,IF('Input&amp;Output'!$C$3=21,'v-t_chart'!H1710,IF('Input&amp;Output'!$C$3=32,'v-t_chart'!I1710,IF('Input&amp;Output'!$C$3=22,'v-t_chart'!J1710,IF('Input&amp;Output'!$C$3=31,'v-t_chart'!K1710,'v-t_chart'!L1710)))))</f>
        <v>101.7</v>
      </c>
      <c r="D1710" s="286">
        <v>243</v>
      </c>
      <c r="E1710" s="286">
        <f t="shared" si="187"/>
        <v>-0.20000000000000284</v>
      </c>
      <c r="F1710" s="286">
        <f t="shared" si="185"/>
        <v>-48.600000000000691</v>
      </c>
      <c r="G1710" s="286">
        <f t="shared" si="188"/>
        <v>152.65</v>
      </c>
      <c r="H1710" s="286">
        <f t="shared" si="186"/>
        <v>-7418.7900000001055</v>
      </c>
      <c r="I1710" s="286">
        <f t="shared" si="189"/>
        <v>2348242.6500000018</v>
      </c>
      <c r="J1710" s="286">
        <f t="shared" si="191"/>
        <v>-4947.4799999999204</v>
      </c>
      <c r="K1710" s="286">
        <f t="shared" si="190"/>
        <v>1256661.1350000014</v>
      </c>
    </row>
    <row r="1711" spans="2:11" ht="14.4">
      <c r="B1711" s="288">
        <f t="shared" si="192"/>
        <v>1709</v>
      </c>
      <c r="C1711" s="4">
        <f>IF('Input&amp;Output'!$C$3=10,'v-t_chart'!G1711,IF('Input&amp;Output'!$C$3=21,'v-t_chart'!H1711,IF('Input&amp;Output'!$C$3=32,'v-t_chart'!I1711,IF('Input&amp;Output'!$C$3=22,'v-t_chart'!J1711,IF('Input&amp;Output'!$C$3=31,'v-t_chart'!K1711,'v-t_chart'!L1711)))))</f>
        <v>101.5</v>
      </c>
      <c r="D1711" s="286">
        <v>243</v>
      </c>
      <c r="E1711" s="286">
        <f t="shared" si="187"/>
        <v>-0.20000000000000284</v>
      </c>
      <c r="F1711" s="286">
        <f t="shared" si="185"/>
        <v>-48.600000000000691</v>
      </c>
      <c r="G1711" s="286">
        <f t="shared" si="188"/>
        <v>152.35</v>
      </c>
      <c r="H1711" s="286">
        <f t="shared" si="186"/>
        <v>-7404.2100000001046</v>
      </c>
      <c r="I1711" s="286">
        <f t="shared" si="189"/>
        <v>2340838.4400000018</v>
      </c>
      <c r="J1711" s="286">
        <f t="shared" si="191"/>
        <v>-4937.7600000001503</v>
      </c>
      <c r="K1711" s="286">
        <f t="shared" si="190"/>
        <v>1251723.3750000012</v>
      </c>
    </row>
    <row r="1712" spans="2:11" ht="14.4">
      <c r="B1712" s="288">
        <f t="shared" si="192"/>
        <v>1710</v>
      </c>
      <c r="C1712" s="4">
        <f>IF('Input&amp;Output'!$C$3=10,'v-t_chart'!G1712,IF('Input&amp;Output'!$C$3=21,'v-t_chart'!H1712,IF('Input&amp;Output'!$C$3=32,'v-t_chart'!I1712,IF('Input&amp;Output'!$C$3=22,'v-t_chart'!J1712,IF('Input&amp;Output'!$C$3=31,'v-t_chart'!K1712,'v-t_chart'!L1712)))))</f>
        <v>101.3</v>
      </c>
      <c r="D1712" s="286">
        <v>243</v>
      </c>
      <c r="E1712" s="286">
        <f t="shared" si="187"/>
        <v>-0.20000000000000284</v>
      </c>
      <c r="F1712" s="286">
        <f t="shared" si="185"/>
        <v>-48.600000000000691</v>
      </c>
      <c r="G1712" s="286">
        <f t="shared" si="188"/>
        <v>152.05000000000001</v>
      </c>
      <c r="H1712" s="286">
        <f t="shared" si="186"/>
        <v>-7389.6300000001056</v>
      </c>
      <c r="I1712" s="286">
        <f t="shared" si="189"/>
        <v>2333448.8100000019</v>
      </c>
      <c r="J1712" s="286">
        <f t="shared" si="191"/>
        <v>-4928.0400000001591</v>
      </c>
      <c r="K1712" s="286">
        <f t="shared" si="190"/>
        <v>1246795.3350000009</v>
      </c>
    </row>
    <row r="1713" spans="2:11" ht="14.4">
      <c r="B1713" s="288">
        <f t="shared" si="192"/>
        <v>1711</v>
      </c>
      <c r="C1713" s="4">
        <f>IF('Input&amp;Output'!$C$3=10,'v-t_chart'!G1713,IF('Input&amp;Output'!$C$3=21,'v-t_chart'!H1713,IF('Input&amp;Output'!$C$3=32,'v-t_chart'!I1713,IF('Input&amp;Output'!$C$3=22,'v-t_chart'!J1713,IF('Input&amp;Output'!$C$3=31,'v-t_chart'!K1713,'v-t_chart'!L1713)))))</f>
        <v>101.2</v>
      </c>
      <c r="D1713" s="286">
        <v>243</v>
      </c>
      <c r="E1713" s="286">
        <f t="shared" si="187"/>
        <v>-9.9999999999994316E-2</v>
      </c>
      <c r="F1713" s="286">
        <f t="shared" si="185"/>
        <v>-24.299999999998619</v>
      </c>
      <c r="G1713" s="286">
        <f t="shared" si="188"/>
        <v>151.85</v>
      </c>
      <c r="H1713" s="286">
        <f t="shared" si="186"/>
        <v>-3689.9549999997903</v>
      </c>
      <c r="I1713" s="286">
        <f t="shared" si="189"/>
        <v>2329758.8550000023</v>
      </c>
      <c r="J1713" s="286">
        <f t="shared" si="191"/>
        <v>-2460.374999999779</v>
      </c>
      <c r="K1713" s="286">
        <f t="shared" si="190"/>
        <v>1244334.9600000011</v>
      </c>
    </row>
    <row r="1714" spans="2:11" ht="14.4">
      <c r="B1714" s="288">
        <f t="shared" si="192"/>
        <v>1712</v>
      </c>
      <c r="C1714" s="4">
        <f>IF('Input&amp;Output'!$C$3=10,'v-t_chart'!G1714,IF('Input&amp;Output'!$C$3=21,'v-t_chart'!H1714,IF('Input&amp;Output'!$C$3=32,'v-t_chart'!I1714,IF('Input&amp;Output'!$C$3=22,'v-t_chart'!J1714,IF('Input&amp;Output'!$C$3=31,'v-t_chart'!K1714,'v-t_chart'!L1714)))))</f>
        <v>101</v>
      </c>
      <c r="D1714" s="286">
        <v>243</v>
      </c>
      <c r="E1714" s="286">
        <f t="shared" si="187"/>
        <v>-0.20000000000000284</v>
      </c>
      <c r="F1714" s="286">
        <f t="shared" si="185"/>
        <v>-48.600000000000691</v>
      </c>
      <c r="G1714" s="286">
        <f t="shared" si="188"/>
        <v>151.6</v>
      </c>
      <c r="H1714" s="286">
        <f t="shared" si="186"/>
        <v>-7367.7600000001048</v>
      </c>
      <c r="I1714" s="286">
        <f t="shared" si="189"/>
        <v>2322391.0950000021</v>
      </c>
      <c r="J1714" s="286">
        <f t="shared" si="191"/>
        <v>-4913.4600000000619</v>
      </c>
      <c r="K1714" s="286">
        <f t="shared" si="190"/>
        <v>1239421.5000000012</v>
      </c>
    </row>
    <row r="1715" spans="2:11" ht="14.4">
      <c r="B1715" s="288">
        <f t="shared" si="192"/>
        <v>1713</v>
      </c>
      <c r="C1715" s="4">
        <f>IF('Input&amp;Output'!$C$3=10,'v-t_chart'!G1715,IF('Input&amp;Output'!$C$3=21,'v-t_chart'!H1715,IF('Input&amp;Output'!$C$3=32,'v-t_chart'!I1715,IF('Input&amp;Output'!$C$3=22,'v-t_chart'!J1715,IF('Input&amp;Output'!$C$3=31,'v-t_chart'!K1715,'v-t_chart'!L1715)))))</f>
        <v>100.9</v>
      </c>
      <c r="D1715" s="286">
        <v>243</v>
      </c>
      <c r="E1715" s="286">
        <f t="shared" si="187"/>
        <v>-9.9999999999994316E-2</v>
      </c>
      <c r="F1715" s="286">
        <f t="shared" si="185"/>
        <v>-24.299999999998619</v>
      </c>
      <c r="G1715" s="286">
        <f t="shared" si="188"/>
        <v>151.4</v>
      </c>
      <c r="H1715" s="286">
        <f t="shared" si="186"/>
        <v>-3679.0199999997908</v>
      </c>
      <c r="I1715" s="286">
        <f t="shared" si="189"/>
        <v>2318712.075000002</v>
      </c>
      <c r="J1715" s="286">
        <f t="shared" si="191"/>
        <v>-2453.0849999998409</v>
      </c>
      <c r="K1715" s="286">
        <f t="shared" si="190"/>
        <v>1236968.4150000014</v>
      </c>
    </row>
    <row r="1716" spans="2:11" ht="14.4">
      <c r="B1716" s="288">
        <f t="shared" si="192"/>
        <v>1714</v>
      </c>
      <c r="C1716" s="4">
        <f>IF('Input&amp;Output'!$C$3=10,'v-t_chart'!G1716,IF('Input&amp;Output'!$C$3=21,'v-t_chart'!H1716,IF('Input&amp;Output'!$C$3=32,'v-t_chart'!I1716,IF('Input&amp;Output'!$C$3=22,'v-t_chart'!J1716,IF('Input&amp;Output'!$C$3=31,'v-t_chart'!K1716,'v-t_chart'!L1716)))))</f>
        <v>100.9</v>
      </c>
      <c r="D1716" s="286">
        <v>243</v>
      </c>
      <c r="E1716" s="286">
        <f t="shared" si="187"/>
        <v>0</v>
      </c>
      <c r="F1716" s="286">
        <f t="shared" si="185"/>
        <v>0</v>
      </c>
      <c r="G1716" s="286">
        <f t="shared" si="188"/>
        <v>151.35000000000002</v>
      </c>
      <c r="H1716" s="286">
        <f t="shared" si="186"/>
        <v>0</v>
      </c>
      <c r="I1716" s="286">
        <f t="shared" si="189"/>
        <v>2318712.075000002</v>
      </c>
      <c r="J1716" s="286">
        <f t="shared" si="191"/>
        <v>0</v>
      </c>
      <c r="K1716" s="286">
        <f t="shared" si="190"/>
        <v>1236968.4150000014</v>
      </c>
    </row>
    <row r="1717" spans="2:11" ht="14.4">
      <c r="B1717" s="288">
        <f t="shared" si="192"/>
        <v>1715</v>
      </c>
      <c r="C1717" s="4">
        <f>IF('Input&amp;Output'!$C$3=10,'v-t_chart'!G1717,IF('Input&amp;Output'!$C$3=21,'v-t_chart'!H1717,IF('Input&amp;Output'!$C$3=32,'v-t_chart'!I1717,IF('Input&amp;Output'!$C$3=22,'v-t_chart'!J1717,IF('Input&amp;Output'!$C$3=31,'v-t_chart'!K1717,'v-t_chart'!L1717)))))</f>
        <v>101</v>
      </c>
      <c r="D1717" s="286">
        <v>243</v>
      </c>
      <c r="E1717" s="286">
        <f t="shared" si="187"/>
        <v>9.9999999999994316E-2</v>
      </c>
      <c r="F1717" s="286">
        <f t="shared" si="185"/>
        <v>24.299999999998619</v>
      </c>
      <c r="G1717" s="286">
        <f t="shared" si="188"/>
        <v>151.44999999999999</v>
      </c>
      <c r="H1717" s="286">
        <f t="shared" si="186"/>
        <v>3680.2349999997905</v>
      </c>
      <c r="I1717" s="286">
        <f t="shared" si="189"/>
        <v>2322392.3100000019</v>
      </c>
      <c r="J1717" s="286">
        <f t="shared" si="191"/>
        <v>2453.0849999998409</v>
      </c>
      <c r="K1717" s="286">
        <f t="shared" si="190"/>
        <v>1239421.5000000012</v>
      </c>
    </row>
    <row r="1718" spans="2:11" ht="14.4">
      <c r="B1718" s="288">
        <f t="shared" si="192"/>
        <v>1716</v>
      </c>
      <c r="C1718" s="4">
        <f>IF('Input&amp;Output'!$C$3=10,'v-t_chart'!G1718,IF('Input&amp;Output'!$C$3=21,'v-t_chart'!H1718,IF('Input&amp;Output'!$C$3=32,'v-t_chart'!I1718,IF('Input&amp;Output'!$C$3=22,'v-t_chart'!J1718,IF('Input&amp;Output'!$C$3=31,'v-t_chart'!K1718,'v-t_chart'!L1718)))))</f>
        <v>101.2</v>
      </c>
      <c r="D1718" s="286">
        <v>243</v>
      </c>
      <c r="E1718" s="286">
        <f t="shared" si="187"/>
        <v>0.20000000000000284</v>
      </c>
      <c r="F1718" s="286">
        <f t="shared" si="185"/>
        <v>48.600000000000691</v>
      </c>
      <c r="G1718" s="286">
        <f t="shared" si="188"/>
        <v>151.69999999999999</v>
      </c>
      <c r="H1718" s="286">
        <f t="shared" si="186"/>
        <v>7372.6200000001045</v>
      </c>
      <c r="I1718" s="286">
        <f t="shared" si="189"/>
        <v>2329764.930000002</v>
      </c>
      <c r="J1718" s="286">
        <f t="shared" si="191"/>
        <v>4913.4600000000619</v>
      </c>
      <c r="K1718" s="286">
        <f t="shared" si="190"/>
        <v>1244334.9600000011</v>
      </c>
    </row>
    <row r="1719" spans="2:11" ht="14.4">
      <c r="B1719" s="288">
        <f t="shared" si="192"/>
        <v>1717</v>
      </c>
      <c r="C1719" s="4">
        <f>IF('Input&amp;Output'!$C$3=10,'v-t_chart'!G1719,IF('Input&amp;Output'!$C$3=21,'v-t_chart'!H1719,IF('Input&amp;Output'!$C$3=32,'v-t_chart'!I1719,IF('Input&amp;Output'!$C$3=22,'v-t_chart'!J1719,IF('Input&amp;Output'!$C$3=31,'v-t_chart'!K1719,'v-t_chart'!L1719)))))</f>
        <v>101.3</v>
      </c>
      <c r="D1719" s="286">
        <v>243</v>
      </c>
      <c r="E1719" s="286">
        <f t="shared" si="187"/>
        <v>9.9999999999994316E-2</v>
      </c>
      <c r="F1719" s="286">
        <f t="shared" si="185"/>
        <v>24.299999999998619</v>
      </c>
      <c r="G1719" s="286">
        <f t="shared" si="188"/>
        <v>151.9</v>
      </c>
      <c r="H1719" s="286">
        <f t="shared" si="186"/>
        <v>3691.1699999997904</v>
      </c>
      <c r="I1719" s="286">
        <f t="shared" si="189"/>
        <v>2333456.100000002</v>
      </c>
      <c r="J1719" s="286">
        <f t="shared" si="191"/>
        <v>2460.374999999779</v>
      </c>
      <c r="K1719" s="286">
        <f t="shared" si="190"/>
        <v>1246795.3350000009</v>
      </c>
    </row>
    <row r="1720" spans="2:11" ht="14.4">
      <c r="B1720" s="288">
        <f t="shared" si="192"/>
        <v>1718</v>
      </c>
      <c r="C1720" s="4">
        <f>IF('Input&amp;Output'!$C$3=10,'v-t_chart'!G1720,IF('Input&amp;Output'!$C$3=21,'v-t_chart'!H1720,IF('Input&amp;Output'!$C$3=32,'v-t_chart'!I1720,IF('Input&amp;Output'!$C$3=22,'v-t_chart'!J1720,IF('Input&amp;Output'!$C$3=31,'v-t_chart'!K1720,'v-t_chart'!L1720)))))</f>
        <v>101.4</v>
      </c>
      <c r="D1720" s="286">
        <v>243</v>
      </c>
      <c r="E1720" s="286">
        <f t="shared" si="187"/>
        <v>0.10000000000000853</v>
      </c>
      <c r="F1720" s="286">
        <f t="shared" si="185"/>
        <v>24.300000000002072</v>
      </c>
      <c r="G1720" s="286">
        <f t="shared" si="188"/>
        <v>152.05000000000001</v>
      </c>
      <c r="H1720" s="286">
        <f t="shared" si="186"/>
        <v>3694.8150000003152</v>
      </c>
      <c r="I1720" s="286">
        <f t="shared" si="189"/>
        <v>2337150.9150000024</v>
      </c>
      <c r="J1720" s="286">
        <f t="shared" si="191"/>
        <v>2462.805000000274</v>
      </c>
      <c r="K1720" s="286">
        <f t="shared" si="190"/>
        <v>1249258.1400000011</v>
      </c>
    </row>
    <row r="1721" spans="2:11" ht="14.4">
      <c r="B1721" s="288">
        <f t="shared" si="192"/>
        <v>1719</v>
      </c>
      <c r="C1721" s="4">
        <f>IF('Input&amp;Output'!$C$3=10,'v-t_chart'!G1721,IF('Input&amp;Output'!$C$3=21,'v-t_chart'!H1721,IF('Input&amp;Output'!$C$3=32,'v-t_chart'!I1721,IF('Input&amp;Output'!$C$3=22,'v-t_chart'!J1721,IF('Input&amp;Output'!$C$3=31,'v-t_chart'!K1721,'v-t_chart'!L1721)))))</f>
        <v>101.4</v>
      </c>
      <c r="D1721" s="286">
        <v>243</v>
      </c>
      <c r="E1721" s="286">
        <f t="shared" si="187"/>
        <v>0</v>
      </c>
      <c r="F1721" s="286">
        <f t="shared" si="185"/>
        <v>0</v>
      </c>
      <c r="G1721" s="286">
        <f t="shared" si="188"/>
        <v>152.10000000000002</v>
      </c>
      <c r="H1721" s="286">
        <f t="shared" si="186"/>
        <v>0</v>
      </c>
      <c r="I1721" s="286">
        <f t="shared" si="189"/>
        <v>2337150.9150000024</v>
      </c>
      <c r="J1721" s="286">
        <f t="shared" si="191"/>
        <v>0</v>
      </c>
      <c r="K1721" s="286">
        <f t="shared" si="190"/>
        <v>1249258.1400000011</v>
      </c>
    </row>
    <row r="1722" spans="2:11" ht="14.4">
      <c r="B1722" s="288">
        <f t="shared" si="192"/>
        <v>1720</v>
      </c>
      <c r="C1722" s="4">
        <f>IF('Input&amp;Output'!$C$3=10,'v-t_chart'!G1722,IF('Input&amp;Output'!$C$3=21,'v-t_chart'!H1722,IF('Input&amp;Output'!$C$3=32,'v-t_chart'!I1722,IF('Input&amp;Output'!$C$3=22,'v-t_chart'!J1722,IF('Input&amp;Output'!$C$3=31,'v-t_chart'!K1722,'v-t_chart'!L1722)))))</f>
        <v>101.2</v>
      </c>
      <c r="D1722" s="286">
        <v>243</v>
      </c>
      <c r="E1722" s="286">
        <f t="shared" si="187"/>
        <v>-0.20000000000000284</v>
      </c>
      <c r="F1722" s="286">
        <f t="shared" si="185"/>
        <v>-48.600000000000691</v>
      </c>
      <c r="G1722" s="286">
        <f t="shared" si="188"/>
        <v>151.9</v>
      </c>
      <c r="H1722" s="286">
        <f t="shared" si="186"/>
        <v>-7382.3400000001047</v>
      </c>
      <c r="I1722" s="286">
        <f t="shared" si="189"/>
        <v>2329768.575000002</v>
      </c>
      <c r="J1722" s="286">
        <f t="shared" si="191"/>
        <v>-4923.180000000053</v>
      </c>
      <c r="K1722" s="286">
        <f t="shared" si="190"/>
        <v>1244334.9600000009</v>
      </c>
    </row>
    <row r="1723" spans="2:11" ht="14.4">
      <c r="B1723" s="288">
        <f t="shared" si="192"/>
        <v>1721</v>
      </c>
      <c r="C1723" s="4">
        <f>IF('Input&amp;Output'!$C$3=10,'v-t_chart'!G1723,IF('Input&amp;Output'!$C$3=21,'v-t_chart'!H1723,IF('Input&amp;Output'!$C$3=32,'v-t_chart'!I1723,IF('Input&amp;Output'!$C$3=22,'v-t_chart'!J1723,IF('Input&amp;Output'!$C$3=31,'v-t_chart'!K1723,'v-t_chart'!L1723)))))</f>
        <v>100.8</v>
      </c>
      <c r="D1723" s="286">
        <v>243</v>
      </c>
      <c r="E1723" s="286">
        <f t="shared" si="187"/>
        <v>-0.40000000000000568</v>
      </c>
      <c r="F1723" s="286">
        <f t="shared" si="185"/>
        <v>-97.200000000001381</v>
      </c>
      <c r="G1723" s="286">
        <f t="shared" si="188"/>
        <v>151.4</v>
      </c>
      <c r="H1723" s="286">
        <f t="shared" si="186"/>
        <v>-14716.080000000209</v>
      </c>
      <c r="I1723" s="286">
        <f t="shared" si="189"/>
        <v>2315052.495000002</v>
      </c>
      <c r="J1723" s="286">
        <f t="shared" si="191"/>
        <v>-9817.2000000001317</v>
      </c>
      <c r="K1723" s="286">
        <f t="shared" si="190"/>
        <v>1234517.7600000007</v>
      </c>
    </row>
    <row r="1724" spans="2:11" ht="14.4">
      <c r="B1724" s="288">
        <f t="shared" si="192"/>
        <v>1722</v>
      </c>
      <c r="C1724" s="4">
        <f>IF('Input&amp;Output'!$C$3=10,'v-t_chart'!G1724,IF('Input&amp;Output'!$C$3=21,'v-t_chart'!H1724,IF('Input&amp;Output'!$C$3=32,'v-t_chart'!I1724,IF('Input&amp;Output'!$C$3=22,'v-t_chart'!J1724,IF('Input&amp;Output'!$C$3=31,'v-t_chart'!K1724,'v-t_chart'!L1724)))))</f>
        <v>100.4</v>
      </c>
      <c r="D1724" s="286">
        <v>243</v>
      </c>
      <c r="E1724" s="286">
        <f t="shared" si="187"/>
        <v>-0.39999999999999147</v>
      </c>
      <c r="F1724" s="286">
        <f t="shared" si="185"/>
        <v>-97.199999999997928</v>
      </c>
      <c r="G1724" s="286">
        <f t="shared" si="188"/>
        <v>150.80000000000001</v>
      </c>
      <c r="H1724" s="286">
        <f t="shared" si="186"/>
        <v>-14657.759999999689</v>
      </c>
      <c r="I1724" s="286">
        <f t="shared" si="189"/>
        <v>2300394.7350000022</v>
      </c>
      <c r="J1724" s="286">
        <f t="shared" si="191"/>
        <v>-9778.3199999997269</v>
      </c>
      <c r="K1724" s="286">
        <f t="shared" si="190"/>
        <v>1224739.4400000009</v>
      </c>
    </row>
    <row r="1725" spans="2:11" ht="14.4">
      <c r="B1725" s="288">
        <f t="shared" si="192"/>
        <v>1723</v>
      </c>
      <c r="C1725" s="4">
        <f>IF('Input&amp;Output'!$C$3=10,'v-t_chart'!G1725,IF('Input&amp;Output'!$C$3=21,'v-t_chart'!H1725,IF('Input&amp;Output'!$C$3=32,'v-t_chart'!I1725,IF('Input&amp;Output'!$C$3=22,'v-t_chart'!J1725,IF('Input&amp;Output'!$C$3=31,'v-t_chart'!K1725,'v-t_chart'!L1725)))))</f>
        <v>99.9</v>
      </c>
      <c r="D1725" s="286">
        <v>243</v>
      </c>
      <c r="E1725" s="286">
        <f t="shared" si="187"/>
        <v>-0.5</v>
      </c>
      <c r="F1725" s="286">
        <f t="shared" si="185"/>
        <v>-121.5</v>
      </c>
      <c r="G1725" s="286">
        <f t="shared" si="188"/>
        <v>150.10000000000002</v>
      </c>
      <c r="H1725" s="286">
        <f t="shared" si="186"/>
        <v>-18237.150000000001</v>
      </c>
      <c r="I1725" s="286">
        <f t="shared" si="189"/>
        <v>2282157.5850000023</v>
      </c>
      <c r="J1725" s="286">
        <f t="shared" si="191"/>
        <v>-12168.224999999955</v>
      </c>
      <c r="K1725" s="286">
        <f t="shared" si="190"/>
        <v>1212571.215000001</v>
      </c>
    </row>
    <row r="1726" spans="2:11" ht="14.4">
      <c r="B1726" s="288">
        <f t="shared" si="192"/>
        <v>1724</v>
      </c>
      <c r="C1726" s="4">
        <f>IF('Input&amp;Output'!$C$3=10,'v-t_chart'!G1726,IF('Input&amp;Output'!$C$3=21,'v-t_chart'!H1726,IF('Input&amp;Output'!$C$3=32,'v-t_chart'!I1726,IF('Input&amp;Output'!$C$3=22,'v-t_chart'!J1726,IF('Input&amp;Output'!$C$3=31,'v-t_chart'!K1726,'v-t_chart'!L1726)))))</f>
        <v>99.6</v>
      </c>
      <c r="D1726" s="286">
        <v>243</v>
      </c>
      <c r="E1726" s="286">
        <f t="shared" si="187"/>
        <v>-0.30000000000001137</v>
      </c>
      <c r="F1726" s="286">
        <f t="shared" si="185"/>
        <v>-72.900000000002763</v>
      </c>
      <c r="G1726" s="286">
        <f t="shared" si="188"/>
        <v>149.55000000000001</v>
      </c>
      <c r="H1726" s="286">
        <f t="shared" si="186"/>
        <v>-10902.195000000414</v>
      </c>
      <c r="I1726" s="286">
        <f t="shared" si="189"/>
        <v>2271255.390000002</v>
      </c>
      <c r="J1726" s="286">
        <f t="shared" si="191"/>
        <v>-7271.7750000004862</v>
      </c>
      <c r="K1726" s="286">
        <f t="shared" si="190"/>
        <v>1205299.4400000006</v>
      </c>
    </row>
    <row r="1727" spans="2:11" ht="14.4">
      <c r="B1727" s="288">
        <f t="shared" si="192"/>
        <v>1725</v>
      </c>
      <c r="C1727" s="4">
        <f>IF('Input&amp;Output'!$C$3=10,'v-t_chart'!G1727,IF('Input&amp;Output'!$C$3=21,'v-t_chart'!H1727,IF('Input&amp;Output'!$C$3=32,'v-t_chart'!I1727,IF('Input&amp;Output'!$C$3=22,'v-t_chart'!J1727,IF('Input&amp;Output'!$C$3=31,'v-t_chart'!K1727,'v-t_chart'!L1727)))))</f>
        <v>99.5</v>
      </c>
      <c r="D1727" s="286">
        <v>243</v>
      </c>
      <c r="E1727" s="286">
        <f t="shared" si="187"/>
        <v>-9.9999999999994316E-2</v>
      </c>
      <c r="F1727" s="286">
        <f t="shared" si="185"/>
        <v>-24.299999999998619</v>
      </c>
      <c r="G1727" s="286">
        <f t="shared" si="188"/>
        <v>149.30000000000001</v>
      </c>
      <c r="H1727" s="286">
        <f t="shared" si="186"/>
        <v>-3627.9899999997942</v>
      </c>
      <c r="I1727" s="286">
        <f t="shared" si="189"/>
        <v>2267627.4000000022</v>
      </c>
      <c r="J1727" s="286">
        <f t="shared" si="191"/>
        <v>-2419.0649999997613</v>
      </c>
      <c r="K1727" s="286">
        <f t="shared" si="190"/>
        <v>1202880.3750000009</v>
      </c>
    </row>
    <row r="1728" spans="2:11" ht="14.4">
      <c r="B1728" s="288">
        <f t="shared" si="192"/>
        <v>1726</v>
      </c>
      <c r="C1728" s="4">
        <f>IF('Input&amp;Output'!$C$3=10,'v-t_chart'!G1728,IF('Input&amp;Output'!$C$3=21,'v-t_chart'!H1728,IF('Input&amp;Output'!$C$3=32,'v-t_chart'!I1728,IF('Input&amp;Output'!$C$3=22,'v-t_chart'!J1728,IF('Input&amp;Output'!$C$3=31,'v-t_chart'!K1728,'v-t_chart'!L1728)))))</f>
        <v>99.5</v>
      </c>
      <c r="D1728" s="286">
        <v>243</v>
      </c>
      <c r="E1728" s="286">
        <f t="shared" si="187"/>
        <v>0</v>
      </c>
      <c r="F1728" s="286">
        <f t="shared" si="185"/>
        <v>0</v>
      </c>
      <c r="G1728" s="286">
        <f t="shared" si="188"/>
        <v>149.25</v>
      </c>
      <c r="H1728" s="286">
        <f t="shared" si="186"/>
        <v>0</v>
      </c>
      <c r="I1728" s="286">
        <f t="shared" si="189"/>
        <v>2267627.4000000022</v>
      </c>
      <c r="J1728" s="286">
        <f t="shared" si="191"/>
        <v>0</v>
      </c>
      <c r="K1728" s="286">
        <f t="shared" si="190"/>
        <v>1202880.3750000009</v>
      </c>
    </row>
    <row r="1729" spans="2:11" ht="14.4">
      <c r="B1729" s="288">
        <f t="shared" si="192"/>
        <v>1727</v>
      </c>
      <c r="C1729" s="4">
        <f>IF('Input&amp;Output'!$C$3=10,'v-t_chart'!G1729,IF('Input&amp;Output'!$C$3=21,'v-t_chart'!H1729,IF('Input&amp;Output'!$C$3=32,'v-t_chart'!I1729,IF('Input&amp;Output'!$C$3=22,'v-t_chart'!J1729,IF('Input&amp;Output'!$C$3=31,'v-t_chart'!K1729,'v-t_chart'!L1729)))))</f>
        <v>99.6</v>
      </c>
      <c r="D1729" s="286">
        <v>243</v>
      </c>
      <c r="E1729" s="286">
        <f t="shared" si="187"/>
        <v>9.9999999999994316E-2</v>
      </c>
      <c r="F1729" s="286">
        <f t="shared" si="185"/>
        <v>24.299999999998619</v>
      </c>
      <c r="G1729" s="286">
        <f t="shared" si="188"/>
        <v>149.35</v>
      </c>
      <c r="H1729" s="286">
        <f t="shared" si="186"/>
        <v>3629.2049999997935</v>
      </c>
      <c r="I1729" s="286">
        <f t="shared" si="189"/>
        <v>2271256.6050000018</v>
      </c>
      <c r="J1729" s="286">
        <f t="shared" si="191"/>
        <v>2419.0649999997613</v>
      </c>
      <c r="K1729" s="286">
        <f t="shared" si="190"/>
        <v>1205299.4400000006</v>
      </c>
    </row>
    <row r="1730" spans="2:11" ht="14.4">
      <c r="B1730" s="288">
        <f t="shared" si="192"/>
        <v>1728</v>
      </c>
      <c r="C1730" s="4">
        <f>IF('Input&amp;Output'!$C$3=10,'v-t_chart'!G1730,IF('Input&amp;Output'!$C$3=21,'v-t_chart'!H1730,IF('Input&amp;Output'!$C$3=32,'v-t_chart'!I1730,IF('Input&amp;Output'!$C$3=22,'v-t_chart'!J1730,IF('Input&amp;Output'!$C$3=31,'v-t_chart'!K1730,'v-t_chart'!L1730)))))</f>
        <v>99.7</v>
      </c>
      <c r="D1730" s="286">
        <v>243</v>
      </c>
      <c r="E1730" s="286">
        <f t="shared" si="187"/>
        <v>0.10000000000000853</v>
      </c>
      <c r="F1730" s="286">
        <f t="shared" si="185"/>
        <v>24.300000000002072</v>
      </c>
      <c r="G1730" s="286">
        <f t="shared" si="188"/>
        <v>149.5</v>
      </c>
      <c r="H1730" s="286">
        <f t="shared" si="186"/>
        <v>3632.8500000003096</v>
      </c>
      <c r="I1730" s="286">
        <f t="shared" si="189"/>
        <v>2274889.4550000019</v>
      </c>
      <c r="J1730" s="286">
        <f t="shared" si="191"/>
        <v>2421.4950000002564</v>
      </c>
      <c r="K1730" s="286">
        <f t="shared" si="190"/>
        <v>1207720.935000001</v>
      </c>
    </row>
    <row r="1731" spans="2:11" ht="14.4">
      <c r="B1731" s="288">
        <f t="shared" si="192"/>
        <v>1729</v>
      </c>
      <c r="C1731" s="4">
        <f>IF('Input&amp;Output'!$C$3=10,'v-t_chart'!G1731,IF('Input&amp;Output'!$C$3=21,'v-t_chart'!H1731,IF('Input&amp;Output'!$C$3=32,'v-t_chart'!I1731,IF('Input&amp;Output'!$C$3=22,'v-t_chart'!J1731,IF('Input&amp;Output'!$C$3=31,'v-t_chart'!K1731,'v-t_chart'!L1731)))))</f>
        <v>99.8</v>
      </c>
      <c r="D1731" s="286">
        <v>243</v>
      </c>
      <c r="E1731" s="286">
        <f t="shared" si="187"/>
        <v>9.9999999999994316E-2</v>
      </c>
      <c r="F1731" s="286">
        <f t="shared" si="185"/>
        <v>24.299999999998619</v>
      </c>
      <c r="G1731" s="286">
        <f t="shared" si="188"/>
        <v>149.65</v>
      </c>
      <c r="H1731" s="286">
        <f t="shared" si="186"/>
        <v>3636.4949999997934</v>
      </c>
      <c r="I1731" s="286">
        <f t="shared" si="189"/>
        <v>2278525.9500000016</v>
      </c>
      <c r="J1731" s="286">
        <f t="shared" si="191"/>
        <v>2423.9249999998674</v>
      </c>
      <c r="K1731" s="286">
        <f t="shared" si="190"/>
        <v>1210144.8600000008</v>
      </c>
    </row>
    <row r="1732" spans="2:11" ht="14.4">
      <c r="B1732" s="288">
        <f t="shared" si="192"/>
        <v>1730</v>
      </c>
      <c r="C1732" s="4">
        <f>IF('Input&amp;Output'!$C$3=10,'v-t_chart'!G1732,IF('Input&amp;Output'!$C$3=21,'v-t_chart'!H1732,IF('Input&amp;Output'!$C$3=32,'v-t_chart'!I1732,IF('Input&amp;Output'!$C$3=22,'v-t_chart'!J1732,IF('Input&amp;Output'!$C$3=31,'v-t_chart'!K1732,'v-t_chart'!L1732)))))</f>
        <v>99.9</v>
      </c>
      <c r="D1732" s="286">
        <v>243</v>
      </c>
      <c r="E1732" s="286">
        <f t="shared" si="187"/>
        <v>0.10000000000000853</v>
      </c>
      <c r="F1732" s="286">
        <f t="shared" ref="F1732:F1795" si="193">D1732*E1732</f>
        <v>24.300000000002072</v>
      </c>
      <c r="G1732" s="286">
        <f t="shared" si="188"/>
        <v>149.80000000000001</v>
      </c>
      <c r="H1732" s="286">
        <f t="shared" ref="H1732:H1795" si="194">F1732*G1732</f>
        <v>3640.1400000003105</v>
      </c>
      <c r="I1732" s="286">
        <f t="shared" si="189"/>
        <v>2282166.0900000017</v>
      </c>
      <c r="J1732" s="286">
        <f t="shared" si="191"/>
        <v>2426.3550000003625</v>
      </c>
      <c r="K1732" s="286">
        <f t="shared" si="190"/>
        <v>1212571.2150000012</v>
      </c>
    </row>
    <row r="1733" spans="2:11" ht="14.4">
      <c r="B1733" s="288">
        <f t="shared" si="192"/>
        <v>1731</v>
      </c>
      <c r="C1733" s="4">
        <f>IF('Input&amp;Output'!$C$3=10,'v-t_chart'!G1733,IF('Input&amp;Output'!$C$3=21,'v-t_chart'!H1733,IF('Input&amp;Output'!$C$3=32,'v-t_chart'!I1733,IF('Input&amp;Output'!$C$3=22,'v-t_chart'!J1733,IF('Input&amp;Output'!$C$3=31,'v-t_chart'!K1733,'v-t_chart'!L1733)))))</f>
        <v>100</v>
      </c>
      <c r="D1733" s="286">
        <v>243</v>
      </c>
      <c r="E1733" s="286">
        <f t="shared" ref="E1733:E1796" si="195">(C1733-C1732)/(B1733/B1733)</f>
        <v>9.9999999999994316E-2</v>
      </c>
      <c r="F1733" s="286">
        <f t="shared" si="193"/>
        <v>24.299999999998619</v>
      </c>
      <c r="G1733" s="286">
        <f t="shared" ref="G1733:G1796" si="196">(C1733+C1732/2)*(B1733-B1732)</f>
        <v>149.94999999999999</v>
      </c>
      <c r="H1733" s="286">
        <f t="shared" si="194"/>
        <v>3643.7849999997925</v>
      </c>
      <c r="I1733" s="286">
        <f t="shared" ref="I1733:I1796" si="197">I1732+H1733</f>
        <v>2285809.8750000014</v>
      </c>
      <c r="J1733" s="286">
        <f t="shared" si="191"/>
        <v>2428.7849999997525</v>
      </c>
      <c r="K1733" s="286">
        <f t="shared" ref="K1733:K1796" si="198">K1732+J1733</f>
        <v>1215000.0000000009</v>
      </c>
    </row>
    <row r="1734" spans="2:11" ht="14.4">
      <c r="B1734" s="288">
        <f t="shared" si="192"/>
        <v>1732</v>
      </c>
      <c r="C1734" s="4">
        <f>IF('Input&amp;Output'!$C$3=10,'v-t_chart'!G1734,IF('Input&amp;Output'!$C$3=21,'v-t_chart'!H1734,IF('Input&amp;Output'!$C$3=32,'v-t_chart'!I1734,IF('Input&amp;Output'!$C$3=22,'v-t_chart'!J1734,IF('Input&amp;Output'!$C$3=31,'v-t_chart'!K1734,'v-t_chart'!L1734)))))</f>
        <v>100</v>
      </c>
      <c r="D1734" s="286">
        <v>243</v>
      </c>
      <c r="E1734" s="286">
        <f t="shared" si="195"/>
        <v>0</v>
      </c>
      <c r="F1734" s="286">
        <f t="shared" si="193"/>
        <v>0</v>
      </c>
      <c r="G1734" s="286">
        <f t="shared" si="196"/>
        <v>150</v>
      </c>
      <c r="H1734" s="286">
        <f t="shared" si="194"/>
        <v>0</v>
      </c>
      <c r="I1734" s="286">
        <f t="shared" si="197"/>
        <v>2285809.8750000014</v>
      </c>
      <c r="J1734" s="286">
        <f t="shared" si="191"/>
        <v>0</v>
      </c>
      <c r="K1734" s="286">
        <f t="shared" si="198"/>
        <v>1215000.0000000009</v>
      </c>
    </row>
    <row r="1735" spans="2:11" ht="14.4">
      <c r="B1735" s="288">
        <f t="shared" si="192"/>
        <v>1733</v>
      </c>
      <c r="C1735" s="4">
        <f>IF('Input&amp;Output'!$C$3=10,'v-t_chart'!G1735,IF('Input&amp;Output'!$C$3=21,'v-t_chart'!H1735,IF('Input&amp;Output'!$C$3=32,'v-t_chart'!I1735,IF('Input&amp;Output'!$C$3=22,'v-t_chart'!J1735,IF('Input&amp;Output'!$C$3=31,'v-t_chart'!K1735,'v-t_chart'!L1735)))))</f>
        <v>100.1</v>
      </c>
      <c r="D1735" s="286">
        <v>243</v>
      </c>
      <c r="E1735" s="286">
        <f t="shared" si="195"/>
        <v>9.9999999999994316E-2</v>
      </c>
      <c r="F1735" s="286">
        <f t="shared" si="193"/>
        <v>24.299999999998619</v>
      </c>
      <c r="G1735" s="286">
        <f t="shared" si="196"/>
        <v>150.1</v>
      </c>
      <c r="H1735" s="286">
        <f t="shared" si="194"/>
        <v>3647.4299999997925</v>
      </c>
      <c r="I1735" s="286">
        <f t="shared" si="197"/>
        <v>2289457.3050000011</v>
      </c>
      <c r="J1735" s="286">
        <f t="shared" si="191"/>
        <v>2431.2149999998055</v>
      </c>
      <c r="K1735" s="286">
        <f t="shared" si="198"/>
        <v>1217431.2150000008</v>
      </c>
    </row>
    <row r="1736" spans="2:11" ht="14.4">
      <c r="B1736" s="288">
        <f t="shared" si="192"/>
        <v>1734</v>
      </c>
      <c r="C1736" s="4">
        <f>IF('Input&amp;Output'!$C$3=10,'v-t_chart'!G1736,IF('Input&amp;Output'!$C$3=21,'v-t_chart'!H1736,IF('Input&amp;Output'!$C$3=32,'v-t_chart'!I1736,IF('Input&amp;Output'!$C$3=22,'v-t_chart'!J1736,IF('Input&amp;Output'!$C$3=31,'v-t_chart'!K1736,'v-t_chart'!L1736)))))</f>
        <v>100.2</v>
      </c>
      <c r="D1736" s="286">
        <v>243</v>
      </c>
      <c r="E1736" s="286">
        <f t="shared" si="195"/>
        <v>0.10000000000000853</v>
      </c>
      <c r="F1736" s="286">
        <f t="shared" si="193"/>
        <v>24.300000000002072</v>
      </c>
      <c r="G1736" s="286">
        <f t="shared" si="196"/>
        <v>150.25</v>
      </c>
      <c r="H1736" s="286">
        <f t="shared" si="194"/>
        <v>3651.0750000003113</v>
      </c>
      <c r="I1736" s="286">
        <f t="shared" si="197"/>
        <v>2293108.3800000013</v>
      </c>
      <c r="J1736" s="286">
        <f t="shared" si="191"/>
        <v>2433.6450000003006</v>
      </c>
      <c r="K1736" s="286">
        <f t="shared" si="198"/>
        <v>1219864.860000001</v>
      </c>
    </row>
    <row r="1737" spans="2:11" ht="14.4">
      <c r="B1737" s="288">
        <f t="shared" si="192"/>
        <v>1735</v>
      </c>
      <c r="C1737" s="4">
        <f>IF('Input&amp;Output'!$C$3=10,'v-t_chart'!G1737,IF('Input&amp;Output'!$C$3=21,'v-t_chart'!H1737,IF('Input&amp;Output'!$C$3=32,'v-t_chart'!I1737,IF('Input&amp;Output'!$C$3=22,'v-t_chart'!J1737,IF('Input&amp;Output'!$C$3=31,'v-t_chart'!K1737,'v-t_chart'!L1737)))))</f>
        <v>100.4</v>
      </c>
      <c r="D1737" s="286">
        <v>243</v>
      </c>
      <c r="E1737" s="286">
        <f t="shared" si="195"/>
        <v>0.20000000000000284</v>
      </c>
      <c r="F1737" s="286">
        <f t="shared" si="193"/>
        <v>48.600000000000691</v>
      </c>
      <c r="G1737" s="286">
        <f t="shared" si="196"/>
        <v>150.5</v>
      </c>
      <c r="H1737" s="286">
        <f t="shared" si="194"/>
        <v>7314.3000000001039</v>
      </c>
      <c r="I1737" s="286">
        <f t="shared" si="197"/>
        <v>2300422.6800000016</v>
      </c>
      <c r="J1737" s="286">
        <f t="shared" si="191"/>
        <v>4874.5800000000972</v>
      </c>
      <c r="K1737" s="286">
        <f t="shared" si="198"/>
        <v>1224739.4400000011</v>
      </c>
    </row>
    <row r="1738" spans="2:11" ht="14.4">
      <c r="B1738" s="288">
        <f t="shared" si="192"/>
        <v>1736</v>
      </c>
      <c r="C1738" s="4">
        <f>IF('Input&amp;Output'!$C$3=10,'v-t_chart'!G1738,IF('Input&amp;Output'!$C$3=21,'v-t_chart'!H1738,IF('Input&amp;Output'!$C$3=32,'v-t_chart'!I1738,IF('Input&amp;Output'!$C$3=22,'v-t_chart'!J1738,IF('Input&amp;Output'!$C$3=31,'v-t_chart'!K1738,'v-t_chart'!L1738)))))</f>
        <v>100.5</v>
      </c>
      <c r="D1738" s="286">
        <v>243</v>
      </c>
      <c r="E1738" s="286">
        <f t="shared" si="195"/>
        <v>9.9999999999994316E-2</v>
      </c>
      <c r="F1738" s="286">
        <f t="shared" si="193"/>
        <v>24.299999999998619</v>
      </c>
      <c r="G1738" s="286">
        <f t="shared" si="196"/>
        <v>150.69999999999999</v>
      </c>
      <c r="H1738" s="286">
        <f t="shared" si="194"/>
        <v>3662.0099999997915</v>
      </c>
      <c r="I1738" s="286">
        <f t="shared" si="197"/>
        <v>2304084.6900000013</v>
      </c>
      <c r="J1738" s="286">
        <f t="shared" si="191"/>
        <v>2440.9349999997967</v>
      </c>
      <c r="K1738" s="286">
        <f t="shared" si="198"/>
        <v>1227180.3750000009</v>
      </c>
    </row>
    <row r="1739" spans="2:11" ht="14.4">
      <c r="B1739" s="288">
        <f t="shared" si="192"/>
        <v>1737</v>
      </c>
      <c r="C1739" s="4">
        <f>IF('Input&amp;Output'!$C$3=10,'v-t_chart'!G1739,IF('Input&amp;Output'!$C$3=21,'v-t_chart'!H1739,IF('Input&amp;Output'!$C$3=32,'v-t_chart'!I1739,IF('Input&amp;Output'!$C$3=22,'v-t_chart'!J1739,IF('Input&amp;Output'!$C$3=31,'v-t_chart'!K1739,'v-t_chart'!L1739)))))</f>
        <v>100.6</v>
      </c>
      <c r="D1739" s="286">
        <v>243</v>
      </c>
      <c r="E1739" s="286">
        <f t="shared" si="195"/>
        <v>9.9999999999994316E-2</v>
      </c>
      <c r="F1739" s="286">
        <f t="shared" si="193"/>
        <v>24.299999999998619</v>
      </c>
      <c r="G1739" s="286">
        <f t="shared" si="196"/>
        <v>150.85</v>
      </c>
      <c r="H1739" s="286">
        <f t="shared" si="194"/>
        <v>3665.6549999997915</v>
      </c>
      <c r="I1739" s="286">
        <f t="shared" si="197"/>
        <v>2307750.3450000011</v>
      </c>
      <c r="J1739" s="286">
        <f t="shared" si="191"/>
        <v>2443.3649999998497</v>
      </c>
      <c r="K1739" s="286">
        <f t="shared" si="198"/>
        <v>1229623.7400000007</v>
      </c>
    </row>
    <row r="1740" spans="2:11" ht="14.4">
      <c r="B1740" s="288">
        <f t="shared" si="192"/>
        <v>1738</v>
      </c>
      <c r="C1740" s="4">
        <f>IF('Input&amp;Output'!$C$3=10,'v-t_chart'!G1740,IF('Input&amp;Output'!$C$3=21,'v-t_chart'!H1740,IF('Input&amp;Output'!$C$3=32,'v-t_chart'!I1740,IF('Input&amp;Output'!$C$3=22,'v-t_chart'!J1740,IF('Input&amp;Output'!$C$3=31,'v-t_chart'!K1740,'v-t_chart'!L1740)))))</f>
        <v>100.7</v>
      </c>
      <c r="D1740" s="286">
        <v>243</v>
      </c>
      <c r="E1740" s="286">
        <f t="shared" si="195"/>
        <v>0.10000000000000853</v>
      </c>
      <c r="F1740" s="286">
        <f t="shared" si="193"/>
        <v>24.300000000002072</v>
      </c>
      <c r="G1740" s="286">
        <f t="shared" si="196"/>
        <v>151</v>
      </c>
      <c r="H1740" s="286">
        <f t="shared" si="194"/>
        <v>3669.300000000313</v>
      </c>
      <c r="I1740" s="286">
        <f t="shared" si="197"/>
        <v>2311419.6450000014</v>
      </c>
      <c r="J1740" s="286">
        <f t="shared" si="191"/>
        <v>2445.7950000001238</v>
      </c>
      <c r="K1740" s="286">
        <f t="shared" si="198"/>
        <v>1232069.5350000008</v>
      </c>
    </row>
    <row r="1741" spans="2:11" ht="14.4">
      <c r="B1741" s="288">
        <f t="shared" si="192"/>
        <v>1739</v>
      </c>
      <c r="C1741" s="4">
        <f>IF('Input&amp;Output'!$C$3=10,'v-t_chart'!G1741,IF('Input&amp;Output'!$C$3=21,'v-t_chart'!H1741,IF('Input&amp;Output'!$C$3=32,'v-t_chart'!I1741,IF('Input&amp;Output'!$C$3=22,'v-t_chart'!J1741,IF('Input&amp;Output'!$C$3=31,'v-t_chart'!K1741,'v-t_chart'!L1741)))))</f>
        <v>100.8</v>
      </c>
      <c r="D1741" s="286">
        <v>243</v>
      </c>
      <c r="E1741" s="286">
        <f t="shared" si="195"/>
        <v>9.9999999999994316E-2</v>
      </c>
      <c r="F1741" s="286">
        <f t="shared" si="193"/>
        <v>24.299999999998619</v>
      </c>
      <c r="G1741" s="286">
        <f t="shared" si="196"/>
        <v>151.15</v>
      </c>
      <c r="H1741" s="286">
        <f t="shared" si="194"/>
        <v>3672.9449999997914</v>
      </c>
      <c r="I1741" s="286">
        <f t="shared" si="197"/>
        <v>2315092.5900000012</v>
      </c>
      <c r="J1741" s="286">
        <f t="shared" si="191"/>
        <v>2448.2249999999558</v>
      </c>
      <c r="K1741" s="286">
        <f t="shared" si="198"/>
        <v>1234517.7600000007</v>
      </c>
    </row>
    <row r="1742" spans="2:11" ht="14.4">
      <c r="B1742" s="288">
        <f t="shared" si="192"/>
        <v>1740</v>
      </c>
      <c r="C1742" s="4">
        <f>IF('Input&amp;Output'!$C$3=10,'v-t_chart'!G1742,IF('Input&amp;Output'!$C$3=21,'v-t_chart'!H1742,IF('Input&amp;Output'!$C$3=32,'v-t_chart'!I1742,IF('Input&amp;Output'!$C$3=22,'v-t_chart'!J1742,IF('Input&amp;Output'!$C$3=31,'v-t_chart'!K1742,'v-t_chart'!L1742)))))</f>
        <v>101</v>
      </c>
      <c r="D1742" s="286">
        <v>243</v>
      </c>
      <c r="E1742" s="286">
        <f t="shared" si="195"/>
        <v>0.20000000000000284</v>
      </c>
      <c r="F1742" s="286">
        <f t="shared" si="193"/>
        <v>48.600000000000691</v>
      </c>
      <c r="G1742" s="286">
        <f t="shared" si="196"/>
        <v>151.4</v>
      </c>
      <c r="H1742" s="286">
        <f t="shared" si="194"/>
        <v>7358.0400000001046</v>
      </c>
      <c r="I1742" s="286">
        <f t="shared" si="197"/>
        <v>2322450.6300000013</v>
      </c>
      <c r="J1742" s="286">
        <f t="shared" si="191"/>
        <v>4903.7400000000707</v>
      </c>
      <c r="K1742" s="286">
        <f t="shared" si="198"/>
        <v>1239421.5000000007</v>
      </c>
    </row>
    <row r="1743" spans="2:11" ht="14.4">
      <c r="B1743" s="288">
        <f t="shared" si="192"/>
        <v>1741</v>
      </c>
      <c r="C1743" s="4">
        <f>IF('Input&amp;Output'!$C$3=10,'v-t_chart'!G1743,IF('Input&amp;Output'!$C$3=21,'v-t_chart'!H1743,IF('Input&amp;Output'!$C$3=32,'v-t_chart'!I1743,IF('Input&amp;Output'!$C$3=22,'v-t_chart'!J1743,IF('Input&amp;Output'!$C$3=31,'v-t_chart'!K1743,'v-t_chart'!L1743)))))</f>
        <v>101.3</v>
      </c>
      <c r="D1743" s="286">
        <v>243</v>
      </c>
      <c r="E1743" s="286">
        <f t="shared" si="195"/>
        <v>0.29999999999999716</v>
      </c>
      <c r="F1743" s="286">
        <f t="shared" si="193"/>
        <v>72.899999999999309</v>
      </c>
      <c r="G1743" s="286">
        <f t="shared" si="196"/>
        <v>151.80000000000001</v>
      </c>
      <c r="H1743" s="286">
        <f t="shared" si="194"/>
        <v>11066.219999999896</v>
      </c>
      <c r="I1743" s="286">
        <f t="shared" si="197"/>
        <v>2333516.850000001</v>
      </c>
      <c r="J1743" s="286">
        <f t="shared" si="191"/>
        <v>7373.8349999998409</v>
      </c>
      <c r="K1743" s="286">
        <f t="shared" si="198"/>
        <v>1246795.3350000004</v>
      </c>
    </row>
    <row r="1744" spans="2:11" ht="14.4">
      <c r="B1744" s="288">
        <f t="shared" si="192"/>
        <v>1742</v>
      </c>
      <c r="C1744" s="4">
        <f>IF('Input&amp;Output'!$C$3=10,'v-t_chart'!G1744,IF('Input&amp;Output'!$C$3=21,'v-t_chart'!H1744,IF('Input&amp;Output'!$C$3=32,'v-t_chart'!I1744,IF('Input&amp;Output'!$C$3=22,'v-t_chart'!J1744,IF('Input&amp;Output'!$C$3=31,'v-t_chart'!K1744,'v-t_chart'!L1744)))))</f>
        <v>102</v>
      </c>
      <c r="D1744" s="286">
        <v>243</v>
      </c>
      <c r="E1744" s="286">
        <f t="shared" si="195"/>
        <v>0.70000000000000284</v>
      </c>
      <c r="F1744" s="286">
        <f t="shared" si="193"/>
        <v>170.1000000000007</v>
      </c>
      <c r="G1744" s="286">
        <f t="shared" si="196"/>
        <v>152.65</v>
      </c>
      <c r="H1744" s="286">
        <f t="shared" si="194"/>
        <v>25965.765000000109</v>
      </c>
      <c r="I1744" s="286">
        <f t="shared" si="197"/>
        <v>2359482.6150000012</v>
      </c>
      <c r="J1744" s="286">
        <f t="shared" si="191"/>
        <v>17290.665000000161</v>
      </c>
      <c r="K1744" s="286">
        <f t="shared" si="198"/>
        <v>1264086.0000000007</v>
      </c>
    </row>
    <row r="1745" spans="2:11" ht="14.4">
      <c r="B1745" s="288">
        <f t="shared" si="192"/>
        <v>1743</v>
      </c>
      <c r="C1745" s="4">
        <f>IF('Input&amp;Output'!$C$3=10,'v-t_chart'!G1745,IF('Input&amp;Output'!$C$3=21,'v-t_chart'!H1745,IF('Input&amp;Output'!$C$3=32,'v-t_chart'!I1745,IF('Input&amp;Output'!$C$3=22,'v-t_chart'!J1745,IF('Input&amp;Output'!$C$3=31,'v-t_chart'!K1745,'v-t_chart'!L1745)))))</f>
        <v>102.7</v>
      </c>
      <c r="D1745" s="286">
        <v>243</v>
      </c>
      <c r="E1745" s="286">
        <f t="shared" si="195"/>
        <v>0.70000000000000284</v>
      </c>
      <c r="F1745" s="286">
        <f t="shared" si="193"/>
        <v>170.1000000000007</v>
      </c>
      <c r="G1745" s="286">
        <f t="shared" si="196"/>
        <v>153.69999999999999</v>
      </c>
      <c r="H1745" s="286">
        <f t="shared" si="194"/>
        <v>26144.370000000108</v>
      </c>
      <c r="I1745" s="286">
        <f t="shared" si="197"/>
        <v>2385626.9850000013</v>
      </c>
      <c r="J1745" s="286">
        <f t="shared" si="191"/>
        <v>17409.735000000106</v>
      </c>
      <c r="K1745" s="286">
        <f t="shared" si="198"/>
        <v>1281495.7350000008</v>
      </c>
    </row>
    <row r="1746" spans="2:11" ht="14.4">
      <c r="B1746" s="288">
        <f t="shared" si="192"/>
        <v>1744</v>
      </c>
      <c r="C1746" s="4">
        <f>IF('Input&amp;Output'!$C$3=10,'v-t_chart'!G1746,IF('Input&amp;Output'!$C$3=21,'v-t_chart'!H1746,IF('Input&amp;Output'!$C$3=32,'v-t_chart'!I1746,IF('Input&amp;Output'!$C$3=22,'v-t_chart'!J1746,IF('Input&amp;Output'!$C$3=31,'v-t_chart'!K1746,'v-t_chart'!L1746)))))</f>
        <v>103.5</v>
      </c>
      <c r="D1746" s="286">
        <v>243</v>
      </c>
      <c r="E1746" s="286">
        <f t="shared" si="195"/>
        <v>0.79999999999999716</v>
      </c>
      <c r="F1746" s="286">
        <f t="shared" si="193"/>
        <v>194.3999999999993</v>
      </c>
      <c r="G1746" s="286">
        <f t="shared" si="196"/>
        <v>154.85</v>
      </c>
      <c r="H1746" s="286">
        <f t="shared" si="194"/>
        <v>30102.839999999891</v>
      </c>
      <c r="I1746" s="286">
        <f t="shared" si="197"/>
        <v>2415729.8250000011</v>
      </c>
      <c r="J1746" s="286">
        <f t="shared" si="191"/>
        <v>20042.639999999894</v>
      </c>
      <c r="K1746" s="286">
        <f t="shared" si="198"/>
        <v>1301538.3750000007</v>
      </c>
    </row>
    <row r="1747" spans="2:11" ht="14.4">
      <c r="B1747" s="288">
        <f t="shared" si="192"/>
        <v>1745</v>
      </c>
      <c r="C1747" s="4">
        <f>IF('Input&amp;Output'!$C$3=10,'v-t_chart'!G1747,IF('Input&amp;Output'!$C$3=21,'v-t_chart'!H1747,IF('Input&amp;Output'!$C$3=32,'v-t_chart'!I1747,IF('Input&amp;Output'!$C$3=22,'v-t_chart'!J1747,IF('Input&amp;Output'!$C$3=31,'v-t_chart'!K1747,'v-t_chart'!L1747)))))</f>
        <v>104.2</v>
      </c>
      <c r="D1747" s="286">
        <v>243</v>
      </c>
      <c r="E1747" s="286">
        <f t="shared" si="195"/>
        <v>0.70000000000000284</v>
      </c>
      <c r="F1747" s="286">
        <f t="shared" si="193"/>
        <v>170.1000000000007</v>
      </c>
      <c r="G1747" s="286">
        <f t="shared" si="196"/>
        <v>155.94999999999999</v>
      </c>
      <c r="H1747" s="286">
        <f t="shared" si="194"/>
        <v>26527.095000000107</v>
      </c>
      <c r="I1747" s="286">
        <f t="shared" si="197"/>
        <v>2442256.9200000013</v>
      </c>
      <c r="J1747" s="286">
        <f t="shared" si="191"/>
        <v>17664.885000000151</v>
      </c>
      <c r="K1747" s="286">
        <f t="shared" si="198"/>
        <v>1319203.2600000009</v>
      </c>
    </row>
    <row r="1748" spans="2:11" ht="14.4">
      <c r="B1748" s="288">
        <f t="shared" si="192"/>
        <v>1746</v>
      </c>
      <c r="C1748" s="4">
        <f>IF('Input&amp;Output'!$C$3=10,'v-t_chart'!G1748,IF('Input&amp;Output'!$C$3=21,'v-t_chart'!H1748,IF('Input&amp;Output'!$C$3=32,'v-t_chart'!I1748,IF('Input&amp;Output'!$C$3=22,'v-t_chart'!J1748,IF('Input&amp;Output'!$C$3=31,'v-t_chart'!K1748,'v-t_chart'!L1748)))))</f>
        <v>104.6</v>
      </c>
      <c r="D1748" s="286">
        <v>243</v>
      </c>
      <c r="E1748" s="286">
        <f t="shared" si="195"/>
        <v>0.39999999999999147</v>
      </c>
      <c r="F1748" s="286">
        <f t="shared" si="193"/>
        <v>97.199999999997928</v>
      </c>
      <c r="G1748" s="286">
        <f t="shared" si="196"/>
        <v>156.69999999999999</v>
      </c>
      <c r="H1748" s="286">
        <f t="shared" si="194"/>
        <v>15231.239999999674</v>
      </c>
      <c r="I1748" s="286">
        <f t="shared" si="197"/>
        <v>2457488.1600000011</v>
      </c>
      <c r="J1748" s="286">
        <f t="shared" si="191"/>
        <v>10147.679999999611</v>
      </c>
      <c r="K1748" s="286">
        <f t="shared" si="198"/>
        <v>1329350.9400000006</v>
      </c>
    </row>
    <row r="1749" spans="2:11" ht="14.4">
      <c r="B1749" s="288">
        <f t="shared" si="192"/>
        <v>1747</v>
      </c>
      <c r="C1749" s="4">
        <f>IF('Input&amp;Output'!$C$3=10,'v-t_chart'!G1749,IF('Input&amp;Output'!$C$3=21,'v-t_chart'!H1749,IF('Input&amp;Output'!$C$3=32,'v-t_chart'!I1749,IF('Input&amp;Output'!$C$3=22,'v-t_chart'!J1749,IF('Input&amp;Output'!$C$3=31,'v-t_chart'!K1749,'v-t_chart'!L1749)))))</f>
        <v>104.7</v>
      </c>
      <c r="D1749" s="286">
        <v>243</v>
      </c>
      <c r="E1749" s="286">
        <f t="shared" si="195"/>
        <v>0.10000000000000853</v>
      </c>
      <c r="F1749" s="286">
        <f t="shared" si="193"/>
        <v>24.300000000002072</v>
      </c>
      <c r="G1749" s="286">
        <f t="shared" si="196"/>
        <v>157</v>
      </c>
      <c r="H1749" s="286">
        <f t="shared" si="194"/>
        <v>3815.1000000003255</v>
      </c>
      <c r="I1749" s="286">
        <f t="shared" si="197"/>
        <v>2461303.2600000012</v>
      </c>
      <c r="J1749" s="286">
        <f t="shared" si="191"/>
        <v>2542.9950000002564</v>
      </c>
      <c r="K1749" s="286">
        <f t="shared" si="198"/>
        <v>1331893.935000001</v>
      </c>
    </row>
    <row r="1750" spans="2:11" ht="14.4">
      <c r="B1750" s="288">
        <f t="shared" si="192"/>
        <v>1748</v>
      </c>
      <c r="C1750" s="4">
        <f>IF('Input&amp;Output'!$C$3=10,'v-t_chart'!G1750,IF('Input&amp;Output'!$C$3=21,'v-t_chart'!H1750,IF('Input&amp;Output'!$C$3=32,'v-t_chart'!I1750,IF('Input&amp;Output'!$C$3=22,'v-t_chart'!J1750,IF('Input&amp;Output'!$C$3=31,'v-t_chart'!K1750,'v-t_chart'!L1750)))))</f>
        <v>104.8</v>
      </c>
      <c r="D1750" s="286">
        <v>243</v>
      </c>
      <c r="E1750" s="286">
        <f t="shared" si="195"/>
        <v>9.9999999999994316E-2</v>
      </c>
      <c r="F1750" s="286">
        <f t="shared" si="193"/>
        <v>24.299999999998619</v>
      </c>
      <c r="G1750" s="286">
        <f t="shared" si="196"/>
        <v>157.15</v>
      </c>
      <c r="H1750" s="286">
        <f t="shared" si="194"/>
        <v>3818.744999999783</v>
      </c>
      <c r="I1750" s="286">
        <f t="shared" si="197"/>
        <v>2465122.0050000008</v>
      </c>
      <c r="J1750" s="286">
        <f t="shared" si="191"/>
        <v>2545.4249999998674</v>
      </c>
      <c r="K1750" s="286">
        <f t="shared" si="198"/>
        <v>1334439.3600000008</v>
      </c>
    </row>
    <row r="1751" spans="2:11" ht="14.4">
      <c r="B1751" s="288">
        <f t="shared" si="192"/>
        <v>1749</v>
      </c>
      <c r="C1751" s="4">
        <f>IF('Input&amp;Output'!$C$3=10,'v-t_chart'!G1751,IF('Input&amp;Output'!$C$3=21,'v-t_chart'!H1751,IF('Input&amp;Output'!$C$3=32,'v-t_chart'!I1751,IF('Input&amp;Output'!$C$3=22,'v-t_chart'!J1751,IF('Input&amp;Output'!$C$3=31,'v-t_chart'!K1751,'v-t_chart'!L1751)))))</f>
        <v>104.8</v>
      </c>
      <c r="D1751" s="286">
        <v>243</v>
      </c>
      <c r="E1751" s="286">
        <f t="shared" si="195"/>
        <v>0</v>
      </c>
      <c r="F1751" s="286">
        <f t="shared" si="193"/>
        <v>0</v>
      </c>
      <c r="G1751" s="286">
        <f t="shared" si="196"/>
        <v>157.19999999999999</v>
      </c>
      <c r="H1751" s="286">
        <f t="shared" si="194"/>
        <v>0</v>
      </c>
      <c r="I1751" s="286">
        <f t="shared" si="197"/>
        <v>2465122.0050000008</v>
      </c>
      <c r="J1751" s="286">
        <f t="shared" si="191"/>
        <v>0</v>
      </c>
      <c r="K1751" s="286">
        <f t="shared" si="198"/>
        <v>1334439.3600000008</v>
      </c>
    </row>
    <row r="1752" spans="2:11" ht="14.4">
      <c r="B1752" s="288">
        <f t="shared" si="192"/>
        <v>1750</v>
      </c>
      <c r="C1752" s="4">
        <f>IF('Input&amp;Output'!$C$3=10,'v-t_chart'!G1752,IF('Input&amp;Output'!$C$3=21,'v-t_chart'!H1752,IF('Input&amp;Output'!$C$3=32,'v-t_chart'!I1752,IF('Input&amp;Output'!$C$3=22,'v-t_chart'!J1752,IF('Input&amp;Output'!$C$3=31,'v-t_chart'!K1752,'v-t_chart'!L1752)))))</f>
        <v>104.9</v>
      </c>
      <c r="D1752" s="286">
        <v>243</v>
      </c>
      <c r="E1752" s="286">
        <f t="shared" si="195"/>
        <v>0.10000000000000853</v>
      </c>
      <c r="F1752" s="286">
        <f t="shared" si="193"/>
        <v>24.300000000002072</v>
      </c>
      <c r="G1752" s="286">
        <f t="shared" si="196"/>
        <v>157.30000000000001</v>
      </c>
      <c r="H1752" s="286">
        <f t="shared" si="194"/>
        <v>3822.3900000003264</v>
      </c>
      <c r="I1752" s="286">
        <f t="shared" si="197"/>
        <v>2468944.3950000009</v>
      </c>
      <c r="J1752" s="286">
        <f t="shared" ref="J1752:J1802" si="199">(0.5*D1752*((C1751^2)-(C1752^2)))*-1</f>
        <v>2547.8550000003625</v>
      </c>
      <c r="K1752" s="286">
        <f t="shared" si="198"/>
        <v>1336987.2150000012</v>
      </c>
    </row>
    <row r="1753" spans="2:11" ht="14.4">
      <c r="B1753" s="288">
        <f t="shared" si="192"/>
        <v>1751</v>
      </c>
      <c r="C1753" s="4">
        <f>IF('Input&amp;Output'!$C$3=10,'v-t_chart'!G1753,IF('Input&amp;Output'!$C$3=21,'v-t_chart'!H1753,IF('Input&amp;Output'!$C$3=32,'v-t_chart'!I1753,IF('Input&amp;Output'!$C$3=22,'v-t_chart'!J1753,IF('Input&amp;Output'!$C$3=31,'v-t_chart'!K1753,'v-t_chart'!L1753)))))</f>
        <v>105.1</v>
      </c>
      <c r="D1753" s="286">
        <v>243</v>
      </c>
      <c r="E1753" s="286">
        <f t="shared" si="195"/>
        <v>0.19999999999998863</v>
      </c>
      <c r="F1753" s="286">
        <f t="shared" si="193"/>
        <v>48.599999999997237</v>
      </c>
      <c r="G1753" s="286">
        <f t="shared" si="196"/>
        <v>157.55000000000001</v>
      </c>
      <c r="H1753" s="286">
        <f t="shared" si="194"/>
        <v>7656.9299999995656</v>
      </c>
      <c r="I1753" s="286">
        <f t="shared" si="197"/>
        <v>2476601.3250000007</v>
      </c>
      <c r="J1753" s="286">
        <f t="shared" si="199"/>
        <v>5102.999999999558</v>
      </c>
      <c r="K1753" s="286">
        <f t="shared" si="198"/>
        <v>1342090.2150000008</v>
      </c>
    </row>
    <row r="1754" spans="2:11" ht="14.4">
      <c r="B1754" s="288">
        <f t="shared" si="192"/>
        <v>1752</v>
      </c>
      <c r="C1754" s="4">
        <f>IF('Input&amp;Output'!$C$3=10,'v-t_chart'!G1754,IF('Input&amp;Output'!$C$3=21,'v-t_chart'!H1754,IF('Input&amp;Output'!$C$3=32,'v-t_chart'!I1754,IF('Input&amp;Output'!$C$3=22,'v-t_chart'!J1754,IF('Input&amp;Output'!$C$3=31,'v-t_chart'!K1754,'v-t_chart'!L1754)))))</f>
        <v>105.4</v>
      </c>
      <c r="D1754" s="286">
        <v>243</v>
      </c>
      <c r="E1754" s="286">
        <f t="shared" si="195"/>
        <v>0.30000000000001137</v>
      </c>
      <c r="F1754" s="286">
        <f t="shared" si="193"/>
        <v>72.900000000002763</v>
      </c>
      <c r="G1754" s="286">
        <f t="shared" si="196"/>
        <v>157.94999999999999</v>
      </c>
      <c r="H1754" s="286">
        <f t="shared" si="194"/>
        <v>11514.555000000435</v>
      </c>
      <c r="I1754" s="286">
        <f t="shared" si="197"/>
        <v>2488115.8800000013</v>
      </c>
      <c r="J1754" s="286">
        <f t="shared" si="199"/>
        <v>7672.7250000003978</v>
      </c>
      <c r="K1754" s="286">
        <f t="shared" si="198"/>
        <v>1349762.9400000011</v>
      </c>
    </row>
    <row r="1755" spans="2:11" ht="14.4">
      <c r="B1755" s="288">
        <f t="shared" si="192"/>
        <v>1753</v>
      </c>
      <c r="C1755" s="4">
        <f>IF('Input&amp;Output'!$C$3=10,'v-t_chart'!G1755,IF('Input&amp;Output'!$C$3=21,'v-t_chart'!H1755,IF('Input&amp;Output'!$C$3=32,'v-t_chart'!I1755,IF('Input&amp;Output'!$C$3=22,'v-t_chart'!J1755,IF('Input&amp;Output'!$C$3=31,'v-t_chart'!K1755,'v-t_chart'!L1755)))))</f>
        <v>105.7</v>
      </c>
      <c r="D1755" s="286">
        <v>243</v>
      </c>
      <c r="E1755" s="286">
        <f t="shared" si="195"/>
        <v>0.29999999999999716</v>
      </c>
      <c r="F1755" s="286">
        <f t="shared" si="193"/>
        <v>72.899999999999309</v>
      </c>
      <c r="G1755" s="286">
        <f t="shared" si="196"/>
        <v>158.4</v>
      </c>
      <c r="H1755" s="286">
        <f t="shared" si="194"/>
        <v>11547.359999999891</v>
      </c>
      <c r="I1755" s="286">
        <f t="shared" si="197"/>
        <v>2499663.2400000012</v>
      </c>
      <c r="J1755" s="286">
        <f t="shared" si="199"/>
        <v>7694.5949999997702</v>
      </c>
      <c r="K1755" s="286">
        <f t="shared" si="198"/>
        <v>1357457.5350000008</v>
      </c>
    </row>
    <row r="1756" spans="2:11" ht="14.4">
      <c r="B1756" s="288">
        <f t="shared" si="192"/>
        <v>1754</v>
      </c>
      <c r="C1756" s="4">
        <f>IF('Input&amp;Output'!$C$3=10,'v-t_chart'!G1756,IF('Input&amp;Output'!$C$3=21,'v-t_chart'!H1756,IF('Input&amp;Output'!$C$3=32,'v-t_chart'!I1756,IF('Input&amp;Output'!$C$3=22,'v-t_chart'!J1756,IF('Input&amp;Output'!$C$3=31,'v-t_chart'!K1756,'v-t_chart'!L1756)))))</f>
        <v>105.9</v>
      </c>
      <c r="D1756" s="286">
        <v>243</v>
      </c>
      <c r="E1756" s="286">
        <f t="shared" si="195"/>
        <v>0.20000000000000284</v>
      </c>
      <c r="F1756" s="286">
        <f t="shared" si="193"/>
        <v>48.600000000000691</v>
      </c>
      <c r="G1756" s="286">
        <f t="shared" si="196"/>
        <v>158.75</v>
      </c>
      <c r="H1756" s="286">
        <f t="shared" si="194"/>
        <v>7715.25000000011</v>
      </c>
      <c r="I1756" s="286">
        <f t="shared" si="197"/>
        <v>2507378.4900000012</v>
      </c>
      <c r="J1756" s="286">
        <f t="shared" si="199"/>
        <v>5141.8800000001856</v>
      </c>
      <c r="K1756" s="286">
        <f t="shared" si="198"/>
        <v>1362599.415000001</v>
      </c>
    </row>
    <row r="1757" spans="2:11" ht="14.4">
      <c r="B1757" s="288">
        <f t="shared" si="192"/>
        <v>1755</v>
      </c>
      <c r="C1757" s="4">
        <f>IF('Input&amp;Output'!$C$3=10,'v-t_chart'!G1757,IF('Input&amp;Output'!$C$3=21,'v-t_chart'!H1757,IF('Input&amp;Output'!$C$3=32,'v-t_chart'!I1757,IF('Input&amp;Output'!$C$3=22,'v-t_chart'!J1757,IF('Input&amp;Output'!$C$3=31,'v-t_chart'!K1757,'v-t_chart'!L1757)))))</f>
        <v>106</v>
      </c>
      <c r="D1757" s="286">
        <v>243</v>
      </c>
      <c r="E1757" s="286">
        <f t="shared" si="195"/>
        <v>9.9999999999994316E-2</v>
      </c>
      <c r="F1757" s="286">
        <f t="shared" si="193"/>
        <v>24.299999999998619</v>
      </c>
      <c r="G1757" s="286">
        <f t="shared" si="196"/>
        <v>158.94999999999999</v>
      </c>
      <c r="H1757" s="286">
        <f t="shared" si="194"/>
        <v>3862.48499999978</v>
      </c>
      <c r="I1757" s="286">
        <f t="shared" si="197"/>
        <v>2511240.975000001</v>
      </c>
      <c r="J1757" s="286">
        <f t="shared" si="199"/>
        <v>2574.5849999998409</v>
      </c>
      <c r="K1757" s="286">
        <f t="shared" si="198"/>
        <v>1365174.0000000007</v>
      </c>
    </row>
    <row r="1758" spans="2:11" ht="14.4">
      <c r="B1758" s="288">
        <f t="shared" si="192"/>
        <v>1756</v>
      </c>
      <c r="C1758" s="4">
        <f>IF('Input&amp;Output'!$C$3=10,'v-t_chart'!G1758,IF('Input&amp;Output'!$C$3=21,'v-t_chart'!H1758,IF('Input&amp;Output'!$C$3=32,'v-t_chart'!I1758,IF('Input&amp;Output'!$C$3=22,'v-t_chart'!J1758,IF('Input&amp;Output'!$C$3=31,'v-t_chart'!K1758,'v-t_chart'!L1758)))))</f>
        <v>105.7</v>
      </c>
      <c r="D1758" s="286">
        <v>243</v>
      </c>
      <c r="E1758" s="286">
        <f t="shared" si="195"/>
        <v>-0.29999999999999716</v>
      </c>
      <c r="F1758" s="286">
        <f t="shared" si="193"/>
        <v>-72.899999999999309</v>
      </c>
      <c r="G1758" s="286">
        <f t="shared" si="196"/>
        <v>158.69999999999999</v>
      </c>
      <c r="H1758" s="286">
        <f t="shared" si="194"/>
        <v>-11569.22999999989</v>
      </c>
      <c r="I1758" s="286">
        <f t="shared" si="197"/>
        <v>2499671.745000001</v>
      </c>
      <c r="J1758" s="286">
        <f t="shared" si="199"/>
        <v>-7716.4650000000265</v>
      </c>
      <c r="K1758" s="286">
        <f t="shared" si="198"/>
        <v>1357457.5350000006</v>
      </c>
    </row>
    <row r="1759" spans="2:11" ht="14.4">
      <c r="B1759" s="288">
        <f t="shared" si="192"/>
        <v>1757</v>
      </c>
      <c r="C1759" s="4">
        <f>IF('Input&amp;Output'!$C$3=10,'v-t_chart'!G1759,IF('Input&amp;Output'!$C$3=21,'v-t_chart'!H1759,IF('Input&amp;Output'!$C$3=32,'v-t_chart'!I1759,IF('Input&amp;Output'!$C$3=22,'v-t_chart'!J1759,IF('Input&amp;Output'!$C$3=31,'v-t_chart'!K1759,'v-t_chart'!L1759)))))</f>
        <v>105.4</v>
      </c>
      <c r="D1759" s="286">
        <v>243</v>
      </c>
      <c r="E1759" s="286">
        <f t="shared" si="195"/>
        <v>-0.29999999999999716</v>
      </c>
      <c r="F1759" s="286">
        <f t="shared" si="193"/>
        <v>-72.899999999999309</v>
      </c>
      <c r="G1759" s="286">
        <f t="shared" si="196"/>
        <v>158.25</v>
      </c>
      <c r="H1759" s="286">
        <f t="shared" si="194"/>
        <v>-11536.42499999989</v>
      </c>
      <c r="I1759" s="286">
        <f t="shared" si="197"/>
        <v>2488135.3200000012</v>
      </c>
      <c r="J1759" s="286">
        <f t="shared" si="199"/>
        <v>-7694.5949999997702</v>
      </c>
      <c r="K1759" s="286">
        <f t="shared" si="198"/>
        <v>1349762.9400000009</v>
      </c>
    </row>
    <row r="1760" spans="2:11" ht="14.4">
      <c r="B1760" s="288">
        <f t="shared" si="192"/>
        <v>1758</v>
      </c>
      <c r="C1760" s="4">
        <f>IF('Input&amp;Output'!$C$3=10,'v-t_chart'!G1760,IF('Input&amp;Output'!$C$3=21,'v-t_chart'!H1760,IF('Input&amp;Output'!$C$3=32,'v-t_chart'!I1760,IF('Input&amp;Output'!$C$3=22,'v-t_chart'!J1760,IF('Input&amp;Output'!$C$3=31,'v-t_chart'!K1760,'v-t_chart'!L1760)))))</f>
        <v>103.9</v>
      </c>
      <c r="D1760" s="286">
        <v>243</v>
      </c>
      <c r="E1760" s="286">
        <f t="shared" si="195"/>
        <v>-1.5</v>
      </c>
      <c r="F1760" s="286">
        <f t="shared" si="193"/>
        <v>-364.5</v>
      </c>
      <c r="G1760" s="286">
        <f t="shared" si="196"/>
        <v>156.60000000000002</v>
      </c>
      <c r="H1760" s="286">
        <f t="shared" si="194"/>
        <v>-57080.700000000012</v>
      </c>
      <c r="I1760" s="286">
        <f t="shared" si="197"/>
        <v>2431054.620000001</v>
      </c>
      <c r="J1760" s="286">
        <f t="shared" si="199"/>
        <v>-38144.92500000009</v>
      </c>
      <c r="K1760" s="286">
        <f t="shared" si="198"/>
        <v>1311618.0150000008</v>
      </c>
    </row>
    <row r="1761" spans="2:11" ht="14.4">
      <c r="B1761" s="288">
        <f t="shared" si="192"/>
        <v>1759</v>
      </c>
      <c r="C1761" s="4">
        <f>IF('Input&amp;Output'!$C$3=10,'v-t_chart'!G1761,IF('Input&amp;Output'!$C$3=21,'v-t_chart'!H1761,IF('Input&amp;Output'!$C$3=32,'v-t_chart'!I1761,IF('Input&amp;Output'!$C$3=22,'v-t_chart'!J1761,IF('Input&amp;Output'!$C$3=31,'v-t_chart'!K1761,'v-t_chart'!L1761)))))</f>
        <v>102.2</v>
      </c>
      <c r="D1761" s="286">
        <v>243</v>
      </c>
      <c r="E1761" s="286">
        <f t="shared" si="195"/>
        <v>-1.7000000000000028</v>
      </c>
      <c r="F1761" s="286">
        <f t="shared" si="193"/>
        <v>-413.1000000000007</v>
      </c>
      <c r="G1761" s="286">
        <f t="shared" si="196"/>
        <v>154.15</v>
      </c>
      <c r="H1761" s="286">
        <f t="shared" si="194"/>
        <v>-63679.365000000114</v>
      </c>
      <c r="I1761" s="286">
        <f t="shared" si="197"/>
        <v>2367375.2550000008</v>
      </c>
      <c r="J1761" s="286">
        <f t="shared" si="199"/>
        <v>-42569.955000000096</v>
      </c>
      <c r="K1761" s="286">
        <f t="shared" si="198"/>
        <v>1269048.0600000008</v>
      </c>
    </row>
    <row r="1762" spans="2:11" ht="14.4">
      <c r="B1762" s="288">
        <f t="shared" si="192"/>
        <v>1760</v>
      </c>
      <c r="C1762" s="4">
        <f>IF('Input&amp;Output'!$C$3=10,'v-t_chart'!G1762,IF('Input&amp;Output'!$C$3=21,'v-t_chart'!H1762,IF('Input&amp;Output'!$C$3=32,'v-t_chart'!I1762,IF('Input&amp;Output'!$C$3=22,'v-t_chart'!J1762,IF('Input&amp;Output'!$C$3=31,'v-t_chart'!K1762,'v-t_chart'!L1762)))))</f>
        <v>100.5</v>
      </c>
      <c r="D1762" s="286">
        <v>243</v>
      </c>
      <c r="E1762" s="286">
        <f t="shared" si="195"/>
        <v>-1.7000000000000028</v>
      </c>
      <c r="F1762" s="286">
        <f t="shared" si="193"/>
        <v>-413.1000000000007</v>
      </c>
      <c r="G1762" s="286">
        <f t="shared" si="196"/>
        <v>151.6</v>
      </c>
      <c r="H1762" s="286">
        <f t="shared" si="194"/>
        <v>-62625.960000000101</v>
      </c>
      <c r="I1762" s="286">
        <f t="shared" si="197"/>
        <v>2304749.2950000009</v>
      </c>
      <c r="J1762" s="286">
        <f t="shared" si="199"/>
        <v>-41867.685000000019</v>
      </c>
      <c r="K1762" s="286">
        <f t="shared" si="198"/>
        <v>1227180.3750000007</v>
      </c>
    </row>
    <row r="1763" spans="2:11" ht="14.4">
      <c r="B1763" s="288">
        <f t="shared" si="192"/>
        <v>1761</v>
      </c>
      <c r="C1763" s="4">
        <f>IF('Input&amp;Output'!$C$3=10,'v-t_chart'!G1763,IF('Input&amp;Output'!$C$3=21,'v-t_chart'!H1763,IF('Input&amp;Output'!$C$3=32,'v-t_chart'!I1763,IF('Input&amp;Output'!$C$3=22,'v-t_chart'!J1763,IF('Input&amp;Output'!$C$3=31,'v-t_chart'!K1763,'v-t_chart'!L1763)))))</f>
        <v>99.2</v>
      </c>
      <c r="D1763" s="286">
        <v>243</v>
      </c>
      <c r="E1763" s="286">
        <f t="shared" si="195"/>
        <v>-1.2999999999999972</v>
      </c>
      <c r="F1763" s="286">
        <f t="shared" si="193"/>
        <v>-315.8999999999993</v>
      </c>
      <c r="G1763" s="286">
        <f t="shared" si="196"/>
        <v>149.44999999999999</v>
      </c>
      <c r="H1763" s="286">
        <f t="shared" si="194"/>
        <v>-47211.254999999888</v>
      </c>
      <c r="I1763" s="286">
        <f t="shared" si="197"/>
        <v>2257538.040000001</v>
      </c>
      <c r="J1763" s="286">
        <f t="shared" si="199"/>
        <v>-31542.614999999849</v>
      </c>
      <c r="K1763" s="286">
        <f t="shared" si="198"/>
        <v>1195637.7600000009</v>
      </c>
    </row>
    <row r="1764" spans="2:11" ht="14.4">
      <c r="B1764" s="288">
        <f t="shared" si="192"/>
        <v>1762</v>
      </c>
      <c r="C1764" s="4">
        <f>IF('Input&amp;Output'!$C$3=10,'v-t_chart'!G1764,IF('Input&amp;Output'!$C$3=21,'v-t_chart'!H1764,IF('Input&amp;Output'!$C$3=32,'v-t_chart'!I1764,IF('Input&amp;Output'!$C$3=22,'v-t_chart'!J1764,IF('Input&amp;Output'!$C$3=31,'v-t_chart'!K1764,'v-t_chart'!L1764)))))</f>
        <v>98</v>
      </c>
      <c r="D1764" s="286">
        <v>243</v>
      </c>
      <c r="E1764" s="286">
        <f t="shared" si="195"/>
        <v>-1.2000000000000028</v>
      </c>
      <c r="F1764" s="286">
        <f t="shared" si="193"/>
        <v>-291.6000000000007</v>
      </c>
      <c r="G1764" s="286">
        <f t="shared" si="196"/>
        <v>147.6</v>
      </c>
      <c r="H1764" s="286">
        <f t="shared" si="194"/>
        <v>-43040.160000000105</v>
      </c>
      <c r="I1764" s="286">
        <f t="shared" si="197"/>
        <v>2214497.8800000008</v>
      </c>
      <c r="J1764" s="286">
        <f t="shared" si="199"/>
        <v>-28751.760000000151</v>
      </c>
      <c r="K1764" s="286">
        <f t="shared" si="198"/>
        <v>1166886.0000000007</v>
      </c>
    </row>
    <row r="1765" spans="2:11" ht="14.4">
      <c r="B1765" s="288">
        <f t="shared" ref="B1765:B1802" si="200">B1764+1</f>
        <v>1763</v>
      </c>
      <c r="C1765" s="4">
        <f>IF('Input&amp;Output'!$C$3=10,'v-t_chart'!G1765,IF('Input&amp;Output'!$C$3=21,'v-t_chart'!H1765,IF('Input&amp;Output'!$C$3=32,'v-t_chart'!I1765,IF('Input&amp;Output'!$C$3=22,'v-t_chart'!J1765,IF('Input&amp;Output'!$C$3=31,'v-t_chart'!K1765,'v-t_chart'!L1765)))))</f>
        <v>96.4</v>
      </c>
      <c r="D1765" s="286">
        <v>243</v>
      </c>
      <c r="E1765" s="286">
        <f t="shared" si="195"/>
        <v>-1.5999999999999943</v>
      </c>
      <c r="F1765" s="286">
        <f t="shared" si="193"/>
        <v>-388.79999999999859</v>
      </c>
      <c r="G1765" s="286">
        <f t="shared" si="196"/>
        <v>145.4</v>
      </c>
      <c r="H1765" s="286">
        <f t="shared" si="194"/>
        <v>-56531.5199999998</v>
      </c>
      <c r="I1765" s="286">
        <f t="shared" si="197"/>
        <v>2157966.3600000008</v>
      </c>
      <c r="J1765" s="286">
        <f t="shared" si="199"/>
        <v>-37791.359999999884</v>
      </c>
      <c r="K1765" s="286">
        <f t="shared" si="198"/>
        <v>1129094.6400000008</v>
      </c>
    </row>
    <row r="1766" spans="2:11" ht="14.4">
      <c r="B1766" s="288">
        <f t="shared" si="200"/>
        <v>1764</v>
      </c>
      <c r="C1766" s="4">
        <f>IF('Input&amp;Output'!$C$3=10,'v-t_chart'!G1766,IF('Input&amp;Output'!$C$3=21,'v-t_chart'!H1766,IF('Input&amp;Output'!$C$3=32,'v-t_chart'!I1766,IF('Input&amp;Output'!$C$3=22,'v-t_chart'!J1766,IF('Input&amp;Output'!$C$3=31,'v-t_chart'!K1766,'v-t_chart'!L1766)))))</f>
        <v>94.8</v>
      </c>
      <c r="D1766" s="286">
        <v>243</v>
      </c>
      <c r="E1766" s="286">
        <f t="shared" si="195"/>
        <v>-1.6000000000000085</v>
      </c>
      <c r="F1766" s="286">
        <f t="shared" si="193"/>
        <v>-388.80000000000206</v>
      </c>
      <c r="G1766" s="286">
        <f t="shared" si="196"/>
        <v>143</v>
      </c>
      <c r="H1766" s="286">
        <f t="shared" si="194"/>
        <v>-55598.400000000292</v>
      </c>
      <c r="I1766" s="286">
        <f t="shared" si="197"/>
        <v>2102367.9600000004</v>
      </c>
      <c r="J1766" s="286">
        <f t="shared" si="199"/>
        <v>-37169.280000000232</v>
      </c>
      <c r="K1766" s="286">
        <f t="shared" si="198"/>
        <v>1091925.3600000006</v>
      </c>
    </row>
    <row r="1767" spans="2:11" ht="14.4">
      <c r="B1767" s="288">
        <f t="shared" si="200"/>
        <v>1765</v>
      </c>
      <c r="C1767" s="4">
        <f>IF('Input&amp;Output'!$C$3=10,'v-t_chart'!G1767,IF('Input&amp;Output'!$C$3=21,'v-t_chart'!H1767,IF('Input&amp;Output'!$C$3=32,'v-t_chart'!I1767,IF('Input&amp;Output'!$C$3=22,'v-t_chart'!J1767,IF('Input&amp;Output'!$C$3=31,'v-t_chart'!K1767,'v-t_chart'!L1767)))))</f>
        <v>92.8</v>
      </c>
      <c r="D1767" s="286">
        <v>243</v>
      </c>
      <c r="E1767" s="286">
        <f t="shared" si="195"/>
        <v>-2</v>
      </c>
      <c r="F1767" s="286">
        <f t="shared" si="193"/>
        <v>-486</v>
      </c>
      <c r="G1767" s="286">
        <f t="shared" si="196"/>
        <v>140.19999999999999</v>
      </c>
      <c r="H1767" s="286">
        <f t="shared" si="194"/>
        <v>-68137.2</v>
      </c>
      <c r="I1767" s="286">
        <f t="shared" si="197"/>
        <v>2034230.7600000005</v>
      </c>
      <c r="J1767" s="286">
        <f t="shared" si="199"/>
        <v>-45586.799999999865</v>
      </c>
      <c r="K1767" s="286">
        <f t="shared" si="198"/>
        <v>1046338.5600000008</v>
      </c>
    </row>
    <row r="1768" spans="2:11" ht="14.4">
      <c r="B1768" s="288">
        <f t="shared" si="200"/>
        <v>1766</v>
      </c>
      <c r="C1768" s="4">
        <f>IF('Input&amp;Output'!$C$3=10,'v-t_chart'!G1768,IF('Input&amp;Output'!$C$3=21,'v-t_chart'!H1768,IF('Input&amp;Output'!$C$3=32,'v-t_chart'!I1768,IF('Input&amp;Output'!$C$3=22,'v-t_chart'!J1768,IF('Input&amp;Output'!$C$3=31,'v-t_chart'!K1768,'v-t_chart'!L1768)))))</f>
        <v>88.9</v>
      </c>
      <c r="D1768" s="286">
        <v>243</v>
      </c>
      <c r="E1768" s="286">
        <f t="shared" si="195"/>
        <v>-3.8999999999999915</v>
      </c>
      <c r="F1768" s="286">
        <f t="shared" si="193"/>
        <v>-947.69999999999789</v>
      </c>
      <c r="G1768" s="286">
        <f t="shared" si="196"/>
        <v>135.30000000000001</v>
      </c>
      <c r="H1768" s="286">
        <f t="shared" si="194"/>
        <v>-128223.80999999972</v>
      </c>
      <c r="I1768" s="286">
        <f t="shared" si="197"/>
        <v>1906006.9500000007</v>
      </c>
      <c r="J1768" s="286">
        <f t="shared" si="199"/>
        <v>-86098.544999999896</v>
      </c>
      <c r="K1768" s="286">
        <f t="shared" si="198"/>
        <v>960240.01500000083</v>
      </c>
    </row>
    <row r="1769" spans="2:11" ht="14.4">
      <c r="B1769" s="288">
        <f t="shared" si="200"/>
        <v>1767</v>
      </c>
      <c r="C1769" s="4">
        <f>IF('Input&amp;Output'!$C$3=10,'v-t_chart'!G1769,IF('Input&amp;Output'!$C$3=21,'v-t_chart'!H1769,IF('Input&amp;Output'!$C$3=32,'v-t_chart'!I1769,IF('Input&amp;Output'!$C$3=22,'v-t_chart'!J1769,IF('Input&amp;Output'!$C$3=31,'v-t_chart'!K1769,'v-t_chart'!L1769)))))</f>
        <v>84.9</v>
      </c>
      <c r="D1769" s="286">
        <v>243</v>
      </c>
      <c r="E1769" s="286">
        <f t="shared" si="195"/>
        <v>-4</v>
      </c>
      <c r="F1769" s="286">
        <f t="shared" si="193"/>
        <v>-972</v>
      </c>
      <c r="G1769" s="286">
        <f t="shared" si="196"/>
        <v>129.35000000000002</v>
      </c>
      <c r="H1769" s="286">
        <f t="shared" si="194"/>
        <v>-125728.20000000003</v>
      </c>
      <c r="I1769" s="286">
        <f t="shared" si="197"/>
        <v>1780278.7500000007</v>
      </c>
      <c r="J1769" s="286">
        <f t="shared" si="199"/>
        <v>-84466.799999999974</v>
      </c>
      <c r="K1769" s="286">
        <f t="shared" si="198"/>
        <v>875773.2150000009</v>
      </c>
    </row>
    <row r="1770" spans="2:11" ht="14.4">
      <c r="B1770" s="288">
        <f t="shared" si="200"/>
        <v>1768</v>
      </c>
      <c r="C1770" s="4">
        <f>IF('Input&amp;Output'!$C$3=10,'v-t_chart'!G1770,IF('Input&amp;Output'!$C$3=21,'v-t_chart'!H1770,IF('Input&amp;Output'!$C$3=32,'v-t_chart'!I1770,IF('Input&amp;Output'!$C$3=22,'v-t_chart'!J1770,IF('Input&amp;Output'!$C$3=31,'v-t_chart'!K1770,'v-t_chart'!L1770)))))</f>
        <v>80.599999999999994</v>
      </c>
      <c r="D1770" s="286">
        <v>243</v>
      </c>
      <c r="E1770" s="286">
        <f t="shared" si="195"/>
        <v>-4.3000000000000114</v>
      </c>
      <c r="F1770" s="286">
        <f t="shared" si="193"/>
        <v>-1044.9000000000028</v>
      </c>
      <c r="G1770" s="286">
        <f t="shared" si="196"/>
        <v>123.05</v>
      </c>
      <c r="H1770" s="286">
        <f t="shared" si="194"/>
        <v>-128574.94500000034</v>
      </c>
      <c r="I1770" s="286">
        <f t="shared" si="197"/>
        <v>1651703.8050000004</v>
      </c>
      <c r="J1770" s="286">
        <f t="shared" si="199"/>
        <v>-86465.475000000282</v>
      </c>
      <c r="K1770" s="286">
        <f t="shared" si="198"/>
        <v>789307.74000000057</v>
      </c>
    </row>
    <row r="1771" spans="2:11" ht="14.4">
      <c r="B1771" s="288">
        <f t="shared" si="200"/>
        <v>1769</v>
      </c>
      <c r="C1771" s="4">
        <f>IF('Input&amp;Output'!$C$3=10,'v-t_chart'!G1771,IF('Input&amp;Output'!$C$3=21,'v-t_chart'!H1771,IF('Input&amp;Output'!$C$3=32,'v-t_chart'!I1771,IF('Input&amp;Output'!$C$3=22,'v-t_chart'!J1771,IF('Input&amp;Output'!$C$3=31,'v-t_chart'!K1771,'v-t_chart'!L1771)))))</f>
        <v>76.3</v>
      </c>
      <c r="D1771" s="286">
        <v>243</v>
      </c>
      <c r="E1771" s="286">
        <f t="shared" si="195"/>
        <v>-4.2999999999999972</v>
      </c>
      <c r="F1771" s="286">
        <f t="shared" si="193"/>
        <v>-1044.8999999999994</v>
      </c>
      <c r="G1771" s="286">
        <f t="shared" si="196"/>
        <v>116.6</v>
      </c>
      <c r="H1771" s="286">
        <f t="shared" si="194"/>
        <v>-121835.33999999992</v>
      </c>
      <c r="I1771" s="286">
        <f t="shared" si="197"/>
        <v>1529868.4650000005</v>
      </c>
      <c r="J1771" s="286">
        <f t="shared" si="199"/>
        <v>-81972.404999999897</v>
      </c>
      <c r="K1771" s="286">
        <f t="shared" si="198"/>
        <v>707335.33500000066</v>
      </c>
    </row>
    <row r="1772" spans="2:11" ht="14.4">
      <c r="B1772" s="288">
        <f t="shared" si="200"/>
        <v>1770</v>
      </c>
      <c r="C1772" s="4">
        <f>IF('Input&amp;Output'!$C$3=10,'v-t_chart'!G1772,IF('Input&amp;Output'!$C$3=21,'v-t_chart'!H1772,IF('Input&amp;Output'!$C$3=32,'v-t_chart'!I1772,IF('Input&amp;Output'!$C$3=22,'v-t_chart'!J1772,IF('Input&amp;Output'!$C$3=31,'v-t_chart'!K1772,'v-t_chart'!L1772)))))</f>
        <v>72.3</v>
      </c>
      <c r="D1772" s="286">
        <v>243</v>
      </c>
      <c r="E1772" s="286">
        <f t="shared" si="195"/>
        <v>-4</v>
      </c>
      <c r="F1772" s="286">
        <f t="shared" si="193"/>
        <v>-972</v>
      </c>
      <c r="G1772" s="286">
        <f t="shared" si="196"/>
        <v>110.44999999999999</v>
      </c>
      <c r="H1772" s="286">
        <f t="shared" si="194"/>
        <v>-107357.4</v>
      </c>
      <c r="I1772" s="286">
        <f t="shared" si="197"/>
        <v>1422511.0650000006</v>
      </c>
      <c r="J1772" s="286">
        <f t="shared" si="199"/>
        <v>-72219.599999999962</v>
      </c>
      <c r="K1772" s="286">
        <f t="shared" si="198"/>
        <v>635115.73500000068</v>
      </c>
    </row>
    <row r="1773" spans="2:11" ht="14.4">
      <c r="B1773" s="288">
        <f t="shared" si="200"/>
        <v>1771</v>
      </c>
      <c r="C1773" s="4">
        <f>IF('Input&amp;Output'!$C$3=10,'v-t_chart'!G1773,IF('Input&amp;Output'!$C$3=21,'v-t_chart'!H1773,IF('Input&amp;Output'!$C$3=32,'v-t_chart'!I1773,IF('Input&amp;Output'!$C$3=22,'v-t_chart'!J1773,IF('Input&amp;Output'!$C$3=31,'v-t_chart'!K1773,'v-t_chart'!L1773)))))</f>
        <v>68.7</v>
      </c>
      <c r="D1773" s="286">
        <v>243</v>
      </c>
      <c r="E1773" s="286">
        <f t="shared" si="195"/>
        <v>-3.5999999999999943</v>
      </c>
      <c r="F1773" s="286">
        <f t="shared" si="193"/>
        <v>-874.79999999999859</v>
      </c>
      <c r="G1773" s="286">
        <f t="shared" si="196"/>
        <v>104.85</v>
      </c>
      <c r="H1773" s="286">
        <f t="shared" si="194"/>
        <v>-91722.779999999853</v>
      </c>
      <c r="I1773" s="286">
        <f t="shared" si="197"/>
        <v>1330788.2850000008</v>
      </c>
      <c r="J1773" s="286">
        <f t="shared" si="199"/>
        <v>-61673.399999999936</v>
      </c>
      <c r="K1773" s="286">
        <f t="shared" si="198"/>
        <v>573442.33500000078</v>
      </c>
    </row>
    <row r="1774" spans="2:11" ht="14.4">
      <c r="B1774" s="288">
        <f t="shared" si="200"/>
        <v>1772</v>
      </c>
      <c r="C1774" s="4">
        <f>IF('Input&amp;Output'!$C$3=10,'v-t_chart'!G1774,IF('Input&amp;Output'!$C$3=21,'v-t_chart'!H1774,IF('Input&amp;Output'!$C$3=32,'v-t_chart'!I1774,IF('Input&amp;Output'!$C$3=22,'v-t_chart'!J1774,IF('Input&amp;Output'!$C$3=31,'v-t_chart'!K1774,'v-t_chart'!L1774)))))</f>
        <v>65.5</v>
      </c>
      <c r="D1774" s="286">
        <v>243</v>
      </c>
      <c r="E1774" s="286">
        <f t="shared" si="195"/>
        <v>-3.2000000000000028</v>
      </c>
      <c r="F1774" s="286">
        <f t="shared" si="193"/>
        <v>-777.6000000000007</v>
      </c>
      <c r="G1774" s="286">
        <f t="shared" si="196"/>
        <v>99.85</v>
      </c>
      <c r="H1774" s="286">
        <f t="shared" si="194"/>
        <v>-77643.360000000059</v>
      </c>
      <c r="I1774" s="286">
        <f t="shared" si="197"/>
        <v>1253144.9250000007</v>
      </c>
      <c r="J1774" s="286">
        <f t="shared" si="199"/>
        <v>-52176.960000000065</v>
      </c>
      <c r="K1774" s="286">
        <f t="shared" si="198"/>
        <v>521265.3750000007</v>
      </c>
    </row>
    <row r="1775" spans="2:11" ht="14.4">
      <c r="B1775" s="288">
        <f t="shared" si="200"/>
        <v>1773</v>
      </c>
      <c r="C1775" s="4">
        <f>IF('Input&amp;Output'!$C$3=10,'v-t_chart'!G1775,IF('Input&amp;Output'!$C$3=21,'v-t_chart'!H1775,IF('Input&amp;Output'!$C$3=32,'v-t_chart'!I1775,IF('Input&amp;Output'!$C$3=22,'v-t_chart'!J1775,IF('Input&amp;Output'!$C$3=31,'v-t_chart'!K1775,'v-t_chart'!L1775)))))</f>
        <v>63</v>
      </c>
      <c r="D1775" s="286">
        <v>243</v>
      </c>
      <c r="E1775" s="286">
        <f t="shared" si="195"/>
        <v>-2.5</v>
      </c>
      <c r="F1775" s="286">
        <f t="shared" si="193"/>
        <v>-607.5</v>
      </c>
      <c r="G1775" s="286">
        <f t="shared" si="196"/>
        <v>95.75</v>
      </c>
      <c r="H1775" s="286">
        <f t="shared" si="194"/>
        <v>-58168.125</v>
      </c>
      <c r="I1775" s="286">
        <f t="shared" si="197"/>
        <v>1194976.8000000007</v>
      </c>
      <c r="J1775" s="286">
        <f t="shared" si="199"/>
        <v>-39031.875</v>
      </c>
      <c r="K1775" s="286">
        <f t="shared" si="198"/>
        <v>482233.5000000007</v>
      </c>
    </row>
    <row r="1776" spans="2:11" ht="14.4">
      <c r="B1776" s="288">
        <f t="shared" si="200"/>
        <v>1774</v>
      </c>
      <c r="C1776" s="4">
        <f>IF('Input&amp;Output'!$C$3=10,'v-t_chart'!G1776,IF('Input&amp;Output'!$C$3=21,'v-t_chart'!H1776,IF('Input&amp;Output'!$C$3=32,'v-t_chart'!I1776,IF('Input&amp;Output'!$C$3=22,'v-t_chart'!J1776,IF('Input&amp;Output'!$C$3=31,'v-t_chart'!K1776,'v-t_chart'!L1776)))))</f>
        <v>61.2</v>
      </c>
      <c r="D1776" s="286">
        <v>243</v>
      </c>
      <c r="E1776" s="286">
        <f t="shared" si="195"/>
        <v>-1.7999999999999972</v>
      </c>
      <c r="F1776" s="286">
        <f t="shared" si="193"/>
        <v>-437.3999999999993</v>
      </c>
      <c r="G1776" s="286">
        <f t="shared" si="196"/>
        <v>92.7</v>
      </c>
      <c r="H1776" s="286">
        <f t="shared" si="194"/>
        <v>-40546.979999999938</v>
      </c>
      <c r="I1776" s="286">
        <f t="shared" si="197"/>
        <v>1154429.8200000008</v>
      </c>
      <c r="J1776" s="286">
        <f t="shared" si="199"/>
        <v>-27162.539999999939</v>
      </c>
      <c r="K1776" s="286">
        <f t="shared" si="198"/>
        <v>455070.96000000078</v>
      </c>
    </row>
    <row r="1777" spans="2:11" ht="14.4">
      <c r="B1777" s="288">
        <f t="shared" si="200"/>
        <v>1775</v>
      </c>
      <c r="C1777" s="4">
        <f>IF('Input&amp;Output'!$C$3=10,'v-t_chart'!G1777,IF('Input&amp;Output'!$C$3=21,'v-t_chart'!H1777,IF('Input&amp;Output'!$C$3=32,'v-t_chart'!I1777,IF('Input&amp;Output'!$C$3=22,'v-t_chart'!J1777,IF('Input&amp;Output'!$C$3=31,'v-t_chart'!K1777,'v-t_chart'!L1777)))))</f>
        <v>60.5</v>
      </c>
      <c r="D1777" s="286">
        <v>243</v>
      </c>
      <c r="E1777" s="286">
        <f t="shared" si="195"/>
        <v>-0.70000000000000284</v>
      </c>
      <c r="F1777" s="286">
        <f t="shared" si="193"/>
        <v>-170.1000000000007</v>
      </c>
      <c r="G1777" s="286">
        <f t="shared" si="196"/>
        <v>91.1</v>
      </c>
      <c r="H1777" s="286">
        <f t="shared" si="194"/>
        <v>-15496.110000000062</v>
      </c>
      <c r="I1777" s="286">
        <f t="shared" si="197"/>
        <v>1138933.7100000007</v>
      </c>
      <c r="J1777" s="286">
        <f t="shared" si="199"/>
        <v>-10350.585000000061</v>
      </c>
      <c r="K1777" s="286">
        <f t="shared" si="198"/>
        <v>444720.3750000007</v>
      </c>
    </row>
    <row r="1778" spans="2:11" ht="14.4">
      <c r="B1778" s="288">
        <f t="shared" si="200"/>
        <v>1776</v>
      </c>
      <c r="C1778" s="4">
        <f>IF('Input&amp;Output'!$C$3=10,'v-t_chart'!G1778,IF('Input&amp;Output'!$C$3=21,'v-t_chart'!H1778,IF('Input&amp;Output'!$C$3=32,'v-t_chart'!I1778,IF('Input&amp;Output'!$C$3=22,'v-t_chart'!J1778,IF('Input&amp;Output'!$C$3=31,'v-t_chart'!K1778,'v-t_chart'!L1778)))))</f>
        <v>60</v>
      </c>
      <c r="D1778" s="286">
        <v>243</v>
      </c>
      <c r="E1778" s="286">
        <f t="shared" si="195"/>
        <v>-0.5</v>
      </c>
      <c r="F1778" s="286">
        <f t="shared" si="193"/>
        <v>-121.5</v>
      </c>
      <c r="G1778" s="286">
        <f t="shared" si="196"/>
        <v>90.25</v>
      </c>
      <c r="H1778" s="286">
        <f t="shared" si="194"/>
        <v>-10965.375</v>
      </c>
      <c r="I1778" s="286">
        <f t="shared" si="197"/>
        <v>1127968.3350000007</v>
      </c>
      <c r="J1778" s="286">
        <f t="shared" si="199"/>
        <v>-7320.375</v>
      </c>
      <c r="K1778" s="286">
        <f t="shared" si="198"/>
        <v>437400.0000000007</v>
      </c>
    </row>
    <row r="1779" spans="2:11" ht="14.4">
      <c r="B1779" s="288">
        <f t="shared" si="200"/>
        <v>1777</v>
      </c>
      <c r="C1779" s="4">
        <f>IF('Input&amp;Output'!$C$3=10,'v-t_chart'!G1779,IF('Input&amp;Output'!$C$3=21,'v-t_chart'!H1779,IF('Input&amp;Output'!$C$3=32,'v-t_chart'!I1779,IF('Input&amp;Output'!$C$3=22,'v-t_chart'!J1779,IF('Input&amp;Output'!$C$3=31,'v-t_chart'!K1779,'v-t_chart'!L1779)))))</f>
        <v>59.7</v>
      </c>
      <c r="D1779" s="286">
        <v>243</v>
      </c>
      <c r="E1779" s="286">
        <f t="shared" si="195"/>
        <v>-0.29999999999999716</v>
      </c>
      <c r="F1779" s="286">
        <f t="shared" si="193"/>
        <v>-72.899999999999309</v>
      </c>
      <c r="G1779" s="286">
        <f t="shared" si="196"/>
        <v>89.7</v>
      </c>
      <c r="H1779" s="286">
        <f t="shared" si="194"/>
        <v>-6539.1299999999383</v>
      </c>
      <c r="I1779" s="286">
        <f t="shared" si="197"/>
        <v>1121429.2050000008</v>
      </c>
      <c r="J1779" s="286">
        <f t="shared" si="199"/>
        <v>-4363.0649999999823</v>
      </c>
      <c r="K1779" s="286">
        <f t="shared" si="198"/>
        <v>433036.9350000007</v>
      </c>
    </row>
    <row r="1780" spans="2:11" ht="14.4">
      <c r="B1780" s="288">
        <f t="shared" si="200"/>
        <v>1778</v>
      </c>
      <c r="C1780" s="4">
        <f>IF('Input&amp;Output'!$C$3=10,'v-t_chart'!G1780,IF('Input&amp;Output'!$C$3=21,'v-t_chart'!H1780,IF('Input&amp;Output'!$C$3=32,'v-t_chart'!I1780,IF('Input&amp;Output'!$C$3=22,'v-t_chart'!J1780,IF('Input&amp;Output'!$C$3=31,'v-t_chart'!K1780,'v-t_chart'!L1780)))))</f>
        <v>59.4</v>
      </c>
      <c r="D1780" s="286">
        <v>243</v>
      </c>
      <c r="E1780" s="286">
        <f t="shared" si="195"/>
        <v>-0.30000000000000426</v>
      </c>
      <c r="F1780" s="286">
        <f t="shared" si="193"/>
        <v>-72.900000000001029</v>
      </c>
      <c r="G1780" s="286">
        <f t="shared" si="196"/>
        <v>89.25</v>
      </c>
      <c r="H1780" s="286">
        <f t="shared" si="194"/>
        <v>-6506.3250000000917</v>
      </c>
      <c r="I1780" s="286">
        <f t="shared" si="197"/>
        <v>1114922.8800000006</v>
      </c>
      <c r="J1780" s="286">
        <f t="shared" si="199"/>
        <v>-4341.1950000000579</v>
      </c>
      <c r="K1780" s="286">
        <f t="shared" si="198"/>
        <v>428695.74000000063</v>
      </c>
    </row>
    <row r="1781" spans="2:11" ht="14.4">
      <c r="B1781" s="288">
        <f t="shared" si="200"/>
        <v>1779</v>
      </c>
      <c r="C1781" s="4">
        <f>IF('Input&amp;Output'!$C$3=10,'v-t_chart'!G1781,IF('Input&amp;Output'!$C$3=21,'v-t_chart'!H1781,IF('Input&amp;Output'!$C$3=32,'v-t_chart'!I1781,IF('Input&amp;Output'!$C$3=22,'v-t_chart'!J1781,IF('Input&amp;Output'!$C$3=31,'v-t_chart'!K1781,'v-t_chart'!L1781)))))</f>
        <v>59.4</v>
      </c>
      <c r="D1781" s="286">
        <v>243</v>
      </c>
      <c r="E1781" s="286">
        <f t="shared" si="195"/>
        <v>0</v>
      </c>
      <c r="F1781" s="286">
        <f t="shared" si="193"/>
        <v>0</v>
      </c>
      <c r="G1781" s="286">
        <f t="shared" si="196"/>
        <v>89.1</v>
      </c>
      <c r="H1781" s="286">
        <f t="shared" si="194"/>
        <v>0</v>
      </c>
      <c r="I1781" s="286">
        <f t="shared" si="197"/>
        <v>1114922.8800000006</v>
      </c>
      <c r="J1781" s="286">
        <f t="shared" si="199"/>
        <v>0</v>
      </c>
      <c r="K1781" s="286">
        <f t="shared" si="198"/>
        <v>428695.74000000063</v>
      </c>
    </row>
    <row r="1782" spans="2:11" ht="14.4">
      <c r="B1782" s="288">
        <f t="shared" si="200"/>
        <v>1780</v>
      </c>
      <c r="C1782" s="4">
        <f>IF('Input&amp;Output'!$C$3=10,'v-t_chart'!G1782,IF('Input&amp;Output'!$C$3=21,'v-t_chart'!H1782,IF('Input&amp;Output'!$C$3=32,'v-t_chart'!I1782,IF('Input&amp;Output'!$C$3=22,'v-t_chart'!J1782,IF('Input&amp;Output'!$C$3=31,'v-t_chart'!K1782,'v-t_chart'!L1782)))))</f>
        <v>58</v>
      </c>
      <c r="D1782" s="286">
        <v>243</v>
      </c>
      <c r="E1782" s="286">
        <f t="shared" si="195"/>
        <v>-1.3999999999999986</v>
      </c>
      <c r="F1782" s="286">
        <f t="shared" si="193"/>
        <v>-340.19999999999965</v>
      </c>
      <c r="G1782" s="286">
        <f t="shared" si="196"/>
        <v>87.7</v>
      </c>
      <c r="H1782" s="286">
        <f t="shared" si="194"/>
        <v>-29835.539999999972</v>
      </c>
      <c r="I1782" s="286">
        <f t="shared" si="197"/>
        <v>1085087.3400000005</v>
      </c>
      <c r="J1782" s="286">
        <f t="shared" si="199"/>
        <v>-19969.739999999962</v>
      </c>
      <c r="K1782" s="286">
        <f t="shared" si="198"/>
        <v>408726.0000000007</v>
      </c>
    </row>
    <row r="1783" spans="2:11" ht="14.4">
      <c r="B1783" s="288">
        <f t="shared" si="200"/>
        <v>1781</v>
      </c>
      <c r="C1783" s="4">
        <f>IF('Input&amp;Output'!$C$3=10,'v-t_chart'!G1783,IF('Input&amp;Output'!$C$3=21,'v-t_chart'!H1783,IF('Input&amp;Output'!$C$3=32,'v-t_chart'!I1783,IF('Input&amp;Output'!$C$3=22,'v-t_chart'!J1783,IF('Input&amp;Output'!$C$3=31,'v-t_chart'!K1783,'v-t_chart'!L1783)))))</f>
        <v>55</v>
      </c>
      <c r="D1783" s="286">
        <v>243</v>
      </c>
      <c r="E1783" s="286">
        <f t="shared" si="195"/>
        <v>-3</v>
      </c>
      <c r="F1783" s="286">
        <f t="shared" si="193"/>
        <v>-729</v>
      </c>
      <c r="G1783" s="286">
        <f t="shared" si="196"/>
        <v>84</v>
      </c>
      <c r="H1783" s="286">
        <f t="shared" si="194"/>
        <v>-61236</v>
      </c>
      <c r="I1783" s="286">
        <f t="shared" si="197"/>
        <v>1023851.3400000005</v>
      </c>
      <c r="J1783" s="286">
        <f t="shared" si="199"/>
        <v>-41188.5</v>
      </c>
      <c r="K1783" s="286">
        <f t="shared" si="198"/>
        <v>367537.5000000007</v>
      </c>
    </row>
    <row r="1784" spans="2:11" ht="14.4">
      <c r="B1784" s="288">
        <f t="shared" si="200"/>
        <v>1782</v>
      </c>
      <c r="C1784" s="4">
        <f>IF('Input&amp;Output'!$C$3=10,'v-t_chart'!G1784,IF('Input&amp;Output'!$C$3=21,'v-t_chart'!H1784,IF('Input&amp;Output'!$C$3=32,'v-t_chart'!I1784,IF('Input&amp;Output'!$C$3=22,'v-t_chart'!J1784,IF('Input&amp;Output'!$C$3=31,'v-t_chart'!K1784,'v-t_chart'!L1784)))))</f>
        <v>51</v>
      </c>
      <c r="D1784" s="286">
        <v>243</v>
      </c>
      <c r="E1784" s="286">
        <f t="shared" si="195"/>
        <v>-4</v>
      </c>
      <c r="F1784" s="286">
        <f t="shared" si="193"/>
        <v>-972</v>
      </c>
      <c r="G1784" s="286">
        <f t="shared" si="196"/>
        <v>78.5</v>
      </c>
      <c r="H1784" s="286">
        <f t="shared" si="194"/>
        <v>-76302</v>
      </c>
      <c r="I1784" s="286">
        <f t="shared" si="197"/>
        <v>947549.34000000055</v>
      </c>
      <c r="J1784" s="286">
        <f t="shared" si="199"/>
        <v>-51516</v>
      </c>
      <c r="K1784" s="286">
        <f t="shared" si="198"/>
        <v>316021.5000000007</v>
      </c>
    </row>
    <row r="1785" spans="2:11" ht="14.4">
      <c r="B1785" s="288">
        <f t="shared" si="200"/>
        <v>1783</v>
      </c>
      <c r="C1785" s="4">
        <f>IF('Input&amp;Output'!$C$3=10,'v-t_chart'!G1785,IF('Input&amp;Output'!$C$3=21,'v-t_chart'!H1785,IF('Input&amp;Output'!$C$3=32,'v-t_chart'!I1785,IF('Input&amp;Output'!$C$3=22,'v-t_chart'!J1785,IF('Input&amp;Output'!$C$3=31,'v-t_chart'!K1785,'v-t_chart'!L1785)))))</f>
        <v>46</v>
      </c>
      <c r="D1785" s="286">
        <v>243</v>
      </c>
      <c r="E1785" s="286">
        <f t="shared" si="195"/>
        <v>-5</v>
      </c>
      <c r="F1785" s="286">
        <f t="shared" si="193"/>
        <v>-1215</v>
      </c>
      <c r="G1785" s="286">
        <f t="shared" si="196"/>
        <v>71.5</v>
      </c>
      <c r="H1785" s="286">
        <f t="shared" si="194"/>
        <v>-86872.5</v>
      </c>
      <c r="I1785" s="286">
        <f t="shared" si="197"/>
        <v>860676.84000000055</v>
      </c>
      <c r="J1785" s="286">
        <f t="shared" si="199"/>
        <v>-58927.5</v>
      </c>
      <c r="K1785" s="286">
        <f t="shared" si="198"/>
        <v>257094.0000000007</v>
      </c>
    </row>
    <row r="1786" spans="2:11" ht="14.4">
      <c r="B1786" s="288">
        <f t="shared" si="200"/>
        <v>1784</v>
      </c>
      <c r="C1786" s="4">
        <f>IF('Input&amp;Output'!$C$3=10,'v-t_chart'!G1786,IF('Input&amp;Output'!$C$3=21,'v-t_chart'!H1786,IF('Input&amp;Output'!$C$3=32,'v-t_chart'!I1786,IF('Input&amp;Output'!$C$3=22,'v-t_chart'!J1786,IF('Input&amp;Output'!$C$3=31,'v-t_chart'!K1786,'v-t_chart'!L1786)))))</f>
        <v>38.799999999999997</v>
      </c>
      <c r="D1786" s="286">
        <v>243</v>
      </c>
      <c r="E1786" s="286">
        <f t="shared" si="195"/>
        <v>-7.2000000000000028</v>
      </c>
      <c r="F1786" s="286">
        <f t="shared" si="193"/>
        <v>-1749.6000000000006</v>
      </c>
      <c r="G1786" s="286">
        <f t="shared" si="196"/>
        <v>61.8</v>
      </c>
      <c r="H1786" s="286">
        <f t="shared" si="194"/>
        <v>-108125.28000000003</v>
      </c>
      <c r="I1786" s="286">
        <f t="shared" si="197"/>
        <v>752551.56000000052</v>
      </c>
      <c r="J1786" s="286">
        <f t="shared" si="199"/>
        <v>-74183.040000000023</v>
      </c>
      <c r="K1786" s="286">
        <f t="shared" si="198"/>
        <v>182910.96000000066</v>
      </c>
    </row>
    <row r="1787" spans="2:11" ht="14.4">
      <c r="B1787" s="288">
        <f t="shared" si="200"/>
        <v>1785</v>
      </c>
      <c r="C1787" s="4">
        <f>IF('Input&amp;Output'!$C$3=10,'v-t_chart'!G1787,IF('Input&amp;Output'!$C$3=21,'v-t_chart'!H1787,IF('Input&amp;Output'!$C$3=32,'v-t_chart'!I1787,IF('Input&amp;Output'!$C$3=22,'v-t_chart'!J1787,IF('Input&amp;Output'!$C$3=31,'v-t_chart'!K1787,'v-t_chart'!L1787)))))</f>
        <v>31.6</v>
      </c>
      <c r="D1787" s="286">
        <v>243</v>
      </c>
      <c r="E1787" s="286">
        <f t="shared" si="195"/>
        <v>-7.1999999999999957</v>
      </c>
      <c r="F1787" s="286">
        <f t="shared" si="193"/>
        <v>-1749.599999999999</v>
      </c>
      <c r="G1787" s="286">
        <f t="shared" si="196"/>
        <v>51</v>
      </c>
      <c r="H1787" s="286">
        <f t="shared" si="194"/>
        <v>-89229.599999999948</v>
      </c>
      <c r="I1787" s="286">
        <f t="shared" si="197"/>
        <v>663321.96000000054</v>
      </c>
      <c r="J1787" s="286">
        <f t="shared" si="199"/>
        <v>-61585.919999999969</v>
      </c>
      <c r="K1787" s="286">
        <f t="shared" si="198"/>
        <v>121325.04000000069</v>
      </c>
    </row>
    <row r="1788" spans="2:11" ht="14.4">
      <c r="B1788" s="288">
        <f t="shared" si="200"/>
        <v>1786</v>
      </c>
      <c r="C1788" s="4">
        <f>IF('Input&amp;Output'!$C$3=10,'v-t_chart'!G1788,IF('Input&amp;Output'!$C$3=21,'v-t_chart'!H1788,IF('Input&amp;Output'!$C$3=32,'v-t_chart'!I1788,IF('Input&amp;Output'!$C$3=22,'v-t_chart'!J1788,IF('Input&amp;Output'!$C$3=31,'v-t_chart'!K1788,'v-t_chart'!L1788)))))</f>
        <v>24.4</v>
      </c>
      <c r="D1788" s="286">
        <v>243</v>
      </c>
      <c r="E1788" s="286">
        <f t="shared" si="195"/>
        <v>-7.2000000000000028</v>
      </c>
      <c r="F1788" s="286">
        <f t="shared" si="193"/>
        <v>-1749.6000000000006</v>
      </c>
      <c r="G1788" s="286">
        <f t="shared" si="196"/>
        <v>40.200000000000003</v>
      </c>
      <c r="H1788" s="286">
        <f t="shared" si="194"/>
        <v>-70333.920000000027</v>
      </c>
      <c r="I1788" s="286">
        <f t="shared" si="197"/>
        <v>592988.0400000005</v>
      </c>
      <c r="J1788" s="286">
        <f t="shared" si="199"/>
        <v>-48988.800000000017</v>
      </c>
      <c r="K1788" s="286">
        <f t="shared" si="198"/>
        <v>72336.240000000675</v>
      </c>
    </row>
    <row r="1789" spans="2:11" ht="14.4">
      <c r="B1789" s="288">
        <f t="shared" si="200"/>
        <v>1787</v>
      </c>
      <c r="C1789" s="4">
        <f>IF('Input&amp;Output'!$C$3=10,'v-t_chart'!G1789,IF('Input&amp;Output'!$C$3=21,'v-t_chart'!H1789,IF('Input&amp;Output'!$C$3=32,'v-t_chart'!I1789,IF('Input&amp;Output'!$C$3=22,'v-t_chart'!J1789,IF('Input&amp;Output'!$C$3=31,'v-t_chart'!K1789,'v-t_chart'!L1789)))))</f>
        <v>17.2</v>
      </c>
      <c r="D1789" s="286">
        <v>243</v>
      </c>
      <c r="E1789" s="286">
        <f t="shared" si="195"/>
        <v>-7.1999999999999993</v>
      </c>
      <c r="F1789" s="286">
        <f t="shared" si="193"/>
        <v>-1749.6</v>
      </c>
      <c r="G1789" s="286">
        <f t="shared" si="196"/>
        <v>29.4</v>
      </c>
      <c r="H1789" s="286">
        <f t="shared" si="194"/>
        <v>-51438.239999999998</v>
      </c>
      <c r="I1789" s="286">
        <f t="shared" si="197"/>
        <v>541549.80000000051</v>
      </c>
      <c r="J1789" s="286">
        <f t="shared" si="199"/>
        <v>-36391.679999999993</v>
      </c>
      <c r="K1789" s="286">
        <f t="shared" si="198"/>
        <v>35944.560000000682</v>
      </c>
    </row>
    <row r="1790" spans="2:11" ht="14.4">
      <c r="B1790" s="288">
        <f t="shared" si="200"/>
        <v>1788</v>
      </c>
      <c r="C1790" s="4">
        <f>IF('Input&amp;Output'!$C$3=10,'v-t_chart'!G1790,IF('Input&amp;Output'!$C$3=21,'v-t_chart'!H1790,IF('Input&amp;Output'!$C$3=32,'v-t_chart'!I1790,IF('Input&amp;Output'!$C$3=22,'v-t_chart'!J1790,IF('Input&amp;Output'!$C$3=31,'v-t_chart'!K1790,'v-t_chart'!L1790)))))</f>
        <v>10</v>
      </c>
      <c r="D1790" s="286">
        <v>243</v>
      </c>
      <c r="E1790" s="286">
        <f t="shared" si="195"/>
        <v>-7.1999999999999993</v>
      </c>
      <c r="F1790" s="286">
        <f t="shared" si="193"/>
        <v>-1749.6</v>
      </c>
      <c r="G1790" s="286">
        <f t="shared" si="196"/>
        <v>18.600000000000001</v>
      </c>
      <c r="H1790" s="286">
        <f t="shared" si="194"/>
        <v>-32542.560000000001</v>
      </c>
      <c r="I1790" s="286">
        <f t="shared" si="197"/>
        <v>509007.24000000051</v>
      </c>
      <c r="J1790" s="286">
        <f t="shared" si="199"/>
        <v>-23794.559999999998</v>
      </c>
      <c r="K1790" s="286">
        <f t="shared" si="198"/>
        <v>12150.000000000684</v>
      </c>
    </row>
    <row r="1791" spans="2:11" ht="14.4">
      <c r="B1791" s="288">
        <f t="shared" si="200"/>
        <v>1789</v>
      </c>
      <c r="C1791" s="4">
        <f>IF('Input&amp;Output'!$C$3=10,'v-t_chart'!G1791,IF('Input&amp;Output'!$C$3=21,'v-t_chart'!H1791,IF('Input&amp;Output'!$C$3=32,'v-t_chart'!I1791,IF('Input&amp;Output'!$C$3=22,'v-t_chart'!J1791,IF('Input&amp;Output'!$C$3=31,'v-t_chart'!K1791,'v-t_chart'!L1791)))))</f>
        <v>5</v>
      </c>
      <c r="D1791" s="286">
        <v>243</v>
      </c>
      <c r="E1791" s="286">
        <f t="shared" si="195"/>
        <v>-5</v>
      </c>
      <c r="F1791" s="286">
        <f t="shared" si="193"/>
        <v>-1215</v>
      </c>
      <c r="G1791" s="286">
        <f t="shared" si="196"/>
        <v>10</v>
      </c>
      <c r="H1791" s="286">
        <f t="shared" si="194"/>
        <v>-12150</v>
      </c>
      <c r="I1791" s="286">
        <f t="shared" si="197"/>
        <v>496857.24000000051</v>
      </c>
      <c r="J1791" s="286">
        <f t="shared" si="199"/>
        <v>-9112.5</v>
      </c>
      <c r="K1791" s="286">
        <f t="shared" si="198"/>
        <v>3037.5000000006839</v>
      </c>
    </row>
    <row r="1792" spans="2:11" ht="14.4">
      <c r="B1792" s="288">
        <f t="shared" si="200"/>
        <v>1790</v>
      </c>
      <c r="C1792" s="4">
        <f>IF('Input&amp;Output'!$C$3=10,'v-t_chart'!G1792,IF('Input&amp;Output'!$C$3=21,'v-t_chart'!H1792,IF('Input&amp;Output'!$C$3=32,'v-t_chart'!I1792,IF('Input&amp;Output'!$C$3=22,'v-t_chart'!J1792,IF('Input&amp;Output'!$C$3=31,'v-t_chart'!K1792,'v-t_chart'!L1792)))))</f>
        <v>2</v>
      </c>
      <c r="D1792" s="286">
        <v>243</v>
      </c>
      <c r="E1792" s="286">
        <f t="shared" si="195"/>
        <v>-3</v>
      </c>
      <c r="F1792" s="286">
        <f t="shared" si="193"/>
        <v>-729</v>
      </c>
      <c r="G1792" s="286">
        <f t="shared" si="196"/>
        <v>4.5</v>
      </c>
      <c r="H1792" s="286">
        <f t="shared" si="194"/>
        <v>-3280.5</v>
      </c>
      <c r="I1792" s="286">
        <f t="shared" si="197"/>
        <v>493576.74000000051</v>
      </c>
      <c r="J1792" s="286">
        <f t="shared" si="199"/>
        <v>-2551.5</v>
      </c>
      <c r="K1792" s="286">
        <f t="shared" si="198"/>
        <v>486.00000000068394</v>
      </c>
    </row>
    <row r="1793" spans="2:11" ht="14.4">
      <c r="B1793" s="288">
        <f t="shared" si="200"/>
        <v>1791</v>
      </c>
      <c r="C1793" s="4">
        <f>IF('Input&amp;Output'!$C$3=10,'v-t_chart'!G1793,IF('Input&amp;Output'!$C$3=21,'v-t_chart'!H1793,IF('Input&amp;Output'!$C$3=32,'v-t_chart'!I1793,IF('Input&amp;Output'!$C$3=22,'v-t_chart'!J1793,IF('Input&amp;Output'!$C$3=31,'v-t_chart'!K1793,'v-t_chart'!L1793)))))</f>
        <v>0</v>
      </c>
      <c r="D1793" s="286">
        <v>243</v>
      </c>
      <c r="E1793" s="286">
        <f t="shared" si="195"/>
        <v>-2</v>
      </c>
      <c r="F1793" s="286">
        <f t="shared" si="193"/>
        <v>-486</v>
      </c>
      <c r="G1793" s="286">
        <f t="shared" si="196"/>
        <v>1</v>
      </c>
      <c r="H1793" s="286">
        <f t="shared" si="194"/>
        <v>-486</v>
      </c>
      <c r="I1793" s="286">
        <f t="shared" si="197"/>
        <v>493090.74000000051</v>
      </c>
      <c r="J1793" s="286">
        <f t="shared" si="199"/>
        <v>-486</v>
      </c>
      <c r="K1793" s="286">
        <f t="shared" si="198"/>
        <v>6.8394001573324203E-10</v>
      </c>
    </row>
    <row r="1794" spans="2:11" ht="14.4">
      <c r="B1794" s="288">
        <f t="shared" si="200"/>
        <v>1792</v>
      </c>
      <c r="C1794" s="4">
        <f>IF('Input&amp;Output'!$C$3=10,'v-t_chart'!G1794,IF('Input&amp;Output'!$C$3=21,'v-t_chart'!H1794,IF('Input&amp;Output'!$C$3=32,'v-t_chart'!I1794,IF('Input&amp;Output'!$C$3=22,'v-t_chart'!J1794,IF('Input&amp;Output'!$C$3=31,'v-t_chart'!K1794,'v-t_chart'!L1794)))))</f>
        <v>0</v>
      </c>
      <c r="D1794" s="286">
        <v>243</v>
      </c>
      <c r="E1794" s="286">
        <f t="shared" si="195"/>
        <v>0</v>
      </c>
      <c r="F1794" s="286">
        <f t="shared" si="193"/>
        <v>0</v>
      </c>
      <c r="G1794" s="286">
        <f t="shared" si="196"/>
        <v>0</v>
      </c>
      <c r="H1794" s="286">
        <f t="shared" si="194"/>
        <v>0</v>
      </c>
      <c r="I1794" s="286">
        <f t="shared" si="197"/>
        <v>493090.74000000051</v>
      </c>
      <c r="J1794" s="286">
        <f t="shared" si="199"/>
        <v>0</v>
      </c>
      <c r="K1794" s="286">
        <f t="shared" si="198"/>
        <v>6.8394001573324203E-10</v>
      </c>
    </row>
    <row r="1795" spans="2:11" ht="14.4">
      <c r="B1795" s="288">
        <f t="shared" si="200"/>
        <v>1793</v>
      </c>
      <c r="C1795" s="4">
        <f>IF('Input&amp;Output'!$C$3=10,'v-t_chart'!G1795,IF('Input&amp;Output'!$C$3=21,'v-t_chart'!H1795,IF('Input&amp;Output'!$C$3=32,'v-t_chart'!I1795,IF('Input&amp;Output'!$C$3=22,'v-t_chart'!J1795,IF('Input&amp;Output'!$C$3=31,'v-t_chart'!K1795,'v-t_chart'!L1795)))))</f>
        <v>0</v>
      </c>
      <c r="D1795" s="286">
        <v>243</v>
      </c>
      <c r="E1795" s="286">
        <f t="shared" si="195"/>
        <v>0</v>
      </c>
      <c r="F1795" s="286">
        <f t="shared" si="193"/>
        <v>0</v>
      </c>
      <c r="G1795" s="286">
        <f t="shared" si="196"/>
        <v>0</v>
      </c>
      <c r="H1795" s="286">
        <f t="shared" si="194"/>
        <v>0</v>
      </c>
      <c r="I1795" s="286">
        <f t="shared" si="197"/>
        <v>493090.74000000051</v>
      </c>
      <c r="J1795" s="286">
        <f t="shared" si="199"/>
        <v>0</v>
      </c>
      <c r="K1795" s="286">
        <f t="shared" si="198"/>
        <v>6.8394001573324203E-10</v>
      </c>
    </row>
    <row r="1796" spans="2:11" ht="14.4">
      <c r="B1796" s="288">
        <f t="shared" si="200"/>
        <v>1794</v>
      </c>
      <c r="C1796" s="4">
        <f>IF('Input&amp;Output'!$C$3=10,'v-t_chart'!G1796,IF('Input&amp;Output'!$C$3=21,'v-t_chart'!H1796,IF('Input&amp;Output'!$C$3=32,'v-t_chart'!I1796,IF('Input&amp;Output'!$C$3=22,'v-t_chart'!J1796,IF('Input&amp;Output'!$C$3=31,'v-t_chart'!K1796,'v-t_chart'!L1796)))))</f>
        <v>0</v>
      </c>
      <c r="D1796" s="286">
        <v>243</v>
      </c>
      <c r="E1796" s="286">
        <f t="shared" si="195"/>
        <v>0</v>
      </c>
      <c r="F1796" s="286">
        <f t="shared" ref="F1796:F1802" si="201">D1796*E1796</f>
        <v>0</v>
      </c>
      <c r="G1796" s="286">
        <f t="shared" si="196"/>
        <v>0</v>
      </c>
      <c r="H1796" s="286">
        <f t="shared" ref="H1796:H1802" si="202">F1796*G1796</f>
        <v>0</v>
      </c>
      <c r="I1796" s="286">
        <f t="shared" si="197"/>
        <v>493090.74000000051</v>
      </c>
      <c r="J1796" s="286">
        <f t="shared" si="199"/>
        <v>0</v>
      </c>
      <c r="K1796" s="286">
        <f t="shared" si="198"/>
        <v>6.8394001573324203E-10</v>
      </c>
    </row>
    <row r="1797" spans="2:11" ht="14.4">
      <c r="B1797" s="288">
        <f t="shared" si="200"/>
        <v>1795</v>
      </c>
      <c r="C1797" s="4">
        <f>IF('Input&amp;Output'!$C$3=10,'v-t_chart'!G1797,IF('Input&amp;Output'!$C$3=21,'v-t_chart'!H1797,IF('Input&amp;Output'!$C$3=32,'v-t_chart'!I1797,IF('Input&amp;Output'!$C$3=22,'v-t_chart'!J1797,IF('Input&amp;Output'!$C$3=31,'v-t_chart'!K1797,'v-t_chart'!L1797)))))</f>
        <v>0</v>
      </c>
      <c r="D1797" s="286">
        <v>243</v>
      </c>
      <c r="E1797" s="286">
        <f t="shared" ref="E1797:E1802" si="203">(C1797-C1796)/(B1797/B1797)</f>
        <v>0</v>
      </c>
      <c r="F1797" s="286">
        <f t="shared" si="201"/>
        <v>0</v>
      </c>
      <c r="G1797" s="286">
        <f t="shared" ref="G1797:G1802" si="204">(C1797+C1796/2)*(B1797-B1796)</f>
        <v>0</v>
      </c>
      <c r="H1797" s="286">
        <f t="shared" si="202"/>
        <v>0</v>
      </c>
      <c r="I1797" s="286">
        <f t="shared" ref="I1797:I1802" si="205">I1796+H1797</f>
        <v>493090.74000000051</v>
      </c>
      <c r="J1797" s="286">
        <f t="shared" si="199"/>
        <v>0</v>
      </c>
      <c r="K1797" s="286">
        <f t="shared" ref="K1797:K1802" si="206">K1796+J1797</f>
        <v>6.8394001573324203E-10</v>
      </c>
    </row>
    <row r="1798" spans="2:11" ht="14.4">
      <c r="B1798" s="288">
        <f t="shared" si="200"/>
        <v>1796</v>
      </c>
      <c r="C1798" s="4">
        <f>IF('Input&amp;Output'!$C$3=10,'v-t_chart'!G1798,IF('Input&amp;Output'!$C$3=21,'v-t_chart'!H1798,IF('Input&amp;Output'!$C$3=32,'v-t_chart'!I1798,IF('Input&amp;Output'!$C$3=22,'v-t_chart'!J1798,IF('Input&amp;Output'!$C$3=31,'v-t_chart'!K1798,'v-t_chart'!L1798)))))</f>
        <v>0</v>
      </c>
      <c r="D1798" s="286">
        <v>243</v>
      </c>
      <c r="E1798" s="286">
        <f t="shared" si="203"/>
        <v>0</v>
      </c>
      <c r="F1798" s="286">
        <f t="shared" si="201"/>
        <v>0</v>
      </c>
      <c r="G1798" s="286">
        <f t="shared" si="204"/>
        <v>0</v>
      </c>
      <c r="H1798" s="286">
        <f t="shared" si="202"/>
        <v>0</v>
      </c>
      <c r="I1798" s="286">
        <f t="shared" si="205"/>
        <v>493090.74000000051</v>
      </c>
      <c r="J1798" s="286">
        <f t="shared" si="199"/>
        <v>0</v>
      </c>
      <c r="K1798" s="286">
        <f t="shared" si="206"/>
        <v>6.8394001573324203E-10</v>
      </c>
    </row>
    <row r="1799" spans="2:11" ht="14.4">
      <c r="B1799" s="288">
        <f t="shared" si="200"/>
        <v>1797</v>
      </c>
      <c r="C1799" s="4">
        <f>IF('Input&amp;Output'!$C$3=10,'v-t_chart'!G1799,IF('Input&amp;Output'!$C$3=21,'v-t_chart'!H1799,IF('Input&amp;Output'!$C$3=32,'v-t_chart'!I1799,IF('Input&amp;Output'!$C$3=22,'v-t_chart'!J1799,IF('Input&amp;Output'!$C$3=31,'v-t_chart'!K1799,'v-t_chart'!L1799)))))</f>
        <v>0</v>
      </c>
      <c r="D1799" s="286">
        <v>243</v>
      </c>
      <c r="E1799" s="286">
        <f t="shared" si="203"/>
        <v>0</v>
      </c>
      <c r="F1799" s="286">
        <f t="shared" si="201"/>
        <v>0</v>
      </c>
      <c r="G1799" s="286">
        <f t="shared" si="204"/>
        <v>0</v>
      </c>
      <c r="H1799" s="286">
        <f t="shared" si="202"/>
        <v>0</v>
      </c>
      <c r="I1799" s="286">
        <f t="shared" si="205"/>
        <v>493090.74000000051</v>
      </c>
      <c r="J1799" s="286">
        <f t="shared" si="199"/>
        <v>0</v>
      </c>
      <c r="K1799" s="286">
        <f t="shared" si="206"/>
        <v>6.8394001573324203E-10</v>
      </c>
    </row>
    <row r="1800" spans="2:11" ht="14.4">
      <c r="B1800" s="288">
        <f t="shared" si="200"/>
        <v>1798</v>
      </c>
      <c r="C1800" s="4">
        <f>IF('Input&amp;Output'!$C$3=10,'v-t_chart'!G1800,IF('Input&amp;Output'!$C$3=21,'v-t_chart'!H1800,IF('Input&amp;Output'!$C$3=32,'v-t_chart'!I1800,IF('Input&amp;Output'!$C$3=22,'v-t_chart'!J1800,IF('Input&amp;Output'!$C$3=31,'v-t_chart'!K1800,'v-t_chart'!L1800)))))</f>
        <v>0</v>
      </c>
      <c r="D1800" s="286">
        <v>243</v>
      </c>
      <c r="E1800" s="286">
        <f t="shared" si="203"/>
        <v>0</v>
      </c>
      <c r="F1800" s="286">
        <f t="shared" si="201"/>
        <v>0</v>
      </c>
      <c r="G1800" s="286">
        <f t="shared" si="204"/>
        <v>0</v>
      </c>
      <c r="H1800" s="286">
        <f t="shared" si="202"/>
        <v>0</v>
      </c>
      <c r="I1800" s="286">
        <f t="shared" si="205"/>
        <v>493090.74000000051</v>
      </c>
      <c r="J1800" s="286">
        <f t="shared" si="199"/>
        <v>0</v>
      </c>
      <c r="K1800" s="286">
        <f t="shared" si="206"/>
        <v>6.8394001573324203E-10</v>
      </c>
    </row>
    <row r="1801" spans="2:11" ht="14.4">
      <c r="B1801" s="288">
        <f t="shared" si="200"/>
        <v>1799</v>
      </c>
      <c r="C1801" s="4">
        <f>IF('Input&amp;Output'!$C$3=10,'v-t_chart'!G1801,IF('Input&amp;Output'!$C$3=21,'v-t_chart'!H1801,IF('Input&amp;Output'!$C$3=32,'v-t_chart'!I1801,IF('Input&amp;Output'!$C$3=22,'v-t_chart'!J1801,IF('Input&amp;Output'!$C$3=31,'v-t_chart'!K1801,'v-t_chart'!L1801)))))</f>
        <v>0</v>
      </c>
      <c r="D1801" s="286">
        <v>243</v>
      </c>
      <c r="E1801" s="286">
        <f t="shared" si="203"/>
        <v>0</v>
      </c>
      <c r="F1801" s="286">
        <f t="shared" si="201"/>
        <v>0</v>
      </c>
      <c r="G1801" s="286">
        <f t="shared" si="204"/>
        <v>0</v>
      </c>
      <c r="H1801" s="286">
        <f t="shared" si="202"/>
        <v>0</v>
      </c>
      <c r="I1801" s="286">
        <f t="shared" si="205"/>
        <v>493090.74000000051</v>
      </c>
      <c r="J1801" s="286">
        <f t="shared" si="199"/>
        <v>0</v>
      </c>
      <c r="K1801" s="286">
        <f t="shared" si="206"/>
        <v>6.8394001573324203E-10</v>
      </c>
    </row>
    <row r="1802" spans="2:11" ht="14.4">
      <c r="B1802" s="288">
        <f t="shared" si="200"/>
        <v>1800</v>
      </c>
      <c r="C1802" s="4">
        <f>IF('Input&amp;Output'!$C$3=10,'v-t_chart'!G1802,IF('Input&amp;Output'!$C$3=21,'v-t_chart'!H1802,IF('Input&amp;Output'!$C$3=32,'v-t_chart'!I1802,IF('Input&amp;Output'!$C$3=22,'v-t_chart'!J1802,IF('Input&amp;Output'!$C$3=31,'v-t_chart'!K1802,'v-t_chart'!L1802)))))</f>
        <v>0</v>
      </c>
      <c r="D1802" s="286">
        <v>243</v>
      </c>
      <c r="E1802" s="286">
        <f t="shared" si="203"/>
        <v>0</v>
      </c>
      <c r="F1802" s="286">
        <f t="shared" si="201"/>
        <v>0</v>
      </c>
      <c r="G1802" s="286">
        <f t="shared" si="204"/>
        <v>0</v>
      </c>
      <c r="H1802" s="286">
        <f t="shared" si="202"/>
        <v>0</v>
      </c>
      <c r="I1802" s="286">
        <f t="shared" si="205"/>
        <v>493090.74000000051</v>
      </c>
      <c r="J1802" s="286">
        <f t="shared" si="199"/>
        <v>0</v>
      </c>
      <c r="K1802" s="286">
        <f t="shared" si="206"/>
        <v>6.8394001573324203E-10</v>
      </c>
    </row>
    <row r="1803" spans="2:11" ht="13.8">
      <c r="C1803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9A704-B3E8-4555-972B-3058CCE11F65}">
  <dimension ref="A1"/>
  <sheetViews>
    <sheetView workbookViewId="0">
      <selection activeCell="Q21" sqref="Q21"/>
    </sheetView>
  </sheetViews>
  <sheetFormatPr defaultRowHeight="13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EBADC-E245-4C83-A7A3-F3D4A6D2A9A8}">
  <sheetPr codeName="Sheet3"/>
  <dimension ref="A1:X1826"/>
  <sheetViews>
    <sheetView zoomScale="75" zoomScaleNormal="75" workbookViewId="0">
      <selection activeCell="H5" sqref="H5"/>
    </sheetView>
  </sheetViews>
  <sheetFormatPr defaultColWidth="9" defaultRowHeight="13.8"/>
  <cols>
    <col min="1" max="1" width="10.88671875" style="7" customWidth="1"/>
    <col min="2" max="2" width="11.33203125" style="7" customWidth="1"/>
    <col min="3" max="3" width="12.6640625" style="7" customWidth="1"/>
    <col min="4" max="4" width="13" style="7" customWidth="1"/>
    <col min="5" max="5" width="3.77734375" style="7" customWidth="1"/>
    <col min="6" max="6" width="3.77734375" style="4" customWidth="1"/>
    <col min="7" max="7" width="9.33203125" style="4" customWidth="1"/>
    <col min="8" max="11" width="6.88671875" style="4" customWidth="1"/>
    <col min="12" max="12" width="2.33203125" style="6" customWidth="1"/>
    <col min="13" max="13" width="8.21875" style="4" customWidth="1"/>
    <col min="14" max="16" width="6.77734375" style="4" customWidth="1"/>
    <col min="17" max="17" width="6.77734375" style="6" customWidth="1"/>
    <col min="18" max="18" width="2.6640625" style="4" customWidth="1"/>
    <col min="19" max="19" width="9.109375" style="6" customWidth="1"/>
    <col min="20" max="23" width="7.77734375" style="6" customWidth="1"/>
    <col min="24" max="24" width="9" style="6"/>
    <col min="25" max="16384" width="9" style="7"/>
  </cols>
  <sheetData>
    <row r="1" spans="1:24">
      <c r="A1" s="4"/>
      <c r="B1" s="274" t="s">
        <v>46</v>
      </c>
      <c r="C1" s="274"/>
      <c r="D1" s="274"/>
      <c r="E1" s="4"/>
      <c r="F1" s="5"/>
    </row>
    <row r="2" spans="1:24" ht="72" customHeight="1">
      <c r="A2" s="8"/>
      <c r="B2" s="9" t="s">
        <v>65</v>
      </c>
      <c r="C2" s="10" t="s">
        <v>66</v>
      </c>
      <c r="D2" s="9" t="s">
        <v>67</v>
      </c>
      <c r="E2" s="4"/>
      <c r="G2" s="11"/>
      <c r="H2" s="11"/>
      <c r="I2" s="11"/>
    </row>
    <row r="3" spans="1:24" ht="17.25" customHeight="1">
      <c r="A3" s="12"/>
      <c r="B3" s="13"/>
      <c r="C3" s="14">
        <v>31</v>
      </c>
      <c r="D3" s="12"/>
      <c r="E3" s="12"/>
      <c r="G3" s="15"/>
      <c r="H3" s="16"/>
      <c r="J3" s="17"/>
      <c r="K3" s="17"/>
      <c r="N3" s="16"/>
    </row>
    <row r="4" spans="1:24" ht="18" customHeight="1" thickBot="1">
      <c r="A4" s="12"/>
      <c r="B4" s="18"/>
      <c r="C4" s="18"/>
      <c r="D4" s="18"/>
      <c r="E4" s="12"/>
      <c r="G4" s="15" t="s">
        <v>15</v>
      </c>
      <c r="H4" s="16"/>
      <c r="I4" s="15"/>
      <c r="J4" s="15"/>
      <c r="K4" s="15"/>
      <c r="M4" s="17" t="s">
        <v>16</v>
      </c>
      <c r="O4" s="17"/>
      <c r="S4" s="15" t="s">
        <v>17</v>
      </c>
    </row>
    <row r="5" spans="1:24" ht="27.6">
      <c r="A5" s="12"/>
      <c r="B5" s="14" t="s">
        <v>3</v>
      </c>
      <c r="C5" s="19"/>
      <c r="D5" s="14" t="s">
        <v>215</v>
      </c>
      <c r="E5" s="12"/>
      <c r="G5" s="20" t="s">
        <v>0</v>
      </c>
      <c r="H5" s="21" t="s">
        <v>24</v>
      </c>
      <c r="I5" s="22" t="s">
        <v>23</v>
      </c>
      <c r="J5" s="22" t="s">
        <v>26</v>
      </c>
      <c r="K5" s="23" t="s">
        <v>25</v>
      </c>
      <c r="M5" s="20" t="s">
        <v>0</v>
      </c>
      <c r="N5" s="21" t="s">
        <v>24</v>
      </c>
      <c r="O5" s="22" t="s">
        <v>23</v>
      </c>
      <c r="P5" s="22" t="s">
        <v>26</v>
      </c>
      <c r="Q5" s="23" t="s">
        <v>25</v>
      </c>
      <c r="S5" s="20" t="s">
        <v>0</v>
      </c>
      <c r="T5" s="21" t="s">
        <v>24</v>
      </c>
      <c r="U5" s="22" t="s">
        <v>23</v>
      </c>
      <c r="V5" s="22" t="s">
        <v>26</v>
      </c>
      <c r="W5" s="23" t="s">
        <v>25</v>
      </c>
      <c r="X5" s="24"/>
    </row>
    <row r="6" spans="1:24">
      <c r="A6" s="13"/>
      <c r="B6" s="25"/>
      <c r="E6" s="12"/>
      <c r="G6" s="26">
        <v>0</v>
      </c>
      <c r="H6" s="27">
        <v>0</v>
      </c>
      <c r="I6" s="28">
        <v>0</v>
      </c>
      <c r="J6" s="28"/>
      <c r="K6" s="29">
        <f>K7</f>
        <v>1400</v>
      </c>
      <c r="L6" s="16"/>
      <c r="M6" s="30">
        <v>0</v>
      </c>
      <c r="N6" s="31">
        <f>IF(C3=10,"",H606)</f>
        <v>0</v>
      </c>
      <c r="O6" s="32">
        <f ca="1">IF(C3=10,"",I606)</f>
        <v>0</v>
      </c>
      <c r="P6" s="32" t="str">
        <f ca="1">J606</f>
        <v/>
      </c>
      <c r="Q6" s="33">
        <f ca="1">IF(C3=10,"",K606)</f>
        <v>1400</v>
      </c>
      <c r="R6" s="16"/>
      <c r="S6" s="34">
        <v>0</v>
      </c>
      <c r="T6" s="35">
        <f>IF(OR(C3=10,INT(C3/10)=2),"",N606)</f>
        <v>0</v>
      </c>
      <c r="U6" s="28">
        <f ca="1">IF(INT(C3/10)&lt;=2,"",O606)</f>
        <v>0</v>
      </c>
      <c r="V6" s="28" t="str">
        <f ca="1">P606</f>
        <v/>
      </c>
      <c r="W6" s="36">
        <f ca="1">IF(INT(C3/10)&lt;=2,"",Q606)</f>
        <v>1400</v>
      </c>
    </row>
    <row r="7" spans="1:24">
      <c r="A7" s="13"/>
      <c r="B7" s="37"/>
      <c r="C7" s="38"/>
      <c r="D7" s="38"/>
      <c r="E7" s="12"/>
      <c r="G7" s="39">
        <f>calc_gear1!$I5</f>
        <v>1</v>
      </c>
      <c r="H7" s="6">
        <f>calc_gear1!$J5</f>
        <v>0</v>
      </c>
      <c r="I7" s="40">
        <f>calc_gear1!AS5</f>
        <v>0</v>
      </c>
      <c r="J7" s="40" t="str">
        <f>calc_gear1!AT5</f>
        <v/>
      </c>
      <c r="K7" s="41">
        <f>calc_gear1!AU5*100</f>
        <v>1400</v>
      </c>
      <c r="M7" s="39">
        <f>calc_gear1!$I605</f>
        <v>1</v>
      </c>
      <c r="N7" s="6">
        <f>IF($C$3=10,"",calc_gear1!$J605)</f>
        <v>0</v>
      </c>
      <c r="O7" s="40">
        <f ca="1">IF($C$3=10,"",calc_gear1!AS605)</f>
        <v>0</v>
      </c>
      <c r="P7" s="40" t="str">
        <f ca="1">calc_gear1!AT605</f>
        <v/>
      </c>
      <c r="Q7" s="41">
        <f ca="1">IF($C$3=10,"",calc_gear1!AU605*100)</f>
        <v>1400</v>
      </c>
      <c r="S7" s="39">
        <f>calc_gear1!$I1205</f>
        <v>1</v>
      </c>
      <c r="T7" s="6">
        <f>IF(INT($C$3/10)&lt;=2,"",calc_gear1!$J1205)</f>
        <v>0</v>
      </c>
      <c r="U7" s="40">
        <f ca="1">IF(INT($C$3/10)&lt;=2,"",calc_gear1!AS1205)</f>
        <v>0</v>
      </c>
      <c r="V7" s="40" t="str">
        <f ca="1">calc_gear1!AT1205</f>
        <v/>
      </c>
      <c r="W7" s="41">
        <f ca="1">IF(INT($C$3/10)&lt;=2,"",calc_gear1!AU1205*100)</f>
        <v>1400</v>
      </c>
    </row>
    <row r="8" spans="1:24">
      <c r="A8" s="13"/>
      <c r="B8" s="42" t="s">
        <v>28</v>
      </c>
      <c r="C8" s="43" t="s">
        <v>13</v>
      </c>
      <c r="D8" s="44">
        <v>33.4</v>
      </c>
      <c r="E8" s="45"/>
      <c r="G8" s="39">
        <f>calc_gear1!$I6</f>
        <v>2</v>
      </c>
      <c r="H8" s="6">
        <f>calc_gear1!$J6</f>
        <v>0</v>
      </c>
      <c r="I8" s="40">
        <f>calc_gear1!AS6</f>
        <v>0</v>
      </c>
      <c r="J8" s="40" t="str">
        <f>calc_gear1!AT6</f>
        <v/>
      </c>
      <c r="K8" s="41">
        <f>calc_gear1!AU6*100</f>
        <v>1400</v>
      </c>
      <c r="M8" s="39">
        <f>calc_gear1!$I606</f>
        <v>2</v>
      </c>
      <c r="N8" s="6">
        <f>IF($C$3=10,"",calc_gear1!$J606)</f>
        <v>0</v>
      </c>
      <c r="O8" s="40">
        <f ca="1">IF($C$3=10,"",calc_gear1!AS606)</f>
        <v>0</v>
      </c>
      <c r="P8" s="40" t="str">
        <f ca="1">calc_gear1!AT606</f>
        <v/>
      </c>
      <c r="Q8" s="41">
        <f ca="1">IF($C$3=10,"",calc_gear1!AU606*100)</f>
        <v>1400</v>
      </c>
      <c r="S8" s="39">
        <f>calc_gear1!$I1206</f>
        <v>2</v>
      </c>
      <c r="T8" s="6">
        <f>IF(INT($C$3/10)&lt;=2,"",calc_gear1!$J1206)</f>
        <v>0</v>
      </c>
      <c r="U8" s="40">
        <f ca="1">IF(INT($C$3/10)&lt;=2,"",calc_gear1!AS1206)</f>
        <v>0</v>
      </c>
      <c r="V8" s="40" t="str">
        <f ca="1">calc_gear1!AT1206</f>
        <v/>
      </c>
      <c r="W8" s="41">
        <f ca="1">IF(INT($C$3/10)&lt;=2,"",calc_gear1!AU1206*100)</f>
        <v>1400</v>
      </c>
    </row>
    <row r="9" spans="1:24" ht="14.25" customHeight="1">
      <c r="A9" s="13"/>
      <c r="B9" s="14" t="s">
        <v>21</v>
      </c>
      <c r="C9" s="43" t="s">
        <v>10</v>
      </c>
      <c r="D9" s="14">
        <v>168</v>
      </c>
      <c r="E9" s="45"/>
      <c r="G9" s="39">
        <f>calc_gear1!$I7</f>
        <v>3</v>
      </c>
      <c r="H9" s="6">
        <f>calc_gear1!$J7</f>
        <v>0</v>
      </c>
      <c r="I9" s="40">
        <f>calc_gear1!AS7</f>
        <v>0</v>
      </c>
      <c r="J9" s="40" t="str">
        <f>calc_gear1!AT7</f>
        <v/>
      </c>
      <c r="K9" s="41">
        <f>calc_gear1!AU7*100</f>
        <v>1400</v>
      </c>
      <c r="M9" s="39">
        <f>calc_gear1!$I607</f>
        <v>3</v>
      </c>
      <c r="N9" s="6">
        <f>IF($C$3=10,"",calc_gear1!$J607)</f>
        <v>0</v>
      </c>
      <c r="O9" s="40">
        <f ca="1">IF($C$3=10,"",calc_gear1!AS607)</f>
        <v>0</v>
      </c>
      <c r="P9" s="40" t="str">
        <f ca="1">calc_gear1!AT607</f>
        <v/>
      </c>
      <c r="Q9" s="41">
        <f ca="1">IF($C$3=10,"",calc_gear1!AU607*100)</f>
        <v>1400</v>
      </c>
      <c r="S9" s="39">
        <f>calc_gear1!$I1207</f>
        <v>3</v>
      </c>
      <c r="T9" s="6">
        <f>IF(INT($C$3/10)&lt;=2,"",calc_gear1!$J1207)</f>
        <v>0</v>
      </c>
      <c r="U9" s="46">
        <f ca="1">IF(INT($C$3/10)&lt;=2,"",calc_gear1!AS1207)</f>
        <v>1</v>
      </c>
      <c r="V9" s="40">
        <f ca="1">calc_gear1!AT1207</f>
        <v>-1</v>
      </c>
      <c r="W9" s="41">
        <f ca="1">IF(INT($C$3/10)&lt;=2,"",calc_gear1!AU1207*100)</f>
        <v>1400</v>
      </c>
    </row>
    <row r="10" spans="1:24">
      <c r="A10" s="13"/>
      <c r="B10" s="47"/>
      <c r="C10" s="48"/>
      <c r="D10" s="38"/>
      <c r="E10" s="45"/>
      <c r="G10" s="39">
        <f>calc_gear1!$I8</f>
        <v>4</v>
      </c>
      <c r="H10" s="6">
        <f>calc_gear1!$J8</f>
        <v>0</v>
      </c>
      <c r="I10" s="40">
        <f>calc_gear1!AS8</f>
        <v>0</v>
      </c>
      <c r="J10" s="40" t="str">
        <f>calc_gear1!AT8</f>
        <v/>
      </c>
      <c r="K10" s="41">
        <f>calc_gear1!AU8*100</f>
        <v>1400</v>
      </c>
      <c r="M10" s="39">
        <f>calc_gear1!$I608</f>
        <v>4</v>
      </c>
      <c r="N10" s="6">
        <f>IF($C$3=10,"",calc_gear1!$J608)</f>
        <v>0</v>
      </c>
      <c r="O10" s="46">
        <f ca="1">IF($C$3=10,"",calc_gear1!AS608)</f>
        <v>1</v>
      </c>
      <c r="P10" s="40">
        <f ca="1">calc_gear1!AT608</f>
        <v>-1</v>
      </c>
      <c r="Q10" s="41">
        <f ca="1">IF($C$3=10,"",calc_gear1!AU608*100)</f>
        <v>1400</v>
      </c>
      <c r="S10" s="39">
        <f>calc_gear1!$I1208</f>
        <v>4</v>
      </c>
      <c r="T10" s="6">
        <f>IF(INT($C$3/10)&lt;=2,"",calc_gear1!$J1208)</f>
        <v>0</v>
      </c>
      <c r="U10" s="46">
        <f ca="1">IF(INT($C$3/10)&lt;=2,"",calc_gear1!AS1208)</f>
        <v>1</v>
      </c>
      <c r="V10" s="40">
        <f ca="1">calc_gear1!AT1208</f>
        <v>-1</v>
      </c>
      <c r="W10" s="41">
        <f ca="1">IF(INT($C$3/10)&lt;=2,"",calc_gear1!AU1208*100)</f>
        <v>1400</v>
      </c>
    </row>
    <row r="11" spans="1:24">
      <c r="A11" s="13"/>
      <c r="B11" s="49" t="s">
        <v>27</v>
      </c>
      <c r="C11" s="50" t="s">
        <v>11</v>
      </c>
      <c r="D11" s="14">
        <v>10000</v>
      </c>
      <c r="E11" s="45"/>
      <c r="G11" s="39">
        <f>calc_gear1!$I9</f>
        <v>5</v>
      </c>
      <c r="H11" s="6">
        <f>calc_gear1!$J9</f>
        <v>0</v>
      </c>
      <c r="I11" s="40">
        <f>calc_gear1!AS9</f>
        <v>0</v>
      </c>
      <c r="J11" s="40" t="str">
        <f>calc_gear1!AT9</f>
        <v/>
      </c>
      <c r="K11" s="41">
        <f>calc_gear1!AU9*100</f>
        <v>1400</v>
      </c>
      <c r="M11" s="39">
        <f>calc_gear1!$I609</f>
        <v>5</v>
      </c>
      <c r="N11" s="6">
        <f>IF($C$3=10,"",calc_gear1!$J609)</f>
        <v>0</v>
      </c>
      <c r="O11" s="46">
        <f ca="1">IF($C$3=10,"",calc_gear1!AS609)</f>
        <v>1</v>
      </c>
      <c r="P11" s="40">
        <f ca="1">calc_gear1!AT609</f>
        <v>-1</v>
      </c>
      <c r="Q11" s="41">
        <f ca="1">IF($C$3=10,"",calc_gear1!AU609*100)</f>
        <v>1400</v>
      </c>
      <c r="S11" s="39">
        <f>calc_gear1!$I1209</f>
        <v>5</v>
      </c>
      <c r="T11" s="6">
        <f>IF(INT($C$3/10)&lt;=2,"",calc_gear1!$J1209)</f>
        <v>0</v>
      </c>
      <c r="U11" s="46">
        <f ca="1">IF(INT($C$3/10)&lt;=2,"",calc_gear1!AS1209)</f>
        <v>1</v>
      </c>
      <c r="V11" s="40">
        <f ca="1">calc_gear1!AT1209</f>
        <v>-1</v>
      </c>
      <c r="W11" s="41">
        <f ca="1">IF(INT($C$3/10)&lt;=2,"",calc_gear1!AU1209*100)</f>
        <v>1400</v>
      </c>
    </row>
    <row r="12" spans="1:24">
      <c r="A12" s="13"/>
      <c r="B12" s="14" t="s">
        <v>12</v>
      </c>
      <c r="C12" s="50" t="s">
        <v>11</v>
      </c>
      <c r="D12" s="14">
        <v>1400</v>
      </c>
      <c r="E12" s="51"/>
      <c r="F12" s="52"/>
      <c r="G12" s="39">
        <f>calc_gear1!$I10</f>
        <v>6</v>
      </c>
      <c r="H12" s="6">
        <f>calc_gear1!$J10</f>
        <v>0</v>
      </c>
      <c r="I12" s="40">
        <f>calc_gear1!AS10</f>
        <v>0</v>
      </c>
      <c r="J12" s="40" t="str">
        <f>calc_gear1!AT10</f>
        <v/>
      </c>
      <c r="K12" s="41">
        <f>calc_gear1!AU10*100</f>
        <v>1400</v>
      </c>
      <c r="M12" s="39">
        <f>calc_gear1!$I610</f>
        <v>6</v>
      </c>
      <c r="N12" s="6">
        <f>IF($C$3=10,"",calc_gear1!$J610)</f>
        <v>0</v>
      </c>
      <c r="O12" s="46">
        <f ca="1">IF($C$3=10,"",calc_gear1!AS610)</f>
        <v>1</v>
      </c>
      <c r="P12" s="40">
        <f ca="1">calc_gear1!AT610</f>
        <v>-1</v>
      </c>
      <c r="Q12" s="41">
        <f ca="1">IF($C$3=10,"",calc_gear1!AU610*100)</f>
        <v>1400</v>
      </c>
      <c r="S12" s="39">
        <f>calc_gear1!$I1210</f>
        <v>6</v>
      </c>
      <c r="T12" s="6">
        <f>IF(INT($C$3/10)&lt;=2,"",calc_gear1!$J1210)</f>
        <v>0</v>
      </c>
      <c r="U12" s="46">
        <f ca="1">IF(INT($C$3/10)&lt;=2,"",calc_gear1!AS1210)</f>
        <v>1</v>
      </c>
      <c r="V12" s="40">
        <f ca="1">calc_gear1!AT1210</f>
        <v>-1</v>
      </c>
      <c r="W12" s="41">
        <f ca="1">IF(INT($C$3/10)&lt;=2,"",calc_gear1!AU1210*100)</f>
        <v>1400</v>
      </c>
    </row>
    <row r="13" spans="1:24">
      <c r="A13" s="13"/>
      <c r="B13" s="47"/>
      <c r="C13" s="48"/>
      <c r="D13" s="38"/>
      <c r="E13" s="51"/>
      <c r="F13" s="52"/>
      <c r="G13" s="39">
        <f>calc_gear1!$I11</f>
        <v>7</v>
      </c>
      <c r="H13" s="6">
        <f>calc_gear1!$J11</f>
        <v>0</v>
      </c>
      <c r="I13" s="40">
        <f>calc_gear1!AS11</f>
        <v>0</v>
      </c>
      <c r="J13" s="40" t="str">
        <f>calc_gear1!AT11</f>
        <v/>
      </c>
      <c r="K13" s="41">
        <f>calc_gear1!AU11*100</f>
        <v>1400</v>
      </c>
      <c r="M13" s="39">
        <f>calc_gear1!$I611</f>
        <v>7</v>
      </c>
      <c r="N13" s="6">
        <f>IF($C$3=10,"",calc_gear1!$J611)</f>
        <v>0</v>
      </c>
      <c r="O13" s="46">
        <f ca="1">IF($C$3=10,"",calc_gear1!AS611)</f>
        <v>1</v>
      </c>
      <c r="P13" s="40">
        <f ca="1">calc_gear1!AT611</f>
        <v>-1</v>
      </c>
      <c r="Q13" s="41">
        <f ca="1">IF($C$3=10,"",calc_gear1!AU611*100)</f>
        <v>1400</v>
      </c>
      <c r="S13" s="39">
        <f>calc_gear1!$I1211</f>
        <v>7</v>
      </c>
      <c r="T13" s="6">
        <f>IF(INT($C$3/10)&lt;=2,"",calc_gear1!$J1211)</f>
        <v>0</v>
      </c>
      <c r="U13" s="46">
        <f ca="1">IF(INT($C$3/10)&lt;=2,"",calc_gear1!AS1211)</f>
        <v>1</v>
      </c>
      <c r="V13" s="40">
        <f ca="1">calc_gear1!AT1211</f>
        <v>-1</v>
      </c>
      <c r="W13" s="41">
        <f ca="1">IF(INT($C$3/10)&lt;=2,"",calc_gear1!AU1211*100)</f>
        <v>1400</v>
      </c>
    </row>
    <row r="14" spans="1:24">
      <c r="A14" s="13"/>
      <c r="B14" s="271" t="s">
        <v>20</v>
      </c>
      <c r="C14" s="53" t="s">
        <v>4</v>
      </c>
      <c r="D14" s="44">
        <v>2.9289999999999998</v>
      </c>
      <c r="E14" s="51"/>
      <c r="F14" s="52"/>
      <c r="G14" s="39">
        <f>calc_gear1!$I12</f>
        <v>8</v>
      </c>
      <c r="H14" s="6">
        <f>calc_gear1!$J12</f>
        <v>0</v>
      </c>
      <c r="I14" s="40">
        <f>calc_gear1!AS12</f>
        <v>0</v>
      </c>
      <c r="J14" s="40" t="str">
        <f>calc_gear1!AT12</f>
        <v/>
      </c>
      <c r="K14" s="41">
        <f>calc_gear1!AU12*100</f>
        <v>1400</v>
      </c>
      <c r="M14" s="39">
        <f>calc_gear1!$I612</f>
        <v>8</v>
      </c>
      <c r="N14" s="6">
        <f>IF($C$3=10,"",calc_gear1!$J612)</f>
        <v>0</v>
      </c>
      <c r="O14" s="46">
        <f ca="1">IF($C$3=10,"",calc_gear1!AS612)</f>
        <v>1</v>
      </c>
      <c r="P14" s="40">
        <f ca="1">calc_gear1!AT612</f>
        <v>-1</v>
      </c>
      <c r="Q14" s="41">
        <f ca="1">IF($C$3=10,"",calc_gear1!AU612*100)</f>
        <v>1400</v>
      </c>
      <c r="S14" s="39">
        <f>calc_gear1!$I1212</f>
        <v>8</v>
      </c>
      <c r="T14" s="6">
        <f>IF(INT($C$3/10)&lt;=2,"",calc_gear1!$J1212)</f>
        <v>0.9</v>
      </c>
      <c r="U14" s="46">
        <f ca="1">IF(INT($C$3/10)&lt;=2,"",calc_gear1!AS1212)</f>
        <v>1</v>
      </c>
      <c r="V14" s="40" t="str">
        <f ca="1">calc_gear1!AT1212</f>
        <v/>
      </c>
      <c r="W14" s="41">
        <f ca="1">IF(INT($C$3/10)&lt;=2,"",calc_gear1!AU1212*100)</f>
        <v>1400</v>
      </c>
    </row>
    <row r="15" spans="1:24">
      <c r="A15" s="13"/>
      <c r="B15" s="272"/>
      <c r="C15" s="53" t="s">
        <v>5</v>
      </c>
      <c r="D15" s="44">
        <v>2.056</v>
      </c>
      <c r="E15" s="51"/>
      <c r="F15" s="52"/>
      <c r="G15" s="39">
        <f>calc_gear1!$I13</f>
        <v>9</v>
      </c>
      <c r="H15" s="6">
        <f>calc_gear1!$J13</f>
        <v>0</v>
      </c>
      <c r="I15" s="40">
        <f>calc_gear1!AS13</f>
        <v>0</v>
      </c>
      <c r="J15" s="40" t="str">
        <f>calc_gear1!AT13</f>
        <v/>
      </c>
      <c r="K15" s="41">
        <f>calc_gear1!AU13*100</f>
        <v>1400</v>
      </c>
      <c r="M15" s="39">
        <f>calc_gear1!$I613</f>
        <v>9</v>
      </c>
      <c r="N15" s="6">
        <f>IF($C$3=10,"",calc_gear1!$J613)</f>
        <v>2.2999999999999998</v>
      </c>
      <c r="O15" s="46">
        <f ca="1">IF($C$3=10,"",calc_gear1!AS613)</f>
        <v>1</v>
      </c>
      <c r="P15" s="40" t="str">
        <f ca="1">calc_gear1!AT613</f>
        <v/>
      </c>
      <c r="Q15" s="41">
        <f ca="1">IF($C$3=10,"",calc_gear1!AU613*100)</f>
        <v>1400</v>
      </c>
      <c r="S15" s="39">
        <f>calc_gear1!$I1213</f>
        <v>9</v>
      </c>
      <c r="T15" s="6">
        <f>IF(INT($C$3/10)&lt;=2,"",calc_gear1!$J1213)</f>
        <v>3.2</v>
      </c>
      <c r="U15" s="46">
        <f ca="1">IF(INT($C$3/10)&lt;=2,"",calc_gear1!AS1213)</f>
        <v>1</v>
      </c>
      <c r="V15" s="40" t="str">
        <f ca="1">calc_gear1!AT1213</f>
        <v/>
      </c>
      <c r="W15" s="41">
        <f ca="1">IF(INT($C$3/10)&lt;=2,"",calc_gear1!AU1213*100)</f>
        <v>1400</v>
      </c>
    </row>
    <row r="16" spans="1:24">
      <c r="A16" s="13"/>
      <c r="B16" s="272"/>
      <c r="C16" s="53" t="s">
        <v>6</v>
      </c>
      <c r="D16" s="44">
        <v>1.619</v>
      </c>
      <c r="E16" s="51"/>
      <c r="F16" s="16"/>
      <c r="G16" s="39">
        <f>calc_gear1!$I14</f>
        <v>10</v>
      </c>
      <c r="H16" s="6">
        <f>calc_gear1!$J14</f>
        <v>0</v>
      </c>
      <c r="I16" s="40">
        <f>calc_gear1!AS14</f>
        <v>0</v>
      </c>
      <c r="J16" s="40" t="str">
        <f>calc_gear1!AT14</f>
        <v/>
      </c>
      <c r="K16" s="41">
        <f>calc_gear1!AU14*100</f>
        <v>1400</v>
      </c>
      <c r="M16" s="39">
        <f>calc_gear1!$I614</f>
        <v>10</v>
      </c>
      <c r="N16" s="6">
        <f>IF($C$3=10,"",calc_gear1!$J614)</f>
        <v>7.3</v>
      </c>
      <c r="O16" s="46">
        <f ca="1">IF($C$3=10,"",calc_gear1!AS614)</f>
        <v>1</v>
      </c>
      <c r="P16" s="40" t="str">
        <f ca="1">calc_gear1!AT614</f>
        <v/>
      </c>
      <c r="Q16" s="41">
        <f ca="1">IF($C$3=10,"",calc_gear1!AU614*100)</f>
        <v>1400</v>
      </c>
      <c r="S16" s="39">
        <f>calc_gear1!$I1214</f>
        <v>10</v>
      </c>
      <c r="T16" s="6">
        <f>IF(INT($C$3/10)&lt;=2,"",calc_gear1!$J1214)</f>
        <v>7.3</v>
      </c>
      <c r="U16" s="46">
        <f ca="1">IF(INT($C$3/10)&lt;=2,"",calc_gear1!AS1214)</f>
        <v>1</v>
      </c>
      <c r="V16" s="40" t="str">
        <f ca="1">calc_gear1!AT1214</f>
        <v/>
      </c>
      <c r="W16" s="41">
        <f ca="1">IF(INT($C$3/10)&lt;=2,"",calc_gear1!AU1214*100)</f>
        <v>1400</v>
      </c>
    </row>
    <row r="17" spans="1:24">
      <c r="A17" s="13"/>
      <c r="B17" s="272"/>
      <c r="C17" s="53" t="s">
        <v>7</v>
      </c>
      <c r="D17" s="44">
        <v>1.333</v>
      </c>
      <c r="E17" s="54"/>
      <c r="F17" s="16"/>
      <c r="G17" s="39">
        <f>calc_gear1!$I15</f>
        <v>11</v>
      </c>
      <c r="H17" s="6">
        <f>calc_gear1!$J15</f>
        <v>0</v>
      </c>
      <c r="I17" s="40">
        <f>calc_gear1!AS15</f>
        <v>0</v>
      </c>
      <c r="J17" s="40" t="str">
        <f>calc_gear1!AT15</f>
        <v/>
      </c>
      <c r="K17" s="41">
        <f>calc_gear1!AU15*100</f>
        <v>1400</v>
      </c>
      <c r="M17" s="39">
        <f>calc_gear1!$I615</f>
        <v>11</v>
      </c>
      <c r="N17" s="6">
        <f>IF($C$3=10,"",calc_gear1!$J615)</f>
        <v>15.2</v>
      </c>
      <c r="O17" s="46">
        <f ca="1">IF($C$3=10,"",calc_gear1!AS615)</f>
        <v>1</v>
      </c>
      <c r="P17" s="40" t="str">
        <f ca="1">calc_gear1!AT615</f>
        <v/>
      </c>
      <c r="Q17" s="41">
        <f ca="1">IF($C$3=10,"",calc_gear1!AU615*100)</f>
        <v>1400</v>
      </c>
      <c r="S17" s="39">
        <f>calc_gear1!$I1215</f>
        <v>11</v>
      </c>
      <c r="T17" s="6">
        <f>IF(INT($C$3/10)&lt;=2,"",calc_gear1!$J1215)</f>
        <v>12.4</v>
      </c>
      <c r="U17" s="46">
        <f ca="1">IF(INT($C$3/10)&lt;=2,"",calc_gear1!AS1215)</f>
        <v>1</v>
      </c>
      <c r="V17" s="40" t="str">
        <f ca="1">calc_gear1!AT1215</f>
        <v/>
      </c>
      <c r="W17" s="41">
        <f ca="1">IF(INT($C$3/10)&lt;=2,"",calc_gear1!AU1215*100)</f>
        <v>1400</v>
      </c>
    </row>
    <row r="18" spans="1:24">
      <c r="A18" s="13"/>
      <c r="B18" s="272"/>
      <c r="C18" s="53" t="s">
        <v>8</v>
      </c>
      <c r="D18" s="44">
        <v>1.1539999999999999</v>
      </c>
      <c r="E18" s="51"/>
      <c r="F18" s="16"/>
      <c r="G18" s="39">
        <f>calc_gear1!$I16</f>
        <v>12</v>
      </c>
      <c r="H18" s="6">
        <f>calc_gear1!$J16</f>
        <v>0</v>
      </c>
      <c r="I18" s="40">
        <f>calc_gear1!AS16</f>
        <v>0</v>
      </c>
      <c r="J18" s="40" t="str">
        <f>calc_gear1!AT16</f>
        <v/>
      </c>
      <c r="K18" s="41">
        <f>calc_gear1!AU16*100</f>
        <v>1400</v>
      </c>
      <c r="M18" s="39">
        <f>calc_gear1!$I616</f>
        <v>12</v>
      </c>
      <c r="N18" s="6">
        <f>IF($C$3=10,"",calc_gear1!$J616)</f>
        <v>23.9</v>
      </c>
      <c r="O18" s="46">
        <f ca="1">IF($C$3=10,"",calc_gear1!AS616)</f>
        <v>1</v>
      </c>
      <c r="P18" s="40" t="str">
        <f ca="1">calc_gear1!AT616</f>
        <v/>
      </c>
      <c r="Q18" s="41">
        <f ca="1">IF($C$3=10,"",calc_gear1!AU616*100)</f>
        <v>1400</v>
      </c>
      <c r="S18" s="39">
        <f>calc_gear1!$I1216</f>
        <v>12</v>
      </c>
      <c r="T18" s="6">
        <f>IF(INT($C$3/10)&lt;=2,"",calc_gear1!$J1216)</f>
        <v>17.899999999999999</v>
      </c>
      <c r="U18" s="46">
        <f ca="1">IF(INT($C$3/10)&lt;=2,"",calc_gear1!AS1216)</f>
        <v>1</v>
      </c>
      <c r="V18" s="40" t="str">
        <f ca="1">calc_gear1!AT1216</f>
        <v/>
      </c>
      <c r="W18" s="41">
        <f ca="1">IF(INT($C$3/10)&lt;=2,"",calc_gear1!AU1216*100)</f>
        <v>1400</v>
      </c>
    </row>
    <row r="19" spans="1:24">
      <c r="A19" s="13"/>
      <c r="B19" s="273"/>
      <c r="C19" s="53" t="s">
        <v>9</v>
      </c>
      <c r="D19" s="44">
        <v>1.0369999999999999</v>
      </c>
      <c r="E19" s="51"/>
      <c r="F19" s="16"/>
      <c r="G19" s="39">
        <f>calc_gear1!$I17</f>
        <v>13</v>
      </c>
      <c r="H19" s="6">
        <f>calc_gear1!$J17</f>
        <v>0</v>
      </c>
      <c r="I19" s="40">
        <f>calc_gear1!AS17</f>
        <v>0</v>
      </c>
      <c r="J19" s="40" t="str">
        <f>calc_gear1!AT17</f>
        <v/>
      </c>
      <c r="K19" s="41">
        <f>calc_gear1!AU17*100</f>
        <v>1400</v>
      </c>
      <c r="M19" s="39">
        <f>calc_gear1!$I617</f>
        <v>13</v>
      </c>
      <c r="N19" s="6">
        <f>IF($C$3=10,"",calc_gear1!$J617)</f>
        <v>32.5</v>
      </c>
      <c r="O19" s="46">
        <f ca="1">IF($C$3=10,"",calc_gear1!AS617)</f>
        <v>1</v>
      </c>
      <c r="P19" s="40" t="str">
        <f ca="1">calc_gear1!AT617</f>
        <v/>
      </c>
      <c r="Q19" s="41">
        <f ca="1">IF($C$3=10,"",calc_gear1!AU617*100)</f>
        <v>1400</v>
      </c>
      <c r="S19" s="39">
        <f>calc_gear1!$I1217</f>
        <v>13</v>
      </c>
      <c r="T19" s="6">
        <f>IF(INT($C$3/10)&lt;=2,"",calc_gear1!$J1217)</f>
        <v>23.5</v>
      </c>
      <c r="U19" s="46">
        <f ca="1">IF(INT($C$3/10)&lt;=2,"",calc_gear1!AS1217)</f>
        <v>1</v>
      </c>
      <c r="V19" s="40" t="str">
        <f ca="1">calc_gear1!AT1217</f>
        <v/>
      </c>
      <c r="W19" s="41">
        <f ca="1">IF(INT($C$3/10)&lt;=2,"",calc_gear1!AU1217*100)</f>
        <v>1400</v>
      </c>
    </row>
    <row r="20" spans="1:24">
      <c r="A20" s="264" t="s">
        <v>214</v>
      </c>
      <c r="B20" s="12"/>
      <c r="C20" s="12"/>
      <c r="D20" s="12"/>
      <c r="E20" s="12"/>
      <c r="F20" s="16"/>
      <c r="G20" s="39">
        <f>calc_gear1!$I18</f>
        <v>14</v>
      </c>
      <c r="H20" s="6">
        <f>calc_gear1!$J18</f>
        <v>0</v>
      </c>
      <c r="I20" s="40">
        <f>calc_gear1!AS18</f>
        <v>0</v>
      </c>
      <c r="J20" s="40" t="str">
        <f>calc_gear1!AT18</f>
        <v/>
      </c>
      <c r="K20" s="41">
        <f>calc_gear1!AU18*100</f>
        <v>1400</v>
      </c>
      <c r="M20" s="39">
        <f>calc_gear1!$I618</f>
        <v>14</v>
      </c>
      <c r="N20" s="6">
        <f>IF($C$3=10,"",calc_gear1!$J618)</f>
        <v>39.200000000000003</v>
      </c>
      <c r="O20" s="46">
        <f ca="1">IF($C$3=10,"",calc_gear1!AS618)</f>
        <v>1</v>
      </c>
      <c r="P20" s="40" t="str">
        <f ca="1">calc_gear1!AT618</f>
        <v/>
      </c>
      <c r="Q20" s="41">
        <f ca="1">IF($C$3=10,"",calc_gear1!AU618*100)</f>
        <v>1400</v>
      </c>
      <c r="S20" s="39">
        <f>calc_gear1!$I1218</f>
        <v>14</v>
      </c>
      <c r="T20" s="6">
        <f>IF(INT($C$3/10)&lt;=2,"",calc_gear1!$J1218)</f>
        <v>29.1</v>
      </c>
      <c r="U20" s="46">
        <f ca="1">IF(INT($C$3/10)&lt;=2,"",calc_gear1!AS1218)</f>
        <v>1</v>
      </c>
      <c r="V20" s="40" t="str">
        <f ca="1">calc_gear1!AT1218</f>
        <v/>
      </c>
      <c r="W20" s="41">
        <f ca="1">IF(INT($C$3/10)&lt;=2,"",calc_gear1!AU1218*100)</f>
        <v>1400</v>
      </c>
    </row>
    <row r="21" spans="1:24">
      <c r="A21" s="6"/>
      <c r="B21" s="4"/>
      <c r="C21" s="4"/>
      <c r="D21" s="4"/>
      <c r="E21" s="6"/>
      <c r="F21" s="55"/>
      <c r="G21" s="39">
        <f>calc_gear1!$I19</f>
        <v>15</v>
      </c>
      <c r="H21" s="6">
        <f>calc_gear1!$J19</f>
        <v>0</v>
      </c>
      <c r="I21" s="40">
        <f>calc_gear1!AS19</f>
        <v>0</v>
      </c>
      <c r="J21" s="40" t="str">
        <f>calc_gear1!AT19</f>
        <v/>
      </c>
      <c r="K21" s="41">
        <f>calc_gear1!AU19*100</f>
        <v>1400</v>
      </c>
      <c r="M21" s="39">
        <f>calc_gear1!$I619</f>
        <v>15</v>
      </c>
      <c r="N21" s="6">
        <f>IF($C$3=10,"",calc_gear1!$J619)</f>
        <v>44.1</v>
      </c>
      <c r="O21" s="46">
        <f ca="1">IF($C$3=10,"",calc_gear1!AS619)</f>
        <v>1</v>
      </c>
      <c r="P21" s="40" t="str">
        <f ca="1">calc_gear1!AT619</f>
        <v/>
      </c>
      <c r="Q21" s="41">
        <f ca="1">IF($C$3=10,"",calc_gear1!AU619*100)</f>
        <v>1400</v>
      </c>
      <c r="S21" s="39">
        <f>calc_gear1!$I1219</f>
        <v>15</v>
      </c>
      <c r="T21" s="6">
        <f>IF(INT($C$3/10)&lt;=2,"",calc_gear1!$J1219)</f>
        <v>34.299999999999997</v>
      </c>
      <c r="U21" s="46">
        <f ca="1">IF(INT($C$3/10)&lt;=2,"",calc_gear1!AS1219)</f>
        <v>1</v>
      </c>
      <c r="V21" s="40" t="str">
        <f ca="1">calc_gear1!AT1219</f>
        <v/>
      </c>
      <c r="W21" s="41">
        <f ca="1">IF(INT($C$3/10)&lt;=2,"",calc_gear1!AU1219*100)</f>
        <v>1400</v>
      </c>
    </row>
    <row r="22" spans="1:24">
      <c r="A22" s="56"/>
      <c r="B22" s="57"/>
      <c r="C22" s="58"/>
      <c r="D22" s="58"/>
      <c r="E22" s="11"/>
      <c r="F22" s="16"/>
      <c r="G22" s="39">
        <f>calc_gear1!$I20</f>
        <v>16</v>
      </c>
      <c r="H22" s="6">
        <f>calc_gear1!$J20</f>
        <v>0</v>
      </c>
      <c r="I22" s="40">
        <f>calc_gear1!AS20</f>
        <v>0</v>
      </c>
      <c r="J22" s="40" t="str">
        <f>calc_gear1!AT20</f>
        <v/>
      </c>
      <c r="K22" s="41">
        <f>calc_gear1!AU20*100</f>
        <v>1400</v>
      </c>
      <c r="M22" s="39">
        <f>calc_gear1!$I620</f>
        <v>16</v>
      </c>
      <c r="N22" s="6">
        <f>IF($C$3=10,"",calc_gear1!$J620)</f>
        <v>48.1</v>
      </c>
      <c r="O22" s="46">
        <f ca="1">IF($C$3=10,"",calc_gear1!AS620)</f>
        <v>1</v>
      </c>
      <c r="P22" s="40" t="str">
        <f ca="1">calc_gear1!AT620</f>
        <v/>
      </c>
      <c r="Q22" s="41">
        <f ca="1">IF($C$3=10,"",calc_gear1!AU620*100)</f>
        <v>1400</v>
      </c>
      <c r="S22" s="39">
        <f>calc_gear1!$I1220</f>
        <v>16</v>
      </c>
      <c r="T22" s="6">
        <f>IF(INT($C$3/10)&lt;=2,"",calc_gear1!$J1220)</f>
        <v>38.6</v>
      </c>
      <c r="U22" s="46">
        <f ca="1">IF(INT($C$3/10)&lt;=2,"",calc_gear1!AS1220)</f>
        <v>1</v>
      </c>
      <c r="V22" s="40" t="str">
        <f ca="1">calc_gear1!AT1220</f>
        <v/>
      </c>
      <c r="W22" s="41">
        <f ca="1">IF(INT($C$3/10)&lt;=2,"",calc_gear1!AU1220*100)</f>
        <v>1400</v>
      </c>
    </row>
    <row r="23" spans="1:24">
      <c r="A23" s="59"/>
      <c r="B23" s="60"/>
      <c r="C23" s="61" t="s">
        <v>22</v>
      </c>
      <c r="D23" s="61" t="s">
        <v>48</v>
      </c>
      <c r="E23" s="11"/>
      <c r="F23" s="16"/>
      <c r="G23" s="39">
        <f>calc_gear1!$I21</f>
        <v>17</v>
      </c>
      <c r="H23" s="6">
        <f>calc_gear1!$J21</f>
        <v>0</v>
      </c>
      <c r="I23" s="46">
        <f>calc_gear1!AS21</f>
        <v>1</v>
      </c>
      <c r="J23" s="40">
        <f>calc_gear1!AT21</f>
        <v>-1</v>
      </c>
      <c r="K23" s="41">
        <f>calc_gear1!AU21*100</f>
        <v>1400</v>
      </c>
      <c r="M23" s="39">
        <f>calc_gear1!$I621</f>
        <v>17</v>
      </c>
      <c r="N23" s="6">
        <f>IF($C$3=10,"",calc_gear1!$J621)</f>
        <v>51.2</v>
      </c>
      <c r="O23" s="46">
        <f ca="1">IF($C$3=10,"",calc_gear1!AS621)</f>
        <v>1</v>
      </c>
      <c r="P23" s="40" t="str">
        <f ca="1">calc_gear1!AT621</f>
        <v/>
      </c>
      <c r="Q23" s="41">
        <f ca="1">IF($C$3=10,"",calc_gear1!AU621*100)</f>
        <v>1400</v>
      </c>
      <c r="S23" s="39">
        <f>calc_gear1!$I1221</f>
        <v>17</v>
      </c>
      <c r="T23" s="6">
        <f>IF(INT($C$3/10)&lt;=2,"",calc_gear1!$J1221)</f>
        <v>41.6</v>
      </c>
      <c r="U23" s="46">
        <f ca="1">IF(INT($C$3/10)&lt;=2,"",calc_gear1!AS1221)</f>
        <v>1</v>
      </c>
      <c r="V23" s="40" t="str">
        <f ca="1">calc_gear1!AT1221</f>
        <v/>
      </c>
      <c r="W23" s="41">
        <f ca="1">IF(INT($C$3/10)&lt;=2,"",calc_gear1!AU1221*100)</f>
        <v>1400</v>
      </c>
    </row>
    <row r="24" spans="1:24">
      <c r="A24" s="59"/>
      <c r="B24" s="60"/>
      <c r="C24" s="62" t="str">
        <f>tbL!B39</f>
        <v>in km/h</v>
      </c>
      <c r="D24" s="63" t="str">
        <f>tbL!C39</f>
        <v>in min-1</v>
      </c>
      <c r="E24" s="64"/>
      <c r="F24" s="11"/>
      <c r="G24" s="39">
        <f>calc_gear1!$I22</f>
        <v>18</v>
      </c>
      <c r="H24" s="6">
        <f>calc_gear1!$J22</f>
        <v>0</v>
      </c>
      <c r="I24" s="46">
        <f>calc_gear1!AS22</f>
        <v>1</v>
      </c>
      <c r="J24" s="40">
        <f>calc_gear1!AT22</f>
        <v>-1</v>
      </c>
      <c r="K24" s="41">
        <f>calc_gear1!AU22*100</f>
        <v>1400</v>
      </c>
      <c r="M24" s="39">
        <f>calc_gear1!$I622</f>
        <v>18</v>
      </c>
      <c r="N24" s="6">
        <f>IF($C$3=10,"",calc_gear1!$J622)</f>
        <v>53.3</v>
      </c>
      <c r="O24" s="46">
        <f ca="1">IF($C$3=10,"",calc_gear1!AS622)</f>
        <v>1</v>
      </c>
      <c r="P24" s="40" t="str">
        <f ca="1">calc_gear1!AT622</f>
        <v/>
      </c>
      <c r="Q24" s="41">
        <f ca="1">IF($C$3=10,"",calc_gear1!AU622*100)</f>
        <v>1400</v>
      </c>
      <c r="S24" s="39">
        <f>calc_gear1!$I1222</f>
        <v>18</v>
      </c>
      <c r="T24" s="6">
        <f>IF(INT($C$3/10)&lt;=2,"",calc_gear1!$J1222)</f>
        <v>43.9</v>
      </c>
      <c r="U24" s="46">
        <f ca="1">IF(INT($C$3/10)&lt;=2,"",calc_gear1!AS1222)</f>
        <v>1</v>
      </c>
      <c r="V24" s="40" t="str">
        <f ca="1">calc_gear1!AT1222</f>
        <v/>
      </c>
      <c r="W24" s="41">
        <f ca="1">IF(INT($C$3/10)&lt;=2,"",calc_gear1!AU1222*100)</f>
        <v>1400</v>
      </c>
    </row>
    <row r="25" spans="1:24">
      <c r="A25" s="275" t="s">
        <v>64</v>
      </c>
      <c r="B25" s="62" t="str">
        <f>tbL!A40</f>
        <v>1st to 2nd</v>
      </c>
      <c r="C25" s="62">
        <f ca="1">tbL!B40</f>
        <v>1485.3</v>
      </c>
      <c r="D25" s="63">
        <f>tbL!C40</f>
        <v>4350.4462366936859</v>
      </c>
      <c r="E25" s="64"/>
      <c r="G25" s="39">
        <f>calc_gear1!$I23</f>
        <v>19</v>
      </c>
      <c r="H25" s="6">
        <f>calc_gear1!$J23</f>
        <v>0</v>
      </c>
      <c r="I25" s="46">
        <f>calc_gear1!AS23</f>
        <v>1</v>
      </c>
      <c r="J25" s="40">
        <f>calc_gear1!AT23</f>
        <v>-1</v>
      </c>
      <c r="K25" s="41">
        <f>calc_gear1!AU23*100</f>
        <v>1400</v>
      </c>
      <c r="L25" s="11"/>
      <c r="M25" s="39">
        <f>calc_gear1!$I623</f>
        <v>19</v>
      </c>
      <c r="N25" s="6">
        <f>IF($C$3=10,"",calc_gear1!$J623)</f>
        <v>54.5</v>
      </c>
      <c r="O25" s="46">
        <f ca="1">IF($C$3=10,"",calc_gear1!AS623)</f>
        <v>1</v>
      </c>
      <c r="P25" s="40" t="str">
        <f ca="1">calc_gear1!AT623</f>
        <v/>
      </c>
      <c r="Q25" s="41">
        <f ca="1">IF($C$3=10,"",calc_gear1!AU623*100)</f>
        <v>1400</v>
      </c>
      <c r="S25" s="39">
        <f>calc_gear1!$I1223</f>
        <v>19</v>
      </c>
      <c r="T25" s="6">
        <f>IF(INT($C$3/10)&lt;=2,"",calc_gear1!$J1223)</f>
        <v>45.9</v>
      </c>
      <c r="U25" s="46">
        <f ca="1">IF(INT($C$3/10)&lt;=2,"",calc_gear1!AS1223)</f>
        <v>1</v>
      </c>
      <c r="V25" s="40" t="str">
        <f ca="1">calc_gear1!AT1223</f>
        <v/>
      </c>
      <c r="W25" s="41">
        <f ca="1">IF(INT($C$3/10)&lt;=2,"",calc_gear1!AU1223*100)</f>
        <v>1400</v>
      </c>
    </row>
    <row r="26" spans="1:24">
      <c r="A26" s="269"/>
      <c r="B26" s="62" t="str">
        <f>tbL!A41</f>
        <v>2nd to 3rd</v>
      </c>
      <c r="C26" s="62">
        <f ca="1">tbL!B41</f>
        <v>2534.3000000000002</v>
      </c>
      <c r="D26" s="63">
        <f>tbL!C41</f>
        <v>5210.4462366936859</v>
      </c>
      <c r="E26" s="64"/>
      <c r="G26" s="39">
        <f>calc_gear1!$I24</f>
        <v>20</v>
      </c>
      <c r="H26" s="6">
        <f>calc_gear1!$J24</f>
        <v>0</v>
      </c>
      <c r="I26" s="46">
        <f>calc_gear1!AS24</f>
        <v>1</v>
      </c>
      <c r="J26" s="40">
        <f>calc_gear1!AT24</f>
        <v>-1</v>
      </c>
      <c r="K26" s="41">
        <f>calc_gear1!AU24*100</f>
        <v>1400</v>
      </c>
      <c r="L26" s="11"/>
      <c r="M26" s="39">
        <f>calc_gear1!$I624</f>
        <v>20</v>
      </c>
      <c r="N26" s="6">
        <f>IF($C$3=10,"",calc_gear1!$J624)</f>
        <v>55.7</v>
      </c>
      <c r="O26" s="46">
        <f ca="1">IF($C$3=10,"",calc_gear1!AS624)</f>
        <v>1</v>
      </c>
      <c r="P26" s="40" t="str">
        <f ca="1">calc_gear1!AT624</f>
        <v/>
      </c>
      <c r="Q26" s="41">
        <f ca="1">IF($C$3=10,"",calc_gear1!AU624*100)</f>
        <v>1400</v>
      </c>
      <c r="S26" s="39">
        <f>calc_gear1!$I1224</f>
        <v>20</v>
      </c>
      <c r="T26" s="6">
        <f>IF(INT($C$3/10)&lt;=2,"",calc_gear1!$J1224)</f>
        <v>48.1</v>
      </c>
      <c r="U26" s="46">
        <f ca="1">IF(INT($C$3/10)&lt;=2,"",calc_gear1!AS1224)</f>
        <v>1</v>
      </c>
      <c r="V26" s="40" t="str">
        <f ca="1">calc_gear1!AT1224</f>
        <v/>
      </c>
      <c r="W26" s="41">
        <f ca="1">IF(INT($C$3/10)&lt;=2,"",calc_gear1!AU1224*100)</f>
        <v>1400</v>
      </c>
    </row>
    <row r="27" spans="1:24">
      <c r="A27" s="269"/>
      <c r="B27" s="62" t="str">
        <f>tbL!A42</f>
        <v>3rd to 4th</v>
      </c>
      <c r="C27" s="62">
        <f ca="1">tbL!B42</f>
        <v>3218.3</v>
      </c>
      <c r="D27" s="63">
        <f>tbL!C42</f>
        <v>5210.4462366936859</v>
      </c>
      <c r="E27" s="64"/>
      <c r="G27" s="39">
        <f>calc_gear1!$I25</f>
        <v>21</v>
      </c>
      <c r="H27" s="6">
        <f>calc_gear1!$J25</f>
        <v>0</v>
      </c>
      <c r="I27" s="46">
        <f>calc_gear1!AS25</f>
        <v>1</v>
      </c>
      <c r="J27" s="40">
        <f>calc_gear1!AT25</f>
        <v>-1</v>
      </c>
      <c r="K27" s="41">
        <f>calc_gear1!AU25*100</f>
        <v>1400</v>
      </c>
      <c r="M27" s="39">
        <f>calc_gear1!$I625</f>
        <v>21</v>
      </c>
      <c r="N27" s="6">
        <f>IF($C$3=10,"",calc_gear1!$J625)</f>
        <v>56.9</v>
      </c>
      <c r="O27" s="46">
        <f ca="1">IF($C$3=10,"",calc_gear1!AS625)</f>
        <v>1</v>
      </c>
      <c r="P27" s="40" t="str">
        <f ca="1">calc_gear1!AT625</f>
        <v/>
      </c>
      <c r="Q27" s="41">
        <f ca="1">IF($C$3=10,"",calc_gear1!AU625*100)</f>
        <v>1400</v>
      </c>
      <c r="S27" s="39">
        <f>calc_gear1!$I1225</f>
        <v>21</v>
      </c>
      <c r="T27" s="6">
        <f>IF(INT($C$3/10)&lt;=2,"",calc_gear1!$J1225)</f>
        <v>50.3</v>
      </c>
      <c r="U27" s="46">
        <f ca="1">IF(INT($C$3/10)&lt;=2,"",calc_gear1!AS1225)</f>
        <v>1</v>
      </c>
      <c r="V27" s="40" t="str">
        <f ca="1">calc_gear1!AT1225</f>
        <v/>
      </c>
      <c r="W27" s="41">
        <f ca="1">IF(INT($C$3/10)&lt;=2,"",calc_gear1!AU1225*100)</f>
        <v>1400</v>
      </c>
    </row>
    <row r="28" spans="1:24">
      <c r="A28" s="269"/>
      <c r="B28" s="62" t="str">
        <f>tbL!A43</f>
        <v>4th to 5th</v>
      </c>
      <c r="C28" s="62">
        <f ca="1">tbL!B43</f>
        <v>3908.8</v>
      </c>
      <c r="D28" s="63">
        <f>tbL!C43</f>
        <v>5210.4462366936859</v>
      </c>
      <c r="E28" s="64"/>
      <c r="G28" s="39">
        <f>calc_gear1!$I26</f>
        <v>22</v>
      </c>
      <c r="H28" s="6">
        <f>calc_gear1!$J26</f>
        <v>1</v>
      </c>
      <c r="I28" s="46">
        <f ca="1">calc_gear1!AS26</f>
        <v>1</v>
      </c>
      <c r="J28" s="40" t="str">
        <f ca="1">calc_gear1!AT26</f>
        <v/>
      </c>
      <c r="K28" s="41">
        <f ca="1">calc_gear1!AU26*100</f>
        <v>1400</v>
      </c>
      <c r="M28" s="39">
        <f>calc_gear1!$I626</f>
        <v>22</v>
      </c>
      <c r="N28" s="6">
        <f>IF($C$3=10,"",calc_gear1!$J626)</f>
        <v>57.5</v>
      </c>
      <c r="O28" s="46">
        <f ca="1">IF($C$3=10,"",calc_gear1!AS626)</f>
        <v>1</v>
      </c>
      <c r="P28" s="40" t="str">
        <f ca="1">calc_gear1!AT626</f>
        <v/>
      </c>
      <c r="Q28" s="41">
        <f ca="1">IF($C$3=10,"",calc_gear1!AU626*100)</f>
        <v>1400</v>
      </c>
      <c r="S28" s="39">
        <f>calc_gear1!$I1226</f>
        <v>22</v>
      </c>
      <c r="T28" s="6">
        <f>IF(INT($C$3/10)&lt;=2,"",calc_gear1!$J1226)</f>
        <v>52.6</v>
      </c>
      <c r="U28" s="46">
        <f ca="1">IF(INT($C$3/10)&lt;=2,"",calc_gear1!AS1226)</f>
        <v>1</v>
      </c>
      <c r="V28" s="40" t="str">
        <f ca="1">calc_gear1!AT1226</f>
        <v/>
      </c>
      <c r="W28" s="41">
        <f ca="1">IF(INT($C$3/10)&lt;=2,"",calc_gear1!AU1226*100)</f>
        <v>1400</v>
      </c>
    </row>
    <row r="29" spans="1:24">
      <c r="A29" s="270"/>
      <c r="B29" s="62" t="str">
        <f>tbL!A44</f>
        <v>5th to 6th</v>
      </c>
      <c r="C29" s="62">
        <f ca="1">tbL!B44</f>
        <v>4515.1000000000004</v>
      </c>
      <c r="D29" s="63">
        <f>tbL!C44</f>
        <v>5210.4462366936859</v>
      </c>
      <c r="E29" s="64"/>
      <c r="G29" s="39">
        <f>calc_gear1!$I27</f>
        <v>23</v>
      </c>
      <c r="H29" s="6">
        <f>calc_gear1!$J27</f>
        <v>2.6</v>
      </c>
      <c r="I29" s="46">
        <f ca="1">calc_gear1!AS27</f>
        <v>1</v>
      </c>
      <c r="J29" s="40" t="str">
        <f ca="1">calc_gear1!AT27</f>
        <v/>
      </c>
      <c r="K29" s="41">
        <f ca="1">calc_gear1!AU27*100</f>
        <v>1400</v>
      </c>
      <c r="M29" s="39">
        <f>calc_gear1!$I627</f>
        <v>23</v>
      </c>
      <c r="N29" s="6">
        <f>IF($C$3=10,"",calc_gear1!$J627)</f>
        <v>58</v>
      </c>
      <c r="O29" s="46">
        <f ca="1">IF($C$3=10,"",calc_gear1!AS627)</f>
        <v>1</v>
      </c>
      <c r="P29" s="40" t="str">
        <f ca="1">calc_gear1!AT627</f>
        <v/>
      </c>
      <c r="Q29" s="41">
        <f ca="1">IF($C$3=10,"",calc_gear1!AU627*100)</f>
        <v>1400</v>
      </c>
      <c r="S29" s="39">
        <f>calc_gear1!$I1227</f>
        <v>23</v>
      </c>
      <c r="T29" s="6">
        <f>IF(INT($C$3/10)&lt;=2,"",calc_gear1!$J1227)</f>
        <v>54.8</v>
      </c>
      <c r="U29" s="46">
        <f ca="1">IF(INT($C$3/10)&lt;=2,"",calc_gear1!AS1227)</f>
        <v>1</v>
      </c>
      <c r="V29" s="40" t="str">
        <f ca="1">calc_gear1!AT1227</f>
        <v/>
      </c>
      <c r="W29" s="41">
        <f ca="1">IF(INT($C$3/10)&lt;=2,"",calc_gear1!AU1227*100)</f>
        <v>1400</v>
      </c>
    </row>
    <row r="30" spans="1:24">
      <c r="A30" s="265" t="s">
        <v>78</v>
      </c>
      <c r="B30" s="62" t="str">
        <f>tbL!A45</f>
        <v xml:space="preserve">1st to clutch </v>
      </c>
      <c r="C30" s="62">
        <f ca="1">tbL!B45</f>
        <v>566.1</v>
      </c>
      <c r="D30" s="63">
        <f>calc_gear1!G5</f>
        <v>1658</v>
      </c>
      <c r="E30" s="64"/>
      <c r="G30" s="39">
        <f>calc_gear1!$I28</f>
        <v>24</v>
      </c>
      <c r="H30" s="6">
        <f>calc_gear1!$J28</f>
        <v>4.8</v>
      </c>
      <c r="I30" s="46">
        <f ca="1">calc_gear1!AS28</f>
        <v>1</v>
      </c>
      <c r="J30" s="40" t="str">
        <f ca="1">calc_gear1!AT28</f>
        <v/>
      </c>
      <c r="K30" s="41">
        <f ca="1">calc_gear1!AU28*100</f>
        <v>1400</v>
      </c>
      <c r="M30" s="39">
        <f>calc_gear1!$I628</f>
        <v>24</v>
      </c>
      <c r="N30" s="6">
        <f>IF($C$3=10,"",calc_gear1!$J628)</f>
        <v>58.4</v>
      </c>
      <c r="O30" s="46">
        <f ca="1">IF($C$3=10,"",calc_gear1!AS628)</f>
        <v>1</v>
      </c>
      <c r="P30" s="40" t="str">
        <f ca="1">calc_gear1!AT628</f>
        <v/>
      </c>
      <c r="Q30" s="41">
        <f ca="1">IF($C$3=10,"",calc_gear1!AU628*100)</f>
        <v>1400</v>
      </c>
      <c r="S30" s="39">
        <f>calc_gear1!$I1228</f>
        <v>24</v>
      </c>
      <c r="T30" s="6">
        <f>IF(INT($C$3/10)&lt;=2,"",calc_gear1!$J1228)</f>
        <v>55.8</v>
      </c>
      <c r="U30" s="46">
        <f ca="1">IF(INT($C$3/10)&lt;=2,"",calc_gear1!AS1228)</f>
        <v>1</v>
      </c>
      <c r="V30" s="40" t="str">
        <f ca="1">calc_gear1!AT1228</f>
        <v/>
      </c>
      <c r="W30" s="41">
        <f ca="1">IF(INT($C$3/10)&lt;=2,"",calc_gear1!AU1228*100)</f>
        <v>1400</v>
      </c>
      <c r="X30" s="65"/>
    </row>
    <row r="31" spans="1:24">
      <c r="A31" s="266"/>
      <c r="B31" s="62" t="str">
        <f>tbL!A46</f>
        <v>2nd to clutch</v>
      </c>
      <c r="C31" s="62">
        <f ca="1">tbL!B46</f>
        <v>806.4</v>
      </c>
      <c r="D31" s="63">
        <f>calc_gear1!G5</f>
        <v>1658</v>
      </c>
      <c r="E31" s="64"/>
      <c r="G31" s="39">
        <f>calc_gear1!$I29</f>
        <v>25</v>
      </c>
      <c r="H31" s="6">
        <f>calc_gear1!$J29</f>
        <v>7.2</v>
      </c>
      <c r="I31" s="46">
        <f ca="1">calc_gear1!AS29</f>
        <v>1</v>
      </c>
      <c r="J31" s="40" t="str">
        <f ca="1">calc_gear1!AT29</f>
        <v/>
      </c>
      <c r="K31" s="41">
        <f ca="1">calc_gear1!AU29*100</f>
        <v>1400</v>
      </c>
      <c r="M31" s="39">
        <f>calc_gear1!$I629</f>
        <v>25</v>
      </c>
      <c r="N31" s="6">
        <f>IF($C$3=10,"",calc_gear1!$J629)</f>
        <v>58.5</v>
      </c>
      <c r="O31" s="46">
        <f ca="1">IF($C$3=10,"",calc_gear1!AS629)</f>
        <v>1</v>
      </c>
      <c r="P31" s="40" t="str">
        <f ca="1">calc_gear1!AT629</f>
        <v/>
      </c>
      <c r="Q31" s="41">
        <f ca="1">IF($C$3=10,"",calc_gear1!AU629*100)</f>
        <v>1400</v>
      </c>
      <c r="S31" s="39">
        <f>calc_gear1!$I1229</f>
        <v>25</v>
      </c>
      <c r="T31" s="6">
        <f>IF(INT($C$3/10)&lt;=2,"",calc_gear1!$J1229)</f>
        <v>55.2</v>
      </c>
      <c r="U31" s="46">
        <f ca="1">IF(INT($C$3/10)&lt;=2,"",calc_gear1!AS1229)</f>
        <v>1</v>
      </c>
      <c r="V31" s="40" t="str">
        <f ca="1">calc_gear1!AT1229</f>
        <v/>
      </c>
      <c r="W31" s="41">
        <f ca="1">IF(INT($C$3/10)&lt;=2,"",calc_gear1!AU1229*100)</f>
        <v>1400</v>
      </c>
      <c r="X31" s="65"/>
    </row>
    <row r="32" spans="1:24">
      <c r="A32" s="267"/>
      <c r="B32" s="66" t="s">
        <v>77</v>
      </c>
      <c r="C32" s="67">
        <f>calc_gear1!D18</f>
        <v>1024.0999999999999</v>
      </c>
      <c r="D32" s="68">
        <f>calc_gear1!G5</f>
        <v>1658</v>
      </c>
      <c r="E32" s="64"/>
      <c r="G32" s="39">
        <f>calc_gear1!$I30</f>
        <v>26</v>
      </c>
      <c r="H32" s="6">
        <f>calc_gear1!$J30</f>
        <v>9.6</v>
      </c>
      <c r="I32" s="46">
        <f ca="1">calc_gear1!AS30</f>
        <v>1</v>
      </c>
      <c r="J32" s="40" t="str">
        <f ca="1">calc_gear1!AT30</f>
        <v/>
      </c>
      <c r="K32" s="41">
        <f ca="1">calc_gear1!AU30*100</f>
        <v>1400</v>
      </c>
      <c r="M32" s="39">
        <f>calc_gear1!$I630</f>
        <v>26</v>
      </c>
      <c r="N32" s="6">
        <f>IF($C$3=10,"",calc_gear1!$J630)</f>
        <v>58.5</v>
      </c>
      <c r="O32" s="46">
        <f ca="1">IF($C$3=10,"",calc_gear1!AS630)</f>
        <v>1</v>
      </c>
      <c r="P32" s="40" t="str">
        <f ca="1">calc_gear1!AT630</f>
        <v/>
      </c>
      <c r="Q32" s="41">
        <f ca="1">IF($C$3=10,"",calc_gear1!AU630*100)</f>
        <v>1400</v>
      </c>
      <c r="S32" s="39">
        <f>calc_gear1!$I1230</f>
        <v>26</v>
      </c>
      <c r="T32" s="6">
        <f>IF(INT($C$3/10)&lt;=2,"",calc_gear1!$J1230)</f>
        <v>53.9</v>
      </c>
      <c r="U32" s="46">
        <f ca="1">IF(INT($C$3/10)&lt;=2,"",calc_gear1!AS1230)</f>
        <v>1</v>
      </c>
      <c r="V32" s="40" t="str">
        <f ca="1">calc_gear1!AT1230</f>
        <v/>
      </c>
      <c r="W32" s="41">
        <f ca="1">IF(INT($C$3/10)&lt;=2,"",calc_gear1!AU1230*100)</f>
        <v>1400</v>
      </c>
      <c r="X32" s="65"/>
    </row>
    <row r="33" spans="1:24">
      <c r="A33" s="268" t="s">
        <v>31</v>
      </c>
      <c r="B33" s="62" t="str">
        <f>tbL!A47</f>
        <v>2nd to 1st</v>
      </c>
      <c r="C33" s="62">
        <f ca="1">tbL!B47</f>
        <v>806.4</v>
      </c>
      <c r="D33" s="63">
        <f ca="1">tbL!C47</f>
        <v>1658</v>
      </c>
      <c r="E33" s="64"/>
      <c r="G33" s="39">
        <f>calc_gear1!$I31</f>
        <v>27</v>
      </c>
      <c r="H33" s="6">
        <f>calc_gear1!$J31</f>
        <v>12</v>
      </c>
      <c r="I33" s="46">
        <f ca="1">calc_gear1!AS31</f>
        <v>1</v>
      </c>
      <c r="J33" s="40" t="str">
        <f ca="1">calc_gear1!AT31</f>
        <v/>
      </c>
      <c r="K33" s="41">
        <f ca="1">calc_gear1!AU31*100</f>
        <v>1400</v>
      </c>
      <c r="M33" s="39">
        <f>calc_gear1!$I631</f>
        <v>27</v>
      </c>
      <c r="N33" s="6">
        <f>IF($C$3=10,"",calc_gear1!$J631)</f>
        <v>58.6</v>
      </c>
      <c r="O33" s="46">
        <f ca="1">IF($C$3=10,"",calc_gear1!AS631)</f>
        <v>1</v>
      </c>
      <c r="P33" s="40" t="str">
        <f ca="1">calc_gear1!AT631</f>
        <v/>
      </c>
      <c r="Q33" s="41">
        <f ca="1">IF($C$3=10,"",calc_gear1!AU631*100)</f>
        <v>1400</v>
      </c>
      <c r="S33" s="39">
        <f>calc_gear1!$I1231</f>
        <v>27</v>
      </c>
      <c r="T33" s="6">
        <f>IF(INT($C$3/10)&lt;=2,"",calc_gear1!$J1231)</f>
        <v>52.7</v>
      </c>
      <c r="U33" s="46">
        <f ca="1">IF(INT($C$3/10)&lt;=2,"",calc_gear1!AS1231)</f>
        <v>1</v>
      </c>
      <c r="V33" s="40" t="str">
        <f ca="1">calc_gear1!AT1231</f>
        <v/>
      </c>
      <c r="W33" s="41">
        <f ca="1">IF(INT($C$3/10)&lt;=2,"",calc_gear1!AU1231*100)</f>
        <v>1400</v>
      </c>
      <c r="X33" s="65"/>
    </row>
    <row r="34" spans="1:24">
      <c r="A34" s="269"/>
      <c r="B34" s="62" t="str">
        <f>tbL!A48</f>
        <v>3rd to 2nd</v>
      </c>
      <c r="C34" s="62">
        <f ca="1">tbL!B48</f>
        <v>1485.3</v>
      </c>
      <c r="D34" s="63">
        <f ca="1">tbL!C48</f>
        <v>2404.7006999999999</v>
      </c>
      <c r="E34" s="64"/>
      <c r="G34" s="39">
        <f>calc_gear1!$I32</f>
        <v>28</v>
      </c>
      <c r="H34" s="6">
        <f>calc_gear1!$J32</f>
        <v>14.3</v>
      </c>
      <c r="I34" s="46">
        <f ca="1">calc_gear1!AS32</f>
        <v>1</v>
      </c>
      <c r="J34" s="40" t="str">
        <f ca="1">calc_gear1!AT32</f>
        <v/>
      </c>
      <c r="K34" s="41">
        <f ca="1">calc_gear1!AU32*100</f>
        <v>1400</v>
      </c>
      <c r="M34" s="39">
        <f>calc_gear1!$I632</f>
        <v>28</v>
      </c>
      <c r="N34" s="6">
        <f>IF($C$3=10,"",calc_gear1!$J632)</f>
        <v>58.9</v>
      </c>
      <c r="O34" s="46">
        <f ca="1">IF($C$3=10,"",calc_gear1!AS632)</f>
        <v>1</v>
      </c>
      <c r="P34" s="40" t="str">
        <f ca="1">calc_gear1!AT632</f>
        <v/>
      </c>
      <c r="Q34" s="41">
        <f ca="1">IF($C$3=10,"",calc_gear1!AU632*100)</f>
        <v>1400</v>
      </c>
      <c r="S34" s="39">
        <f>calc_gear1!$I1232</f>
        <v>28</v>
      </c>
      <c r="T34" s="6">
        <f>IF(INT($C$3/10)&lt;=2,"",calc_gear1!$J1232)</f>
        <v>52.8</v>
      </c>
      <c r="U34" s="46">
        <f ca="1">IF(INT($C$3/10)&lt;=2,"",calc_gear1!AS1232)</f>
        <v>1</v>
      </c>
      <c r="V34" s="40" t="str">
        <f ca="1">calc_gear1!AT1232</f>
        <v/>
      </c>
      <c r="W34" s="41">
        <f ca="1">IF(INT($C$3/10)&lt;=2,"",calc_gear1!AU1232*100)</f>
        <v>1400</v>
      </c>
      <c r="X34" s="65"/>
    </row>
    <row r="35" spans="1:24">
      <c r="A35" s="269"/>
      <c r="B35" s="62" t="str">
        <f>tbL!A49</f>
        <v>4th to 3rd</v>
      </c>
      <c r="C35" s="62">
        <f ca="1">tbL!B49</f>
        <v>2534.3000000000002</v>
      </c>
      <c r="D35" s="63">
        <f ca="1">tbL!C49</f>
        <v>3378.2219</v>
      </c>
      <c r="E35" s="64"/>
      <c r="G35" s="39">
        <f>calc_gear1!$I33</f>
        <v>29</v>
      </c>
      <c r="H35" s="6">
        <f>calc_gear1!$J33</f>
        <v>16.600000000000001</v>
      </c>
      <c r="I35" s="46">
        <f ca="1">calc_gear1!AS33</f>
        <v>1</v>
      </c>
      <c r="J35" s="40" t="str">
        <f ca="1">calc_gear1!AT33</f>
        <v/>
      </c>
      <c r="K35" s="41">
        <f ca="1">calc_gear1!AU33*100</f>
        <v>1400</v>
      </c>
      <c r="M35" s="39">
        <f>calc_gear1!$I633</f>
        <v>29</v>
      </c>
      <c r="N35" s="6">
        <f>IF($C$3=10,"",calc_gear1!$J633)</f>
        <v>59.3</v>
      </c>
      <c r="O35" s="46">
        <f ca="1">IF($C$3=10,"",calc_gear1!AS633)</f>
        <v>1</v>
      </c>
      <c r="P35" s="40" t="str">
        <f ca="1">calc_gear1!AT633</f>
        <v/>
      </c>
      <c r="Q35" s="41">
        <f ca="1">IF($C$3=10,"",calc_gear1!AU633*100)</f>
        <v>1400</v>
      </c>
      <c r="S35" s="39">
        <f>calc_gear1!$I1233</f>
        <v>29</v>
      </c>
      <c r="T35" s="6">
        <f>IF(INT($C$3/10)&lt;=2,"",calc_gear1!$J1233)</f>
        <v>55</v>
      </c>
      <c r="U35" s="46">
        <f ca="1">IF(INT($C$3/10)&lt;=2,"",calc_gear1!AS1233)</f>
        <v>1</v>
      </c>
      <c r="V35" s="40" t="str">
        <f ca="1">calc_gear1!AT1233</f>
        <v/>
      </c>
      <c r="W35" s="41">
        <f ca="1">IF(INT($C$3/10)&lt;=2,"",calc_gear1!AU1233*100)</f>
        <v>1400</v>
      </c>
      <c r="X35" s="65"/>
    </row>
    <row r="36" spans="1:24">
      <c r="A36" s="269"/>
      <c r="B36" s="62" t="str">
        <f>tbL!A50</f>
        <v>5th to 4th</v>
      </c>
      <c r="C36" s="62">
        <f ca="1">tbL!B50</f>
        <v>3218.3</v>
      </c>
      <c r="D36" s="63">
        <f ca="1">tbL!C50</f>
        <v>3713.9182000000001</v>
      </c>
      <c r="E36" s="64"/>
      <c r="G36" s="39">
        <f>calc_gear1!$I34</f>
        <v>30</v>
      </c>
      <c r="H36" s="6">
        <f>calc_gear1!$J34</f>
        <v>18.899999999999999</v>
      </c>
      <c r="I36" s="46">
        <f ca="1">calc_gear1!AS34</f>
        <v>1</v>
      </c>
      <c r="J36" s="40" t="str">
        <f ca="1">calc_gear1!AT34</f>
        <v/>
      </c>
      <c r="K36" s="41">
        <f ca="1">calc_gear1!AU34*100</f>
        <v>1400</v>
      </c>
      <c r="M36" s="39">
        <f>calc_gear1!$I634</f>
        <v>30</v>
      </c>
      <c r="N36" s="6">
        <f>IF($C$3=10,"",calc_gear1!$J634)</f>
        <v>59.8</v>
      </c>
      <c r="O36" s="46">
        <f ca="1">IF($C$3=10,"",calc_gear1!AS634)</f>
        <v>1</v>
      </c>
      <c r="P36" s="40" t="str">
        <f ca="1">calc_gear1!AT634</f>
        <v/>
      </c>
      <c r="Q36" s="41">
        <f ca="1">IF($C$3=10,"",calc_gear1!AU634*100)</f>
        <v>1400</v>
      </c>
      <c r="S36" s="39">
        <f>calc_gear1!$I1234</f>
        <v>30</v>
      </c>
      <c r="T36" s="6">
        <f>IF(INT($C$3/10)&lt;=2,"",calc_gear1!$J1234)</f>
        <v>58.5</v>
      </c>
      <c r="U36" s="46">
        <f ca="1">IF(INT($C$3/10)&lt;=2,"",calc_gear1!AS1234)</f>
        <v>1</v>
      </c>
      <c r="V36" s="40" t="str">
        <f ca="1">calc_gear1!AT1234</f>
        <v/>
      </c>
      <c r="W36" s="41">
        <f ca="1">IF(INT($C$3/10)&lt;=2,"",calc_gear1!AU1234*100)</f>
        <v>1400</v>
      </c>
    </row>
    <row r="37" spans="1:24">
      <c r="A37" s="270"/>
      <c r="B37" s="62" t="str">
        <f>tbL!A51</f>
        <v>6th to 5th</v>
      </c>
      <c r="C37" s="62">
        <f ca="1">tbL!B51</f>
        <v>3908.8</v>
      </c>
      <c r="D37" s="63">
        <f ca="1">tbL!C51</f>
        <v>4053.4256</v>
      </c>
      <c r="E37" s="69"/>
      <c r="G37" s="39">
        <f>calc_gear1!$I35</f>
        <v>31</v>
      </c>
      <c r="H37" s="6">
        <f>calc_gear1!$J35</f>
        <v>21.2</v>
      </c>
      <c r="I37" s="46">
        <f ca="1">calc_gear1!AS35</f>
        <v>1</v>
      </c>
      <c r="J37" s="40" t="str">
        <f ca="1">calc_gear1!AT35</f>
        <v/>
      </c>
      <c r="K37" s="41">
        <f ca="1">calc_gear1!AU35*100</f>
        <v>1400</v>
      </c>
      <c r="M37" s="39">
        <f>calc_gear1!$I635</f>
        <v>31</v>
      </c>
      <c r="N37" s="6">
        <f>IF($C$3=10,"",calc_gear1!$J635)</f>
        <v>60.2</v>
      </c>
      <c r="O37" s="46">
        <f ca="1">IF($C$3=10,"",calc_gear1!AS635)</f>
        <v>1</v>
      </c>
      <c r="P37" s="40" t="str">
        <f ca="1">calc_gear1!AT635</f>
        <v/>
      </c>
      <c r="Q37" s="41">
        <f ca="1">IF($C$3=10,"",calc_gear1!AU635*100)</f>
        <v>1400</v>
      </c>
      <c r="S37" s="39">
        <f>calc_gear1!$I1235</f>
        <v>31</v>
      </c>
      <c r="T37" s="6">
        <f>IF(INT($C$3/10)&lt;=2,"",calc_gear1!$J1235)</f>
        <v>62.3</v>
      </c>
      <c r="U37" s="46">
        <f ca="1">IF(INT($C$3/10)&lt;=2,"",calc_gear1!AS1235)</f>
        <v>1</v>
      </c>
      <c r="V37" s="40" t="str">
        <f ca="1">calc_gear1!AT1235</f>
        <v/>
      </c>
      <c r="W37" s="41">
        <f ca="1">IF(INT($C$3/10)&lt;=2,"",calc_gear1!AU1235*100)</f>
        <v>1400</v>
      </c>
    </row>
    <row r="38" spans="1:24">
      <c r="G38" s="39">
        <f>calc_gear1!$I36</f>
        <v>32</v>
      </c>
      <c r="H38" s="6">
        <f>calc_gear1!$J36</f>
        <v>23.5</v>
      </c>
      <c r="I38" s="46">
        <f ca="1">calc_gear1!AS36</f>
        <v>1</v>
      </c>
      <c r="J38" s="40" t="str">
        <f ca="1">calc_gear1!AT36</f>
        <v/>
      </c>
      <c r="K38" s="41">
        <f ca="1">calc_gear1!AU36*100</f>
        <v>1400</v>
      </c>
      <c r="M38" s="39">
        <f>calc_gear1!$I636</f>
        <v>32</v>
      </c>
      <c r="N38" s="6">
        <f>IF($C$3=10,"",calc_gear1!$J636)</f>
        <v>60.5</v>
      </c>
      <c r="O38" s="46">
        <f ca="1">IF($C$3=10,"",calc_gear1!AS636)</f>
        <v>1</v>
      </c>
      <c r="P38" s="40" t="str">
        <f ca="1">calc_gear1!AT636</f>
        <v/>
      </c>
      <c r="Q38" s="41">
        <f ca="1">IF($C$3=10,"",calc_gear1!AU636*100)</f>
        <v>1400</v>
      </c>
      <c r="S38" s="39">
        <f>calc_gear1!$I1236</f>
        <v>32</v>
      </c>
      <c r="T38" s="6">
        <f>IF(INT($C$3/10)&lt;=2,"",calc_gear1!$J1236)</f>
        <v>65.7</v>
      </c>
      <c r="U38" s="46">
        <f ca="1">IF(INT($C$3/10)&lt;=2,"",calc_gear1!AS1236)</f>
        <v>1</v>
      </c>
      <c r="V38" s="40" t="str">
        <f ca="1">calc_gear1!AT1236</f>
        <v/>
      </c>
      <c r="W38" s="41">
        <f ca="1">IF(INT($C$3/10)&lt;=2,"",calc_gear1!AU1236*100)</f>
        <v>1400</v>
      </c>
    </row>
    <row r="39" spans="1:24">
      <c r="B39" s="16"/>
      <c r="C39" s="6"/>
      <c r="D39" s="6"/>
      <c r="G39" s="39">
        <f>calc_gear1!$I37</f>
        <v>33</v>
      </c>
      <c r="H39" s="6">
        <f>calc_gear1!$J37</f>
        <v>25.6</v>
      </c>
      <c r="I39" s="46">
        <f ca="1">calc_gear1!AS37</f>
        <v>1</v>
      </c>
      <c r="J39" s="40" t="str">
        <f ca="1">calc_gear1!AT37</f>
        <v/>
      </c>
      <c r="K39" s="41">
        <f ca="1">calc_gear1!AU37*100</f>
        <v>1400</v>
      </c>
      <c r="M39" s="39">
        <f>calc_gear1!$I637</f>
        <v>33</v>
      </c>
      <c r="N39" s="6">
        <f>IF($C$3=10,"",calc_gear1!$J637)</f>
        <v>60.8</v>
      </c>
      <c r="O39" s="46">
        <f ca="1">IF($C$3=10,"",calc_gear1!AS637)</f>
        <v>1</v>
      </c>
      <c r="P39" s="40" t="str">
        <f ca="1">calc_gear1!AT637</f>
        <v/>
      </c>
      <c r="Q39" s="41">
        <f ca="1">IF($C$3=10,"",calc_gear1!AU637*100)</f>
        <v>1400</v>
      </c>
      <c r="S39" s="39">
        <f>calc_gear1!$I1237</f>
        <v>33</v>
      </c>
      <c r="T39" s="6">
        <f>IF(INT($C$3/10)&lt;=2,"",calc_gear1!$J1237)</f>
        <v>68.099999999999994</v>
      </c>
      <c r="U39" s="46">
        <f ca="1">IF(INT($C$3/10)&lt;=2,"",calc_gear1!AS1237)</f>
        <v>1</v>
      </c>
      <c r="V39" s="40" t="str">
        <f ca="1">calc_gear1!AT1237</f>
        <v/>
      </c>
      <c r="W39" s="41">
        <f ca="1">IF(INT($C$3/10)&lt;=2,"",calc_gear1!AU1237*100)</f>
        <v>1400</v>
      </c>
    </row>
    <row r="40" spans="1:24">
      <c r="D40" s="6"/>
      <c r="G40" s="39">
        <f>calc_gear1!$I38</f>
        <v>34</v>
      </c>
      <c r="H40" s="6">
        <f>calc_gear1!$J38</f>
        <v>27.1</v>
      </c>
      <c r="I40" s="46">
        <f ca="1">calc_gear1!AS38</f>
        <v>1</v>
      </c>
      <c r="J40" s="40" t="str">
        <f ca="1">calc_gear1!AT38</f>
        <v/>
      </c>
      <c r="K40" s="41">
        <f ca="1">calc_gear1!AU38*100</f>
        <v>1400</v>
      </c>
      <c r="M40" s="39">
        <f>calc_gear1!$I638</f>
        <v>34</v>
      </c>
      <c r="N40" s="6">
        <f>IF($C$3=10,"",calc_gear1!$J638)</f>
        <v>61.1</v>
      </c>
      <c r="O40" s="46">
        <f ca="1">IF($C$3=10,"",calc_gear1!AS638)</f>
        <v>1</v>
      </c>
      <c r="P40" s="40" t="str">
        <f ca="1">calc_gear1!AT638</f>
        <v/>
      </c>
      <c r="Q40" s="41">
        <f ca="1">IF($C$3=10,"",calc_gear1!AU638*100)</f>
        <v>1400</v>
      </c>
      <c r="S40" s="39">
        <f>calc_gear1!$I1238</f>
        <v>34</v>
      </c>
      <c r="T40" s="6">
        <f>IF(INT($C$3/10)&lt;=2,"",calc_gear1!$J1238)</f>
        <v>69.099999999999994</v>
      </c>
      <c r="U40" s="46">
        <f ca="1">IF(INT($C$3/10)&lt;=2,"",calc_gear1!AS1238)</f>
        <v>1</v>
      </c>
      <c r="V40" s="40" t="str">
        <f ca="1">calc_gear1!AT1238</f>
        <v/>
      </c>
      <c r="W40" s="41">
        <f ca="1">IF(INT($C$3/10)&lt;=2,"",calc_gear1!AU1238*100)</f>
        <v>1400</v>
      </c>
    </row>
    <row r="41" spans="1:24">
      <c r="D41" s="6"/>
      <c r="G41" s="39">
        <f>calc_gear1!$I39</f>
        <v>35</v>
      </c>
      <c r="H41" s="6">
        <f>calc_gear1!$J39</f>
        <v>28</v>
      </c>
      <c r="I41" s="46">
        <f ca="1">calc_gear1!AS39</f>
        <v>1</v>
      </c>
      <c r="J41" s="40" t="str">
        <f ca="1">calc_gear1!AT39</f>
        <v/>
      </c>
      <c r="K41" s="41">
        <f ca="1">calc_gear1!AU39*100</f>
        <v>1400</v>
      </c>
      <c r="M41" s="39">
        <f>calc_gear1!$I639</f>
        <v>35</v>
      </c>
      <c r="N41" s="6">
        <f>IF($C$3=10,"",calc_gear1!$J639)</f>
        <v>61.5</v>
      </c>
      <c r="O41" s="46">
        <f ca="1">IF($C$3=10,"",calc_gear1!AS639)</f>
        <v>1</v>
      </c>
      <c r="P41" s="40" t="str">
        <f ca="1">calc_gear1!AT639</f>
        <v/>
      </c>
      <c r="Q41" s="41">
        <f ca="1">IF($C$3=10,"",calc_gear1!AU639*100)</f>
        <v>1400</v>
      </c>
      <c r="S41" s="39">
        <f>calc_gear1!$I1239</f>
        <v>35</v>
      </c>
      <c r="T41" s="6">
        <f>IF(INT($C$3/10)&lt;=2,"",calc_gear1!$J1239)</f>
        <v>69.5</v>
      </c>
      <c r="U41" s="46">
        <f ca="1">IF(INT($C$3/10)&lt;=2,"",calc_gear1!AS1239)</f>
        <v>1</v>
      </c>
      <c r="V41" s="40" t="str">
        <f ca="1">calc_gear1!AT1239</f>
        <v/>
      </c>
      <c r="W41" s="41">
        <f ca="1">IF(INT($C$3/10)&lt;=2,"",calc_gear1!AU1239*100)</f>
        <v>1400</v>
      </c>
    </row>
    <row r="42" spans="1:24">
      <c r="D42" s="16"/>
      <c r="G42" s="39">
        <f>calc_gear1!$I40</f>
        <v>36</v>
      </c>
      <c r="H42" s="6">
        <f>calc_gear1!$J40</f>
        <v>28.7</v>
      </c>
      <c r="I42" s="46">
        <f ca="1">calc_gear1!AS40</f>
        <v>1</v>
      </c>
      <c r="J42" s="40" t="str">
        <f ca="1">calc_gear1!AT40</f>
        <v/>
      </c>
      <c r="K42" s="41">
        <f ca="1">calc_gear1!AU40*100</f>
        <v>1400</v>
      </c>
      <c r="M42" s="39">
        <f>calc_gear1!$I640</f>
        <v>36</v>
      </c>
      <c r="N42" s="6">
        <f>IF($C$3=10,"",calc_gear1!$J640)</f>
        <v>62</v>
      </c>
      <c r="O42" s="46">
        <f ca="1">IF($C$3=10,"",calc_gear1!AS640)</f>
        <v>1</v>
      </c>
      <c r="P42" s="40" t="str">
        <f ca="1">calc_gear1!AT640</f>
        <v/>
      </c>
      <c r="Q42" s="41">
        <f ca="1">IF($C$3=10,"",calc_gear1!AU640*100)</f>
        <v>1400</v>
      </c>
      <c r="S42" s="39">
        <f>calc_gear1!$I1240</f>
        <v>36</v>
      </c>
      <c r="T42" s="6">
        <f>IF(INT($C$3/10)&lt;=2,"",calc_gear1!$J1240)</f>
        <v>69.900000000000006</v>
      </c>
      <c r="U42" s="46">
        <f ca="1">IF(INT($C$3/10)&lt;=2,"",calc_gear1!AS1240)</f>
        <v>1</v>
      </c>
      <c r="V42" s="40" t="str">
        <f ca="1">calc_gear1!AT1240</f>
        <v/>
      </c>
      <c r="W42" s="41">
        <f ca="1">IF(INT($C$3/10)&lt;=2,"",calc_gear1!AU1240*100)</f>
        <v>1400</v>
      </c>
    </row>
    <row r="43" spans="1:24">
      <c r="D43" s="6"/>
      <c r="F43" s="70"/>
      <c r="G43" s="39">
        <f>calc_gear1!$I41</f>
        <v>37</v>
      </c>
      <c r="H43" s="6">
        <f>calc_gear1!$J41</f>
        <v>29.2</v>
      </c>
      <c r="I43" s="46">
        <f ca="1">calc_gear1!AS41</f>
        <v>1</v>
      </c>
      <c r="J43" s="40" t="str">
        <f ca="1">calc_gear1!AT41</f>
        <v/>
      </c>
      <c r="K43" s="41">
        <f ca="1">calc_gear1!AU41*100</f>
        <v>1400</v>
      </c>
      <c r="M43" s="39">
        <f>calc_gear1!$I641</f>
        <v>37</v>
      </c>
      <c r="N43" s="6">
        <f>IF($C$3=10,"",calc_gear1!$J641)</f>
        <v>62.5</v>
      </c>
      <c r="O43" s="46">
        <f ca="1">IF($C$3=10,"",calc_gear1!AS641)</f>
        <v>1</v>
      </c>
      <c r="P43" s="40" t="str">
        <f ca="1">calc_gear1!AT641</f>
        <v/>
      </c>
      <c r="Q43" s="41">
        <f ca="1">IF($C$3=10,"",calc_gear1!AU641*100)</f>
        <v>1400</v>
      </c>
      <c r="S43" s="39">
        <f>calc_gear1!$I1241</f>
        <v>37</v>
      </c>
      <c r="T43" s="6">
        <f>IF(INT($C$3/10)&lt;=2,"",calc_gear1!$J1241)</f>
        <v>70.599999999999994</v>
      </c>
      <c r="U43" s="46">
        <f ca="1">IF(INT($C$3/10)&lt;=2,"",calc_gear1!AS1241)</f>
        <v>1</v>
      </c>
      <c r="V43" s="40" t="str">
        <f ca="1">calc_gear1!AT1241</f>
        <v/>
      </c>
      <c r="W43" s="41">
        <f ca="1">IF(INT($C$3/10)&lt;=2,"",calc_gear1!AU1241*100)</f>
        <v>1400</v>
      </c>
    </row>
    <row r="44" spans="1:24">
      <c r="B44" s="11"/>
      <c r="C44" s="11"/>
      <c r="D44" s="16"/>
      <c r="F44" s="70"/>
      <c r="G44" s="39">
        <f>calc_gear1!$I42</f>
        <v>38</v>
      </c>
      <c r="H44" s="6">
        <f>calc_gear1!$J42</f>
        <v>29.8</v>
      </c>
      <c r="I44" s="46">
        <f ca="1">calc_gear1!AS42</f>
        <v>1</v>
      </c>
      <c r="J44" s="40" t="str">
        <f ca="1">calc_gear1!AT42</f>
        <v/>
      </c>
      <c r="K44" s="41">
        <f ca="1">calc_gear1!AU42*100</f>
        <v>1400</v>
      </c>
      <c r="M44" s="39">
        <f>calc_gear1!$I642</f>
        <v>38</v>
      </c>
      <c r="N44" s="6">
        <f>IF($C$3=10,"",calc_gear1!$J642)</f>
        <v>63</v>
      </c>
      <c r="O44" s="46">
        <f ca="1">IF($C$3=10,"",calc_gear1!AS642)</f>
        <v>1</v>
      </c>
      <c r="P44" s="40" t="str">
        <f ca="1">calc_gear1!AT642</f>
        <v/>
      </c>
      <c r="Q44" s="41">
        <f ca="1">IF($C$3=10,"",calc_gear1!AU642*100)</f>
        <v>1400</v>
      </c>
      <c r="S44" s="39">
        <f>calc_gear1!$I1242</f>
        <v>38</v>
      </c>
      <c r="T44" s="6">
        <f>IF(INT($C$3/10)&lt;=2,"",calc_gear1!$J1242)</f>
        <v>71.3</v>
      </c>
      <c r="U44" s="46">
        <f ca="1">IF(INT($C$3/10)&lt;=2,"",calc_gear1!AS1242)</f>
        <v>1</v>
      </c>
      <c r="V44" s="40" t="str">
        <f ca="1">calc_gear1!AT1242</f>
        <v/>
      </c>
      <c r="W44" s="41">
        <f ca="1">IF(INT($C$3/10)&lt;=2,"",calc_gear1!AU1242*100)</f>
        <v>1400</v>
      </c>
    </row>
    <row r="45" spans="1:24">
      <c r="F45" s="70"/>
      <c r="G45" s="39">
        <f>calc_gear1!$I43</f>
        <v>39</v>
      </c>
      <c r="H45" s="6">
        <f>calc_gear1!$J43</f>
        <v>30.4</v>
      </c>
      <c r="I45" s="46">
        <f ca="1">calc_gear1!AS43</f>
        <v>1</v>
      </c>
      <c r="J45" s="40" t="str">
        <f ca="1">calc_gear1!AT43</f>
        <v/>
      </c>
      <c r="K45" s="41">
        <f ca="1">calc_gear1!AU43*100</f>
        <v>1400</v>
      </c>
      <c r="M45" s="39">
        <f>calc_gear1!$I643</f>
        <v>39</v>
      </c>
      <c r="N45" s="6">
        <f>IF($C$3=10,"",calc_gear1!$J643)</f>
        <v>63.4</v>
      </c>
      <c r="O45" s="46">
        <f ca="1">IF($C$3=10,"",calc_gear1!AS643)</f>
        <v>1</v>
      </c>
      <c r="P45" s="40" t="str">
        <f ca="1">calc_gear1!AT643</f>
        <v/>
      </c>
      <c r="Q45" s="41">
        <f ca="1">IF($C$3=10,"",calc_gear1!AU643*100)</f>
        <v>1400</v>
      </c>
      <c r="S45" s="39">
        <f>calc_gear1!$I1243</f>
        <v>39</v>
      </c>
      <c r="T45" s="6">
        <f>IF(INT($C$3/10)&lt;=2,"",calc_gear1!$J1243)</f>
        <v>72.2</v>
      </c>
      <c r="U45" s="46">
        <f ca="1">IF(INT($C$3/10)&lt;=2,"",calc_gear1!AS1243)</f>
        <v>1</v>
      </c>
      <c r="V45" s="40" t="str">
        <f ca="1">calc_gear1!AT1243</f>
        <v/>
      </c>
      <c r="W45" s="41">
        <f ca="1">IF(INT($C$3/10)&lt;=2,"",calc_gear1!AU1243*100)</f>
        <v>1400</v>
      </c>
    </row>
    <row r="46" spans="1:24">
      <c r="G46" s="39">
        <f>calc_gear1!$I44</f>
        <v>40</v>
      </c>
      <c r="H46" s="6">
        <f>calc_gear1!$J44</f>
        <v>29.6</v>
      </c>
      <c r="I46" s="46">
        <f ca="1">calc_gear1!AS44</f>
        <v>1</v>
      </c>
      <c r="J46" s="40" t="str">
        <f ca="1">calc_gear1!AT44</f>
        <v/>
      </c>
      <c r="K46" s="41">
        <f ca="1">calc_gear1!AU44*100</f>
        <v>1400</v>
      </c>
      <c r="M46" s="39">
        <f>calc_gear1!$I644</f>
        <v>40</v>
      </c>
      <c r="N46" s="6">
        <f>IF($C$3=10,"",calc_gear1!$J644)</f>
        <v>63.7</v>
      </c>
      <c r="O46" s="46">
        <f ca="1">IF($C$3=10,"",calc_gear1!AS644)</f>
        <v>1</v>
      </c>
      <c r="P46" s="40" t="str">
        <f ca="1">calc_gear1!AT644</f>
        <v/>
      </c>
      <c r="Q46" s="41">
        <f ca="1">IF($C$3=10,"",calc_gear1!AU644*100)</f>
        <v>1400</v>
      </c>
      <c r="S46" s="39">
        <f>calc_gear1!$I1244</f>
        <v>40</v>
      </c>
      <c r="T46" s="6">
        <f>IF(INT($C$3/10)&lt;=2,"",calc_gear1!$J1244)</f>
        <v>72.8</v>
      </c>
      <c r="U46" s="46">
        <f ca="1">IF(INT($C$3/10)&lt;=2,"",calc_gear1!AS1244)</f>
        <v>1</v>
      </c>
      <c r="V46" s="40" t="str">
        <f ca="1">calc_gear1!AT1244</f>
        <v/>
      </c>
      <c r="W46" s="41">
        <f ca="1">IF(INT($C$3/10)&lt;=2,"",calc_gear1!AU1244*100)</f>
        <v>1400</v>
      </c>
    </row>
    <row r="47" spans="1:24">
      <c r="B47" s="71"/>
      <c r="C47" s="71"/>
      <c r="D47" s="72"/>
      <c r="G47" s="39">
        <f>calc_gear1!$I45</f>
        <v>41</v>
      </c>
      <c r="H47" s="6">
        <f>calc_gear1!$J45</f>
        <v>28.7</v>
      </c>
      <c r="I47" s="46">
        <f ca="1">calc_gear1!AS45</f>
        <v>1</v>
      </c>
      <c r="J47" s="40" t="str">
        <f ca="1">calc_gear1!AT45</f>
        <v/>
      </c>
      <c r="K47" s="41">
        <f ca="1">calc_gear1!AU45*100</f>
        <v>1400</v>
      </c>
      <c r="M47" s="39">
        <f>calc_gear1!$I645</f>
        <v>41</v>
      </c>
      <c r="N47" s="6">
        <f>IF($C$3=10,"",calc_gear1!$J645)</f>
        <v>63.8</v>
      </c>
      <c r="O47" s="46">
        <f ca="1">IF($C$3=10,"",calc_gear1!AS645)</f>
        <v>1</v>
      </c>
      <c r="P47" s="40" t="str">
        <f ca="1">calc_gear1!AT645</f>
        <v/>
      </c>
      <c r="Q47" s="41">
        <f ca="1">IF($C$3=10,"",calc_gear1!AU645*100)</f>
        <v>1400</v>
      </c>
      <c r="S47" s="39">
        <f>calc_gear1!$I1245</f>
        <v>41</v>
      </c>
      <c r="T47" s="6">
        <f>IF(INT($C$3/10)&lt;=2,"",calc_gear1!$J1245)</f>
        <v>73.2</v>
      </c>
      <c r="U47" s="46">
        <f ca="1">IF(INT($C$3/10)&lt;=2,"",calc_gear1!AS1245)</f>
        <v>1</v>
      </c>
      <c r="V47" s="40" t="str">
        <f ca="1">calc_gear1!AT1245</f>
        <v/>
      </c>
      <c r="W47" s="41">
        <f ca="1">IF(INT($C$3/10)&lt;=2,"",calc_gear1!AU1245*100)</f>
        <v>1400</v>
      </c>
    </row>
    <row r="48" spans="1:24">
      <c r="B48" s="73"/>
      <c r="C48" s="74"/>
      <c r="D48" s="75"/>
      <c r="G48" s="39">
        <f>calc_gear1!$I46</f>
        <v>42</v>
      </c>
      <c r="H48" s="6">
        <f>calc_gear1!$J46</f>
        <v>27.9</v>
      </c>
      <c r="I48" s="46">
        <f ca="1">calc_gear1!AS46</f>
        <v>1</v>
      </c>
      <c r="J48" s="40" t="str">
        <f ca="1">calc_gear1!AT46</f>
        <v/>
      </c>
      <c r="K48" s="41">
        <f ca="1">calc_gear1!AU46*100</f>
        <v>1400</v>
      </c>
      <c r="M48" s="39">
        <f>calc_gear1!$I646</f>
        <v>42</v>
      </c>
      <c r="N48" s="6">
        <f>IF($C$3=10,"",calc_gear1!$J646)</f>
        <v>63.9</v>
      </c>
      <c r="O48" s="46">
        <f ca="1">IF($C$3=10,"",calc_gear1!AS646)</f>
        <v>1</v>
      </c>
      <c r="P48" s="40" t="str">
        <f ca="1">calc_gear1!AT646</f>
        <v/>
      </c>
      <c r="Q48" s="41">
        <f ca="1">IF($C$3=10,"",calc_gear1!AU646*100)</f>
        <v>1400</v>
      </c>
      <c r="S48" s="39">
        <f>calc_gear1!$I1246</f>
        <v>42</v>
      </c>
      <c r="T48" s="6">
        <f>IF(INT($C$3/10)&lt;=2,"",calc_gear1!$J1246)</f>
        <v>73.400000000000006</v>
      </c>
      <c r="U48" s="46">
        <f ca="1">IF(INT($C$3/10)&lt;=2,"",calc_gear1!AS1246)</f>
        <v>1</v>
      </c>
      <c r="V48" s="40" t="str">
        <f ca="1">calc_gear1!AT1246</f>
        <v/>
      </c>
      <c r="W48" s="41">
        <f ca="1">IF(INT($C$3/10)&lt;=2,"",calc_gear1!AU1246*100)</f>
        <v>1400</v>
      </c>
    </row>
    <row r="49" spans="2:23">
      <c r="B49" s="73"/>
      <c r="C49" s="73"/>
      <c r="D49" s="72"/>
      <c r="G49" s="39">
        <f>calc_gear1!$I47</f>
        <v>43</v>
      </c>
      <c r="H49" s="6">
        <f>calc_gear1!$J47</f>
        <v>27.5</v>
      </c>
      <c r="I49" s="46">
        <f ca="1">calc_gear1!AS47</f>
        <v>1</v>
      </c>
      <c r="J49" s="40" t="str">
        <f ca="1">calc_gear1!AT47</f>
        <v/>
      </c>
      <c r="K49" s="41">
        <f ca="1">calc_gear1!AU47*100</f>
        <v>1400</v>
      </c>
      <c r="M49" s="39">
        <f>calc_gear1!$I647</f>
        <v>43</v>
      </c>
      <c r="N49" s="6">
        <f>IF($C$3=10,"",calc_gear1!$J647)</f>
        <v>63.8</v>
      </c>
      <c r="O49" s="46">
        <f ca="1">IF($C$3=10,"",calc_gear1!AS647)</f>
        <v>1</v>
      </c>
      <c r="P49" s="40" t="str">
        <f ca="1">calc_gear1!AT647</f>
        <v/>
      </c>
      <c r="Q49" s="41">
        <f ca="1">IF($C$3=10,"",calc_gear1!AU647*100)</f>
        <v>1400</v>
      </c>
      <c r="S49" s="39">
        <f>calc_gear1!$I1247</f>
        <v>43</v>
      </c>
      <c r="T49" s="6">
        <f>IF(INT($C$3/10)&lt;=2,"",calc_gear1!$J1247)</f>
        <v>73.8</v>
      </c>
      <c r="U49" s="46">
        <f ca="1">IF(INT($C$3/10)&lt;=2,"",calc_gear1!AS1247)</f>
        <v>1</v>
      </c>
      <c r="V49" s="40" t="str">
        <f ca="1">calc_gear1!AT1247</f>
        <v/>
      </c>
      <c r="W49" s="41">
        <f ca="1">IF(INT($C$3/10)&lt;=2,"",calc_gear1!AU1247*100)</f>
        <v>1400</v>
      </c>
    </row>
    <row r="50" spans="2:23">
      <c r="B50" s="76"/>
      <c r="C50" s="77"/>
      <c r="D50" s="78"/>
      <c r="G50" s="39">
        <f>calc_gear1!$I48</f>
        <v>44</v>
      </c>
      <c r="H50" s="6">
        <f>calc_gear1!$J48</f>
        <v>27.3</v>
      </c>
      <c r="I50" s="46">
        <f ca="1">calc_gear1!AS48</f>
        <v>1</v>
      </c>
      <c r="J50" s="40" t="str">
        <f ca="1">calc_gear1!AT48</f>
        <v/>
      </c>
      <c r="K50" s="41">
        <f ca="1">calc_gear1!AU48*100</f>
        <v>1400</v>
      </c>
      <c r="M50" s="39">
        <f>calc_gear1!$I648</f>
        <v>44</v>
      </c>
      <c r="N50" s="6">
        <f>IF($C$3=10,"",calc_gear1!$J648)</f>
        <v>63.2</v>
      </c>
      <c r="O50" s="46">
        <f ca="1">IF($C$3=10,"",calc_gear1!AS648)</f>
        <v>1</v>
      </c>
      <c r="P50" s="40" t="str">
        <f ca="1">calc_gear1!AT648</f>
        <v/>
      </c>
      <c r="Q50" s="41">
        <f ca="1">IF($C$3=10,"",calc_gear1!AU648*100)</f>
        <v>1400</v>
      </c>
      <c r="S50" s="39">
        <f>calc_gear1!$I1248</f>
        <v>44</v>
      </c>
      <c r="T50" s="6">
        <f>IF(INT($C$3/10)&lt;=2,"",calc_gear1!$J1248)</f>
        <v>74.8</v>
      </c>
      <c r="U50" s="46">
        <f ca="1">IF(INT($C$3/10)&lt;=2,"",calc_gear1!AS1248)</f>
        <v>1</v>
      </c>
      <c r="V50" s="40" t="str">
        <f ca="1">calc_gear1!AT1248</f>
        <v/>
      </c>
      <c r="W50" s="41">
        <f ca="1">IF(INT($C$3/10)&lt;=2,"",calc_gear1!AU1248*100)</f>
        <v>1400</v>
      </c>
    </row>
    <row r="51" spans="2:23">
      <c r="B51" s="73"/>
      <c r="C51" s="74"/>
      <c r="D51" s="78"/>
      <c r="G51" s="39">
        <f>calc_gear1!$I49</f>
        <v>45</v>
      </c>
      <c r="H51" s="6">
        <f>calc_gear1!$J49</f>
        <v>27.4</v>
      </c>
      <c r="I51" s="46">
        <f ca="1">calc_gear1!AS49</f>
        <v>1</v>
      </c>
      <c r="J51" s="40" t="str">
        <f ca="1">calc_gear1!AT49</f>
        <v/>
      </c>
      <c r="K51" s="41">
        <f ca="1">calc_gear1!AU49*100</f>
        <v>1400</v>
      </c>
      <c r="M51" s="39">
        <f>calc_gear1!$I649</f>
        <v>45</v>
      </c>
      <c r="N51" s="6">
        <f>IF($C$3=10,"",calc_gear1!$J649)</f>
        <v>61.7</v>
      </c>
      <c r="O51" s="46">
        <f ca="1">IF($C$3=10,"",calc_gear1!AS649)</f>
        <v>1</v>
      </c>
      <c r="P51" s="40" t="str">
        <f ca="1">calc_gear1!AT649</f>
        <v/>
      </c>
      <c r="Q51" s="41">
        <f ca="1">IF($C$3=10,"",calc_gear1!AU649*100)</f>
        <v>1400</v>
      </c>
      <c r="S51" s="39">
        <f>calc_gear1!$I1249</f>
        <v>45</v>
      </c>
      <c r="T51" s="6">
        <f>IF(INT($C$3/10)&lt;=2,"",calc_gear1!$J1249)</f>
        <v>76.7</v>
      </c>
      <c r="U51" s="46">
        <f ca="1">IF(INT($C$3/10)&lt;=2,"",calc_gear1!AS1249)</f>
        <v>1</v>
      </c>
      <c r="V51" s="40" t="str">
        <f ca="1">calc_gear1!AT1249</f>
        <v/>
      </c>
      <c r="W51" s="41">
        <f ca="1">IF(INT($C$3/10)&lt;=2,"",calc_gear1!AU1249*100)</f>
        <v>1400</v>
      </c>
    </row>
    <row r="52" spans="2:23">
      <c r="B52" s="76"/>
      <c r="C52" s="79"/>
      <c r="D52" s="78"/>
      <c r="G52" s="39">
        <f>calc_gear1!$I50</f>
        <v>46</v>
      </c>
      <c r="H52" s="6">
        <f>calc_gear1!$J50</f>
        <v>27.5</v>
      </c>
      <c r="I52" s="46">
        <f ca="1">calc_gear1!AS50</f>
        <v>1</v>
      </c>
      <c r="J52" s="40" t="str">
        <f ca="1">calc_gear1!AT50</f>
        <v/>
      </c>
      <c r="K52" s="41">
        <f ca="1">calc_gear1!AU50*100</f>
        <v>1400</v>
      </c>
      <c r="M52" s="39">
        <f>calc_gear1!$I650</f>
        <v>46</v>
      </c>
      <c r="N52" s="6">
        <f>IF($C$3=10,"",calc_gear1!$J650)</f>
        <v>58.9</v>
      </c>
      <c r="O52" s="46">
        <f ca="1">IF($C$3=10,"",calc_gear1!AS650)</f>
        <v>1</v>
      </c>
      <c r="P52" s="40" t="str">
        <f ca="1">calc_gear1!AT650</f>
        <v/>
      </c>
      <c r="Q52" s="41">
        <f ca="1">IF($C$3=10,"",calc_gear1!AU650*100)</f>
        <v>1400</v>
      </c>
      <c r="S52" s="39">
        <f>calc_gear1!$I1250</f>
        <v>46</v>
      </c>
      <c r="T52" s="6">
        <f>IF(INT($C$3/10)&lt;=2,"",calc_gear1!$J1250)</f>
        <v>79.099999999999994</v>
      </c>
      <c r="U52" s="46">
        <f ca="1">IF(INT($C$3/10)&lt;=2,"",calc_gear1!AS1250)</f>
        <v>1</v>
      </c>
      <c r="V52" s="40" t="str">
        <f ca="1">calc_gear1!AT1250</f>
        <v/>
      </c>
      <c r="W52" s="41">
        <f ca="1">IF(INT($C$3/10)&lt;=2,"",calc_gear1!AU1250*100)</f>
        <v>1400</v>
      </c>
    </row>
    <row r="53" spans="2:23">
      <c r="B53" s="76"/>
      <c r="C53" s="79"/>
      <c r="D53" s="78"/>
      <c r="G53" s="39">
        <f>calc_gear1!$I51</f>
        <v>47</v>
      </c>
      <c r="H53" s="6">
        <f>calc_gear1!$J51</f>
        <v>27.6</v>
      </c>
      <c r="I53" s="46">
        <f ca="1">calc_gear1!AS51</f>
        <v>1</v>
      </c>
      <c r="J53" s="40" t="str">
        <f ca="1">calc_gear1!AT51</f>
        <v/>
      </c>
      <c r="K53" s="41">
        <f ca="1">calc_gear1!AU51*100</f>
        <v>1400</v>
      </c>
      <c r="M53" s="39">
        <f>calc_gear1!$I651</f>
        <v>47</v>
      </c>
      <c r="N53" s="6">
        <f>IF($C$3=10,"",calc_gear1!$J651)</f>
        <v>55.2</v>
      </c>
      <c r="O53" s="46">
        <f ca="1">IF($C$3=10,"",calc_gear1!AS651)</f>
        <v>1</v>
      </c>
      <c r="P53" s="40" t="str">
        <f ca="1">calc_gear1!AT651</f>
        <v/>
      </c>
      <c r="Q53" s="41">
        <f ca="1">IF($C$3=10,"",calc_gear1!AU651*100)</f>
        <v>1400</v>
      </c>
      <c r="S53" s="39">
        <f>calc_gear1!$I1251</f>
        <v>47</v>
      </c>
      <c r="T53" s="6">
        <f>IF(INT($C$3/10)&lt;=2,"",calc_gear1!$J1251)</f>
        <v>81.099999999999994</v>
      </c>
      <c r="U53" s="46">
        <f ca="1">IF(INT($C$3/10)&lt;=2,"",calc_gear1!AS1251)</f>
        <v>1</v>
      </c>
      <c r="V53" s="40" t="str">
        <f ca="1">calc_gear1!AT1251</f>
        <v/>
      </c>
      <c r="W53" s="41">
        <f ca="1">IF(INT($C$3/10)&lt;=2,"",calc_gear1!AU1251*100)</f>
        <v>1400</v>
      </c>
    </row>
    <row r="54" spans="2:23">
      <c r="B54" s="76"/>
      <c r="C54" s="79"/>
      <c r="D54" s="78"/>
      <c r="G54" s="39">
        <f>calc_gear1!$I52</f>
        <v>48</v>
      </c>
      <c r="H54" s="6">
        <f>calc_gear1!$J52</f>
        <v>27.6</v>
      </c>
      <c r="I54" s="46">
        <f ca="1">calc_gear1!AS52</f>
        <v>1</v>
      </c>
      <c r="J54" s="40" t="str">
        <f ca="1">calc_gear1!AT52</f>
        <v/>
      </c>
      <c r="K54" s="41">
        <f ca="1">calc_gear1!AU52*100</f>
        <v>1400</v>
      </c>
      <c r="M54" s="39">
        <f>calc_gear1!$I652</f>
        <v>48</v>
      </c>
      <c r="N54" s="6">
        <f>IF($C$3=10,"",calc_gear1!$J652)</f>
        <v>51</v>
      </c>
      <c r="O54" s="46">
        <f ca="1">IF($C$3=10,"",calc_gear1!AS652)</f>
        <v>1</v>
      </c>
      <c r="P54" s="40" t="str">
        <f ca="1">calc_gear1!AT652</f>
        <v/>
      </c>
      <c r="Q54" s="41">
        <f ca="1">IF($C$3=10,"",calc_gear1!AU652*100)</f>
        <v>1400</v>
      </c>
      <c r="S54" s="39">
        <f>calc_gear1!$I1252</f>
        <v>48</v>
      </c>
      <c r="T54" s="6">
        <f>IF(INT($C$3/10)&lt;=2,"",calc_gear1!$J1252)</f>
        <v>82.1</v>
      </c>
      <c r="U54" s="46">
        <f ca="1">IF(INT($C$3/10)&lt;=2,"",calc_gear1!AS1252)</f>
        <v>1</v>
      </c>
      <c r="V54" s="40" t="str">
        <f ca="1">calc_gear1!AT1252</f>
        <v/>
      </c>
      <c r="W54" s="41">
        <f ca="1">IF(INT($C$3/10)&lt;=2,"",calc_gear1!AU1252*100)</f>
        <v>1400</v>
      </c>
    </row>
    <row r="55" spans="2:23">
      <c r="B55" s="76"/>
      <c r="C55" s="79"/>
      <c r="D55" s="78"/>
      <c r="G55" s="39">
        <f>calc_gear1!$I53</f>
        <v>49</v>
      </c>
      <c r="H55" s="6">
        <f>calc_gear1!$J53</f>
        <v>27.6</v>
      </c>
      <c r="I55" s="46">
        <f ca="1">calc_gear1!AS53</f>
        <v>1</v>
      </c>
      <c r="J55" s="40" t="str">
        <f ca="1">calc_gear1!AT53</f>
        <v/>
      </c>
      <c r="K55" s="41">
        <f ca="1">calc_gear1!AU53*100</f>
        <v>1400</v>
      </c>
      <c r="M55" s="39">
        <f>calc_gear1!$I653</f>
        <v>49</v>
      </c>
      <c r="N55" s="6">
        <f>IF($C$3=10,"",calc_gear1!$J653)</f>
        <v>46.7</v>
      </c>
      <c r="O55" s="46">
        <f ca="1">IF($C$3=10,"",calc_gear1!AS653)</f>
        <v>1</v>
      </c>
      <c r="P55" s="40" t="str">
        <f ca="1">calc_gear1!AT653</f>
        <v/>
      </c>
      <c r="Q55" s="41">
        <f ca="1">IF($C$3=10,"",calc_gear1!AU653*100)</f>
        <v>1400</v>
      </c>
      <c r="S55" s="39">
        <f>calc_gear1!$I1253</f>
        <v>49</v>
      </c>
      <c r="T55" s="6">
        <f>IF(INT($C$3/10)&lt;=2,"",calc_gear1!$J1253)</f>
        <v>81.7</v>
      </c>
      <c r="U55" s="46">
        <f ca="1">IF(INT($C$3/10)&lt;=2,"",calc_gear1!AS1253)</f>
        <v>1</v>
      </c>
      <c r="V55" s="40" t="str">
        <f ca="1">calc_gear1!AT1253</f>
        <v/>
      </c>
      <c r="W55" s="41">
        <f ca="1">IF(INT($C$3/10)&lt;=2,"",calc_gear1!AU1253*100)</f>
        <v>1400</v>
      </c>
    </row>
    <row r="56" spans="2:23">
      <c r="B56" s="72"/>
      <c r="C56" s="72"/>
      <c r="D56" s="72"/>
      <c r="G56" s="39">
        <f>calc_gear1!$I54</f>
        <v>50</v>
      </c>
      <c r="H56" s="6">
        <f>calc_gear1!$J54</f>
        <v>27.7</v>
      </c>
      <c r="I56" s="46">
        <f ca="1">calc_gear1!AS54</f>
        <v>1</v>
      </c>
      <c r="J56" s="40" t="str">
        <f ca="1">calc_gear1!AT54</f>
        <v/>
      </c>
      <c r="K56" s="41">
        <f ca="1">calc_gear1!AU54*100</f>
        <v>1400</v>
      </c>
      <c r="M56" s="39">
        <f>calc_gear1!$I654</f>
        <v>50</v>
      </c>
      <c r="N56" s="6">
        <f>IF($C$3=10,"",calc_gear1!$J654)</f>
        <v>42.8</v>
      </c>
      <c r="O56" s="46">
        <f ca="1">IF($C$3=10,"",calc_gear1!AS654)</f>
        <v>1</v>
      </c>
      <c r="P56" s="40" t="str">
        <f ca="1">calc_gear1!AT654</f>
        <v/>
      </c>
      <c r="Q56" s="41">
        <f ca="1">IF($C$3=10,"",calc_gear1!AU654*100)</f>
        <v>1400</v>
      </c>
      <c r="S56" s="39">
        <f>calc_gear1!$I1254</f>
        <v>50</v>
      </c>
      <c r="T56" s="6">
        <f>IF(INT($C$3/10)&lt;=2,"",calc_gear1!$J1254)</f>
        <v>80.3</v>
      </c>
      <c r="U56" s="46">
        <f ca="1">IF(INT($C$3/10)&lt;=2,"",calc_gear1!AS1254)</f>
        <v>1</v>
      </c>
      <c r="V56" s="40" t="str">
        <f ca="1">calc_gear1!AT1254</f>
        <v/>
      </c>
      <c r="W56" s="41">
        <f ca="1">IF(INT($C$3/10)&lt;=2,"",calc_gear1!AU1254*100)</f>
        <v>1400</v>
      </c>
    </row>
    <row r="57" spans="2:23">
      <c r="B57" s="72"/>
      <c r="C57" s="72"/>
      <c r="D57" s="72"/>
      <c r="G57" s="39">
        <f>calc_gear1!$I55</f>
        <v>51</v>
      </c>
      <c r="H57" s="6">
        <f>calc_gear1!$J55</f>
        <v>27.8</v>
      </c>
      <c r="I57" s="46">
        <f ca="1">calc_gear1!AS55</f>
        <v>1</v>
      </c>
      <c r="J57" s="40" t="str">
        <f ca="1">calc_gear1!AT55</f>
        <v/>
      </c>
      <c r="K57" s="41">
        <f ca="1">calc_gear1!AU55*100</f>
        <v>1400</v>
      </c>
      <c r="M57" s="39">
        <f>calc_gear1!$I655</f>
        <v>51</v>
      </c>
      <c r="N57" s="6">
        <f>IF($C$3=10,"",calc_gear1!$J655)</f>
        <v>40.200000000000003</v>
      </c>
      <c r="O57" s="46">
        <f ca="1">IF($C$3=10,"",calc_gear1!AS655)</f>
        <v>1</v>
      </c>
      <c r="P57" s="40" t="str">
        <f ca="1">calc_gear1!AT655</f>
        <v/>
      </c>
      <c r="Q57" s="41">
        <f ca="1">IF($C$3=10,"",calc_gear1!AU655*100)</f>
        <v>1400</v>
      </c>
      <c r="S57" s="39">
        <f>calc_gear1!$I1255</f>
        <v>51</v>
      </c>
      <c r="T57" s="6">
        <f>IF(INT($C$3/10)&lt;=2,"",calc_gear1!$J1255)</f>
        <v>78.8</v>
      </c>
      <c r="U57" s="46">
        <f ca="1">IF(INT($C$3/10)&lt;=2,"",calc_gear1!AS1255)</f>
        <v>1</v>
      </c>
      <c r="V57" s="40" t="str">
        <f ca="1">calc_gear1!AT1255</f>
        <v/>
      </c>
      <c r="W57" s="41">
        <f ca="1">IF(INT($C$3/10)&lt;=2,"",calc_gear1!AU1255*100)</f>
        <v>1400</v>
      </c>
    </row>
    <row r="58" spans="2:23">
      <c r="G58" s="39">
        <f>calc_gear1!$I56</f>
        <v>52</v>
      </c>
      <c r="H58" s="6">
        <f>calc_gear1!$J56</f>
        <v>28.1</v>
      </c>
      <c r="I58" s="46">
        <f ca="1">calc_gear1!AS56</f>
        <v>1</v>
      </c>
      <c r="J58" s="40" t="str">
        <f ca="1">calc_gear1!AT56</f>
        <v/>
      </c>
      <c r="K58" s="41">
        <f ca="1">calc_gear1!AU56*100</f>
        <v>1400</v>
      </c>
      <c r="M58" s="39">
        <f>calc_gear1!$I656</f>
        <v>52</v>
      </c>
      <c r="N58" s="6">
        <f>IF($C$3=10,"",calc_gear1!$J656)</f>
        <v>38.799999999999997</v>
      </c>
      <c r="O58" s="46">
        <f ca="1">IF($C$3=10,"",calc_gear1!AS656)</f>
        <v>1</v>
      </c>
      <c r="P58" s="40" t="str">
        <f ca="1">calc_gear1!AT656</f>
        <v/>
      </c>
      <c r="Q58" s="41">
        <f ca="1">IF($C$3=10,"",calc_gear1!AU656*100)</f>
        <v>1400</v>
      </c>
      <c r="S58" s="39">
        <f>calc_gear1!$I1256</f>
        <v>52</v>
      </c>
      <c r="T58" s="6">
        <f>IF(INT($C$3/10)&lt;=2,"",calc_gear1!$J1256)</f>
        <v>77.3</v>
      </c>
      <c r="U58" s="46">
        <f ca="1">IF(INT($C$3/10)&lt;=2,"",calc_gear1!AS1256)</f>
        <v>1</v>
      </c>
      <c r="V58" s="40" t="str">
        <f ca="1">calc_gear1!AT1256</f>
        <v/>
      </c>
      <c r="W58" s="41">
        <f ca="1">IF(INT($C$3/10)&lt;=2,"",calc_gear1!AU1256*100)</f>
        <v>1400</v>
      </c>
    </row>
    <row r="59" spans="2:23">
      <c r="G59" s="39">
        <f>calc_gear1!$I57</f>
        <v>53</v>
      </c>
      <c r="H59" s="6">
        <f>calc_gear1!$J57</f>
        <v>28.6</v>
      </c>
      <c r="I59" s="46">
        <f ca="1">calc_gear1!AS57</f>
        <v>1</v>
      </c>
      <c r="J59" s="40" t="str">
        <f ca="1">calc_gear1!AT57</f>
        <v/>
      </c>
      <c r="K59" s="41">
        <f ca="1">calc_gear1!AU57*100</f>
        <v>1400</v>
      </c>
      <c r="M59" s="39">
        <f>calc_gear1!$I657</f>
        <v>53</v>
      </c>
      <c r="N59" s="6">
        <f>IF($C$3=10,"",calc_gear1!$J657)</f>
        <v>37.9</v>
      </c>
      <c r="O59" s="46">
        <f ca="1">IF($C$3=10,"",calc_gear1!AS657)</f>
        <v>1</v>
      </c>
      <c r="P59" s="40" t="str">
        <f ca="1">calc_gear1!AT657</f>
        <v/>
      </c>
      <c r="Q59" s="41">
        <f ca="1">IF($C$3=10,"",calc_gear1!AU657*100)</f>
        <v>1400</v>
      </c>
      <c r="S59" s="39">
        <f>calc_gear1!$I1257</f>
        <v>53</v>
      </c>
      <c r="T59" s="6">
        <f>IF(INT($C$3/10)&lt;=2,"",calc_gear1!$J1257)</f>
        <v>75.900000000000006</v>
      </c>
      <c r="U59" s="46">
        <f ca="1">IF(INT($C$3/10)&lt;=2,"",calc_gear1!AS1257)</f>
        <v>1</v>
      </c>
      <c r="V59" s="40" t="str">
        <f ca="1">calc_gear1!AT1257</f>
        <v/>
      </c>
      <c r="W59" s="41">
        <f ca="1">IF(INT($C$3/10)&lt;=2,"",calc_gear1!AU1257*100)</f>
        <v>1400</v>
      </c>
    </row>
    <row r="60" spans="2:23">
      <c r="G60" s="39">
        <f>calc_gear1!$I58</f>
        <v>54</v>
      </c>
      <c r="H60" s="6">
        <f>calc_gear1!$J58</f>
        <v>29</v>
      </c>
      <c r="I60" s="46">
        <f ca="1">calc_gear1!AS58</f>
        <v>1</v>
      </c>
      <c r="J60" s="40" t="str">
        <f ca="1">calc_gear1!AT58</f>
        <v/>
      </c>
      <c r="K60" s="41">
        <f ca="1">calc_gear1!AU58*100</f>
        <v>1400</v>
      </c>
      <c r="M60" s="39">
        <f>calc_gear1!$I658</f>
        <v>54</v>
      </c>
      <c r="N60" s="6">
        <f>IF($C$3=10,"",calc_gear1!$J658)</f>
        <v>36.700000000000003</v>
      </c>
      <c r="O60" s="46">
        <f ca="1">IF($C$3=10,"",calc_gear1!AS658)</f>
        <v>1</v>
      </c>
      <c r="P60" s="40" t="str">
        <f ca="1">calc_gear1!AT658</f>
        <v/>
      </c>
      <c r="Q60" s="41">
        <f ca="1">IF($C$3=10,"",calc_gear1!AU658*100)</f>
        <v>1400</v>
      </c>
      <c r="S60" s="39">
        <f>calc_gear1!$I1258</f>
        <v>54</v>
      </c>
      <c r="T60" s="6">
        <f>IF(INT($C$3/10)&lt;=2,"",calc_gear1!$J1258)</f>
        <v>75</v>
      </c>
      <c r="U60" s="46">
        <f ca="1">IF(INT($C$3/10)&lt;=2,"",calc_gear1!AS1258)</f>
        <v>1</v>
      </c>
      <c r="V60" s="40" t="str">
        <f ca="1">calc_gear1!AT1258</f>
        <v/>
      </c>
      <c r="W60" s="41">
        <f ca="1">IF(INT($C$3/10)&lt;=2,"",calc_gear1!AU1258*100)</f>
        <v>1400</v>
      </c>
    </row>
    <row r="61" spans="2:23">
      <c r="G61" s="39">
        <f>calc_gear1!$I59</f>
        <v>55</v>
      </c>
      <c r="H61" s="6">
        <f>calc_gear1!$J59</f>
        <v>29.2</v>
      </c>
      <c r="I61" s="46">
        <f ca="1">calc_gear1!AS59</f>
        <v>1</v>
      </c>
      <c r="J61" s="40" t="str">
        <f ca="1">calc_gear1!AT59</f>
        <v/>
      </c>
      <c r="K61" s="41">
        <f ca="1">calc_gear1!AU59*100</f>
        <v>1400</v>
      </c>
      <c r="M61" s="39">
        <f>calc_gear1!$I659</f>
        <v>55</v>
      </c>
      <c r="N61" s="6">
        <f>IF($C$3=10,"",calc_gear1!$J659)</f>
        <v>35.1</v>
      </c>
      <c r="O61" s="46">
        <f ca="1">IF($C$3=10,"",calc_gear1!AS659)</f>
        <v>1</v>
      </c>
      <c r="P61" s="40" t="str">
        <f ca="1">calc_gear1!AT659</f>
        <v/>
      </c>
      <c r="Q61" s="41">
        <f ca="1">IF($C$3=10,"",calc_gear1!AU659*100)</f>
        <v>1400</v>
      </c>
      <c r="S61" s="39">
        <f>calc_gear1!$I1259</f>
        <v>55</v>
      </c>
      <c r="T61" s="6">
        <f>IF(INT($C$3/10)&lt;=2,"",calc_gear1!$J1259)</f>
        <v>74.7</v>
      </c>
      <c r="U61" s="46">
        <f ca="1">IF(INT($C$3/10)&lt;=2,"",calc_gear1!AS1259)</f>
        <v>1</v>
      </c>
      <c r="V61" s="40" t="str">
        <f ca="1">calc_gear1!AT1259</f>
        <v/>
      </c>
      <c r="W61" s="41">
        <f ca="1">IF(INT($C$3/10)&lt;=2,"",calc_gear1!AU1259*100)</f>
        <v>1400</v>
      </c>
    </row>
    <row r="62" spans="2:23">
      <c r="G62" s="39">
        <f>calc_gear1!$I60</f>
        <v>56</v>
      </c>
      <c r="H62" s="6">
        <f>calc_gear1!$J60</f>
        <v>29.5</v>
      </c>
      <c r="I62" s="46">
        <f ca="1">calc_gear1!AS60</f>
        <v>1</v>
      </c>
      <c r="J62" s="40" t="str">
        <f ca="1">calc_gear1!AT60</f>
        <v/>
      </c>
      <c r="K62" s="41">
        <f ca="1">calc_gear1!AU60*100</f>
        <v>1400</v>
      </c>
      <c r="M62" s="39">
        <f>calc_gear1!$I660</f>
        <v>56</v>
      </c>
      <c r="N62" s="6">
        <f>IF($C$3=10,"",calc_gear1!$J660)</f>
        <v>32.9</v>
      </c>
      <c r="O62" s="46">
        <f ca="1">IF($C$3=10,"",calc_gear1!AS660)</f>
        <v>1</v>
      </c>
      <c r="P62" s="40" t="str">
        <f ca="1">calc_gear1!AT660</f>
        <v/>
      </c>
      <c r="Q62" s="41">
        <f ca="1">IF($C$3=10,"",calc_gear1!AU660*100)</f>
        <v>1400</v>
      </c>
      <c r="S62" s="39">
        <f>calc_gear1!$I1260</f>
        <v>56</v>
      </c>
      <c r="T62" s="6">
        <f>IF(INT($C$3/10)&lt;=2,"",calc_gear1!$J1260)</f>
        <v>74.7</v>
      </c>
      <c r="U62" s="46">
        <f ca="1">IF(INT($C$3/10)&lt;=2,"",calc_gear1!AS1260)</f>
        <v>1</v>
      </c>
      <c r="V62" s="40" t="str">
        <f ca="1">calc_gear1!AT1260</f>
        <v/>
      </c>
      <c r="W62" s="41">
        <f ca="1">IF(INT($C$3/10)&lt;=2,"",calc_gear1!AU1260*100)</f>
        <v>1400</v>
      </c>
    </row>
    <row r="63" spans="2:23">
      <c r="G63" s="39">
        <f>calc_gear1!$I61</f>
        <v>57</v>
      </c>
      <c r="H63" s="6">
        <f>calc_gear1!$J61</f>
        <v>29.7</v>
      </c>
      <c r="I63" s="46">
        <f ca="1">calc_gear1!AS61</f>
        <v>1</v>
      </c>
      <c r="J63" s="40" t="str">
        <f ca="1">calc_gear1!AT61</f>
        <v/>
      </c>
      <c r="K63" s="41">
        <f ca="1">calc_gear1!AU61*100</f>
        <v>1400</v>
      </c>
      <c r="M63" s="39">
        <f>calc_gear1!$I661</f>
        <v>57</v>
      </c>
      <c r="N63" s="6">
        <f>IF($C$3=10,"",calc_gear1!$J661)</f>
        <v>30.4</v>
      </c>
      <c r="O63" s="46">
        <f ca="1">IF($C$3=10,"",calc_gear1!AS661)</f>
        <v>1</v>
      </c>
      <c r="P63" s="40" t="str">
        <f ca="1">calc_gear1!AT661</f>
        <v/>
      </c>
      <c r="Q63" s="41">
        <f ca="1">IF($C$3=10,"",calc_gear1!AU661*100)</f>
        <v>1400</v>
      </c>
      <c r="S63" s="39">
        <f>calc_gear1!$I1261</f>
        <v>57</v>
      </c>
      <c r="T63" s="6">
        <f>IF(INT($C$3/10)&lt;=2,"",calc_gear1!$J1261)</f>
        <v>74.7</v>
      </c>
      <c r="U63" s="46">
        <f ca="1">IF(INT($C$3/10)&lt;=2,"",calc_gear1!AS1261)</f>
        <v>1</v>
      </c>
      <c r="V63" s="40" t="str">
        <f ca="1">calc_gear1!AT1261</f>
        <v/>
      </c>
      <c r="W63" s="41">
        <f ca="1">IF(INT($C$3/10)&lt;=2,"",calc_gear1!AU1261*100)</f>
        <v>1400</v>
      </c>
    </row>
    <row r="64" spans="2:23">
      <c r="G64" s="39">
        <f>calc_gear1!$I62</f>
        <v>58</v>
      </c>
      <c r="H64" s="6">
        <f>calc_gear1!$J62</f>
        <v>30.1</v>
      </c>
      <c r="I64" s="46">
        <f ca="1">calc_gear1!AS62</f>
        <v>1</v>
      </c>
      <c r="J64" s="40" t="str">
        <f ca="1">calc_gear1!AT62</f>
        <v/>
      </c>
      <c r="K64" s="41">
        <f ca="1">calc_gear1!AU62*100</f>
        <v>1400</v>
      </c>
      <c r="M64" s="39">
        <f>calc_gear1!$I662</f>
        <v>58</v>
      </c>
      <c r="N64" s="6">
        <f>IF($C$3=10,"",calc_gear1!$J662)</f>
        <v>28</v>
      </c>
      <c r="O64" s="46">
        <f ca="1">IF($C$3=10,"",calc_gear1!AS662)</f>
        <v>1</v>
      </c>
      <c r="P64" s="40" t="str">
        <f ca="1">calc_gear1!AT662</f>
        <v/>
      </c>
      <c r="Q64" s="41">
        <f ca="1">IF($C$3=10,"",calc_gear1!AU662*100)</f>
        <v>1400</v>
      </c>
      <c r="S64" s="39">
        <f>calc_gear1!$I1262</f>
        <v>58</v>
      </c>
      <c r="T64" s="6">
        <f>IF(INT($C$3/10)&lt;=2,"",calc_gear1!$J1262)</f>
        <v>74.599999999999994</v>
      </c>
      <c r="U64" s="46">
        <f ca="1">IF(INT($C$3/10)&lt;=2,"",calc_gear1!AS1262)</f>
        <v>1</v>
      </c>
      <c r="V64" s="40" t="str">
        <f ca="1">calc_gear1!AT1262</f>
        <v/>
      </c>
      <c r="W64" s="41">
        <f ca="1">IF(INT($C$3/10)&lt;=2,"",calc_gear1!AU1262*100)</f>
        <v>1400</v>
      </c>
    </row>
    <row r="65" spans="7:23">
      <c r="G65" s="39">
        <f>calc_gear1!$I63</f>
        <v>59</v>
      </c>
      <c r="H65" s="6">
        <f>calc_gear1!$J63</f>
        <v>30.5</v>
      </c>
      <c r="I65" s="46">
        <f ca="1">calc_gear1!AS63</f>
        <v>1</v>
      </c>
      <c r="J65" s="40" t="str">
        <f ca="1">calc_gear1!AT63</f>
        <v/>
      </c>
      <c r="K65" s="41">
        <f ca="1">calc_gear1!AU63*100</f>
        <v>1400</v>
      </c>
      <c r="M65" s="39">
        <f>calc_gear1!$I663</f>
        <v>59</v>
      </c>
      <c r="N65" s="6">
        <f>IF($C$3=10,"",calc_gear1!$J663)</f>
        <v>25.9</v>
      </c>
      <c r="O65" s="46">
        <f ca="1">IF($C$3=10,"",calc_gear1!AS663)</f>
        <v>1</v>
      </c>
      <c r="P65" s="40" t="str">
        <f ca="1">calc_gear1!AT663</f>
        <v/>
      </c>
      <c r="Q65" s="41">
        <f ca="1">IF($C$3=10,"",calc_gear1!AU663*100)</f>
        <v>1400</v>
      </c>
      <c r="S65" s="39">
        <f>calc_gear1!$I1263</f>
        <v>59</v>
      </c>
      <c r="T65" s="6">
        <f>IF(INT($C$3/10)&lt;=2,"",calc_gear1!$J1263)</f>
        <v>74.400000000000006</v>
      </c>
      <c r="U65" s="46">
        <f ca="1">IF(INT($C$3/10)&lt;=2,"",calc_gear1!AS1263)</f>
        <v>1</v>
      </c>
      <c r="V65" s="40" t="str">
        <f ca="1">calc_gear1!AT1263</f>
        <v/>
      </c>
      <c r="W65" s="41">
        <f ca="1">IF(INT($C$3/10)&lt;=2,"",calc_gear1!AU1263*100)</f>
        <v>1400</v>
      </c>
    </row>
    <row r="66" spans="7:23">
      <c r="G66" s="39">
        <f>calc_gear1!$I64</f>
        <v>60</v>
      </c>
      <c r="H66" s="6">
        <f>calc_gear1!$J64</f>
        <v>30.7</v>
      </c>
      <c r="I66" s="46">
        <f ca="1">calc_gear1!AS64</f>
        <v>1</v>
      </c>
      <c r="J66" s="40">
        <f ca="1">calc_gear1!AT64</f>
        <v>-1</v>
      </c>
      <c r="K66" s="41">
        <f ca="1">calc_gear1!AU64*100</f>
        <v>1400</v>
      </c>
      <c r="M66" s="39">
        <f>calc_gear1!$I664</f>
        <v>60</v>
      </c>
      <c r="N66" s="6">
        <f>IF($C$3=10,"",calc_gear1!$J664)</f>
        <v>24.4</v>
      </c>
      <c r="O66" s="46">
        <f ca="1">IF($C$3=10,"",calc_gear1!AS664)</f>
        <v>1</v>
      </c>
      <c r="P66" s="40" t="str">
        <f ca="1">calc_gear1!AT664</f>
        <v/>
      </c>
      <c r="Q66" s="41">
        <f ca="1">IF($C$3=10,"",calc_gear1!AU664*100)</f>
        <v>1400</v>
      </c>
      <c r="S66" s="39">
        <f>calc_gear1!$I1264</f>
        <v>60</v>
      </c>
      <c r="T66" s="6">
        <f>IF(INT($C$3/10)&lt;=2,"",calc_gear1!$J1264)</f>
        <v>74.099999999999994</v>
      </c>
      <c r="U66" s="46">
        <f ca="1">IF(INT($C$3/10)&lt;=2,"",calc_gear1!AS1264)</f>
        <v>1</v>
      </c>
      <c r="V66" s="40" t="str">
        <f ca="1">calc_gear1!AT1264</f>
        <v/>
      </c>
      <c r="W66" s="41">
        <f ca="1">IF(INT($C$3/10)&lt;=2,"",calc_gear1!AU1264*100)</f>
        <v>1400</v>
      </c>
    </row>
    <row r="67" spans="7:23">
      <c r="G67" s="39">
        <f>calc_gear1!$I65</f>
        <v>61</v>
      </c>
      <c r="H67" s="6">
        <f>calc_gear1!$J65</f>
        <v>29.7</v>
      </c>
      <c r="I67" s="46">
        <f ca="1">calc_gear1!AS65</f>
        <v>1</v>
      </c>
      <c r="J67" s="40">
        <f ca="1">calc_gear1!AT65</f>
        <v>-1</v>
      </c>
      <c r="K67" s="41">
        <f ca="1">calc_gear1!AU65*100</f>
        <v>1400</v>
      </c>
      <c r="M67" s="39">
        <f>calc_gear1!$I665</f>
        <v>61</v>
      </c>
      <c r="N67" s="6">
        <f>IF($C$3=10,"",calc_gear1!$J665)</f>
        <v>23.7</v>
      </c>
      <c r="O67" s="46">
        <f ca="1">IF($C$3=10,"",calc_gear1!AS665)</f>
        <v>1</v>
      </c>
      <c r="P67" s="40" t="str">
        <f ca="1">calc_gear1!AT665</f>
        <v/>
      </c>
      <c r="Q67" s="41">
        <f ca="1">IF($C$3=10,"",calc_gear1!AU665*100)</f>
        <v>1400</v>
      </c>
      <c r="S67" s="39">
        <f>calc_gear1!$I1265</f>
        <v>61</v>
      </c>
      <c r="T67" s="6">
        <f>IF(INT($C$3/10)&lt;=2,"",calc_gear1!$J1265)</f>
        <v>73.900000000000006</v>
      </c>
      <c r="U67" s="46">
        <f ca="1">IF(INT($C$3/10)&lt;=2,"",calc_gear1!AS1265)</f>
        <v>1</v>
      </c>
      <c r="V67" s="40" t="str">
        <f ca="1">calc_gear1!AT1265</f>
        <v/>
      </c>
      <c r="W67" s="41">
        <f ca="1">IF(INT($C$3/10)&lt;=2,"",calc_gear1!AU1265*100)</f>
        <v>1400</v>
      </c>
    </row>
    <row r="68" spans="7:23">
      <c r="G68" s="39">
        <f>calc_gear1!$I66</f>
        <v>62</v>
      </c>
      <c r="H68" s="6">
        <f>calc_gear1!$J66</f>
        <v>27</v>
      </c>
      <c r="I68" s="46">
        <f ca="1">calc_gear1!AS66</f>
        <v>1</v>
      </c>
      <c r="J68" s="40">
        <f ca="1">calc_gear1!AT66</f>
        <v>-1</v>
      </c>
      <c r="K68" s="41">
        <f ca="1">calc_gear1!AU66*100</f>
        <v>1400</v>
      </c>
      <c r="M68" s="39">
        <f>calc_gear1!$I666</f>
        <v>62</v>
      </c>
      <c r="N68" s="6">
        <f>IF($C$3=10,"",calc_gear1!$J666)</f>
        <v>23.8</v>
      </c>
      <c r="O68" s="46">
        <f ca="1">IF($C$3=10,"",calc_gear1!AS666)</f>
        <v>1</v>
      </c>
      <c r="P68" s="40" t="str">
        <f ca="1">calc_gear1!AT666</f>
        <v/>
      </c>
      <c r="Q68" s="41">
        <f ca="1">IF($C$3=10,"",calc_gear1!AU666*100)</f>
        <v>1400</v>
      </c>
      <c r="S68" s="39">
        <f>calc_gear1!$I1266</f>
        <v>62</v>
      </c>
      <c r="T68" s="6">
        <f>IF(INT($C$3/10)&lt;=2,"",calc_gear1!$J1266)</f>
        <v>74.099999999999994</v>
      </c>
      <c r="U68" s="46">
        <f ca="1">IF(INT($C$3/10)&lt;=2,"",calc_gear1!AS1266)</f>
        <v>1</v>
      </c>
      <c r="V68" s="40" t="str">
        <f ca="1">calc_gear1!AT1266</f>
        <v/>
      </c>
      <c r="W68" s="41">
        <f ca="1">IF(INT($C$3/10)&lt;=2,"",calc_gear1!AU1266*100)</f>
        <v>1400</v>
      </c>
    </row>
    <row r="69" spans="7:23">
      <c r="G69" s="39">
        <f>calc_gear1!$I67</f>
        <v>63</v>
      </c>
      <c r="H69" s="6">
        <f>calc_gear1!$J67</f>
        <v>23</v>
      </c>
      <c r="I69" s="46">
        <f ca="1">calc_gear1!AS67</f>
        <v>1</v>
      </c>
      <c r="J69" s="40">
        <f ca="1">calc_gear1!AT67</f>
        <v>-1</v>
      </c>
      <c r="K69" s="41">
        <f ca="1">calc_gear1!AU67*100</f>
        <v>1400</v>
      </c>
      <c r="M69" s="39">
        <f>calc_gear1!$I667</f>
        <v>63</v>
      </c>
      <c r="N69" s="6">
        <f>IF($C$3=10,"",calc_gear1!$J667)</f>
        <v>25</v>
      </c>
      <c r="O69" s="46">
        <f ca="1">IF($C$3=10,"",calc_gear1!AS667)</f>
        <v>1</v>
      </c>
      <c r="P69" s="40" t="str">
        <f ca="1">calc_gear1!AT667</f>
        <v/>
      </c>
      <c r="Q69" s="41">
        <f ca="1">IF($C$3=10,"",calc_gear1!AU667*100)</f>
        <v>1400</v>
      </c>
      <c r="S69" s="39">
        <f>calc_gear1!$I1267</f>
        <v>63</v>
      </c>
      <c r="T69" s="6">
        <f>IF(INT($C$3/10)&lt;=2,"",calc_gear1!$J1267)</f>
        <v>75.099999999999994</v>
      </c>
      <c r="U69" s="46">
        <f ca="1">IF(INT($C$3/10)&lt;=2,"",calc_gear1!AS1267)</f>
        <v>1</v>
      </c>
      <c r="V69" s="40" t="str">
        <f ca="1">calc_gear1!AT1267</f>
        <v/>
      </c>
      <c r="W69" s="41">
        <f ca="1">IF(INT($C$3/10)&lt;=2,"",calc_gear1!AU1267*100)</f>
        <v>1400</v>
      </c>
    </row>
    <row r="70" spans="7:23">
      <c r="G70" s="39">
        <f>calc_gear1!$I68</f>
        <v>64</v>
      </c>
      <c r="H70" s="6">
        <f>calc_gear1!$J68</f>
        <v>18.7</v>
      </c>
      <c r="I70" s="46">
        <f ca="1">calc_gear1!AS68</f>
        <v>1</v>
      </c>
      <c r="J70" s="40">
        <f ca="1">calc_gear1!AT68</f>
        <v>-1</v>
      </c>
      <c r="K70" s="41">
        <f ca="1">calc_gear1!AU68*100</f>
        <v>1400</v>
      </c>
      <c r="M70" s="39">
        <f>calc_gear1!$I668</f>
        <v>64</v>
      </c>
      <c r="N70" s="6">
        <f>IF($C$3=10,"",calc_gear1!$J668)</f>
        <v>27.3</v>
      </c>
      <c r="O70" s="46">
        <f ca="1">IF($C$3=10,"",calc_gear1!AS668)</f>
        <v>1</v>
      </c>
      <c r="P70" s="40" t="str">
        <f ca="1">calc_gear1!AT668</f>
        <v/>
      </c>
      <c r="Q70" s="41">
        <f ca="1">IF($C$3=10,"",calc_gear1!AU668*100)</f>
        <v>1400</v>
      </c>
      <c r="R70" s="6"/>
      <c r="S70" s="39">
        <f>calc_gear1!$I1268</f>
        <v>64</v>
      </c>
      <c r="T70" s="6">
        <f>IF(INT($C$3/10)&lt;=2,"",calc_gear1!$J1268)</f>
        <v>76.8</v>
      </c>
      <c r="U70" s="46">
        <f ca="1">IF(INT($C$3/10)&lt;=2,"",calc_gear1!AS1268)</f>
        <v>1</v>
      </c>
      <c r="V70" s="40" t="str">
        <f ca="1">calc_gear1!AT1268</f>
        <v/>
      </c>
      <c r="W70" s="41">
        <f ca="1">IF(INT($C$3/10)&lt;=2,"",calc_gear1!AU1268*100)</f>
        <v>1400</v>
      </c>
    </row>
    <row r="71" spans="7:23">
      <c r="G71" s="39">
        <f>calc_gear1!$I69</f>
        <v>65</v>
      </c>
      <c r="H71" s="6">
        <f>calc_gear1!$J69</f>
        <v>14.2</v>
      </c>
      <c r="I71" s="46">
        <f ca="1">calc_gear1!AS69</f>
        <v>1</v>
      </c>
      <c r="J71" s="40">
        <f ca="1">calc_gear1!AT69</f>
        <v>-1</v>
      </c>
      <c r="K71" s="41">
        <f ca="1">calc_gear1!AU69*100</f>
        <v>1400</v>
      </c>
      <c r="M71" s="39">
        <f>calc_gear1!$I669</f>
        <v>65</v>
      </c>
      <c r="N71" s="6">
        <f>IF($C$3=10,"",calc_gear1!$J669)</f>
        <v>30.4</v>
      </c>
      <c r="O71" s="46">
        <f ca="1">IF($C$3=10,"",calc_gear1!AS669)</f>
        <v>1</v>
      </c>
      <c r="P71" s="40" t="str">
        <f ca="1">calc_gear1!AT669</f>
        <v/>
      </c>
      <c r="Q71" s="41">
        <f ca="1">IF($C$3=10,"",calc_gear1!AU669*100)</f>
        <v>1400</v>
      </c>
      <c r="R71" s="6"/>
      <c r="S71" s="39">
        <f>calc_gear1!$I1269</f>
        <v>65</v>
      </c>
      <c r="T71" s="6">
        <f>IF(INT($C$3/10)&lt;=2,"",calc_gear1!$J1269)</f>
        <v>78.7</v>
      </c>
      <c r="U71" s="46">
        <f ca="1">IF(INT($C$3/10)&lt;=2,"",calc_gear1!AS1269)</f>
        <v>1</v>
      </c>
      <c r="V71" s="40" t="str">
        <f ca="1">calc_gear1!AT1269</f>
        <v/>
      </c>
      <c r="W71" s="41">
        <f ca="1">IF(INT($C$3/10)&lt;=2,"",calc_gear1!AU1269*100)</f>
        <v>1400</v>
      </c>
    </row>
    <row r="72" spans="7:23">
      <c r="G72" s="39">
        <f>calc_gear1!$I70</f>
        <v>66</v>
      </c>
      <c r="H72" s="6">
        <f>calc_gear1!$J70</f>
        <v>9.4</v>
      </c>
      <c r="I72" s="46">
        <f ca="1">calc_gear1!AS70</f>
        <v>1</v>
      </c>
      <c r="J72" s="40">
        <f ca="1">calc_gear1!AT70</f>
        <v>-1</v>
      </c>
      <c r="K72" s="41">
        <f ca="1">calc_gear1!AU70*100</f>
        <v>1400</v>
      </c>
      <c r="M72" s="39">
        <f>calc_gear1!$I670</f>
        <v>66</v>
      </c>
      <c r="N72" s="6">
        <f>IF($C$3=10,"",calc_gear1!$J670)</f>
        <v>33.9</v>
      </c>
      <c r="O72" s="46">
        <f ca="1">IF($C$3=10,"",calc_gear1!AS670)</f>
        <v>1</v>
      </c>
      <c r="P72" s="40" t="str">
        <f ca="1">calc_gear1!AT670</f>
        <v/>
      </c>
      <c r="Q72" s="41">
        <f ca="1">IF($C$3=10,"",calc_gear1!AU670*100)</f>
        <v>1400</v>
      </c>
      <c r="R72" s="6"/>
      <c r="S72" s="39">
        <f>calc_gear1!$I1270</f>
        <v>66</v>
      </c>
      <c r="T72" s="6">
        <f>IF(INT($C$3/10)&lt;=2,"",calc_gear1!$J1270)</f>
        <v>80.400000000000006</v>
      </c>
      <c r="U72" s="46">
        <f ca="1">IF(INT($C$3/10)&lt;=2,"",calc_gear1!AS1270)</f>
        <v>1</v>
      </c>
      <c r="V72" s="40" t="str">
        <f ca="1">calc_gear1!AT1270</f>
        <v/>
      </c>
      <c r="W72" s="41">
        <f ca="1">IF(INT($C$3/10)&lt;=2,"",calc_gear1!AU1270*100)</f>
        <v>1400</v>
      </c>
    </row>
    <row r="73" spans="7:23">
      <c r="G73" s="39">
        <f>calc_gear1!$I71</f>
        <v>67</v>
      </c>
      <c r="H73" s="6">
        <f>calc_gear1!$J71</f>
        <v>4.9000000000000004</v>
      </c>
      <c r="I73" s="46">
        <f ca="1">calc_gear1!AS71</f>
        <v>1</v>
      </c>
      <c r="J73" s="40">
        <f ca="1">calc_gear1!AT71</f>
        <v>-1</v>
      </c>
      <c r="K73" s="41">
        <f ca="1">calc_gear1!AU71*100</f>
        <v>1400</v>
      </c>
      <c r="M73" s="39">
        <f>calc_gear1!$I671</f>
        <v>67</v>
      </c>
      <c r="N73" s="6">
        <f>IF($C$3=10,"",calc_gear1!$J671)</f>
        <v>37.299999999999997</v>
      </c>
      <c r="O73" s="46">
        <f ca="1">IF($C$3=10,"",calc_gear1!AS671)</f>
        <v>1</v>
      </c>
      <c r="P73" s="40" t="str">
        <f ca="1">calc_gear1!AT671</f>
        <v/>
      </c>
      <c r="Q73" s="41">
        <f ca="1">IF($C$3=10,"",calc_gear1!AU671*100)</f>
        <v>1400</v>
      </c>
      <c r="R73" s="6"/>
      <c r="S73" s="39">
        <f>calc_gear1!$I1271</f>
        <v>67</v>
      </c>
      <c r="T73" s="6">
        <f>IF(INT($C$3/10)&lt;=2,"",calc_gear1!$J1271)</f>
        <v>81.7</v>
      </c>
      <c r="U73" s="46">
        <f ca="1">IF(INT($C$3/10)&lt;=2,"",calc_gear1!AS1271)</f>
        <v>1</v>
      </c>
      <c r="V73" s="40" t="str">
        <f ca="1">calc_gear1!AT1271</f>
        <v/>
      </c>
      <c r="W73" s="41">
        <f ca="1">IF(INT($C$3/10)&lt;=2,"",calc_gear1!AU1271*100)</f>
        <v>1400</v>
      </c>
    </row>
    <row r="74" spans="7:23">
      <c r="G74" s="39">
        <f>calc_gear1!$I72</f>
        <v>68</v>
      </c>
      <c r="H74" s="6">
        <f>calc_gear1!$J72</f>
        <v>2</v>
      </c>
      <c r="I74" s="46">
        <f ca="1">calc_gear1!AS72</f>
        <v>1</v>
      </c>
      <c r="J74" s="40">
        <f ca="1">calc_gear1!AT72</f>
        <v>-1</v>
      </c>
      <c r="K74" s="41">
        <f ca="1">calc_gear1!AU72*100</f>
        <v>1400</v>
      </c>
      <c r="M74" s="39">
        <f>calc_gear1!$I672</f>
        <v>68</v>
      </c>
      <c r="N74" s="6">
        <f>IF($C$3=10,"",calc_gear1!$J672)</f>
        <v>39.799999999999997</v>
      </c>
      <c r="O74" s="46">
        <f ca="1">IF($C$3=10,"",calc_gear1!AS672)</f>
        <v>1</v>
      </c>
      <c r="P74" s="40" t="str">
        <f ca="1">calc_gear1!AT672</f>
        <v/>
      </c>
      <c r="Q74" s="41">
        <f ca="1">IF($C$3=10,"",calc_gear1!AU672*100)</f>
        <v>1400</v>
      </c>
      <c r="R74" s="6"/>
      <c r="S74" s="39">
        <f>calc_gear1!$I1272</f>
        <v>68</v>
      </c>
      <c r="T74" s="6">
        <f>IF(INT($C$3/10)&lt;=2,"",calc_gear1!$J1272)</f>
        <v>82.6</v>
      </c>
      <c r="U74" s="46">
        <f ca="1">IF(INT($C$3/10)&lt;=2,"",calc_gear1!AS1272)</f>
        <v>1</v>
      </c>
      <c r="V74" s="40" t="str">
        <f ca="1">calc_gear1!AT1272</f>
        <v/>
      </c>
      <c r="W74" s="41">
        <f ca="1">IF(INT($C$3/10)&lt;=2,"",calc_gear1!AU1272*100)</f>
        <v>1400</v>
      </c>
    </row>
    <row r="75" spans="7:23">
      <c r="G75" s="39">
        <f>calc_gear1!$I73</f>
        <v>69</v>
      </c>
      <c r="H75" s="6">
        <f>calc_gear1!$J73</f>
        <v>0</v>
      </c>
      <c r="I75" s="46">
        <f ca="1">calc_gear1!AS73</f>
        <v>1</v>
      </c>
      <c r="J75" s="40">
        <f ca="1">calc_gear1!AT73</f>
        <v>-1</v>
      </c>
      <c r="K75" s="41">
        <f ca="1">calc_gear1!AU73*100</f>
        <v>1400</v>
      </c>
      <c r="M75" s="39">
        <f>calc_gear1!$I673</f>
        <v>69</v>
      </c>
      <c r="N75" s="6">
        <f>IF($C$3=10,"",calc_gear1!$J673)</f>
        <v>39.5</v>
      </c>
      <c r="O75" s="46">
        <f ca="1">IF($C$3=10,"",calc_gear1!AS673)</f>
        <v>1</v>
      </c>
      <c r="P75" s="40" t="str">
        <f ca="1">calc_gear1!AT673</f>
        <v/>
      </c>
      <c r="Q75" s="41">
        <f ca="1">IF($C$3=10,"",calc_gear1!AU673*100)</f>
        <v>1400</v>
      </c>
      <c r="S75" s="39">
        <f>calc_gear1!$I1273</f>
        <v>69</v>
      </c>
      <c r="T75" s="6">
        <f>IF(INT($C$3/10)&lt;=2,"",calc_gear1!$J1273)</f>
        <v>83.5</v>
      </c>
      <c r="U75" s="46">
        <f ca="1">IF(INT($C$3/10)&lt;=2,"",calc_gear1!AS1273)</f>
        <v>1</v>
      </c>
      <c r="V75" s="40" t="str">
        <f ca="1">calc_gear1!AT1273</f>
        <v/>
      </c>
      <c r="W75" s="41">
        <f ca="1">IF(INT($C$3/10)&lt;=2,"",calc_gear1!AU1273*100)</f>
        <v>1400</v>
      </c>
    </row>
    <row r="76" spans="7:23">
      <c r="G76" s="39">
        <f>calc_gear1!$I74</f>
        <v>70</v>
      </c>
      <c r="H76" s="6">
        <f>calc_gear1!$J74</f>
        <v>0</v>
      </c>
      <c r="I76" s="46">
        <f ca="1">calc_gear1!AS74</f>
        <v>1</v>
      </c>
      <c r="J76" s="40">
        <f ca="1">calc_gear1!AT74</f>
        <v>-1</v>
      </c>
      <c r="K76" s="41">
        <f ca="1">calc_gear1!AU74*100</f>
        <v>1400</v>
      </c>
      <c r="M76" s="39">
        <f>calc_gear1!$I674</f>
        <v>70</v>
      </c>
      <c r="N76" s="6">
        <f>IF($C$3=10,"",calc_gear1!$J674)</f>
        <v>36.299999999999997</v>
      </c>
      <c r="O76" s="46">
        <f ca="1">IF($C$3=10,"",calc_gear1!AS674)</f>
        <v>1</v>
      </c>
      <c r="P76" s="40" t="str">
        <f ca="1">calc_gear1!AT674</f>
        <v/>
      </c>
      <c r="Q76" s="41">
        <f ca="1">IF($C$3=10,"",calc_gear1!AU674*100)</f>
        <v>1400</v>
      </c>
      <c r="S76" s="39">
        <f>calc_gear1!$I1274</f>
        <v>70</v>
      </c>
      <c r="T76" s="6">
        <f>IF(INT($C$3/10)&lt;=2,"",calc_gear1!$J1274)</f>
        <v>84.4</v>
      </c>
      <c r="U76" s="46">
        <f ca="1">IF(INT($C$3/10)&lt;=2,"",calc_gear1!AS1274)</f>
        <v>1</v>
      </c>
      <c r="V76" s="40" t="str">
        <f ca="1">calc_gear1!AT1274</f>
        <v/>
      </c>
      <c r="W76" s="41">
        <f ca="1">IF(INT($C$3/10)&lt;=2,"",calc_gear1!AU1274*100)</f>
        <v>1400</v>
      </c>
    </row>
    <row r="77" spans="7:23">
      <c r="G77" s="39">
        <f>calc_gear1!$I75</f>
        <v>71</v>
      </c>
      <c r="H77" s="6">
        <f>calc_gear1!$J75</f>
        <v>0</v>
      </c>
      <c r="I77" s="46">
        <f ca="1">calc_gear1!AS75</f>
        <v>1</v>
      </c>
      <c r="J77" s="40">
        <f ca="1">calc_gear1!AT75</f>
        <v>-1</v>
      </c>
      <c r="K77" s="41">
        <f ca="1">calc_gear1!AU75*100</f>
        <v>1400</v>
      </c>
      <c r="M77" s="39">
        <f>calc_gear1!$I675</f>
        <v>71</v>
      </c>
      <c r="N77" s="6">
        <f>IF($C$3=10,"",calc_gear1!$J675)</f>
        <v>31.4</v>
      </c>
      <c r="O77" s="46">
        <f ca="1">IF($C$3=10,"",calc_gear1!AS675)</f>
        <v>1</v>
      </c>
      <c r="P77" s="40" t="str">
        <f ca="1">calc_gear1!AT675</f>
        <v/>
      </c>
      <c r="Q77" s="41">
        <f ca="1">IF($C$3=10,"",calc_gear1!AU675*100)</f>
        <v>1400</v>
      </c>
      <c r="S77" s="39">
        <f>calc_gear1!$I1275</f>
        <v>71</v>
      </c>
      <c r="T77" s="6">
        <f>IF(INT($C$3/10)&lt;=2,"",calc_gear1!$J1275)</f>
        <v>85.1</v>
      </c>
      <c r="U77" s="46">
        <f ca="1">IF(INT($C$3/10)&lt;=2,"",calc_gear1!AS1275)</f>
        <v>1</v>
      </c>
      <c r="V77" s="40" t="str">
        <f ca="1">calc_gear1!AT1275</f>
        <v/>
      </c>
      <c r="W77" s="41">
        <f ca="1">IF(INT($C$3/10)&lt;=2,"",calc_gear1!AU1275*100)</f>
        <v>1400</v>
      </c>
    </row>
    <row r="78" spans="7:23">
      <c r="G78" s="39">
        <f>calc_gear1!$I76</f>
        <v>72</v>
      </c>
      <c r="H78" s="6">
        <f>calc_gear1!$J76</f>
        <v>0</v>
      </c>
      <c r="I78" s="46">
        <f ca="1">calc_gear1!AS76</f>
        <v>1</v>
      </c>
      <c r="J78" s="40">
        <f ca="1">calc_gear1!AT76</f>
        <v>-1</v>
      </c>
      <c r="K78" s="41">
        <f ca="1">calc_gear1!AU76*100</f>
        <v>1400</v>
      </c>
      <c r="M78" s="39">
        <f>calc_gear1!$I676</f>
        <v>72</v>
      </c>
      <c r="N78" s="6">
        <f>IF($C$3=10,"",calc_gear1!$J676)</f>
        <v>26.5</v>
      </c>
      <c r="O78" s="46">
        <f ca="1">IF($C$3=10,"",calc_gear1!AS676)</f>
        <v>1</v>
      </c>
      <c r="P78" s="40" t="str">
        <f ca="1">calc_gear1!AT676</f>
        <v/>
      </c>
      <c r="Q78" s="41">
        <f ca="1">IF($C$3=10,"",calc_gear1!AU676*100)</f>
        <v>1400</v>
      </c>
      <c r="S78" s="39">
        <f>calc_gear1!$I1276</f>
        <v>72</v>
      </c>
      <c r="T78" s="6">
        <f>IF(INT($C$3/10)&lt;=2,"",calc_gear1!$J1276)</f>
        <v>85.7</v>
      </c>
      <c r="U78" s="46">
        <f ca="1">IF(INT($C$3/10)&lt;=2,"",calc_gear1!AS1276)</f>
        <v>1</v>
      </c>
      <c r="V78" s="40" t="str">
        <f ca="1">calc_gear1!AT1276</f>
        <v/>
      </c>
      <c r="W78" s="41">
        <f ca="1">IF(INT($C$3/10)&lt;=2,"",calc_gear1!AU1276*100)</f>
        <v>1400</v>
      </c>
    </row>
    <row r="79" spans="7:23">
      <c r="G79" s="39">
        <f>calc_gear1!$I77</f>
        <v>73</v>
      </c>
      <c r="H79" s="6">
        <f>calc_gear1!$J77</f>
        <v>0</v>
      </c>
      <c r="I79" s="46">
        <f ca="1">calc_gear1!AS77</f>
        <v>1</v>
      </c>
      <c r="J79" s="40">
        <f ca="1">calc_gear1!AT77</f>
        <v>-1</v>
      </c>
      <c r="K79" s="41">
        <f ca="1">calc_gear1!AU77*100</f>
        <v>1400</v>
      </c>
      <c r="M79" s="39">
        <f>calc_gear1!$I677</f>
        <v>73</v>
      </c>
      <c r="N79" s="6">
        <f>IF($C$3=10,"",calc_gear1!$J677)</f>
        <v>24.2</v>
      </c>
      <c r="O79" s="46">
        <f ca="1">IF($C$3=10,"",calc_gear1!AS677)</f>
        <v>1</v>
      </c>
      <c r="P79" s="40" t="str">
        <f ca="1">calc_gear1!AT677</f>
        <v/>
      </c>
      <c r="Q79" s="41">
        <f ca="1">IF($C$3=10,"",calc_gear1!AU677*100)</f>
        <v>1400</v>
      </c>
      <c r="S79" s="39">
        <f>calc_gear1!$I1277</f>
        <v>73</v>
      </c>
      <c r="T79" s="6">
        <f>IF(INT($C$3/10)&lt;=2,"",calc_gear1!$J1277)</f>
        <v>86.3</v>
      </c>
      <c r="U79" s="46">
        <f ca="1">IF(INT($C$3/10)&lt;=2,"",calc_gear1!AS1277)</f>
        <v>1</v>
      </c>
      <c r="V79" s="40" t="str">
        <f ca="1">calc_gear1!AT1277</f>
        <v/>
      </c>
      <c r="W79" s="41">
        <f ca="1">IF(INT($C$3/10)&lt;=2,"",calc_gear1!AU1277*100)</f>
        <v>1400</v>
      </c>
    </row>
    <row r="80" spans="7:23">
      <c r="G80" s="39">
        <f>calc_gear1!$I78</f>
        <v>74</v>
      </c>
      <c r="H80" s="6">
        <f>calc_gear1!$J78</f>
        <v>1.7</v>
      </c>
      <c r="I80" s="46">
        <f ca="1">calc_gear1!AS78</f>
        <v>1</v>
      </c>
      <c r="J80" s="40" t="str">
        <f ca="1">calc_gear1!AT78</f>
        <v/>
      </c>
      <c r="K80" s="41">
        <f ca="1">calc_gear1!AU78*100</f>
        <v>1400</v>
      </c>
      <c r="M80" s="39">
        <f>calc_gear1!$I678</f>
        <v>74</v>
      </c>
      <c r="N80" s="6">
        <f>IF($C$3=10,"",calc_gear1!$J678)</f>
        <v>24.8</v>
      </c>
      <c r="O80" s="46">
        <f ca="1">IF($C$3=10,"",calc_gear1!AS678)</f>
        <v>1</v>
      </c>
      <c r="P80" s="40" t="str">
        <f ca="1">calc_gear1!AT678</f>
        <v/>
      </c>
      <c r="Q80" s="41">
        <f ca="1">IF($C$3=10,"",calc_gear1!AU678*100)</f>
        <v>1400</v>
      </c>
      <c r="S80" s="39">
        <f>calc_gear1!$I1278</f>
        <v>74</v>
      </c>
      <c r="T80" s="6">
        <f>IF(INT($C$3/10)&lt;=2,"",calc_gear1!$J1278)</f>
        <v>87</v>
      </c>
      <c r="U80" s="46">
        <f ca="1">IF(INT($C$3/10)&lt;=2,"",calc_gear1!AS1278)</f>
        <v>1</v>
      </c>
      <c r="V80" s="40" t="str">
        <f ca="1">calc_gear1!AT1278</f>
        <v/>
      </c>
      <c r="W80" s="41">
        <f ca="1">IF(INT($C$3/10)&lt;=2,"",calc_gear1!AU1278*100)</f>
        <v>1400</v>
      </c>
    </row>
    <row r="81" spans="7:23">
      <c r="G81" s="39">
        <f>calc_gear1!$I79</f>
        <v>75</v>
      </c>
      <c r="H81" s="6">
        <f>calc_gear1!$J79</f>
        <v>5.8</v>
      </c>
      <c r="I81" s="46">
        <f ca="1">calc_gear1!AS79</f>
        <v>1</v>
      </c>
      <c r="J81" s="40" t="str">
        <f ca="1">calc_gear1!AT79</f>
        <v/>
      </c>
      <c r="K81" s="41">
        <f ca="1">calc_gear1!AU79*100</f>
        <v>1400</v>
      </c>
      <c r="M81" s="39">
        <f>calc_gear1!$I679</f>
        <v>75</v>
      </c>
      <c r="N81" s="6">
        <f>IF($C$3=10,"",calc_gear1!$J679)</f>
        <v>26.6</v>
      </c>
      <c r="O81" s="46">
        <f ca="1">IF($C$3=10,"",calc_gear1!AS679)</f>
        <v>1</v>
      </c>
      <c r="P81" s="40" t="str">
        <f ca="1">calc_gear1!AT679</f>
        <v/>
      </c>
      <c r="Q81" s="41">
        <f ca="1">IF($C$3=10,"",calc_gear1!AU679*100)</f>
        <v>1400</v>
      </c>
      <c r="S81" s="39">
        <f>calc_gear1!$I1279</f>
        <v>75</v>
      </c>
      <c r="T81" s="6">
        <f>IF(INT($C$3/10)&lt;=2,"",calc_gear1!$J1279)</f>
        <v>87.9</v>
      </c>
      <c r="U81" s="46">
        <f ca="1">IF(INT($C$3/10)&lt;=2,"",calc_gear1!AS1279)</f>
        <v>1</v>
      </c>
      <c r="V81" s="40" t="str">
        <f ca="1">calc_gear1!AT1279</f>
        <v/>
      </c>
      <c r="W81" s="41">
        <f ca="1">IF(INT($C$3/10)&lt;=2,"",calc_gear1!AU1279*100)</f>
        <v>1400</v>
      </c>
    </row>
    <row r="82" spans="7:23">
      <c r="G82" s="39">
        <f>calc_gear1!$I80</f>
        <v>76</v>
      </c>
      <c r="H82" s="6">
        <f>calc_gear1!$J80</f>
        <v>11.8</v>
      </c>
      <c r="I82" s="46">
        <f ca="1">calc_gear1!AS80</f>
        <v>1</v>
      </c>
      <c r="J82" s="40" t="str">
        <f ca="1">calc_gear1!AT80</f>
        <v/>
      </c>
      <c r="K82" s="41">
        <f ca="1">calc_gear1!AU80*100</f>
        <v>1400</v>
      </c>
      <c r="M82" s="39">
        <f>calc_gear1!$I680</f>
        <v>76</v>
      </c>
      <c r="N82" s="6">
        <f>IF($C$3=10,"",calc_gear1!$J680)</f>
        <v>27.5</v>
      </c>
      <c r="O82" s="46">
        <f ca="1">IF($C$3=10,"",calc_gear1!AS680)</f>
        <v>1</v>
      </c>
      <c r="P82" s="40" t="str">
        <f ca="1">calc_gear1!AT680</f>
        <v/>
      </c>
      <c r="Q82" s="41">
        <f ca="1">IF($C$3=10,"",calc_gear1!AU680*100)</f>
        <v>1400</v>
      </c>
      <c r="S82" s="39">
        <f>calc_gear1!$I1280</f>
        <v>76</v>
      </c>
      <c r="T82" s="6">
        <f>IF(INT($C$3/10)&lt;=2,"",calc_gear1!$J1280)</f>
        <v>88.8</v>
      </c>
      <c r="U82" s="46">
        <f ca="1">IF(INT($C$3/10)&lt;=2,"",calc_gear1!AS1280)</f>
        <v>1</v>
      </c>
      <c r="V82" s="40" t="str">
        <f ca="1">calc_gear1!AT1280</f>
        <v/>
      </c>
      <c r="W82" s="41">
        <f ca="1">IF(INT($C$3/10)&lt;=2,"",calc_gear1!AU1280*100)</f>
        <v>1400</v>
      </c>
    </row>
    <row r="83" spans="7:23">
      <c r="G83" s="39">
        <f>calc_gear1!$I81</f>
        <v>77</v>
      </c>
      <c r="H83" s="6">
        <f>calc_gear1!$J81</f>
        <v>18.3</v>
      </c>
      <c r="I83" s="46">
        <f ca="1">calc_gear1!AS81</f>
        <v>1</v>
      </c>
      <c r="J83" s="40" t="str">
        <f ca="1">calc_gear1!AT81</f>
        <v/>
      </c>
      <c r="K83" s="41">
        <f ca="1">calc_gear1!AU81*100</f>
        <v>1400</v>
      </c>
      <c r="M83" s="39">
        <f>calc_gear1!$I681</f>
        <v>77</v>
      </c>
      <c r="N83" s="6">
        <f>IF($C$3=10,"",calc_gear1!$J681)</f>
        <v>26.8</v>
      </c>
      <c r="O83" s="46">
        <f ca="1">IF($C$3=10,"",calc_gear1!AS681)</f>
        <v>1</v>
      </c>
      <c r="P83" s="40" t="str">
        <f ca="1">calc_gear1!AT681</f>
        <v/>
      </c>
      <c r="Q83" s="41">
        <f ca="1">IF($C$3=10,"",calc_gear1!AU681*100)</f>
        <v>1400</v>
      </c>
      <c r="S83" s="39">
        <f>calc_gear1!$I1281</f>
        <v>77</v>
      </c>
      <c r="T83" s="6">
        <f>IF(INT($C$3/10)&lt;=2,"",calc_gear1!$J1281)</f>
        <v>89.7</v>
      </c>
      <c r="U83" s="46">
        <f ca="1">IF(INT($C$3/10)&lt;=2,"",calc_gear1!AS1281)</f>
        <v>1</v>
      </c>
      <c r="V83" s="40" t="str">
        <f ca="1">calc_gear1!AT1281</f>
        <v/>
      </c>
      <c r="W83" s="41">
        <f ca="1">IF(INT($C$3/10)&lt;=2,"",calc_gear1!AU1281*100)</f>
        <v>1400</v>
      </c>
    </row>
    <row r="84" spans="7:23">
      <c r="G84" s="39">
        <f>calc_gear1!$I82</f>
        <v>78</v>
      </c>
      <c r="H84" s="6">
        <f>calc_gear1!$J82</f>
        <v>24.5</v>
      </c>
      <c r="I84" s="46">
        <f ca="1">calc_gear1!AS82</f>
        <v>1</v>
      </c>
      <c r="J84" s="40" t="str">
        <f ca="1">calc_gear1!AT82</f>
        <v/>
      </c>
      <c r="K84" s="41">
        <f ca="1">calc_gear1!AU82*100</f>
        <v>1400</v>
      </c>
      <c r="M84" s="39">
        <f>calc_gear1!$I682</f>
        <v>78</v>
      </c>
      <c r="N84" s="6">
        <f>IF($C$3=10,"",calc_gear1!$J682)</f>
        <v>25.3</v>
      </c>
      <c r="O84" s="46">
        <f ca="1">IF($C$3=10,"",calc_gear1!AS682)</f>
        <v>1</v>
      </c>
      <c r="P84" s="40" t="str">
        <f ca="1">calc_gear1!AT682</f>
        <v/>
      </c>
      <c r="Q84" s="41">
        <f ca="1">IF($C$3=10,"",calc_gear1!AU682*100)</f>
        <v>1400</v>
      </c>
      <c r="S84" s="39">
        <f>calc_gear1!$I1282</f>
        <v>78</v>
      </c>
      <c r="T84" s="6">
        <f>IF(INT($C$3/10)&lt;=2,"",calc_gear1!$J1282)</f>
        <v>90.3</v>
      </c>
      <c r="U84" s="46">
        <f ca="1">IF(INT($C$3/10)&lt;=2,"",calc_gear1!AS1282)</f>
        <v>1</v>
      </c>
      <c r="V84" s="40" t="str">
        <f ca="1">calc_gear1!AT1282</f>
        <v/>
      </c>
      <c r="W84" s="41">
        <f ca="1">IF(INT($C$3/10)&lt;=2,"",calc_gear1!AU1282*100)</f>
        <v>1400</v>
      </c>
    </row>
    <row r="85" spans="7:23">
      <c r="G85" s="39">
        <f>calc_gear1!$I83</f>
        <v>79</v>
      </c>
      <c r="H85" s="6">
        <f>calc_gear1!$J83</f>
        <v>29.4</v>
      </c>
      <c r="I85" s="46">
        <f ca="1">calc_gear1!AS83</f>
        <v>1</v>
      </c>
      <c r="J85" s="40" t="str">
        <f ca="1">calc_gear1!AT83</f>
        <v/>
      </c>
      <c r="K85" s="41">
        <f ca="1">calc_gear1!AU83*100</f>
        <v>1400</v>
      </c>
      <c r="M85" s="39">
        <f>calc_gear1!$I683</f>
        <v>79</v>
      </c>
      <c r="N85" s="6">
        <f>IF($C$3=10,"",calc_gear1!$J683)</f>
        <v>24</v>
      </c>
      <c r="O85" s="46">
        <f ca="1">IF($C$3=10,"",calc_gear1!AS683)</f>
        <v>1</v>
      </c>
      <c r="P85" s="40" t="str">
        <f ca="1">calc_gear1!AT683</f>
        <v/>
      </c>
      <c r="Q85" s="41">
        <f ca="1">IF($C$3=10,"",calc_gear1!AU683*100)</f>
        <v>1400</v>
      </c>
      <c r="S85" s="39">
        <f>calc_gear1!$I1283</f>
        <v>79</v>
      </c>
      <c r="T85" s="6">
        <f>IF(INT($C$3/10)&lt;=2,"",calc_gear1!$J1283)</f>
        <v>90.6</v>
      </c>
      <c r="U85" s="46">
        <f ca="1">IF(INT($C$3/10)&lt;=2,"",calc_gear1!AS1283)</f>
        <v>1</v>
      </c>
      <c r="V85" s="40" t="str">
        <f ca="1">calc_gear1!AT1283</f>
        <v/>
      </c>
      <c r="W85" s="41">
        <f ca="1">IF(INT($C$3/10)&lt;=2,"",calc_gear1!AU1283*100)</f>
        <v>1400</v>
      </c>
    </row>
    <row r="86" spans="7:23">
      <c r="G86" s="39">
        <f>calc_gear1!$I84</f>
        <v>80</v>
      </c>
      <c r="H86" s="6">
        <f>calc_gear1!$J84</f>
        <v>32.5</v>
      </c>
      <c r="I86" s="46">
        <f ca="1">calc_gear1!AS84</f>
        <v>1</v>
      </c>
      <c r="J86" s="40" t="str">
        <f ca="1">calc_gear1!AT84</f>
        <v/>
      </c>
      <c r="K86" s="41">
        <f ca="1">calc_gear1!AU84*100</f>
        <v>1400</v>
      </c>
      <c r="M86" s="39">
        <f>calc_gear1!$I684</f>
        <v>80</v>
      </c>
      <c r="N86" s="6">
        <f>IF($C$3=10,"",calc_gear1!$J684)</f>
        <v>23.3</v>
      </c>
      <c r="O86" s="46">
        <f ca="1">IF($C$3=10,"",calc_gear1!AS684)</f>
        <v>1</v>
      </c>
      <c r="P86" s="40" t="str">
        <f ca="1">calc_gear1!AT684</f>
        <v/>
      </c>
      <c r="Q86" s="41">
        <f ca="1">IF($C$3=10,"",calc_gear1!AU684*100)</f>
        <v>1400</v>
      </c>
      <c r="S86" s="39">
        <f>calc_gear1!$I1284</f>
        <v>80</v>
      </c>
      <c r="T86" s="6">
        <f>IF(INT($C$3/10)&lt;=2,"",calc_gear1!$J1284)</f>
        <v>90.6</v>
      </c>
      <c r="U86" s="46">
        <f ca="1">IF(INT($C$3/10)&lt;=2,"",calc_gear1!AS1284)</f>
        <v>1</v>
      </c>
      <c r="V86" s="40" t="str">
        <f ca="1">calc_gear1!AT1284</f>
        <v/>
      </c>
      <c r="W86" s="41">
        <f ca="1">IF(INT($C$3/10)&lt;=2,"",calc_gear1!AU1284*100)</f>
        <v>1400</v>
      </c>
    </row>
    <row r="87" spans="7:23">
      <c r="G87" s="39">
        <f>calc_gear1!$I85</f>
        <v>81</v>
      </c>
      <c r="H87" s="6">
        <f>calc_gear1!$J85</f>
        <v>34.200000000000003</v>
      </c>
      <c r="I87" s="46">
        <f ca="1">calc_gear1!AS85</f>
        <v>1</v>
      </c>
      <c r="J87" s="40" t="str">
        <f ca="1">calc_gear1!AT85</f>
        <v/>
      </c>
      <c r="K87" s="41">
        <f ca="1">calc_gear1!AU85*100</f>
        <v>1400</v>
      </c>
      <c r="M87" s="39">
        <f>calc_gear1!$I685</f>
        <v>81</v>
      </c>
      <c r="N87" s="6">
        <f>IF($C$3=10,"",calc_gear1!$J685)</f>
        <v>23.7</v>
      </c>
      <c r="O87" s="46">
        <f ca="1">IF($C$3=10,"",calc_gear1!AS685)</f>
        <v>1</v>
      </c>
      <c r="P87" s="40" t="str">
        <f ca="1">calc_gear1!AT685</f>
        <v/>
      </c>
      <c r="Q87" s="41">
        <f ca="1">IF($C$3=10,"",calc_gear1!AU685*100)</f>
        <v>1400</v>
      </c>
      <c r="S87" s="39">
        <f>calc_gear1!$I1285</f>
        <v>81</v>
      </c>
      <c r="T87" s="6">
        <f>IF(INT($C$3/10)&lt;=2,"",calc_gear1!$J1285)</f>
        <v>90.5</v>
      </c>
      <c r="U87" s="46">
        <f ca="1">IF(INT($C$3/10)&lt;=2,"",calc_gear1!AS1285)</f>
        <v>1</v>
      </c>
      <c r="V87" s="40" t="str">
        <f ca="1">calc_gear1!AT1285</f>
        <v/>
      </c>
      <c r="W87" s="41">
        <f ca="1">IF(INT($C$3/10)&lt;=2,"",calc_gear1!AU1285*100)</f>
        <v>1400</v>
      </c>
    </row>
    <row r="88" spans="7:23">
      <c r="G88" s="39">
        <f>calc_gear1!$I86</f>
        <v>82</v>
      </c>
      <c r="H88" s="6">
        <f>calc_gear1!$J86</f>
        <v>34.4</v>
      </c>
      <c r="I88" s="46">
        <f ca="1">calc_gear1!AS86</f>
        <v>1</v>
      </c>
      <c r="J88" s="40" t="str">
        <f ca="1">calc_gear1!AT86</f>
        <v/>
      </c>
      <c r="K88" s="41">
        <f ca="1">calc_gear1!AU86*100</f>
        <v>1400</v>
      </c>
      <c r="M88" s="39">
        <f>calc_gear1!$I686</f>
        <v>82</v>
      </c>
      <c r="N88" s="6">
        <f>IF($C$3=10,"",calc_gear1!$J686)</f>
        <v>24.9</v>
      </c>
      <c r="O88" s="46">
        <f ca="1">IF($C$3=10,"",calc_gear1!AS686)</f>
        <v>1</v>
      </c>
      <c r="P88" s="40" t="str">
        <f ca="1">calc_gear1!AT686</f>
        <v/>
      </c>
      <c r="Q88" s="41">
        <f ca="1">IF($C$3=10,"",calc_gear1!AU686*100)</f>
        <v>1400</v>
      </c>
      <c r="S88" s="39">
        <f>calc_gear1!$I1286</f>
        <v>82</v>
      </c>
      <c r="T88" s="6">
        <f>IF(INT($C$3/10)&lt;=2,"",calc_gear1!$J1286)</f>
        <v>90.4</v>
      </c>
      <c r="U88" s="46">
        <f ca="1">IF(INT($C$3/10)&lt;=2,"",calc_gear1!AS1286)</f>
        <v>1</v>
      </c>
      <c r="V88" s="40" t="str">
        <f ca="1">calc_gear1!AT1286</f>
        <v/>
      </c>
      <c r="W88" s="41">
        <f ca="1">IF(INT($C$3/10)&lt;=2,"",calc_gear1!AU1286*100)</f>
        <v>1400</v>
      </c>
    </row>
    <row r="89" spans="7:23">
      <c r="G89" s="39">
        <f>calc_gear1!$I87</f>
        <v>83</v>
      </c>
      <c r="H89" s="6">
        <f>calc_gear1!$J87</f>
        <v>34.5</v>
      </c>
      <c r="I89" s="46">
        <f ca="1">calc_gear1!AS87</f>
        <v>1</v>
      </c>
      <c r="J89" s="40" t="str">
        <f ca="1">calc_gear1!AT87</f>
        <v/>
      </c>
      <c r="K89" s="41">
        <f ca="1">calc_gear1!AU87*100</f>
        <v>1400</v>
      </c>
      <c r="M89" s="39">
        <f>calc_gear1!$I687</f>
        <v>83</v>
      </c>
      <c r="N89" s="6">
        <f>IF($C$3=10,"",calc_gear1!$J687)</f>
        <v>26.4</v>
      </c>
      <c r="O89" s="46">
        <f ca="1">IF($C$3=10,"",calc_gear1!AS687)</f>
        <v>1</v>
      </c>
      <c r="P89" s="40" t="str">
        <f ca="1">calc_gear1!AT687</f>
        <v/>
      </c>
      <c r="Q89" s="41">
        <f ca="1">IF($C$3=10,"",calc_gear1!AU687*100)</f>
        <v>1400</v>
      </c>
      <c r="S89" s="39">
        <f>calc_gear1!$I1287</f>
        <v>83</v>
      </c>
      <c r="T89" s="6">
        <f>IF(INT($C$3/10)&lt;=2,"",calc_gear1!$J1287)</f>
        <v>90.1</v>
      </c>
      <c r="U89" s="46">
        <f ca="1">IF(INT($C$3/10)&lt;=2,"",calc_gear1!AS1287)</f>
        <v>1</v>
      </c>
      <c r="V89" s="40" t="str">
        <f ca="1">calc_gear1!AT1287</f>
        <v/>
      </c>
      <c r="W89" s="41">
        <f ca="1">IF(INT($C$3/10)&lt;=2,"",calc_gear1!AU1287*100)</f>
        <v>1400</v>
      </c>
    </row>
    <row r="90" spans="7:23">
      <c r="G90" s="39">
        <f>calc_gear1!$I88</f>
        <v>84</v>
      </c>
      <c r="H90" s="6">
        <f>calc_gear1!$J88</f>
        <v>34.6</v>
      </c>
      <c r="I90" s="46">
        <f ca="1">calc_gear1!AS88</f>
        <v>1</v>
      </c>
      <c r="J90" s="40" t="str">
        <f ca="1">calc_gear1!AT88</f>
        <v/>
      </c>
      <c r="K90" s="41">
        <f ca="1">calc_gear1!AU88*100</f>
        <v>1400</v>
      </c>
      <c r="M90" s="39">
        <f>calc_gear1!$I688</f>
        <v>84</v>
      </c>
      <c r="N90" s="6">
        <f>IF($C$3=10,"",calc_gear1!$J688)</f>
        <v>27.7</v>
      </c>
      <c r="O90" s="46">
        <f ca="1">IF($C$3=10,"",calc_gear1!AS688)</f>
        <v>1</v>
      </c>
      <c r="P90" s="40" t="str">
        <f ca="1">calc_gear1!AT688</f>
        <v/>
      </c>
      <c r="Q90" s="41">
        <f ca="1">IF($C$3=10,"",calc_gear1!AU688*100)</f>
        <v>1400</v>
      </c>
      <c r="S90" s="39">
        <f>calc_gear1!$I1288</f>
        <v>84</v>
      </c>
      <c r="T90" s="6">
        <f>IF(INT($C$3/10)&lt;=2,"",calc_gear1!$J1288)</f>
        <v>89.7</v>
      </c>
      <c r="U90" s="46">
        <f ca="1">IF(INT($C$3/10)&lt;=2,"",calc_gear1!AS1288)</f>
        <v>1</v>
      </c>
      <c r="V90" s="40" t="str">
        <f ca="1">calc_gear1!AT1288</f>
        <v/>
      </c>
      <c r="W90" s="41">
        <f ca="1">IF(INT($C$3/10)&lt;=2,"",calc_gear1!AU1288*100)</f>
        <v>1400</v>
      </c>
    </row>
    <row r="91" spans="7:23">
      <c r="G91" s="39">
        <f>calc_gear1!$I89</f>
        <v>85</v>
      </c>
      <c r="H91" s="6">
        <f>calc_gear1!$J89</f>
        <v>34.700000000000003</v>
      </c>
      <c r="I91" s="46">
        <f ca="1">calc_gear1!AS89</f>
        <v>1</v>
      </c>
      <c r="J91" s="40" t="str">
        <f ca="1">calc_gear1!AT89</f>
        <v/>
      </c>
      <c r="K91" s="41">
        <f ca="1">calc_gear1!AU89*100</f>
        <v>1400</v>
      </c>
      <c r="M91" s="39">
        <f>calc_gear1!$I689</f>
        <v>85</v>
      </c>
      <c r="N91" s="6">
        <f>IF($C$3=10,"",calc_gear1!$J689)</f>
        <v>28.3</v>
      </c>
      <c r="O91" s="46">
        <f ca="1">IF($C$3=10,"",calc_gear1!AS689)</f>
        <v>1</v>
      </c>
      <c r="P91" s="40" t="str">
        <f ca="1">calc_gear1!AT689</f>
        <v/>
      </c>
      <c r="Q91" s="41">
        <f ca="1">IF($C$3=10,"",calc_gear1!AU689*100)</f>
        <v>1400</v>
      </c>
      <c r="S91" s="39">
        <f>calc_gear1!$I1289</f>
        <v>85</v>
      </c>
      <c r="T91" s="6">
        <f>IF(INT($C$3/10)&lt;=2,"",calc_gear1!$J1289)</f>
        <v>89.3</v>
      </c>
      <c r="U91" s="46">
        <f ca="1">IF(INT($C$3/10)&lt;=2,"",calc_gear1!AS1289)</f>
        <v>1</v>
      </c>
      <c r="V91" s="40" t="str">
        <f ca="1">calc_gear1!AT1289</f>
        <v/>
      </c>
      <c r="W91" s="41">
        <f ca="1">IF(INT($C$3/10)&lt;=2,"",calc_gear1!AU1289*100)</f>
        <v>1400</v>
      </c>
    </row>
    <row r="92" spans="7:23">
      <c r="G92" s="39">
        <f>calc_gear1!$I90</f>
        <v>86</v>
      </c>
      <c r="H92" s="6">
        <f>calc_gear1!$J90</f>
        <v>34.799999999999997</v>
      </c>
      <c r="I92" s="46">
        <f ca="1">calc_gear1!AS90</f>
        <v>1</v>
      </c>
      <c r="J92" s="40" t="str">
        <f ca="1">calc_gear1!AT90</f>
        <v/>
      </c>
      <c r="K92" s="41">
        <f ca="1">calc_gear1!AU90*100</f>
        <v>1400</v>
      </c>
      <c r="M92" s="39">
        <f>calc_gear1!$I690</f>
        <v>86</v>
      </c>
      <c r="N92" s="6">
        <f>IF($C$3=10,"",calc_gear1!$J690)</f>
        <v>28.3</v>
      </c>
      <c r="O92" s="46">
        <f ca="1">IF($C$3=10,"",calc_gear1!AS690)</f>
        <v>1</v>
      </c>
      <c r="P92" s="40" t="str">
        <f ca="1">calc_gear1!AT690</f>
        <v/>
      </c>
      <c r="Q92" s="41">
        <f ca="1">IF($C$3=10,"",calc_gear1!AU690*100)</f>
        <v>1400</v>
      </c>
      <c r="S92" s="39">
        <f>calc_gear1!$I1290</f>
        <v>86</v>
      </c>
      <c r="T92" s="6">
        <f>IF(INT($C$3/10)&lt;=2,"",calc_gear1!$J1290)</f>
        <v>89</v>
      </c>
      <c r="U92" s="46">
        <f ca="1">IF(INT($C$3/10)&lt;=2,"",calc_gear1!AS1290)</f>
        <v>1</v>
      </c>
      <c r="V92" s="40" t="str">
        <f ca="1">calc_gear1!AT1290</f>
        <v/>
      </c>
      <c r="W92" s="41">
        <f ca="1">IF(INT($C$3/10)&lt;=2,"",calc_gear1!AU1290*100)</f>
        <v>1400</v>
      </c>
    </row>
    <row r="93" spans="7:23">
      <c r="G93" s="39">
        <f>calc_gear1!$I91</f>
        <v>87</v>
      </c>
      <c r="H93" s="6">
        <f>calc_gear1!$J91</f>
        <v>35.200000000000003</v>
      </c>
      <c r="I93" s="46">
        <f ca="1">calc_gear1!AS91</f>
        <v>1</v>
      </c>
      <c r="J93" s="40" t="str">
        <f ca="1">calc_gear1!AT91</f>
        <v/>
      </c>
      <c r="K93" s="41">
        <f ca="1">calc_gear1!AU91*100</f>
        <v>1400</v>
      </c>
      <c r="M93" s="39">
        <f>calc_gear1!$I691</f>
        <v>87</v>
      </c>
      <c r="N93" s="6">
        <f>IF($C$3=10,"",calc_gear1!$J691)</f>
        <v>28.1</v>
      </c>
      <c r="O93" s="46">
        <f ca="1">IF($C$3=10,"",calc_gear1!AS691)</f>
        <v>1</v>
      </c>
      <c r="P93" s="40" t="str">
        <f ca="1">calc_gear1!AT691</f>
        <v/>
      </c>
      <c r="Q93" s="41">
        <f ca="1">IF($C$3=10,"",calc_gear1!AU691*100)</f>
        <v>1400</v>
      </c>
      <c r="S93" s="39">
        <f>calc_gear1!$I1291</f>
        <v>87</v>
      </c>
      <c r="T93" s="6">
        <f>IF(INT($C$3/10)&lt;=2,"",calc_gear1!$J1291)</f>
        <v>88.8</v>
      </c>
      <c r="U93" s="46">
        <f ca="1">IF(INT($C$3/10)&lt;=2,"",calc_gear1!AS1291)</f>
        <v>1</v>
      </c>
      <c r="V93" s="40" t="str">
        <f ca="1">calc_gear1!AT1291</f>
        <v/>
      </c>
      <c r="W93" s="41">
        <f ca="1">IF(INT($C$3/10)&lt;=2,"",calc_gear1!AU1291*100)</f>
        <v>1400</v>
      </c>
    </row>
    <row r="94" spans="7:23">
      <c r="G94" s="39">
        <f>calc_gear1!$I92</f>
        <v>88</v>
      </c>
      <c r="H94" s="6">
        <f>calc_gear1!$J92</f>
        <v>36</v>
      </c>
      <c r="I94" s="46">
        <f ca="1">calc_gear1!AS92</f>
        <v>1</v>
      </c>
      <c r="J94" s="40" t="str">
        <f ca="1">calc_gear1!AT92</f>
        <v/>
      </c>
      <c r="K94" s="41">
        <f ca="1">calc_gear1!AU92*100</f>
        <v>1400</v>
      </c>
      <c r="M94" s="39">
        <f>calc_gear1!$I692</f>
        <v>88</v>
      </c>
      <c r="N94" s="6">
        <f>IF($C$3=10,"",calc_gear1!$J692)</f>
        <v>28.1</v>
      </c>
      <c r="O94" s="46">
        <f ca="1">IF($C$3=10,"",calc_gear1!AS692)</f>
        <v>1</v>
      </c>
      <c r="P94" s="40" t="str">
        <f ca="1">calc_gear1!AT692</f>
        <v/>
      </c>
      <c r="Q94" s="41">
        <f ca="1">IF($C$3=10,"",calc_gear1!AU692*100)</f>
        <v>1400</v>
      </c>
      <c r="S94" s="39">
        <f>calc_gear1!$I1292</f>
        <v>88</v>
      </c>
      <c r="T94" s="6">
        <f>IF(INT($C$3/10)&lt;=2,"",calc_gear1!$J1292)</f>
        <v>88.9</v>
      </c>
      <c r="U94" s="46">
        <f ca="1">IF(INT($C$3/10)&lt;=2,"",calc_gear1!AS1292)</f>
        <v>1</v>
      </c>
      <c r="V94" s="40" t="str">
        <f ca="1">calc_gear1!AT1292</f>
        <v/>
      </c>
      <c r="W94" s="41">
        <f ca="1">IF(INT($C$3/10)&lt;=2,"",calc_gear1!AU1292*100)</f>
        <v>1400</v>
      </c>
    </row>
    <row r="95" spans="7:23">
      <c r="G95" s="39">
        <f>calc_gear1!$I93</f>
        <v>89</v>
      </c>
      <c r="H95" s="6">
        <f>calc_gear1!$J93</f>
        <v>37</v>
      </c>
      <c r="I95" s="46">
        <f ca="1">calc_gear1!AS93</f>
        <v>1</v>
      </c>
      <c r="J95" s="40" t="str">
        <f ca="1">calc_gear1!AT93</f>
        <v/>
      </c>
      <c r="K95" s="41">
        <f ca="1">calc_gear1!AU93*100</f>
        <v>1400</v>
      </c>
      <c r="M95" s="39">
        <f>calc_gear1!$I693</f>
        <v>89</v>
      </c>
      <c r="N95" s="6">
        <f>IF($C$3=10,"",calc_gear1!$J693)</f>
        <v>28.6</v>
      </c>
      <c r="O95" s="46">
        <f ca="1">IF($C$3=10,"",calc_gear1!AS693)</f>
        <v>1</v>
      </c>
      <c r="P95" s="40" t="str">
        <f ca="1">calc_gear1!AT693</f>
        <v/>
      </c>
      <c r="Q95" s="41">
        <f ca="1">IF($C$3=10,"",calc_gear1!AU693*100)</f>
        <v>1400</v>
      </c>
      <c r="S95" s="39">
        <f>calc_gear1!$I1293</f>
        <v>89</v>
      </c>
      <c r="T95" s="6">
        <f>IF(INT($C$3/10)&lt;=2,"",calc_gear1!$J1293)</f>
        <v>89.1</v>
      </c>
      <c r="U95" s="46">
        <f ca="1">IF(INT($C$3/10)&lt;=2,"",calc_gear1!AS1293)</f>
        <v>1</v>
      </c>
      <c r="V95" s="40" t="str">
        <f ca="1">calc_gear1!AT1293</f>
        <v/>
      </c>
      <c r="W95" s="41">
        <f ca="1">IF(INT($C$3/10)&lt;=2,"",calc_gear1!AU1293*100)</f>
        <v>1400</v>
      </c>
    </row>
    <row r="96" spans="7:23">
      <c r="G96" s="39">
        <f>calc_gear1!$I94</f>
        <v>90</v>
      </c>
      <c r="H96" s="6">
        <f>calc_gear1!$J94</f>
        <v>37.9</v>
      </c>
      <c r="I96" s="46">
        <f ca="1">calc_gear1!AS94</f>
        <v>1</v>
      </c>
      <c r="J96" s="40" t="str">
        <f ca="1">calc_gear1!AT94</f>
        <v/>
      </c>
      <c r="K96" s="41">
        <f ca="1">calc_gear1!AU94*100</f>
        <v>1400</v>
      </c>
      <c r="M96" s="39">
        <f>calc_gear1!$I694</f>
        <v>90</v>
      </c>
      <c r="N96" s="6">
        <f>IF($C$3=10,"",calc_gear1!$J694)</f>
        <v>29.8</v>
      </c>
      <c r="O96" s="46">
        <f ca="1">IF($C$3=10,"",calc_gear1!AS694)</f>
        <v>1</v>
      </c>
      <c r="P96" s="40" t="str">
        <f ca="1">calc_gear1!AT694</f>
        <v/>
      </c>
      <c r="Q96" s="41">
        <f ca="1">IF($C$3=10,"",calc_gear1!AU694*100)</f>
        <v>1400</v>
      </c>
      <c r="S96" s="39">
        <f>calc_gear1!$I1294</f>
        <v>90</v>
      </c>
      <c r="T96" s="6">
        <f>IF(INT($C$3/10)&lt;=2,"",calc_gear1!$J1294)</f>
        <v>89.3</v>
      </c>
      <c r="U96" s="46">
        <f ca="1">IF(INT($C$3/10)&lt;=2,"",calc_gear1!AS1294)</f>
        <v>1</v>
      </c>
      <c r="V96" s="40" t="str">
        <f ca="1">calc_gear1!AT1294</f>
        <v/>
      </c>
      <c r="W96" s="41">
        <f ca="1">IF(INT($C$3/10)&lt;=2,"",calc_gear1!AU1294*100)</f>
        <v>1400</v>
      </c>
    </row>
    <row r="97" spans="7:23">
      <c r="G97" s="39">
        <f>calc_gear1!$I95</f>
        <v>91</v>
      </c>
      <c r="H97" s="6">
        <f>calc_gear1!$J95</f>
        <v>38.6</v>
      </c>
      <c r="I97" s="46">
        <f ca="1">calc_gear1!AS95</f>
        <v>1</v>
      </c>
      <c r="J97" s="40" t="str">
        <f ca="1">calc_gear1!AT95</f>
        <v/>
      </c>
      <c r="K97" s="41">
        <f ca="1">calc_gear1!AU95*100</f>
        <v>1400</v>
      </c>
      <c r="M97" s="39">
        <f>calc_gear1!$I695</f>
        <v>91</v>
      </c>
      <c r="N97" s="6">
        <f>IF($C$3=10,"",calc_gear1!$J695)</f>
        <v>31.6</v>
      </c>
      <c r="O97" s="46">
        <f ca="1">IF($C$3=10,"",calc_gear1!AS695)</f>
        <v>1</v>
      </c>
      <c r="P97" s="40" t="str">
        <f ca="1">calc_gear1!AT695</f>
        <v/>
      </c>
      <c r="Q97" s="41">
        <f ca="1">IF($C$3=10,"",calc_gear1!AU695*100)</f>
        <v>1400</v>
      </c>
      <c r="S97" s="39">
        <f>calc_gear1!$I1295</f>
        <v>91</v>
      </c>
      <c r="T97" s="6">
        <f>IF(INT($C$3/10)&lt;=2,"",calc_gear1!$J1295)</f>
        <v>89.4</v>
      </c>
      <c r="U97" s="46">
        <f ca="1">IF(INT($C$3/10)&lt;=2,"",calc_gear1!AS1295)</f>
        <v>1</v>
      </c>
      <c r="V97" s="40" t="str">
        <f ca="1">calc_gear1!AT1295</f>
        <v/>
      </c>
      <c r="W97" s="41">
        <f ca="1">IF(INT($C$3/10)&lt;=2,"",calc_gear1!AU1295*100)</f>
        <v>1400</v>
      </c>
    </row>
    <row r="98" spans="7:23">
      <c r="G98" s="39">
        <f>calc_gear1!$I96</f>
        <v>92</v>
      </c>
      <c r="H98" s="6">
        <f>calc_gear1!$J96</f>
        <v>38.799999999999997</v>
      </c>
      <c r="I98" s="46">
        <f ca="1">calc_gear1!AS96</f>
        <v>1</v>
      </c>
      <c r="J98" s="40" t="str">
        <f ca="1">calc_gear1!AT96</f>
        <v/>
      </c>
      <c r="K98" s="41">
        <f ca="1">calc_gear1!AU96*100</f>
        <v>1400</v>
      </c>
      <c r="M98" s="39">
        <f>calc_gear1!$I696</f>
        <v>92</v>
      </c>
      <c r="N98" s="6">
        <f>IF($C$3=10,"",calc_gear1!$J696)</f>
        <v>33.9</v>
      </c>
      <c r="O98" s="46">
        <f ca="1">IF($C$3=10,"",calc_gear1!AS696)</f>
        <v>1</v>
      </c>
      <c r="P98" s="40" t="str">
        <f ca="1">calc_gear1!AT696</f>
        <v/>
      </c>
      <c r="Q98" s="41">
        <f ca="1">IF($C$3=10,"",calc_gear1!AU696*100)</f>
        <v>1400</v>
      </c>
      <c r="S98" s="39">
        <f>calc_gear1!$I1296</f>
        <v>92</v>
      </c>
      <c r="T98" s="6">
        <f>IF(INT($C$3/10)&lt;=2,"",calc_gear1!$J1296)</f>
        <v>89.4</v>
      </c>
      <c r="U98" s="46">
        <f ca="1">IF(INT($C$3/10)&lt;=2,"",calc_gear1!AS1296)</f>
        <v>1</v>
      </c>
      <c r="V98" s="40" t="str">
        <f ca="1">calc_gear1!AT1296</f>
        <v/>
      </c>
      <c r="W98" s="41">
        <f ca="1">IF(INT($C$3/10)&lt;=2,"",calc_gear1!AU1296*100)</f>
        <v>1400</v>
      </c>
    </row>
    <row r="99" spans="7:23">
      <c r="G99" s="39">
        <f>calc_gear1!$I97</f>
        <v>93</v>
      </c>
      <c r="H99" s="6">
        <f>calc_gear1!$J97</f>
        <v>38.799999999999997</v>
      </c>
      <c r="I99" s="46">
        <f ca="1">calc_gear1!AS97</f>
        <v>1</v>
      </c>
      <c r="J99" s="40" t="str">
        <f ca="1">calc_gear1!AT97</f>
        <v/>
      </c>
      <c r="K99" s="41">
        <f ca="1">calc_gear1!AU97*100</f>
        <v>1400</v>
      </c>
      <c r="M99" s="39">
        <f>calc_gear1!$I697</f>
        <v>93</v>
      </c>
      <c r="N99" s="6">
        <f>IF($C$3=10,"",calc_gear1!$J697)</f>
        <v>36.5</v>
      </c>
      <c r="O99" s="46">
        <f ca="1">IF($C$3=10,"",calc_gear1!AS697)</f>
        <v>1</v>
      </c>
      <c r="P99" s="40" t="str">
        <f ca="1">calc_gear1!AT697</f>
        <v/>
      </c>
      <c r="Q99" s="41">
        <f ca="1">IF($C$3=10,"",calc_gear1!AU697*100)</f>
        <v>1400</v>
      </c>
      <c r="S99" s="39">
        <f>calc_gear1!$I1297</f>
        <v>93</v>
      </c>
      <c r="T99" s="6">
        <f>IF(INT($C$3/10)&lt;=2,"",calc_gear1!$J1297)</f>
        <v>89.2</v>
      </c>
      <c r="U99" s="46">
        <f ca="1">IF(INT($C$3/10)&lt;=2,"",calc_gear1!AS1297)</f>
        <v>1</v>
      </c>
      <c r="V99" s="40" t="str">
        <f ca="1">calc_gear1!AT1297</f>
        <v/>
      </c>
      <c r="W99" s="41">
        <f ca="1">IF(INT($C$3/10)&lt;=2,"",calc_gear1!AU1297*100)</f>
        <v>1400</v>
      </c>
    </row>
    <row r="100" spans="7:23">
      <c r="G100" s="39">
        <f>calc_gear1!$I98</f>
        <v>94</v>
      </c>
      <c r="H100" s="6">
        <f>calc_gear1!$J98</f>
        <v>38.700000000000003</v>
      </c>
      <c r="I100" s="46">
        <f ca="1">calc_gear1!AS98</f>
        <v>1</v>
      </c>
      <c r="J100" s="40" t="str">
        <f ca="1">calc_gear1!AT98</f>
        <v/>
      </c>
      <c r="K100" s="41">
        <f ca="1">calc_gear1!AU98*100</f>
        <v>1400</v>
      </c>
      <c r="M100" s="39">
        <f>calc_gear1!$I698</f>
        <v>94</v>
      </c>
      <c r="N100" s="6">
        <f>IF($C$3=10,"",calc_gear1!$J698)</f>
        <v>39.1</v>
      </c>
      <c r="O100" s="46">
        <f ca="1">IF($C$3=10,"",calc_gear1!AS698)</f>
        <v>1</v>
      </c>
      <c r="P100" s="40" t="str">
        <f ca="1">calc_gear1!AT698</f>
        <v/>
      </c>
      <c r="Q100" s="41">
        <f ca="1">IF($C$3=10,"",calc_gear1!AU698*100)</f>
        <v>1400</v>
      </c>
      <c r="S100" s="39">
        <f>calc_gear1!$I1298</f>
        <v>94</v>
      </c>
      <c r="T100" s="6">
        <f>IF(INT($C$3/10)&lt;=2,"",calc_gear1!$J1298)</f>
        <v>88.9</v>
      </c>
      <c r="U100" s="46">
        <f ca="1">IF(INT($C$3/10)&lt;=2,"",calc_gear1!AS1298)</f>
        <v>1</v>
      </c>
      <c r="V100" s="40" t="str">
        <f ca="1">calc_gear1!AT1298</f>
        <v/>
      </c>
      <c r="W100" s="41">
        <f ca="1">IF(INT($C$3/10)&lt;=2,"",calc_gear1!AU1298*100)</f>
        <v>1400</v>
      </c>
    </row>
    <row r="101" spans="7:23">
      <c r="G101" s="39">
        <f>calc_gear1!$I99</f>
        <v>95</v>
      </c>
      <c r="H101" s="6">
        <f>calc_gear1!$J99</f>
        <v>38.5</v>
      </c>
      <c r="I101" s="46">
        <f ca="1">calc_gear1!AS99</f>
        <v>1</v>
      </c>
      <c r="J101" s="40" t="str">
        <f ca="1">calc_gear1!AT99</f>
        <v/>
      </c>
      <c r="K101" s="41">
        <f ca="1">calc_gear1!AU99*100</f>
        <v>1400</v>
      </c>
      <c r="M101" s="39">
        <f>calc_gear1!$I699</f>
        <v>95</v>
      </c>
      <c r="N101" s="6">
        <f>IF($C$3=10,"",calc_gear1!$J699)</f>
        <v>41.5</v>
      </c>
      <c r="O101" s="46">
        <f ca="1">IF($C$3=10,"",calc_gear1!AS699)</f>
        <v>1</v>
      </c>
      <c r="P101" s="40" t="str">
        <f ca="1">calc_gear1!AT699</f>
        <v/>
      </c>
      <c r="Q101" s="41">
        <f ca="1">IF($C$3=10,"",calc_gear1!AU699*100)</f>
        <v>1400</v>
      </c>
      <c r="S101" s="39">
        <f>calc_gear1!$I1299</f>
        <v>95</v>
      </c>
      <c r="T101" s="6">
        <f>IF(INT($C$3/10)&lt;=2,"",calc_gear1!$J1299)</f>
        <v>88.5</v>
      </c>
      <c r="U101" s="46">
        <f ca="1">IF(INT($C$3/10)&lt;=2,"",calc_gear1!AS1299)</f>
        <v>1</v>
      </c>
      <c r="V101" s="40" t="str">
        <f ca="1">calc_gear1!AT1299</f>
        <v/>
      </c>
      <c r="W101" s="41">
        <f ca="1">IF(INT($C$3/10)&lt;=2,"",calc_gear1!AU1299*100)</f>
        <v>1400</v>
      </c>
    </row>
    <row r="102" spans="7:23">
      <c r="G102" s="39">
        <f>calc_gear1!$I100</f>
        <v>96</v>
      </c>
      <c r="H102" s="6">
        <f>calc_gear1!$J100</f>
        <v>38</v>
      </c>
      <c r="I102" s="46">
        <f ca="1">calc_gear1!AS100</f>
        <v>1</v>
      </c>
      <c r="J102" s="40" t="str">
        <f ca="1">calc_gear1!AT100</f>
        <v/>
      </c>
      <c r="K102" s="41">
        <f ca="1">calc_gear1!AU100*100</f>
        <v>1400</v>
      </c>
      <c r="M102" s="39">
        <f>calc_gear1!$I700</f>
        <v>96</v>
      </c>
      <c r="N102" s="6">
        <f>IF($C$3=10,"",calc_gear1!$J700)</f>
        <v>43.3</v>
      </c>
      <c r="O102" s="46">
        <f ca="1">IF($C$3=10,"",calc_gear1!AS700)</f>
        <v>1</v>
      </c>
      <c r="P102" s="40" t="str">
        <f ca="1">calc_gear1!AT700</f>
        <v/>
      </c>
      <c r="Q102" s="41">
        <f ca="1">IF($C$3=10,"",calc_gear1!AU700*100)</f>
        <v>1400</v>
      </c>
      <c r="S102" s="39">
        <f>calc_gear1!$I1300</f>
        <v>96</v>
      </c>
      <c r="T102" s="6">
        <f>IF(INT($C$3/10)&lt;=2,"",calc_gear1!$J1300)</f>
        <v>88</v>
      </c>
      <c r="U102" s="46">
        <f ca="1">IF(INT($C$3/10)&lt;=2,"",calc_gear1!AS1300)</f>
        <v>1</v>
      </c>
      <c r="V102" s="40" t="str">
        <f ca="1">calc_gear1!AT1300</f>
        <v/>
      </c>
      <c r="W102" s="41">
        <f ca="1">IF(INT($C$3/10)&lt;=2,"",calc_gear1!AU1300*100)</f>
        <v>1400</v>
      </c>
    </row>
    <row r="103" spans="7:23">
      <c r="G103" s="39">
        <f>calc_gear1!$I101</f>
        <v>97</v>
      </c>
      <c r="H103" s="6">
        <f>calc_gear1!$J101</f>
        <v>37.4</v>
      </c>
      <c r="I103" s="46">
        <f ca="1">calc_gear1!AS101</f>
        <v>1</v>
      </c>
      <c r="J103" s="40" t="str">
        <f ca="1">calc_gear1!AT101</f>
        <v/>
      </c>
      <c r="K103" s="41">
        <f ca="1">calc_gear1!AU101*100</f>
        <v>1400</v>
      </c>
      <c r="M103" s="39">
        <f>calc_gear1!$I701</f>
        <v>97</v>
      </c>
      <c r="N103" s="6">
        <f>IF($C$3=10,"",calc_gear1!$J701)</f>
        <v>44.5</v>
      </c>
      <c r="O103" s="46">
        <f ca="1">IF($C$3=10,"",calc_gear1!AS701)</f>
        <v>1</v>
      </c>
      <c r="P103" s="40" t="str">
        <f ca="1">calc_gear1!AT701</f>
        <v/>
      </c>
      <c r="Q103" s="41">
        <f ca="1">IF($C$3=10,"",calc_gear1!AU701*100)</f>
        <v>1400</v>
      </c>
      <c r="S103" s="39">
        <f>calc_gear1!$I1301</f>
        <v>97</v>
      </c>
      <c r="T103" s="6">
        <f>IF(INT($C$3/10)&lt;=2,"",calc_gear1!$J1301)</f>
        <v>87.5</v>
      </c>
      <c r="U103" s="46">
        <f ca="1">IF(INT($C$3/10)&lt;=2,"",calc_gear1!AS1301)</f>
        <v>1</v>
      </c>
      <c r="V103" s="40" t="str">
        <f ca="1">calc_gear1!AT1301</f>
        <v/>
      </c>
      <c r="W103" s="41">
        <f ca="1">IF(INT($C$3/10)&lt;=2,"",calc_gear1!AU1301*100)</f>
        <v>1400</v>
      </c>
    </row>
    <row r="104" spans="7:23">
      <c r="G104" s="39">
        <f>calc_gear1!$I102</f>
        <v>98</v>
      </c>
      <c r="H104" s="6">
        <f>calc_gear1!$J102</f>
        <v>36.9</v>
      </c>
      <c r="I104" s="46">
        <f ca="1">calc_gear1!AS102</f>
        <v>1</v>
      </c>
      <c r="J104" s="40" t="str">
        <f ca="1">calc_gear1!AT102</f>
        <v/>
      </c>
      <c r="K104" s="41">
        <f ca="1">calc_gear1!AU102*100</f>
        <v>1400</v>
      </c>
      <c r="M104" s="39">
        <f>calc_gear1!$I702</f>
        <v>98</v>
      </c>
      <c r="N104" s="6">
        <f>IF($C$3=10,"",calc_gear1!$J702)</f>
        <v>45.1</v>
      </c>
      <c r="O104" s="46">
        <f ca="1">IF($C$3=10,"",calc_gear1!AS702)</f>
        <v>1</v>
      </c>
      <c r="P104" s="40" t="str">
        <f ca="1">calc_gear1!AT702</f>
        <v/>
      </c>
      <c r="Q104" s="41">
        <f ca="1">IF($C$3=10,"",calc_gear1!AU702*100)</f>
        <v>1400</v>
      </c>
      <c r="S104" s="39">
        <f>calc_gear1!$I1302</f>
        <v>98</v>
      </c>
      <c r="T104" s="6">
        <f>IF(INT($C$3/10)&lt;=2,"",calc_gear1!$J1302)</f>
        <v>87.2</v>
      </c>
      <c r="U104" s="46">
        <f ca="1">IF(INT($C$3/10)&lt;=2,"",calc_gear1!AS1302)</f>
        <v>1</v>
      </c>
      <c r="V104" s="40" t="str">
        <f ca="1">calc_gear1!AT1302</f>
        <v/>
      </c>
      <c r="W104" s="41">
        <f ca="1">IF(INT($C$3/10)&lt;=2,"",calc_gear1!AU1302*100)</f>
        <v>1400</v>
      </c>
    </row>
    <row r="105" spans="7:23">
      <c r="G105" s="39">
        <f>calc_gear1!$I103</f>
        <v>99</v>
      </c>
      <c r="H105" s="6">
        <f>calc_gear1!$J103</f>
        <v>36.6</v>
      </c>
      <c r="I105" s="46">
        <f ca="1">calc_gear1!AS103</f>
        <v>1</v>
      </c>
      <c r="J105" s="40" t="str">
        <f ca="1">calc_gear1!AT103</f>
        <v/>
      </c>
      <c r="K105" s="41">
        <f ca="1">calc_gear1!AU103*100</f>
        <v>1400</v>
      </c>
      <c r="M105" s="39">
        <f>calc_gear1!$I703</f>
        <v>99</v>
      </c>
      <c r="N105" s="6">
        <f>IF($C$3=10,"",calc_gear1!$J703)</f>
        <v>45.1</v>
      </c>
      <c r="O105" s="46">
        <f ca="1">IF($C$3=10,"",calc_gear1!AS703)</f>
        <v>1</v>
      </c>
      <c r="P105" s="40" t="str">
        <f ca="1">calc_gear1!AT703</f>
        <v/>
      </c>
      <c r="Q105" s="41">
        <f ca="1">IF($C$3=10,"",calc_gear1!AU703*100)</f>
        <v>1400</v>
      </c>
      <c r="S105" s="39">
        <f>calc_gear1!$I1303</f>
        <v>99</v>
      </c>
      <c r="T105" s="6">
        <f>IF(INT($C$3/10)&lt;=2,"",calc_gear1!$J1303)</f>
        <v>87.1</v>
      </c>
      <c r="U105" s="46">
        <f ca="1">IF(INT($C$3/10)&lt;=2,"",calc_gear1!AS1303)</f>
        <v>1</v>
      </c>
      <c r="V105" s="40" t="str">
        <f ca="1">calc_gear1!AT1303</f>
        <v/>
      </c>
      <c r="W105" s="41">
        <f ca="1">IF(INT($C$3/10)&lt;=2,"",calc_gear1!AU1303*100)</f>
        <v>1400</v>
      </c>
    </row>
    <row r="106" spans="7:23">
      <c r="G106" s="39">
        <f>calc_gear1!$I104</f>
        <v>100</v>
      </c>
      <c r="H106" s="6">
        <f>calc_gear1!$J104</f>
        <v>36.4</v>
      </c>
      <c r="I106" s="46">
        <f ca="1">calc_gear1!AS104</f>
        <v>1</v>
      </c>
      <c r="J106" s="40" t="str">
        <f ca="1">calc_gear1!AT104</f>
        <v/>
      </c>
      <c r="K106" s="41">
        <f ca="1">calc_gear1!AU104*100</f>
        <v>1400</v>
      </c>
      <c r="M106" s="39">
        <f>calc_gear1!$I704</f>
        <v>100</v>
      </c>
      <c r="N106" s="6">
        <f>IF($C$3=10,"",calc_gear1!$J704)</f>
        <v>43.9</v>
      </c>
      <c r="O106" s="46">
        <f ca="1">IF($C$3=10,"",calc_gear1!AS704)</f>
        <v>1</v>
      </c>
      <c r="P106" s="40" t="str">
        <f ca="1">calc_gear1!AT704</f>
        <v/>
      </c>
      <c r="Q106" s="41">
        <f ca="1">IF($C$3=10,"",calc_gear1!AU704*100)</f>
        <v>1400</v>
      </c>
      <c r="S106" s="39">
        <f>calc_gear1!$I1304</f>
        <v>100</v>
      </c>
      <c r="T106" s="6">
        <f>IF(INT($C$3/10)&lt;=2,"",calc_gear1!$J1304)</f>
        <v>87.2</v>
      </c>
      <c r="U106" s="46">
        <f ca="1">IF(INT($C$3/10)&lt;=2,"",calc_gear1!AS1304)</f>
        <v>1</v>
      </c>
      <c r="V106" s="40" t="str">
        <f ca="1">calc_gear1!AT1304</f>
        <v/>
      </c>
      <c r="W106" s="41">
        <f ca="1">IF(INT($C$3/10)&lt;=2,"",calc_gear1!AU1304*100)</f>
        <v>1400</v>
      </c>
    </row>
    <row r="107" spans="7:23">
      <c r="G107" s="39">
        <f>calc_gear1!$I105</f>
        <v>101</v>
      </c>
      <c r="H107" s="6">
        <f>calc_gear1!$J105</f>
        <v>36.4</v>
      </c>
      <c r="I107" s="46">
        <f ca="1">calc_gear1!AS105</f>
        <v>1</v>
      </c>
      <c r="J107" s="40" t="str">
        <f ca="1">calc_gear1!AT105</f>
        <v/>
      </c>
      <c r="K107" s="41">
        <f ca="1">calc_gear1!AU105*100</f>
        <v>1400</v>
      </c>
      <c r="M107" s="39">
        <f>calc_gear1!$I705</f>
        <v>101</v>
      </c>
      <c r="N107" s="6">
        <f>IF($C$3=10,"",calc_gear1!$J705)</f>
        <v>41.4</v>
      </c>
      <c r="O107" s="46">
        <f ca="1">IF($C$3=10,"",calc_gear1!AS705)</f>
        <v>1</v>
      </c>
      <c r="P107" s="40" t="str">
        <f ca="1">calc_gear1!AT705</f>
        <v/>
      </c>
      <c r="Q107" s="41">
        <f ca="1">IF($C$3=10,"",calc_gear1!AU705*100)</f>
        <v>1400</v>
      </c>
      <c r="S107" s="39">
        <f>calc_gear1!$I1305</f>
        <v>101</v>
      </c>
      <c r="T107" s="6">
        <f>IF(INT($C$3/10)&lt;=2,"",calc_gear1!$J1305)</f>
        <v>87.3</v>
      </c>
      <c r="U107" s="46">
        <f ca="1">IF(INT($C$3/10)&lt;=2,"",calc_gear1!AS1305)</f>
        <v>1</v>
      </c>
      <c r="V107" s="40" t="str">
        <f ca="1">calc_gear1!AT1305</f>
        <v/>
      </c>
      <c r="W107" s="41">
        <f ca="1">IF(INT($C$3/10)&lt;=2,"",calc_gear1!AU1305*100)</f>
        <v>1400</v>
      </c>
    </row>
    <row r="108" spans="7:23">
      <c r="G108" s="39">
        <f>calc_gear1!$I106</f>
        <v>102</v>
      </c>
      <c r="H108" s="6">
        <f>calc_gear1!$J106</f>
        <v>36.5</v>
      </c>
      <c r="I108" s="46">
        <f ca="1">calc_gear1!AS106</f>
        <v>1</v>
      </c>
      <c r="J108" s="40" t="str">
        <f ca="1">calc_gear1!AT106</f>
        <v/>
      </c>
      <c r="K108" s="41">
        <f ca="1">calc_gear1!AU106*100</f>
        <v>1400</v>
      </c>
      <c r="M108" s="39">
        <f>calc_gear1!$I706</f>
        <v>102</v>
      </c>
      <c r="N108" s="6">
        <f>IF($C$3=10,"",calc_gear1!$J706)</f>
        <v>38.4</v>
      </c>
      <c r="O108" s="46">
        <f ca="1">IF($C$3=10,"",calc_gear1!AS706)</f>
        <v>1</v>
      </c>
      <c r="P108" s="40" t="str">
        <f ca="1">calc_gear1!AT706</f>
        <v/>
      </c>
      <c r="Q108" s="41">
        <f ca="1">IF($C$3=10,"",calc_gear1!AU706*100)</f>
        <v>1400</v>
      </c>
      <c r="S108" s="39">
        <f>calc_gear1!$I1306</f>
        <v>102</v>
      </c>
      <c r="T108" s="6">
        <f>IF(INT($C$3/10)&lt;=2,"",calc_gear1!$J1306)</f>
        <v>87.4</v>
      </c>
      <c r="U108" s="46">
        <f ca="1">IF(INT($C$3/10)&lt;=2,"",calc_gear1!AS1306)</f>
        <v>1</v>
      </c>
      <c r="V108" s="40" t="str">
        <f ca="1">calc_gear1!AT1306</f>
        <v/>
      </c>
      <c r="W108" s="41">
        <f ca="1">IF(INT($C$3/10)&lt;=2,"",calc_gear1!AU1306*100)</f>
        <v>1400</v>
      </c>
    </row>
    <row r="109" spans="7:23">
      <c r="G109" s="39">
        <f>calc_gear1!$I107</f>
        <v>103</v>
      </c>
      <c r="H109" s="6">
        <f>calc_gear1!$J107</f>
        <v>36.700000000000003</v>
      </c>
      <c r="I109" s="46">
        <f ca="1">calc_gear1!AS107</f>
        <v>1</v>
      </c>
      <c r="J109" s="40" t="str">
        <f ca="1">calc_gear1!AT107</f>
        <v/>
      </c>
      <c r="K109" s="41">
        <f ca="1">calc_gear1!AU107*100</f>
        <v>1400</v>
      </c>
      <c r="M109" s="39">
        <f>calc_gear1!$I707</f>
        <v>103</v>
      </c>
      <c r="N109" s="6">
        <f>IF($C$3=10,"",calc_gear1!$J707)</f>
        <v>35.5</v>
      </c>
      <c r="O109" s="46">
        <f ca="1">IF($C$3=10,"",calc_gear1!AS707)</f>
        <v>1</v>
      </c>
      <c r="P109" s="40" t="str">
        <f ca="1">calc_gear1!AT707</f>
        <v/>
      </c>
      <c r="Q109" s="41">
        <f ca="1">IF($C$3=10,"",calc_gear1!AU707*100)</f>
        <v>1400</v>
      </c>
      <c r="S109" s="39">
        <f>calc_gear1!$I1307</f>
        <v>103</v>
      </c>
      <c r="T109" s="6">
        <f>IF(INT($C$3/10)&lt;=2,"",calc_gear1!$J1307)</f>
        <v>87.5</v>
      </c>
      <c r="U109" s="46">
        <f ca="1">IF(INT($C$3/10)&lt;=2,"",calc_gear1!AS1307)</f>
        <v>1</v>
      </c>
      <c r="V109" s="40" t="str">
        <f ca="1">calc_gear1!AT1307</f>
        <v/>
      </c>
      <c r="W109" s="41">
        <f ca="1">IF(INT($C$3/10)&lt;=2,"",calc_gear1!AU1307*100)</f>
        <v>1400</v>
      </c>
    </row>
    <row r="110" spans="7:23">
      <c r="G110" s="39">
        <f>calc_gear1!$I108</f>
        <v>104</v>
      </c>
      <c r="H110" s="6">
        <f>calc_gear1!$J108</f>
        <v>36.9</v>
      </c>
      <c r="I110" s="46">
        <f ca="1">calc_gear1!AS108</f>
        <v>1</v>
      </c>
      <c r="J110" s="40" t="str">
        <f ca="1">calc_gear1!AT108</f>
        <v/>
      </c>
      <c r="K110" s="41">
        <f ca="1">calc_gear1!AU108*100</f>
        <v>1400</v>
      </c>
      <c r="L110" s="15"/>
      <c r="M110" s="39">
        <f>calc_gear1!$I708</f>
        <v>104</v>
      </c>
      <c r="N110" s="6">
        <f>IF($C$3=10,"",calc_gear1!$J708)</f>
        <v>32.9</v>
      </c>
      <c r="O110" s="46">
        <f ca="1">IF($C$3=10,"",calc_gear1!AS708)</f>
        <v>1</v>
      </c>
      <c r="P110" s="40" t="str">
        <f ca="1">calc_gear1!AT708</f>
        <v/>
      </c>
      <c r="Q110" s="41">
        <f ca="1">IF($C$3=10,"",calc_gear1!AU708*100)</f>
        <v>1400</v>
      </c>
      <c r="S110" s="39">
        <f>calc_gear1!$I1308</f>
        <v>104</v>
      </c>
      <c r="T110" s="6">
        <f>IF(INT($C$3/10)&lt;=2,"",calc_gear1!$J1308)</f>
        <v>87.4</v>
      </c>
      <c r="U110" s="46">
        <f ca="1">IF(INT($C$3/10)&lt;=2,"",calc_gear1!AS1308)</f>
        <v>1</v>
      </c>
      <c r="V110" s="40" t="str">
        <f ca="1">calc_gear1!AT1308</f>
        <v/>
      </c>
      <c r="W110" s="41">
        <f ca="1">IF(INT($C$3/10)&lt;=2,"",calc_gear1!AU1308*100)</f>
        <v>1400</v>
      </c>
    </row>
    <row r="111" spans="7:23">
      <c r="G111" s="39">
        <f>calc_gear1!$I109</f>
        <v>105</v>
      </c>
      <c r="H111" s="6">
        <f>calc_gear1!$J109</f>
        <v>37</v>
      </c>
      <c r="I111" s="46">
        <f ca="1">calc_gear1!AS109</f>
        <v>1</v>
      </c>
      <c r="J111" s="40" t="str">
        <f ca="1">calc_gear1!AT109</f>
        <v/>
      </c>
      <c r="K111" s="41">
        <f ca="1">calc_gear1!AU109*100</f>
        <v>1400</v>
      </c>
      <c r="M111" s="39">
        <f>calc_gear1!$I709</f>
        <v>105</v>
      </c>
      <c r="N111" s="6">
        <f>IF($C$3=10,"",calc_gear1!$J709)</f>
        <v>31.3</v>
      </c>
      <c r="O111" s="46">
        <f ca="1">IF($C$3=10,"",calc_gear1!AS709)</f>
        <v>1</v>
      </c>
      <c r="P111" s="40" t="str">
        <f ca="1">calc_gear1!AT709</f>
        <v/>
      </c>
      <c r="Q111" s="41">
        <f ca="1">IF($C$3=10,"",calc_gear1!AU709*100)</f>
        <v>1400</v>
      </c>
      <c r="S111" s="39">
        <f>calc_gear1!$I1309</f>
        <v>105</v>
      </c>
      <c r="T111" s="6">
        <f>IF(INT($C$3/10)&lt;=2,"",calc_gear1!$J1309)</f>
        <v>87.1</v>
      </c>
      <c r="U111" s="46">
        <f ca="1">IF(INT($C$3/10)&lt;=2,"",calc_gear1!AS1309)</f>
        <v>1</v>
      </c>
      <c r="V111" s="40" t="str">
        <f ca="1">calc_gear1!AT1309</f>
        <v/>
      </c>
      <c r="W111" s="41">
        <f ca="1">IF(INT($C$3/10)&lt;=2,"",calc_gear1!AU1309*100)</f>
        <v>1400</v>
      </c>
    </row>
    <row r="112" spans="7:23">
      <c r="G112" s="39">
        <f>calc_gear1!$I110</f>
        <v>106</v>
      </c>
      <c r="H112" s="6">
        <f>calc_gear1!$J110</f>
        <v>37.200000000000003</v>
      </c>
      <c r="I112" s="46">
        <f ca="1">calc_gear1!AS110</f>
        <v>1</v>
      </c>
      <c r="J112" s="40" t="str">
        <f ca="1">calc_gear1!AT110</f>
        <v/>
      </c>
      <c r="K112" s="41">
        <f ca="1">calc_gear1!AU110*100</f>
        <v>1400</v>
      </c>
      <c r="M112" s="39">
        <f>calc_gear1!$I710</f>
        <v>106</v>
      </c>
      <c r="N112" s="6">
        <f>IF($C$3=10,"",calc_gear1!$J710)</f>
        <v>30.7</v>
      </c>
      <c r="O112" s="46">
        <f ca="1">IF($C$3=10,"",calc_gear1!AS710)</f>
        <v>1</v>
      </c>
      <c r="P112" s="40" t="str">
        <f ca="1">calc_gear1!AT710</f>
        <v/>
      </c>
      <c r="Q112" s="41">
        <f ca="1">IF($C$3=10,"",calc_gear1!AU710*100)</f>
        <v>1400</v>
      </c>
      <c r="S112" s="39">
        <f>calc_gear1!$I1310</f>
        <v>106</v>
      </c>
      <c r="T112" s="6">
        <f>IF(INT($C$3/10)&lt;=2,"",calc_gear1!$J1310)</f>
        <v>86.8</v>
      </c>
      <c r="U112" s="46">
        <f ca="1">IF(INT($C$3/10)&lt;=2,"",calc_gear1!AS1310)</f>
        <v>1</v>
      </c>
      <c r="V112" s="40" t="str">
        <f ca="1">calc_gear1!AT1310</f>
        <v/>
      </c>
      <c r="W112" s="41">
        <f ca="1">IF(INT($C$3/10)&lt;=2,"",calc_gear1!AU1310*100)</f>
        <v>1400</v>
      </c>
    </row>
    <row r="113" spans="7:23">
      <c r="G113" s="39">
        <f>calc_gear1!$I111</f>
        <v>107</v>
      </c>
      <c r="H113" s="6">
        <f>calc_gear1!$J111</f>
        <v>37.299999999999997</v>
      </c>
      <c r="I113" s="46">
        <f ca="1">calc_gear1!AS111</f>
        <v>1</v>
      </c>
      <c r="J113" s="40" t="str">
        <f ca="1">calc_gear1!AT111</f>
        <v/>
      </c>
      <c r="K113" s="41">
        <f ca="1">calc_gear1!AU111*100</f>
        <v>1400</v>
      </c>
      <c r="M113" s="39">
        <f>calc_gear1!$I711</f>
        <v>107</v>
      </c>
      <c r="N113" s="6">
        <f>IF($C$3=10,"",calc_gear1!$J711)</f>
        <v>31</v>
      </c>
      <c r="O113" s="46">
        <f ca="1">IF($C$3=10,"",calc_gear1!AS711)</f>
        <v>1</v>
      </c>
      <c r="P113" s="40" t="str">
        <f ca="1">calc_gear1!AT711</f>
        <v/>
      </c>
      <c r="Q113" s="41">
        <f ca="1">IF($C$3=10,"",calc_gear1!AU711*100)</f>
        <v>1400</v>
      </c>
      <c r="S113" s="39">
        <f>calc_gear1!$I1311</f>
        <v>107</v>
      </c>
      <c r="T113" s="6">
        <f>IF(INT($C$3/10)&lt;=2,"",calc_gear1!$J1311)</f>
        <v>86.4</v>
      </c>
      <c r="U113" s="46">
        <f ca="1">IF(INT($C$3/10)&lt;=2,"",calc_gear1!AS1311)</f>
        <v>1</v>
      </c>
      <c r="V113" s="40" t="str">
        <f ca="1">calc_gear1!AT1311</f>
        <v/>
      </c>
      <c r="W113" s="41">
        <f ca="1">IF(INT($C$3/10)&lt;=2,"",calc_gear1!AU1311*100)</f>
        <v>1400</v>
      </c>
    </row>
    <row r="114" spans="7:23">
      <c r="G114" s="39">
        <f>calc_gear1!$I112</f>
        <v>108</v>
      </c>
      <c r="H114" s="6">
        <f>calc_gear1!$J112</f>
        <v>37.4</v>
      </c>
      <c r="I114" s="46">
        <f ca="1">calc_gear1!AS112</f>
        <v>1</v>
      </c>
      <c r="J114" s="40" t="str">
        <f ca="1">calc_gear1!AT112</f>
        <v/>
      </c>
      <c r="K114" s="41">
        <f ca="1">calc_gear1!AU112*100</f>
        <v>1400</v>
      </c>
      <c r="M114" s="39">
        <f>calc_gear1!$I712</f>
        <v>108</v>
      </c>
      <c r="N114" s="6">
        <f>IF($C$3=10,"",calc_gear1!$J712)</f>
        <v>32.200000000000003</v>
      </c>
      <c r="O114" s="46">
        <f ca="1">IF($C$3=10,"",calc_gear1!AS712)</f>
        <v>1</v>
      </c>
      <c r="P114" s="40" t="str">
        <f ca="1">calc_gear1!AT712</f>
        <v/>
      </c>
      <c r="Q114" s="41">
        <f ca="1">IF($C$3=10,"",calc_gear1!AU712*100)</f>
        <v>1400</v>
      </c>
      <c r="S114" s="39">
        <f>calc_gear1!$I1312</f>
        <v>108</v>
      </c>
      <c r="T114" s="6">
        <f>IF(INT($C$3/10)&lt;=2,"",calc_gear1!$J1312)</f>
        <v>85.9</v>
      </c>
      <c r="U114" s="46">
        <f ca="1">IF(INT($C$3/10)&lt;=2,"",calc_gear1!AS1312)</f>
        <v>1</v>
      </c>
      <c r="V114" s="40" t="str">
        <f ca="1">calc_gear1!AT1312</f>
        <v/>
      </c>
      <c r="W114" s="41">
        <f ca="1">IF(INT($C$3/10)&lt;=2,"",calc_gear1!AU1312*100)</f>
        <v>1400</v>
      </c>
    </row>
    <row r="115" spans="7:23">
      <c r="G115" s="39">
        <f>calc_gear1!$I113</f>
        <v>109</v>
      </c>
      <c r="H115" s="6">
        <f>calc_gear1!$J113</f>
        <v>37.299999999999997</v>
      </c>
      <c r="I115" s="46">
        <f ca="1">calc_gear1!AS113</f>
        <v>1</v>
      </c>
      <c r="J115" s="40" t="str">
        <f ca="1">calc_gear1!AT113</f>
        <v/>
      </c>
      <c r="K115" s="41">
        <f ca="1">calc_gear1!AU113*100</f>
        <v>1400</v>
      </c>
      <c r="M115" s="39">
        <f>calc_gear1!$I713</f>
        <v>109</v>
      </c>
      <c r="N115" s="6">
        <f>IF($C$3=10,"",calc_gear1!$J713)</f>
        <v>34</v>
      </c>
      <c r="O115" s="46">
        <f ca="1">IF($C$3=10,"",calc_gear1!AS713)</f>
        <v>1</v>
      </c>
      <c r="P115" s="40" t="str">
        <f ca="1">calc_gear1!AT713</f>
        <v/>
      </c>
      <c r="Q115" s="41">
        <f ca="1">IF($C$3=10,"",calc_gear1!AU713*100)</f>
        <v>1400</v>
      </c>
      <c r="S115" s="39">
        <f>calc_gear1!$I1313</f>
        <v>109</v>
      </c>
      <c r="T115" s="6">
        <f>IF(INT($C$3/10)&lt;=2,"",calc_gear1!$J1313)</f>
        <v>85.2</v>
      </c>
      <c r="U115" s="46">
        <f ca="1">IF(INT($C$3/10)&lt;=2,"",calc_gear1!AS1313)</f>
        <v>1</v>
      </c>
      <c r="V115" s="40" t="str">
        <f ca="1">calc_gear1!AT1313</f>
        <v/>
      </c>
      <c r="W115" s="41">
        <f ca="1">IF(INT($C$3/10)&lt;=2,"",calc_gear1!AU1313*100)</f>
        <v>1400</v>
      </c>
    </row>
    <row r="116" spans="7:23">
      <c r="G116" s="39">
        <f>calc_gear1!$I114</f>
        <v>110</v>
      </c>
      <c r="H116" s="6">
        <f>calc_gear1!$J114</f>
        <v>36.799999999999997</v>
      </c>
      <c r="I116" s="46">
        <f ca="1">calc_gear1!AS114</f>
        <v>1</v>
      </c>
      <c r="J116" s="40" t="str">
        <f ca="1">calc_gear1!AT114</f>
        <v/>
      </c>
      <c r="K116" s="41">
        <f ca="1">calc_gear1!AU114*100</f>
        <v>1400</v>
      </c>
      <c r="M116" s="39">
        <f>calc_gear1!$I714</f>
        <v>110</v>
      </c>
      <c r="N116" s="6">
        <f>IF($C$3=10,"",calc_gear1!$J714)</f>
        <v>36</v>
      </c>
      <c r="O116" s="46">
        <f ca="1">IF($C$3=10,"",calc_gear1!AS714)</f>
        <v>1</v>
      </c>
      <c r="P116" s="40" t="str">
        <f ca="1">calc_gear1!AT714</f>
        <v/>
      </c>
      <c r="Q116" s="41">
        <f ca="1">IF($C$3=10,"",calc_gear1!AU714*100)</f>
        <v>1400</v>
      </c>
      <c r="S116" s="39">
        <f>calc_gear1!$I1314</f>
        <v>110</v>
      </c>
      <c r="T116" s="6">
        <f>IF(INT($C$3/10)&lt;=2,"",calc_gear1!$J1314)</f>
        <v>84</v>
      </c>
      <c r="U116" s="46">
        <f ca="1">IF(INT($C$3/10)&lt;=2,"",calc_gear1!AS1314)</f>
        <v>1</v>
      </c>
      <c r="V116" s="40" t="str">
        <f ca="1">calc_gear1!AT1314</f>
        <v/>
      </c>
      <c r="W116" s="41">
        <f ca="1">IF(INT($C$3/10)&lt;=2,"",calc_gear1!AU1314*100)</f>
        <v>1400</v>
      </c>
    </row>
    <row r="117" spans="7:23">
      <c r="G117" s="39">
        <f>calc_gear1!$I115</f>
        <v>111</v>
      </c>
      <c r="H117" s="6">
        <f>calc_gear1!$J115</f>
        <v>35.799999999999997</v>
      </c>
      <c r="I117" s="46">
        <f ca="1">calc_gear1!AS115</f>
        <v>1</v>
      </c>
      <c r="J117" s="40" t="str">
        <f ca="1">calc_gear1!AT115</f>
        <v/>
      </c>
      <c r="K117" s="41">
        <f ca="1">calc_gear1!AU115*100</f>
        <v>1400</v>
      </c>
      <c r="M117" s="39">
        <f>calc_gear1!$I715</f>
        <v>111</v>
      </c>
      <c r="N117" s="6">
        <f>IF($C$3=10,"",calc_gear1!$J715)</f>
        <v>37.9</v>
      </c>
      <c r="O117" s="46">
        <f ca="1">IF($C$3=10,"",calc_gear1!AS715)</f>
        <v>1</v>
      </c>
      <c r="P117" s="40" t="str">
        <f ca="1">calc_gear1!AT715</f>
        <v/>
      </c>
      <c r="Q117" s="41">
        <f ca="1">IF($C$3=10,"",calc_gear1!AU715*100)</f>
        <v>1400</v>
      </c>
      <c r="S117" s="39">
        <f>calc_gear1!$I1315</f>
        <v>111</v>
      </c>
      <c r="T117" s="6">
        <f>IF(INT($C$3/10)&lt;=2,"",calc_gear1!$J1315)</f>
        <v>82.2</v>
      </c>
      <c r="U117" s="46">
        <f ca="1">IF(INT($C$3/10)&lt;=2,"",calc_gear1!AS1315)</f>
        <v>1</v>
      </c>
      <c r="V117" s="40" t="str">
        <f ca="1">calc_gear1!AT1315</f>
        <v/>
      </c>
      <c r="W117" s="41">
        <f ca="1">IF(INT($C$3/10)&lt;=2,"",calc_gear1!AU1315*100)</f>
        <v>1400</v>
      </c>
    </row>
    <row r="118" spans="7:23">
      <c r="G118" s="39">
        <f>calc_gear1!$I116</f>
        <v>112</v>
      </c>
      <c r="H118" s="6">
        <f>calc_gear1!$J116</f>
        <v>34.700000000000003</v>
      </c>
      <c r="I118" s="46">
        <f ca="1">calc_gear1!AS116</f>
        <v>1</v>
      </c>
      <c r="J118" s="40" t="str">
        <f ca="1">calc_gear1!AT116</f>
        <v/>
      </c>
      <c r="K118" s="41">
        <f ca="1">calc_gear1!AU116*100</f>
        <v>1400</v>
      </c>
      <c r="M118" s="39">
        <f>calc_gear1!$I716</f>
        <v>112</v>
      </c>
      <c r="N118" s="6">
        <f>IF($C$3=10,"",calc_gear1!$J716)</f>
        <v>39.9</v>
      </c>
      <c r="O118" s="46">
        <f ca="1">IF($C$3=10,"",calc_gear1!AS716)</f>
        <v>1</v>
      </c>
      <c r="P118" s="40" t="str">
        <f ca="1">calc_gear1!AT716</f>
        <v/>
      </c>
      <c r="Q118" s="41">
        <f ca="1">IF($C$3=10,"",calc_gear1!AU716*100)</f>
        <v>1400</v>
      </c>
      <c r="S118" s="39">
        <f>calc_gear1!$I1316</f>
        <v>112</v>
      </c>
      <c r="T118" s="6">
        <f>IF(INT($C$3/10)&lt;=2,"",calc_gear1!$J1316)</f>
        <v>80.3</v>
      </c>
      <c r="U118" s="46">
        <f ca="1">IF(INT($C$3/10)&lt;=2,"",calc_gear1!AS1316)</f>
        <v>1</v>
      </c>
      <c r="V118" s="40" t="str">
        <f ca="1">calc_gear1!AT1316</f>
        <v/>
      </c>
      <c r="W118" s="41">
        <f ca="1">IF(INT($C$3/10)&lt;=2,"",calc_gear1!AU1316*100)</f>
        <v>1400</v>
      </c>
    </row>
    <row r="119" spans="7:23">
      <c r="G119" s="39">
        <f>calc_gear1!$I117</f>
        <v>113</v>
      </c>
      <c r="H119" s="6">
        <f>calc_gear1!$J117</f>
        <v>31.8</v>
      </c>
      <c r="I119" s="46">
        <f ca="1">calc_gear1!AS117</f>
        <v>1</v>
      </c>
      <c r="J119" s="40" t="str">
        <f ca="1">calc_gear1!AT117</f>
        <v/>
      </c>
      <c r="K119" s="41">
        <f ca="1">calc_gear1!AU117*100</f>
        <v>1400</v>
      </c>
      <c r="M119" s="39">
        <f>calc_gear1!$I717</f>
        <v>113</v>
      </c>
      <c r="N119" s="6">
        <f>IF($C$3=10,"",calc_gear1!$J717)</f>
        <v>41.6</v>
      </c>
      <c r="O119" s="46">
        <f ca="1">IF($C$3=10,"",calc_gear1!AS717)</f>
        <v>1</v>
      </c>
      <c r="P119" s="40" t="str">
        <f ca="1">calc_gear1!AT717</f>
        <v/>
      </c>
      <c r="Q119" s="41">
        <f ca="1">IF($C$3=10,"",calc_gear1!AU717*100)</f>
        <v>1400</v>
      </c>
      <c r="S119" s="39">
        <f>calc_gear1!$I1317</f>
        <v>113</v>
      </c>
      <c r="T119" s="6">
        <f>IF(INT($C$3/10)&lt;=2,"",calc_gear1!$J1317)</f>
        <v>78.599999999999994</v>
      </c>
      <c r="U119" s="46">
        <f ca="1">IF(INT($C$3/10)&lt;=2,"",calc_gear1!AS1317)</f>
        <v>1</v>
      </c>
      <c r="V119" s="40" t="str">
        <f ca="1">calc_gear1!AT1317</f>
        <v/>
      </c>
      <c r="W119" s="41">
        <f ca="1">IF(INT($C$3/10)&lt;=2,"",calc_gear1!AU1317*100)</f>
        <v>1400</v>
      </c>
    </row>
    <row r="120" spans="7:23">
      <c r="G120" s="39">
        <f>calc_gear1!$I118</f>
        <v>114</v>
      </c>
      <c r="H120" s="6">
        <f>calc_gear1!$J118</f>
        <v>28.9</v>
      </c>
      <c r="I120" s="46">
        <f ca="1">calc_gear1!AS118</f>
        <v>1</v>
      </c>
      <c r="J120" s="40" t="str">
        <f ca="1">calc_gear1!AT118</f>
        <v/>
      </c>
      <c r="K120" s="41">
        <f ca="1">calc_gear1!AU118*100</f>
        <v>1400</v>
      </c>
      <c r="M120" s="39">
        <f>calc_gear1!$I718</f>
        <v>114</v>
      </c>
      <c r="N120" s="6">
        <f>IF($C$3=10,"",calc_gear1!$J718)</f>
        <v>43.1</v>
      </c>
      <c r="O120" s="46">
        <f ca="1">IF($C$3=10,"",calc_gear1!AS718)</f>
        <v>1</v>
      </c>
      <c r="P120" s="40" t="str">
        <f ca="1">calc_gear1!AT718</f>
        <v/>
      </c>
      <c r="Q120" s="41">
        <f ca="1">IF($C$3=10,"",calc_gear1!AU718*100)</f>
        <v>1400</v>
      </c>
      <c r="S120" s="39">
        <f>calc_gear1!$I1318</f>
        <v>114</v>
      </c>
      <c r="T120" s="6">
        <f>IF(INT($C$3/10)&lt;=2,"",calc_gear1!$J1318)</f>
        <v>77.2</v>
      </c>
      <c r="U120" s="46">
        <f ca="1">IF(INT($C$3/10)&lt;=2,"",calc_gear1!AS1318)</f>
        <v>1</v>
      </c>
      <c r="V120" s="40" t="str">
        <f ca="1">calc_gear1!AT1318</f>
        <v/>
      </c>
      <c r="W120" s="41">
        <f ca="1">IF(INT($C$3/10)&lt;=2,"",calc_gear1!AU1318*100)</f>
        <v>1400</v>
      </c>
    </row>
    <row r="121" spans="7:23">
      <c r="G121" s="39">
        <f>calc_gear1!$I119</f>
        <v>115</v>
      </c>
      <c r="H121" s="6">
        <f>calc_gear1!$J119</f>
        <v>26.7</v>
      </c>
      <c r="I121" s="46">
        <f ca="1">calc_gear1!AS119</f>
        <v>1</v>
      </c>
      <c r="J121" s="40" t="str">
        <f ca="1">calc_gear1!AT119</f>
        <v/>
      </c>
      <c r="K121" s="41">
        <f ca="1">calc_gear1!AU119*100</f>
        <v>1400</v>
      </c>
      <c r="M121" s="39">
        <f>calc_gear1!$I719</f>
        <v>115</v>
      </c>
      <c r="N121" s="6">
        <f>IF($C$3=10,"",calc_gear1!$J719)</f>
        <v>44.3</v>
      </c>
      <c r="O121" s="46">
        <f ca="1">IF($C$3=10,"",calc_gear1!AS719)</f>
        <v>1</v>
      </c>
      <c r="P121" s="40" t="str">
        <f ca="1">calc_gear1!AT719</f>
        <v/>
      </c>
      <c r="Q121" s="41">
        <f ca="1">IF($C$3=10,"",calc_gear1!AU719*100)</f>
        <v>1400</v>
      </c>
      <c r="S121" s="39">
        <f>calc_gear1!$I1319</f>
        <v>115</v>
      </c>
      <c r="T121" s="6">
        <f>IF(INT($C$3/10)&lt;=2,"",calc_gear1!$J1319)</f>
        <v>75.900000000000006</v>
      </c>
      <c r="U121" s="46">
        <f ca="1">IF(INT($C$3/10)&lt;=2,"",calc_gear1!AS1319)</f>
        <v>1</v>
      </c>
      <c r="V121" s="40" t="str">
        <f ca="1">calc_gear1!AT1319</f>
        <v/>
      </c>
      <c r="W121" s="41">
        <f ca="1">IF(INT($C$3/10)&lt;=2,"",calc_gear1!AU1319*100)</f>
        <v>1400</v>
      </c>
    </row>
    <row r="122" spans="7:23">
      <c r="G122" s="39">
        <f>calc_gear1!$I120</f>
        <v>116</v>
      </c>
      <c r="H122" s="6">
        <f>calc_gear1!$J120</f>
        <v>24.6</v>
      </c>
      <c r="I122" s="46">
        <f ca="1">calc_gear1!AS120</f>
        <v>1</v>
      </c>
      <c r="J122" s="40" t="str">
        <f ca="1">calc_gear1!AT120</f>
        <v/>
      </c>
      <c r="K122" s="41">
        <f ca="1">calc_gear1!AU120*100</f>
        <v>1400</v>
      </c>
      <c r="M122" s="39">
        <f>calc_gear1!$I720</f>
        <v>116</v>
      </c>
      <c r="N122" s="6">
        <f>IF($C$3=10,"",calc_gear1!$J720)</f>
        <v>45</v>
      </c>
      <c r="O122" s="46">
        <f ca="1">IF($C$3=10,"",calc_gear1!AS720)</f>
        <v>1</v>
      </c>
      <c r="P122" s="40" t="str">
        <f ca="1">calc_gear1!AT720</f>
        <v/>
      </c>
      <c r="Q122" s="41">
        <f ca="1">IF($C$3=10,"",calc_gear1!AU720*100)</f>
        <v>1400</v>
      </c>
      <c r="S122" s="39">
        <f>calc_gear1!$I1320</f>
        <v>116</v>
      </c>
      <c r="T122" s="6">
        <f>IF(INT($C$3/10)&lt;=2,"",calc_gear1!$J1320)</f>
        <v>73.8</v>
      </c>
      <c r="U122" s="46">
        <f ca="1">IF(INT($C$3/10)&lt;=2,"",calc_gear1!AS1320)</f>
        <v>1</v>
      </c>
      <c r="V122" s="40" t="str">
        <f ca="1">calc_gear1!AT1320</f>
        <v/>
      </c>
      <c r="W122" s="41">
        <f ca="1">IF(INT($C$3/10)&lt;=2,"",calc_gear1!AU1320*100)</f>
        <v>1400</v>
      </c>
    </row>
    <row r="123" spans="7:23">
      <c r="G123" s="39">
        <f>calc_gear1!$I121</f>
        <v>117</v>
      </c>
      <c r="H123" s="6">
        <f>calc_gear1!$J121</f>
        <v>25.2</v>
      </c>
      <c r="I123" s="46">
        <f ca="1">calc_gear1!AS121</f>
        <v>1</v>
      </c>
      <c r="J123" s="40" t="str">
        <f ca="1">calc_gear1!AT121</f>
        <v/>
      </c>
      <c r="K123" s="41">
        <f ca="1">calc_gear1!AU121*100</f>
        <v>1400</v>
      </c>
      <c r="M123" s="39">
        <f>calc_gear1!$I721</f>
        <v>117</v>
      </c>
      <c r="N123" s="6">
        <f>IF($C$3=10,"",calc_gear1!$J721)</f>
        <v>45.5</v>
      </c>
      <c r="O123" s="46">
        <f ca="1">IF($C$3=10,"",calc_gear1!AS721)</f>
        <v>1</v>
      </c>
      <c r="P123" s="40" t="str">
        <f ca="1">calc_gear1!AT721</f>
        <v/>
      </c>
      <c r="Q123" s="41">
        <f ca="1">IF($C$3=10,"",calc_gear1!AU721*100)</f>
        <v>1400</v>
      </c>
      <c r="S123" s="39">
        <f>calc_gear1!$I1321</f>
        <v>117</v>
      </c>
      <c r="T123" s="6">
        <f>IF(INT($C$3/10)&lt;=2,"",calc_gear1!$J1321)</f>
        <v>70.400000000000006</v>
      </c>
      <c r="U123" s="46">
        <f ca="1">IF(INT($C$3/10)&lt;=2,"",calc_gear1!AS1321)</f>
        <v>1</v>
      </c>
      <c r="V123" s="40" t="str">
        <f ca="1">calc_gear1!AT1321</f>
        <v/>
      </c>
      <c r="W123" s="41">
        <f ca="1">IF(INT($C$3/10)&lt;=2,"",calc_gear1!AU1321*100)</f>
        <v>1400</v>
      </c>
    </row>
    <row r="124" spans="7:23">
      <c r="G124" s="39">
        <f>calc_gear1!$I122</f>
        <v>118</v>
      </c>
      <c r="H124" s="6">
        <f>calc_gear1!$J122</f>
        <v>26.2</v>
      </c>
      <c r="I124" s="46">
        <f ca="1">calc_gear1!AS122</f>
        <v>1</v>
      </c>
      <c r="J124" s="40" t="str">
        <f ca="1">calc_gear1!AT122</f>
        <v/>
      </c>
      <c r="K124" s="41">
        <f ca="1">calc_gear1!AU122*100</f>
        <v>1400</v>
      </c>
      <c r="M124" s="39">
        <f>calc_gear1!$I722</f>
        <v>118</v>
      </c>
      <c r="N124" s="6">
        <f>IF($C$3=10,"",calc_gear1!$J722)</f>
        <v>45.8</v>
      </c>
      <c r="O124" s="46">
        <f ca="1">IF($C$3=10,"",calc_gear1!AS722)</f>
        <v>1</v>
      </c>
      <c r="P124" s="40" t="str">
        <f ca="1">calc_gear1!AT722</f>
        <v/>
      </c>
      <c r="Q124" s="41">
        <f ca="1">IF($C$3=10,"",calc_gear1!AU722*100)</f>
        <v>1400</v>
      </c>
      <c r="S124" s="39">
        <f>calc_gear1!$I1322</f>
        <v>118</v>
      </c>
      <c r="T124" s="6">
        <f>IF(INT($C$3/10)&lt;=2,"",calc_gear1!$J1322)</f>
        <v>65.7</v>
      </c>
      <c r="U124" s="46">
        <f ca="1">IF(INT($C$3/10)&lt;=2,"",calc_gear1!AS1322)</f>
        <v>1</v>
      </c>
      <c r="V124" s="40" t="str">
        <f ca="1">calc_gear1!AT1322</f>
        <v/>
      </c>
      <c r="W124" s="41">
        <f ca="1">IF(INT($C$3/10)&lt;=2,"",calc_gear1!AU1322*100)</f>
        <v>1400</v>
      </c>
    </row>
    <row r="125" spans="7:23">
      <c r="G125" s="39">
        <f>calc_gear1!$I123</f>
        <v>119</v>
      </c>
      <c r="H125" s="6">
        <f>calc_gear1!$J123</f>
        <v>27.6</v>
      </c>
      <c r="I125" s="46">
        <f ca="1">calc_gear1!AS123</f>
        <v>1</v>
      </c>
      <c r="J125" s="40" t="str">
        <f ca="1">calc_gear1!AT123</f>
        <v/>
      </c>
      <c r="K125" s="41">
        <f ca="1">calc_gear1!AU123*100</f>
        <v>1400</v>
      </c>
      <c r="M125" s="39">
        <f>calc_gear1!$I723</f>
        <v>119</v>
      </c>
      <c r="N125" s="6">
        <f>IF($C$3=10,"",calc_gear1!$J723)</f>
        <v>46</v>
      </c>
      <c r="O125" s="46">
        <f ca="1">IF($C$3=10,"",calc_gear1!AS723)</f>
        <v>1</v>
      </c>
      <c r="P125" s="40" t="str">
        <f ca="1">calc_gear1!AT723</f>
        <v/>
      </c>
      <c r="Q125" s="41">
        <f ca="1">IF($C$3=10,"",calc_gear1!AU723*100)</f>
        <v>1400</v>
      </c>
      <c r="S125" s="39">
        <f>calc_gear1!$I1323</f>
        <v>119</v>
      </c>
      <c r="T125" s="6">
        <f>IF(INT($C$3/10)&lt;=2,"",calc_gear1!$J1323)</f>
        <v>60.5</v>
      </c>
      <c r="U125" s="46">
        <f ca="1">IF(INT($C$3/10)&lt;=2,"",calc_gear1!AS1323)</f>
        <v>1</v>
      </c>
      <c r="V125" s="40" t="str">
        <f ca="1">calc_gear1!AT1323</f>
        <v/>
      </c>
      <c r="W125" s="41">
        <f ca="1">IF(INT($C$3/10)&lt;=2,"",calc_gear1!AU1323*100)</f>
        <v>1400</v>
      </c>
    </row>
    <row r="126" spans="7:23">
      <c r="G126" s="39">
        <f>calc_gear1!$I124</f>
        <v>120</v>
      </c>
      <c r="H126" s="6">
        <f>calc_gear1!$J124</f>
        <v>29.2</v>
      </c>
      <c r="I126" s="46">
        <f ca="1">calc_gear1!AS124</f>
        <v>1</v>
      </c>
      <c r="J126" s="40" t="str">
        <f ca="1">calc_gear1!AT124</f>
        <v/>
      </c>
      <c r="K126" s="41">
        <f ca="1">calc_gear1!AU124*100</f>
        <v>1400</v>
      </c>
      <c r="M126" s="39">
        <f>calc_gear1!$I724</f>
        <v>120</v>
      </c>
      <c r="N126" s="6">
        <f>IF($C$3=10,"",calc_gear1!$J724)</f>
        <v>46.1</v>
      </c>
      <c r="O126" s="46">
        <f ca="1">IF($C$3=10,"",calc_gear1!AS724)</f>
        <v>1</v>
      </c>
      <c r="P126" s="40" t="str">
        <f ca="1">calc_gear1!AT724</f>
        <v/>
      </c>
      <c r="Q126" s="41">
        <f ca="1">IF($C$3=10,"",calc_gear1!AU724*100)</f>
        <v>1400</v>
      </c>
      <c r="S126" s="39">
        <f>calc_gear1!$I1324</f>
        <v>120</v>
      </c>
      <c r="T126" s="6">
        <f>IF(INT($C$3/10)&lt;=2,"",calc_gear1!$J1324)</f>
        <v>55.9</v>
      </c>
      <c r="U126" s="46">
        <f ca="1">IF(INT($C$3/10)&lt;=2,"",calc_gear1!AS1324)</f>
        <v>1</v>
      </c>
      <c r="V126" s="40" t="str">
        <f ca="1">calc_gear1!AT1324</f>
        <v/>
      </c>
      <c r="W126" s="41">
        <f ca="1">IF(INT($C$3/10)&lt;=2,"",calc_gear1!AU1324*100)</f>
        <v>1400</v>
      </c>
    </row>
    <row r="127" spans="7:23">
      <c r="G127" s="39">
        <f>calc_gear1!$I125</f>
        <v>121</v>
      </c>
      <c r="H127" s="6">
        <f>calc_gear1!$J125</f>
        <v>31</v>
      </c>
      <c r="I127" s="46">
        <f ca="1">calc_gear1!AS125</f>
        <v>1</v>
      </c>
      <c r="J127" s="40" t="str">
        <f ca="1">calc_gear1!AT125</f>
        <v/>
      </c>
      <c r="K127" s="41">
        <f ca="1">calc_gear1!AU125*100</f>
        <v>1400</v>
      </c>
      <c r="M127" s="39">
        <f>calc_gear1!$I725</f>
        <v>121</v>
      </c>
      <c r="N127" s="6">
        <f>IF($C$3=10,"",calc_gear1!$J725)</f>
        <v>46.2</v>
      </c>
      <c r="O127" s="46">
        <f ca="1">IF($C$3=10,"",calc_gear1!AS725)</f>
        <v>1</v>
      </c>
      <c r="P127" s="40" t="str">
        <f ca="1">calc_gear1!AT725</f>
        <v/>
      </c>
      <c r="Q127" s="41">
        <f ca="1">IF($C$3=10,"",calc_gear1!AU725*100)</f>
        <v>1400</v>
      </c>
      <c r="S127" s="39">
        <f>calc_gear1!$I1325</f>
        <v>121</v>
      </c>
      <c r="T127" s="6">
        <f>IF(INT($C$3/10)&lt;=2,"",calc_gear1!$J1325)</f>
        <v>53</v>
      </c>
      <c r="U127" s="46">
        <f ca="1">IF(INT($C$3/10)&lt;=2,"",calc_gear1!AS1325)</f>
        <v>1</v>
      </c>
      <c r="V127" s="40" t="str">
        <f ca="1">calc_gear1!AT1325</f>
        <v/>
      </c>
      <c r="W127" s="41">
        <f ca="1">IF(INT($C$3/10)&lt;=2,"",calc_gear1!AU1325*100)</f>
        <v>1400</v>
      </c>
    </row>
    <row r="128" spans="7:23">
      <c r="G128" s="39">
        <f>calc_gear1!$I126</f>
        <v>122</v>
      </c>
      <c r="H128" s="6">
        <f>calc_gear1!$J126</f>
        <v>32.799999999999997</v>
      </c>
      <c r="I128" s="46">
        <f ca="1">calc_gear1!AS126</f>
        <v>1</v>
      </c>
      <c r="J128" s="40" t="str">
        <f ca="1">calc_gear1!AT126</f>
        <v/>
      </c>
      <c r="K128" s="41">
        <f ca="1">calc_gear1!AU126*100</f>
        <v>1400</v>
      </c>
      <c r="M128" s="39">
        <f>calc_gear1!$I726</f>
        <v>122</v>
      </c>
      <c r="N128" s="6">
        <f>IF($C$3=10,"",calc_gear1!$J726)</f>
        <v>46.1</v>
      </c>
      <c r="O128" s="46">
        <f ca="1">IF($C$3=10,"",calc_gear1!AS726)</f>
        <v>1</v>
      </c>
      <c r="P128" s="40" t="str">
        <f ca="1">calc_gear1!AT726</f>
        <v/>
      </c>
      <c r="Q128" s="41">
        <f ca="1">IF($C$3=10,"",calc_gear1!AU726*100)</f>
        <v>1400</v>
      </c>
      <c r="S128" s="39">
        <f>calc_gear1!$I1326</f>
        <v>122</v>
      </c>
      <c r="T128" s="6">
        <f>IF(INT($C$3/10)&lt;=2,"",calc_gear1!$J1326)</f>
        <v>51.6</v>
      </c>
      <c r="U128" s="46">
        <f ca="1">IF(INT($C$3/10)&lt;=2,"",calc_gear1!AS1326)</f>
        <v>1</v>
      </c>
      <c r="V128" s="40" t="str">
        <f ca="1">calc_gear1!AT1326</f>
        <v/>
      </c>
      <c r="W128" s="41">
        <f ca="1">IF(INT($C$3/10)&lt;=2,"",calc_gear1!AU1326*100)</f>
        <v>1400</v>
      </c>
    </row>
    <row r="129" spans="7:23">
      <c r="G129" s="39">
        <f>calc_gear1!$I127</f>
        <v>123</v>
      </c>
      <c r="H129" s="6">
        <f>calc_gear1!$J127</f>
        <v>34.299999999999997</v>
      </c>
      <c r="I129" s="46">
        <f ca="1">calc_gear1!AS127</f>
        <v>1</v>
      </c>
      <c r="J129" s="40" t="str">
        <f ca="1">calc_gear1!AT127</f>
        <v/>
      </c>
      <c r="K129" s="41">
        <f ca="1">calc_gear1!AU127*100</f>
        <v>1400</v>
      </c>
      <c r="M129" s="39">
        <f>calc_gear1!$I727</f>
        <v>123</v>
      </c>
      <c r="N129" s="6">
        <f>IF($C$3=10,"",calc_gear1!$J727)</f>
        <v>45.7</v>
      </c>
      <c r="O129" s="46">
        <f ca="1">IF($C$3=10,"",calc_gear1!AS727)</f>
        <v>1</v>
      </c>
      <c r="P129" s="40" t="str">
        <f ca="1">calc_gear1!AT727</f>
        <v/>
      </c>
      <c r="Q129" s="41">
        <f ca="1">IF($C$3=10,"",calc_gear1!AU727*100)</f>
        <v>1400</v>
      </c>
      <c r="S129" s="39">
        <f>calc_gear1!$I1327</f>
        <v>123</v>
      </c>
      <c r="T129" s="6">
        <f>IF(INT($C$3/10)&lt;=2,"",calc_gear1!$J1327)</f>
        <v>50.9</v>
      </c>
      <c r="U129" s="46">
        <f ca="1">IF(INT($C$3/10)&lt;=2,"",calc_gear1!AS1327)</f>
        <v>1</v>
      </c>
      <c r="V129" s="40" t="str">
        <f ca="1">calc_gear1!AT1327</f>
        <v/>
      </c>
      <c r="W129" s="41">
        <f ca="1">IF(INT($C$3/10)&lt;=2,"",calc_gear1!AU1327*100)</f>
        <v>1400</v>
      </c>
    </row>
    <row r="130" spans="7:23">
      <c r="G130" s="39">
        <f>calc_gear1!$I128</f>
        <v>124</v>
      </c>
      <c r="H130" s="6">
        <f>calc_gear1!$J128</f>
        <v>35.1</v>
      </c>
      <c r="I130" s="46">
        <f ca="1">calc_gear1!AS128</f>
        <v>1</v>
      </c>
      <c r="J130" s="40" t="str">
        <f ca="1">calc_gear1!AT128</f>
        <v/>
      </c>
      <c r="K130" s="41">
        <f ca="1">calc_gear1!AU128*100</f>
        <v>1400</v>
      </c>
      <c r="M130" s="39">
        <f>calc_gear1!$I728</f>
        <v>124</v>
      </c>
      <c r="N130" s="6">
        <f>IF($C$3=10,"",calc_gear1!$J728)</f>
        <v>45</v>
      </c>
      <c r="O130" s="46">
        <f ca="1">IF($C$3=10,"",calc_gear1!AS728)</f>
        <v>1</v>
      </c>
      <c r="P130" s="40" t="str">
        <f ca="1">calc_gear1!AT728</f>
        <v/>
      </c>
      <c r="Q130" s="41">
        <f ca="1">IF($C$3=10,"",calc_gear1!AU728*100)</f>
        <v>1400</v>
      </c>
      <c r="S130" s="39">
        <f>calc_gear1!$I1328</f>
        <v>124</v>
      </c>
      <c r="T130" s="6">
        <f>IF(INT($C$3/10)&lt;=2,"",calc_gear1!$J1328)</f>
        <v>50.5</v>
      </c>
      <c r="U130" s="46">
        <f ca="1">IF(INT($C$3/10)&lt;=2,"",calc_gear1!AS1328)</f>
        <v>1</v>
      </c>
      <c r="V130" s="40" t="str">
        <f ca="1">calc_gear1!AT1328</f>
        <v/>
      </c>
      <c r="W130" s="41">
        <f ca="1">IF(INT($C$3/10)&lt;=2,"",calc_gear1!AU1328*100)</f>
        <v>1400</v>
      </c>
    </row>
    <row r="131" spans="7:23">
      <c r="G131" s="39">
        <f>calc_gear1!$I129</f>
        <v>125</v>
      </c>
      <c r="H131" s="6">
        <f>calc_gear1!$J129</f>
        <v>35.299999999999997</v>
      </c>
      <c r="I131" s="46">
        <f ca="1">calc_gear1!AS129</f>
        <v>1</v>
      </c>
      <c r="J131" s="40" t="str">
        <f ca="1">calc_gear1!AT129</f>
        <v/>
      </c>
      <c r="K131" s="41">
        <f ca="1">calc_gear1!AU129*100</f>
        <v>1400</v>
      </c>
      <c r="M131" s="39">
        <f>calc_gear1!$I729</f>
        <v>125</v>
      </c>
      <c r="N131" s="6">
        <f>IF($C$3=10,"",calc_gear1!$J729)</f>
        <v>44.3</v>
      </c>
      <c r="O131" s="46">
        <f ca="1">IF($C$3=10,"",calc_gear1!AS729)</f>
        <v>1</v>
      </c>
      <c r="P131" s="40" t="str">
        <f ca="1">calc_gear1!AT729</f>
        <v/>
      </c>
      <c r="Q131" s="41">
        <f ca="1">IF($C$3=10,"",calc_gear1!AU729*100)</f>
        <v>1400</v>
      </c>
      <c r="S131" s="39">
        <f>calc_gear1!$I1329</f>
        <v>125</v>
      </c>
      <c r="T131" s="6">
        <f>IF(INT($C$3/10)&lt;=2,"",calc_gear1!$J1329)</f>
        <v>50.2</v>
      </c>
      <c r="U131" s="46">
        <f ca="1">IF(INT($C$3/10)&lt;=2,"",calc_gear1!AS1329)</f>
        <v>1</v>
      </c>
      <c r="V131" s="40" t="str">
        <f ca="1">calc_gear1!AT1329</f>
        <v/>
      </c>
      <c r="W131" s="41">
        <f ca="1">IF(INT($C$3/10)&lt;=2,"",calc_gear1!AU1329*100)</f>
        <v>1400</v>
      </c>
    </row>
    <row r="132" spans="7:23">
      <c r="G132" s="39">
        <f>calc_gear1!$I130</f>
        <v>126</v>
      </c>
      <c r="H132" s="6">
        <f>calc_gear1!$J130</f>
        <v>35.1</v>
      </c>
      <c r="I132" s="46">
        <f ca="1">calc_gear1!AS130</f>
        <v>1</v>
      </c>
      <c r="J132" s="40" t="str">
        <f ca="1">calc_gear1!AT130</f>
        <v/>
      </c>
      <c r="K132" s="41">
        <f ca="1">calc_gear1!AU130*100</f>
        <v>1400</v>
      </c>
      <c r="M132" s="39">
        <f>calc_gear1!$I730</f>
        <v>126</v>
      </c>
      <c r="N132" s="6">
        <f>IF($C$3=10,"",calc_gear1!$J730)</f>
        <v>44.7</v>
      </c>
      <c r="O132" s="46">
        <f ca="1">IF($C$3=10,"",calc_gear1!AS730)</f>
        <v>1</v>
      </c>
      <c r="P132" s="40" t="str">
        <f ca="1">calc_gear1!AT730</f>
        <v/>
      </c>
      <c r="Q132" s="41">
        <f ca="1">IF($C$3=10,"",calc_gear1!AU730*100)</f>
        <v>1400</v>
      </c>
      <c r="S132" s="39">
        <f>calc_gear1!$I1330</f>
        <v>126</v>
      </c>
      <c r="T132" s="6">
        <f>IF(INT($C$3/10)&lt;=2,"",calc_gear1!$J1330)</f>
        <v>50.3</v>
      </c>
      <c r="U132" s="46">
        <f ca="1">IF(INT($C$3/10)&lt;=2,"",calc_gear1!AS1330)</f>
        <v>1</v>
      </c>
      <c r="V132" s="40" t="str">
        <f ca="1">calc_gear1!AT1330</f>
        <v/>
      </c>
      <c r="W132" s="41">
        <f ca="1">IF(INT($C$3/10)&lt;=2,"",calc_gear1!AU1330*100)</f>
        <v>1400</v>
      </c>
    </row>
    <row r="133" spans="7:23">
      <c r="G133" s="39">
        <f>calc_gear1!$I131</f>
        <v>127</v>
      </c>
      <c r="H133" s="6">
        <f>calc_gear1!$J131</f>
        <v>34.6</v>
      </c>
      <c r="I133" s="46">
        <f ca="1">calc_gear1!AS131</f>
        <v>1</v>
      </c>
      <c r="J133" s="40" t="str">
        <f ca="1">calc_gear1!AT131</f>
        <v/>
      </c>
      <c r="K133" s="41">
        <f ca="1">calc_gear1!AU131*100</f>
        <v>1400</v>
      </c>
      <c r="M133" s="39">
        <f>calc_gear1!$I731</f>
        <v>127</v>
      </c>
      <c r="N133" s="6">
        <f>IF($C$3=10,"",calc_gear1!$J731)</f>
        <v>46.8</v>
      </c>
      <c r="O133" s="46">
        <f ca="1">IF($C$3=10,"",calc_gear1!AS731)</f>
        <v>1</v>
      </c>
      <c r="P133" s="40" t="str">
        <f ca="1">calc_gear1!AT731</f>
        <v/>
      </c>
      <c r="Q133" s="41">
        <f ca="1">IF($C$3=10,"",calc_gear1!AU731*100)</f>
        <v>1400</v>
      </c>
      <c r="S133" s="39">
        <f>calc_gear1!$I1331</f>
        <v>127</v>
      </c>
      <c r="T133" s="6">
        <f>IF(INT($C$3/10)&lt;=2,"",calc_gear1!$J1331)</f>
        <v>50.6</v>
      </c>
      <c r="U133" s="46">
        <f ca="1">IF(INT($C$3/10)&lt;=2,"",calc_gear1!AS1331)</f>
        <v>1</v>
      </c>
      <c r="V133" s="40" t="str">
        <f ca="1">calc_gear1!AT1331</f>
        <v/>
      </c>
      <c r="W133" s="41">
        <f ca="1">IF(INT($C$3/10)&lt;=2,"",calc_gear1!AU1331*100)</f>
        <v>1400</v>
      </c>
    </row>
    <row r="134" spans="7:23">
      <c r="G134" s="39">
        <f>calc_gear1!$I132</f>
        <v>128</v>
      </c>
      <c r="H134" s="6">
        <f>calc_gear1!$J132</f>
        <v>33.700000000000003</v>
      </c>
      <c r="I134" s="46">
        <f ca="1">calc_gear1!AS132</f>
        <v>1</v>
      </c>
      <c r="J134" s="40" t="str">
        <f ca="1">calc_gear1!AT132</f>
        <v/>
      </c>
      <c r="K134" s="41">
        <f ca="1">calc_gear1!AU132*100</f>
        <v>1400</v>
      </c>
      <c r="M134" s="39">
        <f>calc_gear1!$I732</f>
        <v>128</v>
      </c>
      <c r="N134" s="6">
        <f>IF($C$3=10,"",calc_gear1!$J732)</f>
        <v>50.1</v>
      </c>
      <c r="O134" s="46">
        <f ca="1">IF($C$3=10,"",calc_gear1!AS732)</f>
        <v>1</v>
      </c>
      <c r="P134" s="40" t="str">
        <f ca="1">calc_gear1!AT732</f>
        <v/>
      </c>
      <c r="Q134" s="41">
        <f ca="1">IF($C$3=10,"",calc_gear1!AU732*100)</f>
        <v>1400</v>
      </c>
      <c r="S134" s="39">
        <f>calc_gear1!$I1332</f>
        <v>128</v>
      </c>
      <c r="T134" s="6">
        <f>IF(INT($C$3/10)&lt;=2,"",calc_gear1!$J1332)</f>
        <v>51.2</v>
      </c>
      <c r="U134" s="46">
        <f ca="1">IF(INT($C$3/10)&lt;=2,"",calc_gear1!AS1332)</f>
        <v>1</v>
      </c>
      <c r="V134" s="40" t="str">
        <f ca="1">calc_gear1!AT1332</f>
        <v/>
      </c>
      <c r="W134" s="41">
        <f ca="1">IF(INT($C$3/10)&lt;=2,"",calc_gear1!AU1332*100)</f>
        <v>1400</v>
      </c>
    </row>
    <row r="135" spans="7:23">
      <c r="G135" s="39">
        <f>calc_gear1!$I133</f>
        <v>129</v>
      </c>
      <c r="H135" s="6">
        <f>calc_gear1!$J133</f>
        <v>32.200000000000003</v>
      </c>
      <c r="I135" s="46">
        <f ca="1">calc_gear1!AS133</f>
        <v>1</v>
      </c>
      <c r="J135" s="40" t="str">
        <f ca="1">calc_gear1!AT133</f>
        <v/>
      </c>
      <c r="K135" s="41">
        <f ca="1">calc_gear1!AU133*100</f>
        <v>1400</v>
      </c>
      <c r="M135" s="39">
        <f>calc_gear1!$I733</f>
        <v>129</v>
      </c>
      <c r="N135" s="6">
        <f>IF($C$3=10,"",calc_gear1!$J733)</f>
        <v>53.6</v>
      </c>
      <c r="O135" s="46">
        <f ca="1">IF($C$3=10,"",calc_gear1!AS733)</f>
        <v>1</v>
      </c>
      <c r="P135" s="40" t="str">
        <f ca="1">calc_gear1!AT733</f>
        <v/>
      </c>
      <c r="Q135" s="41">
        <f ca="1">IF($C$3=10,"",calc_gear1!AU733*100)</f>
        <v>1400</v>
      </c>
      <c r="S135" s="39">
        <f>calc_gear1!$I1333</f>
        <v>129</v>
      </c>
      <c r="T135" s="6">
        <f>IF(INT($C$3/10)&lt;=2,"",calc_gear1!$J1333)</f>
        <v>51.8</v>
      </c>
      <c r="U135" s="46">
        <f ca="1">IF(INT($C$3/10)&lt;=2,"",calc_gear1!AS1333)</f>
        <v>1</v>
      </c>
      <c r="V135" s="40" t="str">
        <f ca="1">calc_gear1!AT1333</f>
        <v/>
      </c>
      <c r="W135" s="41">
        <f ca="1">IF(INT($C$3/10)&lt;=2,"",calc_gear1!AU1333*100)</f>
        <v>1400</v>
      </c>
    </row>
    <row r="136" spans="7:23">
      <c r="G136" s="39">
        <f>calc_gear1!$I134</f>
        <v>130</v>
      </c>
      <c r="H136" s="6">
        <f>calc_gear1!$J134</f>
        <v>29.6</v>
      </c>
      <c r="I136" s="46">
        <f ca="1">calc_gear1!AS134</f>
        <v>1</v>
      </c>
      <c r="J136" s="40" t="str">
        <f ca="1">calc_gear1!AT134</f>
        <v/>
      </c>
      <c r="K136" s="41">
        <f ca="1">calc_gear1!AU134*100</f>
        <v>1400</v>
      </c>
      <c r="M136" s="39">
        <f>calc_gear1!$I734</f>
        <v>130</v>
      </c>
      <c r="N136" s="6">
        <f>IF($C$3=10,"",calc_gear1!$J734)</f>
        <v>56.9</v>
      </c>
      <c r="O136" s="46">
        <f ca="1">IF($C$3=10,"",calc_gear1!AS734)</f>
        <v>1</v>
      </c>
      <c r="P136" s="40" t="str">
        <f ca="1">calc_gear1!AT734</f>
        <v/>
      </c>
      <c r="Q136" s="41">
        <f ca="1">IF($C$3=10,"",calc_gear1!AU734*100)</f>
        <v>1400</v>
      </c>
      <c r="S136" s="39">
        <f>calc_gear1!$I1334</f>
        <v>130</v>
      </c>
      <c r="T136" s="6">
        <f>IF(INT($C$3/10)&lt;=2,"",calc_gear1!$J1334)</f>
        <v>52.5</v>
      </c>
      <c r="U136" s="46">
        <f ca="1">IF(INT($C$3/10)&lt;=2,"",calc_gear1!AS1334)</f>
        <v>1</v>
      </c>
      <c r="V136" s="40" t="str">
        <f ca="1">calc_gear1!AT1334</f>
        <v/>
      </c>
      <c r="W136" s="41">
        <f ca="1">IF(INT($C$3/10)&lt;=2,"",calc_gear1!AU1334*100)</f>
        <v>1400</v>
      </c>
    </row>
    <row r="137" spans="7:23">
      <c r="G137" s="39">
        <f>calc_gear1!$I135</f>
        <v>131</v>
      </c>
      <c r="H137" s="6">
        <f>calc_gear1!$J135</f>
        <v>26</v>
      </c>
      <c r="I137" s="46">
        <f ca="1">calc_gear1!AS135</f>
        <v>1</v>
      </c>
      <c r="J137" s="40" t="str">
        <f ca="1">calc_gear1!AT135</f>
        <v/>
      </c>
      <c r="K137" s="41">
        <f ca="1">calc_gear1!AU135*100</f>
        <v>1400</v>
      </c>
      <c r="M137" s="39">
        <f>calc_gear1!$I735</f>
        <v>131</v>
      </c>
      <c r="N137" s="6">
        <f>IF($C$3=10,"",calc_gear1!$J735)</f>
        <v>59.4</v>
      </c>
      <c r="O137" s="46">
        <f ca="1">IF($C$3=10,"",calc_gear1!AS735)</f>
        <v>1</v>
      </c>
      <c r="P137" s="40" t="str">
        <f ca="1">calc_gear1!AT735</f>
        <v/>
      </c>
      <c r="Q137" s="41">
        <f ca="1">IF($C$3=10,"",calc_gear1!AU735*100)</f>
        <v>1400</v>
      </c>
      <c r="S137" s="39">
        <f>calc_gear1!$I1335</f>
        <v>131</v>
      </c>
      <c r="T137" s="6">
        <f>IF(INT($C$3/10)&lt;=2,"",calc_gear1!$J1335)</f>
        <v>53.4</v>
      </c>
      <c r="U137" s="46">
        <f ca="1">IF(INT($C$3/10)&lt;=2,"",calc_gear1!AS1335)</f>
        <v>1</v>
      </c>
      <c r="V137" s="40" t="str">
        <f ca="1">calc_gear1!AT1335</f>
        <v/>
      </c>
      <c r="W137" s="41">
        <f ca="1">IF(INT($C$3/10)&lt;=2,"",calc_gear1!AU1335*100)</f>
        <v>1400</v>
      </c>
    </row>
    <row r="138" spans="7:23">
      <c r="G138" s="39">
        <f>calc_gear1!$I136</f>
        <v>132</v>
      </c>
      <c r="H138" s="6">
        <f>calc_gear1!$J136</f>
        <v>22</v>
      </c>
      <c r="I138" s="46">
        <f ca="1">calc_gear1!AS136</f>
        <v>1</v>
      </c>
      <c r="J138" s="40" t="str">
        <f ca="1">calc_gear1!AT136</f>
        <v/>
      </c>
      <c r="K138" s="41">
        <f ca="1">calc_gear1!AU136*100</f>
        <v>1400</v>
      </c>
      <c r="M138" s="39">
        <f>calc_gear1!$I736</f>
        <v>132</v>
      </c>
      <c r="N138" s="6">
        <f>IF($C$3=10,"",calc_gear1!$J736)</f>
        <v>60.2</v>
      </c>
      <c r="O138" s="46">
        <f ca="1">IF($C$3=10,"",calc_gear1!AS736)</f>
        <v>1</v>
      </c>
      <c r="P138" s="40" t="str">
        <f ca="1">calc_gear1!AT736</f>
        <v/>
      </c>
      <c r="Q138" s="41">
        <f ca="1">IF($C$3=10,"",calc_gear1!AU736*100)</f>
        <v>1400</v>
      </c>
      <c r="S138" s="39">
        <f>calc_gear1!$I1336</f>
        <v>132</v>
      </c>
      <c r="T138" s="6">
        <f>IF(INT($C$3/10)&lt;=2,"",calc_gear1!$J1336)</f>
        <v>54.9</v>
      </c>
      <c r="U138" s="46">
        <f ca="1">IF(INT($C$3/10)&lt;=2,"",calc_gear1!AS1336)</f>
        <v>1</v>
      </c>
      <c r="V138" s="40" t="str">
        <f ca="1">calc_gear1!AT1336</f>
        <v/>
      </c>
      <c r="W138" s="41">
        <f ca="1">IF(INT($C$3/10)&lt;=2,"",calc_gear1!AU1336*100)</f>
        <v>1400</v>
      </c>
    </row>
    <row r="139" spans="7:23">
      <c r="G139" s="39">
        <f>calc_gear1!$I137</f>
        <v>133</v>
      </c>
      <c r="H139" s="6">
        <f>calc_gear1!$J137</f>
        <v>18.5</v>
      </c>
      <c r="I139" s="46">
        <f ca="1">calc_gear1!AS137</f>
        <v>1</v>
      </c>
      <c r="J139" s="40" t="str">
        <f ca="1">calc_gear1!AT137</f>
        <v/>
      </c>
      <c r="K139" s="41">
        <f ca="1">calc_gear1!AU137*100</f>
        <v>1400</v>
      </c>
      <c r="M139" s="39">
        <f>calc_gear1!$I737</f>
        <v>133</v>
      </c>
      <c r="N139" s="6">
        <f>IF($C$3=10,"",calc_gear1!$J737)</f>
        <v>59.3</v>
      </c>
      <c r="O139" s="46">
        <f ca="1">IF($C$3=10,"",calc_gear1!AS737)</f>
        <v>1</v>
      </c>
      <c r="P139" s="40" t="str">
        <f ca="1">calc_gear1!AT737</f>
        <v/>
      </c>
      <c r="Q139" s="41">
        <f ca="1">IF($C$3=10,"",calc_gear1!AU737*100)</f>
        <v>1400</v>
      </c>
      <c r="S139" s="39">
        <f>calc_gear1!$I1337</f>
        <v>133</v>
      </c>
      <c r="T139" s="6">
        <f>IF(INT($C$3/10)&lt;=2,"",calc_gear1!$J1337)</f>
        <v>57</v>
      </c>
      <c r="U139" s="46">
        <f ca="1">IF(INT($C$3/10)&lt;=2,"",calc_gear1!AS1337)</f>
        <v>1</v>
      </c>
      <c r="V139" s="40" t="str">
        <f ca="1">calc_gear1!AT1337</f>
        <v/>
      </c>
      <c r="W139" s="41">
        <f ca="1">IF(INT($C$3/10)&lt;=2,"",calc_gear1!AU1337*100)</f>
        <v>1400</v>
      </c>
    </row>
    <row r="140" spans="7:23">
      <c r="G140" s="39">
        <f>calc_gear1!$I138</f>
        <v>134</v>
      </c>
      <c r="H140" s="6">
        <f>calc_gear1!$J138</f>
        <v>16.600000000000001</v>
      </c>
      <c r="I140" s="46">
        <f ca="1">calc_gear1!AS138</f>
        <v>1</v>
      </c>
      <c r="J140" s="40" t="str">
        <f ca="1">calc_gear1!AT138</f>
        <v/>
      </c>
      <c r="K140" s="41">
        <f ca="1">calc_gear1!AU138*100</f>
        <v>1400</v>
      </c>
      <c r="M140" s="39">
        <f>calc_gear1!$I738</f>
        <v>134</v>
      </c>
      <c r="N140" s="6">
        <f>IF($C$3=10,"",calc_gear1!$J738)</f>
        <v>57.5</v>
      </c>
      <c r="O140" s="46">
        <f ca="1">IF($C$3=10,"",calc_gear1!AS738)</f>
        <v>1</v>
      </c>
      <c r="P140" s="40" t="str">
        <f ca="1">calc_gear1!AT738</f>
        <v/>
      </c>
      <c r="Q140" s="41">
        <f ca="1">IF($C$3=10,"",calc_gear1!AU738*100)</f>
        <v>1400</v>
      </c>
      <c r="S140" s="39">
        <f>calc_gear1!$I1338</f>
        <v>134</v>
      </c>
      <c r="T140" s="6">
        <f>IF(INT($C$3/10)&lt;=2,"",calc_gear1!$J1338)</f>
        <v>59.4</v>
      </c>
      <c r="U140" s="46">
        <f ca="1">IF(INT($C$3/10)&lt;=2,"",calc_gear1!AS1338)</f>
        <v>1</v>
      </c>
      <c r="V140" s="40" t="str">
        <f ca="1">calc_gear1!AT1338</f>
        <v/>
      </c>
      <c r="W140" s="41">
        <f ca="1">IF(INT($C$3/10)&lt;=2,"",calc_gear1!AU1338*100)</f>
        <v>1400</v>
      </c>
    </row>
    <row r="141" spans="7:23">
      <c r="G141" s="39">
        <f>calc_gear1!$I139</f>
        <v>135</v>
      </c>
      <c r="H141" s="6">
        <f>calc_gear1!$J139</f>
        <v>17.600000000000001</v>
      </c>
      <c r="I141" s="46">
        <f ca="1">calc_gear1!AS139</f>
        <v>1</v>
      </c>
      <c r="J141" s="40" t="str">
        <f ca="1">calc_gear1!AT139</f>
        <v/>
      </c>
      <c r="K141" s="41">
        <f ca="1">calc_gear1!AU139*100</f>
        <v>1400</v>
      </c>
      <c r="M141" s="39">
        <f>calc_gear1!$I739</f>
        <v>135</v>
      </c>
      <c r="N141" s="6">
        <f>IF($C$3=10,"",calc_gear1!$J739)</f>
        <v>55.4</v>
      </c>
      <c r="O141" s="46">
        <f ca="1">IF($C$3=10,"",calc_gear1!AS739)</f>
        <v>1</v>
      </c>
      <c r="P141" s="40" t="str">
        <f ca="1">calc_gear1!AT739</f>
        <v/>
      </c>
      <c r="Q141" s="41">
        <f ca="1">IF($C$3=10,"",calc_gear1!AU739*100)</f>
        <v>1400</v>
      </c>
      <c r="S141" s="39">
        <f>calc_gear1!$I1339</f>
        <v>135</v>
      </c>
      <c r="T141" s="6">
        <f>IF(INT($C$3/10)&lt;=2,"",calc_gear1!$J1339)</f>
        <v>61.9</v>
      </c>
      <c r="U141" s="46">
        <f ca="1">IF(INT($C$3/10)&lt;=2,"",calc_gear1!AS1339)</f>
        <v>1</v>
      </c>
      <c r="V141" s="40" t="str">
        <f ca="1">calc_gear1!AT1339</f>
        <v/>
      </c>
      <c r="W141" s="41">
        <f ca="1">IF(INT($C$3/10)&lt;=2,"",calc_gear1!AU1339*100)</f>
        <v>1400</v>
      </c>
    </row>
    <row r="142" spans="7:23">
      <c r="G142" s="39">
        <f>calc_gear1!$I140</f>
        <v>136</v>
      </c>
      <c r="H142" s="6">
        <f>calc_gear1!$J140</f>
        <v>21</v>
      </c>
      <c r="I142" s="46">
        <f ca="1">calc_gear1!AS140</f>
        <v>1</v>
      </c>
      <c r="J142" s="40" t="str">
        <f ca="1">calc_gear1!AT140</f>
        <v/>
      </c>
      <c r="K142" s="41">
        <f ca="1">calc_gear1!AU140*100</f>
        <v>1400</v>
      </c>
      <c r="M142" s="39">
        <f>calc_gear1!$I740</f>
        <v>136</v>
      </c>
      <c r="N142" s="6">
        <f>IF($C$3=10,"",calc_gear1!$J740)</f>
        <v>52.5</v>
      </c>
      <c r="O142" s="46">
        <f ca="1">IF($C$3=10,"",calc_gear1!AS740)</f>
        <v>1</v>
      </c>
      <c r="P142" s="40" t="str">
        <f ca="1">calc_gear1!AT740</f>
        <v/>
      </c>
      <c r="Q142" s="41">
        <f ca="1">IF($C$3=10,"",calc_gear1!AU740*100)</f>
        <v>1400</v>
      </c>
      <c r="S142" s="39">
        <f>calc_gear1!$I1340</f>
        <v>136</v>
      </c>
      <c r="T142" s="6">
        <f>IF(INT($C$3/10)&lt;=2,"",calc_gear1!$J1340)</f>
        <v>64.3</v>
      </c>
      <c r="U142" s="46">
        <f ca="1">IF(INT($C$3/10)&lt;=2,"",calc_gear1!AS1340)</f>
        <v>1</v>
      </c>
      <c r="V142" s="40" t="str">
        <f ca="1">calc_gear1!AT1340</f>
        <v/>
      </c>
      <c r="W142" s="41">
        <f ca="1">IF(INT($C$3/10)&lt;=2,"",calc_gear1!AU1340*100)</f>
        <v>1400</v>
      </c>
    </row>
    <row r="143" spans="7:23">
      <c r="G143" s="39">
        <f>calc_gear1!$I141</f>
        <v>137</v>
      </c>
      <c r="H143" s="6">
        <f>calc_gear1!$J141</f>
        <v>25.2</v>
      </c>
      <c r="I143" s="46">
        <f ca="1">calc_gear1!AS141</f>
        <v>1</v>
      </c>
      <c r="J143" s="40" t="str">
        <f ca="1">calc_gear1!AT141</f>
        <v/>
      </c>
      <c r="K143" s="41">
        <f ca="1">calc_gear1!AU141*100</f>
        <v>1400</v>
      </c>
      <c r="M143" s="39">
        <f>calc_gear1!$I741</f>
        <v>137</v>
      </c>
      <c r="N143" s="6">
        <f>IF($C$3=10,"",calc_gear1!$J741)</f>
        <v>47.9</v>
      </c>
      <c r="O143" s="46">
        <f ca="1">IF($C$3=10,"",calc_gear1!AS741)</f>
        <v>1</v>
      </c>
      <c r="P143" s="40" t="str">
        <f ca="1">calc_gear1!AT741</f>
        <v/>
      </c>
      <c r="Q143" s="41">
        <f ca="1">IF($C$3=10,"",calc_gear1!AU741*100)</f>
        <v>1400</v>
      </c>
      <c r="S143" s="39">
        <f>calc_gear1!$I1341</f>
        <v>137</v>
      </c>
      <c r="T143" s="6">
        <f>IF(INT($C$3/10)&lt;=2,"",calc_gear1!$J1341)</f>
        <v>66.400000000000006</v>
      </c>
      <c r="U143" s="46">
        <f ca="1">IF(INT($C$3/10)&lt;=2,"",calc_gear1!AS1341)</f>
        <v>1</v>
      </c>
      <c r="V143" s="40" t="str">
        <f ca="1">calc_gear1!AT1341</f>
        <v/>
      </c>
      <c r="W143" s="41">
        <f ca="1">IF(INT($C$3/10)&lt;=2,"",calc_gear1!AU1341*100)</f>
        <v>1400</v>
      </c>
    </row>
    <row r="144" spans="7:23">
      <c r="G144" s="39">
        <f>calc_gear1!$I142</f>
        <v>138</v>
      </c>
      <c r="H144" s="6">
        <f>calc_gear1!$J142</f>
        <v>29.1</v>
      </c>
      <c r="I144" s="46">
        <f ca="1">calc_gear1!AS142</f>
        <v>1</v>
      </c>
      <c r="J144" s="40" t="str">
        <f ca="1">calc_gear1!AT142</f>
        <v/>
      </c>
      <c r="K144" s="41">
        <f ca="1">calc_gear1!AU142*100</f>
        <v>1400</v>
      </c>
      <c r="M144" s="39">
        <f>calc_gear1!$I742</f>
        <v>138</v>
      </c>
      <c r="N144" s="6">
        <f>IF($C$3=10,"",calc_gear1!$J742)</f>
        <v>41.4</v>
      </c>
      <c r="O144" s="46">
        <f ca="1">IF($C$3=10,"",calc_gear1!AS742)</f>
        <v>1</v>
      </c>
      <c r="P144" s="40" t="str">
        <f ca="1">calc_gear1!AT742</f>
        <v/>
      </c>
      <c r="Q144" s="41">
        <f ca="1">IF($C$3=10,"",calc_gear1!AU742*100)</f>
        <v>1400</v>
      </c>
      <c r="S144" s="39">
        <f>calc_gear1!$I1342</f>
        <v>138</v>
      </c>
      <c r="T144" s="6">
        <f>IF(INT($C$3/10)&lt;=2,"",calc_gear1!$J1342)</f>
        <v>68.099999999999994</v>
      </c>
      <c r="U144" s="46">
        <f ca="1">IF(INT($C$3/10)&lt;=2,"",calc_gear1!AS1342)</f>
        <v>1</v>
      </c>
      <c r="V144" s="40" t="str">
        <f ca="1">calc_gear1!AT1342</f>
        <v/>
      </c>
      <c r="W144" s="41">
        <f ca="1">IF(INT($C$3/10)&lt;=2,"",calc_gear1!AU1342*100)</f>
        <v>1400</v>
      </c>
    </row>
    <row r="145" spans="7:23">
      <c r="G145" s="39">
        <f>calc_gear1!$I143</f>
        <v>139</v>
      </c>
      <c r="H145" s="6">
        <f>calc_gear1!$J143</f>
        <v>31.4</v>
      </c>
      <c r="I145" s="46">
        <f ca="1">calc_gear1!AS143</f>
        <v>1</v>
      </c>
      <c r="J145" s="40" t="str">
        <f ca="1">calc_gear1!AT143</f>
        <v/>
      </c>
      <c r="K145" s="41">
        <f ca="1">calc_gear1!AU143*100</f>
        <v>1400</v>
      </c>
      <c r="M145" s="39">
        <f>calc_gear1!$I743</f>
        <v>139</v>
      </c>
      <c r="N145" s="6">
        <f>IF($C$3=10,"",calc_gear1!$J743)</f>
        <v>34.4</v>
      </c>
      <c r="O145" s="46">
        <f ca="1">IF($C$3=10,"",calc_gear1!AS743)</f>
        <v>1</v>
      </c>
      <c r="P145" s="40" t="str">
        <f ca="1">calc_gear1!AT743</f>
        <v/>
      </c>
      <c r="Q145" s="41">
        <f ca="1">IF($C$3=10,"",calc_gear1!AU743*100)</f>
        <v>1400</v>
      </c>
      <c r="S145" s="39">
        <f>calc_gear1!$I1343</f>
        <v>139</v>
      </c>
      <c r="T145" s="6">
        <f>IF(INT($C$3/10)&lt;=2,"",calc_gear1!$J1343)</f>
        <v>69.599999999999994</v>
      </c>
      <c r="U145" s="46">
        <f ca="1">IF(INT($C$3/10)&lt;=2,"",calc_gear1!AS1343)</f>
        <v>1</v>
      </c>
      <c r="V145" s="40" t="str">
        <f ca="1">calc_gear1!AT1343</f>
        <v/>
      </c>
      <c r="W145" s="41">
        <f ca="1">IF(INT($C$3/10)&lt;=2,"",calc_gear1!AU1343*100)</f>
        <v>1400</v>
      </c>
    </row>
    <row r="146" spans="7:23">
      <c r="G146" s="39">
        <f>calc_gear1!$I144</f>
        <v>140</v>
      </c>
      <c r="H146" s="6">
        <f>calc_gear1!$J144</f>
        <v>31.9</v>
      </c>
      <c r="I146" s="46">
        <f ca="1">calc_gear1!AS144</f>
        <v>1</v>
      </c>
      <c r="J146" s="40" t="str">
        <f ca="1">calc_gear1!AT144</f>
        <v/>
      </c>
      <c r="K146" s="41">
        <f ca="1">calc_gear1!AU144*100</f>
        <v>1400</v>
      </c>
      <c r="M146" s="39">
        <f>calc_gear1!$I744</f>
        <v>140</v>
      </c>
      <c r="N146" s="6">
        <f>IF($C$3=10,"",calc_gear1!$J744)</f>
        <v>30</v>
      </c>
      <c r="O146" s="46">
        <f ca="1">IF($C$3=10,"",calc_gear1!AS744)</f>
        <v>1</v>
      </c>
      <c r="P146" s="40" t="str">
        <f ca="1">calc_gear1!AT744</f>
        <v/>
      </c>
      <c r="Q146" s="41">
        <f ca="1">IF($C$3=10,"",calc_gear1!AU744*100)</f>
        <v>1400</v>
      </c>
      <c r="S146" s="39">
        <f>calc_gear1!$I1344</f>
        <v>140</v>
      </c>
      <c r="T146" s="6">
        <f>IF(INT($C$3/10)&lt;=2,"",calc_gear1!$J1344)</f>
        <v>70.7</v>
      </c>
      <c r="U146" s="46">
        <f ca="1">IF(INT($C$3/10)&lt;=2,"",calc_gear1!AS1344)</f>
        <v>1</v>
      </c>
      <c r="V146" s="40" t="str">
        <f ca="1">calc_gear1!AT1344</f>
        <v/>
      </c>
      <c r="W146" s="41">
        <f ca="1">IF(INT($C$3/10)&lt;=2,"",calc_gear1!AU1344*100)</f>
        <v>1400</v>
      </c>
    </row>
    <row r="147" spans="7:23">
      <c r="G147" s="39">
        <f>calc_gear1!$I145</f>
        <v>141</v>
      </c>
      <c r="H147" s="6">
        <f>calc_gear1!$J145</f>
        <v>31.4</v>
      </c>
      <c r="I147" s="46">
        <f ca="1">calc_gear1!AS145</f>
        <v>1</v>
      </c>
      <c r="J147" s="40" t="str">
        <f ca="1">calc_gear1!AT145</f>
        <v/>
      </c>
      <c r="K147" s="41">
        <f ca="1">calc_gear1!AU145*100</f>
        <v>1400</v>
      </c>
      <c r="M147" s="39">
        <f>calc_gear1!$I745</f>
        <v>141</v>
      </c>
      <c r="N147" s="6">
        <f>IF($C$3=10,"",calc_gear1!$J745)</f>
        <v>27</v>
      </c>
      <c r="O147" s="46">
        <f ca="1">IF($C$3=10,"",calc_gear1!AS745)</f>
        <v>1</v>
      </c>
      <c r="P147" s="40" t="str">
        <f ca="1">calc_gear1!AT745</f>
        <v/>
      </c>
      <c r="Q147" s="41">
        <f ca="1">IF($C$3=10,"",calc_gear1!AU745*100)</f>
        <v>1400</v>
      </c>
      <c r="S147" s="39">
        <f>calc_gear1!$I1345</f>
        <v>141</v>
      </c>
      <c r="T147" s="6">
        <f>IF(INT($C$3/10)&lt;=2,"",calc_gear1!$J1345)</f>
        <v>71.400000000000006</v>
      </c>
      <c r="U147" s="46">
        <f ca="1">IF(INT($C$3/10)&lt;=2,"",calc_gear1!AS1345)</f>
        <v>1</v>
      </c>
      <c r="V147" s="40" t="str">
        <f ca="1">calc_gear1!AT1345</f>
        <v/>
      </c>
      <c r="W147" s="41">
        <f ca="1">IF(INT($C$3/10)&lt;=2,"",calc_gear1!AU1345*100)</f>
        <v>1400</v>
      </c>
    </row>
    <row r="148" spans="7:23">
      <c r="G148" s="39">
        <f>calc_gear1!$I146</f>
        <v>142</v>
      </c>
      <c r="H148" s="6">
        <f>calc_gear1!$J146</f>
        <v>30.6</v>
      </c>
      <c r="I148" s="46">
        <f ca="1">calc_gear1!AS146</f>
        <v>1</v>
      </c>
      <c r="J148" s="40">
        <f ca="1">calc_gear1!AT146</f>
        <v>-1</v>
      </c>
      <c r="K148" s="41">
        <f ca="1">calc_gear1!AU146*100</f>
        <v>1400</v>
      </c>
      <c r="M148" s="39">
        <f>calc_gear1!$I746</f>
        <v>142</v>
      </c>
      <c r="N148" s="6">
        <f>IF($C$3=10,"",calc_gear1!$J746)</f>
        <v>26.5</v>
      </c>
      <c r="O148" s="46">
        <f ca="1">IF($C$3=10,"",calc_gear1!AS746)</f>
        <v>1</v>
      </c>
      <c r="P148" s="40" t="str">
        <f ca="1">calc_gear1!AT746</f>
        <v/>
      </c>
      <c r="Q148" s="41">
        <f ca="1">IF($C$3=10,"",calc_gear1!AU746*100)</f>
        <v>1400</v>
      </c>
      <c r="S148" s="39">
        <f>calc_gear1!$I1346</f>
        <v>142</v>
      </c>
      <c r="T148" s="6">
        <f>IF(INT($C$3/10)&lt;=2,"",calc_gear1!$J1346)</f>
        <v>71.8</v>
      </c>
      <c r="U148" s="46">
        <f ca="1">IF(INT($C$3/10)&lt;=2,"",calc_gear1!AS1346)</f>
        <v>1</v>
      </c>
      <c r="V148" s="40" t="str">
        <f ca="1">calc_gear1!AT1346</f>
        <v/>
      </c>
      <c r="W148" s="41">
        <f ca="1">IF(INT($C$3/10)&lt;=2,"",calc_gear1!AU1346*100)</f>
        <v>1400</v>
      </c>
    </row>
    <row r="149" spans="7:23">
      <c r="G149" s="39">
        <f>calc_gear1!$I147</f>
        <v>143</v>
      </c>
      <c r="H149" s="6">
        <f>calc_gear1!$J147</f>
        <v>29.5</v>
      </c>
      <c r="I149" s="46">
        <f ca="1">calc_gear1!AS147</f>
        <v>1</v>
      </c>
      <c r="J149" s="40">
        <f ca="1">calc_gear1!AT147</f>
        <v>-1</v>
      </c>
      <c r="K149" s="41">
        <f ca="1">calc_gear1!AU147*100</f>
        <v>1400</v>
      </c>
      <c r="M149" s="39">
        <f>calc_gear1!$I747</f>
        <v>143</v>
      </c>
      <c r="N149" s="6">
        <f>IF($C$3=10,"",calc_gear1!$J747)</f>
        <v>28.7</v>
      </c>
      <c r="O149" s="46">
        <f ca="1">IF($C$3=10,"",calc_gear1!AS747)</f>
        <v>1</v>
      </c>
      <c r="P149" s="40" t="str">
        <f ca="1">calc_gear1!AT747</f>
        <v/>
      </c>
      <c r="Q149" s="41">
        <f ca="1">IF($C$3=10,"",calc_gear1!AU747*100)</f>
        <v>1400</v>
      </c>
      <c r="S149" s="39">
        <f>calc_gear1!$I1347</f>
        <v>143</v>
      </c>
      <c r="T149" s="6">
        <f>IF(INT($C$3/10)&lt;=2,"",calc_gear1!$J1347)</f>
        <v>72.8</v>
      </c>
      <c r="U149" s="46">
        <f ca="1">IF(INT($C$3/10)&lt;=2,"",calc_gear1!AS1347)</f>
        <v>1</v>
      </c>
      <c r="V149" s="40" t="str">
        <f ca="1">calc_gear1!AT1347</f>
        <v/>
      </c>
      <c r="W149" s="41">
        <f ca="1">IF(INT($C$3/10)&lt;=2,"",calc_gear1!AU1347*100)</f>
        <v>1400</v>
      </c>
    </row>
    <row r="150" spans="7:23">
      <c r="G150" s="39">
        <f>calc_gear1!$I148</f>
        <v>144</v>
      </c>
      <c r="H150" s="6">
        <f>calc_gear1!$J148</f>
        <v>28</v>
      </c>
      <c r="I150" s="46">
        <f ca="1">calc_gear1!AS148</f>
        <v>1</v>
      </c>
      <c r="J150" s="40">
        <f ca="1">calc_gear1!AT148</f>
        <v>-1</v>
      </c>
      <c r="K150" s="41">
        <f ca="1">calc_gear1!AU148*100</f>
        <v>1400</v>
      </c>
      <c r="M150" s="39">
        <f>calc_gear1!$I748</f>
        <v>144</v>
      </c>
      <c r="N150" s="6">
        <f>IF($C$3=10,"",calc_gear1!$J748)</f>
        <v>33.799999999999997</v>
      </c>
      <c r="O150" s="46">
        <f ca="1">IF($C$3=10,"",calc_gear1!AS748)</f>
        <v>1</v>
      </c>
      <c r="P150" s="40" t="str">
        <f ca="1">calc_gear1!AT748</f>
        <v/>
      </c>
      <c r="Q150" s="41">
        <f ca="1">IF($C$3=10,"",calc_gear1!AU748*100)</f>
        <v>1400</v>
      </c>
      <c r="S150" s="39">
        <f>calc_gear1!$I1348</f>
        <v>144</v>
      </c>
      <c r="T150" s="6">
        <f>IF(INT($C$3/10)&lt;=2,"",calc_gear1!$J1348)</f>
        <v>75</v>
      </c>
      <c r="U150" s="46">
        <f ca="1">IF(INT($C$3/10)&lt;=2,"",calc_gear1!AS1348)</f>
        <v>1</v>
      </c>
      <c r="V150" s="40" t="str">
        <f ca="1">calc_gear1!AT1348</f>
        <v/>
      </c>
      <c r="W150" s="41">
        <f ca="1">IF(INT($C$3/10)&lt;=2,"",calc_gear1!AU1348*100)</f>
        <v>1400</v>
      </c>
    </row>
    <row r="151" spans="7:23">
      <c r="G151" s="39">
        <f>calc_gear1!$I149</f>
        <v>145</v>
      </c>
      <c r="H151" s="6">
        <f>calc_gear1!$J149</f>
        <v>24.9</v>
      </c>
      <c r="I151" s="46">
        <f ca="1">calc_gear1!AS149</f>
        <v>1</v>
      </c>
      <c r="J151" s="40">
        <f ca="1">calc_gear1!AT149</f>
        <v>-1</v>
      </c>
      <c r="K151" s="41">
        <f ca="1">calc_gear1!AU149*100</f>
        <v>1400</v>
      </c>
      <c r="M151" s="39">
        <f>calc_gear1!$I749</f>
        <v>145</v>
      </c>
      <c r="N151" s="6">
        <f>IF($C$3=10,"",calc_gear1!$J749)</f>
        <v>40.299999999999997</v>
      </c>
      <c r="O151" s="46">
        <f ca="1">IF($C$3=10,"",calc_gear1!AS749)</f>
        <v>1</v>
      </c>
      <c r="P151" s="40" t="str">
        <f ca="1">calc_gear1!AT749</f>
        <v/>
      </c>
      <c r="Q151" s="41">
        <f ca="1">IF($C$3=10,"",calc_gear1!AU749*100)</f>
        <v>1400</v>
      </c>
      <c r="S151" s="39">
        <f>calc_gear1!$I1349</f>
        <v>145</v>
      </c>
      <c r="T151" s="6">
        <f>IF(INT($C$3/10)&lt;=2,"",calc_gear1!$J1349)</f>
        <v>77.8</v>
      </c>
      <c r="U151" s="46">
        <f ca="1">IF(INT($C$3/10)&lt;=2,"",calc_gear1!AS1349)</f>
        <v>1</v>
      </c>
      <c r="V151" s="40" t="str">
        <f ca="1">calc_gear1!AT1349</f>
        <v/>
      </c>
      <c r="W151" s="41">
        <f ca="1">IF(INT($C$3/10)&lt;=2,"",calc_gear1!AU1349*100)</f>
        <v>1400</v>
      </c>
    </row>
    <row r="152" spans="7:23">
      <c r="G152" s="39">
        <f>calc_gear1!$I150</f>
        <v>146</v>
      </c>
      <c r="H152" s="6">
        <f>calc_gear1!$J150</f>
        <v>20.2</v>
      </c>
      <c r="I152" s="46">
        <f ca="1">calc_gear1!AS150</f>
        <v>1</v>
      </c>
      <c r="J152" s="40">
        <f ca="1">calc_gear1!AT150</f>
        <v>-1</v>
      </c>
      <c r="K152" s="41">
        <f ca="1">calc_gear1!AU150*100</f>
        <v>1400</v>
      </c>
      <c r="M152" s="39">
        <f>calc_gear1!$I750</f>
        <v>146</v>
      </c>
      <c r="N152" s="6">
        <f>IF($C$3=10,"",calc_gear1!$J750)</f>
        <v>46.6</v>
      </c>
      <c r="O152" s="46">
        <f ca="1">IF($C$3=10,"",calc_gear1!AS750)</f>
        <v>1</v>
      </c>
      <c r="P152" s="40" t="str">
        <f ca="1">calc_gear1!AT750</f>
        <v/>
      </c>
      <c r="Q152" s="41">
        <f ca="1">IF($C$3=10,"",calc_gear1!AU750*100)</f>
        <v>1400</v>
      </c>
      <c r="R152" s="6"/>
      <c r="S152" s="39">
        <f>calc_gear1!$I1350</f>
        <v>146</v>
      </c>
      <c r="T152" s="6">
        <f>IF(INT($C$3/10)&lt;=2,"",calc_gear1!$J1350)</f>
        <v>80.7</v>
      </c>
      <c r="U152" s="46">
        <f ca="1">IF(INT($C$3/10)&lt;=2,"",calc_gear1!AS1350)</f>
        <v>1</v>
      </c>
      <c r="V152" s="40" t="str">
        <f ca="1">calc_gear1!AT1350</f>
        <v/>
      </c>
      <c r="W152" s="41">
        <f ca="1">IF(INT($C$3/10)&lt;=2,"",calc_gear1!AU1350*100)</f>
        <v>1400</v>
      </c>
    </row>
    <row r="153" spans="7:23">
      <c r="G153" s="39">
        <f>calc_gear1!$I151</f>
        <v>147</v>
      </c>
      <c r="H153" s="6">
        <f>calc_gear1!$J151</f>
        <v>14.8</v>
      </c>
      <c r="I153" s="46">
        <f ca="1">calc_gear1!AS151</f>
        <v>1</v>
      </c>
      <c r="J153" s="40">
        <f ca="1">calc_gear1!AT151</f>
        <v>-1</v>
      </c>
      <c r="K153" s="41">
        <f ca="1">calc_gear1!AU151*100</f>
        <v>1400</v>
      </c>
      <c r="M153" s="39">
        <f>calc_gear1!$I751</f>
        <v>147</v>
      </c>
      <c r="N153" s="6">
        <f>IF($C$3=10,"",calc_gear1!$J751)</f>
        <v>50.4</v>
      </c>
      <c r="O153" s="46">
        <f ca="1">IF($C$3=10,"",calc_gear1!AS751)</f>
        <v>1</v>
      </c>
      <c r="P153" s="40" t="str">
        <f ca="1">calc_gear1!AT751</f>
        <v/>
      </c>
      <c r="Q153" s="41">
        <f ca="1">IF($C$3=10,"",calc_gear1!AU751*100)</f>
        <v>1400</v>
      </c>
      <c r="R153" s="6"/>
      <c r="S153" s="39">
        <f>calc_gear1!$I1351</f>
        <v>147</v>
      </c>
      <c r="T153" s="6">
        <f>IF(INT($C$3/10)&lt;=2,"",calc_gear1!$J1351)</f>
        <v>83.3</v>
      </c>
      <c r="U153" s="46">
        <f ca="1">IF(INT($C$3/10)&lt;=2,"",calc_gear1!AS1351)</f>
        <v>1</v>
      </c>
      <c r="V153" s="40" t="str">
        <f ca="1">calc_gear1!AT1351</f>
        <v/>
      </c>
      <c r="W153" s="41">
        <f ca="1">IF(INT($C$3/10)&lt;=2,"",calc_gear1!AU1351*100)</f>
        <v>1400</v>
      </c>
    </row>
    <row r="154" spans="7:23">
      <c r="G154" s="39">
        <f>calc_gear1!$I152</f>
        <v>148</v>
      </c>
      <c r="H154" s="6">
        <f>calc_gear1!$J152</f>
        <v>9.5</v>
      </c>
      <c r="I154" s="46">
        <f ca="1">calc_gear1!AS152</f>
        <v>1</v>
      </c>
      <c r="J154" s="40">
        <f ca="1">calc_gear1!AT152</f>
        <v>-1</v>
      </c>
      <c r="K154" s="41">
        <f ca="1">calc_gear1!AU152*100</f>
        <v>1400</v>
      </c>
      <c r="M154" s="39">
        <f>calc_gear1!$I752</f>
        <v>148</v>
      </c>
      <c r="N154" s="6">
        <f>IF($C$3=10,"",calc_gear1!$J752)</f>
        <v>54</v>
      </c>
      <c r="O154" s="46">
        <f ca="1">IF($C$3=10,"",calc_gear1!AS752)</f>
        <v>1</v>
      </c>
      <c r="P154" s="40" t="str">
        <f ca="1">calc_gear1!AT752</f>
        <v/>
      </c>
      <c r="Q154" s="41">
        <f ca="1">IF($C$3=10,"",calc_gear1!AU752*100)</f>
        <v>1400</v>
      </c>
      <c r="R154" s="6"/>
      <c r="S154" s="39">
        <f>calc_gear1!$I1352</f>
        <v>148</v>
      </c>
      <c r="T154" s="6">
        <f>IF(INT($C$3/10)&lt;=2,"",calc_gear1!$J1352)</f>
        <v>85.4</v>
      </c>
      <c r="U154" s="46">
        <f ca="1">IF(INT($C$3/10)&lt;=2,"",calc_gear1!AS1352)</f>
        <v>1</v>
      </c>
      <c r="V154" s="40" t="str">
        <f ca="1">calc_gear1!AT1352</f>
        <v/>
      </c>
      <c r="W154" s="41">
        <f ca="1">IF(INT($C$3/10)&lt;=2,"",calc_gear1!AU1352*100)</f>
        <v>1400</v>
      </c>
    </row>
    <row r="155" spans="7:23">
      <c r="G155" s="39">
        <f>calc_gear1!$I153</f>
        <v>149</v>
      </c>
      <c r="H155" s="6">
        <f>calc_gear1!$J153</f>
        <v>4.8</v>
      </c>
      <c r="I155" s="46">
        <f ca="1">calc_gear1!AS153</f>
        <v>1</v>
      </c>
      <c r="J155" s="40">
        <f ca="1">calc_gear1!AT153</f>
        <v>-1</v>
      </c>
      <c r="K155" s="41">
        <f ca="1">calc_gear1!AU153*100</f>
        <v>1400</v>
      </c>
      <c r="M155" s="39">
        <f>calc_gear1!$I753</f>
        <v>149</v>
      </c>
      <c r="N155" s="6">
        <f>IF($C$3=10,"",calc_gear1!$J753)</f>
        <v>56.9</v>
      </c>
      <c r="O155" s="46">
        <f ca="1">IF($C$3=10,"",calc_gear1!AS753)</f>
        <v>1</v>
      </c>
      <c r="P155" s="40" t="str">
        <f ca="1">calc_gear1!AT753</f>
        <v/>
      </c>
      <c r="Q155" s="41">
        <f ca="1">IF($C$3=10,"",calc_gear1!AU753*100)</f>
        <v>1400</v>
      </c>
      <c r="R155" s="6"/>
      <c r="S155" s="39">
        <f>calc_gear1!$I1353</f>
        <v>149</v>
      </c>
      <c r="T155" s="6">
        <f>IF(INT($C$3/10)&lt;=2,"",calc_gear1!$J1353)</f>
        <v>87.3</v>
      </c>
      <c r="U155" s="46">
        <f ca="1">IF(INT($C$3/10)&lt;=2,"",calc_gear1!AS1353)</f>
        <v>1</v>
      </c>
      <c r="V155" s="40" t="str">
        <f ca="1">calc_gear1!AT1353</f>
        <v/>
      </c>
      <c r="W155" s="41">
        <f ca="1">IF(INT($C$3/10)&lt;=2,"",calc_gear1!AU1353*100)</f>
        <v>1400</v>
      </c>
    </row>
    <row r="156" spans="7:23">
      <c r="G156" s="39">
        <f>calc_gear1!$I154</f>
        <v>150</v>
      </c>
      <c r="H156" s="6">
        <f>calc_gear1!$J154</f>
        <v>1.4</v>
      </c>
      <c r="I156" s="46">
        <f ca="1">calc_gear1!AS154</f>
        <v>1</v>
      </c>
      <c r="J156" s="40">
        <f ca="1">calc_gear1!AT154</f>
        <v>-1</v>
      </c>
      <c r="K156" s="41">
        <f ca="1">calc_gear1!AU154*100</f>
        <v>1400</v>
      </c>
      <c r="M156" s="39">
        <f>calc_gear1!$I754</f>
        <v>150</v>
      </c>
      <c r="N156" s="6">
        <f>IF($C$3=10,"",calc_gear1!$J754)</f>
        <v>59.1</v>
      </c>
      <c r="O156" s="46">
        <f ca="1">IF($C$3=10,"",calc_gear1!AS754)</f>
        <v>1</v>
      </c>
      <c r="P156" s="40" t="str">
        <f ca="1">calc_gear1!AT754</f>
        <v/>
      </c>
      <c r="Q156" s="41">
        <f ca="1">IF($C$3=10,"",calc_gear1!AU754*100)</f>
        <v>1400</v>
      </c>
      <c r="R156" s="6"/>
      <c r="S156" s="39">
        <f>calc_gear1!$I1354</f>
        <v>150</v>
      </c>
      <c r="T156" s="6">
        <f>IF(INT($C$3/10)&lt;=2,"",calc_gear1!$J1354)</f>
        <v>89.1</v>
      </c>
      <c r="U156" s="46">
        <f ca="1">IF(INT($C$3/10)&lt;=2,"",calc_gear1!AS1354)</f>
        <v>1</v>
      </c>
      <c r="V156" s="40" t="str">
        <f ca="1">calc_gear1!AT1354</f>
        <v/>
      </c>
      <c r="W156" s="41">
        <f ca="1">IF(INT($C$3/10)&lt;=2,"",calc_gear1!AU1354*100)</f>
        <v>1400</v>
      </c>
    </row>
    <row r="157" spans="7:23">
      <c r="G157" s="39">
        <f>calc_gear1!$I155</f>
        <v>151</v>
      </c>
      <c r="H157" s="6">
        <f>calc_gear1!$J155</f>
        <v>0</v>
      </c>
      <c r="I157" s="40">
        <f ca="1">calc_gear1!AS155</f>
        <v>0</v>
      </c>
      <c r="J157" s="40" t="str">
        <f ca="1">calc_gear1!AT155</f>
        <v/>
      </c>
      <c r="K157" s="41">
        <f ca="1">calc_gear1!AU155*100</f>
        <v>1400</v>
      </c>
      <c r="M157" s="39">
        <f>calc_gear1!$I755</f>
        <v>151</v>
      </c>
      <c r="N157" s="6">
        <f>IF($C$3=10,"",calc_gear1!$J755)</f>
        <v>60.6</v>
      </c>
      <c r="O157" s="46">
        <f ca="1">IF($C$3=10,"",calc_gear1!AS755)</f>
        <v>1</v>
      </c>
      <c r="P157" s="40" t="str">
        <f ca="1">calc_gear1!AT755</f>
        <v/>
      </c>
      <c r="Q157" s="41">
        <f ca="1">IF($C$3=10,"",calc_gear1!AU755*100)</f>
        <v>1400</v>
      </c>
      <c r="S157" s="39">
        <f>calc_gear1!$I1355</f>
        <v>151</v>
      </c>
      <c r="T157" s="6">
        <f>IF(INT($C$3/10)&lt;=2,"",calc_gear1!$J1355)</f>
        <v>90.6</v>
      </c>
      <c r="U157" s="46">
        <f ca="1">IF(INT($C$3/10)&lt;=2,"",calc_gear1!AS1355)</f>
        <v>1</v>
      </c>
      <c r="V157" s="40" t="str">
        <f ca="1">calc_gear1!AT1355</f>
        <v/>
      </c>
      <c r="W157" s="41">
        <f ca="1">IF(INT($C$3/10)&lt;=2,"",calc_gear1!AU1355*100)</f>
        <v>1400</v>
      </c>
    </row>
    <row r="158" spans="7:23">
      <c r="G158" s="39">
        <f>calc_gear1!$I156</f>
        <v>152</v>
      </c>
      <c r="H158" s="6">
        <f>calc_gear1!$J156</f>
        <v>0</v>
      </c>
      <c r="I158" s="40">
        <f ca="1">calc_gear1!AS156</f>
        <v>0</v>
      </c>
      <c r="J158" s="40" t="str">
        <f ca="1">calc_gear1!AT156</f>
        <v/>
      </c>
      <c r="K158" s="41">
        <f ca="1">calc_gear1!AU156*100</f>
        <v>1400</v>
      </c>
      <c r="M158" s="39">
        <f>calc_gear1!$I756</f>
        <v>152</v>
      </c>
      <c r="N158" s="6">
        <f>IF($C$3=10,"",calc_gear1!$J756)</f>
        <v>61.7</v>
      </c>
      <c r="O158" s="46">
        <f ca="1">IF($C$3=10,"",calc_gear1!AS756)</f>
        <v>1</v>
      </c>
      <c r="P158" s="40" t="str">
        <f ca="1">calc_gear1!AT756</f>
        <v/>
      </c>
      <c r="Q158" s="41">
        <f ca="1">IF($C$3=10,"",calc_gear1!AU756*100)</f>
        <v>1400</v>
      </c>
      <c r="S158" s="39">
        <f>calc_gear1!$I1356</f>
        <v>152</v>
      </c>
      <c r="T158" s="6">
        <f>IF(INT($C$3/10)&lt;=2,"",calc_gear1!$J1356)</f>
        <v>91.9</v>
      </c>
      <c r="U158" s="46">
        <f ca="1">IF(INT($C$3/10)&lt;=2,"",calc_gear1!AS1356)</f>
        <v>1</v>
      </c>
      <c r="V158" s="40" t="str">
        <f ca="1">calc_gear1!AT1356</f>
        <v/>
      </c>
      <c r="W158" s="41">
        <f ca="1">IF(INT($C$3/10)&lt;=2,"",calc_gear1!AU1356*100)</f>
        <v>1400</v>
      </c>
    </row>
    <row r="159" spans="7:23">
      <c r="G159" s="39">
        <f>calc_gear1!$I157</f>
        <v>153</v>
      </c>
      <c r="H159" s="6">
        <f>calc_gear1!$J157</f>
        <v>0</v>
      </c>
      <c r="I159" s="40">
        <f ca="1">calc_gear1!AS157</f>
        <v>0</v>
      </c>
      <c r="J159" s="40" t="str">
        <f ca="1">calc_gear1!AT157</f>
        <v/>
      </c>
      <c r="K159" s="41">
        <f ca="1">calc_gear1!AU157*100</f>
        <v>1400</v>
      </c>
      <c r="M159" s="39">
        <f>calc_gear1!$I757</f>
        <v>153</v>
      </c>
      <c r="N159" s="6">
        <f>IF($C$3=10,"",calc_gear1!$J757)</f>
        <v>62.6</v>
      </c>
      <c r="O159" s="46">
        <f ca="1">IF($C$3=10,"",calc_gear1!AS757)</f>
        <v>1</v>
      </c>
      <c r="P159" s="40" t="str">
        <f ca="1">calc_gear1!AT757</f>
        <v/>
      </c>
      <c r="Q159" s="41">
        <f ca="1">IF($C$3=10,"",calc_gear1!AU757*100)</f>
        <v>1400</v>
      </c>
      <c r="S159" s="39">
        <f>calc_gear1!$I1357</f>
        <v>153</v>
      </c>
      <c r="T159" s="6">
        <f>IF(INT($C$3/10)&lt;=2,"",calc_gear1!$J1357)</f>
        <v>93.2</v>
      </c>
      <c r="U159" s="46">
        <f ca="1">IF(INT($C$3/10)&lt;=2,"",calc_gear1!AS1357)</f>
        <v>1</v>
      </c>
      <c r="V159" s="40" t="str">
        <f ca="1">calc_gear1!AT1357</f>
        <v/>
      </c>
      <c r="W159" s="41">
        <f ca="1">IF(INT($C$3/10)&lt;=2,"",calc_gear1!AU1357*100)</f>
        <v>1400</v>
      </c>
    </row>
    <row r="160" spans="7:23">
      <c r="G160" s="39">
        <f>calc_gear1!$I158</f>
        <v>154</v>
      </c>
      <c r="H160" s="6">
        <f>calc_gear1!$J158</f>
        <v>0</v>
      </c>
      <c r="I160" s="40">
        <f ca="1">calc_gear1!AS158</f>
        <v>0</v>
      </c>
      <c r="J160" s="40" t="str">
        <f ca="1">calc_gear1!AT158</f>
        <v/>
      </c>
      <c r="K160" s="41">
        <f ca="1">calc_gear1!AU158*100</f>
        <v>1400</v>
      </c>
      <c r="M160" s="39">
        <f>calc_gear1!$I758</f>
        <v>154</v>
      </c>
      <c r="N160" s="6">
        <f>IF($C$3=10,"",calc_gear1!$J758)</f>
        <v>63.1</v>
      </c>
      <c r="O160" s="46">
        <f ca="1">IF($C$3=10,"",calc_gear1!AS758)</f>
        <v>1</v>
      </c>
      <c r="P160" s="40" t="str">
        <f ca="1">calc_gear1!AT758</f>
        <v/>
      </c>
      <c r="Q160" s="41">
        <f ca="1">IF($C$3=10,"",calc_gear1!AU758*100)</f>
        <v>1400</v>
      </c>
      <c r="S160" s="39">
        <f>calc_gear1!$I1358</f>
        <v>154</v>
      </c>
      <c r="T160" s="6">
        <f>IF(INT($C$3/10)&lt;=2,"",calc_gear1!$J1358)</f>
        <v>94.6</v>
      </c>
      <c r="U160" s="46">
        <f ca="1">IF(INT($C$3/10)&lt;=2,"",calc_gear1!AS1358)</f>
        <v>1</v>
      </c>
      <c r="V160" s="40" t="str">
        <f ca="1">calc_gear1!AT1358</f>
        <v/>
      </c>
      <c r="W160" s="41">
        <f ca="1">IF(INT($C$3/10)&lt;=2,"",calc_gear1!AU1358*100)</f>
        <v>1400</v>
      </c>
    </row>
    <row r="161" spans="7:23">
      <c r="G161" s="39">
        <f>calc_gear1!$I159</f>
        <v>155</v>
      </c>
      <c r="H161" s="6">
        <f>calc_gear1!$J159</f>
        <v>0</v>
      </c>
      <c r="I161" s="40">
        <f ca="1">calc_gear1!AS159</f>
        <v>0</v>
      </c>
      <c r="J161" s="40" t="str">
        <f ca="1">calc_gear1!AT159</f>
        <v/>
      </c>
      <c r="K161" s="41">
        <f ca="1">calc_gear1!AU159*100</f>
        <v>1400</v>
      </c>
      <c r="M161" s="39">
        <f>calc_gear1!$I759</f>
        <v>155</v>
      </c>
      <c r="N161" s="6">
        <f>IF($C$3=10,"",calc_gear1!$J759)</f>
        <v>62.9</v>
      </c>
      <c r="O161" s="46">
        <f ca="1">IF($C$3=10,"",calc_gear1!AS759)</f>
        <v>1</v>
      </c>
      <c r="P161" s="40" t="str">
        <f ca="1">calc_gear1!AT759</f>
        <v/>
      </c>
      <c r="Q161" s="41">
        <f ca="1">IF($C$3=10,"",calc_gear1!AU759*100)</f>
        <v>1400</v>
      </c>
      <c r="S161" s="39">
        <f>calc_gear1!$I1359</f>
        <v>155</v>
      </c>
      <c r="T161" s="6">
        <f>IF(INT($C$3/10)&lt;=2,"",calc_gear1!$J1359)</f>
        <v>96</v>
      </c>
      <c r="U161" s="46">
        <f ca="1">IF(INT($C$3/10)&lt;=2,"",calc_gear1!AS1359)</f>
        <v>1</v>
      </c>
      <c r="V161" s="40" t="str">
        <f ca="1">calc_gear1!AT1359</f>
        <v/>
      </c>
      <c r="W161" s="41">
        <f ca="1">IF(INT($C$3/10)&lt;=2,"",calc_gear1!AU1359*100)</f>
        <v>1400</v>
      </c>
    </row>
    <row r="162" spans="7:23">
      <c r="G162" s="39">
        <f>calc_gear1!$I160</f>
        <v>156</v>
      </c>
      <c r="H162" s="6">
        <f>calc_gear1!$J160</f>
        <v>0</v>
      </c>
      <c r="I162" s="40">
        <f ca="1">calc_gear1!AS160</f>
        <v>0</v>
      </c>
      <c r="J162" s="40" t="str">
        <f ca="1">calc_gear1!AT160</f>
        <v/>
      </c>
      <c r="K162" s="41">
        <f ca="1">calc_gear1!AU160*100</f>
        <v>1400</v>
      </c>
      <c r="M162" s="39">
        <f>calc_gear1!$I760</f>
        <v>156</v>
      </c>
      <c r="N162" s="6">
        <f>IF($C$3=10,"",calc_gear1!$J760)</f>
        <v>61.7</v>
      </c>
      <c r="O162" s="46">
        <f ca="1">IF($C$3=10,"",calc_gear1!AS760)</f>
        <v>1</v>
      </c>
      <c r="P162" s="40" t="str">
        <f ca="1">calc_gear1!AT760</f>
        <v/>
      </c>
      <c r="Q162" s="41">
        <f ca="1">IF($C$3=10,"",calc_gear1!AU760*100)</f>
        <v>1400</v>
      </c>
      <c r="S162" s="39">
        <f>calc_gear1!$I1360</f>
        <v>156</v>
      </c>
      <c r="T162" s="6">
        <f>IF(INT($C$3/10)&lt;=2,"",calc_gear1!$J1360)</f>
        <v>97.5</v>
      </c>
      <c r="U162" s="46">
        <f ca="1">IF(INT($C$3/10)&lt;=2,"",calc_gear1!AS1360)</f>
        <v>1</v>
      </c>
      <c r="V162" s="40" t="str">
        <f ca="1">calc_gear1!AT1360</f>
        <v/>
      </c>
      <c r="W162" s="41">
        <f ca="1">IF(INT($C$3/10)&lt;=2,"",calc_gear1!AU1360*100)</f>
        <v>1400</v>
      </c>
    </row>
    <row r="163" spans="7:23">
      <c r="G163" s="39">
        <f>calc_gear1!$I161</f>
        <v>157</v>
      </c>
      <c r="H163" s="6">
        <f>calc_gear1!$J161</f>
        <v>0</v>
      </c>
      <c r="I163" s="40">
        <f ca="1">calc_gear1!AS161</f>
        <v>0</v>
      </c>
      <c r="J163" s="40" t="str">
        <f ca="1">calc_gear1!AT161</f>
        <v/>
      </c>
      <c r="K163" s="41">
        <f ca="1">calc_gear1!AU161*100</f>
        <v>1400</v>
      </c>
      <c r="M163" s="39">
        <f>calc_gear1!$I761</f>
        <v>157</v>
      </c>
      <c r="N163" s="6">
        <f>IF($C$3=10,"",calc_gear1!$J761)</f>
        <v>59.4</v>
      </c>
      <c r="O163" s="46">
        <f ca="1">IF($C$3=10,"",calc_gear1!AS761)</f>
        <v>1</v>
      </c>
      <c r="P163" s="40" t="str">
        <f ca="1">calc_gear1!AT761</f>
        <v/>
      </c>
      <c r="Q163" s="41">
        <f ca="1">IF($C$3=10,"",calc_gear1!AU761*100)</f>
        <v>1400</v>
      </c>
      <c r="S163" s="39">
        <f>calc_gear1!$I1361</f>
        <v>157</v>
      </c>
      <c r="T163" s="6">
        <f>IF(INT($C$3/10)&lt;=2,"",calc_gear1!$J1361)</f>
        <v>99</v>
      </c>
      <c r="U163" s="46">
        <f ca="1">IF(INT($C$3/10)&lt;=2,"",calc_gear1!AS1361)</f>
        <v>1</v>
      </c>
      <c r="V163" s="40" t="str">
        <f ca="1">calc_gear1!AT1361</f>
        <v/>
      </c>
      <c r="W163" s="41">
        <f ca="1">IF(INT($C$3/10)&lt;=2,"",calc_gear1!AU1361*100)</f>
        <v>1400</v>
      </c>
    </row>
    <row r="164" spans="7:23">
      <c r="G164" s="39">
        <f>calc_gear1!$I162</f>
        <v>158</v>
      </c>
      <c r="H164" s="6">
        <f>calc_gear1!$J162</f>
        <v>0</v>
      </c>
      <c r="I164" s="40">
        <f ca="1">calc_gear1!AS162</f>
        <v>0</v>
      </c>
      <c r="J164" s="40" t="str">
        <f ca="1">calc_gear1!AT162</f>
        <v/>
      </c>
      <c r="K164" s="41">
        <f ca="1">calc_gear1!AU162*100</f>
        <v>1400</v>
      </c>
      <c r="M164" s="39">
        <f>calc_gear1!$I762</f>
        <v>158</v>
      </c>
      <c r="N164" s="6">
        <f>IF($C$3=10,"",calc_gear1!$J762)</f>
        <v>56.6</v>
      </c>
      <c r="O164" s="46">
        <f ca="1">IF($C$3=10,"",calc_gear1!AS762)</f>
        <v>1</v>
      </c>
      <c r="P164" s="40" t="str">
        <f ca="1">calc_gear1!AT762</f>
        <v/>
      </c>
      <c r="Q164" s="41">
        <f ca="1">IF($C$3=10,"",calc_gear1!AU762*100)</f>
        <v>1400</v>
      </c>
      <c r="S164" s="39">
        <f>calc_gear1!$I1362</f>
        <v>158</v>
      </c>
      <c r="T164" s="6">
        <f>IF(INT($C$3/10)&lt;=2,"",calc_gear1!$J1362)</f>
        <v>99.8</v>
      </c>
      <c r="U164" s="46">
        <f ca="1">IF(INT($C$3/10)&lt;=2,"",calc_gear1!AS1362)</f>
        <v>1</v>
      </c>
      <c r="V164" s="40" t="str">
        <f ca="1">calc_gear1!AT1362</f>
        <v/>
      </c>
      <c r="W164" s="41">
        <f ca="1">IF(INT($C$3/10)&lt;=2,"",calc_gear1!AU1362*100)</f>
        <v>1400</v>
      </c>
    </row>
    <row r="165" spans="7:23">
      <c r="G165" s="39">
        <f>calc_gear1!$I163</f>
        <v>159</v>
      </c>
      <c r="H165" s="6">
        <f>calc_gear1!$J163</f>
        <v>0</v>
      </c>
      <c r="I165" s="40">
        <f ca="1">calc_gear1!AS163</f>
        <v>0</v>
      </c>
      <c r="J165" s="40" t="str">
        <f ca="1">calc_gear1!AT163</f>
        <v/>
      </c>
      <c r="K165" s="41">
        <f ca="1">calc_gear1!AU163*100</f>
        <v>1400</v>
      </c>
      <c r="M165" s="39">
        <f>calc_gear1!$I763</f>
        <v>159</v>
      </c>
      <c r="N165" s="6">
        <f>IF($C$3=10,"",calc_gear1!$J763)</f>
        <v>53.7</v>
      </c>
      <c r="O165" s="46">
        <f ca="1">IF($C$3=10,"",calc_gear1!AS763)</f>
        <v>1</v>
      </c>
      <c r="P165" s="40" t="str">
        <f ca="1">calc_gear1!AT763</f>
        <v/>
      </c>
      <c r="Q165" s="41">
        <f ca="1">IF($C$3=10,"",calc_gear1!AU763*100)</f>
        <v>1400</v>
      </c>
      <c r="S165" s="39">
        <f>calc_gear1!$I1363</f>
        <v>159</v>
      </c>
      <c r="T165" s="6">
        <f>IF(INT($C$3/10)&lt;=2,"",calc_gear1!$J1363)</f>
        <v>99</v>
      </c>
      <c r="U165" s="46">
        <f ca="1">IF(INT($C$3/10)&lt;=2,"",calc_gear1!AS1363)</f>
        <v>1</v>
      </c>
      <c r="V165" s="40" t="str">
        <f ca="1">calc_gear1!AT1363</f>
        <v/>
      </c>
      <c r="W165" s="41">
        <f ca="1">IF(INT($C$3/10)&lt;=2,"",calc_gear1!AU1363*100)</f>
        <v>1400</v>
      </c>
    </row>
    <row r="166" spans="7:23">
      <c r="G166" s="39">
        <f>calc_gear1!$I164</f>
        <v>160</v>
      </c>
      <c r="H166" s="6">
        <f>calc_gear1!$J164</f>
        <v>0</v>
      </c>
      <c r="I166" s="40">
        <f ca="1">calc_gear1!AS164</f>
        <v>0</v>
      </c>
      <c r="J166" s="40" t="str">
        <f ca="1">calc_gear1!AT164</f>
        <v/>
      </c>
      <c r="K166" s="41">
        <f ca="1">calc_gear1!AU164*100</f>
        <v>1400</v>
      </c>
      <c r="M166" s="39">
        <f>calc_gear1!$I764</f>
        <v>160</v>
      </c>
      <c r="N166" s="6">
        <f>IF($C$3=10,"",calc_gear1!$J764)</f>
        <v>50.7</v>
      </c>
      <c r="O166" s="46">
        <f ca="1">IF($C$3=10,"",calc_gear1!AS764)</f>
        <v>1</v>
      </c>
      <c r="P166" s="40" t="str">
        <f ca="1">calc_gear1!AT764</f>
        <v/>
      </c>
      <c r="Q166" s="41">
        <f ca="1">IF($C$3=10,"",calc_gear1!AU764*100)</f>
        <v>1400</v>
      </c>
      <c r="S166" s="39">
        <f>calc_gear1!$I1364</f>
        <v>160</v>
      </c>
      <c r="T166" s="6">
        <f>IF(INT($C$3/10)&lt;=2,"",calc_gear1!$J1364)</f>
        <v>96.7</v>
      </c>
      <c r="U166" s="46">
        <f ca="1">IF(INT($C$3/10)&lt;=2,"",calc_gear1!AS1364)</f>
        <v>1</v>
      </c>
      <c r="V166" s="40" t="str">
        <f ca="1">calc_gear1!AT1364</f>
        <v/>
      </c>
      <c r="W166" s="41">
        <f ca="1">IF(INT($C$3/10)&lt;=2,"",calc_gear1!AU1364*100)</f>
        <v>1400</v>
      </c>
    </row>
    <row r="167" spans="7:23">
      <c r="G167" s="39">
        <f>calc_gear1!$I165</f>
        <v>161</v>
      </c>
      <c r="H167" s="6">
        <f>calc_gear1!$J165</f>
        <v>0</v>
      </c>
      <c r="I167" s="40">
        <f ca="1">calc_gear1!AS165</f>
        <v>0</v>
      </c>
      <c r="J167" s="40" t="str">
        <f ca="1">calc_gear1!AT165</f>
        <v/>
      </c>
      <c r="K167" s="41">
        <f ca="1">calc_gear1!AU165*100</f>
        <v>1400</v>
      </c>
      <c r="M167" s="39">
        <f>calc_gear1!$I765</f>
        <v>161</v>
      </c>
      <c r="N167" s="6">
        <f>IF($C$3=10,"",calc_gear1!$J765)</f>
        <v>47.7</v>
      </c>
      <c r="O167" s="46">
        <f ca="1">IF($C$3=10,"",calc_gear1!AS765)</f>
        <v>1</v>
      </c>
      <c r="P167" s="40" t="str">
        <f ca="1">calc_gear1!AT765</f>
        <v/>
      </c>
      <c r="Q167" s="41">
        <f ca="1">IF($C$3=10,"",calc_gear1!AU765*100)</f>
        <v>1400</v>
      </c>
      <c r="S167" s="39">
        <f>calc_gear1!$I1365</f>
        <v>161</v>
      </c>
      <c r="T167" s="6">
        <f>IF(INT($C$3/10)&lt;=2,"",calc_gear1!$J1365)</f>
        <v>93.7</v>
      </c>
      <c r="U167" s="46">
        <f ca="1">IF(INT($C$3/10)&lt;=2,"",calc_gear1!AS1365)</f>
        <v>1</v>
      </c>
      <c r="V167" s="40" t="str">
        <f ca="1">calc_gear1!AT1365</f>
        <v/>
      </c>
      <c r="W167" s="41">
        <f ca="1">IF(INT($C$3/10)&lt;=2,"",calc_gear1!AU1365*100)</f>
        <v>1400</v>
      </c>
    </row>
    <row r="168" spans="7:23">
      <c r="G168" s="39">
        <f>calc_gear1!$I166</f>
        <v>162</v>
      </c>
      <c r="H168" s="6">
        <f>calc_gear1!$J166</f>
        <v>0</v>
      </c>
      <c r="I168" s="40">
        <f ca="1">calc_gear1!AS166</f>
        <v>0</v>
      </c>
      <c r="J168" s="40" t="str">
        <f ca="1">calc_gear1!AT166</f>
        <v/>
      </c>
      <c r="K168" s="41">
        <f ca="1">calc_gear1!AU166*100</f>
        <v>1400</v>
      </c>
      <c r="M168" s="39">
        <f>calc_gear1!$I766</f>
        <v>162</v>
      </c>
      <c r="N168" s="6">
        <f>IF($C$3=10,"",calc_gear1!$J766)</f>
        <v>45</v>
      </c>
      <c r="O168" s="46">
        <f ca="1">IF($C$3=10,"",calc_gear1!AS766)</f>
        <v>1</v>
      </c>
      <c r="P168" s="40" t="str">
        <f ca="1">calc_gear1!AT766</f>
        <v/>
      </c>
      <c r="Q168" s="41">
        <f ca="1">IF($C$3=10,"",calc_gear1!AU766*100)</f>
        <v>1400</v>
      </c>
      <c r="S168" s="39">
        <f>calc_gear1!$I1366</f>
        <v>162</v>
      </c>
      <c r="T168" s="6">
        <f>IF(INT($C$3/10)&lt;=2,"",calc_gear1!$J1366)</f>
        <v>91.3</v>
      </c>
      <c r="U168" s="46">
        <f ca="1">IF(INT($C$3/10)&lt;=2,"",calc_gear1!AS1366)</f>
        <v>1</v>
      </c>
      <c r="V168" s="40" t="str">
        <f ca="1">calc_gear1!AT1366</f>
        <v/>
      </c>
      <c r="W168" s="41">
        <f ca="1">IF(INT($C$3/10)&lt;=2,"",calc_gear1!AU1366*100)</f>
        <v>1400</v>
      </c>
    </row>
    <row r="169" spans="7:23">
      <c r="G169" s="39">
        <f>calc_gear1!$I167</f>
        <v>163</v>
      </c>
      <c r="H169" s="6">
        <f>calc_gear1!$J167</f>
        <v>0</v>
      </c>
      <c r="I169" s="40">
        <f ca="1">calc_gear1!AS167</f>
        <v>0</v>
      </c>
      <c r="J169" s="40" t="str">
        <f ca="1">calc_gear1!AT167</f>
        <v/>
      </c>
      <c r="K169" s="41">
        <f ca="1">calc_gear1!AU167*100</f>
        <v>1400</v>
      </c>
      <c r="M169" s="39">
        <f>calc_gear1!$I767</f>
        <v>163</v>
      </c>
      <c r="N169" s="6">
        <f>IF($C$3=10,"",calc_gear1!$J767)</f>
        <v>43.1</v>
      </c>
      <c r="O169" s="46">
        <f ca="1">IF($C$3=10,"",calc_gear1!AS767)</f>
        <v>1</v>
      </c>
      <c r="P169" s="40" t="str">
        <f ca="1">calc_gear1!AT767</f>
        <v/>
      </c>
      <c r="Q169" s="41">
        <f ca="1">IF($C$3=10,"",calc_gear1!AU767*100)</f>
        <v>1400</v>
      </c>
      <c r="S169" s="39">
        <f>calc_gear1!$I1367</f>
        <v>163</v>
      </c>
      <c r="T169" s="6">
        <f>IF(INT($C$3/10)&lt;=2,"",calc_gear1!$J1367)</f>
        <v>90.4</v>
      </c>
      <c r="U169" s="46">
        <f ca="1">IF(INT($C$3/10)&lt;=2,"",calc_gear1!AS1367)</f>
        <v>1</v>
      </c>
      <c r="V169" s="40" t="str">
        <f ca="1">calc_gear1!AT1367</f>
        <v/>
      </c>
      <c r="W169" s="41">
        <f ca="1">IF(INT($C$3/10)&lt;=2,"",calc_gear1!AU1367*100)</f>
        <v>1400</v>
      </c>
    </row>
    <row r="170" spans="7:23">
      <c r="G170" s="39">
        <f>calc_gear1!$I168</f>
        <v>164</v>
      </c>
      <c r="H170" s="6">
        <f>calc_gear1!$J168</f>
        <v>0</v>
      </c>
      <c r="I170" s="40">
        <f ca="1">calc_gear1!AS168</f>
        <v>0</v>
      </c>
      <c r="J170" s="40" t="str">
        <f ca="1">calc_gear1!AT168</f>
        <v/>
      </c>
      <c r="K170" s="41">
        <f ca="1">calc_gear1!AU168*100</f>
        <v>1400</v>
      </c>
      <c r="M170" s="39">
        <f>calc_gear1!$I768</f>
        <v>164</v>
      </c>
      <c r="N170" s="6">
        <f>IF($C$3=10,"",calc_gear1!$J768)</f>
        <v>41.9</v>
      </c>
      <c r="O170" s="46">
        <f ca="1">IF($C$3=10,"",calc_gear1!AS768)</f>
        <v>1</v>
      </c>
      <c r="P170" s="40" t="str">
        <f ca="1">calc_gear1!AT768</f>
        <v/>
      </c>
      <c r="Q170" s="41">
        <f ca="1">IF($C$3=10,"",calc_gear1!AU768*100)</f>
        <v>1400</v>
      </c>
      <c r="S170" s="39">
        <f>calc_gear1!$I1368</f>
        <v>164</v>
      </c>
      <c r="T170" s="6">
        <f>IF(INT($C$3/10)&lt;=2,"",calc_gear1!$J1368)</f>
        <v>90.6</v>
      </c>
      <c r="U170" s="46">
        <f ca="1">IF(INT($C$3/10)&lt;=2,"",calc_gear1!AS1368)</f>
        <v>1</v>
      </c>
      <c r="V170" s="40" t="str">
        <f ca="1">calc_gear1!AT1368</f>
        <v/>
      </c>
      <c r="W170" s="41">
        <f ca="1">IF(INT($C$3/10)&lt;=2,"",calc_gear1!AU1368*100)</f>
        <v>1400</v>
      </c>
    </row>
    <row r="171" spans="7:23">
      <c r="G171" s="39">
        <f>calc_gear1!$I169</f>
        <v>165</v>
      </c>
      <c r="H171" s="6">
        <f>calc_gear1!$J169</f>
        <v>0</v>
      </c>
      <c r="I171" s="40">
        <f ca="1">calc_gear1!AS169</f>
        <v>0</v>
      </c>
      <c r="J171" s="40" t="str">
        <f ca="1">calc_gear1!AT169</f>
        <v/>
      </c>
      <c r="K171" s="41">
        <f ca="1">calc_gear1!AU169*100</f>
        <v>1400</v>
      </c>
      <c r="M171" s="39">
        <f>calc_gear1!$I769</f>
        <v>165</v>
      </c>
      <c r="N171" s="6">
        <f>IF($C$3=10,"",calc_gear1!$J769)</f>
        <v>41.6</v>
      </c>
      <c r="O171" s="46">
        <f ca="1">IF($C$3=10,"",calc_gear1!AS769)</f>
        <v>1</v>
      </c>
      <c r="P171" s="40" t="str">
        <f ca="1">calc_gear1!AT769</f>
        <v/>
      </c>
      <c r="Q171" s="41">
        <f ca="1">IF($C$3=10,"",calc_gear1!AU769*100)</f>
        <v>1400</v>
      </c>
      <c r="S171" s="39">
        <f>calc_gear1!$I1369</f>
        <v>165</v>
      </c>
      <c r="T171" s="6">
        <f>IF(INT($C$3/10)&lt;=2,"",calc_gear1!$J1369)</f>
        <v>91.1</v>
      </c>
      <c r="U171" s="46">
        <f ca="1">IF(INT($C$3/10)&lt;=2,"",calc_gear1!AS1369)</f>
        <v>1</v>
      </c>
      <c r="V171" s="40" t="str">
        <f ca="1">calc_gear1!AT1369</f>
        <v/>
      </c>
      <c r="W171" s="41">
        <f ca="1">IF(INT($C$3/10)&lt;=2,"",calc_gear1!AU1369*100)</f>
        <v>1400</v>
      </c>
    </row>
    <row r="172" spans="7:23">
      <c r="G172" s="39">
        <f>calc_gear1!$I170</f>
        <v>166</v>
      </c>
      <c r="H172" s="6">
        <f>calc_gear1!$J170</f>
        <v>0</v>
      </c>
      <c r="I172" s="40">
        <f ca="1">calc_gear1!AS170</f>
        <v>0</v>
      </c>
      <c r="J172" s="40" t="str">
        <f ca="1">calc_gear1!AT170</f>
        <v/>
      </c>
      <c r="K172" s="41">
        <f ca="1">calc_gear1!AU170*100</f>
        <v>1400</v>
      </c>
      <c r="M172" s="39">
        <f>calc_gear1!$I770</f>
        <v>166</v>
      </c>
      <c r="N172" s="6">
        <f>IF($C$3=10,"",calc_gear1!$J770)</f>
        <v>41.3</v>
      </c>
      <c r="O172" s="46">
        <f ca="1">IF($C$3=10,"",calc_gear1!AS770)</f>
        <v>1</v>
      </c>
      <c r="P172" s="40" t="str">
        <f ca="1">calc_gear1!AT770</f>
        <v/>
      </c>
      <c r="Q172" s="41">
        <f ca="1">IF($C$3=10,"",calc_gear1!AU770*100)</f>
        <v>1400</v>
      </c>
      <c r="S172" s="39">
        <f>calc_gear1!$I1370</f>
        <v>166</v>
      </c>
      <c r="T172" s="6">
        <f>IF(INT($C$3/10)&lt;=2,"",calc_gear1!$J1370)</f>
        <v>90.9</v>
      </c>
      <c r="U172" s="46">
        <f ca="1">IF(INT($C$3/10)&lt;=2,"",calc_gear1!AS1370)</f>
        <v>1</v>
      </c>
      <c r="V172" s="40" t="str">
        <f ca="1">calc_gear1!AT1370</f>
        <v/>
      </c>
      <c r="W172" s="41">
        <f ca="1">IF(INT($C$3/10)&lt;=2,"",calc_gear1!AU1370*100)</f>
        <v>1400</v>
      </c>
    </row>
    <row r="173" spans="7:23">
      <c r="G173" s="39">
        <f>calc_gear1!$I171</f>
        <v>167</v>
      </c>
      <c r="H173" s="6">
        <f>calc_gear1!$J171</f>
        <v>0</v>
      </c>
      <c r="I173" s="40">
        <f ca="1">calc_gear1!AS171</f>
        <v>0</v>
      </c>
      <c r="J173" s="40" t="str">
        <f ca="1">calc_gear1!AT171</f>
        <v/>
      </c>
      <c r="K173" s="41">
        <f ca="1">calc_gear1!AU171*100</f>
        <v>1400</v>
      </c>
      <c r="M173" s="39">
        <f>calc_gear1!$I771</f>
        <v>167</v>
      </c>
      <c r="N173" s="6">
        <f>IF($C$3=10,"",calc_gear1!$J771)</f>
        <v>40.9</v>
      </c>
      <c r="O173" s="46">
        <f ca="1">IF($C$3=10,"",calc_gear1!AS771)</f>
        <v>1</v>
      </c>
      <c r="P173" s="40" t="str">
        <f ca="1">calc_gear1!AT771</f>
        <v/>
      </c>
      <c r="Q173" s="41">
        <f ca="1">IF($C$3=10,"",calc_gear1!AU771*100)</f>
        <v>1400</v>
      </c>
      <c r="S173" s="39">
        <f>calc_gear1!$I1371</f>
        <v>167</v>
      </c>
      <c r="T173" s="6">
        <f>IF(INT($C$3/10)&lt;=2,"",calc_gear1!$J1371)</f>
        <v>89</v>
      </c>
      <c r="U173" s="46">
        <f ca="1">IF(INT($C$3/10)&lt;=2,"",calc_gear1!AS1371)</f>
        <v>1</v>
      </c>
      <c r="V173" s="40" t="str">
        <f ca="1">calc_gear1!AT1371</f>
        <v/>
      </c>
      <c r="W173" s="41">
        <f ca="1">IF(INT($C$3/10)&lt;=2,"",calc_gear1!AU1371*100)</f>
        <v>1400</v>
      </c>
    </row>
    <row r="174" spans="7:23">
      <c r="G174" s="39">
        <f>calc_gear1!$I172</f>
        <v>168</v>
      </c>
      <c r="H174" s="6">
        <f>calc_gear1!$J172</f>
        <v>0</v>
      </c>
      <c r="I174" s="40">
        <f ca="1">calc_gear1!AS172</f>
        <v>0</v>
      </c>
      <c r="J174" s="40" t="str">
        <f ca="1">calc_gear1!AT172</f>
        <v/>
      </c>
      <c r="K174" s="41">
        <f ca="1">calc_gear1!AU172*100</f>
        <v>1400</v>
      </c>
      <c r="M174" s="39">
        <f>calc_gear1!$I772</f>
        <v>168</v>
      </c>
      <c r="N174" s="6">
        <f>IF($C$3=10,"",calc_gear1!$J772)</f>
        <v>41.8</v>
      </c>
      <c r="O174" s="46">
        <f ca="1">IF($C$3=10,"",calc_gear1!AS772)</f>
        <v>1</v>
      </c>
      <c r="P174" s="40" t="str">
        <f ca="1">calc_gear1!AT772</f>
        <v/>
      </c>
      <c r="Q174" s="41">
        <f ca="1">IF($C$3=10,"",calc_gear1!AU772*100)</f>
        <v>1400</v>
      </c>
      <c r="S174" s="39">
        <f>calc_gear1!$I1372</f>
        <v>168</v>
      </c>
      <c r="T174" s="6">
        <f>IF(INT($C$3/10)&lt;=2,"",calc_gear1!$J1372)</f>
        <v>85.6</v>
      </c>
      <c r="U174" s="46">
        <f ca="1">IF(INT($C$3/10)&lt;=2,"",calc_gear1!AS1372)</f>
        <v>1</v>
      </c>
      <c r="V174" s="40" t="str">
        <f ca="1">calc_gear1!AT1372</f>
        <v/>
      </c>
      <c r="W174" s="41">
        <f ca="1">IF(INT($C$3/10)&lt;=2,"",calc_gear1!AU1372*100)</f>
        <v>1400</v>
      </c>
    </row>
    <row r="175" spans="7:23">
      <c r="G175" s="39">
        <f>calc_gear1!$I173</f>
        <v>169</v>
      </c>
      <c r="H175" s="6">
        <f>calc_gear1!$J173</f>
        <v>0</v>
      </c>
      <c r="I175" s="40">
        <f ca="1">calc_gear1!AS173</f>
        <v>0</v>
      </c>
      <c r="J175" s="40" t="str">
        <f ca="1">calc_gear1!AT173</f>
        <v/>
      </c>
      <c r="K175" s="41">
        <f ca="1">calc_gear1!AU173*100</f>
        <v>1400</v>
      </c>
      <c r="M175" s="39">
        <f>calc_gear1!$I773</f>
        <v>169</v>
      </c>
      <c r="N175" s="6">
        <f>IF($C$3=10,"",calc_gear1!$J773)</f>
        <v>42.1</v>
      </c>
      <c r="O175" s="46">
        <f ca="1">IF($C$3=10,"",calc_gear1!AS773)</f>
        <v>1</v>
      </c>
      <c r="P175" s="40" t="str">
        <f ca="1">calc_gear1!AT773</f>
        <v/>
      </c>
      <c r="Q175" s="41">
        <f ca="1">IF($C$3=10,"",calc_gear1!AU773*100)</f>
        <v>1400</v>
      </c>
      <c r="S175" s="39">
        <f>calc_gear1!$I1373</f>
        <v>169</v>
      </c>
      <c r="T175" s="6">
        <f>IF(INT($C$3/10)&lt;=2,"",calc_gear1!$J1373)</f>
        <v>81.599999999999994</v>
      </c>
      <c r="U175" s="46">
        <f ca="1">IF(INT($C$3/10)&lt;=2,"",calc_gear1!AS1373)</f>
        <v>1</v>
      </c>
      <c r="V175" s="40" t="str">
        <f ca="1">calc_gear1!AT1373</f>
        <v/>
      </c>
      <c r="W175" s="41">
        <f ca="1">IF(INT($C$3/10)&lt;=2,"",calc_gear1!AU1373*100)</f>
        <v>1400</v>
      </c>
    </row>
    <row r="176" spans="7:23">
      <c r="G176" s="39">
        <f>calc_gear1!$I174</f>
        <v>170</v>
      </c>
      <c r="H176" s="6">
        <f>calc_gear1!$J174</f>
        <v>0</v>
      </c>
      <c r="I176" s="40">
        <f ca="1">calc_gear1!AS174</f>
        <v>0</v>
      </c>
      <c r="J176" s="40" t="str">
        <f ca="1">calc_gear1!AT174</f>
        <v/>
      </c>
      <c r="K176" s="41">
        <f ca="1">calc_gear1!AU174*100</f>
        <v>1400</v>
      </c>
      <c r="M176" s="39">
        <f>calc_gear1!$I774</f>
        <v>170</v>
      </c>
      <c r="N176" s="6">
        <f>IF($C$3=10,"",calc_gear1!$J774)</f>
        <v>41.8</v>
      </c>
      <c r="O176" s="46">
        <f ca="1">IF($C$3=10,"",calc_gear1!AS774)</f>
        <v>1</v>
      </c>
      <c r="P176" s="40" t="str">
        <f ca="1">calc_gear1!AT774</f>
        <v/>
      </c>
      <c r="Q176" s="41">
        <f ca="1">IF($C$3=10,"",calc_gear1!AU774*100)</f>
        <v>1400</v>
      </c>
      <c r="S176" s="39">
        <f>calc_gear1!$I1374</f>
        <v>170</v>
      </c>
      <c r="T176" s="6">
        <f>IF(INT($C$3/10)&lt;=2,"",calc_gear1!$J1374)</f>
        <v>77.599999999999994</v>
      </c>
      <c r="U176" s="46">
        <f ca="1">IF(INT($C$3/10)&lt;=2,"",calc_gear1!AS1374)</f>
        <v>1</v>
      </c>
      <c r="V176" s="40" t="str">
        <f ca="1">calc_gear1!AT1374</f>
        <v/>
      </c>
      <c r="W176" s="41">
        <f ca="1">IF(INT($C$3/10)&lt;=2,"",calc_gear1!AU1374*100)</f>
        <v>1400</v>
      </c>
    </row>
    <row r="177" spans="7:23">
      <c r="G177" s="39">
        <f>calc_gear1!$I175</f>
        <v>171</v>
      </c>
      <c r="H177" s="6">
        <f>calc_gear1!$J175</f>
        <v>0</v>
      </c>
      <c r="I177" s="40">
        <f ca="1">calc_gear1!AS175</f>
        <v>0</v>
      </c>
      <c r="J177" s="40" t="str">
        <f ca="1">calc_gear1!AT175</f>
        <v/>
      </c>
      <c r="K177" s="41">
        <f ca="1">calc_gear1!AU175*100</f>
        <v>1400</v>
      </c>
      <c r="M177" s="39">
        <f>calc_gear1!$I775</f>
        <v>171</v>
      </c>
      <c r="N177" s="6">
        <f>IF($C$3=10,"",calc_gear1!$J775)</f>
        <v>41.3</v>
      </c>
      <c r="O177" s="46">
        <f ca="1">IF($C$3=10,"",calc_gear1!AS775)</f>
        <v>1</v>
      </c>
      <c r="P177" s="40" t="str">
        <f ca="1">calc_gear1!AT775</f>
        <v/>
      </c>
      <c r="Q177" s="41">
        <f ca="1">IF($C$3=10,"",calc_gear1!AU775*100)</f>
        <v>1400</v>
      </c>
      <c r="S177" s="39">
        <f>calc_gear1!$I1375</f>
        <v>171</v>
      </c>
      <c r="T177" s="6">
        <f>IF(INT($C$3/10)&lt;=2,"",calc_gear1!$J1375)</f>
        <v>73.599999999999994</v>
      </c>
      <c r="U177" s="46">
        <f ca="1">IF(INT($C$3/10)&lt;=2,"",calc_gear1!AS1375)</f>
        <v>1</v>
      </c>
      <c r="V177" s="40" t="str">
        <f ca="1">calc_gear1!AT1375</f>
        <v/>
      </c>
      <c r="W177" s="41">
        <f ca="1">IF(INT($C$3/10)&lt;=2,"",calc_gear1!AU1375*100)</f>
        <v>1400</v>
      </c>
    </row>
    <row r="178" spans="7:23">
      <c r="G178" s="39">
        <f>calc_gear1!$I176</f>
        <v>172</v>
      </c>
      <c r="H178" s="6">
        <f>calc_gear1!$J176</f>
        <v>0</v>
      </c>
      <c r="I178" s="40">
        <f ca="1">calc_gear1!AS176</f>
        <v>0</v>
      </c>
      <c r="J178" s="40" t="str">
        <f ca="1">calc_gear1!AT176</f>
        <v/>
      </c>
      <c r="K178" s="41">
        <f ca="1">calc_gear1!AU176*100</f>
        <v>1400</v>
      </c>
      <c r="M178" s="39">
        <f>calc_gear1!$I776</f>
        <v>172</v>
      </c>
      <c r="N178" s="6">
        <f>IF($C$3=10,"",calc_gear1!$J776)</f>
        <v>41.5</v>
      </c>
      <c r="O178" s="46">
        <f ca="1">IF($C$3=10,"",calc_gear1!AS776)</f>
        <v>1</v>
      </c>
      <c r="P178" s="40" t="str">
        <f ca="1">calc_gear1!AT776</f>
        <v/>
      </c>
      <c r="Q178" s="41">
        <f ca="1">IF($C$3=10,"",calc_gear1!AU776*100)</f>
        <v>1400</v>
      </c>
      <c r="S178" s="39">
        <f>calc_gear1!$I1376</f>
        <v>172</v>
      </c>
      <c r="T178" s="6">
        <f>IF(INT($C$3/10)&lt;=2,"",calc_gear1!$J1376)</f>
        <v>69.7</v>
      </c>
      <c r="U178" s="46">
        <f ca="1">IF(INT($C$3/10)&lt;=2,"",calc_gear1!AS1376)</f>
        <v>1</v>
      </c>
      <c r="V178" s="40" t="str">
        <f ca="1">calc_gear1!AT1376</f>
        <v/>
      </c>
      <c r="W178" s="41">
        <f ca="1">IF(INT($C$3/10)&lt;=2,"",calc_gear1!AU1376*100)</f>
        <v>1400</v>
      </c>
    </row>
    <row r="179" spans="7:23">
      <c r="G179" s="39">
        <f>calc_gear1!$I177</f>
        <v>173</v>
      </c>
      <c r="H179" s="6">
        <f>calc_gear1!$J177</f>
        <v>0</v>
      </c>
      <c r="I179" s="40">
        <f ca="1">calc_gear1!AS177</f>
        <v>0</v>
      </c>
      <c r="J179" s="40" t="str">
        <f ca="1">calc_gear1!AT177</f>
        <v/>
      </c>
      <c r="K179" s="41">
        <f ca="1">calc_gear1!AU177*100</f>
        <v>1400</v>
      </c>
      <c r="M179" s="39">
        <f>calc_gear1!$I777</f>
        <v>173</v>
      </c>
      <c r="N179" s="6">
        <f>IF($C$3=10,"",calc_gear1!$J777)</f>
        <v>43.5</v>
      </c>
      <c r="O179" s="46">
        <f ca="1">IF($C$3=10,"",calc_gear1!AS777)</f>
        <v>1</v>
      </c>
      <c r="P179" s="40" t="str">
        <f ca="1">calc_gear1!AT777</f>
        <v/>
      </c>
      <c r="Q179" s="41">
        <f ca="1">IF($C$3=10,"",calc_gear1!AU777*100)</f>
        <v>1400</v>
      </c>
      <c r="S179" s="39">
        <f>calc_gear1!$I1377</f>
        <v>173</v>
      </c>
      <c r="T179" s="6">
        <f>IF(INT($C$3/10)&lt;=2,"",calc_gear1!$J1377)</f>
        <v>66</v>
      </c>
      <c r="U179" s="46">
        <f ca="1">IF(INT($C$3/10)&lt;=2,"",calc_gear1!AS1377)</f>
        <v>1</v>
      </c>
      <c r="V179" s="40" t="str">
        <f ca="1">calc_gear1!AT1377</f>
        <v/>
      </c>
      <c r="W179" s="41">
        <f ca="1">IF(INT($C$3/10)&lt;=2,"",calc_gear1!AU1377*100)</f>
        <v>1400</v>
      </c>
    </row>
    <row r="180" spans="7:23">
      <c r="G180" s="39">
        <f>calc_gear1!$I178</f>
        <v>174</v>
      </c>
      <c r="H180" s="6">
        <f>calc_gear1!$J178</f>
        <v>0</v>
      </c>
      <c r="I180" s="40">
        <f ca="1">calc_gear1!AS178</f>
        <v>0</v>
      </c>
      <c r="J180" s="40" t="str">
        <f ca="1">calc_gear1!AT178</f>
        <v/>
      </c>
      <c r="K180" s="41">
        <f ca="1">calc_gear1!AU178*100</f>
        <v>1400</v>
      </c>
      <c r="M180" s="39">
        <f>calc_gear1!$I778</f>
        <v>174</v>
      </c>
      <c r="N180" s="6">
        <f>IF($C$3=10,"",calc_gear1!$J778)</f>
        <v>46.5</v>
      </c>
      <c r="O180" s="46">
        <f ca="1">IF($C$3=10,"",calc_gear1!AS778)</f>
        <v>1</v>
      </c>
      <c r="P180" s="40" t="str">
        <f ca="1">calc_gear1!AT778</f>
        <v/>
      </c>
      <c r="Q180" s="41">
        <f ca="1">IF($C$3=10,"",calc_gear1!AU778*100)</f>
        <v>1400</v>
      </c>
      <c r="S180" s="39">
        <f>calc_gear1!$I1378</f>
        <v>174</v>
      </c>
      <c r="T180" s="6">
        <f>IF(INT($C$3/10)&lt;=2,"",calc_gear1!$J1378)</f>
        <v>62.7</v>
      </c>
      <c r="U180" s="46">
        <f ca="1">IF(INT($C$3/10)&lt;=2,"",calc_gear1!AS1378)</f>
        <v>1</v>
      </c>
      <c r="V180" s="40" t="str">
        <f ca="1">calc_gear1!AT1378</f>
        <v/>
      </c>
      <c r="W180" s="41">
        <f ca="1">IF(INT($C$3/10)&lt;=2,"",calc_gear1!AU1378*100)</f>
        <v>1400</v>
      </c>
    </row>
    <row r="181" spans="7:23">
      <c r="G181" s="39">
        <f>calc_gear1!$I179</f>
        <v>175</v>
      </c>
      <c r="H181" s="6">
        <f>calc_gear1!$J179</f>
        <v>0</v>
      </c>
      <c r="I181" s="40">
        <f ca="1">calc_gear1!AS179</f>
        <v>0</v>
      </c>
      <c r="J181" s="40" t="str">
        <f ca="1">calc_gear1!AT179</f>
        <v/>
      </c>
      <c r="K181" s="41">
        <f ca="1">calc_gear1!AU179*100</f>
        <v>1400</v>
      </c>
      <c r="M181" s="39">
        <f>calc_gear1!$I779</f>
        <v>175</v>
      </c>
      <c r="N181" s="6">
        <f>IF($C$3=10,"",calc_gear1!$J779)</f>
        <v>49.7</v>
      </c>
      <c r="O181" s="46">
        <f ca="1">IF($C$3=10,"",calc_gear1!AS779)</f>
        <v>1</v>
      </c>
      <c r="P181" s="40" t="str">
        <f ca="1">calc_gear1!AT779</f>
        <v/>
      </c>
      <c r="Q181" s="41">
        <f ca="1">IF($C$3=10,"",calc_gear1!AU779*100)</f>
        <v>1400</v>
      </c>
      <c r="S181" s="39">
        <f>calc_gear1!$I1379</f>
        <v>175</v>
      </c>
      <c r="T181" s="6">
        <f>IF(INT($C$3/10)&lt;=2,"",calc_gear1!$J1379)</f>
        <v>60</v>
      </c>
      <c r="U181" s="46">
        <f ca="1">IF(INT($C$3/10)&lt;=2,"",calc_gear1!AS1379)</f>
        <v>1</v>
      </c>
      <c r="V181" s="40" t="str">
        <f ca="1">calc_gear1!AT1379</f>
        <v/>
      </c>
      <c r="W181" s="41">
        <f ca="1">IF(INT($C$3/10)&lt;=2,"",calc_gear1!AU1379*100)</f>
        <v>1400</v>
      </c>
    </row>
    <row r="182" spans="7:23">
      <c r="G182" s="39">
        <f>calc_gear1!$I180</f>
        <v>176</v>
      </c>
      <c r="H182" s="6">
        <f>calc_gear1!$J180</f>
        <v>0</v>
      </c>
      <c r="I182" s="40">
        <f ca="1">calc_gear1!AS180</f>
        <v>0</v>
      </c>
      <c r="J182" s="40" t="str">
        <f ca="1">calc_gear1!AT180</f>
        <v/>
      </c>
      <c r="K182" s="41">
        <f ca="1">calc_gear1!AU180*100</f>
        <v>1400</v>
      </c>
      <c r="M182" s="39">
        <f>calc_gear1!$I780</f>
        <v>176</v>
      </c>
      <c r="N182" s="6">
        <f>IF($C$3=10,"",calc_gear1!$J780)</f>
        <v>52.6</v>
      </c>
      <c r="O182" s="46">
        <f ca="1">IF($C$3=10,"",calc_gear1!AS780)</f>
        <v>1</v>
      </c>
      <c r="P182" s="40" t="str">
        <f ca="1">calc_gear1!AT780</f>
        <v/>
      </c>
      <c r="Q182" s="41">
        <f ca="1">IF($C$3=10,"",calc_gear1!AU780*100)</f>
        <v>1400</v>
      </c>
      <c r="S182" s="39">
        <f>calc_gear1!$I1380</f>
        <v>176</v>
      </c>
      <c r="T182" s="6">
        <f>IF(INT($C$3/10)&lt;=2,"",calc_gear1!$J1380)</f>
        <v>58</v>
      </c>
      <c r="U182" s="46">
        <f ca="1">IF(INT($C$3/10)&lt;=2,"",calc_gear1!AS1380)</f>
        <v>1</v>
      </c>
      <c r="V182" s="40" t="str">
        <f ca="1">calc_gear1!AT1380</f>
        <v/>
      </c>
      <c r="W182" s="41">
        <f ca="1">IF(INT($C$3/10)&lt;=2,"",calc_gear1!AU1380*100)</f>
        <v>1400</v>
      </c>
    </row>
    <row r="183" spans="7:23">
      <c r="G183" s="39">
        <f>calc_gear1!$I181</f>
        <v>177</v>
      </c>
      <c r="H183" s="6">
        <f>calc_gear1!$J181</f>
        <v>0</v>
      </c>
      <c r="I183" s="40">
        <f ca="1">calc_gear1!AS181</f>
        <v>0</v>
      </c>
      <c r="J183" s="40" t="str">
        <f ca="1">calc_gear1!AT181</f>
        <v/>
      </c>
      <c r="K183" s="41">
        <f ca="1">calc_gear1!AU181*100</f>
        <v>1400</v>
      </c>
      <c r="M183" s="39">
        <f>calc_gear1!$I781</f>
        <v>177</v>
      </c>
      <c r="N183" s="6">
        <f>IF($C$3=10,"",calc_gear1!$J781)</f>
        <v>55</v>
      </c>
      <c r="O183" s="46">
        <f ca="1">IF($C$3=10,"",calc_gear1!AS781)</f>
        <v>1</v>
      </c>
      <c r="P183" s="40" t="str">
        <f ca="1">calc_gear1!AT781</f>
        <v/>
      </c>
      <c r="Q183" s="41">
        <f ca="1">IF($C$3=10,"",calc_gear1!AU781*100)</f>
        <v>1400</v>
      </c>
      <c r="S183" s="39">
        <f>calc_gear1!$I1381</f>
        <v>177</v>
      </c>
      <c r="T183" s="6">
        <f>IF(INT($C$3/10)&lt;=2,"",calc_gear1!$J1381)</f>
        <v>56.4</v>
      </c>
      <c r="U183" s="46">
        <f ca="1">IF(INT($C$3/10)&lt;=2,"",calc_gear1!AS1381)</f>
        <v>1</v>
      </c>
      <c r="V183" s="40" t="str">
        <f ca="1">calc_gear1!AT1381</f>
        <v/>
      </c>
      <c r="W183" s="41">
        <f ca="1">IF(INT($C$3/10)&lt;=2,"",calc_gear1!AU1381*100)</f>
        <v>1400</v>
      </c>
    </row>
    <row r="184" spans="7:23">
      <c r="G184" s="39">
        <f>calc_gear1!$I182</f>
        <v>178</v>
      </c>
      <c r="H184" s="6">
        <f>calc_gear1!$J182</f>
        <v>0</v>
      </c>
      <c r="I184" s="46">
        <f ca="1">calc_gear1!AS182</f>
        <v>1</v>
      </c>
      <c r="J184" s="40">
        <f ca="1">calc_gear1!AT182</f>
        <v>-1</v>
      </c>
      <c r="K184" s="41">
        <f ca="1">calc_gear1!AU182*100</f>
        <v>1400</v>
      </c>
      <c r="M184" s="39">
        <f>calc_gear1!$I782</f>
        <v>178</v>
      </c>
      <c r="N184" s="6">
        <f>IF($C$3=10,"",calc_gear1!$J782)</f>
        <v>56.5</v>
      </c>
      <c r="O184" s="46">
        <f ca="1">IF($C$3=10,"",calc_gear1!AS782)</f>
        <v>1</v>
      </c>
      <c r="P184" s="40" t="str">
        <f ca="1">calc_gear1!AT782</f>
        <v/>
      </c>
      <c r="Q184" s="41">
        <f ca="1">IF($C$3=10,"",calc_gear1!AU782*100)</f>
        <v>1400</v>
      </c>
      <c r="S184" s="39">
        <f>calc_gear1!$I1382</f>
        <v>178</v>
      </c>
      <c r="T184" s="6">
        <f>IF(INT($C$3/10)&lt;=2,"",calc_gear1!$J1382)</f>
        <v>54.8</v>
      </c>
      <c r="U184" s="46">
        <f ca="1">IF(INT($C$3/10)&lt;=2,"",calc_gear1!AS1382)</f>
        <v>1</v>
      </c>
      <c r="V184" s="40" t="str">
        <f ca="1">calc_gear1!AT1382</f>
        <v/>
      </c>
      <c r="W184" s="41">
        <f ca="1">IF(INT($C$3/10)&lt;=2,"",calc_gear1!AU1382*100)</f>
        <v>1400</v>
      </c>
    </row>
    <row r="185" spans="7:23">
      <c r="G185" s="39">
        <f>calc_gear1!$I183</f>
        <v>179</v>
      </c>
      <c r="H185" s="6">
        <f>calc_gear1!$J183</f>
        <v>0</v>
      </c>
      <c r="I185" s="46">
        <f ca="1">calc_gear1!AS183</f>
        <v>1</v>
      </c>
      <c r="J185" s="40">
        <f ca="1">calc_gear1!AT183</f>
        <v>-1</v>
      </c>
      <c r="K185" s="41">
        <f ca="1">calc_gear1!AU183*100</f>
        <v>1400</v>
      </c>
      <c r="M185" s="39">
        <f>calc_gear1!$I783</f>
        <v>179</v>
      </c>
      <c r="N185" s="6">
        <f>IF($C$3=10,"",calc_gear1!$J783)</f>
        <v>57.1</v>
      </c>
      <c r="O185" s="46">
        <f ca="1">IF($C$3=10,"",calc_gear1!AS783)</f>
        <v>1</v>
      </c>
      <c r="P185" s="40" t="str">
        <f ca="1">calc_gear1!AT783</f>
        <v/>
      </c>
      <c r="Q185" s="41">
        <f ca="1">IF($C$3=10,"",calc_gear1!AU783*100)</f>
        <v>1400</v>
      </c>
      <c r="S185" s="39">
        <f>calc_gear1!$I1383</f>
        <v>179</v>
      </c>
      <c r="T185" s="6">
        <f>IF(INT($C$3/10)&lt;=2,"",calc_gear1!$J1383)</f>
        <v>53.3</v>
      </c>
      <c r="U185" s="46">
        <f ca="1">IF(INT($C$3/10)&lt;=2,"",calc_gear1!AS1383)</f>
        <v>1</v>
      </c>
      <c r="V185" s="40" t="str">
        <f ca="1">calc_gear1!AT1383</f>
        <v/>
      </c>
      <c r="W185" s="41">
        <f ca="1">IF(INT($C$3/10)&lt;=2,"",calc_gear1!AU1383*100)</f>
        <v>1400</v>
      </c>
    </row>
    <row r="186" spans="7:23">
      <c r="G186" s="39">
        <f>calc_gear1!$I184</f>
        <v>180</v>
      </c>
      <c r="H186" s="6">
        <f>calc_gear1!$J184</f>
        <v>0</v>
      </c>
      <c r="I186" s="46">
        <f ca="1">calc_gear1!AS184</f>
        <v>1</v>
      </c>
      <c r="J186" s="40">
        <f ca="1">calc_gear1!AT184</f>
        <v>-1</v>
      </c>
      <c r="K186" s="41">
        <f ca="1">calc_gear1!AU184*100</f>
        <v>1400</v>
      </c>
      <c r="M186" s="39">
        <f>calc_gear1!$I784</f>
        <v>180</v>
      </c>
      <c r="N186" s="6">
        <f>IF($C$3=10,"",calc_gear1!$J784)</f>
        <v>57.3</v>
      </c>
      <c r="O186" s="46">
        <f ca="1">IF($C$3=10,"",calc_gear1!AS784)</f>
        <v>1</v>
      </c>
      <c r="P186" s="40" t="str">
        <f ca="1">calc_gear1!AT784</f>
        <v/>
      </c>
      <c r="Q186" s="41">
        <f ca="1">IF($C$3=10,"",calc_gear1!AU784*100)</f>
        <v>1400</v>
      </c>
      <c r="S186" s="39">
        <f>calc_gear1!$I1384</f>
        <v>180</v>
      </c>
      <c r="T186" s="6">
        <f>IF(INT($C$3/10)&lt;=2,"",calc_gear1!$J1384)</f>
        <v>51.7</v>
      </c>
      <c r="U186" s="46">
        <f ca="1">IF(INT($C$3/10)&lt;=2,"",calc_gear1!AS1384)</f>
        <v>1</v>
      </c>
      <c r="V186" s="40" t="str">
        <f ca="1">calc_gear1!AT1384</f>
        <v/>
      </c>
      <c r="W186" s="41">
        <f ca="1">IF(INT($C$3/10)&lt;=2,"",calc_gear1!AU1384*100)</f>
        <v>1400</v>
      </c>
    </row>
    <row r="187" spans="7:23">
      <c r="G187" s="39">
        <f>calc_gear1!$I185</f>
        <v>181</v>
      </c>
      <c r="H187" s="6">
        <f>calc_gear1!$J185</f>
        <v>0</v>
      </c>
      <c r="I187" s="46">
        <f ca="1">calc_gear1!AS185</f>
        <v>1</v>
      </c>
      <c r="J187" s="40">
        <f ca="1">calc_gear1!AT185</f>
        <v>-1</v>
      </c>
      <c r="K187" s="41">
        <f ca="1">calc_gear1!AU185*100</f>
        <v>1400</v>
      </c>
      <c r="M187" s="39">
        <f>calc_gear1!$I785</f>
        <v>181</v>
      </c>
      <c r="N187" s="6">
        <f>IF($C$3=10,"",calc_gear1!$J785)</f>
        <v>57</v>
      </c>
      <c r="O187" s="46">
        <f ca="1">IF($C$3=10,"",calc_gear1!AS785)</f>
        <v>1</v>
      </c>
      <c r="P187" s="40" t="str">
        <f ca="1">calc_gear1!AT785</f>
        <v/>
      </c>
      <c r="Q187" s="41">
        <f ca="1">IF($C$3=10,"",calc_gear1!AU785*100)</f>
        <v>1400</v>
      </c>
      <c r="S187" s="39">
        <f>calc_gear1!$I1385</f>
        <v>181</v>
      </c>
      <c r="T187" s="6">
        <f>IF(INT($C$3/10)&lt;=2,"",calc_gear1!$J1385)</f>
        <v>50.2</v>
      </c>
      <c r="U187" s="46">
        <f ca="1">IF(INT($C$3/10)&lt;=2,"",calc_gear1!AS1385)</f>
        <v>1</v>
      </c>
      <c r="V187" s="40" t="str">
        <f ca="1">calc_gear1!AT1385</f>
        <v/>
      </c>
      <c r="W187" s="41">
        <f ca="1">IF(INT($C$3/10)&lt;=2,"",calc_gear1!AU1385*100)</f>
        <v>1400</v>
      </c>
    </row>
    <row r="188" spans="7:23">
      <c r="G188" s="39">
        <f>calc_gear1!$I186</f>
        <v>182</v>
      </c>
      <c r="H188" s="6">
        <f>calc_gear1!$J186</f>
        <v>0</v>
      </c>
      <c r="I188" s="46">
        <f ca="1">calc_gear1!AS186</f>
        <v>1</v>
      </c>
      <c r="J188" s="40">
        <f ca="1">calc_gear1!AT186</f>
        <v>-1</v>
      </c>
      <c r="K188" s="41">
        <f ca="1">calc_gear1!AU186*100</f>
        <v>1400</v>
      </c>
      <c r="M188" s="39">
        <f>calc_gear1!$I786</f>
        <v>182</v>
      </c>
      <c r="N188" s="6">
        <f>IF($C$3=10,"",calc_gear1!$J786)</f>
        <v>56.3</v>
      </c>
      <c r="O188" s="46">
        <f ca="1">IF($C$3=10,"",calc_gear1!AS786)</f>
        <v>1</v>
      </c>
      <c r="P188" s="40" t="str">
        <f ca="1">calc_gear1!AT786</f>
        <v/>
      </c>
      <c r="Q188" s="41">
        <f ca="1">IF($C$3=10,"",calc_gear1!AU786*100)</f>
        <v>1400</v>
      </c>
      <c r="S188" s="39">
        <f>calc_gear1!$I1386</f>
        <v>182</v>
      </c>
      <c r="T188" s="6">
        <f>IF(INT($C$3/10)&lt;=2,"",calc_gear1!$J1386)</f>
        <v>48.7</v>
      </c>
      <c r="U188" s="46">
        <f ca="1">IF(INT($C$3/10)&lt;=2,"",calc_gear1!AS1386)</f>
        <v>1</v>
      </c>
      <c r="V188" s="40" t="str">
        <f ca="1">calc_gear1!AT1386</f>
        <v/>
      </c>
      <c r="W188" s="41">
        <f ca="1">IF(INT($C$3/10)&lt;=2,"",calc_gear1!AU1386*100)</f>
        <v>1400</v>
      </c>
    </row>
    <row r="189" spans="7:23">
      <c r="G189" s="39">
        <f>calc_gear1!$I187</f>
        <v>183</v>
      </c>
      <c r="H189" s="6">
        <f>calc_gear1!$J187</f>
        <v>2</v>
      </c>
      <c r="I189" s="46">
        <f ca="1">calc_gear1!AS187</f>
        <v>1</v>
      </c>
      <c r="J189" s="40" t="str">
        <f ca="1">calc_gear1!AT187</f>
        <v/>
      </c>
      <c r="K189" s="41">
        <f ca="1">calc_gear1!AU187*100</f>
        <v>1400</v>
      </c>
      <c r="M189" s="39">
        <f>calc_gear1!$I787</f>
        <v>183</v>
      </c>
      <c r="N189" s="6">
        <f>IF($C$3=10,"",calc_gear1!$J787)</f>
        <v>55.2</v>
      </c>
      <c r="O189" s="46">
        <f ca="1">IF($C$3=10,"",calc_gear1!AS787)</f>
        <v>1</v>
      </c>
      <c r="P189" s="40" t="str">
        <f ca="1">calc_gear1!AT787</f>
        <v/>
      </c>
      <c r="Q189" s="41">
        <f ca="1">IF($C$3=10,"",calc_gear1!AU787*100)</f>
        <v>1400</v>
      </c>
      <c r="S189" s="39">
        <f>calc_gear1!$I1387</f>
        <v>183</v>
      </c>
      <c r="T189" s="6">
        <f>IF(INT($C$3/10)&lt;=2,"",calc_gear1!$J1387)</f>
        <v>47.2</v>
      </c>
      <c r="U189" s="46">
        <f ca="1">IF(INT($C$3/10)&lt;=2,"",calc_gear1!AS1387)</f>
        <v>1</v>
      </c>
      <c r="V189" s="40" t="str">
        <f ca="1">calc_gear1!AT1387</f>
        <v/>
      </c>
      <c r="W189" s="41">
        <f ca="1">IF(INT($C$3/10)&lt;=2,"",calc_gear1!AU1387*100)</f>
        <v>1400</v>
      </c>
    </row>
    <row r="190" spans="7:23">
      <c r="G190" s="39">
        <f>calc_gear1!$I188</f>
        <v>184</v>
      </c>
      <c r="H190" s="6">
        <f>calc_gear1!$J188</f>
        <v>6</v>
      </c>
      <c r="I190" s="46">
        <f ca="1">calc_gear1!AS188</f>
        <v>1</v>
      </c>
      <c r="J190" s="40" t="str">
        <f ca="1">calc_gear1!AT188</f>
        <v/>
      </c>
      <c r="K190" s="41">
        <f ca="1">calc_gear1!AU188*100</f>
        <v>1400</v>
      </c>
      <c r="M190" s="39">
        <f>calc_gear1!$I788</f>
        <v>184</v>
      </c>
      <c r="N190" s="6">
        <f>IF($C$3=10,"",calc_gear1!$J788)</f>
        <v>53.9</v>
      </c>
      <c r="O190" s="46">
        <f ca="1">IF($C$3=10,"",calc_gear1!AS788)</f>
        <v>1</v>
      </c>
      <c r="P190" s="40" t="str">
        <f ca="1">calc_gear1!AT788</f>
        <v/>
      </c>
      <c r="Q190" s="41">
        <f ca="1">IF($C$3=10,"",calc_gear1!AU788*100)</f>
        <v>1400</v>
      </c>
      <c r="S190" s="39">
        <f>calc_gear1!$I1388</f>
        <v>184</v>
      </c>
      <c r="T190" s="6">
        <f>IF(INT($C$3/10)&lt;=2,"",calc_gear1!$J1388)</f>
        <v>47.1</v>
      </c>
      <c r="U190" s="46">
        <f ca="1">IF(INT($C$3/10)&lt;=2,"",calc_gear1!AS1388)</f>
        <v>1</v>
      </c>
      <c r="V190" s="40" t="str">
        <f ca="1">calc_gear1!AT1388</f>
        <v/>
      </c>
      <c r="W190" s="41">
        <f ca="1">IF(INT($C$3/10)&lt;=2,"",calc_gear1!AU1388*100)</f>
        <v>1400</v>
      </c>
    </row>
    <row r="191" spans="7:23">
      <c r="G191" s="39">
        <f>calc_gear1!$I189</f>
        <v>185</v>
      </c>
      <c r="H191" s="6">
        <f>calc_gear1!$J189</f>
        <v>12.4</v>
      </c>
      <c r="I191" s="46">
        <f ca="1">calc_gear1!AS189</f>
        <v>1</v>
      </c>
      <c r="J191" s="40" t="str">
        <f ca="1">calc_gear1!AT189</f>
        <v/>
      </c>
      <c r="K191" s="41">
        <f ca="1">calc_gear1!AU189*100</f>
        <v>1400</v>
      </c>
      <c r="M191" s="39">
        <f>calc_gear1!$I789</f>
        <v>185</v>
      </c>
      <c r="N191" s="6">
        <f>IF($C$3=10,"",calc_gear1!$J789)</f>
        <v>52.6</v>
      </c>
      <c r="O191" s="46">
        <f ca="1">IF($C$3=10,"",calc_gear1!AS789)</f>
        <v>1</v>
      </c>
      <c r="P191" s="40" t="str">
        <f ca="1">calc_gear1!AT789</f>
        <v/>
      </c>
      <c r="Q191" s="41">
        <f ca="1">IF($C$3=10,"",calc_gear1!AU789*100)</f>
        <v>1400</v>
      </c>
      <c r="S191" s="39">
        <f>calc_gear1!$I1389</f>
        <v>185</v>
      </c>
      <c r="T191" s="6">
        <f>IF(INT($C$3/10)&lt;=2,"",calc_gear1!$J1389)</f>
        <v>47</v>
      </c>
      <c r="U191" s="46">
        <f ca="1">IF(INT($C$3/10)&lt;=2,"",calc_gear1!AS1389)</f>
        <v>1</v>
      </c>
      <c r="V191" s="40" t="str">
        <f ca="1">calc_gear1!AT1389</f>
        <v/>
      </c>
      <c r="W191" s="41">
        <f ca="1">IF(INT($C$3/10)&lt;=2,"",calc_gear1!AU1389*100)</f>
        <v>1400</v>
      </c>
    </row>
    <row r="192" spans="7:23">
      <c r="G192" s="39">
        <f>calc_gear1!$I190</f>
        <v>186</v>
      </c>
      <c r="H192" s="6">
        <f>calc_gear1!$J190</f>
        <v>21.4</v>
      </c>
      <c r="I192" s="46">
        <f ca="1">calc_gear1!AS190</f>
        <v>1</v>
      </c>
      <c r="J192" s="40" t="str">
        <f ca="1">calc_gear1!AT190</f>
        <v/>
      </c>
      <c r="K192" s="41">
        <f ca="1">calc_gear1!AU190*100</f>
        <v>1400</v>
      </c>
      <c r="M192" s="39">
        <f>calc_gear1!$I790</f>
        <v>186</v>
      </c>
      <c r="N192" s="6">
        <f>IF($C$3=10,"",calc_gear1!$J790)</f>
        <v>51.4</v>
      </c>
      <c r="O192" s="46">
        <f ca="1">IF($C$3=10,"",calc_gear1!AS790)</f>
        <v>1</v>
      </c>
      <c r="P192" s="40" t="str">
        <f ca="1">calc_gear1!AT790</f>
        <v/>
      </c>
      <c r="Q192" s="41">
        <f ca="1">IF($C$3=10,"",calc_gear1!AU790*100)</f>
        <v>1400</v>
      </c>
      <c r="S192" s="39">
        <f>calc_gear1!$I1390</f>
        <v>186</v>
      </c>
      <c r="T192" s="6">
        <f>IF(INT($C$3/10)&lt;=2,"",calc_gear1!$J1390)</f>
        <v>46.9</v>
      </c>
      <c r="U192" s="46">
        <f ca="1">IF(INT($C$3/10)&lt;=2,"",calc_gear1!AS1390)</f>
        <v>1</v>
      </c>
      <c r="V192" s="40" t="str">
        <f ca="1">calc_gear1!AT1390</f>
        <v/>
      </c>
      <c r="W192" s="41">
        <f ca="1">IF(INT($C$3/10)&lt;=2,"",calc_gear1!AU1390*100)</f>
        <v>1400</v>
      </c>
    </row>
    <row r="193" spans="7:23">
      <c r="G193" s="39">
        <f>calc_gear1!$I191</f>
        <v>187</v>
      </c>
      <c r="H193" s="6">
        <f>calc_gear1!$J191</f>
        <v>30</v>
      </c>
      <c r="I193" s="46">
        <f ca="1">calc_gear1!AS191</f>
        <v>1</v>
      </c>
      <c r="J193" s="40" t="str">
        <f ca="1">calc_gear1!AT191</f>
        <v/>
      </c>
      <c r="K193" s="41">
        <f ca="1">calc_gear1!AU191*100</f>
        <v>1400</v>
      </c>
      <c r="M193" s="39">
        <f>calc_gear1!$I791</f>
        <v>187</v>
      </c>
      <c r="N193" s="6">
        <f>IF($C$3=10,"",calc_gear1!$J791)</f>
        <v>50.1</v>
      </c>
      <c r="O193" s="46">
        <f ca="1">IF($C$3=10,"",calc_gear1!AS791)</f>
        <v>1</v>
      </c>
      <c r="P193" s="40" t="str">
        <f ca="1">calc_gear1!AT791</f>
        <v/>
      </c>
      <c r="Q193" s="41">
        <f ca="1">IF($C$3=10,"",calc_gear1!AU791*100)</f>
        <v>1400</v>
      </c>
      <c r="S193" s="39">
        <f>calc_gear1!$I1391</f>
        <v>187</v>
      </c>
      <c r="T193" s="6">
        <f>IF(INT($C$3/10)&lt;=2,"",calc_gear1!$J1391)</f>
        <v>46.6</v>
      </c>
      <c r="U193" s="46">
        <f ca="1">IF(INT($C$3/10)&lt;=2,"",calc_gear1!AS1391)</f>
        <v>1</v>
      </c>
      <c r="V193" s="40" t="str">
        <f ca="1">calc_gear1!AT1391</f>
        <v/>
      </c>
      <c r="W193" s="41">
        <f ca="1">IF(INT($C$3/10)&lt;=2,"",calc_gear1!AU1391*100)</f>
        <v>1400</v>
      </c>
    </row>
    <row r="194" spans="7:23">
      <c r="G194" s="39">
        <f>calc_gear1!$I192</f>
        <v>188</v>
      </c>
      <c r="H194" s="6">
        <f>calc_gear1!$J192</f>
        <v>37.1</v>
      </c>
      <c r="I194" s="46">
        <f ca="1">calc_gear1!AS192</f>
        <v>1</v>
      </c>
      <c r="J194" s="40" t="str">
        <f ca="1">calc_gear1!AT192</f>
        <v/>
      </c>
      <c r="K194" s="41">
        <f ca="1">calc_gear1!AU192*100</f>
        <v>1400</v>
      </c>
      <c r="M194" s="39">
        <f>calc_gear1!$I792</f>
        <v>188</v>
      </c>
      <c r="N194" s="6">
        <f>IF($C$3=10,"",calc_gear1!$J792)</f>
        <v>51.5</v>
      </c>
      <c r="O194" s="46">
        <f ca="1">IF($C$3=10,"",calc_gear1!AS792)</f>
        <v>1</v>
      </c>
      <c r="P194" s="40" t="str">
        <f ca="1">calc_gear1!AT792</f>
        <v/>
      </c>
      <c r="Q194" s="41">
        <f ca="1">IF($C$3=10,"",calc_gear1!AU792*100)</f>
        <v>1400</v>
      </c>
      <c r="S194" s="39">
        <f>calc_gear1!$I1392</f>
        <v>188</v>
      </c>
      <c r="T194" s="6">
        <f>IF(INT($C$3/10)&lt;=2,"",calc_gear1!$J1392)</f>
        <v>46.3</v>
      </c>
      <c r="U194" s="46">
        <f ca="1">IF(INT($C$3/10)&lt;=2,"",calc_gear1!AS1392)</f>
        <v>1</v>
      </c>
      <c r="V194" s="40" t="str">
        <f ca="1">calc_gear1!AT1392</f>
        <v/>
      </c>
      <c r="W194" s="41">
        <f ca="1">IF(INT($C$3/10)&lt;=2,"",calc_gear1!AU1392*100)</f>
        <v>1400</v>
      </c>
    </row>
    <row r="195" spans="7:23">
      <c r="G195" s="39">
        <f>calc_gear1!$I193</f>
        <v>189</v>
      </c>
      <c r="H195" s="6">
        <f>calc_gear1!$J193</f>
        <v>42.5</v>
      </c>
      <c r="I195" s="46">
        <f ca="1">calc_gear1!AS193</f>
        <v>1</v>
      </c>
      <c r="J195" s="40" t="str">
        <f ca="1">calc_gear1!AT193</f>
        <v/>
      </c>
      <c r="K195" s="41">
        <f ca="1">calc_gear1!AU193*100</f>
        <v>1400</v>
      </c>
      <c r="M195" s="39">
        <f>calc_gear1!$I793</f>
        <v>189</v>
      </c>
      <c r="N195" s="6">
        <f>IF($C$3=10,"",calc_gear1!$J793)</f>
        <v>53.1</v>
      </c>
      <c r="O195" s="46">
        <f ca="1">IF($C$3=10,"",calc_gear1!AS793)</f>
        <v>1</v>
      </c>
      <c r="P195" s="40" t="str">
        <f ca="1">calc_gear1!AT793</f>
        <v/>
      </c>
      <c r="Q195" s="41">
        <f ca="1">IF($C$3=10,"",calc_gear1!AU793*100)</f>
        <v>1400</v>
      </c>
      <c r="S195" s="39">
        <f>calc_gear1!$I1393</f>
        <v>189</v>
      </c>
      <c r="T195" s="6">
        <f>IF(INT($C$3/10)&lt;=2,"",calc_gear1!$J1393)</f>
        <v>46.1</v>
      </c>
      <c r="U195" s="46">
        <f ca="1">IF(INT($C$3/10)&lt;=2,"",calc_gear1!AS1393)</f>
        <v>1</v>
      </c>
      <c r="V195" s="40" t="str">
        <f ca="1">calc_gear1!AT1393</f>
        <v/>
      </c>
      <c r="W195" s="41">
        <f ca="1">IF(INT($C$3/10)&lt;=2,"",calc_gear1!AU1393*100)</f>
        <v>1400</v>
      </c>
    </row>
    <row r="196" spans="7:23">
      <c r="G196" s="39">
        <f>calc_gear1!$I194</f>
        <v>190</v>
      </c>
      <c r="H196" s="6">
        <f>calc_gear1!$J194</f>
        <v>46.6</v>
      </c>
      <c r="I196" s="46">
        <f ca="1">calc_gear1!AS194</f>
        <v>1</v>
      </c>
      <c r="J196" s="40" t="str">
        <f ca="1">calc_gear1!AT194</f>
        <v/>
      </c>
      <c r="K196" s="41">
        <f ca="1">calc_gear1!AU194*100</f>
        <v>1400</v>
      </c>
      <c r="M196" s="39">
        <f>calc_gear1!$I794</f>
        <v>190</v>
      </c>
      <c r="N196" s="6">
        <f>IF($C$3=10,"",calc_gear1!$J794)</f>
        <v>54.8</v>
      </c>
      <c r="O196" s="46">
        <f ca="1">IF($C$3=10,"",calc_gear1!AS794)</f>
        <v>1</v>
      </c>
      <c r="P196" s="40" t="str">
        <f ca="1">calc_gear1!AT794</f>
        <v/>
      </c>
      <c r="Q196" s="41">
        <f ca="1">IF($C$3=10,"",calc_gear1!AU794*100)</f>
        <v>1400</v>
      </c>
      <c r="S196" s="39">
        <f>calc_gear1!$I1394</f>
        <v>190</v>
      </c>
      <c r="T196" s="6">
        <f>IF(INT($C$3/10)&lt;=2,"",calc_gear1!$J1394)</f>
        <v>46.1</v>
      </c>
      <c r="U196" s="46">
        <f ca="1">IF(INT($C$3/10)&lt;=2,"",calc_gear1!AS1394)</f>
        <v>1</v>
      </c>
      <c r="V196" s="40" t="str">
        <f ca="1">calc_gear1!AT1394</f>
        <v/>
      </c>
      <c r="W196" s="41">
        <f ca="1">IF(INT($C$3/10)&lt;=2,"",calc_gear1!AU1394*100)</f>
        <v>1400</v>
      </c>
    </row>
    <row r="197" spans="7:23">
      <c r="G197" s="39">
        <f>calc_gear1!$I195</f>
        <v>191</v>
      </c>
      <c r="H197" s="6">
        <f>calc_gear1!$J195</f>
        <v>49.8</v>
      </c>
      <c r="I197" s="46">
        <f ca="1">calc_gear1!AS195</f>
        <v>1</v>
      </c>
      <c r="J197" s="40" t="str">
        <f ca="1">calc_gear1!AT195</f>
        <v/>
      </c>
      <c r="K197" s="41">
        <f ca="1">calc_gear1!AU195*100</f>
        <v>1400</v>
      </c>
      <c r="M197" s="39">
        <f>calc_gear1!$I795</f>
        <v>191</v>
      </c>
      <c r="N197" s="6">
        <f>IF($C$3=10,"",calc_gear1!$J795)</f>
        <v>56.6</v>
      </c>
      <c r="O197" s="46">
        <f ca="1">IF($C$3=10,"",calc_gear1!AS795)</f>
        <v>1</v>
      </c>
      <c r="P197" s="40" t="str">
        <f ca="1">calc_gear1!AT795</f>
        <v/>
      </c>
      <c r="Q197" s="41">
        <f ca="1">IF($C$3=10,"",calc_gear1!AU795*100)</f>
        <v>1400</v>
      </c>
      <c r="S197" s="39">
        <f>calc_gear1!$I1395</f>
        <v>191</v>
      </c>
      <c r="T197" s="6">
        <f>IF(INT($C$3/10)&lt;=2,"",calc_gear1!$J1395)</f>
        <v>46.5</v>
      </c>
      <c r="U197" s="46">
        <f ca="1">IF(INT($C$3/10)&lt;=2,"",calc_gear1!AS1395)</f>
        <v>1</v>
      </c>
      <c r="V197" s="40" t="str">
        <f ca="1">calc_gear1!AT1395</f>
        <v/>
      </c>
      <c r="W197" s="41">
        <f ca="1">IF(INT($C$3/10)&lt;=2,"",calc_gear1!AU1395*100)</f>
        <v>1400</v>
      </c>
    </row>
    <row r="198" spans="7:23">
      <c r="G198" s="39">
        <f>calc_gear1!$I196</f>
        <v>192</v>
      </c>
      <c r="H198" s="6">
        <f>calc_gear1!$J196</f>
        <v>52.4</v>
      </c>
      <c r="I198" s="46">
        <f ca="1">calc_gear1!AS196</f>
        <v>1</v>
      </c>
      <c r="J198" s="40" t="str">
        <f ca="1">calc_gear1!AT196</f>
        <v/>
      </c>
      <c r="K198" s="41">
        <f ca="1">calc_gear1!AU196*100</f>
        <v>1400</v>
      </c>
      <c r="M198" s="39">
        <f>calc_gear1!$I796</f>
        <v>192</v>
      </c>
      <c r="N198" s="6">
        <f>IF($C$3=10,"",calc_gear1!$J796)</f>
        <v>58.5</v>
      </c>
      <c r="O198" s="46">
        <f ca="1">IF($C$3=10,"",calc_gear1!AS796)</f>
        <v>1</v>
      </c>
      <c r="P198" s="40" t="str">
        <f ca="1">calc_gear1!AT796</f>
        <v/>
      </c>
      <c r="Q198" s="41">
        <f ca="1">IF($C$3=10,"",calc_gear1!AU796*100)</f>
        <v>1400</v>
      </c>
      <c r="S198" s="39">
        <f>calc_gear1!$I1396</f>
        <v>192</v>
      </c>
      <c r="T198" s="6">
        <f>IF(INT($C$3/10)&lt;=2,"",calc_gear1!$J1396)</f>
        <v>47.1</v>
      </c>
      <c r="U198" s="46">
        <f ca="1">IF(INT($C$3/10)&lt;=2,"",calc_gear1!AS1396)</f>
        <v>1</v>
      </c>
      <c r="V198" s="40" t="str">
        <f ca="1">calc_gear1!AT1396</f>
        <v/>
      </c>
      <c r="W198" s="41">
        <f ca="1">IF(INT($C$3/10)&lt;=2,"",calc_gear1!AU1396*100)</f>
        <v>1400</v>
      </c>
    </row>
    <row r="199" spans="7:23">
      <c r="G199" s="39">
        <f>calc_gear1!$I197</f>
        <v>193</v>
      </c>
      <c r="H199" s="6">
        <f>calc_gear1!$J197</f>
        <v>54.4</v>
      </c>
      <c r="I199" s="46">
        <f ca="1">calc_gear1!AS197</f>
        <v>1</v>
      </c>
      <c r="J199" s="40" t="str">
        <f ca="1">calc_gear1!AT197</f>
        <v/>
      </c>
      <c r="K199" s="41">
        <f ca="1">calc_gear1!AU197*100</f>
        <v>1400</v>
      </c>
      <c r="M199" s="39">
        <f>calc_gear1!$I797</f>
        <v>193</v>
      </c>
      <c r="N199" s="6">
        <f>IF($C$3=10,"",calc_gear1!$J797)</f>
        <v>60.6</v>
      </c>
      <c r="O199" s="46">
        <f ca="1">IF($C$3=10,"",calc_gear1!AS797)</f>
        <v>1</v>
      </c>
      <c r="P199" s="40" t="str">
        <f ca="1">calc_gear1!AT797</f>
        <v/>
      </c>
      <c r="Q199" s="41">
        <f ca="1">IF($C$3=10,"",calc_gear1!AU797*100)</f>
        <v>1400</v>
      </c>
      <c r="S199" s="39">
        <f>calc_gear1!$I1397</f>
        <v>193</v>
      </c>
      <c r="T199" s="6">
        <f>IF(INT($C$3/10)&lt;=2,"",calc_gear1!$J1397)</f>
        <v>48.1</v>
      </c>
      <c r="U199" s="46">
        <f ca="1">IF(INT($C$3/10)&lt;=2,"",calc_gear1!AS1397)</f>
        <v>1</v>
      </c>
      <c r="V199" s="40" t="str">
        <f ca="1">calc_gear1!AT1397</f>
        <v/>
      </c>
      <c r="W199" s="41">
        <f ca="1">IF(INT($C$3/10)&lt;=2,"",calc_gear1!AU1397*100)</f>
        <v>1400</v>
      </c>
    </row>
    <row r="200" spans="7:23">
      <c r="G200" s="39">
        <f>calc_gear1!$I198</f>
        <v>194</v>
      </c>
      <c r="H200" s="6">
        <f>calc_gear1!$J198</f>
        <v>55.6</v>
      </c>
      <c r="I200" s="46">
        <f ca="1">calc_gear1!AS198</f>
        <v>1</v>
      </c>
      <c r="J200" s="40" t="str">
        <f ca="1">calc_gear1!AT198</f>
        <v/>
      </c>
      <c r="K200" s="41">
        <f ca="1">calc_gear1!AU198*100</f>
        <v>1400</v>
      </c>
      <c r="M200" s="39">
        <f>calc_gear1!$I798</f>
        <v>194</v>
      </c>
      <c r="N200" s="6">
        <f>IF($C$3=10,"",calc_gear1!$J798)</f>
        <v>62.8</v>
      </c>
      <c r="O200" s="46">
        <f ca="1">IF($C$3=10,"",calc_gear1!AS798)</f>
        <v>1</v>
      </c>
      <c r="P200" s="40" t="str">
        <f ca="1">calc_gear1!AT798</f>
        <v/>
      </c>
      <c r="Q200" s="41">
        <f ca="1">IF($C$3=10,"",calc_gear1!AU798*100)</f>
        <v>1400</v>
      </c>
      <c r="S200" s="39">
        <f>calc_gear1!$I1398</f>
        <v>194</v>
      </c>
      <c r="T200" s="6">
        <f>IF(INT($C$3/10)&lt;=2,"",calc_gear1!$J1398)</f>
        <v>49.8</v>
      </c>
      <c r="U200" s="46">
        <f ca="1">IF(INT($C$3/10)&lt;=2,"",calc_gear1!AS1398)</f>
        <v>1</v>
      </c>
      <c r="V200" s="40" t="str">
        <f ca="1">calc_gear1!AT1398</f>
        <v/>
      </c>
      <c r="W200" s="41">
        <f ca="1">IF(INT($C$3/10)&lt;=2,"",calc_gear1!AU1398*100)</f>
        <v>1400</v>
      </c>
    </row>
    <row r="201" spans="7:23">
      <c r="G201" s="39">
        <f>calc_gear1!$I199</f>
        <v>195</v>
      </c>
      <c r="H201" s="6">
        <f>calc_gear1!$J199</f>
        <v>56.1</v>
      </c>
      <c r="I201" s="46">
        <f ca="1">calc_gear1!AS199</f>
        <v>1</v>
      </c>
      <c r="J201" s="40" t="str">
        <f ca="1">calc_gear1!AT199</f>
        <v/>
      </c>
      <c r="K201" s="41">
        <f ca="1">calc_gear1!AU199*100</f>
        <v>1400</v>
      </c>
      <c r="M201" s="39">
        <f>calc_gear1!$I799</f>
        <v>195</v>
      </c>
      <c r="N201" s="6">
        <f>IF($C$3=10,"",calc_gear1!$J799)</f>
        <v>64.900000000000006</v>
      </c>
      <c r="O201" s="46">
        <f ca="1">IF($C$3=10,"",calc_gear1!AS799)</f>
        <v>1</v>
      </c>
      <c r="P201" s="40" t="str">
        <f ca="1">calc_gear1!AT799</f>
        <v/>
      </c>
      <c r="Q201" s="41">
        <f ca="1">IF($C$3=10,"",calc_gear1!AU799*100)</f>
        <v>1400</v>
      </c>
      <c r="S201" s="39">
        <f>calc_gear1!$I1399</f>
        <v>195</v>
      </c>
      <c r="T201" s="6">
        <f>IF(INT($C$3/10)&lt;=2,"",calc_gear1!$J1399)</f>
        <v>52.2</v>
      </c>
      <c r="U201" s="46">
        <f ca="1">IF(INT($C$3/10)&lt;=2,"",calc_gear1!AS1399)</f>
        <v>1</v>
      </c>
      <c r="V201" s="40" t="str">
        <f ca="1">calc_gear1!AT1399</f>
        <v/>
      </c>
      <c r="W201" s="41">
        <f ca="1">IF(INT($C$3/10)&lt;=2,"",calc_gear1!AU1399*100)</f>
        <v>1400</v>
      </c>
    </row>
    <row r="202" spans="7:23">
      <c r="G202" s="39">
        <f>calc_gear1!$I200</f>
        <v>196</v>
      </c>
      <c r="H202" s="6">
        <f>calc_gear1!$J200</f>
        <v>56.2</v>
      </c>
      <c r="I202" s="46">
        <f ca="1">calc_gear1!AS200</f>
        <v>1</v>
      </c>
      <c r="J202" s="40" t="str">
        <f ca="1">calc_gear1!AT200</f>
        <v/>
      </c>
      <c r="K202" s="41">
        <f ca="1">calc_gear1!AU200*100</f>
        <v>1400</v>
      </c>
      <c r="M202" s="39">
        <f>calc_gear1!$I800</f>
        <v>196</v>
      </c>
      <c r="N202" s="6">
        <f>IF($C$3=10,"",calc_gear1!$J800)</f>
        <v>67</v>
      </c>
      <c r="O202" s="46">
        <f ca="1">IF($C$3=10,"",calc_gear1!AS800)</f>
        <v>1</v>
      </c>
      <c r="P202" s="40" t="str">
        <f ca="1">calc_gear1!AT800</f>
        <v/>
      </c>
      <c r="Q202" s="41">
        <f ca="1">IF($C$3=10,"",calc_gear1!AU800*100)</f>
        <v>1400</v>
      </c>
      <c r="S202" s="39">
        <f>calc_gear1!$I1400</f>
        <v>196</v>
      </c>
      <c r="T202" s="6">
        <f>IF(INT($C$3/10)&lt;=2,"",calc_gear1!$J1400)</f>
        <v>54.8</v>
      </c>
      <c r="U202" s="46">
        <f ca="1">IF(INT($C$3/10)&lt;=2,"",calc_gear1!AS1400)</f>
        <v>1</v>
      </c>
      <c r="V202" s="40" t="str">
        <f ca="1">calc_gear1!AT1400</f>
        <v/>
      </c>
      <c r="W202" s="41">
        <f ca="1">IF(INT($C$3/10)&lt;=2,"",calc_gear1!AU1400*100)</f>
        <v>1400</v>
      </c>
    </row>
    <row r="203" spans="7:23">
      <c r="G203" s="39">
        <f>calc_gear1!$I201</f>
        <v>197</v>
      </c>
      <c r="H203" s="6">
        <f>calc_gear1!$J201</f>
        <v>56.2</v>
      </c>
      <c r="I203" s="46">
        <f ca="1">calc_gear1!AS201</f>
        <v>1</v>
      </c>
      <c r="J203" s="40" t="str">
        <f ca="1">calc_gear1!AT201</f>
        <v/>
      </c>
      <c r="K203" s="41">
        <f ca="1">calc_gear1!AU201*100</f>
        <v>1400</v>
      </c>
      <c r="M203" s="39">
        <f>calc_gear1!$I801</f>
        <v>197</v>
      </c>
      <c r="N203" s="6">
        <f>IF($C$3=10,"",calc_gear1!$J801)</f>
        <v>69.099999999999994</v>
      </c>
      <c r="O203" s="46">
        <f ca="1">IF($C$3=10,"",calc_gear1!AS801)</f>
        <v>1</v>
      </c>
      <c r="P203" s="40" t="str">
        <f ca="1">calc_gear1!AT801</f>
        <v/>
      </c>
      <c r="Q203" s="41">
        <f ca="1">IF($C$3=10,"",calc_gear1!AU801*100)</f>
        <v>1400</v>
      </c>
      <c r="S203" s="39">
        <f>calc_gear1!$I1401</f>
        <v>197</v>
      </c>
      <c r="T203" s="6">
        <f>IF(INT($C$3/10)&lt;=2,"",calc_gear1!$J1401)</f>
        <v>57.3</v>
      </c>
      <c r="U203" s="46">
        <f ca="1">IF(INT($C$3/10)&lt;=2,"",calc_gear1!AS1401)</f>
        <v>1</v>
      </c>
      <c r="V203" s="40" t="str">
        <f ca="1">calc_gear1!AT1401</f>
        <v/>
      </c>
      <c r="W203" s="41">
        <f ca="1">IF(INT($C$3/10)&lt;=2,"",calc_gear1!AU1401*100)</f>
        <v>1400</v>
      </c>
    </row>
    <row r="204" spans="7:23">
      <c r="G204" s="39">
        <f>calc_gear1!$I202</f>
        <v>198</v>
      </c>
      <c r="H204" s="6">
        <f>calc_gear1!$J202</f>
        <v>56.2</v>
      </c>
      <c r="I204" s="46">
        <f ca="1">calc_gear1!AS202</f>
        <v>1</v>
      </c>
      <c r="J204" s="40" t="str">
        <f ca="1">calc_gear1!AT202</f>
        <v/>
      </c>
      <c r="K204" s="41">
        <f ca="1">calc_gear1!AU202*100</f>
        <v>1400</v>
      </c>
      <c r="M204" s="39">
        <f>calc_gear1!$I802</f>
        <v>198</v>
      </c>
      <c r="N204" s="6">
        <f>IF($C$3=10,"",calc_gear1!$J802)</f>
        <v>70.900000000000006</v>
      </c>
      <c r="O204" s="46">
        <f ca="1">IF($C$3=10,"",calc_gear1!AS802)</f>
        <v>1</v>
      </c>
      <c r="P204" s="40" t="str">
        <f ca="1">calc_gear1!AT802</f>
        <v/>
      </c>
      <c r="Q204" s="41">
        <f ca="1">IF($C$3=10,"",calc_gear1!AU802*100)</f>
        <v>1400</v>
      </c>
      <c r="S204" s="39">
        <f>calc_gear1!$I1402</f>
        <v>198</v>
      </c>
      <c r="T204" s="6">
        <f>IF(INT($C$3/10)&lt;=2,"",calc_gear1!$J1402)</f>
        <v>59.5</v>
      </c>
      <c r="U204" s="46">
        <f ca="1">IF(INT($C$3/10)&lt;=2,"",calc_gear1!AS1402)</f>
        <v>1</v>
      </c>
      <c r="V204" s="40" t="str">
        <f ca="1">calc_gear1!AT1402</f>
        <v/>
      </c>
      <c r="W204" s="41">
        <f ca="1">IF(INT($C$3/10)&lt;=2,"",calc_gear1!AU1402*100)</f>
        <v>1400</v>
      </c>
    </row>
    <row r="205" spans="7:23">
      <c r="G205" s="39">
        <f>calc_gear1!$I203</f>
        <v>199</v>
      </c>
      <c r="H205" s="6">
        <f>calc_gear1!$J203</f>
        <v>56.7</v>
      </c>
      <c r="I205" s="46">
        <f ca="1">calc_gear1!AS203</f>
        <v>1</v>
      </c>
      <c r="J205" s="40" t="str">
        <f ca="1">calc_gear1!AT203</f>
        <v/>
      </c>
      <c r="K205" s="41">
        <f ca="1">calc_gear1!AU203*100</f>
        <v>1400</v>
      </c>
      <c r="M205" s="39">
        <f>calc_gear1!$I803</f>
        <v>199</v>
      </c>
      <c r="N205" s="6">
        <f>IF($C$3=10,"",calc_gear1!$J803)</f>
        <v>72.2</v>
      </c>
      <c r="O205" s="46">
        <f ca="1">IF($C$3=10,"",calc_gear1!AS803)</f>
        <v>1</v>
      </c>
      <c r="P205" s="40" t="str">
        <f ca="1">calc_gear1!AT803</f>
        <v/>
      </c>
      <c r="Q205" s="41">
        <f ca="1">IF($C$3=10,"",calc_gear1!AU803*100)</f>
        <v>1400</v>
      </c>
      <c r="S205" s="39">
        <f>calc_gear1!$I1403</f>
        <v>199</v>
      </c>
      <c r="T205" s="6">
        <f>IF(INT($C$3/10)&lt;=2,"",calc_gear1!$J1403)</f>
        <v>61.7</v>
      </c>
      <c r="U205" s="46">
        <f ca="1">IF(INT($C$3/10)&lt;=2,"",calc_gear1!AS1403)</f>
        <v>1</v>
      </c>
      <c r="V205" s="40" t="str">
        <f ca="1">calc_gear1!AT1403</f>
        <v/>
      </c>
      <c r="W205" s="41">
        <f ca="1">IF(INT($C$3/10)&lt;=2,"",calc_gear1!AU1403*100)</f>
        <v>1400</v>
      </c>
    </row>
    <row r="206" spans="7:23">
      <c r="G206" s="39">
        <f>calc_gear1!$I204</f>
        <v>200</v>
      </c>
      <c r="H206" s="6">
        <f>calc_gear1!$J204</f>
        <v>57.2</v>
      </c>
      <c r="I206" s="46">
        <f ca="1">calc_gear1!AS204</f>
        <v>1</v>
      </c>
      <c r="J206" s="40" t="str">
        <f ca="1">calc_gear1!AT204</f>
        <v/>
      </c>
      <c r="K206" s="41">
        <f ca="1">calc_gear1!AU204*100</f>
        <v>1400</v>
      </c>
      <c r="M206" s="39">
        <f>calc_gear1!$I804</f>
        <v>200</v>
      </c>
      <c r="N206" s="6">
        <f>IF($C$3=10,"",calc_gear1!$J804)</f>
        <v>72.8</v>
      </c>
      <c r="O206" s="46">
        <f ca="1">IF($C$3=10,"",calc_gear1!AS804)</f>
        <v>1</v>
      </c>
      <c r="P206" s="40" t="str">
        <f ca="1">calc_gear1!AT804</f>
        <v/>
      </c>
      <c r="Q206" s="41">
        <f ca="1">IF($C$3=10,"",calc_gear1!AU804*100)</f>
        <v>1400</v>
      </c>
      <c r="S206" s="39">
        <f>calc_gear1!$I1404</f>
        <v>200</v>
      </c>
      <c r="T206" s="6">
        <f>IF(INT($C$3/10)&lt;=2,"",calc_gear1!$J1404)</f>
        <v>64.400000000000006</v>
      </c>
      <c r="U206" s="46">
        <f ca="1">IF(INT($C$3/10)&lt;=2,"",calc_gear1!AS1404)</f>
        <v>1</v>
      </c>
      <c r="V206" s="40" t="str">
        <f ca="1">calc_gear1!AT1404</f>
        <v/>
      </c>
      <c r="W206" s="41">
        <f ca="1">IF(INT($C$3/10)&lt;=2,"",calc_gear1!AU1404*100)</f>
        <v>1400</v>
      </c>
    </row>
    <row r="207" spans="7:23">
      <c r="G207" s="39">
        <f>calc_gear1!$I205</f>
        <v>201</v>
      </c>
      <c r="H207" s="6">
        <f>calc_gear1!$J205</f>
        <v>57.7</v>
      </c>
      <c r="I207" s="46">
        <f ca="1">calc_gear1!AS205</f>
        <v>1</v>
      </c>
      <c r="J207" s="40" t="str">
        <f ca="1">calc_gear1!AT205</f>
        <v/>
      </c>
      <c r="K207" s="41">
        <f ca="1">calc_gear1!AU205*100</f>
        <v>1400</v>
      </c>
      <c r="M207" s="39">
        <f>calc_gear1!$I805</f>
        <v>201</v>
      </c>
      <c r="N207" s="6">
        <f>IF($C$3=10,"",calc_gear1!$J805)</f>
        <v>72.8</v>
      </c>
      <c r="O207" s="46">
        <f ca="1">IF($C$3=10,"",calc_gear1!AS805)</f>
        <v>1</v>
      </c>
      <c r="P207" s="40" t="str">
        <f ca="1">calc_gear1!AT805</f>
        <v/>
      </c>
      <c r="Q207" s="41">
        <f ca="1">IF($C$3=10,"",calc_gear1!AU805*100)</f>
        <v>1400</v>
      </c>
      <c r="S207" s="39">
        <f>calc_gear1!$I1405</f>
        <v>201</v>
      </c>
      <c r="T207" s="6">
        <f>IF(INT($C$3/10)&lt;=2,"",calc_gear1!$J1405)</f>
        <v>67.7</v>
      </c>
      <c r="U207" s="46">
        <f ca="1">IF(INT($C$3/10)&lt;=2,"",calc_gear1!AS1405)</f>
        <v>1</v>
      </c>
      <c r="V207" s="40" t="str">
        <f ca="1">calc_gear1!AT1405</f>
        <v/>
      </c>
      <c r="W207" s="41">
        <f ca="1">IF(INT($C$3/10)&lt;=2,"",calc_gear1!AU1405*100)</f>
        <v>1400</v>
      </c>
    </row>
    <row r="208" spans="7:23">
      <c r="G208" s="39">
        <f>calc_gear1!$I206</f>
        <v>202</v>
      </c>
      <c r="H208" s="6">
        <f>calc_gear1!$J206</f>
        <v>58.2</v>
      </c>
      <c r="I208" s="46">
        <f ca="1">calc_gear1!AS206</f>
        <v>1</v>
      </c>
      <c r="J208" s="40" t="str">
        <f ca="1">calc_gear1!AT206</f>
        <v/>
      </c>
      <c r="K208" s="41">
        <f ca="1">calc_gear1!AU206*100</f>
        <v>1400</v>
      </c>
      <c r="M208" s="39">
        <f>calc_gear1!$I806</f>
        <v>202</v>
      </c>
      <c r="N208" s="6">
        <f>IF($C$3=10,"",calc_gear1!$J806)</f>
        <v>71.900000000000006</v>
      </c>
      <c r="O208" s="46">
        <f ca="1">IF($C$3=10,"",calc_gear1!AS806)</f>
        <v>1</v>
      </c>
      <c r="P208" s="40" t="str">
        <f ca="1">calc_gear1!AT806</f>
        <v/>
      </c>
      <c r="Q208" s="41">
        <f ca="1">IF($C$3=10,"",calc_gear1!AU806*100)</f>
        <v>1400</v>
      </c>
      <c r="S208" s="39">
        <f>calc_gear1!$I1406</f>
        <v>202</v>
      </c>
      <c r="T208" s="6">
        <f>IF(INT($C$3/10)&lt;=2,"",calc_gear1!$J1406)</f>
        <v>71.400000000000006</v>
      </c>
      <c r="U208" s="46">
        <f ca="1">IF(INT($C$3/10)&lt;=2,"",calc_gear1!AS1406)</f>
        <v>1</v>
      </c>
      <c r="V208" s="40" t="str">
        <f ca="1">calc_gear1!AT1406</f>
        <v/>
      </c>
      <c r="W208" s="41">
        <f ca="1">IF(INT($C$3/10)&lt;=2,"",calc_gear1!AU1406*100)</f>
        <v>1400</v>
      </c>
    </row>
    <row r="209" spans="7:23">
      <c r="G209" s="39">
        <f>calc_gear1!$I207</f>
        <v>203</v>
      </c>
      <c r="H209" s="6">
        <f>calc_gear1!$J207</f>
        <v>58.7</v>
      </c>
      <c r="I209" s="46">
        <f ca="1">calc_gear1!AS207</f>
        <v>1</v>
      </c>
      <c r="J209" s="40" t="str">
        <f ca="1">calc_gear1!AT207</f>
        <v/>
      </c>
      <c r="K209" s="41">
        <f ca="1">calc_gear1!AU207*100</f>
        <v>1400</v>
      </c>
      <c r="M209" s="39">
        <f>calc_gear1!$I807</f>
        <v>203</v>
      </c>
      <c r="N209" s="6">
        <f>IF($C$3=10,"",calc_gear1!$J807)</f>
        <v>70.5</v>
      </c>
      <c r="O209" s="46">
        <f ca="1">IF($C$3=10,"",calc_gear1!AS807)</f>
        <v>1</v>
      </c>
      <c r="P209" s="40" t="str">
        <f ca="1">calc_gear1!AT807</f>
        <v/>
      </c>
      <c r="Q209" s="41">
        <f ca="1">IF($C$3=10,"",calc_gear1!AU807*100)</f>
        <v>1400</v>
      </c>
      <c r="S209" s="39">
        <f>calc_gear1!$I1407</f>
        <v>203</v>
      </c>
      <c r="T209" s="6">
        <f>IF(INT($C$3/10)&lt;=2,"",calc_gear1!$J1407)</f>
        <v>74.900000000000006</v>
      </c>
      <c r="U209" s="46">
        <f ca="1">IF(INT($C$3/10)&lt;=2,"",calc_gear1!AS1407)</f>
        <v>1</v>
      </c>
      <c r="V209" s="40" t="str">
        <f ca="1">calc_gear1!AT1407</f>
        <v/>
      </c>
      <c r="W209" s="41">
        <f ca="1">IF(INT($C$3/10)&lt;=2,"",calc_gear1!AU1407*100)</f>
        <v>1400</v>
      </c>
    </row>
    <row r="210" spans="7:23">
      <c r="G210" s="39">
        <f>calc_gear1!$I208</f>
        <v>204</v>
      </c>
      <c r="H210" s="6">
        <f>calc_gear1!$J208</f>
        <v>59.3</v>
      </c>
      <c r="I210" s="46">
        <f ca="1">calc_gear1!AS208</f>
        <v>1</v>
      </c>
      <c r="J210" s="40" t="str">
        <f ca="1">calc_gear1!AT208</f>
        <v/>
      </c>
      <c r="K210" s="41">
        <f ca="1">calc_gear1!AU208*100</f>
        <v>1400</v>
      </c>
      <c r="M210" s="39">
        <f>calc_gear1!$I808</f>
        <v>204</v>
      </c>
      <c r="N210" s="6">
        <f>IF($C$3=10,"",calc_gear1!$J808)</f>
        <v>68.8</v>
      </c>
      <c r="O210" s="46">
        <f ca="1">IF($C$3=10,"",calc_gear1!AS808)</f>
        <v>1</v>
      </c>
      <c r="P210" s="40" t="str">
        <f ca="1">calc_gear1!AT808</f>
        <v/>
      </c>
      <c r="Q210" s="41">
        <f ca="1">IF($C$3=10,"",calc_gear1!AU808*100)</f>
        <v>1400</v>
      </c>
      <c r="S210" s="39">
        <f>calc_gear1!$I1408</f>
        <v>204</v>
      </c>
      <c r="T210" s="6">
        <f>IF(INT($C$3/10)&lt;=2,"",calc_gear1!$J1408)</f>
        <v>78.2</v>
      </c>
      <c r="U210" s="46">
        <f ca="1">IF(INT($C$3/10)&lt;=2,"",calc_gear1!AS1408)</f>
        <v>1</v>
      </c>
      <c r="V210" s="40" t="str">
        <f ca="1">calc_gear1!AT1408</f>
        <v/>
      </c>
      <c r="W210" s="41">
        <f ca="1">IF(INT($C$3/10)&lt;=2,"",calc_gear1!AU1408*100)</f>
        <v>1400</v>
      </c>
    </row>
    <row r="211" spans="7:23">
      <c r="G211" s="39">
        <f>calc_gear1!$I209</f>
        <v>205</v>
      </c>
      <c r="H211" s="6">
        <f>calc_gear1!$J209</f>
        <v>59.8</v>
      </c>
      <c r="I211" s="46">
        <f ca="1">calc_gear1!AS209</f>
        <v>1</v>
      </c>
      <c r="J211" s="40" t="str">
        <f ca="1">calc_gear1!AT209</f>
        <v/>
      </c>
      <c r="K211" s="41">
        <f ca="1">calc_gear1!AU209*100</f>
        <v>1400</v>
      </c>
      <c r="M211" s="39">
        <f>calc_gear1!$I809</f>
        <v>205</v>
      </c>
      <c r="N211" s="6">
        <f>IF($C$3=10,"",calc_gear1!$J809)</f>
        <v>67.099999999999994</v>
      </c>
      <c r="O211" s="46">
        <f ca="1">IF($C$3=10,"",calc_gear1!AS809)</f>
        <v>1</v>
      </c>
      <c r="P211" s="40" t="str">
        <f ca="1">calc_gear1!AT809</f>
        <v/>
      </c>
      <c r="Q211" s="41">
        <f ca="1">IF($C$3=10,"",calc_gear1!AU809*100)</f>
        <v>1400</v>
      </c>
      <c r="S211" s="39">
        <f>calc_gear1!$I1409</f>
        <v>205</v>
      </c>
      <c r="T211" s="6">
        <f>IF(INT($C$3/10)&lt;=2,"",calc_gear1!$J1409)</f>
        <v>81.099999999999994</v>
      </c>
      <c r="U211" s="46">
        <f ca="1">IF(INT($C$3/10)&lt;=2,"",calc_gear1!AS1409)</f>
        <v>1</v>
      </c>
      <c r="V211" s="40" t="str">
        <f ca="1">calc_gear1!AT1409</f>
        <v/>
      </c>
      <c r="W211" s="41">
        <f ca="1">IF(INT($C$3/10)&lt;=2,"",calc_gear1!AU1409*100)</f>
        <v>1400</v>
      </c>
    </row>
    <row r="212" spans="7:23">
      <c r="G212" s="39">
        <f>calc_gear1!$I210</f>
        <v>206</v>
      </c>
      <c r="H212" s="6">
        <f>calc_gear1!$J210</f>
        <v>60</v>
      </c>
      <c r="I212" s="46">
        <f ca="1">calc_gear1!AS210</f>
        <v>1</v>
      </c>
      <c r="J212" s="40" t="str">
        <f ca="1">calc_gear1!AT210</f>
        <v/>
      </c>
      <c r="K212" s="41">
        <f ca="1">calc_gear1!AU210*100</f>
        <v>1400</v>
      </c>
      <c r="M212" s="39">
        <f>calc_gear1!$I810</f>
        <v>206</v>
      </c>
      <c r="N212" s="6">
        <f>IF($C$3=10,"",calc_gear1!$J810)</f>
        <v>65.400000000000006</v>
      </c>
      <c r="O212" s="46">
        <f ca="1">IF($C$3=10,"",calc_gear1!AS810)</f>
        <v>1</v>
      </c>
      <c r="P212" s="40" t="str">
        <f ca="1">calc_gear1!AT810</f>
        <v/>
      </c>
      <c r="Q212" s="41">
        <f ca="1">IF($C$3=10,"",calc_gear1!AU810*100)</f>
        <v>1400</v>
      </c>
      <c r="S212" s="39">
        <f>calc_gear1!$I1410</f>
        <v>206</v>
      </c>
      <c r="T212" s="6">
        <f>IF(INT($C$3/10)&lt;=2,"",calc_gear1!$J1410)</f>
        <v>83.9</v>
      </c>
      <c r="U212" s="46">
        <f ca="1">IF(INT($C$3/10)&lt;=2,"",calc_gear1!AS1410)</f>
        <v>1</v>
      </c>
      <c r="V212" s="40" t="str">
        <f ca="1">calc_gear1!AT1410</f>
        <v/>
      </c>
      <c r="W212" s="41">
        <f ca="1">IF(INT($C$3/10)&lt;=2,"",calc_gear1!AU1410*100)</f>
        <v>1400</v>
      </c>
    </row>
    <row r="213" spans="7:23">
      <c r="G213" s="39">
        <f>calc_gear1!$I211</f>
        <v>207</v>
      </c>
      <c r="H213" s="6">
        <f>calc_gear1!$J211</f>
        <v>60</v>
      </c>
      <c r="I213" s="46">
        <f ca="1">calc_gear1!AS211</f>
        <v>1</v>
      </c>
      <c r="J213" s="40" t="str">
        <f ca="1">calc_gear1!AT211</f>
        <v/>
      </c>
      <c r="K213" s="41">
        <f ca="1">calc_gear1!AU211*100</f>
        <v>1400</v>
      </c>
      <c r="M213" s="39">
        <f>calc_gear1!$I811</f>
        <v>207</v>
      </c>
      <c r="N213" s="6">
        <f>IF($C$3=10,"",calc_gear1!$J811)</f>
        <v>63.9</v>
      </c>
      <c r="O213" s="46">
        <f ca="1">IF($C$3=10,"",calc_gear1!AS811)</f>
        <v>1</v>
      </c>
      <c r="P213" s="40" t="str">
        <f ca="1">calc_gear1!AT811</f>
        <v/>
      </c>
      <c r="Q213" s="41">
        <f ca="1">IF($C$3=10,"",calc_gear1!AU811*100)</f>
        <v>1400</v>
      </c>
      <c r="S213" s="39">
        <f>calc_gear1!$I1411</f>
        <v>207</v>
      </c>
      <c r="T213" s="6">
        <f>IF(INT($C$3/10)&lt;=2,"",calc_gear1!$J1411)</f>
        <v>86.6</v>
      </c>
      <c r="U213" s="46">
        <f ca="1">IF(INT($C$3/10)&lt;=2,"",calc_gear1!AS1411)</f>
        <v>1</v>
      </c>
      <c r="V213" s="40" t="str">
        <f ca="1">calc_gear1!AT1411</f>
        <v/>
      </c>
      <c r="W213" s="41">
        <f ca="1">IF(INT($C$3/10)&lt;=2,"",calc_gear1!AU1411*100)</f>
        <v>1400</v>
      </c>
    </row>
    <row r="214" spans="7:23">
      <c r="G214" s="39">
        <f>calc_gear1!$I212</f>
        <v>208</v>
      </c>
      <c r="H214" s="6">
        <f>calc_gear1!$J212</f>
        <v>59.9</v>
      </c>
      <c r="I214" s="46">
        <f ca="1">calc_gear1!AS212</f>
        <v>1</v>
      </c>
      <c r="J214" s="40" t="str">
        <f ca="1">calc_gear1!AT212</f>
        <v/>
      </c>
      <c r="K214" s="41">
        <f ca="1">calc_gear1!AU212*100</f>
        <v>1400</v>
      </c>
      <c r="M214" s="39">
        <f>calc_gear1!$I812</f>
        <v>208</v>
      </c>
      <c r="N214" s="6">
        <f>IF($C$3=10,"",calc_gear1!$J812)</f>
        <v>62.8</v>
      </c>
      <c r="O214" s="46">
        <f ca="1">IF($C$3=10,"",calc_gear1!AS812)</f>
        <v>1</v>
      </c>
      <c r="P214" s="40" t="str">
        <f ca="1">calc_gear1!AT812</f>
        <v/>
      </c>
      <c r="Q214" s="41">
        <f ca="1">IF($C$3=10,"",calc_gear1!AU812*100)</f>
        <v>1400</v>
      </c>
      <c r="S214" s="39">
        <f>calc_gear1!$I1412</f>
        <v>208</v>
      </c>
      <c r="T214" s="6">
        <f>IF(INT($C$3/10)&lt;=2,"",calc_gear1!$J1412)</f>
        <v>89.1</v>
      </c>
      <c r="U214" s="46">
        <f ca="1">IF(INT($C$3/10)&lt;=2,"",calc_gear1!AS1412)</f>
        <v>1</v>
      </c>
      <c r="V214" s="40" t="str">
        <f ca="1">calc_gear1!AT1412</f>
        <v/>
      </c>
      <c r="W214" s="41">
        <f ca="1">IF(INT($C$3/10)&lt;=2,"",calc_gear1!AU1412*100)</f>
        <v>1400</v>
      </c>
    </row>
    <row r="215" spans="7:23">
      <c r="G215" s="39">
        <f>calc_gear1!$I213</f>
        <v>209</v>
      </c>
      <c r="H215" s="6">
        <f>calc_gear1!$J213</f>
        <v>59.9</v>
      </c>
      <c r="I215" s="46">
        <f ca="1">calc_gear1!AS213</f>
        <v>1</v>
      </c>
      <c r="J215" s="40" t="str">
        <f ca="1">calc_gear1!AT213</f>
        <v/>
      </c>
      <c r="K215" s="41">
        <f ca="1">calc_gear1!AU213*100</f>
        <v>1400</v>
      </c>
      <c r="M215" s="39">
        <f>calc_gear1!$I813</f>
        <v>209</v>
      </c>
      <c r="N215" s="6">
        <f>IF($C$3=10,"",calc_gear1!$J813)</f>
        <v>61.8</v>
      </c>
      <c r="O215" s="46">
        <f ca="1">IF($C$3=10,"",calc_gear1!AS813)</f>
        <v>1</v>
      </c>
      <c r="P215" s="40" t="str">
        <f ca="1">calc_gear1!AT813</f>
        <v/>
      </c>
      <c r="Q215" s="41">
        <f ca="1">IF($C$3=10,"",calc_gear1!AU813*100)</f>
        <v>1400</v>
      </c>
      <c r="S215" s="39">
        <f>calc_gear1!$I1413</f>
        <v>209</v>
      </c>
      <c r="T215" s="6">
        <f>IF(INT($C$3/10)&lt;=2,"",calc_gear1!$J1413)</f>
        <v>91.6</v>
      </c>
      <c r="U215" s="46">
        <f ca="1">IF(INT($C$3/10)&lt;=2,"",calc_gear1!AS1413)</f>
        <v>1</v>
      </c>
      <c r="V215" s="40" t="str">
        <f ca="1">calc_gear1!AT1413</f>
        <v/>
      </c>
      <c r="W215" s="41">
        <f ca="1">IF(INT($C$3/10)&lt;=2,"",calc_gear1!AU1413*100)</f>
        <v>1400</v>
      </c>
    </row>
    <row r="216" spans="7:23">
      <c r="G216" s="39">
        <f>calc_gear1!$I214</f>
        <v>210</v>
      </c>
      <c r="H216" s="6">
        <f>calc_gear1!$J214</f>
        <v>59.9</v>
      </c>
      <c r="I216" s="46">
        <f ca="1">calc_gear1!AS214</f>
        <v>1</v>
      </c>
      <c r="J216" s="40" t="str">
        <f ca="1">calc_gear1!AT214</f>
        <v/>
      </c>
      <c r="K216" s="41">
        <f ca="1">calc_gear1!AU214*100</f>
        <v>1400</v>
      </c>
      <c r="M216" s="39">
        <f>calc_gear1!$I814</f>
        <v>210</v>
      </c>
      <c r="N216" s="6">
        <f>IF($C$3=10,"",calc_gear1!$J814)</f>
        <v>61</v>
      </c>
      <c r="O216" s="46">
        <f ca="1">IF($C$3=10,"",calc_gear1!AS814)</f>
        <v>1</v>
      </c>
      <c r="P216" s="40" t="str">
        <f ca="1">calc_gear1!AT814</f>
        <v/>
      </c>
      <c r="Q216" s="41">
        <f ca="1">IF($C$3=10,"",calc_gear1!AU814*100)</f>
        <v>1400</v>
      </c>
      <c r="S216" s="39">
        <f>calc_gear1!$I1414</f>
        <v>210</v>
      </c>
      <c r="T216" s="6">
        <f>IF(INT($C$3/10)&lt;=2,"",calc_gear1!$J1414)</f>
        <v>94</v>
      </c>
      <c r="U216" s="46">
        <f ca="1">IF(INT($C$3/10)&lt;=2,"",calc_gear1!AS1414)</f>
        <v>1</v>
      </c>
      <c r="V216" s="40" t="str">
        <f ca="1">calc_gear1!AT1414</f>
        <v/>
      </c>
      <c r="W216" s="41">
        <f ca="1">IF(INT($C$3/10)&lt;=2,"",calc_gear1!AU1414*100)</f>
        <v>1400</v>
      </c>
    </row>
    <row r="217" spans="7:23">
      <c r="G217" s="39">
        <f>calc_gear1!$I215</f>
        <v>211</v>
      </c>
      <c r="H217" s="6">
        <f>calc_gear1!$J215</f>
        <v>59.9</v>
      </c>
      <c r="I217" s="46">
        <f ca="1">calc_gear1!AS215</f>
        <v>1</v>
      </c>
      <c r="J217" s="40" t="str">
        <f ca="1">calc_gear1!AT215</f>
        <v/>
      </c>
      <c r="K217" s="41">
        <f ca="1">calc_gear1!AU215*100</f>
        <v>1400</v>
      </c>
      <c r="M217" s="39">
        <f>calc_gear1!$I815</f>
        <v>211</v>
      </c>
      <c r="N217" s="6">
        <f>IF($C$3=10,"",calc_gear1!$J815)</f>
        <v>60.4</v>
      </c>
      <c r="O217" s="46">
        <f ca="1">IF($C$3=10,"",calc_gear1!AS815)</f>
        <v>1</v>
      </c>
      <c r="P217" s="40" t="str">
        <f ca="1">calc_gear1!AT815</f>
        <v/>
      </c>
      <c r="Q217" s="41">
        <f ca="1">IF($C$3=10,"",calc_gear1!AU815*100)</f>
        <v>1400</v>
      </c>
      <c r="S217" s="39">
        <f>calc_gear1!$I1415</f>
        <v>211</v>
      </c>
      <c r="T217" s="6">
        <f>IF(INT($C$3/10)&lt;=2,"",calc_gear1!$J1415)</f>
        <v>96.3</v>
      </c>
      <c r="U217" s="46">
        <f ca="1">IF(INT($C$3/10)&lt;=2,"",calc_gear1!AS1415)</f>
        <v>1</v>
      </c>
      <c r="V217" s="40" t="str">
        <f ca="1">calc_gear1!AT1415</f>
        <v/>
      </c>
      <c r="W217" s="41">
        <f ca="1">IF(INT($C$3/10)&lt;=2,"",calc_gear1!AU1415*100)</f>
        <v>1400</v>
      </c>
    </row>
    <row r="218" spans="7:23">
      <c r="G218" s="39">
        <f>calc_gear1!$I216</f>
        <v>212</v>
      </c>
      <c r="H218" s="6">
        <f>calc_gear1!$J216</f>
        <v>59.9</v>
      </c>
      <c r="I218" s="46">
        <f ca="1">calc_gear1!AS216</f>
        <v>1</v>
      </c>
      <c r="J218" s="40" t="str">
        <f ca="1">calc_gear1!AT216</f>
        <v/>
      </c>
      <c r="K218" s="41">
        <f ca="1">calc_gear1!AU216*100</f>
        <v>1400</v>
      </c>
      <c r="M218" s="39">
        <f>calc_gear1!$I816</f>
        <v>212</v>
      </c>
      <c r="N218" s="6">
        <f>IF($C$3=10,"",calc_gear1!$J816)</f>
        <v>60</v>
      </c>
      <c r="O218" s="46">
        <f ca="1">IF($C$3=10,"",calc_gear1!AS816)</f>
        <v>1</v>
      </c>
      <c r="P218" s="40" t="str">
        <f ca="1">calc_gear1!AT816</f>
        <v/>
      </c>
      <c r="Q218" s="41">
        <f ca="1">IF($C$3=10,"",calc_gear1!AU816*100)</f>
        <v>1400</v>
      </c>
      <c r="S218" s="39">
        <f>calc_gear1!$I1416</f>
        <v>212</v>
      </c>
      <c r="T218" s="6">
        <f>IF(INT($C$3/10)&lt;=2,"",calc_gear1!$J1416)</f>
        <v>98.4</v>
      </c>
      <c r="U218" s="46">
        <f ca="1">IF(INT($C$3/10)&lt;=2,"",calc_gear1!AS1416)</f>
        <v>1</v>
      </c>
      <c r="V218" s="40" t="str">
        <f ca="1">calc_gear1!AT1416</f>
        <v/>
      </c>
      <c r="W218" s="41">
        <f ca="1">IF(INT($C$3/10)&lt;=2,"",calc_gear1!AU1416*100)</f>
        <v>1400</v>
      </c>
    </row>
    <row r="219" spans="7:23">
      <c r="G219" s="39">
        <f>calc_gear1!$I217</f>
        <v>213</v>
      </c>
      <c r="H219" s="6">
        <f>calc_gear1!$J217</f>
        <v>59.8</v>
      </c>
      <c r="I219" s="46">
        <f ca="1">calc_gear1!AS217</f>
        <v>1</v>
      </c>
      <c r="J219" s="40" t="str">
        <f ca="1">calc_gear1!AT217</f>
        <v/>
      </c>
      <c r="K219" s="41">
        <f ca="1">calc_gear1!AU217*100</f>
        <v>1400</v>
      </c>
      <c r="M219" s="39">
        <f>calc_gear1!$I817</f>
        <v>213</v>
      </c>
      <c r="N219" s="6">
        <f>IF($C$3=10,"",calc_gear1!$J817)</f>
        <v>60.2</v>
      </c>
      <c r="O219" s="46">
        <f ca="1">IF($C$3=10,"",calc_gear1!AS817)</f>
        <v>1</v>
      </c>
      <c r="P219" s="40" t="str">
        <f ca="1">calc_gear1!AT817</f>
        <v/>
      </c>
      <c r="Q219" s="41">
        <f ca="1">IF($C$3=10,"",calc_gear1!AU817*100)</f>
        <v>1400</v>
      </c>
      <c r="S219" s="39">
        <f>calc_gear1!$I1417</f>
        <v>213</v>
      </c>
      <c r="T219" s="6">
        <f>IF(INT($C$3/10)&lt;=2,"",calc_gear1!$J1417)</f>
        <v>100.4</v>
      </c>
      <c r="U219" s="46">
        <f ca="1">IF(INT($C$3/10)&lt;=2,"",calc_gear1!AS1417)</f>
        <v>1</v>
      </c>
      <c r="V219" s="40" t="str">
        <f ca="1">calc_gear1!AT1417</f>
        <v/>
      </c>
      <c r="W219" s="41">
        <f ca="1">IF(INT($C$3/10)&lt;=2,"",calc_gear1!AU1417*100)</f>
        <v>1400</v>
      </c>
    </row>
    <row r="220" spans="7:23">
      <c r="G220" s="39">
        <f>calc_gear1!$I218</f>
        <v>214</v>
      </c>
      <c r="H220" s="6">
        <f>calc_gear1!$J218</f>
        <v>59.6</v>
      </c>
      <c r="I220" s="46">
        <f ca="1">calc_gear1!AS218</f>
        <v>1</v>
      </c>
      <c r="J220" s="40" t="str">
        <f ca="1">calc_gear1!AT218</f>
        <v/>
      </c>
      <c r="K220" s="41">
        <f ca="1">calc_gear1!AU218*100</f>
        <v>1400</v>
      </c>
      <c r="M220" s="39">
        <f>calc_gear1!$I818</f>
        <v>214</v>
      </c>
      <c r="N220" s="6">
        <f>IF($C$3=10,"",calc_gear1!$J818)</f>
        <v>61.4</v>
      </c>
      <c r="O220" s="46">
        <f ca="1">IF($C$3=10,"",calc_gear1!AS818)</f>
        <v>1</v>
      </c>
      <c r="P220" s="40" t="str">
        <f ca="1">calc_gear1!AT818</f>
        <v/>
      </c>
      <c r="Q220" s="41">
        <f ca="1">IF($C$3=10,"",calc_gear1!AU818*100)</f>
        <v>1400</v>
      </c>
      <c r="S220" s="39">
        <f>calc_gear1!$I1418</f>
        <v>214</v>
      </c>
      <c r="T220" s="6">
        <f>IF(INT($C$3/10)&lt;=2,"",calc_gear1!$J1418)</f>
        <v>102.1</v>
      </c>
      <c r="U220" s="46">
        <f ca="1">IF(INT($C$3/10)&lt;=2,"",calc_gear1!AS1418)</f>
        <v>1</v>
      </c>
      <c r="V220" s="40" t="str">
        <f ca="1">calc_gear1!AT1418</f>
        <v/>
      </c>
      <c r="W220" s="41">
        <f ca="1">IF(INT($C$3/10)&lt;=2,"",calc_gear1!AU1418*100)</f>
        <v>1400</v>
      </c>
    </row>
    <row r="221" spans="7:23">
      <c r="G221" s="39">
        <f>calc_gear1!$I219</f>
        <v>215</v>
      </c>
      <c r="H221" s="6">
        <f>calc_gear1!$J219</f>
        <v>59.1</v>
      </c>
      <c r="I221" s="46">
        <f ca="1">calc_gear1!AS219</f>
        <v>1</v>
      </c>
      <c r="J221" s="40" t="str">
        <f ca="1">calc_gear1!AT219</f>
        <v/>
      </c>
      <c r="K221" s="41">
        <f ca="1">calc_gear1!AU219*100</f>
        <v>1400</v>
      </c>
      <c r="M221" s="39">
        <f>calc_gear1!$I819</f>
        <v>215</v>
      </c>
      <c r="N221" s="6">
        <f>IF($C$3=10,"",calc_gear1!$J819)</f>
        <v>63.3</v>
      </c>
      <c r="O221" s="46">
        <f ca="1">IF($C$3=10,"",calc_gear1!AS819)</f>
        <v>1</v>
      </c>
      <c r="P221" s="40" t="str">
        <f ca="1">calc_gear1!AT819</f>
        <v/>
      </c>
      <c r="Q221" s="41">
        <f ca="1">IF($C$3=10,"",calc_gear1!AU819*100)</f>
        <v>1400</v>
      </c>
      <c r="S221" s="39">
        <f>calc_gear1!$I1419</f>
        <v>215</v>
      </c>
      <c r="T221" s="6">
        <f>IF(INT($C$3/10)&lt;=2,"",calc_gear1!$J1419)</f>
        <v>103.6</v>
      </c>
      <c r="U221" s="46">
        <f ca="1">IF(INT($C$3/10)&lt;=2,"",calc_gear1!AS1419)</f>
        <v>1</v>
      </c>
      <c r="V221" s="40" t="str">
        <f ca="1">calc_gear1!AT1419</f>
        <v/>
      </c>
      <c r="W221" s="41">
        <f ca="1">IF(INT($C$3/10)&lt;=2,"",calc_gear1!AU1419*100)</f>
        <v>1400</v>
      </c>
    </row>
    <row r="222" spans="7:23">
      <c r="G222" s="39">
        <f>calc_gear1!$I220</f>
        <v>216</v>
      </c>
      <c r="H222" s="6">
        <f>calc_gear1!$J220</f>
        <v>57.1</v>
      </c>
      <c r="I222" s="46">
        <f ca="1">calc_gear1!AS220</f>
        <v>1</v>
      </c>
      <c r="J222" s="40" t="str">
        <f ca="1">calc_gear1!AT220</f>
        <v/>
      </c>
      <c r="K222" s="41">
        <f ca="1">calc_gear1!AU220*100</f>
        <v>1400</v>
      </c>
      <c r="M222" s="39">
        <f>calc_gear1!$I820</f>
        <v>216</v>
      </c>
      <c r="N222" s="6">
        <f>IF($C$3=10,"",calc_gear1!$J820)</f>
        <v>65.5</v>
      </c>
      <c r="O222" s="46">
        <f ca="1">IF($C$3=10,"",calc_gear1!AS820)</f>
        <v>1</v>
      </c>
      <c r="P222" s="40" t="str">
        <f ca="1">calc_gear1!AT820</f>
        <v/>
      </c>
      <c r="Q222" s="41">
        <f ca="1">IF($C$3=10,"",calc_gear1!AU820*100)</f>
        <v>1400</v>
      </c>
      <c r="S222" s="39">
        <f>calc_gear1!$I1420</f>
        <v>216</v>
      </c>
      <c r="T222" s="6">
        <f>IF(INT($C$3/10)&lt;=2,"",calc_gear1!$J1420)</f>
        <v>104.9</v>
      </c>
      <c r="U222" s="46">
        <f ca="1">IF(INT($C$3/10)&lt;=2,"",calc_gear1!AS1420)</f>
        <v>1</v>
      </c>
      <c r="V222" s="40" t="str">
        <f ca="1">calc_gear1!AT1420</f>
        <v/>
      </c>
      <c r="W222" s="41">
        <f ca="1">IF(INT($C$3/10)&lt;=2,"",calc_gear1!AU1420*100)</f>
        <v>1400</v>
      </c>
    </row>
    <row r="223" spans="7:23">
      <c r="G223" s="39">
        <f>calc_gear1!$I221</f>
        <v>217</v>
      </c>
      <c r="H223" s="6">
        <f>calc_gear1!$J221</f>
        <v>53.2</v>
      </c>
      <c r="I223" s="46">
        <f ca="1">calc_gear1!AS221</f>
        <v>1</v>
      </c>
      <c r="J223" s="40" t="str">
        <f ca="1">calc_gear1!AT221</f>
        <v/>
      </c>
      <c r="K223" s="41">
        <f ca="1">calc_gear1!AU221*100</f>
        <v>1400</v>
      </c>
      <c r="M223" s="39">
        <f>calc_gear1!$I821</f>
        <v>217</v>
      </c>
      <c r="N223" s="6">
        <f>IF($C$3=10,"",calc_gear1!$J821)</f>
        <v>67.400000000000006</v>
      </c>
      <c r="O223" s="46">
        <f ca="1">IF($C$3=10,"",calc_gear1!AS821)</f>
        <v>1</v>
      </c>
      <c r="P223" s="40" t="str">
        <f ca="1">calc_gear1!AT821</f>
        <v/>
      </c>
      <c r="Q223" s="41">
        <f ca="1">IF($C$3=10,"",calc_gear1!AU821*100)</f>
        <v>1400</v>
      </c>
      <c r="S223" s="39">
        <f>calc_gear1!$I1421</f>
        <v>217</v>
      </c>
      <c r="T223" s="6">
        <f>IF(INT($C$3/10)&lt;=2,"",calc_gear1!$J1421)</f>
        <v>106.2</v>
      </c>
      <c r="U223" s="46">
        <f ca="1">IF(INT($C$3/10)&lt;=2,"",calc_gear1!AS1421)</f>
        <v>1</v>
      </c>
      <c r="V223" s="40" t="str">
        <f ca="1">calc_gear1!AT1421</f>
        <v/>
      </c>
      <c r="W223" s="41">
        <f ca="1">IF(INT($C$3/10)&lt;=2,"",calc_gear1!AU1421*100)</f>
        <v>1400</v>
      </c>
    </row>
    <row r="224" spans="7:23">
      <c r="G224" s="39">
        <f>calc_gear1!$I222</f>
        <v>218</v>
      </c>
      <c r="H224" s="6">
        <f>calc_gear1!$J222</f>
        <v>48.3</v>
      </c>
      <c r="I224" s="46">
        <f ca="1">calc_gear1!AS222</f>
        <v>1</v>
      </c>
      <c r="J224" s="40" t="str">
        <f ca="1">calc_gear1!AT222</f>
        <v/>
      </c>
      <c r="K224" s="41">
        <f ca="1">calc_gear1!AU222*100</f>
        <v>1400</v>
      </c>
      <c r="M224" s="39">
        <f>calc_gear1!$I822</f>
        <v>218</v>
      </c>
      <c r="N224" s="6">
        <f>IF($C$3=10,"",calc_gear1!$J822)</f>
        <v>68.5</v>
      </c>
      <c r="O224" s="46">
        <f ca="1">IF($C$3=10,"",calc_gear1!AS822)</f>
        <v>1</v>
      </c>
      <c r="P224" s="40" t="str">
        <f ca="1">calc_gear1!AT822</f>
        <v/>
      </c>
      <c r="Q224" s="41">
        <f ca="1">IF($C$3=10,"",calc_gear1!AU822*100)</f>
        <v>1400</v>
      </c>
      <c r="S224" s="39">
        <f>calc_gear1!$I1422</f>
        <v>218</v>
      </c>
      <c r="T224" s="6">
        <f>IF(INT($C$3/10)&lt;=2,"",calc_gear1!$J1422)</f>
        <v>106.5</v>
      </c>
      <c r="U224" s="46">
        <f ca="1">IF(INT($C$3/10)&lt;=2,"",calc_gear1!AS1422)</f>
        <v>1</v>
      </c>
      <c r="V224" s="40" t="str">
        <f ca="1">calc_gear1!AT1422</f>
        <v/>
      </c>
      <c r="W224" s="41">
        <f ca="1">IF(INT($C$3/10)&lt;=2,"",calc_gear1!AU1422*100)</f>
        <v>1400</v>
      </c>
    </row>
    <row r="225" spans="7:23">
      <c r="G225" s="39">
        <f>calc_gear1!$I223</f>
        <v>219</v>
      </c>
      <c r="H225" s="6">
        <f>calc_gear1!$J223</f>
        <v>43.9</v>
      </c>
      <c r="I225" s="46">
        <f ca="1">calc_gear1!AS223</f>
        <v>1</v>
      </c>
      <c r="J225" s="40" t="str">
        <f ca="1">calc_gear1!AT223</f>
        <v/>
      </c>
      <c r="K225" s="41">
        <f ca="1">calc_gear1!AU223*100</f>
        <v>1400</v>
      </c>
      <c r="M225" s="39">
        <f>calc_gear1!$I823</f>
        <v>219</v>
      </c>
      <c r="N225" s="6">
        <f>IF($C$3=10,"",calc_gear1!$J823)</f>
        <v>68.7</v>
      </c>
      <c r="O225" s="46">
        <f ca="1">IF($C$3=10,"",calc_gear1!AS823)</f>
        <v>1</v>
      </c>
      <c r="P225" s="40" t="str">
        <f ca="1">calc_gear1!AT823</f>
        <v/>
      </c>
      <c r="Q225" s="41">
        <f ca="1">IF($C$3=10,"",calc_gear1!AU823*100)</f>
        <v>1400</v>
      </c>
      <c r="S225" s="39">
        <f>calc_gear1!$I1423</f>
        <v>219</v>
      </c>
      <c r="T225" s="6">
        <f>IF(INT($C$3/10)&lt;=2,"",calc_gear1!$J1423)</f>
        <v>106.5</v>
      </c>
      <c r="U225" s="46">
        <f ca="1">IF(INT($C$3/10)&lt;=2,"",calc_gear1!AS1423)</f>
        <v>1</v>
      </c>
      <c r="V225" s="40" t="str">
        <f ca="1">calc_gear1!AT1423</f>
        <v/>
      </c>
      <c r="W225" s="41">
        <f ca="1">IF(INT($C$3/10)&lt;=2,"",calc_gear1!AU1423*100)</f>
        <v>1400</v>
      </c>
    </row>
    <row r="226" spans="7:23">
      <c r="G226" s="39">
        <f>calc_gear1!$I224</f>
        <v>220</v>
      </c>
      <c r="H226" s="6">
        <f>calc_gear1!$J224</f>
        <v>40.299999999999997</v>
      </c>
      <c r="I226" s="46">
        <f ca="1">calc_gear1!AS224</f>
        <v>1</v>
      </c>
      <c r="J226" s="40" t="str">
        <f ca="1">calc_gear1!AT224</f>
        <v/>
      </c>
      <c r="K226" s="41">
        <f ca="1">calc_gear1!AU224*100</f>
        <v>1400</v>
      </c>
      <c r="M226" s="39">
        <f>calc_gear1!$I824</f>
        <v>220</v>
      </c>
      <c r="N226" s="6">
        <f>IF($C$3=10,"",calc_gear1!$J824)</f>
        <v>68.099999999999994</v>
      </c>
      <c r="O226" s="46">
        <f ca="1">IF($C$3=10,"",calc_gear1!AS824)</f>
        <v>1</v>
      </c>
      <c r="P226" s="40" t="str">
        <f ca="1">calc_gear1!AT824</f>
        <v/>
      </c>
      <c r="Q226" s="41">
        <f ca="1">IF($C$3=10,"",calc_gear1!AU824*100)</f>
        <v>1400</v>
      </c>
      <c r="S226" s="39">
        <f>calc_gear1!$I1424</f>
        <v>220</v>
      </c>
      <c r="T226" s="6">
        <f>IF(INT($C$3/10)&lt;=2,"",calc_gear1!$J1424)</f>
        <v>106.6</v>
      </c>
      <c r="U226" s="46">
        <f ca="1">IF(INT($C$3/10)&lt;=2,"",calc_gear1!AS1424)</f>
        <v>1</v>
      </c>
      <c r="V226" s="40" t="str">
        <f ca="1">calc_gear1!AT1424</f>
        <v/>
      </c>
      <c r="W226" s="41">
        <f ca="1">IF(INT($C$3/10)&lt;=2,"",calc_gear1!AU1424*100)</f>
        <v>1400</v>
      </c>
    </row>
    <row r="227" spans="7:23">
      <c r="G227" s="39">
        <f>calc_gear1!$I225</f>
        <v>221</v>
      </c>
      <c r="H227" s="6">
        <f>calc_gear1!$J225</f>
        <v>39.5</v>
      </c>
      <c r="I227" s="46">
        <f ca="1">calc_gear1!AS225</f>
        <v>1</v>
      </c>
      <c r="J227" s="40" t="str">
        <f ca="1">calc_gear1!AT225</f>
        <v/>
      </c>
      <c r="K227" s="41">
        <f ca="1">calc_gear1!AU225*100</f>
        <v>1400</v>
      </c>
      <c r="M227" s="39">
        <f>calc_gear1!$I825</f>
        <v>221</v>
      </c>
      <c r="N227" s="6">
        <f>IF($C$3=10,"",calc_gear1!$J825)</f>
        <v>67.3</v>
      </c>
      <c r="O227" s="46">
        <f ca="1">IF($C$3=10,"",calc_gear1!AS825)</f>
        <v>1</v>
      </c>
      <c r="P227" s="40" t="str">
        <f ca="1">calc_gear1!AT825</f>
        <v/>
      </c>
      <c r="Q227" s="41">
        <f ca="1">IF($C$3=10,"",calc_gear1!AU825*100)</f>
        <v>1400</v>
      </c>
      <c r="S227" s="39">
        <f>calc_gear1!$I1425</f>
        <v>221</v>
      </c>
      <c r="T227" s="6">
        <f>IF(INT($C$3/10)&lt;=2,"",calc_gear1!$J1425)</f>
        <v>106.6</v>
      </c>
      <c r="U227" s="46">
        <f ca="1">IF(INT($C$3/10)&lt;=2,"",calc_gear1!AS1425)</f>
        <v>1</v>
      </c>
      <c r="V227" s="40" t="str">
        <f ca="1">calc_gear1!AT1425</f>
        <v/>
      </c>
      <c r="W227" s="41">
        <f ca="1">IF(INT($C$3/10)&lt;=2,"",calc_gear1!AU1425*100)</f>
        <v>1400</v>
      </c>
    </row>
    <row r="228" spans="7:23">
      <c r="G228" s="39">
        <f>calc_gear1!$I226</f>
        <v>222</v>
      </c>
      <c r="H228" s="6">
        <f>calc_gear1!$J226</f>
        <v>41.3</v>
      </c>
      <c r="I228" s="46">
        <f ca="1">calc_gear1!AS226</f>
        <v>1</v>
      </c>
      <c r="J228" s="40" t="str">
        <f ca="1">calc_gear1!AT226</f>
        <v/>
      </c>
      <c r="K228" s="41">
        <f ca="1">calc_gear1!AU226*100</f>
        <v>1400</v>
      </c>
      <c r="M228" s="39">
        <f>calc_gear1!$I826</f>
        <v>222</v>
      </c>
      <c r="N228" s="6">
        <f>IF($C$3=10,"",calc_gear1!$J826)</f>
        <v>66.5</v>
      </c>
      <c r="O228" s="46">
        <f ca="1">IF($C$3=10,"",calc_gear1!AS826)</f>
        <v>1</v>
      </c>
      <c r="P228" s="40" t="str">
        <f ca="1">calc_gear1!AT826</f>
        <v/>
      </c>
      <c r="Q228" s="41">
        <f ca="1">IF($C$3=10,"",calc_gear1!AU826*100)</f>
        <v>1400</v>
      </c>
      <c r="S228" s="39">
        <f>calc_gear1!$I1426</f>
        <v>222</v>
      </c>
      <c r="T228" s="6">
        <f>IF(INT($C$3/10)&lt;=2,"",calc_gear1!$J1426)</f>
        <v>107</v>
      </c>
      <c r="U228" s="46">
        <f ca="1">IF(INT($C$3/10)&lt;=2,"",calc_gear1!AS1426)</f>
        <v>1</v>
      </c>
      <c r="V228" s="40" t="str">
        <f ca="1">calc_gear1!AT1426</f>
        <v/>
      </c>
      <c r="W228" s="41">
        <f ca="1">IF(INT($C$3/10)&lt;=2,"",calc_gear1!AU1426*100)</f>
        <v>1400</v>
      </c>
    </row>
    <row r="229" spans="7:23">
      <c r="G229" s="39">
        <f>calc_gear1!$I227</f>
        <v>223</v>
      </c>
      <c r="H229" s="6">
        <f>calc_gear1!$J227</f>
        <v>45.2</v>
      </c>
      <c r="I229" s="46">
        <f ca="1">calc_gear1!AS227</f>
        <v>1</v>
      </c>
      <c r="J229" s="40" t="str">
        <f ca="1">calc_gear1!AT227</f>
        <v/>
      </c>
      <c r="K229" s="41">
        <f ca="1">calc_gear1!AU227*100</f>
        <v>1400</v>
      </c>
      <c r="M229" s="39">
        <f>calc_gear1!$I827</f>
        <v>223</v>
      </c>
      <c r="N229" s="6">
        <f>IF($C$3=10,"",calc_gear1!$J827)</f>
        <v>65.900000000000006</v>
      </c>
      <c r="O229" s="46">
        <f ca="1">IF($C$3=10,"",calc_gear1!AS827)</f>
        <v>1</v>
      </c>
      <c r="P229" s="40" t="str">
        <f ca="1">calc_gear1!AT827</f>
        <v/>
      </c>
      <c r="Q229" s="41">
        <f ca="1">IF($C$3=10,"",calc_gear1!AU827*100)</f>
        <v>1400</v>
      </c>
      <c r="S229" s="39">
        <f>calc_gear1!$I1427</f>
        <v>223</v>
      </c>
      <c r="T229" s="6">
        <f>IF(INT($C$3/10)&lt;=2,"",calc_gear1!$J1427)</f>
        <v>107.3</v>
      </c>
      <c r="U229" s="46">
        <f ca="1">IF(INT($C$3/10)&lt;=2,"",calc_gear1!AS1427)</f>
        <v>1</v>
      </c>
      <c r="V229" s="40" t="str">
        <f ca="1">calc_gear1!AT1427</f>
        <v/>
      </c>
      <c r="W229" s="41">
        <f ca="1">IF(INT($C$3/10)&lt;=2,"",calc_gear1!AU1427*100)</f>
        <v>1400</v>
      </c>
    </row>
    <row r="230" spans="7:23">
      <c r="G230" s="39">
        <f>calc_gear1!$I228</f>
        <v>224</v>
      </c>
      <c r="H230" s="6">
        <f>calc_gear1!$J228</f>
        <v>50.1</v>
      </c>
      <c r="I230" s="46">
        <f ca="1">calc_gear1!AS228</f>
        <v>1</v>
      </c>
      <c r="J230" s="40" t="str">
        <f ca="1">calc_gear1!AT228</f>
        <v/>
      </c>
      <c r="K230" s="41">
        <f ca="1">calc_gear1!AU228*100</f>
        <v>1400</v>
      </c>
      <c r="M230" s="39">
        <f>calc_gear1!$I828</f>
        <v>224</v>
      </c>
      <c r="N230" s="6">
        <f>IF($C$3=10,"",calc_gear1!$J828)</f>
        <v>65.5</v>
      </c>
      <c r="O230" s="46">
        <f ca="1">IF($C$3=10,"",calc_gear1!AS828)</f>
        <v>1</v>
      </c>
      <c r="P230" s="40" t="str">
        <f ca="1">calc_gear1!AT828</f>
        <v/>
      </c>
      <c r="Q230" s="41">
        <f ca="1">IF($C$3=10,"",calc_gear1!AU828*100)</f>
        <v>1400</v>
      </c>
      <c r="S230" s="39">
        <f>calc_gear1!$I1428</f>
        <v>224</v>
      </c>
      <c r="T230" s="6">
        <f>IF(INT($C$3/10)&lt;=2,"",calc_gear1!$J1428)</f>
        <v>107.3</v>
      </c>
      <c r="U230" s="46">
        <f ca="1">IF(INT($C$3/10)&lt;=2,"",calc_gear1!AS1428)</f>
        <v>1</v>
      </c>
      <c r="V230" s="40" t="str">
        <f ca="1">calc_gear1!AT1428</f>
        <v/>
      </c>
      <c r="W230" s="41">
        <f ca="1">IF(INT($C$3/10)&lt;=2,"",calc_gear1!AU1428*100)</f>
        <v>1400</v>
      </c>
    </row>
    <row r="231" spans="7:23">
      <c r="G231" s="39">
        <f>calc_gear1!$I229</f>
        <v>225</v>
      </c>
      <c r="H231" s="6">
        <f>calc_gear1!$J229</f>
        <v>53.7</v>
      </c>
      <c r="I231" s="46">
        <f ca="1">calc_gear1!AS229</f>
        <v>1</v>
      </c>
      <c r="J231" s="40" t="str">
        <f ca="1">calc_gear1!AT229</f>
        <v/>
      </c>
      <c r="K231" s="41">
        <f ca="1">calc_gear1!AU229*100</f>
        <v>1400</v>
      </c>
      <c r="M231" s="39">
        <f>calc_gear1!$I829</f>
        <v>225</v>
      </c>
      <c r="N231" s="6">
        <f>IF($C$3=10,"",calc_gear1!$J829)</f>
        <v>64.900000000000006</v>
      </c>
      <c r="O231" s="46">
        <f ca="1">IF($C$3=10,"",calc_gear1!AS829)</f>
        <v>1</v>
      </c>
      <c r="P231" s="40" t="str">
        <f ca="1">calc_gear1!AT829</f>
        <v/>
      </c>
      <c r="Q231" s="41">
        <f ca="1">IF($C$3=10,"",calc_gear1!AU829*100)</f>
        <v>1400</v>
      </c>
      <c r="S231" s="39">
        <f>calc_gear1!$I1429</f>
        <v>225</v>
      </c>
      <c r="T231" s="6">
        <f>IF(INT($C$3/10)&lt;=2,"",calc_gear1!$J1429)</f>
        <v>107.2</v>
      </c>
      <c r="U231" s="46">
        <f ca="1">IF(INT($C$3/10)&lt;=2,"",calc_gear1!AS1429)</f>
        <v>1</v>
      </c>
      <c r="V231" s="40" t="str">
        <f ca="1">calc_gear1!AT1429</f>
        <v/>
      </c>
      <c r="W231" s="41">
        <f ca="1">IF(INT($C$3/10)&lt;=2,"",calc_gear1!AU1429*100)</f>
        <v>1400</v>
      </c>
    </row>
    <row r="232" spans="7:23">
      <c r="G232" s="39">
        <f>calc_gear1!$I230</f>
        <v>226</v>
      </c>
      <c r="H232" s="6">
        <f>calc_gear1!$J230</f>
        <v>55.8</v>
      </c>
      <c r="I232" s="46">
        <f ca="1">calc_gear1!AS230</f>
        <v>1</v>
      </c>
      <c r="J232" s="40" t="str">
        <f ca="1">calc_gear1!AT230</f>
        <v/>
      </c>
      <c r="K232" s="41">
        <f ca="1">calc_gear1!AU230*100</f>
        <v>1400</v>
      </c>
      <c r="M232" s="39">
        <f>calc_gear1!$I830</f>
        <v>226</v>
      </c>
      <c r="N232" s="6">
        <f>IF($C$3=10,"",calc_gear1!$J830)</f>
        <v>64.099999999999994</v>
      </c>
      <c r="O232" s="46">
        <f ca="1">IF($C$3=10,"",calc_gear1!AS830)</f>
        <v>1</v>
      </c>
      <c r="P232" s="40" t="str">
        <f ca="1">calc_gear1!AT830</f>
        <v/>
      </c>
      <c r="Q232" s="41">
        <f ca="1">IF($C$3=10,"",calc_gear1!AU830*100)</f>
        <v>1400</v>
      </c>
      <c r="S232" s="39">
        <f>calc_gear1!$I1430</f>
        <v>226</v>
      </c>
      <c r="T232" s="6">
        <f>IF(INT($C$3/10)&lt;=2,"",calc_gear1!$J1430)</f>
        <v>107.2</v>
      </c>
      <c r="U232" s="46">
        <f ca="1">IF(INT($C$3/10)&lt;=2,"",calc_gear1!AS1430)</f>
        <v>1</v>
      </c>
      <c r="V232" s="40" t="str">
        <f ca="1">calc_gear1!AT1430</f>
        <v/>
      </c>
      <c r="W232" s="41">
        <f ca="1">IF(INT($C$3/10)&lt;=2,"",calc_gear1!AU1430*100)</f>
        <v>1400</v>
      </c>
    </row>
    <row r="233" spans="7:23">
      <c r="G233" s="39">
        <f>calc_gear1!$I231</f>
        <v>227</v>
      </c>
      <c r="H233" s="6">
        <f>calc_gear1!$J231</f>
        <v>55.8</v>
      </c>
      <c r="I233" s="46">
        <f ca="1">calc_gear1!AS231</f>
        <v>1</v>
      </c>
      <c r="J233" s="40" t="str">
        <f ca="1">calc_gear1!AT231</f>
        <v/>
      </c>
      <c r="K233" s="41">
        <f ca="1">calc_gear1!AU231*100</f>
        <v>1400</v>
      </c>
      <c r="M233" s="39">
        <f>calc_gear1!$I831</f>
        <v>227</v>
      </c>
      <c r="N233" s="6">
        <f>IF($C$3=10,"",calc_gear1!$J831)</f>
        <v>63</v>
      </c>
      <c r="O233" s="46">
        <f ca="1">IF($C$3=10,"",calc_gear1!AS831)</f>
        <v>1</v>
      </c>
      <c r="P233" s="40" t="str">
        <f ca="1">calc_gear1!AT831</f>
        <v/>
      </c>
      <c r="Q233" s="41">
        <f ca="1">IF($C$3=10,"",calc_gear1!AU831*100)</f>
        <v>1400</v>
      </c>
      <c r="S233" s="39">
        <f>calc_gear1!$I1431</f>
        <v>227</v>
      </c>
      <c r="T233" s="6">
        <f>IF(INT($C$3/10)&lt;=2,"",calc_gear1!$J1431)</f>
        <v>107.2</v>
      </c>
      <c r="U233" s="46">
        <f ca="1">IF(INT($C$3/10)&lt;=2,"",calc_gear1!AS1431)</f>
        <v>1</v>
      </c>
      <c r="V233" s="40" t="str">
        <f ca="1">calc_gear1!AT1431</f>
        <v/>
      </c>
      <c r="W233" s="41">
        <f ca="1">IF(INT($C$3/10)&lt;=2,"",calc_gear1!AU1431*100)</f>
        <v>1400</v>
      </c>
    </row>
    <row r="234" spans="7:23">
      <c r="G234" s="39">
        <f>calc_gear1!$I232</f>
        <v>228</v>
      </c>
      <c r="H234" s="6">
        <f>calc_gear1!$J232</f>
        <v>54.7</v>
      </c>
      <c r="I234" s="46">
        <f ca="1">calc_gear1!AS232</f>
        <v>1</v>
      </c>
      <c r="J234" s="40" t="str">
        <f ca="1">calc_gear1!AT232</f>
        <v/>
      </c>
      <c r="K234" s="41">
        <f ca="1">calc_gear1!AU232*100</f>
        <v>1400</v>
      </c>
      <c r="M234" s="39">
        <f>calc_gear1!$I832</f>
        <v>228</v>
      </c>
      <c r="N234" s="6">
        <f>IF($C$3=10,"",calc_gear1!$J832)</f>
        <v>62.1</v>
      </c>
      <c r="O234" s="46">
        <f ca="1">IF($C$3=10,"",calc_gear1!AS832)</f>
        <v>1</v>
      </c>
      <c r="P234" s="40" t="str">
        <f ca="1">calc_gear1!AT832</f>
        <v/>
      </c>
      <c r="Q234" s="41">
        <f ca="1">IF($C$3=10,"",calc_gear1!AU832*100)</f>
        <v>1400</v>
      </c>
      <c r="S234" s="39">
        <f>calc_gear1!$I1432</f>
        <v>228</v>
      </c>
      <c r="T234" s="6">
        <f>IF(INT($C$3/10)&lt;=2,"",calc_gear1!$J1432)</f>
        <v>107.3</v>
      </c>
      <c r="U234" s="46">
        <f ca="1">IF(INT($C$3/10)&lt;=2,"",calc_gear1!AS1432)</f>
        <v>1</v>
      </c>
      <c r="V234" s="40" t="str">
        <f ca="1">calc_gear1!AT1432</f>
        <v/>
      </c>
      <c r="W234" s="41">
        <f ca="1">IF(INT($C$3/10)&lt;=2,"",calc_gear1!AU1432*100)</f>
        <v>1400</v>
      </c>
    </row>
    <row r="235" spans="7:23">
      <c r="G235" s="39">
        <f>calc_gear1!$I233</f>
        <v>229</v>
      </c>
      <c r="H235" s="6">
        <f>calc_gear1!$J233</f>
        <v>53.3</v>
      </c>
      <c r="I235" s="46">
        <f ca="1">calc_gear1!AS233</f>
        <v>1</v>
      </c>
      <c r="J235" s="40" t="str">
        <f ca="1">calc_gear1!AT233</f>
        <v/>
      </c>
      <c r="K235" s="41">
        <f ca="1">calc_gear1!AU233*100</f>
        <v>1400</v>
      </c>
      <c r="M235" s="39">
        <f>calc_gear1!$I833</f>
        <v>229</v>
      </c>
      <c r="N235" s="6">
        <f>IF($C$3=10,"",calc_gear1!$J833)</f>
        <v>61.6</v>
      </c>
      <c r="O235" s="46">
        <f ca="1">IF($C$3=10,"",calc_gear1!AS833)</f>
        <v>1</v>
      </c>
      <c r="P235" s="40" t="str">
        <f ca="1">calc_gear1!AT833</f>
        <v/>
      </c>
      <c r="Q235" s="41">
        <f ca="1">IF($C$3=10,"",calc_gear1!AU833*100)</f>
        <v>1400</v>
      </c>
      <c r="S235" s="39">
        <f>calc_gear1!$I1433</f>
        <v>229</v>
      </c>
      <c r="T235" s="6">
        <f>IF(INT($C$3/10)&lt;=2,"",calc_gear1!$J1433)</f>
        <v>107.5</v>
      </c>
      <c r="U235" s="46">
        <f ca="1">IF(INT($C$3/10)&lt;=2,"",calc_gear1!AS1433)</f>
        <v>1</v>
      </c>
      <c r="V235" s="40" t="str">
        <f ca="1">calc_gear1!AT1433</f>
        <v/>
      </c>
      <c r="W235" s="41">
        <f ca="1">IF(INT($C$3/10)&lt;=2,"",calc_gear1!AU1433*100)</f>
        <v>1400</v>
      </c>
    </row>
    <row r="236" spans="7:23">
      <c r="G236" s="39">
        <f>calc_gear1!$I234</f>
        <v>230</v>
      </c>
      <c r="H236" s="6">
        <f>calc_gear1!$J234</f>
        <v>52.3</v>
      </c>
      <c r="I236" s="46">
        <f ca="1">calc_gear1!AS234</f>
        <v>1</v>
      </c>
      <c r="J236" s="40" t="str">
        <f ca="1">calc_gear1!AT234</f>
        <v/>
      </c>
      <c r="K236" s="41">
        <f ca="1">calc_gear1!AU234*100</f>
        <v>1400</v>
      </c>
      <c r="M236" s="39">
        <f>calc_gear1!$I834</f>
        <v>230</v>
      </c>
      <c r="N236" s="6">
        <f>IF($C$3=10,"",calc_gear1!$J834)</f>
        <v>61.7</v>
      </c>
      <c r="O236" s="46">
        <f ca="1">IF($C$3=10,"",calc_gear1!AS834)</f>
        <v>1</v>
      </c>
      <c r="P236" s="40" t="str">
        <f ca="1">calc_gear1!AT834</f>
        <v/>
      </c>
      <c r="Q236" s="41">
        <f ca="1">IF($C$3=10,"",calc_gear1!AU834*100)</f>
        <v>1400</v>
      </c>
      <c r="S236" s="39">
        <f>calc_gear1!$I1434</f>
        <v>230</v>
      </c>
      <c r="T236" s="6">
        <f>IF(INT($C$3/10)&lt;=2,"",calc_gear1!$J1434)</f>
        <v>107.3</v>
      </c>
      <c r="U236" s="46">
        <f ca="1">IF(INT($C$3/10)&lt;=2,"",calc_gear1!AS1434)</f>
        <v>1</v>
      </c>
      <c r="V236" s="40" t="str">
        <f ca="1">calc_gear1!AT1434</f>
        <v/>
      </c>
      <c r="W236" s="41">
        <f ca="1">IF(INT($C$3/10)&lt;=2,"",calc_gear1!AU1434*100)</f>
        <v>1400</v>
      </c>
    </row>
    <row r="237" spans="7:23">
      <c r="G237" s="39">
        <f>calc_gear1!$I235</f>
        <v>231</v>
      </c>
      <c r="H237" s="6">
        <f>calc_gear1!$J235</f>
        <v>52</v>
      </c>
      <c r="I237" s="46">
        <f ca="1">calc_gear1!AS235</f>
        <v>1</v>
      </c>
      <c r="J237" s="40" t="str">
        <f ca="1">calc_gear1!AT235</f>
        <v/>
      </c>
      <c r="K237" s="41">
        <f ca="1">calc_gear1!AU235*100</f>
        <v>1400</v>
      </c>
      <c r="M237" s="39">
        <f>calc_gear1!$I835</f>
        <v>231</v>
      </c>
      <c r="N237" s="6">
        <f>IF($C$3=10,"",calc_gear1!$J835)</f>
        <v>62.3</v>
      </c>
      <c r="O237" s="46">
        <f ca="1">IF($C$3=10,"",calc_gear1!AS835)</f>
        <v>1</v>
      </c>
      <c r="P237" s="40" t="str">
        <f ca="1">calc_gear1!AT835</f>
        <v/>
      </c>
      <c r="Q237" s="41">
        <f ca="1">IF($C$3=10,"",calc_gear1!AU835*100)</f>
        <v>1400</v>
      </c>
      <c r="S237" s="39">
        <f>calc_gear1!$I1435</f>
        <v>231</v>
      </c>
      <c r="T237" s="6">
        <f>IF(INT($C$3/10)&lt;=2,"",calc_gear1!$J1435)</f>
        <v>107.3</v>
      </c>
      <c r="U237" s="46">
        <f ca="1">IF(INT($C$3/10)&lt;=2,"",calc_gear1!AS1435)</f>
        <v>1</v>
      </c>
      <c r="V237" s="40" t="str">
        <f ca="1">calc_gear1!AT1435</f>
        <v/>
      </c>
      <c r="W237" s="41">
        <f ca="1">IF(INT($C$3/10)&lt;=2,"",calc_gear1!AU1435*100)</f>
        <v>1400</v>
      </c>
    </row>
    <row r="238" spans="7:23">
      <c r="G238" s="39">
        <f>calc_gear1!$I236</f>
        <v>232</v>
      </c>
      <c r="H238" s="6">
        <f>calc_gear1!$J236</f>
        <v>52.1</v>
      </c>
      <c r="I238" s="46">
        <f ca="1">calc_gear1!AS236</f>
        <v>1</v>
      </c>
      <c r="J238" s="40" t="str">
        <f ca="1">calc_gear1!AT236</f>
        <v/>
      </c>
      <c r="K238" s="41">
        <f ca="1">calc_gear1!AU236*100</f>
        <v>1400</v>
      </c>
      <c r="M238" s="39">
        <f>calc_gear1!$I836</f>
        <v>232</v>
      </c>
      <c r="N238" s="6">
        <f>IF($C$3=10,"",calc_gear1!$J836)</f>
        <v>63.5</v>
      </c>
      <c r="O238" s="46">
        <f ca="1">IF($C$3=10,"",calc_gear1!AS836)</f>
        <v>1</v>
      </c>
      <c r="P238" s="40" t="str">
        <f ca="1">calc_gear1!AT836</f>
        <v/>
      </c>
      <c r="Q238" s="41">
        <f ca="1">IF($C$3=10,"",calc_gear1!AU836*100)</f>
        <v>1400</v>
      </c>
      <c r="S238" s="39">
        <f>calc_gear1!$I1436</f>
        <v>232</v>
      </c>
      <c r="T238" s="6">
        <f>IF(INT($C$3/10)&lt;=2,"",calc_gear1!$J1436)</f>
        <v>107.3</v>
      </c>
      <c r="U238" s="46">
        <f ca="1">IF(INT($C$3/10)&lt;=2,"",calc_gear1!AS1436)</f>
        <v>1</v>
      </c>
      <c r="V238" s="40" t="str">
        <f ca="1">calc_gear1!AT1436</f>
        <v/>
      </c>
      <c r="W238" s="41">
        <f ca="1">IF(INT($C$3/10)&lt;=2,"",calc_gear1!AU1436*100)</f>
        <v>1400</v>
      </c>
    </row>
    <row r="239" spans="7:23">
      <c r="G239" s="39">
        <f>calc_gear1!$I237</f>
        <v>233</v>
      </c>
      <c r="H239" s="6">
        <f>calc_gear1!$J237</f>
        <v>51.8</v>
      </c>
      <c r="I239" s="46">
        <f ca="1">calc_gear1!AS237</f>
        <v>1</v>
      </c>
      <c r="J239" s="40" t="str">
        <f ca="1">calc_gear1!AT237</f>
        <v/>
      </c>
      <c r="K239" s="41">
        <f ca="1">calc_gear1!AU237*100</f>
        <v>1400</v>
      </c>
      <c r="M239" s="39">
        <f>calc_gear1!$I837</f>
        <v>233</v>
      </c>
      <c r="N239" s="6">
        <f>IF($C$3=10,"",calc_gear1!$J837)</f>
        <v>65.3</v>
      </c>
      <c r="O239" s="46">
        <f ca="1">IF($C$3=10,"",calc_gear1!AS837)</f>
        <v>1</v>
      </c>
      <c r="P239" s="40" t="str">
        <f ca="1">calc_gear1!AT837</f>
        <v/>
      </c>
      <c r="Q239" s="41">
        <f ca="1">IF($C$3=10,"",calc_gear1!AU837*100)</f>
        <v>1400</v>
      </c>
      <c r="S239" s="39">
        <f>calc_gear1!$I1437</f>
        <v>233</v>
      </c>
      <c r="T239" s="6">
        <f>IF(INT($C$3/10)&lt;=2,"",calc_gear1!$J1437)</f>
        <v>107.3</v>
      </c>
      <c r="U239" s="46">
        <f ca="1">IF(INT($C$3/10)&lt;=2,"",calc_gear1!AS1437)</f>
        <v>1</v>
      </c>
      <c r="V239" s="40" t="str">
        <f ca="1">calc_gear1!AT1437</f>
        <v/>
      </c>
      <c r="W239" s="41">
        <f ca="1">IF(INT($C$3/10)&lt;=2,"",calc_gear1!AU1437*100)</f>
        <v>1400</v>
      </c>
    </row>
    <row r="240" spans="7:23">
      <c r="G240" s="39">
        <f>calc_gear1!$I238</f>
        <v>234</v>
      </c>
      <c r="H240" s="6">
        <f>calc_gear1!$J238</f>
        <v>50.8</v>
      </c>
      <c r="I240" s="46">
        <f ca="1">calc_gear1!AS238</f>
        <v>1</v>
      </c>
      <c r="J240" s="40" t="str">
        <f ca="1">calc_gear1!AT238</f>
        <v/>
      </c>
      <c r="K240" s="41">
        <f ca="1">calc_gear1!AU238*100</f>
        <v>1400</v>
      </c>
      <c r="M240" s="39">
        <f>calc_gear1!$I838</f>
        <v>234</v>
      </c>
      <c r="N240" s="6">
        <f>IF($C$3=10,"",calc_gear1!$J838)</f>
        <v>67.3</v>
      </c>
      <c r="O240" s="46">
        <f ca="1">IF($C$3=10,"",calc_gear1!AS838)</f>
        <v>1</v>
      </c>
      <c r="P240" s="40" t="str">
        <f ca="1">calc_gear1!AT838</f>
        <v/>
      </c>
      <c r="Q240" s="41">
        <f ca="1">IF($C$3=10,"",calc_gear1!AU838*100)</f>
        <v>1400</v>
      </c>
      <c r="S240" s="39">
        <f>calc_gear1!$I1438</f>
        <v>234</v>
      </c>
      <c r="T240" s="6">
        <f>IF(INT($C$3/10)&lt;=2,"",calc_gear1!$J1438)</f>
        <v>108</v>
      </c>
      <c r="U240" s="46">
        <f ca="1">IF(INT($C$3/10)&lt;=2,"",calc_gear1!AS1438)</f>
        <v>1</v>
      </c>
      <c r="V240" s="40" t="str">
        <f ca="1">calc_gear1!AT1438</f>
        <v/>
      </c>
      <c r="W240" s="41">
        <f ca="1">IF(INT($C$3/10)&lt;=2,"",calc_gear1!AU1438*100)</f>
        <v>1400</v>
      </c>
    </row>
    <row r="241" spans="7:23">
      <c r="G241" s="39">
        <f>calc_gear1!$I239</f>
        <v>235</v>
      </c>
      <c r="H241" s="6">
        <f>calc_gear1!$J239</f>
        <v>49.2</v>
      </c>
      <c r="I241" s="46">
        <f ca="1">calc_gear1!AS239</f>
        <v>1</v>
      </c>
      <c r="J241" s="40" t="str">
        <f ca="1">calc_gear1!AT239</f>
        <v/>
      </c>
      <c r="K241" s="41">
        <f ca="1">calc_gear1!AU239*100</f>
        <v>1400</v>
      </c>
      <c r="M241" s="39">
        <f>calc_gear1!$I839</f>
        <v>235</v>
      </c>
      <c r="N241" s="6">
        <f>IF($C$3=10,"",calc_gear1!$J839)</f>
        <v>69.3</v>
      </c>
      <c r="O241" s="46">
        <f ca="1">IF($C$3=10,"",calc_gear1!AS839)</f>
        <v>1</v>
      </c>
      <c r="P241" s="40" t="str">
        <f ca="1">calc_gear1!AT839</f>
        <v/>
      </c>
      <c r="Q241" s="41">
        <f ca="1">IF($C$3=10,"",calc_gear1!AU839*100)</f>
        <v>1400</v>
      </c>
      <c r="S241" s="39">
        <f>calc_gear1!$I1439</f>
        <v>235</v>
      </c>
      <c r="T241" s="6">
        <f>IF(INT($C$3/10)&lt;=2,"",calc_gear1!$J1439)</f>
        <v>108.2</v>
      </c>
      <c r="U241" s="46">
        <f ca="1">IF(INT($C$3/10)&lt;=2,"",calc_gear1!AS1439)</f>
        <v>1</v>
      </c>
      <c r="V241" s="40" t="str">
        <f ca="1">calc_gear1!AT1439</f>
        <v/>
      </c>
      <c r="W241" s="41">
        <f ca="1">IF(INT($C$3/10)&lt;=2,"",calc_gear1!AU1439*100)</f>
        <v>1400</v>
      </c>
    </row>
    <row r="242" spans="7:23">
      <c r="G242" s="39">
        <f>calc_gear1!$I240</f>
        <v>236</v>
      </c>
      <c r="H242" s="6">
        <f>calc_gear1!$J240</f>
        <v>47.5</v>
      </c>
      <c r="I242" s="46">
        <f ca="1">calc_gear1!AS240</f>
        <v>1</v>
      </c>
      <c r="J242" s="40" t="str">
        <f ca="1">calc_gear1!AT240</f>
        <v/>
      </c>
      <c r="K242" s="41">
        <f ca="1">calc_gear1!AU240*100</f>
        <v>1400</v>
      </c>
      <c r="M242" s="39">
        <f>calc_gear1!$I840</f>
        <v>236</v>
      </c>
      <c r="N242" s="6">
        <f>IF($C$3=10,"",calc_gear1!$J840)</f>
        <v>71.400000000000006</v>
      </c>
      <c r="O242" s="46">
        <f ca="1">IF($C$3=10,"",calc_gear1!AS840)</f>
        <v>1</v>
      </c>
      <c r="P242" s="40" t="str">
        <f ca="1">calc_gear1!AT840</f>
        <v/>
      </c>
      <c r="Q242" s="41">
        <f ca="1">IF($C$3=10,"",calc_gear1!AU840*100)</f>
        <v>1400</v>
      </c>
      <c r="S242" s="39">
        <f>calc_gear1!$I1440</f>
        <v>236</v>
      </c>
      <c r="T242" s="6">
        <f>IF(INT($C$3/10)&lt;=2,"",calc_gear1!$J1440)</f>
        <v>108.9</v>
      </c>
      <c r="U242" s="46">
        <f ca="1">IF(INT($C$3/10)&lt;=2,"",calc_gear1!AS1440)</f>
        <v>1</v>
      </c>
      <c r="V242" s="40" t="str">
        <f ca="1">calc_gear1!AT1440</f>
        <v/>
      </c>
      <c r="W242" s="41">
        <f ca="1">IF(INT($C$3/10)&lt;=2,"",calc_gear1!AU1440*100)</f>
        <v>1400</v>
      </c>
    </row>
    <row r="243" spans="7:23">
      <c r="G243" s="39">
        <f>calc_gear1!$I241</f>
        <v>237</v>
      </c>
      <c r="H243" s="6">
        <f>calc_gear1!$J241</f>
        <v>45.7</v>
      </c>
      <c r="I243" s="46">
        <f ca="1">calc_gear1!AS241</f>
        <v>1</v>
      </c>
      <c r="J243" s="40" t="str">
        <f ca="1">calc_gear1!AT241</f>
        <v/>
      </c>
      <c r="K243" s="41">
        <f ca="1">calc_gear1!AU241*100</f>
        <v>1400</v>
      </c>
      <c r="M243" s="39">
        <f>calc_gear1!$I841</f>
        <v>237</v>
      </c>
      <c r="N243" s="6">
        <f>IF($C$3=10,"",calc_gear1!$J841)</f>
        <v>73.5</v>
      </c>
      <c r="O243" s="46">
        <f ca="1">IF($C$3=10,"",calc_gear1!AS841)</f>
        <v>1</v>
      </c>
      <c r="P243" s="40" t="str">
        <f ca="1">calc_gear1!AT841</f>
        <v/>
      </c>
      <c r="Q243" s="41">
        <f ca="1">IF($C$3=10,"",calc_gear1!AU841*100)</f>
        <v>1400</v>
      </c>
      <c r="S243" s="39">
        <f>calc_gear1!$I1441</f>
        <v>237</v>
      </c>
      <c r="T243" s="6">
        <f>IF(INT($C$3/10)&lt;=2,"",calc_gear1!$J1441)</f>
        <v>109</v>
      </c>
      <c r="U243" s="46">
        <f ca="1">IF(INT($C$3/10)&lt;=2,"",calc_gear1!AS1441)</f>
        <v>1</v>
      </c>
      <c r="V243" s="40" t="str">
        <f ca="1">calc_gear1!AT1441</f>
        <v/>
      </c>
      <c r="W243" s="41">
        <f ca="1">IF(INT($C$3/10)&lt;=2,"",calc_gear1!AU1441*100)</f>
        <v>1400</v>
      </c>
    </row>
    <row r="244" spans="7:23">
      <c r="G244" s="39">
        <f>calc_gear1!$I242</f>
        <v>238</v>
      </c>
      <c r="H244" s="6">
        <f>calc_gear1!$J242</f>
        <v>43.9</v>
      </c>
      <c r="I244" s="46">
        <f ca="1">calc_gear1!AS242</f>
        <v>1</v>
      </c>
      <c r="J244" s="40" t="str">
        <f ca="1">calc_gear1!AT242</f>
        <v/>
      </c>
      <c r="K244" s="41">
        <f ca="1">calc_gear1!AU242*100</f>
        <v>1400</v>
      </c>
      <c r="M244" s="39">
        <f>calc_gear1!$I842</f>
        <v>238</v>
      </c>
      <c r="N244" s="6">
        <f>IF($C$3=10,"",calc_gear1!$J842)</f>
        <v>75.599999999999994</v>
      </c>
      <c r="O244" s="46">
        <f ca="1">IF($C$3=10,"",calc_gear1!AS842)</f>
        <v>1</v>
      </c>
      <c r="P244" s="40" t="str">
        <f ca="1">calc_gear1!AT842</f>
        <v/>
      </c>
      <c r="Q244" s="41">
        <f ca="1">IF($C$3=10,"",calc_gear1!AU842*100)</f>
        <v>1400</v>
      </c>
      <c r="S244" s="39">
        <f>calc_gear1!$I1442</f>
        <v>238</v>
      </c>
      <c r="T244" s="6">
        <f>IF(INT($C$3/10)&lt;=2,"",calc_gear1!$J1442)</f>
        <v>108.9</v>
      </c>
      <c r="U244" s="46">
        <f ca="1">IF(INT($C$3/10)&lt;=2,"",calc_gear1!AS1442)</f>
        <v>1</v>
      </c>
      <c r="V244" s="40" t="str">
        <f ca="1">calc_gear1!AT1442</f>
        <v/>
      </c>
      <c r="W244" s="41">
        <f ca="1">IF(INT($C$3/10)&lt;=2,"",calc_gear1!AU1442*100)</f>
        <v>1400</v>
      </c>
    </row>
    <row r="245" spans="7:23">
      <c r="G245" s="39">
        <f>calc_gear1!$I243</f>
        <v>239</v>
      </c>
      <c r="H245" s="6">
        <f>calc_gear1!$J243</f>
        <v>42</v>
      </c>
      <c r="I245" s="46">
        <f ca="1">calc_gear1!AS243</f>
        <v>1</v>
      </c>
      <c r="J245" s="40" t="str">
        <f ca="1">calc_gear1!AT243</f>
        <v/>
      </c>
      <c r="K245" s="41">
        <f ca="1">calc_gear1!AU243*100</f>
        <v>1400</v>
      </c>
      <c r="M245" s="39">
        <f>calc_gear1!$I843</f>
        <v>239</v>
      </c>
      <c r="N245" s="6">
        <f>IF($C$3=10,"",calc_gear1!$J843)</f>
        <v>77.7</v>
      </c>
      <c r="O245" s="46">
        <f ca="1">IF($C$3=10,"",calc_gear1!AS843)</f>
        <v>1</v>
      </c>
      <c r="P245" s="40" t="str">
        <f ca="1">calc_gear1!AT843</f>
        <v/>
      </c>
      <c r="Q245" s="41">
        <f ca="1">IF($C$3=10,"",calc_gear1!AU843*100)</f>
        <v>1400</v>
      </c>
      <c r="S245" s="39">
        <f>calc_gear1!$I1443</f>
        <v>239</v>
      </c>
      <c r="T245" s="6">
        <f>IF(INT($C$3/10)&lt;=2,"",calc_gear1!$J1443)</f>
        <v>108.8</v>
      </c>
      <c r="U245" s="46">
        <f ca="1">IF(INT($C$3/10)&lt;=2,"",calc_gear1!AS1443)</f>
        <v>1</v>
      </c>
      <c r="V245" s="40" t="str">
        <f ca="1">calc_gear1!AT1443</f>
        <v/>
      </c>
      <c r="W245" s="41">
        <f ca="1">IF(INT($C$3/10)&lt;=2,"",calc_gear1!AU1443*100)</f>
        <v>1400</v>
      </c>
    </row>
    <row r="246" spans="7:23">
      <c r="G246" s="39">
        <f>calc_gear1!$I244</f>
        <v>240</v>
      </c>
      <c r="H246" s="6">
        <f>calc_gear1!$J244</f>
        <v>40.200000000000003</v>
      </c>
      <c r="I246" s="46">
        <f ca="1">calc_gear1!AS244</f>
        <v>1</v>
      </c>
      <c r="J246" s="40" t="str">
        <f ca="1">calc_gear1!AT244</f>
        <v/>
      </c>
      <c r="K246" s="41">
        <f ca="1">calc_gear1!AU244*100</f>
        <v>1400</v>
      </c>
      <c r="M246" s="39">
        <f>calc_gear1!$I844</f>
        <v>240</v>
      </c>
      <c r="N246" s="6">
        <f>IF($C$3=10,"",calc_gear1!$J844)</f>
        <v>79.7</v>
      </c>
      <c r="O246" s="46">
        <f ca="1">IF($C$3=10,"",calc_gear1!AS844)</f>
        <v>1</v>
      </c>
      <c r="P246" s="40" t="str">
        <f ca="1">calc_gear1!AT844</f>
        <v/>
      </c>
      <c r="Q246" s="41">
        <f ca="1">IF($C$3=10,"",calc_gear1!AU844*100)</f>
        <v>1400</v>
      </c>
      <c r="S246" s="39">
        <f>calc_gear1!$I1444</f>
        <v>240</v>
      </c>
      <c r="T246" s="6">
        <f>IF(INT($C$3/10)&lt;=2,"",calc_gear1!$J1444)</f>
        <v>108.6</v>
      </c>
      <c r="U246" s="46">
        <f ca="1">IF(INT($C$3/10)&lt;=2,"",calc_gear1!AS1444)</f>
        <v>1</v>
      </c>
      <c r="V246" s="40" t="str">
        <f ca="1">calc_gear1!AT1444</f>
        <v/>
      </c>
      <c r="W246" s="41">
        <f ca="1">IF(INT($C$3/10)&lt;=2,"",calc_gear1!AU1444*100)</f>
        <v>1400</v>
      </c>
    </row>
    <row r="247" spans="7:23">
      <c r="G247" s="39">
        <f>calc_gear1!$I245</f>
        <v>241</v>
      </c>
      <c r="H247" s="6">
        <f>calc_gear1!$J245</f>
        <v>38.299999999999997</v>
      </c>
      <c r="I247" s="46">
        <f ca="1">calc_gear1!AS245</f>
        <v>1</v>
      </c>
      <c r="J247" s="40" t="str">
        <f ca="1">calc_gear1!AT245</f>
        <v/>
      </c>
      <c r="K247" s="41">
        <f ca="1">calc_gear1!AU245*100</f>
        <v>1400</v>
      </c>
      <c r="M247" s="39">
        <f>calc_gear1!$I845</f>
        <v>241</v>
      </c>
      <c r="N247" s="6">
        <f>IF($C$3=10,"",calc_gear1!$J845)</f>
        <v>81.5</v>
      </c>
      <c r="O247" s="46">
        <f ca="1">IF($C$3=10,"",calc_gear1!AS845)</f>
        <v>1</v>
      </c>
      <c r="P247" s="40" t="str">
        <f ca="1">calc_gear1!AT845</f>
        <v/>
      </c>
      <c r="Q247" s="41">
        <f ca="1">IF($C$3=10,"",calc_gear1!AU845*100)</f>
        <v>1400</v>
      </c>
      <c r="S247" s="39">
        <f>calc_gear1!$I1445</f>
        <v>241</v>
      </c>
      <c r="T247" s="6">
        <f>IF(INT($C$3/10)&lt;=2,"",calc_gear1!$J1445)</f>
        <v>108.4</v>
      </c>
      <c r="U247" s="46">
        <f ca="1">IF(INT($C$3/10)&lt;=2,"",calc_gear1!AS1445)</f>
        <v>1</v>
      </c>
      <c r="V247" s="40" t="str">
        <f ca="1">calc_gear1!AT1445</f>
        <v/>
      </c>
      <c r="W247" s="41">
        <f ca="1">IF(INT($C$3/10)&lt;=2,"",calc_gear1!AU1445*100)</f>
        <v>1400</v>
      </c>
    </row>
    <row r="248" spans="7:23">
      <c r="G248" s="39">
        <f>calc_gear1!$I246</f>
        <v>242</v>
      </c>
      <c r="H248" s="6">
        <f>calc_gear1!$J246</f>
        <v>36.4</v>
      </c>
      <c r="I248" s="46">
        <f ca="1">calc_gear1!AS246</f>
        <v>1</v>
      </c>
      <c r="J248" s="40" t="str">
        <f ca="1">calc_gear1!AT246</f>
        <v/>
      </c>
      <c r="K248" s="41">
        <f ca="1">calc_gear1!AU246*100</f>
        <v>1400</v>
      </c>
      <c r="M248" s="39">
        <f>calc_gear1!$I846</f>
        <v>242</v>
      </c>
      <c r="N248" s="6">
        <f>IF($C$3=10,"",calc_gear1!$J846)</f>
        <v>83.1</v>
      </c>
      <c r="O248" s="46">
        <f ca="1">IF($C$3=10,"",calc_gear1!AS846)</f>
        <v>1</v>
      </c>
      <c r="P248" s="40" t="str">
        <f ca="1">calc_gear1!AT846</f>
        <v/>
      </c>
      <c r="Q248" s="41">
        <f ca="1">IF($C$3=10,"",calc_gear1!AU846*100)</f>
        <v>1400</v>
      </c>
      <c r="S248" s="39">
        <f>calc_gear1!$I1446</f>
        <v>242</v>
      </c>
      <c r="T248" s="6">
        <f>IF(INT($C$3/10)&lt;=2,"",calc_gear1!$J1446)</f>
        <v>108.3</v>
      </c>
      <c r="U248" s="46">
        <f ca="1">IF(INT($C$3/10)&lt;=2,"",calc_gear1!AS1446)</f>
        <v>1</v>
      </c>
      <c r="V248" s="40" t="str">
        <f ca="1">calc_gear1!AT1446</f>
        <v/>
      </c>
      <c r="W248" s="41">
        <f ca="1">IF(INT($C$3/10)&lt;=2,"",calc_gear1!AU1446*100)</f>
        <v>1400</v>
      </c>
    </row>
    <row r="249" spans="7:23">
      <c r="G249" s="39">
        <f>calc_gear1!$I247</f>
        <v>243</v>
      </c>
      <c r="H249" s="6">
        <f>calc_gear1!$J247</f>
        <v>34.6</v>
      </c>
      <c r="I249" s="46">
        <f ca="1">calc_gear1!AS247</f>
        <v>1</v>
      </c>
      <c r="J249" s="40" t="str">
        <f ca="1">calc_gear1!AT247</f>
        <v/>
      </c>
      <c r="K249" s="41">
        <f ca="1">calc_gear1!AU247*100</f>
        <v>1400</v>
      </c>
      <c r="M249" s="39">
        <f>calc_gear1!$I847</f>
        <v>243</v>
      </c>
      <c r="N249" s="6">
        <f>IF($C$3=10,"",calc_gear1!$J847)</f>
        <v>84.6</v>
      </c>
      <c r="O249" s="46">
        <f ca="1">IF($C$3=10,"",calc_gear1!AS847)</f>
        <v>1</v>
      </c>
      <c r="P249" s="40" t="str">
        <f ca="1">calc_gear1!AT847</f>
        <v/>
      </c>
      <c r="Q249" s="41">
        <f ca="1">IF($C$3=10,"",calc_gear1!AU847*100)</f>
        <v>1400</v>
      </c>
      <c r="S249" s="39">
        <f>calc_gear1!$I1447</f>
        <v>243</v>
      </c>
      <c r="T249" s="6">
        <f>IF(INT($C$3/10)&lt;=2,"",calc_gear1!$J1447)</f>
        <v>108.2</v>
      </c>
      <c r="U249" s="46">
        <f ca="1">IF(INT($C$3/10)&lt;=2,"",calc_gear1!AS1447)</f>
        <v>1</v>
      </c>
      <c r="V249" s="40" t="str">
        <f ca="1">calc_gear1!AT1447</f>
        <v/>
      </c>
      <c r="W249" s="41">
        <f ca="1">IF(INT($C$3/10)&lt;=2,"",calc_gear1!AU1447*100)</f>
        <v>1400</v>
      </c>
    </row>
    <row r="250" spans="7:23">
      <c r="G250" s="39">
        <f>calc_gear1!$I248</f>
        <v>244</v>
      </c>
      <c r="H250" s="6">
        <f>calc_gear1!$J248</f>
        <v>32.700000000000003</v>
      </c>
      <c r="I250" s="46">
        <f ca="1">calc_gear1!AS248</f>
        <v>1</v>
      </c>
      <c r="J250" s="40" t="str">
        <f ca="1">calc_gear1!AT248</f>
        <v/>
      </c>
      <c r="K250" s="41">
        <f ca="1">calc_gear1!AU248*100</f>
        <v>1400</v>
      </c>
      <c r="M250" s="39">
        <f>calc_gear1!$I848</f>
        <v>244</v>
      </c>
      <c r="N250" s="6">
        <f>IF($C$3=10,"",calc_gear1!$J848)</f>
        <v>86</v>
      </c>
      <c r="O250" s="46">
        <f ca="1">IF($C$3=10,"",calc_gear1!AS848)</f>
        <v>1</v>
      </c>
      <c r="P250" s="40" t="str">
        <f ca="1">calc_gear1!AT848</f>
        <v/>
      </c>
      <c r="Q250" s="41">
        <f ca="1">IF($C$3=10,"",calc_gear1!AU848*100)</f>
        <v>1400</v>
      </c>
      <c r="S250" s="39">
        <f>calc_gear1!$I1448</f>
        <v>244</v>
      </c>
      <c r="T250" s="6">
        <f>IF(INT($C$3/10)&lt;=2,"",calc_gear1!$J1448)</f>
        <v>108.2</v>
      </c>
      <c r="U250" s="46">
        <f ca="1">IF(INT($C$3/10)&lt;=2,"",calc_gear1!AS1448)</f>
        <v>1</v>
      </c>
      <c r="V250" s="40" t="str">
        <f ca="1">calc_gear1!AT1448</f>
        <v/>
      </c>
      <c r="W250" s="41">
        <f ca="1">IF(INT($C$3/10)&lt;=2,"",calc_gear1!AU1448*100)</f>
        <v>1400</v>
      </c>
    </row>
    <row r="251" spans="7:23">
      <c r="G251" s="39">
        <f>calc_gear1!$I249</f>
        <v>245</v>
      </c>
      <c r="H251" s="6">
        <f>calc_gear1!$J249</f>
        <v>30.6</v>
      </c>
      <c r="I251" s="46">
        <f ca="1">calc_gear1!AS249</f>
        <v>1</v>
      </c>
      <c r="J251" s="40" t="str">
        <f ca="1">calc_gear1!AT249</f>
        <v/>
      </c>
      <c r="K251" s="41">
        <f ca="1">calc_gear1!AU249*100</f>
        <v>1400</v>
      </c>
      <c r="M251" s="39">
        <f>calc_gear1!$I849</f>
        <v>245</v>
      </c>
      <c r="N251" s="6">
        <f>IF($C$3=10,"",calc_gear1!$J849)</f>
        <v>87.4</v>
      </c>
      <c r="O251" s="46">
        <f ca="1">IF($C$3=10,"",calc_gear1!AS849)</f>
        <v>1</v>
      </c>
      <c r="P251" s="40" t="str">
        <f ca="1">calc_gear1!AT849</f>
        <v/>
      </c>
      <c r="Q251" s="41">
        <f ca="1">IF($C$3=10,"",calc_gear1!AU849*100)</f>
        <v>1400</v>
      </c>
      <c r="S251" s="39">
        <f>calc_gear1!$I1449</f>
        <v>245</v>
      </c>
      <c r="T251" s="6">
        <f>IF(INT($C$3/10)&lt;=2,"",calc_gear1!$J1449)</f>
        <v>108.2</v>
      </c>
      <c r="U251" s="46">
        <f ca="1">IF(INT($C$3/10)&lt;=2,"",calc_gear1!AS1449)</f>
        <v>1</v>
      </c>
      <c r="V251" s="40" t="str">
        <f ca="1">calc_gear1!AT1449</f>
        <v/>
      </c>
      <c r="W251" s="41">
        <f ca="1">IF(INT($C$3/10)&lt;=2,"",calc_gear1!AU1449*100)</f>
        <v>1400</v>
      </c>
    </row>
    <row r="252" spans="7:23">
      <c r="G252" s="39">
        <f>calc_gear1!$I250</f>
        <v>246</v>
      </c>
      <c r="H252" s="6">
        <f>calc_gear1!$J250</f>
        <v>28.1</v>
      </c>
      <c r="I252" s="46">
        <f ca="1">calc_gear1!AS250</f>
        <v>1</v>
      </c>
      <c r="J252" s="40" t="str">
        <f ca="1">calc_gear1!AT250</f>
        <v/>
      </c>
      <c r="K252" s="41">
        <f ca="1">calc_gear1!AU250*100</f>
        <v>1400</v>
      </c>
      <c r="M252" s="39">
        <f>calc_gear1!$I850</f>
        <v>246</v>
      </c>
      <c r="N252" s="6">
        <f>IF($C$3=10,"",calc_gear1!$J850)</f>
        <v>88.7</v>
      </c>
      <c r="O252" s="46">
        <f ca="1">IF($C$3=10,"",calc_gear1!AS850)</f>
        <v>1</v>
      </c>
      <c r="P252" s="40" t="str">
        <f ca="1">calc_gear1!AT850</f>
        <v/>
      </c>
      <c r="Q252" s="41">
        <f ca="1">IF($C$3=10,"",calc_gear1!AU850*100)</f>
        <v>1400</v>
      </c>
      <c r="S252" s="39">
        <f>calc_gear1!$I1450</f>
        <v>246</v>
      </c>
      <c r="T252" s="6">
        <f>IF(INT($C$3/10)&lt;=2,"",calc_gear1!$J1450)</f>
        <v>108.2</v>
      </c>
      <c r="U252" s="46">
        <f ca="1">IF(INT($C$3/10)&lt;=2,"",calc_gear1!AS1450)</f>
        <v>1</v>
      </c>
      <c r="V252" s="40" t="str">
        <f ca="1">calc_gear1!AT1450</f>
        <v/>
      </c>
      <c r="W252" s="41">
        <f ca="1">IF(INT($C$3/10)&lt;=2,"",calc_gear1!AU1450*100)</f>
        <v>1400</v>
      </c>
    </row>
    <row r="253" spans="7:23">
      <c r="G253" s="39">
        <f>calc_gear1!$I251</f>
        <v>247</v>
      </c>
      <c r="H253" s="6">
        <f>calc_gear1!$J251</f>
        <v>25.5</v>
      </c>
      <c r="I253" s="46">
        <f ca="1">calc_gear1!AS251</f>
        <v>1</v>
      </c>
      <c r="J253" s="40">
        <f ca="1">calc_gear1!AT251</f>
        <v>-1</v>
      </c>
      <c r="K253" s="41">
        <f ca="1">calc_gear1!AU251*100</f>
        <v>1400</v>
      </c>
      <c r="M253" s="39">
        <f>calc_gear1!$I851</f>
        <v>247</v>
      </c>
      <c r="N253" s="6">
        <f>IF($C$3=10,"",calc_gear1!$J851)</f>
        <v>89.6</v>
      </c>
      <c r="O253" s="46">
        <f ca="1">IF($C$3=10,"",calc_gear1!AS851)</f>
        <v>1</v>
      </c>
      <c r="P253" s="40" t="str">
        <f ca="1">calc_gear1!AT851</f>
        <v/>
      </c>
      <c r="Q253" s="41">
        <f ca="1">IF($C$3=10,"",calc_gear1!AU851*100)</f>
        <v>1400</v>
      </c>
      <c r="S253" s="39">
        <f>calc_gear1!$I1451</f>
        <v>247</v>
      </c>
      <c r="T253" s="6">
        <f>IF(INT($C$3/10)&lt;=2,"",calc_gear1!$J1451)</f>
        <v>108.3</v>
      </c>
      <c r="U253" s="46">
        <f ca="1">IF(INT($C$3/10)&lt;=2,"",calc_gear1!AS1451)</f>
        <v>1</v>
      </c>
      <c r="V253" s="40" t="str">
        <f ca="1">calc_gear1!AT1451</f>
        <v/>
      </c>
      <c r="W253" s="41">
        <f ca="1">IF(INT($C$3/10)&lt;=2,"",calc_gear1!AU1451*100)</f>
        <v>1400</v>
      </c>
    </row>
    <row r="254" spans="7:23">
      <c r="G254" s="39">
        <f>calc_gear1!$I252</f>
        <v>248</v>
      </c>
      <c r="H254" s="6">
        <f>calc_gear1!$J252</f>
        <v>23.1</v>
      </c>
      <c r="I254" s="46">
        <f ca="1">calc_gear1!AS252</f>
        <v>1</v>
      </c>
      <c r="J254" s="40">
        <f ca="1">calc_gear1!AT252</f>
        <v>-1</v>
      </c>
      <c r="K254" s="41">
        <f ca="1">calc_gear1!AU252*100</f>
        <v>1400</v>
      </c>
      <c r="M254" s="39">
        <f>calc_gear1!$I852</f>
        <v>248</v>
      </c>
      <c r="N254" s="6">
        <f>IF($C$3=10,"",calc_gear1!$J852)</f>
        <v>90.2</v>
      </c>
      <c r="O254" s="46">
        <f ca="1">IF($C$3=10,"",calc_gear1!AS852)</f>
        <v>1</v>
      </c>
      <c r="P254" s="40" t="str">
        <f ca="1">calc_gear1!AT852</f>
        <v/>
      </c>
      <c r="Q254" s="41">
        <f ca="1">IF($C$3=10,"",calc_gear1!AU852*100)</f>
        <v>1400</v>
      </c>
      <c r="S254" s="39">
        <f>calc_gear1!$I1452</f>
        <v>248</v>
      </c>
      <c r="T254" s="6">
        <f>IF(INT($C$3/10)&lt;=2,"",calc_gear1!$J1452)</f>
        <v>108.4</v>
      </c>
      <c r="U254" s="46">
        <f ca="1">IF(INT($C$3/10)&lt;=2,"",calc_gear1!AS1452)</f>
        <v>1</v>
      </c>
      <c r="V254" s="40" t="str">
        <f ca="1">calc_gear1!AT1452</f>
        <v/>
      </c>
      <c r="W254" s="41">
        <f ca="1">IF(INT($C$3/10)&lt;=2,"",calc_gear1!AU1452*100)</f>
        <v>1400</v>
      </c>
    </row>
    <row r="255" spans="7:23">
      <c r="G255" s="39">
        <f>calc_gear1!$I253</f>
        <v>249</v>
      </c>
      <c r="H255" s="6">
        <f>calc_gear1!$J253</f>
        <v>21.2</v>
      </c>
      <c r="I255" s="46">
        <f ca="1">calc_gear1!AS253</f>
        <v>1</v>
      </c>
      <c r="J255" s="40">
        <f ca="1">calc_gear1!AT253</f>
        <v>-1</v>
      </c>
      <c r="K255" s="41">
        <f ca="1">calc_gear1!AU253*100</f>
        <v>1400</v>
      </c>
      <c r="M255" s="39">
        <f>calc_gear1!$I853</f>
        <v>249</v>
      </c>
      <c r="N255" s="6">
        <f>IF($C$3=10,"",calc_gear1!$J853)</f>
        <v>90.7</v>
      </c>
      <c r="O255" s="46">
        <f ca="1">IF($C$3=10,"",calc_gear1!AS853)</f>
        <v>1</v>
      </c>
      <c r="P255" s="40" t="str">
        <f ca="1">calc_gear1!AT853</f>
        <v/>
      </c>
      <c r="Q255" s="41">
        <f ca="1">IF($C$3=10,"",calc_gear1!AU853*100)</f>
        <v>1400</v>
      </c>
      <c r="R255" s="6"/>
      <c r="S255" s="39">
        <f>calc_gear1!$I1453</f>
        <v>249</v>
      </c>
      <c r="T255" s="6">
        <f>IF(INT($C$3/10)&lt;=2,"",calc_gear1!$J1453)</f>
        <v>108.5</v>
      </c>
      <c r="U255" s="46">
        <f ca="1">IF(INT($C$3/10)&lt;=2,"",calc_gear1!AS1453)</f>
        <v>1</v>
      </c>
      <c r="V255" s="40" t="str">
        <f ca="1">calc_gear1!AT1453</f>
        <v/>
      </c>
      <c r="W255" s="41">
        <f ca="1">IF(INT($C$3/10)&lt;=2,"",calc_gear1!AU1453*100)</f>
        <v>1400</v>
      </c>
    </row>
    <row r="256" spans="7:23">
      <c r="G256" s="39">
        <f>calc_gear1!$I254</f>
        <v>250</v>
      </c>
      <c r="H256" s="6">
        <f>calc_gear1!$J254</f>
        <v>19.5</v>
      </c>
      <c r="I256" s="46">
        <f ca="1">calc_gear1!AS254</f>
        <v>1</v>
      </c>
      <c r="J256" s="40">
        <f ca="1">calc_gear1!AT254</f>
        <v>-1</v>
      </c>
      <c r="K256" s="41">
        <f ca="1">calc_gear1!AU254*100</f>
        <v>1400</v>
      </c>
      <c r="M256" s="39">
        <f>calc_gear1!$I854</f>
        <v>250</v>
      </c>
      <c r="N256" s="6">
        <f>IF($C$3=10,"",calc_gear1!$J854)</f>
        <v>91.2</v>
      </c>
      <c r="O256" s="46">
        <f ca="1">IF($C$3=10,"",calc_gear1!AS854)</f>
        <v>1</v>
      </c>
      <c r="P256" s="40" t="str">
        <f ca="1">calc_gear1!AT854</f>
        <v/>
      </c>
      <c r="Q256" s="41">
        <f ca="1">IF($C$3=10,"",calc_gear1!AU854*100)</f>
        <v>1400</v>
      </c>
      <c r="R256" s="6"/>
      <c r="S256" s="39">
        <f>calc_gear1!$I1454</f>
        <v>250</v>
      </c>
      <c r="T256" s="6">
        <f>IF(INT($C$3/10)&lt;=2,"",calc_gear1!$J1454)</f>
        <v>108.5</v>
      </c>
      <c r="U256" s="46">
        <f ca="1">IF(INT($C$3/10)&lt;=2,"",calc_gear1!AS1454)</f>
        <v>1</v>
      </c>
      <c r="V256" s="40" t="str">
        <f ca="1">calc_gear1!AT1454</f>
        <v/>
      </c>
      <c r="W256" s="41">
        <f ca="1">IF(INT($C$3/10)&lt;=2,"",calc_gear1!AU1454*100)</f>
        <v>1400</v>
      </c>
    </row>
    <row r="257" spans="7:23">
      <c r="G257" s="39">
        <f>calc_gear1!$I255</f>
        <v>251</v>
      </c>
      <c r="H257" s="6">
        <f>calc_gear1!$J255</f>
        <v>17.8</v>
      </c>
      <c r="I257" s="46">
        <f ca="1">calc_gear1!AS255</f>
        <v>1</v>
      </c>
      <c r="J257" s="40">
        <f ca="1">calc_gear1!AT255</f>
        <v>-1</v>
      </c>
      <c r="K257" s="41">
        <f ca="1">calc_gear1!AU255*100</f>
        <v>1400</v>
      </c>
      <c r="M257" s="39">
        <f>calc_gear1!$I855</f>
        <v>251</v>
      </c>
      <c r="N257" s="6">
        <f>IF($C$3=10,"",calc_gear1!$J855)</f>
        <v>91.8</v>
      </c>
      <c r="O257" s="46">
        <f ca="1">IF($C$3=10,"",calc_gear1!AS855)</f>
        <v>1</v>
      </c>
      <c r="P257" s="40" t="str">
        <f ca="1">calc_gear1!AT855</f>
        <v/>
      </c>
      <c r="Q257" s="41">
        <f ca="1">IF($C$3=10,"",calc_gear1!AU855*100)</f>
        <v>1400</v>
      </c>
      <c r="R257" s="6"/>
      <c r="S257" s="39">
        <f>calc_gear1!$I1455</f>
        <v>251</v>
      </c>
      <c r="T257" s="6">
        <f>IF(INT($C$3/10)&lt;=2,"",calc_gear1!$J1455)</f>
        <v>108.5</v>
      </c>
      <c r="U257" s="46">
        <f ca="1">IF(INT($C$3/10)&lt;=2,"",calc_gear1!AS1455)</f>
        <v>1</v>
      </c>
      <c r="V257" s="40" t="str">
        <f ca="1">calc_gear1!AT1455</f>
        <v/>
      </c>
      <c r="W257" s="41">
        <f ca="1">IF(INT($C$3/10)&lt;=2,"",calc_gear1!AU1455*100)</f>
        <v>1400</v>
      </c>
    </row>
    <row r="258" spans="7:23">
      <c r="G258" s="39">
        <f>calc_gear1!$I256</f>
        <v>252</v>
      </c>
      <c r="H258" s="6">
        <f>calc_gear1!$J256</f>
        <v>15.3</v>
      </c>
      <c r="I258" s="46">
        <f ca="1">calc_gear1!AS256</f>
        <v>1</v>
      </c>
      <c r="J258" s="40">
        <f ca="1">calc_gear1!AT256</f>
        <v>-1</v>
      </c>
      <c r="K258" s="41">
        <f ca="1">calc_gear1!AU256*100</f>
        <v>1400</v>
      </c>
      <c r="M258" s="39">
        <f>calc_gear1!$I856</f>
        <v>252</v>
      </c>
      <c r="N258" s="6">
        <f>IF($C$3=10,"",calc_gear1!$J856)</f>
        <v>92.4</v>
      </c>
      <c r="O258" s="46">
        <f ca="1">IF($C$3=10,"",calc_gear1!AS856)</f>
        <v>1</v>
      </c>
      <c r="P258" s="40" t="str">
        <f ca="1">calc_gear1!AT856</f>
        <v/>
      </c>
      <c r="Q258" s="41">
        <f ca="1">IF($C$3=10,"",calc_gear1!AU856*100)</f>
        <v>1400</v>
      </c>
      <c r="R258" s="6"/>
      <c r="S258" s="39">
        <f>calc_gear1!$I1456</f>
        <v>252</v>
      </c>
      <c r="T258" s="6">
        <f>IF(INT($C$3/10)&lt;=2,"",calc_gear1!$J1456)</f>
        <v>108.5</v>
      </c>
      <c r="U258" s="46">
        <f ca="1">IF(INT($C$3/10)&lt;=2,"",calc_gear1!AS1456)</f>
        <v>1</v>
      </c>
      <c r="V258" s="40" t="str">
        <f ca="1">calc_gear1!AT1456</f>
        <v/>
      </c>
      <c r="W258" s="41">
        <f ca="1">IF(INT($C$3/10)&lt;=2,"",calc_gear1!AU1456*100)</f>
        <v>1400</v>
      </c>
    </row>
    <row r="259" spans="7:23">
      <c r="G259" s="39">
        <f>calc_gear1!$I257</f>
        <v>253</v>
      </c>
      <c r="H259" s="6">
        <f>calc_gear1!$J257</f>
        <v>11.5</v>
      </c>
      <c r="I259" s="46">
        <f ca="1">calc_gear1!AS257</f>
        <v>1</v>
      </c>
      <c r="J259" s="40">
        <f ca="1">calc_gear1!AT257</f>
        <v>-1</v>
      </c>
      <c r="K259" s="41">
        <f ca="1">calc_gear1!AU257*100</f>
        <v>1400</v>
      </c>
      <c r="M259" s="39">
        <f>calc_gear1!$I857</f>
        <v>253</v>
      </c>
      <c r="N259" s="6">
        <f>IF($C$3=10,"",calc_gear1!$J857)</f>
        <v>93</v>
      </c>
      <c r="O259" s="46">
        <f ca="1">IF($C$3=10,"",calc_gear1!AS857)</f>
        <v>1</v>
      </c>
      <c r="P259" s="40" t="str">
        <f ca="1">calc_gear1!AT857</f>
        <v/>
      </c>
      <c r="Q259" s="41">
        <f ca="1">IF($C$3=10,"",calc_gear1!AU857*100)</f>
        <v>1400</v>
      </c>
      <c r="R259" s="6"/>
      <c r="S259" s="39">
        <f>calc_gear1!$I1457</f>
        <v>253</v>
      </c>
      <c r="T259" s="6">
        <f>IF(INT($C$3/10)&lt;=2,"",calc_gear1!$J1457)</f>
        <v>108.5</v>
      </c>
      <c r="U259" s="46">
        <f ca="1">IF(INT($C$3/10)&lt;=2,"",calc_gear1!AS1457)</f>
        <v>1</v>
      </c>
      <c r="V259" s="40" t="str">
        <f ca="1">calc_gear1!AT1457</f>
        <v/>
      </c>
      <c r="W259" s="41">
        <f ca="1">IF(INT($C$3/10)&lt;=2,"",calc_gear1!AU1457*100)</f>
        <v>1400</v>
      </c>
    </row>
    <row r="260" spans="7:23">
      <c r="G260" s="39">
        <f>calc_gear1!$I258</f>
        <v>254</v>
      </c>
      <c r="H260" s="6">
        <f>calc_gear1!$J258</f>
        <v>7.2</v>
      </c>
      <c r="I260" s="46">
        <f ca="1">calc_gear1!AS258</f>
        <v>1</v>
      </c>
      <c r="J260" s="40">
        <f ca="1">calc_gear1!AT258</f>
        <v>-1</v>
      </c>
      <c r="K260" s="41">
        <f ca="1">calc_gear1!AU258*100</f>
        <v>1400</v>
      </c>
      <c r="M260" s="39">
        <f>calc_gear1!$I858</f>
        <v>254</v>
      </c>
      <c r="N260" s="6">
        <f>IF($C$3=10,"",calc_gear1!$J858)</f>
        <v>93.6</v>
      </c>
      <c r="O260" s="46">
        <f ca="1">IF($C$3=10,"",calc_gear1!AS858)</f>
        <v>1</v>
      </c>
      <c r="P260" s="40" t="str">
        <f ca="1">calc_gear1!AT858</f>
        <v/>
      </c>
      <c r="Q260" s="41">
        <f ca="1">IF($C$3=10,"",calc_gear1!AU858*100)</f>
        <v>1400</v>
      </c>
      <c r="R260" s="6"/>
      <c r="S260" s="39">
        <f>calc_gear1!$I1458</f>
        <v>254</v>
      </c>
      <c r="T260" s="6">
        <f>IF(INT($C$3/10)&lt;=2,"",calc_gear1!$J1458)</f>
        <v>108.7</v>
      </c>
      <c r="U260" s="46">
        <f ca="1">IF(INT($C$3/10)&lt;=2,"",calc_gear1!AS1458)</f>
        <v>1</v>
      </c>
      <c r="V260" s="40" t="str">
        <f ca="1">calc_gear1!AT1458</f>
        <v/>
      </c>
      <c r="W260" s="41">
        <f ca="1">IF(INT($C$3/10)&lt;=2,"",calc_gear1!AU1458*100)</f>
        <v>1400</v>
      </c>
    </row>
    <row r="261" spans="7:23">
      <c r="G261" s="39">
        <f>calc_gear1!$I259</f>
        <v>255</v>
      </c>
      <c r="H261" s="6">
        <f>calc_gear1!$J259</f>
        <v>2.5</v>
      </c>
      <c r="I261" s="46">
        <f ca="1">calc_gear1!AS259</f>
        <v>1</v>
      </c>
      <c r="J261" s="40">
        <f ca="1">calc_gear1!AT259</f>
        <v>-1</v>
      </c>
      <c r="K261" s="41">
        <f ca="1">calc_gear1!AU259*100</f>
        <v>1400</v>
      </c>
      <c r="M261" s="39">
        <f>calc_gear1!$I859</f>
        <v>255</v>
      </c>
      <c r="N261" s="6">
        <f>IF($C$3=10,"",calc_gear1!$J859)</f>
        <v>94.1</v>
      </c>
      <c r="O261" s="46">
        <f ca="1">IF($C$3=10,"",calc_gear1!AS859)</f>
        <v>1</v>
      </c>
      <c r="P261" s="40" t="str">
        <f ca="1">calc_gear1!AT859</f>
        <v/>
      </c>
      <c r="Q261" s="41">
        <f ca="1">IF($C$3=10,"",calc_gear1!AU859*100)</f>
        <v>1400</v>
      </c>
      <c r="R261" s="6"/>
      <c r="S261" s="39">
        <f>calc_gear1!$I1459</f>
        <v>255</v>
      </c>
      <c r="T261" s="6">
        <f>IF(INT($C$3/10)&lt;=2,"",calc_gear1!$J1459)</f>
        <v>108.8</v>
      </c>
      <c r="U261" s="46">
        <f ca="1">IF(INT($C$3/10)&lt;=2,"",calc_gear1!AS1459)</f>
        <v>1</v>
      </c>
      <c r="V261" s="40" t="str">
        <f ca="1">calc_gear1!AT1459</f>
        <v/>
      </c>
      <c r="W261" s="41">
        <f ca="1">IF(INT($C$3/10)&lt;=2,"",calc_gear1!AU1459*100)</f>
        <v>1400</v>
      </c>
    </row>
    <row r="262" spans="7:23">
      <c r="G262" s="39">
        <f>calc_gear1!$I260</f>
        <v>256</v>
      </c>
      <c r="H262" s="6">
        <f>calc_gear1!$J260</f>
        <v>0</v>
      </c>
      <c r="I262" s="40">
        <f ca="1">calc_gear1!AS260</f>
        <v>0</v>
      </c>
      <c r="J262" s="40" t="str">
        <f ca="1">calc_gear1!AT260</f>
        <v/>
      </c>
      <c r="K262" s="41">
        <f ca="1">calc_gear1!AU260*100</f>
        <v>1400</v>
      </c>
      <c r="M262" s="39">
        <f>calc_gear1!$I860</f>
        <v>256</v>
      </c>
      <c r="N262" s="6">
        <f>IF($C$3=10,"",calc_gear1!$J860)</f>
        <v>94.3</v>
      </c>
      <c r="O262" s="46">
        <f ca="1">IF($C$3=10,"",calc_gear1!AS860)</f>
        <v>1</v>
      </c>
      <c r="P262" s="40" t="str">
        <f ca="1">calc_gear1!AT860</f>
        <v/>
      </c>
      <c r="Q262" s="41">
        <f ca="1">IF($C$3=10,"",calc_gear1!AU860*100)</f>
        <v>1400</v>
      </c>
      <c r="S262" s="39">
        <f>calc_gear1!$I1460</f>
        <v>256</v>
      </c>
      <c r="T262" s="6">
        <f>IF(INT($C$3/10)&lt;=2,"",calc_gear1!$J1460)</f>
        <v>109</v>
      </c>
      <c r="U262" s="46">
        <f ca="1">IF(INT($C$3/10)&lt;=2,"",calc_gear1!AS1460)</f>
        <v>1</v>
      </c>
      <c r="V262" s="40" t="str">
        <f ca="1">calc_gear1!AT1460</f>
        <v/>
      </c>
      <c r="W262" s="41">
        <f ca="1">IF(INT($C$3/10)&lt;=2,"",calc_gear1!AU1460*100)</f>
        <v>1400</v>
      </c>
    </row>
    <row r="263" spans="7:23">
      <c r="G263" s="39">
        <f>calc_gear1!$I261</f>
        <v>257</v>
      </c>
      <c r="H263" s="6">
        <f>calc_gear1!$J261</f>
        <v>0</v>
      </c>
      <c r="I263" s="40">
        <f ca="1">calc_gear1!AS261</f>
        <v>0</v>
      </c>
      <c r="J263" s="40" t="str">
        <f ca="1">calc_gear1!AT261</f>
        <v/>
      </c>
      <c r="K263" s="41">
        <f ca="1">calc_gear1!AU261*100</f>
        <v>1400</v>
      </c>
      <c r="M263" s="39">
        <f>calc_gear1!$I861</f>
        <v>257</v>
      </c>
      <c r="N263" s="6">
        <f>IF($C$3=10,"",calc_gear1!$J861)</f>
        <v>94.4</v>
      </c>
      <c r="O263" s="46">
        <f ca="1">IF($C$3=10,"",calc_gear1!AS861)</f>
        <v>1</v>
      </c>
      <c r="P263" s="40" t="str">
        <f ca="1">calc_gear1!AT861</f>
        <v/>
      </c>
      <c r="Q263" s="41">
        <f ca="1">IF($C$3=10,"",calc_gear1!AU861*100)</f>
        <v>1400</v>
      </c>
      <c r="S263" s="39">
        <f>calc_gear1!$I1461</f>
        <v>257</v>
      </c>
      <c r="T263" s="6">
        <f>IF(INT($C$3/10)&lt;=2,"",calc_gear1!$J1461)</f>
        <v>109.2</v>
      </c>
      <c r="U263" s="46">
        <f ca="1">IF(INT($C$3/10)&lt;=2,"",calc_gear1!AS1461)</f>
        <v>1</v>
      </c>
      <c r="V263" s="40" t="str">
        <f ca="1">calc_gear1!AT1461</f>
        <v/>
      </c>
      <c r="W263" s="41">
        <f ca="1">IF(INT($C$3/10)&lt;=2,"",calc_gear1!AU1461*100)</f>
        <v>1400</v>
      </c>
    </row>
    <row r="264" spans="7:23">
      <c r="G264" s="39">
        <f>calc_gear1!$I262</f>
        <v>258</v>
      </c>
      <c r="H264" s="6">
        <f>calc_gear1!$J262</f>
        <v>0</v>
      </c>
      <c r="I264" s="40">
        <f ca="1">calc_gear1!AS262</f>
        <v>0</v>
      </c>
      <c r="J264" s="40" t="str">
        <f ca="1">calc_gear1!AT262</f>
        <v/>
      </c>
      <c r="K264" s="41">
        <f ca="1">calc_gear1!AU262*100</f>
        <v>1400</v>
      </c>
      <c r="M264" s="39">
        <f>calc_gear1!$I862</f>
        <v>258</v>
      </c>
      <c r="N264" s="6">
        <f>IF($C$3=10,"",calc_gear1!$J862)</f>
        <v>94.4</v>
      </c>
      <c r="O264" s="46">
        <f ca="1">IF($C$3=10,"",calc_gear1!AS862)</f>
        <v>1</v>
      </c>
      <c r="P264" s="40" t="str">
        <f ca="1">calc_gear1!AT862</f>
        <v/>
      </c>
      <c r="Q264" s="41">
        <f ca="1">IF($C$3=10,"",calc_gear1!AU862*100)</f>
        <v>1400</v>
      </c>
      <c r="S264" s="39">
        <f>calc_gear1!$I1462</f>
        <v>258</v>
      </c>
      <c r="T264" s="6">
        <f>IF(INT($C$3/10)&lt;=2,"",calc_gear1!$J1462)</f>
        <v>109.3</v>
      </c>
      <c r="U264" s="46">
        <f ca="1">IF(INT($C$3/10)&lt;=2,"",calc_gear1!AS1462)</f>
        <v>1</v>
      </c>
      <c r="V264" s="40" t="str">
        <f ca="1">calc_gear1!AT1462</f>
        <v/>
      </c>
      <c r="W264" s="41">
        <f ca="1">IF(INT($C$3/10)&lt;=2,"",calc_gear1!AU1462*100)</f>
        <v>1400</v>
      </c>
    </row>
    <row r="265" spans="7:23">
      <c r="G265" s="39">
        <f>calc_gear1!$I263</f>
        <v>259</v>
      </c>
      <c r="H265" s="6">
        <f>calc_gear1!$J263</f>
        <v>0</v>
      </c>
      <c r="I265" s="40">
        <f ca="1">calc_gear1!AS263</f>
        <v>0</v>
      </c>
      <c r="J265" s="40" t="str">
        <f ca="1">calc_gear1!AT263</f>
        <v/>
      </c>
      <c r="K265" s="41">
        <f ca="1">calc_gear1!AU263*100</f>
        <v>1400</v>
      </c>
      <c r="M265" s="39">
        <f>calc_gear1!$I863</f>
        <v>259</v>
      </c>
      <c r="N265" s="6">
        <f>IF($C$3=10,"",calc_gear1!$J863)</f>
        <v>94.3</v>
      </c>
      <c r="O265" s="46">
        <f ca="1">IF($C$3=10,"",calc_gear1!AS863)</f>
        <v>1</v>
      </c>
      <c r="P265" s="40" t="str">
        <f ca="1">calc_gear1!AT863</f>
        <v/>
      </c>
      <c r="Q265" s="41">
        <f ca="1">IF($C$3=10,"",calc_gear1!AU863*100)</f>
        <v>1400</v>
      </c>
      <c r="S265" s="39">
        <f>calc_gear1!$I1463</f>
        <v>259</v>
      </c>
      <c r="T265" s="6">
        <f>IF(INT($C$3/10)&lt;=2,"",calc_gear1!$J1463)</f>
        <v>109.4</v>
      </c>
      <c r="U265" s="46">
        <f ca="1">IF(INT($C$3/10)&lt;=2,"",calc_gear1!AS1463)</f>
        <v>1</v>
      </c>
      <c r="V265" s="40" t="str">
        <f ca="1">calc_gear1!AT1463</f>
        <v/>
      </c>
      <c r="W265" s="41">
        <f ca="1">IF(INT($C$3/10)&lt;=2,"",calc_gear1!AU1463*100)</f>
        <v>1400</v>
      </c>
    </row>
    <row r="266" spans="7:23">
      <c r="G266" s="39">
        <f>calc_gear1!$I264</f>
        <v>260</v>
      </c>
      <c r="H266" s="6">
        <f>calc_gear1!$J264</f>
        <v>0</v>
      </c>
      <c r="I266" s="40">
        <f ca="1">calc_gear1!AS264</f>
        <v>0</v>
      </c>
      <c r="J266" s="40" t="str">
        <f ca="1">calc_gear1!AT264</f>
        <v/>
      </c>
      <c r="K266" s="41">
        <f ca="1">calc_gear1!AU264*100</f>
        <v>1400</v>
      </c>
      <c r="M266" s="39">
        <f>calc_gear1!$I864</f>
        <v>260</v>
      </c>
      <c r="N266" s="6">
        <f>IF($C$3=10,"",calc_gear1!$J864)</f>
        <v>94.3</v>
      </c>
      <c r="O266" s="46">
        <f ca="1">IF($C$3=10,"",calc_gear1!AS864)</f>
        <v>1</v>
      </c>
      <c r="P266" s="40" t="str">
        <f ca="1">calc_gear1!AT864</f>
        <v/>
      </c>
      <c r="Q266" s="41">
        <f ca="1">IF($C$3=10,"",calc_gear1!AU864*100)</f>
        <v>1400</v>
      </c>
      <c r="S266" s="39">
        <f>calc_gear1!$I1464</f>
        <v>260</v>
      </c>
      <c r="T266" s="6">
        <f>IF(INT($C$3/10)&lt;=2,"",calc_gear1!$J1464)</f>
        <v>109.5</v>
      </c>
      <c r="U266" s="46">
        <f ca="1">IF(INT($C$3/10)&lt;=2,"",calc_gear1!AS1464)</f>
        <v>1</v>
      </c>
      <c r="V266" s="40" t="str">
        <f ca="1">calc_gear1!AT1464</f>
        <v/>
      </c>
      <c r="W266" s="41">
        <f ca="1">IF(INT($C$3/10)&lt;=2,"",calc_gear1!AU1464*100)</f>
        <v>1400</v>
      </c>
    </row>
    <row r="267" spans="7:23">
      <c r="G267" s="39">
        <f>calc_gear1!$I265</f>
        <v>261</v>
      </c>
      <c r="H267" s="6">
        <f>calc_gear1!$J265</f>
        <v>0</v>
      </c>
      <c r="I267" s="40">
        <f ca="1">calc_gear1!AS265</f>
        <v>0</v>
      </c>
      <c r="J267" s="40" t="str">
        <f ca="1">calc_gear1!AT265</f>
        <v/>
      </c>
      <c r="K267" s="41">
        <f ca="1">calc_gear1!AU265*100</f>
        <v>1400</v>
      </c>
      <c r="M267" s="39">
        <f>calc_gear1!$I865</f>
        <v>261</v>
      </c>
      <c r="N267" s="6">
        <f>IF($C$3=10,"",calc_gear1!$J865)</f>
        <v>94.2</v>
      </c>
      <c r="O267" s="46">
        <f ca="1">IF($C$3=10,"",calc_gear1!AS865)</f>
        <v>1</v>
      </c>
      <c r="P267" s="40" t="str">
        <f ca="1">calc_gear1!AT865</f>
        <v/>
      </c>
      <c r="Q267" s="41">
        <f ca="1">IF($C$3=10,"",calc_gear1!AU865*100)</f>
        <v>1400</v>
      </c>
      <c r="S267" s="39">
        <f>calc_gear1!$I1465</f>
        <v>261</v>
      </c>
      <c r="T267" s="6">
        <f>IF(INT($C$3/10)&lt;=2,"",calc_gear1!$J1465)</f>
        <v>109.5</v>
      </c>
      <c r="U267" s="46">
        <f ca="1">IF(INT($C$3/10)&lt;=2,"",calc_gear1!AS1465)</f>
        <v>1</v>
      </c>
      <c r="V267" s="40" t="str">
        <f ca="1">calc_gear1!AT1465</f>
        <v/>
      </c>
      <c r="W267" s="41">
        <f ca="1">IF(INT($C$3/10)&lt;=2,"",calc_gear1!AU1465*100)</f>
        <v>1400</v>
      </c>
    </row>
    <row r="268" spans="7:23">
      <c r="G268" s="39">
        <f>calc_gear1!$I266</f>
        <v>262</v>
      </c>
      <c r="H268" s="6">
        <f>calc_gear1!$J266</f>
        <v>0</v>
      </c>
      <c r="I268" s="46">
        <f ca="1">calc_gear1!AS266</f>
        <v>1</v>
      </c>
      <c r="J268" s="40">
        <f ca="1">calc_gear1!AT266</f>
        <v>-1</v>
      </c>
      <c r="K268" s="41">
        <f ca="1">calc_gear1!AU266*100</f>
        <v>1400</v>
      </c>
      <c r="M268" s="39">
        <f>calc_gear1!$I866</f>
        <v>262</v>
      </c>
      <c r="N268" s="6">
        <f>IF($C$3=10,"",calc_gear1!$J866)</f>
        <v>94.2</v>
      </c>
      <c r="O268" s="46">
        <f ca="1">IF($C$3=10,"",calc_gear1!AS866)</f>
        <v>1</v>
      </c>
      <c r="P268" s="40" t="str">
        <f ca="1">calc_gear1!AT866</f>
        <v/>
      </c>
      <c r="Q268" s="41">
        <f ca="1">IF($C$3=10,"",calc_gear1!AU866*100)</f>
        <v>1400</v>
      </c>
      <c r="S268" s="39">
        <f>calc_gear1!$I1466</f>
        <v>262</v>
      </c>
      <c r="T268" s="6">
        <f>IF(INT($C$3/10)&lt;=2,"",calc_gear1!$J1466)</f>
        <v>109.6</v>
      </c>
      <c r="U268" s="46">
        <f ca="1">IF(INT($C$3/10)&lt;=2,"",calc_gear1!AS1466)</f>
        <v>1</v>
      </c>
      <c r="V268" s="40" t="str">
        <f ca="1">calc_gear1!AT1466</f>
        <v/>
      </c>
      <c r="W268" s="41">
        <f ca="1">IF(INT($C$3/10)&lt;=2,"",calc_gear1!AU1466*100)</f>
        <v>1400</v>
      </c>
    </row>
    <row r="269" spans="7:23">
      <c r="G269" s="39">
        <f>calc_gear1!$I267</f>
        <v>263</v>
      </c>
      <c r="H269" s="6">
        <f>calc_gear1!$J267</f>
        <v>0</v>
      </c>
      <c r="I269" s="46">
        <f ca="1">calc_gear1!AS267</f>
        <v>1</v>
      </c>
      <c r="J269" s="40">
        <f ca="1">calc_gear1!AT267</f>
        <v>-1</v>
      </c>
      <c r="K269" s="41">
        <f ca="1">calc_gear1!AU267*100</f>
        <v>1400</v>
      </c>
      <c r="M269" s="39">
        <f>calc_gear1!$I867</f>
        <v>263</v>
      </c>
      <c r="N269" s="6">
        <f>IF($C$3=10,"",calc_gear1!$J867)</f>
        <v>94.2</v>
      </c>
      <c r="O269" s="46">
        <f ca="1">IF($C$3=10,"",calc_gear1!AS867)</f>
        <v>1</v>
      </c>
      <c r="P269" s="40" t="str">
        <f ca="1">calc_gear1!AT867</f>
        <v/>
      </c>
      <c r="Q269" s="41">
        <f ca="1">IF($C$3=10,"",calc_gear1!AU867*100)</f>
        <v>1400</v>
      </c>
      <c r="S269" s="39">
        <f>calc_gear1!$I1467</f>
        <v>263</v>
      </c>
      <c r="T269" s="6">
        <f>IF(INT($C$3/10)&lt;=2,"",calc_gear1!$J1467)</f>
        <v>109.8</v>
      </c>
      <c r="U269" s="46">
        <f ca="1">IF(INT($C$3/10)&lt;=2,"",calc_gear1!AS1467)</f>
        <v>1</v>
      </c>
      <c r="V269" s="40" t="str">
        <f ca="1">calc_gear1!AT1467</f>
        <v/>
      </c>
      <c r="W269" s="41">
        <f ca="1">IF(INT($C$3/10)&lt;=2,"",calc_gear1!AU1467*100)</f>
        <v>1400</v>
      </c>
    </row>
    <row r="270" spans="7:23">
      <c r="G270" s="39">
        <f>calc_gear1!$I268</f>
        <v>264</v>
      </c>
      <c r="H270" s="6">
        <f>calc_gear1!$J268</f>
        <v>0</v>
      </c>
      <c r="I270" s="46">
        <f ca="1">calc_gear1!AS268</f>
        <v>1</v>
      </c>
      <c r="J270" s="40">
        <f ca="1">calc_gear1!AT268</f>
        <v>-1</v>
      </c>
      <c r="K270" s="41">
        <f ca="1">calc_gear1!AU268*100</f>
        <v>1400</v>
      </c>
      <c r="M270" s="39">
        <f>calc_gear1!$I868</f>
        <v>264</v>
      </c>
      <c r="N270" s="6">
        <f>IF($C$3=10,"",calc_gear1!$J868)</f>
        <v>94.1</v>
      </c>
      <c r="O270" s="46">
        <f ca="1">IF($C$3=10,"",calc_gear1!AS868)</f>
        <v>1</v>
      </c>
      <c r="P270" s="40" t="str">
        <f ca="1">calc_gear1!AT868</f>
        <v/>
      </c>
      <c r="Q270" s="41">
        <f ca="1">IF($C$3=10,"",calc_gear1!AU868*100)</f>
        <v>1400</v>
      </c>
      <c r="S270" s="39">
        <f>calc_gear1!$I1468</f>
        <v>264</v>
      </c>
      <c r="T270" s="6">
        <f>IF(INT($C$3/10)&lt;=2,"",calc_gear1!$J1468)</f>
        <v>110</v>
      </c>
      <c r="U270" s="46">
        <f ca="1">IF(INT($C$3/10)&lt;=2,"",calc_gear1!AS1468)</f>
        <v>1</v>
      </c>
      <c r="V270" s="40" t="str">
        <f ca="1">calc_gear1!AT1468</f>
        <v/>
      </c>
      <c r="W270" s="41">
        <f ca="1">IF(INT($C$3/10)&lt;=2,"",calc_gear1!AU1468*100)</f>
        <v>1400</v>
      </c>
    </row>
    <row r="271" spans="7:23">
      <c r="G271" s="39">
        <f>calc_gear1!$I269</f>
        <v>265</v>
      </c>
      <c r="H271" s="6">
        <f>calc_gear1!$J269</f>
        <v>0</v>
      </c>
      <c r="I271" s="46">
        <f ca="1">calc_gear1!AS269</f>
        <v>1</v>
      </c>
      <c r="J271" s="40">
        <f ca="1">calc_gear1!AT269</f>
        <v>-1</v>
      </c>
      <c r="K271" s="41">
        <f ca="1">calc_gear1!AU269*100</f>
        <v>1400</v>
      </c>
      <c r="M271" s="39">
        <f>calc_gear1!$I869</f>
        <v>265</v>
      </c>
      <c r="N271" s="6">
        <f>IF($C$3=10,"",calc_gear1!$J869)</f>
        <v>94</v>
      </c>
      <c r="O271" s="46">
        <f ca="1">IF($C$3=10,"",calc_gear1!AS869)</f>
        <v>1</v>
      </c>
      <c r="P271" s="40" t="str">
        <f ca="1">calc_gear1!AT869</f>
        <v/>
      </c>
      <c r="Q271" s="41">
        <f ca="1">IF($C$3=10,"",calc_gear1!AU869*100)</f>
        <v>1400</v>
      </c>
      <c r="S271" s="39">
        <f>calc_gear1!$I1469</f>
        <v>265</v>
      </c>
      <c r="T271" s="6">
        <f>IF(INT($C$3/10)&lt;=2,"",calc_gear1!$J1469)</f>
        <v>110.2</v>
      </c>
      <c r="U271" s="46">
        <f ca="1">IF(INT($C$3/10)&lt;=2,"",calc_gear1!AS1469)</f>
        <v>1</v>
      </c>
      <c r="V271" s="40" t="str">
        <f ca="1">calc_gear1!AT1469</f>
        <v/>
      </c>
      <c r="W271" s="41">
        <f ca="1">IF(INT($C$3/10)&lt;=2,"",calc_gear1!AU1469*100)</f>
        <v>1400</v>
      </c>
    </row>
    <row r="272" spans="7:23">
      <c r="G272" s="39">
        <f>calc_gear1!$I270</f>
        <v>266</v>
      </c>
      <c r="H272" s="6">
        <f>calc_gear1!$J270</f>
        <v>0</v>
      </c>
      <c r="I272" s="46">
        <f ca="1">calc_gear1!AS270</f>
        <v>1</v>
      </c>
      <c r="J272" s="40">
        <f ca="1">calc_gear1!AT270</f>
        <v>-1</v>
      </c>
      <c r="K272" s="41">
        <f ca="1">calc_gear1!AU270*100</f>
        <v>1400</v>
      </c>
      <c r="M272" s="39">
        <f>calc_gear1!$I870</f>
        <v>266</v>
      </c>
      <c r="N272" s="6">
        <f>IF($C$3=10,"",calc_gear1!$J870)</f>
        <v>94</v>
      </c>
      <c r="O272" s="46">
        <f ca="1">IF($C$3=10,"",calc_gear1!AS870)</f>
        <v>1</v>
      </c>
      <c r="P272" s="40" t="str">
        <f ca="1">calc_gear1!AT870</f>
        <v/>
      </c>
      <c r="Q272" s="41">
        <f ca="1">IF($C$3=10,"",calc_gear1!AU870*100)</f>
        <v>1400</v>
      </c>
      <c r="S272" s="39">
        <f>calc_gear1!$I1470</f>
        <v>266</v>
      </c>
      <c r="T272" s="6">
        <f>IF(INT($C$3/10)&lt;=2,"",calc_gear1!$J1470)</f>
        <v>110.5</v>
      </c>
      <c r="U272" s="46">
        <f ca="1">IF(INT($C$3/10)&lt;=2,"",calc_gear1!AS1470)</f>
        <v>1</v>
      </c>
      <c r="V272" s="40" t="str">
        <f ca="1">calc_gear1!AT1470</f>
        <v/>
      </c>
      <c r="W272" s="41">
        <f ca="1">IF(INT($C$3/10)&lt;=2,"",calc_gear1!AU1470*100)</f>
        <v>1400</v>
      </c>
    </row>
    <row r="273" spans="7:23">
      <c r="G273" s="39">
        <f>calc_gear1!$I271</f>
        <v>267</v>
      </c>
      <c r="H273" s="6">
        <f>calc_gear1!$J271</f>
        <v>0.5</v>
      </c>
      <c r="I273" s="46">
        <f ca="1">calc_gear1!AS271</f>
        <v>1</v>
      </c>
      <c r="J273" s="40" t="str">
        <f ca="1">calc_gear1!AT271</f>
        <v/>
      </c>
      <c r="K273" s="41">
        <f ca="1">calc_gear1!AU271*100</f>
        <v>1400</v>
      </c>
      <c r="M273" s="39">
        <f>calc_gear1!$I871</f>
        <v>267</v>
      </c>
      <c r="N273" s="6">
        <f>IF($C$3=10,"",calc_gear1!$J871)</f>
        <v>93.9</v>
      </c>
      <c r="O273" s="46">
        <f ca="1">IF($C$3=10,"",calc_gear1!AS871)</f>
        <v>1</v>
      </c>
      <c r="P273" s="40" t="str">
        <f ca="1">calc_gear1!AT871</f>
        <v/>
      </c>
      <c r="Q273" s="41">
        <f ca="1">IF($C$3=10,"",calc_gear1!AU871*100)</f>
        <v>1400</v>
      </c>
      <c r="S273" s="39">
        <f>calc_gear1!$I1471</f>
        <v>267</v>
      </c>
      <c r="T273" s="6">
        <f>IF(INT($C$3/10)&lt;=2,"",calc_gear1!$J1471)</f>
        <v>110.7</v>
      </c>
      <c r="U273" s="46">
        <f ca="1">IF(INT($C$3/10)&lt;=2,"",calc_gear1!AS1471)</f>
        <v>1</v>
      </c>
      <c r="V273" s="40" t="str">
        <f ca="1">calc_gear1!AT1471</f>
        <v/>
      </c>
      <c r="W273" s="41">
        <f ca="1">IF(INT($C$3/10)&lt;=2,"",calc_gear1!AU1471*100)</f>
        <v>1400</v>
      </c>
    </row>
    <row r="274" spans="7:23">
      <c r="G274" s="39">
        <f>calc_gear1!$I272</f>
        <v>268</v>
      </c>
      <c r="H274" s="6">
        <f>calc_gear1!$J272</f>
        <v>2.9</v>
      </c>
      <c r="I274" s="46">
        <f ca="1">calc_gear1!AS272</f>
        <v>1</v>
      </c>
      <c r="J274" s="40" t="str">
        <f ca="1">calc_gear1!AT272</f>
        <v/>
      </c>
      <c r="K274" s="41">
        <f ca="1">calc_gear1!AU272*100</f>
        <v>1400</v>
      </c>
      <c r="M274" s="39">
        <f>calc_gear1!$I872</f>
        <v>268</v>
      </c>
      <c r="N274" s="6">
        <f>IF($C$3=10,"",calc_gear1!$J872)</f>
        <v>93.9</v>
      </c>
      <c r="O274" s="46">
        <f ca="1">IF($C$3=10,"",calc_gear1!AS872)</f>
        <v>1</v>
      </c>
      <c r="P274" s="40" t="str">
        <f ca="1">calc_gear1!AT872</f>
        <v/>
      </c>
      <c r="Q274" s="41">
        <f ca="1">IF($C$3=10,"",calc_gear1!AU872*100)</f>
        <v>1400</v>
      </c>
      <c r="S274" s="39">
        <f>calc_gear1!$I1472</f>
        <v>268</v>
      </c>
      <c r="T274" s="6">
        <f>IF(INT($C$3/10)&lt;=2,"",calc_gear1!$J1472)</f>
        <v>111</v>
      </c>
      <c r="U274" s="46">
        <f ca="1">IF(INT($C$3/10)&lt;=2,"",calc_gear1!AS1472)</f>
        <v>1</v>
      </c>
      <c r="V274" s="40" t="str">
        <f ca="1">calc_gear1!AT1472</f>
        <v/>
      </c>
      <c r="W274" s="41">
        <f ca="1">IF(INT($C$3/10)&lt;=2,"",calc_gear1!AU1472*100)</f>
        <v>1400</v>
      </c>
    </row>
    <row r="275" spans="7:23">
      <c r="G275" s="39">
        <f>calc_gear1!$I273</f>
        <v>269</v>
      </c>
      <c r="H275" s="6">
        <f>calc_gear1!$J273</f>
        <v>8.1999999999999993</v>
      </c>
      <c r="I275" s="46">
        <f ca="1">calc_gear1!AS273</f>
        <v>1</v>
      </c>
      <c r="J275" s="40" t="str">
        <f ca="1">calc_gear1!AT273</f>
        <v/>
      </c>
      <c r="K275" s="41">
        <f ca="1">calc_gear1!AU273*100</f>
        <v>1400</v>
      </c>
      <c r="M275" s="39">
        <f>calc_gear1!$I873</f>
        <v>269</v>
      </c>
      <c r="N275" s="6">
        <f>IF($C$3=10,"",calc_gear1!$J873)</f>
        <v>93.9</v>
      </c>
      <c r="O275" s="46">
        <f ca="1">IF($C$3=10,"",calc_gear1!AS873)</f>
        <v>1</v>
      </c>
      <c r="P275" s="40" t="str">
        <f ca="1">calc_gear1!AT873</f>
        <v/>
      </c>
      <c r="Q275" s="41">
        <f ca="1">IF($C$3=10,"",calc_gear1!AU873*100)</f>
        <v>1400</v>
      </c>
      <c r="S275" s="39">
        <f>calc_gear1!$I1473</f>
        <v>269</v>
      </c>
      <c r="T275" s="6">
        <f>IF(INT($C$3/10)&lt;=2,"",calc_gear1!$J1473)</f>
        <v>111.1</v>
      </c>
      <c r="U275" s="46">
        <f ca="1">IF(INT($C$3/10)&lt;=2,"",calc_gear1!AS1473)</f>
        <v>1</v>
      </c>
      <c r="V275" s="40" t="str">
        <f ca="1">calc_gear1!AT1473</f>
        <v/>
      </c>
      <c r="W275" s="41">
        <f ca="1">IF(INT($C$3/10)&lt;=2,"",calc_gear1!AU1473*100)</f>
        <v>1400</v>
      </c>
    </row>
    <row r="276" spans="7:23">
      <c r="G276" s="39">
        <f>calc_gear1!$I274</f>
        <v>270</v>
      </c>
      <c r="H276" s="6">
        <f>calc_gear1!$J274</f>
        <v>13.2</v>
      </c>
      <c r="I276" s="46">
        <f ca="1">calc_gear1!AS274</f>
        <v>1</v>
      </c>
      <c r="J276" s="40" t="str">
        <f ca="1">calc_gear1!AT274</f>
        <v/>
      </c>
      <c r="K276" s="41">
        <f ca="1">calc_gear1!AU274*100</f>
        <v>1400</v>
      </c>
      <c r="M276" s="39">
        <f>calc_gear1!$I874</f>
        <v>270</v>
      </c>
      <c r="N276" s="6">
        <f>IF($C$3=10,"",calc_gear1!$J874)</f>
        <v>93.9</v>
      </c>
      <c r="O276" s="46">
        <f ca="1">IF($C$3=10,"",calc_gear1!AS874)</f>
        <v>1</v>
      </c>
      <c r="P276" s="40" t="str">
        <f ca="1">calc_gear1!AT874</f>
        <v/>
      </c>
      <c r="Q276" s="41">
        <f ca="1">IF($C$3=10,"",calc_gear1!AU874*100)</f>
        <v>1400</v>
      </c>
      <c r="S276" s="39">
        <f>calc_gear1!$I1474</f>
        <v>270</v>
      </c>
      <c r="T276" s="6">
        <f>IF(INT($C$3/10)&lt;=2,"",calc_gear1!$J1474)</f>
        <v>111.2</v>
      </c>
      <c r="U276" s="46">
        <f ca="1">IF(INT($C$3/10)&lt;=2,"",calc_gear1!AS1474)</f>
        <v>1</v>
      </c>
      <c r="V276" s="40" t="str">
        <f ca="1">calc_gear1!AT1474</f>
        <v/>
      </c>
      <c r="W276" s="41">
        <f ca="1">IF(INT($C$3/10)&lt;=2,"",calc_gear1!AU1474*100)</f>
        <v>1400</v>
      </c>
    </row>
    <row r="277" spans="7:23">
      <c r="G277" s="39">
        <f>calc_gear1!$I275</f>
        <v>271</v>
      </c>
      <c r="H277" s="6">
        <f>calc_gear1!$J275</f>
        <v>17.8</v>
      </c>
      <c r="I277" s="46">
        <f ca="1">calc_gear1!AS275</f>
        <v>1</v>
      </c>
      <c r="J277" s="40" t="str">
        <f ca="1">calc_gear1!AT275</f>
        <v/>
      </c>
      <c r="K277" s="41">
        <f ca="1">calc_gear1!AU275*100</f>
        <v>1400</v>
      </c>
      <c r="M277" s="39">
        <f>calc_gear1!$I875</f>
        <v>271</v>
      </c>
      <c r="N277" s="6">
        <f>IF($C$3=10,"",calc_gear1!$J875)</f>
        <v>93.9</v>
      </c>
      <c r="O277" s="46">
        <f ca="1">IF($C$3=10,"",calc_gear1!AS875)</f>
        <v>1</v>
      </c>
      <c r="P277" s="40" t="str">
        <f ca="1">calc_gear1!AT875</f>
        <v/>
      </c>
      <c r="Q277" s="41">
        <f ca="1">IF($C$3=10,"",calc_gear1!AU875*100)</f>
        <v>1400</v>
      </c>
      <c r="S277" s="39">
        <f>calc_gear1!$I1475</f>
        <v>271</v>
      </c>
      <c r="T277" s="6">
        <f>IF(INT($C$3/10)&lt;=2,"",calc_gear1!$J1475)</f>
        <v>111.3</v>
      </c>
      <c r="U277" s="46">
        <f ca="1">IF(INT($C$3/10)&lt;=2,"",calc_gear1!AS1475)</f>
        <v>1</v>
      </c>
      <c r="V277" s="40" t="str">
        <f ca="1">calc_gear1!AT1475</f>
        <v/>
      </c>
      <c r="W277" s="41">
        <f ca="1">IF(INT($C$3/10)&lt;=2,"",calc_gear1!AU1475*100)</f>
        <v>1400</v>
      </c>
    </row>
    <row r="278" spans="7:23">
      <c r="G278" s="39">
        <f>calc_gear1!$I276</f>
        <v>272</v>
      </c>
      <c r="H278" s="6">
        <f>calc_gear1!$J276</f>
        <v>21.4</v>
      </c>
      <c r="I278" s="46">
        <f ca="1">calc_gear1!AS276</f>
        <v>1</v>
      </c>
      <c r="J278" s="40" t="str">
        <f ca="1">calc_gear1!AT276</f>
        <v/>
      </c>
      <c r="K278" s="41">
        <f ca="1">calc_gear1!AU276*100</f>
        <v>1400</v>
      </c>
      <c r="M278" s="39">
        <f>calc_gear1!$I876</f>
        <v>272</v>
      </c>
      <c r="N278" s="6">
        <f>IF($C$3=10,"",calc_gear1!$J876)</f>
        <v>94</v>
      </c>
      <c r="O278" s="46">
        <f ca="1">IF($C$3=10,"",calc_gear1!AS876)</f>
        <v>1</v>
      </c>
      <c r="P278" s="40" t="str">
        <f ca="1">calc_gear1!AT876</f>
        <v/>
      </c>
      <c r="Q278" s="41">
        <f ca="1">IF($C$3=10,"",calc_gear1!AU876*100)</f>
        <v>1400</v>
      </c>
      <c r="S278" s="39">
        <f>calc_gear1!$I1476</f>
        <v>272</v>
      </c>
      <c r="T278" s="6">
        <f>IF(INT($C$3/10)&lt;=2,"",calc_gear1!$J1476)</f>
        <v>111.3</v>
      </c>
      <c r="U278" s="46">
        <f ca="1">IF(INT($C$3/10)&lt;=2,"",calc_gear1!AS1476)</f>
        <v>1</v>
      </c>
      <c r="V278" s="40" t="str">
        <f ca="1">calc_gear1!AT1476</f>
        <v/>
      </c>
      <c r="W278" s="41">
        <f ca="1">IF(INT($C$3/10)&lt;=2,"",calc_gear1!AU1476*100)</f>
        <v>1400</v>
      </c>
    </row>
    <row r="279" spans="7:23">
      <c r="G279" s="39">
        <f>calc_gear1!$I277</f>
        <v>273</v>
      </c>
      <c r="H279" s="6">
        <f>calc_gear1!$J277</f>
        <v>24.1</v>
      </c>
      <c r="I279" s="46">
        <f ca="1">calc_gear1!AS277</f>
        <v>1</v>
      </c>
      <c r="J279" s="40" t="str">
        <f ca="1">calc_gear1!AT277</f>
        <v/>
      </c>
      <c r="K279" s="41">
        <f ca="1">calc_gear1!AU277*100</f>
        <v>1400</v>
      </c>
      <c r="M279" s="39">
        <f>calc_gear1!$I877</f>
        <v>273</v>
      </c>
      <c r="N279" s="6">
        <f>IF($C$3=10,"",calc_gear1!$J877)</f>
        <v>94</v>
      </c>
      <c r="O279" s="46">
        <f ca="1">IF($C$3=10,"",calc_gear1!AS877)</f>
        <v>1</v>
      </c>
      <c r="P279" s="40" t="str">
        <f ca="1">calc_gear1!AT877</f>
        <v/>
      </c>
      <c r="Q279" s="41">
        <f ca="1">IF($C$3=10,"",calc_gear1!AU877*100)</f>
        <v>1400</v>
      </c>
      <c r="S279" s="39">
        <f>calc_gear1!$I1477</f>
        <v>273</v>
      </c>
      <c r="T279" s="6">
        <f>IF(INT($C$3/10)&lt;=2,"",calc_gear1!$J1477)</f>
        <v>111.3</v>
      </c>
      <c r="U279" s="46">
        <f ca="1">IF(INT($C$3/10)&lt;=2,"",calc_gear1!AS1477)</f>
        <v>1</v>
      </c>
      <c r="V279" s="40" t="str">
        <f ca="1">calc_gear1!AT1477</f>
        <v/>
      </c>
      <c r="W279" s="41">
        <f ca="1">IF(INT($C$3/10)&lt;=2,"",calc_gear1!AU1477*100)</f>
        <v>1400</v>
      </c>
    </row>
    <row r="280" spans="7:23">
      <c r="G280" s="39">
        <f>calc_gear1!$I278</f>
        <v>274</v>
      </c>
      <c r="H280" s="6">
        <f>calc_gear1!$J278</f>
        <v>26.4</v>
      </c>
      <c r="I280" s="46">
        <f ca="1">calc_gear1!AS278</f>
        <v>1</v>
      </c>
      <c r="J280" s="40" t="str">
        <f ca="1">calc_gear1!AT278</f>
        <v/>
      </c>
      <c r="K280" s="41">
        <f ca="1">calc_gear1!AU278*100</f>
        <v>1400</v>
      </c>
      <c r="M280" s="39">
        <f>calc_gear1!$I878</f>
        <v>274</v>
      </c>
      <c r="N280" s="6">
        <f>IF($C$3=10,"",calc_gear1!$J878)</f>
        <v>94.1</v>
      </c>
      <c r="O280" s="46">
        <f ca="1">IF($C$3=10,"",calc_gear1!AS878)</f>
        <v>1</v>
      </c>
      <c r="P280" s="40" t="str">
        <f ca="1">calc_gear1!AT878</f>
        <v/>
      </c>
      <c r="Q280" s="41">
        <f ca="1">IF($C$3=10,"",calc_gear1!AU878*100)</f>
        <v>1400</v>
      </c>
      <c r="S280" s="39">
        <f>calc_gear1!$I1478</f>
        <v>274</v>
      </c>
      <c r="T280" s="6">
        <f>IF(INT($C$3/10)&lt;=2,"",calc_gear1!$J1478)</f>
        <v>111.2</v>
      </c>
      <c r="U280" s="46">
        <f ca="1">IF(INT($C$3/10)&lt;=2,"",calc_gear1!AS1478)</f>
        <v>1</v>
      </c>
      <c r="V280" s="40" t="str">
        <f ca="1">calc_gear1!AT1478</f>
        <v/>
      </c>
      <c r="W280" s="41">
        <f ca="1">IF(INT($C$3/10)&lt;=2,"",calc_gear1!AU1478*100)</f>
        <v>1400</v>
      </c>
    </row>
    <row r="281" spans="7:23">
      <c r="G281" s="39">
        <f>calc_gear1!$I279</f>
        <v>275</v>
      </c>
      <c r="H281" s="6">
        <f>calc_gear1!$J279</f>
        <v>28.4</v>
      </c>
      <c r="I281" s="46">
        <f ca="1">calc_gear1!AS279</f>
        <v>1</v>
      </c>
      <c r="J281" s="40" t="str">
        <f ca="1">calc_gear1!AT279</f>
        <v/>
      </c>
      <c r="K281" s="41">
        <f ca="1">calc_gear1!AU279*100</f>
        <v>1400</v>
      </c>
      <c r="M281" s="39">
        <f>calc_gear1!$I879</f>
        <v>275</v>
      </c>
      <c r="N281" s="6">
        <f>IF($C$3=10,"",calc_gear1!$J879)</f>
        <v>94.2</v>
      </c>
      <c r="O281" s="46">
        <f ca="1">IF($C$3=10,"",calc_gear1!AS879)</f>
        <v>1</v>
      </c>
      <c r="P281" s="40" t="str">
        <f ca="1">calc_gear1!AT879</f>
        <v/>
      </c>
      <c r="Q281" s="41">
        <f ca="1">IF($C$3=10,"",calc_gear1!AU879*100)</f>
        <v>1400</v>
      </c>
      <c r="S281" s="39">
        <f>calc_gear1!$I1479</f>
        <v>275</v>
      </c>
      <c r="T281" s="6">
        <f>IF(INT($C$3/10)&lt;=2,"",calc_gear1!$J1479)</f>
        <v>111</v>
      </c>
      <c r="U281" s="46">
        <f ca="1">IF(INT($C$3/10)&lt;=2,"",calc_gear1!AS1479)</f>
        <v>1</v>
      </c>
      <c r="V281" s="40" t="str">
        <f ca="1">calc_gear1!AT1479</f>
        <v/>
      </c>
      <c r="W281" s="41">
        <f ca="1">IF(INT($C$3/10)&lt;=2,"",calc_gear1!AU1479*100)</f>
        <v>1400</v>
      </c>
    </row>
    <row r="282" spans="7:23">
      <c r="G282" s="39">
        <f>calc_gear1!$I280</f>
        <v>276</v>
      </c>
      <c r="H282" s="6">
        <f>calc_gear1!$J280</f>
        <v>29.9</v>
      </c>
      <c r="I282" s="46">
        <f ca="1">calc_gear1!AS280</f>
        <v>1</v>
      </c>
      <c r="J282" s="40" t="str">
        <f ca="1">calc_gear1!AT280</f>
        <v/>
      </c>
      <c r="K282" s="41">
        <f ca="1">calc_gear1!AU280*100</f>
        <v>1400</v>
      </c>
      <c r="M282" s="39">
        <f>calc_gear1!$I880</f>
        <v>276</v>
      </c>
      <c r="N282" s="6">
        <f>IF($C$3=10,"",calc_gear1!$J880)</f>
        <v>94.3</v>
      </c>
      <c r="O282" s="46">
        <f ca="1">IF($C$3=10,"",calc_gear1!AS880)</f>
        <v>1</v>
      </c>
      <c r="P282" s="40" t="str">
        <f ca="1">calc_gear1!AT880</f>
        <v/>
      </c>
      <c r="Q282" s="41">
        <f ca="1">IF($C$3=10,"",calc_gear1!AU880*100)</f>
        <v>1400</v>
      </c>
      <c r="S282" s="39">
        <f>calc_gear1!$I1480</f>
        <v>276</v>
      </c>
      <c r="T282" s="6">
        <f>IF(INT($C$3/10)&lt;=2,"",calc_gear1!$J1480)</f>
        <v>110.8</v>
      </c>
      <c r="U282" s="46">
        <f ca="1">IF(INT($C$3/10)&lt;=2,"",calc_gear1!AS1480)</f>
        <v>1</v>
      </c>
      <c r="V282" s="40" t="str">
        <f ca="1">calc_gear1!AT1480</f>
        <v/>
      </c>
      <c r="W282" s="41">
        <f ca="1">IF(INT($C$3/10)&lt;=2,"",calc_gear1!AU1480*100)</f>
        <v>1400</v>
      </c>
    </row>
    <row r="283" spans="7:23">
      <c r="G283" s="39">
        <f>calc_gear1!$I281</f>
        <v>277</v>
      </c>
      <c r="H283" s="6">
        <f>calc_gear1!$J281</f>
        <v>30.5</v>
      </c>
      <c r="I283" s="46">
        <f ca="1">calc_gear1!AS281</f>
        <v>1</v>
      </c>
      <c r="J283" s="40" t="str">
        <f ca="1">calc_gear1!AT281</f>
        <v/>
      </c>
      <c r="K283" s="41">
        <f ca="1">calc_gear1!AU281*100</f>
        <v>1400</v>
      </c>
      <c r="M283" s="39">
        <f>calc_gear1!$I881</f>
        <v>277</v>
      </c>
      <c r="N283" s="6">
        <f>IF($C$3=10,"",calc_gear1!$J881)</f>
        <v>94.4</v>
      </c>
      <c r="O283" s="46">
        <f ca="1">IF($C$3=10,"",calc_gear1!AS881)</f>
        <v>1</v>
      </c>
      <c r="P283" s="40" t="str">
        <f ca="1">calc_gear1!AT881</f>
        <v/>
      </c>
      <c r="Q283" s="41">
        <f ca="1">IF($C$3=10,"",calc_gear1!AU881*100)</f>
        <v>1400</v>
      </c>
      <c r="S283" s="39">
        <f>calc_gear1!$I1481</f>
        <v>277</v>
      </c>
      <c r="T283" s="6">
        <f>IF(INT($C$3/10)&lt;=2,"",calc_gear1!$J1481)</f>
        <v>110.6</v>
      </c>
      <c r="U283" s="46">
        <f ca="1">IF(INT($C$3/10)&lt;=2,"",calc_gear1!AS1481)</f>
        <v>1</v>
      </c>
      <c r="V283" s="40" t="str">
        <f ca="1">calc_gear1!AT1481</f>
        <v/>
      </c>
      <c r="W283" s="41">
        <f ca="1">IF(INT($C$3/10)&lt;=2,"",calc_gear1!AU1481*100)</f>
        <v>1400</v>
      </c>
    </row>
    <row r="284" spans="7:23">
      <c r="G284" s="39">
        <f>calc_gear1!$I282</f>
        <v>278</v>
      </c>
      <c r="H284" s="6">
        <f>calc_gear1!$J282</f>
        <v>30.5</v>
      </c>
      <c r="I284" s="46">
        <f ca="1">calc_gear1!AS282</f>
        <v>1</v>
      </c>
      <c r="J284" s="40" t="str">
        <f ca="1">calc_gear1!AT282</f>
        <v/>
      </c>
      <c r="K284" s="41">
        <f ca="1">calc_gear1!AU282*100</f>
        <v>1400</v>
      </c>
      <c r="M284" s="39">
        <f>calc_gear1!$I882</f>
        <v>278</v>
      </c>
      <c r="N284" s="6">
        <f>IF($C$3=10,"",calc_gear1!$J882)</f>
        <v>94.5</v>
      </c>
      <c r="O284" s="46">
        <f ca="1">IF($C$3=10,"",calc_gear1!AS882)</f>
        <v>1</v>
      </c>
      <c r="P284" s="40" t="str">
        <f ca="1">calc_gear1!AT882</f>
        <v/>
      </c>
      <c r="Q284" s="41">
        <f ca="1">IF($C$3=10,"",calc_gear1!AU882*100)</f>
        <v>1400</v>
      </c>
      <c r="S284" s="39">
        <f>calc_gear1!$I1482</f>
        <v>278</v>
      </c>
      <c r="T284" s="6">
        <f>IF(INT($C$3/10)&lt;=2,"",calc_gear1!$J1482)</f>
        <v>110.4</v>
      </c>
      <c r="U284" s="46">
        <f ca="1">IF(INT($C$3/10)&lt;=2,"",calc_gear1!AS1482)</f>
        <v>1</v>
      </c>
      <c r="V284" s="40" t="str">
        <f ca="1">calc_gear1!AT1482</f>
        <v/>
      </c>
      <c r="W284" s="41">
        <f ca="1">IF(INT($C$3/10)&lt;=2,"",calc_gear1!AU1482*100)</f>
        <v>1400</v>
      </c>
    </row>
    <row r="285" spans="7:23">
      <c r="G285" s="39">
        <f>calc_gear1!$I283</f>
        <v>279</v>
      </c>
      <c r="H285" s="6">
        <f>calc_gear1!$J283</f>
        <v>30.3</v>
      </c>
      <c r="I285" s="46">
        <f ca="1">calc_gear1!AS283</f>
        <v>1</v>
      </c>
      <c r="J285" s="40" t="str">
        <f ca="1">calc_gear1!AT283</f>
        <v/>
      </c>
      <c r="K285" s="41">
        <f ca="1">calc_gear1!AU283*100</f>
        <v>1400</v>
      </c>
      <c r="M285" s="39">
        <f>calc_gear1!$I883</f>
        <v>279</v>
      </c>
      <c r="N285" s="6">
        <f>IF($C$3=10,"",calc_gear1!$J883)</f>
        <v>94.5</v>
      </c>
      <c r="O285" s="46">
        <f ca="1">IF($C$3=10,"",calc_gear1!AS883)</f>
        <v>1</v>
      </c>
      <c r="P285" s="40" t="str">
        <f ca="1">calc_gear1!AT883</f>
        <v/>
      </c>
      <c r="Q285" s="41">
        <f ca="1">IF($C$3=10,"",calc_gear1!AU883*100)</f>
        <v>1400</v>
      </c>
      <c r="S285" s="39">
        <f>calc_gear1!$I1483</f>
        <v>279</v>
      </c>
      <c r="T285" s="6">
        <f>IF(INT($C$3/10)&lt;=2,"",calc_gear1!$J1483)</f>
        <v>110.3</v>
      </c>
      <c r="U285" s="46">
        <f ca="1">IF(INT($C$3/10)&lt;=2,"",calc_gear1!AS1483)</f>
        <v>1</v>
      </c>
      <c r="V285" s="40" t="str">
        <f ca="1">calc_gear1!AT1483</f>
        <v/>
      </c>
      <c r="W285" s="41">
        <f ca="1">IF(INT($C$3/10)&lt;=2,"",calc_gear1!AU1483*100)</f>
        <v>1400</v>
      </c>
    </row>
    <row r="286" spans="7:23">
      <c r="G286" s="39">
        <f>calc_gear1!$I284</f>
        <v>280</v>
      </c>
      <c r="H286" s="6">
        <f>calc_gear1!$J284</f>
        <v>30.2</v>
      </c>
      <c r="I286" s="46">
        <f ca="1">calc_gear1!AS284</f>
        <v>1</v>
      </c>
      <c r="J286" s="40" t="str">
        <f ca="1">calc_gear1!AT284</f>
        <v/>
      </c>
      <c r="K286" s="41">
        <f ca="1">calc_gear1!AU284*100</f>
        <v>1400</v>
      </c>
      <c r="M286" s="39">
        <f>calc_gear1!$I884</f>
        <v>280</v>
      </c>
      <c r="N286" s="6">
        <f>IF($C$3=10,"",calc_gear1!$J884)</f>
        <v>94.5</v>
      </c>
      <c r="O286" s="46">
        <f ca="1">IF($C$3=10,"",calc_gear1!AS884)</f>
        <v>1</v>
      </c>
      <c r="P286" s="40" t="str">
        <f ca="1">calc_gear1!AT884</f>
        <v/>
      </c>
      <c r="Q286" s="41">
        <f ca="1">IF($C$3=10,"",calc_gear1!AU884*100)</f>
        <v>1400</v>
      </c>
      <c r="S286" s="39">
        <f>calc_gear1!$I1484</f>
        <v>280</v>
      </c>
      <c r="T286" s="6">
        <f>IF(INT($C$3/10)&lt;=2,"",calc_gear1!$J1484)</f>
        <v>109.9</v>
      </c>
      <c r="U286" s="46">
        <f ca="1">IF(INT($C$3/10)&lt;=2,"",calc_gear1!AS1484)</f>
        <v>1</v>
      </c>
      <c r="V286" s="40" t="str">
        <f ca="1">calc_gear1!AT1484</f>
        <v/>
      </c>
      <c r="W286" s="41">
        <f ca="1">IF(INT($C$3/10)&lt;=2,"",calc_gear1!AU1484*100)</f>
        <v>1400</v>
      </c>
    </row>
    <row r="287" spans="7:23">
      <c r="G287" s="39">
        <f>calc_gear1!$I285</f>
        <v>281</v>
      </c>
      <c r="H287" s="6">
        <f>calc_gear1!$J285</f>
        <v>30.1</v>
      </c>
      <c r="I287" s="46">
        <f ca="1">calc_gear1!AS285</f>
        <v>1</v>
      </c>
      <c r="J287" s="40" t="str">
        <f ca="1">calc_gear1!AT285</f>
        <v/>
      </c>
      <c r="K287" s="41">
        <f ca="1">calc_gear1!AU285*100</f>
        <v>1400</v>
      </c>
      <c r="M287" s="39">
        <f>calc_gear1!$I885</f>
        <v>281</v>
      </c>
      <c r="N287" s="6">
        <f>IF($C$3=10,"",calc_gear1!$J885)</f>
        <v>94.5</v>
      </c>
      <c r="O287" s="46">
        <f ca="1">IF($C$3=10,"",calc_gear1!AS885)</f>
        <v>1</v>
      </c>
      <c r="P287" s="40" t="str">
        <f ca="1">calc_gear1!AT885</f>
        <v/>
      </c>
      <c r="Q287" s="41">
        <f ca="1">IF($C$3=10,"",calc_gear1!AU885*100)</f>
        <v>1400</v>
      </c>
      <c r="S287" s="39">
        <f>calc_gear1!$I1485</f>
        <v>281</v>
      </c>
      <c r="T287" s="6">
        <f>IF(INT($C$3/10)&lt;=2,"",calc_gear1!$J1485)</f>
        <v>109.3</v>
      </c>
      <c r="U287" s="46">
        <f ca="1">IF(INT($C$3/10)&lt;=2,"",calc_gear1!AS1485)</f>
        <v>1</v>
      </c>
      <c r="V287" s="40" t="str">
        <f ca="1">calc_gear1!AT1485</f>
        <v/>
      </c>
      <c r="W287" s="41">
        <f ca="1">IF(INT($C$3/10)&lt;=2,"",calc_gear1!AU1485*100)</f>
        <v>1400</v>
      </c>
    </row>
    <row r="288" spans="7:23">
      <c r="G288" s="39">
        <f>calc_gear1!$I286</f>
        <v>282</v>
      </c>
      <c r="H288" s="6">
        <f>calc_gear1!$J286</f>
        <v>30.1</v>
      </c>
      <c r="I288" s="46">
        <f ca="1">calc_gear1!AS286</f>
        <v>1</v>
      </c>
      <c r="J288" s="40" t="str">
        <f ca="1">calc_gear1!AT286</f>
        <v/>
      </c>
      <c r="K288" s="41">
        <f ca="1">calc_gear1!AU286*100</f>
        <v>1400</v>
      </c>
      <c r="M288" s="39">
        <f>calc_gear1!$I886</f>
        <v>282</v>
      </c>
      <c r="N288" s="6">
        <f>IF($C$3=10,"",calc_gear1!$J886)</f>
        <v>94.4</v>
      </c>
      <c r="O288" s="46">
        <f ca="1">IF($C$3=10,"",calc_gear1!AS886)</f>
        <v>1</v>
      </c>
      <c r="P288" s="40" t="str">
        <f ca="1">calc_gear1!AT886</f>
        <v/>
      </c>
      <c r="Q288" s="41">
        <f ca="1">IF($C$3=10,"",calc_gear1!AU886*100)</f>
        <v>1400</v>
      </c>
      <c r="S288" s="39">
        <f>calc_gear1!$I1486</f>
        <v>282</v>
      </c>
      <c r="T288" s="6">
        <f>IF(INT($C$3/10)&lt;=2,"",calc_gear1!$J1486)</f>
        <v>108.1</v>
      </c>
      <c r="U288" s="46">
        <f ca="1">IF(INT($C$3/10)&lt;=2,"",calc_gear1!AS1486)</f>
        <v>1</v>
      </c>
      <c r="V288" s="40" t="str">
        <f ca="1">calc_gear1!AT1486</f>
        <v/>
      </c>
      <c r="W288" s="41">
        <f ca="1">IF(INT($C$3/10)&lt;=2,"",calc_gear1!AU1486*100)</f>
        <v>1400</v>
      </c>
    </row>
    <row r="289" spans="7:23">
      <c r="G289" s="39">
        <f>calc_gear1!$I287</f>
        <v>283</v>
      </c>
      <c r="H289" s="6">
        <f>calc_gear1!$J287</f>
        <v>30.1</v>
      </c>
      <c r="I289" s="46">
        <f ca="1">calc_gear1!AS287</f>
        <v>1</v>
      </c>
      <c r="J289" s="40" t="str">
        <f ca="1">calc_gear1!AT287</f>
        <v/>
      </c>
      <c r="K289" s="41">
        <f ca="1">calc_gear1!AU287*100</f>
        <v>1400</v>
      </c>
      <c r="M289" s="39">
        <f>calc_gear1!$I887</f>
        <v>283</v>
      </c>
      <c r="N289" s="6">
        <f>IF($C$3=10,"",calc_gear1!$J887)</f>
        <v>94.5</v>
      </c>
      <c r="O289" s="46">
        <f ca="1">IF($C$3=10,"",calc_gear1!AS887)</f>
        <v>1</v>
      </c>
      <c r="P289" s="40" t="str">
        <f ca="1">calc_gear1!AT887</f>
        <v/>
      </c>
      <c r="Q289" s="41">
        <f ca="1">IF($C$3=10,"",calc_gear1!AU887*100)</f>
        <v>1400</v>
      </c>
      <c r="S289" s="39">
        <f>calc_gear1!$I1487</f>
        <v>283</v>
      </c>
      <c r="T289" s="6">
        <f>IF(INT($C$3/10)&lt;=2,"",calc_gear1!$J1487)</f>
        <v>106.3</v>
      </c>
      <c r="U289" s="46">
        <f ca="1">IF(INT($C$3/10)&lt;=2,"",calc_gear1!AS1487)</f>
        <v>1</v>
      </c>
      <c r="V289" s="40" t="str">
        <f ca="1">calc_gear1!AT1487</f>
        <v/>
      </c>
      <c r="W289" s="41">
        <f ca="1">IF(INT($C$3/10)&lt;=2,"",calc_gear1!AU1487*100)</f>
        <v>1400</v>
      </c>
    </row>
    <row r="290" spans="7:23">
      <c r="G290" s="39">
        <f>calc_gear1!$I288</f>
        <v>284</v>
      </c>
      <c r="H290" s="6">
        <f>calc_gear1!$J288</f>
        <v>30.1</v>
      </c>
      <c r="I290" s="46">
        <f ca="1">calc_gear1!AS288</f>
        <v>1</v>
      </c>
      <c r="J290" s="40" t="str">
        <f ca="1">calc_gear1!AT288</f>
        <v/>
      </c>
      <c r="K290" s="41">
        <f ca="1">calc_gear1!AU288*100</f>
        <v>1400</v>
      </c>
      <c r="M290" s="39">
        <f>calc_gear1!$I888</f>
        <v>284</v>
      </c>
      <c r="N290" s="6">
        <f>IF($C$3=10,"",calc_gear1!$J888)</f>
        <v>94.6</v>
      </c>
      <c r="O290" s="46">
        <f ca="1">IF($C$3=10,"",calc_gear1!AS888)</f>
        <v>1</v>
      </c>
      <c r="P290" s="40" t="str">
        <f ca="1">calc_gear1!AT888</f>
        <v/>
      </c>
      <c r="Q290" s="41">
        <f ca="1">IF($C$3=10,"",calc_gear1!AU888*100)</f>
        <v>1400</v>
      </c>
      <c r="S290" s="39">
        <f>calc_gear1!$I1488</f>
        <v>284</v>
      </c>
      <c r="T290" s="6">
        <f>IF(INT($C$3/10)&lt;=2,"",calc_gear1!$J1488)</f>
        <v>104</v>
      </c>
      <c r="U290" s="46">
        <f ca="1">IF(INT($C$3/10)&lt;=2,"",calc_gear1!AS1488)</f>
        <v>1</v>
      </c>
      <c r="V290" s="40" t="str">
        <f ca="1">calc_gear1!AT1488</f>
        <v/>
      </c>
      <c r="W290" s="41">
        <f ca="1">IF(INT($C$3/10)&lt;=2,"",calc_gear1!AU1488*100)</f>
        <v>1400</v>
      </c>
    </row>
    <row r="291" spans="7:23">
      <c r="G291" s="39">
        <f>calc_gear1!$I289</f>
        <v>285</v>
      </c>
      <c r="H291" s="6">
        <f>calc_gear1!$J289</f>
        <v>30.1</v>
      </c>
      <c r="I291" s="46">
        <f ca="1">calc_gear1!AS289</f>
        <v>1</v>
      </c>
      <c r="J291" s="40" t="str">
        <f ca="1">calc_gear1!AT289</f>
        <v/>
      </c>
      <c r="K291" s="41">
        <f ca="1">calc_gear1!AU289*100</f>
        <v>1400</v>
      </c>
      <c r="M291" s="39">
        <f>calc_gear1!$I889</f>
        <v>285</v>
      </c>
      <c r="N291" s="6">
        <f>IF($C$3=10,"",calc_gear1!$J889)</f>
        <v>94.7</v>
      </c>
      <c r="O291" s="46">
        <f ca="1">IF($C$3=10,"",calc_gear1!AS889)</f>
        <v>1</v>
      </c>
      <c r="P291" s="40" t="str">
        <f ca="1">calc_gear1!AT889</f>
        <v/>
      </c>
      <c r="Q291" s="41">
        <f ca="1">IF($C$3=10,"",calc_gear1!AU889*100)</f>
        <v>1400</v>
      </c>
      <c r="S291" s="39">
        <f>calc_gear1!$I1489</f>
        <v>285</v>
      </c>
      <c r="T291" s="6">
        <f>IF(INT($C$3/10)&lt;=2,"",calc_gear1!$J1489)</f>
        <v>101.5</v>
      </c>
      <c r="U291" s="46">
        <f ca="1">IF(INT($C$3/10)&lt;=2,"",calc_gear1!AS1489)</f>
        <v>1</v>
      </c>
      <c r="V291" s="40" t="str">
        <f ca="1">calc_gear1!AT1489</f>
        <v/>
      </c>
      <c r="W291" s="41">
        <f ca="1">IF(INT($C$3/10)&lt;=2,"",calc_gear1!AU1489*100)</f>
        <v>1400</v>
      </c>
    </row>
    <row r="292" spans="7:23">
      <c r="G292" s="39">
        <f>calc_gear1!$I290</f>
        <v>286</v>
      </c>
      <c r="H292" s="6">
        <f>calc_gear1!$J290</f>
        <v>30.1</v>
      </c>
      <c r="I292" s="46">
        <f ca="1">calc_gear1!AS290</f>
        <v>1</v>
      </c>
      <c r="J292" s="40" t="str">
        <f ca="1">calc_gear1!AT290</f>
        <v/>
      </c>
      <c r="K292" s="41">
        <f ca="1">calc_gear1!AU290*100</f>
        <v>1400</v>
      </c>
      <c r="M292" s="39">
        <f>calc_gear1!$I890</f>
        <v>286</v>
      </c>
      <c r="N292" s="6">
        <f>IF($C$3=10,"",calc_gear1!$J890)</f>
        <v>94.8</v>
      </c>
      <c r="O292" s="46">
        <f ca="1">IF($C$3=10,"",calc_gear1!AS890)</f>
        <v>1</v>
      </c>
      <c r="P292" s="40" t="str">
        <f ca="1">calc_gear1!AT890</f>
        <v/>
      </c>
      <c r="Q292" s="41">
        <f ca="1">IF($C$3=10,"",calc_gear1!AU890*100)</f>
        <v>1400</v>
      </c>
      <c r="S292" s="39">
        <f>calc_gear1!$I1490</f>
        <v>286</v>
      </c>
      <c r="T292" s="6">
        <f>IF(INT($C$3/10)&lt;=2,"",calc_gear1!$J1490)</f>
        <v>99.2</v>
      </c>
      <c r="U292" s="46">
        <f ca="1">IF(INT($C$3/10)&lt;=2,"",calc_gear1!AS1490)</f>
        <v>1</v>
      </c>
      <c r="V292" s="40" t="str">
        <f ca="1">calc_gear1!AT1490</f>
        <v/>
      </c>
      <c r="W292" s="41">
        <f ca="1">IF(INT($C$3/10)&lt;=2,"",calc_gear1!AU1490*100)</f>
        <v>1400</v>
      </c>
    </row>
    <row r="293" spans="7:23">
      <c r="G293" s="39">
        <f>calc_gear1!$I291</f>
        <v>287</v>
      </c>
      <c r="H293" s="6">
        <f>calc_gear1!$J291</f>
        <v>30.2</v>
      </c>
      <c r="I293" s="46">
        <f ca="1">calc_gear1!AS291</f>
        <v>1</v>
      </c>
      <c r="J293" s="40" t="str">
        <f ca="1">calc_gear1!AT291</f>
        <v/>
      </c>
      <c r="K293" s="41">
        <f ca="1">calc_gear1!AU291*100</f>
        <v>1400</v>
      </c>
      <c r="M293" s="39">
        <f>calc_gear1!$I891</f>
        <v>287</v>
      </c>
      <c r="N293" s="6">
        <f>IF($C$3=10,"",calc_gear1!$J891)</f>
        <v>94.9</v>
      </c>
      <c r="O293" s="46">
        <f ca="1">IF($C$3=10,"",calc_gear1!AS891)</f>
        <v>1</v>
      </c>
      <c r="P293" s="40" t="str">
        <f ca="1">calc_gear1!AT891</f>
        <v/>
      </c>
      <c r="Q293" s="41">
        <f ca="1">IF($C$3=10,"",calc_gear1!AU891*100)</f>
        <v>1400</v>
      </c>
      <c r="S293" s="39">
        <f>calc_gear1!$I1491</f>
        <v>287</v>
      </c>
      <c r="T293" s="6">
        <f>IF(INT($C$3/10)&lt;=2,"",calc_gear1!$J1491)</f>
        <v>97.2</v>
      </c>
      <c r="U293" s="46">
        <f ca="1">IF(INT($C$3/10)&lt;=2,"",calc_gear1!AS1491)</f>
        <v>1</v>
      </c>
      <c r="V293" s="40" t="str">
        <f ca="1">calc_gear1!AT1491</f>
        <v/>
      </c>
      <c r="W293" s="41">
        <f ca="1">IF(INT($C$3/10)&lt;=2,"",calc_gear1!AU1491*100)</f>
        <v>1400</v>
      </c>
    </row>
    <row r="294" spans="7:23">
      <c r="G294" s="39">
        <f>calc_gear1!$I292</f>
        <v>288</v>
      </c>
      <c r="H294" s="6">
        <f>calc_gear1!$J292</f>
        <v>30.4</v>
      </c>
      <c r="I294" s="46">
        <f ca="1">calc_gear1!AS292</f>
        <v>1</v>
      </c>
      <c r="J294" s="40" t="str">
        <f ca="1">calc_gear1!AT292</f>
        <v/>
      </c>
      <c r="K294" s="41">
        <f ca="1">calc_gear1!AU292*100</f>
        <v>1400</v>
      </c>
      <c r="M294" s="39">
        <f>calc_gear1!$I892</f>
        <v>288</v>
      </c>
      <c r="N294" s="6">
        <f>IF($C$3=10,"",calc_gear1!$J892)</f>
        <v>94.8</v>
      </c>
      <c r="O294" s="46">
        <f ca="1">IF($C$3=10,"",calc_gear1!AS892)</f>
        <v>1</v>
      </c>
      <c r="P294" s="40" t="str">
        <f ca="1">calc_gear1!AT892</f>
        <v/>
      </c>
      <c r="Q294" s="41">
        <f ca="1">IF($C$3=10,"",calc_gear1!AU892*100)</f>
        <v>1400</v>
      </c>
      <c r="S294" s="39">
        <f>calc_gear1!$I1492</f>
        <v>288</v>
      </c>
      <c r="T294" s="6">
        <f>IF(INT($C$3/10)&lt;=2,"",calc_gear1!$J1492)</f>
        <v>96.1</v>
      </c>
      <c r="U294" s="46">
        <f ca="1">IF(INT($C$3/10)&lt;=2,"",calc_gear1!AS1492)</f>
        <v>1</v>
      </c>
      <c r="V294" s="40" t="str">
        <f ca="1">calc_gear1!AT1492</f>
        <v/>
      </c>
      <c r="W294" s="41">
        <f ca="1">IF(INT($C$3/10)&lt;=2,"",calc_gear1!AU1492*100)</f>
        <v>1400</v>
      </c>
    </row>
    <row r="295" spans="7:23">
      <c r="G295" s="39">
        <f>calc_gear1!$I293</f>
        <v>289</v>
      </c>
      <c r="H295" s="6">
        <f>calc_gear1!$J293</f>
        <v>31</v>
      </c>
      <c r="I295" s="46">
        <f ca="1">calc_gear1!AS293</f>
        <v>1</v>
      </c>
      <c r="J295" s="40" t="str">
        <f ca="1">calc_gear1!AT293</f>
        <v/>
      </c>
      <c r="K295" s="41">
        <f ca="1">calc_gear1!AU293*100</f>
        <v>1400</v>
      </c>
      <c r="M295" s="39">
        <f>calc_gear1!$I893</f>
        <v>289</v>
      </c>
      <c r="N295" s="6">
        <f>IF($C$3=10,"",calc_gear1!$J893)</f>
        <v>94.3</v>
      </c>
      <c r="O295" s="46">
        <f ca="1">IF($C$3=10,"",calc_gear1!AS893)</f>
        <v>1</v>
      </c>
      <c r="P295" s="40" t="str">
        <f ca="1">calc_gear1!AT893</f>
        <v/>
      </c>
      <c r="Q295" s="41">
        <f ca="1">IF($C$3=10,"",calc_gear1!AU893*100)</f>
        <v>1400</v>
      </c>
      <c r="S295" s="39">
        <f>calc_gear1!$I1493</f>
        <v>289</v>
      </c>
      <c r="T295" s="6">
        <f>IF(INT($C$3/10)&lt;=2,"",calc_gear1!$J1493)</f>
        <v>95.7</v>
      </c>
      <c r="U295" s="46">
        <f ca="1">IF(INT($C$3/10)&lt;=2,"",calc_gear1!AS1493)</f>
        <v>1</v>
      </c>
      <c r="V295" s="40" t="str">
        <f ca="1">calc_gear1!AT1493</f>
        <v/>
      </c>
      <c r="W295" s="41">
        <f ca="1">IF(INT($C$3/10)&lt;=2,"",calc_gear1!AU1493*100)</f>
        <v>1400</v>
      </c>
    </row>
    <row r="296" spans="7:23">
      <c r="G296" s="39">
        <f>calc_gear1!$I294</f>
        <v>290</v>
      </c>
      <c r="H296" s="6">
        <f>calc_gear1!$J294</f>
        <v>31.8</v>
      </c>
      <c r="I296" s="46">
        <f ca="1">calc_gear1!AS294</f>
        <v>1</v>
      </c>
      <c r="J296" s="40" t="str">
        <f ca="1">calc_gear1!AT294</f>
        <v/>
      </c>
      <c r="K296" s="41">
        <f ca="1">calc_gear1!AU294*100</f>
        <v>1400</v>
      </c>
      <c r="M296" s="39">
        <f>calc_gear1!$I894</f>
        <v>290</v>
      </c>
      <c r="N296" s="6">
        <f>IF($C$3=10,"",calc_gear1!$J894)</f>
        <v>93.3</v>
      </c>
      <c r="O296" s="46">
        <f ca="1">IF($C$3=10,"",calc_gear1!AS894)</f>
        <v>1</v>
      </c>
      <c r="P296" s="40" t="str">
        <f ca="1">calc_gear1!AT894</f>
        <v/>
      </c>
      <c r="Q296" s="41">
        <f ca="1">IF($C$3=10,"",calc_gear1!AU894*100)</f>
        <v>1400</v>
      </c>
      <c r="S296" s="39">
        <f>calc_gear1!$I1494</f>
        <v>290</v>
      </c>
      <c r="T296" s="6">
        <f>IF(INT($C$3/10)&lt;=2,"",calc_gear1!$J1494)</f>
        <v>95.8</v>
      </c>
      <c r="U296" s="46">
        <f ca="1">IF(INT($C$3/10)&lt;=2,"",calc_gear1!AS1494)</f>
        <v>1</v>
      </c>
      <c r="V296" s="40" t="str">
        <f ca="1">calc_gear1!AT1494</f>
        <v/>
      </c>
      <c r="W296" s="41">
        <f ca="1">IF(INT($C$3/10)&lt;=2,"",calc_gear1!AU1494*100)</f>
        <v>1400</v>
      </c>
    </row>
    <row r="297" spans="7:23">
      <c r="G297" s="39">
        <f>calc_gear1!$I295</f>
        <v>291</v>
      </c>
      <c r="H297" s="6">
        <f>calc_gear1!$J295</f>
        <v>32.700000000000003</v>
      </c>
      <c r="I297" s="46">
        <f ca="1">calc_gear1!AS295</f>
        <v>1</v>
      </c>
      <c r="J297" s="40" t="str">
        <f ca="1">calc_gear1!AT295</f>
        <v/>
      </c>
      <c r="K297" s="41">
        <f ca="1">calc_gear1!AU295*100</f>
        <v>1400</v>
      </c>
      <c r="M297" s="39">
        <f>calc_gear1!$I895</f>
        <v>291</v>
      </c>
      <c r="N297" s="6">
        <f>IF($C$3=10,"",calc_gear1!$J895)</f>
        <v>91.8</v>
      </c>
      <c r="O297" s="46">
        <f ca="1">IF($C$3=10,"",calc_gear1!AS895)</f>
        <v>1</v>
      </c>
      <c r="P297" s="40" t="str">
        <f ca="1">calc_gear1!AT895</f>
        <v/>
      </c>
      <c r="Q297" s="41">
        <f ca="1">IF($C$3=10,"",calc_gear1!AU895*100)</f>
        <v>1400</v>
      </c>
      <c r="S297" s="39">
        <f>calc_gear1!$I1495</f>
        <v>291</v>
      </c>
      <c r="T297" s="6">
        <f>IF(INT($C$3/10)&lt;=2,"",calc_gear1!$J1495)</f>
        <v>96.1</v>
      </c>
      <c r="U297" s="46">
        <f ca="1">IF(INT($C$3/10)&lt;=2,"",calc_gear1!AS1495)</f>
        <v>1</v>
      </c>
      <c r="V297" s="40" t="str">
        <f ca="1">calc_gear1!AT1495</f>
        <v/>
      </c>
      <c r="W297" s="41">
        <f ca="1">IF(INT($C$3/10)&lt;=2,"",calc_gear1!AU1495*100)</f>
        <v>1400</v>
      </c>
    </row>
    <row r="298" spans="7:23">
      <c r="G298" s="39">
        <f>calc_gear1!$I296</f>
        <v>292</v>
      </c>
      <c r="H298" s="6">
        <f>calc_gear1!$J296</f>
        <v>33.6</v>
      </c>
      <c r="I298" s="46">
        <f ca="1">calc_gear1!AS296</f>
        <v>1</v>
      </c>
      <c r="J298" s="40" t="str">
        <f ca="1">calc_gear1!AT296</f>
        <v/>
      </c>
      <c r="K298" s="41">
        <f ca="1">calc_gear1!AU296*100</f>
        <v>1400</v>
      </c>
      <c r="M298" s="39">
        <f>calc_gear1!$I896</f>
        <v>292</v>
      </c>
      <c r="N298" s="6">
        <f>IF($C$3=10,"",calc_gear1!$J896)</f>
        <v>89.6</v>
      </c>
      <c r="O298" s="46">
        <f ca="1">IF($C$3=10,"",calc_gear1!AS896)</f>
        <v>1</v>
      </c>
      <c r="P298" s="40" t="str">
        <f ca="1">calc_gear1!AT896</f>
        <v/>
      </c>
      <c r="Q298" s="41">
        <f ca="1">IF($C$3=10,"",calc_gear1!AU896*100)</f>
        <v>1400</v>
      </c>
      <c r="S298" s="39">
        <f>calc_gear1!$I1496</f>
        <v>292</v>
      </c>
      <c r="T298" s="6">
        <f>IF(INT($C$3/10)&lt;=2,"",calc_gear1!$J1496)</f>
        <v>96.4</v>
      </c>
      <c r="U298" s="46">
        <f ca="1">IF(INT($C$3/10)&lt;=2,"",calc_gear1!AS1496)</f>
        <v>1</v>
      </c>
      <c r="V298" s="40" t="str">
        <f ca="1">calc_gear1!AT1496</f>
        <v/>
      </c>
      <c r="W298" s="41">
        <f ca="1">IF(INT($C$3/10)&lt;=2,"",calc_gear1!AU1496*100)</f>
        <v>1400</v>
      </c>
    </row>
    <row r="299" spans="7:23">
      <c r="G299" s="39">
        <f>calc_gear1!$I297</f>
        <v>293</v>
      </c>
      <c r="H299" s="6">
        <f>calc_gear1!$J297</f>
        <v>34.4</v>
      </c>
      <c r="I299" s="46">
        <f ca="1">calc_gear1!AS297</f>
        <v>1</v>
      </c>
      <c r="J299" s="40" t="str">
        <f ca="1">calc_gear1!AT297</f>
        <v/>
      </c>
      <c r="K299" s="41">
        <f ca="1">calc_gear1!AU297*100</f>
        <v>1400</v>
      </c>
      <c r="M299" s="39">
        <f>calc_gear1!$I897</f>
        <v>293</v>
      </c>
      <c r="N299" s="6">
        <f>IF($C$3=10,"",calc_gear1!$J897)</f>
        <v>87</v>
      </c>
      <c r="O299" s="46">
        <f ca="1">IF($C$3=10,"",calc_gear1!AS897)</f>
        <v>1</v>
      </c>
      <c r="P299" s="40" t="str">
        <f ca="1">calc_gear1!AT897</f>
        <v/>
      </c>
      <c r="Q299" s="41">
        <f ca="1">IF($C$3=10,"",calc_gear1!AU897*100)</f>
        <v>1400</v>
      </c>
      <c r="S299" s="39">
        <f>calc_gear1!$I1497</f>
        <v>293</v>
      </c>
      <c r="T299" s="6">
        <f>IF(INT($C$3/10)&lt;=2,"",calc_gear1!$J1497)</f>
        <v>96.7</v>
      </c>
      <c r="U299" s="46">
        <f ca="1">IF(INT($C$3/10)&lt;=2,"",calc_gear1!AS1497)</f>
        <v>1</v>
      </c>
      <c r="V299" s="40" t="str">
        <f ca="1">calc_gear1!AT1497</f>
        <v/>
      </c>
      <c r="W299" s="41">
        <f ca="1">IF(INT($C$3/10)&lt;=2,"",calc_gear1!AU1497*100)</f>
        <v>1400</v>
      </c>
    </row>
    <row r="300" spans="7:23">
      <c r="G300" s="39">
        <f>calc_gear1!$I298</f>
        <v>294</v>
      </c>
      <c r="H300" s="6">
        <f>calc_gear1!$J298</f>
        <v>35</v>
      </c>
      <c r="I300" s="46">
        <f ca="1">calc_gear1!AS298</f>
        <v>1</v>
      </c>
      <c r="J300" s="40" t="str">
        <f ca="1">calc_gear1!AT298</f>
        <v/>
      </c>
      <c r="K300" s="41">
        <f ca="1">calc_gear1!AU298*100</f>
        <v>1400</v>
      </c>
      <c r="M300" s="39">
        <f>calc_gear1!$I898</f>
        <v>294</v>
      </c>
      <c r="N300" s="6">
        <f>IF($C$3=10,"",calc_gear1!$J898)</f>
        <v>84.1</v>
      </c>
      <c r="O300" s="46">
        <f ca="1">IF($C$3=10,"",calc_gear1!AS898)</f>
        <v>1</v>
      </c>
      <c r="P300" s="40" t="str">
        <f ca="1">calc_gear1!AT898</f>
        <v/>
      </c>
      <c r="Q300" s="41">
        <f ca="1">IF($C$3=10,"",calc_gear1!AU898*100)</f>
        <v>1400</v>
      </c>
      <c r="S300" s="39">
        <f>calc_gear1!$I1498</f>
        <v>294</v>
      </c>
      <c r="T300" s="6">
        <f>IF(INT($C$3/10)&lt;=2,"",calc_gear1!$J1498)</f>
        <v>96.9</v>
      </c>
      <c r="U300" s="46">
        <f ca="1">IF(INT($C$3/10)&lt;=2,"",calc_gear1!AS1498)</f>
        <v>1</v>
      </c>
      <c r="V300" s="40" t="str">
        <f ca="1">calc_gear1!AT1498</f>
        <v/>
      </c>
      <c r="W300" s="41">
        <f ca="1">IF(INT($C$3/10)&lt;=2,"",calc_gear1!AU1498*100)</f>
        <v>1400</v>
      </c>
    </row>
    <row r="301" spans="7:23">
      <c r="G301" s="39">
        <f>calc_gear1!$I299</f>
        <v>295</v>
      </c>
      <c r="H301" s="6">
        <f>calc_gear1!$J299</f>
        <v>35.4</v>
      </c>
      <c r="I301" s="46">
        <f ca="1">calc_gear1!AS299</f>
        <v>1</v>
      </c>
      <c r="J301" s="40" t="str">
        <f ca="1">calc_gear1!AT299</f>
        <v/>
      </c>
      <c r="K301" s="41">
        <f ca="1">calc_gear1!AU299*100</f>
        <v>1400</v>
      </c>
      <c r="M301" s="39">
        <f>calc_gear1!$I899</f>
        <v>295</v>
      </c>
      <c r="N301" s="6">
        <f>IF($C$3=10,"",calc_gear1!$J899)</f>
        <v>81.2</v>
      </c>
      <c r="O301" s="46">
        <f ca="1">IF($C$3=10,"",calc_gear1!AS899)</f>
        <v>1</v>
      </c>
      <c r="P301" s="40" t="str">
        <f ca="1">calc_gear1!AT899</f>
        <v/>
      </c>
      <c r="Q301" s="41">
        <f ca="1">IF($C$3=10,"",calc_gear1!AU899*100)</f>
        <v>1400</v>
      </c>
      <c r="S301" s="39">
        <f>calc_gear1!$I1499</f>
        <v>295</v>
      </c>
      <c r="T301" s="6">
        <f>IF(INT($C$3/10)&lt;=2,"",calc_gear1!$J1499)</f>
        <v>96.9</v>
      </c>
      <c r="U301" s="46">
        <f ca="1">IF(INT($C$3/10)&lt;=2,"",calc_gear1!AS1499)</f>
        <v>1</v>
      </c>
      <c r="V301" s="40" t="str">
        <f ca="1">calc_gear1!AT1499</f>
        <v/>
      </c>
      <c r="W301" s="41">
        <f ca="1">IF(INT($C$3/10)&lt;=2,"",calc_gear1!AU1499*100)</f>
        <v>1400</v>
      </c>
    </row>
    <row r="302" spans="7:23">
      <c r="G302" s="39">
        <f>calc_gear1!$I300</f>
        <v>296</v>
      </c>
      <c r="H302" s="6">
        <f>calc_gear1!$J300</f>
        <v>35.5</v>
      </c>
      <c r="I302" s="46">
        <f ca="1">calc_gear1!AS300</f>
        <v>1</v>
      </c>
      <c r="J302" s="40" t="str">
        <f ca="1">calc_gear1!AT300</f>
        <v/>
      </c>
      <c r="K302" s="41">
        <f ca="1">calc_gear1!AU300*100</f>
        <v>1400</v>
      </c>
      <c r="M302" s="39">
        <f>calc_gear1!$I900</f>
        <v>296</v>
      </c>
      <c r="N302" s="6">
        <f>IF($C$3=10,"",calc_gear1!$J900)</f>
        <v>78.400000000000006</v>
      </c>
      <c r="O302" s="46">
        <f ca="1">IF($C$3=10,"",calc_gear1!AS900)</f>
        <v>1</v>
      </c>
      <c r="P302" s="40" t="str">
        <f ca="1">calc_gear1!AT900</f>
        <v/>
      </c>
      <c r="Q302" s="41">
        <f ca="1">IF($C$3=10,"",calc_gear1!AU900*100)</f>
        <v>1400</v>
      </c>
      <c r="S302" s="39">
        <f>calc_gear1!$I1500</f>
        <v>296</v>
      </c>
      <c r="T302" s="6">
        <f>IF(INT($C$3/10)&lt;=2,"",calc_gear1!$J1500)</f>
        <v>96.8</v>
      </c>
      <c r="U302" s="46">
        <f ca="1">IF(INT($C$3/10)&lt;=2,"",calc_gear1!AS1500)</f>
        <v>1</v>
      </c>
      <c r="V302" s="40" t="str">
        <f ca="1">calc_gear1!AT1500</f>
        <v/>
      </c>
      <c r="W302" s="41">
        <f ca="1">IF(INT($C$3/10)&lt;=2,"",calc_gear1!AU1500*100)</f>
        <v>1400</v>
      </c>
    </row>
    <row r="303" spans="7:23">
      <c r="G303" s="39">
        <f>calc_gear1!$I301</f>
        <v>297</v>
      </c>
      <c r="H303" s="6">
        <f>calc_gear1!$J301</f>
        <v>35.299999999999997</v>
      </c>
      <c r="I303" s="46">
        <f ca="1">calc_gear1!AS301</f>
        <v>1</v>
      </c>
      <c r="J303" s="40" t="str">
        <f ca="1">calc_gear1!AT301</f>
        <v/>
      </c>
      <c r="K303" s="41">
        <f ca="1">calc_gear1!AU301*100</f>
        <v>1400</v>
      </c>
      <c r="M303" s="39">
        <f>calc_gear1!$I901</f>
        <v>297</v>
      </c>
      <c r="N303" s="6">
        <f>IF($C$3=10,"",calc_gear1!$J901)</f>
        <v>75.7</v>
      </c>
      <c r="O303" s="46">
        <f ca="1">IF($C$3=10,"",calc_gear1!AS901)</f>
        <v>1</v>
      </c>
      <c r="P303" s="40" t="str">
        <f ca="1">calc_gear1!AT901</f>
        <v/>
      </c>
      <c r="Q303" s="41">
        <f ca="1">IF($C$3=10,"",calc_gear1!AU901*100)</f>
        <v>1400</v>
      </c>
      <c r="S303" s="39">
        <f>calc_gear1!$I1501</f>
        <v>297</v>
      </c>
      <c r="T303" s="6">
        <f>IF(INT($C$3/10)&lt;=2,"",calc_gear1!$J1501)</f>
        <v>96.7</v>
      </c>
      <c r="U303" s="46">
        <f ca="1">IF(INT($C$3/10)&lt;=2,"",calc_gear1!AS1501)</f>
        <v>1</v>
      </c>
      <c r="V303" s="40" t="str">
        <f ca="1">calc_gear1!AT1501</f>
        <v/>
      </c>
      <c r="W303" s="41">
        <f ca="1">IF(INT($C$3/10)&lt;=2,"",calc_gear1!AU1501*100)</f>
        <v>1400</v>
      </c>
    </row>
    <row r="304" spans="7:23">
      <c r="G304" s="39">
        <f>calc_gear1!$I302</f>
        <v>298</v>
      </c>
      <c r="H304" s="6">
        <f>calc_gear1!$J302</f>
        <v>34.9</v>
      </c>
      <c r="I304" s="46">
        <f ca="1">calc_gear1!AS302</f>
        <v>1</v>
      </c>
      <c r="J304" s="40" t="str">
        <f ca="1">calc_gear1!AT302</f>
        <v/>
      </c>
      <c r="K304" s="41">
        <f ca="1">calc_gear1!AU302*100</f>
        <v>1400</v>
      </c>
      <c r="M304" s="39">
        <f>calc_gear1!$I902</f>
        <v>298</v>
      </c>
      <c r="N304" s="6">
        <f>IF($C$3=10,"",calc_gear1!$J902)</f>
        <v>73.2</v>
      </c>
      <c r="O304" s="46">
        <f ca="1">IF($C$3=10,"",calc_gear1!AS902)</f>
        <v>1</v>
      </c>
      <c r="P304" s="40" t="str">
        <f ca="1">calc_gear1!AT902</f>
        <v/>
      </c>
      <c r="Q304" s="41">
        <f ca="1">IF($C$3=10,"",calc_gear1!AU902*100)</f>
        <v>1400</v>
      </c>
      <c r="S304" s="39">
        <f>calc_gear1!$I1502</f>
        <v>298</v>
      </c>
      <c r="T304" s="6">
        <f>IF(INT($C$3/10)&lt;=2,"",calc_gear1!$J1502)</f>
        <v>96.4</v>
      </c>
      <c r="U304" s="46">
        <f ca="1">IF(INT($C$3/10)&lt;=2,"",calc_gear1!AS1502)</f>
        <v>1</v>
      </c>
      <c r="V304" s="40" t="str">
        <f ca="1">calc_gear1!AT1502</f>
        <v/>
      </c>
      <c r="W304" s="41">
        <f ca="1">IF(INT($C$3/10)&lt;=2,"",calc_gear1!AU1502*100)</f>
        <v>1400</v>
      </c>
    </row>
    <row r="305" spans="7:23">
      <c r="G305" s="39">
        <f>calc_gear1!$I303</f>
        <v>299</v>
      </c>
      <c r="H305" s="6">
        <f>calc_gear1!$J303</f>
        <v>33.9</v>
      </c>
      <c r="I305" s="46">
        <f ca="1">calc_gear1!AS303</f>
        <v>1</v>
      </c>
      <c r="J305" s="40" t="str">
        <f ca="1">calc_gear1!AT303</f>
        <v/>
      </c>
      <c r="K305" s="41">
        <f ca="1">calc_gear1!AU303*100</f>
        <v>1400</v>
      </c>
      <c r="M305" s="39">
        <f>calc_gear1!$I903</f>
        <v>299</v>
      </c>
      <c r="N305" s="6">
        <f>IF($C$3=10,"",calc_gear1!$J903)</f>
        <v>71.099999999999994</v>
      </c>
      <c r="O305" s="46">
        <f ca="1">IF($C$3=10,"",calc_gear1!AS903)</f>
        <v>1</v>
      </c>
      <c r="P305" s="40" t="str">
        <f ca="1">calc_gear1!AT903</f>
        <v/>
      </c>
      <c r="Q305" s="41">
        <f ca="1">IF($C$3=10,"",calc_gear1!AU903*100)</f>
        <v>1400</v>
      </c>
      <c r="S305" s="39">
        <f>calc_gear1!$I1503</f>
        <v>299</v>
      </c>
      <c r="T305" s="6">
        <f>IF(INT($C$3/10)&lt;=2,"",calc_gear1!$J1503)</f>
        <v>96.1</v>
      </c>
      <c r="U305" s="46">
        <f ca="1">IF(INT($C$3/10)&lt;=2,"",calc_gear1!AS1503)</f>
        <v>1</v>
      </c>
      <c r="V305" s="40" t="str">
        <f ca="1">calc_gear1!AT1503</f>
        <v/>
      </c>
      <c r="W305" s="41">
        <f ca="1">IF(INT($C$3/10)&lt;=2,"",calc_gear1!AU1503*100)</f>
        <v>1400</v>
      </c>
    </row>
    <row r="306" spans="7:23">
      <c r="G306" s="39">
        <f>calc_gear1!$I304</f>
        <v>300</v>
      </c>
      <c r="H306" s="6">
        <f>calc_gear1!$J304</f>
        <v>32.4</v>
      </c>
      <c r="I306" s="46">
        <f ca="1">calc_gear1!AS304</f>
        <v>1</v>
      </c>
      <c r="J306" s="40" t="str">
        <f ca="1">calc_gear1!AT304</f>
        <v/>
      </c>
      <c r="K306" s="41">
        <f ca="1">calc_gear1!AU304*100</f>
        <v>1400</v>
      </c>
      <c r="M306" s="39">
        <f>calc_gear1!$I904</f>
        <v>300</v>
      </c>
      <c r="N306" s="6">
        <f>IF($C$3=10,"",calc_gear1!$J904)</f>
        <v>69.5</v>
      </c>
      <c r="O306" s="46">
        <f ca="1">IF($C$3=10,"",calc_gear1!AS904)</f>
        <v>1</v>
      </c>
      <c r="P306" s="40" t="str">
        <f ca="1">calc_gear1!AT904</f>
        <v/>
      </c>
      <c r="Q306" s="41">
        <f ca="1">IF($C$3=10,"",calc_gear1!AU904*100)</f>
        <v>1400</v>
      </c>
      <c r="S306" s="39">
        <f>calc_gear1!$I1504</f>
        <v>300</v>
      </c>
      <c r="T306" s="6">
        <f>IF(INT($C$3/10)&lt;=2,"",calc_gear1!$J1504)</f>
        <v>95.9</v>
      </c>
      <c r="U306" s="46">
        <f ca="1">IF(INT($C$3/10)&lt;=2,"",calc_gear1!AS1504)</f>
        <v>1</v>
      </c>
      <c r="V306" s="40" t="str">
        <f ca="1">calc_gear1!AT1504</f>
        <v/>
      </c>
      <c r="W306" s="41">
        <f ca="1">IF(INT($C$3/10)&lt;=2,"",calc_gear1!AU1504*100)</f>
        <v>1400</v>
      </c>
    </row>
    <row r="307" spans="7:23">
      <c r="G307" s="39">
        <f>calc_gear1!$I305</f>
        <v>301</v>
      </c>
      <c r="H307" s="6">
        <f>calc_gear1!$J305</f>
        <v>30.6</v>
      </c>
      <c r="I307" s="46">
        <f ca="1">calc_gear1!AS305</f>
        <v>1</v>
      </c>
      <c r="J307" s="40" t="str">
        <f ca="1">calc_gear1!AT305</f>
        <v/>
      </c>
      <c r="K307" s="41">
        <f ca="1">calc_gear1!AU305*100</f>
        <v>1400</v>
      </c>
      <c r="M307" s="39">
        <f>calc_gear1!$I905</f>
        <v>301</v>
      </c>
      <c r="N307" s="6">
        <f>IF($C$3=10,"",calc_gear1!$J905)</f>
        <v>68.3</v>
      </c>
      <c r="O307" s="46">
        <f ca="1">IF($C$3=10,"",calc_gear1!AS905)</f>
        <v>1</v>
      </c>
      <c r="P307" s="40" t="str">
        <f ca="1">calc_gear1!AT905</f>
        <v/>
      </c>
      <c r="Q307" s="41">
        <f ca="1">IF($C$3=10,"",calc_gear1!AU905*100)</f>
        <v>1400</v>
      </c>
      <c r="S307" s="39">
        <f>calc_gear1!$I1505</f>
        <v>301</v>
      </c>
      <c r="T307" s="6">
        <f>IF(INT($C$3/10)&lt;=2,"",calc_gear1!$J1505)</f>
        <v>95.8</v>
      </c>
      <c r="U307" s="46">
        <f ca="1">IF(INT($C$3/10)&lt;=2,"",calc_gear1!AS1505)</f>
        <v>1</v>
      </c>
      <c r="V307" s="40" t="str">
        <f ca="1">calc_gear1!AT1505</f>
        <v/>
      </c>
      <c r="W307" s="41">
        <f ca="1">IF(INT($C$3/10)&lt;=2,"",calc_gear1!AU1505*100)</f>
        <v>1400</v>
      </c>
    </row>
    <row r="308" spans="7:23">
      <c r="G308" s="39">
        <f>calc_gear1!$I306</f>
        <v>302</v>
      </c>
      <c r="H308" s="6">
        <f>calc_gear1!$J306</f>
        <v>28.9</v>
      </c>
      <c r="I308" s="46">
        <f ca="1">calc_gear1!AS306</f>
        <v>1</v>
      </c>
      <c r="J308" s="40" t="str">
        <f ca="1">calc_gear1!AT306</f>
        <v/>
      </c>
      <c r="K308" s="41">
        <f ca="1">calc_gear1!AU306*100</f>
        <v>1400</v>
      </c>
      <c r="M308" s="39">
        <f>calc_gear1!$I906</f>
        <v>302</v>
      </c>
      <c r="N308" s="6">
        <f>IF($C$3=10,"",calc_gear1!$J906)</f>
        <v>67.3</v>
      </c>
      <c r="O308" s="46">
        <f ca="1">IF($C$3=10,"",calc_gear1!AS906)</f>
        <v>1</v>
      </c>
      <c r="P308" s="40" t="str">
        <f ca="1">calc_gear1!AT906</f>
        <v/>
      </c>
      <c r="Q308" s="41">
        <f ca="1">IF($C$3=10,"",calc_gear1!AU906*100)</f>
        <v>1400</v>
      </c>
      <c r="S308" s="39">
        <f>calc_gear1!$I1506</f>
        <v>302</v>
      </c>
      <c r="T308" s="6">
        <f>IF(INT($C$3/10)&lt;=2,"",calc_gear1!$J1506)</f>
        <v>95.9</v>
      </c>
      <c r="U308" s="46">
        <f ca="1">IF(INT($C$3/10)&lt;=2,"",calc_gear1!AS1506)</f>
        <v>1</v>
      </c>
      <c r="V308" s="40" t="str">
        <f ca="1">calc_gear1!AT1506</f>
        <v/>
      </c>
      <c r="W308" s="41">
        <f ca="1">IF(INT($C$3/10)&lt;=2,"",calc_gear1!AU1506*100)</f>
        <v>1400</v>
      </c>
    </row>
    <row r="309" spans="7:23">
      <c r="G309" s="39">
        <f>calc_gear1!$I307</f>
        <v>303</v>
      </c>
      <c r="H309" s="6">
        <f>calc_gear1!$J307</f>
        <v>27.8</v>
      </c>
      <c r="I309" s="46">
        <f ca="1">calc_gear1!AS307</f>
        <v>1</v>
      </c>
      <c r="J309" s="40" t="str">
        <f ca="1">calc_gear1!AT307</f>
        <v/>
      </c>
      <c r="K309" s="41">
        <f ca="1">calc_gear1!AU307*100</f>
        <v>1400</v>
      </c>
      <c r="M309" s="39">
        <f>calc_gear1!$I907</f>
        <v>303</v>
      </c>
      <c r="N309" s="6">
        <f>IF($C$3=10,"",calc_gear1!$J907)</f>
        <v>66.099999999999994</v>
      </c>
      <c r="O309" s="46">
        <f ca="1">IF($C$3=10,"",calc_gear1!AS907)</f>
        <v>1</v>
      </c>
      <c r="P309" s="40" t="str">
        <f ca="1">calc_gear1!AT907</f>
        <v/>
      </c>
      <c r="Q309" s="41">
        <f ca="1">IF($C$3=10,"",calc_gear1!AU907*100)</f>
        <v>1400</v>
      </c>
      <c r="S309" s="39">
        <f>calc_gear1!$I1507</f>
        <v>303</v>
      </c>
      <c r="T309" s="6">
        <f>IF(INT($C$3/10)&lt;=2,"",calc_gear1!$J1507)</f>
        <v>96.2</v>
      </c>
      <c r="U309" s="46">
        <f ca="1">IF(INT($C$3/10)&lt;=2,"",calc_gear1!AS1507)</f>
        <v>1</v>
      </c>
      <c r="V309" s="40" t="str">
        <f ca="1">calc_gear1!AT1507</f>
        <v/>
      </c>
      <c r="W309" s="41">
        <f ca="1">IF(INT($C$3/10)&lt;=2,"",calc_gear1!AU1507*100)</f>
        <v>1400</v>
      </c>
    </row>
    <row r="310" spans="7:23">
      <c r="G310" s="39">
        <f>calc_gear1!$I308</f>
        <v>304</v>
      </c>
      <c r="H310" s="6">
        <f>calc_gear1!$J308</f>
        <v>27.2</v>
      </c>
      <c r="I310" s="46">
        <f ca="1">calc_gear1!AS308</f>
        <v>1</v>
      </c>
      <c r="J310" s="40" t="str">
        <f ca="1">calc_gear1!AT308</f>
        <v/>
      </c>
      <c r="K310" s="41">
        <f ca="1">calc_gear1!AU308*100</f>
        <v>1400</v>
      </c>
      <c r="M310" s="39">
        <f>calc_gear1!$I908</f>
        <v>304</v>
      </c>
      <c r="N310" s="6">
        <f>IF($C$3=10,"",calc_gear1!$J908)</f>
        <v>63.9</v>
      </c>
      <c r="O310" s="46">
        <f ca="1">IF($C$3=10,"",calc_gear1!AS908)</f>
        <v>1</v>
      </c>
      <c r="P310" s="40" t="str">
        <f ca="1">calc_gear1!AT908</f>
        <v/>
      </c>
      <c r="Q310" s="41">
        <f ca="1">IF($C$3=10,"",calc_gear1!AU908*100)</f>
        <v>1400</v>
      </c>
      <c r="S310" s="39">
        <f>calc_gear1!$I1508</f>
        <v>304</v>
      </c>
      <c r="T310" s="6">
        <f>IF(INT($C$3/10)&lt;=2,"",calc_gear1!$J1508)</f>
        <v>96.4</v>
      </c>
      <c r="U310" s="46">
        <f ca="1">IF(INT($C$3/10)&lt;=2,"",calc_gear1!AS1508)</f>
        <v>1</v>
      </c>
      <c r="V310" s="40" t="str">
        <f ca="1">calc_gear1!AT1508</f>
        <v/>
      </c>
      <c r="W310" s="41">
        <f ca="1">IF(INT($C$3/10)&lt;=2,"",calc_gear1!AU1508*100)</f>
        <v>1400</v>
      </c>
    </row>
    <row r="311" spans="7:23">
      <c r="G311" s="39">
        <f>calc_gear1!$I309</f>
        <v>305</v>
      </c>
      <c r="H311" s="6">
        <f>calc_gear1!$J309</f>
        <v>26.9</v>
      </c>
      <c r="I311" s="46">
        <f ca="1">calc_gear1!AS309</f>
        <v>1</v>
      </c>
      <c r="J311" s="40" t="str">
        <f ca="1">calc_gear1!AT309</f>
        <v/>
      </c>
      <c r="K311" s="41">
        <f ca="1">calc_gear1!AU309*100</f>
        <v>1400</v>
      </c>
      <c r="M311" s="39">
        <f>calc_gear1!$I909</f>
        <v>305</v>
      </c>
      <c r="N311" s="6">
        <f>IF($C$3=10,"",calc_gear1!$J909)</f>
        <v>60.2</v>
      </c>
      <c r="O311" s="46">
        <f ca="1">IF($C$3=10,"",calc_gear1!AS909)</f>
        <v>1</v>
      </c>
      <c r="P311" s="40" t="str">
        <f ca="1">calc_gear1!AT909</f>
        <v/>
      </c>
      <c r="Q311" s="41">
        <f ca="1">IF($C$3=10,"",calc_gear1!AU909*100)</f>
        <v>1400</v>
      </c>
      <c r="S311" s="39">
        <f>calc_gear1!$I1509</f>
        <v>305</v>
      </c>
      <c r="T311" s="6">
        <f>IF(INT($C$3/10)&lt;=2,"",calc_gear1!$J1509)</f>
        <v>96.7</v>
      </c>
      <c r="U311" s="46">
        <f ca="1">IF(INT($C$3/10)&lt;=2,"",calc_gear1!AS1509)</f>
        <v>1</v>
      </c>
      <c r="V311" s="40" t="str">
        <f ca="1">calc_gear1!AT1509</f>
        <v/>
      </c>
      <c r="W311" s="41">
        <f ca="1">IF(INT($C$3/10)&lt;=2,"",calc_gear1!AU1509*100)</f>
        <v>1400</v>
      </c>
    </row>
    <row r="312" spans="7:23">
      <c r="G312" s="39">
        <f>calc_gear1!$I310</f>
        <v>306</v>
      </c>
      <c r="H312" s="6">
        <f>calc_gear1!$J310</f>
        <v>26.5</v>
      </c>
      <c r="I312" s="46">
        <f ca="1">calc_gear1!AS310</f>
        <v>1</v>
      </c>
      <c r="J312" s="40" t="str">
        <f ca="1">calc_gear1!AT310</f>
        <v/>
      </c>
      <c r="K312" s="41">
        <f ca="1">calc_gear1!AU310*100</f>
        <v>1400</v>
      </c>
      <c r="M312" s="39">
        <f>calc_gear1!$I910</f>
        <v>306</v>
      </c>
      <c r="N312" s="6">
        <f>IF($C$3=10,"",calc_gear1!$J910)</f>
        <v>54.9</v>
      </c>
      <c r="O312" s="46">
        <f ca="1">IF($C$3=10,"",calc_gear1!AS910)</f>
        <v>1</v>
      </c>
      <c r="P312" s="40" t="str">
        <f ca="1">calc_gear1!AT910</f>
        <v/>
      </c>
      <c r="Q312" s="41">
        <f ca="1">IF($C$3=10,"",calc_gear1!AU910*100)</f>
        <v>1400</v>
      </c>
      <c r="S312" s="39">
        <f>calc_gear1!$I1510</f>
        <v>306</v>
      </c>
      <c r="T312" s="6">
        <f>IF(INT($C$3/10)&lt;=2,"",calc_gear1!$J1510)</f>
        <v>96.7</v>
      </c>
      <c r="U312" s="46">
        <f ca="1">IF(INT($C$3/10)&lt;=2,"",calc_gear1!AS1510)</f>
        <v>1</v>
      </c>
      <c r="V312" s="40" t="str">
        <f ca="1">calc_gear1!AT1510</f>
        <v/>
      </c>
      <c r="W312" s="41">
        <f ca="1">IF(INT($C$3/10)&lt;=2,"",calc_gear1!AU1510*100)</f>
        <v>1400</v>
      </c>
    </row>
    <row r="313" spans="7:23">
      <c r="G313" s="39">
        <f>calc_gear1!$I311</f>
        <v>307</v>
      </c>
      <c r="H313" s="6">
        <f>calc_gear1!$J311</f>
        <v>26.1</v>
      </c>
      <c r="I313" s="46">
        <f ca="1">calc_gear1!AS311</f>
        <v>1</v>
      </c>
      <c r="J313" s="40" t="str">
        <f ca="1">calc_gear1!AT311</f>
        <v/>
      </c>
      <c r="K313" s="41">
        <f ca="1">calc_gear1!AU311*100</f>
        <v>1400</v>
      </c>
      <c r="M313" s="39">
        <f>calc_gear1!$I911</f>
        <v>307</v>
      </c>
      <c r="N313" s="6">
        <f>IF($C$3=10,"",calc_gear1!$J911)</f>
        <v>48.1</v>
      </c>
      <c r="O313" s="46">
        <f ca="1">IF($C$3=10,"",calc_gear1!AS911)</f>
        <v>1</v>
      </c>
      <c r="P313" s="40" t="str">
        <f ca="1">calc_gear1!AT911</f>
        <v/>
      </c>
      <c r="Q313" s="41">
        <f ca="1">IF($C$3=10,"",calc_gear1!AU911*100)</f>
        <v>1400</v>
      </c>
      <c r="S313" s="39">
        <f>calc_gear1!$I1511</f>
        <v>307</v>
      </c>
      <c r="T313" s="6">
        <f>IF(INT($C$3/10)&lt;=2,"",calc_gear1!$J1511)</f>
        <v>96.3</v>
      </c>
      <c r="U313" s="46">
        <f ca="1">IF(INT($C$3/10)&lt;=2,"",calc_gear1!AS1511)</f>
        <v>1</v>
      </c>
      <c r="V313" s="40" t="str">
        <f ca="1">calc_gear1!AT1511</f>
        <v/>
      </c>
      <c r="W313" s="41">
        <f ca="1">IF(INT($C$3/10)&lt;=2,"",calc_gear1!AU1511*100)</f>
        <v>1400</v>
      </c>
    </row>
    <row r="314" spans="7:23">
      <c r="G314" s="39">
        <f>calc_gear1!$I312</f>
        <v>308</v>
      </c>
      <c r="H314" s="6">
        <f>calc_gear1!$J312</f>
        <v>25.7</v>
      </c>
      <c r="I314" s="46">
        <f ca="1">calc_gear1!AS312</f>
        <v>1</v>
      </c>
      <c r="J314" s="40" t="str">
        <f ca="1">calc_gear1!AT312</f>
        <v/>
      </c>
      <c r="K314" s="41">
        <f ca="1">calc_gear1!AU312*100</f>
        <v>1400</v>
      </c>
      <c r="M314" s="39">
        <f>calc_gear1!$I912</f>
        <v>308</v>
      </c>
      <c r="N314" s="6">
        <f>IF($C$3=10,"",calc_gear1!$J912)</f>
        <v>40.9</v>
      </c>
      <c r="O314" s="46">
        <f ca="1">IF($C$3=10,"",calc_gear1!AS912)</f>
        <v>1</v>
      </c>
      <c r="P314" s="40" t="str">
        <f ca="1">calc_gear1!AT912</f>
        <v/>
      </c>
      <c r="Q314" s="41">
        <f ca="1">IF($C$3=10,"",calc_gear1!AU912*100)</f>
        <v>1400</v>
      </c>
      <c r="S314" s="39">
        <f>calc_gear1!$I1512</f>
        <v>308</v>
      </c>
      <c r="T314" s="6">
        <f>IF(INT($C$3/10)&lt;=2,"",calc_gear1!$J1512)</f>
        <v>95.3</v>
      </c>
      <c r="U314" s="46">
        <f ca="1">IF(INT($C$3/10)&lt;=2,"",calc_gear1!AS1512)</f>
        <v>1</v>
      </c>
      <c r="V314" s="40" t="str">
        <f ca="1">calc_gear1!AT1512</f>
        <v/>
      </c>
      <c r="W314" s="41">
        <f ca="1">IF(INT($C$3/10)&lt;=2,"",calc_gear1!AU1512*100)</f>
        <v>1400</v>
      </c>
    </row>
    <row r="315" spans="7:23">
      <c r="G315" s="39">
        <f>calc_gear1!$I313</f>
        <v>309</v>
      </c>
      <c r="H315" s="6">
        <f>calc_gear1!$J313</f>
        <v>25.5</v>
      </c>
      <c r="I315" s="46">
        <f ca="1">calc_gear1!AS313</f>
        <v>1</v>
      </c>
      <c r="J315" s="40" t="str">
        <f ca="1">calc_gear1!AT313</f>
        <v/>
      </c>
      <c r="K315" s="41">
        <f ca="1">calc_gear1!AU313*100</f>
        <v>1400</v>
      </c>
      <c r="M315" s="39">
        <f>calc_gear1!$I913</f>
        <v>309</v>
      </c>
      <c r="N315" s="6">
        <f>IF($C$3=10,"",calc_gear1!$J913)</f>
        <v>36</v>
      </c>
      <c r="O315" s="46">
        <f ca="1">IF($C$3=10,"",calc_gear1!AS913)</f>
        <v>1</v>
      </c>
      <c r="P315" s="40" t="str">
        <f ca="1">calc_gear1!AT913</f>
        <v/>
      </c>
      <c r="Q315" s="41">
        <f ca="1">IF($C$3=10,"",calc_gear1!AU913*100)</f>
        <v>1400</v>
      </c>
      <c r="S315" s="39">
        <f>calc_gear1!$I1513</f>
        <v>309</v>
      </c>
      <c r="T315" s="6">
        <f>IF(INT($C$3/10)&lt;=2,"",calc_gear1!$J1513)</f>
        <v>94</v>
      </c>
      <c r="U315" s="46">
        <f ca="1">IF(INT($C$3/10)&lt;=2,"",calc_gear1!AS1513)</f>
        <v>1</v>
      </c>
      <c r="V315" s="40" t="str">
        <f ca="1">calc_gear1!AT1513</f>
        <v/>
      </c>
      <c r="W315" s="41">
        <f ca="1">IF(INT($C$3/10)&lt;=2,"",calc_gear1!AU1513*100)</f>
        <v>1400</v>
      </c>
    </row>
    <row r="316" spans="7:23">
      <c r="G316" s="39">
        <f>calc_gear1!$I314</f>
        <v>310</v>
      </c>
      <c r="H316" s="6">
        <f>calc_gear1!$J314</f>
        <v>25.7</v>
      </c>
      <c r="I316" s="46">
        <f ca="1">calc_gear1!AS314</f>
        <v>1</v>
      </c>
      <c r="J316" s="40" t="str">
        <f ca="1">calc_gear1!AT314</f>
        <v/>
      </c>
      <c r="K316" s="41">
        <f ca="1">calc_gear1!AU314*100</f>
        <v>1400</v>
      </c>
      <c r="M316" s="39">
        <f>calc_gear1!$I914</f>
        <v>310</v>
      </c>
      <c r="N316" s="6">
        <f>IF($C$3=10,"",calc_gear1!$J914)</f>
        <v>33.9</v>
      </c>
      <c r="O316" s="46">
        <f ca="1">IF($C$3=10,"",calc_gear1!AS914)</f>
        <v>1</v>
      </c>
      <c r="P316" s="40" t="str">
        <f ca="1">calc_gear1!AT914</f>
        <v/>
      </c>
      <c r="Q316" s="41">
        <f ca="1">IF($C$3=10,"",calc_gear1!AU914*100)</f>
        <v>1400</v>
      </c>
      <c r="S316" s="39">
        <f>calc_gear1!$I1514</f>
        <v>310</v>
      </c>
      <c r="T316" s="6">
        <f>IF(INT($C$3/10)&lt;=2,"",calc_gear1!$J1514)</f>
        <v>92.5</v>
      </c>
      <c r="U316" s="46">
        <f ca="1">IF(INT($C$3/10)&lt;=2,"",calc_gear1!AS1514)</f>
        <v>1</v>
      </c>
      <c r="V316" s="40" t="str">
        <f ca="1">calc_gear1!AT1514</f>
        <v/>
      </c>
      <c r="W316" s="41">
        <f ca="1">IF(INT($C$3/10)&lt;=2,"",calc_gear1!AU1514*100)</f>
        <v>1400</v>
      </c>
    </row>
    <row r="317" spans="7:23">
      <c r="G317" s="39">
        <f>calc_gear1!$I315</f>
        <v>311</v>
      </c>
      <c r="H317" s="6">
        <f>calc_gear1!$J315</f>
        <v>26.4</v>
      </c>
      <c r="I317" s="46">
        <f ca="1">calc_gear1!AS315</f>
        <v>1</v>
      </c>
      <c r="J317" s="40" t="str">
        <f ca="1">calc_gear1!AT315</f>
        <v/>
      </c>
      <c r="K317" s="41">
        <f ca="1">calc_gear1!AU315*100</f>
        <v>1400</v>
      </c>
      <c r="M317" s="39">
        <f>calc_gear1!$I915</f>
        <v>311</v>
      </c>
      <c r="N317" s="6">
        <f>IF($C$3=10,"",calc_gear1!$J915)</f>
        <v>33.9</v>
      </c>
      <c r="O317" s="46">
        <f ca="1">IF($C$3=10,"",calc_gear1!AS915)</f>
        <v>1</v>
      </c>
      <c r="P317" s="40" t="str">
        <f ca="1">calc_gear1!AT915</f>
        <v/>
      </c>
      <c r="Q317" s="41">
        <f ca="1">IF($C$3=10,"",calc_gear1!AU915*100)</f>
        <v>1400</v>
      </c>
      <c r="S317" s="39">
        <f>calc_gear1!$I1515</f>
        <v>311</v>
      </c>
      <c r="T317" s="6">
        <f>IF(INT($C$3/10)&lt;=2,"",calc_gear1!$J1515)</f>
        <v>91.4</v>
      </c>
      <c r="U317" s="46">
        <f ca="1">IF(INT($C$3/10)&lt;=2,"",calc_gear1!AS1515)</f>
        <v>1</v>
      </c>
      <c r="V317" s="40" t="str">
        <f ca="1">calc_gear1!AT1515</f>
        <v/>
      </c>
      <c r="W317" s="41">
        <f ca="1">IF(INT($C$3/10)&lt;=2,"",calc_gear1!AU1515*100)</f>
        <v>1400</v>
      </c>
    </row>
    <row r="318" spans="7:23">
      <c r="G318" s="39">
        <f>calc_gear1!$I316</f>
        <v>312</v>
      </c>
      <c r="H318" s="6">
        <f>calc_gear1!$J316</f>
        <v>27.3</v>
      </c>
      <c r="I318" s="46">
        <f ca="1">calc_gear1!AS316</f>
        <v>1</v>
      </c>
      <c r="J318" s="40" t="str">
        <f ca="1">calc_gear1!AT316</f>
        <v/>
      </c>
      <c r="K318" s="41">
        <f ca="1">calc_gear1!AU316*100</f>
        <v>1400</v>
      </c>
      <c r="M318" s="39">
        <f>calc_gear1!$I916</f>
        <v>312</v>
      </c>
      <c r="N318" s="6">
        <f>IF($C$3=10,"",calc_gear1!$J916)</f>
        <v>36.5</v>
      </c>
      <c r="O318" s="46">
        <f ca="1">IF($C$3=10,"",calc_gear1!AS916)</f>
        <v>1</v>
      </c>
      <c r="P318" s="40" t="str">
        <f ca="1">calc_gear1!AT916</f>
        <v/>
      </c>
      <c r="Q318" s="41">
        <f ca="1">IF($C$3=10,"",calc_gear1!AU916*100)</f>
        <v>1400</v>
      </c>
      <c r="S318" s="39">
        <f>calc_gear1!$I1516</f>
        <v>312</v>
      </c>
      <c r="T318" s="6">
        <f>IF(INT($C$3/10)&lt;=2,"",calc_gear1!$J1516)</f>
        <v>90.9</v>
      </c>
      <c r="U318" s="46">
        <f ca="1">IF(INT($C$3/10)&lt;=2,"",calc_gear1!AS1516)</f>
        <v>1</v>
      </c>
      <c r="V318" s="40" t="str">
        <f ca="1">calc_gear1!AT1516</f>
        <v/>
      </c>
      <c r="W318" s="41">
        <f ca="1">IF(INT($C$3/10)&lt;=2,"",calc_gear1!AU1516*100)</f>
        <v>1400</v>
      </c>
    </row>
    <row r="319" spans="7:23">
      <c r="G319" s="39">
        <f>calc_gear1!$I317</f>
        <v>313</v>
      </c>
      <c r="H319" s="6">
        <f>calc_gear1!$J317</f>
        <v>28.1</v>
      </c>
      <c r="I319" s="46">
        <f ca="1">calc_gear1!AS317</f>
        <v>1</v>
      </c>
      <c r="J319" s="40" t="str">
        <f ca="1">calc_gear1!AT317</f>
        <v/>
      </c>
      <c r="K319" s="41">
        <f ca="1">calc_gear1!AU317*100</f>
        <v>1400</v>
      </c>
      <c r="M319" s="39">
        <f>calc_gear1!$I917</f>
        <v>313</v>
      </c>
      <c r="N319" s="6">
        <f>IF($C$3=10,"",calc_gear1!$J917)</f>
        <v>41</v>
      </c>
      <c r="O319" s="46">
        <f ca="1">IF($C$3=10,"",calc_gear1!AS917)</f>
        <v>1</v>
      </c>
      <c r="P319" s="40" t="str">
        <f ca="1">calc_gear1!AT917</f>
        <v/>
      </c>
      <c r="Q319" s="41">
        <f ca="1">IF($C$3=10,"",calc_gear1!AU917*100)</f>
        <v>1400</v>
      </c>
      <c r="S319" s="39">
        <f>calc_gear1!$I1517</f>
        <v>313</v>
      </c>
      <c r="T319" s="6">
        <f>IF(INT($C$3/10)&lt;=2,"",calc_gear1!$J1517)</f>
        <v>90.7</v>
      </c>
      <c r="U319" s="46">
        <f ca="1">IF(INT($C$3/10)&lt;=2,"",calc_gear1!AS1517)</f>
        <v>1</v>
      </c>
      <c r="V319" s="40" t="str">
        <f ca="1">calc_gear1!AT1517</f>
        <v/>
      </c>
      <c r="W319" s="41">
        <f ca="1">IF(INT($C$3/10)&lt;=2,"",calc_gear1!AU1517*100)</f>
        <v>1400</v>
      </c>
    </row>
    <row r="320" spans="7:23">
      <c r="G320" s="39">
        <f>calc_gear1!$I318</f>
        <v>314</v>
      </c>
      <c r="H320" s="6">
        <f>calc_gear1!$J318</f>
        <v>27.9</v>
      </c>
      <c r="I320" s="46">
        <f ca="1">calc_gear1!AS318</f>
        <v>1</v>
      </c>
      <c r="J320" s="40" t="str">
        <f ca="1">calc_gear1!AT318</f>
        <v/>
      </c>
      <c r="K320" s="41">
        <f ca="1">calc_gear1!AU318*100</f>
        <v>1400</v>
      </c>
      <c r="M320" s="39">
        <f>calc_gear1!$I918</f>
        <v>314</v>
      </c>
      <c r="N320" s="6">
        <f>IF($C$3=10,"",calc_gear1!$J918)</f>
        <v>45.3</v>
      </c>
      <c r="O320" s="46">
        <f ca="1">IF($C$3=10,"",calc_gear1!AS918)</f>
        <v>1</v>
      </c>
      <c r="P320" s="40" t="str">
        <f ca="1">calc_gear1!AT918</f>
        <v/>
      </c>
      <c r="Q320" s="41">
        <f ca="1">IF($C$3=10,"",calc_gear1!AU918*100)</f>
        <v>1400</v>
      </c>
      <c r="S320" s="39">
        <f>calc_gear1!$I1518</f>
        <v>314</v>
      </c>
      <c r="T320" s="6">
        <f>IF(INT($C$3/10)&lt;=2,"",calc_gear1!$J1518)</f>
        <v>90.3</v>
      </c>
      <c r="U320" s="46">
        <f ca="1">IF(INT($C$3/10)&lt;=2,"",calc_gear1!AS1518)</f>
        <v>1</v>
      </c>
      <c r="V320" s="40" t="str">
        <f ca="1">calc_gear1!AT1518</f>
        <v/>
      </c>
      <c r="W320" s="41">
        <f ca="1">IF(INT($C$3/10)&lt;=2,"",calc_gear1!AU1518*100)</f>
        <v>1400</v>
      </c>
    </row>
    <row r="321" spans="7:23">
      <c r="G321" s="39">
        <f>calc_gear1!$I319</f>
        <v>315</v>
      </c>
      <c r="H321" s="6">
        <f>calc_gear1!$J319</f>
        <v>26</v>
      </c>
      <c r="I321" s="46">
        <f ca="1">calc_gear1!AS319</f>
        <v>1</v>
      </c>
      <c r="J321" s="40" t="str">
        <f ca="1">calc_gear1!AT319</f>
        <v/>
      </c>
      <c r="K321" s="41">
        <f ca="1">calc_gear1!AU319*100</f>
        <v>1400</v>
      </c>
      <c r="M321" s="39">
        <f>calc_gear1!$I919</f>
        <v>315</v>
      </c>
      <c r="N321" s="6">
        <f>IF($C$3=10,"",calc_gear1!$J919)</f>
        <v>49.2</v>
      </c>
      <c r="O321" s="46">
        <f ca="1">IF($C$3=10,"",calc_gear1!AS919)</f>
        <v>1</v>
      </c>
      <c r="P321" s="40" t="str">
        <f ca="1">calc_gear1!AT919</f>
        <v/>
      </c>
      <c r="Q321" s="41">
        <f ca="1">IF($C$3=10,"",calc_gear1!AU919*100)</f>
        <v>1400</v>
      </c>
      <c r="S321" s="39">
        <f>calc_gear1!$I1519</f>
        <v>315</v>
      </c>
      <c r="T321" s="6">
        <f>IF(INT($C$3/10)&lt;=2,"",calc_gear1!$J1519)</f>
        <v>89.6</v>
      </c>
      <c r="U321" s="46">
        <f ca="1">IF(INT($C$3/10)&lt;=2,"",calc_gear1!AS1519)</f>
        <v>1</v>
      </c>
      <c r="V321" s="40" t="str">
        <f ca="1">calc_gear1!AT1519</f>
        <v/>
      </c>
      <c r="W321" s="41">
        <f ca="1">IF(INT($C$3/10)&lt;=2,"",calc_gear1!AU1519*100)</f>
        <v>1400</v>
      </c>
    </row>
    <row r="322" spans="7:23">
      <c r="G322" s="39">
        <f>calc_gear1!$I320</f>
        <v>316</v>
      </c>
      <c r="H322" s="6">
        <f>calc_gear1!$J320</f>
        <v>22.7</v>
      </c>
      <c r="I322" s="46">
        <f ca="1">calc_gear1!AS320</f>
        <v>1</v>
      </c>
      <c r="J322" s="40" t="str">
        <f ca="1">calc_gear1!AT320</f>
        <v/>
      </c>
      <c r="K322" s="41">
        <f ca="1">calc_gear1!AU320*100</f>
        <v>1400</v>
      </c>
      <c r="M322" s="39">
        <f>calc_gear1!$I920</f>
        <v>316</v>
      </c>
      <c r="N322" s="6">
        <f>IF($C$3=10,"",calc_gear1!$J920)</f>
        <v>51.5</v>
      </c>
      <c r="O322" s="46">
        <f ca="1">IF($C$3=10,"",calc_gear1!AS920)</f>
        <v>1</v>
      </c>
      <c r="P322" s="40" t="str">
        <f ca="1">calc_gear1!AT920</f>
        <v/>
      </c>
      <c r="Q322" s="41">
        <f ca="1">IF($C$3=10,"",calc_gear1!AU920*100)</f>
        <v>1400</v>
      </c>
      <c r="S322" s="39">
        <f>calc_gear1!$I1520</f>
        <v>316</v>
      </c>
      <c r="T322" s="6">
        <f>IF(INT($C$3/10)&lt;=2,"",calc_gear1!$J1520)</f>
        <v>88.6</v>
      </c>
      <c r="U322" s="46">
        <f ca="1">IF(INT($C$3/10)&lt;=2,"",calc_gear1!AS1520)</f>
        <v>1</v>
      </c>
      <c r="V322" s="40" t="str">
        <f ca="1">calc_gear1!AT1520</f>
        <v/>
      </c>
      <c r="W322" s="41">
        <f ca="1">IF(INT($C$3/10)&lt;=2,"",calc_gear1!AU1520*100)</f>
        <v>1400</v>
      </c>
    </row>
    <row r="323" spans="7:23">
      <c r="G323" s="39">
        <f>calc_gear1!$I321</f>
        <v>317</v>
      </c>
      <c r="H323" s="6">
        <f>calc_gear1!$J321</f>
        <v>19</v>
      </c>
      <c r="I323" s="46">
        <f ca="1">calc_gear1!AS321</f>
        <v>1</v>
      </c>
      <c r="J323" s="40" t="str">
        <f ca="1">calc_gear1!AT321</f>
        <v/>
      </c>
      <c r="K323" s="41">
        <f ca="1">calc_gear1!AU321*100</f>
        <v>1400</v>
      </c>
      <c r="M323" s="39">
        <f>calc_gear1!$I921</f>
        <v>317</v>
      </c>
      <c r="N323" s="6">
        <f>IF($C$3=10,"",calc_gear1!$J921)</f>
        <v>53.2</v>
      </c>
      <c r="O323" s="46">
        <f ca="1">IF($C$3=10,"",calc_gear1!AS921)</f>
        <v>1</v>
      </c>
      <c r="P323" s="40" t="str">
        <f ca="1">calc_gear1!AT921</f>
        <v/>
      </c>
      <c r="Q323" s="41">
        <f ca="1">IF($C$3=10,"",calc_gear1!AU921*100)</f>
        <v>1400</v>
      </c>
      <c r="S323" s="39">
        <f>calc_gear1!$I1521</f>
        <v>317</v>
      </c>
      <c r="T323" s="6">
        <f>IF(INT($C$3/10)&lt;=2,"",calc_gear1!$J1521)</f>
        <v>87.7</v>
      </c>
      <c r="U323" s="46">
        <f ca="1">IF(INT($C$3/10)&lt;=2,"",calc_gear1!AS1521)</f>
        <v>1</v>
      </c>
      <c r="V323" s="40" t="str">
        <f ca="1">calc_gear1!AT1521</f>
        <v/>
      </c>
      <c r="W323" s="41">
        <f ca="1">IF(INT($C$3/10)&lt;=2,"",calc_gear1!AU1521*100)</f>
        <v>1400</v>
      </c>
    </row>
    <row r="324" spans="7:23">
      <c r="G324" s="39">
        <f>calc_gear1!$I322</f>
        <v>318</v>
      </c>
      <c r="H324" s="6">
        <f>calc_gear1!$J322</f>
        <v>16</v>
      </c>
      <c r="I324" s="46">
        <f ca="1">calc_gear1!AS322</f>
        <v>1</v>
      </c>
      <c r="J324" s="40" t="str">
        <f ca="1">calc_gear1!AT322</f>
        <v/>
      </c>
      <c r="K324" s="41">
        <f ca="1">calc_gear1!AU322*100</f>
        <v>1400</v>
      </c>
      <c r="M324" s="39">
        <f>calc_gear1!$I922</f>
        <v>318</v>
      </c>
      <c r="N324" s="6">
        <f>IF($C$3=10,"",calc_gear1!$J922)</f>
        <v>53.9</v>
      </c>
      <c r="O324" s="46">
        <f ca="1">IF($C$3=10,"",calc_gear1!AS922)</f>
        <v>1</v>
      </c>
      <c r="P324" s="40" t="str">
        <f ca="1">calc_gear1!AT922</f>
        <v/>
      </c>
      <c r="Q324" s="41">
        <f ca="1">IF($C$3=10,"",calc_gear1!AU922*100)</f>
        <v>1400</v>
      </c>
      <c r="S324" s="39">
        <f>calc_gear1!$I1522</f>
        <v>318</v>
      </c>
      <c r="T324" s="6">
        <f>IF(INT($C$3/10)&lt;=2,"",calc_gear1!$J1522)</f>
        <v>86.8</v>
      </c>
      <c r="U324" s="46">
        <f ca="1">IF(INT($C$3/10)&lt;=2,"",calc_gear1!AS1522)</f>
        <v>1</v>
      </c>
      <c r="V324" s="40" t="str">
        <f ca="1">calc_gear1!AT1522</f>
        <v/>
      </c>
      <c r="W324" s="41">
        <f ca="1">IF(INT($C$3/10)&lt;=2,"",calc_gear1!AU1522*100)</f>
        <v>1400</v>
      </c>
    </row>
    <row r="325" spans="7:23">
      <c r="G325" s="39">
        <f>calc_gear1!$I323</f>
        <v>319</v>
      </c>
      <c r="H325" s="6">
        <f>calc_gear1!$J323</f>
        <v>14.6</v>
      </c>
      <c r="I325" s="46">
        <f ca="1">calc_gear1!AS323</f>
        <v>1</v>
      </c>
      <c r="J325" s="40" t="str">
        <f ca="1">calc_gear1!AT323</f>
        <v/>
      </c>
      <c r="K325" s="41">
        <f ca="1">calc_gear1!AU323*100</f>
        <v>1400</v>
      </c>
      <c r="M325" s="39">
        <f>calc_gear1!$I923</f>
        <v>319</v>
      </c>
      <c r="N325" s="6">
        <f>IF($C$3=10,"",calc_gear1!$J923)</f>
        <v>53.9</v>
      </c>
      <c r="O325" s="46">
        <f ca="1">IF($C$3=10,"",calc_gear1!AS923)</f>
        <v>1</v>
      </c>
      <c r="P325" s="40" t="str">
        <f ca="1">calc_gear1!AT923</f>
        <v/>
      </c>
      <c r="Q325" s="41">
        <f ca="1">IF($C$3=10,"",calc_gear1!AU923*100)</f>
        <v>1400</v>
      </c>
      <c r="S325" s="39">
        <f>calc_gear1!$I1523</f>
        <v>319</v>
      </c>
      <c r="T325" s="6">
        <f>IF(INT($C$3/10)&lt;=2,"",calc_gear1!$J1523)</f>
        <v>86.2</v>
      </c>
      <c r="U325" s="46">
        <f ca="1">IF(INT($C$3/10)&lt;=2,"",calc_gear1!AS1523)</f>
        <v>1</v>
      </c>
      <c r="V325" s="40" t="str">
        <f ca="1">calc_gear1!AT1523</f>
        <v/>
      </c>
      <c r="W325" s="41">
        <f ca="1">IF(INT($C$3/10)&lt;=2,"",calc_gear1!AU1523*100)</f>
        <v>1400</v>
      </c>
    </row>
    <row r="326" spans="7:23">
      <c r="G326" s="39">
        <f>calc_gear1!$I324</f>
        <v>320</v>
      </c>
      <c r="H326" s="6">
        <f>calc_gear1!$J324</f>
        <v>15.2</v>
      </c>
      <c r="I326" s="46">
        <f ca="1">calc_gear1!AS324</f>
        <v>1</v>
      </c>
      <c r="J326" s="40" t="str">
        <f ca="1">calc_gear1!AT324</f>
        <v/>
      </c>
      <c r="K326" s="41">
        <f ca="1">calc_gear1!AU324*100</f>
        <v>1400</v>
      </c>
      <c r="M326" s="39">
        <f>calc_gear1!$I924</f>
        <v>320</v>
      </c>
      <c r="N326" s="6">
        <f>IF($C$3=10,"",calc_gear1!$J924)</f>
        <v>53.7</v>
      </c>
      <c r="O326" s="46">
        <f ca="1">IF($C$3=10,"",calc_gear1!AS924)</f>
        <v>1</v>
      </c>
      <c r="P326" s="40" t="str">
        <f ca="1">calc_gear1!AT924</f>
        <v/>
      </c>
      <c r="Q326" s="41">
        <f ca="1">IF($C$3=10,"",calc_gear1!AU924*100)</f>
        <v>1400</v>
      </c>
      <c r="S326" s="39">
        <f>calc_gear1!$I1524</f>
        <v>320</v>
      </c>
      <c r="T326" s="6">
        <f>IF(INT($C$3/10)&lt;=2,"",calc_gear1!$J1524)</f>
        <v>85.8</v>
      </c>
      <c r="U326" s="46">
        <f ca="1">IF(INT($C$3/10)&lt;=2,"",calc_gear1!AS1524)</f>
        <v>1</v>
      </c>
      <c r="V326" s="40" t="str">
        <f ca="1">calc_gear1!AT1524</f>
        <v/>
      </c>
      <c r="W326" s="41">
        <f ca="1">IF(INT($C$3/10)&lt;=2,"",calc_gear1!AU1524*100)</f>
        <v>1400</v>
      </c>
    </row>
    <row r="327" spans="7:23">
      <c r="G327" s="39">
        <f>calc_gear1!$I325</f>
        <v>321</v>
      </c>
      <c r="H327" s="6">
        <f>calc_gear1!$J325</f>
        <v>16.899999999999999</v>
      </c>
      <c r="I327" s="46">
        <f ca="1">calc_gear1!AS325</f>
        <v>1</v>
      </c>
      <c r="J327" s="40" t="str">
        <f ca="1">calc_gear1!AT325</f>
        <v/>
      </c>
      <c r="K327" s="41">
        <f ca="1">calc_gear1!AU325*100</f>
        <v>1400</v>
      </c>
      <c r="M327" s="39">
        <f>calc_gear1!$I925</f>
        <v>321</v>
      </c>
      <c r="N327" s="6">
        <f>IF($C$3=10,"",calc_gear1!$J925)</f>
        <v>53.7</v>
      </c>
      <c r="O327" s="46">
        <f ca="1">IF($C$3=10,"",calc_gear1!AS925)</f>
        <v>1</v>
      </c>
      <c r="P327" s="40" t="str">
        <f ca="1">calc_gear1!AT925</f>
        <v/>
      </c>
      <c r="Q327" s="41">
        <f ca="1">IF($C$3=10,"",calc_gear1!AU925*100)</f>
        <v>1400</v>
      </c>
      <c r="S327" s="39">
        <f>calc_gear1!$I1525</f>
        <v>321</v>
      </c>
      <c r="T327" s="6">
        <f>IF(INT($C$3/10)&lt;=2,"",calc_gear1!$J1525)</f>
        <v>85.7</v>
      </c>
      <c r="U327" s="46">
        <f ca="1">IF(INT($C$3/10)&lt;=2,"",calc_gear1!AS1525)</f>
        <v>1</v>
      </c>
      <c r="V327" s="40" t="str">
        <f ca="1">calc_gear1!AT1525</f>
        <v/>
      </c>
      <c r="W327" s="41">
        <f ca="1">IF(INT($C$3/10)&lt;=2,"",calc_gear1!AU1525*100)</f>
        <v>1400</v>
      </c>
    </row>
    <row r="328" spans="7:23">
      <c r="G328" s="39">
        <f>calc_gear1!$I326</f>
        <v>322</v>
      </c>
      <c r="H328" s="6">
        <f>calc_gear1!$J326</f>
        <v>19.3</v>
      </c>
      <c r="I328" s="46">
        <f ca="1">calc_gear1!AS326</f>
        <v>1</v>
      </c>
      <c r="J328" s="40" t="str">
        <f ca="1">calc_gear1!AT326</f>
        <v/>
      </c>
      <c r="K328" s="41">
        <f ca="1">calc_gear1!AU326*100</f>
        <v>1400</v>
      </c>
      <c r="M328" s="39">
        <f>calc_gear1!$I926</f>
        <v>322</v>
      </c>
      <c r="N328" s="6">
        <f>IF($C$3=10,"",calc_gear1!$J926)</f>
        <v>54.3</v>
      </c>
      <c r="O328" s="46">
        <f ca="1">IF($C$3=10,"",calc_gear1!AS926)</f>
        <v>1</v>
      </c>
      <c r="P328" s="40" t="str">
        <f ca="1">calc_gear1!AT926</f>
        <v/>
      </c>
      <c r="Q328" s="41">
        <f ca="1">IF($C$3=10,"",calc_gear1!AU926*100)</f>
        <v>1400</v>
      </c>
      <c r="S328" s="39">
        <f>calc_gear1!$I1526</f>
        <v>322</v>
      </c>
      <c r="T328" s="6">
        <f>IF(INT($C$3/10)&lt;=2,"",calc_gear1!$J1526)</f>
        <v>85.7</v>
      </c>
      <c r="U328" s="46">
        <f ca="1">IF(INT($C$3/10)&lt;=2,"",calc_gear1!AS1526)</f>
        <v>1</v>
      </c>
      <c r="V328" s="40" t="str">
        <f ca="1">calc_gear1!AT1526</f>
        <v/>
      </c>
      <c r="W328" s="41">
        <f ca="1">IF(INT($C$3/10)&lt;=2,"",calc_gear1!AU1526*100)</f>
        <v>1400</v>
      </c>
    </row>
    <row r="329" spans="7:23">
      <c r="G329" s="39">
        <f>calc_gear1!$I327</f>
        <v>323</v>
      </c>
      <c r="H329" s="6">
        <f>calc_gear1!$J327</f>
        <v>22</v>
      </c>
      <c r="I329" s="46">
        <f ca="1">calc_gear1!AS327</f>
        <v>1</v>
      </c>
      <c r="J329" s="40" t="str">
        <f ca="1">calc_gear1!AT327</f>
        <v/>
      </c>
      <c r="K329" s="41">
        <f ca="1">calc_gear1!AU327*100</f>
        <v>1400</v>
      </c>
      <c r="M329" s="39">
        <f>calc_gear1!$I927</f>
        <v>323</v>
      </c>
      <c r="N329" s="6">
        <f>IF($C$3=10,"",calc_gear1!$J927)</f>
        <v>55.4</v>
      </c>
      <c r="O329" s="46">
        <f ca="1">IF($C$3=10,"",calc_gear1!AS927)</f>
        <v>1</v>
      </c>
      <c r="P329" s="40" t="str">
        <f ca="1">calc_gear1!AT927</f>
        <v/>
      </c>
      <c r="Q329" s="41">
        <f ca="1">IF($C$3=10,"",calc_gear1!AU927*100)</f>
        <v>1400</v>
      </c>
      <c r="S329" s="39">
        <f>calc_gear1!$I1527</f>
        <v>323</v>
      </c>
      <c r="T329" s="6">
        <f>IF(INT($C$3/10)&lt;=2,"",calc_gear1!$J1527)</f>
        <v>86</v>
      </c>
      <c r="U329" s="46">
        <f ca="1">IF(INT($C$3/10)&lt;=2,"",calc_gear1!AS1527)</f>
        <v>1</v>
      </c>
      <c r="V329" s="40" t="str">
        <f ca="1">calc_gear1!AT1527</f>
        <v/>
      </c>
      <c r="W329" s="41">
        <f ca="1">IF(INT($C$3/10)&lt;=2,"",calc_gear1!AU1527*100)</f>
        <v>1400</v>
      </c>
    </row>
    <row r="330" spans="7:23">
      <c r="G330" s="39">
        <f>calc_gear1!$I328</f>
        <v>324</v>
      </c>
      <c r="H330" s="6">
        <f>calc_gear1!$J328</f>
        <v>24.6</v>
      </c>
      <c r="I330" s="46">
        <f ca="1">calc_gear1!AS328</f>
        <v>1</v>
      </c>
      <c r="J330" s="40" t="str">
        <f ca="1">calc_gear1!AT328</f>
        <v/>
      </c>
      <c r="K330" s="41">
        <f ca="1">calc_gear1!AU328*100</f>
        <v>1400</v>
      </c>
      <c r="M330" s="39">
        <f>calc_gear1!$I928</f>
        <v>324</v>
      </c>
      <c r="N330" s="6">
        <f>IF($C$3=10,"",calc_gear1!$J928)</f>
        <v>56.8</v>
      </c>
      <c r="O330" s="46">
        <f ca="1">IF($C$3=10,"",calc_gear1!AS928)</f>
        <v>1</v>
      </c>
      <c r="P330" s="40" t="str">
        <f ca="1">calc_gear1!AT928</f>
        <v/>
      </c>
      <c r="Q330" s="41">
        <f ca="1">IF($C$3=10,"",calc_gear1!AU928*100)</f>
        <v>1400</v>
      </c>
      <c r="S330" s="39">
        <f>calc_gear1!$I1528</f>
        <v>324</v>
      </c>
      <c r="T330" s="6">
        <f>IF(INT($C$3/10)&lt;=2,"",calc_gear1!$J1528)</f>
        <v>86.7</v>
      </c>
      <c r="U330" s="46">
        <f ca="1">IF(INT($C$3/10)&lt;=2,"",calc_gear1!AS1528)</f>
        <v>1</v>
      </c>
      <c r="V330" s="40" t="str">
        <f ca="1">calc_gear1!AT1528</f>
        <v/>
      </c>
      <c r="W330" s="41">
        <f ca="1">IF(INT($C$3/10)&lt;=2,"",calc_gear1!AU1528*100)</f>
        <v>1400</v>
      </c>
    </row>
    <row r="331" spans="7:23">
      <c r="G331" s="39">
        <f>calc_gear1!$I329</f>
        <v>325</v>
      </c>
      <c r="H331" s="6">
        <f>calc_gear1!$J329</f>
        <v>26.8</v>
      </c>
      <c r="I331" s="46">
        <f ca="1">calc_gear1!AS329</f>
        <v>1</v>
      </c>
      <c r="J331" s="40" t="str">
        <f ca="1">calc_gear1!AT329</f>
        <v/>
      </c>
      <c r="K331" s="41">
        <f ca="1">calc_gear1!AU329*100</f>
        <v>1400</v>
      </c>
      <c r="M331" s="39">
        <f>calc_gear1!$I929</f>
        <v>325</v>
      </c>
      <c r="N331" s="6">
        <f>IF($C$3=10,"",calc_gear1!$J929)</f>
        <v>58.1</v>
      </c>
      <c r="O331" s="46">
        <f ca="1">IF($C$3=10,"",calc_gear1!AS929)</f>
        <v>1</v>
      </c>
      <c r="P331" s="40" t="str">
        <f ca="1">calc_gear1!AT929</f>
        <v/>
      </c>
      <c r="Q331" s="41">
        <f ca="1">IF($C$3=10,"",calc_gear1!AU929*100)</f>
        <v>1400</v>
      </c>
      <c r="S331" s="39">
        <f>calc_gear1!$I1529</f>
        <v>325</v>
      </c>
      <c r="T331" s="6">
        <f>IF(INT($C$3/10)&lt;=2,"",calc_gear1!$J1529)</f>
        <v>87.8</v>
      </c>
      <c r="U331" s="46">
        <f ca="1">IF(INT($C$3/10)&lt;=2,"",calc_gear1!AS1529)</f>
        <v>1</v>
      </c>
      <c r="V331" s="40" t="str">
        <f ca="1">calc_gear1!AT1529</f>
        <v/>
      </c>
      <c r="W331" s="41">
        <f ca="1">IF(INT($C$3/10)&lt;=2,"",calc_gear1!AU1529*100)</f>
        <v>1400</v>
      </c>
    </row>
    <row r="332" spans="7:23">
      <c r="G332" s="39">
        <f>calc_gear1!$I330</f>
        <v>326</v>
      </c>
      <c r="H332" s="6">
        <f>calc_gear1!$J330</f>
        <v>27.9</v>
      </c>
      <c r="I332" s="46">
        <f ca="1">calc_gear1!AS330</f>
        <v>1</v>
      </c>
      <c r="J332" s="40" t="str">
        <f ca="1">calc_gear1!AT330</f>
        <v/>
      </c>
      <c r="K332" s="41">
        <f ca="1">calc_gear1!AU330*100</f>
        <v>1400</v>
      </c>
      <c r="M332" s="39">
        <f>calc_gear1!$I930</f>
        <v>326</v>
      </c>
      <c r="N332" s="6">
        <f>IF($C$3=10,"",calc_gear1!$J930)</f>
        <v>58.9</v>
      </c>
      <c r="O332" s="46">
        <f ca="1">IF($C$3=10,"",calc_gear1!AS930)</f>
        <v>1</v>
      </c>
      <c r="P332" s="40" t="str">
        <f ca="1">calc_gear1!AT930</f>
        <v/>
      </c>
      <c r="Q332" s="41">
        <f ca="1">IF($C$3=10,"",calc_gear1!AU930*100)</f>
        <v>1400</v>
      </c>
      <c r="S332" s="39">
        <f>calc_gear1!$I1530</f>
        <v>326</v>
      </c>
      <c r="T332" s="6">
        <f>IF(INT($C$3/10)&lt;=2,"",calc_gear1!$J1530)</f>
        <v>89.2</v>
      </c>
      <c r="U332" s="46">
        <f ca="1">IF(INT($C$3/10)&lt;=2,"",calc_gear1!AS1530)</f>
        <v>1</v>
      </c>
      <c r="V332" s="40" t="str">
        <f ca="1">calc_gear1!AT1530</f>
        <v/>
      </c>
      <c r="W332" s="41">
        <f ca="1">IF(INT($C$3/10)&lt;=2,"",calc_gear1!AU1530*100)</f>
        <v>1400</v>
      </c>
    </row>
    <row r="333" spans="7:23">
      <c r="G333" s="39">
        <f>calc_gear1!$I331</f>
        <v>327</v>
      </c>
      <c r="H333" s="6">
        <f>calc_gear1!$J331</f>
        <v>28.1</v>
      </c>
      <c r="I333" s="46">
        <f ca="1">calc_gear1!AS331</f>
        <v>1</v>
      </c>
      <c r="J333" s="40" t="str">
        <f ca="1">calc_gear1!AT331</f>
        <v/>
      </c>
      <c r="K333" s="41">
        <f ca="1">calc_gear1!AU331*100</f>
        <v>1400</v>
      </c>
      <c r="M333" s="39">
        <f>calc_gear1!$I931</f>
        <v>327</v>
      </c>
      <c r="N333" s="6">
        <f>IF($C$3=10,"",calc_gear1!$J931)</f>
        <v>58.2</v>
      </c>
      <c r="O333" s="46">
        <f ca="1">IF($C$3=10,"",calc_gear1!AS931)</f>
        <v>1</v>
      </c>
      <c r="P333" s="40" t="str">
        <f ca="1">calc_gear1!AT931</f>
        <v/>
      </c>
      <c r="Q333" s="41">
        <f ca="1">IF($C$3=10,"",calc_gear1!AU931*100)</f>
        <v>1400</v>
      </c>
      <c r="S333" s="39">
        <f>calc_gear1!$I1531</f>
        <v>327</v>
      </c>
      <c r="T333" s="6">
        <f>IF(INT($C$3/10)&lt;=2,"",calc_gear1!$J1531)</f>
        <v>90.9</v>
      </c>
      <c r="U333" s="46">
        <f ca="1">IF(INT($C$3/10)&lt;=2,"",calc_gear1!AS1531)</f>
        <v>1</v>
      </c>
      <c r="V333" s="40" t="str">
        <f ca="1">calc_gear1!AT1531</f>
        <v/>
      </c>
      <c r="W333" s="41">
        <f ca="1">IF(INT($C$3/10)&lt;=2,"",calc_gear1!AU1531*100)</f>
        <v>1400</v>
      </c>
    </row>
    <row r="334" spans="7:23">
      <c r="G334" s="39">
        <f>calc_gear1!$I332</f>
        <v>328</v>
      </c>
      <c r="H334" s="6">
        <f>calc_gear1!$J332</f>
        <v>27.7</v>
      </c>
      <c r="I334" s="46">
        <f ca="1">calc_gear1!AS332</f>
        <v>1</v>
      </c>
      <c r="J334" s="40" t="str">
        <f ca="1">calc_gear1!AT332</f>
        <v/>
      </c>
      <c r="K334" s="41">
        <f ca="1">calc_gear1!AU332*100</f>
        <v>1400</v>
      </c>
      <c r="M334" s="39">
        <f>calc_gear1!$I932</f>
        <v>328</v>
      </c>
      <c r="N334" s="6">
        <f>IF($C$3=10,"",calc_gear1!$J932)</f>
        <v>55.8</v>
      </c>
      <c r="O334" s="46">
        <f ca="1">IF($C$3=10,"",calc_gear1!AS932)</f>
        <v>1</v>
      </c>
      <c r="P334" s="40" t="str">
        <f ca="1">calc_gear1!AT932</f>
        <v/>
      </c>
      <c r="Q334" s="41">
        <f ca="1">IF($C$3=10,"",calc_gear1!AU932*100)</f>
        <v>1400</v>
      </c>
      <c r="S334" s="39">
        <f>calc_gear1!$I1532</f>
        <v>328</v>
      </c>
      <c r="T334" s="6">
        <f>IF(INT($C$3/10)&lt;=2,"",calc_gear1!$J1532)</f>
        <v>92.6</v>
      </c>
      <c r="U334" s="46">
        <f ca="1">IF(INT($C$3/10)&lt;=2,"",calc_gear1!AS1532)</f>
        <v>1</v>
      </c>
      <c r="V334" s="40" t="str">
        <f ca="1">calc_gear1!AT1532</f>
        <v/>
      </c>
      <c r="W334" s="41">
        <f ca="1">IF(INT($C$3/10)&lt;=2,"",calc_gear1!AU1532*100)</f>
        <v>1400</v>
      </c>
    </row>
    <row r="335" spans="7:23">
      <c r="G335" s="39">
        <f>calc_gear1!$I333</f>
        <v>329</v>
      </c>
      <c r="H335" s="6">
        <f>calc_gear1!$J333</f>
        <v>27.2</v>
      </c>
      <c r="I335" s="46">
        <f ca="1">calc_gear1!AS333</f>
        <v>1</v>
      </c>
      <c r="J335" s="40" t="str">
        <f ca="1">calc_gear1!AT333</f>
        <v/>
      </c>
      <c r="K335" s="41">
        <f ca="1">calc_gear1!AU333*100</f>
        <v>1400</v>
      </c>
      <c r="M335" s="39">
        <f>calc_gear1!$I933</f>
        <v>329</v>
      </c>
      <c r="N335" s="6">
        <f>IF($C$3=10,"",calc_gear1!$J933)</f>
        <v>52.6</v>
      </c>
      <c r="O335" s="46">
        <f ca="1">IF($C$3=10,"",calc_gear1!AS933)</f>
        <v>1</v>
      </c>
      <c r="P335" s="40" t="str">
        <f ca="1">calc_gear1!AT933</f>
        <v/>
      </c>
      <c r="Q335" s="41">
        <f ca="1">IF($C$3=10,"",calc_gear1!AU933*100)</f>
        <v>1400</v>
      </c>
      <c r="S335" s="39">
        <f>calc_gear1!$I1533</f>
        <v>329</v>
      </c>
      <c r="T335" s="6">
        <f>IF(INT($C$3/10)&lt;=2,"",calc_gear1!$J1533)</f>
        <v>94.3</v>
      </c>
      <c r="U335" s="46">
        <f ca="1">IF(INT($C$3/10)&lt;=2,"",calc_gear1!AS1533)</f>
        <v>1</v>
      </c>
      <c r="V335" s="40" t="str">
        <f ca="1">calc_gear1!AT1533</f>
        <v/>
      </c>
      <c r="W335" s="41">
        <f ca="1">IF(INT($C$3/10)&lt;=2,"",calc_gear1!AU1533*100)</f>
        <v>1400</v>
      </c>
    </row>
    <row r="336" spans="7:23">
      <c r="G336" s="39">
        <f>calc_gear1!$I334</f>
        <v>330</v>
      </c>
      <c r="H336" s="6">
        <f>calc_gear1!$J334</f>
        <v>26.8</v>
      </c>
      <c r="I336" s="46">
        <f ca="1">calc_gear1!AS334</f>
        <v>1</v>
      </c>
      <c r="J336" s="40" t="str">
        <f ca="1">calc_gear1!AT334</f>
        <v/>
      </c>
      <c r="K336" s="41">
        <f ca="1">calc_gear1!AU334*100</f>
        <v>1400</v>
      </c>
      <c r="M336" s="39">
        <f>calc_gear1!$I934</f>
        <v>330</v>
      </c>
      <c r="N336" s="6">
        <f>IF($C$3=10,"",calc_gear1!$J934)</f>
        <v>49.2</v>
      </c>
      <c r="O336" s="46">
        <f ca="1">IF($C$3=10,"",calc_gear1!AS934)</f>
        <v>1</v>
      </c>
      <c r="P336" s="40" t="str">
        <f ca="1">calc_gear1!AT934</f>
        <v/>
      </c>
      <c r="Q336" s="41">
        <f ca="1">IF($C$3=10,"",calc_gear1!AU934*100)</f>
        <v>1400</v>
      </c>
      <c r="S336" s="39">
        <f>calc_gear1!$I1534</f>
        <v>330</v>
      </c>
      <c r="T336" s="6">
        <f>IF(INT($C$3/10)&lt;=2,"",calc_gear1!$J1534)</f>
        <v>95.9</v>
      </c>
      <c r="U336" s="46">
        <f ca="1">IF(INT($C$3/10)&lt;=2,"",calc_gear1!AS1534)</f>
        <v>1</v>
      </c>
      <c r="V336" s="40" t="str">
        <f ca="1">calc_gear1!AT1534</f>
        <v/>
      </c>
      <c r="W336" s="41">
        <f ca="1">IF(INT($C$3/10)&lt;=2,"",calc_gear1!AU1534*100)</f>
        <v>1400</v>
      </c>
    </row>
    <row r="337" spans="7:23">
      <c r="G337" s="39">
        <f>calc_gear1!$I335</f>
        <v>331</v>
      </c>
      <c r="H337" s="6">
        <f>calc_gear1!$J335</f>
        <v>26.6</v>
      </c>
      <c r="I337" s="46">
        <f ca="1">calc_gear1!AS335</f>
        <v>1</v>
      </c>
      <c r="J337" s="40" t="str">
        <f ca="1">calc_gear1!AT335</f>
        <v/>
      </c>
      <c r="K337" s="41">
        <f ca="1">calc_gear1!AU335*100</f>
        <v>1400</v>
      </c>
      <c r="M337" s="39">
        <f>calc_gear1!$I935</f>
        <v>331</v>
      </c>
      <c r="N337" s="6">
        <f>IF($C$3=10,"",calc_gear1!$J935)</f>
        <v>47.6</v>
      </c>
      <c r="O337" s="46">
        <f ca="1">IF($C$3=10,"",calc_gear1!AS935)</f>
        <v>1</v>
      </c>
      <c r="P337" s="40" t="str">
        <f ca="1">calc_gear1!AT935</f>
        <v/>
      </c>
      <c r="Q337" s="41">
        <f ca="1">IF($C$3=10,"",calc_gear1!AU935*100)</f>
        <v>1400</v>
      </c>
      <c r="S337" s="39">
        <f>calc_gear1!$I1535</f>
        <v>331</v>
      </c>
      <c r="T337" s="6">
        <f>IF(INT($C$3/10)&lt;=2,"",calc_gear1!$J1535)</f>
        <v>97.4</v>
      </c>
      <c r="U337" s="46">
        <f ca="1">IF(INT($C$3/10)&lt;=2,"",calc_gear1!AS1535)</f>
        <v>1</v>
      </c>
      <c r="V337" s="40" t="str">
        <f ca="1">calc_gear1!AT1535</f>
        <v/>
      </c>
      <c r="W337" s="41">
        <f ca="1">IF(INT($C$3/10)&lt;=2,"",calc_gear1!AU1535*100)</f>
        <v>1400</v>
      </c>
    </row>
    <row r="338" spans="7:23">
      <c r="G338" s="39">
        <f>calc_gear1!$I336</f>
        <v>332</v>
      </c>
      <c r="H338" s="6">
        <f>calc_gear1!$J336</f>
        <v>26.8</v>
      </c>
      <c r="I338" s="46">
        <f ca="1">calc_gear1!AS336</f>
        <v>1</v>
      </c>
      <c r="J338" s="40" t="str">
        <f ca="1">calc_gear1!AT336</f>
        <v/>
      </c>
      <c r="K338" s="41">
        <f ca="1">calc_gear1!AU336*100</f>
        <v>1400</v>
      </c>
      <c r="M338" s="39">
        <f>calc_gear1!$I936</f>
        <v>332</v>
      </c>
      <c r="N338" s="6">
        <f>IF($C$3=10,"",calc_gear1!$J936)</f>
        <v>48.4</v>
      </c>
      <c r="O338" s="46">
        <f ca="1">IF($C$3=10,"",calc_gear1!AS936)</f>
        <v>1</v>
      </c>
      <c r="P338" s="40" t="str">
        <f ca="1">calc_gear1!AT936</f>
        <v/>
      </c>
      <c r="Q338" s="41">
        <f ca="1">IF($C$3=10,"",calc_gear1!AU936*100)</f>
        <v>1400</v>
      </c>
      <c r="S338" s="39">
        <f>calc_gear1!$I1536</f>
        <v>332</v>
      </c>
      <c r="T338" s="6">
        <f>IF(INT($C$3/10)&lt;=2,"",calc_gear1!$J1536)</f>
        <v>98.7</v>
      </c>
      <c r="U338" s="46">
        <f ca="1">IF(INT($C$3/10)&lt;=2,"",calc_gear1!AS1536)</f>
        <v>1</v>
      </c>
      <c r="V338" s="40" t="str">
        <f ca="1">calc_gear1!AT1536</f>
        <v/>
      </c>
      <c r="W338" s="41">
        <f ca="1">IF(INT($C$3/10)&lt;=2,"",calc_gear1!AU1536*100)</f>
        <v>1400</v>
      </c>
    </row>
    <row r="339" spans="7:23">
      <c r="G339" s="39">
        <f>calc_gear1!$I337</f>
        <v>333</v>
      </c>
      <c r="H339" s="6">
        <f>calc_gear1!$J337</f>
        <v>27</v>
      </c>
      <c r="I339" s="46">
        <f ca="1">calc_gear1!AS337</f>
        <v>1</v>
      </c>
      <c r="J339" s="40" t="str">
        <f ca="1">calc_gear1!AT337</f>
        <v/>
      </c>
      <c r="K339" s="41">
        <f ca="1">calc_gear1!AU337*100</f>
        <v>1400</v>
      </c>
      <c r="M339" s="39">
        <f>calc_gear1!$I937</f>
        <v>333</v>
      </c>
      <c r="N339" s="6">
        <f>IF($C$3=10,"",calc_gear1!$J937)</f>
        <v>51.8</v>
      </c>
      <c r="O339" s="46">
        <f ca="1">IF($C$3=10,"",calc_gear1!AS937)</f>
        <v>1</v>
      </c>
      <c r="P339" s="40" t="str">
        <f ca="1">calc_gear1!AT937</f>
        <v/>
      </c>
      <c r="Q339" s="41">
        <f ca="1">IF($C$3=10,"",calc_gear1!AU937*100)</f>
        <v>1400</v>
      </c>
      <c r="S339" s="39">
        <f>calc_gear1!$I1537</f>
        <v>333</v>
      </c>
      <c r="T339" s="6">
        <f>IF(INT($C$3/10)&lt;=2,"",calc_gear1!$J1537)</f>
        <v>99.7</v>
      </c>
      <c r="U339" s="46">
        <f ca="1">IF(INT($C$3/10)&lt;=2,"",calc_gear1!AS1537)</f>
        <v>1</v>
      </c>
      <c r="V339" s="40" t="str">
        <f ca="1">calc_gear1!AT1537</f>
        <v/>
      </c>
      <c r="W339" s="41">
        <f ca="1">IF(INT($C$3/10)&lt;=2,"",calc_gear1!AU1537*100)</f>
        <v>1400</v>
      </c>
    </row>
    <row r="340" spans="7:23">
      <c r="G340" s="39">
        <f>calc_gear1!$I338</f>
        <v>334</v>
      </c>
      <c r="H340" s="6">
        <f>calc_gear1!$J338</f>
        <v>27.2</v>
      </c>
      <c r="I340" s="46">
        <f ca="1">calc_gear1!AS338</f>
        <v>1</v>
      </c>
      <c r="J340" s="40" t="str">
        <f ca="1">calc_gear1!AT338</f>
        <v/>
      </c>
      <c r="K340" s="41">
        <f ca="1">calc_gear1!AU338*100</f>
        <v>1400</v>
      </c>
      <c r="M340" s="39">
        <f>calc_gear1!$I938</f>
        <v>334</v>
      </c>
      <c r="N340" s="6">
        <f>IF($C$3=10,"",calc_gear1!$J938)</f>
        <v>55.7</v>
      </c>
      <c r="O340" s="46">
        <f ca="1">IF($C$3=10,"",calc_gear1!AS938)</f>
        <v>1</v>
      </c>
      <c r="P340" s="40" t="str">
        <f ca="1">calc_gear1!AT938</f>
        <v/>
      </c>
      <c r="Q340" s="41">
        <f ca="1">IF($C$3=10,"",calc_gear1!AU938*100)</f>
        <v>1400</v>
      </c>
      <c r="S340" s="39">
        <f>calc_gear1!$I1538</f>
        <v>334</v>
      </c>
      <c r="T340" s="6">
        <f>IF(INT($C$3/10)&lt;=2,"",calc_gear1!$J1538)</f>
        <v>100.3</v>
      </c>
      <c r="U340" s="46">
        <f ca="1">IF(INT($C$3/10)&lt;=2,"",calc_gear1!AS1538)</f>
        <v>1</v>
      </c>
      <c r="V340" s="40" t="str">
        <f ca="1">calc_gear1!AT1538</f>
        <v/>
      </c>
      <c r="W340" s="41">
        <f ca="1">IF(INT($C$3/10)&lt;=2,"",calc_gear1!AU1538*100)</f>
        <v>1400</v>
      </c>
    </row>
    <row r="341" spans="7:23">
      <c r="G341" s="39">
        <f>calc_gear1!$I339</f>
        <v>335</v>
      </c>
      <c r="H341" s="6">
        <f>calc_gear1!$J339</f>
        <v>27.4</v>
      </c>
      <c r="I341" s="46">
        <f ca="1">calc_gear1!AS339</f>
        <v>1</v>
      </c>
      <c r="J341" s="40" t="str">
        <f ca="1">calc_gear1!AT339</f>
        <v/>
      </c>
      <c r="K341" s="41">
        <f ca="1">calc_gear1!AU339*100</f>
        <v>1400</v>
      </c>
      <c r="M341" s="39">
        <f>calc_gear1!$I939</f>
        <v>335</v>
      </c>
      <c r="N341" s="6">
        <f>IF($C$3=10,"",calc_gear1!$J939)</f>
        <v>59.6</v>
      </c>
      <c r="O341" s="46">
        <f ca="1">IF($C$3=10,"",calc_gear1!AS939)</f>
        <v>1</v>
      </c>
      <c r="P341" s="40" t="str">
        <f ca="1">calc_gear1!AT939</f>
        <v/>
      </c>
      <c r="Q341" s="41">
        <f ca="1">IF($C$3=10,"",calc_gear1!AU939*100)</f>
        <v>1400</v>
      </c>
      <c r="S341" s="39">
        <f>calc_gear1!$I1539</f>
        <v>335</v>
      </c>
      <c r="T341" s="6">
        <f>IF(INT($C$3/10)&lt;=2,"",calc_gear1!$J1539)</f>
        <v>100.6</v>
      </c>
      <c r="U341" s="46">
        <f ca="1">IF(INT($C$3/10)&lt;=2,"",calc_gear1!AS1539)</f>
        <v>1</v>
      </c>
      <c r="V341" s="40" t="str">
        <f ca="1">calc_gear1!AT1539</f>
        <v/>
      </c>
      <c r="W341" s="41">
        <f ca="1">IF(INT($C$3/10)&lt;=2,"",calc_gear1!AU1539*100)</f>
        <v>1400</v>
      </c>
    </row>
    <row r="342" spans="7:23">
      <c r="G342" s="39">
        <f>calc_gear1!$I340</f>
        <v>336</v>
      </c>
      <c r="H342" s="6">
        <f>calc_gear1!$J340</f>
        <v>27.6</v>
      </c>
      <c r="I342" s="46">
        <f ca="1">calc_gear1!AS340</f>
        <v>1</v>
      </c>
      <c r="J342" s="40" t="str">
        <f ca="1">calc_gear1!AT340</f>
        <v/>
      </c>
      <c r="K342" s="41">
        <f ca="1">calc_gear1!AU340*100</f>
        <v>1400</v>
      </c>
      <c r="M342" s="39">
        <f>calc_gear1!$I940</f>
        <v>336</v>
      </c>
      <c r="N342" s="6">
        <f>IF($C$3=10,"",calc_gear1!$J940)</f>
        <v>63</v>
      </c>
      <c r="O342" s="46">
        <f ca="1">IF($C$3=10,"",calc_gear1!AS940)</f>
        <v>1</v>
      </c>
      <c r="P342" s="40" t="str">
        <f ca="1">calc_gear1!AT940</f>
        <v/>
      </c>
      <c r="Q342" s="41">
        <f ca="1">IF($C$3=10,"",calc_gear1!AU940*100)</f>
        <v>1400</v>
      </c>
      <c r="S342" s="39">
        <f>calc_gear1!$I1540</f>
        <v>336</v>
      </c>
      <c r="T342" s="6">
        <f>IF(INT($C$3/10)&lt;=2,"",calc_gear1!$J1540)</f>
        <v>101</v>
      </c>
      <c r="U342" s="46">
        <f ca="1">IF(INT($C$3/10)&lt;=2,"",calc_gear1!AS1540)</f>
        <v>1</v>
      </c>
      <c r="V342" s="40" t="str">
        <f ca="1">calc_gear1!AT1540</f>
        <v/>
      </c>
      <c r="W342" s="41">
        <f ca="1">IF(INT($C$3/10)&lt;=2,"",calc_gear1!AU1540*100)</f>
        <v>1400</v>
      </c>
    </row>
    <row r="343" spans="7:23">
      <c r="G343" s="39">
        <f>calc_gear1!$I341</f>
        <v>337</v>
      </c>
      <c r="H343" s="6">
        <f>calc_gear1!$J341</f>
        <v>27.7</v>
      </c>
      <c r="I343" s="46">
        <f ca="1">calc_gear1!AS341</f>
        <v>1</v>
      </c>
      <c r="J343" s="40" t="str">
        <f ca="1">calc_gear1!AT341</f>
        <v/>
      </c>
      <c r="K343" s="41">
        <f ca="1">calc_gear1!AU341*100</f>
        <v>1400</v>
      </c>
      <c r="M343" s="39">
        <f>calc_gear1!$I941</f>
        <v>337</v>
      </c>
      <c r="N343" s="6">
        <f>IF($C$3=10,"",calc_gear1!$J941)</f>
        <v>65.900000000000006</v>
      </c>
      <c r="O343" s="46">
        <f ca="1">IF($C$3=10,"",calc_gear1!AS941)</f>
        <v>1</v>
      </c>
      <c r="P343" s="40" t="str">
        <f ca="1">calc_gear1!AT941</f>
        <v/>
      </c>
      <c r="Q343" s="41">
        <f ca="1">IF($C$3=10,"",calc_gear1!AU941*100)</f>
        <v>1400</v>
      </c>
      <c r="S343" s="39">
        <f>calc_gear1!$I1541</f>
        <v>337</v>
      </c>
      <c r="T343" s="6">
        <f>IF(INT($C$3/10)&lt;=2,"",calc_gear1!$J1541)</f>
        <v>101.4</v>
      </c>
      <c r="U343" s="46">
        <f ca="1">IF(INT($C$3/10)&lt;=2,"",calc_gear1!AS1541)</f>
        <v>1</v>
      </c>
      <c r="V343" s="40" t="str">
        <f ca="1">calc_gear1!AT1541</f>
        <v/>
      </c>
      <c r="W343" s="41">
        <f ca="1">IF(INT($C$3/10)&lt;=2,"",calc_gear1!AU1541*100)</f>
        <v>1400</v>
      </c>
    </row>
    <row r="344" spans="7:23">
      <c r="G344" s="39">
        <f>calc_gear1!$I342</f>
        <v>338</v>
      </c>
      <c r="H344" s="6">
        <f>calc_gear1!$J342</f>
        <v>27.9</v>
      </c>
      <c r="I344" s="46">
        <f ca="1">calc_gear1!AS342</f>
        <v>1</v>
      </c>
      <c r="J344" s="40" t="str">
        <f ca="1">calc_gear1!AT342</f>
        <v/>
      </c>
      <c r="K344" s="41">
        <f ca="1">calc_gear1!AU342*100</f>
        <v>1400</v>
      </c>
      <c r="M344" s="39">
        <f>calc_gear1!$I942</f>
        <v>338</v>
      </c>
      <c r="N344" s="6">
        <f>IF($C$3=10,"",calc_gear1!$J942)</f>
        <v>68.099999999999994</v>
      </c>
      <c r="O344" s="46">
        <f ca="1">IF($C$3=10,"",calc_gear1!AS942)</f>
        <v>1</v>
      </c>
      <c r="P344" s="40" t="str">
        <f ca="1">calc_gear1!AT942</f>
        <v/>
      </c>
      <c r="Q344" s="41">
        <f ca="1">IF($C$3=10,"",calc_gear1!AU942*100)</f>
        <v>1400</v>
      </c>
      <c r="S344" s="39">
        <f>calc_gear1!$I1542</f>
        <v>338</v>
      </c>
      <c r="T344" s="6">
        <f>IF(INT($C$3/10)&lt;=2,"",calc_gear1!$J1542)</f>
        <v>101.8</v>
      </c>
      <c r="U344" s="46">
        <f ca="1">IF(INT($C$3/10)&lt;=2,"",calc_gear1!AS1542)</f>
        <v>1</v>
      </c>
      <c r="V344" s="40" t="str">
        <f ca="1">calc_gear1!AT1542</f>
        <v/>
      </c>
      <c r="W344" s="41">
        <f ca="1">IF(INT($C$3/10)&lt;=2,"",calc_gear1!AU1542*100)</f>
        <v>1400</v>
      </c>
    </row>
    <row r="345" spans="7:23">
      <c r="G345" s="39">
        <f>calc_gear1!$I343</f>
        <v>339</v>
      </c>
      <c r="H345" s="6">
        <f>calc_gear1!$J343</f>
        <v>28.1</v>
      </c>
      <c r="I345" s="46">
        <f ca="1">calc_gear1!AS343</f>
        <v>1</v>
      </c>
      <c r="J345" s="40" t="str">
        <f ca="1">calc_gear1!AT343</f>
        <v/>
      </c>
      <c r="K345" s="41">
        <f ca="1">calc_gear1!AU343*100</f>
        <v>1400</v>
      </c>
      <c r="M345" s="39">
        <f>calc_gear1!$I943</f>
        <v>339</v>
      </c>
      <c r="N345" s="6">
        <f>IF($C$3=10,"",calc_gear1!$J943)</f>
        <v>69.8</v>
      </c>
      <c r="O345" s="46">
        <f ca="1">IF($C$3=10,"",calc_gear1!AS943)</f>
        <v>1</v>
      </c>
      <c r="P345" s="40" t="str">
        <f ca="1">calc_gear1!AT943</f>
        <v/>
      </c>
      <c r="Q345" s="41">
        <f ca="1">IF($C$3=10,"",calc_gear1!AU943*100)</f>
        <v>1400</v>
      </c>
      <c r="S345" s="39">
        <f>calc_gear1!$I1543</f>
        <v>339</v>
      </c>
      <c r="T345" s="6">
        <f>IF(INT($C$3/10)&lt;=2,"",calc_gear1!$J1543)</f>
        <v>102.2</v>
      </c>
      <c r="U345" s="46">
        <f ca="1">IF(INT($C$3/10)&lt;=2,"",calc_gear1!AS1543)</f>
        <v>1</v>
      </c>
      <c r="V345" s="40" t="str">
        <f ca="1">calc_gear1!AT1543</f>
        <v/>
      </c>
      <c r="W345" s="41">
        <f ca="1">IF(INT($C$3/10)&lt;=2,"",calc_gear1!AU1543*100)</f>
        <v>1400</v>
      </c>
    </row>
    <row r="346" spans="7:23">
      <c r="G346" s="39">
        <f>calc_gear1!$I344</f>
        <v>340</v>
      </c>
      <c r="H346" s="6">
        <f>calc_gear1!$J344</f>
        <v>28.3</v>
      </c>
      <c r="I346" s="46">
        <f ca="1">calc_gear1!AS344</f>
        <v>1</v>
      </c>
      <c r="J346" s="40" t="str">
        <f ca="1">calc_gear1!AT344</f>
        <v/>
      </c>
      <c r="K346" s="41">
        <f ca="1">calc_gear1!AU344*100</f>
        <v>1400</v>
      </c>
      <c r="M346" s="39">
        <f>calc_gear1!$I944</f>
        <v>340</v>
      </c>
      <c r="N346" s="6">
        <f>IF($C$3=10,"",calc_gear1!$J944)</f>
        <v>71.099999999999994</v>
      </c>
      <c r="O346" s="46">
        <f ca="1">IF($C$3=10,"",calc_gear1!AS944)</f>
        <v>1</v>
      </c>
      <c r="P346" s="40" t="str">
        <f ca="1">calc_gear1!AT944</f>
        <v/>
      </c>
      <c r="Q346" s="41">
        <f ca="1">IF($C$3=10,"",calc_gear1!AU944*100)</f>
        <v>1400</v>
      </c>
      <c r="S346" s="39">
        <f>calc_gear1!$I1544</f>
        <v>340</v>
      </c>
      <c r="T346" s="6">
        <f>IF(INT($C$3/10)&lt;=2,"",calc_gear1!$J1544)</f>
        <v>102.5</v>
      </c>
      <c r="U346" s="46">
        <f ca="1">IF(INT($C$3/10)&lt;=2,"",calc_gear1!AS1544)</f>
        <v>1</v>
      </c>
      <c r="V346" s="40" t="str">
        <f ca="1">calc_gear1!AT1544</f>
        <v/>
      </c>
      <c r="W346" s="41">
        <f ca="1">IF(INT($C$3/10)&lt;=2,"",calc_gear1!AU1544*100)</f>
        <v>1400</v>
      </c>
    </row>
    <row r="347" spans="7:23">
      <c r="G347" s="39">
        <f>calc_gear1!$I345</f>
        <v>341</v>
      </c>
      <c r="H347" s="6">
        <f>calc_gear1!$J345</f>
        <v>28.6</v>
      </c>
      <c r="I347" s="46">
        <f ca="1">calc_gear1!AS345</f>
        <v>1</v>
      </c>
      <c r="J347" s="40" t="str">
        <f ca="1">calc_gear1!AT345</f>
        <v/>
      </c>
      <c r="K347" s="41">
        <f ca="1">calc_gear1!AU345*100</f>
        <v>1400</v>
      </c>
      <c r="M347" s="39">
        <f>calc_gear1!$I945</f>
        <v>341</v>
      </c>
      <c r="N347" s="6">
        <f>IF($C$3=10,"",calc_gear1!$J945)</f>
        <v>72.099999999999994</v>
      </c>
      <c r="O347" s="46">
        <f ca="1">IF($C$3=10,"",calc_gear1!AS945)</f>
        <v>1</v>
      </c>
      <c r="P347" s="40" t="str">
        <f ca="1">calc_gear1!AT945</f>
        <v/>
      </c>
      <c r="Q347" s="41">
        <f ca="1">IF($C$3=10,"",calc_gear1!AU945*100)</f>
        <v>1400</v>
      </c>
      <c r="S347" s="39">
        <f>calc_gear1!$I1545</f>
        <v>341</v>
      </c>
      <c r="T347" s="6">
        <f>IF(INT($C$3/10)&lt;=2,"",calc_gear1!$J1545)</f>
        <v>102.6</v>
      </c>
      <c r="U347" s="46">
        <f ca="1">IF(INT($C$3/10)&lt;=2,"",calc_gear1!AS1545)</f>
        <v>1</v>
      </c>
      <c r="V347" s="40" t="str">
        <f ca="1">calc_gear1!AT1545</f>
        <v/>
      </c>
      <c r="W347" s="41">
        <f ca="1">IF(INT($C$3/10)&lt;=2,"",calc_gear1!AU1545*100)</f>
        <v>1400</v>
      </c>
    </row>
    <row r="348" spans="7:23">
      <c r="G348" s="39">
        <f>calc_gear1!$I346</f>
        <v>342</v>
      </c>
      <c r="H348" s="6">
        <f>calc_gear1!$J346</f>
        <v>29</v>
      </c>
      <c r="I348" s="46">
        <f ca="1">calc_gear1!AS346</f>
        <v>1</v>
      </c>
      <c r="J348" s="40" t="str">
        <f ca="1">calc_gear1!AT346</f>
        <v/>
      </c>
      <c r="K348" s="41">
        <f ca="1">calc_gear1!AU346*100</f>
        <v>1400</v>
      </c>
      <c r="M348" s="39">
        <f>calc_gear1!$I946</f>
        <v>342</v>
      </c>
      <c r="N348" s="6">
        <f>IF($C$3=10,"",calc_gear1!$J946)</f>
        <v>72.900000000000006</v>
      </c>
      <c r="O348" s="46">
        <f ca="1">IF($C$3=10,"",calc_gear1!AS946)</f>
        <v>1</v>
      </c>
      <c r="P348" s="40" t="str">
        <f ca="1">calc_gear1!AT946</f>
        <v/>
      </c>
      <c r="Q348" s="41">
        <f ca="1">IF($C$3=10,"",calc_gear1!AU946*100)</f>
        <v>1400</v>
      </c>
      <c r="S348" s="39">
        <f>calc_gear1!$I1546</f>
        <v>342</v>
      </c>
      <c r="T348" s="6">
        <f>IF(INT($C$3/10)&lt;=2,"",calc_gear1!$J1546)</f>
        <v>102.7</v>
      </c>
      <c r="U348" s="46">
        <f ca="1">IF(INT($C$3/10)&lt;=2,"",calc_gear1!AS1546)</f>
        <v>1</v>
      </c>
      <c r="V348" s="40" t="str">
        <f ca="1">calc_gear1!AT1546</f>
        <v/>
      </c>
      <c r="W348" s="41">
        <f ca="1">IF(INT($C$3/10)&lt;=2,"",calc_gear1!AU1546*100)</f>
        <v>1400</v>
      </c>
    </row>
    <row r="349" spans="7:23">
      <c r="G349" s="39">
        <f>calc_gear1!$I347</f>
        <v>343</v>
      </c>
      <c r="H349" s="6">
        <f>calc_gear1!$J347</f>
        <v>29.6</v>
      </c>
      <c r="I349" s="46">
        <f ca="1">calc_gear1!AS347</f>
        <v>1</v>
      </c>
      <c r="J349" s="40" t="str">
        <f ca="1">calc_gear1!AT347</f>
        <v/>
      </c>
      <c r="K349" s="41">
        <f ca="1">calc_gear1!AU347*100</f>
        <v>1400</v>
      </c>
      <c r="M349" s="39">
        <f>calc_gear1!$I947</f>
        <v>343</v>
      </c>
      <c r="N349" s="6">
        <f>IF($C$3=10,"",calc_gear1!$J947)</f>
        <v>73.7</v>
      </c>
      <c r="O349" s="46">
        <f ca="1">IF($C$3=10,"",calc_gear1!AS947)</f>
        <v>1</v>
      </c>
      <c r="P349" s="40" t="str">
        <f ca="1">calc_gear1!AT947</f>
        <v/>
      </c>
      <c r="Q349" s="41">
        <f ca="1">IF($C$3=10,"",calc_gear1!AU947*100)</f>
        <v>1400</v>
      </c>
      <c r="S349" s="39">
        <f>calc_gear1!$I1547</f>
        <v>343</v>
      </c>
      <c r="T349" s="6">
        <f>IF(INT($C$3/10)&lt;=2,"",calc_gear1!$J1547)</f>
        <v>102.8</v>
      </c>
      <c r="U349" s="46">
        <f ca="1">IF(INT($C$3/10)&lt;=2,"",calc_gear1!AS1547)</f>
        <v>1</v>
      </c>
      <c r="V349" s="40" t="str">
        <f ca="1">calc_gear1!AT1547</f>
        <v/>
      </c>
      <c r="W349" s="41">
        <f ca="1">IF(INT($C$3/10)&lt;=2,"",calc_gear1!AU1547*100)</f>
        <v>1400</v>
      </c>
    </row>
    <row r="350" spans="7:23">
      <c r="G350" s="39">
        <f>calc_gear1!$I348</f>
        <v>344</v>
      </c>
      <c r="H350" s="6">
        <f>calc_gear1!$J348</f>
        <v>30.1</v>
      </c>
      <c r="I350" s="46">
        <f ca="1">calc_gear1!AS348</f>
        <v>1</v>
      </c>
      <c r="J350" s="40" t="str">
        <f ca="1">calc_gear1!AT348</f>
        <v/>
      </c>
      <c r="K350" s="41">
        <f ca="1">calc_gear1!AU348*100</f>
        <v>1400</v>
      </c>
      <c r="M350" s="39">
        <f>calc_gear1!$I948</f>
        <v>344</v>
      </c>
      <c r="N350" s="6">
        <f>IF($C$3=10,"",calc_gear1!$J948)</f>
        <v>74.400000000000006</v>
      </c>
      <c r="O350" s="46">
        <f ca="1">IF($C$3=10,"",calc_gear1!AS948)</f>
        <v>1</v>
      </c>
      <c r="P350" s="40" t="str">
        <f ca="1">calc_gear1!AT948</f>
        <v/>
      </c>
      <c r="Q350" s="41">
        <f ca="1">IF($C$3=10,"",calc_gear1!AU948*100)</f>
        <v>1400</v>
      </c>
      <c r="S350" s="39">
        <f>calc_gear1!$I1548</f>
        <v>344</v>
      </c>
      <c r="T350" s="6">
        <f>IF(INT($C$3/10)&lt;=2,"",calc_gear1!$J1548)</f>
        <v>103</v>
      </c>
      <c r="U350" s="46">
        <f ca="1">IF(INT($C$3/10)&lt;=2,"",calc_gear1!AS1548)</f>
        <v>1</v>
      </c>
      <c r="V350" s="40" t="str">
        <f ca="1">calc_gear1!AT1548</f>
        <v/>
      </c>
      <c r="W350" s="41">
        <f ca="1">IF(INT($C$3/10)&lt;=2,"",calc_gear1!AU1548*100)</f>
        <v>1400</v>
      </c>
    </row>
    <row r="351" spans="7:23">
      <c r="G351" s="39">
        <f>calc_gear1!$I349</f>
        <v>345</v>
      </c>
      <c r="H351" s="6">
        <f>calc_gear1!$J349</f>
        <v>30.5</v>
      </c>
      <c r="I351" s="46">
        <f ca="1">calc_gear1!AS349</f>
        <v>1</v>
      </c>
      <c r="J351" s="40" t="str">
        <f ca="1">calc_gear1!AT349</f>
        <v/>
      </c>
      <c r="K351" s="41">
        <f ca="1">calc_gear1!AU349*100</f>
        <v>1400</v>
      </c>
      <c r="M351" s="39">
        <f>calc_gear1!$I949</f>
        <v>345</v>
      </c>
      <c r="N351" s="6">
        <f>IF($C$3=10,"",calc_gear1!$J949)</f>
        <v>75.099999999999994</v>
      </c>
      <c r="O351" s="46">
        <f ca="1">IF($C$3=10,"",calc_gear1!AS949)</f>
        <v>1</v>
      </c>
      <c r="P351" s="40" t="str">
        <f ca="1">calc_gear1!AT949</f>
        <v/>
      </c>
      <c r="Q351" s="41">
        <f ca="1">IF($C$3=10,"",calc_gear1!AU949*100)</f>
        <v>1400</v>
      </c>
      <c r="S351" s="39">
        <f>calc_gear1!$I1549</f>
        <v>345</v>
      </c>
      <c r="T351" s="6">
        <f>IF(INT($C$3/10)&lt;=2,"",calc_gear1!$J1549)</f>
        <v>103.5</v>
      </c>
      <c r="U351" s="46">
        <f ca="1">IF(INT($C$3/10)&lt;=2,"",calc_gear1!AS1549)</f>
        <v>1</v>
      </c>
      <c r="V351" s="40" t="str">
        <f ca="1">calc_gear1!AT1549</f>
        <v/>
      </c>
      <c r="W351" s="41">
        <f ca="1">IF(INT($C$3/10)&lt;=2,"",calc_gear1!AU1549*100)</f>
        <v>1400</v>
      </c>
    </row>
    <row r="352" spans="7:23">
      <c r="G352" s="39">
        <f>calc_gear1!$I350</f>
        <v>346</v>
      </c>
      <c r="H352" s="6">
        <f>calc_gear1!$J350</f>
        <v>30.7</v>
      </c>
      <c r="I352" s="46">
        <f ca="1">calc_gear1!AS350</f>
        <v>1</v>
      </c>
      <c r="J352" s="40" t="str">
        <f ca="1">calc_gear1!AT350</f>
        <v/>
      </c>
      <c r="K352" s="41">
        <f ca="1">calc_gear1!AU350*100</f>
        <v>1400</v>
      </c>
      <c r="M352" s="39">
        <f>calc_gear1!$I950</f>
        <v>346</v>
      </c>
      <c r="N352" s="6">
        <f>IF($C$3=10,"",calc_gear1!$J950)</f>
        <v>75.8</v>
      </c>
      <c r="O352" s="46">
        <f ca="1">IF($C$3=10,"",calc_gear1!AS950)</f>
        <v>1</v>
      </c>
      <c r="P352" s="40" t="str">
        <f ca="1">calc_gear1!AT950</f>
        <v/>
      </c>
      <c r="Q352" s="41">
        <f ca="1">IF($C$3=10,"",calc_gear1!AU950*100)</f>
        <v>1400</v>
      </c>
      <c r="S352" s="39">
        <f>calc_gear1!$I1550</f>
        <v>346</v>
      </c>
      <c r="T352" s="6">
        <f>IF(INT($C$3/10)&lt;=2,"",calc_gear1!$J1550)</f>
        <v>104.3</v>
      </c>
      <c r="U352" s="46">
        <f ca="1">IF(INT($C$3/10)&lt;=2,"",calc_gear1!AS1550)</f>
        <v>1</v>
      </c>
      <c r="V352" s="40" t="str">
        <f ca="1">calc_gear1!AT1550</f>
        <v/>
      </c>
      <c r="W352" s="41">
        <f ca="1">IF(INT($C$3/10)&lt;=2,"",calc_gear1!AU1550*100)</f>
        <v>1400</v>
      </c>
    </row>
    <row r="353" spans="7:23">
      <c r="G353" s="39">
        <f>calc_gear1!$I351</f>
        <v>347</v>
      </c>
      <c r="H353" s="6">
        <f>calc_gear1!$J351</f>
        <v>30.8</v>
      </c>
      <c r="I353" s="46">
        <f ca="1">calc_gear1!AS351</f>
        <v>1</v>
      </c>
      <c r="J353" s="40" t="str">
        <f ca="1">calc_gear1!AT351</f>
        <v/>
      </c>
      <c r="K353" s="41">
        <f ca="1">calc_gear1!AU351*100</f>
        <v>1400</v>
      </c>
      <c r="M353" s="39">
        <f>calc_gear1!$I951</f>
        <v>347</v>
      </c>
      <c r="N353" s="6">
        <f>IF($C$3=10,"",calc_gear1!$J951)</f>
        <v>76.5</v>
      </c>
      <c r="O353" s="46">
        <f ca="1">IF($C$3=10,"",calc_gear1!AS951)</f>
        <v>1</v>
      </c>
      <c r="P353" s="40" t="str">
        <f ca="1">calc_gear1!AT951</f>
        <v/>
      </c>
      <c r="Q353" s="41">
        <f ca="1">IF($C$3=10,"",calc_gear1!AU951*100)</f>
        <v>1400</v>
      </c>
      <c r="S353" s="39">
        <f>calc_gear1!$I1551</f>
        <v>347</v>
      </c>
      <c r="T353" s="6">
        <f>IF(INT($C$3/10)&lt;=2,"",calc_gear1!$J1551)</f>
        <v>105.2</v>
      </c>
      <c r="U353" s="46">
        <f ca="1">IF(INT($C$3/10)&lt;=2,"",calc_gear1!AS1551)</f>
        <v>1</v>
      </c>
      <c r="V353" s="40" t="str">
        <f ca="1">calc_gear1!AT1551</f>
        <v/>
      </c>
      <c r="W353" s="41">
        <f ca="1">IF(INT($C$3/10)&lt;=2,"",calc_gear1!AU1551*100)</f>
        <v>1400</v>
      </c>
    </row>
    <row r="354" spans="7:23">
      <c r="G354" s="39">
        <f>calc_gear1!$I352</f>
        <v>348</v>
      </c>
      <c r="H354" s="6">
        <f>calc_gear1!$J352</f>
        <v>30.8</v>
      </c>
      <c r="I354" s="46">
        <f ca="1">calc_gear1!AS352</f>
        <v>1</v>
      </c>
      <c r="J354" s="40" t="str">
        <f ca="1">calc_gear1!AT352</f>
        <v/>
      </c>
      <c r="K354" s="41">
        <f ca="1">calc_gear1!AU352*100</f>
        <v>1400</v>
      </c>
      <c r="M354" s="39">
        <f>calc_gear1!$I952</f>
        <v>348</v>
      </c>
      <c r="N354" s="6">
        <f>IF($C$3=10,"",calc_gear1!$J952)</f>
        <v>77.2</v>
      </c>
      <c r="O354" s="46">
        <f ca="1">IF($C$3=10,"",calc_gear1!AS952)</f>
        <v>1</v>
      </c>
      <c r="P354" s="40" t="str">
        <f ca="1">calc_gear1!AT952</f>
        <v/>
      </c>
      <c r="Q354" s="41">
        <f ca="1">IF($C$3=10,"",calc_gear1!AU952*100)</f>
        <v>1400</v>
      </c>
      <c r="S354" s="39">
        <f>calc_gear1!$I1552</f>
        <v>348</v>
      </c>
      <c r="T354" s="6">
        <f>IF(INT($C$3/10)&lt;=2,"",calc_gear1!$J1552)</f>
        <v>106.1</v>
      </c>
      <c r="U354" s="46">
        <f ca="1">IF(INT($C$3/10)&lt;=2,"",calc_gear1!AS1552)</f>
        <v>1</v>
      </c>
      <c r="V354" s="40" t="str">
        <f ca="1">calc_gear1!AT1552</f>
        <v/>
      </c>
      <c r="W354" s="41">
        <f ca="1">IF(INT($C$3/10)&lt;=2,"",calc_gear1!AU1552*100)</f>
        <v>1400</v>
      </c>
    </row>
    <row r="355" spans="7:23">
      <c r="G355" s="39">
        <f>calc_gear1!$I353</f>
        <v>349</v>
      </c>
      <c r="H355" s="6">
        <f>calc_gear1!$J353</f>
        <v>30.8</v>
      </c>
      <c r="I355" s="46">
        <f ca="1">calc_gear1!AS353</f>
        <v>1</v>
      </c>
      <c r="J355" s="40" t="str">
        <f ca="1">calc_gear1!AT353</f>
        <v/>
      </c>
      <c r="K355" s="41">
        <f ca="1">calc_gear1!AU353*100</f>
        <v>1400</v>
      </c>
      <c r="M355" s="39">
        <f>calc_gear1!$I953</f>
        <v>349</v>
      </c>
      <c r="N355" s="6">
        <f>IF($C$3=10,"",calc_gear1!$J953)</f>
        <v>77.8</v>
      </c>
      <c r="O355" s="46">
        <f ca="1">IF($C$3=10,"",calc_gear1!AS953)</f>
        <v>1</v>
      </c>
      <c r="P355" s="40" t="str">
        <f ca="1">calc_gear1!AT953</f>
        <v/>
      </c>
      <c r="Q355" s="41">
        <f ca="1">IF($C$3=10,"",calc_gear1!AU953*100)</f>
        <v>1400</v>
      </c>
      <c r="S355" s="39">
        <f>calc_gear1!$I1553</f>
        <v>349</v>
      </c>
      <c r="T355" s="6">
        <f>IF(INT($C$3/10)&lt;=2,"",calc_gear1!$J1553)</f>
        <v>106.8</v>
      </c>
      <c r="U355" s="46">
        <f ca="1">IF(INT($C$3/10)&lt;=2,"",calc_gear1!AS1553)</f>
        <v>1</v>
      </c>
      <c r="V355" s="40" t="str">
        <f ca="1">calc_gear1!AT1553</f>
        <v/>
      </c>
      <c r="W355" s="41">
        <f ca="1">IF(INT($C$3/10)&lt;=2,"",calc_gear1!AU1553*100)</f>
        <v>1400</v>
      </c>
    </row>
    <row r="356" spans="7:23">
      <c r="G356" s="39">
        <f>calc_gear1!$I354</f>
        <v>350</v>
      </c>
      <c r="H356" s="6">
        <f>calc_gear1!$J354</f>
        <v>30.8</v>
      </c>
      <c r="I356" s="46">
        <f ca="1">calc_gear1!AS354</f>
        <v>1</v>
      </c>
      <c r="J356" s="40" t="str">
        <f ca="1">calc_gear1!AT354</f>
        <v/>
      </c>
      <c r="K356" s="41">
        <f ca="1">calc_gear1!AU354*100</f>
        <v>1400</v>
      </c>
      <c r="M356" s="39">
        <f>calc_gear1!$I954</f>
        <v>350</v>
      </c>
      <c r="N356" s="6">
        <f>IF($C$3=10,"",calc_gear1!$J954)</f>
        <v>78.5</v>
      </c>
      <c r="O356" s="46">
        <f ca="1">IF($C$3=10,"",calc_gear1!AS954)</f>
        <v>1</v>
      </c>
      <c r="P356" s="40" t="str">
        <f ca="1">calc_gear1!AT954</f>
        <v/>
      </c>
      <c r="Q356" s="41">
        <f ca="1">IF($C$3=10,"",calc_gear1!AU954*100)</f>
        <v>1400</v>
      </c>
      <c r="S356" s="39">
        <f>calc_gear1!$I1554</f>
        <v>350</v>
      </c>
      <c r="T356" s="6">
        <f>IF(INT($C$3/10)&lt;=2,"",calc_gear1!$J1554)</f>
        <v>107.1</v>
      </c>
      <c r="U356" s="46">
        <f ca="1">IF(INT($C$3/10)&lt;=2,"",calc_gear1!AS1554)</f>
        <v>1</v>
      </c>
      <c r="V356" s="40" t="str">
        <f ca="1">calc_gear1!AT1554</f>
        <v/>
      </c>
      <c r="W356" s="41">
        <f ca="1">IF(INT($C$3/10)&lt;=2,"",calc_gear1!AU1554*100)</f>
        <v>1400</v>
      </c>
    </row>
    <row r="357" spans="7:23">
      <c r="G357" s="39">
        <f>calc_gear1!$I355</f>
        <v>351</v>
      </c>
      <c r="H357" s="6">
        <f>calc_gear1!$J355</f>
        <v>30.8</v>
      </c>
      <c r="I357" s="46">
        <f ca="1">calc_gear1!AS355</f>
        <v>1</v>
      </c>
      <c r="J357" s="40" t="str">
        <f ca="1">calc_gear1!AT355</f>
        <v/>
      </c>
      <c r="K357" s="41">
        <f ca="1">calc_gear1!AU355*100</f>
        <v>1400</v>
      </c>
      <c r="M357" s="39">
        <f>calc_gear1!$I955</f>
        <v>351</v>
      </c>
      <c r="N357" s="6">
        <f>IF($C$3=10,"",calc_gear1!$J955)</f>
        <v>79.2</v>
      </c>
      <c r="O357" s="46">
        <f ca="1">IF($C$3=10,"",calc_gear1!AS955)</f>
        <v>1</v>
      </c>
      <c r="P357" s="40" t="str">
        <f ca="1">calc_gear1!AT955</f>
        <v/>
      </c>
      <c r="Q357" s="41">
        <f ca="1">IF($C$3=10,"",calc_gear1!AU955*100)</f>
        <v>1400</v>
      </c>
      <c r="S357" s="39">
        <f>calc_gear1!$I1555</f>
        <v>351</v>
      </c>
      <c r="T357" s="6">
        <f>IF(INT($C$3/10)&lt;=2,"",calc_gear1!$J1555)</f>
        <v>106.7</v>
      </c>
      <c r="U357" s="46">
        <f ca="1">IF(INT($C$3/10)&lt;=2,"",calc_gear1!AS1555)</f>
        <v>1</v>
      </c>
      <c r="V357" s="40" t="str">
        <f ca="1">calc_gear1!AT1555</f>
        <v/>
      </c>
      <c r="W357" s="41">
        <f ca="1">IF(INT($C$3/10)&lt;=2,"",calc_gear1!AU1555*100)</f>
        <v>1400</v>
      </c>
    </row>
    <row r="358" spans="7:23">
      <c r="G358" s="39">
        <f>calc_gear1!$I356</f>
        <v>352</v>
      </c>
      <c r="H358" s="6">
        <f>calc_gear1!$J356</f>
        <v>30.8</v>
      </c>
      <c r="I358" s="46">
        <f ca="1">calc_gear1!AS356</f>
        <v>1</v>
      </c>
      <c r="J358" s="40" t="str">
        <f ca="1">calc_gear1!AT356</f>
        <v/>
      </c>
      <c r="K358" s="41">
        <f ca="1">calc_gear1!AU356*100</f>
        <v>1400</v>
      </c>
      <c r="M358" s="39">
        <f>calc_gear1!$I956</f>
        <v>352</v>
      </c>
      <c r="N358" s="6">
        <f>IF($C$3=10,"",calc_gear1!$J956)</f>
        <v>80</v>
      </c>
      <c r="O358" s="46">
        <f ca="1">IF($C$3=10,"",calc_gear1!AS956)</f>
        <v>1</v>
      </c>
      <c r="P358" s="40" t="str">
        <f ca="1">calc_gear1!AT956</f>
        <v/>
      </c>
      <c r="Q358" s="41">
        <f ca="1">IF($C$3=10,"",calc_gear1!AU956*100)</f>
        <v>1400</v>
      </c>
      <c r="S358" s="39">
        <f>calc_gear1!$I1556</f>
        <v>352</v>
      </c>
      <c r="T358" s="6">
        <f>IF(INT($C$3/10)&lt;=2,"",calc_gear1!$J1556)</f>
        <v>105</v>
      </c>
      <c r="U358" s="46">
        <f ca="1">IF(INT($C$3/10)&lt;=2,"",calc_gear1!AS1556)</f>
        <v>1</v>
      </c>
      <c r="V358" s="40" t="str">
        <f ca="1">calc_gear1!AT1556</f>
        <v/>
      </c>
      <c r="W358" s="41">
        <f ca="1">IF(INT($C$3/10)&lt;=2,"",calc_gear1!AU1556*100)</f>
        <v>1400</v>
      </c>
    </row>
    <row r="359" spans="7:23">
      <c r="G359" s="39">
        <f>calc_gear1!$I357</f>
        <v>353</v>
      </c>
      <c r="H359" s="6">
        <f>calc_gear1!$J357</f>
        <v>30.8</v>
      </c>
      <c r="I359" s="46">
        <f ca="1">calc_gear1!AS357</f>
        <v>1</v>
      </c>
      <c r="J359" s="40" t="str">
        <f ca="1">calc_gear1!AT357</f>
        <v/>
      </c>
      <c r="K359" s="41">
        <f ca="1">calc_gear1!AU357*100</f>
        <v>1400</v>
      </c>
      <c r="M359" s="39">
        <f>calc_gear1!$I957</f>
        <v>353</v>
      </c>
      <c r="N359" s="6">
        <f>IF($C$3=10,"",calc_gear1!$J957)</f>
        <v>81</v>
      </c>
      <c r="O359" s="46">
        <f ca="1">IF($C$3=10,"",calc_gear1!AS957)</f>
        <v>1</v>
      </c>
      <c r="P359" s="40" t="str">
        <f ca="1">calc_gear1!AT957</f>
        <v/>
      </c>
      <c r="Q359" s="41">
        <f ca="1">IF($C$3=10,"",calc_gear1!AU957*100)</f>
        <v>1400</v>
      </c>
      <c r="S359" s="39">
        <f>calc_gear1!$I1557</f>
        <v>353</v>
      </c>
      <c r="T359" s="6">
        <f>IF(INT($C$3/10)&lt;=2,"",calc_gear1!$J1557)</f>
        <v>102.3</v>
      </c>
      <c r="U359" s="46">
        <f ca="1">IF(INT($C$3/10)&lt;=2,"",calc_gear1!AS1557)</f>
        <v>1</v>
      </c>
      <c r="V359" s="40" t="str">
        <f ca="1">calc_gear1!AT1557</f>
        <v/>
      </c>
      <c r="W359" s="41">
        <f ca="1">IF(INT($C$3/10)&lt;=2,"",calc_gear1!AU1557*100)</f>
        <v>1400</v>
      </c>
    </row>
    <row r="360" spans="7:23">
      <c r="G360" s="39">
        <f>calc_gear1!$I358</f>
        <v>354</v>
      </c>
      <c r="H360" s="6">
        <f>calc_gear1!$J358</f>
        <v>30.9</v>
      </c>
      <c r="I360" s="46">
        <f ca="1">calc_gear1!AS358</f>
        <v>1</v>
      </c>
      <c r="J360" s="40" t="str">
        <f ca="1">calc_gear1!AT358</f>
        <v/>
      </c>
      <c r="K360" s="41">
        <f ca="1">calc_gear1!AU358*100</f>
        <v>1400</v>
      </c>
      <c r="M360" s="39">
        <f>calc_gear1!$I958</f>
        <v>354</v>
      </c>
      <c r="N360" s="6">
        <f>IF($C$3=10,"",calc_gear1!$J958)</f>
        <v>82</v>
      </c>
      <c r="O360" s="46">
        <f ca="1">IF($C$3=10,"",calc_gear1!AS958)</f>
        <v>1</v>
      </c>
      <c r="P360" s="40" t="str">
        <f ca="1">calc_gear1!AT958</f>
        <v/>
      </c>
      <c r="Q360" s="41">
        <f ca="1">IF($C$3=10,"",calc_gear1!AU958*100)</f>
        <v>1400</v>
      </c>
      <c r="S360" s="39">
        <f>calc_gear1!$I1558</f>
        <v>354</v>
      </c>
      <c r="T360" s="6">
        <f>IF(INT($C$3/10)&lt;=2,"",calc_gear1!$J1558)</f>
        <v>99.1</v>
      </c>
      <c r="U360" s="46">
        <f ca="1">IF(INT($C$3/10)&lt;=2,"",calc_gear1!AS1558)</f>
        <v>1</v>
      </c>
      <c r="V360" s="40" t="str">
        <f ca="1">calc_gear1!AT1558</f>
        <v/>
      </c>
      <c r="W360" s="41">
        <f ca="1">IF(INT($C$3/10)&lt;=2,"",calc_gear1!AU1558*100)</f>
        <v>1400</v>
      </c>
    </row>
    <row r="361" spans="7:23">
      <c r="G361" s="39">
        <f>calc_gear1!$I359</f>
        <v>355</v>
      </c>
      <c r="H361" s="6">
        <f>calc_gear1!$J359</f>
        <v>30.9</v>
      </c>
      <c r="I361" s="46">
        <f ca="1">calc_gear1!AS359</f>
        <v>1</v>
      </c>
      <c r="J361" s="40" t="str">
        <f ca="1">calc_gear1!AT359</f>
        <v/>
      </c>
      <c r="K361" s="41">
        <f ca="1">calc_gear1!AU359*100</f>
        <v>1400</v>
      </c>
      <c r="M361" s="39">
        <f>calc_gear1!$I959</f>
        <v>355</v>
      </c>
      <c r="N361" s="6">
        <f>IF($C$3=10,"",calc_gear1!$J959)</f>
        <v>83</v>
      </c>
      <c r="O361" s="46">
        <f ca="1">IF($C$3=10,"",calc_gear1!AS959)</f>
        <v>1</v>
      </c>
      <c r="P361" s="40" t="str">
        <f ca="1">calc_gear1!AT959</f>
        <v/>
      </c>
      <c r="Q361" s="41">
        <f ca="1">IF($C$3=10,"",calc_gear1!AU959*100)</f>
        <v>1400</v>
      </c>
      <c r="S361" s="39">
        <f>calc_gear1!$I1559</f>
        <v>355</v>
      </c>
      <c r="T361" s="6">
        <f>IF(INT($C$3/10)&lt;=2,"",calc_gear1!$J1559)</f>
        <v>96.3</v>
      </c>
      <c r="U361" s="46">
        <f ca="1">IF(INT($C$3/10)&lt;=2,"",calc_gear1!AS1559)</f>
        <v>1</v>
      </c>
      <c r="V361" s="40" t="str">
        <f ca="1">calc_gear1!AT1559</f>
        <v/>
      </c>
      <c r="W361" s="41">
        <f ca="1">IF(INT($C$3/10)&lt;=2,"",calc_gear1!AU1559*100)</f>
        <v>1400</v>
      </c>
    </row>
    <row r="362" spans="7:23">
      <c r="G362" s="39">
        <f>calc_gear1!$I360</f>
        <v>356</v>
      </c>
      <c r="H362" s="6">
        <f>calc_gear1!$J360</f>
        <v>30.9</v>
      </c>
      <c r="I362" s="46">
        <f ca="1">calc_gear1!AS360</f>
        <v>1</v>
      </c>
      <c r="J362" s="40" t="str">
        <f ca="1">calc_gear1!AT360</f>
        <v/>
      </c>
      <c r="K362" s="41">
        <f ca="1">calc_gear1!AU360*100</f>
        <v>1400</v>
      </c>
      <c r="M362" s="39">
        <f>calc_gear1!$I960</f>
        <v>356</v>
      </c>
      <c r="N362" s="6">
        <f>IF($C$3=10,"",calc_gear1!$J960)</f>
        <v>83.7</v>
      </c>
      <c r="O362" s="46">
        <f ca="1">IF($C$3=10,"",calc_gear1!AS960)</f>
        <v>1</v>
      </c>
      <c r="P362" s="40" t="str">
        <f ca="1">calc_gear1!AT960</f>
        <v/>
      </c>
      <c r="Q362" s="41">
        <f ca="1">IF($C$3=10,"",calc_gear1!AU960*100)</f>
        <v>1400</v>
      </c>
      <c r="S362" s="39">
        <f>calc_gear1!$I1560</f>
        <v>356</v>
      </c>
      <c r="T362" s="6">
        <f>IF(INT($C$3/10)&lt;=2,"",calc_gear1!$J1560)</f>
        <v>95</v>
      </c>
      <c r="U362" s="46">
        <f ca="1">IF(INT($C$3/10)&lt;=2,"",calc_gear1!AS1560)</f>
        <v>1</v>
      </c>
      <c r="V362" s="40" t="str">
        <f ca="1">calc_gear1!AT1560</f>
        <v/>
      </c>
      <c r="W362" s="41">
        <f ca="1">IF(INT($C$3/10)&lt;=2,"",calc_gear1!AU1560*100)</f>
        <v>1400</v>
      </c>
    </row>
    <row r="363" spans="7:23">
      <c r="G363" s="39">
        <f>calc_gear1!$I361</f>
        <v>357</v>
      </c>
      <c r="H363" s="6">
        <f>calc_gear1!$J361</f>
        <v>30.8</v>
      </c>
      <c r="I363" s="46">
        <f ca="1">calc_gear1!AS361</f>
        <v>1</v>
      </c>
      <c r="J363" s="40" t="str">
        <f ca="1">calc_gear1!AT361</f>
        <v/>
      </c>
      <c r="K363" s="41">
        <f ca="1">calc_gear1!AU361*100</f>
        <v>1400</v>
      </c>
      <c r="M363" s="39">
        <f>calc_gear1!$I961</f>
        <v>357</v>
      </c>
      <c r="N363" s="6">
        <f>IF($C$3=10,"",calc_gear1!$J961)</f>
        <v>84.2</v>
      </c>
      <c r="O363" s="46">
        <f ca="1">IF($C$3=10,"",calc_gear1!AS961)</f>
        <v>1</v>
      </c>
      <c r="P363" s="40" t="str">
        <f ca="1">calc_gear1!AT961</f>
        <v/>
      </c>
      <c r="Q363" s="41">
        <f ca="1">IF($C$3=10,"",calc_gear1!AU961*100)</f>
        <v>1400</v>
      </c>
      <c r="S363" s="39">
        <f>calc_gear1!$I1561</f>
        <v>357</v>
      </c>
      <c r="T363" s="6">
        <f>IF(INT($C$3/10)&lt;=2,"",calc_gear1!$J1561)</f>
        <v>95.4</v>
      </c>
      <c r="U363" s="46">
        <f ca="1">IF(INT($C$3/10)&lt;=2,"",calc_gear1!AS1561)</f>
        <v>1</v>
      </c>
      <c r="V363" s="40" t="str">
        <f ca="1">calc_gear1!AT1561</f>
        <v/>
      </c>
      <c r="W363" s="41">
        <f ca="1">IF(INT($C$3/10)&lt;=2,"",calc_gear1!AU1561*100)</f>
        <v>1400</v>
      </c>
    </row>
    <row r="364" spans="7:23">
      <c r="G364" s="39">
        <f>calc_gear1!$I362</f>
        <v>358</v>
      </c>
      <c r="H364" s="6">
        <f>calc_gear1!$J362</f>
        <v>30.4</v>
      </c>
      <c r="I364" s="46">
        <f ca="1">calc_gear1!AS362</f>
        <v>1</v>
      </c>
      <c r="J364" s="40" t="str">
        <f ca="1">calc_gear1!AT362</f>
        <v/>
      </c>
      <c r="K364" s="41">
        <f ca="1">calc_gear1!AU362*100</f>
        <v>1400</v>
      </c>
      <c r="M364" s="39">
        <f>calc_gear1!$I962</f>
        <v>358</v>
      </c>
      <c r="N364" s="6">
        <f>IF($C$3=10,"",calc_gear1!$J962)</f>
        <v>84.4</v>
      </c>
      <c r="O364" s="46">
        <f ca="1">IF($C$3=10,"",calc_gear1!AS962)</f>
        <v>1</v>
      </c>
      <c r="P364" s="40" t="str">
        <f ca="1">calc_gear1!AT962</f>
        <v/>
      </c>
      <c r="Q364" s="41">
        <f ca="1">IF($C$3=10,"",calc_gear1!AU962*100)</f>
        <v>1400</v>
      </c>
      <c r="S364" s="39">
        <f>calc_gear1!$I1562</f>
        <v>358</v>
      </c>
      <c r="T364" s="6">
        <f>IF(INT($C$3/10)&lt;=2,"",calc_gear1!$J1562)</f>
        <v>96.4</v>
      </c>
      <c r="U364" s="46">
        <f ca="1">IF(INT($C$3/10)&lt;=2,"",calc_gear1!AS1562)</f>
        <v>1</v>
      </c>
      <c r="V364" s="40" t="str">
        <f ca="1">calc_gear1!AT1562</f>
        <v/>
      </c>
      <c r="W364" s="41">
        <f ca="1">IF(INT($C$3/10)&lt;=2,"",calc_gear1!AU1562*100)</f>
        <v>1400</v>
      </c>
    </row>
    <row r="365" spans="7:23">
      <c r="G365" s="39">
        <f>calc_gear1!$I363</f>
        <v>359</v>
      </c>
      <c r="H365" s="6">
        <f>calc_gear1!$J363</f>
        <v>29.6</v>
      </c>
      <c r="I365" s="46">
        <f ca="1">calc_gear1!AS363</f>
        <v>1</v>
      </c>
      <c r="J365" s="40" t="str">
        <f ca="1">calc_gear1!AT363</f>
        <v/>
      </c>
      <c r="K365" s="41">
        <f ca="1">calc_gear1!AU363*100</f>
        <v>1400</v>
      </c>
      <c r="M365" s="39">
        <f>calc_gear1!$I963</f>
        <v>359</v>
      </c>
      <c r="N365" s="6">
        <f>IF($C$3=10,"",calc_gear1!$J963)</f>
        <v>84.5</v>
      </c>
      <c r="O365" s="46">
        <f ca="1">IF($C$3=10,"",calc_gear1!AS963)</f>
        <v>1</v>
      </c>
      <c r="P365" s="40" t="str">
        <f ca="1">calc_gear1!AT963</f>
        <v/>
      </c>
      <c r="Q365" s="41">
        <f ca="1">IF($C$3=10,"",calc_gear1!AU963*100)</f>
        <v>1400</v>
      </c>
      <c r="S365" s="39">
        <f>calc_gear1!$I1563</f>
        <v>359</v>
      </c>
      <c r="T365" s="6">
        <f>IF(INT($C$3/10)&lt;=2,"",calc_gear1!$J1563)</f>
        <v>97.3</v>
      </c>
      <c r="U365" s="46">
        <f ca="1">IF(INT($C$3/10)&lt;=2,"",calc_gear1!AS1563)</f>
        <v>1</v>
      </c>
      <c r="V365" s="40" t="str">
        <f ca="1">calc_gear1!AT1563</f>
        <v/>
      </c>
      <c r="W365" s="41">
        <f ca="1">IF(INT($C$3/10)&lt;=2,"",calc_gear1!AU1563*100)</f>
        <v>1400</v>
      </c>
    </row>
    <row r="366" spans="7:23">
      <c r="G366" s="39">
        <f>calc_gear1!$I364</f>
        <v>360</v>
      </c>
      <c r="H366" s="6">
        <f>calc_gear1!$J364</f>
        <v>28.4</v>
      </c>
      <c r="I366" s="46">
        <f ca="1">calc_gear1!AS364</f>
        <v>1</v>
      </c>
      <c r="J366" s="40" t="str">
        <f ca="1">calc_gear1!AT364</f>
        <v/>
      </c>
      <c r="K366" s="41">
        <f ca="1">calc_gear1!AU364*100</f>
        <v>1400</v>
      </c>
      <c r="M366" s="39">
        <f>calc_gear1!$I964</f>
        <v>360</v>
      </c>
      <c r="N366" s="6">
        <f>IF($C$3=10,"",calc_gear1!$J964)</f>
        <v>84.4</v>
      </c>
      <c r="O366" s="46">
        <f ca="1">IF($C$3=10,"",calc_gear1!AS964)</f>
        <v>1</v>
      </c>
      <c r="P366" s="40" t="str">
        <f ca="1">calc_gear1!AT964</f>
        <v/>
      </c>
      <c r="Q366" s="41">
        <f ca="1">IF($C$3=10,"",calc_gear1!AU964*100)</f>
        <v>1400</v>
      </c>
      <c r="S366" s="39">
        <f>calc_gear1!$I1564</f>
        <v>360</v>
      </c>
      <c r="T366" s="6">
        <f>IF(INT($C$3/10)&lt;=2,"",calc_gear1!$J1564)</f>
        <v>97.5</v>
      </c>
      <c r="U366" s="46">
        <f ca="1">IF(INT($C$3/10)&lt;=2,"",calc_gear1!AS1564)</f>
        <v>1</v>
      </c>
      <c r="V366" s="40" t="str">
        <f ca="1">calc_gear1!AT1564</f>
        <v/>
      </c>
      <c r="W366" s="41">
        <f ca="1">IF(INT($C$3/10)&lt;=2,"",calc_gear1!AU1564*100)</f>
        <v>1400</v>
      </c>
    </row>
    <row r="367" spans="7:23">
      <c r="G367" s="39">
        <f>calc_gear1!$I365</f>
        <v>361</v>
      </c>
      <c r="H367" s="6">
        <f>calc_gear1!$J365</f>
        <v>27.1</v>
      </c>
      <c r="I367" s="46">
        <f ca="1">calc_gear1!AS365</f>
        <v>1</v>
      </c>
      <c r="J367" s="40" t="str">
        <f ca="1">calc_gear1!AT365</f>
        <v/>
      </c>
      <c r="K367" s="41">
        <f ca="1">calc_gear1!AU365*100</f>
        <v>1400</v>
      </c>
      <c r="M367" s="39">
        <f>calc_gear1!$I965</f>
        <v>361</v>
      </c>
      <c r="N367" s="6">
        <f>IF($C$3=10,"",calc_gear1!$J965)</f>
        <v>84.1</v>
      </c>
      <c r="O367" s="46">
        <f ca="1">IF($C$3=10,"",calc_gear1!AS965)</f>
        <v>1</v>
      </c>
      <c r="P367" s="40" t="str">
        <f ca="1">calc_gear1!AT965</f>
        <v/>
      </c>
      <c r="Q367" s="41">
        <f ca="1">IF($C$3=10,"",calc_gear1!AU965*100)</f>
        <v>1400</v>
      </c>
      <c r="S367" s="39">
        <f>calc_gear1!$I1565</f>
        <v>361</v>
      </c>
      <c r="T367" s="6">
        <f>IF(INT($C$3/10)&lt;=2,"",calc_gear1!$J1565)</f>
        <v>96.1</v>
      </c>
      <c r="U367" s="46">
        <f ca="1">IF(INT($C$3/10)&lt;=2,"",calc_gear1!AS1565)</f>
        <v>1</v>
      </c>
      <c r="V367" s="40" t="str">
        <f ca="1">calc_gear1!AT1565</f>
        <v/>
      </c>
      <c r="W367" s="41">
        <f ca="1">IF(INT($C$3/10)&lt;=2,"",calc_gear1!AU1565*100)</f>
        <v>1400</v>
      </c>
    </row>
    <row r="368" spans="7:23">
      <c r="G368" s="39">
        <f>calc_gear1!$I366</f>
        <v>362</v>
      </c>
      <c r="H368" s="6">
        <f>calc_gear1!$J366</f>
        <v>26</v>
      </c>
      <c r="I368" s="46">
        <f ca="1">calc_gear1!AS366</f>
        <v>1</v>
      </c>
      <c r="J368" s="40" t="str">
        <f ca="1">calc_gear1!AT366</f>
        <v/>
      </c>
      <c r="K368" s="41">
        <f ca="1">calc_gear1!AU366*100</f>
        <v>1400</v>
      </c>
      <c r="M368" s="39">
        <f>calc_gear1!$I966</f>
        <v>362</v>
      </c>
      <c r="N368" s="6">
        <f>IF($C$3=10,"",calc_gear1!$J966)</f>
        <v>83.7</v>
      </c>
      <c r="O368" s="46">
        <f ca="1">IF($C$3=10,"",calc_gear1!AS966)</f>
        <v>1</v>
      </c>
      <c r="P368" s="40" t="str">
        <f ca="1">calc_gear1!AT966</f>
        <v/>
      </c>
      <c r="Q368" s="41">
        <f ca="1">IF($C$3=10,"",calc_gear1!AU966*100)</f>
        <v>1400</v>
      </c>
      <c r="S368" s="39">
        <f>calc_gear1!$I1566</f>
        <v>362</v>
      </c>
      <c r="T368" s="6">
        <f>IF(INT($C$3/10)&lt;=2,"",calc_gear1!$J1566)</f>
        <v>93.4</v>
      </c>
      <c r="U368" s="46">
        <f ca="1">IF(INT($C$3/10)&lt;=2,"",calc_gear1!AS1566)</f>
        <v>1</v>
      </c>
      <c r="V368" s="40" t="str">
        <f ca="1">calc_gear1!AT1566</f>
        <v/>
      </c>
      <c r="W368" s="41">
        <f ca="1">IF(INT($C$3/10)&lt;=2,"",calc_gear1!AU1566*100)</f>
        <v>1400</v>
      </c>
    </row>
    <row r="369" spans="7:23">
      <c r="G369" s="39">
        <f>calc_gear1!$I367</f>
        <v>363</v>
      </c>
      <c r="H369" s="6">
        <f>calc_gear1!$J367</f>
        <v>25.4</v>
      </c>
      <c r="I369" s="46">
        <f ca="1">calc_gear1!AS367</f>
        <v>1</v>
      </c>
      <c r="J369" s="40" t="str">
        <f ca="1">calc_gear1!AT367</f>
        <v/>
      </c>
      <c r="K369" s="41">
        <f ca="1">calc_gear1!AU367*100</f>
        <v>1400</v>
      </c>
      <c r="M369" s="39">
        <f>calc_gear1!$I967</f>
        <v>363</v>
      </c>
      <c r="N369" s="6">
        <f>IF($C$3=10,"",calc_gear1!$J967)</f>
        <v>83.2</v>
      </c>
      <c r="O369" s="46">
        <f ca="1">IF($C$3=10,"",calc_gear1!AS967)</f>
        <v>1</v>
      </c>
      <c r="P369" s="40" t="str">
        <f ca="1">calc_gear1!AT967</f>
        <v/>
      </c>
      <c r="Q369" s="41">
        <f ca="1">IF($C$3=10,"",calc_gear1!AU967*100)</f>
        <v>1400</v>
      </c>
      <c r="S369" s="39">
        <f>calc_gear1!$I1567</f>
        <v>363</v>
      </c>
      <c r="T369" s="6">
        <f>IF(INT($C$3/10)&lt;=2,"",calc_gear1!$J1567)</f>
        <v>90.4</v>
      </c>
      <c r="U369" s="46">
        <f ca="1">IF(INT($C$3/10)&lt;=2,"",calc_gear1!AS1567)</f>
        <v>1</v>
      </c>
      <c r="V369" s="40" t="str">
        <f ca="1">calc_gear1!AT1567</f>
        <v/>
      </c>
      <c r="W369" s="41">
        <f ca="1">IF(INT($C$3/10)&lt;=2,"",calc_gear1!AU1567*100)</f>
        <v>1400</v>
      </c>
    </row>
    <row r="370" spans="7:23">
      <c r="G370" s="39">
        <f>calc_gear1!$I368</f>
        <v>364</v>
      </c>
      <c r="H370" s="6">
        <f>calc_gear1!$J368</f>
        <v>25.5</v>
      </c>
      <c r="I370" s="46">
        <f ca="1">calc_gear1!AS368</f>
        <v>1</v>
      </c>
      <c r="J370" s="40" t="str">
        <f ca="1">calc_gear1!AT368</f>
        <v/>
      </c>
      <c r="K370" s="41">
        <f ca="1">calc_gear1!AU368*100</f>
        <v>1400</v>
      </c>
      <c r="M370" s="39">
        <f>calc_gear1!$I968</f>
        <v>364</v>
      </c>
      <c r="N370" s="6">
        <f>IF($C$3=10,"",calc_gear1!$J968)</f>
        <v>82.8</v>
      </c>
      <c r="O370" s="46">
        <f ca="1">IF($C$3=10,"",calc_gear1!AS968)</f>
        <v>1</v>
      </c>
      <c r="P370" s="40" t="str">
        <f ca="1">calc_gear1!AT968</f>
        <v/>
      </c>
      <c r="Q370" s="41">
        <f ca="1">IF($C$3=10,"",calc_gear1!AU968*100)</f>
        <v>1400</v>
      </c>
      <c r="S370" s="39">
        <f>calc_gear1!$I1568</f>
        <v>364</v>
      </c>
      <c r="T370" s="6">
        <f>IF(INT($C$3/10)&lt;=2,"",calc_gear1!$J1568)</f>
        <v>87.8</v>
      </c>
      <c r="U370" s="46">
        <f ca="1">IF(INT($C$3/10)&lt;=2,"",calc_gear1!AS1568)</f>
        <v>1</v>
      </c>
      <c r="V370" s="40" t="str">
        <f ca="1">calc_gear1!AT1568</f>
        <v/>
      </c>
      <c r="W370" s="41">
        <f ca="1">IF(INT($C$3/10)&lt;=2,"",calc_gear1!AU1568*100)</f>
        <v>1400</v>
      </c>
    </row>
    <row r="371" spans="7:23">
      <c r="G371" s="39">
        <f>calc_gear1!$I369</f>
        <v>365</v>
      </c>
      <c r="H371" s="6">
        <f>calc_gear1!$J369</f>
        <v>26.3</v>
      </c>
      <c r="I371" s="46">
        <f ca="1">calc_gear1!AS369</f>
        <v>1</v>
      </c>
      <c r="J371" s="40" t="str">
        <f ca="1">calc_gear1!AT369</f>
        <v/>
      </c>
      <c r="K371" s="41">
        <f ca="1">calc_gear1!AU369*100</f>
        <v>1400</v>
      </c>
      <c r="M371" s="39">
        <f>calc_gear1!$I969</f>
        <v>365</v>
      </c>
      <c r="N371" s="6">
        <f>IF($C$3=10,"",calc_gear1!$J969)</f>
        <v>82.6</v>
      </c>
      <c r="O371" s="46">
        <f ca="1">IF($C$3=10,"",calc_gear1!AS969)</f>
        <v>1</v>
      </c>
      <c r="P371" s="40" t="str">
        <f ca="1">calc_gear1!AT969</f>
        <v/>
      </c>
      <c r="Q371" s="41">
        <f ca="1">IF($C$3=10,"",calc_gear1!AU969*100)</f>
        <v>1400</v>
      </c>
      <c r="S371" s="39">
        <f>calc_gear1!$I1569</f>
        <v>365</v>
      </c>
      <c r="T371" s="6">
        <f>IF(INT($C$3/10)&lt;=2,"",calc_gear1!$J1569)</f>
        <v>86</v>
      </c>
      <c r="U371" s="46">
        <f ca="1">IF(INT($C$3/10)&lt;=2,"",calc_gear1!AS1569)</f>
        <v>1</v>
      </c>
      <c r="V371" s="40" t="str">
        <f ca="1">calc_gear1!AT1569</f>
        <v/>
      </c>
      <c r="W371" s="41">
        <f ca="1">IF(INT($C$3/10)&lt;=2,"",calc_gear1!AU1569*100)</f>
        <v>1400</v>
      </c>
    </row>
    <row r="372" spans="7:23">
      <c r="G372" s="39">
        <f>calc_gear1!$I370</f>
        <v>366</v>
      </c>
      <c r="H372" s="6">
        <f>calc_gear1!$J370</f>
        <v>27.3</v>
      </c>
      <c r="I372" s="46">
        <f ca="1">calc_gear1!AS370</f>
        <v>1</v>
      </c>
      <c r="J372" s="40" t="str">
        <f ca="1">calc_gear1!AT370</f>
        <v/>
      </c>
      <c r="K372" s="41">
        <f ca="1">calc_gear1!AU370*100</f>
        <v>1400</v>
      </c>
      <c r="M372" s="39">
        <f>calc_gear1!$I970</f>
        <v>366</v>
      </c>
      <c r="N372" s="6">
        <f>IF($C$3=10,"",calc_gear1!$J970)</f>
        <v>82.5</v>
      </c>
      <c r="O372" s="46">
        <f ca="1">IF($C$3=10,"",calc_gear1!AS970)</f>
        <v>1</v>
      </c>
      <c r="P372" s="40" t="str">
        <f ca="1">calc_gear1!AT970</f>
        <v/>
      </c>
      <c r="Q372" s="41">
        <f ca="1">IF($C$3=10,"",calc_gear1!AU970*100)</f>
        <v>1400</v>
      </c>
      <c r="S372" s="39">
        <f>calc_gear1!$I1570</f>
        <v>366</v>
      </c>
      <c r="T372" s="6">
        <f>IF(INT($C$3/10)&lt;=2,"",calc_gear1!$J1570)</f>
        <v>85.1</v>
      </c>
      <c r="U372" s="46">
        <f ca="1">IF(INT($C$3/10)&lt;=2,"",calc_gear1!AS1570)</f>
        <v>1</v>
      </c>
      <c r="V372" s="40" t="str">
        <f ca="1">calc_gear1!AT1570</f>
        <v/>
      </c>
      <c r="W372" s="41">
        <f ca="1">IF(INT($C$3/10)&lt;=2,"",calc_gear1!AU1570*100)</f>
        <v>1400</v>
      </c>
    </row>
    <row r="373" spans="7:23">
      <c r="G373" s="39">
        <f>calc_gear1!$I371</f>
        <v>367</v>
      </c>
      <c r="H373" s="6">
        <f>calc_gear1!$J371</f>
        <v>28.4</v>
      </c>
      <c r="I373" s="46">
        <f ca="1">calc_gear1!AS371</f>
        <v>1</v>
      </c>
      <c r="J373" s="40" t="str">
        <f ca="1">calc_gear1!AT371</f>
        <v/>
      </c>
      <c r="K373" s="41">
        <f ca="1">calc_gear1!AU371*100</f>
        <v>1400</v>
      </c>
      <c r="M373" s="39">
        <f>calc_gear1!$I971</f>
        <v>367</v>
      </c>
      <c r="N373" s="6">
        <f>IF($C$3=10,"",calc_gear1!$J971)</f>
        <v>82.4</v>
      </c>
      <c r="O373" s="46">
        <f ca="1">IF($C$3=10,"",calc_gear1!AS971)</f>
        <v>1</v>
      </c>
      <c r="P373" s="40" t="str">
        <f ca="1">calc_gear1!AT971</f>
        <v/>
      </c>
      <c r="Q373" s="41">
        <f ca="1">IF($C$3=10,"",calc_gear1!AU971*100)</f>
        <v>1400</v>
      </c>
      <c r="S373" s="39">
        <f>calc_gear1!$I1571</f>
        <v>367</v>
      </c>
      <c r="T373" s="6">
        <f>IF(INT($C$3/10)&lt;=2,"",calc_gear1!$J1571)</f>
        <v>84.7</v>
      </c>
      <c r="U373" s="46">
        <f ca="1">IF(INT($C$3/10)&lt;=2,"",calc_gear1!AS1571)</f>
        <v>1</v>
      </c>
      <c r="V373" s="40" t="str">
        <f ca="1">calc_gear1!AT1571</f>
        <v/>
      </c>
      <c r="W373" s="41">
        <f ca="1">IF(INT($C$3/10)&lt;=2,"",calc_gear1!AU1571*100)</f>
        <v>1400</v>
      </c>
    </row>
    <row r="374" spans="7:23">
      <c r="G374" s="39">
        <f>calc_gear1!$I372</f>
        <v>368</v>
      </c>
      <c r="H374" s="6">
        <f>calc_gear1!$J372</f>
        <v>29.2</v>
      </c>
      <c r="I374" s="46">
        <f ca="1">calc_gear1!AS372</f>
        <v>1</v>
      </c>
      <c r="J374" s="40" t="str">
        <f ca="1">calc_gear1!AT372</f>
        <v/>
      </c>
      <c r="K374" s="41">
        <f ca="1">calc_gear1!AU372*100</f>
        <v>1400</v>
      </c>
      <c r="M374" s="39">
        <f>calc_gear1!$I972</f>
        <v>368</v>
      </c>
      <c r="N374" s="6">
        <f>IF($C$3=10,"",calc_gear1!$J972)</f>
        <v>82.3</v>
      </c>
      <c r="O374" s="46">
        <f ca="1">IF($C$3=10,"",calc_gear1!AS972)</f>
        <v>1</v>
      </c>
      <c r="P374" s="40" t="str">
        <f ca="1">calc_gear1!AT972</f>
        <v/>
      </c>
      <c r="Q374" s="41">
        <f ca="1">IF($C$3=10,"",calc_gear1!AU972*100)</f>
        <v>1400</v>
      </c>
      <c r="S374" s="39">
        <f>calc_gear1!$I1572</f>
        <v>368</v>
      </c>
      <c r="T374" s="6">
        <f>IF(INT($C$3/10)&lt;=2,"",calc_gear1!$J1572)</f>
        <v>84.2</v>
      </c>
      <c r="U374" s="46">
        <f ca="1">IF(INT($C$3/10)&lt;=2,"",calc_gear1!AS1572)</f>
        <v>1</v>
      </c>
      <c r="V374" s="40" t="str">
        <f ca="1">calc_gear1!AT1572</f>
        <v/>
      </c>
      <c r="W374" s="41">
        <f ca="1">IF(INT($C$3/10)&lt;=2,"",calc_gear1!AU1572*100)</f>
        <v>1400</v>
      </c>
    </row>
    <row r="375" spans="7:23">
      <c r="G375" s="39">
        <f>calc_gear1!$I373</f>
        <v>369</v>
      </c>
      <c r="H375" s="6">
        <f>calc_gear1!$J373</f>
        <v>29.5</v>
      </c>
      <c r="I375" s="46">
        <f ca="1">calc_gear1!AS373</f>
        <v>1</v>
      </c>
      <c r="J375" s="40" t="str">
        <f ca="1">calc_gear1!AT373</f>
        <v/>
      </c>
      <c r="K375" s="41">
        <f ca="1">calc_gear1!AU373*100</f>
        <v>1400</v>
      </c>
      <c r="M375" s="39">
        <f>calc_gear1!$I973</f>
        <v>369</v>
      </c>
      <c r="N375" s="6">
        <f>IF($C$3=10,"",calc_gear1!$J973)</f>
        <v>82.2</v>
      </c>
      <c r="O375" s="46">
        <f ca="1">IF($C$3=10,"",calc_gear1!AS973)</f>
        <v>1</v>
      </c>
      <c r="P375" s="40" t="str">
        <f ca="1">calc_gear1!AT973</f>
        <v/>
      </c>
      <c r="Q375" s="41">
        <f ca="1">IF($C$3=10,"",calc_gear1!AU973*100)</f>
        <v>1400</v>
      </c>
      <c r="S375" s="39">
        <f>calc_gear1!$I1573</f>
        <v>369</v>
      </c>
      <c r="T375" s="6">
        <f>IF(INT($C$3/10)&lt;=2,"",calc_gear1!$J1573)</f>
        <v>85</v>
      </c>
      <c r="U375" s="46">
        <f ca="1">IF(INT($C$3/10)&lt;=2,"",calc_gear1!AS1573)</f>
        <v>1</v>
      </c>
      <c r="V375" s="40" t="str">
        <f ca="1">calc_gear1!AT1573</f>
        <v/>
      </c>
      <c r="W375" s="41">
        <f ca="1">IF(INT($C$3/10)&lt;=2,"",calc_gear1!AU1573*100)</f>
        <v>1400</v>
      </c>
    </row>
    <row r="376" spans="7:23">
      <c r="G376" s="39">
        <f>calc_gear1!$I374</f>
        <v>370</v>
      </c>
      <c r="H376" s="6">
        <f>calc_gear1!$J374</f>
        <v>29.5</v>
      </c>
      <c r="I376" s="46">
        <f ca="1">calc_gear1!AS374</f>
        <v>1</v>
      </c>
      <c r="J376" s="40" t="str">
        <f ca="1">calc_gear1!AT374</f>
        <v/>
      </c>
      <c r="K376" s="41">
        <f ca="1">calc_gear1!AU374*100</f>
        <v>1400</v>
      </c>
      <c r="M376" s="39">
        <f>calc_gear1!$I974</f>
        <v>370</v>
      </c>
      <c r="N376" s="6">
        <f>IF($C$3=10,"",calc_gear1!$J974)</f>
        <v>82.2</v>
      </c>
      <c r="O376" s="46">
        <f ca="1">IF($C$3=10,"",calc_gear1!AS974)</f>
        <v>1</v>
      </c>
      <c r="P376" s="40" t="str">
        <f ca="1">calc_gear1!AT974</f>
        <v/>
      </c>
      <c r="Q376" s="41">
        <f ca="1">IF($C$3=10,"",calc_gear1!AU974*100)</f>
        <v>1400</v>
      </c>
      <c r="S376" s="39">
        <f>calc_gear1!$I1574</f>
        <v>370</v>
      </c>
      <c r="T376" s="6">
        <f>IF(INT($C$3/10)&lt;=2,"",calc_gear1!$J1574)</f>
        <v>86.5</v>
      </c>
      <c r="U376" s="46">
        <f ca="1">IF(INT($C$3/10)&lt;=2,"",calc_gear1!AS1574)</f>
        <v>1</v>
      </c>
      <c r="V376" s="40" t="str">
        <f ca="1">calc_gear1!AT1574</f>
        <v/>
      </c>
      <c r="W376" s="41">
        <f ca="1">IF(INT($C$3/10)&lt;=2,"",calc_gear1!AU1574*100)</f>
        <v>1400</v>
      </c>
    </row>
    <row r="377" spans="7:23">
      <c r="G377" s="39">
        <f>calc_gear1!$I375</f>
        <v>371</v>
      </c>
      <c r="H377" s="6">
        <f>calc_gear1!$J375</f>
        <v>29</v>
      </c>
      <c r="I377" s="46">
        <f ca="1">calc_gear1!AS375</f>
        <v>1</v>
      </c>
      <c r="J377" s="40" t="str">
        <f ca="1">calc_gear1!AT375</f>
        <v/>
      </c>
      <c r="K377" s="41">
        <f ca="1">calc_gear1!AU375*100</f>
        <v>1400</v>
      </c>
      <c r="M377" s="39">
        <f>calc_gear1!$I975</f>
        <v>371</v>
      </c>
      <c r="N377" s="6">
        <f>IF($C$3=10,"",calc_gear1!$J975)</f>
        <v>82.2</v>
      </c>
      <c r="O377" s="46">
        <f ca="1">IF($C$3=10,"",calc_gear1!AS975)</f>
        <v>1</v>
      </c>
      <c r="P377" s="40" t="str">
        <f ca="1">calc_gear1!AT975</f>
        <v/>
      </c>
      <c r="Q377" s="41">
        <f ca="1">IF($C$3=10,"",calc_gear1!AU975*100)</f>
        <v>1400</v>
      </c>
      <c r="S377" s="39">
        <f>calc_gear1!$I1575</f>
        <v>371</v>
      </c>
      <c r="T377" s="6">
        <f>IF(INT($C$3/10)&lt;=2,"",calc_gear1!$J1575)</f>
        <v>88.3</v>
      </c>
      <c r="U377" s="46">
        <f ca="1">IF(INT($C$3/10)&lt;=2,"",calc_gear1!AS1575)</f>
        <v>1</v>
      </c>
      <c r="V377" s="40" t="str">
        <f ca="1">calc_gear1!AT1575</f>
        <v/>
      </c>
      <c r="W377" s="41">
        <f ca="1">IF(INT($C$3/10)&lt;=2,"",calc_gear1!AU1575*100)</f>
        <v>1400</v>
      </c>
    </row>
    <row r="378" spans="7:23">
      <c r="G378" s="39">
        <f>calc_gear1!$I376</f>
        <v>372</v>
      </c>
      <c r="H378" s="6">
        <f>calc_gear1!$J376</f>
        <v>28.1</v>
      </c>
      <c r="I378" s="46">
        <f ca="1">calc_gear1!AS376</f>
        <v>1</v>
      </c>
      <c r="J378" s="40" t="str">
        <f ca="1">calc_gear1!AT376</f>
        <v/>
      </c>
      <c r="K378" s="41">
        <f ca="1">calc_gear1!AU376*100</f>
        <v>1400</v>
      </c>
      <c r="M378" s="39">
        <f>calc_gear1!$I976</f>
        <v>372</v>
      </c>
      <c r="N378" s="6">
        <f>IF($C$3=10,"",calc_gear1!$J976)</f>
        <v>82.1</v>
      </c>
      <c r="O378" s="46">
        <f ca="1">IF($C$3=10,"",calc_gear1!AS976)</f>
        <v>1</v>
      </c>
      <c r="P378" s="40" t="str">
        <f ca="1">calc_gear1!AT976</f>
        <v/>
      </c>
      <c r="Q378" s="41">
        <f ca="1">IF($C$3=10,"",calc_gear1!AU976*100)</f>
        <v>1400</v>
      </c>
      <c r="S378" s="39">
        <f>calc_gear1!$I1576</f>
        <v>372</v>
      </c>
      <c r="T378" s="6">
        <f>IF(INT($C$3/10)&lt;=2,"",calc_gear1!$J1576)</f>
        <v>89.9</v>
      </c>
      <c r="U378" s="46">
        <f ca="1">IF(INT($C$3/10)&lt;=2,"",calc_gear1!AS1576)</f>
        <v>1</v>
      </c>
      <c r="V378" s="40" t="str">
        <f ca="1">calc_gear1!AT1576</f>
        <v/>
      </c>
      <c r="W378" s="41">
        <f ca="1">IF(INT($C$3/10)&lt;=2,"",calc_gear1!AU1576*100)</f>
        <v>1400</v>
      </c>
    </row>
    <row r="379" spans="7:23">
      <c r="G379" s="39">
        <f>calc_gear1!$I377</f>
        <v>373</v>
      </c>
      <c r="H379" s="6">
        <f>calc_gear1!$J377</f>
        <v>27.2</v>
      </c>
      <c r="I379" s="46">
        <f ca="1">calc_gear1!AS377</f>
        <v>1</v>
      </c>
      <c r="J379" s="40" t="str">
        <f ca="1">calc_gear1!AT377</f>
        <v/>
      </c>
      <c r="K379" s="41">
        <f ca="1">calc_gear1!AU377*100</f>
        <v>1400</v>
      </c>
      <c r="M379" s="39">
        <f>calc_gear1!$I977</f>
        <v>373</v>
      </c>
      <c r="N379" s="6">
        <f>IF($C$3=10,"",calc_gear1!$J977)</f>
        <v>81.900000000000006</v>
      </c>
      <c r="O379" s="46">
        <f ca="1">IF($C$3=10,"",calc_gear1!AS977)</f>
        <v>1</v>
      </c>
      <c r="P379" s="40" t="str">
        <f ca="1">calc_gear1!AT977</f>
        <v/>
      </c>
      <c r="Q379" s="41">
        <f ca="1">IF($C$3=10,"",calc_gear1!AU977*100)</f>
        <v>1400</v>
      </c>
      <c r="S379" s="39">
        <f>calc_gear1!$I1577</f>
        <v>373</v>
      </c>
      <c r="T379" s="6">
        <f>IF(INT($C$3/10)&lt;=2,"",calc_gear1!$J1577)</f>
        <v>91</v>
      </c>
      <c r="U379" s="46">
        <f ca="1">IF(INT($C$3/10)&lt;=2,"",calc_gear1!AS1577)</f>
        <v>1</v>
      </c>
      <c r="V379" s="40" t="str">
        <f ca="1">calc_gear1!AT1577</f>
        <v/>
      </c>
      <c r="W379" s="41">
        <f ca="1">IF(INT($C$3/10)&lt;=2,"",calc_gear1!AU1577*100)</f>
        <v>1400</v>
      </c>
    </row>
    <row r="380" spans="7:23">
      <c r="G380" s="39">
        <f>calc_gear1!$I378</f>
        <v>374</v>
      </c>
      <c r="H380" s="6">
        <f>calc_gear1!$J378</f>
        <v>26.3</v>
      </c>
      <c r="I380" s="46">
        <f ca="1">calc_gear1!AS378</f>
        <v>1</v>
      </c>
      <c r="J380" s="40" t="str">
        <f ca="1">calc_gear1!AT378</f>
        <v/>
      </c>
      <c r="K380" s="41">
        <f ca="1">calc_gear1!AU378*100</f>
        <v>1400</v>
      </c>
      <c r="M380" s="39">
        <f>calc_gear1!$I978</f>
        <v>374</v>
      </c>
      <c r="N380" s="6">
        <f>IF($C$3=10,"",calc_gear1!$J978)</f>
        <v>81.599999999999994</v>
      </c>
      <c r="O380" s="46">
        <f ca="1">IF($C$3=10,"",calc_gear1!AS978)</f>
        <v>1</v>
      </c>
      <c r="P380" s="40" t="str">
        <f ca="1">calc_gear1!AT978</f>
        <v/>
      </c>
      <c r="Q380" s="41">
        <f ca="1">IF($C$3=10,"",calc_gear1!AU978*100)</f>
        <v>1400</v>
      </c>
      <c r="S380" s="39">
        <f>calc_gear1!$I1578</f>
        <v>374</v>
      </c>
      <c r="T380" s="6">
        <f>IF(INT($C$3/10)&lt;=2,"",calc_gear1!$J1578)</f>
        <v>91.8</v>
      </c>
      <c r="U380" s="46">
        <f ca="1">IF(INT($C$3/10)&lt;=2,"",calc_gear1!AS1578)</f>
        <v>1</v>
      </c>
      <c r="V380" s="40" t="str">
        <f ca="1">calc_gear1!AT1578</f>
        <v/>
      </c>
      <c r="W380" s="41">
        <f ca="1">IF(INT($C$3/10)&lt;=2,"",calc_gear1!AU1578*100)</f>
        <v>1400</v>
      </c>
    </row>
    <row r="381" spans="7:23">
      <c r="G381" s="39">
        <f>calc_gear1!$I379</f>
        <v>375</v>
      </c>
      <c r="H381" s="6">
        <f>calc_gear1!$J379</f>
        <v>25.7</v>
      </c>
      <c r="I381" s="46">
        <f ca="1">calc_gear1!AS379</f>
        <v>1</v>
      </c>
      <c r="J381" s="40" t="str">
        <f ca="1">calc_gear1!AT379</f>
        <v/>
      </c>
      <c r="K381" s="41">
        <f ca="1">calc_gear1!AU379*100</f>
        <v>1400</v>
      </c>
      <c r="M381" s="39">
        <f>calc_gear1!$I979</f>
        <v>375</v>
      </c>
      <c r="N381" s="6">
        <f>IF($C$3=10,"",calc_gear1!$J979)</f>
        <v>81.3</v>
      </c>
      <c r="O381" s="46">
        <f ca="1">IF($C$3=10,"",calc_gear1!AS979)</f>
        <v>1</v>
      </c>
      <c r="P381" s="40" t="str">
        <f ca="1">calc_gear1!AT979</f>
        <v/>
      </c>
      <c r="Q381" s="41">
        <f ca="1">IF($C$3=10,"",calc_gear1!AU979*100)</f>
        <v>1400</v>
      </c>
      <c r="S381" s="39">
        <f>calc_gear1!$I1579</f>
        <v>375</v>
      </c>
      <c r="T381" s="6">
        <f>IF(INT($C$3/10)&lt;=2,"",calc_gear1!$J1579)</f>
        <v>92.5</v>
      </c>
      <c r="U381" s="46">
        <f ca="1">IF(INT($C$3/10)&lt;=2,"",calc_gear1!AS1579)</f>
        <v>1</v>
      </c>
      <c r="V381" s="40" t="str">
        <f ca="1">calc_gear1!AT1579</f>
        <v/>
      </c>
      <c r="W381" s="41">
        <f ca="1">IF(INT($C$3/10)&lt;=2,"",calc_gear1!AU1579*100)</f>
        <v>1400</v>
      </c>
    </row>
    <row r="382" spans="7:23">
      <c r="G382" s="39">
        <f>calc_gear1!$I380</f>
        <v>376</v>
      </c>
      <c r="H382" s="6">
        <f>calc_gear1!$J380</f>
        <v>25.5</v>
      </c>
      <c r="I382" s="46">
        <f ca="1">calc_gear1!AS380</f>
        <v>1</v>
      </c>
      <c r="J382" s="40" t="str">
        <f ca="1">calc_gear1!AT380</f>
        <v/>
      </c>
      <c r="K382" s="41">
        <f ca="1">calc_gear1!AU380*100</f>
        <v>1400</v>
      </c>
      <c r="M382" s="39">
        <f>calc_gear1!$I980</f>
        <v>376</v>
      </c>
      <c r="N382" s="6">
        <f>IF($C$3=10,"",calc_gear1!$J980)</f>
        <v>81.099999999999994</v>
      </c>
      <c r="O382" s="46">
        <f ca="1">IF($C$3=10,"",calc_gear1!AS980)</f>
        <v>1</v>
      </c>
      <c r="P382" s="40" t="str">
        <f ca="1">calc_gear1!AT980</f>
        <v/>
      </c>
      <c r="Q382" s="41">
        <f ca="1">IF($C$3=10,"",calc_gear1!AU980*100)</f>
        <v>1400</v>
      </c>
      <c r="S382" s="39">
        <f>calc_gear1!$I1580</f>
        <v>376</v>
      </c>
      <c r="T382" s="6">
        <f>IF(INT($C$3/10)&lt;=2,"",calc_gear1!$J1580)</f>
        <v>93.1</v>
      </c>
      <c r="U382" s="46">
        <f ca="1">IF(INT($C$3/10)&lt;=2,"",calc_gear1!AS1580)</f>
        <v>1</v>
      </c>
      <c r="V382" s="40" t="str">
        <f ca="1">calc_gear1!AT1580</f>
        <v/>
      </c>
      <c r="W382" s="41">
        <f ca="1">IF(INT($C$3/10)&lt;=2,"",calc_gear1!AU1580*100)</f>
        <v>1400</v>
      </c>
    </row>
    <row r="383" spans="7:23">
      <c r="G383" s="39">
        <f>calc_gear1!$I381</f>
        <v>377</v>
      </c>
      <c r="H383" s="6">
        <f>calc_gear1!$J381</f>
        <v>25.6</v>
      </c>
      <c r="I383" s="46">
        <f ca="1">calc_gear1!AS381</f>
        <v>1</v>
      </c>
      <c r="J383" s="40" t="str">
        <f ca="1">calc_gear1!AT381</f>
        <v/>
      </c>
      <c r="K383" s="41">
        <f ca="1">calc_gear1!AU381*100</f>
        <v>1400</v>
      </c>
      <c r="M383" s="39">
        <f>calc_gear1!$I981</f>
        <v>377</v>
      </c>
      <c r="N383" s="6">
        <f>IF($C$3=10,"",calc_gear1!$J981)</f>
        <v>80.8</v>
      </c>
      <c r="O383" s="46">
        <f ca="1">IF($C$3=10,"",calc_gear1!AS981)</f>
        <v>1</v>
      </c>
      <c r="P383" s="40" t="str">
        <f ca="1">calc_gear1!AT981</f>
        <v/>
      </c>
      <c r="Q383" s="41">
        <f ca="1">IF($C$3=10,"",calc_gear1!AU981*100)</f>
        <v>1400</v>
      </c>
      <c r="S383" s="39">
        <f>calc_gear1!$I1581</f>
        <v>377</v>
      </c>
      <c r="T383" s="6">
        <f>IF(INT($C$3/10)&lt;=2,"",calc_gear1!$J1581)</f>
        <v>93.7</v>
      </c>
      <c r="U383" s="46">
        <f ca="1">IF(INT($C$3/10)&lt;=2,"",calc_gear1!AS1581)</f>
        <v>1</v>
      </c>
      <c r="V383" s="40" t="str">
        <f ca="1">calc_gear1!AT1581</f>
        <v/>
      </c>
      <c r="W383" s="41">
        <f ca="1">IF(INT($C$3/10)&lt;=2,"",calc_gear1!AU1581*100)</f>
        <v>1400</v>
      </c>
    </row>
    <row r="384" spans="7:23">
      <c r="G384" s="39">
        <f>calc_gear1!$I382</f>
        <v>378</v>
      </c>
      <c r="H384" s="6">
        <f>calc_gear1!$J382</f>
        <v>26</v>
      </c>
      <c r="I384" s="46">
        <f ca="1">calc_gear1!AS382</f>
        <v>1</v>
      </c>
      <c r="J384" s="40" t="str">
        <f ca="1">calc_gear1!AT382</f>
        <v/>
      </c>
      <c r="K384" s="41">
        <f ca="1">calc_gear1!AU382*100</f>
        <v>1400</v>
      </c>
      <c r="M384" s="39">
        <f>calc_gear1!$I982</f>
        <v>378</v>
      </c>
      <c r="N384" s="6">
        <f>IF($C$3=10,"",calc_gear1!$J982)</f>
        <v>80.599999999999994</v>
      </c>
      <c r="O384" s="46">
        <f ca="1">IF($C$3=10,"",calc_gear1!AS982)</f>
        <v>1</v>
      </c>
      <c r="P384" s="40" t="str">
        <f ca="1">calc_gear1!AT982</f>
        <v/>
      </c>
      <c r="Q384" s="41">
        <f ca="1">IF($C$3=10,"",calc_gear1!AU982*100)</f>
        <v>1400</v>
      </c>
      <c r="S384" s="39">
        <f>calc_gear1!$I1582</f>
        <v>378</v>
      </c>
      <c r="T384" s="6">
        <f>IF(INT($C$3/10)&lt;=2,"",calc_gear1!$J1582)</f>
        <v>94.4</v>
      </c>
      <c r="U384" s="46">
        <f ca="1">IF(INT($C$3/10)&lt;=2,"",calc_gear1!AS1582)</f>
        <v>1</v>
      </c>
      <c r="V384" s="40" t="str">
        <f ca="1">calc_gear1!AT1582</f>
        <v/>
      </c>
      <c r="W384" s="41">
        <f ca="1">IF(INT($C$3/10)&lt;=2,"",calc_gear1!AU1582*100)</f>
        <v>1400</v>
      </c>
    </row>
    <row r="385" spans="7:23">
      <c r="G385" s="39">
        <f>calc_gear1!$I383</f>
        <v>379</v>
      </c>
      <c r="H385" s="6">
        <f>calc_gear1!$J383</f>
        <v>26.4</v>
      </c>
      <c r="I385" s="46">
        <f ca="1">calc_gear1!AS383</f>
        <v>1</v>
      </c>
      <c r="J385" s="40" t="str">
        <f ca="1">calc_gear1!AT383</f>
        <v/>
      </c>
      <c r="K385" s="41">
        <f ca="1">calc_gear1!AU383*100</f>
        <v>1400</v>
      </c>
      <c r="M385" s="39">
        <f>calc_gear1!$I983</f>
        <v>379</v>
      </c>
      <c r="N385" s="6">
        <f>IF($C$3=10,"",calc_gear1!$J983)</f>
        <v>80.400000000000006</v>
      </c>
      <c r="O385" s="46">
        <f ca="1">IF($C$3=10,"",calc_gear1!AS983)</f>
        <v>1</v>
      </c>
      <c r="P385" s="40" t="str">
        <f ca="1">calc_gear1!AT983</f>
        <v/>
      </c>
      <c r="Q385" s="41">
        <f ca="1">IF($C$3=10,"",calc_gear1!AU983*100)</f>
        <v>1400</v>
      </c>
      <c r="S385" s="39">
        <f>calc_gear1!$I1583</f>
        <v>379</v>
      </c>
      <c r="T385" s="6">
        <f>IF(INT($C$3/10)&lt;=2,"",calc_gear1!$J1583)</f>
        <v>95</v>
      </c>
      <c r="U385" s="46">
        <f ca="1">IF(INT($C$3/10)&lt;=2,"",calc_gear1!AS1583)</f>
        <v>1</v>
      </c>
      <c r="V385" s="40" t="str">
        <f ca="1">calc_gear1!AT1583</f>
        <v/>
      </c>
      <c r="W385" s="41">
        <f ca="1">IF(INT($C$3/10)&lt;=2,"",calc_gear1!AU1583*100)</f>
        <v>1400</v>
      </c>
    </row>
    <row r="386" spans="7:23">
      <c r="G386" s="39">
        <f>calc_gear1!$I384</f>
        <v>380</v>
      </c>
      <c r="H386" s="6">
        <f>calc_gear1!$J384</f>
        <v>27</v>
      </c>
      <c r="I386" s="46">
        <f ca="1">calc_gear1!AS384</f>
        <v>1</v>
      </c>
      <c r="J386" s="40" t="str">
        <f ca="1">calc_gear1!AT384</f>
        <v/>
      </c>
      <c r="K386" s="41">
        <f ca="1">calc_gear1!AU384*100</f>
        <v>1400</v>
      </c>
      <c r="M386" s="39">
        <f>calc_gear1!$I984</f>
        <v>380</v>
      </c>
      <c r="N386" s="6">
        <f>IF($C$3=10,"",calc_gear1!$J984)</f>
        <v>80.099999999999994</v>
      </c>
      <c r="O386" s="46">
        <f ca="1">IF($C$3=10,"",calc_gear1!AS984)</f>
        <v>1</v>
      </c>
      <c r="P386" s="40" t="str">
        <f ca="1">calc_gear1!AT984</f>
        <v/>
      </c>
      <c r="Q386" s="41">
        <f ca="1">IF($C$3=10,"",calc_gear1!AU984*100)</f>
        <v>1400</v>
      </c>
      <c r="S386" s="39">
        <f>calc_gear1!$I1584</f>
        <v>380</v>
      </c>
      <c r="T386" s="6">
        <f>IF(INT($C$3/10)&lt;=2,"",calc_gear1!$J1584)</f>
        <v>95.6</v>
      </c>
      <c r="U386" s="46">
        <f ca="1">IF(INT($C$3/10)&lt;=2,"",calc_gear1!AS1584)</f>
        <v>1</v>
      </c>
      <c r="V386" s="40" t="str">
        <f ca="1">calc_gear1!AT1584</f>
        <v/>
      </c>
      <c r="W386" s="41">
        <f ca="1">IF(INT($C$3/10)&lt;=2,"",calc_gear1!AU1584*100)</f>
        <v>1400</v>
      </c>
    </row>
    <row r="387" spans="7:23">
      <c r="G387" s="39">
        <f>calc_gear1!$I385</f>
        <v>381</v>
      </c>
      <c r="H387" s="6">
        <f>calc_gear1!$J385</f>
        <v>27.7</v>
      </c>
      <c r="I387" s="46">
        <f ca="1">calc_gear1!AS385</f>
        <v>1</v>
      </c>
      <c r="J387" s="40" t="str">
        <f ca="1">calc_gear1!AT385</f>
        <v/>
      </c>
      <c r="K387" s="41">
        <f ca="1">calc_gear1!AU385*100</f>
        <v>1400</v>
      </c>
      <c r="M387" s="39">
        <f>calc_gear1!$I985</f>
        <v>381</v>
      </c>
      <c r="N387" s="6">
        <f>IF($C$3=10,"",calc_gear1!$J985)</f>
        <v>79.7</v>
      </c>
      <c r="O387" s="46">
        <f ca="1">IF($C$3=10,"",calc_gear1!AS985)</f>
        <v>1</v>
      </c>
      <c r="P387" s="40" t="str">
        <f ca="1">calc_gear1!AT985</f>
        <v/>
      </c>
      <c r="Q387" s="41">
        <f ca="1">IF($C$3=10,"",calc_gear1!AU985*100)</f>
        <v>1400</v>
      </c>
      <c r="S387" s="39">
        <f>calc_gear1!$I1585</f>
        <v>381</v>
      </c>
      <c r="T387" s="6">
        <f>IF(INT($C$3/10)&lt;=2,"",calc_gear1!$J1585)</f>
        <v>96.3</v>
      </c>
      <c r="U387" s="46">
        <f ca="1">IF(INT($C$3/10)&lt;=2,"",calc_gear1!AS1585)</f>
        <v>1</v>
      </c>
      <c r="V387" s="40" t="str">
        <f ca="1">calc_gear1!AT1585</f>
        <v/>
      </c>
      <c r="W387" s="41">
        <f ca="1">IF(INT($C$3/10)&lt;=2,"",calc_gear1!AU1585*100)</f>
        <v>1400</v>
      </c>
    </row>
    <row r="388" spans="7:23">
      <c r="G388" s="39">
        <f>calc_gear1!$I386</f>
        <v>382</v>
      </c>
      <c r="H388" s="6">
        <f>calc_gear1!$J386</f>
        <v>28.5</v>
      </c>
      <c r="I388" s="46">
        <f ca="1">calc_gear1!AS386</f>
        <v>1</v>
      </c>
      <c r="J388" s="40" t="str">
        <f ca="1">calc_gear1!AT386</f>
        <v/>
      </c>
      <c r="K388" s="41">
        <f ca="1">calc_gear1!AU386*100</f>
        <v>1400</v>
      </c>
      <c r="M388" s="39">
        <f>calc_gear1!$I986</f>
        <v>382</v>
      </c>
      <c r="N388" s="6">
        <f>IF($C$3=10,"",calc_gear1!$J986)</f>
        <v>78.599999999999994</v>
      </c>
      <c r="O388" s="46">
        <f ca="1">IF($C$3=10,"",calc_gear1!AS986)</f>
        <v>1</v>
      </c>
      <c r="P388" s="40" t="str">
        <f ca="1">calc_gear1!AT986</f>
        <v/>
      </c>
      <c r="Q388" s="41">
        <f ca="1">IF($C$3=10,"",calc_gear1!AU986*100)</f>
        <v>1400</v>
      </c>
      <c r="S388" s="39">
        <f>calc_gear1!$I1586</f>
        <v>382</v>
      </c>
      <c r="T388" s="6">
        <f>IF(INT($C$3/10)&lt;=2,"",calc_gear1!$J1586)</f>
        <v>96.9</v>
      </c>
      <c r="U388" s="46">
        <f ca="1">IF(INT($C$3/10)&lt;=2,"",calc_gear1!AS1586)</f>
        <v>1</v>
      </c>
      <c r="V388" s="40" t="str">
        <f ca="1">calc_gear1!AT1586</f>
        <v/>
      </c>
      <c r="W388" s="41">
        <f ca="1">IF(INT($C$3/10)&lt;=2,"",calc_gear1!AU1586*100)</f>
        <v>1400</v>
      </c>
    </row>
    <row r="389" spans="7:23">
      <c r="G389" s="39">
        <f>calc_gear1!$I387</f>
        <v>383</v>
      </c>
      <c r="H389" s="6">
        <f>calc_gear1!$J387</f>
        <v>29.4</v>
      </c>
      <c r="I389" s="46">
        <f ca="1">calc_gear1!AS387</f>
        <v>1</v>
      </c>
      <c r="J389" s="40" t="str">
        <f ca="1">calc_gear1!AT387</f>
        <v/>
      </c>
      <c r="K389" s="41">
        <f ca="1">calc_gear1!AU387*100</f>
        <v>1400</v>
      </c>
      <c r="M389" s="39">
        <f>calc_gear1!$I987</f>
        <v>383</v>
      </c>
      <c r="N389" s="6">
        <f>IF($C$3=10,"",calc_gear1!$J987)</f>
        <v>76.8</v>
      </c>
      <c r="O389" s="46">
        <f ca="1">IF($C$3=10,"",calc_gear1!AS987)</f>
        <v>1</v>
      </c>
      <c r="P389" s="40" t="str">
        <f ca="1">calc_gear1!AT987</f>
        <v/>
      </c>
      <c r="Q389" s="41">
        <f ca="1">IF($C$3=10,"",calc_gear1!AU987*100)</f>
        <v>1400</v>
      </c>
      <c r="S389" s="39">
        <f>calc_gear1!$I1587</f>
        <v>383</v>
      </c>
      <c r="T389" s="6">
        <f>IF(INT($C$3/10)&lt;=2,"",calc_gear1!$J1587)</f>
        <v>97.5</v>
      </c>
      <c r="U389" s="46">
        <f ca="1">IF(INT($C$3/10)&lt;=2,"",calc_gear1!AS1587)</f>
        <v>1</v>
      </c>
      <c r="V389" s="40" t="str">
        <f ca="1">calc_gear1!AT1587</f>
        <v/>
      </c>
      <c r="W389" s="41">
        <f ca="1">IF(INT($C$3/10)&lt;=2,"",calc_gear1!AU1587*100)</f>
        <v>1400</v>
      </c>
    </row>
    <row r="390" spans="7:23">
      <c r="G390" s="39">
        <f>calc_gear1!$I388</f>
        <v>384</v>
      </c>
      <c r="H390" s="6">
        <f>calc_gear1!$J388</f>
        <v>30.2</v>
      </c>
      <c r="I390" s="46">
        <f ca="1">calc_gear1!AS388</f>
        <v>1</v>
      </c>
      <c r="J390" s="40" t="str">
        <f ca="1">calc_gear1!AT388</f>
        <v/>
      </c>
      <c r="K390" s="41">
        <f ca="1">calc_gear1!AU388*100</f>
        <v>1400</v>
      </c>
      <c r="M390" s="39">
        <f>calc_gear1!$I988</f>
        <v>384</v>
      </c>
      <c r="N390" s="6">
        <f>IF($C$3=10,"",calc_gear1!$J988)</f>
        <v>73.7</v>
      </c>
      <c r="O390" s="46">
        <f ca="1">IF($C$3=10,"",calc_gear1!AS988)</f>
        <v>1</v>
      </c>
      <c r="P390" s="40" t="str">
        <f ca="1">calc_gear1!AT988</f>
        <v/>
      </c>
      <c r="Q390" s="41">
        <f ca="1">IF($C$3=10,"",calc_gear1!AU988*100)</f>
        <v>1400</v>
      </c>
      <c r="S390" s="39">
        <f>calc_gear1!$I1588</f>
        <v>384</v>
      </c>
      <c r="T390" s="6">
        <f>IF(INT($C$3/10)&lt;=2,"",calc_gear1!$J1588)</f>
        <v>98</v>
      </c>
      <c r="U390" s="46">
        <f ca="1">IF(INT($C$3/10)&lt;=2,"",calc_gear1!AS1588)</f>
        <v>1</v>
      </c>
      <c r="V390" s="40" t="str">
        <f ca="1">calc_gear1!AT1588</f>
        <v/>
      </c>
      <c r="W390" s="41">
        <f ca="1">IF(INT($C$3/10)&lt;=2,"",calc_gear1!AU1588*100)</f>
        <v>1400</v>
      </c>
    </row>
    <row r="391" spans="7:23">
      <c r="G391" s="39">
        <f>calc_gear1!$I389</f>
        <v>385</v>
      </c>
      <c r="H391" s="6">
        <f>calc_gear1!$J389</f>
        <v>30.5</v>
      </c>
      <c r="I391" s="46">
        <f ca="1">calc_gear1!AS389</f>
        <v>1</v>
      </c>
      <c r="J391" s="40" t="str">
        <f ca="1">calc_gear1!AT389</f>
        <v/>
      </c>
      <c r="K391" s="41">
        <f ca="1">calc_gear1!AU389*100</f>
        <v>1400</v>
      </c>
      <c r="M391" s="39">
        <f>calc_gear1!$I989</f>
        <v>385</v>
      </c>
      <c r="N391" s="6">
        <f>IF($C$3=10,"",calc_gear1!$J989)</f>
        <v>69.400000000000006</v>
      </c>
      <c r="O391" s="46">
        <f ca="1">IF($C$3=10,"",calc_gear1!AS989)</f>
        <v>1</v>
      </c>
      <c r="P391" s="40" t="str">
        <f ca="1">calc_gear1!AT989</f>
        <v/>
      </c>
      <c r="Q391" s="41">
        <f ca="1">IF($C$3=10,"",calc_gear1!AU989*100)</f>
        <v>1400</v>
      </c>
      <c r="S391" s="39">
        <f>calc_gear1!$I1589</f>
        <v>385</v>
      </c>
      <c r="T391" s="6">
        <f>IF(INT($C$3/10)&lt;=2,"",calc_gear1!$J1589)</f>
        <v>98.3</v>
      </c>
      <c r="U391" s="46">
        <f ca="1">IF(INT($C$3/10)&lt;=2,"",calc_gear1!AS1589)</f>
        <v>1</v>
      </c>
      <c r="V391" s="40" t="str">
        <f ca="1">calc_gear1!AT1589</f>
        <v/>
      </c>
      <c r="W391" s="41">
        <f ca="1">IF(INT($C$3/10)&lt;=2,"",calc_gear1!AU1589*100)</f>
        <v>1400</v>
      </c>
    </row>
    <row r="392" spans="7:23">
      <c r="G392" s="39">
        <f>calc_gear1!$I390</f>
        <v>386</v>
      </c>
      <c r="H392" s="6">
        <f>calc_gear1!$J390</f>
        <v>30.3</v>
      </c>
      <c r="I392" s="46">
        <f ca="1">calc_gear1!AS390</f>
        <v>1</v>
      </c>
      <c r="J392" s="40" t="str">
        <f ca="1">calc_gear1!AT390</f>
        <v/>
      </c>
      <c r="K392" s="41">
        <f ca="1">calc_gear1!AU390*100</f>
        <v>1400</v>
      </c>
      <c r="M392" s="39">
        <f>calc_gear1!$I990</f>
        <v>386</v>
      </c>
      <c r="N392" s="6">
        <f>IF($C$3=10,"",calc_gear1!$J990)</f>
        <v>64</v>
      </c>
      <c r="O392" s="46">
        <f ca="1">IF($C$3=10,"",calc_gear1!AS990)</f>
        <v>1</v>
      </c>
      <c r="P392" s="40" t="str">
        <f ca="1">calc_gear1!AT990</f>
        <v/>
      </c>
      <c r="Q392" s="41">
        <f ca="1">IF($C$3=10,"",calc_gear1!AU990*100)</f>
        <v>1400</v>
      </c>
      <c r="S392" s="39">
        <f>calc_gear1!$I1590</f>
        <v>386</v>
      </c>
      <c r="T392" s="6">
        <f>IF(INT($C$3/10)&lt;=2,"",calc_gear1!$J1590)</f>
        <v>98.6</v>
      </c>
      <c r="U392" s="46">
        <f ca="1">IF(INT($C$3/10)&lt;=2,"",calc_gear1!AS1590)</f>
        <v>1</v>
      </c>
      <c r="V392" s="40" t="str">
        <f ca="1">calc_gear1!AT1590</f>
        <v/>
      </c>
      <c r="W392" s="41">
        <f ca="1">IF(INT($C$3/10)&lt;=2,"",calc_gear1!AU1590*100)</f>
        <v>1400</v>
      </c>
    </row>
    <row r="393" spans="7:23">
      <c r="G393" s="39">
        <f>calc_gear1!$I391</f>
        <v>387</v>
      </c>
      <c r="H393" s="6">
        <f>calc_gear1!$J391</f>
        <v>29.5</v>
      </c>
      <c r="I393" s="46">
        <f ca="1">calc_gear1!AS391</f>
        <v>1</v>
      </c>
      <c r="J393" s="40" t="str">
        <f ca="1">calc_gear1!AT391</f>
        <v/>
      </c>
      <c r="K393" s="41">
        <f ca="1">calc_gear1!AU391*100</f>
        <v>1400</v>
      </c>
      <c r="M393" s="39">
        <f>calc_gear1!$I991</f>
        <v>387</v>
      </c>
      <c r="N393" s="6">
        <f>IF($C$3=10,"",calc_gear1!$J991)</f>
        <v>58.6</v>
      </c>
      <c r="O393" s="46">
        <f ca="1">IF($C$3=10,"",calc_gear1!AS991)</f>
        <v>1</v>
      </c>
      <c r="P393" s="40" t="str">
        <f ca="1">calc_gear1!AT991</f>
        <v/>
      </c>
      <c r="Q393" s="41">
        <f ca="1">IF($C$3=10,"",calc_gear1!AU991*100)</f>
        <v>1400</v>
      </c>
      <c r="S393" s="39">
        <f>calc_gear1!$I1591</f>
        <v>387</v>
      </c>
      <c r="T393" s="6">
        <f>IF(INT($C$3/10)&lt;=2,"",calc_gear1!$J1591)</f>
        <v>98.9</v>
      </c>
      <c r="U393" s="46">
        <f ca="1">IF(INT($C$3/10)&lt;=2,"",calc_gear1!AS1591)</f>
        <v>1</v>
      </c>
      <c r="V393" s="40" t="str">
        <f ca="1">calc_gear1!AT1591</f>
        <v/>
      </c>
      <c r="W393" s="41">
        <f ca="1">IF(INT($C$3/10)&lt;=2,"",calc_gear1!AU1591*100)</f>
        <v>1400</v>
      </c>
    </row>
    <row r="394" spans="7:23">
      <c r="G394" s="39">
        <f>calc_gear1!$I392</f>
        <v>388</v>
      </c>
      <c r="H394" s="6">
        <f>calc_gear1!$J392</f>
        <v>28.7</v>
      </c>
      <c r="I394" s="46">
        <f ca="1">calc_gear1!AS392</f>
        <v>1</v>
      </c>
      <c r="J394" s="40" t="str">
        <f ca="1">calc_gear1!AT392</f>
        <v/>
      </c>
      <c r="K394" s="41">
        <f ca="1">calc_gear1!AU392*100</f>
        <v>1400</v>
      </c>
      <c r="M394" s="39">
        <f>calc_gear1!$I992</f>
        <v>388</v>
      </c>
      <c r="N394" s="6">
        <f>IF($C$3=10,"",calc_gear1!$J992)</f>
        <v>53.2</v>
      </c>
      <c r="O394" s="46">
        <f ca="1">IF($C$3=10,"",calc_gear1!AS992)</f>
        <v>1</v>
      </c>
      <c r="P394" s="40" t="str">
        <f ca="1">calc_gear1!AT992</f>
        <v/>
      </c>
      <c r="Q394" s="41">
        <f ca="1">IF($C$3=10,"",calc_gear1!AU992*100)</f>
        <v>1400</v>
      </c>
      <c r="S394" s="39">
        <f>calc_gear1!$I1592</f>
        <v>388</v>
      </c>
      <c r="T394" s="6">
        <f>IF(INT($C$3/10)&lt;=2,"",calc_gear1!$J1592)</f>
        <v>99.1</v>
      </c>
      <c r="U394" s="46">
        <f ca="1">IF(INT($C$3/10)&lt;=2,"",calc_gear1!AS1592)</f>
        <v>1</v>
      </c>
      <c r="V394" s="40" t="str">
        <f ca="1">calc_gear1!AT1592</f>
        <v/>
      </c>
      <c r="W394" s="41">
        <f ca="1">IF(INT($C$3/10)&lt;=2,"",calc_gear1!AU1592*100)</f>
        <v>1400</v>
      </c>
    </row>
    <row r="395" spans="7:23">
      <c r="G395" s="39">
        <f>calc_gear1!$I393</f>
        <v>389</v>
      </c>
      <c r="H395" s="6">
        <f>calc_gear1!$J393</f>
        <v>27.9</v>
      </c>
      <c r="I395" s="46">
        <f ca="1">calc_gear1!AS393</f>
        <v>1</v>
      </c>
      <c r="J395" s="40" t="str">
        <f ca="1">calc_gear1!AT393</f>
        <v/>
      </c>
      <c r="K395" s="41">
        <f ca="1">calc_gear1!AU393*100</f>
        <v>1400</v>
      </c>
      <c r="M395" s="39">
        <f>calc_gear1!$I993</f>
        <v>389</v>
      </c>
      <c r="N395" s="6">
        <f>IF($C$3=10,"",calc_gear1!$J993)</f>
        <v>47.8</v>
      </c>
      <c r="O395" s="46">
        <f ca="1">IF($C$3=10,"",calc_gear1!AS993)</f>
        <v>1</v>
      </c>
      <c r="P395" s="40" t="str">
        <f ca="1">calc_gear1!AT993</f>
        <v/>
      </c>
      <c r="Q395" s="41">
        <f ca="1">IF($C$3=10,"",calc_gear1!AU993*100)</f>
        <v>1400</v>
      </c>
      <c r="S395" s="39">
        <f>calc_gear1!$I1593</f>
        <v>389</v>
      </c>
      <c r="T395" s="6">
        <f>IF(INT($C$3/10)&lt;=2,"",calc_gear1!$J1593)</f>
        <v>99.3</v>
      </c>
      <c r="U395" s="46">
        <f ca="1">IF(INT($C$3/10)&lt;=2,"",calc_gear1!AS1593)</f>
        <v>1</v>
      </c>
      <c r="V395" s="40" t="str">
        <f ca="1">calc_gear1!AT1593</f>
        <v/>
      </c>
      <c r="W395" s="41">
        <f ca="1">IF(INT($C$3/10)&lt;=2,"",calc_gear1!AU1593*100)</f>
        <v>1400</v>
      </c>
    </row>
    <row r="396" spans="7:23">
      <c r="G396" s="39">
        <f>calc_gear1!$I394</f>
        <v>390</v>
      </c>
      <c r="H396" s="6">
        <f>calc_gear1!$J394</f>
        <v>27.5</v>
      </c>
      <c r="I396" s="46">
        <f ca="1">calc_gear1!AS394</f>
        <v>1</v>
      </c>
      <c r="J396" s="40" t="str">
        <f ca="1">calc_gear1!AT394</f>
        <v/>
      </c>
      <c r="K396" s="41">
        <f ca="1">calc_gear1!AU394*100</f>
        <v>1400</v>
      </c>
      <c r="M396" s="39">
        <f>calc_gear1!$I994</f>
        <v>390</v>
      </c>
      <c r="N396" s="6">
        <f>IF($C$3=10,"",calc_gear1!$J994)</f>
        <v>42.4</v>
      </c>
      <c r="O396" s="46">
        <f ca="1">IF($C$3=10,"",calc_gear1!AS994)</f>
        <v>1</v>
      </c>
      <c r="P396" s="40" t="str">
        <f ca="1">calc_gear1!AT994</f>
        <v/>
      </c>
      <c r="Q396" s="41">
        <f ca="1">IF($C$3=10,"",calc_gear1!AU994*100)</f>
        <v>1400</v>
      </c>
      <c r="S396" s="39">
        <f>calc_gear1!$I1594</f>
        <v>390</v>
      </c>
      <c r="T396" s="6">
        <f>IF(INT($C$3/10)&lt;=2,"",calc_gear1!$J1594)</f>
        <v>99.3</v>
      </c>
      <c r="U396" s="46">
        <f ca="1">IF(INT($C$3/10)&lt;=2,"",calc_gear1!AS1594)</f>
        <v>1</v>
      </c>
      <c r="V396" s="40" t="str">
        <f ca="1">calc_gear1!AT1594</f>
        <v/>
      </c>
      <c r="W396" s="41">
        <f ca="1">IF(INT($C$3/10)&lt;=2,"",calc_gear1!AU1594*100)</f>
        <v>1400</v>
      </c>
    </row>
    <row r="397" spans="7:23">
      <c r="G397" s="39">
        <f>calc_gear1!$I395</f>
        <v>391</v>
      </c>
      <c r="H397" s="6">
        <f>calc_gear1!$J395</f>
        <v>27.3</v>
      </c>
      <c r="I397" s="46">
        <f ca="1">calc_gear1!AS395</f>
        <v>1</v>
      </c>
      <c r="J397" s="40" t="str">
        <f ca="1">calc_gear1!AT395</f>
        <v/>
      </c>
      <c r="K397" s="41">
        <f ca="1">calc_gear1!AU395*100</f>
        <v>1400</v>
      </c>
      <c r="M397" s="39">
        <f>calc_gear1!$I995</f>
        <v>391</v>
      </c>
      <c r="N397" s="6">
        <f>IF($C$3=10,"",calc_gear1!$J995)</f>
        <v>37</v>
      </c>
      <c r="O397" s="46">
        <f ca="1">IF($C$3=10,"",calc_gear1!AS995)</f>
        <v>1</v>
      </c>
      <c r="P397" s="40" t="str">
        <f ca="1">calc_gear1!AT995</f>
        <v/>
      </c>
      <c r="Q397" s="41">
        <f ca="1">IF($C$3=10,"",calc_gear1!AU995*100)</f>
        <v>1400</v>
      </c>
      <c r="S397" s="39">
        <f>calc_gear1!$I1595</f>
        <v>391</v>
      </c>
      <c r="T397" s="6">
        <f>IF(INT($C$3/10)&lt;=2,"",calc_gear1!$J1595)</f>
        <v>99.2</v>
      </c>
      <c r="U397" s="46">
        <f ca="1">IF(INT($C$3/10)&lt;=2,"",calc_gear1!AS1595)</f>
        <v>1</v>
      </c>
      <c r="V397" s="40" t="str">
        <f ca="1">calc_gear1!AT1595</f>
        <v/>
      </c>
      <c r="W397" s="41">
        <f ca="1">IF(INT($C$3/10)&lt;=2,"",calc_gear1!AU1595*100)</f>
        <v>1400</v>
      </c>
    </row>
    <row r="398" spans="7:23">
      <c r="G398" s="39">
        <f>calc_gear1!$I396</f>
        <v>392</v>
      </c>
      <c r="H398" s="6">
        <f>calc_gear1!$J396</f>
        <v>27</v>
      </c>
      <c r="I398" s="46">
        <f ca="1">calc_gear1!AS396</f>
        <v>1</v>
      </c>
      <c r="J398" s="40" t="str">
        <f ca="1">calc_gear1!AT396</f>
        <v/>
      </c>
      <c r="K398" s="41">
        <f ca="1">calc_gear1!AU396*100</f>
        <v>1400</v>
      </c>
      <c r="M398" s="39">
        <f>calc_gear1!$I996</f>
        <v>392</v>
      </c>
      <c r="N398" s="6">
        <f>IF($C$3=10,"",calc_gear1!$J996)</f>
        <v>33</v>
      </c>
      <c r="O398" s="46">
        <f ca="1">IF($C$3=10,"",calc_gear1!AS996)</f>
        <v>1</v>
      </c>
      <c r="P398" s="40" t="str">
        <f ca="1">calc_gear1!AT996</f>
        <v/>
      </c>
      <c r="Q398" s="41">
        <f ca="1">IF($C$3=10,"",calc_gear1!AU996*100)</f>
        <v>1400</v>
      </c>
      <c r="S398" s="39">
        <f>calc_gear1!$I1596</f>
        <v>392</v>
      </c>
      <c r="T398" s="6">
        <f>IF(INT($C$3/10)&lt;=2,"",calc_gear1!$J1596)</f>
        <v>99.2</v>
      </c>
      <c r="U398" s="46">
        <f ca="1">IF(INT($C$3/10)&lt;=2,"",calc_gear1!AS1596)</f>
        <v>1</v>
      </c>
      <c r="V398" s="40" t="str">
        <f ca="1">calc_gear1!AT1596</f>
        <v/>
      </c>
      <c r="W398" s="41">
        <f ca="1">IF(INT($C$3/10)&lt;=2,"",calc_gear1!AU1596*100)</f>
        <v>1400</v>
      </c>
    </row>
    <row r="399" spans="7:23">
      <c r="G399" s="39">
        <f>calc_gear1!$I397</f>
        <v>393</v>
      </c>
      <c r="H399" s="6">
        <f>calc_gear1!$J397</f>
        <v>26.5</v>
      </c>
      <c r="I399" s="46">
        <f ca="1">calc_gear1!AS397</f>
        <v>1</v>
      </c>
      <c r="J399" s="40">
        <f ca="1">calc_gear1!AT397</f>
        <v>-1</v>
      </c>
      <c r="K399" s="41">
        <f ca="1">calc_gear1!AU397*100</f>
        <v>1400</v>
      </c>
      <c r="M399" s="39">
        <f>calc_gear1!$I997</f>
        <v>393</v>
      </c>
      <c r="N399" s="6">
        <f>IF($C$3=10,"",calc_gear1!$J997)</f>
        <v>30.9</v>
      </c>
      <c r="O399" s="46">
        <f ca="1">IF($C$3=10,"",calc_gear1!AS997)</f>
        <v>1</v>
      </c>
      <c r="P399" s="40" t="str">
        <f ca="1">calc_gear1!AT997</f>
        <v/>
      </c>
      <c r="Q399" s="41">
        <f ca="1">IF($C$3=10,"",calc_gear1!AU997*100)</f>
        <v>1400</v>
      </c>
      <c r="S399" s="39">
        <f>calc_gear1!$I1597</f>
        <v>393</v>
      </c>
      <c r="T399" s="6">
        <f>IF(INT($C$3/10)&lt;=2,"",calc_gear1!$J1597)</f>
        <v>99.3</v>
      </c>
      <c r="U399" s="46">
        <f ca="1">IF(INT($C$3/10)&lt;=2,"",calc_gear1!AS1597)</f>
        <v>1</v>
      </c>
      <c r="V399" s="40" t="str">
        <f ca="1">calc_gear1!AT1597</f>
        <v/>
      </c>
      <c r="W399" s="41">
        <f ca="1">IF(INT($C$3/10)&lt;=2,"",calc_gear1!AU1597*100)</f>
        <v>1400</v>
      </c>
    </row>
    <row r="400" spans="7:23">
      <c r="G400" s="39">
        <f>calc_gear1!$I398</f>
        <v>394</v>
      </c>
      <c r="H400" s="6">
        <f>calc_gear1!$J398</f>
        <v>25.8</v>
      </c>
      <c r="I400" s="46">
        <f ca="1">calc_gear1!AS398</f>
        <v>1</v>
      </c>
      <c r="J400" s="40">
        <f ca="1">calc_gear1!AT398</f>
        <v>-1</v>
      </c>
      <c r="K400" s="41">
        <f ca="1">calc_gear1!AU398*100</f>
        <v>1400</v>
      </c>
      <c r="M400" s="39">
        <f>calc_gear1!$I998</f>
        <v>394</v>
      </c>
      <c r="N400" s="6">
        <f>IF($C$3=10,"",calc_gear1!$J998)</f>
        <v>30.9</v>
      </c>
      <c r="O400" s="46">
        <f ca="1">IF($C$3=10,"",calc_gear1!AS998)</f>
        <v>1</v>
      </c>
      <c r="P400" s="40" t="str">
        <f ca="1">calc_gear1!AT998</f>
        <v/>
      </c>
      <c r="Q400" s="41">
        <f ca="1">IF($C$3=10,"",calc_gear1!AU998*100)</f>
        <v>1400</v>
      </c>
      <c r="S400" s="39">
        <f>calc_gear1!$I1598</f>
        <v>394</v>
      </c>
      <c r="T400" s="6">
        <f>IF(INT($C$3/10)&lt;=2,"",calc_gear1!$J1598)</f>
        <v>99.5</v>
      </c>
      <c r="U400" s="46">
        <f ca="1">IF(INT($C$3/10)&lt;=2,"",calc_gear1!AS1598)</f>
        <v>1</v>
      </c>
      <c r="V400" s="40" t="str">
        <f ca="1">calc_gear1!AT1598</f>
        <v/>
      </c>
      <c r="W400" s="41">
        <f ca="1">IF(INT($C$3/10)&lt;=2,"",calc_gear1!AU1598*100)</f>
        <v>1400</v>
      </c>
    </row>
    <row r="401" spans="7:23">
      <c r="G401" s="39">
        <f>calc_gear1!$I399</f>
        <v>395</v>
      </c>
      <c r="H401" s="6">
        <f>calc_gear1!$J399</f>
        <v>25</v>
      </c>
      <c r="I401" s="46">
        <f ca="1">calc_gear1!AS399</f>
        <v>1</v>
      </c>
      <c r="J401" s="40">
        <f ca="1">calc_gear1!AT399</f>
        <v>-1</v>
      </c>
      <c r="K401" s="41">
        <f ca="1">calc_gear1!AU399*100</f>
        <v>1400</v>
      </c>
      <c r="M401" s="39">
        <f>calc_gear1!$I999</f>
        <v>395</v>
      </c>
      <c r="N401" s="6">
        <f>IF($C$3=10,"",calc_gear1!$J999)</f>
        <v>33.5</v>
      </c>
      <c r="O401" s="46">
        <f ca="1">IF($C$3=10,"",calc_gear1!AS999)</f>
        <v>1</v>
      </c>
      <c r="P401" s="40" t="str">
        <f ca="1">calc_gear1!AT999</f>
        <v/>
      </c>
      <c r="Q401" s="41">
        <f ca="1">IF($C$3=10,"",calc_gear1!AU999*100)</f>
        <v>1400</v>
      </c>
      <c r="S401" s="39">
        <f>calc_gear1!$I1599</f>
        <v>395</v>
      </c>
      <c r="T401" s="6">
        <f>IF(INT($C$3/10)&lt;=2,"",calc_gear1!$J1599)</f>
        <v>99.9</v>
      </c>
      <c r="U401" s="46">
        <f ca="1">IF(INT($C$3/10)&lt;=2,"",calc_gear1!AS1599)</f>
        <v>1</v>
      </c>
      <c r="V401" s="40" t="str">
        <f ca="1">calc_gear1!AT1599</f>
        <v/>
      </c>
      <c r="W401" s="41">
        <f ca="1">IF(INT($C$3/10)&lt;=2,"",calc_gear1!AU1599*100)</f>
        <v>1400</v>
      </c>
    </row>
    <row r="402" spans="7:23">
      <c r="G402" s="39">
        <f>calc_gear1!$I400</f>
        <v>396</v>
      </c>
      <c r="H402" s="6">
        <f>calc_gear1!$J400</f>
        <v>21.5</v>
      </c>
      <c r="I402" s="46">
        <f ca="1">calc_gear1!AS400</f>
        <v>1</v>
      </c>
      <c r="J402" s="40">
        <f ca="1">calc_gear1!AT400</f>
        <v>-1</v>
      </c>
      <c r="K402" s="41">
        <f ca="1">calc_gear1!AU400*100</f>
        <v>1400</v>
      </c>
      <c r="M402" s="39">
        <f>calc_gear1!$I1000</f>
        <v>396</v>
      </c>
      <c r="N402" s="6">
        <f>IF($C$3=10,"",calc_gear1!$J1000)</f>
        <v>38</v>
      </c>
      <c r="O402" s="46">
        <f ca="1">IF($C$3=10,"",calc_gear1!AS1000)</f>
        <v>1</v>
      </c>
      <c r="P402" s="40" t="str">
        <f ca="1">calc_gear1!AT1000</f>
        <v/>
      </c>
      <c r="Q402" s="41">
        <f ca="1">IF($C$3=10,"",calc_gear1!AU1000*100)</f>
        <v>1400</v>
      </c>
      <c r="R402" s="6"/>
      <c r="S402" s="39">
        <f>calc_gear1!$I1600</f>
        <v>396</v>
      </c>
      <c r="T402" s="6">
        <f>IF(INT($C$3/10)&lt;=2,"",calc_gear1!$J1600)</f>
        <v>100.3</v>
      </c>
      <c r="U402" s="46">
        <f ca="1">IF(INT($C$3/10)&lt;=2,"",calc_gear1!AS1600)</f>
        <v>1</v>
      </c>
      <c r="V402" s="40" t="str">
        <f ca="1">calc_gear1!AT1600</f>
        <v/>
      </c>
      <c r="W402" s="41">
        <f ca="1">IF(INT($C$3/10)&lt;=2,"",calc_gear1!AU1600*100)</f>
        <v>1400</v>
      </c>
    </row>
    <row r="403" spans="7:23">
      <c r="G403" s="39">
        <f>calc_gear1!$I401</f>
        <v>397</v>
      </c>
      <c r="H403" s="6">
        <f>calc_gear1!$J401</f>
        <v>16</v>
      </c>
      <c r="I403" s="46">
        <f ca="1">calc_gear1!AS401</f>
        <v>1</v>
      </c>
      <c r="J403" s="40">
        <f ca="1">calc_gear1!AT401</f>
        <v>-1</v>
      </c>
      <c r="K403" s="41">
        <f ca="1">calc_gear1!AU401*100</f>
        <v>1400</v>
      </c>
      <c r="M403" s="39">
        <f>calc_gear1!$I1001</f>
        <v>397</v>
      </c>
      <c r="N403" s="6">
        <f>IF($C$3=10,"",calc_gear1!$J1001)</f>
        <v>42.5</v>
      </c>
      <c r="O403" s="46">
        <f ca="1">IF($C$3=10,"",calc_gear1!AS1001)</f>
        <v>1</v>
      </c>
      <c r="P403" s="40" t="str">
        <f ca="1">calc_gear1!AT1001</f>
        <v/>
      </c>
      <c r="Q403" s="41">
        <f ca="1">IF($C$3=10,"",calc_gear1!AU1001*100)</f>
        <v>1400</v>
      </c>
      <c r="R403" s="6"/>
      <c r="S403" s="39">
        <f>calc_gear1!$I1601</f>
        <v>397</v>
      </c>
      <c r="T403" s="6">
        <f>IF(INT($C$3/10)&lt;=2,"",calc_gear1!$J1601)</f>
        <v>100.6</v>
      </c>
      <c r="U403" s="46">
        <f ca="1">IF(INT($C$3/10)&lt;=2,"",calc_gear1!AS1601)</f>
        <v>1</v>
      </c>
      <c r="V403" s="40" t="str">
        <f ca="1">calc_gear1!AT1601</f>
        <v/>
      </c>
      <c r="W403" s="41">
        <f ca="1">IF(INT($C$3/10)&lt;=2,"",calc_gear1!AU1601*100)</f>
        <v>1400</v>
      </c>
    </row>
    <row r="404" spans="7:23">
      <c r="G404" s="39">
        <f>calc_gear1!$I402</f>
        <v>398</v>
      </c>
      <c r="H404" s="6">
        <f>calc_gear1!$J402</f>
        <v>10</v>
      </c>
      <c r="I404" s="46">
        <f ca="1">calc_gear1!AS402</f>
        <v>1</v>
      </c>
      <c r="J404" s="40">
        <f ca="1">calc_gear1!AT402</f>
        <v>-1</v>
      </c>
      <c r="K404" s="41">
        <f ca="1">calc_gear1!AU402*100</f>
        <v>1400</v>
      </c>
      <c r="M404" s="39">
        <f>calc_gear1!$I1002</f>
        <v>398</v>
      </c>
      <c r="N404" s="6">
        <f>IF($C$3=10,"",calc_gear1!$J1002)</f>
        <v>47</v>
      </c>
      <c r="O404" s="46">
        <f ca="1">IF($C$3=10,"",calc_gear1!AS1002)</f>
        <v>1</v>
      </c>
      <c r="P404" s="40" t="str">
        <f ca="1">calc_gear1!AT1002</f>
        <v/>
      </c>
      <c r="Q404" s="41">
        <f ca="1">IF($C$3=10,"",calc_gear1!AU1002*100)</f>
        <v>1400</v>
      </c>
      <c r="R404" s="6"/>
      <c r="S404" s="39">
        <f>calc_gear1!$I1602</f>
        <v>398</v>
      </c>
      <c r="T404" s="6">
        <f>IF(INT($C$3/10)&lt;=2,"",calc_gear1!$J1602)</f>
        <v>100.9</v>
      </c>
      <c r="U404" s="46">
        <f ca="1">IF(INT($C$3/10)&lt;=2,"",calc_gear1!AS1602)</f>
        <v>1</v>
      </c>
      <c r="V404" s="40" t="str">
        <f ca="1">calc_gear1!AT1602</f>
        <v/>
      </c>
      <c r="W404" s="41">
        <f ca="1">IF(INT($C$3/10)&lt;=2,"",calc_gear1!AU1602*100)</f>
        <v>1400</v>
      </c>
    </row>
    <row r="405" spans="7:23">
      <c r="G405" s="39">
        <f>calc_gear1!$I403</f>
        <v>399</v>
      </c>
      <c r="H405" s="6">
        <f>calc_gear1!$J403</f>
        <v>5</v>
      </c>
      <c r="I405" s="46">
        <f ca="1">calc_gear1!AS403</f>
        <v>1</v>
      </c>
      <c r="J405" s="40">
        <f ca="1">calc_gear1!AT403</f>
        <v>-1</v>
      </c>
      <c r="K405" s="41">
        <f ca="1">calc_gear1!AU403*100</f>
        <v>1400</v>
      </c>
      <c r="M405" s="39">
        <f>calc_gear1!$I1003</f>
        <v>399</v>
      </c>
      <c r="N405" s="6">
        <f>IF($C$3=10,"",calc_gear1!$J1003)</f>
        <v>51</v>
      </c>
      <c r="O405" s="46">
        <f ca="1">IF($C$3=10,"",calc_gear1!AS1003)</f>
        <v>1</v>
      </c>
      <c r="P405" s="40" t="str">
        <f ca="1">calc_gear1!AT1003</f>
        <v/>
      </c>
      <c r="Q405" s="41">
        <f ca="1">IF($C$3=10,"",calc_gear1!AU1003*100)</f>
        <v>1400</v>
      </c>
      <c r="R405" s="6"/>
      <c r="S405" s="39">
        <f>calc_gear1!$I1603</f>
        <v>399</v>
      </c>
      <c r="T405" s="6">
        <f>IF(INT($C$3/10)&lt;=2,"",calc_gear1!$J1603)</f>
        <v>101.1</v>
      </c>
      <c r="U405" s="46">
        <f ca="1">IF(INT($C$3/10)&lt;=2,"",calc_gear1!AS1603)</f>
        <v>1</v>
      </c>
      <c r="V405" s="40" t="str">
        <f ca="1">calc_gear1!AT1603</f>
        <v/>
      </c>
      <c r="W405" s="41">
        <f ca="1">IF(INT($C$3/10)&lt;=2,"",calc_gear1!AU1603*100)</f>
        <v>1400</v>
      </c>
    </row>
    <row r="406" spans="7:23">
      <c r="G406" s="39">
        <f>calc_gear1!$I404</f>
        <v>400</v>
      </c>
      <c r="H406" s="6">
        <f>calc_gear1!$J404</f>
        <v>2.2000000000000002</v>
      </c>
      <c r="I406" s="46">
        <f ca="1">calc_gear1!AS404</f>
        <v>1</v>
      </c>
      <c r="J406" s="40">
        <f ca="1">calc_gear1!AT404</f>
        <v>-1</v>
      </c>
      <c r="K406" s="41">
        <f ca="1">calc_gear1!AU404*100</f>
        <v>1400</v>
      </c>
      <c r="M406" s="39">
        <f>calc_gear1!$I1004</f>
        <v>400</v>
      </c>
      <c r="N406" s="6">
        <f>IF($C$3=10,"",calc_gear1!$J1004)</f>
        <v>53.5</v>
      </c>
      <c r="O406" s="46">
        <f ca="1">IF($C$3=10,"",calc_gear1!AS1004)</f>
        <v>1</v>
      </c>
      <c r="P406" s="40" t="str">
        <f ca="1">calc_gear1!AT1004</f>
        <v/>
      </c>
      <c r="Q406" s="41">
        <f ca="1">IF($C$3=10,"",calc_gear1!AU1004*100)</f>
        <v>1400</v>
      </c>
      <c r="R406" s="6"/>
      <c r="S406" s="39">
        <f>calc_gear1!$I1604</f>
        <v>400</v>
      </c>
      <c r="T406" s="6">
        <f>IF(INT($C$3/10)&lt;=2,"",calc_gear1!$J1604)</f>
        <v>101.3</v>
      </c>
      <c r="U406" s="46">
        <f ca="1">IF(INT($C$3/10)&lt;=2,"",calc_gear1!AS1604)</f>
        <v>1</v>
      </c>
      <c r="V406" s="40" t="str">
        <f ca="1">calc_gear1!AT1604</f>
        <v/>
      </c>
      <c r="W406" s="41">
        <f ca="1">IF(INT($C$3/10)&lt;=2,"",calc_gear1!AU1604*100)</f>
        <v>1400</v>
      </c>
    </row>
    <row r="407" spans="7:23">
      <c r="G407" s="39">
        <f>calc_gear1!$I405</f>
        <v>401</v>
      </c>
      <c r="H407" s="6">
        <f>calc_gear1!$J405</f>
        <v>1</v>
      </c>
      <c r="I407" s="46">
        <f ca="1">calc_gear1!AS405</f>
        <v>1</v>
      </c>
      <c r="J407" s="40">
        <f ca="1">calc_gear1!AT405</f>
        <v>-1</v>
      </c>
      <c r="K407" s="41">
        <f ca="1">calc_gear1!AU405*100</f>
        <v>1400</v>
      </c>
      <c r="M407" s="39">
        <f>calc_gear1!$I1005</f>
        <v>401</v>
      </c>
      <c r="N407" s="6">
        <f>IF($C$3=10,"",calc_gear1!$J1005)</f>
        <v>55.1</v>
      </c>
      <c r="O407" s="46">
        <f ca="1">IF($C$3=10,"",calc_gear1!AS1005)</f>
        <v>1</v>
      </c>
      <c r="P407" s="40" t="str">
        <f ca="1">calc_gear1!AT1005</f>
        <v/>
      </c>
      <c r="Q407" s="41">
        <f ca="1">IF($C$3=10,"",calc_gear1!AU1005*100)</f>
        <v>1400</v>
      </c>
      <c r="R407" s="6"/>
      <c r="S407" s="39">
        <f>calc_gear1!$I1605</f>
        <v>401</v>
      </c>
      <c r="T407" s="6">
        <f>IF(INT($C$3/10)&lt;=2,"",calc_gear1!$J1605)</f>
        <v>101.4</v>
      </c>
      <c r="U407" s="46">
        <f ca="1">IF(INT($C$3/10)&lt;=2,"",calc_gear1!AS1605)</f>
        <v>1</v>
      </c>
      <c r="V407" s="40" t="str">
        <f ca="1">calc_gear1!AT1605</f>
        <v/>
      </c>
      <c r="W407" s="41">
        <f ca="1">IF(INT($C$3/10)&lt;=2,"",calc_gear1!AU1605*100)</f>
        <v>1400</v>
      </c>
    </row>
    <row r="408" spans="7:23">
      <c r="G408" s="39">
        <f>calc_gear1!$I406</f>
        <v>402</v>
      </c>
      <c r="H408" s="6">
        <f>calc_gear1!$J406</f>
        <v>0</v>
      </c>
      <c r="I408" s="40">
        <f ca="1">calc_gear1!AS406</f>
        <v>0</v>
      </c>
      <c r="J408" s="40" t="str">
        <f ca="1">calc_gear1!AT406</f>
        <v/>
      </c>
      <c r="K408" s="41">
        <f ca="1">calc_gear1!AU406*100</f>
        <v>1400</v>
      </c>
      <c r="M408" s="39">
        <f>calc_gear1!$I1006</f>
        <v>402</v>
      </c>
      <c r="N408" s="6">
        <f>IF($C$3=10,"",calc_gear1!$J1006)</f>
        <v>56.4</v>
      </c>
      <c r="O408" s="46">
        <f ca="1">IF($C$3=10,"",calc_gear1!AS1006)</f>
        <v>1</v>
      </c>
      <c r="P408" s="40" t="str">
        <f ca="1">calc_gear1!AT1006</f>
        <v/>
      </c>
      <c r="Q408" s="41">
        <f ca="1">IF($C$3=10,"",calc_gear1!AU1006*100)</f>
        <v>1400</v>
      </c>
      <c r="R408" s="6"/>
      <c r="S408" s="39">
        <f>calc_gear1!$I1606</f>
        <v>402</v>
      </c>
      <c r="T408" s="6">
        <f>IF(INT($C$3/10)&lt;=2,"",calc_gear1!$J1606)</f>
        <v>101.5</v>
      </c>
      <c r="U408" s="46">
        <f ca="1">IF(INT($C$3/10)&lt;=2,"",calc_gear1!AS1606)</f>
        <v>1</v>
      </c>
      <c r="V408" s="40" t="str">
        <f ca="1">calc_gear1!AT1606</f>
        <v/>
      </c>
      <c r="W408" s="41">
        <f ca="1">IF(INT($C$3/10)&lt;=2,"",calc_gear1!AU1606*100)</f>
        <v>1400</v>
      </c>
    </row>
    <row r="409" spans="7:23">
      <c r="G409" s="39">
        <f>calc_gear1!$I407</f>
        <v>403</v>
      </c>
      <c r="H409" s="6">
        <f>calc_gear1!$J407</f>
        <v>0</v>
      </c>
      <c r="I409" s="46">
        <f ca="1">calc_gear1!AS407</f>
        <v>1</v>
      </c>
      <c r="J409" s="40">
        <f ca="1">calc_gear1!AT407</f>
        <v>-1</v>
      </c>
      <c r="K409" s="41">
        <f ca="1">calc_gear1!AU407*100</f>
        <v>1400</v>
      </c>
      <c r="M409" s="39">
        <f>calc_gear1!$I1007</f>
        <v>403</v>
      </c>
      <c r="N409" s="6">
        <f>IF($C$3=10,"",calc_gear1!$J1007)</f>
        <v>57.3</v>
      </c>
      <c r="O409" s="46">
        <f ca="1">IF($C$3=10,"",calc_gear1!AS1007)</f>
        <v>1</v>
      </c>
      <c r="P409" s="40" t="str">
        <f ca="1">calc_gear1!AT1007</f>
        <v/>
      </c>
      <c r="Q409" s="41">
        <f ca="1">IF($C$3=10,"",calc_gear1!AU1007*100)</f>
        <v>1400</v>
      </c>
      <c r="S409" s="39">
        <f>calc_gear1!$I1607</f>
        <v>403</v>
      </c>
      <c r="T409" s="6">
        <f>IF(INT($C$3/10)&lt;=2,"",calc_gear1!$J1607)</f>
        <v>101.6</v>
      </c>
      <c r="U409" s="46">
        <f ca="1">IF(INT($C$3/10)&lt;=2,"",calc_gear1!AS1607)</f>
        <v>1</v>
      </c>
      <c r="V409" s="40" t="str">
        <f ca="1">calc_gear1!AT1607</f>
        <v/>
      </c>
      <c r="W409" s="41">
        <f ca="1">IF(INT($C$3/10)&lt;=2,"",calc_gear1!AU1607*100)</f>
        <v>1400</v>
      </c>
    </row>
    <row r="410" spans="7:23">
      <c r="G410" s="39">
        <f>calc_gear1!$I408</f>
        <v>404</v>
      </c>
      <c r="H410" s="6">
        <f>calc_gear1!$J408</f>
        <v>0</v>
      </c>
      <c r="I410" s="46">
        <f ca="1">calc_gear1!AS408</f>
        <v>1</v>
      </c>
      <c r="J410" s="40">
        <f ca="1">calc_gear1!AT408</f>
        <v>-1</v>
      </c>
      <c r="K410" s="41">
        <f ca="1">calc_gear1!AU408*100</f>
        <v>1400</v>
      </c>
      <c r="M410" s="39">
        <f>calc_gear1!$I1008</f>
        <v>404</v>
      </c>
      <c r="N410" s="6">
        <f>IF($C$3=10,"",calc_gear1!$J1008)</f>
        <v>58.1</v>
      </c>
      <c r="O410" s="46">
        <f ca="1">IF($C$3=10,"",calc_gear1!AS1008)</f>
        <v>1</v>
      </c>
      <c r="P410" s="40" t="str">
        <f ca="1">calc_gear1!AT1008</f>
        <v/>
      </c>
      <c r="Q410" s="41">
        <f ca="1">IF($C$3=10,"",calc_gear1!AU1008*100)</f>
        <v>1400</v>
      </c>
      <c r="S410" s="39">
        <f>calc_gear1!$I1608</f>
        <v>404</v>
      </c>
      <c r="T410" s="6">
        <f>IF(INT($C$3/10)&lt;=2,"",calc_gear1!$J1608)</f>
        <v>101.8</v>
      </c>
      <c r="U410" s="46">
        <f ca="1">IF(INT($C$3/10)&lt;=2,"",calc_gear1!AS1608)</f>
        <v>1</v>
      </c>
      <c r="V410" s="40" t="str">
        <f ca="1">calc_gear1!AT1608</f>
        <v/>
      </c>
      <c r="W410" s="41">
        <f ca="1">IF(INT($C$3/10)&lt;=2,"",calc_gear1!AU1608*100)</f>
        <v>1400</v>
      </c>
    </row>
    <row r="411" spans="7:23">
      <c r="G411" s="39">
        <f>calc_gear1!$I409</f>
        <v>405</v>
      </c>
      <c r="H411" s="6">
        <f>calc_gear1!$J409</f>
        <v>0</v>
      </c>
      <c r="I411" s="46">
        <f ca="1">calc_gear1!AS409</f>
        <v>1</v>
      </c>
      <c r="J411" s="40">
        <f ca="1">calc_gear1!AT409</f>
        <v>-1</v>
      </c>
      <c r="K411" s="41">
        <f ca="1">calc_gear1!AU409*100</f>
        <v>1400</v>
      </c>
      <c r="M411" s="39">
        <f>calc_gear1!$I1009</f>
        <v>405</v>
      </c>
      <c r="N411" s="6">
        <f>IF($C$3=10,"",calc_gear1!$J1009)</f>
        <v>58.8</v>
      </c>
      <c r="O411" s="46">
        <f ca="1">IF($C$3=10,"",calc_gear1!AS1009)</f>
        <v>1</v>
      </c>
      <c r="P411" s="40" t="str">
        <f ca="1">calc_gear1!AT1009</f>
        <v/>
      </c>
      <c r="Q411" s="41">
        <f ca="1">IF($C$3=10,"",calc_gear1!AU1009*100)</f>
        <v>1400</v>
      </c>
      <c r="S411" s="39">
        <f>calc_gear1!$I1609</f>
        <v>405</v>
      </c>
      <c r="T411" s="6">
        <f>IF(INT($C$3/10)&lt;=2,"",calc_gear1!$J1609)</f>
        <v>101.9</v>
      </c>
      <c r="U411" s="46">
        <f ca="1">IF(INT($C$3/10)&lt;=2,"",calc_gear1!AS1609)</f>
        <v>1</v>
      </c>
      <c r="V411" s="40" t="str">
        <f ca="1">calc_gear1!AT1609</f>
        <v/>
      </c>
      <c r="W411" s="41">
        <f ca="1">IF(INT($C$3/10)&lt;=2,"",calc_gear1!AU1609*100)</f>
        <v>1400</v>
      </c>
    </row>
    <row r="412" spans="7:23">
      <c r="G412" s="39">
        <f>calc_gear1!$I410</f>
        <v>406</v>
      </c>
      <c r="H412" s="6">
        <f>calc_gear1!$J410</f>
        <v>0</v>
      </c>
      <c r="I412" s="46">
        <f ca="1">calc_gear1!AS410</f>
        <v>1</v>
      </c>
      <c r="J412" s="40">
        <f ca="1">calc_gear1!AT410</f>
        <v>-1</v>
      </c>
      <c r="K412" s="41">
        <f ca="1">calc_gear1!AU410*100</f>
        <v>1400</v>
      </c>
      <c r="M412" s="39">
        <f>calc_gear1!$I1010</f>
        <v>406</v>
      </c>
      <c r="N412" s="6">
        <f>IF($C$3=10,"",calc_gear1!$J1010)</f>
        <v>59.4</v>
      </c>
      <c r="O412" s="46">
        <f ca="1">IF($C$3=10,"",calc_gear1!AS1010)</f>
        <v>1</v>
      </c>
      <c r="P412" s="40" t="str">
        <f ca="1">calc_gear1!AT1010</f>
        <v/>
      </c>
      <c r="Q412" s="41">
        <f ca="1">IF($C$3=10,"",calc_gear1!AU1010*100)</f>
        <v>1400</v>
      </c>
      <c r="S412" s="39">
        <f>calc_gear1!$I1610</f>
        <v>406</v>
      </c>
      <c r="T412" s="6">
        <f>IF(INT($C$3/10)&lt;=2,"",calc_gear1!$J1610)</f>
        <v>102</v>
      </c>
      <c r="U412" s="46">
        <f ca="1">IF(INT($C$3/10)&lt;=2,"",calc_gear1!AS1610)</f>
        <v>1</v>
      </c>
      <c r="V412" s="40" t="str">
        <f ca="1">calc_gear1!AT1610</f>
        <v/>
      </c>
      <c r="W412" s="41">
        <f ca="1">IF(INT($C$3/10)&lt;=2,"",calc_gear1!AU1610*100)</f>
        <v>1400</v>
      </c>
    </row>
    <row r="413" spans="7:23">
      <c r="G413" s="39">
        <f>calc_gear1!$I411</f>
        <v>407</v>
      </c>
      <c r="H413" s="6">
        <f>calc_gear1!$J411</f>
        <v>0</v>
      </c>
      <c r="I413" s="46">
        <f ca="1">calc_gear1!AS411</f>
        <v>1</v>
      </c>
      <c r="J413" s="40">
        <f ca="1">calc_gear1!AT411</f>
        <v>-1</v>
      </c>
      <c r="K413" s="41">
        <f ca="1">calc_gear1!AU411*100</f>
        <v>1400</v>
      </c>
      <c r="M413" s="39">
        <f>calc_gear1!$I1011</f>
        <v>407</v>
      </c>
      <c r="N413" s="6">
        <f>IF($C$3=10,"",calc_gear1!$J1011)</f>
        <v>59.8</v>
      </c>
      <c r="O413" s="46">
        <f ca="1">IF($C$3=10,"",calc_gear1!AS1011)</f>
        <v>1</v>
      </c>
      <c r="P413" s="40" t="str">
        <f ca="1">calc_gear1!AT1011</f>
        <v/>
      </c>
      <c r="Q413" s="41">
        <f ca="1">IF($C$3=10,"",calc_gear1!AU1011*100)</f>
        <v>1400</v>
      </c>
      <c r="S413" s="39">
        <f>calc_gear1!$I1611</f>
        <v>407</v>
      </c>
      <c r="T413" s="6">
        <f>IF(INT($C$3/10)&lt;=2,"",calc_gear1!$J1611)</f>
        <v>102</v>
      </c>
      <c r="U413" s="46">
        <f ca="1">IF(INT($C$3/10)&lt;=2,"",calc_gear1!AS1611)</f>
        <v>1</v>
      </c>
      <c r="V413" s="40" t="str">
        <f ca="1">calc_gear1!AT1611</f>
        <v/>
      </c>
      <c r="W413" s="41">
        <f ca="1">IF(INT($C$3/10)&lt;=2,"",calc_gear1!AU1611*100)</f>
        <v>1400</v>
      </c>
    </row>
    <row r="414" spans="7:23">
      <c r="G414" s="39">
        <f>calc_gear1!$I412</f>
        <v>408</v>
      </c>
      <c r="H414" s="6">
        <f>calc_gear1!$J412</f>
        <v>1.2</v>
      </c>
      <c r="I414" s="46">
        <f ca="1">calc_gear1!AS412</f>
        <v>1</v>
      </c>
      <c r="J414" s="40" t="str">
        <f ca="1">calc_gear1!AT412</f>
        <v/>
      </c>
      <c r="K414" s="41">
        <f ca="1">calc_gear1!AU412*100</f>
        <v>1400</v>
      </c>
      <c r="M414" s="39">
        <f>calc_gear1!$I1012</f>
        <v>408</v>
      </c>
      <c r="N414" s="6">
        <f>IF($C$3=10,"",calc_gear1!$J1012)</f>
        <v>59.7</v>
      </c>
      <c r="O414" s="46">
        <f ca="1">IF($C$3=10,"",calc_gear1!AS1012)</f>
        <v>1</v>
      </c>
      <c r="P414" s="40" t="str">
        <f ca="1">calc_gear1!AT1012</f>
        <v/>
      </c>
      <c r="Q414" s="41">
        <f ca="1">IF($C$3=10,"",calc_gear1!AU1012*100)</f>
        <v>1400</v>
      </c>
      <c r="S414" s="39">
        <f>calc_gear1!$I1612</f>
        <v>408</v>
      </c>
      <c r="T414" s="6">
        <f>IF(INT($C$3/10)&lt;=2,"",calc_gear1!$J1612)</f>
        <v>102</v>
      </c>
      <c r="U414" s="46">
        <f ca="1">IF(INT($C$3/10)&lt;=2,"",calc_gear1!AS1612)</f>
        <v>1</v>
      </c>
      <c r="V414" s="40" t="str">
        <f ca="1">calc_gear1!AT1612</f>
        <v/>
      </c>
      <c r="W414" s="41">
        <f ca="1">IF(INT($C$3/10)&lt;=2,"",calc_gear1!AU1612*100)</f>
        <v>1400</v>
      </c>
    </row>
    <row r="415" spans="7:23">
      <c r="G415" s="39">
        <f>calc_gear1!$I413</f>
        <v>409</v>
      </c>
      <c r="H415" s="6">
        <f>calc_gear1!$J413</f>
        <v>3.2</v>
      </c>
      <c r="I415" s="46">
        <f ca="1">calc_gear1!AS413</f>
        <v>1</v>
      </c>
      <c r="J415" s="40" t="str">
        <f ca="1">calc_gear1!AT413</f>
        <v/>
      </c>
      <c r="K415" s="41">
        <f ca="1">calc_gear1!AU413*100</f>
        <v>1400</v>
      </c>
      <c r="M415" s="39">
        <f>calc_gear1!$I1013</f>
        <v>409</v>
      </c>
      <c r="N415" s="6">
        <f>IF($C$3=10,"",calc_gear1!$J1013)</f>
        <v>59.4</v>
      </c>
      <c r="O415" s="46">
        <f ca="1">IF($C$3=10,"",calc_gear1!AS1013)</f>
        <v>1</v>
      </c>
      <c r="P415" s="40" t="str">
        <f ca="1">calc_gear1!AT1013</f>
        <v/>
      </c>
      <c r="Q415" s="41">
        <f ca="1">IF($C$3=10,"",calc_gear1!AU1013*100)</f>
        <v>1400</v>
      </c>
      <c r="S415" s="39">
        <f>calc_gear1!$I1613</f>
        <v>409</v>
      </c>
      <c r="T415" s="6">
        <f>IF(INT($C$3/10)&lt;=2,"",calc_gear1!$J1613)</f>
        <v>102</v>
      </c>
      <c r="U415" s="46">
        <f ca="1">IF(INT($C$3/10)&lt;=2,"",calc_gear1!AS1613)</f>
        <v>1</v>
      </c>
      <c r="V415" s="40" t="str">
        <f ca="1">calc_gear1!AT1613</f>
        <v/>
      </c>
      <c r="W415" s="41">
        <f ca="1">IF(INT($C$3/10)&lt;=2,"",calc_gear1!AU1613*100)</f>
        <v>1400</v>
      </c>
    </row>
    <row r="416" spans="7:23">
      <c r="G416" s="39">
        <f>calc_gear1!$I414</f>
        <v>410</v>
      </c>
      <c r="H416" s="6">
        <f>calc_gear1!$J414</f>
        <v>5.9</v>
      </c>
      <c r="I416" s="46">
        <f ca="1">calc_gear1!AS414</f>
        <v>1</v>
      </c>
      <c r="J416" s="40" t="str">
        <f ca="1">calc_gear1!AT414</f>
        <v/>
      </c>
      <c r="K416" s="41">
        <f ca="1">calc_gear1!AU414*100</f>
        <v>1400</v>
      </c>
      <c r="M416" s="39">
        <f>calc_gear1!$I1014</f>
        <v>410</v>
      </c>
      <c r="N416" s="6">
        <f>IF($C$3=10,"",calc_gear1!$J1014)</f>
        <v>59.2</v>
      </c>
      <c r="O416" s="46">
        <f ca="1">IF($C$3=10,"",calc_gear1!AS1014)</f>
        <v>1</v>
      </c>
      <c r="P416" s="40" t="str">
        <f ca="1">calc_gear1!AT1014</f>
        <v/>
      </c>
      <c r="Q416" s="41">
        <f ca="1">IF($C$3=10,"",calc_gear1!AU1014*100)</f>
        <v>1400</v>
      </c>
      <c r="S416" s="39">
        <f>calc_gear1!$I1614</f>
        <v>410</v>
      </c>
      <c r="T416" s="6">
        <f>IF(INT($C$3/10)&lt;=2,"",calc_gear1!$J1614)</f>
        <v>101.9</v>
      </c>
      <c r="U416" s="46">
        <f ca="1">IF(INT($C$3/10)&lt;=2,"",calc_gear1!AS1614)</f>
        <v>1</v>
      </c>
      <c r="V416" s="40" t="str">
        <f ca="1">calc_gear1!AT1614</f>
        <v/>
      </c>
      <c r="W416" s="41">
        <f ca="1">IF(INT($C$3/10)&lt;=2,"",calc_gear1!AU1614*100)</f>
        <v>1400</v>
      </c>
    </row>
    <row r="417" spans="7:23">
      <c r="G417" s="39">
        <f>calc_gear1!$I415</f>
        <v>411</v>
      </c>
      <c r="H417" s="6">
        <f>calc_gear1!$J415</f>
        <v>8.8000000000000007</v>
      </c>
      <c r="I417" s="46">
        <f ca="1">calc_gear1!AS415</f>
        <v>1</v>
      </c>
      <c r="J417" s="40" t="str">
        <f ca="1">calc_gear1!AT415</f>
        <v/>
      </c>
      <c r="K417" s="41">
        <f ca="1">calc_gear1!AU415*100</f>
        <v>1400</v>
      </c>
      <c r="M417" s="39">
        <f>calc_gear1!$I1015</f>
        <v>411</v>
      </c>
      <c r="N417" s="6">
        <f>IF($C$3=10,"",calc_gear1!$J1015)</f>
        <v>59.2</v>
      </c>
      <c r="O417" s="46">
        <f ca="1">IF($C$3=10,"",calc_gear1!AS1015)</f>
        <v>1</v>
      </c>
      <c r="P417" s="40" t="str">
        <f ca="1">calc_gear1!AT1015</f>
        <v/>
      </c>
      <c r="Q417" s="41">
        <f ca="1">IF($C$3=10,"",calc_gear1!AU1015*100)</f>
        <v>1400</v>
      </c>
      <c r="S417" s="39">
        <f>calc_gear1!$I1615</f>
        <v>411</v>
      </c>
      <c r="T417" s="6">
        <f>IF(INT($C$3/10)&lt;=2,"",calc_gear1!$J1615)</f>
        <v>101.9</v>
      </c>
      <c r="U417" s="46">
        <f ca="1">IF(INT($C$3/10)&lt;=2,"",calc_gear1!AS1615)</f>
        <v>1</v>
      </c>
      <c r="V417" s="40" t="str">
        <f ca="1">calc_gear1!AT1615</f>
        <v/>
      </c>
      <c r="W417" s="41">
        <f ca="1">IF(INT($C$3/10)&lt;=2,"",calc_gear1!AU1615*100)</f>
        <v>1400</v>
      </c>
    </row>
    <row r="418" spans="7:23">
      <c r="G418" s="39">
        <f>calc_gear1!$I416</f>
        <v>412</v>
      </c>
      <c r="H418" s="6">
        <f>calc_gear1!$J416</f>
        <v>12</v>
      </c>
      <c r="I418" s="46">
        <f ca="1">calc_gear1!AS416</f>
        <v>1</v>
      </c>
      <c r="J418" s="40" t="str">
        <f ca="1">calc_gear1!AT416</f>
        <v/>
      </c>
      <c r="K418" s="41">
        <f ca="1">calc_gear1!AU416*100</f>
        <v>1400</v>
      </c>
      <c r="M418" s="39">
        <f>calc_gear1!$I1016</f>
        <v>412</v>
      </c>
      <c r="N418" s="6">
        <f>IF($C$3=10,"",calc_gear1!$J1016)</f>
        <v>59.6</v>
      </c>
      <c r="O418" s="46">
        <f ca="1">IF($C$3=10,"",calc_gear1!AS1016)</f>
        <v>1</v>
      </c>
      <c r="P418" s="40" t="str">
        <f ca="1">calc_gear1!AT1016</f>
        <v/>
      </c>
      <c r="Q418" s="41">
        <f ca="1">IF($C$3=10,"",calc_gear1!AU1016*100)</f>
        <v>1400</v>
      </c>
      <c r="S418" s="39">
        <f>calc_gear1!$I1616</f>
        <v>412</v>
      </c>
      <c r="T418" s="6">
        <f>IF(INT($C$3/10)&lt;=2,"",calc_gear1!$J1616)</f>
        <v>101.9</v>
      </c>
      <c r="U418" s="46">
        <f ca="1">IF(INT($C$3/10)&lt;=2,"",calc_gear1!AS1616)</f>
        <v>1</v>
      </c>
      <c r="V418" s="40" t="str">
        <f ca="1">calc_gear1!AT1616</f>
        <v/>
      </c>
      <c r="W418" s="41">
        <f ca="1">IF(INT($C$3/10)&lt;=2,"",calc_gear1!AU1616*100)</f>
        <v>1400</v>
      </c>
    </row>
    <row r="419" spans="7:23">
      <c r="G419" s="39">
        <f>calc_gear1!$I417</f>
        <v>413</v>
      </c>
      <c r="H419" s="6">
        <f>calc_gear1!$J417</f>
        <v>15.4</v>
      </c>
      <c r="I419" s="46">
        <f ca="1">calc_gear1!AS417</f>
        <v>1</v>
      </c>
      <c r="J419" s="40" t="str">
        <f ca="1">calc_gear1!AT417</f>
        <v/>
      </c>
      <c r="K419" s="41">
        <f ca="1">calc_gear1!AU417*100</f>
        <v>1400</v>
      </c>
      <c r="M419" s="39">
        <f>calc_gear1!$I1017</f>
        <v>413</v>
      </c>
      <c r="N419" s="6">
        <f>IF($C$3=10,"",calc_gear1!$J1017)</f>
        <v>60</v>
      </c>
      <c r="O419" s="46">
        <f ca="1">IF($C$3=10,"",calc_gear1!AS1017)</f>
        <v>1</v>
      </c>
      <c r="P419" s="40" t="str">
        <f ca="1">calc_gear1!AT1017</f>
        <v/>
      </c>
      <c r="Q419" s="41">
        <f ca="1">IF($C$3=10,"",calc_gear1!AU1017*100)</f>
        <v>1400</v>
      </c>
      <c r="S419" s="39">
        <f>calc_gear1!$I1617</f>
        <v>413</v>
      </c>
      <c r="T419" s="6">
        <f>IF(INT($C$3/10)&lt;=2,"",calc_gear1!$J1617)</f>
        <v>101.8</v>
      </c>
      <c r="U419" s="46">
        <f ca="1">IF(INT($C$3/10)&lt;=2,"",calc_gear1!AS1617)</f>
        <v>1</v>
      </c>
      <c r="V419" s="40" t="str">
        <f ca="1">calc_gear1!AT1617</f>
        <v/>
      </c>
      <c r="W419" s="41">
        <f ca="1">IF(INT($C$3/10)&lt;=2,"",calc_gear1!AU1617*100)</f>
        <v>1400</v>
      </c>
    </row>
    <row r="420" spans="7:23">
      <c r="G420" s="39">
        <f>calc_gear1!$I418</f>
        <v>414</v>
      </c>
      <c r="H420" s="6">
        <f>calc_gear1!$J418</f>
        <v>18.899999999999999</v>
      </c>
      <c r="I420" s="46">
        <f ca="1">calc_gear1!AS418</f>
        <v>1</v>
      </c>
      <c r="J420" s="40" t="str">
        <f ca="1">calc_gear1!AT418</f>
        <v/>
      </c>
      <c r="K420" s="41">
        <f ca="1">calc_gear1!AU418*100</f>
        <v>1400</v>
      </c>
      <c r="M420" s="39">
        <f>calc_gear1!$I1018</f>
        <v>414</v>
      </c>
      <c r="N420" s="6">
        <f>IF($C$3=10,"",calc_gear1!$J1018)</f>
        <v>60.5</v>
      </c>
      <c r="O420" s="46">
        <f ca="1">IF($C$3=10,"",calc_gear1!AS1018)</f>
        <v>1</v>
      </c>
      <c r="P420" s="40" t="str">
        <f ca="1">calc_gear1!AT1018</f>
        <v/>
      </c>
      <c r="Q420" s="41">
        <f ca="1">IF($C$3=10,"",calc_gear1!AU1018*100)</f>
        <v>1400</v>
      </c>
      <c r="S420" s="39">
        <f>calc_gear1!$I1618</f>
        <v>414</v>
      </c>
      <c r="T420" s="6">
        <f>IF(INT($C$3/10)&lt;=2,"",calc_gear1!$J1618)</f>
        <v>101.8</v>
      </c>
      <c r="U420" s="46">
        <f ca="1">IF(INT($C$3/10)&lt;=2,"",calc_gear1!AS1618)</f>
        <v>1</v>
      </c>
      <c r="V420" s="40" t="str">
        <f ca="1">calc_gear1!AT1618</f>
        <v/>
      </c>
      <c r="W420" s="41">
        <f ca="1">IF(INT($C$3/10)&lt;=2,"",calc_gear1!AU1618*100)</f>
        <v>1400</v>
      </c>
    </row>
    <row r="421" spans="7:23">
      <c r="G421" s="39">
        <f>calc_gear1!$I419</f>
        <v>415</v>
      </c>
      <c r="H421" s="6">
        <f>calc_gear1!$J419</f>
        <v>22.1</v>
      </c>
      <c r="I421" s="46">
        <f ca="1">calc_gear1!AS419</f>
        <v>1</v>
      </c>
      <c r="J421" s="40" t="str">
        <f ca="1">calc_gear1!AT419</f>
        <v/>
      </c>
      <c r="K421" s="41">
        <f ca="1">calc_gear1!AU419*100</f>
        <v>1400</v>
      </c>
      <c r="M421" s="39">
        <f>calc_gear1!$I1019</f>
        <v>415</v>
      </c>
      <c r="N421" s="6">
        <f>IF($C$3=10,"",calc_gear1!$J1019)</f>
        <v>61</v>
      </c>
      <c r="O421" s="46">
        <f ca="1">IF($C$3=10,"",calc_gear1!AS1019)</f>
        <v>1</v>
      </c>
      <c r="P421" s="40" t="str">
        <f ca="1">calc_gear1!AT1019</f>
        <v/>
      </c>
      <c r="Q421" s="41">
        <f ca="1">IF($C$3=10,"",calc_gear1!AU1019*100)</f>
        <v>1400</v>
      </c>
      <c r="S421" s="39">
        <f>calc_gear1!$I1619</f>
        <v>415</v>
      </c>
      <c r="T421" s="6">
        <f>IF(INT($C$3/10)&lt;=2,"",calc_gear1!$J1619)</f>
        <v>101.8</v>
      </c>
      <c r="U421" s="46">
        <f ca="1">IF(INT($C$3/10)&lt;=2,"",calc_gear1!AS1619)</f>
        <v>1</v>
      </c>
      <c r="V421" s="40" t="str">
        <f ca="1">calc_gear1!AT1619</f>
        <v/>
      </c>
      <c r="W421" s="41">
        <f ca="1">IF(INT($C$3/10)&lt;=2,"",calc_gear1!AU1619*100)</f>
        <v>1400</v>
      </c>
    </row>
    <row r="422" spans="7:23">
      <c r="G422" s="39">
        <f>calc_gear1!$I420</f>
        <v>416</v>
      </c>
      <c r="H422" s="6">
        <f>calc_gear1!$J420</f>
        <v>24.8</v>
      </c>
      <c r="I422" s="46">
        <f ca="1">calc_gear1!AS420</f>
        <v>1</v>
      </c>
      <c r="J422" s="40" t="str">
        <f ca="1">calc_gear1!AT420</f>
        <v/>
      </c>
      <c r="K422" s="41">
        <f ca="1">calc_gear1!AU420*100</f>
        <v>1400</v>
      </c>
      <c r="M422" s="39">
        <f>calc_gear1!$I1020</f>
        <v>416</v>
      </c>
      <c r="N422" s="6">
        <f>IF($C$3=10,"",calc_gear1!$J1020)</f>
        <v>61.2</v>
      </c>
      <c r="O422" s="46">
        <f ca="1">IF($C$3=10,"",calc_gear1!AS1020)</f>
        <v>1</v>
      </c>
      <c r="P422" s="40" t="str">
        <f ca="1">calc_gear1!AT1020</f>
        <v/>
      </c>
      <c r="Q422" s="41">
        <f ca="1">IF($C$3=10,"",calc_gear1!AU1020*100)</f>
        <v>1400</v>
      </c>
      <c r="S422" s="39">
        <f>calc_gear1!$I1620</f>
        <v>416</v>
      </c>
      <c r="T422" s="6">
        <f>IF(INT($C$3/10)&lt;=2,"",calc_gear1!$J1620)</f>
        <v>101.8</v>
      </c>
      <c r="U422" s="46">
        <f ca="1">IF(INT($C$3/10)&lt;=2,"",calc_gear1!AS1620)</f>
        <v>1</v>
      </c>
      <c r="V422" s="40" t="str">
        <f ca="1">calc_gear1!AT1620</f>
        <v/>
      </c>
      <c r="W422" s="41">
        <f ca="1">IF(INT($C$3/10)&lt;=2,"",calc_gear1!AU1620*100)</f>
        <v>1400</v>
      </c>
    </row>
    <row r="423" spans="7:23">
      <c r="G423" s="39">
        <f>calc_gear1!$I421</f>
        <v>417</v>
      </c>
      <c r="H423" s="6">
        <f>calc_gear1!$J421</f>
        <v>26.8</v>
      </c>
      <c r="I423" s="46">
        <f ca="1">calc_gear1!AS421</f>
        <v>1</v>
      </c>
      <c r="J423" s="40" t="str">
        <f ca="1">calc_gear1!AT421</f>
        <v/>
      </c>
      <c r="K423" s="41">
        <f ca="1">calc_gear1!AU421*100</f>
        <v>1400</v>
      </c>
      <c r="M423" s="39">
        <f>calc_gear1!$I1021</f>
        <v>417</v>
      </c>
      <c r="N423" s="6">
        <f>IF($C$3=10,"",calc_gear1!$J1021)</f>
        <v>61.3</v>
      </c>
      <c r="O423" s="46">
        <f ca="1">IF($C$3=10,"",calc_gear1!AS1021)</f>
        <v>1</v>
      </c>
      <c r="P423" s="40" t="str">
        <f ca="1">calc_gear1!AT1021</f>
        <v/>
      </c>
      <c r="Q423" s="41">
        <f ca="1">IF($C$3=10,"",calc_gear1!AU1021*100)</f>
        <v>1400</v>
      </c>
      <c r="S423" s="39">
        <f>calc_gear1!$I1621</f>
        <v>417</v>
      </c>
      <c r="T423" s="6">
        <f>IF(INT($C$3/10)&lt;=2,"",calc_gear1!$J1621)</f>
        <v>101.8</v>
      </c>
      <c r="U423" s="46">
        <f ca="1">IF(INT($C$3/10)&lt;=2,"",calc_gear1!AS1621)</f>
        <v>1</v>
      </c>
      <c r="V423" s="40" t="str">
        <f ca="1">calc_gear1!AT1621</f>
        <v/>
      </c>
      <c r="W423" s="41">
        <f ca="1">IF(INT($C$3/10)&lt;=2,"",calc_gear1!AU1621*100)</f>
        <v>1400</v>
      </c>
    </row>
    <row r="424" spans="7:23">
      <c r="G424" s="39">
        <f>calc_gear1!$I422</f>
        <v>418</v>
      </c>
      <c r="H424" s="6">
        <f>calc_gear1!$J422</f>
        <v>28.7</v>
      </c>
      <c r="I424" s="46">
        <f ca="1">calc_gear1!AS422</f>
        <v>1</v>
      </c>
      <c r="J424" s="40" t="str">
        <f ca="1">calc_gear1!AT422</f>
        <v/>
      </c>
      <c r="K424" s="41">
        <f ca="1">calc_gear1!AU422*100</f>
        <v>1400</v>
      </c>
      <c r="M424" s="39">
        <f>calc_gear1!$I1022</f>
        <v>418</v>
      </c>
      <c r="N424" s="6">
        <f>IF($C$3=10,"",calc_gear1!$J1022)</f>
        <v>61.4</v>
      </c>
      <c r="O424" s="46">
        <f ca="1">IF($C$3=10,"",calc_gear1!AS1022)</f>
        <v>1</v>
      </c>
      <c r="P424" s="40" t="str">
        <f ca="1">calc_gear1!AT1022</f>
        <v/>
      </c>
      <c r="Q424" s="41">
        <f ca="1">IF($C$3=10,"",calc_gear1!AU1022*100)</f>
        <v>1400</v>
      </c>
      <c r="S424" s="39">
        <f>calc_gear1!$I1622</f>
        <v>418</v>
      </c>
      <c r="T424" s="6">
        <f>IF(INT($C$3/10)&lt;=2,"",calc_gear1!$J1622)</f>
        <v>101.8</v>
      </c>
      <c r="U424" s="46">
        <f ca="1">IF(INT($C$3/10)&lt;=2,"",calc_gear1!AS1622)</f>
        <v>1</v>
      </c>
      <c r="V424" s="40" t="str">
        <f ca="1">calc_gear1!AT1622</f>
        <v/>
      </c>
      <c r="W424" s="41">
        <f ca="1">IF(INT($C$3/10)&lt;=2,"",calc_gear1!AU1622*100)</f>
        <v>1400</v>
      </c>
    </row>
    <row r="425" spans="7:23">
      <c r="G425" s="39">
        <f>calc_gear1!$I423</f>
        <v>419</v>
      </c>
      <c r="H425" s="6">
        <f>calc_gear1!$J423</f>
        <v>30.6</v>
      </c>
      <c r="I425" s="46">
        <f ca="1">calc_gear1!AS423</f>
        <v>1</v>
      </c>
      <c r="J425" s="40" t="str">
        <f ca="1">calc_gear1!AT423</f>
        <v/>
      </c>
      <c r="K425" s="41">
        <f ca="1">calc_gear1!AU423*100</f>
        <v>1400</v>
      </c>
      <c r="M425" s="39">
        <f>calc_gear1!$I1023</f>
        <v>419</v>
      </c>
      <c r="N425" s="6">
        <f>IF($C$3=10,"",calc_gear1!$J1023)</f>
        <v>61.7</v>
      </c>
      <c r="O425" s="46">
        <f ca="1">IF($C$3=10,"",calc_gear1!AS1023)</f>
        <v>1</v>
      </c>
      <c r="P425" s="40" t="str">
        <f ca="1">calc_gear1!AT1023</f>
        <v/>
      </c>
      <c r="Q425" s="41">
        <f ca="1">IF($C$3=10,"",calc_gear1!AU1023*100)</f>
        <v>1400</v>
      </c>
      <c r="S425" s="39">
        <f>calc_gear1!$I1623</f>
        <v>419</v>
      </c>
      <c r="T425" s="6">
        <f>IF(INT($C$3/10)&lt;=2,"",calc_gear1!$J1623)</f>
        <v>101.9</v>
      </c>
      <c r="U425" s="46">
        <f ca="1">IF(INT($C$3/10)&lt;=2,"",calc_gear1!AS1623)</f>
        <v>1</v>
      </c>
      <c r="V425" s="40" t="str">
        <f ca="1">calc_gear1!AT1623</f>
        <v/>
      </c>
      <c r="W425" s="41">
        <f ca="1">IF(INT($C$3/10)&lt;=2,"",calc_gear1!AU1623*100)</f>
        <v>1400</v>
      </c>
    </row>
    <row r="426" spans="7:23">
      <c r="G426" s="39">
        <f>calc_gear1!$I424</f>
        <v>420</v>
      </c>
      <c r="H426" s="6">
        <f>calc_gear1!$J424</f>
        <v>32.4</v>
      </c>
      <c r="I426" s="46">
        <f ca="1">calc_gear1!AS424</f>
        <v>1</v>
      </c>
      <c r="J426" s="40" t="str">
        <f ca="1">calc_gear1!AT424</f>
        <v/>
      </c>
      <c r="K426" s="41">
        <f ca="1">calc_gear1!AU424*100</f>
        <v>1400</v>
      </c>
      <c r="M426" s="39">
        <f>calc_gear1!$I1024</f>
        <v>420</v>
      </c>
      <c r="N426" s="6">
        <f>IF($C$3=10,"",calc_gear1!$J1024)</f>
        <v>62.3</v>
      </c>
      <c r="O426" s="46">
        <f ca="1">IF($C$3=10,"",calc_gear1!AS1024)</f>
        <v>1</v>
      </c>
      <c r="P426" s="40" t="str">
        <f ca="1">calc_gear1!AT1024</f>
        <v/>
      </c>
      <c r="Q426" s="41">
        <f ca="1">IF($C$3=10,"",calc_gear1!AU1024*100)</f>
        <v>1400</v>
      </c>
      <c r="S426" s="39">
        <f>calc_gear1!$I1624</f>
        <v>420</v>
      </c>
      <c r="T426" s="6">
        <f>IF(INT($C$3/10)&lt;=2,"",calc_gear1!$J1624)</f>
        <v>102</v>
      </c>
      <c r="U426" s="46">
        <f ca="1">IF(INT($C$3/10)&lt;=2,"",calc_gear1!AS1624)</f>
        <v>1</v>
      </c>
      <c r="V426" s="40" t="str">
        <f ca="1">calc_gear1!AT1624</f>
        <v/>
      </c>
      <c r="W426" s="41">
        <f ca="1">IF(INT($C$3/10)&lt;=2,"",calc_gear1!AU1624*100)</f>
        <v>1400</v>
      </c>
    </row>
    <row r="427" spans="7:23">
      <c r="G427" s="39">
        <f>calc_gear1!$I425</f>
        <v>421</v>
      </c>
      <c r="H427" s="6">
        <f>calc_gear1!$J425</f>
        <v>34</v>
      </c>
      <c r="I427" s="46">
        <f ca="1">calc_gear1!AS425</f>
        <v>1</v>
      </c>
      <c r="J427" s="40" t="str">
        <f ca="1">calc_gear1!AT425</f>
        <v/>
      </c>
      <c r="K427" s="41">
        <f ca="1">calc_gear1!AU425*100</f>
        <v>1400</v>
      </c>
      <c r="M427" s="39">
        <f>calc_gear1!$I1025</f>
        <v>421</v>
      </c>
      <c r="N427" s="6">
        <f>IF($C$3=10,"",calc_gear1!$J1025)</f>
        <v>63.1</v>
      </c>
      <c r="O427" s="46">
        <f ca="1">IF($C$3=10,"",calc_gear1!AS1025)</f>
        <v>1</v>
      </c>
      <c r="P427" s="40" t="str">
        <f ca="1">calc_gear1!AT1025</f>
        <v/>
      </c>
      <c r="Q427" s="41">
        <f ca="1">IF($C$3=10,"",calc_gear1!AU1025*100)</f>
        <v>1400</v>
      </c>
      <c r="S427" s="39">
        <f>calc_gear1!$I1625</f>
        <v>421</v>
      </c>
      <c r="T427" s="6">
        <f>IF(INT($C$3/10)&lt;=2,"",calc_gear1!$J1625)</f>
        <v>102.2</v>
      </c>
      <c r="U427" s="46">
        <f ca="1">IF(INT($C$3/10)&lt;=2,"",calc_gear1!AS1625)</f>
        <v>1</v>
      </c>
      <c r="V427" s="40" t="str">
        <f ca="1">calc_gear1!AT1625</f>
        <v/>
      </c>
      <c r="W427" s="41">
        <f ca="1">IF(INT($C$3/10)&lt;=2,"",calc_gear1!AU1625*100)</f>
        <v>1400</v>
      </c>
    </row>
    <row r="428" spans="7:23">
      <c r="G428" s="39">
        <f>calc_gear1!$I426</f>
        <v>422</v>
      </c>
      <c r="H428" s="6">
        <f>calc_gear1!$J426</f>
        <v>35.4</v>
      </c>
      <c r="I428" s="46">
        <f ca="1">calc_gear1!AS426</f>
        <v>1</v>
      </c>
      <c r="J428" s="40" t="str">
        <f ca="1">calc_gear1!AT426</f>
        <v/>
      </c>
      <c r="K428" s="41">
        <f ca="1">calc_gear1!AU426*100</f>
        <v>1400</v>
      </c>
      <c r="M428" s="39">
        <f>calc_gear1!$I1026</f>
        <v>422</v>
      </c>
      <c r="N428" s="6">
        <f>IF($C$3=10,"",calc_gear1!$J1026)</f>
        <v>63.6</v>
      </c>
      <c r="O428" s="46">
        <f ca="1">IF($C$3=10,"",calc_gear1!AS1026)</f>
        <v>1</v>
      </c>
      <c r="P428" s="40" t="str">
        <f ca="1">calc_gear1!AT1026</f>
        <v/>
      </c>
      <c r="Q428" s="41">
        <f ca="1">IF($C$3=10,"",calc_gear1!AU1026*100)</f>
        <v>1400</v>
      </c>
      <c r="S428" s="39">
        <f>calc_gear1!$I1626</f>
        <v>422</v>
      </c>
      <c r="T428" s="6">
        <f>IF(INT($C$3/10)&lt;=2,"",calc_gear1!$J1626)</f>
        <v>102.4</v>
      </c>
      <c r="U428" s="46">
        <f ca="1">IF(INT($C$3/10)&lt;=2,"",calc_gear1!AS1626)</f>
        <v>1</v>
      </c>
      <c r="V428" s="40" t="str">
        <f ca="1">calc_gear1!AT1626</f>
        <v/>
      </c>
      <c r="W428" s="41">
        <f ca="1">IF(INT($C$3/10)&lt;=2,"",calc_gear1!AU1626*100)</f>
        <v>1400</v>
      </c>
    </row>
    <row r="429" spans="7:23">
      <c r="G429" s="39">
        <f>calc_gear1!$I427</f>
        <v>423</v>
      </c>
      <c r="H429" s="6">
        <f>calc_gear1!$J427</f>
        <v>36.5</v>
      </c>
      <c r="I429" s="46">
        <f ca="1">calc_gear1!AS427</f>
        <v>1</v>
      </c>
      <c r="J429" s="40" t="str">
        <f ca="1">calc_gear1!AT427</f>
        <v/>
      </c>
      <c r="K429" s="41">
        <f ca="1">calc_gear1!AU427*100</f>
        <v>1400</v>
      </c>
      <c r="M429" s="39">
        <f>calc_gear1!$I1027</f>
        <v>423</v>
      </c>
      <c r="N429" s="6">
        <f>IF($C$3=10,"",calc_gear1!$J1027)</f>
        <v>63.9</v>
      </c>
      <c r="O429" s="46">
        <f ca="1">IF($C$3=10,"",calc_gear1!AS1027)</f>
        <v>1</v>
      </c>
      <c r="P429" s="40" t="str">
        <f ca="1">calc_gear1!AT1027</f>
        <v/>
      </c>
      <c r="Q429" s="41">
        <f ca="1">IF($C$3=10,"",calc_gear1!AU1027*100)</f>
        <v>1400</v>
      </c>
      <c r="S429" s="39">
        <f>calc_gear1!$I1627</f>
        <v>423</v>
      </c>
      <c r="T429" s="6">
        <f>IF(INT($C$3/10)&lt;=2,"",calc_gear1!$J1627)</f>
        <v>102.6</v>
      </c>
      <c r="U429" s="46">
        <f ca="1">IF(INT($C$3/10)&lt;=2,"",calc_gear1!AS1627)</f>
        <v>1</v>
      </c>
      <c r="V429" s="40" t="str">
        <f ca="1">calc_gear1!AT1627</f>
        <v/>
      </c>
      <c r="W429" s="41">
        <f ca="1">IF(INT($C$3/10)&lt;=2,"",calc_gear1!AU1627*100)</f>
        <v>1400</v>
      </c>
    </row>
    <row r="430" spans="7:23">
      <c r="G430" s="39">
        <f>calc_gear1!$I428</f>
        <v>424</v>
      </c>
      <c r="H430" s="6">
        <f>calc_gear1!$J428</f>
        <v>37.5</v>
      </c>
      <c r="I430" s="46">
        <f ca="1">calc_gear1!AS428</f>
        <v>1</v>
      </c>
      <c r="J430" s="40" t="str">
        <f ca="1">calc_gear1!AT428</f>
        <v/>
      </c>
      <c r="K430" s="41">
        <f ca="1">calc_gear1!AU428*100</f>
        <v>1400</v>
      </c>
      <c r="M430" s="39">
        <f>calc_gear1!$I1028</f>
        <v>424</v>
      </c>
      <c r="N430" s="6">
        <f>IF($C$3=10,"",calc_gear1!$J1028)</f>
        <v>63.8</v>
      </c>
      <c r="O430" s="46">
        <f ca="1">IF($C$3=10,"",calc_gear1!AS1028)</f>
        <v>1</v>
      </c>
      <c r="P430" s="40" t="str">
        <f ca="1">calc_gear1!AT1028</f>
        <v/>
      </c>
      <c r="Q430" s="41">
        <f ca="1">IF($C$3=10,"",calc_gear1!AU1028*100)</f>
        <v>1400</v>
      </c>
      <c r="S430" s="39">
        <f>calc_gear1!$I1628</f>
        <v>424</v>
      </c>
      <c r="T430" s="6">
        <f>IF(INT($C$3/10)&lt;=2,"",calc_gear1!$J1628)</f>
        <v>102.8</v>
      </c>
      <c r="U430" s="46">
        <f ca="1">IF(INT($C$3/10)&lt;=2,"",calc_gear1!AS1628)</f>
        <v>1</v>
      </c>
      <c r="V430" s="40" t="str">
        <f ca="1">calc_gear1!AT1628</f>
        <v/>
      </c>
      <c r="W430" s="41">
        <f ca="1">IF(INT($C$3/10)&lt;=2,"",calc_gear1!AU1628*100)</f>
        <v>1400</v>
      </c>
    </row>
    <row r="431" spans="7:23">
      <c r="G431" s="39">
        <f>calc_gear1!$I429</f>
        <v>425</v>
      </c>
      <c r="H431" s="6">
        <f>calc_gear1!$J429</f>
        <v>38.6</v>
      </c>
      <c r="I431" s="46">
        <f ca="1">calc_gear1!AS429</f>
        <v>1</v>
      </c>
      <c r="J431" s="40" t="str">
        <f ca="1">calc_gear1!AT429</f>
        <v/>
      </c>
      <c r="K431" s="41">
        <f ca="1">calc_gear1!AU429*100</f>
        <v>1400</v>
      </c>
      <c r="M431" s="39">
        <f>calc_gear1!$I1029</f>
        <v>425</v>
      </c>
      <c r="N431" s="6">
        <f>IF($C$3=10,"",calc_gear1!$J1029)</f>
        <v>63.6</v>
      </c>
      <c r="O431" s="46">
        <f ca="1">IF($C$3=10,"",calc_gear1!AS1029)</f>
        <v>1</v>
      </c>
      <c r="P431" s="40" t="str">
        <f ca="1">calc_gear1!AT1029</f>
        <v/>
      </c>
      <c r="Q431" s="41">
        <f ca="1">IF($C$3=10,"",calc_gear1!AU1029*100)</f>
        <v>1400</v>
      </c>
      <c r="S431" s="39">
        <f>calc_gear1!$I1629</f>
        <v>425</v>
      </c>
      <c r="T431" s="6">
        <f>IF(INT($C$3/10)&lt;=2,"",calc_gear1!$J1629)</f>
        <v>103.1</v>
      </c>
      <c r="U431" s="46">
        <f ca="1">IF(INT($C$3/10)&lt;=2,"",calc_gear1!AS1629)</f>
        <v>1</v>
      </c>
      <c r="V431" s="40" t="str">
        <f ca="1">calc_gear1!AT1629</f>
        <v/>
      </c>
      <c r="W431" s="41">
        <f ca="1">IF(INT($C$3/10)&lt;=2,"",calc_gear1!AU1629*100)</f>
        <v>1400</v>
      </c>
    </row>
    <row r="432" spans="7:23">
      <c r="G432" s="39">
        <f>calc_gear1!$I430</f>
        <v>426</v>
      </c>
      <c r="H432" s="6">
        <f>calc_gear1!$J430</f>
        <v>39.700000000000003</v>
      </c>
      <c r="I432" s="46">
        <f ca="1">calc_gear1!AS430</f>
        <v>1</v>
      </c>
      <c r="J432" s="40" t="str">
        <f ca="1">calc_gear1!AT430</f>
        <v/>
      </c>
      <c r="K432" s="41">
        <f ca="1">calc_gear1!AU430*100</f>
        <v>1400</v>
      </c>
      <c r="M432" s="39">
        <f>calc_gear1!$I1030</f>
        <v>426</v>
      </c>
      <c r="N432" s="6">
        <f>IF($C$3=10,"",calc_gear1!$J1030)</f>
        <v>63.3</v>
      </c>
      <c r="O432" s="46">
        <f ca="1">IF($C$3=10,"",calc_gear1!AS1030)</f>
        <v>1</v>
      </c>
      <c r="P432" s="40" t="str">
        <f ca="1">calc_gear1!AT1030</f>
        <v/>
      </c>
      <c r="Q432" s="41">
        <f ca="1">IF($C$3=10,"",calc_gear1!AU1030*100)</f>
        <v>1400</v>
      </c>
      <c r="S432" s="39">
        <f>calc_gear1!$I1630</f>
        <v>426</v>
      </c>
      <c r="T432" s="6">
        <f>IF(INT($C$3/10)&lt;=2,"",calc_gear1!$J1630)</f>
        <v>103.4</v>
      </c>
      <c r="U432" s="46">
        <f ca="1">IF(INT($C$3/10)&lt;=2,"",calc_gear1!AS1630)</f>
        <v>1</v>
      </c>
      <c r="V432" s="40" t="str">
        <f ca="1">calc_gear1!AT1630</f>
        <v/>
      </c>
      <c r="W432" s="41">
        <f ca="1">IF(INT($C$3/10)&lt;=2,"",calc_gear1!AU1630*100)</f>
        <v>1400</v>
      </c>
    </row>
    <row r="433" spans="7:23">
      <c r="G433" s="39">
        <f>calc_gear1!$I431</f>
        <v>427</v>
      </c>
      <c r="H433" s="6">
        <f>calc_gear1!$J431</f>
        <v>40.700000000000003</v>
      </c>
      <c r="I433" s="46">
        <f ca="1">calc_gear1!AS431</f>
        <v>1</v>
      </c>
      <c r="J433" s="40" t="str">
        <f ca="1">calc_gear1!AT431</f>
        <v/>
      </c>
      <c r="K433" s="41">
        <f ca="1">calc_gear1!AU431*100</f>
        <v>1400</v>
      </c>
      <c r="M433" s="39">
        <f>calc_gear1!$I1031</f>
        <v>427</v>
      </c>
      <c r="N433" s="6">
        <f>IF($C$3=10,"",calc_gear1!$J1031)</f>
        <v>62.8</v>
      </c>
      <c r="O433" s="46">
        <f ca="1">IF($C$3=10,"",calc_gear1!AS1031)</f>
        <v>1</v>
      </c>
      <c r="P433" s="40" t="str">
        <f ca="1">calc_gear1!AT1031</f>
        <v/>
      </c>
      <c r="Q433" s="41">
        <f ca="1">IF($C$3=10,"",calc_gear1!AU1031*100)</f>
        <v>1400</v>
      </c>
      <c r="S433" s="39">
        <f>calc_gear1!$I1631</f>
        <v>427</v>
      </c>
      <c r="T433" s="6">
        <f>IF(INT($C$3/10)&lt;=2,"",calc_gear1!$J1631)</f>
        <v>103.9</v>
      </c>
      <c r="U433" s="46">
        <f ca="1">IF(INT($C$3/10)&lt;=2,"",calc_gear1!AS1631)</f>
        <v>1</v>
      </c>
      <c r="V433" s="40" t="str">
        <f ca="1">calc_gear1!AT1631</f>
        <v/>
      </c>
      <c r="W433" s="41">
        <f ca="1">IF(INT($C$3/10)&lt;=2,"",calc_gear1!AU1631*100)</f>
        <v>1400</v>
      </c>
    </row>
    <row r="434" spans="7:23">
      <c r="G434" s="39">
        <f>calc_gear1!$I432</f>
        <v>428</v>
      </c>
      <c r="H434" s="6">
        <f>calc_gear1!$J432</f>
        <v>41.5</v>
      </c>
      <c r="I434" s="46">
        <f ca="1">calc_gear1!AS432</f>
        <v>1</v>
      </c>
      <c r="J434" s="40" t="str">
        <f ca="1">calc_gear1!AT432</f>
        <v/>
      </c>
      <c r="K434" s="41">
        <f ca="1">calc_gear1!AU432*100</f>
        <v>1400</v>
      </c>
      <c r="M434" s="39">
        <f>calc_gear1!$I1032</f>
        <v>428</v>
      </c>
      <c r="N434" s="6">
        <f>IF($C$3=10,"",calc_gear1!$J1032)</f>
        <v>61.9</v>
      </c>
      <c r="O434" s="46">
        <f ca="1">IF($C$3=10,"",calc_gear1!AS1032)</f>
        <v>1</v>
      </c>
      <c r="P434" s="40" t="str">
        <f ca="1">calc_gear1!AT1032</f>
        <v/>
      </c>
      <c r="Q434" s="41">
        <f ca="1">IF($C$3=10,"",calc_gear1!AU1032*100)</f>
        <v>1400</v>
      </c>
      <c r="S434" s="39">
        <f>calc_gear1!$I1632</f>
        <v>428</v>
      </c>
      <c r="T434" s="6">
        <f>IF(INT($C$3/10)&lt;=2,"",calc_gear1!$J1632)</f>
        <v>104.4</v>
      </c>
      <c r="U434" s="46">
        <f ca="1">IF(INT($C$3/10)&lt;=2,"",calc_gear1!AS1632)</f>
        <v>1</v>
      </c>
      <c r="V434" s="40" t="str">
        <f ca="1">calc_gear1!AT1632</f>
        <v/>
      </c>
      <c r="W434" s="41">
        <f ca="1">IF(INT($C$3/10)&lt;=2,"",calc_gear1!AU1632*100)</f>
        <v>1400</v>
      </c>
    </row>
    <row r="435" spans="7:23">
      <c r="G435" s="39">
        <f>calc_gear1!$I433</f>
        <v>429</v>
      </c>
      <c r="H435" s="6">
        <f>calc_gear1!$J433</f>
        <v>41.7</v>
      </c>
      <c r="I435" s="46">
        <f ca="1">calc_gear1!AS433</f>
        <v>1</v>
      </c>
      <c r="J435" s="40" t="str">
        <f ca="1">calc_gear1!AT433</f>
        <v/>
      </c>
      <c r="K435" s="41">
        <f ca="1">calc_gear1!AU433*100</f>
        <v>1400</v>
      </c>
      <c r="M435" s="39">
        <f>calc_gear1!$I1033</f>
        <v>429</v>
      </c>
      <c r="N435" s="6">
        <f>IF($C$3=10,"",calc_gear1!$J1033)</f>
        <v>60.5</v>
      </c>
      <c r="O435" s="46">
        <f ca="1">IF($C$3=10,"",calc_gear1!AS1033)</f>
        <v>1</v>
      </c>
      <c r="P435" s="40" t="str">
        <f ca="1">calc_gear1!AT1033</f>
        <v/>
      </c>
      <c r="Q435" s="41">
        <f ca="1">IF($C$3=10,"",calc_gear1!AU1033*100)</f>
        <v>1400</v>
      </c>
      <c r="S435" s="39">
        <f>calc_gear1!$I1633</f>
        <v>429</v>
      </c>
      <c r="T435" s="6">
        <f>IF(INT($C$3/10)&lt;=2,"",calc_gear1!$J1633)</f>
        <v>104.9</v>
      </c>
      <c r="U435" s="46">
        <f ca="1">IF(INT($C$3/10)&lt;=2,"",calc_gear1!AS1633)</f>
        <v>1</v>
      </c>
      <c r="V435" s="40" t="str">
        <f ca="1">calc_gear1!AT1633</f>
        <v/>
      </c>
      <c r="W435" s="41">
        <f ca="1">IF(INT($C$3/10)&lt;=2,"",calc_gear1!AU1633*100)</f>
        <v>1400</v>
      </c>
    </row>
    <row r="436" spans="7:23">
      <c r="G436" s="39">
        <f>calc_gear1!$I434</f>
        <v>430</v>
      </c>
      <c r="H436" s="6">
        <f>calc_gear1!$J434</f>
        <v>41.5</v>
      </c>
      <c r="I436" s="46">
        <f ca="1">calc_gear1!AS434</f>
        <v>1</v>
      </c>
      <c r="J436" s="40" t="str">
        <f ca="1">calc_gear1!AT434</f>
        <v/>
      </c>
      <c r="K436" s="41">
        <f ca="1">calc_gear1!AU434*100</f>
        <v>1400</v>
      </c>
      <c r="M436" s="39">
        <f>calc_gear1!$I1034</f>
        <v>430</v>
      </c>
      <c r="N436" s="6">
        <f>IF($C$3=10,"",calc_gear1!$J1034)</f>
        <v>58.6</v>
      </c>
      <c r="O436" s="46">
        <f ca="1">IF($C$3=10,"",calc_gear1!AS1034)</f>
        <v>1</v>
      </c>
      <c r="P436" s="40" t="str">
        <f ca="1">calc_gear1!AT1034</f>
        <v/>
      </c>
      <c r="Q436" s="41">
        <f ca="1">IF($C$3=10,"",calc_gear1!AU1034*100)</f>
        <v>1400</v>
      </c>
      <c r="S436" s="39">
        <f>calc_gear1!$I1634</f>
        <v>430</v>
      </c>
      <c r="T436" s="6">
        <f>IF(INT($C$3/10)&lt;=2,"",calc_gear1!$J1634)</f>
        <v>105.2</v>
      </c>
      <c r="U436" s="46">
        <f ca="1">IF(INT($C$3/10)&lt;=2,"",calc_gear1!AS1634)</f>
        <v>1</v>
      </c>
      <c r="V436" s="40" t="str">
        <f ca="1">calc_gear1!AT1634</f>
        <v/>
      </c>
      <c r="W436" s="41">
        <f ca="1">IF(INT($C$3/10)&lt;=2,"",calc_gear1!AU1634*100)</f>
        <v>1400</v>
      </c>
    </row>
    <row r="437" spans="7:23">
      <c r="G437" s="39">
        <f>calc_gear1!$I435</f>
        <v>431</v>
      </c>
      <c r="H437" s="6">
        <f>calc_gear1!$J435</f>
        <v>41</v>
      </c>
      <c r="I437" s="46">
        <f ca="1">calc_gear1!AS435</f>
        <v>1</v>
      </c>
      <c r="J437" s="40" t="str">
        <f ca="1">calc_gear1!AT435</f>
        <v/>
      </c>
      <c r="K437" s="41">
        <f ca="1">calc_gear1!AU435*100</f>
        <v>1400</v>
      </c>
      <c r="M437" s="39">
        <f>calc_gear1!$I1035</f>
        <v>431</v>
      </c>
      <c r="N437" s="6">
        <f>IF($C$3=10,"",calc_gear1!$J1035)</f>
        <v>56.5</v>
      </c>
      <c r="O437" s="46">
        <f ca="1">IF($C$3=10,"",calc_gear1!AS1035)</f>
        <v>1</v>
      </c>
      <c r="P437" s="40" t="str">
        <f ca="1">calc_gear1!AT1035</f>
        <v/>
      </c>
      <c r="Q437" s="41">
        <f ca="1">IF($C$3=10,"",calc_gear1!AU1035*100)</f>
        <v>1400</v>
      </c>
      <c r="S437" s="39">
        <f>calc_gear1!$I1635</f>
        <v>431</v>
      </c>
      <c r="T437" s="6">
        <f>IF(INT($C$3/10)&lt;=2,"",calc_gear1!$J1635)</f>
        <v>105.5</v>
      </c>
      <c r="U437" s="46">
        <f ca="1">IF(INT($C$3/10)&lt;=2,"",calc_gear1!AS1635)</f>
        <v>1</v>
      </c>
      <c r="V437" s="40" t="str">
        <f ca="1">calc_gear1!AT1635</f>
        <v/>
      </c>
      <c r="W437" s="41">
        <f ca="1">IF(INT($C$3/10)&lt;=2,"",calc_gear1!AU1635*100)</f>
        <v>1400</v>
      </c>
    </row>
    <row r="438" spans="7:23">
      <c r="G438" s="39">
        <f>calc_gear1!$I436</f>
        <v>432</v>
      </c>
      <c r="H438" s="6">
        <f>calc_gear1!$J436</f>
        <v>40.6</v>
      </c>
      <c r="I438" s="46">
        <f ca="1">calc_gear1!AS436</f>
        <v>1</v>
      </c>
      <c r="J438" s="40" t="str">
        <f ca="1">calc_gear1!AT436</f>
        <v/>
      </c>
      <c r="K438" s="41">
        <f ca="1">calc_gear1!AU436*100</f>
        <v>1400</v>
      </c>
      <c r="M438" s="39">
        <f>calc_gear1!$I1036</f>
        <v>432</v>
      </c>
      <c r="N438" s="6">
        <f>IF($C$3=10,"",calc_gear1!$J1036)</f>
        <v>54.6</v>
      </c>
      <c r="O438" s="46">
        <f ca="1">IF($C$3=10,"",calc_gear1!AS1036)</f>
        <v>1</v>
      </c>
      <c r="P438" s="40" t="str">
        <f ca="1">calc_gear1!AT1036</f>
        <v/>
      </c>
      <c r="Q438" s="41">
        <f ca="1">IF($C$3=10,"",calc_gear1!AU1036*100)</f>
        <v>1400</v>
      </c>
      <c r="S438" s="39">
        <f>calc_gear1!$I1636</f>
        <v>432</v>
      </c>
      <c r="T438" s="6">
        <f>IF(INT($C$3/10)&lt;=2,"",calc_gear1!$J1636)</f>
        <v>105.7</v>
      </c>
      <c r="U438" s="46">
        <f ca="1">IF(INT($C$3/10)&lt;=2,"",calc_gear1!AS1636)</f>
        <v>1</v>
      </c>
      <c r="V438" s="40" t="str">
        <f ca="1">calc_gear1!AT1636</f>
        <v/>
      </c>
      <c r="W438" s="41">
        <f ca="1">IF(INT($C$3/10)&lt;=2,"",calc_gear1!AU1636*100)</f>
        <v>1400</v>
      </c>
    </row>
    <row r="439" spans="7:23">
      <c r="G439" s="39">
        <f>calc_gear1!$I437</f>
        <v>433</v>
      </c>
      <c r="H439" s="6">
        <f>calc_gear1!$J437</f>
        <v>40.299999999999997</v>
      </c>
      <c r="I439" s="46">
        <f ca="1">calc_gear1!AS437</f>
        <v>1</v>
      </c>
      <c r="J439" s="40" t="str">
        <f ca="1">calc_gear1!AT437</f>
        <v/>
      </c>
      <c r="K439" s="41">
        <f ca="1">calc_gear1!AU437*100</f>
        <v>1400</v>
      </c>
      <c r="M439" s="39">
        <f>calc_gear1!$I1037</f>
        <v>433</v>
      </c>
      <c r="N439" s="6">
        <f>IF($C$3=10,"",calc_gear1!$J1037)</f>
        <v>53.8</v>
      </c>
      <c r="O439" s="46">
        <f ca="1">IF($C$3=10,"",calc_gear1!AS1037)</f>
        <v>1</v>
      </c>
      <c r="P439" s="40" t="str">
        <f ca="1">calc_gear1!AT1037</f>
        <v/>
      </c>
      <c r="Q439" s="41">
        <f ca="1">IF($C$3=10,"",calc_gear1!AU1037*100)</f>
        <v>1400</v>
      </c>
      <c r="S439" s="39">
        <f>calc_gear1!$I1637</f>
        <v>433</v>
      </c>
      <c r="T439" s="6">
        <f>IF(INT($C$3/10)&lt;=2,"",calc_gear1!$J1637)</f>
        <v>105.9</v>
      </c>
      <c r="U439" s="46">
        <f ca="1">IF(INT($C$3/10)&lt;=2,"",calc_gear1!AS1637)</f>
        <v>1</v>
      </c>
      <c r="V439" s="40" t="str">
        <f ca="1">calc_gear1!AT1637</f>
        <v/>
      </c>
      <c r="W439" s="41">
        <f ca="1">IF(INT($C$3/10)&lt;=2,"",calc_gear1!AU1637*100)</f>
        <v>1400</v>
      </c>
    </row>
    <row r="440" spans="7:23">
      <c r="G440" s="39">
        <f>calc_gear1!$I438</f>
        <v>434</v>
      </c>
      <c r="H440" s="6">
        <f>calc_gear1!$J438</f>
        <v>40.200000000000003</v>
      </c>
      <c r="I440" s="46">
        <f ca="1">calc_gear1!AS438</f>
        <v>1</v>
      </c>
      <c r="J440" s="40" t="str">
        <f ca="1">calc_gear1!AT438</f>
        <v/>
      </c>
      <c r="K440" s="41">
        <f ca="1">calc_gear1!AU438*100</f>
        <v>1400</v>
      </c>
      <c r="M440" s="39">
        <f>calc_gear1!$I1038</f>
        <v>434</v>
      </c>
      <c r="N440" s="6">
        <f>IF($C$3=10,"",calc_gear1!$J1038)</f>
        <v>54.5</v>
      </c>
      <c r="O440" s="46">
        <f ca="1">IF($C$3=10,"",calc_gear1!AS1038)</f>
        <v>1</v>
      </c>
      <c r="P440" s="40" t="str">
        <f ca="1">calc_gear1!AT1038</f>
        <v/>
      </c>
      <c r="Q440" s="41">
        <f ca="1">IF($C$3=10,"",calc_gear1!AU1038*100)</f>
        <v>1400</v>
      </c>
      <c r="S440" s="39">
        <f>calc_gear1!$I1638</f>
        <v>434</v>
      </c>
      <c r="T440" s="6">
        <f>IF(INT($C$3/10)&lt;=2,"",calc_gear1!$J1638)</f>
        <v>106.1</v>
      </c>
      <c r="U440" s="46">
        <f ca="1">IF(INT($C$3/10)&lt;=2,"",calc_gear1!AS1638)</f>
        <v>1</v>
      </c>
      <c r="V440" s="40" t="str">
        <f ca="1">calc_gear1!AT1638</f>
        <v/>
      </c>
      <c r="W440" s="41">
        <f ca="1">IF(INT($C$3/10)&lt;=2,"",calc_gear1!AU1638*100)</f>
        <v>1400</v>
      </c>
    </row>
    <row r="441" spans="7:23">
      <c r="G441" s="39">
        <f>calc_gear1!$I439</f>
        <v>435</v>
      </c>
      <c r="H441" s="6">
        <f>calc_gear1!$J439</f>
        <v>40.1</v>
      </c>
      <c r="I441" s="46">
        <f ca="1">calc_gear1!AS439</f>
        <v>1</v>
      </c>
      <c r="J441" s="40" t="str">
        <f ca="1">calc_gear1!AT439</f>
        <v/>
      </c>
      <c r="K441" s="41">
        <f ca="1">calc_gear1!AU439*100</f>
        <v>1400</v>
      </c>
      <c r="M441" s="39">
        <f>calc_gear1!$I1039</f>
        <v>435</v>
      </c>
      <c r="N441" s="6">
        <f>IF($C$3=10,"",calc_gear1!$J1039)</f>
        <v>56.1</v>
      </c>
      <c r="O441" s="46">
        <f ca="1">IF($C$3=10,"",calc_gear1!AS1039)</f>
        <v>1</v>
      </c>
      <c r="P441" s="40" t="str">
        <f ca="1">calc_gear1!AT1039</f>
        <v/>
      </c>
      <c r="Q441" s="41">
        <f ca="1">IF($C$3=10,"",calc_gear1!AU1039*100)</f>
        <v>1400</v>
      </c>
      <c r="S441" s="39">
        <f>calc_gear1!$I1639</f>
        <v>435</v>
      </c>
      <c r="T441" s="6">
        <f>IF(INT($C$3/10)&lt;=2,"",calc_gear1!$J1639)</f>
        <v>106.3</v>
      </c>
      <c r="U441" s="46">
        <f ca="1">IF(INT($C$3/10)&lt;=2,"",calc_gear1!AS1639)</f>
        <v>1</v>
      </c>
      <c r="V441" s="40" t="str">
        <f ca="1">calc_gear1!AT1639</f>
        <v/>
      </c>
      <c r="W441" s="41">
        <f ca="1">IF(INT($C$3/10)&lt;=2,"",calc_gear1!AU1639*100)</f>
        <v>1400</v>
      </c>
    </row>
    <row r="442" spans="7:23">
      <c r="G442" s="39">
        <f>calc_gear1!$I440</f>
        <v>436</v>
      </c>
      <c r="H442" s="6">
        <f>calc_gear1!$J440</f>
        <v>39.799999999999997</v>
      </c>
      <c r="I442" s="46">
        <f ca="1">calc_gear1!AS440</f>
        <v>1</v>
      </c>
      <c r="J442" s="40" t="str">
        <f ca="1">calc_gear1!AT440</f>
        <v/>
      </c>
      <c r="K442" s="41">
        <f ca="1">calc_gear1!AU440*100</f>
        <v>1400</v>
      </c>
      <c r="M442" s="39">
        <f>calc_gear1!$I1040</f>
        <v>436</v>
      </c>
      <c r="N442" s="6">
        <f>IF($C$3=10,"",calc_gear1!$J1040)</f>
        <v>57.9</v>
      </c>
      <c r="O442" s="46">
        <f ca="1">IF($C$3=10,"",calc_gear1!AS1040)</f>
        <v>1</v>
      </c>
      <c r="P442" s="40" t="str">
        <f ca="1">calc_gear1!AT1040</f>
        <v/>
      </c>
      <c r="Q442" s="41">
        <f ca="1">IF($C$3=10,"",calc_gear1!AU1040*100)</f>
        <v>1400</v>
      </c>
      <c r="S442" s="39">
        <f>calc_gear1!$I1640</f>
        <v>436</v>
      </c>
      <c r="T442" s="6">
        <f>IF(INT($C$3/10)&lt;=2,"",calc_gear1!$J1640)</f>
        <v>106.5</v>
      </c>
      <c r="U442" s="46">
        <f ca="1">IF(INT($C$3/10)&lt;=2,"",calc_gear1!AS1640)</f>
        <v>1</v>
      </c>
      <c r="V442" s="40" t="str">
        <f ca="1">calc_gear1!AT1640</f>
        <v/>
      </c>
      <c r="W442" s="41">
        <f ca="1">IF(INT($C$3/10)&lt;=2,"",calc_gear1!AU1640*100)</f>
        <v>1400</v>
      </c>
    </row>
    <row r="443" spans="7:23">
      <c r="G443" s="39">
        <f>calc_gear1!$I441</f>
        <v>437</v>
      </c>
      <c r="H443" s="6">
        <f>calc_gear1!$J441</f>
        <v>38.9</v>
      </c>
      <c r="I443" s="46">
        <f ca="1">calc_gear1!AS441</f>
        <v>1</v>
      </c>
      <c r="J443" s="40" t="str">
        <f ca="1">calc_gear1!AT441</f>
        <v/>
      </c>
      <c r="K443" s="41">
        <f ca="1">calc_gear1!AU441*100</f>
        <v>1400</v>
      </c>
      <c r="M443" s="39">
        <f>calc_gear1!$I1041</f>
        <v>437</v>
      </c>
      <c r="N443" s="6">
        <f>IF($C$3=10,"",calc_gear1!$J1041)</f>
        <v>59.7</v>
      </c>
      <c r="O443" s="46">
        <f ca="1">IF($C$3=10,"",calc_gear1!AS1041)</f>
        <v>1</v>
      </c>
      <c r="P443" s="40" t="str">
        <f ca="1">calc_gear1!AT1041</f>
        <v/>
      </c>
      <c r="Q443" s="41">
        <f ca="1">IF($C$3=10,"",calc_gear1!AU1041*100)</f>
        <v>1400</v>
      </c>
      <c r="S443" s="39">
        <f>calc_gear1!$I1641</f>
        <v>437</v>
      </c>
      <c r="T443" s="6">
        <f>IF(INT($C$3/10)&lt;=2,"",calc_gear1!$J1641)</f>
        <v>106.8</v>
      </c>
      <c r="U443" s="46">
        <f ca="1">IF(INT($C$3/10)&lt;=2,"",calc_gear1!AS1641)</f>
        <v>1</v>
      </c>
      <c r="V443" s="40" t="str">
        <f ca="1">calc_gear1!AT1641</f>
        <v/>
      </c>
      <c r="W443" s="41">
        <f ca="1">IF(INT($C$3/10)&lt;=2,"",calc_gear1!AU1641*100)</f>
        <v>1400</v>
      </c>
    </row>
    <row r="444" spans="7:23">
      <c r="G444" s="39">
        <f>calc_gear1!$I442</f>
        <v>438</v>
      </c>
      <c r="H444" s="6">
        <f>calc_gear1!$J442</f>
        <v>37.5</v>
      </c>
      <c r="I444" s="46">
        <f ca="1">calc_gear1!AS442</f>
        <v>1</v>
      </c>
      <c r="J444" s="40" t="str">
        <f ca="1">calc_gear1!AT442</f>
        <v/>
      </c>
      <c r="K444" s="41">
        <f ca="1">calc_gear1!AU442*100</f>
        <v>1400</v>
      </c>
      <c r="M444" s="39">
        <f>calc_gear1!$I1042</f>
        <v>438</v>
      </c>
      <c r="N444" s="6">
        <f>IF($C$3=10,"",calc_gear1!$J1042)</f>
        <v>61.2</v>
      </c>
      <c r="O444" s="46">
        <f ca="1">IF($C$3=10,"",calc_gear1!AS1042)</f>
        <v>1</v>
      </c>
      <c r="P444" s="40" t="str">
        <f ca="1">calc_gear1!AT1042</f>
        <v/>
      </c>
      <c r="Q444" s="41">
        <f ca="1">IF($C$3=10,"",calc_gear1!AU1042*100)</f>
        <v>1400</v>
      </c>
      <c r="S444" s="39">
        <f>calc_gear1!$I1642</f>
        <v>438</v>
      </c>
      <c r="T444" s="6">
        <f>IF(INT($C$3/10)&lt;=2,"",calc_gear1!$J1642)</f>
        <v>107.1</v>
      </c>
      <c r="U444" s="46">
        <f ca="1">IF(INT($C$3/10)&lt;=2,"",calc_gear1!AS1642)</f>
        <v>1</v>
      </c>
      <c r="V444" s="40" t="str">
        <f ca="1">calc_gear1!AT1642</f>
        <v/>
      </c>
      <c r="W444" s="41">
        <f ca="1">IF(INT($C$3/10)&lt;=2,"",calc_gear1!AU1642*100)</f>
        <v>1400</v>
      </c>
    </row>
    <row r="445" spans="7:23">
      <c r="G445" s="39">
        <f>calc_gear1!$I443</f>
        <v>439</v>
      </c>
      <c r="H445" s="6">
        <f>calc_gear1!$J443</f>
        <v>35.799999999999997</v>
      </c>
      <c r="I445" s="46">
        <f ca="1">calc_gear1!AS443</f>
        <v>1</v>
      </c>
      <c r="J445" s="40" t="str">
        <f ca="1">calc_gear1!AT443</f>
        <v/>
      </c>
      <c r="K445" s="41">
        <f ca="1">calc_gear1!AU443*100</f>
        <v>1400</v>
      </c>
      <c r="M445" s="39">
        <f>calc_gear1!$I1043</f>
        <v>439</v>
      </c>
      <c r="N445" s="6">
        <f>IF($C$3=10,"",calc_gear1!$J1043)</f>
        <v>62.3</v>
      </c>
      <c r="O445" s="46">
        <f ca="1">IF($C$3=10,"",calc_gear1!AS1043)</f>
        <v>1</v>
      </c>
      <c r="P445" s="40" t="str">
        <f ca="1">calc_gear1!AT1043</f>
        <v/>
      </c>
      <c r="Q445" s="41">
        <f ca="1">IF($C$3=10,"",calc_gear1!AU1043*100)</f>
        <v>1400</v>
      </c>
      <c r="S445" s="39">
        <f>calc_gear1!$I1643</f>
        <v>439</v>
      </c>
      <c r="T445" s="6">
        <f>IF(INT($C$3/10)&lt;=2,"",calc_gear1!$J1643)</f>
        <v>107.5</v>
      </c>
      <c r="U445" s="46">
        <f ca="1">IF(INT($C$3/10)&lt;=2,"",calc_gear1!AS1643)</f>
        <v>1</v>
      </c>
      <c r="V445" s="40" t="str">
        <f ca="1">calc_gear1!AT1643</f>
        <v/>
      </c>
      <c r="W445" s="41">
        <f ca="1">IF(INT($C$3/10)&lt;=2,"",calc_gear1!AU1643*100)</f>
        <v>1400</v>
      </c>
    </row>
    <row r="446" spans="7:23">
      <c r="G446" s="39">
        <f>calc_gear1!$I444</f>
        <v>440</v>
      </c>
      <c r="H446" s="6">
        <f>calc_gear1!$J444</f>
        <v>34.200000000000003</v>
      </c>
      <c r="I446" s="46">
        <f ca="1">calc_gear1!AS444</f>
        <v>1</v>
      </c>
      <c r="J446" s="40" t="str">
        <f ca="1">calc_gear1!AT444</f>
        <v/>
      </c>
      <c r="K446" s="41">
        <f ca="1">calc_gear1!AU444*100</f>
        <v>1400</v>
      </c>
      <c r="M446" s="39">
        <f>calc_gear1!$I1044</f>
        <v>440</v>
      </c>
      <c r="N446" s="6">
        <f>IF($C$3=10,"",calc_gear1!$J1044)</f>
        <v>63.1</v>
      </c>
      <c r="O446" s="46">
        <f ca="1">IF($C$3=10,"",calc_gear1!AS1044)</f>
        <v>1</v>
      </c>
      <c r="P446" s="40" t="str">
        <f ca="1">calc_gear1!AT1044</f>
        <v/>
      </c>
      <c r="Q446" s="41">
        <f ca="1">IF($C$3=10,"",calc_gear1!AU1044*100)</f>
        <v>1400</v>
      </c>
      <c r="S446" s="39">
        <f>calc_gear1!$I1644</f>
        <v>440</v>
      </c>
      <c r="T446" s="6">
        <f>IF(INT($C$3/10)&lt;=2,"",calc_gear1!$J1644)</f>
        <v>108</v>
      </c>
      <c r="U446" s="46">
        <f ca="1">IF(INT($C$3/10)&lt;=2,"",calc_gear1!AS1644)</f>
        <v>1</v>
      </c>
      <c r="V446" s="40" t="str">
        <f ca="1">calc_gear1!AT1644</f>
        <v/>
      </c>
      <c r="W446" s="41">
        <f ca="1">IF(INT($C$3/10)&lt;=2,"",calc_gear1!AU1644*100)</f>
        <v>1400</v>
      </c>
    </row>
    <row r="447" spans="7:23">
      <c r="G447" s="39">
        <f>calc_gear1!$I445</f>
        <v>441</v>
      </c>
      <c r="H447" s="6">
        <f>calc_gear1!$J445</f>
        <v>32.5</v>
      </c>
      <c r="I447" s="46">
        <f ca="1">calc_gear1!AS445</f>
        <v>1</v>
      </c>
      <c r="J447" s="40" t="str">
        <f ca="1">calc_gear1!AT445</f>
        <v/>
      </c>
      <c r="K447" s="41">
        <f ca="1">calc_gear1!AU445*100</f>
        <v>1400</v>
      </c>
      <c r="M447" s="39">
        <f>calc_gear1!$I1045</f>
        <v>441</v>
      </c>
      <c r="N447" s="6">
        <f>IF($C$3=10,"",calc_gear1!$J1045)</f>
        <v>63.6</v>
      </c>
      <c r="O447" s="46">
        <f ca="1">IF($C$3=10,"",calc_gear1!AS1045)</f>
        <v>1</v>
      </c>
      <c r="P447" s="40" t="str">
        <f ca="1">calc_gear1!AT1045</f>
        <v/>
      </c>
      <c r="Q447" s="41">
        <f ca="1">IF($C$3=10,"",calc_gear1!AU1045*100)</f>
        <v>1400</v>
      </c>
      <c r="S447" s="39">
        <f>calc_gear1!$I1645</f>
        <v>441</v>
      </c>
      <c r="T447" s="6">
        <f>IF(INT($C$3/10)&lt;=2,"",calc_gear1!$J1645)</f>
        <v>108.3</v>
      </c>
      <c r="U447" s="46">
        <f ca="1">IF(INT($C$3/10)&lt;=2,"",calc_gear1!AS1645)</f>
        <v>1</v>
      </c>
      <c r="V447" s="40" t="str">
        <f ca="1">calc_gear1!AT1645</f>
        <v/>
      </c>
      <c r="W447" s="41">
        <f ca="1">IF(INT($C$3/10)&lt;=2,"",calc_gear1!AU1645*100)</f>
        <v>1400</v>
      </c>
    </row>
    <row r="448" spans="7:23">
      <c r="G448" s="39">
        <f>calc_gear1!$I446</f>
        <v>442</v>
      </c>
      <c r="H448" s="6">
        <f>calc_gear1!$J446</f>
        <v>30.9</v>
      </c>
      <c r="I448" s="46">
        <f ca="1">calc_gear1!AS446</f>
        <v>1</v>
      </c>
      <c r="J448" s="40" t="str">
        <f ca="1">calc_gear1!AT446</f>
        <v/>
      </c>
      <c r="K448" s="41">
        <f ca="1">calc_gear1!AU446*100</f>
        <v>1400</v>
      </c>
      <c r="M448" s="39">
        <f>calc_gear1!$I1046</f>
        <v>442</v>
      </c>
      <c r="N448" s="6">
        <f>IF($C$3=10,"",calc_gear1!$J1046)</f>
        <v>63.5</v>
      </c>
      <c r="O448" s="46">
        <f ca="1">IF($C$3=10,"",calc_gear1!AS1046)</f>
        <v>1</v>
      </c>
      <c r="P448" s="40" t="str">
        <f ca="1">calc_gear1!AT1046</f>
        <v/>
      </c>
      <c r="Q448" s="41">
        <f ca="1">IF($C$3=10,"",calc_gear1!AU1046*100)</f>
        <v>1400</v>
      </c>
      <c r="S448" s="39">
        <f>calc_gear1!$I1646</f>
        <v>442</v>
      </c>
      <c r="T448" s="6">
        <f>IF(INT($C$3/10)&lt;=2,"",calc_gear1!$J1646)</f>
        <v>108.6</v>
      </c>
      <c r="U448" s="46">
        <f ca="1">IF(INT($C$3/10)&lt;=2,"",calc_gear1!AS1646)</f>
        <v>1</v>
      </c>
      <c r="V448" s="40" t="str">
        <f ca="1">calc_gear1!AT1646</f>
        <v/>
      </c>
      <c r="W448" s="41">
        <f ca="1">IF(INT($C$3/10)&lt;=2,"",calc_gear1!AU1646*100)</f>
        <v>1400</v>
      </c>
    </row>
    <row r="449" spans="7:23">
      <c r="G449" s="39">
        <f>calc_gear1!$I447</f>
        <v>443</v>
      </c>
      <c r="H449" s="6">
        <f>calc_gear1!$J447</f>
        <v>29.4</v>
      </c>
      <c r="I449" s="46">
        <f ca="1">calc_gear1!AS447</f>
        <v>1</v>
      </c>
      <c r="J449" s="40" t="str">
        <f ca="1">calc_gear1!AT447</f>
        <v/>
      </c>
      <c r="K449" s="41">
        <f ca="1">calc_gear1!AU447*100</f>
        <v>1400</v>
      </c>
      <c r="M449" s="39">
        <f>calc_gear1!$I1047</f>
        <v>443</v>
      </c>
      <c r="N449" s="6">
        <f>IF($C$3=10,"",calc_gear1!$J1047)</f>
        <v>62.7</v>
      </c>
      <c r="O449" s="46">
        <f ca="1">IF($C$3=10,"",calc_gear1!AS1047)</f>
        <v>1</v>
      </c>
      <c r="P449" s="40" t="str">
        <f ca="1">calc_gear1!AT1047</f>
        <v/>
      </c>
      <c r="Q449" s="41">
        <f ca="1">IF($C$3=10,"",calc_gear1!AU1047*100)</f>
        <v>1400</v>
      </c>
      <c r="S449" s="39">
        <f>calc_gear1!$I1647</f>
        <v>443</v>
      </c>
      <c r="T449" s="6">
        <f>IF(INT($C$3/10)&lt;=2,"",calc_gear1!$J1647)</f>
        <v>108.9</v>
      </c>
      <c r="U449" s="46">
        <f ca="1">IF(INT($C$3/10)&lt;=2,"",calc_gear1!AS1647)</f>
        <v>1</v>
      </c>
      <c r="V449" s="40" t="str">
        <f ca="1">calc_gear1!AT1647</f>
        <v/>
      </c>
      <c r="W449" s="41">
        <f ca="1">IF(INT($C$3/10)&lt;=2,"",calc_gear1!AU1647*100)</f>
        <v>1400</v>
      </c>
    </row>
    <row r="450" spans="7:23">
      <c r="G450" s="39">
        <f>calc_gear1!$I448</f>
        <v>444</v>
      </c>
      <c r="H450" s="6">
        <f>calc_gear1!$J448</f>
        <v>28</v>
      </c>
      <c r="I450" s="46">
        <f ca="1">calc_gear1!AS448</f>
        <v>1</v>
      </c>
      <c r="J450" s="40" t="str">
        <f ca="1">calc_gear1!AT448</f>
        <v/>
      </c>
      <c r="K450" s="41">
        <f ca="1">calc_gear1!AU448*100</f>
        <v>1400</v>
      </c>
      <c r="M450" s="39">
        <f>calc_gear1!$I1048</f>
        <v>444</v>
      </c>
      <c r="N450" s="6">
        <f>IF($C$3=10,"",calc_gear1!$J1048)</f>
        <v>60.9</v>
      </c>
      <c r="O450" s="46">
        <f ca="1">IF($C$3=10,"",calc_gear1!AS1048)</f>
        <v>1</v>
      </c>
      <c r="P450" s="40" t="str">
        <f ca="1">calc_gear1!AT1048</f>
        <v/>
      </c>
      <c r="Q450" s="41">
        <f ca="1">IF($C$3=10,"",calc_gear1!AU1048*100)</f>
        <v>1400</v>
      </c>
      <c r="S450" s="39">
        <f>calc_gear1!$I1648</f>
        <v>444</v>
      </c>
      <c r="T450" s="6">
        <f>IF(INT($C$3/10)&lt;=2,"",calc_gear1!$J1648)</f>
        <v>109.1</v>
      </c>
      <c r="U450" s="46">
        <f ca="1">IF(INT($C$3/10)&lt;=2,"",calc_gear1!AS1648)</f>
        <v>1</v>
      </c>
      <c r="V450" s="40" t="str">
        <f ca="1">calc_gear1!AT1648</f>
        <v/>
      </c>
      <c r="W450" s="41">
        <f ca="1">IF(INT($C$3/10)&lt;=2,"",calc_gear1!AU1648*100)</f>
        <v>1400</v>
      </c>
    </row>
    <row r="451" spans="7:23">
      <c r="G451" s="39">
        <f>calc_gear1!$I449</f>
        <v>445</v>
      </c>
      <c r="H451" s="6">
        <f>calc_gear1!$J449</f>
        <v>26.5</v>
      </c>
      <c r="I451" s="46">
        <f ca="1">calc_gear1!AS449</f>
        <v>1</v>
      </c>
      <c r="J451" s="40" t="str">
        <f ca="1">calc_gear1!AT449</f>
        <v/>
      </c>
      <c r="K451" s="41">
        <f ca="1">calc_gear1!AU449*100</f>
        <v>1400</v>
      </c>
      <c r="M451" s="39">
        <f>calc_gear1!$I1049</f>
        <v>445</v>
      </c>
      <c r="N451" s="6">
        <f>IF($C$3=10,"",calc_gear1!$J1049)</f>
        <v>58.7</v>
      </c>
      <c r="O451" s="46">
        <f ca="1">IF($C$3=10,"",calc_gear1!AS1049)</f>
        <v>1</v>
      </c>
      <c r="P451" s="40" t="str">
        <f ca="1">calc_gear1!AT1049</f>
        <v/>
      </c>
      <c r="Q451" s="41">
        <f ca="1">IF($C$3=10,"",calc_gear1!AU1049*100)</f>
        <v>1400</v>
      </c>
      <c r="S451" s="39">
        <f>calc_gear1!$I1649</f>
        <v>445</v>
      </c>
      <c r="T451" s="6">
        <f>IF(INT($C$3/10)&lt;=2,"",calc_gear1!$J1649)</f>
        <v>109.2</v>
      </c>
      <c r="U451" s="46">
        <f ca="1">IF(INT($C$3/10)&lt;=2,"",calc_gear1!AS1649)</f>
        <v>1</v>
      </c>
      <c r="V451" s="40" t="str">
        <f ca="1">calc_gear1!AT1649</f>
        <v/>
      </c>
      <c r="W451" s="41">
        <f ca="1">IF(INT($C$3/10)&lt;=2,"",calc_gear1!AU1649*100)</f>
        <v>1400</v>
      </c>
    </row>
    <row r="452" spans="7:23">
      <c r="G452" s="39">
        <f>calc_gear1!$I450</f>
        <v>446</v>
      </c>
      <c r="H452" s="6">
        <f>calc_gear1!$J450</f>
        <v>25</v>
      </c>
      <c r="I452" s="46">
        <f ca="1">calc_gear1!AS450</f>
        <v>1</v>
      </c>
      <c r="J452" s="40" t="str">
        <f ca="1">calc_gear1!AT450</f>
        <v/>
      </c>
      <c r="K452" s="41">
        <f ca="1">calc_gear1!AU450*100</f>
        <v>1400</v>
      </c>
      <c r="M452" s="39">
        <f>calc_gear1!$I1050</f>
        <v>446</v>
      </c>
      <c r="N452" s="6">
        <f>IF($C$3=10,"",calc_gear1!$J1050)</f>
        <v>56.4</v>
      </c>
      <c r="O452" s="46">
        <f ca="1">IF($C$3=10,"",calc_gear1!AS1050)</f>
        <v>1</v>
      </c>
      <c r="P452" s="40" t="str">
        <f ca="1">calc_gear1!AT1050</f>
        <v/>
      </c>
      <c r="Q452" s="41">
        <f ca="1">IF($C$3=10,"",calc_gear1!AU1050*100)</f>
        <v>1400</v>
      </c>
      <c r="S452" s="39">
        <f>calc_gear1!$I1650</f>
        <v>446</v>
      </c>
      <c r="T452" s="6">
        <f>IF(INT($C$3/10)&lt;=2,"",calc_gear1!$J1650)</f>
        <v>109.4</v>
      </c>
      <c r="U452" s="46">
        <f ca="1">IF(INT($C$3/10)&lt;=2,"",calc_gear1!AS1650)</f>
        <v>1</v>
      </c>
      <c r="V452" s="40" t="str">
        <f ca="1">calc_gear1!AT1650</f>
        <v/>
      </c>
      <c r="W452" s="41">
        <f ca="1">IF(INT($C$3/10)&lt;=2,"",calc_gear1!AU1650*100)</f>
        <v>1400</v>
      </c>
    </row>
    <row r="453" spans="7:23">
      <c r="G453" s="39">
        <f>calc_gear1!$I451</f>
        <v>447</v>
      </c>
      <c r="H453" s="6">
        <f>calc_gear1!$J451</f>
        <v>23.5</v>
      </c>
      <c r="I453" s="46">
        <f ca="1">calc_gear1!AS451</f>
        <v>1</v>
      </c>
      <c r="J453" s="40" t="str">
        <f ca="1">calc_gear1!AT451</f>
        <v/>
      </c>
      <c r="K453" s="41">
        <f ca="1">calc_gear1!AU451*100</f>
        <v>1400</v>
      </c>
      <c r="M453" s="39">
        <f>calc_gear1!$I1051</f>
        <v>447</v>
      </c>
      <c r="N453" s="6">
        <f>IF($C$3=10,"",calc_gear1!$J1051)</f>
        <v>54.5</v>
      </c>
      <c r="O453" s="46">
        <f ca="1">IF($C$3=10,"",calc_gear1!AS1051)</f>
        <v>1</v>
      </c>
      <c r="P453" s="40" t="str">
        <f ca="1">calc_gear1!AT1051</f>
        <v/>
      </c>
      <c r="Q453" s="41">
        <f ca="1">IF($C$3=10,"",calc_gear1!AU1051*100)</f>
        <v>1400</v>
      </c>
      <c r="S453" s="39">
        <f>calc_gear1!$I1651</f>
        <v>447</v>
      </c>
      <c r="T453" s="6">
        <f>IF(INT($C$3/10)&lt;=2,"",calc_gear1!$J1651)</f>
        <v>109.5</v>
      </c>
      <c r="U453" s="46">
        <f ca="1">IF(INT($C$3/10)&lt;=2,"",calc_gear1!AS1651)</f>
        <v>1</v>
      </c>
      <c r="V453" s="40" t="str">
        <f ca="1">calc_gear1!AT1651</f>
        <v/>
      </c>
      <c r="W453" s="41">
        <f ca="1">IF(INT($C$3/10)&lt;=2,"",calc_gear1!AU1651*100)</f>
        <v>1400</v>
      </c>
    </row>
    <row r="454" spans="7:23">
      <c r="G454" s="39">
        <f>calc_gear1!$I452</f>
        <v>448</v>
      </c>
      <c r="H454" s="6">
        <f>calc_gear1!$J452</f>
        <v>21.9</v>
      </c>
      <c r="I454" s="46">
        <f ca="1">calc_gear1!AS452</f>
        <v>1</v>
      </c>
      <c r="J454" s="40" t="str">
        <f ca="1">calc_gear1!AT452</f>
        <v/>
      </c>
      <c r="K454" s="41">
        <f ca="1">calc_gear1!AU452*100</f>
        <v>1400</v>
      </c>
      <c r="M454" s="39">
        <f>calc_gear1!$I1052</f>
        <v>448</v>
      </c>
      <c r="N454" s="6">
        <f>IF($C$3=10,"",calc_gear1!$J1052)</f>
        <v>53.3</v>
      </c>
      <c r="O454" s="46">
        <f ca="1">IF($C$3=10,"",calc_gear1!AS1052)</f>
        <v>1</v>
      </c>
      <c r="P454" s="40" t="str">
        <f ca="1">calc_gear1!AT1052</f>
        <v/>
      </c>
      <c r="Q454" s="41">
        <f ca="1">IF($C$3=10,"",calc_gear1!AU1052*100)</f>
        <v>1400</v>
      </c>
      <c r="S454" s="39">
        <f>calc_gear1!$I1652</f>
        <v>448</v>
      </c>
      <c r="T454" s="6">
        <f>IF(INT($C$3/10)&lt;=2,"",calc_gear1!$J1652)</f>
        <v>109.7</v>
      </c>
      <c r="U454" s="46">
        <f ca="1">IF(INT($C$3/10)&lt;=2,"",calc_gear1!AS1652)</f>
        <v>1</v>
      </c>
      <c r="V454" s="40" t="str">
        <f ca="1">calc_gear1!AT1652</f>
        <v/>
      </c>
      <c r="W454" s="41">
        <f ca="1">IF(INT($C$3/10)&lt;=2,"",calc_gear1!AU1652*100)</f>
        <v>1400</v>
      </c>
    </row>
    <row r="455" spans="7:23">
      <c r="G455" s="39">
        <f>calc_gear1!$I453</f>
        <v>449</v>
      </c>
      <c r="H455" s="6">
        <f>calc_gear1!$J453</f>
        <v>20.399999999999999</v>
      </c>
      <c r="I455" s="46">
        <f ca="1">calc_gear1!AS453</f>
        <v>1</v>
      </c>
      <c r="J455" s="40" t="str">
        <f ca="1">calc_gear1!AT453</f>
        <v/>
      </c>
      <c r="K455" s="41">
        <f ca="1">calc_gear1!AU453*100</f>
        <v>1400</v>
      </c>
      <c r="M455" s="39">
        <f>calc_gear1!$I1053</f>
        <v>449</v>
      </c>
      <c r="N455" s="6">
        <f>IF($C$3=10,"",calc_gear1!$J1053)</f>
        <v>53</v>
      </c>
      <c r="O455" s="46">
        <f ca="1">IF($C$3=10,"",calc_gear1!AS1053)</f>
        <v>1</v>
      </c>
      <c r="P455" s="40" t="str">
        <f ca="1">calc_gear1!AT1053</f>
        <v/>
      </c>
      <c r="Q455" s="41">
        <f ca="1">IF($C$3=10,"",calc_gear1!AU1053*100)</f>
        <v>1400</v>
      </c>
      <c r="S455" s="39">
        <f>calc_gear1!$I1653</f>
        <v>449</v>
      </c>
      <c r="T455" s="6">
        <f>IF(INT($C$3/10)&lt;=2,"",calc_gear1!$J1653)</f>
        <v>109.9</v>
      </c>
      <c r="U455" s="46">
        <f ca="1">IF(INT($C$3/10)&lt;=2,"",calc_gear1!AS1653)</f>
        <v>1</v>
      </c>
      <c r="V455" s="40" t="str">
        <f ca="1">calc_gear1!AT1653</f>
        <v/>
      </c>
      <c r="W455" s="41">
        <f ca="1">IF(INT($C$3/10)&lt;=2,"",calc_gear1!AU1653*100)</f>
        <v>1400</v>
      </c>
    </row>
    <row r="456" spans="7:23">
      <c r="G456" s="39">
        <f>calc_gear1!$I454</f>
        <v>450</v>
      </c>
      <c r="H456" s="6">
        <f>calc_gear1!$J454</f>
        <v>19.399999999999999</v>
      </c>
      <c r="I456" s="46">
        <f ca="1">calc_gear1!AS454</f>
        <v>1</v>
      </c>
      <c r="J456" s="40" t="str">
        <f ca="1">calc_gear1!AT454</f>
        <v/>
      </c>
      <c r="K456" s="41">
        <f ca="1">calc_gear1!AU454*100</f>
        <v>1400</v>
      </c>
      <c r="M456" s="39">
        <f>calc_gear1!$I1054</f>
        <v>450</v>
      </c>
      <c r="N456" s="6">
        <f>IF($C$3=10,"",calc_gear1!$J1054)</f>
        <v>53.5</v>
      </c>
      <c r="O456" s="46">
        <f ca="1">IF($C$3=10,"",calc_gear1!AS1054)</f>
        <v>1</v>
      </c>
      <c r="P456" s="40" t="str">
        <f ca="1">calc_gear1!AT1054</f>
        <v/>
      </c>
      <c r="Q456" s="41">
        <f ca="1">IF($C$3=10,"",calc_gear1!AU1054*100)</f>
        <v>1400</v>
      </c>
      <c r="S456" s="39">
        <f>calc_gear1!$I1654</f>
        <v>450</v>
      </c>
      <c r="T456" s="6">
        <f>IF(INT($C$3/10)&lt;=2,"",calc_gear1!$J1654)</f>
        <v>110.2</v>
      </c>
      <c r="U456" s="46">
        <f ca="1">IF(INT($C$3/10)&lt;=2,"",calc_gear1!AS1654)</f>
        <v>1</v>
      </c>
      <c r="V456" s="40" t="str">
        <f ca="1">calc_gear1!AT1654</f>
        <v/>
      </c>
      <c r="W456" s="41">
        <f ca="1">IF(INT($C$3/10)&lt;=2,"",calc_gear1!AU1654*100)</f>
        <v>1400</v>
      </c>
    </row>
    <row r="457" spans="7:23">
      <c r="G457" s="39">
        <f>calc_gear1!$I455</f>
        <v>451</v>
      </c>
      <c r="H457" s="6">
        <f>calc_gear1!$J455</f>
        <v>18.8</v>
      </c>
      <c r="I457" s="46">
        <f ca="1">calc_gear1!AS455</f>
        <v>1</v>
      </c>
      <c r="J457" s="40" t="str">
        <f ca="1">calc_gear1!AT455</f>
        <v/>
      </c>
      <c r="K457" s="41">
        <f ca="1">calc_gear1!AU455*100</f>
        <v>1400</v>
      </c>
      <c r="M457" s="39">
        <f>calc_gear1!$I1055</f>
        <v>451</v>
      </c>
      <c r="N457" s="6">
        <f>IF($C$3=10,"",calc_gear1!$J1055)</f>
        <v>54.6</v>
      </c>
      <c r="O457" s="46">
        <f ca="1">IF($C$3=10,"",calc_gear1!AS1055)</f>
        <v>1</v>
      </c>
      <c r="P457" s="40" t="str">
        <f ca="1">calc_gear1!AT1055</f>
        <v/>
      </c>
      <c r="Q457" s="41">
        <f ca="1">IF($C$3=10,"",calc_gear1!AU1055*100)</f>
        <v>1400</v>
      </c>
      <c r="S457" s="39">
        <f>calc_gear1!$I1655</f>
        <v>451</v>
      </c>
      <c r="T457" s="6">
        <f>IF(INT($C$3/10)&lt;=2,"",calc_gear1!$J1655)</f>
        <v>110.5</v>
      </c>
      <c r="U457" s="46">
        <f ca="1">IF(INT($C$3/10)&lt;=2,"",calc_gear1!AS1655)</f>
        <v>1</v>
      </c>
      <c r="V457" s="40" t="str">
        <f ca="1">calc_gear1!AT1655</f>
        <v/>
      </c>
      <c r="W457" s="41">
        <f ca="1">IF(INT($C$3/10)&lt;=2,"",calc_gear1!AU1655*100)</f>
        <v>1400</v>
      </c>
    </row>
    <row r="458" spans="7:23">
      <c r="G458" s="39">
        <f>calc_gear1!$I456</f>
        <v>452</v>
      </c>
      <c r="H458" s="6">
        <f>calc_gear1!$J456</f>
        <v>18.399999999999999</v>
      </c>
      <c r="I458" s="46">
        <f ca="1">calc_gear1!AS456</f>
        <v>1</v>
      </c>
      <c r="J458" s="40" t="str">
        <f ca="1">calc_gear1!AT456</f>
        <v/>
      </c>
      <c r="K458" s="41">
        <f ca="1">calc_gear1!AU456*100</f>
        <v>1400</v>
      </c>
      <c r="M458" s="39">
        <f>calc_gear1!$I1056</f>
        <v>452</v>
      </c>
      <c r="N458" s="6">
        <f>IF($C$3=10,"",calc_gear1!$J1056)</f>
        <v>56.1</v>
      </c>
      <c r="O458" s="46">
        <f ca="1">IF($C$3=10,"",calc_gear1!AS1056)</f>
        <v>1</v>
      </c>
      <c r="P458" s="40" t="str">
        <f ca="1">calc_gear1!AT1056</f>
        <v/>
      </c>
      <c r="Q458" s="41">
        <f ca="1">IF($C$3=10,"",calc_gear1!AU1056*100)</f>
        <v>1400</v>
      </c>
      <c r="S458" s="39">
        <f>calc_gear1!$I1656</f>
        <v>452</v>
      </c>
      <c r="T458" s="6">
        <f>IF(INT($C$3/10)&lt;=2,"",calc_gear1!$J1656)</f>
        <v>110.8</v>
      </c>
      <c r="U458" s="46">
        <f ca="1">IF(INT($C$3/10)&lt;=2,"",calc_gear1!AS1656)</f>
        <v>1</v>
      </c>
      <c r="V458" s="40" t="str">
        <f ca="1">calc_gear1!AT1656</f>
        <v/>
      </c>
      <c r="W458" s="41">
        <f ca="1">IF(INT($C$3/10)&lt;=2,"",calc_gear1!AU1656*100)</f>
        <v>1400</v>
      </c>
    </row>
    <row r="459" spans="7:23">
      <c r="G459" s="39">
        <f>calc_gear1!$I457</f>
        <v>453</v>
      </c>
      <c r="H459" s="6">
        <f>calc_gear1!$J457</f>
        <v>18</v>
      </c>
      <c r="I459" s="46">
        <f ca="1">calc_gear1!AS457</f>
        <v>1</v>
      </c>
      <c r="J459" s="40" t="str">
        <f ca="1">calc_gear1!AT457</f>
        <v/>
      </c>
      <c r="K459" s="41">
        <f ca="1">calc_gear1!AU457*100</f>
        <v>1400</v>
      </c>
      <c r="M459" s="39">
        <f>calc_gear1!$I1057</f>
        <v>453</v>
      </c>
      <c r="N459" s="6">
        <f>IF($C$3=10,"",calc_gear1!$J1057)</f>
        <v>57.6</v>
      </c>
      <c r="O459" s="46">
        <f ca="1">IF($C$3=10,"",calc_gear1!AS1057)</f>
        <v>1</v>
      </c>
      <c r="P459" s="40" t="str">
        <f ca="1">calc_gear1!AT1057</f>
        <v/>
      </c>
      <c r="Q459" s="41">
        <f ca="1">IF($C$3=10,"",calc_gear1!AU1057*100)</f>
        <v>1400</v>
      </c>
      <c r="S459" s="39">
        <f>calc_gear1!$I1657</f>
        <v>453</v>
      </c>
      <c r="T459" s="6">
        <f>IF(INT($C$3/10)&lt;=2,"",calc_gear1!$J1657)</f>
        <v>111</v>
      </c>
      <c r="U459" s="46">
        <f ca="1">IF(INT($C$3/10)&lt;=2,"",calc_gear1!AS1657)</f>
        <v>1</v>
      </c>
      <c r="V459" s="40" t="str">
        <f ca="1">calc_gear1!AT1657</f>
        <v/>
      </c>
      <c r="W459" s="41">
        <f ca="1">IF(INT($C$3/10)&lt;=2,"",calc_gear1!AU1657*100)</f>
        <v>1400</v>
      </c>
    </row>
    <row r="460" spans="7:23">
      <c r="G460" s="39">
        <f>calc_gear1!$I458</f>
        <v>454</v>
      </c>
      <c r="H460" s="6">
        <f>calc_gear1!$J458</f>
        <v>17.5</v>
      </c>
      <c r="I460" s="46">
        <f ca="1">calc_gear1!AS458</f>
        <v>1</v>
      </c>
      <c r="J460" s="40" t="str">
        <f ca="1">calc_gear1!AT458</f>
        <v/>
      </c>
      <c r="K460" s="41">
        <f ca="1">calc_gear1!AU458*100</f>
        <v>1400</v>
      </c>
      <c r="M460" s="39">
        <f>calc_gear1!$I1058</f>
        <v>454</v>
      </c>
      <c r="N460" s="6">
        <f>IF($C$3=10,"",calc_gear1!$J1058)</f>
        <v>58.9</v>
      </c>
      <c r="O460" s="46">
        <f ca="1">IF($C$3=10,"",calc_gear1!AS1058)</f>
        <v>1</v>
      </c>
      <c r="P460" s="40" t="str">
        <f ca="1">calc_gear1!AT1058</f>
        <v/>
      </c>
      <c r="Q460" s="41">
        <f ca="1">IF($C$3=10,"",calc_gear1!AU1058*100)</f>
        <v>1400</v>
      </c>
      <c r="S460" s="39">
        <f>calc_gear1!$I1658</f>
        <v>454</v>
      </c>
      <c r="T460" s="6">
        <f>IF(INT($C$3/10)&lt;=2,"",calc_gear1!$J1658)</f>
        <v>111.2</v>
      </c>
      <c r="U460" s="46">
        <f ca="1">IF(INT($C$3/10)&lt;=2,"",calc_gear1!AS1658)</f>
        <v>1</v>
      </c>
      <c r="V460" s="40" t="str">
        <f ca="1">calc_gear1!AT1658</f>
        <v/>
      </c>
      <c r="W460" s="41">
        <f ca="1">IF(INT($C$3/10)&lt;=2,"",calc_gear1!AU1658*100)</f>
        <v>1400</v>
      </c>
    </row>
    <row r="461" spans="7:23">
      <c r="G461" s="39">
        <f>calc_gear1!$I459</f>
        <v>455</v>
      </c>
      <c r="H461" s="6">
        <f>calc_gear1!$J459</f>
        <v>16.899999999999999</v>
      </c>
      <c r="I461" s="46">
        <f ca="1">calc_gear1!AS459</f>
        <v>1</v>
      </c>
      <c r="J461" s="40" t="str">
        <f ca="1">calc_gear1!AT459</f>
        <v/>
      </c>
      <c r="K461" s="41">
        <f ca="1">calc_gear1!AU459*100</f>
        <v>1400</v>
      </c>
      <c r="M461" s="39">
        <f>calc_gear1!$I1059</f>
        <v>455</v>
      </c>
      <c r="N461" s="6">
        <f>IF($C$3=10,"",calc_gear1!$J1059)</f>
        <v>59.8</v>
      </c>
      <c r="O461" s="46">
        <f ca="1">IF($C$3=10,"",calc_gear1!AS1059)</f>
        <v>1</v>
      </c>
      <c r="P461" s="40" t="str">
        <f ca="1">calc_gear1!AT1059</f>
        <v/>
      </c>
      <c r="Q461" s="41">
        <f ca="1">IF($C$3=10,"",calc_gear1!AU1059*100)</f>
        <v>1400</v>
      </c>
      <c r="S461" s="39">
        <f>calc_gear1!$I1659</f>
        <v>455</v>
      </c>
      <c r="T461" s="6">
        <f>IF(INT($C$3/10)&lt;=2,"",calc_gear1!$J1659)</f>
        <v>111.3</v>
      </c>
      <c r="U461" s="46">
        <f ca="1">IF(INT($C$3/10)&lt;=2,"",calc_gear1!AS1659)</f>
        <v>1</v>
      </c>
      <c r="V461" s="40" t="str">
        <f ca="1">calc_gear1!AT1659</f>
        <v/>
      </c>
      <c r="W461" s="41">
        <f ca="1">IF(INT($C$3/10)&lt;=2,"",calc_gear1!AU1659*100)</f>
        <v>1400</v>
      </c>
    </row>
    <row r="462" spans="7:23">
      <c r="G462" s="39">
        <f>calc_gear1!$I460</f>
        <v>456</v>
      </c>
      <c r="H462" s="6">
        <f>calc_gear1!$J460</f>
        <v>16.399999999999999</v>
      </c>
      <c r="I462" s="46">
        <f ca="1">calc_gear1!AS460</f>
        <v>1</v>
      </c>
      <c r="J462" s="40" t="str">
        <f ca="1">calc_gear1!AT460</f>
        <v/>
      </c>
      <c r="K462" s="41">
        <f ca="1">calc_gear1!AU460*100</f>
        <v>1400</v>
      </c>
      <c r="M462" s="39">
        <f>calc_gear1!$I1060</f>
        <v>456</v>
      </c>
      <c r="N462" s="6">
        <f>IF($C$3=10,"",calc_gear1!$J1060)</f>
        <v>60.3</v>
      </c>
      <c r="O462" s="46">
        <f ca="1">IF($C$3=10,"",calc_gear1!AS1060)</f>
        <v>1</v>
      </c>
      <c r="P462" s="40" t="str">
        <f ca="1">calc_gear1!AT1060</f>
        <v/>
      </c>
      <c r="Q462" s="41">
        <f ca="1">IF($C$3=10,"",calc_gear1!AU1060*100)</f>
        <v>1400</v>
      </c>
      <c r="S462" s="39">
        <f>calc_gear1!$I1660</f>
        <v>456</v>
      </c>
      <c r="T462" s="6">
        <f>IF(INT($C$3/10)&lt;=2,"",calc_gear1!$J1660)</f>
        <v>111.1</v>
      </c>
      <c r="U462" s="46">
        <f ca="1">IF(INT($C$3/10)&lt;=2,"",calc_gear1!AS1660)</f>
        <v>1</v>
      </c>
      <c r="V462" s="40" t="str">
        <f ca="1">calc_gear1!AT1660</f>
        <v/>
      </c>
      <c r="W462" s="41">
        <f ca="1">IF(INT($C$3/10)&lt;=2,"",calc_gear1!AU1660*100)</f>
        <v>1400</v>
      </c>
    </row>
    <row r="463" spans="7:23">
      <c r="G463" s="39">
        <f>calc_gear1!$I461</f>
        <v>457</v>
      </c>
      <c r="H463" s="6">
        <f>calc_gear1!$J461</f>
        <v>16.600000000000001</v>
      </c>
      <c r="I463" s="46">
        <f ca="1">calc_gear1!AS461</f>
        <v>1</v>
      </c>
      <c r="J463" s="40" t="str">
        <f ca="1">calc_gear1!AT461</f>
        <v/>
      </c>
      <c r="K463" s="41">
        <f ca="1">calc_gear1!AU461*100</f>
        <v>1400</v>
      </c>
      <c r="M463" s="39">
        <f>calc_gear1!$I1061</f>
        <v>457</v>
      </c>
      <c r="N463" s="6">
        <f>IF($C$3=10,"",calc_gear1!$J1061)</f>
        <v>60.7</v>
      </c>
      <c r="O463" s="46">
        <f ca="1">IF($C$3=10,"",calc_gear1!AS1061)</f>
        <v>1</v>
      </c>
      <c r="P463" s="40" t="str">
        <f ca="1">calc_gear1!AT1061</f>
        <v/>
      </c>
      <c r="Q463" s="41">
        <f ca="1">IF($C$3=10,"",calc_gear1!AU1061*100)</f>
        <v>1400</v>
      </c>
      <c r="S463" s="39">
        <f>calc_gear1!$I1661</f>
        <v>457</v>
      </c>
      <c r="T463" s="6">
        <f>IF(INT($C$3/10)&lt;=2,"",calc_gear1!$J1661)</f>
        <v>110.4</v>
      </c>
      <c r="U463" s="46">
        <f ca="1">IF(INT($C$3/10)&lt;=2,"",calc_gear1!AS1661)</f>
        <v>1</v>
      </c>
      <c r="V463" s="40" t="str">
        <f ca="1">calc_gear1!AT1661</f>
        <v/>
      </c>
      <c r="W463" s="41">
        <f ca="1">IF(INT($C$3/10)&lt;=2,"",calc_gear1!AU1661*100)</f>
        <v>1400</v>
      </c>
    </row>
    <row r="464" spans="7:23">
      <c r="G464" s="39">
        <f>calc_gear1!$I462</f>
        <v>458</v>
      </c>
      <c r="H464" s="6">
        <f>calc_gear1!$J462</f>
        <v>17.7</v>
      </c>
      <c r="I464" s="46">
        <f ca="1">calc_gear1!AS462</f>
        <v>1</v>
      </c>
      <c r="J464" s="40" t="str">
        <f ca="1">calc_gear1!AT462</f>
        <v/>
      </c>
      <c r="K464" s="41">
        <f ca="1">calc_gear1!AU462*100</f>
        <v>1400</v>
      </c>
      <c r="M464" s="39">
        <f>calc_gear1!$I1062</f>
        <v>458</v>
      </c>
      <c r="N464" s="6">
        <f>IF($C$3=10,"",calc_gear1!$J1062)</f>
        <v>61.3</v>
      </c>
      <c r="O464" s="46">
        <f ca="1">IF($C$3=10,"",calc_gear1!AS1062)</f>
        <v>1</v>
      </c>
      <c r="P464" s="40" t="str">
        <f ca="1">calc_gear1!AT1062</f>
        <v/>
      </c>
      <c r="Q464" s="41">
        <f ca="1">IF($C$3=10,"",calc_gear1!AU1062*100)</f>
        <v>1400</v>
      </c>
      <c r="S464" s="39">
        <f>calc_gear1!$I1662</f>
        <v>458</v>
      </c>
      <c r="T464" s="6">
        <f>IF(INT($C$3/10)&lt;=2,"",calc_gear1!$J1662)</f>
        <v>109.3</v>
      </c>
      <c r="U464" s="46">
        <f ca="1">IF(INT($C$3/10)&lt;=2,"",calc_gear1!AS1662)</f>
        <v>1</v>
      </c>
      <c r="V464" s="40" t="str">
        <f ca="1">calc_gear1!AT1662</f>
        <v/>
      </c>
      <c r="W464" s="41">
        <f ca="1">IF(INT($C$3/10)&lt;=2,"",calc_gear1!AU1662*100)</f>
        <v>1400</v>
      </c>
    </row>
    <row r="465" spans="7:23">
      <c r="G465" s="39">
        <f>calc_gear1!$I463</f>
        <v>459</v>
      </c>
      <c r="H465" s="6">
        <f>calc_gear1!$J463</f>
        <v>19.399999999999999</v>
      </c>
      <c r="I465" s="46">
        <f ca="1">calc_gear1!AS463</f>
        <v>1</v>
      </c>
      <c r="J465" s="40" t="str">
        <f ca="1">calc_gear1!AT463</f>
        <v/>
      </c>
      <c r="K465" s="41">
        <f ca="1">calc_gear1!AU463*100</f>
        <v>1400</v>
      </c>
      <c r="M465" s="39">
        <f>calc_gear1!$I1063</f>
        <v>459</v>
      </c>
      <c r="N465" s="6">
        <f>IF($C$3=10,"",calc_gear1!$J1063)</f>
        <v>62.4</v>
      </c>
      <c r="O465" s="46">
        <f ca="1">IF($C$3=10,"",calc_gear1!AS1063)</f>
        <v>1</v>
      </c>
      <c r="P465" s="40" t="str">
        <f ca="1">calc_gear1!AT1063</f>
        <v/>
      </c>
      <c r="Q465" s="41">
        <f ca="1">IF($C$3=10,"",calc_gear1!AU1063*100)</f>
        <v>1400</v>
      </c>
      <c r="S465" s="39">
        <f>calc_gear1!$I1663</f>
        <v>459</v>
      </c>
      <c r="T465" s="6">
        <f>IF(INT($C$3/10)&lt;=2,"",calc_gear1!$J1663)</f>
        <v>108.1</v>
      </c>
      <c r="U465" s="46">
        <f ca="1">IF(INT($C$3/10)&lt;=2,"",calc_gear1!AS1663)</f>
        <v>1</v>
      </c>
      <c r="V465" s="40" t="str">
        <f ca="1">calc_gear1!AT1663</f>
        <v/>
      </c>
      <c r="W465" s="41">
        <f ca="1">IF(INT($C$3/10)&lt;=2,"",calc_gear1!AU1663*100)</f>
        <v>1400</v>
      </c>
    </row>
    <row r="466" spans="7:23">
      <c r="G466" s="39">
        <f>calc_gear1!$I464</f>
        <v>460</v>
      </c>
      <c r="H466" s="6">
        <f>calc_gear1!$J464</f>
        <v>20.9</v>
      </c>
      <c r="I466" s="46">
        <f ca="1">calc_gear1!AS464</f>
        <v>1</v>
      </c>
      <c r="J466" s="40" t="str">
        <f ca="1">calc_gear1!AT464</f>
        <v/>
      </c>
      <c r="K466" s="41">
        <f ca="1">calc_gear1!AU464*100</f>
        <v>1400</v>
      </c>
      <c r="M466" s="39">
        <f>calc_gear1!$I1064</f>
        <v>460</v>
      </c>
      <c r="N466" s="6">
        <f>IF($C$3=10,"",calc_gear1!$J1064)</f>
        <v>64.099999999999994</v>
      </c>
      <c r="O466" s="46">
        <f ca="1">IF($C$3=10,"",calc_gear1!AS1064)</f>
        <v>1</v>
      </c>
      <c r="P466" s="40" t="str">
        <f ca="1">calc_gear1!AT1064</f>
        <v/>
      </c>
      <c r="Q466" s="41">
        <f ca="1">IF($C$3=10,"",calc_gear1!AU1064*100)</f>
        <v>1400</v>
      </c>
      <c r="S466" s="39">
        <f>calc_gear1!$I1664</f>
        <v>460</v>
      </c>
      <c r="T466" s="6">
        <f>IF(INT($C$3/10)&lt;=2,"",calc_gear1!$J1664)</f>
        <v>106.8</v>
      </c>
      <c r="U466" s="46">
        <f ca="1">IF(INT($C$3/10)&lt;=2,"",calc_gear1!AS1664)</f>
        <v>1</v>
      </c>
      <c r="V466" s="40" t="str">
        <f ca="1">calc_gear1!AT1664</f>
        <v/>
      </c>
      <c r="W466" s="41">
        <f ca="1">IF(INT($C$3/10)&lt;=2,"",calc_gear1!AU1664*100)</f>
        <v>1400</v>
      </c>
    </row>
    <row r="467" spans="7:23">
      <c r="G467" s="39">
        <f>calc_gear1!$I465</f>
        <v>461</v>
      </c>
      <c r="H467" s="6">
        <f>calc_gear1!$J465</f>
        <v>22.3</v>
      </c>
      <c r="I467" s="46">
        <f ca="1">calc_gear1!AS465</f>
        <v>1</v>
      </c>
      <c r="J467" s="40" t="str">
        <f ca="1">calc_gear1!AT465</f>
        <v/>
      </c>
      <c r="K467" s="41">
        <f ca="1">calc_gear1!AU465*100</f>
        <v>1400</v>
      </c>
      <c r="M467" s="39">
        <f>calc_gear1!$I1065</f>
        <v>461</v>
      </c>
      <c r="N467" s="6">
        <f>IF($C$3=10,"",calc_gear1!$J1065)</f>
        <v>66.2</v>
      </c>
      <c r="O467" s="46">
        <f ca="1">IF($C$3=10,"",calc_gear1!AS1065)</f>
        <v>1</v>
      </c>
      <c r="P467" s="40" t="str">
        <f ca="1">calc_gear1!AT1065</f>
        <v/>
      </c>
      <c r="Q467" s="41">
        <f ca="1">IF($C$3=10,"",calc_gear1!AU1065*100)</f>
        <v>1400</v>
      </c>
      <c r="S467" s="39">
        <f>calc_gear1!$I1665</f>
        <v>461</v>
      </c>
      <c r="T467" s="6">
        <f>IF(INT($C$3/10)&lt;=2,"",calc_gear1!$J1665)</f>
        <v>105.5</v>
      </c>
      <c r="U467" s="46">
        <f ca="1">IF(INT($C$3/10)&lt;=2,"",calc_gear1!AS1665)</f>
        <v>1</v>
      </c>
      <c r="V467" s="40" t="str">
        <f ca="1">calc_gear1!AT1665</f>
        <v/>
      </c>
      <c r="W467" s="41">
        <f ca="1">IF(INT($C$3/10)&lt;=2,"",calc_gear1!AU1665*100)</f>
        <v>1400</v>
      </c>
    </row>
    <row r="468" spans="7:23">
      <c r="G468" s="39">
        <f>calc_gear1!$I466</f>
        <v>462</v>
      </c>
      <c r="H468" s="6">
        <f>calc_gear1!$J466</f>
        <v>23.2</v>
      </c>
      <c r="I468" s="46">
        <f ca="1">calc_gear1!AS466</f>
        <v>1</v>
      </c>
      <c r="J468" s="40" t="str">
        <f ca="1">calc_gear1!AT466</f>
        <v/>
      </c>
      <c r="K468" s="41">
        <f ca="1">calc_gear1!AU466*100</f>
        <v>1400</v>
      </c>
      <c r="M468" s="39">
        <f>calc_gear1!$I1066</f>
        <v>462</v>
      </c>
      <c r="N468" s="6">
        <f>IF($C$3=10,"",calc_gear1!$J1066)</f>
        <v>68.099999999999994</v>
      </c>
      <c r="O468" s="46">
        <f ca="1">IF($C$3=10,"",calc_gear1!AS1066)</f>
        <v>1</v>
      </c>
      <c r="P468" s="40" t="str">
        <f ca="1">calc_gear1!AT1066</f>
        <v/>
      </c>
      <c r="Q468" s="41">
        <f ca="1">IF($C$3=10,"",calc_gear1!AU1066*100)</f>
        <v>1400</v>
      </c>
      <c r="S468" s="39">
        <f>calc_gear1!$I1666</f>
        <v>462</v>
      </c>
      <c r="T468" s="6">
        <f>IF(INT($C$3/10)&lt;=2,"",calc_gear1!$J1666)</f>
        <v>104.4</v>
      </c>
      <c r="U468" s="46">
        <f ca="1">IF(INT($C$3/10)&lt;=2,"",calc_gear1!AS1666)</f>
        <v>1</v>
      </c>
      <c r="V468" s="40" t="str">
        <f ca="1">calc_gear1!AT1666</f>
        <v/>
      </c>
      <c r="W468" s="41">
        <f ca="1">IF(INT($C$3/10)&lt;=2,"",calc_gear1!AU1666*100)</f>
        <v>1400</v>
      </c>
    </row>
    <row r="469" spans="7:23">
      <c r="G469" s="39">
        <f>calc_gear1!$I467</f>
        <v>463</v>
      </c>
      <c r="H469" s="6">
        <f>calc_gear1!$J467</f>
        <v>23.2</v>
      </c>
      <c r="I469" s="46">
        <f ca="1">calc_gear1!AS467</f>
        <v>1</v>
      </c>
      <c r="J469" s="40" t="str">
        <f ca="1">calc_gear1!AT467</f>
        <v/>
      </c>
      <c r="K469" s="41">
        <f ca="1">calc_gear1!AU467*100</f>
        <v>1400</v>
      </c>
      <c r="M469" s="39">
        <f>calc_gear1!$I1067</f>
        <v>463</v>
      </c>
      <c r="N469" s="6">
        <f>IF($C$3=10,"",calc_gear1!$J1067)</f>
        <v>69.7</v>
      </c>
      <c r="O469" s="46">
        <f ca="1">IF($C$3=10,"",calc_gear1!AS1067)</f>
        <v>1</v>
      </c>
      <c r="P469" s="40" t="str">
        <f ca="1">calc_gear1!AT1067</f>
        <v/>
      </c>
      <c r="Q469" s="41">
        <f ca="1">IF($C$3=10,"",calc_gear1!AU1067*100)</f>
        <v>1400</v>
      </c>
      <c r="S469" s="39">
        <f>calc_gear1!$I1667</f>
        <v>463</v>
      </c>
      <c r="T469" s="6">
        <f>IF(INT($C$3/10)&lt;=2,"",calc_gear1!$J1667)</f>
        <v>103.8</v>
      </c>
      <c r="U469" s="46">
        <f ca="1">IF(INT($C$3/10)&lt;=2,"",calc_gear1!AS1667)</f>
        <v>1</v>
      </c>
      <c r="V469" s="40" t="str">
        <f ca="1">calc_gear1!AT1667</f>
        <v/>
      </c>
      <c r="W469" s="41">
        <f ca="1">IF(INT($C$3/10)&lt;=2,"",calc_gear1!AU1667*100)</f>
        <v>1400</v>
      </c>
    </row>
    <row r="470" spans="7:23">
      <c r="G470" s="39">
        <f>calc_gear1!$I468</f>
        <v>464</v>
      </c>
      <c r="H470" s="6">
        <f>calc_gear1!$J468</f>
        <v>22.2</v>
      </c>
      <c r="I470" s="46">
        <f ca="1">calc_gear1!AS468</f>
        <v>1</v>
      </c>
      <c r="J470" s="40" t="str">
        <f ca="1">calc_gear1!AT468</f>
        <v/>
      </c>
      <c r="K470" s="41">
        <f ca="1">calc_gear1!AU468*100</f>
        <v>1400</v>
      </c>
      <c r="M470" s="39">
        <f>calc_gear1!$I1068</f>
        <v>464</v>
      </c>
      <c r="N470" s="6">
        <f>IF($C$3=10,"",calc_gear1!$J1068)</f>
        <v>70.400000000000006</v>
      </c>
      <c r="O470" s="46">
        <f ca="1">IF($C$3=10,"",calc_gear1!AS1068)</f>
        <v>1</v>
      </c>
      <c r="P470" s="40" t="str">
        <f ca="1">calc_gear1!AT1068</f>
        <v/>
      </c>
      <c r="Q470" s="41">
        <f ca="1">IF($C$3=10,"",calc_gear1!AU1068*100)</f>
        <v>1400</v>
      </c>
      <c r="S470" s="39">
        <f>calc_gear1!$I1668</f>
        <v>464</v>
      </c>
      <c r="T470" s="6">
        <f>IF(INT($C$3/10)&lt;=2,"",calc_gear1!$J1668)</f>
        <v>103.6</v>
      </c>
      <c r="U470" s="46">
        <f ca="1">IF(INT($C$3/10)&lt;=2,"",calc_gear1!AS1668)</f>
        <v>1</v>
      </c>
      <c r="V470" s="40" t="str">
        <f ca="1">calc_gear1!AT1668</f>
        <v/>
      </c>
      <c r="W470" s="41">
        <f ca="1">IF(INT($C$3/10)&lt;=2,"",calc_gear1!AU1668*100)</f>
        <v>1400</v>
      </c>
    </row>
    <row r="471" spans="7:23">
      <c r="G471" s="39">
        <f>calc_gear1!$I469</f>
        <v>465</v>
      </c>
      <c r="H471" s="6">
        <f>calc_gear1!$J469</f>
        <v>20.3</v>
      </c>
      <c r="I471" s="46">
        <f ca="1">calc_gear1!AS469</f>
        <v>1</v>
      </c>
      <c r="J471" s="40">
        <f ca="1">calc_gear1!AT469</f>
        <v>-1</v>
      </c>
      <c r="K471" s="41">
        <f ca="1">calc_gear1!AU469*100</f>
        <v>1400</v>
      </c>
      <c r="M471" s="39">
        <f>calc_gear1!$I1069</f>
        <v>465</v>
      </c>
      <c r="N471" s="6">
        <f>IF($C$3=10,"",calc_gear1!$J1069)</f>
        <v>70.7</v>
      </c>
      <c r="O471" s="46">
        <f ca="1">IF($C$3=10,"",calc_gear1!AS1069)</f>
        <v>1</v>
      </c>
      <c r="P471" s="40" t="str">
        <f ca="1">calc_gear1!AT1069</f>
        <v/>
      </c>
      <c r="Q471" s="41">
        <f ca="1">IF($C$3=10,"",calc_gear1!AU1069*100)</f>
        <v>1400</v>
      </c>
      <c r="S471" s="39">
        <f>calc_gear1!$I1669</f>
        <v>465</v>
      </c>
      <c r="T471" s="6">
        <f>IF(INT($C$3/10)&lt;=2,"",calc_gear1!$J1669)</f>
        <v>103.5</v>
      </c>
      <c r="U471" s="46">
        <f ca="1">IF(INT($C$3/10)&lt;=2,"",calc_gear1!AS1669)</f>
        <v>1</v>
      </c>
      <c r="V471" s="40" t="str">
        <f ca="1">calc_gear1!AT1669</f>
        <v/>
      </c>
      <c r="W471" s="41">
        <f ca="1">IF(INT($C$3/10)&lt;=2,"",calc_gear1!AU1669*100)</f>
        <v>1400</v>
      </c>
    </row>
    <row r="472" spans="7:23">
      <c r="G472" s="39">
        <f>calc_gear1!$I470</f>
        <v>466</v>
      </c>
      <c r="H472" s="6">
        <f>calc_gear1!$J470</f>
        <v>17.899999999999999</v>
      </c>
      <c r="I472" s="46">
        <f ca="1">calc_gear1!AS470</f>
        <v>1</v>
      </c>
      <c r="J472" s="40">
        <f ca="1">calc_gear1!AT470</f>
        <v>-1</v>
      </c>
      <c r="K472" s="41">
        <f ca="1">calc_gear1!AU470*100</f>
        <v>1400</v>
      </c>
      <c r="M472" s="39">
        <f>calc_gear1!$I1070</f>
        <v>466</v>
      </c>
      <c r="N472" s="6">
        <f>IF($C$3=10,"",calc_gear1!$J1070)</f>
        <v>70.7</v>
      </c>
      <c r="O472" s="46">
        <f ca="1">IF($C$3=10,"",calc_gear1!AS1070)</f>
        <v>1</v>
      </c>
      <c r="P472" s="40" t="str">
        <f ca="1">calc_gear1!AT1070</f>
        <v/>
      </c>
      <c r="Q472" s="41">
        <f ca="1">IF($C$3=10,"",calc_gear1!AU1070*100)</f>
        <v>1400</v>
      </c>
      <c r="S472" s="39">
        <f>calc_gear1!$I1670</f>
        <v>466</v>
      </c>
      <c r="T472" s="6">
        <f>IF(INT($C$3/10)&lt;=2,"",calc_gear1!$J1670)</f>
        <v>103.5</v>
      </c>
      <c r="U472" s="46">
        <f ca="1">IF(INT($C$3/10)&lt;=2,"",calc_gear1!AS1670)</f>
        <v>1</v>
      </c>
      <c r="V472" s="40" t="str">
        <f ca="1">calc_gear1!AT1670</f>
        <v/>
      </c>
      <c r="W472" s="41">
        <f ca="1">IF(INT($C$3/10)&lt;=2,"",calc_gear1!AU1670*100)</f>
        <v>1400</v>
      </c>
    </row>
    <row r="473" spans="7:23">
      <c r="G473" s="39">
        <f>calc_gear1!$I471</f>
        <v>467</v>
      </c>
      <c r="H473" s="6">
        <f>calc_gear1!$J471</f>
        <v>15.2</v>
      </c>
      <c r="I473" s="46">
        <f ca="1">calc_gear1!AS471</f>
        <v>1</v>
      </c>
      <c r="J473" s="40">
        <f ca="1">calc_gear1!AT471</f>
        <v>-1</v>
      </c>
      <c r="K473" s="41">
        <f ca="1">calc_gear1!AU471*100</f>
        <v>1400</v>
      </c>
      <c r="M473" s="39">
        <f>calc_gear1!$I1071</f>
        <v>467</v>
      </c>
      <c r="N473" s="6">
        <f>IF($C$3=10,"",calc_gear1!$J1071)</f>
        <v>70.7</v>
      </c>
      <c r="O473" s="46">
        <f ca="1">IF($C$3=10,"",calc_gear1!AS1071)</f>
        <v>1</v>
      </c>
      <c r="P473" s="40" t="str">
        <f ca="1">calc_gear1!AT1071</f>
        <v/>
      </c>
      <c r="Q473" s="41">
        <f ca="1">IF($C$3=10,"",calc_gear1!AU1071*100)</f>
        <v>1400</v>
      </c>
      <c r="S473" s="39">
        <f>calc_gear1!$I1671</f>
        <v>467</v>
      </c>
      <c r="T473" s="6">
        <f>IF(INT($C$3/10)&lt;=2,"",calc_gear1!$J1671)</f>
        <v>103.4</v>
      </c>
      <c r="U473" s="46">
        <f ca="1">IF(INT($C$3/10)&lt;=2,"",calc_gear1!AS1671)</f>
        <v>1</v>
      </c>
      <c r="V473" s="40" t="str">
        <f ca="1">calc_gear1!AT1671</f>
        <v/>
      </c>
      <c r="W473" s="41">
        <f ca="1">IF(INT($C$3/10)&lt;=2,"",calc_gear1!AU1671*100)</f>
        <v>1400</v>
      </c>
    </row>
    <row r="474" spans="7:23">
      <c r="G474" s="39">
        <f>calc_gear1!$I472</f>
        <v>468</v>
      </c>
      <c r="H474" s="6">
        <f>calc_gear1!$J472</f>
        <v>12.3</v>
      </c>
      <c r="I474" s="46">
        <f ca="1">calc_gear1!AS472</f>
        <v>1</v>
      </c>
      <c r="J474" s="40">
        <f ca="1">calc_gear1!AT472</f>
        <v>-1</v>
      </c>
      <c r="K474" s="41">
        <f ca="1">calc_gear1!AU472*100</f>
        <v>1400</v>
      </c>
      <c r="M474" s="39">
        <f>calc_gear1!$I1072</f>
        <v>468</v>
      </c>
      <c r="N474" s="6">
        <f>IF($C$3=10,"",calc_gear1!$J1072)</f>
        <v>70.7</v>
      </c>
      <c r="O474" s="46">
        <f ca="1">IF($C$3=10,"",calc_gear1!AS1072)</f>
        <v>1</v>
      </c>
      <c r="P474" s="40" t="str">
        <f ca="1">calc_gear1!AT1072</f>
        <v/>
      </c>
      <c r="Q474" s="41">
        <f ca="1">IF($C$3=10,"",calc_gear1!AU1072*100)</f>
        <v>1400</v>
      </c>
      <c r="S474" s="39">
        <f>calc_gear1!$I1672</f>
        <v>468</v>
      </c>
      <c r="T474" s="6">
        <f>IF(INT($C$3/10)&lt;=2,"",calc_gear1!$J1672)</f>
        <v>103.3</v>
      </c>
      <c r="U474" s="46">
        <f ca="1">IF(INT($C$3/10)&lt;=2,"",calc_gear1!AS1672)</f>
        <v>1</v>
      </c>
      <c r="V474" s="40" t="str">
        <f ca="1">calc_gear1!AT1672</f>
        <v/>
      </c>
      <c r="W474" s="41">
        <f ca="1">IF(INT($C$3/10)&lt;=2,"",calc_gear1!AU1672*100)</f>
        <v>1400</v>
      </c>
    </row>
    <row r="475" spans="7:23">
      <c r="G475" s="39">
        <f>calc_gear1!$I473</f>
        <v>469</v>
      </c>
      <c r="H475" s="6">
        <f>calc_gear1!$J473</f>
        <v>9.3000000000000007</v>
      </c>
      <c r="I475" s="46">
        <f ca="1">calc_gear1!AS473</f>
        <v>1</v>
      </c>
      <c r="J475" s="40">
        <f ca="1">calc_gear1!AT473</f>
        <v>-1</v>
      </c>
      <c r="K475" s="41">
        <f ca="1">calc_gear1!AU473*100</f>
        <v>1400</v>
      </c>
      <c r="M475" s="39">
        <f>calc_gear1!$I1073</f>
        <v>469</v>
      </c>
      <c r="N475" s="6">
        <f>IF($C$3=10,"",calc_gear1!$J1073)</f>
        <v>70.599999999999994</v>
      </c>
      <c r="O475" s="46">
        <f ca="1">IF($C$3=10,"",calc_gear1!AS1073)</f>
        <v>1</v>
      </c>
      <c r="P475" s="40" t="str">
        <f ca="1">calc_gear1!AT1073</f>
        <v/>
      </c>
      <c r="Q475" s="41">
        <f ca="1">IF($C$3=10,"",calc_gear1!AU1073*100)</f>
        <v>1400</v>
      </c>
      <c r="S475" s="39">
        <f>calc_gear1!$I1673</f>
        <v>469</v>
      </c>
      <c r="T475" s="6">
        <f>IF(INT($C$3/10)&lt;=2,"",calc_gear1!$J1673)</f>
        <v>103.1</v>
      </c>
      <c r="U475" s="46">
        <f ca="1">IF(INT($C$3/10)&lt;=2,"",calc_gear1!AS1673)</f>
        <v>1</v>
      </c>
      <c r="V475" s="40" t="str">
        <f ca="1">calc_gear1!AT1673</f>
        <v/>
      </c>
      <c r="W475" s="41">
        <f ca="1">IF(INT($C$3/10)&lt;=2,"",calc_gear1!AU1673*100)</f>
        <v>1400</v>
      </c>
    </row>
    <row r="476" spans="7:23">
      <c r="G476" s="39">
        <f>calc_gear1!$I474</f>
        <v>470</v>
      </c>
      <c r="H476" s="6">
        <f>calc_gear1!$J474</f>
        <v>6.4</v>
      </c>
      <c r="I476" s="46">
        <f ca="1">calc_gear1!AS474</f>
        <v>1</v>
      </c>
      <c r="J476" s="40">
        <f ca="1">calc_gear1!AT474</f>
        <v>-1</v>
      </c>
      <c r="K476" s="41">
        <f ca="1">calc_gear1!AU474*100</f>
        <v>1400</v>
      </c>
      <c r="M476" s="39">
        <f>calc_gear1!$I1074</f>
        <v>470</v>
      </c>
      <c r="N476" s="6">
        <f>IF($C$3=10,"",calc_gear1!$J1074)</f>
        <v>70.5</v>
      </c>
      <c r="O476" s="46">
        <f ca="1">IF($C$3=10,"",calc_gear1!AS1074)</f>
        <v>1</v>
      </c>
      <c r="P476" s="40" t="str">
        <f ca="1">calc_gear1!AT1074</f>
        <v/>
      </c>
      <c r="Q476" s="41">
        <f ca="1">IF($C$3=10,"",calc_gear1!AU1074*100)</f>
        <v>1400</v>
      </c>
      <c r="S476" s="39">
        <f>calc_gear1!$I1674</f>
        <v>470</v>
      </c>
      <c r="T476" s="6">
        <f>IF(INT($C$3/10)&lt;=2,"",calc_gear1!$J1674)</f>
        <v>102.9</v>
      </c>
      <c r="U476" s="46">
        <f ca="1">IF(INT($C$3/10)&lt;=2,"",calc_gear1!AS1674)</f>
        <v>1</v>
      </c>
      <c r="V476" s="40" t="str">
        <f ca="1">calc_gear1!AT1674</f>
        <v/>
      </c>
      <c r="W476" s="41">
        <f ca="1">IF(INT($C$3/10)&lt;=2,"",calc_gear1!AU1674*100)</f>
        <v>1400</v>
      </c>
    </row>
    <row r="477" spans="7:23">
      <c r="G477" s="39">
        <f>calc_gear1!$I475</f>
        <v>471</v>
      </c>
      <c r="H477" s="6">
        <f>calc_gear1!$J475</f>
        <v>3.8</v>
      </c>
      <c r="I477" s="46">
        <f ca="1">calc_gear1!AS475</f>
        <v>1</v>
      </c>
      <c r="J477" s="40">
        <f ca="1">calc_gear1!AT475</f>
        <v>-1</v>
      </c>
      <c r="K477" s="41">
        <f ca="1">calc_gear1!AU475*100</f>
        <v>1400</v>
      </c>
      <c r="M477" s="39">
        <f>calc_gear1!$I1075</f>
        <v>471</v>
      </c>
      <c r="N477" s="6">
        <f>IF($C$3=10,"",calc_gear1!$J1075)</f>
        <v>70.400000000000006</v>
      </c>
      <c r="O477" s="46">
        <f ca="1">IF($C$3=10,"",calc_gear1!AS1075)</f>
        <v>1</v>
      </c>
      <c r="P477" s="40" t="str">
        <f ca="1">calc_gear1!AT1075</f>
        <v/>
      </c>
      <c r="Q477" s="41">
        <f ca="1">IF($C$3=10,"",calc_gear1!AU1075*100)</f>
        <v>1400</v>
      </c>
      <c r="S477" s="39">
        <f>calc_gear1!$I1675</f>
        <v>471</v>
      </c>
      <c r="T477" s="6">
        <f>IF(INT($C$3/10)&lt;=2,"",calc_gear1!$J1675)</f>
        <v>102.6</v>
      </c>
      <c r="U477" s="46">
        <f ca="1">IF(INT($C$3/10)&lt;=2,"",calc_gear1!AS1675)</f>
        <v>1</v>
      </c>
      <c r="V477" s="40" t="str">
        <f ca="1">calc_gear1!AT1675</f>
        <v/>
      </c>
      <c r="W477" s="41">
        <f ca="1">IF(INT($C$3/10)&lt;=2,"",calc_gear1!AU1675*100)</f>
        <v>1400</v>
      </c>
    </row>
    <row r="478" spans="7:23">
      <c r="G478" s="39">
        <f>calc_gear1!$I476</f>
        <v>472</v>
      </c>
      <c r="H478" s="6">
        <f>calc_gear1!$J476</f>
        <v>2</v>
      </c>
      <c r="I478" s="46">
        <f ca="1">calc_gear1!AS476</f>
        <v>1</v>
      </c>
      <c r="J478" s="40">
        <f ca="1">calc_gear1!AT476</f>
        <v>-1</v>
      </c>
      <c r="K478" s="41">
        <f ca="1">calc_gear1!AU476*100</f>
        <v>1400</v>
      </c>
      <c r="M478" s="39">
        <f>calc_gear1!$I1076</f>
        <v>472</v>
      </c>
      <c r="N478" s="6">
        <f>IF($C$3=10,"",calc_gear1!$J1076)</f>
        <v>70.2</v>
      </c>
      <c r="O478" s="46">
        <f ca="1">IF($C$3=10,"",calc_gear1!AS1076)</f>
        <v>1</v>
      </c>
      <c r="P478" s="40" t="str">
        <f ca="1">calc_gear1!AT1076</f>
        <v/>
      </c>
      <c r="Q478" s="41">
        <f ca="1">IF($C$3=10,"",calc_gear1!AU1076*100)</f>
        <v>1400</v>
      </c>
      <c r="S478" s="39">
        <f>calc_gear1!$I1676</f>
        <v>472</v>
      </c>
      <c r="T478" s="6">
        <f>IF(INT($C$3/10)&lt;=2,"",calc_gear1!$J1676)</f>
        <v>102.5</v>
      </c>
      <c r="U478" s="46">
        <f ca="1">IF(INT($C$3/10)&lt;=2,"",calc_gear1!AS1676)</f>
        <v>1</v>
      </c>
      <c r="V478" s="40" t="str">
        <f ca="1">calc_gear1!AT1676</f>
        <v/>
      </c>
      <c r="W478" s="41">
        <f ca="1">IF(INT($C$3/10)&lt;=2,"",calc_gear1!AU1676*100)</f>
        <v>1400</v>
      </c>
    </row>
    <row r="479" spans="7:23">
      <c r="G479" s="39">
        <f>calc_gear1!$I477</f>
        <v>473</v>
      </c>
      <c r="H479" s="6">
        <f>calc_gear1!$J477</f>
        <v>0.9</v>
      </c>
      <c r="I479" s="46">
        <f ca="1">calc_gear1!AS477</f>
        <v>1</v>
      </c>
      <c r="J479" s="40">
        <f ca="1">calc_gear1!AT477</f>
        <v>-1</v>
      </c>
      <c r="K479" s="41">
        <f ca="1">calc_gear1!AU477*100</f>
        <v>1400</v>
      </c>
      <c r="M479" s="39">
        <f>calc_gear1!$I1077</f>
        <v>473</v>
      </c>
      <c r="N479" s="6">
        <f>IF($C$3=10,"",calc_gear1!$J1077)</f>
        <v>70.099999999999994</v>
      </c>
      <c r="O479" s="46">
        <f ca="1">IF($C$3=10,"",calc_gear1!AS1077)</f>
        <v>1</v>
      </c>
      <c r="P479" s="40" t="str">
        <f ca="1">calc_gear1!AT1077</f>
        <v/>
      </c>
      <c r="Q479" s="41">
        <f ca="1">IF($C$3=10,"",calc_gear1!AU1077*100)</f>
        <v>1400</v>
      </c>
      <c r="S479" s="39">
        <f>calc_gear1!$I1677</f>
        <v>473</v>
      </c>
      <c r="T479" s="6">
        <f>IF(INT($C$3/10)&lt;=2,"",calc_gear1!$J1677)</f>
        <v>102.4</v>
      </c>
      <c r="U479" s="46">
        <f ca="1">IF(INT($C$3/10)&lt;=2,"",calc_gear1!AS1677)</f>
        <v>1</v>
      </c>
      <c r="V479" s="40" t="str">
        <f ca="1">calc_gear1!AT1677</f>
        <v/>
      </c>
      <c r="W479" s="41">
        <f ca="1">IF(INT($C$3/10)&lt;=2,"",calc_gear1!AU1677*100)</f>
        <v>1400</v>
      </c>
    </row>
    <row r="480" spans="7:23">
      <c r="G480" s="39">
        <f>calc_gear1!$I478</f>
        <v>474</v>
      </c>
      <c r="H480" s="6">
        <f>calc_gear1!$J478</f>
        <v>0</v>
      </c>
      <c r="I480" s="40">
        <f ca="1">calc_gear1!AS478</f>
        <v>0</v>
      </c>
      <c r="J480" s="40" t="str">
        <f ca="1">calc_gear1!AT478</f>
        <v/>
      </c>
      <c r="K480" s="41">
        <f ca="1">calc_gear1!AU478*100</f>
        <v>1400</v>
      </c>
      <c r="M480" s="39">
        <f>calc_gear1!$I1078</f>
        <v>474</v>
      </c>
      <c r="N480" s="6">
        <f>IF($C$3=10,"",calc_gear1!$J1078)</f>
        <v>69.8</v>
      </c>
      <c r="O480" s="46">
        <f ca="1">IF($C$3=10,"",calc_gear1!AS1078)</f>
        <v>1</v>
      </c>
      <c r="P480" s="40" t="str">
        <f ca="1">calc_gear1!AT1078</f>
        <v/>
      </c>
      <c r="Q480" s="41">
        <f ca="1">IF($C$3=10,"",calc_gear1!AU1078*100)</f>
        <v>1400</v>
      </c>
      <c r="S480" s="39">
        <f>calc_gear1!$I1678</f>
        <v>474</v>
      </c>
      <c r="T480" s="6">
        <f>IF(INT($C$3/10)&lt;=2,"",calc_gear1!$J1678)</f>
        <v>102.4</v>
      </c>
      <c r="U480" s="46">
        <f ca="1">IF(INT($C$3/10)&lt;=2,"",calc_gear1!AS1678)</f>
        <v>1</v>
      </c>
      <c r="V480" s="40" t="str">
        <f ca="1">calc_gear1!AT1678</f>
        <v/>
      </c>
      <c r="W480" s="41">
        <f ca="1">IF(INT($C$3/10)&lt;=2,"",calc_gear1!AU1678*100)</f>
        <v>1400</v>
      </c>
    </row>
    <row r="481" spans="7:23">
      <c r="G481" s="39">
        <f>calc_gear1!$I479</f>
        <v>475</v>
      </c>
      <c r="H481" s="6">
        <f>calc_gear1!$J479</f>
        <v>0</v>
      </c>
      <c r="I481" s="40">
        <f ca="1">calc_gear1!AS479</f>
        <v>0</v>
      </c>
      <c r="J481" s="40" t="str">
        <f ca="1">calc_gear1!AT479</f>
        <v/>
      </c>
      <c r="K481" s="41">
        <f ca="1">calc_gear1!AU479*100</f>
        <v>1400</v>
      </c>
      <c r="M481" s="39">
        <f>calc_gear1!$I1079</f>
        <v>475</v>
      </c>
      <c r="N481" s="6">
        <f>IF($C$3=10,"",calc_gear1!$J1079)</f>
        <v>69.5</v>
      </c>
      <c r="O481" s="46">
        <f ca="1">IF($C$3=10,"",calc_gear1!AS1079)</f>
        <v>1</v>
      </c>
      <c r="P481" s="40" t="str">
        <f ca="1">calc_gear1!AT1079</f>
        <v/>
      </c>
      <c r="Q481" s="41">
        <f ca="1">IF($C$3=10,"",calc_gear1!AU1079*100)</f>
        <v>1400</v>
      </c>
      <c r="S481" s="39">
        <f>calc_gear1!$I1679</f>
        <v>475</v>
      </c>
      <c r="T481" s="6">
        <f>IF(INT($C$3/10)&lt;=2,"",calc_gear1!$J1679)</f>
        <v>102.5</v>
      </c>
      <c r="U481" s="46">
        <f ca="1">IF(INT($C$3/10)&lt;=2,"",calc_gear1!AS1679)</f>
        <v>1</v>
      </c>
      <c r="V481" s="40" t="str">
        <f ca="1">calc_gear1!AT1679</f>
        <v/>
      </c>
      <c r="W481" s="41">
        <f ca="1">IF(INT($C$3/10)&lt;=2,"",calc_gear1!AU1679*100)</f>
        <v>1400</v>
      </c>
    </row>
    <row r="482" spans="7:23">
      <c r="G482" s="39">
        <f>calc_gear1!$I480</f>
        <v>476</v>
      </c>
      <c r="H482" s="6">
        <f>calc_gear1!$J480</f>
        <v>0</v>
      </c>
      <c r="I482" s="40">
        <f ca="1">calc_gear1!AS480</f>
        <v>0</v>
      </c>
      <c r="J482" s="40" t="str">
        <f ca="1">calc_gear1!AT480</f>
        <v/>
      </c>
      <c r="K482" s="41">
        <f ca="1">calc_gear1!AU480*100</f>
        <v>1400</v>
      </c>
      <c r="M482" s="39">
        <f>calc_gear1!$I1080</f>
        <v>476</v>
      </c>
      <c r="N482" s="6">
        <f>IF($C$3=10,"",calc_gear1!$J1080)</f>
        <v>69.099999999999994</v>
      </c>
      <c r="O482" s="46">
        <f ca="1">IF($C$3=10,"",calc_gear1!AS1080)</f>
        <v>1</v>
      </c>
      <c r="P482" s="40" t="str">
        <f ca="1">calc_gear1!AT1080</f>
        <v/>
      </c>
      <c r="Q482" s="41">
        <f ca="1">IF($C$3=10,"",calc_gear1!AU1080*100)</f>
        <v>1400</v>
      </c>
      <c r="S482" s="39">
        <f>calc_gear1!$I1680</f>
        <v>476</v>
      </c>
      <c r="T482" s="6">
        <f>IF(INT($C$3/10)&lt;=2,"",calc_gear1!$J1680)</f>
        <v>102.7</v>
      </c>
      <c r="U482" s="46">
        <f ca="1">IF(INT($C$3/10)&lt;=2,"",calc_gear1!AS1680)</f>
        <v>1</v>
      </c>
      <c r="V482" s="40" t="str">
        <f ca="1">calc_gear1!AT1680</f>
        <v/>
      </c>
      <c r="W482" s="41">
        <f ca="1">IF(INT($C$3/10)&lt;=2,"",calc_gear1!AU1680*100)</f>
        <v>1400</v>
      </c>
    </row>
    <row r="483" spans="7:23">
      <c r="G483" s="39">
        <f>calc_gear1!$I481</f>
        <v>477</v>
      </c>
      <c r="H483" s="6">
        <f>calc_gear1!$J481</f>
        <v>0</v>
      </c>
      <c r="I483" s="40">
        <f ca="1">calc_gear1!AS481</f>
        <v>0</v>
      </c>
      <c r="J483" s="40" t="str">
        <f ca="1">calc_gear1!AT481</f>
        <v/>
      </c>
      <c r="K483" s="41">
        <f ca="1">calc_gear1!AU481*100</f>
        <v>1400</v>
      </c>
      <c r="M483" s="39">
        <f>calc_gear1!$I1081</f>
        <v>477</v>
      </c>
      <c r="N483" s="6">
        <f>IF($C$3=10,"",calc_gear1!$J1081)</f>
        <v>69.099999999999994</v>
      </c>
      <c r="O483" s="46">
        <f ca="1">IF($C$3=10,"",calc_gear1!AS1081)</f>
        <v>1</v>
      </c>
      <c r="P483" s="40" t="str">
        <f ca="1">calc_gear1!AT1081</f>
        <v/>
      </c>
      <c r="Q483" s="41">
        <f ca="1">IF($C$3=10,"",calc_gear1!AU1081*100)</f>
        <v>1400</v>
      </c>
      <c r="S483" s="39">
        <f>calc_gear1!$I1681</f>
        <v>477</v>
      </c>
      <c r="T483" s="6">
        <f>IF(INT($C$3/10)&lt;=2,"",calc_gear1!$J1681)</f>
        <v>103</v>
      </c>
      <c r="U483" s="46">
        <f ca="1">IF(INT($C$3/10)&lt;=2,"",calc_gear1!AS1681)</f>
        <v>1</v>
      </c>
      <c r="V483" s="40" t="str">
        <f ca="1">calc_gear1!AT1681</f>
        <v/>
      </c>
      <c r="W483" s="41">
        <f ca="1">IF(INT($C$3/10)&lt;=2,"",calc_gear1!AU1681*100)</f>
        <v>1400</v>
      </c>
    </row>
    <row r="484" spans="7:23">
      <c r="G484" s="39">
        <f>calc_gear1!$I482</f>
        <v>478</v>
      </c>
      <c r="H484" s="6">
        <f>calc_gear1!$J482</f>
        <v>0</v>
      </c>
      <c r="I484" s="40">
        <f ca="1">calc_gear1!AS482</f>
        <v>0</v>
      </c>
      <c r="J484" s="40" t="str">
        <f ca="1">calc_gear1!AT482</f>
        <v/>
      </c>
      <c r="K484" s="41">
        <f ca="1">calc_gear1!AU482*100</f>
        <v>1400</v>
      </c>
      <c r="M484" s="39">
        <f>calc_gear1!$I1082</f>
        <v>478</v>
      </c>
      <c r="N484" s="6">
        <f>IF($C$3=10,"",calc_gear1!$J1082)</f>
        <v>69.5</v>
      </c>
      <c r="O484" s="46">
        <f ca="1">IF($C$3=10,"",calc_gear1!AS1082)</f>
        <v>1</v>
      </c>
      <c r="P484" s="40" t="str">
        <f ca="1">calc_gear1!AT1082</f>
        <v/>
      </c>
      <c r="Q484" s="41">
        <f ca="1">IF($C$3=10,"",calc_gear1!AU1082*100)</f>
        <v>1400</v>
      </c>
      <c r="S484" s="39">
        <f>calc_gear1!$I1682</f>
        <v>478</v>
      </c>
      <c r="T484" s="6">
        <f>IF(INT($C$3/10)&lt;=2,"",calc_gear1!$J1682)</f>
        <v>103.3</v>
      </c>
      <c r="U484" s="46">
        <f ca="1">IF(INT($C$3/10)&lt;=2,"",calc_gear1!AS1682)</f>
        <v>1</v>
      </c>
      <c r="V484" s="40" t="str">
        <f ca="1">calc_gear1!AT1682</f>
        <v/>
      </c>
      <c r="W484" s="41">
        <f ca="1">IF(INT($C$3/10)&lt;=2,"",calc_gear1!AU1682*100)</f>
        <v>1400</v>
      </c>
    </row>
    <row r="485" spans="7:23">
      <c r="G485" s="39">
        <f>calc_gear1!$I483</f>
        <v>479</v>
      </c>
      <c r="H485" s="6">
        <f>calc_gear1!$J483</f>
        <v>0</v>
      </c>
      <c r="I485" s="40">
        <f ca="1">calc_gear1!AS483</f>
        <v>0</v>
      </c>
      <c r="J485" s="40" t="str">
        <f ca="1">calc_gear1!AT483</f>
        <v/>
      </c>
      <c r="K485" s="41">
        <f ca="1">calc_gear1!AU483*100</f>
        <v>1400</v>
      </c>
      <c r="M485" s="39">
        <f>calc_gear1!$I1083</f>
        <v>479</v>
      </c>
      <c r="N485" s="6">
        <f>IF($C$3=10,"",calc_gear1!$J1083)</f>
        <v>70.3</v>
      </c>
      <c r="O485" s="46">
        <f ca="1">IF($C$3=10,"",calc_gear1!AS1083)</f>
        <v>1</v>
      </c>
      <c r="P485" s="40" t="str">
        <f ca="1">calc_gear1!AT1083</f>
        <v/>
      </c>
      <c r="Q485" s="41">
        <f ca="1">IF($C$3=10,"",calc_gear1!AU1083*100)</f>
        <v>1400</v>
      </c>
      <c r="S485" s="39">
        <f>calc_gear1!$I1683</f>
        <v>479</v>
      </c>
      <c r="T485" s="6">
        <f>IF(INT($C$3/10)&lt;=2,"",calc_gear1!$J1683)</f>
        <v>103.7</v>
      </c>
      <c r="U485" s="46">
        <f ca="1">IF(INT($C$3/10)&lt;=2,"",calc_gear1!AS1683)</f>
        <v>1</v>
      </c>
      <c r="V485" s="40" t="str">
        <f ca="1">calc_gear1!AT1683</f>
        <v/>
      </c>
      <c r="W485" s="41">
        <f ca="1">IF(INT($C$3/10)&lt;=2,"",calc_gear1!AU1683*100)</f>
        <v>1400</v>
      </c>
    </row>
    <row r="486" spans="7:23">
      <c r="G486" s="39">
        <f>calc_gear1!$I484</f>
        <v>480</v>
      </c>
      <c r="H486" s="6">
        <f>calc_gear1!$J484</f>
        <v>0</v>
      </c>
      <c r="I486" s="40">
        <f ca="1">calc_gear1!AS484</f>
        <v>0</v>
      </c>
      <c r="J486" s="40" t="str">
        <f ca="1">calc_gear1!AT484</f>
        <v/>
      </c>
      <c r="K486" s="41">
        <f ca="1">calc_gear1!AU484*100</f>
        <v>1400</v>
      </c>
      <c r="M486" s="39">
        <f>calc_gear1!$I1084</f>
        <v>480</v>
      </c>
      <c r="N486" s="6">
        <f>IF($C$3=10,"",calc_gear1!$J1084)</f>
        <v>71.2</v>
      </c>
      <c r="O486" s="46">
        <f ca="1">IF($C$3=10,"",calc_gear1!AS1084)</f>
        <v>1</v>
      </c>
      <c r="P486" s="40" t="str">
        <f ca="1">calc_gear1!AT1084</f>
        <v/>
      </c>
      <c r="Q486" s="41">
        <f ca="1">IF($C$3=10,"",calc_gear1!AU1084*100)</f>
        <v>1400</v>
      </c>
      <c r="S486" s="39">
        <f>calc_gear1!$I1684</f>
        <v>480</v>
      </c>
      <c r="T486" s="6">
        <f>IF(INT($C$3/10)&lt;=2,"",calc_gear1!$J1684)</f>
        <v>104.1</v>
      </c>
      <c r="U486" s="46">
        <f ca="1">IF(INT($C$3/10)&lt;=2,"",calc_gear1!AS1684)</f>
        <v>1</v>
      </c>
      <c r="V486" s="40" t="str">
        <f ca="1">calc_gear1!AT1684</f>
        <v/>
      </c>
      <c r="W486" s="41">
        <f ca="1">IF(INT($C$3/10)&lt;=2,"",calc_gear1!AU1684*100)</f>
        <v>1400</v>
      </c>
    </row>
    <row r="487" spans="7:23">
      <c r="G487" s="39">
        <f>calc_gear1!$I485</f>
        <v>481</v>
      </c>
      <c r="H487" s="6">
        <f>calc_gear1!$J485</f>
        <v>0</v>
      </c>
      <c r="I487" s="46">
        <f ca="1">calc_gear1!AS485</f>
        <v>1</v>
      </c>
      <c r="J487" s="40">
        <f ca="1">calc_gear1!AT485</f>
        <v>-1</v>
      </c>
      <c r="K487" s="41">
        <f ca="1">calc_gear1!AU485*100</f>
        <v>1400</v>
      </c>
      <c r="M487" s="39">
        <f>calc_gear1!$I1085</f>
        <v>481</v>
      </c>
      <c r="N487" s="6">
        <f>IF($C$3=10,"",calc_gear1!$J1085)</f>
        <v>72</v>
      </c>
      <c r="O487" s="46">
        <f ca="1">IF($C$3=10,"",calc_gear1!AS1085)</f>
        <v>1</v>
      </c>
      <c r="P487" s="40" t="str">
        <f ca="1">calc_gear1!AT1085</f>
        <v/>
      </c>
      <c r="Q487" s="41">
        <f ca="1">IF($C$3=10,"",calc_gear1!AU1085*100)</f>
        <v>1400</v>
      </c>
      <c r="S487" s="39">
        <f>calc_gear1!$I1685</f>
        <v>481</v>
      </c>
      <c r="T487" s="6">
        <f>IF(INT($C$3/10)&lt;=2,"",calc_gear1!$J1685)</f>
        <v>104.5</v>
      </c>
      <c r="U487" s="46">
        <f ca="1">IF(INT($C$3/10)&lt;=2,"",calc_gear1!AS1685)</f>
        <v>1</v>
      </c>
      <c r="V487" s="40" t="str">
        <f ca="1">calc_gear1!AT1685</f>
        <v/>
      </c>
      <c r="W487" s="41">
        <f ca="1">IF(INT($C$3/10)&lt;=2,"",calc_gear1!AU1685*100)</f>
        <v>1400</v>
      </c>
    </row>
    <row r="488" spans="7:23">
      <c r="G488" s="39">
        <f>calc_gear1!$I486</f>
        <v>482</v>
      </c>
      <c r="H488" s="6">
        <f>calc_gear1!$J486</f>
        <v>0</v>
      </c>
      <c r="I488" s="46">
        <f ca="1">calc_gear1!AS486</f>
        <v>1</v>
      </c>
      <c r="J488" s="40">
        <f ca="1">calc_gear1!AT486</f>
        <v>-1</v>
      </c>
      <c r="K488" s="41">
        <f ca="1">calc_gear1!AU486*100</f>
        <v>1400</v>
      </c>
      <c r="M488" s="39">
        <f>calc_gear1!$I1086</f>
        <v>482</v>
      </c>
      <c r="N488" s="6">
        <f>IF($C$3=10,"",calc_gear1!$J1086)</f>
        <v>72.599999999999994</v>
      </c>
      <c r="O488" s="46">
        <f ca="1">IF($C$3=10,"",calc_gear1!AS1086)</f>
        <v>1</v>
      </c>
      <c r="P488" s="40" t="str">
        <f ca="1">calc_gear1!AT1086</f>
        <v/>
      </c>
      <c r="Q488" s="41">
        <f ca="1">IF($C$3=10,"",calc_gear1!AU1086*100)</f>
        <v>1400</v>
      </c>
      <c r="S488" s="39">
        <f>calc_gear1!$I1686</f>
        <v>482</v>
      </c>
      <c r="T488" s="6">
        <f>IF(INT($C$3/10)&lt;=2,"",calc_gear1!$J1686)</f>
        <v>104.8</v>
      </c>
      <c r="U488" s="46">
        <f ca="1">IF(INT($C$3/10)&lt;=2,"",calc_gear1!AS1686)</f>
        <v>1</v>
      </c>
      <c r="V488" s="40" t="str">
        <f ca="1">calc_gear1!AT1686</f>
        <v/>
      </c>
      <c r="W488" s="41">
        <f ca="1">IF(INT($C$3/10)&lt;=2,"",calc_gear1!AU1686*100)</f>
        <v>1400</v>
      </c>
    </row>
    <row r="489" spans="7:23">
      <c r="G489" s="39">
        <f>calc_gear1!$I487</f>
        <v>483</v>
      </c>
      <c r="H489" s="6">
        <f>calc_gear1!$J487</f>
        <v>0</v>
      </c>
      <c r="I489" s="46">
        <f ca="1">calc_gear1!AS487</f>
        <v>1</v>
      </c>
      <c r="J489" s="40">
        <f ca="1">calc_gear1!AT487</f>
        <v>-1</v>
      </c>
      <c r="K489" s="41">
        <f ca="1">calc_gear1!AU487*100</f>
        <v>1400</v>
      </c>
      <c r="M489" s="39">
        <f>calc_gear1!$I1087</f>
        <v>483</v>
      </c>
      <c r="N489" s="6">
        <f>IF($C$3=10,"",calc_gear1!$J1087)</f>
        <v>72.8</v>
      </c>
      <c r="O489" s="46">
        <f ca="1">IF($C$3=10,"",calc_gear1!AS1087)</f>
        <v>1</v>
      </c>
      <c r="P489" s="40" t="str">
        <f ca="1">calc_gear1!AT1087</f>
        <v/>
      </c>
      <c r="Q489" s="41">
        <f ca="1">IF($C$3=10,"",calc_gear1!AU1087*100)</f>
        <v>1400</v>
      </c>
      <c r="S489" s="39">
        <f>calc_gear1!$I1687</f>
        <v>483</v>
      </c>
      <c r="T489" s="6">
        <f>IF(INT($C$3/10)&lt;=2,"",calc_gear1!$J1687)</f>
        <v>104.9</v>
      </c>
      <c r="U489" s="46">
        <f ca="1">IF(INT($C$3/10)&lt;=2,"",calc_gear1!AS1687)</f>
        <v>1</v>
      </c>
      <c r="V489" s="40" t="str">
        <f ca="1">calc_gear1!AT1687</f>
        <v/>
      </c>
      <c r="W489" s="41">
        <f ca="1">IF(INT($C$3/10)&lt;=2,"",calc_gear1!AU1687*100)</f>
        <v>1400</v>
      </c>
    </row>
    <row r="490" spans="7:23">
      <c r="G490" s="39">
        <f>calc_gear1!$I488</f>
        <v>484</v>
      </c>
      <c r="H490" s="6">
        <f>calc_gear1!$J488</f>
        <v>0</v>
      </c>
      <c r="I490" s="46">
        <f ca="1">calc_gear1!AS488</f>
        <v>1</v>
      </c>
      <c r="J490" s="40">
        <f ca="1">calc_gear1!AT488</f>
        <v>-1</v>
      </c>
      <c r="K490" s="41">
        <f ca="1">calc_gear1!AU488*100</f>
        <v>1400</v>
      </c>
      <c r="M490" s="39">
        <f>calc_gear1!$I1088</f>
        <v>484</v>
      </c>
      <c r="N490" s="6">
        <f>IF($C$3=10,"",calc_gear1!$J1088)</f>
        <v>72.7</v>
      </c>
      <c r="O490" s="46">
        <f ca="1">IF($C$3=10,"",calc_gear1!AS1088)</f>
        <v>1</v>
      </c>
      <c r="P490" s="40" t="str">
        <f ca="1">calc_gear1!AT1088</f>
        <v/>
      </c>
      <c r="Q490" s="41">
        <f ca="1">IF($C$3=10,"",calc_gear1!AU1088*100)</f>
        <v>1400</v>
      </c>
      <c r="S490" s="39">
        <f>calc_gear1!$I1688</f>
        <v>484</v>
      </c>
      <c r="T490" s="6">
        <f>IF(INT($C$3/10)&lt;=2,"",calc_gear1!$J1688)</f>
        <v>105.1</v>
      </c>
      <c r="U490" s="46">
        <f ca="1">IF(INT($C$3/10)&lt;=2,"",calc_gear1!AS1688)</f>
        <v>1</v>
      </c>
      <c r="V490" s="40" t="str">
        <f ca="1">calc_gear1!AT1688</f>
        <v/>
      </c>
      <c r="W490" s="41">
        <f ca="1">IF(INT($C$3/10)&lt;=2,"",calc_gear1!AU1688*100)</f>
        <v>1400</v>
      </c>
    </row>
    <row r="491" spans="7:23">
      <c r="G491" s="39">
        <f>calc_gear1!$I489</f>
        <v>485</v>
      </c>
      <c r="H491" s="6">
        <f>calc_gear1!$J489</f>
        <v>0</v>
      </c>
      <c r="I491" s="46">
        <f ca="1">calc_gear1!AS489</f>
        <v>1</v>
      </c>
      <c r="J491" s="40">
        <f ca="1">calc_gear1!AT489</f>
        <v>-1</v>
      </c>
      <c r="K491" s="41">
        <f ca="1">calc_gear1!AU489*100</f>
        <v>1400</v>
      </c>
      <c r="M491" s="39">
        <f>calc_gear1!$I1089</f>
        <v>485</v>
      </c>
      <c r="N491" s="6">
        <f>IF($C$3=10,"",calc_gear1!$J1089)</f>
        <v>72</v>
      </c>
      <c r="O491" s="46">
        <f ca="1">IF($C$3=10,"",calc_gear1!AS1089)</f>
        <v>1</v>
      </c>
      <c r="P491" s="40" t="str">
        <f ca="1">calc_gear1!AT1089</f>
        <v/>
      </c>
      <c r="Q491" s="41">
        <f ca="1">IF($C$3=10,"",calc_gear1!AU1089*100)</f>
        <v>1400</v>
      </c>
      <c r="S491" s="39">
        <f>calc_gear1!$I1689</f>
        <v>485</v>
      </c>
      <c r="T491" s="6">
        <f>IF(INT($C$3/10)&lt;=2,"",calc_gear1!$J1689)</f>
        <v>105.1</v>
      </c>
      <c r="U491" s="46">
        <f ca="1">IF(INT($C$3/10)&lt;=2,"",calc_gear1!AS1689)</f>
        <v>1</v>
      </c>
      <c r="V491" s="40" t="str">
        <f ca="1">calc_gear1!AT1689</f>
        <v/>
      </c>
      <c r="W491" s="41">
        <f ca="1">IF(INT($C$3/10)&lt;=2,"",calc_gear1!AU1689*100)</f>
        <v>1400</v>
      </c>
    </row>
    <row r="492" spans="7:23">
      <c r="G492" s="39">
        <f>calc_gear1!$I490</f>
        <v>486</v>
      </c>
      <c r="H492" s="6">
        <f>calc_gear1!$J490</f>
        <v>1.4</v>
      </c>
      <c r="I492" s="46">
        <f ca="1">calc_gear1!AS490</f>
        <v>1</v>
      </c>
      <c r="J492" s="40" t="str">
        <f ca="1">calc_gear1!AT490</f>
        <v/>
      </c>
      <c r="K492" s="41">
        <f ca="1">calc_gear1!AU490*100</f>
        <v>1400</v>
      </c>
      <c r="M492" s="39">
        <f>calc_gear1!$I1090</f>
        <v>486</v>
      </c>
      <c r="N492" s="6">
        <f>IF($C$3=10,"",calc_gear1!$J1090)</f>
        <v>70.400000000000006</v>
      </c>
      <c r="O492" s="46">
        <f ca="1">IF($C$3=10,"",calc_gear1!AS1090)</f>
        <v>1</v>
      </c>
      <c r="P492" s="40" t="str">
        <f ca="1">calc_gear1!AT1090</f>
        <v/>
      </c>
      <c r="Q492" s="41">
        <f ca="1">IF($C$3=10,"",calc_gear1!AU1090*100)</f>
        <v>1400</v>
      </c>
      <c r="S492" s="39">
        <f>calc_gear1!$I1690</f>
        <v>486</v>
      </c>
      <c r="T492" s="6">
        <f>IF(INT($C$3/10)&lt;=2,"",calc_gear1!$J1690)</f>
        <v>105.2</v>
      </c>
      <c r="U492" s="46">
        <f ca="1">IF(INT($C$3/10)&lt;=2,"",calc_gear1!AS1690)</f>
        <v>1</v>
      </c>
      <c r="V492" s="40" t="str">
        <f ca="1">calc_gear1!AT1690</f>
        <v/>
      </c>
      <c r="W492" s="41">
        <f ca="1">IF(INT($C$3/10)&lt;=2,"",calc_gear1!AU1690*100)</f>
        <v>1400</v>
      </c>
    </row>
    <row r="493" spans="7:23">
      <c r="G493" s="39">
        <f>calc_gear1!$I491</f>
        <v>487</v>
      </c>
      <c r="H493" s="6">
        <f>calc_gear1!$J491</f>
        <v>4.5</v>
      </c>
      <c r="I493" s="46">
        <f ca="1">calc_gear1!AS491</f>
        <v>1</v>
      </c>
      <c r="J493" s="40" t="str">
        <f ca="1">calc_gear1!AT491</f>
        <v/>
      </c>
      <c r="K493" s="41">
        <f ca="1">calc_gear1!AU491*100</f>
        <v>1400</v>
      </c>
      <c r="M493" s="39">
        <f>calc_gear1!$I1091</f>
        <v>487</v>
      </c>
      <c r="N493" s="6">
        <f>IF($C$3=10,"",calc_gear1!$J1091)</f>
        <v>67.7</v>
      </c>
      <c r="O493" s="46">
        <f ca="1">IF($C$3=10,"",calc_gear1!AS1091)</f>
        <v>1</v>
      </c>
      <c r="P493" s="40" t="str">
        <f ca="1">calc_gear1!AT1091</f>
        <v/>
      </c>
      <c r="Q493" s="41">
        <f ca="1">IF($C$3=10,"",calc_gear1!AU1091*100)</f>
        <v>1400</v>
      </c>
      <c r="S493" s="39">
        <f>calc_gear1!$I1691</f>
        <v>487</v>
      </c>
      <c r="T493" s="6">
        <f>IF(INT($C$3/10)&lt;=2,"",calc_gear1!$J1691)</f>
        <v>105.2</v>
      </c>
      <c r="U493" s="46">
        <f ca="1">IF(INT($C$3/10)&lt;=2,"",calc_gear1!AS1691)</f>
        <v>1</v>
      </c>
      <c r="V493" s="40" t="str">
        <f ca="1">calc_gear1!AT1691</f>
        <v/>
      </c>
      <c r="W493" s="41">
        <f ca="1">IF(INT($C$3/10)&lt;=2,"",calc_gear1!AU1691*100)</f>
        <v>1400</v>
      </c>
    </row>
    <row r="494" spans="7:23">
      <c r="G494" s="39">
        <f>calc_gear1!$I492</f>
        <v>488</v>
      </c>
      <c r="H494" s="6">
        <f>calc_gear1!$J492</f>
        <v>8.8000000000000007</v>
      </c>
      <c r="I494" s="46">
        <f ca="1">calc_gear1!AS492</f>
        <v>1</v>
      </c>
      <c r="J494" s="40" t="str">
        <f ca="1">calc_gear1!AT492</f>
        <v/>
      </c>
      <c r="K494" s="41">
        <f ca="1">calc_gear1!AU492*100</f>
        <v>1400</v>
      </c>
      <c r="M494" s="39">
        <f>calc_gear1!$I1092</f>
        <v>488</v>
      </c>
      <c r="N494" s="6">
        <f>IF($C$3=10,"",calc_gear1!$J1092)</f>
        <v>64.400000000000006</v>
      </c>
      <c r="O494" s="46">
        <f ca="1">IF($C$3=10,"",calc_gear1!AS1092)</f>
        <v>1</v>
      </c>
      <c r="P494" s="40" t="str">
        <f ca="1">calc_gear1!AT1092</f>
        <v/>
      </c>
      <c r="Q494" s="41">
        <f ca="1">IF($C$3=10,"",calc_gear1!AU1092*100)</f>
        <v>1400</v>
      </c>
      <c r="S494" s="39">
        <f>calc_gear1!$I1692</f>
        <v>488</v>
      </c>
      <c r="T494" s="6">
        <f>IF(INT($C$3/10)&lt;=2,"",calc_gear1!$J1692)</f>
        <v>105.2</v>
      </c>
      <c r="U494" s="46">
        <f ca="1">IF(INT($C$3/10)&lt;=2,"",calc_gear1!AS1692)</f>
        <v>1</v>
      </c>
      <c r="V494" s="40" t="str">
        <f ca="1">calc_gear1!AT1692</f>
        <v/>
      </c>
      <c r="W494" s="41">
        <f ca="1">IF(INT($C$3/10)&lt;=2,"",calc_gear1!AU1692*100)</f>
        <v>1400</v>
      </c>
    </row>
    <row r="495" spans="7:23">
      <c r="G495" s="39">
        <f>calc_gear1!$I493</f>
        <v>489</v>
      </c>
      <c r="H495" s="6">
        <f>calc_gear1!$J493</f>
        <v>13.4</v>
      </c>
      <c r="I495" s="46">
        <f ca="1">calc_gear1!AS493</f>
        <v>1</v>
      </c>
      <c r="J495" s="40" t="str">
        <f ca="1">calc_gear1!AT493</f>
        <v/>
      </c>
      <c r="K495" s="41">
        <f ca="1">calc_gear1!AU493*100</f>
        <v>1400</v>
      </c>
      <c r="M495" s="39">
        <f>calc_gear1!$I1093</f>
        <v>489</v>
      </c>
      <c r="N495" s="6">
        <f>IF($C$3=10,"",calc_gear1!$J1093)</f>
        <v>61</v>
      </c>
      <c r="O495" s="46">
        <f ca="1">IF($C$3=10,"",calc_gear1!AS1093)</f>
        <v>1</v>
      </c>
      <c r="P495" s="40" t="str">
        <f ca="1">calc_gear1!AT1093</f>
        <v/>
      </c>
      <c r="Q495" s="41">
        <f ca="1">IF($C$3=10,"",calc_gear1!AU1093*100)</f>
        <v>1400</v>
      </c>
      <c r="S495" s="39">
        <f>calc_gear1!$I1693</f>
        <v>489</v>
      </c>
      <c r="T495" s="6">
        <f>IF(INT($C$3/10)&lt;=2,"",calc_gear1!$J1693)</f>
        <v>105.3</v>
      </c>
      <c r="U495" s="46">
        <f ca="1">IF(INT($C$3/10)&lt;=2,"",calc_gear1!AS1693)</f>
        <v>1</v>
      </c>
      <c r="V495" s="40" t="str">
        <f ca="1">calc_gear1!AT1693</f>
        <v/>
      </c>
      <c r="W495" s="41">
        <f ca="1">IF(INT($C$3/10)&lt;=2,"",calc_gear1!AU1693*100)</f>
        <v>1400</v>
      </c>
    </row>
    <row r="496" spans="7:23">
      <c r="G496" s="39">
        <f>calc_gear1!$I494</f>
        <v>490</v>
      </c>
      <c r="H496" s="6">
        <f>calc_gear1!$J494</f>
        <v>17.3</v>
      </c>
      <c r="I496" s="46">
        <f ca="1">calc_gear1!AS494</f>
        <v>1</v>
      </c>
      <c r="J496" s="40" t="str">
        <f ca="1">calc_gear1!AT494</f>
        <v/>
      </c>
      <c r="K496" s="41">
        <f ca="1">calc_gear1!AU494*100</f>
        <v>1400</v>
      </c>
      <c r="M496" s="39">
        <f>calc_gear1!$I1094</f>
        <v>490</v>
      </c>
      <c r="N496" s="6">
        <f>IF($C$3=10,"",calc_gear1!$J1094)</f>
        <v>57.6</v>
      </c>
      <c r="O496" s="46">
        <f ca="1">IF($C$3=10,"",calc_gear1!AS1094)</f>
        <v>1</v>
      </c>
      <c r="P496" s="40" t="str">
        <f ca="1">calc_gear1!AT1094</f>
        <v/>
      </c>
      <c r="Q496" s="41">
        <f ca="1">IF($C$3=10,"",calc_gear1!AU1094*100)</f>
        <v>1400</v>
      </c>
      <c r="S496" s="39">
        <f>calc_gear1!$I1694</f>
        <v>490</v>
      </c>
      <c r="T496" s="6">
        <f>IF(INT($C$3/10)&lt;=2,"",calc_gear1!$J1694)</f>
        <v>105.3</v>
      </c>
      <c r="U496" s="46">
        <f ca="1">IF(INT($C$3/10)&lt;=2,"",calc_gear1!AS1694)</f>
        <v>1</v>
      </c>
      <c r="V496" s="40" t="str">
        <f ca="1">calc_gear1!AT1694</f>
        <v/>
      </c>
      <c r="W496" s="41">
        <f ca="1">IF(INT($C$3/10)&lt;=2,"",calc_gear1!AU1694*100)</f>
        <v>1400</v>
      </c>
    </row>
    <row r="497" spans="7:23">
      <c r="G497" s="39">
        <f>calc_gear1!$I495</f>
        <v>491</v>
      </c>
      <c r="H497" s="6">
        <f>calc_gear1!$J495</f>
        <v>19.2</v>
      </c>
      <c r="I497" s="46">
        <f ca="1">calc_gear1!AS495</f>
        <v>1</v>
      </c>
      <c r="J497" s="40" t="str">
        <f ca="1">calc_gear1!AT495</f>
        <v/>
      </c>
      <c r="K497" s="41">
        <f ca="1">calc_gear1!AU495*100</f>
        <v>1400</v>
      </c>
      <c r="M497" s="39">
        <f>calc_gear1!$I1095</f>
        <v>491</v>
      </c>
      <c r="N497" s="6">
        <f>IF($C$3=10,"",calc_gear1!$J1095)</f>
        <v>54</v>
      </c>
      <c r="O497" s="46">
        <f ca="1">IF($C$3=10,"",calc_gear1!AS1095)</f>
        <v>1</v>
      </c>
      <c r="P497" s="40" t="str">
        <f ca="1">calc_gear1!AT1095</f>
        <v/>
      </c>
      <c r="Q497" s="41">
        <f ca="1">IF($C$3=10,"",calc_gear1!AU1095*100)</f>
        <v>1400</v>
      </c>
      <c r="S497" s="39">
        <f>calc_gear1!$I1695</f>
        <v>491</v>
      </c>
      <c r="T497" s="6">
        <f>IF(INT($C$3/10)&lt;=2,"",calc_gear1!$J1695)</f>
        <v>105.4</v>
      </c>
      <c r="U497" s="46">
        <f ca="1">IF(INT($C$3/10)&lt;=2,"",calc_gear1!AS1695)</f>
        <v>1</v>
      </c>
      <c r="V497" s="40" t="str">
        <f ca="1">calc_gear1!AT1695</f>
        <v/>
      </c>
      <c r="W497" s="41">
        <f ca="1">IF(INT($C$3/10)&lt;=2,"",calc_gear1!AU1695*100)</f>
        <v>1400</v>
      </c>
    </row>
    <row r="498" spans="7:23">
      <c r="G498" s="39">
        <f>calc_gear1!$I496</f>
        <v>492</v>
      </c>
      <c r="H498" s="6">
        <f>calc_gear1!$J496</f>
        <v>19.7</v>
      </c>
      <c r="I498" s="46">
        <f ca="1">calc_gear1!AS496</f>
        <v>1</v>
      </c>
      <c r="J498" s="40" t="str">
        <f ca="1">calc_gear1!AT496</f>
        <v/>
      </c>
      <c r="K498" s="41">
        <f ca="1">calc_gear1!AU496*100</f>
        <v>1400</v>
      </c>
      <c r="M498" s="39">
        <f>calc_gear1!$I1096</f>
        <v>492</v>
      </c>
      <c r="N498" s="6">
        <f>IF($C$3=10,"",calc_gear1!$J1096)</f>
        <v>49.7</v>
      </c>
      <c r="O498" s="46">
        <f ca="1">IF($C$3=10,"",calc_gear1!AS1096)</f>
        <v>1</v>
      </c>
      <c r="P498" s="40" t="str">
        <f ca="1">calc_gear1!AT1096</f>
        <v/>
      </c>
      <c r="Q498" s="41">
        <f ca="1">IF($C$3=10,"",calc_gear1!AU1096*100)</f>
        <v>1400</v>
      </c>
      <c r="S498" s="39">
        <f>calc_gear1!$I1696</f>
        <v>492</v>
      </c>
      <c r="T498" s="6">
        <f>IF(INT($C$3/10)&lt;=2,"",calc_gear1!$J1696)</f>
        <v>105.5</v>
      </c>
      <c r="U498" s="46">
        <f ca="1">IF(INT($C$3/10)&lt;=2,"",calc_gear1!AS1696)</f>
        <v>1</v>
      </c>
      <c r="V498" s="40" t="str">
        <f ca="1">calc_gear1!AT1696</f>
        <v/>
      </c>
      <c r="W498" s="41">
        <f ca="1">IF(INT($C$3/10)&lt;=2,"",calc_gear1!AU1696*100)</f>
        <v>1400</v>
      </c>
    </row>
    <row r="499" spans="7:23">
      <c r="G499" s="39">
        <f>calc_gear1!$I497</f>
        <v>493</v>
      </c>
      <c r="H499" s="6">
        <f>calc_gear1!$J497</f>
        <v>19.8</v>
      </c>
      <c r="I499" s="46">
        <f ca="1">calc_gear1!AS497</f>
        <v>1</v>
      </c>
      <c r="J499" s="40" t="str">
        <f ca="1">calc_gear1!AT497</f>
        <v/>
      </c>
      <c r="K499" s="41">
        <f ca="1">calc_gear1!AU497*100</f>
        <v>1400</v>
      </c>
      <c r="M499" s="39">
        <f>calc_gear1!$I1097</f>
        <v>493</v>
      </c>
      <c r="N499" s="6">
        <f>IF($C$3=10,"",calc_gear1!$J1097)</f>
        <v>44.4</v>
      </c>
      <c r="O499" s="46">
        <f ca="1">IF($C$3=10,"",calc_gear1!AS1097)</f>
        <v>1</v>
      </c>
      <c r="P499" s="40" t="str">
        <f ca="1">calc_gear1!AT1097</f>
        <v/>
      </c>
      <c r="Q499" s="41">
        <f ca="1">IF($C$3=10,"",calc_gear1!AU1097*100)</f>
        <v>1400</v>
      </c>
      <c r="S499" s="39">
        <f>calc_gear1!$I1697</f>
        <v>493</v>
      </c>
      <c r="T499" s="6">
        <f>IF(INT($C$3/10)&lt;=2,"",calc_gear1!$J1697)</f>
        <v>105.5</v>
      </c>
      <c r="U499" s="46">
        <f ca="1">IF(INT($C$3/10)&lt;=2,"",calc_gear1!AS1697)</f>
        <v>1</v>
      </c>
      <c r="V499" s="40" t="str">
        <f ca="1">calc_gear1!AT1697</f>
        <v/>
      </c>
      <c r="W499" s="41">
        <f ca="1">IF(INT($C$3/10)&lt;=2,"",calc_gear1!AU1697*100)</f>
        <v>1400</v>
      </c>
    </row>
    <row r="500" spans="7:23">
      <c r="G500" s="39">
        <f>calc_gear1!$I498</f>
        <v>494</v>
      </c>
      <c r="H500" s="6">
        <f>calc_gear1!$J498</f>
        <v>20.7</v>
      </c>
      <c r="I500" s="46">
        <f ca="1">calc_gear1!AS498</f>
        <v>1</v>
      </c>
      <c r="J500" s="40" t="str">
        <f ca="1">calc_gear1!AT498</f>
        <v/>
      </c>
      <c r="K500" s="41">
        <f ca="1">calc_gear1!AU498*100</f>
        <v>1400</v>
      </c>
      <c r="M500" s="39">
        <f>calc_gear1!$I1098</f>
        <v>494</v>
      </c>
      <c r="N500" s="6">
        <f>IF($C$3=10,"",calc_gear1!$J1098)</f>
        <v>38.200000000000003</v>
      </c>
      <c r="O500" s="46">
        <f ca="1">IF($C$3=10,"",calc_gear1!AS1098)</f>
        <v>1</v>
      </c>
      <c r="P500" s="40">
        <f ca="1">calc_gear1!AT1098</f>
        <v>-1</v>
      </c>
      <c r="Q500" s="41">
        <f ca="1">IF($C$3=10,"",calc_gear1!AU1098*100)</f>
        <v>1400</v>
      </c>
      <c r="S500" s="39">
        <f>calc_gear1!$I1698</f>
        <v>494</v>
      </c>
      <c r="T500" s="6">
        <f>IF(INT($C$3/10)&lt;=2,"",calc_gear1!$J1698)</f>
        <v>105.3</v>
      </c>
      <c r="U500" s="46">
        <f ca="1">IF(INT($C$3/10)&lt;=2,"",calc_gear1!AS1698)</f>
        <v>1</v>
      </c>
      <c r="V500" s="40" t="str">
        <f ca="1">calc_gear1!AT1698</f>
        <v/>
      </c>
      <c r="W500" s="41">
        <f ca="1">IF(INT($C$3/10)&lt;=2,"",calc_gear1!AU1698*100)</f>
        <v>1400</v>
      </c>
    </row>
    <row r="501" spans="7:23">
      <c r="G501" s="39">
        <f>calc_gear1!$I499</f>
        <v>495</v>
      </c>
      <c r="H501" s="6">
        <f>calc_gear1!$J499</f>
        <v>23.6</v>
      </c>
      <c r="I501" s="46">
        <f ca="1">calc_gear1!AS499</f>
        <v>1</v>
      </c>
      <c r="J501" s="40" t="str">
        <f ca="1">calc_gear1!AT499</f>
        <v/>
      </c>
      <c r="K501" s="41">
        <f ca="1">calc_gear1!AU499*100</f>
        <v>1400</v>
      </c>
      <c r="M501" s="39">
        <f>calc_gear1!$I1099</f>
        <v>495</v>
      </c>
      <c r="N501" s="6">
        <f>IF($C$3=10,"",calc_gear1!$J1099)</f>
        <v>31.2</v>
      </c>
      <c r="O501" s="46">
        <f ca="1">IF($C$3=10,"",calc_gear1!AS1099)</f>
        <v>1</v>
      </c>
      <c r="P501" s="40">
        <f ca="1">calc_gear1!AT1099</f>
        <v>-1</v>
      </c>
      <c r="Q501" s="41">
        <f ca="1">IF($C$3=10,"",calc_gear1!AU1099*100)</f>
        <v>1400</v>
      </c>
      <c r="S501" s="39">
        <f>calc_gear1!$I1699</f>
        <v>495</v>
      </c>
      <c r="T501" s="6">
        <f>IF(INT($C$3/10)&lt;=2,"",calc_gear1!$J1699)</f>
        <v>105.1</v>
      </c>
      <c r="U501" s="46">
        <f ca="1">IF(INT($C$3/10)&lt;=2,"",calc_gear1!AS1699)</f>
        <v>1</v>
      </c>
      <c r="V501" s="40" t="str">
        <f ca="1">calc_gear1!AT1699</f>
        <v/>
      </c>
      <c r="W501" s="41">
        <f ca="1">IF(INT($C$3/10)&lt;=2,"",calc_gear1!AU1699*100)</f>
        <v>1400</v>
      </c>
    </row>
    <row r="502" spans="7:23">
      <c r="G502" s="39">
        <f>calc_gear1!$I500</f>
        <v>496</v>
      </c>
      <c r="H502" s="6">
        <f>calc_gear1!$J500</f>
        <v>28.1</v>
      </c>
      <c r="I502" s="46">
        <f ca="1">calc_gear1!AS500</f>
        <v>1</v>
      </c>
      <c r="J502" s="40" t="str">
        <f ca="1">calc_gear1!AT500</f>
        <v/>
      </c>
      <c r="K502" s="41">
        <f ca="1">calc_gear1!AU500*100</f>
        <v>1400</v>
      </c>
      <c r="M502" s="39">
        <f>calc_gear1!$I1100</f>
        <v>496</v>
      </c>
      <c r="N502" s="6">
        <f>IF($C$3=10,"",calc_gear1!$J1100)</f>
        <v>24</v>
      </c>
      <c r="O502" s="46">
        <f ca="1">IF($C$3=10,"",calc_gear1!AS1100)</f>
        <v>1</v>
      </c>
      <c r="P502" s="40">
        <f ca="1">calc_gear1!AT1100</f>
        <v>-1</v>
      </c>
      <c r="Q502" s="41">
        <f ca="1">IF($C$3=10,"",calc_gear1!AU1100*100)</f>
        <v>1400</v>
      </c>
      <c r="S502" s="39">
        <f>calc_gear1!$I1700</f>
        <v>496</v>
      </c>
      <c r="T502" s="6">
        <f>IF(INT($C$3/10)&lt;=2,"",calc_gear1!$J1700)</f>
        <v>104.7</v>
      </c>
      <c r="U502" s="46">
        <f ca="1">IF(INT($C$3/10)&lt;=2,"",calc_gear1!AS1700)</f>
        <v>1</v>
      </c>
      <c r="V502" s="40" t="str">
        <f ca="1">calc_gear1!AT1700</f>
        <v/>
      </c>
      <c r="W502" s="41">
        <f ca="1">IF(INT($C$3/10)&lt;=2,"",calc_gear1!AU1700*100)</f>
        <v>1400</v>
      </c>
    </row>
    <row r="503" spans="7:23">
      <c r="G503" s="39">
        <f>calc_gear1!$I501</f>
        <v>497</v>
      </c>
      <c r="H503" s="6">
        <f>calc_gear1!$J501</f>
        <v>32.799999999999997</v>
      </c>
      <c r="I503" s="46">
        <f ca="1">calc_gear1!AS501</f>
        <v>1</v>
      </c>
      <c r="J503" s="40" t="str">
        <f ca="1">calc_gear1!AT501</f>
        <v/>
      </c>
      <c r="K503" s="41">
        <f ca="1">calc_gear1!AU501*100</f>
        <v>1400</v>
      </c>
      <c r="M503" s="39">
        <f>calc_gear1!$I1101</f>
        <v>497</v>
      </c>
      <c r="N503" s="6">
        <f>IF($C$3=10,"",calc_gear1!$J1101)</f>
        <v>16.8</v>
      </c>
      <c r="O503" s="46">
        <f ca="1">IF($C$3=10,"",calc_gear1!AS1101)</f>
        <v>1</v>
      </c>
      <c r="P503" s="40">
        <f ca="1">calc_gear1!AT1101</f>
        <v>-1</v>
      </c>
      <c r="Q503" s="41">
        <f ca="1">IF($C$3=10,"",calc_gear1!AU1101*100)</f>
        <v>1400</v>
      </c>
      <c r="S503" s="39">
        <f>calc_gear1!$I1701</f>
        <v>497</v>
      </c>
      <c r="T503" s="6">
        <f>IF(INT($C$3/10)&lt;=2,"",calc_gear1!$J1701)</f>
        <v>104.2</v>
      </c>
      <c r="U503" s="46">
        <f ca="1">IF(INT($C$3/10)&lt;=2,"",calc_gear1!AS1701)</f>
        <v>1</v>
      </c>
      <c r="V503" s="40" t="str">
        <f ca="1">calc_gear1!AT1701</f>
        <v/>
      </c>
      <c r="W503" s="41">
        <f ca="1">IF(INT($C$3/10)&lt;=2,"",calc_gear1!AU1701*100)</f>
        <v>1400</v>
      </c>
    </row>
    <row r="504" spans="7:23">
      <c r="G504" s="39">
        <f>calc_gear1!$I502</f>
        <v>498</v>
      </c>
      <c r="H504" s="6">
        <f>calc_gear1!$J502</f>
        <v>36.299999999999997</v>
      </c>
      <c r="I504" s="46">
        <f ca="1">calc_gear1!AS502</f>
        <v>1</v>
      </c>
      <c r="J504" s="40" t="str">
        <f ca="1">calc_gear1!AT502</f>
        <v/>
      </c>
      <c r="K504" s="41">
        <f ca="1">calc_gear1!AU502*100</f>
        <v>1400</v>
      </c>
      <c r="M504" s="39">
        <f>calc_gear1!$I1102</f>
        <v>498</v>
      </c>
      <c r="N504" s="6">
        <f>IF($C$3=10,"",calc_gear1!$J1102)</f>
        <v>10.4</v>
      </c>
      <c r="O504" s="46">
        <f ca="1">IF($C$3=10,"",calc_gear1!AS1102)</f>
        <v>1</v>
      </c>
      <c r="P504" s="40">
        <f ca="1">calc_gear1!AT1102</f>
        <v>-1</v>
      </c>
      <c r="Q504" s="41">
        <f ca="1">IF($C$3=10,"",calc_gear1!AU1102*100)</f>
        <v>1400</v>
      </c>
      <c r="S504" s="39">
        <f>calc_gear1!$I1702</f>
        <v>498</v>
      </c>
      <c r="T504" s="6">
        <f>IF(INT($C$3/10)&lt;=2,"",calc_gear1!$J1702)</f>
        <v>103.9</v>
      </c>
      <c r="U504" s="46">
        <f ca="1">IF(INT($C$3/10)&lt;=2,"",calc_gear1!AS1702)</f>
        <v>1</v>
      </c>
      <c r="V504" s="40" t="str">
        <f ca="1">calc_gear1!AT1702</f>
        <v/>
      </c>
      <c r="W504" s="41">
        <f ca="1">IF(INT($C$3/10)&lt;=2,"",calc_gear1!AU1702*100)</f>
        <v>1400</v>
      </c>
    </row>
    <row r="505" spans="7:23">
      <c r="G505" s="39">
        <f>calc_gear1!$I503</f>
        <v>499</v>
      </c>
      <c r="H505" s="6">
        <f>calc_gear1!$J503</f>
        <v>37.1</v>
      </c>
      <c r="I505" s="46">
        <f ca="1">calc_gear1!AS503</f>
        <v>1</v>
      </c>
      <c r="J505" s="40" t="str">
        <f ca="1">calc_gear1!AT503</f>
        <v/>
      </c>
      <c r="K505" s="41">
        <f ca="1">calc_gear1!AU503*100</f>
        <v>1400</v>
      </c>
      <c r="M505" s="39">
        <f>calc_gear1!$I1103</f>
        <v>499</v>
      </c>
      <c r="N505" s="6">
        <f>IF($C$3=10,"",calc_gear1!$J1103)</f>
        <v>5.7</v>
      </c>
      <c r="O505" s="46">
        <f ca="1">IF($C$3=10,"",calc_gear1!AS1103)</f>
        <v>1</v>
      </c>
      <c r="P505" s="40">
        <f ca="1">calc_gear1!AT1103</f>
        <v>-1</v>
      </c>
      <c r="Q505" s="41">
        <f ca="1">IF($C$3=10,"",calc_gear1!AU1103*100)</f>
        <v>1400</v>
      </c>
      <c r="S505" s="39">
        <f>calc_gear1!$I1703</f>
        <v>499</v>
      </c>
      <c r="T505" s="6">
        <f>IF(INT($C$3/10)&lt;=2,"",calc_gear1!$J1703)</f>
        <v>103.6</v>
      </c>
      <c r="U505" s="46">
        <f ca="1">IF(INT($C$3/10)&lt;=2,"",calc_gear1!AS1703)</f>
        <v>1</v>
      </c>
      <c r="V505" s="40" t="str">
        <f ca="1">calc_gear1!AT1703</f>
        <v/>
      </c>
      <c r="W505" s="41">
        <f ca="1">IF(INT($C$3/10)&lt;=2,"",calc_gear1!AU1703*100)</f>
        <v>1400</v>
      </c>
    </row>
    <row r="506" spans="7:23">
      <c r="G506" s="39">
        <f>calc_gear1!$I504</f>
        <v>500</v>
      </c>
      <c r="H506" s="6">
        <f>calc_gear1!$J504</f>
        <v>35.1</v>
      </c>
      <c r="I506" s="46">
        <f ca="1">calc_gear1!AS504</f>
        <v>1</v>
      </c>
      <c r="J506" s="40" t="str">
        <f ca="1">calc_gear1!AT504</f>
        <v/>
      </c>
      <c r="K506" s="41">
        <f ca="1">calc_gear1!AU504*100</f>
        <v>1400</v>
      </c>
      <c r="M506" s="39">
        <f>calc_gear1!$I1104</f>
        <v>500</v>
      </c>
      <c r="N506" s="6">
        <f>IF($C$3=10,"",calc_gear1!$J1104)</f>
        <v>2.8</v>
      </c>
      <c r="O506" s="46">
        <f ca="1">IF($C$3=10,"",calc_gear1!AS1104)</f>
        <v>1</v>
      </c>
      <c r="P506" s="40">
        <f ca="1">calc_gear1!AT1104</f>
        <v>-1</v>
      </c>
      <c r="Q506" s="41">
        <f ca="1">IF($C$3=10,"",calc_gear1!AU1104*100)</f>
        <v>1400</v>
      </c>
      <c r="S506" s="39">
        <f>calc_gear1!$I1704</f>
        <v>500</v>
      </c>
      <c r="T506" s="6">
        <f>IF(INT($C$3/10)&lt;=2,"",calc_gear1!$J1704)</f>
        <v>103.5</v>
      </c>
      <c r="U506" s="46">
        <f ca="1">IF(INT($C$3/10)&lt;=2,"",calc_gear1!AS1704)</f>
        <v>1</v>
      </c>
      <c r="V506" s="40" t="str">
        <f ca="1">calc_gear1!AT1704</f>
        <v/>
      </c>
      <c r="W506" s="41">
        <f ca="1">IF(INT($C$3/10)&lt;=2,"",calc_gear1!AU1704*100)</f>
        <v>1400</v>
      </c>
    </row>
    <row r="507" spans="7:23">
      <c r="G507" s="39">
        <f>calc_gear1!$I505</f>
        <v>501</v>
      </c>
      <c r="H507" s="6">
        <f>calc_gear1!$J505</f>
        <v>31.1</v>
      </c>
      <c r="I507" s="46">
        <f ca="1">calc_gear1!AS505</f>
        <v>1</v>
      </c>
      <c r="J507" s="40" t="str">
        <f ca="1">calc_gear1!AT505</f>
        <v/>
      </c>
      <c r="K507" s="41">
        <f ca="1">calc_gear1!AU505*100</f>
        <v>1400</v>
      </c>
      <c r="M507" s="39">
        <f>calc_gear1!$I1105</f>
        <v>501</v>
      </c>
      <c r="N507" s="6">
        <f>IF($C$3=10,"",calc_gear1!$J1105)</f>
        <v>1.6</v>
      </c>
      <c r="O507" s="46">
        <f ca="1">IF($C$3=10,"",calc_gear1!AS1105)</f>
        <v>1</v>
      </c>
      <c r="P507" s="40">
        <f ca="1">calc_gear1!AT1105</f>
        <v>-1</v>
      </c>
      <c r="Q507" s="41">
        <f ca="1">IF($C$3=10,"",calc_gear1!AU1105*100)</f>
        <v>1400</v>
      </c>
      <c r="S507" s="39">
        <f>calc_gear1!$I1705</f>
        <v>501</v>
      </c>
      <c r="T507" s="6">
        <f>IF(INT($C$3/10)&lt;=2,"",calc_gear1!$J1705)</f>
        <v>103.5</v>
      </c>
      <c r="U507" s="46">
        <f ca="1">IF(INT($C$3/10)&lt;=2,"",calc_gear1!AS1705)</f>
        <v>1</v>
      </c>
      <c r="V507" s="40" t="str">
        <f ca="1">calc_gear1!AT1705</f>
        <v/>
      </c>
      <c r="W507" s="41">
        <f ca="1">IF(INT($C$3/10)&lt;=2,"",calc_gear1!AU1705*100)</f>
        <v>1400</v>
      </c>
    </row>
    <row r="508" spans="7:23">
      <c r="G508" s="39">
        <f>calc_gear1!$I506</f>
        <v>502</v>
      </c>
      <c r="H508" s="6">
        <f>calc_gear1!$J506</f>
        <v>28</v>
      </c>
      <c r="I508" s="46">
        <f ca="1">calc_gear1!AS506</f>
        <v>1</v>
      </c>
      <c r="J508" s="40" t="str">
        <f ca="1">calc_gear1!AT506</f>
        <v/>
      </c>
      <c r="K508" s="41">
        <f ca="1">calc_gear1!AU506*100</f>
        <v>1400</v>
      </c>
      <c r="M508" s="39">
        <f>calc_gear1!$I1106</f>
        <v>502</v>
      </c>
      <c r="N508" s="6">
        <f>IF($C$3=10,"",calc_gear1!$J1106)</f>
        <v>0.3</v>
      </c>
      <c r="O508" s="46">
        <f ca="1">IF($C$3=10,"",calc_gear1!AS1106)</f>
        <v>1</v>
      </c>
      <c r="P508" s="40">
        <f ca="1">calc_gear1!AT1106</f>
        <v>-1</v>
      </c>
      <c r="Q508" s="41">
        <f ca="1">IF($C$3=10,"",calc_gear1!AU1106*100)</f>
        <v>1400</v>
      </c>
      <c r="S508" s="39">
        <f>calc_gear1!$I1706</f>
        <v>502</v>
      </c>
      <c r="T508" s="6">
        <f>IF(INT($C$3/10)&lt;=2,"",calc_gear1!$J1706)</f>
        <v>103.4</v>
      </c>
      <c r="U508" s="46">
        <f ca="1">IF(INT($C$3/10)&lt;=2,"",calc_gear1!AS1706)</f>
        <v>1</v>
      </c>
      <c r="V508" s="40" t="str">
        <f ca="1">calc_gear1!AT1706</f>
        <v/>
      </c>
      <c r="W508" s="41">
        <f ca="1">IF(INT($C$3/10)&lt;=2,"",calc_gear1!AU1706*100)</f>
        <v>1400</v>
      </c>
    </row>
    <row r="509" spans="7:23">
      <c r="G509" s="39">
        <f>calc_gear1!$I507</f>
        <v>503</v>
      </c>
      <c r="H509" s="6">
        <f>calc_gear1!$J507</f>
        <v>27.5</v>
      </c>
      <c r="I509" s="46">
        <f ca="1">calc_gear1!AS507</f>
        <v>1</v>
      </c>
      <c r="J509" s="40" t="str">
        <f ca="1">calc_gear1!AT507</f>
        <v/>
      </c>
      <c r="K509" s="41">
        <f ca="1">calc_gear1!AU507*100</f>
        <v>1400</v>
      </c>
      <c r="M509" s="39">
        <f>calc_gear1!$I1107</f>
        <v>503</v>
      </c>
      <c r="N509" s="6">
        <f>IF($C$3=10,"",calc_gear1!$J1107)</f>
        <v>0</v>
      </c>
      <c r="O509" s="40">
        <f ca="1">IF($C$3=10,"",calc_gear1!AS1107)</f>
        <v>0</v>
      </c>
      <c r="P509" s="40" t="str">
        <f ca="1">calc_gear1!AT1107</f>
        <v/>
      </c>
      <c r="Q509" s="41">
        <f ca="1">IF($C$3=10,"",calc_gear1!AU1107*100)</f>
        <v>1400</v>
      </c>
      <c r="S509" s="39">
        <f>calc_gear1!$I1707</f>
        <v>503</v>
      </c>
      <c r="T509" s="6">
        <f>IF(INT($C$3/10)&lt;=2,"",calc_gear1!$J1707)</f>
        <v>103.3</v>
      </c>
      <c r="U509" s="46">
        <f ca="1">IF(INT($C$3/10)&lt;=2,"",calc_gear1!AS1707)</f>
        <v>1</v>
      </c>
      <c r="V509" s="40" t="str">
        <f ca="1">calc_gear1!AT1707</f>
        <v/>
      </c>
      <c r="W509" s="41">
        <f ca="1">IF(INT($C$3/10)&lt;=2,"",calc_gear1!AU1707*100)</f>
        <v>1400</v>
      </c>
    </row>
    <row r="510" spans="7:23">
      <c r="G510" s="39">
        <f>calc_gear1!$I508</f>
        <v>504</v>
      </c>
      <c r="H510" s="6">
        <f>calc_gear1!$J508</f>
        <v>29.5</v>
      </c>
      <c r="I510" s="46">
        <f ca="1">calc_gear1!AS508</f>
        <v>1</v>
      </c>
      <c r="J510" s="40" t="str">
        <f ca="1">calc_gear1!AT508</f>
        <v/>
      </c>
      <c r="K510" s="41">
        <f ca="1">calc_gear1!AU508*100</f>
        <v>1400</v>
      </c>
      <c r="M510" s="39">
        <f>calc_gear1!$I1108</f>
        <v>504</v>
      </c>
      <c r="N510" s="6">
        <f>IF($C$3=10,"",calc_gear1!$J1108)</f>
        <v>0</v>
      </c>
      <c r="O510" s="40">
        <f ca="1">IF($C$3=10,"",calc_gear1!AS1108)</f>
        <v>0</v>
      </c>
      <c r="P510" s="40" t="str">
        <f ca="1">calc_gear1!AT1108</f>
        <v/>
      </c>
      <c r="Q510" s="41">
        <f ca="1">IF($C$3=10,"",calc_gear1!AU1108*100)</f>
        <v>1400</v>
      </c>
      <c r="S510" s="39">
        <f>calc_gear1!$I1708</f>
        <v>504</v>
      </c>
      <c r="T510" s="6">
        <f>IF(INT($C$3/10)&lt;=2,"",calc_gear1!$J1708)</f>
        <v>103</v>
      </c>
      <c r="U510" s="46">
        <f ca="1">IF(INT($C$3/10)&lt;=2,"",calc_gear1!AS1708)</f>
        <v>1</v>
      </c>
      <c r="V510" s="40" t="str">
        <f ca="1">calc_gear1!AT1708</f>
        <v/>
      </c>
      <c r="W510" s="41">
        <f ca="1">IF(INT($C$3/10)&lt;=2,"",calc_gear1!AU1708*100)</f>
        <v>1400</v>
      </c>
    </row>
    <row r="511" spans="7:23">
      <c r="G511" s="39">
        <f>calc_gear1!$I509</f>
        <v>505</v>
      </c>
      <c r="H511" s="6">
        <f>calc_gear1!$J509</f>
        <v>34</v>
      </c>
      <c r="I511" s="46">
        <f ca="1">calc_gear1!AS509</f>
        <v>1</v>
      </c>
      <c r="J511" s="40" t="str">
        <f ca="1">calc_gear1!AT509</f>
        <v/>
      </c>
      <c r="K511" s="41">
        <f ca="1">calc_gear1!AU509*100</f>
        <v>1400</v>
      </c>
      <c r="M511" s="39">
        <f>calc_gear1!$I1109</f>
        <v>505</v>
      </c>
      <c r="N511" s="6">
        <f>IF($C$3=10,"",calc_gear1!$J1109)</f>
        <v>0</v>
      </c>
      <c r="O511" s="40">
        <f ca="1">IF($C$3=10,"",calc_gear1!AS1109)</f>
        <v>0</v>
      </c>
      <c r="P511" s="40" t="str">
        <f ca="1">calc_gear1!AT1109</f>
        <v/>
      </c>
      <c r="Q511" s="41">
        <f ca="1">IF($C$3=10,"",calc_gear1!AU1109*100)</f>
        <v>1400</v>
      </c>
      <c r="S511" s="39">
        <f>calc_gear1!$I1709</f>
        <v>505</v>
      </c>
      <c r="T511" s="6">
        <f>IF(INT($C$3/10)&lt;=2,"",calc_gear1!$J1709)</f>
        <v>102.7</v>
      </c>
      <c r="U511" s="46">
        <f ca="1">IF(INT($C$3/10)&lt;=2,"",calc_gear1!AS1709)</f>
        <v>1</v>
      </c>
      <c r="V511" s="40" t="str">
        <f ca="1">calc_gear1!AT1709</f>
        <v/>
      </c>
      <c r="W511" s="41">
        <f ca="1">IF(INT($C$3/10)&lt;=2,"",calc_gear1!AU1709*100)</f>
        <v>1400</v>
      </c>
    </row>
    <row r="512" spans="7:23">
      <c r="G512" s="39">
        <f>calc_gear1!$I510</f>
        <v>506</v>
      </c>
      <c r="H512" s="6">
        <f>calc_gear1!$J510</f>
        <v>37</v>
      </c>
      <c r="I512" s="46">
        <f ca="1">calc_gear1!AS510</f>
        <v>1</v>
      </c>
      <c r="J512" s="40">
        <f ca="1">calc_gear1!AT510</f>
        <v>-1</v>
      </c>
      <c r="K512" s="41">
        <f ca="1">calc_gear1!AU510*100</f>
        <v>1400</v>
      </c>
      <c r="M512" s="39">
        <f>calc_gear1!$I1110</f>
        <v>506</v>
      </c>
      <c r="N512" s="6">
        <f>IF($C$3=10,"",calc_gear1!$J1110)</f>
        <v>0</v>
      </c>
      <c r="O512" s="40">
        <f ca="1">IF($C$3=10,"",calc_gear1!AS1110)</f>
        <v>0</v>
      </c>
      <c r="P512" s="40" t="str">
        <f ca="1">calc_gear1!AT1110</f>
        <v/>
      </c>
      <c r="Q512" s="41">
        <f ca="1">IF($C$3=10,"",calc_gear1!AU1110*100)</f>
        <v>1400</v>
      </c>
      <c r="S512" s="39">
        <f>calc_gear1!$I1710</f>
        <v>506</v>
      </c>
      <c r="T512" s="6">
        <f>IF(INT($C$3/10)&lt;=2,"",calc_gear1!$J1710)</f>
        <v>102.4</v>
      </c>
      <c r="U512" s="46">
        <f ca="1">IF(INT($C$3/10)&lt;=2,"",calc_gear1!AS1710)</f>
        <v>1</v>
      </c>
      <c r="V512" s="40" t="str">
        <f ca="1">calc_gear1!AT1710</f>
        <v/>
      </c>
      <c r="W512" s="41">
        <f ca="1">IF(INT($C$3/10)&lt;=2,"",calc_gear1!AU1710*100)</f>
        <v>1400</v>
      </c>
    </row>
    <row r="513" spans="7:23">
      <c r="G513" s="39">
        <f>calc_gear1!$I511</f>
        <v>507</v>
      </c>
      <c r="H513" s="6">
        <f>calc_gear1!$J511</f>
        <v>38</v>
      </c>
      <c r="I513" s="46">
        <f ca="1">calc_gear1!AS511</f>
        <v>1</v>
      </c>
      <c r="J513" s="40">
        <f ca="1">calc_gear1!AT511</f>
        <v>-1</v>
      </c>
      <c r="K513" s="41">
        <f ca="1">calc_gear1!AU511*100</f>
        <v>1400</v>
      </c>
      <c r="M513" s="39">
        <f>calc_gear1!$I1111</f>
        <v>507</v>
      </c>
      <c r="N513" s="6">
        <f>IF($C$3=10,"",calc_gear1!$J1111)</f>
        <v>0</v>
      </c>
      <c r="O513" s="40">
        <f ca="1">IF($C$3=10,"",calc_gear1!AS1111)</f>
        <v>0</v>
      </c>
      <c r="P513" s="40" t="str">
        <f ca="1">calc_gear1!AT1111</f>
        <v/>
      </c>
      <c r="Q513" s="41">
        <f ca="1">IF($C$3=10,"",calc_gear1!AU1111*100)</f>
        <v>1400</v>
      </c>
      <c r="S513" s="39">
        <f>calc_gear1!$I1711</f>
        <v>507</v>
      </c>
      <c r="T513" s="6">
        <f>IF(INT($C$3/10)&lt;=2,"",calc_gear1!$J1711)</f>
        <v>102.1</v>
      </c>
      <c r="U513" s="46">
        <f ca="1">IF(INT($C$3/10)&lt;=2,"",calc_gear1!AS1711)</f>
        <v>1</v>
      </c>
      <c r="V513" s="40" t="str">
        <f ca="1">calc_gear1!AT1711</f>
        <v/>
      </c>
      <c r="W513" s="41">
        <f ca="1">IF(INT($C$3/10)&lt;=2,"",calc_gear1!AU1711*100)</f>
        <v>1400</v>
      </c>
    </row>
    <row r="514" spans="7:23">
      <c r="G514" s="39">
        <f>calc_gear1!$I512</f>
        <v>508</v>
      </c>
      <c r="H514" s="6">
        <f>calc_gear1!$J512</f>
        <v>36.1</v>
      </c>
      <c r="I514" s="46">
        <f ca="1">calc_gear1!AS512</f>
        <v>1</v>
      </c>
      <c r="J514" s="40">
        <f ca="1">calc_gear1!AT512</f>
        <v>-1</v>
      </c>
      <c r="K514" s="41">
        <f ca="1">calc_gear1!AU512*100</f>
        <v>1400</v>
      </c>
      <c r="M514" s="39">
        <f>calc_gear1!$I1112</f>
        <v>508</v>
      </c>
      <c r="N514" s="6">
        <f>IF($C$3=10,"",calc_gear1!$J1112)</f>
        <v>0</v>
      </c>
      <c r="O514" s="40">
        <f ca="1">IF($C$3=10,"",calc_gear1!AS1112)</f>
        <v>0</v>
      </c>
      <c r="P514" s="40" t="str">
        <f ca="1">calc_gear1!AT1112</f>
        <v/>
      </c>
      <c r="Q514" s="41">
        <f ca="1">IF($C$3=10,"",calc_gear1!AU1112*100)</f>
        <v>1400</v>
      </c>
      <c r="S514" s="39">
        <f>calc_gear1!$I1712</f>
        <v>508</v>
      </c>
      <c r="T514" s="6">
        <f>IF(INT($C$3/10)&lt;=2,"",calc_gear1!$J1712)</f>
        <v>101.9</v>
      </c>
      <c r="U514" s="46">
        <f ca="1">IF(INT($C$3/10)&lt;=2,"",calc_gear1!AS1712)</f>
        <v>1</v>
      </c>
      <c r="V514" s="40" t="str">
        <f ca="1">calc_gear1!AT1712</f>
        <v/>
      </c>
      <c r="W514" s="41">
        <f ca="1">IF(INT($C$3/10)&lt;=2,"",calc_gear1!AU1712*100)</f>
        <v>1400</v>
      </c>
    </row>
    <row r="515" spans="7:23">
      <c r="G515" s="39">
        <f>calc_gear1!$I513</f>
        <v>509</v>
      </c>
      <c r="H515" s="6">
        <f>calc_gear1!$J513</f>
        <v>31.5</v>
      </c>
      <c r="I515" s="46">
        <f ca="1">calc_gear1!AS513</f>
        <v>1</v>
      </c>
      <c r="J515" s="40">
        <f ca="1">calc_gear1!AT513</f>
        <v>-1</v>
      </c>
      <c r="K515" s="41">
        <f ca="1">calc_gear1!AU513*100</f>
        <v>1400</v>
      </c>
      <c r="M515" s="39">
        <f>calc_gear1!$I1113</f>
        <v>509</v>
      </c>
      <c r="N515" s="6">
        <f>IF($C$3=10,"",calc_gear1!$J1113)</f>
        <v>0</v>
      </c>
      <c r="O515" s="40">
        <f ca="1">IF($C$3=10,"",calc_gear1!AS1113)</f>
        <v>0</v>
      </c>
      <c r="P515" s="40" t="str">
        <f ca="1">calc_gear1!AT1113</f>
        <v/>
      </c>
      <c r="Q515" s="41">
        <f ca="1">IF($C$3=10,"",calc_gear1!AU1113*100)</f>
        <v>1400</v>
      </c>
      <c r="S515" s="39">
        <f>calc_gear1!$I1713</f>
        <v>509</v>
      </c>
      <c r="T515" s="6">
        <f>IF(INT($C$3/10)&lt;=2,"",calc_gear1!$J1713)</f>
        <v>101.7</v>
      </c>
      <c r="U515" s="46">
        <f ca="1">IF(INT($C$3/10)&lt;=2,"",calc_gear1!AS1713)</f>
        <v>1</v>
      </c>
      <c r="V515" s="40" t="str">
        <f ca="1">calc_gear1!AT1713</f>
        <v/>
      </c>
      <c r="W515" s="41">
        <f ca="1">IF(INT($C$3/10)&lt;=2,"",calc_gear1!AU1713*100)</f>
        <v>1400</v>
      </c>
    </row>
    <row r="516" spans="7:23">
      <c r="G516" s="39">
        <f>calc_gear1!$I514</f>
        <v>510</v>
      </c>
      <c r="H516" s="6">
        <f>calc_gear1!$J514</f>
        <v>24.5</v>
      </c>
      <c r="I516" s="46">
        <f ca="1">calc_gear1!AS514</f>
        <v>1</v>
      </c>
      <c r="J516" s="40">
        <f ca="1">calc_gear1!AT514</f>
        <v>-1</v>
      </c>
      <c r="K516" s="41">
        <f ca="1">calc_gear1!AU514*100</f>
        <v>1400</v>
      </c>
      <c r="M516" s="39">
        <f>calc_gear1!$I1114</f>
        <v>510</v>
      </c>
      <c r="N516" s="6">
        <f>IF($C$3=10,"",calc_gear1!$J1114)</f>
        <v>0</v>
      </c>
      <c r="O516" s="40">
        <f ca="1">IF($C$3=10,"",calc_gear1!AS1114)</f>
        <v>0</v>
      </c>
      <c r="P516" s="40" t="str">
        <f ca="1">calc_gear1!AT1114</f>
        <v/>
      </c>
      <c r="Q516" s="41">
        <f ca="1">IF($C$3=10,"",calc_gear1!AU1114*100)</f>
        <v>1400</v>
      </c>
      <c r="S516" s="39">
        <f>calc_gear1!$I1714</f>
        <v>510</v>
      </c>
      <c r="T516" s="6">
        <f>IF(INT($C$3/10)&lt;=2,"",calc_gear1!$J1714)</f>
        <v>101.5</v>
      </c>
      <c r="U516" s="46">
        <f ca="1">IF(INT($C$3/10)&lt;=2,"",calc_gear1!AS1714)</f>
        <v>1</v>
      </c>
      <c r="V516" s="40" t="str">
        <f ca="1">calc_gear1!AT1714</f>
        <v/>
      </c>
      <c r="W516" s="41">
        <f ca="1">IF(INT($C$3/10)&lt;=2,"",calc_gear1!AU1714*100)</f>
        <v>1400</v>
      </c>
    </row>
    <row r="517" spans="7:23">
      <c r="G517" s="39">
        <f>calc_gear1!$I515</f>
        <v>511</v>
      </c>
      <c r="H517" s="6">
        <f>calc_gear1!$J515</f>
        <v>17.5</v>
      </c>
      <c r="I517" s="46">
        <f ca="1">calc_gear1!AS515</f>
        <v>1</v>
      </c>
      <c r="J517" s="40">
        <f ca="1">calc_gear1!AT515</f>
        <v>-1</v>
      </c>
      <c r="K517" s="41">
        <f ca="1">calc_gear1!AU515*100</f>
        <v>1400</v>
      </c>
      <c r="M517" s="39">
        <f>calc_gear1!$I1115</f>
        <v>511</v>
      </c>
      <c r="N517" s="6">
        <f>IF($C$3=10,"",calc_gear1!$J1115)</f>
        <v>0</v>
      </c>
      <c r="O517" s="40">
        <f ca="1">IF($C$3=10,"",calc_gear1!AS1115)</f>
        <v>0</v>
      </c>
      <c r="P517" s="40" t="str">
        <f ca="1">calc_gear1!AT1115</f>
        <v/>
      </c>
      <c r="Q517" s="41">
        <f ca="1">IF($C$3=10,"",calc_gear1!AU1115*100)</f>
        <v>1400</v>
      </c>
      <c r="R517" s="6"/>
      <c r="S517" s="39">
        <f>calc_gear1!$I1715</f>
        <v>511</v>
      </c>
      <c r="T517" s="6">
        <f>IF(INT($C$3/10)&lt;=2,"",calc_gear1!$J1715)</f>
        <v>101.3</v>
      </c>
      <c r="U517" s="46">
        <f ca="1">IF(INT($C$3/10)&lt;=2,"",calc_gear1!AS1715)</f>
        <v>1</v>
      </c>
      <c r="V517" s="40" t="str">
        <f ca="1">calc_gear1!AT1715</f>
        <v/>
      </c>
      <c r="W517" s="41">
        <f ca="1">IF(INT($C$3/10)&lt;=2,"",calc_gear1!AU1715*100)</f>
        <v>1400</v>
      </c>
    </row>
    <row r="518" spans="7:23">
      <c r="G518" s="39">
        <f>calc_gear1!$I516</f>
        <v>512</v>
      </c>
      <c r="H518" s="6">
        <f>calc_gear1!$J516</f>
        <v>10.5</v>
      </c>
      <c r="I518" s="46">
        <f ca="1">calc_gear1!AS516</f>
        <v>1</v>
      </c>
      <c r="J518" s="40">
        <f ca="1">calc_gear1!AT516</f>
        <v>-1</v>
      </c>
      <c r="K518" s="41">
        <f ca="1">calc_gear1!AU516*100</f>
        <v>1400</v>
      </c>
      <c r="M518" s="39">
        <f>calc_gear1!$I1116</f>
        <v>512</v>
      </c>
      <c r="N518" s="6">
        <f>IF($C$3=10,"",calc_gear1!$J1116)</f>
        <v>0</v>
      </c>
      <c r="O518" s="40">
        <f ca="1">IF($C$3=10,"",calc_gear1!AS1116)</f>
        <v>0</v>
      </c>
      <c r="P518" s="40" t="str">
        <f ca="1">calc_gear1!AT1116</f>
        <v/>
      </c>
      <c r="Q518" s="41">
        <f ca="1">IF($C$3=10,"",calc_gear1!AU1116*100)</f>
        <v>1400</v>
      </c>
      <c r="R518" s="6"/>
      <c r="S518" s="39">
        <f>calc_gear1!$I1716</f>
        <v>512</v>
      </c>
      <c r="T518" s="6">
        <f>IF(INT($C$3/10)&lt;=2,"",calc_gear1!$J1716)</f>
        <v>101.2</v>
      </c>
      <c r="U518" s="46">
        <f ca="1">IF(INT($C$3/10)&lt;=2,"",calc_gear1!AS1716)</f>
        <v>1</v>
      </c>
      <c r="V518" s="40" t="str">
        <f ca="1">calc_gear1!AT1716</f>
        <v/>
      </c>
      <c r="W518" s="41">
        <f ca="1">IF(INT($C$3/10)&lt;=2,"",calc_gear1!AU1716*100)</f>
        <v>1400</v>
      </c>
    </row>
    <row r="519" spans="7:23">
      <c r="G519" s="39">
        <f>calc_gear1!$I517</f>
        <v>513</v>
      </c>
      <c r="H519" s="6">
        <f>calc_gear1!$J517</f>
        <v>4.5</v>
      </c>
      <c r="I519" s="46">
        <f ca="1">calc_gear1!AS517</f>
        <v>1</v>
      </c>
      <c r="J519" s="40">
        <f ca="1">calc_gear1!AT517</f>
        <v>-1</v>
      </c>
      <c r="K519" s="41">
        <f ca="1">calc_gear1!AU517*100</f>
        <v>1400</v>
      </c>
      <c r="M519" s="39">
        <f>calc_gear1!$I1117</f>
        <v>513</v>
      </c>
      <c r="N519" s="6">
        <f>IF($C$3=10,"",calc_gear1!$J1117)</f>
        <v>0</v>
      </c>
      <c r="O519" s="40">
        <f ca="1">IF($C$3=10,"",calc_gear1!AS1117)</f>
        <v>0</v>
      </c>
      <c r="P519" s="40" t="str">
        <f ca="1">calc_gear1!AT1117</f>
        <v/>
      </c>
      <c r="Q519" s="41">
        <f ca="1">IF($C$3=10,"",calc_gear1!AU1117*100)</f>
        <v>1400</v>
      </c>
      <c r="R519" s="6"/>
      <c r="S519" s="39">
        <f>calc_gear1!$I1717</f>
        <v>513</v>
      </c>
      <c r="T519" s="6">
        <f>IF(INT($C$3/10)&lt;=2,"",calc_gear1!$J1717)</f>
        <v>101</v>
      </c>
      <c r="U519" s="46">
        <f ca="1">IF(INT($C$3/10)&lt;=2,"",calc_gear1!AS1717)</f>
        <v>1</v>
      </c>
      <c r="V519" s="40" t="str">
        <f ca="1">calc_gear1!AT1717</f>
        <v/>
      </c>
      <c r="W519" s="41">
        <f ca="1">IF(INT($C$3/10)&lt;=2,"",calc_gear1!AU1717*100)</f>
        <v>1400</v>
      </c>
    </row>
    <row r="520" spans="7:23">
      <c r="G520" s="39">
        <f>calc_gear1!$I518</f>
        <v>514</v>
      </c>
      <c r="H520" s="6">
        <f>calc_gear1!$J518</f>
        <v>1</v>
      </c>
      <c r="I520" s="46">
        <f ca="1">calc_gear1!AS518</f>
        <v>1</v>
      </c>
      <c r="J520" s="40">
        <f ca="1">calc_gear1!AT518</f>
        <v>-1</v>
      </c>
      <c r="K520" s="41">
        <f ca="1">calc_gear1!AU518*100</f>
        <v>1400</v>
      </c>
      <c r="M520" s="39">
        <f>calc_gear1!$I1118</f>
        <v>514</v>
      </c>
      <c r="N520" s="6">
        <f>IF($C$3=10,"",calc_gear1!$J1118)</f>
        <v>0</v>
      </c>
      <c r="O520" s="40">
        <f ca="1">IF($C$3=10,"",calc_gear1!AS1118)</f>
        <v>0</v>
      </c>
      <c r="P520" s="40" t="str">
        <f ca="1">calc_gear1!AT1118</f>
        <v/>
      </c>
      <c r="Q520" s="41">
        <f ca="1">IF($C$3=10,"",calc_gear1!AU1118*100)</f>
        <v>1400</v>
      </c>
      <c r="S520" s="39">
        <f>calc_gear1!$I1718</f>
        <v>514</v>
      </c>
      <c r="T520" s="6">
        <f>IF(INT($C$3/10)&lt;=2,"",calc_gear1!$J1718)</f>
        <v>100.9</v>
      </c>
      <c r="U520" s="46">
        <f ca="1">IF(INT($C$3/10)&lt;=2,"",calc_gear1!AS1718)</f>
        <v>1</v>
      </c>
      <c r="V520" s="40" t="str">
        <f ca="1">calc_gear1!AT1718</f>
        <v/>
      </c>
      <c r="W520" s="41">
        <f ca="1">IF(INT($C$3/10)&lt;=2,"",calc_gear1!AU1718*100)</f>
        <v>1400</v>
      </c>
    </row>
    <row r="521" spans="7:23">
      <c r="G521" s="39">
        <f>calc_gear1!$I519</f>
        <v>515</v>
      </c>
      <c r="H521" s="6">
        <f>calc_gear1!$J519</f>
        <v>0</v>
      </c>
      <c r="I521" s="46">
        <f ca="1">calc_gear1!AS519</f>
        <v>1</v>
      </c>
      <c r="J521" s="40">
        <f ca="1">calc_gear1!AT519</f>
        <v>-1</v>
      </c>
      <c r="K521" s="41">
        <f ca="1">calc_gear1!AU519*100</f>
        <v>1400</v>
      </c>
      <c r="M521" s="39">
        <f>calc_gear1!$I1119</f>
        <v>515</v>
      </c>
      <c r="N521" s="6">
        <f>IF($C$3=10,"",calc_gear1!$J1119)</f>
        <v>0</v>
      </c>
      <c r="O521" s="40">
        <f ca="1">IF($C$3=10,"",calc_gear1!AS1119)</f>
        <v>0</v>
      </c>
      <c r="P521" s="40" t="str">
        <f ca="1">calc_gear1!AT1119</f>
        <v/>
      </c>
      <c r="Q521" s="41">
        <f ca="1">IF($C$3=10,"",calc_gear1!AU1119*100)</f>
        <v>1400</v>
      </c>
      <c r="S521" s="39">
        <f>calc_gear1!$I1719</f>
        <v>515</v>
      </c>
      <c r="T521" s="6">
        <f>IF(INT($C$3/10)&lt;=2,"",calc_gear1!$J1719)</f>
        <v>100.9</v>
      </c>
      <c r="U521" s="46">
        <f ca="1">IF(INT($C$3/10)&lt;=2,"",calc_gear1!AS1719)</f>
        <v>1</v>
      </c>
      <c r="V521" s="40" t="str">
        <f ca="1">calc_gear1!AT1719</f>
        <v/>
      </c>
      <c r="W521" s="41">
        <f ca="1">IF(INT($C$3/10)&lt;=2,"",calc_gear1!AU1719*100)</f>
        <v>1400</v>
      </c>
    </row>
    <row r="522" spans="7:23">
      <c r="G522" s="39">
        <f>calc_gear1!$I520</f>
        <v>516</v>
      </c>
      <c r="H522" s="6">
        <f>calc_gear1!$J520</f>
        <v>0</v>
      </c>
      <c r="I522" s="46">
        <f ca="1">calc_gear1!AS520</f>
        <v>1</v>
      </c>
      <c r="J522" s="40">
        <f ca="1">calc_gear1!AT520</f>
        <v>-1</v>
      </c>
      <c r="K522" s="41">
        <f ca="1">calc_gear1!AU520*100</f>
        <v>1400</v>
      </c>
      <c r="M522" s="39">
        <f>calc_gear1!$I1120</f>
        <v>516</v>
      </c>
      <c r="N522" s="6">
        <f>IF($C$3=10,"",calc_gear1!$J1120)</f>
        <v>0</v>
      </c>
      <c r="O522" s="40">
        <f ca="1">IF($C$3=10,"",calc_gear1!AS1120)</f>
        <v>0</v>
      </c>
      <c r="P522" s="40" t="str">
        <f ca="1">calc_gear1!AT1120</f>
        <v/>
      </c>
      <c r="Q522" s="41">
        <f ca="1">IF($C$3=10,"",calc_gear1!AU1120*100)</f>
        <v>1400</v>
      </c>
      <c r="S522" s="39">
        <f>calc_gear1!$I1720</f>
        <v>516</v>
      </c>
      <c r="T522" s="6">
        <f>IF(INT($C$3/10)&lt;=2,"",calc_gear1!$J1720)</f>
        <v>101</v>
      </c>
      <c r="U522" s="46">
        <f ca="1">IF(INT($C$3/10)&lt;=2,"",calc_gear1!AS1720)</f>
        <v>1</v>
      </c>
      <c r="V522" s="40" t="str">
        <f ca="1">calc_gear1!AT1720</f>
        <v/>
      </c>
      <c r="W522" s="41">
        <f ca="1">IF(INT($C$3/10)&lt;=2,"",calc_gear1!AU1720*100)</f>
        <v>1400</v>
      </c>
    </row>
    <row r="523" spans="7:23">
      <c r="G523" s="39">
        <f>calc_gear1!$I521</f>
        <v>517</v>
      </c>
      <c r="H523" s="6">
        <f>calc_gear1!$J521</f>
        <v>0</v>
      </c>
      <c r="I523" s="46">
        <f ca="1">calc_gear1!AS521</f>
        <v>1</v>
      </c>
      <c r="J523" s="40">
        <f ca="1">calc_gear1!AT521</f>
        <v>-1</v>
      </c>
      <c r="K523" s="41">
        <f ca="1">calc_gear1!AU521*100</f>
        <v>1400</v>
      </c>
      <c r="M523" s="39">
        <f>calc_gear1!$I1121</f>
        <v>517</v>
      </c>
      <c r="N523" s="6">
        <f>IF($C$3=10,"",calc_gear1!$J1121)</f>
        <v>0</v>
      </c>
      <c r="O523" s="40">
        <f ca="1">IF($C$3=10,"",calc_gear1!AS1121)</f>
        <v>0</v>
      </c>
      <c r="P523" s="40" t="str">
        <f ca="1">calc_gear1!AT1121</f>
        <v/>
      </c>
      <c r="Q523" s="41">
        <f ca="1">IF($C$3=10,"",calc_gear1!AU1121*100)</f>
        <v>1400</v>
      </c>
      <c r="S523" s="39">
        <f>calc_gear1!$I1721</f>
        <v>517</v>
      </c>
      <c r="T523" s="6">
        <f>IF(INT($C$3/10)&lt;=2,"",calc_gear1!$J1721)</f>
        <v>101.2</v>
      </c>
      <c r="U523" s="46">
        <f ca="1">IF(INT($C$3/10)&lt;=2,"",calc_gear1!AS1721)</f>
        <v>1</v>
      </c>
      <c r="V523" s="40" t="str">
        <f ca="1">calc_gear1!AT1721</f>
        <v/>
      </c>
      <c r="W523" s="41">
        <f ca="1">IF(INT($C$3/10)&lt;=2,"",calc_gear1!AU1721*100)</f>
        <v>1400</v>
      </c>
    </row>
    <row r="524" spans="7:23">
      <c r="G524" s="39">
        <f>calc_gear1!$I522</f>
        <v>518</v>
      </c>
      <c r="H524" s="6">
        <f>calc_gear1!$J522</f>
        <v>0</v>
      </c>
      <c r="I524" s="46">
        <f ca="1">calc_gear1!AS522</f>
        <v>1</v>
      </c>
      <c r="J524" s="40">
        <f ca="1">calc_gear1!AT522</f>
        <v>-1</v>
      </c>
      <c r="K524" s="41">
        <f ca="1">calc_gear1!AU522*100</f>
        <v>1400</v>
      </c>
      <c r="M524" s="39">
        <f>calc_gear1!$I1122</f>
        <v>518</v>
      </c>
      <c r="N524" s="6">
        <f>IF($C$3=10,"",calc_gear1!$J1122)</f>
        <v>0</v>
      </c>
      <c r="O524" s="40">
        <f ca="1">IF($C$3=10,"",calc_gear1!AS1122)</f>
        <v>0</v>
      </c>
      <c r="P524" s="40" t="str">
        <f ca="1">calc_gear1!AT1122</f>
        <v/>
      </c>
      <c r="Q524" s="41">
        <f ca="1">IF($C$3=10,"",calc_gear1!AU1122*100)</f>
        <v>1400</v>
      </c>
      <c r="S524" s="39">
        <f>calc_gear1!$I1722</f>
        <v>518</v>
      </c>
      <c r="T524" s="6">
        <f>IF(INT($C$3/10)&lt;=2,"",calc_gear1!$J1722)</f>
        <v>101.3</v>
      </c>
      <c r="U524" s="46">
        <f ca="1">IF(INT($C$3/10)&lt;=2,"",calc_gear1!AS1722)</f>
        <v>1</v>
      </c>
      <c r="V524" s="40" t="str">
        <f ca="1">calc_gear1!AT1722</f>
        <v/>
      </c>
      <c r="W524" s="41">
        <f ca="1">IF(INT($C$3/10)&lt;=2,"",calc_gear1!AU1722*100)</f>
        <v>1400</v>
      </c>
    </row>
    <row r="525" spans="7:23">
      <c r="G525" s="39">
        <f>calc_gear1!$I523</f>
        <v>519</v>
      </c>
      <c r="H525" s="6">
        <f>calc_gear1!$J523</f>
        <v>2.9</v>
      </c>
      <c r="I525" s="46">
        <f ca="1">calc_gear1!AS523</f>
        <v>1</v>
      </c>
      <c r="J525" s="40" t="str">
        <f ca="1">calc_gear1!AT523</f>
        <v/>
      </c>
      <c r="K525" s="41">
        <f ca="1">calc_gear1!AU523*100</f>
        <v>1400</v>
      </c>
      <c r="M525" s="39">
        <f>calc_gear1!$I1123</f>
        <v>519</v>
      </c>
      <c r="N525" s="6">
        <f>IF($C$3=10,"",calc_gear1!$J1123)</f>
        <v>0</v>
      </c>
      <c r="O525" s="40">
        <f ca="1">IF($C$3=10,"",calc_gear1!AS1123)</f>
        <v>0</v>
      </c>
      <c r="P525" s="40" t="str">
        <f ca="1">calc_gear1!AT1123</f>
        <v/>
      </c>
      <c r="Q525" s="41">
        <f ca="1">IF($C$3=10,"",calc_gear1!AU1123*100)</f>
        <v>1400</v>
      </c>
      <c r="S525" s="39">
        <f>calc_gear1!$I1723</f>
        <v>519</v>
      </c>
      <c r="T525" s="6">
        <f>IF(INT($C$3/10)&lt;=2,"",calc_gear1!$J1723)</f>
        <v>101.4</v>
      </c>
      <c r="U525" s="46">
        <f ca="1">IF(INT($C$3/10)&lt;=2,"",calc_gear1!AS1723)</f>
        <v>1</v>
      </c>
      <c r="V525" s="40" t="str">
        <f ca="1">calc_gear1!AT1723</f>
        <v/>
      </c>
      <c r="W525" s="41">
        <f ca="1">IF(INT($C$3/10)&lt;=2,"",calc_gear1!AU1723*100)</f>
        <v>1400</v>
      </c>
    </row>
    <row r="526" spans="7:23">
      <c r="G526" s="39">
        <f>calc_gear1!$I524</f>
        <v>520</v>
      </c>
      <c r="H526" s="6">
        <f>calc_gear1!$J524</f>
        <v>8</v>
      </c>
      <c r="I526" s="46">
        <f ca="1">calc_gear1!AS524</f>
        <v>1</v>
      </c>
      <c r="J526" s="40" t="str">
        <f ca="1">calc_gear1!AT524</f>
        <v/>
      </c>
      <c r="K526" s="41">
        <f ca="1">calc_gear1!AU524*100</f>
        <v>1400</v>
      </c>
      <c r="M526" s="39">
        <f>calc_gear1!$I1124</f>
        <v>520</v>
      </c>
      <c r="N526" s="6">
        <f>IF($C$3=10,"",calc_gear1!$J1124)</f>
        <v>0</v>
      </c>
      <c r="O526" s="40">
        <f ca="1">IF($C$3=10,"",calc_gear1!AS1124)</f>
        <v>0</v>
      </c>
      <c r="P526" s="40" t="str">
        <f ca="1">calc_gear1!AT1124</f>
        <v/>
      </c>
      <c r="Q526" s="41">
        <f ca="1">IF($C$3=10,"",calc_gear1!AU1124*100)</f>
        <v>1400</v>
      </c>
      <c r="S526" s="39">
        <f>calc_gear1!$I1724</f>
        <v>520</v>
      </c>
      <c r="T526" s="6">
        <f>IF(INT($C$3/10)&lt;=2,"",calc_gear1!$J1724)</f>
        <v>101.4</v>
      </c>
      <c r="U526" s="46">
        <f ca="1">IF(INT($C$3/10)&lt;=2,"",calc_gear1!AS1724)</f>
        <v>1</v>
      </c>
      <c r="V526" s="40" t="str">
        <f ca="1">calc_gear1!AT1724</f>
        <v/>
      </c>
      <c r="W526" s="41">
        <f ca="1">IF(INT($C$3/10)&lt;=2,"",calc_gear1!AU1724*100)</f>
        <v>1400</v>
      </c>
    </row>
    <row r="527" spans="7:23">
      <c r="G527" s="39">
        <f>calc_gear1!$I525</f>
        <v>521</v>
      </c>
      <c r="H527" s="6">
        <f>calc_gear1!$J525</f>
        <v>16</v>
      </c>
      <c r="I527" s="46">
        <f ca="1">calc_gear1!AS525</f>
        <v>1</v>
      </c>
      <c r="J527" s="40" t="str">
        <f ca="1">calc_gear1!AT525</f>
        <v/>
      </c>
      <c r="K527" s="41">
        <f ca="1">calc_gear1!AU525*100</f>
        <v>1400</v>
      </c>
      <c r="M527" s="39">
        <f>calc_gear1!$I1125</f>
        <v>521</v>
      </c>
      <c r="N527" s="6">
        <f>IF($C$3=10,"",calc_gear1!$J1125)</f>
        <v>0</v>
      </c>
      <c r="O527" s="40">
        <f ca="1">IF($C$3=10,"",calc_gear1!AS1125)</f>
        <v>0</v>
      </c>
      <c r="P527" s="40" t="str">
        <f ca="1">calc_gear1!AT1125</f>
        <v/>
      </c>
      <c r="Q527" s="41">
        <f ca="1">IF($C$3=10,"",calc_gear1!AU1125*100)</f>
        <v>1400</v>
      </c>
      <c r="S527" s="39">
        <f>calc_gear1!$I1725</f>
        <v>521</v>
      </c>
      <c r="T527" s="6">
        <f>IF(INT($C$3/10)&lt;=2,"",calc_gear1!$J1725)</f>
        <v>101.2</v>
      </c>
      <c r="U527" s="46">
        <f ca="1">IF(INT($C$3/10)&lt;=2,"",calc_gear1!AS1725)</f>
        <v>1</v>
      </c>
      <c r="V527" s="40" t="str">
        <f ca="1">calc_gear1!AT1725</f>
        <v/>
      </c>
      <c r="W527" s="41">
        <f ca="1">IF(INT($C$3/10)&lt;=2,"",calc_gear1!AU1725*100)</f>
        <v>1400</v>
      </c>
    </row>
    <row r="528" spans="7:23">
      <c r="G528" s="39">
        <f>calc_gear1!$I526</f>
        <v>522</v>
      </c>
      <c r="H528" s="6">
        <f>calc_gear1!$J526</f>
        <v>24</v>
      </c>
      <c r="I528" s="46">
        <f ca="1">calc_gear1!AS526</f>
        <v>1</v>
      </c>
      <c r="J528" s="40" t="str">
        <f ca="1">calc_gear1!AT526</f>
        <v/>
      </c>
      <c r="K528" s="41">
        <f ca="1">calc_gear1!AU526*100</f>
        <v>1400</v>
      </c>
      <c r="M528" s="39">
        <f>calc_gear1!$I1126</f>
        <v>522</v>
      </c>
      <c r="N528" s="6">
        <f>IF($C$3=10,"",calc_gear1!$J1126)</f>
        <v>0</v>
      </c>
      <c r="O528" s="40">
        <f ca="1">IF($C$3=10,"",calc_gear1!AS1126)</f>
        <v>0</v>
      </c>
      <c r="P528" s="40" t="str">
        <f ca="1">calc_gear1!AT1126</f>
        <v/>
      </c>
      <c r="Q528" s="41">
        <f ca="1">IF($C$3=10,"",calc_gear1!AU1126*100)</f>
        <v>1400</v>
      </c>
      <c r="S528" s="39">
        <f>calc_gear1!$I1726</f>
        <v>522</v>
      </c>
      <c r="T528" s="6">
        <f>IF(INT($C$3/10)&lt;=2,"",calc_gear1!$J1726)</f>
        <v>100.8</v>
      </c>
      <c r="U528" s="46">
        <f ca="1">IF(INT($C$3/10)&lt;=2,"",calc_gear1!AS1726)</f>
        <v>1</v>
      </c>
      <c r="V528" s="40" t="str">
        <f ca="1">calc_gear1!AT1726</f>
        <v/>
      </c>
      <c r="W528" s="41">
        <f ca="1">IF(INT($C$3/10)&lt;=2,"",calc_gear1!AU1726*100)</f>
        <v>1400</v>
      </c>
    </row>
    <row r="529" spans="7:23">
      <c r="G529" s="39">
        <f>calc_gear1!$I527</f>
        <v>523</v>
      </c>
      <c r="H529" s="6">
        <f>calc_gear1!$J527</f>
        <v>32</v>
      </c>
      <c r="I529" s="46">
        <f ca="1">calc_gear1!AS527</f>
        <v>1</v>
      </c>
      <c r="J529" s="40" t="str">
        <f ca="1">calc_gear1!AT527</f>
        <v/>
      </c>
      <c r="K529" s="41">
        <f ca="1">calc_gear1!AU527*100</f>
        <v>1400</v>
      </c>
      <c r="M529" s="39">
        <f>calc_gear1!$I1127</f>
        <v>523</v>
      </c>
      <c r="N529" s="6">
        <f>IF($C$3=10,"",calc_gear1!$J1127)</f>
        <v>0</v>
      </c>
      <c r="O529" s="40">
        <f ca="1">IF($C$3=10,"",calc_gear1!AS1127)</f>
        <v>0</v>
      </c>
      <c r="P529" s="40" t="str">
        <f ca="1">calc_gear1!AT1127</f>
        <v/>
      </c>
      <c r="Q529" s="41">
        <f ca="1">IF($C$3=10,"",calc_gear1!AU1127*100)</f>
        <v>1400</v>
      </c>
      <c r="S529" s="39">
        <f>calc_gear1!$I1727</f>
        <v>523</v>
      </c>
      <c r="T529" s="6">
        <f>IF(INT($C$3/10)&lt;=2,"",calc_gear1!$J1727)</f>
        <v>100.4</v>
      </c>
      <c r="U529" s="46">
        <f ca="1">IF(INT($C$3/10)&lt;=2,"",calc_gear1!AS1727)</f>
        <v>1</v>
      </c>
      <c r="V529" s="40" t="str">
        <f ca="1">calc_gear1!AT1727</f>
        <v/>
      </c>
      <c r="W529" s="41">
        <f ca="1">IF(INT($C$3/10)&lt;=2,"",calc_gear1!AU1727*100)</f>
        <v>1400</v>
      </c>
    </row>
    <row r="530" spans="7:23">
      <c r="G530" s="39">
        <f>calc_gear1!$I528</f>
        <v>524</v>
      </c>
      <c r="H530" s="6">
        <f>calc_gear1!$J528</f>
        <v>38.799999999999997</v>
      </c>
      <c r="I530" s="46">
        <f ca="1">calc_gear1!AS528</f>
        <v>1</v>
      </c>
      <c r="J530" s="40" t="str">
        <f ca="1">calc_gear1!AT528</f>
        <v/>
      </c>
      <c r="K530" s="41">
        <f ca="1">calc_gear1!AU528*100</f>
        <v>1400</v>
      </c>
      <c r="M530" s="39">
        <f>calc_gear1!$I1128</f>
        <v>524</v>
      </c>
      <c r="N530" s="6">
        <f>IF($C$3=10,"",calc_gear1!$J1128)</f>
        <v>0</v>
      </c>
      <c r="O530" s="40">
        <f ca="1">IF($C$3=10,"",calc_gear1!AS1128)</f>
        <v>0</v>
      </c>
      <c r="P530" s="40" t="str">
        <f ca="1">calc_gear1!AT1128</f>
        <v/>
      </c>
      <c r="Q530" s="41">
        <f ca="1">IF($C$3=10,"",calc_gear1!AU1128*100)</f>
        <v>1400</v>
      </c>
      <c r="S530" s="39">
        <f>calc_gear1!$I1728</f>
        <v>524</v>
      </c>
      <c r="T530" s="6">
        <f>IF(INT($C$3/10)&lt;=2,"",calc_gear1!$J1728)</f>
        <v>99.9</v>
      </c>
      <c r="U530" s="46">
        <f ca="1">IF(INT($C$3/10)&lt;=2,"",calc_gear1!AS1728)</f>
        <v>1</v>
      </c>
      <c r="V530" s="40" t="str">
        <f ca="1">calc_gear1!AT1728</f>
        <v/>
      </c>
      <c r="W530" s="41">
        <f ca="1">IF(INT($C$3/10)&lt;=2,"",calc_gear1!AU1728*100)</f>
        <v>1400</v>
      </c>
    </row>
    <row r="531" spans="7:23">
      <c r="G531" s="39">
        <f>calc_gear1!$I529</f>
        <v>525</v>
      </c>
      <c r="H531" s="6">
        <f>calc_gear1!$J529</f>
        <v>43.1</v>
      </c>
      <c r="I531" s="46">
        <f ca="1">calc_gear1!AS529</f>
        <v>1</v>
      </c>
      <c r="J531" s="40" t="str">
        <f ca="1">calc_gear1!AT529</f>
        <v/>
      </c>
      <c r="K531" s="41">
        <f ca="1">calc_gear1!AU529*100</f>
        <v>1400</v>
      </c>
      <c r="M531" s="39">
        <f>calc_gear1!$I1129</f>
        <v>525</v>
      </c>
      <c r="N531" s="6">
        <f>IF($C$3=10,"",calc_gear1!$J1129)</f>
        <v>0</v>
      </c>
      <c r="O531" s="40">
        <f ca="1">IF($C$3=10,"",calc_gear1!AS1129)</f>
        <v>0</v>
      </c>
      <c r="P531" s="40" t="str">
        <f ca="1">calc_gear1!AT1129</f>
        <v/>
      </c>
      <c r="Q531" s="41">
        <f ca="1">IF($C$3=10,"",calc_gear1!AU1129*100)</f>
        <v>1400</v>
      </c>
      <c r="S531" s="39">
        <f>calc_gear1!$I1729</f>
        <v>525</v>
      </c>
      <c r="T531" s="6">
        <f>IF(INT($C$3/10)&lt;=2,"",calc_gear1!$J1729)</f>
        <v>99.6</v>
      </c>
      <c r="U531" s="46">
        <f ca="1">IF(INT($C$3/10)&lt;=2,"",calc_gear1!AS1729)</f>
        <v>1</v>
      </c>
      <c r="V531" s="40" t="str">
        <f ca="1">calc_gear1!AT1729</f>
        <v/>
      </c>
      <c r="W531" s="41">
        <f ca="1">IF(INT($C$3/10)&lt;=2,"",calc_gear1!AU1729*100)</f>
        <v>1400</v>
      </c>
    </row>
    <row r="532" spans="7:23">
      <c r="G532" s="39">
        <f>calc_gear1!$I530</f>
        <v>526</v>
      </c>
      <c r="H532" s="6">
        <f>calc_gear1!$J530</f>
        <v>46</v>
      </c>
      <c r="I532" s="46">
        <f ca="1">calc_gear1!AS530</f>
        <v>1</v>
      </c>
      <c r="J532" s="40" t="str">
        <f ca="1">calc_gear1!AT530</f>
        <v/>
      </c>
      <c r="K532" s="41">
        <f ca="1">calc_gear1!AU530*100</f>
        <v>1400</v>
      </c>
      <c r="M532" s="39">
        <f>calc_gear1!$I1130</f>
        <v>526</v>
      </c>
      <c r="N532" s="6">
        <f>IF($C$3=10,"",calc_gear1!$J1130)</f>
        <v>0</v>
      </c>
      <c r="O532" s="40">
        <f ca="1">IF($C$3=10,"",calc_gear1!AS1130)</f>
        <v>0</v>
      </c>
      <c r="P532" s="40" t="str">
        <f ca="1">calc_gear1!AT1130</f>
        <v/>
      </c>
      <c r="Q532" s="41">
        <f ca="1">IF($C$3=10,"",calc_gear1!AU1130*100)</f>
        <v>1400</v>
      </c>
      <c r="S532" s="39">
        <f>calc_gear1!$I1730</f>
        <v>526</v>
      </c>
      <c r="T532" s="6">
        <f>IF(INT($C$3/10)&lt;=2,"",calc_gear1!$J1730)</f>
        <v>99.5</v>
      </c>
      <c r="U532" s="46">
        <f ca="1">IF(INT($C$3/10)&lt;=2,"",calc_gear1!AS1730)</f>
        <v>1</v>
      </c>
      <c r="V532" s="40" t="str">
        <f ca="1">calc_gear1!AT1730</f>
        <v/>
      </c>
      <c r="W532" s="41">
        <f ca="1">IF(INT($C$3/10)&lt;=2,"",calc_gear1!AU1730*100)</f>
        <v>1400</v>
      </c>
    </row>
    <row r="533" spans="7:23">
      <c r="G533" s="39">
        <f>calc_gear1!$I531</f>
        <v>527</v>
      </c>
      <c r="H533" s="6">
        <f>calc_gear1!$J531</f>
        <v>47.5</v>
      </c>
      <c r="I533" s="46">
        <f ca="1">calc_gear1!AS531</f>
        <v>1</v>
      </c>
      <c r="J533" s="40" t="str">
        <f ca="1">calc_gear1!AT531</f>
        <v/>
      </c>
      <c r="K533" s="41">
        <f ca="1">calc_gear1!AU531*100</f>
        <v>1400</v>
      </c>
      <c r="M533" s="39">
        <f>calc_gear1!$I1131</f>
        <v>527</v>
      </c>
      <c r="N533" s="6">
        <f>IF($C$3=10,"",calc_gear1!$J1131)</f>
        <v>0</v>
      </c>
      <c r="O533" s="40">
        <f ca="1">IF($C$3=10,"",calc_gear1!AS1131)</f>
        <v>0</v>
      </c>
      <c r="P533" s="40" t="str">
        <f ca="1">calc_gear1!AT1131</f>
        <v/>
      </c>
      <c r="Q533" s="41">
        <f ca="1">IF($C$3=10,"",calc_gear1!AU1131*100)</f>
        <v>1400</v>
      </c>
      <c r="S533" s="39">
        <f>calc_gear1!$I1731</f>
        <v>527</v>
      </c>
      <c r="T533" s="6">
        <f>IF(INT($C$3/10)&lt;=2,"",calc_gear1!$J1731)</f>
        <v>99.5</v>
      </c>
      <c r="U533" s="46">
        <f ca="1">IF(INT($C$3/10)&lt;=2,"",calc_gear1!AS1731)</f>
        <v>1</v>
      </c>
      <c r="V533" s="40" t="str">
        <f ca="1">calc_gear1!AT1731</f>
        <v/>
      </c>
      <c r="W533" s="41">
        <f ca="1">IF(INT($C$3/10)&lt;=2,"",calc_gear1!AU1731*100)</f>
        <v>1400</v>
      </c>
    </row>
    <row r="534" spans="7:23">
      <c r="G534" s="39">
        <f>calc_gear1!$I532</f>
        <v>528</v>
      </c>
      <c r="H534" s="6">
        <f>calc_gear1!$J532</f>
        <v>47.5</v>
      </c>
      <c r="I534" s="46">
        <f ca="1">calc_gear1!AS532</f>
        <v>1</v>
      </c>
      <c r="J534" s="40">
        <f ca="1">calc_gear1!AT532</f>
        <v>-1</v>
      </c>
      <c r="K534" s="41">
        <f ca="1">calc_gear1!AU532*100</f>
        <v>1400</v>
      </c>
      <c r="M534" s="39">
        <f>calc_gear1!$I1132</f>
        <v>528</v>
      </c>
      <c r="N534" s="6">
        <f>IF($C$3=10,"",calc_gear1!$J1132)</f>
        <v>0</v>
      </c>
      <c r="O534" s="46">
        <f ca="1">IF($C$3=10,"",calc_gear1!AS1132)</f>
        <v>1</v>
      </c>
      <c r="P534" s="40">
        <f ca="1">calc_gear1!AT1132</f>
        <v>-1</v>
      </c>
      <c r="Q534" s="41">
        <f ca="1">IF($C$3=10,"",calc_gear1!AU1132*100)</f>
        <v>1400</v>
      </c>
      <c r="S534" s="39">
        <f>calc_gear1!$I1732</f>
        <v>528</v>
      </c>
      <c r="T534" s="6">
        <f>IF(INT($C$3/10)&lt;=2,"",calc_gear1!$J1732)</f>
        <v>99.6</v>
      </c>
      <c r="U534" s="46">
        <f ca="1">IF(INT($C$3/10)&lt;=2,"",calc_gear1!AS1732)</f>
        <v>1</v>
      </c>
      <c r="V534" s="40" t="str">
        <f ca="1">calc_gear1!AT1732</f>
        <v/>
      </c>
      <c r="W534" s="41">
        <f ca="1">IF(INT($C$3/10)&lt;=2,"",calc_gear1!AU1732*100)</f>
        <v>1400</v>
      </c>
    </row>
    <row r="535" spans="7:23">
      <c r="G535" s="39">
        <f>calc_gear1!$I533</f>
        <v>529</v>
      </c>
      <c r="H535" s="6">
        <f>calc_gear1!$J533</f>
        <v>44.8</v>
      </c>
      <c r="I535" s="46">
        <f ca="1">calc_gear1!AS533</f>
        <v>1</v>
      </c>
      <c r="J535" s="40">
        <f ca="1">calc_gear1!AT533</f>
        <v>-1</v>
      </c>
      <c r="K535" s="41">
        <f ca="1">calc_gear1!AU533*100</f>
        <v>1400</v>
      </c>
      <c r="M535" s="39">
        <f>calc_gear1!$I1133</f>
        <v>529</v>
      </c>
      <c r="N535" s="6">
        <f>IF($C$3=10,"",calc_gear1!$J1133)</f>
        <v>0</v>
      </c>
      <c r="O535" s="46">
        <f ca="1">IF($C$3=10,"",calc_gear1!AS1133)</f>
        <v>1</v>
      </c>
      <c r="P535" s="40">
        <f ca="1">calc_gear1!AT1133</f>
        <v>-1</v>
      </c>
      <c r="Q535" s="41">
        <f ca="1">IF($C$3=10,"",calc_gear1!AU1133*100)</f>
        <v>1400</v>
      </c>
      <c r="S535" s="39">
        <f>calc_gear1!$I1733</f>
        <v>529</v>
      </c>
      <c r="T535" s="6">
        <f>IF(INT($C$3/10)&lt;=2,"",calc_gear1!$J1733)</f>
        <v>99.7</v>
      </c>
      <c r="U535" s="46">
        <f ca="1">IF(INT($C$3/10)&lt;=2,"",calc_gear1!AS1733)</f>
        <v>1</v>
      </c>
      <c r="V535" s="40" t="str">
        <f ca="1">calc_gear1!AT1733</f>
        <v/>
      </c>
      <c r="W535" s="41">
        <f ca="1">IF(INT($C$3/10)&lt;=2,"",calc_gear1!AU1733*100)</f>
        <v>1400</v>
      </c>
    </row>
    <row r="536" spans="7:23">
      <c r="G536" s="39">
        <f>calc_gear1!$I534</f>
        <v>530</v>
      </c>
      <c r="H536" s="6">
        <f>calc_gear1!$J534</f>
        <v>40.1</v>
      </c>
      <c r="I536" s="46">
        <f ca="1">calc_gear1!AS534</f>
        <v>1</v>
      </c>
      <c r="J536" s="40">
        <f ca="1">calc_gear1!AT534</f>
        <v>-1</v>
      </c>
      <c r="K536" s="41">
        <f ca="1">calc_gear1!AU534*100</f>
        <v>1400</v>
      </c>
      <c r="M536" s="39">
        <f>calc_gear1!$I1134</f>
        <v>530</v>
      </c>
      <c r="N536" s="6">
        <f>IF($C$3=10,"",calc_gear1!$J1134)</f>
        <v>0</v>
      </c>
      <c r="O536" s="46">
        <f ca="1">IF($C$3=10,"",calc_gear1!AS1134)</f>
        <v>1</v>
      </c>
      <c r="P536" s="40">
        <f ca="1">calc_gear1!AT1134</f>
        <v>-1</v>
      </c>
      <c r="Q536" s="41">
        <f ca="1">IF($C$3=10,"",calc_gear1!AU1134*100)</f>
        <v>1400</v>
      </c>
      <c r="S536" s="39">
        <f>calc_gear1!$I1734</f>
        <v>530</v>
      </c>
      <c r="T536" s="6">
        <f>IF(INT($C$3/10)&lt;=2,"",calc_gear1!$J1734)</f>
        <v>99.8</v>
      </c>
      <c r="U536" s="46">
        <f ca="1">IF(INT($C$3/10)&lt;=2,"",calc_gear1!AS1734)</f>
        <v>1</v>
      </c>
      <c r="V536" s="40" t="str">
        <f ca="1">calc_gear1!AT1734</f>
        <v/>
      </c>
      <c r="W536" s="41">
        <f ca="1">IF(INT($C$3/10)&lt;=2,"",calc_gear1!AU1734*100)</f>
        <v>1400</v>
      </c>
    </row>
    <row r="537" spans="7:23">
      <c r="G537" s="39">
        <f>calc_gear1!$I535</f>
        <v>531</v>
      </c>
      <c r="H537" s="6">
        <f>calc_gear1!$J535</f>
        <v>33.799999999999997</v>
      </c>
      <c r="I537" s="46">
        <f ca="1">calc_gear1!AS535</f>
        <v>1</v>
      </c>
      <c r="J537" s="40">
        <f ca="1">calc_gear1!AT535</f>
        <v>-1</v>
      </c>
      <c r="K537" s="41">
        <f ca="1">calc_gear1!AU535*100</f>
        <v>1400</v>
      </c>
      <c r="M537" s="39">
        <f>calc_gear1!$I1135</f>
        <v>531</v>
      </c>
      <c r="N537" s="6">
        <f>IF($C$3=10,"",calc_gear1!$J1135)</f>
        <v>0</v>
      </c>
      <c r="O537" s="46">
        <f ca="1">IF($C$3=10,"",calc_gear1!AS1135)</f>
        <v>1</v>
      </c>
      <c r="P537" s="40">
        <f ca="1">calc_gear1!AT1135</f>
        <v>-1</v>
      </c>
      <c r="Q537" s="41">
        <f ca="1">IF($C$3=10,"",calc_gear1!AU1135*100)</f>
        <v>1400</v>
      </c>
      <c r="S537" s="39">
        <f>calc_gear1!$I1735</f>
        <v>531</v>
      </c>
      <c r="T537" s="6">
        <f>IF(INT($C$3/10)&lt;=2,"",calc_gear1!$J1735)</f>
        <v>99.9</v>
      </c>
      <c r="U537" s="46">
        <f ca="1">IF(INT($C$3/10)&lt;=2,"",calc_gear1!AS1735)</f>
        <v>1</v>
      </c>
      <c r="V537" s="40" t="str">
        <f ca="1">calc_gear1!AT1735</f>
        <v/>
      </c>
      <c r="W537" s="41">
        <f ca="1">IF(INT($C$3/10)&lt;=2,"",calc_gear1!AU1735*100)</f>
        <v>1400</v>
      </c>
    </row>
    <row r="538" spans="7:23">
      <c r="G538" s="39">
        <f>calc_gear1!$I536</f>
        <v>532</v>
      </c>
      <c r="H538" s="6">
        <f>calc_gear1!$J536</f>
        <v>27.2</v>
      </c>
      <c r="I538" s="46">
        <f ca="1">calc_gear1!AS536</f>
        <v>1</v>
      </c>
      <c r="J538" s="40">
        <f ca="1">calc_gear1!AT536</f>
        <v>-1</v>
      </c>
      <c r="K538" s="41">
        <f ca="1">calc_gear1!AU536*100</f>
        <v>1400</v>
      </c>
      <c r="M538" s="39">
        <f>calc_gear1!$I1136</f>
        <v>532</v>
      </c>
      <c r="N538" s="6">
        <f>IF($C$3=10,"",calc_gear1!$J1136)</f>
        <v>0</v>
      </c>
      <c r="O538" s="46">
        <f ca="1">IF($C$3=10,"",calc_gear1!AS1136)</f>
        <v>1</v>
      </c>
      <c r="P538" s="40">
        <f ca="1">calc_gear1!AT1136</f>
        <v>-1</v>
      </c>
      <c r="Q538" s="41">
        <f ca="1">IF($C$3=10,"",calc_gear1!AU1136*100)</f>
        <v>1400</v>
      </c>
      <c r="S538" s="39">
        <f>calc_gear1!$I1736</f>
        <v>532</v>
      </c>
      <c r="T538" s="6">
        <f>IF(INT($C$3/10)&lt;=2,"",calc_gear1!$J1736)</f>
        <v>100</v>
      </c>
      <c r="U538" s="46">
        <f ca="1">IF(INT($C$3/10)&lt;=2,"",calc_gear1!AS1736)</f>
        <v>1</v>
      </c>
      <c r="V538" s="40" t="str">
        <f ca="1">calc_gear1!AT1736</f>
        <v/>
      </c>
      <c r="W538" s="41">
        <f ca="1">IF(INT($C$3/10)&lt;=2,"",calc_gear1!AU1736*100)</f>
        <v>1400</v>
      </c>
    </row>
    <row r="539" spans="7:23">
      <c r="G539" s="39">
        <f>calc_gear1!$I537</f>
        <v>533</v>
      </c>
      <c r="H539" s="6">
        <f>calc_gear1!$J537</f>
        <v>20</v>
      </c>
      <c r="I539" s="46">
        <f ca="1">calc_gear1!AS537</f>
        <v>1</v>
      </c>
      <c r="J539" s="40">
        <f ca="1">calc_gear1!AT537</f>
        <v>-1</v>
      </c>
      <c r="K539" s="41">
        <f ca="1">calc_gear1!AU537*100</f>
        <v>1400</v>
      </c>
      <c r="M539" s="39">
        <f>calc_gear1!$I1137</f>
        <v>533</v>
      </c>
      <c r="N539" s="6">
        <f>IF($C$3=10,"",calc_gear1!$J1137)</f>
        <v>2.2999999999999998</v>
      </c>
      <c r="O539" s="46">
        <f ca="1">IF($C$3=10,"",calc_gear1!AS1137)</f>
        <v>1</v>
      </c>
      <c r="P539" s="40" t="str">
        <f ca="1">calc_gear1!AT1137</f>
        <v/>
      </c>
      <c r="Q539" s="41">
        <f ca="1">IF($C$3=10,"",calc_gear1!AU1137*100)</f>
        <v>1400</v>
      </c>
      <c r="R539" s="6"/>
      <c r="S539" s="39">
        <f>calc_gear1!$I1737</f>
        <v>533</v>
      </c>
      <c r="T539" s="6">
        <f>IF(INT($C$3/10)&lt;=2,"",calc_gear1!$J1737)</f>
        <v>100</v>
      </c>
      <c r="U539" s="46">
        <f ca="1">IF(INT($C$3/10)&lt;=2,"",calc_gear1!AS1737)</f>
        <v>1</v>
      </c>
      <c r="V539" s="40" t="str">
        <f ca="1">calc_gear1!AT1737</f>
        <v/>
      </c>
      <c r="W539" s="41">
        <f ca="1">IF(INT($C$3/10)&lt;=2,"",calc_gear1!AU1737*100)</f>
        <v>1400</v>
      </c>
    </row>
    <row r="540" spans="7:23">
      <c r="G540" s="39">
        <f>calc_gear1!$I538</f>
        <v>534</v>
      </c>
      <c r="H540" s="6">
        <f>calc_gear1!$J538</f>
        <v>12.8</v>
      </c>
      <c r="I540" s="46">
        <f ca="1">calc_gear1!AS538</f>
        <v>1</v>
      </c>
      <c r="J540" s="40">
        <f ca="1">calc_gear1!AT538</f>
        <v>-1</v>
      </c>
      <c r="K540" s="41">
        <f ca="1">calc_gear1!AU538*100</f>
        <v>1400</v>
      </c>
      <c r="M540" s="39">
        <f>calc_gear1!$I1138</f>
        <v>534</v>
      </c>
      <c r="N540" s="6">
        <f>IF($C$3=10,"",calc_gear1!$J1138)</f>
        <v>7.2</v>
      </c>
      <c r="O540" s="46">
        <f ca="1">IF($C$3=10,"",calc_gear1!AS1138)</f>
        <v>1</v>
      </c>
      <c r="P540" s="40" t="str">
        <f ca="1">calc_gear1!AT1138</f>
        <v/>
      </c>
      <c r="Q540" s="41">
        <f ca="1">IF($C$3=10,"",calc_gear1!AU1138*100)</f>
        <v>1400</v>
      </c>
      <c r="R540" s="6"/>
      <c r="S540" s="39">
        <f>calc_gear1!$I1738</f>
        <v>534</v>
      </c>
      <c r="T540" s="6">
        <f>IF(INT($C$3/10)&lt;=2,"",calc_gear1!$J1738)</f>
        <v>100.1</v>
      </c>
      <c r="U540" s="46">
        <f ca="1">IF(INT($C$3/10)&lt;=2,"",calc_gear1!AS1738)</f>
        <v>1</v>
      </c>
      <c r="V540" s="40" t="str">
        <f ca="1">calc_gear1!AT1738</f>
        <v/>
      </c>
      <c r="W540" s="41">
        <f ca="1">IF(INT($C$3/10)&lt;=2,"",calc_gear1!AU1738*100)</f>
        <v>1400</v>
      </c>
    </row>
    <row r="541" spans="7:23">
      <c r="G541" s="39">
        <f>calc_gear1!$I539</f>
        <v>535</v>
      </c>
      <c r="H541" s="6">
        <f>calc_gear1!$J539</f>
        <v>7</v>
      </c>
      <c r="I541" s="46">
        <f ca="1">calc_gear1!AS539</f>
        <v>1</v>
      </c>
      <c r="J541" s="40">
        <f ca="1">calc_gear1!AT539</f>
        <v>-1</v>
      </c>
      <c r="K541" s="41">
        <f ca="1">calc_gear1!AU539*100</f>
        <v>1400</v>
      </c>
      <c r="M541" s="39">
        <f>calc_gear1!$I1139</f>
        <v>535</v>
      </c>
      <c r="N541" s="6">
        <f>IF($C$3=10,"",calc_gear1!$J1139)</f>
        <v>14.6</v>
      </c>
      <c r="O541" s="46">
        <f ca="1">IF($C$3=10,"",calc_gear1!AS1139)</f>
        <v>1</v>
      </c>
      <c r="P541" s="40" t="str">
        <f ca="1">calc_gear1!AT1139</f>
        <v/>
      </c>
      <c r="Q541" s="41">
        <f ca="1">IF($C$3=10,"",calc_gear1!AU1139*100)</f>
        <v>1400</v>
      </c>
      <c r="R541" s="6"/>
      <c r="S541" s="39">
        <f>calc_gear1!$I1739</f>
        <v>535</v>
      </c>
      <c r="T541" s="6">
        <f>IF(INT($C$3/10)&lt;=2,"",calc_gear1!$J1739)</f>
        <v>100.2</v>
      </c>
      <c r="U541" s="46">
        <f ca="1">IF(INT($C$3/10)&lt;=2,"",calc_gear1!AS1739)</f>
        <v>1</v>
      </c>
      <c r="V541" s="40" t="str">
        <f ca="1">calc_gear1!AT1739</f>
        <v/>
      </c>
      <c r="W541" s="41">
        <f ca="1">IF(INT($C$3/10)&lt;=2,"",calc_gear1!AU1739*100)</f>
        <v>1400</v>
      </c>
    </row>
    <row r="542" spans="7:23">
      <c r="G542" s="39">
        <f>calc_gear1!$I540</f>
        <v>536</v>
      </c>
      <c r="H542" s="6">
        <f>calc_gear1!$J540</f>
        <v>2.2000000000000002</v>
      </c>
      <c r="I542" s="46">
        <f ca="1">calc_gear1!AS540</f>
        <v>1</v>
      </c>
      <c r="J542" s="40">
        <f ca="1">calc_gear1!AT540</f>
        <v>-1</v>
      </c>
      <c r="K542" s="41">
        <f ca="1">calc_gear1!AU540*100</f>
        <v>1400</v>
      </c>
      <c r="M542" s="39">
        <f>calc_gear1!$I1140</f>
        <v>536</v>
      </c>
      <c r="N542" s="6">
        <f>IF($C$3=10,"",calc_gear1!$J1140)</f>
        <v>23.5</v>
      </c>
      <c r="O542" s="46">
        <f ca="1">IF($C$3=10,"",calc_gear1!AS1140)</f>
        <v>1</v>
      </c>
      <c r="P542" s="40" t="str">
        <f ca="1">calc_gear1!AT1140</f>
        <v/>
      </c>
      <c r="Q542" s="41">
        <f ca="1">IF($C$3=10,"",calc_gear1!AU1140*100)</f>
        <v>1400</v>
      </c>
      <c r="R542" s="6"/>
      <c r="S542" s="39">
        <f>calc_gear1!$I1740</f>
        <v>536</v>
      </c>
      <c r="T542" s="6">
        <f>IF(INT($C$3/10)&lt;=2,"",calc_gear1!$J1740)</f>
        <v>100.4</v>
      </c>
      <c r="U542" s="46">
        <f ca="1">IF(INT($C$3/10)&lt;=2,"",calc_gear1!AS1740)</f>
        <v>1</v>
      </c>
      <c r="V542" s="40" t="str">
        <f ca="1">calc_gear1!AT1740</f>
        <v/>
      </c>
      <c r="W542" s="41">
        <f ca="1">IF(INT($C$3/10)&lt;=2,"",calc_gear1!AU1740*100)</f>
        <v>1400</v>
      </c>
    </row>
    <row r="543" spans="7:23">
      <c r="G543" s="39">
        <f>calc_gear1!$I541</f>
        <v>537</v>
      </c>
      <c r="H543" s="6">
        <f>calc_gear1!$J541</f>
        <v>0</v>
      </c>
      <c r="I543" s="46">
        <f ca="1">calc_gear1!AS541</f>
        <v>1</v>
      </c>
      <c r="J543" s="40">
        <f ca="1">calc_gear1!AT541</f>
        <v>-1</v>
      </c>
      <c r="K543" s="41">
        <f ca="1">calc_gear1!AU541*100</f>
        <v>1400</v>
      </c>
      <c r="M543" s="39">
        <f>calc_gear1!$I1141</f>
        <v>537</v>
      </c>
      <c r="N543" s="6">
        <f>IF($C$3=10,"",calc_gear1!$J1141)</f>
        <v>33</v>
      </c>
      <c r="O543" s="46">
        <f ca="1">IF($C$3=10,"",calc_gear1!AS1141)</f>
        <v>1</v>
      </c>
      <c r="P543" s="40" t="str">
        <f ca="1">calc_gear1!AT1141</f>
        <v/>
      </c>
      <c r="Q543" s="41">
        <f ca="1">IF($C$3=10,"",calc_gear1!AU1141*100)</f>
        <v>1400</v>
      </c>
      <c r="S543" s="39">
        <f>calc_gear1!$I1741</f>
        <v>537</v>
      </c>
      <c r="T543" s="6">
        <f>IF(INT($C$3/10)&lt;=2,"",calc_gear1!$J1741)</f>
        <v>100.5</v>
      </c>
      <c r="U543" s="46">
        <f ca="1">IF(INT($C$3/10)&lt;=2,"",calc_gear1!AS1741)</f>
        <v>1</v>
      </c>
      <c r="V543" s="40" t="str">
        <f ca="1">calc_gear1!AT1741</f>
        <v/>
      </c>
      <c r="W543" s="41">
        <f ca="1">IF(INT($C$3/10)&lt;=2,"",calc_gear1!AU1741*100)</f>
        <v>1400</v>
      </c>
    </row>
    <row r="544" spans="7:23">
      <c r="G544" s="39">
        <f>calc_gear1!$I542</f>
        <v>538</v>
      </c>
      <c r="H544" s="6">
        <f>calc_gear1!$J542</f>
        <v>0</v>
      </c>
      <c r="I544" s="46">
        <f ca="1">calc_gear1!AS542</f>
        <v>1</v>
      </c>
      <c r="J544" s="40">
        <f ca="1">calc_gear1!AT542</f>
        <v>-1</v>
      </c>
      <c r="K544" s="41">
        <f ca="1">calc_gear1!AU542*100</f>
        <v>1400</v>
      </c>
      <c r="M544" s="39">
        <f>calc_gear1!$I1142</f>
        <v>538</v>
      </c>
      <c r="N544" s="6">
        <f>IF($C$3=10,"",calc_gear1!$J1142)</f>
        <v>42.7</v>
      </c>
      <c r="O544" s="46">
        <f ca="1">IF($C$3=10,"",calc_gear1!AS1142)</f>
        <v>1</v>
      </c>
      <c r="P544" s="40" t="str">
        <f ca="1">calc_gear1!AT1142</f>
        <v/>
      </c>
      <c r="Q544" s="41">
        <f ca="1">IF($C$3=10,"",calc_gear1!AU1142*100)</f>
        <v>1400</v>
      </c>
      <c r="S544" s="39">
        <f>calc_gear1!$I1742</f>
        <v>538</v>
      </c>
      <c r="T544" s="6">
        <f>IF(INT($C$3/10)&lt;=2,"",calc_gear1!$J1742)</f>
        <v>100.6</v>
      </c>
      <c r="U544" s="46">
        <f ca="1">IF(INT($C$3/10)&lt;=2,"",calc_gear1!AS1742)</f>
        <v>1</v>
      </c>
      <c r="V544" s="40" t="str">
        <f ca="1">calc_gear1!AT1742</f>
        <v/>
      </c>
      <c r="W544" s="41">
        <f ca="1">IF(INT($C$3/10)&lt;=2,"",calc_gear1!AU1742*100)</f>
        <v>1400</v>
      </c>
    </row>
    <row r="545" spans="7:23">
      <c r="G545" s="39">
        <f>calc_gear1!$I543</f>
        <v>539</v>
      </c>
      <c r="H545" s="6">
        <f>calc_gear1!$J543</f>
        <v>0</v>
      </c>
      <c r="I545" s="46">
        <f ca="1">calc_gear1!AS543</f>
        <v>1</v>
      </c>
      <c r="J545" s="40">
        <f ca="1">calc_gear1!AT543</f>
        <v>-1</v>
      </c>
      <c r="K545" s="41">
        <f ca="1">calc_gear1!AU543*100</f>
        <v>1400</v>
      </c>
      <c r="M545" s="39">
        <f>calc_gear1!$I1143</f>
        <v>539</v>
      </c>
      <c r="N545" s="6">
        <f>IF($C$3=10,"",calc_gear1!$J1143)</f>
        <v>51.8</v>
      </c>
      <c r="O545" s="46">
        <f ca="1">IF($C$3=10,"",calc_gear1!AS1143)</f>
        <v>1</v>
      </c>
      <c r="P545" s="40" t="str">
        <f ca="1">calc_gear1!AT1143</f>
        <v/>
      </c>
      <c r="Q545" s="41">
        <f ca="1">IF($C$3=10,"",calc_gear1!AU1143*100)</f>
        <v>1400</v>
      </c>
      <c r="S545" s="39">
        <f>calc_gear1!$I1743</f>
        <v>539</v>
      </c>
      <c r="T545" s="6">
        <f>IF(INT($C$3/10)&lt;=2,"",calc_gear1!$J1743)</f>
        <v>100.7</v>
      </c>
      <c r="U545" s="46">
        <f ca="1">IF(INT($C$3/10)&lt;=2,"",calc_gear1!AS1743)</f>
        <v>1</v>
      </c>
      <c r="V545" s="40" t="str">
        <f ca="1">calc_gear1!AT1743</f>
        <v/>
      </c>
      <c r="W545" s="41">
        <f ca="1">IF(INT($C$3/10)&lt;=2,"",calc_gear1!AU1743*100)</f>
        <v>1400</v>
      </c>
    </row>
    <row r="546" spans="7:23">
      <c r="G546" s="39">
        <f>calc_gear1!$I544</f>
        <v>540</v>
      </c>
      <c r="H546" s="6">
        <f>calc_gear1!$J544</f>
        <v>0</v>
      </c>
      <c r="I546" s="46">
        <f ca="1">calc_gear1!AS544</f>
        <v>1</v>
      </c>
      <c r="J546" s="40">
        <f ca="1">calc_gear1!AT544</f>
        <v>-1</v>
      </c>
      <c r="K546" s="41">
        <f ca="1">calc_gear1!AU544*100</f>
        <v>1400</v>
      </c>
      <c r="M546" s="39">
        <f>calc_gear1!$I1144</f>
        <v>540</v>
      </c>
      <c r="N546" s="6">
        <f>IF($C$3=10,"",calc_gear1!$J1144)</f>
        <v>59.4</v>
      </c>
      <c r="O546" s="46">
        <f ca="1">IF($C$3=10,"",calc_gear1!AS1144)</f>
        <v>1</v>
      </c>
      <c r="P546" s="40" t="str">
        <f ca="1">calc_gear1!AT1144</f>
        <v/>
      </c>
      <c r="Q546" s="41">
        <f ca="1">IF($C$3=10,"",calc_gear1!AU1144*100)</f>
        <v>1400</v>
      </c>
      <c r="S546" s="39">
        <f>calc_gear1!$I1744</f>
        <v>540</v>
      </c>
      <c r="T546" s="6">
        <f>IF(INT($C$3/10)&lt;=2,"",calc_gear1!$J1744)</f>
        <v>100.8</v>
      </c>
      <c r="U546" s="46">
        <f ca="1">IF(INT($C$3/10)&lt;=2,"",calc_gear1!AS1744)</f>
        <v>1</v>
      </c>
      <c r="V546" s="40" t="str">
        <f ca="1">calc_gear1!AT1744</f>
        <v/>
      </c>
      <c r="W546" s="41">
        <f ca="1">IF(INT($C$3/10)&lt;=2,"",calc_gear1!AU1744*100)</f>
        <v>1400</v>
      </c>
    </row>
    <row r="547" spans="7:23">
      <c r="G547" s="39">
        <f>calc_gear1!$I545</f>
        <v>541</v>
      </c>
      <c r="H547" s="6">
        <f>calc_gear1!$J545</f>
        <v>0</v>
      </c>
      <c r="I547" s="46">
        <f ca="1">calc_gear1!AS545</f>
        <v>1</v>
      </c>
      <c r="J547" s="40">
        <f ca="1">calc_gear1!AT545</f>
        <v>-1</v>
      </c>
      <c r="K547" s="41">
        <f ca="1">calc_gear1!AU545*100</f>
        <v>1400</v>
      </c>
      <c r="M547" s="39">
        <f>calc_gear1!$I1145</f>
        <v>541</v>
      </c>
      <c r="N547" s="6">
        <f>IF($C$3=10,"",calc_gear1!$J1145)</f>
        <v>65.3</v>
      </c>
      <c r="O547" s="46">
        <f ca="1">IF($C$3=10,"",calc_gear1!AS1145)</f>
        <v>1</v>
      </c>
      <c r="P547" s="40" t="str">
        <f ca="1">calc_gear1!AT1145</f>
        <v/>
      </c>
      <c r="Q547" s="41">
        <f ca="1">IF($C$3=10,"",calc_gear1!AU1145*100)</f>
        <v>1400</v>
      </c>
      <c r="S547" s="39">
        <f>calc_gear1!$I1745</f>
        <v>541</v>
      </c>
      <c r="T547" s="6">
        <f>IF(INT($C$3/10)&lt;=2,"",calc_gear1!$J1745)</f>
        <v>101</v>
      </c>
      <c r="U547" s="46">
        <f ca="1">IF(INT($C$3/10)&lt;=2,"",calc_gear1!AS1745)</f>
        <v>1</v>
      </c>
      <c r="V547" s="40" t="str">
        <f ca="1">calc_gear1!AT1745</f>
        <v/>
      </c>
      <c r="W547" s="41">
        <f ca="1">IF(INT($C$3/10)&lt;=2,"",calc_gear1!AU1745*100)</f>
        <v>1400</v>
      </c>
    </row>
    <row r="548" spans="7:23">
      <c r="G548" s="39">
        <f>calc_gear1!$I546</f>
        <v>542</v>
      </c>
      <c r="H548" s="6">
        <f>calc_gear1!$J546</f>
        <v>2.7</v>
      </c>
      <c r="I548" s="46">
        <f ca="1">calc_gear1!AS546</f>
        <v>1</v>
      </c>
      <c r="J548" s="40" t="str">
        <f ca="1">calc_gear1!AT546</f>
        <v/>
      </c>
      <c r="K548" s="41">
        <f ca="1">calc_gear1!AU546*100</f>
        <v>1400</v>
      </c>
      <c r="M548" s="39">
        <f>calc_gear1!$I1146</f>
        <v>542</v>
      </c>
      <c r="N548" s="6">
        <f>IF($C$3=10,"",calc_gear1!$J1146)</f>
        <v>69.599999999999994</v>
      </c>
      <c r="O548" s="46">
        <f ca="1">IF($C$3=10,"",calc_gear1!AS1146)</f>
        <v>1</v>
      </c>
      <c r="P548" s="40" t="str">
        <f ca="1">calc_gear1!AT1146</f>
        <v/>
      </c>
      <c r="Q548" s="41">
        <f ca="1">IF($C$3=10,"",calc_gear1!AU1146*100)</f>
        <v>1400</v>
      </c>
      <c r="S548" s="39">
        <f>calc_gear1!$I1746</f>
        <v>542</v>
      </c>
      <c r="T548" s="6">
        <f>IF(INT($C$3/10)&lt;=2,"",calc_gear1!$J1746)</f>
        <v>101.3</v>
      </c>
      <c r="U548" s="46">
        <f ca="1">IF(INT($C$3/10)&lt;=2,"",calc_gear1!AS1746)</f>
        <v>1</v>
      </c>
      <c r="V548" s="40" t="str">
        <f ca="1">calc_gear1!AT1746</f>
        <v/>
      </c>
      <c r="W548" s="41">
        <f ca="1">IF(INT($C$3/10)&lt;=2,"",calc_gear1!AU1746*100)</f>
        <v>1400</v>
      </c>
    </row>
    <row r="549" spans="7:23">
      <c r="G549" s="39">
        <f>calc_gear1!$I547</f>
        <v>543</v>
      </c>
      <c r="H549" s="6">
        <f>calc_gear1!$J547</f>
        <v>8</v>
      </c>
      <c r="I549" s="46">
        <f ca="1">calc_gear1!AS547</f>
        <v>1</v>
      </c>
      <c r="J549" s="40" t="str">
        <f ca="1">calc_gear1!AT547</f>
        <v/>
      </c>
      <c r="K549" s="41">
        <f ca="1">calc_gear1!AU547*100</f>
        <v>1400</v>
      </c>
      <c r="M549" s="39">
        <f>calc_gear1!$I1147</f>
        <v>543</v>
      </c>
      <c r="N549" s="6">
        <f>IF($C$3=10,"",calc_gear1!$J1147)</f>
        <v>72.3</v>
      </c>
      <c r="O549" s="46">
        <f ca="1">IF($C$3=10,"",calc_gear1!AS1147)</f>
        <v>1</v>
      </c>
      <c r="P549" s="40" t="str">
        <f ca="1">calc_gear1!AT1147</f>
        <v/>
      </c>
      <c r="Q549" s="41">
        <f ca="1">IF($C$3=10,"",calc_gear1!AU1147*100)</f>
        <v>1400</v>
      </c>
      <c r="S549" s="39">
        <f>calc_gear1!$I1747</f>
        <v>543</v>
      </c>
      <c r="T549" s="6">
        <f>IF(INT($C$3/10)&lt;=2,"",calc_gear1!$J1747)</f>
        <v>102</v>
      </c>
      <c r="U549" s="46">
        <f ca="1">IF(INT($C$3/10)&lt;=2,"",calc_gear1!AS1747)</f>
        <v>1</v>
      </c>
      <c r="V549" s="40" t="str">
        <f ca="1">calc_gear1!AT1747</f>
        <v/>
      </c>
      <c r="W549" s="41">
        <f ca="1">IF(INT($C$3/10)&lt;=2,"",calc_gear1!AU1747*100)</f>
        <v>1400</v>
      </c>
    </row>
    <row r="550" spans="7:23">
      <c r="G550" s="39">
        <f>calc_gear1!$I548</f>
        <v>544</v>
      </c>
      <c r="H550" s="6">
        <f>calc_gear1!$J548</f>
        <v>16</v>
      </c>
      <c r="I550" s="46">
        <f ca="1">calc_gear1!AS548</f>
        <v>1</v>
      </c>
      <c r="J550" s="40" t="str">
        <f ca="1">calc_gear1!AT548</f>
        <v/>
      </c>
      <c r="K550" s="41">
        <f ca="1">calc_gear1!AU548*100</f>
        <v>1400</v>
      </c>
      <c r="M550" s="39">
        <f>calc_gear1!$I1148</f>
        <v>544</v>
      </c>
      <c r="N550" s="6">
        <f>IF($C$3=10,"",calc_gear1!$J1148)</f>
        <v>73.900000000000006</v>
      </c>
      <c r="O550" s="46">
        <f ca="1">IF($C$3=10,"",calc_gear1!AS1148)</f>
        <v>1</v>
      </c>
      <c r="P550" s="40" t="str">
        <f ca="1">calc_gear1!AT1148</f>
        <v/>
      </c>
      <c r="Q550" s="41">
        <f ca="1">IF($C$3=10,"",calc_gear1!AU1148*100)</f>
        <v>1400</v>
      </c>
      <c r="S550" s="39">
        <f>calc_gear1!$I1748</f>
        <v>544</v>
      </c>
      <c r="T550" s="6">
        <f>IF(INT($C$3/10)&lt;=2,"",calc_gear1!$J1748)</f>
        <v>102.7</v>
      </c>
      <c r="U550" s="46">
        <f ca="1">IF(INT($C$3/10)&lt;=2,"",calc_gear1!AS1748)</f>
        <v>1</v>
      </c>
      <c r="V550" s="40" t="str">
        <f ca="1">calc_gear1!AT1748</f>
        <v/>
      </c>
      <c r="W550" s="41">
        <f ca="1">IF(INT($C$3/10)&lt;=2,"",calc_gear1!AU1748*100)</f>
        <v>1400</v>
      </c>
    </row>
    <row r="551" spans="7:23">
      <c r="G551" s="39">
        <f>calc_gear1!$I549</f>
        <v>545</v>
      </c>
      <c r="H551" s="6">
        <f>calc_gear1!$J549</f>
        <v>24</v>
      </c>
      <c r="I551" s="46">
        <f ca="1">calc_gear1!AS549</f>
        <v>1</v>
      </c>
      <c r="J551" s="40" t="str">
        <f ca="1">calc_gear1!AT549</f>
        <v/>
      </c>
      <c r="K551" s="41">
        <f ca="1">calc_gear1!AU549*100</f>
        <v>1400</v>
      </c>
      <c r="M551" s="39">
        <f>calc_gear1!$I1149</f>
        <v>545</v>
      </c>
      <c r="N551" s="6">
        <f>IF($C$3=10,"",calc_gear1!$J1149)</f>
        <v>75</v>
      </c>
      <c r="O551" s="46">
        <f ca="1">IF($C$3=10,"",calc_gear1!AS1149)</f>
        <v>1</v>
      </c>
      <c r="P551" s="40" t="str">
        <f ca="1">calc_gear1!AT1149</f>
        <v/>
      </c>
      <c r="Q551" s="41">
        <f ca="1">IF($C$3=10,"",calc_gear1!AU1149*100)</f>
        <v>1400</v>
      </c>
      <c r="S551" s="39">
        <f>calc_gear1!$I1749</f>
        <v>545</v>
      </c>
      <c r="T551" s="6">
        <f>IF(INT($C$3/10)&lt;=2,"",calc_gear1!$J1749)</f>
        <v>103.5</v>
      </c>
      <c r="U551" s="46">
        <f ca="1">IF(INT($C$3/10)&lt;=2,"",calc_gear1!AS1749)</f>
        <v>1</v>
      </c>
      <c r="V551" s="40" t="str">
        <f ca="1">calc_gear1!AT1749</f>
        <v/>
      </c>
      <c r="W551" s="41">
        <f ca="1">IF(INT($C$3/10)&lt;=2,"",calc_gear1!AU1749*100)</f>
        <v>1400</v>
      </c>
    </row>
    <row r="552" spans="7:23">
      <c r="G552" s="39">
        <f>calc_gear1!$I550</f>
        <v>546</v>
      </c>
      <c r="H552" s="6">
        <f>calc_gear1!$J550</f>
        <v>32</v>
      </c>
      <c r="I552" s="46">
        <f ca="1">calc_gear1!AS550</f>
        <v>1</v>
      </c>
      <c r="J552" s="40" t="str">
        <f ca="1">calc_gear1!AT550</f>
        <v/>
      </c>
      <c r="K552" s="41">
        <f ca="1">calc_gear1!AU550*100</f>
        <v>1400</v>
      </c>
      <c r="M552" s="39">
        <f>calc_gear1!$I1150</f>
        <v>546</v>
      </c>
      <c r="N552" s="6">
        <f>IF($C$3=10,"",calc_gear1!$J1150)</f>
        <v>75.7</v>
      </c>
      <c r="O552" s="46">
        <f ca="1">IF($C$3=10,"",calc_gear1!AS1150)</f>
        <v>1</v>
      </c>
      <c r="P552" s="40" t="str">
        <f ca="1">calc_gear1!AT1150</f>
        <v/>
      </c>
      <c r="Q552" s="41">
        <f ca="1">IF($C$3=10,"",calc_gear1!AU1150*100)</f>
        <v>1400</v>
      </c>
      <c r="S552" s="39">
        <f>calc_gear1!$I1750</f>
        <v>546</v>
      </c>
      <c r="T552" s="6">
        <f>IF(INT($C$3/10)&lt;=2,"",calc_gear1!$J1750)</f>
        <v>104.2</v>
      </c>
      <c r="U552" s="46">
        <f ca="1">IF(INT($C$3/10)&lt;=2,"",calc_gear1!AS1750)</f>
        <v>1</v>
      </c>
      <c r="V552" s="40" t="str">
        <f ca="1">calc_gear1!AT1750</f>
        <v/>
      </c>
      <c r="W552" s="41">
        <f ca="1">IF(INT($C$3/10)&lt;=2,"",calc_gear1!AU1750*100)</f>
        <v>1400</v>
      </c>
    </row>
    <row r="553" spans="7:23">
      <c r="G553" s="39">
        <f>calc_gear1!$I551</f>
        <v>547</v>
      </c>
      <c r="H553" s="6">
        <f>calc_gear1!$J551</f>
        <v>37.200000000000003</v>
      </c>
      <c r="I553" s="46">
        <f ca="1">calc_gear1!AS551</f>
        <v>1</v>
      </c>
      <c r="J553" s="40" t="str">
        <f ca="1">calc_gear1!AT551</f>
        <v/>
      </c>
      <c r="K553" s="41">
        <f ca="1">calc_gear1!AU551*100</f>
        <v>1400</v>
      </c>
      <c r="L553" s="15"/>
      <c r="M553" s="39">
        <f>calc_gear1!$I1151</f>
        <v>547</v>
      </c>
      <c r="N553" s="6">
        <f>IF($C$3=10,"",calc_gear1!$J1151)</f>
        <v>76.5</v>
      </c>
      <c r="O553" s="46">
        <f ca="1">IF($C$3=10,"",calc_gear1!AS1151)</f>
        <v>1</v>
      </c>
      <c r="P553" s="40" t="str">
        <f ca="1">calc_gear1!AT1151</f>
        <v/>
      </c>
      <c r="Q553" s="41">
        <f ca="1">IF($C$3=10,"",calc_gear1!AU1151*100)</f>
        <v>1400</v>
      </c>
      <c r="S553" s="39">
        <f>calc_gear1!$I1751</f>
        <v>547</v>
      </c>
      <c r="T553" s="6">
        <f>IF(INT($C$3/10)&lt;=2,"",calc_gear1!$J1751)</f>
        <v>104.6</v>
      </c>
      <c r="U553" s="46">
        <f ca="1">IF(INT($C$3/10)&lt;=2,"",calc_gear1!AS1751)</f>
        <v>1</v>
      </c>
      <c r="V553" s="40" t="str">
        <f ca="1">calc_gear1!AT1751</f>
        <v/>
      </c>
      <c r="W553" s="41">
        <f ca="1">IF(INT($C$3/10)&lt;=2,"",calc_gear1!AU1751*100)</f>
        <v>1400</v>
      </c>
    </row>
    <row r="554" spans="7:23">
      <c r="G554" s="39">
        <f>calc_gear1!$I552</f>
        <v>548</v>
      </c>
      <c r="H554" s="6">
        <f>calc_gear1!$J552</f>
        <v>40.4</v>
      </c>
      <c r="I554" s="46">
        <f ca="1">calc_gear1!AS552</f>
        <v>1</v>
      </c>
      <c r="J554" s="40" t="str">
        <f ca="1">calc_gear1!AT552</f>
        <v/>
      </c>
      <c r="K554" s="41">
        <f ca="1">calc_gear1!AU552*100</f>
        <v>1400</v>
      </c>
      <c r="M554" s="39">
        <f>calc_gear1!$I1152</f>
        <v>548</v>
      </c>
      <c r="N554" s="6">
        <f>IF($C$3=10,"",calc_gear1!$J1152)</f>
        <v>77.3</v>
      </c>
      <c r="O554" s="46">
        <f ca="1">IF($C$3=10,"",calc_gear1!AS1152)</f>
        <v>1</v>
      </c>
      <c r="P554" s="40" t="str">
        <f ca="1">calc_gear1!AT1152</f>
        <v/>
      </c>
      <c r="Q554" s="41">
        <f ca="1">IF($C$3=10,"",calc_gear1!AU1152*100)</f>
        <v>1400</v>
      </c>
      <c r="S554" s="39">
        <f>calc_gear1!$I1752</f>
        <v>548</v>
      </c>
      <c r="T554" s="6">
        <f>IF(INT($C$3/10)&lt;=2,"",calc_gear1!$J1752)</f>
        <v>104.7</v>
      </c>
      <c r="U554" s="46">
        <f ca="1">IF(INT($C$3/10)&lt;=2,"",calc_gear1!AS1752)</f>
        <v>1</v>
      </c>
      <c r="V554" s="40" t="str">
        <f ca="1">calc_gear1!AT1752</f>
        <v/>
      </c>
      <c r="W554" s="41">
        <f ca="1">IF(INT($C$3/10)&lt;=2,"",calc_gear1!AU1752*100)</f>
        <v>1400</v>
      </c>
    </row>
    <row r="555" spans="7:23">
      <c r="G555" s="39">
        <f>calc_gear1!$I553</f>
        <v>549</v>
      </c>
      <c r="H555" s="6">
        <f>calc_gear1!$J553</f>
        <v>43.1</v>
      </c>
      <c r="I555" s="46">
        <f ca="1">calc_gear1!AS553</f>
        <v>1</v>
      </c>
      <c r="J555" s="40" t="str">
        <f ca="1">calc_gear1!AT553</f>
        <v/>
      </c>
      <c r="K555" s="41">
        <f ca="1">calc_gear1!AU553*100</f>
        <v>1400</v>
      </c>
      <c r="M555" s="39">
        <f>calc_gear1!$I1153</f>
        <v>549</v>
      </c>
      <c r="N555" s="6">
        <f>IF($C$3=10,"",calc_gear1!$J1153)</f>
        <v>78.2</v>
      </c>
      <c r="O555" s="46">
        <f ca="1">IF($C$3=10,"",calc_gear1!AS1153)</f>
        <v>1</v>
      </c>
      <c r="P555" s="40" t="str">
        <f ca="1">calc_gear1!AT1153</f>
        <v/>
      </c>
      <c r="Q555" s="41">
        <f ca="1">IF($C$3=10,"",calc_gear1!AU1153*100)</f>
        <v>1400</v>
      </c>
      <c r="S555" s="39">
        <f>calc_gear1!$I1753</f>
        <v>549</v>
      </c>
      <c r="T555" s="6">
        <f>IF(INT($C$3/10)&lt;=2,"",calc_gear1!$J1753)</f>
        <v>104.8</v>
      </c>
      <c r="U555" s="46">
        <f ca="1">IF(INT($C$3/10)&lt;=2,"",calc_gear1!AS1753)</f>
        <v>1</v>
      </c>
      <c r="V555" s="40" t="str">
        <f ca="1">calc_gear1!AT1753</f>
        <v/>
      </c>
      <c r="W555" s="41">
        <f ca="1">IF(INT($C$3/10)&lt;=2,"",calc_gear1!AU1753*100)</f>
        <v>1400</v>
      </c>
    </row>
    <row r="556" spans="7:23">
      <c r="G556" s="39">
        <f>calc_gear1!$I554</f>
        <v>550</v>
      </c>
      <c r="H556" s="6">
        <f>calc_gear1!$J554</f>
        <v>44.6</v>
      </c>
      <c r="I556" s="46">
        <f ca="1">calc_gear1!AS554</f>
        <v>1</v>
      </c>
      <c r="J556" s="40" t="str">
        <f ca="1">calc_gear1!AT554</f>
        <v/>
      </c>
      <c r="K556" s="41">
        <f ca="1">calc_gear1!AU554*100</f>
        <v>1400</v>
      </c>
      <c r="M556" s="39">
        <f>calc_gear1!$I1154</f>
        <v>550</v>
      </c>
      <c r="N556" s="6">
        <f>IF($C$3=10,"",calc_gear1!$J1154)</f>
        <v>78.900000000000006</v>
      </c>
      <c r="O556" s="46">
        <f ca="1">IF($C$3=10,"",calc_gear1!AS1154)</f>
        <v>1</v>
      </c>
      <c r="P556" s="40" t="str">
        <f ca="1">calc_gear1!AT1154</f>
        <v/>
      </c>
      <c r="Q556" s="41">
        <f ca="1">IF($C$3=10,"",calc_gear1!AU1154*100)</f>
        <v>1400</v>
      </c>
      <c r="S556" s="39">
        <f>calc_gear1!$I1754</f>
        <v>550</v>
      </c>
      <c r="T556" s="6">
        <f>IF(INT($C$3/10)&lt;=2,"",calc_gear1!$J1754)</f>
        <v>104.8</v>
      </c>
      <c r="U556" s="46">
        <f ca="1">IF(INT($C$3/10)&lt;=2,"",calc_gear1!AS1754)</f>
        <v>1</v>
      </c>
      <c r="V556" s="40" t="str">
        <f ca="1">calc_gear1!AT1754</f>
        <v/>
      </c>
      <c r="W556" s="41">
        <f ca="1">IF(INT($C$3/10)&lt;=2,"",calc_gear1!AU1754*100)</f>
        <v>1400</v>
      </c>
    </row>
    <row r="557" spans="7:23">
      <c r="G557" s="39">
        <f>calc_gear1!$I555</f>
        <v>551</v>
      </c>
      <c r="H557" s="6">
        <f>calc_gear1!$J555</f>
        <v>45.2</v>
      </c>
      <c r="I557" s="46">
        <f ca="1">calc_gear1!AS555</f>
        <v>1</v>
      </c>
      <c r="J557" s="40" t="str">
        <f ca="1">calc_gear1!AT555</f>
        <v/>
      </c>
      <c r="K557" s="41">
        <f ca="1">calc_gear1!AU555*100</f>
        <v>1400</v>
      </c>
      <c r="M557" s="39">
        <f>calc_gear1!$I1155</f>
        <v>551</v>
      </c>
      <c r="N557" s="6">
        <f>IF($C$3=10,"",calc_gear1!$J1155)</f>
        <v>79.400000000000006</v>
      </c>
      <c r="O557" s="46">
        <f ca="1">IF($C$3=10,"",calc_gear1!AS1155)</f>
        <v>1</v>
      </c>
      <c r="P557" s="40" t="str">
        <f ca="1">calc_gear1!AT1155</f>
        <v/>
      </c>
      <c r="Q557" s="41">
        <f ca="1">IF($C$3=10,"",calc_gear1!AU1155*100)</f>
        <v>1400</v>
      </c>
      <c r="S557" s="39">
        <f>calc_gear1!$I1755</f>
        <v>551</v>
      </c>
      <c r="T557" s="6">
        <f>IF(INT($C$3/10)&lt;=2,"",calc_gear1!$J1755)</f>
        <v>104.9</v>
      </c>
      <c r="U557" s="46">
        <f ca="1">IF(INT($C$3/10)&lt;=2,"",calc_gear1!AS1755)</f>
        <v>1</v>
      </c>
      <c r="V557" s="40" t="str">
        <f ca="1">calc_gear1!AT1755</f>
        <v/>
      </c>
      <c r="W557" s="41">
        <f ca="1">IF(INT($C$3/10)&lt;=2,"",calc_gear1!AU1755*100)</f>
        <v>1400</v>
      </c>
    </row>
    <row r="558" spans="7:23">
      <c r="G558" s="39">
        <f>calc_gear1!$I556</f>
        <v>552</v>
      </c>
      <c r="H558" s="6">
        <f>calc_gear1!$J556</f>
        <v>45.3</v>
      </c>
      <c r="I558" s="46">
        <f ca="1">calc_gear1!AS556</f>
        <v>1</v>
      </c>
      <c r="J558" s="40" t="str">
        <f ca="1">calc_gear1!AT556</f>
        <v/>
      </c>
      <c r="K558" s="41">
        <f ca="1">calc_gear1!AU556*100</f>
        <v>1400</v>
      </c>
      <c r="M558" s="39">
        <f>calc_gear1!$I1156</f>
        <v>552</v>
      </c>
      <c r="N558" s="6">
        <f>IF($C$3=10,"",calc_gear1!$J1156)</f>
        <v>79.599999999999994</v>
      </c>
      <c r="O558" s="46">
        <f ca="1">IF($C$3=10,"",calc_gear1!AS1156)</f>
        <v>1</v>
      </c>
      <c r="P558" s="40" t="str">
        <f ca="1">calc_gear1!AT1156</f>
        <v/>
      </c>
      <c r="Q558" s="41">
        <f ca="1">IF($C$3=10,"",calc_gear1!AU1156*100)</f>
        <v>1400</v>
      </c>
      <c r="S558" s="39">
        <f>calc_gear1!$I1756</f>
        <v>552</v>
      </c>
      <c r="T558" s="6">
        <f>IF(INT($C$3/10)&lt;=2,"",calc_gear1!$J1756)</f>
        <v>105.1</v>
      </c>
      <c r="U558" s="46">
        <f ca="1">IF(INT($C$3/10)&lt;=2,"",calc_gear1!AS1756)</f>
        <v>1</v>
      </c>
      <c r="V558" s="40" t="str">
        <f ca="1">calc_gear1!AT1756</f>
        <v/>
      </c>
      <c r="W558" s="41">
        <f ca="1">IF(INT($C$3/10)&lt;=2,"",calc_gear1!AU1756*100)</f>
        <v>1400</v>
      </c>
    </row>
    <row r="559" spans="7:23">
      <c r="G559" s="39">
        <f>calc_gear1!$I557</f>
        <v>553</v>
      </c>
      <c r="H559" s="6">
        <f>calc_gear1!$J557</f>
        <v>45.4</v>
      </c>
      <c r="I559" s="46">
        <f ca="1">calc_gear1!AS557</f>
        <v>1</v>
      </c>
      <c r="J559" s="40" t="str">
        <f ca="1">calc_gear1!AT557</f>
        <v/>
      </c>
      <c r="K559" s="41">
        <f ca="1">calc_gear1!AU557*100</f>
        <v>1400</v>
      </c>
      <c r="M559" s="39">
        <f>calc_gear1!$I1157</f>
        <v>553</v>
      </c>
      <c r="N559" s="6">
        <f>IF($C$3=10,"",calc_gear1!$J1157)</f>
        <v>79.3</v>
      </c>
      <c r="O559" s="46">
        <f ca="1">IF($C$3=10,"",calc_gear1!AS1157)</f>
        <v>1</v>
      </c>
      <c r="P559" s="40" t="str">
        <f ca="1">calc_gear1!AT1157</f>
        <v/>
      </c>
      <c r="Q559" s="41">
        <f ca="1">IF($C$3=10,"",calc_gear1!AU1157*100)</f>
        <v>1400</v>
      </c>
      <c r="S559" s="39">
        <f>calc_gear1!$I1757</f>
        <v>553</v>
      </c>
      <c r="T559" s="6">
        <f>IF(INT($C$3/10)&lt;=2,"",calc_gear1!$J1757)</f>
        <v>105.4</v>
      </c>
      <c r="U559" s="46">
        <f ca="1">IF(INT($C$3/10)&lt;=2,"",calc_gear1!AS1757)</f>
        <v>1</v>
      </c>
      <c r="V559" s="40" t="str">
        <f ca="1">calc_gear1!AT1757</f>
        <v/>
      </c>
      <c r="W559" s="41">
        <f ca="1">IF(INT($C$3/10)&lt;=2,"",calc_gear1!AU1757*100)</f>
        <v>1400</v>
      </c>
    </row>
    <row r="560" spans="7:23">
      <c r="G560" s="39">
        <f>calc_gear1!$I558</f>
        <v>554</v>
      </c>
      <c r="H560" s="6">
        <f>calc_gear1!$J558</f>
        <v>45.5</v>
      </c>
      <c r="I560" s="46">
        <f ca="1">calc_gear1!AS558</f>
        <v>1</v>
      </c>
      <c r="J560" s="40" t="str">
        <f ca="1">calc_gear1!AT558</f>
        <v/>
      </c>
      <c r="K560" s="41">
        <f ca="1">calc_gear1!AU558*100</f>
        <v>1400</v>
      </c>
      <c r="M560" s="39">
        <f>calc_gear1!$I1158</f>
        <v>554</v>
      </c>
      <c r="N560" s="6">
        <f>IF($C$3=10,"",calc_gear1!$J1158)</f>
        <v>78.8</v>
      </c>
      <c r="O560" s="46">
        <f ca="1">IF($C$3=10,"",calc_gear1!AS1158)</f>
        <v>1</v>
      </c>
      <c r="P560" s="40" t="str">
        <f ca="1">calc_gear1!AT1158</f>
        <v/>
      </c>
      <c r="Q560" s="41">
        <f ca="1">IF($C$3=10,"",calc_gear1!AU1158*100)</f>
        <v>1400</v>
      </c>
      <c r="S560" s="39">
        <f>calc_gear1!$I1758</f>
        <v>554</v>
      </c>
      <c r="T560" s="6">
        <f>IF(INT($C$3/10)&lt;=2,"",calc_gear1!$J1758)</f>
        <v>105.7</v>
      </c>
      <c r="U560" s="46">
        <f ca="1">IF(INT($C$3/10)&lt;=2,"",calc_gear1!AS1758)</f>
        <v>1</v>
      </c>
      <c r="V560" s="40" t="str">
        <f ca="1">calc_gear1!AT1758</f>
        <v/>
      </c>
      <c r="W560" s="41">
        <f ca="1">IF(INT($C$3/10)&lt;=2,"",calc_gear1!AU1758*100)</f>
        <v>1400</v>
      </c>
    </row>
    <row r="561" spans="7:23">
      <c r="G561" s="39">
        <f>calc_gear1!$I559</f>
        <v>555</v>
      </c>
      <c r="H561" s="6">
        <f>calc_gear1!$J559</f>
        <v>45.6</v>
      </c>
      <c r="I561" s="46">
        <f ca="1">calc_gear1!AS559</f>
        <v>1</v>
      </c>
      <c r="J561" s="40" t="str">
        <f ca="1">calc_gear1!AT559</f>
        <v/>
      </c>
      <c r="K561" s="41">
        <f ca="1">calc_gear1!AU559*100</f>
        <v>1400</v>
      </c>
      <c r="M561" s="39">
        <f>calc_gear1!$I1159</f>
        <v>555</v>
      </c>
      <c r="N561" s="6">
        <f>IF($C$3=10,"",calc_gear1!$J1159)</f>
        <v>78.099999999999994</v>
      </c>
      <c r="O561" s="46">
        <f ca="1">IF($C$3=10,"",calc_gear1!AS1159)</f>
        <v>1</v>
      </c>
      <c r="P561" s="40" t="str">
        <f ca="1">calc_gear1!AT1159</f>
        <v/>
      </c>
      <c r="Q561" s="41">
        <f ca="1">IF($C$3=10,"",calc_gear1!AU1159*100)</f>
        <v>1400</v>
      </c>
      <c r="S561" s="39">
        <f>calc_gear1!$I1759</f>
        <v>555</v>
      </c>
      <c r="T561" s="6">
        <f>IF(INT($C$3/10)&lt;=2,"",calc_gear1!$J1759)</f>
        <v>105.9</v>
      </c>
      <c r="U561" s="46">
        <f ca="1">IF(INT($C$3/10)&lt;=2,"",calc_gear1!AS1759)</f>
        <v>1</v>
      </c>
      <c r="V561" s="40" t="str">
        <f ca="1">calc_gear1!AT1759</f>
        <v/>
      </c>
      <c r="W561" s="41">
        <f ca="1">IF(INT($C$3/10)&lt;=2,"",calc_gear1!AU1759*100)</f>
        <v>1400</v>
      </c>
    </row>
    <row r="562" spans="7:23">
      <c r="G562" s="39">
        <f>calc_gear1!$I560</f>
        <v>556</v>
      </c>
      <c r="H562" s="6">
        <f>calc_gear1!$J560</f>
        <v>45.7</v>
      </c>
      <c r="I562" s="46">
        <f ca="1">calc_gear1!AS560</f>
        <v>1</v>
      </c>
      <c r="J562" s="40" t="str">
        <f ca="1">calc_gear1!AT560</f>
        <v/>
      </c>
      <c r="K562" s="41">
        <f ca="1">calc_gear1!AU560*100</f>
        <v>1400</v>
      </c>
      <c r="M562" s="39">
        <f>calc_gear1!$I1160</f>
        <v>556</v>
      </c>
      <c r="N562" s="6">
        <f>IF($C$3=10,"",calc_gear1!$J1160)</f>
        <v>77.5</v>
      </c>
      <c r="O562" s="46">
        <f ca="1">IF($C$3=10,"",calc_gear1!AS1160)</f>
        <v>1</v>
      </c>
      <c r="P562" s="40" t="str">
        <f ca="1">calc_gear1!AT1160</f>
        <v/>
      </c>
      <c r="Q562" s="41">
        <f ca="1">IF($C$3=10,"",calc_gear1!AU1160*100)</f>
        <v>1400</v>
      </c>
      <c r="S562" s="39">
        <f>calc_gear1!$I1760</f>
        <v>556</v>
      </c>
      <c r="T562" s="6">
        <f>IF(INT($C$3/10)&lt;=2,"",calc_gear1!$J1760)</f>
        <v>106</v>
      </c>
      <c r="U562" s="46">
        <f ca="1">IF(INT($C$3/10)&lt;=2,"",calc_gear1!AS1760)</f>
        <v>1</v>
      </c>
      <c r="V562" s="40" t="str">
        <f ca="1">calc_gear1!AT1760</f>
        <v/>
      </c>
      <c r="W562" s="41">
        <f ca="1">IF(INT($C$3/10)&lt;=2,"",calc_gear1!AU1760*100)</f>
        <v>1400</v>
      </c>
    </row>
    <row r="563" spans="7:23">
      <c r="G563" s="39">
        <f>calc_gear1!$I561</f>
        <v>557</v>
      </c>
      <c r="H563" s="6">
        <f>calc_gear1!$J561</f>
        <v>45.8</v>
      </c>
      <c r="I563" s="46">
        <f ca="1">calc_gear1!AS561</f>
        <v>1</v>
      </c>
      <c r="J563" s="40" t="str">
        <f ca="1">calc_gear1!AT561</f>
        <v/>
      </c>
      <c r="K563" s="41">
        <f ca="1">calc_gear1!AU561*100</f>
        <v>1400</v>
      </c>
      <c r="M563" s="39">
        <f>calc_gear1!$I1161</f>
        <v>557</v>
      </c>
      <c r="N563" s="6">
        <f>IF($C$3=10,"",calc_gear1!$J1161)</f>
        <v>77.2</v>
      </c>
      <c r="O563" s="46">
        <f ca="1">IF($C$3=10,"",calc_gear1!AS1161)</f>
        <v>1</v>
      </c>
      <c r="P563" s="40" t="str">
        <f ca="1">calc_gear1!AT1161</f>
        <v/>
      </c>
      <c r="Q563" s="41">
        <f ca="1">IF($C$3=10,"",calc_gear1!AU1161*100)</f>
        <v>1400</v>
      </c>
      <c r="S563" s="39">
        <f>calc_gear1!$I1761</f>
        <v>557</v>
      </c>
      <c r="T563" s="6">
        <f>IF(INT($C$3/10)&lt;=2,"",calc_gear1!$J1761)</f>
        <v>105.7</v>
      </c>
      <c r="U563" s="46">
        <f ca="1">IF(INT($C$3/10)&lt;=2,"",calc_gear1!AS1761)</f>
        <v>1</v>
      </c>
      <c r="V563" s="40" t="str">
        <f ca="1">calc_gear1!AT1761</f>
        <v/>
      </c>
      <c r="W563" s="41">
        <f ca="1">IF(INT($C$3/10)&lt;=2,"",calc_gear1!AU1761*100)</f>
        <v>1400</v>
      </c>
    </row>
    <row r="564" spans="7:23">
      <c r="G564" s="39">
        <f>calc_gear1!$I562</f>
        <v>558</v>
      </c>
      <c r="H564" s="6">
        <f>calc_gear1!$J562</f>
        <v>45.9</v>
      </c>
      <c r="I564" s="46">
        <f ca="1">calc_gear1!AS562</f>
        <v>1</v>
      </c>
      <c r="J564" s="40" t="str">
        <f ca="1">calc_gear1!AT562</f>
        <v/>
      </c>
      <c r="K564" s="41">
        <f ca="1">calc_gear1!AU562*100</f>
        <v>1400</v>
      </c>
      <c r="M564" s="39">
        <f>calc_gear1!$I1162</f>
        <v>558</v>
      </c>
      <c r="N564" s="6">
        <f>IF($C$3=10,"",calc_gear1!$J1162)</f>
        <v>77.2</v>
      </c>
      <c r="O564" s="46">
        <f ca="1">IF($C$3=10,"",calc_gear1!AS1162)</f>
        <v>1</v>
      </c>
      <c r="P564" s="40" t="str">
        <f ca="1">calc_gear1!AT1162</f>
        <v/>
      </c>
      <c r="Q564" s="41">
        <f ca="1">IF($C$3=10,"",calc_gear1!AU1162*100)</f>
        <v>1400</v>
      </c>
      <c r="S564" s="39">
        <f>calc_gear1!$I1762</f>
        <v>558</v>
      </c>
      <c r="T564" s="6">
        <f>IF(INT($C$3/10)&lt;=2,"",calc_gear1!$J1762)</f>
        <v>105.4</v>
      </c>
      <c r="U564" s="46">
        <f ca="1">IF(INT($C$3/10)&lt;=2,"",calc_gear1!AS1762)</f>
        <v>1</v>
      </c>
      <c r="V564" s="40" t="str">
        <f ca="1">calc_gear1!AT1762</f>
        <v/>
      </c>
      <c r="W564" s="41">
        <f ca="1">IF(INT($C$3/10)&lt;=2,"",calc_gear1!AU1762*100)</f>
        <v>1400</v>
      </c>
    </row>
    <row r="565" spans="7:23">
      <c r="G565" s="39">
        <f>calc_gear1!$I563</f>
        <v>559</v>
      </c>
      <c r="H565" s="6">
        <f>calc_gear1!$J563</f>
        <v>46</v>
      </c>
      <c r="I565" s="46">
        <f ca="1">calc_gear1!AS563</f>
        <v>1</v>
      </c>
      <c r="J565" s="40" t="str">
        <f ca="1">calc_gear1!AT563</f>
        <v/>
      </c>
      <c r="K565" s="41">
        <f ca="1">calc_gear1!AU563*100</f>
        <v>1400</v>
      </c>
      <c r="M565" s="39">
        <f>calc_gear1!$I1163</f>
        <v>559</v>
      </c>
      <c r="N565" s="6">
        <f>IF($C$3=10,"",calc_gear1!$J1163)</f>
        <v>77.5</v>
      </c>
      <c r="O565" s="46">
        <f ca="1">IF($C$3=10,"",calc_gear1!AS1163)</f>
        <v>1</v>
      </c>
      <c r="P565" s="40" t="str">
        <f ca="1">calc_gear1!AT1163</f>
        <v/>
      </c>
      <c r="Q565" s="41">
        <f ca="1">IF($C$3=10,"",calc_gear1!AU1163*100)</f>
        <v>1400</v>
      </c>
      <c r="S565" s="39">
        <f>calc_gear1!$I1763</f>
        <v>559</v>
      </c>
      <c r="T565" s="6">
        <f>IF(INT($C$3/10)&lt;=2,"",calc_gear1!$J1763)</f>
        <v>103.9</v>
      </c>
      <c r="U565" s="46">
        <f ca="1">IF(INT($C$3/10)&lt;=2,"",calc_gear1!AS1763)</f>
        <v>1</v>
      </c>
      <c r="V565" s="40" t="str">
        <f ca="1">calc_gear1!AT1763</f>
        <v/>
      </c>
      <c r="W565" s="41">
        <f ca="1">IF(INT($C$3/10)&lt;=2,"",calc_gear1!AU1763*100)</f>
        <v>1400</v>
      </c>
    </row>
    <row r="566" spans="7:23">
      <c r="G566" s="39">
        <f>calc_gear1!$I564</f>
        <v>560</v>
      </c>
      <c r="H566" s="6">
        <f>calc_gear1!$J564</f>
        <v>46.1</v>
      </c>
      <c r="I566" s="46">
        <f ca="1">calc_gear1!AS564</f>
        <v>1</v>
      </c>
      <c r="J566" s="40" t="str">
        <f ca="1">calc_gear1!AT564</f>
        <v/>
      </c>
      <c r="K566" s="41">
        <f ca="1">calc_gear1!AU564*100</f>
        <v>1400</v>
      </c>
      <c r="M566" s="39">
        <f>calc_gear1!$I1164</f>
        <v>560</v>
      </c>
      <c r="N566" s="6">
        <f>IF($C$3=10,"",calc_gear1!$J1164)</f>
        <v>77.900000000000006</v>
      </c>
      <c r="O566" s="46">
        <f ca="1">IF($C$3=10,"",calc_gear1!AS1164)</f>
        <v>1</v>
      </c>
      <c r="P566" s="40" t="str">
        <f ca="1">calc_gear1!AT1164</f>
        <v/>
      </c>
      <c r="Q566" s="41">
        <f ca="1">IF($C$3=10,"",calc_gear1!AU1164*100)</f>
        <v>1400</v>
      </c>
      <c r="S566" s="39">
        <f>calc_gear1!$I1764</f>
        <v>560</v>
      </c>
      <c r="T566" s="6">
        <f>IF(INT($C$3/10)&lt;=2,"",calc_gear1!$J1764)</f>
        <v>102.2</v>
      </c>
      <c r="U566" s="46">
        <f ca="1">IF(INT($C$3/10)&lt;=2,"",calc_gear1!AS1764)</f>
        <v>1</v>
      </c>
      <c r="V566" s="40" t="str">
        <f ca="1">calc_gear1!AT1764</f>
        <v/>
      </c>
      <c r="W566" s="41">
        <f ca="1">IF(INT($C$3/10)&lt;=2,"",calc_gear1!AU1764*100)</f>
        <v>1400</v>
      </c>
    </row>
    <row r="567" spans="7:23">
      <c r="G567" s="39">
        <f>calc_gear1!$I565</f>
        <v>561</v>
      </c>
      <c r="H567" s="6">
        <f>calc_gear1!$J565</f>
        <v>46.2</v>
      </c>
      <c r="I567" s="46">
        <f ca="1">calc_gear1!AS565</f>
        <v>1</v>
      </c>
      <c r="J567" s="40" t="str">
        <f ca="1">calc_gear1!AT565</f>
        <v/>
      </c>
      <c r="K567" s="41">
        <f ca="1">calc_gear1!AU565*100</f>
        <v>1400</v>
      </c>
      <c r="M567" s="39">
        <f>calc_gear1!$I1165</f>
        <v>561</v>
      </c>
      <c r="N567" s="6">
        <f>IF($C$3=10,"",calc_gear1!$J1165)</f>
        <v>78.5</v>
      </c>
      <c r="O567" s="46">
        <f ca="1">IF($C$3=10,"",calc_gear1!AS1165)</f>
        <v>1</v>
      </c>
      <c r="P567" s="40" t="str">
        <f ca="1">calc_gear1!AT1165</f>
        <v/>
      </c>
      <c r="Q567" s="41">
        <f ca="1">IF($C$3=10,"",calc_gear1!AU1165*100)</f>
        <v>1400</v>
      </c>
      <c r="S567" s="39">
        <f>calc_gear1!$I1765</f>
        <v>561</v>
      </c>
      <c r="T567" s="6">
        <f>IF(INT($C$3/10)&lt;=2,"",calc_gear1!$J1765)</f>
        <v>100.5</v>
      </c>
      <c r="U567" s="46">
        <f ca="1">IF(INT($C$3/10)&lt;=2,"",calc_gear1!AS1765)</f>
        <v>1</v>
      </c>
      <c r="V567" s="40" t="str">
        <f ca="1">calc_gear1!AT1765</f>
        <v/>
      </c>
      <c r="W567" s="41">
        <f ca="1">IF(INT($C$3/10)&lt;=2,"",calc_gear1!AU1765*100)</f>
        <v>1400</v>
      </c>
    </row>
    <row r="568" spans="7:23">
      <c r="G568" s="39">
        <f>calc_gear1!$I566</f>
        <v>562</v>
      </c>
      <c r="H568" s="6">
        <f>calc_gear1!$J566</f>
        <v>46.3</v>
      </c>
      <c r="I568" s="46">
        <f ca="1">calc_gear1!AS566</f>
        <v>1</v>
      </c>
      <c r="J568" s="40" t="str">
        <f ca="1">calc_gear1!AT566</f>
        <v/>
      </c>
      <c r="K568" s="41">
        <f ca="1">calc_gear1!AU566*100</f>
        <v>1400</v>
      </c>
      <c r="M568" s="39">
        <f>calc_gear1!$I1166</f>
        <v>562</v>
      </c>
      <c r="N568" s="6">
        <f>IF($C$3=10,"",calc_gear1!$J1166)</f>
        <v>79.099999999999994</v>
      </c>
      <c r="O568" s="46">
        <f ca="1">IF($C$3=10,"",calc_gear1!AS1166)</f>
        <v>1</v>
      </c>
      <c r="P568" s="40" t="str">
        <f ca="1">calc_gear1!AT1166</f>
        <v/>
      </c>
      <c r="Q568" s="41">
        <f ca="1">IF($C$3=10,"",calc_gear1!AU1166*100)</f>
        <v>1400</v>
      </c>
      <c r="S568" s="39">
        <f>calc_gear1!$I1766</f>
        <v>562</v>
      </c>
      <c r="T568" s="6">
        <f>IF(INT($C$3/10)&lt;=2,"",calc_gear1!$J1766)</f>
        <v>99.2</v>
      </c>
      <c r="U568" s="46">
        <f ca="1">IF(INT($C$3/10)&lt;=2,"",calc_gear1!AS1766)</f>
        <v>1</v>
      </c>
      <c r="V568" s="40" t="str">
        <f ca="1">calc_gear1!AT1766</f>
        <v/>
      </c>
      <c r="W568" s="41">
        <f ca="1">IF(INT($C$3/10)&lt;=2,"",calc_gear1!AU1766*100)</f>
        <v>1400</v>
      </c>
    </row>
    <row r="569" spans="7:23">
      <c r="G569" s="39">
        <f>calc_gear1!$I567</f>
        <v>563</v>
      </c>
      <c r="H569" s="6">
        <f>calc_gear1!$J567</f>
        <v>46.4</v>
      </c>
      <c r="I569" s="46">
        <f ca="1">calc_gear1!AS567</f>
        <v>1</v>
      </c>
      <c r="J569" s="40" t="str">
        <f ca="1">calc_gear1!AT567</f>
        <v/>
      </c>
      <c r="K569" s="41">
        <f ca="1">calc_gear1!AU567*100</f>
        <v>1400</v>
      </c>
      <c r="M569" s="39">
        <f>calc_gear1!$I1167</f>
        <v>563</v>
      </c>
      <c r="N569" s="6">
        <f>IF($C$3=10,"",calc_gear1!$J1167)</f>
        <v>79.599999999999994</v>
      </c>
      <c r="O569" s="46">
        <f ca="1">IF($C$3=10,"",calc_gear1!AS1167)</f>
        <v>1</v>
      </c>
      <c r="P569" s="40" t="str">
        <f ca="1">calc_gear1!AT1167</f>
        <v/>
      </c>
      <c r="Q569" s="41">
        <f ca="1">IF($C$3=10,"",calc_gear1!AU1167*100)</f>
        <v>1400</v>
      </c>
      <c r="S569" s="39">
        <f>calc_gear1!$I1767</f>
        <v>563</v>
      </c>
      <c r="T569" s="6">
        <f>IF(INT($C$3/10)&lt;=2,"",calc_gear1!$J1767)</f>
        <v>98</v>
      </c>
      <c r="U569" s="46">
        <f ca="1">IF(INT($C$3/10)&lt;=2,"",calc_gear1!AS1767)</f>
        <v>1</v>
      </c>
      <c r="V569" s="40" t="str">
        <f ca="1">calc_gear1!AT1767</f>
        <v/>
      </c>
      <c r="W569" s="41">
        <f ca="1">IF(INT($C$3/10)&lt;=2,"",calc_gear1!AU1767*100)</f>
        <v>1400</v>
      </c>
    </row>
    <row r="570" spans="7:23">
      <c r="G570" s="39">
        <f>calc_gear1!$I568</f>
        <v>564</v>
      </c>
      <c r="H570" s="6">
        <f>calc_gear1!$J568</f>
        <v>46.7</v>
      </c>
      <c r="I570" s="46">
        <f ca="1">calc_gear1!AS568</f>
        <v>1</v>
      </c>
      <c r="J570" s="40" t="str">
        <f ca="1">calc_gear1!AT568</f>
        <v/>
      </c>
      <c r="K570" s="41">
        <f ca="1">calc_gear1!AU568*100</f>
        <v>1400</v>
      </c>
      <c r="M570" s="39">
        <f>calc_gear1!$I1168</f>
        <v>564</v>
      </c>
      <c r="N570" s="6">
        <f>IF($C$3=10,"",calc_gear1!$J1168)</f>
        <v>80</v>
      </c>
      <c r="O570" s="46">
        <f ca="1">IF($C$3=10,"",calc_gear1!AS1168)</f>
        <v>1</v>
      </c>
      <c r="P570" s="40" t="str">
        <f ca="1">calc_gear1!AT1168</f>
        <v/>
      </c>
      <c r="Q570" s="41">
        <f ca="1">IF($C$3=10,"",calc_gear1!AU1168*100)</f>
        <v>1400</v>
      </c>
      <c r="S570" s="39">
        <f>calc_gear1!$I1768</f>
        <v>564</v>
      </c>
      <c r="T570" s="6">
        <f>IF(INT($C$3/10)&lt;=2,"",calc_gear1!$J1768)</f>
        <v>96.4</v>
      </c>
      <c r="U570" s="46">
        <f ca="1">IF(INT($C$3/10)&lt;=2,"",calc_gear1!AS1768)</f>
        <v>1</v>
      </c>
      <c r="V570" s="40" t="str">
        <f ca="1">calc_gear1!AT1768</f>
        <v/>
      </c>
      <c r="W570" s="41">
        <f ca="1">IF(INT($C$3/10)&lt;=2,"",calc_gear1!AU1768*100)</f>
        <v>1400</v>
      </c>
    </row>
    <row r="571" spans="7:23">
      <c r="G571" s="39">
        <f>calc_gear1!$I569</f>
        <v>565</v>
      </c>
      <c r="H571" s="6">
        <f>calc_gear1!$J569</f>
        <v>47.2</v>
      </c>
      <c r="I571" s="46">
        <f ca="1">calc_gear1!AS569</f>
        <v>1</v>
      </c>
      <c r="J571" s="40" t="str">
        <f ca="1">calc_gear1!AT569</f>
        <v/>
      </c>
      <c r="K571" s="41">
        <f ca="1">calc_gear1!AU569*100</f>
        <v>1400</v>
      </c>
      <c r="M571" s="39">
        <f>calc_gear1!$I1169</f>
        <v>565</v>
      </c>
      <c r="N571" s="6">
        <f>IF($C$3=10,"",calc_gear1!$J1169)</f>
        <v>80.2</v>
      </c>
      <c r="O571" s="46">
        <f ca="1">IF($C$3=10,"",calc_gear1!AS1169)</f>
        <v>1</v>
      </c>
      <c r="P571" s="40" t="str">
        <f ca="1">calc_gear1!AT1169</f>
        <v/>
      </c>
      <c r="Q571" s="41">
        <f ca="1">IF($C$3=10,"",calc_gear1!AU1169*100)</f>
        <v>1400</v>
      </c>
      <c r="S571" s="39">
        <f>calc_gear1!$I1769</f>
        <v>565</v>
      </c>
      <c r="T571" s="6">
        <f>IF(INT($C$3/10)&lt;=2,"",calc_gear1!$J1769)</f>
        <v>94.8</v>
      </c>
      <c r="U571" s="46">
        <f ca="1">IF(INT($C$3/10)&lt;=2,"",calc_gear1!AS1769)</f>
        <v>1</v>
      </c>
      <c r="V571" s="40" t="str">
        <f ca="1">calc_gear1!AT1769</f>
        <v/>
      </c>
      <c r="W571" s="41">
        <f ca="1">IF(INT($C$3/10)&lt;=2,"",calc_gear1!AU1769*100)</f>
        <v>1400</v>
      </c>
    </row>
    <row r="572" spans="7:23">
      <c r="G572" s="39">
        <f>calc_gear1!$I570</f>
        <v>566</v>
      </c>
      <c r="H572" s="6">
        <f>calc_gear1!$J570</f>
        <v>48</v>
      </c>
      <c r="I572" s="46">
        <f ca="1">calc_gear1!AS570</f>
        <v>1</v>
      </c>
      <c r="J572" s="40" t="str">
        <f ca="1">calc_gear1!AT570</f>
        <v/>
      </c>
      <c r="K572" s="41">
        <f ca="1">calc_gear1!AU570*100</f>
        <v>1400</v>
      </c>
      <c r="M572" s="39">
        <f>calc_gear1!$I1170</f>
        <v>566</v>
      </c>
      <c r="N572" s="6">
        <f>IF($C$3=10,"",calc_gear1!$J1170)</f>
        <v>80.3</v>
      </c>
      <c r="O572" s="46">
        <f ca="1">IF($C$3=10,"",calc_gear1!AS1170)</f>
        <v>1</v>
      </c>
      <c r="P572" s="40" t="str">
        <f ca="1">calc_gear1!AT1170</f>
        <v/>
      </c>
      <c r="Q572" s="41">
        <f ca="1">IF($C$3=10,"",calc_gear1!AU1170*100)</f>
        <v>1400</v>
      </c>
      <c r="S572" s="39">
        <f>calc_gear1!$I1770</f>
        <v>566</v>
      </c>
      <c r="T572" s="6">
        <f>IF(INT($C$3/10)&lt;=2,"",calc_gear1!$J1770)</f>
        <v>92.8</v>
      </c>
      <c r="U572" s="46">
        <f ca="1">IF(INT($C$3/10)&lt;=2,"",calc_gear1!AS1770)</f>
        <v>1</v>
      </c>
      <c r="V572" s="40" t="str">
        <f ca="1">calc_gear1!AT1770</f>
        <v/>
      </c>
      <c r="W572" s="41">
        <f ca="1">IF(INT($C$3/10)&lt;=2,"",calc_gear1!AU1770*100)</f>
        <v>1400</v>
      </c>
    </row>
    <row r="573" spans="7:23">
      <c r="G573" s="39">
        <f>calc_gear1!$I571</f>
        <v>567</v>
      </c>
      <c r="H573" s="6">
        <f>calc_gear1!$J571</f>
        <v>48.9</v>
      </c>
      <c r="I573" s="46">
        <f ca="1">calc_gear1!AS571</f>
        <v>1</v>
      </c>
      <c r="J573" s="40" t="str">
        <f ca="1">calc_gear1!AT571</f>
        <v/>
      </c>
      <c r="K573" s="41">
        <f ca="1">calc_gear1!AU571*100</f>
        <v>1400</v>
      </c>
      <c r="M573" s="39">
        <f>calc_gear1!$I1171</f>
        <v>567</v>
      </c>
      <c r="N573" s="6">
        <f>IF($C$3=10,"",calc_gear1!$J1171)</f>
        <v>80.099999999999994</v>
      </c>
      <c r="O573" s="46">
        <f ca="1">IF($C$3=10,"",calc_gear1!AS1171)</f>
        <v>1</v>
      </c>
      <c r="P573" s="40" t="str">
        <f ca="1">calc_gear1!AT1171</f>
        <v/>
      </c>
      <c r="Q573" s="41">
        <f ca="1">IF($C$3=10,"",calc_gear1!AU1171*100)</f>
        <v>1400</v>
      </c>
      <c r="S573" s="39">
        <f>calc_gear1!$I1771</f>
        <v>567</v>
      </c>
      <c r="T573" s="6">
        <f>IF(INT($C$3/10)&lt;=2,"",calc_gear1!$J1771)</f>
        <v>88.9</v>
      </c>
      <c r="U573" s="46">
        <f ca="1">IF(INT($C$3/10)&lt;=2,"",calc_gear1!AS1771)</f>
        <v>1</v>
      </c>
      <c r="V573" s="40" t="str">
        <f ca="1">calc_gear1!AT1771</f>
        <v/>
      </c>
      <c r="W573" s="41">
        <f ca="1">IF(INT($C$3/10)&lt;=2,"",calc_gear1!AU1771*100)</f>
        <v>1400</v>
      </c>
    </row>
    <row r="574" spans="7:23">
      <c r="G574" s="39">
        <f>calc_gear1!$I572</f>
        <v>568</v>
      </c>
      <c r="H574" s="6">
        <f>calc_gear1!$J572</f>
        <v>49.8</v>
      </c>
      <c r="I574" s="46">
        <f ca="1">calc_gear1!AS572</f>
        <v>1</v>
      </c>
      <c r="J574" s="40" t="str">
        <f ca="1">calc_gear1!AT572</f>
        <v/>
      </c>
      <c r="K574" s="41">
        <f ca="1">calc_gear1!AU572*100</f>
        <v>1400</v>
      </c>
      <c r="M574" s="39">
        <f>calc_gear1!$I1172</f>
        <v>568</v>
      </c>
      <c r="N574" s="6">
        <f>IF($C$3=10,"",calc_gear1!$J1172)</f>
        <v>79.8</v>
      </c>
      <c r="O574" s="46">
        <f ca="1">IF($C$3=10,"",calc_gear1!AS1172)</f>
        <v>1</v>
      </c>
      <c r="P574" s="40" t="str">
        <f ca="1">calc_gear1!AT1172</f>
        <v/>
      </c>
      <c r="Q574" s="41">
        <f ca="1">IF($C$3=10,"",calc_gear1!AU1172*100)</f>
        <v>1400</v>
      </c>
      <c r="S574" s="39">
        <f>calc_gear1!$I1772</f>
        <v>568</v>
      </c>
      <c r="T574" s="6">
        <f>IF(INT($C$3/10)&lt;=2,"",calc_gear1!$J1772)</f>
        <v>84.9</v>
      </c>
      <c r="U574" s="46">
        <f ca="1">IF(INT($C$3/10)&lt;=2,"",calc_gear1!AS1772)</f>
        <v>1</v>
      </c>
      <c r="V574" s="40" t="str">
        <f ca="1">calc_gear1!AT1772</f>
        <v/>
      </c>
      <c r="W574" s="41">
        <f ca="1">IF(INT($C$3/10)&lt;=2,"",calc_gear1!AU1772*100)</f>
        <v>1400</v>
      </c>
    </row>
    <row r="575" spans="7:23">
      <c r="G575" s="39">
        <f>calc_gear1!$I573</f>
        <v>569</v>
      </c>
      <c r="H575" s="6">
        <f>calc_gear1!$J573</f>
        <v>50.5</v>
      </c>
      <c r="I575" s="46">
        <f ca="1">calc_gear1!AS573</f>
        <v>1</v>
      </c>
      <c r="J575" s="40" t="str">
        <f ca="1">calc_gear1!AT573</f>
        <v/>
      </c>
      <c r="K575" s="41">
        <f ca="1">calc_gear1!AU573*100</f>
        <v>1400</v>
      </c>
      <c r="M575" s="39">
        <f>calc_gear1!$I1173</f>
        <v>569</v>
      </c>
      <c r="N575" s="6">
        <f>IF($C$3=10,"",calc_gear1!$J1173)</f>
        <v>79.5</v>
      </c>
      <c r="O575" s="46">
        <f ca="1">IF($C$3=10,"",calc_gear1!AS1173)</f>
        <v>1</v>
      </c>
      <c r="P575" s="40" t="str">
        <f ca="1">calc_gear1!AT1173</f>
        <v/>
      </c>
      <c r="Q575" s="41">
        <f ca="1">IF($C$3=10,"",calc_gear1!AU1173*100)</f>
        <v>1400</v>
      </c>
      <c r="S575" s="39">
        <f>calc_gear1!$I1773</f>
        <v>569</v>
      </c>
      <c r="T575" s="6">
        <f>IF(INT($C$3/10)&lt;=2,"",calc_gear1!$J1773)</f>
        <v>80.599999999999994</v>
      </c>
      <c r="U575" s="46">
        <f ca="1">IF(INT($C$3/10)&lt;=2,"",calc_gear1!AS1773)</f>
        <v>1</v>
      </c>
      <c r="V575" s="40" t="str">
        <f ca="1">calc_gear1!AT1773</f>
        <v/>
      </c>
      <c r="W575" s="41">
        <f ca="1">IF(INT($C$3/10)&lt;=2,"",calc_gear1!AU1773*100)</f>
        <v>1400</v>
      </c>
    </row>
    <row r="576" spans="7:23">
      <c r="G576" s="39">
        <f>calc_gear1!$I574</f>
        <v>570</v>
      </c>
      <c r="H576" s="6">
        <f>calc_gear1!$J574</f>
        <v>51</v>
      </c>
      <c r="I576" s="46">
        <f ca="1">calc_gear1!AS574</f>
        <v>1</v>
      </c>
      <c r="J576" s="40" t="str">
        <f ca="1">calc_gear1!AT574</f>
        <v/>
      </c>
      <c r="K576" s="41">
        <f ca="1">calc_gear1!AU574*100</f>
        <v>1400</v>
      </c>
      <c r="M576" s="39">
        <f>calc_gear1!$I1174</f>
        <v>570</v>
      </c>
      <c r="N576" s="6">
        <f>IF($C$3=10,"",calc_gear1!$J1174)</f>
        <v>79.099999999999994</v>
      </c>
      <c r="O576" s="46">
        <f ca="1">IF($C$3=10,"",calc_gear1!AS1174)</f>
        <v>1</v>
      </c>
      <c r="P576" s="40" t="str">
        <f ca="1">calc_gear1!AT1174</f>
        <v/>
      </c>
      <c r="Q576" s="41">
        <f ca="1">IF($C$3=10,"",calc_gear1!AU1174*100)</f>
        <v>1400</v>
      </c>
      <c r="S576" s="39">
        <f>calc_gear1!$I1774</f>
        <v>570</v>
      </c>
      <c r="T576" s="6">
        <f>IF(INT($C$3/10)&lt;=2,"",calc_gear1!$J1774)</f>
        <v>76.3</v>
      </c>
      <c r="U576" s="46">
        <f ca="1">IF(INT($C$3/10)&lt;=2,"",calc_gear1!AS1774)</f>
        <v>1</v>
      </c>
      <c r="V576" s="40" t="str">
        <f ca="1">calc_gear1!AT1774</f>
        <v/>
      </c>
      <c r="W576" s="41">
        <f ca="1">IF(INT($C$3/10)&lt;=2,"",calc_gear1!AU1774*100)</f>
        <v>1400</v>
      </c>
    </row>
    <row r="577" spans="7:23">
      <c r="G577" s="39">
        <f>calc_gear1!$I575</f>
        <v>571</v>
      </c>
      <c r="H577" s="6">
        <f>calc_gear1!$J575</f>
        <v>51.1</v>
      </c>
      <c r="I577" s="46">
        <f ca="1">calc_gear1!AS575</f>
        <v>1</v>
      </c>
      <c r="J577" s="40" t="str">
        <f ca="1">calc_gear1!AT575</f>
        <v/>
      </c>
      <c r="K577" s="41">
        <f ca="1">calc_gear1!AU575*100</f>
        <v>1400</v>
      </c>
      <c r="M577" s="39">
        <f>calc_gear1!$I1175</f>
        <v>571</v>
      </c>
      <c r="N577" s="6">
        <f>IF($C$3=10,"",calc_gear1!$J1175)</f>
        <v>78.8</v>
      </c>
      <c r="O577" s="46">
        <f ca="1">IF($C$3=10,"",calc_gear1!AS1175)</f>
        <v>1</v>
      </c>
      <c r="P577" s="40" t="str">
        <f ca="1">calc_gear1!AT1175</f>
        <v/>
      </c>
      <c r="Q577" s="41">
        <f ca="1">IF($C$3=10,"",calc_gear1!AU1175*100)</f>
        <v>1400</v>
      </c>
      <c r="S577" s="39">
        <f>calc_gear1!$I1775</f>
        <v>571</v>
      </c>
      <c r="T577" s="6">
        <f>IF(INT($C$3/10)&lt;=2,"",calc_gear1!$J1775)</f>
        <v>72.3</v>
      </c>
      <c r="U577" s="46">
        <f ca="1">IF(INT($C$3/10)&lt;=2,"",calc_gear1!AS1775)</f>
        <v>1</v>
      </c>
      <c r="V577" s="40" t="str">
        <f ca="1">calc_gear1!AT1775</f>
        <v/>
      </c>
      <c r="W577" s="41">
        <f ca="1">IF(INT($C$3/10)&lt;=2,"",calc_gear1!AU1775*100)</f>
        <v>1400</v>
      </c>
    </row>
    <row r="578" spans="7:23">
      <c r="G578" s="39">
        <f>calc_gear1!$I576</f>
        <v>572</v>
      </c>
      <c r="H578" s="6">
        <f>calc_gear1!$J576</f>
        <v>51</v>
      </c>
      <c r="I578" s="46">
        <f ca="1">calc_gear1!AS576</f>
        <v>1</v>
      </c>
      <c r="J578" s="40" t="str">
        <f ca="1">calc_gear1!AT576</f>
        <v/>
      </c>
      <c r="K578" s="41">
        <f ca="1">calc_gear1!AU576*100</f>
        <v>1400</v>
      </c>
      <c r="M578" s="39">
        <f>calc_gear1!$I1176</f>
        <v>572</v>
      </c>
      <c r="N578" s="6">
        <f>IF($C$3=10,"",calc_gear1!$J1176)</f>
        <v>78.599999999999994</v>
      </c>
      <c r="O578" s="46">
        <f ca="1">IF($C$3=10,"",calc_gear1!AS1176)</f>
        <v>1</v>
      </c>
      <c r="P578" s="40" t="str">
        <f ca="1">calc_gear1!AT1176</f>
        <v/>
      </c>
      <c r="Q578" s="41">
        <f ca="1">IF($C$3=10,"",calc_gear1!AU1176*100)</f>
        <v>1400</v>
      </c>
      <c r="S578" s="39">
        <f>calc_gear1!$I1776</f>
        <v>572</v>
      </c>
      <c r="T578" s="6">
        <f>IF(INT($C$3/10)&lt;=2,"",calc_gear1!$J1776)</f>
        <v>68.7</v>
      </c>
      <c r="U578" s="46">
        <f ca="1">IF(INT($C$3/10)&lt;=2,"",calc_gear1!AS1776)</f>
        <v>1</v>
      </c>
      <c r="V578" s="40" t="str">
        <f ca="1">calc_gear1!AT1776</f>
        <v/>
      </c>
      <c r="W578" s="41">
        <f ca="1">IF(INT($C$3/10)&lt;=2,"",calc_gear1!AU1776*100)</f>
        <v>1400</v>
      </c>
    </row>
    <row r="579" spans="7:23">
      <c r="G579" s="39">
        <f>calc_gear1!$I577</f>
        <v>573</v>
      </c>
      <c r="H579" s="6">
        <f>calc_gear1!$J577</f>
        <v>50.4</v>
      </c>
      <c r="I579" s="46">
        <f ca="1">calc_gear1!AS577</f>
        <v>1</v>
      </c>
      <c r="J579" s="40" t="str">
        <f ca="1">calc_gear1!AT577</f>
        <v/>
      </c>
      <c r="K579" s="41">
        <f ca="1">calc_gear1!AU577*100</f>
        <v>1400</v>
      </c>
      <c r="M579" s="39">
        <f>calc_gear1!$I1177</f>
        <v>573</v>
      </c>
      <c r="N579" s="6">
        <f>IF($C$3=10,"",calc_gear1!$J1177)</f>
        <v>78.400000000000006</v>
      </c>
      <c r="O579" s="46">
        <f ca="1">IF($C$3=10,"",calc_gear1!AS1177)</f>
        <v>1</v>
      </c>
      <c r="P579" s="40" t="str">
        <f ca="1">calc_gear1!AT1177</f>
        <v/>
      </c>
      <c r="Q579" s="41">
        <f ca="1">IF($C$3=10,"",calc_gear1!AU1177*100)</f>
        <v>1400</v>
      </c>
      <c r="S579" s="39">
        <f>calc_gear1!$I1777</f>
        <v>573</v>
      </c>
      <c r="T579" s="6">
        <f>IF(INT($C$3/10)&lt;=2,"",calc_gear1!$J1777)</f>
        <v>65.5</v>
      </c>
      <c r="U579" s="46">
        <f ca="1">IF(INT($C$3/10)&lt;=2,"",calc_gear1!AS1777)</f>
        <v>1</v>
      </c>
      <c r="V579" s="40" t="str">
        <f ca="1">calc_gear1!AT1777</f>
        <v/>
      </c>
      <c r="W579" s="41">
        <f ca="1">IF(INT($C$3/10)&lt;=2,"",calc_gear1!AU1777*100)</f>
        <v>1400</v>
      </c>
    </row>
    <row r="580" spans="7:23">
      <c r="G580" s="39">
        <f>calc_gear1!$I578</f>
        <v>574</v>
      </c>
      <c r="H580" s="6">
        <f>calc_gear1!$J578</f>
        <v>49</v>
      </c>
      <c r="I580" s="46">
        <f ca="1">calc_gear1!AS578</f>
        <v>1</v>
      </c>
      <c r="J580" s="40" t="str">
        <f ca="1">calc_gear1!AT578</f>
        <v/>
      </c>
      <c r="K580" s="41">
        <f ca="1">calc_gear1!AU578*100</f>
        <v>1400</v>
      </c>
      <c r="M580" s="39">
        <f>calc_gear1!$I1178</f>
        <v>574</v>
      </c>
      <c r="N580" s="6">
        <f>IF($C$3=10,"",calc_gear1!$J1178)</f>
        <v>78.3</v>
      </c>
      <c r="O580" s="46">
        <f ca="1">IF($C$3=10,"",calc_gear1!AS1178)</f>
        <v>1</v>
      </c>
      <c r="P580" s="40" t="str">
        <f ca="1">calc_gear1!AT1178</f>
        <v/>
      </c>
      <c r="Q580" s="41">
        <f ca="1">IF($C$3=10,"",calc_gear1!AU1178*100)</f>
        <v>1400</v>
      </c>
      <c r="S580" s="39">
        <f>calc_gear1!$I1778</f>
        <v>574</v>
      </c>
      <c r="T580" s="6">
        <f>IF(INT($C$3/10)&lt;=2,"",calc_gear1!$J1778)</f>
        <v>63</v>
      </c>
      <c r="U580" s="46">
        <f ca="1">IF(INT($C$3/10)&lt;=2,"",calc_gear1!AS1778)</f>
        <v>1</v>
      </c>
      <c r="V580" s="40" t="str">
        <f ca="1">calc_gear1!AT1778</f>
        <v/>
      </c>
      <c r="W580" s="41">
        <f ca="1">IF(INT($C$3/10)&lt;=2,"",calc_gear1!AU1778*100)</f>
        <v>1400</v>
      </c>
    </row>
    <row r="581" spans="7:23">
      <c r="G581" s="39">
        <f>calc_gear1!$I579</f>
        <v>575</v>
      </c>
      <c r="H581" s="6">
        <f>calc_gear1!$J579</f>
        <v>46.7</v>
      </c>
      <c r="I581" s="46">
        <f ca="1">calc_gear1!AS579</f>
        <v>1</v>
      </c>
      <c r="J581" s="40" t="str">
        <f ca="1">calc_gear1!AT579</f>
        <v/>
      </c>
      <c r="K581" s="41">
        <f ca="1">calc_gear1!AU579*100</f>
        <v>1400</v>
      </c>
      <c r="M581" s="39">
        <f>calc_gear1!$I1179</f>
        <v>575</v>
      </c>
      <c r="N581" s="6">
        <f>IF($C$3=10,"",calc_gear1!$J1179)</f>
        <v>78</v>
      </c>
      <c r="O581" s="46">
        <f ca="1">IF($C$3=10,"",calc_gear1!AS1179)</f>
        <v>1</v>
      </c>
      <c r="P581" s="40" t="str">
        <f ca="1">calc_gear1!AT1179</f>
        <v/>
      </c>
      <c r="Q581" s="41">
        <f ca="1">IF($C$3=10,"",calc_gear1!AU1179*100)</f>
        <v>1400</v>
      </c>
      <c r="S581" s="39">
        <f>calc_gear1!$I1779</f>
        <v>575</v>
      </c>
      <c r="T581" s="6">
        <f>IF(INT($C$3/10)&lt;=2,"",calc_gear1!$J1779)</f>
        <v>61.2</v>
      </c>
      <c r="U581" s="46">
        <f ca="1">IF(INT($C$3/10)&lt;=2,"",calc_gear1!AS1779)</f>
        <v>1</v>
      </c>
      <c r="V581" s="40" t="str">
        <f ca="1">calc_gear1!AT1779</f>
        <v/>
      </c>
      <c r="W581" s="41">
        <f ca="1">IF(INT($C$3/10)&lt;=2,"",calc_gear1!AU1779*100)</f>
        <v>1400</v>
      </c>
    </row>
    <row r="582" spans="7:23">
      <c r="G582" s="39">
        <f>calc_gear1!$I580</f>
        <v>576</v>
      </c>
      <c r="H582" s="6">
        <f>calc_gear1!$J580</f>
        <v>44</v>
      </c>
      <c r="I582" s="46">
        <f ca="1">calc_gear1!AS580</f>
        <v>1</v>
      </c>
      <c r="J582" s="40" t="str">
        <f ca="1">calc_gear1!AT580</f>
        <v/>
      </c>
      <c r="K582" s="41">
        <f ca="1">calc_gear1!AU580*100</f>
        <v>1400</v>
      </c>
      <c r="M582" s="39">
        <f>calc_gear1!$I1180</f>
        <v>576</v>
      </c>
      <c r="N582" s="6">
        <f>IF($C$3=10,"",calc_gear1!$J1180)</f>
        <v>76.7</v>
      </c>
      <c r="O582" s="46">
        <f ca="1">IF($C$3=10,"",calc_gear1!AS1180)</f>
        <v>1</v>
      </c>
      <c r="P582" s="40" t="str">
        <f ca="1">calc_gear1!AT1180</f>
        <v/>
      </c>
      <c r="Q582" s="41">
        <f ca="1">IF($C$3=10,"",calc_gear1!AU1180*100)</f>
        <v>1400</v>
      </c>
      <c r="S582" s="39">
        <f>calc_gear1!$I1780</f>
        <v>576</v>
      </c>
      <c r="T582" s="6">
        <f>IF(INT($C$3/10)&lt;=2,"",calc_gear1!$J1780)</f>
        <v>60.5</v>
      </c>
      <c r="U582" s="46">
        <f ca="1">IF(INT($C$3/10)&lt;=2,"",calc_gear1!AS1780)</f>
        <v>1</v>
      </c>
      <c r="V582" s="40" t="str">
        <f ca="1">calc_gear1!AT1780</f>
        <v/>
      </c>
      <c r="W582" s="41">
        <f ca="1">IF(INT($C$3/10)&lt;=2,"",calc_gear1!AU1780*100)</f>
        <v>1400</v>
      </c>
    </row>
    <row r="583" spans="7:23">
      <c r="G583" s="39">
        <f>calc_gear1!$I581</f>
        <v>577</v>
      </c>
      <c r="H583" s="6">
        <f>calc_gear1!$J581</f>
        <v>41.1</v>
      </c>
      <c r="I583" s="46">
        <f ca="1">calc_gear1!AS581</f>
        <v>1</v>
      </c>
      <c r="J583" s="40" t="str">
        <f ca="1">calc_gear1!AT581</f>
        <v/>
      </c>
      <c r="K583" s="41">
        <f ca="1">calc_gear1!AU581*100</f>
        <v>1400</v>
      </c>
      <c r="M583" s="39">
        <f>calc_gear1!$I1181</f>
        <v>577</v>
      </c>
      <c r="N583" s="6">
        <f>IF($C$3=10,"",calc_gear1!$J1181)</f>
        <v>73.7</v>
      </c>
      <c r="O583" s="46">
        <f ca="1">IF($C$3=10,"",calc_gear1!AS1181)</f>
        <v>1</v>
      </c>
      <c r="P583" s="40" t="str">
        <f ca="1">calc_gear1!AT1181</f>
        <v/>
      </c>
      <c r="Q583" s="41">
        <f ca="1">IF($C$3=10,"",calc_gear1!AU1181*100)</f>
        <v>1400</v>
      </c>
      <c r="S583" s="39">
        <f>calc_gear1!$I1781</f>
        <v>577</v>
      </c>
      <c r="T583" s="6">
        <f>IF(INT($C$3/10)&lt;=2,"",calc_gear1!$J1781)</f>
        <v>60</v>
      </c>
      <c r="U583" s="46">
        <f ca="1">IF(INT($C$3/10)&lt;=2,"",calc_gear1!AS1781)</f>
        <v>1</v>
      </c>
      <c r="V583" s="40" t="str">
        <f ca="1">calc_gear1!AT1781</f>
        <v/>
      </c>
      <c r="W583" s="41">
        <f ca="1">IF(INT($C$3/10)&lt;=2,"",calc_gear1!AU1781*100)</f>
        <v>1400</v>
      </c>
    </row>
    <row r="584" spans="7:23">
      <c r="G584" s="39">
        <f>calc_gear1!$I582</f>
        <v>578</v>
      </c>
      <c r="H584" s="6">
        <f>calc_gear1!$J582</f>
        <v>38.299999999999997</v>
      </c>
      <c r="I584" s="46">
        <f ca="1">calc_gear1!AS582</f>
        <v>1</v>
      </c>
      <c r="J584" s="40" t="str">
        <f ca="1">calc_gear1!AT582</f>
        <v/>
      </c>
      <c r="K584" s="41">
        <f ca="1">calc_gear1!AU582*100</f>
        <v>1400</v>
      </c>
      <c r="M584" s="39">
        <f>calc_gear1!$I1182</f>
        <v>578</v>
      </c>
      <c r="N584" s="6">
        <f>IF($C$3=10,"",calc_gear1!$J1182)</f>
        <v>69.5</v>
      </c>
      <c r="O584" s="46">
        <f ca="1">IF($C$3=10,"",calc_gear1!AS1182)</f>
        <v>1</v>
      </c>
      <c r="P584" s="40" t="str">
        <f ca="1">calc_gear1!AT1182</f>
        <v/>
      </c>
      <c r="Q584" s="41">
        <f ca="1">IF($C$3=10,"",calc_gear1!AU1182*100)</f>
        <v>1400</v>
      </c>
      <c r="S584" s="39">
        <f>calc_gear1!$I1782</f>
        <v>578</v>
      </c>
      <c r="T584" s="6">
        <f>IF(INT($C$3/10)&lt;=2,"",calc_gear1!$J1782)</f>
        <v>59.7</v>
      </c>
      <c r="U584" s="46">
        <f ca="1">IF(INT($C$3/10)&lt;=2,"",calc_gear1!AS1782)</f>
        <v>1</v>
      </c>
      <c r="V584" s="40" t="str">
        <f ca="1">calc_gear1!AT1782</f>
        <v/>
      </c>
      <c r="W584" s="41">
        <f ca="1">IF(INT($C$3/10)&lt;=2,"",calc_gear1!AU1782*100)</f>
        <v>1400</v>
      </c>
    </row>
    <row r="585" spans="7:23">
      <c r="G585" s="39">
        <f>calc_gear1!$I583</f>
        <v>579</v>
      </c>
      <c r="H585" s="6">
        <f>calc_gear1!$J583</f>
        <v>35.4</v>
      </c>
      <c r="I585" s="46">
        <f ca="1">calc_gear1!AS583</f>
        <v>1</v>
      </c>
      <c r="J585" s="40">
        <f ca="1">calc_gear1!AT583</f>
        <v>-1</v>
      </c>
      <c r="K585" s="41">
        <f ca="1">calc_gear1!AU583*100</f>
        <v>1400</v>
      </c>
      <c r="M585" s="39">
        <f>calc_gear1!$I1183</f>
        <v>579</v>
      </c>
      <c r="N585" s="6">
        <f>IF($C$3=10,"",calc_gear1!$J1183)</f>
        <v>64.8</v>
      </c>
      <c r="O585" s="46">
        <f ca="1">IF($C$3=10,"",calc_gear1!AS1183)</f>
        <v>1</v>
      </c>
      <c r="P585" s="40" t="str">
        <f ca="1">calc_gear1!AT1183</f>
        <v/>
      </c>
      <c r="Q585" s="41">
        <f ca="1">IF($C$3=10,"",calc_gear1!AU1183*100)</f>
        <v>1400</v>
      </c>
      <c r="S585" s="39">
        <f>calc_gear1!$I1783</f>
        <v>579</v>
      </c>
      <c r="T585" s="6">
        <f>IF(INT($C$3/10)&lt;=2,"",calc_gear1!$J1783)</f>
        <v>59.4</v>
      </c>
      <c r="U585" s="46">
        <f ca="1">IF(INT($C$3/10)&lt;=2,"",calc_gear1!AS1783)</f>
        <v>1</v>
      </c>
      <c r="V585" s="40" t="str">
        <f ca="1">calc_gear1!AT1783</f>
        <v/>
      </c>
      <c r="W585" s="41">
        <f ca="1">IF(INT($C$3/10)&lt;=2,"",calc_gear1!AU1783*100)</f>
        <v>1400</v>
      </c>
    </row>
    <row r="586" spans="7:23">
      <c r="G586" s="39">
        <f>calc_gear1!$I584</f>
        <v>580</v>
      </c>
      <c r="H586" s="6">
        <f>calc_gear1!$J584</f>
        <v>31.8</v>
      </c>
      <c r="I586" s="46">
        <f ca="1">calc_gear1!AS584</f>
        <v>1</v>
      </c>
      <c r="J586" s="40">
        <f ca="1">calc_gear1!AT584</f>
        <v>-1</v>
      </c>
      <c r="K586" s="41">
        <f ca="1">calc_gear1!AU584*100</f>
        <v>1400</v>
      </c>
      <c r="M586" s="39">
        <f>calc_gear1!$I1184</f>
        <v>580</v>
      </c>
      <c r="N586" s="6">
        <f>IF($C$3=10,"",calc_gear1!$J1184)</f>
        <v>60.3</v>
      </c>
      <c r="O586" s="46">
        <f ca="1">IF($C$3=10,"",calc_gear1!AS1184)</f>
        <v>1</v>
      </c>
      <c r="P586" s="40" t="str">
        <f ca="1">calc_gear1!AT1184</f>
        <v/>
      </c>
      <c r="Q586" s="41">
        <f ca="1">IF($C$3=10,"",calc_gear1!AU1184*100)</f>
        <v>1400</v>
      </c>
      <c r="S586" s="39">
        <f>calc_gear1!$I1784</f>
        <v>580</v>
      </c>
      <c r="T586" s="6">
        <f>IF(INT($C$3/10)&lt;=2,"",calc_gear1!$J1784)</f>
        <v>59.4</v>
      </c>
      <c r="U586" s="46">
        <f ca="1">IF(INT($C$3/10)&lt;=2,"",calc_gear1!AS1784)</f>
        <v>1</v>
      </c>
      <c r="V586" s="40" t="str">
        <f ca="1">calc_gear1!AT1784</f>
        <v/>
      </c>
      <c r="W586" s="41">
        <f ca="1">IF(INT($C$3/10)&lt;=2,"",calc_gear1!AU1784*100)</f>
        <v>1400</v>
      </c>
    </row>
    <row r="587" spans="7:23">
      <c r="G587" s="39">
        <f>calc_gear1!$I585</f>
        <v>581</v>
      </c>
      <c r="H587" s="6">
        <f>calc_gear1!$J585</f>
        <v>27.3</v>
      </c>
      <c r="I587" s="46">
        <f ca="1">calc_gear1!AS585</f>
        <v>1</v>
      </c>
      <c r="J587" s="40">
        <f ca="1">calc_gear1!AT585</f>
        <v>-1</v>
      </c>
      <c r="K587" s="41">
        <f ca="1">calc_gear1!AU585*100</f>
        <v>1400</v>
      </c>
      <c r="M587" s="39">
        <f>calc_gear1!$I1185</f>
        <v>581</v>
      </c>
      <c r="N587" s="6">
        <f>IF($C$3=10,"",calc_gear1!$J1185)</f>
        <v>56.2</v>
      </c>
      <c r="O587" s="46">
        <f ca="1">IF($C$3=10,"",calc_gear1!AS1185)</f>
        <v>1</v>
      </c>
      <c r="P587" s="40" t="str">
        <f ca="1">calc_gear1!AT1185</f>
        <v/>
      </c>
      <c r="Q587" s="41">
        <f ca="1">IF($C$3=10,"",calc_gear1!AU1185*100)</f>
        <v>1400</v>
      </c>
      <c r="S587" s="39">
        <f>calc_gear1!$I1785</f>
        <v>581</v>
      </c>
      <c r="T587" s="6">
        <f>IF(INT($C$3/10)&lt;=2,"",calc_gear1!$J1785)</f>
        <v>58</v>
      </c>
      <c r="U587" s="46">
        <f ca="1">IF(INT($C$3/10)&lt;=2,"",calc_gear1!AS1785)</f>
        <v>1</v>
      </c>
      <c r="V587" s="40" t="str">
        <f ca="1">calc_gear1!AT1785</f>
        <v/>
      </c>
      <c r="W587" s="41">
        <f ca="1">IF(INT($C$3/10)&lt;=2,"",calc_gear1!AU1785*100)</f>
        <v>1400</v>
      </c>
    </row>
    <row r="588" spans="7:23">
      <c r="G588" s="39">
        <f>calc_gear1!$I586</f>
        <v>582</v>
      </c>
      <c r="H588" s="6">
        <f>calc_gear1!$J586</f>
        <v>22.4</v>
      </c>
      <c r="I588" s="46">
        <f ca="1">calc_gear1!AS586</f>
        <v>1</v>
      </c>
      <c r="J588" s="40">
        <f ca="1">calc_gear1!AT586</f>
        <v>-1</v>
      </c>
      <c r="K588" s="41">
        <f ca="1">calc_gear1!AU586*100</f>
        <v>1400</v>
      </c>
      <c r="M588" s="39">
        <f>calc_gear1!$I1186</f>
        <v>582</v>
      </c>
      <c r="N588" s="6">
        <f>IF($C$3=10,"",calc_gear1!$J1186)</f>
        <v>52.5</v>
      </c>
      <c r="O588" s="46">
        <f ca="1">IF($C$3=10,"",calc_gear1!AS1186)</f>
        <v>1</v>
      </c>
      <c r="P588" s="40" t="str">
        <f ca="1">calc_gear1!AT1186</f>
        <v/>
      </c>
      <c r="Q588" s="41">
        <f ca="1">IF($C$3=10,"",calc_gear1!AU1186*100)</f>
        <v>1400</v>
      </c>
      <c r="S588" s="39">
        <f>calc_gear1!$I1786</f>
        <v>582</v>
      </c>
      <c r="T588" s="6">
        <f>IF(INT($C$3/10)&lt;=2,"",calc_gear1!$J1786)</f>
        <v>55</v>
      </c>
      <c r="U588" s="46">
        <f ca="1">IF(INT($C$3/10)&lt;=2,"",calc_gear1!AS1786)</f>
        <v>1</v>
      </c>
      <c r="V588" s="40" t="str">
        <f ca="1">calc_gear1!AT1786</f>
        <v/>
      </c>
      <c r="W588" s="41">
        <f ca="1">IF(INT($C$3/10)&lt;=2,"",calc_gear1!AU1786*100)</f>
        <v>1400</v>
      </c>
    </row>
    <row r="589" spans="7:23">
      <c r="G589" s="39">
        <f>calc_gear1!$I587</f>
        <v>583</v>
      </c>
      <c r="H589" s="6">
        <f>calc_gear1!$J587</f>
        <v>17.7</v>
      </c>
      <c r="I589" s="46">
        <f ca="1">calc_gear1!AS587</f>
        <v>1</v>
      </c>
      <c r="J589" s="40">
        <f ca="1">calc_gear1!AT587</f>
        <v>-1</v>
      </c>
      <c r="K589" s="41">
        <f ca="1">calc_gear1!AU587*100</f>
        <v>1400</v>
      </c>
      <c r="M589" s="39">
        <f>calc_gear1!$I1187</f>
        <v>583</v>
      </c>
      <c r="N589" s="6">
        <f>IF($C$3=10,"",calc_gear1!$J1187)</f>
        <v>49</v>
      </c>
      <c r="O589" s="46">
        <f ca="1">IF($C$3=10,"",calc_gear1!AS1187)</f>
        <v>1</v>
      </c>
      <c r="P589" s="40" t="str">
        <f ca="1">calc_gear1!AT1187</f>
        <v/>
      </c>
      <c r="Q589" s="41">
        <f ca="1">IF($C$3=10,"",calc_gear1!AU1187*100)</f>
        <v>1400</v>
      </c>
      <c r="R589" s="6"/>
      <c r="S589" s="39">
        <f>calc_gear1!$I1787</f>
        <v>583</v>
      </c>
      <c r="T589" s="6">
        <f>IF(INT($C$3/10)&lt;=2,"",calc_gear1!$J1787)</f>
        <v>51</v>
      </c>
      <c r="U589" s="46">
        <f ca="1">IF(INT($C$3/10)&lt;=2,"",calc_gear1!AS1787)</f>
        <v>1</v>
      </c>
      <c r="V589" s="40">
        <f ca="1">calc_gear1!AT1787</f>
        <v>-1</v>
      </c>
      <c r="W589" s="41">
        <f ca="1">IF(INT($C$3/10)&lt;=2,"",calc_gear1!AU1787*100)</f>
        <v>1400</v>
      </c>
    </row>
    <row r="590" spans="7:23">
      <c r="G590" s="39">
        <f>calc_gear1!$I588</f>
        <v>584</v>
      </c>
      <c r="H590" s="6">
        <f>calc_gear1!$J588</f>
        <v>13.4</v>
      </c>
      <c r="I590" s="46">
        <f ca="1">calc_gear1!AS588</f>
        <v>1</v>
      </c>
      <c r="J590" s="40">
        <f ca="1">calc_gear1!AT588</f>
        <v>-1</v>
      </c>
      <c r="K590" s="41">
        <f ca="1">calc_gear1!AU588*100</f>
        <v>1400</v>
      </c>
      <c r="M590" s="39">
        <f>calc_gear1!$I1188</f>
        <v>584</v>
      </c>
      <c r="N590" s="6">
        <f>IF($C$3=10,"",calc_gear1!$J1188)</f>
        <v>45.2</v>
      </c>
      <c r="O590" s="46">
        <f ca="1">IF($C$3=10,"",calc_gear1!AS1188)</f>
        <v>1</v>
      </c>
      <c r="P590" s="40" t="str">
        <f ca="1">calc_gear1!AT1188</f>
        <v/>
      </c>
      <c r="Q590" s="41">
        <f ca="1">IF($C$3=10,"",calc_gear1!AU1188*100)</f>
        <v>1400</v>
      </c>
      <c r="R590" s="6"/>
      <c r="S590" s="39">
        <f>calc_gear1!$I1788</f>
        <v>584</v>
      </c>
      <c r="T590" s="6">
        <f>IF(INT($C$3/10)&lt;=2,"",calc_gear1!$J1788)</f>
        <v>46</v>
      </c>
      <c r="U590" s="46">
        <f ca="1">IF(INT($C$3/10)&lt;=2,"",calc_gear1!AS1788)</f>
        <v>1</v>
      </c>
      <c r="V590" s="40">
        <f ca="1">calc_gear1!AT1788</f>
        <v>-1</v>
      </c>
      <c r="W590" s="41">
        <f ca="1">IF(INT($C$3/10)&lt;=2,"",calc_gear1!AU1788*100)</f>
        <v>1400</v>
      </c>
    </row>
    <row r="591" spans="7:23">
      <c r="G591" s="39">
        <f>calc_gear1!$I589</f>
        <v>585</v>
      </c>
      <c r="H591" s="6">
        <f>calc_gear1!$J589</f>
        <v>9.3000000000000007</v>
      </c>
      <c r="I591" s="46">
        <f ca="1">calc_gear1!AS589</f>
        <v>1</v>
      </c>
      <c r="J591" s="40">
        <f ca="1">calc_gear1!AT589</f>
        <v>-1</v>
      </c>
      <c r="K591" s="41">
        <f ca="1">calc_gear1!AU589*100</f>
        <v>1400</v>
      </c>
      <c r="M591" s="39">
        <f>calc_gear1!$I1189</f>
        <v>585</v>
      </c>
      <c r="N591" s="6">
        <f>IF($C$3=10,"",calc_gear1!$J1189)</f>
        <v>40.799999999999997</v>
      </c>
      <c r="O591" s="46">
        <f ca="1">IF($C$3=10,"",calc_gear1!AS1189)</f>
        <v>1</v>
      </c>
      <c r="P591" s="40">
        <f ca="1">calc_gear1!AT1189</f>
        <v>-1</v>
      </c>
      <c r="Q591" s="41">
        <f ca="1">IF($C$3=10,"",calc_gear1!AU1189*100)</f>
        <v>1400</v>
      </c>
      <c r="R591" s="6"/>
      <c r="S591" s="39">
        <f>calc_gear1!$I1789</f>
        <v>585</v>
      </c>
      <c r="T591" s="6">
        <f>IF(INT($C$3/10)&lt;=2,"",calc_gear1!$J1789)</f>
        <v>38.799999999999997</v>
      </c>
      <c r="U591" s="46">
        <f ca="1">IF(INT($C$3/10)&lt;=2,"",calc_gear1!AS1789)</f>
        <v>1</v>
      </c>
      <c r="V591" s="40">
        <f ca="1">calc_gear1!AT1789</f>
        <v>-1</v>
      </c>
      <c r="W591" s="41">
        <f ca="1">IF(INT($C$3/10)&lt;=2,"",calc_gear1!AU1789*100)</f>
        <v>1400</v>
      </c>
    </row>
    <row r="592" spans="7:23">
      <c r="G592" s="39">
        <f>calc_gear1!$I590</f>
        <v>586</v>
      </c>
      <c r="H592" s="6">
        <f>calc_gear1!$J590</f>
        <v>5.5</v>
      </c>
      <c r="I592" s="46">
        <f ca="1">calc_gear1!AS590</f>
        <v>1</v>
      </c>
      <c r="J592" s="40">
        <f ca="1">calc_gear1!AT590</f>
        <v>-1</v>
      </c>
      <c r="K592" s="41">
        <f ca="1">calc_gear1!AU590*100</f>
        <v>1400</v>
      </c>
      <c r="M592" s="39">
        <f>calc_gear1!$I1190</f>
        <v>586</v>
      </c>
      <c r="N592" s="6">
        <f>IF($C$3=10,"",calc_gear1!$J1190)</f>
        <v>35.4</v>
      </c>
      <c r="O592" s="46">
        <f ca="1">IF($C$3=10,"",calc_gear1!AS1190)</f>
        <v>1</v>
      </c>
      <c r="P592" s="40">
        <f ca="1">calc_gear1!AT1190</f>
        <v>-1</v>
      </c>
      <c r="Q592" s="41">
        <f ca="1">IF($C$3=10,"",calc_gear1!AU1190*100)</f>
        <v>1400</v>
      </c>
      <c r="R592" s="6"/>
      <c r="S592" s="39">
        <f>calc_gear1!$I1790</f>
        <v>586</v>
      </c>
      <c r="T592" s="6">
        <f>IF(INT($C$3/10)&lt;=2,"",calc_gear1!$J1790)</f>
        <v>31.6</v>
      </c>
      <c r="U592" s="46">
        <f ca="1">IF(INT($C$3/10)&lt;=2,"",calc_gear1!AS1790)</f>
        <v>1</v>
      </c>
      <c r="V592" s="40">
        <f ca="1">calc_gear1!AT1790</f>
        <v>-1</v>
      </c>
      <c r="W592" s="41">
        <f ca="1">IF(INT($C$3/10)&lt;=2,"",calc_gear1!AU1790*100)</f>
        <v>1400</v>
      </c>
    </row>
    <row r="593" spans="7:23">
      <c r="G593" s="39">
        <f>calc_gear1!$I591</f>
        <v>587</v>
      </c>
      <c r="H593" s="6">
        <f>calc_gear1!$J591</f>
        <v>2</v>
      </c>
      <c r="I593" s="46">
        <f ca="1">calc_gear1!AS591</f>
        <v>1</v>
      </c>
      <c r="J593" s="40">
        <f ca="1">calc_gear1!AT591</f>
        <v>-1</v>
      </c>
      <c r="K593" s="41">
        <f ca="1">calc_gear1!AU591*100</f>
        <v>1400</v>
      </c>
      <c r="M593" s="39">
        <f>calc_gear1!$I1191</f>
        <v>587</v>
      </c>
      <c r="N593" s="6">
        <f>IF($C$3=10,"",calc_gear1!$J1191)</f>
        <v>29.4</v>
      </c>
      <c r="O593" s="46">
        <f ca="1">IF($C$3=10,"",calc_gear1!AS1191)</f>
        <v>1</v>
      </c>
      <c r="P593" s="40">
        <f ca="1">calc_gear1!AT1191</f>
        <v>-1</v>
      </c>
      <c r="Q593" s="41">
        <f ca="1">IF($C$3=10,"",calc_gear1!AU1191*100)</f>
        <v>1400</v>
      </c>
      <c r="R593" s="6"/>
      <c r="S593" s="39">
        <f>calc_gear1!$I1791</f>
        <v>587</v>
      </c>
      <c r="T593" s="6">
        <f>IF(INT($C$3/10)&lt;=2,"",calc_gear1!$J1791)</f>
        <v>24.4</v>
      </c>
      <c r="U593" s="46">
        <f ca="1">IF(INT($C$3/10)&lt;=2,"",calc_gear1!AS1791)</f>
        <v>1</v>
      </c>
      <c r="V593" s="40">
        <f ca="1">calc_gear1!AT1791</f>
        <v>-1</v>
      </c>
      <c r="W593" s="41">
        <f ca="1">IF(INT($C$3/10)&lt;=2,"",calc_gear1!AU1791*100)</f>
        <v>1400</v>
      </c>
    </row>
    <row r="594" spans="7:23">
      <c r="G594" s="39">
        <f>calc_gear1!$I592</f>
        <v>588</v>
      </c>
      <c r="H594" s="6">
        <f>calc_gear1!$J592</f>
        <v>0</v>
      </c>
      <c r="I594" s="40">
        <f ca="1">calc_gear1!AS592</f>
        <v>0</v>
      </c>
      <c r="J594" s="40" t="str">
        <f ca="1">calc_gear1!AT592</f>
        <v/>
      </c>
      <c r="K594" s="41">
        <f ca="1">calc_gear1!AU592*100</f>
        <v>1400</v>
      </c>
      <c r="M594" s="39">
        <f>calc_gear1!$I1192</f>
        <v>588</v>
      </c>
      <c r="N594" s="6">
        <f>IF($C$3=10,"",calc_gear1!$J1192)</f>
        <v>23.4</v>
      </c>
      <c r="O594" s="46">
        <f ca="1">IF($C$3=10,"",calc_gear1!AS1192)</f>
        <v>1</v>
      </c>
      <c r="P594" s="40">
        <f ca="1">calc_gear1!AT1192</f>
        <v>-1</v>
      </c>
      <c r="Q594" s="41">
        <f ca="1">IF($C$3=10,"",calc_gear1!AU1192*100)</f>
        <v>1400</v>
      </c>
      <c r="S594" s="39">
        <f>calc_gear1!$I1792</f>
        <v>588</v>
      </c>
      <c r="T594" s="6">
        <f>IF(INT($C$3/10)&lt;=2,"",calc_gear1!$J1792)</f>
        <v>17.2</v>
      </c>
      <c r="U594" s="46">
        <f ca="1">IF(INT($C$3/10)&lt;=2,"",calc_gear1!AS1792)</f>
        <v>1</v>
      </c>
      <c r="V594" s="40">
        <f ca="1">calc_gear1!AT1792</f>
        <v>-1</v>
      </c>
      <c r="W594" s="41">
        <f ca="1">IF(INT($C$3/10)&lt;=2,"",calc_gear1!AU1792*100)</f>
        <v>1400</v>
      </c>
    </row>
    <row r="595" spans="7:23">
      <c r="G595" s="39">
        <f>calc_gear1!$I593</f>
        <v>589</v>
      </c>
      <c r="H595" s="6">
        <f>calc_gear1!$J593</f>
        <v>0</v>
      </c>
      <c r="I595" s="40">
        <f ca="1">calc_gear1!AS593</f>
        <v>0</v>
      </c>
      <c r="J595" s="40" t="str">
        <f ca="1">calc_gear1!AT593</f>
        <v/>
      </c>
      <c r="K595" s="41">
        <f ca="1">calc_gear1!AU593*100</f>
        <v>1400</v>
      </c>
      <c r="M595" s="39">
        <f>calc_gear1!$I1193</f>
        <v>589</v>
      </c>
      <c r="N595" s="6">
        <f>IF($C$3=10,"",calc_gear1!$J1193)</f>
        <v>17.7</v>
      </c>
      <c r="O595" s="46">
        <f ca="1">IF($C$3=10,"",calc_gear1!AS1193)</f>
        <v>1</v>
      </c>
      <c r="P595" s="40">
        <f ca="1">calc_gear1!AT1193</f>
        <v>-1</v>
      </c>
      <c r="Q595" s="41">
        <f ca="1">IF($C$3=10,"",calc_gear1!AU1193*100)</f>
        <v>1400</v>
      </c>
      <c r="S595" s="39">
        <f>calc_gear1!$I1793</f>
        <v>589</v>
      </c>
      <c r="T595" s="6">
        <f>IF(INT($C$3/10)&lt;=2,"",calc_gear1!$J1793)</f>
        <v>10</v>
      </c>
      <c r="U595" s="46">
        <f ca="1">IF(INT($C$3/10)&lt;=2,"",calc_gear1!AS1793)</f>
        <v>1</v>
      </c>
      <c r="V595" s="40">
        <f ca="1">calc_gear1!AT1793</f>
        <v>-1</v>
      </c>
      <c r="W595" s="41">
        <f ca="1">IF(INT($C$3/10)&lt;=2,"",calc_gear1!AU1793*100)</f>
        <v>1400</v>
      </c>
    </row>
    <row r="596" spans="7:23">
      <c r="G596" s="39">
        <f>calc_gear1!$I594</f>
        <v>590</v>
      </c>
      <c r="H596" s="6">
        <f>calc_gear1!$J594</f>
        <v>0</v>
      </c>
      <c r="I596" s="40">
        <f ca="1">calc_gear1!AS594</f>
        <v>0</v>
      </c>
      <c r="J596" s="40" t="str">
        <f ca="1">calc_gear1!AT594</f>
        <v/>
      </c>
      <c r="K596" s="41">
        <f ca="1">calc_gear1!AU594*100</f>
        <v>1400</v>
      </c>
      <c r="M596" s="39">
        <f>calc_gear1!$I1194</f>
        <v>590</v>
      </c>
      <c r="N596" s="6">
        <f>IF($C$3=10,"",calc_gear1!$J1194)</f>
        <v>12.6</v>
      </c>
      <c r="O596" s="46">
        <f ca="1">IF($C$3=10,"",calc_gear1!AS1194)</f>
        <v>1</v>
      </c>
      <c r="P596" s="40">
        <f ca="1">calc_gear1!AT1194</f>
        <v>-1</v>
      </c>
      <c r="Q596" s="41">
        <f ca="1">IF($C$3=10,"",calc_gear1!AU1194*100)</f>
        <v>1400</v>
      </c>
      <c r="S596" s="39">
        <f>calc_gear1!$I1794</f>
        <v>590</v>
      </c>
      <c r="T596" s="6">
        <f>IF(INT($C$3/10)&lt;=2,"",calc_gear1!$J1794)</f>
        <v>5</v>
      </c>
      <c r="U596" s="46">
        <f ca="1">IF(INT($C$3/10)&lt;=2,"",calc_gear1!AS1794)</f>
        <v>1</v>
      </c>
      <c r="V596" s="40">
        <f ca="1">calc_gear1!AT1794</f>
        <v>-1</v>
      </c>
      <c r="W596" s="41">
        <f ca="1">IF(INT($C$3/10)&lt;=2,"",calc_gear1!AU1794*100)</f>
        <v>1400</v>
      </c>
    </row>
    <row r="597" spans="7:23">
      <c r="G597" s="39">
        <f>calc_gear1!$I595</f>
        <v>591</v>
      </c>
      <c r="H597" s="6">
        <f>calc_gear1!$J595</f>
        <v>0</v>
      </c>
      <c r="I597" s="40">
        <f ca="1">calc_gear1!AS595</f>
        <v>0</v>
      </c>
      <c r="J597" s="40" t="str">
        <f ca="1">calc_gear1!AT595</f>
        <v/>
      </c>
      <c r="K597" s="41">
        <f ca="1">calc_gear1!AU595*100</f>
        <v>1400</v>
      </c>
      <c r="M597" s="39">
        <f>calc_gear1!$I1195</f>
        <v>591</v>
      </c>
      <c r="N597" s="6">
        <f>IF($C$3=10,"",calc_gear1!$J1195)</f>
        <v>8</v>
      </c>
      <c r="O597" s="46">
        <f ca="1">IF($C$3=10,"",calc_gear1!AS1195)</f>
        <v>1</v>
      </c>
      <c r="P597" s="40">
        <f ca="1">calc_gear1!AT1195</f>
        <v>-1</v>
      </c>
      <c r="Q597" s="41">
        <f ca="1">IF($C$3=10,"",calc_gear1!AU1195*100)</f>
        <v>1400</v>
      </c>
      <c r="S597" s="39">
        <f>calc_gear1!$I1795</f>
        <v>591</v>
      </c>
      <c r="T597" s="6">
        <f>IF(INT($C$3/10)&lt;=2,"",calc_gear1!$J1795)</f>
        <v>2</v>
      </c>
      <c r="U597" s="46">
        <f ca="1">IF(INT($C$3/10)&lt;=2,"",calc_gear1!AS1795)</f>
        <v>1</v>
      </c>
      <c r="V597" s="40">
        <f ca="1">calc_gear1!AT1795</f>
        <v>-1</v>
      </c>
      <c r="W597" s="41">
        <f ca="1">IF(INT($C$3/10)&lt;=2,"",calc_gear1!AU1795*100)</f>
        <v>1400</v>
      </c>
    </row>
    <row r="598" spans="7:23">
      <c r="G598" s="39">
        <f>calc_gear1!$I596</f>
        <v>592</v>
      </c>
      <c r="H598" s="6">
        <f>calc_gear1!$J596</f>
        <v>0</v>
      </c>
      <c r="I598" s="40">
        <f ca="1">calc_gear1!AS596</f>
        <v>0</v>
      </c>
      <c r="J598" s="40" t="str">
        <f ca="1">calc_gear1!AT596</f>
        <v/>
      </c>
      <c r="K598" s="41">
        <f ca="1">calc_gear1!AU596*100</f>
        <v>1400</v>
      </c>
      <c r="M598" s="39">
        <f>calc_gear1!$I1196</f>
        <v>592</v>
      </c>
      <c r="N598" s="6">
        <f>IF($C$3=10,"",calc_gear1!$J1196)</f>
        <v>4.0999999999999996</v>
      </c>
      <c r="O598" s="46">
        <f ca="1">IF($C$3=10,"",calc_gear1!AS1196)</f>
        <v>1</v>
      </c>
      <c r="P598" s="40">
        <f ca="1">calc_gear1!AT1196</f>
        <v>-1</v>
      </c>
      <c r="Q598" s="41">
        <f ca="1">IF($C$3=10,"",calc_gear1!AU1196*100)</f>
        <v>1400</v>
      </c>
      <c r="S598" s="39">
        <f>calc_gear1!$I1796</f>
        <v>592</v>
      </c>
      <c r="T598" s="6">
        <f>IF(INT($C$3/10)&lt;=2,"",calc_gear1!$J1796)</f>
        <v>0</v>
      </c>
      <c r="U598" s="40">
        <f ca="1">IF(INT($C$3/10)&lt;=2,"",calc_gear1!AS1796)</f>
        <v>0</v>
      </c>
      <c r="V598" s="40" t="str">
        <f ca="1">calc_gear1!AT1796</f>
        <v/>
      </c>
      <c r="W598" s="41">
        <f ca="1">IF(INT($C$3/10)&lt;=2,"",calc_gear1!AU1796*100)</f>
        <v>1400</v>
      </c>
    </row>
    <row r="599" spans="7:23">
      <c r="G599" s="39">
        <f>calc_gear1!$I597</f>
        <v>593</v>
      </c>
      <c r="H599" s="6">
        <f>calc_gear1!$J597</f>
        <v>0</v>
      </c>
      <c r="I599" s="40">
        <f ca="1">calc_gear1!AS597</f>
        <v>0</v>
      </c>
      <c r="J599" s="40" t="str">
        <f ca="1">calc_gear1!AT597</f>
        <v/>
      </c>
      <c r="K599" s="41">
        <f ca="1">calc_gear1!AU597*100</f>
        <v>1400</v>
      </c>
      <c r="M599" s="39">
        <f>calc_gear1!$I1197</f>
        <v>593</v>
      </c>
      <c r="N599" s="6">
        <f>IF($C$3=10,"",calc_gear1!$J1197)</f>
        <v>1.3</v>
      </c>
      <c r="O599" s="46">
        <f ca="1">IF($C$3=10,"",calc_gear1!AS1197)</f>
        <v>1</v>
      </c>
      <c r="P599" s="40">
        <f ca="1">calc_gear1!AT1197</f>
        <v>-1</v>
      </c>
      <c r="Q599" s="41">
        <f ca="1">IF($C$3=10,"",calc_gear1!AU1197*100)</f>
        <v>1400</v>
      </c>
      <c r="S599" s="39">
        <f>calc_gear1!$I1797</f>
        <v>593</v>
      </c>
      <c r="T599" s="6">
        <f>IF(INT($C$3/10)&lt;=2,"",calc_gear1!$J1797)</f>
        <v>0</v>
      </c>
      <c r="U599" s="40">
        <f ca="1">IF(INT($C$3/10)&lt;=2,"",calc_gear1!AS1797)</f>
        <v>0</v>
      </c>
      <c r="V599" s="40" t="str">
        <f ca="1">calc_gear1!AT1797</f>
        <v/>
      </c>
      <c r="W599" s="41">
        <f ca="1">IF(INT($C$3/10)&lt;=2,"",calc_gear1!AU1797*100)</f>
        <v>1400</v>
      </c>
    </row>
    <row r="600" spans="7:23">
      <c r="G600" s="39">
        <f>calc_gear1!$I598</f>
        <v>594</v>
      </c>
      <c r="H600" s="6">
        <f>calc_gear1!$J598</f>
        <v>0</v>
      </c>
      <c r="I600" s="40">
        <f ca="1">calc_gear1!AS598</f>
        <v>0</v>
      </c>
      <c r="J600" s="40" t="str">
        <f ca="1">calc_gear1!AT598</f>
        <v/>
      </c>
      <c r="K600" s="41">
        <f ca="1">calc_gear1!AU598*100</f>
        <v>1400</v>
      </c>
      <c r="M600" s="39">
        <f>calc_gear1!$I1198</f>
        <v>594</v>
      </c>
      <c r="N600" s="6">
        <f>IF($C$3=10,"",calc_gear1!$J1198)</f>
        <v>0</v>
      </c>
      <c r="O600" s="40">
        <f ca="1">IF($C$3=10,"",calc_gear1!AS1198)</f>
        <v>0</v>
      </c>
      <c r="P600" s="40" t="str">
        <f ca="1">calc_gear1!AT1198</f>
        <v/>
      </c>
      <c r="Q600" s="41">
        <f ca="1">IF($C$3=10,"",calc_gear1!AU1198*100)</f>
        <v>1400</v>
      </c>
      <c r="S600" s="39">
        <f>calc_gear1!$I1798</f>
        <v>594</v>
      </c>
      <c r="T600" s="6">
        <f>IF(INT($C$3/10)&lt;=2,"",calc_gear1!$J1798)</f>
        <v>0</v>
      </c>
      <c r="U600" s="40">
        <f ca="1">IF(INT($C$3/10)&lt;=2,"",calc_gear1!AS1798)</f>
        <v>0</v>
      </c>
      <c r="V600" s="40" t="str">
        <f ca="1">calc_gear1!AT1798</f>
        <v/>
      </c>
      <c r="W600" s="41">
        <f ca="1">IF(INT($C$3/10)&lt;=2,"",calc_gear1!AU1798*100)</f>
        <v>1400</v>
      </c>
    </row>
    <row r="601" spans="7:23">
      <c r="G601" s="39">
        <f>calc_gear1!$I599</f>
        <v>595</v>
      </c>
      <c r="H601" s="6">
        <f>calc_gear1!$J599</f>
        <v>0</v>
      </c>
      <c r="I601" s="40">
        <f ca="1">calc_gear1!AS599</f>
        <v>0</v>
      </c>
      <c r="J601" s="40" t="str">
        <f ca="1">calc_gear1!AT599</f>
        <v/>
      </c>
      <c r="K601" s="41">
        <f ca="1">calc_gear1!AU599*100</f>
        <v>1400</v>
      </c>
      <c r="M601" s="39">
        <f>calc_gear1!$I1199</f>
        <v>595</v>
      </c>
      <c r="N601" s="6">
        <f>IF($C$3=10,"",calc_gear1!$J1199)</f>
        <v>0</v>
      </c>
      <c r="O601" s="40">
        <f ca="1">IF($C$3=10,"",calc_gear1!AS1199)</f>
        <v>0</v>
      </c>
      <c r="P601" s="40" t="str">
        <f ca="1">calc_gear1!AT1199</f>
        <v/>
      </c>
      <c r="Q601" s="41">
        <f ca="1">IF($C$3=10,"",calc_gear1!AU1199*100)</f>
        <v>1400</v>
      </c>
      <c r="S601" s="39">
        <f>calc_gear1!$I1799</f>
        <v>595</v>
      </c>
      <c r="T601" s="6">
        <f>IF(INT($C$3/10)&lt;=2,"",calc_gear1!$J1799)</f>
        <v>0</v>
      </c>
      <c r="U601" s="40">
        <f ca="1">IF(INT($C$3/10)&lt;=2,"",calc_gear1!AS1799)</f>
        <v>0</v>
      </c>
      <c r="V601" s="40" t="str">
        <f ca="1">calc_gear1!AT1799</f>
        <v/>
      </c>
      <c r="W601" s="41">
        <f ca="1">IF(INT($C$3/10)&lt;=2,"",calc_gear1!AU1799*100)</f>
        <v>1400</v>
      </c>
    </row>
    <row r="602" spans="7:23">
      <c r="G602" s="39">
        <f>calc_gear1!$I600</f>
        <v>596</v>
      </c>
      <c r="H602" s="6">
        <f>calc_gear1!$J600</f>
        <v>0</v>
      </c>
      <c r="I602" s="40">
        <f ca="1">calc_gear1!AS600</f>
        <v>0</v>
      </c>
      <c r="J602" s="40" t="str">
        <f ca="1">calc_gear1!AT600</f>
        <v/>
      </c>
      <c r="K602" s="41">
        <f ca="1">calc_gear1!AU600*100</f>
        <v>1400</v>
      </c>
      <c r="M602" s="39">
        <f>calc_gear1!$I1200</f>
        <v>596</v>
      </c>
      <c r="N602" s="6">
        <f>IF($C$3=10,"",calc_gear1!$J1200)</f>
        <v>0</v>
      </c>
      <c r="O602" s="40">
        <f ca="1">IF($C$3=10,"",calc_gear1!AS1200)</f>
        <v>0</v>
      </c>
      <c r="P602" s="40" t="str">
        <f ca="1">calc_gear1!AT1200</f>
        <v/>
      </c>
      <c r="Q602" s="41">
        <f ca="1">IF($C$3=10,"",calc_gear1!AU1200*100)</f>
        <v>1400</v>
      </c>
      <c r="S602" s="39">
        <f>calc_gear1!$I1800</f>
        <v>596</v>
      </c>
      <c r="T602" s="6">
        <f>IF(INT($C$3/10)&lt;=2,"",calc_gear1!$J1800)</f>
        <v>0</v>
      </c>
      <c r="U602" s="40">
        <f ca="1">IF(INT($C$3/10)&lt;=2,"",calc_gear1!AS1800)</f>
        <v>0</v>
      </c>
      <c r="V602" s="40" t="str">
        <f ca="1">calc_gear1!AT1800</f>
        <v/>
      </c>
      <c r="W602" s="41">
        <f ca="1">IF(INT($C$3/10)&lt;=2,"",calc_gear1!AU1800*100)</f>
        <v>1400</v>
      </c>
    </row>
    <row r="603" spans="7:23">
      <c r="G603" s="39">
        <f>calc_gear1!$I601</f>
        <v>597</v>
      </c>
      <c r="H603" s="6">
        <f>calc_gear1!$J601</f>
        <v>0</v>
      </c>
      <c r="I603" s="40">
        <f ca="1">calc_gear1!AS601</f>
        <v>0</v>
      </c>
      <c r="J603" s="40" t="str">
        <f ca="1">calc_gear1!AT601</f>
        <v/>
      </c>
      <c r="K603" s="41">
        <f ca="1">calc_gear1!AU601*100</f>
        <v>1400</v>
      </c>
      <c r="M603" s="39">
        <f>calc_gear1!$I1201</f>
        <v>597</v>
      </c>
      <c r="N603" s="6">
        <f>IF($C$3=10,"",calc_gear1!$J1201)</f>
        <v>0</v>
      </c>
      <c r="O603" s="40">
        <f ca="1">IF($C$3=10,"",calc_gear1!AS1201)</f>
        <v>0</v>
      </c>
      <c r="P603" s="40" t="str">
        <f ca="1">calc_gear1!AT1201</f>
        <v/>
      </c>
      <c r="Q603" s="41">
        <f ca="1">IF($C$3=10,"",calc_gear1!AU1201*100)</f>
        <v>1400</v>
      </c>
      <c r="S603" s="39">
        <f>calc_gear1!$I1801</f>
        <v>597</v>
      </c>
      <c r="T603" s="6">
        <f>IF(INT($C$3/10)&lt;=2,"",calc_gear1!$J1801)</f>
        <v>0</v>
      </c>
      <c r="U603" s="40">
        <f ca="1">IF(INT($C$3/10)&lt;=2,"",calc_gear1!AS1801)</f>
        <v>0</v>
      </c>
      <c r="V603" s="40" t="str">
        <f ca="1">calc_gear1!AT1801</f>
        <v/>
      </c>
      <c r="W603" s="41">
        <f ca="1">IF(INT($C$3/10)&lt;=2,"",calc_gear1!AU1801*100)</f>
        <v>1400</v>
      </c>
    </row>
    <row r="604" spans="7:23">
      <c r="G604" s="39">
        <f>calc_gear1!$I602</f>
        <v>598</v>
      </c>
      <c r="H604" s="6">
        <f>calc_gear1!$J602</f>
        <v>0</v>
      </c>
      <c r="I604" s="40">
        <f ca="1">calc_gear1!AS602</f>
        <v>0</v>
      </c>
      <c r="J604" s="40" t="str">
        <f ca="1">calc_gear1!AT602</f>
        <v/>
      </c>
      <c r="K604" s="41">
        <f ca="1">calc_gear1!AU602*100</f>
        <v>1400</v>
      </c>
      <c r="M604" s="39">
        <f>calc_gear1!$I1202</f>
        <v>598</v>
      </c>
      <c r="N604" s="6">
        <f>IF($C$3=10,"",calc_gear1!$J1202)</f>
        <v>0</v>
      </c>
      <c r="O604" s="40">
        <f ca="1">IF($C$3=10,"",calc_gear1!AS1202)</f>
        <v>0</v>
      </c>
      <c r="P604" s="40" t="str">
        <f ca="1">calc_gear1!AT1202</f>
        <v/>
      </c>
      <c r="Q604" s="41">
        <f ca="1">IF($C$3=10,"",calc_gear1!AU1202*100)</f>
        <v>1400</v>
      </c>
      <c r="S604" s="39">
        <f>calc_gear1!$I1802</f>
        <v>598</v>
      </c>
      <c r="T604" s="6">
        <f>IF(INT($C$3/10)&lt;=2,"",calc_gear1!$J1802)</f>
        <v>0</v>
      </c>
      <c r="U604" s="40">
        <f ca="1">IF(INT($C$3/10)&lt;=2,"",calc_gear1!AS1802)</f>
        <v>0</v>
      </c>
      <c r="V604" s="40" t="str">
        <f ca="1">calc_gear1!AT1802</f>
        <v/>
      </c>
      <c r="W604" s="41">
        <f ca="1">IF(INT($C$3/10)&lt;=2,"",calc_gear1!AU1802*100)</f>
        <v>1400</v>
      </c>
    </row>
    <row r="605" spans="7:23">
      <c r="G605" s="39">
        <f>calc_gear1!$I603</f>
        <v>599</v>
      </c>
      <c r="H605" s="6">
        <f>calc_gear1!$J603</f>
        <v>0</v>
      </c>
      <c r="I605" s="40">
        <f ca="1">calc_gear1!AS603</f>
        <v>0</v>
      </c>
      <c r="J605" s="40" t="str">
        <f ca="1">calc_gear1!AT603</f>
        <v/>
      </c>
      <c r="K605" s="41">
        <f ca="1">calc_gear1!AU603*100</f>
        <v>1400</v>
      </c>
      <c r="M605" s="39">
        <f>calc_gear1!$I1203</f>
        <v>599</v>
      </c>
      <c r="N605" s="6">
        <f>IF($C$3=10,"",calc_gear1!$J1203)</f>
        <v>0</v>
      </c>
      <c r="O605" s="40">
        <f ca="1">IF($C$3=10,"",calc_gear1!AS1203)</f>
        <v>0</v>
      </c>
      <c r="P605" s="40" t="str">
        <f ca="1">calc_gear1!AT1203</f>
        <v/>
      </c>
      <c r="Q605" s="41">
        <f ca="1">IF($C$3=10,"",calc_gear1!AU1203*100)</f>
        <v>1400</v>
      </c>
      <c r="S605" s="39">
        <f>calc_gear1!$I1803</f>
        <v>599</v>
      </c>
      <c r="T605" s="6">
        <f>IF(INT($C$3/10)&lt;=2,"",calc_gear1!$J1803)</f>
        <v>0</v>
      </c>
      <c r="U605" s="40">
        <f ca="1">IF(INT($C$3/10)&lt;=2,"",calc_gear1!AS1803)</f>
        <v>0</v>
      </c>
      <c r="V605" s="40" t="str">
        <f ca="1">calc_gear1!AT1803</f>
        <v/>
      </c>
      <c r="W605" s="41">
        <f ca="1">IF(INT($C$3/10)&lt;=2,"",calc_gear1!AU1803*100)</f>
        <v>1400</v>
      </c>
    </row>
    <row r="606" spans="7:23" ht="14.4" thickBot="1">
      <c r="G606" s="80" t="s">
        <v>91</v>
      </c>
      <c r="H606" s="81">
        <f>calc_gear1!$J604</f>
        <v>0</v>
      </c>
      <c r="I606" s="82">
        <f ca="1">calc_gear1!AS604</f>
        <v>0</v>
      </c>
      <c r="J606" s="82" t="str">
        <f ca="1">calc_gear1!AT604</f>
        <v/>
      </c>
      <c r="K606" s="83">
        <f ca="1">calc_gear1!AU604*100</f>
        <v>1400</v>
      </c>
      <c r="M606" s="80" t="s">
        <v>88</v>
      </c>
      <c r="N606" s="81">
        <f>IF($C$3=10,"",calc_gear1!$J1204)</f>
        <v>0</v>
      </c>
      <c r="O606" s="82">
        <f ca="1">IF($C$3=10,"",calc_gear1!AS1204)</f>
        <v>0</v>
      </c>
      <c r="P606" s="82" t="str">
        <f ca="1">calc_gear1!AT1204</f>
        <v/>
      </c>
      <c r="Q606" s="83">
        <f ca="1">IF($C$3=10,"",calc_gear1!AU1204*100)</f>
        <v>1400</v>
      </c>
      <c r="S606" s="84">
        <f>calc_gear1!$I1804</f>
        <v>600</v>
      </c>
      <c r="T606" s="85">
        <f>IF(INT($C$3/10)&lt;=2,"",calc_gear1!$J1804)</f>
        <v>0</v>
      </c>
      <c r="U606" s="86">
        <f ca="1">IF(INT($C$3/10)&lt;=2,"",calc_gear1!AS1804)</f>
        <v>0</v>
      </c>
      <c r="V606" s="86" t="str">
        <f ca="1">calc_gear1!AT1804</f>
        <v/>
      </c>
      <c r="W606" s="87">
        <f ca="1">IF(INT($C$3/10)&lt;=2,"",calc_gear1!AU1804*100)</f>
        <v>1400</v>
      </c>
    </row>
    <row r="607" spans="7:23">
      <c r="U607" s="88"/>
      <c r="V607" s="88"/>
      <c r="W607" s="88"/>
    </row>
    <row r="608" spans="7:23">
      <c r="U608" s="88"/>
      <c r="V608" s="88"/>
      <c r="W608" s="88"/>
    </row>
    <row r="609" spans="21:23">
      <c r="U609" s="88"/>
      <c r="V609" s="88"/>
      <c r="W609" s="88"/>
    </row>
    <row r="610" spans="21:23">
      <c r="U610" s="88"/>
      <c r="V610" s="88"/>
      <c r="W610" s="88"/>
    </row>
    <row r="611" spans="21:23">
      <c r="U611" s="88"/>
      <c r="V611" s="88"/>
      <c r="W611" s="88"/>
    </row>
    <row r="612" spans="21:23">
      <c r="U612" s="88"/>
      <c r="V612" s="88"/>
      <c r="W612" s="88"/>
    </row>
    <row r="613" spans="21:23">
      <c r="U613" s="88"/>
      <c r="V613" s="88"/>
      <c r="W613" s="88"/>
    </row>
    <row r="614" spans="21:23">
      <c r="U614" s="88"/>
      <c r="V614" s="88"/>
      <c r="W614" s="88"/>
    </row>
    <row r="615" spans="21:23">
      <c r="U615" s="88"/>
      <c r="V615" s="88"/>
      <c r="W615" s="88"/>
    </row>
    <row r="616" spans="21:23">
      <c r="U616" s="88"/>
      <c r="V616" s="88"/>
      <c r="W616" s="88"/>
    </row>
    <row r="617" spans="21:23">
      <c r="U617" s="88"/>
      <c r="V617" s="88"/>
      <c r="W617" s="88"/>
    </row>
    <row r="618" spans="21:23">
      <c r="U618" s="88"/>
      <c r="V618" s="88"/>
      <c r="W618" s="88"/>
    </row>
    <row r="619" spans="21:23">
      <c r="U619" s="88"/>
      <c r="V619" s="88"/>
      <c r="W619" s="88"/>
    </row>
    <row r="620" spans="21:23">
      <c r="U620" s="88"/>
      <c r="V620" s="88"/>
      <c r="W620" s="88"/>
    </row>
    <row r="621" spans="21:23">
      <c r="U621" s="88"/>
      <c r="V621" s="88"/>
      <c r="W621" s="88"/>
    </row>
    <row r="622" spans="21:23">
      <c r="U622" s="88"/>
      <c r="V622" s="88"/>
      <c r="W622" s="88"/>
    </row>
    <row r="623" spans="21:23">
      <c r="U623" s="88"/>
      <c r="V623" s="88"/>
      <c r="W623" s="88"/>
    </row>
    <row r="624" spans="21:23">
      <c r="U624" s="88"/>
      <c r="V624" s="88"/>
      <c r="W624" s="88"/>
    </row>
    <row r="625" spans="21:23">
      <c r="U625" s="88"/>
      <c r="V625" s="88"/>
      <c r="W625" s="88"/>
    </row>
    <row r="626" spans="21:23">
      <c r="U626" s="88"/>
      <c r="V626" s="88"/>
      <c r="W626" s="88"/>
    </row>
    <row r="627" spans="21:23">
      <c r="U627" s="88"/>
      <c r="V627" s="88"/>
      <c r="W627" s="88"/>
    </row>
    <row r="628" spans="21:23">
      <c r="U628" s="88"/>
      <c r="V628" s="88"/>
      <c r="W628" s="88"/>
    </row>
    <row r="629" spans="21:23">
      <c r="U629" s="88"/>
      <c r="V629" s="88"/>
      <c r="W629" s="88"/>
    </row>
    <row r="630" spans="21:23">
      <c r="U630" s="88"/>
      <c r="V630" s="88"/>
      <c r="W630" s="88"/>
    </row>
    <row r="631" spans="21:23">
      <c r="U631" s="88"/>
      <c r="V631" s="88"/>
      <c r="W631" s="88"/>
    </row>
    <row r="632" spans="21:23">
      <c r="U632" s="88"/>
      <c r="V632" s="88"/>
      <c r="W632" s="88"/>
    </row>
    <row r="633" spans="21:23">
      <c r="U633" s="88"/>
      <c r="V633" s="88"/>
      <c r="W633" s="88"/>
    </row>
    <row r="634" spans="21:23">
      <c r="U634" s="88"/>
      <c r="V634" s="88"/>
      <c r="W634" s="88"/>
    </row>
    <row r="635" spans="21:23">
      <c r="U635" s="88"/>
      <c r="V635" s="88"/>
      <c r="W635" s="88"/>
    </row>
    <row r="636" spans="21:23">
      <c r="U636" s="88"/>
      <c r="V636" s="88"/>
      <c r="W636" s="88"/>
    </row>
    <row r="637" spans="21:23">
      <c r="U637" s="88"/>
      <c r="V637" s="88"/>
      <c r="W637" s="88"/>
    </row>
    <row r="638" spans="21:23">
      <c r="U638" s="88"/>
      <c r="V638" s="88"/>
      <c r="W638" s="88"/>
    </row>
    <row r="639" spans="21:23">
      <c r="U639" s="88"/>
      <c r="V639" s="88"/>
      <c r="W639" s="88"/>
    </row>
    <row r="640" spans="21:23">
      <c r="U640" s="88"/>
      <c r="V640" s="88"/>
      <c r="W640" s="88"/>
    </row>
    <row r="641" spans="21:23">
      <c r="U641" s="88"/>
      <c r="V641" s="88"/>
      <c r="W641" s="88"/>
    </row>
    <row r="642" spans="21:23">
      <c r="U642" s="88"/>
      <c r="V642" s="88"/>
      <c r="W642" s="88"/>
    </row>
    <row r="643" spans="21:23">
      <c r="U643" s="88"/>
      <c r="V643" s="88"/>
      <c r="W643" s="88"/>
    </row>
    <row r="644" spans="21:23">
      <c r="U644" s="88"/>
      <c r="V644" s="88"/>
      <c r="W644" s="88"/>
    </row>
    <row r="645" spans="21:23">
      <c r="U645" s="88"/>
      <c r="V645" s="88"/>
      <c r="W645" s="88"/>
    </row>
    <row r="646" spans="21:23">
      <c r="U646" s="88"/>
      <c r="V646" s="88"/>
      <c r="W646" s="88"/>
    </row>
    <row r="647" spans="21:23">
      <c r="U647" s="88"/>
      <c r="V647" s="88"/>
      <c r="W647" s="88"/>
    </row>
    <row r="648" spans="21:23">
      <c r="U648" s="88"/>
      <c r="V648" s="88"/>
      <c r="W648" s="88"/>
    </row>
    <row r="649" spans="21:23">
      <c r="U649" s="88"/>
      <c r="V649" s="88"/>
      <c r="W649" s="88"/>
    </row>
    <row r="650" spans="21:23">
      <c r="U650" s="88"/>
      <c r="V650" s="88"/>
      <c r="W650" s="88"/>
    </row>
    <row r="651" spans="21:23">
      <c r="U651" s="88"/>
      <c r="V651" s="88"/>
      <c r="W651" s="88"/>
    </row>
    <row r="652" spans="21:23">
      <c r="U652" s="88"/>
      <c r="V652" s="88"/>
      <c r="W652" s="88"/>
    </row>
    <row r="653" spans="21:23">
      <c r="U653" s="88"/>
      <c r="V653" s="88"/>
      <c r="W653" s="88"/>
    </row>
    <row r="654" spans="21:23">
      <c r="U654" s="88"/>
      <c r="V654" s="88"/>
      <c r="W654" s="88"/>
    </row>
    <row r="655" spans="21:23">
      <c r="U655" s="88"/>
      <c r="V655" s="88"/>
      <c r="W655" s="88"/>
    </row>
    <row r="656" spans="21:23">
      <c r="U656" s="88"/>
      <c r="V656" s="88"/>
      <c r="W656" s="88"/>
    </row>
    <row r="657" spans="21:23">
      <c r="U657" s="88"/>
      <c r="V657" s="88"/>
      <c r="W657" s="88"/>
    </row>
    <row r="658" spans="21:23">
      <c r="U658" s="88"/>
      <c r="V658" s="88"/>
      <c r="W658" s="88"/>
    </row>
    <row r="659" spans="21:23">
      <c r="U659" s="88"/>
      <c r="V659" s="88"/>
      <c r="W659" s="88"/>
    </row>
    <row r="660" spans="21:23">
      <c r="U660" s="88"/>
      <c r="V660" s="88"/>
      <c r="W660" s="88"/>
    </row>
    <row r="661" spans="21:23">
      <c r="U661" s="88"/>
      <c r="V661" s="88"/>
      <c r="W661" s="88"/>
    </row>
    <row r="662" spans="21:23">
      <c r="U662" s="88"/>
      <c r="V662" s="88"/>
      <c r="W662" s="88"/>
    </row>
    <row r="663" spans="21:23">
      <c r="U663" s="88"/>
      <c r="V663" s="88"/>
      <c r="W663" s="88"/>
    </row>
    <row r="664" spans="21:23">
      <c r="U664" s="88"/>
      <c r="V664" s="88"/>
      <c r="W664" s="88"/>
    </row>
    <row r="665" spans="21:23">
      <c r="U665" s="88"/>
      <c r="V665" s="88"/>
      <c r="W665" s="88"/>
    </row>
    <row r="666" spans="21:23">
      <c r="U666" s="88"/>
      <c r="V666" s="88"/>
      <c r="W666" s="88"/>
    </row>
    <row r="667" spans="21:23">
      <c r="U667" s="88"/>
      <c r="V667" s="88"/>
      <c r="W667" s="88"/>
    </row>
    <row r="668" spans="21:23">
      <c r="U668" s="88"/>
      <c r="V668" s="88"/>
      <c r="W668" s="88"/>
    </row>
    <row r="669" spans="21:23">
      <c r="U669" s="88"/>
      <c r="V669" s="88"/>
      <c r="W669" s="88"/>
    </row>
    <row r="670" spans="21:23">
      <c r="U670" s="88"/>
      <c r="V670" s="88"/>
      <c r="W670" s="88"/>
    </row>
    <row r="671" spans="21:23">
      <c r="U671" s="88"/>
      <c r="V671" s="88"/>
      <c r="W671" s="88"/>
    </row>
    <row r="672" spans="21:23">
      <c r="U672" s="88"/>
      <c r="V672" s="88"/>
      <c r="W672" s="88"/>
    </row>
    <row r="673" spans="21:23">
      <c r="U673" s="88"/>
      <c r="V673" s="88"/>
      <c r="W673" s="88"/>
    </row>
    <row r="674" spans="21:23">
      <c r="U674" s="88"/>
      <c r="V674" s="88"/>
      <c r="W674" s="88"/>
    </row>
    <row r="675" spans="21:23">
      <c r="U675" s="88"/>
      <c r="V675" s="88"/>
      <c r="W675" s="88"/>
    </row>
    <row r="676" spans="21:23">
      <c r="U676" s="88"/>
      <c r="V676" s="88"/>
      <c r="W676" s="88"/>
    </row>
    <row r="677" spans="21:23">
      <c r="U677" s="88"/>
      <c r="V677" s="88"/>
      <c r="W677" s="88"/>
    </row>
    <row r="678" spans="21:23">
      <c r="U678" s="88"/>
      <c r="V678" s="88"/>
      <c r="W678" s="88"/>
    </row>
    <row r="679" spans="21:23">
      <c r="U679" s="88"/>
      <c r="V679" s="88"/>
      <c r="W679" s="88"/>
    </row>
    <row r="680" spans="21:23">
      <c r="U680" s="88"/>
      <c r="V680" s="88"/>
      <c r="W680" s="88"/>
    </row>
    <row r="681" spans="21:23">
      <c r="U681" s="88"/>
      <c r="V681" s="88"/>
      <c r="W681" s="88"/>
    </row>
    <row r="682" spans="21:23">
      <c r="U682" s="88"/>
      <c r="V682" s="88"/>
      <c r="W682" s="88"/>
    </row>
    <row r="683" spans="21:23">
      <c r="U683" s="88"/>
      <c r="V683" s="88"/>
      <c r="W683" s="88"/>
    </row>
    <row r="684" spans="21:23">
      <c r="U684" s="88"/>
      <c r="V684" s="88"/>
      <c r="W684" s="88"/>
    </row>
    <row r="685" spans="21:23">
      <c r="U685" s="88"/>
      <c r="V685" s="88"/>
      <c r="W685" s="88"/>
    </row>
    <row r="686" spans="21:23">
      <c r="U686" s="88"/>
      <c r="V686" s="88"/>
      <c r="W686" s="88"/>
    </row>
    <row r="687" spans="21:23">
      <c r="U687" s="88"/>
      <c r="V687" s="88"/>
      <c r="W687" s="88"/>
    </row>
    <row r="688" spans="21:23">
      <c r="U688" s="88"/>
      <c r="V688" s="88"/>
      <c r="W688" s="88"/>
    </row>
    <row r="689" spans="21:23">
      <c r="U689" s="88"/>
      <c r="V689" s="88"/>
      <c r="W689" s="88"/>
    </row>
    <row r="690" spans="21:23">
      <c r="U690" s="88"/>
      <c r="V690" s="88"/>
      <c r="W690" s="88"/>
    </row>
    <row r="691" spans="21:23">
      <c r="U691" s="88"/>
      <c r="V691" s="88"/>
      <c r="W691" s="88"/>
    </row>
    <row r="692" spans="21:23">
      <c r="U692" s="88"/>
      <c r="V692" s="88"/>
      <c r="W692" s="88"/>
    </row>
    <row r="693" spans="21:23">
      <c r="U693" s="88"/>
      <c r="V693" s="88"/>
      <c r="W693" s="88"/>
    </row>
    <row r="694" spans="21:23">
      <c r="U694" s="88"/>
      <c r="V694" s="88"/>
      <c r="W694" s="88"/>
    </row>
    <row r="695" spans="21:23">
      <c r="U695" s="88"/>
      <c r="V695" s="88"/>
      <c r="W695" s="88"/>
    </row>
    <row r="696" spans="21:23">
      <c r="U696" s="88"/>
      <c r="V696" s="88"/>
      <c r="W696" s="88"/>
    </row>
    <row r="697" spans="21:23">
      <c r="U697" s="88"/>
      <c r="V697" s="88"/>
      <c r="W697" s="88"/>
    </row>
    <row r="698" spans="21:23">
      <c r="U698" s="88"/>
      <c r="V698" s="88"/>
      <c r="W698" s="88"/>
    </row>
    <row r="699" spans="21:23">
      <c r="U699" s="88"/>
      <c r="V699" s="88"/>
      <c r="W699" s="88"/>
    </row>
    <row r="700" spans="21:23">
      <c r="U700" s="88"/>
      <c r="V700" s="88"/>
      <c r="W700" s="88"/>
    </row>
    <row r="701" spans="21:23">
      <c r="U701" s="88"/>
      <c r="V701" s="88"/>
      <c r="W701" s="88"/>
    </row>
    <row r="702" spans="21:23">
      <c r="U702" s="88"/>
      <c r="V702" s="88"/>
      <c r="W702" s="88"/>
    </row>
    <row r="703" spans="21:23">
      <c r="U703" s="88"/>
      <c r="V703" s="88"/>
      <c r="W703" s="88"/>
    </row>
    <row r="704" spans="21:23">
      <c r="U704" s="88"/>
      <c r="V704" s="88"/>
      <c r="W704" s="88"/>
    </row>
    <row r="705" spans="21:23">
      <c r="U705" s="88"/>
      <c r="V705" s="88"/>
      <c r="W705" s="88"/>
    </row>
    <row r="706" spans="21:23">
      <c r="U706" s="88"/>
      <c r="V706" s="88"/>
      <c r="W706" s="88"/>
    </row>
    <row r="707" spans="21:23">
      <c r="U707" s="88"/>
      <c r="V707" s="88"/>
      <c r="W707" s="88"/>
    </row>
    <row r="708" spans="21:23">
      <c r="U708" s="88"/>
      <c r="V708" s="88"/>
      <c r="W708" s="88"/>
    </row>
    <row r="709" spans="21:23">
      <c r="U709" s="88"/>
      <c r="V709" s="88"/>
      <c r="W709" s="88"/>
    </row>
    <row r="710" spans="21:23">
      <c r="U710" s="88"/>
      <c r="V710" s="88"/>
      <c r="W710" s="88"/>
    </row>
    <row r="711" spans="21:23">
      <c r="U711" s="88"/>
      <c r="V711" s="88"/>
      <c r="W711" s="88"/>
    </row>
    <row r="712" spans="21:23">
      <c r="U712" s="88"/>
      <c r="V712" s="88"/>
      <c r="W712" s="88"/>
    </row>
    <row r="713" spans="21:23">
      <c r="U713" s="88"/>
      <c r="V713" s="88"/>
      <c r="W713" s="88"/>
    </row>
    <row r="714" spans="21:23">
      <c r="U714" s="88"/>
      <c r="V714" s="88"/>
      <c r="W714" s="88"/>
    </row>
    <row r="715" spans="21:23">
      <c r="U715" s="88"/>
      <c r="V715" s="88"/>
      <c r="W715" s="88"/>
    </row>
    <row r="716" spans="21:23">
      <c r="U716" s="88"/>
      <c r="V716" s="88"/>
      <c r="W716" s="88"/>
    </row>
    <row r="717" spans="21:23">
      <c r="U717" s="88"/>
      <c r="V717" s="88"/>
      <c r="W717" s="88"/>
    </row>
    <row r="718" spans="21:23">
      <c r="U718" s="88"/>
      <c r="V718" s="88"/>
      <c r="W718" s="88"/>
    </row>
    <row r="719" spans="21:23">
      <c r="U719" s="88"/>
      <c r="V719" s="88"/>
      <c r="W719" s="88"/>
    </row>
    <row r="720" spans="21:23">
      <c r="U720" s="88"/>
      <c r="V720" s="88"/>
      <c r="W720" s="88"/>
    </row>
    <row r="721" spans="21:23">
      <c r="U721" s="88"/>
      <c r="V721" s="88"/>
      <c r="W721" s="88"/>
    </row>
    <row r="722" spans="21:23">
      <c r="U722" s="88"/>
      <c r="V722" s="88"/>
      <c r="W722" s="88"/>
    </row>
    <row r="723" spans="21:23">
      <c r="U723" s="88"/>
      <c r="V723" s="88"/>
      <c r="W723" s="88"/>
    </row>
    <row r="724" spans="21:23">
      <c r="U724" s="88"/>
      <c r="V724" s="88"/>
      <c r="W724" s="88"/>
    </row>
    <row r="725" spans="21:23">
      <c r="U725" s="88"/>
      <c r="V725" s="88"/>
      <c r="W725" s="88"/>
    </row>
    <row r="726" spans="21:23">
      <c r="U726" s="88"/>
      <c r="V726" s="88"/>
      <c r="W726" s="88"/>
    </row>
    <row r="727" spans="21:23">
      <c r="U727" s="88"/>
      <c r="V727" s="88"/>
      <c r="W727" s="88"/>
    </row>
    <row r="728" spans="21:23">
      <c r="U728" s="88"/>
      <c r="V728" s="88"/>
      <c r="W728" s="88"/>
    </row>
    <row r="729" spans="21:23">
      <c r="U729" s="88"/>
      <c r="V729" s="88"/>
      <c r="W729" s="88"/>
    </row>
    <row r="730" spans="21:23">
      <c r="U730" s="88"/>
      <c r="V730" s="88"/>
      <c r="W730" s="88"/>
    </row>
    <row r="731" spans="21:23">
      <c r="U731" s="88"/>
      <c r="V731" s="88"/>
      <c r="W731" s="88"/>
    </row>
    <row r="732" spans="21:23">
      <c r="U732" s="88"/>
      <c r="V732" s="88"/>
      <c r="W732" s="88"/>
    </row>
    <row r="733" spans="21:23">
      <c r="U733" s="88"/>
      <c r="V733" s="88"/>
      <c r="W733" s="88"/>
    </row>
    <row r="734" spans="21:23">
      <c r="U734" s="88"/>
      <c r="V734" s="88"/>
      <c r="W734" s="88"/>
    </row>
    <row r="735" spans="21:23">
      <c r="U735" s="88"/>
      <c r="V735" s="88"/>
      <c r="W735" s="88"/>
    </row>
    <row r="736" spans="21:23">
      <c r="U736" s="88"/>
      <c r="V736" s="88"/>
      <c r="W736" s="88"/>
    </row>
    <row r="737" spans="21:23">
      <c r="U737" s="88"/>
      <c r="V737" s="88"/>
      <c r="W737" s="88"/>
    </row>
    <row r="738" spans="21:23">
      <c r="U738" s="88"/>
      <c r="V738" s="88"/>
      <c r="W738" s="88"/>
    </row>
    <row r="739" spans="21:23">
      <c r="U739" s="88"/>
      <c r="V739" s="88"/>
      <c r="W739" s="88"/>
    </row>
    <row r="740" spans="21:23">
      <c r="U740" s="88"/>
      <c r="V740" s="88"/>
      <c r="W740" s="88"/>
    </row>
    <row r="741" spans="21:23">
      <c r="U741" s="88"/>
      <c r="V741" s="88"/>
      <c r="W741" s="88"/>
    </row>
    <row r="742" spans="21:23">
      <c r="U742" s="88"/>
      <c r="V742" s="88"/>
      <c r="W742" s="88"/>
    </row>
    <row r="743" spans="21:23">
      <c r="U743" s="88"/>
      <c r="V743" s="88"/>
      <c r="W743" s="88"/>
    </row>
    <row r="744" spans="21:23">
      <c r="U744" s="88"/>
      <c r="V744" s="88"/>
      <c r="W744" s="88"/>
    </row>
    <row r="745" spans="21:23">
      <c r="U745" s="88"/>
      <c r="V745" s="88"/>
      <c r="W745" s="88"/>
    </row>
    <row r="746" spans="21:23">
      <c r="U746" s="88"/>
      <c r="V746" s="88"/>
      <c r="W746" s="88"/>
    </row>
    <row r="747" spans="21:23">
      <c r="U747" s="88"/>
      <c r="V747" s="88"/>
      <c r="W747" s="88"/>
    </row>
    <row r="748" spans="21:23">
      <c r="U748" s="88"/>
      <c r="V748" s="88"/>
      <c r="W748" s="88"/>
    </row>
    <row r="749" spans="21:23">
      <c r="U749" s="88"/>
      <c r="V749" s="88"/>
      <c r="W749" s="88"/>
    </row>
    <row r="750" spans="21:23">
      <c r="U750" s="88"/>
      <c r="V750" s="88"/>
      <c r="W750" s="88"/>
    </row>
    <row r="751" spans="21:23">
      <c r="U751" s="88"/>
      <c r="V751" s="88"/>
      <c r="W751" s="88"/>
    </row>
    <row r="752" spans="21:23">
      <c r="U752" s="88"/>
      <c r="V752" s="88"/>
      <c r="W752" s="88"/>
    </row>
    <row r="753" spans="21:23">
      <c r="U753" s="88"/>
      <c r="V753" s="88"/>
      <c r="W753" s="88"/>
    </row>
    <row r="754" spans="21:23">
      <c r="U754" s="88"/>
      <c r="V754" s="88"/>
      <c r="W754" s="88"/>
    </row>
    <row r="755" spans="21:23">
      <c r="U755" s="88"/>
      <c r="V755" s="88"/>
      <c r="W755" s="88"/>
    </row>
    <row r="756" spans="21:23">
      <c r="U756" s="88"/>
      <c r="V756" s="88"/>
      <c r="W756" s="88"/>
    </row>
    <row r="757" spans="21:23">
      <c r="U757" s="88"/>
      <c r="V757" s="88"/>
      <c r="W757" s="88"/>
    </row>
    <row r="758" spans="21:23">
      <c r="U758" s="88"/>
      <c r="V758" s="88"/>
      <c r="W758" s="88"/>
    </row>
    <row r="759" spans="21:23">
      <c r="U759" s="88"/>
      <c r="V759" s="88"/>
      <c r="W759" s="88"/>
    </row>
    <row r="760" spans="21:23">
      <c r="U760" s="88"/>
      <c r="V760" s="88"/>
      <c r="W760" s="88"/>
    </row>
    <row r="761" spans="21:23">
      <c r="U761" s="88"/>
      <c r="V761" s="88"/>
      <c r="W761" s="88"/>
    </row>
    <row r="762" spans="21:23">
      <c r="U762" s="88"/>
      <c r="V762" s="88"/>
      <c r="W762" s="88"/>
    </row>
    <row r="763" spans="21:23">
      <c r="U763" s="88"/>
      <c r="V763" s="88"/>
      <c r="W763" s="88"/>
    </row>
    <row r="764" spans="21:23">
      <c r="U764" s="88"/>
      <c r="V764" s="88"/>
      <c r="W764" s="88"/>
    </row>
    <row r="765" spans="21:23">
      <c r="U765" s="88"/>
      <c r="V765" s="88"/>
      <c r="W765" s="88"/>
    </row>
    <row r="766" spans="21:23">
      <c r="U766" s="88"/>
      <c r="V766" s="88"/>
      <c r="W766" s="88"/>
    </row>
    <row r="767" spans="21:23">
      <c r="U767" s="88"/>
      <c r="V767" s="88"/>
      <c r="W767" s="88"/>
    </row>
    <row r="768" spans="21:23">
      <c r="U768" s="88"/>
      <c r="V768" s="88"/>
      <c r="W768" s="88"/>
    </row>
    <row r="769" spans="21:23">
      <c r="U769" s="88"/>
      <c r="V769" s="88"/>
      <c r="W769" s="88"/>
    </row>
    <row r="770" spans="21:23">
      <c r="U770" s="88"/>
      <c r="V770" s="88"/>
      <c r="W770" s="88"/>
    </row>
    <row r="771" spans="21:23">
      <c r="U771" s="88"/>
      <c r="V771" s="88"/>
      <c r="W771" s="88"/>
    </row>
    <row r="772" spans="21:23">
      <c r="U772" s="88"/>
      <c r="V772" s="88"/>
      <c r="W772" s="88"/>
    </row>
    <row r="773" spans="21:23">
      <c r="U773" s="88"/>
      <c r="V773" s="88"/>
      <c r="W773" s="88"/>
    </row>
    <row r="774" spans="21:23">
      <c r="U774" s="88"/>
      <c r="V774" s="88"/>
      <c r="W774" s="88"/>
    </row>
    <row r="775" spans="21:23">
      <c r="U775" s="88"/>
      <c r="V775" s="88"/>
      <c r="W775" s="88"/>
    </row>
    <row r="776" spans="21:23">
      <c r="U776" s="88"/>
      <c r="V776" s="88"/>
      <c r="W776" s="88"/>
    </row>
    <row r="777" spans="21:23">
      <c r="U777" s="88"/>
      <c r="V777" s="88"/>
      <c r="W777" s="88"/>
    </row>
    <row r="778" spans="21:23">
      <c r="U778" s="88"/>
      <c r="V778" s="88"/>
      <c r="W778" s="88"/>
    </row>
    <row r="779" spans="21:23">
      <c r="U779" s="88"/>
      <c r="V779" s="88"/>
      <c r="W779" s="88"/>
    </row>
    <row r="780" spans="21:23">
      <c r="U780" s="88"/>
      <c r="V780" s="88"/>
      <c r="W780" s="88"/>
    </row>
    <row r="781" spans="21:23">
      <c r="U781" s="88"/>
      <c r="V781" s="88"/>
      <c r="W781" s="88"/>
    </row>
    <row r="782" spans="21:23">
      <c r="U782" s="88"/>
      <c r="V782" s="88"/>
      <c r="W782" s="88"/>
    </row>
    <row r="783" spans="21:23">
      <c r="U783" s="88"/>
      <c r="V783" s="88"/>
      <c r="W783" s="88"/>
    </row>
    <row r="784" spans="21:23">
      <c r="U784" s="88"/>
      <c r="V784" s="88"/>
      <c r="W784" s="88"/>
    </row>
    <row r="785" spans="21:23">
      <c r="U785" s="88"/>
      <c r="V785" s="88"/>
      <c r="W785" s="88"/>
    </row>
    <row r="786" spans="21:23">
      <c r="U786" s="88"/>
      <c r="V786" s="88"/>
      <c r="W786" s="88"/>
    </row>
    <row r="787" spans="21:23">
      <c r="U787" s="88"/>
      <c r="V787" s="88"/>
      <c r="W787" s="88"/>
    </row>
    <row r="788" spans="21:23">
      <c r="U788" s="88"/>
      <c r="V788" s="88"/>
      <c r="W788" s="88"/>
    </row>
    <row r="789" spans="21:23">
      <c r="U789" s="88"/>
      <c r="V789" s="88"/>
      <c r="W789" s="88"/>
    </row>
    <row r="790" spans="21:23">
      <c r="U790" s="88"/>
      <c r="V790" s="88"/>
      <c r="W790" s="88"/>
    </row>
    <row r="791" spans="21:23">
      <c r="U791" s="88"/>
      <c r="V791" s="88"/>
      <c r="W791" s="88"/>
    </row>
    <row r="792" spans="21:23">
      <c r="U792" s="88"/>
      <c r="V792" s="88"/>
      <c r="W792" s="88"/>
    </row>
    <row r="793" spans="21:23">
      <c r="U793" s="88"/>
      <c r="V793" s="88"/>
      <c r="W793" s="88"/>
    </row>
    <row r="794" spans="21:23">
      <c r="U794" s="88"/>
      <c r="V794" s="88"/>
      <c r="W794" s="88"/>
    </row>
    <row r="795" spans="21:23">
      <c r="U795" s="88"/>
      <c r="V795" s="88"/>
      <c r="W795" s="88"/>
    </row>
    <row r="796" spans="21:23">
      <c r="U796" s="88"/>
      <c r="V796" s="88"/>
      <c r="W796" s="88"/>
    </row>
    <row r="797" spans="21:23">
      <c r="U797" s="88"/>
      <c r="V797" s="88"/>
      <c r="W797" s="88"/>
    </row>
    <row r="798" spans="21:23">
      <c r="U798" s="88"/>
      <c r="V798" s="88"/>
      <c r="W798" s="88"/>
    </row>
    <row r="799" spans="21:23">
      <c r="U799" s="88"/>
      <c r="V799" s="88"/>
      <c r="W799" s="88"/>
    </row>
    <row r="800" spans="21:23">
      <c r="U800" s="88"/>
      <c r="V800" s="88"/>
      <c r="W800" s="88"/>
    </row>
    <row r="801" spans="21:23">
      <c r="U801" s="88"/>
      <c r="V801" s="88"/>
      <c r="W801" s="88"/>
    </row>
    <row r="802" spans="21:23">
      <c r="U802" s="88"/>
      <c r="V802" s="88"/>
      <c r="W802" s="88"/>
    </row>
    <row r="803" spans="21:23">
      <c r="U803" s="88"/>
      <c r="V803" s="88"/>
      <c r="W803" s="88"/>
    </row>
    <row r="804" spans="21:23">
      <c r="U804" s="88"/>
      <c r="V804" s="88"/>
      <c r="W804" s="88"/>
    </row>
    <row r="805" spans="21:23">
      <c r="U805" s="88"/>
      <c r="V805" s="88"/>
      <c r="W805" s="88"/>
    </row>
    <row r="806" spans="21:23">
      <c r="U806" s="88"/>
      <c r="V806" s="88"/>
      <c r="W806" s="88"/>
    </row>
    <row r="807" spans="21:23">
      <c r="U807" s="88"/>
      <c r="V807" s="88"/>
      <c r="W807" s="88"/>
    </row>
    <row r="808" spans="21:23">
      <c r="U808" s="88"/>
      <c r="V808" s="88"/>
      <c r="W808" s="88"/>
    </row>
    <row r="809" spans="21:23">
      <c r="U809" s="88"/>
      <c r="V809" s="88"/>
      <c r="W809" s="88"/>
    </row>
    <row r="810" spans="21:23">
      <c r="U810" s="88"/>
      <c r="V810" s="88"/>
      <c r="W810" s="88"/>
    </row>
    <row r="811" spans="21:23">
      <c r="U811" s="88"/>
      <c r="V811" s="88"/>
      <c r="W811" s="88"/>
    </row>
    <row r="812" spans="21:23">
      <c r="U812" s="88"/>
      <c r="V812" s="88"/>
      <c r="W812" s="88"/>
    </row>
    <row r="813" spans="21:23">
      <c r="U813" s="88"/>
      <c r="V813" s="88"/>
      <c r="W813" s="88"/>
    </row>
    <row r="814" spans="21:23">
      <c r="U814" s="88"/>
      <c r="V814" s="88"/>
      <c r="W814" s="88"/>
    </row>
    <row r="815" spans="21:23">
      <c r="U815" s="88"/>
      <c r="V815" s="88"/>
      <c r="W815" s="88"/>
    </row>
    <row r="816" spans="21:23">
      <c r="U816" s="88"/>
      <c r="V816" s="88"/>
      <c r="W816" s="88"/>
    </row>
    <row r="817" spans="21:23">
      <c r="U817" s="88"/>
      <c r="V817" s="88"/>
      <c r="W817" s="88"/>
    </row>
    <row r="818" spans="21:23">
      <c r="U818" s="88"/>
      <c r="V818" s="88"/>
      <c r="W818" s="88"/>
    </row>
    <row r="819" spans="21:23">
      <c r="U819" s="88"/>
      <c r="V819" s="88"/>
      <c r="W819" s="88"/>
    </row>
    <row r="820" spans="21:23">
      <c r="U820" s="88"/>
      <c r="V820" s="88"/>
      <c r="W820" s="88"/>
    </row>
    <row r="821" spans="21:23">
      <c r="U821" s="88"/>
      <c r="V821" s="88"/>
      <c r="W821" s="88"/>
    </row>
    <row r="822" spans="21:23">
      <c r="U822" s="88"/>
      <c r="V822" s="88"/>
      <c r="W822" s="88"/>
    </row>
    <row r="823" spans="21:23">
      <c r="U823" s="88"/>
      <c r="V823" s="88"/>
      <c r="W823" s="88"/>
    </row>
    <row r="824" spans="21:23">
      <c r="U824" s="88"/>
      <c r="V824" s="88"/>
      <c r="W824" s="88"/>
    </row>
    <row r="825" spans="21:23">
      <c r="U825" s="88"/>
      <c r="V825" s="88"/>
      <c r="W825" s="88"/>
    </row>
    <row r="826" spans="21:23">
      <c r="U826" s="88"/>
      <c r="V826" s="88"/>
      <c r="W826" s="88"/>
    </row>
    <row r="827" spans="21:23">
      <c r="U827" s="88"/>
      <c r="V827" s="88"/>
      <c r="W827" s="88"/>
    </row>
    <row r="828" spans="21:23">
      <c r="U828" s="88"/>
      <c r="V828" s="88"/>
      <c r="W828" s="88"/>
    </row>
    <row r="829" spans="21:23">
      <c r="U829" s="88"/>
      <c r="V829" s="88"/>
      <c r="W829" s="88"/>
    </row>
    <row r="830" spans="21:23">
      <c r="U830" s="88"/>
      <c r="V830" s="88"/>
      <c r="W830" s="88"/>
    </row>
    <row r="831" spans="21:23">
      <c r="U831" s="88"/>
      <c r="V831" s="88"/>
      <c r="W831" s="88"/>
    </row>
    <row r="832" spans="21:23">
      <c r="U832" s="88"/>
      <c r="V832" s="88"/>
      <c r="W832" s="88"/>
    </row>
    <row r="833" spans="21:23">
      <c r="U833" s="88"/>
      <c r="V833" s="88"/>
      <c r="W833" s="88"/>
    </row>
    <row r="834" spans="21:23">
      <c r="U834" s="88"/>
      <c r="V834" s="88"/>
      <c r="W834" s="88"/>
    </row>
    <row r="835" spans="21:23">
      <c r="U835" s="88"/>
      <c r="V835" s="88"/>
      <c r="W835" s="88"/>
    </row>
    <row r="836" spans="21:23">
      <c r="U836" s="88"/>
      <c r="V836" s="88"/>
      <c r="W836" s="88"/>
    </row>
    <row r="837" spans="21:23">
      <c r="U837" s="88"/>
      <c r="V837" s="88"/>
      <c r="W837" s="88"/>
    </row>
    <row r="838" spans="21:23">
      <c r="U838" s="88"/>
      <c r="V838" s="88"/>
      <c r="W838" s="88"/>
    </row>
    <row r="839" spans="21:23">
      <c r="U839" s="88"/>
      <c r="V839" s="88"/>
      <c r="W839" s="88"/>
    </row>
    <row r="840" spans="21:23">
      <c r="U840" s="88"/>
      <c r="V840" s="88"/>
      <c r="W840" s="88"/>
    </row>
    <row r="841" spans="21:23">
      <c r="U841" s="88"/>
      <c r="V841" s="88"/>
      <c r="W841" s="88"/>
    </row>
    <row r="842" spans="21:23">
      <c r="U842" s="88"/>
      <c r="V842" s="88"/>
      <c r="W842" s="88"/>
    </row>
    <row r="843" spans="21:23">
      <c r="U843" s="88"/>
      <c r="V843" s="88"/>
      <c r="W843" s="88"/>
    </row>
    <row r="844" spans="21:23">
      <c r="U844" s="88"/>
      <c r="V844" s="88"/>
      <c r="W844" s="88"/>
    </row>
    <row r="845" spans="21:23">
      <c r="U845" s="88"/>
      <c r="V845" s="88"/>
      <c r="W845" s="88"/>
    </row>
    <row r="846" spans="21:23">
      <c r="U846" s="88"/>
      <c r="V846" s="88"/>
      <c r="W846" s="88"/>
    </row>
    <row r="847" spans="21:23">
      <c r="U847" s="88"/>
      <c r="V847" s="88"/>
      <c r="W847" s="88"/>
    </row>
    <row r="848" spans="21:23">
      <c r="U848" s="88"/>
      <c r="V848" s="88"/>
      <c r="W848" s="88"/>
    </row>
    <row r="849" spans="21:23">
      <c r="U849" s="88"/>
      <c r="V849" s="88"/>
      <c r="W849" s="88"/>
    </row>
    <row r="850" spans="21:23">
      <c r="U850" s="88"/>
      <c r="V850" s="88"/>
      <c r="W850" s="88"/>
    </row>
    <row r="851" spans="21:23">
      <c r="U851" s="88"/>
      <c r="V851" s="88"/>
      <c r="W851" s="88"/>
    </row>
    <row r="852" spans="21:23">
      <c r="U852" s="88"/>
      <c r="V852" s="88"/>
      <c r="W852" s="88"/>
    </row>
    <row r="853" spans="21:23">
      <c r="U853" s="88"/>
      <c r="V853" s="88"/>
      <c r="W853" s="88"/>
    </row>
    <row r="854" spans="21:23">
      <c r="U854" s="88"/>
      <c r="V854" s="88"/>
      <c r="W854" s="88"/>
    </row>
    <row r="855" spans="21:23">
      <c r="U855" s="88"/>
      <c r="V855" s="88"/>
      <c r="W855" s="88"/>
    </row>
    <row r="856" spans="21:23">
      <c r="U856" s="88"/>
      <c r="V856" s="88"/>
      <c r="W856" s="88"/>
    </row>
    <row r="857" spans="21:23">
      <c r="U857" s="88"/>
      <c r="V857" s="88"/>
      <c r="W857" s="88"/>
    </row>
    <row r="858" spans="21:23">
      <c r="U858" s="88"/>
      <c r="V858" s="88"/>
      <c r="W858" s="88"/>
    </row>
    <row r="859" spans="21:23">
      <c r="U859" s="88"/>
      <c r="V859" s="88"/>
      <c r="W859" s="88"/>
    </row>
    <row r="860" spans="21:23">
      <c r="U860" s="88"/>
      <c r="V860" s="88"/>
      <c r="W860" s="88"/>
    </row>
    <row r="861" spans="21:23">
      <c r="U861" s="88"/>
      <c r="V861" s="88"/>
      <c r="W861" s="88"/>
    </row>
    <row r="862" spans="21:23">
      <c r="U862" s="88"/>
      <c r="V862" s="88"/>
      <c r="W862" s="88"/>
    </row>
    <row r="863" spans="21:23">
      <c r="U863" s="88"/>
      <c r="V863" s="88"/>
      <c r="W863" s="88"/>
    </row>
    <row r="864" spans="21:23">
      <c r="U864" s="88"/>
      <c r="V864" s="88"/>
      <c r="W864" s="88"/>
    </row>
    <row r="865" spans="21:23">
      <c r="U865" s="88"/>
      <c r="V865" s="88"/>
      <c r="W865" s="88"/>
    </row>
    <row r="866" spans="21:23">
      <c r="U866" s="88"/>
      <c r="V866" s="88"/>
      <c r="W866" s="88"/>
    </row>
    <row r="867" spans="21:23">
      <c r="U867" s="88"/>
      <c r="V867" s="88"/>
      <c r="W867" s="88"/>
    </row>
    <row r="868" spans="21:23">
      <c r="U868" s="88"/>
      <c r="V868" s="88"/>
      <c r="W868" s="88"/>
    </row>
    <row r="869" spans="21:23">
      <c r="U869" s="88"/>
      <c r="V869" s="88"/>
      <c r="W869" s="88"/>
    </row>
    <row r="870" spans="21:23">
      <c r="U870" s="88"/>
      <c r="V870" s="88"/>
      <c r="W870" s="88"/>
    </row>
    <row r="871" spans="21:23">
      <c r="U871" s="88"/>
      <c r="V871" s="88"/>
      <c r="W871" s="88"/>
    </row>
    <row r="872" spans="21:23">
      <c r="U872" s="88"/>
      <c r="V872" s="88"/>
      <c r="W872" s="88"/>
    </row>
    <row r="873" spans="21:23">
      <c r="U873" s="88"/>
      <c r="V873" s="88"/>
      <c r="W873" s="88"/>
    </row>
    <row r="874" spans="21:23">
      <c r="U874" s="88"/>
      <c r="V874" s="88"/>
      <c r="W874" s="88"/>
    </row>
    <row r="875" spans="21:23">
      <c r="U875" s="88"/>
      <c r="V875" s="88"/>
      <c r="W875" s="88"/>
    </row>
    <row r="876" spans="21:23">
      <c r="U876" s="88"/>
      <c r="V876" s="88"/>
      <c r="W876" s="88"/>
    </row>
    <row r="877" spans="21:23">
      <c r="U877" s="88"/>
      <c r="V877" s="88"/>
      <c r="W877" s="88"/>
    </row>
    <row r="878" spans="21:23">
      <c r="U878" s="88"/>
      <c r="V878" s="88"/>
      <c r="W878" s="88"/>
    </row>
    <row r="879" spans="21:23">
      <c r="U879" s="88"/>
      <c r="V879" s="88"/>
      <c r="W879" s="88"/>
    </row>
    <row r="880" spans="21:23">
      <c r="U880" s="88"/>
      <c r="V880" s="88"/>
      <c r="W880" s="88"/>
    </row>
    <row r="881" spans="21:23">
      <c r="U881" s="88"/>
      <c r="V881" s="88"/>
      <c r="W881" s="88"/>
    </row>
    <row r="882" spans="21:23">
      <c r="U882" s="88"/>
      <c r="V882" s="88"/>
      <c r="W882" s="88"/>
    </row>
    <row r="883" spans="21:23">
      <c r="U883" s="88"/>
      <c r="V883" s="88"/>
      <c r="W883" s="88"/>
    </row>
    <row r="884" spans="21:23">
      <c r="U884" s="88"/>
      <c r="V884" s="88"/>
      <c r="W884" s="88"/>
    </row>
    <row r="885" spans="21:23">
      <c r="U885" s="88"/>
      <c r="V885" s="88"/>
      <c r="W885" s="88"/>
    </row>
    <row r="886" spans="21:23">
      <c r="U886" s="88"/>
      <c r="V886" s="88"/>
      <c r="W886" s="88"/>
    </row>
    <row r="887" spans="21:23">
      <c r="U887" s="88"/>
      <c r="V887" s="88"/>
      <c r="W887" s="88"/>
    </row>
    <row r="888" spans="21:23">
      <c r="U888" s="88"/>
      <c r="V888" s="88"/>
      <c r="W888" s="88"/>
    </row>
    <row r="889" spans="21:23">
      <c r="U889" s="88"/>
      <c r="V889" s="88"/>
      <c r="W889" s="88"/>
    </row>
    <row r="890" spans="21:23">
      <c r="U890" s="88"/>
      <c r="V890" s="88"/>
      <c r="W890" s="88"/>
    </row>
    <row r="891" spans="21:23">
      <c r="U891" s="88"/>
      <c r="V891" s="88"/>
      <c r="W891" s="88"/>
    </row>
    <row r="892" spans="21:23">
      <c r="U892" s="88"/>
      <c r="V892" s="88"/>
      <c r="W892" s="88"/>
    </row>
    <row r="893" spans="21:23">
      <c r="U893" s="88"/>
      <c r="V893" s="88"/>
      <c r="W893" s="88"/>
    </row>
    <row r="894" spans="21:23">
      <c r="U894" s="88"/>
      <c r="V894" s="88"/>
      <c r="W894" s="88"/>
    </row>
    <row r="895" spans="21:23">
      <c r="U895" s="88"/>
      <c r="V895" s="88"/>
      <c r="W895" s="88"/>
    </row>
    <row r="896" spans="21:23">
      <c r="U896" s="88"/>
      <c r="V896" s="88"/>
      <c r="W896" s="88"/>
    </row>
    <row r="897" spans="21:23">
      <c r="U897" s="88"/>
      <c r="V897" s="88"/>
      <c r="W897" s="88"/>
    </row>
    <row r="898" spans="21:23">
      <c r="U898" s="88"/>
      <c r="V898" s="88"/>
      <c r="W898" s="88"/>
    </row>
    <row r="899" spans="21:23">
      <c r="U899" s="88"/>
      <c r="V899" s="88"/>
      <c r="W899" s="88"/>
    </row>
    <row r="900" spans="21:23">
      <c r="U900" s="88"/>
      <c r="V900" s="88"/>
      <c r="W900" s="88"/>
    </row>
    <row r="901" spans="21:23">
      <c r="U901" s="88"/>
      <c r="V901" s="88"/>
      <c r="W901" s="88"/>
    </row>
    <row r="902" spans="21:23">
      <c r="U902" s="88"/>
      <c r="V902" s="88"/>
      <c r="W902" s="88"/>
    </row>
    <row r="903" spans="21:23">
      <c r="U903" s="88"/>
      <c r="V903" s="88"/>
      <c r="W903" s="88"/>
    </row>
    <row r="904" spans="21:23">
      <c r="U904" s="88"/>
      <c r="V904" s="88"/>
      <c r="W904" s="88"/>
    </row>
    <row r="905" spans="21:23">
      <c r="U905" s="88"/>
      <c r="V905" s="88"/>
      <c r="W905" s="88"/>
    </row>
    <row r="906" spans="21:23">
      <c r="U906" s="88"/>
      <c r="V906" s="88"/>
      <c r="W906" s="88"/>
    </row>
    <row r="907" spans="21:23">
      <c r="U907" s="88"/>
      <c r="V907" s="88"/>
      <c r="W907" s="88"/>
    </row>
    <row r="908" spans="21:23">
      <c r="U908" s="88"/>
      <c r="V908" s="88"/>
      <c r="W908" s="88"/>
    </row>
    <row r="909" spans="21:23">
      <c r="U909" s="88"/>
      <c r="V909" s="88"/>
      <c r="W909" s="88"/>
    </row>
    <row r="910" spans="21:23">
      <c r="U910" s="88"/>
      <c r="V910" s="88"/>
      <c r="W910" s="88"/>
    </row>
    <row r="911" spans="21:23">
      <c r="U911" s="88"/>
      <c r="V911" s="88"/>
      <c r="W911" s="88"/>
    </row>
    <row r="912" spans="21:23">
      <c r="U912" s="88"/>
      <c r="V912" s="88"/>
      <c r="W912" s="88"/>
    </row>
    <row r="913" spans="21:23">
      <c r="U913" s="88"/>
      <c r="V913" s="88"/>
      <c r="W913" s="88"/>
    </row>
    <row r="914" spans="21:23">
      <c r="U914" s="88"/>
      <c r="V914" s="88"/>
      <c r="W914" s="88"/>
    </row>
    <row r="915" spans="21:23">
      <c r="U915" s="88"/>
      <c r="V915" s="88"/>
      <c r="W915" s="88"/>
    </row>
    <row r="916" spans="21:23">
      <c r="U916" s="88"/>
      <c r="V916" s="88"/>
      <c r="W916" s="88"/>
    </row>
    <row r="917" spans="21:23">
      <c r="U917" s="88"/>
      <c r="V917" s="88"/>
      <c r="W917" s="88"/>
    </row>
    <row r="918" spans="21:23">
      <c r="U918" s="88"/>
      <c r="V918" s="88"/>
      <c r="W918" s="88"/>
    </row>
    <row r="919" spans="21:23">
      <c r="U919" s="88"/>
      <c r="V919" s="88"/>
      <c r="W919" s="88"/>
    </row>
    <row r="920" spans="21:23">
      <c r="U920" s="88"/>
      <c r="V920" s="88"/>
      <c r="W920" s="88"/>
    </row>
    <row r="921" spans="21:23">
      <c r="U921" s="88"/>
      <c r="V921" s="88"/>
      <c r="W921" s="88"/>
    </row>
    <row r="922" spans="21:23">
      <c r="U922" s="88"/>
      <c r="V922" s="88"/>
      <c r="W922" s="88"/>
    </row>
    <row r="923" spans="21:23">
      <c r="U923" s="88"/>
      <c r="V923" s="88"/>
      <c r="W923" s="88"/>
    </row>
    <row r="924" spans="21:23">
      <c r="U924" s="88"/>
      <c r="V924" s="88"/>
      <c r="W924" s="88"/>
    </row>
    <row r="925" spans="21:23">
      <c r="U925" s="88"/>
      <c r="V925" s="88"/>
      <c r="W925" s="88"/>
    </row>
    <row r="926" spans="21:23">
      <c r="U926" s="88"/>
      <c r="V926" s="88"/>
      <c r="W926" s="88"/>
    </row>
    <row r="927" spans="21:23">
      <c r="U927" s="88"/>
      <c r="V927" s="88"/>
      <c r="W927" s="88"/>
    </row>
    <row r="928" spans="21:23">
      <c r="U928" s="88"/>
      <c r="V928" s="88"/>
      <c r="W928" s="88"/>
    </row>
    <row r="929" spans="21:23">
      <c r="U929" s="88"/>
      <c r="V929" s="88"/>
      <c r="W929" s="88"/>
    </row>
    <row r="930" spans="21:23">
      <c r="U930" s="88"/>
      <c r="V930" s="88"/>
      <c r="W930" s="88"/>
    </row>
    <row r="931" spans="21:23">
      <c r="U931" s="88"/>
      <c r="V931" s="88"/>
      <c r="W931" s="88"/>
    </row>
    <row r="932" spans="21:23">
      <c r="U932" s="88"/>
      <c r="V932" s="88"/>
      <c r="W932" s="88"/>
    </row>
    <row r="933" spans="21:23">
      <c r="U933" s="88"/>
      <c r="V933" s="88"/>
      <c r="W933" s="88"/>
    </row>
    <row r="934" spans="21:23">
      <c r="U934" s="88"/>
      <c r="V934" s="88"/>
      <c r="W934" s="88"/>
    </row>
    <row r="935" spans="21:23">
      <c r="U935" s="88"/>
      <c r="V935" s="88"/>
      <c r="W935" s="88"/>
    </row>
    <row r="936" spans="21:23">
      <c r="U936" s="88"/>
      <c r="V936" s="88"/>
      <c r="W936" s="88"/>
    </row>
    <row r="937" spans="21:23">
      <c r="U937" s="88"/>
      <c r="V937" s="88"/>
      <c r="W937" s="88"/>
    </row>
    <row r="938" spans="21:23">
      <c r="U938" s="88"/>
      <c r="V938" s="88"/>
      <c r="W938" s="88"/>
    </row>
    <row r="939" spans="21:23">
      <c r="U939" s="88"/>
      <c r="V939" s="88"/>
      <c r="W939" s="88"/>
    </row>
    <row r="940" spans="21:23">
      <c r="U940" s="88"/>
      <c r="V940" s="88"/>
      <c r="W940" s="88"/>
    </row>
    <row r="941" spans="21:23">
      <c r="U941" s="88"/>
      <c r="V941" s="88"/>
      <c r="W941" s="88"/>
    </row>
    <row r="942" spans="21:23">
      <c r="U942" s="88"/>
      <c r="V942" s="88"/>
      <c r="W942" s="88"/>
    </row>
    <row r="943" spans="21:23">
      <c r="U943" s="88"/>
      <c r="V943" s="88"/>
      <c r="W943" s="88"/>
    </row>
    <row r="944" spans="21:23">
      <c r="U944" s="88"/>
      <c r="V944" s="88"/>
      <c r="W944" s="88"/>
    </row>
    <row r="945" spans="21:23">
      <c r="U945" s="88"/>
      <c r="V945" s="88"/>
      <c r="W945" s="88"/>
    </row>
    <row r="946" spans="21:23">
      <c r="U946" s="88"/>
      <c r="V946" s="88"/>
      <c r="W946" s="88"/>
    </row>
    <row r="947" spans="21:23">
      <c r="U947" s="88"/>
      <c r="V947" s="88"/>
      <c r="W947" s="88"/>
    </row>
    <row r="948" spans="21:23">
      <c r="U948" s="88"/>
      <c r="V948" s="88"/>
      <c r="W948" s="88"/>
    </row>
    <row r="949" spans="21:23">
      <c r="U949" s="88"/>
      <c r="V949" s="88"/>
      <c r="W949" s="88"/>
    </row>
    <row r="950" spans="21:23">
      <c r="U950" s="88"/>
      <c r="V950" s="88"/>
      <c r="W950" s="88"/>
    </row>
    <row r="951" spans="21:23">
      <c r="U951" s="88"/>
      <c r="V951" s="88"/>
      <c r="W951" s="88"/>
    </row>
    <row r="952" spans="21:23">
      <c r="U952" s="88"/>
      <c r="V952" s="88"/>
      <c r="W952" s="88"/>
    </row>
    <row r="953" spans="21:23">
      <c r="U953" s="88"/>
      <c r="V953" s="88"/>
      <c r="W953" s="88"/>
    </row>
    <row r="954" spans="21:23">
      <c r="U954" s="88"/>
      <c r="V954" s="88"/>
      <c r="W954" s="88"/>
    </row>
    <row r="955" spans="21:23">
      <c r="U955" s="88"/>
      <c r="V955" s="88"/>
      <c r="W955" s="88"/>
    </row>
    <row r="956" spans="21:23">
      <c r="U956" s="88"/>
      <c r="V956" s="88"/>
      <c r="W956" s="88"/>
    </row>
    <row r="957" spans="21:23">
      <c r="U957" s="88"/>
      <c r="V957" s="88"/>
      <c r="W957" s="88"/>
    </row>
    <row r="958" spans="21:23">
      <c r="U958" s="88"/>
      <c r="V958" s="88"/>
      <c r="W958" s="88"/>
    </row>
    <row r="959" spans="21:23">
      <c r="U959" s="88"/>
      <c r="V959" s="88"/>
      <c r="W959" s="88"/>
    </row>
    <row r="960" spans="21:23">
      <c r="U960" s="88"/>
      <c r="V960" s="88"/>
      <c r="W960" s="88"/>
    </row>
    <row r="961" spans="21:23">
      <c r="U961" s="88"/>
      <c r="V961" s="88"/>
      <c r="W961" s="88"/>
    </row>
    <row r="962" spans="21:23">
      <c r="U962" s="88"/>
      <c r="V962" s="88"/>
      <c r="W962" s="88"/>
    </row>
    <row r="963" spans="21:23">
      <c r="U963" s="88"/>
      <c r="V963" s="88"/>
      <c r="W963" s="88"/>
    </row>
    <row r="964" spans="21:23">
      <c r="U964" s="88"/>
      <c r="V964" s="88"/>
      <c r="W964" s="88"/>
    </row>
    <row r="965" spans="21:23">
      <c r="U965" s="88"/>
      <c r="V965" s="88"/>
      <c r="W965" s="88"/>
    </row>
    <row r="966" spans="21:23">
      <c r="U966" s="88"/>
      <c r="V966" s="88"/>
      <c r="W966" s="88"/>
    </row>
    <row r="967" spans="21:23">
      <c r="U967" s="88"/>
      <c r="V967" s="88"/>
      <c r="W967" s="88"/>
    </row>
    <row r="968" spans="21:23">
      <c r="U968" s="88"/>
      <c r="V968" s="88"/>
      <c r="W968" s="88"/>
    </row>
    <row r="969" spans="21:23">
      <c r="U969" s="88"/>
      <c r="V969" s="88"/>
      <c r="W969" s="88"/>
    </row>
    <row r="970" spans="21:23">
      <c r="U970" s="88"/>
      <c r="V970" s="88"/>
      <c r="W970" s="88"/>
    </row>
    <row r="971" spans="21:23">
      <c r="U971" s="88"/>
      <c r="V971" s="88"/>
      <c r="W971" s="88"/>
    </row>
    <row r="972" spans="21:23">
      <c r="U972" s="88"/>
      <c r="V972" s="88"/>
      <c r="W972" s="88"/>
    </row>
    <row r="973" spans="21:23">
      <c r="U973" s="88"/>
      <c r="V973" s="88"/>
      <c r="W973" s="88"/>
    </row>
    <row r="974" spans="21:23">
      <c r="U974" s="88"/>
      <c r="V974" s="88"/>
      <c r="W974" s="88"/>
    </row>
    <row r="975" spans="21:23">
      <c r="U975" s="88"/>
      <c r="V975" s="88"/>
      <c r="W975" s="88"/>
    </row>
    <row r="976" spans="21:23">
      <c r="U976" s="88"/>
      <c r="V976" s="88"/>
      <c r="W976" s="88"/>
    </row>
    <row r="977" spans="21:23">
      <c r="U977" s="88"/>
      <c r="V977" s="88"/>
      <c r="W977" s="88"/>
    </row>
    <row r="978" spans="21:23">
      <c r="U978" s="88"/>
      <c r="V978" s="88"/>
      <c r="W978" s="88"/>
    </row>
    <row r="979" spans="21:23">
      <c r="U979" s="88"/>
      <c r="V979" s="88"/>
      <c r="W979" s="88"/>
    </row>
    <row r="980" spans="21:23">
      <c r="U980" s="88"/>
      <c r="V980" s="88"/>
      <c r="W980" s="88"/>
    </row>
    <row r="981" spans="21:23">
      <c r="U981" s="88"/>
      <c r="V981" s="88"/>
      <c r="W981" s="88"/>
    </row>
    <row r="982" spans="21:23">
      <c r="U982" s="88"/>
      <c r="V982" s="88"/>
      <c r="W982" s="88"/>
    </row>
    <row r="983" spans="21:23">
      <c r="U983" s="88"/>
      <c r="V983" s="88"/>
      <c r="W983" s="88"/>
    </row>
    <row r="984" spans="21:23">
      <c r="U984" s="88"/>
      <c r="V984" s="88"/>
      <c r="W984" s="88"/>
    </row>
    <row r="985" spans="21:23">
      <c r="U985" s="88"/>
      <c r="V985" s="88"/>
      <c r="W985" s="88"/>
    </row>
    <row r="986" spans="21:23">
      <c r="U986" s="88"/>
      <c r="V986" s="88"/>
      <c r="W986" s="88"/>
    </row>
    <row r="987" spans="21:23">
      <c r="U987" s="88"/>
      <c r="V987" s="88"/>
      <c r="W987" s="88"/>
    </row>
    <row r="988" spans="21:23">
      <c r="U988" s="88"/>
      <c r="V988" s="88"/>
      <c r="W988" s="88"/>
    </row>
    <row r="989" spans="21:23">
      <c r="U989" s="88"/>
      <c r="V989" s="88"/>
      <c r="W989" s="88"/>
    </row>
    <row r="990" spans="21:23">
      <c r="U990" s="88"/>
      <c r="V990" s="88"/>
      <c r="W990" s="88"/>
    </row>
    <row r="991" spans="21:23">
      <c r="U991" s="88"/>
      <c r="V991" s="88"/>
      <c r="W991" s="88"/>
    </row>
    <row r="992" spans="21:23">
      <c r="U992" s="88"/>
      <c r="V992" s="88"/>
      <c r="W992" s="88"/>
    </row>
    <row r="993" spans="21:23">
      <c r="U993" s="88"/>
      <c r="V993" s="88"/>
      <c r="W993" s="88"/>
    </row>
    <row r="994" spans="21:23">
      <c r="U994" s="88"/>
      <c r="V994" s="88"/>
      <c r="W994" s="88"/>
    </row>
    <row r="995" spans="21:23">
      <c r="U995" s="88"/>
      <c r="V995" s="88"/>
      <c r="W995" s="88"/>
    </row>
    <row r="996" spans="21:23">
      <c r="U996" s="88"/>
      <c r="V996" s="88"/>
      <c r="W996" s="88"/>
    </row>
    <row r="997" spans="21:23">
      <c r="U997" s="88"/>
      <c r="V997" s="88"/>
      <c r="W997" s="88"/>
    </row>
    <row r="998" spans="21:23">
      <c r="U998" s="88"/>
      <c r="V998" s="88"/>
      <c r="W998" s="88"/>
    </row>
    <row r="999" spans="21:23">
      <c r="U999" s="88"/>
      <c r="V999" s="88"/>
      <c r="W999" s="88"/>
    </row>
    <row r="1000" spans="21:23">
      <c r="U1000" s="88"/>
      <c r="V1000" s="88"/>
      <c r="W1000" s="88"/>
    </row>
    <row r="1001" spans="21:23">
      <c r="U1001" s="88"/>
      <c r="V1001" s="88"/>
      <c r="W1001" s="88"/>
    </row>
    <row r="1002" spans="21:23">
      <c r="U1002" s="88"/>
      <c r="V1002" s="88"/>
      <c r="W1002" s="88"/>
    </row>
    <row r="1003" spans="21:23">
      <c r="U1003" s="88"/>
      <c r="V1003" s="88"/>
      <c r="W1003" s="88"/>
    </row>
    <row r="1004" spans="21:23">
      <c r="U1004" s="88"/>
      <c r="V1004" s="88"/>
      <c r="W1004" s="88"/>
    </row>
    <row r="1005" spans="21:23">
      <c r="U1005" s="88"/>
      <c r="V1005" s="88"/>
      <c r="W1005" s="88"/>
    </row>
    <row r="1006" spans="21:23">
      <c r="U1006" s="88"/>
      <c r="V1006" s="88"/>
      <c r="W1006" s="88"/>
    </row>
    <row r="1007" spans="21:23">
      <c r="U1007" s="88"/>
      <c r="V1007" s="88"/>
      <c r="W1007" s="88"/>
    </row>
    <row r="1008" spans="21:23">
      <c r="U1008" s="88"/>
      <c r="V1008" s="88"/>
      <c r="W1008" s="88"/>
    </row>
    <row r="1009" spans="21:23">
      <c r="U1009" s="88"/>
      <c r="V1009" s="88"/>
      <c r="W1009" s="88"/>
    </row>
    <row r="1010" spans="21:23">
      <c r="U1010" s="88"/>
      <c r="V1010" s="88"/>
      <c r="W1010" s="88"/>
    </row>
    <row r="1011" spans="21:23">
      <c r="U1011" s="88"/>
      <c r="V1011" s="88"/>
      <c r="W1011" s="88"/>
    </row>
    <row r="1012" spans="21:23">
      <c r="U1012" s="88"/>
      <c r="V1012" s="88"/>
      <c r="W1012" s="88"/>
    </row>
    <row r="1013" spans="21:23">
      <c r="U1013" s="88"/>
      <c r="V1013" s="88"/>
      <c r="W1013" s="88"/>
    </row>
    <row r="1014" spans="21:23">
      <c r="U1014" s="88"/>
      <c r="V1014" s="88"/>
      <c r="W1014" s="88"/>
    </row>
    <row r="1015" spans="21:23">
      <c r="U1015" s="88"/>
      <c r="V1015" s="88"/>
      <c r="W1015" s="88"/>
    </row>
    <row r="1016" spans="21:23">
      <c r="U1016" s="88"/>
      <c r="V1016" s="88"/>
      <c r="W1016" s="88"/>
    </row>
    <row r="1017" spans="21:23">
      <c r="U1017" s="88"/>
      <c r="V1017" s="88"/>
      <c r="W1017" s="88"/>
    </row>
    <row r="1018" spans="21:23">
      <c r="U1018" s="88"/>
      <c r="V1018" s="88"/>
      <c r="W1018" s="88"/>
    </row>
    <row r="1019" spans="21:23">
      <c r="U1019" s="88"/>
      <c r="V1019" s="88"/>
      <c r="W1019" s="88"/>
    </row>
    <row r="1020" spans="21:23">
      <c r="U1020" s="88"/>
      <c r="V1020" s="88"/>
      <c r="W1020" s="88"/>
    </row>
    <row r="1021" spans="21:23">
      <c r="U1021" s="88"/>
      <c r="V1021" s="88"/>
      <c r="W1021" s="88"/>
    </row>
    <row r="1022" spans="21:23">
      <c r="U1022" s="88"/>
      <c r="V1022" s="88"/>
      <c r="W1022" s="88"/>
    </row>
    <row r="1023" spans="21:23">
      <c r="U1023" s="88"/>
      <c r="V1023" s="88"/>
      <c r="W1023" s="88"/>
    </row>
    <row r="1024" spans="21:23">
      <c r="U1024" s="88"/>
      <c r="V1024" s="88"/>
      <c r="W1024" s="88"/>
    </row>
    <row r="1025" spans="21:23">
      <c r="U1025" s="88"/>
      <c r="V1025" s="88"/>
      <c r="W1025" s="88"/>
    </row>
    <row r="1026" spans="21:23">
      <c r="U1026" s="88"/>
      <c r="V1026" s="88"/>
      <c r="W1026" s="88"/>
    </row>
    <row r="1027" spans="21:23">
      <c r="U1027" s="88"/>
      <c r="V1027" s="88"/>
      <c r="W1027" s="88"/>
    </row>
    <row r="1028" spans="21:23">
      <c r="U1028" s="88"/>
      <c r="V1028" s="88"/>
      <c r="W1028" s="88"/>
    </row>
    <row r="1029" spans="21:23">
      <c r="U1029" s="88"/>
      <c r="V1029" s="88"/>
      <c r="W1029" s="88"/>
    </row>
    <row r="1030" spans="21:23">
      <c r="U1030" s="88"/>
      <c r="V1030" s="88"/>
      <c r="W1030" s="88"/>
    </row>
    <row r="1031" spans="21:23">
      <c r="U1031" s="88"/>
      <c r="V1031" s="88"/>
      <c r="W1031" s="88"/>
    </row>
    <row r="1032" spans="21:23">
      <c r="U1032" s="88"/>
      <c r="V1032" s="88"/>
      <c r="W1032" s="88"/>
    </row>
    <row r="1033" spans="21:23">
      <c r="U1033" s="88"/>
      <c r="V1033" s="88"/>
      <c r="W1033" s="88"/>
    </row>
    <row r="1034" spans="21:23">
      <c r="U1034" s="88"/>
      <c r="V1034" s="88"/>
      <c r="W1034" s="88"/>
    </row>
    <row r="1035" spans="21:23">
      <c r="U1035" s="88"/>
      <c r="V1035" s="88"/>
      <c r="W1035" s="88"/>
    </row>
    <row r="1036" spans="21:23">
      <c r="U1036" s="88"/>
      <c r="V1036" s="88"/>
      <c r="W1036" s="88"/>
    </row>
    <row r="1037" spans="21:23">
      <c r="U1037" s="88"/>
      <c r="V1037" s="88"/>
      <c r="W1037" s="88"/>
    </row>
    <row r="1038" spans="21:23">
      <c r="U1038" s="88"/>
      <c r="V1038" s="88"/>
      <c r="W1038" s="88"/>
    </row>
    <row r="1039" spans="21:23">
      <c r="U1039" s="88"/>
      <c r="V1039" s="88"/>
      <c r="W1039" s="88"/>
    </row>
    <row r="1040" spans="21:23">
      <c r="U1040" s="88"/>
      <c r="V1040" s="88"/>
      <c r="W1040" s="88"/>
    </row>
    <row r="1041" spans="21:23">
      <c r="U1041" s="88"/>
      <c r="V1041" s="88"/>
      <c r="W1041" s="88"/>
    </row>
    <row r="1042" spans="21:23">
      <c r="U1042" s="88"/>
      <c r="V1042" s="88"/>
      <c r="W1042" s="88"/>
    </row>
    <row r="1043" spans="21:23">
      <c r="U1043" s="88"/>
      <c r="V1043" s="88"/>
      <c r="W1043" s="88"/>
    </row>
    <row r="1044" spans="21:23">
      <c r="U1044" s="88"/>
      <c r="V1044" s="88"/>
      <c r="W1044" s="88"/>
    </row>
    <row r="1045" spans="21:23">
      <c r="U1045" s="88"/>
      <c r="V1045" s="88"/>
      <c r="W1045" s="88"/>
    </row>
    <row r="1046" spans="21:23">
      <c r="U1046" s="88"/>
      <c r="V1046" s="88"/>
      <c r="W1046" s="88"/>
    </row>
    <row r="1047" spans="21:23">
      <c r="U1047" s="88"/>
      <c r="V1047" s="88"/>
      <c r="W1047" s="88"/>
    </row>
    <row r="1048" spans="21:23">
      <c r="U1048" s="88"/>
      <c r="V1048" s="88"/>
      <c r="W1048" s="88"/>
    </row>
    <row r="1049" spans="21:23">
      <c r="U1049" s="88"/>
      <c r="V1049" s="88"/>
      <c r="W1049" s="88"/>
    </row>
    <row r="1050" spans="21:23">
      <c r="U1050" s="88"/>
      <c r="V1050" s="88"/>
      <c r="W1050" s="88"/>
    </row>
    <row r="1051" spans="21:23">
      <c r="U1051" s="88"/>
      <c r="V1051" s="88"/>
      <c r="W1051" s="88"/>
    </row>
    <row r="1052" spans="21:23">
      <c r="U1052" s="88"/>
      <c r="V1052" s="88"/>
      <c r="W1052" s="88"/>
    </row>
    <row r="1053" spans="21:23">
      <c r="U1053" s="88"/>
      <c r="V1053" s="88"/>
      <c r="W1053" s="88"/>
    </row>
    <row r="1054" spans="21:23">
      <c r="U1054" s="88"/>
      <c r="V1054" s="88"/>
      <c r="W1054" s="88"/>
    </row>
    <row r="1055" spans="21:23">
      <c r="U1055" s="88"/>
      <c r="V1055" s="88"/>
      <c r="W1055" s="88"/>
    </row>
    <row r="1056" spans="21:23">
      <c r="U1056" s="88"/>
      <c r="V1056" s="88"/>
      <c r="W1056" s="88"/>
    </row>
    <row r="1057" spans="21:23">
      <c r="U1057" s="88"/>
      <c r="V1057" s="88"/>
      <c r="W1057" s="88"/>
    </row>
    <row r="1058" spans="21:23">
      <c r="U1058" s="88"/>
      <c r="V1058" s="88"/>
      <c r="W1058" s="88"/>
    </row>
    <row r="1059" spans="21:23">
      <c r="U1059" s="88"/>
      <c r="V1059" s="88"/>
      <c r="W1059" s="88"/>
    </row>
    <row r="1060" spans="21:23">
      <c r="U1060" s="88"/>
      <c r="V1060" s="88"/>
      <c r="W1060" s="88"/>
    </row>
    <row r="1061" spans="21:23">
      <c r="U1061" s="88"/>
      <c r="V1061" s="88"/>
      <c r="W1061" s="88"/>
    </row>
    <row r="1062" spans="21:23">
      <c r="U1062" s="88"/>
      <c r="V1062" s="88"/>
      <c r="W1062" s="88"/>
    </row>
    <row r="1063" spans="21:23">
      <c r="U1063" s="88"/>
      <c r="V1063" s="88"/>
      <c r="W1063" s="88"/>
    </row>
    <row r="1064" spans="21:23">
      <c r="U1064" s="88"/>
      <c r="V1064" s="88"/>
      <c r="W1064" s="88"/>
    </row>
    <row r="1065" spans="21:23">
      <c r="U1065" s="88"/>
      <c r="V1065" s="88"/>
      <c r="W1065" s="88"/>
    </row>
    <row r="1066" spans="21:23">
      <c r="U1066" s="88"/>
      <c r="V1066" s="88"/>
      <c r="W1066" s="88"/>
    </row>
    <row r="1067" spans="21:23">
      <c r="U1067" s="88"/>
      <c r="V1067" s="88"/>
      <c r="W1067" s="88"/>
    </row>
    <row r="1068" spans="21:23">
      <c r="U1068" s="88"/>
      <c r="V1068" s="88"/>
      <c r="W1068" s="88"/>
    </row>
    <row r="1069" spans="21:23">
      <c r="U1069" s="88"/>
      <c r="V1069" s="88"/>
      <c r="W1069" s="88"/>
    </row>
    <row r="1070" spans="21:23">
      <c r="U1070" s="88"/>
      <c r="V1070" s="88"/>
      <c r="W1070" s="88"/>
    </row>
    <row r="1071" spans="21:23">
      <c r="U1071" s="88"/>
      <c r="V1071" s="88"/>
      <c r="W1071" s="88"/>
    </row>
    <row r="1072" spans="21:23">
      <c r="U1072" s="88"/>
      <c r="V1072" s="88"/>
      <c r="W1072" s="88"/>
    </row>
    <row r="1073" spans="21:23">
      <c r="U1073" s="88"/>
      <c r="V1073" s="88"/>
      <c r="W1073" s="88"/>
    </row>
    <row r="1074" spans="21:23">
      <c r="U1074" s="88"/>
      <c r="V1074" s="88"/>
      <c r="W1074" s="88"/>
    </row>
    <row r="1075" spans="21:23">
      <c r="U1075" s="88"/>
      <c r="V1075" s="88"/>
      <c r="W1075" s="88"/>
    </row>
    <row r="1076" spans="21:23">
      <c r="U1076" s="88"/>
      <c r="V1076" s="88"/>
      <c r="W1076" s="88"/>
    </row>
    <row r="1077" spans="21:23">
      <c r="U1077" s="88"/>
      <c r="V1077" s="88"/>
      <c r="W1077" s="88"/>
    </row>
    <row r="1078" spans="21:23">
      <c r="U1078" s="88"/>
      <c r="V1078" s="88"/>
      <c r="W1078" s="88"/>
    </row>
    <row r="1079" spans="21:23">
      <c r="U1079" s="88"/>
      <c r="V1079" s="88"/>
      <c r="W1079" s="88"/>
    </row>
    <row r="1080" spans="21:23">
      <c r="U1080" s="88"/>
      <c r="V1080" s="88"/>
      <c r="W1080" s="88"/>
    </row>
    <row r="1081" spans="21:23">
      <c r="U1081" s="88"/>
      <c r="V1081" s="88"/>
      <c r="W1081" s="88"/>
    </row>
    <row r="1082" spans="21:23">
      <c r="U1082" s="88"/>
      <c r="V1082" s="88"/>
      <c r="W1082" s="88"/>
    </row>
    <row r="1083" spans="21:23">
      <c r="U1083" s="88"/>
      <c r="V1083" s="88"/>
      <c r="W1083" s="88"/>
    </row>
    <row r="1084" spans="21:23">
      <c r="U1084" s="88"/>
      <c r="V1084" s="88"/>
      <c r="W1084" s="88"/>
    </row>
    <row r="1085" spans="21:23">
      <c r="U1085" s="88"/>
      <c r="V1085" s="88"/>
      <c r="W1085" s="88"/>
    </row>
    <row r="1086" spans="21:23">
      <c r="U1086" s="88"/>
      <c r="V1086" s="88"/>
      <c r="W1086" s="88"/>
    </row>
    <row r="1087" spans="21:23">
      <c r="U1087" s="88"/>
      <c r="V1087" s="88"/>
      <c r="W1087" s="88"/>
    </row>
    <row r="1088" spans="21:23">
      <c r="U1088" s="88"/>
      <c r="V1088" s="88"/>
      <c r="W1088" s="88"/>
    </row>
    <row r="1089" spans="18:23">
      <c r="U1089" s="88"/>
      <c r="V1089" s="88"/>
      <c r="W1089" s="88"/>
    </row>
    <row r="1090" spans="18:23">
      <c r="U1090" s="88"/>
      <c r="V1090" s="88"/>
      <c r="W1090" s="88"/>
    </row>
    <row r="1091" spans="18:23">
      <c r="U1091" s="88"/>
      <c r="V1091" s="88"/>
      <c r="W1091" s="88"/>
    </row>
    <row r="1092" spans="18:23">
      <c r="U1092" s="88"/>
      <c r="V1092" s="88"/>
      <c r="W1092" s="88"/>
    </row>
    <row r="1093" spans="18:23">
      <c r="U1093" s="88"/>
      <c r="V1093" s="88"/>
      <c r="W1093" s="88"/>
    </row>
    <row r="1094" spans="18:23">
      <c r="U1094" s="88"/>
      <c r="V1094" s="88"/>
      <c r="W1094" s="88"/>
    </row>
    <row r="1095" spans="18:23">
      <c r="U1095" s="88"/>
      <c r="V1095" s="88"/>
      <c r="W1095" s="88"/>
    </row>
    <row r="1096" spans="18:23">
      <c r="U1096" s="88"/>
      <c r="V1096" s="88"/>
      <c r="W1096" s="88"/>
    </row>
    <row r="1097" spans="18:23">
      <c r="U1097" s="88"/>
      <c r="V1097" s="88"/>
      <c r="W1097" s="88"/>
    </row>
    <row r="1098" spans="18:23">
      <c r="U1098" s="88"/>
      <c r="V1098" s="88"/>
      <c r="W1098" s="88"/>
    </row>
    <row r="1099" spans="18:23">
      <c r="U1099" s="88"/>
      <c r="V1099" s="88"/>
      <c r="W1099" s="88"/>
    </row>
    <row r="1100" spans="18:23">
      <c r="U1100" s="88"/>
      <c r="V1100" s="88"/>
      <c r="W1100" s="88"/>
    </row>
    <row r="1101" spans="18:23">
      <c r="U1101" s="88"/>
      <c r="V1101" s="88"/>
      <c r="W1101" s="88"/>
    </row>
    <row r="1102" spans="18:23">
      <c r="U1102" s="88"/>
      <c r="V1102" s="88"/>
      <c r="W1102" s="88"/>
    </row>
    <row r="1103" spans="18:23">
      <c r="R1103" s="6"/>
      <c r="U1103" s="88"/>
      <c r="V1103" s="88"/>
      <c r="W1103" s="88"/>
    </row>
    <row r="1104" spans="18:23">
      <c r="R1104" s="6"/>
      <c r="U1104" s="88"/>
      <c r="V1104" s="88"/>
      <c r="W1104" s="88"/>
    </row>
    <row r="1105" spans="18:23">
      <c r="R1105" s="6"/>
      <c r="U1105" s="88"/>
      <c r="V1105" s="88"/>
      <c r="W1105" s="88"/>
    </row>
    <row r="1106" spans="18:23">
      <c r="R1106" s="6"/>
      <c r="U1106" s="88"/>
      <c r="V1106" s="88"/>
      <c r="W1106" s="88"/>
    </row>
    <row r="1107" spans="18:23">
      <c r="R1107" s="6"/>
      <c r="U1107" s="88"/>
      <c r="V1107" s="88"/>
      <c r="W1107" s="88"/>
    </row>
    <row r="1108" spans="18:23">
      <c r="R1108" s="6"/>
      <c r="U1108" s="88"/>
      <c r="V1108" s="88"/>
      <c r="W1108" s="88"/>
    </row>
    <row r="1109" spans="18:23">
      <c r="U1109" s="88"/>
      <c r="V1109" s="88"/>
      <c r="W1109" s="88"/>
    </row>
    <row r="1110" spans="18:23">
      <c r="U1110" s="88"/>
      <c r="V1110" s="88"/>
      <c r="W1110" s="88"/>
    </row>
    <row r="1111" spans="18:23">
      <c r="U1111" s="88"/>
      <c r="V1111" s="88"/>
      <c r="W1111" s="88"/>
    </row>
    <row r="1112" spans="18:23">
      <c r="U1112" s="88"/>
      <c r="V1112" s="88"/>
      <c r="W1112" s="88"/>
    </row>
    <row r="1113" spans="18:23">
      <c r="U1113" s="88"/>
      <c r="V1113" s="88"/>
      <c r="W1113" s="88"/>
    </row>
    <row r="1114" spans="18:23">
      <c r="U1114" s="88"/>
      <c r="V1114" s="88"/>
      <c r="W1114" s="88"/>
    </row>
    <row r="1115" spans="18:23">
      <c r="U1115" s="88"/>
      <c r="V1115" s="88"/>
      <c r="W1115" s="88"/>
    </row>
    <row r="1116" spans="18:23">
      <c r="U1116" s="88"/>
      <c r="V1116" s="88"/>
      <c r="W1116" s="88"/>
    </row>
    <row r="1117" spans="18:23">
      <c r="U1117" s="88"/>
      <c r="V1117" s="88"/>
      <c r="W1117" s="88"/>
    </row>
    <row r="1118" spans="18:23">
      <c r="U1118" s="88"/>
      <c r="V1118" s="88"/>
      <c r="W1118" s="88"/>
    </row>
    <row r="1119" spans="18:23">
      <c r="U1119" s="88"/>
      <c r="V1119" s="88"/>
      <c r="W1119" s="88"/>
    </row>
    <row r="1120" spans="18:23">
      <c r="U1120" s="88"/>
      <c r="V1120" s="88"/>
      <c r="W1120" s="88"/>
    </row>
    <row r="1121" spans="21:23">
      <c r="U1121" s="88"/>
      <c r="V1121" s="88"/>
      <c r="W1121" s="88"/>
    </row>
    <row r="1122" spans="21:23">
      <c r="U1122" s="88"/>
      <c r="V1122" s="88"/>
      <c r="W1122" s="88"/>
    </row>
    <row r="1123" spans="21:23">
      <c r="U1123" s="88"/>
      <c r="V1123" s="88"/>
      <c r="W1123" s="88"/>
    </row>
    <row r="1124" spans="21:23">
      <c r="U1124" s="88"/>
      <c r="V1124" s="88"/>
      <c r="W1124" s="88"/>
    </row>
    <row r="1125" spans="21:23">
      <c r="U1125" s="88"/>
      <c r="V1125" s="88"/>
      <c r="W1125" s="88"/>
    </row>
    <row r="1126" spans="21:23">
      <c r="U1126" s="88"/>
      <c r="V1126" s="88"/>
      <c r="W1126" s="88"/>
    </row>
    <row r="1127" spans="21:23">
      <c r="U1127" s="88"/>
      <c r="V1127" s="88"/>
      <c r="W1127" s="88"/>
    </row>
    <row r="1128" spans="21:23">
      <c r="U1128" s="88"/>
      <c r="V1128" s="88"/>
      <c r="W1128" s="88"/>
    </row>
    <row r="1129" spans="21:23">
      <c r="U1129" s="88"/>
      <c r="V1129" s="88"/>
      <c r="W1129" s="88"/>
    </row>
    <row r="1130" spans="21:23">
      <c r="U1130" s="88"/>
      <c r="V1130" s="88"/>
      <c r="W1130" s="88"/>
    </row>
    <row r="1131" spans="21:23">
      <c r="U1131" s="88"/>
      <c r="V1131" s="88"/>
      <c r="W1131" s="88"/>
    </row>
    <row r="1132" spans="21:23">
      <c r="U1132" s="88"/>
      <c r="V1132" s="88"/>
      <c r="W1132" s="88"/>
    </row>
    <row r="1133" spans="21:23">
      <c r="U1133" s="88"/>
      <c r="V1133" s="88"/>
      <c r="W1133" s="88"/>
    </row>
    <row r="1134" spans="21:23">
      <c r="U1134" s="88"/>
      <c r="V1134" s="88"/>
      <c r="W1134" s="88"/>
    </row>
    <row r="1135" spans="21:23">
      <c r="U1135" s="88"/>
      <c r="V1135" s="88"/>
      <c r="W1135" s="88"/>
    </row>
    <row r="1136" spans="21:23">
      <c r="U1136" s="88"/>
      <c r="V1136" s="88"/>
      <c r="W1136" s="88"/>
    </row>
    <row r="1137" spans="21:23">
      <c r="U1137" s="88"/>
      <c r="V1137" s="88"/>
      <c r="W1137" s="88"/>
    </row>
    <row r="1138" spans="21:23">
      <c r="U1138" s="88"/>
      <c r="V1138" s="88"/>
      <c r="W1138" s="88"/>
    </row>
    <row r="1139" spans="21:23">
      <c r="U1139" s="88"/>
      <c r="V1139" s="88"/>
      <c r="W1139" s="88"/>
    </row>
    <row r="1140" spans="21:23">
      <c r="U1140" s="88"/>
      <c r="V1140" s="88"/>
      <c r="W1140" s="88"/>
    </row>
    <row r="1141" spans="21:23">
      <c r="U1141" s="88"/>
      <c r="V1141" s="88"/>
      <c r="W1141" s="88"/>
    </row>
    <row r="1142" spans="21:23">
      <c r="U1142" s="88"/>
      <c r="V1142" s="88"/>
      <c r="W1142" s="88"/>
    </row>
    <row r="1143" spans="21:23">
      <c r="U1143" s="88"/>
      <c r="V1143" s="88"/>
      <c r="W1143" s="88"/>
    </row>
    <row r="1144" spans="21:23">
      <c r="U1144" s="88"/>
      <c r="V1144" s="88"/>
      <c r="W1144" s="88"/>
    </row>
    <row r="1145" spans="21:23">
      <c r="U1145" s="88"/>
      <c r="V1145" s="88"/>
      <c r="W1145" s="88"/>
    </row>
    <row r="1146" spans="21:23">
      <c r="U1146" s="88"/>
      <c r="V1146" s="88"/>
      <c r="W1146" s="88"/>
    </row>
    <row r="1147" spans="21:23">
      <c r="U1147" s="88"/>
      <c r="V1147" s="88"/>
      <c r="W1147" s="88"/>
    </row>
    <row r="1148" spans="21:23">
      <c r="U1148" s="88"/>
      <c r="V1148" s="88"/>
      <c r="W1148" s="88"/>
    </row>
    <row r="1149" spans="21:23">
      <c r="U1149" s="88"/>
      <c r="V1149" s="88"/>
      <c r="W1149" s="88"/>
    </row>
    <row r="1150" spans="21:23">
      <c r="U1150" s="88"/>
      <c r="V1150" s="88"/>
      <c r="W1150" s="88"/>
    </row>
    <row r="1151" spans="21:23">
      <c r="U1151" s="88"/>
      <c r="V1151" s="88"/>
      <c r="W1151" s="88"/>
    </row>
    <row r="1152" spans="21:23">
      <c r="U1152" s="88"/>
      <c r="V1152" s="88"/>
      <c r="W1152" s="88"/>
    </row>
    <row r="1153" spans="21:23">
      <c r="U1153" s="88"/>
      <c r="V1153" s="88"/>
      <c r="W1153" s="88"/>
    </row>
    <row r="1154" spans="21:23">
      <c r="U1154" s="88"/>
      <c r="V1154" s="88"/>
      <c r="W1154" s="88"/>
    </row>
    <row r="1155" spans="21:23">
      <c r="U1155" s="88"/>
      <c r="V1155" s="88"/>
      <c r="W1155" s="88"/>
    </row>
    <row r="1156" spans="21:23">
      <c r="U1156" s="88"/>
      <c r="V1156" s="88"/>
      <c r="W1156" s="88"/>
    </row>
    <row r="1157" spans="21:23">
      <c r="U1157" s="88"/>
      <c r="V1157" s="88"/>
      <c r="W1157" s="88"/>
    </row>
    <row r="1158" spans="21:23">
      <c r="U1158" s="88"/>
      <c r="V1158" s="88"/>
      <c r="W1158" s="88"/>
    </row>
    <row r="1159" spans="21:23">
      <c r="U1159" s="88"/>
      <c r="V1159" s="88"/>
      <c r="W1159" s="88"/>
    </row>
    <row r="1160" spans="21:23">
      <c r="U1160" s="88"/>
      <c r="V1160" s="88"/>
      <c r="W1160" s="88"/>
    </row>
    <row r="1161" spans="21:23">
      <c r="U1161" s="88"/>
      <c r="V1161" s="88"/>
      <c r="W1161" s="88"/>
    </row>
    <row r="1162" spans="21:23">
      <c r="U1162" s="88"/>
      <c r="V1162" s="88"/>
      <c r="W1162" s="88"/>
    </row>
    <row r="1163" spans="21:23">
      <c r="U1163" s="88"/>
      <c r="V1163" s="88"/>
      <c r="W1163" s="88"/>
    </row>
    <row r="1164" spans="21:23">
      <c r="U1164" s="88"/>
      <c r="V1164" s="88"/>
      <c r="W1164" s="88"/>
    </row>
    <row r="1165" spans="21:23">
      <c r="U1165" s="88"/>
      <c r="V1165" s="88"/>
      <c r="W1165" s="88"/>
    </row>
    <row r="1166" spans="21:23">
      <c r="U1166" s="88"/>
      <c r="V1166" s="88"/>
      <c r="W1166" s="88"/>
    </row>
    <row r="1167" spans="21:23">
      <c r="U1167" s="88"/>
      <c r="V1167" s="88"/>
      <c r="W1167" s="88"/>
    </row>
    <row r="1168" spans="21:23">
      <c r="U1168" s="88"/>
      <c r="V1168" s="88"/>
      <c r="W1168" s="88"/>
    </row>
    <row r="1169" spans="21:23">
      <c r="U1169" s="88"/>
      <c r="V1169" s="88"/>
      <c r="W1169" s="88"/>
    </row>
    <row r="1170" spans="21:23">
      <c r="U1170" s="88"/>
      <c r="V1170" s="88"/>
      <c r="W1170" s="88"/>
    </row>
    <row r="1171" spans="21:23">
      <c r="U1171" s="88"/>
      <c r="V1171" s="88"/>
      <c r="W1171" s="88"/>
    </row>
    <row r="1172" spans="21:23">
      <c r="U1172" s="88"/>
      <c r="V1172" s="88"/>
      <c r="W1172" s="88"/>
    </row>
    <row r="1173" spans="21:23">
      <c r="U1173" s="88"/>
      <c r="V1173" s="88"/>
      <c r="W1173" s="88"/>
    </row>
    <row r="1174" spans="21:23">
      <c r="U1174" s="88"/>
      <c r="V1174" s="88"/>
      <c r="W1174" s="88"/>
    </row>
    <row r="1175" spans="21:23">
      <c r="U1175" s="88"/>
      <c r="V1175" s="88"/>
      <c r="W1175" s="88"/>
    </row>
    <row r="1176" spans="21:23">
      <c r="U1176" s="88"/>
      <c r="V1176" s="88"/>
      <c r="W1176" s="88"/>
    </row>
    <row r="1177" spans="21:23">
      <c r="U1177" s="88"/>
      <c r="V1177" s="88"/>
      <c r="W1177" s="88"/>
    </row>
    <row r="1178" spans="21:23">
      <c r="U1178" s="88"/>
      <c r="V1178" s="88"/>
      <c r="W1178" s="88"/>
    </row>
    <row r="1179" spans="21:23">
      <c r="U1179" s="88"/>
      <c r="V1179" s="88"/>
      <c r="W1179" s="88"/>
    </row>
    <row r="1180" spans="21:23">
      <c r="U1180" s="88"/>
      <c r="V1180" s="88"/>
      <c r="W1180" s="88"/>
    </row>
    <row r="1181" spans="21:23">
      <c r="U1181" s="88"/>
      <c r="V1181" s="88"/>
      <c r="W1181" s="88"/>
    </row>
    <row r="1182" spans="21:23">
      <c r="U1182" s="88"/>
      <c r="V1182" s="88"/>
      <c r="W1182" s="88"/>
    </row>
    <row r="1183" spans="21:23">
      <c r="U1183" s="88"/>
      <c r="V1183" s="88"/>
      <c r="W1183" s="88"/>
    </row>
    <row r="1184" spans="21:23">
      <c r="U1184" s="88"/>
      <c r="V1184" s="88"/>
      <c r="W1184" s="88"/>
    </row>
    <row r="1185" spans="18:23">
      <c r="U1185" s="88"/>
      <c r="V1185" s="88"/>
      <c r="W1185" s="88"/>
    </row>
    <row r="1186" spans="18:23">
      <c r="U1186" s="88"/>
      <c r="V1186" s="88"/>
      <c r="W1186" s="88"/>
    </row>
    <row r="1187" spans="18:23">
      <c r="U1187" s="88"/>
      <c r="V1187" s="88"/>
      <c r="W1187" s="88"/>
    </row>
    <row r="1188" spans="18:23">
      <c r="U1188" s="88"/>
      <c r="V1188" s="88"/>
      <c r="W1188" s="88"/>
    </row>
    <row r="1189" spans="18:23">
      <c r="U1189" s="88"/>
      <c r="V1189" s="88"/>
      <c r="W1189" s="88"/>
    </row>
    <row r="1190" spans="18:23">
      <c r="U1190" s="88"/>
      <c r="V1190" s="88"/>
      <c r="W1190" s="88"/>
    </row>
    <row r="1191" spans="18:23">
      <c r="U1191" s="88"/>
      <c r="V1191" s="88"/>
      <c r="W1191" s="88"/>
    </row>
    <row r="1192" spans="18:23">
      <c r="U1192" s="88"/>
      <c r="V1192" s="88"/>
      <c r="W1192" s="88"/>
    </row>
    <row r="1193" spans="18:23">
      <c r="U1193" s="88"/>
      <c r="V1193" s="88"/>
      <c r="W1193" s="88"/>
    </row>
    <row r="1194" spans="18:23">
      <c r="U1194" s="88"/>
      <c r="V1194" s="88"/>
      <c r="W1194" s="88"/>
    </row>
    <row r="1195" spans="18:23">
      <c r="R1195" s="6"/>
      <c r="U1195" s="88"/>
      <c r="V1195" s="88"/>
      <c r="W1195" s="88"/>
    </row>
    <row r="1196" spans="18:23">
      <c r="R1196" s="6"/>
      <c r="U1196" s="88"/>
      <c r="V1196" s="88"/>
      <c r="W1196" s="88"/>
    </row>
    <row r="1197" spans="18:23">
      <c r="R1197" s="6"/>
      <c r="U1197" s="88"/>
      <c r="V1197" s="88"/>
      <c r="W1197" s="88"/>
    </row>
    <row r="1198" spans="18:23">
      <c r="R1198" s="6"/>
      <c r="U1198" s="88"/>
      <c r="V1198" s="88"/>
      <c r="W1198" s="88"/>
    </row>
    <row r="1199" spans="18:23">
      <c r="R1199" s="6"/>
      <c r="U1199" s="88"/>
      <c r="V1199" s="88"/>
      <c r="W1199" s="88"/>
    </row>
    <row r="1200" spans="18:23">
      <c r="U1200" s="88"/>
      <c r="V1200" s="88"/>
      <c r="W1200" s="88"/>
    </row>
    <row r="1201" spans="21:23">
      <c r="U1201" s="88"/>
      <c r="V1201" s="88"/>
      <c r="W1201" s="88"/>
    </row>
    <row r="1202" spans="21:23">
      <c r="U1202" s="88"/>
      <c r="V1202" s="88"/>
      <c r="W1202" s="88"/>
    </row>
    <row r="1203" spans="21:23">
      <c r="U1203" s="88"/>
      <c r="V1203" s="88"/>
      <c r="W1203" s="88"/>
    </row>
    <row r="1204" spans="21:23">
      <c r="U1204" s="88"/>
      <c r="V1204" s="88"/>
      <c r="W1204" s="88"/>
    </row>
    <row r="1205" spans="21:23">
      <c r="U1205" s="88"/>
      <c r="V1205" s="88"/>
      <c r="W1205" s="88"/>
    </row>
    <row r="1206" spans="21:23">
      <c r="U1206" s="88"/>
      <c r="V1206" s="88"/>
      <c r="W1206" s="88"/>
    </row>
    <row r="1207" spans="21:23">
      <c r="U1207" s="88"/>
      <c r="V1207" s="88"/>
      <c r="W1207" s="88"/>
    </row>
    <row r="1208" spans="21:23">
      <c r="U1208" s="88"/>
      <c r="V1208" s="88"/>
      <c r="W1208" s="88"/>
    </row>
    <row r="1209" spans="21:23">
      <c r="U1209" s="88"/>
      <c r="V1209" s="88"/>
      <c r="W1209" s="88"/>
    </row>
    <row r="1210" spans="21:23">
      <c r="U1210" s="88"/>
      <c r="V1210" s="88"/>
      <c r="W1210" s="88"/>
    </row>
    <row r="1211" spans="21:23">
      <c r="U1211" s="88"/>
      <c r="V1211" s="88"/>
      <c r="W1211" s="88"/>
    </row>
    <row r="1212" spans="21:23">
      <c r="U1212" s="88"/>
      <c r="V1212" s="88"/>
      <c r="W1212" s="88"/>
    </row>
    <row r="1213" spans="21:23">
      <c r="U1213" s="88"/>
      <c r="V1213" s="88"/>
      <c r="W1213" s="88"/>
    </row>
    <row r="1214" spans="21:23">
      <c r="U1214" s="88"/>
      <c r="V1214" s="88"/>
      <c r="W1214" s="88"/>
    </row>
    <row r="1215" spans="21:23">
      <c r="U1215" s="88"/>
      <c r="V1215" s="88"/>
      <c r="W1215" s="88"/>
    </row>
    <row r="1216" spans="21:23">
      <c r="U1216" s="88"/>
      <c r="V1216" s="88"/>
      <c r="W1216" s="88"/>
    </row>
    <row r="1217" spans="21:23">
      <c r="U1217" s="88"/>
      <c r="V1217" s="88"/>
      <c r="W1217" s="88"/>
    </row>
    <row r="1218" spans="21:23">
      <c r="U1218" s="88"/>
      <c r="V1218" s="88"/>
      <c r="W1218" s="88"/>
    </row>
    <row r="1219" spans="21:23">
      <c r="U1219" s="88"/>
      <c r="V1219" s="88"/>
      <c r="W1219" s="88"/>
    </row>
    <row r="1220" spans="21:23">
      <c r="U1220" s="88"/>
      <c r="V1220" s="88"/>
      <c r="W1220" s="88"/>
    </row>
    <row r="1221" spans="21:23">
      <c r="U1221" s="88"/>
      <c r="V1221" s="88"/>
      <c r="W1221" s="88"/>
    </row>
    <row r="1222" spans="21:23">
      <c r="U1222" s="88"/>
      <c r="V1222" s="88"/>
      <c r="W1222" s="88"/>
    </row>
    <row r="1223" spans="21:23">
      <c r="U1223" s="88"/>
      <c r="V1223" s="88"/>
      <c r="W1223" s="88"/>
    </row>
    <row r="1224" spans="21:23">
      <c r="U1224" s="88"/>
      <c r="V1224" s="88"/>
      <c r="W1224" s="88"/>
    </row>
    <row r="1225" spans="21:23">
      <c r="U1225" s="88"/>
      <c r="V1225" s="88"/>
      <c r="W1225" s="88"/>
    </row>
    <row r="1226" spans="21:23">
      <c r="U1226" s="88"/>
      <c r="V1226" s="88"/>
      <c r="W1226" s="88"/>
    </row>
    <row r="1227" spans="21:23">
      <c r="U1227" s="88"/>
      <c r="V1227" s="88"/>
      <c r="W1227" s="88"/>
    </row>
    <row r="1228" spans="21:23">
      <c r="U1228" s="88"/>
      <c r="V1228" s="88"/>
      <c r="W1228" s="88"/>
    </row>
    <row r="1229" spans="21:23">
      <c r="U1229" s="88"/>
      <c r="V1229" s="88"/>
      <c r="W1229" s="88"/>
    </row>
    <row r="1230" spans="21:23">
      <c r="U1230" s="88"/>
      <c r="V1230" s="88"/>
      <c r="W1230" s="88"/>
    </row>
    <row r="1231" spans="21:23">
      <c r="U1231" s="88"/>
      <c r="V1231" s="88"/>
      <c r="W1231" s="88"/>
    </row>
    <row r="1232" spans="21:23">
      <c r="U1232" s="88"/>
      <c r="V1232" s="88"/>
      <c r="W1232" s="88"/>
    </row>
    <row r="1233" spans="21:23">
      <c r="U1233" s="88"/>
      <c r="V1233" s="88"/>
      <c r="W1233" s="88"/>
    </row>
    <row r="1234" spans="21:23">
      <c r="U1234" s="88"/>
      <c r="V1234" s="88"/>
      <c r="W1234" s="88"/>
    </row>
    <row r="1235" spans="21:23">
      <c r="U1235" s="88"/>
      <c r="V1235" s="88"/>
      <c r="W1235" s="88"/>
    </row>
    <row r="1236" spans="21:23">
      <c r="U1236" s="88"/>
      <c r="V1236" s="88"/>
      <c r="W1236" s="88"/>
    </row>
    <row r="1237" spans="21:23">
      <c r="U1237" s="88"/>
      <c r="V1237" s="88"/>
      <c r="W1237" s="88"/>
    </row>
    <row r="1238" spans="21:23">
      <c r="U1238" s="88"/>
      <c r="V1238" s="88"/>
      <c r="W1238" s="88"/>
    </row>
    <row r="1239" spans="21:23">
      <c r="U1239" s="88"/>
      <c r="V1239" s="88"/>
      <c r="W1239" s="88"/>
    </row>
    <row r="1240" spans="21:23">
      <c r="U1240" s="88"/>
      <c r="V1240" s="88"/>
      <c r="W1240" s="88"/>
    </row>
    <row r="1241" spans="21:23">
      <c r="U1241" s="88"/>
      <c r="V1241" s="88"/>
      <c r="W1241" s="88"/>
    </row>
    <row r="1242" spans="21:23">
      <c r="U1242" s="88"/>
      <c r="V1242" s="88"/>
      <c r="W1242" s="88"/>
    </row>
    <row r="1243" spans="21:23">
      <c r="U1243" s="88"/>
      <c r="V1243" s="88"/>
      <c r="W1243" s="88"/>
    </row>
    <row r="1244" spans="21:23">
      <c r="U1244" s="88"/>
      <c r="V1244" s="88"/>
      <c r="W1244" s="88"/>
    </row>
    <row r="1245" spans="21:23">
      <c r="U1245" s="88"/>
      <c r="V1245" s="88"/>
      <c r="W1245" s="88"/>
    </row>
    <row r="1246" spans="21:23">
      <c r="U1246" s="88"/>
      <c r="V1246" s="88"/>
      <c r="W1246" s="88"/>
    </row>
    <row r="1247" spans="21:23">
      <c r="U1247" s="88"/>
      <c r="V1247" s="88"/>
      <c r="W1247" s="88"/>
    </row>
    <row r="1248" spans="21:23">
      <c r="U1248" s="88"/>
      <c r="V1248" s="88"/>
      <c r="W1248" s="88"/>
    </row>
    <row r="1249" spans="21:23">
      <c r="U1249" s="88"/>
      <c r="V1249" s="88"/>
      <c r="W1249" s="88"/>
    </row>
    <row r="1250" spans="21:23">
      <c r="U1250" s="88"/>
      <c r="V1250" s="88"/>
      <c r="W1250" s="88"/>
    </row>
    <row r="1251" spans="21:23">
      <c r="U1251" s="88"/>
      <c r="V1251" s="88"/>
      <c r="W1251" s="88"/>
    </row>
    <row r="1252" spans="21:23">
      <c r="U1252" s="88"/>
      <c r="V1252" s="88"/>
      <c r="W1252" s="88"/>
    </row>
    <row r="1253" spans="21:23">
      <c r="U1253" s="88"/>
      <c r="V1253" s="88"/>
      <c r="W1253" s="88"/>
    </row>
    <row r="1254" spans="21:23">
      <c r="U1254" s="88"/>
      <c r="V1254" s="88"/>
      <c r="W1254" s="88"/>
    </row>
    <row r="1255" spans="21:23">
      <c r="U1255" s="88"/>
      <c r="V1255" s="88"/>
      <c r="W1255" s="88"/>
    </row>
    <row r="1256" spans="21:23">
      <c r="U1256" s="88"/>
      <c r="V1256" s="88"/>
      <c r="W1256" s="88"/>
    </row>
    <row r="1257" spans="21:23">
      <c r="U1257" s="88"/>
      <c r="V1257" s="88"/>
      <c r="W1257" s="88"/>
    </row>
    <row r="1258" spans="21:23">
      <c r="U1258" s="88"/>
      <c r="V1258" s="88"/>
      <c r="W1258" s="88"/>
    </row>
    <row r="1259" spans="21:23">
      <c r="U1259" s="88"/>
      <c r="V1259" s="88"/>
      <c r="W1259" s="88"/>
    </row>
    <row r="1260" spans="21:23">
      <c r="U1260" s="88"/>
      <c r="V1260" s="88"/>
      <c r="W1260" s="88"/>
    </row>
    <row r="1261" spans="21:23">
      <c r="U1261" s="88"/>
      <c r="V1261" s="88"/>
      <c r="W1261" s="88"/>
    </row>
    <row r="1262" spans="21:23">
      <c r="U1262" s="88"/>
      <c r="V1262" s="88"/>
      <c r="W1262" s="88"/>
    </row>
    <row r="1263" spans="21:23">
      <c r="U1263" s="88"/>
      <c r="V1263" s="88"/>
      <c r="W1263" s="88"/>
    </row>
    <row r="1264" spans="21:23">
      <c r="U1264" s="88"/>
      <c r="V1264" s="88"/>
      <c r="W1264" s="88"/>
    </row>
    <row r="1265" spans="21:23">
      <c r="U1265" s="88"/>
      <c r="V1265" s="88"/>
      <c r="W1265" s="88"/>
    </row>
    <row r="1266" spans="21:23">
      <c r="U1266" s="88"/>
      <c r="V1266" s="88"/>
      <c r="W1266" s="88"/>
    </row>
    <row r="1267" spans="21:23">
      <c r="U1267" s="88"/>
      <c r="V1267" s="88"/>
      <c r="W1267" s="88"/>
    </row>
    <row r="1268" spans="21:23">
      <c r="U1268" s="88"/>
      <c r="V1268" s="88"/>
      <c r="W1268" s="88"/>
    </row>
    <row r="1269" spans="21:23">
      <c r="U1269" s="88"/>
      <c r="V1269" s="88"/>
      <c r="W1269" s="88"/>
    </row>
    <row r="1270" spans="21:23">
      <c r="U1270" s="88"/>
      <c r="V1270" s="88"/>
      <c r="W1270" s="88"/>
    </row>
    <row r="1271" spans="21:23">
      <c r="U1271" s="88"/>
      <c r="V1271" s="88"/>
      <c r="W1271" s="88"/>
    </row>
    <row r="1272" spans="21:23">
      <c r="U1272" s="88"/>
      <c r="V1272" s="88"/>
      <c r="W1272" s="88"/>
    </row>
    <row r="1273" spans="21:23">
      <c r="U1273" s="88"/>
      <c r="V1273" s="88"/>
      <c r="W1273" s="88"/>
    </row>
    <row r="1274" spans="21:23">
      <c r="U1274" s="88"/>
      <c r="V1274" s="88"/>
      <c r="W1274" s="88"/>
    </row>
    <row r="1275" spans="21:23">
      <c r="U1275" s="88"/>
      <c r="V1275" s="88"/>
      <c r="W1275" s="88"/>
    </row>
    <row r="1276" spans="21:23">
      <c r="U1276" s="88"/>
      <c r="V1276" s="88"/>
      <c r="W1276" s="88"/>
    </row>
    <row r="1277" spans="21:23">
      <c r="U1277" s="88"/>
      <c r="V1277" s="88"/>
      <c r="W1277" s="88"/>
    </row>
    <row r="1278" spans="21:23">
      <c r="U1278" s="88"/>
      <c r="V1278" s="88"/>
      <c r="W1278" s="88"/>
    </row>
    <row r="1279" spans="21:23">
      <c r="U1279" s="88"/>
      <c r="V1279" s="88"/>
      <c r="W1279" s="88"/>
    </row>
    <row r="1280" spans="21:23">
      <c r="U1280" s="88"/>
      <c r="V1280" s="88"/>
      <c r="W1280" s="88"/>
    </row>
    <row r="1281" spans="21:23">
      <c r="U1281" s="88"/>
      <c r="V1281" s="88"/>
      <c r="W1281" s="88"/>
    </row>
    <row r="1282" spans="21:23">
      <c r="U1282" s="88"/>
      <c r="V1282" s="88"/>
      <c r="W1282" s="88"/>
    </row>
    <row r="1283" spans="21:23">
      <c r="U1283" s="88"/>
      <c r="V1283" s="88"/>
      <c r="W1283" s="88"/>
    </row>
    <row r="1284" spans="21:23">
      <c r="U1284" s="88"/>
      <c r="V1284" s="88"/>
      <c r="W1284" s="88"/>
    </row>
    <row r="1285" spans="21:23">
      <c r="U1285" s="88"/>
      <c r="V1285" s="88"/>
      <c r="W1285" s="88"/>
    </row>
    <row r="1286" spans="21:23">
      <c r="U1286" s="88"/>
      <c r="V1286" s="88"/>
      <c r="W1286" s="88"/>
    </row>
    <row r="1287" spans="21:23">
      <c r="U1287" s="88"/>
      <c r="V1287" s="88"/>
      <c r="W1287" s="88"/>
    </row>
    <row r="1288" spans="21:23">
      <c r="U1288" s="88"/>
      <c r="V1288" s="88"/>
      <c r="W1288" s="88"/>
    </row>
    <row r="1289" spans="21:23">
      <c r="U1289" s="88"/>
      <c r="V1289" s="88"/>
      <c r="W1289" s="88"/>
    </row>
    <row r="1290" spans="21:23">
      <c r="U1290" s="88"/>
      <c r="V1290" s="88"/>
      <c r="W1290" s="88"/>
    </row>
    <row r="1291" spans="21:23">
      <c r="U1291" s="88"/>
      <c r="V1291" s="88"/>
      <c r="W1291" s="88"/>
    </row>
    <row r="1292" spans="21:23">
      <c r="U1292" s="88"/>
      <c r="V1292" s="88"/>
      <c r="W1292" s="88"/>
    </row>
    <row r="1293" spans="21:23">
      <c r="U1293" s="88"/>
      <c r="V1293" s="88"/>
      <c r="W1293" s="88"/>
    </row>
    <row r="1294" spans="21:23">
      <c r="U1294" s="88"/>
      <c r="V1294" s="88"/>
      <c r="W1294" s="88"/>
    </row>
    <row r="1295" spans="21:23">
      <c r="U1295" s="88"/>
      <c r="V1295" s="88"/>
      <c r="W1295" s="88"/>
    </row>
    <row r="1296" spans="21:23">
      <c r="U1296" s="88"/>
      <c r="V1296" s="88"/>
      <c r="W1296" s="88"/>
    </row>
    <row r="1297" spans="21:23">
      <c r="U1297" s="88"/>
      <c r="V1297" s="88"/>
      <c r="W1297" s="88"/>
    </row>
    <row r="1298" spans="21:23">
      <c r="U1298" s="88"/>
      <c r="V1298" s="88"/>
      <c r="W1298" s="88"/>
    </row>
    <row r="1299" spans="21:23">
      <c r="U1299" s="88"/>
      <c r="V1299" s="88"/>
      <c r="W1299" s="88"/>
    </row>
    <row r="1300" spans="21:23">
      <c r="U1300" s="88"/>
      <c r="V1300" s="88"/>
      <c r="W1300" s="88"/>
    </row>
    <row r="1301" spans="21:23">
      <c r="U1301" s="88"/>
      <c r="V1301" s="88"/>
      <c r="W1301" s="88"/>
    </row>
    <row r="1302" spans="21:23">
      <c r="U1302" s="88"/>
      <c r="V1302" s="88"/>
      <c r="W1302" s="88"/>
    </row>
    <row r="1303" spans="21:23">
      <c r="U1303" s="88"/>
      <c r="V1303" s="88"/>
      <c r="W1303" s="88"/>
    </row>
    <row r="1304" spans="21:23">
      <c r="U1304" s="88"/>
      <c r="V1304" s="88"/>
      <c r="W1304" s="88"/>
    </row>
    <row r="1305" spans="21:23">
      <c r="U1305" s="88"/>
      <c r="V1305" s="88"/>
      <c r="W1305" s="88"/>
    </row>
    <row r="1306" spans="21:23">
      <c r="U1306" s="88"/>
      <c r="V1306" s="88"/>
      <c r="W1306" s="88"/>
    </row>
    <row r="1307" spans="21:23">
      <c r="U1307" s="88"/>
      <c r="V1307" s="88"/>
      <c r="W1307" s="88"/>
    </row>
    <row r="1308" spans="21:23">
      <c r="U1308" s="88"/>
      <c r="V1308" s="88"/>
      <c r="W1308" s="88"/>
    </row>
    <row r="1309" spans="21:23">
      <c r="U1309" s="88"/>
      <c r="V1309" s="88"/>
      <c r="W1309" s="88"/>
    </row>
    <row r="1310" spans="21:23">
      <c r="U1310" s="88"/>
      <c r="V1310" s="88"/>
      <c r="W1310" s="88"/>
    </row>
    <row r="1311" spans="21:23">
      <c r="U1311" s="88"/>
      <c r="V1311" s="88"/>
      <c r="W1311" s="88"/>
    </row>
    <row r="1312" spans="21:23">
      <c r="U1312" s="88"/>
      <c r="V1312" s="88"/>
      <c r="W1312" s="88"/>
    </row>
    <row r="1313" spans="21:23">
      <c r="U1313" s="88"/>
      <c r="V1313" s="88"/>
      <c r="W1313" s="88"/>
    </row>
    <row r="1314" spans="21:23">
      <c r="U1314" s="88"/>
      <c r="V1314" s="88"/>
      <c r="W1314" s="88"/>
    </row>
    <row r="1315" spans="21:23">
      <c r="U1315" s="88"/>
      <c r="V1315" s="88"/>
      <c r="W1315" s="88"/>
    </row>
    <row r="1316" spans="21:23">
      <c r="U1316" s="88"/>
      <c r="V1316" s="88"/>
      <c r="W1316" s="88"/>
    </row>
    <row r="1317" spans="21:23">
      <c r="U1317" s="88"/>
      <c r="V1317" s="88"/>
      <c r="W1317" s="88"/>
    </row>
    <row r="1318" spans="21:23">
      <c r="U1318" s="88"/>
      <c r="V1318" s="88"/>
      <c r="W1318" s="88"/>
    </row>
    <row r="1319" spans="21:23">
      <c r="U1319" s="88"/>
      <c r="V1319" s="88"/>
      <c r="W1319" s="88"/>
    </row>
    <row r="1320" spans="21:23">
      <c r="U1320" s="88"/>
      <c r="V1320" s="88"/>
      <c r="W1320" s="88"/>
    </row>
    <row r="1321" spans="21:23">
      <c r="U1321" s="88"/>
      <c r="V1321" s="88"/>
      <c r="W1321" s="88"/>
    </row>
    <row r="1322" spans="21:23">
      <c r="U1322" s="88"/>
      <c r="V1322" s="88"/>
      <c r="W1322" s="88"/>
    </row>
    <row r="1323" spans="21:23">
      <c r="U1323" s="88"/>
      <c r="V1323" s="88"/>
      <c r="W1323" s="88"/>
    </row>
    <row r="1324" spans="21:23">
      <c r="U1324" s="88"/>
      <c r="V1324" s="88"/>
      <c r="W1324" s="88"/>
    </row>
    <row r="1325" spans="21:23">
      <c r="U1325" s="88"/>
      <c r="V1325" s="88"/>
      <c r="W1325" s="88"/>
    </row>
    <row r="1326" spans="21:23">
      <c r="U1326" s="88"/>
      <c r="V1326" s="88"/>
      <c r="W1326" s="88"/>
    </row>
    <row r="1327" spans="21:23">
      <c r="U1327" s="88"/>
      <c r="V1327" s="88"/>
      <c r="W1327" s="88"/>
    </row>
    <row r="1328" spans="21:23">
      <c r="U1328" s="88"/>
      <c r="V1328" s="88"/>
      <c r="W1328" s="88"/>
    </row>
    <row r="1329" spans="21:23">
      <c r="U1329" s="88"/>
      <c r="V1329" s="88"/>
      <c r="W1329" s="88"/>
    </row>
    <row r="1330" spans="21:23">
      <c r="U1330" s="88"/>
      <c r="V1330" s="88"/>
      <c r="W1330" s="88"/>
    </row>
    <row r="1331" spans="21:23">
      <c r="U1331" s="88"/>
      <c r="V1331" s="88"/>
      <c r="W1331" s="88"/>
    </row>
    <row r="1332" spans="21:23">
      <c r="U1332" s="88"/>
      <c r="V1332" s="88"/>
      <c r="W1332" s="88"/>
    </row>
    <row r="1333" spans="21:23">
      <c r="U1333" s="88"/>
      <c r="V1333" s="88"/>
      <c r="W1333" s="88"/>
    </row>
    <row r="1334" spans="21:23">
      <c r="U1334" s="88"/>
      <c r="V1334" s="88"/>
      <c r="W1334" s="88"/>
    </row>
    <row r="1335" spans="21:23">
      <c r="U1335" s="88"/>
      <c r="V1335" s="88"/>
      <c r="W1335" s="88"/>
    </row>
    <row r="1336" spans="21:23">
      <c r="U1336" s="88"/>
      <c r="V1336" s="88"/>
      <c r="W1336" s="88"/>
    </row>
    <row r="1337" spans="21:23">
      <c r="U1337" s="88"/>
      <c r="V1337" s="88"/>
      <c r="W1337" s="88"/>
    </row>
    <row r="1338" spans="21:23">
      <c r="U1338" s="88"/>
      <c r="V1338" s="88"/>
      <c r="W1338" s="88"/>
    </row>
    <row r="1339" spans="21:23">
      <c r="U1339" s="88"/>
      <c r="V1339" s="88"/>
      <c r="W1339" s="88"/>
    </row>
    <row r="1340" spans="21:23">
      <c r="U1340" s="88"/>
      <c r="V1340" s="88"/>
      <c r="W1340" s="88"/>
    </row>
    <row r="1341" spans="21:23">
      <c r="U1341" s="88"/>
      <c r="V1341" s="88"/>
      <c r="W1341" s="88"/>
    </row>
    <row r="1342" spans="21:23">
      <c r="U1342" s="88"/>
      <c r="V1342" s="88"/>
      <c r="W1342" s="88"/>
    </row>
    <row r="1343" spans="21:23">
      <c r="U1343" s="88"/>
      <c r="V1343" s="88"/>
      <c r="W1343" s="88"/>
    </row>
    <row r="1344" spans="21:23">
      <c r="U1344" s="88"/>
      <c r="V1344" s="88"/>
      <c r="W1344" s="88"/>
    </row>
    <row r="1345" spans="21:23">
      <c r="U1345" s="88"/>
      <c r="V1345" s="88"/>
      <c r="W1345" s="88"/>
    </row>
    <row r="1346" spans="21:23">
      <c r="U1346" s="88"/>
      <c r="V1346" s="88"/>
      <c r="W1346" s="88"/>
    </row>
    <row r="1347" spans="21:23">
      <c r="U1347" s="88"/>
      <c r="V1347" s="88"/>
      <c r="W1347" s="88"/>
    </row>
    <row r="1348" spans="21:23">
      <c r="U1348" s="88"/>
      <c r="V1348" s="88"/>
      <c r="W1348" s="88"/>
    </row>
    <row r="1349" spans="21:23">
      <c r="U1349" s="88"/>
      <c r="V1349" s="88"/>
      <c r="W1349" s="88"/>
    </row>
    <row r="1350" spans="21:23">
      <c r="U1350" s="88"/>
      <c r="V1350" s="88"/>
      <c r="W1350" s="88"/>
    </row>
    <row r="1351" spans="21:23">
      <c r="U1351" s="88"/>
      <c r="V1351" s="88"/>
      <c r="W1351" s="88"/>
    </row>
    <row r="1352" spans="21:23">
      <c r="U1352" s="88"/>
      <c r="V1352" s="88"/>
      <c r="W1352" s="88"/>
    </row>
    <row r="1353" spans="21:23">
      <c r="U1353" s="88"/>
      <c r="V1353" s="88"/>
      <c r="W1353" s="88"/>
    </row>
    <row r="1354" spans="21:23">
      <c r="U1354" s="88"/>
      <c r="V1354" s="88"/>
      <c r="W1354" s="88"/>
    </row>
    <row r="1355" spans="21:23">
      <c r="U1355" s="88"/>
      <c r="V1355" s="88"/>
      <c r="W1355" s="88"/>
    </row>
    <row r="1356" spans="21:23">
      <c r="U1356" s="88"/>
      <c r="V1356" s="88"/>
      <c r="W1356" s="88"/>
    </row>
    <row r="1357" spans="21:23">
      <c r="U1357" s="88"/>
      <c r="V1357" s="88"/>
      <c r="W1357" s="88"/>
    </row>
    <row r="1358" spans="21:23">
      <c r="U1358" s="88"/>
      <c r="V1358" s="88"/>
      <c r="W1358" s="88"/>
    </row>
    <row r="1359" spans="21:23">
      <c r="U1359" s="88"/>
      <c r="V1359" s="88"/>
      <c r="W1359" s="88"/>
    </row>
    <row r="1360" spans="21:23">
      <c r="U1360" s="88"/>
      <c r="V1360" s="88"/>
      <c r="W1360" s="88"/>
    </row>
    <row r="1361" spans="21:23">
      <c r="U1361" s="88"/>
      <c r="V1361" s="88"/>
      <c r="W1361" s="88"/>
    </row>
    <row r="1362" spans="21:23">
      <c r="U1362" s="88"/>
      <c r="V1362" s="88"/>
      <c r="W1362" s="88"/>
    </row>
    <row r="1363" spans="21:23">
      <c r="U1363" s="88"/>
      <c r="V1363" s="88"/>
      <c r="W1363" s="88"/>
    </row>
    <row r="1364" spans="21:23">
      <c r="U1364" s="88"/>
      <c r="V1364" s="88"/>
      <c r="W1364" s="88"/>
    </row>
    <row r="1365" spans="21:23">
      <c r="U1365" s="88"/>
      <c r="V1365" s="88"/>
      <c r="W1365" s="88"/>
    </row>
    <row r="1366" spans="21:23">
      <c r="U1366" s="88"/>
      <c r="V1366" s="88"/>
      <c r="W1366" s="88"/>
    </row>
    <row r="1367" spans="21:23">
      <c r="U1367" s="88"/>
      <c r="V1367" s="88"/>
      <c r="W1367" s="88"/>
    </row>
    <row r="1368" spans="21:23">
      <c r="U1368" s="88"/>
      <c r="V1368" s="88"/>
      <c r="W1368" s="88"/>
    </row>
    <row r="1369" spans="21:23">
      <c r="U1369" s="88"/>
      <c r="V1369" s="88"/>
      <c r="W1369" s="88"/>
    </row>
    <row r="1370" spans="21:23">
      <c r="U1370" s="88"/>
      <c r="V1370" s="88"/>
      <c r="W1370" s="88"/>
    </row>
    <row r="1371" spans="21:23">
      <c r="U1371" s="88"/>
      <c r="V1371" s="88"/>
      <c r="W1371" s="88"/>
    </row>
    <row r="1372" spans="21:23">
      <c r="U1372" s="88"/>
      <c r="V1372" s="88"/>
      <c r="W1372" s="88"/>
    </row>
    <row r="1373" spans="21:23">
      <c r="U1373" s="88"/>
      <c r="V1373" s="88"/>
      <c r="W1373" s="88"/>
    </row>
    <row r="1374" spans="21:23">
      <c r="U1374" s="88"/>
      <c r="V1374" s="88"/>
      <c r="W1374" s="88"/>
    </row>
    <row r="1375" spans="21:23">
      <c r="U1375" s="88"/>
      <c r="V1375" s="88"/>
      <c r="W1375" s="88"/>
    </row>
    <row r="1376" spans="21:23">
      <c r="U1376" s="88"/>
      <c r="V1376" s="88"/>
      <c r="W1376" s="88"/>
    </row>
    <row r="1377" spans="21:23">
      <c r="U1377" s="88"/>
      <c r="V1377" s="88"/>
      <c r="W1377" s="88"/>
    </row>
    <row r="1378" spans="21:23">
      <c r="U1378" s="88"/>
      <c r="V1378" s="88"/>
      <c r="W1378" s="88"/>
    </row>
    <row r="1379" spans="21:23">
      <c r="U1379" s="88"/>
      <c r="V1379" s="88"/>
      <c r="W1379" s="88"/>
    </row>
    <row r="1380" spans="21:23">
      <c r="U1380" s="88"/>
      <c r="V1380" s="88"/>
      <c r="W1380" s="88"/>
    </row>
    <row r="1381" spans="21:23">
      <c r="U1381" s="88"/>
      <c r="V1381" s="88"/>
      <c r="W1381" s="88"/>
    </row>
    <row r="1382" spans="21:23">
      <c r="U1382" s="88"/>
      <c r="V1382" s="88"/>
      <c r="W1382" s="88"/>
    </row>
    <row r="1383" spans="21:23">
      <c r="U1383" s="88"/>
      <c r="V1383" s="88"/>
      <c r="W1383" s="88"/>
    </row>
    <row r="1384" spans="21:23">
      <c r="U1384" s="88"/>
      <c r="V1384" s="88"/>
      <c r="W1384" s="88"/>
    </row>
    <row r="1385" spans="21:23">
      <c r="U1385" s="88"/>
      <c r="V1385" s="88"/>
      <c r="W1385" s="88"/>
    </row>
    <row r="1386" spans="21:23">
      <c r="U1386" s="88"/>
      <c r="V1386" s="88"/>
      <c r="W1386" s="88"/>
    </row>
    <row r="1387" spans="21:23">
      <c r="U1387" s="88"/>
      <c r="V1387" s="88"/>
      <c r="W1387" s="88"/>
    </row>
    <row r="1388" spans="21:23">
      <c r="U1388" s="88"/>
      <c r="V1388" s="88"/>
      <c r="W1388" s="88"/>
    </row>
    <row r="1389" spans="21:23">
      <c r="U1389" s="88"/>
      <c r="V1389" s="88"/>
      <c r="W1389" s="88"/>
    </row>
    <row r="1390" spans="21:23">
      <c r="U1390" s="88"/>
      <c r="V1390" s="88"/>
      <c r="W1390" s="88"/>
    </row>
    <row r="1391" spans="21:23">
      <c r="U1391" s="88"/>
      <c r="V1391" s="88"/>
      <c r="W1391" s="88"/>
    </row>
    <row r="1392" spans="21:23">
      <c r="U1392" s="88"/>
      <c r="V1392" s="88"/>
      <c r="W1392" s="88"/>
    </row>
    <row r="1393" spans="21:23">
      <c r="U1393" s="88"/>
      <c r="V1393" s="88"/>
      <c r="W1393" s="88"/>
    </row>
    <row r="1394" spans="21:23">
      <c r="U1394" s="88"/>
      <c r="V1394" s="88"/>
      <c r="W1394" s="88"/>
    </row>
    <row r="1395" spans="21:23">
      <c r="U1395" s="88"/>
      <c r="V1395" s="88"/>
      <c r="W1395" s="88"/>
    </row>
    <row r="1396" spans="21:23">
      <c r="U1396" s="88"/>
      <c r="V1396" s="88"/>
      <c r="W1396" s="88"/>
    </row>
    <row r="1397" spans="21:23">
      <c r="U1397" s="88"/>
      <c r="V1397" s="88"/>
      <c r="W1397" s="88"/>
    </row>
    <row r="1398" spans="21:23">
      <c r="U1398" s="88"/>
      <c r="V1398" s="88"/>
      <c r="W1398" s="88"/>
    </row>
    <row r="1399" spans="21:23">
      <c r="U1399" s="88"/>
      <c r="V1399" s="88"/>
      <c r="W1399" s="88"/>
    </row>
    <row r="1400" spans="21:23">
      <c r="U1400" s="88"/>
      <c r="V1400" s="88"/>
      <c r="W1400" s="88"/>
    </row>
    <row r="1401" spans="21:23">
      <c r="U1401" s="88"/>
      <c r="V1401" s="88"/>
      <c r="W1401" s="88"/>
    </row>
    <row r="1402" spans="21:23">
      <c r="U1402" s="88"/>
      <c r="V1402" s="88"/>
      <c r="W1402" s="88"/>
    </row>
    <row r="1403" spans="21:23">
      <c r="U1403" s="88"/>
      <c r="V1403" s="88"/>
      <c r="W1403" s="88"/>
    </row>
    <row r="1404" spans="21:23">
      <c r="U1404" s="88"/>
      <c r="V1404" s="88"/>
      <c r="W1404" s="88"/>
    </row>
    <row r="1405" spans="21:23">
      <c r="U1405" s="88"/>
      <c r="V1405" s="88"/>
      <c r="W1405" s="88"/>
    </row>
    <row r="1406" spans="21:23">
      <c r="U1406" s="88"/>
      <c r="V1406" s="88"/>
      <c r="W1406" s="88"/>
    </row>
    <row r="1407" spans="21:23">
      <c r="U1407" s="88"/>
      <c r="V1407" s="88"/>
      <c r="W1407" s="88"/>
    </row>
    <row r="1408" spans="21:23">
      <c r="U1408" s="88"/>
      <c r="V1408" s="88"/>
      <c r="W1408" s="88"/>
    </row>
    <row r="1409" spans="21:23">
      <c r="U1409" s="88"/>
      <c r="V1409" s="88"/>
      <c r="W1409" s="88"/>
    </row>
    <row r="1410" spans="21:23">
      <c r="U1410" s="88"/>
      <c r="V1410" s="88"/>
      <c r="W1410" s="88"/>
    </row>
    <row r="1411" spans="21:23">
      <c r="U1411" s="88"/>
      <c r="V1411" s="88"/>
      <c r="W1411" s="88"/>
    </row>
    <row r="1412" spans="21:23">
      <c r="U1412" s="88"/>
      <c r="V1412" s="88"/>
      <c r="W1412" s="88"/>
    </row>
    <row r="1413" spans="21:23">
      <c r="U1413" s="88"/>
      <c r="V1413" s="88"/>
      <c r="W1413" s="88"/>
    </row>
    <row r="1414" spans="21:23">
      <c r="U1414" s="88"/>
      <c r="V1414" s="88"/>
      <c r="W1414" s="88"/>
    </row>
    <row r="1415" spans="21:23">
      <c r="U1415" s="88"/>
      <c r="V1415" s="88"/>
      <c r="W1415" s="88"/>
    </row>
    <row r="1416" spans="21:23">
      <c r="U1416" s="88"/>
      <c r="V1416" s="88"/>
      <c r="W1416" s="88"/>
    </row>
    <row r="1417" spans="21:23">
      <c r="U1417" s="88"/>
      <c r="V1417" s="88"/>
      <c r="W1417" s="88"/>
    </row>
    <row r="1418" spans="21:23">
      <c r="U1418" s="88"/>
      <c r="V1418" s="88"/>
      <c r="W1418" s="88"/>
    </row>
    <row r="1419" spans="21:23">
      <c r="U1419" s="88"/>
      <c r="V1419" s="88"/>
      <c r="W1419" s="88"/>
    </row>
    <row r="1420" spans="21:23">
      <c r="U1420" s="88"/>
      <c r="V1420" s="88"/>
      <c r="W1420" s="88"/>
    </row>
    <row r="1421" spans="21:23">
      <c r="U1421" s="88"/>
      <c r="V1421" s="88"/>
      <c r="W1421" s="88"/>
    </row>
    <row r="1422" spans="21:23">
      <c r="U1422" s="88"/>
      <c r="V1422" s="88"/>
      <c r="W1422" s="88"/>
    </row>
    <row r="1423" spans="21:23">
      <c r="U1423" s="88"/>
      <c r="V1423" s="88"/>
      <c r="W1423" s="88"/>
    </row>
    <row r="1424" spans="21:23">
      <c r="U1424" s="88"/>
      <c r="V1424" s="88"/>
      <c r="W1424" s="88"/>
    </row>
    <row r="1425" spans="21:23">
      <c r="U1425" s="88"/>
      <c r="V1425" s="88"/>
      <c r="W1425" s="88"/>
    </row>
    <row r="1426" spans="21:23">
      <c r="U1426" s="88"/>
      <c r="V1426" s="88"/>
      <c r="W1426" s="88"/>
    </row>
    <row r="1427" spans="21:23">
      <c r="U1427" s="88"/>
      <c r="V1427" s="88"/>
      <c r="W1427" s="88"/>
    </row>
    <row r="1428" spans="21:23">
      <c r="U1428" s="88"/>
      <c r="V1428" s="88"/>
      <c r="W1428" s="88"/>
    </row>
    <row r="1429" spans="21:23">
      <c r="U1429" s="88"/>
      <c r="V1429" s="88"/>
      <c r="W1429" s="88"/>
    </row>
    <row r="1430" spans="21:23">
      <c r="U1430" s="88"/>
      <c r="V1430" s="88"/>
      <c r="W1430" s="88"/>
    </row>
    <row r="1431" spans="21:23">
      <c r="U1431" s="88"/>
      <c r="V1431" s="88"/>
      <c r="W1431" s="88"/>
    </row>
    <row r="1432" spans="21:23">
      <c r="U1432" s="88"/>
      <c r="V1432" s="88"/>
      <c r="W1432" s="88"/>
    </row>
    <row r="1433" spans="21:23">
      <c r="U1433" s="88"/>
      <c r="V1433" s="88"/>
      <c r="W1433" s="88"/>
    </row>
    <row r="1434" spans="21:23">
      <c r="U1434" s="88"/>
      <c r="V1434" s="88"/>
      <c r="W1434" s="88"/>
    </row>
    <row r="1435" spans="21:23">
      <c r="U1435" s="88"/>
      <c r="V1435" s="88"/>
      <c r="W1435" s="88"/>
    </row>
    <row r="1436" spans="21:23">
      <c r="U1436" s="88"/>
      <c r="V1436" s="88"/>
      <c r="W1436" s="88"/>
    </row>
    <row r="1437" spans="21:23">
      <c r="U1437" s="88"/>
      <c r="V1437" s="88"/>
      <c r="W1437" s="88"/>
    </row>
    <row r="1438" spans="21:23">
      <c r="U1438" s="88"/>
      <c r="V1438" s="88"/>
      <c r="W1438" s="88"/>
    </row>
    <row r="1439" spans="21:23">
      <c r="U1439" s="88"/>
      <c r="V1439" s="88"/>
      <c r="W1439" s="88"/>
    </row>
    <row r="1440" spans="21:23">
      <c r="U1440" s="88"/>
      <c r="V1440" s="88"/>
      <c r="W1440" s="88"/>
    </row>
    <row r="1441" spans="21:23">
      <c r="U1441" s="88"/>
      <c r="V1441" s="88"/>
      <c r="W1441" s="88"/>
    </row>
    <row r="1442" spans="21:23">
      <c r="U1442" s="88"/>
      <c r="V1442" s="88"/>
      <c r="W1442" s="88"/>
    </row>
    <row r="1443" spans="21:23">
      <c r="U1443" s="88"/>
      <c r="V1443" s="88"/>
      <c r="W1443" s="88"/>
    </row>
    <row r="1444" spans="21:23">
      <c r="U1444" s="88"/>
      <c r="V1444" s="88"/>
      <c r="W1444" s="88"/>
    </row>
    <row r="1445" spans="21:23">
      <c r="U1445" s="88"/>
      <c r="V1445" s="88"/>
      <c r="W1445" s="88"/>
    </row>
    <row r="1446" spans="21:23">
      <c r="U1446" s="88"/>
      <c r="V1446" s="88"/>
      <c r="W1446" s="88"/>
    </row>
    <row r="1447" spans="21:23">
      <c r="U1447" s="88"/>
      <c r="V1447" s="88"/>
      <c r="W1447" s="88"/>
    </row>
    <row r="1448" spans="21:23">
      <c r="U1448" s="88"/>
      <c r="V1448" s="88"/>
      <c r="W1448" s="88"/>
    </row>
    <row r="1449" spans="21:23">
      <c r="U1449" s="88"/>
      <c r="V1449" s="88"/>
      <c r="W1449" s="88"/>
    </row>
    <row r="1450" spans="21:23">
      <c r="U1450" s="88"/>
      <c r="V1450" s="88"/>
      <c r="W1450" s="88"/>
    </row>
    <row r="1451" spans="21:23">
      <c r="U1451" s="88"/>
      <c r="V1451" s="88"/>
      <c r="W1451" s="88"/>
    </row>
    <row r="1452" spans="21:23">
      <c r="U1452" s="88"/>
      <c r="V1452" s="88"/>
      <c r="W1452" s="88"/>
    </row>
    <row r="1453" spans="21:23">
      <c r="U1453" s="88"/>
      <c r="V1453" s="88"/>
      <c r="W1453" s="88"/>
    </row>
    <row r="1454" spans="21:23">
      <c r="U1454" s="88"/>
      <c r="V1454" s="88"/>
      <c r="W1454" s="88"/>
    </row>
    <row r="1455" spans="21:23">
      <c r="U1455" s="88"/>
      <c r="V1455" s="88"/>
      <c r="W1455" s="88"/>
    </row>
    <row r="1456" spans="21:23">
      <c r="U1456" s="88"/>
      <c r="V1456" s="88"/>
      <c r="W1456" s="88"/>
    </row>
    <row r="1457" spans="21:23">
      <c r="U1457" s="88"/>
      <c r="V1457" s="88"/>
      <c r="W1457" s="88"/>
    </row>
    <row r="1458" spans="21:23">
      <c r="U1458" s="88"/>
      <c r="V1458" s="88"/>
      <c r="W1458" s="88"/>
    </row>
    <row r="1459" spans="21:23">
      <c r="U1459" s="88"/>
      <c r="V1459" s="88"/>
      <c r="W1459" s="88"/>
    </row>
    <row r="1460" spans="21:23">
      <c r="U1460" s="88"/>
      <c r="V1460" s="88"/>
      <c r="W1460" s="88"/>
    </row>
    <row r="1461" spans="21:23">
      <c r="U1461" s="88"/>
      <c r="V1461" s="88"/>
      <c r="W1461" s="88"/>
    </row>
    <row r="1462" spans="21:23">
      <c r="U1462" s="88"/>
      <c r="V1462" s="88"/>
      <c r="W1462" s="88"/>
    </row>
    <row r="1463" spans="21:23">
      <c r="U1463" s="88"/>
      <c r="V1463" s="88"/>
      <c r="W1463" s="88"/>
    </row>
    <row r="1464" spans="21:23">
      <c r="U1464" s="88"/>
      <c r="V1464" s="88"/>
      <c r="W1464" s="88"/>
    </row>
    <row r="1465" spans="21:23">
      <c r="U1465" s="88"/>
      <c r="V1465" s="88"/>
      <c r="W1465" s="88"/>
    </row>
    <row r="1466" spans="21:23">
      <c r="U1466" s="88"/>
      <c r="V1466" s="88"/>
      <c r="W1466" s="88"/>
    </row>
    <row r="1467" spans="21:23">
      <c r="U1467" s="88"/>
      <c r="V1467" s="88"/>
      <c r="W1467" s="88"/>
    </row>
    <row r="1468" spans="21:23">
      <c r="U1468" s="88"/>
      <c r="V1468" s="88"/>
      <c r="W1468" s="88"/>
    </row>
    <row r="1469" spans="21:23">
      <c r="U1469" s="88"/>
      <c r="V1469" s="88"/>
      <c r="W1469" s="88"/>
    </row>
    <row r="1470" spans="21:23">
      <c r="U1470" s="88"/>
      <c r="V1470" s="88"/>
      <c r="W1470" s="88"/>
    </row>
    <row r="1471" spans="21:23">
      <c r="U1471" s="88"/>
      <c r="V1471" s="88"/>
      <c r="W1471" s="88"/>
    </row>
    <row r="1472" spans="21:23">
      <c r="U1472" s="88"/>
      <c r="V1472" s="88"/>
      <c r="W1472" s="88"/>
    </row>
    <row r="1473" spans="21:23">
      <c r="U1473" s="88"/>
      <c r="V1473" s="88"/>
      <c r="W1473" s="88"/>
    </row>
    <row r="1474" spans="21:23">
      <c r="U1474" s="88"/>
      <c r="V1474" s="88"/>
      <c r="W1474" s="88"/>
    </row>
    <row r="1475" spans="21:23">
      <c r="U1475" s="88"/>
      <c r="V1475" s="88"/>
      <c r="W1475" s="88"/>
    </row>
    <row r="1476" spans="21:23">
      <c r="U1476" s="88"/>
      <c r="V1476" s="88"/>
      <c r="W1476" s="88"/>
    </row>
    <row r="1477" spans="21:23">
      <c r="U1477" s="88"/>
      <c r="V1477" s="88"/>
      <c r="W1477" s="88"/>
    </row>
    <row r="1478" spans="21:23">
      <c r="U1478" s="88"/>
      <c r="V1478" s="88"/>
      <c r="W1478" s="88"/>
    </row>
    <row r="1479" spans="21:23">
      <c r="U1479" s="88"/>
      <c r="V1479" s="88"/>
      <c r="W1479" s="88"/>
    </row>
    <row r="1480" spans="21:23">
      <c r="U1480" s="88"/>
      <c r="V1480" s="88"/>
      <c r="W1480" s="88"/>
    </row>
    <row r="1481" spans="21:23">
      <c r="U1481" s="88"/>
      <c r="V1481" s="88"/>
      <c r="W1481" s="88"/>
    </row>
    <row r="1482" spans="21:23">
      <c r="U1482" s="88"/>
      <c r="V1482" s="88"/>
      <c r="W1482" s="88"/>
    </row>
    <row r="1483" spans="21:23">
      <c r="U1483" s="88"/>
      <c r="V1483" s="88"/>
      <c r="W1483" s="88"/>
    </row>
    <row r="1484" spans="21:23">
      <c r="U1484" s="88"/>
      <c r="V1484" s="88"/>
      <c r="W1484" s="88"/>
    </row>
    <row r="1485" spans="21:23">
      <c r="U1485" s="88"/>
      <c r="V1485" s="88"/>
      <c r="W1485" s="88"/>
    </row>
    <row r="1486" spans="21:23">
      <c r="U1486" s="88"/>
      <c r="V1486" s="88"/>
      <c r="W1486" s="88"/>
    </row>
    <row r="1487" spans="21:23">
      <c r="U1487" s="88"/>
      <c r="V1487" s="88"/>
      <c r="W1487" s="88"/>
    </row>
    <row r="1488" spans="21:23">
      <c r="U1488" s="88"/>
      <c r="V1488" s="88"/>
      <c r="W1488" s="88"/>
    </row>
    <row r="1489" spans="21:23">
      <c r="U1489" s="88"/>
      <c r="V1489" s="88"/>
      <c r="W1489" s="88"/>
    </row>
    <row r="1490" spans="21:23">
      <c r="U1490" s="88"/>
      <c r="V1490" s="88"/>
      <c r="W1490" s="88"/>
    </row>
    <row r="1491" spans="21:23">
      <c r="U1491" s="88"/>
      <c r="V1491" s="88"/>
      <c r="W1491" s="88"/>
    </row>
    <row r="1492" spans="21:23">
      <c r="U1492" s="88"/>
      <c r="V1492" s="88"/>
      <c r="W1492" s="88"/>
    </row>
    <row r="1493" spans="21:23">
      <c r="U1493" s="88"/>
      <c r="V1493" s="88"/>
      <c r="W1493" s="88"/>
    </row>
    <row r="1494" spans="21:23">
      <c r="U1494" s="88"/>
      <c r="V1494" s="88"/>
      <c r="W1494" s="88"/>
    </row>
    <row r="1495" spans="21:23">
      <c r="U1495" s="88"/>
      <c r="V1495" s="88"/>
      <c r="W1495" s="88"/>
    </row>
    <row r="1496" spans="21:23">
      <c r="U1496" s="88"/>
      <c r="V1496" s="88"/>
      <c r="W1496" s="88"/>
    </row>
    <row r="1497" spans="21:23">
      <c r="U1497" s="88"/>
      <c r="V1497" s="88"/>
      <c r="W1497" s="88"/>
    </row>
    <row r="1498" spans="21:23">
      <c r="U1498" s="88"/>
      <c r="V1498" s="88"/>
      <c r="W1498" s="88"/>
    </row>
    <row r="1499" spans="21:23">
      <c r="U1499" s="88"/>
      <c r="V1499" s="88"/>
      <c r="W1499" s="88"/>
    </row>
    <row r="1500" spans="21:23">
      <c r="U1500" s="88"/>
      <c r="V1500" s="88"/>
      <c r="W1500" s="88"/>
    </row>
    <row r="1501" spans="21:23">
      <c r="U1501" s="88"/>
      <c r="V1501" s="88"/>
      <c r="W1501" s="88"/>
    </row>
    <row r="1502" spans="21:23">
      <c r="U1502" s="88"/>
      <c r="V1502" s="88"/>
      <c r="W1502" s="88"/>
    </row>
    <row r="1503" spans="21:23">
      <c r="U1503" s="88"/>
      <c r="V1503" s="88"/>
      <c r="W1503" s="88"/>
    </row>
    <row r="1504" spans="21:23">
      <c r="U1504" s="88"/>
      <c r="V1504" s="88"/>
      <c r="W1504" s="88"/>
    </row>
    <row r="1505" spans="21:23">
      <c r="U1505" s="88"/>
      <c r="V1505" s="88"/>
      <c r="W1505" s="88"/>
    </row>
    <row r="1506" spans="21:23">
      <c r="U1506" s="88"/>
      <c r="V1506" s="88"/>
      <c r="W1506" s="88"/>
    </row>
    <row r="1507" spans="21:23">
      <c r="U1507" s="88"/>
      <c r="V1507" s="88"/>
      <c r="W1507" s="88"/>
    </row>
    <row r="1508" spans="21:23">
      <c r="U1508" s="88"/>
      <c r="V1508" s="88"/>
      <c r="W1508" s="88"/>
    </row>
    <row r="1509" spans="21:23">
      <c r="U1509" s="88"/>
      <c r="V1509" s="88"/>
      <c r="W1509" s="88"/>
    </row>
    <row r="1510" spans="21:23">
      <c r="U1510" s="88"/>
      <c r="V1510" s="88"/>
      <c r="W1510" s="88"/>
    </row>
    <row r="1511" spans="21:23">
      <c r="U1511" s="88"/>
      <c r="V1511" s="88"/>
      <c r="W1511" s="88"/>
    </row>
    <row r="1512" spans="21:23">
      <c r="U1512" s="88"/>
      <c r="V1512" s="88"/>
      <c r="W1512" s="88"/>
    </row>
    <row r="1513" spans="21:23">
      <c r="U1513" s="88"/>
      <c r="V1513" s="88"/>
      <c r="W1513" s="88"/>
    </row>
    <row r="1514" spans="21:23">
      <c r="U1514" s="88"/>
      <c r="V1514" s="88"/>
      <c r="W1514" s="88"/>
    </row>
    <row r="1515" spans="21:23">
      <c r="U1515" s="88"/>
      <c r="V1515" s="88"/>
      <c r="W1515" s="88"/>
    </row>
    <row r="1516" spans="21:23">
      <c r="U1516" s="88"/>
      <c r="V1516" s="88"/>
      <c r="W1516" s="88"/>
    </row>
    <row r="1517" spans="21:23">
      <c r="U1517" s="88"/>
      <c r="V1517" s="88"/>
      <c r="W1517" s="88"/>
    </row>
    <row r="1518" spans="21:23">
      <c r="U1518" s="88"/>
      <c r="V1518" s="88"/>
      <c r="W1518" s="88"/>
    </row>
    <row r="1519" spans="21:23">
      <c r="U1519" s="88"/>
      <c r="V1519" s="88"/>
      <c r="W1519" s="88"/>
    </row>
    <row r="1520" spans="21:23">
      <c r="U1520" s="88"/>
      <c r="V1520" s="88"/>
      <c r="W1520" s="88"/>
    </row>
    <row r="1521" spans="21:23">
      <c r="U1521" s="88"/>
      <c r="V1521" s="88"/>
      <c r="W1521" s="88"/>
    </row>
    <row r="1522" spans="21:23">
      <c r="U1522" s="88"/>
      <c r="V1522" s="88"/>
      <c r="W1522" s="88"/>
    </row>
    <row r="1523" spans="21:23">
      <c r="U1523" s="88"/>
      <c r="V1523" s="88"/>
      <c r="W1523" s="88"/>
    </row>
    <row r="1524" spans="21:23">
      <c r="U1524" s="88"/>
      <c r="V1524" s="88"/>
      <c r="W1524" s="88"/>
    </row>
    <row r="1525" spans="21:23">
      <c r="U1525" s="88"/>
      <c r="V1525" s="88"/>
      <c r="W1525" s="88"/>
    </row>
    <row r="1526" spans="21:23">
      <c r="U1526" s="88"/>
      <c r="V1526" s="88"/>
      <c r="W1526" s="88"/>
    </row>
    <row r="1527" spans="21:23">
      <c r="U1527" s="88"/>
      <c r="V1527" s="88"/>
      <c r="W1527" s="88"/>
    </row>
    <row r="1528" spans="21:23">
      <c r="U1528" s="88"/>
      <c r="V1528" s="88"/>
      <c r="W1528" s="88"/>
    </row>
    <row r="1529" spans="21:23">
      <c r="U1529" s="88"/>
      <c r="V1529" s="88"/>
      <c r="W1529" s="88"/>
    </row>
    <row r="1530" spans="21:23">
      <c r="U1530" s="88"/>
      <c r="V1530" s="88"/>
      <c r="W1530" s="88"/>
    </row>
    <row r="1531" spans="21:23">
      <c r="U1531" s="88"/>
      <c r="V1531" s="88"/>
      <c r="W1531" s="88"/>
    </row>
    <row r="1532" spans="21:23">
      <c r="U1532" s="88"/>
      <c r="V1532" s="88"/>
      <c r="W1532" s="88"/>
    </row>
    <row r="1533" spans="21:23">
      <c r="U1533" s="88"/>
      <c r="V1533" s="88"/>
      <c r="W1533" s="88"/>
    </row>
    <row r="1534" spans="21:23">
      <c r="U1534" s="88"/>
      <c r="V1534" s="88"/>
      <c r="W1534" s="88"/>
    </row>
    <row r="1535" spans="21:23">
      <c r="U1535" s="88"/>
      <c r="V1535" s="88"/>
      <c r="W1535" s="88"/>
    </row>
    <row r="1536" spans="21:23">
      <c r="U1536" s="88"/>
      <c r="V1536" s="88"/>
      <c r="W1536" s="88"/>
    </row>
    <row r="1537" spans="21:23">
      <c r="U1537" s="88"/>
      <c r="V1537" s="88"/>
      <c r="W1537" s="88"/>
    </row>
    <row r="1538" spans="21:23">
      <c r="U1538" s="88"/>
      <c r="V1538" s="88"/>
      <c r="W1538" s="88"/>
    </row>
    <row r="1539" spans="21:23">
      <c r="U1539" s="88"/>
      <c r="V1539" s="88"/>
      <c r="W1539" s="88"/>
    </row>
    <row r="1540" spans="21:23">
      <c r="U1540" s="88"/>
      <c r="V1540" s="88"/>
      <c r="W1540" s="88"/>
    </row>
    <row r="1541" spans="21:23">
      <c r="U1541" s="88"/>
      <c r="V1541" s="88"/>
      <c r="W1541" s="88"/>
    </row>
    <row r="1542" spans="21:23">
      <c r="U1542" s="88"/>
      <c r="V1542" s="88"/>
      <c r="W1542" s="88"/>
    </row>
    <row r="1543" spans="21:23">
      <c r="U1543" s="88"/>
      <c r="V1543" s="88"/>
      <c r="W1543" s="88"/>
    </row>
    <row r="1544" spans="21:23">
      <c r="U1544" s="88"/>
      <c r="V1544" s="88"/>
      <c r="W1544" s="88"/>
    </row>
    <row r="1545" spans="21:23">
      <c r="U1545" s="88"/>
      <c r="V1545" s="88"/>
      <c r="W1545" s="88"/>
    </row>
    <row r="1546" spans="21:23">
      <c r="U1546" s="88"/>
      <c r="V1546" s="88"/>
      <c r="W1546" s="88"/>
    </row>
    <row r="1547" spans="21:23">
      <c r="U1547" s="88"/>
      <c r="V1547" s="88"/>
      <c r="W1547" s="88"/>
    </row>
    <row r="1548" spans="21:23">
      <c r="U1548" s="88"/>
      <c r="V1548" s="88"/>
      <c r="W1548" s="88"/>
    </row>
    <row r="1549" spans="21:23">
      <c r="U1549" s="88"/>
      <c r="V1549" s="88"/>
      <c r="W1549" s="88"/>
    </row>
    <row r="1550" spans="21:23">
      <c r="U1550" s="88"/>
      <c r="V1550" s="88"/>
      <c r="W1550" s="88"/>
    </row>
    <row r="1551" spans="21:23">
      <c r="U1551" s="88"/>
      <c r="V1551" s="88"/>
      <c r="W1551" s="88"/>
    </row>
    <row r="1552" spans="21:23">
      <c r="U1552" s="88"/>
      <c r="V1552" s="88"/>
      <c r="W1552" s="88"/>
    </row>
    <row r="1553" spans="21:23">
      <c r="U1553" s="88"/>
      <c r="V1553" s="88"/>
      <c r="W1553" s="88"/>
    </row>
    <row r="1554" spans="21:23">
      <c r="U1554" s="88"/>
      <c r="V1554" s="88"/>
      <c r="W1554" s="88"/>
    </row>
    <row r="1555" spans="21:23">
      <c r="U1555" s="88"/>
      <c r="V1555" s="88"/>
      <c r="W1555" s="88"/>
    </row>
    <row r="1556" spans="21:23">
      <c r="U1556" s="88"/>
      <c r="V1556" s="88"/>
      <c r="W1556" s="88"/>
    </row>
    <row r="1557" spans="21:23">
      <c r="U1557" s="88"/>
      <c r="V1557" s="88"/>
      <c r="W1557" s="88"/>
    </row>
    <row r="1558" spans="21:23">
      <c r="U1558" s="88"/>
      <c r="V1558" s="88"/>
      <c r="W1558" s="88"/>
    </row>
    <row r="1559" spans="21:23">
      <c r="U1559" s="88"/>
      <c r="V1559" s="88"/>
      <c r="W1559" s="88"/>
    </row>
    <row r="1560" spans="21:23">
      <c r="U1560" s="88"/>
      <c r="V1560" s="88"/>
      <c r="W1560" s="88"/>
    </row>
    <row r="1561" spans="21:23">
      <c r="U1561" s="88"/>
      <c r="V1561" s="88"/>
      <c r="W1561" s="88"/>
    </row>
    <row r="1562" spans="21:23">
      <c r="U1562" s="88"/>
      <c r="V1562" s="88"/>
      <c r="W1562" s="88"/>
    </row>
    <row r="1563" spans="21:23">
      <c r="U1563" s="88"/>
      <c r="V1563" s="88"/>
      <c r="W1563" s="88"/>
    </row>
    <row r="1564" spans="21:23">
      <c r="U1564" s="88"/>
      <c r="V1564" s="88"/>
      <c r="W1564" s="88"/>
    </row>
    <row r="1565" spans="21:23">
      <c r="U1565" s="88"/>
      <c r="V1565" s="88"/>
      <c r="W1565" s="88"/>
    </row>
    <row r="1566" spans="21:23">
      <c r="U1566" s="88"/>
      <c r="V1566" s="88"/>
      <c r="W1566" s="88"/>
    </row>
    <row r="1567" spans="21:23">
      <c r="U1567" s="88"/>
      <c r="V1567" s="88"/>
      <c r="W1567" s="88"/>
    </row>
    <row r="1568" spans="21:23">
      <c r="U1568" s="88"/>
      <c r="V1568" s="88"/>
      <c r="W1568" s="88"/>
    </row>
    <row r="1569" spans="21:23">
      <c r="U1569" s="88"/>
      <c r="V1569" s="88"/>
      <c r="W1569" s="88"/>
    </row>
    <row r="1570" spans="21:23">
      <c r="U1570" s="88"/>
      <c r="V1570" s="88"/>
      <c r="W1570" s="88"/>
    </row>
    <row r="1571" spans="21:23">
      <c r="U1571" s="88"/>
      <c r="V1571" s="88"/>
      <c r="W1571" s="88"/>
    </row>
    <row r="1572" spans="21:23">
      <c r="U1572" s="88"/>
      <c r="V1572" s="88"/>
      <c r="W1572" s="88"/>
    </row>
    <row r="1573" spans="21:23">
      <c r="U1573" s="88"/>
      <c r="V1573" s="88"/>
      <c r="W1573" s="88"/>
    </row>
    <row r="1574" spans="21:23">
      <c r="U1574" s="88"/>
      <c r="V1574" s="88"/>
      <c r="W1574" s="88"/>
    </row>
    <row r="1575" spans="21:23">
      <c r="U1575" s="88"/>
      <c r="V1575" s="88"/>
      <c r="W1575" s="88"/>
    </row>
    <row r="1576" spans="21:23">
      <c r="U1576" s="88"/>
      <c r="V1576" s="88"/>
      <c r="W1576" s="88"/>
    </row>
    <row r="1577" spans="21:23">
      <c r="U1577" s="88"/>
      <c r="V1577" s="88"/>
      <c r="W1577" s="88"/>
    </row>
    <row r="1578" spans="21:23">
      <c r="U1578" s="88"/>
      <c r="V1578" s="88"/>
      <c r="W1578" s="88"/>
    </row>
    <row r="1579" spans="21:23">
      <c r="U1579" s="88"/>
      <c r="V1579" s="88"/>
      <c r="W1579" s="88"/>
    </row>
    <row r="1580" spans="21:23">
      <c r="U1580" s="88"/>
      <c r="V1580" s="88"/>
      <c r="W1580" s="88"/>
    </row>
    <row r="1581" spans="21:23">
      <c r="U1581" s="88"/>
      <c r="V1581" s="88"/>
      <c r="W1581" s="88"/>
    </row>
    <row r="1582" spans="21:23">
      <c r="U1582" s="88"/>
      <c r="V1582" s="88"/>
      <c r="W1582" s="88"/>
    </row>
    <row r="1583" spans="21:23">
      <c r="U1583" s="88"/>
      <c r="V1583" s="88"/>
      <c r="W1583" s="88"/>
    </row>
    <row r="1584" spans="21:23">
      <c r="U1584" s="88"/>
      <c r="V1584" s="88"/>
      <c r="W1584" s="88"/>
    </row>
    <row r="1585" spans="21:23">
      <c r="U1585" s="88"/>
      <c r="V1585" s="88"/>
      <c r="W1585" s="88"/>
    </row>
    <row r="1586" spans="21:23">
      <c r="U1586" s="88"/>
      <c r="V1586" s="88"/>
      <c r="W1586" s="88"/>
    </row>
    <row r="1587" spans="21:23">
      <c r="U1587" s="88"/>
      <c r="V1587" s="88"/>
      <c r="W1587" s="88"/>
    </row>
    <row r="1588" spans="21:23">
      <c r="U1588" s="88"/>
      <c r="V1588" s="88"/>
      <c r="W1588" s="88"/>
    </row>
    <row r="1589" spans="21:23">
      <c r="U1589" s="88"/>
      <c r="V1589" s="88"/>
      <c r="W1589" s="88"/>
    </row>
    <row r="1590" spans="21:23">
      <c r="U1590" s="88"/>
      <c r="V1590" s="88"/>
      <c r="W1590" s="88"/>
    </row>
    <row r="1591" spans="21:23">
      <c r="U1591" s="88"/>
      <c r="V1591" s="88"/>
      <c r="W1591" s="88"/>
    </row>
    <row r="1592" spans="21:23">
      <c r="U1592" s="88"/>
      <c r="V1592" s="88"/>
      <c r="W1592" s="88"/>
    </row>
    <row r="1593" spans="21:23">
      <c r="U1593" s="88"/>
      <c r="V1593" s="88"/>
      <c r="W1593" s="88"/>
    </row>
    <row r="1594" spans="21:23">
      <c r="U1594" s="88"/>
      <c r="V1594" s="88"/>
      <c r="W1594" s="88"/>
    </row>
    <row r="1595" spans="21:23">
      <c r="U1595" s="88"/>
      <c r="V1595" s="88"/>
      <c r="W1595" s="88"/>
    </row>
    <row r="1596" spans="21:23">
      <c r="U1596" s="88"/>
      <c r="V1596" s="88"/>
      <c r="W1596" s="88"/>
    </row>
    <row r="1597" spans="21:23">
      <c r="U1597" s="88"/>
      <c r="V1597" s="88"/>
      <c r="W1597" s="88"/>
    </row>
    <row r="1598" spans="21:23">
      <c r="U1598" s="88"/>
      <c r="V1598" s="88"/>
      <c r="W1598" s="88"/>
    </row>
    <row r="1599" spans="21:23">
      <c r="U1599" s="88"/>
      <c r="V1599" s="88"/>
      <c r="W1599" s="88"/>
    </row>
    <row r="1600" spans="21:23">
      <c r="U1600" s="88"/>
      <c r="V1600" s="88"/>
      <c r="W1600" s="88"/>
    </row>
    <row r="1601" spans="21:23">
      <c r="U1601" s="88"/>
      <c r="V1601" s="88"/>
      <c r="W1601" s="88"/>
    </row>
    <row r="1602" spans="21:23">
      <c r="U1602" s="88"/>
      <c r="V1602" s="88"/>
      <c r="W1602" s="88"/>
    </row>
    <row r="1603" spans="21:23">
      <c r="U1603" s="88"/>
      <c r="V1603" s="88"/>
      <c r="W1603" s="88"/>
    </row>
    <row r="1604" spans="21:23">
      <c r="U1604" s="88"/>
      <c r="V1604" s="88"/>
      <c r="W1604" s="88"/>
    </row>
    <row r="1605" spans="21:23">
      <c r="U1605" s="88"/>
      <c r="V1605" s="88"/>
      <c r="W1605" s="88"/>
    </row>
    <row r="1606" spans="21:23">
      <c r="U1606" s="88"/>
      <c r="V1606" s="88"/>
      <c r="W1606" s="88"/>
    </row>
    <row r="1607" spans="21:23">
      <c r="U1607" s="88"/>
      <c r="V1607" s="88"/>
      <c r="W1607" s="88"/>
    </row>
    <row r="1608" spans="21:23">
      <c r="U1608" s="88"/>
      <c r="V1608" s="88"/>
      <c r="W1608" s="88"/>
    </row>
    <row r="1609" spans="21:23">
      <c r="U1609" s="88"/>
      <c r="V1609" s="88"/>
      <c r="W1609" s="88"/>
    </row>
    <row r="1610" spans="21:23">
      <c r="U1610" s="88"/>
      <c r="V1610" s="88"/>
      <c r="W1610" s="88"/>
    </row>
    <row r="1611" spans="21:23">
      <c r="U1611" s="88"/>
      <c r="V1611" s="88"/>
      <c r="W1611" s="88"/>
    </row>
    <row r="1612" spans="21:23">
      <c r="U1612" s="88"/>
      <c r="V1612" s="88"/>
      <c r="W1612" s="88"/>
    </row>
    <row r="1613" spans="21:23">
      <c r="U1613" s="88"/>
      <c r="V1613" s="88"/>
      <c r="W1613" s="88"/>
    </row>
    <row r="1614" spans="21:23">
      <c r="U1614" s="88"/>
      <c r="V1614" s="88"/>
      <c r="W1614" s="88"/>
    </row>
    <row r="1615" spans="21:23">
      <c r="U1615" s="88"/>
      <c r="V1615" s="88"/>
      <c r="W1615" s="88"/>
    </row>
    <row r="1616" spans="21:23">
      <c r="U1616" s="88"/>
      <c r="V1616" s="88"/>
      <c r="W1616" s="88"/>
    </row>
    <row r="1617" spans="21:23">
      <c r="U1617" s="88"/>
      <c r="V1617" s="88"/>
      <c r="W1617" s="88"/>
    </row>
    <row r="1618" spans="21:23">
      <c r="U1618" s="88"/>
      <c r="V1618" s="88"/>
      <c r="W1618" s="88"/>
    </row>
    <row r="1619" spans="21:23">
      <c r="U1619" s="88"/>
      <c r="V1619" s="88"/>
      <c r="W1619" s="88"/>
    </row>
    <row r="1620" spans="21:23">
      <c r="U1620" s="88"/>
      <c r="V1620" s="88"/>
      <c r="W1620" s="88"/>
    </row>
    <row r="1621" spans="21:23">
      <c r="U1621" s="88"/>
      <c r="V1621" s="88"/>
      <c r="W1621" s="88"/>
    </row>
    <row r="1622" spans="21:23">
      <c r="U1622" s="88"/>
      <c r="V1622" s="88"/>
      <c r="W1622" s="88"/>
    </row>
    <row r="1623" spans="21:23">
      <c r="U1623" s="88"/>
      <c r="V1623" s="88"/>
      <c r="W1623" s="88"/>
    </row>
    <row r="1624" spans="21:23">
      <c r="U1624" s="88"/>
      <c r="V1624" s="88"/>
      <c r="W1624" s="88"/>
    </row>
    <row r="1625" spans="21:23">
      <c r="U1625" s="88"/>
      <c r="V1625" s="88"/>
      <c r="W1625" s="88"/>
    </row>
    <row r="1626" spans="21:23">
      <c r="U1626" s="88"/>
      <c r="V1626" s="88"/>
      <c r="W1626" s="88"/>
    </row>
    <row r="1627" spans="21:23">
      <c r="U1627" s="88"/>
      <c r="V1627" s="88"/>
      <c r="W1627" s="88"/>
    </row>
    <row r="1628" spans="21:23">
      <c r="U1628" s="88"/>
      <c r="V1628" s="88"/>
      <c r="W1628" s="88"/>
    </row>
    <row r="1629" spans="21:23">
      <c r="U1629" s="88"/>
      <c r="V1629" s="88"/>
      <c r="W1629" s="88"/>
    </row>
    <row r="1630" spans="21:23">
      <c r="U1630" s="88"/>
      <c r="V1630" s="88"/>
      <c r="W1630" s="88"/>
    </row>
    <row r="1631" spans="21:23">
      <c r="U1631" s="88"/>
      <c r="V1631" s="88"/>
      <c r="W1631" s="88"/>
    </row>
    <row r="1632" spans="21:23">
      <c r="U1632" s="88"/>
      <c r="V1632" s="88"/>
      <c r="W1632" s="88"/>
    </row>
    <row r="1633" spans="21:23">
      <c r="U1633" s="88"/>
      <c r="V1633" s="88"/>
      <c r="W1633" s="88"/>
    </row>
    <row r="1634" spans="21:23">
      <c r="U1634" s="88"/>
      <c r="V1634" s="88"/>
      <c r="W1634" s="88"/>
    </row>
    <row r="1635" spans="21:23">
      <c r="U1635" s="88"/>
      <c r="V1635" s="88"/>
      <c r="W1635" s="88"/>
    </row>
    <row r="1636" spans="21:23">
      <c r="U1636" s="88"/>
      <c r="V1636" s="88"/>
      <c r="W1636" s="88"/>
    </row>
    <row r="1637" spans="21:23">
      <c r="U1637" s="88"/>
      <c r="V1637" s="88"/>
      <c r="W1637" s="88"/>
    </row>
    <row r="1638" spans="21:23">
      <c r="U1638" s="88"/>
      <c r="V1638" s="88"/>
      <c r="W1638" s="88"/>
    </row>
    <row r="1639" spans="21:23">
      <c r="U1639" s="88"/>
      <c r="V1639" s="88"/>
      <c r="W1639" s="88"/>
    </row>
    <row r="1640" spans="21:23">
      <c r="U1640" s="88"/>
      <c r="V1640" s="88"/>
      <c r="W1640" s="88"/>
    </row>
    <row r="1641" spans="21:23">
      <c r="U1641" s="88"/>
      <c r="V1641" s="88"/>
      <c r="W1641" s="88"/>
    </row>
    <row r="1642" spans="21:23">
      <c r="U1642" s="88"/>
      <c r="V1642" s="88"/>
      <c r="W1642" s="88"/>
    </row>
    <row r="1643" spans="21:23">
      <c r="U1643" s="88"/>
      <c r="V1643" s="88"/>
      <c r="W1643" s="88"/>
    </row>
    <row r="1644" spans="21:23">
      <c r="U1644" s="88"/>
      <c r="V1644" s="88"/>
      <c r="W1644" s="88"/>
    </row>
    <row r="1645" spans="21:23">
      <c r="U1645" s="88"/>
      <c r="V1645" s="88"/>
      <c r="W1645" s="88"/>
    </row>
    <row r="1646" spans="21:23">
      <c r="U1646" s="88"/>
      <c r="V1646" s="88"/>
      <c r="W1646" s="88"/>
    </row>
    <row r="1647" spans="21:23">
      <c r="U1647" s="88"/>
      <c r="V1647" s="88"/>
      <c r="W1647" s="88"/>
    </row>
    <row r="1648" spans="21:23">
      <c r="U1648" s="88"/>
      <c r="V1648" s="88"/>
      <c r="W1648" s="88"/>
    </row>
    <row r="1649" spans="21:23">
      <c r="U1649" s="88"/>
      <c r="V1649" s="88"/>
      <c r="W1649" s="88"/>
    </row>
    <row r="1650" spans="21:23">
      <c r="U1650" s="88"/>
      <c r="V1650" s="88"/>
      <c r="W1650" s="88"/>
    </row>
    <row r="1651" spans="21:23">
      <c r="U1651" s="88"/>
      <c r="V1651" s="88"/>
      <c r="W1651" s="88"/>
    </row>
    <row r="1652" spans="21:23">
      <c r="U1652" s="88"/>
      <c r="V1652" s="88"/>
      <c r="W1652" s="88"/>
    </row>
    <row r="1653" spans="21:23">
      <c r="U1653" s="88"/>
      <c r="V1653" s="88"/>
      <c r="W1653" s="88"/>
    </row>
    <row r="1654" spans="21:23">
      <c r="U1654" s="88"/>
      <c r="V1654" s="88"/>
      <c r="W1654" s="88"/>
    </row>
    <row r="1655" spans="21:23">
      <c r="U1655" s="88"/>
      <c r="V1655" s="88"/>
      <c r="W1655" s="88"/>
    </row>
    <row r="1656" spans="21:23">
      <c r="U1656" s="88"/>
      <c r="V1656" s="88"/>
      <c r="W1656" s="88"/>
    </row>
    <row r="1657" spans="21:23">
      <c r="U1657" s="88"/>
      <c r="V1657" s="88"/>
      <c r="W1657" s="88"/>
    </row>
    <row r="1658" spans="21:23">
      <c r="U1658" s="88"/>
      <c r="V1658" s="88"/>
      <c r="W1658" s="88"/>
    </row>
    <row r="1659" spans="21:23">
      <c r="U1659" s="88"/>
      <c r="V1659" s="88"/>
      <c r="W1659" s="88"/>
    </row>
    <row r="1660" spans="21:23">
      <c r="U1660" s="88"/>
      <c r="V1660" s="88"/>
      <c r="W1660" s="88"/>
    </row>
    <row r="1661" spans="21:23">
      <c r="U1661" s="88"/>
      <c r="V1661" s="88"/>
      <c r="W1661" s="88"/>
    </row>
    <row r="1662" spans="21:23">
      <c r="U1662" s="88"/>
      <c r="V1662" s="88"/>
      <c r="W1662" s="88"/>
    </row>
    <row r="1663" spans="21:23">
      <c r="U1663" s="88"/>
      <c r="V1663" s="88"/>
      <c r="W1663" s="88"/>
    </row>
    <row r="1664" spans="21:23">
      <c r="U1664" s="88"/>
      <c r="V1664" s="88"/>
      <c r="W1664" s="88"/>
    </row>
    <row r="1665" spans="21:23">
      <c r="U1665" s="88"/>
      <c r="V1665" s="88"/>
      <c r="W1665" s="88"/>
    </row>
    <row r="1666" spans="21:23">
      <c r="U1666" s="88"/>
      <c r="V1666" s="88"/>
      <c r="W1666" s="88"/>
    </row>
    <row r="1667" spans="21:23">
      <c r="U1667" s="88"/>
      <c r="V1667" s="88"/>
      <c r="W1667" s="88"/>
    </row>
    <row r="1668" spans="21:23">
      <c r="U1668" s="88"/>
      <c r="V1668" s="88"/>
      <c r="W1668" s="88"/>
    </row>
    <row r="1669" spans="21:23">
      <c r="U1669" s="88"/>
      <c r="V1669" s="88"/>
      <c r="W1669" s="88"/>
    </row>
    <row r="1670" spans="21:23">
      <c r="U1670" s="88"/>
      <c r="V1670" s="88"/>
      <c r="W1670" s="88"/>
    </row>
    <row r="1671" spans="21:23">
      <c r="U1671" s="88"/>
      <c r="V1671" s="88"/>
      <c r="W1671" s="88"/>
    </row>
    <row r="1672" spans="21:23">
      <c r="U1672" s="88"/>
      <c r="V1672" s="88"/>
      <c r="W1672" s="88"/>
    </row>
    <row r="1673" spans="21:23">
      <c r="U1673" s="88"/>
      <c r="V1673" s="88"/>
      <c r="W1673" s="88"/>
    </row>
    <row r="1674" spans="21:23">
      <c r="U1674" s="88"/>
      <c r="V1674" s="88"/>
      <c r="W1674" s="88"/>
    </row>
    <row r="1675" spans="21:23">
      <c r="U1675" s="88"/>
      <c r="V1675" s="88"/>
      <c r="W1675" s="88"/>
    </row>
    <row r="1676" spans="21:23">
      <c r="U1676" s="88"/>
      <c r="V1676" s="88"/>
      <c r="W1676" s="88"/>
    </row>
    <row r="1677" spans="21:23">
      <c r="U1677" s="88"/>
      <c r="V1677" s="88"/>
      <c r="W1677" s="88"/>
    </row>
    <row r="1678" spans="21:23">
      <c r="U1678" s="88"/>
      <c r="V1678" s="88"/>
      <c r="W1678" s="88"/>
    </row>
    <row r="1679" spans="21:23">
      <c r="U1679" s="88"/>
      <c r="V1679" s="88"/>
      <c r="W1679" s="88"/>
    </row>
    <row r="1680" spans="21:23">
      <c r="U1680" s="88"/>
      <c r="V1680" s="88"/>
      <c r="W1680" s="88"/>
    </row>
    <row r="1681" spans="21:23">
      <c r="U1681" s="88"/>
      <c r="V1681" s="88"/>
      <c r="W1681" s="88"/>
    </row>
    <row r="1682" spans="21:23">
      <c r="U1682" s="88"/>
      <c r="V1682" s="88"/>
      <c r="W1682" s="88"/>
    </row>
    <row r="1683" spans="21:23">
      <c r="U1683" s="88"/>
      <c r="V1683" s="88"/>
      <c r="W1683" s="88"/>
    </row>
    <row r="1684" spans="21:23">
      <c r="U1684" s="88"/>
      <c r="V1684" s="88"/>
      <c r="W1684" s="88"/>
    </row>
    <row r="1685" spans="21:23">
      <c r="U1685" s="88"/>
      <c r="V1685" s="88"/>
      <c r="W1685" s="88"/>
    </row>
    <row r="1686" spans="21:23">
      <c r="U1686" s="88"/>
      <c r="V1686" s="88"/>
      <c r="W1686" s="88"/>
    </row>
    <row r="1687" spans="21:23">
      <c r="U1687" s="88"/>
      <c r="V1687" s="88"/>
      <c r="W1687" s="88"/>
    </row>
    <row r="1688" spans="21:23">
      <c r="U1688" s="88"/>
      <c r="V1688" s="88"/>
      <c r="W1688" s="88"/>
    </row>
    <row r="1689" spans="21:23">
      <c r="U1689" s="88"/>
      <c r="V1689" s="88"/>
      <c r="W1689" s="88"/>
    </row>
    <row r="1690" spans="21:23">
      <c r="U1690" s="88"/>
      <c r="V1690" s="88"/>
      <c r="W1690" s="88"/>
    </row>
    <row r="1691" spans="21:23">
      <c r="U1691" s="88"/>
      <c r="V1691" s="88"/>
      <c r="W1691" s="88"/>
    </row>
    <row r="1692" spans="21:23">
      <c r="U1692" s="88"/>
      <c r="V1692" s="88"/>
      <c r="W1692" s="88"/>
    </row>
    <row r="1693" spans="21:23">
      <c r="U1693" s="88"/>
      <c r="V1693" s="88"/>
      <c r="W1693" s="88"/>
    </row>
    <row r="1694" spans="21:23">
      <c r="U1694" s="88"/>
      <c r="V1694" s="88"/>
      <c r="W1694" s="88"/>
    </row>
    <row r="1695" spans="21:23">
      <c r="U1695" s="88"/>
      <c r="V1695" s="88"/>
      <c r="W1695" s="88"/>
    </row>
    <row r="1696" spans="21:23">
      <c r="U1696" s="88"/>
      <c r="V1696" s="88"/>
      <c r="W1696" s="88"/>
    </row>
    <row r="1697" spans="21:23">
      <c r="U1697" s="88"/>
      <c r="V1697" s="88"/>
      <c r="W1697" s="88"/>
    </row>
    <row r="1698" spans="21:23">
      <c r="U1698" s="88"/>
      <c r="V1698" s="88"/>
      <c r="W1698" s="88"/>
    </row>
    <row r="1699" spans="21:23">
      <c r="U1699" s="88"/>
      <c r="V1699" s="88"/>
      <c r="W1699" s="88"/>
    </row>
    <row r="1700" spans="21:23">
      <c r="U1700" s="88"/>
      <c r="V1700" s="88"/>
      <c r="W1700" s="88"/>
    </row>
    <row r="1701" spans="21:23">
      <c r="U1701" s="88"/>
      <c r="V1701" s="88"/>
      <c r="W1701" s="88"/>
    </row>
    <row r="1702" spans="21:23">
      <c r="U1702" s="88"/>
      <c r="V1702" s="88"/>
      <c r="W1702" s="88"/>
    </row>
    <row r="1703" spans="21:23">
      <c r="U1703" s="88"/>
      <c r="V1703" s="88"/>
      <c r="W1703" s="88"/>
    </row>
    <row r="1704" spans="21:23">
      <c r="U1704" s="88"/>
      <c r="V1704" s="88"/>
      <c r="W1704" s="88"/>
    </row>
    <row r="1705" spans="21:23">
      <c r="U1705" s="88"/>
      <c r="V1705" s="88"/>
      <c r="W1705" s="88"/>
    </row>
    <row r="1706" spans="21:23">
      <c r="U1706" s="88"/>
      <c r="V1706" s="88"/>
      <c r="W1706" s="88"/>
    </row>
    <row r="1707" spans="21:23">
      <c r="U1707" s="88"/>
      <c r="V1707" s="88"/>
      <c r="W1707" s="88"/>
    </row>
    <row r="1708" spans="21:23">
      <c r="U1708" s="88"/>
      <c r="V1708" s="88"/>
      <c r="W1708" s="88"/>
    </row>
    <row r="1709" spans="21:23">
      <c r="U1709" s="88"/>
      <c r="V1709" s="88"/>
      <c r="W1709" s="88"/>
    </row>
    <row r="1710" spans="21:23">
      <c r="U1710" s="88"/>
      <c r="V1710" s="88"/>
      <c r="W1710" s="88"/>
    </row>
    <row r="1711" spans="21:23">
      <c r="U1711" s="88"/>
      <c r="V1711" s="88"/>
      <c r="W1711" s="88"/>
    </row>
    <row r="1712" spans="21:23">
      <c r="U1712" s="88"/>
      <c r="V1712" s="88"/>
      <c r="W1712" s="88"/>
    </row>
    <row r="1713" spans="21:23">
      <c r="U1713" s="88"/>
      <c r="V1713" s="88"/>
      <c r="W1713" s="88"/>
    </row>
    <row r="1714" spans="21:23">
      <c r="U1714" s="88"/>
      <c r="V1714" s="88"/>
      <c r="W1714" s="88"/>
    </row>
    <row r="1715" spans="21:23">
      <c r="U1715" s="88"/>
      <c r="V1715" s="88"/>
      <c r="W1715" s="88"/>
    </row>
    <row r="1716" spans="21:23">
      <c r="U1716" s="88"/>
      <c r="V1716" s="88"/>
      <c r="W1716" s="88"/>
    </row>
    <row r="1717" spans="21:23">
      <c r="U1717" s="88"/>
      <c r="V1717" s="88"/>
      <c r="W1717" s="88"/>
    </row>
    <row r="1718" spans="21:23">
      <c r="U1718" s="88"/>
      <c r="V1718" s="88"/>
      <c r="W1718" s="88"/>
    </row>
    <row r="1719" spans="21:23">
      <c r="U1719" s="88"/>
      <c r="V1719" s="88"/>
      <c r="W1719" s="88"/>
    </row>
    <row r="1720" spans="21:23">
      <c r="U1720" s="88"/>
      <c r="V1720" s="88"/>
      <c r="W1720" s="88"/>
    </row>
    <row r="1721" spans="21:23">
      <c r="U1721" s="88"/>
      <c r="V1721" s="88"/>
      <c r="W1721" s="88"/>
    </row>
    <row r="1722" spans="21:23">
      <c r="U1722" s="88"/>
      <c r="V1722" s="88"/>
      <c r="W1722" s="88"/>
    </row>
    <row r="1723" spans="21:23">
      <c r="U1723" s="88"/>
      <c r="V1723" s="88"/>
      <c r="W1723" s="88"/>
    </row>
    <row r="1724" spans="21:23">
      <c r="U1724" s="88"/>
      <c r="V1724" s="88"/>
      <c r="W1724" s="88"/>
    </row>
    <row r="1725" spans="21:23">
      <c r="U1725" s="88"/>
      <c r="V1725" s="88"/>
      <c r="W1725" s="88"/>
    </row>
    <row r="1726" spans="21:23">
      <c r="U1726" s="88"/>
      <c r="V1726" s="88"/>
      <c r="W1726" s="88"/>
    </row>
    <row r="1727" spans="21:23">
      <c r="U1727" s="88"/>
      <c r="V1727" s="88"/>
      <c r="W1727" s="88"/>
    </row>
    <row r="1728" spans="21:23">
      <c r="U1728" s="88"/>
      <c r="V1728" s="88"/>
      <c r="W1728" s="88"/>
    </row>
    <row r="1729" spans="21:23">
      <c r="U1729" s="88"/>
      <c r="V1729" s="88"/>
      <c r="W1729" s="88"/>
    </row>
    <row r="1730" spans="21:23">
      <c r="U1730" s="88"/>
      <c r="V1730" s="88"/>
      <c r="W1730" s="88"/>
    </row>
    <row r="1731" spans="21:23">
      <c r="U1731" s="88"/>
      <c r="V1731" s="88"/>
      <c r="W1731" s="88"/>
    </row>
    <row r="1732" spans="21:23">
      <c r="U1732" s="88"/>
      <c r="V1732" s="88"/>
      <c r="W1732" s="88"/>
    </row>
    <row r="1733" spans="21:23">
      <c r="U1733" s="88"/>
      <c r="V1733" s="88"/>
      <c r="W1733" s="88"/>
    </row>
    <row r="1734" spans="21:23">
      <c r="U1734" s="88"/>
      <c r="V1734" s="88"/>
      <c r="W1734" s="88"/>
    </row>
    <row r="1735" spans="21:23">
      <c r="U1735" s="88"/>
      <c r="V1735" s="88"/>
      <c r="W1735" s="88"/>
    </row>
    <row r="1736" spans="21:23">
      <c r="U1736" s="88"/>
      <c r="V1736" s="88"/>
      <c r="W1736" s="88"/>
    </row>
    <row r="1737" spans="21:23">
      <c r="U1737" s="88"/>
      <c r="V1737" s="88"/>
      <c r="W1737" s="88"/>
    </row>
    <row r="1738" spans="21:23">
      <c r="U1738" s="88"/>
      <c r="V1738" s="88"/>
      <c r="W1738" s="88"/>
    </row>
    <row r="1739" spans="21:23">
      <c r="U1739" s="88"/>
      <c r="V1739" s="88"/>
      <c r="W1739" s="88"/>
    </row>
    <row r="1740" spans="21:23">
      <c r="U1740" s="88"/>
      <c r="V1740" s="88"/>
      <c r="W1740" s="88"/>
    </row>
    <row r="1741" spans="21:23">
      <c r="U1741" s="88"/>
      <c r="V1741" s="88"/>
      <c r="W1741" s="88"/>
    </row>
    <row r="1742" spans="21:23">
      <c r="U1742" s="88"/>
      <c r="V1742" s="88"/>
      <c r="W1742" s="88"/>
    </row>
    <row r="1743" spans="21:23">
      <c r="U1743" s="88"/>
      <c r="V1743" s="88"/>
      <c r="W1743" s="88"/>
    </row>
    <row r="1744" spans="21:23">
      <c r="U1744" s="88"/>
      <c r="V1744" s="88"/>
      <c r="W1744" s="88"/>
    </row>
    <row r="1745" spans="21:23">
      <c r="U1745" s="88"/>
      <c r="V1745" s="88"/>
      <c r="W1745" s="88"/>
    </row>
    <row r="1746" spans="21:23">
      <c r="U1746" s="88"/>
      <c r="V1746" s="88"/>
      <c r="W1746" s="88"/>
    </row>
    <row r="1747" spans="21:23">
      <c r="U1747" s="88"/>
      <c r="V1747" s="88"/>
      <c r="W1747" s="88"/>
    </row>
    <row r="1748" spans="21:23">
      <c r="U1748" s="88"/>
      <c r="V1748" s="88"/>
      <c r="W1748" s="88"/>
    </row>
    <row r="1749" spans="21:23">
      <c r="U1749" s="88"/>
      <c r="V1749" s="88"/>
      <c r="W1749" s="88"/>
    </row>
    <row r="1750" spans="21:23">
      <c r="U1750" s="88"/>
      <c r="V1750" s="88"/>
      <c r="W1750" s="88"/>
    </row>
    <row r="1751" spans="21:23">
      <c r="U1751" s="88"/>
      <c r="V1751" s="88"/>
      <c r="W1751" s="88"/>
    </row>
    <row r="1752" spans="21:23">
      <c r="U1752" s="88"/>
      <c r="V1752" s="88"/>
      <c r="W1752" s="88"/>
    </row>
    <row r="1753" spans="21:23">
      <c r="U1753" s="88"/>
      <c r="V1753" s="88"/>
      <c r="W1753" s="88"/>
    </row>
    <row r="1754" spans="21:23">
      <c r="U1754" s="88"/>
      <c r="V1754" s="88"/>
      <c r="W1754" s="88"/>
    </row>
    <row r="1755" spans="21:23">
      <c r="U1755" s="88"/>
      <c r="V1755" s="88"/>
      <c r="W1755" s="88"/>
    </row>
    <row r="1756" spans="21:23">
      <c r="U1756" s="88"/>
      <c r="V1756" s="88"/>
      <c r="W1756" s="88"/>
    </row>
    <row r="1757" spans="21:23">
      <c r="U1757" s="88"/>
      <c r="V1757" s="88"/>
      <c r="W1757" s="88"/>
    </row>
    <row r="1758" spans="21:23">
      <c r="U1758" s="88"/>
      <c r="V1758" s="88"/>
      <c r="W1758" s="88"/>
    </row>
    <row r="1759" spans="21:23">
      <c r="U1759" s="88"/>
      <c r="V1759" s="88"/>
      <c r="W1759" s="88"/>
    </row>
    <row r="1760" spans="21:23">
      <c r="U1760" s="88"/>
      <c r="V1760" s="88"/>
      <c r="W1760" s="88"/>
    </row>
    <row r="1761" spans="21:23">
      <c r="U1761" s="88"/>
      <c r="V1761" s="88"/>
      <c r="W1761" s="88"/>
    </row>
    <row r="1762" spans="21:23">
      <c r="U1762" s="88"/>
      <c r="V1762" s="88"/>
      <c r="W1762" s="88"/>
    </row>
    <row r="1763" spans="21:23">
      <c r="U1763" s="88"/>
      <c r="V1763" s="88"/>
      <c r="W1763" s="88"/>
    </row>
    <row r="1764" spans="21:23">
      <c r="U1764" s="88"/>
      <c r="V1764" s="88"/>
      <c r="W1764" s="88"/>
    </row>
    <row r="1765" spans="21:23">
      <c r="U1765" s="88"/>
      <c r="V1765" s="88"/>
      <c r="W1765" s="88"/>
    </row>
    <row r="1766" spans="21:23">
      <c r="U1766" s="88"/>
      <c r="V1766" s="88"/>
      <c r="W1766" s="88"/>
    </row>
    <row r="1767" spans="21:23">
      <c r="U1767" s="88"/>
      <c r="V1767" s="88"/>
      <c r="W1767" s="88"/>
    </row>
    <row r="1768" spans="21:23">
      <c r="U1768" s="88"/>
      <c r="V1768" s="88"/>
      <c r="W1768" s="88"/>
    </row>
    <row r="1769" spans="21:23">
      <c r="U1769" s="88"/>
      <c r="V1769" s="88"/>
      <c r="W1769" s="88"/>
    </row>
    <row r="1770" spans="21:23">
      <c r="U1770" s="88"/>
      <c r="V1770" s="88"/>
      <c r="W1770" s="88"/>
    </row>
    <row r="1771" spans="21:23">
      <c r="U1771" s="88"/>
      <c r="V1771" s="88"/>
      <c r="W1771" s="88"/>
    </row>
    <row r="1772" spans="21:23">
      <c r="U1772" s="88"/>
      <c r="V1772" s="88"/>
      <c r="W1772" s="88"/>
    </row>
    <row r="1773" spans="21:23">
      <c r="U1773" s="88"/>
      <c r="V1773" s="88"/>
      <c r="W1773" s="88"/>
    </row>
    <row r="1774" spans="21:23">
      <c r="U1774" s="88"/>
      <c r="V1774" s="88"/>
      <c r="W1774" s="88"/>
    </row>
    <row r="1775" spans="21:23">
      <c r="U1775" s="88"/>
      <c r="V1775" s="88"/>
      <c r="W1775" s="88"/>
    </row>
    <row r="1776" spans="21:23">
      <c r="U1776" s="88"/>
      <c r="V1776" s="88"/>
      <c r="W1776" s="88"/>
    </row>
    <row r="1777" spans="21:23">
      <c r="U1777" s="88"/>
      <c r="V1777" s="88"/>
      <c r="W1777" s="88"/>
    </row>
    <row r="1778" spans="21:23">
      <c r="U1778" s="88"/>
      <c r="V1778" s="88"/>
      <c r="W1778" s="88"/>
    </row>
    <row r="1779" spans="21:23">
      <c r="U1779" s="88"/>
      <c r="V1779" s="88"/>
      <c r="W1779" s="88"/>
    </row>
    <row r="1780" spans="21:23">
      <c r="U1780" s="88"/>
      <c r="V1780" s="88"/>
      <c r="W1780" s="88"/>
    </row>
    <row r="1781" spans="21:23">
      <c r="U1781" s="88"/>
      <c r="V1781" s="88"/>
      <c r="W1781" s="88"/>
    </row>
    <row r="1782" spans="21:23">
      <c r="U1782" s="88"/>
      <c r="V1782" s="88"/>
      <c r="W1782" s="88"/>
    </row>
    <row r="1783" spans="21:23">
      <c r="U1783" s="88"/>
      <c r="V1783" s="88"/>
      <c r="W1783" s="88"/>
    </row>
    <row r="1784" spans="21:23">
      <c r="U1784" s="88"/>
      <c r="V1784" s="88"/>
      <c r="W1784" s="88"/>
    </row>
    <row r="1785" spans="21:23">
      <c r="U1785" s="88"/>
      <c r="V1785" s="88"/>
      <c r="W1785" s="88"/>
    </row>
    <row r="1786" spans="21:23">
      <c r="U1786" s="88"/>
      <c r="V1786" s="88"/>
      <c r="W1786" s="88"/>
    </row>
    <row r="1787" spans="21:23">
      <c r="U1787" s="88"/>
      <c r="V1787" s="88"/>
      <c r="W1787" s="88"/>
    </row>
    <row r="1788" spans="21:23">
      <c r="U1788" s="88"/>
      <c r="V1788" s="88"/>
      <c r="W1788" s="88"/>
    </row>
    <row r="1789" spans="21:23">
      <c r="U1789" s="88"/>
      <c r="V1789" s="88"/>
      <c r="W1789" s="88"/>
    </row>
    <row r="1790" spans="21:23">
      <c r="U1790" s="88"/>
      <c r="V1790" s="88"/>
      <c r="W1790" s="88"/>
    </row>
    <row r="1791" spans="21:23">
      <c r="U1791" s="88"/>
      <c r="V1791" s="88"/>
      <c r="W1791" s="88"/>
    </row>
    <row r="1792" spans="21:23">
      <c r="U1792" s="88"/>
      <c r="V1792" s="88"/>
      <c r="W1792" s="88"/>
    </row>
    <row r="1793" spans="13:23">
      <c r="U1793" s="88"/>
      <c r="V1793" s="88"/>
      <c r="W1793" s="88"/>
    </row>
    <row r="1794" spans="13:23">
      <c r="R1794" s="6"/>
      <c r="U1794" s="88"/>
      <c r="V1794" s="88"/>
      <c r="W1794" s="88"/>
    </row>
    <row r="1795" spans="13:23">
      <c r="R1795" s="6"/>
      <c r="U1795" s="88"/>
      <c r="V1795" s="88"/>
      <c r="W1795" s="88"/>
    </row>
    <row r="1796" spans="13:23">
      <c r="R1796" s="6"/>
      <c r="U1796" s="88"/>
      <c r="V1796" s="88"/>
      <c r="W1796" s="88"/>
    </row>
    <row r="1797" spans="13:23">
      <c r="R1797" s="6"/>
      <c r="U1797" s="88"/>
      <c r="V1797" s="88"/>
      <c r="W1797" s="88"/>
    </row>
    <row r="1798" spans="13:23">
      <c r="U1798" s="88"/>
      <c r="V1798" s="88"/>
      <c r="W1798" s="88"/>
    </row>
    <row r="1799" spans="13:23">
      <c r="U1799" s="88"/>
      <c r="V1799" s="88"/>
      <c r="W1799" s="88"/>
    </row>
    <row r="1800" spans="13:23">
      <c r="U1800" s="88"/>
      <c r="V1800" s="88"/>
      <c r="W1800" s="88"/>
    </row>
    <row r="1801" spans="13:23">
      <c r="U1801" s="88"/>
      <c r="V1801" s="88"/>
      <c r="W1801" s="88"/>
    </row>
    <row r="1802" spans="13:23">
      <c r="U1802" s="88"/>
      <c r="V1802" s="88"/>
      <c r="W1802" s="88"/>
    </row>
    <row r="1803" spans="13:23">
      <c r="U1803" s="88"/>
      <c r="V1803" s="88"/>
      <c r="W1803" s="88"/>
    </row>
    <row r="1804" spans="13:23">
      <c r="U1804" s="88"/>
      <c r="V1804" s="88"/>
      <c r="W1804" s="88"/>
    </row>
    <row r="1805" spans="13:23">
      <c r="U1805" s="88"/>
      <c r="V1805" s="88"/>
      <c r="W1805" s="88"/>
    </row>
    <row r="1806" spans="13:23">
      <c r="U1806" s="88"/>
      <c r="V1806" s="88"/>
      <c r="W1806" s="88"/>
    </row>
    <row r="1807" spans="13:23">
      <c r="M1807" s="6"/>
      <c r="N1807" s="88"/>
      <c r="O1807" s="88"/>
      <c r="P1807" s="88"/>
    </row>
    <row r="1808" spans="13:23">
      <c r="M1808" s="6"/>
      <c r="N1808" s="88"/>
      <c r="O1808" s="88"/>
      <c r="P1808" s="88"/>
    </row>
    <row r="1809" spans="13:16">
      <c r="M1809" s="6"/>
      <c r="N1809" s="88"/>
      <c r="O1809" s="88"/>
      <c r="P1809" s="88"/>
    </row>
    <row r="1810" spans="13:16">
      <c r="M1810" s="6"/>
      <c r="N1810" s="88"/>
      <c r="O1810" s="88"/>
      <c r="P1810" s="88"/>
    </row>
    <row r="1811" spans="13:16">
      <c r="M1811" s="6"/>
      <c r="N1811" s="88"/>
      <c r="O1811" s="88"/>
      <c r="P1811" s="88"/>
    </row>
    <row r="1812" spans="13:16">
      <c r="M1812" s="6"/>
      <c r="N1812" s="88"/>
      <c r="O1812" s="88"/>
      <c r="P1812" s="88"/>
    </row>
    <row r="1813" spans="13:16">
      <c r="M1813" s="6"/>
      <c r="N1813" s="88"/>
      <c r="O1813" s="88"/>
      <c r="P1813" s="88"/>
    </row>
    <row r="1814" spans="13:16">
      <c r="M1814" s="6"/>
      <c r="N1814" s="88"/>
      <c r="O1814" s="88"/>
      <c r="P1814" s="88"/>
    </row>
    <row r="1815" spans="13:16">
      <c r="M1815" s="6"/>
      <c r="N1815" s="88"/>
      <c r="O1815" s="88"/>
      <c r="P1815" s="88"/>
    </row>
    <row r="1816" spans="13:16">
      <c r="M1816" s="6"/>
      <c r="N1816" s="88"/>
      <c r="O1816" s="88"/>
      <c r="P1816" s="88"/>
    </row>
    <row r="1817" spans="13:16">
      <c r="M1817" s="6"/>
      <c r="N1817" s="88"/>
      <c r="O1817" s="88"/>
      <c r="P1817" s="88"/>
    </row>
    <row r="1818" spans="13:16">
      <c r="M1818" s="6"/>
      <c r="N1818" s="88"/>
      <c r="O1818" s="88"/>
      <c r="P1818" s="88"/>
    </row>
    <row r="1819" spans="13:16">
      <c r="M1819" s="6"/>
      <c r="N1819" s="88"/>
      <c r="O1819" s="88"/>
      <c r="P1819" s="88"/>
    </row>
    <row r="1820" spans="13:16">
      <c r="M1820" s="6"/>
      <c r="N1820" s="88"/>
      <c r="O1820" s="88"/>
      <c r="P1820" s="88"/>
    </row>
    <row r="1821" spans="13:16">
      <c r="M1821" s="6"/>
      <c r="N1821" s="88"/>
      <c r="O1821" s="88"/>
      <c r="P1821" s="88"/>
    </row>
    <row r="1822" spans="13:16">
      <c r="M1822" s="6"/>
      <c r="N1822" s="88"/>
      <c r="O1822" s="88"/>
      <c r="P1822" s="88"/>
    </row>
    <row r="1823" spans="13:16">
      <c r="M1823" s="6"/>
      <c r="N1823" s="88"/>
      <c r="O1823" s="88"/>
      <c r="P1823" s="88"/>
    </row>
    <row r="1824" spans="13:16">
      <c r="M1824" s="6"/>
      <c r="N1824" s="88"/>
      <c r="O1824" s="88"/>
      <c r="P1824" s="88"/>
    </row>
    <row r="1825" spans="13:16">
      <c r="M1825" s="6"/>
      <c r="N1825" s="88"/>
      <c r="O1825" s="88"/>
      <c r="P1825" s="88"/>
    </row>
    <row r="1826" spans="13:16">
      <c r="M1826" s="6"/>
      <c r="N1826" s="88"/>
      <c r="O1826" s="88"/>
      <c r="P1826" s="88"/>
    </row>
  </sheetData>
  <mergeCells count="5">
    <mergeCell ref="A30:A32"/>
    <mergeCell ref="A33:A37"/>
    <mergeCell ref="B14:B19"/>
    <mergeCell ref="B1:D1"/>
    <mergeCell ref="A25:A29"/>
  </mergeCells>
  <phoneticPr fontId="3"/>
  <pageMargins left="0.75" right="0.75" top="1" bottom="1" header="0.51200000000000001" footer="0.51200000000000001"/>
  <pageSetup paperSize="9" scale="6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71" r:id="rId4" name="Button 51">
              <controlPr defaultSize="0" print="0" autoFill="0" autoPict="0" macro="[0]!Module1.button45_Click">
                <anchor moveWithCells="1">
                  <from>
                    <xdr:col>6</xdr:col>
                    <xdr:colOff>449580</xdr:colOff>
                    <xdr:row>1</xdr:row>
                    <xdr:rowOff>68580</xdr:rowOff>
                  </from>
                  <to>
                    <xdr:col>9</xdr:col>
                    <xdr:colOff>365760</xdr:colOff>
                    <xdr:row>1</xdr:row>
                    <xdr:rowOff>464820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CD7A7-5A5B-4B47-96BE-C25328026B4B}">
  <sheetPr codeName="Sheet6"/>
  <dimension ref="A1:AC1801"/>
  <sheetViews>
    <sheetView topLeftCell="Y1" zoomScale="75" workbookViewId="0">
      <selection activeCell="AP52" sqref="AP52"/>
    </sheetView>
  </sheetViews>
  <sheetFormatPr defaultColWidth="9" defaultRowHeight="13.8"/>
  <cols>
    <col min="1" max="1" width="11.88671875" style="7" customWidth="1"/>
    <col min="2" max="16384" width="9" style="7"/>
  </cols>
  <sheetData>
    <row r="1" spans="1:29">
      <c r="A1" s="7" t="s">
        <v>52</v>
      </c>
      <c r="B1" s="7" t="s">
        <v>0</v>
      </c>
      <c r="C1" s="12" t="s">
        <v>92</v>
      </c>
      <c r="D1" s="12" t="s">
        <v>93</v>
      </c>
      <c r="E1" s="12" t="s">
        <v>94</v>
      </c>
      <c r="G1" s="12" t="s">
        <v>95</v>
      </c>
      <c r="H1" s="12" t="s">
        <v>96</v>
      </c>
      <c r="I1" s="12" t="s">
        <v>97</v>
      </c>
      <c r="K1" s="12" t="s">
        <v>98</v>
      </c>
      <c r="L1" s="12" t="s">
        <v>99</v>
      </c>
      <c r="M1" s="12" t="s">
        <v>100</v>
      </c>
      <c r="O1" s="12" t="s">
        <v>101</v>
      </c>
      <c r="P1" s="12" t="s">
        <v>102</v>
      </c>
      <c r="Q1" s="12" t="s">
        <v>103</v>
      </c>
      <c r="S1" s="12" t="s">
        <v>104</v>
      </c>
      <c r="T1" s="12" t="s">
        <v>105</v>
      </c>
      <c r="U1" s="12" t="s">
        <v>106</v>
      </c>
    </row>
    <row r="2" spans="1:29">
      <c r="A2" s="7">
        <v>1</v>
      </c>
      <c r="B2" s="7">
        <v>1</v>
      </c>
      <c r="C2" s="89" t="b">
        <v>0</v>
      </c>
      <c r="D2" s="90" t="b">
        <v>0</v>
      </c>
      <c r="E2" s="91" t="b">
        <v>0</v>
      </c>
      <c r="G2" s="7" t="b">
        <f>C2</f>
        <v>0</v>
      </c>
      <c r="H2" s="7" t="b">
        <f>D2</f>
        <v>0</v>
      </c>
      <c r="I2" s="7" t="b">
        <f>E2</f>
        <v>0</v>
      </c>
      <c r="K2" s="89" t="b">
        <v>0</v>
      </c>
      <c r="L2" s="90" t="b">
        <v>0</v>
      </c>
      <c r="M2" s="91" t="b">
        <v>0</v>
      </c>
      <c r="N2" s="7">
        <v>1</v>
      </c>
      <c r="O2" s="7" t="b">
        <f>K2</f>
        <v>0</v>
      </c>
      <c r="P2" s="7" t="b">
        <f>L2</f>
        <v>0</v>
      </c>
      <c r="Q2" s="7" t="b">
        <f>M2</f>
        <v>0</v>
      </c>
      <c r="S2" s="7" t="b">
        <f>K2</f>
        <v>0</v>
      </c>
      <c r="T2" s="7" t="b">
        <f>L2</f>
        <v>0</v>
      </c>
      <c r="U2" s="7" t="b">
        <f>M2</f>
        <v>0</v>
      </c>
      <c r="W2" s="7">
        <f>A2</f>
        <v>1</v>
      </c>
      <c r="X2" s="7">
        <f>'v-t_chart'!C2</f>
        <v>0</v>
      </c>
      <c r="Y2" s="7">
        <f>IF(S2=TRUE,105,100)</f>
        <v>100</v>
      </c>
      <c r="Z2" s="7">
        <f>IF(T2=TRUE,115,110)</f>
        <v>110</v>
      </c>
      <c r="AA2" s="7">
        <f>IF(U2=TRUE,95,90)</f>
        <v>90</v>
      </c>
      <c r="AB2" s="7">
        <f>calc_gear1!AS5*5+50</f>
        <v>50</v>
      </c>
      <c r="AC2" s="7">
        <f>IF(AND(calc_gear1!AT5=-1,calc_gear1!Z5=1),calc_gear1!AS5*5+50.5,IF(AND(calc_gear1!Y5=0,AB1-AC1=-0.5),calc_gear1!AS5*5+50.5,calc_gear1!O5*5+50.5))</f>
        <v>50.5</v>
      </c>
    </row>
    <row r="3" spans="1:29">
      <c r="A3" s="7">
        <v>2</v>
      </c>
      <c r="B3" s="7">
        <v>2</v>
      </c>
      <c r="C3" s="92" t="b">
        <v>0</v>
      </c>
      <c r="D3" s="69" t="b">
        <v>0</v>
      </c>
      <c r="E3" s="93" t="b">
        <v>0</v>
      </c>
      <c r="G3" s="7" t="b">
        <f t="shared" ref="G3:G66" si="0">C3</f>
        <v>0</v>
      </c>
      <c r="H3" s="7" t="b">
        <f t="shared" ref="H3:H66" si="1">D3</f>
        <v>0</v>
      </c>
      <c r="I3" s="7" t="b">
        <f t="shared" ref="I3:I66" si="2">E3</f>
        <v>0</v>
      </c>
      <c r="K3" s="92" t="b">
        <v>0</v>
      </c>
      <c r="L3" s="69" t="b">
        <v>0</v>
      </c>
      <c r="M3" s="93" t="b">
        <v>0</v>
      </c>
      <c r="N3" s="7">
        <v>2</v>
      </c>
      <c r="O3" s="7" t="b">
        <f t="shared" ref="O3:O66" si="3">K3</f>
        <v>0</v>
      </c>
      <c r="P3" s="7" t="b">
        <f t="shared" ref="P3:P66" si="4">L3</f>
        <v>0</v>
      </c>
      <c r="Q3" s="7" t="b">
        <f t="shared" ref="Q3:Q66" si="5">M3</f>
        <v>0</v>
      </c>
      <c r="S3" s="7" t="b">
        <f t="shared" ref="S3:S66" si="6">K3</f>
        <v>0</v>
      </c>
      <c r="T3" s="7" t="b">
        <f t="shared" ref="T3:T66" si="7">L3</f>
        <v>0</v>
      </c>
      <c r="U3" s="7" t="b">
        <f t="shared" ref="U3:U66" si="8">M3</f>
        <v>0</v>
      </c>
      <c r="W3" s="7">
        <f t="shared" ref="W3:W66" si="9">A3</f>
        <v>2</v>
      </c>
      <c r="X3" s="7">
        <f>'v-t_chart'!C3</f>
        <v>0</v>
      </c>
      <c r="Y3" s="7">
        <f t="shared" ref="Y3:Y66" si="10">IF(S3=TRUE,105,100)</f>
        <v>100</v>
      </c>
      <c r="Z3" s="7">
        <f t="shared" ref="Z3:Z66" si="11">IF(T3=TRUE,115,110)</f>
        <v>110</v>
      </c>
      <c r="AA3" s="7">
        <f t="shared" ref="AA3:AA66" si="12">IF(U3=TRUE,95,90)</f>
        <v>90</v>
      </c>
      <c r="AB3" s="7">
        <f>calc_gear1!AS6*5+50</f>
        <v>50</v>
      </c>
      <c r="AC3" s="7">
        <f>IF(AND(calc_gear1!AT6=-1,calc_gear1!Z6=1),calc_gear1!AS6*5+50.5,IF(AND(calc_gear1!Y6=0,AB2-AC2=-0.5),calc_gear1!AS6*5+50.5,calc_gear1!O6*5+50.5))</f>
        <v>50.5</v>
      </c>
    </row>
    <row r="4" spans="1:29">
      <c r="A4" s="7">
        <v>3</v>
      </c>
      <c r="B4" s="7">
        <v>3</v>
      </c>
      <c r="C4" s="92" t="b">
        <v>0</v>
      </c>
      <c r="D4" s="69" t="b">
        <v>0</v>
      </c>
      <c r="E4" s="93" t="b">
        <v>0</v>
      </c>
      <c r="G4" s="7" t="b">
        <f t="shared" si="0"/>
        <v>0</v>
      </c>
      <c r="H4" s="7" t="b">
        <f t="shared" si="1"/>
        <v>0</v>
      </c>
      <c r="I4" s="7" t="b">
        <f t="shared" si="2"/>
        <v>0</v>
      </c>
      <c r="K4" s="92" t="b">
        <v>0</v>
      </c>
      <c r="L4" s="69" t="b">
        <v>0</v>
      </c>
      <c r="M4" s="93" t="b">
        <v>0</v>
      </c>
      <c r="N4" s="7">
        <v>3</v>
      </c>
      <c r="O4" s="7" t="b">
        <f t="shared" si="3"/>
        <v>0</v>
      </c>
      <c r="P4" s="7" t="b">
        <f t="shared" si="4"/>
        <v>0</v>
      </c>
      <c r="Q4" s="7" t="b">
        <f t="shared" si="5"/>
        <v>0</v>
      </c>
      <c r="S4" s="7" t="b">
        <f t="shared" si="6"/>
        <v>0</v>
      </c>
      <c r="T4" s="7" t="b">
        <f t="shared" si="7"/>
        <v>0</v>
      </c>
      <c r="U4" s="7" t="b">
        <f t="shared" si="8"/>
        <v>0</v>
      </c>
      <c r="W4" s="7">
        <f t="shared" si="9"/>
        <v>3</v>
      </c>
      <c r="X4" s="7">
        <f>'v-t_chart'!C4</f>
        <v>0</v>
      </c>
      <c r="Y4" s="7">
        <f t="shared" si="10"/>
        <v>100</v>
      </c>
      <c r="Z4" s="7">
        <f t="shared" si="11"/>
        <v>110</v>
      </c>
      <c r="AA4" s="7">
        <f t="shared" si="12"/>
        <v>90</v>
      </c>
      <c r="AB4" s="7">
        <f>calc_gear1!AS7*5+50</f>
        <v>50</v>
      </c>
      <c r="AC4" s="7">
        <f>IF(AND(calc_gear1!AT7=-1,calc_gear1!Z7=1),calc_gear1!AS7*5+50.5,IF(AND(calc_gear1!Y7=0,AB3-AC3=-0.5),calc_gear1!AS7*5+50.5,calc_gear1!O7*5+50.5))</f>
        <v>50.5</v>
      </c>
    </row>
    <row r="5" spans="1:29">
      <c r="A5" s="7">
        <v>4</v>
      </c>
      <c r="B5" s="7">
        <v>4</v>
      </c>
      <c r="C5" s="92" t="b">
        <v>0</v>
      </c>
      <c r="D5" s="69" t="b">
        <v>0</v>
      </c>
      <c r="E5" s="93" t="b">
        <v>0</v>
      </c>
      <c r="G5" s="7" t="b">
        <f t="shared" si="0"/>
        <v>0</v>
      </c>
      <c r="H5" s="7" t="b">
        <f t="shared" si="1"/>
        <v>0</v>
      </c>
      <c r="I5" s="7" t="b">
        <f t="shared" si="2"/>
        <v>0</v>
      </c>
      <c r="K5" s="92" t="b">
        <v>0</v>
      </c>
      <c r="L5" s="69" t="b">
        <v>0</v>
      </c>
      <c r="M5" s="93" t="b">
        <v>0</v>
      </c>
      <c r="N5" s="7">
        <v>4</v>
      </c>
      <c r="O5" s="7" t="b">
        <f t="shared" si="3"/>
        <v>0</v>
      </c>
      <c r="P5" s="7" t="b">
        <f t="shared" si="4"/>
        <v>0</v>
      </c>
      <c r="Q5" s="7" t="b">
        <f t="shared" si="5"/>
        <v>0</v>
      </c>
      <c r="S5" s="7" t="b">
        <f t="shared" si="6"/>
        <v>0</v>
      </c>
      <c r="T5" s="7" t="b">
        <f t="shared" si="7"/>
        <v>0</v>
      </c>
      <c r="U5" s="7" t="b">
        <f t="shared" si="8"/>
        <v>0</v>
      </c>
      <c r="W5" s="7">
        <f t="shared" si="9"/>
        <v>4</v>
      </c>
      <c r="X5" s="7">
        <f>'v-t_chart'!C5</f>
        <v>0</v>
      </c>
      <c r="Y5" s="7">
        <f t="shared" si="10"/>
        <v>100</v>
      </c>
      <c r="Z5" s="7">
        <f t="shared" si="11"/>
        <v>110</v>
      </c>
      <c r="AA5" s="7">
        <f t="shared" si="12"/>
        <v>90</v>
      </c>
      <c r="AB5" s="7">
        <f>calc_gear1!AS8*5+50</f>
        <v>50</v>
      </c>
      <c r="AC5" s="7">
        <f>IF(AND(calc_gear1!AT8=-1,calc_gear1!Z8=1),calc_gear1!AS8*5+50.5,IF(AND(calc_gear1!Y8=0,AB4-AC4=-0.5),calc_gear1!AS8*5+50.5,calc_gear1!O8*5+50.5))</f>
        <v>50.5</v>
      </c>
    </row>
    <row r="6" spans="1:29">
      <c r="A6" s="7">
        <v>5</v>
      </c>
      <c r="B6" s="7">
        <v>5</v>
      </c>
      <c r="C6" s="92" t="b">
        <v>0</v>
      </c>
      <c r="D6" s="69" t="b">
        <v>0</v>
      </c>
      <c r="E6" s="93" t="b">
        <v>0</v>
      </c>
      <c r="G6" s="7" t="b">
        <f t="shared" si="0"/>
        <v>0</v>
      </c>
      <c r="H6" s="7" t="b">
        <f t="shared" si="1"/>
        <v>0</v>
      </c>
      <c r="I6" s="7" t="b">
        <f t="shared" si="2"/>
        <v>0</v>
      </c>
      <c r="K6" s="92" t="b">
        <v>0</v>
      </c>
      <c r="L6" s="69" t="b">
        <v>0</v>
      </c>
      <c r="M6" s="93" t="b">
        <v>0</v>
      </c>
      <c r="N6" s="7">
        <v>5</v>
      </c>
      <c r="O6" s="7" t="b">
        <f t="shared" si="3"/>
        <v>0</v>
      </c>
      <c r="P6" s="7" t="b">
        <f t="shared" si="4"/>
        <v>0</v>
      </c>
      <c r="Q6" s="7" t="b">
        <f t="shared" si="5"/>
        <v>0</v>
      </c>
      <c r="S6" s="7" t="b">
        <f t="shared" si="6"/>
        <v>0</v>
      </c>
      <c r="T6" s="7" t="b">
        <f t="shared" si="7"/>
        <v>0</v>
      </c>
      <c r="U6" s="7" t="b">
        <f t="shared" si="8"/>
        <v>0</v>
      </c>
      <c r="W6" s="7">
        <f t="shared" si="9"/>
        <v>5</v>
      </c>
      <c r="X6" s="7">
        <f>'v-t_chart'!C6</f>
        <v>0</v>
      </c>
      <c r="Y6" s="7">
        <f t="shared" si="10"/>
        <v>100</v>
      </c>
      <c r="Z6" s="7">
        <f t="shared" si="11"/>
        <v>110</v>
      </c>
      <c r="AA6" s="7">
        <f t="shared" si="12"/>
        <v>90</v>
      </c>
      <c r="AB6" s="7">
        <f>calc_gear1!AS9*5+50</f>
        <v>50</v>
      </c>
      <c r="AC6" s="7">
        <f>IF(AND(calc_gear1!AT9=-1,calc_gear1!Z9=1),calc_gear1!AS9*5+50.5,IF(AND(calc_gear1!Y9=0,AB5-AC5=-0.5),calc_gear1!AS9*5+50.5,calc_gear1!O9*5+50.5))</f>
        <v>50.5</v>
      </c>
    </row>
    <row r="7" spans="1:29">
      <c r="A7" s="7">
        <v>6</v>
      </c>
      <c r="B7" s="7">
        <v>6</v>
      </c>
      <c r="C7" s="92" t="b">
        <v>0</v>
      </c>
      <c r="D7" s="69" t="b">
        <v>0</v>
      </c>
      <c r="E7" s="93" t="b">
        <v>0</v>
      </c>
      <c r="G7" s="7" t="b">
        <f t="shared" si="0"/>
        <v>0</v>
      </c>
      <c r="H7" s="7" t="b">
        <f t="shared" si="1"/>
        <v>0</v>
      </c>
      <c r="I7" s="7" t="b">
        <f t="shared" si="2"/>
        <v>0</v>
      </c>
      <c r="K7" s="92" t="b">
        <v>0</v>
      </c>
      <c r="L7" s="69" t="b">
        <v>0</v>
      </c>
      <c r="M7" s="93" t="b">
        <v>0</v>
      </c>
      <c r="N7" s="7">
        <v>6</v>
      </c>
      <c r="O7" s="7" t="b">
        <f t="shared" si="3"/>
        <v>0</v>
      </c>
      <c r="P7" s="7" t="b">
        <f t="shared" si="4"/>
        <v>0</v>
      </c>
      <c r="Q7" s="7" t="b">
        <f t="shared" si="5"/>
        <v>0</v>
      </c>
      <c r="S7" s="7" t="b">
        <f t="shared" si="6"/>
        <v>0</v>
      </c>
      <c r="T7" s="7" t="b">
        <f t="shared" si="7"/>
        <v>0</v>
      </c>
      <c r="U7" s="7" t="b">
        <f t="shared" si="8"/>
        <v>0</v>
      </c>
      <c r="W7" s="7">
        <f t="shared" si="9"/>
        <v>6</v>
      </c>
      <c r="X7" s="7">
        <f>'v-t_chart'!C7</f>
        <v>0</v>
      </c>
      <c r="Y7" s="7">
        <f t="shared" si="10"/>
        <v>100</v>
      </c>
      <c r="Z7" s="7">
        <f t="shared" si="11"/>
        <v>110</v>
      </c>
      <c r="AA7" s="7">
        <f t="shared" si="12"/>
        <v>90</v>
      </c>
      <c r="AB7" s="7">
        <f>calc_gear1!AS10*5+50</f>
        <v>50</v>
      </c>
      <c r="AC7" s="7">
        <f>IF(AND(calc_gear1!AT10=-1,calc_gear1!Z10=1),calc_gear1!AS10*5+50.5,IF(AND(calc_gear1!Y10=0,AB6-AC6=-0.5),calc_gear1!AS10*5+50.5,calc_gear1!O10*5+50.5))</f>
        <v>50.5</v>
      </c>
    </row>
    <row r="8" spans="1:29">
      <c r="A8" s="7">
        <v>7</v>
      </c>
      <c r="B8" s="7">
        <v>7</v>
      </c>
      <c r="C8" s="92" t="b">
        <v>0</v>
      </c>
      <c r="D8" s="69" t="b">
        <v>0</v>
      </c>
      <c r="E8" s="93" t="b">
        <v>0</v>
      </c>
      <c r="G8" s="7" t="b">
        <f t="shared" si="0"/>
        <v>0</v>
      </c>
      <c r="H8" s="7" t="b">
        <f t="shared" si="1"/>
        <v>0</v>
      </c>
      <c r="I8" s="7" t="b">
        <f t="shared" si="2"/>
        <v>0</v>
      </c>
      <c r="K8" s="92" t="b">
        <v>0</v>
      </c>
      <c r="L8" s="69" t="b">
        <v>0</v>
      </c>
      <c r="M8" s="93" t="b">
        <v>0</v>
      </c>
      <c r="N8" s="7">
        <v>7</v>
      </c>
      <c r="O8" s="7" t="b">
        <f t="shared" si="3"/>
        <v>0</v>
      </c>
      <c r="P8" s="7" t="b">
        <f t="shared" si="4"/>
        <v>0</v>
      </c>
      <c r="Q8" s="7" t="b">
        <f t="shared" si="5"/>
        <v>0</v>
      </c>
      <c r="S8" s="7" t="b">
        <f t="shared" si="6"/>
        <v>0</v>
      </c>
      <c r="T8" s="7" t="b">
        <f t="shared" si="7"/>
        <v>0</v>
      </c>
      <c r="U8" s="7" t="b">
        <f t="shared" si="8"/>
        <v>0</v>
      </c>
      <c r="W8" s="7">
        <f t="shared" si="9"/>
        <v>7</v>
      </c>
      <c r="X8" s="7">
        <f>'v-t_chart'!C8</f>
        <v>0</v>
      </c>
      <c r="Y8" s="7">
        <f t="shared" si="10"/>
        <v>100</v>
      </c>
      <c r="Z8" s="7">
        <f t="shared" si="11"/>
        <v>110</v>
      </c>
      <c r="AA8" s="7">
        <f t="shared" si="12"/>
        <v>90</v>
      </c>
      <c r="AB8" s="7">
        <f>calc_gear1!AS11*5+50</f>
        <v>50</v>
      </c>
      <c r="AC8" s="7">
        <f>IF(AND(calc_gear1!AT11=-1,calc_gear1!Z11=1),calc_gear1!AS11*5+50.5,IF(AND(calc_gear1!Y11=0,AB7-AC7=-0.5),calc_gear1!AS11*5+50.5,calc_gear1!O11*5+50.5))</f>
        <v>50.5</v>
      </c>
    </row>
    <row r="9" spans="1:29">
      <c r="A9" s="7">
        <v>8</v>
      </c>
      <c r="B9" s="7">
        <v>8</v>
      </c>
      <c r="C9" s="92" t="b">
        <v>0</v>
      </c>
      <c r="D9" s="69" t="b">
        <v>0</v>
      </c>
      <c r="E9" s="93" t="b">
        <v>0</v>
      </c>
      <c r="G9" s="7" t="b">
        <f t="shared" si="0"/>
        <v>0</v>
      </c>
      <c r="H9" s="7" t="b">
        <f t="shared" si="1"/>
        <v>0</v>
      </c>
      <c r="I9" s="7" t="b">
        <f t="shared" si="2"/>
        <v>0</v>
      </c>
      <c r="K9" s="92" t="b">
        <v>0</v>
      </c>
      <c r="L9" s="69" t="b">
        <v>0</v>
      </c>
      <c r="M9" s="93" t="b">
        <v>0</v>
      </c>
      <c r="N9" s="7">
        <v>8</v>
      </c>
      <c r="O9" s="7" t="b">
        <f t="shared" si="3"/>
        <v>0</v>
      </c>
      <c r="P9" s="7" t="b">
        <f t="shared" si="4"/>
        <v>0</v>
      </c>
      <c r="Q9" s="7" t="b">
        <f t="shared" si="5"/>
        <v>0</v>
      </c>
      <c r="S9" s="7" t="b">
        <f t="shared" si="6"/>
        <v>0</v>
      </c>
      <c r="T9" s="7" t="b">
        <f t="shared" si="7"/>
        <v>0</v>
      </c>
      <c r="U9" s="7" t="b">
        <f t="shared" si="8"/>
        <v>0</v>
      </c>
      <c r="W9" s="7">
        <f t="shared" si="9"/>
        <v>8</v>
      </c>
      <c r="X9" s="7">
        <f>'v-t_chart'!C9</f>
        <v>0</v>
      </c>
      <c r="Y9" s="7">
        <f t="shared" si="10"/>
        <v>100</v>
      </c>
      <c r="Z9" s="7">
        <f t="shared" si="11"/>
        <v>110</v>
      </c>
      <c r="AA9" s="7">
        <f t="shared" si="12"/>
        <v>90</v>
      </c>
      <c r="AB9" s="7">
        <f>calc_gear1!AS12*5+50</f>
        <v>50</v>
      </c>
      <c r="AC9" s="7">
        <f>IF(AND(calc_gear1!AT12=-1,calc_gear1!Z12=1),calc_gear1!AS12*5+50.5,IF(AND(calc_gear1!Y12=0,AB8-AC8=-0.5),calc_gear1!AS12*5+50.5,calc_gear1!O12*5+50.5))</f>
        <v>50.5</v>
      </c>
    </row>
    <row r="10" spans="1:29">
      <c r="A10" s="7">
        <v>9</v>
      </c>
      <c r="B10" s="7">
        <v>9</v>
      </c>
      <c r="C10" s="92" t="b">
        <v>0</v>
      </c>
      <c r="D10" s="69" t="b">
        <v>0</v>
      </c>
      <c r="E10" s="93" t="b">
        <v>0</v>
      </c>
      <c r="G10" s="7" t="b">
        <f t="shared" si="0"/>
        <v>0</v>
      </c>
      <c r="H10" s="7" t="b">
        <f t="shared" si="1"/>
        <v>0</v>
      </c>
      <c r="I10" s="7" t="b">
        <f t="shared" si="2"/>
        <v>0</v>
      </c>
      <c r="K10" s="92" t="b">
        <v>0</v>
      </c>
      <c r="L10" s="69" t="b">
        <v>0</v>
      </c>
      <c r="M10" s="93" t="b">
        <v>0</v>
      </c>
      <c r="N10" s="7">
        <v>9</v>
      </c>
      <c r="O10" s="7" t="b">
        <f t="shared" si="3"/>
        <v>0</v>
      </c>
      <c r="P10" s="7" t="b">
        <f t="shared" si="4"/>
        <v>0</v>
      </c>
      <c r="Q10" s="7" t="b">
        <f t="shared" si="5"/>
        <v>0</v>
      </c>
      <c r="S10" s="7" t="b">
        <f t="shared" si="6"/>
        <v>0</v>
      </c>
      <c r="T10" s="7" t="b">
        <f t="shared" si="7"/>
        <v>0</v>
      </c>
      <c r="U10" s="7" t="b">
        <f t="shared" si="8"/>
        <v>0</v>
      </c>
      <c r="W10" s="7">
        <f t="shared" si="9"/>
        <v>9</v>
      </c>
      <c r="X10" s="7">
        <f>'v-t_chart'!C10</f>
        <v>0</v>
      </c>
      <c r="Y10" s="7">
        <f t="shared" si="10"/>
        <v>100</v>
      </c>
      <c r="Z10" s="7">
        <f t="shared" si="11"/>
        <v>110</v>
      </c>
      <c r="AA10" s="7">
        <f t="shared" si="12"/>
        <v>90</v>
      </c>
      <c r="AB10" s="7">
        <f>calc_gear1!AS13*5+50</f>
        <v>50</v>
      </c>
      <c r="AC10" s="7">
        <f>IF(AND(calc_gear1!AT13=-1,calc_gear1!Z13=1),calc_gear1!AS13*5+50.5,IF(AND(calc_gear1!Y13=0,AB9-AC9=-0.5),calc_gear1!AS13*5+50.5,calc_gear1!O13*5+50.5))</f>
        <v>50.5</v>
      </c>
    </row>
    <row r="11" spans="1:29">
      <c r="A11" s="7">
        <v>10</v>
      </c>
      <c r="B11" s="7">
        <v>10</v>
      </c>
      <c r="C11" s="92" t="b">
        <v>0</v>
      </c>
      <c r="D11" s="69" t="b">
        <v>0</v>
      </c>
      <c r="E11" s="93" t="b">
        <v>0</v>
      </c>
      <c r="G11" s="7" t="b">
        <f t="shared" si="0"/>
        <v>0</v>
      </c>
      <c r="H11" s="7" t="b">
        <f t="shared" si="1"/>
        <v>0</v>
      </c>
      <c r="I11" s="7" t="b">
        <f t="shared" si="2"/>
        <v>0</v>
      </c>
      <c r="K11" s="92" t="b">
        <v>0</v>
      </c>
      <c r="L11" s="69" t="b">
        <v>0</v>
      </c>
      <c r="M11" s="93" t="b">
        <v>0</v>
      </c>
      <c r="N11" s="7">
        <v>10</v>
      </c>
      <c r="O11" s="7" t="b">
        <f t="shared" si="3"/>
        <v>0</v>
      </c>
      <c r="P11" s="7" t="b">
        <f t="shared" si="4"/>
        <v>0</v>
      </c>
      <c r="Q11" s="7" t="b">
        <f t="shared" si="5"/>
        <v>0</v>
      </c>
      <c r="S11" s="7" t="b">
        <f t="shared" si="6"/>
        <v>0</v>
      </c>
      <c r="T11" s="7" t="b">
        <f t="shared" si="7"/>
        <v>0</v>
      </c>
      <c r="U11" s="7" t="b">
        <f t="shared" si="8"/>
        <v>0</v>
      </c>
      <c r="W11" s="7">
        <f t="shared" si="9"/>
        <v>10</v>
      </c>
      <c r="X11" s="7">
        <f>'v-t_chart'!C11</f>
        <v>0</v>
      </c>
      <c r="Y11" s="7">
        <f t="shared" si="10"/>
        <v>100</v>
      </c>
      <c r="Z11" s="7">
        <f t="shared" si="11"/>
        <v>110</v>
      </c>
      <c r="AA11" s="7">
        <f t="shared" si="12"/>
        <v>90</v>
      </c>
      <c r="AB11" s="7">
        <f>calc_gear1!AS14*5+50</f>
        <v>50</v>
      </c>
      <c r="AC11" s="7">
        <f>IF(AND(calc_gear1!AT14=-1,calc_gear1!Z14=1),calc_gear1!AS14*5+50.5,IF(AND(calc_gear1!Y14=0,AB10-AC10=-0.5),calc_gear1!AS14*5+50.5,calc_gear1!O14*5+50.5))</f>
        <v>50.5</v>
      </c>
    </row>
    <row r="12" spans="1:29">
      <c r="A12" s="7">
        <v>11</v>
      </c>
      <c r="B12" s="7">
        <v>11</v>
      </c>
      <c r="C12" s="92" t="b">
        <v>0</v>
      </c>
      <c r="D12" s="69" t="b">
        <v>0</v>
      </c>
      <c r="E12" s="93" t="b">
        <v>0</v>
      </c>
      <c r="G12" s="7" t="b">
        <f t="shared" si="0"/>
        <v>0</v>
      </c>
      <c r="H12" s="7" t="b">
        <f t="shared" si="1"/>
        <v>0</v>
      </c>
      <c r="I12" s="7" t="b">
        <f t="shared" si="2"/>
        <v>0</v>
      </c>
      <c r="K12" s="92" t="b">
        <v>0</v>
      </c>
      <c r="L12" s="69" t="b">
        <v>0</v>
      </c>
      <c r="M12" s="93" t="b">
        <v>0</v>
      </c>
      <c r="N12" s="7">
        <v>11</v>
      </c>
      <c r="O12" s="7" t="b">
        <f t="shared" si="3"/>
        <v>0</v>
      </c>
      <c r="P12" s="7" t="b">
        <f t="shared" si="4"/>
        <v>0</v>
      </c>
      <c r="Q12" s="7" t="b">
        <f t="shared" si="5"/>
        <v>0</v>
      </c>
      <c r="S12" s="7" t="b">
        <f t="shared" si="6"/>
        <v>0</v>
      </c>
      <c r="T12" s="7" t="b">
        <f t="shared" si="7"/>
        <v>0</v>
      </c>
      <c r="U12" s="7" t="b">
        <f t="shared" si="8"/>
        <v>0</v>
      </c>
      <c r="W12" s="7">
        <f t="shared" si="9"/>
        <v>11</v>
      </c>
      <c r="X12" s="7">
        <f>'v-t_chart'!C12</f>
        <v>0</v>
      </c>
      <c r="Y12" s="7">
        <f t="shared" si="10"/>
        <v>100</v>
      </c>
      <c r="Z12" s="7">
        <f t="shared" si="11"/>
        <v>110</v>
      </c>
      <c r="AA12" s="7">
        <f t="shared" si="12"/>
        <v>90</v>
      </c>
      <c r="AB12" s="7">
        <f>calc_gear1!AS15*5+50</f>
        <v>50</v>
      </c>
      <c r="AC12" s="7">
        <f>IF(AND(calc_gear1!AT15=-1,calc_gear1!Z15=1),calc_gear1!AS15*5+50.5,IF(AND(calc_gear1!Y15=0,AB11-AC11=-0.5),calc_gear1!AS15*5+50.5,calc_gear1!O15*5+50.5))</f>
        <v>50.5</v>
      </c>
    </row>
    <row r="13" spans="1:29">
      <c r="A13" s="7">
        <v>12</v>
      </c>
      <c r="B13" s="7">
        <v>12</v>
      </c>
      <c r="C13" s="92" t="b">
        <v>0</v>
      </c>
      <c r="D13" s="69" t="b">
        <v>0</v>
      </c>
      <c r="E13" s="93" t="b">
        <v>0</v>
      </c>
      <c r="G13" s="7" t="b">
        <f t="shared" si="0"/>
        <v>0</v>
      </c>
      <c r="H13" s="7" t="b">
        <f t="shared" si="1"/>
        <v>0</v>
      </c>
      <c r="I13" s="7" t="b">
        <f t="shared" si="2"/>
        <v>0</v>
      </c>
      <c r="K13" s="92" t="b">
        <v>0</v>
      </c>
      <c r="L13" s="69" t="b">
        <v>0</v>
      </c>
      <c r="M13" s="93" t="b">
        <v>0</v>
      </c>
      <c r="N13" s="7">
        <v>12</v>
      </c>
      <c r="O13" s="7" t="b">
        <f t="shared" si="3"/>
        <v>0</v>
      </c>
      <c r="P13" s="7" t="b">
        <f t="shared" si="4"/>
        <v>0</v>
      </c>
      <c r="Q13" s="7" t="b">
        <f t="shared" si="5"/>
        <v>0</v>
      </c>
      <c r="S13" s="7" t="b">
        <f t="shared" si="6"/>
        <v>0</v>
      </c>
      <c r="T13" s="7" t="b">
        <f t="shared" si="7"/>
        <v>0</v>
      </c>
      <c r="U13" s="7" t="b">
        <f t="shared" si="8"/>
        <v>0</v>
      </c>
      <c r="W13" s="7">
        <f t="shared" si="9"/>
        <v>12</v>
      </c>
      <c r="X13" s="7">
        <f>'v-t_chart'!C13</f>
        <v>0</v>
      </c>
      <c r="Y13" s="7">
        <f t="shared" si="10"/>
        <v>100</v>
      </c>
      <c r="Z13" s="7">
        <f t="shared" si="11"/>
        <v>110</v>
      </c>
      <c r="AA13" s="7">
        <f t="shared" si="12"/>
        <v>90</v>
      </c>
      <c r="AB13" s="7">
        <f>calc_gear1!AS16*5+50</f>
        <v>50</v>
      </c>
      <c r="AC13" s="7">
        <f>IF(AND(calc_gear1!AT16=-1,calc_gear1!Z16=1),calc_gear1!AS16*5+50.5,IF(AND(calc_gear1!Y16=0,AB12-AC12=-0.5),calc_gear1!AS16*5+50.5,calc_gear1!O16*5+50.5))</f>
        <v>50.5</v>
      </c>
    </row>
    <row r="14" spans="1:29">
      <c r="A14" s="7">
        <v>13</v>
      </c>
      <c r="B14" s="7">
        <v>13</v>
      </c>
      <c r="C14" s="92" t="b">
        <v>0</v>
      </c>
      <c r="D14" s="69" t="b">
        <v>0</v>
      </c>
      <c r="E14" s="93" t="b">
        <v>0</v>
      </c>
      <c r="G14" s="7" t="b">
        <f t="shared" si="0"/>
        <v>0</v>
      </c>
      <c r="H14" s="7" t="b">
        <f t="shared" si="1"/>
        <v>0</v>
      </c>
      <c r="I14" s="7" t="b">
        <f t="shared" si="2"/>
        <v>0</v>
      </c>
      <c r="K14" s="92" t="b">
        <v>0</v>
      </c>
      <c r="L14" s="69" t="b">
        <v>0</v>
      </c>
      <c r="M14" s="93" t="b">
        <v>0</v>
      </c>
      <c r="N14" s="7">
        <v>13</v>
      </c>
      <c r="O14" s="7" t="b">
        <f t="shared" si="3"/>
        <v>0</v>
      </c>
      <c r="P14" s="7" t="b">
        <f t="shared" si="4"/>
        <v>0</v>
      </c>
      <c r="Q14" s="7" t="b">
        <f t="shared" si="5"/>
        <v>0</v>
      </c>
      <c r="S14" s="7" t="b">
        <f t="shared" si="6"/>
        <v>0</v>
      </c>
      <c r="T14" s="7" t="b">
        <f t="shared" si="7"/>
        <v>0</v>
      </c>
      <c r="U14" s="7" t="b">
        <f t="shared" si="8"/>
        <v>0</v>
      </c>
      <c r="W14" s="7">
        <f t="shared" si="9"/>
        <v>13</v>
      </c>
      <c r="X14" s="7">
        <f>'v-t_chart'!C14</f>
        <v>0</v>
      </c>
      <c r="Y14" s="7">
        <f t="shared" si="10"/>
        <v>100</v>
      </c>
      <c r="Z14" s="7">
        <f t="shared" si="11"/>
        <v>110</v>
      </c>
      <c r="AA14" s="7">
        <f t="shared" si="12"/>
        <v>90</v>
      </c>
      <c r="AB14" s="7">
        <f>calc_gear1!AS17*5+50</f>
        <v>50</v>
      </c>
      <c r="AC14" s="7">
        <f>IF(AND(calc_gear1!AT17=-1,calc_gear1!Z17=1),calc_gear1!AS17*5+50.5,IF(AND(calc_gear1!Y17=0,AB13-AC13=-0.5),calc_gear1!AS17*5+50.5,calc_gear1!O17*5+50.5))</f>
        <v>50.5</v>
      </c>
    </row>
    <row r="15" spans="1:29">
      <c r="A15" s="7">
        <v>14</v>
      </c>
      <c r="B15" s="7">
        <v>14</v>
      </c>
      <c r="C15" s="92" t="b">
        <v>0</v>
      </c>
      <c r="D15" s="69" t="b">
        <v>0</v>
      </c>
      <c r="E15" s="93" t="b">
        <v>0</v>
      </c>
      <c r="G15" s="7" t="b">
        <f t="shared" si="0"/>
        <v>0</v>
      </c>
      <c r="H15" s="7" t="b">
        <f t="shared" si="1"/>
        <v>0</v>
      </c>
      <c r="I15" s="7" t="b">
        <f t="shared" si="2"/>
        <v>0</v>
      </c>
      <c r="K15" s="92" t="b">
        <v>0</v>
      </c>
      <c r="L15" s="69" t="b">
        <v>0</v>
      </c>
      <c r="M15" s="93" t="b">
        <v>0</v>
      </c>
      <c r="N15" s="7">
        <v>14</v>
      </c>
      <c r="O15" s="7" t="b">
        <f t="shared" si="3"/>
        <v>0</v>
      </c>
      <c r="P15" s="7" t="b">
        <f t="shared" si="4"/>
        <v>0</v>
      </c>
      <c r="Q15" s="7" t="b">
        <f t="shared" si="5"/>
        <v>0</v>
      </c>
      <c r="S15" s="7" t="b">
        <f t="shared" si="6"/>
        <v>0</v>
      </c>
      <c r="T15" s="7" t="b">
        <f t="shared" si="7"/>
        <v>0</v>
      </c>
      <c r="U15" s="7" t="b">
        <f t="shared" si="8"/>
        <v>0</v>
      </c>
      <c r="W15" s="7">
        <f t="shared" si="9"/>
        <v>14</v>
      </c>
      <c r="X15" s="7">
        <f>'v-t_chart'!C15</f>
        <v>0</v>
      </c>
      <c r="Y15" s="7">
        <f t="shared" si="10"/>
        <v>100</v>
      </c>
      <c r="Z15" s="7">
        <f t="shared" si="11"/>
        <v>110</v>
      </c>
      <c r="AA15" s="7">
        <f t="shared" si="12"/>
        <v>90</v>
      </c>
      <c r="AB15" s="7">
        <f>calc_gear1!AS18*5+50</f>
        <v>50</v>
      </c>
      <c r="AC15" s="7">
        <f>IF(AND(calc_gear1!AT18=-1,calc_gear1!Z18=1),calc_gear1!AS18*5+50.5,IF(AND(calc_gear1!Y18=0,AB14-AC14=-0.5),calc_gear1!AS18*5+50.5,calc_gear1!O18*5+50.5))</f>
        <v>50.5</v>
      </c>
    </row>
    <row r="16" spans="1:29">
      <c r="A16" s="7">
        <v>15</v>
      </c>
      <c r="B16" s="7">
        <v>15</v>
      </c>
      <c r="C16" s="92" t="b">
        <v>0</v>
      </c>
      <c r="D16" s="69" t="b">
        <v>0</v>
      </c>
      <c r="E16" s="93" t="b">
        <v>0</v>
      </c>
      <c r="G16" s="7" t="b">
        <f t="shared" si="0"/>
        <v>0</v>
      </c>
      <c r="H16" s="7" t="b">
        <f t="shared" si="1"/>
        <v>0</v>
      </c>
      <c r="I16" s="7" t="b">
        <f t="shared" si="2"/>
        <v>0</v>
      </c>
      <c r="K16" s="92" t="b">
        <v>0</v>
      </c>
      <c r="L16" s="69" t="b">
        <v>0</v>
      </c>
      <c r="M16" s="93" t="b">
        <v>0</v>
      </c>
      <c r="N16" s="7">
        <v>15</v>
      </c>
      <c r="O16" s="7" t="b">
        <f t="shared" si="3"/>
        <v>0</v>
      </c>
      <c r="P16" s="7" t="b">
        <f t="shared" si="4"/>
        <v>0</v>
      </c>
      <c r="Q16" s="7" t="b">
        <f t="shared" si="5"/>
        <v>0</v>
      </c>
      <c r="S16" s="7" t="b">
        <f t="shared" si="6"/>
        <v>0</v>
      </c>
      <c r="T16" s="7" t="b">
        <f t="shared" si="7"/>
        <v>0</v>
      </c>
      <c r="U16" s="7" t="b">
        <f t="shared" si="8"/>
        <v>0</v>
      </c>
      <c r="W16" s="7">
        <f t="shared" si="9"/>
        <v>15</v>
      </c>
      <c r="X16" s="7">
        <f>'v-t_chart'!C16</f>
        <v>0</v>
      </c>
      <c r="Y16" s="7">
        <f t="shared" si="10"/>
        <v>100</v>
      </c>
      <c r="Z16" s="7">
        <f t="shared" si="11"/>
        <v>110</v>
      </c>
      <c r="AA16" s="7">
        <f t="shared" si="12"/>
        <v>90</v>
      </c>
      <c r="AB16" s="7">
        <f>calc_gear1!AS19*5+50</f>
        <v>50</v>
      </c>
      <c r="AC16" s="7">
        <f>IF(AND(calc_gear1!AT19=-1,calc_gear1!Z19=1),calc_gear1!AS19*5+50.5,IF(AND(calc_gear1!Y19=0,AB15-AC15=-0.5),calc_gear1!AS19*5+50.5,calc_gear1!O19*5+50.5))</f>
        <v>50.5</v>
      </c>
    </row>
    <row r="17" spans="1:29">
      <c r="A17" s="7">
        <v>16</v>
      </c>
      <c r="B17" s="7">
        <v>16</v>
      </c>
      <c r="C17" s="92" t="b">
        <v>0</v>
      </c>
      <c r="D17" s="69" t="b">
        <v>0</v>
      </c>
      <c r="E17" s="93" t="b">
        <v>0</v>
      </c>
      <c r="G17" s="7" t="b">
        <f t="shared" si="0"/>
        <v>0</v>
      </c>
      <c r="H17" s="7" t="b">
        <f t="shared" si="1"/>
        <v>0</v>
      </c>
      <c r="I17" s="7" t="b">
        <f t="shared" si="2"/>
        <v>0</v>
      </c>
      <c r="K17" s="92" t="b">
        <v>0</v>
      </c>
      <c r="L17" s="69" t="b">
        <v>0</v>
      </c>
      <c r="M17" s="93" t="b">
        <v>0</v>
      </c>
      <c r="N17" s="7">
        <v>16</v>
      </c>
      <c r="O17" s="7" t="b">
        <f t="shared" si="3"/>
        <v>0</v>
      </c>
      <c r="P17" s="7" t="b">
        <f t="shared" si="4"/>
        <v>0</v>
      </c>
      <c r="Q17" s="7" t="b">
        <f t="shared" si="5"/>
        <v>0</v>
      </c>
      <c r="S17" s="7" t="b">
        <f t="shared" si="6"/>
        <v>0</v>
      </c>
      <c r="T17" s="7" t="b">
        <f t="shared" si="7"/>
        <v>0</v>
      </c>
      <c r="U17" s="7" t="b">
        <f t="shared" si="8"/>
        <v>0</v>
      </c>
      <c r="W17" s="7">
        <f t="shared" si="9"/>
        <v>16</v>
      </c>
      <c r="X17" s="7">
        <f>'v-t_chart'!C17</f>
        <v>0</v>
      </c>
      <c r="Y17" s="7">
        <f t="shared" si="10"/>
        <v>100</v>
      </c>
      <c r="Z17" s="7">
        <f t="shared" si="11"/>
        <v>110</v>
      </c>
      <c r="AA17" s="7">
        <f t="shared" si="12"/>
        <v>90</v>
      </c>
      <c r="AB17" s="7">
        <f>calc_gear1!AS20*5+50</f>
        <v>50</v>
      </c>
      <c r="AC17" s="7">
        <f>IF(AND(calc_gear1!AT20=-1,calc_gear1!Z20=1),calc_gear1!AS20*5+50.5,IF(AND(calc_gear1!Y20=0,AB16-AC16=-0.5),calc_gear1!AS20*5+50.5,calc_gear1!O20*5+50.5))</f>
        <v>50.5</v>
      </c>
    </row>
    <row r="18" spans="1:29">
      <c r="A18" s="7">
        <v>17</v>
      </c>
      <c r="B18" s="7">
        <v>17</v>
      </c>
      <c r="C18" s="92" t="b">
        <v>0</v>
      </c>
      <c r="D18" s="69" t="b">
        <v>0</v>
      </c>
      <c r="E18" s="93" t="b">
        <v>0</v>
      </c>
      <c r="G18" s="7" t="b">
        <f t="shared" si="0"/>
        <v>0</v>
      </c>
      <c r="H18" s="7" t="b">
        <f t="shared" si="1"/>
        <v>0</v>
      </c>
      <c r="I18" s="7" t="b">
        <f t="shared" si="2"/>
        <v>0</v>
      </c>
      <c r="K18" s="92" t="b">
        <v>0</v>
      </c>
      <c r="L18" s="69" t="b">
        <v>0</v>
      </c>
      <c r="M18" s="93" t="b">
        <v>0</v>
      </c>
      <c r="N18" s="7">
        <v>17</v>
      </c>
      <c r="O18" s="7" t="b">
        <f t="shared" si="3"/>
        <v>0</v>
      </c>
      <c r="P18" s="7" t="b">
        <f t="shared" si="4"/>
        <v>0</v>
      </c>
      <c r="Q18" s="7" t="b">
        <f t="shared" si="5"/>
        <v>0</v>
      </c>
      <c r="S18" s="7" t="b">
        <f t="shared" si="6"/>
        <v>0</v>
      </c>
      <c r="T18" s="7" t="b">
        <f t="shared" si="7"/>
        <v>0</v>
      </c>
      <c r="U18" s="7" t="b">
        <f t="shared" si="8"/>
        <v>0</v>
      </c>
      <c r="W18" s="7">
        <f t="shared" si="9"/>
        <v>17</v>
      </c>
      <c r="X18" s="7">
        <f>'v-t_chart'!C18</f>
        <v>0</v>
      </c>
      <c r="Y18" s="7">
        <f t="shared" si="10"/>
        <v>100</v>
      </c>
      <c r="Z18" s="7">
        <f t="shared" si="11"/>
        <v>110</v>
      </c>
      <c r="AA18" s="7">
        <f t="shared" si="12"/>
        <v>90</v>
      </c>
      <c r="AB18" s="7">
        <f>calc_gear1!AS21*5+50</f>
        <v>55</v>
      </c>
      <c r="AC18" s="7">
        <f>IF(AND(calc_gear1!AT21=-1,calc_gear1!Z21=1),calc_gear1!AS21*5+50.5,IF(AND(calc_gear1!Y21=0,AB17-AC17=-0.5),calc_gear1!AS21*5+50.5,calc_gear1!O21*5+50.5))</f>
        <v>55.5</v>
      </c>
    </row>
    <row r="19" spans="1:29">
      <c r="A19" s="7">
        <v>18</v>
      </c>
      <c r="B19" s="7">
        <v>18</v>
      </c>
      <c r="C19" s="92" t="b">
        <v>0</v>
      </c>
      <c r="D19" s="69" t="b">
        <v>0</v>
      </c>
      <c r="E19" s="93" t="b">
        <v>0</v>
      </c>
      <c r="G19" s="7" t="b">
        <f t="shared" si="0"/>
        <v>0</v>
      </c>
      <c r="H19" s="7" t="b">
        <f t="shared" si="1"/>
        <v>0</v>
      </c>
      <c r="I19" s="7" t="b">
        <f t="shared" si="2"/>
        <v>0</v>
      </c>
      <c r="K19" s="92" t="b">
        <v>0</v>
      </c>
      <c r="L19" s="69" t="b">
        <v>0</v>
      </c>
      <c r="M19" s="93" t="b">
        <v>0</v>
      </c>
      <c r="N19" s="7">
        <v>18</v>
      </c>
      <c r="O19" s="7" t="b">
        <f t="shared" si="3"/>
        <v>0</v>
      </c>
      <c r="P19" s="7" t="b">
        <f t="shared" si="4"/>
        <v>0</v>
      </c>
      <c r="Q19" s="7" t="b">
        <f t="shared" si="5"/>
        <v>0</v>
      </c>
      <c r="S19" s="7" t="b">
        <f t="shared" si="6"/>
        <v>0</v>
      </c>
      <c r="T19" s="7" t="b">
        <f t="shared" si="7"/>
        <v>0</v>
      </c>
      <c r="U19" s="7" t="b">
        <f t="shared" si="8"/>
        <v>0</v>
      </c>
      <c r="W19" s="7">
        <f t="shared" si="9"/>
        <v>18</v>
      </c>
      <c r="X19" s="7">
        <f>'v-t_chart'!C19</f>
        <v>0</v>
      </c>
      <c r="Y19" s="7">
        <f t="shared" si="10"/>
        <v>100</v>
      </c>
      <c r="Z19" s="7">
        <f t="shared" si="11"/>
        <v>110</v>
      </c>
      <c r="AA19" s="7">
        <f t="shared" si="12"/>
        <v>90</v>
      </c>
      <c r="AB19" s="7">
        <f>calc_gear1!AS22*5+50</f>
        <v>55</v>
      </c>
      <c r="AC19" s="7">
        <f>IF(AND(calc_gear1!AT22=-1,calc_gear1!Z22=1),calc_gear1!AS22*5+50.5,IF(AND(calc_gear1!Y22=0,AB18-AC18=-0.5),calc_gear1!AS22*5+50.5,calc_gear1!O22*5+50.5))</f>
        <v>55.5</v>
      </c>
    </row>
    <row r="20" spans="1:29">
      <c r="A20" s="7">
        <v>19</v>
      </c>
      <c r="B20" s="7">
        <v>19</v>
      </c>
      <c r="C20" s="92" t="b">
        <v>0</v>
      </c>
      <c r="D20" s="69" t="b">
        <v>0</v>
      </c>
      <c r="E20" s="93" t="b">
        <v>0</v>
      </c>
      <c r="G20" s="7" t="b">
        <f t="shared" si="0"/>
        <v>0</v>
      </c>
      <c r="H20" s="7" t="b">
        <f t="shared" si="1"/>
        <v>0</v>
      </c>
      <c r="I20" s="7" t="b">
        <f t="shared" si="2"/>
        <v>0</v>
      </c>
      <c r="K20" s="92" t="b">
        <v>0</v>
      </c>
      <c r="L20" s="69" t="b">
        <v>0</v>
      </c>
      <c r="M20" s="93" t="b">
        <v>0</v>
      </c>
      <c r="N20" s="7">
        <v>19</v>
      </c>
      <c r="O20" s="7" t="b">
        <f t="shared" si="3"/>
        <v>0</v>
      </c>
      <c r="P20" s="7" t="b">
        <f t="shared" si="4"/>
        <v>0</v>
      </c>
      <c r="Q20" s="7" t="b">
        <f t="shared" si="5"/>
        <v>0</v>
      </c>
      <c r="S20" s="7" t="b">
        <f t="shared" si="6"/>
        <v>0</v>
      </c>
      <c r="T20" s="7" t="b">
        <f t="shared" si="7"/>
        <v>0</v>
      </c>
      <c r="U20" s="7" t="b">
        <f t="shared" si="8"/>
        <v>0</v>
      </c>
      <c r="W20" s="7">
        <f t="shared" si="9"/>
        <v>19</v>
      </c>
      <c r="X20" s="7">
        <f>'v-t_chart'!C20</f>
        <v>0</v>
      </c>
      <c r="Y20" s="7">
        <f t="shared" si="10"/>
        <v>100</v>
      </c>
      <c r="Z20" s="7">
        <f t="shared" si="11"/>
        <v>110</v>
      </c>
      <c r="AA20" s="7">
        <f t="shared" si="12"/>
        <v>90</v>
      </c>
      <c r="AB20" s="7">
        <f>calc_gear1!AS23*5+50</f>
        <v>55</v>
      </c>
      <c r="AC20" s="7">
        <f>IF(AND(calc_gear1!AT23=-1,calc_gear1!Z23=1),calc_gear1!AS23*5+50.5,IF(AND(calc_gear1!Y23=0,AB19-AC19=-0.5),calc_gear1!AS23*5+50.5,calc_gear1!O23*5+50.5))</f>
        <v>55.5</v>
      </c>
    </row>
    <row r="21" spans="1:29">
      <c r="A21" s="7">
        <v>20</v>
      </c>
      <c r="B21" s="7">
        <v>20</v>
      </c>
      <c r="C21" s="92" t="b">
        <v>0</v>
      </c>
      <c r="D21" s="69" t="b">
        <v>0</v>
      </c>
      <c r="E21" s="93" t="b">
        <v>0</v>
      </c>
      <c r="G21" s="7" t="b">
        <f t="shared" si="0"/>
        <v>0</v>
      </c>
      <c r="H21" s="7" t="b">
        <f t="shared" si="1"/>
        <v>0</v>
      </c>
      <c r="I21" s="7" t="b">
        <f t="shared" si="2"/>
        <v>0</v>
      </c>
      <c r="K21" s="92" t="b">
        <v>0</v>
      </c>
      <c r="L21" s="69" t="b">
        <v>0</v>
      </c>
      <c r="M21" s="93" t="b">
        <v>0</v>
      </c>
      <c r="N21" s="7">
        <v>20</v>
      </c>
      <c r="O21" s="7" t="b">
        <f t="shared" si="3"/>
        <v>0</v>
      </c>
      <c r="P21" s="7" t="b">
        <f t="shared" si="4"/>
        <v>0</v>
      </c>
      <c r="Q21" s="7" t="b">
        <f t="shared" si="5"/>
        <v>0</v>
      </c>
      <c r="S21" s="7" t="b">
        <f t="shared" si="6"/>
        <v>0</v>
      </c>
      <c r="T21" s="7" t="b">
        <f t="shared" si="7"/>
        <v>0</v>
      </c>
      <c r="U21" s="7" t="b">
        <f t="shared" si="8"/>
        <v>0</v>
      </c>
      <c r="W21" s="7">
        <f t="shared" si="9"/>
        <v>20</v>
      </c>
      <c r="X21" s="7">
        <f>'v-t_chart'!C21</f>
        <v>0</v>
      </c>
      <c r="Y21" s="7">
        <f t="shared" si="10"/>
        <v>100</v>
      </c>
      <c r="Z21" s="7">
        <f t="shared" si="11"/>
        <v>110</v>
      </c>
      <c r="AA21" s="7">
        <f t="shared" si="12"/>
        <v>90</v>
      </c>
      <c r="AB21" s="7">
        <f>calc_gear1!AS24*5+50</f>
        <v>55</v>
      </c>
      <c r="AC21" s="7">
        <f>IF(AND(calc_gear1!AT24=-1,calc_gear1!Z24=1),calc_gear1!AS24*5+50.5,IF(AND(calc_gear1!Y24=0,AB20-AC20=-0.5),calc_gear1!AS24*5+50.5,calc_gear1!O24*5+50.5))</f>
        <v>55.5</v>
      </c>
    </row>
    <row r="22" spans="1:29">
      <c r="A22" s="7">
        <v>21</v>
      </c>
      <c r="B22" s="7">
        <v>21</v>
      </c>
      <c r="C22" s="92" t="b">
        <v>0</v>
      </c>
      <c r="D22" s="69" t="b">
        <v>0</v>
      </c>
      <c r="E22" s="93" t="b">
        <v>0</v>
      </c>
      <c r="G22" s="7" t="b">
        <f t="shared" si="0"/>
        <v>0</v>
      </c>
      <c r="H22" s="7" t="b">
        <f t="shared" si="1"/>
        <v>0</v>
      </c>
      <c r="I22" s="7" t="b">
        <f t="shared" si="2"/>
        <v>0</v>
      </c>
      <c r="K22" s="92" t="b">
        <v>0</v>
      </c>
      <c r="L22" s="69" t="b">
        <v>0</v>
      </c>
      <c r="M22" s="93" t="b">
        <v>0</v>
      </c>
      <c r="N22" s="7">
        <v>21</v>
      </c>
      <c r="O22" s="7" t="b">
        <f t="shared" si="3"/>
        <v>0</v>
      </c>
      <c r="P22" s="7" t="b">
        <f t="shared" si="4"/>
        <v>0</v>
      </c>
      <c r="Q22" s="7" t="b">
        <f t="shared" si="5"/>
        <v>0</v>
      </c>
      <c r="S22" s="7" t="b">
        <f t="shared" si="6"/>
        <v>0</v>
      </c>
      <c r="T22" s="7" t="b">
        <f t="shared" si="7"/>
        <v>0</v>
      </c>
      <c r="U22" s="7" t="b">
        <f t="shared" si="8"/>
        <v>0</v>
      </c>
      <c r="W22" s="7">
        <f t="shared" si="9"/>
        <v>21</v>
      </c>
      <c r="X22" s="7">
        <f>'v-t_chart'!C22</f>
        <v>0</v>
      </c>
      <c r="Y22" s="7">
        <f t="shared" si="10"/>
        <v>100</v>
      </c>
      <c r="Z22" s="7">
        <f t="shared" si="11"/>
        <v>110</v>
      </c>
      <c r="AA22" s="7">
        <f t="shared" si="12"/>
        <v>90</v>
      </c>
      <c r="AB22" s="7">
        <f>calc_gear1!AS25*5+50</f>
        <v>55</v>
      </c>
      <c r="AC22" s="7">
        <f>IF(AND(calc_gear1!AT25=-1,calc_gear1!Z25=1),calc_gear1!AS25*5+50.5,IF(AND(calc_gear1!Y25=0,AB21-AC21=-0.5),calc_gear1!AS25*5+50.5,calc_gear1!O25*5+50.5))</f>
        <v>55.5</v>
      </c>
    </row>
    <row r="23" spans="1:29">
      <c r="A23" s="7">
        <v>22</v>
      </c>
      <c r="B23" s="7">
        <v>22</v>
      </c>
      <c r="C23" s="92" t="b">
        <v>1</v>
      </c>
      <c r="D23" s="69" t="b">
        <v>0</v>
      </c>
      <c r="E23" s="93" t="b">
        <v>0</v>
      </c>
      <c r="G23" s="7" t="b">
        <f t="shared" si="0"/>
        <v>1</v>
      </c>
      <c r="H23" s="7" t="b">
        <f t="shared" si="1"/>
        <v>0</v>
      </c>
      <c r="I23" s="7" t="b">
        <f t="shared" si="2"/>
        <v>0</v>
      </c>
      <c r="K23" s="92" t="b">
        <v>1</v>
      </c>
      <c r="L23" s="69" t="b">
        <v>0</v>
      </c>
      <c r="M23" s="93" t="b">
        <v>0</v>
      </c>
      <c r="N23" s="7">
        <v>22</v>
      </c>
      <c r="O23" s="7" t="b">
        <f t="shared" si="3"/>
        <v>1</v>
      </c>
      <c r="P23" s="7" t="b">
        <f t="shared" si="4"/>
        <v>0</v>
      </c>
      <c r="Q23" s="7" t="b">
        <f t="shared" si="5"/>
        <v>0</v>
      </c>
      <c r="S23" s="7" t="b">
        <f t="shared" si="6"/>
        <v>1</v>
      </c>
      <c r="T23" s="7" t="b">
        <f t="shared" si="7"/>
        <v>0</v>
      </c>
      <c r="U23" s="7" t="b">
        <f t="shared" si="8"/>
        <v>0</v>
      </c>
      <c r="W23" s="7">
        <f t="shared" si="9"/>
        <v>22</v>
      </c>
      <c r="X23" s="7">
        <f>'v-t_chart'!C23</f>
        <v>1</v>
      </c>
      <c r="Y23" s="7">
        <f t="shared" si="10"/>
        <v>105</v>
      </c>
      <c r="Z23" s="7">
        <f t="shared" si="11"/>
        <v>110</v>
      </c>
      <c r="AA23" s="7">
        <f t="shared" si="12"/>
        <v>90</v>
      </c>
      <c r="AB23" s="7">
        <f ca="1">calc_gear1!AS26*5+50</f>
        <v>55</v>
      </c>
      <c r="AC23" s="7">
        <f ca="1">IF(AND(calc_gear1!AT26=-1,calc_gear1!Z26=1),calc_gear1!AS26*5+50.5,IF(AND(calc_gear1!Y26=0,AB22-AC22=-0.5),calc_gear1!AS26*5+50.5,calc_gear1!O26*5+50.5))</f>
        <v>50.5</v>
      </c>
    </row>
    <row r="24" spans="1:29">
      <c r="A24" s="7">
        <v>23</v>
      </c>
      <c r="B24" s="7">
        <v>23</v>
      </c>
      <c r="C24" s="92" t="b">
        <v>1</v>
      </c>
      <c r="D24" s="69" t="b">
        <v>0</v>
      </c>
      <c r="E24" s="93" t="b">
        <v>0</v>
      </c>
      <c r="G24" s="7" t="b">
        <f t="shared" si="0"/>
        <v>1</v>
      </c>
      <c r="H24" s="7" t="b">
        <f t="shared" si="1"/>
        <v>0</v>
      </c>
      <c r="I24" s="7" t="b">
        <f t="shared" si="2"/>
        <v>0</v>
      </c>
      <c r="K24" s="92" t="b">
        <v>1</v>
      </c>
      <c r="L24" s="69" t="b">
        <v>0</v>
      </c>
      <c r="M24" s="93" t="b">
        <v>0</v>
      </c>
      <c r="N24" s="7">
        <v>23</v>
      </c>
      <c r="O24" s="7" t="b">
        <f t="shared" si="3"/>
        <v>1</v>
      </c>
      <c r="P24" s="7" t="b">
        <f t="shared" si="4"/>
        <v>0</v>
      </c>
      <c r="Q24" s="7" t="b">
        <f t="shared" si="5"/>
        <v>0</v>
      </c>
      <c r="S24" s="7" t="b">
        <f t="shared" si="6"/>
        <v>1</v>
      </c>
      <c r="T24" s="7" t="b">
        <f t="shared" si="7"/>
        <v>0</v>
      </c>
      <c r="U24" s="7" t="b">
        <f t="shared" si="8"/>
        <v>0</v>
      </c>
      <c r="W24" s="7">
        <f t="shared" si="9"/>
        <v>23</v>
      </c>
      <c r="X24" s="7">
        <f>'v-t_chart'!C24</f>
        <v>2.6</v>
      </c>
      <c r="Y24" s="7">
        <f t="shared" si="10"/>
        <v>105</v>
      </c>
      <c r="Z24" s="7">
        <f t="shared" si="11"/>
        <v>110</v>
      </c>
      <c r="AA24" s="7">
        <f t="shared" si="12"/>
        <v>90</v>
      </c>
      <c r="AB24" s="7">
        <f ca="1">calc_gear1!AS27*5+50</f>
        <v>55</v>
      </c>
      <c r="AC24" s="7">
        <f ca="1">IF(AND(calc_gear1!AT27=-1,calc_gear1!Z27=1),calc_gear1!AS27*5+50.5,IF(AND(calc_gear1!Y27=0,AB23-AC23=-0.5),calc_gear1!AS27*5+50.5,calc_gear1!O27*5+50.5))</f>
        <v>50.5</v>
      </c>
    </row>
    <row r="25" spans="1:29">
      <c r="A25" s="7">
        <v>24</v>
      </c>
      <c r="B25" s="7">
        <v>24</v>
      </c>
      <c r="C25" s="92" t="b">
        <v>1</v>
      </c>
      <c r="D25" s="69" t="b">
        <v>0</v>
      </c>
      <c r="E25" s="93" t="b">
        <v>0</v>
      </c>
      <c r="G25" s="7" t="b">
        <f t="shared" si="0"/>
        <v>1</v>
      </c>
      <c r="H25" s="7" t="b">
        <f t="shared" si="1"/>
        <v>0</v>
      </c>
      <c r="I25" s="7" t="b">
        <f t="shared" si="2"/>
        <v>0</v>
      </c>
      <c r="K25" s="92" t="b">
        <v>1</v>
      </c>
      <c r="L25" s="69" t="b">
        <v>0</v>
      </c>
      <c r="M25" s="93" t="b">
        <v>0</v>
      </c>
      <c r="N25" s="7">
        <v>24</v>
      </c>
      <c r="O25" s="7" t="b">
        <f t="shared" si="3"/>
        <v>1</v>
      </c>
      <c r="P25" s="7" t="b">
        <f t="shared" si="4"/>
        <v>0</v>
      </c>
      <c r="Q25" s="7" t="b">
        <f t="shared" si="5"/>
        <v>0</v>
      </c>
      <c r="S25" s="7" t="b">
        <f t="shared" si="6"/>
        <v>1</v>
      </c>
      <c r="T25" s="7" t="b">
        <f t="shared" si="7"/>
        <v>0</v>
      </c>
      <c r="U25" s="7" t="b">
        <f t="shared" si="8"/>
        <v>0</v>
      </c>
      <c r="W25" s="7">
        <f t="shared" si="9"/>
        <v>24</v>
      </c>
      <c r="X25" s="7">
        <f>'v-t_chart'!C25</f>
        <v>4.8</v>
      </c>
      <c r="Y25" s="7">
        <f t="shared" si="10"/>
        <v>105</v>
      </c>
      <c r="Z25" s="7">
        <f t="shared" si="11"/>
        <v>110</v>
      </c>
      <c r="AA25" s="7">
        <f t="shared" si="12"/>
        <v>90</v>
      </c>
      <c r="AB25" s="7">
        <f ca="1">calc_gear1!AS28*5+50</f>
        <v>55</v>
      </c>
      <c r="AC25" s="7">
        <f ca="1">IF(AND(calc_gear1!AT28=-1,calc_gear1!Z28=1),calc_gear1!AS28*5+50.5,IF(AND(calc_gear1!Y28=0,AB24-AC24=-0.5),calc_gear1!AS28*5+50.5,calc_gear1!O28*5+50.5))</f>
        <v>50.5</v>
      </c>
    </row>
    <row r="26" spans="1:29">
      <c r="A26" s="7">
        <v>25</v>
      </c>
      <c r="B26" s="7">
        <v>25</v>
      </c>
      <c r="C26" s="92" t="b">
        <v>1</v>
      </c>
      <c r="D26" s="69" t="b">
        <v>0</v>
      </c>
      <c r="E26" s="93" t="b">
        <v>0</v>
      </c>
      <c r="G26" s="7" t="b">
        <f t="shared" si="0"/>
        <v>1</v>
      </c>
      <c r="H26" s="7" t="b">
        <f t="shared" si="1"/>
        <v>0</v>
      </c>
      <c r="I26" s="7" t="b">
        <f t="shared" si="2"/>
        <v>0</v>
      </c>
      <c r="K26" s="92" t="b">
        <v>1</v>
      </c>
      <c r="L26" s="69" t="b">
        <v>0</v>
      </c>
      <c r="M26" s="93" t="b">
        <v>0</v>
      </c>
      <c r="N26" s="7">
        <v>25</v>
      </c>
      <c r="O26" s="7" t="b">
        <f t="shared" si="3"/>
        <v>1</v>
      </c>
      <c r="P26" s="7" t="b">
        <f t="shared" si="4"/>
        <v>0</v>
      </c>
      <c r="Q26" s="7" t="b">
        <f t="shared" si="5"/>
        <v>0</v>
      </c>
      <c r="S26" s="7" t="b">
        <f t="shared" si="6"/>
        <v>1</v>
      </c>
      <c r="T26" s="7" t="b">
        <f t="shared" si="7"/>
        <v>0</v>
      </c>
      <c r="U26" s="7" t="b">
        <f t="shared" si="8"/>
        <v>0</v>
      </c>
      <c r="W26" s="7">
        <f t="shared" si="9"/>
        <v>25</v>
      </c>
      <c r="X26" s="7">
        <f>'v-t_chart'!C26</f>
        <v>7.2</v>
      </c>
      <c r="Y26" s="7">
        <f t="shared" si="10"/>
        <v>105</v>
      </c>
      <c r="Z26" s="7">
        <f t="shared" si="11"/>
        <v>110</v>
      </c>
      <c r="AA26" s="7">
        <f t="shared" si="12"/>
        <v>90</v>
      </c>
      <c r="AB26" s="7">
        <f ca="1">calc_gear1!AS29*5+50</f>
        <v>55</v>
      </c>
      <c r="AC26" s="7">
        <f ca="1">IF(AND(calc_gear1!AT29=-1,calc_gear1!Z29=1),calc_gear1!AS29*5+50.5,IF(AND(calc_gear1!Y29=0,AB25-AC25=-0.5),calc_gear1!AS29*5+50.5,calc_gear1!O29*5+50.5))</f>
        <v>50.5</v>
      </c>
    </row>
    <row r="27" spans="1:29">
      <c r="A27" s="7">
        <v>26</v>
      </c>
      <c r="B27" s="7">
        <v>26</v>
      </c>
      <c r="C27" s="92" t="b">
        <v>1</v>
      </c>
      <c r="D27" s="69" t="b">
        <v>0</v>
      </c>
      <c r="E27" s="93" t="b">
        <v>0</v>
      </c>
      <c r="G27" s="7" t="b">
        <f t="shared" si="0"/>
        <v>1</v>
      </c>
      <c r="H27" s="7" t="b">
        <f t="shared" si="1"/>
        <v>0</v>
      </c>
      <c r="I27" s="7" t="b">
        <f t="shared" si="2"/>
        <v>0</v>
      </c>
      <c r="K27" s="92" t="b">
        <v>1</v>
      </c>
      <c r="L27" s="69" t="b">
        <v>0</v>
      </c>
      <c r="M27" s="93" t="b">
        <v>0</v>
      </c>
      <c r="N27" s="7">
        <v>26</v>
      </c>
      <c r="O27" s="7" t="b">
        <f t="shared" si="3"/>
        <v>1</v>
      </c>
      <c r="P27" s="7" t="b">
        <f t="shared" si="4"/>
        <v>0</v>
      </c>
      <c r="Q27" s="7" t="b">
        <f t="shared" si="5"/>
        <v>0</v>
      </c>
      <c r="S27" s="7" t="b">
        <f t="shared" si="6"/>
        <v>1</v>
      </c>
      <c r="T27" s="7" t="b">
        <f t="shared" si="7"/>
        <v>0</v>
      </c>
      <c r="U27" s="7" t="b">
        <f t="shared" si="8"/>
        <v>0</v>
      </c>
      <c r="W27" s="7">
        <f t="shared" si="9"/>
        <v>26</v>
      </c>
      <c r="X27" s="7">
        <f>'v-t_chart'!C27</f>
        <v>9.6</v>
      </c>
      <c r="Y27" s="7">
        <f t="shared" si="10"/>
        <v>105</v>
      </c>
      <c r="Z27" s="7">
        <f t="shared" si="11"/>
        <v>110</v>
      </c>
      <c r="AA27" s="7">
        <f t="shared" si="12"/>
        <v>90</v>
      </c>
      <c r="AB27" s="7">
        <f ca="1">calc_gear1!AS30*5+50</f>
        <v>55</v>
      </c>
      <c r="AC27" s="7">
        <f ca="1">IF(AND(calc_gear1!AT30=-1,calc_gear1!Z30=1),calc_gear1!AS30*5+50.5,IF(AND(calc_gear1!Y30=0,AB26-AC26=-0.5),calc_gear1!AS30*5+50.5,calc_gear1!O30*5+50.5))</f>
        <v>50.5</v>
      </c>
    </row>
    <row r="28" spans="1:29">
      <c r="A28" s="7">
        <v>27</v>
      </c>
      <c r="B28" s="7">
        <v>27</v>
      </c>
      <c r="C28" s="92" t="b">
        <v>1</v>
      </c>
      <c r="D28" s="69" t="b">
        <v>0</v>
      </c>
      <c r="E28" s="93" t="b">
        <v>0</v>
      </c>
      <c r="G28" s="7" t="b">
        <f t="shared" si="0"/>
        <v>1</v>
      </c>
      <c r="H28" s="7" t="b">
        <f t="shared" si="1"/>
        <v>0</v>
      </c>
      <c r="I28" s="7" t="b">
        <f t="shared" si="2"/>
        <v>0</v>
      </c>
      <c r="K28" s="92" t="b">
        <v>1</v>
      </c>
      <c r="L28" s="69" t="b">
        <v>0</v>
      </c>
      <c r="M28" s="93" t="b">
        <v>0</v>
      </c>
      <c r="N28" s="7">
        <v>27</v>
      </c>
      <c r="O28" s="7" t="b">
        <f t="shared" si="3"/>
        <v>1</v>
      </c>
      <c r="P28" s="7" t="b">
        <f t="shared" si="4"/>
        <v>0</v>
      </c>
      <c r="Q28" s="7" t="b">
        <f t="shared" si="5"/>
        <v>0</v>
      </c>
      <c r="S28" s="7" t="b">
        <f t="shared" si="6"/>
        <v>1</v>
      </c>
      <c r="T28" s="7" t="b">
        <f t="shared" si="7"/>
        <v>0</v>
      </c>
      <c r="U28" s="7" t="b">
        <f t="shared" si="8"/>
        <v>0</v>
      </c>
      <c r="W28" s="7">
        <f t="shared" si="9"/>
        <v>27</v>
      </c>
      <c r="X28" s="7">
        <f>'v-t_chart'!C28</f>
        <v>12</v>
      </c>
      <c r="Y28" s="7">
        <f t="shared" si="10"/>
        <v>105</v>
      </c>
      <c r="Z28" s="7">
        <f t="shared" si="11"/>
        <v>110</v>
      </c>
      <c r="AA28" s="7">
        <f t="shared" si="12"/>
        <v>90</v>
      </c>
      <c r="AB28" s="7">
        <f ca="1">calc_gear1!AS31*5+50</f>
        <v>55</v>
      </c>
      <c r="AC28" s="7">
        <f ca="1">IF(AND(calc_gear1!AT31=-1,calc_gear1!Z31=1),calc_gear1!AS31*5+50.5,IF(AND(calc_gear1!Y31=0,AB27-AC27=-0.5),calc_gear1!AS31*5+50.5,calc_gear1!O31*5+50.5))</f>
        <v>50.5</v>
      </c>
    </row>
    <row r="29" spans="1:29">
      <c r="A29" s="7">
        <v>28</v>
      </c>
      <c r="B29" s="7">
        <v>28</v>
      </c>
      <c r="C29" s="92" t="b">
        <v>1</v>
      </c>
      <c r="D29" s="69" t="b">
        <v>0</v>
      </c>
      <c r="E29" s="93" t="b">
        <v>0</v>
      </c>
      <c r="G29" s="7" t="b">
        <f t="shared" si="0"/>
        <v>1</v>
      </c>
      <c r="H29" s="7" t="b">
        <f t="shared" si="1"/>
        <v>0</v>
      </c>
      <c r="I29" s="7" t="b">
        <f t="shared" si="2"/>
        <v>0</v>
      </c>
      <c r="K29" s="92" t="b">
        <v>1</v>
      </c>
      <c r="L29" s="69" t="b">
        <v>0</v>
      </c>
      <c r="M29" s="93" t="b">
        <v>0</v>
      </c>
      <c r="N29" s="7">
        <v>28</v>
      </c>
      <c r="O29" s="7" t="b">
        <f t="shared" si="3"/>
        <v>1</v>
      </c>
      <c r="P29" s="7" t="b">
        <f t="shared" si="4"/>
        <v>0</v>
      </c>
      <c r="Q29" s="7" t="b">
        <f t="shared" si="5"/>
        <v>0</v>
      </c>
      <c r="S29" s="7" t="b">
        <f t="shared" si="6"/>
        <v>1</v>
      </c>
      <c r="T29" s="7" t="b">
        <f t="shared" si="7"/>
        <v>0</v>
      </c>
      <c r="U29" s="7" t="b">
        <f t="shared" si="8"/>
        <v>0</v>
      </c>
      <c r="W29" s="7">
        <f t="shared" si="9"/>
        <v>28</v>
      </c>
      <c r="X29" s="7">
        <f>'v-t_chart'!C29</f>
        <v>14.3</v>
      </c>
      <c r="Y29" s="7">
        <f t="shared" si="10"/>
        <v>105</v>
      </c>
      <c r="Z29" s="7">
        <f t="shared" si="11"/>
        <v>110</v>
      </c>
      <c r="AA29" s="7">
        <f t="shared" si="12"/>
        <v>90</v>
      </c>
      <c r="AB29" s="7">
        <f ca="1">calc_gear1!AS32*5+50</f>
        <v>55</v>
      </c>
      <c r="AC29" s="7">
        <f ca="1">IF(AND(calc_gear1!AT32=-1,calc_gear1!Z32=1),calc_gear1!AS32*5+50.5,IF(AND(calc_gear1!Y32=0,AB28-AC28=-0.5),calc_gear1!AS32*5+50.5,calc_gear1!O32*5+50.5))</f>
        <v>50.5</v>
      </c>
    </row>
    <row r="30" spans="1:29">
      <c r="A30" s="7">
        <v>29</v>
      </c>
      <c r="B30" s="7">
        <v>29</v>
      </c>
      <c r="C30" s="92" t="b">
        <v>1</v>
      </c>
      <c r="D30" s="69" t="b">
        <v>0</v>
      </c>
      <c r="E30" s="93" t="b">
        <v>0</v>
      </c>
      <c r="G30" s="7" t="b">
        <f t="shared" si="0"/>
        <v>1</v>
      </c>
      <c r="H30" s="7" t="b">
        <f t="shared" si="1"/>
        <v>0</v>
      </c>
      <c r="I30" s="7" t="b">
        <f t="shared" si="2"/>
        <v>0</v>
      </c>
      <c r="K30" s="92" t="b">
        <v>1</v>
      </c>
      <c r="L30" s="69" t="b">
        <v>0</v>
      </c>
      <c r="M30" s="93" t="b">
        <v>0</v>
      </c>
      <c r="N30" s="7">
        <v>29</v>
      </c>
      <c r="O30" s="7" t="b">
        <f t="shared" si="3"/>
        <v>1</v>
      </c>
      <c r="P30" s="7" t="b">
        <f t="shared" si="4"/>
        <v>0</v>
      </c>
      <c r="Q30" s="7" t="b">
        <f t="shared" si="5"/>
        <v>0</v>
      </c>
      <c r="S30" s="7" t="b">
        <f t="shared" si="6"/>
        <v>1</v>
      </c>
      <c r="T30" s="7" t="b">
        <f t="shared" si="7"/>
        <v>0</v>
      </c>
      <c r="U30" s="7" t="b">
        <f t="shared" si="8"/>
        <v>0</v>
      </c>
      <c r="W30" s="7">
        <f t="shared" si="9"/>
        <v>29</v>
      </c>
      <c r="X30" s="7">
        <f>'v-t_chart'!C30</f>
        <v>16.600000000000001</v>
      </c>
      <c r="Y30" s="7">
        <f t="shared" si="10"/>
        <v>105</v>
      </c>
      <c r="Z30" s="7">
        <f t="shared" si="11"/>
        <v>110</v>
      </c>
      <c r="AA30" s="7">
        <f t="shared" si="12"/>
        <v>90</v>
      </c>
      <c r="AB30" s="7">
        <f ca="1">calc_gear1!AS33*5+50</f>
        <v>55</v>
      </c>
      <c r="AC30" s="7">
        <f ca="1">IF(AND(calc_gear1!AT33=-1,calc_gear1!Z33=1),calc_gear1!AS33*5+50.5,IF(AND(calc_gear1!Y33=0,AB29-AC29=-0.5),calc_gear1!AS33*5+50.5,calc_gear1!O33*5+50.5))</f>
        <v>50.5</v>
      </c>
    </row>
    <row r="31" spans="1:29">
      <c r="A31" s="7">
        <v>30</v>
      </c>
      <c r="B31" s="7">
        <v>30</v>
      </c>
      <c r="C31" s="92" t="b">
        <v>1</v>
      </c>
      <c r="D31" s="69" t="b">
        <v>0</v>
      </c>
      <c r="E31" s="93" t="b">
        <v>0</v>
      </c>
      <c r="G31" s="7" t="b">
        <f t="shared" si="0"/>
        <v>1</v>
      </c>
      <c r="H31" s="7" t="b">
        <f t="shared" si="1"/>
        <v>0</v>
      </c>
      <c r="I31" s="7" t="b">
        <f t="shared" si="2"/>
        <v>0</v>
      </c>
      <c r="K31" s="92" t="b">
        <v>1</v>
      </c>
      <c r="L31" s="69" t="b">
        <v>0</v>
      </c>
      <c r="M31" s="93" t="b">
        <v>0</v>
      </c>
      <c r="N31" s="7">
        <v>30</v>
      </c>
      <c r="O31" s="7" t="b">
        <f t="shared" si="3"/>
        <v>1</v>
      </c>
      <c r="P31" s="7" t="b">
        <f t="shared" si="4"/>
        <v>0</v>
      </c>
      <c r="Q31" s="7" t="b">
        <f t="shared" si="5"/>
        <v>0</v>
      </c>
      <c r="S31" s="7" t="b">
        <f t="shared" si="6"/>
        <v>1</v>
      </c>
      <c r="T31" s="7" t="b">
        <f t="shared" si="7"/>
        <v>0</v>
      </c>
      <c r="U31" s="7" t="b">
        <f t="shared" si="8"/>
        <v>0</v>
      </c>
      <c r="W31" s="7">
        <f t="shared" si="9"/>
        <v>30</v>
      </c>
      <c r="X31" s="7">
        <f>'v-t_chart'!C31</f>
        <v>18.899999999999999</v>
      </c>
      <c r="Y31" s="7">
        <f t="shared" si="10"/>
        <v>105</v>
      </c>
      <c r="Z31" s="7">
        <f t="shared" si="11"/>
        <v>110</v>
      </c>
      <c r="AA31" s="7">
        <f t="shared" si="12"/>
        <v>90</v>
      </c>
      <c r="AB31" s="7">
        <f ca="1">calc_gear1!AS34*5+50</f>
        <v>55</v>
      </c>
      <c r="AC31" s="7">
        <f ca="1">IF(AND(calc_gear1!AT34=-1,calc_gear1!Z34=1),calc_gear1!AS34*5+50.5,IF(AND(calc_gear1!Y34=0,AB30-AC30=-0.5),calc_gear1!AS34*5+50.5,calc_gear1!O34*5+50.5))</f>
        <v>50.5</v>
      </c>
    </row>
    <row r="32" spans="1:29">
      <c r="A32" s="7">
        <v>31</v>
      </c>
      <c r="B32" s="7">
        <v>31</v>
      </c>
      <c r="C32" s="92" t="b">
        <v>1</v>
      </c>
      <c r="D32" s="69" t="b">
        <v>0</v>
      </c>
      <c r="E32" s="93" t="b">
        <v>0</v>
      </c>
      <c r="G32" s="7" t="b">
        <f t="shared" si="0"/>
        <v>1</v>
      </c>
      <c r="H32" s="7" t="b">
        <f t="shared" si="1"/>
        <v>0</v>
      </c>
      <c r="I32" s="7" t="b">
        <f t="shared" si="2"/>
        <v>0</v>
      </c>
      <c r="K32" s="92" t="b">
        <v>1</v>
      </c>
      <c r="L32" s="69" t="b">
        <v>0</v>
      </c>
      <c r="M32" s="93" t="b">
        <v>0</v>
      </c>
      <c r="N32" s="7">
        <v>31</v>
      </c>
      <c r="O32" s="7" t="b">
        <f t="shared" si="3"/>
        <v>1</v>
      </c>
      <c r="P32" s="7" t="b">
        <f t="shared" si="4"/>
        <v>0</v>
      </c>
      <c r="Q32" s="7" t="b">
        <f t="shared" si="5"/>
        <v>0</v>
      </c>
      <c r="S32" s="7" t="b">
        <f t="shared" si="6"/>
        <v>1</v>
      </c>
      <c r="T32" s="7" t="b">
        <f t="shared" si="7"/>
        <v>0</v>
      </c>
      <c r="U32" s="7" t="b">
        <f t="shared" si="8"/>
        <v>0</v>
      </c>
      <c r="W32" s="7">
        <f t="shared" si="9"/>
        <v>31</v>
      </c>
      <c r="X32" s="7">
        <f>'v-t_chart'!C32</f>
        <v>21.2</v>
      </c>
      <c r="Y32" s="7">
        <f t="shared" si="10"/>
        <v>105</v>
      </c>
      <c r="Z32" s="7">
        <f t="shared" si="11"/>
        <v>110</v>
      </c>
      <c r="AA32" s="7">
        <f t="shared" si="12"/>
        <v>90</v>
      </c>
      <c r="AB32" s="7">
        <f ca="1">calc_gear1!AS35*5+50</f>
        <v>55</v>
      </c>
      <c r="AC32" s="7">
        <f ca="1">IF(AND(calc_gear1!AT35=-1,calc_gear1!Z35=1),calc_gear1!AS35*5+50.5,IF(AND(calc_gear1!Y35=0,AB31-AC31=-0.5),calc_gear1!AS35*5+50.5,calc_gear1!O35*5+50.5))</f>
        <v>50.5</v>
      </c>
    </row>
    <row r="33" spans="1:29">
      <c r="A33" s="7">
        <v>32</v>
      </c>
      <c r="B33" s="7">
        <v>32</v>
      </c>
      <c r="C33" s="92" t="b">
        <v>1</v>
      </c>
      <c r="D33" s="69" t="b">
        <v>0</v>
      </c>
      <c r="E33" s="93" t="b">
        <v>0</v>
      </c>
      <c r="G33" s="7" t="b">
        <f t="shared" si="0"/>
        <v>1</v>
      </c>
      <c r="H33" s="7" t="b">
        <f t="shared" si="1"/>
        <v>0</v>
      </c>
      <c r="I33" s="7" t="b">
        <f t="shared" si="2"/>
        <v>0</v>
      </c>
      <c r="K33" s="92" t="b">
        <v>1</v>
      </c>
      <c r="L33" s="69" t="b">
        <v>0</v>
      </c>
      <c r="M33" s="93" t="b">
        <v>0</v>
      </c>
      <c r="N33" s="7">
        <v>32</v>
      </c>
      <c r="O33" s="7" t="b">
        <f t="shared" si="3"/>
        <v>1</v>
      </c>
      <c r="P33" s="7" t="b">
        <f t="shared" si="4"/>
        <v>0</v>
      </c>
      <c r="Q33" s="7" t="b">
        <f t="shared" si="5"/>
        <v>0</v>
      </c>
      <c r="S33" s="7" t="b">
        <f t="shared" si="6"/>
        <v>1</v>
      </c>
      <c r="T33" s="7" t="b">
        <f t="shared" si="7"/>
        <v>0</v>
      </c>
      <c r="U33" s="7" t="b">
        <f t="shared" si="8"/>
        <v>0</v>
      </c>
      <c r="W33" s="7">
        <f t="shared" si="9"/>
        <v>32</v>
      </c>
      <c r="X33" s="7">
        <f>'v-t_chart'!C33</f>
        <v>23.5</v>
      </c>
      <c r="Y33" s="7">
        <f t="shared" si="10"/>
        <v>105</v>
      </c>
      <c r="Z33" s="7">
        <f t="shared" si="11"/>
        <v>110</v>
      </c>
      <c r="AA33" s="7">
        <f t="shared" si="12"/>
        <v>90</v>
      </c>
      <c r="AB33" s="7">
        <f ca="1">calc_gear1!AS36*5+50</f>
        <v>55</v>
      </c>
      <c r="AC33" s="7">
        <f ca="1">IF(AND(calc_gear1!AT36=-1,calc_gear1!Z36=1),calc_gear1!AS36*5+50.5,IF(AND(calc_gear1!Y36=0,AB32-AC32=-0.5),calc_gear1!AS36*5+50.5,calc_gear1!O36*5+50.5))</f>
        <v>50.5</v>
      </c>
    </row>
    <row r="34" spans="1:29">
      <c r="A34" s="7">
        <v>33</v>
      </c>
      <c r="B34" s="7">
        <v>33</v>
      </c>
      <c r="C34" s="92" t="b">
        <v>1</v>
      </c>
      <c r="D34" s="69" t="b">
        <v>0</v>
      </c>
      <c r="E34" s="93" t="b">
        <v>0</v>
      </c>
      <c r="G34" s="7" t="b">
        <f t="shared" si="0"/>
        <v>1</v>
      </c>
      <c r="H34" s="7" t="b">
        <f t="shared" si="1"/>
        <v>0</v>
      </c>
      <c r="I34" s="7" t="b">
        <f t="shared" si="2"/>
        <v>0</v>
      </c>
      <c r="K34" s="92" t="b">
        <v>1</v>
      </c>
      <c r="L34" s="69" t="b">
        <v>0</v>
      </c>
      <c r="M34" s="93" t="b">
        <v>0</v>
      </c>
      <c r="N34" s="7">
        <v>33</v>
      </c>
      <c r="O34" s="7" t="b">
        <f t="shared" si="3"/>
        <v>1</v>
      </c>
      <c r="P34" s="7" t="b">
        <f t="shared" si="4"/>
        <v>0</v>
      </c>
      <c r="Q34" s="7" t="b">
        <f t="shared" si="5"/>
        <v>0</v>
      </c>
      <c r="S34" s="7" t="b">
        <f t="shared" si="6"/>
        <v>1</v>
      </c>
      <c r="T34" s="7" t="b">
        <f t="shared" si="7"/>
        <v>0</v>
      </c>
      <c r="U34" s="7" t="b">
        <f t="shared" si="8"/>
        <v>0</v>
      </c>
      <c r="W34" s="7">
        <f t="shared" si="9"/>
        <v>33</v>
      </c>
      <c r="X34" s="7">
        <f>'v-t_chart'!C34</f>
        <v>25.6</v>
      </c>
      <c r="Y34" s="7">
        <f t="shared" si="10"/>
        <v>105</v>
      </c>
      <c r="Z34" s="7">
        <f t="shared" si="11"/>
        <v>110</v>
      </c>
      <c r="AA34" s="7">
        <f t="shared" si="12"/>
        <v>90</v>
      </c>
      <c r="AB34" s="7">
        <f ca="1">calc_gear1!AS37*5+50</f>
        <v>55</v>
      </c>
      <c r="AC34" s="7">
        <f ca="1">IF(AND(calc_gear1!AT37=-1,calc_gear1!Z37=1),calc_gear1!AS37*5+50.5,IF(AND(calc_gear1!Y37=0,AB33-AC33=-0.5),calc_gear1!AS37*5+50.5,calc_gear1!O37*5+50.5))</f>
        <v>50.5</v>
      </c>
    </row>
    <row r="35" spans="1:29">
      <c r="A35" s="7">
        <v>34</v>
      </c>
      <c r="B35" s="7">
        <v>34</v>
      </c>
      <c r="C35" s="92" t="b">
        <v>1</v>
      </c>
      <c r="D35" s="69" t="b">
        <v>0</v>
      </c>
      <c r="E35" s="93" t="b">
        <v>0</v>
      </c>
      <c r="G35" s="7" t="b">
        <f t="shared" si="0"/>
        <v>1</v>
      </c>
      <c r="H35" s="7" t="b">
        <f t="shared" si="1"/>
        <v>0</v>
      </c>
      <c r="I35" s="7" t="b">
        <f t="shared" si="2"/>
        <v>0</v>
      </c>
      <c r="K35" s="92" t="b">
        <v>1</v>
      </c>
      <c r="L35" s="69" t="b">
        <v>0</v>
      </c>
      <c r="M35" s="93" t="b">
        <v>0</v>
      </c>
      <c r="N35" s="7">
        <v>34</v>
      </c>
      <c r="O35" s="7" t="b">
        <f t="shared" si="3"/>
        <v>1</v>
      </c>
      <c r="P35" s="7" t="b">
        <f t="shared" si="4"/>
        <v>0</v>
      </c>
      <c r="Q35" s="7" t="b">
        <f t="shared" si="5"/>
        <v>0</v>
      </c>
      <c r="S35" s="7" t="b">
        <f t="shared" si="6"/>
        <v>1</v>
      </c>
      <c r="T35" s="7" t="b">
        <f t="shared" si="7"/>
        <v>0</v>
      </c>
      <c r="U35" s="7" t="b">
        <f t="shared" si="8"/>
        <v>0</v>
      </c>
      <c r="W35" s="7">
        <f t="shared" si="9"/>
        <v>34</v>
      </c>
      <c r="X35" s="7">
        <f>'v-t_chart'!C35</f>
        <v>27.1</v>
      </c>
      <c r="Y35" s="7">
        <f t="shared" si="10"/>
        <v>105</v>
      </c>
      <c r="Z35" s="7">
        <f t="shared" si="11"/>
        <v>110</v>
      </c>
      <c r="AA35" s="7">
        <f t="shared" si="12"/>
        <v>90</v>
      </c>
      <c r="AB35" s="7">
        <f ca="1">calc_gear1!AS38*5+50</f>
        <v>55</v>
      </c>
      <c r="AC35" s="7">
        <f ca="1">IF(AND(calc_gear1!AT38=-1,calc_gear1!Z38=1),calc_gear1!AS38*5+50.5,IF(AND(calc_gear1!Y38=0,AB34-AC34=-0.5),calc_gear1!AS38*5+50.5,calc_gear1!O38*5+50.5))</f>
        <v>50.5</v>
      </c>
    </row>
    <row r="36" spans="1:29">
      <c r="A36" s="7">
        <v>35</v>
      </c>
      <c r="B36" s="7">
        <v>35</v>
      </c>
      <c r="C36" s="92" t="b">
        <v>1</v>
      </c>
      <c r="D36" s="69" t="b">
        <v>0</v>
      </c>
      <c r="E36" s="93" t="b">
        <v>0</v>
      </c>
      <c r="G36" s="7" t="b">
        <f t="shared" si="0"/>
        <v>1</v>
      </c>
      <c r="H36" s="7" t="b">
        <f t="shared" si="1"/>
        <v>0</v>
      </c>
      <c r="I36" s="7" t="b">
        <f t="shared" si="2"/>
        <v>0</v>
      </c>
      <c r="K36" s="92" t="b">
        <v>1</v>
      </c>
      <c r="L36" s="69" t="b">
        <v>0</v>
      </c>
      <c r="M36" s="93" t="b">
        <v>0</v>
      </c>
      <c r="N36" s="7">
        <v>35</v>
      </c>
      <c r="O36" s="7" t="b">
        <f t="shared" si="3"/>
        <v>1</v>
      </c>
      <c r="P36" s="7" t="b">
        <f t="shared" si="4"/>
        <v>0</v>
      </c>
      <c r="Q36" s="7" t="b">
        <f t="shared" si="5"/>
        <v>0</v>
      </c>
      <c r="S36" s="7" t="b">
        <f t="shared" si="6"/>
        <v>1</v>
      </c>
      <c r="T36" s="7" t="b">
        <f t="shared" si="7"/>
        <v>0</v>
      </c>
      <c r="U36" s="7" t="b">
        <f t="shared" si="8"/>
        <v>0</v>
      </c>
      <c r="W36" s="7">
        <f t="shared" si="9"/>
        <v>35</v>
      </c>
      <c r="X36" s="7">
        <f>'v-t_chart'!C36</f>
        <v>28</v>
      </c>
      <c r="Y36" s="7">
        <f t="shared" si="10"/>
        <v>105</v>
      </c>
      <c r="Z36" s="7">
        <f t="shared" si="11"/>
        <v>110</v>
      </c>
      <c r="AA36" s="7">
        <f t="shared" si="12"/>
        <v>90</v>
      </c>
      <c r="AB36" s="7">
        <f ca="1">calc_gear1!AS39*5+50</f>
        <v>55</v>
      </c>
      <c r="AC36" s="7">
        <f ca="1">IF(AND(calc_gear1!AT39=-1,calc_gear1!Z39=1),calc_gear1!AS39*5+50.5,IF(AND(calc_gear1!Y39=0,AB35-AC35=-0.5),calc_gear1!AS39*5+50.5,calc_gear1!O39*5+50.5))</f>
        <v>50.5</v>
      </c>
    </row>
    <row r="37" spans="1:29">
      <c r="A37" s="7">
        <v>36</v>
      </c>
      <c r="B37" s="7">
        <v>36</v>
      </c>
      <c r="C37" s="92" t="b">
        <v>1</v>
      </c>
      <c r="D37" s="69" t="b">
        <v>0</v>
      </c>
      <c r="E37" s="93" t="b">
        <v>0</v>
      </c>
      <c r="G37" s="7" t="b">
        <f t="shared" si="0"/>
        <v>1</v>
      </c>
      <c r="H37" s="7" t="b">
        <f t="shared" si="1"/>
        <v>0</v>
      </c>
      <c r="I37" s="7" t="b">
        <f t="shared" si="2"/>
        <v>0</v>
      </c>
      <c r="K37" s="92" t="b">
        <v>1</v>
      </c>
      <c r="L37" s="69" t="b">
        <v>0</v>
      </c>
      <c r="M37" s="93" t="b">
        <v>0</v>
      </c>
      <c r="N37" s="7">
        <v>36</v>
      </c>
      <c r="O37" s="7" t="b">
        <f t="shared" si="3"/>
        <v>1</v>
      </c>
      <c r="P37" s="7" t="b">
        <f t="shared" si="4"/>
        <v>0</v>
      </c>
      <c r="Q37" s="7" t="b">
        <f t="shared" si="5"/>
        <v>0</v>
      </c>
      <c r="S37" s="7" t="b">
        <f t="shared" si="6"/>
        <v>1</v>
      </c>
      <c r="T37" s="7" t="b">
        <f t="shared" si="7"/>
        <v>0</v>
      </c>
      <c r="U37" s="7" t="b">
        <f t="shared" si="8"/>
        <v>0</v>
      </c>
      <c r="W37" s="7">
        <f t="shared" si="9"/>
        <v>36</v>
      </c>
      <c r="X37" s="7">
        <f>'v-t_chart'!C37</f>
        <v>28.7</v>
      </c>
      <c r="Y37" s="7">
        <f t="shared" si="10"/>
        <v>105</v>
      </c>
      <c r="Z37" s="7">
        <f t="shared" si="11"/>
        <v>110</v>
      </c>
      <c r="AA37" s="7">
        <f t="shared" si="12"/>
        <v>90</v>
      </c>
      <c r="AB37" s="7">
        <f ca="1">calc_gear1!AS40*5+50</f>
        <v>55</v>
      </c>
      <c r="AC37" s="7">
        <f ca="1">IF(AND(calc_gear1!AT40=-1,calc_gear1!Z40=1),calc_gear1!AS40*5+50.5,IF(AND(calc_gear1!Y40=0,AB36-AC36=-0.5),calc_gear1!AS40*5+50.5,calc_gear1!O40*5+50.5))</f>
        <v>50.5</v>
      </c>
    </row>
    <row r="38" spans="1:29">
      <c r="A38" s="7">
        <v>37</v>
      </c>
      <c r="B38" s="7">
        <v>37</v>
      </c>
      <c r="C38" s="92" t="b">
        <v>1</v>
      </c>
      <c r="D38" s="69" t="b">
        <v>0</v>
      </c>
      <c r="E38" s="93" t="b">
        <v>0</v>
      </c>
      <c r="G38" s="7" t="b">
        <f t="shared" si="0"/>
        <v>1</v>
      </c>
      <c r="H38" s="7" t="b">
        <f t="shared" si="1"/>
        <v>0</v>
      </c>
      <c r="I38" s="7" t="b">
        <f t="shared" si="2"/>
        <v>0</v>
      </c>
      <c r="K38" s="92" t="b">
        <v>1</v>
      </c>
      <c r="L38" s="69" t="b">
        <v>0</v>
      </c>
      <c r="M38" s="93" t="b">
        <v>0</v>
      </c>
      <c r="N38" s="7">
        <v>37</v>
      </c>
      <c r="O38" s="7" t="b">
        <f t="shared" si="3"/>
        <v>1</v>
      </c>
      <c r="P38" s="7" t="b">
        <f t="shared" si="4"/>
        <v>0</v>
      </c>
      <c r="Q38" s="7" t="b">
        <f t="shared" si="5"/>
        <v>0</v>
      </c>
      <c r="S38" s="7" t="b">
        <f t="shared" si="6"/>
        <v>1</v>
      </c>
      <c r="T38" s="7" t="b">
        <f t="shared" si="7"/>
        <v>0</v>
      </c>
      <c r="U38" s="7" t="b">
        <f t="shared" si="8"/>
        <v>0</v>
      </c>
      <c r="W38" s="7">
        <f t="shared" si="9"/>
        <v>37</v>
      </c>
      <c r="X38" s="7">
        <f>'v-t_chart'!C38</f>
        <v>29.2</v>
      </c>
      <c r="Y38" s="7">
        <f t="shared" si="10"/>
        <v>105</v>
      </c>
      <c r="Z38" s="7">
        <f t="shared" si="11"/>
        <v>110</v>
      </c>
      <c r="AA38" s="7">
        <f t="shared" si="12"/>
        <v>90</v>
      </c>
      <c r="AB38" s="7">
        <f ca="1">calc_gear1!AS41*5+50</f>
        <v>55</v>
      </c>
      <c r="AC38" s="7">
        <f ca="1">IF(AND(calc_gear1!AT41=-1,calc_gear1!Z41=1),calc_gear1!AS41*5+50.5,IF(AND(calc_gear1!Y41=0,AB37-AC37=-0.5),calc_gear1!AS41*5+50.5,calc_gear1!O41*5+50.5))</f>
        <v>50.5</v>
      </c>
    </row>
    <row r="39" spans="1:29">
      <c r="A39" s="7">
        <v>38</v>
      </c>
      <c r="B39" s="7">
        <v>38</v>
      </c>
      <c r="C39" s="92" t="b">
        <v>1</v>
      </c>
      <c r="D39" s="69" t="b">
        <v>0</v>
      </c>
      <c r="E39" s="93" t="b">
        <v>0</v>
      </c>
      <c r="G39" s="7" t="b">
        <f t="shared" si="0"/>
        <v>1</v>
      </c>
      <c r="H39" s="7" t="b">
        <f t="shared" si="1"/>
        <v>0</v>
      </c>
      <c r="I39" s="7" t="b">
        <f t="shared" si="2"/>
        <v>0</v>
      </c>
      <c r="K39" s="92" t="b">
        <v>1</v>
      </c>
      <c r="L39" s="69" t="b">
        <v>0</v>
      </c>
      <c r="M39" s="93" t="b">
        <v>0</v>
      </c>
      <c r="N39" s="7">
        <v>38</v>
      </c>
      <c r="O39" s="7" t="b">
        <f t="shared" si="3"/>
        <v>1</v>
      </c>
      <c r="P39" s="7" t="b">
        <f t="shared" si="4"/>
        <v>0</v>
      </c>
      <c r="Q39" s="7" t="b">
        <f t="shared" si="5"/>
        <v>0</v>
      </c>
      <c r="S39" s="7" t="b">
        <f t="shared" si="6"/>
        <v>1</v>
      </c>
      <c r="T39" s="7" t="b">
        <f t="shared" si="7"/>
        <v>0</v>
      </c>
      <c r="U39" s="7" t="b">
        <f t="shared" si="8"/>
        <v>0</v>
      </c>
      <c r="W39" s="7">
        <f t="shared" si="9"/>
        <v>38</v>
      </c>
      <c r="X39" s="7">
        <f>'v-t_chart'!C39</f>
        <v>29.8</v>
      </c>
      <c r="Y39" s="7">
        <f t="shared" si="10"/>
        <v>105</v>
      </c>
      <c r="Z39" s="7">
        <f t="shared" si="11"/>
        <v>110</v>
      </c>
      <c r="AA39" s="7">
        <f t="shared" si="12"/>
        <v>90</v>
      </c>
      <c r="AB39" s="7">
        <f ca="1">calc_gear1!AS42*5+50</f>
        <v>55</v>
      </c>
      <c r="AC39" s="7">
        <f ca="1">IF(AND(calc_gear1!AT42=-1,calc_gear1!Z42=1),calc_gear1!AS42*5+50.5,IF(AND(calc_gear1!Y42=0,AB38-AC38=-0.5),calc_gear1!AS42*5+50.5,calc_gear1!O42*5+50.5))</f>
        <v>50.5</v>
      </c>
    </row>
    <row r="40" spans="1:29">
      <c r="A40" s="7">
        <v>39</v>
      </c>
      <c r="B40" s="7">
        <v>39</v>
      </c>
      <c r="C40" s="92" t="b">
        <v>0</v>
      </c>
      <c r="D40" s="69" t="b">
        <v>1</v>
      </c>
      <c r="E40" s="93" t="b">
        <v>0</v>
      </c>
      <c r="G40" s="7" t="b">
        <f t="shared" si="0"/>
        <v>0</v>
      </c>
      <c r="H40" s="7" t="b">
        <f t="shared" si="1"/>
        <v>1</v>
      </c>
      <c r="I40" s="7" t="b">
        <f t="shared" si="2"/>
        <v>0</v>
      </c>
      <c r="K40" s="92" t="b">
        <v>0</v>
      </c>
      <c r="L40" s="69" t="b">
        <v>1</v>
      </c>
      <c r="M40" s="93" t="b">
        <v>0</v>
      </c>
      <c r="N40" s="7">
        <v>39</v>
      </c>
      <c r="O40" s="7" t="b">
        <f t="shared" si="3"/>
        <v>0</v>
      </c>
      <c r="P40" s="7" t="b">
        <f t="shared" si="4"/>
        <v>1</v>
      </c>
      <c r="Q40" s="7" t="b">
        <f t="shared" si="5"/>
        <v>0</v>
      </c>
      <c r="S40" s="7" t="b">
        <f t="shared" si="6"/>
        <v>0</v>
      </c>
      <c r="T40" s="7" t="b">
        <f t="shared" si="7"/>
        <v>1</v>
      </c>
      <c r="U40" s="7" t="b">
        <f t="shared" si="8"/>
        <v>0</v>
      </c>
      <c r="W40" s="7">
        <f t="shared" si="9"/>
        <v>39</v>
      </c>
      <c r="X40" s="7">
        <f>'v-t_chart'!C40</f>
        <v>30.4</v>
      </c>
      <c r="Y40" s="7">
        <f t="shared" si="10"/>
        <v>100</v>
      </c>
      <c r="Z40" s="7">
        <f t="shared" si="11"/>
        <v>115</v>
      </c>
      <c r="AA40" s="7">
        <f t="shared" si="12"/>
        <v>90</v>
      </c>
      <c r="AB40" s="7">
        <f ca="1">calc_gear1!AS43*5+50</f>
        <v>55</v>
      </c>
      <c r="AC40" s="7">
        <f ca="1">IF(AND(calc_gear1!AT43=-1,calc_gear1!Z43=1),calc_gear1!AS43*5+50.5,IF(AND(calc_gear1!Y43=0,AB39-AC39=-0.5),calc_gear1!AS43*5+50.5,calc_gear1!O43*5+50.5))</f>
        <v>50.5</v>
      </c>
    </row>
    <row r="41" spans="1:29">
      <c r="A41" s="7">
        <v>40</v>
      </c>
      <c r="B41" s="7">
        <v>40</v>
      </c>
      <c r="C41" s="92" t="b">
        <v>0</v>
      </c>
      <c r="D41" s="69" t="b">
        <v>1</v>
      </c>
      <c r="E41" s="93" t="b">
        <v>0</v>
      </c>
      <c r="G41" s="7" t="b">
        <f t="shared" si="0"/>
        <v>0</v>
      </c>
      <c r="H41" s="7" t="b">
        <f t="shared" si="1"/>
        <v>1</v>
      </c>
      <c r="I41" s="7" t="b">
        <f t="shared" si="2"/>
        <v>0</v>
      </c>
      <c r="K41" s="92" t="b">
        <v>0</v>
      </c>
      <c r="L41" s="69" t="b">
        <v>1</v>
      </c>
      <c r="M41" s="93" t="b">
        <v>0</v>
      </c>
      <c r="N41" s="7">
        <v>40</v>
      </c>
      <c r="O41" s="7" t="b">
        <f t="shared" si="3"/>
        <v>0</v>
      </c>
      <c r="P41" s="7" t="b">
        <f t="shared" si="4"/>
        <v>1</v>
      </c>
      <c r="Q41" s="7" t="b">
        <f t="shared" si="5"/>
        <v>0</v>
      </c>
      <c r="S41" s="7" t="b">
        <f t="shared" si="6"/>
        <v>0</v>
      </c>
      <c r="T41" s="7" t="b">
        <f t="shared" si="7"/>
        <v>1</v>
      </c>
      <c r="U41" s="7" t="b">
        <f t="shared" si="8"/>
        <v>0</v>
      </c>
      <c r="W41" s="7">
        <f t="shared" si="9"/>
        <v>40</v>
      </c>
      <c r="X41" s="7">
        <f>'v-t_chart'!C41</f>
        <v>29.6</v>
      </c>
      <c r="Y41" s="7">
        <f t="shared" si="10"/>
        <v>100</v>
      </c>
      <c r="Z41" s="7">
        <f t="shared" si="11"/>
        <v>115</v>
      </c>
      <c r="AA41" s="7">
        <f t="shared" si="12"/>
        <v>90</v>
      </c>
      <c r="AB41" s="7">
        <f ca="1">calc_gear1!AS44*5+50</f>
        <v>55</v>
      </c>
      <c r="AC41" s="7">
        <f ca="1">IF(AND(calc_gear1!AT44=-1,calc_gear1!Z44=1),calc_gear1!AS44*5+50.5,IF(AND(calc_gear1!Y44=0,AB40-AC40=-0.5),calc_gear1!AS44*5+50.5,calc_gear1!O44*5+50.5))</f>
        <v>50.5</v>
      </c>
    </row>
    <row r="42" spans="1:29">
      <c r="A42" s="7">
        <v>41</v>
      </c>
      <c r="B42" s="7">
        <v>41</v>
      </c>
      <c r="C42" s="92" t="b">
        <v>0</v>
      </c>
      <c r="D42" s="69" t="b">
        <v>1</v>
      </c>
      <c r="E42" s="93" t="b">
        <v>0</v>
      </c>
      <c r="G42" s="7" t="b">
        <f t="shared" si="0"/>
        <v>0</v>
      </c>
      <c r="H42" s="7" t="b">
        <f t="shared" si="1"/>
        <v>1</v>
      </c>
      <c r="I42" s="7" t="b">
        <f t="shared" si="2"/>
        <v>0</v>
      </c>
      <c r="K42" s="92" t="b">
        <v>0</v>
      </c>
      <c r="L42" s="69" t="b">
        <v>1</v>
      </c>
      <c r="M42" s="93" t="b">
        <v>0</v>
      </c>
      <c r="N42" s="7">
        <v>41</v>
      </c>
      <c r="O42" s="7" t="b">
        <f t="shared" si="3"/>
        <v>0</v>
      </c>
      <c r="P42" s="7" t="b">
        <f t="shared" si="4"/>
        <v>1</v>
      </c>
      <c r="Q42" s="7" t="b">
        <f t="shared" si="5"/>
        <v>0</v>
      </c>
      <c r="S42" s="7" t="b">
        <f t="shared" si="6"/>
        <v>0</v>
      </c>
      <c r="T42" s="7" t="b">
        <f t="shared" si="7"/>
        <v>1</v>
      </c>
      <c r="U42" s="7" t="b">
        <f t="shared" si="8"/>
        <v>0</v>
      </c>
      <c r="W42" s="7">
        <f t="shared" si="9"/>
        <v>41</v>
      </c>
      <c r="X42" s="7">
        <f>'v-t_chart'!C42</f>
        <v>28.7</v>
      </c>
      <c r="Y42" s="7">
        <f t="shared" si="10"/>
        <v>100</v>
      </c>
      <c r="Z42" s="7">
        <f t="shared" si="11"/>
        <v>115</v>
      </c>
      <c r="AA42" s="7">
        <f t="shared" si="12"/>
        <v>90</v>
      </c>
      <c r="AB42" s="7">
        <f ca="1">calc_gear1!AS45*5+50</f>
        <v>55</v>
      </c>
      <c r="AC42" s="7">
        <f ca="1">IF(AND(calc_gear1!AT45=-1,calc_gear1!Z45=1),calc_gear1!AS45*5+50.5,IF(AND(calc_gear1!Y45=0,AB41-AC41=-0.5),calc_gear1!AS45*5+50.5,calc_gear1!O45*5+50.5))</f>
        <v>50.5</v>
      </c>
    </row>
    <row r="43" spans="1:29">
      <c r="A43" s="7">
        <v>42</v>
      </c>
      <c r="B43" s="7">
        <v>42</v>
      </c>
      <c r="C43" s="92" t="b">
        <v>0</v>
      </c>
      <c r="D43" s="69" t="b">
        <v>1</v>
      </c>
      <c r="E43" s="93" t="b">
        <v>0</v>
      </c>
      <c r="G43" s="7" t="b">
        <f t="shared" si="0"/>
        <v>0</v>
      </c>
      <c r="H43" s="7" t="b">
        <f t="shared" si="1"/>
        <v>1</v>
      </c>
      <c r="I43" s="7" t="b">
        <f t="shared" si="2"/>
        <v>0</v>
      </c>
      <c r="K43" s="92" t="b">
        <v>0</v>
      </c>
      <c r="L43" s="69" t="b">
        <v>1</v>
      </c>
      <c r="M43" s="93" t="b">
        <v>0</v>
      </c>
      <c r="N43" s="7">
        <v>42</v>
      </c>
      <c r="O43" s="7" t="b">
        <f t="shared" si="3"/>
        <v>0</v>
      </c>
      <c r="P43" s="7" t="b">
        <f t="shared" si="4"/>
        <v>1</v>
      </c>
      <c r="Q43" s="7" t="b">
        <f t="shared" si="5"/>
        <v>0</v>
      </c>
      <c r="S43" s="7" t="b">
        <f t="shared" si="6"/>
        <v>0</v>
      </c>
      <c r="T43" s="7" t="b">
        <f t="shared" si="7"/>
        <v>1</v>
      </c>
      <c r="U43" s="7" t="b">
        <f t="shared" si="8"/>
        <v>0</v>
      </c>
      <c r="W43" s="7">
        <f t="shared" si="9"/>
        <v>42</v>
      </c>
      <c r="X43" s="7">
        <f>'v-t_chart'!C43</f>
        <v>27.9</v>
      </c>
      <c r="Y43" s="7">
        <f t="shared" si="10"/>
        <v>100</v>
      </c>
      <c r="Z43" s="7">
        <f t="shared" si="11"/>
        <v>115</v>
      </c>
      <c r="AA43" s="7">
        <f t="shared" si="12"/>
        <v>90</v>
      </c>
      <c r="AB43" s="7">
        <f ca="1">calc_gear1!AS46*5+50</f>
        <v>55</v>
      </c>
      <c r="AC43" s="7">
        <f ca="1">IF(AND(calc_gear1!AT46=-1,calc_gear1!Z46=1),calc_gear1!AS46*5+50.5,IF(AND(calc_gear1!Y46=0,AB42-AC42=-0.5),calc_gear1!AS46*5+50.5,calc_gear1!O46*5+50.5))</f>
        <v>50.5</v>
      </c>
    </row>
    <row r="44" spans="1:29">
      <c r="A44" s="7">
        <v>43</v>
      </c>
      <c r="B44" s="7">
        <v>43</v>
      </c>
      <c r="C44" s="92" t="b">
        <v>0</v>
      </c>
      <c r="D44" s="69" t="b">
        <v>1</v>
      </c>
      <c r="E44" s="93" t="b">
        <v>0</v>
      </c>
      <c r="G44" s="7" t="b">
        <f t="shared" si="0"/>
        <v>0</v>
      </c>
      <c r="H44" s="7" t="b">
        <f t="shared" si="1"/>
        <v>1</v>
      </c>
      <c r="I44" s="7" t="b">
        <f t="shared" si="2"/>
        <v>0</v>
      </c>
      <c r="K44" s="92" t="b">
        <v>0</v>
      </c>
      <c r="L44" s="69" t="b">
        <v>1</v>
      </c>
      <c r="M44" s="93" t="b">
        <v>0</v>
      </c>
      <c r="N44" s="7">
        <v>43</v>
      </c>
      <c r="O44" s="7" t="b">
        <f t="shared" si="3"/>
        <v>0</v>
      </c>
      <c r="P44" s="7" t="b">
        <f t="shared" si="4"/>
        <v>1</v>
      </c>
      <c r="Q44" s="7" t="b">
        <f t="shared" si="5"/>
        <v>0</v>
      </c>
      <c r="S44" s="7" t="b">
        <f t="shared" si="6"/>
        <v>0</v>
      </c>
      <c r="T44" s="7" t="b">
        <f t="shared" si="7"/>
        <v>1</v>
      </c>
      <c r="U44" s="7" t="b">
        <f t="shared" si="8"/>
        <v>0</v>
      </c>
      <c r="W44" s="7">
        <f t="shared" si="9"/>
        <v>43</v>
      </c>
      <c r="X44" s="7">
        <f>'v-t_chart'!C44</f>
        <v>27.5</v>
      </c>
      <c r="Y44" s="7">
        <f t="shared" si="10"/>
        <v>100</v>
      </c>
      <c r="Z44" s="7">
        <f t="shared" si="11"/>
        <v>115</v>
      </c>
      <c r="AA44" s="7">
        <f t="shared" si="12"/>
        <v>90</v>
      </c>
      <c r="AB44" s="7">
        <f ca="1">calc_gear1!AS47*5+50</f>
        <v>55</v>
      </c>
      <c r="AC44" s="7">
        <f ca="1">IF(AND(calc_gear1!AT47=-1,calc_gear1!Z47=1),calc_gear1!AS47*5+50.5,IF(AND(calc_gear1!Y47=0,AB43-AC43=-0.5),calc_gear1!AS47*5+50.5,calc_gear1!O47*5+50.5))</f>
        <v>50.5</v>
      </c>
    </row>
    <row r="45" spans="1:29">
      <c r="A45" s="7">
        <v>44</v>
      </c>
      <c r="B45" s="7">
        <v>44</v>
      </c>
      <c r="C45" s="92" t="b">
        <v>0</v>
      </c>
      <c r="D45" s="69" t="b">
        <v>1</v>
      </c>
      <c r="E45" s="93" t="b">
        <v>0</v>
      </c>
      <c r="G45" s="7" t="b">
        <f t="shared" si="0"/>
        <v>0</v>
      </c>
      <c r="H45" s="7" t="b">
        <f t="shared" si="1"/>
        <v>1</v>
      </c>
      <c r="I45" s="7" t="b">
        <f t="shared" si="2"/>
        <v>0</v>
      </c>
      <c r="K45" s="92" t="b">
        <v>0</v>
      </c>
      <c r="L45" s="69" t="b">
        <v>1</v>
      </c>
      <c r="M45" s="93" t="b">
        <v>0</v>
      </c>
      <c r="N45" s="7">
        <v>44</v>
      </c>
      <c r="O45" s="7" t="b">
        <f t="shared" si="3"/>
        <v>0</v>
      </c>
      <c r="P45" s="7" t="b">
        <f t="shared" si="4"/>
        <v>1</v>
      </c>
      <c r="Q45" s="7" t="b">
        <f t="shared" si="5"/>
        <v>0</v>
      </c>
      <c r="S45" s="7" t="b">
        <f t="shared" si="6"/>
        <v>0</v>
      </c>
      <c r="T45" s="7" t="b">
        <f t="shared" si="7"/>
        <v>1</v>
      </c>
      <c r="U45" s="7" t="b">
        <f t="shared" si="8"/>
        <v>0</v>
      </c>
      <c r="W45" s="7">
        <f t="shared" si="9"/>
        <v>44</v>
      </c>
      <c r="X45" s="7">
        <f>'v-t_chart'!C45</f>
        <v>27.3</v>
      </c>
      <c r="Y45" s="7">
        <f t="shared" si="10"/>
        <v>100</v>
      </c>
      <c r="Z45" s="7">
        <f t="shared" si="11"/>
        <v>115</v>
      </c>
      <c r="AA45" s="7">
        <f t="shared" si="12"/>
        <v>90</v>
      </c>
      <c r="AB45" s="7">
        <f ca="1">calc_gear1!AS48*5+50</f>
        <v>55</v>
      </c>
      <c r="AC45" s="7">
        <f ca="1">IF(AND(calc_gear1!AT48=-1,calc_gear1!Z48=1),calc_gear1!AS48*5+50.5,IF(AND(calc_gear1!Y48=0,AB44-AC44=-0.5),calc_gear1!AS48*5+50.5,calc_gear1!O48*5+50.5))</f>
        <v>50.5</v>
      </c>
    </row>
    <row r="46" spans="1:29">
      <c r="A46" s="7">
        <v>45</v>
      </c>
      <c r="B46" s="7">
        <v>45</v>
      </c>
      <c r="C46" s="92" t="b">
        <v>0</v>
      </c>
      <c r="D46" s="69" t="b">
        <v>1</v>
      </c>
      <c r="E46" s="93" t="b">
        <v>0</v>
      </c>
      <c r="G46" s="7" t="b">
        <f t="shared" si="0"/>
        <v>0</v>
      </c>
      <c r="H46" s="7" t="b">
        <f t="shared" si="1"/>
        <v>1</v>
      </c>
      <c r="I46" s="7" t="b">
        <f t="shared" si="2"/>
        <v>0</v>
      </c>
      <c r="K46" s="92" t="b">
        <v>0</v>
      </c>
      <c r="L46" s="69" t="b">
        <v>1</v>
      </c>
      <c r="M46" s="93" t="b">
        <v>0</v>
      </c>
      <c r="N46" s="7">
        <v>45</v>
      </c>
      <c r="O46" s="7" t="b">
        <f t="shared" si="3"/>
        <v>0</v>
      </c>
      <c r="P46" s="7" t="b">
        <f t="shared" si="4"/>
        <v>1</v>
      </c>
      <c r="Q46" s="7" t="b">
        <f t="shared" si="5"/>
        <v>0</v>
      </c>
      <c r="S46" s="7" t="b">
        <f t="shared" si="6"/>
        <v>0</v>
      </c>
      <c r="T46" s="7" t="b">
        <f t="shared" si="7"/>
        <v>1</v>
      </c>
      <c r="U46" s="7" t="b">
        <f t="shared" si="8"/>
        <v>0</v>
      </c>
      <c r="W46" s="7">
        <f t="shared" si="9"/>
        <v>45</v>
      </c>
      <c r="X46" s="7">
        <f>'v-t_chart'!C46</f>
        <v>27.4</v>
      </c>
      <c r="Y46" s="7">
        <f t="shared" si="10"/>
        <v>100</v>
      </c>
      <c r="Z46" s="7">
        <f t="shared" si="11"/>
        <v>115</v>
      </c>
      <c r="AA46" s="7">
        <f t="shared" si="12"/>
        <v>90</v>
      </c>
      <c r="AB46" s="7">
        <f ca="1">calc_gear1!AS49*5+50</f>
        <v>55</v>
      </c>
      <c r="AC46" s="7">
        <f ca="1">IF(AND(calc_gear1!AT49=-1,calc_gear1!Z49=1),calc_gear1!AS49*5+50.5,IF(AND(calc_gear1!Y49=0,AB45-AC45=-0.5),calc_gear1!AS49*5+50.5,calc_gear1!O49*5+50.5))</f>
        <v>50.5</v>
      </c>
    </row>
    <row r="47" spans="1:29">
      <c r="A47" s="7">
        <v>46</v>
      </c>
      <c r="B47" s="7">
        <v>46</v>
      </c>
      <c r="C47" s="92" t="b">
        <v>0</v>
      </c>
      <c r="D47" s="69" t="b">
        <v>1</v>
      </c>
      <c r="E47" s="93" t="b">
        <v>0</v>
      </c>
      <c r="G47" s="7" t="b">
        <f t="shared" si="0"/>
        <v>0</v>
      </c>
      <c r="H47" s="7" t="b">
        <f t="shared" si="1"/>
        <v>1</v>
      </c>
      <c r="I47" s="7" t="b">
        <f t="shared" si="2"/>
        <v>0</v>
      </c>
      <c r="K47" s="92" t="b">
        <v>0</v>
      </c>
      <c r="L47" s="69" t="b">
        <v>1</v>
      </c>
      <c r="M47" s="93" t="b">
        <v>0</v>
      </c>
      <c r="N47" s="7">
        <v>46</v>
      </c>
      <c r="O47" s="7" t="b">
        <f t="shared" si="3"/>
        <v>0</v>
      </c>
      <c r="P47" s="7" t="b">
        <f t="shared" si="4"/>
        <v>1</v>
      </c>
      <c r="Q47" s="7" t="b">
        <f t="shared" si="5"/>
        <v>0</v>
      </c>
      <c r="S47" s="7" t="b">
        <f t="shared" si="6"/>
        <v>0</v>
      </c>
      <c r="T47" s="7" t="b">
        <f t="shared" si="7"/>
        <v>1</v>
      </c>
      <c r="U47" s="7" t="b">
        <f t="shared" si="8"/>
        <v>0</v>
      </c>
      <c r="W47" s="7">
        <f t="shared" si="9"/>
        <v>46</v>
      </c>
      <c r="X47" s="7">
        <f>'v-t_chart'!C47</f>
        <v>27.5</v>
      </c>
      <c r="Y47" s="7">
        <f t="shared" si="10"/>
        <v>100</v>
      </c>
      <c r="Z47" s="7">
        <f t="shared" si="11"/>
        <v>115</v>
      </c>
      <c r="AA47" s="7">
        <f t="shared" si="12"/>
        <v>90</v>
      </c>
      <c r="AB47" s="7">
        <f ca="1">calc_gear1!AS50*5+50</f>
        <v>55</v>
      </c>
      <c r="AC47" s="7">
        <f ca="1">IF(AND(calc_gear1!AT50=-1,calc_gear1!Z50=1),calc_gear1!AS50*5+50.5,IF(AND(calc_gear1!Y50=0,AB46-AC46=-0.5),calc_gear1!AS50*5+50.5,calc_gear1!O50*5+50.5))</f>
        <v>50.5</v>
      </c>
    </row>
    <row r="48" spans="1:29">
      <c r="A48" s="7">
        <v>47</v>
      </c>
      <c r="B48" s="7">
        <v>47</v>
      </c>
      <c r="C48" s="92" t="b">
        <v>0</v>
      </c>
      <c r="D48" s="69" t="b">
        <v>1</v>
      </c>
      <c r="E48" s="93" t="b">
        <v>0</v>
      </c>
      <c r="G48" s="7" t="b">
        <f t="shared" si="0"/>
        <v>0</v>
      </c>
      <c r="H48" s="7" t="b">
        <f t="shared" si="1"/>
        <v>1</v>
      </c>
      <c r="I48" s="7" t="b">
        <f t="shared" si="2"/>
        <v>0</v>
      </c>
      <c r="K48" s="92" t="b">
        <v>0</v>
      </c>
      <c r="L48" s="69" t="b">
        <v>1</v>
      </c>
      <c r="M48" s="93" t="b">
        <v>0</v>
      </c>
      <c r="N48" s="7">
        <v>47</v>
      </c>
      <c r="O48" s="7" t="b">
        <f t="shared" si="3"/>
        <v>0</v>
      </c>
      <c r="P48" s="7" t="b">
        <f t="shared" si="4"/>
        <v>1</v>
      </c>
      <c r="Q48" s="7" t="b">
        <f t="shared" si="5"/>
        <v>0</v>
      </c>
      <c r="S48" s="7" t="b">
        <f t="shared" si="6"/>
        <v>0</v>
      </c>
      <c r="T48" s="7" t="b">
        <f t="shared" si="7"/>
        <v>1</v>
      </c>
      <c r="U48" s="7" t="b">
        <f t="shared" si="8"/>
        <v>0</v>
      </c>
      <c r="W48" s="7">
        <f t="shared" si="9"/>
        <v>47</v>
      </c>
      <c r="X48" s="7">
        <f>'v-t_chart'!C48</f>
        <v>27.6</v>
      </c>
      <c r="Y48" s="7">
        <f t="shared" si="10"/>
        <v>100</v>
      </c>
      <c r="Z48" s="7">
        <f t="shared" si="11"/>
        <v>115</v>
      </c>
      <c r="AA48" s="7">
        <f t="shared" si="12"/>
        <v>90</v>
      </c>
      <c r="AB48" s="7">
        <f ca="1">calc_gear1!AS51*5+50</f>
        <v>55</v>
      </c>
      <c r="AC48" s="7">
        <f ca="1">IF(AND(calc_gear1!AT51=-1,calc_gear1!Z51=1),calc_gear1!AS51*5+50.5,IF(AND(calc_gear1!Y51=0,AB47-AC47=-0.5),calc_gear1!AS51*5+50.5,calc_gear1!O51*5+50.5))</f>
        <v>50.5</v>
      </c>
    </row>
    <row r="49" spans="1:29">
      <c r="A49" s="7">
        <v>48</v>
      </c>
      <c r="B49" s="7">
        <v>48</v>
      </c>
      <c r="C49" s="92" t="b">
        <v>0</v>
      </c>
      <c r="D49" s="69" t="b">
        <v>1</v>
      </c>
      <c r="E49" s="93" t="b">
        <v>0</v>
      </c>
      <c r="G49" s="7" t="b">
        <f t="shared" si="0"/>
        <v>0</v>
      </c>
      <c r="H49" s="7" t="b">
        <f t="shared" si="1"/>
        <v>1</v>
      </c>
      <c r="I49" s="7" t="b">
        <f t="shared" si="2"/>
        <v>0</v>
      </c>
      <c r="K49" s="92" t="b">
        <v>0</v>
      </c>
      <c r="L49" s="69" t="b">
        <v>1</v>
      </c>
      <c r="M49" s="93" t="b">
        <v>0</v>
      </c>
      <c r="N49" s="7">
        <v>48</v>
      </c>
      <c r="O49" s="7" t="b">
        <f t="shared" si="3"/>
        <v>0</v>
      </c>
      <c r="P49" s="7" t="b">
        <f t="shared" si="4"/>
        <v>1</v>
      </c>
      <c r="Q49" s="7" t="b">
        <f t="shared" si="5"/>
        <v>0</v>
      </c>
      <c r="S49" s="7" t="b">
        <f t="shared" si="6"/>
        <v>0</v>
      </c>
      <c r="T49" s="7" t="b">
        <f t="shared" si="7"/>
        <v>1</v>
      </c>
      <c r="U49" s="7" t="b">
        <f t="shared" si="8"/>
        <v>0</v>
      </c>
      <c r="W49" s="7">
        <f t="shared" si="9"/>
        <v>48</v>
      </c>
      <c r="X49" s="7">
        <f>'v-t_chart'!C49</f>
        <v>27.6</v>
      </c>
      <c r="Y49" s="7">
        <f t="shared" si="10"/>
        <v>100</v>
      </c>
      <c r="Z49" s="7">
        <f t="shared" si="11"/>
        <v>115</v>
      </c>
      <c r="AA49" s="7">
        <f t="shared" si="12"/>
        <v>90</v>
      </c>
      <c r="AB49" s="7">
        <f ca="1">calc_gear1!AS52*5+50</f>
        <v>55</v>
      </c>
      <c r="AC49" s="7">
        <f ca="1">IF(AND(calc_gear1!AT52=-1,calc_gear1!Z52=1),calc_gear1!AS52*5+50.5,IF(AND(calc_gear1!Y52=0,AB48-AC48=-0.5),calc_gear1!AS52*5+50.5,calc_gear1!O52*5+50.5))</f>
        <v>50.5</v>
      </c>
    </row>
    <row r="50" spans="1:29">
      <c r="A50" s="7">
        <v>49</v>
      </c>
      <c r="B50" s="7">
        <v>49</v>
      </c>
      <c r="C50" s="92" t="b">
        <v>0</v>
      </c>
      <c r="D50" s="69" t="b">
        <v>1</v>
      </c>
      <c r="E50" s="93" t="b">
        <v>0</v>
      </c>
      <c r="G50" s="7" t="b">
        <f t="shared" si="0"/>
        <v>0</v>
      </c>
      <c r="H50" s="7" t="b">
        <f t="shared" si="1"/>
        <v>1</v>
      </c>
      <c r="I50" s="7" t="b">
        <f t="shared" si="2"/>
        <v>0</v>
      </c>
      <c r="K50" s="92" t="b">
        <v>0</v>
      </c>
      <c r="L50" s="69" t="b">
        <v>1</v>
      </c>
      <c r="M50" s="93" t="b">
        <v>0</v>
      </c>
      <c r="N50" s="7">
        <v>49</v>
      </c>
      <c r="O50" s="7" t="b">
        <f t="shared" si="3"/>
        <v>0</v>
      </c>
      <c r="P50" s="7" t="b">
        <f t="shared" si="4"/>
        <v>1</v>
      </c>
      <c r="Q50" s="7" t="b">
        <f t="shared" si="5"/>
        <v>0</v>
      </c>
      <c r="S50" s="7" t="b">
        <f t="shared" si="6"/>
        <v>0</v>
      </c>
      <c r="T50" s="7" t="b">
        <f t="shared" si="7"/>
        <v>1</v>
      </c>
      <c r="U50" s="7" t="b">
        <f t="shared" si="8"/>
        <v>0</v>
      </c>
      <c r="W50" s="7">
        <f t="shared" si="9"/>
        <v>49</v>
      </c>
      <c r="X50" s="7">
        <f>'v-t_chart'!C50</f>
        <v>27.6</v>
      </c>
      <c r="Y50" s="7">
        <f t="shared" si="10"/>
        <v>100</v>
      </c>
      <c r="Z50" s="7">
        <f t="shared" si="11"/>
        <v>115</v>
      </c>
      <c r="AA50" s="7">
        <f t="shared" si="12"/>
        <v>90</v>
      </c>
      <c r="AB50" s="7">
        <f ca="1">calc_gear1!AS53*5+50</f>
        <v>55</v>
      </c>
      <c r="AC50" s="7">
        <f ca="1">IF(AND(calc_gear1!AT53=-1,calc_gear1!Z53=1),calc_gear1!AS53*5+50.5,IF(AND(calc_gear1!Y53=0,AB49-AC49=-0.5),calc_gear1!AS53*5+50.5,calc_gear1!O53*5+50.5))</f>
        <v>50.5</v>
      </c>
    </row>
    <row r="51" spans="1:29">
      <c r="A51" s="7">
        <v>50</v>
      </c>
      <c r="B51" s="7">
        <v>50</v>
      </c>
      <c r="C51" s="92" t="b">
        <v>0</v>
      </c>
      <c r="D51" s="69" t="b">
        <v>1</v>
      </c>
      <c r="E51" s="93" t="b">
        <v>0</v>
      </c>
      <c r="G51" s="7" t="b">
        <f t="shared" si="0"/>
        <v>0</v>
      </c>
      <c r="H51" s="7" t="b">
        <f t="shared" si="1"/>
        <v>1</v>
      </c>
      <c r="I51" s="7" t="b">
        <f t="shared" si="2"/>
        <v>0</v>
      </c>
      <c r="K51" s="92" t="b">
        <v>0</v>
      </c>
      <c r="L51" s="69" t="b">
        <v>1</v>
      </c>
      <c r="M51" s="93" t="b">
        <v>0</v>
      </c>
      <c r="N51" s="7">
        <v>50</v>
      </c>
      <c r="O51" s="7" t="b">
        <f t="shared" si="3"/>
        <v>0</v>
      </c>
      <c r="P51" s="7" t="b">
        <f t="shared" si="4"/>
        <v>1</v>
      </c>
      <c r="Q51" s="7" t="b">
        <f t="shared" si="5"/>
        <v>0</v>
      </c>
      <c r="S51" s="7" t="b">
        <f t="shared" si="6"/>
        <v>0</v>
      </c>
      <c r="T51" s="7" t="b">
        <f t="shared" si="7"/>
        <v>1</v>
      </c>
      <c r="U51" s="7" t="b">
        <f t="shared" si="8"/>
        <v>0</v>
      </c>
      <c r="W51" s="7">
        <f t="shared" si="9"/>
        <v>50</v>
      </c>
      <c r="X51" s="7">
        <f>'v-t_chart'!C51</f>
        <v>27.7</v>
      </c>
      <c r="Y51" s="7">
        <f t="shared" si="10"/>
        <v>100</v>
      </c>
      <c r="Z51" s="7">
        <f t="shared" si="11"/>
        <v>115</v>
      </c>
      <c r="AA51" s="7">
        <f t="shared" si="12"/>
        <v>90</v>
      </c>
      <c r="AB51" s="7">
        <f ca="1">calc_gear1!AS54*5+50</f>
        <v>55</v>
      </c>
      <c r="AC51" s="7">
        <f ca="1">IF(AND(calc_gear1!AT54=-1,calc_gear1!Z54=1),calc_gear1!AS54*5+50.5,IF(AND(calc_gear1!Y54=0,AB50-AC50=-0.5),calc_gear1!AS54*5+50.5,calc_gear1!O54*5+50.5))</f>
        <v>50.5</v>
      </c>
    </row>
    <row r="52" spans="1:29">
      <c r="A52" s="7">
        <v>51</v>
      </c>
      <c r="B52" s="7">
        <v>51</v>
      </c>
      <c r="C52" s="92" t="b">
        <v>0</v>
      </c>
      <c r="D52" s="69" t="b">
        <v>1</v>
      </c>
      <c r="E52" s="93" t="b">
        <v>0</v>
      </c>
      <c r="G52" s="7" t="b">
        <f t="shared" si="0"/>
        <v>0</v>
      </c>
      <c r="H52" s="7" t="b">
        <f t="shared" si="1"/>
        <v>1</v>
      </c>
      <c r="I52" s="7" t="b">
        <f t="shared" si="2"/>
        <v>0</v>
      </c>
      <c r="K52" s="92" t="b">
        <v>0</v>
      </c>
      <c r="L52" s="69" t="b">
        <v>1</v>
      </c>
      <c r="M52" s="93" t="b">
        <v>0</v>
      </c>
      <c r="N52" s="7">
        <v>51</v>
      </c>
      <c r="O52" s="7" t="b">
        <f t="shared" si="3"/>
        <v>0</v>
      </c>
      <c r="P52" s="7" t="b">
        <f t="shared" si="4"/>
        <v>1</v>
      </c>
      <c r="Q52" s="7" t="b">
        <f t="shared" si="5"/>
        <v>0</v>
      </c>
      <c r="S52" s="7" t="b">
        <f t="shared" si="6"/>
        <v>0</v>
      </c>
      <c r="T52" s="7" t="b">
        <f t="shared" si="7"/>
        <v>1</v>
      </c>
      <c r="U52" s="7" t="b">
        <f t="shared" si="8"/>
        <v>0</v>
      </c>
      <c r="W52" s="7">
        <f t="shared" si="9"/>
        <v>51</v>
      </c>
      <c r="X52" s="7">
        <f>'v-t_chart'!C52</f>
        <v>27.8</v>
      </c>
      <c r="Y52" s="7">
        <f t="shared" si="10"/>
        <v>100</v>
      </c>
      <c r="Z52" s="7">
        <f t="shared" si="11"/>
        <v>115</v>
      </c>
      <c r="AA52" s="7">
        <f t="shared" si="12"/>
        <v>90</v>
      </c>
      <c r="AB52" s="7">
        <f ca="1">calc_gear1!AS55*5+50</f>
        <v>55</v>
      </c>
      <c r="AC52" s="7">
        <f ca="1">IF(AND(calc_gear1!AT55=-1,calc_gear1!Z55=1),calc_gear1!AS55*5+50.5,IF(AND(calc_gear1!Y55=0,AB51-AC51=-0.5),calc_gear1!AS55*5+50.5,calc_gear1!O55*5+50.5))</f>
        <v>50.5</v>
      </c>
    </row>
    <row r="53" spans="1:29">
      <c r="A53" s="7">
        <v>52</v>
      </c>
      <c r="B53" s="7">
        <v>52</v>
      </c>
      <c r="C53" s="92" t="b">
        <v>0</v>
      </c>
      <c r="D53" s="69" t="b">
        <v>1</v>
      </c>
      <c r="E53" s="93" t="b">
        <v>0</v>
      </c>
      <c r="G53" s="7" t="b">
        <f t="shared" si="0"/>
        <v>0</v>
      </c>
      <c r="H53" s="7" t="b">
        <f t="shared" si="1"/>
        <v>1</v>
      </c>
      <c r="I53" s="7" t="b">
        <f t="shared" si="2"/>
        <v>0</v>
      </c>
      <c r="K53" s="92" t="b">
        <v>0</v>
      </c>
      <c r="L53" s="69" t="b">
        <v>1</v>
      </c>
      <c r="M53" s="93" t="b">
        <v>0</v>
      </c>
      <c r="N53" s="7">
        <v>52</v>
      </c>
      <c r="O53" s="7" t="b">
        <f t="shared" si="3"/>
        <v>0</v>
      </c>
      <c r="P53" s="7" t="b">
        <f t="shared" si="4"/>
        <v>1</v>
      </c>
      <c r="Q53" s="7" t="b">
        <f t="shared" si="5"/>
        <v>0</v>
      </c>
      <c r="S53" s="7" t="b">
        <f t="shared" si="6"/>
        <v>0</v>
      </c>
      <c r="T53" s="7" t="b">
        <f t="shared" si="7"/>
        <v>1</v>
      </c>
      <c r="U53" s="7" t="b">
        <f t="shared" si="8"/>
        <v>0</v>
      </c>
      <c r="W53" s="7">
        <f t="shared" si="9"/>
        <v>52</v>
      </c>
      <c r="X53" s="7">
        <f>'v-t_chart'!C53</f>
        <v>28.1</v>
      </c>
      <c r="Y53" s="7">
        <f t="shared" si="10"/>
        <v>100</v>
      </c>
      <c r="Z53" s="7">
        <f t="shared" si="11"/>
        <v>115</v>
      </c>
      <c r="AA53" s="7">
        <f t="shared" si="12"/>
        <v>90</v>
      </c>
      <c r="AB53" s="7">
        <f ca="1">calc_gear1!AS56*5+50</f>
        <v>55</v>
      </c>
      <c r="AC53" s="7">
        <f ca="1">IF(AND(calc_gear1!AT56=-1,calc_gear1!Z56=1),calc_gear1!AS56*5+50.5,IF(AND(calc_gear1!Y56=0,AB52-AC52=-0.5),calc_gear1!AS56*5+50.5,calc_gear1!O56*5+50.5))</f>
        <v>50.5</v>
      </c>
    </row>
    <row r="54" spans="1:29">
      <c r="A54" s="7">
        <v>53</v>
      </c>
      <c r="B54" s="7">
        <v>53</v>
      </c>
      <c r="C54" s="92" t="b">
        <v>0</v>
      </c>
      <c r="D54" s="69" t="b">
        <v>1</v>
      </c>
      <c r="E54" s="93" t="b">
        <v>0</v>
      </c>
      <c r="G54" s="7" t="b">
        <f t="shared" si="0"/>
        <v>0</v>
      </c>
      <c r="H54" s="7" t="b">
        <f t="shared" si="1"/>
        <v>1</v>
      </c>
      <c r="I54" s="7" t="b">
        <f t="shared" si="2"/>
        <v>0</v>
      </c>
      <c r="K54" s="92" t="b">
        <v>0</v>
      </c>
      <c r="L54" s="69" t="b">
        <v>1</v>
      </c>
      <c r="M54" s="93" t="b">
        <v>0</v>
      </c>
      <c r="N54" s="7">
        <v>53</v>
      </c>
      <c r="O54" s="7" t="b">
        <f t="shared" si="3"/>
        <v>0</v>
      </c>
      <c r="P54" s="7" t="b">
        <f t="shared" si="4"/>
        <v>1</v>
      </c>
      <c r="Q54" s="7" t="b">
        <f t="shared" si="5"/>
        <v>0</v>
      </c>
      <c r="S54" s="7" t="b">
        <f t="shared" si="6"/>
        <v>0</v>
      </c>
      <c r="T54" s="7" t="b">
        <f t="shared" si="7"/>
        <v>1</v>
      </c>
      <c r="U54" s="7" t="b">
        <f t="shared" si="8"/>
        <v>0</v>
      </c>
      <c r="W54" s="7">
        <f t="shared" si="9"/>
        <v>53</v>
      </c>
      <c r="X54" s="7">
        <f>'v-t_chart'!C54</f>
        <v>28.6</v>
      </c>
      <c r="Y54" s="7">
        <f t="shared" si="10"/>
        <v>100</v>
      </c>
      <c r="Z54" s="7">
        <f t="shared" si="11"/>
        <v>115</v>
      </c>
      <c r="AA54" s="7">
        <f t="shared" si="12"/>
        <v>90</v>
      </c>
      <c r="AB54" s="7">
        <f ca="1">calc_gear1!AS57*5+50</f>
        <v>55</v>
      </c>
      <c r="AC54" s="7">
        <f ca="1">IF(AND(calc_gear1!AT57=-1,calc_gear1!Z57=1),calc_gear1!AS57*5+50.5,IF(AND(calc_gear1!Y57=0,AB53-AC53=-0.5),calc_gear1!AS57*5+50.5,calc_gear1!O57*5+50.5))</f>
        <v>50.5</v>
      </c>
    </row>
    <row r="55" spans="1:29">
      <c r="A55" s="7">
        <v>54</v>
      </c>
      <c r="B55" s="7">
        <v>54</v>
      </c>
      <c r="C55" s="92" t="b">
        <v>0</v>
      </c>
      <c r="D55" s="69" t="b">
        <v>1</v>
      </c>
      <c r="E55" s="93" t="b">
        <v>0</v>
      </c>
      <c r="G55" s="7" t="b">
        <f t="shared" si="0"/>
        <v>0</v>
      </c>
      <c r="H55" s="7" t="b">
        <f t="shared" si="1"/>
        <v>1</v>
      </c>
      <c r="I55" s="7" t="b">
        <f t="shared" si="2"/>
        <v>0</v>
      </c>
      <c r="K55" s="92" t="b">
        <v>0</v>
      </c>
      <c r="L55" s="69" t="b">
        <v>1</v>
      </c>
      <c r="M55" s="93" t="b">
        <v>0</v>
      </c>
      <c r="N55" s="7">
        <v>54</v>
      </c>
      <c r="O55" s="7" t="b">
        <f t="shared" si="3"/>
        <v>0</v>
      </c>
      <c r="P55" s="7" t="b">
        <f t="shared" si="4"/>
        <v>1</v>
      </c>
      <c r="Q55" s="7" t="b">
        <f t="shared" si="5"/>
        <v>0</v>
      </c>
      <c r="S55" s="7" t="b">
        <f t="shared" si="6"/>
        <v>0</v>
      </c>
      <c r="T55" s="7" t="b">
        <f t="shared" si="7"/>
        <v>1</v>
      </c>
      <c r="U55" s="7" t="b">
        <f t="shared" si="8"/>
        <v>0</v>
      </c>
      <c r="W55" s="7">
        <f t="shared" si="9"/>
        <v>54</v>
      </c>
      <c r="X55" s="7">
        <f>'v-t_chart'!C55</f>
        <v>29</v>
      </c>
      <c r="Y55" s="7">
        <f t="shared" si="10"/>
        <v>100</v>
      </c>
      <c r="Z55" s="7">
        <f t="shared" si="11"/>
        <v>115</v>
      </c>
      <c r="AA55" s="7">
        <f t="shared" si="12"/>
        <v>90</v>
      </c>
      <c r="AB55" s="7">
        <f ca="1">calc_gear1!AS58*5+50</f>
        <v>55</v>
      </c>
      <c r="AC55" s="7">
        <f ca="1">IF(AND(calc_gear1!AT58=-1,calc_gear1!Z58=1),calc_gear1!AS58*5+50.5,IF(AND(calc_gear1!Y58=0,AB54-AC54=-0.5),calc_gear1!AS58*5+50.5,calc_gear1!O58*5+50.5))</f>
        <v>50.5</v>
      </c>
    </row>
    <row r="56" spans="1:29">
      <c r="A56" s="7">
        <v>55</v>
      </c>
      <c r="B56" s="7">
        <v>55</v>
      </c>
      <c r="C56" s="92" t="b">
        <v>0</v>
      </c>
      <c r="D56" s="69" t="b">
        <v>1</v>
      </c>
      <c r="E56" s="93" t="b">
        <v>0</v>
      </c>
      <c r="G56" s="7" t="b">
        <f t="shared" si="0"/>
        <v>0</v>
      </c>
      <c r="H56" s="7" t="b">
        <f t="shared" si="1"/>
        <v>1</v>
      </c>
      <c r="I56" s="7" t="b">
        <f t="shared" si="2"/>
        <v>0</v>
      </c>
      <c r="K56" s="92" t="b">
        <v>0</v>
      </c>
      <c r="L56" s="69" t="b">
        <v>1</v>
      </c>
      <c r="M56" s="93" t="b">
        <v>0</v>
      </c>
      <c r="N56" s="7">
        <v>55</v>
      </c>
      <c r="O56" s="7" t="b">
        <f t="shared" si="3"/>
        <v>0</v>
      </c>
      <c r="P56" s="7" t="b">
        <f t="shared" si="4"/>
        <v>1</v>
      </c>
      <c r="Q56" s="7" t="b">
        <f t="shared" si="5"/>
        <v>0</v>
      </c>
      <c r="S56" s="7" t="b">
        <f t="shared" si="6"/>
        <v>0</v>
      </c>
      <c r="T56" s="7" t="b">
        <f t="shared" si="7"/>
        <v>1</v>
      </c>
      <c r="U56" s="7" t="b">
        <f t="shared" si="8"/>
        <v>0</v>
      </c>
      <c r="W56" s="7">
        <f t="shared" si="9"/>
        <v>55</v>
      </c>
      <c r="X56" s="7">
        <f>'v-t_chart'!C56</f>
        <v>29.2</v>
      </c>
      <c r="Y56" s="7">
        <f t="shared" si="10"/>
        <v>100</v>
      </c>
      <c r="Z56" s="7">
        <f t="shared" si="11"/>
        <v>115</v>
      </c>
      <c r="AA56" s="7">
        <f t="shared" si="12"/>
        <v>90</v>
      </c>
      <c r="AB56" s="7">
        <f ca="1">calc_gear1!AS59*5+50</f>
        <v>55</v>
      </c>
      <c r="AC56" s="7">
        <f ca="1">IF(AND(calc_gear1!AT59=-1,calc_gear1!Z59=1),calc_gear1!AS59*5+50.5,IF(AND(calc_gear1!Y59=0,AB55-AC55=-0.5),calc_gear1!AS59*5+50.5,calc_gear1!O59*5+50.5))</f>
        <v>50.5</v>
      </c>
    </row>
    <row r="57" spans="1:29">
      <c r="A57" s="7">
        <v>56</v>
      </c>
      <c r="B57" s="7">
        <v>56</v>
      </c>
      <c r="C57" s="92" t="b">
        <v>0</v>
      </c>
      <c r="D57" s="69" t="b">
        <v>1</v>
      </c>
      <c r="E57" s="93" t="b">
        <v>0</v>
      </c>
      <c r="G57" s="7" t="b">
        <f t="shared" si="0"/>
        <v>0</v>
      </c>
      <c r="H57" s="7" t="b">
        <f t="shared" si="1"/>
        <v>1</v>
      </c>
      <c r="I57" s="7" t="b">
        <f t="shared" si="2"/>
        <v>0</v>
      </c>
      <c r="K57" s="92" t="b">
        <v>0</v>
      </c>
      <c r="L57" s="69" t="b">
        <v>1</v>
      </c>
      <c r="M57" s="93" t="b">
        <v>0</v>
      </c>
      <c r="N57" s="7">
        <v>56</v>
      </c>
      <c r="O57" s="7" t="b">
        <f t="shared" si="3"/>
        <v>0</v>
      </c>
      <c r="P57" s="7" t="b">
        <f t="shared" si="4"/>
        <v>1</v>
      </c>
      <c r="Q57" s="7" t="b">
        <f t="shared" si="5"/>
        <v>0</v>
      </c>
      <c r="S57" s="7" t="b">
        <f t="shared" si="6"/>
        <v>0</v>
      </c>
      <c r="T57" s="7" t="b">
        <f t="shared" si="7"/>
        <v>1</v>
      </c>
      <c r="U57" s="7" t="b">
        <f t="shared" si="8"/>
        <v>0</v>
      </c>
      <c r="W57" s="7">
        <f t="shared" si="9"/>
        <v>56</v>
      </c>
      <c r="X57" s="7">
        <f>'v-t_chart'!C57</f>
        <v>29.5</v>
      </c>
      <c r="Y57" s="7">
        <f t="shared" si="10"/>
        <v>100</v>
      </c>
      <c r="Z57" s="7">
        <f t="shared" si="11"/>
        <v>115</v>
      </c>
      <c r="AA57" s="7">
        <f t="shared" si="12"/>
        <v>90</v>
      </c>
      <c r="AB57" s="7">
        <f ca="1">calc_gear1!AS60*5+50</f>
        <v>55</v>
      </c>
      <c r="AC57" s="7">
        <f ca="1">IF(AND(calc_gear1!AT60=-1,calc_gear1!Z60=1),calc_gear1!AS60*5+50.5,IF(AND(calc_gear1!Y60=0,AB56-AC56=-0.5),calc_gear1!AS60*5+50.5,calc_gear1!O60*5+50.5))</f>
        <v>50.5</v>
      </c>
    </row>
    <row r="58" spans="1:29">
      <c r="A58" s="7">
        <v>57</v>
      </c>
      <c r="B58" s="7">
        <v>57</v>
      </c>
      <c r="C58" s="92" t="b">
        <v>0</v>
      </c>
      <c r="D58" s="69" t="b">
        <v>1</v>
      </c>
      <c r="E58" s="93" t="b">
        <v>0</v>
      </c>
      <c r="G58" s="7" t="b">
        <f t="shared" si="0"/>
        <v>0</v>
      </c>
      <c r="H58" s="7" t="b">
        <f t="shared" si="1"/>
        <v>1</v>
      </c>
      <c r="I58" s="7" t="b">
        <f t="shared" si="2"/>
        <v>0</v>
      </c>
      <c r="K58" s="92" t="b">
        <v>0</v>
      </c>
      <c r="L58" s="69" t="b">
        <v>1</v>
      </c>
      <c r="M58" s="93" t="b">
        <v>0</v>
      </c>
      <c r="N58" s="7">
        <v>57</v>
      </c>
      <c r="O58" s="7" t="b">
        <f t="shared" si="3"/>
        <v>0</v>
      </c>
      <c r="P58" s="7" t="b">
        <f t="shared" si="4"/>
        <v>1</v>
      </c>
      <c r="Q58" s="7" t="b">
        <f t="shared" si="5"/>
        <v>0</v>
      </c>
      <c r="S58" s="7" t="b">
        <f t="shared" si="6"/>
        <v>0</v>
      </c>
      <c r="T58" s="7" t="b">
        <f t="shared" si="7"/>
        <v>1</v>
      </c>
      <c r="U58" s="7" t="b">
        <f t="shared" si="8"/>
        <v>0</v>
      </c>
      <c r="W58" s="7">
        <f t="shared" si="9"/>
        <v>57</v>
      </c>
      <c r="X58" s="7">
        <f>'v-t_chart'!C58</f>
        <v>29.7</v>
      </c>
      <c r="Y58" s="7">
        <f t="shared" si="10"/>
        <v>100</v>
      </c>
      <c r="Z58" s="7">
        <f t="shared" si="11"/>
        <v>115</v>
      </c>
      <c r="AA58" s="7">
        <f t="shared" si="12"/>
        <v>90</v>
      </c>
      <c r="AB58" s="7">
        <f ca="1">calc_gear1!AS61*5+50</f>
        <v>55</v>
      </c>
      <c r="AC58" s="7">
        <f ca="1">IF(AND(calc_gear1!AT61=-1,calc_gear1!Z61=1),calc_gear1!AS61*5+50.5,IF(AND(calc_gear1!Y61=0,AB57-AC57=-0.5),calc_gear1!AS61*5+50.5,calc_gear1!O61*5+50.5))</f>
        <v>50.5</v>
      </c>
    </row>
    <row r="59" spans="1:29">
      <c r="A59" s="7">
        <v>58</v>
      </c>
      <c r="B59" s="7">
        <v>58</v>
      </c>
      <c r="C59" s="92" t="b">
        <v>0</v>
      </c>
      <c r="D59" s="69" t="b">
        <v>1</v>
      </c>
      <c r="E59" s="93" t="b">
        <v>0</v>
      </c>
      <c r="G59" s="7" t="b">
        <f t="shared" si="0"/>
        <v>0</v>
      </c>
      <c r="H59" s="7" t="b">
        <f t="shared" si="1"/>
        <v>1</v>
      </c>
      <c r="I59" s="7" t="b">
        <f t="shared" si="2"/>
        <v>0</v>
      </c>
      <c r="K59" s="92" t="b">
        <v>0</v>
      </c>
      <c r="L59" s="69" t="b">
        <v>1</v>
      </c>
      <c r="M59" s="93" t="b">
        <v>0</v>
      </c>
      <c r="N59" s="7">
        <v>58</v>
      </c>
      <c r="O59" s="7" t="b">
        <f t="shared" si="3"/>
        <v>0</v>
      </c>
      <c r="P59" s="7" t="b">
        <f t="shared" si="4"/>
        <v>1</v>
      </c>
      <c r="Q59" s="7" t="b">
        <f t="shared" si="5"/>
        <v>0</v>
      </c>
      <c r="S59" s="7" t="b">
        <f t="shared" si="6"/>
        <v>0</v>
      </c>
      <c r="T59" s="7" t="b">
        <f t="shared" si="7"/>
        <v>1</v>
      </c>
      <c r="U59" s="7" t="b">
        <f t="shared" si="8"/>
        <v>0</v>
      </c>
      <c r="W59" s="7">
        <f t="shared" si="9"/>
        <v>58</v>
      </c>
      <c r="X59" s="7">
        <f>'v-t_chart'!C59</f>
        <v>30.1</v>
      </c>
      <c r="Y59" s="7">
        <f t="shared" si="10"/>
        <v>100</v>
      </c>
      <c r="Z59" s="7">
        <f t="shared" si="11"/>
        <v>115</v>
      </c>
      <c r="AA59" s="7">
        <f t="shared" si="12"/>
        <v>90</v>
      </c>
      <c r="AB59" s="7">
        <f ca="1">calc_gear1!AS62*5+50</f>
        <v>55</v>
      </c>
      <c r="AC59" s="7">
        <f ca="1">IF(AND(calc_gear1!AT62=-1,calc_gear1!Z62=1),calc_gear1!AS62*5+50.5,IF(AND(calc_gear1!Y62=0,AB58-AC58=-0.5),calc_gear1!AS62*5+50.5,calc_gear1!O62*5+50.5))</f>
        <v>50.5</v>
      </c>
    </row>
    <row r="60" spans="1:29">
      <c r="A60" s="7">
        <v>59</v>
      </c>
      <c r="B60" s="7">
        <v>59</v>
      </c>
      <c r="C60" s="92" t="b">
        <v>0</v>
      </c>
      <c r="D60" s="69" t="b">
        <v>1</v>
      </c>
      <c r="E60" s="93" t="b">
        <v>0</v>
      </c>
      <c r="G60" s="7" t="b">
        <f t="shared" si="0"/>
        <v>0</v>
      </c>
      <c r="H60" s="7" t="b">
        <f t="shared" si="1"/>
        <v>1</v>
      </c>
      <c r="I60" s="7" t="b">
        <f t="shared" si="2"/>
        <v>0</v>
      </c>
      <c r="K60" s="92" t="b">
        <v>0</v>
      </c>
      <c r="L60" s="69" t="b">
        <v>1</v>
      </c>
      <c r="M60" s="93" t="b">
        <v>0</v>
      </c>
      <c r="N60" s="7">
        <v>59</v>
      </c>
      <c r="O60" s="7" t="b">
        <f t="shared" si="3"/>
        <v>0</v>
      </c>
      <c r="P60" s="7" t="b">
        <f t="shared" si="4"/>
        <v>1</v>
      </c>
      <c r="Q60" s="7" t="b">
        <f t="shared" si="5"/>
        <v>0</v>
      </c>
      <c r="S60" s="7" t="b">
        <f t="shared" si="6"/>
        <v>0</v>
      </c>
      <c r="T60" s="7" t="b">
        <f t="shared" si="7"/>
        <v>1</v>
      </c>
      <c r="U60" s="7" t="b">
        <f t="shared" si="8"/>
        <v>0</v>
      </c>
      <c r="W60" s="7">
        <f t="shared" si="9"/>
        <v>59</v>
      </c>
      <c r="X60" s="7">
        <f>'v-t_chart'!C60</f>
        <v>30.5</v>
      </c>
      <c r="Y60" s="7">
        <f t="shared" si="10"/>
        <v>100</v>
      </c>
      <c r="Z60" s="7">
        <f t="shared" si="11"/>
        <v>115</v>
      </c>
      <c r="AA60" s="7">
        <f t="shared" si="12"/>
        <v>90</v>
      </c>
      <c r="AB60" s="7">
        <f ca="1">calc_gear1!AS63*5+50</f>
        <v>55</v>
      </c>
      <c r="AC60" s="7">
        <f ca="1">IF(AND(calc_gear1!AT63=-1,calc_gear1!Z63=1),calc_gear1!AS63*5+50.5,IF(AND(calc_gear1!Y63=0,AB59-AC59=-0.5),calc_gear1!AS63*5+50.5,calc_gear1!O63*5+50.5))</f>
        <v>50.5</v>
      </c>
    </row>
    <row r="61" spans="1:29">
      <c r="A61" s="7">
        <v>60</v>
      </c>
      <c r="B61" s="7">
        <v>60</v>
      </c>
      <c r="C61" s="92" t="b">
        <v>0</v>
      </c>
      <c r="D61" s="6" t="b">
        <v>0</v>
      </c>
      <c r="E61" s="94" t="b">
        <v>1</v>
      </c>
      <c r="G61" s="7" t="b">
        <f t="shared" si="0"/>
        <v>0</v>
      </c>
      <c r="H61" s="7" t="b">
        <f t="shared" si="1"/>
        <v>0</v>
      </c>
      <c r="I61" s="7" t="b">
        <f t="shared" si="2"/>
        <v>1</v>
      </c>
      <c r="K61" s="92" t="b">
        <v>0</v>
      </c>
      <c r="L61" s="69" t="b">
        <v>1</v>
      </c>
      <c r="M61" s="93" t="b">
        <v>0</v>
      </c>
      <c r="N61" s="7">
        <v>60</v>
      </c>
      <c r="O61" s="7" t="b">
        <f t="shared" si="3"/>
        <v>0</v>
      </c>
      <c r="P61" s="7" t="b">
        <f t="shared" si="4"/>
        <v>1</v>
      </c>
      <c r="Q61" s="7" t="b">
        <f t="shared" si="5"/>
        <v>0</v>
      </c>
      <c r="S61" s="7" t="b">
        <f t="shared" si="6"/>
        <v>0</v>
      </c>
      <c r="T61" s="7" t="b">
        <f t="shared" si="7"/>
        <v>1</v>
      </c>
      <c r="U61" s="7" t="b">
        <f t="shared" si="8"/>
        <v>0</v>
      </c>
      <c r="W61" s="7">
        <f t="shared" si="9"/>
        <v>60</v>
      </c>
      <c r="X61" s="7">
        <f>'v-t_chart'!C61</f>
        <v>30.7</v>
      </c>
      <c r="Y61" s="7">
        <f t="shared" si="10"/>
        <v>100</v>
      </c>
      <c r="Z61" s="7">
        <f t="shared" si="11"/>
        <v>115</v>
      </c>
      <c r="AA61" s="7">
        <f t="shared" si="12"/>
        <v>90</v>
      </c>
      <c r="AB61" s="7">
        <f ca="1">calc_gear1!AS64*5+50</f>
        <v>55</v>
      </c>
      <c r="AC61" s="7">
        <f ca="1">IF(AND(calc_gear1!AT64=-1,calc_gear1!Z64=1),calc_gear1!AS64*5+50.5,IF(AND(calc_gear1!Y64=0,AB60-AC60=-0.5),calc_gear1!AS64*5+50.5,calc_gear1!O64*5+50.5))</f>
        <v>50.5</v>
      </c>
    </row>
    <row r="62" spans="1:29">
      <c r="A62" s="7">
        <v>61</v>
      </c>
      <c r="B62" s="7">
        <v>61</v>
      </c>
      <c r="C62" s="92" t="b">
        <v>0</v>
      </c>
      <c r="D62" s="69" t="b">
        <v>0</v>
      </c>
      <c r="E62" s="93" t="b">
        <v>1</v>
      </c>
      <c r="G62" s="7" t="b">
        <f t="shared" si="0"/>
        <v>0</v>
      </c>
      <c r="H62" s="7" t="b">
        <f t="shared" si="1"/>
        <v>0</v>
      </c>
      <c r="I62" s="7" t="b">
        <f t="shared" si="2"/>
        <v>1</v>
      </c>
      <c r="K62" s="92" t="b">
        <v>0</v>
      </c>
      <c r="L62" s="69" t="b">
        <v>0</v>
      </c>
      <c r="M62" s="93" t="b">
        <v>1</v>
      </c>
      <c r="N62" s="7">
        <v>61</v>
      </c>
      <c r="O62" s="7" t="b">
        <f t="shared" si="3"/>
        <v>0</v>
      </c>
      <c r="P62" s="7" t="b">
        <f t="shared" si="4"/>
        <v>0</v>
      </c>
      <c r="Q62" s="7" t="b">
        <f t="shared" si="5"/>
        <v>1</v>
      </c>
      <c r="S62" s="7" t="b">
        <f t="shared" si="6"/>
        <v>0</v>
      </c>
      <c r="T62" s="7" t="b">
        <f t="shared" si="7"/>
        <v>0</v>
      </c>
      <c r="U62" s="7" t="b">
        <f t="shared" si="8"/>
        <v>1</v>
      </c>
      <c r="W62" s="7">
        <f t="shared" si="9"/>
        <v>61</v>
      </c>
      <c r="X62" s="7">
        <f>'v-t_chart'!C62</f>
        <v>29.7</v>
      </c>
      <c r="Y62" s="7">
        <f t="shared" si="10"/>
        <v>100</v>
      </c>
      <c r="Z62" s="7">
        <f t="shared" si="11"/>
        <v>110</v>
      </c>
      <c r="AA62" s="7">
        <f t="shared" si="12"/>
        <v>95</v>
      </c>
      <c r="AB62" s="7">
        <f ca="1">calc_gear1!AS65*5+50</f>
        <v>55</v>
      </c>
      <c r="AC62" s="7">
        <f ca="1">IF(AND(calc_gear1!AT65=-1,calc_gear1!Z65=1),calc_gear1!AS65*5+50.5,IF(AND(calc_gear1!Y65=0,AB61-AC61=-0.5),calc_gear1!AS65*5+50.5,calc_gear1!O65*5+50.5))</f>
        <v>50.5</v>
      </c>
    </row>
    <row r="63" spans="1:29">
      <c r="A63" s="7">
        <v>62</v>
      </c>
      <c r="B63" s="7">
        <v>62</v>
      </c>
      <c r="C63" s="92" t="b">
        <v>0</v>
      </c>
      <c r="D63" s="69" t="b">
        <v>0</v>
      </c>
      <c r="E63" s="93" t="b">
        <v>1</v>
      </c>
      <c r="G63" s="7" t="b">
        <f t="shared" si="0"/>
        <v>0</v>
      </c>
      <c r="H63" s="7" t="b">
        <f t="shared" si="1"/>
        <v>0</v>
      </c>
      <c r="I63" s="7" t="b">
        <f t="shared" si="2"/>
        <v>1</v>
      </c>
      <c r="K63" s="92" t="b">
        <v>0</v>
      </c>
      <c r="L63" s="69" t="b">
        <v>0</v>
      </c>
      <c r="M63" s="93" t="b">
        <v>1</v>
      </c>
      <c r="N63" s="7">
        <v>62</v>
      </c>
      <c r="O63" s="7" t="b">
        <f t="shared" si="3"/>
        <v>0</v>
      </c>
      <c r="P63" s="7" t="b">
        <f t="shared" si="4"/>
        <v>0</v>
      </c>
      <c r="Q63" s="7" t="b">
        <f t="shared" si="5"/>
        <v>1</v>
      </c>
      <c r="S63" s="7" t="b">
        <f t="shared" si="6"/>
        <v>0</v>
      </c>
      <c r="T63" s="7" t="b">
        <f t="shared" si="7"/>
        <v>0</v>
      </c>
      <c r="U63" s="7" t="b">
        <f t="shared" si="8"/>
        <v>1</v>
      </c>
      <c r="W63" s="7">
        <f t="shared" si="9"/>
        <v>62</v>
      </c>
      <c r="X63" s="7">
        <f>'v-t_chart'!C63</f>
        <v>27</v>
      </c>
      <c r="Y63" s="7">
        <f t="shared" si="10"/>
        <v>100</v>
      </c>
      <c r="Z63" s="7">
        <f t="shared" si="11"/>
        <v>110</v>
      </c>
      <c r="AA63" s="7">
        <f t="shared" si="12"/>
        <v>95</v>
      </c>
      <c r="AB63" s="7">
        <f ca="1">calc_gear1!AS66*5+50</f>
        <v>55</v>
      </c>
      <c r="AC63" s="7">
        <f ca="1">IF(AND(calc_gear1!AT66=-1,calc_gear1!Z66=1),calc_gear1!AS66*5+50.5,IF(AND(calc_gear1!Y66=0,AB62-AC62=-0.5),calc_gear1!AS66*5+50.5,calc_gear1!O66*5+50.5))</f>
        <v>50.5</v>
      </c>
    </row>
    <row r="64" spans="1:29">
      <c r="A64" s="7">
        <v>63</v>
      </c>
      <c r="B64" s="7">
        <v>63</v>
      </c>
      <c r="C64" s="92" t="b">
        <v>0</v>
      </c>
      <c r="D64" s="69" t="b">
        <v>0</v>
      </c>
      <c r="E64" s="93" t="b">
        <v>1</v>
      </c>
      <c r="G64" s="7" t="b">
        <f t="shared" si="0"/>
        <v>0</v>
      </c>
      <c r="H64" s="7" t="b">
        <f t="shared" si="1"/>
        <v>0</v>
      </c>
      <c r="I64" s="7" t="b">
        <f t="shared" si="2"/>
        <v>1</v>
      </c>
      <c r="K64" s="92" t="b">
        <v>0</v>
      </c>
      <c r="L64" s="69" t="b">
        <v>0</v>
      </c>
      <c r="M64" s="93" t="b">
        <v>1</v>
      </c>
      <c r="N64" s="7">
        <v>63</v>
      </c>
      <c r="O64" s="7" t="b">
        <f t="shared" si="3"/>
        <v>0</v>
      </c>
      <c r="P64" s="7" t="b">
        <f t="shared" si="4"/>
        <v>0</v>
      </c>
      <c r="Q64" s="7" t="b">
        <f t="shared" si="5"/>
        <v>1</v>
      </c>
      <c r="S64" s="7" t="b">
        <f t="shared" si="6"/>
        <v>0</v>
      </c>
      <c r="T64" s="7" t="b">
        <f t="shared" si="7"/>
        <v>0</v>
      </c>
      <c r="U64" s="7" t="b">
        <f t="shared" si="8"/>
        <v>1</v>
      </c>
      <c r="W64" s="7">
        <f t="shared" si="9"/>
        <v>63</v>
      </c>
      <c r="X64" s="7">
        <f>'v-t_chart'!C64</f>
        <v>23</v>
      </c>
      <c r="Y64" s="7">
        <f t="shared" si="10"/>
        <v>100</v>
      </c>
      <c r="Z64" s="7">
        <f t="shared" si="11"/>
        <v>110</v>
      </c>
      <c r="AA64" s="7">
        <f t="shared" si="12"/>
        <v>95</v>
      </c>
      <c r="AB64" s="7">
        <f ca="1">calc_gear1!AS67*5+50</f>
        <v>55</v>
      </c>
      <c r="AC64" s="7">
        <f ca="1">IF(AND(calc_gear1!AT67=-1,calc_gear1!Z67=1),calc_gear1!AS67*5+50.5,IF(AND(calc_gear1!Y67=0,AB63-AC63=-0.5),calc_gear1!AS67*5+50.5,calc_gear1!O67*5+50.5))</f>
        <v>50.5</v>
      </c>
    </row>
    <row r="65" spans="1:29">
      <c r="A65" s="7">
        <v>64</v>
      </c>
      <c r="B65" s="7">
        <v>64</v>
      </c>
      <c r="C65" s="92" t="b">
        <v>0</v>
      </c>
      <c r="D65" s="69" t="b">
        <v>0</v>
      </c>
      <c r="E65" s="93" t="b">
        <v>1</v>
      </c>
      <c r="G65" s="7" t="b">
        <f t="shared" si="0"/>
        <v>0</v>
      </c>
      <c r="H65" s="7" t="b">
        <f t="shared" si="1"/>
        <v>0</v>
      </c>
      <c r="I65" s="7" t="b">
        <f t="shared" si="2"/>
        <v>1</v>
      </c>
      <c r="K65" s="92" t="b">
        <v>0</v>
      </c>
      <c r="L65" s="69" t="b">
        <v>0</v>
      </c>
      <c r="M65" s="93" t="b">
        <v>1</v>
      </c>
      <c r="N65" s="7">
        <v>64</v>
      </c>
      <c r="O65" s="7" t="b">
        <f t="shared" si="3"/>
        <v>0</v>
      </c>
      <c r="P65" s="7" t="b">
        <f t="shared" si="4"/>
        <v>0</v>
      </c>
      <c r="Q65" s="7" t="b">
        <f t="shared" si="5"/>
        <v>1</v>
      </c>
      <c r="S65" s="7" t="b">
        <f t="shared" si="6"/>
        <v>0</v>
      </c>
      <c r="T65" s="7" t="b">
        <f t="shared" si="7"/>
        <v>0</v>
      </c>
      <c r="U65" s="7" t="b">
        <f t="shared" si="8"/>
        <v>1</v>
      </c>
      <c r="W65" s="7">
        <f t="shared" si="9"/>
        <v>64</v>
      </c>
      <c r="X65" s="7">
        <f>'v-t_chart'!C65</f>
        <v>18.7</v>
      </c>
      <c r="Y65" s="7">
        <f t="shared" si="10"/>
        <v>100</v>
      </c>
      <c r="Z65" s="7">
        <f t="shared" si="11"/>
        <v>110</v>
      </c>
      <c r="AA65" s="7">
        <f t="shared" si="12"/>
        <v>95</v>
      </c>
      <c r="AB65" s="7">
        <f ca="1">calc_gear1!AS68*5+50</f>
        <v>55</v>
      </c>
      <c r="AC65" s="7">
        <f ca="1">IF(AND(calc_gear1!AT68=-1,calc_gear1!Z68=1),calc_gear1!AS68*5+50.5,IF(AND(calc_gear1!Y68=0,AB64-AC64=-0.5),calc_gear1!AS68*5+50.5,calc_gear1!O68*5+50.5))</f>
        <v>50.5</v>
      </c>
    </row>
    <row r="66" spans="1:29">
      <c r="A66" s="7">
        <v>65</v>
      </c>
      <c r="B66" s="7">
        <v>65</v>
      </c>
      <c r="C66" s="92" t="b">
        <v>0</v>
      </c>
      <c r="D66" s="69" t="b">
        <v>0</v>
      </c>
      <c r="E66" s="93" t="b">
        <v>1</v>
      </c>
      <c r="G66" s="7" t="b">
        <f t="shared" si="0"/>
        <v>0</v>
      </c>
      <c r="H66" s="7" t="b">
        <f t="shared" si="1"/>
        <v>0</v>
      </c>
      <c r="I66" s="7" t="b">
        <f t="shared" si="2"/>
        <v>1</v>
      </c>
      <c r="K66" s="92" t="b">
        <v>0</v>
      </c>
      <c r="L66" s="69" t="b">
        <v>0</v>
      </c>
      <c r="M66" s="93" t="b">
        <v>1</v>
      </c>
      <c r="N66" s="7">
        <v>65</v>
      </c>
      <c r="O66" s="7" t="b">
        <f t="shared" si="3"/>
        <v>0</v>
      </c>
      <c r="P66" s="7" t="b">
        <f t="shared" si="4"/>
        <v>0</v>
      </c>
      <c r="Q66" s="7" t="b">
        <f t="shared" si="5"/>
        <v>1</v>
      </c>
      <c r="S66" s="7" t="b">
        <f t="shared" si="6"/>
        <v>0</v>
      </c>
      <c r="T66" s="7" t="b">
        <f t="shared" si="7"/>
        <v>0</v>
      </c>
      <c r="U66" s="7" t="b">
        <f t="shared" si="8"/>
        <v>1</v>
      </c>
      <c r="W66" s="7">
        <f t="shared" si="9"/>
        <v>65</v>
      </c>
      <c r="X66" s="7">
        <f>'v-t_chart'!C66</f>
        <v>14.2</v>
      </c>
      <c r="Y66" s="7">
        <f t="shared" si="10"/>
        <v>100</v>
      </c>
      <c r="Z66" s="7">
        <f t="shared" si="11"/>
        <v>110</v>
      </c>
      <c r="AA66" s="7">
        <f t="shared" si="12"/>
        <v>95</v>
      </c>
      <c r="AB66" s="7">
        <f ca="1">calc_gear1!AS69*5+50</f>
        <v>55</v>
      </c>
      <c r="AC66" s="7">
        <f ca="1">IF(AND(calc_gear1!AT69=-1,calc_gear1!Z69=1),calc_gear1!AS69*5+50.5,IF(AND(calc_gear1!Y69=0,AB65-AC65=-0.5),calc_gear1!AS69*5+50.5,calc_gear1!O69*5+50.5))</f>
        <v>50.5</v>
      </c>
    </row>
    <row r="67" spans="1:29">
      <c r="A67" s="7">
        <v>66</v>
      </c>
      <c r="B67" s="7">
        <v>66</v>
      </c>
      <c r="C67" s="92" t="b">
        <v>0</v>
      </c>
      <c r="D67" s="69" t="b">
        <v>0</v>
      </c>
      <c r="E67" s="93" t="b">
        <v>1</v>
      </c>
      <c r="G67" s="7" t="b">
        <f t="shared" ref="G67:G130" si="13">C67</f>
        <v>0</v>
      </c>
      <c r="H67" s="7" t="b">
        <f t="shared" ref="H67:H130" si="14">D67</f>
        <v>0</v>
      </c>
      <c r="I67" s="7" t="b">
        <f t="shared" ref="I67:I130" si="15">E67</f>
        <v>1</v>
      </c>
      <c r="K67" s="92" t="b">
        <v>0</v>
      </c>
      <c r="L67" s="69" t="b">
        <v>0</v>
      </c>
      <c r="M67" s="93" t="b">
        <v>1</v>
      </c>
      <c r="N67" s="7">
        <v>66</v>
      </c>
      <c r="O67" s="7" t="b">
        <f t="shared" ref="O67:O130" si="16">K67</f>
        <v>0</v>
      </c>
      <c r="P67" s="7" t="b">
        <f t="shared" ref="P67:P130" si="17">L67</f>
        <v>0</v>
      </c>
      <c r="Q67" s="7" t="b">
        <f t="shared" ref="Q67:Q130" si="18">M67</f>
        <v>1</v>
      </c>
      <c r="S67" s="7" t="b">
        <f t="shared" ref="S67:S130" si="19">K67</f>
        <v>0</v>
      </c>
      <c r="T67" s="7" t="b">
        <f t="shared" ref="T67:T130" si="20">L67</f>
        <v>0</v>
      </c>
      <c r="U67" s="7" t="b">
        <f t="shared" ref="U67:U130" si="21">M67</f>
        <v>1</v>
      </c>
      <c r="W67" s="7">
        <f t="shared" ref="W67:W130" si="22">A67</f>
        <v>66</v>
      </c>
      <c r="X67" s="7">
        <f>'v-t_chart'!C67</f>
        <v>9.4</v>
      </c>
      <c r="Y67" s="7">
        <f t="shared" ref="Y67:Y130" si="23">IF(S67=TRUE,105,100)</f>
        <v>100</v>
      </c>
      <c r="Z67" s="7">
        <f t="shared" ref="Z67:Z130" si="24">IF(T67=TRUE,115,110)</f>
        <v>110</v>
      </c>
      <c r="AA67" s="7">
        <f t="shared" ref="AA67:AA130" si="25">IF(U67=TRUE,95,90)</f>
        <v>95</v>
      </c>
      <c r="AB67" s="7">
        <f ca="1">calc_gear1!AS70*5+50</f>
        <v>55</v>
      </c>
      <c r="AC67" s="7">
        <f ca="1">IF(AND(calc_gear1!AT70=-1,calc_gear1!Z70=1),calc_gear1!AS70*5+50.5,IF(AND(calc_gear1!Y70=0,AB66-AC66=-0.5),calc_gear1!AS70*5+50.5,calc_gear1!O70*5+50.5))</f>
        <v>50.5</v>
      </c>
    </row>
    <row r="68" spans="1:29">
      <c r="A68" s="7">
        <v>67</v>
      </c>
      <c r="B68" s="7">
        <v>67</v>
      </c>
      <c r="C68" s="92" t="b">
        <v>0</v>
      </c>
      <c r="D68" s="69" t="b">
        <v>0</v>
      </c>
      <c r="E68" s="93" t="b">
        <v>1</v>
      </c>
      <c r="G68" s="7" t="b">
        <f t="shared" si="13"/>
        <v>0</v>
      </c>
      <c r="H68" s="7" t="b">
        <f t="shared" si="14"/>
        <v>0</v>
      </c>
      <c r="I68" s="7" t="b">
        <f t="shared" si="15"/>
        <v>1</v>
      </c>
      <c r="K68" s="92" t="b">
        <v>0</v>
      </c>
      <c r="L68" s="69" t="b">
        <v>0</v>
      </c>
      <c r="M68" s="93" t="b">
        <v>1</v>
      </c>
      <c r="N68" s="7">
        <v>67</v>
      </c>
      <c r="O68" s="7" t="b">
        <f t="shared" si="16"/>
        <v>0</v>
      </c>
      <c r="P68" s="7" t="b">
        <f t="shared" si="17"/>
        <v>0</v>
      </c>
      <c r="Q68" s="7" t="b">
        <f t="shared" si="18"/>
        <v>1</v>
      </c>
      <c r="S68" s="7" t="b">
        <f t="shared" si="19"/>
        <v>0</v>
      </c>
      <c r="T68" s="7" t="b">
        <f t="shared" si="20"/>
        <v>0</v>
      </c>
      <c r="U68" s="7" t="b">
        <f t="shared" si="21"/>
        <v>1</v>
      </c>
      <c r="W68" s="7">
        <f t="shared" si="22"/>
        <v>67</v>
      </c>
      <c r="X68" s="7">
        <f>'v-t_chart'!C68</f>
        <v>4.9000000000000004</v>
      </c>
      <c r="Y68" s="7">
        <f t="shared" si="23"/>
        <v>100</v>
      </c>
      <c r="Z68" s="7">
        <f t="shared" si="24"/>
        <v>110</v>
      </c>
      <c r="AA68" s="7">
        <f t="shared" si="25"/>
        <v>95</v>
      </c>
      <c r="AB68" s="7">
        <f ca="1">calc_gear1!AS71*5+50</f>
        <v>55</v>
      </c>
      <c r="AC68" s="7">
        <f ca="1">IF(AND(calc_gear1!AT71=-1,calc_gear1!Z71=1),calc_gear1!AS71*5+50.5,IF(AND(calc_gear1!Y71=0,AB67-AC67=-0.5),calc_gear1!AS71*5+50.5,calc_gear1!O71*5+50.5))</f>
        <v>50.5</v>
      </c>
    </row>
    <row r="69" spans="1:29">
      <c r="A69" s="7">
        <v>68</v>
      </c>
      <c r="B69" s="7">
        <v>68</v>
      </c>
      <c r="C69" s="92" t="b">
        <v>0</v>
      </c>
      <c r="D69" s="69" t="b">
        <v>0</v>
      </c>
      <c r="E69" s="93" t="b">
        <v>1</v>
      </c>
      <c r="G69" s="7" t="b">
        <f t="shared" si="13"/>
        <v>0</v>
      </c>
      <c r="H69" s="7" t="b">
        <f t="shared" si="14"/>
        <v>0</v>
      </c>
      <c r="I69" s="7" t="b">
        <f t="shared" si="15"/>
        <v>1</v>
      </c>
      <c r="K69" s="92" t="b">
        <v>0</v>
      </c>
      <c r="L69" s="69" t="b">
        <v>0</v>
      </c>
      <c r="M69" s="93" t="b">
        <v>1</v>
      </c>
      <c r="N69" s="7">
        <v>68</v>
      </c>
      <c r="O69" s="7" t="b">
        <f t="shared" si="16"/>
        <v>0</v>
      </c>
      <c r="P69" s="7" t="b">
        <f t="shared" si="17"/>
        <v>0</v>
      </c>
      <c r="Q69" s="7" t="b">
        <f t="shared" si="18"/>
        <v>1</v>
      </c>
      <c r="S69" s="7" t="b">
        <f t="shared" si="19"/>
        <v>0</v>
      </c>
      <c r="T69" s="7" t="b">
        <f t="shared" si="20"/>
        <v>0</v>
      </c>
      <c r="U69" s="7" t="b">
        <f t="shared" si="21"/>
        <v>1</v>
      </c>
      <c r="W69" s="7">
        <f t="shared" si="22"/>
        <v>68</v>
      </c>
      <c r="X69" s="7">
        <f>'v-t_chart'!C69</f>
        <v>2</v>
      </c>
      <c r="Y69" s="7">
        <f t="shared" si="23"/>
        <v>100</v>
      </c>
      <c r="Z69" s="7">
        <f t="shared" si="24"/>
        <v>110</v>
      </c>
      <c r="AA69" s="7">
        <f t="shared" si="25"/>
        <v>95</v>
      </c>
      <c r="AB69" s="7">
        <f ca="1">calc_gear1!AS72*5+50</f>
        <v>55</v>
      </c>
      <c r="AC69" s="7">
        <f ca="1">IF(AND(calc_gear1!AT72=-1,calc_gear1!Z72=1),calc_gear1!AS72*5+50.5,IF(AND(calc_gear1!Y72=0,AB68-AC68=-0.5),calc_gear1!AS72*5+50.5,calc_gear1!O72*5+50.5))</f>
        <v>50.5</v>
      </c>
    </row>
    <row r="70" spans="1:29">
      <c r="A70" s="7">
        <v>69</v>
      </c>
      <c r="B70" s="7">
        <v>69</v>
      </c>
      <c r="C70" s="92" t="b">
        <v>0</v>
      </c>
      <c r="D70" s="69" t="b">
        <v>0</v>
      </c>
      <c r="E70" s="93" t="b">
        <v>0</v>
      </c>
      <c r="G70" s="7" t="b">
        <f t="shared" si="13"/>
        <v>0</v>
      </c>
      <c r="H70" s="7" t="b">
        <f t="shared" si="14"/>
        <v>0</v>
      </c>
      <c r="I70" s="7" t="b">
        <f t="shared" si="15"/>
        <v>0</v>
      </c>
      <c r="K70" s="92" t="b">
        <v>0</v>
      </c>
      <c r="L70" s="69" t="b">
        <v>0</v>
      </c>
      <c r="M70" s="93" t="b">
        <v>0</v>
      </c>
      <c r="N70" s="7">
        <v>69</v>
      </c>
      <c r="O70" s="7" t="b">
        <f t="shared" si="16"/>
        <v>0</v>
      </c>
      <c r="P70" s="7" t="b">
        <f t="shared" si="17"/>
        <v>0</v>
      </c>
      <c r="Q70" s="7" t="b">
        <f t="shared" si="18"/>
        <v>0</v>
      </c>
      <c r="S70" s="7" t="b">
        <f t="shared" si="19"/>
        <v>0</v>
      </c>
      <c r="T70" s="7" t="b">
        <f t="shared" si="20"/>
        <v>0</v>
      </c>
      <c r="U70" s="7" t="b">
        <f t="shared" si="21"/>
        <v>0</v>
      </c>
      <c r="W70" s="7">
        <f t="shared" si="22"/>
        <v>69</v>
      </c>
      <c r="X70" s="7">
        <f>'v-t_chart'!C70</f>
        <v>0</v>
      </c>
      <c r="Y70" s="7">
        <f t="shared" si="23"/>
        <v>100</v>
      </c>
      <c r="Z70" s="7">
        <f t="shared" si="24"/>
        <v>110</v>
      </c>
      <c r="AA70" s="7">
        <f t="shared" si="25"/>
        <v>90</v>
      </c>
      <c r="AB70" s="7">
        <f ca="1">calc_gear1!AS73*5+50</f>
        <v>55</v>
      </c>
      <c r="AC70" s="7">
        <f ca="1">IF(AND(calc_gear1!AT73=-1,calc_gear1!Z73=1),calc_gear1!AS73*5+50.5,IF(AND(calc_gear1!Y73=0,AB69-AC69=-0.5),calc_gear1!AS73*5+50.5,calc_gear1!O73*5+50.5))</f>
        <v>55.5</v>
      </c>
    </row>
    <row r="71" spans="1:29">
      <c r="A71" s="7">
        <v>70</v>
      </c>
      <c r="B71" s="7">
        <v>70</v>
      </c>
      <c r="C71" s="92" t="b">
        <v>0</v>
      </c>
      <c r="D71" s="69" t="b">
        <v>0</v>
      </c>
      <c r="E71" s="93" t="b">
        <v>0</v>
      </c>
      <c r="G71" s="7" t="b">
        <f t="shared" si="13"/>
        <v>0</v>
      </c>
      <c r="H71" s="7" t="b">
        <f t="shared" si="14"/>
        <v>0</v>
      </c>
      <c r="I71" s="7" t="b">
        <f t="shared" si="15"/>
        <v>0</v>
      </c>
      <c r="K71" s="92" t="b">
        <v>0</v>
      </c>
      <c r="L71" s="69" t="b">
        <v>0</v>
      </c>
      <c r="M71" s="93" t="b">
        <v>0</v>
      </c>
      <c r="N71" s="7">
        <v>70</v>
      </c>
      <c r="O71" s="7" t="b">
        <f t="shared" si="16"/>
        <v>0</v>
      </c>
      <c r="P71" s="7" t="b">
        <f t="shared" si="17"/>
        <v>0</v>
      </c>
      <c r="Q71" s="7" t="b">
        <f t="shared" si="18"/>
        <v>0</v>
      </c>
      <c r="S71" s="7" t="b">
        <f t="shared" si="19"/>
        <v>0</v>
      </c>
      <c r="T71" s="7" t="b">
        <f t="shared" si="20"/>
        <v>0</v>
      </c>
      <c r="U71" s="7" t="b">
        <f t="shared" si="21"/>
        <v>0</v>
      </c>
      <c r="W71" s="7">
        <f t="shared" si="22"/>
        <v>70</v>
      </c>
      <c r="X71" s="7">
        <f>'v-t_chart'!C71</f>
        <v>0</v>
      </c>
      <c r="Y71" s="7">
        <f t="shared" si="23"/>
        <v>100</v>
      </c>
      <c r="Z71" s="7">
        <f t="shared" si="24"/>
        <v>110</v>
      </c>
      <c r="AA71" s="7">
        <f t="shared" si="25"/>
        <v>90</v>
      </c>
      <c r="AB71" s="7">
        <f ca="1">calc_gear1!AS74*5+50</f>
        <v>55</v>
      </c>
      <c r="AC71" s="7">
        <f ca="1">IF(AND(calc_gear1!AT74=-1,calc_gear1!Z74=1),calc_gear1!AS74*5+50.5,IF(AND(calc_gear1!Y74=0,AB70-AC70=-0.5),calc_gear1!AS74*5+50.5,calc_gear1!O74*5+50.5))</f>
        <v>55.5</v>
      </c>
    </row>
    <row r="72" spans="1:29">
      <c r="A72" s="7">
        <v>71</v>
      </c>
      <c r="B72" s="7">
        <v>71</v>
      </c>
      <c r="C72" s="92" t="b">
        <v>0</v>
      </c>
      <c r="D72" s="69" t="b">
        <v>0</v>
      </c>
      <c r="E72" s="93" t="b">
        <v>0</v>
      </c>
      <c r="G72" s="7" t="b">
        <f t="shared" si="13"/>
        <v>0</v>
      </c>
      <c r="H72" s="7" t="b">
        <f t="shared" si="14"/>
        <v>0</v>
      </c>
      <c r="I72" s="7" t="b">
        <f t="shared" si="15"/>
        <v>0</v>
      </c>
      <c r="K72" s="92" t="b">
        <v>0</v>
      </c>
      <c r="L72" s="69" t="b">
        <v>0</v>
      </c>
      <c r="M72" s="93" t="b">
        <v>0</v>
      </c>
      <c r="N72" s="7">
        <v>71</v>
      </c>
      <c r="O72" s="7" t="b">
        <f t="shared" si="16"/>
        <v>0</v>
      </c>
      <c r="P72" s="7" t="b">
        <f t="shared" si="17"/>
        <v>0</v>
      </c>
      <c r="Q72" s="7" t="b">
        <f t="shared" si="18"/>
        <v>0</v>
      </c>
      <c r="S72" s="7" t="b">
        <f t="shared" si="19"/>
        <v>0</v>
      </c>
      <c r="T72" s="7" t="b">
        <f t="shared" si="20"/>
        <v>0</v>
      </c>
      <c r="U72" s="7" t="b">
        <f t="shared" si="21"/>
        <v>0</v>
      </c>
      <c r="W72" s="7">
        <f t="shared" si="22"/>
        <v>71</v>
      </c>
      <c r="X72" s="7">
        <f>'v-t_chart'!C72</f>
        <v>0</v>
      </c>
      <c r="Y72" s="7">
        <f t="shared" si="23"/>
        <v>100</v>
      </c>
      <c r="Z72" s="7">
        <f t="shared" si="24"/>
        <v>110</v>
      </c>
      <c r="AA72" s="7">
        <f t="shared" si="25"/>
        <v>90</v>
      </c>
      <c r="AB72" s="7">
        <f ca="1">calc_gear1!AS75*5+50</f>
        <v>55</v>
      </c>
      <c r="AC72" s="7">
        <f ca="1">IF(AND(calc_gear1!AT75=-1,calc_gear1!Z75=1),calc_gear1!AS75*5+50.5,IF(AND(calc_gear1!Y75=0,AB71-AC71=-0.5),calc_gear1!AS75*5+50.5,calc_gear1!O75*5+50.5))</f>
        <v>55.5</v>
      </c>
    </row>
    <row r="73" spans="1:29">
      <c r="A73" s="7">
        <v>72</v>
      </c>
      <c r="B73" s="7">
        <v>72</v>
      </c>
      <c r="C73" s="92" t="b">
        <v>0</v>
      </c>
      <c r="D73" s="69" t="b">
        <v>0</v>
      </c>
      <c r="E73" s="93" t="b">
        <v>0</v>
      </c>
      <c r="G73" s="7" t="b">
        <f t="shared" si="13"/>
        <v>0</v>
      </c>
      <c r="H73" s="7" t="b">
        <f t="shared" si="14"/>
        <v>0</v>
      </c>
      <c r="I73" s="7" t="b">
        <f t="shared" si="15"/>
        <v>0</v>
      </c>
      <c r="K73" s="92" t="b">
        <v>0</v>
      </c>
      <c r="L73" s="69" t="b">
        <v>0</v>
      </c>
      <c r="M73" s="93" t="b">
        <v>0</v>
      </c>
      <c r="N73" s="7">
        <v>72</v>
      </c>
      <c r="O73" s="7" t="b">
        <f t="shared" si="16"/>
        <v>0</v>
      </c>
      <c r="P73" s="7" t="b">
        <f t="shared" si="17"/>
        <v>0</v>
      </c>
      <c r="Q73" s="7" t="b">
        <f t="shared" si="18"/>
        <v>0</v>
      </c>
      <c r="S73" s="7" t="b">
        <f t="shared" si="19"/>
        <v>0</v>
      </c>
      <c r="T73" s="7" t="b">
        <f t="shared" si="20"/>
        <v>0</v>
      </c>
      <c r="U73" s="7" t="b">
        <f t="shared" si="21"/>
        <v>0</v>
      </c>
      <c r="W73" s="7">
        <f t="shared" si="22"/>
        <v>72</v>
      </c>
      <c r="X73" s="7">
        <f>'v-t_chart'!C73</f>
        <v>0</v>
      </c>
      <c r="Y73" s="7">
        <f t="shared" si="23"/>
        <v>100</v>
      </c>
      <c r="Z73" s="7">
        <f t="shared" si="24"/>
        <v>110</v>
      </c>
      <c r="AA73" s="7">
        <f t="shared" si="25"/>
        <v>90</v>
      </c>
      <c r="AB73" s="7">
        <f ca="1">calc_gear1!AS76*5+50</f>
        <v>55</v>
      </c>
      <c r="AC73" s="7">
        <f ca="1">IF(AND(calc_gear1!AT76=-1,calc_gear1!Z76=1),calc_gear1!AS76*5+50.5,IF(AND(calc_gear1!Y76=0,AB72-AC72=-0.5),calc_gear1!AS76*5+50.5,calc_gear1!O76*5+50.5))</f>
        <v>55.5</v>
      </c>
    </row>
    <row r="74" spans="1:29">
      <c r="A74" s="7">
        <v>73</v>
      </c>
      <c r="B74" s="7">
        <v>73</v>
      </c>
      <c r="C74" s="92" t="b">
        <v>0</v>
      </c>
      <c r="D74" s="69" t="b">
        <v>0</v>
      </c>
      <c r="E74" s="93" t="b">
        <v>0</v>
      </c>
      <c r="G74" s="7" t="b">
        <f t="shared" si="13"/>
        <v>0</v>
      </c>
      <c r="H74" s="7" t="b">
        <f t="shared" si="14"/>
        <v>0</v>
      </c>
      <c r="I74" s="7" t="b">
        <f t="shared" si="15"/>
        <v>0</v>
      </c>
      <c r="K74" s="92" t="b">
        <v>0</v>
      </c>
      <c r="L74" s="69" t="b">
        <v>0</v>
      </c>
      <c r="M74" s="93" t="b">
        <v>0</v>
      </c>
      <c r="N74" s="7">
        <v>73</v>
      </c>
      <c r="O74" s="7" t="b">
        <f t="shared" si="16"/>
        <v>0</v>
      </c>
      <c r="P74" s="7" t="b">
        <f t="shared" si="17"/>
        <v>0</v>
      </c>
      <c r="Q74" s="7" t="b">
        <f t="shared" si="18"/>
        <v>0</v>
      </c>
      <c r="S74" s="7" t="b">
        <f t="shared" si="19"/>
        <v>0</v>
      </c>
      <c r="T74" s="7" t="b">
        <f t="shared" si="20"/>
        <v>0</v>
      </c>
      <c r="U74" s="7" t="b">
        <f t="shared" si="21"/>
        <v>0</v>
      </c>
      <c r="W74" s="7">
        <f t="shared" si="22"/>
        <v>73</v>
      </c>
      <c r="X74" s="7">
        <f>'v-t_chart'!C74</f>
        <v>0</v>
      </c>
      <c r="Y74" s="7">
        <f t="shared" si="23"/>
        <v>100</v>
      </c>
      <c r="Z74" s="7">
        <f t="shared" si="24"/>
        <v>110</v>
      </c>
      <c r="AA74" s="7">
        <f t="shared" si="25"/>
        <v>90</v>
      </c>
      <c r="AB74" s="7">
        <f ca="1">calc_gear1!AS77*5+50</f>
        <v>55</v>
      </c>
      <c r="AC74" s="7">
        <f ca="1">IF(AND(calc_gear1!AT77=-1,calc_gear1!Z77=1),calc_gear1!AS77*5+50.5,IF(AND(calc_gear1!Y77=0,AB73-AC73=-0.5),calc_gear1!AS77*5+50.5,calc_gear1!O77*5+50.5))</f>
        <v>55.5</v>
      </c>
    </row>
    <row r="75" spans="1:29">
      <c r="A75" s="7">
        <v>74</v>
      </c>
      <c r="B75" s="7">
        <v>74</v>
      </c>
      <c r="C75" s="92" t="b">
        <v>1</v>
      </c>
      <c r="D75" s="69" t="b">
        <v>0</v>
      </c>
      <c r="E75" s="93" t="b">
        <v>0</v>
      </c>
      <c r="G75" s="7" t="b">
        <f t="shared" si="13"/>
        <v>1</v>
      </c>
      <c r="H75" s="7" t="b">
        <f t="shared" si="14"/>
        <v>0</v>
      </c>
      <c r="I75" s="7" t="b">
        <f t="shared" si="15"/>
        <v>0</v>
      </c>
      <c r="K75" s="92" t="b">
        <v>1</v>
      </c>
      <c r="L75" s="69" t="b">
        <v>0</v>
      </c>
      <c r="M75" s="93" t="b">
        <v>0</v>
      </c>
      <c r="N75" s="7">
        <v>74</v>
      </c>
      <c r="O75" s="7" t="b">
        <f t="shared" si="16"/>
        <v>1</v>
      </c>
      <c r="P75" s="7" t="b">
        <f t="shared" si="17"/>
        <v>0</v>
      </c>
      <c r="Q75" s="7" t="b">
        <f t="shared" si="18"/>
        <v>0</v>
      </c>
      <c r="S75" s="7" t="b">
        <f t="shared" si="19"/>
        <v>1</v>
      </c>
      <c r="T75" s="7" t="b">
        <f t="shared" si="20"/>
        <v>0</v>
      </c>
      <c r="U75" s="7" t="b">
        <f t="shared" si="21"/>
        <v>0</v>
      </c>
      <c r="W75" s="7">
        <f t="shared" si="22"/>
        <v>74</v>
      </c>
      <c r="X75" s="7">
        <f>'v-t_chart'!C75</f>
        <v>1.7</v>
      </c>
      <c r="Y75" s="7">
        <f t="shared" si="23"/>
        <v>105</v>
      </c>
      <c r="Z75" s="7">
        <f t="shared" si="24"/>
        <v>110</v>
      </c>
      <c r="AA75" s="7">
        <f t="shared" si="25"/>
        <v>90</v>
      </c>
      <c r="AB75" s="7">
        <f ca="1">calc_gear1!AS78*5+50</f>
        <v>55</v>
      </c>
      <c r="AC75" s="7">
        <f ca="1">IF(AND(calc_gear1!AT78=-1,calc_gear1!Z78=1),calc_gear1!AS78*5+50.5,IF(AND(calc_gear1!Y78=0,AB74-AC74=-0.5),calc_gear1!AS78*5+50.5,calc_gear1!O78*5+50.5))</f>
        <v>50.5</v>
      </c>
    </row>
    <row r="76" spans="1:29">
      <c r="A76" s="7">
        <v>75</v>
      </c>
      <c r="B76" s="7">
        <v>75</v>
      </c>
      <c r="C76" s="92" t="b">
        <v>1</v>
      </c>
      <c r="D76" s="69" t="b">
        <v>0</v>
      </c>
      <c r="E76" s="93" t="b">
        <v>0</v>
      </c>
      <c r="G76" s="7" t="b">
        <f t="shared" si="13"/>
        <v>1</v>
      </c>
      <c r="H76" s="7" t="b">
        <f t="shared" si="14"/>
        <v>0</v>
      </c>
      <c r="I76" s="7" t="b">
        <f t="shared" si="15"/>
        <v>0</v>
      </c>
      <c r="K76" s="92" t="b">
        <v>1</v>
      </c>
      <c r="L76" s="69" t="b">
        <v>0</v>
      </c>
      <c r="M76" s="93" t="b">
        <v>0</v>
      </c>
      <c r="N76" s="7">
        <v>75</v>
      </c>
      <c r="O76" s="7" t="b">
        <f t="shared" si="16"/>
        <v>1</v>
      </c>
      <c r="P76" s="7" t="b">
        <f t="shared" si="17"/>
        <v>0</v>
      </c>
      <c r="Q76" s="7" t="b">
        <f t="shared" si="18"/>
        <v>0</v>
      </c>
      <c r="S76" s="7" t="b">
        <f t="shared" si="19"/>
        <v>1</v>
      </c>
      <c r="T76" s="7" t="b">
        <f t="shared" si="20"/>
        <v>0</v>
      </c>
      <c r="U76" s="7" t="b">
        <f t="shared" si="21"/>
        <v>0</v>
      </c>
      <c r="W76" s="7">
        <f t="shared" si="22"/>
        <v>75</v>
      </c>
      <c r="X76" s="7">
        <f>'v-t_chart'!C76</f>
        <v>5.8</v>
      </c>
      <c r="Y76" s="7">
        <f t="shared" si="23"/>
        <v>105</v>
      </c>
      <c r="Z76" s="7">
        <f t="shared" si="24"/>
        <v>110</v>
      </c>
      <c r="AA76" s="7">
        <f t="shared" si="25"/>
        <v>90</v>
      </c>
      <c r="AB76" s="7">
        <f ca="1">calc_gear1!AS79*5+50</f>
        <v>55</v>
      </c>
      <c r="AC76" s="7">
        <f ca="1">IF(AND(calc_gear1!AT79=-1,calc_gear1!Z79=1),calc_gear1!AS79*5+50.5,IF(AND(calc_gear1!Y79=0,AB75-AC75=-0.5),calc_gear1!AS79*5+50.5,calc_gear1!O79*5+50.5))</f>
        <v>50.5</v>
      </c>
    </row>
    <row r="77" spans="1:29">
      <c r="A77" s="7">
        <v>76</v>
      </c>
      <c r="B77" s="7">
        <v>76</v>
      </c>
      <c r="C77" s="92" t="b">
        <v>1</v>
      </c>
      <c r="D77" s="69" t="b">
        <v>0</v>
      </c>
      <c r="E77" s="93" t="b">
        <v>0</v>
      </c>
      <c r="G77" s="7" t="b">
        <f t="shared" si="13"/>
        <v>1</v>
      </c>
      <c r="H77" s="7" t="b">
        <f t="shared" si="14"/>
        <v>0</v>
      </c>
      <c r="I77" s="7" t="b">
        <f t="shared" si="15"/>
        <v>0</v>
      </c>
      <c r="K77" s="92" t="b">
        <v>1</v>
      </c>
      <c r="L77" s="69" t="b">
        <v>0</v>
      </c>
      <c r="M77" s="93" t="b">
        <v>0</v>
      </c>
      <c r="N77" s="7">
        <v>76</v>
      </c>
      <c r="O77" s="7" t="b">
        <f t="shared" si="16"/>
        <v>1</v>
      </c>
      <c r="P77" s="7" t="b">
        <f t="shared" si="17"/>
        <v>0</v>
      </c>
      <c r="Q77" s="7" t="b">
        <f t="shared" si="18"/>
        <v>0</v>
      </c>
      <c r="S77" s="7" t="b">
        <f t="shared" si="19"/>
        <v>1</v>
      </c>
      <c r="T77" s="7" t="b">
        <f t="shared" si="20"/>
        <v>0</v>
      </c>
      <c r="U77" s="7" t="b">
        <f t="shared" si="21"/>
        <v>0</v>
      </c>
      <c r="W77" s="7">
        <f t="shared" si="22"/>
        <v>76</v>
      </c>
      <c r="X77" s="7">
        <f>'v-t_chart'!C77</f>
        <v>11.8</v>
      </c>
      <c r="Y77" s="7">
        <f t="shared" si="23"/>
        <v>105</v>
      </c>
      <c r="Z77" s="7">
        <f t="shared" si="24"/>
        <v>110</v>
      </c>
      <c r="AA77" s="7">
        <f t="shared" si="25"/>
        <v>90</v>
      </c>
      <c r="AB77" s="7">
        <f ca="1">calc_gear1!AS80*5+50</f>
        <v>55</v>
      </c>
      <c r="AC77" s="7">
        <f ca="1">IF(AND(calc_gear1!AT80=-1,calc_gear1!Z80=1),calc_gear1!AS80*5+50.5,IF(AND(calc_gear1!Y80=0,AB76-AC76=-0.5),calc_gear1!AS80*5+50.5,calc_gear1!O80*5+50.5))</f>
        <v>50.5</v>
      </c>
    </row>
    <row r="78" spans="1:29">
      <c r="A78" s="7">
        <v>77</v>
      </c>
      <c r="B78" s="7">
        <v>77</v>
      </c>
      <c r="C78" s="92" t="b">
        <v>1</v>
      </c>
      <c r="D78" s="69" t="b">
        <v>0</v>
      </c>
      <c r="E78" s="93" t="b">
        <v>0</v>
      </c>
      <c r="G78" s="7" t="b">
        <f t="shared" si="13"/>
        <v>1</v>
      </c>
      <c r="H78" s="7" t="b">
        <f t="shared" si="14"/>
        <v>0</v>
      </c>
      <c r="I78" s="7" t="b">
        <f t="shared" si="15"/>
        <v>0</v>
      </c>
      <c r="K78" s="92" t="b">
        <v>1</v>
      </c>
      <c r="L78" s="69" t="b">
        <v>0</v>
      </c>
      <c r="M78" s="93" t="b">
        <v>0</v>
      </c>
      <c r="N78" s="7">
        <v>77</v>
      </c>
      <c r="O78" s="7" t="b">
        <f t="shared" si="16"/>
        <v>1</v>
      </c>
      <c r="P78" s="7" t="b">
        <f t="shared" si="17"/>
        <v>0</v>
      </c>
      <c r="Q78" s="7" t="b">
        <f t="shared" si="18"/>
        <v>0</v>
      </c>
      <c r="S78" s="7" t="b">
        <f t="shared" si="19"/>
        <v>1</v>
      </c>
      <c r="T78" s="7" t="b">
        <f t="shared" si="20"/>
        <v>0</v>
      </c>
      <c r="U78" s="7" t="b">
        <f t="shared" si="21"/>
        <v>0</v>
      </c>
      <c r="W78" s="7">
        <f t="shared" si="22"/>
        <v>77</v>
      </c>
      <c r="X78" s="7">
        <f>'v-t_chart'!C78</f>
        <v>18.3</v>
      </c>
      <c r="Y78" s="7">
        <f t="shared" si="23"/>
        <v>105</v>
      </c>
      <c r="Z78" s="7">
        <f t="shared" si="24"/>
        <v>110</v>
      </c>
      <c r="AA78" s="7">
        <f t="shared" si="25"/>
        <v>90</v>
      </c>
      <c r="AB78" s="7">
        <f ca="1">calc_gear1!AS81*5+50</f>
        <v>55</v>
      </c>
      <c r="AC78" s="7">
        <f ca="1">IF(AND(calc_gear1!AT81=-1,calc_gear1!Z81=1),calc_gear1!AS81*5+50.5,IF(AND(calc_gear1!Y81=0,AB77-AC77=-0.5),calc_gear1!AS81*5+50.5,calc_gear1!O81*5+50.5))</f>
        <v>50.5</v>
      </c>
    </row>
    <row r="79" spans="1:29">
      <c r="A79" s="7">
        <v>78</v>
      </c>
      <c r="B79" s="7">
        <v>78</v>
      </c>
      <c r="C79" s="92" t="b">
        <v>1</v>
      </c>
      <c r="D79" s="69" t="b">
        <v>0</v>
      </c>
      <c r="E79" s="93" t="b">
        <v>0</v>
      </c>
      <c r="G79" s="7" t="b">
        <f t="shared" si="13"/>
        <v>1</v>
      </c>
      <c r="H79" s="7" t="b">
        <f t="shared" si="14"/>
        <v>0</v>
      </c>
      <c r="I79" s="7" t="b">
        <f t="shared" si="15"/>
        <v>0</v>
      </c>
      <c r="K79" s="92" t="b">
        <v>1</v>
      </c>
      <c r="L79" s="69" t="b">
        <v>0</v>
      </c>
      <c r="M79" s="93" t="b">
        <v>0</v>
      </c>
      <c r="N79" s="7">
        <v>78</v>
      </c>
      <c r="O79" s="7" t="b">
        <f t="shared" si="16"/>
        <v>1</v>
      </c>
      <c r="P79" s="7" t="b">
        <f t="shared" si="17"/>
        <v>0</v>
      </c>
      <c r="Q79" s="7" t="b">
        <f t="shared" si="18"/>
        <v>0</v>
      </c>
      <c r="S79" s="7" t="b">
        <f t="shared" si="19"/>
        <v>1</v>
      </c>
      <c r="T79" s="7" t="b">
        <f t="shared" si="20"/>
        <v>0</v>
      </c>
      <c r="U79" s="7" t="b">
        <f t="shared" si="21"/>
        <v>0</v>
      </c>
      <c r="W79" s="7">
        <f t="shared" si="22"/>
        <v>78</v>
      </c>
      <c r="X79" s="7">
        <f>'v-t_chart'!C79</f>
        <v>24.5</v>
      </c>
      <c r="Y79" s="7">
        <f t="shared" si="23"/>
        <v>105</v>
      </c>
      <c r="Z79" s="7">
        <f t="shared" si="24"/>
        <v>110</v>
      </c>
      <c r="AA79" s="7">
        <f t="shared" si="25"/>
        <v>90</v>
      </c>
      <c r="AB79" s="7">
        <f ca="1">calc_gear1!AS82*5+50</f>
        <v>55</v>
      </c>
      <c r="AC79" s="7">
        <f ca="1">IF(AND(calc_gear1!AT82=-1,calc_gear1!Z82=1),calc_gear1!AS82*5+50.5,IF(AND(calc_gear1!Y82=0,AB78-AC78=-0.5),calc_gear1!AS82*5+50.5,calc_gear1!O82*5+50.5))</f>
        <v>50.5</v>
      </c>
    </row>
    <row r="80" spans="1:29">
      <c r="A80" s="7">
        <v>79</v>
      </c>
      <c r="B80" s="7">
        <v>79</v>
      </c>
      <c r="C80" s="92" t="b">
        <v>1</v>
      </c>
      <c r="D80" s="69" t="b">
        <v>0</v>
      </c>
      <c r="E80" s="93" t="b">
        <v>0</v>
      </c>
      <c r="G80" s="7" t="b">
        <f t="shared" si="13"/>
        <v>1</v>
      </c>
      <c r="H80" s="7" t="b">
        <f t="shared" si="14"/>
        <v>0</v>
      </c>
      <c r="I80" s="7" t="b">
        <f t="shared" si="15"/>
        <v>0</v>
      </c>
      <c r="K80" s="92" t="b">
        <v>1</v>
      </c>
      <c r="L80" s="69" t="b">
        <v>0</v>
      </c>
      <c r="M80" s="93" t="b">
        <v>0</v>
      </c>
      <c r="N80" s="7">
        <v>79</v>
      </c>
      <c r="O80" s="7" t="b">
        <f t="shared" si="16"/>
        <v>1</v>
      </c>
      <c r="P80" s="7" t="b">
        <f t="shared" si="17"/>
        <v>0</v>
      </c>
      <c r="Q80" s="7" t="b">
        <f t="shared" si="18"/>
        <v>0</v>
      </c>
      <c r="S80" s="7" t="b">
        <f t="shared" si="19"/>
        <v>1</v>
      </c>
      <c r="T80" s="7" t="b">
        <f t="shared" si="20"/>
        <v>0</v>
      </c>
      <c r="U80" s="7" t="b">
        <f t="shared" si="21"/>
        <v>0</v>
      </c>
      <c r="W80" s="7">
        <f t="shared" si="22"/>
        <v>79</v>
      </c>
      <c r="X80" s="7">
        <f>'v-t_chart'!C80</f>
        <v>29.4</v>
      </c>
      <c r="Y80" s="7">
        <f t="shared" si="23"/>
        <v>105</v>
      </c>
      <c r="Z80" s="7">
        <f t="shared" si="24"/>
        <v>110</v>
      </c>
      <c r="AA80" s="7">
        <f t="shared" si="25"/>
        <v>90</v>
      </c>
      <c r="AB80" s="7">
        <f ca="1">calc_gear1!AS83*5+50</f>
        <v>55</v>
      </c>
      <c r="AC80" s="7">
        <f ca="1">IF(AND(calc_gear1!AT83=-1,calc_gear1!Z83=1),calc_gear1!AS83*5+50.5,IF(AND(calc_gear1!Y83=0,AB79-AC79=-0.5),calc_gear1!AS83*5+50.5,calc_gear1!O83*5+50.5))</f>
        <v>50.5</v>
      </c>
    </row>
    <row r="81" spans="1:29">
      <c r="A81" s="7">
        <v>80</v>
      </c>
      <c r="B81" s="7">
        <v>80</v>
      </c>
      <c r="C81" s="92" t="b">
        <v>1</v>
      </c>
      <c r="D81" s="69" t="b">
        <v>0</v>
      </c>
      <c r="E81" s="93" t="b">
        <v>0</v>
      </c>
      <c r="G81" s="7" t="b">
        <f t="shared" si="13"/>
        <v>1</v>
      </c>
      <c r="H81" s="7" t="b">
        <f t="shared" si="14"/>
        <v>0</v>
      </c>
      <c r="I81" s="7" t="b">
        <f t="shared" si="15"/>
        <v>0</v>
      </c>
      <c r="K81" s="92" t="b">
        <v>1</v>
      </c>
      <c r="L81" s="69" t="b">
        <v>0</v>
      </c>
      <c r="M81" s="93" t="b">
        <v>0</v>
      </c>
      <c r="N81" s="7">
        <v>80</v>
      </c>
      <c r="O81" s="7" t="b">
        <f t="shared" si="16"/>
        <v>1</v>
      </c>
      <c r="P81" s="7" t="b">
        <f t="shared" si="17"/>
        <v>0</v>
      </c>
      <c r="Q81" s="7" t="b">
        <f t="shared" si="18"/>
        <v>0</v>
      </c>
      <c r="S81" s="7" t="b">
        <f t="shared" si="19"/>
        <v>1</v>
      </c>
      <c r="T81" s="7" t="b">
        <f t="shared" si="20"/>
        <v>0</v>
      </c>
      <c r="U81" s="7" t="b">
        <f t="shared" si="21"/>
        <v>0</v>
      </c>
      <c r="W81" s="7">
        <f t="shared" si="22"/>
        <v>80</v>
      </c>
      <c r="X81" s="7">
        <f>'v-t_chart'!C81</f>
        <v>32.5</v>
      </c>
      <c r="Y81" s="7">
        <f t="shared" si="23"/>
        <v>105</v>
      </c>
      <c r="Z81" s="7">
        <f t="shared" si="24"/>
        <v>110</v>
      </c>
      <c r="AA81" s="7">
        <f t="shared" si="25"/>
        <v>90</v>
      </c>
      <c r="AB81" s="7">
        <f ca="1">calc_gear1!AS84*5+50</f>
        <v>55</v>
      </c>
      <c r="AC81" s="7">
        <f ca="1">IF(AND(calc_gear1!AT84=-1,calc_gear1!Z84=1),calc_gear1!AS84*5+50.5,IF(AND(calc_gear1!Y84=0,AB80-AC80=-0.5),calc_gear1!AS84*5+50.5,calc_gear1!O84*5+50.5))</f>
        <v>50.5</v>
      </c>
    </row>
    <row r="82" spans="1:29">
      <c r="A82" s="7">
        <v>81</v>
      </c>
      <c r="B82" s="7">
        <v>81</v>
      </c>
      <c r="C82" s="92" t="b">
        <v>1</v>
      </c>
      <c r="D82" s="69" t="b">
        <v>0</v>
      </c>
      <c r="E82" s="93" t="b">
        <v>0</v>
      </c>
      <c r="G82" s="7" t="b">
        <f t="shared" si="13"/>
        <v>1</v>
      </c>
      <c r="H82" s="7" t="b">
        <f t="shared" si="14"/>
        <v>0</v>
      </c>
      <c r="I82" s="7" t="b">
        <f t="shared" si="15"/>
        <v>0</v>
      </c>
      <c r="K82" s="92" t="b">
        <v>1</v>
      </c>
      <c r="L82" s="69" t="b">
        <v>0</v>
      </c>
      <c r="M82" s="93" t="b">
        <v>0</v>
      </c>
      <c r="N82" s="7">
        <v>81</v>
      </c>
      <c r="O82" s="7" t="b">
        <f t="shared" si="16"/>
        <v>1</v>
      </c>
      <c r="P82" s="7" t="b">
        <f t="shared" si="17"/>
        <v>0</v>
      </c>
      <c r="Q82" s="7" t="b">
        <f t="shared" si="18"/>
        <v>0</v>
      </c>
      <c r="S82" s="7" t="b">
        <f t="shared" si="19"/>
        <v>1</v>
      </c>
      <c r="T82" s="7" t="b">
        <f t="shared" si="20"/>
        <v>0</v>
      </c>
      <c r="U82" s="7" t="b">
        <f t="shared" si="21"/>
        <v>0</v>
      </c>
      <c r="W82" s="7">
        <f t="shared" si="22"/>
        <v>81</v>
      </c>
      <c r="X82" s="7">
        <f>'v-t_chart'!C82</f>
        <v>34.200000000000003</v>
      </c>
      <c r="Y82" s="7">
        <f t="shared" si="23"/>
        <v>105</v>
      </c>
      <c r="Z82" s="7">
        <f t="shared" si="24"/>
        <v>110</v>
      </c>
      <c r="AA82" s="7">
        <f t="shared" si="25"/>
        <v>90</v>
      </c>
      <c r="AB82" s="7">
        <f ca="1">calc_gear1!AS85*5+50</f>
        <v>55</v>
      </c>
      <c r="AC82" s="7">
        <f ca="1">IF(AND(calc_gear1!AT85=-1,calc_gear1!Z85=1),calc_gear1!AS85*5+50.5,IF(AND(calc_gear1!Y85=0,AB81-AC81=-0.5),calc_gear1!AS85*5+50.5,calc_gear1!O85*5+50.5))</f>
        <v>50.5</v>
      </c>
    </row>
    <row r="83" spans="1:29">
      <c r="A83" s="7">
        <v>82</v>
      </c>
      <c r="B83" s="7">
        <v>82</v>
      </c>
      <c r="C83" s="92" t="b">
        <v>1</v>
      </c>
      <c r="D83" s="69" t="b">
        <v>0</v>
      </c>
      <c r="E83" s="93" t="b">
        <v>0</v>
      </c>
      <c r="G83" s="7" t="b">
        <f t="shared" si="13"/>
        <v>1</v>
      </c>
      <c r="H83" s="7" t="b">
        <f t="shared" si="14"/>
        <v>0</v>
      </c>
      <c r="I83" s="7" t="b">
        <f t="shared" si="15"/>
        <v>0</v>
      </c>
      <c r="K83" s="92" t="b">
        <v>1</v>
      </c>
      <c r="L83" s="69" t="b">
        <v>0</v>
      </c>
      <c r="M83" s="93" t="b">
        <v>0</v>
      </c>
      <c r="N83" s="7">
        <v>82</v>
      </c>
      <c r="O83" s="7" t="b">
        <f t="shared" si="16"/>
        <v>1</v>
      </c>
      <c r="P83" s="7" t="b">
        <f t="shared" si="17"/>
        <v>0</v>
      </c>
      <c r="Q83" s="7" t="b">
        <f t="shared" si="18"/>
        <v>0</v>
      </c>
      <c r="S83" s="7" t="b">
        <f t="shared" si="19"/>
        <v>1</v>
      </c>
      <c r="T83" s="7" t="b">
        <f t="shared" si="20"/>
        <v>0</v>
      </c>
      <c r="U83" s="7" t="b">
        <f t="shared" si="21"/>
        <v>0</v>
      </c>
      <c r="W83" s="7">
        <f t="shared" si="22"/>
        <v>82</v>
      </c>
      <c r="X83" s="7">
        <f>'v-t_chart'!C83</f>
        <v>34.4</v>
      </c>
      <c r="Y83" s="7">
        <f t="shared" si="23"/>
        <v>105</v>
      </c>
      <c r="Z83" s="7">
        <f t="shared" si="24"/>
        <v>110</v>
      </c>
      <c r="AA83" s="7">
        <f t="shared" si="25"/>
        <v>90</v>
      </c>
      <c r="AB83" s="7">
        <f ca="1">calc_gear1!AS86*5+50</f>
        <v>55</v>
      </c>
      <c r="AC83" s="7">
        <f ca="1">IF(AND(calc_gear1!AT86=-1,calc_gear1!Z86=1),calc_gear1!AS86*5+50.5,IF(AND(calc_gear1!Y86=0,AB82-AC82=-0.5),calc_gear1!AS86*5+50.5,calc_gear1!O86*5+50.5))</f>
        <v>50.5</v>
      </c>
    </row>
    <row r="84" spans="1:29">
      <c r="A84" s="7">
        <v>83</v>
      </c>
      <c r="B84" s="7">
        <v>83</v>
      </c>
      <c r="C84" s="92" t="b">
        <v>1</v>
      </c>
      <c r="D84" s="69" t="b">
        <v>0</v>
      </c>
      <c r="E84" s="93" t="b">
        <v>0</v>
      </c>
      <c r="G84" s="7" t="b">
        <f t="shared" si="13"/>
        <v>1</v>
      </c>
      <c r="H84" s="7" t="b">
        <f t="shared" si="14"/>
        <v>0</v>
      </c>
      <c r="I84" s="7" t="b">
        <f t="shared" si="15"/>
        <v>0</v>
      </c>
      <c r="K84" s="92" t="b">
        <v>1</v>
      </c>
      <c r="L84" s="69" t="b">
        <v>0</v>
      </c>
      <c r="M84" s="93" t="b">
        <v>0</v>
      </c>
      <c r="N84" s="7">
        <v>83</v>
      </c>
      <c r="O84" s="7" t="b">
        <f t="shared" si="16"/>
        <v>1</v>
      </c>
      <c r="P84" s="7" t="b">
        <f t="shared" si="17"/>
        <v>0</v>
      </c>
      <c r="Q84" s="7" t="b">
        <f t="shared" si="18"/>
        <v>0</v>
      </c>
      <c r="S84" s="7" t="b">
        <f t="shared" si="19"/>
        <v>1</v>
      </c>
      <c r="T84" s="7" t="b">
        <f t="shared" si="20"/>
        <v>0</v>
      </c>
      <c r="U84" s="7" t="b">
        <f t="shared" si="21"/>
        <v>0</v>
      </c>
      <c r="W84" s="7">
        <f t="shared" si="22"/>
        <v>83</v>
      </c>
      <c r="X84" s="7">
        <f>'v-t_chart'!C84</f>
        <v>34.5</v>
      </c>
      <c r="Y84" s="7">
        <f t="shared" si="23"/>
        <v>105</v>
      </c>
      <c r="Z84" s="7">
        <f t="shared" si="24"/>
        <v>110</v>
      </c>
      <c r="AA84" s="7">
        <f t="shared" si="25"/>
        <v>90</v>
      </c>
      <c r="AB84" s="7">
        <f ca="1">calc_gear1!AS87*5+50</f>
        <v>55</v>
      </c>
      <c r="AC84" s="7">
        <f ca="1">IF(AND(calc_gear1!AT87=-1,calc_gear1!Z87=1),calc_gear1!AS87*5+50.5,IF(AND(calc_gear1!Y87=0,AB83-AC83=-0.5),calc_gear1!AS87*5+50.5,calc_gear1!O87*5+50.5))</f>
        <v>50.5</v>
      </c>
    </row>
    <row r="85" spans="1:29">
      <c r="A85" s="7">
        <v>84</v>
      </c>
      <c r="B85" s="7">
        <v>84</v>
      </c>
      <c r="C85" s="92" t="b">
        <v>1</v>
      </c>
      <c r="D85" s="69" t="b">
        <v>0</v>
      </c>
      <c r="E85" s="93" t="b">
        <v>0</v>
      </c>
      <c r="G85" s="7" t="b">
        <f t="shared" si="13"/>
        <v>1</v>
      </c>
      <c r="H85" s="7" t="b">
        <f t="shared" si="14"/>
        <v>0</v>
      </c>
      <c r="I85" s="7" t="b">
        <f t="shared" si="15"/>
        <v>0</v>
      </c>
      <c r="K85" s="92" t="b">
        <v>1</v>
      </c>
      <c r="L85" s="69" t="b">
        <v>0</v>
      </c>
      <c r="M85" s="93" t="b">
        <v>0</v>
      </c>
      <c r="N85" s="7">
        <v>84</v>
      </c>
      <c r="O85" s="7" t="b">
        <f t="shared" si="16"/>
        <v>1</v>
      </c>
      <c r="P85" s="7" t="b">
        <f t="shared" si="17"/>
        <v>0</v>
      </c>
      <c r="Q85" s="7" t="b">
        <f t="shared" si="18"/>
        <v>0</v>
      </c>
      <c r="S85" s="7" t="b">
        <f t="shared" si="19"/>
        <v>1</v>
      </c>
      <c r="T85" s="7" t="b">
        <f t="shared" si="20"/>
        <v>0</v>
      </c>
      <c r="U85" s="7" t="b">
        <f t="shared" si="21"/>
        <v>0</v>
      </c>
      <c r="W85" s="7">
        <f t="shared" si="22"/>
        <v>84</v>
      </c>
      <c r="X85" s="7">
        <f>'v-t_chart'!C85</f>
        <v>34.6</v>
      </c>
      <c r="Y85" s="7">
        <f t="shared" si="23"/>
        <v>105</v>
      </c>
      <c r="Z85" s="7">
        <f t="shared" si="24"/>
        <v>110</v>
      </c>
      <c r="AA85" s="7">
        <f t="shared" si="25"/>
        <v>90</v>
      </c>
      <c r="AB85" s="7">
        <f ca="1">calc_gear1!AS88*5+50</f>
        <v>55</v>
      </c>
      <c r="AC85" s="7">
        <f ca="1">IF(AND(calc_gear1!AT88=-1,calc_gear1!Z88=1),calc_gear1!AS88*5+50.5,IF(AND(calc_gear1!Y88=0,AB84-AC84=-0.5),calc_gear1!AS88*5+50.5,calc_gear1!O88*5+50.5))</f>
        <v>50.5</v>
      </c>
    </row>
    <row r="86" spans="1:29">
      <c r="A86" s="7">
        <v>85</v>
      </c>
      <c r="B86" s="7">
        <v>85</v>
      </c>
      <c r="C86" s="92" t="b">
        <v>1</v>
      </c>
      <c r="D86" s="69" t="b">
        <v>0</v>
      </c>
      <c r="E86" s="93" t="b">
        <v>0</v>
      </c>
      <c r="G86" s="7" t="b">
        <f t="shared" si="13"/>
        <v>1</v>
      </c>
      <c r="H86" s="7" t="b">
        <f t="shared" si="14"/>
        <v>0</v>
      </c>
      <c r="I86" s="7" t="b">
        <f t="shared" si="15"/>
        <v>0</v>
      </c>
      <c r="K86" s="92" t="b">
        <v>1</v>
      </c>
      <c r="L86" s="69" t="b">
        <v>0</v>
      </c>
      <c r="M86" s="93" t="b">
        <v>0</v>
      </c>
      <c r="N86" s="7">
        <v>85</v>
      </c>
      <c r="O86" s="7" t="b">
        <f t="shared" si="16"/>
        <v>1</v>
      </c>
      <c r="P86" s="7" t="b">
        <f t="shared" si="17"/>
        <v>0</v>
      </c>
      <c r="Q86" s="7" t="b">
        <f t="shared" si="18"/>
        <v>0</v>
      </c>
      <c r="S86" s="7" t="b">
        <f t="shared" si="19"/>
        <v>1</v>
      </c>
      <c r="T86" s="7" t="b">
        <f t="shared" si="20"/>
        <v>0</v>
      </c>
      <c r="U86" s="7" t="b">
        <f t="shared" si="21"/>
        <v>0</v>
      </c>
      <c r="W86" s="7">
        <f t="shared" si="22"/>
        <v>85</v>
      </c>
      <c r="X86" s="7">
        <f>'v-t_chart'!C86</f>
        <v>34.700000000000003</v>
      </c>
      <c r="Y86" s="7">
        <f t="shared" si="23"/>
        <v>105</v>
      </c>
      <c r="Z86" s="7">
        <f t="shared" si="24"/>
        <v>110</v>
      </c>
      <c r="AA86" s="7">
        <f t="shared" si="25"/>
        <v>90</v>
      </c>
      <c r="AB86" s="7">
        <f ca="1">calc_gear1!AS89*5+50</f>
        <v>55</v>
      </c>
      <c r="AC86" s="7">
        <f ca="1">IF(AND(calc_gear1!AT89=-1,calc_gear1!Z89=1),calc_gear1!AS89*5+50.5,IF(AND(calc_gear1!Y89=0,AB85-AC85=-0.5),calc_gear1!AS89*5+50.5,calc_gear1!O89*5+50.5))</f>
        <v>50.5</v>
      </c>
    </row>
    <row r="87" spans="1:29">
      <c r="A87" s="7">
        <v>86</v>
      </c>
      <c r="B87" s="7">
        <v>86</v>
      </c>
      <c r="C87" s="92" t="b">
        <v>1</v>
      </c>
      <c r="D87" s="69" t="b">
        <v>0</v>
      </c>
      <c r="E87" s="93" t="b">
        <v>0</v>
      </c>
      <c r="G87" s="7" t="b">
        <f t="shared" si="13"/>
        <v>1</v>
      </c>
      <c r="H87" s="7" t="b">
        <f t="shared" si="14"/>
        <v>0</v>
      </c>
      <c r="I87" s="7" t="b">
        <f t="shared" si="15"/>
        <v>0</v>
      </c>
      <c r="K87" s="92" t="b">
        <v>1</v>
      </c>
      <c r="L87" s="69" t="b">
        <v>0</v>
      </c>
      <c r="M87" s="93" t="b">
        <v>0</v>
      </c>
      <c r="N87" s="7">
        <v>86</v>
      </c>
      <c r="O87" s="7" t="b">
        <f t="shared" si="16"/>
        <v>1</v>
      </c>
      <c r="P87" s="7" t="b">
        <f t="shared" si="17"/>
        <v>0</v>
      </c>
      <c r="Q87" s="7" t="b">
        <f t="shared" si="18"/>
        <v>0</v>
      </c>
      <c r="S87" s="7" t="b">
        <f t="shared" si="19"/>
        <v>1</v>
      </c>
      <c r="T87" s="7" t="b">
        <f t="shared" si="20"/>
        <v>0</v>
      </c>
      <c r="U87" s="7" t="b">
        <f t="shared" si="21"/>
        <v>0</v>
      </c>
      <c r="W87" s="7">
        <f t="shared" si="22"/>
        <v>86</v>
      </c>
      <c r="X87" s="7">
        <f>'v-t_chart'!C87</f>
        <v>34.799999999999997</v>
      </c>
      <c r="Y87" s="7">
        <f t="shared" si="23"/>
        <v>105</v>
      </c>
      <c r="Z87" s="7">
        <f t="shared" si="24"/>
        <v>110</v>
      </c>
      <c r="AA87" s="7">
        <f t="shared" si="25"/>
        <v>90</v>
      </c>
      <c r="AB87" s="7">
        <f ca="1">calc_gear1!AS90*5+50</f>
        <v>55</v>
      </c>
      <c r="AC87" s="7">
        <f ca="1">IF(AND(calc_gear1!AT90=-1,calc_gear1!Z90=1),calc_gear1!AS90*5+50.5,IF(AND(calc_gear1!Y90=0,AB86-AC86=-0.5),calc_gear1!AS90*5+50.5,calc_gear1!O90*5+50.5))</f>
        <v>50.5</v>
      </c>
    </row>
    <row r="88" spans="1:29">
      <c r="A88" s="7">
        <v>87</v>
      </c>
      <c r="B88" s="7">
        <v>87</v>
      </c>
      <c r="C88" s="92" t="b">
        <v>1</v>
      </c>
      <c r="D88" s="69" t="b">
        <v>0</v>
      </c>
      <c r="E88" s="93" t="b">
        <v>0</v>
      </c>
      <c r="G88" s="7" t="b">
        <f t="shared" si="13"/>
        <v>1</v>
      </c>
      <c r="H88" s="7" t="b">
        <f t="shared" si="14"/>
        <v>0</v>
      </c>
      <c r="I88" s="7" t="b">
        <f t="shared" si="15"/>
        <v>0</v>
      </c>
      <c r="K88" s="92" t="b">
        <v>1</v>
      </c>
      <c r="L88" s="69" t="b">
        <v>0</v>
      </c>
      <c r="M88" s="93" t="b">
        <v>0</v>
      </c>
      <c r="N88" s="7">
        <v>87</v>
      </c>
      <c r="O88" s="7" t="b">
        <f t="shared" si="16"/>
        <v>1</v>
      </c>
      <c r="P88" s="7" t="b">
        <f t="shared" si="17"/>
        <v>0</v>
      </c>
      <c r="Q88" s="7" t="b">
        <f t="shared" si="18"/>
        <v>0</v>
      </c>
      <c r="S88" s="7" t="b">
        <f t="shared" si="19"/>
        <v>1</v>
      </c>
      <c r="T88" s="7" t="b">
        <f t="shared" si="20"/>
        <v>0</v>
      </c>
      <c r="U88" s="7" t="b">
        <f t="shared" si="21"/>
        <v>0</v>
      </c>
      <c r="W88" s="7">
        <f t="shared" si="22"/>
        <v>87</v>
      </c>
      <c r="X88" s="7">
        <f>'v-t_chart'!C88</f>
        <v>35.200000000000003</v>
      </c>
      <c r="Y88" s="7">
        <f t="shared" si="23"/>
        <v>105</v>
      </c>
      <c r="Z88" s="7">
        <f t="shared" si="24"/>
        <v>110</v>
      </c>
      <c r="AA88" s="7">
        <f t="shared" si="25"/>
        <v>90</v>
      </c>
      <c r="AB88" s="7">
        <f ca="1">calc_gear1!AS91*5+50</f>
        <v>55</v>
      </c>
      <c r="AC88" s="7">
        <f ca="1">IF(AND(calc_gear1!AT91=-1,calc_gear1!Z91=1),calc_gear1!AS91*5+50.5,IF(AND(calc_gear1!Y91=0,AB87-AC87=-0.5),calc_gear1!AS91*5+50.5,calc_gear1!O91*5+50.5))</f>
        <v>50.5</v>
      </c>
    </row>
    <row r="89" spans="1:29">
      <c r="A89" s="7">
        <v>88</v>
      </c>
      <c r="B89" s="7">
        <v>88</v>
      </c>
      <c r="C89" s="92" t="b">
        <v>1</v>
      </c>
      <c r="D89" s="69" t="b">
        <v>0</v>
      </c>
      <c r="E89" s="93" t="b">
        <v>0</v>
      </c>
      <c r="G89" s="7" t="b">
        <f t="shared" si="13"/>
        <v>1</v>
      </c>
      <c r="H89" s="7" t="b">
        <f t="shared" si="14"/>
        <v>0</v>
      </c>
      <c r="I89" s="7" t="b">
        <f t="shared" si="15"/>
        <v>0</v>
      </c>
      <c r="K89" s="92" t="b">
        <v>1</v>
      </c>
      <c r="L89" s="69" t="b">
        <v>0</v>
      </c>
      <c r="M89" s="93" t="b">
        <v>0</v>
      </c>
      <c r="N89" s="7">
        <v>88</v>
      </c>
      <c r="O89" s="7" t="b">
        <f t="shared" si="16"/>
        <v>1</v>
      </c>
      <c r="P89" s="7" t="b">
        <f t="shared" si="17"/>
        <v>0</v>
      </c>
      <c r="Q89" s="7" t="b">
        <f t="shared" si="18"/>
        <v>0</v>
      </c>
      <c r="S89" s="7" t="b">
        <f t="shared" si="19"/>
        <v>1</v>
      </c>
      <c r="T89" s="7" t="b">
        <f t="shared" si="20"/>
        <v>0</v>
      </c>
      <c r="U89" s="7" t="b">
        <f t="shared" si="21"/>
        <v>0</v>
      </c>
      <c r="W89" s="7">
        <f t="shared" si="22"/>
        <v>88</v>
      </c>
      <c r="X89" s="7">
        <f>'v-t_chart'!C89</f>
        <v>36</v>
      </c>
      <c r="Y89" s="7">
        <f t="shared" si="23"/>
        <v>105</v>
      </c>
      <c r="Z89" s="7">
        <f t="shared" si="24"/>
        <v>110</v>
      </c>
      <c r="AA89" s="7">
        <f t="shared" si="25"/>
        <v>90</v>
      </c>
      <c r="AB89" s="7">
        <f ca="1">calc_gear1!AS92*5+50</f>
        <v>55</v>
      </c>
      <c r="AC89" s="7">
        <f ca="1">IF(AND(calc_gear1!AT92=-1,calc_gear1!Z92=1),calc_gear1!AS92*5+50.5,IF(AND(calc_gear1!Y92=0,AB88-AC88=-0.5),calc_gear1!AS92*5+50.5,calc_gear1!O92*5+50.5))</f>
        <v>50.5</v>
      </c>
    </row>
    <row r="90" spans="1:29">
      <c r="A90" s="7">
        <v>89</v>
      </c>
      <c r="B90" s="7">
        <v>89</v>
      </c>
      <c r="C90" s="92" t="b">
        <v>1</v>
      </c>
      <c r="D90" s="69" t="b">
        <v>0</v>
      </c>
      <c r="E90" s="93" t="b">
        <v>0</v>
      </c>
      <c r="G90" s="7" t="b">
        <f t="shared" si="13"/>
        <v>1</v>
      </c>
      <c r="H90" s="7" t="b">
        <f t="shared" si="14"/>
        <v>0</v>
      </c>
      <c r="I90" s="7" t="b">
        <f t="shared" si="15"/>
        <v>0</v>
      </c>
      <c r="K90" s="92" t="b">
        <v>1</v>
      </c>
      <c r="L90" s="69" t="b">
        <v>0</v>
      </c>
      <c r="M90" s="93" t="b">
        <v>0</v>
      </c>
      <c r="N90" s="7">
        <v>89</v>
      </c>
      <c r="O90" s="7" t="b">
        <f t="shared" si="16"/>
        <v>1</v>
      </c>
      <c r="P90" s="7" t="b">
        <f t="shared" si="17"/>
        <v>0</v>
      </c>
      <c r="Q90" s="7" t="b">
        <f t="shared" si="18"/>
        <v>0</v>
      </c>
      <c r="S90" s="7" t="b">
        <f t="shared" si="19"/>
        <v>1</v>
      </c>
      <c r="T90" s="7" t="b">
        <f t="shared" si="20"/>
        <v>0</v>
      </c>
      <c r="U90" s="7" t="b">
        <f t="shared" si="21"/>
        <v>0</v>
      </c>
      <c r="W90" s="7">
        <f t="shared" si="22"/>
        <v>89</v>
      </c>
      <c r="X90" s="7">
        <f>'v-t_chart'!C90</f>
        <v>37</v>
      </c>
      <c r="Y90" s="7">
        <f t="shared" si="23"/>
        <v>105</v>
      </c>
      <c r="Z90" s="7">
        <f t="shared" si="24"/>
        <v>110</v>
      </c>
      <c r="AA90" s="7">
        <f t="shared" si="25"/>
        <v>90</v>
      </c>
      <c r="AB90" s="7">
        <f ca="1">calc_gear1!AS93*5+50</f>
        <v>55</v>
      </c>
      <c r="AC90" s="7">
        <f ca="1">IF(AND(calc_gear1!AT93=-1,calc_gear1!Z93=1),calc_gear1!AS93*5+50.5,IF(AND(calc_gear1!Y93=0,AB89-AC89=-0.5),calc_gear1!AS93*5+50.5,calc_gear1!O93*5+50.5))</f>
        <v>50.5</v>
      </c>
    </row>
    <row r="91" spans="1:29">
      <c r="A91" s="7">
        <v>90</v>
      </c>
      <c r="B91" s="7">
        <v>90</v>
      </c>
      <c r="C91" s="92" t="b">
        <v>1</v>
      </c>
      <c r="D91" s="69" t="b">
        <v>0</v>
      </c>
      <c r="E91" s="93" t="b">
        <v>0</v>
      </c>
      <c r="G91" s="7" t="b">
        <f t="shared" si="13"/>
        <v>1</v>
      </c>
      <c r="H91" s="7" t="b">
        <f t="shared" si="14"/>
        <v>0</v>
      </c>
      <c r="I91" s="7" t="b">
        <f t="shared" si="15"/>
        <v>0</v>
      </c>
      <c r="K91" s="92" t="b">
        <v>1</v>
      </c>
      <c r="L91" s="69" t="b">
        <v>0</v>
      </c>
      <c r="M91" s="93" t="b">
        <v>0</v>
      </c>
      <c r="N91" s="7">
        <v>90</v>
      </c>
      <c r="O91" s="7" t="b">
        <f t="shared" si="16"/>
        <v>1</v>
      </c>
      <c r="P91" s="7" t="b">
        <f t="shared" si="17"/>
        <v>0</v>
      </c>
      <c r="Q91" s="7" t="b">
        <f t="shared" si="18"/>
        <v>0</v>
      </c>
      <c r="S91" s="7" t="b">
        <f t="shared" si="19"/>
        <v>1</v>
      </c>
      <c r="T91" s="7" t="b">
        <f t="shared" si="20"/>
        <v>0</v>
      </c>
      <c r="U91" s="7" t="b">
        <f t="shared" si="21"/>
        <v>0</v>
      </c>
      <c r="W91" s="7">
        <f t="shared" si="22"/>
        <v>90</v>
      </c>
      <c r="X91" s="7">
        <f>'v-t_chart'!C91</f>
        <v>37.9</v>
      </c>
      <c r="Y91" s="7">
        <f t="shared" si="23"/>
        <v>105</v>
      </c>
      <c r="Z91" s="7">
        <f t="shared" si="24"/>
        <v>110</v>
      </c>
      <c r="AA91" s="7">
        <f t="shared" si="25"/>
        <v>90</v>
      </c>
      <c r="AB91" s="7">
        <f ca="1">calc_gear1!AS94*5+50</f>
        <v>55</v>
      </c>
      <c r="AC91" s="7">
        <f ca="1">IF(AND(calc_gear1!AT94=-1,calc_gear1!Z94=1),calc_gear1!AS94*5+50.5,IF(AND(calc_gear1!Y94=0,AB90-AC90=-0.5),calc_gear1!AS94*5+50.5,calc_gear1!O94*5+50.5))</f>
        <v>50.5</v>
      </c>
    </row>
    <row r="92" spans="1:29">
      <c r="A92" s="7">
        <v>91</v>
      </c>
      <c r="B92" s="7">
        <v>91</v>
      </c>
      <c r="C92" s="95" t="b">
        <v>0</v>
      </c>
      <c r="D92" s="6" t="b">
        <v>1</v>
      </c>
      <c r="E92" s="93" t="b">
        <v>0</v>
      </c>
      <c r="G92" s="7" t="b">
        <f t="shared" si="13"/>
        <v>0</v>
      </c>
      <c r="H92" s="7" t="b">
        <f t="shared" si="14"/>
        <v>1</v>
      </c>
      <c r="I92" s="7" t="b">
        <f t="shared" si="15"/>
        <v>0</v>
      </c>
      <c r="K92" s="92" t="b">
        <v>1</v>
      </c>
      <c r="L92" s="69" t="b">
        <v>0</v>
      </c>
      <c r="M92" s="93" t="b">
        <v>0</v>
      </c>
      <c r="N92" s="7">
        <v>91</v>
      </c>
      <c r="O92" s="7" t="b">
        <f t="shared" si="16"/>
        <v>1</v>
      </c>
      <c r="P92" s="7" t="b">
        <f t="shared" si="17"/>
        <v>0</v>
      </c>
      <c r="Q92" s="7" t="b">
        <f t="shared" si="18"/>
        <v>0</v>
      </c>
      <c r="S92" s="7" t="b">
        <f t="shared" si="19"/>
        <v>1</v>
      </c>
      <c r="T92" s="7" t="b">
        <f t="shared" si="20"/>
        <v>0</v>
      </c>
      <c r="U92" s="7" t="b">
        <f t="shared" si="21"/>
        <v>0</v>
      </c>
      <c r="W92" s="7">
        <f t="shared" si="22"/>
        <v>91</v>
      </c>
      <c r="X92" s="7">
        <f>'v-t_chart'!C92</f>
        <v>38.6</v>
      </c>
      <c r="Y92" s="7">
        <f t="shared" si="23"/>
        <v>105</v>
      </c>
      <c r="Z92" s="7">
        <f t="shared" si="24"/>
        <v>110</v>
      </c>
      <c r="AA92" s="7">
        <f t="shared" si="25"/>
        <v>90</v>
      </c>
      <c r="AB92" s="7">
        <f ca="1">calc_gear1!AS95*5+50</f>
        <v>55</v>
      </c>
      <c r="AC92" s="7">
        <f ca="1">IF(AND(calc_gear1!AT95=-1,calc_gear1!Z95=1),calc_gear1!AS95*5+50.5,IF(AND(calc_gear1!Y95=0,AB91-AC91=-0.5),calc_gear1!AS95*5+50.5,calc_gear1!O95*5+50.5))</f>
        <v>50.5</v>
      </c>
    </row>
    <row r="93" spans="1:29">
      <c r="A93" s="7">
        <v>92</v>
      </c>
      <c r="B93" s="7">
        <v>92</v>
      </c>
      <c r="C93" s="92" t="b">
        <v>0</v>
      </c>
      <c r="D93" s="69" t="b">
        <v>1</v>
      </c>
      <c r="E93" s="93" t="b">
        <v>0</v>
      </c>
      <c r="G93" s="7" t="b">
        <f t="shared" si="13"/>
        <v>0</v>
      </c>
      <c r="H93" s="7" t="b">
        <f t="shared" si="14"/>
        <v>1</v>
      </c>
      <c r="I93" s="7" t="b">
        <f t="shared" si="15"/>
        <v>0</v>
      </c>
      <c r="K93" s="92" t="b">
        <v>0</v>
      </c>
      <c r="L93" s="69" t="b">
        <v>1</v>
      </c>
      <c r="M93" s="93" t="b">
        <v>0</v>
      </c>
      <c r="N93" s="7">
        <v>92</v>
      </c>
      <c r="O93" s="7" t="b">
        <f t="shared" si="16"/>
        <v>0</v>
      </c>
      <c r="P93" s="7" t="b">
        <f t="shared" si="17"/>
        <v>1</v>
      </c>
      <c r="Q93" s="7" t="b">
        <f t="shared" si="18"/>
        <v>0</v>
      </c>
      <c r="S93" s="7" t="b">
        <f t="shared" si="19"/>
        <v>0</v>
      </c>
      <c r="T93" s="7" t="b">
        <f t="shared" si="20"/>
        <v>1</v>
      </c>
      <c r="U93" s="7" t="b">
        <f t="shared" si="21"/>
        <v>0</v>
      </c>
      <c r="W93" s="7">
        <f t="shared" si="22"/>
        <v>92</v>
      </c>
      <c r="X93" s="7">
        <f>'v-t_chart'!C93</f>
        <v>38.799999999999997</v>
      </c>
      <c r="Y93" s="7">
        <f t="shared" si="23"/>
        <v>100</v>
      </c>
      <c r="Z93" s="7">
        <f t="shared" si="24"/>
        <v>115</v>
      </c>
      <c r="AA93" s="7">
        <f t="shared" si="25"/>
        <v>90</v>
      </c>
      <c r="AB93" s="7">
        <f ca="1">calc_gear1!AS96*5+50</f>
        <v>55</v>
      </c>
      <c r="AC93" s="7">
        <f ca="1">IF(AND(calc_gear1!AT96=-1,calc_gear1!Z96=1),calc_gear1!AS96*5+50.5,IF(AND(calc_gear1!Y96=0,AB92-AC92=-0.5),calc_gear1!AS96*5+50.5,calc_gear1!O96*5+50.5))</f>
        <v>50.5</v>
      </c>
    </row>
    <row r="94" spans="1:29">
      <c r="A94" s="7">
        <v>93</v>
      </c>
      <c r="B94" s="7">
        <v>93</v>
      </c>
      <c r="C94" s="92" t="b">
        <v>0</v>
      </c>
      <c r="D94" s="69" t="b">
        <v>1</v>
      </c>
      <c r="E94" s="93" t="b">
        <v>0</v>
      </c>
      <c r="G94" s="7" t="b">
        <f t="shared" si="13"/>
        <v>0</v>
      </c>
      <c r="H94" s="7" t="b">
        <f t="shared" si="14"/>
        <v>1</v>
      </c>
      <c r="I94" s="7" t="b">
        <f t="shared" si="15"/>
        <v>0</v>
      </c>
      <c r="K94" s="92" t="b">
        <v>0</v>
      </c>
      <c r="L94" s="69" t="b">
        <v>1</v>
      </c>
      <c r="M94" s="93" t="b">
        <v>0</v>
      </c>
      <c r="N94" s="7">
        <v>93</v>
      </c>
      <c r="O94" s="7" t="b">
        <f t="shared" si="16"/>
        <v>0</v>
      </c>
      <c r="P94" s="7" t="b">
        <f t="shared" si="17"/>
        <v>1</v>
      </c>
      <c r="Q94" s="7" t="b">
        <f t="shared" si="18"/>
        <v>0</v>
      </c>
      <c r="S94" s="7" t="b">
        <f t="shared" si="19"/>
        <v>0</v>
      </c>
      <c r="T94" s="7" t="b">
        <f t="shared" si="20"/>
        <v>1</v>
      </c>
      <c r="U94" s="7" t="b">
        <f t="shared" si="21"/>
        <v>0</v>
      </c>
      <c r="W94" s="7">
        <f t="shared" si="22"/>
        <v>93</v>
      </c>
      <c r="X94" s="7">
        <f>'v-t_chart'!C94</f>
        <v>38.799999999999997</v>
      </c>
      <c r="Y94" s="7">
        <f t="shared" si="23"/>
        <v>100</v>
      </c>
      <c r="Z94" s="7">
        <f t="shared" si="24"/>
        <v>115</v>
      </c>
      <c r="AA94" s="7">
        <f t="shared" si="25"/>
        <v>90</v>
      </c>
      <c r="AB94" s="7">
        <f ca="1">calc_gear1!AS97*5+50</f>
        <v>55</v>
      </c>
      <c r="AC94" s="7">
        <f ca="1">IF(AND(calc_gear1!AT97=-1,calc_gear1!Z97=1),calc_gear1!AS97*5+50.5,IF(AND(calc_gear1!Y97=0,AB93-AC93=-0.5),calc_gear1!AS97*5+50.5,calc_gear1!O97*5+50.5))</f>
        <v>50.5</v>
      </c>
    </row>
    <row r="95" spans="1:29">
      <c r="A95" s="7">
        <v>94</v>
      </c>
      <c r="B95" s="7">
        <v>94</v>
      </c>
      <c r="C95" s="92" t="b">
        <v>0</v>
      </c>
      <c r="D95" s="69" t="b">
        <v>1</v>
      </c>
      <c r="E95" s="93" t="b">
        <v>0</v>
      </c>
      <c r="G95" s="7" t="b">
        <f t="shared" si="13"/>
        <v>0</v>
      </c>
      <c r="H95" s="7" t="b">
        <f t="shared" si="14"/>
        <v>1</v>
      </c>
      <c r="I95" s="7" t="b">
        <f t="shared" si="15"/>
        <v>0</v>
      </c>
      <c r="K95" s="92" t="b">
        <v>0</v>
      </c>
      <c r="L95" s="69" t="b">
        <v>1</v>
      </c>
      <c r="M95" s="93" t="b">
        <v>0</v>
      </c>
      <c r="N95" s="7">
        <v>94</v>
      </c>
      <c r="O95" s="7" t="b">
        <f t="shared" si="16"/>
        <v>0</v>
      </c>
      <c r="P95" s="7" t="b">
        <f t="shared" si="17"/>
        <v>1</v>
      </c>
      <c r="Q95" s="7" t="b">
        <f t="shared" si="18"/>
        <v>0</v>
      </c>
      <c r="S95" s="7" t="b">
        <f t="shared" si="19"/>
        <v>0</v>
      </c>
      <c r="T95" s="7" t="b">
        <f t="shared" si="20"/>
        <v>1</v>
      </c>
      <c r="U95" s="7" t="b">
        <f t="shared" si="21"/>
        <v>0</v>
      </c>
      <c r="W95" s="7">
        <f t="shared" si="22"/>
        <v>94</v>
      </c>
      <c r="X95" s="7">
        <f>'v-t_chart'!C95</f>
        <v>38.700000000000003</v>
      </c>
      <c r="Y95" s="7">
        <f t="shared" si="23"/>
        <v>100</v>
      </c>
      <c r="Z95" s="7">
        <f t="shared" si="24"/>
        <v>115</v>
      </c>
      <c r="AA95" s="7">
        <f t="shared" si="25"/>
        <v>90</v>
      </c>
      <c r="AB95" s="7">
        <f ca="1">calc_gear1!AS98*5+50</f>
        <v>55</v>
      </c>
      <c r="AC95" s="7">
        <f ca="1">IF(AND(calc_gear1!AT98=-1,calc_gear1!Z98=1),calc_gear1!AS98*5+50.5,IF(AND(calc_gear1!Y98=0,AB94-AC94=-0.5),calc_gear1!AS98*5+50.5,calc_gear1!O98*5+50.5))</f>
        <v>50.5</v>
      </c>
    </row>
    <row r="96" spans="1:29">
      <c r="A96" s="7">
        <v>95</v>
      </c>
      <c r="B96" s="7">
        <v>95</v>
      </c>
      <c r="C96" s="92" t="b">
        <v>0</v>
      </c>
      <c r="D96" s="69" t="b">
        <v>1</v>
      </c>
      <c r="E96" s="93" t="b">
        <v>0</v>
      </c>
      <c r="G96" s="7" t="b">
        <f t="shared" si="13"/>
        <v>0</v>
      </c>
      <c r="H96" s="7" t="b">
        <f t="shared" si="14"/>
        <v>1</v>
      </c>
      <c r="I96" s="7" t="b">
        <f t="shared" si="15"/>
        <v>0</v>
      </c>
      <c r="K96" s="92" t="b">
        <v>0</v>
      </c>
      <c r="L96" s="69" t="b">
        <v>1</v>
      </c>
      <c r="M96" s="93" t="b">
        <v>0</v>
      </c>
      <c r="N96" s="7">
        <v>95</v>
      </c>
      <c r="O96" s="7" t="b">
        <f t="shared" si="16"/>
        <v>0</v>
      </c>
      <c r="P96" s="7" t="b">
        <f t="shared" si="17"/>
        <v>1</v>
      </c>
      <c r="Q96" s="7" t="b">
        <f t="shared" si="18"/>
        <v>0</v>
      </c>
      <c r="S96" s="7" t="b">
        <f t="shared" si="19"/>
        <v>0</v>
      </c>
      <c r="T96" s="7" t="b">
        <f t="shared" si="20"/>
        <v>1</v>
      </c>
      <c r="U96" s="7" t="b">
        <f t="shared" si="21"/>
        <v>0</v>
      </c>
      <c r="W96" s="7">
        <f t="shared" si="22"/>
        <v>95</v>
      </c>
      <c r="X96" s="7">
        <f>'v-t_chart'!C96</f>
        <v>38.5</v>
      </c>
      <c r="Y96" s="7">
        <f t="shared" si="23"/>
        <v>100</v>
      </c>
      <c r="Z96" s="7">
        <f t="shared" si="24"/>
        <v>115</v>
      </c>
      <c r="AA96" s="7">
        <f t="shared" si="25"/>
        <v>90</v>
      </c>
      <c r="AB96" s="7">
        <f ca="1">calc_gear1!AS99*5+50</f>
        <v>55</v>
      </c>
      <c r="AC96" s="7">
        <f ca="1">IF(AND(calc_gear1!AT99=-1,calc_gear1!Z99=1),calc_gear1!AS99*5+50.5,IF(AND(calc_gear1!Y99=0,AB95-AC95=-0.5),calc_gear1!AS99*5+50.5,calc_gear1!O99*5+50.5))</f>
        <v>50.5</v>
      </c>
    </row>
    <row r="97" spans="1:29">
      <c r="A97" s="7">
        <v>96</v>
      </c>
      <c r="B97" s="7">
        <v>96</v>
      </c>
      <c r="C97" s="92" t="b">
        <v>0</v>
      </c>
      <c r="D97" s="69" t="b">
        <v>1</v>
      </c>
      <c r="E97" s="93" t="b">
        <v>0</v>
      </c>
      <c r="G97" s="7" t="b">
        <f t="shared" si="13"/>
        <v>0</v>
      </c>
      <c r="H97" s="7" t="b">
        <f t="shared" si="14"/>
        <v>1</v>
      </c>
      <c r="I97" s="7" t="b">
        <f t="shared" si="15"/>
        <v>0</v>
      </c>
      <c r="K97" s="92" t="b">
        <v>0</v>
      </c>
      <c r="L97" s="69" t="b">
        <v>1</v>
      </c>
      <c r="M97" s="93" t="b">
        <v>0</v>
      </c>
      <c r="N97" s="7">
        <v>96</v>
      </c>
      <c r="O97" s="7" t="b">
        <f t="shared" si="16"/>
        <v>0</v>
      </c>
      <c r="P97" s="7" t="b">
        <f t="shared" si="17"/>
        <v>1</v>
      </c>
      <c r="Q97" s="7" t="b">
        <f t="shared" si="18"/>
        <v>0</v>
      </c>
      <c r="S97" s="7" t="b">
        <f t="shared" si="19"/>
        <v>0</v>
      </c>
      <c r="T97" s="7" t="b">
        <f t="shared" si="20"/>
        <v>1</v>
      </c>
      <c r="U97" s="7" t="b">
        <f t="shared" si="21"/>
        <v>0</v>
      </c>
      <c r="W97" s="7">
        <f t="shared" si="22"/>
        <v>96</v>
      </c>
      <c r="X97" s="7">
        <f>'v-t_chart'!C97</f>
        <v>38</v>
      </c>
      <c r="Y97" s="7">
        <f t="shared" si="23"/>
        <v>100</v>
      </c>
      <c r="Z97" s="7">
        <f t="shared" si="24"/>
        <v>115</v>
      </c>
      <c r="AA97" s="7">
        <f t="shared" si="25"/>
        <v>90</v>
      </c>
      <c r="AB97" s="7">
        <f ca="1">calc_gear1!AS100*5+50</f>
        <v>55</v>
      </c>
      <c r="AC97" s="7">
        <f ca="1">IF(AND(calc_gear1!AT100=-1,calc_gear1!Z100=1),calc_gear1!AS100*5+50.5,IF(AND(calc_gear1!Y100=0,AB96-AC96=-0.5),calc_gear1!AS100*5+50.5,calc_gear1!O100*5+50.5))</f>
        <v>50.5</v>
      </c>
    </row>
    <row r="98" spans="1:29">
      <c r="A98" s="7">
        <v>97</v>
      </c>
      <c r="B98" s="7">
        <v>97</v>
      </c>
      <c r="C98" s="92" t="b">
        <v>0</v>
      </c>
      <c r="D98" s="69" t="b">
        <v>1</v>
      </c>
      <c r="E98" s="93" t="b">
        <v>0</v>
      </c>
      <c r="G98" s="7" t="b">
        <f t="shared" si="13"/>
        <v>0</v>
      </c>
      <c r="H98" s="7" t="b">
        <f t="shared" si="14"/>
        <v>1</v>
      </c>
      <c r="I98" s="7" t="b">
        <f t="shared" si="15"/>
        <v>0</v>
      </c>
      <c r="K98" s="92" t="b">
        <v>0</v>
      </c>
      <c r="L98" s="69" t="b">
        <v>1</v>
      </c>
      <c r="M98" s="93" t="b">
        <v>0</v>
      </c>
      <c r="N98" s="7">
        <v>97</v>
      </c>
      <c r="O98" s="7" t="b">
        <f t="shared" si="16"/>
        <v>0</v>
      </c>
      <c r="P98" s="7" t="b">
        <f t="shared" si="17"/>
        <v>1</v>
      </c>
      <c r="Q98" s="7" t="b">
        <f t="shared" si="18"/>
        <v>0</v>
      </c>
      <c r="S98" s="7" t="b">
        <f t="shared" si="19"/>
        <v>0</v>
      </c>
      <c r="T98" s="7" t="b">
        <f t="shared" si="20"/>
        <v>1</v>
      </c>
      <c r="U98" s="7" t="b">
        <f t="shared" si="21"/>
        <v>0</v>
      </c>
      <c r="W98" s="7">
        <f t="shared" si="22"/>
        <v>97</v>
      </c>
      <c r="X98" s="7">
        <f>'v-t_chart'!C98</f>
        <v>37.4</v>
      </c>
      <c r="Y98" s="7">
        <f t="shared" si="23"/>
        <v>100</v>
      </c>
      <c r="Z98" s="7">
        <f t="shared" si="24"/>
        <v>115</v>
      </c>
      <c r="AA98" s="7">
        <f t="shared" si="25"/>
        <v>90</v>
      </c>
      <c r="AB98" s="7">
        <f ca="1">calc_gear1!AS101*5+50</f>
        <v>55</v>
      </c>
      <c r="AC98" s="7">
        <f ca="1">IF(AND(calc_gear1!AT101=-1,calc_gear1!Z101=1),calc_gear1!AS101*5+50.5,IF(AND(calc_gear1!Y101=0,AB97-AC97=-0.5),calc_gear1!AS101*5+50.5,calc_gear1!O101*5+50.5))</f>
        <v>50.5</v>
      </c>
    </row>
    <row r="99" spans="1:29">
      <c r="A99" s="7">
        <v>98</v>
      </c>
      <c r="B99" s="7">
        <v>98</v>
      </c>
      <c r="C99" s="92" t="b">
        <v>0</v>
      </c>
      <c r="D99" s="69" t="b">
        <v>1</v>
      </c>
      <c r="E99" s="93" t="b">
        <v>0</v>
      </c>
      <c r="G99" s="7" t="b">
        <f t="shared" si="13"/>
        <v>0</v>
      </c>
      <c r="H99" s="7" t="b">
        <f t="shared" si="14"/>
        <v>1</v>
      </c>
      <c r="I99" s="7" t="b">
        <f t="shared" si="15"/>
        <v>0</v>
      </c>
      <c r="K99" s="92" t="b">
        <v>0</v>
      </c>
      <c r="L99" s="69" t="b">
        <v>1</v>
      </c>
      <c r="M99" s="93" t="b">
        <v>0</v>
      </c>
      <c r="N99" s="7">
        <v>98</v>
      </c>
      <c r="O99" s="7" t="b">
        <f t="shared" si="16"/>
        <v>0</v>
      </c>
      <c r="P99" s="7" t="b">
        <f t="shared" si="17"/>
        <v>1</v>
      </c>
      <c r="Q99" s="7" t="b">
        <f t="shared" si="18"/>
        <v>0</v>
      </c>
      <c r="S99" s="7" t="b">
        <f t="shared" si="19"/>
        <v>0</v>
      </c>
      <c r="T99" s="7" t="b">
        <f t="shared" si="20"/>
        <v>1</v>
      </c>
      <c r="U99" s="7" t="b">
        <f t="shared" si="21"/>
        <v>0</v>
      </c>
      <c r="W99" s="7">
        <f t="shared" si="22"/>
        <v>98</v>
      </c>
      <c r="X99" s="7">
        <f>'v-t_chart'!C99</f>
        <v>36.9</v>
      </c>
      <c r="Y99" s="7">
        <f t="shared" si="23"/>
        <v>100</v>
      </c>
      <c r="Z99" s="7">
        <f t="shared" si="24"/>
        <v>115</v>
      </c>
      <c r="AA99" s="7">
        <f t="shared" si="25"/>
        <v>90</v>
      </c>
      <c r="AB99" s="7">
        <f ca="1">calc_gear1!AS102*5+50</f>
        <v>55</v>
      </c>
      <c r="AC99" s="7">
        <f ca="1">IF(AND(calc_gear1!AT102=-1,calc_gear1!Z102=1),calc_gear1!AS102*5+50.5,IF(AND(calc_gear1!Y102=0,AB98-AC98=-0.5),calc_gear1!AS102*5+50.5,calc_gear1!O102*5+50.5))</f>
        <v>50.5</v>
      </c>
    </row>
    <row r="100" spans="1:29">
      <c r="A100" s="7">
        <v>99</v>
      </c>
      <c r="B100" s="7">
        <v>99</v>
      </c>
      <c r="C100" s="92" t="b">
        <v>0</v>
      </c>
      <c r="D100" s="69" t="b">
        <v>1</v>
      </c>
      <c r="E100" s="93" t="b">
        <v>0</v>
      </c>
      <c r="G100" s="7" t="b">
        <f t="shared" si="13"/>
        <v>0</v>
      </c>
      <c r="H100" s="7" t="b">
        <f t="shared" si="14"/>
        <v>1</v>
      </c>
      <c r="I100" s="7" t="b">
        <f t="shared" si="15"/>
        <v>0</v>
      </c>
      <c r="K100" s="92" t="b">
        <v>0</v>
      </c>
      <c r="L100" s="69" t="b">
        <v>1</v>
      </c>
      <c r="M100" s="93" t="b">
        <v>0</v>
      </c>
      <c r="N100" s="7">
        <v>99</v>
      </c>
      <c r="O100" s="7" t="b">
        <f t="shared" si="16"/>
        <v>0</v>
      </c>
      <c r="P100" s="7" t="b">
        <f t="shared" si="17"/>
        <v>1</v>
      </c>
      <c r="Q100" s="7" t="b">
        <f t="shared" si="18"/>
        <v>0</v>
      </c>
      <c r="S100" s="7" t="b">
        <f t="shared" si="19"/>
        <v>0</v>
      </c>
      <c r="T100" s="7" t="b">
        <f t="shared" si="20"/>
        <v>1</v>
      </c>
      <c r="U100" s="7" t="b">
        <f t="shared" si="21"/>
        <v>0</v>
      </c>
      <c r="W100" s="7">
        <f t="shared" si="22"/>
        <v>99</v>
      </c>
      <c r="X100" s="7">
        <f>'v-t_chart'!C100</f>
        <v>36.6</v>
      </c>
      <c r="Y100" s="7">
        <f t="shared" si="23"/>
        <v>100</v>
      </c>
      <c r="Z100" s="7">
        <f t="shared" si="24"/>
        <v>115</v>
      </c>
      <c r="AA100" s="7">
        <f t="shared" si="25"/>
        <v>90</v>
      </c>
      <c r="AB100" s="7">
        <f ca="1">calc_gear1!AS103*5+50</f>
        <v>55</v>
      </c>
      <c r="AC100" s="7">
        <f ca="1">IF(AND(calc_gear1!AT103=-1,calc_gear1!Z103=1),calc_gear1!AS103*5+50.5,IF(AND(calc_gear1!Y103=0,AB99-AC99=-0.5),calc_gear1!AS103*5+50.5,calc_gear1!O103*5+50.5))</f>
        <v>50.5</v>
      </c>
    </row>
    <row r="101" spans="1:29">
      <c r="A101" s="7">
        <v>100</v>
      </c>
      <c r="B101" s="7">
        <v>100</v>
      </c>
      <c r="C101" s="92" t="b">
        <v>0</v>
      </c>
      <c r="D101" s="69" t="b">
        <v>1</v>
      </c>
      <c r="E101" s="93" t="b">
        <v>0</v>
      </c>
      <c r="G101" s="7" t="b">
        <f t="shared" si="13"/>
        <v>0</v>
      </c>
      <c r="H101" s="7" t="b">
        <f t="shared" si="14"/>
        <v>1</v>
      </c>
      <c r="I101" s="7" t="b">
        <f t="shared" si="15"/>
        <v>0</v>
      </c>
      <c r="K101" s="92" t="b">
        <v>0</v>
      </c>
      <c r="L101" s="69" t="b">
        <v>1</v>
      </c>
      <c r="M101" s="93" t="b">
        <v>0</v>
      </c>
      <c r="N101" s="7">
        <v>100</v>
      </c>
      <c r="O101" s="7" t="b">
        <f t="shared" si="16"/>
        <v>0</v>
      </c>
      <c r="P101" s="7" t="b">
        <f t="shared" si="17"/>
        <v>1</v>
      </c>
      <c r="Q101" s="7" t="b">
        <f t="shared" si="18"/>
        <v>0</v>
      </c>
      <c r="S101" s="7" t="b">
        <f t="shared" si="19"/>
        <v>0</v>
      </c>
      <c r="T101" s="7" t="b">
        <f t="shared" si="20"/>
        <v>1</v>
      </c>
      <c r="U101" s="7" t="b">
        <f t="shared" si="21"/>
        <v>0</v>
      </c>
      <c r="W101" s="7">
        <f t="shared" si="22"/>
        <v>100</v>
      </c>
      <c r="X101" s="7">
        <f>'v-t_chart'!C101</f>
        <v>36.4</v>
      </c>
      <c r="Y101" s="7">
        <f t="shared" si="23"/>
        <v>100</v>
      </c>
      <c r="Z101" s="7">
        <f t="shared" si="24"/>
        <v>115</v>
      </c>
      <c r="AA101" s="7">
        <f t="shared" si="25"/>
        <v>90</v>
      </c>
      <c r="AB101" s="7">
        <f ca="1">calc_gear1!AS104*5+50</f>
        <v>55</v>
      </c>
      <c r="AC101" s="7">
        <f ca="1">IF(AND(calc_gear1!AT104=-1,calc_gear1!Z104=1),calc_gear1!AS104*5+50.5,IF(AND(calc_gear1!Y104=0,AB100-AC100=-0.5),calc_gear1!AS104*5+50.5,calc_gear1!O104*5+50.5))</f>
        <v>50.5</v>
      </c>
    </row>
    <row r="102" spans="1:29">
      <c r="A102" s="7">
        <v>101</v>
      </c>
      <c r="B102" s="7">
        <v>101</v>
      </c>
      <c r="C102" s="92" t="b">
        <v>0</v>
      </c>
      <c r="D102" s="69" t="b">
        <v>1</v>
      </c>
      <c r="E102" s="93" t="b">
        <v>0</v>
      </c>
      <c r="G102" s="7" t="b">
        <f t="shared" si="13"/>
        <v>0</v>
      </c>
      <c r="H102" s="7" t="b">
        <f t="shared" si="14"/>
        <v>1</v>
      </c>
      <c r="I102" s="7" t="b">
        <f t="shared" si="15"/>
        <v>0</v>
      </c>
      <c r="K102" s="92" t="b">
        <v>0</v>
      </c>
      <c r="L102" s="69" t="b">
        <v>1</v>
      </c>
      <c r="M102" s="93" t="b">
        <v>0</v>
      </c>
      <c r="N102" s="7">
        <v>101</v>
      </c>
      <c r="O102" s="7" t="b">
        <f t="shared" si="16"/>
        <v>0</v>
      </c>
      <c r="P102" s="7" t="b">
        <f t="shared" si="17"/>
        <v>1</v>
      </c>
      <c r="Q102" s="7" t="b">
        <f t="shared" si="18"/>
        <v>0</v>
      </c>
      <c r="S102" s="7" t="b">
        <f t="shared" si="19"/>
        <v>0</v>
      </c>
      <c r="T102" s="7" t="b">
        <f t="shared" si="20"/>
        <v>1</v>
      </c>
      <c r="U102" s="7" t="b">
        <f t="shared" si="21"/>
        <v>0</v>
      </c>
      <c r="W102" s="7">
        <f t="shared" si="22"/>
        <v>101</v>
      </c>
      <c r="X102" s="7">
        <f>'v-t_chart'!C102</f>
        <v>36.4</v>
      </c>
      <c r="Y102" s="7">
        <f t="shared" si="23"/>
        <v>100</v>
      </c>
      <c r="Z102" s="7">
        <f t="shared" si="24"/>
        <v>115</v>
      </c>
      <c r="AA102" s="7">
        <f t="shared" si="25"/>
        <v>90</v>
      </c>
      <c r="AB102" s="7">
        <f ca="1">calc_gear1!AS105*5+50</f>
        <v>55</v>
      </c>
      <c r="AC102" s="7">
        <f ca="1">IF(AND(calc_gear1!AT105=-1,calc_gear1!Z105=1),calc_gear1!AS105*5+50.5,IF(AND(calc_gear1!Y105=0,AB101-AC101=-0.5),calc_gear1!AS105*5+50.5,calc_gear1!O105*5+50.5))</f>
        <v>50.5</v>
      </c>
    </row>
    <row r="103" spans="1:29">
      <c r="A103" s="7">
        <v>102</v>
      </c>
      <c r="B103" s="7">
        <v>102</v>
      </c>
      <c r="C103" s="92" t="b">
        <v>0</v>
      </c>
      <c r="D103" s="69" t="b">
        <v>1</v>
      </c>
      <c r="E103" s="93" t="b">
        <v>0</v>
      </c>
      <c r="G103" s="7" t="b">
        <f t="shared" si="13"/>
        <v>0</v>
      </c>
      <c r="H103" s="7" t="b">
        <f t="shared" si="14"/>
        <v>1</v>
      </c>
      <c r="I103" s="7" t="b">
        <f t="shared" si="15"/>
        <v>0</v>
      </c>
      <c r="K103" s="92" t="b">
        <v>0</v>
      </c>
      <c r="L103" s="69" t="b">
        <v>1</v>
      </c>
      <c r="M103" s="93" t="b">
        <v>0</v>
      </c>
      <c r="N103" s="7">
        <v>102</v>
      </c>
      <c r="O103" s="7" t="b">
        <f t="shared" si="16"/>
        <v>0</v>
      </c>
      <c r="P103" s="7" t="b">
        <f t="shared" si="17"/>
        <v>1</v>
      </c>
      <c r="Q103" s="7" t="b">
        <f t="shared" si="18"/>
        <v>0</v>
      </c>
      <c r="S103" s="7" t="b">
        <f t="shared" si="19"/>
        <v>0</v>
      </c>
      <c r="T103" s="7" t="b">
        <f t="shared" si="20"/>
        <v>1</v>
      </c>
      <c r="U103" s="7" t="b">
        <f t="shared" si="21"/>
        <v>0</v>
      </c>
      <c r="W103" s="7">
        <f t="shared" si="22"/>
        <v>102</v>
      </c>
      <c r="X103" s="7">
        <f>'v-t_chart'!C103</f>
        <v>36.5</v>
      </c>
      <c r="Y103" s="7">
        <f t="shared" si="23"/>
        <v>100</v>
      </c>
      <c r="Z103" s="7">
        <f t="shared" si="24"/>
        <v>115</v>
      </c>
      <c r="AA103" s="7">
        <f t="shared" si="25"/>
        <v>90</v>
      </c>
      <c r="AB103" s="7">
        <f ca="1">calc_gear1!AS106*5+50</f>
        <v>55</v>
      </c>
      <c r="AC103" s="7">
        <f ca="1">IF(AND(calc_gear1!AT106=-1,calc_gear1!Z106=1),calc_gear1!AS106*5+50.5,IF(AND(calc_gear1!Y106=0,AB102-AC102=-0.5),calc_gear1!AS106*5+50.5,calc_gear1!O106*5+50.5))</f>
        <v>50.5</v>
      </c>
    </row>
    <row r="104" spans="1:29">
      <c r="A104" s="7">
        <v>103</v>
      </c>
      <c r="B104" s="7">
        <v>103</v>
      </c>
      <c r="C104" s="92" t="b">
        <v>0</v>
      </c>
      <c r="D104" s="69" t="b">
        <v>1</v>
      </c>
      <c r="E104" s="93" t="b">
        <v>0</v>
      </c>
      <c r="G104" s="7" t="b">
        <f t="shared" si="13"/>
        <v>0</v>
      </c>
      <c r="H104" s="7" t="b">
        <f t="shared" si="14"/>
        <v>1</v>
      </c>
      <c r="I104" s="7" t="b">
        <f t="shared" si="15"/>
        <v>0</v>
      </c>
      <c r="K104" s="92" t="b">
        <v>0</v>
      </c>
      <c r="L104" s="69" t="b">
        <v>1</v>
      </c>
      <c r="M104" s="93" t="b">
        <v>0</v>
      </c>
      <c r="N104" s="7">
        <v>103</v>
      </c>
      <c r="O104" s="7" t="b">
        <f t="shared" si="16"/>
        <v>0</v>
      </c>
      <c r="P104" s="7" t="b">
        <f t="shared" si="17"/>
        <v>1</v>
      </c>
      <c r="Q104" s="7" t="b">
        <f t="shared" si="18"/>
        <v>0</v>
      </c>
      <c r="S104" s="7" t="b">
        <f t="shared" si="19"/>
        <v>0</v>
      </c>
      <c r="T104" s="7" t="b">
        <f t="shared" si="20"/>
        <v>1</v>
      </c>
      <c r="U104" s="7" t="b">
        <f t="shared" si="21"/>
        <v>0</v>
      </c>
      <c r="W104" s="7">
        <f t="shared" si="22"/>
        <v>103</v>
      </c>
      <c r="X104" s="7">
        <f>'v-t_chart'!C104</f>
        <v>36.700000000000003</v>
      </c>
      <c r="Y104" s="7">
        <f t="shared" si="23"/>
        <v>100</v>
      </c>
      <c r="Z104" s="7">
        <f t="shared" si="24"/>
        <v>115</v>
      </c>
      <c r="AA104" s="7">
        <f t="shared" si="25"/>
        <v>90</v>
      </c>
      <c r="AB104" s="7">
        <f ca="1">calc_gear1!AS107*5+50</f>
        <v>55</v>
      </c>
      <c r="AC104" s="7">
        <f ca="1">IF(AND(calc_gear1!AT107=-1,calc_gear1!Z107=1),calc_gear1!AS107*5+50.5,IF(AND(calc_gear1!Y107=0,AB103-AC103=-0.5),calc_gear1!AS107*5+50.5,calc_gear1!O107*5+50.5))</f>
        <v>50.5</v>
      </c>
    </row>
    <row r="105" spans="1:29">
      <c r="A105" s="7">
        <v>104</v>
      </c>
      <c r="B105" s="7">
        <v>104</v>
      </c>
      <c r="C105" s="92" t="b">
        <v>0</v>
      </c>
      <c r="D105" s="69" t="b">
        <v>1</v>
      </c>
      <c r="E105" s="93" t="b">
        <v>0</v>
      </c>
      <c r="G105" s="7" t="b">
        <f t="shared" si="13"/>
        <v>0</v>
      </c>
      <c r="H105" s="7" t="b">
        <f t="shared" si="14"/>
        <v>1</v>
      </c>
      <c r="I105" s="7" t="b">
        <f t="shared" si="15"/>
        <v>0</v>
      </c>
      <c r="K105" s="92" t="b">
        <v>0</v>
      </c>
      <c r="L105" s="69" t="b">
        <v>1</v>
      </c>
      <c r="M105" s="93" t="b">
        <v>0</v>
      </c>
      <c r="N105" s="7">
        <v>104</v>
      </c>
      <c r="O105" s="7" t="b">
        <f t="shared" si="16"/>
        <v>0</v>
      </c>
      <c r="P105" s="7" t="b">
        <f t="shared" si="17"/>
        <v>1</v>
      </c>
      <c r="Q105" s="7" t="b">
        <f t="shared" si="18"/>
        <v>0</v>
      </c>
      <c r="S105" s="7" t="b">
        <f t="shared" si="19"/>
        <v>0</v>
      </c>
      <c r="T105" s="7" t="b">
        <f t="shared" si="20"/>
        <v>1</v>
      </c>
      <c r="U105" s="7" t="b">
        <f t="shared" si="21"/>
        <v>0</v>
      </c>
      <c r="W105" s="7">
        <f t="shared" si="22"/>
        <v>104</v>
      </c>
      <c r="X105" s="7">
        <f>'v-t_chart'!C105</f>
        <v>36.9</v>
      </c>
      <c r="Y105" s="7">
        <f t="shared" si="23"/>
        <v>100</v>
      </c>
      <c r="Z105" s="7">
        <f t="shared" si="24"/>
        <v>115</v>
      </c>
      <c r="AA105" s="7">
        <f t="shared" si="25"/>
        <v>90</v>
      </c>
      <c r="AB105" s="7">
        <f ca="1">calc_gear1!AS108*5+50</f>
        <v>55</v>
      </c>
      <c r="AC105" s="7">
        <f ca="1">IF(AND(calc_gear1!AT108=-1,calc_gear1!Z108=1),calc_gear1!AS108*5+50.5,IF(AND(calc_gear1!Y108=0,AB104-AC104=-0.5),calc_gear1!AS108*5+50.5,calc_gear1!O108*5+50.5))</f>
        <v>50.5</v>
      </c>
    </row>
    <row r="106" spans="1:29">
      <c r="A106" s="7">
        <v>105</v>
      </c>
      <c r="B106" s="7">
        <v>105</v>
      </c>
      <c r="C106" s="92" t="b">
        <v>0</v>
      </c>
      <c r="D106" s="69" t="b">
        <v>1</v>
      </c>
      <c r="E106" s="93" t="b">
        <v>0</v>
      </c>
      <c r="G106" s="7" t="b">
        <f t="shared" si="13"/>
        <v>0</v>
      </c>
      <c r="H106" s="7" t="b">
        <f t="shared" si="14"/>
        <v>1</v>
      </c>
      <c r="I106" s="7" t="b">
        <f t="shared" si="15"/>
        <v>0</v>
      </c>
      <c r="K106" s="92" t="b">
        <v>0</v>
      </c>
      <c r="L106" s="69" t="b">
        <v>1</v>
      </c>
      <c r="M106" s="93" t="b">
        <v>0</v>
      </c>
      <c r="N106" s="7">
        <v>105</v>
      </c>
      <c r="O106" s="7" t="b">
        <f t="shared" si="16"/>
        <v>0</v>
      </c>
      <c r="P106" s="7" t="b">
        <f t="shared" si="17"/>
        <v>1</v>
      </c>
      <c r="Q106" s="7" t="b">
        <f t="shared" si="18"/>
        <v>0</v>
      </c>
      <c r="S106" s="7" t="b">
        <f t="shared" si="19"/>
        <v>0</v>
      </c>
      <c r="T106" s="7" t="b">
        <f t="shared" si="20"/>
        <v>1</v>
      </c>
      <c r="U106" s="7" t="b">
        <f t="shared" si="21"/>
        <v>0</v>
      </c>
      <c r="W106" s="7">
        <f t="shared" si="22"/>
        <v>105</v>
      </c>
      <c r="X106" s="7">
        <f>'v-t_chart'!C106</f>
        <v>37</v>
      </c>
      <c r="Y106" s="7">
        <f t="shared" si="23"/>
        <v>100</v>
      </c>
      <c r="Z106" s="7">
        <f t="shared" si="24"/>
        <v>115</v>
      </c>
      <c r="AA106" s="7">
        <f t="shared" si="25"/>
        <v>90</v>
      </c>
      <c r="AB106" s="7">
        <f ca="1">calc_gear1!AS109*5+50</f>
        <v>55</v>
      </c>
      <c r="AC106" s="7">
        <f ca="1">IF(AND(calc_gear1!AT109=-1,calc_gear1!Z109=1),calc_gear1!AS109*5+50.5,IF(AND(calc_gear1!Y109=0,AB105-AC105=-0.5),calc_gear1!AS109*5+50.5,calc_gear1!O109*5+50.5))</f>
        <v>50.5</v>
      </c>
    </row>
    <row r="107" spans="1:29">
      <c r="A107" s="7">
        <v>106</v>
      </c>
      <c r="B107" s="7">
        <v>106</v>
      </c>
      <c r="C107" s="92" t="b">
        <v>0</v>
      </c>
      <c r="D107" s="69" t="b">
        <v>1</v>
      </c>
      <c r="E107" s="93" t="b">
        <v>0</v>
      </c>
      <c r="G107" s="7" t="b">
        <f t="shared" si="13"/>
        <v>0</v>
      </c>
      <c r="H107" s="7" t="b">
        <f t="shared" si="14"/>
        <v>1</v>
      </c>
      <c r="I107" s="7" t="b">
        <f t="shared" si="15"/>
        <v>0</v>
      </c>
      <c r="K107" s="92" t="b">
        <v>0</v>
      </c>
      <c r="L107" s="69" t="b">
        <v>1</v>
      </c>
      <c r="M107" s="93" t="b">
        <v>0</v>
      </c>
      <c r="N107" s="7">
        <v>106</v>
      </c>
      <c r="O107" s="7" t="b">
        <f t="shared" si="16"/>
        <v>0</v>
      </c>
      <c r="P107" s="7" t="b">
        <f t="shared" si="17"/>
        <v>1</v>
      </c>
      <c r="Q107" s="7" t="b">
        <f t="shared" si="18"/>
        <v>0</v>
      </c>
      <c r="S107" s="7" t="b">
        <f t="shared" si="19"/>
        <v>0</v>
      </c>
      <c r="T107" s="7" t="b">
        <f t="shared" si="20"/>
        <v>1</v>
      </c>
      <c r="U107" s="7" t="b">
        <f t="shared" si="21"/>
        <v>0</v>
      </c>
      <c r="W107" s="7">
        <f t="shared" si="22"/>
        <v>106</v>
      </c>
      <c r="X107" s="7">
        <f>'v-t_chart'!C107</f>
        <v>37.200000000000003</v>
      </c>
      <c r="Y107" s="7">
        <f t="shared" si="23"/>
        <v>100</v>
      </c>
      <c r="Z107" s="7">
        <f t="shared" si="24"/>
        <v>115</v>
      </c>
      <c r="AA107" s="7">
        <f t="shared" si="25"/>
        <v>90</v>
      </c>
      <c r="AB107" s="7">
        <f ca="1">calc_gear1!AS110*5+50</f>
        <v>55</v>
      </c>
      <c r="AC107" s="7">
        <f ca="1">IF(AND(calc_gear1!AT110=-1,calc_gear1!Z110=1),calc_gear1!AS110*5+50.5,IF(AND(calc_gear1!Y110=0,AB106-AC106=-0.5),calc_gear1!AS110*5+50.5,calc_gear1!O110*5+50.5))</f>
        <v>50.5</v>
      </c>
    </row>
    <row r="108" spans="1:29">
      <c r="A108" s="7">
        <v>107</v>
      </c>
      <c r="B108" s="7">
        <v>107</v>
      </c>
      <c r="C108" s="92" t="b">
        <v>0</v>
      </c>
      <c r="D108" s="69" t="b">
        <v>1</v>
      </c>
      <c r="E108" s="93" t="b">
        <v>0</v>
      </c>
      <c r="G108" s="7" t="b">
        <f t="shared" si="13"/>
        <v>0</v>
      </c>
      <c r="H108" s="7" t="b">
        <f t="shared" si="14"/>
        <v>1</v>
      </c>
      <c r="I108" s="7" t="b">
        <f t="shared" si="15"/>
        <v>0</v>
      </c>
      <c r="K108" s="92" t="b">
        <v>0</v>
      </c>
      <c r="L108" s="69" t="b">
        <v>1</v>
      </c>
      <c r="M108" s="93" t="b">
        <v>0</v>
      </c>
      <c r="N108" s="7">
        <v>107</v>
      </c>
      <c r="O108" s="7" t="b">
        <f t="shared" si="16"/>
        <v>0</v>
      </c>
      <c r="P108" s="7" t="b">
        <f t="shared" si="17"/>
        <v>1</v>
      </c>
      <c r="Q108" s="7" t="b">
        <f t="shared" si="18"/>
        <v>0</v>
      </c>
      <c r="S108" s="7" t="b">
        <f t="shared" si="19"/>
        <v>0</v>
      </c>
      <c r="T108" s="7" t="b">
        <f t="shared" si="20"/>
        <v>1</v>
      </c>
      <c r="U108" s="7" t="b">
        <f t="shared" si="21"/>
        <v>0</v>
      </c>
      <c r="W108" s="7">
        <f t="shared" si="22"/>
        <v>107</v>
      </c>
      <c r="X108" s="7">
        <f>'v-t_chart'!C108</f>
        <v>37.299999999999997</v>
      </c>
      <c r="Y108" s="7">
        <f t="shared" si="23"/>
        <v>100</v>
      </c>
      <c r="Z108" s="7">
        <f t="shared" si="24"/>
        <v>115</v>
      </c>
      <c r="AA108" s="7">
        <f t="shared" si="25"/>
        <v>90</v>
      </c>
      <c r="AB108" s="7">
        <f ca="1">calc_gear1!AS111*5+50</f>
        <v>55</v>
      </c>
      <c r="AC108" s="7">
        <f ca="1">IF(AND(calc_gear1!AT111=-1,calc_gear1!Z111=1),calc_gear1!AS111*5+50.5,IF(AND(calc_gear1!Y111=0,AB107-AC107=-0.5),calc_gear1!AS111*5+50.5,calc_gear1!O111*5+50.5))</f>
        <v>50.5</v>
      </c>
    </row>
    <row r="109" spans="1:29">
      <c r="A109" s="7">
        <v>108</v>
      </c>
      <c r="B109" s="7">
        <v>108</v>
      </c>
      <c r="C109" s="92" t="b">
        <v>0</v>
      </c>
      <c r="D109" s="69" t="b">
        <v>1</v>
      </c>
      <c r="E109" s="93" t="b">
        <v>0</v>
      </c>
      <c r="G109" s="7" t="b">
        <f t="shared" si="13"/>
        <v>0</v>
      </c>
      <c r="H109" s="7" t="b">
        <f t="shared" si="14"/>
        <v>1</v>
      </c>
      <c r="I109" s="7" t="b">
        <f t="shared" si="15"/>
        <v>0</v>
      </c>
      <c r="K109" s="92" t="b">
        <v>0</v>
      </c>
      <c r="L109" s="69" t="b">
        <v>1</v>
      </c>
      <c r="M109" s="93" t="b">
        <v>0</v>
      </c>
      <c r="N109" s="7">
        <v>108</v>
      </c>
      <c r="O109" s="7" t="b">
        <f t="shared" si="16"/>
        <v>0</v>
      </c>
      <c r="P109" s="7" t="b">
        <f t="shared" si="17"/>
        <v>1</v>
      </c>
      <c r="Q109" s="7" t="b">
        <f t="shared" si="18"/>
        <v>0</v>
      </c>
      <c r="S109" s="7" t="b">
        <f t="shared" si="19"/>
        <v>0</v>
      </c>
      <c r="T109" s="7" t="b">
        <f t="shared" si="20"/>
        <v>1</v>
      </c>
      <c r="U109" s="7" t="b">
        <f t="shared" si="21"/>
        <v>0</v>
      </c>
      <c r="W109" s="7">
        <f t="shared" si="22"/>
        <v>108</v>
      </c>
      <c r="X109" s="7">
        <f>'v-t_chart'!C109</f>
        <v>37.4</v>
      </c>
      <c r="Y109" s="7">
        <f t="shared" si="23"/>
        <v>100</v>
      </c>
      <c r="Z109" s="7">
        <f t="shared" si="24"/>
        <v>115</v>
      </c>
      <c r="AA109" s="7">
        <f t="shared" si="25"/>
        <v>90</v>
      </c>
      <c r="AB109" s="7">
        <f ca="1">calc_gear1!AS112*5+50</f>
        <v>55</v>
      </c>
      <c r="AC109" s="7">
        <f ca="1">IF(AND(calc_gear1!AT112=-1,calc_gear1!Z112=1),calc_gear1!AS112*5+50.5,IF(AND(calc_gear1!Y112=0,AB108-AC108=-0.5),calc_gear1!AS112*5+50.5,calc_gear1!O112*5+50.5))</f>
        <v>50.5</v>
      </c>
    </row>
    <row r="110" spans="1:29">
      <c r="A110" s="7">
        <v>109</v>
      </c>
      <c r="B110" s="7">
        <v>109</v>
      </c>
      <c r="C110" s="92" t="b">
        <v>0</v>
      </c>
      <c r="D110" s="69" t="b">
        <v>1</v>
      </c>
      <c r="E110" s="93" t="b">
        <v>0</v>
      </c>
      <c r="G110" s="7" t="b">
        <f t="shared" si="13"/>
        <v>0</v>
      </c>
      <c r="H110" s="7" t="b">
        <f t="shared" si="14"/>
        <v>1</v>
      </c>
      <c r="I110" s="7" t="b">
        <f t="shared" si="15"/>
        <v>0</v>
      </c>
      <c r="K110" s="92" t="b">
        <v>0</v>
      </c>
      <c r="L110" s="69" t="b">
        <v>1</v>
      </c>
      <c r="M110" s="93" t="b">
        <v>0</v>
      </c>
      <c r="N110" s="7">
        <v>109</v>
      </c>
      <c r="O110" s="7" t="b">
        <f t="shared" si="16"/>
        <v>0</v>
      </c>
      <c r="P110" s="7" t="b">
        <f t="shared" si="17"/>
        <v>1</v>
      </c>
      <c r="Q110" s="7" t="b">
        <f t="shared" si="18"/>
        <v>0</v>
      </c>
      <c r="S110" s="7" t="b">
        <f t="shared" si="19"/>
        <v>0</v>
      </c>
      <c r="T110" s="7" t="b">
        <f t="shared" si="20"/>
        <v>1</v>
      </c>
      <c r="U110" s="7" t="b">
        <f t="shared" si="21"/>
        <v>0</v>
      </c>
      <c r="W110" s="7">
        <f t="shared" si="22"/>
        <v>109</v>
      </c>
      <c r="X110" s="7">
        <f>'v-t_chart'!C110</f>
        <v>37.299999999999997</v>
      </c>
      <c r="Y110" s="7">
        <f t="shared" si="23"/>
        <v>100</v>
      </c>
      <c r="Z110" s="7">
        <f t="shared" si="24"/>
        <v>115</v>
      </c>
      <c r="AA110" s="7">
        <f t="shared" si="25"/>
        <v>90</v>
      </c>
      <c r="AB110" s="7">
        <f ca="1">calc_gear1!AS113*5+50</f>
        <v>55</v>
      </c>
      <c r="AC110" s="7">
        <f ca="1">IF(AND(calc_gear1!AT113=-1,calc_gear1!Z113=1),calc_gear1!AS113*5+50.5,IF(AND(calc_gear1!Y113=0,AB109-AC109=-0.5),calc_gear1!AS113*5+50.5,calc_gear1!O113*5+50.5))</f>
        <v>50.5</v>
      </c>
    </row>
    <row r="111" spans="1:29">
      <c r="A111" s="7">
        <v>110</v>
      </c>
      <c r="B111" s="7">
        <v>110</v>
      </c>
      <c r="C111" s="92" t="b">
        <v>0</v>
      </c>
      <c r="D111" s="6" t="b">
        <v>0</v>
      </c>
      <c r="E111" s="94" t="b">
        <v>1</v>
      </c>
      <c r="G111" s="7" t="b">
        <f t="shared" si="13"/>
        <v>0</v>
      </c>
      <c r="H111" s="7" t="b">
        <f t="shared" si="14"/>
        <v>0</v>
      </c>
      <c r="I111" s="7" t="b">
        <f t="shared" si="15"/>
        <v>1</v>
      </c>
      <c r="K111" s="92" t="b">
        <v>0</v>
      </c>
      <c r="L111" s="69" t="b">
        <v>1</v>
      </c>
      <c r="M111" s="93" t="b">
        <v>0</v>
      </c>
      <c r="N111" s="7">
        <v>110</v>
      </c>
      <c r="O111" s="7" t="b">
        <f t="shared" si="16"/>
        <v>0</v>
      </c>
      <c r="P111" s="7" t="b">
        <f t="shared" si="17"/>
        <v>1</v>
      </c>
      <c r="Q111" s="7" t="b">
        <f t="shared" si="18"/>
        <v>0</v>
      </c>
      <c r="S111" s="7" t="b">
        <f t="shared" si="19"/>
        <v>0</v>
      </c>
      <c r="T111" s="7" t="b">
        <f t="shared" si="20"/>
        <v>1</v>
      </c>
      <c r="U111" s="7" t="b">
        <f t="shared" si="21"/>
        <v>0</v>
      </c>
      <c r="W111" s="7">
        <f t="shared" si="22"/>
        <v>110</v>
      </c>
      <c r="X111" s="7">
        <f>'v-t_chart'!C111</f>
        <v>36.799999999999997</v>
      </c>
      <c r="Y111" s="7">
        <f t="shared" si="23"/>
        <v>100</v>
      </c>
      <c r="Z111" s="7">
        <f t="shared" si="24"/>
        <v>115</v>
      </c>
      <c r="AA111" s="7">
        <f t="shared" si="25"/>
        <v>90</v>
      </c>
      <c r="AB111" s="7">
        <f ca="1">calc_gear1!AS114*5+50</f>
        <v>55</v>
      </c>
      <c r="AC111" s="7">
        <f ca="1">IF(AND(calc_gear1!AT114=-1,calc_gear1!Z114=1),calc_gear1!AS114*5+50.5,IF(AND(calc_gear1!Y114=0,AB110-AC110=-0.5),calc_gear1!AS114*5+50.5,calc_gear1!O114*5+50.5))</f>
        <v>50.5</v>
      </c>
    </row>
    <row r="112" spans="1:29">
      <c r="A112" s="7">
        <v>111</v>
      </c>
      <c r="B112" s="7">
        <v>111</v>
      </c>
      <c r="C112" s="92" t="b">
        <v>0</v>
      </c>
      <c r="D112" s="69" t="b">
        <v>0</v>
      </c>
      <c r="E112" s="93" t="b">
        <v>1</v>
      </c>
      <c r="G112" s="7" t="b">
        <f t="shared" si="13"/>
        <v>0</v>
      </c>
      <c r="H112" s="7" t="b">
        <f t="shared" si="14"/>
        <v>0</v>
      </c>
      <c r="I112" s="7" t="b">
        <f t="shared" si="15"/>
        <v>1</v>
      </c>
      <c r="K112" s="92" t="b">
        <v>0</v>
      </c>
      <c r="L112" s="69" t="b">
        <v>0</v>
      </c>
      <c r="M112" s="93" t="b">
        <v>1</v>
      </c>
      <c r="N112" s="7">
        <v>111</v>
      </c>
      <c r="O112" s="7" t="b">
        <f t="shared" si="16"/>
        <v>0</v>
      </c>
      <c r="P112" s="7" t="b">
        <f t="shared" si="17"/>
        <v>0</v>
      </c>
      <c r="Q112" s="7" t="b">
        <f t="shared" si="18"/>
        <v>1</v>
      </c>
      <c r="S112" s="7" t="b">
        <f t="shared" si="19"/>
        <v>0</v>
      </c>
      <c r="T112" s="7" t="b">
        <f t="shared" si="20"/>
        <v>0</v>
      </c>
      <c r="U112" s="7" t="b">
        <f t="shared" si="21"/>
        <v>1</v>
      </c>
      <c r="W112" s="7">
        <f t="shared" si="22"/>
        <v>111</v>
      </c>
      <c r="X112" s="7">
        <f>'v-t_chart'!C112</f>
        <v>35.799999999999997</v>
      </c>
      <c r="Y112" s="7">
        <f t="shared" si="23"/>
        <v>100</v>
      </c>
      <c r="Z112" s="7">
        <f t="shared" si="24"/>
        <v>110</v>
      </c>
      <c r="AA112" s="7">
        <f t="shared" si="25"/>
        <v>95</v>
      </c>
      <c r="AB112" s="7">
        <f ca="1">calc_gear1!AS115*5+50</f>
        <v>55</v>
      </c>
      <c r="AC112" s="7">
        <f ca="1">IF(AND(calc_gear1!AT115=-1,calc_gear1!Z115=1),calc_gear1!AS115*5+50.5,IF(AND(calc_gear1!Y115=0,AB111-AC111=-0.5),calc_gear1!AS115*5+50.5,calc_gear1!O115*5+50.5))</f>
        <v>50.5</v>
      </c>
    </row>
    <row r="113" spans="1:29">
      <c r="A113" s="7">
        <v>112</v>
      </c>
      <c r="B113" s="7">
        <v>112</v>
      </c>
      <c r="C113" s="92" t="b">
        <v>0</v>
      </c>
      <c r="D113" s="69" t="b">
        <v>0</v>
      </c>
      <c r="E113" s="93" t="b">
        <v>1</v>
      </c>
      <c r="G113" s="7" t="b">
        <f t="shared" si="13"/>
        <v>0</v>
      </c>
      <c r="H113" s="7" t="b">
        <f t="shared" si="14"/>
        <v>0</v>
      </c>
      <c r="I113" s="7" t="b">
        <f t="shared" si="15"/>
        <v>1</v>
      </c>
      <c r="K113" s="92" t="b">
        <v>0</v>
      </c>
      <c r="L113" s="69" t="b">
        <v>0</v>
      </c>
      <c r="M113" s="93" t="b">
        <v>1</v>
      </c>
      <c r="N113" s="7">
        <v>112</v>
      </c>
      <c r="O113" s="7" t="b">
        <f t="shared" si="16"/>
        <v>0</v>
      </c>
      <c r="P113" s="7" t="b">
        <f t="shared" si="17"/>
        <v>0</v>
      </c>
      <c r="Q113" s="7" t="b">
        <f t="shared" si="18"/>
        <v>1</v>
      </c>
      <c r="S113" s="7" t="b">
        <f t="shared" si="19"/>
        <v>0</v>
      </c>
      <c r="T113" s="7" t="b">
        <f t="shared" si="20"/>
        <v>0</v>
      </c>
      <c r="U113" s="7" t="b">
        <f t="shared" si="21"/>
        <v>1</v>
      </c>
      <c r="W113" s="7">
        <f t="shared" si="22"/>
        <v>112</v>
      </c>
      <c r="X113" s="7">
        <f>'v-t_chart'!C113</f>
        <v>34.700000000000003</v>
      </c>
      <c r="Y113" s="7">
        <f t="shared" si="23"/>
        <v>100</v>
      </c>
      <c r="Z113" s="7">
        <f t="shared" si="24"/>
        <v>110</v>
      </c>
      <c r="AA113" s="7">
        <f t="shared" si="25"/>
        <v>95</v>
      </c>
      <c r="AB113" s="7">
        <f ca="1">calc_gear1!AS116*5+50</f>
        <v>55</v>
      </c>
      <c r="AC113" s="7">
        <f ca="1">IF(AND(calc_gear1!AT116=-1,calc_gear1!Z116=1),calc_gear1!AS116*5+50.5,IF(AND(calc_gear1!Y116=0,AB112-AC112=-0.5),calc_gear1!AS116*5+50.5,calc_gear1!O116*5+50.5))</f>
        <v>50.5</v>
      </c>
    </row>
    <row r="114" spans="1:29">
      <c r="A114" s="7">
        <v>113</v>
      </c>
      <c r="B114" s="7">
        <v>113</v>
      </c>
      <c r="C114" s="92" t="b">
        <v>0</v>
      </c>
      <c r="D114" s="69" t="b">
        <v>0</v>
      </c>
      <c r="E114" s="93" t="b">
        <v>1</v>
      </c>
      <c r="G114" s="7" t="b">
        <f t="shared" si="13"/>
        <v>0</v>
      </c>
      <c r="H114" s="7" t="b">
        <f t="shared" si="14"/>
        <v>0</v>
      </c>
      <c r="I114" s="7" t="b">
        <f t="shared" si="15"/>
        <v>1</v>
      </c>
      <c r="K114" s="92" t="b">
        <v>0</v>
      </c>
      <c r="L114" s="69" t="b">
        <v>0</v>
      </c>
      <c r="M114" s="93" t="b">
        <v>1</v>
      </c>
      <c r="N114" s="7">
        <v>113</v>
      </c>
      <c r="O114" s="7" t="b">
        <f t="shared" si="16"/>
        <v>0</v>
      </c>
      <c r="P114" s="7" t="b">
        <f t="shared" si="17"/>
        <v>0</v>
      </c>
      <c r="Q114" s="7" t="b">
        <f t="shared" si="18"/>
        <v>1</v>
      </c>
      <c r="S114" s="7" t="b">
        <f t="shared" si="19"/>
        <v>0</v>
      </c>
      <c r="T114" s="7" t="b">
        <f t="shared" si="20"/>
        <v>0</v>
      </c>
      <c r="U114" s="7" t="b">
        <f t="shared" si="21"/>
        <v>1</v>
      </c>
      <c r="W114" s="7">
        <f t="shared" si="22"/>
        <v>113</v>
      </c>
      <c r="X114" s="7">
        <f>'v-t_chart'!C114</f>
        <v>31.8</v>
      </c>
      <c r="Y114" s="7">
        <f t="shared" si="23"/>
        <v>100</v>
      </c>
      <c r="Z114" s="7">
        <f t="shared" si="24"/>
        <v>110</v>
      </c>
      <c r="AA114" s="7">
        <f t="shared" si="25"/>
        <v>95</v>
      </c>
      <c r="AB114" s="7">
        <f ca="1">calc_gear1!AS117*5+50</f>
        <v>55</v>
      </c>
      <c r="AC114" s="7">
        <f ca="1">IF(AND(calc_gear1!AT117=-1,calc_gear1!Z117=1),calc_gear1!AS117*5+50.5,IF(AND(calc_gear1!Y117=0,AB113-AC113=-0.5),calc_gear1!AS117*5+50.5,calc_gear1!O117*5+50.5))</f>
        <v>50.5</v>
      </c>
    </row>
    <row r="115" spans="1:29">
      <c r="A115" s="7">
        <v>114</v>
      </c>
      <c r="B115" s="7">
        <v>114</v>
      </c>
      <c r="C115" s="92" t="b">
        <v>0</v>
      </c>
      <c r="D115" s="69" t="b">
        <v>0</v>
      </c>
      <c r="E115" s="93" t="b">
        <v>1</v>
      </c>
      <c r="G115" s="7" t="b">
        <f t="shared" si="13"/>
        <v>0</v>
      </c>
      <c r="H115" s="7" t="b">
        <f t="shared" si="14"/>
        <v>0</v>
      </c>
      <c r="I115" s="7" t="b">
        <f t="shared" si="15"/>
        <v>1</v>
      </c>
      <c r="K115" s="92" t="b">
        <v>0</v>
      </c>
      <c r="L115" s="69" t="b">
        <v>0</v>
      </c>
      <c r="M115" s="93" t="b">
        <v>1</v>
      </c>
      <c r="N115" s="7">
        <v>114</v>
      </c>
      <c r="O115" s="7" t="b">
        <f t="shared" si="16"/>
        <v>0</v>
      </c>
      <c r="P115" s="7" t="b">
        <f t="shared" si="17"/>
        <v>0</v>
      </c>
      <c r="Q115" s="7" t="b">
        <f t="shared" si="18"/>
        <v>1</v>
      </c>
      <c r="S115" s="7" t="b">
        <f t="shared" si="19"/>
        <v>0</v>
      </c>
      <c r="T115" s="7" t="b">
        <f t="shared" si="20"/>
        <v>0</v>
      </c>
      <c r="U115" s="7" t="b">
        <f t="shared" si="21"/>
        <v>1</v>
      </c>
      <c r="W115" s="7">
        <f t="shared" si="22"/>
        <v>114</v>
      </c>
      <c r="X115" s="7">
        <f>'v-t_chart'!C115</f>
        <v>28.9</v>
      </c>
      <c r="Y115" s="7">
        <f t="shared" si="23"/>
        <v>100</v>
      </c>
      <c r="Z115" s="7">
        <f t="shared" si="24"/>
        <v>110</v>
      </c>
      <c r="AA115" s="7">
        <f t="shared" si="25"/>
        <v>95</v>
      </c>
      <c r="AB115" s="7">
        <f ca="1">calc_gear1!AS118*5+50</f>
        <v>55</v>
      </c>
      <c r="AC115" s="7">
        <f ca="1">IF(AND(calc_gear1!AT118=-1,calc_gear1!Z118=1),calc_gear1!AS118*5+50.5,IF(AND(calc_gear1!Y118=0,AB114-AC114=-0.5),calc_gear1!AS118*5+50.5,calc_gear1!O118*5+50.5))</f>
        <v>50.5</v>
      </c>
    </row>
    <row r="116" spans="1:29">
      <c r="A116" s="7">
        <v>115</v>
      </c>
      <c r="B116" s="7">
        <v>115</v>
      </c>
      <c r="C116" s="92" t="b">
        <v>0</v>
      </c>
      <c r="D116" s="69" t="b">
        <v>0</v>
      </c>
      <c r="E116" s="93" t="b">
        <v>1</v>
      </c>
      <c r="G116" s="7" t="b">
        <f t="shared" si="13"/>
        <v>0</v>
      </c>
      <c r="H116" s="7" t="b">
        <f t="shared" si="14"/>
        <v>0</v>
      </c>
      <c r="I116" s="7" t="b">
        <f t="shared" si="15"/>
        <v>1</v>
      </c>
      <c r="K116" s="92" t="b">
        <v>0</v>
      </c>
      <c r="L116" s="69" t="b">
        <v>0</v>
      </c>
      <c r="M116" s="93" t="b">
        <v>1</v>
      </c>
      <c r="N116" s="7">
        <v>115</v>
      </c>
      <c r="O116" s="7" t="b">
        <f t="shared" si="16"/>
        <v>0</v>
      </c>
      <c r="P116" s="7" t="b">
        <f t="shared" si="17"/>
        <v>0</v>
      </c>
      <c r="Q116" s="7" t="b">
        <f t="shared" si="18"/>
        <v>1</v>
      </c>
      <c r="S116" s="7" t="b">
        <f t="shared" si="19"/>
        <v>0</v>
      </c>
      <c r="T116" s="7" t="b">
        <f t="shared" si="20"/>
        <v>0</v>
      </c>
      <c r="U116" s="7" t="b">
        <f t="shared" si="21"/>
        <v>1</v>
      </c>
      <c r="W116" s="7">
        <f t="shared" si="22"/>
        <v>115</v>
      </c>
      <c r="X116" s="7">
        <f>'v-t_chart'!C116</f>
        <v>26.7</v>
      </c>
      <c r="Y116" s="7">
        <f t="shared" si="23"/>
        <v>100</v>
      </c>
      <c r="Z116" s="7">
        <f t="shared" si="24"/>
        <v>110</v>
      </c>
      <c r="AA116" s="7">
        <f t="shared" si="25"/>
        <v>95</v>
      </c>
      <c r="AB116" s="7">
        <f ca="1">calc_gear1!AS119*5+50</f>
        <v>55</v>
      </c>
      <c r="AC116" s="7">
        <f ca="1">IF(AND(calc_gear1!AT119=-1,calc_gear1!Z119=1),calc_gear1!AS119*5+50.5,IF(AND(calc_gear1!Y119=0,AB115-AC115=-0.5),calc_gear1!AS119*5+50.5,calc_gear1!O119*5+50.5))</f>
        <v>50.5</v>
      </c>
    </row>
    <row r="117" spans="1:29">
      <c r="A117" s="7">
        <v>116</v>
      </c>
      <c r="B117" s="7">
        <v>116</v>
      </c>
      <c r="C117" s="92" t="b">
        <v>0</v>
      </c>
      <c r="D117" s="69" t="b">
        <v>1</v>
      </c>
      <c r="E117" s="93" t="b">
        <v>0</v>
      </c>
      <c r="G117" s="7" t="b">
        <f t="shared" si="13"/>
        <v>0</v>
      </c>
      <c r="H117" s="7" t="b">
        <f t="shared" si="14"/>
        <v>1</v>
      </c>
      <c r="I117" s="7" t="b">
        <f t="shared" si="15"/>
        <v>0</v>
      </c>
      <c r="K117" s="92" t="b">
        <v>0</v>
      </c>
      <c r="L117" s="69" t="b">
        <v>1</v>
      </c>
      <c r="M117" s="93" t="b">
        <v>0</v>
      </c>
      <c r="N117" s="7">
        <v>116</v>
      </c>
      <c r="O117" s="7" t="b">
        <f t="shared" si="16"/>
        <v>0</v>
      </c>
      <c r="P117" s="7" t="b">
        <f t="shared" si="17"/>
        <v>1</v>
      </c>
      <c r="Q117" s="7" t="b">
        <f t="shared" si="18"/>
        <v>0</v>
      </c>
      <c r="S117" s="7" t="b">
        <f t="shared" si="19"/>
        <v>0</v>
      </c>
      <c r="T117" s="7" t="b">
        <f t="shared" si="20"/>
        <v>1</v>
      </c>
      <c r="U117" s="7" t="b">
        <f t="shared" si="21"/>
        <v>0</v>
      </c>
      <c r="W117" s="7">
        <f t="shared" si="22"/>
        <v>116</v>
      </c>
      <c r="X117" s="7">
        <f>'v-t_chart'!C117</f>
        <v>24.6</v>
      </c>
      <c r="Y117" s="7">
        <f t="shared" si="23"/>
        <v>100</v>
      </c>
      <c r="Z117" s="7">
        <f t="shared" si="24"/>
        <v>115</v>
      </c>
      <c r="AA117" s="7">
        <f t="shared" si="25"/>
        <v>90</v>
      </c>
      <c r="AB117" s="7">
        <f ca="1">calc_gear1!AS120*5+50</f>
        <v>55</v>
      </c>
      <c r="AC117" s="7">
        <f ca="1">IF(AND(calc_gear1!AT120=-1,calc_gear1!Z120=1),calc_gear1!AS120*5+50.5,IF(AND(calc_gear1!Y120=0,AB116-AC116=-0.5),calc_gear1!AS120*5+50.5,calc_gear1!O120*5+50.5))</f>
        <v>50.5</v>
      </c>
    </row>
    <row r="118" spans="1:29">
      <c r="A118" s="7">
        <v>117</v>
      </c>
      <c r="B118" s="7">
        <v>117</v>
      </c>
      <c r="C118" s="92" t="b">
        <v>0</v>
      </c>
      <c r="D118" s="69" t="b">
        <v>1</v>
      </c>
      <c r="E118" s="93" t="b">
        <v>0</v>
      </c>
      <c r="G118" s="7" t="b">
        <f t="shared" si="13"/>
        <v>0</v>
      </c>
      <c r="H118" s="7" t="b">
        <f t="shared" si="14"/>
        <v>1</v>
      </c>
      <c r="I118" s="7" t="b">
        <f t="shared" si="15"/>
        <v>0</v>
      </c>
      <c r="K118" s="92" t="b">
        <v>0</v>
      </c>
      <c r="L118" s="69" t="b">
        <v>1</v>
      </c>
      <c r="M118" s="93" t="b">
        <v>0</v>
      </c>
      <c r="N118" s="7">
        <v>117</v>
      </c>
      <c r="O118" s="7" t="b">
        <f t="shared" si="16"/>
        <v>0</v>
      </c>
      <c r="P118" s="7" t="b">
        <f t="shared" si="17"/>
        <v>1</v>
      </c>
      <c r="Q118" s="7" t="b">
        <f t="shared" si="18"/>
        <v>0</v>
      </c>
      <c r="S118" s="7" t="b">
        <f t="shared" si="19"/>
        <v>0</v>
      </c>
      <c r="T118" s="7" t="b">
        <f t="shared" si="20"/>
        <v>1</v>
      </c>
      <c r="U118" s="7" t="b">
        <f t="shared" si="21"/>
        <v>0</v>
      </c>
      <c r="W118" s="7">
        <f t="shared" si="22"/>
        <v>117</v>
      </c>
      <c r="X118" s="7">
        <f>'v-t_chart'!C118</f>
        <v>25.2</v>
      </c>
      <c r="Y118" s="7">
        <f t="shared" si="23"/>
        <v>100</v>
      </c>
      <c r="Z118" s="7">
        <f t="shared" si="24"/>
        <v>115</v>
      </c>
      <c r="AA118" s="7">
        <f t="shared" si="25"/>
        <v>90</v>
      </c>
      <c r="AB118" s="7">
        <f ca="1">calc_gear1!AS121*5+50</f>
        <v>55</v>
      </c>
      <c r="AC118" s="7">
        <f ca="1">IF(AND(calc_gear1!AT121=-1,calc_gear1!Z121=1),calc_gear1!AS121*5+50.5,IF(AND(calc_gear1!Y121=0,AB117-AC117=-0.5),calc_gear1!AS121*5+50.5,calc_gear1!O121*5+50.5))</f>
        <v>50.5</v>
      </c>
    </row>
    <row r="119" spans="1:29">
      <c r="A119" s="7">
        <v>118</v>
      </c>
      <c r="B119" s="7">
        <v>118</v>
      </c>
      <c r="C119" s="92" t="b">
        <v>0</v>
      </c>
      <c r="D119" s="69" t="b">
        <v>1</v>
      </c>
      <c r="E119" s="93" t="b">
        <v>0</v>
      </c>
      <c r="G119" s="7" t="b">
        <f t="shared" si="13"/>
        <v>0</v>
      </c>
      <c r="H119" s="7" t="b">
        <f t="shared" si="14"/>
        <v>1</v>
      </c>
      <c r="I119" s="7" t="b">
        <f t="shared" si="15"/>
        <v>0</v>
      </c>
      <c r="K119" s="92" t="b">
        <v>0</v>
      </c>
      <c r="L119" s="69" t="b">
        <v>1</v>
      </c>
      <c r="M119" s="93" t="b">
        <v>0</v>
      </c>
      <c r="N119" s="7">
        <v>118</v>
      </c>
      <c r="O119" s="7" t="b">
        <f t="shared" si="16"/>
        <v>0</v>
      </c>
      <c r="P119" s="7" t="b">
        <f t="shared" si="17"/>
        <v>1</v>
      </c>
      <c r="Q119" s="7" t="b">
        <f t="shared" si="18"/>
        <v>0</v>
      </c>
      <c r="S119" s="7" t="b">
        <f t="shared" si="19"/>
        <v>0</v>
      </c>
      <c r="T119" s="7" t="b">
        <f t="shared" si="20"/>
        <v>1</v>
      </c>
      <c r="U119" s="7" t="b">
        <f t="shared" si="21"/>
        <v>0</v>
      </c>
      <c r="W119" s="7">
        <f t="shared" si="22"/>
        <v>118</v>
      </c>
      <c r="X119" s="7">
        <f>'v-t_chart'!C119</f>
        <v>26.2</v>
      </c>
      <c r="Y119" s="7">
        <f t="shared" si="23"/>
        <v>100</v>
      </c>
      <c r="Z119" s="7">
        <f t="shared" si="24"/>
        <v>115</v>
      </c>
      <c r="AA119" s="7">
        <f t="shared" si="25"/>
        <v>90</v>
      </c>
      <c r="AB119" s="7">
        <f ca="1">calc_gear1!AS122*5+50</f>
        <v>55</v>
      </c>
      <c r="AC119" s="7">
        <f ca="1">IF(AND(calc_gear1!AT122=-1,calc_gear1!Z122=1),calc_gear1!AS122*5+50.5,IF(AND(calc_gear1!Y122=0,AB118-AC118=-0.5),calc_gear1!AS122*5+50.5,calc_gear1!O122*5+50.5))</f>
        <v>50.5</v>
      </c>
    </row>
    <row r="120" spans="1:29">
      <c r="A120" s="7">
        <v>119</v>
      </c>
      <c r="B120" s="7">
        <v>119</v>
      </c>
      <c r="C120" s="92" t="b">
        <v>0</v>
      </c>
      <c r="D120" s="69" t="b">
        <v>1</v>
      </c>
      <c r="E120" s="93" t="b">
        <v>0</v>
      </c>
      <c r="G120" s="7" t="b">
        <f t="shared" si="13"/>
        <v>0</v>
      </c>
      <c r="H120" s="7" t="b">
        <f t="shared" si="14"/>
        <v>1</v>
      </c>
      <c r="I120" s="7" t="b">
        <f t="shared" si="15"/>
        <v>0</v>
      </c>
      <c r="K120" s="92" t="b">
        <v>0</v>
      </c>
      <c r="L120" s="69" t="b">
        <v>1</v>
      </c>
      <c r="M120" s="93" t="b">
        <v>0</v>
      </c>
      <c r="N120" s="7">
        <v>119</v>
      </c>
      <c r="O120" s="7" t="b">
        <f t="shared" si="16"/>
        <v>0</v>
      </c>
      <c r="P120" s="7" t="b">
        <f t="shared" si="17"/>
        <v>1</v>
      </c>
      <c r="Q120" s="7" t="b">
        <f t="shared" si="18"/>
        <v>0</v>
      </c>
      <c r="S120" s="7" t="b">
        <f t="shared" si="19"/>
        <v>0</v>
      </c>
      <c r="T120" s="7" t="b">
        <f t="shared" si="20"/>
        <v>1</v>
      </c>
      <c r="U120" s="7" t="b">
        <f t="shared" si="21"/>
        <v>0</v>
      </c>
      <c r="W120" s="7">
        <f t="shared" si="22"/>
        <v>119</v>
      </c>
      <c r="X120" s="7">
        <f>'v-t_chart'!C120</f>
        <v>27.6</v>
      </c>
      <c r="Y120" s="7">
        <f t="shared" si="23"/>
        <v>100</v>
      </c>
      <c r="Z120" s="7">
        <f t="shared" si="24"/>
        <v>115</v>
      </c>
      <c r="AA120" s="7">
        <f t="shared" si="25"/>
        <v>90</v>
      </c>
      <c r="AB120" s="7">
        <f ca="1">calc_gear1!AS123*5+50</f>
        <v>55</v>
      </c>
      <c r="AC120" s="7">
        <f ca="1">IF(AND(calc_gear1!AT123=-1,calc_gear1!Z123=1),calc_gear1!AS123*5+50.5,IF(AND(calc_gear1!Y123=0,AB119-AC119=-0.5),calc_gear1!AS123*5+50.5,calc_gear1!O123*5+50.5))</f>
        <v>50.5</v>
      </c>
    </row>
    <row r="121" spans="1:29">
      <c r="A121" s="7">
        <v>120</v>
      </c>
      <c r="B121" s="7">
        <v>120</v>
      </c>
      <c r="C121" s="92" t="b">
        <v>0</v>
      </c>
      <c r="D121" s="69" t="b">
        <v>1</v>
      </c>
      <c r="E121" s="93" t="b">
        <v>0</v>
      </c>
      <c r="G121" s="7" t="b">
        <f t="shared" si="13"/>
        <v>0</v>
      </c>
      <c r="H121" s="7" t="b">
        <f t="shared" si="14"/>
        <v>1</v>
      </c>
      <c r="I121" s="7" t="b">
        <f t="shared" si="15"/>
        <v>0</v>
      </c>
      <c r="K121" s="92" t="b">
        <v>0</v>
      </c>
      <c r="L121" s="69" t="b">
        <v>1</v>
      </c>
      <c r="M121" s="93" t="b">
        <v>0</v>
      </c>
      <c r="N121" s="7">
        <v>120</v>
      </c>
      <c r="O121" s="7" t="b">
        <f t="shared" si="16"/>
        <v>0</v>
      </c>
      <c r="P121" s="7" t="b">
        <f t="shared" si="17"/>
        <v>1</v>
      </c>
      <c r="Q121" s="7" t="b">
        <f t="shared" si="18"/>
        <v>0</v>
      </c>
      <c r="S121" s="7" t="b">
        <f t="shared" si="19"/>
        <v>0</v>
      </c>
      <c r="T121" s="7" t="b">
        <f t="shared" si="20"/>
        <v>1</v>
      </c>
      <c r="U121" s="7" t="b">
        <f t="shared" si="21"/>
        <v>0</v>
      </c>
      <c r="W121" s="7">
        <f t="shared" si="22"/>
        <v>120</v>
      </c>
      <c r="X121" s="7">
        <f>'v-t_chart'!C121</f>
        <v>29.2</v>
      </c>
      <c r="Y121" s="7">
        <f t="shared" si="23"/>
        <v>100</v>
      </c>
      <c r="Z121" s="7">
        <f t="shared" si="24"/>
        <v>115</v>
      </c>
      <c r="AA121" s="7">
        <f t="shared" si="25"/>
        <v>90</v>
      </c>
      <c r="AB121" s="7">
        <f ca="1">calc_gear1!AS124*5+50</f>
        <v>55</v>
      </c>
      <c r="AC121" s="7">
        <f ca="1">IF(AND(calc_gear1!AT124=-1,calc_gear1!Z124=1),calc_gear1!AS124*5+50.5,IF(AND(calc_gear1!Y124=0,AB120-AC120=-0.5),calc_gear1!AS124*5+50.5,calc_gear1!O124*5+50.5))</f>
        <v>50.5</v>
      </c>
    </row>
    <row r="122" spans="1:29">
      <c r="A122" s="7">
        <v>121</v>
      </c>
      <c r="B122" s="7">
        <v>121</v>
      </c>
      <c r="C122" s="92" t="b">
        <v>0</v>
      </c>
      <c r="D122" s="69" t="b">
        <v>1</v>
      </c>
      <c r="E122" s="93" t="b">
        <v>0</v>
      </c>
      <c r="G122" s="7" t="b">
        <f t="shared" si="13"/>
        <v>0</v>
      </c>
      <c r="H122" s="7" t="b">
        <f t="shared" si="14"/>
        <v>1</v>
      </c>
      <c r="I122" s="7" t="b">
        <f t="shared" si="15"/>
        <v>0</v>
      </c>
      <c r="K122" s="92" t="b">
        <v>0</v>
      </c>
      <c r="L122" s="69" t="b">
        <v>1</v>
      </c>
      <c r="M122" s="93" t="b">
        <v>0</v>
      </c>
      <c r="N122" s="7">
        <v>121</v>
      </c>
      <c r="O122" s="7" t="b">
        <f t="shared" si="16"/>
        <v>0</v>
      </c>
      <c r="P122" s="7" t="b">
        <f t="shared" si="17"/>
        <v>1</v>
      </c>
      <c r="Q122" s="7" t="b">
        <f t="shared" si="18"/>
        <v>0</v>
      </c>
      <c r="S122" s="7" t="b">
        <f t="shared" si="19"/>
        <v>0</v>
      </c>
      <c r="T122" s="7" t="b">
        <f t="shared" si="20"/>
        <v>1</v>
      </c>
      <c r="U122" s="7" t="b">
        <f t="shared" si="21"/>
        <v>0</v>
      </c>
      <c r="W122" s="7">
        <f t="shared" si="22"/>
        <v>121</v>
      </c>
      <c r="X122" s="7">
        <f>'v-t_chart'!C122</f>
        <v>31</v>
      </c>
      <c r="Y122" s="7">
        <f t="shared" si="23"/>
        <v>100</v>
      </c>
      <c r="Z122" s="7">
        <f t="shared" si="24"/>
        <v>115</v>
      </c>
      <c r="AA122" s="7">
        <f t="shared" si="25"/>
        <v>90</v>
      </c>
      <c r="AB122" s="7">
        <f ca="1">calc_gear1!AS125*5+50</f>
        <v>55</v>
      </c>
      <c r="AC122" s="7">
        <f ca="1">IF(AND(calc_gear1!AT125=-1,calc_gear1!Z125=1),calc_gear1!AS125*5+50.5,IF(AND(calc_gear1!Y125=0,AB121-AC121=-0.5),calc_gear1!AS125*5+50.5,calc_gear1!O125*5+50.5))</f>
        <v>50.5</v>
      </c>
    </row>
    <row r="123" spans="1:29">
      <c r="A123" s="7">
        <v>122</v>
      </c>
      <c r="B123" s="7">
        <v>122</v>
      </c>
      <c r="C123" s="92" t="b">
        <v>0</v>
      </c>
      <c r="D123" s="69" t="b">
        <v>1</v>
      </c>
      <c r="E123" s="93" t="b">
        <v>0</v>
      </c>
      <c r="G123" s="7" t="b">
        <f t="shared" si="13"/>
        <v>0</v>
      </c>
      <c r="H123" s="7" t="b">
        <f t="shared" si="14"/>
        <v>1</v>
      </c>
      <c r="I123" s="7" t="b">
        <f t="shared" si="15"/>
        <v>0</v>
      </c>
      <c r="K123" s="92" t="b">
        <v>0</v>
      </c>
      <c r="L123" s="69" t="b">
        <v>1</v>
      </c>
      <c r="M123" s="93" t="b">
        <v>0</v>
      </c>
      <c r="N123" s="7">
        <v>122</v>
      </c>
      <c r="O123" s="7" t="b">
        <f t="shared" si="16"/>
        <v>0</v>
      </c>
      <c r="P123" s="7" t="b">
        <f t="shared" si="17"/>
        <v>1</v>
      </c>
      <c r="Q123" s="7" t="b">
        <f t="shared" si="18"/>
        <v>0</v>
      </c>
      <c r="S123" s="7" t="b">
        <f t="shared" si="19"/>
        <v>0</v>
      </c>
      <c r="T123" s="7" t="b">
        <f t="shared" si="20"/>
        <v>1</v>
      </c>
      <c r="U123" s="7" t="b">
        <f t="shared" si="21"/>
        <v>0</v>
      </c>
      <c r="W123" s="7">
        <f t="shared" si="22"/>
        <v>122</v>
      </c>
      <c r="X123" s="7">
        <f>'v-t_chart'!C123</f>
        <v>32.799999999999997</v>
      </c>
      <c r="Y123" s="7">
        <f t="shared" si="23"/>
        <v>100</v>
      </c>
      <c r="Z123" s="7">
        <f t="shared" si="24"/>
        <v>115</v>
      </c>
      <c r="AA123" s="7">
        <f t="shared" si="25"/>
        <v>90</v>
      </c>
      <c r="AB123" s="7">
        <f ca="1">calc_gear1!AS126*5+50</f>
        <v>55</v>
      </c>
      <c r="AC123" s="7">
        <f ca="1">IF(AND(calc_gear1!AT126=-1,calc_gear1!Z126=1),calc_gear1!AS126*5+50.5,IF(AND(calc_gear1!Y126=0,AB122-AC122=-0.5),calc_gear1!AS126*5+50.5,calc_gear1!O126*5+50.5))</f>
        <v>50.5</v>
      </c>
    </row>
    <row r="124" spans="1:29">
      <c r="A124" s="7">
        <v>123</v>
      </c>
      <c r="B124" s="7">
        <v>123</v>
      </c>
      <c r="C124" s="92" t="b">
        <v>0</v>
      </c>
      <c r="D124" s="69" t="b">
        <v>1</v>
      </c>
      <c r="E124" s="93" t="b">
        <v>0</v>
      </c>
      <c r="G124" s="7" t="b">
        <f t="shared" si="13"/>
        <v>0</v>
      </c>
      <c r="H124" s="7" t="b">
        <f t="shared" si="14"/>
        <v>1</v>
      </c>
      <c r="I124" s="7" t="b">
        <f t="shared" si="15"/>
        <v>0</v>
      </c>
      <c r="K124" s="92" t="b">
        <v>0</v>
      </c>
      <c r="L124" s="69" t="b">
        <v>1</v>
      </c>
      <c r="M124" s="93" t="b">
        <v>0</v>
      </c>
      <c r="N124" s="7">
        <v>123</v>
      </c>
      <c r="O124" s="7" t="b">
        <f t="shared" si="16"/>
        <v>0</v>
      </c>
      <c r="P124" s="7" t="b">
        <f t="shared" si="17"/>
        <v>1</v>
      </c>
      <c r="Q124" s="7" t="b">
        <f t="shared" si="18"/>
        <v>0</v>
      </c>
      <c r="S124" s="7" t="b">
        <f t="shared" si="19"/>
        <v>0</v>
      </c>
      <c r="T124" s="7" t="b">
        <f t="shared" si="20"/>
        <v>1</v>
      </c>
      <c r="U124" s="7" t="b">
        <f t="shared" si="21"/>
        <v>0</v>
      </c>
      <c r="W124" s="7">
        <f t="shared" si="22"/>
        <v>123</v>
      </c>
      <c r="X124" s="7">
        <f>'v-t_chart'!C124</f>
        <v>34.299999999999997</v>
      </c>
      <c r="Y124" s="7">
        <f t="shared" si="23"/>
        <v>100</v>
      </c>
      <c r="Z124" s="7">
        <f t="shared" si="24"/>
        <v>115</v>
      </c>
      <c r="AA124" s="7">
        <f t="shared" si="25"/>
        <v>90</v>
      </c>
      <c r="AB124" s="7">
        <f ca="1">calc_gear1!AS127*5+50</f>
        <v>55</v>
      </c>
      <c r="AC124" s="7">
        <f ca="1">IF(AND(calc_gear1!AT127=-1,calc_gear1!Z127=1),calc_gear1!AS127*5+50.5,IF(AND(calc_gear1!Y127=0,AB123-AC123=-0.5),calc_gear1!AS127*5+50.5,calc_gear1!O127*5+50.5))</f>
        <v>50.5</v>
      </c>
    </row>
    <row r="125" spans="1:29">
      <c r="A125" s="7">
        <v>124</v>
      </c>
      <c r="B125" s="7">
        <v>124</v>
      </c>
      <c r="C125" s="92" t="b">
        <v>0</v>
      </c>
      <c r="D125" s="69" t="b">
        <v>1</v>
      </c>
      <c r="E125" s="93" t="b">
        <v>0</v>
      </c>
      <c r="G125" s="7" t="b">
        <f t="shared" si="13"/>
        <v>0</v>
      </c>
      <c r="H125" s="7" t="b">
        <f t="shared" si="14"/>
        <v>1</v>
      </c>
      <c r="I125" s="7" t="b">
        <f t="shared" si="15"/>
        <v>0</v>
      </c>
      <c r="K125" s="92" t="b">
        <v>0</v>
      </c>
      <c r="L125" s="69" t="b">
        <v>1</v>
      </c>
      <c r="M125" s="93" t="b">
        <v>0</v>
      </c>
      <c r="N125" s="7">
        <v>124</v>
      </c>
      <c r="O125" s="7" t="b">
        <f t="shared" si="16"/>
        <v>0</v>
      </c>
      <c r="P125" s="7" t="b">
        <f t="shared" si="17"/>
        <v>1</v>
      </c>
      <c r="Q125" s="7" t="b">
        <f t="shared" si="18"/>
        <v>0</v>
      </c>
      <c r="S125" s="7" t="b">
        <f t="shared" si="19"/>
        <v>0</v>
      </c>
      <c r="T125" s="7" t="b">
        <f t="shared" si="20"/>
        <v>1</v>
      </c>
      <c r="U125" s="7" t="b">
        <f t="shared" si="21"/>
        <v>0</v>
      </c>
      <c r="W125" s="7">
        <f t="shared" si="22"/>
        <v>124</v>
      </c>
      <c r="X125" s="7">
        <f>'v-t_chart'!C125</f>
        <v>35.1</v>
      </c>
      <c r="Y125" s="7">
        <f t="shared" si="23"/>
        <v>100</v>
      </c>
      <c r="Z125" s="7">
        <f t="shared" si="24"/>
        <v>115</v>
      </c>
      <c r="AA125" s="7">
        <f t="shared" si="25"/>
        <v>90</v>
      </c>
      <c r="AB125" s="7">
        <f ca="1">calc_gear1!AS128*5+50</f>
        <v>55</v>
      </c>
      <c r="AC125" s="7">
        <f ca="1">IF(AND(calc_gear1!AT128=-1,calc_gear1!Z128=1),calc_gear1!AS128*5+50.5,IF(AND(calc_gear1!Y128=0,AB124-AC124=-0.5),calc_gear1!AS128*5+50.5,calc_gear1!O128*5+50.5))</f>
        <v>50.5</v>
      </c>
    </row>
    <row r="126" spans="1:29">
      <c r="A126" s="7">
        <v>125</v>
      </c>
      <c r="B126" s="7">
        <v>125</v>
      </c>
      <c r="C126" s="92" t="b">
        <v>0</v>
      </c>
      <c r="D126" s="69" t="b">
        <v>0</v>
      </c>
      <c r="E126" s="93" t="b">
        <v>1</v>
      </c>
      <c r="G126" s="7" t="b">
        <f t="shared" si="13"/>
        <v>0</v>
      </c>
      <c r="H126" s="7" t="b">
        <f t="shared" si="14"/>
        <v>0</v>
      </c>
      <c r="I126" s="7" t="b">
        <f t="shared" si="15"/>
        <v>1</v>
      </c>
      <c r="K126" s="92" t="b">
        <v>0</v>
      </c>
      <c r="L126" s="69" t="b">
        <v>0</v>
      </c>
      <c r="M126" s="93" t="b">
        <v>1</v>
      </c>
      <c r="N126" s="7">
        <v>125</v>
      </c>
      <c r="O126" s="7" t="b">
        <f t="shared" si="16"/>
        <v>0</v>
      </c>
      <c r="P126" s="7" t="b">
        <f t="shared" si="17"/>
        <v>0</v>
      </c>
      <c r="Q126" s="7" t="b">
        <f t="shared" si="18"/>
        <v>1</v>
      </c>
      <c r="S126" s="7" t="b">
        <f t="shared" si="19"/>
        <v>0</v>
      </c>
      <c r="T126" s="7" t="b">
        <f t="shared" si="20"/>
        <v>0</v>
      </c>
      <c r="U126" s="7" t="b">
        <f t="shared" si="21"/>
        <v>1</v>
      </c>
      <c r="W126" s="7">
        <f t="shared" si="22"/>
        <v>125</v>
      </c>
      <c r="X126" s="7">
        <f>'v-t_chart'!C126</f>
        <v>35.299999999999997</v>
      </c>
      <c r="Y126" s="7">
        <f t="shared" si="23"/>
        <v>100</v>
      </c>
      <c r="Z126" s="7">
        <f t="shared" si="24"/>
        <v>110</v>
      </c>
      <c r="AA126" s="7">
        <f t="shared" si="25"/>
        <v>95</v>
      </c>
      <c r="AB126" s="7">
        <f ca="1">calc_gear1!AS129*5+50</f>
        <v>55</v>
      </c>
      <c r="AC126" s="7">
        <f ca="1">IF(AND(calc_gear1!AT129=-1,calc_gear1!Z129=1),calc_gear1!AS129*5+50.5,IF(AND(calc_gear1!Y129=0,AB125-AC125=-0.5),calc_gear1!AS129*5+50.5,calc_gear1!O129*5+50.5))</f>
        <v>50.5</v>
      </c>
    </row>
    <row r="127" spans="1:29">
      <c r="A127" s="7">
        <v>126</v>
      </c>
      <c r="B127" s="7">
        <v>126</v>
      </c>
      <c r="C127" s="92" t="b">
        <v>0</v>
      </c>
      <c r="D127" s="69" t="b">
        <v>0</v>
      </c>
      <c r="E127" s="93" t="b">
        <v>1</v>
      </c>
      <c r="G127" s="7" t="b">
        <f t="shared" si="13"/>
        <v>0</v>
      </c>
      <c r="H127" s="7" t="b">
        <f t="shared" si="14"/>
        <v>0</v>
      </c>
      <c r="I127" s="7" t="b">
        <f t="shared" si="15"/>
        <v>1</v>
      </c>
      <c r="K127" s="92" t="b">
        <v>0</v>
      </c>
      <c r="L127" s="69" t="b">
        <v>0</v>
      </c>
      <c r="M127" s="93" t="b">
        <v>1</v>
      </c>
      <c r="N127" s="7">
        <v>126</v>
      </c>
      <c r="O127" s="7" t="b">
        <f t="shared" si="16"/>
        <v>0</v>
      </c>
      <c r="P127" s="7" t="b">
        <f t="shared" si="17"/>
        <v>0</v>
      </c>
      <c r="Q127" s="7" t="b">
        <f t="shared" si="18"/>
        <v>1</v>
      </c>
      <c r="S127" s="7" t="b">
        <f t="shared" si="19"/>
        <v>0</v>
      </c>
      <c r="T127" s="7" t="b">
        <f t="shared" si="20"/>
        <v>0</v>
      </c>
      <c r="U127" s="7" t="b">
        <f t="shared" si="21"/>
        <v>1</v>
      </c>
      <c r="W127" s="7">
        <f t="shared" si="22"/>
        <v>126</v>
      </c>
      <c r="X127" s="7">
        <f>'v-t_chart'!C127</f>
        <v>35.1</v>
      </c>
      <c r="Y127" s="7">
        <f t="shared" si="23"/>
        <v>100</v>
      </c>
      <c r="Z127" s="7">
        <f t="shared" si="24"/>
        <v>110</v>
      </c>
      <c r="AA127" s="7">
        <f t="shared" si="25"/>
        <v>95</v>
      </c>
      <c r="AB127" s="7">
        <f ca="1">calc_gear1!AS130*5+50</f>
        <v>55</v>
      </c>
      <c r="AC127" s="7">
        <f ca="1">IF(AND(calc_gear1!AT130=-1,calc_gear1!Z130=1),calc_gear1!AS130*5+50.5,IF(AND(calc_gear1!Y130=0,AB126-AC126=-0.5),calc_gear1!AS130*5+50.5,calc_gear1!O130*5+50.5))</f>
        <v>50.5</v>
      </c>
    </row>
    <row r="128" spans="1:29">
      <c r="A128" s="7">
        <v>127</v>
      </c>
      <c r="B128" s="7">
        <v>127</v>
      </c>
      <c r="C128" s="92" t="b">
        <v>0</v>
      </c>
      <c r="D128" s="69" t="b">
        <v>0</v>
      </c>
      <c r="E128" s="93" t="b">
        <v>1</v>
      </c>
      <c r="G128" s="7" t="b">
        <f t="shared" si="13"/>
        <v>0</v>
      </c>
      <c r="H128" s="7" t="b">
        <f t="shared" si="14"/>
        <v>0</v>
      </c>
      <c r="I128" s="7" t="b">
        <f t="shared" si="15"/>
        <v>1</v>
      </c>
      <c r="K128" s="92" t="b">
        <v>0</v>
      </c>
      <c r="L128" s="69" t="b">
        <v>0</v>
      </c>
      <c r="M128" s="93" t="b">
        <v>1</v>
      </c>
      <c r="N128" s="7">
        <v>127</v>
      </c>
      <c r="O128" s="7" t="b">
        <f t="shared" si="16"/>
        <v>0</v>
      </c>
      <c r="P128" s="7" t="b">
        <f t="shared" si="17"/>
        <v>0</v>
      </c>
      <c r="Q128" s="7" t="b">
        <f t="shared" si="18"/>
        <v>1</v>
      </c>
      <c r="S128" s="7" t="b">
        <f t="shared" si="19"/>
        <v>0</v>
      </c>
      <c r="T128" s="7" t="b">
        <f t="shared" si="20"/>
        <v>0</v>
      </c>
      <c r="U128" s="7" t="b">
        <f t="shared" si="21"/>
        <v>1</v>
      </c>
      <c r="W128" s="7">
        <f t="shared" si="22"/>
        <v>127</v>
      </c>
      <c r="X128" s="7">
        <f>'v-t_chart'!C128</f>
        <v>34.6</v>
      </c>
      <c r="Y128" s="7">
        <f t="shared" si="23"/>
        <v>100</v>
      </c>
      <c r="Z128" s="7">
        <f t="shared" si="24"/>
        <v>110</v>
      </c>
      <c r="AA128" s="7">
        <f t="shared" si="25"/>
        <v>95</v>
      </c>
      <c r="AB128" s="7">
        <f ca="1">calc_gear1!AS131*5+50</f>
        <v>55</v>
      </c>
      <c r="AC128" s="7">
        <f ca="1">IF(AND(calc_gear1!AT131=-1,calc_gear1!Z131=1),calc_gear1!AS131*5+50.5,IF(AND(calc_gear1!Y131=0,AB127-AC127=-0.5),calc_gear1!AS131*5+50.5,calc_gear1!O131*5+50.5))</f>
        <v>50.5</v>
      </c>
    </row>
    <row r="129" spans="1:29">
      <c r="A129" s="7">
        <v>128</v>
      </c>
      <c r="B129" s="7">
        <v>128</v>
      </c>
      <c r="C129" s="92" t="b">
        <v>0</v>
      </c>
      <c r="D129" s="69" t="b">
        <v>0</v>
      </c>
      <c r="E129" s="93" t="b">
        <v>1</v>
      </c>
      <c r="G129" s="7" t="b">
        <f t="shared" si="13"/>
        <v>0</v>
      </c>
      <c r="H129" s="7" t="b">
        <f t="shared" si="14"/>
        <v>0</v>
      </c>
      <c r="I129" s="7" t="b">
        <f t="shared" si="15"/>
        <v>1</v>
      </c>
      <c r="K129" s="92" t="b">
        <v>0</v>
      </c>
      <c r="L129" s="69" t="b">
        <v>0</v>
      </c>
      <c r="M129" s="93" t="b">
        <v>1</v>
      </c>
      <c r="N129" s="7">
        <v>128</v>
      </c>
      <c r="O129" s="7" t="b">
        <f t="shared" si="16"/>
        <v>0</v>
      </c>
      <c r="P129" s="7" t="b">
        <f t="shared" si="17"/>
        <v>0</v>
      </c>
      <c r="Q129" s="7" t="b">
        <f t="shared" si="18"/>
        <v>1</v>
      </c>
      <c r="S129" s="7" t="b">
        <f t="shared" si="19"/>
        <v>0</v>
      </c>
      <c r="T129" s="7" t="b">
        <f t="shared" si="20"/>
        <v>0</v>
      </c>
      <c r="U129" s="7" t="b">
        <f t="shared" si="21"/>
        <v>1</v>
      </c>
      <c r="W129" s="7">
        <f t="shared" si="22"/>
        <v>128</v>
      </c>
      <c r="X129" s="7">
        <f>'v-t_chart'!C129</f>
        <v>33.700000000000003</v>
      </c>
      <c r="Y129" s="7">
        <f t="shared" si="23"/>
        <v>100</v>
      </c>
      <c r="Z129" s="7">
        <f t="shared" si="24"/>
        <v>110</v>
      </c>
      <c r="AA129" s="7">
        <f t="shared" si="25"/>
        <v>95</v>
      </c>
      <c r="AB129" s="7">
        <f ca="1">calc_gear1!AS132*5+50</f>
        <v>55</v>
      </c>
      <c r="AC129" s="7">
        <f ca="1">IF(AND(calc_gear1!AT132=-1,calc_gear1!Z132=1),calc_gear1!AS132*5+50.5,IF(AND(calc_gear1!Y132=0,AB128-AC128=-0.5),calc_gear1!AS132*5+50.5,calc_gear1!O132*5+50.5))</f>
        <v>50.5</v>
      </c>
    </row>
    <row r="130" spans="1:29">
      <c r="A130" s="7">
        <v>129</v>
      </c>
      <c r="B130" s="7">
        <v>129</v>
      </c>
      <c r="C130" s="92" t="b">
        <v>0</v>
      </c>
      <c r="D130" s="69" t="b">
        <v>0</v>
      </c>
      <c r="E130" s="93" t="b">
        <v>1</v>
      </c>
      <c r="G130" s="7" t="b">
        <f t="shared" si="13"/>
        <v>0</v>
      </c>
      <c r="H130" s="7" t="b">
        <f t="shared" si="14"/>
        <v>0</v>
      </c>
      <c r="I130" s="7" t="b">
        <f t="shared" si="15"/>
        <v>1</v>
      </c>
      <c r="K130" s="92" t="b">
        <v>0</v>
      </c>
      <c r="L130" s="69" t="b">
        <v>0</v>
      </c>
      <c r="M130" s="93" t="b">
        <v>1</v>
      </c>
      <c r="N130" s="7">
        <v>129</v>
      </c>
      <c r="O130" s="7" t="b">
        <f t="shared" si="16"/>
        <v>0</v>
      </c>
      <c r="P130" s="7" t="b">
        <f t="shared" si="17"/>
        <v>0</v>
      </c>
      <c r="Q130" s="7" t="b">
        <f t="shared" si="18"/>
        <v>1</v>
      </c>
      <c r="S130" s="7" t="b">
        <f t="shared" si="19"/>
        <v>0</v>
      </c>
      <c r="T130" s="7" t="b">
        <f t="shared" si="20"/>
        <v>0</v>
      </c>
      <c r="U130" s="7" t="b">
        <f t="shared" si="21"/>
        <v>1</v>
      </c>
      <c r="W130" s="7">
        <f t="shared" si="22"/>
        <v>129</v>
      </c>
      <c r="X130" s="7">
        <f>'v-t_chart'!C130</f>
        <v>32.200000000000003</v>
      </c>
      <c r="Y130" s="7">
        <f t="shared" si="23"/>
        <v>100</v>
      </c>
      <c r="Z130" s="7">
        <f t="shared" si="24"/>
        <v>110</v>
      </c>
      <c r="AA130" s="7">
        <f t="shared" si="25"/>
        <v>95</v>
      </c>
      <c r="AB130" s="7">
        <f ca="1">calc_gear1!AS133*5+50</f>
        <v>55</v>
      </c>
      <c r="AC130" s="7">
        <f ca="1">IF(AND(calc_gear1!AT133=-1,calc_gear1!Z133=1),calc_gear1!AS133*5+50.5,IF(AND(calc_gear1!Y133=0,AB129-AC129=-0.5),calc_gear1!AS133*5+50.5,calc_gear1!O133*5+50.5))</f>
        <v>50.5</v>
      </c>
    </row>
    <row r="131" spans="1:29">
      <c r="A131" s="7">
        <v>130</v>
      </c>
      <c r="B131" s="7">
        <v>130</v>
      </c>
      <c r="C131" s="92" t="b">
        <v>0</v>
      </c>
      <c r="D131" s="69" t="b">
        <v>0</v>
      </c>
      <c r="E131" s="93" t="b">
        <v>1</v>
      </c>
      <c r="G131" s="7" t="b">
        <f t="shared" ref="G131:G194" si="26">C131</f>
        <v>0</v>
      </c>
      <c r="H131" s="7" t="b">
        <f t="shared" ref="H131:H194" si="27">D131</f>
        <v>0</v>
      </c>
      <c r="I131" s="7" t="b">
        <f t="shared" ref="I131:I194" si="28">E131</f>
        <v>1</v>
      </c>
      <c r="K131" s="92" t="b">
        <v>0</v>
      </c>
      <c r="L131" s="69" t="b">
        <v>0</v>
      </c>
      <c r="M131" s="93" t="b">
        <v>1</v>
      </c>
      <c r="N131" s="7">
        <v>130</v>
      </c>
      <c r="O131" s="7" t="b">
        <f t="shared" ref="O131:O194" si="29">K131</f>
        <v>0</v>
      </c>
      <c r="P131" s="7" t="b">
        <f t="shared" ref="P131:P194" si="30">L131</f>
        <v>0</v>
      </c>
      <c r="Q131" s="7" t="b">
        <f t="shared" ref="Q131:Q194" si="31">M131</f>
        <v>1</v>
      </c>
      <c r="S131" s="7" t="b">
        <f t="shared" ref="S131:S194" si="32">K131</f>
        <v>0</v>
      </c>
      <c r="T131" s="7" t="b">
        <f t="shared" ref="T131:T194" si="33">L131</f>
        <v>0</v>
      </c>
      <c r="U131" s="7" t="b">
        <f t="shared" ref="U131:U194" si="34">M131</f>
        <v>1</v>
      </c>
      <c r="W131" s="7">
        <f t="shared" ref="W131:W194" si="35">A131</f>
        <v>130</v>
      </c>
      <c r="X131" s="7">
        <f>'v-t_chart'!C131</f>
        <v>29.6</v>
      </c>
      <c r="Y131" s="7">
        <f t="shared" ref="Y131:Y194" si="36">IF(S131=TRUE,105,100)</f>
        <v>100</v>
      </c>
      <c r="Z131" s="7">
        <f t="shared" ref="Z131:Z194" si="37">IF(T131=TRUE,115,110)</f>
        <v>110</v>
      </c>
      <c r="AA131" s="7">
        <f t="shared" ref="AA131:AA194" si="38">IF(U131=TRUE,95,90)</f>
        <v>95</v>
      </c>
      <c r="AB131" s="7">
        <f ca="1">calc_gear1!AS134*5+50</f>
        <v>55</v>
      </c>
      <c r="AC131" s="7">
        <f ca="1">IF(AND(calc_gear1!AT134=-1,calc_gear1!Z134=1),calc_gear1!AS134*5+50.5,IF(AND(calc_gear1!Y134=0,AB130-AC130=-0.5),calc_gear1!AS134*5+50.5,calc_gear1!O134*5+50.5))</f>
        <v>50.5</v>
      </c>
    </row>
    <row r="132" spans="1:29">
      <c r="A132" s="7">
        <v>131</v>
      </c>
      <c r="B132" s="7">
        <v>131</v>
      </c>
      <c r="C132" s="92" t="b">
        <v>0</v>
      </c>
      <c r="D132" s="69" t="b">
        <v>0</v>
      </c>
      <c r="E132" s="93" t="b">
        <v>1</v>
      </c>
      <c r="G132" s="7" t="b">
        <f t="shared" si="26"/>
        <v>0</v>
      </c>
      <c r="H132" s="7" t="b">
        <f t="shared" si="27"/>
        <v>0</v>
      </c>
      <c r="I132" s="7" t="b">
        <f t="shared" si="28"/>
        <v>1</v>
      </c>
      <c r="K132" s="92" t="b">
        <v>0</v>
      </c>
      <c r="L132" s="69" t="b">
        <v>0</v>
      </c>
      <c r="M132" s="93" t="b">
        <v>1</v>
      </c>
      <c r="N132" s="7">
        <v>131</v>
      </c>
      <c r="O132" s="7" t="b">
        <f t="shared" si="29"/>
        <v>0</v>
      </c>
      <c r="P132" s="7" t="b">
        <f t="shared" si="30"/>
        <v>0</v>
      </c>
      <c r="Q132" s="7" t="b">
        <f t="shared" si="31"/>
        <v>1</v>
      </c>
      <c r="S132" s="7" t="b">
        <f t="shared" si="32"/>
        <v>0</v>
      </c>
      <c r="T132" s="7" t="b">
        <f t="shared" si="33"/>
        <v>0</v>
      </c>
      <c r="U132" s="7" t="b">
        <f t="shared" si="34"/>
        <v>1</v>
      </c>
      <c r="W132" s="7">
        <f t="shared" si="35"/>
        <v>131</v>
      </c>
      <c r="X132" s="7">
        <f>'v-t_chart'!C132</f>
        <v>26</v>
      </c>
      <c r="Y132" s="7">
        <f t="shared" si="36"/>
        <v>100</v>
      </c>
      <c r="Z132" s="7">
        <f t="shared" si="37"/>
        <v>110</v>
      </c>
      <c r="AA132" s="7">
        <f t="shared" si="38"/>
        <v>95</v>
      </c>
      <c r="AB132" s="7">
        <f ca="1">calc_gear1!AS135*5+50</f>
        <v>55</v>
      </c>
      <c r="AC132" s="7">
        <f ca="1">IF(AND(calc_gear1!AT135=-1,calc_gear1!Z135=1),calc_gear1!AS135*5+50.5,IF(AND(calc_gear1!Y135=0,AB131-AC131=-0.5),calc_gear1!AS135*5+50.5,calc_gear1!O135*5+50.5))</f>
        <v>50.5</v>
      </c>
    </row>
    <row r="133" spans="1:29">
      <c r="A133" s="7">
        <v>132</v>
      </c>
      <c r="B133" s="7">
        <v>132</v>
      </c>
      <c r="C133" s="92" t="b">
        <v>0</v>
      </c>
      <c r="D133" s="69" t="b">
        <v>0</v>
      </c>
      <c r="E133" s="93" t="b">
        <v>1</v>
      </c>
      <c r="G133" s="7" t="b">
        <f t="shared" si="26"/>
        <v>0</v>
      </c>
      <c r="H133" s="7" t="b">
        <f t="shared" si="27"/>
        <v>0</v>
      </c>
      <c r="I133" s="7" t="b">
        <f t="shared" si="28"/>
        <v>1</v>
      </c>
      <c r="K133" s="92" t="b">
        <v>0</v>
      </c>
      <c r="L133" s="69" t="b">
        <v>0</v>
      </c>
      <c r="M133" s="93" t="b">
        <v>1</v>
      </c>
      <c r="N133" s="7">
        <v>132</v>
      </c>
      <c r="O133" s="7" t="b">
        <f t="shared" si="29"/>
        <v>0</v>
      </c>
      <c r="P133" s="7" t="b">
        <f t="shared" si="30"/>
        <v>0</v>
      </c>
      <c r="Q133" s="7" t="b">
        <f t="shared" si="31"/>
        <v>1</v>
      </c>
      <c r="S133" s="7" t="b">
        <f t="shared" si="32"/>
        <v>0</v>
      </c>
      <c r="T133" s="7" t="b">
        <f t="shared" si="33"/>
        <v>0</v>
      </c>
      <c r="U133" s="7" t="b">
        <f t="shared" si="34"/>
        <v>1</v>
      </c>
      <c r="W133" s="7">
        <f t="shared" si="35"/>
        <v>132</v>
      </c>
      <c r="X133" s="7">
        <f>'v-t_chart'!C133</f>
        <v>22</v>
      </c>
      <c r="Y133" s="7">
        <f t="shared" si="36"/>
        <v>100</v>
      </c>
      <c r="Z133" s="7">
        <f t="shared" si="37"/>
        <v>110</v>
      </c>
      <c r="AA133" s="7">
        <f t="shared" si="38"/>
        <v>95</v>
      </c>
      <c r="AB133" s="7">
        <f ca="1">calc_gear1!AS136*5+50</f>
        <v>55</v>
      </c>
      <c r="AC133" s="7">
        <f ca="1">IF(AND(calc_gear1!AT136=-1,calc_gear1!Z136=1),calc_gear1!AS136*5+50.5,IF(AND(calc_gear1!Y136=0,AB132-AC132=-0.5),calc_gear1!AS136*5+50.5,calc_gear1!O136*5+50.5))</f>
        <v>50.5</v>
      </c>
    </row>
    <row r="134" spans="1:29">
      <c r="A134" s="7">
        <v>133</v>
      </c>
      <c r="B134" s="7">
        <v>133</v>
      </c>
      <c r="C134" s="92" t="b">
        <v>0</v>
      </c>
      <c r="D134" s="69" t="b">
        <v>0</v>
      </c>
      <c r="E134" s="93" t="b">
        <v>1</v>
      </c>
      <c r="G134" s="7" t="b">
        <f t="shared" si="26"/>
        <v>0</v>
      </c>
      <c r="H134" s="7" t="b">
        <f t="shared" si="27"/>
        <v>0</v>
      </c>
      <c r="I134" s="7" t="b">
        <f t="shared" si="28"/>
        <v>1</v>
      </c>
      <c r="K134" s="92" t="b">
        <v>0</v>
      </c>
      <c r="L134" s="69" t="b">
        <v>0</v>
      </c>
      <c r="M134" s="93" t="b">
        <v>1</v>
      </c>
      <c r="N134" s="7">
        <v>133</v>
      </c>
      <c r="O134" s="7" t="b">
        <f t="shared" si="29"/>
        <v>0</v>
      </c>
      <c r="P134" s="7" t="b">
        <f t="shared" si="30"/>
        <v>0</v>
      </c>
      <c r="Q134" s="7" t="b">
        <f t="shared" si="31"/>
        <v>1</v>
      </c>
      <c r="S134" s="7" t="b">
        <f t="shared" si="32"/>
        <v>0</v>
      </c>
      <c r="T134" s="7" t="b">
        <f t="shared" si="33"/>
        <v>0</v>
      </c>
      <c r="U134" s="7" t="b">
        <f t="shared" si="34"/>
        <v>1</v>
      </c>
      <c r="W134" s="7">
        <f t="shared" si="35"/>
        <v>133</v>
      </c>
      <c r="X134" s="7">
        <f>'v-t_chart'!C134</f>
        <v>18.5</v>
      </c>
      <c r="Y134" s="7">
        <f t="shared" si="36"/>
        <v>100</v>
      </c>
      <c r="Z134" s="7">
        <f t="shared" si="37"/>
        <v>110</v>
      </c>
      <c r="AA134" s="7">
        <f t="shared" si="38"/>
        <v>95</v>
      </c>
      <c r="AB134" s="7">
        <f ca="1">calc_gear1!AS137*5+50</f>
        <v>55</v>
      </c>
      <c r="AC134" s="7">
        <f ca="1">IF(AND(calc_gear1!AT137=-1,calc_gear1!Z137=1),calc_gear1!AS137*5+50.5,IF(AND(calc_gear1!Y137=0,AB133-AC133=-0.5),calc_gear1!AS137*5+50.5,calc_gear1!O137*5+50.5))</f>
        <v>50.5</v>
      </c>
    </row>
    <row r="135" spans="1:29">
      <c r="A135" s="7">
        <v>134</v>
      </c>
      <c r="B135" s="7">
        <v>134</v>
      </c>
      <c r="C135" s="92" t="b">
        <v>1</v>
      </c>
      <c r="D135" s="69" t="b">
        <v>0</v>
      </c>
      <c r="E135" s="93" t="b">
        <v>0</v>
      </c>
      <c r="G135" s="7" t="b">
        <f t="shared" si="26"/>
        <v>1</v>
      </c>
      <c r="H135" s="7" t="b">
        <f t="shared" si="27"/>
        <v>0</v>
      </c>
      <c r="I135" s="7" t="b">
        <f t="shared" si="28"/>
        <v>0</v>
      </c>
      <c r="K135" s="92" t="b">
        <v>1</v>
      </c>
      <c r="L135" s="69" t="b">
        <v>0</v>
      </c>
      <c r="M135" s="93" t="b">
        <v>0</v>
      </c>
      <c r="N135" s="7">
        <v>134</v>
      </c>
      <c r="O135" s="7" t="b">
        <f t="shared" si="29"/>
        <v>1</v>
      </c>
      <c r="P135" s="7" t="b">
        <f t="shared" si="30"/>
        <v>0</v>
      </c>
      <c r="Q135" s="7" t="b">
        <f t="shared" si="31"/>
        <v>0</v>
      </c>
      <c r="S135" s="7" t="b">
        <f t="shared" si="32"/>
        <v>1</v>
      </c>
      <c r="T135" s="7" t="b">
        <f t="shared" si="33"/>
        <v>0</v>
      </c>
      <c r="U135" s="7" t="b">
        <f t="shared" si="34"/>
        <v>0</v>
      </c>
      <c r="W135" s="7">
        <f t="shared" si="35"/>
        <v>134</v>
      </c>
      <c r="X135" s="7">
        <f>'v-t_chart'!C135</f>
        <v>16.600000000000001</v>
      </c>
      <c r="Y135" s="7">
        <f t="shared" si="36"/>
        <v>105</v>
      </c>
      <c r="Z135" s="7">
        <f t="shared" si="37"/>
        <v>110</v>
      </c>
      <c r="AA135" s="7">
        <f t="shared" si="38"/>
        <v>90</v>
      </c>
      <c r="AB135" s="7">
        <f ca="1">calc_gear1!AS138*5+50</f>
        <v>55</v>
      </c>
      <c r="AC135" s="7">
        <f ca="1">IF(AND(calc_gear1!AT138=-1,calc_gear1!Z138=1),calc_gear1!AS138*5+50.5,IF(AND(calc_gear1!Y138=0,AB134-AC134=-0.5),calc_gear1!AS138*5+50.5,calc_gear1!O138*5+50.5))</f>
        <v>50.5</v>
      </c>
    </row>
    <row r="136" spans="1:29">
      <c r="A136" s="7">
        <v>135</v>
      </c>
      <c r="B136" s="7">
        <v>135</v>
      </c>
      <c r="C136" s="92" t="b">
        <v>1</v>
      </c>
      <c r="D136" s="69" t="b">
        <v>0</v>
      </c>
      <c r="E136" s="93" t="b">
        <v>0</v>
      </c>
      <c r="G136" s="7" t="b">
        <f t="shared" si="26"/>
        <v>1</v>
      </c>
      <c r="H136" s="7" t="b">
        <f t="shared" si="27"/>
        <v>0</v>
      </c>
      <c r="I136" s="7" t="b">
        <f t="shared" si="28"/>
        <v>0</v>
      </c>
      <c r="K136" s="92" t="b">
        <v>1</v>
      </c>
      <c r="L136" s="69" t="b">
        <v>0</v>
      </c>
      <c r="M136" s="93" t="b">
        <v>0</v>
      </c>
      <c r="N136" s="7">
        <v>135</v>
      </c>
      <c r="O136" s="7" t="b">
        <f t="shared" si="29"/>
        <v>1</v>
      </c>
      <c r="P136" s="7" t="b">
        <f t="shared" si="30"/>
        <v>0</v>
      </c>
      <c r="Q136" s="7" t="b">
        <f t="shared" si="31"/>
        <v>0</v>
      </c>
      <c r="S136" s="7" t="b">
        <f t="shared" si="32"/>
        <v>1</v>
      </c>
      <c r="T136" s="7" t="b">
        <f t="shared" si="33"/>
        <v>0</v>
      </c>
      <c r="U136" s="7" t="b">
        <f t="shared" si="34"/>
        <v>0</v>
      </c>
      <c r="W136" s="7">
        <f t="shared" si="35"/>
        <v>135</v>
      </c>
      <c r="X136" s="7">
        <f>'v-t_chart'!C136</f>
        <v>17.600000000000001</v>
      </c>
      <c r="Y136" s="7">
        <f t="shared" si="36"/>
        <v>105</v>
      </c>
      <c r="Z136" s="7">
        <f t="shared" si="37"/>
        <v>110</v>
      </c>
      <c r="AA136" s="7">
        <f t="shared" si="38"/>
        <v>90</v>
      </c>
      <c r="AB136" s="7">
        <f ca="1">calc_gear1!AS139*5+50</f>
        <v>55</v>
      </c>
      <c r="AC136" s="7">
        <f ca="1">IF(AND(calc_gear1!AT139=-1,calc_gear1!Z139=1),calc_gear1!AS139*5+50.5,IF(AND(calc_gear1!Y139=0,AB135-AC135=-0.5),calc_gear1!AS139*5+50.5,calc_gear1!O139*5+50.5))</f>
        <v>50.5</v>
      </c>
    </row>
    <row r="137" spans="1:29">
      <c r="A137" s="7">
        <v>136</v>
      </c>
      <c r="B137" s="7">
        <v>136</v>
      </c>
      <c r="C137" s="92" t="b">
        <v>1</v>
      </c>
      <c r="D137" s="69" t="b">
        <v>0</v>
      </c>
      <c r="E137" s="93" t="b">
        <v>0</v>
      </c>
      <c r="G137" s="7" t="b">
        <f t="shared" si="26"/>
        <v>1</v>
      </c>
      <c r="H137" s="7" t="b">
        <f t="shared" si="27"/>
        <v>0</v>
      </c>
      <c r="I137" s="7" t="b">
        <f t="shared" si="28"/>
        <v>0</v>
      </c>
      <c r="K137" s="92" t="b">
        <v>1</v>
      </c>
      <c r="L137" s="69" t="b">
        <v>0</v>
      </c>
      <c r="M137" s="93" t="b">
        <v>0</v>
      </c>
      <c r="N137" s="7">
        <v>136</v>
      </c>
      <c r="O137" s="7" t="b">
        <f t="shared" si="29"/>
        <v>1</v>
      </c>
      <c r="P137" s="7" t="b">
        <f t="shared" si="30"/>
        <v>0</v>
      </c>
      <c r="Q137" s="7" t="b">
        <f t="shared" si="31"/>
        <v>0</v>
      </c>
      <c r="S137" s="7" t="b">
        <f t="shared" si="32"/>
        <v>1</v>
      </c>
      <c r="T137" s="7" t="b">
        <f t="shared" si="33"/>
        <v>0</v>
      </c>
      <c r="U137" s="7" t="b">
        <f t="shared" si="34"/>
        <v>0</v>
      </c>
      <c r="W137" s="7">
        <f t="shared" si="35"/>
        <v>136</v>
      </c>
      <c r="X137" s="7">
        <f>'v-t_chart'!C137</f>
        <v>21</v>
      </c>
      <c r="Y137" s="7">
        <f t="shared" si="36"/>
        <v>105</v>
      </c>
      <c r="Z137" s="7">
        <f t="shared" si="37"/>
        <v>110</v>
      </c>
      <c r="AA137" s="7">
        <f t="shared" si="38"/>
        <v>90</v>
      </c>
      <c r="AB137" s="7">
        <f ca="1">calc_gear1!AS140*5+50</f>
        <v>55</v>
      </c>
      <c r="AC137" s="7">
        <f ca="1">IF(AND(calc_gear1!AT140=-1,calc_gear1!Z140=1),calc_gear1!AS140*5+50.5,IF(AND(calc_gear1!Y140=0,AB136-AC136=-0.5),calc_gear1!AS140*5+50.5,calc_gear1!O140*5+50.5))</f>
        <v>50.5</v>
      </c>
    </row>
    <row r="138" spans="1:29">
      <c r="A138" s="7">
        <v>137</v>
      </c>
      <c r="B138" s="7">
        <v>137</v>
      </c>
      <c r="C138" s="92" t="b">
        <v>1</v>
      </c>
      <c r="D138" s="69" t="b">
        <v>0</v>
      </c>
      <c r="E138" s="93" t="b">
        <v>0</v>
      </c>
      <c r="G138" s="7" t="b">
        <f t="shared" si="26"/>
        <v>1</v>
      </c>
      <c r="H138" s="7" t="b">
        <f t="shared" si="27"/>
        <v>0</v>
      </c>
      <c r="I138" s="7" t="b">
        <f t="shared" si="28"/>
        <v>0</v>
      </c>
      <c r="K138" s="92" t="b">
        <v>1</v>
      </c>
      <c r="L138" s="69" t="b">
        <v>0</v>
      </c>
      <c r="M138" s="93" t="b">
        <v>0</v>
      </c>
      <c r="N138" s="7">
        <v>137</v>
      </c>
      <c r="O138" s="7" t="b">
        <f t="shared" si="29"/>
        <v>1</v>
      </c>
      <c r="P138" s="7" t="b">
        <f t="shared" si="30"/>
        <v>0</v>
      </c>
      <c r="Q138" s="7" t="b">
        <f t="shared" si="31"/>
        <v>0</v>
      </c>
      <c r="S138" s="7" t="b">
        <f t="shared" si="32"/>
        <v>1</v>
      </c>
      <c r="T138" s="7" t="b">
        <f t="shared" si="33"/>
        <v>0</v>
      </c>
      <c r="U138" s="7" t="b">
        <f t="shared" si="34"/>
        <v>0</v>
      </c>
      <c r="W138" s="7">
        <f t="shared" si="35"/>
        <v>137</v>
      </c>
      <c r="X138" s="7">
        <f>'v-t_chart'!C138</f>
        <v>25.2</v>
      </c>
      <c r="Y138" s="7">
        <f t="shared" si="36"/>
        <v>105</v>
      </c>
      <c r="Z138" s="7">
        <f t="shared" si="37"/>
        <v>110</v>
      </c>
      <c r="AA138" s="7">
        <f t="shared" si="38"/>
        <v>90</v>
      </c>
      <c r="AB138" s="7">
        <f ca="1">calc_gear1!AS141*5+50</f>
        <v>55</v>
      </c>
      <c r="AC138" s="7">
        <f ca="1">IF(AND(calc_gear1!AT141=-1,calc_gear1!Z141=1),calc_gear1!AS141*5+50.5,IF(AND(calc_gear1!Y141=0,AB137-AC137=-0.5),calc_gear1!AS141*5+50.5,calc_gear1!O141*5+50.5))</f>
        <v>50.5</v>
      </c>
    </row>
    <row r="139" spans="1:29">
      <c r="A139" s="7">
        <v>138</v>
      </c>
      <c r="B139" s="7">
        <v>138</v>
      </c>
      <c r="C139" s="92" t="b">
        <v>1</v>
      </c>
      <c r="D139" s="69" t="b">
        <v>0</v>
      </c>
      <c r="E139" s="93" t="b">
        <v>0</v>
      </c>
      <c r="G139" s="7" t="b">
        <f t="shared" si="26"/>
        <v>1</v>
      </c>
      <c r="H139" s="7" t="b">
        <f t="shared" si="27"/>
        <v>0</v>
      </c>
      <c r="I139" s="7" t="b">
        <f t="shared" si="28"/>
        <v>0</v>
      </c>
      <c r="K139" s="92" t="b">
        <v>1</v>
      </c>
      <c r="L139" s="69" t="b">
        <v>0</v>
      </c>
      <c r="M139" s="93" t="b">
        <v>0</v>
      </c>
      <c r="N139" s="7">
        <v>138</v>
      </c>
      <c r="O139" s="7" t="b">
        <f t="shared" si="29"/>
        <v>1</v>
      </c>
      <c r="P139" s="7" t="b">
        <f t="shared" si="30"/>
        <v>0</v>
      </c>
      <c r="Q139" s="7" t="b">
        <f t="shared" si="31"/>
        <v>0</v>
      </c>
      <c r="S139" s="7" t="b">
        <f t="shared" si="32"/>
        <v>1</v>
      </c>
      <c r="T139" s="7" t="b">
        <f t="shared" si="33"/>
        <v>0</v>
      </c>
      <c r="U139" s="7" t="b">
        <f t="shared" si="34"/>
        <v>0</v>
      </c>
      <c r="W139" s="7">
        <f t="shared" si="35"/>
        <v>138</v>
      </c>
      <c r="X139" s="7">
        <f>'v-t_chart'!C139</f>
        <v>29.1</v>
      </c>
      <c r="Y139" s="7">
        <f t="shared" si="36"/>
        <v>105</v>
      </c>
      <c r="Z139" s="7">
        <f t="shared" si="37"/>
        <v>110</v>
      </c>
      <c r="AA139" s="7">
        <f t="shared" si="38"/>
        <v>90</v>
      </c>
      <c r="AB139" s="7">
        <f ca="1">calc_gear1!AS142*5+50</f>
        <v>55</v>
      </c>
      <c r="AC139" s="7">
        <f ca="1">IF(AND(calc_gear1!AT142=-1,calc_gear1!Z142=1),calc_gear1!AS142*5+50.5,IF(AND(calc_gear1!Y142=0,AB138-AC138=-0.5),calc_gear1!AS142*5+50.5,calc_gear1!O142*5+50.5))</f>
        <v>50.5</v>
      </c>
    </row>
    <row r="140" spans="1:29">
      <c r="A140" s="7">
        <v>139</v>
      </c>
      <c r="B140" s="7">
        <v>139</v>
      </c>
      <c r="C140" s="92" t="b">
        <v>1</v>
      </c>
      <c r="D140" s="69" t="b">
        <v>0</v>
      </c>
      <c r="E140" s="93" t="b">
        <v>0</v>
      </c>
      <c r="G140" s="7" t="b">
        <f t="shared" si="26"/>
        <v>1</v>
      </c>
      <c r="H140" s="7" t="b">
        <f t="shared" si="27"/>
        <v>0</v>
      </c>
      <c r="I140" s="7" t="b">
        <f t="shared" si="28"/>
        <v>0</v>
      </c>
      <c r="K140" s="92" t="b">
        <v>1</v>
      </c>
      <c r="L140" s="69" t="b">
        <v>0</v>
      </c>
      <c r="M140" s="93" t="b">
        <v>0</v>
      </c>
      <c r="N140" s="7">
        <v>139</v>
      </c>
      <c r="O140" s="7" t="b">
        <f t="shared" si="29"/>
        <v>1</v>
      </c>
      <c r="P140" s="7" t="b">
        <f t="shared" si="30"/>
        <v>0</v>
      </c>
      <c r="Q140" s="7" t="b">
        <f t="shared" si="31"/>
        <v>0</v>
      </c>
      <c r="S140" s="7" t="b">
        <f t="shared" si="32"/>
        <v>1</v>
      </c>
      <c r="T140" s="7" t="b">
        <f t="shared" si="33"/>
        <v>0</v>
      </c>
      <c r="U140" s="7" t="b">
        <f t="shared" si="34"/>
        <v>0</v>
      </c>
      <c r="W140" s="7">
        <f t="shared" si="35"/>
        <v>139</v>
      </c>
      <c r="X140" s="7">
        <f>'v-t_chart'!C140</f>
        <v>31.4</v>
      </c>
      <c r="Y140" s="7">
        <f t="shared" si="36"/>
        <v>105</v>
      </c>
      <c r="Z140" s="7">
        <f t="shared" si="37"/>
        <v>110</v>
      </c>
      <c r="AA140" s="7">
        <f t="shared" si="38"/>
        <v>90</v>
      </c>
      <c r="AB140" s="7">
        <f ca="1">calc_gear1!AS143*5+50</f>
        <v>55</v>
      </c>
      <c r="AC140" s="7">
        <f ca="1">IF(AND(calc_gear1!AT143=-1,calc_gear1!Z143=1),calc_gear1!AS143*5+50.5,IF(AND(calc_gear1!Y143=0,AB139-AC139=-0.5),calc_gear1!AS143*5+50.5,calc_gear1!O143*5+50.5))</f>
        <v>50.5</v>
      </c>
    </row>
    <row r="141" spans="1:29">
      <c r="A141" s="7">
        <v>140</v>
      </c>
      <c r="B141" s="7">
        <v>140</v>
      </c>
      <c r="C141" s="92" t="b">
        <v>0</v>
      </c>
      <c r="D141" s="69" t="b">
        <v>0</v>
      </c>
      <c r="E141" s="93" t="b">
        <v>1</v>
      </c>
      <c r="G141" s="7" t="b">
        <f t="shared" si="26"/>
        <v>0</v>
      </c>
      <c r="H141" s="7" t="b">
        <f t="shared" si="27"/>
        <v>0</v>
      </c>
      <c r="I141" s="7" t="b">
        <f t="shared" si="28"/>
        <v>1</v>
      </c>
      <c r="K141" s="92" t="b">
        <v>0</v>
      </c>
      <c r="L141" s="69" t="b">
        <v>0</v>
      </c>
      <c r="M141" s="93" t="b">
        <v>1</v>
      </c>
      <c r="N141" s="7">
        <v>140</v>
      </c>
      <c r="O141" s="7" t="b">
        <f t="shared" si="29"/>
        <v>0</v>
      </c>
      <c r="P141" s="7" t="b">
        <f t="shared" si="30"/>
        <v>0</v>
      </c>
      <c r="Q141" s="7" t="b">
        <f t="shared" si="31"/>
        <v>1</v>
      </c>
      <c r="S141" s="7" t="b">
        <f t="shared" si="32"/>
        <v>0</v>
      </c>
      <c r="T141" s="7" t="b">
        <f t="shared" si="33"/>
        <v>0</v>
      </c>
      <c r="U141" s="7" t="b">
        <f t="shared" si="34"/>
        <v>1</v>
      </c>
      <c r="W141" s="7">
        <f t="shared" si="35"/>
        <v>140</v>
      </c>
      <c r="X141" s="7">
        <f>'v-t_chart'!C141</f>
        <v>31.9</v>
      </c>
      <c r="Y141" s="7">
        <f t="shared" si="36"/>
        <v>100</v>
      </c>
      <c r="Z141" s="7">
        <f t="shared" si="37"/>
        <v>110</v>
      </c>
      <c r="AA141" s="7">
        <f t="shared" si="38"/>
        <v>95</v>
      </c>
      <c r="AB141" s="7">
        <f ca="1">calc_gear1!AS144*5+50</f>
        <v>55</v>
      </c>
      <c r="AC141" s="7">
        <f ca="1">IF(AND(calc_gear1!AT144=-1,calc_gear1!Z144=1),calc_gear1!AS144*5+50.5,IF(AND(calc_gear1!Y144=0,AB140-AC140=-0.5),calc_gear1!AS144*5+50.5,calc_gear1!O144*5+50.5))</f>
        <v>50.5</v>
      </c>
    </row>
    <row r="142" spans="1:29">
      <c r="A142" s="7">
        <v>141</v>
      </c>
      <c r="B142" s="7">
        <v>141</v>
      </c>
      <c r="C142" s="92" t="b">
        <v>0</v>
      </c>
      <c r="D142" s="69" t="b">
        <v>0</v>
      </c>
      <c r="E142" s="93" t="b">
        <v>1</v>
      </c>
      <c r="G142" s="7" t="b">
        <f t="shared" si="26"/>
        <v>0</v>
      </c>
      <c r="H142" s="7" t="b">
        <f t="shared" si="27"/>
        <v>0</v>
      </c>
      <c r="I142" s="7" t="b">
        <f t="shared" si="28"/>
        <v>1</v>
      </c>
      <c r="K142" s="92" t="b">
        <v>0</v>
      </c>
      <c r="L142" s="69" t="b">
        <v>0</v>
      </c>
      <c r="M142" s="93" t="b">
        <v>1</v>
      </c>
      <c r="N142" s="7">
        <v>141</v>
      </c>
      <c r="O142" s="7" t="b">
        <f t="shared" si="29"/>
        <v>0</v>
      </c>
      <c r="P142" s="7" t="b">
        <f t="shared" si="30"/>
        <v>0</v>
      </c>
      <c r="Q142" s="7" t="b">
        <f t="shared" si="31"/>
        <v>1</v>
      </c>
      <c r="S142" s="7" t="b">
        <f t="shared" si="32"/>
        <v>0</v>
      </c>
      <c r="T142" s="7" t="b">
        <f t="shared" si="33"/>
        <v>0</v>
      </c>
      <c r="U142" s="7" t="b">
        <f t="shared" si="34"/>
        <v>1</v>
      </c>
      <c r="W142" s="7">
        <f t="shared" si="35"/>
        <v>141</v>
      </c>
      <c r="X142" s="7">
        <f>'v-t_chart'!C142</f>
        <v>31.4</v>
      </c>
      <c r="Y142" s="7">
        <f t="shared" si="36"/>
        <v>100</v>
      </c>
      <c r="Z142" s="7">
        <f t="shared" si="37"/>
        <v>110</v>
      </c>
      <c r="AA142" s="7">
        <f t="shared" si="38"/>
        <v>95</v>
      </c>
      <c r="AB142" s="7">
        <f ca="1">calc_gear1!AS145*5+50</f>
        <v>55</v>
      </c>
      <c r="AC142" s="7">
        <f ca="1">IF(AND(calc_gear1!AT145=-1,calc_gear1!Z145=1),calc_gear1!AS145*5+50.5,IF(AND(calc_gear1!Y145=0,AB141-AC141=-0.5),calc_gear1!AS145*5+50.5,calc_gear1!O145*5+50.5))</f>
        <v>50.5</v>
      </c>
    </row>
    <row r="143" spans="1:29">
      <c r="A143" s="7">
        <v>142</v>
      </c>
      <c r="B143" s="7">
        <v>142</v>
      </c>
      <c r="C143" s="92" t="b">
        <v>0</v>
      </c>
      <c r="D143" s="69" t="b">
        <v>0</v>
      </c>
      <c r="E143" s="93" t="b">
        <v>1</v>
      </c>
      <c r="G143" s="7" t="b">
        <f t="shared" si="26"/>
        <v>0</v>
      </c>
      <c r="H143" s="7" t="b">
        <f t="shared" si="27"/>
        <v>0</v>
      </c>
      <c r="I143" s="7" t="b">
        <f t="shared" si="28"/>
        <v>1</v>
      </c>
      <c r="K143" s="92" t="b">
        <v>0</v>
      </c>
      <c r="L143" s="69" t="b">
        <v>0</v>
      </c>
      <c r="M143" s="93" t="b">
        <v>1</v>
      </c>
      <c r="N143" s="7">
        <v>142</v>
      </c>
      <c r="O143" s="7" t="b">
        <f t="shared" si="29"/>
        <v>0</v>
      </c>
      <c r="P143" s="7" t="b">
        <f t="shared" si="30"/>
        <v>0</v>
      </c>
      <c r="Q143" s="7" t="b">
        <f t="shared" si="31"/>
        <v>1</v>
      </c>
      <c r="S143" s="7" t="b">
        <f t="shared" si="32"/>
        <v>0</v>
      </c>
      <c r="T143" s="7" t="b">
        <f t="shared" si="33"/>
        <v>0</v>
      </c>
      <c r="U143" s="7" t="b">
        <f t="shared" si="34"/>
        <v>1</v>
      </c>
      <c r="W143" s="7">
        <f t="shared" si="35"/>
        <v>142</v>
      </c>
      <c r="X143" s="7">
        <f>'v-t_chart'!C143</f>
        <v>30.6</v>
      </c>
      <c r="Y143" s="7">
        <f t="shared" si="36"/>
        <v>100</v>
      </c>
      <c r="Z143" s="7">
        <f t="shared" si="37"/>
        <v>110</v>
      </c>
      <c r="AA143" s="7">
        <f t="shared" si="38"/>
        <v>95</v>
      </c>
      <c r="AB143" s="7">
        <f ca="1">calc_gear1!AS146*5+50</f>
        <v>55</v>
      </c>
      <c r="AC143" s="7">
        <f ca="1">IF(AND(calc_gear1!AT146=-1,calc_gear1!Z146=1),calc_gear1!AS146*5+50.5,IF(AND(calc_gear1!Y146=0,AB142-AC142=-0.5),calc_gear1!AS146*5+50.5,calc_gear1!O146*5+50.5))</f>
        <v>50.5</v>
      </c>
    </row>
    <row r="144" spans="1:29">
      <c r="A144" s="7">
        <v>143</v>
      </c>
      <c r="B144" s="7">
        <v>143</v>
      </c>
      <c r="C144" s="92" t="b">
        <v>0</v>
      </c>
      <c r="D144" s="69" t="b">
        <v>0</v>
      </c>
      <c r="E144" s="93" t="b">
        <v>1</v>
      </c>
      <c r="G144" s="7" t="b">
        <f t="shared" si="26"/>
        <v>0</v>
      </c>
      <c r="H144" s="7" t="b">
        <f t="shared" si="27"/>
        <v>0</v>
      </c>
      <c r="I144" s="7" t="b">
        <f t="shared" si="28"/>
        <v>1</v>
      </c>
      <c r="K144" s="92" t="b">
        <v>0</v>
      </c>
      <c r="L144" s="69" t="b">
        <v>0</v>
      </c>
      <c r="M144" s="93" t="b">
        <v>1</v>
      </c>
      <c r="N144" s="7">
        <v>143</v>
      </c>
      <c r="O144" s="7" t="b">
        <f t="shared" si="29"/>
        <v>0</v>
      </c>
      <c r="P144" s="7" t="b">
        <f t="shared" si="30"/>
        <v>0</v>
      </c>
      <c r="Q144" s="7" t="b">
        <f t="shared" si="31"/>
        <v>1</v>
      </c>
      <c r="S144" s="7" t="b">
        <f t="shared" si="32"/>
        <v>0</v>
      </c>
      <c r="T144" s="7" t="b">
        <f t="shared" si="33"/>
        <v>0</v>
      </c>
      <c r="U144" s="7" t="b">
        <f t="shared" si="34"/>
        <v>1</v>
      </c>
      <c r="W144" s="7">
        <f t="shared" si="35"/>
        <v>143</v>
      </c>
      <c r="X144" s="7">
        <f>'v-t_chart'!C144</f>
        <v>29.5</v>
      </c>
      <c r="Y144" s="7">
        <f t="shared" si="36"/>
        <v>100</v>
      </c>
      <c r="Z144" s="7">
        <f t="shared" si="37"/>
        <v>110</v>
      </c>
      <c r="AA144" s="7">
        <f t="shared" si="38"/>
        <v>95</v>
      </c>
      <c r="AB144" s="7">
        <f ca="1">calc_gear1!AS147*5+50</f>
        <v>55</v>
      </c>
      <c r="AC144" s="7">
        <f ca="1">IF(AND(calc_gear1!AT147=-1,calc_gear1!Z147=1),calc_gear1!AS147*5+50.5,IF(AND(calc_gear1!Y147=0,AB143-AC143=-0.5),calc_gear1!AS147*5+50.5,calc_gear1!O147*5+50.5))</f>
        <v>50.5</v>
      </c>
    </row>
    <row r="145" spans="1:29">
      <c r="A145" s="7">
        <v>144</v>
      </c>
      <c r="B145" s="7">
        <v>144</v>
      </c>
      <c r="C145" s="92" t="b">
        <v>0</v>
      </c>
      <c r="D145" s="69" t="b">
        <v>0</v>
      </c>
      <c r="E145" s="93" t="b">
        <v>1</v>
      </c>
      <c r="G145" s="7" t="b">
        <f t="shared" si="26"/>
        <v>0</v>
      </c>
      <c r="H145" s="7" t="b">
        <f t="shared" si="27"/>
        <v>0</v>
      </c>
      <c r="I145" s="7" t="b">
        <f t="shared" si="28"/>
        <v>1</v>
      </c>
      <c r="K145" s="92" t="b">
        <v>0</v>
      </c>
      <c r="L145" s="69" t="b">
        <v>0</v>
      </c>
      <c r="M145" s="93" t="b">
        <v>1</v>
      </c>
      <c r="N145" s="7">
        <v>144</v>
      </c>
      <c r="O145" s="7" t="b">
        <f t="shared" si="29"/>
        <v>0</v>
      </c>
      <c r="P145" s="7" t="b">
        <f t="shared" si="30"/>
        <v>0</v>
      </c>
      <c r="Q145" s="7" t="b">
        <f t="shared" si="31"/>
        <v>1</v>
      </c>
      <c r="S145" s="7" t="b">
        <f t="shared" si="32"/>
        <v>0</v>
      </c>
      <c r="T145" s="7" t="b">
        <f t="shared" si="33"/>
        <v>0</v>
      </c>
      <c r="U145" s="7" t="b">
        <f t="shared" si="34"/>
        <v>1</v>
      </c>
      <c r="W145" s="7">
        <f t="shared" si="35"/>
        <v>144</v>
      </c>
      <c r="X145" s="7">
        <f>'v-t_chart'!C145</f>
        <v>28</v>
      </c>
      <c r="Y145" s="7">
        <f t="shared" si="36"/>
        <v>100</v>
      </c>
      <c r="Z145" s="7">
        <f t="shared" si="37"/>
        <v>110</v>
      </c>
      <c r="AA145" s="7">
        <f t="shared" si="38"/>
        <v>95</v>
      </c>
      <c r="AB145" s="7">
        <f ca="1">calc_gear1!AS148*5+50</f>
        <v>55</v>
      </c>
      <c r="AC145" s="7">
        <f ca="1">IF(AND(calc_gear1!AT148=-1,calc_gear1!Z148=1),calc_gear1!AS148*5+50.5,IF(AND(calc_gear1!Y148=0,AB144-AC144=-0.5),calc_gear1!AS148*5+50.5,calc_gear1!O148*5+50.5))</f>
        <v>50.5</v>
      </c>
    </row>
    <row r="146" spans="1:29">
      <c r="A146" s="7">
        <v>145</v>
      </c>
      <c r="B146" s="7">
        <v>145</v>
      </c>
      <c r="C146" s="92" t="b">
        <v>0</v>
      </c>
      <c r="D146" s="69" t="b">
        <v>0</v>
      </c>
      <c r="E146" s="93" t="b">
        <v>1</v>
      </c>
      <c r="G146" s="7" t="b">
        <f t="shared" si="26"/>
        <v>0</v>
      </c>
      <c r="H146" s="7" t="b">
        <f t="shared" si="27"/>
        <v>0</v>
      </c>
      <c r="I146" s="7" t="b">
        <f t="shared" si="28"/>
        <v>1</v>
      </c>
      <c r="K146" s="92" t="b">
        <v>0</v>
      </c>
      <c r="L146" s="69" t="b">
        <v>0</v>
      </c>
      <c r="M146" s="93" t="b">
        <v>1</v>
      </c>
      <c r="N146" s="7">
        <v>145</v>
      </c>
      <c r="O146" s="7" t="b">
        <f t="shared" si="29"/>
        <v>0</v>
      </c>
      <c r="P146" s="7" t="b">
        <f t="shared" si="30"/>
        <v>0</v>
      </c>
      <c r="Q146" s="7" t="b">
        <f t="shared" si="31"/>
        <v>1</v>
      </c>
      <c r="S146" s="7" t="b">
        <f t="shared" si="32"/>
        <v>0</v>
      </c>
      <c r="T146" s="7" t="b">
        <f t="shared" si="33"/>
        <v>0</v>
      </c>
      <c r="U146" s="7" t="b">
        <f t="shared" si="34"/>
        <v>1</v>
      </c>
      <c r="W146" s="7">
        <f t="shared" si="35"/>
        <v>145</v>
      </c>
      <c r="X146" s="7">
        <f>'v-t_chart'!C146</f>
        <v>24.9</v>
      </c>
      <c r="Y146" s="7">
        <f t="shared" si="36"/>
        <v>100</v>
      </c>
      <c r="Z146" s="7">
        <f t="shared" si="37"/>
        <v>110</v>
      </c>
      <c r="AA146" s="7">
        <f t="shared" si="38"/>
        <v>95</v>
      </c>
      <c r="AB146" s="7">
        <f ca="1">calc_gear1!AS149*5+50</f>
        <v>55</v>
      </c>
      <c r="AC146" s="7">
        <f ca="1">IF(AND(calc_gear1!AT149=-1,calc_gear1!Z149=1),calc_gear1!AS149*5+50.5,IF(AND(calc_gear1!Y149=0,AB145-AC145=-0.5),calc_gear1!AS149*5+50.5,calc_gear1!O149*5+50.5))</f>
        <v>50.5</v>
      </c>
    </row>
    <row r="147" spans="1:29">
      <c r="A147" s="7">
        <v>146</v>
      </c>
      <c r="B147" s="7">
        <v>146</v>
      </c>
      <c r="C147" s="92" t="b">
        <v>0</v>
      </c>
      <c r="D147" s="69" t="b">
        <v>0</v>
      </c>
      <c r="E147" s="93" t="b">
        <v>1</v>
      </c>
      <c r="G147" s="7" t="b">
        <f t="shared" si="26"/>
        <v>0</v>
      </c>
      <c r="H147" s="7" t="b">
        <f t="shared" si="27"/>
        <v>0</v>
      </c>
      <c r="I147" s="7" t="b">
        <f t="shared" si="28"/>
        <v>1</v>
      </c>
      <c r="K147" s="92" t="b">
        <v>0</v>
      </c>
      <c r="L147" s="69" t="b">
        <v>0</v>
      </c>
      <c r="M147" s="93" t="b">
        <v>1</v>
      </c>
      <c r="N147" s="7">
        <v>146</v>
      </c>
      <c r="O147" s="7" t="b">
        <f t="shared" si="29"/>
        <v>0</v>
      </c>
      <c r="P147" s="7" t="b">
        <f t="shared" si="30"/>
        <v>0</v>
      </c>
      <c r="Q147" s="7" t="b">
        <f t="shared" si="31"/>
        <v>1</v>
      </c>
      <c r="S147" s="7" t="b">
        <f t="shared" si="32"/>
        <v>0</v>
      </c>
      <c r="T147" s="7" t="b">
        <f t="shared" si="33"/>
        <v>0</v>
      </c>
      <c r="U147" s="7" t="b">
        <f t="shared" si="34"/>
        <v>1</v>
      </c>
      <c r="W147" s="7">
        <f t="shared" si="35"/>
        <v>146</v>
      </c>
      <c r="X147" s="7">
        <f>'v-t_chart'!C147</f>
        <v>20.2</v>
      </c>
      <c r="Y147" s="7">
        <f t="shared" si="36"/>
        <v>100</v>
      </c>
      <c r="Z147" s="7">
        <f t="shared" si="37"/>
        <v>110</v>
      </c>
      <c r="AA147" s="7">
        <f t="shared" si="38"/>
        <v>95</v>
      </c>
      <c r="AB147" s="7">
        <f ca="1">calc_gear1!AS150*5+50</f>
        <v>55</v>
      </c>
      <c r="AC147" s="7">
        <f ca="1">IF(AND(calc_gear1!AT150=-1,calc_gear1!Z150=1),calc_gear1!AS150*5+50.5,IF(AND(calc_gear1!Y150=0,AB146-AC146=-0.5),calc_gear1!AS150*5+50.5,calc_gear1!O150*5+50.5))</f>
        <v>50.5</v>
      </c>
    </row>
    <row r="148" spans="1:29">
      <c r="A148" s="7">
        <v>147</v>
      </c>
      <c r="B148" s="7">
        <v>147</v>
      </c>
      <c r="C148" s="92" t="b">
        <v>0</v>
      </c>
      <c r="D148" s="69" t="b">
        <v>0</v>
      </c>
      <c r="E148" s="93" t="b">
        <v>1</v>
      </c>
      <c r="G148" s="7" t="b">
        <f t="shared" si="26"/>
        <v>0</v>
      </c>
      <c r="H148" s="7" t="b">
        <f t="shared" si="27"/>
        <v>0</v>
      </c>
      <c r="I148" s="7" t="b">
        <f t="shared" si="28"/>
        <v>1</v>
      </c>
      <c r="K148" s="92" t="b">
        <v>0</v>
      </c>
      <c r="L148" s="69" t="b">
        <v>0</v>
      </c>
      <c r="M148" s="93" t="b">
        <v>1</v>
      </c>
      <c r="N148" s="7">
        <v>147</v>
      </c>
      <c r="O148" s="7" t="b">
        <f t="shared" si="29"/>
        <v>0</v>
      </c>
      <c r="P148" s="7" t="b">
        <f t="shared" si="30"/>
        <v>0</v>
      </c>
      <c r="Q148" s="7" t="b">
        <f t="shared" si="31"/>
        <v>1</v>
      </c>
      <c r="S148" s="7" t="b">
        <f t="shared" si="32"/>
        <v>0</v>
      </c>
      <c r="T148" s="7" t="b">
        <f t="shared" si="33"/>
        <v>0</v>
      </c>
      <c r="U148" s="7" t="b">
        <f t="shared" si="34"/>
        <v>1</v>
      </c>
      <c r="W148" s="7">
        <f t="shared" si="35"/>
        <v>147</v>
      </c>
      <c r="X148" s="7">
        <f>'v-t_chart'!C148</f>
        <v>14.8</v>
      </c>
      <c r="Y148" s="7">
        <f t="shared" si="36"/>
        <v>100</v>
      </c>
      <c r="Z148" s="7">
        <f t="shared" si="37"/>
        <v>110</v>
      </c>
      <c r="AA148" s="7">
        <f t="shared" si="38"/>
        <v>95</v>
      </c>
      <c r="AB148" s="7">
        <f ca="1">calc_gear1!AS151*5+50</f>
        <v>55</v>
      </c>
      <c r="AC148" s="7">
        <f ca="1">IF(AND(calc_gear1!AT151=-1,calc_gear1!Z151=1),calc_gear1!AS151*5+50.5,IF(AND(calc_gear1!Y151=0,AB147-AC147=-0.5),calc_gear1!AS151*5+50.5,calc_gear1!O151*5+50.5))</f>
        <v>50.5</v>
      </c>
    </row>
    <row r="149" spans="1:29">
      <c r="A149" s="7">
        <v>148</v>
      </c>
      <c r="B149" s="7">
        <v>148</v>
      </c>
      <c r="C149" s="92" t="b">
        <v>0</v>
      </c>
      <c r="D149" s="69" t="b">
        <v>0</v>
      </c>
      <c r="E149" s="93" t="b">
        <v>1</v>
      </c>
      <c r="G149" s="7" t="b">
        <f t="shared" si="26"/>
        <v>0</v>
      </c>
      <c r="H149" s="7" t="b">
        <f t="shared" si="27"/>
        <v>0</v>
      </c>
      <c r="I149" s="7" t="b">
        <f t="shared" si="28"/>
        <v>1</v>
      </c>
      <c r="K149" s="92" t="b">
        <v>0</v>
      </c>
      <c r="L149" s="69" t="b">
        <v>0</v>
      </c>
      <c r="M149" s="93" t="b">
        <v>1</v>
      </c>
      <c r="N149" s="7">
        <v>148</v>
      </c>
      <c r="O149" s="7" t="b">
        <f t="shared" si="29"/>
        <v>0</v>
      </c>
      <c r="P149" s="7" t="b">
        <f t="shared" si="30"/>
        <v>0</v>
      </c>
      <c r="Q149" s="7" t="b">
        <f t="shared" si="31"/>
        <v>1</v>
      </c>
      <c r="S149" s="7" t="b">
        <f t="shared" si="32"/>
        <v>0</v>
      </c>
      <c r="T149" s="7" t="b">
        <f t="shared" si="33"/>
        <v>0</v>
      </c>
      <c r="U149" s="7" t="b">
        <f t="shared" si="34"/>
        <v>1</v>
      </c>
      <c r="W149" s="7">
        <f t="shared" si="35"/>
        <v>148</v>
      </c>
      <c r="X149" s="7">
        <f>'v-t_chart'!C149</f>
        <v>9.5</v>
      </c>
      <c r="Y149" s="7">
        <f t="shared" si="36"/>
        <v>100</v>
      </c>
      <c r="Z149" s="7">
        <f t="shared" si="37"/>
        <v>110</v>
      </c>
      <c r="AA149" s="7">
        <f t="shared" si="38"/>
        <v>95</v>
      </c>
      <c r="AB149" s="7">
        <f ca="1">calc_gear1!AS152*5+50</f>
        <v>55</v>
      </c>
      <c r="AC149" s="7">
        <f ca="1">IF(AND(calc_gear1!AT152=-1,calc_gear1!Z152=1),calc_gear1!AS152*5+50.5,IF(AND(calc_gear1!Y152=0,AB148-AC148=-0.5),calc_gear1!AS152*5+50.5,calc_gear1!O152*5+50.5))</f>
        <v>50.5</v>
      </c>
    </row>
    <row r="150" spans="1:29">
      <c r="A150" s="7">
        <v>149</v>
      </c>
      <c r="B150" s="7">
        <v>149</v>
      </c>
      <c r="C150" s="92" t="b">
        <v>0</v>
      </c>
      <c r="D150" s="69" t="b">
        <v>0</v>
      </c>
      <c r="E150" s="93" t="b">
        <v>1</v>
      </c>
      <c r="G150" s="7" t="b">
        <f t="shared" si="26"/>
        <v>0</v>
      </c>
      <c r="H150" s="7" t="b">
        <f t="shared" si="27"/>
        <v>0</v>
      </c>
      <c r="I150" s="7" t="b">
        <f t="shared" si="28"/>
        <v>1</v>
      </c>
      <c r="K150" s="92" t="b">
        <v>0</v>
      </c>
      <c r="L150" s="69" t="b">
        <v>0</v>
      </c>
      <c r="M150" s="93" t="b">
        <v>1</v>
      </c>
      <c r="N150" s="7">
        <v>149</v>
      </c>
      <c r="O150" s="7" t="b">
        <f t="shared" si="29"/>
        <v>0</v>
      </c>
      <c r="P150" s="7" t="b">
        <f t="shared" si="30"/>
        <v>0</v>
      </c>
      <c r="Q150" s="7" t="b">
        <f t="shared" si="31"/>
        <v>1</v>
      </c>
      <c r="S150" s="7" t="b">
        <f t="shared" si="32"/>
        <v>0</v>
      </c>
      <c r="T150" s="7" t="b">
        <f t="shared" si="33"/>
        <v>0</v>
      </c>
      <c r="U150" s="7" t="b">
        <f t="shared" si="34"/>
        <v>1</v>
      </c>
      <c r="W150" s="7">
        <f t="shared" si="35"/>
        <v>149</v>
      </c>
      <c r="X150" s="7">
        <f>'v-t_chart'!C150</f>
        <v>4.8</v>
      </c>
      <c r="Y150" s="7">
        <f t="shared" si="36"/>
        <v>100</v>
      </c>
      <c r="Z150" s="7">
        <f t="shared" si="37"/>
        <v>110</v>
      </c>
      <c r="AA150" s="7">
        <f t="shared" si="38"/>
        <v>95</v>
      </c>
      <c r="AB150" s="7">
        <f ca="1">calc_gear1!AS153*5+50</f>
        <v>55</v>
      </c>
      <c r="AC150" s="7">
        <f ca="1">IF(AND(calc_gear1!AT153=-1,calc_gear1!Z153=1),calc_gear1!AS153*5+50.5,IF(AND(calc_gear1!Y153=0,AB149-AC149=-0.5),calc_gear1!AS153*5+50.5,calc_gear1!O153*5+50.5))</f>
        <v>50.5</v>
      </c>
    </row>
    <row r="151" spans="1:29">
      <c r="A151" s="7">
        <v>150</v>
      </c>
      <c r="B151" s="7">
        <v>150</v>
      </c>
      <c r="C151" s="92" t="b">
        <v>0</v>
      </c>
      <c r="D151" s="69" t="b">
        <v>0</v>
      </c>
      <c r="E151" s="93" t="b">
        <v>1</v>
      </c>
      <c r="G151" s="7" t="b">
        <f t="shared" si="26"/>
        <v>0</v>
      </c>
      <c r="H151" s="7" t="b">
        <f t="shared" si="27"/>
        <v>0</v>
      </c>
      <c r="I151" s="7" t="b">
        <f t="shared" si="28"/>
        <v>1</v>
      </c>
      <c r="K151" s="92" t="b">
        <v>0</v>
      </c>
      <c r="L151" s="69" t="b">
        <v>0</v>
      </c>
      <c r="M151" s="93" t="b">
        <v>1</v>
      </c>
      <c r="N151" s="7">
        <v>150</v>
      </c>
      <c r="O151" s="7" t="b">
        <f t="shared" si="29"/>
        <v>0</v>
      </c>
      <c r="P151" s="7" t="b">
        <f t="shared" si="30"/>
        <v>0</v>
      </c>
      <c r="Q151" s="7" t="b">
        <f t="shared" si="31"/>
        <v>1</v>
      </c>
      <c r="S151" s="7" t="b">
        <f t="shared" si="32"/>
        <v>0</v>
      </c>
      <c r="T151" s="7" t="b">
        <f t="shared" si="33"/>
        <v>0</v>
      </c>
      <c r="U151" s="7" t="b">
        <f t="shared" si="34"/>
        <v>1</v>
      </c>
      <c r="W151" s="7">
        <f t="shared" si="35"/>
        <v>150</v>
      </c>
      <c r="X151" s="7">
        <f>'v-t_chart'!C151</f>
        <v>1.4</v>
      </c>
      <c r="Y151" s="7">
        <f t="shared" si="36"/>
        <v>100</v>
      </c>
      <c r="Z151" s="7">
        <f t="shared" si="37"/>
        <v>110</v>
      </c>
      <c r="AA151" s="7">
        <f t="shared" si="38"/>
        <v>95</v>
      </c>
      <c r="AB151" s="7">
        <f ca="1">calc_gear1!AS154*5+50</f>
        <v>55</v>
      </c>
      <c r="AC151" s="7">
        <f ca="1">IF(AND(calc_gear1!AT154=-1,calc_gear1!Z154=1),calc_gear1!AS154*5+50.5,IF(AND(calc_gear1!Y154=0,AB150-AC150=-0.5),calc_gear1!AS154*5+50.5,calc_gear1!O154*5+50.5))</f>
        <v>50.5</v>
      </c>
    </row>
    <row r="152" spans="1:29">
      <c r="A152" s="7">
        <v>151</v>
      </c>
      <c r="B152" s="7">
        <v>151</v>
      </c>
      <c r="C152" s="92" t="b">
        <v>0</v>
      </c>
      <c r="D152" s="69" t="b">
        <v>0</v>
      </c>
      <c r="E152" s="93" t="b">
        <v>0</v>
      </c>
      <c r="G152" s="7" t="b">
        <f t="shared" si="26"/>
        <v>0</v>
      </c>
      <c r="H152" s="7" t="b">
        <f t="shared" si="27"/>
        <v>0</v>
      </c>
      <c r="I152" s="7" t="b">
        <f t="shared" si="28"/>
        <v>0</v>
      </c>
      <c r="K152" s="92" t="b">
        <v>0</v>
      </c>
      <c r="L152" s="69" t="b">
        <v>0</v>
      </c>
      <c r="M152" s="93" t="b">
        <v>0</v>
      </c>
      <c r="N152" s="7">
        <v>151</v>
      </c>
      <c r="O152" s="7" t="b">
        <f t="shared" si="29"/>
        <v>0</v>
      </c>
      <c r="P152" s="7" t="b">
        <f t="shared" si="30"/>
        <v>0</v>
      </c>
      <c r="Q152" s="7" t="b">
        <f t="shared" si="31"/>
        <v>0</v>
      </c>
      <c r="S152" s="7" t="b">
        <f t="shared" si="32"/>
        <v>0</v>
      </c>
      <c r="T152" s="7" t="b">
        <f t="shared" si="33"/>
        <v>0</v>
      </c>
      <c r="U152" s="7" t="b">
        <f t="shared" si="34"/>
        <v>0</v>
      </c>
      <c r="W152" s="7">
        <f t="shared" si="35"/>
        <v>151</v>
      </c>
      <c r="X152" s="7">
        <f>'v-t_chart'!C152</f>
        <v>0</v>
      </c>
      <c r="Y152" s="7">
        <f t="shared" si="36"/>
        <v>100</v>
      </c>
      <c r="Z152" s="7">
        <f t="shared" si="37"/>
        <v>110</v>
      </c>
      <c r="AA152" s="7">
        <f t="shared" si="38"/>
        <v>90</v>
      </c>
      <c r="AB152" s="7">
        <f ca="1">calc_gear1!AS155*5+50</f>
        <v>50</v>
      </c>
      <c r="AC152" s="7">
        <f ca="1">IF(AND(calc_gear1!AT155=-1,calc_gear1!Z155=1),calc_gear1!AS155*5+50.5,IF(AND(calc_gear1!Y155=0,AB151-AC151=-0.5),calc_gear1!AS155*5+50.5,calc_gear1!O155*5+50.5))</f>
        <v>50.5</v>
      </c>
    </row>
    <row r="153" spans="1:29">
      <c r="A153" s="7">
        <v>152</v>
      </c>
      <c r="B153" s="7">
        <v>152</v>
      </c>
      <c r="C153" s="92" t="b">
        <v>0</v>
      </c>
      <c r="D153" s="69" t="b">
        <v>0</v>
      </c>
      <c r="E153" s="93" t="b">
        <v>0</v>
      </c>
      <c r="G153" s="7" t="b">
        <f t="shared" si="26"/>
        <v>0</v>
      </c>
      <c r="H153" s="7" t="b">
        <f t="shared" si="27"/>
        <v>0</v>
      </c>
      <c r="I153" s="7" t="b">
        <f t="shared" si="28"/>
        <v>0</v>
      </c>
      <c r="K153" s="92" t="b">
        <v>0</v>
      </c>
      <c r="L153" s="69" t="b">
        <v>0</v>
      </c>
      <c r="M153" s="93" t="b">
        <v>0</v>
      </c>
      <c r="N153" s="7">
        <v>152</v>
      </c>
      <c r="O153" s="7" t="b">
        <f t="shared" si="29"/>
        <v>0</v>
      </c>
      <c r="P153" s="7" t="b">
        <f t="shared" si="30"/>
        <v>0</v>
      </c>
      <c r="Q153" s="7" t="b">
        <f t="shared" si="31"/>
        <v>0</v>
      </c>
      <c r="S153" s="7" t="b">
        <f t="shared" si="32"/>
        <v>0</v>
      </c>
      <c r="T153" s="7" t="b">
        <f t="shared" si="33"/>
        <v>0</v>
      </c>
      <c r="U153" s="7" t="b">
        <f t="shared" si="34"/>
        <v>0</v>
      </c>
      <c r="W153" s="7">
        <f t="shared" si="35"/>
        <v>152</v>
      </c>
      <c r="X153" s="7">
        <f>'v-t_chart'!C153</f>
        <v>0</v>
      </c>
      <c r="Y153" s="7">
        <f t="shared" si="36"/>
        <v>100</v>
      </c>
      <c r="Z153" s="7">
        <f t="shared" si="37"/>
        <v>110</v>
      </c>
      <c r="AA153" s="7">
        <f t="shared" si="38"/>
        <v>90</v>
      </c>
      <c r="AB153" s="7">
        <f ca="1">calc_gear1!AS156*5+50</f>
        <v>50</v>
      </c>
      <c r="AC153" s="7">
        <f ca="1">IF(AND(calc_gear1!AT156=-1,calc_gear1!Z156=1),calc_gear1!AS156*5+50.5,IF(AND(calc_gear1!Y156=0,AB152-AC152=-0.5),calc_gear1!AS156*5+50.5,calc_gear1!O156*5+50.5))</f>
        <v>50.5</v>
      </c>
    </row>
    <row r="154" spans="1:29">
      <c r="A154" s="7">
        <v>153</v>
      </c>
      <c r="B154" s="7">
        <v>153</v>
      </c>
      <c r="C154" s="92" t="b">
        <v>0</v>
      </c>
      <c r="D154" s="69" t="b">
        <v>0</v>
      </c>
      <c r="E154" s="93" t="b">
        <v>0</v>
      </c>
      <c r="G154" s="7" t="b">
        <f t="shared" si="26"/>
        <v>0</v>
      </c>
      <c r="H154" s="7" t="b">
        <f t="shared" si="27"/>
        <v>0</v>
      </c>
      <c r="I154" s="7" t="b">
        <f t="shared" si="28"/>
        <v>0</v>
      </c>
      <c r="K154" s="92" t="b">
        <v>0</v>
      </c>
      <c r="L154" s="69" t="b">
        <v>0</v>
      </c>
      <c r="M154" s="93" t="b">
        <v>0</v>
      </c>
      <c r="N154" s="7">
        <v>153</v>
      </c>
      <c r="O154" s="7" t="b">
        <f t="shared" si="29"/>
        <v>0</v>
      </c>
      <c r="P154" s="7" t="b">
        <f t="shared" si="30"/>
        <v>0</v>
      </c>
      <c r="Q154" s="7" t="b">
        <f t="shared" si="31"/>
        <v>0</v>
      </c>
      <c r="S154" s="7" t="b">
        <f t="shared" si="32"/>
        <v>0</v>
      </c>
      <c r="T154" s="7" t="b">
        <f t="shared" si="33"/>
        <v>0</v>
      </c>
      <c r="U154" s="7" t="b">
        <f t="shared" si="34"/>
        <v>0</v>
      </c>
      <c r="W154" s="7">
        <f t="shared" si="35"/>
        <v>153</v>
      </c>
      <c r="X154" s="7">
        <f>'v-t_chart'!C154</f>
        <v>0</v>
      </c>
      <c r="Y154" s="7">
        <f t="shared" si="36"/>
        <v>100</v>
      </c>
      <c r="Z154" s="7">
        <f t="shared" si="37"/>
        <v>110</v>
      </c>
      <c r="AA154" s="7">
        <f t="shared" si="38"/>
        <v>90</v>
      </c>
      <c r="AB154" s="7">
        <f ca="1">calc_gear1!AS157*5+50</f>
        <v>50</v>
      </c>
      <c r="AC154" s="7">
        <f ca="1">IF(AND(calc_gear1!AT157=-1,calc_gear1!Z157=1),calc_gear1!AS157*5+50.5,IF(AND(calc_gear1!Y157=0,AB153-AC153=-0.5),calc_gear1!AS157*5+50.5,calc_gear1!O157*5+50.5))</f>
        <v>50.5</v>
      </c>
    </row>
    <row r="155" spans="1:29">
      <c r="A155" s="7">
        <v>154</v>
      </c>
      <c r="B155" s="7">
        <v>154</v>
      </c>
      <c r="C155" s="92" t="b">
        <v>0</v>
      </c>
      <c r="D155" s="69" t="b">
        <v>0</v>
      </c>
      <c r="E155" s="93" t="b">
        <v>0</v>
      </c>
      <c r="G155" s="7" t="b">
        <f t="shared" si="26"/>
        <v>0</v>
      </c>
      <c r="H155" s="7" t="b">
        <f t="shared" si="27"/>
        <v>0</v>
      </c>
      <c r="I155" s="7" t="b">
        <f t="shared" si="28"/>
        <v>0</v>
      </c>
      <c r="K155" s="92" t="b">
        <v>0</v>
      </c>
      <c r="L155" s="69" t="b">
        <v>0</v>
      </c>
      <c r="M155" s="93" t="b">
        <v>0</v>
      </c>
      <c r="N155" s="7">
        <v>154</v>
      </c>
      <c r="O155" s="7" t="b">
        <f t="shared" si="29"/>
        <v>0</v>
      </c>
      <c r="P155" s="7" t="b">
        <f t="shared" si="30"/>
        <v>0</v>
      </c>
      <c r="Q155" s="7" t="b">
        <f t="shared" si="31"/>
        <v>0</v>
      </c>
      <c r="S155" s="7" t="b">
        <f t="shared" si="32"/>
        <v>0</v>
      </c>
      <c r="T155" s="7" t="b">
        <f t="shared" si="33"/>
        <v>0</v>
      </c>
      <c r="U155" s="7" t="b">
        <f t="shared" si="34"/>
        <v>0</v>
      </c>
      <c r="W155" s="7">
        <f t="shared" si="35"/>
        <v>154</v>
      </c>
      <c r="X155" s="7">
        <f>'v-t_chart'!C155</f>
        <v>0</v>
      </c>
      <c r="Y155" s="7">
        <f t="shared" si="36"/>
        <v>100</v>
      </c>
      <c r="Z155" s="7">
        <f t="shared" si="37"/>
        <v>110</v>
      </c>
      <c r="AA155" s="7">
        <f t="shared" si="38"/>
        <v>90</v>
      </c>
      <c r="AB155" s="7">
        <f ca="1">calc_gear1!AS158*5+50</f>
        <v>50</v>
      </c>
      <c r="AC155" s="7">
        <f ca="1">IF(AND(calc_gear1!AT158=-1,calc_gear1!Z158=1),calc_gear1!AS158*5+50.5,IF(AND(calc_gear1!Y158=0,AB154-AC154=-0.5),calc_gear1!AS158*5+50.5,calc_gear1!O158*5+50.5))</f>
        <v>50.5</v>
      </c>
    </row>
    <row r="156" spans="1:29">
      <c r="A156" s="7">
        <v>155</v>
      </c>
      <c r="B156" s="7">
        <v>155</v>
      </c>
      <c r="C156" s="92" t="b">
        <v>0</v>
      </c>
      <c r="D156" s="69" t="b">
        <v>0</v>
      </c>
      <c r="E156" s="93" t="b">
        <v>0</v>
      </c>
      <c r="G156" s="7" t="b">
        <f t="shared" si="26"/>
        <v>0</v>
      </c>
      <c r="H156" s="7" t="b">
        <f t="shared" si="27"/>
        <v>0</v>
      </c>
      <c r="I156" s="7" t="b">
        <f t="shared" si="28"/>
        <v>0</v>
      </c>
      <c r="K156" s="92" t="b">
        <v>0</v>
      </c>
      <c r="L156" s="69" t="b">
        <v>0</v>
      </c>
      <c r="M156" s="93" t="b">
        <v>0</v>
      </c>
      <c r="N156" s="7">
        <v>155</v>
      </c>
      <c r="O156" s="7" t="b">
        <f t="shared" si="29"/>
        <v>0</v>
      </c>
      <c r="P156" s="7" t="b">
        <f t="shared" si="30"/>
        <v>0</v>
      </c>
      <c r="Q156" s="7" t="b">
        <f t="shared" si="31"/>
        <v>0</v>
      </c>
      <c r="S156" s="7" t="b">
        <f t="shared" si="32"/>
        <v>0</v>
      </c>
      <c r="T156" s="7" t="b">
        <f t="shared" si="33"/>
        <v>0</v>
      </c>
      <c r="U156" s="7" t="b">
        <f t="shared" si="34"/>
        <v>0</v>
      </c>
      <c r="W156" s="7">
        <f t="shared" si="35"/>
        <v>155</v>
      </c>
      <c r="X156" s="7">
        <f>'v-t_chart'!C156</f>
        <v>0</v>
      </c>
      <c r="Y156" s="7">
        <f t="shared" si="36"/>
        <v>100</v>
      </c>
      <c r="Z156" s="7">
        <f t="shared" si="37"/>
        <v>110</v>
      </c>
      <c r="AA156" s="7">
        <f t="shared" si="38"/>
        <v>90</v>
      </c>
      <c r="AB156" s="7">
        <f ca="1">calc_gear1!AS159*5+50</f>
        <v>50</v>
      </c>
      <c r="AC156" s="7">
        <f ca="1">IF(AND(calc_gear1!AT159=-1,calc_gear1!Z159=1),calc_gear1!AS159*5+50.5,IF(AND(calc_gear1!Y159=0,AB155-AC155=-0.5),calc_gear1!AS159*5+50.5,calc_gear1!O159*5+50.5))</f>
        <v>50.5</v>
      </c>
    </row>
    <row r="157" spans="1:29">
      <c r="A157" s="7">
        <v>156</v>
      </c>
      <c r="B157" s="7">
        <v>156</v>
      </c>
      <c r="C157" s="92" t="b">
        <v>0</v>
      </c>
      <c r="D157" s="69" t="b">
        <v>0</v>
      </c>
      <c r="E157" s="93" t="b">
        <v>0</v>
      </c>
      <c r="G157" s="7" t="b">
        <f t="shared" si="26"/>
        <v>0</v>
      </c>
      <c r="H157" s="7" t="b">
        <f t="shared" si="27"/>
        <v>0</v>
      </c>
      <c r="I157" s="7" t="b">
        <f t="shared" si="28"/>
        <v>0</v>
      </c>
      <c r="K157" s="92" t="b">
        <v>0</v>
      </c>
      <c r="L157" s="69" t="b">
        <v>0</v>
      </c>
      <c r="M157" s="93" t="b">
        <v>0</v>
      </c>
      <c r="N157" s="7">
        <v>156</v>
      </c>
      <c r="O157" s="7" t="b">
        <f t="shared" si="29"/>
        <v>0</v>
      </c>
      <c r="P157" s="7" t="b">
        <f t="shared" si="30"/>
        <v>0</v>
      </c>
      <c r="Q157" s="7" t="b">
        <f t="shared" si="31"/>
        <v>0</v>
      </c>
      <c r="S157" s="7" t="b">
        <f t="shared" si="32"/>
        <v>0</v>
      </c>
      <c r="T157" s="7" t="b">
        <f t="shared" si="33"/>
        <v>0</v>
      </c>
      <c r="U157" s="7" t="b">
        <f t="shared" si="34"/>
        <v>0</v>
      </c>
      <c r="W157" s="7">
        <f t="shared" si="35"/>
        <v>156</v>
      </c>
      <c r="X157" s="7">
        <f>'v-t_chart'!C157</f>
        <v>0</v>
      </c>
      <c r="Y157" s="7">
        <f t="shared" si="36"/>
        <v>100</v>
      </c>
      <c r="Z157" s="7">
        <f t="shared" si="37"/>
        <v>110</v>
      </c>
      <c r="AA157" s="7">
        <f t="shared" si="38"/>
        <v>90</v>
      </c>
      <c r="AB157" s="7">
        <f ca="1">calc_gear1!AS160*5+50</f>
        <v>50</v>
      </c>
      <c r="AC157" s="7">
        <f ca="1">IF(AND(calc_gear1!AT160=-1,calc_gear1!Z160=1),calc_gear1!AS160*5+50.5,IF(AND(calc_gear1!Y160=0,AB156-AC156=-0.5),calc_gear1!AS160*5+50.5,calc_gear1!O160*5+50.5))</f>
        <v>50.5</v>
      </c>
    </row>
    <row r="158" spans="1:29">
      <c r="A158" s="7">
        <v>157</v>
      </c>
      <c r="B158" s="7">
        <v>157</v>
      </c>
      <c r="C158" s="92" t="b">
        <v>0</v>
      </c>
      <c r="D158" s="69" t="b">
        <v>0</v>
      </c>
      <c r="E158" s="93" t="b">
        <v>0</v>
      </c>
      <c r="G158" s="7" t="b">
        <f t="shared" si="26"/>
        <v>0</v>
      </c>
      <c r="H158" s="7" t="b">
        <f t="shared" si="27"/>
        <v>0</v>
      </c>
      <c r="I158" s="7" t="b">
        <f t="shared" si="28"/>
        <v>0</v>
      </c>
      <c r="K158" s="92" t="b">
        <v>0</v>
      </c>
      <c r="L158" s="69" t="b">
        <v>0</v>
      </c>
      <c r="M158" s="93" t="b">
        <v>0</v>
      </c>
      <c r="N158" s="7">
        <v>157</v>
      </c>
      <c r="O158" s="7" t="b">
        <f t="shared" si="29"/>
        <v>0</v>
      </c>
      <c r="P158" s="7" t="b">
        <f t="shared" si="30"/>
        <v>0</v>
      </c>
      <c r="Q158" s="7" t="b">
        <f t="shared" si="31"/>
        <v>0</v>
      </c>
      <c r="S158" s="7" t="b">
        <f t="shared" si="32"/>
        <v>0</v>
      </c>
      <c r="T158" s="7" t="b">
        <f t="shared" si="33"/>
        <v>0</v>
      </c>
      <c r="U158" s="7" t="b">
        <f t="shared" si="34"/>
        <v>0</v>
      </c>
      <c r="W158" s="7">
        <f t="shared" si="35"/>
        <v>157</v>
      </c>
      <c r="X158" s="7">
        <f>'v-t_chart'!C158</f>
        <v>0</v>
      </c>
      <c r="Y158" s="7">
        <f t="shared" si="36"/>
        <v>100</v>
      </c>
      <c r="Z158" s="7">
        <f t="shared" si="37"/>
        <v>110</v>
      </c>
      <c r="AA158" s="7">
        <f t="shared" si="38"/>
        <v>90</v>
      </c>
      <c r="AB158" s="7">
        <f ca="1">calc_gear1!AS161*5+50</f>
        <v>50</v>
      </c>
      <c r="AC158" s="7">
        <f ca="1">IF(AND(calc_gear1!AT161=-1,calc_gear1!Z161=1),calc_gear1!AS161*5+50.5,IF(AND(calc_gear1!Y161=0,AB157-AC157=-0.5),calc_gear1!AS161*5+50.5,calc_gear1!O161*5+50.5))</f>
        <v>50.5</v>
      </c>
    </row>
    <row r="159" spans="1:29">
      <c r="A159" s="7">
        <v>158</v>
      </c>
      <c r="B159" s="7">
        <v>158</v>
      </c>
      <c r="C159" s="92" t="b">
        <v>0</v>
      </c>
      <c r="D159" s="69" t="b">
        <v>0</v>
      </c>
      <c r="E159" s="93" t="b">
        <v>0</v>
      </c>
      <c r="G159" s="7" t="b">
        <f t="shared" si="26"/>
        <v>0</v>
      </c>
      <c r="H159" s="7" t="b">
        <f t="shared" si="27"/>
        <v>0</v>
      </c>
      <c r="I159" s="7" t="b">
        <f t="shared" si="28"/>
        <v>0</v>
      </c>
      <c r="K159" s="92" t="b">
        <v>0</v>
      </c>
      <c r="L159" s="69" t="b">
        <v>0</v>
      </c>
      <c r="M159" s="93" t="b">
        <v>0</v>
      </c>
      <c r="N159" s="7">
        <v>158</v>
      </c>
      <c r="O159" s="7" t="b">
        <f t="shared" si="29"/>
        <v>0</v>
      </c>
      <c r="P159" s="7" t="b">
        <f t="shared" si="30"/>
        <v>0</v>
      </c>
      <c r="Q159" s="7" t="b">
        <f t="shared" si="31"/>
        <v>0</v>
      </c>
      <c r="S159" s="7" t="b">
        <f t="shared" si="32"/>
        <v>0</v>
      </c>
      <c r="T159" s="7" t="b">
        <f t="shared" si="33"/>
        <v>0</v>
      </c>
      <c r="U159" s="7" t="b">
        <f t="shared" si="34"/>
        <v>0</v>
      </c>
      <c r="W159" s="7">
        <f t="shared" si="35"/>
        <v>158</v>
      </c>
      <c r="X159" s="7">
        <f>'v-t_chart'!C159</f>
        <v>0</v>
      </c>
      <c r="Y159" s="7">
        <f t="shared" si="36"/>
        <v>100</v>
      </c>
      <c r="Z159" s="7">
        <f t="shared" si="37"/>
        <v>110</v>
      </c>
      <c r="AA159" s="7">
        <f t="shared" si="38"/>
        <v>90</v>
      </c>
      <c r="AB159" s="7">
        <f ca="1">calc_gear1!AS162*5+50</f>
        <v>50</v>
      </c>
      <c r="AC159" s="7">
        <f ca="1">IF(AND(calc_gear1!AT162=-1,calc_gear1!Z162=1),calc_gear1!AS162*5+50.5,IF(AND(calc_gear1!Y162=0,AB158-AC158=-0.5),calc_gear1!AS162*5+50.5,calc_gear1!O162*5+50.5))</f>
        <v>50.5</v>
      </c>
    </row>
    <row r="160" spans="1:29">
      <c r="A160" s="7">
        <v>159</v>
      </c>
      <c r="B160" s="7">
        <v>159</v>
      </c>
      <c r="C160" s="92" t="b">
        <v>0</v>
      </c>
      <c r="D160" s="69" t="b">
        <v>0</v>
      </c>
      <c r="E160" s="93" t="b">
        <v>0</v>
      </c>
      <c r="G160" s="7" t="b">
        <f t="shared" si="26"/>
        <v>0</v>
      </c>
      <c r="H160" s="7" t="b">
        <f t="shared" si="27"/>
        <v>0</v>
      </c>
      <c r="I160" s="7" t="b">
        <f t="shared" si="28"/>
        <v>0</v>
      </c>
      <c r="K160" s="92" t="b">
        <v>0</v>
      </c>
      <c r="L160" s="69" t="b">
        <v>0</v>
      </c>
      <c r="M160" s="93" t="b">
        <v>0</v>
      </c>
      <c r="N160" s="7">
        <v>159</v>
      </c>
      <c r="O160" s="7" t="b">
        <f t="shared" si="29"/>
        <v>0</v>
      </c>
      <c r="P160" s="7" t="b">
        <f t="shared" si="30"/>
        <v>0</v>
      </c>
      <c r="Q160" s="7" t="b">
        <f t="shared" si="31"/>
        <v>0</v>
      </c>
      <c r="S160" s="7" t="b">
        <f t="shared" si="32"/>
        <v>0</v>
      </c>
      <c r="T160" s="7" t="b">
        <f t="shared" si="33"/>
        <v>0</v>
      </c>
      <c r="U160" s="7" t="b">
        <f t="shared" si="34"/>
        <v>0</v>
      </c>
      <c r="W160" s="7">
        <f t="shared" si="35"/>
        <v>159</v>
      </c>
      <c r="X160" s="7">
        <f>'v-t_chart'!C160</f>
        <v>0</v>
      </c>
      <c r="Y160" s="7">
        <f t="shared" si="36"/>
        <v>100</v>
      </c>
      <c r="Z160" s="7">
        <f t="shared" si="37"/>
        <v>110</v>
      </c>
      <c r="AA160" s="7">
        <f t="shared" si="38"/>
        <v>90</v>
      </c>
      <c r="AB160" s="7">
        <f ca="1">calc_gear1!AS163*5+50</f>
        <v>50</v>
      </c>
      <c r="AC160" s="7">
        <f ca="1">IF(AND(calc_gear1!AT163=-1,calc_gear1!Z163=1),calc_gear1!AS163*5+50.5,IF(AND(calc_gear1!Y163=0,AB159-AC159=-0.5),calc_gear1!AS163*5+50.5,calc_gear1!O163*5+50.5))</f>
        <v>50.5</v>
      </c>
    </row>
    <row r="161" spans="1:29">
      <c r="A161" s="7">
        <v>160</v>
      </c>
      <c r="B161" s="7">
        <v>160</v>
      </c>
      <c r="C161" s="92" t="b">
        <v>0</v>
      </c>
      <c r="D161" s="69" t="b">
        <v>0</v>
      </c>
      <c r="E161" s="93" t="b">
        <v>0</v>
      </c>
      <c r="G161" s="7" t="b">
        <f t="shared" si="26"/>
        <v>0</v>
      </c>
      <c r="H161" s="7" t="b">
        <f t="shared" si="27"/>
        <v>0</v>
      </c>
      <c r="I161" s="7" t="b">
        <f t="shared" si="28"/>
        <v>0</v>
      </c>
      <c r="K161" s="92" t="b">
        <v>0</v>
      </c>
      <c r="L161" s="69" t="b">
        <v>0</v>
      </c>
      <c r="M161" s="93" t="b">
        <v>0</v>
      </c>
      <c r="N161" s="7">
        <v>160</v>
      </c>
      <c r="O161" s="7" t="b">
        <f t="shared" si="29"/>
        <v>0</v>
      </c>
      <c r="P161" s="7" t="b">
        <f t="shared" si="30"/>
        <v>0</v>
      </c>
      <c r="Q161" s="7" t="b">
        <f t="shared" si="31"/>
        <v>0</v>
      </c>
      <c r="S161" s="7" t="b">
        <f t="shared" si="32"/>
        <v>0</v>
      </c>
      <c r="T161" s="7" t="b">
        <f t="shared" si="33"/>
        <v>0</v>
      </c>
      <c r="U161" s="7" t="b">
        <f t="shared" si="34"/>
        <v>0</v>
      </c>
      <c r="W161" s="7">
        <f t="shared" si="35"/>
        <v>160</v>
      </c>
      <c r="X161" s="7">
        <f>'v-t_chart'!C161</f>
        <v>0</v>
      </c>
      <c r="Y161" s="7">
        <f t="shared" si="36"/>
        <v>100</v>
      </c>
      <c r="Z161" s="7">
        <f t="shared" si="37"/>
        <v>110</v>
      </c>
      <c r="AA161" s="7">
        <f t="shared" si="38"/>
        <v>90</v>
      </c>
      <c r="AB161" s="7">
        <f ca="1">calc_gear1!AS164*5+50</f>
        <v>50</v>
      </c>
      <c r="AC161" s="7">
        <f ca="1">IF(AND(calc_gear1!AT164=-1,calc_gear1!Z164=1),calc_gear1!AS164*5+50.5,IF(AND(calc_gear1!Y164=0,AB160-AC160=-0.5),calc_gear1!AS164*5+50.5,calc_gear1!O164*5+50.5))</f>
        <v>50.5</v>
      </c>
    </row>
    <row r="162" spans="1:29">
      <c r="A162" s="7">
        <v>161</v>
      </c>
      <c r="B162" s="7">
        <v>161</v>
      </c>
      <c r="C162" s="92" t="b">
        <v>0</v>
      </c>
      <c r="D162" s="69" t="b">
        <v>0</v>
      </c>
      <c r="E162" s="93" t="b">
        <v>0</v>
      </c>
      <c r="G162" s="7" t="b">
        <f t="shared" si="26"/>
        <v>0</v>
      </c>
      <c r="H162" s="7" t="b">
        <f t="shared" si="27"/>
        <v>0</v>
      </c>
      <c r="I162" s="7" t="b">
        <f t="shared" si="28"/>
        <v>0</v>
      </c>
      <c r="K162" s="92" t="b">
        <v>0</v>
      </c>
      <c r="L162" s="69" t="b">
        <v>0</v>
      </c>
      <c r="M162" s="93" t="b">
        <v>0</v>
      </c>
      <c r="N162" s="7">
        <v>161</v>
      </c>
      <c r="O162" s="7" t="b">
        <f t="shared" si="29"/>
        <v>0</v>
      </c>
      <c r="P162" s="7" t="b">
        <f t="shared" si="30"/>
        <v>0</v>
      </c>
      <c r="Q162" s="7" t="b">
        <f t="shared" si="31"/>
        <v>0</v>
      </c>
      <c r="S162" s="7" t="b">
        <f t="shared" si="32"/>
        <v>0</v>
      </c>
      <c r="T162" s="7" t="b">
        <f t="shared" si="33"/>
        <v>0</v>
      </c>
      <c r="U162" s="7" t="b">
        <f t="shared" si="34"/>
        <v>0</v>
      </c>
      <c r="W162" s="7">
        <f t="shared" si="35"/>
        <v>161</v>
      </c>
      <c r="X162" s="7">
        <f>'v-t_chart'!C162</f>
        <v>0</v>
      </c>
      <c r="Y162" s="7">
        <f t="shared" si="36"/>
        <v>100</v>
      </c>
      <c r="Z162" s="7">
        <f t="shared" si="37"/>
        <v>110</v>
      </c>
      <c r="AA162" s="7">
        <f t="shared" si="38"/>
        <v>90</v>
      </c>
      <c r="AB162" s="7">
        <f ca="1">calc_gear1!AS165*5+50</f>
        <v>50</v>
      </c>
      <c r="AC162" s="7">
        <f ca="1">IF(AND(calc_gear1!AT165=-1,calc_gear1!Z165=1),calc_gear1!AS165*5+50.5,IF(AND(calc_gear1!Y165=0,AB161-AC161=-0.5),calc_gear1!AS165*5+50.5,calc_gear1!O165*5+50.5))</f>
        <v>50.5</v>
      </c>
    </row>
    <row r="163" spans="1:29">
      <c r="A163" s="7">
        <v>162</v>
      </c>
      <c r="B163" s="7">
        <v>162</v>
      </c>
      <c r="C163" s="92" t="b">
        <v>0</v>
      </c>
      <c r="D163" s="69" t="b">
        <v>0</v>
      </c>
      <c r="E163" s="93" t="b">
        <v>0</v>
      </c>
      <c r="G163" s="7" t="b">
        <f t="shared" si="26"/>
        <v>0</v>
      </c>
      <c r="H163" s="7" t="b">
        <f t="shared" si="27"/>
        <v>0</v>
      </c>
      <c r="I163" s="7" t="b">
        <f t="shared" si="28"/>
        <v>0</v>
      </c>
      <c r="K163" s="92" t="b">
        <v>0</v>
      </c>
      <c r="L163" s="69" t="b">
        <v>0</v>
      </c>
      <c r="M163" s="93" t="b">
        <v>0</v>
      </c>
      <c r="N163" s="7">
        <v>162</v>
      </c>
      <c r="O163" s="7" t="b">
        <f t="shared" si="29"/>
        <v>0</v>
      </c>
      <c r="P163" s="7" t="b">
        <f t="shared" si="30"/>
        <v>0</v>
      </c>
      <c r="Q163" s="7" t="b">
        <f t="shared" si="31"/>
        <v>0</v>
      </c>
      <c r="S163" s="7" t="b">
        <f t="shared" si="32"/>
        <v>0</v>
      </c>
      <c r="T163" s="7" t="b">
        <f t="shared" si="33"/>
        <v>0</v>
      </c>
      <c r="U163" s="7" t="b">
        <f t="shared" si="34"/>
        <v>0</v>
      </c>
      <c r="W163" s="7">
        <f t="shared" si="35"/>
        <v>162</v>
      </c>
      <c r="X163" s="7">
        <f>'v-t_chart'!C163</f>
        <v>0</v>
      </c>
      <c r="Y163" s="7">
        <f t="shared" si="36"/>
        <v>100</v>
      </c>
      <c r="Z163" s="7">
        <f t="shared" si="37"/>
        <v>110</v>
      </c>
      <c r="AA163" s="7">
        <f t="shared" si="38"/>
        <v>90</v>
      </c>
      <c r="AB163" s="7">
        <f ca="1">calc_gear1!AS166*5+50</f>
        <v>50</v>
      </c>
      <c r="AC163" s="7">
        <f ca="1">IF(AND(calc_gear1!AT166=-1,calc_gear1!Z166=1),calc_gear1!AS166*5+50.5,IF(AND(calc_gear1!Y166=0,AB162-AC162=-0.5),calc_gear1!AS166*5+50.5,calc_gear1!O166*5+50.5))</f>
        <v>50.5</v>
      </c>
    </row>
    <row r="164" spans="1:29">
      <c r="A164" s="7">
        <v>163</v>
      </c>
      <c r="B164" s="7">
        <v>163</v>
      </c>
      <c r="C164" s="92" t="b">
        <v>0</v>
      </c>
      <c r="D164" s="69" t="b">
        <v>0</v>
      </c>
      <c r="E164" s="93" t="b">
        <v>0</v>
      </c>
      <c r="G164" s="7" t="b">
        <f t="shared" si="26"/>
        <v>0</v>
      </c>
      <c r="H164" s="7" t="b">
        <f t="shared" si="27"/>
        <v>0</v>
      </c>
      <c r="I164" s="7" t="b">
        <f t="shared" si="28"/>
        <v>0</v>
      </c>
      <c r="K164" s="92" t="b">
        <v>0</v>
      </c>
      <c r="L164" s="69" t="b">
        <v>0</v>
      </c>
      <c r="M164" s="93" t="b">
        <v>0</v>
      </c>
      <c r="N164" s="7">
        <v>163</v>
      </c>
      <c r="O164" s="7" t="b">
        <f t="shared" si="29"/>
        <v>0</v>
      </c>
      <c r="P164" s="7" t="b">
        <f t="shared" si="30"/>
        <v>0</v>
      </c>
      <c r="Q164" s="7" t="b">
        <f t="shared" si="31"/>
        <v>0</v>
      </c>
      <c r="S164" s="7" t="b">
        <f t="shared" si="32"/>
        <v>0</v>
      </c>
      <c r="T164" s="7" t="b">
        <f t="shared" si="33"/>
        <v>0</v>
      </c>
      <c r="U164" s="7" t="b">
        <f t="shared" si="34"/>
        <v>0</v>
      </c>
      <c r="W164" s="7">
        <f t="shared" si="35"/>
        <v>163</v>
      </c>
      <c r="X164" s="7">
        <f>'v-t_chart'!C164</f>
        <v>0</v>
      </c>
      <c r="Y164" s="7">
        <f t="shared" si="36"/>
        <v>100</v>
      </c>
      <c r="Z164" s="7">
        <f t="shared" si="37"/>
        <v>110</v>
      </c>
      <c r="AA164" s="7">
        <f t="shared" si="38"/>
        <v>90</v>
      </c>
      <c r="AB164" s="7">
        <f ca="1">calc_gear1!AS167*5+50</f>
        <v>50</v>
      </c>
      <c r="AC164" s="7">
        <f ca="1">IF(AND(calc_gear1!AT167=-1,calc_gear1!Z167=1),calc_gear1!AS167*5+50.5,IF(AND(calc_gear1!Y167=0,AB163-AC163=-0.5),calc_gear1!AS167*5+50.5,calc_gear1!O167*5+50.5))</f>
        <v>50.5</v>
      </c>
    </row>
    <row r="165" spans="1:29">
      <c r="A165" s="7">
        <v>164</v>
      </c>
      <c r="B165" s="7">
        <v>164</v>
      </c>
      <c r="C165" s="92" t="b">
        <v>0</v>
      </c>
      <c r="D165" s="69" t="b">
        <v>0</v>
      </c>
      <c r="E165" s="93" t="b">
        <v>0</v>
      </c>
      <c r="G165" s="7" t="b">
        <f t="shared" si="26"/>
        <v>0</v>
      </c>
      <c r="H165" s="7" t="b">
        <f t="shared" si="27"/>
        <v>0</v>
      </c>
      <c r="I165" s="7" t="b">
        <f t="shared" si="28"/>
        <v>0</v>
      </c>
      <c r="K165" s="92" t="b">
        <v>0</v>
      </c>
      <c r="L165" s="69" t="b">
        <v>0</v>
      </c>
      <c r="M165" s="93" t="b">
        <v>0</v>
      </c>
      <c r="N165" s="7">
        <v>164</v>
      </c>
      <c r="O165" s="7" t="b">
        <f t="shared" si="29"/>
        <v>0</v>
      </c>
      <c r="P165" s="7" t="b">
        <f t="shared" si="30"/>
        <v>0</v>
      </c>
      <c r="Q165" s="7" t="b">
        <f t="shared" si="31"/>
        <v>0</v>
      </c>
      <c r="S165" s="7" t="b">
        <f t="shared" si="32"/>
        <v>0</v>
      </c>
      <c r="T165" s="7" t="b">
        <f t="shared" si="33"/>
        <v>0</v>
      </c>
      <c r="U165" s="7" t="b">
        <f t="shared" si="34"/>
        <v>0</v>
      </c>
      <c r="W165" s="7">
        <f t="shared" si="35"/>
        <v>164</v>
      </c>
      <c r="X165" s="7">
        <f>'v-t_chart'!C165</f>
        <v>0</v>
      </c>
      <c r="Y165" s="7">
        <f t="shared" si="36"/>
        <v>100</v>
      </c>
      <c r="Z165" s="7">
        <f t="shared" si="37"/>
        <v>110</v>
      </c>
      <c r="AA165" s="7">
        <f t="shared" si="38"/>
        <v>90</v>
      </c>
      <c r="AB165" s="7">
        <f ca="1">calc_gear1!AS168*5+50</f>
        <v>50</v>
      </c>
      <c r="AC165" s="7">
        <f ca="1">IF(AND(calc_gear1!AT168=-1,calc_gear1!Z168=1),calc_gear1!AS168*5+50.5,IF(AND(calc_gear1!Y168=0,AB164-AC164=-0.5),calc_gear1!AS168*5+50.5,calc_gear1!O168*5+50.5))</f>
        <v>50.5</v>
      </c>
    </row>
    <row r="166" spans="1:29">
      <c r="A166" s="7">
        <v>165</v>
      </c>
      <c r="B166" s="7">
        <v>165</v>
      </c>
      <c r="C166" s="92" t="b">
        <v>0</v>
      </c>
      <c r="D166" s="69" t="b">
        <v>0</v>
      </c>
      <c r="E166" s="93" t="b">
        <v>0</v>
      </c>
      <c r="G166" s="7" t="b">
        <f t="shared" si="26"/>
        <v>0</v>
      </c>
      <c r="H166" s="7" t="b">
        <f t="shared" si="27"/>
        <v>0</v>
      </c>
      <c r="I166" s="7" t="b">
        <f t="shared" si="28"/>
        <v>0</v>
      </c>
      <c r="K166" s="92" t="b">
        <v>0</v>
      </c>
      <c r="L166" s="69" t="b">
        <v>0</v>
      </c>
      <c r="M166" s="93" t="b">
        <v>0</v>
      </c>
      <c r="N166" s="7">
        <v>165</v>
      </c>
      <c r="O166" s="7" t="b">
        <f t="shared" si="29"/>
        <v>0</v>
      </c>
      <c r="P166" s="7" t="b">
        <f t="shared" si="30"/>
        <v>0</v>
      </c>
      <c r="Q166" s="7" t="b">
        <f t="shared" si="31"/>
        <v>0</v>
      </c>
      <c r="S166" s="7" t="b">
        <f t="shared" si="32"/>
        <v>0</v>
      </c>
      <c r="T166" s="7" t="b">
        <f t="shared" si="33"/>
        <v>0</v>
      </c>
      <c r="U166" s="7" t="b">
        <f t="shared" si="34"/>
        <v>0</v>
      </c>
      <c r="W166" s="7">
        <f t="shared" si="35"/>
        <v>165</v>
      </c>
      <c r="X166" s="7">
        <f>'v-t_chart'!C166</f>
        <v>0</v>
      </c>
      <c r="Y166" s="7">
        <f t="shared" si="36"/>
        <v>100</v>
      </c>
      <c r="Z166" s="7">
        <f t="shared" si="37"/>
        <v>110</v>
      </c>
      <c r="AA166" s="7">
        <f t="shared" si="38"/>
        <v>90</v>
      </c>
      <c r="AB166" s="7">
        <f ca="1">calc_gear1!AS169*5+50</f>
        <v>50</v>
      </c>
      <c r="AC166" s="7">
        <f ca="1">IF(AND(calc_gear1!AT169=-1,calc_gear1!Z169=1),calc_gear1!AS169*5+50.5,IF(AND(calc_gear1!Y169=0,AB165-AC165=-0.5),calc_gear1!AS169*5+50.5,calc_gear1!O169*5+50.5))</f>
        <v>50.5</v>
      </c>
    </row>
    <row r="167" spans="1:29">
      <c r="A167" s="7">
        <v>166</v>
      </c>
      <c r="B167" s="7">
        <v>166</v>
      </c>
      <c r="C167" s="92" t="b">
        <v>0</v>
      </c>
      <c r="D167" s="69" t="b">
        <v>0</v>
      </c>
      <c r="E167" s="93" t="b">
        <v>0</v>
      </c>
      <c r="G167" s="7" t="b">
        <f t="shared" si="26"/>
        <v>0</v>
      </c>
      <c r="H167" s="7" t="b">
        <f t="shared" si="27"/>
        <v>0</v>
      </c>
      <c r="I167" s="7" t="b">
        <f t="shared" si="28"/>
        <v>0</v>
      </c>
      <c r="K167" s="92" t="b">
        <v>0</v>
      </c>
      <c r="L167" s="69" t="b">
        <v>0</v>
      </c>
      <c r="M167" s="93" t="b">
        <v>0</v>
      </c>
      <c r="N167" s="7">
        <v>166</v>
      </c>
      <c r="O167" s="7" t="b">
        <f t="shared" si="29"/>
        <v>0</v>
      </c>
      <c r="P167" s="7" t="b">
        <f t="shared" si="30"/>
        <v>0</v>
      </c>
      <c r="Q167" s="7" t="b">
        <f t="shared" si="31"/>
        <v>0</v>
      </c>
      <c r="S167" s="7" t="b">
        <f t="shared" si="32"/>
        <v>0</v>
      </c>
      <c r="T167" s="7" t="b">
        <f t="shared" si="33"/>
        <v>0</v>
      </c>
      <c r="U167" s="7" t="b">
        <f t="shared" si="34"/>
        <v>0</v>
      </c>
      <c r="W167" s="7">
        <f t="shared" si="35"/>
        <v>166</v>
      </c>
      <c r="X167" s="7">
        <f>'v-t_chart'!C167</f>
        <v>0</v>
      </c>
      <c r="Y167" s="7">
        <f t="shared" si="36"/>
        <v>100</v>
      </c>
      <c r="Z167" s="7">
        <f t="shared" si="37"/>
        <v>110</v>
      </c>
      <c r="AA167" s="7">
        <f t="shared" si="38"/>
        <v>90</v>
      </c>
      <c r="AB167" s="7">
        <f ca="1">calc_gear1!AS170*5+50</f>
        <v>50</v>
      </c>
      <c r="AC167" s="7">
        <f ca="1">IF(AND(calc_gear1!AT170=-1,calc_gear1!Z170=1),calc_gear1!AS170*5+50.5,IF(AND(calc_gear1!Y170=0,AB166-AC166=-0.5),calc_gear1!AS170*5+50.5,calc_gear1!O170*5+50.5))</f>
        <v>50.5</v>
      </c>
    </row>
    <row r="168" spans="1:29">
      <c r="A168" s="7">
        <v>167</v>
      </c>
      <c r="B168" s="7">
        <v>167</v>
      </c>
      <c r="C168" s="92" t="b">
        <v>0</v>
      </c>
      <c r="D168" s="69" t="b">
        <v>0</v>
      </c>
      <c r="E168" s="93" t="b">
        <v>0</v>
      </c>
      <c r="G168" s="7" t="b">
        <f t="shared" si="26"/>
        <v>0</v>
      </c>
      <c r="H168" s="7" t="b">
        <f t="shared" si="27"/>
        <v>0</v>
      </c>
      <c r="I168" s="7" t="b">
        <f t="shared" si="28"/>
        <v>0</v>
      </c>
      <c r="K168" s="92" t="b">
        <v>0</v>
      </c>
      <c r="L168" s="69" t="b">
        <v>0</v>
      </c>
      <c r="M168" s="93" t="b">
        <v>0</v>
      </c>
      <c r="N168" s="7">
        <v>167</v>
      </c>
      <c r="O168" s="7" t="b">
        <f t="shared" si="29"/>
        <v>0</v>
      </c>
      <c r="P168" s="7" t="b">
        <f t="shared" si="30"/>
        <v>0</v>
      </c>
      <c r="Q168" s="7" t="b">
        <f t="shared" si="31"/>
        <v>0</v>
      </c>
      <c r="S168" s="7" t="b">
        <f t="shared" si="32"/>
        <v>0</v>
      </c>
      <c r="T168" s="7" t="b">
        <f t="shared" si="33"/>
        <v>0</v>
      </c>
      <c r="U168" s="7" t="b">
        <f t="shared" si="34"/>
        <v>0</v>
      </c>
      <c r="W168" s="7">
        <f t="shared" si="35"/>
        <v>167</v>
      </c>
      <c r="X168" s="7">
        <f>'v-t_chart'!C168</f>
        <v>0</v>
      </c>
      <c r="Y168" s="7">
        <f t="shared" si="36"/>
        <v>100</v>
      </c>
      <c r="Z168" s="7">
        <f t="shared" si="37"/>
        <v>110</v>
      </c>
      <c r="AA168" s="7">
        <f t="shared" si="38"/>
        <v>90</v>
      </c>
      <c r="AB168" s="7">
        <f ca="1">calc_gear1!AS171*5+50</f>
        <v>50</v>
      </c>
      <c r="AC168" s="7">
        <f ca="1">IF(AND(calc_gear1!AT171=-1,calc_gear1!Z171=1),calc_gear1!AS171*5+50.5,IF(AND(calc_gear1!Y171=0,AB167-AC167=-0.5),calc_gear1!AS171*5+50.5,calc_gear1!O171*5+50.5))</f>
        <v>50.5</v>
      </c>
    </row>
    <row r="169" spans="1:29">
      <c r="A169" s="7">
        <v>168</v>
      </c>
      <c r="B169" s="7">
        <v>168</v>
      </c>
      <c r="C169" s="92" t="b">
        <v>0</v>
      </c>
      <c r="D169" s="69" t="b">
        <v>0</v>
      </c>
      <c r="E169" s="93" t="b">
        <v>0</v>
      </c>
      <c r="G169" s="7" t="b">
        <f t="shared" si="26"/>
        <v>0</v>
      </c>
      <c r="H169" s="7" t="b">
        <f t="shared" si="27"/>
        <v>0</v>
      </c>
      <c r="I169" s="7" t="b">
        <f t="shared" si="28"/>
        <v>0</v>
      </c>
      <c r="K169" s="92" t="b">
        <v>0</v>
      </c>
      <c r="L169" s="69" t="b">
        <v>0</v>
      </c>
      <c r="M169" s="93" t="b">
        <v>0</v>
      </c>
      <c r="N169" s="7">
        <v>168</v>
      </c>
      <c r="O169" s="7" t="b">
        <f t="shared" si="29"/>
        <v>0</v>
      </c>
      <c r="P169" s="7" t="b">
        <f t="shared" si="30"/>
        <v>0</v>
      </c>
      <c r="Q169" s="7" t="b">
        <f t="shared" si="31"/>
        <v>0</v>
      </c>
      <c r="S169" s="7" t="b">
        <f t="shared" si="32"/>
        <v>0</v>
      </c>
      <c r="T169" s="7" t="b">
        <f t="shared" si="33"/>
        <v>0</v>
      </c>
      <c r="U169" s="7" t="b">
        <f t="shared" si="34"/>
        <v>0</v>
      </c>
      <c r="W169" s="7">
        <f t="shared" si="35"/>
        <v>168</v>
      </c>
      <c r="X169" s="7">
        <f>'v-t_chart'!C169</f>
        <v>0</v>
      </c>
      <c r="Y169" s="7">
        <f t="shared" si="36"/>
        <v>100</v>
      </c>
      <c r="Z169" s="7">
        <f t="shared" si="37"/>
        <v>110</v>
      </c>
      <c r="AA169" s="7">
        <f t="shared" si="38"/>
        <v>90</v>
      </c>
      <c r="AB169" s="7">
        <f ca="1">calc_gear1!AS172*5+50</f>
        <v>50</v>
      </c>
      <c r="AC169" s="7">
        <f ca="1">IF(AND(calc_gear1!AT172=-1,calc_gear1!Z172=1),calc_gear1!AS172*5+50.5,IF(AND(calc_gear1!Y172=0,AB168-AC168=-0.5),calc_gear1!AS172*5+50.5,calc_gear1!O172*5+50.5))</f>
        <v>50.5</v>
      </c>
    </row>
    <row r="170" spans="1:29">
      <c r="A170" s="7">
        <v>169</v>
      </c>
      <c r="B170" s="7">
        <v>169</v>
      </c>
      <c r="C170" s="92" t="b">
        <v>0</v>
      </c>
      <c r="D170" s="69" t="b">
        <v>0</v>
      </c>
      <c r="E170" s="93" t="b">
        <v>0</v>
      </c>
      <c r="G170" s="7" t="b">
        <f t="shared" si="26"/>
        <v>0</v>
      </c>
      <c r="H170" s="7" t="b">
        <f t="shared" si="27"/>
        <v>0</v>
      </c>
      <c r="I170" s="7" t="b">
        <f t="shared" si="28"/>
        <v>0</v>
      </c>
      <c r="K170" s="92" t="b">
        <v>0</v>
      </c>
      <c r="L170" s="69" t="b">
        <v>0</v>
      </c>
      <c r="M170" s="93" t="b">
        <v>0</v>
      </c>
      <c r="N170" s="7">
        <v>169</v>
      </c>
      <c r="O170" s="7" t="b">
        <f t="shared" si="29"/>
        <v>0</v>
      </c>
      <c r="P170" s="7" t="b">
        <f t="shared" si="30"/>
        <v>0</v>
      </c>
      <c r="Q170" s="7" t="b">
        <f t="shared" si="31"/>
        <v>0</v>
      </c>
      <c r="S170" s="7" t="b">
        <f t="shared" si="32"/>
        <v>0</v>
      </c>
      <c r="T170" s="7" t="b">
        <f t="shared" si="33"/>
        <v>0</v>
      </c>
      <c r="U170" s="7" t="b">
        <f t="shared" si="34"/>
        <v>0</v>
      </c>
      <c r="W170" s="7">
        <f t="shared" si="35"/>
        <v>169</v>
      </c>
      <c r="X170" s="7">
        <f>'v-t_chart'!C170</f>
        <v>0</v>
      </c>
      <c r="Y170" s="7">
        <f t="shared" si="36"/>
        <v>100</v>
      </c>
      <c r="Z170" s="7">
        <f t="shared" si="37"/>
        <v>110</v>
      </c>
      <c r="AA170" s="7">
        <f t="shared" si="38"/>
        <v>90</v>
      </c>
      <c r="AB170" s="7">
        <f ca="1">calc_gear1!AS173*5+50</f>
        <v>50</v>
      </c>
      <c r="AC170" s="7">
        <f ca="1">IF(AND(calc_gear1!AT173=-1,calc_gear1!Z173=1),calc_gear1!AS173*5+50.5,IF(AND(calc_gear1!Y173=0,AB169-AC169=-0.5),calc_gear1!AS173*5+50.5,calc_gear1!O173*5+50.5))</f>
        <v>50.5</v>
      </c>
    </row>
    <row r="171" spans="1:29">
      <c r="A171" s="7">
        <v>170</v>
      </c>
      <c r="B171" s="7">
        <v>170</v>
      </c>
      <c r="C171" s="92" t="b">
        <v>0</v>
      </c>
      <c r="D171" s="69" t="b">
        <v>0</v>
      </c>
      <c r="E171" s="93" t="b">
        <v>0</v>
      </c>
      <c r="G171" s="7" t="b">
        <f t="shared" si="26"/>
        <v>0</v>
      </c>
      <c r="H171" s="7" t="b">
        <f t="shared" si="27"/>
        <v>0</v>
      </c>
      <c r="I171" s="7" t="b">
        <f t="shared" si="28"/>
        <v>0</v>
      </c>
      <c r="K171" s="92" t="b">
        <v>0</v>
      </c>
      <c r="L171" s="69" t="b">
        <v>0</v>
      </c>
      <c r="M171" s="93" t="b">
        <v>0</v>
      </c>
      <c r="N171" s="7">
        <v>170</v>
      </c>
      <c r="O171" s="7" t="b">
        <f t="shared" si="29"/>
        <v>0</v>
      </c>
      <c r="P171" s="7" t="b">
        <f t="shared" si="30"/>
        <v>0</v>
      </c>
      <c r="Q171" s="7" t="b">
        <f t="shared" si="31"/>
        <v>0</v>
      </c>
      <c r="S171" s="7" t="b">
        <f t="shared" si="32"/>
        <v>0</v>
      </c>
      <c r="T171" s="7" t="b">
        <f t="shared" si="33"/>
        <v>0</v>
      </c>
      <c r="U171" s="7" t="b">
        <f t="shared" si="34"/>
        <v>0</v>
      </c>
      <c r="W171" s="7">
        <f t="shared" si="35"/>
        <v>170</v>
      </c>
      <c r="X171" s="7">
        <f>'v-t_chart'!C171</f>
        <v>0</v>
      </c>
      <c r="Y171" s="7">
        <f t="shared" si="36"/>
        <v>100</v>
      </c>
      <c r="Z171" s="7">
        <f t="shared" si="37"/>
        <v>110</v>
      </c>
      <c r="AA171" s="7">
        <f t="shared" si="38"/>
        <v>90</v>
      </c>
      <c r="AB171" s="7">
        <f ca="1">calc_gear1!AS174*5+50</f>
        <v>50</v>
      </c>
      <c r="AC171" s="7">
        <f ca="1">IF(AND(calc_gear1!AT174=-1,calc_gear1!Z174=1),calc_gear1!AS174*5+50.5,IF(AND(calc_gear1!Y174=0,AB170-AC170=-0.5),calc_gear1!AS174*5+50.5,calc_gear1!O174*5+50.5))</f>
        <v>50.5</v>
      </c>
    </row>
    <row r="172" spans="1:29">
      <c r="A172" s="7">
        <v>171</v>
      </c>
      <c r="B172" s="7">
        <v>171</v>
      </c>
      <c r="C172" s="92" t="b">
        <v>0</v>
      </c>
      <c r="D172" s="69" t="b">
        <v>0</v>
      </c>
      <c r="E172" s="93" t="b">
        <v>0</v>
      </c>
      <c r="G172" s="7" t="b">
        <f t="shared" si="26"/>
        <v>0</v>
      </c>
      <c r="H172" s="7" t="b">
        <f t="shared" si="27"/>
        <v>0</v>
      </c>
      <c r="I172" s="7" t="b">
        <f t="shared" si="28"/>
        <v>0</v>
      </c>
      <c r="K172" s="92" t="b">
        <v>0</v>
      </c>
      <c r="L172" s="69" t="b">
        <v>0</v>
      </c>
      <c r="M172" s="93" t="b">
        <v>0</v>
      </c>
      <c r="N172" s="7">
        <v>171</v>
      </c>
      <c r="O172" s="7" t="b">
        <f t="shared" si="29"/>
        <v>0</v>
      </c>
      <c r="P172" s="7" t="b">
        <f t="shared" si="30"/>
        <v>0</v>
      </c>
      <c r="Q172" s="7" t="b">
        <f t="shared" si="31"/>
        <v>0</v>
      </c>
      <c r="S172" s="7" t="b">
        <f t="shared" si="32"/>
        <v>0</v>
      </c>
      <c r="T172" s="7" t="b">
        <f t="shared" si="33"/>
        <v>0</v>
      </c>
      <c r="U172" s="7" t="b">
        <f t="shared" si="34"/>
        <v>0</v>
      </c>
      <c r="W172" s="7">
        <f t="shared" si="35"/>
        <v>171</v>
      </c>
      <c r="X172" s="7">
        <f>'v-t_chart'!C172</f>
        <v>0</v>
      </c>
      <c r="Y172" s="7">
        <f t="shared" si="36"/>
        <v>100</v>
      </c>
      <c r="Z172" s="7">
        <f t="shared" si="37"/>
        <v>110</v>
      </c>
      <c r="AA172" s="7">
        <f t="shared" si="38"/>
        <v>90</v>
      </c>
      <c r="AB172" s="7">
        <f ca="1">calc_gear1!AS175*5+50</f>
        <v>50</v>
      </c>
      <c r="AC172" s="7">
        <f ca="1">IF(AND(calc_gear1!AT175=-1,calc_gear1!Z175=1),calc_gear1!AS175*5+50.5,IF(AND(calc_gear1!Y175=0,AB171-AC171=-0.5),calc_gear1!AS175*5+50.5,calc_gear1!O175*5+50.5))</f>
        <v>50.5</v>
      </c>
    </row>
    <row r="173" spans="1:29">
      <c r="A173" s="7">
        <v>172</v>
      </c>
      <c r="B173" s="7">
        <v>172</v>
      </c>
      <c r="C173" s="92" t="b">
        <v>0</v>
      </c>
      <c r="D173" s="69" t="b">
        <v>0</v>
      </c>
      <c r="E173" s="93" t="b">
        <v>0</v>
      </c>
      <c r="G173" s="7" t="b">
        <f t="shared" si="26"/>
        <v>0</v>
      </c>
      <c r="H173" s="7" t="b">
        <f t="shared" si="27"/>
        <v>0</v>
      </c>
      <c r="I173" s="7" t="b">
        <f t="shared" si="28"/>
        <v>0</v>
      </c>
      <c r="K173" s="92" t="b">
        <v>0</v>
      </c>
      <c r="L173" s="69" t="b">
        <v>0</v>
      </c>
      <c r="M173" s="93" t="b">
        <v>0</v>
      </c>
      <c r="N173" s="7">
        <v>172</v>
      </c>
      <c r="O173" s="7" t="b">
        <f t="shared" si="29"/>
        <v>0</v>
      </c>
      <c r="P173" s="7" t="b">
        <f t="shared" si="30"/>
        <v>0</v>
      </c>
      <c r="Q173" s="7" t="b">
        <f t="shared" si="31"/>
        <v>0</v>
      </c>
      <c r="S173" s="7" t="b">
        <f t="shared" si="32"/>
        <v>0</v>
      </c>
      <c r="T173" s="7" t="b">
        <f t="shared" si="33"/>
        <v>0</v>
      </c>
      <c r="U173" s="7" t="b">
        <f t="shared" si="34"/>
        <v>0</v>
      </c>
      <c r="W173" s="7">
        <f t="shared" si="35"/>
        <v>172</v>
      </c>
      <c r="X173" s="7">
        <f>'v-t_chart'!C173</f>
        <v>0</v>
      </c>
      <c r="Y173" s="7">
        <f t="shared" si="36"/>
        <v>100</v>
      </c>
      <c r="Z173" s="7">
        <f t="shared" si="37"/>
        <v>110</v>
      </c>
      <c r="AA173" s="7">
        <f t="shared" si="38"/>
        <v>90</v>
      </c>
      <c r="AB173" s="7">
        <f ca="1">calc_gear1!AS176*5+50</f>
        <v>50</v>
      </c>
      <c r="AC173" s="7">
        <f ca="1">IF(AND(calc_gear1!AT176=-1,calc_gear1!Z176=1),calc_gear1!AS176*5+50.5,IF(AND(calc_gear1!Y176=0,AB172-AC172=-0.5),calc_gear1!AS176*5+50.5,calc_gear1!O176*5+50.5))</f>
        <v>50.5</v>
      </c>
    </row>
    <row r="174" spans="1:29">
      <c r="A174" s="7">
        <v>173</v>
      </c>
      <c r="B174" s="7">
        <v>173</v>
      </c>
      <c r="C174" s="92" t="b">
        <v>0</v>
      </c>
      <c r="D174" s="69" t="b">
        <v>0</v>
      </c>
      <c r="E174" s="93" t="b">
        <v>0</v>
      </c>
      <c r="G174" s="7" t="b">
        <f t="shared" si="26"/>
        <v>0</v>
      </c>
      <c r="H174" s="7" t="b">
        <f t="shared" si="27"/>
        <v>0</v>
      </c>
      <c r="I174" s="7" t="b">
        <f t="shared" si="28"/>
        <v>0</v>
      </c>
      <c r="K174" s="92" t="b">
        <v>0</v>
      </c>
      <c r="L174" s="69" t="b">
        <v>0</v>
      </c>
      <c r="M174" s="93" t="b">
        <v>0</v>
      </c>
      <c r="N174" s="7">
        <v>173</v>
      </c>
      <c r="O174" s="7" t="b">
        <f t="shared" si="29"/>
        <v>0</v>
      </c>
      <c r="P174" s="7" t="b">
        <f t="shared" si="30"/>
        <v>0</v>
      </c>
      <c r="Q174" s="7" t="b">
        <f t="shared" si="31"/>
        <v>0</v>
      </c>
      <c r="S174" s="7" t="b">
        <f t="shared" si="32"/>
        <v>0</v>
      </c>
      <c r="T174" s="7" t="b">
        <f t="shared" si="33"/>
        <v>0</v>
      </c>
      <c r="U174" s="7" t="b">
        <f t="shared" si="34"/>
        <v>0</v>
      </c>
      <c r="W174" s="7">
        <f t="shared" si="35"/>
        <v>173</v>
      </c>
      <c r="X174" s="7">
        <f>'v-t_chart'!C174</f>
        <v>0</v>
      </c>
      <c r="Y174" s="7">
        <f t="shared" si="36"/>
        <v>100</v>
      </c>
      <c r="Z174" s="7">
        <f t="shared" si="37"/>
        <v>110</v>
      </c>
      <c r="AA174" s="7">
        <f t="shared" si="38"/>
        <v>90</v>
      </c>
      <c r="AB174" s="7">
        <f ca="1">calc_gear1!AS177*5+50</f>
        <v>50</v>
      </c>
      <c r="AC174" s="7">
        <f ca="1">IF(AND(calc_gear1!AT177=-1,calc_gear1!Z177=1),calc_gear1!AS177*5+50.5,IF(AND(calc_gear1!Y177=0,AB173-AC173=-0.5),calc_gear1!AS177*5+50.5,calc_gear1!O177*5+50.5))</f>
        <v>50.5</v>
      </c>
    </row>
    <row r="175" spans="1:29">
      <c r="A175" s="7">
        <v>174</v>
      </c>
      <c r="B175" s="7">
        <v>174</v>
      </c>
      <c r="C175" s="92" t="b">
        <v>0</v>
      </c>
      <c r="D175" s="69" t="b">
        <v>0</v>
      </c>
      <c r="E175" s="93" t="b">
        <v>0</v>
      </c>
      <c r="G175" s="7" t="b">
        <f t="shared" si="26"/>
        <v>0</v>
      </c>
      <c r="H175" s="7" t="b">
        <f t="shared" si="27"/>
        <v>0</v>
      </c>
      <c r="I175" s="7" t="b">
        <f t="shared" si="28"/>
        <v>0</v>
      </c>
      <c r="K175" s="92" t="b">
        <v>0</v>
      </c>
      <c r="L175" s="69" t="b">
        <v>0</v>
      </c>
      <c r="M175" s="93" t="b">
        <v>0</v>
      </c>
      <c r="N175" s="7">
        <v>174</v>
      </c>
      <c r="O175" s="7" t="b">
        <f t="shared" si="29"/>
        <v>0</v>
      </c>
      <c r="P175" s="7" t="b">
        <f t="shared" si="30"/>
        <v>0</v>
      </c>
      <c r="Q175" s="7" t="b">
        <f t="shared" si="31"/>
        <v>0</v>
      </c>
      <c r="S175" s="7" t="b">
        <f t="shared" si="32"/>
        <v>0</v>
      </c>
      <c r="T175" s="7" t="b">
        <f t="shared" si="33"/>
        <v>0</v>
      </c>
      <c r="U175" s="7" t="b">
        <f t="shared" si="34"/>
        <v>0</v>
      </c>
      <c r="W175" s="7">
        <f t="shared" si="35"/>
        <v>174</v>
      </c>
      <c r="X175" s="7">
        <f>'v-t_chart'!C175</f>
        <v>0</v>
      </c>
      <c r="Y175" s="7">
        <f t="shared" si="36"/>
        <v>100</v>
      </c>
      <c r="Z175" s="7">
        <f t="shared" si="37"/>
        <v>110</v>
      </c>
      <c r="AA175" s="7">
        <f t="shared" si="38"/>
        <v>90</v>
      </c>
      <c r="AB175" s="7">
        <f ca="1">calc_gear1!AS178*5+50</f>
        <v>50</v>
      </c>
      <c r="AC175" s="7">
        <f ca="1">IF(AND(calc_gear1!AT178=-1,calc_gear1!Z178=1),calc_gear1!AS178*5+50.5,IF(AND(calc_gear1!Y178=0,AB174-AC174=-0.5),calc_gear1!AS178*5+50.5,calc_gear1!O178*5+50.5))</f>
        <v>50.5</v>
      </c>
    </row>
    <row r="176" spans="1:29">
      <c r="A176" s="7">
        <v>175</v>
      </c>
      <c r="B176" s="7">
        <v>175</v>
      </c>
      <c r="C176" s="92" t="b">
        <v>0</v>
      </c>
      <c r="D176" s="69" t="b">
        <v>0</v>
      </c>
      <c r="E176" s="93" t="b">
        <v>0</v>
      </c>
      <c r="G176" s="7" t="b">
        <f t="shared" si="26"/>
        <v>0</v>
      </c>
      <c r="H176" s="7" t="b">
        <f t="shared" si="27"/>
        <v>0</v>
      </c>
      <c r="I176" s="7" t="b">
        <f t="shared" si="28"/>
        <v>0</v>
      </c>
      <c r="K176" s="92" t="b">
        <v>0</v>
      </c>
      <c r="L176" s="69" t="b">
        <v>0</v>
      </c>
      <c r="M176" s="93" t="b">
        <v>0</v>
      </c>
      <c r="N176" s="7">
        <v>175</v>
      </c>
      <c r="O176" s="7" t="b">
        <f t="shared" si="29"/>
        <v>0</v>
      </c>
      <c r="P176" s="7" t="b">
        <f t="shared" si="30"/>
        <v>0</v>
      </c>
      <c r="Q176" s="7" t="b">
        <f t="shared" si="31"/>
        <v>0</v>
      </c>
      <c r="S176" s="7" t="b">
        <f t="shared" si="32"/>
        <v>0</v>
      </c>
      <c r="T176" s="7" t="b">
        <f t="shared" si="33"/>
        <v>0</v>
      </c>
      <c r="U176" s="7" t="b">
        <f t="shared" si="34"/>
        <v>0</v>
      </c>
      <c r="W176" s="7">
        <f t="shared" si="35"/>
        <v>175</v>
      </c>
      <c r="X176" s="7">
        <f>'v-t_chart'!C176</f>
        <v>0</v>
      </c>
      <c r="Y176" s="7">
        <f t="shared" si="36"/>
        <v>100</v>
      </c>
      <c r="Z176" s="7">
        <f t="shared" si="37"/>
        <v>110</v>
      </c>
      <c r="AA176" s="7">
        <f t="shared" si="38"/>
        <v>90</v>
      </c>
      <c r="AB176" s="7">
        <f ca="1">calc_gear1!AS179*5+50</f>
        <v>50</v>
      </c>
      <c r="AC176" s="7">
        <f ca="1">IF(AND(calc_gear1!AT179=-1,calc_gear1!Z179=1),calc_gear1!AS179*5+50.5,IF(AND(calc_gear1!Y179=0,AB175-AC175=-0.5),calc_gear1!AS179*5+50.5,calc_gear1!O179*5+50.5))</f>
        <v>50.5</v>
      </c>
    </row>
    <row r="177" spans="1:29">
      <c r="A177" s="7">
        <v>176</v>
      </c>
      <c r="B177" s="7">
        <v>176</v>
      </c>
      <c r="C177" s="92" t="b">
        <v>0</v>
      </c>
      <c r="D177" s="69" t="b">
        <v>0</v>
      </c>
      <c r="E177" s="93" t="b">
        <v>0</v>
      </c>
      <c r="G177" s="7" t="b">
        <f t="shared" si="26"/>
        <v>0</v>
      </c>
      <c r="H177" s="7" t="b">
        <f t="shared" si="27"/>
        <v>0</v>
      </c>
      <c r="I177" s="7" t="b">
        <f t="shared" si="28"/>
        <v>0</v>
      </c>
      <c r="K177" s="92" t="b">
        <v>0</v>
      </c>
      <c r="L177" s="69" t="b">
        <v>0</v>
      </c>
      <c r="M177" s="93" t="b">
        <v>0</v>
      </c>
      <c r="N177" s="7">
        <v>176</v>
      </c>
      <c r="O177" s="7" t="b">
        <f t="shared" si="29"/>
        <v>0</v>
      </c>
      <c r="P177" s="7" t="b">
        <f t="shared" si="30"/>
        <v>0</v>
      </c>
      <c r="Q177" s="7" t="b">
        <f t="shared" si="31"/>
        <v>0</v>
      </c>
      <c r="S177" s="7" t="b">
        <f t="shared" si="32"/>
        <v>0</v>
      </c>
      <c r="T177" s="7" t="b">
        <f t="shared" si="33"/>
        <v>0</v>
      </c>
      <c r="U177" s="7" t="b">
        <f t="shared" si="34"/>
        <v>0</v>
      </c>
      <c r="W177" s="7">
        <f t="shared" si="35"/>
        <v>176</v>
      </c>
      <c r="X177" s="7">
        <f>'v-t_chart'!C177</f>
        <v>0</v>
      </c>
      <c r="Y177" s="7">
        <f t="shared" si="36"/>
        <v>100</v>
      </c>
      <c r="Z177" s="7">
        <f t="shared" si="37"/>
        <v>110</v>
      </c>
      <c r="AA177" s="7">
        <f t="shared" si="38"/>
        <v>90</v>
      </c>
      <c r="AB177" s="7">
        <f ca="1">calc_gear1!AS180*5+50</f>
        <v>50</v>
      </c>
      <c r="AC177" s="7">
        <f ca="1">IF(AND(calc_gear1!AT180=-1,calc_gear1!Z180=1),calc_gear1!AS180*5+50.5,IF(AND(calc_gear1!Y180=0,AB176-AC176=-0.5),calc_gear1!AS180*5+50.5,calc_gear1!O180*5+50.5))</f>
        <v>50.5</v>
      </c>
    </row>
    <row r="178" spans="1:29">
      <c r="A178" s="7">
        <v>177</v>
      </c>
      <c r="B178" s="7">
        <v>177</v>
      </c>
      <c r="C178" s="92" t="b">
        <v>0</v>
      </c>
      <c r="D178" s="69" t="b">
        <v>0</v>
      </c>
      <c r="E178" s="93" t="b">
        <v>0</v>
      </c>
      <c r="G178" s="7" t="b">
        <f t="shared" si="26"/>
        <v>0</v>
      </c>
      <c r="H178" s="7" t="b">
        <f t="shared" si="27"/>
        <v>0</v>
      </c>
      <c r="I178" s="7" t="b">
        <f t="shared" si="28"/>
        <v>0</v>
      </c>
      <c r="K178" s="92" t="b">
        <v>0</v>
      </c>
      <c r="L178" s="69" t="b">
        <v>0</v>
      </c>
      <c r="M178" s="93" t="b">
        <v>0</v>
      </c>
      <c r="N178" s="4">
        <v>177</v>
      </c>
      <c r="O178" s="7" t="b">
        <f t="shared" si="29"/>
        <v>0</v>
      </c>
      <c r="P178" s="7" t="b">
        <f t="shared" si="30"/>
        <v>0</v>
      </c>
      <c r="Q178" s="7" t="b">
        <f t="shared" si="31"/>
        <v>0</v>
      </c>
      <c r="S178" s="7" t="b">
        <f t="shared" si="32"/>
        <v>0</v>
      </c>
      <c r="T178" s="7" t="b">
        <f t="shared" si="33"/>
        <v>0</v>
      </c>
      <c r="U178" s="7" t="b">
        <f t="shared" si="34"/>
        <v>0</v>
      </c>
      <c r="W178" s="7">
        <f t="shared" si="35"/>
        <v>177</v>
      </c>
      <c r="X178" s="7">
        <f>'v-t_chart'!C178</f>
        <v>0</v>
      </c>
      <c r="Y178" s="7">
        <f t="shared" si="36"/>
        <v>100</v>
      </c>
      <c r="Z178" s="7">
        <f t="shared" si="37"/>
        <v>110</v>
      </c>
      <c r="AA178" s="7">
        <f t="shared" si="38"/>
        <v>90</v>
      </c>
      <c r="AB178" s="7">
        <f ca="1">calc_gear1!AS181*5+50</f>
        <v>50</v>
      </c>
      <c r="AC178" s="7">
        <f ca="1">IF(AND(calc_gear1!AT181=-1,calc_gear1!Z181=1),calc_gear1!AS181*5+50.5,IF(AND(calc_gear1!Y181=0,AB177-AC177=-0.5),calc_gear1!AS181*5+50.5,calc_gear1!O181*5+50.5))</f>
        <v>50.5</v>
      </c>
    </row>
    <row r="179" spans="1:29">
      <c r="A179" s="7">
        <v>178</v>
      </c>
      <c r="B179" s="7">
        <v>178</v>
      </c>
      <c r="C179" s="92" t="b">
        <v>0</v>
      </c>
      <c r="D179" s="69" t="b">
        <v>0</v>
      </c>
      <c r="E179" s="93" t="b">
        <v>0</v>
      </c>
      <c r="G179" s="7" t="b">
        <f t="shared" si="26"/>
        <v>0</v>
      </c>
      <c r="H179" s="7" t="b">
        <f t="shared" si="27"/>
        <v>0</v>
      </c>
      <c r="I179" s="7" t="b">
        <f t="shared" si="28"/>
        <v>0</v>
      </c>
      <c r="K179" s="92" t="b">
        <v>0</v>
      </c>
      <c r="L179" s="69" t="b">
        <v>0</v>
      </c>
      <c r="M179" s="93" t="b">
        <v>0</v>
      </c>
      <c r="N179" s="7">
        <v>178</v>
      </c>
      <c r="O179" s="7" t="b">
        <f t="shared" si="29"/>
        <v>0</v>
      </c>
      <c r="P179" s="7" t="b">
        <f t="shared" si="30"/>
        <v>0</v>
      </c>
      <c r="Q179" s="7" t="b">
        <f t="shared" si="31"/>
        <v>0</v>
      </c>
      <c r="S179" s="7" t="b">
        <f t="shared" si="32"/>
        <v>0</v>
      </c>
      <c r="T179" s="7" t="b">
        <f t="shared" si="33"/>
        <v>0</v>
      </c>
      <c r="U179" s="7" t="b">
        <f t="shared" si="34"/>
        <v>0</v>
      </c>
      <c r="W179" s="7">
        <f t="shared" si="35"/>
        <v>178</v>
      </c>
      <c r="X179" s="7">
        <f>'v-t_chart'!C179</f>
        <v>0</v>
      </c>
      <c r="Y179" s="7">
        <f t="shared" si="36"/>
        <v>100</v>
      </c>
      <c r="Z179" s="7">
        <f t="shared" si="37"/>
        <v>110</v>
      </c>
      <c r="AA179" s="7">
        <f t="shared" si="38"/>
        <v>90</v>
      </c>
      <c r="AB179" s="7">
        <f ca="1">calc_gear1!AS182*5+50</f>
        <v>55</v>
      </c>
      <c r="AC179" s="7">
        <f ca="1">IF(AND(calc_gear1!AT182=-1,calc_gear1!Z182=1),calc_gear1!AS182*5+50.5,IF(AND(calc_gear1!Y182=0,AB178-AC178=-0.5),calc_gear1!AS182*5+50.5,calc_gear1!O182*5+50.5))</f>
        <v>55.5</v>
      </c>
    </row>
    <row r="180" spans="1:29">
      <c r="A180" s="7">
        <v>179</v>
      </c>
      <c r="B180" s="7">
        <v>179</v>
      </c>
      <c r="C180" s="92" t="b">
        <v>0</v>
      </c>
      <c r="D180" s="69" t="b">
        <v>0</v>
      </c>
      <c r="E180" s="93" t="b">
        <v>0</v>
      </c>
      <c r="G180" s="7" t="b">
        <f t="shared" si="26"/>
        <v>0</v>
      </c>
      <c r="H180" s="7" t="b">
        <f t="shared" si="27"/>
        <v>0</v>
      </c>
      <c r="I180" s="7" t="b">
        <f t="shared" si="28"/>
        <v>0</v>
      </c>
      <c r="K180" s="92" t="b">
        <v>0</v>
      </c>
      <c r="L180" s="69" t="b">
        <v>0</v>
      </c>
      <c r="M180" s="93" t="b">
        <v>0</v>
      </c>
      <c r="N180" s="7">
        <v>179</v>
      </c>
      <c r="O180" s="7" t="b">
        <f t="shared" si="29"/>
        <v>0</v>
      </c>
      <c r="P180" s="7" t="b">
        <f t="shared" si="30"/>
        <v>0</v>
      </c>
      <c r="Q180" s="7" t="b">
        <f t="shared" si="31"/>
        <v>0</v>
      </c>
      <c r="S180" s="7" t="b">
        <f t="shared" si="32"/>
        <v>0</v>
      </c>
      <c r="T180" s="7" t="b">
        <f t="shared" si="33"/>
        <v>0</v>
      </c>
      <c r="U180" s="7" t="b">
        <f t="shared" si="34"/>
        <v>0</v>
      </c>
      <c r="W180" s="7">
        <f t="shared" si="35"/>
        <v>179</v>
      </c>
      <c r="X180" s="7">
        <f>'v-t_chart'!C180</f>
        <v>0</v>
      </c>
      <c r="Y180" s="7">
        <f t="shared" si="36"/>
        <v>100</v>
      </c>
      <c r="Z180" s="7">
        <f t="shared" si="37"/>
        <v>110</v>
      </c>
      <c r="AA180" s="7">
        <f t="shared" si="38"/>
        <v>90</v>
      </c>
      <c r="AB180" s="7">
        <f ca="1">calc_gear1!AS183*5+50</f>
        <v>55</v>
      </c>
      <c r="AC180" s="7">
        <f ca="1">IF(AND(calc_gear1!AT183=-1,calc_gear1!Z183=1),calc_gear1!AS183*5+50.5,IF(AND(calc_gear1!Y183=0,AB179-AC179=-0.5),calc_gear1!AS183*5+50.5,calc_gear1!O183*5+50.5))</f>
        <v>55.5</v>
      </c>
    </row>
    <row r="181" spans="1:29">
      <c r="A181" s="7">
        <v>180</v>
      </c>
      <c r="B181" s="7">
        <v>180</v>
      </c>
      <c r="C181" s="92" t="b">
        <v>0</v>
      </c>
      <c r="D181" s="69" t="b">
        <v>0</v>
      </c>
      <c r="E181" s="93" t="b">
        <v>0</v>
      </c>
      <c r="G181" s="7" t="b">
        <f t="shared" si="26"/>
        <v>0</v>
      </c>
      <c r="H181" s="7" t="b">
        <f t="shared" si="27"/>
        <v>0</v>
      </c>
      <c r="I181" s="7" t="b">
        <f t="shared" si="28"/>
        <v>0</v>
      </c>
      <c r="K181" s="92" t="b">
        <v>0</v>
      </c>
      <c r="L181" s="69" t="b">
        <v>0</v>
      </c>
      <c r="M181" s="93" t="b">
        <v>0</v>
      </c>
      <c r="N181" s="7">
        <v>180</v>
      </c>
      <c r="O181" s="7" t="b">
        <f t="shared" si="29"/>
        <v>0</v>
      </c>
      <c r="P181" s="7" t="b">
        <f t="shared" si="30"/>
        <v>0</v>
      </c>
      <c r="Q181" s="7" t="b">
        <f t="shared" si="31"/>
        <v>0</v>
      </c>
      <c r="S181" s="7" t="b">
        <f t="shared" si="32"/>
        <v>0</v>
      </c>
      <c r="T181" s="7" t="b">
        <f t="shared" si="33"/>
        <v>0</v>
      </c>
      <c r="U181" s="7" t="b">
        <f t="shared" si="34"/>
        <v>0</v>
      </c>
      <c r="W181" s="7">
        <f t="shared" si="35"/>
        <v>180</v>
      </c>
      <c r="X181" s="7">
        <f>'v-t_chart'!C181</f>
        <v>0</v>
      </c>
      <c r="Y181" s="7">
        <f t="shared" si="36"/>
        <v>100</v>
      </c>
      <c r="Z181" s="7">
        <f t="shared" si="37"/>
        <v>110</v>
      </c>
      <c r="AA181" s="7">
        <f t="shared" si="38"/>
        <v>90</v>
      </c>
      <c r="AB181" s="7">
        <f ca="1">calc_gear1!AS184*5+50</f>
        <v>55</v>
      </c>
      <c r="AC181" s="7">
        <f ca="1">IF(AND(calc_gear1!AT184=-1,calc_gear1!Z184=1),calc_gear1!AS184*5+50.5,IF(AND(calc_gear1!Y184=0,AB180-AC180=-0.5),calc_gear1!AS184*5+50.5,calc_gear1!O184*5+50.5))</f>
        <v>55.5</v>
      </c>
    </row>
    <row r="182" spans="1:29">
      <c r="A182" s="7">
        <v>181</v>
      </c>
      <c r="B182" s="7">
        <v>181</v>
      </c>
      <c r="C182" s="92" t="b">
        <v>0</v>
      </c>
      <c r="D182" s="69" t="b">
        <v>0</v>
      </c>
      <c r="E182" s="93" t="b">
        <v>0</v>
      </c>
      <c r="G182" s="7" t="b">
        <f t="shared" si="26"/>
        <v>0</v>
      </c>
      <c r="H182" s="7" t="b">
        <f t="shared" si="27"/>
        <v>0</v>
      </c>
      <c r="I182" s="7" t="b">
        <f t="shared" si="28"/>
        <v>0</v>
      </c>
      <c r="K182" s="92" t="b">
        <v>0</v>
      </c>
      <c r="L182" s="69" t="b">
        <v>0</v>
      </c>
      <c r="M182" s="93" t="b">
        <v>0</v>
      </c>
      <c r="N182" s="7">
        <v>181</v>
      </c>
      <c r="O182" s="7" t="b">
        <f t="shared" si="29"/>
        <v>0</v>
      </c>
      <c r="P182" s="7" t="b">
        <f t="shared" si="30"/>
        <v>0</v>
      </c>
      <c r="Q182" s="7" t="b">
        <f t="shared" si="31"/>
        <v>0</v>
      </c>
      <c r="S182" s="7" t="b">
        <f t="shared" si="32"/>
        <v>0</v>
      </c>
      <c r="T182" s="7" t="b">
        <f t="shared" si="33"/>
        <v>0</v>
      </c>
      <c r="U182" s="7" t="b">
        <f t="shared" si="34"/>
        <v>0</v>
      </c>
      <c r="W182" s="7">
        <f t="shared" si="35"/>
        <v>181</v>
      </c>
      <c r="X182" s="7">
        <f>'v-t_chart'!C182</f>
        <v>0</v>
      </c>
      <c r="Y182" s="7">
        <f t="shared" si="36"/>
        <v>100</v>
      </c>
      <c r="Z182" s="7">
        <f t="shared" si="37"/>
        <v>110</v>
      </c>
      <c r="AA182" s="7">
        <f t="shared" si="38"/>
        <v>90</v>
      </c>
      <c r="AB182" s="7">
        <f ca="1">calc_gear1!AS185*5+50</f>
        <v>55</v>
      </c>
      <c r="AC182" s="7">
        <f ca="1">IF(AND(calc_gear1!AT185=-1,calc_gear1!Z185=1),calc_gear1!AS185*5+50.5,IF(AND(calc_gear1!Y185=0,AB181-AC181=-0.5),calc_gear1!AS185*5+50.5,calc_gear1!O185*5+50.5))</f>
        <v>55.5</v>
      </c>
    </row>
    <row r="183" spans="1:29">
      <c r="A183" s="7">
        <v>182</v>
      </c>
      <c r="B183" s="7">
        <v>182</v>
      </c>
      <c r="C183" s="92" t="b">
        <v>0</v>
      </c>
      <c r="D183" s="69" t="b">
        <v>0</v>
      </c>
      <c r="E183" s="93" t="b">
        <v>0</v>
      </c>
      <c r="G183" s="7" t="b">
        <f t="shared" si="26"/>
        <v>0</v>
      </c>
      <c r="H183" s="7" t="b">
        <f t="shared" si="27"/>
        <v>0</v>
      </c>
      <c r="I183" s="7" t="b">
        <f t="shared" si="28"/>
        <v>0</v>
      </c>
      <c r="K183" s="92" t="b">
        <v>0</v>
      </c>
      <c r="L183" s="69" t="b">
        <v>0</v>
      </c>
      <c r="M183" s="93" t="b">
        <v>0</v>
      </c>
      <c r="N183" s="7">
        <v>182</v>
      </c>
      <c r="O183" s="7" t="b">
        <f t="shared" si="29"/>
        <v>0</v>
      </c>
      <c r="P183" s="7" t="b">
        <f t="shared" si="30"/>
        <v>0</v>
      </c>
      <c r="Q183" s="7" t="b">
        <f t="shared" si="31"/>
        <v>0</v>
      </c>
      <c r="S183" s="7" t="b">
        <f t="shared" si="32"/>
        <v>0</v>
      </c>
      <c r="T183" s="7" t="b">
        <f t="shared" si="33"/>
        <v>0</v>
      </c>
      <c r="U183" s="7" t="b">
        <f t="shared" si="34"/>
        <v>0</v>
      </c>
      <c r="W183" s="7">
        <f t="shared" si="35"/>
        <v>182</v>
      </c>
      <c r="X183" s="7">
        <f>'v-t_chart'!C183</f>
        <v>0</v>
      </c>
      <c r="Y183" s="7">
        <f t="shared" si="36"/>
        <v>100</v>
      </c>
      <c r="Z183" s="7">
        <f t="shared" si="37"/>
        <v>110</v>
      </c>
      <c r="AA183" s="7">
        <f t="shared" si="38"/>
        <v>90</v>
      </c>
      <c r="AB183" s="7">
        <f ca="1">calc_gear1!AS186*5+50</f>
        <v>55</v>
      </c>
      <c r="AC183" s="7">
        <f ca="1">IF(AND(calc_gear1!AT186=-1,calc_gear1!Z186=1),calc_gear1!AS186*5+50.5,IF(AND(calc_gear1!Y186=0,AB182-AC182=-0.5),calc_gear1!AS186*5+50.5,calc_gear1!O186*5+50.5))</f>
        <v>55.5</v>
      </c>
    </row>
    <row r="184" spans="1:29">
      <c r="A184" s="7">
        <v>183</v>
      </c>
      <c r="B184" s="7">
        <v>183</v>
      </c>
      <c r="C184" s="92" t="b">
        <v>0</v>
      </c>
      <c r="D184" s="69" t="b">
        <v>0</v>
      </c>
      <c r="E184" s="93" t="b">
        <v>0</v>
      </c>
      <c r="G184" s="7" t="b">
        <f t="shared" si="26"/>
        <v>0</v>
      </c>
      <c r="H184" s="7" t="b">
        <f t="shared" si="27"/>
        <v>0</v>
      </c>
      <c r="I184" s="7" t="b">
        <f t="shared" si="28"/>
        <v>0</v>
      </c>
      <c r="K184" s="92" t="b">
        <v>1</v>
      </c>
      <c r="L184" s="69" t="b">
        <v>0</v>
      </c>
      <c r="M184" s="93" t="b">
        <v>0</v>
      </c>
      <c r="N184" s="7">
        <v>183</v>
      </c>
      <c r="O184" s="7" t="b">
        <f t="shared" si="29"/>
        <v>1</v>
      </c>
      <c r="P184" s="7" t="b">
        <f t="shared" si="30"/>
        <v>0</v>
      </c>
      <c r="Q184" s="7" t="b">
        <f t="shared" si="31"/>
        <v>0</v>
      </c>
      <c r="S184" s="7" t="b">
        <f t="shared" si="32"/>
        <v>1</v>
      </c>
      <c r="T184" s="7" t="b">
        <f t="shared" si="33"/>
        <v>0</v>
      </c>
      <c r="U184" s="7" t="b">
        <f t="shared" si="34"/>
        <v>0</v>
      </c>
      <c r="W184" s="7">
        <f t="shared" si="35"/>
        <v>183</v>
      </c>
      <c r="X184" s="7">
        <f>'v-t_chart'!C184</f>
        <v>2</v>
      </c>
      <c r="Y184" s="7">
        <f t="shared" si="36"/>
        <v>105</v>
      </c>
      <c r="Z184" s="7">
        <f t="shared" si="37"/>
        <v>110</v>
      </c>
      <c r="AA184" s="7">
        <f t="shared" si="38"/>
        <v>90</v>
      </c>
      <c r="AB184" s="7">
        <f ca="1">calc_gear1!AS187*5+50</f>
        <v>55</v>
      </c>
      <c r="AC184" s="7">
        <f ca="1">IF(AND(calc_gear1!AT187=-1,calc_gear1!Z187=1),calc_gear1!AS187*5+50.5,IF(AND(calc_gear1!Y187=0,AB183-AC183=-0.5),calc_gear1!AS187*5+50.5,calc_gear1!O187*5+50.5))</f>
        <v>50.5</v>
      </c>
    </row>
    <row r="185" spans="1:29">
      <c r="A185" s="7">
        <v>184</v>
      </c>
      <c r="B185" s="7">
        <v>184</v>
      </c>
      <c r="C185" s="92" t="b">
        <v>0</v>
      </c>
      <c r="D185" s="69" t="b">
        <v>0</v>
      </c>
      <c r="E185" s="93" t="b">
        <v>0</v>
      </c>
      <c r="G185" s="7" t="b">
        <f t="shared" si="26"/>
        <v>0</v>
      </c>
      <c r="H185" s="7" t="b">
        <f t="shared" si="27"/>
        <v>0</v>
      </c>
      <c r="I185" s="7" t="b">
        <f t="shared" si="28"/>
        <v>0</v>
      </c>
      <c r="K185" s="92" t="b">
        <v>1</v>
      </c>
      <c r="L185" s="69" t="b">
        <v>0</v>
      </c>
      <c r="M185" s="93" t="b">
        <v>0</v>
      </c>
      <c r="N185" s="7">
        <v>184</v>
      </c>
      <c r="O185" s="7" t="b">
        <f t="shared" si="29"/>
        <v>1</v>
      </c>
      <c r="P185" s="7" t="b">
        <f t="shared" si="30"/>
        <v>0</v>
      </c>
      <c r="Q185" s="7" t="b">
        <f t="shared" si="31"/>
        <v>0</v>
      </c>
      <c r="S185" s="7" t="b">
        <f t="shared" si="32"/>
        <v>1</v>
      </c>
      <c r="T185" s="7" t="b">
        <f t="shared" si="33"/>
        <v>0</v>
      </c>
      <c r="U185" s="7" t="b">
        <f t="shared" si="34"/>
        <v>0</v>
      </c>
      <c r="W185" s="7">
        <f t="shared" si="35"/>
        <v>184</v>
      </c>
      <c r="X185" s="7">
        <f>'v-t_chart'!C185</f>
        <v>6</v>
      </c>
      <c r="Y185" s="7">
        <f t="shared" si="36"/>
        <v>105</v>
      </c>
      <c r="Z185" s="7">
        <f t="shared" si="37"/>
        <v>110</v>
      </c>
      <c r="AA185" s="7">
        <f t="shared" si="38"/>
        <v>90</v>
      </c>
      <c r="AB185" s="7">
        <f ca="1">calc_gear1!AS188*5+50</f>
        <v>55</v>
      </c>
      <c r="AC185" s="7">
        <f ca="1">IF(AND(calc_gear1!AT188=-1,calc_gear1!Z188=1),calc_gear1!AS188*5+50.5,IF(AND(calc_gear1!Y188=0,AB184-AC184=-0.5),calc_gear1!AS188*5+50.5,calc_gear1!O188*5+50.5))</f>
        <v>50.5</v>
      </c>
    </row>
    <row r="186" spans="1:29">
      <c r="A186" s="7">
        <v>185</v>
      </c>
      <c r="B186" s="7">
        <v>185</v>
      </c>
      <c r="C186" s="92" t="b">
        <v>1</v>
      </c>
      <c r="D186" s="69" t="b">
        <v>0</v>
      </c>
      <c r="E186" s="93" t="b">
        <v>0</v>
      </c>
      <c r="G186" s="7" t="b">
        <f t="shared" si="26"/>
        <v>1</v>
      </c>
      <c r="H186" s="7" t="b">
        <f t="shared" si="27"/>
        <v>0</v>
      </c>
      <c r="I186" s="7" t="b">
        <f t="shared" si="28"/>
        <v>0</v>
      </c>
      <c r="K186" s="92" t="b">
        <v>1</v>
      </c>
      <c r="L186" s="69" t="b">
        <v>0</v>
      </c>
      <c r="M186" s="93" t="b">
        <v>0</v>
      </c>
      <c r="N186" s="7">
        <v>185</v>
      </c>
      <c r="O186" s="7" t="b">
        <f t="shared" si="29"/>
        <v>1</v>
      </c>
      <c r="P186" s="7" t="b">
        <f t="shared" si="30"/>
        <v>0</v>
      </c>
      <c r="Q186" s="7" t="b">
        <f t="shared" si="31"/>
        <v>0</v>
      </c>
      <c r="S186" s="7" t="b">
        <f t="shared" si="32"/>
        <v>1</v>
      </c>
      <c r="T186" s="7" t="b">
        <f t="shared" si="33"/>
        <v>0</v>
      </c>
      <c r="U186" s="7" t="b">
        <f t="shared" si="34"/>
        <v>0</v>
      </c>
      <c r="W186" s="7">
        <f t="shared" si="35"/>
        <v>185</v>
      </c>
      <c r="X186" s="7">
        <f>'v-t_chart'!C186</f>
        <v>12.4</v>
      </c>
      <c r="Y186" s="7">
        <f t="shared" si="36"/>
        <v>105</v>
      </c>
      <c r="Z186" s="7">
        <f t="shared" si="37"/>
        <v>110</v>
      </c>
      <c r="AA186" s="7">
        <f t="shared" si="38"/>
        <v>90</v>
      </c>
      <c r="AB186" s="7">
        <f ca="1">calc_gear1!AS189*5+50</f>
        <v>55</v>
      </c>
      <c r="AC186" s="7">
        <f ca="1">IF(AND(calc_gear1!AT189=-1,calc_gear1!Z189=1),calc_gear1!AS189*5+50.5,IF(AND(calc_gear1!Y189=0,AB185-AC185=-0.5),calc_gear1!AS189*5+50.5,calc_gear1!O189*5+50.5))</f>
        <v>50.5</v>
      </c>
    </row>
    <row r="187" spans="1:29">
      <c r="A187" s="7">
        <v>186</v>
      </c>
      <c r="B187" s="7">
        <v>186</v>
      </c>
      <c r="C187" s="92" t="b">
        <v>1</v>
      </c>
      <c r="D187" s="69" t="b">
        <v>0</v>
      </c>
      <c r="E187" s="93" t="b">
        <v>0</v>
      </c>
      <c r="G187" s="7" t="b">
        <f t="shared" si="26"/>
        <v>1</v>
      </c>
      <c r="H187" s="7" t="b">
        <f t="shared" si="27"/>
        <v>0</v>
      </c>
      <c r="I187" s="7" t="b">
        <f t="shared" si="28"/>
        <v>0</v>
      </c>
      <c r="K187" s="92" t="b">
        <v>1</v>
      </c>
      <c r="L187" s="69" t="b">
        <v>0</v>
      </c>
      <c r="M187" s="93" t="b">
        <v>0</v>
      </c>
      <c r="N187" s="7">
        <v>186</v>
      </c>
      <c r="O187" s="7" t="b">
        <f t="shared" si="29"/>
        <v>1</v>
      </c>
      <c r="P187" s="7" t="b">
        <f t="shared" si="30"/>
        <v>0</v>
      </c>
      <c r="Q187" s="7" t="b">
        <f t="shared" si="31"/>
        <v>0</v>
      </c>
      <c r="S187" s="7" t="b">
        <f t="shared" si="32"/>
        <v>1</v>
      </c>
      <c r="T187" s="7" t="b">
        <f t="shared" si="33"/>
        <v>0</v>
      </c>
      <c r="U187" s="7" t="b">
        <f t="shared" si="34"/>
        <v>0</v>
      </c>
      <c r="W187" s="7">
        <f t="shared" si="35"/>
        <v>186</v>
      </c>
      <c r="X187" s="7">
        <f>'v-t_chart'!C187</f>
        <v>21.4</v>
      </c>
      <c r="Y187" s="7">
        <f t="shared" si="36"/>
        <v>105</v>
      </c>
      <c r="Z187" s="7">
        <f t="shared" si="37"/>
        <v>110</v>
      </c>
      <c r="AA187" s="7">
        <f t="shared" si="38"/>
        <v>90</v>
      </c>
      <c r="AB187" s="7">
        <f ca="1">calc_gear1!AS190*5+50</f>
        <v>55</v>
      </c>
      <c r="AC187" s="7">
        <f ca="1">IF(AND(calc_gear1!AT190=-1,calc_gear1!Z190=1),calc_gear1!AS190*5+50.5,IF(AND(calc_gear1!Y190=0,AB186-AC186=-0.5),calc_gear1!AS190*5+50.5,calc_gear1!O190*5+50.5))</f>
        <v>50.5</v>
      </c>
    </row>
    <row r="188" spans="1:29">
      <c r="A188" s="7">
        <v>187</v>
      </c>
      <c r="B188" s="7">
        <v>187</v>
      </c>
      <c r="C188" s="92" t="b">
        <v>1</v>
      </c>
      <c r="D188" s="69" t="b">
        <v>0</v>
      </c>
      <c r="E188" s="93" t="b">
        <v>0</v>
      </c>
      <c r="G188" s="7" t="b">
        <f t="shared" si="26"/>
        <v>1</v>
      </c>
      <c r="H188" s="7" t="b">
        <f t="shared" si="27"/>
        <v>0</v>
      </c>
      <c r="I188" s="7" t="b">
        <f t="shared" si="28"/>
        <v>0</v>
      </c>
      <c r="K188" s="92" t="b">
        <v>1</v>
      </c>
      <c r="L188" s="69" t="b">
        <v>0</v>
      </c>
      <c r="M188" s="93" t="b">
        <v>0</v>
      </c>
      <c r="N188" s="7">
        <v>187</v>
      </c>
      <c r="O188" s="7" t="b">
        <f t="shared" si="29"/>
        <v>1</v>
      </c>
      <c r="P188" s="7" t="b">
        <f t="shared" si="30"/>
        <v>0</v>
      </c>
      <c r="Q188" s="7" t="b">
        <f t="shared" si="31"/>
        <v>0</v>
      </c>
      <c r="S188" s="7" t="b">
        <f t="shared" si="32"/>
        <v>1</v>
      </c>
      <c r="T188" s="7" t="b">
        <f t="shared" si="33"/>
        <v>0</v>
      </c>
      <c r="U188" s="7" t="b">
        <f t="shared" si="34"/>
        <v>0</v>
      </c>
      <c r="W188" s="7">
        <f t="shared" si="35"/>
        <v>187</v>
      </c>
      <c r="X188" s="7">
        <f>'v-t_chart'!C188</f>
        <v>30</v>
      </c>
      <c r="Y188" s="7">
        <f t="shared" si="36"/>
        <v>105</v>
      </c>
      <c r="Z188" s="7">
        <f t="shared" si="37"/>
        <v>110</v>
      </c>
      <c r="AA188" s="7">
        <f t="shared" si="38"/>
        <v>90</v>
      </c>
      <c r="AB188" s="7">
        <f ca="1">calc_gear1!AS191*5+50</f>
        <v>55</v>
      </c>
      <c r="AC188" s="7">
        <f ca="1">IF(AND(calc_gear1!AT191=-1,calc_gear1!Z191=1),calc_gear1!AS191*5+50.5,IF(AND(calc_gear1!Y191=0,AB187-AC187=-0.5),calc_gear1!AS191*5+50.5,calc_gear1!O191*5+50.5))</f>
        <v>50.5</v>
      </c>
    </row>
    <row r="189" spans="1:29">
      <c r="A189" s="7">
        <v>188</v>
      </c>
      <c r="B189" s="7">
        <v>188</v>
      </c>
      <c r="C189" s="92" t="b">
        <v>1</v>
      </c>
      <c r="D189" s="69" t="b">
        <v>0</v>
      </c>
      <c r="E189" s="93" t="b">
        <v>0</v>
      </c>
      <c r="G189" s="7" t="b">
        <f t="shared" si="26"/>
        <v>1</v>
      </c>
      <c r="H189" s="7" t="b">
        <f t="shared" si="27"/>
        <v>0</v>
      </c>
      <c r="I189" s="7" t="b">
        <f t="shared" si="28"/>
        <v>0</v>
      </c>
      <c r="K189" s="92" t="b">
        <v>1</v>
      </c>
      <c r="L189" s="69" t="b">
        <v>0</v>
      </c>
      <c r="M189" s="93" t="b">
        <v>0</v>
      </c>
      <c r="N189" s="7">
        <v>188</v>
      </c>
      <c r="O189" s="7" t="b">
        <f t="shared" si="29"/>
        <v>1</v>
      </c>
      <c r="P189" s="7" t="b">
        <f t="shared" si="30"/>
        <v>0</v>
      </c>
      <c r="Q189" s="7" t="b">
        <f t="shared" si="31"/>
        <v>0</v>
      </c>
      <c r="S189" s="7" t="b">
        <f t="shared" si="32"/>
        <v>1</v>
      </c>
      <c r="T189" s="7" t="b">
        <f t="shared" si="33"/>
        <v>0</v>
      </c>
      <c r="U189" s="7" t="b">
        <f t="shared" si="34"/>
        <v>0</v>
      </c>
      <c r="W189" s="7">
        <f t="shared" si="35"/>
        <v>188</v>
      </c>
      <c r="X189" s="7">
        <f>'v-t_chart'!C189</f>
        <v>37.1</v>
      </c>
      <c r="Y189" s="7">
        <f t="shared" si="36"/>
        <v>105</v>
      </c>
      <c r="Z189" s="7">
        <f t="shared" si="37"/>
        <v>110</v>
      </c>
      <c r="AA189" s="7">
        <f t="shared" si="38"/>
        <v>90</v>
      </c>
      <c r="AB189" s="7">
        <f ca="1">calc_gear1!AS192*5+50</f>
        <v>55</v>
      </c>
      <c r="AC189" s="7">
        <f ca="1">IF(AND(calc_gear1!AT192=-1,calc_gear1!Z192=1),calc_gear1!AS192*5+50.5,IF(AND(calc_gear1!Y192=0,AB188-AC188=-0.5),calc_gear1!AS192*5+50.5,calc_gear1!O192*5+50.5))</f>
        <v>50.5</v>
      </c>
    </row>
    <row r="190" spans="1:29">
      <c r="A190" s="7">
        <v>189</v>
      </c>
      <c r="B190" s="7">
        <v>189</v>
      </c>
      <c r="C190" s="92" t="b">
        <v>1</v>
      </c>
      <c r="D190" s="69" t="b">
        <v>0</v>
      </c>
      <c r="E190" s="93" t="b">
        <v>0</v>
      </c>
      <c r="G190" s="7" t="b">
        <f t="shared" si="26"/>
        <v>1</v>
      </c>
      <c r="H190" s="7" t="b">
        <f t="shared" si="27"/>
        <v>0</v>
      </c>
      <c r="I190" s="7" t="b">
        <f t="shared" si="28"/>
        <v>0</v>
      </c>
      <c r="K190" s="92" t="b">
        <v>1</v>
      </c>
      <c r="L190" s="69" t="b">
        <v>0</v>
      </c>
      <c r="M190" s="93" t="b">
        <v>0</v>
      </c>
      <c r="N190" s="7">
        <v>189</v>
      </c>
      <c r="O190" s="7" t="b">
        <f t="shared" si="29"/>
        <v>1</v>
      </c>
      <c r="P190" s="7" t="b">
        <f t="shared" si="30"/>
        <v>0</v>
      </c>
      <c r="Q190" s="7" t="b">
        <f t="shared" si="31"/>
        <v>0</v>
      </c>
      <c r="S190" s="7" t="b">
        <f t="shared" si="32"/>
        <v>1</v>
      </c>
      <c r="T190" s="7" t="b">
        <f t="shared" si="33"/>
        <v>0</v>
      </c>
      <c r="U190" s="7" t="b">
        <f t="shared" si="34"/>
        <v>0</v>
      </c>
      <c r="W190" s="7">
        <f t="shared" si="35"/>
        <v>189</v>
      </c>
      <c r="X190" s="7">
        <f>'v-t_chart'!C190</f>
        <v>42.5</v>
      </c>
      <c r="Y190" s="7">
        <f t="shared" si="36"/>
        <v>105</v>
      </c>
      <c r="Z190" s="7">
        <f t="shared" si="37"/>
        <v>110</v>
      </c>
      <c r="AA190" s="7">
        <f t="shared" si="38"/>
        <v>90</v>
      </c>
      <c r="AB190" s="7">
        <f ca="1">calc_gear1!AS193*5+50</f>
        <v>55</v>
      </c>
      <c r="AC190" s="7">
        <f ca="1">IF(AND(calc_gear1!AT193=-1,calc_gear1!Z193=1),calc_gear1!AS193*5+50.5,IF(AND(calc_gear1!Y193=0,AB189-AC189=-0.5),calc_gear1!AS193*5+50.5,calc_gear1!O193*5+50.5))</f>
        <v>50.5</v>
      </c>
    </row>
    <row r="191" spans="1:29">
      <c r="A191" s="7">
        <v>190</v>
      </c>
      <c r="B191" s="7">
        <v>190</v>
      </c>
      <c r="C191" s="92" t="b">
        <v>1</v>
      </c>
      <c r="D191" s="69" t="b">
        <v>0</v>
      </c>
      <c r="E191" s="93" t="b">
        <v>0</v>
      </c>
      <c r="G191" s="7" t="b">
        <f t="shared" si="26"/>
        <v>1</v>
      </c>
      <c r="H191" s="7" t="b">
        <f t="shared" si="27"/>
        <v>0</v>
      </c>
      <c r="I191" s="7" t="b">
        <f t="shared" si="28"/>
        <v>0</v>
      </c>
      <c r="K191" s="92" t="b">
        <v>1</v>
      </c>
      <c r="L191" s="69" t="b">
        <v>0</v>
      </c>
      <c r="M191" s="93" t="b">
        <v>0</v>
      </c>
      <c r="N191" s="7">
        <v>190</v>
      </c>
      <c r="O191" s="7" t="b">
        <f t="shared" si="29"/>
        <v>1</v>
      </c>
      <c r="P191" s="7" t="b">
        <f t="shared" si="30"/>
        <v>0</v>
      </c>
      <c r="Q191" s="7" t="b">
        <f t="shared" si="31"/>
        <v>0</v>
      </c>
      <c r="S191" s="7" t="b">
        <f t="shared" si="32"/>
        <v>1</v>
      </c>
      <c r="T191" s="7" t="b">
        <f t="shared" si="33"/>
        <v>0</v>
      </c>
      <c r="U191" s="7" t="b">
        <f t="shared" si="34"/>
        <v>0</v>
      </c>
      <c r="W191" s="7">
        <f t="shared" si="35"/>
        <v>190</v>
      </c>
      <c r="X191" s="7">
        <f>'v-t_chart'!C191</f>
        <v>46.6</v>
      </c>
      <c r="Y191" s="7">
        <f t="shared" si="36"/>
        <v>105</v>
      </c>
      <c r="Z191" s="7">
        <f t="shared" si="37"/>
        <v>110</v>
      </c>
      <c r="AA191" s="7">
        <f t="shared" si="38"/>
        <v>90</v>
      </c>
      <c r="AB191" s="7">
        <f ca="1">calc_gear1!AS194*5+50</f>
        <v>55</v>
      </c>
      <c r="AC191" s="7">
        <f ca="1">IF(AND(calc_gear1!AT194=-1,calc_gear1!Z194=1),calc_gear1!AS194*5+50.5,IF(AND(calc_gear1!Y194=0,AB190-AC190=-0.5),calc_gear1!AS194*5+50.5,calc_gear1!O194*5+50.5))</f>
        <v>50.5</v>
      </c>
    </row>
    <row r="192" spans="1:29">
      <c r="A192" s="7">
        <v>191</v>
      </c>
      <c r="B192" s="7">
        <v>191</v>
      </c>
      <c r="C192" s="92" t="b">
        <v>1</v>
      </c>
      <c r="D192" s="69" t="b">
        <v>0</v>
      </c>
      <c r="E192" s="93" t="b">
        <v>0</v>
      </c>
      <c r="G192" s="7" t="b">
        <f t="shared" si="26"/>
        <v>1</v>
      </c>
      <c r="H192" s="7" t="b">
        <f t="shared" si="27"/>
        <v>0</v>
      </c>
      <c r="I192" s="7" t="b">
        <f t="shared" si="28"/>
        <v>0</v>
      </c>
      <c r="K192" s="92" t="b">
        <v>1</v>
      </c>
      <c r="L192" s="69" t="b">
        <v>0</v>
      </c>
      <c r="M192" s="93" t="b">
        <v>0</v>
      </c>
      <c r="N192" s="7">
        <v>191</v>
      </c>
      <c r="O192" s="7" t="b">
        <f t="shared" si="29"/>
        <v>1</v>
      </c>
      <c r="P192" s="7" t="b">
        <f t="shared" si="30"/>
        <v>0</v>
      </c>
      <c r="Q192" s="7" t="b">
        <f t="shared" si="31"/>
        <v>0</v>
      </c>
      <c r="S192" s="7" t="b">
        <f t="shared" si="32"/>
        <v>1</v>
      </c>
      <c r="T192" s="7" t="b">
        <f t="shared" si="33"/>
        <v>0</v>
      </c>
      <c r="U192" s="7" t="b">
        <f t="shared" si="34"/>
        <v>0</v>
      </c>
      <c r="W192" s="7">
        <f t="shared" si="35"/>
        <v>191</v>
      </c>
      <c r="X192" s="7">
        <f>'v-t_chart'!C192</f>
        <v>49.8</v>
      </c>
      <c r="Y192" s="7">
        <f t="shared" si="36"/>
        <v>105</v>
      </c>
      <c r="Z192" s="7">
        <f t="shared" si="37"/>
        <v>110</v>
      </c>
      <c r="AA192" s="7">
        <f t="shared" si="38"/>
        <v>90</v>
      </c>
      <c r="AB192" s="7">
        <f ca="1">calc_gear1!AS195*5+50</f>
        <v>55</v>
      </c>
      <c r="AC192" s="7">
        <f ca="1">IF(AND(calc_gear1!AT195=-1,calc_gear1!Z195=1),calc_gear1!AS195*5+50.5,IF(AND(calc_gear1!Y195=0,AB191-AC191=-0.5),calc_gear1!AS195*5+50.5,calc_gear1!O195*5+50.5))</f>
        <v>50.5</v>
      </c>
    </row>
    <row r="193" spans="1:29">
      <c r="A193" s="7">
        <v>192</v>
      </c>
      <c r="B193" s="7">
        <v>192</v>
      </c>
      <c r="C193" s="92" t="b">
        <v>1</v>
      </c>
      <c r="D193" s="69" t="b">
        <v>0</v>
      </c>
      <c r="E193" s="93" t="b">
        <v>0</v>
      </c>
      <c r="G193" s="7" t="b">
        <f t="shared" si="26"/>
        <v>1</v>
      </c>
      <c r="H193" s="7" t="b">
        <f t="shared" si="27"/>
        <v>0</v>
      </c>
      <c r="I193" s="7" t="b">
        <f t="shared" si="28"/>
        <v>0</v>
      </c>
      <c r="K193" s="92" t="b">
        <v>1</v>
      </c>
      <c r="L193" s="69" t="b">
        <v>0</v>
      </c>
      <c r="M193" s="93" t="b">
        <v>0</v>
      </c>
      <c r="N193" s="7">
        <v>192</v>
      </c>
      <c r="O193" s="7" t="b">
        <f t="shared" si="29"/>
        <v>1</v>
      </c>
      <c r="P193" s="7" t="b">
        <f t="shared" si="30"/>
        <v>0</v>
      </c>
      <c r="Q193" s="7" t="b">
        <f t="shared" si="31"/>
        <v>0</v>
      </c>
      <c r="S193" s="7" t="b">
        <f t="shared" si="32"/>
        <v>1</v>
      </c>
      <c r="T193" s="7" t="b">
        <f t="shared" si="33"/>
        <v>0</v>
      </c>
      <c r="U193" s="7" t="b">
        <f t="shared" si="34"/>
        <v>0</v>
      </c>
      <c r="W193" s="7">
        <f t="shared" si="35"/>
        <v>192</v>
      </c>
      <c r="X193" s="7">
        <f>'v-t_chart'!C193</f>
        <v>52.4</v>
      </c>
      <c r="Y193" s="7">
        <f t="shared" si="36"/>
        <v>105</v>
      </c>
      <c r="Z193" s="7">
        <f t="shared" si="37"/>
        <v>110</v>
      </c>
      <c r="AA193" s="7">
        <f t="shared" si="38"/>
        <v>90</v>
      </c>
      <c r="AB193" s="7">
        <f ca="1">calc_gear1!AS196*5+50</f>
        <v>55</v>
      </c>
      <c r="AC193" s="7">
        <f ca="1">IF(AND(calc_gear1!AT196=-1,calc_gear1!Z196=1),calc_gear1!AS196*5+50.5,IF(AND(calc_gear1!Y196=0,AB192-AC192=-0.5),calc_gear1!AS196*5+50.5,calc_gear1!O196*5+50.5))</f>
        <v>50.5</v>
      </c>
    </row>
    <row r="194" spans="1:29">
      <c r="A194" s="7">
        <v>193</v>
      </c>
      <c r="B194" s="7">
        <v>193</v>
      </c>
      <c r="C194" s="92" t="b">
        <v>1</v>
      </c>
      <c r="D194" s="69" t="b">
        <v>0</v>
      </c>
      <c r="E194" s="93" t="b">
        <v>0</v>
      </c>
      <c r="G194" s="7" t="b">
        <f t="shared" si="26"/>
        <v>1</v>
      </c>
      <c r="H194" s="7" t="b">
        <f t="shared" si="27"/>
        <v>0</v>
      </c>
      <c r="I194" s="7" t="b">
        <f t="shared" si="28"/>
        <v>0</v>
      </c>
      <c r="K194" s="92" t="b">
        <v>1</v>
      </c>
      <c r="L194" s="69" t="b">
        <v>0</v>
      </c>
      <c r="M194" s="93" t="b">
        <v>0</v>
      </c>
      <c r="N194" s="7">
        <v>193</v>
      </c>
      <c r="O194" s="7" t="b">
        <f t="shared" si="29"/>
        <v>1</v>
      </c>
      <c r="P194" s="7" t="b">
        <f t="shared" si="30"/>
        <v>0</v>
      </c>
      <c r="Q194" s="7" t="b">
        <f t="shared" si="31"/>
        <v>0</v>
      </c>
      <c r="S194" s="7" t="b">
        <f t="shared" si="32"/>
        <v>1</v>
      </c>
      <c r="T194" s="7" t="b">
        <f t="shared" si="33"/>
        <v>0</v>
      </c>
      <c r="U194" s="7" t="b">
        <f t="shared" si="34"/>
        <v>0</v>
      </c>
      <c r="W194" s="7">
        <f t="shared" si="35"/>
        <v>193</v>
      </c>
      <c r="X194" s="7">
        <f>'v-t_chart'!C194</f>
        <v>54.4</v>
      </c>
      <c r="Y194" s="7">
        <f t="shared" si="36"/>
        <v>105</v>
      </c>
      <c r="Z194" s="7">
        <f t="shared" si="37"/>
        <v>110</v>
      </c>
      <c r="AA194" s="7">
        <f t="shared" si="38"/>
        <v>90</v>
      </c>
      <c r="AB194" s="7">
        <f ca="1">calc_gear1!AS197*5+50</f>
        <v>55</v>
      </c>
      <c r="AC194" s="7">
        <f ca="1">IF(AND(calc_gear1!AT197=-1,calc_gear1!Z197=1),calc_gear1!AS197*5+50.5,IF(AND(calc_gear1!Y197=0,AB193-AC193=-0.5),calc_gear1!AS197*5+50.5,calc_gear1!O197*5+50.5))</f>
        <v>50.5</v>
      </c>
    </row>
    <row r="195" spans="1:29">
      <c r="A195" s="7">
        <v>194</v>
      </c>
      <c r="B195" s="7">
        <v>194</v>
      </c>
      <c r="C195" s="95" t="b">
        <v>1</v>
      </c>
      <c r="D195" s="6" t="b">
        <v>0</v>
      </c>
      <c r="E195" s="93" t="b">
        <v>0</v>
      </c>
      <c r="G195" s="7" t="b">
        <f t="shared" ref="G195:G258" si="39">C195</f>
        <v>1</v>
      </c>
      <c r="H195" s="7" t="b">
        <f t="shared" ref="H195:H258" si="40">D195</f>
        <v>0</v>
      </c>
      <c r="I195" s="7" t="b">
        <f t="shared" ref="I195:I258" si="41">E195</f>
        <v>0</v>
      </c>
      <c r="K195" s="92" t="b">
        <v>1</v>
      </c>
      <c r="L195" s="69" t="b">
        <v>0</v>
      </c>
      <c r="M195" s="93" t="b">
        <v>0</v>
      </c>
      <c r="N195" s="7">
        <v>194</v>
      </c>
      <c r="O195" s="7" t="b">
        <f t="shared" ref="O195:O258" si="42">K195</f>
        <v>1</v>
      </c>
      <c r="P195" s="7" t="b">
        <f t="shared" ref="P195:P258" si="43">L195</f>
        <v>0</v>
      </c>
      <c r="Q195" s="7" t="b">
        <f t="shared" ref="Q195:Q258" si="44">M195</f>
        <v>0</v>
      </c>
      <c r="S195" s="7" t="b">
        <f t="shared" ref="S195:S258" si="45">K195</f>
        <v>1</v>
      </c>
      <c r="T195" s="7" t="b">
        <f t="shared" ref="T195:T258" si="46">L195</f>
        <v>0</v>
      </c>
      <c r="U195" s="7" t="b">
        <f t="shared" ref="U195:U258" si="47">M195</f>
        <v>0</v>
      </c>
      <c r="W195" s="7">
        <f t="shared" ref="W195:W258" si="48">A195</f>
        <v>194</v>
      </c>
      <c r="X195" s="7">
        <f>'v-t_chart'!C195</f>
        <v>55.6</v>
      </c>
      <c r="Y195" s="7">
        <f t="shared" ref="Y195:Y258" si="49">IF(S195=TRUE,105,100)</f>
        <v>105</v>
      </c>
      <c r="Z195" s="7">
        <f t="shared" ref="Z195:Z258" si="50">IF(T195=TRUE,115,110)</f>
        <v>110</v>
      </c>
      <c r="AA195" s="7">
        <f t="shared" ref="AA195:AA258" si="51">IF(U195=TRUE,95,90)</f>
        <v>90</v>
      </c>
      <c r="AB195" s="7">
        <f ca="1">calc_gear1!AS198*5+50</f>
        <v>55</v>
      </c>
      <c r="AC195" s="7">
        <f ca="1">IF(AND(calc_gear1!AT198=-1,calc_gear1!Z198=1),calc_gear1!AS198*5+50.5,IF(AND(calc_gear1!Y198=0,AB194-AC194=-0.5),calc_gear1!AS198*5+50.5,calc_gear1!O198*5+50.5))</f>
        <v>50.5</v>
      </c>
    </row>
    <row r="196" spans="1:29">
      <c r="A196" s="7">
        <v>195</v>
      </c>
      <c r="B196" s="7">
        <v>195</v>
      </c>
      <c r="C196" s="95" t="b">
        <v>1</v>
      </c>
      <c r="D196" s="6" t="b">
        <v>0</v>
      </c>
      <c r="E196" s="93" t="b">
        <v>0</v>
      </c>
      <c r="G196" s="7" t="b">
        <f t="shared" si="39"/>
        <v>1</v>
      </c>
      <c r="H196" s="7" t="b">
        <f t="shared" si="40"/>
        <v>0</v>
      </c>
      <c r="I196" s="7" t="b">
        <f t="shared" si="41"/>
        <v>0</v>
      </c>
      <c r="K196" s="92" t="b">
        <v>0</v>
      </c>
      <c r="L196" s="69" t="b">
        <v>1</v>
      </c>
      <c r="M196" s="93" t="b">
        <v>0</v>
      </c>
      <c r="N196" s="7">
        <v>195</v>
      </c>
      <c r="O196" s="7" t="b">
        <f t="shared" si="42"/>
        <v>0</v>
      </c>
      <c r="P196" s="7" t="b">
        <f t="shared" si="43"/>
        <v>1</v>
      </c>
      <c r="Q196" s="7" t="b">
        <f t="shared" si="44"/>
        <v>0</v>
      </c>
      <c r="S196" s="7" t="b">
        <f t="shared" si="45"/>
        <v>0</v>
      </c>
      <c r="T196" s="7" t="b">
        <f t="shared" si="46"/>
        <v>1</v>
      </c>
      <c r="U196" s="7" t="b">
        <f t="shared" si="47"/>
        <v>0</v>
      </c>
      <c r="W196" s="7">
        <f t="shared" si="48"/>
        <v>195</v>
      </c>
      <c r="X196" s="7">
        <f>'v-t_chart'!C196</f>
        <v>56.1</v>
      </c>
      <c r="Y196" s="7">
        <f t="shared" si="49"/>
        <v>100</v>
      </c>
      <c r="Z196" s="7">
        <f t="shared" si="50"/>
        <v>115</v>
      </c>
      <c r="AA196" s="7">
        <f t="shared" si="51"/>
        <v>90</v>
      </c>
      <c r="AB196" s="7">
        <f ca="1">calc_gear1!AS199*5+50</f>
        <v>55</v>
      </c>
      <c r="AC196" s="7">
        <f ca="1">IF(AND(calc_gear1!AT199=-1,calc_gear1!Z199=1),calc_gear1!AS199*5+50.5,IF(AND(calc_gear1!Y199=0,AB195-AC195=-0.5),calc_gear1!AS199*5+50.5,calc_gear1!O199*5+50.5))</f>
        <v>50.5</v>
      </c>
    </row>
    <row r="197" spans="1:29">
      <c r="A197" s="7">
        <v>196</v>
      </c>
      <c r="B197" s="7">
        <v>196</v>
      </c>
      <c r="C197" s="95" t="b">
        <v>1</v>
      </c>
      <c r="D197" s="6" t="b">
        <v>0</v>
      </c>
      <c r="E197" s="93" t="b">
        <v>0</v>
      </c>
      <c r="G197" s="7" t="b">
        <f t="shared" si="39"/>
        <v>1</v>
      </c>
      <c r="H197" s="7" t="b">
        <f t="shared" si="40"/>
        <v>0</v>
      </c>
      <c r="I197" s="7" t="b">
        <f t="shared" si="41"/>
        <v>0</v>
      </c>
      <c r="K197" s="92" t="b">
        <v>0</v>
      </c>
      <c r="L197" s="69" t="b">
        <v>1</v>
      </c>
      <c r="M197" s="93" t="b">
        <v>0</v>
      </c>
      <c r="N197" s="7">
        <v>196</v>
      </c>
      <c r="O197" s="7" t="b">
        <f t="shared" si="42"/>
        <v>0</v>
      </c>
      <c r="P197" s="7" t="b">
        <f t="shared" si="43"/>
        <v>1</v>
      </c>
      <c r="Q197" s="7" t="b">
        <f t="shared" si="44"/>
        <v>0</v>
      </c>
      <c r="S197" s="7" t="b">
        <f t="shared" si="45"/>
        <v>0</v>
      </c>
      <c r="T197" s="7" t="b">
        <f t="shared" si="46"/>
        <v>1</v>
      </c>
      <c r="U197" s="7" t="b">
        <f t="shared" si="47"/>
        <v>0</v>
      </c>
      <c r="W197" s="7">
        <f t="shared" si="48"/>
        <v>196</v>
      </c>
      <c r="X197" s="7">
        <f>'v-t_chart'!C197</f>
        <v>56.2</v>
      </c>
      <c r="Y197" s="7">
        <f t="shared" si="49"/>
        <v>100</v>
      </c>
      <c r="Z197" s="7">
        <f t="shared" si="50"/>
        <v>115</v>
      </c>
      <c r="AA197" s="7">
        <f t="shared" si="51"/>
        <v>90</v>
      </c>
      <c r="AB197" s="7">
        <f ca="1">calc_gear1!AS200*5+50</f>
        <v>55</v>
      </c>
      <c r="AC197" s="7">
        <f ca="1">IF(AND(calc_gear1!AT200=-1,calc_gear1!Z200=1),calc_gear1!AS200*5+50.5,IF(AND(calc_gear1!Y200=0,AB196-AC196=-0.5),calc_gear1!AS200*5+50.5,calc_gear1!O200*5+50.5))</f>
        <v>50.5</v>
      </c>
    </row>
    <row r="198" spans="1:29">
      <c r="A198" s="7">
        <v>197</v>
      </c>
      <c r="B198" s="7">
        <v>197</v>
      </c>
      <c r="C198" s="95" t="b">
        <v>1</v>
      </c>
      <c r="D198" s="6" t="b">
        <v>0</v>
      </c>
      <c r="E198" s="93" t="b">
        <v>0</v>
      </c>
      <c r="G198" s="7" t="b">
        <f t="shared" si="39"/>
        <v>1</v>
      </c>
      <c r="H198" s="7" t="b">
        <f t="shared" si="40"/>
        <v>0</v>
      </c>
      <c r="I198" s="7" t="b">
        <f t="shared" si="41"/>
        <v>0</v>
      </c>
      <c r="K198" s="92" t="b">
        <v>0</v>
      </c>
      <c r="L198" s="69" t="b">
        <v>1</v>
      </c>
      <c r="M198" s="93" t="b">
        <v>0</v>
      </c>
      <c r="N198" s="7">
        <v>197</v>
      </c>
      <c r="O198" s="7" t="b">
        <f t="shared" si="42"/>
        <v>0</v>
      </c>
      <c r="P198" s="7" t="b">
        <f t="shared" si="43"/>
        <v>1</v>
      </c>
      <c r="Q198" s="7" t="b">
        <f t="shared" si="44"/>
        <v>0</v>
      </c>
      <c r="S198" s="7" t="b">
        <f t="shared" si="45"/>
        <v>0</v>
      </c>
      <c r="T198" s="7" t="b">
        <f t="shared" si="46"/>
        <v>1</v>
      </c>
      <c r="U198" s="7" t="b">
        <f t="shared" si="47"/>
        <v>0</v>
      </c>
      <c r="W198" s="7">
        <f t="shared" si="48"/>
        <v>197</v>
      </c>
      <c r="X198" s="7">
        <f>'v-t_chart'!C198</f>
        <v>56.2</v>
      </c>
      <c r="Y198" s="7">
        <f t="shared" si="49"/>
        <v>100</v>
      </c>
      <c r="Z198" s="7">
        <f t="shared" si="50"/>
        <v>115</v>
      </c>
      <c r="AA198" s="7">
        <f t="shared" si="51"/>
        <v>90</v>
      </c>
      <c r="AB198" s="7">
        <f ca="1">calc_gear1!AS201*5+50</f>
        <v>55</v>
      </c>
      <c r="AC198" s="7">
        <f ca="1">IF(AND(calc_gear1!AT201=-1,calc_gear1!Z201=1),calc_gear1!AS201*5+50.5,IF(AND(calc_gear1!Y201=0,AB197-AC197=-0.5),calc_gear1!AS201*5+50.5,calc_gear1!O201*5+50.5))</f>
        <v>50.5</v>
      </c>
    </row>
    <row r="199" spans="1:29">
      <c r="A199" s="7">
        <v>198</v>
      </c>
      <c r="B199" s="7">
        <v>198</v>
      </c>
      <c r="C199" s="95" t="b">
        <v>1</v>
      </c>
      <c r="D199" s="6" t="b">
        <v>0</v>
      </c>
      <c r="E199" s="93" t="b">
        <v>0</v>
      </c>
      <c r="G199" s="7" t="b">
        <f t="shared" si="39"/>
        <v>1</v>
      </c>
      <c r="H199" s="7" t="b">
        <f t="shared" si="40"/>
        <v>0</v>
      </c>
      <c r="I199" s="7" t="b">
        <f t="shared" si="41"/>
        <v>0</v>
      </c>
      <c r="K199" s="92" t="b">
        <v>0</v>
      </c>
      <c r="L199" s="69" t="b">
        <v>1</v>
      </c>
      <c r="M199" s="93" t="b">
        <v>0</v>
      </c>
      <c r="N199" s="7">
        <v>198</v>
      </c>
      <c r="O199" s="7" t="b">
        <f t="shared" si="42"/>
        <v>0</v>
      </c>
      <c r="P199" s="7" t="b">
        <f t="shared" si="43"/>
        <v>1</v>
      </c>
      <c r="Q199" s="7" t="b">
        <f t="shared" si="44"/>
        <v>0</v>
      </c>
      <c r="S199" s="7" t="b">
        <f t="shared" si="45"/>
        <v>0</v>
      </c>
      <c r="T199" s="7" t="b">
        <f t="shared" si="46"/>
        <v>1</v>
      </c>
      <c r="U199" s="7" t="b">
        <f t="shared" si="47"/>
        <v>0</v>
      </c>
      <c r="W199" s="7">
        <f t="shared" si="48"/>
        <v>198</v>
      </c>
      <c r="X199" s="7">
        <f>'v-t_chart'!C199</f>
        <v>56.2</v>
      </c>
      <c r="Y199" s="7">
        <f t="shared" si="49"/>
        <v>100</v>
      </c>
      <c r="Z199" s="7">
        <f t="shared" si="50"/>
        <v>115</v>
      </c>
      <c r="AA199" s="7">
        <f t="shared" si="51"/>
        <v>90</v>
      </c>
      <c r="AB199" s="7">
        <f ca="1">calc_gear1!AS202*5+50</f>
        <v>55</v>
      </c>
      <c r="AC199" s="7">
        <f ca="1">IF(AND(calc_gear1!AT202=-1,calc_gear1!Z202=1),calc_gear1!AS202*5+50.5,IF(AND(calc_gear1!Y202=0,AB198-AC198=-0.5),calc_gear1!AS202*5+50.5,calc_gear1!O202*5+50.5))</f>
        <v>50.5</v>
      </c>
    </row>
    <row r="200" spans="1:29">
      <c r="A200" s="7">
        <v>199</v>
      </c>
      <c r="B200" s="7">
        <v>199</v>
      </c>
      <c r="C200" s="95" t="b">
        <v>1</v>
      </c>
      <c r="D200" s="6" t="b">
        <v>0</v>
      </c>
      <c r="E200" s="93" t="b">
        <v>0</v>
      </c>
      <c r="G200" s="7" t="b">
        <f t="shared" si="39"/>
        <v>1</v>
      </c>
      <c r="H200" s="7" t="b">
        <f t="shared" si="40"/>
        <v>0</v>
      </c>
      <c r="I200" s="7" t="b">
        <f t="shared" si="41"/>
        <v>0</v>
      </c>
      <c r="K200" s="92" t="b">
        <v>0</v>
      </c>
      <c r="L200" s="69" t="b">
        <v>1</v>
      </c>
      <c r="M200" s="93" t="b">
        <v>0</v>
      </c>
      <c r="N200" s="7">
        <v>199</v>
      </c>
      <c r="O200" s="7" t="b">
        <f t="shared" si="42"/>
        <v>0</v>
      </c>
      <c r="P200" s="7" t="b">
        <f t="shared" si="43"/>
        <v>1</v>
      </c>
      <c r="Q200" s="7" t="b">
        <f t="shared" si="44"/>
        <v>0</v>
      </c>
      <c r="S200" s="7" t="b">
        <f t="shared" si="45"/>
        <v>0</v>
      </c>
      <c r="T200" s="7" t="b">
        <f t="shared" si="46"/>
        <v>1</v>
      </c>
      <c r="U200" s="7" t="b">
        <f t="shared" si="47"/>
        <v>0</v>
      </c>
      <c r="W200" s="7">
        <f t="shared" si="48"/>
        <v>199</v>
      </c>
      <c r="X200" s="7">
        <f>'v-t_chart'!C200</f>
        <v>56.7</v>
      </c>
      <c r="Y200" s="7">
        <f t="shared" si="49"/>
        <v>100</v>
      </c>
      <c r="Z200" s="7">
        <f t="shared" si="50"/>
        <v>115</v>
      </c>
      <c r="AA200" s="7">
        <f t="shared" si="51"/>
        <v>90</v>
      </c>
      <c r="AB200" s="7">
        <f ca="1">calc_gear1!AS203*5+50</f>
        <v>55</v>
      </c>
      <c r="AC200" s="7">
        <f ca="1">IF(AND(calc_gear1!AT203=-1,calc_gear1!Z203=1),calc_gear1!AS203*5+50.5,IF(AND(calc_gear1!Y203=0,AB199-AC199=-0.5),calc_gear1!AS203*5+50.5,calc_gear1!O203*5+50.5))</f>
        <v>50.5</v>
      </c>
    </row>
    <row r="201" spans="1:29">
      <c r="A201" s="7">
        <v>200</v>
      </c>
      <c r="B201" s="7">
        <v>200</v>
      </c>
      <c r="C201" s="95" t="b">
        <v>1</v>
      </c>
      <c r="D201" s="6" t="b">
        <v>0</v>
      </c>
      <c r="E201" s="93" t="b">
        <v>0</v>
      </c>
      <c r="G201" s="7" t="b">
        <f t="shared" si="39"/>
        <v>1</v>
      </c>
      <c r="H201" s="7" t="b">
        <f t="shared" si="40"/>
        <v>0</v>
      </c>
      <c r="I201" s="7" t="b">
        <f t="shared" si="41"/>
        <v>0</v>
      </c>
      <c r="K201" s="92" t="b">
        <v>0</v>
      </c>
      <c r="L201" s="69" t="b">
        <v>1</v>
      </c>
      <c r="M201" s="93" t="b">
        <v>0</v>
      </c>
      <c r="N201" s="7">
        <v>200</v>
      </c>
      <c r="O201" s="7" t="b">
        <f t="shared" si="42"/>
        <v>0</v>
      </c>
      <c r="P201" s="7" t="b">
        <f t="shared" si="43"/>
        <v>1</v>
      </c>
      <c r="Q201" s="7" t="b">
        <f t="shared" si="44"/>
        <v>0</v>
      </c>
      <c r="S201" s="7" t="b">
        <f t="shared" si="45"/>
        <v>0</v>
      </c>
      <c r="T201" s="7" t="b">
        <f t="shared" si="46"/>
        <v>1</v>
      </c>
      <c r="U201" s="7" t="b">
        <f t="shared" si="47"/>
        <v>0</v>
      </c>
      <c r="W201" s="7">
        <f t="shared" si="48"/>
        <v>200</v>
      </c>
      <c r="X201" s="7">
        <f>'v-t_chart'!C201</f>
        <v>57.2</v>
      </c>
      <c r="Y201" s="7">
        <f t="shared" si="49"/>
        <v>100</v>
      </c>
      <c r="Z201" s="7">
        <f t="shared" si="50"/>
        <v>115</v>
      </c>
      <c r="AA201" s="7">
        <f t="shared" si="51"/>
        <v>90</v>
      </c>
      <c r="AB201" s="7">
        <f ca="1">calc_gear1!AS204*5+50</f>
        <v>55</v>
      </c>
      <c r="AC201" s="7">
        <f ca="1">IF(AND(calc_gear1!AT204=-1,calc_gear1!Z204=1),calc_gear1!AS204*5+50.5,IF(AND(calc_gear1!Y204=0,AB200-AC200=-0.5),calc_gear1!AS204*5+50.5,calc_gear1!O204*5+50.5))</f>
        <v>50.5</v>
      </c>
    </row>
    <row r="202" spans="1:29">
      <c r="A202" s="7">
        <v>201</v>
      </c>
      <c r="B202" s="7">
        <v>201</v>
      </c>
      <c r="C202" s="95" t="b">
        <v>1</v>
      </c>
      <c r="D202" s="6" t="b">
        <v>0</v>
      </c>
      <c r="E202" s="93" t="b">
        <v>0</v>
      </c>
      <c r="G202" s="7" t="b">
        <f t="shared" si="39"/>
        <v>1</v>
      </c>
      <c r="H202" s="7" t="b">
        <f t="shared" si="40"/>
        <v>0</v>
      </c>
      <c r="I202" s="7" t="b">
        <f t="shared" si="41"/>
        <v>0</v>
      </c>
      <c r="K202" s="92" t="b">
        <v>0</v>
      </c>
      <c r="L202" s="69" t="b">
        <v>1</v>
      </c>
      <c r="M202" s="93" t="b">
        <v>0</v>
      </c>
      <c r="N202" s="7">
        <v>201</v>
      </c>
      <c r="O202" s="7" t="b">
        <f t="shared" si="42"/>
        <v>0</v>
      </c>
      <c r="P202" s="7" t="b">
        <f t="shared" si="43"/>
        <v>1</v>
      </c>
      <c r="Q202" s="7" t="b">
        <f t="shared" si="44"/>
        <v>0</v>
      </c>
      <c r="S202" s="7" t="b">
        <f t="shared" si="45"/>
        <v>0</v>
      </c>
      <c r="T202" s="7" t="b">
        <f t="shared" si="46"/>
        <v>1</v>
      </c>
      <c r="U202" s="7" t="b">
        <f t="shared" si="47"/>
        <v>0</v>
      </c>
      <c r="W202" s="7">
        <f t="shared" si="48"/>
        <v>201</v>
      </c>
      <c r="X202" s="7">
        <f>'v-t_chart'!C202</f>
        <v>57.7</v>
      </c>
      <c r="Y202" s="7">
        <f t="shared" si="49"/>
        <v>100</v>
      </c>
      <c r="Z202" s="7">
        <f t="shared" si="50"/>
        <v>115</v>
      </c>
      <c r="AA202" s="7">
        <f t="shared" si="51"/>
        <v>90</v>
      </c>
      <c r="AB202" s="7">
        <f ca="1">calc_gear1!AS205*5+50</f>
        <v>55</v>
      </c>
      <c r="AC202" s="7">
        <f ca="1">IF(AND(calc_gear1!AT205=-1,calc_gear1!Z205=1),calc_gear1!AS205*5+50.5,IF(AND(calc_gear1!Y205=0,AB201-AC201=-0.5),calc_gear1!AS205*5+50.5,calc_gear1!O205*5+50.5))</f>
        <v>50.5</v>
      </c>
    </row>
    <row r="203" spans="1:29">
      <c r="A203" s="7">
        <v>202</v>
      </c>
      <c r="B203" s="7">
        <v>202</v>
      </c>
      <c r="C203" s="95" t="b">
        <v>1</v>
      </c>
      <c r="D203" s="6" t="b">
        <v>0</v>
      </c>
      <c r="E203" s="93" t="b">
        <v>0</v>
      </c>
      <c r="G203" s="7" t="b">
        <f t="shared" si="39"/>
        <v>1</v>
      </c>
      <c r="H203" s="7" t="b">
        <f t="shared" si="40"/>
        <v>0</v>
      </c>
      <c r="I203" s="7" t="b">
        <f t="shared" si="41"/>
        <v>0</v>
      </c>
      <c r="K203" s="92" t="b">
        <v>0</v>
      </c>
      <c r="L203" s="69" t="b">
        <v>1</v>
      </c>
      <c r="M203" s="93" t="b">
        <v>0</v>
      </c>
      <c r="N203" s="7">
        <v>202</v>
      </c>
      <c r="O203" s="7" t="b">
        <f t="shared" si="42"/>
        <v>0</v>
      </c>
      <c r="P203" s="7" t="b">
        <f t="shared" si="43"/>
        <v>1</v>
      </c>
      <c r="Q203" s="7" t="b">
        <f t="shared" si="44"/>
        <v>0</v>
      </c>
      <c r="S203" s="7" t="b">
        <f t="shared" si="45"/>
        <v>0</v>
      </c>
      <c r="T203" s="7" t="b">
        <f t="shared" si="46"/>
        <v>1</v>
      </c>
      <c r="U203" s="7" t="b">
        <f t="shared" si="47"/>
        <v>0</v>
      </c>
      <c r="W203" s="7">
        <f t="shared" si="48"/>
        <v>202</v>
      </c>
      <c r="X203" s="7">
        <f>'v-t_chart'!C203</f>
        <v>58.2</v>
      </c>
      <c r="Y203" s="7">
        <f t="shared" si="49"/>
        <v>100</v>
      </c>
      <c r="Z203" s="7">
        <f t="shared" si="50"/>
        <v>115</v>
      </c>
      <c r="AA203" s="7">
        <f t="shared" si="51"/>
        <v>90</v>
      </c>
      <c r="AB203" s="7">
        <f ca="1">calc_gear1!AS206*5+50</f>
        <v>55</v>
      </c>
      <c r="AC203" s="7">
        <f ca="1">IF(AND(calc_gear1!AT206=-1,calc_gear1!Z206=1),calc_gear1!AS206*5+50.5,IF(AND(calc_gear1!Y206=0,AB202-AC202=-0.5),calc_gear1!AS206*5+50.5,calc_gear1!O206*5+50.5))</f>
        <v>50.5</v>
      </c>
    </row>
    <row r="204" spans="1:29">
      <c r="A204" s="7">
        <v>203</v>
      </c>
      <c r="B204" s="7">
        <v>203</v>
      </c>
      <c r="C204" s="92" t="b">
        <v>0</v>
      </c>
      <c r="D204" s="69" t="b">
        <v>1</v>
      </c>
      <c r="E204" s="93" t="b">
        <v>0</v>
      </c>
      <c r="G204" s="7" t="b">
        <f t="shared" si="39"/>
        <v>0</v>
      </c>
      <c r="H204" s="7" t="b">
        <f t="shared" si="40"/>
        <v>1</v>
      </c>
      <c r="I204" s="7" t="b">
        <f t="shared" si="41"/>
        <v>0</v>
      </c>
      <c r="K204" s="92" t="b">
        <v>0</v>
      </c>
      <c r="L204" s="69" t="b">
        <v>1</v>
      </c>
      <c r="M204" s="93" t="b">
        <v>0</v>
      </c>
      <c r="N204" s="7">
        <v>203</v>
      </c>
      <c r="O204" s="7" t="b">
        <f t="shared" si="42"/>
        <v>0</v>
      </c>
      <c r="P204" s="7" t="b">
        <f t="shared" si="43"/>
        <v>1</v>
      </c>
      <c r="Q204" s="7" t="b">
        <f t="shared" si="44"/>
        <v>0</v>
      </c>
      <c r="S204" s="7" t="b">
        <f t="shared" si="45"/>
        <v>0</v>
      </c>
      <c r="T204" s="7" t="b">
        <f t="shared" si="46"/>
        <v>1</v>
      </c>
      <c r="U204" s="7" t="b">
        <f t="shared" si="47"/>
        <v>0</v>
      </c>
      <c r="W204" s="7">
        <f t="shared" si="48"/>
        <v>203</v>
      </c>
      <c r="X204" s="7">
        <f>'v-t_chart'!C204</f>
        <v>58.7</v>
      </c>
      <c r="Y204" s="7">
        <f t="shared" si="49"/>
        <v>100</v>
      </c>
      <c r="Z204" s="7">
        <f t="shared" si="50"/>
        <v>115</v>
      </c>
      <c r="AA204" s="7">
        <f t="shared" si="51"/>
        <v>90</v>
      </c>
      <c r="AB204" s="7">
        <f ca="1">calc_gear1!AS207*5+50</f>
        <v>55</v>
      </c>
      <c r="AC204" s="7">
        <f ca="1">IF(AND(calc_gear1!AT207=-1,calc_gear1!Z207=1),calc_gear1!AS207*5+50.5,IF(AND(calc_gear1!Y207=0,AB203-AC203=-0.5),calc_gear1!AS207*5+50.5,calc_gear1!O207*5+50.5))</f>
        <v>50.5</v>
      </c>
    </row>
    <row r="205" spans="1:29">
      <c r="A205" s="7">
        <v>204</v>
      </c>
      <c r="B205" s="7">
        <v>204</v>
      </c>
      <c r="C205" s="92" t="b">
        <v>0</v>
      </c>
      <c r="D205" s="69" t="b">
        <v>1</v>
      </c>
      <c r="E205" s="93" t="b">
        <v>0</v>
      </c>
      <c r="G205" s="7" t="b">
        <f t="shared" si="39"/>
        <v>0</v>
      </c>
      <c r="H205" s="7" t="b">
        <f t="shared" si="40"/>
        <v>1</v>
      </c>
      <c r="I205" s="7" t="b">
        <f t="shared" si="41"/>
        <v>0</v>
      </c>
      <c r="K205" s="92" t="b">
        <v>0</v>
      </c>
      <c r="L205" s="69" t="b">
        <v>1</v>
      </c>
      <c r="M205" s="93" t="b">
        <v>0</v>
      </c>
      <c r="N205" s="7">
        <v>204</v>
      </c>
      <c r="O205" s="7" t="b">
        <f t="shared" si="42"/>
        <v>0</v>
      </c>
      <c r="P205" s="7" t="b">
        <f t="shared" si="43"/>
        <v>1</v>
      </c>
      <c r="Q205" s="7" t="b">
        <f t="shared" si="44"/>
        <v>0</v>
      </c>
      <c r="S205" s="7" t="b">
        <f t="shared" si="45"/>
        <v>0</v>
      </c>
      <c r="T205" s="7" t="b">
        <f t="shared" si="46"/>
        <v>1</v>
      </c>
      <c r="U205" s="7" t="b">
        <f t="shared" si="47"/>
        <v>0</v>
      </c>
      <c r="W205" s="7">
        <f t="shared" si="48"/>
        <v>204</v>
      </c>
      <c r="X205" s="7">
        <f>'v-t_chart'!C205</f>
        <v>59.3</v>
      </c>
      <c r="Y205" s="7">
        <f t="shared" si="49"/>
        <v>100</v>
      </c>
      <c r="Z205" s="7">
        <f t="shared" si="50"/>
        <v>115</v>
      </c>
      <c r="AA205" s="7">
        <f t="shared" si="51"/>
        <v>90</v>
      </c>
      <c r="AB205" s="7">
        <f ca="1">calc_gear1!AS208*5+50</f>
        <v>55</v>
      </c>
      <c r="AC205" s="7">
        <f ca="1">IF(AND(calc_gear1!AT208=-1,calc_gear1!Z208=1),calc_gear1!AS208*5+50.5,IF(AND(calc_gear1!Y208=0,AB204-AC204=-0.5),calc_gear1!AS208*5+50.5,calc_gear1!O208*5+50.5))</f>
        <v>50.5</v>
      </c>
    </row>
    <row r="206" spans="1:29">
      <c r="A206" s="7">
        <v>205</v>
      </c>
      <c r="B206" s="7">
        <v>205</v>
      </c>
      <c r="C206" s="92" t="b">
        <v>0</v>
      </c>
      <c r="D206" s="69" t="b">
        <v>1</v>
      </c>
      <c r="E206" s="93" t="b">
        <v>0</v>
      </c>
      <c r="G206" s="7" t="b">
        <f t="shared" si="39"/>
        <v>0</v>
      </c>
      <c r="H206" s="7" t="b">
        <f t="shared" si="40"/>
        <v>1</v>
      </c>
      <c r="I206" s="7" t="b">
        <f t="shared" si="41"/>
        <v>0</v>
      </c>
      <c r="K206" s="92" t="b">
        <v>0</v>
      </c>
      <c r="L206" s="69" t="b">
        <v>1</v>
      </c>
      <c r="M206" s="93" t="b">
        <v>0</v>
      </c>
      <c r="N206" s="7">
        <v>205</v>
      </c>
      <c r="O206" s="7" t="b">
        <f t="shared" si="42"/>
        <v>0</v>
      </c>
      <c r="P206" s="7" t="b">
        <f t="shared" si="43"/>
        <v>1</v>
      </c>
      <c r="Q206" s="7" t="b">
        <f t="shared" si="44"/>
        <v>0</v>
      </c>
      <c r="S206" s="7" t="b">
        <f t="shared" si="45"/>
        <v>0</v>
      </c>
      <c r="T206" s="7" t="b">
        <f t="shared" si="46"/>
        <v>1</v>
      </c>
      <c r="U206" s="7" t="b">
        <f t="shared" si="47"/>
        <v>0</v>
      </c>
      <c r="W206" s="7">
        <f t="shared" si="48"/>
        <v>205</v>
      </c>
      <c r="X206" s="7">
        <f>'v-t_chart'!C206</f>
        <v>59.8</v>
      </c>
      <c r="Y206" s="7">
        <f t="shared" si="49"/>
        <v>100</v>
      </c>
      <c r="Z206" s="7">
        <f t="shared" si="50"/>
        <v>115</v>
      </c>
      <c r="AA206" s="7">
        <f t="shared" si="51"/>
        <v>90</v>
      </c>
      <c r="AB206" s="7">
        <f ca="1">calc_gear1!AS209*5+50</f>
        <v>55</v>
      </c>
      <c r="AC206" s="7">
        <f ca="1">IF(AND(calc_gear1!AT209=-1,calc_gear1!Z209=1),calc_gear1!AS209*5+50.5,IF(AND(calc_gear1!Y209=0,AB205-AC205=-0.5),calc_gear1!AS209*5+50.5,calc_gear1!O209*5+50.5))</f>
        <v>50.5</v>
      </c>
    </row>
    <row r="207" spans="1:29">
      <c r="A207" s="7">
        <v>206</v>
      </c>
      <c r="B207" s="7">
        <v>206</v>
      </c>
      <c r="C207" s="92" t="b">
        <v>0</v>
      </c>
      <c r="D207" s="69" t="b">
        <v>1</v>
      </c>
      <c r="E207" s="93" t="b">
        <v>0</v>
      </c>
      <c r="G207" s="7" t="b">
        <f t="shared" si="39"/>
        <v>0</v>
      </c>
      <c r="H207" s="7" t="b">
        <f t="shared" si="40"/>
        <v>1</v>
      </c>
      <c r="I207" s="7" t="b">
        <f t="shared" si="41"/>
        <v>0</v>
      </c>
      <c r="K207" s="92" t="b">
        <v>0</v>
      </c>
      <c r="L207" s="69" t="b">
        <v>1</v>
      </c>
      <c r="M207" s="93" t="b">
        <v>0</v>
      </c>
      <c r="N207" s="7">
        <v>206</v>
      </c>
      <c r="O207" s="7" t="b">
        <f t="shared" si="42"/>
        <v>0</v>
      </c>
      <c r="P207" s="7" t="b">
        <f t="shared" si="43"/>
        <v>1</v>
      </c>
      <c r="Q207" s="7" t="b">
        <f t="shared" si="44"/>
        <v>0</v>
      </c>
      <c r="S207" s="7" t="b">
        <f t="shared" si="45"/>
        <v>0</v>
      </c>
      <c r="T207" s="7" t="b">
        <f t="shared" si="46"/>
        <v>1</v>
      </c>
      <c r="U207" s="7" t="b">
        <f t="shared" si="47"/>
        <v>0</v>
      </c>
      <c r="W207" s="7">
        <f t="shared" si="48"/>
        <v>206</v>
      </c>
      <c r="X207" s="7">
        <f>'v-t_chart'!C207</f>
        <v>60</v>
      </c>
      <c r="Y207" s="7">
        <f t="shared" si="49"/>
        <v>100</v>
      </c>
      <c r="Z207" s="7">
        <f t="shared" si="50"/>
        <v>115</v>
      </c>
      <c r="AA207" s="7">
        <f t="shared" si="51"/>
        <v>90</v>
      </c>
      <c r="AB207" s="7">
        <f ca="1">calc_gear1!AS210*5+50</f>
        <v>55</v>
      </c>
      <c r="AC207" s="7">
        <f ca="1">IF(AND(calc_gear1!AT210=-1,calc_gear1!Z210=1),calc_gear1!AS210*5+50.5,IF(AND(calc_gear1!Y210=0,AB206-AC206=-0.5),calc_gear1!AS210*5+50.5,calc_gear1!O210*5+50.5))</f>
        <v>50.5</v>
      </c>
    </row>
    <row r="208" spans="1:29">
      <c r="A208" s="7">
        <v>207</v>
      </c>
      <c r="B208" s="7">
        <v>207</v>
      </c>
      <c r="C208" s="92" t="b">
        <v>0</v>
      </c>
      <c r="D208" s="69" t="b">
        <v>1</v>
      </c>
      <c r="E208" s="93" t="b">
        <v>0</v>
      </c>
      <c r="G208" s="7" t="b">
        <f t="shared" si="39"/>
        <v>0</v>
      </c>
      <c r="H208" s="7" t="b">
        <f t="shared" si="40"/>
        <v>1</v>
      </c>
      <c r="I208" s="7" t="b">
        <f t="shared" si="41"/>
        <v>0</v>
      </c>
      <c r="K208" s="92" t="b">
        <v>0</v>
      </c>
      <c r="L208" s="69" t="b">
        <v>1</v>
      </c>
      <c r="M208" s="93" t="b">
        <v>0</v>
      </c>
      <c r="N208" s="7">
        <v>207</v>
      </c>
      <c r="O208" s="7" t="b">
        <f t="shared" si="42"/>
        <v>0</v>
      </c>
      <c r="P208" s="7" t="b">
        <f t="shared" si="43"/>
        <v>1</v>
      </c>
      <c r="Q208" s="7" t="b">
        <f t="shared" si="44"/>
        <v>0</v>
      </c>
      <c r="S208" s="7" t="b">
        <f t="shared" si="45"/>
        <v>0</v>
      </c>
      <c r="T208" s="7" t="b">
        <f t="shared" si="46"/>
        <v>1</v>
      </c>
      <c r="U208" s="7" t="b">
        <f t="shared" si="47"/>
        <v>0</v>
      </c>
      <c r="W208" s="7">
        <f t="shared" si="48"/>
        <v>207</v>
      </c>
      <c r="X208" s="7">
        <f>'v-t_chart'!C208</f>
        <v>60</v>
      </c>
      <c r="Y208" s="7">
        <f t="shared" si="49"/>
        <v>100</v>
      </c>
      <c r="Z208" s="7">
        <f t="shared" si="50"/>
        <v>115</v>
      </c>
      <c r="AA208" s="7">
        <f t="shared" si="51"/>
        <v>90</v>
      </c>
      <c r="AB208" s="7">
        <f ca="1">calc_gear1!AS211*5+50</f>
        <v>55</v>
      </c>
      <c r="AC208" s="7">
        <f ca="1">IF(AND(calc_gear1!AT211=-1,calc_gear1!Z211=1),calc_gear1!AS211*5+50.5,IF(AND(calc_gear1!Y211=0,AB207-AC207=-0.5),calc_gear1!AS211*5+50.5,calc_gear1!O211*5+50.5))</f>
        <v>50.5</v>
      </c>
    </row>
    <row r="209" spans="1:29">
      <c r="A209" s="7">
        <v>208</v>
      </c>
      <c r="B209" s="7">
        <v>208</v>
      </c>
      <c r="C209" s="92" t="b">
        <v>0</v>
      </c>
      <c r="D209" s="69" t="b">
        <v>1</v>
      </c>
      <c r="E209" s="93" t="b">
        <v>0</v>
      </c>
      <c r="G209" s="7" t="b">
        <f t="shared" si="39"/>
        <v>0</v>
      </c>
      <c r="H209" s="7" t="b">
        <f t="shared" si="40"/>
        <v>1</v>
      </c>
      <c r="I209" s="7" t="b">
        <f t="shared" si="41"/>
        <v>0</v>
      </c>
      <c r="K209" s="92" t="b">
        <v>0</v>
      </c>
      <c r="L209" s="69" t="b">
        <v>1</v>
      </c>
      <c r="M209" s="93" t="b">
        <v>0</v>
      </c>
      <c r="N209" s="7">
        <v>208</v>
      </c>
      <c r="O209" s="7" t="b">
        <f t="shared" si="42"/>
        <v>0</v>
      </c>
      <c r="P209" s="7" t="b">
        <f t="shared" si="43"/>
        <v>1</v>
      </c>
      <c r="Q209" s="7" t="b">
        <f t="shared" si="44"/>
        <v>0</v>
      </c>
      <c r="S209" s="7" t="b">
        <f t="shared" si="45"/>
        <v>0</v>
      </c>
      <c r="T209" s="7" t="b">
        <f t="shared" si="46"/>
        <v>1</v>
      </c>
      <c r="U209" s="7" t="b">
        <f t="shared" si="47"/>
        <v>0</v>
      </c>
      <c r="W209" s="7">
        <f t="shared" si="48"/>
        <v>208</v>
      </c>
      <c r="X209" s="7">
        <f>'v-t_chart'!C209</f>
        <v>59.9</v>
      </c>
      <c r="Y209" s="7">
        <f t="shared" si="49"/>
        <v>100</v>
      </c>
      <c r="Z209" s="7">
        <f t="shared" si="50"/>
        <v>115</v>
      </c>
      <c r="AA209" s="7">
        <f t="shared" si="51"/>
        <v>90</v>
      </c>
      <c r="AB209" s="7">
        <f ca="1">calc_gear1!AS212*5+50</f>
        <v>55</v>
      </c>
      <c r="AC209" s="7">
        <f ca="1">IF(AND(calc_gear1!AT212=-1,calc_gear1!Z212=1),calc_gear1!AS212*5+50.5,IF(AND(calc_gear1!Y212=0,AB208-AC208=-0.5),calc_gear1!AS212*5+50.5,calc_gear1!O212*5+50.5))</f>
        <v>50.5</v>
      </c>
    </row>
    <row r="210" spans="1:29">
      <c r="A210" s="7">
        <v>209</v>
      </c>
      <c r="B210" s="7">
        <v>209</v>
      </c>
      <c r="C210" s="92" t="b">
        <v>0</v>
      </c>
      <c r="D210" s="69" t="b">
        <v>1</v>
      </c>
      <c r="E210" s="93" t="b">
        <v>0</v>
      </c>
      <c r="G210" s="7" t="b">
        <f t="shared" si="39"/>
        <v>0</v>
      </c>
      <c r="H210" s="7" t="b">
        <f t="shared" si="40"/>
        <v>1</v>
      </c>
      <c r="I210" s="7" t="b">
        <f t="shared" si="41"/>
        <v>0</v>
      </c>
      <c r="K210" s="92" t="b">
        <v>0</v>
      </c>
      <c r="L210" s="69" t="b">
        <v>1</v>
      </c>
      <c r="M210" s="93" t="b">
        <v>0</v>
      </c>
      <c r="N210" s="7">
        <v>209</v>
      </c>
      <c r="O210" s="7" t="b">
        <f t="shared" si="42"/>
        <v>0</v>
      </c>
      <c r="P210" s="7" t="b">
        <f t="shared" si="43"/>
        <v>1</v>
      </c>
      <c r="Q210" s="7" t="b">
        <f t="shared" si="44"/>
        <v>0</v>
      </c>
      <c r="S210" s="7" t="b">
        <f t="shared" si="45"/>
        <v>0</v>
      </c>
      <c r="T210" s="7" t="b">
        <f t="shared" si="46"/>
        <v>1</v>
      </c>
      <c r="U210" s="7" t="b">
        <f t="shared" si="47"/>
        <v>0</v>
      </c>
      <c r="W210" s="7">
        <f t="shared" si="48"/>
        <v>209</v>
      </c>
      <c r="X210" s="7">
        <f>'v-t_chart'!C210</f>
        <v>59.9</v>
      </c>
      <c r="Y210" s="7">
        <f t="shared" si="49"/>
        <v>100</v>
      </c>
      <c r="Z210" s="7">
        <f t="shared" si="50"/>
        <v>115</v>
      </c>
      <c r="AA210" s="7">
        <f t="shared" si="51"/>
        <v>90</v>
      </c>
      <c r="AB210" s="7">
        <f ca="1">calc_gear1!AS213*5+50</f>
        <v>55</v>
      </c>
      <c r="AC210" s="7">
        <f ca="1">IF(AND(calc_gear1!AT213=-1,calc_gear1!Z213=1),calc_gear1!AS213*5+50.5,IF(AND(calc_gear1!Y213=0,AB209-AC209=-0.5),calc_gear1!AS213*5+50.5,calc_gear1!O213*5+50.5))</f>
        <v>50.5</v>
      </c>
    </row>
    <row r="211" spans="1:29">
      <c r="A211" s="7">
        <v>210</v>
      </c>
      <c r="B211" s="7">
        <v>210</v>
      </c>
      <c r="C211" s="92" t="b">
        <v>0</v>
      </c>
      <c r="D211" s="69" t="b">
        <v>1</v>
      </c>
      <c r="E211" s="93" t="b">
        <v>0</v>
      </c>
      <c r="G211" s="7" t="b">
        <f t="shared" si="39"/>
        <v>0</v>
      </c>
      <c r="H211" s="7" t="b">
        <f t="shared" si="40"/>
        <v>1</v>
      </c>
      <c r="I211" s="7" t="b">
        <f t="shared" si="41"/>
        <v>0</v>
      </c>
      <c r="K211" s="92" t="b">
        <v>0</v>
      </c>
      <c r="L211" s="69" t="b">
        <v>1</v>
      </c>
      <c r="M211" s="93" t="b">
        <v>0</v>
      </c>
      <c r="N211" s="7">
        <v>210</v>
      </c>
      <c r="O211" s="7" t="b">
        <f t="shared" si="42"/>
        <v>0</v>
      </c>
      <c r="P211" s="7" t="b">
        <f t="shared" si="43"/>
        <v>1</v>
      </c>
      <c r="Q211" s="7" t="b">
        <f t="shared" si="44"/>
        <v>0</v>
      </c>
      <c r="S211" s="7" t="b">
        <f t="shared" si="45"/>
        <v>0</v>
      </c>
      <c r="T211" s="7" t="b">
        <f t="shared" si="46"/>
        <v>1</v>
      </c>
      <c r="U211" s="7" t="b">
        <f t="shared" si="47"/>
        <v>0</v>
      </c>
      <c r="W211" s="7">
        <f t="shared" si="48"/>
        <v>210</v>
      </c>
      <c r="X211" s="7">
        <f>'v-t_chart'!C211</f>
        <v>59.9</v>
      </c>
      <c r="Y211" s="7">
        <f t="shared" si="49"/>
        <v>100</v>
      </c>
      <c r="Z211" s="7">
        <f t="shared" si="50"/>
        <v>115</v>
      </c>
      <c r="AA211" s="7">
        <f t="shared" si="51"/>
        <v>90</v>
      </c>
      <c r="AB211" s="7">
        <f ca="1">calc_gear1!AS214*5+50</f>
        <v>55</v>
      </c>
      <c r="AC211" s="7">
        <f ca="1">IF(AND(calc_gear1!AT214=-1,calc_gear1!Z214=1),calc_gear1!AS214*5+50.5,IF(AND(calc_gear1!Y214=0,AB210-AC210=-0.5),calc_gear1!AS214*5+50.5,calc_gear1!O214*5+50.5))</f>
        <v>50.5</v>
      </c>
    </row>
    <row r="212" spans="1:29">
      <c r="A212" s="7">
        <v>211</v>
      </c>
      <c r="B212" s="7">
        <v>211</v>
      </c>
      <c r="C212" s="92" t="b">
        <v>0</v>
      </c>
      <c r="D212" s="69" t="b">
        <v>1</v>
      </c>
      <c r="E212" s="93" t="b">
        <v>0</v>
      </c>
      <c r="G212" s="7" t="b">
        <f t="shared" si="39"/>
        <v>0</v>
      </c>
      <c r="H212" s="7" t="b">
        <f t="shared" si="40"/>
        <v>1</v>
      </c>
      <c r="I212" s="7" t="b">
        <f t="shared" si="41"/>
        <v>0</v>
      </c>
      <c r="K212" s="92" t="b">
        <v>0</v>
      </c>
      <c r="L212" s="69" t="b">
        <v>1</v>
      </c>
      <c r="M212" s="93" t="b">
        <v>0</v>
      </c>
      <c r="N212" s="7">
        <v>211</v>
      </c>
      <c r="O212" s="7" t="b">
        <f t="shared" si="42"/>
        <v>0</v>
      </c>
      <c r="P212" s="7" t="b">
        <f t="shared" si="43"/>
        <v>1</v>
      </c>
      <c r="Q212" s="7" t="b">
        <f t="shared" si="44"/>
        <v>0</v>
      </c>
      <c r="S212" s="7" t="b">
        <f t="shared" si="45"/>
        <v>0</v>
      </c>
      <c r="T212" s="7" t="b">
        <f t="shared" si="46"/>
        <v>1</v>
      </c>
      <c r="U212" s="7" t="b">
        <f t="shared" si="47"/>
        <v>0</v>
      </c>
      <c r="W212" s="7">
        <f t="shared" si="48"/>
        <v>211</v>
      </c>
      <c r="X212" s="7">
        <f>'v-t_chart'!C212</f>
        <v>59.9</v>
      </c>
      <c r="Y212" s="7">
        <f t="shared" si="49"/>
        <v>100</v>
      </c>
      <c r="Z212" s="7">
        <f t="shared" si="50"/>
        <v>115</v>
      </c>
      <c r="AA212" s="7">
        <f t="shared" si="51"/>
        <v>90</v>
      </c>
      <c r="AB212" s="7">
        <f ca="1">calc_gear1!AS215*5+50</f>
        <v>55</v>
      </c>
      <c r="AC212" s="7">
        <f ca="1">IF(AND(calc_gear1!AT215=-1,calc_gear1!Z215=1),calc_gear1!AS215*5+50.5,IF(AND(calc_gear1!Y215=0,AB211-AC211=-0.5),calc_gear1!AS215*5+50.5,calc_gear1!O215*5+50.5))</f>
        <v>50.5</v>
      </c>
    </row>
    <row r="213" spans="1:29">
      <c r="A213" s="7">
        <v>212</v>
      </c>
      <c r="B213" s="7">
        <v>212</v>
      </c>
      <c r="C213" s="92" t="b">
        <v>0</v>
      </c>
      <c r="D213" s="69" t="b">
        <v>1</v>
      </c>
      <c r="E213" s="93" t="b">
        <v>0</v>
      </c>
      <c r="G213" s="7" t="b">
        <f t="shared" si="39"/>
        <v>0</v>
      </c>
      <c r="H213" s="7" t="b">
        <f t="shared" si="40"/>
        <v>1</v>
      </c>
      <c r="I213" s="7" t="b">
        <f t="shared" si="41"/>
        <v>0</v>
      </c>
      <c r="K213" s="92" t="b">
        <v>0</v>
      </c>
      <c r="L213" s="69" t="b">
        <v>1</v>
      </c>
      <c r="M213" s="93" t="b">
        <v>0</v>
      </c>
      <c r="N213" s="7">
        <v>212</v>
      </c>
      <c r="O213" s="7" t="b">
        <f t="shared" si="42"/>
        <v>0</v>
      </c>
      <c r="P213" s="7" t="b">
        <f t="shared" si="43"/>
        <v>1</v>
      </c>
      <c r="Q213" s="7" t="b">
        <f t="shared" si="44"/>
        <v>0</v>
      </c>
      <c r="S213" s="7" t="b">
        <f t="shared" si="45"/>
        <v>0</v>
      </c>
      <c r="T213" s="7" t="b">
        <f t="shared" si="46"/>
        <v>1</v>
      </c>
      <c r="U213" s="7" t="b">
        <f t="shared" si="47"/>
        <v>0</v>
      </c>
      <c r="W213" s="7">
        <f t="shared" si="48"/>
        <v>212</v>
      </c>
      <c r="X213" s="7">
        <f>'v-t_chart'!C213</f>
        <v>59.9</v>
      </c>
      <c r="Y213" s="7">
        <f t="shared" si="49"/>
        <v>100</v>
      </c>
      <c r="Z213" s="7">
        <f t="shared" si="50"/>
        <v>115</v>
      </c>
      <c r="AA213" s="7">
        <f t="shared" si="51"/>
        <v>90</v>
      </c>
      <c r="AB213" s="7">
        <f ca="1">calc_gear1!AS216*5+50</f>
        <v>55</v>
      </c>
      <c r="AC213" s="7">
        <f ca="1">IF(AND(calc_gear1!AT216=-1,calc_gear1!Z216=1),calc_gear1!AS216*5+50.5,IF(AND(calc_gear1!Y216=0,AB212-AC212=-0.5),calc_gear1!AS216*5+50.5,calc_gear1!O216*5+50.5))</f>
        <v>50.5</v>
      </c>
    </row>
    <row r="214" spans="1:29">
      <c r="A214" s="7">
        <v>213</v>
      </c>
      <c r="B214" s="7">
        <v>213</v>
      </c>
      <c r="C214" s="92" t="b">
        <v>0</v>
      </c>
      <c r="D214" s="69" t="b">
        <v>1</v>
      </c>
      <c r="E214" s="93" t="b">
        <v>0</v>
      </c>
      <c r="G214" s="7" t="b">
        <f t="shared" si="39"/>
        <v>0</v>
      </c>
      <c r="H214" s="7" t="b">
        <f t="shared" si="40"/>
        <v>1</v>
      </c>
      <c r="I214" s="7" t="b">
        <f t="shared" si="41"/>
        <v>0</v>
      </c>
      <c r="K214" s="92" t="b">
        <v>0</v>
      </c>
      <c r="L214" s="69" t="b">
        <v>1</v>
      </c>
      <c r="M214" s="93" t="b">
        <v>0</v>
      </c>
      <c r="N214" s="7">
        <v>213</v>
      </c>
      <c r="O214" s="7" t="b">
        <f t="shared" si="42"/>
        <v>0</v>
      </c>
      <c r="P214" s="7" t="b">
        <f t="shared" si="43"/>
        <v>1</v>
      </c>
      <c r="Q214" s="7" t="b">
        <f t="shared" si="44"/>
        <v>0</v>
      </c>
      <c r="S214" s="7" t="b">
        <f t="shared" si="45"/>
        <v>0</v>
      </c>
      <c r="T214" s="7" t="b">
        <f t="shared" si="46"/>
        <v>1</v>
      </c>
      <c r="U214" s="7" t="b">
        <f t="shared" si="47"/>
        <v>0</v>
      </c>
      <c r="W214" s="7">
        <f t="shared" si="48"/>
        <v>213</v>
      </c>
      <c r="X214" s="7">
        <f>'v-t_chart'!C214</f>
        <v>59.8</v>
      </c>
      <c r="Y214" s="7">
        <f t="shared" si="49"/>
        <v>100</v>
      </c>
      <c r="Z214" s="7">
        <f t="shared" si="50"/>
        <v>115</v>
      </c>
      <c r="AA214" s="7">
        <f t="shared" si="51"/>
        <v>90</v>
      </c>
      <c r="AB214" s="7">
        <f ca="1">calc_gear1!AS217*5+50</f>
        <v>55</v>
      </c>
      <c r="AC214" s="7">
        <f ca="1">IF(AND(calc_gear1!AT217=-1,calc_gear1!Z217=1),calc_gear1!AS217*5+50.5,IF(AND(calc_gear1!Y217=0,AB213-AC213=-0.5),calc_gear1!AS217*5+50.5,calc_gear1!O217*5+50.5))</f>
        <v>50.5</v>
      </c>
    </row>
    <row r="215" spans="1:29">
      <c r="A215" s="7">
        <v>214</v>
      </c>
      <c r="B215" s="7">
        <v>214</v>
      </c>
      <c r="C215" s="95" t="b">
        <v>0</v>
      </c>
      <c r="D215" s="6" t="b">
        <v>1</v>
      </c>
      <c r="E215" s="94" t="b">
        <v>0</v>
      </c>
      <c r="G215" s="7" t="b">
        <f t="shared" si="39"/>
        <v>0</v>
      </c>
      <c r="H215" s="7" t="b">
        <f t="shared" si="40"/>
        <v>1</v>
      </c>
      <c r="I215" s="7" t="b">
        <f t="shared" si="41"/>
        <v>0</v>
      </c>
      <c r="K215" s="92" t="b">
        <v>0</v>
      </c>
      <c r="L215" s="69" t="b">
        <v>0</v>
      </c>
      <c r="M215" s="93" t="b">
        <v>1</v>
      </c>
      <c r="N215" s="7">
        <v>214</v>
      </c>
      <c r="O215" s="7" t="b">
        <f t="shared" si="42"/>
        <v>0</v>
      </c>
      <c r="P215" s="7" t="b">
        <f t="shared" si="43"/>
        <v>0</v>
      </c>
      <c r="Q215" s="7" t="b">
        <f t="shared" si="44"/>
        <v>1</v>
      </c>
      <c r="S215" s="7" t="b">
        <f t="shared" si="45"/>
        <v>0</v>
      </c>
      <c r="T215" s="7" t="b">
        <f t="shared" si="46"/>
        <v>0</v>
      </c>
      <c r="U215" s="7" t="b">
        <f t="shared" si="47"/>
        <v>1</v>
      </c>
      <c r="W215" s="7">
        <f t="shared" si="48"/>
        <v>214</v>
      </c>
      <c r="X215" s="7">
        <f>'v-t_chart'!C215</f>
        <v>59.6</v>
      </c>
      <c r="Y215" s="7">
        <f t="shared" si="49"/>
        <v>100</v>
      </c>
      <c r="Z215" s="7">
        <f t="shared" si="50"/>
        <v>110</v>
      </c>
      <c r="AA215" s="7">
        <f t="shared" si="51"/>
        <v>95</v>
      </c>
      <c r="AB215" s="7">
        <f ca="1">calc_gear1!AS218*5+50</f>
        <v>55</v>
      </c>
      <c r="AC215" s="7">
        <f ca="1">IF(AND(calc_gear1!AT218=-1,calc_gear1!Z218=1),calc_gear1!AS218*5+50.5,IF(AND(calc_gear1!Y218=0,AB214-AC214=-0.5),calc_gear1!AS218*5+50.5,calc_gear1!O218*5+50.5))</f>
        <v>50.5</v>
      </c>
    </row>
    <row r="216" spans="1:29">
      <c r="A216" s="7">
        <v>215</v>
      </c>
      <c r="B216" s="7">
        <v>215</v>
      </c>
      <c r="C216" s="95" t="b">
        <v>0</v>
      </c>
      <c r="D216" s="6" t="b">
        <v>1</v>
      </c>
      <c r="E216" s="94" t="b">
        <v>0</v>
      </c>
      <c r="G216" s="7" t="b">
        <f t="shared" si="39"/>
        <v>0</v>
      </c>
      <c r="H216" s="7" t="b">
        <f t="shared" si="40"/>
        <v>1</v>
      </c>
      <c r="I216" s="7" t="b">
        <f t="shared" si="41"/>
        <v>0</v>
      </c>
      <c r="K216" s="92" t="b">
        <v>0</v>
      </c>
      <c r="L216" s="69" t="b">
        <v>0</v>
      </c>
      <c r="M216" s="93" t="b">
        <v>1</v>
      </c>
      <c r="N216" s="7">
        <v>215</v>
      </c>
      <c r="O216" s="7" t="b">
        <f t="shared" si="42"/>
        <v>0</v>
      </c>
      <c r="P216" s="7" t="b">
        <f t="shared" si="43"/>
        <v>0</v>
      </c>
      <c r="Q216" s="7" t="b">
        <f t="shared" si="44"/>
        <v>1</v>
      </c>
      <c r="S216" s="7" t="b">
        <f t="shared" si="45"/>
        <v>0</v>
      </c>
      <c r="T216" s="7" t="b">
        <f t="shared" si="46"/>
        <v>0</v>
      </c>
      <c r="U216" s="7" t="b">
        <f t="shared" si="47"/>
        <v>1</v>
      </c>
      <c r="W216" s="7">
        <f t="shared" si="48"/>
        <v>215</v>
      </c>
      <c r="X216" s="7">
        <f>'v-t_chart'!C216</f>
        <v>59.1</v>
      </c>
      <c r="Y216" s="7">
        <f t="shared" si="49"/>
        <v>100</v>
      </c>
      <c r="Z216" s="7">
        <f t="shared" si="50"/>
        <v>110</v>
      </c>
      <c r="AA216" s="7">
        <f t="shared" si="51"/>
        <v>95</v>
      </c>
      <c r="AB216" s="7">
        <f ca="1">calc_gear1!AS219*5+50</f>
        <v>55</v>
      </c>
      <c r="AC216" s="7">
        <f ca="1">IF(AND(calc_gear1!AT219=-1,calc_gear1!Z219=1),calc_gear1!AS219*5+50.5,IF(AND(calc_gear1!Y219=0,AB215-AC215=-0.5),calc_gear1!AS219*5+50.5,calc_gear1!O219*5+50.5))</f>
        <v>50.5</v>
      </c>
    </row>
    <row r="217" spans="1:29">
      <c r="A217" s="7">
        <v>216</v>
      </c>
      <c r="B217" s="7">
        <v>216</v>
      </c>
      <c r="C217" s="95" t="b">
        <v>0</v>
      </c>
      <c r="D217" s="6" t="b">
        <v>1</v>
      </c>
      <c r="E217" s="94" t="b">
        <v>0</v>
      </c>
      <c r="G217" s="7" t="b">
        <f t="shared" si="39"/>
        <v>0</v>
      </c>
      <c r="H217" s="7" t="b">
        <f t="shared" si="40"/>
        <v>1</v>
      </c>
      <c r="I217" s="7" t="b">
        <f t="shared" si="41"/>
        <v>0</v>
      </c>
      <c r="K217" s="92" t="b">
        <v>0</v>
      </c>
      <c r="L217" s="69" t="b">
        <v>0</v>
      </c>
      <c r="M217" s="93" t="b">
        <v>1</v>
      </c>
      <c r="N217" s="7">
        <v>216</v>
      </c>
      <c r="O217" s="7" t="b">
        <f t="shared" si="42"/>
        <v>0</v>
      </c>
      <c r="P217" s="7" t="b">
        <f t="shared" si="43"/>
        <v>0</v>
      </c>
      <c r="Q217" s="7" t="b">
        <f t="shared" si="44"/>
        <v>1</v>
      </c>
      <c r="S217" s="7" t="b">
        <f t="shared" si="45"/>
        <v>0</v>
      </c>
      <c r="T217" s="7" t="b">
        <f t="shared" si="46"/>
        <v>0</v>
      </c>
      <c r="U217" s="7" t="b">
        <f t="shared" si="47"/>
        <v>1</v>
      </c>
      <c r="W217" s="7">
        <f t="shared" si="48"/>
        <v>216</v>
      </c>
      <c r="X217" s="7">
        <f>'v-t_chart'!C217</f>
        <v>57.1</v>
      </c>
      <c r="Y217" s="7">
        <f t="shared" si="49"/>
        <v>100</v>
      </c>
      <c r="Z217" s="7">
        <f t="shared" si="50"/>
        <v>110</v>
      </c>
      <c r="AA217" s="7">
        <f t="shared" si="51"/>
        <v>95</v>
      </c>
      <c r="AB217" s="7">
        <f ca="1">calc_gear1!AS220*5+50</f>
        <v>55</v>
      </c>
      <c r="AC217" s="7">
        <f ca="1">IF(AND(calc_gear1!AT220=-1,calc_gear1!Z220=1),calc_gear1!AS220*5+50.5,IF(AND(calc_gear1!Y220=0,AB216-AC216=-0.5),calc_gear1!AS220*5+50.5,calc_gear1!O220*5+50.5))</f>
        <v>50.5</v>
      </c>
    </row>
    <row r="218" spans="1:29">
      <c r="A218" s="7">
        <v>217</v>
      </c>
      <c r="B218" s="7">
        <v>217</v>
      </c>
      <c r="C218" s="95" t="b">
        <v>0</v>
      </c>
      <c r="D218" s="6" t="b">
        <v>1</v>
      </c>
      <c r="E218" s="94" t="b">
        <v>0</v>
      </c>
      <c r="G218" s="7" t="b">
        <f t="shared" si="39"/>
        <v>0</v>
      </c>
      <c r="H218" s="7" t="b">
        <f t="shared" si="40"/>
        <v>1</v>
      </c>
      <c r="I218" s="7" t="b">
        <f t="shared" si="41"/>
        <v>0</v>
      </c>
      <c r="K218" s="92" t="b">
        <v>0</v>
      </c>
      <c r="L218" s="69" t="b">
        <v>0</v>
      </c>
      <c r="M218" s="93" t="b">
        <v>1</v>
      </c>
      <c r="N218" s="7">
        <v>217</v>
      </c>
      <c r="O218" s="7" t="b">
        <f t="shared" si="42"/>
        <v>0</v>
      </c>
      <c r="P218" s="7" t="b">
        <f t="shared" si="43"/>
        <v>0</v>
      </c>
      <c r="Q218" s="7" t="b">
        <f t="shared" si="44"/>
        <v>1</v>
      </c>
      <c r="S218" s="7" t="b">
        <f t="shared" si="45"/>
        <v>0</v>
      </c>
      <c r="T218" s="7" t="b">
        <f t="shared" si="46"/>
        <v>0</v>
      </c>
      <c r="U218" s="7" t="b">
        <f t="shared" si="47"/>
        <v>1</v>
      </c>
      <c r="W218" s="7">
        <f t="shared" si="48"/>
        <v>217</v>
      </c>
      <c r="X218" s="7">
        <f>'v-t_chart'!C218</f>
        <v>53.2</v>
      </c>
      <c r="Y218" s="7">
        <f t="shared" si="49"/>
        <v>100</v>
      </c>
      <c r="Z218" s="7">
        <f t="shared" si="50"/>
        <v>110</v>
      </c>
      <c r="AA218" s="7">
        <f t="shared" si="51"/>
        <v>95</v>
      </c>
      <c r="AB218" s="7">
        <f ca="1">calc_gear1!AS221*5+50</f>
        <v>55</v>
      </c>
      <c r="AC218" s="7">
        <f ca="1">IF(AND(calc_gear1!AT221=-1,calc_gear1!Z221=1),calc_gear1!AS221*5+50.5,IF(AND(calc_gear1!Y221=0,AB217-AC217=-0.5),calc_gear1!AS221*5+50.5,calc_gear1!O221*5+50.5))</f>
        <v>50.5</v>
      </c>
    </row>
    <row r="219" spans="1:29">
      <c r="A219" s="7">
        <v>218</v>
      </c>
      <c r="B219" s="7">
        <v>218</v>
      </c>
      <c r="C219" s="95" t="b">
        <v>0</v>
      </c>
      <c r="D219" s="6" t="b">
        <v>1</v>
      </c>
      <c r="E219" s="94" t="b">
        <v>0</v>
      </c>
      <c r="G219" s="7" t="b">
        <f t="shared" si="39"/>
        <v>0</v>
      </c>
      <c r="H219" s="7" t="b">
        <f t="shared" si="40"/>
        <v>1</v>
      </c>
      <c r="I219" s="7" t="b">
        <f t="shared" si="41"/>
        <v>0</v>
      </c>
      <c r="K219" s="92" t="b">
        <v>0</v>
      </c>
      <c r="L219" s="69" t="b">
        <v>0</v>
      </c>
      <c r="M219" s="93" t="b">
        <v>1</v>
      </c>
      <c r="N219" s="7">
        <v>218</v>
      </c>
      <c r="O219" s="7" t="b">
        <f t="shared" si="42"/>
        <v>0</v>
      </c>
      <c r="P219" s="7" t="b">
        <f t="shared" si="43"/>
        <v>0</v>
      </c>
      <c r="Q219" s="7" t="b">
        <f t="shared" si="44"/>
        <v>1</v>
      </c>
      <c r="S219" s="7" t="b">
        <f t="shared" si="45"/>
        <v>0</v>
      </c>
      <c r="T219" s="7" t="b">
        <f t="shared" si="46"/>
        <v>0</v>
      </c>
      <c r="U219" s="7" t="b">
        <f t="shared" si="47"/>
        <v>1</v>
      </c>
      <c r="W219" s="7">
        <f t="shared" si="48"/>
        <v>218</v>
      </c>
      <c r="X219" s="7">
        <f>'v-t_chart'!C219</f>
        <v>48.3</v>
      </c>
      <c r="Y219" s="7">
        <f t="shared" si="49"/>
        <v>100</v>
      </c>
      <c r="Z219" s="7">
        <f t="shared" si="50"/>
        <v>110</v>
      </c>
      <c r="AA219" s="7">
        <f t="shared" si="51"/>
        <v>95</v>
      </c>
      <c r="AB219" s="7">
        <f ca="1">calc_gear1!AS222*5+50</f>
        <v>55</v>
      </c>
      <c r="AC219" s="7">
        <f ca="1">IF(AND(calc_gear1!AT222=-1,calc_gear1!Z222=1),calc_gear1!AS222*5+50.5,IF(AND(calc_gear1!Y222=0,AB218-AC218=-0.5),calc_gear1!AS222*5+50.5,calc_gear1!O222*5+50.5))</f>
        <v>50.5</v>
      </c>
    </row>
    <row r="220" spans="1:29">
      <c r="A220" s="7">
        <v>219</v>
      </c>
      <c r="B220" s="7">
        <v>219</v>
      </c>
      <c r="C220" s="95" t="b">
        <v>0</v>
      </c>
      <c r="D220" s="6" t="b">
        <v>1</v>
      </c>
      <c r="E220" s="94" t="b">
        <v>0</v>
      </c>
      <c r="G220" s="7" t="b">
        <f t="shared" si="39"/>
        <v>0</v>
      </c>
      <c r="H220" s="7" t="b">
        <f t="shared" si="40"/>
        <v>1</v>
      </c>
      <c r="I220" s="7" t="b">
        <f t="shared" si="41"/>
        <v>0</v>
      </c>
      <c r="K220" s="92" t="b">
        <v>0</v>
      </c>
      <c r="L220" s="69" t="b">
        <v>0</v>
      </c>
      <c r="M220" s="93" t="b">
        <v>1</v>
      </c>
      <c r="N220" s="7">
        <v>219</v>
      </c>
      <c r="O220" s="7" t="b">
        <f t="shared" si="42"/>
        <v>0</v>
      </c>
      <c r="P220" s="7" t="b">
        <f t="shared" si="43"/>
        <v>0</v>
      </c>
      <c r="Q220" s="7" t="b">
        <f t="shared" si="44"/>
        <v>1</v>
      </c>
      <c r="S220" s="7" t="b">
        <f t="shared" si="45"/>
        <v>0</v>
      </c>
      <c r="T220" s="7" t="b">
        <f t="shared" si="46"/>
        <v>0</v>
      </c>
      <c r="U220" s="7" t="b">
        <f t="shared" si="47"/>
        <v>1</v>
      </c>
      <c r="W220" s="7">
        <f t="shared" si="48"/>
        <v>219</v>
      </c>
      <c r="X220" s="7">
        <f>'v-t_chart'!C220</f>
        <v>43.9</v>
      </c>
      <c r="Y220" s="7">
        <f t="shared" si="49"/>
        <v>100</v>
      </c>
      <c r="Z220" s="7">
        <f t="shared" si="50"/>
        <v>110</v>
      </c>
      <c r="AA220" s="7">
        <f t="shared" si="51"/>
        <v>95</v>
      </c>
      <c r="AB220" s="7">
        <f ca="1">calc_gear1!AS223*5+50</f>
        <v>55</v>
      </c>
      <c r="AC220" s="7">
        <f ca="1">IF(AND(calc_gear1!AT223=-1,calc_gear1!Z223=1),calc_gear1!AS223*5+50.5,IF(AND(calc_gear1!Y223=0,AB219-AC219=-0.5),calc_gear1!AS223*5+50.5,calc_gear1!O223*5+50.5))</f>
        <v>50.5</v>
      </c>
    </row>
    <row r="221" spans="1:29">
      <c r="A221" s="7">
        <v>220</v>
      </c>
      <c r="B221" s="7">
        <v>220</v>
      </c>
      <c r="C221" s="95" t="b">
        <v>0</v>
      </c>
      <c r="D221" s="6" t="b">
        <v>1</v>
      </c>
      <c r="E221" s="94" t="b">
        <v>0</v>
      </c>
      <c r="G221" s="7" t="b">
        <f t="shared" si="39"/>
        <v>0</v>
      </c>
      <c r="H221" s="7" t="b">
        <f t="shared" si="40"/>
        <v>1</v>
      </c>
      <c r="I221" s="7" t="b">
        <f t="shared" si="41"/>
        <v>0</v>
      </c>
      <c r="K221" s="92" t="b">
        <v>0</v>
      </c>
      <c r="L221" s="69" t="b">
        <v>0</v>
      </c>
      <c r="M221" s="93" t="b">
        <v>1</v>
      </c>
      <c r="N221" s="7">
        <v>220</v>
      </c>
      <c r="O221" s="7" t="b">
        <f t="shared" si="42"/>
        <v>0</v>
      </c>
      <c r="P221" s="7" t="b">
        <f t="shared" si="43"/>
        <v>0</v>
      </c>
      <c r="Q221" s="7" t="b">
        <f t="shared" si="44"/>
        <v>1</v>
      </c>
      <c r="S221" s="7" t="b">
        <f t="shared" si="45"/>
        <v>0</v>
      </c>
      <c r="T221" s="7" t="b">
        <f t="shared" si="46"/>
        <v>0</v>
      </c>
      <c r="U221" s="7" t="b">
        <f t="shared" si="47"/>
        <v>1</v>
      </c>
      <c r="W221" s="7">
        <f t="shared" si="48"/>
        <v>220</v>
      </c>
      <c r="X221" s="7">
        <f>'v-t_chart'!C221</f>
        <v>40.299999999999997</v>
      </c>
      <c r="Y221" s="7">
        <f t="shared" si="49"/>
        <v>100</v>
      </c>
      <c r="Z221" s="7">
        <f t="shared" si="50"/>
        <v>110</v>
      </c>
      <c r="AA221" s="7">
        <f t="shared" si="51"/>
        <v>95</v>
      </c>
      <c r="AB221" s="7">
        <f ca="1">calc_gear1!AS224*5+50</f>
        <v>55</v>
      </c>
      <c r="AC221" s="7">
        <f ca="1">IF(AND(calc_gear1!AT224=-1,calc_gear1!Z224=1),calc_gear1!AS224*5+50.5,IF(AND(calc_gear1!Y224=0,AB220-AC220=-0.5),calc_gear1!AS224*5+50.5,calc_gear1!O224*5+50.5))</f>
        <v>50.5</v>
      </c>
    </row>
    <row r="222" spans="1:29">
      <c r="A222" s="7">
        <v>221</v>
      </c>
      <c r="B222" s="7">
        <v>221</v>
      </c>
      <c r="C222" s="95" t="b">
        <v>0</v>
      </c>
      <c r="D222" s="6" t="b">
        <v>1</v>
      </c>
      <c r="E222" s="94" t="b">
        <v>0</v>
      </c>
      <c r="G222" s="7" t="b">
        <f t="shared" si="39"/>
        <v>0</v>
      </c>
      <c r="H222" s="7" t="b">
        <f t="shared" si="40"/>
        <v>1</v>
      </c>
      <c r="I222" s="7" t="b">
        <f t="shared" si="41"/>
        <v>0</v>
      </c>
      <c r="K222" s="92" t="b">
        <v>0</v>
      </c>
      <c r="L222" s="69" t="b">
        <v>0</v>
      </c>
      <c r="M222" s="93" t="b">
        <v>1</v>
      </c>
      <c r="N222" s="7">
        <v>221</v>
      </c>
      <c r="O222" s="7" t="b">
        <f t="shared" si="42"/>
        <v>0</v>
      </c>
      <c r="P222" s="7" t="b">
        <f t="shared" si="43"/>
        <v>0</v>
      </c>
      <c r="Q222" s="7" t="b">
        <f t="shared" si="44"/>
        <v>1</v>
      </c>
      <c r="S222" s="7" t="b">
        <f t="shared" si="45"/>
        <v>0</v>
      </c>
      <c r="T222" s="7" t="b">
        <f t="shared" si="46"/>
        <v>0</v>
      </c>
      <c r="U222" s="7" t="b">
        <f t="shared" si="47"/>
        <v>1</v>
      </c>
      <c r="W222" s="7">
        <f t="shared" si="48"/>
        <v>221</v>
      </c>
      <c r="X222" s="7">
        <f>'v-t_chart'!C222</f>
        <v>39.5</v>
      </c>
      <c r="Y222" s="7">
        <f t="shared" si="49"/>
        <v>100</v>
      </c>
      <c r="Z222" s="7">
        <f t="shared" si="50"/>
        <v>110</v>
      </c>
      <c r="AA222" s="7">
        <f t="shared" si="51"/>
        <v>95</v>
      </c>
      <c r="AB222" s="7">
        <f ca="1">calc_gear1!AS225*5+50</f>
        <v>55</v>
      </c>
      <c r="AC222" s="7">
        <f ca="1">IF(AND(calc_gear1!AT225=-1,calc_gear1!Z225=1),calc_gear1!AS225*5+50.5,IF(AND(calc_gear1!Y225=0,AB221-AC221=-0.5),calc_gear1!AS225*5+50.5,calc_gear1!O225*5+50.5))</f>
        <v>50.5</v>
      </c>
    </row>
    <row r="223" spans="1:29">
      <c r="A223" s="7">
        <v>222</v>
      </c>
      <c r="B223" s="7">
        <v>222</v>
      </c>
      <c r="C223" s="95" t="b">
        <v>0</v>
      </c>
      <c r="D223" s="6" t="b">
        <v>1</v>
      </c>
      <c r="E223" s="94" t="b">
        <v>0</v>
      </c>
      <c r="G223" s="7" t="b">
        <f t="shared" si="39"/>
        <v>0</v>
      </c>
      <c r="H223" s="7" t="b">
        <f t="shared" si="40"/>
        <v>1</v>
      </c>
      <c r="I223" s="7" t="b">
        <f t="shared" si="41"/>
        <v>0</v>
      </c>
      <c r="K223" s="92" t="b">
        <v>1</v>
      </c>
      <c r="L223" s="69" t="b">
        <v>0</v>
      </c>
      <c r="M223" s="93" t="b">
        <v>0</v>
      </c>
      <c r="N223" s="7">
        <v>222</v>
      </c>
      <c r="O223" s="7" t="b">
        <f t="shared" si="42"/>
        <v>1</v>
      </c>
      <c r="P223" s="7" t="b">
        <f t="shared" si="43"/>
        <v>0</v>
      </c>
      <c r="Q223" s="7" t="b">
        <f t="shared" si="44"/>
        <v>0</v>
      </c>
      <c r="S223" s="7" t="b">
        <f t="shared" si="45"/>
        <v>1</v>
      </c>
      <c r="T223" s="7" t="b">
        <f t="shared" si="46"/>
        <v>0</v>
      </c>
      <c r="U223" s="7" t="b">
        <f t="shared" si="47"/>
        <v>0</v>
      </c>
      <c r="W223" s="7">
        <f t="shared" si="48"/>
        <v>222</v>
      </c>
      <c r="X223" s="7">
        <f>'v-t_chart'!C223</f>
        <v>41.3</v>
      </c>
      <c r="Y223" s="7">
        <f t="shared" si="49"/>
        <v>105</v>
      </c>
      <c r="Z223" s="7">
        <f t="shared" si="50"/>
        <v>110</v>
      </c>
      <c r="AA223" s="7">
        <f t="shared" si="51"/>
        <v>90</v>
      </c>
      <c r="AB223" s="7">
        <f ca="1">calc_gear1!AS226*5+50</f>
        <v>55</v>
      </c>
      <c r="AC223" s="7">
        <f ca="1">IF(AND(calc_gear1!AT226=-1,calc_gear1!Z226=1),calc_gear1!AS226*5+50.5,IF(AND(calc_gear1!Y226=0,AB222-AC222=-0.5),calc_gear1!AS226*5+50.5,calc_gear1!O226*5+50.5))</f>
        <v>50.5</v>
      </c>
    </row>
    <row r="224" spans="1:29">
      <c r="A224" s="7">
        <v>223</v>
      </c>
      <c r="B224" s="7">
        <v>223</v>
      </c>
      <c r="C224" s="95" t="b">
        <v>0</v>
      </c>
      <c r="D224" s="6" t="b">
        <v>1</v>
      </c>
      <c r="E224" s="94" t="b">
        <v>0</v>
      </c>
      <c r="G224" s="7" t="b">
        <f t="shared" si="39"/>
        <v>0</v>
      </c>
      <c r="H224" s="7" t="b">
        <f t="shared" si="40"/>
        <v>1</v>
      </c>
      <c r="I224" s="7" t="b">
        <f t="shared" si="41"/>
        <v>0</v>
      </c>
      <c r="K224" s="92" t="b">
        <v>1</v>
      </c>
      <c r="L224" s="69" t="b">
        <v>0</v>
      </c>
      <c r="M224" s="93" t="b">
        <v>0</v>
      </c>
      <c r="N224" s="7">
        <v>223</v>
      </c>
      <c r="O224" s="7" t="b">
        <f t="shared" si="42"/>
        <v>1</v>
      </c>
      <c r="P224" s="7" t="b">
        <f t="shared" si="43"/>
        <v>0</v>
      </c>
      <c r="Q224" s="7" t="b">
        <f t="shared" si="44"/>
        <v>0</v>
      </c>
      <c r="S224" s="7" t="b">
        <f t="shared" si="45"/>
        <v>1</v>
      </c>
      <c r="T224" s="7" t="b">
        <f t="shared" si="46"/>
        <v>0</v>
      </c>
      <c r="U224" s="7" t="b">
        <f t="shared" si="47"/>
        <v>0</v>
      </c>
      <c r="W224" s="7">
        <f t="shared" si="48"/>
        <v>223</v>
      </c>
      <c r="X224" s="7">
        <f>'v-t_chart'!C224</f>
        <v>45.2</v>
      </c>
      <c r="Y224" s="7">
        <f t="shared" si="49"/>
        <v>105</v>
      </c>
      <c r="Z224" s="7">
        <f t="shared" si="50"/>
        <v>110</v>
      </c>
      <c r="AA224" s="7">
        <f t="shared" si="51"/>
        <v>90</v>
      </c>
      <c r="AB224" s="7">
        <f ca="1">calc_gear1!AS227*5+50</f>
        <v>55</v>
      </c>
      <c r="AC224" s="7">
        <f ca="1">IF(AND(calc_gear1!AT227=-1,calc_gear1!Z227=1),calc_gear1!AS227*5+50.5,IF(AND(calc_gear1!Y227=0,AB223-AC223=-0.5),calc_gear1!AS227*5+50.5,calc_gear1!O227*5+50.5))</f>
        <v>50.5</v>
      </c>
    </row>
    <row r="225" spans="1:29">
      <c r="A225" s="7">
        <v>224</v>
      </c>
      <c r="B225" s="7">
        <v>224</v>
      </c>
      <c r="C225" s="95" t="b">
        <v>0</v>
      </c>
      <c r="D225" s="6" t="b">
        <v>1</v>
      </c>
      <c r="E225" s="94" t="b">
        <v>0</v>
      </c>
      <c r="G225" s="7" t="b">
        <f t="shared" si="39"/>
        <v>0</v>
      </c>
      <c r="H225" s="7" t="b">
        <f t="shared" si="40"/>
        <v>1</v>
      </c>
      <c r="I225" s="7" t="b">
        <f t="shared" si="41"/>
        <v>0</v>
      </c>
      <c r="K225" s="92" t="b">
        <v>1</v>
      </c>
      <c r="L225" s="69" t="b">
        <v>0</v>
      </c>
      <c r="M225" s="93" t="b">
        <v>0</v>
      </c>
      <c r="N225" s="7">
        <v>224</v>
      </c>
      <c r="O225" s="7" t="b">
        <f t="shared" si="42"/>
        <v>1</v>
      </c>
      <c r="P225" s="7" t="b">
        <f t="shared" si="43"/>
        <v>0</v>
      </c>
      <c r="Q225" s="7" t="b">
        <f t="shared" si="44"/>
        <v>0</v>
      </c>
      <c r="S225" s="7" t="b">
        <f t="shared" si="45"/>
        <v>1</v>
      </c>
      <c r="T225" s="7" t="b">
        <f t="shared" si="46"/>
        <v>0</v>
      </c>
      <c r="U225" s="7" t="b">
        <f t="shared" si="47"/>
        <v>0</v>
      </c>
      <c r="W225" s="7">
        <f t="shared" si="48"/>
        <v>224</v>
      </c>
      <c r="X225" s="7">
        <f>'v-t_chart'!C225</f>
        <v>50.1</v>
      </c>
      <c r="Y225" s="7">
        <f t="shared" si="49"/>
        <v>105</v>
      </c>
      <c r="Z225" s="7">
        <f t="shared" si="50"/>
        <v>110</v>
      </c>
      <c r="AA225" s="7">
        <f t="shared" si="51"/>
        <v>90</v>
      </c>
      <c r="AB225" s="7">
        <f ca="1">calc_gear1!AS228*5+50</f>
        <v>55</v>
      </c>
      <c r="AC225" s="7">
        <f ca="1">IF(AND(calc_gear1!AT228=-1,calc_gear1!Z228=1),calc_gear1!AS228*5+50.5,IF(AND(calc_gear1!Y228=0,AB224-AC224=-0.5),calc_gear1!AS228*5+50.5,calc_gear1!O228*5+50.5))</f>
        <v>50.5</v>
      </c>
    </row>
    <row r="226" spans="1:29">
      <c r="A226" s="7">
        <v>225</v>
      </c>
      <c r="B226" s="7">
        <v>225</v>
      </c>
      <c r="C226" s="95" t="b">
        <v>0</v>
      </c>
      <c r="D226" s="6" t="b">
        <v>1</v>
      </c>
      <c r="E226" s="94" t="b">
        <v>0</v>
      </c>
      <c r="G226" s="7" t="b">
        <f t="shared" si="39"/>
        <v>0</v>
      </c>
      <c r="H226" s="7" t="b">
        <f t="shared" si="40"/>
        <v>1</v>
      </c>
      <c r="I226" s="7" t="b">
        <f t="shared" si="41"/>
        <v>0</v>
      </c>
      <c r="K226" s="92" t="b">
        <v>1</v>
      </c>
      <c r="L226" s="69" t="b">
        <v>0</v>
      </c>
      <c r="M226" s="93" t="b">
        <v>0</v>
      </c>
      <c r="N226" s="7">
        <v>225</v>
      </c>
      <c r="O226" s="7" t="b">
        <f t="shared" si="42"/>
        <v>1</v>
      </c>
      <c r="P226" s="7" t="b">
        <f t="shared" si="43"/>
        <v>0</v>
      </c>
      <c r="Q226" s="7" t="b">
        <f t="shared" si="44"/>
        <v>0</v>
      </c>
      <c r="S226" s="7" t="b">
        <f t="shared" si="45"/>
        <v>1</v>
      </c>
      <c r="T226" s="7" t="b">
        <f t="shared" si="46"/>
        <v>0</v>
      </c>
      <c r="U226" s="7" t="b">
        <f t="shared" si="47"/>
        <v>0</v>
      </c>
      <c r="W226" s="7">
        <f t="shared" si="48"/>
        <v>225</v>
      </c>
      <c r="X226" s="7">
        <f>'v-t_chart'!C226</f>
        <v>53.7</v>
      </c>
      <c r="Y226" s="7">
        <f t="shared" si="49"/>
        <v>105</v>
      </c>
      <c r="Z226" s="7">
        <f t="shared" si="50"/>
        <v>110</v>
      </c>
      <c r="AA226" s="7">
        <f t="shared" si="51"/>
        <v>90</v>
      </c>
      <c r="AB226" s="7">
        <f ca="1">calc_gear1!AS229*5+50</f>
        <v>55</v>
      </c>
      <c r="AC226" s="7">
        <f ca="1">IF(AND(calc_gear1!AT229=-1,calc_gear1!Z229=1),calc_gear1!AS229*5+50.5,IF(AND(calc_gear1!Y229=0,AB225-AC225=-0.5),calc_gear1!AS229*5+50.5,calc_gear1!O229*5+50.5))</f>
        <v>50.5</v>
      </c>
    </row>
    <row r="227" spans="1:29">
      <c r="A227" s="7">
        <v>226</v>
      </c>
      <c r="B227" s="7">
        <v>226</v>
      </c>
      <c r="C227" s="95" t="b">
        <v>0</v>
      </c>
      <c r="D227" s="6" t="b">
        <v>1</v>
      </c>
      <c r="E227" s="94" t="b">
        <v>0</v>
      </c>
      <c r="G227" s="7" t="b">
        <f t="shared" si="39"/>
        <v>0</v>
      </c>
      <c r="H227" s="7" t="b">
        <f t="shared" si="40"/>
        <v>1</v>
      </c>
      <c r="I227" s="7" t="b">
        <f t="shared" si="41"/>
        <v>0</v>
      </c>
      <c r="K227" s="92" t="b">
        <v>1</v>
      </c>
      <c r="L227" s="69" t="b">
        <v>0</v>
      </c>
      <c r="M227" s="93" t="b">
        <v>0</v>
      </c>
      <c r="N227" s="7">
        <v>226</v>
      </c>
      <c r="O227" s="7" t="b">
        <f t="shared" si="42"/>
        <v>1</v>
      </c>
      <c r="P227" s="7" t="b">
        <f t="shared" si="43"/>
        <v>0</v>
      </c>
      <c r="Q227" s="7" t="b">
        <f t="shared" si="44"/>
        <v>0</v>
      </c>
      <c r="S227" s="7" t="b">
        <f t="shared" si="45"/>
        <v>1</v>
      </c>
      <c r="T227" s="7" t="b">
        <f t="shared" si="46"/>
        <v>0</v>
      </c>
      <c r="U227" s="7" t="b">
        <f t="shared" si="47"/>
        <v>0</v>
      </c>
      <c r="W227" s="7">
        <f t="shared" si="48"/>
        <v>226</v>
      </c>
      <c r="X227" s="7">
        <f>'v-t_chart'!C227</f>
        <v>55.8</v>
      </c>
      <c r="Y227" s="7">
        <f t="shared" si="49"/>
        <v>105</v>
      </c>
      <c r="Z227" s="7">
        <f t="shared" si="50"/>
        <v>110</v>
      </c>
      <c r="AA227" s="7">
        <f t="shared" si="51"/>
        <v>90</v>
      </c>
      <c r="AB227" s="7">
        <f ca="1">calc_gear1!AS230*5+50</f>
        <v>55</v>
      </c>
      <c r="AC227" s="7">
        <f ca="1">IF(AND(calc_gear1!AT230=-1,calc_gear1!Z230=1),calc_gear1!AS230*5+50.5,IF(AND(calc_gear1!Y230=0,AB226-AC226=-0.5),calc_gear1!AS230*5+50.5,calc_gear1!O230*5+50.5))</f>
        <v>50.5</v>
      </c>
    </row>
    <row r="228" spans="1:29">
      <c r="A228" s="7">
        <v>227</v>
      </c>
      <c r="B228" s="7">
        <v>227</v>
      </c>
      <c r="C228" s="95" t="b">
        <v>0</v>
      </c>
      <c r="D228" s="6" t="b">
        <v>1</v>
      </c>
      <c r="E228" s="94" t="b">
        <v>0</v>
      </c>
      <c r="G228" s="7" t="b">
        <f t="shared" si="39"/>
        <v>0</v>
      </c>
      <c r="H228" s="7" t="b">
        <f t="shared" si="40"/>
        <v>1</v>
      </c>
      <c r="I228" s="7" t="b">
        <f t="shared" si="41"/>
        <v>0</v>
      </c>
      <c r="K228" s="92" t="b">
        <v>0</v>
      </c>
      <c r="L228" s="69" t="b">
        <v>0</v>
      </c>
      <c r="M228" s="93" t="b">
        <v>1</v>
      </c>
      <c r="N228" s="7">
        <v>227</v>
      </c>
      <c r="O228" s="7" t="b">
        <f t="shared" si="42"/>
        <v>0</v>
      </c>
      <c r="P228" s="7" t="b">
        <f t="shared" si="43"/>
        <v>0</v>
      </c>
      <c r="Q228" s="7" t="b">
        <f t="shared" si="44"/>
        <v>1</v>
      </c>
      <c r="S228" s="7" t="b">
        <f t="shared" si="45"/>
        <v>0</v>
      </c>
      <c r="T228" s="7" t="b">
        <f t="shared" si="46"/>
        <v>0</v>
      </c>
      <c r="U228" s="7" t="b">
        <f t="shared" si="47"/>
        <v>1</v>
      </c>
      <c r="W228" s="7">
        <f t="shared" si="48"/>
        <v>227</v>
      </c>
      <c r="X228" s="7">
        <f>'v-t_chart'!C228</f>
        <v>55.8</v>
      </c>
      <c r="Y228" s="7">
        <f t="shared" si="49"/>
        <v>100</v>
      </c>
      <c r="Z228" s="7">
        <f t="shared" si="50"/>
        <v>110</v>
      </c>
      <c r="AA228" s="7">
        <f t="shared" si="51"/>
        <v>95</v>
      </c>
      <c r="AB228" s="7">
        <f ca="1">calc_gear1!AS231*5+50</f>
        <v>55</v>
      </c>
      <c r="AC228" s="7">
        <f ca="1">IF(AND(calc_gear1!AT231=-1,calc_gear1!Z231=1),calc_gear1!AS231*5+50.5,IF(AND(calc_gear1!Y231=0,AB227-AC227=-0.5),calc_gear1!AS231*5+50.5,calc_gear1!O231*5+50.5))</f>
        <v>50.5</v>
      </c>
    </row>
    <row r="229" spans="1:29">
      <c r="A229" s="7">
        <v>228</v>
      </c>
      <c r="B229" s="7">
        <v>228</v>
      </c>
      <c r="C229" s="95" t="b">
        <v>0</v>
      </c>
      <c r="D229" s="6" t="b">
        <v>1</v>
      </c>
      <c r="E229" s="94" t="b">
        <v>0</v>
      </c>
      <c r="G229" s="7" t="b">
        <f t="shared" si="39"/>
        <v>0</v>
      </c>
      <c r="H229" s="7" t="b">
        <f t="shared" si="40"/>
        <v>1</v>
      </c>
      <c r="I229" s="7" t="b">
        <f t="shared" si="41"/>
        <v>0</v>
      </c>
      <c r="K229" s="92" t="b">
        <v>0</v>
      </c>
      <c r="L229" s="69" t="b">
        <v>0</v>
      </c>
      <c r="M229" s="93" t="b">
        <v>1</v>
      </c>
      <c r="N229" s="7">
        <v>228</v>
      </c>
      <c r="O229" s="7" t="b">
        <f t="shared" si="42"/>
        <v>0</v>
      </c>
      <c r="P229" s="7" t="b">
        <f t="shared" si="43"/>
        <v>0</v>
      </c>
      <c r="Q229" s="7" t="b">
        <f t="shared" si="44"/>
        <v>1</v>
      </c>
      <c r="S229" s="7" t="b">
        <f t="shared" si="45"/>
        <v>0</v>
      </c>
      <c r="T229" s="7" t="b">
        <f t="shared" si="46"/>
        <v>0</v>
      </c>
      <c r="U229" s="7" t="b">
        <f t="shared" si="47"/>
        <v>1</v>
      </c>
      <c r="W229" s="7">
        <f t="shared" si="48"/>
        <v>228</v>
      </c>
      <c r="X229" s="7">
        <f>'v-t_chart'!C229</f>
        <v>54.7</v>
      </c>
      <c r="Y229" s="7">
        <f t="shared" si="49"/>
        <v>100</v>
      </c>
      <c r="Z229" s="7">
        <f t="shared" si="50"/>
        <v>110</v>
      </c>
      <c r="AA229" s="7">
        <f t="shared" si="51"/>
        <v>95</v>
      </c>
      <c r="AB229" s="7">
        <f ca="1">calc_gear1!AS232*5+50</f>
        <v>55</v>
      </c>
      <c r="AC229" s="7">
        <f ca="1">IF(AND(calc_gear1!AT232=-1,calc_gear1!Z232=1),calc_gear1!AS232*5+50.5,IF(AND(calc_gear1!Y232=0,AB228-AC228=-0.5),calc_gear1!AS232*5+50.5,calc_gear1!O232*5+50.5))</f>
        <v>50.5</v>
      </c>
    </row>
    <row r="230" spans="1:29">
      <c r="A230" s="7">
        <v>229</v>
      </c>
      <c r="B230" s="7">
        <v>229</v>
      </c>
      <c r="C230" s="95" t="b">
        <v>0</v>
      </c>
      <c r="D230" s="6" t="b">
        <v>1</v>
      </c>
      <c r="E230" s="94" t="b">
        <v>0</v>
      </c>
      <c r="G230" s="7" t="b">
        <f t="shared" si="39"/>
        <v>0</v>
      </c>
      <c r="H230" s="7" t="b">
        <f t="shared" si="40"/>
        <v>1</v>
      </c>
      <c r="I230" s="7" t="b">
        <f t="shared" si="41"/>
        <v>0</v>
      </c>
      <c r="K230" s="92" t="b">
        <v>0</v>
      </c>
      <c r="L230" s="69" t="b">
        <v>0</v>
      </c>
      <c r="M230" s="93" t="b">
        <v>1</v>
      </c>
      <c r="N230" s="7">
        <v>229</v>
      </c>
      <c r="O230" s="7" t="b">
        <f t="shared" si="42"/>
        <v>0</v>
      </c>
      <c r="P230" s="7" t="b">
        <f t="shared" si="43"/>
        <v>0</v>
      </c>
      <c r="Q230" s="7" t="b">
        <f t="shared" si="44"/>
        <v>1</v>
      </c>
      <c r="S230" s="7" t="b">
        <f t="shared" si="45"/>
        <v>0</v>
      </c>
      <c r="T230" s="7" t="b">
        <f t="shared" si="46"/>
        <v>0</v>
      </c>
      <c r="U230" s="7" t="b">
        <f t="shared" si="47"/>
        <v>1</v>
      </c>
      <c r="W230" s="7">
        <f t="shared" si="48"/>
        <v>229</v>
      </c>
      <c r="X230" s="7">
        <f>'v-t_chart'!C230</f>
        <v>53.3</v>
      </c>
      <c r="Y230" s="7">
        <f t="shared" si="49"/>
        <v>100</v>
      </c>
      <c r="Z230" s="7">
        <f t="shared" si="50"/>
        <v>110</v>
      </c>
      <c r="AA230" s="7">
        <f t="shared" si="51"/>
        <v>95</v>
      </c>
      <c r="AB230" s="7">
        <f ca="1">calc_gear1!AS233*5+50</f>
        <v>55</v>
      </c>
      <c r="AC230" s="7">
        <f ca="1">IF(AND(calc_gear1!AT233=-1,calc_gear1!Z233=1),calc_gear1!AS233*5+50.5,IF(AND(calc_gear1!Y233=0,AB229-AC229=-0.5),calc_gear1!AS233*5+50.5,calc_gear1!O233*5+50.5))</f>
        <v>50.5</v>
      </c>
    </row>
    <row r="231" spans="1:29">
      <c r="A231" s="7">
        <v>230</v>
      </c>
      <c r="B231" s="7">
        <v>230</v>
      </c>
      <c r="C231" s="95" t="b">
        <v>0</v>
      </c>
      <c r="D231" s="6" t="b">
        <v>1</v>
      </c>
      <c r="E231" s="94" t="b">
        <v>0</v>
      </c>
      <c r="G231" s="7" t="b">
        <f t="shared" si="39"/>
        <v>0</v>
      </c>
      <c r="H231" s="7" t="b">
        <f t="shared" si="40"/>
        <v>1</v>
      </c>
      <c r="I231" s="7" t="b">
        <f t="shared" si="41"/>
        <v>0</v>
      </c>
      <c r="K231" s="92" t="b">
        <v>0</v>
      </c>
      <c r="L231" s="69" t="b">
        <v>0</v>
      </c>
      <c r="M231" s="93" t="b">
        <v>1</v>
      </c>
      <c r="N231" s="7">
        <v>230</v>
      </c>
      <c r="O231" s="7" t="b">
        <f t="shared" si="42"/>
        <v>0</v>
      </c>
      <c r="P231" s="7" t="b">
        <f t="shared" si="43"/>
        <v>0</v>
      </c>
      <c r="Q231" s="7" t="b">
        <f t="shared" si="44"/>
        <v>1</v>
      </c>
      <c r="S231" s="7" t="b">
        <f t="shared" si="45"/>
        <v>0</v>
      </c>
      <c r="T231" s="7" t="b">
        <f t="shared" si="46"/>
        <v>0</v>
      </c>
      <c r="U231" s="7" t="b">
        <f t="shared" si="47"/>
        <v>1</v>
      </c>
      <c r="W231" s="7">
        <f t="shared" si="48"/>
        <v>230</v>
      </c>
      <c r="X231" s="7">
        <f>'v-t_chart'!C231</f>
        <v>52.3</v>
      </c>
      <c r="Y231" s="7">
        <f t="shared" si="49"/>
        <v>100</v>
      </c>
      <c r="Z231" s="7">
        <f t="shared" si="50"/>
        <v>110</v>
      </c>
      <c r="AA231" s="7">
        <f t="shared" si="51"/>
        <v>95</v>
      </c>
      <c r="AB231" s="7">
        <f ca="1">calc_gear1!AS234*5+50</f>
        <v>55</v>
      </c>
      <c r="AC231" s="7">
        <f ca="1">IF(AND(calc_gear1!AT234=-1,calc_gear1!Z234=1),calc_gear1!AS234*5+50.5,IF(AND(calc_gear1!Y234=0,AB230-AC230=-0.5),calc_gear1!AS234*5+50.5,calc_gear1!O234*5+50.5))</f>
        <v>50.5</v>
      </c>
    </row>
    <row r="232" spans="1:29">
      <c r="A232" s="7">
        <v>231</v>
      </c>
      <c r="B232" s="7">
        <v>231</v>
      </c>
      <c r="C232" s="95" t="b">
        <v>0</v>
      </c>
      <c r="D232" s="6" t="b">
        <v>1</v>
      </c>
      <c r="E232" s="94" t="b">
        <v>0</v>
      </c>
      <c r="G232" s="7" t="b">
        <f t="shared" si="39"/>
        <v>0</v>
      </c>
      <c r="H232" s="7" t="b">
        <f t="shared" si="40"/>
        <v>1</v>
      </c>
      <c r="I232" s="7" t="b">
        <f t="shared" si="41"/>
        <v>0</v>
      </c>
      <c r="K232" s="92" t="b">
        <v>0</v>
      </c>
      <c r="L232" s="69" t="b">
        <v>0</v>
      </c>
      <c r="M232" s="93" t="b">
        <v>1</v>
      </c>
      <c r="N232" s="7">
        <v>231</v>
      </c>
      <c r="O232" s="7" t="b">
        <f t="shared" si="42"/>
        <v>0</v>
      </c>
      <c r="P232" s="7" t="b">
        <f t="shared" si="43"/>
        <v>0</v>
      </c>
      <c r="Q232" s="7" t="b">
        <f t="shared" si="44"/>
        <v>1</v>
      </c>
      <c r="S232" s="7" t="b">
        <f t="shared" si="45"/>
        <v>0</v>
      </c>
      <c r="T232" s="7" t="b">
        <f t="shared" si="46"/>
        <v>0</v>
      </c>
      <c r="U232" s="7" t="b">
        <f t="shared" si="47"/>
        <v>1</v>
      </c>
      <c r="W232" s="7">
        <f t="shared" si="48"/>
        <v>231</v>
      </c>
      <c r="X232" s="7">
        <f>'v-t_chart'!C232</f>
        <v>52</v>
      </c>
      <c r="Y232" s="7">
        <f t="shared" si="49"/>
        <v>100</v>
      </c>
      <c r="Z232" s="7">
        <f t="shared" si="50"/>
        <v>110</v>
      </c>
      <c r="AA232" s="7">
        <f t="shared" si="51"/>
        <v>95</v>
      </c>
      <c r="AB232" s="7">
        <f ca="1">calc_gear1!AS235*5+50</f>
        <v>55</v>
      </c>
      <c r="AC232" s="7">
        <f ca="1">IF(AND(calc_gear1!AT235=-1,calc_gear1!Z235=1),calc_gear1!AS235*5+50.5,IF(AND(calc_gear1!Y235=0,AB231-AC231=-0.5),calc_gear1!AS235*5+50.5,calc_gear1!O235*5+50.5))</f>
        <v>50.5</v>
      </c>
    </row>
    <row r="233" spans="1:29">
      <c r="A233" s="7">
        <v>232</v>
      </c>
      <c r="B233" s="7">
        <v>232</v>
      </c>
      <c r="C233" s="95" t="b">
        <v>0</v>
      </c>
      <c r="D233" s="6" t="b">
        <v>1</v>
      </c>
      <c r="E233" s="94" t="b">
        <v>0</v>
      </c>
      <c r="G233" s="7" t="b">
        <f t="shared" si="39"/>
        <v>0</v>
      </c>
      <c r="H233" s="7" t="b">
        <f t="shared" si="40"/>
        <v>1</v>
      </c>
      <c r="I233" s="7" t="b">
        <f t="shared" si="41"/>
        <v>0</v>
      </c>
      <c r="K233" s="92" t="b">
        <v>0</v>
      </c>
      <c r="L233" s="69" t="b">
        <v>0</v>
      </c>
      <c r="M233" s="93" t="b">
        <v>1</v>
      </c>
      <c r="N233" s="7">
        <v>232</v>
      </c>
      <c r="O233" s="7" t="b">
        <f t="shared" si="42"/>
        <v>0</v>
      </c>
      <c r="P233" s="7" t="b">
        <f t="shared" si="43"/>
        <v>0</v>
      </c>
      <c r="Q233" s="7" t="b">
        <f t="shared" si="44"/>
        <v>1</v>
      </c>
      <c r="S233" s="7" t="b">
        <f t="shared" si="45"/>
        <v>0</v>
      </c>
      <c r="T233" s="7" t="b">
        <f t="shared" si="46"/>
        <v>0</v>
      </c>
      <c r="U233" s="7" t="b">
        <f t="shared" si="47"/>
        <v>1</v>
      </c>
      <c r="W233" s="7">
        <f t="shared" si="48"/>
        <v>232</v>
      </c>
      <c r="X233" s="7">
        <f>'v-t_chart'!C233</f>
        <v>52.1</v>
      </c>
      <c r="Y233" s="7">
        <f t="shared" si="49"/>
        <v>100</v>
      </c>
      <c r="Z233" s="7">
        <f t="shared" si="50"/>
        <v>110</v>
      </c>
      <c r="AA233" s="7">
        <f t="shared" si="51"/>
        <v>95</v>
      </c>
      <c r="AB233" s="7">
        <f ca="1">calc_gear1!AS236*5+50</f>
        <v>55</v>
      </c>
      <c r="AC233" s="7">
        <f ca="1">IF(AND(calc_gear1!AT236=-1,calc_gear1!Z236=1),calc_gear1!AS236*5+50.5,IF(AND(calc_gear1!Y236=0,AB232-AC232=-0.5),calc_gear1!AS236*5+50.5,calc_gear1!O236*5+50.5))</f>
        <v>50.5</v>
      </c>
    </row>
    <row r="234" spans="1:29">
      <c r="A234" s="7">
        <v>233</v>
      </c>
      <c r="B234" s="7">
        <v>233</v>
      </c>
      <c r="C234" s="95" t="b">
        <v>0</v>
      </c>
      <c r="D234" s="6" t="b">
        <v>1</v>
      </c>
      <c r="E234" s="94" t="b">
        <v>0</v>
      </c>
      <c r="G234" s="7" t="b">
        <f t="shared" si="39"/>
        <v>0</v>
      </c>
      <c r="H234" s="7" t="b">
        <f t="shared" si="40"/>
        <v>1</v>
      </c>
      <c r="I234" s="7" t="b">
        <f t="shared" si="41"/>
        <v>0</v>
      </c>
      <c r="K234" s="92" t="b">
        <v>0</v>
      </c>
      <c r="L234" s="69" t="b">
        <v>0</v>
      </c>
      <c r="M234" s="93" t="b">
        <v>1</v>
      </c>
      <c r="N234" s="7">
        <v>233</v>
      </c>
      <c r="O234" s="7" t="b">
        <f t="shared" si="42"/>
        <v>0</v>
      </c>
      <c r="P234" s="7" t="b">
        <f t="shared" si="43"/>
        <v>0</v>
      </c>
      <c r="Q234" s="7" t="b">
        <f t="shared" si="44"/>
        <v>1</v>
      </c>
      <c r="S234" s="7" t="b">
        <f t="shared" si="45"/>
        <v>0</v>
      </c>
      <c r="T234" s="7" t="b">
        <f t="shared" si="46"/>
        <v>0</v>
      </c>
      <c r="U234" s="7" t="b">
        <f t="shared" si="47"/>
        <v>1</v>
      </c>
      <c r="W234" s="7">
        <f t="shared" si="48"/>
        <v>233</v>
      </c>
      <c r="X234" s="7">
        <f>'v-t_chart'!C234</f>
        <v>51.8</v>
      </c>
      <c r="Y234" s="7">
        <f t="shared" si="49"/>
        <v>100</v>
      </c>
      <c r="Z234" s="7">
        <f t="shared" si="50"/>
        <v>110</v>
      </c>
      <c r="AA234" s="7">
        <f t="shared" si="51"/>
        <v>95</v>
      </c>
      <c r="AB234" s="7">
        <f ca="1">calc_gear1!AS237*5+50</f>
        <v>55</v>
      </c>
      <c r="AC234" s="7">
        <f ca="1">IF(AND(calc_gear1!AT237=-1,calc_gear1!Z237=1),calc_gear1!AS237*5+50.5,IF(AND(calc_gear1!Y237=0,AB233-AC233=-0.5),calc_gear1!AS237*5+50.5,calc_gear1!O237*5+50.5))</f>
        <v>50.5</v>
      </c>
    </row>
    <row r="235" spans="1:29">
      <c r="A235" s="7">
        <v>234</v>
      </c>
      <c r="B235" s="7">
        <v>234</v>
      </c>
      <c r="C235" s="95" t="b">
        <v>0</v>
      </c>
      <c r="D235" s="6" t="b">
        <v>1</v>
      </c>
      <c r="E235" s="94" t="b">
        <v>0</v>
      </c>
      <c r="G235" s="7" t="b">
        <f t="shared" si="39"/>
        <v>0</v>
      </c>
      <c r="H235" s="7" t="b">
        <f t="shared" si="40"/>
        <v>1</v>
      </c>
      <c r="I235" s="7" t="b">
        <f t="shared" si="41"/>
        <v>0</v>
      </c>
      <c r="K235" s="92" t="b">
        <v>0</v>
      </c>
      <c r="L235" s="69" t="b">
        <v>0</v>
      </c>
      <c r="M235" s="93" t="b">
        <v>1</v>
      </c>
      <c r="N235" s="7">
        <v>234</v>
      </c>
      <c r="O235" s="7" t="b">
        <f t="shared" si="42"/>
        <v>0</v>
      </c>
      <c r="P235" s="7" t="b">
        <f t="shared" si="43"/>
        <v>0</v>
      </c>
      <c r="Q235" s="7" t="b">
        <f t="shared" si="44"/>
        <v>1</v>
      </c>
      <c r="S235" s="7" t="b">
        <f t="shared" si="45"/>
        <v>0</v>
      </c>
      <c r="T235" s="7" t="b">
        <f t="shared" si="46"/>
        <v>0</v>
      </c>
      <c r="U235" s="7" t="b">
        <f t="shared" si="47"/>
        <v>1</v>
      </c>
      <c r="W235" s="7">
        <f t="shared" si="48"/>
        <v>234</v>
      </c>
      <c r="X235" s="7">
        <f>'v-t_chart'!C235</f>
        <v>50.8</v>
      </c>
      <c r="Y235" s="7">
        <f t="shared" si="49"/>
        <v>100</v>
      </c>
      <c r="Z235" s="7">
        <f t="shared" si="50"/>
        <v>110</v>
      </c>
      <c r="AA235" s="7">
        <f t="shared" si="51"/>
        <v>95</v>
      </c>
      <c r="AB235" s="7">
        <f ca="1">calc_gear1!AS238*5+50</f>
        <v>55</v>
      </c>
      <c r="AC235" s="7">
        <f ca="1">IF(AND(calc_gear1!AT238=-1,calc_gear1!Z238=1),calc_gear1!AS238*5+50.5,IF(AND(calc_gear1!Y238=0,AB234-AC234=-0.5),calc_gear1!AS238*5+50.5,calc_gear1!O238*5+50.5))</f>
        <v>50.5</v>
      </c>
    </row>
    <row r="236" spans="1:29">
      <c r="A236" s="7">
        <v>235</v>
      </c>
      <c r="B236" s="7">
        <v>235</v>
      </c>
      <c r="C236" s="95" t="b">
        <v>0</v>
      </c>
      <c r="D236" s="6" t="b">
        <v>1</v>
      </c>
      <c r="E236" s="94" t="b">
        <v>0</v>
      </c>
      <c r="G236" s="7" t="b">
        <f t="shared" si="39"/>
        <v>0</v>
      </c>
      <c r="H236" s="7" t="b">
        <f t="shared" si="40"/>
        <v>1</v>
      </c>
      <c r="I236" s="7" t="b">
        <f t="shared" si="41"/>
        <v>0</v>
      </c>
      <c r="K236" s="92" t="b">
        <v>0</v>
      </c>
      <c r="L236" s="69" t="b">
        <v>0</v>
      </c>
      <c r="M236" s="93" t="b">
        <v>1</v>
      </c>
      <c r="N236" s="7">
        <v>235</v>
      </c>
      <c r="O236" s="7" t="b">
        <f t="shared" si="42"/>
        <v>0</v>
      </c>
      <c r="P236" s="7" t="b">
        <f t="shared" si="43"/>
        <v>0</v>
      </c>
      <c r="Q236" s="7" t="b">
        <f t="shared" si="44"/>
        <v>1</v>
      </c>
      <c r="S236" s="7" t="b">
        <f t="shared" si="45"/>
        <v>0</v>
      </c>
      <c r="T236" s="7" t="b">
        <f t="shared" si="46"/>
        <v>0</v>
      </c>
      <c r="U236" s="7" t="b">
        <f t="shared" si="47"/>
        <v>1</v>
      </c>
      <c r="W236" s="7">
        <f t="shared" si="48"/>
        <v>235</v>
      </c>
      <c r="X236" s="7">
        <f>'v-t_chart'!C236</f>
        <v>49.2</v>
      </c>
      <c r="Y236" s="7">
        <f t="shared" si="49"/>
        <v>100</v>
      </c>
      <c r="Z236" s="7">
        <f t="shared" si="50"/>
        <v>110</v>
      </c>
      <c r="AA236" s="7">
        <f t="shared" si="51"/>
        <v>95</v>
      </c>
      <c r="AB236" s="7">
        <f ca="1">calc_gear1!AS239*5+50</f>
        <v>55</v>
      </c>
      <c r="AC236" s="7">
        <f ca="1">IF(AND(calc_gear1!AT239=-1,calc_gear1!Z239=1),calc_gear1!AS239*5+50.5,IF(AND(calc_gear1!Y239=0,AB235-AC235=-0.5),calc_gear1!AS239*5+50.5,calc_gear1!O239*5+50.5))</f>
        <v>50.5</v>
      </c>
    </row>
    <row r="237" spans="1:29">
      <c r="A237" s="7">
        <v>236</v>
      </c>
      <c r="B237" s="7">
        <v>236</v>
      </c>
      <c r="C237" s="95" t="b">
        <v>0</v>
      </c>
      <c r="D237" s="6" t="b">
        <v>1</v>
      </c>
      <c r="E237" s="94" t="b">
        <v>0</v>
      </c>
      <c r="G237" s="7" t="b">
        <f t="shared" si="39"/>
        <v>0</v>
      </c>
      <c r="H237" s="7" t="b">
        <f t="shared" si="40"/>
        <v>1</v>
      </c>
      <c r="I237" s="7" t="b">
        <f t="shared" si="41"/>
        <v>0</v>
      </c>
      <c r="K237" s="92" t="b">
        <v>0</v>
      </c>
      <c r="L237" s="69" t="b">
        <v>0</v>
      </c>
      <c r="M237" s="93" t="b">
        <v>1</v>
      </c>
      <c r="N237" s="7">
        <v>236</v>
      </c>
      <c r="O237" s="7" t="b">
        <f t="shared" si="42"/>
        <v>0</v>
      </c>
      <c r="P237" s="7" t="b">
        <f t="shared" si="43"/>
        <v>0</v>
      </c>
      <c r="Q237" s="7" t="b">
        <f t="shared" si="44"/>
        <v>1</v>
      </c>
      <c r="S237" s="7" t="b">
        <f t="shared" si="45"/>
        <v>0</v>
      </c>
      <c r="T237" s="7" t="b">
        <f t="shared" si="46"/>
        <v>0</v>
      </c>
      <c r="U237" s="7" t="b">
        <f t="shared" si="47"/>
        <v>1</v>
      </c>
      <c r="W237" s="7">
        <f t="shared" si="48"/>
        <v>236</v>
      </c>
      <c r="X237" s="7">
        <f>'v-t_chart'!C237</f>
        <v>47.5</v>
      </c>
      <c r="Y237" s="7">
        <f t="shared" si="49"/>
        <v>100</v>
      </c>
      <c r="Z237" s="7">
        <f t="shared" si="50"/>
        <v>110</v>
      </c>
      <c r="AA237" s="7">
        <f t="shared" si="51"/>
        <v>95</v>
      </c>
      <c r="AB237" s="7">
        <f ca="1">calc_gear1!AS240*5+50</f>
        <v>55</v>
      </c>
      <c r="AC237" s="7">
        <f ca="1">IF(AND(calc_gear1!AT240=-1,calc_gear1!Z240=1),calc_gear1!AS240*5+50.5,IF(AND(calc_gear1!Y240=0,AB236-AC236=-0.5),calc_gear1!AS240*5+50.5,calc_gear1!O240*5+50.5))</f>
        <v>50.5</v>
      </c>
    </row>
    <row r="238" spans="1:29">
      <c r="A238" s="7">
        <v>237</v>
      </c>
      <c r="B238" s="7">
        <v>237</v>
      </c>
      <c r="C238" s="95" t="b">
        <v>0</v>
      </c>
      <c r="D238" s="6" t="b">
        <v>1</v>
      </c>
      <c r="E238" s="94" t="b">
        <v>0</v>
      </c>
      <c r="G238" s="7" t="b">
        <f t="shared" si="39"/>
        <v>0</v>
      </c>
      <c r="H238" s="7" t="b">
        <f t="shared" si="40"/>
        <v>1</v>
      </c>
      <c r="I238" s="7" t="b">
        <f t="shared" si="41"/>
        <v>0</v>
      </c>
      <c r="K238" s="92" t="b">
        <v>0</v>
      </c>
      <c r="L238" s="69" t="b">
        <v>0</v>
      </c>
      <c r="M238" s="93" t="b">
        <v>1</v>
      </c>
      <c r="N238" s="7">
        <v>237</v>
      </c>
      <c r="O238" s="7" t="b">
        <f t="shared" si="42"/>
        <v>0</v>
      </c>
      <c r="P238" s="7" t="b">
        <f t="shared" si="43"/>
        <v>0</v>
      </c>
      <c r="Q238" s="7" t="b">
        <f t="shared" si="44"/>
        <v>1</v>
      </c>
      <c r="S238" s="7" t="b">
        <f t="shared" si="45"/>
        <v>0</v>
      </c>
      <c r="T238" s="7" t="b">
        <f t="shared" si="46"/>
        <v>0</v>
      </c>
      <c r="U238" s="7" t="b">
        <f t="shared" si="47"/>
        <v>1</v>
      </c>
      <c r="W238" s="7">
        <f t="shared" si="48"/>
        <v>237</v>
      </c>
      <c r="X238" s="7">
        <f>'v-t_chart'!C238</f>
        <v>45.7</v>
      </c>
      <c r="Y238" s="7">
        <f t="shared" si="49"/>
        <v>100</v>
      </c>
      <c r="Z238" s="7">
        <f t="shared" si="50"/>
        <v>110</v>
      </c>
      <c r="AA238" s="7">
        <f t="shared" si="51"/>
        <v>95</v>
      </c>
      <c r="AB238" s="7">
        <f ca="1">calc_gear1!AS241*5+50</f>
        <v>55</v>
      </c>
      <c r="AC238" s="7">
        <f ca="1">IF(AND(calc_gear1!AT241=-1,calc_gear1!Z241=1),calc_gear1!AS241*5+50.5,IF(AND(calc_gear1!Y241=0,AB237-AC237=-0.5),calc_gear1!AS241*5+50.5,calc_gear1!O241*5+50.5))</f>
        <v>50.5</v>
      </c>
    </row>
    <row r="239" spans="1:29">
      <c r="A239" s="7">
        <v>238</v>
      </c>
      <c r="B239" s="7">
        <v>238</v>
      </c>
      <c r="C239" s="95" t="b">
        <v>0</v>
      </c>
      <c r="D239" s="6" t="b">
        <v>1</v>
      </c>
      <c r="E239" s="94" t="b">
        <v>0</v>
      </c>
      <c r="G239" s="7" t="b">
        <f t="shared" si="39"/>
        <v>0</v>
      </c>
      <c r="H239" s="7" t="b">
        <f t="shared" si="40"/>
        <v>1</v>
      </c>
      <c r="I239" s="7" t="b">
        <f t="shared" si="41"/>
        <v>0</v>
      </c>
      <c r="K239" s="92" t="b">
        <v>0</v>
      </c>
      <c r="L239" s="69" t="b">
        <v>0</v>
      </c>
      <c r="M239" s="93" t="b">
        <v>1</v>
      </c>
      <c r="N239" s="7">
        <v>238</v>
      </c>
      <c r="O239" s="7" t="b">
        <f t="shared" si="42"/>
        <v>0</v>
      </c>
      <c r="P239" s="7" t="b">
        <f t="shared" si="43"/>
        <v>0</v>
      </c>
      <c r="Q239" s="7" t="b">
        <f t="shared" si="44"/>
        <v>1</v>
      </c>
      <c r="S239" s="7" t="b">
        <f t="shared" si="45"/>
        <v>0</v>
      </c>
      <c r="T239" s="7" t="b">
        <f t="shared" si="46"/>
        <v>0</v>
      </c>
      <c r="U239" s="7" t="b">
        <f t="shared" si="47"/>
        <v>1</v>
      </c>
      <c r="W239" s="7">
        <f t="shared" si="48"/>
        <v>238</v>
      </c>
      <c r="X239" s="7">
        <f>'v-t_chart'!C239</f>
        <v>43.9</v>
      </c>
      <c r="Y239" s="7">
        <f t="shared" si="49"/>
        <v>100</v>
      </c>
      <c r="Z239" s="7">
        <f t="shared" si="50"/>
        <v>110</v>
      </c>
      <c r="AA239" s="7">
        <f t="shared" si="51"/>
        <v>95</v>
      </c>
      <c r="AB239" s="7">
        <f ca="1">calc_gear1!AS242*5+50</f>
        <v>55</v>
      </c>
      <c r="AC239" s="7">
        <f ca="1">IF(AND(calc_gear1!AT242=-1,calc_gear1!Z242=1),calc_gear1!AS242*5+50.5,IF(AND(calc_gear1!Y242=0,AB238-AC238=-0.5),calc_gear1!AS242*5+50.5,calc_gear1!O242*5+50.5))</f>
        <v>50.5</v>
      </c>
    </row>
    <row r="240" spans="1:29">
      <c r="A240" s="7">
        <v>239</v>
      </c>
      <c r="B240" s="7">
        <v>239</v>
      </c>
      <c r="C240" s="95" t="b">
        <v>0</v>
      </c>
      <c r="D240" s="6" t="b">
        <v>1</v>
      </c>
      <c r="E240" s="94" t="b">
        <v>0</v>
      </c>
      <c r="G240" s="7" t="b">
        <f t="shared" si="39"/>
        <v>0</v>
      </c>
      <c r="H240" s="7" t="b">
        <f t="shared" si="40"/>
        <v>1</v>
      </c>
      <c r="I240" s="7" t="b">
        <f t="shared" si="41"/>
        <v>0</v>
      </c>
      <c r="K240" s="92" t="b">
        <v>0</v>
      </c>
      <c r="L240" s="69" t="b">
        <v>0</v>
      </c>
      <c r="M240" s="93" t="b">
        <v>1</v>
      </c>
      <c r="N240" s="7">
        <v>239</v>
      </c>
      <c r="O240" s="7" t="b">
        <f t="shared" si="42"/>
        <v>0</v>
      </c>
      <c r="P240" s="7" t="b">
        <f t="shared" si="43"/>
        <v>0</v>
      </c>
      <c r="Q240" s="7" t="b">
        <f t="shared" si="44"/>
        <v>1</v>
      </c>
      <c r="S240" s="7" t="b">
        <f t="shared" si="45"/>
        <v>0</v>
      </c>
      <c r="T240" s="7" t="b">
        <f t="shared" si="46"/>
        <v>0</v>
      </c>
      <c r="U240" s="7" t="b">
        <f t="shared" si="47"/>
        <v>1</v>
      </c>
      <c r="W240" s="7">
        <f t="shared" si="48"/>
        <v>239</v>
      </c>
      <c r="X240" s="7">
        <f>'v-t_chart'!C240</f>
        <v>42</v>
      </c>
      <c r="Y240" s="7">
        <f t="shared" si="49"/>
        <v>100</v>
      </c>
      <c r="Z240" s="7">
        <f t="shared" si="50"/>
        <v>110</v>
      </c>
      <c r="AA240" s="7">
        <f t="shared" si="51"/>
        <v>95</v>
      </c>
      <c r="AB240" s="7">
        <f ca="1">calc_gear1!AS243*5+50</f>
        <v>55</v>
      </c>
      <c r="AC240" s="7">
        <f ca="1">IF(AND(calc_gear1!AT243=-1,calc_gear1!Z243=1),calc_gear1!AS243*5+50.5,IF(AND(calc_gear1!Y243=0,AB239-AC239=-0.5),calc_gear1!AS243*5+50.5,calc_gear1!O243*5+50.5))</f>
        <v>50.5</v>
      </c>
    </row>
    <row r="241" spans="1:29">
      <c r="A241" s="7">
        <v>240</v>
      </c>
      <c r="B241" s="7">
        <v>240</v>
      </c>
      <c r="C241" s="95" t="b">
        <v>0</v>
      </c>
      <c r="D241" s="6" t="b">
        <v>1</v>
      </c>
      <c r="E241" s="94" t="b">
        <v>0</v>
      </c>
      <c r="G241" s="7" t="b">
        <f t="shared" si="39"/>
        <v>0</v>
      </c>
      <c r="H241" s="7" t="b">
        <f t="shared" si="40"/>
        <v>1</v>
      </c>
      <c r="I241" s="7" t="b">
        <f t="shared" si="41"/>
        <v>0</v>
      </c>
      <c r="K241" s="92" t="b">
        <v>0</v>
      </c>
      <c r="L241" s="69" t="b">
        <v>0</v>
      </c>
      <c r="M241" s="93" t="b">
        <v>1</v>
      </c>
      <c r="N241" s="7">
        <v>240</v>
      </c>
      <c r="O241" s="7" t="b">
        <f t="shared" si="42"/>
        <v>0</v>
      </c>
      <c r="P241" s="7" t="b">
        <f t="shared" si="43"/>
        <v>0</v>
      </c>
      <c r="Q241" s="7" t="b">
        <f t="shared" si="44"/>
        <v>1</v>
      </c>
      <c r="S241" s="7" t="b">
        <f t="shared" si="45"/>
        <v>0</v>
      </c>
      <c r="T241" s="7" t="b">
        <f t="shared" si="46"/>
        <v>0</v>
      </c>
      <c r="U241" s="7" t="b">
        <f t="shared" si="47"/>
        <v>1</v>
      </c>
      <c r="W241" s="7">
        <f t="shared" si="48"/>
        <v>240</v>
      </c>
      <c r="X241" s="7">
        <f>'v-t_chart'!C241</f>
        <v>40.200000000000003</v>
      </c>
      <c r="Y241" s="7">
        <f t="shared" si="49"/>
        <v>100</v>
      </c>
      <c r="Z241" s="7">
        <f t="shared" si="50"/>
        <v>110</v>
      </c>
      <c r="AA241" s="7">
        <f t="shared" si="51"/>
        <v>95</v>
      </c>
      <c r="AB241" s="7">
        <f ca="1">calc_gear1!AS244*5+50</f>
        <v>55</v>
      </c>
      <c r="AC241" s="7">
        <f ca="1">IF(AND(calc_gear1!AT244=-1,calc_gear1!Z244=1),calc_gear1!AS244*5+50.5,IF(AND(calc_gear1!Y244=0,AB240-AC240=-0.5),calc_gear1!AS244*5+50.5,calc_gear1!O244*5+50.5))</f>
        <v>50.5</v>
      </c>
    </row>
    <row r="242" spans="1:29">
      <c r="A242" s="7">
        <v>241</v>
      </c>
      <c r="B242" s="7">
        <v>241</v>
      </c>
      <c r="C242" s="95" t="b">
        <v>0</v>
      </c>
      <c r="D242" s="6" t="b">
        <v>1</v>
      </c>
      <c r="E242" s="94" t="b">
        <v>0</v>
      </c>
      <c r="G242" s="7" t="b">
        <f t="shared" si="39"/>
        <v>0</v>
      </c>
      <c r="H242" s="7" t="b">
        <f t="shared" si="40"/>
        <v>1</v>
      </c>
      <c r="I242" s="7" t="b">
        <f t="shared" si="41"/>
        <v>0</v>
      </c>
      <c r="K242" s="92" t="b">
        <v>0</v>
      </c>
      <c r="L242" s="69" t="b">
        <v>0</v>
      </c>
      <c r="M242" s="93" t="b">
        <v>1</v>
      </c>
      <c r="N242" s="7">
        <v>241</v>
      </c>
      <c r="O242" s="7" t="b">
        <f t="shared" si="42"/>
        <v>0</v>
      </c>
      <c r="P242" s="7" t="b">
        <f t="shared" si="43"/>
        <v>0</v>
      </c>
      <c r="Q242" s="7" t="b">
        <f t="shared" si="44"/>
        <v>1</v>
      </c>
      <c r="S242" s="7" t="b">
        <f t="shared" si="45"/>
        <v>0</v>
      </c>
      <c r="T242" s="7" t="b">
        <f t="shared" si="46"/>
        <v>0</v>
      </c>
      <c r="U242" s="7" t="b">
        <f t="shared" si="47"/>
        <v>1</v>
      </c>
      <c r="W242" s="7">
        <f t="shared" si="48"/>
        <v>241</v>
      </c>
      <c r="X242" s="7">
        <f>'v-t_chart'!C242</f>
        <v>38.299999999999997</v>
      </c>
      <c r="Y242" s="7">
        <f t="shared" si="49"/>
        <v>100</v>
      </c>
      <c r="Z242" s="7">
        <f t="shared" si="50"/>
        <v>110</v>
      </c>
      <c r="AA242" s="7">
        <f t="shared" si="51"/>
        <v>95</v>
      </c>
      <c r="AB242" s="7">
        <f ca="1">calc_gear1!AS245*5+50</f>
        <v>55</v>
      </c>
      <c r="AC242" s="7">
        <f ca="1">IF(AND(calc_gear1!AT245=-1,calc_gear1!Z245=1),calc_gear1!AS245*5+50.5,IF(AND(calc_gear1!Y245=0,AB241-AC241=-0.5),calc_gear1!AS245*5+50.5,calc_gear1!O245*5+50.5))</f>
        <v>50.5</v>
      </c>
    </row>
    <row r="243" spans="1:29">
      <c r="A243" s="7">
        <v>242</v>
      </c>
      <c r="B243" s="7">
        <v>242</v>
      </c>
      <c r="C243" s="92" t="b">
        <v>0</v>
      </c>
      <c r="D243" s="69" t="b">
        <v>0</v>
      </c>
      <c r="E243" s="93" t="b">
        <v>1</v>
      </c>
      <c r="G243" s="7" t="b">
        <f t="shared" si="39"/>
        <v>0</v>
      </c>
      <c r="H243" s="7" t="b">
        <f t="shared" si="40"/>
        <v>0</v>
      </c>
      <c r="I243" s="7" t="b">
        <f t="shared" si="41"/>
        <v>1</v>
      </c>
      <c r="K243" s="92" t="b">
        <v>0</v>
      </c>
      <c r="L243" s="69" t="b">
        <v>0</v>
      </c>
      <c r="M243" s="93" t="b">
        <v>1</v>
      </c>
      <c r="N243" s="7">
        <v>242</v>
      </c>
      <c r="O243" s="7" t="b">
        <f t="shared" si="42"/>
        <v>0</v>
      </c>
      <c r="P243" s="7" t="b">
        <f t="shared" si="43"/>
        <v>0</v>
      </c>
      <c r="Q243" s="7" t="b">
        <f t="shared" si="44"/>
        <v>1</v>
      </c>
      <c r="S243" s="7" t="b">
        <f t="shared" si="45"/>
        <v>0</v>
      </c>
      <c r="T243" s="7" t="b">
        <f t="shared" si="46"/>
        <v>0</v>
      </c>
      <c r="U243" s="7" t="b">
        <f t="shared" si="47"/>
        <v>1</v>
      </c>
      <c r="W243" s="7">
        <f t="shared" si="48"/>
        <v>242</v>
      </c>
      <c r="X243" s="7">
        <f>'v-t_chart'!C243</f>
        <v>36.4</v>
      </c>
      <c r="Y243" s="7">
        <f t="shared" si="49"/>
        <v>100</v>
      </c>
      <c r="Z243" s="7">
        <f t="shared" si="50"/>
        <v>110</v>
      </c>
      <c r="AA243" s="7">
        <f t="shared" si="51"/>
        <v>95</v>
      </c>
      <c r="AB243" s="7">
        <f ca="1">calc_gear1!AS246*5+50</f>
        <v>55</v>
      </c>
      <c r="AC243" s="7">
        <f ca="1">IF(AND(calc_gear1!AT246=-1,calc_gear1!Z246=1),calc_gear1!AS246*5+50.5,IF(AND(calc_gear1!Y246=0,AB242-AC242=-0.5),calc_gear1!AS246*5+50.5,calc_gear1!O246*5+50.5))</f>
        <v>50.5</v>
      </c>
    </row>
    <row r="244" spans="1:29">
      <c r="A244" s="7">
        <v>243</v>
      </c>
      <c r="B244" s="7">
        <v>243</v>
      </c>
      <c r="C244" s="92" t="b">
        <v>0</v>
      </c>
      <c r="D244" s="69" t="b">
        <v>0</v>
      </c>
      <c r="E244" s="93" t="b">
        <v>1</v>
      </c>
      <c r="G244" s="7" t="b">
        <f t="shared" si="39"/>
        <v>0</v>
      </c>
      <c r="H244" s="7" t="b">
        <f t="shared" si="40"/>
        <v>0</v>
      </c>
      <c r="I244" s="7" t="b">
        <f t="shared" si="41"/>
        <v>1</v>
      </c>
      <c r="K244" s="92" t="b">
        <v>0</v>
      </c>
      <c r="L244" s="69" t="b">
        <v>0</v>
      </c>
      <c r="M244" s="93" t="b">
        <v>1</v>
      </c>
      <c r="N244" s="7">
        <v>243</v>
      </c>
      <c r="O244" s="7" t="b">
        <f t="shared" si="42"/>
        <v>0</v>
      </c>
      <c r="P244" s="7" t="b">
        <f t="shared" si="43"/>
        <v>0</v>
      </c>
      <c r="Q244" s="7" t="b">
        <f t="shared" si="44"/>
        <v>1</v>
      </c>
      <c r="S244" s="7" t="b">
        <f t="shared" si="45"/>
        <v>0</v>
      </c>
      <c r="T244" s="7" t="b">
        <f t="shared" si="46"/>
        <v>0</v>
      </c>
      <c r="U244" s="7" t="b">
        <f t="shared" si="47"/>
        <v>1</v>
      </c>
      <c r="W244" s="7">
        <f t="shared" si="48"/>
        <v>243</v>
      </c>
      <c r="X244" s="7">
        <f>'v-t_chart'!C244</f>
        <v>34.6</v>
      </c>
      <c r="Y244" s="7">
        <f t="shared" si="49"/>
        <v>100</v>
      </c>
      <c r="Z244" s="7">
        <f t="shared" si="50"/>
        <v>110</v>
      </c>
      <c r="AA244" s="7">
        <f t="shared" si="51"/>
        <v>95</v>
      </c>
      <c r="AB244" s="7">
        <f ca="1">calc_gear1!AS247*5+50</f>
        <v>55</v>
      </c>
      <c r="AC244" s="7">
        <f ca="1">IF(AND(calc_gear1!AT247=-1,calc_gear1!Z247=1),calc_gear1!AS247*5+50.5,IF(AND(calc_gear1!Y247=0,AB243-AC243=-0.5),calc_gear1!AS247*5+50.5,calc_gear1!O247*5+50.5))</f>
        <v>50.5</v>
      </c>
    </row>
    <row r="245" spans="1:29">
      <c r="A245" s="7">
        <v>244</v>
      </c>
      <c r="B245" s="7">
        <v>244</v>
      </c>
      <c r="C245" s="92" t="b">
        <v>0</v>
      </c>
      <c r="D245" s="69" t="b">
        <v>0</v>
      </c>
      <c r="E245" s="93" t="b">
        <v>1</v>
      </c>
      <c r="G245" s="7" t="b">
        <f t="shared" si="39"/>
        <v>0</v>
      </c>
      <c r="H245" s="7" t="b">
        <f t="shared" si="40"/>
        <v>0</v>
      </c>
      <c r="I245" s="7" t="b">
        <f t="shared" si="41"/>
        <v>1</v>
      </c>
      <c r="K245" s="92" t="b">
        <v>0</v>
      </c>
      <c r="L245" s="69" t="b">
        <v>0</v>
      </c>
      <c r="M245" s="93" t="b">
        <v>1</v>
      </c>
      <c r="N245" s="7">
        <v>244</v>
      </c>
      <c r="O245" s="7" t="b">
        <f t="shared" si="42"/>
        <v>0</v>
      </c>
      <c r="P245" s="7" t="b">
        <f t="shared" si="43"/>
        <v>0</v>
      </c>
      <c r="Q245" s="7" t="b">
        <f t="shared" si="44"/>
        <v>1</v>
      </c>
      <c r="S245" s="7" t="b">
        <f t="shared" si="45"/>
        <v>0</v>
      </c>
      <c r="T245" s="7" t="b">
        <f t="shared" si="46"/>
        <v>0</v>
      </c>
      <c r="U245" s="7" t="b">
        <f t="shared" si="47"/>
        <v>1</v>
      </c>
      <c r="W245" s="7">
        <f t="shared" si="48"/>
        <v>244</v>
      </c>
      <c r="X245" s="7">
        <f>'v-t_chart'!C245</f>
        <v>32.700000000000003</v>
      </c>
      <c r="Y245" s="7">
        <f t="shared" si="49"/>
        <v>100</v>
      </c>
      <c r="Z245" s="7">
        <f t="shared" si="50"/>
        <v>110</v>
      </c>
      <c r="AA245" s="7">
        <f t="shared" si="51"/>
        <v>95</v>
      </c>
      <c r="AB245" s="7">
        <f ca="1">calc_gear1!AS248*5+50</f>
        <v>55</v>
      </c>
      <c r="AC245" s="7">
        <f ca="1">IF(AND(calc_gear1!AT248=-1,calc_gear1!Z248=1),calc_gear1!AS248*5+50.5,IF(AND(calc_gear1!Y248=0,AB244-AC244=-0.5),calc_gear1!AS248*5+50.5,calc_gear1!O248*5+50.5))</f>
        <v>50.5</v>
      </c>
    </row>
    <row r="246" spans="1:29">
      <c r="A246" s="7">
        <v>245</v>
      </c>
      <c r="B246" s="7">
        <v>245</v>
      </c>
      <c r="C246" s="92" t="b">
        <v>0</v>
      </c>
      <c r="D246" s="69" t="b">
        <v>0</v>
      </c>
      <c r="E246" s="93" t="b">
        <v>1</v>
      </c>
      <c r="G246" s="7" t="b">
        <f t="shared" si="39"/>
        <v>0</v>
      </c>
      <c r="H246" s="7" t="b">
        <f t="shared" si="40"/>
        <v>0</v>
      </c>
      <c r="I246" s="7" t="b">
        <f t="shared" si="41"/>
        <v>1</v>
      </c>
      <c r="K246" s="92" t="b">
        <v>0</v>
      </c>
      <c r="L246" s="69" t="b">
        <v>0</v>
      </c>
      <c r="M246" s="93" t="b">
        <v>1</v>
      </c>
      <c r="N246" s="7">
        <v>245</v>
      </c>
      <c r="O246" s="7" t="b">
        <f t="shared" si="42"/>
        <v>0</v>
      </c>
      <c r="P246" s="7" t="b">
        <f t="shared" si="43"/>
        <v>0</v>
      </c>
      <c r="Q246" s="7" t="b">
        <f t="shared" si="44"/>
        <v>1</v>
      </c>
      <c r="S246" s="7" t="b">
        <f t="shared" si="45"/>
        <v>0</v>
      </c>
      <c r="T246" s="7" t="b">
        <f t="shared" si="46"/>
        <v>0</v>
      </c>
      <c r="U246" s="7" t="b">
        <f t="shared" si="47"/>
        <v>1</v>
      </c>
      <c r="W246" s="7">
        <f t="shared" si="48"/>
        <v>245</v>
      </c>
      <c r="X246" s="7">
        <f>'v-t_chart'!C246</f>
        <v>30.6</v>
      </c>
      <c r="Y246" s="7">
        <f t="shared" si="49"/>
        <v>100</v>
      </c>
      <c r="Z246" s="7">
        <f t="shared" si="50"/>
        <v>110</v>
      </c>
      <c r="AA246" s="7">
        <f t="shared" si="51"/>
        <v>95</v>
      </c>
      <c r="AB246" s="7">
        <f ca="1">calc_gear1!AS249*5+50</f>
        <v>55</v>
      </c>
      <c r="AC246" s="7">
        <f ca="1">IF(AND(calc_gear1!AT249=-1,calc_gear1!Z249=1),calc_gear1!AS249*5+50.5,IF(AND(calc_gear1!Y249=0,AB245-AC245=-0.5),calc_gear1!AS249*5+50.5,calc_gear1!O249*5+50.5))</f>
        <v>50.5</v>
      </c>
    </row>
    <row r="247" spans="1:29">
      <c r="A247" s="7">
        <v>246</v>
      </c>
      <c r="B247" s="7">
        <v>246</v>
      </c>
      <c r="C247" s="92" t="b">
        <v>0</v>
      </c>
      <c r="D247" s="69" t="b">
        <v>0</v>
      </c>
      <c r="E247" s="93" t="b">
        <v>1</v>
      </c>
      <c r="G247" s="7" t="b">
        <f t="shared" si="39"/>
        <v>0</v>
      </c>
      <c r="H247" s="7" t="b">
        <f t="shared" si="40"/>
        <v>0</v>
      </c>
      <c r="I247" s="7" t="b">
        <f t="shared" si="41"/>
        <v>1</v>
      </c>
      <c r="K247" s="92" t="b">
        <v>0</v>
      </c>
      <c r="L247" s="69" t="b">
        <v>0</v>
      </c>
      <c r="M247" s="93" t="b">
        <v>1</v>
      </c>
      <c r="N247" s="7">
        <v>246</v>
      </c>
      <c r="O247" s="7" t="b">
        <f t="shared" si="42"/>
        <v>0</v>
      </c>
      <c r="P247" s="7" t="b">
        <f t="shared" si="43"/>
        <v>0</v>
      </c>
      <c r="Q247" s="7" t="b">
        <f t="shared" si="44"/>
        <v>1</v>
      </c>
      <c r="S247" s="7" t="b">
        <f t="shared" si="45"/>
        <v>0</v>
      </c>
      <c r="T247" s="7" t="b">
        <f t="shared" si="46"/>
        <v>0</v>
      </c>
      <c r="U247" s="7" t="b">
        <f t="shared" si="47"/>
        <v>1</v>
      </c>
      <c r="W247" s="7">
        <f t="shared" si="48"/>
        <v>246</v>
      </c>
      <c r="X247" s="7">
        <f>'v-t_chart'!C247</f>
        <v>28.1</v>
      </c>
      <c r="Y247" s="7">
        <f t="shared" si="49"/>
        <v>100</v>
      </c>
      <c r="Z247" s="7">
        <f t="shared" si="50"/>
        <v>110</v>
      </c>
      <c r="AA247" s="7">
        <f t="shared" si="51"/>
        <v>95</v>
      </c>
      <c r="AB247" s="7">
        <f ca="1">calc_gear1!AS250*5+50</f>
        <v>55</v>
      </c>
      <c r="AC247" s="7">
        <f ca="1">IF(AND(calc_gear1!AT250=-1,calc_gear1!Z250=1),calc_gear1!AS250*5+50.5,IF(AND(calc_gear1!Y250=0,AB246-AC246=-0.5),calc_gear1!AS250*5+50.5,calc_gear1!O250*5+50.5))</f>
        <v>50.5</v>
      </c>
    </row>
    <row r="248" spans="1:29">
      <c r="A248" s="7">
        <v>247</v>
      </c>
      <c r="B248" s="7">
        <v>247</v>
      </c>
      <c r="C248" s="92" t="b">
        <v>0</v>
      </c>
      <c r="D248" s="69" t="b">
        <v>0</v>
      </c>
      <c r="E248" s="93" t="b">
        <v>1</v>
      </c>
      <c r="G248" s="7" t="b">
        <f t="shared" si="39"/>
        <v>0</v>
      </c>
      <c r="H248" s="7" t="b">
        <f t="shared" si="40"/>
        <v>0</v>
      </c>
      <c r="I248" s="7" t="b">
        <f t="shared" si="41"/>
        <v>1</v>
      </c>
      <c r="K248" s="92" t="b">
        <v>0</v>
      </c>
      <c r="L248" s="69" t="b">
        <v>0</v>
      </c>
      <c r="M248" s="93" t="b">
        <v>1</v>
      </c>
      <c r="N248" s="7">
        <v>247</v>
      </c>
      <c r="O248" s="7" t="b">
        <f t="shared" si="42"/>
        <v>0</v>
      </c>
      <c r="P248" s="7" t="b">
        <f t="shared" si="43"/>
        <v>0</v>
      </c>
      <c r="Q248" s="7" t="b">
        <f t="shared" si="44"/>
        <v>1</v>
      </c>
      <c r="S248" s="7" t="b">
        <f t="shared" si="45"/>
        <v>0</v>
      </c>
      <c r="T248" s="7" t="b">
        <f t="shared" si="46"/>
        <v>0</v>
      </c>
      <c r="U248" s="7" t="b">
        <f t="shared" si="47"/>
        <v>1</v>
      </c>
      <c r="W248" s="7">
        <f t="shared" si="48"/>
        <v>247</v>
      </c>
      <c r="X248" s="7">
        <f>'v-t_chart'!C248</f>
        <v>25.5</v>
      </c>
      <c r="Y248" s="7">
        <f t="shared" si="49"/>
        <v>100</v>
      </c>
      <c r="Z248" s="7">
        <f t="shared" si="50"/>
        <v>110</v>
      </c>
      <c r="AA248" s="7">
        <f t="shared" si="51"/>
        <v>95</v>
      </c>
      <c r="AB248" s="7">
        <f ca="1">calc_gear1!AS251*5+50</f>
        <v>55</v>
      </c>
      <c r="AC248" s="7">
        <f ca="1">IF(AND(calc_gear1!AT251=-1,calc_gear1!Z251=1),calc_gear1!AS251*5+50.5,IF(AND(calc_gear1!Y251=0,AB247-AC247=-0.5),calc_gear1!AS251*5+50.5,calc_gear1!O251*5+50.5))</f>
        <v>50.5</v>
      </c>
    </row>
    <row r="249" spans="1:29">
      <c r="A249" s="7">
        <v>248</v>
      </c>
      <c r="B249" s="7">
        <v>248</v>
      </c>
      <c r="C249" s="92" t="b">
        <v>0</v>
      </c>
      <c r="D249" s="69" t="b">
        <v>0</v>
      </c>
      <c r="E249" s="93" t="b">
        <v>1</v>
      </c>
      <c r="G249" s="7" t="b">
        <f t="shared" si="39"/>
        <v>0</v>
      </c>
      <c r="H249" s="7" t="b">
        <f t="shared" si="40"/>
        <v>0</v>
      </c>
      <c r="I249" s="7" t="b">
        <f t="shared" si="41"/>
        <v>1</v>
      </c>
      <c r="K249" s="92" t="b">
        <v>0</v>
      </c>
      <c r="L249" s="69" t="b">
        <v>0</v>
      </c>
      <c r="M249" s="93" t="b">
        <v>1</v>
      </c>
      <c r="N249" s="7">
        <v>248</v>
      </c>
      <c r="O249" s="7" t="b">
        <f t="shared" si="42"/>
        <v>0</v>
      </c>
      <c r="P249" s="7" t="b">
        <f t="shared" si="43"/>
        <v>0</v>
      </c>
      <c r="Q249" s="7" t="b">
        <f t="shared" si="44"/>
        <v>1</v>
      </c>
      <c r="S249" s="7" t="b">
        <f t="shared" si="45"/>
        <v>0</v>
      </c>
      <c r="T249" s="7" t="b">
        <f t="shared" si="46"/>
        <v>0</v>
      </c>
      <c r="U249" s="7" t="b">
        <f t="shared" si="47"/>
        <v>1</v>
      </c>
      <c r="W249" s="7">
        <f t="shared" si="48"/>
        <v>248</v>
      </c>
      <c r="X249" s="7">
        <f>'v-t_chart'!C249</f>
        <v>23.1</v>
      </c>
      <c r="Y249" s="7">
        <f t="shared" si="49"/>
        <v>100</v>
      </c>
      <c r="Z249" s="7">
        <f t="shared" si="50"/>
        <v>110</v>
      </c>
      <c r="AA249" s="7">
        <f t="shared" si="51"/>
        <v>95</v>
      </c>
      <c r="AB249" s="7">
        <f ca="1">calc_gear1!AS252*5+50</f>
        <v>55</v>
      </c>
      <c r="AC249" s="7">
        <f ca="1">IF(AND(calc_gear1!AT252=-1,calc_gear1!Z252=1),calc_gear1!AS252*5+50.5,IF(AND(calc_gear1!Y252=0,AB248-AC248=-0.5),calc_gear1!AS252*5+50.5,calc_gear1!O252*5+50.5))</f>
        <v>50.5</v>
      </c>
    </row>
    <row r="250" spans="1:29">
      <c r="A250" s="7">
        <v>249</v>
      </c>
      <c r="B250" s="7">
        <v>249</v>
      </c>
      <c r="C250" s="92" t="b">
        <v>0</v>
      </c>
      <c r="D250" s="69" t="b">
        <v>0</v>
      </c>
      <c r="E250" s="93" t="b">
        <v>1</v>
      </c>
      <c r="G250" s="7" t="b">
        <f t="shared" si="39"/>
        <v>0</v>
      </c>
      <c r="H250" s="7" t="b">
        <f t="shared" si="40"/>
        <v>0</v>
      </c>
      <c r="I250" s="7" t="b">
        <f t="shared" si="41"/>
        <v>1</v>
      </c>
      <c r="K250" s="92" t="b">
        <v>0</v>
      </c>
      <c r="L250" s="69" t="b">
        <v>0</v>
      </c>
      <c r="M250" s="93" t="b">
        <v>1</v>
      </c>
      <c r="N250" s="7">
        <v>249</v>
      </c>
      <c r="O250" s="7" t="b">
        <f t="shared" si="42"/>
        <v>0</v>
      </c>
      <c r="P250" s="7" t="b">
        <f t="shared" si="43"/>
        <v>0</v>
      </c>
      <c r="Q250" s="7" t="b">
        <f t="shared" si="44"/>
        <v>1</v>
      </c>
      <c r="S250" s="7" t="b">
        <f t="shared" si="45"/>
        <v>0</v>
      </c>
      <c r="T250" s="7" t="b">
        <f t="shared" si="46"/>
        <v>0</v>
      </c>
      <c r="U250" s="7" t="b">
        <f t="shared" si="47"/>
        <v>1</v>
      </c>
      <c r="W250" s="7">
        <f t="shared" si="48"/>
        <v>249</v>
      </c>
      <c r="X250" s="7">
        <f>'v-t_chart'!C250</f>
        <v>21.2</v>
      </c>
      <c r="Y250" s="7">
        <f t="shared" si="49"/>
        <v>100</v>
      </c>
      <c r="Z250" s="7">
        <f t="shared" si="50"/>
        <v>110</v>
      </c>
      <c r="AA250" s="7">
        <f t="shared" si="51"/>
        <v>95</v>
      </c>
      <c r="AB250" s="7">
        <f ca="1">calc_gear1!AS253*5+50</f>
        <v>55</v>
      </c>
      <c r="AC250" s="7">
        <f ca="1">IF(AND(calc_gear1!AT253=-1,calc_gear1!Z253=1),calc_gear1!AS253*5+50.5,IF(AND(calc_gear1!Y253=0,AB249-AC249=-0.5),calc_gear1!AS253*5+50.5,calc_gear1!O253*5+50.5))</f>
        <v>50.5</v>
      </c>
    </row>
    <row r="251" spans="1:29">
      <c r="A251" s="7">
        <v>250</v>
      </c>
      <c r="B251" s="7">
        <v>250</v>
      </c>
      <c r="C251" s="92" t="b">
        <v>0</v>
      </c>
      <c r="D251" s="69" t="b">
        <v>0</v>
      </c>
      <c r="E251" s="93" t="b">
        <v>1</v>
      </c>
      <c r="G251" s="7" t="b">
        <f t="shared" si="39"/>
        <v>0</v>
      </c>
      <c r="H251" s="7" t="b">
        <f t="shared" si="40"/>
        <v>0</v>
      </c>
      <c r="I251" s="7" t="b">
        <f t="shared" si="41"/>
        <v>1</v>
      </c>
      <c r="K251" s="92" t="b">
        <v>0</v>
      </c>
      <c r="L251" s="69" t="b">
        <v>0</v>
      </c>
      <c r="M251" s="93" t="b">
        <v>1</v>
      </c>
      <c r="N251" s="7">
        <v>250</v>
      </c>
      <c r="O251" s="7" t="b">
        <f t="shared" si="42"/>
        <v>0</v>
      </c>
      <c r="P251" s="7" t="b">
        <f t="shared" si="43"/>
        <v>0</v>
      </c>
      <c r="Q251" s="7" t="b">
        <f t="shared" si="44"/>
        <v>1</v>
      </c>
      <c r="S251" s="7" t="b">
        <f t="shared" si="45"/>
        <v>0</v>
      </c>
      <c r="T251" s="7" t="b">
        <f t="shared" si="46"/>
        <v>0</v>
      </c>
      <c r="U251" s="7" t="b">
        <f t="shared" si="47"/>
        <v>1</v>
      </c>
      <c r="W251" s="7">
        <f t="shared" si="48"/>
        <v>250</v>
      </c>
      <c r="X251" s="7">
        <f>'v-t_chart'!C251</f>
        <v>19.5</v>
      </c>
      <c r="Y251" s="7">
        <f t="shared" si="49"/>
        <v>100</v>
      </c>
      <c r="Z251" s="7">
        <f t="shared" si="50"/>
        <v>110</v>
      </c>
      <c r="AA251" s="7">
        <f t="shared" si="51"/>
        <v>95</v>
      </c>
      <c r="AB251" s="7">
        <f ca="1">calc_gear1!AS254*5+50</f>
        <v>55</v>
      </c>
      <c r="AC251" s="7">
        <f ca="1">IF(AND(calc_gear1!AT254=-1,calc_gear1!Z254=1),calc_gear1!AS254*5+50.5,IF(AND(calc_gear1!Y254=0,AB250-AC250=-0.5),calc_gear1!AS254*5+50.5,calc_gear1!O254*5+50.5))</f>
        <v>50.5</v>
      </c>
    </row>
    <row r="252" spans="1:29">
      <c r="A252" s="7">
        <v>251</v>
      </c>
      <c r="B252" s="7">
        <v>251</v>
      </c>
      <c r="C252" s="92" t="b">
        <v>0</v>
      </c>
      <c r="D252" s="69" t="b">
        <v>0</v>
      </c>
      <c r="E252" s="93" t="b">
        <v>1</v>
      </c>
      <c r="G252" s="7" t="b">
        <f t="shared" si="39"/>
        <v>0</v>
      </c>
      <c r="H252" s="7" t="b">
        <f t="shared" si="40"/>
        <v>0</v>
      </c>
      <c r="I252" s="7" t="b">
        <f t="shared" si="41"/>
        <v>1</v>
      </c>
      <c r="K252" s="92" t="b">
        <v>0</v>
      </c>
      <c r="L252" s="69" t="b">
        <v>0</v>
      </c>
      <c r="M252" s="93" t="b">
        <v>1</v>
      </c>
      <c r="N252" s="7">
        <v>251</v>
      </c>
      <c r="O252" s="7" t="b">
        <f t="shared" si="42"/>
        <v>0</v>
      </c>
      <c r="P252" s="7" t="b">
        <f t="shared" si="43"/>
        <v>0</v>
      </c>
      <c r="Q252" s="7" t="b">
        <f t="shared" si="44"/>
        <v>1</v>
      </c>
      <c r="S252" s="7" t="b">
        <f t="shared" si="45"/>
        <v>0</v>
      </c>
      <c r="T252" s="7" t="b">
        <f t="shared" si="46"/>
        <v>0</v>
      </c>
      <c r="U252" s="7" t="b">
        <f t="shared" si="47"/>
        <v>1</v>
      </c>
      <c r="W252" s="7">
        <f t="shared" si="48"/>
        <v>251</v>
      </c>
      <c r="X252" s="7">
        <f>'v-t_chart'!C252</f>
        <v>17.8</v>
      </c>
      <c r="Y252" s="7">
        <f t="shared" si="49"/>
        <v>100</v>
      </c>
      <c r="Z252" s="7">
        <f t="shared" si="50"/>
        <v>110</v>
      </c>
      <c r="AA252" s="7">
        <f t="shared" si="51"/>
        <v>95</v>
      </c>
      <c r="AB252" s="7">
        <f ca="1">calc_gear1!AS255*5+50</f>
        <v>55</v>
      </c>
      <c r="AC252" s="7">
        <f ca="1">IF(AND(calc_gear1!AT255=-1,calc_gear1!Z255=1),calc_gear1!AS255*5+50.5,IF(AND(calc_gear1!Y255=0,AB251-AC251=-0.5),calc_gear1!AS255*5+50.5,calc_gear1!O255*5+50.5))</f>
        <v>50.5</v>
      </c>
    </row>
    <row r="253" spans="1:29">
      <c r="A253" s="7">
        <v>252</v>
      </c>
      <c r="B253" s="7">
        <v>252</v>
      </c>
      <c r="C253" s="92" t="b">
        <v>0</v>
      </c>
      <c r="D253" s="69" t="b">
        <v>0</v>
      </c>
      <c r="E253" s="93" t="b">
        <v>1</v>
      </c>
      <c r="G253" s="7" t="b">
        <f t="shared" si="39"/>
        <v>0</v>
      </c>
      <c r="H253" s="7" t="b">
        <f t="shared" si="40"/>
        <v>0</v>
      </c>
      <c r="I253" s="7" t="b">
        <f t="shared" si="41"/>
        <v>1</v>
      </c>
      <c r="K253" s="92" t="b">
        <v>0</v>
      </c>
      <c r="L253" s="69" t="b">
        <v>0</v>
      </c>
      <c r="M253" s="93" t="b">
        <v>1</v>
      </c>
      <c r="N253" s="7">
        <v>252</v>
      </c>
      <c r="O253" s="7" t="b">
        <f t="shared" si="42"/>
        <v>0</v>
      </c>
      <c r="P253" s="7" t="b">
        <f t="shared" si="43"/>
        <v>0</v>
      </c>
      <c r="Q253" s="7" t="b">
        <f t="shared" si="44"/>
        <v>1</v>
      </c>
      <c r="S253" s="7" t="b">
        <f t="shared" si="45"/>
        <v>0</v>
      </c>
      <c r="T253" s="7" t="b">
        <f t="shared" si="46"/>
        <v>0</v>
      </c>
      <c r="U253" s="7" t="b">
        <f t="shared" si="47"/>
        <v>1</v>
      </c>
      <c r="W253" s="7">
        <f t="shared" si="48"/>
        <v>252</v>
      </c>
      <c r="X253" s="7">
        <f>'v-t_chart'!C253</f>
        <v>15.3</v>
      </c>
      <c r="Y253" s="7">
        <f t="shared" si="49"/>
        <v>100</v>
      </c>
      <c r="Z253" s="7">
        <f t="shared" si="50"/>
        <v>110</v>
      </c>
      <c r="AA253" s="7">
        <f t="shared" si="51"/>
        <v>95</v>
      </c>
      <c r="AB253" s="7">
        <f ca="1">calc_gear1!AS256*5+50</f>
        <v>55</v>
      </c>
      <c r="AC253" s="7">
        <f ca="1">IF(AND(calc_gear1!AT256=-1,calc_gear1!Z256=1),calc_gear1!AS256*5+50.5,IF(AND(calc_gear1!Y256=0,AB252-AC252=-0.5),calc_gear1!AS256*5+50.5,calc_gear1!O256*5+50.5))</f>
        <v>50.5</v>
      </c>
    </row>
    <row r="254" spans="1:29">
      <c r="A254" s="7">
        <v>253</v>
      </c>
      <c r="B254" s="7">
        <v>253</v>
      </c>
      <c r="C254" s="95" t="b">
        <v>0</v>
      </c>
      <c r="D254" s="6" t="b">
        <v>0</v>
      </c>
      <c r="E254" s="94" t="b">
        <v>1</v>
      </c>
      <c r="G254" s="7" t="b">
        <f t="shared" si="39"/>
        <v>0</v>
      </c>
      <c r="H254" s="7" t="b">
        <f t="shared" si="40"/>
        <v>0</v>
      </c>
      <c r="I254" s="7" t="b">
        <f t="shared" si="41"/>
        <v>1</v>
      </c>
      <c r="K254" s="92" t="b">
        <v>0</v>
      </c>
      <c r="L254" s="69" t="b">
        <v>0</v>
      </c>
      <c r="M254" s="93" t="b">
        <v>1</v>
      </c>
      <c r="N254" s="7">
        <v>253</v>
      </c>
      <c r="O254" s="7" t="b">
        <f t="shared" si="42"/>
        <v>0</v>
      </c>
      <c r="P254" s="7" t="b">
        <f t="shared" si="43"/>
        <v>0</v>
      </c>
      <c r="Q254" s="7" t="b">
        <f t="shared" si="44"/>
        <v>1</v>
      </c>
      <c r="S254" s="7" t="b">
        <f t="shared" si="45"/>
        <v>0</v>
      </c>
      <c r="T254" s="7" t="b">
        <f t="shared" si="46"/>
        <v>0</v>
      </c>
      <c r="U254" s="7" t="b">
        <f t="shared" si="47"/>
        <v>1</v>
      </c>
      <c r="W254" s="7">
        <f t="shared" si="48"/>
        <v>253</v>
      </c>
      <c r="X254" s="7">
        <f>'v-t_chart'!C254</f>
        <v>11.5</v>
      </c>
      <c r="Y254" s="7">
        <f t="shared" si="49"/>
        <v>100</v>
      </c>
      <c r="Z254" s="7">
        <f t="shared" si="50"/>
        <v>110</v>
      </c>
      <c r="AA254" s="7">
        <f t="shared" si="51"/>
        <v>95</v>
      </c>
      <c r="AB254" s="7">
        <f ca="1">calc_gear1!AS257*5+50</f>
        <v>55</v>
      </c>
      <c r="AC254" s="7">
        <f ca="1">IF(AND(calc_gear1!AT257=-1,calc_gear1!Z257=1),calc_gear1!AS257*5+50.5,IF(AND(calc_gear1!Y257=0,AB253-AC253=-0.5),calc_gear1!AS257*5+50.5,calc_gear1!O257*5+50.5))</f>
        <v>50.5</v>
      </c>
    </row>
    <row r="255" spans="1:29">
      <c r="A255" s="7">
        <v>254</v>
      </c>
      <c r="B255" s="7">
        <v>254</v>
      </c>
      <c r="C255" s="95" t="b">
        <v>0</v>
      </c>
      <c r="D255" s="6" t="b">
        <v>0</v>
      </c>
      <c r="E255" s="94" t="b">
        <v>0</v>
      </c>
      <c r="G255" s="7" t="b">
        <f t="shared" si="39"/>
        <v>0</v>
      </c>
      <c r="H255" s="7" t="b">
        <f t="shared" si="40"/>
        <v>0</v>
      </c>
      <c r="I255" s="7" t="b">
        <f t="shared" si="41"/>
        <v>0</v>
      </c>
      <c r="K255" s="92" t="b">
        <v>0</v>
      </c>
      <c r="L255" s="69" t="b">
        <v>0</v>
      </c>
      <c r="M255" s="93" t="b">
        <v>1</v>
      </c>
      <c r="N255" s="7">
        <v>254</v>
      </c>
      <c r="O255" s="7" t="b">
        <f t="shared" si="42"/>
        <v>0</v>
      </c>
      <c r="P255" s="7" t="b">
        <f t="shared" si="43"/>
        <v>0</v>
      </c>
      <c r="Q255" s="7" t="b">
        <f t="shared" si="44"/>
        <v>1</v>
      </c>
      <c r="S255" s="7" t="b">
        <f t="shared" si="45"/>
        <v>0</v>
      </c>
      <c r="T255" s="7" t="b">
        <f t="shared" si="46"/>
        <v>0</v>
      </c>
      <c r="U255" s="7" t="b">
        <f t="shared" si="47"/>
        <v>1</v>
      </c>
      <c r="W255" s="7">
        <f t="shared" si="48"/>
        <v>254</v>
      </c>
      <c r="X255" s="7">
        <f>'v-t_chart'!C255</f>
        <v>7.2</v>
      </c>
      <c r="Y255" s="7">
        <f t="shared" si="49"/>
        <v>100</v>
      </c>
      <c r="Z255" s="7">
        <f t="shared" si="50"/>
        <v>110</v>
      </c>
      <c r="AA255" s="7">
        <f t="shared" si="51"/>
        <v>95</v>
      </c>
      <c r="AB255" s="7">
        <f ca="1">calc_gear1!AS258*5+50</f>
        <v>55</v>
      </c>
      <c r="AC255" s="7">
        <f ca="1">IF(AND(calc_gear1!AT258=-1,calc_gear1!Z258=1),calc_gear1!AS258*5+50.5,IF(AND(calc_gear1!Y258=0,AB254-AC254=-0.5),calc_gear1!AS258*5+50.5,calc_gear1!O258*5+50.5))</f>
        <v>50.5</v>
      </c>
    </row>
    <row r="256" spans="1:29">
      <c r="A256" s="7">
        <v>255</v>
      </c>
      <c r="B256" s="7">
        <v>255</v>
      </c>
      <c r="C256" s="95" t="b">
        <v>0</v>
      </c>
      <c r="D256" s="6" t="b">
        <v>0</v>
      </c>
      <c r="E256" s="94" t="b">
        <v>0</v>
      </c>
      <c r="G256" s="7" t="b">
        <f t="shared" si="39"/>
        <v>0</v>
      </c>
      <c r="H256" s="7" t="b">
        <f t="shared" si="40"/>
        <v>0</v>
      </c>
      <c r="I256" s="7" t="b">
        <f t="shared" si="41"/>
        <v>0</v>
      </c>
      <c r="K256" s="92" t="b">
        <v>0</v>
      </c>
      <c r="L256" s="69" t="b">
        <v>0</v>
      </c>
      <c r="M256" s="93" t="b">
        <v>1</v>
      </c>
      <c r="N256" s="7">
        <v>255</v>
      </c>
      <c r="O256" s="7" t="b">
        <f t="shared" si="42"/>
        <v>0</v>
      </c>
      <c r="P256" s="7" t="b">
        <f t="shared" si="43"/>
        <v>0</v>
      </c>
      <c r="Q256" s="7" t="b">
        <f t="shared" si="44"/>
        <v>1</v>
      </c>
      <c r="S256" s="7" t="b">
        <f t="shared" si="45"/>
        <v>0</v>
      </c>
      <c r="T256" s="7" t="b">
        <f t="shared" si="46"/>
        <v>0</v>
      </c>
      <c r="U256" s="7" t="b">
        <f t="shared" si="47"/>
        <v>1</v>
      </c>
      <c r="W256" s="7">
        <f t="shared" si="48"/>
        <v>255</v>
      </c>
      <c r="X256" s="7">
        <f>'v-t_chart'!C256</f>
        <v>2.5</v>
      </c>
      <c r="Y256" s="7">
        <f t="shared" si="49"/>
        <v>100</v>
      </c>
      <c r="Z256" s="7">
        <f t="shared" si="50"/>
        <v>110</v>
      </c>
      <c r="AA256" s="7">
        <f t="shared" si="51"/>
        <v>95</v>
      </c>
      <c r="AB256" s="7">
        <f ca="1">calc_gear1!AS259*5+50</f>
        <v>55</v>
      </c>
      <c r="AC256" s="7">
        <f ca="1">IF(AND(calc_gear1!AT259=-1,calc_gear1!Z259=1),calc_gear1!AS259*5+50.5,IF(AND(calc_gear1!Y259=0,AB255-AC255=-0.5),calc_gear1!AS259*5+50.5,calc_gear1!O259*5+50.5))</f>
        <v>50.5</v>
      </c>
    </row>
    <row r="257" spans="1:29">
      <c r="A257" s="7">
        <v>256</v>
      </c>
      <c r="B257" s="7">
        <v>256</v>
      </c>
      <c r="C257" s="95" t="b">
        <v>0</v>
      </c>
      <c r="D257" s="6" t="b">
        <v>0</v>
      </c>
      <c r="E257" s="94" t="b">
        <v>0</v>
      </c>
      <c r="G257" s="7" t="b">
        <f t="shared" si="39"/>
        <v>0</v>
      </c>
      <c r="H257" s="7" t="b">
        <f t="shared" si="40"/>
        <v>0</v>
      </c>
      <c r="I257" s="7" t="b">
        <f t="shared" si="41"/>
        <v>0</v>
      </c>
      <c r="K257" s="92" t="b">
        <v>0</v>
      </c>
      <c r="L257" s="69" t="b">
        <v>0</v>
      </c>
      <c r="M257" s="93" t="b">
        <v>0</v>
      </c>
      <c r="N257" s="7">
        <v>256</v>
      </c>
      <c r="O257" s="7" t="b">
        <f t="shared" si="42"/>
        <v>0</v>
      </c>
      <c r="P257" s="7" t="b">
        <f t="shared" si="43"/>
        <v>0</v>
      </c>
      <c r="Q257" s="7" t="b">
        <f t="shared" si="44"/>
        <v>0</v>
      </c>
      <c r="S257" s="7" t="b">
        <f t="shared" si="45"/>
        <v>0</v>
      </c>
      <c r="T257" s="7" t="b">
        <f t="shared" si="46"/>
        <v>0</v>
      </c>
      <c r="U257" s="7" t="b">
        <f t="shared" si="47"/>
        <v>0</v>
      </c>
      <c r="W257" s="7">
        <f t="shared" si="48"/>
        <v>256</v>
      </c>
      <c r="X257" s="7">
        <f>'v-t_chart'!C257</f>
        <v>0</v>
      </c>
      <c r="Y257" s="7">
        <f t="shared" si="49"/>
        <v>100</v>
      </c>
      <c r="Z257" s="7">
        <f t="shared" si="50"/>
        <v>110</v>
      </c>
      <c r="AA257" s="7">
        <f t="shared" si="51"/>
        <v>90</v>
      </c>
      <c r="AB257" s="7">
        <f ca="1">calc_gear1!AS260*5+50</f>
        <v>50</v>
      </c>
      <c r="AC257" s="7">
        <f ca="1">IF(AND(calc_gear1!AT260=-1,calc_gear1!Z260=1),calc_gear1!AS260*5+50.5,IF(AND(calc_gear1!Y260=0,AB256-AC256=-0.5),calc_gear1!AS260*5+50.5,calc_gear1!O260*5+50.5))</f>
        <v>50.5</v>
      </c>
    </row>
    <row r="258" spans="1:29">
      <c r="A258" s="7">
        <v>257</v>
      </c>
      <c r="B258" s="7">
        <v>257</v>
      </c>
      <c r="C258" s="95" t="b">
        <v>0</v>
      </c>
      <c r="D258" s="6" t="b">
        <v>0</v>
      </c>
      <c r="E258" s="94" t="b">
        <v>0</v>
      </c>
      <c r="G258" s="7" t="b">
        <f t="shared" si="39"/>
        <v>0</v>
      </c>
      <c r="H258" s="7" t="b">
        <f t="shared" si="40"/>
        <v>0</v>
      </c>
      <c r="I258" s="7" t="b">
        <f t="shared" si="41"/>
        <v>0</v>
      </c>
      <c r="K258" s="92" t="b">
        <v>0</v>
      </c>
      <c r="L258" s="69" t="b">
        <v>0</v>
      </c>
      <c r="M258" s="93" t="b">
        <v>0</v>
      </c>
      <c r="N258" s="7">
        <v>257</v>
      </c>
      <c r="O258" s="7" t="b">
        <f t="shared" si="42"/>
        <v>0</v>
      </c>
      <c r="P258" s="7" t="b">
        <f t="shared" si="43"/>
        <v>0</v>
      </c>
      <c r="Q258" s="7" t="b">
        <f t="shared" si="44"/>
        <v>0</v>
      </c>
      <c r="S258" s="7" t="b">
        <f t="shared" si="45"/>
        <v>0</v>
      </c>
      <c r="T258" s="7" t="b">
        <f t="shared" si="46"/>
        <v>0</v>
      </c>
      <c r="U258" s="7" t="b">
        <f t="shared" si="47"/>
        <v>0</v>
      </c>
      <c r="W258" s="7">
        <f t="shared" si="48"/>
        <v>257</v>
      </c>
      <c r="X258" s="7">
        <f>'v-t_chart'!C258</f>
        <v>0</v>
      </c>
      <c r="Y258" s="7">
        <f t="shared" si="49"/>
        <v>100</v>
      </c>
      <c r="Z258" s="7">
        <f t="shared" si="50"/>
        <v>110</v>
      </c>
      <c r="AA258" s="7">
        <f t="shared" si="51"/>
        <v>90</v>
      </c>
      <c r="AB258" s="7">
        <f ca="1">calc_gear1!AS261*5+50</f>
        <v>50</v>
      </c>
      <c r="AC258" s="7">
        <f ca="1">IF(AND(calc_gear1!AT261=-1,calc_gear1!Z261=1),calc_gear1!AS261*5+50.5,IF(AND(calc_gear1!Y261=0,AB257-AC257=-0.5),calc_gear1!AS261*5+50.5,calc_gear1!O261*5+50.5))</f>
        <v>50.5</v>
      </c>
    </row>
    <row r="259" spans="1:29">
      <c r="A259" s="7">
        <v>258</v>
      </c>
      <c r="B259" s="7">
        <v>258</v>
      </c>
      <c r="C259" s="95" t="b">
        <v>0</v>
      </c>
      <c r="D259" s="6" t="b">
        <v>0</v>
      </c>
      <c r="E259" s="94" t="b">
        <v>0</v>
      </c>
      <c r="G259" s="7" t="b">
        <f t="shared" ref="G259:G322" si="52">C259</f>
        <v>0</v>
      </c>
      <c r="H259" s="7" t="b">
        <f t="shared" ref="H259:H322" si="53">D259</f>
        <v>0</v>
      </c>
      <c r="I259" s="7" t="b">
        <f t="shared" ref="I259:I322" si="54">E259</f>
        <v>0</v>
      </c>
      <c r="K259" s="92" t="b">
        <v>0</v>
      </c>
      <c r="L259" s="69" t="b">
        <v>0</v>
      </c>
      <c r="M259" s="93" t="b">
        <v>0</v>
      </c>
      <c r="N259" s="7">
        <v>258</v>
      </c>
      <c r="O259" s="7" t="b">
        <f t="shared" ref="O259:O322" si="55">K259</f>
        <v>0</v>
      </c>
      <c r="P259" s="7" t="b">
        <f t="shared" ref="P259:P322" si="56">L259</f>
        <v>0</v>
      </c>
      <c r="Q259" s="7" t="b">
        <f t="shared" ref="Q259:Q322" si="57">M259</f>
        <v>0</v>
      </c>
      <c r="S259" s="7" t="b">
        <f t="shared" ref="S259:S322" si="58">K259</f>
        <v>0</v>
      </c>
      <c r="T259" s="7" t="b">
        <f t="shared" ref="T259:T322" si="59">L259</f>
        <v>0</v>
      </c>
      <c r="U259" s="7" t="b">
        <f t="shared" ref="U259:U322" si="60">M259</f>
        <v>0</v>
      </c>
      <c r="W259" s="7">
        <f t="shared" ref="W259:W322" si="61">A259</f>
        <v>258</v>
      </c>
      <c r="X259" s="7">
        <f>'v-t_chart'!C259</f>
        <v>0</v>
      </c>
      <c r="Y259" s="7">
        <f t="shared" ref="Y259:Y322" si="62">IF(S259=TRUE,105,100)</f>
        <v>100</v>
      </c>
      <c r="Z259" s="7">
        <f t="shared" ref="Z259:Z322" si="63">IF(T259=TRUE,115,110)</f>
        <v>110</v>
      </c>
      <c r="AA259" s="7">
        <f t="shared" ref="AA259:AA322" si="64">IF(U259=TRUE,95,90)</f>
        <v>90</v>
      </c>
      <c r="AB259" s="7">
        <f ca="1">calc_gear1!AS262*5+50</f>
        <v>50</v>
      </c>
      <c r="AC259" s="7">
        <f ca="1">IF(AND(calc_gear1!AT262=-1,calc_gear1!Z262=1),calc_gear1!AS262*5+50.5,IF(AND(calc_gear1!Y262=0,AB258-AC258=-0.5),calc_gear1!AS262*5+50.5,calc_gear1!O262*5+50.5))</f>
        <v>50.5</v>
      </c>
    </row>
    <row r="260" spans="1:29">
      <c r="A260" s="7">
        <v>259</v>
      </c>
      <c r="B260" s="7">
        <v>259</v>
      </c>
      <c r="C260" s="95" t="b">
        <v>0</v>
      </c>
      <c r="D260" s="6" t="b">
        <v>0</v>
      </c>
      <c r="E260" s="94" t="b">
        <v>0</v>
      </c>
      <c r="G260" s="7" t="b">
        <f t="shared" si="52"/>
        <v>0</v>
      </c>
      <c r="H260" s="7" t="b">
        <f t="shared" si="53"/>
        <v>0</v>
      </c>
      <c r="I260" s="7" t="b">
        <f t="shared" si="54"/>
        <v>0</v>
      </c>
      <c r="K260" s="92" t="b">
        <v>0</v>
      </c>
      <c r="L260" s="69" t="b">
        <v>0</v>
      </c>
      <c r="M260" s="93" t="b">
        <v>0</v>
      </c>
      <c r="N260" s="7">
        <v>259</v>
      </c>
      <c r="O260" s="7" t="b">
        <f t="shared" si="55"/>
        <v>0</v>
      </c>
      <c r="P260" s="7" t="b">
        <f t="shared" si="56"/>
        <v>0</v>
      </c>
      <c r="Q260" s="7" t="b">
        <f t="shared" si="57"/>
        <v>0</v>
      </c>
      <c r="S260" s="7" t="b">
        <f t="shared" si="58"/>
        <v>0</v>
      </c>
      <c r="T260" s="7" t="b">
        <f t="shared" si="59"/>
        <v>0</v>
      </c>
      <c r="U260" s="7" t="b">
        <f t="shared" si="60"/>
        <v>0</v>
      </c>
      <c r="W260" s="7">
        <f t="shared" si="61"/>
        <v>259</v>
      </c>
      <c r="X260" s="7">
        <f>'v-t_chart'!C260</f>
        <v>0</v>
      </c>
      <c r="Y260" s="7">
        <f t="shared" si="62"/>
        <v>100</v>
      </c>
      <c r="Z260" s="7">
        <f t="shared" si="63"/>
        <v>110</v>
      </c>
      <c r="AA260" s="7">
        <f t="shared" si="64"/>
        <v>90</v>
      </c>
      <c r="AB260" s="7">
        <f ca="1">calc_gear1!AS263*5+50</f>
        <v>50</v>
      </c>
      <c r="AC260" s="7">
        <f ca="1">IF(AND(calc_gear1!AT263=-1,calc_gear1!Z263=1),calc_gear1!AS263*5+50.5,IF(AND(calc_gear1!Y263=0,AB259-AC259=-0.5),calc_gear1!AS263*5+50.5,calc_gear1!O263*5+50.5))</f>
        <v>50.5</v>
      </c>
    </row>
    <row r="261" spans="1:29">
      <c r="A261" s="7">
        <v>260</v>
      </c>
      <c r="B261" s="7">
        <v>260</v>
      </c>
      <c r="C261" s="95" t="b">
        <v>0</v>
      </c>
      <c r="D261" s="6" t="b">
        <v>0</v>
      </c>
      <c r="E261" s="94" t="b">
        <v>0</v>
      </c>
      <c r="G261" s="7" t="b">
        <f t="shared" si="52"/>
        <v>0</v>
      </c>
      <c r="H261" s="7" t="b">
        <f t="shared" si="53"/>
        <v>0</v>
      </c>
      <c r="I261" s="7" t="b">
        <f t="shared" si="54"/>
        <v>0</v>
      </c>
      <c r="K261" s="92" t="b">
        <v>0</v>
      </c>
      <c r="L261" s="69" t="b">
        <v>0</v>
      </c>
      <c r="M261" s="93" t="b">
        <v>0</v>
      </c>
      <c r="N261" s="7">
        <v>260</v>
      </c>
      <c r="O261" s="7" t="b">
        <f t="shared" si="55"/>
        <v>0</v>
      </c>
      <c r="P261" s="7" t="b">
        <f t="shared" si="56"/>
        <v>0</v>
      </c>
      <c r="Q261" s="7" t="b">
        <f t="shared" si="57"/>
        <v>0</v>
      </c>
      <c r="S261" s="7" t="b">
        <f t="shared" si="58"/>
        <v>0</v>
      </c>
      <c r="T261" s="7" t="b">
        <f t="shared" si="59"/>
        <v>0</v>
      </c>
      <c r="U261" s="7" t="b">
        <f t="shared" si="60"/>
        <v>0</v>
      </c>
      <c r="W261" s="7">
        <f t="shared" si="61"/>
        <v>260</v>
      </c>
      <c r="X261" s="7">
        <f>'v-t_chart'!C261</f>
        <v>0</v>
      </c>
      <c r="Y261" s="7">
        <f t="shared" si="62"/>
        <v>100</v>
      </c>
      <c r="Z261" s="7">
        <f t="shared" si="63"/>
        <v>110</v>
      </c>
      <c r="AA261" s="7">
        <f t="shared" si="64"/>
        <v>90</v>
      </c>
      <c r="AB261" s="7">
        <f ca="1">calc_gear1!AS264*5+50</f>
        <v>50</v>
      </c>
      <c r="AC261" s="7">
        <f ca="1">IF(AND(calc_gear1!AT264=-1,calc_gear1!Z264=1),calc_gear1!AS264*5+50.5,IF(AND(calc_gear1!Y264=0,AB260-AC260=-0.5),calc_gear1!AS264*5+50.5,calc_gear1!O264*5+50.5))</f>
        <v>50.5</v>
      </c>
    </row>
    <row r="262" spans="1:29">
      <c r="A262" s="7">
        <v>261</v>
      </c>
      <c r="B262" s="7">
        <v>261</v>
      </c>
      <c r="C262" s="95" t="b">
        <v>0</v>
      </c>
      <c r="D262" s="6" t="b">
        <v>0</v>
      </c>
      <c r="E262" s="94" t="b">
        <v>0</v>
      </c>
      <c r="G262" s="7" t="b">
        <f t="shared" si="52"/>
        <v>0</v>
      </c>
      <c r="H262" s="7" t="b">
        <f t="shared" si="53"/>
        <v>0</v>
      </c>
      <c r="I262" s="7" t="b">
        <f t="shared" si="54"/>
        <v>0</v>
      </c>
      <c r="K262" s="92" t="b">
        <v>0</v>
      </c>
      <c r="L262" s="69" t="b">
        <v>0</v>
      </c>
      <c r="M262" s="93" t="b">
        <v>0</v>
      </c>
      <c r="N262" s="7">
        <v>261</v>
      </c>
      <c r="O262" s="7" t="b">
        <f t="shared" si="55"/>
        <v>0</v>
      </c>
      <c r="P262" s="7" t="b">
        <f t="shared" si="56"/>
        <v>0</v>
      </c>
      <c r="Q262" s="7" t="b">
        <f t="shared" si="57"/>
        <v>0</v>
      </c>
      <c r="S262" s="7" t="b">
        <f t="shared" si="58"/>
        <v>0</v>
      </c>
      <c r="T262" s="7" t="b">
        <f t="shared" si="59"/>
        <v>0</v>
      </c>
      <c r="U262" s="7" t="b">
        <f t="shared" si="60"/>
        <v>0</v>
      </c>
      <c r="W262" s="7">
        <f t="shared" si="61"/>
        <v>261</v>
      </c>
      <c r="X262" s="7">
        <f>'v-t_chart'!C262</f>
        <v>0</v>
      </c>
      <c r="Y262" s="7">
        <f t="shared" si="62"/>
        <v>100</v>
      </c>
      <c r="Z262" s="7">
        <f t="shared" si="63"/>
        <v>110</v>
      </c>
      <c r="AA262" s="7">
        <f t="shared" si="64"/>
        <v>90</v>
      </c>
      <c r="AB262" s="7">
        <f ca="1">calc_gear1!AS265*5+50</f>
        <v>50</v>
      </c>
      <c r="AC262" s="7">
        <f ca="1">IF(AND(calc_gear1!AT265=-1,calc_gear1!Z265=1),calc_gear1!AS265*5+50.5,IF(AND(calc_gear1!Y265=0,AB261-AC261=-0.5),calc_gear1!AS265*5+50.5,calc_gear1!O265*5+50.5))</f>
        <v>50.5</v>
      </c>
    </row>
    <row r="263" spans="1:29">
      <c r="A263" s="7">
        <v>262</v>
      </c>
      <c r="B263" s="7">
        <v>262</v>
      </c>
      <c r="C263" s="95" t="b">
        <v>0</v>
      </c>
      <c r="D263" s="6" t="b">
        <v>0</v>
      </c>
      <c r="E263" s="94" t="b">
        <v>0</v>
      </c>
      <c r="G263" s="7" t="b">
        <f t="shared" si="52"/>
        <v>0</v>
      </c>
      <c r="H263" s="7" t="b">
        <f t="shared" si="53"/>
        <v>0</v>
      </c>
      <c r="I263" s="7" t="b">
        <f t="shared" si="54"/>
        <v>0</v>
      </c>
      <c r="K263" s="92" t="b">
        <v>0</v>
      </c>
      <c r="L263" s="69" t="b">
        <v>0</v>
      </c>
      <c r="M263" s="93" t="b">
        <v>0</v>
      </c>
      <c r="N263" s="7">
        <v>262</v>
      </c>
      <c r="O263" s="7" t="b">
        <f t="shared" si="55"/>
        <v>0</v>
      </c>
      <c r="P263" s="7" t="b">
        <f t="shared" si="56"/>
        <v>0</v>
      </c>
      <c r="Q263" s="7" t="b">
        <f t="shared" si="57"/>
        <v>0</v>
      </c>
      <c r="S263" s="7" t="b">
        <f t="shared" si="58"/>
        <v>0</v>
      </c>
      <c r="T263" s="7" t="b">
        <f t="shared" si="59"/>
        <v>0</v>
      </c>
      <c r="U263" s="7" t="b">
        <f t="shared" si="60"/>
        <v>0</v>
      </c>
      <c r="W263" s="7">
        <f t="shared" si="61"/>
        <v>262</v>
      </c>
      <c r="X263" s="7">
        <f>'v-t_chart'!C263</f>
        <v>0</v>
      </c>
      <c r="Y263" s="7">
        <f t="shared" si="62"/>
        <v>100</v>
      </c>
      <c r="Z263" s="7">
        <f t="shared" si="63"/>
        <v>110</v>
      </c>
      <c r="AA263" s="7">
        <f t="shared" si="64"/>
        <v>90</v>
      </c>
      <c r="AB263" s="7">
        <f ca="1">calc_gear1!AS266*5+50</f>
        <v>55</v>
      </c>
      <c r="AC263" s="7">
        <f ca="1">IF(AND(calc_gear1!AT266=-1,calc_gear1!Z266=1),calc_gear1!AS266*5+50.5,IF(AND(calc_gear1!Y266=0,AB262-AC262=-0.5),calc_gear1!AS266*5+50.5,calc_gear1!O266*5+50.5))</f>
        <v>55.5</v>
      </c>
    </row>
    <row r="264" spans="1:29">
      <c r="A264" s="7">
        <v>263</v>
      </c>
      <c r="B264" s="7">
        <v>263</v>
      </c>
      <c r="C264" s="95" t="b">
        <v>0</v>
      </c>
      <c r="D264" s="6" t="b">
        <v>0</v>
      </c>
      <c r="E264" s="94" t="b">
        <v>0</v>
      </c>
      <c r="G264" s="7" t="b">
        <f t="shared" si="52"/>
        <v>0</v>
      </c>
      <c r="H264" s="7" t="b">
        <f t="shared" si="53"/>
        <v>0</v>
      </c>
      <c r="I264" s="7" t="b">
        <f t="shared" si="54"/>
        <v>0</v>
      </c>
      <c r="K264" s="92" t="b">
        <v>0</v>
      </c>
      <c r="L264" s="69" t="b">
        <v>0</v>
      </c>
      <c r="M264" s="93" t="b">
        <v>0</v>
      </c>
      <c r="N264" s="7">
        <v>263</v>
      </c>
      <c r="O264" s="7" t="b">
        <f t="shared" si="55"/>
        <v>0</v>
      </c>
      <c r="P264" s="7" t="b">
        <f t="shared" si="56"/>
        <v>0</v>
      </c>
      <c r="Q264" s="7" t="b">
        <f t="shared" si="57"/>
        <v>0</v>
      </c>
      <c r="S264" s="7" t="b">
        <f t="shared" si="58"/>
        <v>0</v>
      </c>
      <c r="T264" s="7" t="b">
        <f t="shared" si="59"/>
        <v>0</v>
      </c>
      <c r="U264" s="7" t="b">
        <f t="shared" si="60"/>
        <v>0</v>
      </c>
      <c r="W264" s="7">
        <f t="shared" si="61"/>
        <v>263</v>
      </c>
      <c r="X264" s="7">
        <f>'v-t_chart'!C264</f>
        <v>0</v>
      </c>
      <c r="Y264" s="7">
        <f t="shared" si="62"/>
        <v>100</v>
      </c>
      <c r="Z264" s="7">
        <f t="shared" si="63"/>
        <v>110</v>
      </c>
      <c r="AA264" s="7">
        <f t="shared" si="64"/>
        <v>90</v>
      </c>
      <c r="AB264" s="7">
        <f ca="1">calc_gear1!AS267*5+50</f>
        <v>55</v>
      </c>
      <c r="AC264" s="7">
        <f ca="1">IF(AND(calc_gear1!AT267=-1,calc_gear1!Z267=1),calc_gear1!AS267*5+50.5,IF(AND(calc_gear1!Y267=0,AB263-AC263=-0.5),calc_gear1!AS267*5+50.5,calc_gear1!O267*5+50.5))</f>
        <v>55.5</v>
      </c>
    </row>
    <row r="265" spans="1:29">
      <c r="A265" s="7">
        <v>264</v>
      </c>
      <c r="B265" s="7">
        <v>264</v>
      </c>
      <c r="C265" s="95" t="b">
        <v>0</v>
      </c>
      <c r="D265" s="6" t="b">
        <v>0</v>
      </c>
      <c r="E265" s="94" t="b">
        <v>0</v>
      </c>
      <c r="G265" s="7" t="b">
        <f t="shared" si="52"/>
        <v>0</v>
      </c>
      <c r="H265" s="7" t="b">
        <f t="shared" si="53"/>
        <v>0</v>
      </c>
      <c r="I265" s="7" t="b">
        <f t="shared" si="54"/>
        <v>0</v>
      </c>
      <c r="K265" s="92" t="b">
        <v>0</v>
      </c>
      <c r="L265" s="69" t="b">
        <v>0</v>
      </c>
      <c r="M265" s="93" t="b">
        <v>0</v>
      </c>
      <c r="N265" s="7">
        <v>264</v>
      </c>
      <c r="O265" s="7" t="b">
        <f t="shared" si="55"/>
        <v>0</v>
      </c>
      <c r="P265" s="7" t="b">
        <f t="shared" si="56"/>
        <v>0</v>
      </c>
      <c r="Q265" s="7" t="b">
        <f t="shared" si="57"/>
        <v>0</v>
      </c>
      <c r="S265" s="7" t="b">
        <f t="shared" si="58"/>
        <v>0</v>
      </c>
      <c r="T265" s="7" t="b">
        <f t="shared" si="59"/>
        <v>0</v>
      </c>
      <c r="U265" s="7" t="b">
        <f t="shared" si="60"/>
        <v>0</v>
      </c>
      <c r="W265" s="7">
        <f t="shared" si="61"/>
        <v>264</v>
      </c>
      <c r="X265" s="7">
        <f>'v-t_chart'!C265</f>
        <v>0</v>
      </c>
      <c r="Y265" s="7">
        <f t="shared" si="62"/>
        <v>100</v>
      </c>
      <c r="Z265" s="7">
        <f t="shared" si="63"/>
        <v>110</v>
      </c>
      <c r="AA265" s="7">
        <f t="shared" si="64"/>
        <v>90</v>
      </c>
      <c r="AB265" s="7">
        <f ca="1">calc_gear1!AS268*5+50</f>
        <v>55</v>
      </c>
      <c r="AC265" s="7">
        <f ca="1">IF(AND(calc_gear1!AT268=-1,calc_gear1!Z268=1),calc_gear1!AS268*5+50.5,IF(AND(calc_gear1!Y268=0,AB264-AC264=-0.5),calc_gear1!AS268*5+50.5,calc_gear1!O268*5+50.5))</f>
        <v>55.5</v>
      </c>
    </row>
    <row r="266" spans="1:29">
      <c r="A266" s="7">
        <v>265</v>
      </c>
      <c r="B266" s="7">
        <v>265</v>
      </c>
      <c r="C266" s="95" t="b">
        <v>0</v>
      </c>
      <c r="D266" s="6" t="b">
        <v>0</v>
      </c>
      <c r="E266" s="94" t="b">
        <v>0</v>
      </c>
      <c r="G266" s="7" t="b">
        <f t="shared" si="52"/>
        <v>0</v>
      </c>
      <c r="H266" s="7" t="b">
        <f t="shared" si="53"/>
        <v>0</v>
      </c>
      <c r="I266" s="7" t="b">
        <f t="shared" si="54"/>
        <v>0</v>
      </c>
      <c r="K266" s="92" t="b">
        <v>0</v>
      </c>
      <c r="L266" s="69" t="b">
        <v>0</v>
      </c>
      <c r="M266" s="93" t="b">
        <v>0</v>
      </c>
      <c r="N266" s="7">
        <v>265</v>
      </c>
      <c r="O266" s="7" t="b">
        <f t="shared" si="55"/>
        <v>0</v>
      </c>
      <c r="P266" s="7" t="b">
        <f t="shared" si="56"/>
        <v>0</v>
      </c>
      <c r="Q266" s="7" t="b">
        <f t="shared" si="57"/>
        <v>0</v>
      </c>
      <c r="S266" s="7" t="b">
        <f t="shared" si="58"/>
        <v>0</v>
      </c>
      <c r="T266" s="7" t="b">
        <f t="shared" si="59"/>
        <v>0</v>
      </c>
      <c r="U266" s="7" t="b">
        <f t="shared" si="60"/>
        <v>0</v>
      </c>
      <c r="W266" s="7">
        <f t="shared" si="61"/>
        <v>265</v>
      </c>
      <c r="X266" s="7">
        <f>'v-t_chart'!C266</f>
        <v>0</v>
      </c>
      <c r="Y266" s="7">
        <f t="shared" si="62"/>
        <v>100</v>
      </c>
      <c r="Z266" s="7">
        <f t="shared" si="63"/>
        <v>110</v>
      </c>
      <c r="AA266" s="7">
        <f t="shared" si="64"/>
        <v>90</v>
      </c>
      <c r="AB266" s="7">
        <f ca="1">calc_gear1!AS269*5+50</f>
        <v>55</v>
      </c>
      <c r="AC266" s="7">
        <f ca="1">IF(AND(calc_gear1!AT269=-1,calc_gear1!Z269=1),calc_gear1!AS269*5+50.5,IF(AND(calc_gear1!Y269=0,AB265-AC265=-0.5),calc_gear1!AS269*5+50.5,calc_gear1!O269*5+50.5))</f>
        <v>55.5</v>
      </c>
    </row>
    <row r="267" spans="1:29">
      <c r="A267" s="7">
        <v>266</v>
      </c>
      <c r="B267" s="7">
        <v>266</v>
      </c>
      <c r="C267" s="95" t="b">
        <v>0</v>
      </c>
      <c r="D267" s="6" t="b">
        <v>0</v>
      </c>
      <c r="E267" s="94" t="b">
        <v>0</v>
      </c>
      <c r="G267" s="7" t="b">
        <f t="shared" si="52"/>
        <v>0</v>
      </c>
      <c r="H267" s="7" t="b">
        <f t="shared" si="53"/>
        <v>0</v>
      </c>
      <c r="I267" s="7" t="b">
        <f t="shared" si="54"/>
        <v>0</v>
      </c>
      <c r="K267" s="92" t="b">
        <v>0</v>
      </c>
      <c r="L267" s="69" t="b">
        <v>0</v>
      </c>
      <c r="M267" s="93" t="b">
        <v>0</v>
      </c>
      <c r="N267" s="7">
        <v>266</v>
      </c>
      <c r="O267" s="7" t="b">
        <f t="shared" si="55"/>
        <v>0</v>
      </c>
      <c r="P267" s="7" t="b">
        <f t="shared" si="56"/>
        <v>0</v>
      </c>
      <c r="Q267" s="7" t="b">
        <f t="shared" si="57"/>
        <v>0</v>
      </c>
      <c r="S267" s="7" t="b">
        <f t="shared" si="58"/>
        <v>0</v>
      </c>
      <c r="T267" s="7" t="b">
        <f t="shared" si="59"/>
        <v>0</v>
      </c>
      <c r="U267" s="7" t="b">
        <f t="shared" si="60"/>
        <v>0</v>
      </c>
      <c r="W267" s="7">
        <f t="shared" si="61"/>
        <v>266</v>
      </c>
      <c r="X267" s="7">
        <f>'v-t_chart'!C267</f>
        <v>0</v>
      </c>
      <c r="Y267" s="7">
        <f t="shared" si="62"/>
        <v>100</v>
      </c>
      <c r="Z267" s="7">
        <f t="shared" si="63"/>
        <v>110</v>
      </c>
      <c r="AA267" s="7">
        <f t="shared" si="64"/>
        <v>90</v>
      </c>
      <c r="AB267" s="7">
        <f ca="1">calc_gear1!AS270*5+50</f>
        <v>55</v>
      </c>
      <c r="AC267" s="7">
        <f ca="1">IF(AND(calc_gear1!AT270=-1,calc_gear1!Z270=1),calc_gear1!AS270*5+50.5,IF(AND(calc_gear1!Y270=0,AB266-AC266=-0.5),calc_gear1!AS270*5+50.5,calc_gear1!O270*5+50.5))</f>
        <v>55.5</v>
      </c>
    </row>
    <row r="268" spans="1:29">
      <c r="A268" s="7">
        <v>267</v>
      </c>
      <c r="B268" s="7">
        <v>267</v>
      </c>
      <c r="C268" s="95" t="b">
        <v>1</v>
      </c>
      <c r="D268" s="6" t="b">
        <v>0</v>
      </c>
      <c r="E268" s="94" t="b">
        <v>0</v>
      </c>
      <c r="G268" s="7" t="b">
        <f t="shared" si="52"/>
        <v>1</v>
      </c>
      <c r="H268" s="7" t="b">
        <f t="shared" si="53"/>
        <v>0</v>
      </c>
      <c r="I268" s="7" t="b">
        <f t="shared" si="54"/>
        <v>0</v>
      </c>
      <c r="K268" s="92" t="b">
        <v>1</v>
      </c>
      <c r="L268" s="69" t="b">
        <v>0</v>
      </c>
      <c r="M268" s="93" t="b">
        <v>0</v>
      </c>
      <c r="N268" s="7">
        <v>267</v>
      </c>
      <c r="O268" s="7" t="b">
        <f t="shared" si="55"/>
        <v>1</v>
      </c>
      <c r="P268" s="7" t="b">
        <f t="shared" si="56"/>
        <v>0</v>
      </c>
      <c r="Q268" s="7" t="b">
        <f t="shared" si="57"/>
        <v>0</v>
      </c>
      <c r="S268" s="7" t="b">
        <f t="shared" si="58"/>
        <v>1</v>
      </c>
      <c r="T268" s="7" t="b">
        <f t="shared" si="59"/>
        <v>0</v>
      </c>
      <c r="U268" s="7" t="b">
        <f t="shared" si="60"/>
        <v>0</v>
      </c>
      <c r="W268" s="7">
        <f t="shared" si="61"/>
        <v>267</v>
      </c>
      <c r="X268" s="7">
        <f>'v-t_chart'!C268</f>
        <v>0.5</v>
      </c>
      <c r="Y268" s="7">
        <f t="shared" si="62"/>
        <v>105</v>
      </c>
      <c r="Z268" s="7">
        <f t="shared" si="63"/>
        <v>110</v>
      </c>
      <c r="AA268" s="7">
        <f t="shared" si="64"/>
        <v>90</v>
      </c>
      <c r="AB268" s="7">
        <f ca="1">calc_gear1!AS271*5+50</f>
        <v>55</v>
      </c>
      <c r="AC268" s="7">
        <f ca="1">IF(AND(calc_gear1!AT271=-1,calc_gear1!Z271=1),calc_gear1!AS271*5+50.5,IF(AND(calc_gear1!Y271=0,AB267-AC267=-0.5),calc_gear1!AS271*5+50.5,calc_gear1!O271*5+50.5))</f>
        <v>50.5</v>
      </c>
    </row>
    <row r="269" spans="1:29">
      <c r="A269" s="7">
        <v>268</v>
      </c>
      <c r="B269" s="7">
        <v>268</v>
      </c>
      <c r="C269" s="95" t="b">
        <v>1</v>
      </c>
      <c r="D269" s="6" t="b">
        <v>0</v>
      </c>
      <c r="E269" s="94" t="b">
        <v>0</v>
      </c>
      <c r="G269" s="7" t="b">
        <f t="shared" si="52"/>
        <v>1</v>
      </c>
      <c r="H269" s="7" t="b">
        <f t="shared" si="53"/>
        <v>0</v>
      </c>
      <c r="I269" s="7" t="b">
        <f t="shared" si="54"/>
        <v>0</v>
      </c>
      <c r="K269" s="92" t="b">
        <v>1</v>
      </c>
      <c r="L269" s="69" t="b">
        <v>0</v>
      </c>
      <c r="M269" s="93" t="b">
        <v>0</v>
      </c>
      <c r="N269" s="7">
        <v>268</v>
      </c>
      <c r="O269" s="7" t="b">
        <f t="shared" si="55"/>
        <v>1</v>
      </c>
      <c r="P269" s="7" t="b">
        <f t="shared" si="56"/>
        <v>0</v>
      </c>
      <c r="Q269" s="7" t="b">
        <f t="shared" si="57"/>
        <v>0</v>
      </c>
      <c r="S269" s="7" t="b">
        <f t="shared" si="58"/>
        <v>1</v>
      </c>
      <c r="T269" s="7" t="b">
        <f t="shared" si="59"/>
        <v>0</v>
      </c>
      <c r="U269" s="7" t="b">
        <f t="shared" si="60"/>
        <v>0</v>
      </c>
      <c r="W269" s="7">
        <f t="shared" si="61"/>
        <v>268</v>
      </c>
      <c r="X269" s="7">
        <f>'v-t_chart'!C269</f>
        <v>2.9</v>
      </c>
      <c r="Y269" s="7">
        <f t="shared" si="62"/>
        <v>105</v>
      </c>
      <c r="Z269" s="7">
        <f t="shared" si="63"/>
        <v>110</v>
      </c>
      <c r="AA269" s="7">
        <f t="shared" si="64"/>
        <v>90</v>
      </c>
      <c r="AB269" s="7">
        <f ca="1">calc_gear1!AS272*5+50</f>
        <v>55</v>
      </c>
      <c r="AC269" s="7">
        <f ca="1">IF(AND(calc_gear1!AT272=-1,calc_gear1!Z272=1),calc_gear1!AS272*5+50.5,IF(AND(calc_gear1!Y272=0,AB268-AC268=-0.5),calc_gear1!AS272*5+50.5,calc_gear1!O272*5+50.5))</f>
        <v>50.5</v>
      </c>
    </row>
    <row r="270" spans="1:29">
      <c r="A270" s="7">
        <v>269</v>
      </c>
      <c r="B270" s="7">
        <v>269</v>
      </c>
      <c r="C270" s="95" t="b">
        <v>1</v>
      </c>
      <c r="D270" s="6" t="b">
        <v>0</v>
      </c>
      <c r="E270" s="94" t="b">
        <v>0</v>
      </c>
      <c r="G270" s="7" t="b">
        <f t="shared" si="52"/>
        <v>1</v>
      </c>
      <c r="H270" s="7" t="b">
        <f t="shared" si="53"/>
        <v>0</v>
      </c>
      <c r="I270" s="7" t="b">
        <f t="shared" si="54"/>
        <v>0</v>
      </c>
      <c r="K270" s="92" t="b">
        <v>1</v>
      </c>
      <c r="L270" s="69" t="b">
        <v>0</v>
      </c>
      <c r="M270" s="93" t="b">
        <v>0</v>
      </c>
      <c r="N270" s="7">
        <v>269</v>
      </c>
      <c r="O270" s="7" t="b">
        <f t="shared" si="55"/>
        <v>1</v>
      </c>
      <c r="P270" s="7" t="b">
        <f t="shared" si="56"/>
        <v>0</v>
      </c>
      <c r="Q270" s="7" t="b">
        <f t="shared" si="57"/>
        <v>0</v>
      </c>
      <c r="S270" s="7" t="b">
        <f t="shared" si="58"/>
        <v>1</v>
      </c>
      <c r="T270" s="7" t="b">
        <f t="shared" si="59"/>
        <v>0</v>
      </c>
      <c r="U270" s="7" t="b">
        <f t="shared" si="60"/>
        <v>0</v>
      </c>
      <c r="W270" s="7">
        <f t="shared" si="61"/>
        <v>269</v>
      </c>
      <c r="X270" s="7">
        <f>'v-t_chart'!C270</f>
        <v>8.1999999999999993</v>
      </c>
      <c r="Y270" s="7">
        <f t="shared" si="62"/>
        <v>105</v>
      </c>
      <c r="Z270" s="7">
        <f t="shared" si="63"/>
        <v>110</v>
      </c>
      <c r="AA270" s="7">
        <f t="shared" si="64"/>
        <v>90</v>
      </c>
      <c r="AB270" s="7">
        <f ca="1">calc_gear1!AS273*5+50</f>
        <v>55</v>
      </c>
      <c r="AC270" s="7">
        <f ca="1">IF(AND(calc_gear1!AT273=-1,calc_gear1!Z273=1),calc_gear1!AS273*5+50.5,IF(AND(calc_gear1!Y273=0,AB269-AC269=-0.5),calc_gear1!AS273*5+50.5,calc_gear1!O273*5+50.5))</f>
        <v>50.5</v>
      </c>
    </row>
    <row r="271" spans="1:29">
      <c r="A271" s="7">
        <v>270</v>
      </c>
      <c r="B271" s="7">
        <v>270</v>
      </c>
      <c r="C271" s="95" t="b">
        <v>1</v>
      </c>
      <c r="D271" s="6" t="b">
        <v>0</v>
      </c>
      <c r="E271" s="94" t="b">
        <v>0</v>
      </c>
      <c r="G271" s="7" t="b">
        <f t="shared" si="52"/>
        <v>1</v>
      </c>
      <c r="H271" s="7" t="b">
        <f t="shared" si="53"/>
        <v>0</v>
      </c>
      <c r="I271" s="7" t="b">
        <f t="shared" si="54"/>
        <v>0</v>
      </c>
      <c r="K271" s="92" t="b">
        <v>1</v>
      </c>
      <c r="L271" s="69" t="b">
        <v>0</v>
      </c>
      <c r="M271" s="93" t="b">
        <v>0</v>
      </c>
      <c r="N271" s="7">
        <v>270</v>
      </c>
      <c r="O271" s="7" t="b">
        <f t="shared" si="55"/>
        <v>1</v>
      </c>
      <c r="P271" s="7" t="b">
        <f t="shared" si="56"/>
        <v>0</v>
      </c>
      <c r="Q271" s="7" t="b">
        <f t="shared" si="57"/>
        <v>0</v>
      </c>
      <c r="S271" s="7" t="b">
        <f t="shared" si="58"/>
        <v>1</v>
      </c>
      <c r="T271" s="7" t="b">
        <f t="shared" si="59"/>
        <v>0</v>
      </c>
      <c r="U271" s="7" t="b">
        <f t="shared" si="60"/>
        <v>0</v>
      </c>
      <c r="W271" s="7">
        <f t="shared" si="61"/>
        <v>270</v>
      </c>
      <c r="X271" s="7">
        <f>'v-t_chart'!C271</f>
        <v>13.2</v>
      </c>
      <c r="Y271" s="7">
        <f t="shared" si="62"/>
        <v>105</v>
      </c>
      <c r="Z271" s="7">
        <f t="shared" si="63"/>
        <v>110</v>
      </c>
      <c r="AA271" s="7">
        <f t="shared" si="64"/>
        <v>90</v>
      </c>
      <c r="AB271" s="7">
        <f ca="1">calc_gear1!AS274*5+50</f>
        <v>55</v>
      </c>
      <c r="AC271" s="7">
        <f ca="1">IF(AND(calc_gear1!AT274=-1,calc_gear1!Z274=1),calc_gear1!AS274*5+50.5,IF(AND(calc_gear1!Y274=0,AB270-AC270=-0.5),calc_gear1!AS274*5+50.5,calc_gear1!O274*5+50.5))</f>
        <v>50.5</v>
      </c>
    </row>
    <row r="272" spans="1:29">
      <c r="A272" s="7">
        <v>271</v>
      </c>
      <c r="B272" s="7">
        <v>271</v>
      </c>
      <c r="C272" s="95" t="b">
        <v>1</v>
      </c>
      <c r="D272" s="6" t="b">
        <v>0</v>
      </c>
      <c r="E272" s="94" t="b">
        <v>0</v>
      </c>
      <c r="G272" s="7" t="b">
        <f t="shared" si="52"/>
        <v>1</v>
      </c>
      <c r="H272" s="7" t="b">
        <f t="shared" si="53"/>
        <v>0</v>
      </c>
      <c r="I272" s="7" t="b">
        <f t="shared" si="54"/>
        <v>0</v>
      </c>
      <c r="K272" s="92" t="b">
        <v>1</v>
      </c>
      <c r="L272" s="69" t="b">
        <v>0</v>
      </c>
      <c r="M272" s="93" t="b">
        <v>0</v>
      </c>
      <c r="N272" s="7">
        <v>271</v>
      </c>
      <c r="O272" s="7" t="b">
        <f t="shared" si="55"/>
        <v>1</v>
      </c>
      <c r="P272" s="7" t="b">
        <f t="shared" si="56"/>
        <v>0</v>
      </c>
      <c r="Q272" s="7" t="b">
        <f t="shared" si="57"/>
        <v>0</v>
      </c>
      <c r="S272" s="7" t="b">
        <f t="shared" si="58"/>
        <v>1</v>
      </c>
      <c r="T272" s="7" t="b">
        <f t="shared" si="59"/>
        <v>0</v>
      </c>
      <c r="U272" s="7" t="b">
        <f t="shared" si="60"/>
        <v>0</v>
      </c>
      <c r="W272" s="7">
        <f t="shared" si="61"/>
        <v>271</v>
      </c>
      <c r="X272" s="7">
        <f>'v-t_chart'!C272</f>
        <v>17.8</v>
      </c>
      <c r="Y272" s="7">
        <f t="shared" si="62"/>
        <v>105</v>
      </c>
      <c r="Z272" s="7">
        <f t="shared" si="63"/>
        <v>110</v>
      </c>
      <c r="AA272" s="7">
        <f t="shared" si="64"/>
        <v>90</v>
      </c>
      <c r="AB272" s="7">
        <f ca="1">calc_gear1!AS275*5+50</f>
        <v>55</v>
      </c>
      <c r="AC272" s="7">
        <f ca="1">IF(AND(calc_gear1!AT275=-1,calc_gear1!Z275=1),calc_gear1!AS275*5+50.5,IF(AND(calc_gear1!Y275=0,AB271-AC271=-0.5),calc_gear1!AS275*5+50.5,calc_gear1!O275*5+50.5))</f>
        <v>50.5</v>
      </c>
    </row>
    <row r="273" spans="1:29">
      <c r="A273" s="7">
        <v>272</v>
      </c>
      <c r="B273" s="7">
        <v>272</v>
      </c>
      <c r="C273" s="95" t="b">
        <v>1</v>
      </c>
      <c r="D273" s="6" t="b">
        <v>0</v>
      </c>
      <c r="E273" s="94" t="b">
        <v>0</v>
      </c>
      <c r="G273" s="7" t="b">
        <f t="shared" si="52"/>
        <v>1</v>
      </c>
      <c r="H273" s="7" t="b">
        <f t="shared" si="53"/>
        <v>0</v>
      </c>
      <c r="I273" s="7" t="b">
        <f t="shared" si="54"/>
        <v>0</v>
      </c>
      <c r="K273" s="92" t="b">
        <v>1</v>
      </c>
      <c r="L273" s="69" t="b">
        <v>0</v>
      </c>
      <c r="M273" s="93" t="b">
        <v>0</v>
      </c>
      <c r="N273" s="7">
        <v>272</v>
      </c>
      <c r="O273" s="7" t="b">
        <f t="shared" si="55"/>
        <v>1</v>
      </c>
      <c r="P273" s="7" t="b">
        <f t="shared" si="56"/>
        <v>0</v>
      </c>
      <c r="Q273" s="7" t="b">
        <f t="shared" si="57"/>
        <v>0</v>
      </c>
      <c r="S273" s="7" t="b">
        <f t="shared" si="58"/>
        <v>1</v>
      </c>
      <c r="T273" s="7" t="b">
        <f t="shared" si="59"/>
        <v>0</v>
      </c>
      <c r="U273" s="7" t="b">
        <f t="shared" si="60"/>
        <v>0</v>
      </c>
      <c r="W273" s="7">
        <f t="shared" si="61"/>
        <v>272</v>
      </c>
      <c r="X273" s="7">
        <f>'v-t_chart'!C273</f>
        <v>21.4</v>
      </c>
      <c r="Y273" s="7">
        <f t="shared" si="62"/>
        <v>105</v>
      </c>
      <c r="Z273" s="7">
        <f t="shared" si="63"/>
        <v>110</v>
      </c>
      <c r="AA273" s="7">
        <f t="shared" si="64"/>
        <v>90</v>
      </c>
      <c r="AB273" s="7">
        <f ca="1">calc_gear1!AS276*5+50</f>
        <v>55</v>
      </c>
      <c r="AC273" s="7">
        <f ca="1">IF(AND(calc_gear1!AT276=-1,calc_gear1!Z276=1),calc_gear1!AS276*5+50.5,IF(AND(calc_gear1!Y276=0,AB272-AC272=-0.5),calc_gear1!AS276*5+50.5,calc_gear1!O276*5+50.5))</f>
        <v>50.5</v>
      </c>
    </row>
    <row r="274" spans="1:29">
      <c r="A274" s="7">
        <v>273</v>
      </c>
      <c r="B274" s="7">
        <v>273</v>
      </c>
      <c r="C274" s="95" t="b">
        <v>1</v>
      </c>
      <c r="D274" s="6" t="b">
        <v>0</v>
      </c>
      <c r="E274" s="94" t="b">
        <v>0</v>
      </c>
      <c r="G274" s="7" t="b">
        <f t="shared" si="52"/>
        <v>1</v>
      </c>
      <c r="H274" s="7" t="b">
        <f t="shared" si="53"/>
        <v>0</v>
      </c>
      <c r="I274" s="7" t="b">
        <f t="shared" si="54"/>
        <v>0</v>
      </c>
      <c r="K274" s="92" t="b">
        <v>1</v>
      </c>
      <c r="L274" s="69" t="b">
        <v>0</v>
      </c>
      <c r="M274" s="93" t="b">
        <v>0</v>
      </c>
      <c r="N274" s="7">
        <v>273</v>
      </c>
      <c r="O274" s="7" t="b">
        <f t="shared" si="55"/>
        <v>1</v>
      </c>
      <c r="P274" s="7" t="b">
        <f t="shared" si="56"/>
        <v>0</v>
      </c>
      <c r="Q274" s="7" t="b">
        <f t="shared" si="57"/>
        <v>0</v>
      </c>
      <c r="S274" s="7" t="b">
        <f t="shared" si="58"/>
        <v>1</v>
      </c>
      <c r="T274" s="7" t="b">
        <f t="shared" si="59"/>
        <v>0</v>
      </c>
      <c r="U274" s="7" t="b">
        <f t="shared" si="60"/>
        <v>0</v>
      </c>
      <c r="W274" s="7">
        <f t="shared" si="61"/>
        <v>273</v>
      </c>
      <c r="X274" s="7">
        <f>'v-t_chart'!C274</f>
        <v>24.1</v>
      </c>
      <c r="Y274" s="7">
        <f t="shared" si="62"/>
        <v>105</v>
      </c>
      <c r="Z274" s="7">
        <f t="shared" si="63"/>
        <v>110</v>
      </c>
      <c r="AA274" s="7">
        <f t="shared" si="64"/>
        <v>90</v>
      </c>
      <c r="AB274" s="7">
        <f ca="1">calc_gear1!AS277*5+50</f>
        <v>55</v>
      </c>
      <c r="AC274" s="7">
        <f ca="1">IF(AND(calc_gear1!AT277=-1,calc_gear1!Z277=1),calc_gear1!AS277*5+50.5,IF(AND(calc_gear1!Y277=0,AB273-AC273=-0.5),calc_gear1!AS277*5+50.5,calc_gear1!O277*5+50.5))</f>
        <v>50.5</v>
      </c>
    </row>
    <row r="275" spans="1:29">
      <c r="A275" s="7">
        <v>274</v>
      </c>
      <c r="B275" s="7">
        <v>274</v>
      </c>
      <c r="C275" s="95" t="b">
        <v>1</v>
      </c>
      <c r="D275" s="6" t="b">
        <v>0</v>
      </c>
      <c r="E275" s="94" t="b">
        <v>0</v>
      </c>
      <c r="G275" s="7" t="b">
        <f t="shared" si="52"/>
        <v>1</v>
      </c>
      <c r="H275" s="7" t="b">
        <f t="shared" si="53"/>
        <v>0</v>
      </c>
      <c r="I275" s="7" t="b">
        <f t="shared" si="54"/>
        <v>0</v>
      </c>
      <c r="K275" s="92" t="b">
        <v>1</v>
      </c>
      <c r="L275" s="69" t="b">
        <v>0</v>
      </c>
      <c r="M275" s="93" t="b">
        <v>0</v>
      </c>
      <c r="N275" s="7">
        <v>274</v>
      </c>
      <c r="O275" s="7" t="b">
        <f t="shared" si="55"/>
        <v>1</v>
      </c>
      <c r="P275" s="7" t="b">
        <f t="shared" si="56"/>
        <v>0</v>
      </c>
      <c r="Q275" s="7" t="b">
        <f t="shared" si="57"/>
        <v>0</v>
      </c>
      <c r="S275" s="7" t="b">
        <f t="shared" si="58"/>
        <v>1</v>
      </c>
      <c r="T275" s="7" t="b">
        <f t="shared" si="59"/>
        <v>0</v>
      </c>
      <c r="U275" s="7" t="b">
        <f t="shared" si="60"/>
        <v>0</v>
      </c>
      <c r="W275" s="7">
        <f t="shared" si="61"/>
        <v>274</v>
      </c>
      <c r="X275" s="7">
        <f>'v-t_chart'!C275</f>
        <v>26.4</v>
      </c>
      <c r="Y275" s="7">
        <f t="shared" si="62"/>
        <v>105</v>
      </c>
      <c r="Z275" s="7">
        <f t="shared" si="63"/>
        <v>110</v>
      </c>
      <c r="AA275" s="7">
        <f t="shared" si="64"/>
        <v>90</v>
      </c>
      <c r="AB275" s="7">
        <f ca="1">calc_gear1!AS278*5+50</f>
        <v>55</v>
      </c>
      <c r="AC275" s="7">
        <f ca="1">IF(AND(calc_gear1!AT278=-1,calc_gear1!Z278=1),calc_gear1!AS278*5+50.5,IF(AND(calc_gear1!Y278=0,AB274-AC274=-0.5),calc_gear1!AS278*5+50.5,calc_gear1!O278*5+50.5))</f>
        <v>50.5</v>
      </c>
    </row>
    <row r="276" spans="1:29">
      <c r="A276" s="7">
        <v>275</v>
      </c>
      <c r="B276" s="7">
        <v>275</v>
      </c>
      <c r="C276" s="95" t="b">
        <v>1</v>
      </c>
      <c r="D276" s="6" t="b">
        <v>0</v>
      </c>
      <c r="E276" s="94" t="b">
        <v>0</v>
      </c>
      <c r="G276" s="7" t="b">
        <f t="shared" si="52"/>
        <v>1</v>
      </c>
      <c r="H276" s="7" t="b">
        <f t="shared" si="53"/>
        <v>0</v>
      </c>
      <c r="I276" s="7" t="b">
        <f t="shared" si="54"/>
        <v>0</v>
      </c>
      <c r="K276" s="92" t="b">
        <v>1</v>
      </c>
      <c r="L276" s="69" t="b">
        <v>0</v>
      </c>
      <c r="M276" s="93" t="b">
        <v>0</v>
      </c>
      <c r="N276" s="7">
        <v>275</v>
      </c>
      <c r="O276" s="7" t="b">
        <f t="shared" si="55"/>
        <v>1</v>
      </c>
      <c r="P276" s="7" t="b">
        <f t="shared" si="56"/>
        <v>0</v>
      </c>
      <c r="Q276" s="7" t="b">
        <f t="shared" si="57"/>
        <v>0</v>
      </c>
      <c r="S276" s="7" t="b">
        <f t="shared" si="58"/>
        <v>1</v>
      </c>
      <c r="T276" s="7" t="b">
        <f t="shared" si="59"/>
        <v>0</v>
      </c>
      <c r="U276" s="7" t="b">
        <f t="shared" si="60"/>
        <v>0</v>
      </c>
      <c r="W276" s="7">
        <f t="shared" si="61"/>
        <v>275</v>
      </c>
      <c r="X276" s="7">
        <f>'v-t_chart'!C276</f>
        <v>28.4</v>
      </c>
      <c r="Y276" s="7">
        <f t="shared" si="62"/>
        <v>105</v>
      </c>
      <c r="Z276" s="7">
        <f t="shared" si="63"/>
        <v>110</v>
      </c>
      <c r="AA276" s="7">
        <f t="shared" si="64"/>
        <v>90</v>
      </c>
      <c r="AB276" s="7">
        <f ca="1">calc_gear1!AS279*5+50</f>
        <v>55</v>
      </c>
      <c r="AC276" s="7">
        <f ca="1">IF(AND(calc_gear1!AT279=-1,calc_gear1!Z279=1),calc_gear1!AS279*5+50.5,IF(AND(calc_gear1!Y279=0,AB275-AC275=-0.5),calc_gear1!AS279*5+50.5,calc_gear1!O279*5+50.5))</f>
        <v>50.5</v>
      </c>
    </row>
    <row r="277" spans="1:29">
      <c r="A277" s="7">
        <v>276</v>
      </c>
      <c r="B277" s="7">
        <v>276</v>
      </c>
      <c r="C277" s="95" t="b">
        <v>1</v>
      </c>
      <c r="D277" s="6" t="b">
        <v>0</v>
      </c>
      <c r="E277" s="94" t="b">
        <v>0</v>
      </c>
      <c r="G277" s="7" t="b">
        <f t="shared" si="52"/>
        <v>1</v>
      </c>
      <c r="H277" s="7" t="b">
        <f t="shared" si="53"/>
        <v>0</v>
      </c>
      <c r="I277" s="7" t="b">
        <f t="shared" si="54"/>
        <v>0</v>
      </c>
      <c r="K277" s="92" t="b">
        <v>1</v>
      </c>
      <c r="L277" s="69" t="b">
        <v>0</v>
      </c>
      <c r="M277" s="93" t="b">
        <v>0</v>
      </c>
      <c r="N277" s="7">
        <v>276</v>
      </c>
      <c r="O277" s="7" t="b">
        <f t="shared" si="55"/>
        <v>1</v>
      </c>
      <c r="P277" s="7" t="b">
        <f t="shared" si="56"/>
        <v>0</v>
      </c>
      <c r="Q277" s="7" t="b">
        <f t="shared" si="57"/>
        <v>0</v>
      </c>
      <c r="S277" s="7" t="b">
        <f t="shared" si="58"/>
        <v>1</v>
      </c>
      <c r="T277" s="7" t="b">
        <f t="shared" si="59"/>
        <v>0</v>
      </c>
      <c r="U277" s="7" t="b">
        <f t="shared" si="60"/>
        <v>0</v>
      </c>
      <c r="W277" s="7">
        <f t="shared" si="61"/>
        <v>276</v>
      </c>
      <c r="X277" s="7">
        <f>'v-t_chart'!C277</f>
        <v>29.9</v>
      </c>
      <c r="Y277" s="7">
        <f t="shared" si="62"/>
        <v>105</v>
      </c>
      <c r="Z277" s="7">
        <f t="shared" si="63"/>
        <v>110</v>
      </c>
      <c r="AA277" s="7">
        <f t="shared" si="64"/>
        <v>90</v>
      </c>
      <c r="AB277" s="7">
        <f ca="1">calc_gear1!AS280*5+50</f>
        <v>55</v>
      </c>
      <c r="AC277" s="7">
        <f ca="1">IF(AND(calc_gear1!AT280=-1,calc_gear1!Z280=1),calc_gear1!AS280*5+50.5,IF(AND(calc_gear1!Y280=0,AB276-AC276=-0.5),calc_gear1!AS280*5+50.5,calc_gear1!O280*5+50.5))</f>
        <v>50.5</v>
      </c>
    </row>
    <row r="278" spans="1:29">
      <c r="A278" s="7">
        <v>277</v>
      </c>
      <c r="B278" s="7">
        <v>277</v>
      </c>
      <c r="C278" s="95" t="b">
        <v>0</v>
      </c>
      <c r="D278" s="6" t="b">
        <v>1</v>
      </c>
      <c r="E278" s="94" t="b">
        <v>0</v>
      </c>
      <c r="G278" s="7" t="b">
        <f t="shared" si="52"/>
        <v>0</v>
      </c>
      <c r="H278" s="7" t="b">
        <f t="shared" si="53"/>
        <v>1</v>
      </c>
      <c r="I278" s="7" t="b">
        <f t="shared" si="54"/>
        <v>0</v>
      </c>
      <c r="K278" s="92" t="b">
        <v>1</v>
      </c>
      <c r="L278" s="69" t="b">
        <v>0</v>
      </c>
      <c r="M278" s="93" t="b">
        <v>0</v>
      </c>
      <c r="N278" s="7">
        <v>277</v>
      </c>
      <c r="O278" s="7" t="b">
        <f t="shared" si="55"/>
        <v>1</v>
      </c>
      <c r="P278" s="7" t="b">
        <f t="shared" si="56"/>
        <v>0</v>
      </c>
      <c r="Q278" s="7" t="b">
        <f t="shared" si="57"/>
        <v>0</v>
      </c>
      <c r="S278" s="7" t="b">
        <f t="shared" si="58"/>
        <v>1</v>
      </c>
      <c r="T278" s="7" t="b">
        <f t="shared" si="59"/>
        <v>0</v>
      </c>
      <c r="U278" s="7" t="b">
        <f t="shared" si="60"/>
        <v>0</v>
      </c>
      <c r="W278" s="7">
        <f t="shared" si="61"/>
        <v>277</v>
      </c>
      <c r="X278" s="7">
        <f>'v-t_chart'!C278</f>
        <v>30.5</v>
      </c>
      <c r="Y278" s="7">
        <f t="shared" si="62"/>
        <v>105</v>
      </c>
      <c r="Z278" s="7">
        <f t="shared" si="63"/>
        <v>110</v>
      </c>
      <c r="AA278" s="7">
        <f t="shared" si="64"/>
        <v>90</v>
      </c>
      <c r="AB278" s="7">
        <f ca="1">calc_gear1!AS281*5+50</f>
        <v>55</v>
      </c>
      <c r="AC278" s="7">
        <f ca="1">IF(AND(calc_gear1!AT281=-1,calc_gear1!Z281=1),calc_gear1!AS281*5+50.5,IF(AND(calc_gear1!Y281=0,AB277-AC277=-0.5),calc_gear1!AS281*5+50.5,calc_gear1!O281*5+50.5))</f>
        <v>50.5</v>
      </c>
    </row>
    <row r="279" spans="1:29">
      <c r="A279" s="7">
        <v>278</v>
      </c>
      <c r="B279" s="7">
        <v>278</v>
      </c>
      <c r="C279" s="95" t="b">
        <v>0</v>
      </c>
      <c r="D279" s="6" t="b">
        <v>1</v>
      </c>
      <c r="E279" s="94" t="b">
        <v>0</v>
      </c>
      <c r="G279" s="7" t="b">
        <f t="shared" si="52"/>
        <v>0</v>
      </c>
      <c r="H279" s="7" t="b">
        <f t="shared" si="53"/>
        <v>1</v>
      </c>
      <c r="I279" s="7" t="b">
        <f t="shared" si="54"/>
        <v>0</v>
      </c>
      <c r="K279" s="92" t="b">
        <v>0</v>
      </c>
      <c r="L279" s="69" t="b">
        <v>1</v>
      </c>
      <c r="M279" s="93" t="b">
        <v>0</v>
      </c>
      <c r="N279" s="7">
        <v>278</v>
      </c>
      <c r="O279" s="7" t="b">
        <f t="shared" si="55"/>
        <v>0</v>
      </c>
      <c r="P279" s="7" t="b">
        <f t="shared" si="56"/>
        <v>1</v>
      </c>
      <c r="Q279" s="7" t="b">
        <f t="shared" si="57"/>
        <v>0</v>
      </c>
      <c r="S279" s="7" t="b">
        <f t="shared" si="58"/>
        <v>0</v>
      </c>
      <c r="T279" s="7" t="b">
        <f t="shared" si="59"/>
        <v>1</v>
      </c>
      <c r="U279" s="7" t="b">
        <f t="shared" si="60"/>
        <v>0</v>
      </c>
      <c r="W279" s="7">
        <f t="shared" si="61"/>
        <v>278</v>
      </c>
      <c r="X279" s="7">
        <f>'v-t_chart'!C279</f>
        <v>30.5</v>
      </c>
      <c r="Y279" s="7">
        <f t="shared" si="62"/>
        <v>100</v>
      </c>
      <c r="Z279" s="7">
        <f t="shared" si="63"/>
        <v>115</v>
      </c>
      <c r="AA279" s="7">
        <f t="shared" si="64"/>
        <v>90</v>
      </c>
      <c r="AB279" s="7">
        <f ca="1">calc_gear1!AS282*5+50</f>
        <v>55</v>
      </c>
      <c r="AC279" s="7">
        <f ca="1">IF(AND(calc_gear1!AT282=-1,calc_gear1!Z282=1),calc_gear1!AS282*5+50.5,IF(AND(calc_gear1!Y282=0,AB278-AC278=-0.5),calc_gear1!AS282*5+50.5,calc_gear1!O282*5+50.5))</f>
        <v>50.5</v>
      </c>
    </row>
    <row r="280" spans="1:29">
      <c r="A280" s="7">
        <v>279</v>
      </c>
      <c r="B280" s="7">
        <v>279</v>
      </c>
      <c r="C280" s="95" t="b">
        <v>0</v>
      </c>
      <c r="D280" s="6" t="b">
        <v>1</v>
      </c>
      <c r="E280" s="94" t="b">
        <v>0</v>
      </c>
      <c r="G280" s="7" t="b">
        <f t="shared" si="52"/>
        <v>0</v>
      </c>
      <c r="H280" s="7" t="b">
        <f t="shared" si="53"/>
        <v>1</v>
      </c>
      <c r="I280" s="7" t="b">
        <f t="shared" si="54"/>
        <v>0</v>
      </c>
      <c r="K280" s="92" t="b">
        <v>0</v>
      </c>
      <c r="L280" s="69" t="b">
        <v>1</v>
      </c>
      <c r="M280" s="93" t="b">
        <v>0</v>
      </c>
      <c r="N280" s="7">
        <v>279</v>
      </c>
      <c r="O280" s="7" t="b">
        <f t="shared" si="55"/>
        <v>0</v>
      </c>
      <c r="P280" s="7" t="b">
        <f t="shared" si="56"/>
        <v>1</v>
      </c>
      <c r="Q280" s="7" t="b">
        <f t="shared" si="57"/>
        <v>0</v>
      </c>
      <c r="S280" s="7" t="b">
        <f t="shared" si="58"/>
        <v>0</v>
      </c>
      <c r="T280" s="7" t="b">
        <f t="shared" si="59"/>
        <v>1</v>
      </c>
      <c r="U280" s="7" t="b">
        <f t="shared" si="60"/>
        <v>0</v>
      </c>
      <c r="W280" s="7">
        <f t="shared" si="61"/>
        <v>279</v>
      </c>
      <c r="X280" s="7">
        <f>'v-t_chart'!C280</f>
        <v>30.3</v>
      </c>
      <c r="Y280" s="7">
        <f t="shared" si="62"/>
        <v>100</v>
      </c>
      <c r="Z280" s="7">
        <f t="shared" si="63"/>
        <v>115</v>
      </c>
      <c r="AA280" s="7">
        <f t="shared" si="64"/>
        <v>90</v>
      </c>
      <c r="AB280" s="7">
        <f ca="1">calc_gear1!AS283*5+50</f>
        <v>55</v>
      </c>
      <c r="AC280" s="7">
        <f ca="1">IF(AND(calc_gear1!AT283=-1,calc_gear1!Z283=1),calc_gear1!AS283*5+50.5,IF(AND(calc_gear1!Y283=0,AB279-AC279=-0.5),calc_gear1!AS283*5+50.5,calc_gear1!O283*5+50.5))</f>
        <v>50.5</v>
      </c>
    </row>
    <row r="281" spans="1:29">
      <c r="A281" s="7">
        <v>280</v>
      </c>
      <c r="B281" s="7">
        <v>280</v>
      </c>
      <c r="C281" s="92" t="b">
        <v>0</v>
      </c>
      <c r="D281" s="69" t="b">
        <v>1</v>
      </c>
      <c r="E281" s="93" t="b">
        <v>0</v>
      </c>
      <c r="G281" s="7" t="b">
        <f t="shared" si="52"/>
        <v>0</v>
      </c>
      <c r="H281" s="7" t="b">
        <f t="shared" si="53"/>
        <v>1</v>
      </c>
      <c r="I281" s="7" t="b">
        <f t="shared" si="54"/>
        <v>0</v>
      </c>
      <c r="K281" s="92" t="b">
        <v>0</v>
      </c>
      <c r="L281" s="69" t="b">
        <v>1</v>
      </c>
      <c r="M281" s="93" t="b">
        <v>0</v>
      </c>
      <c r="N281" s="7">
        <v>280</v>
      </c>
      <c r="O281" s="7" t="b">
        <f t="shared" si="55"/>
        <v>0</v>
      </c>
      <c r="P281" s="7" t="b">
        <f t="shared" si="56"/>
        <v>1</v>
      </c>
      <c r="Q281" s="7" t="b">
        <f t="shared" si="57"/>
        <v>0</v>
      </c>
      <c r="S281" s="7" t="b">
        <f t="shared" si="58"/>
        <v>0</v>
      </c>
      <c r="T281" s="7" t="b">
        <f t="shared" si="59"/>
        <v>1</v>
      </c>
      <c r="U281" s="7" t="b">
        <f t="shared" si="60"/>
        <v>0</v>
      </c>
      <c r="W281" s="7">
        <f t="shared" si="61"/>
        <v>280</v>
      </c>
      <c r="X281" s="7">
        <f>'v-t_chart'!C281</f>
        <v>30.2</v>
      </c>
      <c r="Y281" s="7">
        <f t="shared" si="62"/>
        <v>100</v>
      </c>
      <c r="Z281" s="7">
        <f t="shared" si="63"/>
        <v>115</v>
      </c>
      <c r="AA281" s="7">
        <f t="shared" si="64"/>
        <v>90</v>
      </c>
      <c r="AB281" s="7">
        <f ca="1">calc_gear1!AS284*5+50</f>
        <v>55</v>
      </c>
      <c r="AC281" s="7">
        <f ca="1">IF(AND(calc_gear1!AT284=-1,calc_gear1!Z284=1),calc_gear1!AS284*5+50.5,IF(AND(calc_gear1!Y284=0,AB280-AC280=-0.5),calc_gear1!AS284*5+50.5,calc_gear1!O284*5+50.5))</f>
        <v>50.5</v>
      </c>
    </row>
    <row r="282" spans="1:29">
      <c r="A282" s="7">
        <v>281</v>
      </c>
      <c r="B282" s="7">
        <v>281</v>
      </c>
      <c r="C282" s="92" t="b">
        <v>0</v>
      </c>
      <c r="D282" s="69" t="b">
        <v>1</v>
      </c>
      <c r="E282" s="93" t="b">
        <v>0</v>
      </c>
      <c r="G282" s="7" t="b">
        <f t="shared" si="52"/>
        <v>0</v>
      </c>
      <c r="H282" s="7" t="b">
        <f t="shared" si="53"/>
        <v>1</v>
      </c>
      <c r="I282" s="7" t="b">
        <f t="shared" si="54"/>
        <v>0</v>
      </c>
      <c r="K282" s="92" t="b">
        <v>0</v>
      </c>
      <c r="L282" s="69" t="b">
        <v>1</v>
      </c>
      <c r="M282" s="93" t="b">
        <v>0</v>
      </c>
      <c r="N282" s="7">
        <v>281</v>
      </c>
      <c r="O282" s="7" t="b">
        <f t="shared" si="55"/>
        <v>0</v>
      </c>
      <c r="P282" s="7" t="b">
        <f t="shared" si="56"/>
        <v>1</v>
      </c>
      <c r="Q282" s="7" t="b">
        <f t="shared" si="57"/>
        <v>0</v>
      </c>
      <c r="S282" s="7" t="b">
        <f t="shared" si="58"/>
        <v>0</v>
      </c>
      <c r="T282" s="7" t="b">
        <f t="shared" si="59"/>
        <v>1</v>
      </c>
      <c r="U282" s="7" t="b">
        <f t="shared" si="60"/>
        <v>0</v>
      </c>
      <c r="W282" s="7">
        <f t="shared" si="61"/>
        <v>281</v>
      </c>
      <c r="X282" s="7">
        <f>'v-t_chart'!C282</f>
        <v>30.1</v>
      </c>
      <c r="Y282" s="7">
        <f t="shared" si="62"/>
        <v>100</v>
      </c>
      <c r="Z282" s="7">
        <f t="shared" si="63"/>
        <v>115</v>
      </c>
      <c r="AA282" s="7">
        <f t="shared" si="64"/>
        <v>90</v>
      </c>
      <c r="AB282" s="7">
        <f ca="1">calc_gear1!AS285*5+50</f>
        <v>55</v>
      </c>
      <c r="AC282" s="7">
        <f ca="1">IF(AND(calc_gear1!AT285=-1,calc_gear1!Z285=1),calc_gear1!AS285*5+50.5,IF(AND(calc_gear1!Y285=0,AB281-AC281=-0.5),calc_gear1!AS285*5+50.5,calc_gear1!O285*5+50.5))</f>
        <v>50.5</v>
      </c>
    </row>
    <row r="283" spans="1:29">
      <c r="A283" s="7">
        <v>282</v>
      </c>
      <c r="B283" s="7">
        <v>282</v>
      </c>
      <c r="C283" s="92" t="b">
        <v>0</v>
      </c>
      <c r="D283" s="69" t="b">
        <v>1</v>
      </c>
      <c r="E283" s="93" t="b">
        <v>0</v>
      </c>
      <c r="G283" s="7" t="b">
        <f t="shared" si="52"/>
        <v>0</v>
      </c>
      <c r="H283" s="7" t="b">
        <f t="shared" si="53"/>
        <v>1</v>
      </c>
      <c r="I283" s="7" t="b">
        <f t="shared" si="54"/>
        <v>0</v>
      </c>
      <c r="K283" s="92" t="b">
        <v>0</v>
      </c>
      <c r="L283" s="69" t="b">
        <v>1</v>
      </c>
      <c r="M283" s="93" t="b">
        <v>0</v>
      </c>
      <c r="N283" s="7">
        <v>282</v>
      </c>
      <c r="O283" s="7" t="b">
        <f t="shared" si="55"/>
        <v>0</v>
      </c>
      <c r="P283" s="7" t="b">
        <f t="shared" si="56"/>
        <v>1</v>
      </c>
      <c r="Q283" s="7" t="b">
        <f t="shared" si="57"/>
        <v>0</v>
      </c>
      <c r="S283" s="7" t="b">
        <f t="shared" si="58"/>
        <v>0</v>
      </c>
      <c r="T283" s="7" t="b">
        <f t="shared" si="59"/>
        <v>1</v>
      </c>
      <c r="U283" s="7" t="b">
        <f t="shared" si="60"/>
        <v>0</v>
      </c>
      <c r="W283" s="7">
        <f t="shared" si="61"/>
        <v>282</v>
      </c>
      <c r="X283" s="7">
        <f>'v-t_chart'!C283</f>
        <v>30.1</v>
      </c>
      <c r="Y283" s="7">
        <f t="shared" si="62"/>
        <v>100</v>
      </c>
      <c r="Z283" s="7">
        <f t="shared" si="63"/>
        <v>115</v>
      </c>
      <c r="AA283" s="7">
        <f t="shared" si="64"/>
        <v>90</v>
      </c>
      <c r="AB283" s="7">
        <f ca="1">calc_gear1!AS286*5+50</f>
        <v>55</v>
      </c>
      <c r="AC283" s="7">
        <f ca="1">IF(AND(calc_gear1!AT286=-1,calc_gear1!Z286=1),calc_gear1!AS286*5+50.5,IF(AND(calc_gear1!Y286=0,AB282-AC282=-0.5),calc_gear1!AS286*5+50.5,calc_gear1!O286*5+50.5))</f>
        <v>50.5</v>
      </c>
    </row>
    <row r="284" spans="1:29">
      <c r="A284" s="7">
        <v>283</v>
      </c>
      <c r="B284" s="7">
        <v>283</v>
      </c>
      <c r="C284" s="92" t="b">
        <v>0</v>
      </c>
      <c r="D284" s="69" t="b">
        <v>1</v>
      </c>
      <c r="E284" s="93" t="b">
        <v>0</v>
      </c>
      <c r="G284" s="7" t="b">
        <f t="shared" si="52"/>
        <v>0</v>
      </c>
      <c r="H284" s="7" t="b">
        <f t="shared" si="53"/>
        <v>1</v>
      </c>
      <c r="I284" s="7" t="b">
        <f t="shared" si="54"/>
        <v>0</v>
      </c>
      <c r="K284" s="92" t="b">
        <v>0</v>
      </c>
      <c r="L284" s="69" t="b">
        <v>1</v>
      </c>
      <c r="M284" s="93" t="b">
        <v>0</v>
      </c>
      <c r="N284" s="7">
        <v>283</v>
      </c>
      <c r="O284" s="7" t="b">
        <f t="shared" si="55"/>
        <v>0</v>
      </c>
      <c r="P284" s="7" t="b">
        <f t="shared" si="56"/>
        <v>1</v>
      </c>
      <c r="Q284" s="7" t="b">
        <f t="shared" si="57"/>
        <v>0</v>
      </c>
      <c r="S284" s="7" t="b">
        <f t="shared" si="58"/>
        <v>0</v>
      </c>
      <c r="T284" s="7" t="b">
        <f t="shared" si="59"/>
        <v>1</v>
      </c>
      <c r="U284" s="7" t="b">
        <f t="shared" si="60"/>
        <v>0</v>
      </c>
      <c r="W284" s="7">
        <f t="shared" si="61"/>
        <v>283</v>
      </c>
      <c r="X284" s="7">
        <f>'v-t_chart'!C284</f>
        <v>30.1</v>
      </c>
      <c r="Y284" s="7">
        <f t="shared" si="62"/>
        <v>100</v>
      </c>
      <c r="Z284" s="7">
        <f t="shared" si="63"/>
        <v>115</v>
      </c>
      <c r="AA284" s="7">
        <f t="shared" si="64"/>
        <v>90</v>
      </c>
      <c r="AB284" s="7">
        <f ca="1">calc_gear1!AS287*5+50</f>
        <v>55</v>
      </c>
      <c r="AC284" s="7">
        <f ca="1">IF(AND(calc_gear1!AT287=-1,calc_gear1!Z287=1),calc_gear1!AS287*5+50.5,IF(AND(calc_gear1!Y287=0,AB283-AC283=-0.5),calc_gear1!AS287*5+50.5,calc_gear1!O287*5+50.5))</f>
        <v>50.5</v>
      </c>
    </row>
    <row r="285" spans="1:29">
      <c r="A285" s="7">
        <v>284</v>
      </c>
      <c r="B285" s="7">
        <v>284</v>
      </c>
      <c r="C285" s="92" t="b">
        <v>0</v>
      </c>
      <c r="D285" s="69" t="b">
        <v>1</v>
      </c>
      <c r="E285" s="93" t="b">
        <v>0</v>
      </c>
      <c r="G285" s="7" t="b">
        <f t="shared" si="52"/>
        <v>0</v>
      </c>
      <c r="H285" s="7" t="b">
        <f t="shared" si="53"/>
        <v>1</v>
      </c>
      <c r="I285" s="7" t="b">
        <f t="shared" si="54"/>
        <v>0</v>
      </c>
      <c r="K285" s="92" t="b">
        <v>0</v>
      </c>
      <c r="L285" s="69" t="b">
        <v>1</v>
      </c>
      <c r="M285" s="93" t="b">
        <v>0</v>
      </c>
      <c r="N285" s="7">
        <v>284</v>
      </c>
      <c r="O285" s="7" t="b">
        <f t="shared" si="55"/>
        <v>0</v>
      </c>
      <c r="P285" s="7" t="b">
        <f t="shared" si="56"/>
        <v>1</v>
      </c>
      <c r="Q285" s="7" t="b">
        <f t="shared" si="57"/>
        <v>0</v>
      </c>
      <c r="S285" s="7" t="b">
        <f t="shared" si="58"/>
        <v>0</v>
      </c>
      <c r="T285" s="7" t="b">
        <f t="shared" si="59"/>
        <v>1</v>
      </c>
      <c r="U285" s="7" t="b">
        <f t="shared" si="60"/>
        <v>0</v>
      </c>
      <c r="W285" s="7">
        <f t="shared" si="61"/>
        <v>284</v>
      </c>
      <c r="X285" s="7">
        <f>'v-t_chart'!C285</f>
        <v>30.1</v>
      </c>
      <c r="Y285" s="7">
        <f t="shared" si="62"/>
        <v>100</v>
      </c>
      <c r="Z285" s="7">
        <f t="shared" si="63"/>
        <v>115</v>
      </c>
      <c r="AA285" s="7">
        <f t="shared" si="64"/>
        <v>90</v>
      </c>
      <c r="AB285" s="7">
        <f ca="1">calc_gear1!AS288*5+50</f>
        <v>55</v>
      </c>
      <c r="AC285" s="7">
        <f ca="1">IF(AND(calc_gear1!AT288=-1,calc_gear1!Z288=1),calc_gear1!AS288*5+50.5,IF(AND(calc_gear1!Y288=0,AB284-AC284=-0.5),calc_gear1!AS288*5+50.5,calc_gear1!O288*5+50.5))</f>
        <v>50.5</v>
      </c>
    </row>
    <row r="286" spans="1:29">
      <c r="A286" s="7">
        <v>285</v>
      </c>
      <c r="B286" s="7">
        <v>285</v>
      </c>
      <c r="C286" s="92" t="b">
        <v>0</v>
      </c>
      <c r="D286" s="69" t="b">
        <v>1</v>
      </c>
      <c r="E286" s="93" t="b">
        <v>0</v>
      </c>
      <c r="G286" s="7" t="b">
        <f t="shared" si="52"/>
        <v>0</v>
      </c>
      <c r="H286" s="7" t="b">
        <f t="shared" si="53"/>
        <v>1</v>
      </c>
      <c r="I286" s="7" t="b">
        <f t="shared" si="54"/>
        <v>0</v>
      </c>
      <c r="K286" s="92" t="b">
        <v>0</v>
      </c>
      <c r="L286" s="69" t="b">
        <v>1</v>
      </c>
      <c r="M286" s="93" t="b">
        <v>0</v>
      </c>
      <c r="N286" s="7">
        <v>285</v>
      </c>
      <c r="O286" s="7" t="b">
        <f t="shared" si="55"/>
        <v>0</v>
      </c>
      <c r="P286" s="7" t="b">
        <f t="shared" si="56"/>
        <v>1</v>
      </c>
      <c r="Q286" s="7" t="b">
        <f t="shared" si="57"/>
        <v>0</v>
      </c>
      <c r="S286" s="7" t="b">
        <f t="shared" si="58"/>
        <v>0</v>
      </c>
      <c r="T286" s="7" t="b">
        <f t="shared" si="59"/>
        <v>1</v>
      </c>
      <c r="U286" s="7" t="b">
        <f t="shared" si="60"/>
        <v>0</v>
      </c>
      <c r="W286" s="7">
        <f t="shared" si="61"/>
        <v>285</v>
      </c>
      <c r="X286" s="7">
        <f>'v-t_chart'!C286</f>
        <v>30.1</v>
      </c>
      <c r="Y286" s="7">
        <f t="shared" si="62"/>
        <v>100</v>
      </c>
      <c r="Z286" s="7">
        <f t="shared" si="63"/>
        <v>115</v>
      </c>
      <c r="AA286" s="7">
        <f t="shared" si="64"/>
        <v>90</v>
      </c>
      <c r="AB286" s="7">
        <f ca="1">calc_gear1!AS289*5+50</f>
        <v>55</v>
      </c>
      <c r="AC286" s="7">
        <f ca="1">IF(AND(calc_gear1!AT289=-1,calc_gear1!Z289=1),calc_gear1!AS289*5+50.5,IF(AND(calc_gear1!Y289=0,AB285-AC285=-0.5),calc_gear1!AS289*5+50.5,calc_gear1!O289*5+50.5))</f>
        <v>50.5</v>
      </c>
    </row>
    <row r="287" spans="1:29">
      <c r="A287" s="7">
        <v>286</v>
      </c>
      <c r="B287" s="7">
        <v>286</v>
      </c>
      <c r="C287" s="92" t="b">
        <v>0</v>
      </c>
      <c r="D287" s="69" t="b">
        <v>1</v>
      </c>
      <c r="E287" s="93" t="b">
        <v>0</v>
      </c>
      <c r="G287" s="7" t="b">
        <f t="shared" si="52"/>
        <v>0</v>
      </c>
      <c r="H287" s="7" t="b">
        <f t="shared" si="53"/>
        <v>1</v>
      </c>
      <c r="I287" s="7" t="b">
        <f t="shared" si="54"/>
        <v>0</v>
      </c>
      <c r="K287" s="92" t="b">
        <v>0</v>
      </c>
      <c r="L287" s="69" t="b">
        <v>1</v>
      </c>
      <c r="M287" s="93" t="b">
        <v>0</v>
      </c>
      <c r="N287" s="7">
        <v>286</v>
      </c>
      <c r="O287" s="7" t="b">
        <f t="shared" si="55"/>
        <v>0</v>
      </c>
      <c r="P287" s="7" t="b">
        <f t="shared" si="56"/>
        <v>1</v>
      </c>
      <c r="Q287" s="7" t="b">
        <f t="shared" si="57"/>
        <v>0</v>
      </c>
      <c r="S287" s="7" t="b">
        <f t="shared" si="58"/>
        <v>0</v>
      </c>
      <c r="T287" s="7" t="b">
        <f t="shared" si="59"/>
        <v>1</v>
      </c>
      <c r="U287" s="7" t="b">
        <f t="shared" si="60"/>
        <v>0</v>
      </c>
      <c r="W287" s="7">
        <f t="shared" si="61"/>
        <v>286</v>
      </c>
      <c r="X287" s="7">
        <f>'v-t_chart'!C287</f>
        <v>30.1</v>
      </c>
      <c r="Y287" s="7">
        <f t="shared" si="62"/>
        <v>100</v>
      </c>
      <c r="Z287" s="7">
        <f t="shared" si="63"/>
        <v>115</v>
      </c>
      <c r="AA287" s="7">
        <f t="shared" si="64"/>
        <v>90</v>
      </c>
      <c r="AB287" s="7">
        <f ca="1">calc_gear1!AS290*5+50</f>
        <v>55</v>
      </c>
      <c r="AC287" s="7">
        <f ca="1">IF(AND(calc_gear1!AT290=-1,calc_gear1!Z290=1),calc_gear1!AS290*5+50.5,IF(AND(calc_gear1!Y290=0,AB286-AC286=-0.5),calc_gear1!AS290*5+50.5,calc_gear1!O290*5+50.5))</f>
        <v>50.5</v>
      </c>
    </row>
    <row r="288" spans="1:29">
      <c r="A288" s="7">
        <v>287</v>
      </c>
      <c r="B288" s="7">
        <v>287</v>
      </c>
      <c r="C288" s="92" t="b">
        <v>0</v>
      </c>
      <c r="D288" s="69" t="b">
        <v>1</v>
      </c>
      <c r="E288" s="93" t="b">
        <v>0</v>
      </c>
      <c r="G288" s="7" t="b">
        <f t="shared" si="52"/>
        <v>0</v>
      </c>
      <c r="H288" s="7" t="b">
        <f t="shared" si="53"/>
        <v>1</v>
      </c>
      <c r="I288" s="7" t="b">
        <f t="shared" si="54"/>
        <v>0</v>
      </c>
      <c r="K288" s="92" t="b">
        <v>0</v>
      </c>
      <c r="L288" s="69" t="b">
        <v>1</v>
      </c>
      <c r="M288" s="93" t="b">
        <v>0</v>
      </c>
      <c r="N288" s="7">
        <v>287</v>
      </c>
      <c r="O288" s="7" t="b">
        <f t="shared" si="55"/>
        <v>0</v>
      </c>
      <c r="P288" s="7" t="b">
        <f t="shared" si="56"/>
        <v>1</v>
      </c>
      <c r="Q288" s="7" t="b">
        <f t="shared" si="57"/>
        <v>0</v>
      </c>
      <c r="S288" s="7" t="b">
        <f t="shared" si="58"/>
        <v>0</v>
      </c>
      <c r="T288" s="7" t="b">
        <f t="shared" si="59"/>
        <v>1</v>
      </c>
      <c r="U288" s="7" t="b">
        <f t="shared" si="60"/>
        <v>0</v>
      </c>
      <c r="W288" s="7">
        <f t="shared" si="61"/>
        <v>287</v>
      </c>
      <c r="X288" s="7">
        <f>'v-t_chart'!C288</f>
        <v>30.2</v>
      </c>
      <c r="Y288" s="7">
        <f t="shared" si="62"/>
        <v>100</v>
      </c>
      <c r="Z288" s="7">
        <f t="shared" si="63"/>
        <v>115</v>
      </c>
      <c r="AA288" s="7">
        <f t="shared" si="64"/>
        <v>90</v>
      </c>
      <c r="AB288" s="7">
        <f ca="1">calc_gear1!AS291*5+50</f>
        <v>55</v>
      </c>
      <c r="AC288" s="7">
        <f ca="1">IF(AND(calc_gear1!AT291=-1,calc_gear1!Z291=1),calc_gear1!AS291*5+50.5,IF(AND(calc_gear1!Y291=0,AB287-AC287=-0.5),calc_gear1!AS291*5+50.5,calc_gear1!O291*5+50.5))</f>
        <v>50.5</v>
      </c>
    </row>
    <row r="289" spans="1:29">
      <c r="A289" s="7">
        <v>288</v>
      </c>
      <c r="B289" s="7">
        <v>288</v>
      </c>
      <c r="C289" s="92" t="b">
        <v>0</v>
      </c>
      <c r="D289" s="69" t="b">
        <v>1</v>
      </c>
      <c r="E289" s="93" t="b">
        <v>0</v>
      </c>
      <c r="G289" s="7" t="b">
        <f t="shared" si="52"/>
        <v>0</v>
      </c>
      <c r="H289" s="7" t="b">
        <f t="shared" si="53"/>
        <v>1</v>
      </c>
      <c r="I289" s="7" t="b">
        <f t="shared" si="54"/>
        <v>0</v>
      </c>
      <c r="K289" s="92" t="b">
        <v>0</v>
      </c>
      <c r="L289" s="69" t="b">
        <v>1</v>
      </c>
      <c r="M289" s="93" t="b">
        <v>0</v>
      </c>
      <c r="N289" s="7">
        <v>288</v>
      </c>
      <c r="O289" s="7" t="b">
        <f t="shared" si="55"/>
        <v>0</v>
      </c>
      <c r="P289" s="7" t="b">
        <f t="shared" si="56"/>
        <v>1</v>
      </c>
      <c r="Q289" s="7" t="b">
        <f t="shared" si="57"/>
        <v>0</v>
      </c>
      <c r="S289" s="7" t="b">
        <f t="shared" si="58"/>
        <v>0</v>
      </c>
      <c r="T289" s="7" t="b">
        <f t="shared" si="59"/>
        <v>1</v>
      </c>
      <c r="U289" s="7" t="b">
        <f t="shared" si="60"/>
        <v>0</v>
      </c>
      <c r="W289" s="7">
        <f t="shared" si="61"/>
        <v>288</v>
      </c>
      <c r="X289" s="7">
        <f>'v-t_chart'!C289</f>
        <v>30.4</v>
      </c>
      <c r="Y289" s="7">
        <f t="shared" si="62"/>
        <v>100</v>
      </c>
      <c r="Z289" s="7">
        <f t="shared" si="63"/>
        <v>115</v>
      </c>
      <c r="AA289" s="7">
        <f t="shared" si="64"/>
        <v>90</v>
      </c>
      <c r="AB289" s="7">
        <f ca="1">calc_gear1!AS292*5+50</f>
        <v>55</v>
      </c>
      <c r="AC289" s="7">
        <f ca="1">IF(AND(calc_gear1!AT292=-1,calc_gear1!Z292=1),calc_gear1!AS292*5+50.5,IF(AND(calc_gear1!Y292=0,AB288-AC288=-0.5),calc_gear1!AS292*5+50.5,calc_gear1!O292*5+50.5))</f>
        <v>50.5</v>
      </c>
    </row>
    <row r="290" spans="1:29">
      <c r="A290" s="7">
        <v>289</v>
      </c>
      <c r="B290" s="7">
        <v>289</v>
      </c>
      <c r="C290" s="92" t="b">
        <v>0</v>
      </c>
      <c r="D290" s="69" t="b">
        <v>1</v>
      </c>
      <c r="E290" s="93" t="b">
        <v>0</v>
      </c>
      <c r="G290" s="7" t="b">
        <f t="shared" si="52"/>
        <v>0</v>
      </c>
      <c r="H290" s="7" t="b">
        <f t="shared" si="53"/>
        <v>1</v>
      </c>
      <c r="I290" s="7" t="b">
        <f t="shared" si="54"/>
        <v>0</v>
      </c>
      <c r="K290" s="92" t="b">
        <v>0</v>
      </c>
      <c r="L290" s="69" t="b">
        <v>1</v>
      </c>
      <c r="M290" s="93" t="b">
        <v>0</v>
      </c>
      <c r="N290" s="7">
        <v>289</v>
      </c>
      <c r="O290" s="7" t="b">
        <f t="shared" si="55"/>
        <v>0</v>
      </c>
      <c r="P290" s="7" t="b">
        <f t="shared" si="56"/>
        <v>1</v>
      </c>
      <c r="Q290" s="7" t="b">
        <f t="shared" si="57"/>
        <v>0</v>
      </c>
      <c r="S290" s="7" t="b">
        <f t="shared" si="58"/>
        <v>0</v>
      </c>
      <c r="T290" s="7" t="b">
        <f t="shared" si="59"/>
        <v>1</v>
      </c>
      <c r="U290" s="7" t="b">
        <f t="shared" si="60"/>
        <v>0</v>
      </c>
      <c r="W290" s="7">
        <f t="shared" si="61"/>
        <v>289</v>
      </c>
      <c r="X290" s="7">
        <f>'v-t_chart'!C290</f>
        <v>31</v>
      </c>
      <c r="Y290" s="7">
        <f t="shared" si="62"/>
        <v>100</v>
      </c>
      <c r="Z290" s="7">
        <f t="shared" si="63"/>
        <v>115</v>
      </c>
      <c r="AA290" s="7">
        <f t="shared" si="64"/>
        <v>90</v>
      </c>
      <c r="AB290" s="7">
        <f ca="1">calc_gear1!AS293*5+50</f>
        <v>55</v>
      </c>
      <c r="AC290" s="7">
        <f ca="1">IF(AND(calc_gear1!AT293=-1,calc_gear1!Z293=1),calc_gear1!AS293*5+50.5,IF(AND(calc_gear1!Y293=0,AB289-AC289=-0.5),calc_gear1!AS293*5+50.5,calc_gear1!O293*5+50.5))</f>
        <v>50.5</v>
      </c>
    </row>
    <row r="291" spans="1:29">
      <c r="A291" s="7">
        <v>290</v>
      </c>
      <c r="B291" s="7">
        <v>290</v>
      </c>
      <c r="C291" s="92" t="b">
        <v>0</v>
      </c>
      <c r="D291" s="69" t="b">
        <v>1</v>
      </c>
      <c r="E291" s="93" t="b">
        <v>0</v>
      </c>
      <c r="G291" s="7" t="b">
        <f t="shared" si="52"/>
        <v>0</v>
      </c>
      <c r="H291" s="7" t="b">
        <f t="shared" si="53"/>
        <v>1</v>
      </c>
      <c r="I291" s="7" t="b">
        <f t="shared" si="54"/>
        <v>0</v>
      </c>
      <c r="K291" s="92" t="b">
        <v>0</v>
      </c>
      <c r="L291" s="69" t="b">
        <v>1</v>
      </c>
      <c r="M291" s="93" t="b">
        <v>0</v>
      </c>
      <c r="N291" s="7">
        <v>290</v>
      </c>
      <c r="O291" s="7" t="b">
        <f t="shared" si="55"/>
        <v>0</v>
      </c>
      <c r="P291" s="7" t="b">
        <f t="shared" si="56"/>
        <v>1</v>
      </c>
      <c r="Q291" s="7" t="b">
        <f t="shared" si="57"/>
        <v>0</v>
      </c>
      <c r="S291" s="7" t="b">
        <f t="shared" si="58"/>
        <v>0</v>
      </c>
      <c r="T291" s="7" t="b">
        <f t="shared" si="59"/>
        <v>1</v>
      </c>
      <c r="U291" s="7" t="b">
        <f t="shared" si="60"/>
        <v>0</v>
      </c>
      <c r="W291" s="7">
        <f t="shared" si="61"/>
        <v>290</v>
      </c>
      <c r="X291" s="7">
        <f>'v-t_chart'!C291</f>
        <v>31.8</v>
      </c>
      <c r="Y291" s="7">
        <f t="shared" si="62"/>
        <v>100</v>
      </c>
      <c r="Z291" s="7">
        <f t="shared" si="63"/>
        <v>115</v>
      </c>
      <c r="AA291" s="7">
        <f t="shared" si="64"/>
        <v>90</v>
      </c>
      <c r="AB291" s="7">
        <f ca="1">calc_gear1!AS294*5+50</f>
        <v>55</v>
      </c>
      <c r="AC291" s="7">
        <f ca="1">IF(AND(calc_gear1!AT294=-1,calc_gear1!Z294=1),calc_gear1!AS294*5+50.5,IF(AND(calc_gear1!Y294=0,AB290-AC290=-0.5),calc_gear1!AS294*5+50.5,calc_gear1!O294*5+50.5))</f>
        <v>50.5</v>
      </c>
    </row>
    <row r="292" spans="1:29">
      <c r="A292" s="7">
        <v>291</v>
      </c>
      <c r="B292" s="7">
        <v>291</v>
      </c>
      <c r="C292" s="92" t="b">
        <v>0</v>
      </c>
      <c r="D292" s="69" t="b">
        <v>1</v>
      </c>
      <c r="E292" s="93" t="b">
        <v>0</v>
      </c>
      <c r="G292" s="7" t="b">
        <f t="shared" si="52"/>
        <v>0</v>
      </c>
      <c r="H292" s="7" t="b">
        <f t="shared" si="53"/>
        <v>1</v>
      </c>
      <c r="I292" s="7" t="b">
        <f t="shared" si="54"/>
        <v>0</v>
      </c>
      <c r="K292" s="92" t="b">
        <v>0</v>
      </c>
      <c r="L292" s="69" t="b">
        <v>1</v>
      </c>
      <c r="M292" s="93" t="b">
        <v>0</v>
      </c>
      <c r="N292" s="7">
        <v>291</v>
      </c>
      <c r="O292" s="7" t="b">
        <f t="shared" si="55"/>
        <v>0</v>
      </c>
      <c r="P292" s="7" t="b">
        <f t="shared" si="56"/>
        <v>1</v>
      </c>
      <c r="Q292" s="7" t="b">
        <f t="shared" si="57"/>
        <v>0</v>
      </c>
      <c r="S292" s="7" t="b">
        <f t="shared" si="58"/>
        <v>0</v>
      </c>
      <c r="T292" s="7" t="b">
        <f t="shared" si="59"/>
        <v>1</v>
      </c>
      <c r="U292" s="7" t="b">
        <f t="shared" si="60"/>
        <v>0</v>
      </c>
      <c r="W292" s="7">
        <f t="shared" si="61"/>
        <v>291</v>
      </c>
      <c r="X292" s="7">
        <f>'v-t_chart'!C292</f>
        <v>32.700000000000003</v>
      </c>
      <c r="Y292" s="7">
        <f t="shared" si="62"/>
        <v>100</v>
      </c>
      <c r="Z292" s="7">
        <f t="shared" si="63"/>
        <v>115</v>
      </c>
      <c r="AA292" s="7">
        <f t="shared" si="64"/>
        <v>90</v>
      </c>
      <c r="AB292" s="7">
        <f ca="1">calc_gear1!AS295*5+50</f>
        <v>55</v>
      </c>
      <c r="AC292" s="7">
        <f ca="1">IF(AND(calc_gear1!AT295=-1,calc_gear1!Z295=1),calc_gear1!AS295*5+50.5,IF(AND(calc_gear1!Y295=0,AB291-AC291=-0.5),calc_gear1!AS295*5+50.5,calc_gear1!O295*5+50.5))</f>
        <v>50.5</v>
      </c>
    </row>
    <row r="293" spans="1:29">
      <c r="A293" s="7">
        <v>292</v>
      </c>
      <c r="B293" s="7">
        <v>292</v>
      </c>
      <c r="C293" s="92" t="b">
        <v>0</v>
      </c>
      <c r="D293" s="69" t="b">
        <v>1</v>
      </c>
      <c r="E293" s="93" t="b">
        <v>0</v>
      </c>
      <c r="G293" s="7" t="b">
        <f t="shared" si="52"/>
        <v>0</v>
      </c>
      <c r="H293" s="7" t="b">
        <f t="shared" si="53"/>
        <v>1</v>
      </c>
      <c r="I293" s="7" t="b">
        <f t="shared" si="54"/>
        <v>0</v>
      </c>
      <c r="K293" s="92" t="b">
        <v>0</v>
      </c>
      <c r="L293" s="69" t="b">
        <v>1</v>
      </c>
      <c r="M293" s="93" t="b">
        <v>0</v>
      </c>
      <c r="N293" s="7">
        <v>292</v>
      </c>
      <c r="O293" s="7" t="b">
        <f t="shared" si="55"/>
        <v>0</v>
      </c>
      <c r="P293" s="7" t="b">
        <f t="shared" si="56"/>
        <v>1</v>
      </c>
      <c r="Q293" s="7" t="b">
        <f t="shared" si="57"/>
        <v>0</v>
      </c>
      <c r="S293" s="7" t="b">
        <f t="shared" si="58"/>
        <v>0</v>
      </c>
      <c r="T293" s="7" t="b">
        <f t="shared" si="59"/>
        <v>1</v>
      </c>
      <c r="U293" s="7" t="b">
        <f t="shared" si="60"/>
        <v>0</v>
      </c>
      <c r="W293" s="7">
        <f t="shared" si="61"/>
        <v>292</v>
      </c>
      <c r="X293" s="7">
        <f>'v-t_chart'!C293</f>
        <v>33.6</v>
      </c>
      <c r="Y293" s="7">
        <f t="shared" si="62"/>
        <v>100</v>
      </c>
      <c r="Z293" s="7">
        <f t="shared" si="63"/>
        <v>115</v>
      </c>
      <c r="AA293" s="7">
        <f t="shared" si="64"/>
        <v>90</v>
      </c>
      <c r="AB293" s="7">
        <f ca="1">calc_gear1!AS296*5+50</f>
        <v>55</v>
      </c>
      <c r="AC293" s="7">
        <f ca="1">IF(AND(calc_gear1!AT296=-1,calc_gear1!Z296=1),calc_gear1!AS296*5+50.5,IF(AND(calc_gear1!Y296=0,AB292-AC292=-0.5),calc_gear1!AS296*5+50.5,calc_gear1!O296*5+50.5))</f>
        <v>50.5</v>
      </c>
    </row>
    <row r="294" spans="1:29">
      <c r="A294" s="7">
        <v>293</v>
      </c>
      <c r="B294" s="7">
        <v>293</v>
      </c>
      <c r="C294" s="92" t="b">
        <v>0</v>
      </c>
      <c r="D294" s="69" t="b">
        <v>1</v>
      </c>
      <c r="E294" s="93" t="b">
        <v>0</v>
      </c>
      <c r="G294" s="7" t="b">
        <f t="shared" si="52"/>
        <v>0</v>
      </c>
      <c r="H294" s="7" t="b">
        <f t="shared" si="53"/>
        <v>1</v>
      </c>
      <c r="I294" s="7" t="b">
        <f t="shared" si="54"/>
        <v>0</v>
      </c>
      <c r="K294" s="92" t="b">
        <v>0</v>
      </c>
      <c r="L294" s="69" t="b">
        <v>1</v>
      </c>
      <c r="M294" s="93" t="b">
        <v>0</v>
      </c>
      <c r="N294" s="7">
        <v>293</v>
      </c>
      <c r="O294" s="7" t="b">
        <f t="shared" si="55"/>
        <v>0</v>
      </c>
      <c r="P294" s="7" t="b">
        <f t="shared" si="56"/>
        <v>1</v>
      </c>
      <c r="Q294" s="7" t="b">
        <f t="shared" si="57"/>
        <v>0</v>
      </c>
      <c r="S294" s="7" t="b">
        <f t="shared" si="58"/>
        <v>0</v>
      </c>
      <c r="T294" s="7" t="b">
        <f t="shared" si="59"/>
        <v>1</v>
      </c>
      <c r="U294" s="7" t="b">
        <f t="shared" si="60"/>
        <v>0</v>
      </c>
      <c r="W294" s="7">
        <f t="shared" si="61"/>
        <v>293</v>
      </c>
      <c r="X294" s="7">
        <f>'v-t_chart'!C294</f>
        <v>34.4</v>
      </c>
      <c r="Y294" s="7">
        <f t="shared" si="62"/>
        <v>100</v>
      </c>
      <c r="Z294" s="7">
        <f t="shared" si="63"/>
        <v>115</v>
      </c>
      <c r="AA294" s="7">
        <f t="shared" si="64"/>
        <v>90</v>
      </c>
      <c r="AB294" s="7">
        <f ca="1">calc_gear1!AS297*5+50</f>
        <v>55</v>
      </c>
      <c r="AC294" s="7">
        <f ca="1">IF(AND(calc_gear1!AT297=-1,calc_gear1!Z297=1),calc_gear1!AS297*5+50.5,IF(AND(calc_gear1!Y297=0,AB293-AC293=-0.5),calc_gear1!AS297*5+50.5,calc_gear1!O297*5+50.5))</f>
        <v>50.5</v>
      </c>
    </row>
    <row r="295" spans="1:29">
      <c r="A295" s="7">
        <v>294</v>
      </c>
      <c r="B295" s="7">
        <v>294</v>
      </c>
      <c r="C295" s="92" t="b">
        <v>0</v>
      </c>
      <c r="D295" s="69" t="b">
        <v>1</v>
      </c>
      <c r="E295" s="93" t="b">
        <v>0</v>
      </c>
      <c r="G295" s="7" t="b">
        <f t="shared" si="52"/>
        <v>0</v>
      </c>
      <c r="H295" s="7" t="b">
        <f t="shared" si="53"/>
        <v>1</v>
      </c>
      <c r="I295" s="7" t="b">
        <f t="shared" si="54"/>
        <v>0</v>
      </c>
      <c r="K295" s="92" t="b">
        <v>0</v>
      </c>
      <c r="L295" s="69" t="b">
        <v>1</v>
      </c>
      <c r="M295" s="93" t="b">
        <v>0</v>
      </c>
      <c r="N295" s="7">
        <v>294</v>
      </c>
      <c r="O295" s="7" t="b">
        <f t="shared" si="55"/>
        <v>0</v>
      </c>
      <c r="P295" s="7" t="b">
        <f t="shared" si="56"/>
        <v>1</v>
      </c>
      <c r="Q295" s="7" t="b">
        <f t="shared" si="57"/>
        <v>0</v>
      </c>
      <c r="S295" s="7" t="b">
        <f t="shared" si="58"/>
        <v>0</v>
      </c>
      <c r="T295" s="7" t="b">
        <f t="shared" si="59"/>
        <v>1</v>
      </c>
      <c r="U295" s="7" t="b">
        <f t="shared" si="60"/>
        <v>0</v>
      </c>
      <c r="W295" s="7">
        <f t="shared" si="61"/>
        <v>294</v>
      </c>
      <c r="X295" s="7">
        <f>'v-t_chart'!C295</f>
        <v>35</v>
      </c>
      <c r="Y295" s="7">
        <f t="shared" si="62"/>
        <v>100</v>
      </c>
      <c r="Z295" s="7">
        <f t="shared" si="63"/>
        <v>115</v>
      </c>
      <c r="AA295" s="7">
        <f t="shared" si="64"/>
        <v>90</v>
      </c>
      <c r="AB295" s="7">
        <f ca="1">calc_gear1!AS298*5+50</f>
        <v>55</v>
      </c>
      <c r="AC295" s="7">
        <f ca="1">IF(AND(calc_gear1!AT298=-1,calc_gear1!Z298=1),calc_gear1!AS298*5+50.5,IF(AND(calc_gear1!Y298=0,AB294-AC294=-0.5),calc_gear1!AS298*5+50.5,calc_gear1!O298*5+50.5))</f>
        <v>50.5</v>
      </c>
    </row>
    <row r="296" spans="1:29">
      <c r="A296" s="7">
        <v>295</v>
      </c>
      <c r="B296" s="7">
        <v>295</v>
      </c>
      <c r="C296" s="92" t="b">
        <v>0</v>
      </c>
      <c r="D296" s="69" t="b">
        <v>1</v>
      </c>
      <c r="E296" s="93" t="b">
        <v>0</v>
      </c>
      <c r="G296" s="7" t="b">
        <f t="shared" si="52"/>
        <v>0</v>
      </c>
      <c r="H296" s="7" t="b">
        <f t="shared" si="53"/>
        <v>1</v>
      </c>
      <c r="I296" s="7" t="b">
        <f t="shared" si="54"/>
        <v>0</v>
      </c>
      <c r="K296" s="92" t="b">
        <v>0</v>
      </c>
      <c r="L296" s="69" t="b">
        <v>1</v>
      </c>
      <c r="M296" s="93" t="b">
        <v>0</v>
      </c>
      <c r="N296" s="7">
        <v>295</v>
      </c>
      <c r="O296" s="7" t="b">
        <f t="shared" si="55"/>
        <v>0</v>
      </c>
      <c r="P296" s="7" t="b">
        <f t="shared" si="56"/>
        <v>1</v>
      </c>
      <c r="Q296" s="7" t="b">
        <f t="shared" si="57"/>
        <v>0</v>
      </c>
      <c r="S296" s="7" t="b">
        <f t="shared" si="58"/>
        <v>0</v>
      </c>
      <c r="T296" s="7" t="b">
        <f t="shared" si="59"/>
        <v>1</v>
      </c>
      <c r="U296" s="7" t="b">
        <f t="shared" si="60"/>
        <v>0</v>
      </c>
      <c r="W296" s="7">
        <f t="shared" si="61"/>
        <v>295</v>
      </c>
      <c r="X296" s="7">
        <f>'v-t_chart'!C296</f>
        <v>35.4</v>
      </c>
      <c r="Y296" s="7">
        <f t="shared" si="62"/>
        <v>100</v>
      </c>
      <c r="Z296" s="7">
        <f t="shared" si="63"/>
        <v>115</v>
      </c>
      <c r="AA296" s="7">
        <f t="shared" si="64"/>
        <v>90</v>
      </c>
      <c r="AB296" s="7">
        <f ca="1">calc_gear1!AS299*5+50</f>
        <v>55</v>
      </c>
      <c r="AC296" s="7">
        <f ca="1">IF(AND(calc_gear1!AT299=-1,calc_gear1!Z299=1),calc_gear1!AS299*5+50.5,IF(AND(calc_gear1!Y299=0,AB295-AC295=-0.5),calc_gear1!AS299*5+50.5,calc_gear1!O299*5+50.5))</f>
        <v>50.5</v>
      </c>
    </row>
    <row r="297" spans="1:29">
      <c r="A297" s="7">
        <v>296</v>
      </c>
      <c r="B297" s="7">
        <v>296</v>
      </c>
      <c r="C297" s="92" t="b">
        <v>0</v>
      </c>
      <c r="D297" s="69" t="b">
        <v>1</v>
      </c>
      <c r="E297" s="93" t="b">
        <v>0</v>
      </c>
      <c r="G297" s="7" t="b">
        <f t="shared" si="52"/>
        <v>0</v>
      </c>
      <c r="H297" s="7" t="b">
        <f t="shared" si="53"/>
        <v>1</v>
      </c>
      <c r="I297" s="7" t="b">
        <f t="shared" si="54"/>
        <v>0</v>
      </c>
      <c r="K297" s="92" t="b">
        <v>0</v>
      </c>
      <c r="L297" s="69" t="b">
        <v>1</v>
      </c>
      <c r="M297" s="93" t="b">
        <v>0</v>
      </c>
      <c r="N297" s="7">
        <v>296</v>
      </c>
      <c r="O297" s="7" t="b">
        <f t="shared" si="55"/>
        <v>0</v>
      </c>
      <c r="P297" s="7" t="b">
        <f t="shared" si="56"/>
        <v>1</v>
      </c>
      <c r="Q297" s="7" t="b">
        <f t="shared" si="57"/>
        <v>0</v>
      </c>
      <c r="S297" s="7" t="b">
        <f t="shared" si="58"/>
        <v>0</v>
      </c>
      <c r="T297" s="7" t="b">
        <f t="shared" si="59"/>
        <v>1</v>
      </c>
      <c r="U297" s="7" t="b">
        <f t="shared" si="60"/>
        <v>0</v>
      </c>
      <c r="W297" s="7">
        <f t="shared" si="61"/>
        <v>296</v>
      </c>
      <c r="X297" s="7">
        <f>'v-t_chart'!C297</f>
        <v>35.5</v>
      </c>
      <c r="Y297" s="7">
        <f t="shared" si="62"/>
        <v>100</v>
      </c>
      <c r="Z297" s="7">
        <f t="shared" si="63"/>
        <v>115</v>
      </c>
      <c r="AA297" s="7">
        <f t="shared" si="64"/>
        <v>90</v>
      </c>
      <c r="AB297" s="7">
        <f ca="1">calc_gear1!AS300*5+50</f>
        <v>55</v>
      </c>
      <c r="AC297" s="7">
        <f ca="1">IF(AND(calc_gear1!AT300=-1,calc_gear1!Z300=1),calc_gear1!AS300*5+50.5,IF(AND(calc_gear1!Y300=0,AB296-AC296=-0.5),calc_gear1!AS300*5+50.5,calc_gear1!O300*5+50.5))</f>
        <v>50.5</v>
      </c>
    </row>
    <row r="298" spans="1:29">
      <c r="A298" s="7">
        <v>297</v>
      </c>
      <c r="B298" s="7">
        <v>297</v>
      </c>
      <c r="C298" s="92" t="b">
        <v>0</v>
      </c>
      <c r="D298" s="69" t="b">
        <v>1</v>
      </c>
      <c r="E298" s="93" t="b">
        <v>0</v>
      </c>
      <c r="G298" s="7" t="b">
        <f t="shared" si="52"/>
        <v>0</v>
      </c>
      <c r="H298" s="7" t="b">
        <f t="shared" si="53"/>
        <v>1</v>
      </c>
      <c r="I298" s="7" t="b">
        <f t="shared" si="54"/>
        <v>0</v>
      </c>
      <c r="K298" s="92" t="b">
        <v>0</v>
      </c>
      <c r="L298" s="69" t="b">
        <v>1</v>
      </c>
      <c r="M298" s="93" t="b">
        <v>0</v>
      </c>
      <c r="N298" s="7">
        <v>297</v>
      </c>
      <c r="O298" s="7" t="b">
        <f t="shared" si="55"/>
        <v>0</v>
      </c>
      <c r="P298" s="7" t="b">
        <f t="shared" si="56"/>
        <v>1</v>
      </c>
      <c r="Q298" s="7" t="b">
        <f t="shared" si="57"/>
        <v>0</v>
      </c>
      <c r="S298" s="7" t="b">
        <f t="shared" si="58"/>
        <v>0</v>
      </c>
      <c r="T298" s="7" t="b">
        <f t="shared" si="59"/>
        <v>1</v>
      </c>
      <c r="U298" s="7" t="b">
        <f t="shared" si="60"/>
        <v>0</v>
      </c>
      <c r="W298" s="7">
        <f t="shared" si="61"/>
        <v>297</v>
      </c>
      <c r="X298" s="7">
        <f>'v-t_chart'!C298</f>
        <v>35.299999999999997</v>
      </c>
      <c r="Y298" s="7">
        <f t="shared" si="62"/>
        <v>100</v>
      </c>
      <c r="Z298" s="7">
        <f t="shared" si="63"/>
        <v>115</v>
      </c>
      <c r="AA298" s="7">
        <f t="shared" si="64"/>
        <v>90</v>
      </c>
      <c r="AB298" s="7">
        <f ca="1">calc_gear1!AS301*5+50</f>
        <v>55</v>
      </c>
      <c r="AC298" s="7">
        <f ca="1">IF(AND(calc_gear1!AT301=-1,calc_gear1!Z301=1),calc_gear1!AS301*5+50.5,IF(AND(calc_gear1!Y301=0,AB297-AC297=-0.5),calc_gear1!AS301*5+50.5,calc_gear1!O301*5+50.5))</f>
        <v>50.5</v>
      </c>
    </row>
    <row r="299" spans="1:29">
      <c r="A299" s="7">
        <v>298</v>
      </c>
      <c r="B299" s="7">
        <v>298</v>
      </c>
      <c r="C299" s="92" t="b">
        <v>0</v>
      </c>
      <c r="D299" s="69" t="b">
        <v>1</v>
      </c>
      <c r="E299" s="93" t="b">
        <v>0</v>
      </c>
      <c r="G299" s="7" t="b">
        <f t="shared" si="52"/>
        <v>0</v>
      </c>
      <c r="H299" s="7" t="b">
        <f t="shared" si="53"/>
        <v>1</v>
      </c>
      <c r="I299" s="7" t="b">
        <f t="shared" si="54"/>
        <v>0</v>
      </c>
      <c r="K299" s="92" t="b">
        <v>0</v>
      </c>
      <c r="L299" s="69" t="b">
        <v>1</v>
      </c>
      <c r="M299" s="93" t="b">
        <v>0</v>
      </c>
      <c r="N299" s="7">
        <v>298</v>
      </c>
      <c r="O299" s="7" t="b">
        <f t="shared" si="55"/>
        <v>0</v>
      </c>
      <c r="P299" s="7" t="b">
        <f t="shared" si="56"/>
        <v>1</v>
      </c>
      <c r="Q299" s="7" t="b">
        <f t="shared" si="57"/>
        <v>0</v>
      </c>
      <c r="S299" s="7" t="b">
        <f t="shared" si="58"/>
        <v>0</v>
      </c>
      <c r="T299" s="7" t="b">
        <f t="shared" si="59"/>
        <v>1</v>
      </c>
      <c r="U299" s="7" t="b">
        <f t="shared" si="60"/>
        <v>0</v>
      </c>
      <c r="W299" s="7">
        <f t="shared" si="61"/>
        <v>298</v>
      </c>
      <c r="X299" s="7">
        <f>'v-t_chart'!C299</f>
        <v>34.9</v>
      </c>
      <c r="Y299" s="7">
        <f t="shared" si="62"/>
        <v>100</v>
      </c>
      <c r="Z299" s="7">
        <f t="shared" si="63"/>
        <v>115</v>
      </c>
      <c r="AA299" s="7">
        <f t="shared" si="64"/>
        <v>90</v>
      </c>
      <c r="AB299" s="7">
        <f ca="1">calc_gear1!AS302*5+50</f>
        <v>55</v>
      </c>
      <c r="AC299" s="7">
        <f ca="1">IF(AND(calc_gear1!AT302=-1,calc_gear1!Z302=1),calc_gear1!AS302*5+50.5,IF(AND(calc_gear1!Y302=0,AB298-AC298=-0.5),calc_gear1!AS302*5+50.5,calc_gear1!O302*5+50.5))</f>
        <v>50.5</v>
      </c>
    </row>
    <row r="300" spans="1:29">
      <c r="A300" s="7">
        <v>299</v>
      </c>
      <c r="B300" s="7">
        <v>299</v>
      </c>
      <c r="C300" s="92" t="b">
        <v>0</v>
      </c>
      <c r="D300" s="69" t="b">
        <v>1</v>
      </c>
      <c r="E300" s="93" t="b">
        <v>0</v>
      </c>
      <c r="G300" s="7" t="b">
        <f t="shared" si="52"/>
        <v>0</v>
      </c>
      <c r="H300" s="7" t="b">
        <f t="shared" si="53"/>
        <v>1</v>
      </c>
      <c r="I300" s="7" t="b">
        <f t="shared" si="54"/>
        <v>0</v>
      </c>
      <c r="K300" s="92" t="b">
        <v>0</v>
      </c>
      <c r="L300" s="69" t="b">
        <v>1</v>
      </c>
      <c r="M300" s="93" t="b">
        <v>0</v>
      </c>
      <c r="N300" s="7">
        <v>299</v>
      </c>
      <c r="O300" s="7" t="b">
        <f t="shared" si="55"/>
        <v>0</v>
      </c>
      <c r="P300" s="7" t="b">
        <f t="shared" si="56"/>
        <v>1</v>
      </c>
      <c r="Q300" s="7" t="b">
        <f t="shared" si="57"/>
        <v>0</v>
      </c>
      <c r="S300" s="7" t="b">
        <f t="shared" si="58"/>
        <v>0</v>
      </c>
      <c r="T300" s="7" t="b">
        <f t="shared" si="59"/>
        <v>1</v>
      </c>
      <c r="U300" s="7" t="b">
        <f t="shared" si="60"/>
        <v>0</v>
      </c>
      <c r="W300" s="7">
        <f t="shared" si="61"/>
        <v>299</v>
      </c>
      <c r="X300" s="7">
        <f>'v-t_chart'!C300</f>
        <v>33.9</v>
      </c>
      <c r="Y300" s="7">
        <f t="shared" si="62"/>
        <v>100</v>
      </c>
      <c r="Z300" s="7">
        <f t="shared" si="63"/>
        <v>115</v>
      </c>
      <c r="AA300" s="7">
        <f t="shared" si="64"/>
        <v>90</v>
      </c>
      <c r="AB300" s="7">
        <f ca="1">calc_gear1!AS303*5+50</f>
        <v>55</v>
      </c>
      <c r="AC300" s="7">
        <f ca="1">IF(AND(calc_gear1!AT303=-1,calc_gear1!Z303=1),calc_gear1!AS303*5+50.5,IF(AND(calc_gear1!Y303=0,AB299-AC299=-0.5),calc_gear1!AS303*5+50.5,calc_gear1!O303*5+50.5))</f>
        <v>50.5</v>
      </c>
    </row>
    <row r="301" spans="1:29">
      <c r="A301" s="7">
        <v>300</v>
      </c>
      <c r="B301" s="7">
        <v>300</v>
      </c>
      <c r="C301" s="92" t="b">
        <v>0</v>
      </c>
      <c r="D301" s="69" t="b">
        <v>1</v>
      </c>
      <c r="E301" s="93" t="b">
        <v>0</v>
      </c>
      <c r="G301" s="7" t="b">
        <f t="shared" si="52"/>
        <v>0</v>
      </c>
      <c r="H301" s="7" t="b">
        <f t="shared" si="53"/>
        <v>1</v>
      </c>
      <c r="I301" s="7" t="b">
        <f t="shared" si="54"/>
        <v>0</v>
      </c>
      <c r="K301" s="92" t="b">
        <v>0</v>
      </c>
      <c r="L301" s="69" t="b">
        <v>1</v>
      </c>
      <c r="M301" s="93" t="b">
        <v>0</v>
      </c>
      <c r="N301" s="7">
        <v>300</v>
      </c>
      <c r="O301" s="7" t="b">
        <f t="shared" si="55"/>
        <v>0</v>
      </c>
      <c r="P301" s="7" t="b">
        <f t="shared" si="56"/>
        <v>1</v>
      </c>
      <c r="Q301" s="7" t="b">
        <f t="shared" si="57"/>
        <v>0</v>
      </c>
      <c r="S301" s="7" t="b">
        <f t="shared" si="58"/>
        <v>0</v>
      </c>
      <c r="T301" s="7" t="b">
        <f t="shared" si="59"/>
        <v>1</v>
      </c>
      <c r="U301" s="7" t="b">
        <f t="shared" si="60"/>
        <v>0</v>
      </c>
      <c r="W301" s="7">
        <f t="shared" si="61"/>
        <v>300</v>
      </c>
      <c r="X301" s="7">
        <f>'v-t_chart'!C301</f>
        <v>32.4</v>
      </c>
      <c r="Y301" s="7">
        <f t="shared" si="62"/>
        <v>100</v>
      </c>
      <c r="Z301" s="7">
        <f t="shared" si="63"/>
        <v>115</v>
      </c>
      <c r="AA301" s="7">
        <f t="shared" si="64"/>
        <v>90</v>
      </c>
      <c r="AB301" s="7">
        <f ca="1">calc_gear1!AS304*5+50</f>
        <v>55</v>
      </c>
      <c r="AC301" s="7">
        <f ca="1">IF(AND(calc_gear1!AT304=-1,calc_gear1!Z304=1),calc_gear1!AS304*5+50.5,IF(AND(calc_gear1!Y304=0,AB300-AC300=-0.5),calc_gear1!AS304*5+50.5,calc_gear1!O304*5+50.5))</f>
        <v>50.5</v>
      </c>
    </row>
    <row r="302" spans="1:29">
      <c r="A302" s="7">
        <v>301</v>
      </c>
      <c r="B302" s="7">
        <v>301</v>
      </c>
      <c r="C302" s="92" t="b">
        <v>0</v>
      </c>
      <c r="D302" s="69" t="b">
        <v>1</v>
      </c>
      <c r="E302" s="93" t="b">
        <v>0</v>
      </c>
      <c r="G302" s="7" t="b">
        <f t="shared" si="52"/>
        <v>0</v>
      </c>
      <c r="H302" s="7" t="b">
        <f t="shared" si="53"/>
        <v>1</v>
      </c>
      <c r="I302" s="7" t="b">
        <f t="shared" si="54"/>
        <v>0</v>
      </c>
      <c r="K302" s="92" t="b">
        <v>0</v>
      </c>
      <c r="L302" s="69" t="b">
        <v>1</v>
      </c>
      <c r="M302" s="93" t="b">
        <v>0</v>
      </c>
      <c r="N302" s="7">
        <v>301</v>
      </c>
      <c r="O302" s="7" t="b">
        <f t="shared" si="55"/>
        <v>0</v>
      </c>
      <c r="P302" s="7" t="b">
        <f t="shared" si="56"/>
        <v>1</v>
      </c>
      <c r="Q302" s="7" t="b">
        <f t="shared" si="57"/>
        <v>0</v>
      </c>
      <c r="S302" s="7" t="b">
        <f t="shared" si="58"/>
        <v>0</v>
      </c>
      <c r="T302" s="7" t="b">
        <f t="shared" si="59"/>
        <v>1</v>
      </c>
      <c r="U302" s="7" t="b">
        <f t="shared" si="60"/>
        <v>0</v>
      </c>
      <c r="W302" s="7">
        <f t="shared" si="61"/>
        <v>301</v>
      </c>
      <c r="X302" s="7">
        <f>'v-t_chart'!C302</f>
        <v>30.6</v>
      </c>
      <c r="Y302" s="7">
        <f t="shared" si="62"/>
        <v>100</v>
      </c>
      <c r="Z302" s="7">
        <f t="shared" si="63"/>
        <v>115</v>
      </c>
      <c r="AA302" s="7">
        <f t="shared" si="64"/>
        <v>90</v>
      </c>
      <c r="AB302" s="7">
        <f ca="1">calc_gear1!AS305*5+50</f>
        <v>55</v>
      </c>
      <c r="AC302" s="7">
        <f ca="1">IF(AND(calc_gear1!AT305=-1,calc_gear1!Z305=1),calc_gear1!AS305*5+50.5,IF(AND(calc_gear1!Y305=0,AB301-AC301=-0.5),calc_gear1!AS305*5+50.5,calc_gear1!O305*5+50.5))</f>
        <v>50.5</v>
      </c>
    </row>
    <row r="303" spans="1:29">
      <c r="A303" s="7">
        <v>302</v>
      </c>
      <c r="B303" s="7">
        <v>302</v>
      </c>
      <c r="C303" s="92" t="b">
        <v>0</v>
      </c>
      <c r="D303" s="69" t="b">
        <v>1</v>
      </c>
      <c r="E303" s="93" t="b">
        <v>0</v>
      </c>
      <c r="G303" s="7" t="b">
        <f t="shared" si="52"/>
        <v>0</v>
      </c>
      <c r="H303" s="7" t="b">
        <f t="shared" si="53"/>
        <v>1</v>
      </c>
      <c r="I303" s="7" t="b">
        <f t="shared" si="54"/>
        <v>0</v>
      </c>
      <c r="K303" s="92" t="b">
        <v>0</v>
      </c>
      <c r="L303" s="69" t="b">
        <v>1</v>
      </c>
      <c r="M303" s="93" t="b">
        <v>0</v>
      </c>
      <c r="N303" s="7">
        <v>302</v>
      </c>
      <c r="O303" s="7" t="b">
        <f t="shared" si="55"/>
        <v>0</v>
      </c>
      <c r="P303" s="7" t="b">
        <f t="shared" si="56"/>
        <v>1</v>
      </c>
      <c r="Q303" s="7" t="b">
        <f t="shared" si="57"/>
        <v>0</v>
      </c>
      <c r="S303" s="7" t="b">
        <f t="shared" si="58"/>
        <v>0</v>
      </c>
      <c r="T303" s="7" t="b">
        <f t="shared" si="59"/>
        <v>1</v>
      </c>
      <c r="U303" s="7" t="b">
        <f t="shared" si="60"/>
        <v>0</v>
      </c>
      <c r="W303" s="7">
        <f t="shared" si="61"/>
        <v>302</v>
      </c>
      <c r="X303" s="7">
        <f>'v-t_chart'!C303</f>
        <v>28.9</v>
      </c>
      <c r="Y303" s="7">
        <f t="shared" si="62"/>
        <v>100</v>
      </c>
      <c r="Z303" s="7">
        <f t="shared" si="63"/>
        <v>115</v>
      </c>
      <c r="AA303" s="7">
        <f t="shared" si="64"/>
        <v>90</v>
      </c>
      <c r="AB303" s="7">
        <f ca="1">calc_gear1!AS306*5+50</f>
        <v>55</v>
      </c>
      <c r="AC303" s="7">
        <f ca="1">IF(AND(calc_gear1!AT306=-1,calc_gear1!Z306=1),calc_gear1!AS306*5+50.5,IF(AND(calc_gear1!Y306=0,AB302-AC302=-0.5),calc_gear1!AS306*5+50.5,calc_gear1!O306*5+50.5))</f>
        <v>50.5</v>
      </c>
    </row>
    <row r="304" spans="1:29">
      <c r="A304" s="7">
        <v>303</v>
      </c>
      <c r="B304" s="7">
        <v>303</v>
      </c>
      <c r="C304" s="92" t="b">
        <v>0</v>
      </c>
      <c r="D304" s="69" t="b">
        <v>1</v>
      </c>
      <c r="E304" s="93" t="b">
        <v>0</v>
      </c>
      <c r="G304" s="7" t="b">
        <f t="shared" si="52"/>
        <v>0</v>
      </c>
      <c r="H304" s="7" t="b">
        <f t="shared" si="53"/>
        <v>1</v>
      </c>
      <c r="I304" s="7" t="b">
        <f t="shared" si="54"/>
        <v>0</v>
      </c>
      <c r="K304" s="92" t="b">
        <v>0</v>
      </c>
      <c r="L304" s="69" t="b">
        <v>1</v>
      </c>
      <c r="M304" s="93" t="b">
        <v>0</v>
      </c>
      <c r="N304" s="7">
        <v>303</v>
      </c>
      <c r="O304" s="7" t="b">
        <f t="shared" si="55"/>
        <v>0</v>
      </c>
      <c r="P304" s="7" t="b">
        <f t="shared" si="56"/>
        <v>1</v>
      </c>
      <c r="Q304" s="7" t="b">
        <f t="shared" si="57"/>
        <v>0</v>
      </c>
      <c r="S304" s="7" t="b">
        <f t="shared" si="58"/>
        <v>0</v>
      </c>
      <c r="T304" s="7" t="b">
        <f t="shared" si="59"/>
        <v>1</v>
      </c>
      <c r="U304" s="7" t="b">
        <f t="shared" si="60"/>
        <v>0</v>
      </c>
      <c r="W304" s="7">
        <f t="shared" si="61"/>
        <v>303</v>
      </c>
      <c r="X304" s="7">
        <f>'v-t_chart'!C304</f>
        <v>27.8</v>
      </c>
      <c r="Y304" s="7">
        <f t="shared" si="62"/>
        <v>100</v>
      </c>
      <c r="Z304" s="7">
        <f t="shared" si="63"/>
        <v>115</v>
      </c>
      <c r="AA304" s="7">
        <f t="shared" si="64"/>
        <v>90</v>
      </c>
      <c r="AB304" s="7">
        <f ca="1">calc_gear1!AS307*5+50</f>
        <v>55</v>
      </c>
      <c r="AC304" s="7">
        <f ca="1">IF(AND(calc_gear1!AT307=-1,calc_gear1!Z307=1),calc_gear1!AS307*5+50.5,IF(AND(calc_gear1!Y307=0,AB303-AC303=-0.5),calc_gear1!AS307*5+50.5,calc_gear1!O307*5+50.5))</f>
        <v>50.5</v>
      </c>
    </row>
    <row r="305" spans="1:29">
      <c r="A305" s="7">
        <v>304</v>
      </c>
      <c r="B305" s="7">
        <v>304</v>
      </c>
      <c r="C305" s="92" t="b">
        <v>0</v>
      </c>
      <c r="D305" s="69" t="b">
        <v>1</v>
      </c>
      <c r="E305" s="93" t="b">
        <v>0</v>
      </c>
      <c r="G305" s="7" t="b">
        <f t="shared" si="52"/>
        <v>0</v>
      </c>
      <c r="H305" s="7" t="b">
        <f t="shared" si="53"/>
        <v>1</v>
      </c>
      <c r="I305" s="7" t="b">
        <f t="shared" si="54"/>
        <v>0</v>
      </c>
      <c r="K305" s="92" t="b">
        <v>0</v>
      </c>
      <c r="L305" s="69" t="b">
        <v>1</v>
      </c>
      <c r="M305" s="93" t="b">
        <v>0</v>
      </c>
      <c r="N305" s="7">
        <v>304</v>
      </c>
      <c r="O305" s="7" t="b">
        <f t="shared" si="55"/>
        <v>0</v>
      </c>
      <c r="P305" s="7" t="b">
        <f t="shared" si="56"/>
        <v>1</v>
      </c>
      <c r="Q305" s="7" t="b">
        <f t="shared" si="57"/>
        <v>0</v>
      </c>
      <c r="S305" s="7" t="b">
        <f t="shared" si="58"/>
        <v>0</v>
      </c>
      <c r="T305" s="7" t="b">
        <f t="shared" si="59"/>
        <v>1</v>
      </c>
      <c r="U305" s="7" t="b">
        <f t="shared" si="60"/>
        <v>0</v>
      </c>
      <c r="W305" s="7">
        <f t="shared" si="61"/>
        <v>304</v>
      </c>
      <c r="X305" s="7">
        <f>'v-t_chart'!C305</f>
        <v>27.2</v>
      </c>
      <c r="Y305" s="7">
        <f t="shared" si="62"/>
        <v>100</v>
      </c>
      <c r="Z305" s="7">
        <f t="shared" si="63"/>
        <v>115</v>
      </c>
      <c r="AA305" s="7">
        <f t="shared" si="64"/>
        <v>90</v>
      </c>
      <c r="AB305" s="7">
        <f ca="1">calc_gear1!AS308*5+50</f>
        <v>55</v>
      </c>
      <c r="AC305" s="7">
        <f ca="1">IF(AND(calc_gear1!AT308=-1,calc_gear1!Z308=1),calc_gear1!AS308*5+50.5,IF(AND(calc_gear1!Y308=0,AB304-AC304=-0.5),calc_gear1!AS308*5+50.5,calc_gear1!O308*5+50.5))</f>
        <v>50.5</v>
      </c>
    </row>
    <row r="306" spans="1:29">
      <c r="A306" s="7">
        <v>305</v>
      </c>
      <c r="B306" s="7">
        <v>305</v>
      </c>
      <c r="C306" s="92" t="b">
        <v>0</v>
      </c>
      <c r="D306" s="69" t="b">
        <v>1</v>
      </c>
      <c r="E306" s="93" t="b">
        <v>0</v>
      </c>
      <c r="G306" s="7" t="b">
        <f t="shared" si="52"/>
        <v>0</v>
      </c>
      <c r="H306" s="7" t="b">
        <f t="shared" si="53"/>
        <v>1</v>
      </c>
      <c r="I306" s="7" t="b">
        <f t="shared" si="54"/>
        <v>0</v>
      </c>
      <c r="K306" s="92" t="b">
        <v>0</v>
      </c>
      <c r="L306" s="69" t="b">
        <v>1</v>
      </c>
      <c r="M306" s="93" t="b">
        <v>0</v>
      </c>
      <c r="N306" s="7">
        <v>305</v>
      </c>
      <c r="O306" s="7" t="b">
        <f t="shared" si="55"/>
        <v>0</v>
      </c>
      <c r="P306" s="7" t="b">
        <f t="shared" si="56"/>
        <v>1</v>
      </c>
      <c r="Q306" s="7" t="b">
        <f t="shared" si="57"/>
        <v>0</v>
      </c>
      <c r="S306" s="7" t="b">
        <f t="shared" si="58"/>
        <v>0</v>
      </c>
      <c r="T306" s="7" t="b">
        <f t="shared" si="59"/>
        <v>1</v>
      </c>
      <c r="U306" s="7" t="b">
        <f t="shared" si="60"/>
        <v>0</v>
      </c>
      <c r="W306" s="7">
        <f t="shared" si="61"/>
        <v>305</v>
      </c>
      <c r="X306" s="7">
        <f>'v-t_chart'!C306</f>
        <v>26.9</v>
      </c>
      <c r="Y306" s="7">
        <f t="shared" si="62"/>
        <v>100</v>
      </c>
      <c r="Z306" s="7">
        <f t="shared" si="63"/>
        <v>115</v>
      </c>
      <c r="AA306" s="7">
        <f t="shared" si="64"/>
        <v>90</v>
      </c>
      <c r="AB306" s="7">
        <f ca="1">calc_gear1!AS309*5+50</f>
        <v>55</v>
      </c>
      <c r="AC306" s="7">
        <f ca="1">IF(AND(calc_gear1!AT309=-1,calc_gear1!Z309=1),calc_gear1!AS309*5+50.5,IF(AND(calc_gear1!Y309=0,AB305-AC305=-0.5),calc_gear1!AS309*5+50.5,calc_gear1!O309*5+50.5))</f>
        <v>50.5</v>
      </c>
    </row>
    <row r="307" spans="1:29">
      <c r="A307" s="7">
        <v>306</v>
      </c>
      <c r="B307" s="7">
        <v>306</v>
      </c>
      <c r="C307" s="92" t="b">
        <v>0</v>
      </c>
      <c r="D307" s="69" t="b">
        <v>1</v>
      </c>
      <c r="E307" s="93" t="b">
        <v>0</v>
      </c>
      <c r="G307" s="7" t="b">
        <f t="shared" si="52"/>
        <v>0</v>
      </c>
      <c r="H307" s="7" t="b">
        <f t="shared" si="53"/>
        <v>1</v>
      </c>
      <c r="I307" s="7" t="b">
        <f t="shared" si="54"/>
        <v>0</v>
      </c>
      <c r="K307" s="92" t="b">
        <v>0</v>
      </c>
      <c r="L307" s="69" t="b">
        <v>1</v>
      </c>
      <c r="M307" s="93" t="b">
        <v>0</v>
      </c>
      <c r="N307" s="7">
        <v>306</v>
      </c>
      <c r="O307" s="7" t="b">
        <f t="shared" si="55"/>
        <v>0</v>
      </c>
      <c r="P307" s="7" t="b">
        <f t="shared" si="56"/>
        <v>1</v>
      </c>
      <c r="Q307" s="7" t="b">
        <f t="shared" si="57"/>
        <v>0</v>
      </c>
      <c r="S307" s="7" t="b">
        <f t="shared" si="58"/>
        <v>0</v>
      </c>
      <c r="T307" s="7" t="b">
        <f t="shared" si="59"/>
        <v>1</v>
      </c>
      <c r="U307" s="7" t="b">
        <f t="shared" si="60"/>
        <v>0</v>
      </c>
      <c r="W307" s="7">
        <f t="shared" si="61"/>
        <v>306</v>
      </c>
      <c r="X307" s="7">
        <f>'v-t_chart'!C307</f>
        <v>26.5</v>
      </c>
      <c r="Y307" s="7">
        <f t="shared" si="62"/>
        <v>100</v>
      </c>
      <c r="Z307" s="7">
        <f t="shared" si="63"/>
        <v>115</v>
      </c>
      <c r="AA307" s="7">
        <f t="shared" si="64"/>
        <v>90</v>
      </c>
      <c r="AB307" s="7">
        <f ca="1">calc_gear1!AS310*5+50</f>
        <v>55</v>
      </c>
      <c r="AC307" s="7">
        <f ca="1">IF(AND(calc_gear1!AT310=-1,calc_gear1!Z310=1),calc_gear1!AS310*5+50.5,IF(AND(calc_gear1!Y310=0,AB306-AC306=-0.5),calc_gear1!AS310*5+50.5,calc_gear1!O310*5+50.5))</f>
        <v>50.5</v>
      </c>
    </row>
    <row r="308" spans="1:29">
      <c r="A308" s="7">
        <v>307</v>
      </c>
      <c r="B308" s="7">
        <v>307</v>
      </c>
      <c r="C308" s="92" t="b">
        <v>0</v>
      </c>
      <c r="D308" s="69" t="b">
        <v>1</v>
      </c>
      <c r="E308" s="93" t="b">
        <v>0</v>
      </c>
      <c r="G308" s="7" t="b">
        <f t="shared" si="52"/>
        <v>0</v>
      </c>
      <c r="H308" s="7" t="b">
        <f t="shared" si="53"/>
        <v>1</v>
      </c>
      <c r="I308" s="7" t="b">
        <f t="shared" si="54"/>
        <v>0</v>
      </c>
      <c r="K308" s="92" t="b">
        <v>0</v>
      </c>
      <c r="L308" s="69" t="b">
        <v>1</v>
      </c>
      <c r="M308" s="93" t="b">
        <v>0</v>
      </c>
      <c r="N308" s="7">
        <v>307</v>
      </c>
      <c r="O308" s="7" t="b">
        <f t="shared" si="55"/>
        <v>0</v>
      </c>
      <c r="P308" s="7" t="b">
        <f t="shared" si="56"/>
        <v>1</v>
      </c>
      <c r="Q308" s="7" t="b">
        <f t="shared" si="57"/>
        <v>0</v>
      </c>
      <c r="S308" s="7" t="b">
        <f t="shared" si="58"/>
        <v>0</v>
      </c>
      <c r="T308" s="7" t="b">
        <f t="shared" si="59"/>
        <v>1</v>
      </c>
      <c r="U308" s="7" t="b">
        <f t="shared" si="60"/>
        <v>0</v>
      </c>
      <c r="W308" s="7">
        <f t="shared" si="61"/>
        <v>307</v>
      </c>
      <c r="X308" s="7">
        <f>'v-t_chart'!C308</f>
        <v>26.1</v>
      </c>
      <c r="Y308" s="7">
        <f t="shared" si="62"/>
        <v>100</v>
      </c>
      <c r="Z308" s="7">
        <f t="shared" si="63"/>
        <v>115</v>
      </c>
      <c r="AA308" s="7">
        <f t="shared" si="64"/>
        <v>90</v>
      </c>
      <c r="AB308" s="7">
        <f ca="1">calc_gear1!AS311*5+50</f>
        <v>55</v>
      </c>
      <c r="AC308" s="7">
        <f ca="1">IF(AND(calc_gear1!AT311=-1,calc_gear1!Z311=1),calc_gear1!AS311*5+50.5,IF(AND(calc_gear1!Y311=0,AB307-AC307=-0.5),calc_gear1!AS311*5+50.5,calc_gear1!O311*5+50.5))</f>
        <v>50.5</v>
      </c>
    </row>
    <row r="309" spans="1:29">
      <c r="A309" s="7">
        <v>308</v>
      </c>
      <c r="B309" s="7">
        <v>308</v>
      </c>
      <c r="C309" s="92" t="b">
        <v>0</v>
      </c>
      <c r="D309" s="69" t="b">
        <v>1</v>
      </c>
      <c r="E309" s="93" t="b">
        <v>0</v>
      </c>
      <c r="G309" s="7" t="b">
        <f t="shared" si="52"/>
        <v>0</v>
      </c>
      <c r="H309" s="7" t="b">
        <f t="shared" si="53"/>
        <v>1</v>
      </c>
      <c r="I309" s="7" t="b">
        <f t="shared" si="54"/>
        <v>0</v>
      </c>
      <c r="K309" s="92" t="b">
        <v>0</v>
      </c>
      <c r="L309" s="69" t="b">
        <v>1</v>
      </c>
      <c r="M309" s="93" t="b">
        <v>0</v>
      </c>
      <c r="N309" s="7">
        <v>308</v>
      </c>
      <c r="O309" s="7" t="b">
        <f t="shared" si="55"/>
        <v>0</v>
      </c>
      <c r="P309" s="7" t="b">
        <f t="shared" si="56"/>
        <v>1</v>
      </c>
      <c r="Q309" s="7" t="b">
        <f t="shared" si="57"/>
        <v>0</v>
      </c>
      <c r="S309" s="7" t="b">
        <f t="shared" si="58"/>
        <v>0</v>
      </c>
      <c r="T309" s="7" t="b">
        <f t="shared" si="59"/>
        <v>1</v>
      </c>
      <c r="U309" s="7" t="b">
        <f t="shared" si="60"/>
        <v>0</v>
      </c>
      <c r="W309" s="7">
        <f t="shared" si="61"/>
        <v>308</v>
      </c>
      <c r="X309" s="7">
        <f>'v-t_chart'!C309</f>
        <v>25.7</v>
      </c>
      <c r="Y309" s="7">
        <f t="shared" si="62"/>
        <v>100</v>
      </c>
      <c r="Z309" s="7">
        <f t="shared" si="63"/>
        <v>115</v>
      </c>
      <c r="AA309" s="7">
        <f t="shared" si="64"/>
        <v>90</v>
      </c>
      <c r="AB309" s="7">
        <f ca="1">calc_gear1!AS312*5+50</f>
        <v>55</v>
      </c>
      <c r="AC309" s="7">
        <f ca="1">IF(AND(calc_gear1!AT312=-1,calc_gear1!Z312=1),calc_gear1!AS312*5+50.5,IF(AND(calc_gear1!Y312=0,AB308-AC308=-0.5),calc_gear1!AS312*5+50.5,calc_gear1!O312*5+50.5))</f>
        <v>50.5</v>
      </c>
    </row>
    <row r="310" spans="1:29">
      <c r="A310" s="7">
        <v>309</v>
      </c>
      <c r="B310" s="7">
        <v>309</v>
      </c>
      <c r="C310" s="92" t="b">
        <v>0</v>
      </c>
      <c r="D310" s="69" t="b">
        <v>1</v>
      </c>
      <c r="E310" s="93" t="b">
        <v>0</v>
      </c>
      <c r="G310" s="7" t="b">
        <f t="shared" si="52"/>
        <v>0</v>
      </c>
      <c r="H310" s="7" t="b">
        <f t="shared" si="53"/>
        <v>1</v>
      </c>
      <c r="I310" s="7" t="b">
        <f t="shared" si="54"/>
        <v>0</v>
      </c>
      <c r="K310" s="92" t="b">
        <v>0</v>
      </c>
      <c r="L310" s="69" t="b">
        <v>1</v>
      </c>
      <c r="M310" s="93" t="b">
        <v>0</v>
      </c>
      <c r="N310" s="7">
        <v>309</v>
      </c>
      <c r="O310" s="7" t="b">
        <f t="shared" si="55"/>
        <v>0</v>
      </c>
      <c r="P310" s="7" t="b">
        <f t="shared" si="56"/>
        <v>1</v>
      </c>
      <c r="Q310" s="7" t="b">
        <f t="shared" si="57"/>
        <v>0</v>
      </c>
      <c r="S310" s="7" t="b">
        <f t="shared" si="58"/>
        <v>0</v>
      </c>
      <c r="T310" s="7" t="b">
        <f t="shared" si="59"/>
        <v>1</v>
      </c>
      <c r="U310" s="7" t="b">
        <f t="shared" si="60"/>
        <v>0</v>
      </c>
      <c r="W310" s="7">
        <f t="shared" si="61"/>
        <v>309</v>
      </c>
      <c r="X310" s="7">
        <f>'v-t_chart'!C310</f>
        <v>25.5</v>
      </c>
      <c r="Y310" s="7">
        <f t="shared" si="62"/>
        <v>100</v>
      </c>
      <c r="Z310" s="7">
        <f t="shared" si="63"/>
        <v>115</v>
      </c>
      <c r="AA310" s="7">
        <f t="shared" si="64"/>
        <v>90</v>
      </c>
      <c r="AB310" s="7">
        <f ca="1">calc_gear1!AS313*5+50</f>
        <v>55</v>
      </c>
      <c r="AC310" s="7">
        <f ca="1">IF(AND(calc_gear1!AT313=-1,calc_gear1!Z313=1),calc_gear1!AS313*5+50.5,IF(AND(calc_gear1!Y313=0,AB309-AC309=-0.5),calc_gear1!AS313*5+50.5,calc_gear1!O313*5+50.5))</f>
        <v>50.5</v>
      </c>
    </row>
    <row r="311" spans="1:29">
      <c r="A311" s="7">
        <v>310</v>
      </c>
      <c r="B311" s="7">
        <v>310</v>
      </c>
      <c r="C311" s="92" t="b">
        <v>0</v>
      </c>
      <c r="D311" s="69" t="b">
        <v>1</v>
      </c>
      <c r="E311" s="93" t="b">
        <v>0</v>
      </c>
      <c r="G311" s="7" t="b">
        <f t="shared" si="52"/>
        <v>0</v>
      </c>
      <c r="H311" s="7" t="b">
        <f t="shared" si="53"/>
        <v>1</v>
      </c>
      <c r="I311" s="7" t="b">
        <f t="shared" si="54"/>
        <v>0</v>
      </c>
      <c r="K311" s="92" t="b">
        <v>0</v>
      </c>
      <c r="L311" s="69" t="b">
        <v>1</v>
      </c>
      <c r="M311" s="93" t="b">
        <v>0</v>
      </c>
      <c r="N311" s="7">
        <v>310</v>
      </c>
      <c r="O311" s="7" t="b">
        <f t="shared" si="55"/>
        <v>0</v>
      </c>
      <c r="P311" s="7" t="b">
        <f t="shared" si="56"/>
        <v>1</v>
      </c>
      <c r="Q311" s="7" t="b">
        <f t="shared" si="57"/>
        <v>0</v>
      </c>
      <c r="S311" s="7" t="b">
        <f t="shared" si="58"/>
        <v>0</v>
      </c>
      <c r="T311" s="7" t="b">
        <f t="shared" si="59"/>
        <v>1</v>
      </c>
      <c r="U311" s="7" t="b">
        <f t="shared" si="60"/>
        <v>0</v>
      </c>
      <c r="W311" s="7">
        <f t="shared" si="61"/>
        <v>310</v>
      </c>
      <c r="X311" s="7">
        <f>'v-t_chart'!C311</f>
        <v>25.7</v>
      </c>
      <c r="Y311" s="7">
        <f t="shared" si="62"/>
        <v>100</v>
      </c>
      <c r="Z311" s="7">
        <f t="shared" si="63"/>
        <v>115</v>
      </c>
      <c r="AA311" s="7">
        <f t="shared" si="64"/>
        <v>90</v>
      </c>
      <c r="AB311" s="7">
        <f ca="1">calc_gear1!AS314*5+50</f>
        <v>55</v>
      </c>
      <c r="AC311" s="7">
        <f ca="1">IF(AND(calc_gear1!AT314=-1,calc_gear1!Z314=1),calc_gear1!AS314*5+50.5,IF(AND(calc_gear1!Y314=0,AB310-AC310=-0.5),calc_gear1!AS314*5+50.5,calc_gear1!O314*5+50.5))</f>
        <v>50.5</v>
      </c>
    </row>
    <row r="312" spans="1:29">
      <c r="A312" s="7">
        <v>311</v>
      </c>
      <c r="B312" s="7">
        <v>311</v>
      </c>
      <c r="C312" s="92" t="b">
        <v>0</v>
      </c>
      <c r="D312" s="69" t="b">
        <v>1</v>
      </c>
      <c r="E312" s="93" t="b">
        <v>0</v>
      </c>
      <c r="G312" s="7" t="b">
        <f t="shared" si="52"/>
        <v>0</v>
      </c>
      <c r="H312" s="7" t="b">
        <f t="shared" si="53"/>
        <v>1</v>
      </c>
      <c r="I312" s="7" t="b">
        <f t="shared" si="54"/>
        <v>0</v>
      </c>
      <c r="K312" s="92" t="b">
        <v>0</v>
      </c>
      <c r="L312" s="69" t="b">
        <v>1</v>
      </c>
      <c r="M312" s="93" t="b">
        <v>0</v>
      </c>
      <c r="N312" s="7">
        <v>311</v>
      </c>
      <c r="O312" s="7" t="b">
        <f t="shared" si="55"/>
        <v>0</v>
      </c>
      <c r="P312" s="7" t="b">
        <f t="shared" si="56"/>
        <v>1</v>
      </c>
      <c r="Q312" s="7" t="b">
        <f t="shared" si="57"/>
        <v>0</v>
      </c>
      <c r="S312" s="7" t="b">
        <f t="shared" si="58"/>
        <v>0</v>
      </c>
      <c r="T312" s="7" t="b">
        <f t="shared" si="59"/>
        <v>1</v>
      </c>
      <c r="U312" s="7" t="b">
        <f t="shared" si="60"/>
        <v>0</v>
      </c>
      <c r="W312" s="7">
        <f t="shared" si="61"/>
        <v>311</v>
      </c>
      <c r="X312" s="7">
        <f>'v-t_chart'!C312</f>
        <v>26.4</v>
      </c>
      <c r="Y312" s="7">
        <f t="shared" si="62"/>
        <v>100</v>
      </c>
      <c r="Z312" s="7">
        <f t="shared" si="63"/>
        <v>115</v>
      </c>
      <c r="AA312" s="7">
        <f t="shared" si="64"/>
        <v>90</v>
      </c>
      <c r="AB312" s="7">
        <f ca="1">calc_gear1!AS315*5+50</f>
        <v>55</v>
      </c>
      <c r="AC312" s="7">
        <f ca="1">IF(AND(calc_gear1!AT315=-1,calc_gear1!Z315=1),calc_gear1!AS315*5+50.5,IF(AND(calc_gear1!Y315=0,AB311-AC311=-0.5),calc_gear1!AS315*5+50.5,calc_gear1!O315*5+50.5))</f>
        <v>50.5</v>
      </c>
    </row>
    <row r="313" spans="1:29">
      <c r="A313" s="7">
        <v>312</v>
      </c>
      <c r="B313" s="7">
        <v>312</v>
      </c>
      <c r="C313" s="92" t="b">
        <v>0</v>
      </c>
      <c r="D313" s="69" t="b">
        <v>1</v>
      </c>
      <c r="E313" s="93" t="b">
        <v>0</v>
      </c>
      <c r="G313" s="7" t="b">
        <f t="shared" si="52"/>
        <v>0</v>
      </c>
      <c r="H313" s="7" t="b">
        <f t="shared" si="53"/>
        <v>1</v>
      </c>
      <c r="I313" s="7" t="b">
        <f t="shared" si="54"/>
        <v>0</v>
      </c>
      <c r="K313" s="92" t="b">
        <v>0</v>
      </c>
      <c r="L313" s="69" t="b">
        <v>1</v>
      </c>
      <c r="M313" s="93" t="b">
        <v>0</v>
      </c>
      <c r="N313" s="7">
        <v>312</v>
      </c>
      <c r="O313" s="7" t="b">
        <f t="shared" si="55"/>
        <v>0</v>
      </c>
      <c r="P313" s="7" t="b">
        <f t="shared" si="56"/>
        <v>1</v>
      </c>
      <c r="Q313" s="7" t="b">
        <f t="shared" si="57"/>
        <v>0</v>
      </c>
      <c r="S313" s="7" t="b">
        <f t="shared" si="58"/>
        <v>0</v>
      </c>
      <c r="T313" s="7" t="b">
        <f t="shared" si="59"/>
        <v>1</v>
      </c>
      <c r="U313" s="7" t="b">
        <f t="shared" si="60"/>
        <v>0</v>
      </c>
      <c r="W313" s="7">
        <f t="shared" si="61"/>
        <v>312</v>
      </c>
      <c r="X313" s="7">
        <f>'v-t_chart'!C313</f>
        <v>27.3</v>
      </c>
      <c r="Y313" s="7">
        <f t="shared" si="62"/>
        <v>100</v>
      </c>
      <c r="Z313" s="7">
        <f t="shared" si="63"/>
        <v>115</v>
      </c>
      <c r="AA313" s="7">
        <f t="shared" si="64"/>
        <v>90</v>
      </c>
      <c r="AB313" s="7">
        <f ca="1">calc_gear1!AS316*5+50</f>
        <v>55</v>
      </c>
      <c r="AC313" s="7">
        <f ca="1">IF(AND(calc_gear1!AT316=-1,calc_gear1!Z316=1),calc_gear1!AS316*5+50.5,IF(AND(calc_gear1!Y316=0,AB312-AC312=-0.5),calc_gear1!AS316*5+50.5,calc_gear1!O316*5+50.5))</f>
        <v>50.5</v>
      </c>
    </row>
    <row r="314" spans="1:29">
      <c r="A314" s="7">
        <v>313</v>
      </c>
      <c r="B314" s="7">
        <v>313</v>
      </c>
      <c r="C314" s="92" t="b">
        <v>0</v>
      </c>
      <c r="D314" s="69" t="b">
        <v>1</v>
      </c>
      <c r="E314" s="93" t="b">
        <v>0</v>
      </c>
      <c r="G314" s="7" t="b">
        <f t="shared" si="52"/>
        <v>0</v>
      </c>
      <c r="H314" s="7" t="b">
        <f t="shared" si="53"/>
        <v>1</v>
      </c>
      <c r="I314" s="7" t="b">
        <f t="shared" si="54"/>
        <v>0</v>
      </c>
      <c r="K314" s="92" t="b">
        <v>0</v>
      </c>
      <c r="L314" s="69" t="b">
        <v>1</v>
      </c>
      <c r="M314" s="93" t="b">
        <v>0</v>
      </c>
      <c r="N314" s="7">
        <v>313</v>
      </c>
      <c r="O314" s="7" t="b">
        <f t="shared" si="55"/>
        <v>0</v>
      </c>
      <c r="P314" s="7" t="b">
        <f t="shared" si="56"/>
        <v>1</v>
      </c>
      <c r="Q314" s="7" t="b">
        <f t="shared" si="57"/>
        <v>0</v>
      </c>
      <c r="S314" s="7" t="b">
        <f t="shared" si="58"/>
        <v>0</v>
      </c>
      <c r="T314" s="7" t="b">
        <f t="shared" si="59"/>
        <v>1</v>
      </c>
      <c r="U314" s="7" t="b">
        <f t="shared" si="60"/>
        <v>0</v>
      </c>
      <c r="W314" s="7">
        <f t="shared" si="61"/>
        <v>313</v>
      </c>
      <c r="X314" s="7">
        <f>'v-t_chart'!C314</f>
        <v>28.1</v>
      </c>
      <c r="Y314" s="7">
        <f t="shared" si="62"/>
        <v>100</v>
      </c>
      <c r="Z314" s="7">
        <f t="shared" si="63"/>
        <v>115</v>
      </c>
      <c r="AA314" s="7">
        <f t="shared" si="64"/>
        <v>90</v>
      </c>
      <c r="AB314" s="7">
        <f ca="1">calc_gear1!AS317*5+50</f>
        <v>55</v>
      </c>
      <c r="AC314" s="7">
        <f ca="1">IF(AND(calc_gear1!AT317=-1,calc_gear1!Z317=1),calc_gear1!AS317*5+50.5,IF(AND(calc_gear1!Y317=0,AB313-AC313=-0.5),calc_gear1!AS317*5+50.5,calc_gear1!O317*5+50.5))</f>
        <v>50.5</v>
      </c>
    </row>
    <row r="315" spans="1:29">
      <c r="A315" s="7">
        <v>314</v>
      </c>
      <c r="B315" s="7">
        <v>314</v>
      </c>
      <c r="C315" s="92" t="b">
        <v>0</v>
      </c>
      <c r="D315" s="69" t="b">
        <v>0</v>
      </c>
      <c r="E315" s="93" t="b">
        <v>1</v>
      </c>
      <c r="G315" s="7" t="b">
        <f t="shared" si="52"/>
        <v>0</v>
      </c>
      <c r="H315" s="7" t="b">
        <f t="shared" si="53"/>
        <v>0</v>
      </c>
      <c r="I315" s="7" t="b">
        <f t="shared" si="54"/>
        <v>1</v>
      </c>
      <c r="K315" s="92" t="b">
        <v>0</v>
      </c>
      <c r="L315" s="69" t="b">
        <v>0</v>
      </c>
      <c r="M315" s="93" t="b">
        <v>1</v>
      </c>
      <c r="N315" s="7">
        <v>314</v>
      </c>
      <c r="O315" s="7" t="b">
        <f t="shared" si="55"/>
        <v>0</v>
      </c>
      <c r="P315" s="7" t="b">
        <f t="shared" si="56"/>
        <v>0</v>
      </c>
      <c r="Q315" s="7" t="b">
        <f t="shared" si="57"/>
        <v>1</v>
      </c>
      <c r="S315" s="7" t="b">
        <f t="shared" si="58"/>
        <v>0</v>
      </c>
      <c r="T315" s="7" t="b">
        <f t="shared" si="59"/>
        <v>0</v>
      </c>
      <c r="U315" s="7" t="b">
        <f t="shared" si="60"/>
        <v>1</v>
      </c>
      <c r="W315" s="7">
        <f t="shared" si="61"/>
        <v>314</v>
      </c>
      <c r="X315" s="7">
        <f>'v-t_chart'!C315</f>
        <v>27.9</v>
      </c>
      <c r="Y315" s="7">
        <f t="shared" si="62"/>
        <v>100</v>
      </c>
      <c r="Z315" s="7">
        <f t="shared" si="63"/>
        <v>110</v>
      </c>
      <c r="AA315" s="7">
        <f t="shared" si="64"/>
        <v>95</v>
      </c>
      <c r="AB315" s="7">
        <f ca="1">calc_gear1!AS318*5+50</f>
        <v>55</v>
      </c>
      <c r="AC315" s="7">
        <f ca="1">IF(AND(calc_gear1!AT318=-1,calc_gear1!Z318=1),calc_gear1!AS318*5+50.5,IF(AND(calc_gear1!Y318=0,AB314-AC314=-0.5),calc_gear1!AS318*5+50.5,calc_gear1!O318*5+50.5))</f>
        <v>50.5</v>
      </c>
    </row>
    <row r="316" spans="1:29">
      <c r="A316" s="7">
        <v>315</v>
      </c>
      <c r="B316" s="7">
        <v>315</v>
      </c>
      <c r="C316" s="92" t="b">
        <v>0</v>
      </c>
      <c r="D316" s="69" t="b">
        <v>0</v>
      </c>
      <c r="E316" s="93" t="b">
        <v>1</v>
      </c>
      <c r="G316" s="7" t="b">
        <f t="shared" si="52"/>
        <v>0</v>
      </c>
      <c r="H316" s="7" t="b">
        <f t="shared" si="53"/>
        <v>0</v>
      </c>
      <c r="I316" s="7" t="b">
        <f t="shared" si="54"/>
        <v>1</v>
      </c>
      <c r="K316" s="92" t="b">
        <v>0</v>
      </c>
      <c r="L316" s="69" t="b">
        <v>0</v>
      </c>
      <c r="M316" s="93" t="b">
        <v>1</v>
      </c>
      <c r="N316" s="7">
        <v>315</v>
      </c>
      <c r="O316" s="7" t="b">
        <f t="shared" si="55"/>
        <v>0</v>
      </c>
      <c r="P316" s="7" t="b">
        <f t="shared" si="56"/>
        <v>0</v>
      </c>
      <c r="Q316" s="7" t="b">
        <f t="shared" si="57"/>
        <v>1</v>
      </c>
      <c r="S316" s="7" t="b">
        <f t="shared" si="58"/>
        <v>0</v>
      </c>
      <c r="T316" s="7" t="b">
        <f t="shared" si="59"/>
        <v>0</v>
      </c>
      <c r="U316" s="7" t="b">
        <f t="shared" si="60"/>
        <v>1</v>
      </c>
      <c r="W316" s="7">
        <f t="shared" si="61"/>
        <v>315</v>
      </c>
      <c r="X316" s="7">
        <f>'v-t_chart'!C316</f>
        <v>26</v>
      </c>
      <c r="Y316" s="7">
        <f t="shared" si="62"/>
        <v>100</v>
      </c>
      <c r="Z316" s="7">
        <f t="shared" si="63"/>
        <v>110</v>
      </c>
      <c r="AA316" s="7">
        <f t="shared" si="64"/>
        <v>95</v>
      </c>
      <c r="AB316" s="7">
        <f ca="1">calc_gear1!AS319*5+50</f>
        <v>55</v>
      </c>
      <c r="AC316" s="7">
        <f ca="1">IF(AND(calc_gear1!AT319=-1,calc_gear1!Z319=1),calc_gear1!AS319*5+50.5,IF(AND(calc_gear1!Y319=0,AB315-AC315=-0.5),calc_gear1!AS319*5+50.5,calc_gear1!O319*5+50.5))</f>
        <v>50.5</v>
      </c>
    </row>
    <row r="317" spans="1:29">
      <c r="A317" s="7">
        <v>316</v>
      </c>
      <c r="B317" s="7">
        <v>316</v>
      </c>
      <c r="C317" s="92" t="b">
        <v>0</v>
      </c>
      <c r="D317" s="69" t="b">
        <v>0</v>
      </c>
      <c r="E317" s="93" t="b">
        <v>1</v>
      </c>
      <c r="G317" s="7" t="b">
        <f t="shared" si="52"/>
        <v>0</v>
      </c>
      <c r="H317" s="7" t="b">
        <f t="shared" si="53"/>
        <v>0</v>
      </c>
      <c r="I317" s="7" t="b">
        <f t="shared" si="54"/>
        <v>1</v>
      </c>
      <c r="K317" s="92" t="b">
        <v>0</v>
      </c>
      <c r="L317" s="69" t="b">
        <v>0</v>
      </c>
      <c r="M317" s="93" t="b">
        <v>1</v>
      </c>
      <c r="N317" s="7">
        <v>316</v>
      </c>
      <c r="O317" s="7" t="b">
        <f t="shared" si="55"/>
        <v>0</v>
      </c>
      <c r="P317" s="7" t="b">
        <f t="shared" si="56"/>
        <v>0</v>
      </c>
      <c r="Q317" s="7" t="b">
        <f t="shared" si="57"/>
        <v>1</v>
      </c>
      <c r="S317" s="7" t="b">
        <f t="shared" si="58"/>
        <v>0</v>
      </c>
      <c r="T317" s="7" t="b">
        <f t="shared" si="59"/>
        <v>0</v>
      </c>
      <c r="U317" s="7" t="b">
        <f t="shared" si="60"/>
        <v>1</v>
      </c>
      <c r="W317" s="7">
        <f t="shared" si="61"/>
        <v>316</v>
      </c>
      <c r="X317" s="7">
        <f>'v-t_chart'!C317</f>
        <v>22.7</v>
      </c>
      <c r="Y317" s="7">
        <f t="shared" si="62"/>
        <v>100</v>
      </c>
      <c r="Z317" s="7">
        <f t="shared" si="63"/>
        <v>110</v>
      </c>
      <c r="AA317" s="7">
        <f t="shared" si="64"/>
        <v>95</v>
      </c>
      <c r="AB317" s="7">
        <f ca="1">calc_gear1!AS320*5+50</f>
        <v>55</v>
      </c>
      <c r="AC317" s="7">
        <f ca="1">IF(AND(calc_gear1!AT320=-1,calc_gear1!Z320=1),calc_gear1!AS320*5+50.5,IF(AND(calc_gear1!Y320=0,AB316-AC316=-0.5),calc_gear1!AS320*5+50.5,calc_gear1!O320*5+50.5))</f>
        <v>50.5</v>
      </c>
    </row>
    <row r="318" spans="1:29">
      <c r="A318" s="7">
        <v>317</v>
      </c>
      <c r="B318" s="7">
        <v>317</v>
      </c>
      <c r="C318" s="92" t="b">
        <v>0</v>
      </c>
      <c r="D318" s="69" t="b">
        <v>0</v>
      </c>
      <c r="E318" s="93" t="b">
        <v>1</v>
      </c>
      <c r="G318" s="7" t="b">
        <f t="shared" si="52"/>
        <v>0</v>
      </c>
      <c r="H318" s="7" t="b">
        <f t="shared" si="53"/>
        <v>0</v>
      </c>
      <c r="I318" s="7" t="b">
        <f t="shared" si="54"/>
        <v>1</v>
      </c>
      <c r="K318" s="92" t="b">
        <v>0</v>
      </c>
      <c r="L318" s="69" t="b">
        <v>0</v>
      </c>
      <c r="M318" s="93" t="b">
        <v>1</v>
      </c>
      <c r="N318" s="7">
        <v>317</v>
      </c>
      <c r="O318" s="7" t="b">
        <f t="shared" si="55"/>
        <v>0</v>
      </c>
      <c r="P318" s="7" t="b">
        <f t="shared" si="56"/>
        <v>0</v>
      </c>
      <c r="Q318" s="7" t="b">
        <f t="shared" si="57"/>
        <v>1</v>
      </c>
      <c r="S318" s="7" t="b">
        <f t="shared" si="58"/>
        <v>0</v>
      </c>
      <c r="T318" s="7" t="b">
        <f t="shared" si="59"/>
        <v>0</v>
      </c>
      <c r="U318" s="7" t="b">
        <f t="shared" si="60"/>
        <v>1</v>
      </c>
      <c r="W318" s="7">
        <f t="shared" si="61"/>
        <v>317</v>
      </c>
      <c r="X318" s="7">
        <f>'v-t_chart'!C318</f>
        <v>19</v>
      </c>
      <c r="Y318" s="7">
        <f t="shared" si="62"/>
        <v>100</v>
      </c>
      <c r="Z318" s="7">
        <f t="shared" si="63"/>
        <v>110</v>
      </c>
      <c r="AA318" s="7">
        <f t="shared" si="64"/>
        <v>95</v>
      </c>
      <c r="AB318" s="7">
        <f ca="1">calc_gear1!AS321*5+50</f>
        <v>55</v>
      </c>
      <c r="AC318" s="7">
        <f ca="1">IF(AND(calc_gear1!AT321=-1,calc_gear1!Z321=1),calc_gear1!AS321*5+50.5,IF(AND(calc_gear1!Y321=0,AB317-AC317=-0.5),calc_gear1!AS321*5+50.5,calc_gear1!O321*5+50.5))</f>
        <v>50.5</v>
      </c>
    </row>
    <row r="319" spans="1:29">
      <c r="A319" s="7">
        <v>318</v>
      </c>
      <c r="B319" s="7">
        <v>318</v>
      </c>
      <c r="C319" s="92" t="b">
        <v>0</v>
      </c>
      <c r="D319" s="69" t="b">
        <v>0</v>
      </c>
      <c r="E319" s="93" t="b">
        <v>1</v>
      </c>
      <c r="G319" s="7" t="b">
        <f t="shared" si="52"/>
        <v>0</v>
      </c>
      <c r="H319" s="7" t="b">
        <f t="shared" si="53"/>
        <v>0</v>
      </c>
      <c r="I319" s="7" t="b">
        <f t="shared" si="54"/>
        <v>1</v>
      </c>
      <c r="K319" s="92" t="b">
        <v>0</v>
      </c>
      <c r="L319" s="69" t="b">
        <v>0</v>
      </c>
      <c r="M319" s="93" t="b">
        <v>1</v>
      </c>
      <c r="N319" s="7">
        <v>318</v>
      </c>
      <c r="O319" s="7" t="b">
        <f t="shared" si="55"/>
        <v>0</v>
      </c>
      <c r="P319" s="7" t="b">
        <f t="shared" si="56"/>
        <v>0</v>
      </c>
      <c r="Q319" s="7" t="b">
        <f t="shared" si="57"/>
        <v>1</v>
      </c>
      <c r="S319" s="7" t="b">
        <f t="shared" si="58"/>
        <v>0</v>
      </c>
      <c r="T319" s="7" t="b">
        <f t="shared" si="59"/>
        <v>0</v>
      </c>
      <c r="U319" s="7" t="b">
        <f t="shared" si="60"/>
        <v>1</v>
      </c>
      <c r="W319" s="7">
        <f t="shared" si="61"/>
        <v>318</v>
      </c>
      <c r="X319" s="7">
        <f>'v-t_chart'!C319</f>
        <v>16</v>
      </c>
      <c r="Y319" s="7">
        <f t="shared" si="62"/>
        <v>100</v>
      </c>
      <c r="Z319" s="7">
        <f t="shared" si="63"/>
        <v>110</v>
      </c>
      <c r="AA319" s="7">
        <f t="shared" si="64"/>
        <v>95</v>
      </c>
      <c r="AB319" s="7">
        <f ca="1">calc_gear1!AS322*5+50</f>
        <v>55</v>
      </c>
      <c r="AC319" s="7">
        <f ca="1">IF(AND(calc_gear1!AT322=-1,calc_gear1!Z322=1),calc_gear1!AS322*5+50.5,IF(AND(calc_gear1!Y322=0,AB318-AC318=-0.5),calc_gear1!AS322*5+50.5,calc_gear1!O322*5+50.5))</f>
        <v>50.5</v>
      </c>
    </row>
    <row r="320" spans="1:29">
      <c r="A320" s="7">
        <v>319</v>
      </c>
      <c r="B320" s="7">
        <v>319</v>
      </c>
      <c r="C320" s="92" t="b">
        <v>1</v>
      </c>
      <c r="D320" s="69" t="b">
        <v>0</v>
      </c>
      <c r="E320" s="93" t="b">
        <v>0</v>
      </c>
      <c r="G320" s="7" t="b">
        <f t="shared" si="52"/>
        <v>1</v>
      </c>
      <c r="H320" s="7" t="b">
        <f t="shared" si="53"/>
        <v>0</v>
      </c>
      <c r="I320" s="7" t="b">
        <f t="shared" si="54"/>
        <v>0</v>
      </c>
      <c r="K320" s="92" t="b">
        <v>1</v>
      </c>
      <c r="L320" s="69" t="b">
        <v>0</v>
      </c>
      <c r="M320" s="93" t="b">
        <v>0</v>
      </c>
      <c r="N320" s="7">
        <v>319</v>
      </c>
      <c r="O320" s="7" t="b">
        <f t="shared" si="55"/>
        <v>1</v>
      </c>
      <c r="P320" s="7" t="b">
        <f t="shared" si="56"/>
        <v>0</v>
      </c>
      <c r="Q320" s="7" t="b">
        <f t="shared" si="57"/>
        <v>0</v>
      </c>
      <c r="S320" s="7" t="b">
        <f t="shared" si="58"/>
        <v>1</v>
      </c>
      <c r="T320" s="7" t="b">
        <f t="shared" si="59"/>
        <v>0</v>
      </c>
      <c r="U320" s="7" t="b">
        <f t="shared" si="60"/>
        <v>0</v>
      </c>
      <c r="W320" s="7">
        <f t="shared" si="61"/>
        <v>319</v>
      </c>
      <c r="X320" s="7">
        <f>'v-t_chart'!C320</f>
        <v>14.6</v>
      </c>
      <c r="Y320" s="7">
        <f t="shared" si="62"/>
        <v>105</v>
      </c>
      <c r="Z320" s="7">
        <f t="shared" si="63"/>
        <v>110</v>
      </c>
      <c r="AA320" s="7">
        <f t="shared" si="64"/>
        <v>90</v>
      </c>
      <c r="AB320" s="7">
        <f ca="1">calc_gear1!AS323*5+50</f>
        <v>55</v>
      </c>
      <c r="AC320" s="7">
        <f ca="1">IF(AND(calc_gear1!AT323=-1,calc_gear1!Z323=1),calc_gear1!AS323*5+50.5,IF(AND(calc_gear1!Y323=0,AB319-AC319=-0.5),calc_gear1!AS323*5+50.5,calc_gear1!O323*5+50.5))</f>
        <v>50.5</v>
      </c>
    </row>
    <row r="321" spans="1:29">
      <c r="A321" s="7">
        <v>320</v>
      </c>
      <c r="B321" s="7">
        <v>320</v>
      </c>
      <c r="C321" s="92" t="b">
        <v>1</v>
      </c>
      <c r="D321" s="69" t="b">
        <v>0</v>
      </c>
      <c r="E321" s="93" t="b">
        <v>0</v>
      </c>
      <c r="G321" s="7" t="b">
        <f t="shared" si="52"/>
        <v>1</v>
      </c>
      <c r="H321" s="7" t="b">
        <f t="shared" si="53"/>
        <v>0</v>
      </c>
      <c r="I321" s="7" t="b">
        <f t="shared" si="54"/>
        <v>0</v>
      </c>
      <c r="K321" s="92" t="b">
        <v>1</v>
      </c>
      <c r="L321" s="69" t="b">
        <v>0</v>
      </c>
      <c r="M321" s="93" t="b">
        <v>0</v>
      </c>
      <c r="N321" s="7">
        <v>320</v>
      </c>
      <c r="O321" s="7" t="b">
        <f t="shared" si="55"/>
        <v>1</v>
      </c>
      <c r="P321" s="7" t="b">
        <f t="shared" si="56"/>
        <v>0</v>
      </c>
      <c r="Q321" s="7" t="b">
        <f t="shared" si="57"/>
        <v>0</v>
      </c>
      <c r="S321" s="7" t="b">
        <f t="shared" si="58"/>
        <v>1</v>
      </c>
      <c r="T321" s="7" t="b">
        <f t="shared" si="59"/>
        <v>0</v>
      </c>
      <c r="U321" s="7" t="b">
        <f t="shared" si="60"/>
        <v>0</v>
      </c>
      <c r="W321" s="7">
        <f t="shared" si="61"/>
        <v>320</v>
      </c>
      <c r="X321" s="7">
        <f>'v-t_chart'!C321</f>
        <v>15.2</v>
      </c>
      <c r="Y321" s="7">
        <f t="shared" si="62"/>
        <v>105</v>
      </c>
      <c r="Z321" s="7">
        <f t="shared" si="63"/>
        <v>110</v>
      </c>
      <c r="AA321" s="7">
        <f t="shared" si="64"/>
        <v>90</v>
      </c>
      <c r="AB321" s="7">
        <f ca="1">calc_gear1!AS324*5+50</f>
        <v>55</v>
      </c>
      <c r="AC321" s="7">
        <f ca="1">IF(AND(calc_gear1!AT324=-1,calc_gear1!Z324=1),calc_gear1!AS324*5+50.5,IF(AND(calc_gear1!Y324=0,AB320-AC320=-0.5),calc_gear1!AS324*5+50.5,calc_gear1!O324*5+50.5))</f>
        <v>50.5</v>
      </c>
    </row>
    <row r="322" spans="1:29">
      <c r="A322" s="7">
        <v>321</v>
      </c>
      <c r="B322" s="7">
        <v>321</v>
      </c>
      <c r="C322" s="92" t="b">
        <v>1</v>
      </c>
      <c r="D322" s="69" t="b">
        <v>0</v>
      </c>
      <c r="E322" s="93" t="b">
        <v>0</v>
      </c>
      <c r="G322" s="7" t="b">
        <f t="shared" si="52"/>
        <v>1</v>
      </c>
      <c r="H322" s="7" t="b">
        <f t="shared" si="53"/>
        <v>0</v>
      </c>
      <c r="I322" s="7" t="b">
        <f t="shared" si="54"/>
        <v>0</v>
      </c>
      <c r="K322" s="92" t="b">
        <v>1</v>
      </c>
      <c r="L322" s="69" t="b">
        <v>0</v>
      </c>
      <c r="M322" s="93" t="b">
        <v>0</v>
      </c>
      <c r="N322" s="7">
        <v>321</v>
      </c>
      <c r="O322" s="7" t="b">
        <f t="shared" si="55"/>
        <v>1</v>
      </c>
      <c r="P322" s="7" t="b">
        <f t="shared" si="56"/>
        <v>0</v>
      </c>
      <c r="Q322" s="7" t="b">
        <f t="shared" si="57"/>
        <v>0</v>
      </c>
      <c r="S322" s="7" t="b">
        <f t="shared" si="58"/>
        <v>1</v>
      </c>
      <c r="T322" s="7" t="b">
        <f t="shared" si="59"/>
        <v>0</v>
      </c>
      <c r="U322" s="7" t="b">
        <f t="shared" si="60"/>
        <v>0</v>
      </c>
      <c r="W322" s="7">
        <f t="shared" si="61"/>
        <v>321</v>
      </c>
      <c r="X322" s="7">
        <f>'v-t_chart'!C322</f>
        <v>16.899999999999999</v>
      </c>
      <c r="Y322" s="7">
        <f t="shared" si="62"/>
        <v>105</v>
      </c>
      <c r="Z322" s="7">
        <f t="shared" si="63"/>
        <v>110</v>
      </c>
      <c r="AA322" s="7">
        <f t="shared" si="64"/>
        <v>90</v>
      </c>
      <c r="AB322" s="7">
        <f ca="1">calc_gear1!AS325*5+50</f>
        <v>55</v>
      </c>
      <c r="AC322" s="7">
        <f ca="1">IF(AND(calc_gear1!AT325=-1,calc_gear1!Z325=1),calc_gear1!AS325*5+50.5,IF(AND(calc_gear1!Y325=0,AB321-AC321=-0.5),calc_gear1!AS325*5+50.5,calc_gear1!O325*5+50.5))</f>
        <v>50.5</v>
      </c>
    </row>
    <row r="323" spans="1:29">
      <c r="A323" s="7">
        <v>322</v>
      </c>
      <c r="B323" s="7">
        <v>322</v>
      </c>
      <c r="C323" s="92" t="b">
        <v>1</v>
      </c>
      <c r="D323" s="69" t="b">
        <v>0</v>
      </c>
      <c r="E323" s="93" t="b">
        <v>0</v>
      </c>
      <c r="G323" s="7" t="b">
        <f t="shared" ref="G323:G386" si="65">C323</f>
        <v>1</v>
      </c>
      <c r="H323" s="7" t="b">
        <f t="shared" ref="H323:H386" si="66">D323</f>
        <v>0</v>
      </c>
      <c r="I323" s="7" t="b">
        <f t="shared" ref="I323:I386" si="67">E323</f>
        <v>0</v>
      </c>
      <c r="K323" s="92" t="b">
        <v>1</v>
      </c>
      <c r="L323" s="69" t="b">
        <v>0</v>
      </c>
      <c r="M323" s="93" t="b">
        <v>0</v>
      </c>
      <c r="N323" s="7">
        <v>322</v>
      </c>
      <c r="O323" s="7" t="b">
        <f t="shared" ref="O323:O386" si="68">K323</f>
        <v>1</v>
      </c>
      <c r="P323" s="7" t="b">
        <f t="shared" ref="P323:P386" si="69">L323</f>
        <v>0</v>
      </c>
      <c r="Q323" s="7" t="b">
        <f t="shared" ref="Q323:Q386" si="70">M323</f>
        <v>0</v>
      </c>
      <c r="S323" s="7" t="b">
        <f t="shared" ref="S323:S386" si="71">K323</f>
        <v>1</v>
      </c>
      <c r="T323" s="7" t="b">
        <f t="shared" ref="T323:T386" si="72">L323</f>
        <v>0</v>
      </c>
      <c r="U323" s="7" t="b">
        <f t="shared" ref="U323:U386" si="73">M323</f>
        <v>0</v>
      </c>
      <c r="W323" s="7">
        <f t="shared" ref="W323:W386" si="74">A323</f>
        <v>322</v>
      </c>
      <c r="X323" s="7">
        <f>'v-t_chart'!C323</f>
        <v>19.3</v>
      </c>
      <c r="Y323" s="7">
        <f t="shared" ref="Y323:Y386" si="75">IF(S323=TRUE,105,100)</f>
        <v>105</v>
      </c>
      <c r="Z323" s="7">
        <f t="shared" ref="Z323:Z386" si="76">IF(T323=TRUE,115,110)</f>
        <v>110</v>
      </c>
      <c r="AA323" s="7">
        <f t="shared" ref="AA323:AA386" si="77">IF(U323=TRUE,95,90)</f>
        <v>90</v>
      </c>
      <c r="AB323" s="7">
        <f ca="1">calc_gear1!AS326*5+50</f>
        <v>55</v>
      </c>
      <c r="AC323" s="7">
        <f ca="1">IF(AND(calc_gear1!AT326=-1,calc_gear1!Z326=1),calc_gear1!AS326*5+50.5,IF(AND(calc_gear1!Y326=0,AB322-AC322=-0.5),calc_gear1!AS326*5+50.5,calc_gear1!O326*5+50.5))</f>
        <v>50.5</v>
      </c>
    </row>
    <row r="324" spans="1:29">
      <c r="A324" s="7">
        <v>323</v>
      </c>
      <c r="B324" s="7">
        <v>323</v>
      </c>
      <c r="C324" s="92" t="b">
        <v>1</v>
      </c>
      <c r="D324" s="69" t="b">
        <v>0</v>
      </c>
      <c r="E324" s="93" t="b">
        <v>0</v>
      </c>
      <c r="G324" s="7" t="b">
        <f t="shared" si="65"/>
        <v>1</v>
      </c>
      <c r="H324" s="7" t="b">
        <f t="shared" si="66"/>
        <v>0</v>
      </c>
      <c r="I324" s="7" t="b">
        <f t="shared" si="67"/>
        <v>0</v>
      </c>
      <c r="K324" s="92" t="b">
        <v>1</v>
      </c>
      <c r="L324" s="69" t="b">
        <v>0</v>
      </c>
      <c r="M324" s="93" t="b">
        <v>0</v>
      </c>
      <c r="N324" s="7">
        <v>323</v>
      </c>
      <c r="O324" s="7" t="b">
        <f t="shared" si="68"/>
        <v>1</v>
      </c>
      <c r="P324" s="7" t="b">
        <f t="shared" si="69"/>
        <v>0</v>
      </c>
      <c r="Q324" s="7" t="b">
        <f t="shared" si="70"/>
        <v>0</v>
      </c>
      <c r="S324" s="7" t="b">
        <f t="shared" si="71"/>
        <v>1</v>
      </c>
      <c r="T324" s="7" t="b">
        <f t="shared" si="72"/>
        <v>0</v>
      </c>
      <c r="U324" s="7" t="b">
        <f t="shared" si="73"/>
        <v>0</v>
      </c>
      <c r="W324" s="7">
        <f t="shared" si="74"/>
        <v>323</v>
      </c>
      <c r="X324" s="7">
        <f>'v-t_chart'!C324</f>
        <v>22</v>
      </c>
      <c r="Y324" s="7">
        <f t="shared" si="75"/>
        <v>105</v>
      </c>
      <c r="Z324" s="7">
        <f t="shared" si="76"/>
        <v>110</v>
      </c>
      <c r="AA324" s="7">
        <f t="shared" si="77"/>
        <v>90</v>
      </c>
      <c r="AB324" s="7">
        <f ca="1">calc_gear1!AS327*5+50</f>
        <v>55</v>
      </c>
      <c r="AC324" s="7">
        <f ca="1">IF(AND(calc_gear1!AT327=-1,calc_gear1!Z327=1),calc_gear1!AS327*5+50.5,IF(AND(calc_gear1!Y327=0,AB323-AC323=-0.5),calc_gear1!AS327*5+50.5,calc_gear1!O327*5+50.5))</f>
        <v>50.5</v>
      </c>
    </row>
    <row r="325" spans="1:29">
      <c r="A325" s="7">
        <v>324</v>
      </c>
      <c r="B325" s="7">
        <v>324</v>
      </c>
      <c r="C325" s="92" t="b">
        <v>1</v>
      </c>
      <c r="D325" s="69" t="b">
        <v>0</v>
      </c>
      <c r="E325" s="93" t="b">
        <v>0</v>
      </c>
      <c r="G325" s="7" t="b">
        <f t="shared" si="65"/>
        <v>1</v>
      </c>
      <c r="H325" s="7" t="b">
        <f t="shared" si="66"/>
        <v>0</v>
      </c>
      <c r="I325" s="7" t="b">
        <f t="shared" si="67"/>
        <v>0</v>
      </c>
      <c r="K325" s="92" t="b">
        <v>1</v>
      </c>
      <c r="L325" s="69" t="b">
        <v>0</v>
      </c>
      <c r="M325" s="93" t="b">
        <v>0</v>
      </c>
      <c r="N325" s="7">
        <v>324</v>
      </c>
      <c r="O325" s="7" t="b">
        <f t="shared" si="68"/>
        <v>1</v>
      </c>
      <c r="P325" s="7" t="b">
        <f t="shared" si="69"/>
        <v>0</v>
      </c>
      <c r="Q325" s="7" t="b">
        <f t="shared" si="70"/>
        <v>0</v>
      </c>
      <c r="S325" s="7" t="b">
        <f t="shared" si="71"/>
        <v>1</v>
      </c>
      <c r="T325" s="7" t="b">
        <f t="shared" si="72"/>
        <v>0</v>
      </c>
      <c r="U325" s="7" t="b">
        <f t="shared" si="73"/>
        <v>0</v>
      </c>
      <c r="W325" s="7">
        <f t="shared" si="74"/>
        <v>324</v>
      </c>
      <c r="X325" s="7">
        <f>'v-t_chart'!C325</f>
        <v>24.6</v>
      </c>
      <c r="Y325" s="7">
        <f t="shared" si="75"/>
        <v>105</v>
      </c>
      <c r="Z325" s="7">
        <f t="shared" si="76"/>
        <v>110</v>
      </c>
      <c r="AA325" s="7">
        <f t="shared" si="77"/>
        <v>90</v>
      </c>
      <c r="AB325" s="7">
        <f ca="1">calc_gear1!AS328*5+50</f>
        <v>55</v>
      </c>
      <c r="AC325" s="7">
        <f ca="1">IF(AND(calc_gear1!AT328=-1,calc_gear1!Z328=1),calc_gear1!AS328*5+50.5,IF(AND(calc_gear1!Y328=0,AB324-AC324=-0.5),calc_gear1!AS328*5+50.5,calc_gear1!O328*5+50.5))</f>
        <v>50.5</v>
      </c>
    </row>
    <row r="326" spans="1:29">
      <c r="A326" s="7">
        <v>325</v>
      </c>
      <c r="B326" s="7">
        <v>325</v>
      </c>
      <c r="C326" s="92" t="b">
        <v>1</v>
      </c>
      <c r="D326" s="69" t="b">
        <v>0</v>
      </c>
      <c r="E326" s="93" t="b">
        <v>0</v>
      </c>
      <c r="G326" s="7" t="b">
        <f t="shared" si="65"/>
        <v>1</v>
      </c>
      <c r="H326" s="7" t="b">
        <f t="shared" si="66"/>
        <v>0</v>
      </c>
      <c r="I326" s="7" t="b">
        <f t="shared" si="67"/>
        <v>0</v>
      </c>
      <c r="K326" s="92" t="b">
        <v>1</v>
      </c>
      <c r="L326" s="69" t="b">
        <v>0</v>
      </c>
      <c r="M326" s="93" t="b">
        <v>0</v>
      </c>
      <c r="N326" s="7">
        <v>325</v>
      </c>
      <c r="O326" s="7" t="b">
        <f t="shared" si="68"/>
        <v>1</v>
      </c>
      <c r="P326" s="7" t="b">
        <f t="shared" si="69"/>
        <v>0</v>
      </c>
      <c r="Q326" s="7" t="b">
        <f t="shared" si="70"/>
        <v>0</v>
      </c>
      <c r="S326" s="7" t="b">
        <f t="shared" si="71"/>
        <v>1</v>
      </c>
      <c r="T326" s="7" t="b">
        <f t="shared" si="72"/>
        <v>0</v>
      </c>
      <c r="U326" s="7" t="b">
        <f t="shared" si="73"/>
        <v>0</v>
      </c>
      <c r="W326" s="7">
        <f t="shared" si="74"/>
        <v>325</v>
      </c>
      <c r="X326" s="7">
        <f>'v-t_chart'!C326</f>
        <v>26.8</v>
      </c>
      <c r="Y326" s="7">
        <f t="shared" si="75"/>
        <v>105</v>
      </c>
      <c r="Z326" s="7">
        <f t="shared" si="76"/>
        <v>110</v>
      </c>
      <c r="AA326" s="7">
        <f t="shared" si="77"/>
        <v>90</v>
      </c>
      <c r="AB326" s="7">
        <f ca="1">calc_gear1!AS329*5+50</f>
        <v>55</v>
      </c>
      <c r="AC326" s="7">
        <f ca="1">IF(AND(calc_gear1!AT329=-1,calc_gear1!Z329=1),calc_gear1!AS329*5+50.5,IF(AND(calc_gear1!Y329=0,AB325-AC325=-0.5),calc_gear1!AS329*5+50.5,calc_gear1!O329*5+50.5))</f>
        <v>50.5</v>
      </c>
    </row>
    <row r="327" spans="1:29">
      <c r="A327" s="7">
        <v>326</v>
      </c>
      <c r="B327" s="7">
        <v>326</v>
      </c>
      <c r="C327" s="92" t="b">
        <v>1</v>
      </c>
      <c r="D327" s="69" t="b">
        <v>0</v>
      </c>
      <c r="E327" s="93" t="b">
        <v>0</v>
      </c>
      <c r="G327" s="7" t="b">
        <f t="shared" si="65"/>
        <v>1</v>
      </c>
      <c r="H327" s="7" t="b">
        <f t="shared" si="66"/>
        <v>0</v>
      </c>
      <c r="I327" s="7" t="b">
        <f t="shared" si="67"/>
        <v>0</v>
      </c>
      <c r="K327" s="92" t="b">
        <v>1</v>
      </c>
      <c r="L327" s="69" t="b">
        <v>0</v>
      </c>
      <c r="M327" s="93" t="b">
        <v>0</v>
      </c>
      <c r="N327" s="7">
        <v>326</v>
      </c>
      <c r="O327" s="7" t="b">
        <f t="shared" si="68"/>
        <v>1</v>
      </c>
      <c r="P327" s="7" t="b">
        <f t="shared" si="69"/>
        <v>0</v>
      </c>
      <c r="Q327" s="7" t="b">
        <f t="shared" si="70"/>
        <v>0</v>
      </c>
      <c r="S327" s="7" t="b">
        <f t="shared" si="71"/>
        <v>1</v>
      </c>
      <c r="T327" s="7" t="b">
        <f t="shared" si="72"/>
        <v>0</v>
      </c>
      <c r="U327" s="7" t="b">
        <f t="shared" si="73"/>
        <v>0</v>
      </c>
      <c r="W327" s="7">
        <f t="shared" si="74"/>
        <v>326</v>
      </c>
      <c r="X327" s="7">
        <f>'v-t_chart'!C327</f>
        <v>27.9</v>
      </c>
      <c r="Y327" s="7">
        <f t="shared" si="75"/>
        <v>105</v>
      </c>
      <c r="Z327" s="7">
        <f t="shared" si="76"/>
        <v>110</v>
      </c>
      <c r="AA327" s="7">
        <f t="shared" si="77"/>
        <v>90</v>
      </c>
      <c r="AB327" s="7">
        <f ca="1">calc_gear1!AS330*5+50</f>
        <v>55</v>
      </c>
      <c r="AC327" s="7">
        <f ca="1">IF(AND(calc_gear1!AT330=-1,calc_gear1!Z330=1),calc_gear1!AS330*5+50.5,IF(AND(calc_gear1!Y330=0,AB326-AC326=-0.5),calc_gear1!AS330*5+50.5,calc_gear1!O330*5+50.5))</f>
        <v>50.5</v>
      </c>
    </row>
    <row r="328" spans="1:29">
      <c r="A328" s="7">
        <v>327</v>
      </c>
      <c r="B328" s="7">
        <v>327</v>
      </c>
      <c r="C328" s="92" t="b">
        <v>0</v>
      </c>
      <c r="D328" s="69" t="b">
        <v>1</v>
      </c>
      <c r="E328" s="93" t="b">
        <v>0</v>
      </c>
      <c r="G328" s="7" t="b">
        <f t="shared" si="65"/>
        <v>0</v>
      </c>
      <c r="H328" s="7" t="b">
        <f t="shared" si="66"/>
        <v>1</v>
      </c>
      <c r="I328" s="7" t="b">
        <f t="shared" si="67"/>
        <v>0</v>
      </c>
      <c r="K328" s="92" t="b">
        <v>0</v>
      </c>
      <c r="L328" s="69" t="b">
        <v>1</v>
      </c>
      <c r="M328" s="93" t="b">
        <v>0</v>
      </c>
      <c r="N328" s="7">
        <v>327</v>
      </c>
      <c r="O328" s="7" t="b">
        <f t="shared" si="68"/>
        <v>0</v>
      </c>
      <c r="P328" s="7" t="b">
        <f t="shared" si="69"/>
        <v>1</v>
      </c>
      <c r="Q328" s="7" t="b">
        <f t="shared" si="70"/>
        <v>0</v>
      </c>
      <c r="S328" s="7" t="b">
        <f t="shared" si="71"/>
        <v>0</v>
      </c>
      <c r="T328" s="7" t="b">
        <f t="shared" si="72"/>
        <v>1</v>
      </c>
      <c r="U328" s="7" t="b">
        <f t="shared" si="73"/>
        <v>0</v>
      </c>
      <c r="W328" s="7">
        <f t="shared" si="74"/>
        <v>327</v>
      </c>
      <c r="X328" s="7">
        <f>'v-t_chart'!C328</f>
        <v>28.1</v>
      </c>
      <c r="Y328" s="7">
        <f t="shared" si="75"/>
        <v>100</v>
      </c>
      <c r="Z328" s="7">
        <f t="shared" si="76"/>
        <v>115</v>
      </c>
      <c r="AA328" s="7">
        <f t="shared" si="77"/>
        <v>90</v>
      </c>
      <c r="AB328" s="7">
        <f ca="1">calc_gear1!AS331*5+50</f>
        <v>55</v>
      </c>
      <c r="AC328" s="7">
        <f ca="1">IF(AND(calc_gear1!AT331=-1,calc_gear1!Z331=1),calc_gear1!AS331*5+50.5,IF(AND(calc_gear1!Y331=0,AB327-AC327=-0.5),calc_gear1!AS331*5+50.5,calc_gear1!O331*5+50.5))</f>
        <v>50.5</v>
      </c>
    </row>
    <row r="329" spans="1:29">
      <c r="A329" s="7">
        <v>328</v>
      </c>
      <c r="B329" s="7">
        <v>328</v>
      </c>
      <c r="C329" s="92" t="b">
        <v>0</v>
      </c>
      <c r="D329" s="69" t="b">
        <v>1</v>
      </c>
      <c r="E329" s="93" t="b">
        <v>0</v>
      </c>
      <c r="G329" s="7" t="b">
        <f t="shared" si="65"/>
        <v>0</v>
      </c>
      <c r="H329" s="7" t="b">
        <f t="shared" si="66"/>
        <v>1</v>
      </c>
      <c r="I329" s="7" t="b">
        <f t="shared" si="67"/>
        <v>0</v>
      </c>
      <c r="K329" s="92" t="b">
        <v>0</v>
      </c>
      <c r="L329" s="69" t="b">
        <v>1</v>
      </c>
      <c r="M329" s="93" t="b">
        <v>0</v>
      </c>
      <c r="N329" s="7">
        <v>328</v>
      </c>
      <c r="O329" s="7" t="b">
        <f t="shared" si="68"/>
        <v>0</v>
      </c>
      <c r="P329" s="7" t="b">
        <f t="shared" si="69"/>
        <v>1</v>
      </c>
      <c r="Q329" s="7" t="b">
        <f t="shared" si="70"/>
        <v>0</v>
      </c>
      <c r="S329" s="7" t="b">
        <f t="shared" si="71"/>
        <v>0</v>
      </c>
      <c r="T329" s="7" t="b">
        <f t="shared" si="72"/>
        <v>1</v>
      </c>
      <c r="U329" s="7" t="b">
        <f t="shared" si="73"/>
        <v>0</v>
      </c>
      <c r="W329" s="7">
        <f t="shared" si="74"/>
        <v>328</v>
      </c>
      <c r="X329" s="7">
        <f>'v-t_chart'!C329</f>
        <v>27.7</v>
      </c>
      <c r="Y329" s="7">
        <f t="shared" si="75"/>
        <v>100</v>
      </c>
      <c r="Z329" s="7">
        <f t="shared" si="76"/>
        <v>115</v>
      </c>
      <c r="AA329" s="7">
        <f t="shared" si="77"/>
        <v>90</v>
      </c>
      <c r="AB329" s="7">
        <f ca="1">calc_gear1!AS332*5+50</f>
        <v>55</v>
      </c>
      <c r="AC329" s="7">
        <f ca="1">IF(AND(calc_gear1!AT332=-1,calc_gear1!Z332=1),calc_gear1!AS332*5+50.5,IF(AND(calc_gear1!Y332=0,AB328-AC328=-0.5),calc_gear1!AS332*5+50.5,calc_gear1!O332*5+50.5))</f>
        <v>50.5</v>
      </c>
    </row>
    <row r="330" spans="1:29">
      <c r="A330" s="7">
        <v>329</v>
      </c>
      <c r="B330" s="7">
        <v>329</v>
      </c>
      <c r="C330" s="92" t="b">
        <v>0</v>
      </c>
      <c r="D330" s="69" t="b">
        <v>1</v>
      </c>
      <c r="E330" s="93" t="b">
        <v>0</v>
      </c>
      <c r="G330" s="7" t="b">
        <f t="shared" si="65"/>
        <v>0</v>
      </c>
      <c r="H330" s="7" t="b">
        <f t="shared" si="66"/>
        <v>1</v>
      </c>
      <c r="I330" s="7" t="b">
        <f t="shared" si="67"/>
        <v>0</v>
      </c>
      <c r="K330" s="92" t="b">
        <v>0</v>
      </c>
      <c r="L330" s="69" t="b">
        <v>1</v>
      </c>
      <c r="M330" s="93" t="b">
        <v>0</v>
      </c>
      <c r="N330" s="7">
        <v>329</v>
      </c>
      <c r="O330" s="7" t="b">
        <f t="shared" si="68"/>
        <v>0</v>
      </c>
      <c r="P330" s="7" t="b">
        <f t="shared" si="69"/>
        <v>1</v>
      </c>
      <c r="Q330" s="7" t="b">
        <f t="shared" si="70"/>
        <v>0</v>
      </c>
      <c r="S330" s="7" t="b">
        <f t="shared" si="71"/>
        <v>0</v>
      </c>
      <c r="T330" s="7" t="b">
        <f t="shared" si="72"/>
        <v>1</v>
      </c>
      <c r="U330" s="7" t="b">
        <f t="shared" si="73"/>
        <v>0</v>
      </c>
      <c r="W330" s="7">
        <f t="shared" si="74"/>
        <v>329</v>
      </c>
      <c r="X330" s="7">
        <f>'v-t_chart'!C330</f>
        <v>27.2</v>
      </c>
      <c r="Y330" s="7">
        <f t="shared" si="75"/>
        <v>100</v>
      </c>
      <c r="Z330" s="7">
        <f t="shared" si="76"/>
        <v>115</v>
      </c>
      <c r="AA330" s="7">
        <f t="shared" si="77"/>
        <v>90</v>
      </c>
      <c r="AB330" s="7">
        <f ca="1">calc_gear1!AS333*5+50</f>
        <v>55</v>
      </c>
      <c r="AC330" s="7">
        <f ca="1">IF(AND(calc_gear1!AT333=-1,calc_gear1!Z333=1),calc_gear1!AS333*5+50.5,IF(AND(calc_gear1!Y333=0,AB329-AC329=-0.5),calc_gear1!AS333*5+50.5,calc_gear1!O333*5+50.5))</f>
        <v>50.5</v>
      </c>
    </row>
    <row r="331" spans="1:29">
      <c r="A331" s="7">
        <v>330</v>
      </c>
      <c r="B331" s="7">
        <v>330</v>
      </c>
      <c r="C331" s="92" t="b">
        <v>0</v>
      </c>
      <c r="D331" s="69" t="b">
        <v>1</v>
      </c>
      <c r="E331" s="93" t="b">
        <v>0</v>
      </c>
      <c r="G331" s="7" t="b">
        <f t="shared" si="65"/>
        <v>0</v>
      </c>
      <c r="H331" s="7" t="b">
        <f t="shared" si="66"/>
        <v>1</v>
      </c>
      <c r="I331" s="7" t="b">
        <f t="shared" si="67"/>
        <v>0</v>
      </c>
      <c r="K331" s="92" t="b">
        <v>0</v>
      </c>
      <c r="L331" s="69" t="b">
        <v>1</v>
      </c>
      <c r="M331" s="93" t="b">
        <v>0</v>
      </c>
      <c r="N331" s="7">
        <v>330</v>
      </c>
      <c r="O331" s="7" t="b">
        <f t="shared" si="68"/>
        <v>0</v>
      </c>
      <c r="P331" s="7" t="b">
        <f t="shared" si="69"/>
        <v>1</v>
      </c>
      <c r="Q331" s="7" t="b">
        <f t="shared" si="70"/>
        <v>0</v>
      </c>
      <c r="S331" s="7" t="b">
        <f t="shared" si="71"/>
        <v>0</v>
      </c>
      <c r="T331" s="7" t="b">
        <f t="shared" si="72"/>
        <v>1</v>
      </c>
      <c r="U331" s="7" t="b">
        <f t="shared" si="73"/>
        <v>0</v>
      </c>
      <c r="W331" s="7">
        <f t="shared" si="74"/>
        <v>330</v>
      </c>
      <c r="X331" s="7">
        <f>'v-t_chart'!C331</f>
        <v>26.8</v>
      </c>
      <c r="Y331" s="7">
        <f t="shared" si="75"/>
        <v>100</v>
      </c>
      <c r="Z331" s="7">
        <f t="shared" si="76"/>
        <v>115</v>
      </c>
      <c r="AA331" s="7">
        <f t="shared" si="77"/>
        <v>90</v>
      </c>
      <c r="AB331" s="7">
        <f ca="1">calc_gear1!AS334*5+50</f>
        <v>55</v>
      </c>
      <c r="AC331" s="7">
        <f ca="1">IF(AND(calc_gear1!AT334=-1,calc_gear1!Z334=1),calc_gear1!AS334*5+50.5,IF(AND(calc_gear1!Y334=0,AB330-AC330=-0.5),calc_gear1!AS334*5+50.5,calc_gear1!O334*5+50.5))</f>
        <v>50.5</v>
      </c>
    </row>
    <row r="332" spans="1:29">
      <c r="A332" s="7">
        <v>331</v>
      </c>
      <c r="B332" s="7">
        <v>331</v>
      </c>
      <c r="C332" s="92" t="b">
        <v>0</v>
      </c>
      <c r="D332" s="69" t="b">
        <v>1</v>
      </c>
      <c r="E332" s="93" t="b">
        <v>0</v>
      </c>
      <c r="G332" s="7" t="b">
        <f t="shared" si="65"/>
        <v>0</v>
      </c>
      <c r="H332" s="7" t="b">
        <f t="shared" si="66"/>
        <v>1</v>
      </c>
      <c r="I332" s="7" t="b">
        <f t="shared" si="67"/>
        <v>0</v>
      </c>
      <c r="K332" s="92" t="b">
        <v>0</v>
      </c>
      <c r="L332" s="69" t="b">
        <v>1</v>
      </c>
      <c r="M332" s="93" t="b">
        <v>0</v>
      </c>
      <c r="N332" s="7">
        <v>331</v>
      </c>
      <c r="O332" s="7" t="b">
        <f t="shared" si="68"/>
        <v>0</v>
      </c>
      <c r="P332" s="7" t="b">
        <f t="shared" si="69"/>
        <v>1</v>
      </c>
      <c r="Q332" s="7" t="b">
        <f t="shared" si="70"/>
        <v>0</v>
      </c>
      <c r="S332" s="7" t="b">
        <f t="shared" si="71"/>
        <v>0</v>
      </c>
      <c r="T332" s="7" t="b">
        <f t="shared" si="72"/>
        <v>1</v>
      </c>
      <c r="U332" s="7" t="b">
        <f t="shared" si="73"/>
        <v>0</v>
      </c>
      <c r="W332" s="7">
        <f t="shared" si="74"/>
        <v>331</v>
      </c>
      <c r="X332" s="7">
        <f>'v-t_chart'!C332</f>
        <v>26.6</v>
      </c>
      <c r="Y332" s="7">
        <f t="shared" si="75"/>
        <v>100</v>
      </c>
      <c r="Z332" s="7">
        <f t="shared" si="76"/>
        <v>115</v>
      </c>
      <c r="AA332" s="7">
        <f t="shared" si="77"/>
        <v>90</v>
      </c>
      <c r="AB332" s="7">
        <f ca="1">calc_gear1!AS335*5+50</f>
        <v>55</v>
      </c>
      <c r="AC332" s="7">
        <f ca="1">IF(AND(calc_gear1!AT335=-1,calc_gear1!Z335=1),calc_gear1!AS335*5+50.5,IF(AND(calc_gear1!Y335=0,AB331-AC331=-0.5),calc_gear1!AS335*5+50.5,calc_gear1!O335*5+50.5))</f>
        <v>50.5</v>
      </c>
    </row>
    <row r="333" spans="1:29">
      <c r="A333" s="7">
        <v>332</v>
      </c>
      <c r="B333" s="7">
        <v>332</v>
      </c>
      <c r="C333" s="92" t="b">
        <v>0</v>
      </c>
      <c r="D333" s="69" t="b">
        <v>1</v>
      </c>
      <c r="E333" s="93" t="b">
        <v>0</v>
      </c>
      <c r="G333" s="7" t="b">
        <f t="shared" si="65"/>
        <v>0</v>
      </c>
      <c r="H333" s="7" t="b">
        <f t="shared" si="66"/>
        <v>1</v>
      </c>
      <c r="I333" s="7" t="b">
        <f t="shared" si="67"/>
        <v>0</v>
      </c>
      <c r="K333" s="92" t="b">
        <v>0</v>
      </c>
      <c r="L333" s="69" t="b">
        <v>1</v>
      </c>
      <c r="M333" s="93" t="b">
        <v>0</v>
      </c>
      <c r="N333" s="7">
        <v>332</v>
      </c>
      <c r="O333" s="7" t="b">
        <f t="shared" si="68"/>
        <v>0</v>
      </c>
      <c r="P333" s="7" t="b">
        <f t="shared" si="69"/>
        <v>1</v>
      </c>
      <c r="Q333" s="7" t="b">
        <f t="shared" si="70"/>
        <v>0</v>
      </c>
      <c r="S333" s="7" t="b">
        <f t="shared" si="71"/>
        <v>0</v>
      </c>
      <c r="T333" s="7" t="b">
        <f t="shared" si="72"/>
        <v>1</v>
      </c>
      <c r="U333" s="7" t="b">
        <f t="shared" si="73"/>
        <v>0</v>
      </c>
      <c r="W333" s="7">
        <f t="shared" si="74"/>
        <v>332</v>
      </c>
      <c r="X333" s="7">
        <f>'v-t_chart'!C333</f>
        <v>26.8</v>
      </c>
      <c r="Y333" s="7">
        <f t="shared" si="75"/>
        <v>100</v>
      </c>
      <c r="Z333" s="7">
        <f t="shared" si="76"/>
        <v>115</v>
      </c>
      <c r="AA333" s="7">
        <f t="shared" si="77"/>
        <v>90</v>
      </c>
      <c r="AB333" s="7">
        <f ca="1">calc_gear1!AS336*5+50</f>
        <v>55</v>
      </c>
      <c r="AC333" s="7">
        <f ca="1">IF(AND(calc_gear1!AT336=-1,calc_gear1!Z336=1),calc_gear1!AS336*5+50.5,IF(AND(calc_gear1!Y336=0,AB332-AC332=-0.5),calc_gear1!AS336*5+50.5,calc_gear1!O336*5+50.5))</f>
        <v>50.5</v>
      </c>
    </row>
    <row r="334" spans="1:29">
      <c r="A334" s="7">
        <v>333</v>
      </c>
      <c r="B334" s="7">
        <v>333</v>
      </c>
      <c r="C334" s="92" t="b">
        <v>0</v>
      </c>
      <c r="D334" s="69" t="b">
        <v>1</v>
      </c>
      <c r="E334" s="93" t="b">
        <v>0</v>
      </c>
      <c r="G334" s="7" t="b">
        <f t="shared" si="65"/>
        <v>0</v>
      </c>
      <c r="H334" s="7" t="b">
        <f t="shared" si="66"/>
        <v>1</v>
      </c>
      <c r="I334" s="7" t="b">
        <f t="shared" si="67"/>
        <v>0</v>
      </c>
      <c r="K334" s="92" t="b">
        <v>0</v>
      </c>
      <c r="L334" s="69" t="b">
        <v>1</v>
      </c>
      <c r="M334" s="93" t="b">
        <v>0</v>
      </c>
      <c r="N334" s="7">
        <v>333</v>
      </c>
      <c r="O334" s="7" t="b">
        <f t="shared" si="68"/>
        <v>0</v>
      </c>
      <c r="P334" s="7" t="b">
        <f t="shared" si="69"/>
        <v>1</v>
      </c>
      <c r="Q334" s="7" t="b">
        <f t="shared" si="70"/>
        <v>0</v>
      </c>
      <c r="S334" s="7" t="b">
        <f t="shared" si="71"/>
        <v>0</v>
      </c>
      <c r="T334" s="7" t="b">
        <f t="shared" si="72"/>
        <v>1</v>
      </c>
      <c r="U334" s="7" t="b">
        <f t="shared" si="73"/>
        <v>0</v>
      </c>
      <c r="W334" s="7">
        <f t="shared" si="74"/>
        <v>333</v>
      </c>
      <c r="X334" s="7">
        <f>'v-t_chart'!C334</f>
        <v>27</v>
      </c>
      <c r="Y334" s="7">
        <f t="shared" si="75"/>
        <v>100</v>
      </c>
      <c r="Z334" s="7">
        <f t="shared" si="76"/>
        <v>115</v>
      </c>
      <c r="AA334" s="7">
        <f t="shared" si="77"/>
        <v>90</v>
      </c>
      <c r="AB334" s="7">
        <f ca="1">calc_gear1!AS337*5+50</f>
        <v>55</v>
      </c>
      <c r="AC334" s="7">
        <f ca="1">IF(AND(calc_gear1!AT337=-1,calc_gear1!Z337=1),calc_gear1!AS337*5+50.5,IF(AND(calc_gear1!Y337=0,AB333-AC333=-0.5),calc_gear1!AS337*5+50.5,calc_gear1!O337*5+50.5))</f>
        <v>50.5</v>
      </c>
    </row>
    <row r="335" spans="1:29">
      <c r="A335" s="7">
        <v>334</v>
      </c>
      <c r="B335" s="7">
        <v>334</v>
      </c>
      <c r="C335" s="92" t="b">
        <v>0</v>
      </c>
      <c r="D335" s="69" t="b">
        <v>1</v>
      </c>
      <c r="E335" s="93" t="b">
        <v>0</v>
      </c>
      <c r="G335" s="7" t="b">
        <f t="shared" si="65"/>
        <v>0</v>
      </c>
      <c r="H335" s="7" t="b">
        <f t="shared" si="66"/>
        <v>1</v>
      </c>
      <c r="I335" s="7" t="b">
        <f t="shared" si="67"/>
        <v>0</v>
      </c>
      <c r="K335" s="92" t="b">
        <v>0</v>
      </c>
      <c r="L335" s="69" t="b">
        <v>1</v>
      </c>
      <c r="M335" s="93" t="b">
        <v>0</v>
      </c>
      <c r="N335" s="7">
        <v>334</v>
      </c>
      <c r="O335" s="7" t="b">
        <f t="shared" si="68"/>
        <v>0</v>
      </c>
      <c r="P335" s="7" t="b">
        <f t="shared" si="69"/>
        <v>1</v>
      </c>
      <c r="Q335" s="7" t="b">
        <f t="shared" si="70"/>
        <v>0</v>
      </c>
      <c r="S335" s="7" t="b">
        <f t="shared" si="71"/>
        <v>0</v>
      </c>
      <c r="T335" s="7" t="b">
        <f t="shared" si="72"/>
        <v>1</v>
      </c>
      <c r="U335" s="7" t="b">
        <f t="shared" si="73"/>
        <v>0</v>
      </c>
      <c r="W335" s="7">
        <f t="shared" si="74"/>
        <v>334</v>
      </c>
      <c r="X335" s="7">
        <f>'v-t_chart'!C335</f>
        <v>27.2</v>
      </c>
      <c r="Y335" s="7">
        <f t="shared" si="75"/>
        <v>100</v>
      </c>
      <c r="Z335" s="7">
        <f t="shared" si="76"/>
        <v>115</v>
      </c>
      <c r="AA335" s="7">
        <f t="shared" si="77"/>
        <v>90</v>
      </c>
      <c r="AB335" s="7">
        <f ca="1">calc_gear1!AS338*5+50</f>
        <v>55</v>
      </c>
      <c r="AC335" s="7">
        <f ca="1">IF(AND(calc_gear1!AT338=-1,calc_gear1!Z338=1),calc_gear1!AS338*5+50.5,IF(AND(calc_gear1!Y338=0,AB334-AC334=-0.5),calc_gear1!AS338*5+50.5,calc_gear1!O338*5+50.5))</f>
        <v>50.5</v>
      </c>
    </row>
    <row r="336" spans="1:29">
      <c r="A336" s="7">
        <v>335</v>
      </c>
      <c r="B336" s="7">
        <v>335</v>
      </c>
      <c r="C336" s="92" t="b">
        <v>0</v>
      </c>
      <c r="D336" s="69" t="b">
        <v>1</v>
      </c>
      <c r="E336" s="93" t="b">
        <v>0</v>
      </c>
      <c r="G336" s="7" t="b">
        <f t="shared" si="65"/>
        <v>0</v>
      </c>
      <c r="H336" s="7" t="b">
        <f t="shared" si="66"/>
        <v>1</v>
      </c>
      <c r="I336" s="7" t="b">
        <f t="shared" si="67"/>
        <v>0</v>
      </c>
      <c r="K336" s="92" t="b">
        <v>0</v>
      </c>
      <c r="L336" s="69" t="b">
        <v>1</v>
      </c>
      <c r="M336" s="93" t="b">
        <v>0</v>
      </c>
      <c r="N336" s="7">
        <v>335</v>
      </c>
      <c r="O336" s="7" t="b">
        <f t="shared" si="68"/>
        <v>0</v>
      </c>
      <c r="P336" s="7" t="b">
        <f t="shared" si="69"/>
        <v>1</v>
      </c>
      <c r="Q336" s="7" t="b">
        <f t="shared" si="70"/>
        <v>0</v>
      </c>
      <c r="S336" s="7" t="b">
        <f t="shared" si="71"/>
        <v>0</v>
      </c>
      <c r="T336" s="7" t="b">
        <f t="shared" si="72"/>
        <v>1</v>
      </c>
      <c r="U336" s="7" t="b">
        <f t="shared" si="73"/>
        <v>0</v>
      </c>
      <c r="W336" s="7">
        <f t="shared" si="74"/>
        <v>335</v>
      </c>
      <c r="X336" s="7">
        <f>'v-t_chart'!C336</f>
        <v>27.4</v>
      </c>
      <c r="Y336" s="7">
        <f t="shared" si="75"/>
        <v>100</v>
      </c>
      <c r="Z336" s="7">
        <f t="shared" si="76"/>
        <v>115</v>
      </c>
      <c r="AA336" s="7">
        <f t="shared" si="77"/>
        <v>90</v>
      </c>
      <c r="AB336" s="7">
        <f ca="1">calc_gear1!AS339*5+50</f>
        <v>55</v>
      </c>
      <c r="AC336" s="7">
        <f ca="1">IF(AND(calc_gear1!AT339=-1,calc_gear1!Z339=1),calc_gear1!AS339*5+50.5,IF(AND(calc_gear1!Y339=0,AB335-AC335=-0.5),calc_gear1!AS339*5+50.5,calc_gear1!O339*5+50.5))</f>
        <v>50.5</v>
      </c>
    </row>
    <row r="337" spans="1:29">
      <c r="A337" s="7">
        <v>336</v>
      </c>
      <c r="B337" s="7">
        <v>336</v>
      </c>
      <c r="C337" s="92" t="b">
        <v>0</v>
      </c>
      <c r="D337" s="69" t="b">
        <v>1</v>
      </c>
      <c r="E337" s="93" t="b">
        <v>0</v>
      </c>
      <c r="G337" s="7" t="b">
        <f t="shared" si="65"/>
        <v>0</v>
      </c>
      <c r="H337" s="7" t="b">
        <f t="shared" si="66"/>
        <v>1</v>
      </c>
      <c r="I337" s="7" t="b">
        <f t="shared" si="67"/>
        <v>0</v>
      </c>
      <c r="K337" s="92" t="b">
        <v>0</v>
      </c>
      <c r="L337" s="69" t="b">
        <v>1</v>
      </c>
      <c r="M337" s="93" t="b">
        <v>0</v>
      </c>
      <c r="N337" s="7">
        <v>336</v>
      </c>
      <c r="O337" s="7" t="b">
        <f t="shared" si="68"/>
        <v>0</v>
      </c>
      <c r="P337" s="7" t="b">
        <f t="shared" si="69"/>
        <v>1</v>
      </c>
      <c r="Q337" s="7" t="b">
        <f t="shared" si="70"/>
        <v>0</v>
      </c>
      <c r="S337" s="7" t="b">
        <f t="shared" si="71"/>
        <v>0</v>
      </c>
      <c r="T337" s="7" t="b">
        <f t="shared" si="72"/>
        <v>1</v>
      </c>
      <c r="U337" s="7" t="b">
        <f t="shared" si="73"/>
        <v>0</v>
      </c>
      <c r="W337" s="7">
        <f t="shared" si="74"/>
        <v>336</v>
      </c>
      <c r="X337" s="7">
        <f>'v-t_chart'!C337</f>
        <v>27.6</v>
      </c>
      <c r="Y337" s="7">
        <f t="shared" si="75"/>
        <v>100</v>
      </c>
      <c r="Z337" s="7">
        <f t="shared" si="76"/>
        <v>115</v>
      </c>
      <c r="AA337" s="7">
        <f t="shared" si="77"/>
        <v>90</v>
      </c>
      <c r="AB337" s="7">
        <f ca="1">calc_gear1!AS340*5+50</f>
        <v>55</v>
      </c>
      <c r="AC337" s="7">
        <f ca="1">IF(AND(calc_gear1!AT340=-1,calc_gear1!Z340=1),calc_gear1!AS340*5+50.5,IF(AND(calc_gear1!Y340=0,AB336-AC336=-0.5),calc_gear1!AS340*5+50.5,calc_gear1!O340*5+50.5))</f>
        <v>50.5</v>
      </c>
    </row>
    <row r="338" spans="1:29">
      <c r="A338" s="7">
        <v>337</v>
      </c>
      <c r="B338" s="7">
        <v>337</v>
      </c>
      <c r="C338" s="92" t="b">
        <v>0</v>
      </c>
      <c r="D338" s="69" t="b">
        <v>1</v>
      </c>
      <c r="E338" s="93" t="b">
        <v>0</v>
      </c>
      <c r="G338" s="7" t="b">
        <f t="shared" si="65"/>
        <v>0</v>
      </c>
      <c r="H338" s="7" t="b">
        <f t="shared" si="66"/>
        <v>1</v>
      </c>
      <c r="I338" s="7" t="b">
        <f t="shared" si="67"/>
        <v>0</v>
      </c>
      <c r="K338" s="92" t="b">
        <v>0</v>
      </c>
      <c r="L338" s="69" t="b">
        <v>1</v>
      </c>
      <c r="M338" s="93" t="b">
        <v>0</v>
      </c>
      <c r="N338" s="7">
        <v>337</v>
      </c>
      <c r="O338" s="7" t="b">
        <f t="shared" si="68"/>
        <v>0</v>
      </c>
      <c r="P338" s="7" t="b">
        <f t="shared" si="69"/>
        <v>1</v>
      </c>
      <c r="Q338" s="7" t="b">
        <f t="shared" si="70"/>
        <v>0</v>
      </c>
      <c r="S338" s="7" t="b">
        <f t="shared" si="71"/>
        <v>0</v>
      </c>
      <c r="T338" s="7" t="b">
        <f t="shared" si="72"/>
        <v>1</v>
      </c>
      <c r="U338" s="7" t="b">
        <f t="shared" si="73"/>
        <v>0</v>
      </c>
      <c r="W338" s="7">
        <f t="shared" si="74"/>
        <v>337</v>
      </c>
      <c r="X338" s="7">
        <f>'v-t_chart'!C338</f>
        <v>27.7</v>
      </c>
      <c r="Y338" s="7">
        <f t="shared" si="75"/>
        <v>100</v>
      </c>
      <c r="Z338" s="7">
        <f t="shared" si="76"/>
        <v>115</v>
      </c>
      <c r="AA338" s="7">
        <f t="shared" si="77"/>
        <v>90</v>
      </c>
      <c r="AB338" s="7">
        <f ca="1">calc_gear1!AS341*5+50</f>
        <v>55</v>
      </c>
      <c r="AC338" s="7">
        <f ca="1">IF(AND(calc_gear1!AT341=-1,calc_gear1!Z341=1),calc_gear1!AS341*5+50.5,IF(AND(calc_gear1!Y341=0,AB337-AC337=-0.5),calc_gear1!AS341*5+50.5,calc_gear1!O341*5+50.5))</f>
        <v>50.5</v>
      </c>
    </row>
    <row r="339" spans="1:29">
      <c r="A339" s="7">
        <v>338</v>
      </c>
      <c r="B339" s="7">
        <v>338</v>
      </c>
      <c r="C339" s="92" t="b">
        <v>0</v>
      </c>
      <c r="D339" s="69" t="b">
        <v>1</v>
      </c>
      <c r="E339" s="93" t="b">
        <v>0</v>
      </c>
      <c r="G339" s="7" t="b">
        <f t="shared" si="65"/>
        <v>0</v>
      </c>
      <c r="H339" s="7" t="b">
        <f t="shared" si="66"/>
        <v>1</v>
      </c>
      <c r="I339" s="7" t="b">
        <f t="shared" si="67"/>
        <v>0</v>
      </c>
      <c r="K339" s="92" t="b">
        <v>0</v>
      </c>
      <c r="L339" s="69" t="b">
        <v>1</v>
      </c>
      <c r="M339" s="93" t="b">
        <v>0</v>
      </c>
      <c r="N339" s="7">
        <v>338</v>
      </c>
      <c r="O339" s="7" t="b">
        <f t="shared" si="68"/>
        <v>0</v>
      </c>
      <c r="P339" s="7" t="b">
        <f t="shared" si="69"/>
        <v>1</v>
      </c>
      <c r="Q339" s="7" t="b">
        <f t="shared" si="70"/>
        <v>0</v>
      </c>
      <c r="S339" s="7" t="b">
        <f t="shared" si="71"/>
        <v>0</v>
      </c>
      <c r="T339" s="7" t="b">
        <f t="shared" si="72"/>
        <v>1</v>
      </c>
      <c r="U339" s="7" t="b">
        <f t="shared" si="73"/>
        <v>0</v>
      </c>
      <c r="W339" s="7">
        <f t="shared" si="74"/>
        <v>338</v>
      </c>
      <c r="X339" s="7">
        <f>'v-t_chart'!C339</f>
        <v>27.9</v>
      </c>
      <c r="Y339" s="7">
        <f t="shared" si="75"/>
        <v>100</v>
      </c>
      <c r="Z339" s="7">
        <f t="shared" si="76"/>
        <v>115</v>
      </c>
      <c r="AA339" s="7">
        <f t="shared" si="77"/>
        <v>90</v>
      </c>
      <c r="AB339" s="7">
        <f ca="1">calc_gear1!AS342*5+50</f>
        <v>55</v>
      </c>
      <c r="AC339" s="7">
        <f ca="1">IF(AND(calc_gear1!AT342=-1,calc_gear1!Z342=1),calc_gear1!AS342*5+50.5,IF(AND(calc_gear1!Y342=0,AB338-AC338=-0.5),calc_gear1!AS342*5+50.5,calc_gear1!O342*5+50.5))</f>
        <v>50.5</v>
      </c>
    </row>
    <row r="340" spans="1:29">
      <c r="A340" s="7">
        <v>339</v>
      </c>
      <c r="B340" s="7">
        <v>339</v>
      </c>
      <c r="C340" s="92" t="b">
        <v>0</v>
      </c>
      <c r="D340" s="69" t="b">
        <v>1</v>
      </c>
      <c r="E340" s="93" t="b">
        <v>0</v>
      </c>
      <c r="G340" s="7" t="b">
        <f t="shared" si="65"/>
        <v>0</v>
      </c>
      <c r="H340" s="7" t="b">
        <f t="shared" si="66"/>
        <v>1</v>
      </c>
      <c r="I340" s="7" t="b">
        <f t="shared" si="67"/>
        <v>0</v>
      </c>
      <c r="K340" s="92" t="b">
        <v>0</v>
      </c>
      <c r="L340" s="69" t="b">
        <v>1</v>
      </c>
      <c r="M340" s="93" t="b">
        <v>0</v>
      </c>
      <c r="N340" s="7">
        <v>339</v>
      </c>
      <c r="O340" s="7" t="b">
        <f t="shared" si="68"/>
        <v>0</v>
      </c>
      <c r="P340" s="7" t="b">
        <f t="shared" si="69"/>
        <v>1</v>
      </c>
      <c r="Q340" s="7" t="b">
        <f t="shared" si="70"/>
        <v>0</v>
      </c>
      <c r="S340" s="7" t="b">
        <f t="shared" si="71"/>
        <v>0</v>
      </c>
      <c r="T340" s="7" t="b">
        <f t="shared" si="72"/>
        <v>1</v>
      </c>
      <c r="U340" s="7" t="b">
        <f t="shared" si="73"/>
        <v>0</v>
      </c>
      <c r="W340" s="7">
        <f t="shared" si="74"/>
        <v>339</v>
      </c>
      <c r="X340" s="7">
        <f>'v-t_chart'!C340</f>
        <v>28.1</v>
      </c>
      <c r="Y340" s="7">
        <f t="shared" si="75"/>
        <v>100</v>
      </c>
      <c r="Z340" s="7">
        <f t="shared" si="76"/>
        <v>115</v>
      </c>
      <c r="AA340" s="7">
        <f t="shared" si="77"/>
        <v>90</v>
      </c>
      <c r="AB340" s="7">
        <f ca="1">calc_gear1!AS343*5+50</f>
        <v>55</v>
      </c>
      <c r="AC340" s="7">
        <f ca="1">IF(AND(calc_gear1!AT343=-1,calc_gear1!Z343=1),calc_gear1!AS343*5+50.5,IF(AND(calc_gear1!Y343=0,AB339-AC339=-0.5),calc_gear1!AS343*5+50.5,calc_gear1!O343*5+50.5))</f>
        <v>50.5</v>
      </c>
    </row>
    <row r="341" spans="1:29">
      <c r="A341" s="7">
        <v>340</v>
      </c>
      <c r="B341" s="7">
        <v>340</v>
      </c>
      <c r="C341" s="92" t="b">
        <v>0</v>
      </c>
      <c r="D341" s="69" t="b">
        <v>1</v>
      </c>
      <c r="E341" s="93" t="b">
        <v>0</v>
      </c>
      <c r="G341" s="7" t="b">
        <f t="shared" si="65"/>
        <v>0</v>
      </c>
      <c r="H341" s="7" t="b">
        <f t="shared" si="66"/>
        <v>1</v>
      </c>
      <c r="I341" s="7" t="b">
        <f t="shared" si="67"/>
        <v>0</v>
      </c>
      <c r="K341" s="92" t="b">
        <v>0</v>
      </c>
      <c r="L341" s="69" t="b">
        <v>1</v>
      </c>
      <c r="M341" s="93" t="b">
        <v>0</v>
      </c>
      <c r="N341" s="7">
        <v>340</v>
      </c>
      <c r="O341" s="7" t="b">
        <f t="shared" si="68"/>
        <v>0</v>
      </c>
      <c r="P341" s="7" t="b">
        <f t="shared" si="69"/>
        <v>1</v>
      </c>
      <c r="Q341" s="7" t="b">
        <f t="shared" si="70"/>
        <v>0</v>
      </c>
      <c r="S341" s="7" t="b">
        <f t="shared" si="71"/>
        <v>0</v>
      </c>
      <c r="T341" s="7" t="b">
        <f t="shared" si="72"/>
        <v>1</v>
      </c>
      <c r="U341" s="7" t="b">
        <f t="shared" si="73"/>
        <v>0</v>
      </c>
      <c r="W341" s="7">
        <f t="shared" si="74"/>
        <v>340</v>
      </c>
      <c r="X341" s="7">
        <f>'v-t_chart'!C341</f>
        <v>28.3</v>
      </c>
      <c r="Y341" s="7">
        <f t="shared" si="75"/>
        <v>100</v>
      </c>
      <c r="Z341" s="7">
        <f t="shared" si="76"/>
        <v>115</v>
      </c>
      <c r="AA341" s="7">
        <f t="shared" si="77"/>
        <v>90</v>
      </c>
      <c r="AB341" s="7">
        <f ca="1">calc_gear1!AS344*5+50</f>
        <v>55</v>
      </c>
      <c r="AC341" s="7">
        <f ca="1">IF(AND(calc_gear1!AT344=-1,calc_gear1!Z344=1),calc_gear1!AS344*5+50.5,IF(AND(calc_gear1!Y344=0,AB340-AC340=-0.5),calc_gear1!AS344*5+50.5,calc_gear1!O344*5+50.5))</f>
        <v>50.5</v>
      </c>
    </row>
    <row r="342" spans="1:29">
      <c r="A342" s="7">
        <v>341</v>
      </c>
      <c r="B342" s="7">
        <v>341</v>
      </c>
      <c r="C342" s="92" t="b">
        <v>0</v>
      </c>
      <c r="D342" s="69" t="b">
        <v>1</v>
      </c>
      <c r="E342" s="93" t="b">
        <v>0</v>
      </c>
      <c r="G342" s="7" t="b">
        <f t="shared" si="65"/>
        <v>0</v>
      </c>
      <c r="H342" s="7" t="b">
        <f t="shared" si="66"/>
        <v>1</v>
      </c>
      <c r="I342" s="7" t="b">
        <f t="shared" si="67"/>
        <v>0</v>
      </c>
      <c r="K342" s="92" t="b">
        <v>0</v>
      </c>
      <c r="L342" s="69" t="b">
        <v>1</v>
      </c>
      <c r="M342" s="93" t="b">
        <v>0</v>
      </c>
      <c r="N342" s="7">
        <v>341</v>
      </c>
      <c r="O342" s="7" t="b">
        <f t="shared" si="68"/>
        <v>0</v>
      </c>
      <c r="P342" s="7" t="b">
        <f t="shared" si="69"/>
        <v>1</v>
      </c>
      <c r="Q342" s="7" t="b">
        <f t="shared" si="70"/>
        <v>0</v>
      </c>
      <c r="S342" s="7" t="b">
        <f t="shared" si="71"/>
        <v>0</v>
      </c>
      <c r="T342" s="7" t="b">
        <f t="shared" si="72"/>
        <v>1</v>
      </c>
      <c r="U342" s="7" t="b">
        <f t="shared" si="73"/>
        <v>0</v>
      </c>
      <c r="W342" s="7">
        <f t="shared" si="74"/>
        <v>341</v>
      </c>
      <c r="X342" s="7">
        <f>'v-t_chart'!C342</f>
        <v>28.6</v>
      </c>
      <c r="Y342" s="7">
        <f t="shared" si="75"/>
        <v>100</v>
      </c>
      <c r="Z342" s="7">
        <f t="shared" si="76"/>
        <v>115</v>
      </c>
      <c r="AA342" s="7">
        <f t="shared" si="77"/>
        <v>90</v>
      </c>
      <c r="AB342" s="7">
        <f ca="1">calc_gear1!AS345*5+50</f>
        <v>55</v>
      </c>
      <c r="AC342" s="7">
        <f ca="1">IF(AND(calc_gear1!AT345=-1,calc_gear1!Z345=1),calc_gear1!AS345*5+50.5,IF(AND(calc_gear1!Y345=0,AB341-AC341=-0.5),calc_gear1!AS345*5+50.5,calc_gear1!O345*5+50.5))</f>
        <v>50.5</v>
      </c>
    </row>
    <row r="343" spans="1:29">
      <c r="A343" s="7">
        <v>342</v>
      </c>
      <c r="B343" s="7">
        <v>342</v>
      </c>
      <c r="C343" s="92" t="b">
        <v>0</v>
      </c>
      <c r="D343" s="69" t="b">
        <v>1</v>
      </c>
      <c r="E343" s="93" t="b">
        <v>0</v>
      </c>
      <c r="G343" s="7" t="b">
        <f t="shared" si="65"/>
        <v>0</v>
      </c>
      <c r="H343" s="7" t="b">
        <f t="shared" si="66"/>
        <v>1</v>
      </c>
      <c r="I343" s="7" t="b">
        <f t="shared" si="67"/>
        <v>0</v>
      </c>
      <c r="K343" s="92" t="b">
        <v>0</v>
      </c>
      <c r="L343" s="69" t="b">
        <v>1</v>
      </c>
      <c r="M343" s="93" t="b">
        <v>0</v>
      </c>
      <c r="N343" s="7">
        <v>342</v>
      </c>
      <c r="O343" s="7" t="b">
        <f t="shared" si="68"/>
        <v>0</v>
      </c>
      <c r="P343" s="7" t="b">
        <f t="shared" si="69"/>
        <v>1</v>
      </c>
      <c r="Q343" s="7" t="b">
        <f t="shared" si="70"/>
        <v>0</v>
      </c>
      <c r="S343" s="7" t="b">
        <f t="shared" si="71"/>
        <v>0</v>
      </c>
      <c r="T343" s="7" t="b">
        <f t="shared" si="72"/>
        <v>1</v>
      </c>
      <c r="U343" s="7" t="b">
        <f t="shared" si="73"/>
        <v>0</v>
      </c>
      <c r="W343" s="7">
        <f t="shared" si="74"/>
        <v>342</v>
      </c>
      <c r="X343" s="7">
        <f>'v-t_chart'!C343</f>
        <v>29</v>
      </c>
      <c r="Y343" s="7">
        <f t="shared" si="75"/>
        <v>100</v>
      </c>
      <c r="Z343" s="7">
        <f t="shared" si="76"/>
        <v>115</v>
      </c>
      <c r="AA343" s="7">
        <f t="shared" si="77"/>
        <v>90</v>
      </c>
      <c r="AB343" s="7">
        <f ca="1">calc_gear1!AS346*5+50</f>
        <v>55</v>
      </c>
      <c r="AC343" s="7">
        <f ca="1">IF(AND(calc_gear1!AT346=-1,calc_gear1!Z346=1),calc_gear1!AS346*5+50.5,IF(AND(calc_gear1!Y346=0,AB342-AC342=-0.5),calc_gear1!AS346*5+50.5,calc_gear1!O346*5+50.5))</f>
        <v>50.5</v>
      </c>
    </row>
    <row r="344" spans="1:29">
      <c r="A344" s="7">
        <v>343</v>
      </c>
      <c r="B344" s="7">
        <v>343</v>
      </c>
      <c r="C344" s="92" t="b">
        <v>0</v>
      </c>
      <c r="D344" s="69" t="b">
        <v>1</v>
      </c>
      <c r="E344" s="93" t="b">
        <v>0</v>
      </c>
      <c r="G344" s="7" t="b">
        <f t="shared" si="65"/>
        <v>0</v>
      </c>
      <c r="H344" s="7" t="b">
        <f t="shared" si="66"/>
        <v>1</v>
      </c>
      <c r="I344" s="7" t="b">
        <f t="shared" si="67"/>
        <v>0</v>
      </c>
      <c r="K344" s="92" t="b">
        <v>0</v>
      </c>
      <c r="L344" s="69" t="b">
        <v>1</v>
      </c>
      <c r="M344" s="93" t="b">
        <v>0</v>
      </c>
      <c r="N344" s="7">
        <v>343</v>
      </c>
      <c r="O344" s="7" t="b">
        <f t="shared" si="68"/>
        <v>0</v>
      </c>
      <c r="P344" s="7" t="b">
        <f t="shared" si="69"/>
        <v>1</v>
      </c>
      <c r="Q344" s="7" t="b">
        <f t="shared" si="70"/>
        <v>0</v>
      </c>
      <c r="S344" s="7" t="b">
        <f t="shared" si="71"/>
        <v>0</v>
      </c>
      <c r="T344" s="7" t="b">
        <f t="shared" si="72"/>
        <v>1</v>
      </c>
      <c r="U344" s="7" t="b">
        <f t="shared" si="73"/>
        <v>0</v>
      </c>
      <c r="W344" s="7">
        <f t="shared" si="74"/>
        <v>343</v>
      </c>
      <c r="X344" s="7">
        <f>'v-t_chart'!C344</f>
        <v>29.6</v>
      </c>
      <c r="Y344" s="7">
        <f t="shared" si="75"/>
        <v>100</v>
      </c>
      <c r="Z344" s="7">
        <f t="shared" si="76"/>
        <v>115</v>
      </c>
      <c r="AA344" s="7">
        <f t="shared" si="77"/>
        <v>90</v>
      </c>
      <c r="AB344" s="7">
        <f ca="1">calc_gear1!AS347*5+50</f>
        <v>55</v>
      </c>
      <c r="AC344" s="7">
        <f ca="1">IF(AND(calc_gear1!AT347=-1,calc_gear1!Z347=1),calc_gear1!AS347*5+50.5,IF(AND(calc_gear1!Y347=0,AB343-AC343=-0.5),calc_gear1!AS347*5+50.5,calc_gear1!O347*5+50.5))</f>
        <v>50.5</v>
      </c>
    </row>
    <row r="345" spans="1:29">
      <c r="A345" s="7">
        <v>344</v>
      </c>
      <c r="B345" s="7">
        <v>344</v>
      </c>
      <c r="C345" s="92" t="b">
        <v>0</v>
      </c>
      <c r="D345" s="69" t="b">
        <v>1</v>
      </c>
      <c r="E345" s="93" t="b">
        <v>0</v>
      </c>
      <c r="G345" s="7" t="b">
        <f t="shared" si="65"/>
        <v>0</v>
      </c>
      <c r="H345" s="7" t="b">
        <f t="shared" si="66"/>
        <v>1</v>
      </c>
      <c r="I345" s="7" t="b">
        <f t="shared" si="67"/>
        <v>0</v>
      </c>
      <c r="K345" s="92" t="b">
        <v>0</v>
      </c>
      <c r="L345" s="69" t="b">
        <v>1</v>
      </c>
      <c r="M345" s="93" t="b">
        <v>0</v>
      </c>
      <c r="N345" s="7">
        <v>344</v>
      </c>
      <c r="O345" s="7" t="b">
        <f t="shared" si="68"/>
        <v>0</v>
      </c>
      <c r="P345" s="7" t="b">
        <f t="shared" si="69"/>
        <v>1</v>
      </c>
      <c r="Q345" s="7" t="b">
        <f t="shared" si="70"/>
        <v>0</v>
      </c>
      <c r="S345" s="7" t="b">
        <f t="shared" si="71"/>
        <v>0</v>
      </c>
      <c r="T345" s="7" t="b">
        <f t="shared" si="72"/>
        <v>1</v>
      </c>
      <c r="U345" s="7" t="b">
        <f t="shared" si="73"/>
        <v>0</v>
      </c>
      <c r="W345" s="7">
        <f t="shared" si="74"/>
        <v>344</v>
      </c>
      <c r="X345" s="7">
        <f>'v-t_chart'!C345</f>
        <v>30.1</v>
      </c>
      <c r="Y345" s="7">
        <f t="shared" si="75"/>
        <v>100</v>
      </c>
      <c r="Z345" s="7">
        <f t="shared" si="76"/>
        <v>115</v>
      </c>
      <c r="AA345" s="7">
        <f t="shared" si="77"/>
        <v>90</v>
      </c>
      <c r="AB345" s="7">
        <f ca="1">calc_gear1!AS348*5+50</f>
        <v>55</v>
      </c>
      <c r="AC345" s="7">
        <f ca="1">IF(AND(calc_gear1!AT348=-1,calc_gear1!Z348=1),calc_gear1!AS348*5+50.5,IF(AND(calc_gear1!Y348=0,AB344-AC344=-0.5),calc_gear1!AS348*5+50.5,calc_gear1!O348*5+50.5))</f>
        <v>50.5</v>
      </c>
    </row>
    <row r="346" spans="1:29">
      <c r="A346" s="7">
        <v>345</v>
      </c>
      <c r="B346" s="7">
        <v>345</v>
      </c>
      <c r="C346" s="92" t="b">
        <v>0</v>
      </c>
      <c r="D346" s="69" t="b">
        <v>1</v>
      </c>
      <c r="E346" s="93" t="b">
        <v>0</v>
      </c>
      <c r="G346" s="7" t="b">
        <f t="shared" si="65"/>
        <v>0</v>
      </c>
      <c r="H346" s="7" t="b">
        <f t="shared" si="66"/>
        <v>1</v>
      </c>
      <c r="I346" s="7" t="b">
        <f t="shared" si="67"/>
        <v>0</v>
      </c>
      <c r="K346" s="92" t="b">
        <v>0</v>
      </c>
      <c r="L346" s="69" t="b">
        <v>1</v>
      </c>
      <c r="M346" s="93" t="b">
        <v>0</v>
      </c>
      <c r="N346" s="7">
        <v>345</v>
      </c>
      <c r="O346" s="7" t="b">
        <f t="shared" si="68"/>
        <v>0</v>
      </c>
      <c r="P346" s="7" t="b">
        <f t="shared" si="69"/>
        <v>1</v>
      </c>
      <c r="Q346" s="7" t="b">
        <f t="shared" si="70"/>
        <v>0</v>
      </c>
      <c r="S346" s="7" t="b">
        <f t="shared" si="71"/>
        <v>0</v>
      </c>
      <c r="T346" s="7" t="b">
        <f t="shared" si="72"/>
        <v>1</v>
      </c>
      <c r="U346" s="7" t="b">
        <f t="shared" si="73"/>
        <v>0</v>
      </c>
      <c r="W346" s="7">
        <f t="shared" si="74"/>
        <v>345</v>
      </c>
      <c r="X346" s="7">
        <f>'v-t_chart'!C346</f>
        <v>30.5</v>
      </c>
      <c r="Y346" s="7">
        <f t="shared" si="75"/>
        <v>100</v>
      </c>
      <c r="Z346" s="7">
        <f t="shared" si="76"/>
        <v>115</v>
      </c>
      <c r="AA346" s="7">
        <f t="shared" si="77"/>
        <v>90</v>
      </c>
      <c r="AB346" s="7">
        <f ca="1">calc_gear1!AS349*5+50</f>
        <v>55</v>
      </c>
      <c r="AC346" s="7">
        <f ca="1">IF(AND(calc_gear1!AT349=-1,calc_gear1!Z349=1),calc_gear1!AS349*5+50.5,IF(AND(calc_gear1!Y349=0,AB345-AC345=-0.5),calc_gear1!AS349*5+50.5,calc_gear1!O349*5+50.5))</f>
        <v>50.5</v>
      </c>
    </row>
    <row r="347" spans="1:29">
      <c r="A347" s="7">
        <v>346</v>
      </c>
      <c r="B347" s="7">
        <v>346</v>
      </c>
      <c r="C347" s="92" t="b">
        <v>0</v>
      </c>
      <c r="D347" s="69" t="b">
        <v>1</v>
      </c>
      <c r="E347" s="93" t="b">
        <v>0</v>
      </c>
      <c r="G347" s="7" t="b">
        <f t="shared" si="65"/>
        <v>0</v>
      </c>
      <c r="H347" s="7" t="b">
        <f t="shared" si="66"/>
        <v>1</v>
      </c>
      <c r="I347" s="7" t="b">
        <f t="shared" si="67"/>
        <v>0</v>
      </c>
      <c r="K347" s="92" t="b">
        <v>0</v>
      </c>
      <c r="L347" s="69" t="b">
        <v>1</v>
      </c>
      <c r="M347" s="93" t="b">
        <v>0</v>
      </c>
      <c r="N347" s="7">
        <v>346</v>
      </c>
      <c r="O347" s="7" t="b">
        <f t="shared" si="68"/>
        <v>0</v>
      </c>
      <c r="P347" s="7" t="b">
        <f t="shared" si="69"/>
        <v>1</v>
      </c>
      <c r="Q347" s="7" t="b">
        <f t="shared" si="70"/>
        <v>0</v>
      </c>
      <c r="S347" s="7" t="b">
        <f t="shared" si="71"/>
        <v>0</v>
      </c>
      <c r="T347" s="7" t="b">
        <f t="shared" si="72"/>
        <v>1</v>
      </c>
      <c r="U347" s="7" t="b">
        <f t="shared" si="73"/>
        <v>0</v>
      </c>
      <c r="W347" s="7">
        <f t="shared" si="74"/>
        <v>346</v>
      </c>
      <c r="X347" s="7">
        <f>'v-t_chart'!C347</f>
        <v>30.7</v>
      </c>
      <c r="Y347" s="7">
        <f t="shared" si="75"/>
        <v>100</v>
      </c>
      <c r="Z347" s="7">
        <f t="shared" si="76"/>
        <v>115</v>
      </c>
      <c r="AA347" s="7">
        <f t="shared" si="77"/>
        <v>90</v>
      </c>
      <c r="AB347" s="7">
        <f ca="1">calc_gear1!AS350*5+50</f>
        <v>55</v>
      </c>
      <c r="AC347" s="7">
        <f ca="1">IF(AND(calc_gear1!AT350=-1,calc_gear1!Z350=1),calc_gear1!AS350*5+50.5,IF(AND(calc_gear1!Y350=0,AB346-AC346=-0.5),calc_gear1!AS350*5+50.5,calc_gear1!O350*5+50.5))</f>
        <v>50.5</v>
      </c>
    </row>
    <row r="348" spans="1:29">
      <c r="A348" s="7">
        <v>347</v>
      </c>
      <c r="B348" s="7">
        <v>347</v>
      </c>
      <c r="C348" s="92" t="b">
        <v>0</v>
      </c>
      <c r="D348" s="69" t="b">
        <v>1</v>
      </c>
      <c r="E348" s="93" t="b">
        <v>0</v>
      </c>
      <c r="G348" s="7" t="b">
        <f t="shared" si="65"/>
        <v>0</v>
      </c>
      <c r="H348" s="7" t="b">
        <f t="shared" si="66"/>
        <v>1</v>
      </c>
      <c r="I348" s="7" t="b">
        <f t="shared" si="67"/>
        <v>0</v>
      </c>
      <c r="K348" s="92" t="b">
        <v>0</v>
      </c>
      <c r="L348" s="69" t="b">
        <v>1</v>
      </c>
      <c r="M348" s="93" t="b">
        <v>0</v>
      </c>
      <c r="N348" s="7">
        <v>347</v>
      </c>
      <c r="O348" s="7" t="b">
        <f t="shared" si="68"/>
        <v>0</v>
      </c>
      <c r="P348" s="7" t="b">
        <f t="shared" si="69"/>
        <v>1</v>
      </c>
      <c r="Q348" s="7" t="b">
        <f t="shared" si="70"/>
        <v>0</v>
      </c>
      <c r="S348" s="7" t="b">
        <f t="shared" si="71"/>
        <v>0</v>
      </c>
      <c r="T348" s="7" t="b">
        <f t="shared" si="72"/>
        <v>1</v>
      </c>
      <c r="U348" s="7" t="b">
        <f t="shared" si="73"/>
        <v>0</v>
      </c>
      <c r="W348" s="7">
        <f t="shared" si="74"/>
        <v>347</v>
      </c>
      <c r="X348" s="7">
        <f>'v-t_chart'!C348</f>
        <v>30.8</v>
      </c>
      <c r="Y348" s="7">
        <f t="shared" si="75"/>
        <v>100</v>
      </c>
      <c r="Z348" s="7">
        <f t="shared" si="76"/>
        <v>115</v>
      </c>
      <c r="AA348" s="7">
        <f t="shared" si="77"/>
        <v>90</v>
      </c>
      <c r="AB348" s="7">
        <f ca="1">calc_gear1!AS351*5+50</f>
        <v>55</v>
      </c>
      <c r="AC348" s="7">
        <f ca="1">IF(AND(calc_gear1!AT351=-1,calc_gear1!Z351=1),calc_gear1!AS351*5+50.5,IF(AND(calc_gear1!Y351=0,AB347-AC347=-0.5),calc_gear1!AS351*5+50.5,calc_gear1!O351*5+50.5))</f>
        <v>50.5</v>
      </c>
    </row>
    <row r="349" spans="1:29">
      <c r="A349" s="7">
        <v>348</v>
      </c>
      <c r="B349" s="7">
        <v>348</v>
      </c>
      <c r="C349" s="92" t="b">
        <v>0</v>
      </c>
      <c r="D349" s="69" t="b">
        <v>1</v>
      </c>
      <c r="E349" s="93" t="b">
        <v>0</v>
      </c>
      <c r="G349" s="7" t="b">
        <f t="shared" si="65"/>
        <v>0</v>
      </c>
      <c r="H349" s="7" t="b">
        <f t="shared" si="66"/>
        <v>1</v>
      </c>
      <c r="I349" s="7" t="b">
        <f t="shared" si="67"/>
        <v>0</v>
      </c>
      <c r="K349" s="92" t="b">
        <v>0</v>
      </c>
      <c r="L349" s="69" t="b">
        <v>1</v>
      </c>
      <c r="M349" s="93" t="b">
        <v>0</v>
      </c>
      <c r="N349" s="7">
        <v>348</v>
      </c>
      <c r="O349" s="7" t="b">
        <f t="shared" si="68"/>
        <v>0</v>
      </c>
      <c r="P349" s="7" t="b">
        <f t="shared" si="69"/>
        <v>1</v>
      </c>
      <c r="Q349" s="7" t="b">
        <f t="shared" si="70"/>
        <v>0</v>
      </c>
      <c r="S349" s="7" t="b">
        <f t="shared" si="71"/>
        <v>0</v>
      </c>
      <c r="T349" s="7" t="b">
        <f t="shared" si="72"/>
        <v>1</v>
      </c>
      <c r="U349" s="7" t="b">
        <f t="shared" si="73"/>
        <v>0</v>
      </c>
      <c r="W349" s="7">
        <f t="shared" si="74"/>
        <v>348</v>
      </c>
      <c r="X349" s="7">
        <f>'v-t_chart'!C349</f>
        <v>30.8</v>
      </c>
      <c r="Y349" s="7">
        <f t="shared" si="75"/>
        <v>100</v>
      </c>
      <c r="Z349" s="7">
        <f t="shared" si="76"/>
        <v>115</v>
      </c>
      <c r="AA349" s="7">
        <f t="shared" si="77"/>
        <v>90</v>
      </c>
      <c r="AB349" s="7">
        <f ca="1">calc_gear1!AS352*5+50</f>
        <v>55</v>
      </c>
      <c r="AC349" s="7">
        <f ca="1">IF(AND(calc_gear1!AT352=-1,calc_gear1!Z352=1),calc_gear1!AS352*5+50.5,IF(AND(calc_gear1!Y352=0,AB348-AC348=-0.5),calc_gear1!AS352*5+50.5,calc_gear1!O352*5+50.5))</f>
        <v>50.5</v>
      </c>
    </row>
    <row r="350" spans="1:29">
      <c r="A350" s="7">
        <v>349</v>
      </c>
      <c r="B350" s="7">
        <v>349</v>
      </c>
      <c r="C350" s="92" t="b">
        <v>0</v>
      </c>
      <c r="D350" s="69" t="b">
        <v>1</v>
      </c>
      <c r="E350" s="93" t="b">
        <v>0</v>
      </c>
      <c r="G350" s="7" t="b">
        <f t="shared" si="65"/>
        <v>0</v>
      </c>
      <c r="H350" s="7" t="b">
        <f t="shared" si="66"/>
        <v>1</v>
      </c>
      <c r="I350" s="7" t="b">
        <f t="shared" si="67"/>
        <v>0</v>
      </c>
      <c r="K350" s="92" t="b">
        <v>0</v>
      </c>
      <c r="L350" s="69" t="b">
        <v>1</v>
      </c>
      <c r="M350" s="93" t="b">
        <v>0</v>
      </c>
      <c r="N350" s="7">
        <v>349</v>
      </c>
      <c r="O350" s="7" t="b">
        <f t="shared" si="68"/>
        <v>0</v>
      </c>
      <c r="P350" s="7" t="b">
        <f t="shared" si="69"/>
        <v>1</v>
      </c>
      <c r="Q350" s="7" t="b">
        <f t="shared" si="70"/>
        <v>0</v>
      </c>
      <c r="S350" s="7" t="b">
        <f t="shared" si="71"/>
        <v>0</v>
      </c>
      <c r="T350" s="7" t="b">
        <f t="shared" si="72"/>
        <v>1</v>
      </c>
      <c r="U350" s="7" t="b">
        <f t="shared" si="73"/>
        <v>0</v>
      </c>
      <c r="W350" s="7">
        <f t="shared" si="74"/>
        <v>349</v>
      </c>
      <c r="X350" s="7">
        <f>'v-t_chart'!C350</f>
        <v>30.8</v>
      </c>
      <c r="Y350" s="7">
        <f t="shared" si="75"/>
        <v>100</v>
      </c>
      <c r="Z350" s="7">
        <f t="shared" si="76"/>
        <v>115</v>
      </c>
      <c r="AA350" s="7">
        <f t="shared" si="77"/>
        <v>90</v>
      </c>
      <c r="AB350" s="7">
        <f ca="1">calc_gear1!AS353*5+50</f>
        <v>55</v>
      </c>
      <c r="AC350" s="7">
        <f ca="1">IF(AND(calc_gear1!AT353=-1,calc_gear1!Z353=1),calc_gear1!AS353*5+50.5,IF(AND(calc_gear1!Y353=0,AB349-AC349=-0.5),calc_gear1!AS353*5+50.5,calc_gear1!O353*5+50.5))</f>
        <v>50.5</v>
      </c>
    </row>
    <row r="351" spans="1:29">
      <c r="A351" s="7">
        <v>350</v>
      </c>
      <c r="B351" s="7">
        <v>350</v>
      </c>
      <c r="C351" s="92" t="b">
        <v>0</v>
      </c>
      <c r="D351" s="69" t="b">
        <v>1</v>
      </c>
      <c r="E351" s="93" t="b">
        <v>0</v>
      </c>
      <c r="G351" s="7" t="b">
        <f t="shared" si="65"/>
        <v>0</v>
      </c>
      <c r="H351" s="7" t="b">
        <f t="shared" si="66"/>
        <v>1</v>
      </c>
      <c r="I351" s="7" t="b">
        <f t="shared" si="67"/>
        <v>0</v>
      </c>
      <c r="K351" s="92" t="b">
        <v>0</v>
      </c>
      <c r="L351" s="69" t="b">
        <v>1</v>
      </c>
      <c r="M351" s="93" t="b">
        <v>0</v>
      </c>
      <c r="N351" s="7">
        <v>350</v>
      </c>
      <c r="O351" s="7" t="b">
        <f t="shared" si="68"/>
        <v>0</v>
      </c>
      <c r="P351" s="7" t="b">
        <f t="shared" si="69"/>
        <v>1</v>
      </c>
      <c r="Q351" s="7" t="b">
        <f t="shared" si="70"/>
        <v>0</v>
      </c>
      <c r="S351" s="7" t="b">
        <f t="shared" si="71"/>
        <v>0</v>
      </c>
      <c r="T351" s="7" t="b">
        <f t="shared" si="72"/>
        <v>1</v>
      </c>
      <c r="U351" s="7" t="b">
        <f t="shared" si="73"/>
        <v>0</v>
      </c>
      <c r="W351" s="7">
        <f t="shared" si="74"/>
        <v>350</v>
      </c>
      <c r="X351" s="7">
        <f>'v-t_chart'!C351</f>
        <v>30.8</v>
      </c>
      <c r="Y351" s="7">
        <f t="shared" si="75"/>
        <v>100</v>
      </c>
      <c r="Z351" s="7">
        <f t="shared" si="76"/>
        <v>115</v>
      </c>
      <c r="AA351" s="7">
        <f t="shared" si="77"/>
        <v>90</v>
      </c>
      <c r="AB351" s="7">
        <f ca="1">calc_gear1!AS354*5+50</f>
        <v>55</v>
      </c>
      <c r="AC351" s="7">
        <f ca="1">IF(AND(calc_gear1!AT354=-1,calc_gear1!Z354=1),calc_gear1!AS354*5+50.5,IF(AND(calc_gear1!Y354=0,AB350-AC350=-0.5),calc_gear1!AS354*5+50.5,calc_gear1!O354*5+50.5))</f>
        <v>50.5</v>
      </c>
    </row>
    <row r="352" spans="1:29">
      <c r="A352" s="7">
        <v>351</v>
      </c>
      <c r="B352" s="7">
        <v>351</v>
      </c>
      <c r="C352" s="92" t="b">
        <v>0</v>
      </c>
      <c r="D352" s="69" t="b">
        <v>1</v>
      </c>
      <c r="E352" s="93" t="b">
        <v>0</v>
      </c>
      <c r="G352" s="7" t="b">
        <f t="shared" si="65"/>
        <v>0</v>
      </c>
      <c r="H352" s="7" t="b">
        <f t="shared" si="66"/>
        <v>1</v>
      </c>
      <c r="I352" s="7" t="b">
        <f t="shared" si="67"/>
        <v>0</v>
      </c>
      <c r="K352" s="92" t="b">
        <v>0</v>
      </c>
      <c r="L352" s="69" t="b">
        <v>1</v>
      </c>
      <c r="M352" s="93" t="b">
        <v>0</v>
      </c>
      <c r="N352" s="7">
        <v>351</v>
      </c>
      <c r="O352" s="7" t="b">
        <f t="shared" si="68"/>
        <v>0</v>
      </c>
      <c r="P352" s="7" t="b">
        <f t="shared" si="69"/>
        <v>1</v>
      </c>
      <c r="Q352" s="7" t="b">
        <f t="shared" si="70"/>
        <v>0</v>
      </c>
      <c r="S352" s="7" t="b">
        <f t="shared" si="71"/>
        <v>0</v>
      </c>
      <c r="T352" s="7" t="b">
        <f t="shared" si="72"/>
        <v>1</v>
      </c>
      <c r="U352" s="7" t="b">
        <f t="shared" si="73"/>
        <v>0</v>
      </c>
      <c r="W352" s="7">
        <f t="shared" si="74"/>
        <v>351</v>
      </c>
      <c r="X352" s="7">
        <f>'v-t_chart'!C352</f>
        <v>30.8</v>
      </c>
      <c r="Y352" s="7">
        <f t="shared" si="75"/>
        <v>100</v>
      </c>
      <c r="Z352" s="7">
        <f t="shared" si="76"/>
        <v>115</v>
      </c>
      <c r="AA352" s="7">
        <f t="shared" si="77"/>
        <v>90</v>
      </c>
      <c r="AB352" s="7">
        <f ca="1">calc_gear1!AS355*5+50</f>
        <v>55</v>
      </c>
      <c r="AC352" s="7">
        <f ca="1">IF(AND(calc_gear1!AT355=-1,calc_gear1!Z355=1),calc_gear1!AS355*5+50.5,IF(AND(calc_gear1!Y355=0,AB351-AC351=-0.5),calc_gear1!AS355*5+50.5,calc_gear1!O355*5+50.5))</f>
        <v>50.5</v>
      </c>
    </row>
    <row r="353" spans="1:29">
      <c r="A353" s="7">
        <v>352</v>
      </c>
      <c r="B353" s="7">
        <v>352</v>
      </c>
      <c r="C353" s="92" t="b">
        <v>0</v>
      </c>
      <c r="D353" s="69" t="b">
        <v>1</v>
      </c>
      <c r="E353" s="93" t="b">
        <v>0</v>
      </c>
      <c r="G353" s="7" t="b">
        <f t="shared" si="65"/>
        <v>0</v>
      </c>
      <c r="H353" s="7" t="b">
        <f t="shared" si="66"/>
        <v>1</v>
      </c>
      <c r="I353" s="7" t="b">
        <f t="shared" si="67"/>
        <v>0</v>
      </c>
      <c r="K353" s="92" t="b">
        <v>0</v>
      </c>
      <c r="L353" s="69" t="b">
        <v>1</v>
      </c>
      <c r="M353" s="93" t="b">
        <v>0</v>
      </c>
      <c r="N353" s="7">
        <v>352</v>
      </c>
      <c r="O353" s="7" t="b">
        <f t="shared" si="68"/>
        <v>0</v>
      </c>
      <c r="P353" s="7" t="b">
        <f t="shared" si="69"/>
        <v>1</v>
      </c>
      <c r="Q353" s="7" t="b">
        <f t="shared" si="70"/>
        <v>0</v>
      </c>
      <c r="S353" s="7" t="b">
        <f t="shared" si="71"/>
        <v>0</v>
      </c>
      <c r="T353" s="7" t="b">
        <f t="shared" si="72"/>
        <v>1</v>
      </c>
      <c r="U353" s="7" t="b">
        <f t="shared" si="73"/>
        <v>0</v>
      </c>
      <c r="W353" s="7">
        <f t="shared" si="74"/>
        <v>352</v>
      </c>
      <c r="X353" s="7">
        <f>'v-t_chart'!C353</f>
        <v>30.8</v>
      </c>
      <c r="Y353" s="7">
        <f t="shared" si="75"/>
        <v>100</v>
      </c>
      <c r="Z353" s="7">
        <f t="shared" si="76"/>
        <v>115</v>
      </c>
      <c r="AA353" s="7">
        <f t="shared" si="77"/>
        <v>90</v>
      </c>
      <c r="AB353" s="7">
        <f ca="1">calc_gear1!AS356*5+50</f>
        <v>55</v>
      </c>
      <c r="AC353" s="7">
        <f ca="1">IF(AND(calc_gear1!AT356=-1,calc_gear1!Z356=1),calc_gear1!AS356*5+50.5,IF(AND(calc_gear1!Y356=0,AB352-AC352=-0.5),calc_gear1!AS356*5+50.5,calc_gear1!O356*5+50.5))</f>
        <v>50.5</v>
      </c>
    </row>
    <row r="354" spans="1:29">
      <c r="A354" s="7">
        <v>353</v>
      </c>
      <c r="B354" s="7">
        <v>353</v>
      </c>
      <c r="C354" s="92" t="b">
        <v>0</v>
      </c>
      <c r="D354" s="69" t="b">
        <v>1</v>
      </c>
      <c r="E354" s="93" t="b">
        <v>0</v>
      </c>
      <c r="G354" s="7" t="b">
        <f t="shared" si="65"/>
        <v>0</v>
      </c>
      <c r="H354" s="7" t="b">
        <f t="shared" si="66"/>
        <v>1</v>
      </c>
      <c r="I354" s="7" t="b">
        <f t="shared" si="67"/>
        <v>0</v>
      </c>
      <c r="K354" s="92" t="b">
        <v>0</v>
      </c>
      <c r="L354" s="69" t="b">
        <v>1</v>
      </c>
      <c r="M354" s="93" t="b">
        <v>0</v>
      </c>
      <c r="N354" s="7">
        <v>353</v>
      </c>
      <c r="O354" s="7" t="b">
        <f t="shared" si="68"/>
        <v>0</v>
      </c>
      <c r="P354" s="7" t="b">
        <f t="shared" si="69"/>
        <v>1</v>
      </c>
      <c r="Q354" s="7" t="b">
        <f t="shared" si="70"/>
        <v>0</v>
      </c>
      <c r="S354" s="7" t="b">
        <f t="shared" si="71"/>
        <v>0</v>
      </c>
      <c r="T354" s="7" t="b">
        <f t="shared" si="72"/>
        <v>1</v>
      </c>
      <c r="U354" s="7" t="b">
        <f t="shared" si="73"/>
        <v>0</v>
      </c>
      <c r="W354" s="7">
        <f t="shared" si="74"/>
        <v>353</v>
      </c>
      <c r="X354" s="7">
        <f>'v-t_chart'!C354</f>
        <v>30.8</v>
      </c>
      <c r="Y354" s="7">
        <f t="shared" si="75"/>
        <v>100</v>
      </c>
      <c r="Z354" s="7">
        <f t="shared" si="76"/>
        <v>115</v>
      </c>
      <c r="AA354" s="7">
        <f t="shared" si="77"/>
        <v>90</v>
      </c>
      <c r="AB354" s="7">
        <f ca="1">calc_gear1!AS357*5+50</f>
        <v>55</v>
      </c>
      <c r="AC354" s="7">
        <f ca="1">IF(AND(calc_gear1!AT357=-1,calc_gear1!Z357=1),calc_gear1!AS357*5+50.5,IF(AND(calc_gear1!Y357=0,AB353-AC353=-0.5),calc_gear1!AS357*5+50.5,calc_gear1!O357*5+50.5))</f>
        <v>50.5</v>
      </c>
    </row>
    <row r="355" spans="1:29">
      <c r="A355" s="7">
        <v>354</v>
      </c>
      <c r="B355" s="7">
        <v>354</v>
      </c>
      <c r="C355" s="92" t="b">
        <v>0</v>
      </c>
      <c r="D355" s="69" t="b">
        <v>1</v>
      </c>
      <c r="E355" s="93" t="b">
        <v>0</v>
      </c>
      <c r="G355" s="7" t="b">
        <f t="shared" si="65"/>
        <v>0</v>
      </c>
      <c r="H355" s="7" t="b">
        <f t="shared" si="66"/>
        <v>1</v>
      </c>
      <c r="I355" s="7" t="b">
        <f t="shared" si="67"/>
        <v>0</v>
      </c>
      <c r="K355" s="92" t="b">
        <v>0</v>
      </c>
      <c r="L355" s="69" t="b">
        <v>1</v>
      </c>
      <c r="M355" s="93" t="b">
        <v>0</v>
      </c>
      <c r="N355" s="7">
        <v>354</v>
      </c>
      <c r="O355" s="7" t="b">
        <f t="shared" si="68"/>
        <v>0</v>
      </c>
      <c r="P355" s="7" t="b">
        <f t="shared" si="69"/>
        <v>1</v>
      </c>
      <c r="Q355" s="7" t="b">
        <f t="shared" si="70"/>
        <v>0</v>
      </c>
      <c r="S355" s="7" t="b">
        <f t="shared" si="71"/>
        <v>0</v>
      </c>
      <c r="T355" s="7" t="b">
        <f t="shared" si="72"/>
        <v>1</v>
      </c>
      <c r="U355" s="7" t="b">
        <f t="shared" si="73"/>
        <v>0</v>
      </c>
      <c r="W355" s="7">
        <f t="shared" si="74"/>
        <v>354</v>
      </c>
      <c r="X355" s="7">
        <f>'v-t_chart'!C355</f>
        <v>30.9</v>
      </c>
      <c r="Y355" s="7">
        <f t="shared" si="75"/>
        <v>100</v>
      </c>
      <c r="Z355" s="7">
        <f t="shared" si="76"/>
        <v>115</v>
      </c>
      <c r="AA355" s="7">
        <f t="shared" si="77"/>
        <v>90</v>
      </c>
      <c r="AB355" s="7">
        <f ca="1">calc_gear1!AS358*5+50</f>
        <v>55</v>
      </c>
      <c r="AC355" s="7">
        <f ca="1">IF(AND(calc_gear1!AT358=-1,calc_gear1!Z358=1),calc_gear1!AS358*5+50.5,IF(AND(calc_gear1!Y358=0,AB354-AC354=-0.5),calc_gear1!AS358*5+50.5,calc_gear1!O358*5+50.5))</f>
        <v>50.5</v>
      </c>
    </row>
    <row r="356" spans="1:29">
      <c r="A356" s="7">
        <v>355</v>
      </c>
      <c r="B356" s="7">
        <v>355</v>
      </c>
      <c r="C356" s="92" t="b">
        <v>0</v>
      </c>
      <c r="D356" s="69" t="b">
        <v>1</v>
      </c>
      <c r="E356" s="93" t="b">
        <v>0</v>
      </c>
      <c r="G356" s="7" t="b">
        <f t="shared" si="65"/>
        <v>0</v>
      </c>
      <c r="H356" s="7" t="b">
        <f t="shared" si="66"/>
        <v>1</v>
      </c>
      <c r="I356" s="7" t="b">
        <f t="shared" si="67"/>
        <v>0</v>
      </c>
      <c r="K356" s="92" t="b">
        <v>0</v>
      </c>
      <c r="L356" s="69" t="b">
        <v>1</v>
      </c>
      <c r="M356" s="93" t="b">
        <v>0</v>
      </c>
      <c r="N356" s="7">
        <v>355</v>
      </c>
      <c r="O356" s="7" t="b">
        <f t="shared" si="68"/>
        <v>0</v>
      </c>
      <c r="P356" s="7" t="b">
        <f t="shared" si="69"/>
        <v>1</v>
      </c>
      <c r="Q356" s="7" t="b">
        <f t="shared" si="70"/>
        <v>0</v>
      </c>
      <c r="S356" s="7" t="b">
        <f t="shared" si="71"/>
        <v>0</v>
      </c>
      <c r="T356" s="7" t="b">
        <f t="shared" si="72"/>
        <v>1</v>
      </c>
      <c r="U356" s="7" t="b">
        <f t="shared" si="73"/>
        <v>0</v>
      </c>
      <c r="W356" s="7">
        <f t="shared" si="74"/>
        <v>355</v>
      </c>
      <c r="X356" s="7">
        <f>'v-t_chart'!C356</f>
        <v>30.9</v>
      </c>
      <c r="Y356" s="7">
        <f t="shared" si="75"/>
        <v>100</v>
      </c>
      <c r="Z356" s="7">
        <f t="shared" si="76"/>
        <v>115</v>
      </c>
      <c r="AA356" s="7">
        <f t="shared" si="77"/>
        <v>90</v>
      </c>
      <c r="AB356" s="7">
        <f ca="1">calc_gear1!AS359*5+50</f>
        <v>55</v>
      </c>
      <c r="AC356" s="7">
        <f ca="1">IF(AND(calc_gear1!AT359=-1,calc_gear1!Z359=1),calc_gear1!AS359*5+50.5,IF(AND(calc_gear1!Y359=0,AB355-AC355=-0.5),calc_gear1!AS359*5+50.5,calc_gear1!O359*5+50.5))</f>
        <v>50.5</v>
      </c>
    </row>
    <row r="357" spans="1:29">
      <c r="A357" s="7">
        <v>356</v>
      </c>
      <c r="B357" s="7">
        <v>356</v>
      </c>
      <c r="C357" s="92" t="b">
        <v>0</v>
      </c>
      <c r="D357" s="69" t="b">
        <v>1</v>
      </c>
      <c r="E357" s="93" t="b">
        <v>0</v>
      </c>
      <c r="G357" s="7" t="b">
        <f t="shared" si="65"/>
        <v>0</v>
      </c>
      <c r="H357" s="7" t="b">
        <f t="shared" si="66"/>
        <v>1</v>
      </c>
      <c r="I357" s="7" t="b">
        <f t="shared" si="67"/>
        <v>0</v>
      </c>
      <c r="K357" s="92" t="b">
        <v>0</v>
      </c>
      <c r="L357" s="69" t="b">
        <v>1</v>
      </c>
      <c r="M357" s="93" t="b">
        <v>0</v>
      </c>
      <c r="N357" s="7">
        <v>356</v>
      </c>
      <c r="O357" s="7" t="b">
        <f t="shared" si="68"/>
        <v>0</v>
      </c>
      <c r="P357" s="7" t="b">
        <f t="shared" si="69"/>
        <v>1</v>
      </c>
      <c r="Q357" s="7" t="b">
        <f t="shared" si="70"/>
        <v>0</v>
      </c>
      <c r="S357" s="7" t="b">
        <f t="shared" si="71"/>
        <v>0</v>
      </c>
      <c r="T357" s="7" t="b">
        <f t="shared" si="72"/>
        <v>1</v>
      </c>
      <c r="U357" s="7" t="b">
        <f t="shared" si="73"/>
        <v>0</v>
      </c>
      <c r="W357" s="7">
        <f t="shared" si="74"/>
        <v>356</v>
      </c>
      <c r="X357" s="7">
        <f>'v-t_chart'!C357</f>
        <v>30.9</v>
      </c>
      <c r="Y357" s="7">
        <f t="shared" si="75"/>
        <v>100</v>
      </c>
      <c r="Z357" s="7">
        <f t="shared" si="76"/>
        <v>115</v>
      </c>
      <c r="AA357" s="7">
        <f t="shared" si="77"/>
        <v>90</v>
      </c>
      <c r="AB357" s="7">
        <f ca="1">calc_gear1!AS360*5+50</f>
        <v>55</v>
      </c>
      <c r="AC357" s="7">
        <f ca="1">IF(AND(calc_gear1!AT360=-1,calc_gear1!Z360=1),calc_gear1!AS360*5+50.5,IF(AND(calc_gear1!Y360=0,AB356-AC356=-0.5),calc_gear1!AS360*5+50.5,calc_gear1!O360*5+50.5))</f>
        <v>50.5</v>
      </c>
    </row>
    <row r="358" spans="1:29">
      <c r="A358" s="7">
        <v>357</v>
      </c>
      <c r="B358" s="7">
        <v>357</v>
      </c>
      <c r="C358" s="92" t="b">
        <v>0</v>
      </c>
      <c r="D358" s="69" t="b">
        <v>1</v>
      </c>
      <c r="E358" s="93" t="b">
        <v>0</v>
      </c>
      <c r="G358" s="7" t="b">
        <f t="shared" si="65"/>
        <v>0</v>
      </c>
      <c r="H358" s="7" t="b">
        <f t="shared" si="66"/>
        <v>1</v>
      </c>
      <c r="I358" s="7" t="b">
        <f t="shared" si="67"/>
        <v>0</v>
      </c>
      <c r="K358" s="92" t="b">
        <v>0</v>
      </c>
      <c r="L358" s="69" t="b">
        <v>1</v>
      </c>
      <c r="M358" s="93" t="b">
        <v>0</v>
      </c>
      <c r="N358" s="7">
        <v>357</v>
      </c>
      <c r="O358" s="7" t="b">
        <f t="shared" si="68"/>
        <v>0</v>
      </c>
      <c r="P358" s="7" t="b">
        <f t="shared" si="69"/>
        <v>1</v>
      </c>
      <c r="Q358" s="7" t="b">
        <f t="shared" si="70"/>
        <v>0</v>
      </c>
      <c r="S358" s="7" t="b">
        <f t="shared" si="71"/>
        <v>0</v>
      </c>
      <c r="T358" s="7" t="b">
        <f t="shared" si="72"/>
        <v>1</v>
      </c>
      <c r="U358" s="7" t="b">
        <f t="shared" si="73"/>
        <v>0</v>
      </c>
      <c r="W358" s="7">
        <f t="shared" si="74"/>
        <v>357</v>
      </c>
      <c r="X358" s="7">
        <f>'v-t_chart'!C358</f>
        <v>30.8</v>
      </c>
      <c r="Y358" s="7">
        <f t="shared" si="75"/>
        <v>100</v>
      </c>
      <c r="Z358" s="7">
        <f t="shared" si="76"/>
        <v>115</v>
      </c>
      <c r="AA358" s="7">
        <f t="shared" si="77"/>
        <v>90</v>
      </c>
      <c r="AB358" s="7">
        <f ca="1">calc_gear1!AS361*5+50</f>
        <v>55</v>
      </c>
      <c r="AC358" s="7">
        <f ca="1">IF(AND(calc_gear1!AT361=-1,calc_gear1!Z361=1),calc_gear1!AS361*5+50.5,IF(AND(calc_gear1!Y361=0,AB357-AC357=-0.5),calc_gear1!AS361*5+50.5,calc_gear1!O361*5+50.5))</f>
        <v>50.5</v>
      </c>
    </row>
    <row r="359" spans="1:29">
      <c r="A359" s="7">
        <v>358</v>
      </c>
      <c r="B359" s="7">
        <v>358</v>
      </c>
      <c r="C359" s="92" t="b">
        <v>0</v>
      </c>
      <c r="D359" s="69" t="b">
        <v>1</v>
      </c>
      <c r="E359" s="93" t="b">
        <v>0</v>
      </c>
      <c r="G359" s="7" t="b">
        <f t="shared" si="65"/>
        <v>0</v>
      </c>
      <c r="H359" s="7" t="b">
        <f t="shared" si="66"/>
        <v>1</v>
      </c>
      <c r="I359" s="7" t="b">
        <f t="shared" si="67"/>
        <v>0</v>
      </c>
      <c r="K359" s="92" t="b">
        <v>0</v>
      </c>
      <c r="L359" s="69" t="b">
        <v>1</v>
      </c>
      <c r="M359" s="93" t="b">
        <v>0</v>
      </c>
      <c r="N359" s="7">
        <v>358</v>
      </c>
      <c r="O359" s="7" t="b">
        <f t="shared" si="68"/>
        <v>0</v>
      </c>
      <c r="P359" s="7" t="b">
        <f t="shared" si="69"/>
        <v>1</v>
      </c>
      <c r="Q359" s="7" t="b">
        <f t="shared" si="70"/>
        <v>0</v>
      </c>
      <c r="S359" s="7" t="b">
        <f t="shared" si="71"/>
        <v>0</v>
      </c>
      <c r="T359" s="7" t="b">
        <f t="shared" si="72"/>
        <v>1</v>
      </c>
      <c r="U359" s="7" t="b">
        <f t="shared" si="73"/>
        <v>0</v>
      </c>
      <c r="W359" s="7">
        <f t="shared" si="74"/>
        <v>358</v>
      </c>
      <c r="X359" s="7">
        <f>'v-t_chart'!C359</f>
        <v>30.4</v>
      </c>
      <c r="Y359" s="7">
        <f t="shared" si="75"/>
        <v>100</v>
      </c>
      <c r="Z359" s="7">
        <f t="shared" si="76"/>
        <v>115</v>
      </c>
      <c r="AA359" s="7">
        <f t="shared" si="77"/>
        <v>90</v>
      </c>
      <c r="AB359" s="7">
        <f ca="1">calc_gear1!AS362*5+50</f>
        <v>55</v>
      </c>
      <c r="AC359" s="7">
        <f ca="1">IF(AND(calc_gear1!AT362=-1,calc_gear1!Z362=1),calc_gear1!AS362*5+50.5,IF(AND(calc_gear1!Y362=0,AB358-AC358=-0.5),calc_gear1!AS362*5+50.5,calc_gear1!O362*5+50.5))</f>
        <v>50.5</v>
      </c>
    </row>
    <row r="360" spans="1:29">
      <c r="A360" s="7">
        <v>359</v>
      </c>
      <c r="B360" s="7">
        <v>359</v>
      </c>
      <c r="C360" s="92" t="b">
        <v>0</v>
      </c>
      <c r="D360" s="69" t="b">
        <v>1</v>
      </c>
      <c r="E360" s="93" t="b">
        <v>0</v>
      </c>
      <c r="G360" s="7" t="b">
        <f t="shared" si="65"/>
        <v>0</v>
      </c>
      <c r="H360" s="7" t="b">
        <f t="shared" si="66"/>
        <v>1</v>
      </c>
      <c r="I360" s="7" t="b">
        <f t="shared" si="67"/>
        <v>0</v>
      </c>
      <c r="K360" s="92" t="b">
        <v>0</v>
      </c>
      <c r="L360" s="69" t="b">
        <v>1</v>
      </c>
      <c r="M360" s="93" t="b">
        <v>0</v>
      </c>
      <c r="N360" s="7">
        <v>359</v>
      </c>
      <c r="O360" s="7" t="b">
        <f t="shared" si="68"/>
        <v>0</v>
      </c>
      <c r="P360" s="7" t="b">
        <f t="shared" si="69"/>
        <v>1</v>
      </c>
      <c r="Q360" s="7" t="b">
        <f t="shared" si="70"/>
        <v>0</v>
      </c>
      <c r="S360" s="7" t="b">
        <f t="shared" si="71"/>
        <v>0</v>
      </c>
      <c r="T360" s="7" t="b">
        <f t="shared" si="72"/>
        <v>1</v>
      </c>
      <c r="U360" s="7" t="b">
        <f t="shared" si="73"/>
        <v>0</v>
      </c>
      <c r="W360" s="7">
        <f t="shared" si="74"/>
        <v>359</v>
      </c>
      <c r="X360" s="7">
        <f>'v-t_chart'!C360</f>
        <v>29.6</v>
      </c>
      <c r="Y360" s="7">
        <f t="shared" si="75"/>
        <v>100</v>
      </c>
      <c r="Z360" s="7">
        <f t="shared" si="76"/>
        <v>115</v>
      </c>
      <c r="AA360" s="7">
        <f t="shared" si="77"/>
        <v>90</v>
      </c>
      <c r="AB360" s="7">
        <f ca="1">calc_gear1!AS363*5+50</f>
        <v>55</v>
      </c>
      <c r="AC360" s="7">
        <f ca="1">IF(AND(calc_gear1!AT363=-1,calc_gear1!Z363=1),calc_gear1!AS363*5+50.5,IF(AND(calc_gear1!Y363=0,AB359-AC359=-0.5),calc_gear1!AS363*5+50.5,calc_gear1!O363*5+50.5))</f>
        <v>50.5</v>
      </c>
    </row>
    <row r="361" spans="1:29">
      <c r="A361" s="7">
        <v>360</v>
      </c>
      <c r="B361" s="7">
        <v>360</v>
      </c>
      <c r="C361" s="92" t="b">
        <v>0</v>
      </c>
      <c r="D361" s="69" t="b">
        <v>1</v>
      </c>
      <c r="E361" s="93" t="b">
        <v>0</v>
      </c>
      <c r="G361" s="7" t="b">
        <f t="shared" si="65"/>
        <v>0</v>
      </c>
      <c r="H361" s="7" t="b">
        <f t="shared" si="66"/>
        <v>1</v>
      </c>
      <c r="I361" s="7" t="b">
        <f t="shared" si="67"/>
        <v>0</v>
      </c>
      <c r="K361" s="92" t="b">
        <v>0</v>
      </c>
      <c r="L361" s="69" t="b">
        <v>1</v>
      </c>
      <c r="M361" s="93" t="b">
        <v>0</v>
      </c>
      <c r="N361" s="7">
        <v>360</v>
      </c>
      <c r="O361" s="7" t="b">
        <f t="shared" si="68"/>
        <v>0</v>
      </c>
      <c r="P361" s="7" t="b">
        <f t="shared" si="69"/>
        <v>1</v>
      </c>
      <c r="Q361" s="7" t="b">
        <f t="shared" si="70"/>
        <v>0</v>
      </c>
      <c r="S361" s="7" t="b">
        <f t="shared" si="71"/>
        <v>0</v>
      </c>
      <c r="T361" s="7" t="b">
        <f t="shared" si="72"/>
        <v>1</v>
      </c>
      <c r="U361" s="7" t="b">
        <f t="shared" si="73"/>
        <v>0</v>
      </c>
      <c r="W361" s="7">
        <f t="shared" si="74"/>
        <v>360</v>
      </c>
      <c r="X361" s="7">
        <f>'v-t_chart'!C361</f>
        <v>28.4</v>
      </c>
      <c r="Y361" s="7">
        <f t="shared" si="75"/>
        <v>100</v>
      </c>
      <c r="Z361" s="7">
        <f t="shared" si="76"/>
        <v>115</v>
      </c>
      <c r="AA361" s="7">
        <f t="shared" si="77"/>
        <v>90</v>
      </c>
      <c r="AB361" s="7">
        <f ca="1">calc_gear1!AS364*5+50</f>
        <v>55</v>
      </c>
      <c r="AC361" s="7">
        <f ca="1">IF(AND(calc_gear1!AT364=-1,calc_gear1!Z364=1),calc_gear1!AS364*5+50.5,IF(AND(calc_gear1!Y364=0,AB360-AC360=-0.5),calc_gear1!AS364*5+50.5,calc_gear1!O364*5+50.5))</f>
        <v>50.5</v>
      </c>
    </row>
    <row r="362" spans="1:29">
      <c r="A362" s="7">
        <v>361</v>
      </c>
      <c r="B362" s="7">
        <v>361</v>
      </c>
      <c r="C362" s="92" t="b">
        <v>0</v>
      </c>
      <c r="D362" s="69" t="b">
        <v>1</v>
      </c>
      <c r="E362" s="93" t="b">
        <v>0</v>
      </c>
      <c r="G362" s="7" t="b">
        <f t="shared" si="65"/>
        <v>0</v>
      </c>
      <c r="H362" s="7" t="b">
        <f t="shared" si="66"/>
        <v>1</v>
      </c>
      <c r="I362" s="7" t="b">
        <f t="shared" si="67"/>
        <v>0</v>
      </c>
      <c r="K362" s="92" t="b">
        <v>0</v>
      </c>
      <c r="L362" s="69" t="b">
        <v>1</v>
      </c>
      <c r="M362" s="93" t="b">
        <v>0</v>
      </c>
      <c r="N362" s="7">
        <v>361</v>
      </c>
      <c r="O362" s="7" t="b">
        <f t="shared" si="68"/>
        <v>0</v>
      </c>
      <c r="P362" s="7" t="b">
        <f t="shared" si="69"/>
        <v>1</v>
      </c>
      <c r="Q362" s="7" t="b">
        <f t="shared" si="70"/>
        <v>0</v>
      </c>
      <c r="S362" s="7" t="b">
        <f t="shared" si="71"/>
        <v>0</v>
      </c>
      <c r="T362" s="7" t="b">
        <f t="shared" si="72"/>
        <v>1</v>
      </c>
      <c r="U362" s="7" t="b">
        <f t="shared" si="73"/>
        <v>0</v>
      </c>
      <c r="W362" s="7">
        <f t="shared" si="74"/>
        <v>361</v>
      </c>
      <c r="X362" s="7">
        <f>'v-t_chart'!C362</f>
        <v>27.1</v>
      </c>
      <c r="Y362" s="7">
        <f t="shared" si="75"/>
        <v>100</v>
      </c>
      <c r="Z362" s="7">
        <f t="shared" si="76"/>
        <v>115</v>
      </c>
      <c r="AA362" s="7">
        <f t="shared" si="77"/>
        <v>90</v>
      </c>
      <c r="AB362" s="7">
        <f ca="1">calc_gear1!AS365*5+50</f>
        <v>55</v>
      </c>
      <c r="AC362" s="7">
        <f ca="1">IF(AND(calc_gear1!AT365=-1,calc_gear1!Z365=1),calc_gear1!AS365*5+50.5,IF(AND(calc_gear1!Y365=0,AB361-AC361=-0.5),calc_gear1!AS365*5+50.5,calc_gear1!O365*5+50.5))</f>
        <v>50.5</v>
      </c>
    </row>
    <row r="363" spans="1:29">
      <c r="A363" s="7">
        <v>362</v>
      </c>
      <c r="B363" s="7">
        <v>362</v>
      </c>
      <c r="C363" s="92" t="b">
        <v>0</v>
      </c>
      <c r="D363" s="69" t="b">
        <v>1</v>
      </c>
      <c r="E363" s="93" t="b">
        <v>0</v>
      </c>
      <c r="G363" s="7" t="b">
        <f t="shared" si="65"/>
        <v>0</v>
      </c>
      <c r="H363" s="7" t="b">
        <f t="shared" si="66"/>
        <v>1</v>
      </c>
      <c r="I363" s="7" t="b">
        <f t="shared" si="67"/>
        <v>0</v>
      </c>
      <c r="K363" s="92" t="b">
        <v>0</v>
      </c>
      <c r="L363" s="69" t="b">
        <v>1</v>
      </c>
      <c r="M363" s="93" t="b">
        <v>0</v>
      </c>
      <c r="N363" s="7">
        <v>362</v>
      </c>
      <c r="O363" s="7" t="b">
        <f t="shared" si="68"/>
        <v>0</v>
      </c>
      <c r="P363" s="7" t="b">
        <f t="shared" si="69"/>
        <v>1</v>
      </c>
      <c r="Q363" s="7" t="b">
        <f t="shared" si="70"/>
        <v>0</v>
      </c>
      <c r="S363" s="7" t="b">
        <f t="shared" si="71"/>
        <v>0</v>
      </c>
      <c r="T363" s="7" t="b">
        <f t="shared" si="72"/>
        <v>1</v>
      </c>
      <c r="U363" s="7" t="b">
        <f t="shared" si="73"/>
        <v>0</v>
      </c>
      <c r="W363" s="7">
        <f t="shared" si="74"/>
        <v>362</v>
      </c>
      <c r="X363" s="7">
        <f>'v-t_chart'!C363</f>
        <v>26</v>
      </c>
      <c r="Y363" s="7">
        <f t="shared" si="75"/>
        <v>100</v>
      </c>
      <c r="Z363" s="7">
        <f t="shared" si="76"/>
        <v>115</v>
      </c>
      <c r="AA363" s="7">
        <f t="shared" si="77"/>
        <v>90</v>
      </c>
      <c r="AB363" s="7">
        <f ca="1">calc_gear1!AS366*5+50</f>
        <v>55</v>
      </c>
      <c r="AC363" s="7">
        <f ca="1">IF(AND(calc_gear1!AT366=-1,calc_gear1!Z366=1),calc_gear1!AS366*5+50.5,IF(AND(calc_gear1!Y366=0,AB362-AC362=-0.5),calc_gear1!AS366*5+50.5,calc_gear1!O366*5+50.5))</f>
        <v>50.5</v>
      </c>
    </row>
    <row r="364" spans="1:29">
      <c r="A364" s="7">
        <v>363</v>
      </c>
      <c r="B364" s="7">
        <v>363</v>
      </c>
      <c r="C364" s="92" t="b">
        <v>0</v>
      </c>
      <c r="D364" s="69" t="b">
        <v>1</v>
      </c>
      <c r="E364" s="93" t="b">
        <v>0</v>
      </c>
      <c r="G364" s="7" t="b">
        <f t="shared" si="65"/>
        <v>0</v>
      </c>
      <c r="H364" s="7" t="b">
        <f t="shared" si="66"/>
        <v>1</v>
      </c>
      <c r="I364" s="7" t="b">
        <f t="shared" si="67"/>
        <v>0</v>
      </c>
      <c r="K364" s="92" t="b">
        <v>0</v>
      </c>
      <c r="L364" s="69" t="b">
        <v>1</v>
      </c>
      <c r="M364" s="93" t="b">
        <v>0</v>
      </c>
      <c r="N364" s="7">
        <v>363</v>
      </c>
      <c r="O364" s="7" t="b">
        <f t="shared" si="68"/>
        <v>0</v>
      </c>
      <c r="P364" s="7" t="b">
        <f t="shared" si="69"/>
        <v>1</v>
      </c>
      <c r="Q364" s="7" t="b">
        <f t="shared" si="70"/>
        <v>0</v>
      </c>
      <c r="S364" s="7" t="b">
        <f t="shared" si="71"/>
        <v>0</v>
      </c>
      <c r="T364" s="7" t="b">
        <f t="shared" si="72"/>
        <v>1</v>
      </c>
      <c r="U364" s="7" t="b">
        <f t="shared" si="73"/>
        <v>0</v>
      </c>
      <c r="W364" s="7">
        <f t="shared" si="74"/>
        <v>363</v>
      </c>
      <c r="X364" s="7">
        <f>'v-t_chart'!C364</f>
        <v>25.4</v>
      </c>
      <c r="Y364" s="7">
        <f t="shared" si="75"/>
        <v>100</v>
      </c>
      <c r="Z364" s="7">
        <f t="shared" si="76"/>
        <v>115</v>
      </c>
      <c r="AA364" s="7">
        <f t="shared" si="77"/>
        <v>90</v>
      </c>
      <c r="AB364" s="7">
        <f ca="1">calc_gear1!AS367*5+50</f>
        <v>55</v>
      </c>
      <c r="AC364" s="7">
        <f ca="1">IF(AND(calc_gear1!AT367=-1,calc_gear1!Z367=1),calc_gear1!AS367*5+50.5,IF(AND(calc_gear1!Y367=0,AB363-AC363=-0.5),calc_gear1!AS367*5+50.5,calc_gear1!O367*5+50.5))</f>
        <v>50.5</v>
      </c>
    </row>
    <row r="365" spans="1:29">
      <c r="A365" s="7">
        <v>364</v>
      </c>
      <c r="B365" s="7">
        <v>364</v>
      </c>
      <c r="C365" s="92" t="b">
        <v>0</v>
      </c>
      <c r="D365" s="69" t="b">
        <v>1</v>
      </c>
      <c r="E365" s="93" t="b">
        <v>0</v>
      </c>
      <c r="G365" s="7" t="b">
        <f t="shared" si="65"/>
        <v>0</v>
      </c>
      <c r="H365" s="7" t="b">
        <f t="shared" si="66"/>
        <v>1</v>
      </c>
      <c r="I365" s="7" t="b">
        <f t="shared" si="67"/>
        <v>0</v>
      </c>
      <c r="K365" s="92" t="b">
        <v>0</v>
      </c>
      <c r="L365" s="69" t="b">
        <v>1</v>
      </c>
      <c r="M365" s="93" t="b">
        <v>0</v>
      </c>
      <c r="N365" s="7">
        <v>364</v>
      </c>
      <c r="O365" s="7" t="b">
        <f t="shared" si="68"/>
        <v>0</v>
      </c>
      <c r="P365" s="7" t="b">
        <f t="shared" si="69"/>
        <v>1</v>
      </c>
      <c r="Q365" s="7" t="b">
        <f t="shared" si="70"/>
        <v>0</v>
      </c>
      <c r="S365" s="7" t="b">
        <f t="shared" si="71"/>
        <v>0</v>
      </c>
      <c r="T365" s="7" t="b">
        <f t="shared" si="72"/>
        <v>1</v>
      </c>
      <c r="U365" s="7" t="b">
        <f t="shared" si="73"/>
        <v>0</v>
      </c>
      <c r="W365" s="7">
        <f t="shared" si="74"/>
        <v>364</v>
      </c>
      <c r="X365" s="7">
        <f>'v-t_chart'!C365</f>
        <v>25.5</v>
      </c>
      <c r="Y365" s="7">
        <f t="shared" si="75"/>
        <v>100</v>
      </c>
      <c r="Z365" s="7">
        <f t="shared" si="76"/>
        <v>115</v>
      </c>
      <c r="AA365" s="7">
        <f t="shared" si="77"/>
        <v>90</v>
      </c>
      <c r="AB365" s="7">
        <f ca="1">calc_gear1!AS368*5+50</f>
        <v>55</v>
      </c>
      <c r="AC365" s="7">
        <f ca="1">IF(AND(calc_gear1!AT368=-1,calc_gear1!Z368=1),calc_gear1!AS368*5+50.5,IF(AND(calc_gear1!Y368=0,AB364-AC364=-0.5),calc_gear1!AS368*5+50.5,calc_gear1!O368*5+50.5))</f>
        <v>50.5</v>
      </c>
    </row>
    <row r="366" spans="1:29">
      <c r="A366" s="7">
        <v>365</v>
      </c>
      <c r="B366" s="7">
        <v>365</v>
      </c>
      <c r="C366" s="92" t="b">
        <v>0</v>
      </c>
      <c r="D366" s="69" t="b">
        <v>1</v>
      </c>
      <c r="E366" s="93" t="b">
        <v>0</v>
      </c>
      <c r="G366" s="7" t="b">
        <f t="shared" si="65"/>
        <v>0</v>
      </c>
      <c r="H366" s="7" t="b">
        <f t="shared" si="66"/>
        <v>1</v>
      </c>
      <c r="I366" s="7" t="b">
        <f t="shared" si="67"/>
        <v>0</v>
      </c>
      <c r="K366" s="92" t="b">
        <v>0</v>
      </c>
      <c r="L366" s="69" t="b">
        <v>1</v>
      </c>
      <c r="M366" s="93" t="b">
        <v>0</v>
      </c>
      <c r="N366" s="7">
        <v>365</v>
      </c>
      <c r="O366" s="7" t="b">
        <f t="shared" si="68"/>
        <v>0</v>
      </c>
      <c r="P366" s="7" t="b">
        <f t="shared" si="69"/>
        <v>1</v>
      </c>
      <c r="Q366" s="7" t="b">
        <f t="shared" si="70"/>
        <v>0</v>
      </c>
      <c r="S366" s="7" t="b">
        <f t="shared" si="71"/>
        <v>0</v>
      </c>
      <c r="T366" s="7" t="b">
        <f t="shared" si="72"/>
        <v>1</v>
      </c>
      <c r="U366" s="7" t="b">
        <f t="shared" si="73"/>
        <v>0</v>
      </c>
      <c r="W366" s="7">
        <f t="shared" si="74"/>
        <v>365</v>
      </c>
      <c r="X366" s="7">
        <f>'v-t_chart'!C366</f>
        <v>26.3</v>
      </c>
      <c r="Y366" s="7">
        <f t="shared" si="75"/>
        <v>100</v>
      </c>
      <c r="Z366" s="7">
        <f t="shared" si="76"/>
        <v>115</v>
      </c>
      <c r="AA366" s="7">
        <f t="shared" si="77"/>
        <v>90</v>
      </c>
      <c r="AB366" s="7">
        <f ca="1">calc_gear1!AS369*5+50</f>
        <v>55</v>
      </c>
      <c r="AC366" s="7">
        <f ca="1">IF(AND(calc_gear1!AT369=-1,calc_gear1!Z369=1),calc_gear1!AS369*5+50.5,IF(AND(calc_gear1!Y369=0,AB365-AC365=-0.5),calc_gear1!AS369*5+50.5,calc_gear1!O369*5+50.5))</f>
        <v>50.5</v>
      </c>
    </row>
    <row r="367" spans="1:29">
      <c r="A367" s="7">
        <v>366</v>
      </c>
      <c r="B367" s="7">
        <v>366</v>
      </c>
      <c r="C367" s="92" t="b">
        <v>0</v>
      </c>
      <c r="D367" s="69" t="b">
        <v>1</v>
      </c>
      <c r="E367" s="93" t="b">
        <v>0</v>
      </c>
      <c r="G367" s="7" t="b">
        <f t="shared" si="65"/>
        <v>0</v>
      </c>
      <c r="H367" s="7" t="b">
        <f t="shared" si="66"/>
        <v>1</v>
      </c>
      <c r="I367" s="7" t="b">
        <f t="shared" si="67"/>
        <v>0</v>
      </c>
      <c r="K367" s="92" t="b">
        <v>0</v>
      </c>
      <c r="L367" s="69" t="b">
        <v>1</v>
      </c>
      <c r="M367" s="93" t="b">
        <v>0</v>
      </c>
      <c r="N367" s="7">
        <v>366</v>
      </c>
      <c r="O367" s="7" t="b">
        <f t="shared" si="68"/>
        <v>0</v>
      </c>
      <c r="P367" s="7" t="b">
        <f t="shared" si="69"/>
        <v>1</v>
      </c>
      <c r="Q367" s="7" t="b">
        <f t="shared" si="70"/>
        <v>0</v>
      </c>
      <c r="S367" s="7" t="b">
        <f t="shared" si="71"/>
        <v>0</v>
      </c>
      <c r="T367" s="7" t="b">
        <f t="shared" si="72"/>
        <v>1</v>
      </c>
      <c r="U367" s="7" t="b">
        <f t="shared" si="73"/>
        <v>0</v>
      </c>
      <c r="W367" s="7">
        <f t="shared" si="74"/>
        <v>366</v>
      </c>
      <c r="X367" s="7">
        <f>'v-t_chart'!C367</f>
        <v>27.3</v>
      </c>
      <c r="Y367" s="7">
        <f t="shared" si="75"/>
        <v>100</v>
      </c>
      <c r="Z367" s="7">
        <f t="shared" si="76"/>
        <v>115</v>
      </c>
      <c r="AA367" s="7">
        <f t="shared" si="77"/>
        <v>90</v>
      </c>
      <c r="AB367" s="7">
        <f ca="1">calc_gear1!AS370*5+50</f>
        <v>55</v>
      </c>
      <c r="AC367" s="7">
        <f ca="1">IF(AND(calc_gear1!AT370=-1,calc_gear1!Z370=1),calc_gear1!AS370*5+50.5,IF(AND(calc_gear1!Y370=0,AB366-AC366=-0.5),calc_gear1!AS370*5+50.5,calc_gear1!O370*5+50.5))</f>
        <v>50.5</v>
      </c>
    </row>
    <row r="368" spans="1:29">
      <c r="A368" s="7">
        <v>367</v>
      </c>
      <c r="B368" s="7">
        <v>367</v>
      </c>
      <c r="C368" s="92" t="b">
        <v>0</v>
      </c>
      <c r="D368" s="69" t="b">
        <v>1</v>
      </c>
      <c r="E368" s="93" t="b">
        <v>0</v>
      </c>
      <c r="G368" s="7" t="b">
        <f t="shared" si="65"/>
        <v>0</v>
      </c>
      <c r="H368" s="7" t="b">
        <f t="shared" si="66"/>
        <v>1</v>
      </c>
      <c r="I368" s="7" t="b">
        <f t="shared" si="67"/>
        <v>0</v>
      </c>
      <c r="K368" s="92" t="b">
        <v>0</v>
      </c>
      <c r="L368" s="69" t="b">
        <v>1</v>
      </c>
      <c r="M368" s="93" t="b">
        <v>0</v>
      </c>
      <c r="N368" s="7">
        <v>367</v>
      </c>
      <c r="O368" s="7" t="b">
        <f t="shared" si="68"/>
        <v>0</v>
      </c>
      <c r="P368" s="7" t="b">
        <f t="shared" si="69"/>
        <v>1</v>
      </c>
      <c r="Q368" s="7" t="b">
        <f t="shared" si="70"/>
        <v>0</v>
      </c>
      <c r="S368" s="7" t="b">
        <f t="shared" si="71"/>
        <v>0</v>
      </c>
      <c r="T368" s="7" t="b">
        <f t="shared" si="72"/>
        <v>1</v>
      </c>
      <c r="U368" s="7" t="b">
        <f t="shared" si="73"/>
        <v>0</v>
      </c>
      <c r="W368" s="7">
        <f t="shared" si="74"/>
        <v>367</v>
      </c>
      <c r="X368" s="7">
        <f>'v-t_chart'!C368</f>
        <v>28.4</v>
      </c>
      <c r="Y368" s="7">
        <f t="shared" si="75"/>
        <v>100</v>
      </c>
      <c r="Z368" s="7">
        <f t="shared" si="76"/>
        <v>115</v>
      </c>
      <c r="AA368" s="7">
        <f t="shared" si="77"/>
        <v>90</v>
      </c>
      <c r="AB368" s="7">
        <f ca="1">calc_gear1!AS371*5+50</f>
        <v>55</v>
      </c>
      <c r="AC368" s="7">
        <f ca="1">IF(AND(calc_gear1!AT371=-1,calc_gear1!Z371=1),calc_gear1!AS371*5+50.5,IF(AND(calc_gear1!Y371=0,AB367-AC367=-0.5),calc_gear1!AS371*5+50.5,calc_gear1!O371*5+50.5))</f>
        <v>50.5</v>
      </c>
    </row>
    <row r="369" spans="1:29">
      <c r="A369" s="7">
        <v>368</v>
      </c>
      <c r="B369" s="7">
        <v>368</v>
      </c>
      <c r="C369" s="92" t="b">
        <v>0</v>
      </c>
      <c r="D369" s="69" t="b">
        <v>1</v>
      </c>
      <c r="E369" s="93" t="b">
        <v>0</v>
      </c>
      <c r="G369" s="7" t="b">
        <f t="shared" si="65"/>
        <v>0</v>
      </c>
      <c r="H369" s="7" t="b">
        <f t="shared" si="66"/>
        <v>1</v>
      </c>
      <c r="I369" s="7" t="b">
        <f t="shared" si="67"/>
        <v>0</v>
      </c>
      <c r="K369" s="92" t="b">
        <v>0</v>
      </c>
      <c r="L369" s="69" t="b">
        <v>1</v>
      </c>
      <c r="M369" s="93" t="b">
        <v>0</v>
      </c>
      <c r="N369" s="7">
        <v>368</v>
      </c>
      <c r="O369" s="7" t="b">
        <f t="shared" si="68"/>
        <v>0</v>
      </c>
      <c r="P369" s="7" t="b">
        <f t="shared" si="69"/>
        <v>1</v>
      </c>
      <c r="Q369" s="7" t="b">
        <f t="shared" si="70"/>
        <v>0</v>
      </c>
      <c r="S369" s="7" t="b">
        <f t="shared" si="71"/>
        <v>0</v>
      </c>
      <c r="T369" s="7" t="b">
        <f t="shared" si="72"/>
        <v>1</v>
      </c>
      <c r="U369" s="7" t="b">
        <f t="shared" si="73"/>
        <v>0</v>
      </c>
      <c r="W369" s="7">
        <f t="shared" si="74"/>
        <v>368</v>
      </c>
      <c r="X369" s="7">
        <f>'v-t_chart'!C369</f>
        <v>29.2</v>
      </c>
      <c r="Y369" s="7">
        <f t="shared" si="75"/>
        <v>100</v>
      </c>
      <c r="Z369" s="7">
        <f t="shared" si="76"/>
        <v>115</v>
      </c>
      <c r="AA369" s="7">
        <f t="shared" si="77"/>
        <v>90</v>
      </c>
      <c r="AB369" s="7">
        <f ca="1">calc_gear1!AS372*5+50</f>
        <v>55</v>
      </c>
      <c r="AC369" s="7">
        <f ca="1">IF(AND(calc_gear1!AT372=-1,calc_gear1!Z372=1),calc_gear1!AS372*5+50.5,IF(AND(calc_gear1!Y372=0,AB368-AC368=-0.5),calc_gear1!AS372*5+50.5,calc_gear1!O372*5+50.5))</f>
        <v>50.5</v>
      </c>
    </row>
    <row r="370" spans="1:29">
      <c r="A370" s="7">
        <v>369</v>
      </c>
      <c r="B370" s="7">
        <v>369</v>
      </c>
      <c r="C370" s="92" t="b">
        <v>0</v>
      </c>
      <c r="D370" s="69" t="b">
        <v>1</v>
      </c>
      <c r="E370" s="93" t="b">
        <v>0</v>
      </c>
      <c r="G370" s="7" t="b">
        <f t="shared" si="65"/>
        <v>0</v>
      </c>
      <c r="H370" s="7" t="b">
        <f t="shared" si="66"/>
        <v>1</v>
      </c>
      <c r="I370" s="7" t="b">
        <f t="shared" si="67"/>
        <v>0</v>
      </c>
      <c r="K370" s="92" t="b">
        <v>0</v>
      </c>
      <c r="L370" s="69" t="b">
        <v>1</v>
      </c>
      <c r="M370" s="93" t="b">
        <v>0</v>
      </c>
      <c r="N370" s="7">
        <v>369</v>
      </c>
      <c r="O370" s="7" t="b">
        <f t="shared" si="68"/>
        <v>0</v>
      </c>
      <c r="P370" s="7" t="b">
        <f t="shared" si="69"/>
        <v>1</v>
      </c>
      <c r="Q370" s="7" t="b">
        <f t="shared" si="70"/>
        <v>0</v>
      </c>
      <c r="S370" s="7" t="b">
        <f t="shared" si="71"/>
        <v>0</v>
      </c>
      <c r="T370" s="7" t="b">
        <f t="shared" si="72"/>
        <v>1</v>
      </c>
      <c r="U370" s="7" t="b">
        <f t="shared" si="73"/>
        <v>0</v>
      </c>
      <c r="W370" s="7">
        <f t="shared" si="74"/>
        <v>369</v>
      </c>
      <c r="X370" s="7">
        <f>'v-t_chart'!C370</f>
        <v>29.5</v>
      </c>
      <c r="Y370" s="7">
        <f t="shared" si="75"/>
        <v>100</v>
      </c>
      <c r="Z370" s="7">
        <f t="shared" si="76"/>
        <v>115</v>
      </c>
      <c r="AA370" s="7">
        <f t="shared" si="77"/>
        <v>90</v>
      </c>
      <c r="AB370" s="7">
        <f ca="1">calc_gear1!AS373*5+50</f>
        <v>55</v>
      </c>
      <c r="AC370" s="7">
        <f ca="1">IF(AND(calc_gear1!AT373=-1,calc_gear1!Z373=1),calc_gear1!AS373*5+50.5,IF(AND(calc_gear1!Y373=0,AB369-AC369=-0.5),calc_gear1!AS373*5+50.5,calc_gear1!O373*5+50.5))</f>
        <v>50.5</v>
      </c>
    </row>
    <row r="371" spans="1:29">
      <c r="A371" s="7">
        <v>370</v>
      </c>
      <c r="B371" s="7">
        <v>370</v>
      </c>
      <c r="C371" s="92" t="b">
        <v>0</v>
      </c>
      <c r="D371" s="69" t="b">
        <v>1</v>
      </c>
      <c r="E371" s="93" t="b">
        <v>0</v>
      </c>
      <c r="G371" s="7" t="b">
        <f t="shared" si="65"/>
        <v>0</v>
      </c>
      <c r="H371" s="7" t="b">
        <f t="shared" si="66"/>
        <v>1</v>
      </c>
      <c r="I371" s="7" t="b">
        <f t="shared" si="67"/>
        <v>0</v>
      </c>
      <c r="K371" s="92" t="b">
        <v>0</v>
      </c>
      <c r="L371" s="69" t="b">
        <v>1</v>
      </c>
      <c r="M371" s="93" t="b">
        <v>0</v>
      </c>
      <c r="N371" s="7">
        <v>370</v>
      </c>
      <c r="O371" s="7" t="b">
        <f t="shared" si="68"/>
        <v>0</v>
      </c>
      <c r="P371" s="7" t="b">
        <f t="shared" si="69"/>
        <v>1</v>
      </c>
      <c r="Q371" s="7" t="b">
        <f t="shared" si="70"/>
        <v>0</v>
      </c>
      <c r="S371" s="7" t="b">
        <f t="shared" si="71"/>
        <v>0</v>
      </c>
      <c r="T371" s="7" t="b">
        <f t="shared" si="72"/>
        <v>1</v>
      </c>
      <c r="U371" s="7" t="b">
        <f t="shared" si="73"/>
        <v>0</v>
      </c>
      <c r="W371" s="7">
        <f t="shared" si="74"/>
        <v>370</v>
      </c>
      <c r="X371" s="7">
        <f>'v-t_chart'!C371</f>
        <v>29.5</v>
      </c>
      <c r="Y371" s="7">
        <f t="shared" si="75"/>
        <v>100</v>
      </c>
      <c r="Z371" s="7">
        <f t="shared" si="76"/>
        <v>115</v>
      </c>
      <c r="AA371" s="7">
        <f t="shared" si="77"/>
        <v>90</v>
      </c>
      <c r="AB371" s="7">
        <f ca="1">calc_gear1!AS374*5+50</f>
        <v>55</v>
      </c>
      <c r="AC371" s="7">
        <f ca="1">IF(AND(calc_gear1!AT374=-1,calc_gear1!Z374=1),calc_gear1!AS374*5+50.5,IF(AND(calc_gear1!Y374=0,AB370-AC370=-0.5),calc_gear1!AS374*5+50.5,calc_gear1!O374*5+50.5))</f>
        <v>50.5</v>
      </c>
    </row>
    <row r="372" spans="1:29">
      <c r="A372" s="7">
        <v>371</v>
      </c>
      <c r="B372" s="7">
        <v>371</v>
      </c>
      <c r="C372" s="92" t="b">
        <v>0</v>
      </c>
      <c r="D372" s="69" t="b">
        <v>1</v>
      </c>
      <c r="E372" s="93" t="b">
        <v>0</v>
      </c>
      <c r="G372" s="7" t="b">
        <f t="shared" si="65"/>
        <v>0</v>
      </c>
      <c r="H372" s="7" t="b">
        <f t="shared" si="66"/>
        <v>1</v>
      </c>
      <c r="I372" s="7" t="b">
        <f t="shared" si="67"/>
        <v>0</v>
      </c>
      <c r="K372" s="92" t="b">
        <v>0</v>
      </c>
      <c r="L372" s="69" t="b">
        <v>1</v>
      </c>
      <c r="M372" s="93" t="b">
        <v>0</v>
      </c>
      <c r="N372" s="7">
        <v>371</v>
      </c>
      <c r="O372" s="7" t="b">
        <f t="shared" si="68"/>
        <v>0</v>
      </c>
      <c r="P372" s="7" t="b">
        <f t="shared" si="69"/>
        <v>1</v>
      </c>
      <c r="Q372" s="7" t="b">
        <f t="shared" si="70"/>
        <v>0</v>
      </c>
      <c r="S372" s="7" t="b">
        <f t="shared" si="71"/>
        <v>0</v>
      </c>
      <c r="T372" s="7" t="b">
        <f t="shared" si="72"/>
        <v>1</v>
      </c>
      <c r="U372" s="7" t="b">
        <f t="shared" si="73"/>
        <v>0</v>
      </c>
      <c r="W372" s="7">
        <f t="shared" si="74"/>
        <v>371</v>
      </c>
      <c r="X372" s="7">
        <f>'v-t_chart'!C372</f>
        <v>29</v>
      </c>
      <c r="Y372" s="7">
        <f t="shared" si="75"/>
        <v>100</v>
      </c>
      <c r="Z372" s="7">
        <f t="shared" si="76"/>
        <v>115</v>
      </c>
      <c r="AA372" s="7">
        <f t="shared" si="77"/>
        <v>90</v>
      </c>
      <c r="AB372" s="7">
        <f ca="1">calc_gear1!AS375*5+50</f>
        <v>55</v>
      </c>
      <c r="AC372" s="7">
        <f ca="1">IF(AND(calc_gear1!AT375=-1,calc_gear1!Z375=1),calc_gear1!AS375*5+50.5,IF(AND(calc_gear1!Y375=0,AB371-AC371=-0.5),calc_gear1!AS375*5+50.5,calc_gear1!O375*5+50.5))</f>
        <v>50.5</v>
      </c>
    </row>
    <row r="373" spans="1:29">
      <c r="A373" s="7">
        <v>372</v>
      </c>
      <c r="B373" s="7">
        <v>372</v>
      </c>
      <c r="C373" s="92" t="b">
        <v>0</v>
      </c>
      <c r="D373" s="69" t="b">
        <v>1</v>
      </c>
      <c r="E373" s="93" t="b">
        <v>0</v>
      </c>
      <c r="G373" s="7" t="b">
        <f t="shared" si="65"/>
        <v>0</v>
      </c>
      <c r="H373" s="7" t="b">
        <f t="shared" si="66"/>
        <v>1</v>
      </c>
      <c r="I373" s="7" t="b">
        <f t="shared" si="67"/>
        <v>0</v>
      </c>
      <c r="K373" s="92" t="b">
        <v>0</v>
      </c>
      <c r="L373" s="69" t="b">
        <v>1</v>
      </c>
      <c r="M373" s="93" t="b">
        <v>0</v>
      </c>
      <c r="N373" s="7">
        <v>372</v>
      </c>
      <c r="O373" s="7" t="b">
        <f t="shared" si="68"/>
        <v>0</v>
      </c>
      <c r="P373" s="7" t="b">
        <f t="shared" si="69"/>
        <v>1</v>
      </c>
      <c r="Q373" s="7" t="b">
        <f t="shared" si="70"/>
        <v>0</v>
      </c>
      <c r="S373" s="7" t="b">
        <f t="shared" si="71"/>
        <v>0</v>
      </c>
      <c r="T373" s="7" t="b">
        <f t="shared" si="72"/>
        <v>1</v>
      </c>
      <c r="U373" s="7" t="b">
        <f t="shared" si="73"/>
        <v>0</v>
      </c>
      <c r="W373" s="7">
        <f t="shared" si="74"/>
        <v>372</v>
      </c>
      <c r="X373" s="7">
        <f>'v-t_chart'!C373</f>
        <v>28.1</v>
      </c>
      <c r="Y373" s="7">
        <f t="shared" si="75"/>
        <v>100</v>
      </c>
      <c r="Z373" s="7">
        <f t="shared" si="76"/>
        <v>115</v>
      </c>
      <c r="AA373" s="7">
        <f t="shared" si="77"/>
        <v>90</v>
      </c>
      <c r="AB373" s="7">
        <f ca="1">calc_gear1!AS376*5+50</f>
        <v>55</v>
      </c>
      <c r="AC373" s="7">
        <f ca="1">IF(AND(calc_gear1!AT376=-1,calc_gear1!Z376=1),calc_gear1!AS376*5+50.5,IF(AND(calc_gear1!Y376=0,AB372-AC372=-0.5),calc_gear1!AS376*5+50.5,calc_gear1!O376*5+50.5))</f>
        <v>50.5</v>
      </c>
    </row>
    <row r="374" spans="1:29">
      <c r="A374" s="7">
        <v>373</v>
      </c>
      <c r="B374" s="7">
        <v>373</v>
      </c>
      <c r="C374" s="92" t="b">
        <v>0</v>
      </c>
      <c r="D374" s="69" t="b">
        <v>1</v>
      </c>
      <c r="E374" s="93" t="b">
        <v>0</v>
      </c>
      <c r="G374" s="7" t="b">
        <f t="shared" si="65"/>
        <v>0</v>
      </c>
      <c r="H374" s="7" t="b">
        <f t="shared" si="66"/>
        <v>1</v>
      </c>
      <c r="I374" s="7" t="b">
        <f t="shared" si="67"/>
        <v>0</v>
      </c>
      <c r="K374" s="92" t="b">
        <v>0</v>
      </c>
      <c r="L374" s="69" t="b">
        <v>1</v>
      </c>
      <c r="M374" s="93" t="b">
        <v>0</v>
      </c>
      <c r="N374" s="7">
        <v>373</v>
      </c>
      <c r="O374" s="7" t="b">
        <f t="shared" si="68"/>
        <v>0</v>
      </c>
      <c r="P374" s="7" t="b">
        <f t="shared" si="69"/>
        <v>1</v>
      </c>
      <c r="Q374" s="7" t="b">
        <f t="shared" si="70"/>
        <v>0</v>
      </c>
      <c r="S374" s="7" t="b">
        <f t="shared" si="71"/>
        <v>0</v>
      </c>
      <c r="T374" s="7" t="b">
        <f t="shared" si="72"/>
        <v>1</v>
      </c>
      <c r="U374" s="7" t="b">
        <f t="shared" si="73"/>
        <v>0</v>
      </c>
      <c r="W374" s="7">
        <f t="shared" si="74"/>
        <v>373</v>
      </c>
      <c r="X374" s="7">
        <f>'v-t_chart'!C374</f>
        <v>27.2</v>
      </c>
      <c r="Y374" s="7">
        <f t="shared" si="75"/>
        <v>100</v>
      </c>
      <c r="Z374" s="7">
        <f t="shared" si="76"/>
        <v>115</v>
      </c>
      <c r="AA374" s="7">
        <f t="shared" si="77"/>
        <v>90</v>
      </c>
      <c r="AB374" s="7">
        <f ca="1">calc_gear1!AS377*5+50</f>
        <v>55</v>
      </c>
      <c r="AC374" s="7">
        <f ca="1">IF(AND(calc_gear1!AT377=-1,calc_gear1!Z377=1),calc_gear1!AS377*5+50.5,IF(AND(calc_gear1!Y377=0,AB373-AC373=-0.5),calc_gear1!AS377*5+50.5,calc_gear1!O377*5+50.5))</f>
        <v>50.5</v>
      </c>
    </row>
    <row r="375" spans="1:29">
      <c r="A375" s="7">
        <v>374</v>
      </c>
      <c r="B375" s="7">
        <v>374</v>
      </c>
      <c r="C375" s="92" t="b">
        <v>0</v>
      </c>
      <c r="D375" s="69" t="b">
        <v>1</v>
      </c>
      <c r="E375" s="93" t="b">
        <v>0</v>
      </c>
      <c r="G375" s="7" t="b">
        <f t="shared" si="65"/>
        <v>0</v>
      </c>
      <c r="H375" s="7" t="b">
        <f t="shared" si="66"/>
        <v>1</v>
      </c>
      <c r="I375" s="7" t="b">
        <f t="shared" si="67"/>
        <v>0</v>
      </c>
      <c r="K375" s="92" t="b">
        <v>0</v>
      </c>
      <c r="L375" s="69" t="b">
        <v>1</v>
      </c>
      <c r="M375" s="93" t="b">
        <v>0</v>
      </c>
      <c r="N375" s="7">
        <v>374</v>
      </c>
      <c r="O375" s="7" t="b">
        <f t="shared" si="68"/>
        <v>0</v>
      </c>
      <c r="P375" s="7" t="b">
        <f t="shared" si="69"/>
        <v>1</v>
      </c>
      <c r="Q375" s="7" t="b">
        <f t="shared" si="70"/>
        <v>0</v>
      </c>
      <c r="S375" s="7" t="b">
        <f t="shared" si="71"/>
        <v>0</v>
      </c>
      <c r="T375" s="7" t="b">
        <f t="shared" si="72"/>
        <v>1</v>
      </c>
      <c r="U375" s="7" t="b">
        <f t="shared" si="73"/>
        <v>0</v>
      </c>
      <c r="W375" s="7">
        <f t="shared" si="74"/>
        <v>374</v>
      </c>
      <c r="X375" s="7">
        <f>'v-t_chart'!C375</f>
        <v>26.3</v>
      </c>
      <c r="Y375" s="7">
        <f t="shared" si="75"/>
        <v>100</v>
      </c>
      <c r="Z375" s="7">
        <f t="shared" si="76"/>
        <v>115</v>
      </c>
      <c r="AA375" s="7">
        <f t="shared" si="77"/>
        <v>90</v>
      </c>
      <c r="AB375" s="7">
        <f ca="1">calc_gear1!AS378*5+50</f>
        <v>55</v>
      </c>
      <c r="AC375" s="7">
        <f ca="1">IF(AND(calc_gear1!AT378=-1,calc_gear1!Z378=1),calc_gear1!AS378*5+50.5,IF(AND(calc_gear1!Y378=0,AB374-AC374=-0.5),calc_gear1!AS378*5+50.5,calc_gear1!O378*5+50.5))</f>
        <v>50.5</v>
      </c>
    </row>
    <row r="376" spans="1:29">
      <c r="A376" s="7">
        <v>375</v>
      </c>
      <c r="B376" s="7">
        <v>375</v>
      </c>
      <c r="C376" s="92" t="b">
        <v>0</v>
      </c>
      <c r="D376" s="69" t="b">
        <v>1</v>
      </c>
      <c r="E376" s="93" t="b">
        <v>0</v>
      </c>
      <c r="G376" s="7" t="b">
        <f t="shared" si="65"/>
        <v>0</v>
      </c>
      <c r="H376" s="7" t="b">
        <f t="shared" si="66"/>
        <v>1</v>
      </c>
      <c r="I376" s="7" t="b">
        <f t="shared" si="67"/>
        <v>0</v>
      </c>
      <c r="K376" s="92" t="b">
        <v>0</v>
      </c>
      <c r="L376" s="69" t="b">
        <v>1</v>
      </c>
      <c r="M376" s="93" t="b">
        <v>0</v>
      </c>
      <c r="N376" s="7">
        <v>375</v>
      </c>
      <c r="O376" s="7" t="b">
        <f t="shared" si="68"/>
        <v>0</v>
      </c>
      <c r="P376" s="7" t="b">
        <f t="shared" si="69"/>
        <v>1</v>
      </c>
      <c r="Q376" s="7" t="b">
        <f t="shared" si="70"/>
        <v>0</v>
      </c>
      <c r="S376" s="7" t="b">
        <f t="shared" si="71"/>
        <v>0</v>
      </c>
      <c r="T376" s="7" t="b">
        <f t="shared" si="72"/>
        <v>1</v>
      </c>
      <c r="U376" s="7" t="b">
        <f t="shared" si="73"/>
        <v>0</v>
      </c>
      <c r="W376" s="7">
        <f t="shared" si="74"/>
        <v>375</v>
      </c>
      <c r="X376" s="7">
        <f>'v-t_chart'!C376</f>
        <v>25.7</v>
      </c>
      <c r="Y376" s="7">
        <f t="shared" si="75"/>
        <v>100</v>
      </c>
      <c r="Z376" s="7">
        <f t="shared" si="76"/>
        <v>115</v>
      </c>
      <c r="AA376" s="7">
        <f t="shared" si="77"/>
        <v>90</v>
      </c>
      <c r="AB376" s="7">
        <f ca="1">calc_gear1!AS379*5+50</f>
        <v>55</v>
      </c>
      <c r="AC376" s="7">
        <f ca="1">IF(AND(calc_gear1!AT379=-1,calc_gear1!Z379=1),calc_gear1!AS379*5+50.5,IF(AND(calc_gear1!Y379=0,AB375-AC375=-0.5),calc_gear1!AS379*5+50.5,calc_gear1!O379*5+50.5))</f>
        <v>50.5</v>
      </c>
    </row>
    <row r="377" spans="1:29">
      <c r="A377" s="7">
        <v>376</v>
      </c>
      <c r="B377" s="7">
        <v>376</v>
      </c>
      <c r="C377" s="92" t="b">
        <v>0</v>
      </c>
      <c r="D377" s="69" t="b">
        <v>1</v>
      </c>
      <c r="E377" s="93" t="b">
        <v>0</v>
      </c>
      <c r="G377" s="7" t="b">
        <f t="shared" si="65"/>
        <v>0</v>
      </c>
      <c r="H377" s="7" t="b">
        <f t="shared" si="66"/>
        <v>1</v>
      </c>
      <c r="I377" s="7" t="b">
        <f t="shared" si="67"/>
        <v>0</v>
      </c>
      <c r="K377" s="92" t="b">
        <v>0</v>
      </c>
      <c r="L377" s="69" t="b">
        <v>1</v>
      </c>
      <c r="M377" s="93" t="b">
        <v>0</v>
      </c>
      <c r="N377" s="7">
        <v>376</v>
      </c>
      <c r="O377" s="7" t="b">
        <f t="shared" si="68"/>
        <v>0</v>
      </c>
      <c r="P377" s="7" t="b">
        <f t="shared" si="69"/>
        <v>1</v>
      </c>
      <c r="Q377" s="7" t="b">
        <f t="shared" si="70"/>
        <v>0</v>
      </c>
      <c r="S377" s="7" t="b">
        <f t="shared" si="71"/>
        <v>0</v>
      </c>
      <c r="T377" s="7" t="b">
        <f t="shared" si="72"/>
        <v>1</v>
      </c>
      <c r="U377" s="7" t="b">
        <f t="shared" si="73"/>
        <v>0</v>
      </c>
      <c r="W377" s="7">
        <f t="shared" si="74"/>
        <v>376</v>
      </c>
      <c r="X377" s="7">
        <f>'v-t_chart'!C377</f>
        <v>25.5</v>
      </c>
      <c r="Y377" s="7">
        <f t="shared" si="75"/>
        <v>100</v>
      </c>
      <c r="Z377" s="7">
        <f t="shared" si="76"/>
        <v>115</v>
      </c>
      <c r="AA377" s="7">
        <f t="shared" si="77"/>
        <v>90</v>
      </c>
      <c r="AB377" s="7">
        <f ca="1">calc_gear1!AS380*5+50</f>
        <v>55</v>
      </c>
      <c r="AC377" s="7">
        <f ca="1">IF(AND(calc_gear1!AT380=-1,calc_gear1!Z380=1),calc_gear1!AS380*5+50.5,IF(AND(calc_gear1!Y380=0,AB376-AC376=-0.5),calc_gear1!AS380*5+50.5,calc_gear1!O380*5+50.5))</f>
        <v>50.5</v>
      </c>
    </row>
    <row r="378" spans="1:29">
      <c r="A378" s="7">
        <v>377</v>
      </c>
      <c r="B378" s="7">
        <v>377</v>
      </c>
      <c r="C378" s="92" t="b">
        <v>0</v>
      </c>
      <c r="D378" s="69" t="b">
        <v>1</v>
      </c>
      <c r="E378" s="93" t="b">
        <v>0</v>
      </c>
      <c r="G378" s="7" t="b">
        <f t="shared" si="65"/>
        <v>0</v>
      </c>
      <c r="H378" s="7" t="b">
        <f t="shared" si="66"/>
        <v>1</v>
      </c>
      <c r="I378" s="7" t="b">
        <f t="shared" si="67"/>
        <v>0</v>
      </c>
      <c r="K378" s="92" t="b">
        <v>0</v>
      </c>
      <c r="L378" s="69" t="b">
        <v>1</v>
      </c>
      <c r="M378" s="93" t="b">
        <v>0</v>
      </c>
      <c r="N378" s="7">
        <v>377</v>
      </c>
      <c r="O378" s="7" t="b">
        <f t="shared" si="68"/>
        <v>0</v>
      </c>
      <c r="P378" s="7" t="b">
        <f t="shared" si="69"/>
        <v>1</v>
      </c>
      <c r="Q378" s="7" t="b">
        <f t="shared" si="70"/>
        <v>0</v>
      </c>
      <c r="S378" s="7" t="b">
        <f t="shared" si="71"/>
        <v>0</v>
      </c>
      <c r="T378" s="7" t="b">
        <f t="shared" si="72"/>
        <v>1</v>
      </c>
      <c r="U378" s="7" t="b">
        <f t="shared" si="73"/>
        <v>0</v>
      </c>
      <c r="W378" s="7">
        <f t="shared" si="74"/>
        <v>377</v>
      </c>
      <c r="X378" s="7">
        <f>'v-t_chart'!C378</f>
        <v>25.6</v>
      </c>
      <c r="Y378" s="7">
        <f t="shared" si="75"/>
        <v>100</v>
      </c>
      <c r="Z378" s="7">
        <f t="shared" si="76"/>
        <v>115</v>
      </c>
      <c r="AA378" s="7">
        <f t="shared" si="77"/>
        <v>90</v>
      </c>
      <c r="AB378" s="7">
        <f ca="1">calc_gear1!AS381*5+50</f>
        <v>55</v>
      </c>
      <c r="AC378" s="7">
        <f ca="1">IF(AND(calc_gear1!AT381=-1,calc_gear1!Z381=1),calc_gear1!AS381*5+50.5,IF(AND(calc_gear1!Y381=0,AB377-AC377=-0.5),calc_gear1!AS381*5+50.5,calc_gear1!O381*5+50.5))</f>
        <v>50.5</v>
      </c>
    </row>
    <row r="379" spans="1:29">
      <c r="A379" s="7">
        <v>378</v>
      </c>
      <c r="B379" s="7">
        <v>378</v>
      </c>
      <c r="C379" s="92" t="b">
        <v>0</v>
      </c>
      <c r="D379" s="69" t="b">
        <v>1</v>
      </c>
      <c r="E379" s="93" t="b">
        <v>0</v>
      </c>
      <c r="G379" s="7" t="b">
        <f t="shared" si="65"/>
        <v>0</v>
      </c>
      <c r="H379" s="7" t="b">
        <f t="shared" si="66"/>
        <v>1</v>
      </c>
      <c r="I379" s="7" t="b">
        <f t="shared" si="67"/>
        <v>0</v>
      </c>
      <c r="K379" s="92" t="b">
        <v>0</v>
      </c>
      <c r="L379" s="69" t="b">
        <v>1</v>
      </c>
      <c r="M379" s="93" t="b">
        <v>0</v>
      </c>
      <c r="N379" s="7">
        <v>378</v>
      </c>
      <c r="O379" s="7" t="b">
        <f t="shared" si="68"/>
        <v>0</v>
      </c>
      <c r="P379" s="7" t="b">
        <f t="shared" si="69"/>
        <v>1</v>
      </c>
      <c r="Q379" s="7" t="b">
        <f t="shared" si="70"/>
        <v>0</v>
      </c>
      <c r="S379" s="7" t="b">
        <f t="shared" si="71"/>
        <v>0</v>
      </c>
      <c r="T379" s="7" t="b">
        <f t="shared" si="72"/>
        <v>1</v>
      </c>
      <c r="U379" s="7" t="b">
        <f t="shared" si="73"/>
        <v>0</v>
      </c>
      <c r="W379" s="7">
        <f t="shared" si="74"/>
        <v>378</v>
      </c>
      <c r="X379" s="7">
        <f>'v-t_chart'!C379</f>
        <v>26</v>
      </c>
      <c r="Y379" s="7">
        <f t="shared" si="75"/>
        <v>100</v>
      </c>
      <c r="Z379" s="7">
        <f t="shared" si="76"/>
        <v>115</v>
      </c>
      <c r="AA379" s="7">
        <f t="shared" si="77"/>
        <v>90</v>
      </c>
      <c r="AB379" s="7">
        <f ca="1">calc_gear1!AS382*5+50</f>
        <v>55</v>
      </c>
      <c r="AC379" s="7">
        <f ca="1">IF(AND(calc_gear1!AT382=-1,calc_gear1!Z382=1),calc_gear1!AS382*5+50.5,IF(AND(calc_gear1!Y382=0,AB378-AC378=-0.5),calc_gear1!AS382*5+50.5,calc_gear1!O382*5+50.5))</f>
        <v>50.5</v>
      </c>
    </row>
    <row r="380" spans="1:29">
      <c r="A380" s="7">
        <v>379</v>
      </c>
      <c r="B380" s="7">
        <v>379</v>
      </c>
      <c r="C380" s="92" t="b">
        <v>0</v>
      </c>
      <c r="D380" s="69" t="b">
        <v>1</v>
      </c>
      <c r="E380" s="93" t="b">
        <v>0</v>
      </c>
      <c r="G380" s="7" t="b">
        <f t="shared" si="65"/>
        <v>0</v>
      </c>
      <c r="H380" s="7" t="b">
        <f t="shared" si="66"/>
        <v>1</v>
      </c>
      <c r="I380" s="7" t="b">
        <f t="shared" si="67"/>
        <v>0</v>
      </c>
      <c r="K380" s="92" t="b">
        <v>0</v>
      </c>
      <c r="L380" s="69" t="b">
        <v>1</v>
      </c>
      <c r="M380" s="93" t="b">
        <v>0</v>
      </c>
      <c r="N380" s="7">
        <v>379</v>
      </c>
      <c r="O380" s="7" t="b">
        <f t="shared" si="68"/>
        <v>0</v>
      </c>
      <c r="P380" s="7" t="b">
        <f t="shared" si="69"/>
        <v>1</v>
      </c>
      <c r="Q380" s="7" t="b">
        <f t="shared" si="70"/>
        <v>0</v>
      </c>
      <c r="S380" s="7" t="b">
        <f t="shared" si="71"/>
        <v>0</v>
      </c>
      <c r="T380" s="7" t="b">
        <f t="shared" si="72"/>
        <v>1</v>
      </c>
      <c r="U380" s="7" t="b">
        <f t="shared" si="73"/>
        <v>0</v>
      </c>
      <c r="W380" s="7">
        <f t="shared" si="74"/>
        <v>379</v>
      </c>
      <c r="X380" s="7">
        <f>'v-t_chart'!C380</f>
        <v>26.4</v>
      </c>
      <c r="Y380" s="7">
        <f t="shared" si="75"/>
        <v>100</v>
      </c>
      <c r="Z380" s="7">
        <f t="shared" si="76"/>
        <v>115</v>
      </c>
      <c r="AA380" s="7">
        <f t="shared" si="77"/>
        <v>90</v>
      </c>
      <c r="AB380" s="7">
        <f ca="1">calc_gear1!AS383*5+50</f>
        <v>55</v>
      </c>
      <c r="AC380" s="7">
        <f ca="1">IF(AND(calc_gear1!AT383=-1,calc_gear1!Z383=1),calc_gear1!AS383*5+50.5,IF(AND(calc_gear1!Y383=0,AB379-AC379=-0.5),calc_gear1!AS383*5+50.5,calc_gear1!O383*5+50.5))</f>
        <v>50.5</v>
      </c>
    </row>
    <row r="381" spans="1:29">
      <c r="A381" s="7">
        <v>380</v>
      </c>
      <c r="B381" s="7">
        <v>380</v>
      </c>
      <c r="C381" s="92" t="b">
        <v>0</v>
      </c>
      <c r="D381" s="69" t="b">
        <v>1</v>
      </c>
      <c r="E381" s="93" t="b">
        <v>0</v>
      </c>
      <c r="G381" s="7" t="b">
        <f t="shared" si="65"/>
        <v>0</v>
      </c>
      <c r="H381" s="7" t="b">
        <f t="shared" si="66"/>
        <v>1</v>
      </c>
      <c r="I381" s="7" t="b">
        <f t="shared" si="67"/>
        <v>0</v>
      </c>
      <c r="K381" s="92" t="b">
        <v>0</v>
      </c>
      <c r="L381" s="69" t="b">
        <v>1</v>
      </c>
      <c r="M381" s="93" t="b">
        <v>0</v>
      </c>
      <c r="N381" s="7">
        <v>380</v>
      </c>
      <c r="O381" s="7" t="b">
        <f t="shared" si="68"/>
        <v>0</v>
      </c>
      <c r="P381" s="7" t="b">
        <f t="shared" si="69"/>
        <v>1</v>
      </c>
      <c r="Q381" s="7" t="b">
        <f t="shared" si="70"/>
        <v>0</v>
      </c>
      <c r="S381" s="7" t="b">
        <f t="shared" si="71"/>
        <v>0</v>
      </c>
      <c r="T381" s="7" t="b">
        <f t="shared" si="72"/>
        <v>1</v>
      </c>
      <c r="U381" s="7" t="b">
        <f t="shared" si="73"/>
        <v>0</v>
      </c>
      <c r="W381" s="7">
        <f t="shared" si="74"/>
        <v>380</v>
      </c>
      <c r="X381" s="7">
        <f>'v-t_chart'!C381</f>
        <v>27</v>
      </c>
      <c r="Y381" s="7">
        <f t="shared" si="75"/>
        <v>100</v>
      </c>
      <c r="Z381" s="7">
        <f t="shared" si="76"/>
        <v>115</v>
      </c>
      <c r="AA381" s="7">
        <f t="shared" si="77"/>
        <v>90</v>
      </c>
      <c r="AB381" s="7">
        <f ca="1">calc_gear1!AS384*5+50</f>
        <v>55</v>
      </c>
      <c r="AC381" s="7">
        <f ca="1">IF(AND(calc_gear1!AT384=-1,calc_gear1!Z384=1),calc_gear1!AS384*5+50.5,IF(AND(calc_gear1!Y384=0,AB380-AC380=-0.5),calc_gear1!AS384*5+50.5,calc_gear1!O384*5+50.5))</f>
        <v>50.5</v>
      </c>
    </row>
    <row r="382" spans="1:29">
      <c r="A382" s="7">
        <v>381</v>
      </c>
      <c r="B382" s="7">
        <v>381</v>
      </c>
      <c r="C382" s="92" t="b">
        <v>0</v>
      </c>
      <c r="D382" s="69" t="b">
        <v>1</v>
      </c>
      <c r="E382" s="93" t="b">
        <v>0</v>
      </c>
      <c r="G382" s="7" t="b">
        <f t="shared" si="65"/>
        <v>0</v>
      </c>
      <c r="H382" s="7" t="b">
        <f t="shared" si="66"/>
        <v>1</v>
      </c>
      <c r="I382" s="7" t="b">
        <f t="shared" si="67"/>
        <v>0</v>
      </c>
      <c r="K382" s="92" t="b">
        <v>0</v>
      </c>
      <c r="L382" s="69" t="b">
        <v>1</v>
      </c>
      <c r="M382" s="93" t="b">
        <v>0</v>
      </c>
      <c r="N382" s="7">
        <v>381</v>
      </c>
      <c r="O382" s="7" t="b">
        <f t="shared" si="68"/>
        <v>0</v>
      </c>
      <c r="P382" s="7" t="b">
        <f t="shared" si="69"/>
        <v>1</v>
      </c>
      <c r="Q382" s="7" t="b">
        <f t="shared" si="70"/>
        <v>0</v>
      </c>
      <c r="S382" s="7" t="b">
        <f t="shared" si="71"/>
        <v>0</v>
      </c>
      <c r="T382" s="7" t="b">
        <f t="shared" si="72"/>
        <v>1</v>
      </c>
      <c r="U382" s="7" t="b">
        <f t="shared" si="73"/>
        <v>0</v>
      </c>
      <c r="W382" s="7">
        <f t="shared" si="74"/>
        <v>381</v>
      </c>
      <c r="X382" s="7">
        <f>'v-t_chart'!C382</f>
        <v>27.7</v>
      </c>
      <c r="Y382" s="7">
        <f t="shared" si="75"/>
        <v>100</v>
      </c>
      <c r="Z382" s="7">
        <f t="shared" si="76"/>
        <v>115</v>
      </c>
      <c r="AA382" s="7">
        <f t="shared" si="77"/>
        <v>90</v>
      </c>
      <c r="AB382" s="7">
        <f ca="1">calc_gear1!AS385*5+50</f>
        <v>55</v>
      </c>
      <c r="AC382" s="7">
        <f ca="1">IF(AND(calc_gear1!AT385=-1,calc_gear1!Z385=1),calc_gear1!AS385*5+50.5,IF(AND(calc_gear1!Y385=0,AB381-AC381=-0.5),calc_gear1!AS385*5+50.5,calc_gear1!O385*5+50.5))</f>
        <v>50.5</v>
      </c>
    </row>
    <row r="383" spans="1:29">
      <c r="A383" s="7">
        <v>382</v>
      </c>
      <c r="B383" s="7">
        <v>382</v>
      </c>
      <c r="C383" s="92" t="b">
        <v>0</v>
      </c>
      <c r="D383" s="69" t="b">
        <v>1</v>
      </c>
      <c r="E383" s="93" t="b">
        <v>0</v>
      </c>
      <c r="G383" s="7" t="b">
        <f t="shared" si="65"/>
        <v>0</v>
      </c>
      <c r="H383" s="7" t="b">
        <f t="shared" si="66"/>
        <v>1</v>
      </c>
      <c r="I383" s="7" t="b">
        <f t="shared" si="67"/>
        <v>0</v>
      </c>
      <c r="K383" s="92" t="b">
        <v>0</v>
      </c>
      <c r="L383" s="69" t="b">
        <v>1</v>
      </c>
      <c r="M383" s="93" t="b">
        <v>0</v>
      </c>
      <c r="N383" s="7">
        <v>382</v>
      </c>
      <c r="O383" s="7" t="b">
        <f t="shared" si="68"/>
        <v>0</v>
      </c>
      <c r="P383" s="7" t="b">
        <f t="shared" si="69"/>
        <v>1</v>
      </c>
      <c r="Q383" s="7" t="b">
        <f t="shared" si="70"/>
        <v>0</v>
      </c>
      <c r="S383" s="7" t="b">
        <f t="shared" si="71"/>
        <v>0</v>
      </c>
      <c r="T383" s="7" t="b">
        <f t="shared" si="72"/>
        <v>1</v>
      </c>
      <c r="U383" s="7" t="b">
        <f t="shared" si="73"/>
        <v>0</v>
      </c>
      <c r="W383" s="7">
        <f t="shared" si="74"/>
        <v>382</v>
      </c>
      <c r="X383" s="7">
        <f>'v-t_chart'!C383</f>
        <v>28.5</v>
      </c>
      <c r="Y383" s="7">
        <f t="shared" si="75"/>
        <v>100</v>
      </c>
      <c r="Z383" s="7">
        <f t="shared" si="76"/>
        <v>115</v>
      </c>
      <c r="AA383" s="7">
        <f t="shared" si="77"/>
        <v>90</v>
      </c>
      <c r="AB383" s="7">
        <f ca="1">calc_gear1!AS386*5+50</f>
        <v>55</v>
      </c>
      <c r="AC383" s="7">
        <f ca="1">IF(AND(calc_gear1!AT386=-1,calc_gear1!Z386=1),calc_gear1!AS386*5+50.5,IF(AND(calc_gear1!Y386=0,AB382-AC382=-0.5),calc_gear1!AS386*5+50.5,calc_gear1!O386*5+50.5))</f>
        <v>50.5</v>
      </c>
    </row>
    <row r="384" spans="1:29">
      <c r="A384" s="7">
        <v>383</v>
      </c>
      <c r="B384" s="7">
        <v>383</v>
      </c>
      <c r="C384" s="92" t="b">
        <v>0</v>
      </c>
      <c r="D384" s="69" t="b">
        <v>1</v>
      </c>
      <c r="E384" s="93" t="b">
        <v>0</v>
      </c>
      <c r="G384" s="7" t="b">
        <f t="shared" si="65"/>
        <v>0</v>
      </c>
      <c r="H384" s="7" t="b">
        <f t="shared" si="66"/>
        <v>1</v>
      </c>
      <c r="I384" s="7" t="b">
        <f t="shared" si="67"/>
        <v>0</v>
      </c>
      <c r="K384" s="92" t="b">
        <v>0</v>
      </c>
      <c r="L384" s="69" t="b">
        <v>1</v>
      </c>
      <c r="M384" s="93" t="b">
        <v>0</v>
      </c>
      <c r="N384" s="7">
        <v>383</v>
      </c>
      <c r="O384" s="7" t="b">
        <f t="shared" si="68"/>
        <v>0</v>
      </c>
      <c r="P384" s="7" t="b">
        <f t="shared" si="69"/>
        <v>1</v>
      </c>
      <c r="Q384" s="7" t="b">
        <f t="shared" si="70"/>
        <v>0</v>
      </c>
      <c r="S384" s="7" t="b">
        <f t="shared" si="71"/>
        <v>0</v>
      </c>
      <c r="T384" s="7" t="b">
        <f t="shared" si="72"/>
        <v>1</v>
      </c>
      <c r="U384" s="7" t="b">
        <f t="shared" si="73"/>
        <v>0</v>
      </c>
      <c r="W384" s="7">
        <f t="shared" si="74"/>
        <v>383</v>
      </c>
      <c r="X384" s="7">
        <f>'v-t_chart'!C384</f>
        <v>29.4</v>
      </c>
      <c r="Y384" s="7">
        <f t="shared" si="75"/>
        <v>100</v>
      </c>
      <c r="Z384" s="7">
        <f t="shared" si="76"/>
        <v>115</v>
      </c>
      <c r="AA384" s="7">
        <f t="shared" si="77"/>
        <v>90</v>
      </c>
      <c r="AB384" s="7">
        <f ca="1">calc_gear1!AS387*5+50</f>
        <v>55</v>
      </c>
      <c r="AC384" s="7">
        <f ca="1">IF(AND(calc_gear1!AT387=-1,calc_gear1!Z387=1),calc_gear1!AS387*5+50.5,IF(AND(calc_gear1!Y387=0,AB383-AC383=-0.5),calc_gear1!AS387*5+50.5,calc_gear1!O387*5+50.5))</f>
        <v>50.5</v>
      </c>
    </row>
    <row r="385" spans="1:29">
      <c r="A385" s="7">
        <v>384</v>
      </c>
      <c r="B385" s="7">
        <v>384</v>
      </c>
      <c r="C385" s="92" t="b">
        <v>0</v>
      </c>
      <c r="D385" s="69" t="b">
        <v>1</v>
      </c>
      <c r="E385" s="93" t="b">
        <v>0</v>
      </c>
      <c r="G385" s="7" t="b">
        <f t="shared" si="65"/>
        <v>0</v>
      </c>
      <c r="H385" s="7" t="b">
        <f t="shared" si="66"/>
        <v>1</v>
      </c>
      <c r="I385" s="7" t="b">
        <f t="shared" si="67"/>
        <v>0</v>
      </c>
      <c r="K385" s="92" t="b">
        <v>0</v>
      </c>
      <c r="L385" s="69" t="b">
        <v>1</v>
      </c>
      <c r="M385" s="93" t="b">
        <v>0</v>
      </c>
      <c r="N385" s="7">
        <v>384</v>
      </c>
      <c r="O385" s="7" t="b">
        <f t="shared" si="68"/>
        <v>0</v>
      </c>
      <c r="P385" s="7" t="b">
        <f t="shared" si="69"/>
        <v>1</v>
      </c>
      <c r="Q385" s="7" t="b">
        <f t="shared" si="70"/>
        <v>0</v>
      </c>
      <c r="S385" s="7" t="b">
        <f t="shared" si="71"/>
        <v>0</v>
      </c>
      <c r="T385" s="7" t="b">
        <f t="shared" si="72"/>
        <v>1</v>
      </c>
      <c r="U385" s="7" t="b">
        <f t="shared" si="73"/>
        <v>0</v>
      </c>
      <c r="W385" s="7">
        <f t="shared" si="74"/>
        <v>384</v>
      </c>
      <c r="X385" s="7">
        <f>'v-t_chart'!C385</f>
        <v>30.2</v>
      </c>
      <c r="Y385" s="7">
        <f t="shared" si="75"/>
        <v>100</v>
      </c>
      <c r="Z385" s="7">
        <f t="shared" si="76"/>
        <v>115</v>
      </c>
      <c r="AA385" s="7">
        <f t="shared" si="77"/>
        <v>90</v>
      </c>
      <c r="AB385" s="7">
        <f ca="1">calc_gear1!AS388*5+50</f>
        <v>55</v>
      </c>
      <c r="AC385" s="7">
        <f ca="1">IF(AND(calc_gear1!AT388=-1,calc_gear1!Z388=1),calc_gear1!AS388*5+50.5,IF(AND(calc_gear1!Y388=0,AB384-AC384=-0.5),calc_gear1!AS388*5+50.5,calc_gear1!O388*5+50.5))</f>
        <v>50.5</v>
      </c>
    </row>
    <row r="386" spans="1:29">
      <c r="A386" s="7">
        <v>385</v>
      </c>
      <c r="B386" s="7">
        <v>385</v>
      </c>
      <c r="C386" s="92" t="b">
        <v>0</v>
      </c>
      <c r="D386" s="69" t="b">
        <v>1</v>
      </c>
      <c r="E386" s="93" t="b">
        <v>0</v>
      </c>
      <c r="G386" s="7" t="b">
        <f t="shared" si="65"/>
        <v>0</v>
      </c>
      <c r="H386" s="7" t="b">
        <f t="shared" si="66"/>
        <v>1</v>
      </c>
      <c r="I386" s="7" t="b">
        <f t="shared" si="67"/>
        <v>0</v>
      </c>
      <c r="K386" s="92" t="b">
        <v>0</v>
      </c>
      <c r="L386" s="69" t="b">
        <v>1</v>
      </c>
      <c r="M386" s="93" t="b">
        <v>0</v>
      </c>
      <c r="N386" s="7">
        <v>385</v>
      </c>
      <c r="O386" s="7" t="b">
        <f t="shared" si="68"/>
        <v>0</v>
      </c>
      <c r="P386" s="7" t="b">
        <f t="shared" si="69"/>
        <v>1</v>
      </c>
      <c r="Q386" s="7" t="b">
        <f t="shared" si="70"/>
        <v>0</v>
      </c>
      <c r="S386" s="7" t="b">
        <f t="shared" si="71"/>
        <v>0</v>
      </c>
      <c r="T386" s="7" t="b">
        <f t="shared" si="72"/>
        <v>1</v>
      </c>
      <c r="U386" s="7" t="b">
        <f t="shared" si="73"/>
        <v>0</v>
      </c>
      <c r="W386" s="7">
        <f t="shared" si="74"/>
        <v>385</v>
      </c>
      <c r="X386" s="7">
        <f>'v-t_chart'!C386</f>
        <v>30.5</v>
      </c>
      <c r="Y386" s="7">
        <f t="shared" si="75"/>
        <v>100</v>
      </c>
      <c r="Z386" s="7">
        <f t="shared" si="76"/>
        <v>115</v>
      </c>
      <c r="AA386" s="7">
        <f t="shared" si="77"/>
        <v>90</v>
      </c>
      <c r="AB386" s="7">
        <f ca="1">calc_gear1!AS389*5+50</f>
        <v>55</v>
      </c>
      <c r="AC386" s="7">
        <f ca="1">IF(AND(calc_gear1!AT389=-1,calc_gear1!Z389=1),calc_gear1!AS389*5+50.5,IF(AND(calc_gear1!Y389=0,AB385-AC385=-0.5),calc_gear1!AS389*5+50.5,calc_gear1!O389*5+50.5))</f>
        <v>50.5</v>
      </c>
    </row>
    <row r="387" spans="1:29">
      <c r="A387" s="7">
        <v>386</v>
      </c>
      <c r="B387" s="7">
        <v>386</v>
      </c>
      <c r="C387" s="92" t="b">
        <v>0</v>
      </c>
      <c r="D387" s="69" t="b">
        <v>1</v>
      </c>
      <c r="E387" s="93" t="b">
        <v>0</v>
      </c>
      <c r="G387" s="7" t="b">
        <f t="shared" ref="G387:G450" si="78">C387</f>
        <v>0</v>
      </c>
      <c r="H387" s="7" t="b">
        <f t="shared" ref="H387:H450" si="79">D387</f>
        <v>1</v>
      </c>
      <c r="I387" s="7" t="b">
        <f t="shared" ref="I387:I450" si="80">E387</f>
        <v>0</v>
      </c>
      <c r="K387" s="92" t="b">
        <v>0</v>
      </c>
      <c r="L387" s="69" t="b">
        <v>1</v>
      </c>
      <c r="M387" s="93" t="b">
        <v>0</v>
      </c>
      <c r="N387" s="7">
        <v>386</v>
      </c>
      <c r="O387" s="7" t="b">
        <f t="shared" ref="O387:O450" si="81">K387</f>
        <v>0</v>
      </c>
      <c r="P387" s="7" t="b">
        <f t="shared" ref="P387:P450" si="82">L387</f>
        <v>1</v>
      </c>
      <c r="Q387" s="7" t="b">
        <f t="shared" ref="Q387:Q450" si="83">M387</f>
        <v>0</v>
      </c>
      <c r="S387" s="7" t="b">
        <f t="shared" ref="S387:S450" si="84">K387</f>
        <v>0</v>
      </c>
      <c r="T387" s="7" t="b">
        <f t="shared" ref="T387:T450" si="85">L387</f>
        <v>1</v>
      </c>
      <c r="U387" s="7" t="b">
        <f t="shared" ref="U387:U450" si="86">M387</f>
        <v>0</v>
      </c>
      <c r="W387" s="7">
        <f t="shared" ref="W387:W450" si="87">A387</f>
        <v>386</v>
      </c>
      <c r="X387" s="7">
        <f>'v-t_chart'!C387</f>
        <v>30.3</v>
      </c>
      <c r="Y387" s="7">
        <f t="shared" ref="Y387:Y450" si="88">IF(S387=TRUE,105,100)</f>
        <v>100</v>
      </c>
      <c r="Z387" s="7">
        <f t="shared" ref="Z387:Z450" si="89">IF(T387=TRUE,115,110)</f>
        <v>115</v>
      </c>
      <c r="AA387" s="7">
        <f t="shared" ref="AA387:AA450" si="90">IF(U387=TRUE,95,90)</f>
        <v>90</v>
      </c>
      <c r="AB387" s="7">
        <f ca="1">calc_gear1!AS390*5+50</f>
        <v>55</v>
      </c>
      <c r="AC387" s="7">
        <f ca="1">IF(AND(calc_gear1!AT390=-1,calc_gear1!Z390=1),calc_gear1!AS390*5+50.5,IF(AND(calc_gear1!Y390=0,AB386-AC386=-0.5),calc_gear1!AS390*5+50.5,calc_gear1!O390*5+50.5))</f>
        <v>50.5</v>
      </c>
    </row>
    <row r="388" spans="1:29">
      <c r="A388" s="7">
        <v>387</v>
      </c>
      <c r="B388" s="7">
        <v>387</v>
      </c>
      <c r="C388" s="92" t="b">
        <v>0</v>
      </c>
      <c r="D388" s="69" t="b">
        <v>1</v>
      </c>
      <c r="E388" s="93" t="b">
        <v>0</v>
      </c>
      <c r="G388" s="7" t="b">
        <f t="shared" si="78"/>
        <v>0</v>
      </c>
      <c r="H388" s="7" t="b">
        <f t="shared" si="79"/>
        <v>1</v>
      </c>
      <c r="I388" s="7" t="b">
        <f t="shared" si="80"/>
        <v>0</v>
      </c>
      <c r="K388" s="92" t="b">
        <v>0</v>
      </c>
      <c r="L388" s="69" t="b">
        <v>1</v>
      </c>
      <c r="M388" s="93" t="b">
        <v>0</v>
      </c>
      <c r="N388" s="7">
        <v>387</v>
      </c>
      <c r="O388" s="7" t="b">
        <f t="shared" si="81"/>
        <v>0</v>
      </c>
      <c r="P388" s="7" t="b">
        <f t="shared" si="82"/>
        <v>1</v>
      </c>
      <c r="Q388" s="7" t="b">
        <f t="shared" si="83"/>
        <v>0</v>
      </c>
      <c r="S388" s="7" t="b">
        <f t="shared" si="84"/>
        <v>0</v>
      </c>
      <c r="T388" s="7" t="b">
        <f t="shared" si="85"/>
        <v>1</v>
      </c>
      <c r="U388" s="7" t="b">
        <f t="shared" si="86"/>
        <v>0</v>
      </c>
      <c r="W388" s="7">
        <f t="shared" si="87"/>
        <v>387</v>
      </c>
      <c r="X388" s="7">
        <f>'v-t_chart'!C388</f>
        <v>29.5</v>
      </c>
      <c r="Y388" s="7">
        <f t="shared" si="88"/>
        <v>100</v>
      </c>
      <c r="Z388" s="7">
        <f t="shared" si="89"/>
        <v>115</v>
      </c>
      <c r="AA388" s="7">
        <f t="shared" si="90"/>
        <v>90</v>
      </c>
      <c r="AB388" s="7">
        <f ca="1">calc_gear1!AS391*5+50</f>
        <v>55</v>
      </c>
      <c r="AC388" s="7">
        <f ca="1">IF(AND(calc_gear1!AT391=-1,calc_gear1!Z391=1),calc_gear1!AS391*5+50.5,IF(AND(calc_gear1!Y391=0,AB387-AC387=-0.5),calc_gear1!AS391*5+50.5,calc_gear1!O391*5+50.5))</f>
        <v>50.5</v>
      </c>
    </row>
    <row r="389" spans="1:29">
      <c r="A389" s="7">
        <v>388</v>
      </c>
      <c r="B389" s="7">
        <v>388</v>
      </c>
      <c r="C389" s="92" t="b">
        <v>0</v>
      </c>
      <c r="D389" s="69" t="b">
        <v>1</v>
      </c>
      <c r="E389" s="93" t="b">
        <v>0</v>
      </c>
      <c r="G389" s="7" t="b">
        <f t="shared" si="78"/>
        <v>0</v>
      </c>
      <c r="H389" s="7" t="b">
        <f t="shared" si="79"/>
        <v>1</v>
      </c>
      <c r="I389" s="7" t="b">
        <f t="shared" si="80"/>
        <v>0</v>
      </c>
      <c r="K389" s="92" t="b">
        <v>0</v>
      </c>
      <c r="L389" s="69" t="b">
        <v>1</v>
      </c>
      <c r="M389" s="93" t="b">
        <v>0</v>
      </c>
      <c r="N389" s="7">
        <v>388</v>
      </c>
      <c r="O389" s="7" t="b">
        <f t="shared" si="81"/>
        <v>0</v>
      </c>
      <c r="P389" s="7" t="b">
        <f t="shared" si="82"/>
        <v>1</v>
      </c>
      <c r="Q389" s="7" t="b">
        <f t="shared" si="83"/>
        <v>0</v>
      </c>
      <c r="S389" s="7" t="b">
        <f t="shared" si="84"/>
        <v>0</v>
      </c>
      <c r="T389" s="7" t="b">
        <f t="shared" si="85"/>
        <v>1</v>
      </c>
      <c r="U389" s="7" t="b">
        <f t="shared" si="86"/>
        <v>0</v>
      </c>
      <c r="W389" s="7">
        <f t="shared" si="87"/>
        <v>388</v>
      </c>
      <c r="X389" s="7">
        <f>'v-t_chart'!C389</f>
        <v>28.7</v>
      </c>
      <c r="Y389" s="7">
        <f t="shared" si="88"/>
        <v>100</v>
      </c>
      <c r="Z389" s="7">
        <f t="shared" si="89"/>
        <v>115</v>
      </c>
      <c r="AA389" s="7">
        <f t="shared" si="90"/>
        <v>90</v>
      </c>
      <c r="AB389" s="7">
        <f ca="1">calc_gear1!AS392*5+50</f>
        <v>55</v>
      </c>
      <c r="AC389" s="7">
        <f ca="1">IF(AND(calc_gear1!AT392=-1,calc_gear1!Z392=1),calc_gear1!AS392*5+50.5,IF(AND(calc_gear1!Y392=0,AB388-AC388=-0.5),calc_gear1!AS392*5+50.5,calc_gear1!O392*5+50.5))</f>
        <v>50.5</v>
      </c>
    </row>
    <row r="390" spans="1:29">
      <c r="A390" s="7">
        <v>389</v>
      </c>
      <c r="B390" s="7">
        <v>389</v>
      </c>
      <c r="C390" s="92" t="b">
        <v>0</v>
      </c>
      <c r="D390" s="69" t="b">
        <v>1</v>
      </c>
      <c r="E390" s="93" t="b">
        <v>0</v>
      </c>
      <c r="G390" s="7" t="b">
        <f t="shared" si="78"/>
        <v>0</v>
      </c>
      <c r="H390" s="7" t="b">
        <f t="shared" si="79"/>
        <v>1</v>
      </c>
      <c r="I390" s="7" t="b">
        <f t="shared" si="80"/>
        <v>0</v>
      </c>
      <c r="K390" s="92" t="b">
        <v>0</v>
      </c>
      <c r="L390" s="69" t="b">
        <v>1</v>
      </c>
      <c r="M390" s="93" t="b">
        <v>0</v>
      </c>
      <c r="N390" s="7">
        <v>389</v>
      </c>
      <c r="O390" s="7" t="b">
        <f t="shared" si="81"/>
        <v>0</v>
      </c>
      <c r="P390" s="7" t="b">
        <f t="shared" si="82"/>
        <v>1</v>
      </c>
      <c r="Q390" s="7" t="b">
        <f t="shared" si="83"/>
        <v>0</v>
      </c>
      <c r="S390" s="7" t="b">
        <f t="shared" si="84"/>
        <v>0</v>
      </c>
      <c r="T390" s="7" t="b">
        <f t="shared" si="85"/>
        <v>1</v>
      </c>
      <c r="U390" s="7" t="b">
        <f t="shared" si="86"/>
        <v>0</v>
      </c>
      <c r="W390" s="7">
        <f t="shared" si="87"/>
        <v>389</v>
      </c>
      <c r="X390" s="7">
        <f>'v-t_chart'!C390</f>
        <v>27.9</v>
      </c>
      <c r="Y390" s="7">
        <f t="shared" si="88"/>
        <v>100</v>
      </c>
      <c r="Z390" s="7">
        <f t="shared" si="89"/>
        <v>115</v>
      </c>
      <c r="AA390" s="7">
        <f t="shared" si="90"/>
        <v>90</v>
      </c>
      <c r="AB390" s="7">
        <f ca="1">calc_gear1!AS393*5+50</f>
        <v>55</v>
      </c>
      <c r="AC390" s="7">
        <f ca="1">IF(AND(calc_gear1!AT393=-1,calc_gear1!Z393=1),calc_gear1!AS393*5+50.5,IF(AND(calc_gear1!Y393=0,AB389-AC389=-0.5),calc_gear1!AS393*5+50.5,calc_gear1!O393*5+50.5))</f>
        <v>50.5</v>
      </c>
    </row>
    <row r="391" spans="1:29">
      <c r="A391" s="7">
        <v>390</v>
      </c>
      <c r="B391" s="7">
        <v>390</v>
      </c>
      <c r="C391" s="92" t="b">
        <v>0</v>
      </c>
      <c r="D391" s="69" t="b">
        <v>1</v>
      </c>
      <c r="E391" s="93" t="b">
        <v>0</v>
      </c>
      <c r="G391" s="7" t="b">
        <f t="shared" si="78"/>
        <v>0</v>
      </c>
      <c r="H391" s="7" t="b">
        <f t="shared" si="79"/>
        <v>1</v>
      </c>
      <c r="I391" s="7" t="b">
        <f t="shared" si="80"/>
        <v>0</v>
      </c>
      <c r="K391" s="92" t="b">
        <v>0</v>
      </c>
      <c r="L391" s="69" t="b">
        <v>1</v>
      </c>
      <c r="M391" s="93" t="b">
        <v>0</v>
      </c>
      <c r="N391" s="7">
        <v>390</v>
      </c>
      <c r="O391" s="7" t="b">
        <f t="shared" si="81"/>
        <v>0</v>
      </c>
      <c r="P391" s="7" t="b">
        <f t="shared" si="82"/>
        <v>1</v>
      </c>
      <c r="Q391" s="7" t="b">
        <f t="shared" si="83"/>
        <v>0</v>
      </c>
      <c r="S391" s="7" t="b">
        <f t="shared" si="84"/>
        <v>0</v>
      </c>
      <c r="T391" s="7" t="b">
        <f t="shared" si="85"/>
        <v>1</v>
      </c>
      <c r="U391" s="7" t="b">
        <f t="shared" si="86"/>
        <v>0</v>
      </c>
      <c r="W391" s="7">
        <f t="shared" si="87"/>
        <v>390</v>
      </c>
      <c r="X391" s="7">
        <f>'v-t_chart'!C391</f>
        <v>27.5</v>
      </c>
      <c r="Y391" s="7">
        <f t="shared" si="88"/>
        <v>100</v>
      </c>
      <c r="Z391" s="7">
        <f t="shared" si="89"/>
        <v>115</v>
      </c>
      <c r="AA391" s="7">
        <f t="shared" si="90"/>
        <v>90</v>
      </c>
      <c r="AB391" s="7">
        <f ca="1">calc_gear1!AS394*5+50</f>
        <v>55</v>
      </c>
      <c r="AC391" s="7">
        <f ca="1">IF(AND(calc_gear1!AT394=-1,calc_gear1!Z394=1),calc_gear1!AS394*5+50.5,IF(AND(calc_gear1!Y394=0,AB390-AC390=-0.5),calc_gear1!AS394*5+50.5,calc_gear1!O394*5+50.5))</f>
        <v>50.5</v>
      </c>
    </row>
    <row r="392" spans="1:29">
      <c r="A392" s="7">
        <v>391</v>
      </c>
      <c r="B392" s="7">
        <v>391</v>
      </c>
      <c r="C392" s="92" t="b">
        <v>0</v>
      </c>
      <c r="D392" s="69" t="b">
        <v>1</v>
      </c>
      <c r="E392" s="93" t="b">
        <v>0</v>
      </c>
      <c r="G392" s="7" t="b">
        <f t="shared" si="78"/>
        <v>0</v>
      </c>
      <c r="H392" s="7" t="b">
        <f t="shared" si="79"/>
        <v>1</v>
      </c>
      <c r="I392" s="7" t="b">
        <f t="shared" si="80"/>
        <v>0</v>
      </c>
      <c r="K392" s="92" t="b">
        <v>0</v>
      </c>
      <c r="L392" s="69" t="b">
        <v>1</v>
      </c>
      <c r="M392" s="93" t="b">
        <v>0</v>
      </c>
      <c r="N392" s="7">
        <v>391</v>
      </c>
      <c r="O392" s="7" t="b">
        <f t="shared" si="81"/>
        <v>0</v>
      </c>
      <c r="P392" s="7" t="b">
        <f t="shared" si="82"/>
        <v>1</v>
      </c>
      <c r="Q392" s="7" t="b">
        <f t="shared" si="83"/>
        <v>0</v>
      </c>
      <c r="S392" s="7" t="b">
        <f t="shared" si="84"/>
        <v>0</v>
      </c>
      <c r="T392" s="7" t="b">
        <f t="shared" si="85"/>
        <v>1</v>
      </c>
      <c r="U392" s="7" t="b">
        <f t="shared" si="86"/>
        <v>0</v>
      </c>
      <c r="W392" s="7">
        <f t="shared" si="87"/>
        <v>391</v>
      </c>
      <c r="X392" s="7">
        <f>'v-t_chart'!C392</f>
        <v>27.3</v>
      </c>
      <c r="Y392" s="7">
        <f t="shared" si="88"/>
        <v>100</v>
      </c>
      <c r="Z392" s="7">
        <f t="shared" si="89"/>
        <v>115</v>
      </c>
      <c r="AA392" s="7">
        <f t="shared" si="90"/>
        <v>90</v>
      </c>
      <c r="AB392" s="7">
        <f ca="1">calc_gear1!AS395*5+50</f>
        <v>55</v>
      </c>
      <c r="AC392" s="7">
        <f ca="1">IF(AND(calc_gear1!AT395=-1,calc_gear1!Z395=1),calc_gear1!AS395*5+50.5,IF(AND(calc_gear1!Y395=0,AB391-AC391=-0.5),calc_gear1!AS395*5+50.5,calc_gear1!O395*5+50.5))</f>
        <v>50.5</v>
      </c>
    </row>
    <row r="393" spans="1:29">
      <c r="A393" s="7">
        <v>392</v>
      </c>
      <c r="B393" s="7">
        <v>392</v>
      </c>
      <c r="C393" s="92" t="b">
        <v>0</v>
      </c>
      <c r="D393" s="69" t="b">
        <v>0</v>
      </c>
      <c r="E393" s="93" t="b">
        <v>1</v>
      </c>
      <c r="G393" s="7" t="b">
        <f t="shared" si="78"/>
        <v>0</v>
      </c>
      <c r="H393" s="7" t="b">
        <f t="shared" si="79"/>
        <v>0</v>
      </c>
      <c r="I393" s="7" t="b">
        <f t="shared" si="80"/>
        <v>1</v>
      </c>
      <c r="K393" s="92" t="b">
        <v>0</v>
      </c>
      <c r="L393" s="69" t="b">
        <v>0</v>
      </c>
      <c r="M393" s="93" t="b">
        <v>1</v>
      </c>
      <c r="N393" s="7">
        <v>392</v>
      </c>
      <c r="O393" s="7" t="b">
        <f t="shared" si="81"/>
        <v>0</v>
      </c>
      <c r="P393" s="7" t="b">
        <f t="shared" si="82"/>
        <v>0</v>
      </c>
      <c r="Q393" s="7" t="b">
        <f t="shared" si="83"/>
        <v>1</v>
      </c>
      <c r="S393" s="7" t="b">
        <f t="shared" si="84"/>
        <v>0</v>
      </c>
      <c r="T393" s="7" t="b">
        <f t="shared" si="85"/>
        <v>0</v>
      </c>
      <c r="U393" s="7" t="b">
        <f t="shared" si="86"/>
        <v>1</v>
      </c>
      <c r="W393" s="7">
        <f t="shared" si="87"/>
        <v>392</v>
      </c>
      <c r="X393" s="7">
        <f>'v-t_chart'!C393</f>
        <v>27</v>
      </c>
      <c r="Y393" s="7">
        <f t="shared" si="88"/>
        <v>100</v>
      </c>
      <c r="Z393" s="7">
        <f t="shared" si="89"/>
        <v>110</v>
      </c>
      <c r="AA393" s="7">
        <f t="shared" si="90"/>
        <v>95</v>
      </c>
      <c r="AB393" s="7">
        <f ca="1">calc_gear1!AS396*5+50</f>
        <v>55</v>
      </c>
      <c r="AC393" s="7">
        <f ca="1">IF(AND(calc_gear1!AT396=-1,calc_gear1!Z396=1),calc_gear1!AS396*5+50.5,IF(AND(calc_gear1!Y396=0,AB392-AC392=-0.5),calc_gear1!AS396*5+50.5,calc_gear1!O396*5+50.5))</f>
        <v>50.5</v>
      </c>
    </row>
    <row r="394" spans="1:29">
      <c r="A394" s="7">
        <v>393</v>
      </c>
      <c r="B394" s="7">
        <v>393</v>
      </c>
      <c r="C394" s="92" t="b">
        <v>0</v>
      </c>
      <c r="D394" s="69" t="b">
        <v>0</v>
      </c>
      <c r="E394" s="93" t="b">
        <v>1</v>
      </c>
      <c r="G394" s="7" t="b">
        <f t="shared" si="78"/>
        <v>0</v>
      </c>
      <c r="H394" s="7" t="b">
        <f t="shared" si="79"/>
        <v>0</v>
      </c>
      <c r="I394" s="7" t="b">
        <f t="shared" si="80"/>
        <v>1</v>
      </c>
      <c r="K394" s="92" t="b">
        <v>0</v>
      </c>
      <c r="L394" s="69" t="b">
        <v>0</v>
      </c>
      <c r="M394" s="93" t="b">
        <v>1</v>
      </c>
      <c r="N394" s="7">
        <v>393</v>
      </c>
      <c r="O394" s="7" t="b">
        <f t="shared" si="81"/>
        <v>0</v>
      </c>
      <c r="P394" s="7" t="b">
        <f t="shared" si="82"/>
        <v>0</v>
      </c>
      <c r="Q394" s="7" t="b">
        <f t="shared" si="83"/>
        <v>1</v>
      </c>
      <c r="S394" s="7" t="b">
        <f t="shared" si="84"/>
        <v>0</v>
      </c>
      <c r="T394" s="7" t="b">
        <f t="shared" si="85"/>
        <v>0</v>
      </c>
      <c r="U394" s="7" t="b">
        <f t="shared" si="86"/>
        <v>1</v>
      </c>
      <c r="W394" s="7">
        <f t="shared" si="87"/>
        <v>393</v>
      </c>
      <c r="X394" s="7">
        <f>'v-t_chart'!C394</f>
        <v>26.5</v>
      </c>
      <c r="Y394" s="7">
        <f t="shared" si="88"/>
        <v>100</v>
      </c>
      <c r="Z394" s="7">
        <f t="shared" si="89"/>
        <v>110</v>
      </c>
      <c r="AA394" s="7">
        <f t="shared" si="90"/>
        <v>95</v>
      </c>
      <c r="AB394" s="7">
        <f ca="1">calc_gear1!AS397*5+50</f>
        <v>55</v>
      </c>
      <c r="AC394" s="7">
        <f ca="1">IF(AND(calc_gear1!AT397=-1,calc_gear1!Z397=1),calc_gear1!AS397*5+50.5,IF(AND(calc_gear1!Y397=0,AB393-AC393=-0.5),calc_gear1!AS397*5+50.5,calc_gear1!O397*5+50.5))</f>
        <v>50.5</v>
      </c>
    </row>
    <row r="395" spans="1:29">
      <c r="A395" s="7">
        <v>394</v>
      </c>
      <c r="B395" s="7">
        <v>394</v>
      </c>
      <c r="C395" s="92" t="b">
        <v>0</v>
      </c>
      <c r="D395" s="69" t="b">
        <v>0</v>
      </c>
      <c r="E395" s="93" t="b">
        <v>1</v>
      </c>
      <c r="G395" s="7" t="b">
        <f t="shared" si="78"/>
        <v>0</v>
      </c>
      <c r="H395" s="7" t="b">
        <f t="shared" si="79"/>
        <v>0</v>
      </c>
      <c r="I395" s="7" t="b">
        <f t="shared" si="80"/>
        <v>1</v>
      </c>
      <c r="K395" s="92" t="b">
        <v>0</v>
      </c>
      <c r="L395" s="69" t="b">
        <v>0</v>
      </c>
      <c r="M395" s="93" t="b">
        <v>1</v>
      </c>
      <c r="N395" s="7">
        <v>394</v>
      </c>
      <c r="O395" s="7" t="b">
        <f t="shared" si="81"/>
        <v>0</v>
      </c>
      <c r="P395" s="7" t="b">
        <f t="shared" si="82"/>
        <v>0</v>
      </c>
      <c r="Q395" s="7" t="b">
        <f t="shared" si="83"/>
        <v>1</v>
      </c>
      <c r="S395" s="7" t="b">
        <f t="shared" si="84"/>
        <v>0</v>
      </c>
      <c r="T395" s="7" t="b">
        <f t="shared" si="85"/>
        <v>0</v>
      </c>
      <c r="U395" s="7" t="b">
        <f t="shared" si="86"/>
        <v>1</v>
      </c>
      <c r="W395" s="7">
        <f t="shared" si="87"/>
        <v>394</v>
      </c>
      <c r="X395" s="7">
        <f>'v-t_chart'!C395</f>
        <v>25.8</v>
      </c>
      <c r="Y395" s="7">
        <f t="shared" si="88"/>
        <v>100</v>
      </c>
      <c r="Z395" s="7">
        <f t="shared" si="89"/>
        <v>110</v>
      </c>
      <c r="AA395" s="7">
        <f t="shared" si="90"/>
        <v>95</v>
      </c>
      <c r="AB395" s="7">
        <f ca="1">calc_gear1!AS398*5+50</f>
        <v>55</v>
      </c>
      <c r="AC395" s="7">
        <f ca="1">IF(AND(calc_gear1!AT398=-1,calc_gear1!Z398=1),calc_gear1!AS398*5+50.5,IF(AND(calc_gear1!Y398=0,AB394-AC394=-0.5),calc_gear1!AS398*5+50.5,calc_gear1!O398*5+50.5))</f>
        <v>50.5</v>
      </c>
    </row>
    <row r="396" spans="1:29">
      <c r="A396" s="7">
        <v>395</v>
      </c>
      <c r="B396" s="7">
        <v>395</v>
      </c>
      <c r="C396" s="92" t="b">
        <v>0</v>
      </c>
      <c r="D396" s="69" t="b">
        <v>0</v>
      </c>
      <c r="E396" s="93" t="b">
        <v>1</v>
      </c>
      <c r="G396" s="7" t="b">
        <f t="shared" si="78"/>
        <v>0</v>
      </c>
      <c r="H396" s="7" t="b">
        <f t="shared" si="79"/>
        <v>0</v>
      </c>
      <c r="I396" s="7" t="b">
        <f t="shared" si="80"/>
        <v>1</v>
      </c>
      <c r="K396" s="92" t="b">
        <v>0</v>
      </c>
      <c r="L396" s="69" t="b">
        <v>0</v>
      </c>
      <c r="M396" s="93" t="b">
        <v>1</v>
      </c>
      <c r="N396" s="7">
        <v>395</v>
      </c>
      <c r="O396" s="7" t="b">
        <f t="shared" si="81"/>
        <v>0</v>
      </c>
      <c r="P396" s="7" t="b">
        <f t="shared" si="82"/>
        <v>0</v>
      </c>
      <c r="Q396" s="7" t="b">
        <f t="shared" si="83"/>
        <v>1</v>
      </c>
      <c r="S396" s="7" t="b">
        <f t="shared" si="84"/>
        <v>0</v>
      </c>
      <c r="T396" s="7" t="b">
        <f t="shared" si="85"/>
        <v>0</v>
      </c>
      <c r="U396" s="7" t="b">
        <f t="shared" si="86"/>
        <v>1</v>
      </c>
      <c r="W396" s="7">
        <f t="shared" si="87"/>
        <v>395</v>
      </c>
      <c r="X396" s="7">
        <f>'v-t_chart'!C396</f>
        <v>25</v>
      </c>
      <c r="Y396" s="7">
        <f t="shared" si="88"/>
        <v>100</v>
      </c>
      <c r="Z396" s="7">
        <f t="shared" si="89"/>
        <v>110</v>
      </c>
      <c r="AA396" s="7">
        <f t="shared" si="90"/>
        <v>95</v>
      </c>
      <c r="AB396" s="7">
        <f ca="1">calc_gear1!AS399*5+50</f>
        <v>55</v>
      </c>
      <c r="AC396" s="7">
        <f ca="1">IF(AND(calc_gear1!AT399=-1,calc_gear1!Z399=1),calc_gear1!AS399*5+50.5,IF(AND(calc_gear1!Y399=0,AB395-AC395=-0.5),calc_gear1!AS399*5+50.5,calc_gear1!O399*5+50.5))</f>
        <v>50.5</v>
      </c>
    </row>
    <row r="397" spans="1:29">
      <c r="A397" s="7">
        <v>396</v>
      </c>
      <c r="B397" s="7">
        <v>396</v>
      </c>
      <c r="C397" s="92" t="b">
        <v>0</v>
      </c>
      <c r="D397" s="69" t="b">
        <v>0</v>
      </c>
      <c r="E397" s="93" t="b">
        <v>1</v>
      </c>
      <c r="G397" s="7" t="b">
        <f t="shared" si="78"/>
        <v>0</v>
      </c>
      <c r="H397" s="7" t="b">
        <f t="shared" si="79"/>
        <v>0</v>
      </c>
      <c r="I397" s="7" t="b">
        <f t="shared" si="80"/>
        <v>1</v>
      </c>
      <c r="K397" s="92" t="b">
        <v>0</v>
      </c>
      <c r="L397" s="69" t="b">
        <v>0</v>
      </c>
      <c r="M397" s="93" t="b">
        <v>1</v>
      </c>
      <c r="N397" s="7">
        <v>396</v>
      </c>
      <c r="O397" s="7" t="b">
        <f t="shared" si="81"/>
        <v>0</v>
      </c>
      <c r="P397" s="7" t="b">
        <f t="shared" si="82"/>
        <v>0</v>
      </c>
      <c r="Q397" s="7" t="b">
        <f t="shared" si="83"/>
        <v>1</v>
      </c>
      <c r="S397" s="7" t="b">
        <f t="shared" si="84"/>
        <v>0</v>
      </c>
      <c r="T397" s="7" t="b">
        <f t="shared" si="85"/>
        <v>0</v>
      </c>
      <c r="U397" s="7" t="b">
        <f t="shared" si="86"/>
        <v>1</v>
      </c>
      <c r="W397" s="7">
        <f t="shared" si="87"/>
        <v>396</v>
      </c>
      <c r="X397" s="7">
        <f>'v-t_chart'!C397</f>
        <v>21.5</v>
      </c>
      <c r="Y397" s="7">
        <f t="shared" si="88"/>
        <v>100</v>
      </c>
      <c r="Z397" s="7">
        <f t="shared" si="89"/>
        <v>110</v>
      </c>
      <c r="AA397" s="7">
        <f t="shared" si="90"/>
        <v>95</v>
      </c>
      <c r="AB397" s="7">
        <f ca="1">calc_gear1!AS400*5+50</f>
        <v>55</v>
      </c>
      <c r="AC397" s="7">
        <f ca="1">IF(AND(calc_gear1!AT400=-1,calc_gear1!Z400=1),calc_gear1!AS400*5+50.5,IF(AND(calc_gear1!Y400=0,AB396-AC396=-0.5),calc_gear1!AS400*5+50.5,calc_gear1!O400*5+50.5))</f>
        <v>50.5</v>
      </c>
    </row>
    <row r="398" spans="1:29">
      <c r="A398" s="7">
        <v>397</v>
      </c>
      <c r="B398" s="7">
        <v>397</v>
      </c>
      <c r="C398" s="92" t="b">
        <v>0</v>
      </c>
      <c r="D398" s="69" t="b">
        <v>0</v>
      </c>
      <c r="E398" s="93" t="b">
        <v>1</v>
      </c>
      <c r="G398" s="7" t="b">
        <f t="shared" si="78"/>
        <v>0</v>
      </c>
      <c r="H398" s="7" t="b">
        <f t="shared" si="79"/>
        <v>0</v>
      </c>
      <c r="I398" s="7" t="b">
        <f t="shared" si="80"/>
        <v>1</v>
      </c>
      <c r="K398" s="92" t="b">
        <v>0</v>
      </c>
      <c r="L398" s="69" t="b">
        <v>0</v>
      </c>
      <c r="M398" s="93" t="b">
        <v>1</v>
      </c>
      <c r="N398" s="7">
        <v>397</v>
      </c>
      <c r="O398" s="7" t="b">
        <f t="shared" si="81"/>
        <v>0</v>
      </c>
      <c r="P398" s="7" t="b">
        <f t="shared" si="82"/>
        <v>0</v>
      </c>
      <c r="Q398" s="7" t="b">
        <f t="shared" si="83"/>
        <v>1</v>
      </c>
      <c r="S398" s="7" t="b">
        <f t="shared" si="84"/>
        <v>0</v>
      </c>
      <c r="T398" s="7" t="b">
        <f t="shared" si="85"/>
        <v>0</v>
      </c>
      <c r="U398" s="7" t="b">
        <f t="shared" si="86"/>
        <v>1</v>
      </c>
      <c r="W398" s="7">
        <f t="shared" si="87"/>
        <v>397</v>
      </c>
      <c r="X398" s="7">
        <f>'v-t_chart'!C398</f>
        <v>16</v>
      </c>
      <c r="Y398" s="7">
        <f t="shared" si="88"/>
        <v>100</v>
      </c>
      <c r="Z398" s="7">
        <f t="shared" si="89"/>
        <v>110</v>
      </c>
      <c r="AA398" s="7">
        <f t="shared" si="90"/>
        <v>95</v>
      </c>
      <c r="AB398" s="7">
        <f ca="1">calc_gear1!AS401*5+50</f>
        <v>55</v>
      </c>
      <c r="AC398" s="7">
        <f ca="1">IF(AND(calc_gear1!AT401=-1,calc_gear1!Z401=1),calc_gear1!AS401*5+50.5,IF(AND(calc_gear1!Y401=0,AB397-AC397=-0.5),calc_gear1!AS401*5+50.5,calc_gear1!O401*5+50.5))</f>
        <v>50.5</v>
      </c>
    </row>
    <row r="399" spans="1:29">
      <c r="A399" s="7">
        <v>398</v>
      </c>
      <c r="B399" s="7">
        <v>398</v>
      </c>
      <c r="C399" s="92" t="b">
        <v>0</v>
      </c>
      <c r="D399" s="69" t="b">
        <v>0</v>
      </c>
      <c r="E399" s="93" t="b">
        <v>1</v>
      </c>
      <c r="G399" s="7" t="b">
        <f t="shared" si="78"/>
        <v>0</v>
      </c>
      <c r="H399" s="7" t="b">
        <f t="shared" si="79"/>
        <v>0</v>
      </c>
      <c r="I399" s="7" t="b">
        <f t="shared" si="80"/>
        <v>1</v>
      </c>
      <c r="K399" s="92" t="b">
        <v>0</v>
      </c>
      <c r="L399" s="69" t="b">
        <v>0</v>
      </c>
      <c r="M399" s="93" t="b">
        <v>1</v>
      </c>
      <c r="N399" s="7">
        <v>398</v>
      </c>
      <c r="O399" s="7" t="b">
        <f t="shared" si="81"/>
        <v>0</v>
      </c>
      <c r="P399" s="7" t="b">
        <f t="shared" si="82"/>
        <v>0</v>
      </c>
      <c r="Q399" s="7" t="b">
        <f t="shared" si="83"/>
        <v>1</v>
      </c>
      <c r="S399" s="7" t="b">
        <f t="shared" si="84"/>
        <v>0</v>
      </c>
      <c r="T399" s="7" t="b">
        <f t="shared" si="85"/>
        <v>0</v>
      </c>
      <c r="U399" s="7" t="b">
        <f t="shared" si="86"/>
        <v>1</v>
      </c>
      <c r="W399" s="7">
        <f t="shared" si="87"/>
        <v>398</v>
      </c>
      <c r="X399" s="7">
        <f>'v-t_chart'!C399</f>
        <v>10</v>
      </c>
      <c r="Y399" s="7">
        <f t="shared" si="88"/>
        <v>100</v>
      </c>
      <c r="Z399" s="7">
        <f t="shared" si="89"/>
        <v>110</v>
      </c>
      <c r="AA399" s="7">
        <f t="shared" si="90"/>
        <v>95</v>
      </c>
      <c r="AB399" s="7">
        <f ca="1">calc_gear1!AS402*5+50</f>
        <v>55</v>
      </c>
      <c r="AC399" s="7">
        <f ca="1">IF(AND(calc_gear1!AT402=-1,calc_gear1!Z402=1),calc_gear1!AS402*5+50.5,IF(AND(calc_gear1!Y402=0,AB398-AC398=-0.5),calc_gear1!AS402*5+50.5,calc_gear1!O402*5+50.5))</f>
        <v>50.5</v>
      </c>
    </row>
    <row r="400" spans="1:29">
      <c r="A400" s="7">
        <v>399</v>
      </c>
      <c r="B400" s="7">
        <v>399</v>
      </c>
      <c r="C400" s="92" t="b">
        <v>0</v>
      </c>
      <c r="D400" s="69" t="b">
        <v>0</v>
      </c>
      <c r="E400" s="93" t="b">
        <v>1</v>
      </c>
      <c r="G400" s="7" t="b">
        <f t="shared" si="78"/>
        <v>0</v>
      </c>
      <c r="H400" s="7" t="b">
        <f t="shared" si="79"/>
        <v>0</v>
      </c>
      <c r="I400" s="7" t="b">
        <f t="shared" si="80"/>
        <v>1</v>
      </c>
      <c r="K400" s="92" t="b">
        <v>0</v>
      </c>
      <c r="L400" s="69" t="b">
        <v>0</v>
      </c>
      <c r="M400" s="93" t="b">
        <v>1</v>
      </c>
      <c r="N400" s="7">
        <v>399</v>
      </c>
      <c r="O400" s="7" t="b">
        <f t="shared" si="81"/>
        <v>0</v>
      </c>
      <c r="P400" s="7" t="b">
        <f t="shared" si="82"/>
        <v>0</v>
      </c>
      <c r="Q400" s="7" t="b">
        <f t="shared" si="83"/>
        <v>1</v>
      </c>
      <c r="S400" s="7" t="b">
        <f t="shared" si="84"/>
        <v>0</v>
      </c>
      <c r="T400" s="7" t="b">
        <f t="shared" si="85"/>
        <v>0</v>
      </c>
      <c r="U400" s="7" t="b">
        <f t="shared" si="86"/>
        <v>1</v>
      </c>
      <c r="W400" s="7">
        <f t="shared" si="87"/>
        <v>399</v>
      </c>
      <c r="X400" s="7">
        <f>'v-t_chart'!C400</f>
        <v>5</v>
      </c>
      <c r="Y400" s="7">
        <f t="shared" si="88"/>
        <v>100</v>
      </c>
      <c r="Z400" s="7">
        <f t="shared" si="89"/>
        <v>110</v>
      </c>
      <c r="AA400" s="7">
        <f t="shared" si="90"/>
        <v>95</v>
      </c>
      <c r="AB400" s="7">
        <f ca="1">calc_gear1!AS403*5+50</f>
        <v>55</v>
      </c>
      <c r="AC400" s="7">
        <f ca="1">IF(AND(calc_gear1!AT403=-1,calc_gear1!Z403=1),calc_gear1!AS403*5+50.5,IF(AND(calc_gear1!Y403=0,AB399-AC399=-0.5),calc_gear1!AS403*5+50.5,calc_gear1!O403*5+50.5))</f>
        <v>50.5</v>
      </c>
    </row>
    <row r="401" spans="1:29">
      <c r="A401" s="7">
        <v>400</v>
      </c>
      <c r="B401" s="7">
        <v>400</v>
      </c>
      <c r="C401" s="92" t="b">
        <v>0</v>
      </c>
      <c r="D401" s="69" t="b">
        <v>0</v>
      </c>
      <c r="E401" s="93" t="b">
        <v>1</v>
      </c>
      <c r="G401" s="7" t="b">
        <f t="shared" si="78"/>
        <v>0</v>
      </c>
      <c r="H401" s="7" t="b">
        <f t="shared" si="79"/>
        <v>0</v>
      </c>
      <c r="I401" s="7" t="b">
        <f t="shared" si="80"/>
        <v>1</v>
      </c>
      <c r="K401" s="92" t="b">
        <v>0</v>
      </c>
      <c r="L401" s="69" t="b">
        <v>0</v>
      </c>
      <c r="M401" s="93" t="b">
        <v>1</v>
      </c>
      <c r="N401" s="7">
        <v>400</v>
      </c>
      <c r="O401" s="7" t="b">
        <f t="shared" si="81"/>
        <v>0</v>
      </c>
      <c r="P401" s="7" t="b">
        <f t="shared" si="82"/>
        <v>0</v>
      </c>
      <c r="Q401" s="7" t="b">
        <f t="shared" si="83"/>
        <v>1</v>
      </c>
      <c r="S401" s="7" t="b">
        <f t="shared" si="84"/>
        <v>0</v>
      </c>
      <c r="T401" s="7" t="b">
        <f t="shared" si="85"/>
        <v>0</v>
      </c>
      <c r="U401" s="7" t="b">
        <f t="shared" si="86"/>
        <v>1</v>
      </c>
      <c r="W401" s="7">
        <f t="shared" si="87"/>
        <v>400</v>
      </c>
      <c r="X401" s="7">
        <f>'v-t_chart'!C401</f>
        <v>2.2000000000000002</v>
      </c>
      <c r="Y401" s="7">
        <f t="shared" si="88"/>
        <v>100</v>
      </c>
      <c r="Z401" s="7">
        <f t="shared" si="89"/>
        <v>110</v>
      </c>
      <c r="AA401" s="7">
        <f t="shared" si="90"/>
        <v>95</v>
      </c>
      <c r="AB401" s="7">
        <f ca="1">calc_gear1!AS404*5+50</f>
        <v>55</v>
      </c>
      <c r="AC401" s="7">
        <f ca="1">IF(AND(calc_gear1!AT404=-1,calc_gear1!Z404=1),calc_gear1!AS404*5+50.5,IF(AND(calc_gear1!Y404=0,AB400-AC400=-0.5),calc_gear1!AS404*5+50.5,calc_gear1!O404*5+50.5))</f>
        <v>50.5</v>
      </c>
    </row>
    <row r="402" spans="1:29">
      <c r="A402" s="7">
        <v>401</v>
      </c>
      <c r="B402" s="7">
        <v>401</v>
      </c>
      <c r="C402" s="92" t="b">
        <v>0</v>
      </c>
      <c r="D402" s="69" t="b">
        <v>0</v>
      </c>
      <c r="E402" s="93" t="b">
        <v>1</v>
      </c>
      <c r="G402" s="7" t="b">
        <f t="shared" si="78"/>
        <v>0</v>
      </c>
      <c r="H402" s="7" t="b">
        <f t="shared" si="79"/>
        <v>0</v>
      </c>
      <c r="I402" s="7" t="b">
        <f t="shared" si="80"/>
        <v>1</v>
      </c>
      <c r="K402" s="92" t="b">
        <v>0</v>
      </c>
      <c r="L402" s="69" t="b">
        <v>0</v>
      </c>
      <c r="M402" s="93" t="b">
        <v>1</v>
      </c>
      <c r="N402" s="7">
        <v>401</v>
      </c>
      <c r="O402" s="7" t="b">
        <f t="shared" si="81"/>
        <v>0</v>
      </c>
      <c r="P402" s="7" t="b">
        <f t="shared" si="82"/>
        <v>0</v>
      </c>
      <c r="Q402" s="7" t="b">
        <f t="shared" si="83"/>
        <v>1</v>
      </c>
      <c r="S402" s="7" t="b">
        <f t="shared" si="84"/>
        <v>0</v>
      </c>
      <c r="T402" s="7" t="b">
        <f t="shared" si="85"/>
        <v>0</v>
      </c>
      <c r="U402" s="7" t="b">
        <f t="shared" si="86"/>
        <v>1</v>
      </c>
      <c r="W402" s="7">
        <f t="shared" si="87"/>
        <v>401</v>
      </c>
      <c r="X402" s="7">
        <f>'v-t_chart'!C402</f>
        <v>1</v>
      </c>
      <c r="Y402" s="7">
        <f t="shared" si="88"/>
        <v>100</v>
      </c>
      <c r="Z402" s="7">
        <f t="shared" si="89"/>
        <v>110</v>
      </c>
      <c r="AA402" s="7">
        <f t="shared" si="90"/>
        <v>95</v>
      </c>
      <c r="AB402" s="7">
        <f ca="1">calc_gear1!AS405*5+50</f>
        <v>55</v>
      </c>
      <c r="AC402" s="7">
        <f ca="1">IF(AND(calc_gear1!AT405=-1,calc_gear1!Z405=1),calc_gear1!AS405*5+50.5,IF(AND(calc_gear1!Y405=0,AB401-AC401=-0.5),calc_gear1!AS405*5+50.5,calc_gear1!O405*5+50.5))</f>
        <v>50.5</v>
      </c>
    </row>
    <row r="403" spans="1:29">
      <c r="A403" s="7">
        <v>402</v>
      </c>
      <c r="B403" s="7">
        <v>402</v>
      </c>
      <c r="C403" s="92" t="b">
        <v>0</v>
      </c>
      <c r="D403" s="69" t="b">
        <v>0</v>
      </c>
      <c r="E403" s="93" t="b">
        <v>0</v>
      </c>
      <c r="G403" s="7" t="b">
        <f t="shared" si="78"/>
        <v>0</v>
      </c>
      <c r="H403" s="7" t="b">
        <f t="shared" si="79"/>
        <v>0</v>
      </c>
      <c r="I403" s="7" t="b">
        <f t="shared" si="80"/>
        <v>0</v>
      </c>
      <c r="K403" s="92" t="b">
        <v>0</v>
      </c>
      <c r="L403" s="69" t="b">
        <v>0</v>
      </c>
      <c r="M403" s="93" t="b">
        <v>0</v>
      </c>
      <c r="N403" s="7">
        <v>402</v>
      </c>
      <c r="O403" s="7" t="b">
        <f t="shared" si="81"/>
        <v>0</v>
      </c>
      <c r="P403" s="7" t="b">
        <f t="shared" si="82"/>
        <v>0</v>
      </c>
      <c r="Q403" s="7" t="b">
        <f t="shared" si="83"/>
        <v>0</v>
      </c>
      <c r="S403" s="7" t="b">
        <f t="shared" si="84"/>
        <v>0</v>
      </c>
      <c r="T403" s="7" t="b">
        <f t="shared" si="85"/>
        <v>0</v>
      </c>
      <c r="U403" s="7" t="b">
        <f t="shared" si="86"/>
        <v>0</v>
      </c>
      <c r="W403" s="7">
        <f t="shared" si="87"/>
        <v>402</v>
      </c>
      <c r="X403" s="7">
        <f>'v-t_chart'!C403</f>
        <v>0</v>
      </c>
      <c r="Y403" s="7">
        <f t="shared" si="88"/>
        <v>100</v>
      </c>
      <c r="Z403" s="7">
        <f t="shared" si="89"/>
        <v>110</v>
      </c>
      <c r="AA403" s="7">
        <f t="shared" si="90"/>
        <v>90</v>
      </c>
      <c r="AB403" s="7">
        <f ca="1">calc_gear1!AS406*5+50</f>
        <v>50</v>
      </c>
      <c r="AC403" s="7">
        <f ca="1">IF(AND(calc_gear1!AT406=-1,calc_gear1!Z406=1),calc_gear1!AS406*5+50.5,IF(AND(calc_gear1!Y406=0,AB402-AC402=-0.5),calc_gear1!AS406*5+50.5,calc_gear1!O406*5+50.5))</f>
        <v>50.5</v>
      </c>
    </row>
    <row r="404" spans="1:29">
      <c r="A404" s="7">
        <v>403</v>
      </c>
      <c r="B404" s="7">
        <v>403</v>
      </c>
      <c r="C404" s="92" t="b">
        <v>0</v>
      </c>
      <c r="D404" s="69" t="b">
        <v>0</v>
      </c>
      <c r="E404" s="93" t="b">
        <v>0</v>
      </c>
      <c r="G404" s="7" t="b">
        <f t="shared" si="78"/>
        <v>0</v>
      </c>
      <c r="H404" s="7" t="b">
        <f t="shared" si="79"/>
        <v>0</v>
      </c>
      <c r="I404" s="7" t="b">
        <f t="shared" si="80"/>
        <v>0</v>
      </c>
      <c r="K404" s="92" t="b">
        <v>0</v>
      </c>
      <c r="L404" s="69" t="b">
        <v>0</v>
      </c>
      <c r="M404" s="93" t="b">
        <v>0</v>
      </c>
      <c r="N404" s="7">
        <v>403</v>
      </c>
      <c r="O404" s="7" t="b">
        <f t="shared" si="81"/>
        <v>0</v>
      </c>
      <c r="P404" s="7" t="b">
        <f t="shared" si="82"/>
        <v>0</v>
      </c>
      <c r="Q404" s="7" t="b">
        <f t="shared" si="83"/>
        <v>0</v>
      </c>
      <c r="S404" s="7" t="b">
        <f t="shared" si="84"/>
        <v>0</v>
      </c>
      <c r="T404" s="7" t="b">
        <f t="shared" si="85"/>
        <v>0</v>
      </c>
      <c r="U404" s="7" t="b">
        <f t="shared" si="86"/>
        <v>0</v>
      </c>
      <c r="W404" s="7">
        <f t="shared" si="87"/>
        <v>403</v>
      </c>
      <c r="X404" s="7">
        <f>'v-t_chart'!C404</f>
        <v>0</v>
      </c>
      <c r="Y404" s="7">
        <f t="shared" si="88"/>
        <v>100</v>
      </c>
      <c r="Z404" s="7">
        <f t="shared" si="89"/>
        <v>110</v>
      </c>
      <c r="AA404" s="7">
        <f t="shared" si="90"/>
        <v>90</v>
      </c>
      <c r="AB404" s="7">
        <f ca="1">calc_gear1!AS407*5+50</f>
        <v>55</v>
      </c>
      <c r="AC404" s="7">
        <f ca="1">IF(AND(calc_gear1!AT407=-1,calc_gear1!Z407=1),calc_gear1!AS407*5+50.5,IF(AND(calc_gear1!Y407=0,AB403-AC403=-0.5),calc_gear1!AS407*5+50.5,calc_gear1!O407*5+50.5))</f>
        <v>55.5</v>
      </c>
    </row>
    <row r="405" spans="1:29">
      <c r="A405" s="7">
        <v>404</v>
      </c>
      <c r="B405" s="7">
        <v>404</v>
      </c>
      <c r="C405" s="92" t="b">
        <v>0</v>
      </c>
      <c r="D405" s="69" t="b">
        <v>0</v>
      </c>
      <c r="E405" s="93" t="b">
        <v>0</v>
      </c>
      <c r="G405" s="7" t="b">
        <f t="shared" si="78"/>
        <v>0</v>
      </c>
      <c r="H405" s="7" t="b">
        <f t="shared" si="79"/>
        <v>0</v>
      </c>
      <c r="I405" s="7" t="b">
        <f t="shared" si="80"/>
        <v>0</v>
      </c>
      <c r="K405" s="92" t="b">
        <v>0</v>
      </c>
      <c r="L405" s="69" t="b">
        <v>0</v>
      </c>
      <c r="M405" s="93" t="b">
        <v>0</v>
      </c>
      <c r="N405" s="7">
        <v>404</v>
      </c>
      <c r="O405" s="7" t="b">
        <f t="shared" si="81"/>
        <v>0</v>
      </c>
      <c r="P405" s="7" t="b">
        <f t="shared" si="82"/>
        <v>0</v>
      </c>
      <c r="Q405" s="7" t="b">
        <f t="shared" si="83"/>
        <v>0</v>
      </c>
      <c r="S405" s="7" t="b">
        <f t="shared" si="84"/>
        <v>0</v>
      </c>
      <c r="T405" s="7" t="b">
        <f t="shared" si="85"/>
        <v>0</v>
      </c>
      <c r="U405" s="7" t="b">
        <f t="shared" si="86"/>
        <v>0</v>
      </c>
      <c r="W405" s="7">
        <f t="shared" si="87"/>
        <v>404</v>
      </c>
      <c r="X405" s="7">
        <f>'v-t_chart'!C405</f>
        <v>0</v>
      </c>
      <c r="Y405" s="7">
        <f t="shared" si="88"/>
        <v>100</v>
      </c>
      <c r="Z405" s="7">
        <f t="shared" si="89"/>
        <v>110</v>
      </c>
      <c r="AA405" s="7">
        <f t="shared" si="90"/>
        <v>90</v>
      </c>
      <c r="AB405" s="7">
        <f ca="1">calc_gear1!AS408*5+50</f>
        <v>55</v>
      </c>
      <c r="AC405" s="7">
        <f ca="1">IF(AND(calc_gear1!AT408=-1,calc_gear1!Z408=1),calc_gear1!AS408*5+50.5,IF(AND(calc_gear1!Y408=0,AB404-AC404=-0.5),calc_gear1!AS408*5+50.5,calc_gear1!O408*5+50.5))</f>
        <v>55.5</v>
      </c>
    </row>
    <row r="406" spans="1:29">
      <c r="A406" s="7">
        <v>405</v>
      </c>
      <c r="B406" s="7">
        <v>405</v>
      </c>
      <c r="C406" s="92" t="b">
        <v>0</v>
      </c>
      <c r="D406" s="69" t="b">
        <v>0</v>
      </c>
      <c r="E406" s="93" t="b">
        <v>0</v>
      </c>
      <c r="G406" s="7" t="b">
        <f t="shared" si="78"/>
        <v>0</v>
      </c>
      <c r="H406" s="7" t="b">
        <f t="shared" si="79"/>
        <v>0</v>
      </c>
      <c r="I406" s="7" t="b">
        <f t="shared" si="80"/>
        <v>0</v>
      </c>
      <c r="K406" s="92" t="b">
        <v>0</v>
      </c>
      <c r="L406" s="69" t="b">
        <v>0</v>
      </c>
      <c r="M406" s="93" t="b">
        <v>0</v>
      </c>
      <c r="N406" s="7">
        <v>405</v>
      </c>
      <c r="O406" s="7" t="b">
        <f t="shared" si="81"/>
        <v>0</v>
      </c>
      <c r="P406" s="7" t="b">
        <f t="shared" si="82"/>
        <v>0</v>
      </c>
      <c r="Q406" s="7" t="b">
        <f t="shared" si="83"/>
        <v>0</v>
      </c>
      <c r="S406" s="7" t="b">
        <f t="shared" si="84"/>
        <v>0</v>
      </c>
      <c r="T406" s="7" t="b">
        <f t="shared" si="85"/>
        <v>0</v>
      </c>
      <c r="U406" s="7" t="b">
        <f t="shared" si="86"/>
        <v>0</v>
      </c>
      <c r="W406" s="7">
        <f t="shared" si="87"/>
        <v>405</v>
      </c>
      <c r="X406" s="7">
        <f>'v-t_chart'!C406</f>
        <v>0</v>
      </c>
      <c r="Y406" s="7">
        <f t="shared" si="88"/>
        <v>100</v>
      </c>
      <c r="Z406" s="7">
        <f t="shared" si="89"/>
        <v>110</v>
      </c>
      <c r="AA406" s="7">
        <f t="shared" si="90"/>
        <v>90</v>
      </c>
      <c r="AB406" s="7">
        <f ca="1">calc_gear1!AS409*5+50</f>
        <v>55</v>
      </c>
      <c r="AC406" s="7">
        <f ca="1">IF(AND(calc_gear1!AT409=-1,calc_gear1!Z409=1),calc_gear1!AS409*5+50.5,IF(AND(calc_gear1!Y409=0,AB405-AC405=-0.5),calc_gear1!AS409*5+50.5,calc_gear1!O409*5+50.5))</f>
        <v>55.5</v>
      </c>
    </row>
    <row r="407" spans="1:29">
      <c r="A407" s="7">
        <v>406</v>
      </c>
      <c r="B407" s="7">
        <v>406</v>
      </c>
      <c r="C407" s="92" t="b">
        <v>0</v>
      </c>
      <c r="D407" s="69" t="b">
        <v>0</v>
      </c>
      <c r="E407" s="93" t="b">
        <v>0</v>
      </c>
      <c r="G407" s="7" t="b">
        <f t="shared" si="78"/>
        <v>0</v>
      </c>
      <c r="H407" s="7" t="b">
        <f t="shared" si="79"/>
        <v>0</v>
      </c>
      <c r="I407" s="7" t="b">
        <f t="shared" si="80"/>
        <v>0</v>
      </c>
      <c r="K407" s="92" t="b">
        <v>0</v>
      </c>
      <c r="L407" s="69" t="b">
        <v>0</v>
      </c>
      <c r="M407" s="93" t="b">
        <v>0</v>
      </c>
      <c r="N407" s="7">
        <v>406</v>
      </c>
      <c r="O407" s="7" t="b">
        <f t="shared" si="81"/>
        <v>0</v>
      </c>
      <c r="P407" s="7" t="b">
        <f t="shared" si="82"/>
        <v>0</v>
      </c>
      <c r="Q407" s="7" t="b">
        <f t="shared" si="83"/>
        <v>0</v>
      </c>
      <c r="S407" s="7" t="b">
        <f t="shared" si="84"/>
        <v>0</v>
      </c>
      <c r="T407" s="7" t="b">
        <f t="shared" si="85"/>
        <v>0</v>
      </c>
      <c r="U407" s="7" t="b">
        <f t="shared" si="86"/>
        <v>0</v>
      </c>
      <c r="W407" s="7">
        <f t="shared" si="87"/>
        <v>406</v>
      </c>
      <c r="X407" s="7">
        <f>'v-t_chart'!C407</f>
        <v>0</v>
      </c>
      <c r="Y407" s="7">
        <f t="shared" si="88"/>
        <v>100</v>
      </c>
      <c r="Z407" s="7">
        <f t="shared" si="89"/>
        <v>110</v>
      </c>
      <c r="AA407" s="7">
        <f t="shared" si="90"/>
        <v>90</v>
      </c>
      <c r="AB407" s="7">
        <f ca="1">calc_gear1!AS410*5+50</f>
        <v>55</v>
      </c>
      <c r="AC407" s="7">
        <f ca="1">IF(AND(calc_gear1!AT410=-1,calc_gear1!Z410=1),calc_gear1!AS410*5+50.5,IF(AND(calc_gear1!Y410=0,AB406-AC406=-0.5),calc_gear1!AS410*5+50.5,calc_gear1!O410*5+50.5))</f>
        <v>55.5</v>
      </c>
    </row>
    <row r="408" spans="1:29">
      <c r="A408" s="7">
        <v>407</v>
      </c>
      <c r="B408" s="7">
        <v>407</v>
      </c>
      <c r="C408" s="92" t="b">
        <v>0</v>
      </c>
      <c r="D408" s="69" t="b">
        <v>0</v>
      </c>
      <c r="E408" s="93" t="b">
        <v>0</v>
      </c>
      <c r="G408" s="7" t="b">
        <f t="shared" si="78"/>
        <v>0</v>
      </c>
      <c r="H408" s="7" t="b">
        <f t="shared" si="79"/>
        <v>0</v>
      </c>
      <c r="I408" s="7" t="b">
        <f t="shared" si="80"/>
        <v>0</v>
      </c>
      <c r="K408" s="92" t="b">
        <v>0</v>
      </c>
      <c r="L408" s="69" t="b">
        <v>0</v>
      </c>
      <c r="M408" s="93" t="b">
        <v>0</v>
      </c>
      <c r="N408" s="7">
        <v>407</v>
      </c>
      <c r="O408" s="7" t="b">
        <f t="shared" si="81"/>
        <v>0</v>
      </c>
      <c r="P408" s="7" t="b">
        <f t="shared" si="82"/>
        <v>0</v>
      </c>
      <c r="Q408" s="7" t="b">
        <f t="shared" si="83"/>
        <v>0</v>
      </c>
      <c r="S408" s="7" t="b">
        <f t="shared" si="84"/>
        <v>0</v>
      </c>
      <c r="T408" s="7" t="b">
        <f t="shared" si="85"/>
        <v>0</v>
      </c>
      <c r="U408" s="7" t="b">
        <f t="shared" si="86"/>
        <v>0</v>
      </c>
      <c r="W408" s="7">
        <f t="shared" si="87"/>
        <v>407</v>
      </c>
      <c r="X408" s="7">
        <f>'v-t_chart'!C408</f>
        <v>0</v>
      </c>
      <c r="Y408" s="7">
        <f t="shared" si="88"/>
        <v>100</v>
      </c>
      <c r="Z408" s="7">
        <f t="shared" si="89"/>
        <v>110</v>
      </c>
      <c r="AA408" s="7">
        <f t="shared" si="90"/>
        <v>90</v>
      </c>
      <c r="AB408" s="7">
        <f ca="1">calc_gear1!AS411*5+50</f>
        <v>55</v>
      </c>
      <c r="AC408" s="7">
        <f ca="1">IF(AND(calc_gear1!AT411=-1,calc_gear1!Z411=1),calc_gear1!AS411*5+50.5,IF(AND(calc_gear1!Y411=0,AB407-AC407=-0.5),calc_gear1!AS411*5+50.5,calc_gear1!O411*5+50.5))</f>
        <v>55.5</v>
      </c>
    </row>
    <row r="409" spans="1:29">
      <c r="A409" s="7">
        <v>408</v>
      </c>
      <c r="B409" s="7">
        <v>408</v>
      </c>
      <c r="C409" s="92" t="b">
        <v>1</v>
      </c>
      <c r="D409" s="69" t="b">
        <v>0</v>
      </c>
      <c r="E409" s="93" t="b">
        <v>0</v>
      </c>
      <c r="G409" s="7" t="b">
        <f t="shared" si="78"/>
        <v>1</v>
      </c>
      <c r="H409" s="7" t="b">
        <f t="shared" si="79"/>
        <v>0</v>
      </c>
      <c r="I409" s="7" t="b">
        <f t="shared" si="80"/>
        <v>0</v>
      </c>
      <c r="K409" s="92" t="b">
        <v>1</v>
      </c>
      <c r="L409" s="69" t="b">
        <v>0</v>
      </c>
      <c r="M409" s="93" t="b">
        <v>0</v>
      </c>
      <c r="N409" s="7">
        <v>408</v>
      </c>
      <c r="O409" s="7" t="b">
        <f t="shared" si="81"/>
        <v>1</v>
      </c>
      <c r="P409" s="7" t="b">
        <f t="shared" si="82"/>
        <v>0</v>
      </c>
      <c r="Q409" s="7" t="b">
        <f t="shared" si="83"/>
        <v>0</v>
      </c>
      <c r="S409" s="7" t="b">
        <f t="shared" si="84"/>
        <v>1</v>
      </c>
      <c r="T409" s="7" t="b">
        <f t="shared" si="85"/>
        <v>0</v>
      </c>
      <c r="U409" s="7" t="b">
        <f t="shared" si="86"/>
        <v>0</v>
      </c>
      <c r="W409" s="7">
        <f t="shared" si="87"/>
        <v>408</v>
      </c>
      <c r="X409" s="7">
        <f>'v-t_chart'!C409</f>
        <v>1.2</v>
      </c>
      <c r="Y409" s="7">
        <f t="shared" si="88"/>
        <v>105</v>
      </c>
      <c r="Z409" s="7">
        <f t="shared" si="89"/>
        <v>110</v>
      </c>
      <c r="AA409" s="7">
        <f t="shared" si="90"/>
        <v>90</v>
      </c>
      <c r="AB409" s="7">
        <f ca="1">calc_gear1!AS412*5+50</f>
        <v>55</v>
      </c>
      <c r="AC409" s="7">
        <f ca="1">IF(AND(calc_gear1!AT412=-1,calc_gear1!Z412=1),calc_gear1!AS412*5+50.5,IF(AND(calc_gear1!Y412=0,AB408-AC408=-0.5),calc_gear1!AS412*5+50.5,calc_gear1!O412*5+50.5))</f>
        <v>50.5</v>
      </c>
    </row>
    <row r="410" spans="1:29">
      <c r="A410" s="7">
        <v>409</v>
      </c>
      <c r="B410" s="7">
        <v>409</v>
      </c>
      <c r="C410" s="92" t="b">
        <v>1</v>
      </c>
      <c r="D410" s="69" t="b">
        <v>0</v>
      </c>
      <c r="E410" s="93" t="b">
        <v>0</v>
      </c>
      <c r="G410" s="7" t="b">
        <f t="shared" si="78"/>
        <v>1</v>
      </c>
      <c r="H410" s="7" t="b">
        <f t="shared" si="79"/>
        <v>0</v>
      </c>
      <c r="I410" s="7" t="b">
        <f t="shared" si="80"/>
        <v>0</v>
      </c>
      <c r="K410" s="92" t="b">
        <v>1</v>
      </c>
      <c r="L410" s="69" t="b">
        <v>0</v>
      </c>
      <c r="M410" s="93" t="b">
        <v>0</v>
      </c>
      <c r="N410" s="7">
        <v>409</v>
      </c>
      <c r="O410" s="7" t="b">
        <f t="shared" si="81"/>
        <v>1</v>
      </c>
      <c r="P410" s="7" t="b">
        <f t="shared" si="82"/>
        <v>0</v>
      </c>
      <c r="Q410" s="7" t="b">
        <f t="shared" si="83"/>
        <v>0</v>
      </c>
      <c r="S410" s="7" t="b">
        <f t="shared" si="84"/>
        <v>1</v>
      </c>
      <c r="T410" s="7" t="b">
        <f t="shared" si="85"/>
        <v>0</v>
      </c>
      <c r="U410" s="7" t="b">
        <f t="shared" si="86"/>
        <v>0</v>
      </c>
      <c r="W410" s="7">
        <f t="shared" si="87"/>
        <v>409</v>
      </c>
      <c r="X410" s="7">
        <f>'v-t_chart'!C410</f>
        <v>3.2</v>
      </c>
      <c r="Y410" s="7">
        <f t="shared" si="88"/>
        <v>105</v>
      </c>
      <c r="Z410" s="7">
        <f t="shared" si="89"/>
        <v>110</v>
      </c>
      <c r="AA410" s="7">
        <f t="shared" si="90"/>
        <v>90</v>
      </c>
      <c r="AB410" s="7">
        <f ca="1">calc_gear1!AS413*5+50</f>
        <v>55</v>
      </c>
      <c r="AC410" s="7">
        <f ca="1">IF(AND(calc_gear1!AT413=-1,calc_gear1!Z413=1),calc_gear1!AS413*5+50.5,IF(AND(calc_gear1!Y413=0,AB409-AC409=-0.5),calc_gear1!AS413*5+50.5,calc_gear1!O413*5+50.5))</f>
        <v>50.5</v>
      </c>
    </row>
    <row r="411" spans="1:29">
      <c r="A411" s="7">
        <v>410</v>
      </c>
      <c r="B411" s="7">
        <v>410</v>
      </c>
      <c r="C411" s="92" t="b">
        <v>1</v>
      </c>
      <c r="D411" s="69" t="b">
        <v>0</v>
      </c>
      <c r="E411" s="93" t="b">
        <v>0</v>
      </c>
      <c r="G411" s="7" t="b">
        <f t="shared" si="78"/>
        <v>1</v>
      </c>
      <c r="H411" s="7" t="b">
        <f t="shared" si="79"/>
        <v>0</v>
      </c>
      <c r="I411" s="7" t="b">
        <f t="shared" si="80"/>
        <v>0</v>
      </c>
      <c r="K411" s="92" t="b">
        <v>1</v>
      </c>
      <c r="L411" s="69" t="b">
        <v>0</v>
      </c>
      <c r="M411" s="93" t="b">
        <v>0</v>
      </c>
      <c r="N411" s="7">
        <v>410</v>
      </c>
      <c r="O411" s="7" t="b">
        <f t="shared" si="81"/>
        <v>1</v>
      </c>
      <c r="P411" s="7" t="b">
        <f t="shared" si="82"/>
        <v>0</v>
      </c>
      <c r="Q411" s="7" t="b">
        <f t="shared" si="83"/>
        <v>0</v>
      </c>
      <c r="S411" s="7" t="b">
        <f t="shared" si="84"/>
        <v>1</v>
      </c>
      <c r="T411" s="7" t="b">
        <f t="shared" si="85"/>
        <v>0</v>
      </c>
      <c r="U411" s="7" t="b">
        <f t="shared" si="86"/>
        <v>0</v>
      </c>
      <c r="W411" s="7">
        <f t="shared" si="87"/>
        <v>410</v>
      </c>
      <c r="X411" s="7">
        <f>'v-t_chart'!C411</f>
        <v>5.9</v>
      </c>
      <c r="Y411" s="7">
        <f t="shared" si="88"/>
        <v>105</v>
      </c>
      <c r="Z411" s="7">
        <f t="shared" si="89"/>
        <v>110</v>
      </c>
      <c r="AA411" s="7">
        <f t="shared" si="90"/>
        <v>90</v>
      </c>
      <c r="AB411" s="7">
        <f ca="1">calc_gear1!AS414*5+50</f>
        <v>55</v>
      </c>
      <c r="AC411" s="7">
        <f ca="1">IF(AND(calc_gear1!AT414=-1,calc_gear1!Z414=1),calc_gear1!AS414*5+50.5,IF(AND(calc_gear1!Y414=0,AB410-AC410=-0.5),calc_gear1!AS414*5+50.5,calc_gear1!O414*5+50.5))</f>
        <v>50.5</v>
      </c>
    </row>
    <row r="412" spans="1:29">
      <c r="A412" s="7">
        <v>411</v>
      </c>
      <c r="B412" s="7">
        <v>411</v>
      </c>
      <c r="C412" s="92" t="b">
        <v>1</v>
      </c>
      <c r="D412" s="69" t="b">
        <v>0</v>
      </c>
      <c r="E412" s="93" t="b">
        <v>0</v>
      </c>
      <c r="G412" s="7" t="b">
        <f t="shared" si="78"/>
        <v>1</v>
      </c>
      <c r="H412" s="7" t="b">
        <f t="shared" si="79"/>
        <v>0</v>
      </c>
      <c r="I412" s="7" t="b">
        <f t="shared" si="80"/>
        <v>0</v>
      </c>
      <c r="K412" s="92" t="b">
        <v>1</v>
      </c>
      <c r="L412" s="69" t="b">
        <v>0</v>
      </c>
      <c r="M412" s="93" t="b">
        <v>0</v>
      </c>
      <c r="N412" s="7">
        <v>411</v>
      </c>
      <c r="O412" s="7" t="b">
        <f t="shared" si="81"/>
        <v>1</v>
      </c>
      <c r="P412" s="7" t="b">
        <f t="shared" si="82"/>
        <v>0</v>
      </c>
      <c r="Q412" s="7" t="b">
        <f t="shared" si="83"/>
        <v>0</v>
      </c>
      <c r="S412" s="7" t="b">
        <f t="shared" si="84"/>
        <v>1</v>
      </c>
      <c r="T412" s="7" t="b">
        <f t="shared" si="85"/>
        <v>0</v>
      </c>
      <c r="U412" s="7" t="b">
        <f t="shared" si="86"/>
        <v>0</v>
      </c>
      <c r="W412" s="7">
        <f t="shared" si="87"/>
        <v>411</v>
      </c>
      <c r="X412" s="7">
        <f>'v-t_chart'!C412</f>
        <v>8.8000000000000007</v>
      </c>
      <c r="Y412" s="7">
        <f t="shared" si="88"/>
        <v>105</v>
      </c>
      <c r="Z412" s="7">
        <f t="shared" si="89"/>
        <v>110</v>
      </c>
      <c r="AA412" s="7">
        <f t="shared" si="90"/>
        <v>90</v>
      </c>
      <c r="AB412" s="7">
        <f ca="1">calc_gear1!AS415*5+50</f>
        <v>55</v>
      </c>
      <c r="AC412" s="7">
        <f ca="1">IF(AND(calc_gear1!AT415=-1,calc_gear1!Z415=1),calc_gear1!AS415*5+50.5,IF(AND(calc_gear1!Y415=0,AB411-AC411=-0.5),calc_gear1!AS415*5+50.5,calc_gear1!O415*5+50.5))</f>
        <v>50.5</v>
      </c>
    </row>
    <row r="413" spans="1:29">
      <c r="A413" s="7">
        <v>412</v>
      </c>
      <c r="B413" s="7">
        <v>412</v>
      </c>
      <c r="C413" s="92" t="b">
        <v>1</v>
      </c>
      <c r="D413" s="69" t="b">
        <v>0</v>
      </c>
      <c r="E413" s="93" t="b">
        <v>0</v>
      </c>
      <c r="G413" s="7" t="b">
        <f t="shared" si="78"/>
        <v>1</v>
      </c>
      <c r="H413" s="7" t="b">
        <f t="shared" si="79"/>
        <v>0</v>
      </c>
      <c r="I413" s="7" t="b">
        <f t="shared" si="80"/>
        <v>0</v>
      </c>
      <c r="K413" s="92" t="b">
        <v>1</v>
      </c>
      <c r="L413" s="69" t="b">
        <v>0</v>
      </c>
      <c r="M413" s="93" t="b">
        <v>0</v>
      </c>
      <c r="N413" s="7">
        <v>412</v>
      </c>
      <c r="O413" s="7" t="b">
        <f t="shared" si="81"/>
        <v>1</v>
      </c>
      <c r="P413" s="7" t="b">
        <f t="shared" si="82"/>
        <v>0</v>
      </c>
      <c r="Q413" s="7" t="b">
        <f t="shared" si="83"/>
        <v>0</v>
      </c>
      <c r="S413" s="7" t="b">
        <f t="shared" si="84"/>
        <v>1</v>
      </c>
      <c r="T413" s="7" t="b">
        <f t="shared" si="85"/>
        <v>0</v>
      </c>
      <c r="U413" s="7" t="b">
        <f t="shared" si="86"/>
        <v>0</v>
      </c>
      <c r="W413" s="7">
        <f t="shared" si="87"/>
        <v>412</v>
      </c>
      <c r="X413" s="7">
        <f>'v-t_chart'!C413</f>
        <v>12</v>
      </c>
      <c r="Y413" s="7">
        <f t="shared" si="88"/>
        <v>105</v>
      </c>
      <c r="Z413" s="7">
        <f t="shared" si="89"/>
        <v>110</v>
      </c>
      <c r="AA413" s="7">
        <f t="shared" si="90"/>
        <v>90</v>
      </c>
      <c r="AB413" s="7">
        <f ca="1">calc_gear1!AS416*5+50</f>
        <v>55</v>
      </c>
      <c r="AC413" s="7">
        <f ca="1">IF(AND(calc_gear1!AT416=-1,calc_gear1!Z416=1),calc_gear1!AS416*5+50.5,IF(AND(calc_gear1!Y416=0,AB412-AC412=-0.5),calc_gear1!AS416*5+50.5,calc_gear1!O416*5+50.5))</f>
        <v>50.5</v>
      </c>
    </row>
    <row r="414" spans="1:29">
      <c r="A414" s="7">
        <v>413</v>
      </c>
      <c r="B414" s="7">
        <v>413</v>
      </c>
      <c r="C414" s="92" t="b">
        <v>1</v>
      </c>
      <c r="D414" s="69" t="b">
        <v>0</v>
      </c>
      <c r="E414" s="93" t="b">
        <v>0</v>
      </c>
      <c r="G414" s="7" t="b">
        <f t="shared" si="78"/>
        <v>1</v>
      </c>
      <c r="H414" s="7" t="b">
        <f t="shared" si="79"/>
        <v>0</v>
      </c>
      <c r="I414" s="7" t="b">
        <f t="shared" si="80"/>
        <v>0</v>
      </c>
      <c r="K414" s="92" t="b">
        <v>1</v>
      </c>
      <c r="L414" s="69" t="b">
        <v>0</v>
      </c>
      <c r="M414" s="93" t="b">
        <v>0</v>
      </c>
      <c r="N414" s="7">
        <v>413</v>
      </c>
      <c r="O414" s="7" t="b">
        <f t="shared" si="81"/>
        <v>1</v>
      </c>
      <c r="P414" s="7" t="b">
        <f t="shared" si="82"/>
        <v>0</v>
      </c>
      <c r="Q414" s="7" t="b">
        <f t="shared" si="83"/>
        <v>0</v>
      </c>
      <c r="S414" s="7" t="b">
        <f t="shared" si="84"/>
        <v>1</v>
      </c>
      <c r="T414" s="7" t="b">
        <f t="shared" si="85"/>
        <v>0</v>
      </c>
      <c r="U414" s="7" t="b">
        <f t="shared" si="86"/>
        <v>0</v>
      </c>
      <c r="W414" s="7">
        <f t="shared" si="87"/>
        <v>413</v>
      </c>
      <c r="X414" s="7">
        <f>'v-t_chart'!C414</f>
        <v>15.4</v>
      </c>
      <c r="Y414" s="7">
        <f t="shared" si="88"/>
        <v>105</v>
      </c>
      <c r="Z414" s="7">
        <f t="shared" si="89"/>
        <v>110</v>
      </c>
      <c r="AA414" s="7">
        <f t="shared" si="90"/>
        <v>90</v>
      </c>
      <c r="AB414" s="7">
        <f ca="1">calc_gear1!AS417*5+50</f>
        <v>55</v>
      </c>
      <c r="AC414" s="7">
        <f ca="1">IF(AND(calc_gear1!AT417=-1,calc_gear1!Z417=1),calc_gear1!AS417*5+50.5,IF(AND(calc_gear1!Y417=0,AB413-AC413=-0.5),calc_gear1!AS417*5+50.5,calc_gear1!O417*5+50.5))</f>
        <v>50.5</v>
      </c>
    </row>
    <row r="415" spans="1:29">
      <c r="A415" s="7">
        <v>414</v>
      </c>
      <c r="B415" s="7">
        <v>414</v>
      </c>
      <c r="C415" s="92" t="b">
        <v>1</v>
      </c>
      <c r="D415" s="69" t="b">
        <v>0</v>
      </c>
      <c r="E415" s="93" t="b">
        <v>0</v>
      </c>
      <c r="G415" s="7" t="b">
        <f t="shared" si="78"/>
        <v>1</v>
      </c>
      <c r="H415" s="7" t="b">
        <f t="shared" si="79"/>
        <v>0</v>
      </c>
      <c r="I415" s="7" t="b">
        <f t="shared" si="80"/>
        <v>0</v>
      </c>
      <c r="K415" s="92" t="b">
        <v>1</v>
      </c>
      <c r="L415" s="69" t="b">
        <v>0</v>
      </c>
      <c r="M415" s="93" t="b">
        <v>0</v>
      </c>
      <c r="N415" s="7">
        <v>414</v>
      </c>
      <c r="O415" s="7" t="b">
        <f t="shared" si="81"/>
        <v>1</v>
      </c>
      <c r="P415" s="7" t="b">
        <f t="shared" si="82"/>
        <v>0</v>
      </c>
      <c r="Q415" s="7" t="b">
        <f t="shared" si="83"/>
        <v>0</v>
      </c>
      <c r="S415" s="7" t="b">
        <f t="shared" si="84"/>
        <v>1</v>
      </c>
      <c r="T415" s="7" t="b">
        <f t="shared" si="85"/>
        <v>0</v>
      </c>
      <c r="U415" s="7" t="b">
        <f t="shared" si="86"/>
        <v>0</v>
      </c>
      <c r="W415" s="7">
        <f t="shared" si="87"/>
        <v>414</v>
      </c>
      <c r="X415" s="7">
        <f>'v-t_chart'!C415</f>
        <v>18.899999999999999</v>
      </c>
      <c r="Y415" s="7">
        <f t="shared" si="88"/>
        <v>105</v>
      </c>
      <c r="Z415" s="7">
        <f t="shared" si="89"/>
        <v>110</v>
      </c>
      <c r="AA415" s="7">
        <f t="shared" si="90"/>
        <v>90</v>
      </c>
      <c r="AB415" s="7">
        <f ca="1">calc_gear1!AS418*5+50</f>
        <v>55</v>
      </c>
      <c r="AC415" s="7">
        <f ca="1">IF(AND(calc_gear1!AT418=-1,calc_gear1!Z418=1),calc_gear1!AS418*5+50.5,IF(AND(calc_gear1!Y418=0,AB414-AC414=-0.5),calc_gear1!AS418*5+50.5,calc_gear1!O418*5+50.5))</f>
        <v>50.5</v>
      </c>
    </row>
    <row r="416" spans="1:29">
      <c r="A416" s="7">
        <v>415</v>
      </c>
      <c r="B416" s="7">
        <v>415</v>
      </c>
      <c r="C416" s="92" t="b">
        <v>1</v>
      </c>
      <c r="D416" s="69" t="b">
        <v>0</v>
      </c>
      <c r="E416" s="93" t="b">
        <v>0</v>
      </c>
      <c r="G416" s="7" t="b">
        <f t="shared" si="78"/>
        <v>1</v>
      </c>
      <c r="H416" s="7" t="b">
        <f t="shared" si="79"/>
        <v>0</v>
      </c>
      <c r="I416" s="7" t="b">
        <f t="shared" si="80"/>
        <v>0</v>
      </c>
      <c r="K416" s="92" t="b">
        <v>1</v>
      </c>
      <c r="L416" s="69" t="b">
        <v>0</v>
      </c>
      <c r="M416" s="93" t="b">
        <v>0</v>
      </c>
      <c r="N416" s="7">
        <v>415</v>
      </c>
      <c r="O416" s="7" t="b">
        <f t="shared" si="81"/>
        <v>1</v>
      </c>
      <c r="P416" s="7" t="b">
        <f t="shared" si="82"/>
        <v>0</v>
      </c>
      <c r="Q416" s="7" t="b">
        <f t="shared" si="83"/>
        <v>0</v>
      </c>
      <c r="S416" s="7" t="b">
        <f t="shared" si="84"/>
        <v>1</v>
      </c>
      <c r="T416" s="7" t="b">
        <f t="shared" si="85"/>
        <v>0</v>
      </c>
      <c r="U416" s="7" t="b">
        <f t="shared" si="86"/>
        <v>0</v>
      </c>
      <c r="W416" s="7">
        <f t="shared" si="87"/>
        <v>415</v>
      </c>
      <c r="X416" s="7">
        <f>'v-t_chart'!C416</f>
        <v>22.1</v>
      </c>
      <c r="Y416" s="7">
        <f t="shared" si="88"/>
        <v>105</v>
      </c>
      <c r="Z416" s="7">
        <f t="shared" si="89"/>
        <v>110</v>
      </c>
      <c r="AA416" s="7">
        <f t="shared" si="90"/>
        <v>90</v>
      </c>
      <c r="AB416" s="7">
        <f ca="1">calc_gear1!AS419*5+50</f>
        <v>55</v>
      </c>
      <c r="AC416" s="7">
        <f ca="1">IF(AND(calc_gear1!AT419=-1,calc_gear1!Z419=1),calc_gear1!AS419*5+50.5,IF(AND(calc_gear1!Y419=0,AB415-AC415=-0.5),calc_gear1!AS419*5+50.5,calc_gear1!O419*5+50.5))</f>
        <v>50.5</v>
      </c>
    </row>
    <row r="417" spans="1:29">
      <c r="A417" s="7">
        <v>416</v>
      </c>
      <c r="B417" s="7">
        <v>416</v>
      </c>
      <c r="C417" s="92" t="b">
        <v>1</v>
      </c>
      <c r="D417" s="69" t="b">
        <v>0</v>
      </c>
      <c r="E417" s="93" t="b">
        <v>0</v>
      </c>
      <c r="G417" s="7" t="b">
        <f t="shared" si="78"/>
        <v>1</v>
      </c>
      <c r="H417" s="7" t="b">
        <f t="shared" si="79"/>
        <v>0</v>
      </c>
      <c r="I417" s="7" t="b">
        <f t="shared" si="80"/>
        <v>0</v>
      </c>
      <c r="K417" s="92" t="b">
        <v>1</v>
      </c>
      <c r="L417" s="69" t="b">
        <v>0</v>
      </c>
      <c r="M417" s="93" t="b">
        <v>0</v>
      </c>
      <c r="N417" s="7">
        <v>416</v>
      </c>
      <c r="O417" s="7" t="b">
        <f t="shared" si="81"/>
        <v>1</v>
      </c>
      <c r="P417" s="7" t="b">
        <f t="shared" si="82"/>
        <v>0</v>
      </c>
      <c r="Q417" s="7" t="b">
        <f t="shared" si="83"/>
        <v>0</v>
      </c>
      <c r="S417" s="7" t="b">
        <f t="shared" si="84"/>
        <v>1</v>
      </c>
      <c r="T417" s="7" t="b">
        <f t="shared" si="85"/>
        <v>0</v>
      </c>
      <c r="U417" s="7" t="b">
        <f t="shared" si="86"/>
        <v>0</v>
      </c>
      <c r="W417" s="7">
        <f t="shared" si="87"/>
        <v>416</v>
      </c>
      <c r="X417" s="7">
        <f>'v-t_chart'!C417</f>
        <v>24.8</v>
      </c>
      <c r="Y417" s="7">
        <f t="shared" si="88"/>
        <v>105</v>
      </c>
      <c r="Z417" s="7">
        <f t="shared" si="89"/>
        <v>110</v>
      </c>
      <c r="AA417" s="7">
        <f t="shared" si="90"/>
        <v>90</v>
      </c>
      <c r="AB417" s="7">
        <f ca="1">calc_gear1!AS420*5+50</f>
        <v>55</v>
      </c>
      <c r="AC417" s="7">
        <f ca="1">IF(AND(calc_gear1!AT420=-1,calc_gear1!Z420=1),calc_gear1!AS420*5+50.5,IF(AND(calc_gear1!Y420=0,AB416-AC416=-0.5),calc_gear1!AS420*5+50.5,calc_gear1!O420*5+50.5))</f>
        <v>50.5</v>
      </c>
    </row>
    <row r="418" spans="1:29">
      <c r="A418" s="7">
        <v>417</v>
      </c>
      <c r="B418" s="7">
        <v>417</v>
      </c>
      <c r="C418" s="92" t="b">
        <v>1</v>
      </c>
      <c r="D418" s="69" t="b">
        <v>0</v>
      </c>
      <c r="E418" s="93" t="b">
        <v>0</v>
      </c>
      <c r="G418" s="7" t="b">
        <f t="shared" si="78"/>
        <v>1</v>
      </c>
      <c r="H418" s="7" t="b">
        <f t="shared" si="79"/>
        <v>0</v>
      </c>
      <c r="I418" s="7" t="b">
        <f t="shared" si="80"/>
        <v>0</v>
      </c>
      <c r="K418" s="92" t="b">
        <v>1</v>
      </c>
      <c r="L418" s="69" t="b">
        <v>0</v>
      </c>
      <c r="M418" s="93" t="b">
        <v>0</v>
      </c>
      <c r="N418" s="7">
        <v>417</v>
      </c>
      <c r="O418" s="7" t="b">
        <f t="shared" si="81"/>
        <v>1</v>
      </c>
      <c r="P418" s="7" t="b">
        <f t="shared" si="82"/>
        <v>0</v>
      </c>
      <c r="Q418" s="7" t="b">
        <f t="shared" si="83"/>
        <v>0</v>
      </c>
      <c r="S418" s="7" t="b">
        <f t="shared" si="84"/>
        <v>1</v>
      </c>
      <c r="T418" s="7" t="b">
        <f t="shared" si="85"/>
        <v>0</v>
      </c>
      <c r="U418" s="7" t="b">
        <f t="shared" si="86"/>
        <v>0</v>
      </c>
      <c r="W418" s="7">
        <f t="shared" si="87"/>
        <v>417</v>
      </c>
      <c r="X418" s="7">
        <f>'v-t_chart'!C418</f>
        <v>26.8</v>
      </c>
      <c r="Y418" s="7">
        <f t="shared" si="88"/>
        <v>105</v>
      </c>
      <c r="Z418" s="7">
        <f t="shared" si="89"/>
        <v>110</v>
      </c>
      <c r="AA418" s="7">
        <f t="shared" si="90"/>
        <v>90</v>
      </c>
      <c r="AB418" s="7">
        <f ca="1">calc_gear1!AS421*5+50</f>
        <v>55</v>
      </c>
      <c r="AC418" s="7">
        <f ca="1">IF(AND(calc_gear1!AT421=-1,calc_gear1!Z421=1),calc_gear1!AS421*5+50.5,IF(AND(calc_gear1!Y421=0,AB417-AC417=-0.5),calc_gear1!AS421*5+50.5,calc_gear1!O421*5+50.5))</f>
        <v>50.5</v>
      </c>
    </row>
    <row r="419" spans="1:29">
      <c r="A419" s="7">
        <v>418</v>
      </c>
      <c r="B419" s="7">
        <v>418</v>
      </c>
      <c r="C419" s="92" t="b">
        <v>1</v>
      </c>
      <c r="D419" s="69" t="b">
        <v>0</v>
      </c>
      <c r="E419" s="93" t="b">
        <v>0</v>
      </c>
      <c r="G419" s="7" t="b">
        <f t="shared" si="78"/>
        <v>1</v>
      </c>
      <c r="H419" s="7" t="b">
        <f t="shared" si="79"/>
        <v>0</v>
      </c>
      <c r="I419" s="7" t="b">
        <f t="shared" si="80"/>
        <v>0</v>
      </c>
      <c r="K419" s="92" t="b">
        <v>1</v>
      </c>
      <c r="L419" s="69" t="b">
        <v>0</v>
      </c>
      <c r="M419" s="93" t="b">
        <v>0</v>
      </c>
      <c r="N419" s="7">
        <v>418</v>
      </c>
      <c r="O419" s="7" t="b">
        <f t="shared" si="81"/>
        <v>1</v>
      </c>
      <c r="P419" s="7" t="b">
        <f t="shared" si="82"/>
        <v>0</v>
      </c>
      <c r="Q419" s="7" t="b">
        <f t="shared" si="83"/>
        <v>0</v>
      </c>
      <c r="S419" s="7" t="b">
        <f t="shared" si="84"/>
        <v>1</v>
      </c>
      <c r="T419" s="7" t="b">
        <f t="shared" si="85"/>
        <v>0</v>
      </c>
      <c r="U419" s="7" t="b">
        <f t="shared" si="86"/>
        <v>0</v>
      </c>
      <c r="W419" s="7">
        <f t="shared" si="87"/>
        <v>418</v>
      </c>
      <c r="X419" s="7">
        <f>'v-t_chart'!C419</f>
        <v>28.7</v>
      </c>
      <c r="Y419" s="7">
        <f t="shared" si="88"/>
        <v>105</v>
      </c>
      <c r="Z419" s="7">
        <f t="shared" si="89"/>
        <v>110</v>
      </c>
      <c r="AA419" s="7">
        <f t="shared" si="90"/>
        <v>90</v>
      </c>
      <c r="AB419" s="7">
        <f ca="1">calc_gear1!AS422*5+50</f>
        <v>55</v>
      </c>
      <c r="AC419" s="7">
        <f ca="1">IF(AND(calc_gear1!AT422=-1,calc_gear1!Z422=1),calc_gear1!AS422*5+50.5,IF(AND(calc_gear1!Y422=0,AB418-AC418=-0.5),calc_gear1!AS422*5+50.5,calc_gear1!O422*5+50.5))</f>
        <v>50.5</v>
      </c>
    </row>
    <row r="420" spans="1:29">
      <c r="A420" s="7">
        <v>419</v>
      </c>
      <c r="B420" s="7">
        <v>419</v>
      </c>
      <c r="C420" s="92" t="b">
        <v>1</v>
      </c>
      <c r="D420" s="69" t="b">
        <v>0</v>
      </c>
      <c r="E420" s="93" t="b">
        <v>0</v>
      </c>
      <c r="G420" s="7" t="b">
        <f t="shared" si="78"/>
        <v>1</v>
      </c>
      <c r="H420" s="7" t="b">
        <f t="shared" si="79"/>
        <v>0</v>
      </c>
      <c r="I420" s="7" t="b">
        <f t="shared" si="80"/>
        <v>0</v>
      </c>
      <c r="K420" s="92" t="b">
        <v>1</v>
      </c>
      <c r="L420" s="69" t="b">
        <v>0</v>
      </c>
      <c r="M420" s="93" t="b">
        <v>0</v>
      </c>
      <c r="N420" s="7">
        <v>419</v>
      </c>
      <c r="O420" s="7" t="b">
        <f t="shared" si="81"/>
        <v>1</v>
      </c>
      <c r="P420" s="7" t="b">
        <f t="shared" si="82"/>
        <v>0</v>
      </c>
      <c r="Q420" s="7" t="b">
        <f t="shared" si="83"/>
        <v>0</v>
      </c>
      <c r="S420" s="7" t="b">
        <f t="shared" si="84"/>
        <v>1</v>
      </c>
      <c r="T420" s="7" t="b">
        <f t="shared" si="85"/>
        <v>0</v>
      </c>
      <c r="U420" s="7" t="b">
        <f t="shared" si="86"/>
        <v>0</v>
      </c>
      <c r="W420" s="7">
        <f t="shared" si="87"/>
        <v>419</v>
      </c>
      <c r="X420" s="7">
        <f>'v-t_chart'!C420</f>
        <v>30.6</v>
      </c>
      <c r="Y420" s="7">
        <f t="shared" si="88"/>
        <v>105</v>
      </c>
      <c r="Z420" s="7">
        <f t="shared" si="89"/>
        <v>110</v>
      </c>
      <c r="AA420" s="7">
        <f t="shared" si="90"/>
        <v>90</v>
      </c>
      <c r="AB420" s="7">
        <f ca="1">calc_gear1!AS423*5+50</f>
        <v>55</v>
      </c>
      <c r="AC420" s="7">
        <f ca="1">IF(AND(calc_gear1!AT423=-1,calc_gear1!Z423=1),calc_gear1!AS423*5+50.5,IF(AND(calc_gear1!Y423=0,AB419-AC419=-0.5),calc_gear1!AS423*5+50.5,calc_gear1!O423*5+50.5))</f>
        <v>50.5</v>
      </c>
    </row>
    <row r="421" spans="1:29">
      <c r="A421" s="7">
        <v>420</v>
      </c>
      <c r="B421" s="7">
        <v>420</v>
      </c>
      <c r="C421" s="92" t="b">
        <v>1</v>
      </c>
      <c r="D421" s="69" t="b">
        <v>0</v>
      </c>
      <c r="E421" s="93" t="b">
        <v>0</v>
      </c>
      <c r="G421" s="7" t="b">
        <f t="shared" si="78"/>
        <v>1</v>
      </c>
      <c r="H421" s="7" t="b">
        <f t="shared" si="79"/>
        <v>0</v>
      </c>
      <c r="I421" s="7" t="b">
        <f t="shared" si="80"/>
        <v>0</v>
      </c>
      <c r="K421" s="92" t="b">
        <v>1</v>
      </c>
      <c r="L421" s="69" t="b">
        <v>0</v>
      </c>
      <c r="M421" s="93" t="b">
        <v>0</v>
      </c>
      <c r="N421" s="7">
        <v>420</v>
      </c>
      <c r="O421" s="7" t="b">
        <f t="shared" si="81"/>
        <v>1</v>
      </c>
      <c r="P421" s="7" t="b">
        <f t="shared" si="82"/>
        <v>0</v>
      </c>
      <c r="Q421" s="7" t="b">
        <f t="shared" si="83"/>
        <v>0</v>
      </c>
      <c r="S421" s="7" t="b">
        <f t="shared" si="84"/>
        <v>1</v>
      </c>
      <c r="T421" s="7" t="b">
        <f t="shared" si="85"/>
        <v>0</v>
      </c>
      <c r="U421" s="7" t="b">
        <f t="shared" si="86"/>
        <v>0</v>
      </c>
      <c r="W421" s="7">
        <f t="shared" si="87"/>
        <v>420</v>
      </c>
      <c r="X421" s="7">
        <f>'v-t_chart'!C421</f>
        <v>32.4</v>
      </c>
      <c r="Y421" s="7">
        <f t="shared" si="88"/>
        <v>105</v>
      </c>
      <c r="Z421" s="7">
        <f t="shared" si="89"/>
        <v>110</v>
      </c>
      <c r="AA421" s="7">
        <f t="shared" si="90"/>
        <v>90</v>
      </c>
      <c r="AB421" s="7">
        <f ca="1">calc_gear1!AS424*5+50</f>
        <v>55</v>
      </c>
      <c r="AC421" s="7">
        <f ca="1">IF(AND(calc_gear1!AT424=-1,calc_gear1!Z424=1),calc_gear1!AS424*5+50.5,IF(AND(calc_gear1!Y424=0,AB420-AC420=-0.5),calc_gear1!AS424*5+50.5,calc_gear1!O424*5+50.5))</f>
        <v>50.5</v>
      </c>
    </row>
    <row r="422" spans="1:29">
      <c r="A422" s="7">
        <v>421</v>
      </c>
      <c r="B422" s="7">
        <v>421</v>
      </c>
      <c r="C422" s="92" t="b">
        <v>1</v>
      </c>
      <c r="D422" s="69" t="b">
        <v>0</v>
      </c>
      <c r="E422" s="93" t="b">
        <v>0</v>
      </c>
      <c r="G422" s="7" t="b">
        <f t="shared" si="78"/>
        <v>1</v>
      </c>
      <c r="H422" s="7" t="b">
        <f t="shared" si="79"/>
        <v>0</v>
      </c>
      <c r="I422" s="7" t="b">
        <f t="shared" si="80"/>
        <v>0</v>
      </c>
      <c r="K422" s="92" t="b">
        <v>1</v>
      </c>
      <c r="L422" s="69" t="b">
        <v>0</v>
      </c>
      <c r="M422" s="93" t="b">
        <v>0</v>
      </c>
      <c r="N422" s="7">
        <v>421</v>
      </c>
      <c r="O422" s="7" t="b">
        <f t="shared" si="81"/>
        <v>1</v>
      </c>
      <c r="P422" s="7" t="b">
        <f t="shared" si="82"/>
        <v>0</v>
      </c>
      <c r="Q422" s="7" t="b">
        <f t="shared" si="83"/>
        <v>0</v>
      </c>
      <c r="S422" s="7" t="b">
        <f t="shared" si="84"/>
        <v>1</v>
      </c>
      <c r="T422" s="7" t="b">
        <f t="shared" si="85"/>
        <v>0</v>
      </c>
      <c r="U422" s="7" t="b">
        <f t="shared" si="86"/>
        <v>0</v>
      </c>
      <c r="W422" s="7">
        <f t="shared" si="87"/>
        <v>421</v>
      </c>
      <c r="X422" s="7">
        <f>'v-t_chart'!C422</f>
        <v>34</v>
      </c>
      <c r="Y422" s="7">
        <f t="shared" si="88"/>
        <v>105</v>
      </c>
      <c r="Z422" s="7">
        <f t="shared" si="89"/>
        <v>110</v>
      </c>
      <c r="AA422" s="7">
        <f t="shared" si="90"/>
        <v>90</v>
      </c>
      <c r="AB422" s="7">
        <f ca="1">calc_gear1!AS425*5+50</f>
        <v>55</v>
      </c>
      <c r="AC422" s="7">
        <f ca="1">IF(AND(calc_gear1!AT425=-1,calc_gear1!Z425=1),calc_gear1!AS425*5+50.5,IF(AND(calc_gear1!Y425=0,AB421-AC421=-0.5),calc_gear1!AS425*5+50.5,calc_gear1!O425*5+50.5))</f>
        <v>50.5</v>
      </c>
    </row>
    <row r="423" spans="1:29">
      <c r="A423" s="7">
        <v>422</v>
      </c>
      <c r="B423" s="7">
        <v>422</v>
      </c>
      <c r="C423" s="92" t="b">
        <v>1</v>
      </c>
      <c r="D423" s="69" t="b">
        <v>0</v>
      </c>
      <c r="E423" s="93" t="b">
        <v>0</v>
      </c>
      <c r="G423" s="7" t="b">
        <f t="shared" si="78"/>
        <v>1</v>
      </c>
      <c r="H423" s="7" t="b">
        <f t="shared" si="79"/>
        <v>0</v>
      </c>
      <c r="I423" s="7" t="b">
        <f t="shared" si="80"/>
        <v>0</v>
      </c>
      <c r="K423" s="92" t="b">
        <v>1</v>
      </c>
      <c r="L423" s="69" t="b">
        <v>0</v>
      </c>
      <c r="M423" s="93" t="b">
        <v>0</v>
      </c>
      <c r="N423" s="7">
        <v>422</v>
      </c>
      <c r="O423" s="7" t="b">
        <f t="shared" si="81"/>
        <v>1</v>
      </c>
      <c r="P423" s="7" t="b">
        <f t="shared" si="82"/>
        <v>0</v>
      </c>
      <c r="Q423" s="7" t="b">
        <f t="shared" si="83"/>
        <v>0</v>
      </c>
      <c r="S423" s="7" t="b">
        <f t="shared" si="84"/>
        <v>1</v>
      </c>
      <c r="T423" s="7" t="b">
        <f t="shared" si="85"/>
        <v>0</v>
      </c>
      <c r="U423" s="7" t="b">
        <f t="shared" si="86"/>
        <v>0</v>
      </c>
      <c r="W423" s="7">
        <f t="shared" si="87"/>
        <v>422</v>
      </c>
      <c r="X423" s="7">
        <f>'v-t_chart'!C423</f>
        <v>35.4</v>
      </c>
      <c r="Y423" s="7">
        <f t="shared" si="88"/>
        <v>105</v>
      </c>
      <c r="Z423" s="7">
        <f t="shared" si="89"/>
        <v>110</v>
      </c>
      <c r="AA423" s="7">
        <f t="shared" si="90"/>
        <v>90</v>
      </c>
      <c r="AB423" s="7">
        <f ca="1">calc_gear1!AS426*5+50</f>
        <v>55</v>
      </c>
      <c r="AC423" s="7">
        <f ca="1">IF(AND(calc_gear1!AT426=-1,calc_gear1!Z426=1),calc_gear1!AS426*5+50.5,IF(AND(calc_gear1!Y426=0,AB422-AC422=-0.5),calc_gear1!AS426*5+50.5,calc_gear1!O426*5+50.5))</f>
        <v>50.5</v>
      </c>
    </row>
    <row r="424" spans="1:29">
      <c r="A424" s="7">
        <v>423</v>
      </c>
      <c r="B424" s="7">
        <v>423</v>
      </c>
      <c r="C424" s="92" t="b">
        <v>1</v>
      </c>
      <c r="D424" s="69" t="b">
        <v>0</v>
      </c>
      <c r="E424" s="93" t="b">
        <v>0</v>
      </c>
      <c r="G424" s="7" t="b">
        <f t="shared" si="78"/>
        <v>1</v>
      </c>
      <c r="H424" s="7" t="b">
        <f t="shared" si="79"/>
        <v>0</v>
      </c>
      <c r="I424" s="7" t="b">
        <f t="shared" si="80"/>
        <v>0</v>
      </c>
      <c r="K424" s="92" t="b">
        <v>1</v>
      </c>
      <c r="L424" s="69" t="b">
        <v>0</v>
      </c>
      <c r="M424" s="93" t="b">
        <v>0</v>
      </c>
      <c r="N424" s="7">
        <v>423</v>
      </c>
      <c r="O424" s="7" t="b">
        <f t="shared" si="81"/>
        <v>1</v>
      </c>
      <c r="P424" s="7" t="b">
        <f t="shared" si="82"/>
        <v>0</v>
      </c>
      <c r="Q424" s="7" t="b">
        <f t="shared" si="83"/>
        <v>0</v>
      </c>
      <c r="S424" s="7" t="b">
        <f t="shared" si="84"/>
        <v>1</v>
      </c>
      <c r="T424" s="7" t="b">
        <f t="shared" si="85"/>
        <v>0</v>
      </c>
      <c r="U424" s="7" t="b">
        <f t="shared" si="86"/>
        <v>0</v>
      </c>
      <c r="W424" s="7">
        <f t="shared" si="87"/>
        <v>423</v>
      </c>
      <c r="X424" s="7">
        <f>'v-t_chart'!C424</f>
        <v>36.5</v>
      </c>
      <c r="Y424" s="7">
        <f t="shared" si="88"/>
        <v>105</v>
      </c>
      <c r="Z424" s="7">
        <f t="shared" si="89"/>
        <v>110</v>
      </c>
      <c r="AA424" s="7">
        <f t="shared" si="90"/>
        <v>90</v>
      </c>
      <c r="AB424" s="7">
        <f ca="1">calc_gear1!AS427*5+50</f>
        <v>55</v>
      </c>
      <c r="AC424" s="7">
        <f ca="1">IF(AND(calc_gear1!AT427=-1,calc_gear1!Z427=1),calc_gear1!AS427*5+50.5,IF(AND(calc_gear1!Y427=0,AB423-AC423=-0.5),calc_gear1!AS427*5+50.5,calc_gear1!O427*5+50.5))</f>
        <v>50.5</v>
      </c>
    </row>
    <row r="425" spans="1:29">
      <c r="A425" s="7">
        <v>424</v>
      </c>
      <c r="B425" s="7">
        <v>424</v>
      </c>
      <c r="C425" s="92" t="b">
        <v>1</v>
      </c>
      <c r="D425" s="69" t="b">
        <v>0</v>
      </c>
      <c r="E425" s="93" t="b">
        <v>0</v>
      </c>
      <c r="G425" s="7" t="b">
        <f t="shared" si="78"/>
        <v>1</v>
      </c>
      <c r="H425" s="7" t="b">
        <f t="shared" si="79"/>
        <v>0</v>
      </c>
      <c r="I425" s="7" t="b">
        <f t="shared" si="80"/>
        <v>0</v>
      </c>
      <c r="K425" s="92" t="b">
        <v>1</v>
      </c>
      <c r="L425" s="69" t="b">
        <v>0</v>
      </c>
      <c r="M425" s="93" t="b">
        <v>0</v>
      </c>
      <c r="N425" s="7">
        <v>424</v>
      </c>
      <c r="O425" s="7" t="b">
        <f t="shared" si="81"/>
        <v>1</v>
      </c>
      <c r="P425" s="7" t="b">
        <f t="shared" si="82"/>
        <v>0</v>
      </c>
      <c r="Q425" s="7" t="b">
        <f t="shared" si="83"/>
        <v>0</v>
      </c>
      <c r="S425" s="7" t="b">
        <f t="shared" si="84"/>
        <v>1</v>
      </c>
      <c r="T425" s="7" t="b">
        <f t="shared" si="85"/>
        <v>0</v>
      </c>
      <c r="U425" s="7" t="b">
        <f t="shared" si="86"/>
        <v>0</v>
      </c>
      <c r="W425" s="7">
        <f t="shared" si="87"/>
        <v>424</v>
      </c>
      <c r="X425" s="7">
        <f>'v-t_chart'!C425</f>
        <v>37.5</v>
      </c>
      <c r="Y425" s="7">
        <f t="shared" si="88"/>
        <v>105</v>
      </c>
      <c r="Z425" s="7">
        <f t="shared" si="89"/>
        <v>110</v>
      </c>
      <c r="AA425" s="7">
        <f t="shared" si="90"/>
        <v>90</v>
      </c>
      <c r="AB425" s="7">
        <f ca="1">calc_gear1!AS428*5+50</f>
        <v>55</v>
      </c>
      <c r="AC425" s="7">
        <f ca="1">IF(AND(calc_gear1!AT428=-1,calc_gear1!Z428=1),calc_gear1!AS428*5+50.5,IF(AND(calc_gear1!Y428=0,AB424-AC424=-0.5),calc_gear1!AS428*5+50.5,calc_gear1!O428*5+50.5))</f>
        <v>50.5</v>
      </c>
    </row>
    <row r="426" spans="1:29">
      <c r="A426" s="7">
        <v>425</v>
      </c>
      <c r="B426" s="7">
        <v>425</v>
      </c>
      <c r="C426" s="92" t="b">
        <v>1</v>
      </c>
      <c r="D426" s="69" t="b">
        <v>0</v>
      </c>
      <c r="E426" s="93" t="b">
        <v>0</v>
      </c>
      <c r="G426" s="7" t="b">
        <f t="shared" si="78"/>
        <v>1</v>
      </c>
      <c r="H426" s="7" t="b">
        <f t="shared" si="79"/>
        <v>0</v>
      </c>
      <c r="I426" s="7" t="b">
        <f t="shared" si="80"/>
        <v>0</v>
      </c>
      <c r="K426" s="92" t="b">
        <v>1</v>
      </c>
      <c r="L426" s="69" t="b">
        <v>0</v>
      </c>
      <c r="M426" s="93" t="b">
        <v>0</v>
      </c>
      <c r="N426" s="7">
        <v>425</v>
      </c>
      <c r="O426" s="7" t="b">
        <f t="shared" si="81"/>
        <v>1</v>
      </c>
      <c r="P426" s="7" t="b">
        <f t="shared" si="82"/>
        <v>0</v>
      </c>
      <c r="Q426" s="7" t="b">
        <f t="shared" si="83"/>
        <v>0</v>
      </c>
      <c r="S426" s="7" t="b">
        <f t="shared" si="84"/>
        <v>1</v>
      </c>
      <c r="T426" s="7" t="b">
        <f t="shared" si="85"/>
        <v>0</v>
      </c>
      <c r="U426" s="7" t="b">
        <f t="shared" si="86"/>
        <v>0</v>
      </c>
      <c r="W426" s="7">
        <f t="shared" si="87"/>
        <v>425</v>
      </c>
      <c r="X426" s="7">
        <f>'v-t_chart'!C426</f>
        <v>38.6</v>
      </c>
      <c r="Y426" s="7">
        <f t="shared" si="88"/>
        <v>105</v>
      </c>
      <c r="Z426" s="7">
        <f t="shared" si="89"/>
        <v>110</v>
      </c>
      <c r="AA426" s="7">
        <f t="shared" si="90"/>
        <v>90</v>
      </c>
      <c r="AB426" s="7">
        <f ca="1">calc_gear1!AS429*5+50</f>
        <v>55</v>
      </c>
      <c r="AC426" s="7">
        <f ca="1">IF(AND(calc_gear1!AT429=-1,calc_gear1!Z429=1),calc_gear1!AS429*5+50.5,IF(AND(calc_gear1!Y429=0,AB425-AC425=-0.5),calc_gear1!AS429*5+50.5,calc_gear1!O429*5+50.5))</f>
        <v>50.5</v>
      </c>
    </row>
    <row r="427" spans="1:29">
      <c r="A427" s="7">
        <v>426</v>
      </c>
      <c r="B427" s="7">
        <v>426</v>
      </c>
      <c r="C427" s="92" t="b">
        <v>1</v>
      </c>
      <c r="D427" s="69" t="b">
        <v>0</v>
      </c>
      <c r="E427" s="93" t="b">
        <v>0</v>
      </c>
      <c r="G427" s="7" t="b">
        <f t="shared" si="78"/>
        <v>1</v>
      </c>
      <c r="H427" s="7" t="b">
        <f t="shared" si="79"/>
        <v>0</v>
      </c>
      <c r="I427" s="7" t="b">
        <f t="shared" si="80"/>
        <v>0</v>
      </c>
      <c r="K427" s="92" t="b">
        <v>1</v>
      </c>
      <c r="L427" s="69" t="b">
        <v>0</v>
      </c>
      <c r="M427" s="93" t="b">
        <v>0</v>
      </c>
      <c r="N427" s="7">
        <v>426</v>
      </c>
      <c r="O427" s="7" t="b">
        <f t="shared" si="81"/>
        <v>1</v>
      </c>
      <c r="P427" s="7" t="b">
        <f t="shared" si="82"/>
        <v>0</v>
      </c>
      <c r="Q427" s="7" t="b">
        <f t="shared" si="83"/>
        <v>0</v>
      </c>
      <c r="S427" s="7" t="b">
        <f t="shared" si="84"/>
        <v>1</v>
      </c>
      <c r="T427" s="7" t="b">
        <f t="shared" si="85"/>
        <v>0</v>
      </c>
      <c r="U427" s="7" t="b">
        <f t="shared" si="86"/>
        <v>0</v>
      </c>
      <c r="W427" s="7">
        <f t="shared" si="87"/>
        <v>426</v>
      </c>
      <c r="X427" s="7">
        <f>'v-t_chart'!C427</f>
        <v>39.700000000000003</v>
      </c>
      <c r="Y427" s="7">
        <f t="shared" si="88"/>
        <v>105</v>
      </c>
      <c r="Z427" s="7">
        <f t="shared" si="89"/>
        <v>110</v>
      </c>
      <c r="AA427" s="7">
        <f t="shared" si="90"/>
        <v>90</v>
      </c>
      <c r="AB427" s="7">
        <f ca="1">calc_gear1!AS430*5+50</f>
        <v>55</v>
      </c>
      <c r="AC427" s="7">
        <f ca="1">IF(AND(calc_gear1!AT430=-1,calc_gear1!Z430=1),calc_gear1!AS430*5+50.5,IF(AND(calc_gear1!Y430=0,AB426-AC426=-0.5),calc_gear1!AS430*5+50.5,calc_gear1!O430*5+50.5))</f>
        <v>50.5</v>
      </c>
    </row>
    <row r="428" spans="1:29">
      <c r="A428" s="7">
        <v>427</v>
      </c>
      <c r="B428" s="7">
        <v>427</v>
      </c>
      <c r="C428" s="92" t="b">
        <v>1</v>
      </c>
      <c r="D428" s="69" t="b">
        <v>0</v>
      </c>
      <c r="E428" s="93" t="b">
        <v>0</v>
      </c>
      <c r="G428" s="7" t="b">
        <f t="shared" si="78"/>
        <v>1</v>
      </c>
      <c r="H428" s="7" t="b">
        <f t="shared" si="79"/>
        <v>0</v>
      </c>
      <c r="I428" s="7" t="b">
        <f t="shared" si="80"/>
        <v>0</v>
      </c>
      <c r="K428" s="92" t="b">
        <v>1</v>
      </c>
      <c r="L428" s="69" t="b">
        <v>0</v>
      </c>
      <c r="M428" s="93" t="b">
        <v>0</v>
      </c>
      <c r="N428" s="7">
        <v>427</v>
      </c>
      <c r="O428" s="7" t="b">
        <f t="shared" si="81"/>
        <v>1</v>
      </c>
      <c r="P428" s="7" t="b">
        <f t="shared" si="82"/>
        <v>0</v>
      </c>
      <c r="Q428" s="7" t="b">
        <f t="shared" si="83"/>
        <v>0</v>
      </c>
      <c r="S428" s="7" t="b">
        <f t="shared" si="84"/>
        <v>1</v>
      </c>
      <c r="T428" s="7" t="b">
        <f t="shared" si="85"/>
        <v>0</v>
      </c>
      <c r="U428" s="7" t="b">
        <f t="shared" si="86"/>
        <v>0</v>
      </c>
      <c r="W428" s="7">
        <f t="shared" si="87"/>
        <v>427</v>
      </c>
      <c r="X428" s="7">
        <f>'v-t_chart'!C428</f>
        <v>40.700000000000003</v>
      </c>
      <c r="Y428" s="7">
        <f t="shared" si="88"/>
        <v>105</v>
      </c>
      <c r="Z428" s="7">
        <f t="shared" si="89"/>
        <v>110</v>
      </c>
      <c r="AA428" s="7">
        <f t="shared" si="90"/>
        <v>90</v>
      </c>
      <c r="AB428" s="7">
        <f ca="1">calc_gear1!AS431*5+50</f>
        <v>55</v>
      </c>
      <c r="AC428" s="7">
        <f ca="1">IF(AND(calc_gear1!AT431=-1,calc_gear1!Z431=1),calc_gear1!AS431*5+50.5,IF(AND(calc_gear1!Y431=0,AB427-AC427=-0.5),calc_gear1!AS431*5+50.5,calc_gear1!O431*5+50.5))</f>
        <v>50.5</v>
      </c>
    </row>
    <row r="429" spans="1:29">
      <c r="A429" s="7">
        <v>428</v>
      </c>
      <c r="B429" s="7">
        <v>428</v>
      </c>
      <c r="C429" s="92" t="b">
        <v>1</v>
      </c>
      <c r="D429" s="69" t="b">
        <v>0</v>
      </c>
      <c r="E429" s="93" t="b">
        <v>0</v>
      </c>
      <c r="G429" s="7" t="b">
        <f t="shared" si="78"/>
        <v>1</v>
      </c>
      <c r="H429" s="7" t="b">
        <f t="shared" si="79"/>
        <v>0</v>
      </c>
      <c r="I429" s="7" t="b">
        <f t="shared" si="80"/>
        <v>0</v>
      </c>
      <c r="K429" s="92" t="b">
        <v>1</v>
      </c>
      <c r="L429" s="69" t="b">
        <v>0</v>
      </c>
      <c r="M429" s="93" t="b">
        <v>0</v>
      </c>
      <c r="N429" s="7">
        <v>428</v>
      </c>
      <c r="O429" s="7" t="b">
        <f t="shared" si="81"/>
        <v>1</v>
      </c>
      <c r="P429" s="7" t="b">
        <f t="shared" si="82"/>
        <v>0</v>
      </c>
      <c r="Q429" s="7" t="b">
        <f t="shared" si="83"/>
        <v>0</v>
      </c>
      <c r="S429" s="7" t="b">
        <f t="shared" si="84"/>
        <v>1</v>
      </c>
      <c r="T429" s="7" t="b">
        <f t="shared" si="85"/>
        <v>0</v>
      </c>
      <c r="U429" s="7" t="b">
        <f t="shared" si="86"/>
        <v>0</v>
      </c>
      <c r="W429" s="7">
        <f t="shared" si="87"/>
        <v>428</v>
      </c>
      <c r="X429" s="7">
        <f>'v-t_chart'!C429</f>
        <v>41.5</v>
      </c>
      <c r="Y429" s="7">
        <f t="shared" si="88"/>
        <v>105</v>
      </c>
      <c r="Z429" s="7">
        <f t="shared" si="89"/>
        <v>110</v>
      </c>
      <c r="AA429" s="7">
        <f t="shared" si="90"/>
        <v>90</v>
      </c>
      <c r="AB429" s="7">
        <f ca="1">calc_gear1!AS432*5+50</f>
        <v>55</v>
      </c>
      <c r="AC429" s="7">
        <f ca="1">IF(AND(calc_gear1!AT432=-1,calc_gear1!Z432=1),calc_gear1!AS432*5+50.5,IF(AND(calc_gear1!Y432=0,AB428-AC428=-0.5),calc_gear1!AS432*5+50.5,calc_gear1!O432*5+50.5))</f>
        <v>50.5</v>
      </c>
    </row>
    <row r="430" spans="1:29">
      <c r="A430" s="7">
        <v>429</v>
      </c>
      <c r="B430" s="7">
        <v>429</v>
      </c>
      <c r="C430" s="92" t="b">
        <v>0</v>
      </c>
      <c r="D430" s="69" t="b">
        <v>1</v>
      </c>
      <c r="E430" s="93" t="b">
        <v>0</v>
      </c>
      <c r="G430" s="7" t="b">
        <f t="shared" si="78"/>
        <v>0</v>
      </c>
      <c r="H430" s="7" t="b">
        <f t="shared" si="79"/>
        <v>1</v>
      </c>
      <c r="I430" s="7" t="b">
        <f t="shared" si="80"/>
        <v>0</v>
      </c>
      <c r="K430" s="92" t="b">
        <v>0</v>
      </c>
      <c r="L430" s="69" t="b">
        <v>1</v>
      </c>
      <c r="M430" s="93" t="b">
        <v>0</v>
      </c>
      <c r="N430" s="7">
        <v>429</v>
      </c>
      <c r="O430" s="7" t="b">
        <f t="shared" si="81"/>
        <v>0</v>
      </c>
      <c r="P430" s="7" t="b">
        <f t="shared" si="82"/>
        <v>1</v>
      </c>
      <c r="Q430" s="7" t="b">
        <f t="shared" si="83"/>
        <v>0</v>
      </c>
      <c r="S430" s="7" t="b">
        <f t="shared" si="84"/>
        <v>0</v>
      </c>
      <c r="T430" s="7" t="b">
        <f t="shared" si="85"/>
        <v>1</v>
      </c>
      <c r="U430" s="7" t="b">
        <f t="shared" si="86"/>
        <v>0</v>
      </c>
      <c r="W430" s="7">
        <f t="shared" si="87"/>
        <v>429</v>
      </c>
      <c r="X430" s="7">
        <f>'v-t_chart'!C430</f>
        <v>41.7</v>
      </c>
      <c r="Y430" s="7">
        <f t="shared" si="88"/>
        <v>100</v>
      </c>
      <c r="Z430" s="7">
        <f t="shared" si="89"/>
        <v>115</v>
      </c>
      <c r="AA430" s="7">
        <f t="shared" si="90"/>
        <v>90</v>
      </c>
      <c r="AB430" s="7">
        <f ca="1">calc_gear1!AS433*5+50</f>
        <v>55</v>
      </c>
      <c r="AC430" s="7">
        <f ca="1">IF(AND(calc_gear1!AT433=-1,calc_gear1!Z433=1),calc_gear1!AS433*5+50.5,IF(AND(calc_gear1!Y433=0,AB429-AC429=-0.5),calc_gear1!AS433*5+50.5,calc_gear1!O433*5+50.5))</f>
        <v>50.5</v>
      </c>
    </row>
    <row r="431" spans="1:29">
      <c r="A431" s="7">
        <v>430</v>
      </c>
      <c r="B431" s="7">
        <v>430</v>
      </c>
      <c r="C431" s="92" t="b">
        <v>0</v>
      </c>
      <c r="D431" s="69" t="b">
        <v>1</v>
      </c>
      <c r="E431" s="93" t="b">
        <v>0</v>
      </c>
      <c r="G431" s="7" t="b">
        <f t="shared" si="78"/>
        <v>0</v>
      </c>
      <c r="H431" s="7" t="b">
        <f t="shared" si="79"/>
        <v>1</v>
      </c>
      <c r="I431" s="7" t="b">
        <f t="shared" si="80"/>
        <v>0</v>
      </c>
      <c r="K431" s="92" t="b">
        <v>0</v>
      </c>
      <c r="L431" s="69" t="b">
        <v>1</v>
      </c>
      <c r="M431" s="93" t="b">
        <v>0</v>
      </c>
      <c r="N431" s="7">
        <v>430</v>
      </c>
      <c r="O431" s="7" t="b">
        <f t="shared" si="81"/>
        <v>0</v>
      </c>
      <c r="P431" s="7" t="b">
        <f t="shared" si="82"/>
        <v>1</v>
      </c>
      <c r="Q431" s="7" t="b">
        <f t="shared" si="83"/>
        <v>0</v>
      </c>
      <c r="S431" s="7" t="b">
        <f t="shared" si="84"/>
        <v>0</v>
      </c>
      <c r="T431" s="7" t="b">
        <f t="shared" si="85"/>
        <v>1</v>
      </c>
      <c r="U431" s="7" t="b">
        <f t="shared" si="86"/>
        <v>0</v>
      </c>
      <c r="W431" s="7">
        <f t="shared" si="87"/>
        <v>430</v>
      </c>
      <c r="X431" s="7">
        <f>'v-t_chart'!C431</f>
        <v>41.5</v>
      </c>
      <c r="Y431" s="7">
        <f t="shared" si="88"/>
        <v>100</v>
      </c>
      <c r="Z431" s="7">
        <f t="shared" si="89"/>
        <v>115</v>
      </c>
      <c r="AA431" s="7">
        <f t="shared" si="90"/>
        <v>90</v>
      </c>
      <c r="AB431" s="7">
        <f ca="1">calc_gear1!AS434*5+50</f>
        <v>55</v>
      </c>
      <c r="AC431" s="7">
        <f ca="1">IF(AND(calc_gear1!AT434=-1,calc_gear1!Z434=1),calc_gear1!AS434*5+50.5,IF(AND(calc_gear1!Y434=0,AB430-AC430=-0.5),calc_gear1!AS434*5+50.5,calc_gear1!O434*5+50.5))</f>
        <v>50.5</v>
      </c>
    </row>
    <row r="432" spans="1:29">
      <c r="A432" s="7">
        <v>431</v>
      </c>
      <c r="B432" s="7">
        <v>431</v>
      </c>
      <c r="C432" s="92" t="b">
        <v>0</v>
      </c>
      <c r="D432" s="69" t="b">
        <v>1</v>
      </c>
      <c r="E432" s="93" t="b">
        <v>0</v>
      </c>
      <c r="G432" s="7" t="b">
        <f t="shared" si="78"/>
        <v>0</v>
      </c>
      <c r="H432" s="7" t="b">
        <f t="shared" si="79"/>
        <v>1</v>
      </c>
      <c r="I432" s="7" t="b">
        <f t="shared" si="80"/>
        <v>0</v>
      </c>
      <c r="K432" s="92" t="b">
        <v>0</v>
      </c>
      <c r="L432" s="69" t="b">
        <v>1</v>
      </c>
      <c r="M432" s="93" t="b">
        <v>0</v>
      </c>
      <c r="N432" s="7">
        <v>431</v>
      </c>
      <c r="O432" s="7" t="b">
        <f t="shared" si="81"/>
        <v>0</v>
      </c>
      <c r="P432" s="7" t="b">
        <f t="shared" si="82"/>
        <v>1</v>
      </c>
      <c r="Q432" s="7" t="b">
        <f t="shared" si="83"/>
        <v>0</v>
      </c>
      <c r="S432" s="7" t="b">
        <f t="shared" si="84"/>
        <v>0</v>
      </c>
      <c r="T432" s="7" t="b">
        <f t="shared" si="85"/>
        <v>1</v>
      </c>
      <c r="U432" s="7" t="b">
        <f t="shared" si="86"/>
        <v>0</v>
      </c>
      <c r="W432" s="7">
        <f t="shared" si="87"/>
        <v>431</v>
      </c>
      <c r="X432" s="7">
        <f>'v-t_chart'!C432</f>
        <v>41</v>
      </c>
      <c r="Y432" s="7">
        <f t="shared" si="88"/>
        <v>100</v>
      </c>
      <c r="Z432" s="7">
        <f t="shared" si="89"/>
        <v>115</v>
      </c>
      <c r="AA432" s="7">
        <f t="shared" si="90"/>
        <v>90</v>
      </c>
      <c r="AB432" s="7">
        <f ca="1">calc_gear1!AS435*5+50</f>
        <v>55</v>
      </c>
      <c r="AC432" s="7">
        <f ca="1">IF(AND(calc_gear1!AT435=-1,calc_gear1!Z435=1),calc_gear1!AS435*5+50.5,IF(AND(calc_gear1!Y435=0,AB431-AC431=-0.5),calc_gear1!AS435*5+50.5,calc_gear1!O435*5+50.5))</f>
        <v>50.5</v>
      </c>
    </row>
    <row r="433" spans="1:29">
      <c r="A433" s="7">
        <v>432</v>
      </c>
      <c r="B433" s="7">
        <v>432</v>
      </c>
      <c r="C433" s="92" t="b">
        <v>0</v>
      </c>
      <c r="D433" s="69" t="b">
        <v>1</v>
      </c>
      <c r="E433" s="93" t="b">
        <v>0</v>
      </c>
      <c r="G433" s="7" t="b">
        <f t="shared" si="78"/>
        <v>0</v>
      </c>
      <c r="H433" s="7" t="b">
        <f t="shared" si="79"/>
        <v>1</v>
      </c>
      <c r="I433" s="7" t="b">
        <f t="shared" si="80"/>
        <v>0</v>
      </c>
      <c r="K433" s="92" t="b">
        <v>0</v>
      </c>
      <c r="L433" s="69" t="b">
        <v>1</v>
      </c>
      <c r="M433" s="93" t="b">
        <v>0</v>
      </c>
      <c r="N433" s="7">
        <v>432</v>
      </c>
      <c r="O433" s="7" t="b">
        <f t="shared" si="81"/>
        <v>0</v>
      </c>
      <c r="P433" s="7" t="b">
        <f t="shared" si="82"/>
        <v>1</v>
      </c>
      <c r="Q433" s="7" t="b">
        <f t="shared" si="83"/>
        <v>0</v>
      </c>
      <c r="S433" s="7" t="b">
        <f t="shared" si="84"/>
        <v>0</v>
      </c>
      <c r="T433" s="7" t="b">
        <f t="shared" si="85"/>
        <v>1</v>
      </c>
      <c r="U433" s="7" t="b">
        <f t="shared" si="86"/>
        <v>0</v>
      </c>
      <c r="W433" s="7">
        <f t="shared" si="87"/>
        <v>432</v>
      </c>
      <c r="X433" s="7">
        <f>'v-t_chart'!C433</f>
        <v>40.6</v>
      </c>
      <c r="Y433" s="7">
        <f t="shared" si="88"/>
        <v>100</v>
      </c>
      <c r="Z433" s="7">
        <f t="shared" si="89"/>
        <v>115</v>
      </c>
      <c r="AA433" s="7">
        <f t="shared" si="90"/>
        <v>90</v>
      </c>
      <c r="AB433" s="7">
        <f ca="1">calc_gear1!AS436*5+50</f>
        <v>55</v>
      </c>
      <c r="AC433" s="7">
        <f ca="1">IF(AND(calc_gear1!AT436=-1,calc_gear1!Z436=1),calc_gear1!AS436*5+50.5,IF(AND(calc_gear1!Y436=0,AB432-AC432=-0.5),calc_gear1!AS436*5+50.5,calc_gear1!O436*5+50.5))</f>
        <v>50.5</v>
      </c>
    </row>
    <row r="434" spans="1:29">
      <c r="A434" s="7">
        <v>433</v>
      </c>
      <c r="B434" s="7">
        <v>433</v>
      </c>
      <c r="C434" s="92" t="b">
        <v>0</v>
      </c>
      <c r="D434" s="69" t="b">
        <v>1</v>
      </c>
      <c r="E434" s="93" t="b">
        <v>0</v>
      </c>
      <c r="G434" s="7" t="b">
        <f t="shared" si="78"/>
        <v>0</v>
      </c>
      <c r="H434" s="7" t="b">
        <f t="shared" si="79"/>
        <v>1</v>
      </c>
      <c r="I434" s="7" t="b">
        <f t="shared" si="80"/>
        <v>0</v>
      </c>
      <c r="K434" s="92" t="b">
        <v>0</v>
      </c>
      <c r="L434" s="69" t="b">
        <v>1</v>
      </c>
      <c r="M434" s="93" t="b">
        <v>0</v>
      </c>
      <c r="N434" s="7">
        <v>433</v>
      </c>
      <c r="O434" s="7" t="b">
        <f t="shared" si="81"/>
        <v>0</v>
      </c>
      <c r="P434" s="7" t="b">
        <f t="shared" si="82"/>
        <v>1</v>
      </c>
      <c r="Q434" s="7" t="b">
        <f t="shared" si="83"/>
        <v>0</v>
      </c>
      <c r="S434" s="7" t="b">
        <f t="shared" si="84"/>
        <v>0</v>
      </c>
      <c r="T434" s="7" t="b">
        <f t="shared" si="85"/>
        <v>1</v>
      </c>
      <c r="U434" s="7" t="b">
        <f t="shared" si="86"/>
        <v>0</v>
      </c>
      <c r="W434" s="7">
        <f t="shared" si="87"/>
        <v>433</v>
      </c>
      <c r="X434" s="7">
        <f>'v-t_chart'!C434</f>
        <v>40.299999999999997</v>
      </c>
      <c r="Y434" s="7">
        <f t="shared" si="88"/>
        <v>100</v>
      </c>
      <c r="Z434" s="7">
        <f t="shared" si="89"/>
        <v>115</v>
      </c>
      <c r="AA434" s="7">
        <f t="shared" si="90"/>
        <v>90</v>
      </c>
      <c r="AB434" s="7">
        <f ca="1">calc_gear1!AS437*5+50</f>
        <v>55</v>
      </c>
      <c r="AC434" s="7">
        <f ca="1">IF(AND(calc_gear1!AT437=-1,calc_gear1!Z437=1),calc_gear1!AS437*5+50.5,IF(AND(calc_gear1!Y437=0,AB433-AC433=-0.5),calc_gear1!AS437*5+50.5,calc_gear1!O437*5+50.5))</f>
        <v>50.5</v>
      </c>
    </row>
    <row r="435" spans="1:29">
      <c r="A435" s="7">
        <v>434</v>
      </c>
      <c r="B435" s="7">
        <v>434</v>
      </c>
      <c r="C435" s="92" t="b">
        <v>0</v>
      </c>
      <c r="D435" s="69" t="b">
        <v>1</v>
      </c>
      <c r="E435" s="93" t="b">
        <v>0</v>
      </c>
      <c r="G435" s="7" t="b">
        <f t="shared" si="78"/>
        <v>0</v>
      </c>
      <c r="H435" s="7" t="b">
        <f t="shared" si="79"/>
        <v>1</v>
      </c>
      <c r="I435" s="7" t="b">
        <f t="shared" si="80"/>
        <v>0</v>
      </c>
      <c r="K435" s="92" t="b">
        <v>0</v>
      </c>
      <c r="L435" s="69" t="b">
        <v>1</v>
      </c>
      <c r="M435" s="93" t="b">
        <v>0</v>
      </c>
      <c r="N435" s="7">
        <v>434</v>
      </c>
      <c r="O435" s="7" t="b">
        <f t="shared" si="81"/>
        <v>0</v>
      </c>
      <c r="P435" s="7" t="b">
        <f t="shared" si="82"/>
        <v>1</v>
      </c>
      <c r="Q435" s="7" t="b">
        <f t="shared" si="83"/>
        <v>0</v>
      </c>
      <c r="S435" s="7" t="b">
        <f t="shared" si="84"/>
        <v>0</v>
      </c>
      <c r="T435" s="7" t="b">
        <f t="shared" si="85"/>
        <v>1</v>
      </c>
      <c r="U435" s="7" t="b">
        <f t="shared" si="86"/>
        <v>0</v>
      </c>
      <c r="W435" s="7">
        <f t="shared" si="87"/>
        <v>434</v>
      </c>
      <c r="X435" s="7">
        <f>'v-t_chart'!C435</f>
        <v>40.200000000000003</v>
      </c>
      <c r="Y435" s="7">
        <f t="shared" si="88"/>
        <v>100</v>
      </c>
      <c r="Z435" s="7">
        <f t="shared" si="89"/>
        <v>115</v>
      </c>
      <c r="AA435" s="7">
        <f t="shared" si="90"/>
        <v>90</v>
      </c>
      <c r="AB435" s="7">
        <f ca="1">calc_gear1!AS438*5+50</f>
        <v>55</v>
      </c>
      <c r="AC435" s="7">
        <f ca="1">IF(AND(calc_gear1!AT438=-1,calc_gear1!Z438=1),calc_gear1!AS438*5+50.5,IF(AND(calc_gear1!Y438=0,AB434-AC434=-0.5),calc_gear1!AS438*5+50.5,calc_gear1!O438*5+50.5))</f>
        <v>50.5</v>
      </c>
    </row>
    <row r="436" spans="1:29">
      <c r="A436" s="7">
        <v>435</v>
      </c>
      <c r="B436" s="7">
        <v>435</v>
      </c>
      <c r="C436" s="92" t="b">
        <v>0</v>
      </c>
      <c r="D436" s="69" t="b">
        <v>1</v>
      </c>
      <c r="E436" s="93" t="b">
        <v>0</v>
      </c>
      <c r="G436" s="7" t="b">
        <f t="shared" si="78"/>
        <v>0</v>
      </c>
      <c r="H436" s="7" t="b">
        <f t="shared" si="79"/>
        <v>1</v>
      </c>
      <c r="I436" s="7" t="b">
        <f t="shared" si="80"/>
        <v>0</v>
      </c>
      <c r="K436" s="92" t="b">
        <v>0</v>
      </c>
      <c r="L436" s="69" t="b">
        <v>1</v>
      </c>
      <c r="M436" s="93" t="b">
        <v>0</v>
      </c>
      <c r="N436" s="7">
        <v>435</v>
      </c>
      <c r="O436" s="7" t="b">
        <f t="shared" si="81"/>
        <v>0</v>
      </c>
      <c r="P436" s="7" t="b">
        <f t="shared" si="82"/>
        <v>1</v>
      </c>
      <c r="Q436" s="7" t="b">
        <f t="shared" si="83"/>
        <v>0</v>
      </c>
      <c r="S436" s="7" t="b">
        <f t="shared" si="84"/>
        <v>0</v>
      </c>
      <c r="T436" s="7" t="b">
        <f t="shared" si="85"/>
        <v>1</v>
      </c>
      <c r="U436" s="7" t="b">
        <f t="shared" si="86"/>
        <v>0</v>
      </c>
      <c r="W436" s="7">
        <f t="shared" si="87"/>
        <v>435</v>
      </c>
      <c r="X436" s="7">
        <f>'v-t_chart'!C436</f>
        <v>40.1</v>
      </c>
      <c r="Y436" s="7">
        <f t="shared" si="88"/>
        <v>100</v>
      </c>
      <c r="Z436" s="7">
        <f t="shared" si="89"/>
        <v>115</v>
      </c>
      <c r="AA436" s="7">
        <f t="shared" si="90"/>
        <v>90</v>
      </c>
      <c r="AB436" s="7">
        <f ca="1">calc_gear1!AS439*5+50</f>
        <v>55</v>
      </c>
      <c r="AC436" s="7">
        <f ca="1">IF(AND(calc_gear1!AT439=-1,calc_gear1!Z439=1),calc_gear1!AS439*5+50.5,IF(AND(calc_gear1!Y439=0,AB435-AC435=-0.5),calc_gear1!AS439*5+50.5,calc_gear1!O439*5+50.5))</f>
        <v>50.5</v>
      </c>
    </row>
    <row r="437" spans="1:29">
      <c r="A437" s="7">
        <v>436</v>
      </c>
      <c r="B437" s="7">
        <v>436</v>
      </c>
      <c r="C437" s="92" t="b">
        <v>0</v>
      </c>
      <c r="D437" s="69" t="b">
        <v>0</v>
      </c>
      <c r="E437" s="93" t="b">
        <v>1</v>
      </c>
      <c r="G437" s="7" t="b">
        <f t="shared" si="78"/>
        <v>0</v>
      </c>
      <c r="H437" s="7" t="b">
        <f t="shared" si="79"/>
        <v>0</v>
      </c>
      <c r="I437" s="7" t="b">
        <f t="shared" si="80"/>
        <v>1</v>
      </c>
      <c r="K437" s="92" t="b">
        <v>0</v>
      </c>
      <c r="L437" s="69" t="b">
        <v>0</v>
      </c>
      <c r="M437" s="93" t="b">
        <v>1</v>
      </c>
      <c r="N437" s="7">
        <v>436</v>
      </c>
      <c r="O437" s="7" t="b">
        <f t="shared" si="81"/>
        <v>0</v>
      </c>
      <c r="P437" s="7" t="b">
        <f t="shared" si="82"/>
        <v>0</v>
      </c>
      <c r="Q437" s="7" t="b">
        <f t="shared" si="83"/>
        <v>1</v>
      </c>
      <c r="S437" s="7" t="b">
        <f t="shared" si="84"/>
        <v>0</v>
      </c>
      <c r="T437" s="7" t="b">
        <f t="shared" si="85"/>
        <v>0</v>
      </c>
      <c r="U437" s="7" t="b">
        <f t="shared" si="86"/>
        <v>1</v>
      </c>
      <c r="W437" s="7">
        <f t="shared" si="87"/>
        <v>436</v>
      </c>
      <c r="X437" s="7">
        <f>'v-t_chart'!C437</f>
        <v>39.799999999999997</v>
      </c>
      <c r="Y437" s="7">
        <f t="shared" si="88"/>
        <v>100</v>
      </c>
      <c r="Z437" s="7">
        <f t="shared" si="89"/>
        <v>110</v>
      </c>
      <c r="AA437" s="7">
        <f t="shared" si="90"/>
        <v>95</v>
      </c>
      <c r="AB437" s="7">
        <f ca="1">calc_gear1!AS440*5+50</f>
        <v>55</v>
      </c>
      <c r="AC437" s="7">
        <f ca="1">IF(AND(calc_gear1!AT440=-1,calc_gear1!Z440=1),calc_gear1!AS440*5+50.5,IF(AND(calc_gear1!Y440=0,AB436-AC436=-0.5),calc_gear1!AS440*5+50.5,calc_gear1!O440*5+50.5))</f>
        <v>50.5</v>
      </c>
    </row>
    <row r="438" spans="1:29">
      <c r="A438" s="7">
        <v>437</v>
      </c>
      <c r="B438" s="7">
        <v>437</v>
      </c>
      <c r="C438" s="92" t="b">
        <v>0</v>
      </c>
      <c r="D438" s="69" t="b">
        <v>0</v>
      </c>
      <c r="E438" s="93" t="b">
        <v>1</v>
      </c>
      <c r="G438" s="7" t="b">
        <f t="shared" si="78"/>
        <v>0</v>
      </c>
      <c r="H438" s="7" t="b">
        <f t="shared" si="79"/>
        <v>0</v>
      </c>
      <c r="I438" s="7" t="b">
        <f t="shared" si="80"/>
        <v>1</v>
      </c>
      <c r="K438" s="92" t="b">
        <v>0</v>
      </c>
      <c r="L438" s="69" t="b">
        <v>0</v>
      </c>
      <c r="M438" s="93" t="b">
        <v>1</v>
      </c>
      <c r="N438" s="7">
        <v>437</v>
      </c>
      <c r="O438" s="7" t="b">
        <f t="shared" si="81"/>
        <v>0</v>
      </c>
      <c r="P438" s="7" t="b">
        <f t="shared" si="82"/>
        <v>0</v>
      </c>
      <c r="Q438" s="7" t="b">
        <f t="shared" si="83"/>
        <v>1</v>
      </c>
      <c r="S438" s="7" t="b">
        <f t="shared" si="84"/>
        <v>0</v>
      </c>
      <c r="T438" s="7" t="b">
        <f t="shared" si="85"/>
        <v>0</v>
      </c>
      <c r="U438" s="7" t="b">
        <f t="shared" si="86"/>
        <v>1</v>
      </c>
      <c r="W438" s="7">
        <f t="shared" si="87"/>
        <v>437</v>
      </c>
      <c r="X438" s="7">
        <f>'v-t_chart'!C438</f>
        <v>38.9</v>
      </c>
      <c r="Y438" s="7">
        <f t="shared" si="88"/>
        <v>100</v>
      </c>
      <c r="Z438" s="7">
        <f t="shared" si="89"/>
        <v>110</v>
      </c>
      <c r="AA438" s="7">
        <f t="shared" si="90"/>
        <v>95</v>
      </c>
      <c r="AB438" s="7">
        <f ca="1">calc_gear1!AS441*5+50</f>
        <v>55</v>
      </c>
      <c r="AC438" s="7">
        <f ca="1">IF(AND(calc_gear1!AT441=-1,calc_gear1!Z441=1),calc_gear1!AS441*5+50.5,IF(AND(calc_gear1!Y441=0,AB437-AC437=-0.5),calc_gear1!AS441*5+50.5,calc_gear1!O441*5+50.5))</f>
        <v>50.5</v>
      </c>
    </row>
    <row r="439" spans="1:29">
      <c r="A439" s="7">
        <v>438</v>
      </c>
      <c r="B439" s="7">
        <v>438</v>
      </c>
      <c r="C439" s="92" t="b">
        <v>0</v>
      </c>
      <c r="D439" s="69" t="b">
        <v>0</v>
      </c>
      <c r="E439" s="93" t="b">
        <v>1</v>
      </c>
      <c r="G439" s="7" t="b">
        <f t="shared" si="78"/>
        <v>0</v>
      </c>
      <c r="H439" s="7" t="b">
        <f t="shared" si="79"/>
        <v>0</v>
      </c>
      <c r="I439" s="7" t="b">
        <f t="shared" si="80"/>
        <v>1</v>
      </c>
      <c r="K439" s="92" t="b">
        <v>0</v>
      </c>
      <c r="L439" s="69" t="b">
        <v>0</v>
      </c>
      <c r="M439" s="93" t="b">
        <v>1</v>
      </c>
      <c r="N439" s="7">
        <v>438</v>
      </c>
      <c r="O439" s="7" t="b">
        <f t="shared" si="81"/>
        <v>0</v>
      </c>
      <c r="P439" s="7" t="b">
        <f t="shared" si="82"/>
        <v>0</v>
      </c>
      <c r="Q439" s="7" t="b">
        <f t="shared" si="83"/>
        <v>1</v>
      </c>
      <c r="S439" s="7" t="b">
        <f t="shared" si="84"/>
        <v>0</v>
      </c>
      <c r="T439" s="7" t="b">
        <f t="shared" si="85"/>
        <v>0</v>
      </c>
      <c r="U439" s="7" t="b">
        <f t="shared" si="86"/>
        <v>1</v>
      </c>
      <c r="W439" s="7">
        <f t="shared" si="87"/>
        <v>438</v>
      </c>
      <c r="X439" s="7">
        <f>'v-t_chart'!C439</f>
        <v>37.5</v>
      </c>
      <c r="Y439" s="7">
        <f t="shared" si="88"/>
        <v>100</v>
      </c>
      <c r="Z439" s="7">
        <f t="shared" si="89"/>
        <v>110</v>
      </c>
      <c r="AA439" s="7">
        <f t="shared" si="90"/>
        <v>95</v>
      </c>
      <c r="AB439" s="7">
        <f ca="1">calc_gear1!AS442*5+50</f>
        <v>55</v>
      </c>
      <c r="AC439" s="7">
        <f ca="1">IF(AND(calc_gear1!AT442=-1,calc_gear1!Z442=1),calc_gear1!AS442*5+50.5,IF(AND(calc_gear1!Y442=0,AB438-AC438=-0.5),calc_gear1!AS442*5+50.5,calc_gear1!O442*5+50.5))</f>
        <v>50.5</v>
      </c>
    </row>
    <row r="440" spans="1:29">
      <c r="A440" s="7">
        <v>439</v>
      </c>
      <c r="B440" s="7">
        <v>439</v>
      </c>
      <c r="C440" s="92" t="b">
        <v>0</v>
      </c>
      <c r="D440" s="69" t="b">
        <v>0</v>
      </c>
      <c r="E440" s="93" t="b">
        <v>1</v>
      </c>
      <c r="G440" s="7" t="b">
        <f t="shared" si="78"/>
        <v>0</v>
      </c>
      <c r="H440" s="7" t="b">
        <f t="shared" si="79"/>
        <v>0</v>
      </c>
      <c r="I440" s="7" t="b">
        <f t="shared" si="80"/>
        <v>1</v>
      </c>
      <c r="K440" s="92" t="b">
        <v>0</v>
      </c>
      <c r="L440" s="69" t="b">
        <v>0</v>
      </c>
      <c r="M440" s="93" t="b">
        <v>1</v>
      </c>
      <c r="N440" s="7">
        <v>439</v>
      </c>
      <c r="O440" s="7" t="b">
        <f t="shared" si="81"/>
        <v>0</v>
      </c>
      <c r="P440" s="7" t="b">
        <f t="shared" si="82"/>
        <v>0</v>
      </c>
      <c r="Q440" s="7" t="b">
        <f t="shared" si="83"/>
        <v>1</v>
      </c>
      <c r="S440" s="7" t="b">
        <f t="shared" si="84"/>
        <v>0</v>
      </c>
      <c r="T440" s="7" t="b">
        <f t="shared" si="85"/>
        <v>0</v>
      </c>
      <c r="U440" s="7" t="b">
        <f t="shared" si="86"/>
        <v>1</v>
      </c>
      <c r="W440" s="7">
        <f t="shared" si="87"/>
        <v>439</v>
      </c>
      <c r="X440" s="7">
        <f>'v-t_chart'!C440</f>
        <v>35.799999999999997</v>
      </c>
      <c r="Y440" s="7">
        <f t="shared" si="88"/>
        <v>100</v>
      </c>
      <c r="Z440" s="7">
        <f t="shared" si="89"/>
        <v>110</v>
      </c>
      <c r="AA440" s="7">
        <f t="shared" si="90"/>
        <v>95</v>
      </c>
      <c r="AB440" s="7">
        <f ca="1">calc_gear1!AS443*5+50</f>
        <v>55</v>
      </c>
      <c r="AC440" s="7">
        <f ca="1">IF(AND(calc_gear1!AT443=-1,calc_gear1!Z443=1),calc_gear1!AS443*5+50.5,IF(AND(calc_gear1!Y443=0,AB439-AC439=-0.5),calc_gear1!AS443*5+50.5,calc_gear1!O443*5+50.5))</f>
        <v>50.5</v>
      </c>
    </row>
    <row r="441" spans="1:29">
      <c r="A441" s="7">
        <v>440</v>
      </c>
      <c r="B441" s="7">
        <v>440</v>
      </c>
      <c r="C441" s="92" t="b">
        <v>0</v>
      </c>
      <c r="D441" s="69" t="b">
        <v>0</v>
      </c>
      <c r="E441" s="93" t="b">
        <v>1</v>
      </c>
      <c r="G441" s="7" t="b">
        <f t="shared" si="78"/>
        <v>0</v>
      </c>
      <c r="H441" s="7" t="b">
        <f t="shared" si="79"/>
        <v>0</v>
      </c>
      <c r="I441" s="7" t="b">
        <f t="shared" si="80"/>
        <v>1</v>
      </c>
      <c r="K441" s="92" t="b">
        <v>0</v>
      </c>
      <c r="L441" s="69" t="b">
        <v>0</v>
      </c>
      <c r="M441" s="93" t="b">
        <v>1</v>
      </c>
      <c r="N441" s="7">
        <v>440</v>
      </c>
      <c r="O441" s="7" t="b">
        <f t="shared" si="81"/>
        <v>0</v>
      </c>
      <c r="P441" s="7" t="b">
        <f t="shared" si="82"/>
        <v>0</v>
      </c>
      <c r="Q441" s="7" t="b">
        <f t="shared" si="83"/>
        <v>1</v>
      </c>
      <c r="S441" s="7" t="b">
        <f t="shared" si="84"/>
        <v>0</v>
      </c>
      <c r="T441" s="7" t="b">
        <f t="shared" si="85"/>
        <v>0</v>
      </c>
      <c r="U441" s="7" t="b">
        <f t="shared" si="86"/>
        <v>1</v>
      </c>
      <c r="W441" s="7">
        <f t="shared" si="87"/>
        <v>440</v>
      </c>
      <c r="X441" s="7">
        <f>'v-t_chart'!C441</f>
        <v>34.200000000000003</v>
      </c>
      <c r="Y441" s="7">
        <f t="shared" si="88"/>
        <v>100</v>
      </c>
      <c r="Z441" s="7">
        <f t="shared" si="89"/>
        <v>110</v>
      </c>
      <c r="AA441" s="7">
        <f t="shared" si="90"/>
        <v>95</v>
      </c>
      <c r="AB441" s="7">
        <f ca="1">calc_gear1!AS444*5+50</f>
        <v>55</v>
      </c>
      <c r="AC441" s="7">
        <f ca="1">IF(AND(calc_gear1!AT444=-1,calc_gear1!Z444=1),calc_gear1!AS444*5+50.5,IF(AND(calc_gear1!Y444=0,AB440-AC440=-0.5),calc_gear1!AS444*5+50.5,calc_gear1!O444*5+50.5))</f>
        <v>50.5</v>
      </c>
    </row>
    <row r="442" spans="1:29">
      <c r="A442" s="7">
        <v>441</v>
      </c>
      <c r="B442" s="7">
        <v>441</v>
      </c>
      <c r="C442" s="92" t="b">
        <v>0</v>
      </c>
      <c r="D442" s="69" t="b">
        <v>0</v>
      </c>
      <c r="E442" s="93" t="b">
        <v>1</v>
      </c>
      <c r="G442" s="7" t="b">
        <f t="shared" si="78"/>
        <v>0</v>
      </c>
      <c r="H442" s="7" t="b">
        <f t="shared" si="79"/>
        <v>0</v>
      </c>
      <c r="I442" s="7" t="b">
        <f t="shared" si="80"/>
        <v>1</v>
      </c>
      <c r="K442" s="92" t="b">
        <v>0</v>
      </c>
      <c r="L442" s="69" t="b">
        <v>0</v>
      </c>
      <c r="M442" s="93" t="b">
        <v>1</v>
      </c>
      <c r="N442" s="7">
        <v>441</v>
      </c>
      <c r="O442" s="7" t="b">
        <f t="shared" si="81"/>
        <v>0</v>
      </c>
      <c r="P442" s="7" t="b">
        <f t="shared" si="82"/>
        <v>0</v>
      </c>
      <c r="Q442" s="7" t="b">
        <f t="shared" si="83"/>
        <v>1</v>
      </c>
      <c r="S442" s="7" t="b">
        <f t="shared" si="84"/>
        <v>0</v>
      </c>
      <c r="T442" s="7" t="b">
        <f t="shared" si="85"/>
        <v>0</v>
      </c>
      <c r="U442" s="7" t="b">
        <f t="shared" si="86"/>
        <v>1</v>
      </c>
      <c r="W442" s="7">
        <f t="shared" si="87"/>
        <v>441</v>
      </c>
      <c r="X442" s="7">
        <f>'v-t_chart'!C442</f>
        <v>32.5</v>
      </c>
      <c r="Y442" s="7">
        <f t="shared" si="88"/>
        <v>100</v>
      </c>
      <c r="Z442" s="7">
        <f t="shared" si="89"/>
        <v>110</v>
      </c>
      <c r="AA442" s="7">
        <f t="shared" si="90"/>
        <v>95</v>
      </c>
      <c r="AB442" s="7">
        <f ca="1">calc_gear1!AS445*5+50</f>
        <v>55</v>
      </c>
      <c r="AC442" s="7">
        <f ca="1">IF(AND(calc_gear1!AT445=-1,calc_gear1!Z445=1),calc_gear1!AS445*5+50.5,IF(AND(calc_gear1!Y445=0,AB441-AC441=-0.5),calc_gear1!AS445*5+50.5,calc_gear1!O445*5+50.5))</f>
        <v>50.5</v>
      </c>
    </row>
    <row r="443" spans="1:29">
      <c r="A443" s="7">
        <v>442</v>
      </c>
      <c r="B443" s="7">
        <v>442</v>
      </c>
      <c r="C443" s="92" t="b">
        <v>0</v>
      </c>
      <c r="D443" s="69" t="b">
        <v>0</v>
      </c>
      <c r="E443" s="93" t="b">
        <v>1</v>
      </c>
      <c r="G443" s="7" t="b">
        <f t="shared" si="78"/>
        <v>0</v>
      </c>
      <c r="H443" s="7" t="b">
        <f t="shared" si="79"/>
        <v>0</v>
      </c>
      <c r="I443" s="7" t="b">
        <f t="shared" si="80"/>
        <v>1</v>
      </c>
      <c r="K443" s="92" t="b">
        <v>0</v>
      </c>
      <c r="L443" s="69" t="b">
        <v>0</v>
      </c>
      <c r="M443" s="93" t="b">
        <v>1</v>
      </c>
      <c r="N443" s="7">
        <v>442</v>
      </c>
      <c r="O443" s="7" t="b">
        <f t="shared" si="81"/>
        <v>0</v>
      </c>
      <c r="P443" s="7" t="b">
        <f t="shared" si="82"/>
        <v>0</v>
      </c>
      <c r="Q443" s="7" t="b">
        <f t="shared" si="83"/>
        <v>1</v>
      </c>
      <c r="S443" s="7" t="b">
        <f t="shared" si="84"/>
        <v>0</v>
      </c>
      <c r="T443" s="7" t="b">
        <f t="shared" si="85"/>
        <v>0</v>
      </c>
      <c r="U443" s="7" t="b">
        <f t="shared" si="86"/>
        <v>1</v>
      </c>
      <c r="W443" s="7">
        <f t="shared" si="87"/>
        <v>442</v>
      </c>
      <c r="X443" s="7">
        <f>'v-t_chart'!C443</f>
        <v>30.9</v>
      </c>
      <c r="Y443" s="7">
        <f t="shared" si="88"/>
        <v>100</v>
      </c>
      <c r="Z443" s="7">
        <f t="shared" si="89"/>
        <v>110</v>
      </c>
      <c r="AA443" s="7">
        <f t="shared" si="90"/>
        <v>95</v>
      </c>
      <c r="AB443" s="7">
        <f ca="1">calc_gear1!AS446*5+50</f>
        <v>55</v>
      </c>
      <c r="AC443" s="7">
        <f ca="1">IF(AND(calc_gear1!AT446=-1,calc_gear1!Z446=1),calc_gear1!AS446*5+50.5,IF(AND(calc_gear1!Y446=0,AB442-AC442=-0.5),calc_gear1!AS446*5+50.5,calc_gear1!O446*5+50.5))</f>
        <v>50.5</v>
      </c>
    </row>
    <row r="444" spans="1:29">
      <c r="A444" s="7">
        <v>443</v>
      </c>
      <c r="B444" s="7">
        <v>443</v>
      </c>
      <c r="C444" s="92" t="b">
        <v>0</v>
      </c>
      <c r="D444" s="69" t="b">
        <v>0</v>
      </c>
      <c r="E444" s="93" t="b">
        <v>1</v>
      </c>
      <c r="G444" s="7" t="b">
        <f t="shared" si="78"/>
        <v>0</v>
      </c>
      <c r="H444" s="7" t="b">
        <f t="shared" si="79"/>
        <v>0</v>
      </c>
      <c r="I444" s="7" t="b">
        <f t="shared" si="80"/>
        <v>1</v>
      </c>
      <c r="K444" s="92" t="b">
        <v>0</v>
      </c>
      <c r="L444" s="69" t="b">
        <v>0</v>
      </c>
      <c r="M444" s="93" t="b">
        <v>1</v>
      </c>
      <c r="N444" s="7">
        <v>443</v>
      </c>
      <c r="O444" s="7" t="b">
        <f t="shared" si="81"/>
        <v>0</v>
      </c>
      <c r="P444" s="7" t="b">
        <f t="shared" si="82"/>
        <v>0</v>
      </c>
      <c r="Q444" s="7" t="b">
        <f t="shared" si="83"/>
        <v>1</v>
      </c>
      <c r="S444" s="7" t="b">
        <f t="shared" si="84"/>
        <v>0</v>
      </c>
      <c r="T444" s="7" t="b">
        <f t="shared" si="85"/>
        <v>0</v>
      </c>
      <c r="U444" s="7" t="b">
        <f t="shared" si="86"/>
        <v>1</v>
      </c>
      <c r="W444" s="7">
        <f t="shared" si="87"/>
        <v>443</v>
      </c>
      <c r="X444" s="7">
        <f>'v-t_chart'!C444</f>
        <v>29.4</v>
      </c>
      <c r="Y444" s="7">
        <f t="shared" si="88"/>
        <v>100</v>
      </c>
      <c r="Z444" s="7">
        <f t="shared" si="89"/>
        <v>110</v>
      </c>
      <c r="AA444" s="7">
        <f t="shared" si="90"/>
        <v>95</v>
      </c>
      <c r="AB444" s="7">
        <f ca="1">calc_gear1!AS447*5+50</f>
        <v>55</v>
      </c>
      <c r="AC444" s="7">
        <f ca="1">IF(AND(calc_gear1!AT447=-1,calc_gear1!Z447=1),calc_gear1!AS447*5+50.5,IF(AND(calc_gear1!Y447=0,AB443-AC443=-0.5),calc_gear1!AS447*5+50.5,calc_gear1!O447*5+50.5))</f>
        <v>50.5</v>
      </c>
    </row>
    <row r="445" spans="1:29">
      <c r="A445" s="7">
        <v>444</v>
      </c>
      <c r="B445" s="7">
        <v>444</v>
      </c>
      <c r="C445" s="92" t="b">
        <v>0</v>
      </c>
      <c r="D445" s="69" t="b">
        <v>0</v>
      </c>
      <c r="E445" s="93" t="b">
        <v>1</v>
      </c>
      <c r="G445" s="7" t="b">
        <f t="shared" si="78"/>
        <v>0</v>
      </c>
      <c r="H445" s="7" t="b">
        <f t="shared" si="79"/>
        <v>0</v>
      </c>
      <c r="I445" s="7" t="b">
        <f t="shared" si="80"/>
        <v>1</v>
      </c>
      <c r="K445" s="92" t="b">
        <v>0</v>
      </c>
      <c r="L445" s="69" t="b">
        <v>0</v>
      </c>
      <c r="M445" s="93" t="b">
        <v>1</v>
      </c>
      <c r="N445" s="7">
        <v>444</v>
      </c>
      <c r="O445" s="7" t="b">
        <f t="shared" si="81"/>
        <v>0</v>
      </c>
      <c r="P445" s="7" t="b">
        <f t="shared" si="82"/>
        <v>0</v>
      </c>
      <c r="Q445" s="7" t="b">
        <f t="shared" si="83"/>
        <v>1</v>
      </c>
      <c r="S445" s="7" t="b">
        <f t="shared" si="84"/>
        <v>0</v>
      </c>
      <c r="T445" s="7" t="b">
        <f t="shared" si="85"/>
        <v>0</v>
      </c>
      <c r="U445" s="7" t="b">
        <f t="shared" si="86"/>
        <v>1</v>
      </c>
      <c r="W445" s="7">
        <f t="shared" si="87"/>
        <v>444</v>
      </c>
      <c r="X445" s="7">
        <f>'v-t_chart'!C445</f>
        <v>28</v>
      </c>
      <c r="Y445" s="7">
        <f t="shared" si="88"/>
        <v>100</v>
      </c>
      <c r="Z445" s="7">
        <f t="shared" si="89"/>
        <v>110</v>
      </c>
      <c r="AA445" s="7">
        <f t="shared" si="90"/>
        <v>95</v>
      </c>
      <c r="AB445" s="7">
        <f ca="1">calc_gear1!AS448*5+50</f>
        <v>55</v>
      </c>
      <c r="AC445" s="7">
        <f ca="1">IF(AND(calc_gear1!AT448=-1,calc_gear1!Z448=1),calc_gear1!AS448*5+50.5,IF(AND(calc_gear1!Y448=0,AB444-AC444=-0.5),calc_gear1!AS448*5+50.5,calc_gear1!O448*5+50.5))</f>
        <v>50.5</v>
      </c>
    </row>
    <row r="446" spans="1:29">
      <c r="A446" s="7">
        <v>445</v>
      </c>
      <c r="B446" s="7">
        <v>445</v>
      </c>
      <c r="C446" s="92" t="b">
        <v>0</v>
      </c>
      <c r="D446" s="69" t="b">
        <v>0</v>
      </c>
      <c r="E446" s="93" t="b">
        <v>1</v>
      </c>
      <c r="G446" s="7" t="b">
        <f t="shared" si="78"/>
        <v>0</v>
      </c>
      <c r="H446" s="7" t="b">
        <f t="shared" si="79"/>
        <v>0</v>
      </c>
      <c r="I446" s="7" t="b">
        <f t="shared" si="80"/>
        <v>1</v>
      </c>
      <c r="K446" s="92" t="b">
        <v>0</v>
      </c>
      <c r="L446" s="69" t="b">
        <v>0</v>
      </c>
      <c r="M446" s="93" t="b">
        <v>1</v>
      </c>
      <c r="N446" s="7">
        <v>445</v>
      </c>
      <c r="O446" s="7" t="b">
        <f t="shared" si="81"/>
        <v>0</v>
      </c>
      <c r="P446" s="7" t="b">
        <f t="shared" si="82"/>
        <v>0</v>
      </c>
      <c r="Q446" s="7" t="b">
        <f t="shared" si="83"/>
        <v>1</v>
      </c>
      <c r="S446" s="7" t="b">
        <f t="shared" si="84"/>
        <v>0</v>
      </c>
      <c r="T446" s="7" t="b">
        <f t="shared" si="85"/>
        <v>0</v>
      </c>
      <c r="U446" s="7" t="b">
        <f t="shared" si="86"/>
        <v>1</v>
      </c>
      <c r="W446" s="7">
        <f t="shared" si="87"/>
        <v>445</v>
      </c>
      <c r="X446" s="7">
        <f>'v-t_chart'!C446</f>
        <v>26.5</v>
      </c>
      <c r="Y446" s="7">
        <f t="shared" si="88"/>
        <v>100</v>
      </c>
      <c r="Z446" s="7">
        <f t="shared" si="89"/>
        <v>110</v>
      </c>
      <c r="AA446" s="7">
        <f t="shared" si="90"/>
        <v>95</v>
      </c>
      <c r="AB446" s="7">
        <f ca="1">calc_gear1!AS449*5+50</f>
        <v>55</v>
      </c>
      <c r="AC446" s="7">
        <f ca="1">IF(AND(calc_gear1!AT449=-1,calc_gear1!Z449=1),calc_gear1!AS449*5+50.5,IF(AND(calc_gear1!Y449=0,AB445-AC445=-0.5),calc_gear1!AS449*5+50.5,calc_gear1!O449*5+50.5))</f>
        <v>50.5</v>
      </c>
    </row>
    <row r="447" spans="1:29">
      <c r="A447" s="7">
        <v>446</v>
      </c>
      <c r="B447" s="7">
        <v>446</v>
      </c>
      <c r="C447" s="92" t="b">
        <v>0</v>
      </c>
      <c r="D447" s="69" t="b">
        <v>0</v>
      </c>
      <c r="E447" s="93" t="b">
        <v>1</v>
      </c>
      <c r="G447" s="7" t="b">
        <f t="shared" si="78"/>
        <v>0</v>
      </c>
      <c r="H447" s="7" t="b">
        <f t="shared" si="79"/>
        <v>0</v>
      </c>
      <c r="I447" s="7" t="b">
        <f t="shared" si="80"/>
        <v>1</v>
      </c>
      <c r="K447" s="92" t="b">
        <v>0</v>
      </c>
      <c r="L447" s="69" t="b">
        <v>0</v>
      </c>
      <c r="M447" s="93" t="b">
        <v>1</v>
      </c>
      <c r="N447" s="7">
        <v>446</v>
      </c>
      <c r="O447" s="7" t="b">
        <f t="shared" si="81"/>
        <v>0</v>
      </c>
      <c r="P447" s="7" t="b">
        <f t="shared" si="82"/>
        <v>0</v>
      </c>
      <c r="Q447" s="7" t="b">
        <f t="shared" si="83"/>
        <v>1</v>
      </c>
      <c r="S447" s="7" t="b">
        <f t="shared" si="84"/>
        <v>0</v>
      </c>
      <c r="T447" s="7" t="b">
        <f t="shared" si="85"/>
        <v>0</v>
      </c>
      <c r="U447" s="7" t="b">
        <f t="shared" si="86"/>
        <v>1</v>
      </c>
      <c r="W447" s="7">
        <f t="shared" si="87"/>
        <v>446</v>
      </c>
      <c r="X447" s="7">
        <f>'v-t_chart'!C447</f>
        <v>25</v>
      </c>
      <c r="Y447" s="7">
        <f t="shared" si="88"/>
        <v>100</v>
      </c>
      <c r="Z447" s="7">
        <f t="shared" si="89"/>
        <v>110</v>
      </c>
      <c r="AA447" s="7">
        <f t="shared" si="90"/>
        <v>95</v>
      </c>
      <c r="AB447" s="7">
        <f ca="1">calc_gear1!AS450*5+50</f>
        <v>55</v>
      </c>
      <c r="AC447" s="7">
        <f ca="1">IF(AND(calc_gear1!AT450=-1,calc_gear1!Z450=1),calc_gear1!AS450*5+50.5,IF(AND(calc_gear1!Y450=0,AB446-AC446=-0.5),calc_gear1!AS450*5+50.5,calc_gear1!O450*5+50.5))</f>
        <v>50.5</v>
      </c>
    </row>
    <row r="448" spans="1:29">
      <c r="A448" s="7">
        <v>447</v>
      </c>
      <c r="B448" s="7">
        <v>447</v>
      </c>
      <c r="C448" s="92" t="b">
        <v>0</v>
      </c>
      <c r="D448" s="69" t="b">
        <v>0</v>
      </c>
      <c r="E448" s="93" t="b">
        <v>1</v>
      </c>
      <c r="G448" s="7" t="b">
        <f t="shared" si="78"/>
        <v>0</v>
      </c>
      <c r="H448" s="7" t="b">
        <f t="shared" si="79"/>
        <v>0</v>
      </c>
      <c r="I448" s="7" t="b">
        <f t="shared" si="80"/>
        <v>1</v>
      </c>
      <c r="K448" s="92" t="b">
        <v>0</v>
      </c>
      <c r="L448" s="69" t="b">
        <v>0</v>
      </c>
      <c r="M448" s="93" t="b">
        <v>1</v>
      </c>
      <c r="N448" s="7">
        <v>447</v>
      </c>
      <c r="O448" s="7" t="b">
        <f t="shared" si="81"/>
        <v>0</v>
      </c>
      <c r="P448" s="7" t="b">
        <f t="shared" si="82"/>
        <v>0</v>
      </c>
      <c r="Q448" s="7" t="b">
        <f t="shared" si="83"/>
        <v>1</v>
      </c>
      <c r="S448" s="7" t="b">
        <f t="shared" si="84"/>
        <v>0</v>
      </c>
      <c r="T448" s="7" t="b">
        <f t="shared" si="85"/>
        <v>0</v>
      </c>
      <c r="U448" s="7" t="b">
        <f t="shared" si="86"/>
        <v>1</v>
      </c>
      <c r="W448" s="7">
        <f t="shared" si="87"/>
        <v>447</v>
      </c>
      <c r="X448" s="7">
        <f>'v-t_chart'!C448</f>
        <v>23.5</v>
      </c>
      <c r="Y448" s="7">
        <f t="shared" si="88"/>
        <v>100</v>
      </c>
      <c r="Z448" s="7">
        <f t="shared" si="89"/>
        <v>110</v>
      </c>
      <c r="AA448" s="7">
        <f t="shared" si="90"/>
        <v>95</v>
      </c>
      <c r="AB448" s="7">
        <f ca="1">calc_gear1!AS451*5+50</f>
        <v>55</v>
      </c>
      <c r="AC448" s="7">
        <f ca="1">IF(AND(calc_gear1!AT451=-1,calc_gear1!Z451=1),calc_gear1!AS451*5+50.5,IF(AND(calc_gear1!Y451=0,AB447-AC447=-0.5),calc_gear1!AS451*5+50.5,calc_gear1!O451*5+50.5))</f>
        <v>50.5</v>
      </c>
    </row>
    <row r="449" spans="1:29">
      <c r="A449" s="7">
        <v>448</v>
      </c>
      <c r="B449" s="7">
        <v>448</v>
      </c>
      <c r="C449" s="92" t="b">
        <v>0</v>
      </c>
      <c r="D449" s="69" t="b">
        <v>0</v>
      </c>
      <c r="E449" s="93" t="b">
        <v>1</v>
      </c>
      <c r="G449" s="7" t="b">
        <f t="shared" si="78"/>
        <v>0</v>
      </c>
      <c r="H449" s="7" t="b">
        <f t="shared" si="79"/>
        <v>0</v>
      </c>
      <c r="I449" s="7" t="b">
        <f t="shared" si="80"/>
        <v>1</v>
      </c>
      <c r="K449" s="92" t="b">
        <v>0</v>
      </c>
      <c r="L449" s="69" t="b">
        <v>0</v>
      </c>
      <c r="M449" s="93" t="b">
        <v>1</v>
      </c>
      <c r="N449" s="7">
        <v>448</v>
      </c>
      <c r="O449" s="7" t="b">
        <f t="shared" si="81"/>
        <v>0</v>
      </c>
      <c r="P449" s="7" t="b">
        <f t="shared" si="82"/>
        <v>0</v>
      </c>
      <c r="Q449" s="7" t="b">
        <f t="shared" si="83"/>
        <v>1</v>
      </c>
      <c r="S449" s="7" t="b">
        <f t="shared" si="84"/>
        <v>0</v>
      </c>
      <c r="T449" s="7" t="b">
        <f t="shared" si="85"/>
        <v>0</v>
      </c>
      <c r="U449" s="7" t="b">
        <f t="shared" si="86"/>
        <v>1</v>
      </c>
      <c r="W449" s="7">
        <f t="shared" si="87"/>
        <v>448</v>
      </c>
      <c r="X449" s="7">
        <f>'v-t_chart'!C449</f>
        <v>21.9</v>
      </c>
      <c r="Y449" s="7">
        <f t="shared" si="88"/>
        <v>100</v>
      </c>
      <c r="Z449" s="7">
        <f t="shared" si="89"/>
        <v>110</v>
      </c>
      <c r="AA449" s="7">
        <f t="shared" si="90"/>
        <v>95</v>
      </c>
      <c r="AB449" s="7">
        <f ca="1">calc_gear1!AS452*5+50</f>
        <v>55</v>
      </c>
      <c r="AC449" s="7">
        <f ca="1">IF(AND(calc_gear1!AT452=-1,calc_gear1!Z452=1),calc_gear1!AS452*5+50.5,IF(AND(calc_gear1!Y452=0,AB448-AC448=-0.5),calc_gear1!AS452*5+50.5,calc_gear1!O452*5+50.5))</f>
        <v>50.5</v>
      </c>
    </row>
    <row r="450" spans="1:29">
      <c r="A450" s="7">
        <v>449</v>
      </c>
      <c r="B450" s="7">
        <v>449</v>
      </c>
      <c r="C450" s="92" t="b">
        <v>0</v>
      </c>
      <c r="D450" s="69" t="b">
        <v>0</v>
      </c>
      <c r="E450" s="93" t="b">
        <v>1</v>
      </c>
      <c r="G450" s="7" t="b">
        <f t="shared" si="78"/>
        <v>0</v>
      </c>
      <c r="H450" s="7" t="b">
        <f t="shared" si="79"/>
        <v>0</v>
      </c>
      <c r="I450" s="7" t="b">
        <f t="shared" si="80"/>
        <v>1</v>
      </c>
      <c r="K450" s="92" t="b">
        <v>0</v>
      </c>
      <c r="L450" s="69" t="b">
        <v>0</v>
      </c>
      <c r="M450" s="93" t="b">
        <v>1</v>
      </c>
      <c r="N450" s="7">
        <v>449</v>
      </c>
      <c r="O450" s="7" t="b">
        <f t="shared" si="81"/>
        <v>0</v>
      </c>
      <c r="P450" s="7" t="b">
        <f t="shared" si="82"/>
        <v>0</v>
      </c>
      <c r="Q450" s="7" t="b">
        <f t="shared" si="83"/>
        <v>1</v>
      </c>
      <c r="S450" s="7" t="b">
        <f t="shared" si="84"/>
        <v>0</v>
      </c>
      <c r="T450" s="7" t="b">
        <f t="shared" si="85"/>
        <v>0</v>
      </c>
      <c r="U450" s="7" t="b">
        <f t="shared" si="86"/>
        <v>1</v>
      </c>
      <c r="W450" s="7">
        <f t="shared" si="87"/>
        <v>449</v>
      </c>
      <c r="X450" s="7">
        <f>'v-t_chart'!C450</f>
        <v>20.399999999999999</v>
      </c>
      <c r="Y450" s="7">
        <f t="shared" si="88"/>
        <v>100</v>
      </c>
      <c r="Z450" s="7">
        <f t="shared" si="89"/>
        <v>110</v>
      </c>
      <c r="AA450" s="7">
        <f t="shared" si="90"/>
        <v>95</v>
      </c>
      <c r="AB450" s="7">
        <f ca="1">calc_gear1!AS453*5+50</f>
        <v>55</v>
      </c>
      <c r="AC450" s="7">
        <f ca="1">IF(AND(calc_gear1!AT453=-1,calc_gear1!Z453=1),calc_gear1!AS453*5+50.5,IF(AND(calc_gear1!Y453=0,AB449-AC449=-0.5),calc_gear1!AS453*5+50.5,calc_gear1!O453*5+50.5))</f>
        <v>50.5</v>
      </c>
    </row>
    <row r="451" spans="1:29">
      <c r="A451" s="7">
        <v>450</v>
      </c>
      <c r="B451" s="7">
        <v>450</v>
      </c>
      <c r="C451" s="92" t="b">
        <v>0</v>
      </c>
      <c r="D451" s="69" t="b">
        <v>0</v>
      </c>
      <c r="E451" s="93" t="b">
        <v>1</v>
      </c>
      <c r="G451" s="7" t="b">
        <f t="shared" ref="G451:G514" si="91">C451</f>
        <v>0</v>
      </c>
      <c r="H451" s="7" t="b">
        <f t="shared" ref="H451:H514" si="92">D451</f>
        <v>0</v>
      </c>
      <c r="I451" s="7" t="b">
        <f t="shared" ref="I451:I514" si="93">E451</f>
        <v>1</v>
      </c>
      <c r="K451" s="92" t="b">
        <v>0</v>
      </c>
      <c r="L451" s="69" t="b">
        <v>0</v>
      </c>
      <c r="M451" s="93" t="b">
        <v>1</v>
      </c>
      <c r="N451" s="7">
        <v>450</v>
      </c>
      <c r="O451" s="7" t="b">
        <f t="shared" ref="O451:O514" si="94">K451</f>
        <v>0</v>
      </c>
      <c r="P451" s="7" t="b">
        <f t="shared" ref="P451:P514" si="95">L451</f>
        <v>0</v>
      </c>
      <c r="Q451" s="7" t="b">
        <f t="shared" ref="Q451:Q514" si="96">M451</f>
        <v>1</v>
      </c>
      <c r="S451" s="7" t="b">
        <f t="shared" ref="S451:S514" si="97">K451</f>
        <v>0</v>
      </c>
      <c r="T451" s="7" t="b">
        <f t="shared" ref="T451:T514" si="98">L451</f>
        <v>0</v>
      </c>
      <c r="U451" s="7" t="b">
        <f t="shared" ref="U451:U514" si="99">M451</f>
        <v>1</v>
      </c>
      <c r="W451" s="7">
        <f t="shared" ref="W451:W514" si="100">A451</f>
        <v>450</v>
      </c>
      <c r="X451" s="7">
        <f>'v-t_chart'!C451</f>
        <v>19.399999999999999</v>
      </c>
      <c r="Y451" s="7">
        <f t="shared" ref="Y451:Y514" si="101">IF(S451=TRUE,105,100)</f>
        <v>100</v>
      </c>
      <c r="Z451" s="7">
        <f t="shared" ref="Z451:Z514" si="102">IF(T451=TRUE,115,110)</f>
        <v>110</v>
      </c>
      <c r="AA451" s="7">
        <f t="shared" ref="AA451:AA514" si="103">IF(U451=TRUE,95,90)</f>
        <v>95</v>
      </c>
      <c r="AB451" s="7">
        <f ca="1">calc_gear1!AS454*5+50</f>
        <v>55</v>
      </c>
      <c r="AC451" s="7">
        <f ca="1">IF(AND(calc_gear1!AT454=-1,calc_gear1!Z454=1),calc_gear1!AS454*5+50.5,IF(AND(calc_gear1!Y454=0,AB450-AC450=-0.5),calc_gear1!AS454*5+50.5,calc_gear1!O454*5+50.5))</f>
        <v>50.5</v>
      </c>
    </row>
    <row r="452" spans="1:29">
      <c r="A452" s="7">
        <v>451</v>
      </c>
      <c r="B452" s="7">
        <v>451</v>
      </c>
      <c r="C452" s="92" t="b">
        <v>0</v>
      </c>
      <c r="D452" s="69" t="b">
        <v>0</v>
      </c>
      <c r="E452" s="93" t="b">
        <v>1</v>
      </c>
      <c r="G452" s="7" t="b">
        <f t="shared" si="91"/>
        <v>0</v>
      </c>
      <c r="H452" s="7" t="b">
        <f t="shared" si="92"/>
        <v>0</v>
      </c>
      <c r="I452" s="7" t="b">
        <f t="shared" si="93"/>
        <v>1</v>
      </c>
      <c r="K452" s="92" t="b">
        <v>0</v>
      </c>
      <c r="L452" s="69" t="b">
        <v>0</v>
      </c>
      <c r="M452" s="93" t="b">
        <v>1</v>
      </c>
      <c r="N452" s="7">
        <v>451</v>
      </c>
      <c r="O452" s="7" t="b">
        <f t="shared" si="94"/>
        <v>0</v>
      </c>
      <c r="P452" s="7" t="b">
        <f t="shared" si="95"/>
        <v>0</v>
      </c>
      <c r="Q452" s="7" t="b">
        <f t="shared" si="96"/>
        <v>1</v>
      </c>
      <c r="S452" s="7" t="b">
        <f t="shared" si="97"/>
        <v>0</v>
      </c>
      <c r="T452" s="7" t="b">
        <f t="shared" si="98"/>
        <v>0</v>
      </c>
      <c r="U452" s="7" t="b">
        <f t="shared" si="99"/>
        <v>1</v>
      </c>
      <c r="W452" s="7">
        <f t="shared" si="100"/>
        <v>451</v>
      </c>
      <c r="X452" s="7">
        <f>'v-t_chart'!C452</f>
        <v>18.8</v>
      </c>
      <c r="Y452" s="7">
        <f t="shared" si="101"/>
        <v>100</v>
      </c>
      <c r="Z452" s="7">
        <f t="shared" si="102"/>
        <v>110</v>
      </c>
      <c r="AA452" s="7">
        <f t="shared" si="103"/>
        <v>95</v>
      </c>
      <c r="AB452" s="7">
        <f ca="1">calc_gear1!AS455*5+50</f>
        <v>55</v>
      </c>
      <c r="AC452" s="7">
        <f ca="1">IF(AND(calc_gear1!AT455=-1,calc_gear1!Z455=1),calc_gear1!AS455*5+50.5,IF(AND(calc_gear1!Y455=0,AB451-AC451=-0.5),calc_gear1!AS455*5+50.5,calc_gear1!O455*5+50.5))</f>
        <v>50.5</v>
      </c>
    </row>
    <row r="453" spans="1:29">
      <c r="A453" s="7">
        <v>452</v>
      </c>
      <c r="B453" s="7">
        <v>452</v>
      </c>
      <c r="C453" s="92" t="b">
        <v>0</v>
      </c>
      <c r="D453" s="69" t="b">
        <v>0</v>
      </c>
      <c r="E453" s="93" t="b">
        <v>1</v>
      </c>
      <c r="G453" s="7" t="b">
        <f t="shared" si="91"/>
        <v>0</v>
      </c>
      <c r="H453" s="7" t="b">
        <f t="shared" si="92"/>
        <v>0</v>
      </c>
      <c r="I453" s="7" t="b">
        <f t="shared" si="93"/>
        <v>1</v>
      </c>
      <c r="K453" s="92" t="b">
        <v>0</v>
      </c>
      <c r="L453" s="69" t="b">
        <v>0</v>
      </c>
      <c r="M453" s="93" t="b">
        <v>1</v>
      </c>
      <c r="N453" s="7">
        <v>452</v>
      </c>
      <c r="O453" s="7" t="b">
        <f t="shared" si="94"/>
        <v>0</v>
      </c>
      <c r="P453" s="7" t="b">
        <f t="shared" si="95"/>
        <v>0</v>
      </c>
      <c r="Q453" s="7" t="b">
        <f t="shared" si="96"/>
        <v>1</v>
      </c>
      <c r="S453" s="7" t="b">
        <f t="shared" si="97"/>
        <v>0</v>
      </c>
      <c r="T453" s="7" t="b">
        <f t="shared" si="98"/>
        <v>0</v>
      </c>
      <c r="U453" s="7" t="b">
        <f t="shared" si="99"/>
        <v>1</v>
      </c>
      <c r="W453" s="7">
        <f t="shared" si="100"/>
        <v>452</v>
      </c>
      <c r="X453" s="7">
        <f>'v-t_chart'!C453</f>
        <v>18.399999999999999</v>
      </c>
      <c r="Y453" s="7">
        <f t="shared" si="101"/>
        <v>100</v>
      </c>
      <c r="Z453" s="7">
        <f t="shared" si="102"/>
        <v>110</v>
      </c>
      <c r="AA453" s="7">
        <f t="shared" si="103"/>
        <v>95</v>
      </c>
      <c r="AB453" s="7">
        <f ca="1">calc_gear1!AS456*5+50</f>
        <v>55</v>
      </c>
      <c r="AC453" s="7">
        <f ca="1">IF(AND(calc_gear1!AT456=-1,calc_gear1!Z456=1),calc_gear1!AS456*5+50.5,IF(AND(calc_gear1!Y456=0,AB452-AC452=-0.5),calc_gear1!AS456*5+50.5,calc_gear1!O456*5+50.5))</f>
        <v>50.5</v>
      </c>
    </row>
    <row r="454" spans="1:29">
      <c r="A454" s="7">
        <v>453</v>
      </c>
      <c r="B454" s="7">
        <v>453</v>
      </c>
      <c r="C454" s="92" t="b">
        <v>0</v>
      </c>
      <c r="D454" s="69" t="b">
        <v>0</v>
      </c>
      <c r="E454" s="93" t="b">
        <v>1</v>
      </c>
      <c r="G454" s="7" t="b">
        <f t="shared" si="91"/>
        <v>0</v>
      </c>
      <c r="H454" s="7" t="b">
        <f t="shared" si="92"/>
        <v>0</v>
      </c>
      <c r="I454" s="7" t="b">
        <f t="shared" si="93"/>
        <v>1</v>
      </c>
      <c r="K454" s="92" t="b">
        <v>0</v>
      </c>
      <c r="L454" s="69" t="b">
        <v>0</v>
      </c>
      <c r="M454" s="93" t="b">
        <v>1</v>
      </c>
      <c r="N454" s="7">
        <v>453</v>
      </c>
      <c r="O454" s="7" t="b">
        <f t="shared" si="94"/>
        <v>0</v>
      </c>
      <c r="P454" s="7" t="b">
        <f t="shared" si="95"/>
        <v>0</v>
      </c>
      <c r="Q454" s="7" t="b">
        <f t="shared" si="96"/>
        <v>1</v>
      </c>
      <c r="S454" s="7" t="b">
        <f t="shared" si="97"/>
        <v>0</v>
      </c>
      <c r="T454" s="7" t="b">
        <f t="shared" si="98"/>
        <v>0</v>
      </c>
      <c r="U454" s="7" t="b">
        <f t="shared" si="99"/>
        <v>1</v>
      </c>
      <c r="W454" s="7">
        <f t="shared" si="100"/>
        <v>453</v>
      </c>
      <c r="X454" s="7">
        <f>'v-t_chart'!C454</f>
        <v>18</v>
      </c>
      <c r="Y454" s="7">
        <f t="shared" si="101"/>
        <v>100</v>
      </c>
      <c r="Z454" s="7">
        <f t="shared" si="102"/>
        <v>110</v>
      </c>
      <c r="AA454" s="7">
        <f t="shared" si="103"/>
        <v>95</v>
      </c>
      <c r="AB454" s="7">
        <f ca="1">calc_gear1!AS457*5+50</f>
        <v>55</v>
      </c>
      <c r="AC454" s="7">
        <f ca="1">IF(AND(calc_gear1!AT457=-1,calc_gear1!Z457=1),calc_gear1!AS457*5+50.5,IF(AND(calc_gear1!Y457=0,AB453-AC453=-0.5),calc_gear1!AS457*5+50.5,calc_gear1!O457*5+50.5))</f>
        <v>50.5</v>
      </c>
    </row>
    <row r="455" spans="1:29">
      <c r="A455" s="7">
        <v>454</v>
      </c>
      <c r="B455" s="7">
        <v>454</v>
      </c>
      <c r="C455" s="92" t="b">
        <v>0</v>
      </c>
      <c r="D455" s="69" t="b">
        <v>0</v>
      </c>
      <c r="E455" s="93" t="b">
        <v>1</v>
      </c>
      <c r="G455" s="7" t="b">
        <f t="shared" si="91"/>
        <v>0</v>
      </c>
      <c r="H455" s="7" t="b">
        <f t="shared" si="92"/>
        <v>0</v>
      </c>
      <c r="I455" s="7" t="b">
        <f t="shared" si="93"/>
        <v>1</v>
      </c>
      <c r="K455" s="92" t="b">
        <v>0</v>
      </c>
      <c r="L455" s="69" t="b">
        <v>0</v>
      </c>
      <c r="M455" s="93" t="b">
        <v>1</v>
      </c>
      <c r="N455" s="7">
        <v>454</v>
      </c>
      <c r="O455" s="7" t="b">
        <f t="shared" si="94"/>
        <v>0</v>
      </c>
      <c r="P455" s="7" t="b">
        <f t="shared" si="95"/>
        <v>0</v>
      </c>
      <c r="Q455" s="7" t="b">
        <f t="shared" si="96"/>
        <v>1</v>
      </c>
      <c r="S455" s="7" t="b">
        <f t="shared" si="97"/>
        <v>0</v>
      </c>
      <c r="T455" s="7" t="b">
        <f t="shared" si="98"/>
        <v>0</v>
      </c>
      <c r="U455" s="7" t="b">
        <f t="shared" si="99"/>
        <v>1</v>
      </c>
      <c r="W455" s="7">
        <f t="shared" si="100"/>
        <v>454</v>
      </c>
      <c r="X455" s="7">
        <f>'v-t_chart'!C455</f>
        <v>17.5</v>
      </c>
      <c r="Y455" s="7">
        <f t="shared" si="101"/>
        <v>100</v>
      </c>
      <c r="Z455" s="7">
        <f t="shared" si="102"/>
        <v>110</v>
      </c>
      <c r="AA455" s="7">
        <f t="shared" si="103"/>
        <v>95</v>
      </c>
      <c r="AB455" s="7">
        <f ca="1">calc_gear1!AS458*5+50</f>
        <v>55</v>
      </c>
      <c r="AC455" s="7">
        <f ca="1">IF(AND(calc_gear1!AT458=-1,calc_gear1!Z458=1),calc_gear1!AS458*5+50.5,IF(AND(calc_gear1!Y458=0,AB454-AC454=-0.5),calc_gear1!AS458*5+50.5,calc_gear1!O458*5+50.5))</f>
        <v>50.5</v>
      </c>
    </row>
    <row r="456" spans="1:29">
      <c r="A456" s="7">
        <v>455</v>
      </c>
      <c r="B456" s="7">
        <v>455</v>
      </c>
      <c r="C456" s="92" t="b">
        <v>0</v>
      </c>
      <c r="D456" s="69" t="b">
        <v>0</v>
      </c>
      <c r="E456" s="93" t="b">
        <v>1</v>
      </c>
      <c r="G456" s="7" t="b">
        <f t="shared" si="91"/>
        <v>0</v>
      </c>
      <c r="H456" s="7" t="b">
        <f t="shared" si="92"/>
        <v>0</v>
      </c>
      <c r="I456" s="7" t="b">
        <f t="shared" si="93"/>
        <v>1</v>
      </c>
      <c r="K456" s="92" t="b">
        <v>0</v>
      </c>
      <c r="L456" s="69" t="b">
        <v>0</v>
      </c>
      <c r="M456" s="93" t="b">
        <v>1</v>
      </c>
      <c r="N456" s="7">
        <v>455</v>
      </c>
      <c r="O456" s="7" t="b">
        <f t="shared" si="94"/>
        <v>0</v>
      </c>
      <c r="P456" s="7" t="b">
        <f t="shared" si="95"/>
        <v>0</v>
      </c>
      <c r="Q456" s="7" t="b">
        <f t="shared" si="96"/>
        <v>1</v>
      </c>
      <c r="S456" s="7" t="b">
        <f t="shared" si="97"/>
        <v>0</v>
      </c>
      <c r="T456" s="7" t="b">
        <f t="shared" si="98"/>
        <v>0</v>
      </c>
      <c r="U456" s="7" t="b">
        <f t="shared" si="99"/>
        <v>1</v>
      </c>
      <c r="W456" s="7">
        <f t="shared" si="100"/>
        <v>455</v>
      </c>
      <c r="X456" s="7">
        <f>'v-t_chart'!C456</f>
        <v>16.899999999999999</v>
      </c>
      <c r="Y456" s="7">
        <f t="shared" si="101"/>
        <v>100</v>
      </c>
      <c r="Z456" s="7">
        <f t="shared" si="102"/>
        <v>110</v>
      </c>
      <c r="AA456" s="7">
        <f t="shared" si="103"/>
        <v>95</v>
      </c>
      <c r="AB456" s="7">
        <f ca="1">calc_gear1!AS459*5+50</f>
        <v>55</v>
      </c>
      <c r="AC456" s="7">
        <f ca="1">IF(AND(calc_gear1!AT459=-1,calc_gear1!Z459=1),calc_gear1!AS459*5+50.5,IF(AND(calc_gear1!Y459=0,AB455-AC455=-0.5),calc_gear1!AS459*5+50.5,calc_gear1!O459*5+50.5))</f>
        <v>50.5</v>
      </c>
    </row>
    <row r="457" spans="1:29">
      <c r="A457" s="7">
        <v>456</v>
      </c>
      <c r="B457" s="7">
        <v>456</v>
      </c>
      <c r="C457" s="92" t="b">
        <v>0</v>
      </c>
      <c r="D457" s="69" t="b">
        <v>1</v>
      </c>
      <c r="E457" s="93" t="b">
        <v>0</v>
      </c>
      <c r="G457" s="7" t="b">
        <f t="shared" si="91"/>
        <v>0</v>
      </c>
      <c r="H457" s="7" t="b">
        <f t="shared" si="92"/>
        <v>1</v>
      </c>
      <c r="I457" s="7" t="b">
        <f t="shared" si="93"/>
        <v>0</v>
      </c>
      <c r="K457" s="92" t="b">
        <v>0</v>
      </c>
      <c r="L457" s="69" t="b">
        <v>1</v>
      </c>
      <c r="M457" s="93" t="b">
        <v>0</v>
      </c>
      <c r="N457" s="7">
        <v>456</v>
      </c>
      <c r="O457" s="7" t="b">
        <f t="shared" si="94"/>
        <v>0</v>
      </c>
      <c r="P457" s="7" t="b">
        <f t="shared" si="95"/>
        <v>1</v>
      </c>
      <c r="Q457" s="7" t="b">
        <f t="shared" si="96"/>
        <v>0</v>
      </c>
      <c r="S457" s="7" t="b">
        <f t="shared" si="97"/>
        <v>0</v>
      </c>
      <c r="T457" s="7" t="b">
        <f t="shared" si="98"/>
        <v>1</v>
      </c>
      <c r="U457" s="7" t="b">
        <f t="shared" si="99"/>
        <v>0</v>
      </c>
      <c r="W457" s="7">
        <f t="shared" si="100"/>
        <v>456</v>
      </c>
      <c r="X457" s="7">
        <f>'v-t_chart'!C457</f>
        <v>16.399999999999999</v>
      </c>
      <c r="Y457" s="7">
        <f t="shared" si="101"/>
        <v>100</v>
      </c>
      <c r="Z457" s="7">
        <f t="shared" si="102"/>
        <v>115</v>
      </c>
      <c r="AA457" s="7">
        <f t="shared" si="103"/>
        <v>90</v>
      </c>
      <c r="AB457" s="7">
        <f ca="1">calc_gear1!AS460*5+50</f>
        <v>55</v>
      </c>
      <c r="AC457" s="7">
        <f ca="1">IF(AND(calc_gear1!AT460=-1,calc_gear1!Z460=1),calc_gear1!AS460*5+50.5,IF(AND(calc_gear1!Y460=0,AB456-AC456=-0.5),calc_gear1!AS460*5+50.5,calc_gear1!O460*5+50.5))</f>
        <v>50.5</v>
      </c>
    </row>
    <row r="458" spans="1:29">
      <c r="A458" s="7">
        <v>457</v>
      </c>
      <c r="B458" s="7">
        <v>457</v>
      </c>
      <c r="C458" s="92" t="b">
        <v>0</v>
      </c>
      <c r="D458" s="69" t="b">
        <v>1</v>
      </c>
      <c r="E458" s="93" t="b">
        <v>0</v>
      </c>
      <c r="G458" s="7" t="b">
        <f t="shared" si="91"/>
        <v>0</v>
      </c>
      <c r="H458" s="7" t="b">
        <f t="shared" si="92"/>
        <v>1</v>
      </c>
      <c r="I458" s="7" t="b">
        <f t="shared" si="93"/>
        <v>0</v>
      </c>
      <c r="K458" s="92" t="b">
        <v>0</v>
      </c>
      <c r="L458" s="69" t="b">
        <v>1</v>
      </c>
      <c r="M458" s="93" t="b">
        <v>0</v>
      </c>
      <c r="N458" s="7">
        <v>457</v>
      </c>
      <c r="O458" s="7" t="b">
        <f t="shared" si="94"/>
        <v>0</v>
      </c>
      <c r="P458" s="7" t="b">
        <f t="shared" si="95"/>
        <v>1</v>
      </c>
      <c r="Q458" s="7" t="b">
        <f t="shared" si="96"/>
        <v>0</v>
      </c>
      <c r="S458" s="7" t="b">
        <f t="shared" si="97"/>
        <v>0</v>
      </c>
      <c r="T458" s="7" t="b">
        <f t="shared" si="98"/>
        <v>1</v>
      </c>
      <c r="U458" s="7" t="b">
        <f t="shared" si="99"/>
        <v>0</v>
      </c>
      <c r="W458" s="7">
        <f t="shared" si="100"/>
        <v>457</v>
      </c>
      <c r="X458" s="7">
        <f>'v-t_chart'!C458</f>
        <v>16.600000000000001</v>
      </c>
      <c r="Y458" s="7">
        <f t="shared" si="101"/>
        <v>100</v>
      </c>
      <c r="Z458" s="7">
        <f t="shared" si="102"/>
        <v>115</v>
      </c>
      <c r="AA458" s="7">
        <f t="shared" si="103"/>
        <v>90</v>
      </c>
      <c r="AB458" s="7">
        <f ca="1">calc_gear1!AS461*5+50</f>
        <v>55</v>
      </c>
      <c r="AC458" s="7">
        <f ca="1">IF(AND(calc_gear1!AT461=-1,calc_gear1!Z461=1),calc_gear1!AS461*5+50.5,IF(AND(calc_gear1!Y461=0,AB457-AC457=-0.5),calc_gear1!AS461*5+50.5,calc_gear1!O461*5+50.5))</f>
        <v>50.5</v>
      </c>
    </row>
    <row r="459" spans="1:29">
      <c r="A459" s="7">
        <v>458</v>
      </c>
      <c r="B459" s="7">
        <v>458</v>
      </c>
      <c r="C459" s="92" t="b">
        <v>0</v>
      </c>
      <c r="D459" s="69" t="b">
        <v>1</v>
      </c>
      <c r="E459" s="93" t="b">
        <v>0</v>
      </c>
      <c r="G459" s="7" t="b">
        <f t="shared" si="91"/>
        <v>0</v>
      </c>
      <c r="H459" s="7" t="b">
        <f t="shared" si="92"/>
        <v>1</v>
      </c>
      <c r="I459" s="7" t="b">
        <f t="shared" si="93"/>
        <v>0</v>
      </c>
      <c r="K459" s="92" t="b">
        <v>0</v>
      </c>
      <c r="L459" s="69" t="b">
        <v>1</v>
      </c>
      <c r="M459" s="93" t="b">
        <v>0</v>
      </c>
      <c r="N459" s="7">
        <v>458</v>
      </c>
      <c r="O459" s="7" t="b">
        <f t="shared" si="94"/>
        <v>0</v>
      </c>
      <c r="P459" s="7" t="b">
        <f t="shared" si="95"/>
        <v>1</v>
      </c>
      <c r="Q459" s="7" t="b">
        <f t="shared" si="96"/>
        <v>0</v>
      </c>
      <c r="S459" s="7" t="b">
        <f t="shared" si="97"/>
        <v>0</v>
      </c>
      <c r="T459" s="7" t="b">
        <f t="shared" si="98"/>
        <v>1</v>
      </c>
      <c r="U459" s="7" t="b">
        <f t="shared" si="99"/>
        <v>0</v>
      </c>
      <c r="W459" s="7">
        <f t="shared" si="100"/>
        <v>458</v>
      </c>
      <c r="X459" s="7">
        <f>'v-t_chart'!C459</f>
        <v>17.7</v>
      </c>
      <c r="Y459" s="7">
        <f t="shared" si="101"/>
        <v>100</v>
      </c>
      <c r="Z459" s="7">
        <f t="shared" si="102"/>
        <v>115</v>
      </c>
      <c r="AA459" s="7">
        <f t="shared" si="103"/>
        <v>90</v>
      </c>
      <c r="AB459" s="7">
        <f ca="1">calc_gear1!AS462*5+50</f>
        <v>55</v>
      </c>
      <c r="AC459" s="7">
        <f ca="1">IF(AND(calc_gear1!AT462=-1,calc_gear1!Z462=1),calc_gear1!AS462*5+50.5,IF(AND(calc_gear1!Y462=0,AB458-AC458=-0.5),calc_gear1!AS462*5+50.5,calc_gear1!O462*5+50.5))</f>
        <v>50.5</v>
      </c>
    </row>
    <row r="460" spans="1:29">
      <c r="A460" s="7">
        <v>459</v>
      </c>
      <c r="B460" s="7">
        <v>459</v>
      </c>
      <c r="C460" s="92" t="b">
        <v>0</v>
      </c>
      <c r="D460" s="69" t="b">
        <v>1</v>
      </c>
      <c r="E460" s="93" t="b">
        <v>0</v>
      </c>
      <c r="G460" s="7" t="b">
        <f t="shared" si="91"/>
        <v>0</v>
      </c>
      <c r="H460" s="7" t="b">
        <f t="shared" si="92"/>
        <v>1</v>
      </c>
      <c r="I460" s="7" t="b">
        <f t="shared" si="93"/>
        <v>0</v>
      </c>
      <c r="K460" s="92" t="b">
        <v>0</v>
      </c>
      <c r="L460" s="69" t="b">
        <v>1</v>
      </c>
      <c r="M460" s="93" t="b">
        <v>0</v>
      </c>
      <c r="N460" s="7">
        <v>459</v>
      </c>
      <c r="O460" s="7" t="b">
        <f t="shared" si="94"/>
        <v>0</v>
      </c>
      <c r="P460" s="7" t="b">
        <f t="shared" si="95"/>
        <v>1</v>
      </c>
      <c r="Q460" s="7" t="b">
        <f t="shared" si="96"/>
        <v>0</v>
      </c>
      <c r="S460" s="7" t="b">
        <f t="shared" si="97"/>
        <v>0</v>
      </c>
      <c r="T460" s="7" t="b">
        <f t="shared" si="98"/>
        <v>1</v>
      </c>
      <c r="U460" s="7" t="b">
        <f t="shared" si="99"/>
        <v>0</v>
      </c>
      <c r="W460" s="7">
        <f t="shared" si="100"/>
        <v>459</v>
      </c>
      <c r="X460" s="7">
        <f>'v-t_chart'!C460</f>
        <v>19.399999999999999</v>
      </c>
      <c r="Y460" s="7">
        <f t="shared" si="101"/>
        <v>100</v>
      </c>
      <c r="Z460" s="7">
        <f t="shared" si="102"/>
        <v>115</v>
      </c>
      <c r="AA460" s="7">
        <f t="shared" si="103"/>
        <v>90</v>
      </c>
      <c r="AB460" s="7">
        <f ca="1">calc_gear1!AS463*5+50</f>
        <v>55</v>
      </c>
      <c r="AC460" s="7">
        <f ca="1">IF(AND(calc_gear1!AT463=-1,calc_gear1!Z463=1),calc_gear1!AS463*5+50.5,IF(AND(calc_gear1!Y463=0,AB459-AC459=-0.5),calc_gear1!AS463*5+50.5,calc_gear1!O463*5+50.5))</f>
        <v>50.5</v>
      </c>
    </row>
    <row r="461" spans="1:29">
      <c r="A461" s="7">
        <v>460</v>
      </c>
      <c r="B461" s="7">
        <v>460</v>
      </c>
      <c r="C461" s="92" t="b">
        <v>0</v>
      </c>
      <c r="D461" s="69" t="b">
        <v>1</v>
      </c>
      <c r="E461" s="93" t="b">
        <v>0</v>
      </c>
      <c r="G461" s="7" t="b">
        <f t="shared" si="91"/>
        <v>0</v>
      </c>
      <c r="H461" s="7" t="b">
        <f t="shared" si="92"/>
        <v>1</v>
      </c>
      <c r="I461" s="7" t="b">
        <f t="shared" si="93"/>
        <v>0</v>
      </c>
      <c r="K461" s="92" t="b">
        <v>0</v>
      </c>
      <c r="L461" s="69" t="b">
        <v>1</v>
      </c>
      <c r="M461" s="93" t="b">
        <v>0</v>
      </c>
      <c r="N461" s="7">
        <v>460</v>
      </c>
      <c r="O461" s="7" t="b">
        <f t="shared" si="94"/>
        <v>0</v>
      </c>
      <c r="P461" s="7" t="b">
        <f t="shared" si="95"/>
        <v>1</v>
      </c>
      <c r="Q461" s="7" t="b">
        <f t="shared" si="96"/>
        <v>0</v>
      </c>
      <c r="S461" s="7" t="b">
        <f t="shared" si="97"/>
        <v>0</v>
      </c>
      <c r="T461" s="7" t="b">
        <f t="shared" si="98"/>
        <v>1</v>
      </c>
      <c r="U461" s="7" t="b">
        <f t="shared" si="99"/>
        <v>0</v>
      </c>
      <c r="W461" s="7">
        <f t="shared" si="100"/>
        <v>460</v>
      </c>
      <c r="X461" s="7">
        <f>'v-t_chart'!C461</f>
        <v>20.9</v>
      </c>
      <c r="Y461" s="7">
        <f t="shared" si="101"/>
        <v>100</v>
      </c>
      <c r="Z461" s="7">
        <f t="shared" si="102"/>
        <v>115</v>
      </c>
      <c r="AA461" s="7">
        <f t="shared" si="103"/>
        <v>90</v>
      </c>
      <c r="AB461" s="7">
        <f ca="1">calc_gear1!AS464*5+50</f>
        <v>55</v>
      </c>
      <c r="AC461" s="7">
        <f ca="1">IF(AND(calc_gear1!AT464=-1,calc_gear1!Z464=1),calc_gear1!AS464*5+50.5,IF(AND(calc_gear1!Y464=0,AB460-AC460=-0.5),calc_gear1!AS464*5+50.5,calc_gear1!O464*5+50.5))</f>
        <v>50.5</v>
      </c>
    </row>
    <row r="462" spans="1:29">
      <c r="A462" s="7">
        <v>461</v>
      </c>
      <c r="B462" s="7">
        <v>461</v>
      </c>
      <c r="C462" s="92" t="b">
        <v>0</v>
      </c>
      <c r="D462" s="69" t="b">
        <v>1</v>
      </c>
      <c r="E462" s="93" t="b">
        <v>0</v>
      </c>
      <c r="G462" s="7" t="b">
        <f t="shared" si="91"/>
        <v>0</v>
      </c>
      <c r="H462" s="7" t="b">
        <f t="shared" si="92"/>
        <v>1</v>
      </c>
      <c r="I462" s="7" t="b">
        <f t="shared" si="93"/>
        <v>0</v>
      </c>
      <c r="K462" s="92" t="b">
        <v>0</v>
      </c>
      <c r="L462" s="69" t="b">
        <v>1</v>
      </c>
      <c r="M462" s="93" t="b">
        <v>0</v>
      </c>
      <c r="N462" s="7">
        <v>461</v>
      </c>
      <c r="O462" s="7" t="b">
        <f t="shared" si="94"/>
        <v>0</v>
      </c>
      <c r="P462" s="7" t="b">
        <f t="shared" si="95"/>
        <v>1</v>
      </c>
      <c r="Q462" s="7" t="b">
        <f t="shared" si="96"/>
        <v>0</v>
      </c>
      <c r="S462" s="7" t="b">
        <f t="shared" si="97"/>
        <v>0</v>
      </c>
      <c r="T462" s="7" t="b">
        <f t="shared" si="98"/>
        <v>1</v>
      </c>
      <c r="U462" s="7" t="b">
        <f t="shared" si="99"/>
        <v>0</v>
      </c>
      <c r="W462" s="7">
        <f t="shared" si="100"/>
        <v>461</v>
      </c>
      <c r="X462" s="7">
        <f>'v-t_chart'!C462</f>
        <v>22.3</v>
      </c>
      <c r="Y462" s="7">
        <f t="shared" si="101"/>
        <v>100</v>
      </c>
      <c r="Z462" s="7">
        <f t="shared" si="102"/>
        <v>115</v>
      </c>
      <c r="AA462" s="7">
        <f t="shared" si="103"/>
        <v>90</v>
      </c>
      <c r="AB462" s="7">
        <f ca="1">calc_gear1!AS465*5+50</f>
        <v>55</v>
      </c>
      <c r="AC462" s="7">
        <f ca="1">IF(AND(calc_gear1!AT465=-1,calc_gear1!Z465=1),calc_gear1!AS465*5+50.5,IF(AND(calc_gear1!Y465=0,AB461-AC461=-0.5),calc_gear1!AS465*5+50.5,calc_gear1!O465*5+50.5))</f>
        <v>50.5</v>
      </c>
    </row>
    <row r="463" spans="1:29">
      <c r="A463" s="7">
        <v>462</v>
      </c>
      <c r="B463" s="7">
        <v>462</v>
      </c>
      <c r="C463" s="92" t="b">
        <v>0</v>
      </c>
      <c r="D463" s="69" t="b">
        <v>1</v>
      </c>
      <c r="E463" s="93" t="b">
        <v>0</v>
      </c>
      <c r="G463" s="7" t="b">
        <f t="shared" si="91"/>
        <v>0</v>
      </c>
      <c r="H463" s="7" t="b">
        <f t="shared" si="92"/>
        <v>1</v>
      </c>
      <c r="I463" s="7" t="b">
        <f t="shared" si="93"/>
        <v>0</v>
      </c>
      <c r="K463" s="92" t="b">
        <v>0</v>
      </c>
      <c r="L463" s="69" t="b">
        <v>1</v>
      </c>
      <c r="M463" s="93" t="b">
        <v>0</v>
      </c>
      <c r="N463" s="7">
        <v>462</v>
      </c>
      <c r="O463" s="7" t="b">
        <f t="shared" si="94"/>
        <v>0</v>
      </c>
      <c r="P463" s="7" t="b">
        <f t="shared" si="95"/>
        <v>1</v>
      </c>
      <c r="Q463" s="7" t="b">
        <f t="shared" si="96"/>
        <v>0</v>
      </c>
      <c r="S463" s="7" t="b">
        <f t="shared" si="97"/>
        <v>0</v>
      </c>
      <c r="T463" s="7" t="b">
        <f t="shared" si="98"/>
        <v>1</v>
      </c>
      <c r="U463" s="7" t="b">
        <f t="shared" si="99"/>
        <v>0</v>
      </c>
      <c r="W463" s="7">
        <f t="shared" si="100"/>
        <v>462</v>
      </c>
      <c r="X463" s="7">
        <f>'v-t_chart'!C463</f>
        <v>23.2</v>
      </c>
      <c r="Y463" s="7">
        <f t="shared" si="101"/>
        <v>100</v>
      </c>
      <c r="Z463" s="7">
        <f t="shared" si="102"/>
        <v>115</v>
      </c>
      <c r="AA463" s="7">
        <f t="shared" si="103"/>
        <v>90</v>
      </c>
      <c r="AB463" s="7">
        <f ca="1">calc_gear1!AS466*5+50</f>
        <v>55</v>
      </c>
      <c r="AC463" s="7">
        <f ca="1">IF(AND(calc_gear1!AT466=-1,calc_gear1!Z466=1),calc_gear1!AS466*5+50.5,IF(AND(calc_gear1!Y466=0,AB462-AC462=-0.5),calc_gear1!AS466*5+50.5,calc_gear1!O466*5+50.5))</f>
        <v>50.5</v>
      </c>
    </row>
    <row r="464" spans="1:29">
      <c r="A464" s="7">
        <v>463</v>
      </c>
      <c r="B464" s="7">
        <v>463</v>
      </c>
      <c r="C464" s="92" t="b">
        <v>0</v>
      </c>
      <c r="D464" s="69" t="b">
        <v>0</v>
      </c>
      <c r="E464" s="93" t="b">
        <v>1</v>
      </c>
      <c r="G464" s="7" t="b">
        <f t="shared" si="91"/>
        <v>0</v>
      </c>
      <c r="H464" s="7" t="b">
        <f t="shared" si="92"/>
        <v>0</v>
      </c>
      <c r="I464" s="7" t="b">
        <f t="shared" si="93"/>
        <v>1</v>
      </c>
      <c r="K464" s="92" t="b">
        <v>0</v>
      </c>
      <c r="L464" s="69" t="b">
        <v>0</v>
      </c>
      <c r="M464" s="93" t="b">
        <v>1</v>
      </c>
      <c r="N464" s="7">
        <v>463</v>
      </c>
      <c r="O464" s="7" t="b">
        <f t="shared" si="94"/>
        <v>0</v>
      </c>
      <c r="P464" s="7" t="b">
        <f t="shared" si="95"/>
        <v>0</v>
      </c>
      <c r="Q464" s="7" t="b">
        <f t="shared" si="96"/>
        <v>1</v>
      </c>
      <c r="S464" s="7" t="b">
        <f t="shared" si="97"/>
        <v>0</v>
      </c>
      <c r="T464" s="7" t="b">
        <f t="shared" si="98"/>
        <v>0</v>
      </c>
      <c r="U464" s="7" t="b">
        <f t="shared" si="99"/>
        <v>1</v>
      </c>
      <c r="W464" s="7">
        <f t="shared" si="100"/>
        <v>463</v>
      </c>
      <c r="X464" s="7">
        <f>'v-t_chart'!C464</f>
        <v>23.2</v>
      </c>
      <c r="Y464" s="7">
        <f t="shared" si="101"/>
        <v>100</v>
      </c>
      <c r="Z464" s="7">
        <f t="shared" si="102"/>
        <v>110</v>
      </c>
      <c r="AA464" s="7">
        <f t="shared" si="103"/>
        <v>95</v>
      </c>
      <c r="AB464" s="7">
        <f ca="1">calc_gear1!AS467*5+50</f>
        <v>55</v>
      </c>
      <c r="AC464" s="7">
        <f ca="1">IF(AND(calc_gear1!AT467=-1,calc_gear1!Z467=1),calc_gear1!AS467*5+50.5,IF(AND(calc_gear1!Y467=0,AB463-AC463=-0.5),calc_gear1!AS467*5+50.5,calc_gear1!O467*5+50.5))</f>
        <v>50.5</v>
      </c>
    </row>
    <row r="465" spans="1:29">
      <c r="A465" s="7">
        <v>464</v>
      </c>
      <c r="B465" s="7">
        <v>464</v>
      </c>
      <c r="C465" s="92" t="b">
        <v>0</v>
      </c>
      <c r="D465" s="69" t="b">
        <v>0</v>
      </c>
      <c r="E465" s="93" t="b">
        <v>1</v>
      </c>
      <c r="G465" s="7" t="b">
        <f t="shared" si="91"/>
        <v>0</v>
      </c>
      <c r="H465" s="7" t="b">
        <f t="shared" si="92"/>
        <v>0</v>
      </c>
      <c r="I465" s="7" t="b">
        <f t="shared" si="93"/>
        <v>1</v>
      </c>
      <c r="K465" s="92" t="b">
        <v>0</v>
      </c>
      <c r="L465" s="69" t="b">
        <v>0</v>
      </c>
      <c r="M465" s="93" t="b">
        <v>1</v>
      </c>
      <c r="N465" s="7">
        <v>464</v>
      </c>
      <c r="O465" s="7" t="b">
        <f t="shared" si="94"/>
        <v>0</v>
      </c>
      <c r="P465" s="7" t="b">
        <f t="shared" si="95"/>
        <v>0</v>
      </c>
      <c r="Q465" s="7" t="b">
        <f t="shared" si="96"/>
        <v>1</v>
      </c>
      <c r="S465" s="7" t="b">
        <f t="shared" si="97"/>
        <v>0</v>
      </c>
      <c r="T465" s="7" t="b">
        <f t="shared" si="98"/>
        <v>0</v>
      </c>
      <c r="U465" s="7" t="b">
        <f t="shared" si="99"/>
        <v>1</v>
      </c>
      <c r="W465" s="7">
        <f t="shared" si="100"/>
        <v>464</v>
      </c>
      <c r="X465" s="7">
        <f>'v-t_chart'!C465</f>
        <v>22.2</v>
      </c>
      <c r="Y465" s="7">
        <f t="shared" si="101"/>
        <v>100</v>
      </c>
      <c r="Z465" s="7">
        <f t="shared" si="102"/>
        <v>110</v>
      </c>
      <c r="AA465" s="7">
        <f t="shared" si="103"/>
        <v>95</v>
      </c>
      <c r="AB465" s="7">
        <f ca="1">calc_gear1!AS468*5+50</f>
        <v>55</v>
      </c>
      <c r="AC465" s="7">
        <f ca="1">IF(AND(calc_gear1!AT468=-1,calc_gear1!Z468=1),calc_gear1!AS468*5+50.5,IF(AND(calc_gear1!Y468=0,AB464-AC464=-0.5),calc_gear1!AS468*5+50.5,calc_gear1!O468*5+50.5))</f>
        <v>50.5</v>
      </c>
    </row>
    <row r="466" spans="1:29">
      <c r="A466" s="7">
        <v>465</v>
      </c>
      <c r="B466" s="7">
        <v>465</v>
      </c>
      <c r="C466" s="92" t="b">
        <v>0</v>
      </c>
      <c r="D466" s="69" t="b">
        <v>0</v>
      </c>
      <c r="E466" s="93" t="b">
        <v>1</v>
      </c>
      <c r="G466" s="7" t="b">
        <f t="shared" si="91"/>
        <v>0</v>
      </c>
      <c r="H466" s="7" t="b">
        <f t="shared" si="92"/>
        <v>0</v>
      </c>
      <c r="I466" s="7" t="b">
        <f t="shared" si="93"/>
        <v>1</v>
      </c>
      <c r="K466" s="92" t="b">
        <v>0</v>
      </c>
      <c r="L466" s="69" t="b">
        <v>0</v>
      </c>
      <c r="M466" s="93" t="b">
        <v>1</v>
      </c>
      <c r="N466" s="7">
        <v>465</v>
      </c>
      <c r="O466" s="7" t="b">
        <f t="shared" si="94"/>
        <v>0</v>
      </c>
      <c r="P466" s="7" t="b">
        <f t="shared" si="95"/>
        <v>0</v>
      </c>
      <c r="Q466" s="7" t="b">
        <f t="shared" si="96"/>
        <v>1</v>
      </c>
      <c r="S466" s="7" t="b">
        <f t="shared" si="97"/>
        <v>0</v>
      </c>
      <c r="T466" s="7" t="b">
        <f t="shared" si="98"/>
        <v>0</v>
      </c>
      <c r="U466" s="7" t="b">
        <f t="shared" si="99"/>
        <v>1</v>
      </c>
      <c r="W466" s="7">
        <f t="shared" si="100"/>
        <v>465</v>
      </c>
      <c r="X466" s="7">
        <f>'v-t_chart'!C466</f>
        <v>20.3</v>
      </c>
      <c r="Y466" s="7">
        <f t="shared" si="101"/>
        <v>100</v>
      </c>
      <c r="Z466" s="7">
        <f t="shared" si="102"/>
        <v>110</v>
      </c>
      <c r="AA466" s="7">
        <f t="shared" si="103"/>
        <v>95</v>
      </c>
      <c r="AB466" s="7">
        <f ca="1">calc_gear1!AS469*5+50</f>
        <v>55</v>
      </c>
      <c r="AC466" s="7">
        <f ca="1">IF(AND(calc_gear1!AT469=-1,calc_gear1!Z469=1),calc_gear1!AS469*5+50.5,IF(AND(calc_gear1!Y469=0,AB465-AC465=-0.5),calc_gear1!AS469*5+50.5,calc_gear1!O469*5+50.5))</f>
        <v>50.5</v>
      </c>
    </row>
    <row r="467" spans="1:29">
      <c r="A467" s="7">
        <v>466</v>
      </c>
      <c r="B467" s="7">
        <v>466</v>
      </c>
      <c r="C467" s="92" t="b">
        <v>0</v>
      </c>
      <c r="D467" s="69" t="b">
        <v>0</v>
      </c>
      <c r="E467" s="93" t="b">
        <v>1</v>
      </c>
      <c r="G467" s="7" t="b">
        <f t="shared" si="91"/>
        <v>0</v>
      </c>
      <c r="H467" s="7" t="b">
        <f t="shared" si="92"/>
        <v>0</v>
      </c>
      <c r="I467" s="7" t="b">
        <f t="shared" si="93"/>
        <v>1</v>
      </c>
      <c r="K467" s="92" t="b">
        <v>0</v>
      </c>
      <c r="L467" s="69" t="b">
        <v>0</v>
      </c>
      <c r="M467" s="93" t="b">
        <v>1</v>
      </c>
      <c r="N467" s="7">
        <v>466</v>
      </c>
      <c r="O467" s="7" t="b">
        <f t="shared" si="94"/>
        <v>0</v>
      </c>
      <c r="P467" s="7" t="b">
        <f t="shared" si="95"/>
        <v>0</v>
      </c>
      <c r="Q467" s="7" t="b">
        <f t="shared" si="96"/>
        <v>1</v>
      </c>
      <c r="S467" s="7" t="b">
        <f t="shared" si="97"/>
        <v>0</v>
      </c>
      <c r="T467" s="7" t="b">
        <f t="shared" si="98"/>
        <v>0</v>
      </c>
      <c r="U467" s="7" t="b">
        <f t="shared" si="99"/>
        <v>1</v>
      </c>
      <c r="W467" s="7">
        <f t="shared" si="100"/>
        <v>466</v>
      </c>
      <c r="X467" s="7">
        <f>'v-t_chart'!C467</f>
        <v>17.899999999999999</v>
      </c>
      <c r="Y467" s="7">
        <f t="shared" si="101"/>
        <v>100</v>
      </c>
      <c r="Z467" s="7">
        <f t="shared" si="102"/>
        <v>110</v>
      </c>
      <c r="AA467" s="7">
        <f t="shared" si="103"/>
        <v>95</v>
      </c>
      <c r="AB467" s="7">
        <f ca="1">calc_gear1!AS470*5+50</f>
        <v>55</v>
      </c>
      <c r="AC467" s="7">
        <f ca="1">IF(AND(calc_gear1!AT470=-1,calc_gear1!Z470=1),calc_gear1!AS470*5+50.5,IF(AND(calc_gear1!Y470=0,AB466-AC466=-0.5),calc_gear1!AS470*5+50.5,calc_gear1!O470*5+50.5))</f>
        <v>50.5</v>
      </c>
    </row>
    <row r="468" spans="1:29">
      <c r="A468" s="7">
        <v>467</v>
      </c>
      <c r="B468" s="7">
        <v>467</v>
      </c>
      <c r="C468" s="92" t="b">
        <v>0</v>
      </c>
      <c r="D468" s="69" t="b">
        <v>0</v>
      </c>
      <c r="E468" s="93" t="b">
        <v>1</v>
      </c>
      <c r="G468" s="7" t="b">
        <f t="shared" si="91"/>
        <v>0</v>
      </c>
      <c r="H468" s="7" t="b">
        <f t="shared" si="92"/>
        <v>0</v>
      </c>
      <c r="I468" s="7" t="b">
        <f t="shared" si="93"/>
        <v>1</v>
      </c>
      <c r="K468" s="92" t="b">
        <v>0</v>
      </c>
      <c r="L468" s="69" t="b">
        <v>0</v>
      </c>
      <c r="M468" s="93" t="b">
        <v>1</v>
      </c>
      <c r="N468" s="7">
        <v>467</v>
      </c>
      <c r="O468" s="7" t="b">
        <f t="shared" si="94"/>
        <v>0</v>
      </c>
      <c r="P468" s="7" t="b">
        <f t="shared" si="95"/>
        <v>0</v>
      </c>
      <c r="Q468" s="7" t="b">
        <f t="shared" si="96"/>
        <v>1</v>
      </c>
      <c r="S468" s="7" t="b">
        <f t="shared" si="97"/>
        <v>0</v>
      </c>
      <c r="T468" s="7" t="b">
        <f t="shared" si="98"/>
        <v>0</v>
      </c>
      <c r="U468" s="7" t="b">
        <f t="shared" si="99"/>
        <v>1</v>
      </c>
      <c r="W468" s="7">
        <f t="shared" si="100"/>
        <v>467</v>
      </c>
      <c r="X468" s="7">
        <f>'v-t_chart'!C468</f>
        <v>15.2</v>
      </c>
      <c r="Y468" s="7">
        <f t="shared" si="101"/>
        <v>100</v>
      </c>
      <c r="Z468" s="7">
        <f t="shared" si="102"/>
        <v>110</v>
      </c>
      <c r="AA468" s="7">
        <f t="shared" si="103"/>
        <v>95</v>
      </c>
      <c r="AB468" s="7">
        <f ca="1">calc_gear1!AS471*5+50</f>
        <v>55</v>
      </c>
      <c r="AC468" s="7">
        <f ca="1">IF(AND(calc_gear1!AT471=-1,calc_gear1!Z471=1),calc_gear1!AS471*5+50.5,IF(AND(calc_gear1!Y471=0,AB467-AC467=-0.5),calc_gear1!AS471*5+50.5,calc_gear1!O471*5+50.5))</f>
        <v>50.5</v>
      </c>
    </row>
    <row r="469" spans="1:29">
      <c r="A469" s="7">
        <v>468</v>
      </c>
      <c r="B469" s="7">
        <v>468</v>
      </c>
      <c r="C469" s="92" t="b">
        <v>0</v>
      </c>
      <c r="D469" s="69" t="b">
        <v>0</v>
      </c>
      <c r="E469" s="93" t="b">
        <v>1</v>
      </c>
      <c r="G469" s="7" t="b">
        <f t="shared" si="91"/>
        <v>0</v>
      </c>
      <c r="H469" s="7" t="b">
        <f t="shared" si="92"/>
        <v>0</v>
      </c>
      <c r="I469" s="7" t="b">
        <f t="shared" si="93"/>
        <v>1</v>
      </c>
      <c r="K469" s="92" t="b">
        <v>0</v>
      </c>
      <c r="L469" s="69" t="b">
        <v>0</v>
      </c>
      <c r="M469" s="93" t="b">
        <v>1</v>
      </c>
      <c r="N469" s="7">
        <v>468</v>
      </c>
      <c r="O469" s="7" t="b">
        <f t="shared" si="94"/>
        <v>0</v>
      </c>
      <c r="P469" s="7" t="b">
        <f t="shared" si="95"/>
        <v>0</v>
      </c>
      <c r="Q469" s="7" t="b">
        <f t="shared" si="96"/>
        <v>1</v>
      </c>
      <c r="S469" s="7" t="b">
        <f t="shared" si="97"/>
        <v>0</v>
      </c>
      <c r="T469" s="7" t="b">
        <f t="shared" si="98"/>
        <v>0</v>
      </c>
      <c r="U469" s="7" t="b">
        <f t="shared" si="99"/>
        <v>1</v>
      </c>
      <c r="W469" s="7">
        <f t="shared" si="100"/>
        <v>468</v>
      </c>
      <c r="X469" s="7">
        <f>'v-t_chart'!C469</f>
        <v>12.3</v>
      </c>
      <c r="Y469" s="7">
        <f t="shared" si="101"/>
        <v>100</v>
      </c>
      <c r="Z469" s="7">
        <f t="shared" si="102"/>
        <v>110</v>
      </c>
      <c r="AA469" s="7">
        <f t="shared" si="103"/>
        <v>95</v>
      </c>
      <c r="AB469" s="7">
        <f ca="1">calc_gear1!AS472*5+50</f>
        <v>55</v>
      </c>
      <c r="AC469" s="7">
        <f ca="1">IF(AND(calc_gear1!AT472=-1,calc_gear1!Z472=1),calc_gear1!AS472*5+50.5,IF(AND(calc_gear1!Y472=0,AB468-AC468=-0.5),calc_gear1!AS472*5+50.5,calc_gear1!O472*5+50.5))</f>
        <v>50.5</v>
      </c>
    </row>
    <row r="470" spans="1:29">
      <c r="A470" s="7">
        <v>469</v>
      </c>
      <c r="B470" s="7">
        <v>469</v>
      </c>
      <c r="C470" s="92" t="b">
        <v>0</v>
      </c>
      <c r="D470" s="69" t="b">
        <v>0</v>
      </c>
      <c r="E470" s="93" t="b">
        <v>1</v>
      </c>
      <c r="G470" s="7" t="b">
        <f t="shared" si="91"/>
        <v>0</v>
      </c>
      <c r="H470" s="7" t="b">
        <f t="shared" si="92"/>
        <v>0</v>
      </c>
      <c r="I470" s="7" t="b">
        <f t="shared" si="93"/>
        <v>1</v>
      </c>
      <c r="K470" s="92" t="b">
        <v>0</v>
      </c>
      <c r="L470" s="69" t="b">
        <v>0</v>
      </c>
      <c r="M470" s="93" t="b">
        <v>1</v>
      </c>
      <c r="N470" s="7">
        <v>469</v>
      </c>
      <c r="O470" s="7" t="b">
        <f t="shared" si="94"/>
        <v>0</v>
      </c>
      <c r="P470" s="7" t="b">
        <f t="shared" si="95"/>
        <v>0</v>
      </c>
      <c r="Q470" s="7" t="b">
        <f t="shared" si="96"/>
        <v>1</v>
      </c>
      <c r="S470" s="7" t="b">
        <f t="shared" si="97"/>
        <v>0</v>
      </c>
      <c r="T470" s="7" t="b">
        <f t="shared" si="98"/>
        <v>0</v>
      </c>
      <c r="U470" s="7" t="b">
        <f t="shared" si="99"/>
        <v>1</v>
      </c>
      <c r="W470" s="7">
        <f t="shared" si="100"/>
        <v>469</v>
      </c>
      <c r="X470" s="7">
        <f>'v-t_chart'!C470</f>
        <v>9.3000000000000007</v>
      </c>
      <c r="Y470" s="7">
        <f t="shared" si="101"/>
        <v>100</v>
      </c>
      <c r="Z470" s="7">
        <f t="shared" si="102"/>
        <v>110</v>
      </c>
      <c r="AA470" s="7">
        <f t="shared" si="103"/>
        <v>95</v>
      </c>
      <c r="AB470" s="7">
        <f ca="1">calc_gear1!AS473*5+50</f>
        <v>55</v>
      </c>
      <c r="AC470" s="7">
        <f ca="1">IF(AND(calc_gear1!AT473=-1,calc_gear1!Z473=1),calc_gear1!AS473*5+50.5,IF(AND(calc_gear1!Y473=0,AB469-AC469=-0.5),calc_gear1!AS473*5+50.5,calc_gear1!O473*5+50.5))</f>
        <v>50.5</v>
      </c>
    </row>
    <row r="471" spans="1:29">
      <c r="A471" s="7">
        <v>470</v>
      </c>
      <c r="B471" s="7">
        <v>470</v>
      </c>
      <c r="C471" s="92" t="b">
        <v>0</v>
      </c>
      <c r="D471" s="69" t="b">
        <v>0</v>
      </c>
      <c r="E471" s="93" t="b">
        <v>1</v>
      </c>
      <c r="G471" s="7" t="b">
        <f t="shared" si="91"/>
        <v>0</v>
      </c>
      <c r="H471" s="7" t="b">
        <f t="shared" si="92"/>
        <v>0</v>
      </c>
      <c r="I471" s="7" t="b">
        <f t="shared" si="93"/>
        <v>1</v>
      </c>
      <c r="K471" s="92" t="b">
        <v>0</v>
      </c>
      <c r="L471" s="69" t="b">
        <v>0</v>
      </c>
      <c r="M471" s="93" t="b">
        <v>1</v>
      </c>
      <c r="N471" s="7">
        <v>470</v>
      </c>
      <c r="O471" s="7" t="b">
        <f t="shared" si="94"/>
        <v>0</v>
      </c>
      <c r="P471" s="7" t="b">
        <f t="shared" si="95"/>
        <v>0</v>
      </c>
      <c r="Q471" s="7" t="b">
        <f t="shared" si="96"/>
        <v>1</v>
      </c>
      <c r="S471" s="7" t="b">
        <f t="shared" si="97"/>
        <v>0</v>
      </c>
      <c r="T471" s="7" t="b">
        <f t="shared" si="98"/>
        <v>0</v>
      </c>
      <c r="U471" s="7" t="b">
        <f t="shared" si="99"/>
        <v>1</v>
      </c>
      <c r="W471" s="7">
        <f t="shared" si="100"/>
        <v>470</v>
      </c>
      <c r="X471" s="7">
        <f>'v-t_chart'!C471</f>
        <v>6.4</v>
      </c>
      <c r="Y471" s="7">
        <f t="shared" si="101"/>
        <v>100</v>
      </c>
      <c r="Z471" s="7">
        <f t="shared" si="102"/>
        <v>110</v>
      </c>
      <c r="AA471" s="7">
        <f t="shared" si="103"/>
        <v>95</v>
      </c>
      <c r="AB471" s="7">
        <f ca="1">calc_gear1!AS474*5+50</f>
        <v>55</v>
      </c>
      <c r="AC471" s="7">
        <f ca="1">IF(AND(calc_gear1!AT474=-1,calc_gear1!Z474=1),calc_gear1!AS474*5+50.5,IF(AND(calc_gear1!Y474=0,AB470-AC470=-0.5),calc_gear1!AS474*5+50.5,calc_gear1!O474*5+50.5))</f>
        <v>50.5</v>
      </c>
    </row>
    <row r="472" spans="1:29">
      <c r="A472" s="7">
        <v>471</v>
      </c>
      <c r="B472" s="7">
        <v>471</v>
      </c>
      <c r="C472" s="92" t="b">
        <v>0</v>
      </c>
      <c r="D472" s="69" t="b">
        <v>0</v>
      </c>
      <c r="E472" s="93" t="b">
        <v>1</v>
      </c>
      <c r="G472" s="7" t="b">
        <f t="shared" si="91"/>
        <v>0</v>
      </c>
      <c r="H472" s="7" t="b">
        <f t="shared" si="92"/>
        <v>0</v>
      </c>
      <c r="I472" s="7" t="b">
        <f t="shared" si="93"/>
        <v>1</v>
      </c>
      <c r="K472" s="92" t="b">
        <v>0</v>
      </c>
      <c r="L472" s="69" t="b">
        <v>0</v>
      </c>
      <c r="M472" s="93" t="b">
        <v>1</v>
      </c>
      <c r="N472" s="7">
        <v>471</v>
      </c>
      <c r="O472" s="7" t="b">
        <f t="shared" si="94"/>
        <v>0</v>
      </c>
      <c r="P472" s="7" t="b">
        <f t="shared" si="95"/>
        <v>0</v>
      </c>
      <c r="Q472" s="7" t="b">
        <f t="shared" si="96"/>
        <v>1</v>
      </c>
      <c r="S472" s="7" t="b">
        <f t="shared" si="97"/>
        <v>0</v>
      </c>
      <c r="T472" s="7" t="b">
        <f t="shared" si="98"/>
        <v>0</v>
      </c>
      <c r="U472" s="7" t="b">
        <f t="shared" si="99"/>
        <v>1</v>
      </c>
      <c r="W472" s="7">
        <f t="shared" si="100"/>
        <v>471</v>
      </c>
      <c r="X472" s="7">
        <f>'v-t_chart'!C472</f>
        <v>3.8</v>
      </c>
      <c r="Y472" s="7">
        <f t="shared" si="101"/>
        <v>100</v>
      </c>
      <c r="Z472" s="7">
        <f t="shared" si="102"/>
        <v>110</v>
      </c>
      <c r="AA472" s="7">
        <f t="shared" si="103"/>
        <v>95</v>
      </c>
      <c r="AB472" s="7">
        <f ca="1">calc_gear1!AS475*5+50</f>
        <v>55</v>
      </c>
      <c r="AC472" s="7">
        <f ca="1">IF(AND(calc_gear1!AT475=-1,calc_gear1!Z475=1),calc_gear1!AS475*5+50.5,IF(AND(calc_gear1!Y475=0,AB471-AC471=-0.5),calc_gear1!AS475*5+50.5,calc_gear1!O475*5+50.5))</f>
        <v>50.5</v>
      </c>
    </row>
    <row r="473" spans="1:29">
      <c r="A473" s="7">
        <v>472</v>
      </c>
      <c r="B473" s="7">
        <v>472</v>
      </c>
      <c r="C473" s="92" t="b">
        <v>0</v>
      </c>
      <c r="D473" s="69" t="b">
        <v>0</v>
      </c>
      <c r="E473" s="93" t="b">
        <v>1</v>
      </c>
      <c r="G473" s="7" t="b">
        <f t="shared" si="91"/>
        <v>0</v>
      </c>
      <c r="H473" s="7" t="b">
        <f t="shared" si="92"/>
        <v>0</v>
      </c>
      <c r="I473" s="7" t="b">
        <f t="shared" si="93"/>
        <v>1</v>
      </c>
      <c r="K473" s="92" t="b">
        <v>0</v>
      </c>
      <c r="L473" s="69" t="b">
        <v>0</v>
      </c>
      <c r="M473" s="93" t="b">
        <v>1</v>
      </c>
      <c r="N473" s="7">
        <v>472</v>
      </c>
      <c r="O473" s="7" t="b">
        <f t="shared" si="94"/>
        <v>0</v>
      </c>
      <c r="P473" s="7" t="b">
        <f t="shared" si="95"/>
        <v>0</v>
      </c>
      <c r="Q473" s="7" t="b">
        <f t="shared" si="96"/>
        <v>1</v>
      </c>
      <c r="S473" s="7" t="b">
        <f t="shared" si="97"/>
        <v>0</v>
      </c>
      <c r="T473" s="7" t="b">
        <f t="shared" si="98"/>
        <v>0</v>
      </c>
      <c r="U473" s="7" t="b">
        <f t="shared" si="99"/>
        <v>1</v>
      </c>
      <c r="W473" s="7">
        <f t="shared" si="100"/>
        <v>472</v>
      </c>
      <c r="X473" s="7">
        <f>'v-t_chart'!C473</f>
        <v>2</v>
      </c>
      <c r="Y473" s="7">
        <f t="shared" si="101"/>
        <v>100</v>
      </c>
      <c r="Z473" s="7">
        <f t="shared" si="102"/>
        <v>110</v>
      </c>
      <c r="AA473" s="7">
        <f t="shared" si="103"/>
        <v>95</v>
      </c>
      <c r="AB473" s="7">
        <f ca="1">calc_gear1!AS476*5+50</f>
        <v>55</v>
      </c>
      <c r="AC473" s="7">
        <f ca="1">IF(AND(calc_gear1!AT476=-1,calc_gear1!Z476=1),calc_gear1!AS476*5+50.5,IF(AND(calc_gear1!Y476=0,AB472-AC472=-0.5),calc_gear1!AS476*5+50.5,calc_gear1!O476*5+50.5))</f>
        <v>50.5</v>
      </c>
    </row>
    <row r="474" spans="1:29">
      <c r="A474" s="7">
        <v>473</v>
      </c>
      <c r="B474" s="7">
        <v>473</v>
      </c>
      <c r="C474" s="92" t="b">
        <v>0</v>
      </c>
      <c r="D474" s="69" t="b">
        <v>0</v>
      </c>
      <c r="E474" s="93" t="b">
        <v>1</v>
      </c>
      <c r="G474" s="7" t="b">
        <f t="shared" si="91"/>
        <v>0</v>
      </c>
      <c r="H474" s="7" t="b">
        <f t="shared" si="92"/>
        <v>0</v>
      </c>
      <c r="I474" s="7" t="b">
        <f t="shared" si="93"/>
        <v>1</v>
      </c>
      <c r="K474" s="92" t="b">
        <v>0</v>
      </c>
      <c r="L474" s="69" t="b">
        <v>0</v>
      </c>
      <c r="M474" s="93" t="b">
        <v>1</v>
      </c>
      <c r="N474" s="7">
        <v>473</v>
      </c>
      <c r="O474" s="7" t="b">
        <f t="shared" si="94"/>
        <v>0</v>
      </c>
      <c r="P474" s="7" t="b">
        <f t="shared" si="95"/>
        <v>0</v>
      </c>
      <c r="Q474" s="7" t="b">
        <f t="shared" si="96"/>
        <v>1</v>
      </c>
      <c r="S474" s="7" t="b">
        <f t="shared" si="97"/>
        <v>0</v>
      </c>
      <c r="T474" s="7" t="b">
        <f t="shared" si="98"/>
        <v>0</v>
      </c>
      <c r="U474" s="7" t="b">
        <f t="shared" si="99"/>
        <v>1</v>
      </c>
      <c r="W474" s="7">
        <f t="shared" si="100"/>
        <v>473</v>
      </c>
      <c r="X474" s="7">
        <f>'v-t_chart'!C474</f>
        <v>0.9</v>
      </c>
      <c r="Y474" s="7">
        <f t="shared" si="101"/>
        <v>100</v>
      </c>
      <c r="Z474" s="7">
        <f t="shared" si="102"/>
        <v>110</v>
      </c>
      <c r="AA474" s="7">
        <f t="shared" si="103"/>
        <v>95</v>
      </c>
      <c r="AB474" s="7">
        <f ca="1">calc_gear1!AS477*5+50</f>
        <v>55</v>
      </c>
      <c r="AC474" s="7">
        <f ca="1">IF(AND(calc_gear1!AT477=-1,calc_gear1!Z477=1),calc_gear1!AS477*5+50.5,IF(AND(calc_gear1!Y477=0,AB473-AC473=-0.5),calc_gear1!AS477*5+50.5,calc_gear1!O477*5+50.5))</f>
        <v>50.5</v>
      </c>
    </row>
    <row r="475" spans="1:29">
      <c r="A475" s="7">
        <v>474</v>
      </c>
      <c r="B475" s="7">
        <v>474</v>
      </c>
      <c r="C475" s="92" t="b">
        <v>0</v>
      </c>
      <c r="D475" s="69" t="b">
        <v>0</v>
      </c>
      <c r="E475" s="93" t="b">
        <v>0</v>
      </c>
      <c r="G475" s="7" t="b">
        <f t="shared" si="91"/>
        <v>0</v>
      </c>
      <c r="H475" s="7" t="b">
        <f t="shared" si="92"/>
        <v>0</v>
      </c>
      <c r="I475" s="7" t="b">
        <f t="shared" si="93"/>
        <v>0</v>
      </c>
      <c r="K475" s="92" t="b">
        <v>0</v>
      </c>
      <c r="L475" s="69" t="b">
        <v>0</v>
      </c>
      <c r="M475" s="93" t="b">
        <v>0</v>
      </c>
      <c r="N475" s="7">
        <v>474</v>
      </c>
      <c r="O475" s="7" t="b">
        <f t="shared" si="94"/>
        <v>0</v>
      </c>
      <c r="P475" s="7" t="b">
        <f t="shared" si="95"/>
        <v>0</v>
      </c>
      <c r="Q475" s="7" t="b">
        <f t="shared" si="96"/>
        <v>0</v>
      </c>
      <c r="S475" s="7" t="b">
        <f t="shared" si="97"/>
        <v>0</v>
      </c>
      <c r="T475" s="7" t="b">
        <f t="shared" si="98"/>
        <v>0</v>
      </c>
      <c r="U475" s="7" t="b">
        <f t="shared" si="99"/>
        <v>0</v>
      </c>
      <c r="W475" s="7">
        <f t="shared" si="100"/>
        <v>474</v>
      </c>
      <c r="X475" s="7">
        <f>'v-t_chart'!C475</f>
        <v>0</v>
      </c>
      <c r="Y475" s="7">
        <f t="shared" si="101"/>
        <v>100</v>
      </c>
      <c r="Z475" s="7">
        <f t="shared" si="102"/>
        <v>110</v>
      </c>
      <c r="AA475" s="7">
        <f t="shared" si="103"/>
        <v>90</v>
      </c>
      <c r="AB475" s="7">
        <f ca="1">calc_gear1!AS478*5+50</f>
        <v>50</v>
      </c>
      <c r="AC475" s="7">
        <f ca="1">IF(AND(calc_gear1!AT478=-1,calc_gear1!Z478=1),calc_gear1!AS478*5+50.5,IF(AND(calc_gear1!Y478=0,AB474-AC474=-0.5),calc_gear1!AS478*5+50.5,calc_gear1!O478*5+50.5))</f>
        <v>50.5</v>
      </c>
    </row>
    <row r="476" spans="1:29">
      <c r="A476" s="7">
        <v>475</v>
      </c>
      <c r="B476" s="7">
        <v>475</v>
      </c>
      <c r="C476" s="92" t="b">
        <v>0</v>
      </c>
      <c r="D476" s="69" t="b">
        <v>0</v>
      </c>
      <c r="E476" s="93" t="b">
        <v>0</v>
      </c>
      <c r="G476" s="7" t="b">
        <f t="shared" si="91"/>
        <v>0</v>
      </c>
      <c r="H476" s="7" t="b">
        <f t="shared" si="92"/>
        <v>0</v>
      </c>
      <c r="I476" s="7" t="b">
        <f t="shared" si="93"/>
        <v>0</v>
      </c>
      <c r="K476" s="92" t="b">
        <v>0</v>
      </c>
      <c r="L476" s="69" t="b">
        <v>0</v>
      </c>
      <c r="M476" s="93" t="b">
        <v>0</v>
      </c>
      <c r="N476" s="7">
        <v>475</v>
      </c>
      <c r="O476" s="7" t="b">
        <f t="shared" si="94"/>
        <v>0</v>
      </c>
      <c r="P476" s="7" t="b">
        <f t="shared" si="95"/>
        <v>0</v>
      </c>
      <c r="Q476" s="7" t="b">
        <f t="shared" si="96"/>
        <v>0</v>
      </c>
      <c r="S476" s="7" t="b">
        <f t="shared" si="97"/>
        <v>0</v>
      </c>
      <c r="T476" s="7" t="b">
        <f t="shared" si="98"/>
        <v>0</v>
      </c>
      <c r="U476" s="7" t="b">
        <f t="shared" si="99"/>
        <v>0</v>
      </c>
      <c r="W476" s="7">
        <f t="shared" si="100"/>
        <v>475</v>
      </c>
      <c r="X476" s="7">
        <f>'v-t_chart'!C476</f>
        <v>0</v>
      </c>
      <c r="Y476" s="7">
        <f t="shared" si="101"/>
        <v>100</v>
      </c>
      <c r="Z476" s="7">
        <f t="shared" si="102"/>
        <v>110</v>
      </c>
      <c r="AA476" s="7">
        <f t="shared" si="103"/>
        <v>90</v>
      </c>
      <c r="AB476" s="7">
        <f ca="1">calc_gear1!AS479*5+50</f>
        <v>50</v>
      </c>
      <c r="AC476" s="7">
        <f ca="1">IF(AND(calc_gear1!AT479=-1,calc_gear1!Z479=1),calc_gear1!AS479*5+50.5,IF(AND(calc_gear1!Y479=0,AB475-AC475=-0.5),calc_gear1!AS479*5+50.5,calc_gear1!O479*5+50.5))</f>
        <v>50.5</v>
      </c>
    </row>
    <row r="477" spans="1:29">
      <c r="A477" s="7">
        <v>476</v>
      </c>
      <c r="B477" s="7">
        <v>476</v>
      </c>
      <c r="C477" s="92" t="b">
        <v>0</v>
      </c>
      <c r="D477" s="69" t="b">
        <v>0</v>
      </c>
      <c r="E477" s="93" t="b">
        <v>0</v>
      </c>
      <c r="G477" s="7" t="b">
        <f t="shared" si="91"/>
        <v>0</v>
      </c>
      <c r="H477" s="7" t="b">
        <f t="shared" si="92"/>
        <v>0</v>
      </c>
      <c r="I477" s="7" t="b">
        <f t="shared" si="93"/>
        <v>0</v>
      </c>
      <c r="K477" s="92" t="b">
        <v>0</v>
      </c>
      <c r="L477" s="69" t="b">
        <v>0</v>
      </c>
      <c r="M477" s="93" t="b">
        <v>0</v>
      </c>
      <c r="N477" s="7">
        <v>476</v>
      </c>
      <c r="O477" s="7" t="b">
        <f t="shared" si="94"/>
        <v>0</v>
      </c>
      <c r="P477" s="7" t="b">
        <f t="shared" si="95"/>
        <v>0</v>
      </c>
      <c r="Q477" s="7" t="b">
        <f t="shared" si="96"/>
        <v>0</v>
      </c>
      <c r="S477" s="7" t="b">
        <f t="shared" si="97"/>
        <v>0</v>
      </c>
      <c r="T477" s="7" t="b">
        <f t="shared" si="98"/>
        <v>0</v>
      </c>
      <c r="U477" s="7" t="b">
        <f t="shared" si="99"/>
        <v>0</v>
      </c>
      <c r="W477" s="7">
        <f t="shared" si="100"/>
        <v>476</v>
      </c>
      <c r="X477" s="7">
        <f>'v-t_chart'!C477</f>
        <v>0</v>
      </c>
      <c r="Y477" s="7">
        <f t="shared" si="101"/>
        <v>100</v>
      </c>
      <c r="Z477" s="7">
        <f t="shared" si="102"/>
        <v>110</v>
      </c>
      <c r="AA477" s="7">
        <f t="shared" si="103"/>
        <v>90</v>
      </c>
      <c r="AB477" s="7">
        <f ca="1">calc_gear1!AS480*5+50</f>
        <v>50</v>
      </c>
      <c r="AC477" s="7">
        <f ca="1">IF(AND(calc_gear1!AT480=-1,calc_gear1!Z480=1),calc_gear1!AS480*5+50.5,IF(AND(calc_gear1!Y480=0,AB476-AC476=-0.5),calc_gear1!AS480*5+50.5,calc_gear1!O480*5+50.5))</f>
        <v>50.5</v>
      </c>
    </row>
    <row r="478" spans="1:29">
      <c r="A478" s="7">
        <v>477</v>
      </c>
      <c r="B478" s="7">
        <v>477</v>
      </c>
      <c r="C478" s="92" t="b">
        <v>0</v>
      </c>
      <c r="D478" s="69" t="b">
        <v>0</v>
      </c>
      <c r="E478" s="93" t="b">
        <v>0</v>
      </c>
      <c r="G478" s="7" t="b">
        <f t="shared" si="91"/>
        <v>0</v>
      </c>
      <c r="H478" s="7" t="b">
        <f t="shared" si="92"/>
        <v>0</v>
      </c>
      <c r="I478" s="7" t="b">
        <f t="shared" si="93"/>
        <v>0</v>
      </c>
      <c r="K478" s="92" t="b">
        <v>0</v>
      </c>
      <c r="L478" s="69" t="b">
        <v>0</v>
      </c>
      <c r="M478" s="93" t="b">
        <v>0</v>
      </c>
      <c r="N478" s="7">
        <v>477</v>
      </c>
      <c r="O478" s="7" t="b">
        <f t="shared" si="94"/>
        <v>0</v>
      </c>
      <c r="P478" s="7" t="b">
        <f t="shared" si="95"/>
        <v>0</v>
      </c>
      <c r="Q478" s="7" t="b">
        <f t="shared" si="96"/>
        <v>0</v>
      </c>
      <c r="S478" s="7" t="b">
        <f t="shared" si="97"/>
        <v>0</v>
      </c>
      <c r="T478" s="7" t="b">
        <f t="shared" si="98"/>
        <v>0</v>
      </c>
      <c r="U478" s="7" t="b">
        <f t="shared" si="99"/>
        <v>0</v>
      </c>
      <c r="W478" s="7">
        <f t="shared" si="100"/>
        <v>477</v>
      </c>
      <c r="X478" s="7">
        <f>'v-t_chart'!C478</f>
        <v>0</v>
      </c>
      <c r="Y478" s="7">
        <f t="shared" si="101"/>
        <v>100</v>
      </c>
      <c r="Z478" s="7">
        <f t="shared" si="102"/>
        <v>110</v>
      </c>
      <c r="AA478" s="7">
        <f t="shared" si="103"/>
        <v>90</v>
      </c>
      <c r="AB478" s="7">
        <f ca="1">calc_gear1!AS481*5+50</f>
        <v>50</v>
      </c>
      <c r="AC478" s="7">
        <f ca="1">IF(AND(calc_gear1!AT481=-1,calc_gear1!Z481=1),calc_gear1!AS481*5+50.5,IF(AND(calc_gear1!Y481=0,AB477-AC477=-0.5),calc_gear1!AS481*5+50.5,calc_gear1!O481*5+50.5))</f>
        <v>50.5</v>
      </c>
    </row>
    <row r="479" spans="1:29">
      <c r="A479" s="7">
        <v>478</v>
      </c>
      <c r="B479" s="7">
        <v>478</v>
      </c>
      <c r="C479" s="92" t="b">
        <v>0</v>
      </c>
      <c r="D479" s="69" t="b">
        <v>0</v>
      </c>
      <c r="E479" s="93" t="b">
        <v>0</v>
      </c>
      <c r="G479" s="7" t="b">
        <f t="shared" si="91"/>
        <v>0</v>
      </c>
      <c r="H479" s="7" t="b">
        <f t="shared" si="92"/>
        <v>0</v>
      </c>
      <c r="I479" s="7" t="b">
        <f t="shared" si="93"/>
        <v>0</v>
      </c>
      <c r="K479" s="92" t="b">
        <v>0</v>
      </c>
      <c r="L479" s="69" t="b">
        <v>0</v>
      </c>
      <c r="M479" s="93" t="b">
        <v>0</v>
      </c>
      <c r="N479" s="7">
        <v>478</v>
      </c>
      <c r="O479" s="7" t="b">
        <f t="shared" si="94"/>
        <v>0</v>
      </c>
      <c r="P479" s="7" t="b">
        <f t="shared" si="95"/>
        <v>0</v>
      </c>
      <c r="Q479" s="7" t="b">
        <f t="shared" si="96"/>
        <v>0</v>
      </c>
      <c r="S479" s="7" t="b">
        <f t="shared" si="97"/>
        <v>0</v>
      </c>
      <c r="T479" s="7" t="b">
        <f t="shared" si="98"/>
        <v>0</v>
      </c>
      <c r="U479" s="7" t="b">
        <f t="shared" si="99"/>
        <v>0</v>
      </c>
      <c r="W479" s="7">
        <f t="shared" si="100"/>
        <v>478</v>
      </c>
      <c r="X479" s="7">
        <f>'v-t_chart'!C479</f>
        <v>0</v>
      </c>
      <c r="Y479" s="7">
        <f t="shared" si="101"/>
        <v>100</v>
      </c>
      <c r="Z479" s="7">
        <f t="shared" si="102"/>
        <v>110</v>
      </c>
      <c r="AA479" s="7">
        <f t="shared" si="103"/>
        <v>90</v>
      </c>
      <c r="AB479" s="7">
        <f ca="1">calc_gear1!AS482*5+50</f>
        <v>50</v>
      </c>
      <c r="AC479" s="7">
        <f ca="1">IF(AND(calc_gear1!AT482=-1,calc_gear1!Z482=1),calc_gear1!AS482*5+50.5,IF(AND(calc_gear1!Y482=0,AB478-AC478=-0.5),calc_gear1!AS482*5+50.5,calc_gear1!O482*5+50.5))</f>
        <v>50.5</v>
      </c>
    </row>
    <row r="480" spans="1:29">
      <c r="A480" s="7">
        <v>479</v>
      </c>
      <c r="B480" s="7">
        <v>479</v>
      </c>
      <c r="C480" s="92" t="b">
        <v>0</v>
      </c>
      <c r="D480" s="69" t="b">
        <v>0</v>
      </c>
      <c r="E480" s="93" t="b">
        <v>0</v>
      </c>
      <c r="G480" s="7" t="b">
        <f t="shared" si="91"/>
        <v>0</v>
      </c>
      <c r="H480" s="7" t="b">
        <f t="shared" si="92"/>
        <v>0</v>
      </c>
      <c r="I480" s="7" t="b">
        <f t="shared" si="93"/>
        <v>0</v>
      </c>
      <c r="K480" s="92" t="b">
        <v>0</v>
      </c>
      <c r="L480" s="69" t="b">
        <v>0</v>
      </c>
      <c r="M480" s="93" t="b">
        <v>0</v>
      </c>
      <c r="N480" s="7">
        <v>479</v>
      </c>
      <c r="O480" s="7" t="b">
        <f t="shared" si="94"/>
        <v>0</v>
      </c>
      <c r="P480" s="7" t="b">
        <f t="shared" si="95"/>
        <v>0</v>
      </c>
      <c r="Q480" s="7" t="b">
        <f t="shared" si="96"/>
        <v>0</v>
      </c>
      <c r="S480" s="7" t="b">
        <f t="shared" si="97"/>
        <v>0</v>
      </c>
      <c r="T480" s="7" t="b">
        <f t="shared" si="98"/>
        <v>0</v>
      </c>
      <c r="U480" s="7" t="b">
        <f t="shared" si="99"/>
        <v>0</v>
      </c>
      <c r="W480" s="7">
        <f t="shared" si="100"/>
        <v>479</v>
      </c>
      <c r="X480" s="7">
        <f>'v-t_chart'!C480</f>
        <v>0</v>
      </c>
      <c r="Y480" s="7">
        <f t="shared" si="101"/>
        <v>100</v>
      </c>
      <c r="Z480" s="7">
        <f t="shared" si="102"/>
        <v>110</v>
      </c>
      <c r="AA480" s="7">
        <f t="shared" si="103"/>
        <v>90</v>
      </c>
      <c r="AB480" s="7">
        <f ca="1">calc_gear1!AS483*5+50</f>
        <v>50</v>
      </c>
      <c r="AC480" s="7">
        <f ca="1">IF(AND(calc_gear1!AT483=-1,calc_gear1!Z483=1),calc_gear1!AS483*5+50.5,IF(AND(calc_gear1!Y483=0,AB479-AC479=-0.5),calc_gear1!AS483*5+50.5,calc_gear1!O483*5+50.5))</f>
        <v>50.5</v>
      </c>
    </row>
    <row r="481" spans="1:29">
      <c r="A481" s="7">
        <v>480</v>
      </c>
      <c r="B481" s="7">
        <v>480</v>
      </c>
      <c r="C481" s="92" t="b">
        <v>0</v>
      </c>
      <c r="D481" s="69" t="b">
        <v>0</v>
      </c>
      <c r="E481" s="93" t="b">
        <v>0</v>
      </c>
      <c r="G481" s="7" t="b">
        <f t="shared" si="91"/>
        <v>0</v>
      </c>
      <c r="H481" s="7" t="b">
        <f t="shared" si="92"/>
        <v>0</v>
      </c>
      <c r="I481" s="7" t="b">
        <f t="shared" si="93"/>
        <v>0</v>
      </c>
      <c r="K481" s="92" t="b">
        <v>0</v>
      </c>
      <c r="L481" s="69" t="b">
        <v>0</v>
      </c>
      <c r="M481" s="93" t="b">
        <v>0</v>
      </c>
      <c r="N481" s="7">
        <v>480</v>
      </c>
      <c r="O481" s="7" t="b">
        <f t="shared" si="94"/>
        <v>0</v>
      </c>
      <c r="P481" s="7" t="b">
        <f t="shared" si="95"/>
        <v>0</v>
      </c>
      <c r="Q481" s="7" t="b">
        <f t="shared" si="96"/>
        <v>0</v>
      </c>
      <c r="S481" s="7" t="b">
        <f t="shared" si="97"/>
        <v>0</v>
      </c>
      <c r="T481" s="7" t="b">
        <f t="shared" si="98"/>
        <v>0</v>
      </c>
      <c r="U481" s="7" t="b">
        <f t="shared" si="99"/>
        <v>0</v>
      </c>
      <c r="W481" s="7">
        <f t="shared" si="100"/>
        <v>480</v>
      </c>
      <c r="X481" s="7">
        <f>'v-t_chart'!C481</f>
        <v>0</v>
      </c>
      <c r="Y481" s="7">
        <f t="shared" si="101"/>
        <v>100</v>
      </c>
      <c r="Z481" s="7">
        <f t="shared" si="102"/>
        <v>110</v>
      </c>
      <c r="AA481" s="7">
        <f t="shared" si="103"/>
        <v>90</v>
      </c>
      <c r="AB481" s="7">
        <f ca="1">calc_gear1!AS484*5+50</f>
        <v>50</v>
      </c>
      <c r="AC481" s="7">
        <f ca="1">IF(AND(calc_gear1!AT484=-1,calc_gear1!Z484=1),calc_gear1!AS484*5+50.5,IF(AND(calc_gear1!Y484=0,AB480-AC480=-0.5),calc_gear1!AS484*5+50.5,calc_gear1!O484*5+50.5))</f>
        <v>50.5</v>
      </c>
    </row>
    <row r="482" spans="1:29">
      <c r="A482" s="7">
        <v>481</v>
      </c>
      <c r="B482" s="7">
        <v>481</v>
      </c>
      <c r="C482" s="92" t="b">
        <v>0</v>
      </c>
      <c r="D482" s="69" t="b">
        <v>0</v>
      </c>
      <c r="E482" s="93" t="b">
        <v>0</v>
      </c>
      <c r="G482" s="7" t="b">
        <f t="shared" si="91"/>
        <v>0</v>
      </c>
      <c r="H482" s="7" t="b">
        <f t="shared" si="92"/>
        <v>0</v>
      </c>
      <c r="I482" s="7" t="b">
        <f t="shared" si="93"/>
        <v>0</v>
      </c>
      <c r="K482" s="92" t="b">
        <v>0</v>
      </c>
      <c r="L482" s="69" t="b">
        <v>0</v>
      </c>
      <c r="M482" s="93" t="b">
        <v>0</v>
      </c>
      <c r="N482" s="7">
        <v>481</v>
      </c>
      <c r="O482" s="7" t="b">
        <f t="shared" si="94"/>
        <v>0</v>
      </c>
      <c r="P482" s="7" t="b">
        <f t="shared" si="95"/>
        <v>0</v>
      </c>
      <c r="Q482" s="7" t="b">
        <f t="shared" si="96"/>
        <v>0</v>
      </c>
      <c r="S482" s="7" t="b">
        <f t="shared" si="97"/>
        <v>0</v>
      </c>
      <c r="T482" s="7" t="b">
        <f t="shared" si="98"/>
        <v>0</v>
      </c>
      <c r="U482" s="7" t="b">
        <f t="shared" si="99"/>
        <v>0</v>
      </c>
      <c r="W482" s="7">
        <f t="shared" si="100"/>
        <v>481</v>
      </c>
      <c r="X482" s="7">
        <f>'v-t_chart'!C482</f>
        <v>0</v>
      </c>
      <c r="Y482" s="7">
        <f t="shared" si="101"/>
        <v>100</v>
      </c>
      <c r="Z482" s="7">
        <f t="shared" si="102"/>
        <v>110</v>
      </c>
      <c r="AA482" s="7">
        <f t="shared" si="103"/>
        <v>90</v>
      </c>
      <c r="AB482" s="7">
        <f ca="1">calc_gear1!AS485*5+50</f>
        <v>55</v>
      </c>
      <c r="AC482" s="7">
        <f ca="1">IF(AND(calc_gear1!AT485=-1,calc_gear1!Z485=1),calc_gear1!AS485*5+50.5,IF(AND(calc_gear1!Y485=0,AB481-AC481=-0.5),calc_gear1!AS485*5+50.5,calc_gear1!O485*5+50.5))</f>
        <v>55.5</v>
      </c>
    </row>
    <row r="483" spans="1:29">
      <c r="A483" s="7">
        <v>482</v>
      </c>
      <c r="B483" s="7">
        <v>482</v>
      </c>
      <c r="C483" s="92" t="b">
        <v>0</v>
      </c>
      <c r="D483" s="69" t="b">
        <v>0</v>
      </c>
      <c r="E483" s="93" t="b">
        <v>0</v>
      </c>
      <c r="G483" s="7" t="b">
        <f t="shared" si="91"/>
        <v>0</v>
      </c>
      <c r="H483" s="7" t="b">
        <f t="shared" si="92"/>
        <v>0</v>
      </c>
      <c r="I483" s="7" t="b">
        <f t="shared" si="93"/>
        <v>0</v>
      </c>
      <c r="K483" s="92" t="b">
        <v>0</v>
      </c>
      <c r="L483" s="69" t="b">
        <v>0</v>
      </c>
      <c r="M483" s="93" t="b">
        <v>0</v>
      </c>
      <c r="N483" s="7">
        <v>482</v>
      </c>
      <c r="O483" s="7" t="b">
        <f t="shared" si="94"/>
        <v>0</v>
      </c>
      <c r="P483" s="7" t="b">
        <f t="shared" si="95"/>
        <v>0</v>
      </c>
      <c r="Q483" s="7" t="b">
        <f t="shared" si="96"/>
        <v>0</v>
      </c>
      <c r="S483" s="7" t="b">
        <f t="shared" si="97"/>
        <v>0</v>
      </c>
      <c r="T483" s="7" t="b">
        <f t="shared" si="98"/>
        <v>0</v>
      </c>
      <c r="U483" s="7" t="b">
        <f t="shared" si="99"/>
        <v>0</v>
      </c>
      <c r="W483" s="7">
        <f t="shared" si="100"/>
        <v>482</v>
      </c>
      <c r="X483" s="7">
        <f>'v-t_chart'!C483</f>
        <v>0</v>
      </c>
      <c r="Y483" s="7">
        <f t="shared" si="101"/>
        <v>100</v>
      </c>
      <c r="Z483" s="7">
        <f t="shared" si="102"/>
        <v>110</v>
      </c>
      <c r="AA483" s="7">
        <f t="shared" si="103"/>
        <v>90</v>
      </c>
      <c r="AB483" s="7">
        <f ca="1">calc_gear1!AS486*5+50</f>
        <v>55</v>
      </c>
      <c r="AC483" s="7">
        <f ca="1">IF(AND(calc_gear1!AT486=-1,calc_gear1!Z486=1),calc_gear1!AS486*5+50.5,IF(AND(calc_gear1!Y486=0,AB482-AC482=-0.5),calc_gear1!AS486*5+50.5,calc_gear1!O486*5+50.5))</f>
        <v>55.5</v>
      </c>
    </row>
    <row r="484" spans="1:29">
      <c r="A484" s="7">
        <v>483</v>
      </c>
      <c r="B484" s="7">
        <v>483</v>
      </c>
      <c r="C484" s="92" t="b">
        <v>0</v>
      </c>
      <c r="D484" s="69" t="b">
        <v>0</v>
      </c>
      <c r="E484" s="93" t="b">
        <v>0</v>
      </c>
      <c r="G484" s="7" t="b">
        <f t="shared" si="91"/>
        <v>0</v>
      </c>
      <c r="H484" s="7" t="b">
        <f t="shared" si="92"/>
        <v>0</v>
      </c>
      <c r="I484" s="7" t="b">
        <f t="shared" si="93"/>
        <v>0</v>
      </c>
      <c r="K484" s="92" t="b">
        <v>0</v>
      </c>
      <c r="L484" s="69" t="b">
        <v>0</v>
      </c>
      <c r="M484" s="93" t="b">
        <v>0</v>
      </c>
      <c r="N484" s="7">
        <v>483</v>
      </c>
      <c r="O484" s="7" t="b">
        <f t="shared" si="94"/>
        <v>0</v>
      </c>
      <c r="P484" s="7" t="b">
        <f t="shared" si="95"/>
        <v>0</v>
      </c>
      <c r="Q484" s="7" t="b">
        <f t="shared" si="96"/>
        <v>0</v>
      </c>
      <c r="S484" s="7" t="b">
        <f t="shared" si="97"/>
        <v>0</v>
      </c>
      <c r="T484" s="7" t="b">
        <f t="shared" si="98"/>
        <v>0</v>
      </c>
      <c r="U484" s="7" t="b">
        <f t="shared" si="99"/>
        <v>0</v>
      </c>
      <c r="W484" s="7">
        <f t="shared" si="100"/>
        <v>483</v>
      </c>
      <c r="X484" s="7">
        <f>'v-t_chart'!C484</f>
        <v>0</v>
      </c>
      <c r="Y484" s="7">
        <f t="shared" si="101"/>
        <v>100</v>
      </c>
      <c r="Z484" s="7">
        <f t="shared" si="102"/>
        <v>110</v>
      </c>
      <c r="AA484" s="7">
        <f t="shared" si="103"/>
        <v>90</v>
      </c>
      <c r="AB484" s="7">
        <f ca="1">calc_gear1!AS487*5+50</f>
        <v>55</v>
      </c>
      <c r="AC484" s="7">
        <f ca="1">IF(AND(calc_gear1!AT487=-1,calc_gear1!Z487=1),calc_gear1!AS487*5+50.5,IF(AND(calc_gear1!Y487=0,AB483-AC483=-0.5),calc_gear1!AS487*5+50.5,calc_gear1!O487*5+50.5))</f>
        <v>55.5</v>
      </c>
    </row>
    <row r="485" spans="1:29">
      <c r="A485" s="7">
        <v>484</v>
      </c>
      <c r="B485" s="7">
        <v>484</v>
      </c>
      <c r="C485" s="92" t="b">
        <v>0</v>
      </c>
      <c r="D485" s="69" t="b">
        <v>0</v>
      </c>
      <c r="E485" s="93" t="b">
        <v>0</v>
      </c>
      <c r="G485" s="7" t="b">
        <f t="shared" si="91"/>
        <v>0</v>
      </c>
      <c r="H485" s="7" t="b">
        <f t="shared" si="92"/>
        <v>0</v>
      </c>
      <c r="I485" s="7" t="b">
        <f t="shared" si="93"/>
        <v>0</v>
      </c>
      <c r="K485" s="92" t="b">
        <v>0</v>
      </c>
      <c r="L485" s="69" t="b">
        <v>0</v>
      </c>
      <c r="M485" s="93" t="b">
        <v>0</v>
      </c>
      <c r="N485" s="7">
        <v>484</v>
      </c>
      <c r="O485" s="7" t="b">
        <f t="shared" si="94"/>
        <v>0</v>
      </c>
      <c r="P485" s="7" t="b">
        <f t="shared" si="95"/>
        <v>0</v>
      </c>
      <c r="Q485" s="7" t="b">
        <f t="shared" si="96"/>
        <v>0</v>
      </c>
      <c r="S485" s="7" t="b">
        <f t="shared" si="97"/>
        <v>0</v>
      </c>
      <c r="T485" s="7" t="b">
        <f t="shared" si="98"/>
        <v>0</v>
      </c>
      <c r="U485" s="7" t="b">
        <f t="shared" si="99"/>
        <v>0</v>
      </c>
      <c r="W485" s="7">
        <f t="shared" si="100"/>
        <v>484</v>
      </c>
      <c r="X485" s="7">
        <f>'v-t_chart'!C485</f>
        <v>0</v>
      </c>
      <c r="Y485" s="7">
        <f t="shared" si="101"/>
        <v>100</v>
      </c>
      <c r="Z485" s="7">
        <f t="shared" si="102"/>
        <v>110</v>
      </c>
      <c r="AA485" s="7">
        <f t="shared" si="103"/>
        <v>90</v>
      </c>
      <c r="AB485" s="7">
        <f ca="1">calc_gear1!AS488*5+50</f>
        <v>55</v>
      </c>
      <c r="AC485" s="7">
        <f ca="1">IF(AND(calc_gear1!AT488=-1,calc_gear1!Z488=1),calc_gear1!AS488*5+50.5,IF(AND(calc_gear1!Y488=0,AB484-AC484=-0.5),calc_gear1!AS488*5+50.5,calc_gear1!O488*5+50.5))</f>
        <v>55.5</v>
      </c>
    </row>
    <row r="486" spans="1:29">
      <c r="A486" s="7">
        <v>485</v>
      </c>
      <c r="B486" s="7">
        <v>485</v>
      </c>
      <c r="C486" s="92" t="b">
        <v>0</v>
      </c>
      <c r="D486" s="69" t="b">
        <v>0</v>
      </c>
      <c r="E486" s="93" t="b">
        <v>0</v>
      </c>
      <c r="G486" s="7" t="b">
        <f t="shared" si="91"/>
        <v>0</v>
      </c>
      <c r="H486" s="7" t="b">
        <f t="shared" si="92"/>
        <v>0</v>
      </c>
      <c r="I486" s="7" t="b">
        <f t="shared" si="93"/>
        <v>0</v>
      </c>
      <c r="K486" s="92" t="b">
        <v>0</v>
      </c>
      <c r="L486" s="69" t="b">
        <v>0</v>
      </c>
      <c r="M486" s="93" t="b">
        <v>0</v>
      </c>
      <c r="N486" s="7">
        <v>485</v>
      </c>
      <c r="O486" s="7" t="b">
        <f t="shared" si="94"/>
        <v>0</v>
      </c>
      <c r="P486" s="7" t="b">
        <f t="shared" si="95"/>
        <v>0</v>
      </c>
      <c r="Q486" s="7" t="b">
        <f t="shared" si="96"/>
        <v>0</v>
      </c>
      <c r="S486" s="7" t="b">
        <f t="shared" si="97"/>
        <v>0</v>
      </c>
      <c r="T486" s="7" t="b">
        <f t="shared" si="98"/>
        <v>0</v>
      </c>
      <c r="U486" s="7" t="b">
        <f t="shared" si="99"/>
        <v>0</v>
      </c>
      <c r="W486" s="7">
        <f t="shared" si="100"/>
        <v>485</v>
      </c>
      <c r="X486" s="7">
        <f>'v-t_chart'!C486</f>
        <v>0</v>
      </c>
      <c r="Y486" s="7">
        <f t="shared" si="101"/>
        <v>100</v>
      </c>
      <c r="Z486" s="7">
        <f t="shared" si="102"/>
        <v>110</v>
      </c>
      <c r="AA486" s="7">
        <f t="shared" si="103"/>
        <v>90</v>
      </c>
      <c r="AB486" s="7">
        <f ca="1">calc_gear1!AS489*5+50</f>
        <v>55</v>
      </c>
      <c r="AC486" s="7">
        <f ca="1">IF(AND(calc_gear1!AT489=-1,calc_gear1!Z489=1),calc_gear1!AS489*5+50.5,IF(AND(calc_gear1!Y489=0,AB485-AC485=-0.5),calc_gear1!AS489*5+50.5,calc_gear1!O489*5+50.5))</f>
        <v>55.5</v>
      </c>
    </row>
    <row r="487" spans="1:29">
      <c r="A487" s="7">
        <v>486</v>
      </c>
      <c r="B487" s="7">
        <v>486</v>
      </c>
      <c r="C487" s="92" t="b">
        <v>1</v>
      </c>
      <c r="D487" s="69" t="b">
        <v>0</v>
      </c>
      <c r="E487" s="93" t="b">
        <v>0</v>
      </c>
      <c r="G487" s="7" t="b">
        <f t="shared" si="91"/>
        <v>1</v>
      </c>
      <c r="H487" s="7" t="b">
        <f t="shared" si="92"/>
        <v>0</v>
      </c>
      <c r="I487" s="7" t="b">
        <f t="shared" si="93"/>
        <v>0</v>
      </c>
      <c r="K487" s="92" t="b">
        <v>1</v>
      </c>
      <c r="L487" s="69" t="b">
        <v>0</v>
      </c>
      <c r="M487" s="93" t="b">
        <v>0</v>
      </c>
      <c r="N487" s="7">
        <v>486</v>
      </c>
      <c r="O487" s="7" t="b">
        <f t="shared" si="94"/>
        <v>1</v>
      </c>
      <c r="P487" s="7" t="b">
        <f t="shared" si="95"/>
        <v>0</v>
      </c>
      <c r="Q487" s="7" t="b">
        <f t="shared" si="96"/>
        <v>0</v>
      </c>
      <c r="S487" s="7" t="b">
        <f t="shared" si="97"/>
        <v>1</v>
      </c>
      <c r="T487" s="7" t="b">
        <f t="shared" si="98"/>
        <v>0</v>
      </c>
      <c r="U487" s="7" t="b">
        <f t="shared" si="99"/>
        <v>0</v>
      </c>
      <c r="W487" s="7">
        <f t="shared" si="100"/>
        <v>486</v>
      </c>
      <c r="X487" s="7">
        <f>'v-t_chart'!C487</f>
        <v>1.4</v>
      </c>
      <c r="Y487" s="7">
        <f t="shared" si="101"/>
        <v>105</v>
      </c>
      <c r="Z487" s="7">
        <f t="shared" si="102"/>
        <v>110</v>
      </c>
      <c r="AA487" s="7">
        <f t="shared" si="103"/>
        <v>90</v>
      </c>
      <c r="AB487" s="7">
        <f ca="1">calc_gear1!AS490*5+50</f>
        <v>55</v>
      </c>
      <c r="AC487" s="7">
        <f ca="1">IF(AND(calc_gear1!AT490=-1,calc_gear1!Z490=1),calc_gear1!AS490*5+50.5,IF(AND(calc_gear1!Y490=0,AB486-AC486=-0.5),calc_gear1!AS490*5+50.5,calc_gear1!O490*5+50.5))</f>
        <v>50.5</v>
      </c>
    </row>
    <row r="488" spans="1:29">
      <c r="A488" s="7">
        <v>487</v>
      </c>
      <c r="B488" s="7">
        <v>487</v>
      </c>
      <c r="C488" s="92" t="b">
        <v>1</v>
      </c>
      <c r="D488" s="69" t="b">
        <v>0</v>
      </c>
      <c r="E488" s="93" t="b">
        <v>0</v>
      </c>
      <c r="G488" s="7" t="b">
        <f t="shared" si="91"/>
        <v>1</v>
      </c>
      <c r="H488" s="7" t="b">
        <f t="shared" si="92"/>
        <v>0</v>
      </c>
      <c r="I488" s="7" t="b">
        <f t="shared" si="93"/>
        <v>0</v>
      </c>
      <c r="K488" s="92" t="b">
        <v>1</v>
      </c>
      <c r="L488" s="69" t="b">
        <v>0</v>
      </c>
      <c r="M488" s="93" t="b">
        <v>0</v>
      </c>
      <c r="N488" s="7">
        <v>487</v>
      </c>
      <c r="O488" s="7" t="b">
        <f t="shared" si="94"/>
        <v>1</v>
      </c>
      <c r="P488" s="7" t="b">
        <f t="shared" si="95"/>
        <v>0</v>
      </c>
      <c r="Q488" s="7" t="b">
        <f t="shared" si="96"/>
        <v>0</v>
      </c>
      <c r="S488" s="7" t="b">
        <f t="shared" si="97"/>
        <v>1</v>
      </c>
      <c r="T488" s="7" t="b">
        <f t="shared" si="98"/>
        <v>0</v>
      </c>
      <c r="U488" s="7" t="b">
        <f t="shared" si="99"/>
        <v>0</v>
      </c>
      <c r="W488" s="7">
        <f t="shared" si="100"/>
        <v>487</v>
      </c>
      <c r="X488" s="7">
        <f>'v-t_chart'!C488</f>
        <v>4.5</v>
      </c>
      <c r="Y488" s="7">
        <f t="shared" si="101"/>
        <v>105</v>
      </c>
      <c r="Z488" s="7">
        <f t="shared" si="102"/>
        <v>110</v>
      </c>
      <c r="AA488" s="7">
        <f t="shared" si="103"/>
        <v>90</v>
      </c>
      <c r="AB488" s="7">
        <f ca="1">calc_gear1!AS491*5+50</f>
        <v>55</v>
      </c>
      <c r="AC488" s="7">
        <f ca="1">IF(AND(calc_gear1!AT491=-1,calc_gear1!Z491=1),calc_gear1!AS491*5+50.5,IF(AND(calc_gear1!Y491=0,AB487-AC487=-0.5),calc_gear1!AS491*5+50.5,calc_gear1!O491*5+50.5))</f>
        <v>50.5</v>
      </c>
    </row>
    <row r="489" spans="1:29">
      <c r="A489" s="7">
        <v>488</v>
      </c>
      <c r="B489" s="7">
        <v>488</v>
      </c>
      <c r="C489" s="92" t="b">
        <v>1</v>
      </c>
      <c r="D489" s="69" t="b">
        <v>0</v>
      </c>
      <c r="E489" s="93" t="b">
        <v>0</v>
      </c>
      <c r="G489" s="7" t="b">
        <f t="shared" si="91"/>
        <v>1</v>
      </c>
      <c r="H489" s="7" t="b">
        <f t="shared" si="92"/>
        <v>0</v>
      </c>
      <c r="I489" s="7" t="b">
        <f t="shared" si="93"/>
        <v>0</v>
      </c>
      <c r="K489" s="92" t="b">
        <v>1</v>
      </c>
      <c r="L489" s="69" t="b">
        <v>0</v>
      </c>
      <c r="M489" s="93" t="b">
        <v>0</v>
      </c>
      <c r="N489" s="7">
        <v>488</v>
      </c>
      <c r="O489" s="7" t="b">
        <f t="shared" si="94"/>
        <v>1</v>
      </c>
      <c r="P489" s="7" t="b">
        <f t="shared" si="95"/>
        <v>0</v>
      </c>
      <c r="Q489" s="7" t="b">
        <f t="shared" si="96"/>
        <v>0</v>
      </c>
      <c r="S489" s="7" t="b">
        <f t="shared" si="97"/>
        <v>1</v>
      </c>
      <c r="T489" s="7" t="b">
        <f t="shared" si="98"/>
        <v>0</v>
      </c>
      <c r="U489" s="7" t="b">
        <f t="shared" si="99"/>
        <v>0</v>
      </c>
      <c r="W489" s="7">
        <f t="shared" si="100"/>
        <v>488</v>
      </c>
      <c r="X489" s="7">
        <f>'v-t_chart'!C489</f>
        <v>8.8000000000000007</v>
      </c>
      <c r="Y489" s="7">
        <f t="shared" si="101"/>
        <v>105</v>
      </c>
      <c r="Z489" s="7">
        <f t="shared" si="102"/>
        <v>110</v>
      </c>
      <c r="AA489" s="7">
        <f t="shared" si="103"/>
        <v>90</v>
      </c>
      <c r="AB489" s="7">
        <f ca="1">calc_gear1!AS492*5+50</f>
        <v>55</v>
      </c>
      <c r="AC489" s="7">
        <f ca="1">IF(AND(calc_gear1!AT492=-1,calc_gear1!Z492=1),calc_gear1!AS492*5+50.5,IF(AND(calc_gear1!Y492=0,AB488-AC488=-0.5),calc_gear1!AS492*5+50.5,calc_gear1!O492*5+50.5))</f>
        <v>50.5</v>
      </c>
    </row>
    <row r="490" spans="1:29">
      <c r="A490" s="7">
        <v>489</v>
      </c>
      <c r="B490" s="7">
        <v>489</v>
      </c>
      <c r="C490" s="92" t="b">
        <v>1</v>
      </c>
      <c r="D490" s="69" t="b">
        <v>0</v>
      </c>
      <c r="E490" s="93" t="b">
        <v>0</v>
      </c>
      <c r="G490" s="7" t="b">
        <f t="shared" si="91"/>
        <v>1</v>
      </c>
      <c r="H490" s="7" t="b">
        <f t="shared" si="92"/>
        <v>0</v>
      </c>
      <c r="I490" s="7" t="b">
        <f t="shared" si="93"/>
        <v>0</v>
      </c>
      <c r="K490" s="92" t="b">
        <v>1</v>
      </c>
      <c r="L490" s="69" t="b">
        <v>0</v>
      </c>
      <c r="M490" s="93" t="b">
        <v>0</v>
      </c>
      <c r="N490" s="7">
        <v>489</v>
      </c>
      <c r="O490" s="7" t="b">
        <f t="shared" si="94"/>
        <v>1</v>
      </c>
      <c r="P490" s="7" t="b">
        <f t="shared" si="95"/>
        <v>0</v>
      </c>
      <c r="Q490" s="7" t="b">
        <f t="shared" si="96"/>
        <v>0</v>
      </c>
      <c r="S490" s="7" t="b">
        <f t="shared" si="97"/>
        <v>1</v>
      </c>
      <c r="T490" s="7" t="b">
        <f t="shared" si="98"/>
        <v>0</v>
      </c>
      <c r="U490" s="7" t="b">
        <f t="shared" si="99"/>
        <v>0</v>
      </c>
      <c r="W490" s="7">
        <f t="shared" si="100"/>
        <v>489</v>
      </c>
      <c r="X490" s="7">
        <f>'v-t_chart'!C490</f>
        <v>13.4</v>
      </c>
      <c r="Y490" s="7">
        <f t="shared" si="101"/>
        <v>105</v>
      </c>
      <c r="Z490" s="7">
        <f t="shared" si="102"/>
        <v>110</v>
      </c>
      <c r="AA490" s="7">
        <f t="shared" si="103"/>
        <v>90</v>
      </c>
      <c r="AB490" s="7">
        <f ca="1">calc_gear1!AS493*5+50</f>
        <v>55</v>
      </c>
      <c r="AC490" s="7">
        <f ca="1">IF(AND(calc_gear1!AT493=-1,calc_gear1!Z493=1),calc_gear1!AS493*5+50.5,IF(AND(calc_gear1!Y493=0,AB489-AC489=-0.5),calc_gear1!AS493*5+50.5,calc_gear1!O493*5+50.5))</f>
        <v>50.5</v>
      </c>
    </row>
    <row r="491" spans="1:29">
      <c r="A491" s="7">
        <v>490</v>
      </c>
      <c r="B491" s="7">
        <v>490</v>
      </c>
      <c r="C491" s="92" t="b">
        <v>1</v>
      </c>
      <c r="D491" s="69" t="b">
        <v>0</v>
      </c>
      <c r="E491" s="93" t="b">
        <v>0</v>
      </c>
      <c r="G491" s="7" t="b">
        <f t="shared" si="91"/>
        <v>1</v>
      </c>
      <c r="H491" s="7" t="b">
        <f t="shared" si="92"/>
        <v>0</v>
      </c>
      <c r="I491" s="7" t="b">
        <f t="shared" si="93"/>
        <v>0</v>
      </c>
      <c r="K491" s="92" t="b">
        <v>1</v>
      </c>
      <c r="L491" s="69" t="b">
        <v>0</v>
      </c>
      <c r="M491" s="93" t="b">
        <v>0</v>
      </c>
      <c r="N491" s="7">
        <v>490</v>
      </c>
      <c r="O491" s="7" t="b">
        <f t="shared" si="94"/>
        <v>1</v>
      </c>
      <c r="P491" s="7" t="b">
        <f t="shared" si="95"/>
        <v>0</v>
      </c>
      <c r="Q491" s="7" t="b">
        <f t="shared" si="96"/>
        <v>0</v>
      </c>
      <c r="S491" s="7" t="b">
        <f t="shared" si="97"/>
        <v>1</v>
      </c>
      <c r="T491" s="7" t="b">
        <f t="shared" si="98"/>
        <v>0</v>
      </c>
      <c r="U491" s="7" t="b">
        <f t="shared" si="99"/>
        <v>0</v>
      </c>
      <c r="W491" s="7">
        <f t="shared" si="100"/>
        <v>490</v>
      </c>
      <c r="X491" s="7">
        <f>'v-t_chart'!C491</f>
        <v>17.3</v>
      </c>
      <c r="Y491" s="7">
        <f t="shared" si="101"/>
        <v>105</v>
      </c>
      <c r="Z491" s="7">
        <f t="shared" si="102"/>
        <v>110</v>
      </c>
      <c r="AA491" s="7">
        <f t="shared" si="103"/>
        <v>90</v>
      </c>
      <c r="AB491" s="7">
        <f ca="1">calc_gear1!AS494*5+50</f>
        <v>55</v>
      </c>
      <c r="AC491" s="7">
        <f ca="1">IF(AND(calc_gear1!AT494=-1,calc_gear1!Z494=1),calc_gear1!AS494*5+50.5,IF(AND(calc_gear1!Y494=0,AB490-AC490=-0.5),calc_gear1!AS494*5+50.5,calc_gear1!O494*5+50.5))</f>
        <v>50.5</v>
      </c>
    </row>
    <row r="492" spans="1:29">
      <c r="A492" s="7">
        <v>491</v>
      </c>
      <c r="B492" s="7">
        <v>491</v>
      </c>
      <c r="C492" s="92" t="b">
        <v>1</v>
      </c>
      <c r="D492" s="69" t="b">
        <v>0</v>
      </c>
      <c r="E492" s="93" t="b">
        <v>0</v>
      </c>
      <c r="G492" s="7" t="b">
        <f t="shared" si="91"/>
        <v>1</v>
      </c>
      <c r="H492" s="7" t="b">
        <f t="shared" si="92"/>
        <v>0</v>
      </c>
      <c r="I492" s="7" t="b">
        <f t="shared" si="93"/>
        <v>0</v>
      </c>
      <c r="K492" s="92" t="b">
        <v>1</v>
      </c>
      <c r="L492" s="69" t="b">
        <v>0</v>
      </c>
      <c r="M492" s="93" t="b">
        <v>0</v>
      </c>
      <c r="N492" s="7">
        <v>491</v>
      </c>
      <c r="O492" s="7" t="b">
        <f t="shared" si="94"/>
        <v>1</v>
      </c>
      <c r="P492" s="7" t="b">
        <f t="shared" si="95"/>
        <v>0</v>
      </c>
      <c r="Q492" s="7" t="b">
        <f t="shared" si="96"/>
        <v>0</v>
      </c>
      <c r="S492" s="7" t="b">
        <f t="shared" si="97"/>
        <v>1</v>
      </c>
      <c r="T492" s="7" t="b">
        <f t="shared" si="98"/>
        <v>0</v>
      </c>
      <c r="U492" s="7" t="b">
        <f t="shared" si="99"/>
        <v>0</v>
      </c>
      <c r="W492" s="7">
        <f t="shared" si="100"/>
        <v>491</v>
      </c>
      <c r="X492" s="7">
        <f>'v-t_chart'!C492</f>
        <v>19.2</v>
      </c>
      <c r="Y492" s="7">
        <f t="shared" si="101"/>
        <v>105</v>
      </c>
      <c r="Z492" s="7">
        <f t="shared" si="102"/>
        <v>110</v>
      </c>
      <c r="AA492" s="7">
        <f t="shared" si="103"/>
        <v>90</v>
      </c>
      <c r="AB492" s="7">
        <f ca="1">calc_gear1!AS495*5+50</f>
        <v>55</v>
      </c>
      <c r="AC492" s="7">
        <f ca="1">IF(AND(calc_gear1!AT495=-1,calc_gear1!Z495=1),calc_gear1!AS495*5+50.5,IF(AND(calc_gear1!Y495=0,AB491-AC491=-0.5),calc_gear1!AS495*5+50.5,calc_gear1!O495*5+50.5))</f>
        <v>50.5</v>
      </c>
    </row>
    <row r="493" spans="1:29">
      <c r="A493" s="7">
        <v>492</v>
      </c>
      <c r="B493" s="7">
        <v>492</v>
      </c>
      <c r="C493" s="92" t="b">
        <v>1</v>
      </c>
      <c r="D493" s="69" t="b">
        <v>0</v>
      </c>
      <c r="E493" s="93" t="b">
        <v>0</v>
      </c>
      <c r="G493" s="7" t="b">
        <f t="shared" si="91"/>
        <v>1</v>
      </c>
      <c r="H493" s="7" t="b">
        <f t="shared" si="92"/>
        <v>0</v>
      </c>
      <c r="I493" s="7" t="b">
        <f t="shared" si="93"/>
        <v>0</v>
      </c>
      <c r="K493" s="92" t="b">
        <v>1</v>
      </c>
      <c r="L493" s="69" t="b">
        <v>0</v>
      </c>
      <c r="M493" s="93" t="b">
        <v>0</v>
      </c>
      <c r="N493" s="7">
        <v>492</v>
      </c>
      <c r="O493" s="7" t="b">
        <f t="shared" si="94"/>
        <v>1</v>
      </c>
      <c r="P493" s="7" t="b">
        <f t="shared" si="95"/>
        <v>0</v>
      </c>
      <c r="Q493" s="7" t="b">
        <f t="shared" si="96"/>
        <v>0</v>
      </c>
      <c r="S493" s="7" t="b">
        <f t="shared" si="97"/>
        <v>1</v>
      </c>
      <c r="T493" s="7" t="b">
        <f t="shared" si="98"/>
        <v>0</v>
      </c>
      <c r="U493" s="7" t="b">
        <f t="shared" si="99"/>
        <v>0</v>
      </c>
      <c r="W493" s="7">
        <f t="shared" si="100"/>
        <v>492</v>
      </c>
      <c r="X493" s="7">
        <f>'v-t_chart'!C493</f>
        <v>19.7</v>
      </c>
      <c r="Y493" s="7">
        <f t="shared" si="101"/>
        <v>105</v>
      </c>
      <c r="Z493" s="7">
        <f t="shared" si="102"/>
        <v>110</v>
      </c>
      <c r="AA493" s="7">
        <f t="shared" si="103"/>
        <v>90</v>
      </c>
      <c r="AB493" s="7">
        <f ca="1">calc_gear1!AS496*5+50</f>
        <v>55</v>
      </c>
      <c r="AC493" s="7">
        <f ca="1">IF(AND(calc_gear1!AT496=-1,calc_gear1!Z496=1),calc_gear1!AS496*5+50.5,IF(AND(calc_gear1!Y496=0,AB492-AC492=-0.5),calc_gear1!AS496*5+50.5,calc_gear1!O496*5+50.5))</f>
        <v>50.5</v>
      </c>
    </row>
    <row r="494" spans="1:29">
      <c r="A494" s="7">
        <v>493</v>
      </c>
      <c r="B494" s="7">
        <v>493</v>
      </c>
      <c r="C494" s="92" t="b">
        <v>1</v>
      </c>
      <c r="D494" s="69" t="b">
        <v>0</v>
      </c>
      <c r="E494" s="93" t="b">
        <v>0</v>
      </c>
      <c r="G494" s="7" t="b">
        <f t="shared" si="91"/>
        <v>1</v>
      </c>
      <c r="H494" s="7" t="b">
        <f t="shared" si="92"/>
        <v>0</v>
      </c>
      <c r="I494" s="7" t="b">
        <f t="shared" si="93"/>
        <v>0</v>
      </c>
      <c r="K494" s="92" t="b">
        <v>1</v>
      </c>
      <c r="L494" s="69" t="b">
        <v>0</v>
      </c>
      <c r="M494" s="93" t="b">
        <v>0</v>
      </c>
      <c r="N494" s="7">
        <v>493</v>
      </c>
      <c r="O494" s="7" t="b">
        <f t="shared" si="94"/>
        <v>1</v>
      </c>
      <c r="P494" s="7" t="b">
        <f t="shared" si="95"/>
        <v>0</v>
      </c>
      <c r="Q494" s="7" t="b">
        <f t="shared" si="96"/>
        <v>0</v>
      </c>
      <c r="S494" s="7" t="b">
        <f t="shared" si="97"/>
        <v>1</v>
      </c>
      <c r="T494" s="7" t="b">
        <f t="shared" si="98"/>
        <v>0</v>
      </c>
      <c r="U494" s="7" t="b">
        <f t="shared" si="99"/>
        <v>0</v>
      </c>
      <c r="W494" s="7">
        <f t="shared" si="100"/>
        <v>493</v>
      </c>
      <c r="X494" s="7">
        <f>'v-t_chart'!C494</f>
        <v>19.8</v>
      </c>
      <c r="Y494" s="7">
        <f t="shared" si="101"/>
        <v>105</v>
      </c>
      <c r="Z494" s="7">
        <f t="shared" si="102"/>
        <v>110</v>
      </c>
      <c r="AA494" s="7">
        <f t="shared" si="103"/>
        <v>90</v>
      </c>
      <c r="AB494" s="7">
        <f ca="1">calc_gear1!AS497*5+50</f>
        <v>55</v>
      </c>
      <c r="AC494" s="7">
        <f ca="1">IF(AND(calc_gear1!AT497=-1,calc_gear1!Z497=1),calc_gear1!AS497*5+50.5,IF(AND(calc_gear1!Y497=0,AB493-AC493=-0.5),calc_gear1!AS497*5+50.5,calc_gear1!O497*5+50.5))</f>
        <v>50.5</v>
      </c>
    </row>
    <row r="495" spans="1:29">
      <c r="A495" s="7">
        <v>494</v>
      </c>
      <c r="B495" s="7">
        <v>494</v>
      </c>
      <c r="C495" s="92" t="b">
        <v>1</v>
      </c>
      <c r="D495" s="69" t="b">
        <v>0</v>
      </c>
      <c r="E495" s="93" t="b">
        <v>0</v>
      </c>
      <c r="G495" s="7" t="b">
        <f t="shared" si="91"/>
        <v>1</v>
      </c>
      <c r="H495" s="7" t="b">
        <f t="shared" si="92"/>
        <v>0</v>
      </c>
      <c r="I495" s="7" t="b">
        <f t="shared" si="93"/>
        <v>0</v>
      </c>
      <c r="K495" s="92" t="b">
        <v>1</v>
      </c>
      <c r="L495" s="69" t="b">
        <v>0</v>
      </c>
      <c r="M495" s="93" t="b">
        <v>0</v>
      </c>
      <c r="N495" s="7">
        <v>494</v>
      </c>
      <c r="O495" s="7" t="b">
        <f t="shared" si="94"/>
        <v>1</v>
      </c>
      <c r="P495" s="7" t="b">
        <f t="shared" si="95"/>
        <v>0</v>
      </c>
      <c r="Q495" s="7" t="b">
        <f t="shared" si="96"/>
        <v>0</v>
      </c>
      <c r="S495" s="7" t="b">
        <f t="shared" si="97"/>
        <v>1</v>
      </c>
      <c r="T495" s="7" t="b">
        <f t="shared" si="98"/>
        <v>0</v>
      </c>
      <c r="U495" s="7" t="b">
        <f t="shared" si="99"/>
        <v>0</v>
      </c>
      <c r="W495" s="7">
        <f t="shared" si="100"/>
        <v>494</v>
      </c>
      <c r="X495" s="7">
        <f>'v-t_chart'!C495</f>
        <v>20.7</v>
      </c>
      <c r="Y495" s="7">
        <f t="shared" si="101"/>
        <v>105</v>
      </c>
      <c r="Z495" s="7">
        <f t="shared" si="102"/>
        <v>110</v>
      </c>
      <c r="AA495" s="7">
        <f t="shared" si="103"/>
        <v>90</v>
      </c>
      <c r="AB495" s="7">
        <f ca="1">calc_gear1!AS498*5+50</f>
        <v>55</v>
      </c>
      <c r="AC495" s="7">
        <f ca="1">IF(AND(calc_gear1!AT498=-1,calc_gear1!Z498=1),calc_gear1!AS498*5+50.5,IF(AND(calc_gear1!Y498=0,AB494-AC494=-0.5),calc_gear1!AS498*5+50.5,calc_gear1!O498*5+50.5))</f>
        <v>50.5</v>
      </c>
    </row>
    <row r="496" spans="1:29">
      <c r="A496" s="7">
        <v>495</v>
      </c>
      <c r="B496" s="7">
        <v>495</v>
      </c>
      <c r="C496" s="92" t="b">
        <v>1</v>
      </c>
      <c r="D496" s="69" t="b">
        <v>0</v>
      </c>
      <c r="E496" s="93" t="b">
        <v>0</v>
      </c>
      <c r="G496" s="7" t="b">
        <f t="shared" si="91"/>
        <v>1</v>
      </c>
      <c r="H496" s="7" t="b">
        <f t="shared" si="92"/>
        <v>0</v>
      </c>
      <c r="I496" s="7" t="b">
        <f t="shared" si="93"/>
        <v>0</v>
      </c>
      <c r="K496" s="92" t="b">
        <v>1</v>
      </c>
      <c r="L496" s="69" t="b">
        <v>0</v>
      </c>
      <c r="M496" s="93" t="b">
        <v>0</v>
      </c>
      <c r="N496" s="7">
        <v>495</v>
      </c>
      <c r="O496" s="7" t="b">
        <f t="shared" si="94"/>
        <v>1</v>
      </c>
      <c r="P496" s="7" t="b">
        <f t="shared" si="95"/>
        <v>0</v>
      </c>
      <c r="Q496" s="7" t="b">
        <f t="shared" si="96"/>
        <v>0</v>
      </c>
      <c r="S496" s="7" t="b">
        <f t="shared" si="97"/>
        <v>1</v>
      </c>
      <c r="T496" s="7" t="b">
        <f t="shared" si="98"/>
        <v>0</v>
      </c>
      <c r="U496" s="7" t="b">
        <f t="shared" si="99"/>
        <v>0</v>
      </c>
      <c r="W496" s="7">
        <f t="shared" si="100"/>
        <v>495</v>
      </c>
      <c r="X496" s="7">
        <f>'v-t_chart'!C496</f>
        <v>23.6</v>
      </c>
      <c r="Y496" s="7">
        <f t="shared" si="101"/>
        <v>105</v>
      </c>
      <c r="Z496" s="7">
        <f t="shared" si="102"/>
        <v>110</v>
      </c>
      <c r="AA496" s="7">
        <f t="shared" si="103"/>
        <v>90</v>
      </c>
      <c r="AB496" s="7">
        <f ca="1">calc_gear1!AS499*5+50</f>
        <v>55</v>
      </c>
      <c r="AC496" s="7">
        <f ca="1">IF(AND(calc_gear1!AT499=-1,calc_gear1!Z499=1),calc_gear1!AS499*5+50.5,IF(AND(calc_gear1!Y499=0,AB495-AC495=-0.5),calc_gear1!AS499*5+50.5,calc_gear1!O499*5+50.5))</f>
        <v>50.5</v>
      </c>
    </row>
    <row r="497" spans="1:29">
      <c r="A497" s="7">
        <v>496</v>
      </c>
      <c r="B497" s="7">
        <v>496</v>
      </c>
      <c r="C497" s="92" t="b">
        <v>1</v>
      </c>
      <c r="D497" s="69" t="b">
        <v>0</v>
      </c>
      <c r="E497" s="93" t="b">
        <v>0</v>
      </c>
      <c r="G497" s="7" t="b">
        <f t="shared" si="91"/>
        <v>1</v>
      </c>
      <c r="H497" s="7" t="b">
        <f t="shared" si="92"/>
        <v>0</v>
      </c>
      <c r="I497" s="7" t="b">
        <f t="shared" si="93"/>
        <v>0</v>
      </c>
      <c r="K497" s="92" t="b">
        <v>1</v>
      </c>
      <c r="L497" s="69" t="b">
        <v>0</v>
      </c>
      <c r="M497" s="93" t="b">
        <v>0</v>
      </c>
      <c r="N497" s="7">
        <v>496</v>
      </c>
      <c r="O497" s="7" t="b">
        <f t="shared" si="94"/>
        <v>1</v>
      </c>
      <c r="P497" s="7" t="b">
        <f t="shared" si="95"/>
        <v>0</v>
      </c>
      <c r="Q497" s="7" t="b">
        <f t="shared" si="96"/>
        <v>0</v>
      </c>
      <c r="S497" s="7" t="b">
        <f t="shared" si="97"/>
        <v>1</v>
      </c>
      <c r="T497" s="7" t="b">
        <f t="shared" si="98"/>
        <v>0</v>
      </c>
      <c r="U497" s="7" t="b">
        <f t="shared" si="99"/>
        <v>0</v>
      </c>
      <c r="W497" s="7">
        <f t="shared" si="100"/>
        <v>496</v>
      </c>
      <c r="X497" s="7">
        <f>'v-t_chart'!C497</f>
        <v>28.1</v>
      </c>
      <c r="Y497" s="7">
        <f t="shared" si="101"/>
        <v>105</v>
      </c>
      <c r="Z497" s="7">
        <f t="shared" si="102"/>
        <v>110</v>
      </c>
      <c r="AA497" s="7">
        <f t="shared" si="103"/>
        <v>90</v>
      </c>
      <c r="AB497" s="7">
        <f ca="1">calc_gear1!AS500*5+50</f>
        <v>55</v>
      </c>
      <c r="AC497" s="7">
        <f ca="1">IF(AND(calc_gear1!AT500=-1,calc_gear1!Z500=1),calc_gear1!AS500*5+50.5,IF(AND(calc_gear1!Y500=0,AB496-AC496=-0.5),calc_gear1!AS500*5+50.5,calc_gear1!O500*5+50.5))</f>
        <v>50.5</v>
      </c>
    </row>
    <row r="498" spans="1:29">
      <c r="A498" s="7">
        <v>497</v>
      </c>
      <c r="B498" s="7">
        <v>497</v>
      </c>
      <c r="C498" s="92" t="b">
        <v>1</v>
      </c>
      <c r="D498" s="69" t="b">
        <v>0</v>
      </c>
      <c r="E498" s="93" t="b">
        <v>0</v>
      </c>
      <c r="G498" s="7" t="b">
        <f t="shared" si="91"/>
        <v>1</v>
      </c>
      <c r="H498" s="7" t="b">
        <f t="shared" si="92"/>
        <v>0</v>
      </c>
      <c r="I498" s="7" t="b">
        <f t="shared" si="93"/>
        <v>0</v>
      </c>
      <c r="K498" s="92" t="b">
        <v>1</v>
      </c>
      <c r="L498" s="69" t="b">
        <v>0</v>
      </c>
      <c r="M498" s="93" t="b">
        <v>0</v>
      </c>
      <c r="N498" s="7">
        <v>497</v>
      </c>
      <c r="O498" s="7" t="b">
        <f t="shared" si="94"/>
        <v>1</v>
      </c>
      <c r="P498" s="7" t="b">
        <f t="shared" si="95"/>
        <v>0</v>
      </c>
      <c r="Q498" s="7" t="b">
        <f t="shared" si="96"/>
        <v>0</v>
      </c>
      <c r="S498" s="7" t="b">
        <f t="shared" si="97"/>
        <v>1</v>
      </c>
      <c r="T498" s="7" t="b">
        <f t="shared" si="98"/>
        <v>0</v>
      </c>
      <c r="U498" s="7" t="b">
        <f t="shared" si="99"/>
        <v>0</v>
      </c>
      <c r="W498" s="7">
        <f t="shared" si="100"/>
        <v>497</v>
      </c>
      <c r="X498" s="7">
        <f>'v-t_chart'!C498</f>
        <v>32.799999999999997</v>
      </c>
      <c r="Y498" s="7">
        <f t="shared" si="101"/>
        <v>105</v>
      </c>
      <c r="Z498" s="7">
        <f t="shared" si="102"/>
        <v>110</v>
      </c>
      <c r="AA498" s="7">
        <f t="shared" si="103"/>
        <v>90</v>
      </c>
      <c r="AB498" s="7">
        <f ca="1">calc_gear1!AS501*5+50</f>
        <v>55</v>
      </c>
      <c r="AC498" s="7">
        <f ca="1">IF(AND(calc_gear1!AT501=-1,calc_gear1!Z501=1),calc_gear1!AS501*5+50.5,IF(AND(calc_gear1!Y501=0,AB497-AC497=-0.5),calc_gear1!AS501*5+50.5,calc_gear1!O501*5+50.5))</f>
        <v>50.5</v>
      </c>
    </row>
    <row r="499" spans="1:29">
      <c r="A499" s="7">
        <v>498</v>
      </c>
      <c r="B499" s="7">
        <v>498</v>
      </c>
      <c r="C499" s="92" t="b">
        <v>1</v>
      </c>
      <c r="D499" s="69" t="b">
        <v>0</v>
      </c>
      <c r="E499" s="93" t="b">
        <v>0</v>
      </c>
      <c r="G499" s="7" t="b">
        <f t="shared" si="91"/>
        <v>1</v>
      </c>
      <c r="H499" s="7" t="b">
        <f t="shared" si="92"/>
        <v>0</v>
      </c>
      <c r="I499" s="7" t="b">
        <f t="shared" si="93"/>
        <v>0</v>
      </c>
      <c r="K499" s="92" t="b">
        <v>1</v>
      </c>
      <c r="L499" s="69" t="b">
        <v>0</v>
      </c>
      <c r="M499" s="93" t="b">
        <v>0</v>
      </c>
      <c r="N499" s="7">
        <v>498</v>
      </c>
      <c r="O499" s="7" t="b">
        <f t="shared" si="94"/>
        <v>1</v>
      </c>
      <c r="P499" s="7" t="b">
        <f t="shared" si="95"/>
        <v>0</v>
      </c>
      <c r="Q499" s="7" t="b">
        <f t="shared" si="96"/>
        <v>0</v>
      </c>
      <c r="S499" s="7" t="b">
        <f t="shared" si="97"/>
        <v>1</v>
      </c>
      <c r="T499" s="7" t="b">
        <f t="shared" si="98"/>
        <v>0</v>
      </c>
      <c r="U499" s="7" t="b">
        <f t="shared" si="99"/>
        <v>0</v>
      </c>
      <c r="W499" s="7">
        <f t="shared" si="100"/>
        <v>498</v>
      </c>
      <c r="X499" s="7">
        <f>'v-t_chart'!C499</f>
        <v>36.299999999999997</v>
      </c>
      <c r="Y499" s="7">
        <f t="shared" si="101"/>
        <v>105</v>
      </c>
      <c r="Z499" s="7">
        <f t="shared" si="102"/>
        <v>110</v>
      </c>
      <c r="AA499" s="7">
        <f t="shared" si="103"/>
        <v>90</v>
      </c>
      <c r="AB499" s="7">
        <f ca="1">calc_gear1!AS502*5+50</f>
        <v>55</v>
      </c>
      <c r="AC499" s="7">
        <f ca="1">IF(AND(calc_gear1!AT502=-1,calc_gear1!Z502=1),calc_gear1!AS502*5+50.5,IF(AND(calc_gear1!Y502=0,AB498-AC498=-0.5),calc_gear1!AS502*5+50.5,calc_gear1!O502*5+50.5))</f>
        <v>50.5</v>
      </c>
    </row>
    <row r="500" spans="1:29">
      <c r="A500" s="7">
        <v>499</v>
      </c>
      <c r="B500" s="7">
        <v>499</v>
      </c>
      <c r="C500" s="92" t="b">
        <v>0</v>
      </c>
      <c r="D500" s="69" t="b">
        <v>0</v>
      </c>
      <c r="E500" s="93" t="b">
        <v>1</v>
      </c>
      <c r="G500" s="7" t="b">
        <f t="shared" si="91"/>
        <v>0</v>
      </c>
      <c r="H500" s="7" t="b">
        <f t="shared" si="92"/>
        <v>0</v>
      </c>
      <c r="I500" s="7" t="b">
        <f t="shared" si="93"/>
        <v>1</v>
      </c>
      <c r="K500" s="92" t="b">
        <v>0</v>
      </c>
      <c r="L500" s="69" t="b">
        <v>0</v>
      </c>
      <c r="M500" s="93" t="b">
        <v>1</v>
      </c>
      <c r="N500" s="7">
        <v>499</v>
      </c>
      <c r="O500" s="7" t="b">
        <f t="shared" si="94"/>
        <v>0</v>
      </c>
      <c r="P500" s="7" t="b">
        <f t="shared" si="95"/>
        <v>0</v>
      </c>
      <c r="Q500" s="7" t="b">
        <f t="shared" si="96"/>
        <v>1</v>
      </c>
      <c r="S500" s="7" t="b">
        <f t="shared" si="97"/>
        <v>0</v>
      </c>
      <c r="T500" s="7" t="b">
        <f t="shared" si="98"/>
        <v>0</v>
      </c>
      <c r="U500" s="7" t="b">
        <f t="shared" si="99"/>
        <v>1</v>
      </c>
      <c r="W500" s="7">
        <f t="shared" si="100"/>
        <v>499</v>
      </c>
      <c r="X500" s="7">
        <f>'v-t_chart'!C500</f>
        <v>37.1</v>
      </c>
      <c r="Y500" s="7">
        <f t="shared" si="101"/>
        <v>100</v>
      </c>
      <c r="Z500" s="7">
        <f t="shared" si="102"/>
        <v>110</v>
      </c>
      <c r="AA500" s="7">
        <f t="shared" si="103"/>
        <v>95</v>
      </c>
      <c r="AB500" s="7">
        <f ca="1">calc_gear1!AS503*5+50</f>
        <v>55</v>
      </c>
      <c r="AC500" s="7">
        <f ca="1">IF(AND(calc_gear1!AT503=-1,calc_gear1!Z503=1),calc_gear1!AS503*5+50.5,IF(AND(calc_gear1!Y503=0,AB499-AC499=-0.5),calc_gear1!AS503*5+50.5,calc_gear1!O503*5+50.5))</f>
        <v>50.5</v>
      </c>
    </row>
    <row r="501" spans="1:29">
      <c r="A501" s="7">
        <v>500</v>
      </c>
      <c r="B501" s="7">
        <v>500</v>
      </c>
      <c r="C501" s="92" t="b">
        <v>0</v>
      </c>
      <c r="D501" s="69" t="b">
        <v>0</v>
      </c>
      <c r="E501" s="93" t="b">
        <v>1</v>
      </c>
      <c r="G501" s="7" t="b">
        <f t="shared" si="91"/>
        <v>0</v>
      </c>
      <c r="H501" s="7" t="b">
        <f t="shared" si="92"/>
        <v>0</v>
      </c>
      <c r="I501" s="7" t="b">
        <f t="shared" si="93"/>
        <v>1</v>
      </c>
      <c r="K501" s="92" t="b">
        <v>0</v>
      </c>
      <c r="L501" s="69" t="b">
        <v>0</v>
      </c>
      <c r="M501" s="93" t="b">
        <v>1</v>
      </c>
      <c r="N501" s="7">
        <v>500</v>
      </c>
      <c r="O501" s="7" t="b">
        <f t="shared" si="94"/>
        <v>0</v>
      </c>
      <c r="P501" s="7" t="b">
        <f t="shared" si="95"/>
        <v>0</v>
      </c>
      <c r="Q501" s="7" t="b">
        <f t="shared" si="96"/>
        <v>1</v>
      </c>
      <c r="S501" s="7" t="b">
        <f t="shared" si="97"/>
        <v>0</v>
      </c>
      <c r="T501" s="7" t="b">
        <f t="shared" si="98"/>
        <v>0</v>
      </c>
      <c r="U501" s="7" t="b">
        <f t="shared" si="99"/>
        <v>1</v>
      </c>
      <c r="W501" s="7">
        <f t="shared" si="100"/>
        <v>500</v>
      </c>
      <c r="X501" s="7">
        <f>'v-t_chart'!C501</f>
        <v>35.1</v>
      </c>
      <c r="Y501" s="7">
        <f t="shared" si="101"/>
        <v>100</v>
      </c>
      <c r="Z501" s="7">
        <f t="shared" si="102"/>
        <v>110</v>
      </c>
      <c r="AA501" s="7">
        <f t="shared" si="103"/>
        <v>95</v>
      </c>
      <c r="AB501" s="7">
        <f ca="1">calc_gear1!AS504*5+50</f>
        <v>55</v>
      </c>
      <c r="AC501" s="7">
        <f ca="1">IF(AND(calc_gear1!AT504=-1,calc_gear1!Z504=1),calc_gear1!AS504*5+50.5,IF(AND(calc_gear1!Y504=0,AB500-AC500=-0.5),calc_gear1!AS504*5+50.5,calc_gear1!O504*5+50.5))</f>
        <v>50.5</v>
      </c>
    </row>
    <row r="502" spans="1:29">
      <c r="A502" s="7">
        <v>501</v>
      </c>
      <c r="B502" s="7">
        <v>501</v>
      </c>
      <c r="C502" s="92" t="b">
        <v>0</v>
      </c>
      <c r="D502" s="69" t="b">
        <v>0</v>
      </c>
      <c r="E502" s="93" t="b">
        <v>1</v>
      </c>
      <c r="G502" s="7" t="b">
        <f t="shared" si="91"/>
        <v>0</v>
      </c>
      <c r="H502" s="7" t="b">
        <f t="shared" si="92"/>
        <v>0</v>
      </c>
      <c r="I502" s="7" t="b">
        <f t="shared" si="93"/>
        <v>1</v>
      </c>
      <c r="K502" s="92" t="b">
        <v>0</v>
      </c>
      <c r="L502" s="69" t="b">
        <v>0</v>
      </c>
      <c r="M502" s="93" t="b">
        <v>1</v>
      </c>
      <c r="N502" s="7">
        <v>501</v>
      </c>
      <c r="O502" s="7" t="b">
        <f t="shared" si="94"/>
        <v>0</v>
      </c>
      <c r="P502" s="7" t="b">
        <f t="shared" si="95"/>
        <v>0</v>
      </c>
      <c r="Q502" s="7" t="b">
        <f t="shared" si="96"/>
        <v>1</v>
      </c>
      <c r="S502" s="7" t="b">
        <f t="shared" si="97"/>
        <v>0</v>
      </c>
      <c r="T502" s="7" t="b">
        <f t="shared" si="98"/>
        <v>0</v>
      </c>
      <c r="U502" s="7" t="b">
        <f t="shared" si="99"/>
        <v>1</v>
      </c>
      <c r="W502" s="7">
        <f t="shared" si="100"/>
        <v>501</v>
      </c>
      <c r="X502" s="7">
        <f>'v-t_chart'!C502</f>
        <v>31.1</v>
      </c>
      <c r="Y502" s="7">
        <f t="shared" si="101"/>
        <v>100</v>
      </c>
      <c r="Z502" s="7">
        <f t="shared" si="102"/>
        <v>110</v>
      </c>
      <c r="AA502" s="7">
        <f t="shared" si="103"/>
        <v>95</v>
      </c>
      <c r="AB502" s="7">
        <f ca="1">calc_gear1!AS505*5+50</f>
        <v>55</v>
      </c>
      <c r="AC502" s="7">
        <f ca="1">IF(AND(calc_gear1!AT505=-1,calc_gear1!Z505=1),calc_gear1!AS505*5+50.5,IF(AND(calc_gear1!Y505=0,AB501-AC501=-0.5),calc_gear1!AS505*5+50.5,calc_gear1!O505*5+50.5))</f>
        <v>50.5</v>
      </c>
    </row>
    <row r="503" spans="1:29">
      <c r="A503" s="7">
        <v>502</v>
      </c>
      <c r="B503" s="7">
        <v>502</v>
      </c>
      <c r="C503" s="92" t="b">
        <v>0</v>
      </c>
      <c r="D503" s="69" t="b">
        <v>0</v>
      </c>
      <c r="E503" s="93" t="b">
        <v>1</v>
      </c>
      <c r="G503" s="7" t="b">
        <f t="shared" si="91"/>
        <v>0</v>
      </c>
      <c r="H503" s="7" t="b">
        <f t="shared" si="92"/>
        <v>0</v>
      </c>
      <c r="I503" s="7" t="b">
        <f t="shared" si="93"/>
        <v>1</v>
      </c>
      <c r="K503" s="92" t="b">
        <v>0</v>
      </c>
      <c r="L503" s="69" t="b">
        <v>0</v>
      </c>
      <c r="M503" s="93" t="b">
        <v>1</v>
      </c>
      <c r="N503" s="7">
        <v>502</v>
      </c>
      <c r="O503" s="7" t="b">
        <f t="shared" si="94"/>
        <v>0</v>
      </c>
      <c r="P503" s="7" t="b">
        <f t="shared" si="95"/>
        <v>0</v>
      </c>
      <c r="Q503" s="7" t="b">
        <f t="shared" si="96"/>
        <v>1</v>
      </c>
      <c r="S503" s="7" t="b">
        <f t="shared" si="97"/>
        <v>0</v>
      </c>
      <c r="T503" s="7" t="b">
        <f t="shared" si="98"/>
        <v>0</v>
      </c>
      <c r="U503" s="7" t="b">
        <f t="shared" si="99"/>
        <v>1</v>
      </c>
      <c r="W503" s="7">
        <f t="shared" si="100"/>
        <v>502</v>
      </c>
      <c r="X503" s="7">
        <f>'v-t_chart'!C503</f>
        <v>28</v>
      </c>
      <c r="Y503" s="7">
        <f t="shared" si="101"/>
        <v>100</v>
      </c>
      <c r="Z503" s="7">
        <f t="shared" si="102"/>
        <v>110</v>
      </c>
      <c r="AA503" s="7">
        <f t="shared" si="103"/>
        <v>95</v>
      </c>
      <c r="AB503" s="7">
        <f ca="1">calc_gear1!AS506*5+50</f>
        <v>55</v>
      </c>
      <c r="AC503" s="7">
        <f ca="1">IF(AND(calc_gear1!AT506=-1,calc_gear1!Z506=1),calc_gear1!AS506*5+50.5,IF(AND(calc_gear1!Y506=0,AB502-AC502=-0.5),calc_gear1!AS506*5+50.5,calc_gear1!O506*5+50.5))</f>
        <v>50.5</v>
      </c>
    </row>
    <row r="504" spans="1:29">
      <c r="A504" s="7">
        <v>503</v>
      </c>
      <c r="B504" s="7">
        <v>503</v>
      </c>
      <c r="C504" s="92" t="b">
        <v>1</v>
      </c>
      <c r="D504" s="69" t="b">
        <v>0</v>
      </c>
      <c r="E504" s="93" t="b">
        <v>0</v>
      </c>
      <c r="G504" s="7" t="b">
        <f t="shared" si="91"/>
        <v>1</v>
      </c>
      <c r="H504" s="7" t="b">
        <f t="shared" si="92"/>
        <v>0</v>
      </c>
      <c r="I504" s="7" t="b">
        <f t="shared" si="93"/>
        <v>0</v>
      </c>
      <c r="K504" s="92" t="b">
        <v>1</v>
      </c>
      <c r="L504" s="69" t="b">
        <v>0</v>
      </c>
      <c r="M504" s="93" t="b">
        <v>0</v>
      </c>
      <c r="N504" s="7">
        <v>503</v>
      </c>
      <c r="O504" s="7" t="b">
        <f t="shared" si="94"/>
        <v>1</v>
      </c>
      <c r="P504" s="7" t="b">
        <f t="shared" si="95"/>
        <v>0</v>
      </c>
      <c r="Q504" s="7" t="b">
        <f t="shared" si="96"/>
        <v>0</v>
      </c>
      <c r="S504" s="7" t="b">
        <f t="shared" si="97"/>
        <v>1</v>
      </c>
      <c r="T504" s="7" t="b">
        <f t="shared" si="98"/>
        <v>0</v>
      </c>
      <c r="U504" s="7" t="b">
        <f t="shared" si="99"/>
        <v>0</v>
      </c>
      <c r="W504" s="7">
        <f t="shared" si="100"/>
        <v>503</v>
      </c>
      <c r="X504" s="7">
        <f>'v-t_chart'!C504</f>
        <v>27.5</v>
      </c>
      <c r="Y504" s="7">
        <f t="shared" si="101"/>
        <v>105</v>
      </c>
      <c r="Z504" s="7">
        <f t="shared" si="102"/>
        <v>110</v>
      </c>
      <c r="AA504" s="7">
        <f t="shared" si="103"/>
        <v>90</v>
      </c>
      <c r="AB504" s="7">
        <f ca="1">calc_gear1!AS507*5+50</f>
        <v>55</v>
      </c>
      <c r="AC504" s="7">
        <f ca="1">IF(AND(calc_gear1!AT507=-1,calc_gear1!Z507=1),calc_gear1!AS507*5+50.5,IF(AND(calc_gear1!Y507=0,AB503-AC503=-0.5),calc_gear1!AS507*5+50.5,calc_gear1!O507*5+50.5))</f>
        <v>50.5</v>
      </c>
    </row>
    <row r="505" spans="1:29">
      <c r="A505" s="7">
        <v>504</v>
      </c>
      <c r="B505" s="7">
        <v>504</v>
      </c>
      <c r="C505" s="92" t="b">
        <v>1</v>
      </c>
      <c r="D505" s="69" t="b">
        <v>0</v>
      </c>
      <c r="E505" s="93" t="b">
        <v>0</v>
      </c>
      <c r="G505" s="7" t="b">
        <f t="shared" si="91"/>
        <v>1</v>
      </c>
      <c r="H505" s="7" t="b">
        <f t="shared" si="92"/>
        <v>0</v>
      </c>
      <c r="I505" s="7" t="b">
        <f t="shared" si="93"/>
        <v>0</v>
      </c>
      <c r="K505" s="92" t="b">
        <v>1</v>
      </c>
      <c r="L505" s="69" t="b">
        <v>0</v>
      </c>
      <c r="M505" s="93" t="b">
        <v>0</v>
      </c>
      <c r="N505" s="7">
        <v>504</v>
      </c>
      <c r="O505" s="7" t="b">
        <f t="shared" si="94"/>
        <v>1</v>
      </c>
      <c r="P505" s="7" t="b">
        <f t="shared" si="95"/>
        <v>0</v>
      </c>
      <c r="Q505" s="7" t="b">
        <f t="shared" si="96"/>
        <v>0</v>
      </c>
      <c r="S505" s="7" t="b">
        <f t="shared" si="97"/>
        <v>1</v>
      </c>
      <c r="T505" s="7" t="b">
        <f t="shared" si="98"/>
        <v>0</v>
      </c>
      <c r="U505" s="7" t="b">
        <f t="shared" si="99"/>
        <v>0</v>
      </c>
      <c r="W505" s="7">
        <f t="shared" si="100"/>
        <v>504</v>
      </c>
      <c r="X505" s="7">
        <f>'v-t_chart'!C505</f>
        <v>29.5</v>
      </c>
      <c r="Y505" s="7">
        <f t="shared" si="101"/>
        <v>105</v>
      </c>
      <c r="Z505" s="7">
        <f t="shared" si="102"/>
        <v>110</v>
      </c>
      <c r="AA505" s="7">
        <f t="shared" si="103"/>
        <v>90</v>
      </c>
      <c r="AB505" s="7">
        <f ca="1">calc_gear1!AS508*5+50</f>
        <v>55</v>
      </c>
      <c r="AC505" s="7">
        <f ca="1">IF(AND(calc_gear1!AT508=-1,calc_gear1!Z508=1),calc_gear1!AS508*5+50.5,IF(AND(calc_gear1!Y508=0,AB504-AC504=-0.5),calc_gear1!AS508*5+50.5,calc_gear1!O508*5+50.5))</f>
        <v>50.5</v>
      </c>
    </row>
    <row r="506" spans="1:29">
      <c r="A506" s="7">
        <v>505</v>
      </c>
      <c r="B506" s="7">
        <v>505</v>
      </c>
      <c r="C506" s="92" t="b">
        <v>1</v>
      </c>
      <c r="D506" s="69" t="b">
        <v>0</v>
      </c>
      <c r="E506" s="93" t="b">
        <v>0</v>
      </c>
      <c r="G506" s="7" t="b">
        <f t="shared" si="91"/>
        <v>1</v>
      </c>
      <c r="H506" s="7" t="b">
        <f t="shared" si="92"/>
        <v>0</v>
      </c>
      <c r="I506" s="7" t="b">
        <f t="shared" si="93"/>
        <v>0</v>
      </c>
      <c r="K506" s="92" t="b">
        <v>1</v>
      </c>
      <c r="L506" s="69" t="b">
        <v>0</v>
      </c>
      <c r="M506" s="93" t="b">
        <v>0</v>
      </c>
      <c r="N506" s="7">
        <v>505</v>
      </c>
      <c r="O506" s="7" t="b">
        <f t="shared" si="94"/>
        <v>1</v>
      </c>
      <c r="P506" s="7" t="b">
        <f t="shared" si="95"/>
        <v>0</v>
      </c>
      <c r="Q506" s="7" t="b">
        <f t="shared" si="96"/>
        <v>0</v>
      </c>
      <c r="S506" s="7" t="b">
        <f t="shared" si="97"/>
        <v>1</v>
      </c>
      <c r="T506" s="7" t="b">
        <f t="shared" si="98"/>
        <v>0</v>
      </c>
      <c r="U506" s="7" t="b">
        <f t="shared" si="99"/>
        <v>0</v>
      </c>
      <c r="W506" s="7">
        <f t="shared" si="100"/>
        <v>505</v>
      </c>
      <c r="X506" s="7">
        <f>'v-t_chart'!C506</f>
        <v>34</v>
      </c>
      <c r="Y506" s="7">
        <f t="shared" si="101"/>
        <v>105</v>
      </c>
      <c r="Z506" s="7">
        <f t="shared" si="102"/>
        <v>110</v>
      </c>
      <c r="AA506" s="7">
        <f t="shared" si="103"/>
        <v>90</v>
      </c>
      <c r="AB506" s="7">
        <f ca="1">calc_gear1!AS509*5+50</f>
        <v>55</v>
      </c>
      <c r="AC506" s="7">
        <f ca="1">IF(AND(calc_gear1!AT509=-1,calc_gear1!Z509=1),calc_gear1!AS509*5+50.5,IF(AND(calc_gear1!Y509=0,AB505-AC505=-0.5),calc_gear1!AS509*5+50.5,calc_gear1!O509*5+50.5))</f>
        <v>50.5</v>
      </c>
    </row>
    <row r="507" spans="1:29">
      <c r="A507" s="7">
        <v>506</v>
      </c>
      <c r="B507" s="7">
        <v>506</v>
      </c>
      <c r="C507" s="92" t="b">
        <v>1</v>
      </c>
      <c r="D507" s="69" t="b">
        <v>0</v>
      </c>
      <c r="E507" s="93" t="b">
        <v>0</v>
      </c>
      <c r="G507" s="7" t="b">
        <f t="shared" si="91"/>
        <v>1</v>
      </c>
      <c r="H507" s="7" t="b">
        <f t="shared" si="92"/>
        <v>0</v>
      </c>
      <c r="I507" s="7" t="b">
        <f t="shared" si="93"/>
        <v>0</v>
      </c>
      <c r="K507" s="92" t="b">
        <v>1</v>
      </c>
      <c r="L507" s="69" t="b">
        <v>0</v>
      </c>
      <c r="M507" s="93" t="b">
        <v>0</v>
      </c>
      <c r="N507" s="7">
        <v>506</v>
      </c>
      <c r="O507" s="7" t="b">
        <f t="shared" si="94"/>
        <v>1</v>
      </c>
      <c r="P507" s="7" t="b">
        <f t="shared" si="95"/>
        <v>0</v>
      </c>
      <c r="Q507" s="7" t="b">
        <f t="shared" si="96"/>
        <v>0</v>
      </c>
      <c r="S507" s="7" t="b">
        <f t="shared" si="97"/>
        <v>1</v>
      </c>
      <c r="T507" s="7" t="b">
        <f t="shared" si="98"/>
        <v>0</v>
      </c>
      <c r="U507" s="7" t="b">
        <f t="shared" si="99"/>
        <v>0</v>
      </c>
      <c r="W507" s="7">
        <f t="shared" si="100"/>
        <v>506</v>
      </c>
      <c r="X507" s="7">
        <f>'v-t_chart'!C507</f>
        <v>37</v>
      </c>
      <c r="Y507" s="7">
        <f t="shared" si="101"/>
        <v>105</v>
      </c>
      <c r="Z507" s="7">
        <f t="shared" si="102"/>
        <v>110</v>
      </c>
      <c r="AA507" s="7">
        <f t="shared" si="103"/>
        <v>90</v>
      </c>
      <c r="AB507" s="7">
        <f ca="1">calc_gear1!AS510*5+50</f>
        <v>55</v>
      </c>
      <c r="AC507" s="7">
        <f ca="1">IF(AND(calc_gear1!AT510=-1,calc_gear1!Z510=1),calc_gear1!AS510*5+50.5,IF(AND(calc_gear1!Y510=0,AB506-AC506=-0.5),calc_gear1!AS510*5+50.5,calc_gear1!O510*5+50.5))</f>
        <v>50.5</v>
      </c>
    </row>
    <row r="508" spans="1:29">
      <c r="A508" s="7">
        <v>507</v>
      </c>
      <c r="B508" s="7">
        <v>507</v>
      </c>
      <c r="C508" s="92" t="b">
        <v>0</v>
      </c>
      <c r="D508" s="69" t="b">
        <v>0</v>
      </c>
      <c r="E508" s="93" t="b">
        <v>1</v>
      </c>
      <c r="G508" s="7" t="b">
        <f t="shared" si="91"/>
        <v>0</v>
      </c>
      <c r="H508" s="7" t="b">
        <f t="shared" si="92"/>
        <v>0</v>
      </c>
      <c r="I508" s="7" t="b">
        <f t="shared" si="93"/>
        <v>1</v>
      </c>
      <c r="K508" s="92" t="b">
        <v>0</v>
      </c>
      <c r="L508" s="69" t="b">
        <v>0</v>
      </c>
      <c r="M508" s="93" t="b">
        <v>1</v>
      </c>
      <c r="N508" s="7">
        <v>507</v>
      </c>
      <c r="O508" s="7" t="b">
        <f t="shared" si="94"/>
        <v>0</v>
      </c>
      <c r="P508" s="7" t="b">
        <f t="shared" si="95"/>
        <v>0</v>
      </c>
      <c r="Q508" s="7" t="b">
        <f t="shared" si="96"/>
        <v>1</v>
      </c>
      <c r="S508" s="7" t="b">
        <f t="shared" si="97"/>
        <v>0</v>
      </c>
      <c r="T508" s="7" t="b">
        <f t="shared" si="98"/>
        <v>0</v>
      </c>
      <c r="U508" s="7" t="b">
        <f t="shared" si="99"/>
        <v>1</v>
      </c>
      <c r="W508" s="7">
        <f t="shared" si="100"/>
        <v>507</v>
      </c>
      <c r="X508" s="7">
        <f>'v-t_chart'!C508</f>
        <v>38</v>
      </c>
      <c r="Y508" s="7">
        <f t="shared" si="101"/>
        <v>100</v>
      </c>
      <c r="Z508" s="7">
        <f t="shared" si="102"/>
        <v>110</v>
      </c>
      <c r="AA508" s="7">
        <f t="shared" si="103"/>
        <v>95</v>
      </c>
      <c r="AB508" s="7">
        <f ca="1">calc_gear1!AS511*5+50</f>
        <v>55</v>
      </c>
      <c r="AC508" s="7">
        <f ca="1">IF(AND(calc_gear1!AT511=-1,calc_gear1!Z511=1),calc_gear1!AS511*5+50.5,IF(AND(calc_gear1!Y511=0,AB507-AC507=-0.5),calc_gear1!AS511*5+50.5,calc_gear1!O511*5+50.5))</f>
        <v>50.5</v>
      </c>
    </row>
    <row r="509" spans="1:29">
      <c r="A509" s="7">
        <v>508</v>
      </c>
      <c r="B509" s="7">
        <v>508</v>
      </c>
      <c r="C509" s="92" t="b">
        <v>0</v>
      </c>
      <c r="D509" s="69" t="b">
        <v>0</v>
      </c>
      <c r="E509" s="93" t="b">
        <v>1</v>
      </c>
      <c r="G509" s="7" t="b">
        <f t="shared" si="91"/>
        <v>0</v>
      </c>
      <c r="H509" s="7" t="b">
        <f t="shared" si="92"/>
        <v>0</v>
      </c>
      <c r="I509" s="7" t="b">
        <f t="shared" si="93"/>
        <v>1</v>
      </c>
      <c r="K509" s="92" t="b">
        <v>0</v>
      </c>
      <c r="L509" s="69" t="b">
        <v>0</v>
      </c>
      <c r="M509" s="93" t="b">
        <v>1</v>
      </c>
      <c r="N509" s="7">
        <v>508</v>
      </c>
      <c r="O509" s="7" t="b">
        <f t="shared" si="94"/>
        <v>0</v>
      </c>
      <c r="P509" s="7" t="b">
        <f t="shared" si="95"/>
        <v>0</v>
      </c>
      <c r="Q509" s="7" t="b">
        <f t="shared" si="96"/>
        <v>1</v>
      </c>
      <c r="S509" s="7" t="b">
        <f t="shared" si="97"/>
        <v>0</v>
      </c>
      <c r="T509" s="7" t="b">
        <f t="shared" si="98"/>
        <v>0</v>
      </c>
      <c r="U509" s="7" t="b">
        <f t="shared" si="99"/>
        <v>1</v>
      </c>
      <c r="W509" s="7">
        <f t="shared" si="100"/>
        <v>508</v>
      </c>
      <c r="X509" s="7">
        <f>'v-t_chart'!C509</f>
        <v>36.1</v>
      </c>
      <c r="Y509" s="7">
        <f t="shared" si="101"/>
        <v>100</v>
      </c>
      <c r="Z509" s="7">
        <f t="shared" si="102"/>
        <v>110</v>
      </c>
      <c r="AA509" s="7">
        <f t="shared" si="103"/>
        <v>95</v>
      </c>
      <c r="AB509" s="7">
        <f ca="1">calc_gear1!AS512*5+50</f>
        <v>55</v>
      </c>
      <c r="AC509" s="7">
        <f ca="1">IF(AND(calc_gear1!AT512=-1,calc_gear1!Z512=1),calc_gear1!AS512*5+50.5,IF(AND(calc_gear1!Y512=0,AB508-AC508=-0.5),calc_gear1!AS512*5+50.5,calc_gear1!O512*5+50.5))</f>
        <v>50.5</v>
      </c>
    </row>
    <row r="510" spans="1:29">
      <c r="A510" s="7">
        <v>509</v>
      </c>
      <c r="B510" s="7">
        <v>509</v>
      </c>
      <c r="C510" s="92" t="b">
        <v>0</v>
      </c>
      <c r="D510" s="69" t="b">
        <v>0</v>
      </c>
      <c r="E510" s="93" t="b">
        <v>1</v>
      </c>
      <c r="G510" s="7" t="b">
        <f t="shared" si="91"/>
        <v>0</v>
      </c>
      <c r="H510" s="7" t="b">
        <f t="shared" si="92"/>
        <v>0</v>
      </c>
      <c r="I510" s="7" t="b">
        <f t="shared" si="93"/>
        <v>1</v>
      </c>
      <c r="K510" s="92" t="b">
        <v>0</v>
      </c>
      <c r="L510" s="69" t="b">
        <v>0</v>
      </c>
      <c r="M510" s="93" t="b">
        <v>1</v>
      </c>
      <c r="N510" s="7">
        <v>509</v>
      </c>
      <c r="O510" s="7" t="b">
        <f t="shared" si="94"/>
        <v>0</v>
      </c>
      <c r="P510" s="7" t="b">
        <f t="shared" si="95"/>
        <v>0</v>
      </c>
      <c r="Q510" s="7" t="b">
        <f t="shared" si="96"/>
        <v>1</v>
      </c>
      <c r="S510" s="7" t="b">
        <f t="shared" si="97"/>
        <v>0</v>
      </c>
      <c r="T510" s="7" t="b">
        <f t="shared" si="98"/>
        <v>0</v>
      </c>
      <c r="U510" s="7" t="b">
        <f t="shared" si="99"/>
        <v>1</v>
      </c>
      <c r="W510" s="7">
        <f t="shared" si="100"/>
        <v>509</v>
      </c>
      <c r="X510" s="7">
        <f>'v-t_chart'!C510</f>
        <v>31.5</v>
      </c>
      <c r="Y510" s="7">
        <f t="shared" si="101"/>
        <v>100</v>
      </c>
      <c r="Z510" s="7">
        <f t="shared" si="102"/>
        <v>110</v>
      </c>
      <c r="AA510" s="7">
        <f t="shared" si="103"/>
        <v>95</v>
      </c>
      <c r="AB510" s="7">
        <f ca="1">calc_gear1!AS513*5+50</f>
        <v>55</v>
      </c>
      <c r="AC510" s="7">
        <f ca="1">IF(AND(calc_gear1!AT513=-1,calc_gear1!Z513=1),calc_gear1!AS513*5+50.5,IF(AND(calc_gear1!Y513=0,AB509-AC509=-0.5),calc_gear1!AS513*5+50.5,calc_gear1!O513*5+50.5))</f>
        <v>50.5</v>
      </c>
    </row>
    <row r="511" spans="1:29">
      <c r="A511" s="7">
        <v>510</v>
      </c>
      <c r="B511" s="7">
        <v>510</v>
      </c>
      <c r="C511" s="92" t="b">
        <v>0</v>
      </c>
      <c r="D511" s="69" t="b">
        <v>0</v>
      </c>
      <c r="E511" s="93" t="b">
        <v>1</v>
      </c>
      <c r="G511" s="7" t="b">
        <f t="shared" si="91"/>
        <v>0</v>
      </c>
      <c r="H511" s="7" t="b">
        <f t="shared" si="92"/>
        <v>0</v>
      </c>
      <c r="I511" s="7" t="b">
        <f t="shared" si="93"/>
        <v>1</v>
      </c>
      <c r="K511" s="92" t="b">
        <v>0</v>
      </c>
      <c r="L511" s="69" t="b">
        <v>0</v>
      </c>
      <c r="M511" s="93" t="b">
        <v>1</v>
      </c>
      <c r="N511" s="7">
        <v>510</v>
      </c>
      <c r="O511" s="7" t="b">
        <f t="shared" si="94"/>
        <v>0</v>
      </c>
      <c r="P511" s="7" t="b">
        <f t="shared" si="95"/>
        <v>0</v>
      </c>
      <c r="Q511" s="7" t="b">
        <f t="shared" si="96"/>
        <v>1</v>
      </c>
      <c r="S511" s="7" t="b">
        <f t="shared" si="97"/>
        <v>0</v>
      </c>
      <c r="T511" s="7" t="b">
        <f t="shared" si="98"/>
        <v>0</v>
      </c>
      <c r="U511" s="7" t="b">
        <f t="shared" si="99"/>
        <v>1</v>
      </c>
      <c r="W511" s="7">
        <f t="shared" si="100"/>
        <v>510</v>
      </c>
      <c r="X511" s="7">
        <f>'v-t_chart'!C511</f>
        <v>24.5</v>
      </c>
      <c r="Y511" s="7">
        <f t="shared" si="101"/>
        <v>100</v>
      </c>
      <c r="Z511" s="7">
        <f t="shared" si="102"/>
        <v>110</v>
      </c>
      <c r="AA511" s="7">
        <f t="shared" si="103"/>
        <v>95</v>
      </c>
      <c r="AB511" s="7">
        <f ca="1">calc_gear1!AS514*5+50</f>
        <v>55</v>
      </c>
      <c r="AC511" s="7">
        <f ca="1">IF(AND(calc_gear1!AT514=-1,calc_gear1!Z514=1),calc_gear1!AS514*5+50.5,IF(AND(calc_gear1!Y514=0,AB510-AC510=-0.5),calc_gear1!AS514*5+50.5,calc_gear1!O514*5+50.5))</f>
        <v>50.5</v>
      </c>
    </row>
    <row r="512" spans="1:29">
      <c r="A512" s="7">
        <v>511</v>
      </c>
      <c r="B512" s="7">
        <v>511</v>
      </c>
      <c r="C512" s="92" t="b">
        <v>0</v>
      </c>
      <c r="D512" s="69" t="b">
        <v>0</v>
      </c>
      <c r="E512" s="93" t="b">
        <v>1</v>
      </c>
      <c r="G512" s="7" t="b">
        <f t="shared" si="91"/>
        <v>0</v>
      </c>
      <c r="H512" s="7" t="b">
        <f t="shared" si="92"/>
        <v>0</v>
      </c>
      <c r="I512" s="7" t="b">
        <f t="shared" si="93"/>
        <v>1</v>
      </c>
      <c r="K512" s="92" t="b">
        <v>0</v>
      </c>
      <c r="L512" s="69" t="b">
        <v>0</v>
      </c>
      <c r="M512" s="93" t="b">
        <v>1</v>
      </c>
      <c r="N512" s="7">
        <v>511</v>
      </c>
      <c r="O512" s="7" t="b">
        <f t="shared" si="94"/>
        <v>0</v>
      </c>
      <c r="P512" s="7" t="b">
        <f t="shared" si="95"/>
        <v>0</v>
      </c>
      <c r="Q512" s="7" t="b">
        <f t="shared" si="96"/>
        <v>1</v>
      </c>
      <c r="S512" s="7" t="b">
        <f t="shared" si="97"/>
        <v>0</v>
      </c>
      <c r="T512" s="7" t="b">
        <f t="shared" si="98"/>
        <v>0</v>
      </c>
      <c r="U512" s="7" t="b">
        <f t="shared" si="99"/>
        <v>1</v>
      </c>
      <c r="W512" s="7">
        <f t="shared" si="100"/>
        <v>511</v>
      </c>
      <c r="X512" s="7">
        <f>'v-t_chart'!C512</f>
        <v>17.5</v>
      </c>
      <c r="Y512" s="7">
        <f t="shared" si="101"/>
        <v>100</v>
      </c>
      <c r="Z512" s="7">
        <f t="shared" si="102"/>
        <v>110</v>
      </c>
      <c r="AA512" s="7">
        <f t="shared" si="103"/>
        <v>95</v>
      </c>
      <c r="AB512" s="7">
        <f ca="1">calc_gear1!AS515*5+50</f>
        <v>55</v>
      </c>
      <c r="AC512" s="7">
        <f ca="1">IF(AND(calc_gear1!AT515=-1,calc_gear1!Z515=1),calc_gear1!AS515*5+50.5,IF(AND(calc_gear1!Y515=0,AB511-AC511=-0.5),calc_gear1!AS515*5+50.5,calc_gear1!O515*5+50.5))</f>
        <v>50.5</v>
      </c>
    </row>
    <row r="513" spans="1:29">
      <c r="A513" s="7">
        <v>512</v>
      </c>
      <c r="B513" s="7">
        <v>512</v>
      </c>
      <c r="C513" s="92" t="b">
        <v>0</v>
      </c>
      <c r="D513" s="69" t="b">
        <v>0</v>
      </c>
      <c r="E513" s="93" t="b">
        <v>1</v>
      </c>
      <c r="G513" s="7" t="b">
        <f t="shared" si="91"/>
        <v>0</v>
      </c>
      <c r="H513" s="7" t="b">
        <f t="shared" si="92"/>
        <v>0</v>
      </c>
      <c r="I513" s="7" t="b">
        <f t="shared" si="93"/>
        <v>1</v>
      </c>
      <c r="K513" s="92" t="b">
        <v>0</v>
      </c>
      <c r="L513" s="69" t="b">
        <v>0</v>
      </c>
      <c r="M513" s="93" t="b">
        <v>1</v>
      </c>
      <c r="N513" s="7">
        <v>512</v>
      </c>
      <c r="O513" s="7" t="b">
        <f t="shared" si="94"/>
        <v>0</v>
      </c>
      <c r="P513" s="7" t="b">
        <f t="shared" si="95"/>
        <v>0</v>
      </c>
      <c r="Q513" s="7" t="b">
        <f t="shared" si="96"/>
        <v>1</v>
      </c>
      <c r="S513" s="7" t="b">
        <f t="shared" si="97"/>
        <v>0</v>
      </c>
      <c r="T513" s="7" t="b">
        <f t="shared" si="98"/>
        <v>0</v>
      </c>
      <c r="U513" s="7" t="b">
        <f t="shared" si="99"/>
        <v>1</v>
      </c>
      <c r="W513" s="7">
        <f t="shared" si="100"/>
        <v>512</v>
      </c>
      <c r="X513" s="7">
        <f>'v-t_chart'!C513</f>
        <v>10.5</v>
      </c>
      <c r="Y513" s="7">
        <f t="shared" si="101"/>
        <v>100</v>
      </c>
      <c r="Z513" s="7">
        <f t="shared" si="102"/>
        <v>110</v>
      </c>
      <c r="AA513" s="7">
        <f t="shared" si="103"/>
        <v>95</v>
      </c>
      <c r="AB513" s="7">
        <f ca="1">calc_gear1!AS516*5+50</f>
        <v>55</v>
      </c>
      <c r="AC513" s="7">
        <f ca="1">IF(AND(calc_gear1!AT516=-1,calc_gear1!Z516=1),calc_gear1!AS516*5+50.5,IF(AND(calc_gear1!Y516=0,AB512-AC512=-0.5),calc_gear1!AS516*5+50.5,calc_gear1!O516*5+50.5))</f>
        <v>50.5</v>
      </c>
    </row>
    <row r="514" spans="1:29">
      <c r="A514" s="7">
        <v>513</v>
      </c>
      <c r="B514" s="7">
        <v>513</v>
      </c>
      <c r="C514" s="92" t="b">
        <v>0</v>
      </c>
      <c r="D514" s="69" t="b">
        <v>0</v>
      </c>
      <c r="E514" s="93" t="b">
        <v>1</v>
      </c>
      <c r="G514" s="7" t="b">
        <f t="shared" si="91"/>
        <v>0</v>
      </c>
      <c r="H514" s="7" t="b">
        <f t="shared" si="92"/>
        <v>0</v>
      </c>
      <c r="I514" s="7" t="b">
        <f t="shared" si="93"/>
        <v>1</v>
      </c>
      <c r="K514" s="92" t="b">
        <v>0</v>
      </c>
      <c r="L514" s="69" t="b">
        <v>0</v>
      </c>
      <c r="M514" s="93" t="b">
        <v>1</v>
      </c>
      <c r="N514" s="7">
        <v>513</v>
      </c>
      <c r="O514" s="7" t="b">
        <f t="shared" si="94"/>
        <v>0</v>
      </c>
      <c r="P514" s="7" t="b">
        <f t="shared" si="95"/>
        <v>0</v>
      </c>
      <c r="Q514" s="7" t="b">
        <f t="shared" si="96"/>
        <v>1</v>
      </c>
      <c r="S514" s="7" t="b">
        <f t="shared" si="97"/>
        <v>0</v>
      </c>
      <c r="T514" s="7" t="b">
        <f t="shared" si="98"/>
        <v>0</v>
      </c>
      <c r="U514" s="7" t="b">
        <f t="shared" si="99"/>
        <v>1</v>
      </c>
      <c r="W514" s="7">
        <f t="shared" si="100"/>
        <v>513</v>
      </c>
      <c r="X514" s="7">
        <f>'v-t_chart'!C514</f>
        <v>4.5</v>
      </c>
      <c r="Y514" s="7">
        <f t="shared" si="101"/>
        <v>100</v>
      </c>
      <c r="Z514" s="7">
        <f t="shared" si="102"/>
        <v>110</v>
      </c>
      <c r="AA514" s="7">
        <f t="shared" si="103"/>
        <v>95</v>
      </c>
      <c r="AB514" s="7">
        <f ca="1">calc_gear1!AS517*5+50</f>
        <v>55</v>
      </c>
      <c r="AC514" s="7">
        <f ca="1">IF(AND(calc_gear1!AT517=-1,calc_gear1!Z517=1),calc_gear1!AS517*5+50.5,IF(AND(calc_gear1!Y517=0,AB513-AC513=-0.5),calc_gear1!AS517*5+50.5,calc_gear1!O517*5+50.5))</f>
        <v>50.5</v>
      </c>
    </row>
    <row r="515" spans="1:29">
      <c r="A515" s="7">
        <v>514</v>
      </c>
      <c r="B515" s="7">
        <v>514</v>
      </c>
      <c r="C515" s="92" t="b">
        <v>0</v>
      </c>
      <c r="D515" s="69" t="b">
        <v>0</v>
      </c>
      <c r="E515" s="93" t="b">
        <v>1</v>
      </c>
      <c r="G515" s="7" t="b">
        <f t="shared" ref="G515:G578" si="104">C515</f>
        <v>0</v>
      </c>
      <c r="H515" s="7" t="b">
        <f t="shared" ref="H515:H578" si="105">D515</f>
        <v>0</v>
      </c>
      <c r="I515" s="7" t="b">
        <f t="shared" ref="I515:I578" si="106">E515</f>
        <v>1</v>
      </c>
      <c r="K515" s="92" t="b">
        <v>0</v>
      </c>
      <c r="L515" s="69" t="b">
        <v>0</v>
      </c>
      <c r="M515" s="93" t="b">
        <v>1</v>
      </c>
      <c r="N515" s="7">
        <v>514</v>
      </c>
      <c r="O515" s="7" t="b">
        <f t="shared" ref="O515:O578" si="107">K515</f>
        <v>0</v>
      </c>
      <c r="P515" s="7" t="b">
        <f t="shared" ref="P515:P578" si="108">L515</f>
        <v>0</v>
      </c>
      <c r="Q515" s="7" t="b">
        <f t="shared" ref="Q515:Q578" si="109">M515</f>
        <v>1</v>
      </c>
      <c r="S515" s="7" t="b">
        <f t="shared" ref="S515:S578" si="110">K515</f>
        <v>0</v>
      </c>
      <c r="T515" s="7" t="b">
        <f t="shared" ref="T515:T578" si="111">L515</f>
        <v>0</v>
      </c>
      <c r="U515" s="7" t="b">
        <f t="shared" ref="U515:U578" si="112">M515</f>
        <v>1</v>
      </c>
      <c r="W515" s="7">
        <f t="shared" ref="W515:W578" si="113">A515</f>
        <v>514</v>
      </c>
      <c r="X515" s="7">
        <f>'v-t_chart'!C515</f>
        <v>1</v>
      </c>
      <c r="Y515" s="7">
        <f t="shared" ref="Y515:Y578" si="114">IF(S515=TRUE,105,100)</f>
        <v>100</v>
      </c>
      <c r="Z515" s="7">
        <f t="shared" ref="Z515:Z578" si="115">IF(T515=TRUE,115,110)</f>
        <v>110</v>
      </c>
      <c r="AA515" s="7">
        <f t="shared" ref="AA515:AA578" si="116">IF(U515=TRUE,95,90)</f>
        <v>95</v>
      </c>
      <c r="AB515" s="7">
        <f ca="1">calc_gear1!AS518*5+50</f>
        <v>55</v>
      </c>
      <c r="AC515" s="7">
        <f ca="1">IF(AND(calc_gear1!AT518=-1,calc_gear1!Z518=1),calc_gear1!AS518*5+50.5,IF(AND(calc_gear1!Y518=0,AB514-AC514=-0.5),calc_gear1!AS518*5+50.5,calc_gear1!O518*5+50.5))</f>
        <v>55.5</v>
      </c>
    </row>
    <row r="516" spans="1:29">
      <c r="A516" s="7">
        <v>515</v>
      </c>
      <c r="B516" s="7">
        <v>515</v>
      </c>
      <c r="C516" s="92" t="b">
        <v>0</v>
      </c>
      <c r="D516" s="69" t="b">
        <v>0</v>
      </c>
      <c r="E516" s="93" t="b">
        <v>0</v>
      </c>
      <c r="G516" s="7" t="b">
        <f t="shared" si="104"/>
        <v>0</v>
      </c>
      <c r="H516" s="7" t="b">
        <f t="shared" si="105"/>
        <v>0</v>
      </c>
      <c r="I516" s="7" t="b">
        <f t="shared" si="106"/>
        <v>0</v>
      </c>
      <c r="K516" s="92" t="b">
        <v>0</v>
      </c>
      <c r="L516" s="69" t="b">
        <v>0</v>
      </c>
      <c r="M516" s="93" t="b">
        <v>0</v>
      </c>
      <c r="N516" s="7">
        <v>515</v>
      </c>
      <c r="O516" s="7" t="b">
        <f t="shared" si="107"/>
        <v>0</v>
      </c>
      <c r="P516" s="7" t="b">
        <f t="shared" si="108"/>
        <v>0</v>
      </c>
      <c r="Q516" s="7" t="b">
        <f t="shared" si="109"/>
        <v>0</v>
      </c>
      <c r="S516" s="7" t="b">
        <f t="shared" si="110"/>
        <v>0</v>
      </c>
      <c r="T516" s="7" t="b">
        <f t="shared" si="111"/>
        <v>0</v>
      </c>
      <c r="U516" s="7" t="b">
        <f t="shared" si="112"/>
        <v>0</v>
      </c>
      <c r="W516" s="7">
        <f t="shared" si="113"/>
        <v>515</v>
      </c>
      <c r="X516" s="7">
        <f>'v-t_chart'!C516</f>
        <v>0</v>
      </c>
      <c r="Y516" s="7">
        <f t="shared" si="114"/>
        <v>100</v>
      </c>
      <c r="Z516" s="7">
        <f t="shared" si="115"/>
        <v>110</v>
      </c>
      <c r="AA516" s="7">
        <f t="shared" si="116"/>
        <v>90</v>
      </c>
      <c r="AB516" s="7">
        <f ca="1">calc_gear1!AS519*5+50</f>
        <v>55</v>
      </c>
      <c r="AC516" s="7">
        <f ca="1">IF(AND(calc_gear1!AT519=-1,calc_gear1!Z519=1),calc_gear1!AS519*5+50.5,IF(AND(calc_gear1!Y519=0,AB515-AC515=-0.5),calc_gear1!AS519*5+50.5,calc_gear1!O519*5+50.5))</f>
        <v>55.5</v>
      </c>
    </row>
    <row r="517" spans="1:29">
      <c r="A517" s="7">
        <v>516</v>
      </c>
      <c r="B517" s="7">
        <v>516</v>
      </c>
      <c r="C517" s="92" t="b">
        <v>0</v>
      </c>
      <c r="D517" s="69" t="b">
        <v>0</v>
      </c>
      <c r="E517" s="93" t="b">
        <v>0</v>
      </c>
      <c r="G517" s="7" t="b">
        <f t="shared" si="104"/>
        <v>0</v>
      </c>
      <c r="H517" s="7" t="b">
        <f t="shared" si="105"/>
        <v>0</v>
      </c>
      <c r="I517" s="7" t="b">
        <f t="shared" si="106"/>
        <v>0</v>
      </c>
      <c r="K517" s="92" t="b">
        <v>0</v>
      </c>
      <c r="L517" s="69" t="b">
        <v>0</v>
      </c>
      <c r="M517" s="93" t="b">
        <v>0</v>
      </c>
      <c r="N517" s="7">
        <v>516</v>
      </c>
      <c r="O517" s="7" t="b">
        <f t="shared" si="107"/>
        <v>0</v>
      </c>
      <c r="P517" s="7" t="b">
        <f t="shared" si="108"/>
        <v>0</v>
      </c>
      <c r="Q517" s="7" t="b">
        <f t="shared" si="109"/>
        <v>0</v>
      </c>
      <c r="S517" s="7" t="b">
        <f t="shared" si="110"/>
        <v>0</v>
      </c>
      <c r="T517" s="7" t="b">
        <f t="shared" si="111"/>
        <v>0</v>
      </c>
      <c r="U517" s="7" t="b">
        <f t="shared" si="112"/>
        <v>0</v>
      </c>
      <c r="W517" s="7">
        <f t="shared" si="113"/>
        <v>516</v>
      </c>
      <c r="X517" s="7">
        <f>'v-t_chart'!C517</f>
        <v>0</v>
      </c>
      <c r="Y517" s="7">
        <f t="shared" si="114"/>
        <v>100</v>
      </c>
      <c r="Z517" s="7">
        <f t="shared" si="115"/>
        <v>110</v>
      </c>
      <c r="AA517" s="7">
        <f t="shared" si="116"/>
        <v>90</v>
      </c>
      <c r="AB517" s="7">
        <f ca="1">calc_gear1!AS520*5+50</f>
        <v>55</v>
      </c>
      <c r="AC517" s="7">
        <f ca="1">IF(AND(calc_gear1!AT520=-1,calc_gear1!Z520=1),calc_gear1!AS520*5+50.5,IF(AND(calc_gear1!Y520=0,AB516-AC516=-0.5),calc_gear1!AS520*5+50.5,calc_gear1!O520*5+50.5))</f>
        <v>55.5</v>
      </c>
    </row>
    <row r="518" spans="1:29">
      <c r="A518" s="7">
        <v>517</v>
      </c>
      <c r="B518" s="7">
        <v>517</v>
      </c>
      <c r="C518" s="92" t="b">
        <v>0</v>
      </c>
      <c r="D518" s="69" t="b">
        <v>0</v>
      </c>
      <c r="E518" s="93" t="b">
        <v>0</v>
      </c>
      <c r="G518" s="7" t="b">
        <f t="shared" si="104"/>
        <v>0</v>
      </c>
      <c r="H518" s="7" t="b">
        <f t="shared" si="105"/>
        <v>0</v>
      </c>
      <c r="I518" s="7" t="b">
        <f t="shared" si="106"/>
        <v>0</v>
      </c>
      <c r="K518" s="92" t="b">
        <v>0</v>
      </c>
      <c r="L518" s="69" t="b">
        <v>0</v>
      </c>
      <c r="M518" s="93" t="b">
        <v>0</v>
      </c>
      <c r="N518" s="7">
        <v>517</v>
      </c>
      <c r="O518" s="7" t="b">
        <f t="shared" si="107"/>
        <v>0</v>
      </c>
      <c r="P518" s="7" t="b">
        <f t="shared" si="108"/>
        <v>0</v>
      </c>
      <c r="Q518" s="7" t="b">
        <f t="shared" si="109"/>
        <v>0</v>
      </c>
      <c r="S518" s="7" t="b">
        <f t="shared" si="110"/>
        <v>0</v>
      </c>
      <c r="T518" s="7" t="b">
        <f t="shared" si="111"/>
        <v>0</v>
      </c>
      <c r="U518" s="7" t="b">
        <f t="shared" si="112"/>
        <v>0</v>
      </c>
      <c r="W518" s="7">
        <f t="shared" si="113"/>
        <v>517</v>
      </c>
      <c r="X518" s="7">
        <f>'v-t_chart'!C518</f>
        <v>0</v>
      </c>
      <c r="Y518" s="7">
        <f t="shared" si="114"/>
        <v>100</v>
      </c>
      <c r="Z518" s="7">
        <f t="shared" si="115"/>
        <v>110</v>
      </c>
      <c r="AA518" s="7">
        <f t="shared" si="116"/>
        <v>90</v>
      </c>
      <c r="AB518" s="7">
        <f ca="1">calc_gear1!AS521*5+50</f>
        <v>55</v>
      </c>
      <c r="AC518" s="7">
        <f ca="1">IF(AND(calc_gear1!AT521=-1,calc_gear1!Z521=1),calc_gear1!AS521*5+50.5,IF(AND(calc_gear1!Y521=0,AB517-AC517=-0.5),calc_gear1!AS521*5+50.5,calc_gear1!O521*5+50.5))</f>
        <v>55.5</v>
      </c>
    </row>
    <row r="519" spans="1:29">
      <c r="A519" s="7">
        <v>518</v>
      </c>
      <c r="B519" s="7">
        <v>518</v>
      </c>
      <c r="C519" s="92" t="b">
        <v>0</v>
      </c>
      <c r="D519" s="69" t="b">
        <v>0</v>
      </c>
      <c r="E519" s="93" t="b">
        <v>0</v>
      </c>
      <c r="G519" s="7" t="b">
        <f t="shared" si="104"/>
        <v>0</v>
      </c>
      <c r="H519" s="7" t="b">
        <f t="shared" si="105"/>
        <v>0</v>
      </c>
      <c r="I519" s="7" t="b">
        <f t="shared" si="106"/>
        <v>0</v>
      </c>
      <c r="K519" s="92" t="b">
        <v>0</v>
      </c>
      <c r="L519" s="69" t="b">
        <v>0</v>
      </c>
      <c r="M519" s="93" t="b">
        <v>0</v>
      </c>
      <c r="N519" s="7">
        <v>518</v>
      </c>
      <c r="O519" s="7" t="b">
        <f t="shared" si="107"/>
        <v>0</v>
      </c>
      <c r="P519" s="7" t="b">
        <f t="shared" si="108"/>
        <v>0</v>
      </c>
      <c r="Q519" s="7" t="b">
        <f t="shared" si="109"/>
        <v>0</v>
      </c>
      <c r="S519" s="7" t="b">
        <f t="shared" si="110"/>
        <v>0</v>
      </c>
      <c r="T519" s="7" t="b">
        <f t="shared" si="111"/>
        <v>0</v>
      </c>
      <c r="U519" s="7" t="b">
        <f t="shared" si="112"/>
        <v>0</v>
      </c>
      <c r="W519" s="7">
        <f t="shared" si="113"/>
        <v>518</v>
      </c>
      <c r="X519" s="7">
        <f>'v-t_chart'!C519</f>
        <v>0</v>
      </c>
      <c r="Y519" s="7">
        <f t="shared" si="114"/>
        <v>100</v>
      </c>
      <c r="Z519" s="7">
        <f t="shared" si="115"/>
        <v>110</v>
      </c>
      <c r="AA519" s="7">
        <f t="shared" si="116"/>
        <v>90</v>
      </c>
      <c r="AB519" s="7">
        <f ca="1">calc_gear1!AS522*5+50</f>
        <v>55</v>
      </c>
      <c r="AC519" s="7">
        <f ca="1">IF(AND(calc_gear1!AT522=-1,calc_gear1!Z522=1),calc_gear1!AS522*5+50.5,IF(AND(calc_gear1!Y522=0,AB518-AC518=-0.5),calc_gear1!AS522*5+50.5,calc_gear1!O522*5+50.5))</f>
        <v>55.5</v>
      </c>
    </row>
    <row r="520" spans="1:29">
      <c r="A520" s="7">
        <v>519</v>
      </c>
      <c r="B520" s="7">
        <v>519</v>
      </c>
      <c r="C520" s="92" t="b">
        <v>1</v>
      </c>
      <c r="D520" s="69" t="b">
        <v>0</v>
      </c>
      <c r="E520" s="93" t="b">
        <v>0</v>
      </c>
      <c r="G520" s="7" t="b">
        <f t="shared" si="104"/>
        <v>1</v>
      </c>
      <c r="H520" s="7" t="b">
        <f t="shared" si="105"/>
        <v>0</v>
      </c>
      <c r="I520" s="7" t="b">
        <f t="shared" si="106"/>
        <v>0</v>
      </c>
      <c r="K520" s="92" t="b">
        <v>1</v>
      </c>
      <c r="L520" s="69" t="b">
        <v>0</v>
      </c>
      <c r="M520" s="93" t="b">
        <v>0</v>
      </c>
      <c r="N520" s="7">
        <v>519</v>
      </c>
      <c r="O520" s="7" t="b">
        <f t="shared" si="107"/>
        <v>1</v>
      </c>
      <c r="P520" s="7" t="b">
        <f t="shared" si="108"/>
        <v>0</v>
      </c>
      <c r="Q520" s="7" t="b">
        <f t="shared" si="109"/>
        <v>0</v>
      </c>
      <c r="S520" s="7" t="b">
        <f t="shared" si="110"/>
        <v>1</v>
      </c>
      <c r="T520" s="7" t="b">
        <f t="shared" si="111"/>
        <v>0</v>
      </c>
      <c r="U520" s="7" t="b">
        <f t="shared" si="112"/>
        <v>0</v>
      </c>
      <c r="W520" s="7">
        <f t="shared" si="113"/>
        <v>519</v>
      </c>
      <c r="X520" s="7">
        <f>'v-t_chart'!C520</f>
        <v>2.9</v>
      </c>
      <c r="Y520" s="7">
        <f t="shared" si="114"/>
        <v>105</v>
      </c>
      <c r="Z520" s="7">
        <f t="shared" si="115"/>
        <v>110</v>
      </c>
      <c r="AA520" s="7">
        <f t="shared" si="116"/>
        <v>90</v>
      </c>
      <c r="AB520" s="7">
        <f ca="1">calc_gear1!AS523*5+50</f>
        <v>55</v>
      </c>
      <c r="AC520" s="7">
        <f ca="1">IF(AND(calc_gear1!AT523=-1,calc_gear1!Z523=1),calc_gear1!AS523*5+50.5,IF(AND(calc_gear1!Y523=0,AB519-AC519=-0.5),calc_gear1!AS523*5+50.5,calc_gear1!O523*5+50.5))</f>
        <v>50.5</v>
      </c>
    </row>
    <row r="521" spans="1:29">
      <c r="A521" s="7">
        <v>520</v>
      </c>
      <c r="B521" s="7">
        <v>520</v>
      </c>
      <c r="C521" s="92" t="b">
        <v>1</v>
      </c>
      <c r="D521" s="69" t="b">
        <v>0</v>
      </c>
      <c r="E521" s="93" t="b">
        <v>0</v>
      </c>
      <c r="G521" s="7" t="b">
        <f t="shared" si="104"/>
        <v>1</v>
      </c>
      <c r="H521" s="7" t="b">
        <f t="shared" si="105"/>
        <v>0</v>
      </c>
      <c r="I521" s="7" t="b">
        <f t="shared" si="106"/>
        <v>0</v>
      </c>
      <c r="K521" s="92" t="b">
        <v>1</v>
      </c>
      <c r="L521" s="69" t="b">
        <v>0</v>
      </c>
      <c r="M521" s="93" t="b">
        <v>0</v>
      </c>
      <c r="N521" s="7">
        <v>520</v>
      </c>
      <c r="O521" s="7" t="b">
        <f t="shared" si="107"/>
        <v>1</v>
      </c>
      <c r="P521" s="7" t="b">
        <f t="shared" si="108"/>
        <v>0</v>
      </c>
      <c r="Q521" s="7" t="b">
        <f t="shared" si="109"/>
        <v>0</v>
      </c>
      <c r="S521" s="7" t="b">
        <f t="shared" si="110"/>
        <v>1</v>
      </c>
      <c r="T521" s="7" t="b">
        <f t="shared" si="111"/>
        <v>0</v>
      </c>
      <c r="U521" s="7" t="b">
        <f t="shared" si="112"/>
        <v>0</v>
      </c>
      <c r="W521" s="7">
        <f t="shared" si="113"/>
        <v>520</v>
      </c>
      <c r="X521" s="7">
        <f>'v-t_chart'!C521</f>
        <v>8</v>
      </c>
      <c r="Y521" s="7">
        <f t="shared" si="114"/>
        <v>105</v>
      </c>
      <c r="Z521" s="7">
        <f t="shared" si="115"/>
        <v>110</v>
      </c>
      <c r="AA521" s="7">
        <f t="shared" si="116"/>
        <v>90</v>
      </c>
      <c r="AB521" s="7">
        <f ca="1">calc_gear1!AS524*5+50</f>
        <v>55</v>
      </c>
      <c r="AC521" s="7">
        <f ca="1">IF(AND(calc_gear1!AT524=-1,calc_gear1!Z524=1),calc_gear1!AS524*5+50.5,IF(AND(calc_gear1!Y524=0,AB520-AC520=-0.5),calc_gear1!AS524*5+50.5,calc_gear1!O524*5+50.5))</f>
        <v>50.5</v>
      </c>
    </row>
    <row r="522" spans="1:29">
      <c r="A522" s="7">
        <v>521</v>
      </c>
      <c r="B522" s="7">
        <v>521</v>
      </c>
      <c r="C522" s="92" t="b">
        <v>1</v>
      </c>
      <c r="D522" s="69" t="b">
        <v>0</v>
      </c>
      <c r="E522" s="93" t="b">
        <v>0</v>
      </c>
      <c r="G522" s="7" t="b">
        <f t="shared" si="104"/>
        <v>1</v>
      </c>
      <c r="H522" s="7" t="b">
        <f t="shared" si="105"/>
        <v>0</v>
      </c>
      <c r="I522" s="7" t="b">
        <f t="shared" si="106"/>
        <v>0</v>
      </c>
      <c r="K522" s="92" t="b">
        <v>1</v>
      </c>
      <c r="L522" s="69" t="b">
        <v>0</v>
      </c>
      <c r="M522" s="93" t="b">
        <v>0</v>
      </c>
      <c r="N522" s="7">
        <v>521</v>
      </c>
      <c r="O522" s="7" t="b">
        <f t="shared" si="107"/>
        <v>1</v>
      </c>
      <c r="P522" s="7" t="b">
        <f t="shared" si="108"/>
        <v>0</v>
      </c>
      <c r="Q522" s="7" t="b">
        <f t="shared" si="109"/>
        <v>0</v>
      </c>
      <c r="S522" s="7" t="b">
        <f t="shared" si="110"/>
        <v>1</v>
      </c>
      <c r="T522" s="7" t="b">
        <f t="shared" si="111"/>
        <v>0</v>
      </c>
      <c r="U522" s="7" t="b">
        <f t="shared" si="112"/>
        <v>0</v>
      </c>
      <c r="W522" s="7">
        <f t="shared" si="113"/>
        <v>521</v>
      </c>
      <c r="X522" s="7">
        <f>'v-t_chart'!C522</f>
        <v>16</v>
      </c>
      <c r="Y522" s="7">
        <f t="shared" si="114"/>
        <v>105</v>
      </c>
      <c r="Z522" s="7">
        <f t="shared" si="115"/>
        <v>110</v>
      </c>
      <c r="AA522" s="7">
        <f t="shared" si="116"/>
        <v>90</v>
      </c>
      <c r="AB522" s="7">
        <f ca="1">calc_gear1!AS525*5+50</f>
        <v>55</v>
      </c>
      <c r="AC522" s="7">
        <f ca="1">IF(AND(calc_gear1!AT525=-1,calc_gear1!Z525=1),calc_gear1!AS525*5+50.5,IF(AND(calc_gear1!Y525=0,AB521-AC521=-0.5),calc_gear1!AS525*5+50.5,calc_gear1!O525*5+50.5))</f>
        <v>50.5</v>
      </c>
    </row>
    <row r="523" spans="1:29">
      <c r="A523" s="7">
        <v>522</v>
      </c>
      <c r="B523" s="7">
        <v>522</v>
      </c>
      <c r="C523" s="92" t="b">
        <v>1</v>
      </c>
      <c r="D523" s="69" t="b">
        <v>0</v>
      </c>
      <c r="E523" s="93" t="b">
        <v>0</v>
      </c>
      <c r="G523" s="7" t="b">
        <f t="shared" si="104"/>
        <v>1</v>
      </c>
      <c r="H523" s="7" t="b">
        <f t="shared" si="105"/>
        <v>0</v>
      </c>
      <c r="I523" s="7" t="b">
        <f t="shared" si="106"/>
        <v>0</v>
      </c>
      <c r="K523" s="92" t="b">
        <v>1</v>
      </c>
      <c r="L523" s="69" t="b">
        <v>0</v>
      </c>
      <c r="M523" s="93" t="b">
        <v>0</v>
      </c>
      <c r="N523" s="7">
        <v>522</v>
      </c>
      <c r="O523" s="7" t="b">
        <f t="shared" si="107"/>
        <v>1</v>
      </c>
      <c r="P523" s="7" t="b">
        <f t="shared" si="108"/>
        <v>0</v>
      </c>
      <c r="Q523" s="7" t="b">
        <f t="shared" si="109"/>
        <v>0</v>
      </c>
      <c r="S523" s="7" t="b">
        <f t="shared" si="110"/>
        <v>1</v>
      </c>
      <c r="T523" s="7" t="b">
        <f t="shared" si="111"/>
        <v>0</v>
      </c>
      <c r="U523" s="7" t="b">
        <f t="shared" si="112"/>
        <v>0</v>
      </c>
      <c r="W523" s="7">
        <f t="shared" si="113"/>
        <v>522</v>
      </c>
      <c r="X523" s="7">
        <f>'v-t_chart'!C523</f>
        <v>24</v>
      </c>
      <c r="Y523" s="7">
        <f t="shared" si="114"/>
        <v>105</v>
      </c>
      <c r="Z523" s="7">
        <f t="shared" si="115"/>
        <v>110</v>
      </c>
      <c r="AA523" s="7">
        <f t="shared" si="116"/>
        <v>90</v>
      </c>
      <c r="AB523" s="7">
        <f ca="1">calc_gear1!AS526*5+50</f>
        <v>55</v>
      </c>
      <c r="AC523" s="7">
        <f ca="1">IF(AND(calc_gear1!AT526=-1,calc_gear1!Z526=1),calc_gear1!AS526*5+50.5,IF(AND(calc_gear1!Y526=0,AB522-AC522=-0.5),calc_gear1!AS526*5+50.5,calc_gear1!O526*5+50.5))</f>
        <v>50.5</v>
      </c>
    </row>
    <row r="524" spans="1:29">
      <c r="A524" s="7">
        <v>523</v>
      </c>
      <c r="B524" s="7">
        <v>523</v>
      </c>
      <c r="C524" s="92" t="b">
        <v>1</v>
      </c>
      <c r="D524" s="69" t="b">
        <v>0</v>
      </c>
      <c r="E524" s="93" t="b">
        <v>0</v>
      </c>
      <c r="G524" s="7" t="b">
        <f t="shared" si="104"/>
        <v>1</v>
      </c>
      <c r="H524" s="7" t="b">
        <f t="shared" si="105"/>
        <v>0</v>
      </c>
      <c r="I524" s="7" t="b">
        <f t="shared" si="106"/>
        <v>0</v>
      </c>
      <c r="K524" s="92" t="b">
        <v>1</v>
      </c>
      <c r="L524" s="69" t="b">
        <v>0</v>
      </c>
      <c r="M524" s="93" t="b">
        <v>0</v>
      </c>
      <c r="N524" s="7">
        <v>523</v>
      </c>
      <c r="O524" s="7" t="b">
        <f t="shared" si="107"/>
        <v>1</v>
      </c>
      <c r="P524" s="7" t="b">
        <f t="shared" si="108"/>
        <v>0</v>
      </c>
      <c r="Q524" s="7" t="b">
        <f t="shared" si="109"/>
        <v>0</v>
      </c>
      <c r="S524" s="7" t="b">
        <f t="shared" si="110"/>
        <v>1</v>
      </c>
      <c r="T524" s="7" t="b">
        <f t="shared" si="111"/>
        <v>0</v>
      </c>
      <c r="U524" s="7" t="b">
        <f t="shared" si="112"/>
        <v>0</v>
      </c>
      <c r="W524" s="7">
        <f t="shared" si="113"/>
        <v>523</v>
      </c>
      <c r="X524" s="7">
        <f>'v-t_chart'!C524</f>
        <v>32</v>
      </c>
      <c r="Y524" s="7">
        <f t="shared" si="114"/>
        <v>105</v>
      </c>
      <c r="Z524" s="7">
        <f t="shared" si="115"/>
        <v>110</v>
      </c>
      <c r="AA524" s="7">
        <f t="shared" si="116"/>
        <v>90</v>
      </c>
      <c r="AB524" s="7">
        <f ca="1">calc_gear1!AS527*5+50</f>
        <v>55</v>
      </c>
      <c r="AC524" s="7">
        <f ca="1">IF(AND(calc_gear1!AT527=-1,calc_gear1!Z527=1),calc_gear1!AS527*5+50.5,IF(AND(calc_gear1!Y527=0,AB523-AC523=-0.5),calc_gear1!AS527*5+50.5,calc_gear1!O527*5+50.5))</f>
        <v>50.5</v>
      </c>
    </row>
    <row r="525" spans="1:29">
      <c r="A525" s="7">
        <v>524</v>
      </c>
      <c r="B525" s="7">
        <v>524</v>
      </c>
      <c r="C525" s="92" t="b">
        <v>1</v>
      </c>
      <c r="D525" s="69" t="b">
        <v>0</v>
      </c>
      <c r="E525" s="93" t="b">
        <v>0</v>
      </c>
      <c r="G525" s="7" t="b">
        <f t="shared" si="104"/>
        <v>1</v>
      </c>
      <c r="H525" s="7" t="b">
        <f t="shared" si="105"/>
        <v>0</v>
      </c>
      <c r="I525" s="7" t="b">
        <f t="shared" si="106"/>
        <v>0</v>
      </c>
      <c r="K525" s="92" t="b">
        <v>1</v>
      </c>
      <c r="L525" s="69" t="b">
        <v>0</v>
      </c>
      <c r="M525" s="93" t="b">
        <v>0</v>
      </c>
      <c r="N525" s="7">
        <v>524</v>
      </c>
      <c r="O525" s="7" t="b">
        <f t="shared" si="107"/>
        <v>1</v>
      </c>
      <c r="P525" s="7" t="b">
        <f t="shared" si="108"/>
        <v>0</v>
      </c>
      <c r="Q525" s="7" t="b">
        <f t="shared" si="109"/>
        <v>0</v>
      </c>
      <c r="S525" s="7" t="b">
        <f t="shared" si="110"/>
        <v>1</v>
      </c>
      <c r="T525" s="7" t="b">
        <f t="shared" si="111"/>
        <v>0</v>
      </c>
      <c r="U525" s="7" t="b">
        <f t="shared" si="112"/>
        <v>0</v>
      </c>
      <c r="W525" s="7">
        <f t="shared" si="113"/>
        <v>524</v>
      </c>
      <c r="X525" s="7">
        <f>'v-t_chart'!C525</f>
        <v>38.799999999999997</v>
      </c>
      <c r="Y525" s="7">
        <f t="shared" si="114"/>
        <v>105</v>
      </c>
      <c r="Z525" s="7">
        <f t="shared" si="115"/>
        <v>110</v>
      </c>
      <c r="AA525" s="7">
        <f t="shared" si="116"/>
        <v>90</v>
      </c>
      <c r="AB525" s="7">
        <f ca="1">calc_gear1!AS528*5+50</f>
        <v>55</v>
      </c>
      <c r="AC525" s="7">
        <f ca="1">IF(AND(calc_gear1!AT528=-1,calc_gear1!Z528=1),calc_gear1!AS528*5+50.5,IF(AND(calc_gear1!Y528=0,AB524-AC524=-0.5),calc_gear1!AS528*5+50.5,calc_gear1!O528*5+50.5))</f>
        <v>50.5</v>
      </c>
    </row>
    <row r="526" spans="1:29">
      <c r="A526" s="7">
        <v>525</v>
      </c>
      <c r="B526" s="7">
        <v>525</v>
      </c>
      <c r="C526" s="92" t="b">
        <v>1</v>
      </c>
      <c r="D526" s="69" t="b">
        <v>0</v>
      </c>
      <c r="E526" s="93" t="b">
        <v>0</v>
      </c>
      <c r="G526" s="7" t="b">
        <f t="shared" si="104"/>
        <v>1</v>
      </c>
      <c r="H526" s="7" t="b">
        <f t="shared" si="105"/>
        <v>0</v>
      </c>
      <c r="I526" s="7" t="b">
        <f t="shared" si="106"/>
        <v>0</v>
      </c>
      <c r="K526" s="92" t="b">
        <v>1</v>
      </c>
      <c r="L526" s="69" t="b">
        <v>0</v>
      </c>
      <c r="M526" s="93" t="b">
        <v>0</v>
      </c>
      <c r="N526" s="7">
        <v>525</v>
      </c>
      <c r="O526" s="7" t="b">
        <f t="shared" si="107"/>
        <v>1</v>
      </c>
      <c r="P526" s="7" t="b">
        <f t="shared" si="108"/>
        <v>0</v>
      </c>
      <c r="Q526" s="7" t="b">
        <f t="shared" si="109"/>
        <v>0</v>
      </c>
      <c r="S526" s="7" t="b">
        <f t="shared" si="110"/>
        <v>1</v>
      </c>
      <c r="T526" s="7" t="b">
        <f t="shared" si="111"/>
        <v>0</v>
      </c>
      <c r="U526" s="7" t="b">
        <f t="shared" si="112"/>
        <v>0</v>
      </c>
      <c r="W526" s="7">
        <f t="shared" si="113"/>
        <v>525</v>
      </c>
      <c r="X526" s="7">
        <f>'v-t_chart'!C526</f>
        <v>43.1</v>
      </c>
      <c r="Y526" s="7">
        <f t="shared" si="114"/>
        <v>105</v>
      </c>
      <c r="Z526" s="7">
        <f t="shared" si="115"/>
        <v>110</v>
      </c>
      <c r="AA526" s="7">
        <f t="shared" si="116"/>
        <v>90</v>
      </c>
      <c r="AB526" s="7">
        <f ca="1">calc_gear1!AS529*5+50</f>
        <v>55</v>
      </c>
      <c r="AC526" s="7">
        <f ca="1">IF(AND(calc_gear1!AT529=-1,calc_gear1!Z529=1),calc_gear1!AS529*5+50.5,IF(AND(calc_gear1!Y529=0,AB525-AC525=-0.5),calc_gear1!AS529*5+50.5,calc_gear1!O529*5+50.5))</f>
        <v>50.5</v>
      </c>
    </row>
    <row r="527" spans="1:29">
      <c r="A527" s="7">
        <v>526</v>
      </c>
      <c r="B527" s="7">
        <v>526</v>
      </c>
      <c r="C527" s="95" t="b">
        <v>1</v>
      </c>
      <c r="D527" s="6" t="b">
        <v>0</v>
      </c>
      <c r="E527" s="94" t="b">
        <v>0</v>
      </c>
      <c r="G527" s="7" t="b">
        <f t="shared" si="104"/>
        <v>1</v>
      </c>
      <c r="H527" s="7" t="b">
        <f t="shared" si="105"/>
        <v>0</v>
      </c>
      <c r="I527" s="7" t="b">
        <f t="shared" si="106"/>
        <v>0</v>
      </c>
      <c r="K527" s="92" t="b">
        <v>1</v>
      </c>
      <c r="L527" s="69" t="b">
        <v>0</v>
      </c>
      <c r="M527" s="93" t="b">
        <v>0</v>
      </c>
      <c r="N527" s="7">
        <v>526</v>
      </c>
      <c r="O527" s="7" t="b">
        <f t="shared" si="107"/>
        <v>1</v>
      </c>
      <c r="P527" s="7" t="b">
        <f t="shared" si="108"/>
        <v>0</v>
      </c>
      <c r="Q527" s="7" t="b">
        <f t="shared" si="109"/>
        <v>0</v>
      </c>
      <c r="S527" s="7" t="b">
        <f t="shared" si="110"/>
        <v>1</v>
      </c>
      <c r="T527" s="7" t="b">
        <f t="shared" si="111"/>
        <v>0</v>
      </c>
      <c r="U527" s="7" t="b">
        <f t="shared" si="112"/>
        <v>0</v>
      </c>
      <c r="W527" s="7">
        <f t="shared" si="113"/>
        <v>526</v>
      </c>
      <c r="X527" s="7">
        <f>'v-t_chart'!C527</f>
        <v>46</v>
      </c>
      <c r="Y527" s="7">
        <f t="shared" si="114"/>
        <v>105</v>
      </c>
      <c r="Z527" s="7">
        <f t="shared" si="115"/>
        <v>110</v>
      </c>
      <c r="AA527" s="7">
        <f t="shared" si="116"/>
        <v>90</v>
      </c>
      <c r="AB527" s="7">
        <f ca="1">calc_gear1!AS530*5+50</f>
        <v>55</v>
      </c>
      <c r="AC527" s="7">
        <f ca="1">IF(AND(calc_gear1!AT530=-1,calc_gear1!Z530=1),calc_gear1!AS530*5+50.5,IF(AND(calc_gear1!Y530=0,AB526-AC526=-0.5),calc_gear1!AS530*5+50.5,calc_gear1!O530*5+50.5))</f>
        <v>50.5</v>
      </c>
    </row>
    <row r="528" spans="1:29">
      <c r="A528" s="7">
        <v>527</v>
      </c>
      <c r="B528" s="7">
        <v>527</v>
      </c>
      <c r="C528" s="95" t="b">
        <v>1</v>
      </c>
      <c r="D528" s="6" t="b">
        <v>0</v>
      </c>
      <c r="E528" s="94" t="b">
        <v>0</v>
      </c>
      <c r="G528" s="7" t="b">
        <f t="shared" si="104"/>
        <v>1</v>
      </c>
      <c r="H528" s="7" t="b">
        <f t="shared" si="105"/>
        <v>0</v>
      </c>
      <c r="I528" s="7" t="b">
        <f t="shared" si="106"/>
        <v>0</v>
      </c>
      <c r="K528" s="92" t="b">
        <v>0</v>
      </c>
      <c r="L528" s="69" t="b">
        <v>0</v>
      </c>
      <c r="M528" s="93" t="b">
        <v>1</v>
      </c>
      <c r="N528" s="7">
        <v>527</v>
      </c>
      <c r="O528" s="7" t="b">
        <f t="shared" si="107"/>
        <v>0</v>
      </c>
      <c r="P528" s="7" t="b">
        <f t="shared" si="108"/>
        <v>0</v>
      </c>
      <c r="Q528" s="7" t="b">
        <f t="shared" si="109"/>
        <v>1</v>
      </c>
      <c r="S528" s="7" t="b">
        <f t="shared" si="110"/>
        <v>0</v>
      </c>
      <c r="T528" s="7" t="b">
        <f t="shared" si="111"/>
        <v>0</v>
      </c>
      <c r="U528" s="7" t="b">
        <f t="shared" si="112"/>
        <v>1</v>
      </c>
      <c r="W528" s="7">
        <f t="shared" si="113"/>
        <v>527</v>
      </c>
      <c r="X528" s="7">
        <f>'v-t_chart'!C528</f>
        <v>47.5</v>
      </c>
      <c r="Y528" s="7">
        <f t="shared" si="114"/>
        <v>100</v>
      </c>
      <c r="Z528" s="7">
        <f t="shared" si="115"/>
        <v>110</v>
      </c>
      <c r="AA528" s="7">
        <f t="shared" si="116"/>
        <v>95</v>
      </c>
      <c r="AB528" s="7">
        <f ca="1">calc_gear1!AS531*5+50</f>
        <v>55</v>
      </c>
      <c r="AC528" s="7">
        <f ca="1">IF(AND(calc_gear1!AT531=-1,calc_gear1!Z531=1),calc_gear1!AS531*5+50.5,IF(AND(calc_gear1!Y531=0,AB527-AC527=-0.5),calc_gear1!AS531*5+50.5,calc_gear1!O531*5+50.5))</f>
        <v>50.5</v>
      </c>
    </row>
    <row r="529" spans="1:29">
      <c r="A529" s="7">
        <v>528</v>
      </c>
      <c r="B529" s="7">
        <v>528</v>
      </c>
      <c r="C529" s="95" t="b">
        <v>0</v>
      </c>
      <c r="D529" s="6" t="b">
        <v>0</v>
      </c>
      <c r="E529" s="94" t="b">
        <v>1</v>
      </c>
      <c r="G529" s="7" t="b">
        <f t="shared" si="104"/>
        <v>0</v>
      </c>
      <c r="H529" s="7" t="b">
        <f t="shared" si="105"/>
        <v>0</v>
      </c>
      <c r="I529" s="7" t="b">
        <f t="shared" si="106"/>
        <v>1</v>
      </c>
      <c r="K529" s="92" t="b">
        <v>0</v>
      </c>
      <c r="L529" s="69" t="b">
        <v>0</v>
      </c>
      <c r="M529" s="93" t="b">
        <v>1</v>
      </c>
      <c r="N529" s="7">
        <v>528</v>
      </c>
      <c r="O529" s="7" t="b">
        <f t="shared" si="107"/>
        <v>0</v>
      </c>
      <c r="P529" s="7" t="b">
        <f t="shared" si="108"/>
        <v>0</v>
      </c>
      <c r="Q529" s="7" t="b">
        <f t="shared" si="109"/>
        <v>1</v>
      </c>
      <c r="S529" s="7" t="b">
        <f t="shared" si="110"/>
        <v>0</v>
      </c>
      <c r="T529" s="7" t="b">
        <f t="shared" si="111"/>
        <v>0</v>
      </c>
      <c r="U529" s="7" t="b">
        <f t="shared" si="112"/>
        <v>1</v>
      </c>
      <c r="W529" s="7">
        <f t="shared" si="113"/>
        <v>528</v>
      </c>
      <c r="X529" s="7">
        <f>'v-t_chart'!C529</f>
        <v>47.5</v>
      </c>
      <c r="Y529" s="7">
        <f t="shared" si="114"/>
        <v>100</v>
      </c>
      <c r="Z529" s="7">
        <f t="shared" si="115"/>
        <v>110</v>
      </c>
      <c r="AA529" s="7">
        <f t="shared" si="116"/>
        <v>95</v>
      </c>
      <c r="AB529" s="7">
        <f ca="1">calc_gear1!AS532*5+50</f>
        <v>55</v>
      </c>
      <c r="AC529" s="7">
        <f ca="1">IF(AND(calc_gear1!AT532=-1,calc_gear1!Z532=1),calc_gear1!AS532*5+50.5,IF(AND(calc_gear1!Y532=0,AB528-AC528=-0.5),calc_gear1!AS532*5+50.5,calc_gear1!O532*5+50.5))</f>
        <v>50.5</v>
      </c>
    </row>
    <row r="530" spans="1:29">
      <c r="A530" s="7">
        <v>529</v>
      </c>
      <c r="B530" s="7">
        <v>529</v>
      </c>
      <c r="C530" s="95" t="b">
        <v>0</v>
      </c>
      <c r="D530" s="6" t="b">
        <v>0</v>
      </c>
      <c r="E530" s="94" t="b">
        <v>1</v>
      </c>
      <c r="G530" s="7" t="b">
        <f t="shared" si="104"/>
        <v>0</v>
      </c>
      <c r="H530" s="7" t="b">
        <f t="shared" si="105"/>
        <v>0</v>
      </c>
      <c r="I530" s="7" t="b">
        <f t="shared" si="106"/>
        <v>1</v>
      </c>
      <c r="K530" s="92" t="b">
        <v>0</v>
      </c>
      <c r="L530" s="69" t="b">
        <v>0</v>
      </c>
      <c r="M530" s="93" t="b">
        <v>1</v>
      </c>
      <c r="N530" s="7">
        <v>529</v>
      </c>
      <c r="O530" s="7" t="b">
        <f t="shared" si="107"/>
        <v>0</v>
      </c>
      <c r="P530" s="7" t="b">
        <f t="shared" si="108"/>
        <v>0</v>
      </c>
      <c r="Q530" s="7" t="b">
        <f t="shared" si="109"/>
        <v>1</v>
      </c>
      <c r="S530" s="7" t="b">
        <f t="shared" si="110"/>
        <v>0</v>
      </c>
      <c r="T530" s="7" t="b">
        <f t="shared" si="111"/>
        <v>0</v>
      </c>
      <c r="U530" s="7" t="b">
        <f t="shared" si="112"/>
        <v>1</v>
      </c>
      <c r="W530" s="7">
        <f t="shared" si="113"/>
        <v>529</v>
      </c>
      <c r="X530" s="7">
        <f>'v-t_chart'!C530</f>
        <v>44.8</v>
      </c>
      <c r="Y530" s="7">
        <f t="shared" si="114"/>
        <v>100</v>
      </c>
      <c r="Z530" s="7">
        <f t="shared" si="115"/>
        <v>110</v>
      </c>
      <c r="AA530" s="7">
        <f t="shared" si="116"/>
        <v>95</v>
      </c>
      <c r="AB530" s="7">
        <f ca="1">calc_gear1!AS533*5+50</f>
        <v>55</v>
      </c>
      <c r="AC530" s="7">
        <f ca="1">IF(AND(calc_gear1!AT533=-1,calc_gear1!Z533=1),calc_gear1!AS533*5+50.5,IF(AND(calc_gear1!Y533=0,AB529-AC529=-0.5),calc_gear1!AS533*5+50.5,calc_gear1!O533*5+50.5))</f>
        <v>50.5</v>
      </c>
    </row>
    <row r="531" spans="1:29">
      <c r="A531" s="7">
        <v>530</v>
      </c>
      <c r="B531" s="7">
        <v>530</v>
      </c>
      <c r="C531" s="95" t="b">
        <v>0</v>
      </c>
      <c r="D531" s="6" t="b">
        <v>0</v>
      </c>
      <c r="E531" s="94" t="b">
        <v>1</v>
      </c>
      <c r="G531" s="7" t="b">
        <f t="shared" si="104"/>
        <v>0</v>
      </c>
      <c r="H531" s="7" t="b">
        <f t="shared" si="105"/>
        <v>0</v>
      </c>
      <c r="I531" s="7" t="b">
        <f t="shared" si="106"/>
        <v>1</v>
      </c>
      <c r="K531" s="92" t="b">
        <v>0</v>
      </c>
      <c r="L531" s="69" t="b">
        <v>0</v>
      </c>
      <c r="M531" s="93" t="b">
        <v>1</v>
      </c>
      <c r="N531" s="7">
        <v>530</v>
      </c>
      <c r="O531" s="7" t="b">
        <f t="shared" si="107"/>
        <v>0</v>
      </c>
      <c r="P531" s="7" t="b">
        <f t="shared" si="108"/>
        <v>0</v>
      </c>
      <c r="Q531" s="7" t="b">
        <f t="shared" si="109"/>
        <v>1</v>
      </c>
      <c r="S531" s="7" t="b">
        <f t="shared" si="110"/>
        <v>0</v>
      </c>
      <c r="T531" s="7" t="b">
        <f t="shared" si="111"/>
        <v>0</v>
      </c>
      <c r="U531" s="7" t="b">
        <f t="shared" si="112"/>
        <v>1</v>
      </c>
      <c r="W531" s="7">
        <f t="shared" si="113"/>
        <v>530</v>
      </c>
      <c r="X531" s="7">
        <f>'v-t_chart'!C531</f>
        <v>40.1</v>
      </c>
      <c r="Y531" s="7">
        <f t="shared" si="114"/>
        <v>100</v>
      </c>
      <c r="Z531" s="7">
        <f t="shared" si="115"/>
        <v>110</v>
      </c>
      <c r="AA531" s="7">
        <f t="shared" si="116"/>
        <v>95</v>
      </c>
      <c r="AB531" s="7">
        <f ca="1">calc_gear1!AS534*5+50</f>
        <v>55</v>
      </c>
      <c r="AC531" s="7">
        <f ca="1">IF(AND(calc_gear1!AT534=-1,calc_gear1!Z534=1),calc_gear1!AS534*5+50.5,IF(AND(calc_gear1!Y534=0,AB530-AC530=-0.5),calc_gear1!AS534*5+50.5,calc_gear1!O534*5+50.5))</f>
        <v>50.5</v>
      </c>
    </row>
    <row r="532" spans="1:29">
      <c r="A532" s="7">
        <v>531</v>
      </c>
      <c r="B532" s="7">
        <v>531</v>
      </c>
      <c r="C532" s="95" t="b">
        <v>0</v>
      </c>
      <c r="D532" s="6" t="b">
        <v>0</v>
      </c>
      <c r="E532" s="94" t="b">
        <v>1</v>
      </c>
      <c r="G532" s="7" t="b">
        <f t="shared" si="104"/>
        <v>0</v>
      </c>
      <c r="H532" s="7" t="b">
        <f t="shared" si="105"/>
        <v>0</v>
      </c>
      <c r="I532" s="7" t="b">
        <f t="shared" si="106"/>
        <v>1</v>
      </c>
      <c r="K532" s="92" t="b">
        <v>0</v>
      </c>
      <c r="L532" s="69" t="b">
        <v>0</v>
      </c>
      <c r="M532" s="93" t="b">
        <v>1</v>
      </c>
      <c r="N532" s="7">
        <v>531</v>
      </c>
      <c r="O532" s="7" t="b">
        <f t="shared" si="107"/>
        <v>0</v>
      </c>
      <c r="P532" s="7" t="b">
        <f t="shared" si="108"/>
        <v>0</v>
      </c>
      <c r="Q532" s="7" t="b">
        <f t="shared" si="109"/>
        <v>1</v>
      </c>
      <c r="S532" s="7" t="b">
        <f t="shared" si="110"/>
        <v>0</v>
      </c>
      <c r="T532" s="7" t="b">
        <f t="shared" si="111"/>
        <v>0</v>
      </c>
      <c r="U532" s="7" t="b">
        <f t="shared" si="112"/>
        <v>1</v>
      </c>
      <c r="W532" s="7">
        <f t="shared" si="113"/>
        <v>531</v>
      </c>
      <c r="X532" s="7">
        <f>'v-t_chart'!C532</f>
        <v>33.799999999999997</v>
      </c>
      <c r="Y532" s="7">
        <f t="shared" si="114"/>
        <v>100</v>
      </c>
      <c r="Z532" s="7">
        <f t="shared" si="115"/>
        <v>110</v>
      </c>
      <c r="AA532" s="7">
        <f t="shared" si="116"/>
        <v>95</v>
      </c>
      <c r="AB532" s="7">
        <f ca="1">calc_gear1!AS535*5+50</f>
        <v>55</v>
      </c>
      <c r="AC532" s="7">
        <f ca="1">IF(AND(calc_gear1!AT535=-1,calc_gear1!Z535=1),calc_gear1!AS535*5+50.5,IF(AND(calc_gear1!Y535=0,AB531-AC531=-0.5),calc_gear1!AS535*5+50.5,calc_gear1!O535*5+50.5))</f>
        <v>50.5</v>
      </c>
    </row>
    <row r="533" spans="1:29">
      <c r="A533" s="7">
        <v>532</v>
      </c>
      <c r="B533" s="7">
        <v>532</v>
      </c>
      <c r="C533" s="95" t="b">
        <v>0</v>
      </c>
      <c r="D533" s="6" t="b">
        <v>0</v>
      </c>
      <c r="E533" s="94" t="b">
        <v>1</v>
      </c>
      <c r="G533" s="7" t="b">
        <f t="shared" si="104"/>
        <v>0</v>
      </c>
      <c r="H533" s="7" t="b">
        <f t="shared" si="105"/>
        <v>0</v>
      </c>
      <c r="I533" s="7" t="b">
        <f t="shared" si="106"/>
        <v>1</v>
      </c>
      <c r="K533" s="92" t="b">
        <v>0</v>
      </c>
      <c r="L533" s="69" t="b">
        <v>0</v>
      </c>
      <c r="M533" s="93" t="b">
        <v>1</v>
      </c>
      <c r="N533" s="7">
        <v>532</v>
      </c>
      <c r="O533" s="7" t="b">
        <f t="shared" si="107"/>
        <v>0</v>
      </c>
      <c r="P533" s="7" t="b">
        <f t="shared" si="108"/>
        <v>0</v>
      </c>
      <c r="Q533" s="7" t="b">
        <f t="shared" si="109"/>
        <v>1</v>
      </c>
      <c r="S533" s="7" t="b">
        <f t="shared" si="110"/>
        <v>0</v>
      </c>
      <c r="T533" s="7" t="b">
        <f t="shared" si="111"/>
        <v>0</v>
      </c>
      <c r="U533" s="7" t="b">
        <f t="shared" si="112"/>
        <v>1</v>
      </c>
      <c r="W533" s="7">
        <f t="shared" si="113"/>
        <v>532</v>
      </c>
      <c r="X533" s="7">
        <f>'v-t_chart'!C533</f>
        <v>27.2</v>
      </c>
      <c r="Y533" s="7">
        <f t="shared" si="114"/>
        <v>100</v>
      </c>
      <c r="Z533" s="7">
        <f t="shared" si="115"/>
        <v>110</v>
      </c>
      <c r="AA533" s="7">
        <f t="shared" si="116"/>
        <v>95</v>
      </c>
      <c r="AB533" s="7">
        <f ca="1">calc_gear1!AS536*5+50</f>
        <v>55</v>
      </c>
      <c r="AC533" s="7">
        <f ca="1">IF(AND(calc_gear1!AT536=-1,calc_gear1!Z536=1),calc_gear1!AS536*5+50.5,IF(AND(calc_gear1!Y536=0,AB532-AC532=-0.5),calc_gear1!AS536*5+50.5,calc_gear1!O536*5+50.5))</f>
        <v>50.5</v>
      </c>
    </row>
    <row r="534" spans="1:29">
      <c r="A534" s="7">
        <v>533</v>
      </c>
      <c r="B534" s="7">
        <v>533</v>
      </c>
      <c r="C534" s="95" t="b">
        <v>0</v>
      </c>
      <c r="D534" s="6" t="b">
        <v>0</v>
      </c>
      <c r="E534" s="94" t="b">
        <v>1</v>
      </c>
      <c r="G534" s="7" t="b">
        <f t="shared" si="104"/>
        <v>0</v>
      </c>
      <c r="H534" s="7" t="b">
        <f t="shared" si="105"/>
        <v>0</v>
      </c>
      <c r="I534" s="7" t="b">
        <f t="shared" si="106"/>
        <v>1</v>
      </c>
      <c r="K534" s="92" t="b">
        <v>0</v>
      </c>
      <c r="L534" s="69" t="b">
        <v>0</v>
      </c>
      <c r="M534" s="93" t="b">
        <v>1</v>
      </c>
      <c r="N534" s="7">
        <v>533</v>
      </c>
      <c r="O534" s="7" t="b">
        <f t="shared" si="107"/>
        <v>0</v>
      </c>
      <c r="P534" s="7" t="b">
        <f t="shared" si="108"/>
        <v>0</v>
      </c>
      <c r="Q534" s="7" t="b">
        <f t="shared" si="109"/>
        <v>1</v>
      </c>
      <c r="S534" s="7" t="b">
        <f t="shared" si="110"/>
        <v>0</v>
      </c>
      <c r="T534" s="7" t="b">
        <f t="shared" si="111"/>
        <v>0</v>
      </c>
      <c r="U534" s="7" t="b">
        <f t="shared" si="112"/>
        <v>1</v>
      </c>
      <c r="W534" s="7">
        <f t="shared" si="113"/>
        <v>533</v>
      </c>
      <c r="X534" s="7">
        <f>'v-t_chart'!C534</f>
        <v>20</v>
      </c>
      <c r="Y534" s="7">
        <f t="shared" si="114"/>
        <v>100</v>
      </c>
      <c r="Z534" s="7">
        <f t="shared" si="115"/>
        <v>110</v>
      </c>
      <c r="AA534" s="7">
        <f t="shared" si="116"/>
        <v>95</v>
      </c>
      <c r="AB534" s="7">
        <f ca="1">calc_gear1!AS537*5+50</f>
        <v>55</v>
      </c>
      <c r="AC534" s="7">
        <f ca="1">IF(AND(calc_gear1!AT537=-1,calc_gear1!Z537=1),calc_gear1!AS537*5+50.5,IF(AND(calc_gear1!Y537=0,AB533-AC533=-0.5),calc_gear1!AS537*5+50.5,calc_gear1!O537*5+50.5))</f>
        <v>50.5</v>
      </c>
    </row>
    <row r="535" spans="1:29">
      <c r="A535" s="7">
        <v>534</v>
      </c>
      <c r="B535" s="7">
        <v>534</v>
      </c>
      <c r="C535" s="95" t="b">
        <v>0</v>
      </c>
      <c r="D535" s="6" t="b">
        <v>0</v>
      </c>
      <c r="E535" s="94" t="b">
        <v>1</v>
      </c>
      <c r="G535" s="7" t="b">
        <f t="shared" si="104"/>
        <v>0</v>
      </c>
      <c r="H535" s="7" t="b">
        <f t="shared" si="105"/>
        <v>0</v>
      </c>
      <c r="I535" s="7" t="b">
        <f t="shared" si="106"/>
        <v>1</v>
      </c>
      <c r="K535" s="92" t="b">
        <v>0</v>
      </c>
      <c r="L535" s="69" t="b">
        <v>0</v>
      </c>
      <c r="M535" s="93" t="b">
        <v>1</v>
      </c>
      <c r="N535" s="7">
        <v>534</v>
      </c>
      <c r="O535" s="7" t="b">
        <f t="shared" si="107"/>
        <v>0</v>
      </c>
      <c r="P535" s="7" t="b">
        <f t="shared" si="108"/>
        <v>0</v>
      </c>
      <c r="Q535" s="7" t="b">
        <f t="shared" si="109"/>
        <v>1</v>
      </c>
      <c r="S535" s="7" t="b">
        <f t="shared" si="110"/>
        <v>0</v>
      </c>
      <c r="T535" s="7" t="b">
        <f t="shared" si="111"/>
        <v>0</v>
      </c>
      <c r="U535" s="7" t="b">
        <f t="shared" si="112"/>
        <v>1</v>
      </c>
      <c r="W535" s="7">
        <f t="shared" si="113"/>
        <v>534</v>
      </c>
      <c r="X535" s="7">
        <f>'v-t_chart'!C535</f>
        <v>12.8</v>
      </c>
      <c r="Y535" s="7">
        <f t="shared" si="114"/>
        <v>100</v>
      </c>
      <c r="Z535" s="7">
        <f t="shared" si="115"/>
        <v>110</v>
      </c>
      <c r="AA535" s="7">
        <f t="shared" si="116"/>
        <v>95</v>
      </c>
      <c r="AB535" s="7">
        <f ca="1">calc_gear1!AS538*5+50</f>
        <v>55</v>
      </c>
      <c r="AC535" s="7">
        <f ca="1">IF(AND(calc_gear1!AT538=-1,calc_gear1!Z538=1),calc_gear1!AS538*5+50.5,IF(AND(calc_gear1!Y538=0,AB534-AC534=-0.5),calc_gear1!AS538*5+50.5,calc_gear1!O538*5+50.5))</f>
        <v>50.5</v>
      </c>
    </row>
    <row r="536" spans="1:29">
      <c r="A536" s="7">
        <v>535</v>
      </c>
      <c r="B536" s="7">
        <v>535</v>
      </c>
      <c r="C536" s="95" t="b">
        <v>0</v>
      </c>
      <c r="D536" s="6" t="b">
        <v>0</v>
      </c>
      <c r="E536" s="94" t="b">
        <v>1</v>
      </c>
      <c r="G536" s="7" t="b">
        <f t="shared" si="104"/>
        <v>0</v>
      </c>
      <c r="H536" s="7" t="b">
        <f t="shared" si="105"/>
        <v>0</v>
      </c>
      <c r="I536" s="7" t="b">
        <f t="shared" si="106"/>
        <v>1</v>
      </c>
      <c r="K536" s="92" t="b">
        <v>0</v>
      </c>
      <c r="L536" s="69" t="b">
        <v>0</v>
      </c>
      <c r="M536" s="93" t="b">
        <v>1</v>
      </c>
      <c r="N536" s="7">
        <v>535</v>
      </c>
      <c r="O536" s="7" t="b">
        <f t="shared" si="107"/>
        <v>0</v>
      </c>
      <c r="P536" s="7" t="b">
        <f t="shared" si="108"/>
        <v>0</v>
      </c>
      <c r="Q536" s="7" t="b">
        <f t="shared" si="109"/>
        <v>1</v>
      </c>
      <c r="S536" s="7" t="b">
        <f t="shared" si="110"/>
        <v>0</v>
      </c>
      <c r="T536" s="7" t="b">
        <f t="shared" si="111"/>
        <v>0</v>
      </c>
      <c r="U536" s="7" t="b">
        <f t="shared" si="112"/>
        <v>1</v>
      </c>
      <c r="W536" s="7">
        <f t="shared" si="113"/>
        <v>535</v>
      </c>
      <c r="X536" s="7">
        <f>'v-t_chart'!C536</f>
        <v>7</v>
      </c>
      <c r="Y536" s="7">
        <f t="shared" si="114"/>
        <v>100</v>
      </c>
      <c r="Z536" s="7">
        <f t="shared" si="115"/>
        <v>110</v>
      </c>
      <c r="AA536" s="7">
        <f t="shared" si="116"/>
        <v>95</v>
      </c>
      <c r="AB536" s="7">
        <f ca="1">calc_gear1!AS539*5+50</f>
        <v>55</v>
      </c>
      <c r="AC536" s="7">
        <f ca="1">IF(AND(calc_gear1!AT539=-1,calc_gear1!Z539=1),calc_gear1!AS539*5+50.5,IF(AND(calc_gear1!Y539=0,AB535-AC535=-0.5),calc_gear1!AS539*5+50.5,calc_gear1!O539*5+50.5))</f>
        <v>50.5</v>
      </c>
    </row>
    <row r="537" spans="1:29">
      <c r="A537" s="7">
        <v>536</v>
      </c>
      <c r="B537" s="7">
        <v>536</v>
      </c>
      <c r="C537" s="95" t="b">
        <v>0</v>
      </c>
      <c r="D537" s="6" t="b">
        <v>0</v>
      </c>
      <c r="E537" s="94" t="b">
        <v>1</v>
      </c>
      <c r="G537" s="7" t="b">
        <f t="shared" si="104"/>
        <v>0</v>
      </c>
      <c r="H537" s="7" t="b">
        <f t="shared" si="105"/>
        <v>0</v>
      </c>
      <c r="I537" s="7" t="b">
        <f t="shared" si="106"/>
        <v>1</v>
      </c>
      <c r="K537" s="92" t="b">
        <v>0</v>
      </c>
      <c r="L537" s="69" t="b">
        <v>0</v>
      </c>
      <c r="M537" s="93" t="b">
        <v>1</v>
      </c>
      <c r="N537" s="7">
        <v>536</v>
      </c>
      <c r="O537" s="7" t="b">
        <f t="shared" si="107"/>
        <v>0</v>
      </c>
      <c r="P537" s="7" t="b">
        <f t="shared" si="108"/>
        <v>0</v>
      </c>
      <c r="Q537" s="7" t="b">
        <f t="shared" si="109"/>
        <v>1</v>
      </c>
      <c r="S537" s="7" t="b">
        <f t="shared" si="110"/>
        <v>0</v>
      </c>
      <c r="T537" s="7" t="b">
        <f t="shared" si="111"/>
        <v>0</v>
      </c>
      <c r="U537" s="7" t="b">
        <f t="shared" si="112"/>
        <v>1</v>
      </c>
      <c r="W537" s="7">
        <f t="shared" si="113"/>
        <v>536</v>
      </c>
      <c r="X537" s="7">
        <f>'v-t_chart'!C537</f>
        <v>2.2000000000000002</v>
      </c>
      <c r="Y537" s="7">
        <f t="shared" si="114"/>
        <v>100</v>
      </c>
      <c r="Z537" s="7">
        <f t="shared" si="115"/>
        <v>110</v>
      </c>
      <c r="AA537" s="7">
        <f t="shared" si="116"/>
        <v>95</v>
      </c>
      <c r="AB537" s="7">
        <f ca="1">calc_gear1!AS540*5+50</f>
        <v>55</v>
      </c>
      <c r="AC537" s="7">
        <f ca="1">IF(AND(calc_gear1!AT540=-1,calc_gear1!Z540=1),calc_gear1!AS540*5+50.5,IF(AND(calc_gear1!Y540=0,AB536-AC536=-0.5),calc_gear1!AS540*5+50.5,calc_gear1!O540*5+50.5))</f>
        <v>50.5</v>
      </c>
    </row>
    <row r="538" spans="1:29">
      <c r="A538" s="7">
        <v>537</v>
      </c>
      <c r="B538" s="7">
        <v>537</v>
      </c>
      <c r="C538" s="95" t="b">
        <v>0</v>
      </c>
      <c r="D538" s="6" t="b">
        <v>0</v>
      </c>
      <c r="E538" s="94" t="b">
        <v>0</v>
      </c>
      <c r="G538" s="7" t="b">
        <f t="shared" si="104"/>
        <v>0</v>
      </c>
      <c r="H538" s="7" t="b">
        <f t="shared" si="105"/>
        <v>0</v>
      </c>
      <c r="I538" s="7" t="b">
        <f t="shared" si="106"/>
        <v>0</v>
      </c>
      <c r="K538" s="92" t="b">
        <v>0</v>
      </c>
      <c r="L538" s="69" t="b">
        <v>0</v>
      </c>
      <c r="M538" s="93" t="b">
        <v>0</v>
      </c>
      <c r="N538" s="7">
        <v>537</v>
      </c>
      <c r="O538" s="7" t="b">
        <f t="shared" si="107"/>
        <v>0</v>
      </c>
      <c r="P538" s="7" t="b">
        <f t="shared" si="108"/>
        <v>0</v>
      </c>
      <c r="Q538" s="7" t="b">
        <f t="shared" si="109"/>
        <v>0</v>
      </c>
      <c r="S538" s="7" t="b">
        <f t="shared" si="110"/>
        <v>0</v>
      </c>
      <c r="T538" s="7" t="b">
        <f t="shared" si="111"/>
        <v>0</v>
      </c>
      <c r="U538" s="7" t="b">
        <f t="shared" si="112"/>
        <v>0</v>
      </c>
      <c r="W538" s="7">
        <f t="shared" si="113"/>
        <v>537</v>
      </c>
      <c r="X538" s="7">
        <f>'v-t_chart'!C538</f>
        <v>0</v>
      </c>
      <c r="Y538" s="7">
        <f t="shared" si="114"/>
        <v>100</v>
      </c>
      <c r="Z538" s="7">
        <f t="shared" si="115"/>
        <v>110</v>
      </c>
      <c r="AA538" s="7">
        <f t="shared" si="116"/>
        <v>90</v>
      </c>
      <c r="AB538" s="7">
        <f ca="1">calc_gear1!AS541*5+50</f>
        <v>55</v>
      </c>
      <c r="AC538" s="7">
        <f ca="1">IF(AND(calc_gear1!AT541=-1,calc_gear1!Z541=1),calc_gear1!AS541*5+50.5,IF(AND(calc_gear1!Y541=0,AB537-AC537=-0.5),calc_gear1!AS541*5+50.5,calc_gear1!O541*5+50.5))</f>
        <v>55.5</v>
      </c>
    </row>
    <row r="539" spans="1:29">
      <c r="A539" s="7">
        <v>538</v>
      </c>
      <c r="B539" s="7">
        <v>538</v>
      </c>
      <c r="C539" s="95" t="b">
        <v>0</v>
      </c>
      <c r="D539" s="6" t="b">
        <v>0</v>
      </c>
      <c r="E539" s="94" t="b">
        <v>0</v>
      </c>
      <c r="G539" s="7" t="b">
        <f t="shared" si="104"/>
        <v>0</v>
      </c>
      <c r="H539" s="7" t="b">
        <f t="shared" si="105"/>
        <v>0</v>
      </c>
      <c r="I539" s="7" t="b">
        <f t="shared" si="106"/>
        <v>0</v>
      </c>
      <c r="K539" s="92" t="b">
        <v>0</v>
      </c>
      <c r="L539" s="69" t="b">
        <v>0</v>
      </c>
      <c r="M539" s="93" t="b">
        <v>0</v>
      </c>
      <c r="N539" s="7">
        <v>538</v>
      </c>
      <c r="O539" s="7" t="b">
        <f t="shared" si="107"/>
        <v>0</v>
      </c>
      <c r="P539" s="7" t="b">
        <f t="shared" si="108"/>
        <v>0</v>
      </c>
      <c r="Q539" s="7" t="b">
        <f t="shared" si="109"/>
        <v>0</v>
      </c>
      <c r="S539" s="7" t="b">
        <f t="shared" si="110"/>
        <v>0</v>
      </c>
      <c r="T539" s="7" t="b">
        <f t="shared" si="111"/>
        <v>0</v>
      </c>
      <c r="U539" s="7" t="b">
        <f t="shared" si="112"/>
        <v>0</v>
      </c>
      <c r="W539" s="7">
        <f t="shared" si="113"/>
        <v>538</v>
      </c>
      <c r="X539" s="7">
        <f>'v-t_chart'!C539</f>
        <v>0</v>
      </c>
      <c r="Y539" s="7">
        <f t="shared" si="114"/>
        <v>100</v>
      </c>
      <c r="Z539" s="7">
        <f t="shared" si="115"/>
        <v>110</v>
      </c>
      <c r="AA539" s="7">
        <f t="shared" si="116"/>
        <v>90</v>
      </c>
      <c r="AB539" s="7">
        <f ca="1">calc_gear1!AS542*5+50</f>
        <v>55</v>
      </c>
      <c r="AC539" s="7">
        <f ca="1">IF(AND(calc_gear1!AT542=-1,calc_gear1!Z542=1),calc_gear1!AS542*5+50.5,IF(AND(calc_gear1!Y542=0,AB538-AC538=-0.5),calc_gear1!AS542*5+50.5,calc_gear1!O542*5+50.5))</f>
        <v>55.5</v>
      </c>
    </row>
    <row r="540" spans="1:29">
      <c r="A540" s="7">
        <v>539</v>
      </c>
      <c r="B540" s="7">
        <v>539</v>
      </c>
      <c r="C540" s="95" t="b">
        <v>0</v>
      </c>
      <c r="D540" s="6" t="b">
        <v>0</v>
      </c>
      <c r="E540" s="94" t="b">
        <v>0</v>
      </c>
      <c r="G540" s="7" t="b">
        <f t="shared" si="104"/>
        <v>0</v>
      </c>
      <c r="H540" s="7" t="b">
        <f t="shared" si="105"/>
        <v>0</v>
      </c>
      <c r="I540" s="7" t="b">
        <f t="shared" si="106"/>
        <v>0</v>
      </c>
      <c r="K540" s="92" t="b">
        <v>0</v>
      </c>
      <c r="L540" s="69" t="b">
        <v>0</v>
      </c>
      <c r="M540" s="93" t="b">
        <v>0</v>
      </c>
      <c r="N540" s="7">
        <v>539</v>
      </c>
      <c r="O540" s="7" t="b">
        <f t="shared" si="107"/>
        <v>0</v>
      </c>
      <c r="P540" s="7" t="b">
        <f t="shared" si="108"/>
        <v>0</v>
      </c>
      <c r="Q540" s="7" t="b">
        <f t="shared" si="109"/>
        <v>0</v>
      </c>
      <c r="S540" s="7" t="b">
        <f t="shared" si="110"/>
        <v>0</v>
      </c>
      <c r="T540" s="7" t="b">
        <f t="shared" si="111"/>
        <v>0</v>
      </c>
      <c r="U540" s="7" t="b">
        <f t="shared" si="112"/>
        <v>0</v>
      </c>
      <c r="W540" s="7">
        <f t="shared" si="113"/>
        <v>539</v>
      </c>
      <c r="X540" s="7">
        <f>'v-t_chart'!C540</f>
        <v>0</v>
      </c>
      <c r="Y540" s="7">
        <f t="shared" si="114"/>
        <v>100</v>
      </c>
      <c r="Z540" s="7">
        <f t="shared" si="115"/>
        <v>110</v>
      </c>
      <c r="AA540" s="7">
        <f t="shared" si="116"/>
        <v>90</v>
      </c>
      <c r="AB540" s="7">
        <f ca="1">calc_gear1!AS543*5+50</f>
        <v>55</v>
      </c>
      <c r="AC540" s="7">
        <f ca="1">IF(AND(calc_gear1!AT543=-1,calc_gear1!Z543=1),calc_gear1!AS543*5+50.5,IF(AND(calc_gear1!Y543=0,AB539-AC539=-0.5),calc_gear1!AS543*5+50.5,calc_gear1!O543*5+50.5))</f>
        <v>55.5</v>
      </c>
    </row>
    <row r="541" spans="1:29">
      <c r="A541" s="7">
        <v>540</v>
      </c>
      <c r="B541" s="7">
        <v>540</v>
      </c>
      <c r="C541" s="95" t="b">
        <v>0</v>
      </c>
      <c r="D541" s="6" t="b">
        <v>0</v>
      </c>
      <c r="E541" s="94" t="b">
        <v>0</v>
      </c>
      <c r="G541" s="7" t="b">
        <f t="shared" si="104"/>
        <v>0</v>
      </c>
      <c r="H541" s="7" t="b">
        <f t="shared" si="105"/>
        <v>0</v>
      </c>
      <c r="I541" s="7" t="b">
        <f t="shared" si="106"/>
        <v>0</v>
      </c>
      <c r="K541" s="92" t="b">
        <v>0</v>
      </c>
      <c r="L541" s="69" t="b">
        <v>0</v>
      </c>
      <c r="M541" s="93" t="b">
        <v>0</v>
      </c>
      <c r="N541" s="7">
        <v>540</v>
      </c>
      <c r="O541" s="7" t="b">
        <f t="shared" si="107"/>
        <v>0</v>
      </c>
      <c r="P541" s="7" t="b">
        <f t="shared" si="108"/>
        <v>0</v>
      </c>
      <c r="Q541" s="7" t="b">
        <f t="shared" si="109"/>
        <v>0</v>
      </c>
      <c r="S541" s="7" t="b">
        <f t="shared" si="110"/>
        <v>0</v>
      </c>
      <c r="T541" s="7" t="b">
        <f t="shared" si="111"/>
        <v>0</v>
      </c>
      <c r="U541" s="7" t="b">
        <f t="shared" si="112"/>
        <v>0</v>
      </c>
      <c r="W541" s="7">
        <f t="shared" si="113"/>
        <v>540</v>
      </c>
      <c r="X541" s="7">
        <f>'v-t_chart'!C541</f>
        <v>0</v>
      </c>
      <c r="Y541" s="7">
        <f t="shared" si="114"/>
        <v>100</v>
      </c>
      <c r="Z541" s="7">
        <f t="shared" si="115"/>
        <v>110</v>
      </c>
      <c r="AA541" s="7">
        <f t="shared" si="116"/>
        <v>90</v>
      </c>
      <c r="AB541" s="7">
        <f ca="1">calc_gear1!AS544*5+50</f>
        <v>55</v>
      </c>
      <c r="AC541" s="7">
        <f ca="1">IF(AND(calc_gear1!AT544=-1,calc_gear1!Z544=1),calc_gear1!AS544*5+50.5,IF(AND(calc_gear1!Y544=0,AB540-AC540=-0.5),calc_gear1!AS544*5+50.5,calc_gear1!O544*5+50.5))</f>
        <v>55.5</v>
      </c>
    </row>
    <row r="542" spans="1:29">
      <c r="A542" s="7">
        <v>541</v>
      </c>
      <c r="B542" s="7">
        <v>541</v>
      </c>
      <c r="C542" s="95" t="b">
        <v>0</v>
      </c>
      <c r="D542" s="6" t="b">
        <v>0</v>
      </c>
      <c r="E542" s="94" t="b">
        <v>0</v>
      </c>
      <c r="G542" s="7" t="b">
        <f t="shared" si="104"/>
        <v>0</v>
      </c>
      <c r="H542" s="7" t="b">
        <f t="shared" si="105"/>
        <v>0</v>
      </c>
      <c r="I542" s="7" t="b">
        <f t="shared" si="106"/>
        <v>0</v>
      </c>
      <c r="K542" s="92" t="b">
        <v>0</v>
      </c>
      <c r="L542" s="69" t="b">
        <v>0</v>
      </c>
      <c r="M542" s="93" t="b">
        <v>0</v>
      </c>
      <c r="N542" s="7">
        <v>541</v>
      </c>
      <c r="O542" s="7" t="b">
        <f t="shared" si="107"/>
        <v>0</v>
      </c>
      <c r="P542" s="7" t="b">
        <f t="shared" si="108"/>
        <v>0</v>
      </c>
      <c r="Q542" s="7" t="b">
        <f t="shared" si="109"/>
        <v>0</v>
      </c>
      <c r="S542" s="7" t="b">
        <f t="shared" si="110"/>
        <v>0</v>
      </c>
      <c r="T542" s="7" t="b">
        <f t="shared" si="111"/>
        <v>0</v>
      </c>
      <c r="U542" s="7" t="b">
        <f t="shared" si="112"/>
        <v>0</v>
      </c>
      <c r="W542" s="7">
        <f t="shared" si="113"/>
        <v>541</v>
      </c>
      <c r="X542" s="7">
        <f>'v-t_chart'!C542</f>
        <v>0</v>
      </c>
      <c r="Y542" s="7">
        <f t="shared" si="114"/>
        <v>100</v>
      </c>
      <c r="Z542" s="7">
        <f t="shared" si="115"/>
        <v>110</v>
      </c>
      <c r="AA542" s="7">
        <f t="shared" si="116"/>
        <v>90</v>
      </c>
      <c r="AB542" s="7">
        <f ca="1">calc_gear1!AS545*5+50</f>
        <v>55</v>
      </c>
      <c r="AC542" s="7">
        <f ca="1">IF(AND(calc_gear1!AT545=-1,calc_gear1!Z545=1),calc_gear1!AS545*5+50.5,IF(AND(calc_gear1!Y545=0,AB541-AC541=-0.5),calc_gear1!AS545*5+50.5,calc_gear1!O545*5+50.5))</f>
        <v>55.5</v>
      </c>
    </row>
    <row r="543" spans="1:29">
      <c r="A543" s="7">
        <v>542</v>
      </c>
      <c r="B543" s="7">
        <v>542</v>
      </c>
      <c r="C543" s="95" t="b">
        <v>1</v>
      </c>
      <c r="D543" s="6" t="b">
        <v>0</v>
      </c>
      <c r="E543" s="94" t="b">
        <v>0</v>
      </c>
      <c r="G543" s="7" t="b">
        <f t="shared" si="104"/>
        <v>1</v>
      </c>
      <c r="H543" s="7" t="b">
        <f t="shared" si="105"/>
        <v>0</v>
      </c>
      <c r="I543" s="7" t="b">
        <f t="shared" si="106"/>
        <v>0</v>
      </c>
      <c r="K543" s="92" t="b">
        <v>1</v>
      </c>
      <c r="L543" s="69" t="b">
        <v>0</v>
      </c>
      <c r="M543" s="93" t="b">
        <v>0</v>
      </c>
      <c r="N543" s="7">
        <v>542</v>
      </c>
      <c r="O543" s="7" t="b">
        <f t="shared" si="107"/>
        <v>1</v>
      </c>
      <c r="P543" s="7" t="b">
        <f t="shared" si="108"/>
        <v>0</v>
      </c>
      <c r="Q543" s="7" t="b">
        <f t="shared" si="109"/>
        <v>0</v>
      </c>
      <c r="S543" s="7" t="b">
        <f t="shared" si="110"/>
        <v>1</v>
      </c>
      <c r="T543" s="7" t="b">
        <f t="shared" si="111"/>
        <v>0</v>
      </c>
      <c r="U543" s="7" t="b">
        <f t="shared" si="112"/>
        <v>0</v>
      </c>
      <c r="W543" s="7">
        <f t="shared" si="113"/>
        <v>542</v>
      </c>
      <c r="X543" s="7">
        <f>'v-t_chart'!C543</f>
        <v>2.7</v>
      </c>
      <c r="Y543" s="7">
        <f t="shared" si="114"/>
        <v>105</v>
      </c>
      <c r="Z543" s="7">
        <f t="shared" si="115"/>
        <v>110</v>
      </c>
      <c r="AA543" s="7">
        <f t="shared" si="116"/>
        <v>90</v>
      </c>
      <c r="AB543" s="7">
        <f ca="1">calc_gear1!AS546*5+50</f>
        <v>55</v>
      </c>
      <c r="AC543" s="7">
        <f ca="1">IF(AND(calc_gear1!AT546=-1,calc_gear1!Z546=1),calc_gear1!AS546*5+50.5,IF(AND(calc_gear1!Y546=0,AB542-AC542=-0.5),calc_gear1!AS546*5+50.5,calc_gear1!O546*5+50.5))</f>
        <v>50.5</v>
      </c>
    </row>
    <row r="544" spans="1:29">
      <c r="A544" s="7">
        <v>543</v>
      </c>
      <c r="B544" s="7">
        <v>543</v>
      </c>
      <c r="C544" s="95" t="b">
        <v>1</v>
      </c>
      <c r="D544" s="6" t="b">
        <v>0</v>
      </c>
      <c r="E544" s="94" t="b">
        <v>0</v>
      </c>
      <c r="G544" s="7" t="b">
        <f t="shared" si="104"/>
        <v>1</v>
      </c>
      <c r="H544" s="7" t="b">
        <f t="shared" si="105"/>
        <v>0</v>
      </c>
      <c r="I544" s="7" t="b">
        <f t="shared" si="106"/>
        <v>0</v>
      </c>
      <c r="K544" s="92" t="b">
        <v>1</v>
      </c>
      <c r="L544" s="69" t="b">
        <v>0</v>
      </c>
      <c r="M544" s="93" t="b">
        <v>0</v>
      </c>
      <c r="N544" s="7">
        <v>543</v>
      </c>
      <c r="O544" s="7" t="b">
        <f t="shared" si="107"/>
        <v>1</v>
      </c>
      <c r="P544" s="7" t="b">
        <f t="shared" si="108"/>
        <v>0</v>
      </c>
      <c r="Q544" s="7" t="b">
        <f t="shared" si="109"/>
        <v>0</v>
      </c>
      <c r="S544" s="7" t="b">
        <f t="shared" si="110"/>
        <v>1</v>
      </c>
      <c r="T544" s="7" t="b">
        <f t="shared" si="111"/>
        <v>0</v>
      </c>
      <c r="U544" s="7" t="b">
        <f t="shared" si="112"/>
        <v>0</v>
      </c>
      <c r="W544" s="7">
        <f t="shared" si="113"/>
        <v>543</v>
      </c>
      <c r="X544" s="7">
        <f>'v-t_chart'!C544</f>
        <v>8</v>
      </c>
      <c r="Y544" s="7">
        <f t="shared" si="114"/>
        <v>105</v>
      </c>
      <c r="Z544" s="7">
        <f t="shared" si="115"/>
        <v>110</v>
      </c>
      <c r="AA544" s="7">
        <f t="shared" si="116"/>
        <v>90</v>
      </c>
      <c r="AB544" s="7">
        <f ca="1">calc_gear1!AS547*5+50</f>
        <v>55</v>
      </c>
      <c r="AC544" s="7">
        <f ca="1">IF(AND(calc_gear1!AT547=-1,calc_gear1!Z547=1),calc_gear1!AS547*5+50.5,IF(AND(calc_gear1!Y547=0,AB543-AC543=-0.5),calc_gear1!AS547*5+50.5,calc_gear1!O547*5+50.5))</f>
        <v>50.5</v>
      </c>
    </row>
    <row r="545" spans="1:29">
      <c r="A545" s="7">
        <v>544</v>
      </c>
      <c r="B545" s="7">
        <v>544</v>
      </c>
      <c r="C545" s="95" t="b">
        <v>1</v>
      </c>
      <c r="D545" s="6" t="b">
        <v>0</v>
      </c>
      <c r="E545" s="94" t="b">
        <v>0</v>
      </c>
      <c r="G545" s="7" t="b">
        <f t="shared" si="104"/>
        <v>1</v>
      </c>
      <c r="H545" s="7" t="b">
        <f t="shared" si="105"/>
        <v>0</v>
      </c>
      <c r="I545" s="7" t="b">
        <f t="shared" si="106"/>
        <v>0</v>
      </c>
      <c r="K545" s="92" t="b">
        <v>1</v>
      </c>
      <c r="L545" s="69" t="b">
        <v>0</v>
      </c>
      <c r="M545" s="93" t="b">
        <v>0</v>
      </c>
      <c r="N545" s="7">
        <v>544</v>
      </c>
      <c r="O545" s="7" t="b">
        <f t="shared" si="107"/>
        <v>1</v>
      </c>
      <c r="P545" s="7" t="b">
        <f t="shared" si="108"/>
        <v>0</v>
      </c>
      <c r="Q545" s="7" t="b">
        <f t="shared" si="109"/>
        <v>0</v>
      </c>
      <c r="S545" s="7" t="b">
        <f t="shared" si="110"/>
        <v>1</v>
      </c>
      <c r="T545" s="7" t="b">
        <f t="shared" si="111"/>
        <v>0</v>
      </c>
      <c r="U545" s="7" t="b">
        <f t="shared" si="112"/>
        <v>0</v>
      </c>
      <c r="W545" s="7">
        <f t="shared" si="113"/>
        <v>544</v>
      </c>
      <c r="X545" s="7">
        <f>'v-t_chart'!C545</f>
        <v>16</v>
      </c>
      <c r="Y545" s="7">
        <f t="shared" si="114"/>
        <v>105</v>
      </c>
      <c r="Z545" s="7">
        <f t="shared" si="115"/>
        <v>110</v>
      </c>
      <c r="AA545" s="7">
        <f t="shared" si="116"/>
        <v>90</v>
      </c>
      <c r="AB545" s="7">
        <f ca="1">calc_gear1!AS548*5+50</f>
        <v>55</v>
      </c>
      <c r="AC545" s="7">
        <f ca="1">IF(AND(calc_gear1!AT548=-1,calc_gear1!Z548=1),calc_gear1!AS548*5+50.5,IF(AND(calc_gear1!Y548=0,AB544-AC544=-0.5),calc_gear1!AS548*5+50.5,calc_gear1!O548*5+50.5))</f>
        <v>50.5</v>
      </c>
    </row>
    <row r="546" spans="1:29">
      <c r="A546" s="7">
        <v>545</v>
      </c>
      <c r="B546" s="7">
        <v>545</v>
      </c>
      <c r="C546" s="95" t="b">
        <v>1</v>
      </c>
      <c r="D546" s="6" t="b">
        <v>0</v>
      </c>
      <c r="E546" s="94" t="b">
        <v>0</v>
      </c>
      <c r="G546" s="7" t="b">
        <f t="shared" si="104"/>
        <v>1</v>
      </c>
      <c r="H546" s="7" t="b">
        <f t="shared" si="105"/>
        <v>0</v>
      </c>
      <c r="I546" s="7" t="b">
        <f t="shared" si="106"/>
        <v>0</v>
      </c>
      <c r="K546" s="92" t="b">
        <v>1</v>
      </c>
      <c r="L546" s="69" t="b">
        <v>0</v>
      </c>
      <c r="M546" s="93" t="b">
        <v>0</v>
      </c>
      <c r="N546" s="7">
        <v>545</v>
      </c>
      <c r="O546" s="7" t="b">
        <f t="shared" si="107"/>
        <v>1</v>
      </c>
      <c r="P546" s="7" t="b">
        <f t="shared" si="108"/>
        <v>0</v>
      </c>
      <c r="Q546" s="7" t="b">
        <f t="shared" si="109"/>
        <v>0</v>
      </c>
      <c r="S546" s="7" t="b">
        <f t="shared" si="110"/>
        <v>1</v>
      </c>
      <c r="T546" s="7" t="b">
        <f t="shared" si="111"/>
        <v>0</v>
      </c>
      <c r="U546" s="7" t="b">
        <f t="shared" si="112"/>
        <v>0</v>
      </c>
      <c r="W546" s="7">
        <f t="shared" si="113"/>
        <v>545</v>
      </c>
      <c r="X546" s="7">
        <f>'v-t_chart'!C546</f>
        <v>24</v>
      </c>
      <c r="Y546" s="7">
        <f t="shared" si="114"/>
        <v>105</v>
      </c>
      <c r="Z546" s="7">
        <f t="shared" si="115"/>
        <v>110</v>
      </c>
      <c r="AA546" s="7">
        <f t="shared" si="116"/>
        <v>90</v>
      </c>
      <c r="AB546" s="7">
        <f ca="1">calc_gear1!AS549*5+50</f>
        <v>55</v>
      </c>
      <c r="AC546" s="7">
        <f ca="1">IF(AND(calc_gear1!AT549=-1,calc_gear1!Z549=1),calc_gear1!AS549*5+50.5,IF(AND(calc_gear1!Y549=0,AB545-AC545=-0.5),calc_gear1!AS549*5+50.5,calc_gear1!O549*5+50.5))</f>
        <v>50.5</v>
      </c>
    </row>
    <row r="547" spans="1:29">
      <c r="A547" s="7">
        <v>546</v>
      </c>
      <c r="B547" s="7">
        <v>546</v>
      </c>
      <c r="C547" s="95" t="b">
        <v>1</v>
      </c>
      <c r="D547" s="6" t="b">
        <v>0</v>
      </c>
      <c r="E547" s="94" t="b">
        <v>0</v>
      </c>
      <c r="G547" s="7" t="b">
        <f t="shared" si="104"/>
        <v>1</v>
      </c>
      <c r="H547" s="7" t="b">
        <f t="shared" si="105"/>
        <v>0</v>
      </c>
      <c r="I547" s="7" t="b">
        <f t="shared" si="106"/>
        <v>0</v>
      </c>
      <c r="K547" s="92" t="b">
        <v>1</v>
      </c>
      <c r="L547" s="69" t="b">
        <v>0</v>
      </c>
      <c r="M547" s="93" t="b">
        <v>0</v>
      </c>
      <c r="N547" s="7">
        <v>546</v>
      </c>
      <c r="O547" s="7" t="b">
        <f t="shared" si="107"/>
        <v>1</v>
      </c>
      <c r="P547" s="7" t="b">
        <f t="shared" si="108"/>
        <v>0</v>
      </c>
      <c r="Q547" s="7" t="b">
        <f t="shared" si="109"/>
        <v>0</v>
      </c>
      <c r="S547" s="7" t="b">
        <f t="shared" si="110"/>
        <v>1</v>
      </c>
      <c r="T547" s="7" t="b">
        <f t="shared" si="111"/>
        <v>0</v>
      </c>
      <c r="U547" s="7" t="b">
        <f t="shared" si="112"/>
        <v>0</v>
      </c>
      <c r="W547" s="7">
        <f t="shared" si="113"/>
        <v>546</v>
      </c>
      <c r="X547" s="7">
        <f>'v-t_chart'!C547</f>
        <v>32</v>
      </c>
      <c r="Y547" s="7">
        <f t="shared" si="114"/>
        <v>105</v>
      </c>
      <c r="Z547" s="7">
        <f t="shared" si="115"/>
        <v>110</v>
      </c>
      <c r="AA547" s="7">
        <f t="shared" si="116"/>
        <v>90</v>
      </c>
      <c r="AB547" s="7">
        <f ca="1">calc_gear1!AS550*5+50</f>
        <v>55</v>
      </c>
      <c r="AC547" s="7">
        <f ca="1">IF(AND(calc_gear1!AT550=-1,calc_gear1!Z550=1),calc_gear1!AS550*5+50.5,IF(AND(calc_gear1!Y550=0,AB546-AC546=-0.5),calc_gear1!AS550*5+50.5,calc_gear1!O550*5+50.5))</f>
        <v>50.5</v>
      </c>
    </row>
    <row r="548" spans="1:29">
      <c r="A548" s="7">
        <v>547</v>
      </c>
      <c r="B548" s="7">
        <v>547</v>
      </c>
      <c r="C548" s="95" t="b">
        <v>1</v>
      </c>
      <c r="D548" s="6" t="b">
        <v>0</v>
      </c>
      <c r="E548" s="94" t="b">
        <v>0</v>
      </c>
      <c r="G548" s="7" t="b">
        <f t="shared" si="104"/>
        <v>1</v>
      </c>
      <c r="H548" s="7" t="b">
        <f t="shared" si="105"/>
        <v>0</v>
      </c>
      <c r="I548" s="7" t="b">
        <f t="shared" si="106"/>
        <v>0</v>
      </c>
      <c r="K548" s="92" t="b">
        <v>1</v>
      </c>
      <c r="L548" s="69" t="b">
        <v>0</v>
      </c>
      <c r="M548" s="93" t="b">
        <v>0</v>
      </c>
      <c r="N548" s="7">
        <v>547</v>
      </c>
      <c r="O548" s="7" t="b">
        <f t="shared" si="107"/>
        <v>1</v>
      </c>
      <c r="P548" s="7" t="b">
        <f t="shared" si="108"/>
        <v>0</v>
      </c>
      <c r="Q548" s="7" t="b">
        <f t="shared" si="109"/>
        <v>0</v>
      </c>
      <c r="S548" s="7" t="b">
        <f t="shared" si="110"/>
        <v>1</v>
      </c>
      <c r="T548" s="7" t="b">
        <f t="shared" si="111"/>
        <v>0</v>
      </c>
      <c r="U548" s="7" t="b">
        <f t="shared" si="112"/>
        <v>0</v>
      </c>
      <c r="W548" s="7">
        <f t="shared" si="113"/>
        <v>547</v>
      </c>
      <c r="X548" s="7">
        <f>'v-t_chart'!C548</f>
        <v>37.200000000000003</v>
      </c>
      <c r="Y548" s="7">
        <f t="shared" si="114"/>
        <v>105</v>
      </c>
      <c r="Z548" s="7">
        <f t="shared" si="115"/>
        <v>110</v>
      </c>
      <c r="AA548" s="7">
        <f t="shared" si="116"/>
        <v>90</v>
      </c>
      <c r="AB548" s="7">
        <f ca="1">calc_gear1!AS551*5+50</f>
        <v>55</v>
      </c>
      <c r="AC548" s="7">
        <f ca="1">IF(AND(calc_gear1!AT551=-1,calc_gear1!Z551=1),calc_gear1!AS551*5+50.5,IF(AND(calc_gear1!Y551=0,AB547-AC547=-0.5),calc_gear1!AS551*5+50.5,calc_gear1!O551*5+50.5))</f>
        <v>50.5</v>
      </c>
    </row>
    <row r="549" spans="1:29">
      <c r="A549" s="7">
        <v>548</v>
      </c>
      <c r="B549" s="7">
        <v>548</v>
      </c>
      <c r="C549" s="95" t="b">
        <v>1</v>
      </c>
      <c r="D549" s="6" t="b">
        <v>0</v>
      </c>
      <c r="E549" s="94" t="b">
        <v>0</v>
      </c>
      <c r="G549" s="7" t="b">
        <f t="shared" si="104"/>
        <v>1</v>
      </c>
      <c r="H549" s="7" t="b">
        <f t="shared" si="105"/>
        <v>0</v>
      </c>
      <c r="I549" s="7" t="b">
        <f t="shared" si="106"/>
        <v>0</v>
      </c>
      <c r="K549" s="92" t="b">
        <v>1</v>
      </c>
      <c r="L549" s="69" t="b">
        <v>0</v>
      </c>
      <c r="M549" s="93" t="b">
        <v>0</v>
      </c>
      <c r="N549" s="7">
        <v>548</v>
      </c>
      <c r="O549" s="7" t="b">
        <f t="shared" si="107"/>
        <v>1</v>
      </c>
      <c r="P549" s="7" t="b">
        <f t="shared" si="108"/>
        <v>0</v>
      </c>
      <c r="Q549" s="7" t="b">
        <f t="shared" si="109"/>
        <v>0</v>
      </c>
      <c r="S549" s="7" t="b">
        <f t="shared" si="110"/>
        <v>1</v>
      </c>
      <c r="T549" s="7" t="b">
        <f t="shared" si="111"/>
        <v>0</v>
      </c>
      <c r="U549" s="7" t="b">
        <f t="shared" si="112"/>
        <v>0</v>
      </c>
      <c r="W549" s="7">
        <f t="shared" si="113"/>
        <v>548</v>
      </c>
      <c r="X549" s="7">
        <f>'v-t_chart'!C549</f>
        <v>40.4</v>
      </c>
      <c r="Y549" s="7">
        <f t="shared" si="114"/>
        <v>105</v>
      </c>
      <c r="Z549" s="7">
        <f t="shared" si="115"/>
        <v>110</v>
      </c>
      <c r="AA549" s="7">
        <f t="shared" si="116"/>
        <v>90</v>
      </c>
      <c r="AB549" s="7">
        <f ca="1">calc_gear1!AS552*5+50</f>
        <v>55</v>
      </c>
      <c r="AC549" s="7">
        <f ca="1">IF(AND(calc_gear1!AT552=-1,calc_gear1!Z552=1),calc_gear1!AS552*5+50.5,IF(AND(calc_gear1!Y552=0,AB548-AC548=-0.5),calc_gear1!AS552*5+50.5,calc_gear1!O552*5+50.5))</f>
        <v>50.5</v>
      </c>
    </row>
    <row r="550" spans="1:29">
      <c r="A550" s="7">
        <v>549</v>
      </c>
      <c r="B550" s="7">
        <v>549</v>
      </c>
      <c r="C550" s="95" t="b">
        <v>1</v>
      </c>
      <c r="D550" s="6" t="b">
        <v>0</v>
      </c>
      <c r="E550" s="94" t="b">
        <v>0</v>
      </c>
      <c r="G550" s="7" t="b">
        <f t="shared" si="104"/>
        <v>1</v>
      </c>
      <c r="H550" s="7" t="b">
        <f t="shared" si="105"/>
        <v>0</v>
      </c>
      <c r="I550" s="7" t="b">
        <f t="shared" si="106"/>
        <v>0</v>
      </c>
      <c r="K550" s="92" t="b">
        <v>1</v>
      </c>
      <c r="L550" s="69" t="b">
        <v>0</v>
      </c>
      <c r="M550" s="93" t="b">
        <v>0</v>
      </c>
      <c r="N550" s="7">
        <v>549</v>
      </c>
      <c r="O550" s="7" t="b">
        <f t="shared" si="107"/>
        <v>1</v>
      </c>
      <c r="P550" s="7" t="b">
        <f t="shared" si="108"/>
        <v>0</v>
      </c>
      <c r="Q550" s="7" t="b">
        <f t="shared" si="109"/>
        <v>0</v>
      </c>
      <c r="S550" s="7" t="b">
        <f t="shared" si="110"/>
        <v>1</v>
      </c>
      <c r="T550" s="7" t="b">
        <f t="shared" si="111"/>
        <v>0</v>
      </c>
      <c r="U550" s="7" t="b">
        <f t="shared" si="112"/>
        <v>0</v>
      </c>
      <c r="W550" s="7">
        <f t="shared" si="113"/>
        <v>549</v>
      </c>
      <c r="X550" s="7">
        <f>'v-t_chart'!C550</f>
        <v>43.1</v>
      </c>
      <c r="Y550" s="7">
        <f t="shared" si="114"/>
        <v>105</v>
      </c>
      <c r="Z550" s="7">
        <f t="shared" si="115"/>
        <v>110</v>
      </c>
      <c r="AA550" s="7">
        <f t="shared" si="116"/>
        <v>90</v>
      </c>
      <c r="AB550" s="7">
        <f ca="1">calc_gear1!AS553*5+50</f>
        <v>55</v>
      </c>
      <c r="AC550" s="7">
        <f ca="1">IF(AND(calc_gear1!AT553=-1,calc_gear1!Z553=1),calc_gear1!AS553*5+50.5,IF(AND(calc_gear1!Y553=0,AB549-AC549=-0.5),calc_gear1!AS553*5+50.5,calc_gear1!O553*5+50.5))</f>
        <v>50.5</v>
      </c>
    </row>
    <row r="551" spans="1:29">
      <c r="A551" s="7">
        <v>550</v>
      </c>
      <c r="B551" s="7">
        <v>550</v>
      </c>
      <c r="C551" s="95" t="b">
        <v>1</v>
      </c>
      <c r="D551" s="6" t="b">
        <v>0</v>
      </c>
      <c r="E551" s="94" t="b">
        <v>0</v>
      </c>
      <c r="G551" s="7" t="b">
        <f t="shared" si="104"/>
        <v>1</v>
      </c>
      <c r="H551" s="7" t="b">
        <f t="shared" si="105"/>
        <v>0</v>
      </c>
      <c r="I551" s="7" t="b">
        <f t="shared" si="106"/>
        <v>0</v>
      </c>
      <c r="K551" s="92" t="b">
        <v>1</v>
      </c>
      <c r="L551" s="69" t="b">
        <v>0</v>
      </c>
      <c r="M551" s="93" t="b">
        <v>0</v>
      </c>
      <c r="N551" s="7">
        <v>550</v>
      </c>
      <c r="O551" s="7" t="b">
        <f t="shared" si="107"/>
        <v>1</v>
      </c>
      <c r="P551" s="7" t="b">
        <f t="shared" si="108"/>
        <v>0</v>
      </c>
      <c r="Q551" s="7" t="b">
        <f t="shared" si="109"/>
        <v>0</v>
      </c>
      <c r="S551" s="7" t="b">
        <f t="shared" si="110"/>
        <v>1</v>
      </c>
      <c r="T551" s="7" t="b">
        <f t="shared" si="111"/>
        <v>0</v>
      </c>
      <c r="U551" s="7" t="b">
        <f t="shared" si="112"/>
        <v>0</v>
      </c>
      <c r="W551" s="7">
        <f t="shared" si="113"/>
        <v>550</v>
      </c>
      <c r="X551" s="7">
        <f>'v-t_chart'!C551</f>
        <v>44.6</v>
      </c>
      <c r="Y551" s="7">
        <f t="shared" si="114"/>
        <v>105</v>
      </c>
      <c r="Z551" s="7">
        <f t="shared" si="115"/>
        <v>110</v>
      </c>
      <c r="AA551" s="7">
        <f t="shared" si="116"/>
        <v>90</v>
      </c>
      <c r="AB551" s="7">
        <f ca="1">calc_gear1!AS554*5+50</f>
        <v>55</v>
      </c>
      <c r="AC551" s="7">
        <f ca="1">IF(AND(calc_gear1!AT554=-1,calc_gear1!Z554=1),calc_gear1!AS554*5+50.5,IF(AND(calc_gear1!Y554=0,AB550-AC550=-0.5),calc_gear1!AS554*5+50.5,calc_gear1!O554*5+50.5))</f>
        <v>50.5</v>
      </c>
    </row>
    <row r="552" spans="1:29">
      <c r="A552" s="7">
        <v>551</v>
      </c>
      <c r="B552" s="7">
        <v>551</v>
      </c>
      <c r="C552" s="95" t="b">
        <v>1</v>
      </c>
      <c r="D552" s="6" t="b">
        <v>0</v>
      </c>
      <c r="E552" s="94" t="b">
        <v>0</v>
      </c>
      <c r="G552" s="7" t="b">
        <f t="shared" si="104"/>
        <v>1</v>
      </c>
      <c r="H552" s="7" t="b">
        <f t="shared" si="105"/>
        <v>0</v>
      </c>
      <c r="I552" s="7" t="b">
        <f t="shared" si="106"/>
        <v>0</v>
      </c>
      <c r="K552" s="92" t="b">
        <v>0</v>
      </c>
      <c r="L552" s="69" t="b">
        <v>1</v>
      </c>
      <c r="M552" s="93" t="b">
        <v>0</v>
      </c>
      <c r="N552" s="7">
        <v>551</v>
      </c>
      <c r="O552" s="7" t="b">
        <f t="shared" si="107"/>
        <v>0</v>
      </c>
      <c r="P552" s="7" t="b">
        <f t="shared" si="108"/>
        <v>1</v>
      </c>
      <c r="Q552" s="7" t="b">
        <f t="shared" si="109"/>
        <v>0</v>
      </c>
      <c r="S552" s="7" t="b">
        <f t="shared" si="110"/>
        <v>0</v>
      </c>
      <c r="T552" s="7" t="b">
        <f t="shared" si="111"/>
        <v>1</v>
      </c>
      <c r="U552" s="7" t="b">
        <f t="shared" si="112"/>
        <v>0</v>
      </c>
      <c r="W552" s="7">
        <f t="shared" si="113"/>
        <v>551</v>
      </c>
      <c r="X552" s="7">
        <f>'v-t_chart'!C552</f>
        <v>45.2</v>
      </c>
      <c r="Y552" s="7">
        <f t="shared" si="114"/>
        <v>100</v>
      </c>
      <c r="Z552" s="7">
        <f t="shared" si="115"/>
        <v>115</v>
      </c>
      <c r="AA552" s="7">
        <f t="shared" si="116"/>
        <v>90</v>
      </c>
      <c r="AB552" s="7">
        <f ca="1">calc_gear1!AS555*5+50</f>
        <v>55</v>
      </c>
      <c r="AC552" s="7">
        <f ca="1">IF(AND(calc_gear1!AT555=-1,calc_gear1!Z555=1),calc_gear1!AS555*5+50.5,IF(AND(calc_gear1!Y555=0,AB551-AC551=-0.5),calc_gear1!AS555*5+50.5,calc_gear1!O555*5+50.5))</f>
        <v>50.5</v>
      </c>
    </row>
    <row r="553" spans="1:29">
      <c r="A553" s="7">
        <v>552</v>
      </c>
      <c r="B553" s="7">
        <v>552</v>
      </c>
      <c r="C553" s="95" t="b">
        <v>1</v>
      </c>
      <c r="D553" s="6" t="b">
        <v>0</v>
      </c>
      <c r="E553" s="94" t="b">
        <v>0</v>
      </c>
      <c r="G553" s="7" t="b">
        <f t="shared" si="104"/>
        <v>1</v>
      </c>
      <c r="H553" s="7" t="b">
        <f t="shared" si="105"/>
        <v>0</v>
      </c>
      <c r="I553" s="7" t="b">
        <f t="shared" si="106"/>
        <v>0</v>
      </c>
      <c r="K553" s="92" t="b">
        <v>0</v>
      </c>
      <c r="L553" s="69" t="b">
        <v>1</v>
      </c>
      <c r="M553" s="93" t="b">
        <v>0</v>
      </c>
      <c r="N553" s="7">
        <v>552</v>
      </c>
      <c r="O553" s="7" t="b">
        <f t="shared" si="107"/>
        <v>0</v>
      </c>
      <c r="P553" s="7" t="b">
        <f t="shared" si="108"/>
        <v>1</v>
      </c>
      <c r="Q553" s="7" t="b">
        <f t="shared" si="109"/>
        <v>0</v>
      </c>
      <c r="S553" s="7" t="b">
        <f t="shared" si="110"/>
        <v>0</v>
      </c>
      <c r="T553" s="7" t="b">
        <f t="shared" si="111"/>
        <v>1</v>
      </c>
      <c r="U553" s="7" t="b">
        <f t="shared" si="112"/>
        <v>0</v>
      </c>
      <c r="W553" s="7">
        <f t="shared" si="113"/>
        <v>552</v>
      </c>
      <c r="X553" s="7">
        <f>'v-t_chart'!C553</f>
        <v>45.3</v>
      </c>
      <c r="Y553" s="7">
        <f t="shared" si="114"/>
        <v>100</v>
      </c>
      <c r="Z553" s="7">
        <f t="shared" si="115"/>
        <v>115</v>
      </c>
      <c r="AA553" s="7">
        <f t="shared" si="116"/>
        <v>90</v>
      </c>
      <c r="AB553" s="7">
        <f ca="1">calc_gear1!AS556*5+50</f>
        <v>55</v>
      </c>
      <c r="AC553" s="7">
        <f ca="1">IF(AND(calc_gear1!AT556=-1,calc_gear1!Z556=1),calc_gear1!AS556*5+50.5,IF(AND(calc_gear1!Y556=0,AB552-AC552=-0.5),calc_gear1!AS556*5+50.5,calc_gear1!O556*5+50.5))</f>
        <v>50.5</v>
      </c>
    </row>
    <row r="554" spans="1:29">
      <c r="A554" s="7">
        <v>553</v>
      </c>
      <c r="B554" s="7">
        <v>553</v>
      </c>
      <c r="C554" s="95" t="b">
        <v>0</v>
      </c>
      <c r="D554" s="6" t="b">
        <v>1</v>
      </c>
      <c r="E554" s="94" t="b">
        <v>0</v>
      </c>
      <c r="G554" s="7" t="b">
        <f t="shared" si="104"/>
        <v>0</v>
      </c>
      <c r="H554" s="7" t="b">
        <f t="shared" si="105"/>
        <v>1</v>
      </c>
      <c r="I554" s="7" t="b">
        <f t="shared" si="106"/>
        <v>0</v>
      </c>
      <c r="K554" s="92" t="b">
        <v>0</v>
      </c>
      <c r="L554" s="69" t="b">
        <v>1</v>
      </c>
      <c r="M554" s="93" t="b">
        <v>0</v>
      </c>
      <c r="N554" s="7">
        <v>553</v>
      </c>
      <c r="O554" s="7" t="b">
        <f t="shared" si="107"/>
        <v>0</v>
      </c>
      <c r="P554" s="7" t="b">
        <f t="shared" si="108"/>
        <v>1</v>
      </c>
      <c r="Q554" s="7" t="b">
        <f t="shared" si="109"/>
        <v>0</v>
      </c>
      <c r="S554" s="7" t="b">
        <f t="shared" si="110"/>
        <v>0</v>
      </c>
      <c r="T554" s="7" t="b">
        <f t="shared" si="111"/>
        <v>1</v>
      </c>
      <c r="U554" s="7" t="b">
        <f t="shared" si="112"/>
        <v>0</v>
      </c>
      <c r="W554" s="7">
        <f t="shared" si="113"/>
        <v>553</v>
      </c>
      <c r="X554" s="7">
        <f>'v-t_chart'!C554</f>
        <v>45.4</v>
      </c>
      <c r="Y554" s="7">
        <f t="shared" si="114"/>
        <v>100</v>
      </c>
      <c r="Z554" s="7">
        <f t="shared" si="115"/>
        <v>115</v>
      </c>
      <c r="AA554" s="7">
        <f t="shared" si="116"/>
        <v>90</v>
      </c>
      <c r="AB554" s="7">
        <f ca="1">calc_gear1!AS557*5+50</f>
        <v>55</v>
      </c>
      <c r="AC554" s="7">
        <f ca="1">IF(AND(calc_gear1!AT557=-1,calc_gear1!Z557=1),calc_gear1!AS557*5+50.5,IF(AND(calc_gear1!Y557=0,AB553-AC553=-0.5),calc_gear1!AS557*5+50.5,calc_gear1!O557*5+50.5))</f>
        <v>50.5</v>
      </c>
    </row>
    <row r="555" spans="1:29">
      <c r="A555" s="7">
        <v>554</v>
      </c>
      <c r="B555" s="7">
        <v>554</v>
      </c>
      <c r="C555" s="95" t="b">
        <v>0</v>
      </c>
      <c r="D555" s="6" t="b">
        <v>1</v>
      </c>
      <c r="E555" s="94" t="b">
        <v>0</v>
      </c>
      <c r="G555" s="7" t="b">
        <f t="shared" si="104"/>
        <v>0</v>
      </c>
      <c r="H555" s="7" t="b">
        <f t="shared" si="105"/>
        <v>1</v>
      </c>
      <c r="I555" s="7" t="b">
        <f t="shared" si="106"/>
        <v>0</v>
      </c>
      <c r="K555" s="92" t="b">
        <v>0</v>
      </c>
      <c r="L555" s="69" t="b">
        <v>1</v>
      </c>
      <c r="M555" s="93" t="b">
        <v>0</v>
      </c>
      <c r="N555" s="7">
        <v>554</v>
      </c>
      <c r="O555" s="7" t="b">
        <f t="shared" si="107"/>
        <v>0</v>
      </c>
      <c r="P555" s="7" t="b">
        <f t="shared" si="108"/>
        <v>1</v>
      </c>
      <c r="Q555" s="7" t="b">
        <f t="shared" si="109"/>
        <v>0</v>
      </c>
      <c r="S555" s="7" t="b">
        <f t="shared" si="110"/>
        <v>0</v>
      </c>
      <c r="T555" s="7" t="b">
        <f t="shared" si="111"/>
        <v>1</v>
      </c>
      <c r="U555" s="7" t="b">
        <f t="shared" si="112"/>
        <v>0</v>
      </c>
      <c r="W555" s="7">
        <f t="shared" si="113"/>
        <v>554</v>
      </c>
      <c r="X555" s="7">
        <f>'v-t_chart'!C555</f>
        <v>45.5</v>
      </c>
      <c r="Y555" s="7">
        <f t="shared" si="114"/>
        <v>100</v>
      </c>
      <c r="Z555" s="7">
        <f t="shared" si="115"/>
        <v>115</v>
      </c>
      <c r="AA555" s="7">
        <f t="shared" si="116"/>
        <v>90</v>
      </c>
      <c r="AB555" s="7">
        <f ca="1">calc_gear1!AS558*5+50</f>
        <v>55</v>
      </c>
      <c r="AC555" s="7">
        <f ca="1">IF(AND(calc_gear1!AT558=-1,calc_gear1!Z558=1),calc_gear1!AS558*5+50.5,IF(AND(calc_gear1!Y558=0,AB554-AC554=-0.5),calc_gear1!AS558*5+50.5,calc_gear1!O558*5+50.5))</f>
        <v>50.5</v>
      </c>
    </row>
    <row r="556" spans="1:29">
      <c r="A556" s="7">
        <v>555</v>
      </c>
      <c r="B556" s="7">
        <v>555</v>
      </c>
      <c r="C556" s="95" t="b">
        <v>0</v>
      </c>
      <c r="D556" s="6" t="b">
        <v>1</v>
      </c>
      <c r="E556" s="94" t="b">
        <v>0</v>
      </c>
      <c r="G556" s="7" t="b">
        <f t="shared" si="104"/>
        <v>0</v>
      </c>
      <c r="H556" s="7" t="b">
        <f t="shared" si="105"/>
        <v>1</v>
      </c>
      <c r="I556" s="7" t="b">
        <f t="shared" si="106"/>
        <v>0</v>
      </c>
      <c r="K556" s="92" t="b">
        <v>0</v>
      </c>
      <c r="L556" s="69" t="b">
        <v>1</v>
      </c>
      <c r="M556" s="93" t="b">
        <v>0</v>
      </c>
      <c r="N556" s="7">
        <v>555</v>
      </c>
      <c r="O556" s="7" t="b">
        <f t="shared" si="107"/>
        <v>0</v>
      </c>
      <c r="P556" s="7" t="b">
        <f t="shared" si="108"/>
        <v>1</v>
      </c>
      <c r="Q556" s="7" t="b">
        <f t="shared" si="109"/>
        <v>0</v>
      </c>
      <c r="S556" s="7" t="b">
        <f t="shared" si="110"/>
        <v>0</v>
      </c>
      <c r="T556" s="7" t="b">
        <f t="shared" si="111"/>
        <v>1</v>
      </c>
      <c r="U556" s="7" t="b">
        <f t="shared" si="112"/>
        <v>0</v>
      </c>
      <c r="W556" s="7">
        <f t="shared" si="113"/>
        <v>555</v>
      </c>
      <c r="X556" s="7">
        <f>'v-t_chart'!C556</f>
        <v>45.6</v>
      </c>
      <c r="Y556" s="7">
        <f t="shared" si="114"/>
        <v>100</v>
      </c>
      <c r="Z556" s="7">
        <f t="shared" si="115"/>
        <v>115</v>
      </c>
      <c r="AA556" s="7">
        <f t="shared" si="116"/>
        <v>90</v>
      </c>
      <c r="AB556" s="7">
        <f ca="1">calc_gear1!AS559*5+50</f>
        <v>55</v>
      </c>
      <c r="AC556" s="7">
        <f ca="1">IF(AND(calc_gear1!AT559=-1,calc_gear1!Z559=1),calc_gear1!AS559*5+50.5,IF(AND(calc_gear1!Y559=0,AB555-AC555=-0.5),calc_gear1!AS559*5+50.5,calc_gear1!O559*5+50.5))</f>
        <v>50.5</v>
      </c>
    </row>
    <row r="557" spans="1:29">
      <c r="A557" s="7">
        <v>556</v>
      </c>
      <c r="B557" s="7">
        <v>556</v>
      </c>
      <c r="C557" s="95" t="b">
        <v>0</v>
      </c>
      <c r="D557" s="6" t="b">
        <v>1</v>
      </c>
      <c r="E557" s="94" t="b">
        <v>0</v>
      </c>
      <c r="G557" s="7" t="b">
        <f t="shared" si="104"/>
        <v>0</v>
      </c>
      <c r="H557" s="7" t="b">
        <f t="shared" si="105"/>
        <v>1</v>
      </c>
      <c r="I557" s="7" t="b">
        <f t="shared" si="106"/>
        <v>0</v>
      </c>
      <c r="K557" s="92" t="b">
        <v>0</v>
      </c>
      <c r="L557" s="69" t="b">
        <v>1</v>
      </c>
      <c r="M557" s="93" t="b">
        <v>0</v>
      </c>
      <c r="N557" s="7">
        <v>556</v>
      </c>
      <c r="O557" s="7" t="b">
        <f t="shared" si="107"/>
        <v>0</v>
      </c>
      <c r="P557" s="7" t="b">
        <f t="shared" si="108"/>
        <v>1</v>
      </c>
      <c r="Q557" s="7" t="b">
        <f t="shared" si="109"/>
        <v>0</v>
      </c>
      <c r="S557" s="7" t="b">
        <f t="shared" si="110"/>
        <v>0</v>
      </c>
      <c r="T557" s="7" t="b">
        <f t="shared" si="111"/>
        <v>1</v>
      </c>
      <c r="U557" s="7" t="b">
        <f t="shared" si="112"/>
        <v>0</v>
      </c>
      <c r="W557" s="7">
        <f t="shared" si="113"/>
        <v>556</v>
      </c>
      <c r="X557" s="7">
        <f>'v-t_chart'!C557</f>
        <v>45.7</v>
      </c>
      <c r="Y557" s="7">
        <f t="shared" si="114"/>
        <v>100</v>
      </c>
      <c r="Z557" s="7">
        <f t="shared" si="115"/>
        <v>115</v>
      </c>
      <c r="AA557" s="7">
        <f t="shared" si="116"/>
        <v>90</v>
      </c>
      <c r="AB557" s="7">
        <f ca="1">calc_gear1!AS560*5+50</f>
        <v>55</v>
      </c>
      <c r="AC557" s="7">
        <f ca="1">IF(AND(calc_gear1!AT560=-1,calc_gear1!Z560=1),calc_gear1!AS560*5+50.5,IF(AND(calc_gear1!Y560=0,AB556-AC556=-0.5),calc_gear1!AS560*5+50.5,calc_gear1!O560*5+50.5))</f>
        <v>50.5</v>
      </c>
    </row>
    <row r="558" spans="1:29">
      <c r="A558" s="7">
        <v>557</v>
      </c>
      <c r="B558" s="7">
        <v>557</v>
      </c>
      <c r="C558" s="95" t="b">
        <v>0</v>
      </c>
      <c r="D558" s="6" t="b">
        <v>1</v>
      </c>
      <c r="E558" s="94" t="b">
        <v>0</v>
      </c>
      <c r="G558" s="7" t="b">
        <f t="shared" si="104"/>
        <v>0</v>
      </c>
      <c r="H558" s="7" t="b">
        <f t="shared" si="105"/>
        <v>1</v>
      </c>
      <c r="I558" s="7" t="b">
        <f t="shared" si="106"/>
        <v>0</v>
      </c>
      <c r="K558" s="92" t="b">
        <v>0</v>
      </c>
      <c r="L558" s="69" t="b">
        <v>1</v>
      </c>
      <c r="M558" s="93" t="b">
        <v>0</v>
      </c>
      <c r="N558" s="7">
        <v>557</v>
      </c>
      <c r="O558" s="7" t="b">
        <f t="shared" si="107"/>
        <v>0</v>
      </c>
      <c r="P558" s="7" t="b">
        <f t="shared" si="108"/>
        <v>1</v>
      </c>
      <c r="Q558" s="7" t="b">
        <f t="shared" si="109"/>
        <v>0</v>
      </c>
      <c r="S558" s="7" t="b">
        <f t="shared" si="110"/>
        <v>0</v>
      </c>
      <c r="T558" s="7" t="b">
        <f t="shared" si="111"/>
        <v>1</v>
      </c>
      <c r="U558" s="7" t="b">
        <f t="shared" si="112"/>
        <v>0</v>
      </c>
      <c r="W558" s="7">
        <f t="shared" si="113"/>
        <v>557</v>
      </c>
      <c r="X558" s="7">
        <f>'v-t_chart'!C558</f>
        <v>45.8</v>
      </c>
      <c r="Y558" s="7">
        <f t="shared" si="114"/>
        <v>100</v>
      </c>
      <c r="Z558" s="7">
        <f t="shared" si="115"/>
        <v>115</v>
      </c>
      <c r="AA558" s="7">
        <f t="shared" si="116"/>
        <v>90</v>
      </c>
      <c r="AB558" s="7">
        <f ca="1">calc_gear1!AS561*5+50</f>
        <v>55</v>
      </c>
      <c r="AC558" s="7">
        <f ca="1">IF(AND(calc_gear1!AT561=-1,calc_gear1!Z561=1),calc_gear1!AS561*5+50.5,IF(AND(calc_gear1!Y561=0,AB557-AC557=-0.5),calc_gear1!AS561*5+50.5,calc_gear1!O561*5+50.5))</f>
        <v>50.5</v>
      </c>
    </row>
    <row r="559" spans="1:29">
      <c r="A559" s="7">
        <v>558</v>
      </c>
      <c r="B559" s="7">
        <v>558</v>
      </c>
      <c r="C559" s="95" t="b">
        <v>0</v>
      </c>
      <c r="D559" s="6" t="b">
        <v>1</v>
      </c>
      <c r="E559" s="94" t="b">
        <v>0</v>
      </c>
      <c r="G559" s="7" t="b">
        <f t="shared" si="104"/>
        <v>0</v>
      </c>
      <c r="H559" s="7" t="b">
        <f t="shared" si="105"/>
        <v>1</v>
      </c>
      <c r="I559" s="7" t="b">
        <f t="shared" si="106"/>
        <v>0</v>
      </c>
      <c r="K559" s="92" t="b">
        <v>0</v>
      </c>
      <c r="L559" s="69" t="b">
        <v>1</v>
      </c>
      <c r="M559" s="93" t="b">
        <v>0</v>
      </c>
      <c r="N559" s="7">
        <v>558</v>
      </c>
      <c r="O559" s="7" t="b">
        <f t="shared" si="107"/>
        <v>0</v>
      </c>
      <c r="P559" s="7" t="b">
        <f t="shared" si="108"/>
        <v>1</v>
      </c>
      <c r="Q559" s="7" t="b">
        <f t="shared" si="109"/>
        <v>0</v>
      </c>
      <c r="S559" s="7" t="b">
        <f t="shared" si="110"/>
        <v>0</v>
      </c>
      <c r="T559" s="7" t="b">
        <f t="shared" si="111"/>
        <v>1</v>
      </c>
      <c r="U559" s="7" t="b">
        <f t="shared" si="112"/>
        <v>0</v>
      </c>
      <c r="W559" s="7">
        <f t="shared" si="113"/>
        <v>558</v>
      </c>
      <c r="X559" s="7">
        <f>'v-t_chart'!C559</f>
        <v>45.9</v>
      </c>
      <c r="Y559" s="7">
        <f t="shared" si="114"/>
        <v>100</v>
      </c>
      <c r="Z559" s="7">
        <f t="shared" si="115"/>
        <v>115</v>
      </c>
      <c r="AA559" s="7">
        <f t="shared" si="116"/>
        <v>90</v>
      </c>
      <c r="AB559" s="7">
        <f ca="1">calc_gear1!AS562*5+50</f>
        <v>55</v>
      </c>
      <c r="AC559" s="7">
        <f ca="1">IF(AND(calc_gear1!AT562=-1,calc_gear1!Z562=1),calc_gear1!AS562*5+50.5,IF(AND(calc_gear1!Y562=0,AB558-AC558=-0.5),calc_gear1!AS562*5+50.5,calc_gear1!O562*5+50.5))</f>
        <v>50.5</v>
      </c>
    </row>
    <row r="560" spans="1:29">
      <c r="A560" s="7">
        <v>559</v>
      </c>
      <c r="B560" s="7">
        <v>559</v>
      </c>
      <c r="C560" s="95" t="b">
        <v>0</v>
      </c>
      <c r="D560" s="6" t="b">
        <v>1</v>
      </c>
      <c r="E560" s="94" t="b">
        <v>0</v>
      </c>
      <c r="G560" s="7" t="b">
        <f t="shared" si="104"/>
        <v>0</v>
      </c>
      <c r="H560" s="7" t="b">
        <f t="shared" si="105"/>
        <v>1</v>
      </c>
      <c r="I560" s="7" t="b">
        <f t="shared" si="106"/>
        <v>0</v>
      </c>
      <c r="K560" s="92" t="b">
        <v>0</v>
      </c>
      <c r="L560" s="69" t="b">
        <v>1</v>
      </c>
      <c r="M560" s="93" t="b">
        <v>0</v>
      </c>
      <c r="N560" s="7">
        <v>559</v>
      </c>
      <c r="O560" s="7" t="b">
        <f t="shared" si="107"/>
        <v>0</v>
      </c>
      <c r="P560" s="7" t="b">
        <f t="shared" si="108"/>
        <v>1</v>
      </c>
      <c r="Q560" s="7" t="b">
        <f t="shared" si="109"/>
        <v>0</v>
      </c>
      <c r="S560" s="7" t="b">
        <f t="shared" si="110"/>
        <v>0</v>
      </c>
      <c r="T560" s="7" t="b">
        <f t="shared" si="111"/>
        <v>1</v>
      </c>
      <c r="U560" s="7" t="b">
        <f t="shared" si="112"/>
        <v>0</v>
      </c>
      <c r="W560" s="7">
        <f t="shared" si="113"/>
        <v>559</v>
      </c>
      <c r="X560" s="7">
        <f>'v-t_chart'!C560</f>
        <v>46</v>
      </c>
      <c r="Y560" s="7">
        <f t="shared" si="114"/>
        <v>100</v>
      </c>
      <c r="Z560" s="7">
        <f t="shared" si="115"/>
        <v>115</v>
      </c>
      <c r="AA560" s="7">
        <f t="shared" si="116"/>
        <v>90</v>
      </c>
      <c r="AB560" s="7">
        <f ca="1">calc_gear1!AS563*5+50</f>
        <v>55</v>
      </c>
      <c r="AC560" s="7">
        <f ca="1">IF(AND(calc_gear1!AT563=-1,calc_gear1!Z563=1),calc_gear1!AS563*5+50.5,IF(AND(calc_gear1!Y563=0,AB559-AC559=-0.5),calc_gear1!AS563*5+50.5,calc_gear1!O563*5+50.5))</f>
        <v>50.5</v>
      </c>
    </row>
    <row r="561" spans="1:29">
      <c r="A561" s="7">
        <v>560</v>
      </c>
      <c r="B561" s="7">
        <v>560</v>
      </c>
      <c r="C561" s="95" t="b">
        <v>0</v>
      </c>
      <c r="D561" s="6" t="b">
        <v>1</v>
      </c>
      <c r="E561" s="94" t="b">
        <v>0</v>
      </c>
      <c r="G561" s="7" t="b">
        <f t="shared" si="104"/>
        <v>0</v>
      </c>
      <c r="H561" s="7" t="b">
        <f t="shared" si="105"/>
        <v>1</v>
      </c>
      <c r="I561" s="7" t="b">
        <f t="shared" si="106"/>
        <v>0</v>
      </c>
      <c r="K561" s="92" t="b">
        <v>0</v>
      </c>
      <c r="L561" s="69" t="b">
        <v>1</v>
      </c>
      <c r="M561" s="93" t="b">
        <v>0</v>
      </c>
      <c r="N561" s="7">
        <v>560</v>
      </c>
      <c r="O561" s="7" t="b">
        <f t="shared" si="107"/>
        <v>0</v>
      </c>
      <c r="P561" s="7" t="b">
        <f t="shared" si="108"/>
        <v>1</v>
      </c>
      <c r="Q561" s="7" t="b">
        <f t="shared" si="109"/>
        <v>0</v>
      </c>
      <c r="S561" s="7" t="b">
        <f t="shared" si="110"/>
        <v>0</v>
      </c>
      <c r="T561" s="7" t="b">
        <f t="shared" si="111"/>
        <v>1</v>
      </c>
      <c r="U561" s="7" t="b">
        <f t="shared" si="112"/>
        <v>0</v>
      </c>
      <c r="W561" s="7">
        <f t="shared" si="113"/>
        <v>560</v>
      </c>
      <c r="X561" s="7">
        <f>'v-t_chart'!C561</f>
        <v>46.1</v>
      </c>
      <c r="Y561" s="7">
        <f t="shared" si="114"/>
        <v>100</v>
      </c>
      <c r="Z561" s="7">
        <f t="shared" si="115"/>
        <v>115</v>
      </c>
      <c r="AA561" s="7">
        <f t="shared" si="116"/>
        <v>90</v>
      </c>
      <c r="AB561" s="7">
        <f ca="1">calc_gear1!AS564*5+50</f>
        <v>55</v>
      </c>
      <c r="AC561" s="7">
        <f ca="1">IF(AND(calc_gear1!AT564=-1,calc_gear1!Z564=1),calc_gear1!AS564*5+50.5,IF(AND(calc_gear1!Y564=0,AB560-AC560=-0.5),calc_gear1!AS564*5+50.5,calc_gear1!O564*5+50.5))</f>
        <v>50.5</v>
      </c>
    </row>
    <row r="562" spans="1:29">
      <c r="A562" s="7">
        <v>561</v>
      </c>
      <c r="B562" s="7">
        <v>561</v>
      </c>
      <c r="C562" s="95" t="b">
        <v>0</v>
      </c>
      <c r="D562" s="6" t="b">
        <v>1</v>
      </c>
      <c r="E562" s="94" t="b">
        <v>0</v>
      </c>
      <c r="G562" s="7" t="b">
        <f t="shared" si="104"/>
        <v>0</v>
      </c>
      <c r="H562" s="7" t="b">
        <f t="shared" si="105"/>
        <v>1</v>
      </c>
      <c r="I562" s="7" t="b">
        <f t="shared" si="106"/>
        <v>0</v>
      </c>
      <c r="K562" s="92" t="b">
        <v>0</v>
      </c>
      <c r="L562" s="69" t="b">
        <v>1</v>
      </c>
      <c r="M562" s="93" t="b">
        <v>0</v>
      </c>
      <c r="N562" s="7">
        <v>561</v>
      </c>
      <c r="O562" s="7" t="b">
        <f t="shared" si="107"/>
        <v>0</v>
      </c>
      <c r="P562" s="7" t="b">
        <f t="shared" si="108"/>
        <v>1</v>
      </c>
      <c r="Q562" s="7" t="b">
        <f t="shared" si="109"/>
        <v>0</v>
      </c>
      <c r="S562" s="7" t="b">
        <f t="shared" si="110"/>
        <v>0</v>
      </c>
      <c r="T562" s="7" t="b">
        <f t="shared" si="111"/>
        <v>1</v>
      </c>
      <c r="U562" s="7" t="b">
        <f t="shared" si="112"/>
        <v>0</v>
      </c>
      <c r="W562" s="7">
        <f t="shared" si="113"/>
        <v>561</v>
      </c>
      <c r="X562" s="7">
        <f>'v-t_chart'!C562</f>
        <v>46.2</v>
      </c>
      <c r="Y562" s="7">
        <f t="shared" si="114"/>
        <v>100</v>
      </c>
      <c r="Z562" s="7">
        <f t="shared" si="115"/>
        <v>115</v>
      </c>
      <c r="AA562" s="7">
        <f t="shared" si="116"/>
        <v>90</v>
      </c>
      <c r="AB562" s="7">
        <f ca="1">calc_gear1!AS565*5+50</f>
        <v>55</v>
      </c>
      <c r="AC562" s="7">
        <f ca="1">IF(AND(calc_gear1!AT565=-1,calc_gear1!Z565=1),calc_gear1!AS565*5+50.5,IF(AND(calc_gear1!Y565=0,AB561-AC561=-0.5),calc_gear1!AS565*5+50.5,calc_gear1!O565*5+50.5))</f>
        <v>50.5</v>
      </c>
    </row>
    <row r="563" spans="1:29">
      <c r="A563" s="7">
        <v>562</v>
      </c>
      <c r="B563" s="7">
        <v>562</v>
      </c>
      <c r="C563" s="95" t="b">
        <v>0</v>
      </c>
      <c r="D563" s="6" t="b">
        <v>1</v>
      </c>
      <c r="E563" s="94" t="b">
        <v>0</v>
      </c>
      <c r="G563" s="7" t="b">
        <f t="shared" si="104"/>
        <v>0</v>
      </c>
      <c r="H563" s="7" t="b">
        <f t="shared" si="105"/>
        <v>1</v>
      </c>
      <c r="I563" s="7" t="b">
        <f t="shared" si="106"/>
        <v>0</v>
      </c>
      <c r="K563" s="92" t="b">
        <v>0</v>
      </c>
      <c r="L563" s="69" t="b">
        <v>1</v>
      </c>
      <c r="M563" s="93" t="b">
        <v>0</v>
      </c>
      <c r="N563" s="7">
        <v>562</v>
      </c>
      <c r="O563" s="7" t="b">
        <f t="shared" si="107"/>
        <v>0</v>
      </c>
      <c r="P563" s="7" t="b">
        <f t="shared" si="108"/>
        <v>1</v>
      </c>
      <c r="Q563" s="7" t="b">
        <f t="shared" si="109"/>
        <v>0</v>
      </c>
      <c r="S563" s="7" t="b">
        <f t="shared" si="110"/>
        <v>0</v>
      </c>
      <c r="T563" s="7" t="b">
        <f t="shared" si="111"/>
        <v>1</v>
      </c>
      <c r="U563" s="7" t="b">
        <f t="shared" si="112"/>
        <v>0</v>
      </c>
      <c r="W563" s="7">
        <f t="shared" si="113"/>
        <v>562</v>
      </c>
      <c r="X563" s="7">
        <f>'v-t_chart'!C563</f>
        <v>46.3</v>
      </c>
      <c r="Y563" s="7">
        <f t="shared" si="114"/>
        <v>100</v>
      </c>
      <c r="Z563" s="7">
        <f t="shared" si="115"/>
        <v>115</v>
      </c>
      <c r="AA563" s="7">
        <f t="shared" si="116"/>
        <v>90</v>
      </c>
      <c r="AB563" s="7">
        <f ca="1">calc_gear1!AS566*5+50</f>
        <v>55</v>
      </c>
      <c r="AC563" s="7">
        <f ca="1">IF(AND(calc_gear1!AT566=-1,calc_gear1!Z566=1),calc_gear1!AS566*5+50.5,IF(AND(calc_gear1!Y566=0,AB562-AC562=-0.5),calc_gear1!AS566*5+50.5,calc_gear1!O566*5+50.5))</f>
        <v>50.5</v>
      </c>
    </row>
    <row r="564" spans="1:29">
      <c r="A564" s="7">
        <v>563</v>
      </c>
      <c r="B564" s="7">
        <v>563</v>
      </c>
      <c r="C564" s="95" t="b">
        <v>0</v>
      </c>
      <c r="D564" s="6" t="b">
        <v>1</v>
      </c>
      <c r="E564" s="94" t="b">
        <v>0</v>
      </c>
      <c r="G564" s="7" t="b">
        <f t="shared" si="104"/>
        <v>0</v>
      </c>
      <c r="H564" s="7" t="b">
        <f t="shared" si="105"/>
        <v>1</v>
      </c>
      <c r="I564" s="7" t="b">
        <f t="shared" si="106"/>
        <v>0</v>
      </c>
      <c r="K564" s="92" t="b">
        <v>0</v>
      </c>
      <c r="L564" s="69" t="b">
        <v>1</v>
      </c>
      <c r="M564" s="93" t="b">
        <v>0</v>
      </c>
      <c r="N564" s="7">
        <v>563</v>
      </c>
      <c r="O564" s="7" t="b">
        <f t="shared" si="107"/>
        <v>0</v>
      </c>
      <c r="P564" s="7" t="b">
        <f t="shared" si="108"/>
        <v>1</v>
      </c>
      <c r="Q564" s="7" t="b">
        <f t="shared" si="109"/>
        <v>0</v>
      </c>
      <c r="S564" s="7" t="b">
        <f t="shared" si="110"/>
        <v>0</v>
      </c>
      <c r="T564" s="7" t="b">
        <f t="shared" si="111"/>
        <v>1</v>
      </c>
      <c r="U564" s="7" t="b">
        <f t="shared" si="112"/>
        <v>0</v>
      </c>
      <c r="W564" s="7">
        <f t="shared" si="113"/>
        <v>563</v>
      </c>
      <c r="X564" s="7">
        <f>'v-t_chart'!C564</f>
        <v>46.4</v>
      </c>
      <c r="Y564" s="7">
        <f t="shared" si="114"/>
        <v>100</v>
      </c>
      <c r="Z564" s="7">
        <f t="shared" si="115"/>
        <v>115</v>
      </c>
      <c r="AA564" s="7">
        <f t="shared" si="116"/>
        <v>90</v>
      </c>
      <c r="AB564" s="7">
        <f ca="1">calc_gear1!AS567*5+50</f>
        <v>55</v>
      </c>
      <c r="AC564" s="7">
        <f ca="1">IF(AND(calc_gear1!AT567=-1,calc_gear1!Z567=1),calc_gear1!AS567*5+50.5,IF(AND(calc_gear1!Y567=0,AB563-AC563=-0.5),calc_gear1!AS567*5+50.5,calc_gear1!O567*5+50.5))</f>
        <v>50.5</v>
      </c>
    </row>
    <row r="565" spans="1:29">
      <c r="A565" s="7">
        <v>564</v>
      </c>
      <c r="B565" s="7">
        <v>564</v>
      </c>
      <c r="C565" s="95" t="b">
        <v>0</v>
      </c>
      <c r="D565" s="6" t="b">
        <v>1</v>
      </c>
      <c r="E565" s="94" t="b">
        <v>0</v>
      </c>
      <c r="G565" s="7" t="b">
        <f t="shared" si="104"/>
        <v>0</v>
      </c>
      <c r="H565" s="7" t="b">
        <f t="shared" si="105"/>
        <v>1</v>
      </c>
      <c r="I565" s="7" t="b">
        <f t="shared" si="106"/>
        <v>0</v>
      </c>
      <c r="K565" s="92" t="b">
        <v>0</v>
      </c>
      <c r="L565" s="69" t="b">
        <v>1</v>
      </c>
      <c r="M565" s="93" t="b">
        <v>0</v>
      </c>
      <c r="N565" s="7">
        <v>564</v>
      </c>
      <c r="O565" s="7" t="b">
        <f t="shared" si="107"/>
        <v>0</v>
      </c>
      <c r="P565" s="7" t="b">
        <f t="shared" si="108"/>
        <v>1</v>
      </c>
      <c r="Q565" s="7" t="b">
        <f t="shared" si="109"/>
        <v>0</v>
      </c>
      <c r="S565" s="7" t="b">
        <f t="shared" si="110"/>
        <v>0</v>
      </c>
      <c r="T565" s="7" t="b">
        <f t="shared" si="111"/>
        <v>1</v>
      </c>
      <c r="U565" s="7" t="b">
        <f t="shared" si="112"/>
        <v>0</v>
      </c>
      <c r="W565" s="7">
        <f t="shared" si="113"/>
        <v>564</v>
      </c>
      <c r="X565" s="7">
        <f>'v-t_chart'!C565</f>
        <v>46.7</v>
      </c>
      <c r="Y565" s="7">
        <f t="shared" si="114"/>
        <v>100</v>
      </c>
      <c r="Z565" s="7">
        <f t="shared" si="115"/>
        <v>115</v>
      </c>
      <c r="AA565" s="7">
        <f t="shared" si="116"/>
        <v>90</v>
      </c>
      <c r="AB565" s="7">
        <f ca="1">calc_gear1!AS568*5+50</f>
        <v>55</v>
      </c>
      <c r="AC565" s="7">
        <f ca="1">IF(AND(calc_gear1!AT568=-1,calc_gear1!Z568=1),calc_gear1!AS568*5+50.5,IF(AND(calc_gear1!Y568=0,AB564-AC564=-0.5),calc_gear1!AS568*5+50.5,calc_gear1!O568*5+50.5))</f>
        <v>50.5</v>
      </c>
    </row>
    <row r="566" spans="1:29">
      <c r="A566" s="7">
        <v>565</v>
      </c>
      <c r="B566" s="7">
        <v>565</v>
      </c>
      <c r="C566" s="95" t="b">
        <v>0</v>
      </c>
      <c r="D566" s="6" t="b">
        <v>1</v>
      </c>
      <c r="E566" s="94" t="b">
        <v>0</v>
      </c>
      <c r="G566" s="7" t="b">
        <f t="shared" si="104"/>
        <v>0</v>
      </c>
      <c r="H566" s="7" t="b">
        <f t="shared" si="105"/>
        <v>1</v>
      </c>
      <c r="I566" s="7" t="b">
        <f t="shared" si="106"/>
        <v>0</v>
      </c>
      <c r="K566" s="92" t="b">
        <v>0</v>
      </c>
      <c r="L566" s="69" t="b">
        <v>1</v>
      </c>
      <c r="M566" s="93" t="b">
        <v>0</v>
      </c>
      <c r="N566" s="7">
        <v>565</v>
      </c>
      <c r="O566" s="7" t="b">
        <f t="shared" si="107"/>
        <v>0</v>
      </c>
      <c r="P566" s="7" t="b">
        <f t="shared" si="108"/>
        <v>1</v>
      </c>
      <c r="Q566" s="7" t="b">
        <f t="shared" si="109"/>
        <v>0</v>
      </c>
      <c r="S566" s="7" t="b">
        <f t="shared" si="110"/>
        <v>0</v>
      </c>
      <c r="T566" s="7" t="b">
        <f t="shared" si="111"/>
        <v>1</v>
      </c>
      <c r="U566" s="7" t="b">
        <f t="shared" si="112"/>
        <v>0</v>
      </c>
      <c r="W566" s="7">
        <f t="shared" si="113"/>
        <v>565</v>
      </c>
      <c r="X566" s="7">
        <f>'v-t_chart'!C566</f>
        <v>47.2</v>
      </c>
      <c r="Y566" s="7">
        <f t="shared" si="114"/>
        <v>100</v>
      </c>
      <c r="Z566" s="7">
        <f t="shared" si="115"/>
        <v>115</v>
      </c>
      <c r="AA566" s="7">
        <f t="shared" si="116"/>
        <v>90</v>
      </c>
      <c r="AB566" s="7">
        <f ca="1">calc_gear1!AS569*5+50</f>
        <v>55</v>
      </c>
      <c r="AC566" s="7">
        <f ca="1">IF(AND(calc_gear1!AT569=-1,calc_gear1!Z569=1),calc_gear1!AS569*5+50.5,IF(AND(calc_gear1!Y569=0,AB565-AC565=-0.5),calc_gear1!AS569*5+50.5,calc_gear1!O569*5+50.5))</f>
        <v>50.5</v>
      </c>
    </row>
    <row r="567" spans="1:29">
      <c r="A567" s="7">
        <v>566</v>
      </c>
      <c r="B567" s="7">
        <v>566</v>
      </c>
      <c r="C567" s="95" t="b">
        <v>0</v>
      </c>
      <c r="D567" s="6" t="b">
        <v>1</v>
      </c>
      <c r="E567" s="94" t="b">
        <v>0</v>
      </c>
      <c r="G567" s="7" t="b">
        <f t="shared" si="104"/>
        <v>0</v>
      </c>
      <c r="H567" s="7" t="b">
        <f t="shared" si="105"/>
        <v>1</v>
      </c>
      <c r="I567" s="7" t="b">
        <f t="shared" si="106"/>
        <v>0</v>
      </c>
      <c r="K567" s="92" t="b">
        <v>0</v>
      </c>
      <c r="L567" s="69" t="b">
        <v>1</v>
      </c>
      <c r="M567" s="93" t="b">
        <v>0</v>
      </c>
      <c r="N567" s="7">
        <v>566</v>
      </c>
      <c r="O567" s="7" t="b">
        <f t="shared" si="107"/>
        <v>0</v>
      </c>
      <c r="P567" s="7" t="b">
        <f t="shared" si="108"/>
        <v>1</v>
      </c>
      <c r="Q567" s="7" t="b">
        <f t="shared" si="109"/>
        <v>0</v>
      </c>
      <c r="S567" s="7" t="b">
        <f t="shared" si="110"/>
        <v>0</v>
      </c>
      <c r="T567" s="7" t="b">
        <f t="shared" si="111"/>
        <v>1</v>
      </c>
      <c r="U567" s="7" t="b">
        <f t="shared" si="112"/>
        <v>0</v>
      </c>
      <c r="W567" s="7">
        <f t="shared" si="113"/>
        <v>566</v>
      </c>
      <c r="X567" s="7">
        <f>'v-t_chart'!C567</f>
        <v>48</v>
      </c>
      <c r="Y567" s="7">
        <f t="shared" si="114"/>
        <v>100</v>
      </c>
      <c r="Z567" s="7">
        <f t="shared" si="115"/>
        <v>115</v>
      </c>
      <c r="AA567" s="7">
        <f t="shared" si="116"/>
        <v>90</v>
      </c>
      <c r="AB567" s="7">
        <f ca="1">calc_gear1!AS570*5+50</f>
        <v>55</v>
      </c>
      <c r="AC567" s="7">
        <f ca="1">IF(AND(calc_gear1!AT570=-1,calc_gear1!Z570=1),calc_gear1!AS570*5+50.5,IF(AND(calc_gear1!Y570=0,AB566-AC566=-0.5),calc_gear1!AS570*5+50.5,calc_gear1!O570*5+50.5))</f>
        <v>50.5</v>
      </c>
    </row>
    <row r="568" spans="1:29">
      <c r="A568" s="7">
        <v>567</v>
      </c>
      <c r="B568" s="7">
        <v>567</v>
      </c>
      <c r="C568" s="95" t="b">
        <v>0</v>
      </c>
      <c r="D568" s="6" t="b">
        <v>1</v>
      </c>
      <c r="E568" s="94" t="b">
        <v>0</v>
      </c>
      <c r="G568" s="7" t="b">
        <f t="shared" si="104"/>
        <v>0</v>
      </c>
      <c r="H568" s="7" t="b">
        <f t="shared" si="105"/>
        <v>1</v>
      </c>
      <c r="I568" s="7" t="b">
        <f t="shared" si="106"/>
        <v>0</v>
      </c>
      <c r="K568" s="92" t="b">
        <v>0</v>
      </c>
      <c r="L568" s="69" t="b">
        <v>1</v>
      </c>
      <c r="M568" s="93" t="b">
        <v>0</v>
      </c>
      <c r="N568" s="7">
        <v>567</v>
      </c>
      <c r="O568" s="7" t="b">
        <f t="shared" si="107"/>
        <v>0</v>
      </c>
      <c r="P568" s="7" t="b">
        <f t="shared" si="108"/>
        <v>1</v>
      </c>
      <c r="Q568" s="7" t="b">
        <f t="shared" si="109"/>
        <v>0</v>
      </c>
      <c r="S568" s="7" t="b">
        <f t="shared" si="110"/>
        <v>0</v>
      </c>
      <c r="T568" s="7" t="b">
        <f t="shared" si="111"/>
        <v>1</v>
      </c>
      <c r="U568" s="7" t="b">
        <f t="shared" si="112"/>
        <v>0</v>
      </c>
      <c r="W568" s="7">
        <f t="shared" si="113"/>
        <v>567</v>
      </c>
      <c r="X568" s="7">
        <f>'v-t_chart'!C568</f>
        <v>48.9</v>
      </c>
      <c r="Y568" s="7">
        <f t="shared" si="114"/>
        <v>100</v>
      </c>
      <c r="Z568" s="7">
        <f t="shared" si="115"/>
        <v>115</v>
      </c>
      <c r="AA568" s="7">
        <f t="shared" si="116"/>
        <v>90</v>
      </c>
      <c r="AB568" s="7">
        <f ca="1">calc_gear1!AS571*5+50</f>
        <v>55</v>
      </c>
      <c r="AC568" s="7">
        <f ca="1">IF(AND(calc_gear1!AT571=-1,calc_gear1!Z571=1),calc_gear1!AS571*5+50.5,IF(AND(calc_gear1!Y571=0,AB567-AC567=-0.5),calc_gear1!AS571*5+50.5,calc_gear1!O571*5+50.5))</f>
        <v>50.5</v>
      </c>
    </row>
    <row r="569" spans="1:29">
      <c r="A569" s="7">
        <v>568</v>
      </c>
      <c r="B569" s="7">
        <v>568</v>
      </c>
      <c r="C569" s="95" t="b">
        <v>0</v>
      </c>
      <c r="D569" s="6" t="b">
        <v>1</v>
      </c>
      <c r="E569" s="94" t="b">
        <v>0</v>
      </c>
      <c r="G569" s="7" t="b">
        <f t="shared" si="104"/>
        <v>0</v>
      </c>
      <c r="H569" s="7" t="b">
        <f t="shared" si="105"/>
        <v>1</v>
      </c>
      <c r="I569" s="7" t="b">
        <f t="shared" si="106"/>
        <v>0</v>
      </c>
      <c r="K569" s="92" t="b">
        <v>0</v>
      </c>
      <c r="L569" s="69" t="b">
        <v>1</v>
      </c>
      <c r="M569" s="93" t="b">
        <v>0</v>
      </c>
      <c r="N569" s="7">
        <v>568</v>
      </c>
      <c r="O569" s="7" t="b">
        <f t="shared" si="107"/>
        <v>0</v>
      </c>
      <c r="P569" s="7" t="b">
        <f t="shared" si="108"/>
        <v>1</v>
      </c>
      <c r="Q569" s="7" t="b">
        <f t="shared" si="109"/>
        <v>0</v>
      </c>
      <c r="S569" s="7" t="b">
        <f t="shared" si="110"/>
        <v>0</v>
      </c>
      <c r="T569" s="7" t="b">
        <f t="shared" si="111"/>
        <v>1</v>
      </c>
      <c r="U569" s="7" t="b">
        <f t="shared" si="112"/>
        <v>0</v>
      </c>
      <c r="W569" s="7">
        <f t="shared" si="113"/>
        <v>568</v>
      </c>
      <c r="X569" s="7">
        <f>'v-t_chart'!C569</f>
        <v>49.8</v>
      </c>
      <c r="Y569" s="7">
        <f t="shared" si="114"/>
        <v>100</v>
      </c>
      <c r="Z569" s="7">
        <f t="shared" si="115"/>
        <v>115</v>
      </c>
      <c r="AA569" s="7">
        <f t="shared" si="116"/>
        <v>90</v>
      </c>
      <c r="AB569" s="7">
        <f ca="1">calc_gear1!AS572*5+50</f>
        <v>55</v>
      </c>
      <c r="AC569" s="7">
        <f ca="1">IF(AND(calc_gear1!AT572=-1,calc_gear1!Z572=1),calc_gear1!AS572*5+50.5,IF(AND(calc_gear1!Y572=0,AB568-AC568=-0.5),calc_gear1!AS572*5+50.5,calc_gear1!O572*5+50.5))</f>
        <v>50.5</v>
      </c>
    </row>
    <row r="570" spans="1:29">
      <c r="A570" s="7">
        <v>569</v>
      </c>
      <c r="B570" s="7">
        <v>569</v>
      </c>
      <c r="C570" s="95" t="b">
        <v>0</v>
      </c>
      <c r="D570" s="6" t="b">
        <v>1</v>
      </c>
      <c r="E570" s="94" t="b">
        <v>0</v>
      </c>
      <c r="G570" s="7" t="b">
        <f t="shared" si="104"/>
        <v>0</v>
      </c>
      <c r="H570" s="7" t="b">
        <f t="shared" si="105"/>
        <v>1</v>
      </c>
      <c r="I570" s="7" t="b">
        <f t="shared" si="106"/>
        <v>0</v>
      </c>
      <c r="K570" s="92" t="b">
        <v>0</v>
      </c>
      <c r="L570" s="69" t="b">
        <v>1</v>
      </c>
      <c r="M570" s="93" t="b">
        <v>0</v>
      </c>
      <c r="N570" s="7">
        <v>569</v>
      </c>
      <c r="O570" s="7" t="b">
        <f t="shared" si="107"/>
        <v>0</v>
      </c>
      <c r="P570" s="7" t="b">
        <f t="shared" si="108"/>
        <v>1</v>
      </c>
      <c r="Q570" s="7" t="b">
        <f t="shared" si="109"/>
        <v>0</v>
      </c>
      <c r="S570" s="7" t="b">
        <f t="shared" si="110"/>
        <v>0</v>
      </c>
      <c r="T570" s="7" t="b">
        <f t="shared" si="111"/>
        <v>1</v>
      </c>
      <c r="U570" s="7" t="b">
        <f t="shared" si="112"/>
        <v>0</v>
      </c>
      <c r="W570" s="7">
        <f t="shared" si="113"/>
        <v>569</v>
      </c>
      <c r="X570" s="7">
        <f>'v-t_chart'!C570</f>
        <v>50.5</v>
      </c>
      <c r="Y570" s="7">
        <f t="shared" si="114"/>
        <v>100</v>
      </c>
      <c r="Z570" s="7">
        <f t="shared" si="115"/>
        <v>115</v>
      </c>
      <c r="AA570" s="7">
        <f t="shared" si="116"/>
        <v>90</v>
      </c>
      <c r="AB570" s="7">
        <f ca="1">calc_gear1!AS573*5+50</f>
        <v>55</v>
      </c>
      <c r="AC570" s="7">
        <f ca="1">IF(AND(calc_gear1!AT573=-1,calc_gear1!Z573=1),calc_gear1!AS573*5+50.5,IF(AND(calc_gear1!Y573=0,AB569-AC569=-0.5),calc_gear1!AS573*5+50.5,calc_gear1!O573*5+50.5))</f>
        <v>50.5</v>
      </c>
    </row>
    <row r="571" spans="1:29">
      <c r="A571" s="7">
        <v>570</v>
      </c>
      <c r="B571" s="7">
        <v>570</v>
      </c>
      <c r="C571" s="95" t="b">
        <v>0</v>
      </c>
      <c r="D571" s="6" t="b">
        <v>1</v>
      </c>
      <c r="E571" s="94" t="b">
        <v>0</v>
      </c>
      <c r="G571" s="7" t="b">
        <f t="shared" si="104"/>
        <v>0</v>
      </c>
      <c r="H571" s="7" t="b">
        <f t="shared" si="105"/>
        <v>1</v>
      </c>
      <c r="I571" s="7" t="b">
        <f t="shared" si="106"/>
        <v>0</v>
      </c>
      <c r="K571" s="92" t="b">
        <v>0</v>
      </c>
      <c r="L571" s="69" t="b">
        <v>1</v>
      </c>
      <c r="M571" s="93" t="b">
        <v>0</v>
      </c>
      <c r="N571" s="7">
        <v>570</v>
      </c>
      <c r="O571" s="7" t="b">
        <f t="shared" si="107"/>
        <v>0</v>
      </c>
      <c r="P571" s="7" t="b">
        <f t="shared" si="108"/>
        <v>1</v>
      </c>
      <c r="Q571" s="7" t="b">
        <f t="shared" si="109"/>
        <v>0</v>
      </c>
      <c r="S571" s="7" t="b">
        <f t="shared" si="110"/>
        <v>0</v>
      </c>
      <c r="T571" s="7" t="b">
        <f t="shared" si="111"/>
        <v>1</v>
      </c>
      <c r="U571" s="7" t="b">
        <f t="shared" si="112"/>
        <v>0</v>
      </c>
      <c r="W571" s="7">
        <f t="shared" si="113"/>
        <v>570</v>
      </c>
      <c r="X571" s="7">
        <f>'v-t_chart'!C571</f>
        <v>51</v>
      </c>
      <c r="Y571" s="7">
        <f t="shared" si="114"/>
        <v>100</v>
      </c>
      <c r="Z571" s="7">
        <f t="shared" si="115"/>
        <v>115</v>
      </c>
      <c r="AA571" s="7">
        <f t="shared" si="116"/>
        <v>90</v>
      </c>
      <c r="AB571" s="7">
        <f ca="1">calc_gear1!AS574*5+50</f>
        <v>55</v>
      </c>
      <c r="AC571" s="7">
        <f ca="1">IF(AND(calc_gear1!AT574=-1,calc_gear1!Z574=1),calc_gear1!AS574*5+50.5,IF(AND(calc_gear1!Y574=0,AB570-AC570=-0.5),calc_gear1!AS574*5+50.5,calc_gear1!O574*5+50.5))</f>
        <v>50.5</v>
      </c>
    </row>
    <row r="572" spans="1:29">
      <c r="A572" s="7">
        <v>571</v>
      </c>
      <c r="B572" s="7">
        <v>571</v>
      </c>
      <c r="C572" s="95" t="b">
        <v>0</v>
      </c>
      <c r="D572" s="6" t="b">
        <v>1</v>
      </c>
      <c r="E572" s="94" t="b">
        <v>0</v>
      </c>
      <c r="G572" s="7" t="b">
        <f t="shared" si="104"/>
        <v>0</v>
      </c>
      <c r="H572" s="7" t="b">
        <f t="shared" si="105"/>
        <v>1</v>
      </c>
      <c r="I572" s="7" t="b">
        <f t="shared" si="106"/>
        <v>0</v>
      </c>
      <c r="K572" s="92" t="b">
        <v>0</v>
      </c>
      <c r="L572" s="69" t="b">
        <v>1</v>
      </c>
      <c r="M572" s="93" t="b">
        <v>0</v>
      </c>
      <c r="N572" s="7">
        <v>571</v>
      </c>
      <c r="O572" s="7" t="b">
        <f t="shared" si="107"/>
        <v>0</v>
      </c>
      <c r="P572" s="7" t="b">
        <f t="shared" si="108"/>
        <v>1</v>
      </c>
      <c r="Q572" s="7" t="b">
        <f t="shared" si="109"/>
        <v>0</v>
      </c>
      <c r="S572" s="7" t="b">
        <f t="shared" si="110"/>
        <v>0</v>
      </c>
      <c r="T572" s="7" t="b">
        <f t="shared" si="111"/>
        <v>1</v>
      </c>
      <c r="U572" s="7" t="b">
        <f t="shared" si="112"/>
        <v>0</v>
      </c>
      <c r="W572" s="7">
        <f t="shared" si="113"/>
        <v>571</v>
      </c>
      <c r="X572" s="7">
        <f>'v-t_chart'!C572</f>
        <v>51.1</v>
      </c>
      <c r="Y572" s="7">
        <f t="shared" si="114"/>
        <v>100</v>
      </c>
      <c r="Z572" s="7">
        <f t="shared" si="115"/>
        <v>115</v>
      </c>
      <c r="AA572" s="7">
        <f t="shared" si="116"/>
        <v>90</v>
      </c>
      <c r="AB572" s="7">
        <f ca="1">calc_gear1!AS575*5+50</f>
        <v>55</v>
      </c>
      <c r="AC572" s="7">
        <f ca="1">IF(AND(calc_gear1!AT575=-1,calc_gear1!Z575=1),calc_gear1!AS575*5+50.5,IF(AND(calc_gear1!Y575=0,AB571-AC571=-0.5),calc_gear1!AS575*5+50.5,calc_gear1!O575*5+50.5))</f>
        <v>50.5</v>
      </c>
    </row>
    <row r="573" spans="1:29">
      <c r="A573" s="7">
        <v>572</v>
      </c>
      <c r="B573" s="7">
        <v>572</v>
      </c>
      <c r="C573" s="92" t="b">
        <v>0</v>
      </c>
      <c r="D573" s="69" t="b">
        <v>1</v>
      </c>
      <c r="E573" s="93" t="b">
        <v>0</v>
      </c>
      <c r="G573" s="7" t="b">
        <f t="shared" si="104"/>
        <v>0</v>
      </c>
      <c r="H573" s="7" t="b">
        <f t="shared" si="105"/>
        <v>1</v>
      </c>
      <c r="I573" s="7" t="b">
        <f t="shared" si="106"/>
        <v>0</v>
      </c>
      <c r="K573" s="92" t="b">
        <v>0</v>
      </c>
      <c r="L573" s="69" t="b">
        <v>1</v>
      </c>
      <c r="M573" s="93" t="b">
        <v>0</v>
      </c>
      <c r="N573" s="7">
        <v>572</v>
      </c>
      <c r="O573" s="7" t="b">
        <f t="shared" si="107"/>
        <v>0</v>
      </c>
      <c r="P573" s="7" t="b">
        <f t="shared" si="108"/>
        <v>1</v>
      </c>
      <c r="Q573" s="7" t="b">
        <f t="shared" si="109"/>
        <v>0</v>
      </c>
      <c r="S573" s="7" t="b">
        <f t="shared" si="110"/>
        <v>0</v>
      </c>
      <c r="T573" s="7" t="b">
        <f t="shared" si="111"/>
        <v>1</v>
      </c>
      <c r="U573" s="7" t="b">
        <f t="shared" si="112"/>
        <v>0</v>
      </c>
      <c r="W573" s="7">
        <f t="shared" si="113"/>
        <v>572</v>
      </c>
      <c r="X573" s="7">
        <f>'v-t_chart'!C573</f>
        <v>51</v>
      </c>
      <c r="Y573" s="7">
        <f t="shared" si="114"/>
        <v>100</v>
      </c>
      <c r="Z573" s="7">
        <f t="shared" si="115"/>
        <v>115</v>
      </c>
      <c r="AA573" s="7">
        <f t="shared" si="116"/>
        <v>90</v>
      </c>
      <c r="AB573" s="7">
        <f ca="1">calc_gear1!AS576*5+50</f>
        <v>55</v>
      </c>
      <c r="AC573" s="7">
        <f ca="1">IF(AND(calc_gear1!AT576=-1,calc_gear1!Z576=1),calc_gear1!AS576*5+50.5,IF(AND(calc_gear1!Y576=0,AB572-AC572=-0.5),calc_gear1!AS576*5+50.5,calc_gear1!O576*5+50.5))</f>
        <v>50.5</v>
      </c>
    </row>
    <row r="574" spans="1:29">
      <c r="A574" s="7">
        <v>573</v>
      </c>
      <c r="B574" s="7">
        <v>573</v>
      </c>
      <c r="C574" s="92" t="b">
        <v>0</v>
      </c>
      <c r="D574" s="69" t="b">
        <v>0</v>
      </c>
      <c r="E574" s="93" t="b">
        <v>1</v>
      </c>
      <c r="G574" s="7" t="b">
        <f t="shared" si="104"/>
        <v>0</v>
      </c>
      <c r="H574" s="7" t="b">
        <f t="shared" si="105"/>
        <v>0</v>
      </c>
      <c r="I574" s="7" t="b">
        <f t="shared" si="106"/>
        <v>1</v>
      </c>
      <c r="K574" s="92" t="b">
        <v>0</v>
      </c>
      <c r="L574" s="69" t="b">
        <v>0</v>
      </c>
      <c r="M574" s="93" t="b">
        <v>1</v>
      </c>
      <c r="N574" s="7">
        <v>573</v>
      </c>
      <c r="O574" s="7" t="b">
        <f t="shared" si="107"/>
        <v>0</v>
      </c>
      <c r="P574" s="7" t="b">
        <f t="shared" si="108"/>
        <v>0</v>
      </c>
      <c r="Q574" s="7" t="b">
        <f t="shared" si="109"/>
        <v>1</v>
      </c>
      <c r="S574" s="7" t="b">
        <f t="shared" si="110"/>
        <v>0</v>
      </c>
      <c r="T574" s="7" t="b">
        <f t="shared" si="111"/>
        <v>0</v>
      </c>
      <c r="U574" s="7" t="b">
        <f t="shared" si="112"/>
        <v>1</v>
      </c>
      <c r="W574" s="7">
        <f t="shared" si="113"/>
        <v>573</v>
      </c>
      <c r="X574" s="7">
        <f>'v-t_chart'!C574</f>
        <v>50.4</v>
      </c>
      <c r="Y574" s="7">
        <f t="shared" si="114"/>
        <v>100</v>
      </c>
      <c r="Z574" s="7">
        <f t="shared" si="115"/>
        <v>110</v>
      </c>
      <c r="AA574" s="7">
        <f t="shared" si="116"/>
        <v>95</v>
      </c>
      <c r="AB574" s="7">
        <f ca="1">calc_gear1!AS577*5+50</f>
        <v>55</v>
      </c>
      <c r="AC574" s="7">
        <f ca="1">IF(AND(calc_gear1!AT577=-1,calc_gear1!Z577=1),calc_gear1!AS577*5+50.5,IF(AND(calc_gear1!Y577=0,AB573-AC573=-0.5),calc_gear1!AS577*5+50.5,calc_gear1!O577*5+50.5))</f>
        <v>50.5</v>
      </c>
    </row>
    <row r="575" spans="1:29">
      <c r="A575" s="7">
        <v>574</v>
      </c>
      <c r="B575" s="7">
        <v>574</v>
      </c>
      <c r="C575" s="92" t="b">
        <v>0</v>
      </c>
      <c r="D575" s="69" t="b">
        <v>0</v>
      </c>
      <c r="E575" s="93" t="b">
        <v>1</v>
      </c>
      <c r="G575" s="7" t="b">
        <f t="shared" si="104"/>
        <v>0</v>
      </c>
      <c r="H575" s="7" t="b">
        <f t="shared" si="105"/>
        <v>0</v>
      </c>
      <c r="I575" s="7" t="b">
        <f t="shared" si="106"/>
        <v>1</v>
      </c>
      <c r="K575" s="92" t="b">
        <v>0</v>
      </c>
      <c r="L575" s="69" t="b">
        <v>0</v>
      </c>
      <c r="M575" s="93" t="b">
        <v>1</v>
      </c>
      <c r="N575" s="7">
        <v>574</v>
      </c>
      <c r="O575" s="7" t="b">
        <f t="shared" si="107"/>
        <v>0</v>
      </c>
      <c r="P575" s="7" t="b">
        <f t="shared" si="108"/>
        <v>0</v>
      </c>
      <c r="Q575" s="7" t="b">
        <f t="shared" si="109"/>
        <v>1</v>
      </c>
      <c r="S575" s="7" t="b">
        <f t="shared" si="110"/>
        <v>0</v>
      </c>
      <c r="T575" s="7" t="b">
        <f t="shared" si="111"/>
        <v>0</v>
      </c>
      <c r="U575" s="7" t="b">
        <f t="shared" si="112"/>
        <v>1</v>
      </c>
      <c r="W575" s="7">
        <f t="shared" si="113"/>
        <v>574</v>
      </c>
      <c r="X575" s="7">
        <f>'v-t_chart'!C575</f>
        <v>49</v>
      </c>
      <c r="Y575" s="7">
        <f t="shared" si="114"/>
        <v>100</v>
      </c>
      <c r="Z575" s="7">
        <f t="shared" si="115"/>
        <v>110</v>
      </c>
      <c r="AA575" s="7">
        <f t="shared" si="116"/>
        <v>95</v>
      </c>
      <c r="AB575" s="7">
        <f ca="1">calc_gear1!AS578*5+50</f>
        <v>55</v>
      </c>
      <c r="AC575" s="7">
        <f ca="1">IF(AND(calc_gear1!AT578=-1,calc_gear1!Z578=1),calc_gear1!AS578*5+50.5,IF(AND(calc_gear1!Y578=0,AB574-AC574=-0.5),calc_gear1!AS578*5+50.5,calc_gear1!O578*5+50.5))</f>
        <v>50.5</v>
      </c>
    </row>
    <row r="576" spans="1:29">
      <c r="A576" s="7">
        <v>575</v>
      </c>
      <c r="B576" s="7">
        <v>575</v>
      </c>
      <c r="C576" s="92" t="b">
        <v>0</v>
      </c>
      <c r="D576" s="69" t="b">
        <v>0</v>
      </c>
      <c r="E576" s="93" t="b">
        <v>1</v>
      </c>
      <c r="G576" s="7" t="b">
        <f t="shared" si="104"/>
        <v>0</v>
      </c>
      <c r="H576" s="7" t="b">
        <f t="shared" si="105"/>
        <v>0</v>
      </c>
      <c r="I576" s="7" t="b">
        <f t="shared" si="106"/>
        <v>1</v>
      </c>
      <c r="K576" s="92" t="b">
        <v>0</v>
      </c>
      <c r="L576" s="69" t="b">
        <v>0</v>
      </c>
      <c r="M576" s="93" t="b">
        <v>1</v>
      </c>
      <c r="N576" s="7">
        <v>575</v>
      </c>
      <c r="O576" s="7" t="b">
        <f t="shared" si="107"/>
        <v>0</v>
      </c>
      <c r="P576" s="7" t="b">
        <f t="shared" si="108"/>
        <v>0</v>
      </c>
      <c r="Q576" s="7" t="b">
        <f t="shared" si="109"/>
        <v>1</v>
      </c>
      <c r="S576" s="7" t="b">
        <f t="shared" si="110"/>
        <v>0</v>
      </c>
      <c r="T576" s="7" t="b">
        <f t="shared" si="111"/>
        <v>0</v>
      </c>
      <c r="U576" s="7" t="b">
        <f t="shared" si="112"/>
        <v>1</v>
      </c>
      <c r="W576" s="7">
        <f t="shared" si="113"/>
        <v>575</v>
      </c>
      <c r="X576" s="7">
        <f>'v-t_chart'!C576</f>
        <v>46.7</v>
      </c>
      <c r="Y576" s="7">
        <f t="shared" si="114"/>
        <v>100</v>
      </c>
      <c r="Z576" s="7">
        <f t="shared" si="115"/>
        <v>110</v>
      </c>
      <c r="AA576" s="7">
        <f t="shared" si="116"/>
        <v>95</v>
      </c>
      <c r="AB576" s="7">
        <f ca="1">calc_gear1!AS579*5+50</f>
        <v>55</v>
      </c>
      <c r="AC576" s="7">
        <f ca="1">IF(AND(calc_gear1!AT579=-1,calc_gear1!Z579=1),calc_gear1!AS579*5+50.5,IF(AND(calc_gear1!Y579=0,AB575-AC575=-0.5),calc_gear1!AS579*5+50.5,calc_gear1!O579*5+50.5))</f>
        <v>50.5</v>
      </c>
    </row>
    <row r="577" spans="1:29">
      <c r="A577" s="7">
        <v>576</v>
      </c>
      <c r="B577" s="7">
        <v>576</v>
      </c>
      <c r="C577" s="92" t="b">
        <v>0</v>
      </c>
      <c r="D577" s="69" t="b">
        <v>0</v>
      </c>
      <c r="E577" s="93" t="b">
        <v>1</v>
      </c>
      <c r="G577" s="7" t="b">
        <f t="shared" si="104"/>
        <v>0</v>
      </c>
      <c r="H577" s="7" t="b">
        <f t="shared" si="105"/>
        <v>0</v>
      </c>
      <c r="I577" s="7" t="b">
        <f t="shared" si="106"/>
        <v>1</v>
      </c>
      <c r="K577" s="92" t="b">
        <v>0</v>
      </c>
      <c r="L577" s="69" t="b">
        <v>0</v>
      </c>
      <c r="M577" s="93" t="b">
        <v>1</v>
      </c>
      <c r="N577" s="7">
        <v>576</v>
      </c>
      <c r="O577" s="7" t="b">
        <f t="shared" si="107"/>
        <v>0</v>
      </c>
      <c r="P577" s="7" t="b">
        <f t="shared" si="108"/>
        <v>0</v>
      </c>
      <c r="Q577" s="7" t="b">
        <f t="shared" si="109"/>
        <v>1</v>
      </c>
      <c r="S577" s="7" t="b">
        <f t="shared" si="110"/>
        <v>0</v>
      </c>
      <c r="T577" s="7" t="b">
        <f t="shared" si="111"/>
        <v>0</v>
      </c>
      <c r="U577" s="7" t="b">
        <f t="shared" si="112"/>
        <v>1</v>
      </c>
      <c r="W577" s="7">
        <f t="shared" si="113"/>
        <v>576</v>
      </c>
      <c r="X577" s="7">
        <f>'v-t_chart'!C577</f>
        <v>44</v>
      </c>
      <c r="Y577" s="7">
        <f t="shared" si="114"/>
        <v>100</v>
      </c>
      <c r="Z577" s="7">
        <f t="shared" si="115"/>
        <v>110</v>
      </c>
      <c r="AA577" s="7">
        <f t="shared" si="116"/>
        <v>95</v>
      </c>
      <c r="AB577" s="7">
        <f ca="1">calc_gear1!AS580*5+50</f>
        <v>55</v>
      </c>
      <c r="AC577" s="7">
        <f ca="1">IF(AND(calc_gear1!AT580=-1,calc_gear1!Z580=1),calc_gear1!AS580*5+50.5,IF(AND(calc_gear1!Y580=0,AB576-AC576=-0.5),calc_gear1!AS580*5+50.5,calc_gear1!O580*5+50.5))</f>
        <v>50.5</v>
      </c>
    </row>
    <row r="578" spans="1:29">
      <c r="A578" s="7">
        <v>577</v>
      </c>
      <c r="B578" s="7">
        <v>577</v>
      </c>
      <c r="C578" s="92" t="b">
        <v>0</v>
      </c>
      <c r="D578" s="69" t="b">
        <v>0</v>
      </c>
      <c r="E578" s="93" t="b">
        <v>1</v>
      </c>
      <c r="G578" s="7" t="b">
        <f t="shared" si="104"/>
        <v>0</v>
      </c>
      <c r="H578" s="7" t="b">
        <f t="shared" si="105"/>
        <v>0</v>
      </c>
      <c r="I578" s="7" t="b">
        <f t="shared" si="106"/>
        <v>1</v>
      </c>
      <c r="K578" s="92" t="b">
        <v>0</v>
      </c>
      <c r="L578" s="69" t="b">
        <v>0</v>
      </c>
      <c r="M578" s="93" t="b">
        <v>1</v>
      </c>
      <c r="N578" s="7">
        <v>577</v>
      </c>
      <c r="O578" s="7" t="b">
        <f t="shared" si="107"/>
        <v>0</v>
      </c>
      <c r="P578" s="7" t="b">
        <f t="shared" si="108"/>
        <v>0</v>
      </c>
      <c r="Q578" s="7" t="b">
        <f t="shared" si="109"/>
        <v>1</v>
      </c>
      <c r="S578" s="7" t="b">
        <f t="shared" si="110"/>
        <v>0</v>
      </c>
      <c r="T578" s="7" t="b">
        <f t="shared" si="111"/>
        <v>0</v>
      </c>
      <c r="U578" s="7" t="b">
        <f t="shared" si="112"/>
        <v>1</v>
      </c>
      <c r="W578" s="7">
        <f t="shared" si="113"/>
        <v>577</v>
      </c>
      <c r="X578" s="7">
        <f>'v-t_chart'!C578</f>
        <v>41.1</v>
      </c>
      <c r="Y578" s="7">
        <f t="shared" si="114"/>
        <v>100</v>
      </c>
      <c r="Z578" s="7">
        <f t="shared" si="115"/>
        <v>110</v>
      </c>
      <c r="AA578" s="7">
        <f t="shared" si="116"/>
        <v>95</v>
      </c>
      <c r="AB578" s="7">
        <f ca="1">calc_gear1!AS581*5+50</f>
        <v>55</v>
      </c>
      <c r="AC578" s="7">
        <f ca="1">IF(AND(calc_gear1!AT581=-1,calc_gear1!Z581=1),calc_gear1!AS581*5+50.5,IF(AND(calc_gear1!Y581=0,AB577-AC577=-0.5),calc_gear1!AS581*5+50.5,calc_gear1!O581*5+50.5))</f>
        <v>50.5</v>
      </c>
    </row>
    <row r="579" spans="1:29">
      <c r="A579" s="7">
        <v>578</v>
      </c>
      <c r="B579" s="7">
        <v>578</v>
      </c>
      <c r="C579" s="92" t="b">
        <v>0</v>
      </c>
      <c r="D579" s="69" t="b">
        <v>0</v>
      </c>
      <c r="E579" s="93" t="b">
        <v>1</v>
      </c>
      <c r="G579" s="7" t="b">
        <f t="shared" ref="G579:G601" si="117">C579</f>
        <v>0</v>
      </c>
      <c r="H579" s="7" t="b">
        <f t="shared" ref="H579:H601" si="118">D579</f>
        <v>0</v>
      </c>
      <c r="I579" s="7" t="b">
        <f t="shared" ref="I579:I601" si="119">E579</f>
        <v>1</v>
      </c>
      <c r="K579" s="92" t="b">
        <v>0</v>
      </c>
      <c r="L579" s="69" t="b">
        <v>0</v>
      </c>
      <c r="M579" s="93" t="b">
        <v>1</v>
      </c>
      <c r="N579" s="7">
        <v>578</v>
      </c>
      <c r="O579" s="7" t="b">
        <f t="shared" ref="O579:O601" si="120">K579</f>
        <v>0</v>
      </c>
      <c r="P579" s="7" t="b">
        <f t="shared" ref="P579:P602" si="121">L579</f>
        <v>0</v>
      </c>
      <c r="Q579" s="7" t="b">
        <f t="shared" ref="Q579:Q602" si="122">M579</f>
        <v>1</v>
      </c>
      <c r="S579" s="7" t="b">
        <f t="shared" ref="S579:S601" si="123">K579</f>
        <v>0</v>
      </c>
      <c r="T579" s="7" t="b">
        <f t="shared" ref="T579:T602" si="124">L579</f>
        <v>0</v>
      </c>
      <c r="U579" s="7" t="b">
        <f t="shared" ref="U579:U602" si="125">M579</f>
        <v>1</v>
      </c>
      <c r="W579" s="7">
        <f t="shared" ref="W579:W642" si="126">A579</f>
        <v>578</v>
      </c>
      <c r="X579" s="7">
        <f>'v-t_chart'!C579</f>
        <v>38.299999999999997</v>
      </c>
      <c r="Y579" s="7">
        <f t="shared" ref="Y579:Y642" si="127">IF(S579=TRUE,105,100)</f>
        <v>100</v>
      </c>
      <c r="Z579" s="7">
        <f t="shared" ref="Z579:Z642" si="128">IF(T579=TRUE,115,110)</f>
        <v>110</v>
      </c>
      <c r="AA579" s="7">
        <f t="shared" ref="AA579:AA642" si="129">IF(U579=TRUE,95,90)</f>
        <v>95</v>
      </c>
      <c r="AB579" s="7">
        <f ca="1">calc_gear1!AS582*5+50</f>
        <v>55</v>
      </c>
      <c r="AC579" s="7">
        <f ca="1">IF(AND(calc_gear1!AT582=-1,calc_gear1!Z582=1),calc_gear1!AS582*5+50.5,IF(AND(calc_gear1!Y582=0,AB578-AC578=-0.5),calc_gear1!AS582*5+50.5,calc_gear1!O582*5+50.5))</f>
        <v>50.5</v>
      </c>
    </row>
    <row r="580" spans="1:29">
      <c r="A580" s="7">
        <v>579</v>
      </c>
      <c r="B580" s="7">
        <v>579</v>
      </c>
      <c r="C580" s="92" t="b">
        <v>0</v>
      </c>
      <c r="D580" s="69" t="b">
        <v>0</v>
      </c>
      <c r="E580" s="93" t="b">
        <v>1</v>
      </c>
      <c r="G580" s="7" t="b">
        <f t="shared" si="117"/>
        <v>0</v>
      </c>
      <c r="H580" s="7" t="b">
        <f t="shared" si="118"/>
        <v>0</v>
      </c>
      <c r="I580" s="7" t="b">
        <f t="shared" si="119"/>
        <v>1</v>
      </c>
      <c r="K580" s="92" t="b">
        <v>0</v>
      </c>
      <c r="L580" s="69" t="b">
        <v>0</v>
      </c>
      <c r="M580" s="93" t="b">
        <v>1</v>
      </c>
      <c r="N580" s="7">
        <v>579</v>
      </c>
      <c r="O580" s="7" t="b">
        <f t="shared" si="120"/>
        <v>0</v>
      </c>
      <c r="P580" s="7" t="b">
        <f t="shared" si="121"/>
        <v>0</v>
      </c>
      <c r="Q580" s="7" t="b">
        <f t="shared" si="122"/>
        <v>1</v>
      </c>
      <c r="S580" s="7" t="b">
        <f t="shared" si="123"/>
        <v>0</v>
      </c>
      <c r="T580" s="7" t="b">
        <f t="shared" si="124"/>
        <v>0</v>
      </c>
      <c r="U580" s="7" t="b">
        <f t="shared" si="125"/>
        <v>1</v>
      </c>
      <c r="W580" s="7">
        <f t="shared" si="126"/>
        <v>579</v>
      </c>
      <c r="X580" s="7">
        <f>'v-t_chart'!C580</f>
        <v>35.4</v>
      </c>
      <c r="Y580" s="7">
        <f t="shared" si="127"/>
        <v>100</v>
      </c>
      <c r="Z580" s="7">
        <f t="shared" si="128"/>
        <v>110</v>
      </c>
      <c r="AA580" s="7">
        <f t="shared" si="129"/>
        <v>95</v>
      </c>
      <c r="AB580" s="7">
        <f ca="1">calc_gear1!AS583*5+50</f>
        <v>55</v>
      </c>
      <c r="AC580" s="7">
        <f ca="1">IF(AND(calc_gear1!AT583=-1,calc_gear1!Z583=1),calc_gear1!AS583*5+50.5,IF(AND(calc_gear1!Y583=0,AB579-AC579=-0.5),calc_gear1!AS583*5+50.5,calc_gear1!O583*5+50.5))</f>
        <v>50.5</v>
      </c>
    </row>
    <row r="581" spans="1:29">
      <c r="A581" s="7">
        <v>580</v>
      </c>
      <c r="B581" s="7">
        <v>580</v>
      </c>
      <c r="C581" s="92" t="b">
        <v>0</v>
      </c>
      <c r="D581" s="69" t="b">
        <v>0</v>
      </c>
      <c r="E581" s="93" t="b">
        <v>1</v>
      </c>
      <c r="G581" s="7" t="b">
        <f t="shared" si="117"/>
        <v>0</v>
      </c>
      <c r="H581" s="7" t="b">
        <f t="shared" si="118"/>
        <v>0</v>
      </c>
      <c r="I581" s="7" t="b">
        <f t="shared" si="119"/>
        <v>1</v>
      </c>
      <c r="K581" s="92" t="b">
        <v>0</v>
      </c>
      <c r="L581" s="69" t="b">
        <v>0</v>
      </c>
      <c r="M581" s="93" t="b">
        <v>1</v>
      </c>
      <c r="N581" s="7">
        <v>580</v>
      </c>
      <c r="O581" s="7" t="b">
        <f t="shared" si="120"/>
        <v>0</v>
      </c>
      <c r="P581" s="7" t="b">
        <f t="shared" si="121"/>
        <v>0</v>
      </c>
      <c r="Q581" s="7" t="b">
        <f t="shared" si="122"/>
        <v>1</v>
      </c>
      <c r="S581" s="7" t="b">
        <f t="shared" si="123"/>
        <v>0</v>
      </c>
      <c r="T581" s="7" t="b">
        <f t="shared" si="124"/>
        <v>0</v>
      </c>
      <c r="U581" s="7" t="b">
        <f t="shared" si="125"/>
        <v>1</v>
      </c>
      <c r="W581" s="7">
        <f t="shared" si="126"/>
        <v>580</v>
      </c>
      <c r="X581" s="7">
        <f>'v-t_chart'!C581</f>
        <v>31.8</v>
      </c>
      <c r="Y581" s="7">
        <f t="shared" si="127"/>
        <v>100</v>
      </c>
      <c r="Z581" s="7">
        <f t="shared" si="128"/>
        <v>110</v>
      </c>
      <c r="AA581" s="7">
        <f t="shared" si="129"/>
        <v>95</v>
      </c>
      <c r="AB581" s="7">
        <f ca="1">calc_gear1!AS584*5+50</f>
        <v>55</v>
      </c>
      <c r="AC581" s="7">
        <f ca="1">IF(AND(calc_gear1!AT584=-1,calc_gear1!Z584=1),calc_gear1!AS584*5+50.5,IF(AND(calc_gear1!Y584=0,AB580-AC580=-0.5),calc_gear1!AS584*5+50.5,calc_gear1!O584*5+50.5))</f>
        <v>50.5</v>
      </c>
    </row>
    <row r="582" spans="1:29">
      <c r="A582" s="7">
        <v>581</v>
      </c>
      <c r="B582" s="7">
        <v>581</v>
      </c>
      <c r="C582" s="92" t="b">
        <v>0</v>
      </c>
      <c r="D582" s="69" t="b">
        <v>0</v>
      </c>
      <c r="E582" s="93" t="b">
        <v>1</v>
      </c>
      <c r="G582" s="7" t="b">
        <f t="shared" si="117"/>
        <v>0</v>
      </c>
      <c r="H582" s="7" t="b">
        <f t="shared" si="118"/>
        <v>0</v>
      </c>
      <c r="I582" s="7" t="b">
        <f t="shared" si="119"/>
        <v>1</v>
      </c>
      <c r="K582" s="92" t="b">
        <v>0</v>
      </c>
      <c r="L582" s="69" t="b">
        <v>0</v>
      </c>
      <c r="M582" s="93" t="b">
        <v>1</v>
      </c>
      <c r="N582" s="7">
        <v>581</v>
      </c>
      <c r="O582" s="7" t="b">
        <f t="shared" si="120"/>
        <v>0</v>
      </c>
      <c r="P582" s="7" t="b">
        <f t="shared" si="121"/>
        <v>0</v>
      </c>
      <c r="Q582" s="7" t="b">
        <f t="shared" si="122"/>
        <v>1</v>
      </c>
      <c r="S582" s="7" t="b">
        <f t="shared" si="123"/>
        <v>0</v>
      </c>
      <c r="T582" s="7" t="b">
        <f t="shared" si="124"/>
        <v>0</v>
      </c>
      <c r="U582" s="7" t="b">
        <f t="shared" si="125"/>
        <v>1</v>
      </c>
      <c r="W582" s="7">
        <f t="shared" si="126"/>
        <v>581</v>
      </c>
      <c r="X582" s="7">
        <f>'v-t_chart'!C582</f>
        <v>27.3</v>
      </c>
      <c r="Y582" s="7">
        <f t="shared" si="127"/>
        <v>100</v>
      </c>
      <c r="Z582" s="7">
        <f t="shared" si="128"/>
        <v>110</v>
      </c>
      <c r="AA582" s="7">
        <f t="shared" si="129"/>
        <v>95</v>
      </c>
      <c r="AB582" s="7">
        <f ca="1">calc_gear1!AS585*5+50</f>
        <v>55</v>
      </c>
      <c r="AC582" s="7">
        <f ca="1">IF(AND(calc_gear1!AT585=-1,calc_gear1!Z585=1),calc_gear1!AS585*5+50.5,IF(AND(calc_gear1!Y585=0,AB581-AC581=-0.5),calc_gear1!AS585*5+50.5,calc_gear1!O585*5+50.5))</f>
        <v>50.5</v>
      </c>
    </row>
    <row r="583" spans="1:29">
      <c r="A583" s="7">
        <v>582</v>
      </c>
      <c r="B583" s="7">
        <v>582</v>
      </c>
      <c r="C583" s="92" t="b">
        <v>0</v>
      </c>
      <c r="D583" s="69" t="b">
        <v>0</v>
      </c>
      <c r="E583" s="93" t="b">
        <v>1</v>
      </c>
      <c r="G583" s="7" t="b">
        <f t="shared" si="117"/>
        <v>0</v>
      </c>
      <c r="H583" s="7" t="b">
        <f t="shared" si="118"/>
        <v>0</v>
      </c>
      <c r="I583" s="7" t="b">
        <f t="shared" si="119"/>
        <v>1</v>
      </c>
      <c r="K583" s="92" t="b">
        <v>0</v>
      </c>
      <c r="L583" s="69" t="b">
        <v>0</v>
      </c>
      <c r="M583" s="93" t="b">
        <v>1</v>
      </c>
      <c r="N583" s="7">
        <v>582</v>
      </c>
      <c r="O583" s="7" t="b">
        <f t="shared" si="120"/>
        <v>0</v>
      </c>
      <c r="P583" s="7" t="b">
        <f t="shared" si="121"/>
        <v>0</v>
      </c>
      <c r="Q583" s="7" t="b">
        <f t="shared" si="122"/>
        <v>1</v>
      </c>
      <c r="S583" s="7" t="b">
        <f t="shared" si="123"/>
        <v>0</v>
      </c>
      <c r="T583" s="7" t="b">
        <f t="shared" si="124"/>
        <v>0</v>
      </c>
      <c r="U583" s="7" t="b">
        <f t="shared" si="125"/>
        <v>1</v>
      </c>
      <c r="W583" s="7">
        <f t="shared" si="126"/>
        <v>582</v>
      </c>
      <c r="X583" s="7">
        <f>'v-t_chart'!C583</f>
        <v>22.4</v>
      </c>
      <c r="Y583" s="7">
        <f t="shared" si="127"/>
        <v>100</v>
      </c>
      <c r="Z583" s="7">
        <f t="shared" si="128"/>
        <v>110</v>
      </c>
      <c r="AA583" s="7">
        <f t="shared" si="129"/>
        <v>95</v>
      </c>
      <c r="AB583" s="7">
        <f ca="1">calc_gear1!AS586*5+50</f>
        <v>55</v>
      </c>
      <c r="AC583" s="7">
        <f ca="1">IF(AND(calc_gear1!AT586=-1,calc_gear1!Z586=1),calc_gear1!AS586*5+50.5,IF(AND(calc_gear1!Y586=0,AB582-AC582=-0.5),calc_gear1!AS586*5+50.5,calc_gear1!O586*5+50.5))</f>
        <v>50.5</v>
      </c>
    </row>
    <row r="584" spans="1:29">
      <c r="A584" s="7">
        <v>583</v>
      </c>
      <c r="B584" s="7">
        <v>583</v>
      </c>
      <c r="C584" s="92" t="b">
        <v>0</v>
      </c>
      <c r="D584" s="69" t="b">
        <v>0</v>
      </c>
      <c r="E584" s="93" t="b">
        <v>1</v>
      </c>
      <c r="G584" s="7" t="b">
        <f t="shared" si="117"/>
        <v>0</v>
      </c>
      <c r="H584" s="7" t="b">
        <f t="shared" si="118"/>
        <v>0</v>
      </c>
      <c r="I584" s="7" t="b">
        <f t="shared" si="119"/>
        <v>1</v>
      </c>
      <c r="K584" s="92" t="b">
        <v>0</v>
      </c>
      <c r="L584" s="69" t="b">
        <v>0</v>
      </c>
      <c r="M584" s="93" t="b">
        <v>1</v>
      </c>
      <c r="N584" s="7">
        <v>583</v>
      </c>
      <c r="O584" s="7" t="b">
        <f t="shared" si="120"/>
        <v>0</v>
      </c>
      <c r="P584" s="7" t="b">
        <f t="shared" si="121"/>
        <v>0</v>
      </c>
      <c r="Q584" s="7" t="b">
        <f t="shared" si="122"/>
        <v>1</v>
      </c>
      <c r="S584" s="7" t="b">
        <f t="shared" si="123"/>
        <v>0</v>
      </c>
      <c r="T584" s="7" t="b">
        <f t="shared" si="124"/>
        <v>0</v>
      </c>
      <c r="U584" s="7" t="b">
        <f t="shared" si="125"/>
        <v>1</v>
      </c>
      <c r="W584" s="7">
        <f t="shared" si="126"/>
        <v>583</v>
      </c>
      <c r="X584" s="7">
        <f>'v-t_chart'!C584</f>
        <v>17.7</v>
      </c>
      <c r="Y584" s="7">
        <f t="shared" si="127"/>
        <v>100</v>
      </c>
      <c r="Z584" s="7">
        <f t="shared" si="128"/>
        <v>110</v>
      </c>
      <c r="AA584" s="7">
        <f t="shared" si="129"/>
        <v>95</v>
      </c>
      <c r="AB584" s="7">
        <f ca="1">calc_gear1!AS587*5+50</f>
        <v>55</v>
      </c>
      <c r="AC584" s="7">
        <f ca="1">IF(AND(calc_gear1!AT587=-1,calc_gear1!Z587=1),calc_gear1!AS587*5+50.5,IF(AND(calc_gear1!Y587=0,AB583-AC583=-0.5),calc_gear1!AS587*5+50.5,calc_gear1!O587*5+50.5))</f>
        <v>50.5</v>
      </c>
    </row>
    <row r="585" spans="1:29">
      <c r="A585" s="7">
        <v>584</v>
      </c>
      <c r="B585" s="7">
        <v>584</v>
      </c>
      <c r="C585" s="92" t="b">
        <v>0</v>
      </c>
      <c r="D585" s="69" t="b">
        <v>0</v>
      </c>
      <c r="E585" s="93" t="b">
        <v>1</v>
      </c>
      <c r="G585" s="7" t="b">
        <f t="shared" si="117"/>
        <v>0</v>
      </c>
      <c r="H585" s="7" t="b">
        <f t="shared" si="118"/>
        <v>0</v>
      </c>
      <c r="I585" s="7" t="b">
        <f t="shared" si="119"/>
        <v>1</v>
      </c>
      <c r="K585" s="92" t="b">
        <v>0</v>
      </c>
      <c r="L585" s="69" t="b">
        <v>0</v>
      </c>
      <c r="M585" s="93" t="b">
        <v>1</v>
      </c>
      <c r="N585" s="7">
        <v>584</v>
      </c>
      <c r="O585" s="7" t="b">
        <f t="shared" si="120"/>
        <v>0</v>
      </c>
      <c r="P585" s="7" t="b">
        <f t="shared" si="121"/>
        <v>0</v>
      </c>
      <c r="Q585" s="7" t="b">
        <f t="shared" si="122"/>
        <v>1</v>
      </c>
      <c r="S585" s="7" t="b">
        <f t="shared" si="123"/>
        <v>0</v>
      </c>
      <c r="T585" s="7" t="b">
        <f t="shared" si="124"/>
        <v>0</v>
      </c>
      <c r="U585" s="7" t="b">
        <f t="shared" si="125"/>
        <v>1</v>
      </c>
      <c r="W585" s="7">
        <f t="shared" si="126"/>
        <v>584</v>
      </c>
      <c r="X585" s="7">
        <f>'v-t_chart'!C585</f>
        <v>13.4</v>
      </c>
      <c r="Y585" s="7">
        <f t="shared" si="127"/>
        <v>100</v>
      </c>
      <c r="Z585" s="7">
        <f t="shared" si="128"/>
        <v>110</v>
      </c>
      <c r="AA585" s="7">
        <f t="shared" si="129"/>
        <v>95</v>
      </c>
      <c r="AB585" s="7">
        <f ca="1">calc_gear1!AS588*5+50</f>
        <v>55</v>
      </c>
      <c r="AC585" s="7">
        <f ca="1">IF(AND(calc_gear1!AT588=-1,calc_gear1!Z588=1),calc_gear1!AS588*5+50.5,IF(AND(calc_gear1!Y588=0,AB584-AC584=-0.5),calc_gear1!AS588*5+50.5,calc_gear1!O588*5+50.5))</f>
        <v>50.5</v>
      </c>
    </row>
    <row r="586" spans="1:29">
      <c r="A586" s="7">
        <v>585</v>
      </c>
      <c r="B586" s="7">
        <v>585</v>
      </c>
      <c r="C586" s="92" t="b">
        <v>0</v>
      </c>
      <c r="D586" s="69" t="b">
        <v>0</v>
      </c>
      <c r="E586" s="93" t="b">
        <v>1</v>
      </c>
      <c r="G586" s="7" t="b">
        <f t="shared" si="117"/>
        <v>0</v>
      </c>
      <c r="H586" s="7" t="b">
        <f t="shared" si="118"/>
        <v>0</v>
      </c>
      <c r="I586" s="7" t="b">
        <f t="shared" si="119"/>
        <v>1</v>
      </c>
      <c r="K586" s="92" t="b">
        <v>0</v>
      </c>
      <c r="L586" s="69" t="b">
        <v>0</v>
      </c>
      <c r="M586" s="93" t="b">
        <v>1</v>
      </c>
      <c r="N586" s="7">
        <v>585</v>
      </c>
      <c r="O586" s="7" t="b">
        <f t="shared" si="120"/>
        <v>0</v>
      </c>
      <c r="P586" s="7" t="b">
        <f t="shared" si="121"/>
        <v>0</v>
      </c>
      <c r="Q586" s="7" t="b">
        <f t="shared" si="122"/>
        <v>1</v>
      </c>
      <c r="S586" s="7" t="b">
        <f t="shared" si="123"/>
        <v>0</v>
      </c>
      <c r="T586" s="7" t="b">
        <f t="shared" si="124"/>
        <v>0</v>
      </c>
      <c r="U586" s="7" t="b">
        <f t="shared" si="125"/>
        <v>1</v>
      </c>
      <c r="W586" s="7">
        <f t="shared" si="126"/>
        <v>585</v>
      </c>
      <c r="X586" s="7">
        <f>'v-t_chart'!C586</f>
        <v>9.3000000000000007</v>
      </c>
      <c r="Y586" s="7">
        <f t="shared" si="127"/>
        <v>100</v>
      </c>
      <c r="Z586" s="7">
        <f t="shared" si="128"/>
        <v>110</v>
      </c>
      <c r="AA586" s="7">
        <f t="shared" si="129"/>
        <v>95</v>
      </c>
      <c r="AB586" s="7">
        <f ca="1">calc_gear1!AS589*5+50</f>
        <v>55</v>
      </c>
      <c r="AC586" s="7">
        <f ca="1">IF(AND(calc_gear1!AT589=-1,calc_gear1!Z589=1),calc_gear1!AS589*5+50.5,IF(AND(calc_gear1!Y589=0,AB585-AC585=-0.5),calc_gear1!AS589*5+50.5,calc_gear1!O589*5+50.5))</f>
        <v>50.5</v>
      </c>
    </row>
    <row r="587" spans="1:29">
      <c r="A587" s="7">
        <v>586</v>
      </c>
      <c r="B587" s="7">
        <v>586</v>
      </c>
      <c r="C587" s="92" t="b">
        <v>0</v>
      </c>
      <c r="D587" s="69" t="b">
        <v>0</v>
      </c>
      <c r="E587" s="93" t="b">
        <v>1</v>
      </c>
      <c r="G587" s="7" t="b">
        <f t="shared" si="117"/>
        <v>0</v>
      </c>
      <c r="H587" s="7" t="b">
        <f t="shared" si="118"/>
        <v>0</v>
      </c>
      <c r="I587" s="7" t="b">
        <f t="shared" si="119"/>
        <v>1</v>
      </c>
      <c r="K587" s="92" t="b">
        <v>0</v>
      </c>
      <c r="L587" s="69" t="b">
        <v>0</v>
      </c>
      <c r="M587" s="93" t="b">
        <v>1</v>
      </c>
      <c r="N587" s="7">
        <v>586</v>
      </c>
      <c r="O587" s="7" t="b">
        <f t="shared" si="120"/>
        <v>0</v>
      </c>
      <c r="P587" s="7" t="b">
        <f t="shared" si="121"/>
        <v>0</v>
      </c>
      <c r="Q587" s="7" t="b">
        <f t="shared" si="122"/>
        <v>1</v>
      </c>
      <c r="S587" s="7" t="b">
        <f t="shared" si="123"/>
        <v>0</v>
      </c>
      <c r="T587" s="7" t="b">
        <f t="shared" si="124"/>
        <v>0</v>
      </c>
      <c r="U587" s="7" t="b">
        <f t="shared" si="125"/>
        <v>1</v>
      </c>
      <c r="W587" s="7">
        <f t="shared" si="126"/>
        <v>586</v>
      </c>
      <c r="X587" s="7">
        <f>'v-t_chart'!C587</f>
        <v>5.5</v>
      </c>
      <c r="Y587" s="7">
        <f t="shared" si="127"/>
        <v>100</v>
      </c>
      <c r="Z587" s="7">
        <f t="shared" si="128"/>
        <v>110</v>
      </c>
      <c r="AA587" s="7">
        <f t="shared" si="129"/>
        <v>95</v>
      </c>
      <c r="AB587" s="7">
        <f ca="1">calc_gear1!AS590*5+50</f>
        <v>55</v>
      </c>
      <c r="AC587" s="7">
        <f ca="1">IF(AND(calc_gear1!AT590=-1,calc_gear1!Z590=1),calc_gear1!AS590*5+50.5,IF(AND(calc_gear1!Y590=0,AB586-AC586=-0.5),calc_gear1!AS590*5+50.5,calc_gear1!O590*5+50.5))</f>
        <v>50.5</v>
      </c>
    </row>
    <row r="588" spans="1:29">
      <c r="A588" s="7">
        <v>587</v>
      </c>
      <c r="B588" s="7">
        <v>587</v>
      </c>
      <c r="C588" s="92" t="b">
        <v>0</v>
      </c>
      <c r="D588" s="69" t="b">
        <v>0</v>
      </c>
      <c r="E588" s="93" t="b">
        <v>1</v>
      </c>
      <c r="G588" s="7" t="b">
        <f t="shared" si="117"/>
        <v>0</v>
      </c>
      <c r="H588" s="7" t="b">
        <f t="shared" si="118"/>
        <v>0</v>
      </c>
      <c r="I588" s="7" t="b">
        <f t="shared" si="119"/>
        <v>1</v>
      </c>
      <c r="K588" s="92" t="b">
        <v>0</v>
      </c>
      <c r="L588" s="69" t="b">
        <v>0</v>
      </c>
      <c r="M588" s="93" t="b">
        <v>1</v>
      </c>
      <c r="N588" s="7">
        <v>587</v>
      </c>
      <c r="O588" s="7" t="b">
        <f t="shared" si="120"/>
        <v>0</v>
      </c>
      <c r="P588" s="7" t="b">
        <f t="shared" si="121"/>
        <v>0</v>
      </c>
      <c r="Q588" s="7" t="b">
        <f t="shared" si="122"/>
        <v>1</v>
      </c>
      <c r="S588" s="7" t="b">
        <f t="shared" si="123"/>
        <v>0</v>
      </c>
      <c r="T588" s="7" t="b">
        <f t="shared" si="124"/>
        <v>0</v>
      </c>
      <c r="U588" s="7" t="b">
        <f t="shared" si="125"/>
        <v>1</v>
      </c>
      <c r="W588" s="7">
        <f t="shared" si="126"/>
        <v>587</v>
      </c>
      <c r="X588" s="7">
        <f>'v-t_chart'!C588</f>
        <v>2</v>
      </c>
      <c r="Y588" s="7">
        <f t="shared" si="127"/>
        <v>100</v>
      </c>
      <c r="Z588" s="7">
        <f t="shared" si="128"/>
        <v>110</v>
      </c>
      <c r="AA588" s="7">
        <f t="shared" si="129"/>
        <v>95</v>
      </c>
      <c r="AB588" s="7">
        <f ca="1">calc_gear1!AS591*5+50</f>
        <v>55</v>
      </c>
      <c r="AC588" s="7">
        <f ca="1">IF(AND(calc_gear1!AT591=-1,calc_gear1!Z591=1),calc_gear1!AS591*5+50.5,IF(AND(calc_gear1!Y591=0,AB587-AC587=-0.5),calc_gear1!AS591*5+50.5,calc_gear1!O591*5+50.5))</f>
        <v>50.5</v>
      </c>
    </row>
    <row r="589" spans="1:29">
      <c r="A589" s="7">
        <v>588</v>
      </c>
      <c r="B589" s="7">
        <v>588</v>
      </c>
      <c r="C589" s="92" t="b">
        <v>0</v>
      </c>
      <c r="D589" s="69" t="b">
        <v>0</v>
      </c>
      <c r="E589" s="93" t="b">
        <v>0</v>
      </c>
      <c r="G589" s="7" t="b">
        <f t="shared" si="117"/>
        <v>0</v>
      </c>
      <c r="H589" s="7" t="b">
        <f t="shared" si="118"/>
        <v>0</v>
      </c>
      <c r="I589" s="7" t="b">
        <f t="shared" si="119"/>
        <v>0</v>
      </c>
      <c r="K589" s="92" t="b">
        <v>0</v>
      </c>
      <c r="L589" s="69" t="b">
        <v>0</v>
      </c>
      <c r="M589" s="93" t="b">
        <v>0</v>
      </c>
      <c r="N589" s="7">
        <v>588</v>
      </c>
      <c r="O589" s="7" t="b">
        <f t="shared" si="120"/>
        <v>0</v>
      </c>
      <c r="P589" s="7" t="b">
        <f t="shared" si="121"/>
        <v>0</v>
      </c>
      <c r="Q589" s="7" t="b">
        <f t="shared" si="122"/>
        <v>0</v>
      </c>
      <c r="S589" s="7" t="b">
        <f t="shared" si="123"/>
        <v>0</v>
      </c>
      <c r="T589" s="7" t="b">
        <f t="shared" si="124"/>
        <v>0</v>
      </c>
      <c r="U589" s="7" t="b">
        <f t="shared" si="125"/>
        <v>0</v>
      </c>
      <c r="W589" s="7">
        <f t="shared" si="126"/>
        <v>588</v>
      </c>
      <c r="X589" s="7">
        <f>'v-t_chart'!C589</f>
        <v>0</v>
      </c>
      <c r="Y589" s="7">
        <f t="shared" si="127"/>
        <v>100</v>
      </c>
      <c r="Z589" s="7">
        <f t="shared" si="128"/>
        <v>110</v>
      </c>
      <c r="AA589" s="7">
        <f t="shared" si="129"/>
        <v>90</v>
      </c>
      <c r="AB589" s="7">
        <f ca="1">calc_gear1!AS592*5+50</f>
        <v>50</v>
      </c>
      <c r="AC589" s="7">
        <f ca="1">IF(AND(calc_gear1!AT592=-1,calc_gear1!Z592=1),calc_gear1!AS592*5+50.5,IF(AND(calc_gear1!Y592=0,AB588-AC588=-0.5),calc_gear1!AS592*5+50.5,calc_gear1!O592*5+50.5))</f>
        <v>50.5</v>
      </c>
    </row>
    <row r="590" spans="1:29">
      <c r="A590" s="7">
        <v>589</v>
      </c>
      <c r="B590" s="7">
        <v>589</v>
      </c>
      <c r="C590" s="92" t="b">
        <v>0</v>
      </c>
      <c r="D590" s="69" t="b">
        <v>0</v>
      </c>
      <c r="E590" s="93" t="b">
        <v>0</v>
      </c>
      <c r="G590" s="7" t="b">
        <f t="shared" si="117"/>
        <v>0</v>
      </c>
      <c r="H590" s="7" t="b">
        <f t="shared" si="118"/>
        <v>0</v>
      </c>
      <c r="I590" s="7" t="b">
        <f t="shared" si="119"/>
        <v>0</v>
      </c>
      <c r="K590" s="92" t="b">
        <v>0</v>
      </c>
      <c r="L590" s="69" t="b">
        <v>0</v>
      </c>
      <c r="M590" s="93" t="b">
        <v>0</v>
      </c>
      <c r="N590" s="7">
        <v>589</v>
      </c>
      <c r="O590" s="7" t="b">
        <f t="shared" si="120"/>
        <v>0</v>
      </c>
      <c r="P590" s="7" t="b">
        <f t="shared" si="121"/>
        <v>0</v>
      </c>
      <c r="Q590" s="7" t="b">
        <f t="shared" si="122"/>
        <v>0</v>
      </c>
      <c r="S590" s="7" t="b">
        <f t="shared" si="123"/>
        <v>0</v>
      </c>
      <c r="T590" s="7" t="b">
        <f t="shared" si="124"/>
        <v>0</v>
      </c>
      <c r="U590" s="7" t="b">
        <f t="shared" si="125"/>
        <v>0</v>
      </c>
      <c r="W590" s="7">
        <f t="shared" si="126"/>
        <v>589</v>
      </c>
      <c r="X590" s="7">
        <f>'v-t_chart'!C590</f>
        <v>0</v>
      </c>
      <c r="Y590" s="7">
        <f t="shared" si="127"/>
        <v>100</v>
      </c>
      <c r="Z590" s="7">
        <f t="shared" si="128"/>
        <v>110</v>
      </c>
      <c r="AA590" s="7">
        <f t="shared" si="129"/>
        <v>90</v>
      </c>
      <c r="AB590" s="7">
        <f ca="1">calc_gear1!AS593*5+50</f>
        <v>50</v>
      </c>
      <c r="AC590" s="7">
        <f ca="1">IF(AND(calc_gear1!AT593=-1,calc_gear1!Z593=1),calc_gear1!AS593*5+50.5,IF(AND(calc_gear1!Y593=0,AB589-AC589=-0.5),calc_gear1!AS593*5+50.5,calc_gear1!O593*5+50.5))</f>
        <v>50.5</v>
      </c>
    </row>
    <row r="591" spans="1:29">
      <c r="A591" s="7">
        <v>590</v>
      </c>
      <c r="B591" s="7">
        <v>590</v>
      </c>
      <c r="C591" s="92" t="b">
        <v>0</v>
      </c>
      <c r="D591" s="69" t="b">
        <v>0</v>
      </c>
      <c r="E591" s="93" t="b">
        <v>0</v>
      </c>
      <c r="G591" s="7" t="b">
        <f t="shared" si="117"/>
        <v>0</v>
      </c>
      <c r="H591" s="7" t="b">
        <f t="shared" si="118"/>
        <v>0</v>
      </c>
      <c r="I591" s="7" t="b">
        <f t="shared" si="119"/>
        <v>0</v>
      </c>
      <c r="K591" s="92" t="b">
        <v>0</v>
      </c>
      <c r="L591" s="69" t="b">
        <v>0</v>
      </c>
      <c r="M591" s="93" t="b">
        <v>0</v>
      </c>
      <c r="N591" s="7">
        <v>590</v>
      </c>
      <c r="O591" s="7" t="b">
        <f t="shared" si="120"/>
        <v>0</v>
      </c>
      <c r="P591" s="7" t="b">
        <f t="shared" si="121"/>
        <v>0</v>
      </c>
      <c r="Q591" s="7" t="b">
        <f t="shared" si="122"/>
        <v>0</v>
      </c>
      <c r="S591" s="7" t="b">
        <f t="shared" si="123"/>
        <v>0</v>
      </c>
      <c r="T591" s="7" t="b">
        <f t="shared" si="124"/>
        <v>0</v>
      </c>
      <c r="U591" s="7" t="b">
        <f t="shared" si="125"/>
        <v>0</v>
      </c>
      <c r="W591" s="7">
        <f t="shared" si="126"/>
        <v>590</v>
      </c>
      <c r="X591" s="7">
        <f>'v-t_chart'!C591</f>
        <v>0</v>
      </c>
      <c r="Y591" s="7">
        <f t="shared" si="127"/>
        <v>100</v>
      </c>
      <c r="Z591" s="7">
        <f t="shared" si="128"/>
        <v>110</v>
      </c>
      <c r="AA591" s="7">
        <f t="shared" si="129"/>
        <v>90</v>
      </c>
      <c r="AB591" s="7">
        <f ca="1">calc_gear1!AS594*5+50</f>
        <v>50</v>
      </c>
      <c r="AC591" s="7">
        <f ca="1">IF(AND(calc_gear1!AT594=-1,calc_gear1!Z594=1),calc_gear1!AS594*5+50.5,IF(AND(calc_gear1!Y594=0,AB590-AC590=-0.5),calc_gear1!AS594*5+50.5,calc_gear1!O594*5+50.5))</f>
        <v>50.5</v>
      </c>
    </row>
    <row r="592" spans="1:29">
      <c r="A592" s="7">
        <v>591</v>
      </c>
      <c r="B592" s="7">
        <v>591</v>
      </c>
      <c r="C592" s="92" t="b">
        <v>0</v>
      </c>
      <c r="D592" s="69" t="b">
        <v>0</v>
      </c>
      <c r="E592" s="93" t="b">
        <v>0</v>
      </c>
      <c r="G592" s="7" t="b">
        <f t="shared" si="117"/>
        <v>0</v>
      </c>
      <c r="H592" s="7" t="b">
        <f t="shared" si="118"/>
        <v>0</v>
      </c>
      <c r="I592" s="7" t="b">
        <f t="shared" si="119"/>
        <v>0</v>
      </c>
      <c r="K592" s="92" t="b">
        <v>0</v>
      </c>
      <c r="L592" s="69" t="b">
        <v>0</v>
      </c>
      <c r="M592" s="93" t="b">
        <v>0</v>
      </c>
      <c r="N592" s="7">
        <v>591</v>
      </c>
      <c r="O592" s="7" t="b">
        <f t="shared" si="120"/>
        <v>0</v>
      </c>
      <c r="P592" s="7" t="b">
        <f t="shared" si="121"/>
        <v>0</v>
      </c>
      <c r="Q592" s="7" t="b">
        <f t="shared" si="122"/>
        <v>0</v>
      </c>
      <c r="S592" s="7" t="b">
        <f t="shared" si="123"/>
        <v>0</v>
      </c>
      <c r="T592" s="7" t="b">
        <f t="shared" si="124"/>
        <v>0</v>
      </c>
      <c r="U592" s="7" t="b">
        <f t="shared" si="125"/>
        <v>0</v>
      </c>
      <c r="W592" s="7">
        <f t="shared" si="126"/>
        <v>591</v>
      </c>
      <c r="X592" s="7">
        <f>'v-t_chart'!C592</f>
        <v>0</v>
      </c>
      <c r="Y592" s="7">
        <f t="shared" si="127"/>
        <v>100</v>
      </c>
      <c r="Z592" s="7">
        <f t="shared" si="128"/>
        <v>110</v>
      </c>
      <c r="AA592" s="7">
        <f t="shared" si="129"/>
        <v>90</v>
      </c>
      <c r="AB592" s="7">
        <f ca="1">calc_gear1!AS595*5+50</f>
        <v>50</v>
      </c>
      <c r="AC592" s="7">
        <f ca="1">IF(AND(calc_gear1!AT595=-1,calc_gear1!Z595=1),calc_gear1!AS595*5+50.5,IF(AND(calc_gear1!Y595=0,AB591-AC591=-0.5),calc_gear1!AS595*5+50.5,calc_gear1!O595*5+50.5))</f>
        <v>50.5</v>
      </c>
    </row>
    <row r="593" spans="1:29">
      <c r="A593" s="7">
        <v>592</v>
      </c>
      <c r="B593" s="7">
        <v>592</v>
      </c>
      <c r="C593" s="92" t="b">
        <v>0</v>
      </c>
      <c r="D593" s="69" t="b">
        <v>0</v>
      </c>
      <c r="E593" s="93" t="b">
        <v>0</v>
      </c>
      <c r="G593" s="7" t="b">
        <f t="shared" si="117"/>
        <v>0</v>
      </c>
      <c r="H593" s="7" t="b">
        <f t="shared" si="118"/>
        <v>0</v>
      </c>
      <c r="I593" s="7" t="b">
        <f t="shared" si="119"/>
        <v>0</v>
      </c>
      <c r="K593" s="92" t="b">
        <v>0</v>
      </c>
      <c r="L593" s="69" t="b">
        <v>0</v>
      </c>
      <c r="M593" s="93" t="b">
        <v>0</v>
      </c>
      <c r="N593" s="7">
        <v>592</v>
      </c>
      <c r="O593" s="7" t="b">
        <f t="shared" si="120"/>
        <v>0</v>
      </c>
      <c r="P593" s="7" t="b">
        <f t="shared" si="121"/>
        <v>0</v>
      </c>
      <c r="Q593" s="7" t="b">
        <f t="shared" si="122"/>
        <v>0</v>
      </c>
      <c r="S593" s="7" t="b">
        <f t="shared" si="123"/>
        <v>0</v>
      </c>
      <c r="T593" s="7" t="b">
        <f t="shared" si="124"/>
        <v>0</v>
      </c>
      <c r="U593" s="7" t="b">
        <f t="shared" si="125"/>
        <v>0</v>
      </c>
      <c r="W593" s="7">
        <f t="shared" si="126"/>
        <v>592</v>
      </c>
      <c r="X593" s="7">
        <f>'v-t_chart'!C593</f>
        <v>0</v>
      </c>
      <c r="Y593" s="7">
        <f t="shared" si="127"/>
        <v>100</v>
      </c>
      <c r="Z593" s="7">
        <f t="shared" si="128"/>
        <v>110</v>
      </c>
      <c r="AA593" s="7">
        <f t="shared" si="129"/>
        <v>90</v>
      </c>
      <c r="AB593" s="7">
        <f ca="1">calc_gear1!AS596*5+50</f>
        <v>50</v>
      </c>
      <c r="AC593" s="7">
        <f ca="1">IF(AND(calc_gear1!AT596=-1,calc_gear1!Z596=1),calc_gear1!AS596*5+50.5,IF(AND(calc_gear1!Y596=0,AB592-AC592=-0.5),calc_gear1!AS596*5+50.5,calc_gear1!O596*5+50.5))</f>
        <v>50.5</v>
      </c>
    </row>
    <row r="594" spans="1:29">
      <c r="A594" s="7">
        <v>593</v>
      </c>
      <c r="B594" s="7">
        <v>593</v>
      </c>
      <c r="C594" s="92" t="b">
        <v>0</v>
      </c>
      <c r="D594" s="69" t="b">
        <v>0</v>
      </c>
      <c r="E594" s="93" t="b">
        <v>0</v>
      </c>
      <c r="G594" s="7" t="b">
        <f t="shared" si="117"/>
        <v>0</v>
      </c>
      <c r="H594" s="7" t="b">
        <f t="shared" si="118"/>
        <v>0</v>
      </c>
      <c r="I594" s="7" t="b">
        <f t="shared" si="119"/>
        <v>0</v>
      </c>
      <c r="K594" s="92" t="b">
        <v>0</v>
      </c>
      <c r="L594" s="69" t="b">
        <v>0</v>
      </c>
      <c r="M594" s="93" t="b">
        <v>0</v>
      </c>
      <c r="N594" s="7">
        <v>593</v>
      </c>
      <c r="O594" s="7" t="b">
        <f t="shared" si="120"/>
        <v>0</v>
      </c>
      <c r="P594" s="7" t="b">
        <f t="shared" si="121"/>
        <v>0</v>
      </c>
      <c r="Q594" s="7" t="b">
        <f t="shared" si="122"/>
        <v>0</v>
      </c>
      <c r="S594" s="7" t="b">
        <f t="shared" si="123"/>
        <v>0</v>
      </c>
      <c r="T594" s="7" t="b">
        <f t="shared" si="124"/>
        <v>0</v>
      </c>
      <c r="U594" s="7" t="b">
        <f t="shared" si="125"/>
        <v>0</v>
      </c>
      <c r="W594" s="7">
        <f t="shared" si="126"/>
        <v>593</v>
      </c>
      <c r="X594" s="7">
        <f>'v-t_chart'!C594</f>
        <v>0</v>
      </c>
      <c r="Y594" s="7">
        <f t="shared" si="127"/>
        <v>100</v>
      </c>
      <c r="Z594" s="7">
        <f t="shared" si="128"/>
        <v>110</v>
      </c>
      <c r="AA594" s="7">
        <f t="shared" si="129"/>
        <v>90</v>
      </c>
      <c r="AB594" s="7">
        <f ca="1">calc_gear1!AS597*5+50</f>
        <v>50</v>
      </c>
      <c r="AC594" s="7">
        <f ca="1">IF(AND(calc_gear1!AT597=-1,calc_gear1!Z597=1),calc_gear1!AS597*5+50.5,IF(AND(calc_gear1!Y597=0,AB593-AC593=-0.5),calc_gear1!AS597*5+50.5,calc_gear1!O597*5+50.5))</f>
        <v>50.5</v>
      </c>
    </row>
    <row r="595" spans="1:29">
      <c r="A595" s="7">
        <v>594</v>
      </c>
      <c r="B595" s="7">
        <v>594</v>
      </c>
      <c r="C595" s="92" t="b">
        <v>0</v>
      </c>
      <c r="D595" s="69" t="b">
        <v>0</v>
      </c>
      <c r="E595" s="93" t="b">
        <v>0</v>
      </c>
      <c r="G595" s="7" t="b">
        <f t="shared" si="117"/>
        <v>0</v>
      </c>
      <c r="H595" s="7" t="b">
        <f t="shared" si="118"/>
        <v>0</v>
      </c>
      <c r="I595" s="7" t="b">
        <f t="shared" si="119"/>
        <v>0</v>
      </c>
      <c r="K595" s="92" t="b">
        <v>0</v>
      </c>
      <c r="L595" s="69" t="b">
        <v>0</v>
      </c>
      <c r="M595" s="93" t="b">
        <v>0</v>
      </c>
      <c r="N595" s="7">
        <v>594</v>
      </c>
      <c r="O595" s="7" t="b">
        <f t="shared" si="120"/>
        <v>0</v>
      </c>
      <c r="P595" s="7" t="b">
        <f t="shared" si="121"/>
        <v>0</v>
      </c>
      <c r="Q595" s="7" t="b">
        <f t="shared" si="122"/>
        <v>0</v>
      </c>
      <c r="S595" s="7" t="b">
        <f t="shared" si="123"/>
        <v>0</v>
      </c>
      <c r="T595" s="7" t="b">
        <f t="shared" si="124"/>
        <v>0</v>
      </c>
      <c r="U595" s="7" t="b">
        <f t="shared" si="125"/>
        <v>0</v>
      </c>
      <c r="W595" s="7">
        <f t="shared" si="126"/>
        <v>594</v>
      </c>
      <c r="X595" s="7">
        <f>'v-t_chart'!C595</f>
        <v>0</v>
      </c>
      <c r="Y595" s="7">
        <f t="shared" si="127"/>
        <v>100</v>
      </c>
      <c r="Z595" s="7">
        <f t="shared" si="128"/>
        <v>110</v>
      </c>
      <c r="AA595" s="7">
        <f t="shared" si="129"/>
        <v>90</v>
      </c>
      <c r="AB595" s="7">
        <f ca="1">calc_gear1!AS598*5+50</f>
        <v>50</v>
      </c>
      <c r="AC595" s="7">
        <f ca="1">IF(AND(calc_gear1!AT598=-1,calc_gear1!Z598=1),calc_gear1!AS598*5+50.5,IF(AND(calc_gear1!Y598=0,AB594-AC594=-0.5),calc_gear1!AS598*5+50.5,calc_gear1!O598*5+50.5))</f>
        <v>50.5</v>
      </c>
    </row>
    <row r="596" spans="1:29">
      <c r="A596" s="7">
        <v>595</v>
      </c>
      <c r="B596" s="7">
        <v>595</v>
      </c>
      <c r="C596" s="92" t="b">
        <v>0</v>
      </c>
      <c r="D596" s="69" t="b">
        <v>0</v>
      </c>
      <c r="E596" s="93" t="b">
        <v>0</v>
      </c>
      <c r="G596" s="7" t="b">
        <f t="shared" si="117"/>
        <v>0</v>
      </c>
      <c r="H596" s="7" t="b">
        <f t="shared" si="118"/>
        <v>0</v>
      </c>
      <c r="I596" s="7" t="b">
        <f t="shared" si="119"/>
        <v>0</v>
      </c>
      <c r="K596" s="92" t="b">
        <v>0</v>
      </c>
      <c r="L596" s="69" t="b">
        <v>0</v>
      </c>
      <c r="M596" s="93" t="b">
        <v>0</v>
      </c>
      <c r="N596" s="7">
        <v>595</v>
      </c>
      <c r="O596" s="7" t="b">
        <f t="shared" si="120"/>
        <v>0</v>
      </c>
      <c r="P596" s="7" t="b">
        <f t="shared" si="121"/>
        <v>0</v>
      </c>
      <c r="Q596" s="7" t="b">
        <f t="shared" si="122"/>
        <v>0</v>
      </c>
      <c r="S596" s="7" t="b">
        <f t="shared" si="123"/>
        <v>0</v>
      </c>
      <c r="T596" s="7" t="b">
        <f t="shared" si="124"/>
        <v>0</v>
      </c>
      <c r="U596" s="7" t="b">
        <f t="shared" si="125"/>
        <v>0</v>
      </c>
      <c r="W596" s="7">
        <f t="shared" si="126"/>
        <v>595</v>
      </c>
      <c r="X596" s="7">
        <f>'v-t_chart'!C596</f>
        <v>0</v>
      </c>
      <c r="Y596" s="7">
        <f t="shared" si="127"/>
        <v>100</v>
      </c>
      <c r="Z596" s="7">
        <f t="shared" si="128"/>
        <v>110</v>
      </c>
      <c r="AA596" s="7">
        <f t="shared" si="129"/>
        <v>90</v>
      </c>
      <c r="AB596" s="7">
        <f ca="1">calc_gear1!AS599*5+50</f>
        <v>50</v>
      </c>
      <c r="AC596" s="7">
        <f ca="1">IF(AND(calc_gear1!AT599=-1,calc_gear1!Z599=1),calc_gear1!AS599*5+50.5,IF(AND(calc_gear1!Y599=0,AB595-AC595=-0.5),calc_gear1!AS599*5+50.5,calc_gear1!O599*5+50.5))</f>
        <v>50.5</v>
      </c>
    </row>
    <row r="597" spans="1:29">
      <c r="A597" s="7">
        <v>596</v>
      </c>
      <c r="B597" s="7">
        <v>596</v>
      </c>
      <c r="C597" s="92" t="b">
        <v>0</v>
      </c>
      <c r="D597" s="69" t="b">
        <v>0</v>
      </c>
      <c r="E597" s="93" t="b">
        <v>0</v>
      </c>
      <c r="G597" s="7" t="b">
        <f t="shared" si="117"/>
        <v>0</v>
      </c>
      <c r="H597" s="7" t="b">
        <f t="shared" si="118"/>
        <v>0</v>
      </c>
      <c r="I597" s="7" t="b">
        <f t="shared" si="119"/>
        <v>0</v>
      </c>
      <c r="K597" s="92" t="b">
        <v>0</v>
      </c>
      <c r="L597" s="69" t="b">
        <v>0</v>
      </c>
      <c r="M597" s="93" t="b">
        <v>0</v>
      </c>
      <c r="N597" s="7">
        <v>596</v>
      </c>
      <c r="O597" s="7" t="b">
        <f t="shared" si="120"/>
        <v>0</v>
      </c>
      <c r="P597" s="7" t="b">
        <f t="shared" si="121"/>
        <v>0</v>
      </c>
      <c r="Q597" s="7" t="b">
        <f t="shared" si="122"/>
        <v>0</v>
      </c>
      <c r="S597" s="7" t="b">
        <f t="shared" si="123"/>
        <v>0</v>
      </c>
      <c r="T597" s="7" t="b">
        <f t="shared" si="124"/>
        <v>0</v>
      </c>
      <c r="U597" s="7" t="b">
        <f t="shared" si="125"/>
        <v>0</v>
      </c>
      <c r="W597" s="7">
        <f t="shared" si="126"/>
        <v>596</v>
      </c>
      <c r="X597" s="7">
        <f>'v-t_chart'!C597</f>
        <v>0</v>
      </c>
      <c r="Y597" s="7">
        <f t="shared" si="127"/>
        <v>100</v>
      </c>
      <c r="Z597" s="7">
        <f t="shared" si="128"/>
        <v>110</v>
      </c>
      <c r="AA597" s="7">
        <f t="shared" si="129"/>
        <v>90</v>
      </c>
      <c r="AB597" s="7">
        <f ca="1">calc_gear1!AS600*5+50</f>
        <v>50</v>
      </c>
      <c r="AC597" s="7">
        <f ca="1">IF(AND(calc_gear1!AT600=-1,calc_gear1!Z600=1),calc_gear1!AS600*5+50.5,IF(AND(calc_gear1!Y600=0,AB596-AC596=-0.5),calc_gear1!AS600*5+50.5,calc_gear1!O600*5+50.5))</f>
        <v>50.5</v>
      </c>
    </row>
    <row r="598" spans="1:29">
      <c r="A598" s="7">
        <v>597</v>
      </c>
      <c r="B598" s="7">
        <v>597</v>
      </c>
      <c r="C598" s="92" t="b">
        <v>0</v>
      </c>
      <c r="D598" s="69" t="b">
        <v>0</v>
      </c>
      <c r="E598" s="93" t="b">
        <v>0</v>
      </c>
      <c r="G598" s="7" t="b">
        <f t="shared" si="117"/>
        <v>0</v>
      </c>
      <c r="H598" s="7" t="b">
        <f t="shared" si="118"/>
        <v>0</v>
      </c>
      <c r="I598" s="7" t="b">
        <f t="shared" si="119"/>
        <v>0</v>
      </c>
      <c r="K598" s="92" t="b">
        <v>0</v>
      </c>
      <c r="L598" s="69" t="b">
        <v>0</v>
      </c>
      <c r="M598" s="93" t="b">
        <v>0</v>
      </c>
      <c r="N598" s="7">
        <v>597</v>
      </c>
      <c r="O598" s="7" t="b">
        <f t="shared" si="120"/>
        <v>0</v>
      </c>
      <c r="P598" s="7" t="b">
        <f t="shared" si="121"/>
        <v>0</v>
      </c>
      <c r="Q598" s="7" t="b">
        <f t="shared" si="122"/>
        <v>0</v>
      </c>
      <c r="S598" s="7" t="b">
        <f t="shared" si="123"/>
        <v>0</v>
      </c>
      <c r="T598" s="7" t="b">
        <f t="shared" si="124"/>
        <v>0</v>
      </c>
      <c r="U598" s="7" t="b">
        <f t="shared" si="125"/>
        <v>0</v>
      </c>
      <c r="W598" s="7">
        <f t="shared" si="126"/>
        <v>597</v>
      </c>
      <c r="X598" s="7">
        <f>'v-t_chart'!C598</f>
        <v>0</v>
      </c>
      <c r="Y598" s="7">
        <f t="shared" si="127"/>
        <v>100</v>
      </c>
      <c r="Z598" s="7">
        <f t="shared" si="128"/>
        <v>110</v>
      </c>
      <c r="AA598" s="7">
        <f t="shared" si="129"/>
        <v>90</v>
      </c>
      <c r="AB598" s="7">
        <f ca="1">calc_gear1!AS601*5+50</f>
        <v>50</v>
      </c>
      <c r="AC598" s="7">
        <f ca="1">IF(AND(calc_gear1!AT601=-1,calc_gear1!Z601=1),calc_gear1!AS601*5+50.5,IF(AND(calc_gear1!Y601=0,AB597-AC597=-0.5),calc_gear1!AS601*5+50.5,calc_gear1!O601*5+50.5))</f>
        <v>50.5</v>
      </c>
    </row>
    <row r="599" spans="1:29">
      <c r="A599" s="7">
        <v>598</v>
      </c>
      <c r="B599" s="7">
        <v>598</v>
      </c>
      <c r="C599" s="92" t="b">
        <v>0</v>
      </c>
      <c r="D599" s="69" t="b">
        <v>0</v>
      </c>
      <c r="E599" s="93" t="b">
        <v>0</v>
      </c>
      <c r="G599" s="7" t="b">
        <f t="shared" si="117"/>
        <v>0</v>
      </c>
      <c r="H599" s="7" t="b">
        <f t="shared" si="118"/>
        <v>0</v>
      </c>
      <c r="I599" s="7" t="b">
        <f t="shared" si="119"/>
        <v>0</v>
      </c>
      <c r="K599" s="92" t="b">
        <v>0</v>
      </c>
      <c r="L599" s="69" t="b">
        <v>0</v>
      </c>
      <c r="M599" s="93" t="b">
        <v>0</v>
      </c>
      <c r="N599" s="7">
        <v>598</v>
      </c>
      <c r="O599" s="7" t="b">
        <f t="shared" si="120"/>
        <v>0</v>
      </c>
      <c r="P599" s="7" t="b">
        <f t="shared" si="121"/>
        <v>0</v>
      </c>
      <c r="Q599" s="7" t="b">
        <f t="shared" si="122"/>
        <v>0</v>
      </c>
      <c r="S599" s="7" t="b">
        <f t="shared" si="123"/>
        <v>0</v>
      </c>
      <c r="T599" s="7" t="b">
        <f t="shared" si="124"/>
        <v>0</v>
      </c>
      <c r="U599" s="7" t="b">
        <f t="shared" si="125"/>
        <v>0</v>
      </c>
      <c r="W599" s="7">
        <f t="shared" si="126"/>
        <v>598</v>
      </c>
      <c r="X599" s="7">
        <f>'v-t_chart'!C599</f>
        <v>0</v>
      </c>
      <c r="Y599" s="7">
        <f t="shared" si="127"/>
        <v>100</v>
      </c>
      <c r="Z599" s="7">
        <f t="shared" si="128"/>
        <v>110</v>
      </c>
      <c r="AA599" s="7">
        <f t="shared" si="129"/>
        <v>90</v>
      </c>
      <c r="AB599" s="7">
        <f ca="1">calc_gear1!AS602*5+50</f>
        <v>50</v>
      </c>
      <c r="AC599" s="7">
        <f ca="1">IF(AND(calc_gear1!AT602=-1,calc_gear1!Z602=1),calc_gear1!AS602*5+50.5,IF(AND(calc_gear1!Y602=0,AB598-AC598=-0.5),calc_gear1!AS602*5+50.5,calc_gear1!O602*5+50.5))</f>
        <v>50.5</v>
      </c>
    </row>
    <row r="600" spans="1:29">
      <c r="A600" s="7">
        <v>599</v>
      </c>
      <c r="B600" s="7">
        <v>599</v>
      </c>
      <c r="C600" s="92" t="b">
        <v>0</v>
      </c>
      <c r="D600" s="69" t="b">
        <v>0</v>
      </c>
      <c r="E600" s="93" t="b">
        <v>0</v>
      </c>
      <c r="G600" s="7" t="b">
        <f t="shared" si="117"/>
        <v>0</v>
      </c>
      <c r="H600" s="7" t="b">
        <f t="shared" si="118"/>
        <v>0</v>
      </c>
      <c r="I600" s="7" t="b">
        <f t="shared" si="119"/>
        <v>0</v>
      </c>
      <c r="K600" s="92" t="b">
        <v>0</v>
      </c>
      <c r="L600" s="69" t="b">
        <v>0</v>
      </c>
      <c r="M600" s="93" t="b">
        <v>0</v>
      </c>
      <c r="N600" s="7">
        <v>599</v>
      </c>
      <c r="O600" s="7" t="b">
        <f t="shared" si="120"/>
        <v>0</v>
      </c>
      <c r="P600" s="7" t="b">
        <f t="shared" si="121"/>
        <v>0</v>
      </c>
      <c r="Q600" s="7" t="b">
        <f t="shared" si="122"/>
        <v>0</v>
      </c>
      <c r="S600" s="7" t="b">
        <f t="shared" si="123"/>
        <v>0</v>
      </c>
      <c r="T600" s="7" t="b">
        <f t="shared" si="124"/>
        <v>0</v>
      </c>
      <c r="U600" s="7" t="b">
        <f t="shared" si="125"/>
        <v>0</v>
      </c>
      <c r="W600" s="7">
        <f t="shared" si="126"/>
        <v>599</v>
      </c>
      <c r="X600" s="7">
        <f>'v-t_chart'!C600</f>
        <v>0</v>
      </c>
      <c r="Y600" s="7">
        <f t="shared" si="127"/>
        <v>100</v>
      </c>
      <c r="Z600" s="7">
        <f t="shared" si="128"/>
        <v>110</v>
      </c>
      <c r="AA600" s="7">
        <f t="shared" si="129"/>
        <v>90</v>
      </c>
      <c r="AB600" s="7">
        <f ca="1">calc_gear1!AS603*5+50</f>
        <v>50</v>
      </c>
      <c r="AC600" s="7">
        <f ca="1">IF(AND(calc_gear1!AT603=-1,calc_gear1!Z603=1),calc_gear1!AS603*5+50.5,IF(AND(calc_gear1!Y603=0,AB599-AC599=-0.5),calc_gear1!AS603*5+50.5,calc_gear1!O603*5+50.5))</f>
        <v>50.5</v>
      </c>
    </row>
    <row r="601" spans="1:29">
      <c r="A601" s="7">
        <v>600</v>
      </c>
      <c r="B601" s="7">
        <v>600</v>
      </c>
      <c r="C601" s="96" t="b">
        <v>0</v>
      </c>
      <c r="D601" s="97" t="b">
        <v>0</v>
      </c>
      <c r="E601" s="98" t="b">
        <v>0</v>
      </c>
      <c r="G601" s="7" t="b">
        <f t="shared" si="117"/>
        <v>0</v>
      </c>
      <c r="H601" s="7" t="b">
        <f t="shared" si="118"/>
        <v>0</v>
      </c>
      <c r="I601" s="7" t="b">
        <f t="shared" si="119"/>
        <v>0</v>
      </c>
      <c r="K601" s="96" t="b">
        <v>0</v>
      </c>
      <c r="L601" s="97" t="b">
        <v>0</v>
      </c>
      <c r="M601" s="98" t="b">
        <v>0</v>
      </c>
      <c r="N601" s="7">
        <v>600</v>
      </c>
      <c r="O601" s="7" t="b">
        <f t="shared" si="120"/>
        <v>0</v>
      </c>
      <c r="P601" s="7" t="b">
        <f t="shared" si="121"/>
        <v>0</v>
      </c>
      <c r="Q601" s="7" t="b">
        <f t="shared" si="122"/>
        <v>0</v>
      </c>
      <c r="S601" s="7" t="b">
        <f t="shared" si="123"/>
        <v>0</v>
      </c>
      <c r="T601" s="7" t="b">
        <f t="shared" si="124"/>
        <v>0</v>
      </c>
      <c r="U601" s="7" t="b">
        <f t="shared" si="125"/>
        <v>0</v>
      </c>
      <c r="W601" s="7">
        <f t="shared" si="126"/>
        <v>600</v>
      </c>
      <c r="X601" s="7">
        <f>'v-t_chart'!C601</f>
        <v>0</v>
      </c>
      <c r="Y601" s="7">
        <f t="shared" si="127"/>
        <v>100</v>
      </c>
      <c r="Z601" s="7">
        <f t="shared" si="128"/>
        <v>110</v>
      </c>
      <c r="AA601" s="7">
        <f t="shared" si="129"/>
        <v>90</v>
      </c>
      <c r="AB601" s="7">
        <f ca="1">calc_gear1!AS604*5+50</f>
        <v>50</v>
      </c>
      <c r="AC601" s="7">
        <f ca="1">IF(AND(calc_gear1!AT604=-1,calc_gear1!Z604=1),calc_gear1!AS604*5+50.5,IF(AND(calc_gear1!Y604=0,AB600-AC600=-0.5),calc_gear1!AS604*5+50.5,calc_gear1!O604*5+50.5))</f>
        <v>50.5</v>
      </c>
    </row>
    <row r="602" spans="1:29">
      <c r="A602" s="7">
        <v>601</v>
      </c>
      <c r="B602" s="7">
        <v>1</v>
      </c>
      <c r="F602" s="7">
        <v>1</v>
      </c>
      <c r="G602" s="89" t="b">
        <v>0</v>
      </c>
      <c r="H602" s="90" t="b">
        <v>0</v>
      </c>
      <c r="I602" s="91" t="b">
        <v>0</v>
      </c>
      <c r="K602" s="89" t="b">
        <v>0</v>
      </c>
      <c r="L602" s="90" t="b">
        <v>0</v>
      </c>
      <c r="M602" s="91" t="b">
        <v>0</v>
      </c>
      <c r="N602" s="7">
        <v>1</v>
      </c>
      <c r="O602" s="7" t="b">
        <f>K602</f>
        <v>0</v>
      </c>
      <c r="P602" s="7" t="b">
        <f t="shared" si="121"/>
        <v>0</v>
      </c>
      <c r="Q602" s="7" t="b">
        <f t="shared" si="122"/>
        <v>0</v>
      </c>
      <c r="S602" s="7" t="b">
        <f>K602</f>
        <v>0</v>
      </c>
      <c r="T602" s="7" t="b">
        <f t="shared" si="124"/>
        <v>0</v>
      </c>
      <c r="U602" s="7" t="b">
        <f t="shared" si="125"/>
        <v>0</v>
      </c>
      <c r="W602" s="7">
        <f t="shared" si="126"/>
        <v>601</v>
      </c>
      <c r="X602" s="7">
        <f>'v-t_chart'!C602</f>
        <v>0</v>
      </c>
      <c r="Y602" s="7">
        <f t="shared" si="127"/>
        <v>100</v>
      </c>
      <c r="Z602" s="7">
        <f t="shared" si="128"/>
        <v>110</v>
      </c>
      <c r="AA602" s="7">
        <f t="shared" si="129"/>
        <v>90</v>
      </c>
      <c r="AB602" s="7">
        <f ca="1">calc_gear1!AS605*5+50</f>
        <v>50</v>
      </c>
      <c r="AC602" s="7">
        <f ca="1">IF(AND(calc_gear1!AT605=-1,calc_gear1!Z605=1),calc_gear1!AS605*5+50.5,IF(AND(calc_gear1!Y605=0,AB601-AC601=-0.5),calc_gear1!AS605*5+50.5,calc_gear1!O605*5+50.5))</f>
        <v>50.5</v>
      </c>
    </row>
    <row r="603" spans="1:29">
      <c r="A603" s="7">
        <v>602</v>
      </c>
      <c r="B603" s="7">
        <v>2</v>
      </c>
      <c r="F603" s="7">
        <v>2</v>
      </c>
      <c r="G603" s="92" t="b">
        <v>0</v>
      </c>
      <c r="H603" s="69" t="b">
        <v>0</v>
      </c>
      <c r="I603" s="93" t="b">
        <v>0</v>
      </c>
      <c r="K603" s="92" t="b">
        <v>0</v>
      </c>
      <c r="L603" s="69" t="b">
        <v>0</v>
      </c>
      <c r="M603" s="93" t="b">
        <v>0</v>
      </c>
      <c r="N603" s="7">
        <v>2</v>
      </c>
      <c r="O603" s="7" t="b">
        <f t="shared" ref="O603:O666" si="130">K603</f>
        <v>0</v>
      </c>
      <c r="P603" s="7" t="b">
        <f t="shared" ref="P603:P666" si="131">L603</f>
        <v>0</v>
      </c>
      <c r="Q603" s="7" t="b">
        <f t="shared" ref="Q603:Q666" si="132">M603</f>
        <v>0</v>
      </c>
      <c r="S603" s="7" t="b">
        <f t="shared" ref="S603:S666" si="133">K603</f>
        <v>0</v>
      </c>
      <c r="T603" s="7" t="b">
        <f t="shared" ref="T603:T666" si="134">L603</f>
        <v>0</v>
      </c>
      <c r="U603" s="7" t="b">
        <f t="shared" ref="U603:U666" si="135">M603</f>
        <v>0</v>
      </c>
      <c r="W603" s="7">
        <f t="shared" si="126"/>
        <v>602</v>
      </c>
      <c r="X603" s="7">
        <f>'v-t_chart'!C603</f>
        <v>0</v>
      </c>
      <c r="Y603" s="7">
        <f t="shared" si="127"/>
        <v>100</v>
      </c>
      <c r="Z603" s="7">
        <f t="shared" si="128"/>
        <v>110</v>
      </c>
      <c r="AA603" s="7">
        <f t="shared" si="129"/>
        <v>90</v>
      </c>
      <c r="AB603" s="7">
        <f ca="1">calc_gear1!AS606*5+50</f>
        <v>50</v>
      </c>
      <c r="AC603" s="7">
        <f ca="1">IF(AND(calc_gear1!AT606=-1,calc_gear1!Z606=1),calc_gear1!AS606*5+50.5,IF(AND(calc_gear1!Y606=0,AB602-AC602=-0.5),calc_gear1!AS606*5+50.5,calc_gear1!O606*5+50.5))</f>
        <v>50.5</v>
      </c>
    </row>
    <row r="604" spans="1:29">
      <c r="A604" s="7">
        <v>603</v>
      </c>
      <c r="B604" s="7">
        <v>3</v>
      </c>
      <c r="F604" s="7">
        <v>3</v>
      </c>
      <c r="G604" s="92" t="b">
        <v>0</v>
      </c>
      <c r="H604" s="69" t="b">
        <v>0</v>
      </c>
      <c r="I604" s="93" t="b">
        <v>0</v>
      </c>
      <c r="K604" s="92" t="b">
        <v>0</v>
      </c>
      <c r="L604" s="69" t="b">
        <v>0</v>
      </c>
      <c r="M604" s="93" t="b">
        <v>0</v>
      </c>
      <c r="N604" s="7">
        <v>3</v>
      </c>
      <c r="O604" s="7" t="b">
        <f t="shared" si="130"/>
        <v>0</v>
      </c>
      <c r="P604" s="7" t="b">
        <f t="shared" si="131"/>
        <v>0</v>
      </c>
      <c r="Q604" s="7" t="b">
        <f t="shared" si="132"/>
        <v>0</v>
      </c>
      <c r="S604" s="7" t="b">
        <f t="shared" si="133"/>
        <v>0</v>
      </c>
      <c r="T604" s="7" t="b">
        <f t="shared" si="134"/>
        <v>0</v>
      </c>
      <c r="U604" s="7" t="b">
        <f t="shared" si="135"/>
        <v>0</v>
      </c>
      <c r="W604" s="7">
        <f t="shared" si="126"/>
        <v>603</v>
      </c>
      <c r="X604" s="7">
        <f>'v-t_chart'!C604</f>
        <v>0</v>
      </c>
      <c r="Y604" s="7">
        <f t="shared" si="127"/>
        <v>100</v>
      </c>
      <c r="Z604" s="7">
        <f t="shared" si="128"/>
        <v>110</v>
      </c>
      <c r="AA604" s="7">
        <f t="shared" si="129"/>
        <v>90</v>
      </c>
      <c r="AB604" s="7">
        <f ca="1">calc_gear1!AS607*5+50</f>
        <v>50</v>
      </c>
      <c r="AC604" s="7">
        <f ca="1">IF(AND(calc_gear1!AT607=-1,calc_gear1!Z607=1),calc_gear1!AS607*5+50.5,IF(AND(calc_gear1!Y607=0,AB603-AC603=-0.5),calc_gear1!AS607*5+50.5,calc_gear1!O607*5+50.5))</f>
        <v>50.5</v>
      </c>
    </row>
    <row r="605" spans="1:29">
      <c r="A605" s="7">
        <v>604</v>
      </c>
      <c r="B605" s="7">
        <v>4</v>
      </c>
      <c r="F605" s="7">
        <v>4</v>
      </c>
      <c r="G605" s="92" t="b">
        <v>0</v>
      </c>
      <c r="H605" s="69" t="b">
        <v>0</v>
      </c>
      <c r="I605" s="93" t="b">
        <v>0</v>
      </c>
      <c r="K605" s="92" t="b">
        <v>0</v>
      </c>
      <c r="L605" s="69" t="b">
        <v>0</v>
      </c>
      <c r="M605" s="93" t="b">
        <v>0</v>
      </c>
      <c r="N605" s="7">
        <v>4</v>
      </c>
      <c r="O605" s="7" t="b">
        <f t="shared" si="130"/>
        <v>0</v>
      </c>
      <c r="P605" s="7" t="b">
        <f t="shared" si="131"/>
        <v>0</v>
      </c>
      <c r="Q605" s="7" t="b">
        <f t="shared" si="132"/>
        <v>0</v>
      </c>
      <c r="S605" s="7" t="b">
        <f t="shared" si="133"/>
        <v>0</v>
      </c>
      <c r="T605" s="7" t="b">
        <f t="shared" si="134"/>
        <v>0</v>
      </c>
      <c r="U605" s="7" t="b">
        <f t="shared" si="135"/>
        <v>0</v>
      </c>
      <c r="W605" s="7">
        <f t="shared" si="126"/>
        <v>604</v>
      </c>
      <c r="X605" s="7">
        <f>'v-t_chart'!C605</f>
        <v>0</v>
      </c>
      <c r="Y605" s="7">
        <f t="shared" si="127"/>
        <v>100</v>
      </c>
      <c r="Z605" s="7">
        <f t="shared" si="128"/>
        <v>110</v>
      </c>
      <c r="AA605" s="7">
        <f t="shared" si="129"/>
        <v>90</v>
      </c>
      <c r="AB605" s="7">
        <f ca="1">calc_gear1!AS608*5+50</f>
        <v>55</v>
      </c>
      <c r="AC605" s="7">
        <f ca="1">IF(AND(calc_gear1!AT608=-1,calc_gear1!Z608=1),calc_gear1!AS608*5+50.5,IF(AND(calc_gear1!Y608=0,AB604-AC604=-0.5),calc_gear1!AS608*5+50.5,calc_gear1!O608*5+50.5))</f>
        <v>55.5</v>
      </c>
    </row>
    <row r="606" spans="1:29">
      <c r="A606" s="7">
        <v>605</v>
      </c>
      <c r="B606" s="7">
        <v>5</v>
      </c>
      <c r="F606" s="7">
        <v>5</v>
      </c>
      <c r="G606" s="92" t="b">
        <v>0</v>
      </c>
      <c r="H606" s="69" t="b">
        <v>0</v>
      </c>
      <c r="I606" s="93" t="b">
        <v>0</v>
      </c>
      <c r="K606" s="92" t="b">
        <v>0</v>
      </c>
      <c r="L606" s="69" t="b">
        <v>0</v>
      </c>
      <c r="M606" s="93" t="b">
        <v>0</v>
      </c>
      <c r="N606" s="7">
        <v>5</v>
      </c>
      <c r="O606" s="7" t="b">
        <f t="shared" si="130"/>
        <v>0</v>
      </c>
      <c r="P606" s="7" t="b">
        <f t="shared" si="131"/>
        <v>0</v>
      </c>
      <c r="Q606" s="7" t="b">
        <f t="shared" si="132"/>
        <v>0</v>
      </c>
      <c r="S606" s="7" t="b">
        <f t="shared" si="133"/>
        <v>0</v>
      </c>
      <c r="T606" s="7" t="b">
        <f t="shared" si="134"/>
        <v>0</v>
      </c>
      <c r="U606" s="7" t="b">
        <f t="shared" si="135"/>
        <v>0</v>
      </c>
      <c r="W606" s="7">
        <f t="shared" si="126"/>
        <v>605</v>
      </c>
      <c r="X606" s="7">
        <f>'v-t_chart'!C606</f>
        <v>0</v>
      </c>
      <c r="Y606" s="7">
        <f t="shared" si="127"/>
        <v>100</v>
      </c>
      <c r="Z606" s="7">
        <f t="shared" si="128"/>
        <v>110</v>
      </c>
      <c r="AA606" s="7">
        <f t="shared" si="129"/>
        <v>90</v>
      </c>
      <c r="AB606" s="7">
        <f ca="1">calc_gear1!AS609*5+50</f>
        <v>55</v>
      </c>
      <c r="AC606" s="7">
        <f ca="1">IF(AND(calc_gear1!AT609=-1,calc_gear1!Z609=1),calc_gear1!AS609*5+50.5,IF(AND(calc_gear1!Y609=0,AB605-AC605=-0.5),calc_gear1!AS609*5+50.5,calc_gear1!O609*5+50.5))</f>
        <v>55.5</v>
      </c>
    </row>
    <row r="607" spans="1:29">
      <c r="A607" s="7">
        <v>606</v>
      </c>
      <c r="B607" s="7">
        <v>6</v>
      </c>
      <c r="F607" s="7">
        <v>6</v>
      </c>
      <c r="G607" s="92" t="b">
        <v>0</v>
      </c>
      <c r="H607" s="69" t="b">
        <v>0</v>
      </c>
      <c r="I607" s="93" t="b">
        <v>0</v>
      </c>
      <c r="K607" s="92" t="b">
        <v>0</v>
      </c>
      <c r="L607" s="69" t="b">
        <v>0</v>
      </c>
      <c r="M607" s="93" t="b">
        <v>0</v>
      </c>
      <c r="N607" s="7">
        <v>6</v>
      </c>
      <c r="O607" s="7" t="b">
        <f t="shared" si="130"/>
        <v>0</v>
      </c>
      <c r="P607" s="7" t="b">
        <f t="shared" si="131"/>
        <v>0</v>
      </c>
      <c r="Q607" s="7" t="b">
        <f t="shared" si="132"/>
        <v>0</v>
      </c>
      <c r="S607" s="7" t="b">
        <f t="shared" si="133"/>
        <v>0</v>
      </c>
      <c r="T607" s="7" t="b">
        <f t="shared" si="134"/>
        <v>0</v>
      </c>
      <c r="U607" s="7" t="b">
        <f t="shared" si="135"/>
        <v>0</v>
      </c>
      <c r="W607" s="7">
        <f t="shared" si="126"/>
        <v>606</v>
      </c>
      <c r="X607" s="7">
        <f>'v-t_chart'!C607</f>
        <v>0</v>
      </c>
      <c r="Y607" s="7">
        <f t="shared" si="127"/>
        <v>100</v>
      </c>
      <c r="Z607" s="7">
        <f t="shared" si="128"/>
        <v>110</v>
      </c>
      <c r="AA607" s="7">
        <f t="shared" si="129"/>
        <v>90</v>
      </c>
      <c r="AB607" s="7">
        <f ca="1">calc_gear1!AS610*5+50</f>
        <v>55</v>
      </c>
      <c r="AC607" s="7">
        <f ca="1">IF(AND(calc_gear1!AT610=-1,calc_gear1!Z610=1),calc_gear1!AS610*5+50.5,IF(AND(calc_gear1!Y610=0,AB606-AC606=-0.5),calc_gear1!AS610*5+50.5,calc_gear1!O610*5+50.5))</f>
        <v>55.5</v>
      </c>
    </row>
    <row r="608" spans="1:29">
      <c r="A608" s="7">
        <v>607</v>
      </c>
      <c r="B608" s="7">
        <v>7</v>
      </c>
      <c r="F608" s="7">
        <v>7</v>
      </c>
      <c r="G608" s="92" t="b">
        <v>0</v>
      </c>
      <c r="H608" s="69" t="b">
        <v>0</v>
      </c>
      <c r="I608" s="93" t="b">
        <v>0</v>
      </c>
      <c r="K608" s="92" t="b">
        <v>0</v>
      </c>
      <c r="L608" s="69" t="b">
        <v>0</v>
      </c>
      <c r="M608" s="93" t="b">
        <v>0</v>
      </c>
      <c r="N608" s="7">
        <v>7</v>
      </c>
      <c r="O608" s="7" t="b">
        <f t="shared" si="130"/>
        <v>0</v>
      </c>
      <c r="P608" s="7" t="b">
        <f t="shared" si="131"/>
        <v>0</v>
      </c>
      <c r="Q608" s="7" t="b">
        <f t="shared" si="132"/>
        <v>0</v>
      </c>
      <c r="S608" s="7" t="b">
        <f t="shared" si="133"/>
        <v>0</v>
      </c>
      <c r="T608" s="7" t="b">
        <f t="shared" si="134"/>
        <v>0</v>
      </c>
      <c r="U608" s="7" t="b">
        <f t="shared" si="135"/>
        <v>0</v>
      </c>
      <c r="W608" s="7">
        <f t="shared" si="126"/>
        <v>607</v>
      </c>
      <c r="X608" s="7">
        <f>'v-t_chart'!C608</f>
        <v>0</v>
      </c>
      <c r="Y608" s="7">
        <f t="shared" si="127"/>
        <v>100</v>
      </c>
      <c r="Z608" s="7">
        <f t="shared" si="128"/>
        <v>110</v>
      </c>
      <c r="AA608" s="7">
        <f t="shared" si="129"/>
        <v>90</v>
      </c>
      <c r="AB608" s="7">
        <f ca="1">calc_gear1!AS611*5+50</f>
        <v>55</v>
      </c>
      <c r="AC608" s="7">
        <f ca="1">IF(AND(calc_gear1!AT611=-1,calc_gear1!Z611=1),calc_gear1!AS611*5+50.5,IF(AND(calc_gear1!Y611=0,AB607-AC607=-0.5),calc_gear1!AS611*5+50.5,calc_gear1!O611*5+50.5))</f>
        <v>55.5</v>
      </c>
    </row>
    <row r="609" spans="1:29">
      <c r="A609" s="7">
        <v>608</v>
      </c>
      <c r="B609" s="7">
        <v>8</v>
      </c>
      <c r="F609" s="7">
        <v>8</v>
      </c>
      <c r="G609" s="92" t="b">
        <v>0</v>
      </c>
      <c r="H609" s="69" t="b">
        <v>0</v>
      </c>
      <c r="I609" s="93" t="b">
        <v>0</v>
      </c>
      <c r="K609" s="92" t="b">
        <v>0</v>
      </c>
      <c r="L609" s="69" t="b">
        <v>0</v>
      </c>
      <c r="M609" s="93" t="b">
        <v>0</v>
      </c>
      <c r="N609" s="7">
        <v>8</v>
      </c>
      <c r="O609" s="7" t="b">
        <f t="shared" si="130"/>
        <v>0</v>
      </c>
      <c r="P609" s="7" t="b">
        <f t="shared" si="131"/>
        <v>0</v>
      </c>
      <c r="Q609" s="7" t="b">
        <f t="shared" si="132"/>
        <v>0</v>
      </c>
      <c r="S609" s="7" t="b">
        <f t="shared" si="133"/>
        <v>0</v>
      </c>
      <c r="T609" s="7" t="b">
        <f t="shared" si="134"/>
        <v>0</v>
      </c>
      <c r="U609" s="7" t="b">
        <f t="shared" si="135"/>
        <v>0</v>
      </c>
      <c r="W609" s="7">
        <f t="shared" si="126"/>
        <v>608</v>
      </c>
      <c r="X609" s="7">
        <f>'v-t_chart'!C609</f>
        <v>0</v>
      </c>
      <c r="Y609" s="7">
        <f t="shared" si="127"/>
        <v>100</v>
      </c>
      <c r="Z609" s="7">
        <f t="shared" si="128"/>
        <v>110</v>
      </c>
      <c r="AA609" s="7">
        <f t="shared" si="129"/>
        <v>90</v>
      </c>
      <c r="AB609" s="7">
        <f ca="1">calc_gear1!AS612*5+50</f>
        <v>55</v>
      </c>
      <c r="AC609" s="7">
        <f ca="1">IF(AND(calc_gear1!AT612=-1,calc_gear1!Z612=1),calc_gear1!AS612*5+50.5,IF(AND(calc_gear1!Y612=0,AB608-AC608=-0.5),calc_gear1!AS612*5+50.5,calc_gear1!O612*5+50.5))</f>
        <v>55.5</v>
      </c>
    </row>
    <row r="610" spans="1:29">
      <c r="A610" s="7">
        <v>609</v>
      </c>
      <c r="B610" s="7">
        <v>9</v>
      </c>
      <c r="F610" s="7">
        <v>9</v>
      </c>
      <c r="G610" s="92" t="b">
        <v>1</v>
      </c>
      <c r="H610" s="69" t="b">
        <v>0</v>
      </c>
      <c r="I610" s="93" t="b">
        <v>0</v>
      </c>
      <c r="K610" s="92" t="b">
        <v>1</v>
      </c>
      <c r="L610" s="69" t="b">
        <v>0</v>
      </c>
      <c r="M610" s="93" t="b">
        <v>0</v>
      </c>
      <c r="N610" s="7">
        <v>9</v>
      </c>
      <c r="O610" s="7" t="b">
        <f t="shared" si="130"/>
        <v>1</v>
      </c>
      <c r="P610" s="7" t="b">
        <f t="shared" si="131"/>
        <v>0</v>
      </c>
      <c r="Q610" s="7" t="b">
        <f t="shared" si="132"/>
        <v>0</v>
      </c>
      <c r="S610" s="7" t="b">
        <f t="shared" si="133"/>
        <v>1</v>
      </c>
      <c r="T610" s="7" t="b">
        <f t="shared" si="134"/>
        <v>0</v>
      </c>
      <c r="U610" s="7" t="b">
        <f t="shared" si="135"/>
        <v>0</v>
      </c>
      <c r="W610" s="7">
        <f t="shared" si="126"/>
        <v>609</v>
      </c>
      <c r="X610" s="7">
        <f>'v-t_chart'!C610</f>
        <v>2.2999999999999998</v>
      </c>
      <c r="Y610" s="7">
        <f t="shared" si="127"/>
        <v>105</v>
      </c>
      <c r="Z610" s="7">
        <f t="shared" si="128"/>
        <v>110</v>
      </c>
      <c r="AA610" s="7">
        <f t="shared" si="129"/>
        <v>90</v>
      </c>
      <c r="AB610" s="7">
        <f ca="1">calc_gear1!AS613*5+50</f>
        <v>55</v>
      </c>
      <c r="AC610" s="7">
        <f ca="1">IF(AND(calc_gear1!AT613=-1,calc_gear1!Z613=1),calc_gear1!AS613*5+50.5,IF(AND(calc_gear1!Y613=0,AB609-AC609=-0.5),calc_gear1!AS613*5+50.5,calc_gear1!O613*5+50.5))</f>
        <v>50.5</v>
      </c>
    </row>
    <row r="611" spans="1:29">
      <c r="A611" s="7">
        <v>610</v>
      </c>
      <c r="B611" s="7">
        <v>10</v>
      </c>
      <c r="F611" s="7">
        <v>10</v>
      </c>
      <c r="G611" s="92" t="b">
        <v>1</v>
      </c>
      <c r="H611" s="69" t="b">
        <v>0</v>
      </c>
      <c r="I611" s="93" t="b">
        <v>0</v>
      </c>
      <c r="K611" s="92" t="b">
        <v>1</v>
      </c>
      <c r="L611" s="69" t="b">
        <v>0</v>
      </c>
      <c r="M611" s="93" t="b">
        <v>0</v>
      </c>
      <c r="N611" s="7">
        <v>10</v>
      </c>
      <c r="O611" s="7" t="b">
        <f t="shared" si="130"/>
        <v>1</v>
      </c>
      <c r="P611" s="7" t="b">
        <f t="shared" si="131"/>
        <v>0</v>
      </c>
      <c r="Q611" s="7" t="b">
        <f t="shared" si="132"/>
        <v>0</v>
      </c>
      <c r="S611" s="7" t="b">
        <f t="shared" si="133"/>
        <v>1</v>
      </c>
      <c r="T611" s="7" t="b">
        <f t="shared" si="134"/>
        <v>0</v>
      </c>
      <c r="U611" s="7" t="b">
        <f t="shared" si="135"/>
        <v>0</v>
      </c>
      <c r="W611" s="7">
        <f t="shared" si="126"/>
        <v>610</v>
      </c>
      <c r="X611" s="7">
        <f>'v-t_chart'!C611</f>
        <v>7.3</v>
      </c>
      <c r="Y611" s="7">
        <f t="shared" si="127"/>
        <v>105</v>
      </c>
      <c r="Z611" s="7">
        <f t="shared" si="128"/>
        <v>110</v>
      </c>
      <c r="AA611" s="7">
        <f t="shared" si="129"/>
        <v>90</v>
      </c>
      <c r="AB611" s="7">
        <f ca="1">calc_gear1!AS614*5+50</f>
        <v>55</v>
      </c>
      <c r="AC611" s="7">
        <f ca="1">IF(AND(calc_gear1!AT614=-1,calc_gear1!Z614=1),calc_gear1!AS614*5+50.5,IF(AND(calc_gear1!Y614=0,AB610-AC610=-0.5),calc_gear1!AS614*5+50.5,calc_gear1!O614*5+50.5))</f>
        <v>50.5</v>
      </c>
    </row>
    <row r="612" spans="1:29">
      <c r="A612" s="7">
        <v>611</v>
      </c>
      <c r="B612" s="7">
        <v>11</v>
      </c>
      <c r="F612" s="7">
        <v>11</v>
      </c>
      <c r="G612" s="92" t="b">
        <v>1</v>
      </c>
      <c r="H612" s="69" t="b">
        <v>0</v>
      </c>
      <c r="I612" s="93" t="b">
        <v>0</v>
      </c>
      <c r="K612" s="92" t="b">
        <v>1</v>
      </c>
      <c r="L612" s="69" t="b">
        <v>0</v>
      </c>
      <c r="M612" s="93" t="b">
        <v>0</v>
      </c>
      <c r="N612" s="7">
        <v>11</v>
      </c>
      <c r="O612" s="7" t="b">
        <f t="shared" si="130"/>
        <v>1</v>
      </c>
      <c r="P612" s="7" t="b">
        <f t="shared" si="131"/>
        <v>0</v>
      </c>
      <c r="Q612" s="7" t="b">
        <f t="shared" si="132"/>
        <v>0</v>
      </c>
      <c r="S612" s="7" t="b">
        <f t="shared" si="133"/>
        <v>1</v>
      </c>
      <c r="T612" s="7" t="b">
        <f t="shared" si="134"/>
        <v>0</v>
      </c>
      <c r="U612" s="7" t="b">
        <f t="shared" si="135"/>
        <v>0</v>
      </c>
      <c r="W612" s="7">
        <f t="shared" si="126"/>
        <v>611</v>
      </c>
      <c r="X612" s="7">
        <f>'v-t_chart'!C612</f>
        <v>15.2</v>
      </c>
      <c r="Y612" s="7">
        <f t="shared" si="127"/>
        <v>105</v>
      </c>
      <c r="Z612" s="7">
        <f t="shared" si="128"/>
        <v>110</v>
      </c>
      <c r="AA612" s="7">
        <f t="shared" si="129"/>
        <v>90</v>
      </c>
      <c r="AB612" s="7">
        <f ca="1">calc_gear1!AS615*5+50</f>
        <v>55</v>
      </c>
      <c r="AC612" s="7">
        <f ca="1">IF(AND(calc_gear1!AT615=-1,calc_gear1!Z615=1),calc_gear1!AS615*5+50.5,IF(AND(calc_gear1!Y615=0,AB611-AC611=-0.5),calc_gear1!AS615*5+50.5,calc_gear1!O615*5+50.5))</f>
        <v>50.5</v>
      </c>
    </row>
    <row r="613" spans="1:29">
      <c r="A613" s="7">
        <v>612</v>
      </c>
      <c r="B613" s="7">
        <v>12</v>
      </c>
      <c r="F613" s="7">
        <v>12</v>
      </c>
      <c r="G613" s="92" t="b">
        <v>1</v>
      </c>
      <c r="H613" s="69" t="b">
        <v>0</v>
      </c>
      <c r="I613" s="93" t="b">
        <v>0</v>
      </c>
      <c r="K613" s="92" t="b">
        <v>1</v>
      </c>
      <c r="L613" s="69" t="b">
        <v>0</v>
      </c>
      <c r="M613" s="93" t="b">
        <v>0</v>
      </c>
      <c r="N613" s="7">
        <v>12</v>
      </c>
      <c r="O613" s="7" t="b">
        <f t="shared" si="130"/>
        <v>1</v>
      </c>
      <c r="P613" s="7" t="b">
        <f t="shared" si="131"/>
        <v>0</v>
      </c>
      <c r="Q613" s="7" t="b">
        <f t="shared" si="132"/>
        <v>0</v>
      </c>
      <c r="S613" s="7" t="b">
        <f t="shared" si="133"/>
        <v>1</v>
      </c>
      <c r="T613" s="7" t="b">
        <f t="shared" si="134"/>
        <v>0</v>
      </c>
      <c r="U613" s="7" t="b">
        <f t="shared" si="135"/>
        <v>0</v>
      </c>
      <c r="W613" s="7">
        <f t="shared" si="126"/>
        <v>612</v>
      </c>
      <c r="X613" s="7">
        <f>'v-t_chart'!C613</f>
        <v>23.9</v>
      </c>
      <c r="Y613" s="7">
        <f t="shared" si="127"/>
        <v>105</v>
      </c>
      <c r="Z613" s="7">
        <f t="shared" si="128"/>
        <v>110</v>
      </c>
      <c r="AA613" s="7">
        <f t="shared" si="129"/>
        <v>90</v>
      </c>
      <c r="AB613" s="7">
        <f ca="1">calc_gear1!AS616*5+50</f>
        <v>55</v>
      </c>
      <c r="AC613" s="7">
        <f ca="1">IF(AND(calc_gear1!AT616=-1,calc_gear1!Z616=1),calc_gear1!AS616*5+50.5,IF(AND(calc_gear1!Y616=0,AB612-AC612=-0.5),calc_gear1!AS616*5+50.5,calc_gear1!O616*5+50.5))</f>
        <v>50.5</v>
      </c>
    </row>
    <row r="614" spans="1:29">
      <c r="A614" s="7">
        <v>613</v>
      </c>
      <c r="B614" s="7">
        <v>13</v>
      </c>
      <c r="F614" s="7">
        <v>13</v>
      </c>
      <c r="G614" s="92" t="b">
        <v>1</v>
      </c>
      <c r="H614" s="69" t="b">
        <v>0</v>
      </c>
      <c r="I614" s="93" t="b">
        <v>0</v>
      </c>
      <c r="K614" s="92" t="b">
        <v>1</v>
      </c>
      <c r="L614" s="69" t="b">
        <v>0</v>
      </c>
      <c r="M614" s="93" t="b">
        <v>0</v>
      </c>
      <c r="N614" s="7">
        <v>13</v>
      </c>
      <c r="O614" s="7" t="b">
        <f t="shared" si="130"/>
        <v>1</v>
      </c>
      <c r="P614" s="7" t="b">
        <f t="shared" si="131"/>
        <v>0</v>
      </c>
      <c r="Q614" s="7" t="b">
        <f t="shared" si="132"/>
        <v>0</v>
      </c>
      <c r="S614" s="7" t="b">
        <f t="shared" si="133"/>
        <v>1</v>
      </c>
      <c r="T614" s="7" t="b">
        <f t="shared" si="134"/>
        <v>0</v>
      </c>
      <c r="U614" s="7" t="b">
        <f t="shared" si="135"/>
        <v>0</v>
      </c>
      <c r="W614" s="7">
        <f t="shared" si="126"/>
        <v>613</v>
      </c>
      <c r="X614" s="7">
        <f>'v-t_chart'!C614</f>
        <v>32.5</v>
      </c>
      <c r="Y614" s="7">
        <f t="shared" si="127"/>
        <v>105</v>
      </c>
      <c r="Z614" s="7">
        <f t="shared" si="128"/>
        <v>110</v>
      </c>
      <c r="AA614" s="7">
        <f t="shared" si="129"/>
        <v>90</v>
      </c>
      <c r="AB614" s="7">
        <f ca="1">calc_gear1!AS617*5+50</f>
        <v>55</v>
      </c>
      <c r="AC614" s="7">
        <f ca="1">IF(AND(calc_gear1!AT617=-1,calc_gear1!Z617=1),calc_gear1!AS617*5+50.5,IF(AND(calc_gear1!Y617=0,AB613-AC613=-0.5),calc_gear1!AS617*5+50.5,calc_gear1!O617*5+50.5))</f>
        <v>50.5</v>
      </c>
    </row>
    <row r="615" spans="1:29">
      <c r="A615" s="7">
        <v>614</v>
      </c>
      <c r="B615" s="7">
        <v>14</v>
      </c>
      <c r="F615" s="7">
        <v>14</v>
      </c>
      <c r="G615" s="92" t="b">
        <v>1</v>
      </c>
      <c r="H615" s="69" t="b">
        <v>0</v>
      </c>
      <c r="I615" s="93" t="b">
        <v>0</v>
      </c>
      <c r="K615" s="92" t="b">
        <v>1</v>
      </c>
      <c r="L615" s="69" t="b">
        <v>0</v>
      </c>
      <c r="M615" s="93" t="b">
        <v>0</v>
      </c>
      <c r="N615" s="7">
        <v>14</v>
      </c>
      <c r="O615" s="7" t="b">
        <f t="shared" si="130"/>
        <v>1</v>
      </c>
      <c r="P615" s="7" t="b">
        <f t="shared" si="131"/>
        <v>0</v>
      </c>
      <c r="Q615" s="7" t="b">
        <f t="shared" si="132"/>
        <v>0</v>
      </c>
      <c r="S615" s="7" t="b">
        <f t="shared" si="133"/>
        <v>1</v>
      </c>
      <c r="T615" s="7" t="b">
        <f t="shared" si="134"/>
        <v>0</v>
      </c>
      <c r="U615" s="7" t="b">
        <f t="shared" si="135"/>
        <v>0</v>
      </c>
      <c r="W615" s="7">
        <f t="shared" si="126"/>
        <v>614</v>
      </c>
      <c r="X615" s="7">
        <f>'v-t_chart'!C615</f>
        <v>39.200000000000003</v>
      </c>
      <c r="Y615" s="7">
        <f t="shared" si="127"/>
        <v>105</v>
      </c>
      <c r="Z615" s="7">
        <f t="shared" si="128"/>
        <v>110</v>
      </c>
      <c r="AA615" s="7">
        <f t="shared" si="129"/>
        <v>90</v>
      </c>
      <c r="AB615" s="7">
        <f ca="1">calc_gear1!AS618*5+50</f>
        <v>55</v>
      </c>
      <c r="AC615" s="7">
        <f ca="1">IF(AND(calc_gear1!AT618=-1,calc_gear1!Z618=1),calc_gear1!AS618*5+50.5,IF(AND(calc_gear1!Y618=0,AB614-AC614=-0.5),calc_gear1!AS618*5+50.5,calc_gear1!O618*5+50.5))</f>
        <v>50.5</v>
      </c>
    </row>
    <row r="616" spans="1:29">
      <c r="A616" s="7">
        <v>615</v>
      </c>
      <c r="B616" s="7">
        <v>15</v>
      </c>
      <c r="F616" s="7">
        <v>15</v>
      </c>
      <c r="G616" s="92" t="b">
        <v>1</v>
      </c>
      <c r="H616" s="69" t="b">
        <v>0</v>
      </c>
      <c r="I616" s="93" t="b">
        <v>0</v>
      </c>
      <c r="K616" s="92" t="b">
        <v>1</v>
      </c>
      <c r="L616" s="69" t="b">
        <v>0</v>
      </c>
      <c r="M616" s="93" t="b">
        <v>0</v>
      </c>
      <c r="N616" s="7">
        <v>15</v>
      </c>
      <c r="O616" s="7" t="b">
        <f t="shared" si="130"/>
        <v>1</v>
      </c>
      <c r="P616" s="7" t="b">
        <f t="shared" si="131"/>
        <v>0</v>
      </c>
      <c r="Q616" s="7" t="b">
        <f t="shared" si="132"/>
        <v>0</v>
      </c>
      <c r="S616" s="7" t="b">
        <f t="shared" si="133"/>
        <v>1</v>
      </c>
      <c r="T616" s="7" t="b">
        <f t="shared" si="134"/>
        <v>0</v>
      </c>
      <c r="U616" s="7" t="b">
        <f t="shared" si="135"/>
        <v>0</v>
      </c>
      <c r="W616" s="7">
        <f t="shared" si="126"/>
        <v>615</v>
      </c>
      <c r="X616" s="7">
        <f>'v-t_chart'!C616</f>
        <v>44.1</v>
      </c>
      <c r="Y616" s="7">
        <f t="shared" si="127"/>
        <v>105</v>
      </c>
      <c r="Z616" s="7">
        <f t="shared" si="128"/>
        <v>110</v>
      </c>
      <c r="AA616" s="7">
        <f t="shared" si="129"/>
        <v>90</v>
      </c>
      <c r="AB616" s="7">
        <f ca="1">calc_gear1!AS619*5+50</f>
        <v>55</v>
      </c>
      <c r="AC616" s="7">
        <f ca="1">IF(AND(calc_gear1!AT619=-1,calc_gear1!Z619=1),calc_gear1!AS619*5+50.5,IF(AND(calc_gear1!Y619=0,AB615-AC615=-0.5),calc_gear1!AS619*5+50.5,calc_gear1!O619*5+50.5))</f>
        <v>50.5</v>
      </c>
    </row>
    <row r="617" spans="1:29">
      <c r="A617" s="7">
        <v>616</v>
      </c>
      <c r="B617" s="7">
        <v>16</v>
      </c>
      <c r="F617" s="7">
        <v>16</v>
      </c>
      <c r="G617" s="92" t="b">
        <v>1</v>
      </c>
      <c r="H617" s="69" t="b">
        <v>0</v>
      </c>
      <c r="I617" s="93" t="b">
        <v>0</v>
      </c>
      <c r="K617" s="92" t="b">
        <v>1</v>
      </c>
      <c r="L617" s="69" t="b">
        <v>0</v>
      </c>
      <c r="M617" s="93" t="b">
        <v>0</v>
      </c>
      <c r="N617" s="7">
        <v>16</v>
      </c>
      <c r="O617" s="7" t="b">
        <f t="shared" si="130"/>
        <v>1</v>
      </c>
      <c r="P617" s="7" t="b">
        <f t="shared" si="131"/>
        <v>0</v>
      </c>
      <c r="Q617" s="7" t="b">
        <f t="shared" si="132"/>
        <v>0</v>
      </c>
      <c r="S617" s="7" t="b">
        <f t="shared" si="133"/>
        <v>1</v>
      </c>
      <c r="T617" s="7" t="b">
        <f t="shared" si="134"/>
        <v>0</v>
      </c>
      <c r="U617" s="7" t="b">
        <f t="shared" si="135"/>
        <v>0</v>
      </c>
      <c r="W617" s="7">
        <f t="shared" si="126"/>
        <v>616</v>
      </c>
      <c r="X617" s="7">
        <f>'v-t_chart'!C617</f>
        <v>48.1</v>
      </c>
      <c r="Y617" s="7">
        <f t="shared" si="127"/>
        <v>105</v>
      </c>
      <c r="Z617" s="7">
        <f t="shared" si="128"/>
        <v>110</v>
      </c>
      <c r="AA617" s="7">
        <f t="shared" si="129"/>
        <v>90</v>
      </c>
      <c r="AB617" s="7">
        <f ca="1">calc_gear1!AS620*5+50</f>
        <v>55</v>
      </c>
      <c r="AC617" s="7">
        <f ca="1">IF(AND(calc_gear1!AT620=-1,calc_gear1!Z620=1),calc_gear1!AS620*5+50.5,IF(AND(calc_gear1!Y620=0,AB616-AC616=-0.5),calc_gear1!AS620*5+50.5,calc_gear1!O620*5+50.5))</f>
        <v>50.5</v>
      </c>
    </row>
    <row r="618" spans="1:29">
      <c r="A618" s="7">
        <v>617</v>
      </c>
      <c r="B618" s="7">
        <v>17</v>
      </c>
      <c r="F618" s="7">
        <v>17</v>
      </c>
      <c r="G618" s="92" t="b">
        <v>1</v>
      </c>
      <c r="H618" s="69" t="b">
        <v>0</v>
      </c>
      <c r="I618" s="93" t="b">
        <v>0</v>
      </c>
      <c r="K618" s="92" t="b">
        <v>1</v>
      </c>
      <c r="L618" s="69" t="b">
        <v>0</v>
      </c>
      <c r="M618" s="93" t="b">
        <v>0</v>
      </c>
      <c r="N618" s="7">
        <v>17</v>
      </c>
      <c r="O618" s="7" t="b">
        <f t="shared" si="130"/>
        <v>1</v>
      </c>
      <c r="P618" s="7" t="b">
        <f t="shared" si="131"/>
        <v>0</v>
      </c>
      <c r="Q618" s="7" t="b">
        <f t="shared" si="132"/>
        <v>0</v>
      </c>
      <c r="S618" s="7" t="b">
        <f t="shared" si="133"/>
        <v>1</v>
      </c>
      <c r="T618" s="7" t="b">
        <f t="shared" si="134"/>
        <v>0</v>
      </c>
      <c r="U618" s="7" t="b">
        <f t="shared" si="135"/>
        <v>0</v>
      </c>
      <c r="W618" s="7">
        <f t="shared" si="126"/>
        <v>617</v>
      </c>
      <c r="X618" s="7">
        <f>'v-t_chart'!C618</f>
        <v>51.2</v>
      </c>
      <c r="Y618" s="7">
        <f t="shared" si="127"/>
        <v>105</v>
      </c>
      <c r="Z618" s="7">
        <f t="shared" si="128"/>
        <v>110</v>
      </c>
      <c r="AA618" s="7">
        <f t="shared" si="129"/>
        <v>90</v>
      </c>
      <c r="AB618" s="7">
        <f ca="1">calc_gear1!AS621*5+50</f>
        <v>55</v>
      </c>
      <c r="AC618" s="7">
        <f ca="1">IF(AND(calc_gear1!AT621=-1,calc_gear1!Z621=1),calc_gear1!AS621*5+50.5,IF(AND(calc_gear1!Y621=0,AB617-AC617=-0.5),calc_gear1!AS621*5+50.5,calc_gear1!O621*5+50.5))</f>
        <v>50.5</v>
      </c>
    </row>
    <row r="619" spans="1:29">
      <c r="A619" s="7">
        <v>618</v>
      </c>
      <c r="B619" s="7">
        <v>18</v>
      </c>
      <c r="F619" s="7">
        <v>18</v>
      </c>
      <c r="G619" s="92" t="b">
        <v>1</v>
      </c>
      <c r="H619" s="69" t="b">
        <v>0</v>
      </c>
      <c r="I619" s="93" t="b">
        <v>0</v>
      </c>
      <c r="K619" s="92" t="b">
        <v>1</v>
      </c>
      <c r="L619" s="69" t="b">
        <v>0</v>
      </c>
      <c r="M619" s="93" t="b">
        <v>0</v>
      </c>
      <c r="N619" s="7">
        <v>18</v>
      </c>
      <c r="O619" s="7" t="b">
        <f t="shared" si="130"/>
        <v>1</v>
      </c>
      <c r="P619" s="7" t="b">
        <f t="shared" si="131"/>
        <v>0</v>
      </c>
      <c r="Q619" s="7" t="b">
        <f t="shared" si="132"/>
        <v>0</v>
      </c>
      <c r="S619" s="7" t="b">
        <f t="shared" si="133"/>
        <v>1</v>
      </c>
      <c r="T619" s="7" t="b">
        <f t="shared" si="134"/>
        <v>0</v>
      </c>
      <c r="U619" s="7" t="b">
        <f t="shared" si="135"/>
        <v>0</v>
      </c>
      <c r="W619" s="7">
        <f t="shared" si="126"/>
        <v>618</v>
      </c>
      <c r="X619" s="7">
        <f>'v-t_chart'!C619</f>
        <v>53.3</v>
      </c>
      <c r="Y619" s="7">
        <f t="shared" si="127"/>
        <v>105</v>
      </c>
      <c r="Z619" s="7">
        <f t="shared" si="128"/>
        <v>110</v>
      </c>
      <c r="AA619" s="7">
        <f t="shared" si="129"/>
        <v>90</v>
      </c>
      <c r="AB619" s="7">
        <f ca="1">calc_gear1!AS622*5+50</f>
        <v>55</v>
      </c>
      <c r="AC619" s="7">
        <f ca="1">IF(AND(calc_gear1!AT622=-1,calc_gear1!Z622=1),calc_gear1!AS622*5+50.5,IF(AND(calc_gear1!Y622=0,AB618-AC618=-0.5),calc_gear1!AS622*5+50.5,calc_gear1!O622*5+50.5))</f>
        <v>50.5</v>
      </c>
    </row>
    <row r="620" spans="1:29">
      <c r="A620" s="7">
        <v>619</v>
      </c>
      <c r="B620" s="7">
        <v>19</v>
      </c>
      <c r="F620" s="7">
        <v>19</v>
      </c>
      <c r="G620" s="92" t="b">
        <v>1</v>
      </c>
      <c r="H620" s="69" t="b">
        <v>0</v>
      </c>
      <c r="I620" s="93" t="b">
        <v>0</v>
      </c>
      <c r="K620" s="92" t="b">
        <v>1</v>
      </c>
      <c r="L620" s="69" t="b">
        <v>0</v>
      </c>
      <c r="M620" s="93" t="b">
        <v>0</v>
      </c>
      <c r="N620" s="7">
        <v>19</v>
      </c>
      <c r="O620" s="7" t="b">
        <f t="shared" si="130"/>
        <v>1</v>
      </c>
      <c r="P620" s="7" t="b">
        <f t="shared" si="131"/>
        <v>0</v>
      </c>
      <c r="Q620" s="7" t="b">
        <f t="shared" si="132"/>
        <v>0</v>
      </c>
      <c r="S620" s="7" t="b">
        <f t="shared" si="133"/>
        <v>1</v>
      </c>
      <c r="T620" s="7" t="b">
        <f t="shared" si="134"/>
        <v>0</v>
      </c>
      <c r="U620" s="7" t="b">
        <f t="shared" si="135"/>
        <v>0</v>
      </c>
      <c r="W620" s="7">
        <f t="shared" si="126"/>
        <v>619</v>
      </c>
      <c r="X620" s="7">
        <f>'v-t_chart'!C620</f>
        <v>54.5</v>
      </c>
      <c r="Y620" s="7">
        <f t="shared" si="127"/>
        <v>105</v>
      </c>
      <c r="Z620" s="7">
        <f t="shared" si="128"/>
        <v>110</v>
      </c>
      <c r="AA620" s="7">
        <f t="shared" si="129"/>
        <v>90</v>
      </c>
      <c r="AB620" s="7">
        <f ca="1">calc_gear1!AS623*5+50</f>
        <v>55</v>
      </c>
      <c r="AC620" s="7">
        <f ca="1">IF(AND(calc_gear1!AT623=-1,calc_gear1!Z623=1),calc_gear1!AS623*5+50.5,IF(AND(calc_gear1!Y623=0,AB619-AC619=-0.5),calc_gear1!AS623*5+50.5,calc_gear1!O623*5+50.5))</f>
        <v>50.5</v>
      </c>
    </row>
    <row r="621" spans="1:29">
      <c r="A621" s="7">
        <v>620</v>
      </c>
      <c r="B621" s="7">
        <v>20</v>
      </c>
      <c r="F621" s="7">
        <v>20</v>
      </c>
      <c r="G621" s="92" t="b">
        <v>1</v>
      </c>
      <c r="H621" s="69" t="b">
        <v>0</v>
      </c>
      <c r="I621" s="93" t="b">
        <v>0</v>
      </c>
      <c r="K621" s="92" t="b">
        <v>1</v>
      </c>
      <c r="L621" s="69" t="b">
        <v>0</v>
      </c>
      <c r="M621" s="93" t="b">
        <v>0</v>
      </c>
      <c r="N621" s="7">
        <v>20</v>
      </c>
      <c r="O621" s="7" t="b">
        <f t="shared" si="130"/>
        <v>1</v>
      </c>
      <c r="P621" s="7" t="b">
        <f t="shared" si="131"/>
        <v>0</v>
      </c>
      <c r="Q621" s="7" t="b">
        <f t="shared" si="132"/>
        <v>0</v>
      </c>
      <c r="S621" s="7" t="b">
        <f t="shared" si="133"/>
        <v>1</v>
      </c>
      <c r="T621" s="7" t="b">
        <f t="shared" si="134"/>
        <v>0</v>
      </c>
      <c r="U621" s="7" t="b">
        <f t="shared" si="135"/>
        <v>0</v>
      </c>
      <c r="W621" s="7">
        <f t="shared" si="126"/>
        <v>620</v>
      </c>
      <c r="X621" s="7">
        <f>'v-t_chart'!C621</f>
        <v>55.7</v>
      </c>
      <c r="Y621" s="7">
        <f t="shared" si="127"/>
        <v>105</v>
      </c>
      <c r="Z621" s="7">
        <f t="shared" si="128"/>
        <v>110</v>
      </c>
      <c r="AA621" s="7">
        <f t="shared" si="129"/>
        <v>90</v>
      </c>
      <c r="AB621" s="7">
        <f ca="1">calc_gear1!AS624*5+50</f>
        <v>55</v>
      </c>
      <c r="AC621" s="7">
        <f ca="1">IF(AND(calc_gear1!AT624=-1,calc_gear1!Z624=1),calc_gear1!AS624*5+50.5,IF(AND(calc_gear1!Y624=0,AB620-AC620=-0.5),calc_gear1!AS624*5+50.5,calc_gear1!O624*5+50.5))</f>
        <v>50.5</v>
      </c>
    </row>
    <row r="622" spans="1:29">
      <c r="A622" s="7">
        <v>621</v>
      </c>
      <c r="B622" s="7">
        <v>21</v>
      </c>
      <c r="F622" s="7">
        <v>21</v>
      </c>
      <c r="G622" s="92" t="b">
        <v>1</v>
      </c>
      <c r="H622" s="69" t="b">
        <v>0</v>
      </c>
      <c r="I622" s="93" t="b">
        <v>0</v>
      </c>
      <c r="K622" s="92" t="b">
        <v>0</v>
      </c>
      <c r="L622" s="69" t="b">
        <v>1</v>
      </c>
      <c r="M622" s="93" t="b">
        <v>0</v>
      </c>
      <c r="N622" s="7">
        <v>21</v>
      </c>
      <c r="O622" s="7" t="b">
        <f t="shared" si="130"/>
        <v>0</v>
      </c>
      <c r="P622" s="7" t="b">
        <f t="shared" si="131"/>
        <v>1</v>
      </c>
      <c r="Q622" s="7" t="b">
        <f t="shared" si="132"/>
        <v>0</v>
      </c>
      <c r="S622" s="7" t="b">
        <f t="shared" si="133"/>
        <v>0</v>
      </c>
      <c r="T622" s="7" t="b">
        <f t="shared" si="134"/>
        <v>1</v>
      </c>
      <c r="U622" s="7" t="b">
        <f t="shared" si="135"/>
        <v>0</v>
      </c>
      <c r="W622" s="7">
        <f t="shared" si="126"/>
        <v>621</v>
      </c>
      <c r="X622" s="7">
        <f>'v-t_chart'!C622</f>
        <v>56.9</v>
      </c>
      <c r="Y622" s="7">
        <f t="shared" si="127"/>
        <v>100</v>
      </c>
      <c r="Z622" s="7">
        <f t="shared" si="128"/>
        <v>115</v>
      </c>
      <c r="AA622" s="7">
        <f t="shared" si="129"/>
        <v>90</v>
      </c>
      <c r="AB622" s="7">
        <f ca="1">calc_gear1!AS625*5+50</f>
        <v>55</v>
      </c>
      <c r="AC622" s="7">
        <f ca="1">IF(AND(calc_gear1!AT625=-1,calc_gear1!Z625=1),calc_gear1!AS625*5+50.5,IF(AND(calc_gear1!Y625=0,AB621-AC621=-0.5),calc_gear1!AS625*5+50.5,calc_gear1!O625*5+50.5))</f>
        <v>50.5</v>
      </c>
    </row>
    <row r="623" spans="1:29">
      <c r="A623" s="7">
        <v>622</v>
      </c>
      <c r="B623" s="7">
        <v>22</v>
      </c>
      <c r="F623" s="7">
        <v>22</v>
      </c>
      <c r="G623" s="92" t="b">
        <v>1</v>
      </c>
      <c r="H623" s="69" t="b">
        <v>0</v>
      </c>
      <c r="I623" s="93" t="b">
        <v>0</v>
      </c>
      <c r="K623" s="92" t="b">
        <v>0</v>
      </c>
      <c r="L623" s="69" t="b">
        <v>1</v>
      </c>
      <c r="M623" s="93" t="b">
        <v>0</v>
      </c>
      <c r="N623" s="7">
        <v>22</v>
      </c>
      <c r="O623" s="7" t="b">
        <f t="shared" si="130"/>
        <v>0</v>
      </c>
      <c r="P623" s="7" t="b">
        <f t="shared" si="131"/>
        <v>1</v>
      </c>
      <c r="Q623" s="7" t="b">
        <f t="shared" si="132"/>
        <v>0</v>
      </c>
      <c r="S623" s="7" t="b">
        <f t="shared" si="133"/>
        <v>0</v>
      </c>
      <c r="T623" s="7" t="b">
        <f t="shared" si="134"/>
        <v>1</v>
      </c>
      <c r="U623" s="7" t="b">
        <f t="shared" si="135"/>
        <v>0</v>
      </c>
      <c r="W623" s="7">
        <f t="shared" si="126"/>
        <v>622</v>
      </c>
      <c r="X623" s="7">
        <f>'v-t_chart'!C623</f>
        <v>57.5</v>
      </c>
      <c r="Y623" s="7">
        <f t="shared" si="127"/>
        <v>100</v>
      </c>
      <c r="Z623" s="7">
        <f t="shared" si="128"/>
        <v>115</v>
      </c>
      <c r="AA623" s="7">
        <f t="shared" si="129"/>
        <v>90</v>
      </c>
      <c r="AB623" s="7">
        <f ca="1">calc_gear1!AS626*5+50</f>
        <v>55</v>
      </c>
      <c r="AC623" s="7">
        <f ca="1">IF(AND(calc_gear1!AT626=-1,calc_gear1!Z626=1),calc_gear1!AS626*5+50.5,IF(AND(calc_gear1!Y626=0,AB622-AC622=-0.5),calc_gear1!AS626*5+50.5,calc_gear1!O626*5+50.5))</f>
        <v>50.5</v>
      </c>
    </row>
    <row r="624" spans="1:29">
      <c r="A624" s="7">
        <v>623</v>
      </c>
      <c r="B624" s="7">
        <v>23</v>
      </c>
      <c r="F624" s="7">
        <v>23</v>
      </c>
      <c r="G624" s="92" t="b">
        <v>1</v>
      </c>
      <c r="H624" s="69" t="b">
        <v>0</v>
      </c>
      <c r="I624" s="93" t="b">
        <v>0</v>
      </c>
      <c r="K624" s="92" t="b">
        <v>0</v>
      </c>
      <c r="L624" s="69" t="b">
        <v>1</v>
      </c>
      <c r="M624" s="93" t="b">
        <v>0</v>
      </c>
      <c r="N624" s="7">
        <v>23</v>
      </c>
      <c r="O624" s="7" t="b">
        <f t="shared" si="130"/>
        <v>0</v>
      </c>
      <c r="P624" s="7" t="b">
        <f t="shared" si="131"/>
        <v>1</v>
      </c>
      <c r="Q624" s="7" t="b">
        <f t="shared" si="132"/>
        <v>0</v>
      </c>
      <c r="S624" s="7" t="b">
        <f t="shared" si="133"/>
        <v>0</v>
      </c>
      <c r="T624" s="7" t="b">
        <f t="shared" si="134"/>
        <v>1</v>
      </c>
      <c r="U624" s="7" t="b">
        <f t="shared" si="135"/>
        <v>0</v>
      </c>
      <c r="W624" s="7">
        <f t="shared" si="126"/>
        <v>623</v>
      </c>
      <c r="X624" s="7">
        <f>'v-t_chart'!C624</f>
        <v>58</v>
      </c>
      <c r="Y624" s="7">
        <f t="shared" si="127"/>
        <v>100</v>
      </c>
      <c r="Z624" s="7">
        <f t="shared" si="128"/>
        <v>115</v>
      </c>
      <c r="AA624" s="7">
        <f t="shared" si="129"/>
        <v>90</v>
      </c>
      <c r="AB624" s="7">
        <f ca="1">calc_gear1!AS627*5+50</f>
        <v>55</v>
      </c>
      <c r="AC624" s="7">
        <f ca="1">IF(AND(calc_gear1!AT627=-1,calc_gear1!Z627=1),calc_gear1!AS627*5+50.5,IF(AND(calc_gear1!Y627=0,AB623-AC623=-0.5),calc_gear1!AS627*5+50.5,calc_gear1!O627*5+50.5))</f>
        <v>50.5</v>
      </c>
    </row>
    <row r="625" spans="1:29">
      <c r="A625" s="7">
        <v>624</v>
      </c>
      <c r="B625" s="7">
        <v>24</v>
      </c>
      <c r="F625" s="7">
        <v>24</v>
      </c>
      <c r="G625" s="92" t="b">
        <v>0</v>
      </c>
      <c r="H625" s="69" t="b">
        <v>1</v>
      </c>
      <c r="I625" s="93" t="b">
        <v>0</v>
      </c>
      <c r="K625" s="92" t="b">
        <v>0</v>
      </c>
      <c r="L625" s="69" t="b">
        <v>1</v>
      </c>
      <c r="M625" s="93" t="b">
        <v>0</v>
      </c>
      <c r="N625" s="7">
        <v>24</v>
      </c>
      <c r="O625" s="7" t="b">
        <f t="shared" si="130"/>
        <v>0</v>
      </c>
      <c r="P625" s="7" t="b">
        <f t="shared" si="131"/>
        <v>1</v>
      </c>
      <c r="Q625" s="7" t="b">
        <f t="shared" si="132"/>
        <v>0</v>
      </c>
      <c r="S625" s="7" t="b">
        <f t="shared" si="133"/>
        <v>0</v>
      </c>
      <c r="T625" s="7" t="b">
        <f t="shared" si="134"/>
        <v>1</v>
      </c>
      <c r="U625" s="7" t="b">
        <f t="shared" si="135"/>
        <v>0</v>
      </c>
      <c r="W625" s="7">
        <f t="shared" si="126"/>
        <v>624</v>
      </c>
      <c r="X625" s="7">
        <f>'v-t_chart'!C625</f>
        <v>58.4</v>
      </c>
      <c r="Y625" s="7">
        <f t="shared" si="127"/>
        <v>100</v>
      </c>
      <c r="Z625" s="7">
        <f t="shared" si="128"/>
        <v>115</v>
      </c>
      <c r="AA625" s="7">
        <f t="shared" si="129"/>
        <v>90</v>
      </c>
      <c r="AB625" s="7">
        <f ca="1">calc_gear1!AS628*5+50</f>
        <v>55</v>
      </c>
      <c r="AC625" s="7">
        <f ca="1">IF(AND(calc_gear1!AT628=-1,calc_gear1!Z628=1),calc_gear1!AS628*5+50.5,IF(AND(calc_gear1!Y628=0,AB624-AC624=-0.5),calc_gear1!AS628*5+50.5,calc_gear1!O628*5+50.5))</f>
        <v>50.5</v>
      </c>
    </row>
    <row r="626" spans="1:29">
      <c r="A626" s="7">
        <v>625</v>
      </c>
      <c r="B626" s="7">
        <v>25</v>
      </c>
      <c r="F626" s="7">
        <v>25</v>
      </c>
      <c r="G626" s="92" t="b">
        <v>0</v>
      </c>
      <c r="H626" s="69" t="b">
        <v>1</v>
      </c>
      <c r="I626" s="93" t="b">
        <v>0</v>
      </c>
      <c r="K626" s="92" t="b">
        <v>0</v>
      </c>
      <c r="L626" s="69" t="b">
        <v>1</v>
      </c>
      <c r="M626" s="93" t="b">
        <v>0</v>
      </c>
      <c r="N626" s="7">
        <v>25</v>
      </c>
      <c r="O626" s="7" t="b">
        <f t="shared" si="130"/>
        <v>0</v>
      </c>
      <c r="P626" s="7" t="b">
        <f t="shared" si="131"/>
        <v>1</v>
      </c>
      <c r="Q626" s="7" t="b">
        <f t="shared" si="132"/>
        <v>0</v>
      </c>
      <c r="S626" s="7" t="b">
        <f t="shared" si="133"/>
        <v>0</v>
      </c>
      <c r="T626" s="7" t="b">
        <f t="shared" si="134"/>
        <v>1</v>
      </c>
      <c r="U626" s="7" t="b">
        <f t="shared" si="135"/>
        <v>0</v>
      </c>
      <c r="W626" s="7">
        <f t="shared" si="126"/>
        <v>625</v>
      </c>
      <c r="X626" s="7">
        <f>'v-t_chart'!C626</f>
        <v>58.5</v>
      </c>
      <c r="Y626" s="7">
        <f t="shared" si="127"/>
        <v>100</v>
      </c>
      <c r="Z626" s="7">
        <f t="shared" si="128"/>
        <v>115</v>
      </c>
      <c r="AA626" s="7">
        <f t="shared" si="129"/>
        <v>90</v>
      </c>
      <c r="AB626" s="7">
        <f ca="1">calc_gear1!AS629*5+50</f>
        <v>55</v>
      </c>
      <c r="AC626" s="7">
        <f ca="1">IF(AND(calc_gear1!AT629=-1,calc_gear1!Z629=1),calc_gear1!AS629*5+50.5,IF(AND(calc_gear1!Y629=0,AB625-AC625=-0.5),calc_gear1!AS629*5+50.5,calc_gear1!O629*5+50.5))</f>
        <v>50.5</v>
      </c>
    </row>
    <row r="627" spans="1:29">
      <c r="A627" s="7">
        <v>626</v>
      </c>
      <c r="B627" s="7">
        <v>26</v>
      </c>
      <c r="F627" s="7">
        <v>26</v>
      </c>
      <c r="G627" s="92" t="b">
        <v>0</v>
      </c>
      <c r="H627" s="69" t="b">
        <v>1</v>
      </c>
      <c r="I627" s="93" t="b">
        <v>0</v>
      </c>
      <c r="K627" s="92" t="b">
        <v>0</v>
      </c>
      <c r="L627" s="69" t="b">
        <v>1</v>
      </c>
      <c r="M627" s="93" t="b">
        <v>0</v>
      </c>
      <c r="N627" s="7">
        <v>26</v>
      </c>
      <c r="O627" s="7" t="b">
        <f t="shared" si="130"/>
        <v>0</v>
      </c>
      <c r="P627" s="7" t="b">
        <f t="shared" si="131"/>
        <v>1</v>
      </c>
      <c r="Q627" s="7" t="b">
        <f t="shared" si="132"/>
        <v>0</v>
      </c>
      <c r="S627" s="7" t="b">
        <f t="shared" si="133"/>
        <v>0</v>
      </c>
      <c r="T627" s="7" t="b">
        <f t="shared" si="134"/>
        <v>1</v>
      </c>
      <c r="U627" s="7" t="b">
        <f t="shared" si="135"/>
        <v>0</v>
      </c>
      <c r="W627" s="7">
        <f t="shared" si="126"/>
        <v>626</v>
      </c>
      <c r="X627" s="7">
        <f>'v-t_chart'!C627</f>
        <v>58.5</v>
      </c>
      <c r="Y627" s="7">
        <f t="shared" si="127"/>
        <v>100</v>
      </c>
      <c r="Z627" s="7">
        <f t="shared" si="128"/>
        <v>115</v>
      </c>
      <c r="AA627" s="7">
        <f t="shared" si="129"/>
        <v>90</v>
      </c>
      <c r="AB627" s="7">
        <f ca="1">calc_gear1!AS630*5+50</f>
        <v>55</v>
      </c>
      <c r="AC627" s="7">
        <f ca="1">IF(AND(calc_gear1!AT630=-1,calc_gear1!Z630=1),calc_gear1!AS630*5+50.5,IF(AND(calc_gear1!Y630=0,AB626-AC626=-0.5),calc_gear1!AS630*5+50.5,calc_gear1!O630*5+50.5))</f>
        <v>50.5</v>
      </c>
    </row>
    <row r="628" spans="1:29">
      <c r="A628" s="7">
        <v>627</v>
      </c>
      <c r="B628" s="7">
        <v>27</v>
      </c>
      <c r="F628" s="7">
        <v>27</v>
      </c>
      <c r="G628" s="92" t="b">
        <v>0</v>
      </c>
      <c r="H628" s="69" t="b">
        <v>1</v>
      </c>
      <c r="I628" s="93" t="b">
        <v>0</v>
      </c>
      <c r="K628" s="92" t="b">
        <v>0</v>
      </c>
      <c r="L628" s="69" t="b">
        <v>1</v>
      </c>
      <c r="M628" s="93" t="b">
        <v>0</v>
      </c>
      <c r="N628" s="7">
        <v>27</v>
      </c>
      <c r="O628" s="7" t="b">
        <f t="shared" si="130"/>
        <v>0</v>
      </c>
      <c r="P628" s="7" t="b">
        <f t="shared" si="131"/>
        <v>1</v>
      </c>
      <c r="Q628" s="7" t="b">
        <f t="shared" si="132"/>
        <v>0</v>
      </c>
      <c r="S628" s="7" t="b">
        <f t="shared" si="133"/>
        <v>0</v>
      </c>
      <c r="T628" s="7" t="b">
        <f t="shared" si="134"/>
        <v>1</v>
      </c>
      <c r="U628" s="7" t="b">
        <f t="shared" si="135"/>
        <v>0</v>
      </c>
      <c r="W628" s="7">
        <f t="shared" si="126"/>
        <v>627</v>
      </c>
      <c r="X628" s="7">
        <f>'v-t_chart'!C628</f>
        <v>58.6</v>
      </c>
      <c r="Y628" s="7">
        <f t="shared" si="127"/>
        <v>100</v>
      </c>
      <c r="Z628" s="7">
        <f t="shared" si="128"/>
        <v>115</v>
      </c>
      <c r="AA628" s="7">
        <f t="shared" si="129"/>
        <v>90</v>
      </c>
      <c r="AB628" s="7">
        <f ca="1">calc_gear1!AS631*5+50</f>
        <v>55</v>
      </c>
      <c r="AC628" s="7">
        <f ca="1">IF(AND(calc_gear1!AT631=-1,calc_gear1!Z631=1),calc_gear1!AS631*5+50.5,IF(AND(calc_gear1!Y631=0,AB627-AC627=-0.5),calc_gear1!AS631*5+50.5,calc_gear1!O631*5+50.5))</f>
        <v>50.5</v>
      </c>
    </row>
    <row r="629" spans="1:29">
      <c r="A629" s="7">
        <v>628</v>
      </c>
      <c r="B629" s="7">
        <v>28</v>
      </c>
      <c r="F629" s="7">
        <v>28</v>
      </c>
      <c r="G629" s="92" t="b">
        <v>0</v>
      </c>
      <c r="H629" s="69" t="b">
        <v>1</v>
      </c>
      <c r="I629" s="93" t="b">
        <v>0</v>
      </c>
      <c r="K629" s="92" t="b">
        <v>0</v>
      </c>
      <c r="L629" s="69" t="b">
        <v>1</v>
      </c>
      <c r="M629" s="93" t="b">
        <v>0</v>
      </c>
      <c r="N629" s="7">
        <v>28</v>
      </c>
      <c r="O629" s="7" t="b">
        <f t="shared" si="130"/>
        <v>0</v>
      </c>
      <c r="P629" s="7" t="b">
        <f t="shared" si="131"/>
        <v>1</v>
      </c>
      <c r="Q629" s="7" t="b">
        <f t="shared" si="132"/>
        <v>0</v>
      </c>
      <c r="S629" s="7" t="b">
        <f t="shared" si="133"/>
        <v>0</v>
      </c>
      <c r="T629" s="7" t="b">
        <f t="shared" si="134"/>
        <v>1</v>
      </c>
      <c r="U629" s="7" t="b">
        <f t="shared" si="135"/>
        <v>0</v>
      </c>
      <c r="W629" s="7">
        <f t="shared" si="126"/>
        <v>628</v>
      </c>
      <c r="X629" s="7">
        <f>'v-t_chart'!C629</f>
        <v>58.9</v>
      </c>
      <c r="Y629" s="7">
        <f t="shared" si="127"/>
        <v>100</v>
      </c>
      <c r="Z629" s="7">
        <f t="shared" si="128"/>
        <v>115</v>
      </c>
      <c r="AA629" s="7">
        <f t="shared" si="129"/>
        <v>90</v>
      </c>
      <c r="AB629" s="7">
        <f ca="1">calc_gear1!AS632*5+50</f>
        <v>55</v>
      </c>
      <c r="AC629" s="7">
        <f ca="1">IF(AND(calc_gear1!AT632=-1,calc_gear1!Z632=1),calc_gear1!AS632*5+50.5,IF(AND(calc_gear1!Y632=0,AB628-AC628=-0.5),calc_gear1!AS632*5+50.5,calc_gear1!O632*5+50.5))</f>
        <v>50.5</v>
      </c>
    </row>
    <row r="630" spans="1:29">
      <c r="A630" s="7">
        <v>629</v>
      </c>
      <c r="B630" s="7">
        <v>29</v>
      </c>
      <c r="F630" s="7">
        <v>29</v>
      </c>
      <c r="G630" s="92" t="b">
        <v>0</v>
      </c>
      <c r="H630" s="69" t="b">
        <v>1</v>
      </c>
      <c r="I630" s="93" t="b">
        <v>0</v>
      </c>
      <c r="K630" s="92" t="b">
        <v>0</v>
      </c>
      <c r="L630" s="69" t="b">
        <v>1</v>
      </c>
      <c r="M630" s="93" t="b">
        <v>0</v>
      </c>
      <c r="N630" s="7">
        <v>29</v>
      </c>
      <c r="O630" s="7" t="b">
        <f t="shared" si="130"/>
        <v>0</v>
      </c>
      <c r="P630" s="7" t="b">
        <f t="shared" si="131"/>
        <v>1</v>
      </c>
      <c r="Q630" s="7" t="b">
        <f t="shared" si="132"/>
        <v>0</v>
      </c>
      <c r="S630" s="7" t="b">
        <f t="shared" si="133"/>
        <v>0</v>
      </c>
      <c r="T630" s="7" t="b">
        <f t="shared" si="134"/>
        <v>1</v>
      </c>
      <c r="U630" s="7" t="b">
        <f t="shared" si="135"/>
        <v>0</v>
      </c>
      <c r="W630" s="7">
        <f t="shared" si="126"/>
        <v>629</v>
      </c>
      <c r="X630" s="7">
        <f>'v-t_chart'!C630</f>
        <v>59.3</v>
      </c>
      <c r="Y630" s="7">
        <f t="shared" si="127"/>
        <v>100</v>
      </c>
      <c r="Z630" s="7">
        <f t="shared" si="128"/>
        <v>115</v>
      </c>
      <c r="AA630" s="7">
        <f t="shared" si="129"/>
        <v>90</v>
      </c>
      <c r="AB630" s="7">
        <f ca="1">calc_gear1!AS633*5+50</f>
        <v>55</v>
      </c>
      <c r="AC630" s="7">
        <f ca="1">IF(AND(calc_gear1!AT633=-1,calc_gear1!Z633=1),calc_gear1!AS633*5+50.5,IF(AND(calc_gear1!Y633=0,AB629-AC629=-0.5),calc_gear1!AS633*5+50.5,calc_gear1!O633*5+50.5))</f>
        <v>50.5</v>
      </c>
    </row>
    <row r="631" spans="1:29">
      <c r="A631" s="7">
        <v>630</v>
      </c>
      <c r="B631" s="7">
        <v>30</v>
      </c>
      <c r="F631" s="7">
        <v>30</v>
      </c>
      <c r="G631" s="92" t="b">
        <v>0</v>
      </c>
      <c r="H631" s="69" t="b">
        <v>1</v>
      </c>
      <c r="I631" s="93" t="b">
        <v>0</v>
      </c>
      <c r="K631" s="92" t="b">
        <v>0</v>
      </c>
      <c r="L631" s="69" t="b">
        <v>1</v>
      </c>
      <c r="M631" s="93" t="b">
        <v>0</v>
      </c>
      <c r="N631" s="7">
        <v>30</v>
      </c>
      <c r="O631" s="7" t="b">
        <f t="shared" si="130"/>
        <v>0</v>
      </c>
      <c r="P631" s="7" t="b">
        <f t="shared" si="131"/>
        <v>1</v>
      </c>
      <c r="Q631" s="7" t="b">
        <f t="shared" si="132"/>
        <v>0</v>
      </c>
      <c r="S631" s="7" t="b">
        <f t="shared" si="133"/>
        <v>0</v>
      </c>
      <c r="T631" s="7" t="b">
        <f t="shared" si="134"/>
        <v>1</v>
      </c>
      <c r="U631" s="7" t="b">
        <f t="shared" si="135"/>
        <v>0</v>
      </c>
      <c r="W631" s="7">
        <f t="shared" si="126"/>
        <v>630</v>
      </c>
      <c r="X631" s="7">
        <f>'v-t_chart'!C631</f>
        <v>59.8</v>
      </c>
      <c r="Y631" s="7">
        <f t="shared" si="127"/>
        <v>100</v>
      </c>
      <c r="Z631" s="7">
        <f t="shared" si="128"/>
        <v>115</v>
      </c>
      <c r="AA631" s="7">
        <f t="shared" si="129"/>
        <v>90</v>
      </c>
      <c r="AB631" s="7">
        <f ca="1">calc_gear1!AS634*5+50</f>
        <v>55</v>
      </c>
      <c r="AC631" s="7">
        <f ca="1">IF(AND(calc_gear1!AT634=-1,calc_gear1!Z634=1),calc_gear1!AS634*5+50.5,IF(AND(calc_gear1!Y634=0,AB630-AC630=-0.5),calc_gear1!AS634*5+50.5,calc_gear1!O634*5+50.5))</f>
        <v>50.5</v>
      </c>
    </row>
    <row r="632" spans="1:29">
      <c r="A632" s="7">
        <v>631</v>
      </c>
      <c r="B632" s="7">
        <v>31</v>
      </c>
      <c r="F632" s="7">
        <v>31</v>
      </c>
      <c r="G632" s="92" t="b">
        <v>0</v>
      </c>
      <c r="H632" s="69" t="b">
        <v>1</v>
      </c>
      <c r="I632" s="93" t="b">
        <v>0</v>
      </c>
      <c r="K632" s="92" t="b">
        <v>0</v>
      </c>
      <c r="L632" s="69" t="b">
        <v>1</v>
      </c>
      <c r="M632" s="93" t="b">
        <v>0</v>
      </c>
      <c r="N632" s="7">
        <v>31</v>
      </c>
      <c r="O632" s="7" t="b">
        <f t="shared" si="130"/>
        <v>0</v>
      </c>
      <c r="P632" s="7" t="b">
        <f t="shared" si="131"/>
        <v>1</v>
      </c>
      <c r="Q632" s="7" t="b">
        <f t="shared" si="132"/>
        <v>0</v>
      </c>
      <c r="S632" s="7" t="b">
        <f t="shared" si="133"/>
        <v>0</v>
      </c>
      <c r="T632" s="7" t="b">
        <f t="shared" si="134"/>
        <v>1</v>
      </c>
      <c r="U632" s="7" t="b">
        <f t="shared" si="135"/>
        <v>0</v>
      </c>
      <c r="W632" s="7">
        <f t="shared" si="126"/>
        <v>631</v>
      </c>
      <c r="X632" s="7">
        <f>'v-t_chart'!C632</f>
        <v>60.2</v>
      </c>
      <c r="Y632" s="7">
        <f t="shared" si="127"/>
        <v>100</v>
      </c>
      <c r="Z632" s="7">
        <f t="shared" si="128"/>
        <v>115</v>
      </c>
      <c r="AA632" s="7">
        <f t="shared" si="129"/>
        <v>90</v>
      </c>
      <c r="AB632" s="7">
        <f ca="1">calc_gear1!AS635*5+50</f>
        <v>55</v>
      </c>
      <c r="AC632" s="7">
        <f ca="1">IF(AND(calc_gear1!AT635=-1,calc_gear1!Z635=1),calc_gear1!AS635*5+50.5,IF(AND(calc_gear1!Y635=0,AB631-AC631=-0.5),calc_gear1!AS635*5+50.5,calc_gear1!O635*5+50.5))</f>
        <v>50.5</v>
      </c>
    </row>
    <row r="633" spans="1:29">
      <c r="A633" s="7">
        <v>632</v>
      </c>
      <c r="B633" s="7">
        <v>32</v>
      </c>
      <c r="F633" s="7">
        <v>32</v>
      </c>
      <c r="G633" s="92" t="b">
        <v>0</v>
      </c>
      <c r="H633" s="69" t="b">
        <v>1</v>
      </c>
      <c r="I633" s="93" t="b">
        <v>0</v>
      </c>
      <c r="K633" s="92" t="b">
        <v>0</v>
      </c>
      <c r="L633" s="69" t="b">
        <v>1</v>
      </c>
      <c r="M633" s="93" t="b">
        <v>0</v>
      </c>
      <c r="N633" s="7">
        <v>32</v>
      </c>
      <c r="O633" s="7" t="b">
        <f t="shared" si="130"/>
        <v>0</v>
      </c>
      <c r="P633" s="7" t="b">
        <f t="shared" si="131"/>
        <v>1</v>
      </c>
      <c r="Q633" s="7" t="b">
        <f t="shared" si="132"/>
        <v>0</v>
      </c>
      <c r="S633" s="7" t="b">
        <f t="shared" si="133"/>
        <v>0</v>
      </c>
      <c r="T633" s="7" t="b">
        <f t="shared" si="134"/>
        <v>1</v>
      </c>
      <c r="U633" s="7" t="b">
        <f t="shared" si="135"/>
        <v>0</v>
      </c>
      <c r="W633" s="7">
        <f t="shared" si="126"/>
        <v>632</v>
      </c>
      <c r="X633" s="7">
        <f>'v-t_chart'!C633</f>
        <v>60.5</v>
      </c>
      <c r="Y633" s="7">
        <f t="shared" si="127"/>
        <v>100</v>
      </c>
      <c r="Z633" s="7">
        <f t="shared" si="128"/>
        <v>115</v>
      </c>
      <c r="AA633" s="7">
        <f t="shared" si="129"/>
        <v>90</v>
      </c>
      <c r="AB633" s="7">
        <f ca="1">calc_gear1!AS636*5+50</f>
        <v>55</v>
      </c>
      <c r="AC633" s="7">
        <f ca="1">IF(AND(calc_gear1!AT636=-1,calc_gear1!Z636=1),calc_gear1!AS636*5+50.5,IF(AND(calc_gear1!Y636=0,AB632-AC632=-0.5),calc_gear1!AS636*5+50.5,calc_gear1!O636*5+50.5))</f>
        <v>50.5</v>
      </c>
    </row>
    <row r="634" spans="1:29">
      <c r="A634" s="7">
        <v>633</v>
      </c>
      <c r="B634" s="7">
        <v>33</v>
      </c>
      <c r="F634" s="7">
        <v>33</v>
      </c>
      <c r="G634" s="92" t="b">
        <v>0</v>
      </c>
      <c r="H634" s="69" t="b">
        <v>1</v>
      </c>
      <c r="I634" s="93" t="b">
        <v>0</v>
      </c>
      <c r="K634" s="92" t="b">
        <v>0</v>
      </c>
      <c r="L634" s="69" t="b">
        <v>1</v>
      </c>
      <c r="M634" s="93" t="b">
        <v>0</v>
      </c>
      <c r="N634" s="7">
        <v>33</v>
      </c>
      <c r="O634" s="7" t="b">
        <f t="shared" si="130"/>
        <v>0</v>
      </c>
      <c r="P634" s="7" t="b">
        <f t="shared" si="131"/>
        <v>1</v>
      </c>
      <c r="Q634" s="7" t="b">
        <f t="shared" si="132"/>
        <v>0</v>
      </c>
      <c r="S634" s="7" t="b">
        <f t="shared" si="133"/>
        <v>0</v>
      </c>
      <c r="T634" s="7" t="b">
        <f t="shared" si="134"/>
        <v>1</v>
      </c>
      <c r="U634" s="7" t="b">
        <f t="shared" si="135"/>
        <v>0</v>
      </c>
      <c r="W634" s="7">
        <f t="shared" si="126"/>
        <v>633</v>
      </c>
      <c r="X634" s="7">
        <f>'v-t_chart'!C634</f>
        <v>60.8</v>
      </c>
      <c r="Y634" s="7">
        <f t="shared" si="127"/>
        <v>100</v>
      </c>
      <c r="Z634" s="7">
        <f t="shared" si="128"/>
        <v>115</v>
      </c>
      <c r="AA634" s="7">
        <f t="shared" si="129"/>
        <v>90</v>
      </c>
      <c r="AB634" s="7">
        <f ca="1">calc_gear1!AS637*5+50</f>
        <v>55</v>
      </c>
      <c r="AC634" s="7">
        <f ca="1">IF(AND(calc_gear1!AT637=-1,calc_gear1!Z637=1),calc_gear1!AS637*5+50.5,IF(AND(calc_gear1!Y637=0,AB633-AC633=-0.5),calc_gear1!AS637*5+50.5,calc_gear1!O637*5+50.5))</f>
        <v>50.5</v>
      </c>
    </row>
    <row r="635" spans="1:29">
      <c r="A635" s="7">
        <v>634</v>
      </c>
      <c r="B635" s="7">
        <v>34</v>
      </c>
      <c r="F635" s="7">
        <v>34</v>
      </c>
      <c r="G635" s="92" t="b">
        <v>0</v>
      </c>
      <c r="H635" s="69" t="b">
        <v>1</v>
      </c>
      <c r="I635" s="93" t="b">
        <v>0</v>
      </c>
      <c r="K635" s="92" t="b">
        <v>0</v>
      </c>
      <c r="L635" s="69" t="b">
        <v>1</v>
      </c>
      <c r="M635" s="93" t="b">
        <v>0</v>
      </c>
      <c r="N635" s="7">
        <v>34</v>
      </c>
      <c r="O635" s="7" t="b">
        <f t="shared" si="130"/>
        <v>0</v>
      </c>
      <c r="P635" s="7" t="b">
        <f t="shared" si="131"/>
        <v>1</v>
      </c>
      <c r="Q635" s="7" t="b">
        <f t="shared" si="132"/>
        <v>0</v>
      </c>
      <c r="S635" s="7" t="b">
        <f t="shared" si="133"/>
        <v>0</v>
      </c>
      <c r="T635" s="7" t="b">
        <f t="shared" si="134"/>
        <v>1</v>
      </c>
      <c r="U635" s="7" t="b">
        <f t="shared" si="135"/>
        <v>0</v>
      </c>
      <c r="W635" s="7">
        <f t="shared" si="126"/>
        <v>634</v>
      </c>
      <c r="X635" s="7">
        <f>'v-t_chart'!C635</f>
        <v>61.1</v>
      </c>
      <c r="Y635" s="7">
        <f t="shared" si="127"/>
        <v>100</v>
      </c>
      <c r="Z635" s="7">
        <f t="shared" si="128"/>
        <v>115</v>
      </c>
      <c r="AA635" s="7">
        <f t="shared" si="129"/>
        <v>90</v>
      </c>
      <c r="AB635" s="7">
        <f ca="1">calc_gear1!AS638*5+50</f>
        <v>55</v>
      </c>
      <c r="AC635" s="7">
        <f ca="1">IF(AND(calc_gear1!AT638=-1,calc_gear1!Z638=1),calc_gear1!AS638*5+50.5,IF(AND(calc_gear1!Y638=0,AB634-AC634=-0.5),calc_gear1!AS638*5+50.5,calc_gear1!O638*5+50.5))</f>
        <v>50.5</v>
      </c>
    </row>
    <row r="636" spans="1:29">
      <c r="A636" s="7">
        <v>635</v>
      </c>
      <c r="B636" s="7">
        <v>35</v>
      </c>
      <c r="F636" s="7">
        <v>35</v>
      </c>
      <c r="G636" s="92" t="b">
        <v>0</v>
      </c>
      <c r="H636" s="69" t="b">
        <v>1</v>
      </c>
      <c r="I636" s="93" t="b">
        <v>0</v>
      </c>
      <c r="K636" s="92" t="b">
        <v>0</v>
      </c>
      <c r="L636" s="69" t="b">
        <v>1</v>
      </c>
      <c r="M636" s="93" t="b">
        <v>0</v>
      </c>
      <c r="N636" s="7">
        <v>35</v>
      </c>
      <c r="O636" s="7" t="b">
        <f t="shared" si="130"/>
        <v>0</v>
      </c>
      <c r="P636" s="7" t="b">
        <f t="shared" si="131"/>
        <v>1</v>
      </c>
      <c r="Q636" s="7" t="b">
        <f t="shared" si="132"/>
        <v>0</v>
      </c>
      <c r="S636" s="7" t="b">
        <f t="shared" si="133"/>
        <v>0</v>
      </c>
      <c r="T636" s="7" t="b">
        <f t="shared" si="134"/>
        <v>1</v>
      </c>
      <c r="U636" s="7" t="b">
        <f t="shared" si="135"/>
        <v>0</v>
      </c>
      <c r="W636" s="7">
        <f t="shared" si="126"/>
        <v>635</v>
      </c>
      <c r="X636" s="7">
        <f>'v-t_chart'!C636</f>
        <v>61.5</v>
      </c>
      <c r="Y636" s="7">
        <f t="shared" si="127"/>
        <v>100</v>
      </c>
      <c r="Z636" s="7">
        <f t="shared" si="128"/>
        <v>115</v>
      </c>
      <c r="AA636" s="7">
        <f t="shared" si="129"/>
        <v>90</v>
      </c>
      <c r="AB636" s="7">
        <f ca="1">calc_gear1!AS639*5+50</f>
        <v>55</v>
      </c>
      <c r="AC636" s="7">
        <f ca="1">IF(AND(calc_gear1!AT639=-1,calc_gear1!Z639=1),calc_gear1!AS639*5+50.5,IF(AND(calc_gear1!Y639=0,AB635-AC635=-0.5),calc_gear1!AS639*5+50.5,calc_gear1!O639*5+50.5))</f>
        <v>50.5</v>
      </c>
    </row>
    <row r="637" spans="1:29">
      <c r="A637" s="7">
        <v>636</v>
      </c>
      <c r="B637" s="7">
        <v>36</v>
      </c>
      <c r="F637" s="7">
        <v>36</v>
      </c>
      <c r="G637" s="92" t="b">
        <v>0</v>
      </c>
      <c r="H637" s="69" t="b">
        <v>1</v>
      </c>
      <c r="I637" s="93" t="b">
        <v>0</v>
      </c>
      <c r="K637" s="92" t="b">
        <v>0</v>
      </c>
      <c r="L637" s="69" t="b">
        <v>1</v>
      </c>
      <c r="M637" s="93" t="b">
        <v>0</v>
      </c>
      <c r="N637" s="7">
        <v>36</v>
      </c>
      <c r="O637" s="7" t="b">
        <f t="shared" si="130"/>
        <v>0</v>
      </c>
      <c r="P637" s="7" t="b">
        <f t="shared" si="131"/>
        <v>1</v>
      </c>
      <c r="Q637" s="7" t="b">
        <f t="shared" si="132"/>
        <v>0</v>
      </c>
      <c r="S637" s="7" t="b">
        <f t="shared" si="133"/>
        <v>0</v>
      </c>
      <c r="T637" s="7" t="b">
        <f t="shared" si="134"/>
        <v>1</v>
      </c>
      <c r="U637" s="7" t="b">
        <f t="shared" si="135"/>
        <v>0</v>
      </c>
      <c r="W637" s="7">
        <f t="shared" si="126"/>
        <v>636</v>
      </c>
      <c r="X637" s="7">
        <f>'v-t_chart'!C637</f>
        <v>62</v>
      </c>
      <c r="Y637" s="7">
        <f t="shared" si="127"/>
        <v>100</v>
      </c>
      <c r="Z637" s="7">
        <f t="shared" si="128"/>
        <v>115</v>
      </c>
      <c r="AA637" s="7">
        <f t="shared" si="129"/>
        <v>90</v>
      </c>
      <c r="AB637" s="7">
        <f ca="1">calc_gear1!AS640*5+50</f>
        <v>55</v>
      </c>
      <c r="AC637" s="7">
        <f ca="1">IF(AND(calc_gear1!AT640=-1,calc_gear1!Z640=1),calc_gear1!AS640*5+50.5,IF(AND(calc_gear1!Y640=0,AB636-AC636=-0.5),calc_gear1!AS640*5+50.5,calc_gear1!O640*5+50.5))</f>
        <v>50.5</v>
      </c>
    </row>
    <row r="638" spans="1:29">
      <c r="A638" s="7">
        <v>637</v>
      </c>
      <c r="B638" s="7">
        <v>37</v>
      </c>
      <c r="F638" s="7">
        <v>37</v>
      </c>
      <c r="G638" s="92" t="b">
        <v>0</v>
      </c>
      <c r="H638" s="69" t="b">
        <v>1</v>
      </c>
      <c r="I638" s="93" t="b">
        <v>0</v>
      </c>
      <c r="K638" s="92" t="b">
        <v>0</v>
      </c>
      <c r="L638" s="69" t="b">
        <v>1</v>
      </c>
      <c r="M638" s="93" t="b">
        <v>0</v>
      </c>
      <c r="N638" s="7">
        <v>37</v>
      </c>
      <c r="O638" s="7" t="b">
        <f t="shared" si="130"/>
        <v>0</v>
      </c>
      <c r="P638" s="7" t="b">
        <f t="shared" si="131"/>
        <v>1</v>
      </c>
      <c r="Q638" s="7" t="b">
        <f t="shared" si="132"/>
        <v>0</v>
      </c>
      <c r="S638" s="7" t="b">
        <f t="shared" si="133"/>
        <v>0</v>
      </c>
      <c r="T638" s="7" t="b">
        <f t="shared" si="134"/>
        <v>1</v>
      </c>
      <c r="U638" s="7" t="b">
        <f t="shared" si="135"/>
        <v>0</v>
      </c>
      <c r="W638" s="7">
        <f t="shared" si="126"/>
        <v>637</v>
      </c>
      <c r="X638" s="7">
        <f>'v-t_chart'!C638</f>
        <v>62.5</v>
      </c>
      <c r="Y638" s="7">
        <f t="shared" si="127"/>
        <v>100</v>
      </c>
      <c r="Z638" s="7">
        <f t="shared" si="128"/>
        <v>115</v>
      </c>
      <c r="AA638" s="7">
        <f t="shared" si="129"/>
        <v>90</v>
      </c>
      <c r="AB638" s="7">
        <f ca="1">calc_gear1!AS641*5+50</f>
        <v>55</v>
      </c>
      <c r="AC638" s="7">
        <f ca="1">IF(AND(calc_gear1!AT641=-1,calc_gear1!Z641=1),calc_gear1!AS641*5+50.5,IF(AND(calc_gear1!Y641=0,AB637-AC637=-0.5),calc_gear1!AS641*5+50.5,calc_gear1!O641*5+50.5))</f>
        <v>50.5</v>
      </c>
    </row>
    <row r="639" spans="1:29">
      <c r="A639" s="7">
        <v>638</v>
      </c>
      <c r="B639" s="7">
        <v>38</v>
      </c>
      <c r="F639" s="7">
        <v>38</v>
      </c>
      <c r="G639" s="92" t="b">
        <v>0</v>
      </c>
      <c r="H639" s="69" t="b">
        <v>1</v>
      </c>
      <c r="I639" s="93" t="b">
        <v>0</v>
      </c>
      <c r="K639" s="92" t="b">
        <v>0</v>
      </c>
      <c r="L639" s="69" t="b">
        <v>1</v>
      </c>
      <c r="M639" s="93" t="b">
        <v>0</v>
      </c>
      <c r="N639" s="7">
        <v>38</v>
      </c>
      <c r="O639" s="7" t="b">
        <f t="shared" si="130"/>
        <v>0</v>
      </c>
      <c r="P639" s="7" t="b">
        <f t="shared" si="131"/>
        <v>1</v>
      </c>
      <c r="Q639" s="7" t="b">
        <f t="shared" si="132"/>
        <v>0</v>
      </c>
      <c r="S639" s="7" t="b">
        <f t="shared" si="133"/>
        <v>0</v>
      </c>
      <c r="T639" s="7" t="b">
        <f t="shared" si="134"/>
        <v>1</v>
      </c>
      <c r="U639" s="7" t="b">
        <f t="shared" si="135"/>
        <v>0</v>
      </c>
      <c r="W639" s="7">
        <f t="shared" si="126"/>
        <v>638</v>
      </c>
      <c r="X639" s="7">
        <f>'v-t_chart'!C639</f>
        <v>63</v>
      </c>
      <c r="Y639" s="7">
        <f t="shared" si="127"/>
        <v>100</v>
      </c>
      <c r="Z639" s="7">
        <f t="shared" si="128"/>
        <v>115</v>
      </c>
      <c r="AA639" s="7">
        <f t="shared" si="129"/>
        <v>90</v>
      </c>
      <c r="AB639" s="7">
        <f ca="1">calc_gear1!AS642*5+50</f>
        <v>55</v>
      </c>
      <c r="AC639" s="7">
        <f ca="1">IF(AND(calc_gear1!AT642=-1,calc_gear1!Z642=1),calc_gear1!AS642*5+50.5,IF(AND(calc_gear1!Y642=0,AB638-AC638=-0.5),calc_gear1!AS642*5+50.5,calc_gear1!O642*5+50.5))</f>
        <v>50.5</v>
      </c>
    </row>
    <row r="640" spans="1:29">
      <c r="A640" s="7">
        <v>639</v>
      </c>
      <c r="B640" s="7">
        <v>39</v>
      </c>
      <c r="F640" s="7">
        <v>39</v>
      </c>
      <c r="G640" s="92" t="b">
        <v>0</v>
      </c>
      <c r="H640" s="69" t="b">
        <v>1</v>
      </c>
      <c r="I640" s="93" t="b">
        <v>0</v>
      </c>
      <c r="K640" s="92" t="b">
        <v>0</v>
      </c>
      <c r="L640" s="69" t="b">
        <v>1</v>
      </c>
      <c r="M640" s="93" t="b">
        <v>0</v>
      </c>
      <c r="N640" s="7">
        <v>39</v>
      </c>
      <c r="O640" s="7" t="b">
        <f t="shared" si="130"/>
        <v>0</v>
      </c>
      <c r="P640" s="7" t="b">
        <f t="shared" si="131"/>
        <v>1</v>
      </c>
      <c r="Q640" s="7" t="b">
        <f t="shared" si="132"/>
        <v>0</v>
      </c>
      <c r="S640" s="7" t="b">
        <f t="shared" si="133"/>
        <v>0</v>
      </c>
      <c r="T640" s="7" t="b">
        <f t="shared" si="134"/>
        <v>1</v>
      </c>
      <c r="U640" s="7" t="b">
        <f t="shared" si="135"/>
        <v>0</v>
      </c>
      <c r="W640" s="7">
        <f t="shared" si="126"/>
        <v>639</v>
      </c>
      <c r="X640" s="7">
        <f>'v-t_chart'!C640</f>
        <v>63.4</v>
      </c>
      <c r="Y640" s="7">
        <f t="shared" si="127"/>
        <v>100</v>
      </c>
      <c r="Z640" s="7">
        <f t="shared" si="128"/>
        <v>115</v>
      </c>
      <c r="AA640" s="7">
        <f t="shared" si="129"/>
        <v>90</v>
      </c>
      <c r="AB640" s="7">
        <f ca="1">calc_gear1!AS643*5+50</f>
        <v>55</v>
      </c>
      <c r="AC640" s="7">
        <f ca="1">IF(AND(calc_gear1!AT643=-1,calc_gear1!Z643=1),calc_gear1!AS643*5+50.5,IF(AND(calc_gear1!Y643=0,AB639-AC639=-0.5),calc_gear1!AS643*5+50.5,calc_gear1!O643*5+50.5))</f>
        <v>50.5</v>
      </c>
    </row>
    <row r="641" spans="1:29">
      <c r="A641" s="7">
        <v>640</v>
      </c>
      <c r="B641" s="7">
        <v>40</v>
      </c>
      <c r="F641" s="7">
        <v>40</v>
      </c>
      <c r="G641" s="92" t="b">
        <v>0</v>
      </c>
      <c r="H641" s="69" t="b">
        <v>1</v>
      </c>
      <c r="I641" s="93" t="b">
        <v>0</v>
      </c>
      <c r="K641" s="92" t="b">
        <v>0</v>
      </c>
      <c r="L641" s="69" t="b">
        <v>1</v>
      </c>
      <c r="M641" s="93" t="b">
        <v>0</v>
      </c>
      <c r="N641" s="7">
        <v>40</v>
      </c>
      <c r="O641" s="7" t="b">
        <f t="shared" si="130"/>
        <v>0</v>
      </c>
      <c r="P641" s="7" t="b">
        <f t="shared" si="131"/>
        <v>1</v>
      </c>
      <c r="Q641" s="7" t="b">
        <f t="shared" si="132"/>
        <v>0</v>
      </c>
      <c r="S641" s="7" t="b">
        <f t="shared" si="133"/>
        <v>0</v>
      </c>
      <c r="T641" s="7" t="b">
        <f t="shared" si="134"/>
        <v>1</v>
      </c>
      <c r="U641" s="7" t="b">
        <f t="shared" si="135"/>
        <v>0</v>
      </c>
      <c r="W641" s="7">
        <f t="shared" si="126"/>
        <v>640</v>
      </c>
      <c r="X641" s="7">
        <f>'v-t_chart'!C641</f>
        <v>63.7</v>
      </c>
      <c r="Y641" s="7">
        <f t="shared" si="127"/>
        <v>100</v>
      </c>
      <c r="Z641" s="7">
        <f t="shared" si="128"/>
        <v>115</v>
      </c>
      <c r="AA641" s="7">
        <f t="shared" si="129"/>
        <v>90</v>
      </c>
      <c r="AB641" s="7">
        <f ca="1">calc_gear1!AS644*5+50</f>
        <v>55</v>
      </c>
      <c r="AC641" s="7">
        <f ca="1">IF(AND(calc_gear1!AT644=-1,calc_gear1!Z644=1),calc_gear1!AS644*5+50.5,IF(AND(calc_gear1!Y644=0,AB640-AC640=-0.5),calc_gear1!AS644*5+50.5,calc_gear1!O644*5+50.5))</f>
        <v>50.5</v>
      </c>
    </row>
    <row r="642" spans="1:29">
      <c r="A642" s="7">
        <v>641</v>
      </c>
      <c r="B642" s="7">
        <v>41</v>
      </c>
      <c r="F642" s="7">
        <v>41</v>
      </c>
      <c r="G642" s="92" t="b">
        <v>0</v>
      </c>
      <c r="H642" s="69" t="b">
        <v>1</v>
      </c>
      <c r="I642" s="93" t="b">
        <v>0</v>
      </c>
      <c r="K642" s="92" t="b">
        <v>0</v>
      </c>
      <c r="L642" s="69" t="b">
        <v>1</v>
      </c>
      <c r="M642" s="93" t="b">
        <v>0</v>
      </c>
      <c r="N642" s="7">
        <v>41</v>
      </c>
      <c r="O642" s="7" t="b">
        <f t="shared" si="130"/>
        <v>0</v>
      </c>
      <c r="P642" s="7" t="b">
        <f t="shared" si="131"/>
        <v>1</v>
      </c>
      <c r="Q642" s="7" t="b">
        <f t="shared" si="132"/>
        <v>0</v>
      </c>
      <c r="S642" s="7" t="b">
        <f t="shared" si="133"/>
        <v>0</v>
      </c>
      <c r="T642" s="7" t="b">
        <f t="shared" si="134"/>
        <v>1</v>
      </c>
      <c r="U642" s="7" t="b">
        <f t="shared" si="135"/>
        <v>0</v>
      </c>
      <c r="W642" s="7">
        <f t="shared" si="126"/>
        <v>641</v>
      </c>
      <c r="X642" s="7">
        <f>'v-t_chart'!C642</f>
        <v>63.8</v>
      </c>
      <c r="Y642" s="7">
        <f t="shared" si="127"/>
        <v>100</v>
      </c>
      <c r="Z642" s="7">
        <f t="shared" si="128"/>
        <v>115</v>
      </c>
      <c r="AA642" s="7">
        <f t="shared" si="129"/>
        <v>90</v>
      </c>
      <c r="AB642" s="7">
        <f ca="1">calc_gear1!AS645*5+50</f>
        <v>55</v>
      </c>
      <c r="AC642" s="7">
        <f ca="1">IF(AND(calc_gear1!AT645=-1,calc_gear1!Z645=1),calc_gear1!AS645*5+50.5,IF(AND(calc_gear1!Y645=0,AB641-AC641=-0.5),calc_gear1!AS645*5+50.5,calc_gear1!O645*5+50.5))</f>
        <v>50.5</v>
      </c>
    </row>
    <row r="643" spans="1:29">
      <c r="A643" s="7">
        <v>642</v>
      </c>
      <c r="B643" s="7">
        <v>42</v>
      </c>
      <c r="F643" s="7">
        <v>42</v>
      </c>
      <c r="G643" s="92" t="b">
        <v>0</v>
      </c>
      <c r="H643" s="69" t="b">
        <v>1</v>
      </c>
      <c r="I643" s="93" t="b">
        <v>0</v>
      </c>
      <c r="K643" s="92" t="b">
        <v>0</v>
      </c>
      <c r="L643" s="69" t="b">
        <v>1</v>
      </c>
      <c r="M643" s="93" t="b">
        <v>0</v>
      </c>
      <c r="N643" s="7">
        <v>42</v>
      </c>
      <c r="O643" s="7" t="b">
        <f t="shared" si="130"/>
        <v>0</v>
      </c>
      <c r="P643" s="7" t="b">
        <f t="shared" si="131"/>
        <v>1</v>
      </c>
      <c r="Q643" s="7" t="b">
        <f t="shared" si="132"/>
        <v>0</v>
      </c>
      <c r="S643" s="7" t="b">
        <f t="shared" si="133"/>
        <v>0</v>
      </c>
      <c r="T643" s="7" t="b">
        <f t="shared" si="134"/>
        <v>1</v>
      </c>
      <c r="U643" s="7" t="b">
        <f t="shared" si="135"/>
        <v>0</v>
      </c>
      <c r="W643" s="7">
        <f t="shared" ref="W643:W706" si="136">A643</f>
        <v>642</v>
      </c>
      <c r="X643" s="7">
        <f>'v-t_chart'!C643</f>
        <v>63.9</v>
      </c>
      <c r="Y643" s="7">
        <f t="shared" ref="Y643:Y706" si="137">IF(S643=TRUE,105,100)</f>
        <v>100</v>
      </c>
      <c r="Z643" s="7">
        <f t="shared" ref="Z643:Z706" si="138">IF(T643=TRUE,115,110)</f>
        <v>115</v>
      </c>
      <c r="AA643" s="7">
        <f t="shared" ref="AA643:AA706" si="139">IF(U643=TRUE,95,90)</f>
        <v>90</v>
      </c>
      <c r="AB643" s="7">
        <f ca="1">calc_gear1!AS646*5+50</f>
        <v>55</v>
      </c>
      <c r="AC643" s="7">
        <f ca="1">IF(AND(calc_gear1!AT646=-1,calc_gear1!Z646=1),calc_gear1!AS646*5+50.5,IF(AND(calc_gear1!Y646=0,AB642-AC642=-0.5),calc_gear1!AS646*5+50.5,calc_gear1!O646*5+50.5))</f>
        <v>50.5</v>
      </c>
    </row>
    <row r="644" spans="1:29">
      <c r="A644" s="7">
        <v>643</v>
      </c>
      <c r="B644" s="7">
        <v>43</v>
      </c>
      <c r="F644" s="7">
        <v>43</v>
      </c>
      <c r="G644" s="92" t="b">
        <v>0</v>
      </c>
      <c r="H644" s="69" t="b">
        <v>1</v>
      </c>
      <c r="I644" s="93" t="b">
        <v>0</v>
      </c>
      <c r="K644" s="92" t="b">
        <v>0</v>
      </c>
      <c r="L644" s="69" t="b">
        <v>1</v>
      </c>
      <c r="M644" s="93" t="b">
        <v>0</v>
      </c>
      <c r="N644" s="7">
        <v>43</v>
      </c>
      <c r="O644" s="7" t="b">
        <f t="shared" si="130"/>
        <v>0</v>
      </c>
      <c r="P644" s="7" t="b">
        <f t="shared" si="131"/>
        <v>1</v>
      </c>
      <c r="Q644" s="7" t="b">
        <f t="shared" si="132"/>
        <v>0</v>
      </c>
      <c r="S644" s="7" t="b">
        <f t="shared" si="133"/>
        <v>0</v>
      </c>
      <c r="T644" s="7" t="b">
        <f t="shared" si="134"/>
        <v>1</v>
      </c>
      <c r="U644" s="7" t="b">
        <f t="shared" si="135"/>
        <v>0</v>
      </c>
      <c r="W644" s="7">
        <f t="shared" si="136"/>
        <v>643</v>
      </c>
      <c r="X644" s="7">
        <f>'v-t_chart'!C644</f>
        <v>63.8</v>
      </c>
      <c r="Y644" s="7">
        <f t="shared" si="137"/>
        <v>100</v>
      </c>
      <c r="Z644" s="7">
        <f t="shared" si="138"/>
        <v>115</v>
      </c>
      <c r="AA644" s="7">
        <f t="shared" si="139"/>
        <v>90</v>
      </c>
      <c r="AB644" s="7">
        <f ca="1">calc_gear1!AS647*5+50</f>
        <v>55</v>
      </c>
      <c r="AC644" s="7">
        <f ca="1">IF(AND(calc_gear1!AT647=-1,calc_gear1!Z647=1),calc_gear1!AS647*5+50.5,IF(AND(calc_gear1!Y647=0,AB643-AC643=-0.5),calc_gear1!AS647*5+50.5,calc_gear1!O647*5+50.5))</f>
        <v>50.5</v>
      </c>
    </row>
    <row r="645" spans="1:29">
      <c r="A645" s="7">
        <v>644</v>
      </c>
      <c r="B645" s="7">
        <v>44</v>
      </c>
      <c r="F645" s="7">
        <v>44</v>
      </c>
      <c r="G645" s="92" t="b">
        <v>0</v>
      </c>
      <c r="H645" s="69" t="b">
        <v>0</v>
      </c>
      <c r="I645" s="93" t="b">
        <v>1</v>
      </c>
      <c r="K645" s="92" t="b">
        <v>0</v>
      </c>
      <c r="L645" s="69" t="b">
        <v>0</v>
      </c>
      <c r="M645" s="93" t="b">
        <v>1</v>
      </c>
      <c r="N645" s="7">
        <v>44</v>
      </c>
      <c r="O645" s="7" t="b">
        <f t="shared" si="130"/>
        <v>0</v>
      </c>
      <c r="P645" s="7" t="b">
        <f t="shared" si="131"/>
        <v>0</v>
      </c>
      <c r="Q645" s="7" t="b">
        <f t="shared" si="132"/>
        <v>1</v>
      </c>
      <c r="S645" s="7" t="b">
        <f t="shared" si="133"/>
        <v>0</v>
      </c>
      <c r="T645" s="7" t="b">
        <f t="shared" si="134"/>
        <v>0</v>
      </c>
      <c r="U645" s="7" t="b">
        <f t="shared" si="135"/>
        <v>1</v>
      </c>
      <c r="W645" s="7">
        <f t="shared" si="136"/>
        <v>644</v>
      </c>
      <c r="X645" s="7">
        <f>'v-t_chart'!C645</f>
        <v>63.2</v>
      </c>
      <c r="Y645" s="7">
        <f t="shared" si="137"/>
        <v>100</v>
      </c>
      <c r="Z645" s="7">
        <f t="shared" si="138"/>
        <v>110</v>
      </c>
      <c r="AA645" s="7">
        <f t="shared" si="139"/>
        <v>95</v>
      </c>
      <c r="AB645" s="7">
        <f ca="1">calc_gear1!AS648*5+50</f>
        <v>55</v>
      </c>
      <c r="AC645" s="7">
        <f ca="1">IF(AND(calc_gear1!AT648=-1,calc_gear1!Z648=1),calc_gear1!AS648*5+50.5,IF(AND(calc_gear1!Y648=0,AB644-AC644=-0.5),calc_gear1!AS648*5+50.5,calc_gear1!O648*5+50.5))</f>
        <v>50.5</v>
      </c>
    </row>
    <row r="646" spans="1:29">
      <c r="A646" s="7">
        <v>645</v>
      </c>
      <c r="B646" s="7">
        <v>45</v>
      </c>
      <c r="F646" s="7">
        <v>45</v>
      </c>
      <c r="G646" s="92" t="b">
        <v>0</v>
      </c>
      <c r="H646" s="69" t="b">
        <v>0</v>
      </c>
      <c r="I646" s="93" t="b">
        <v>1</v>
      </c>
      <c r="K646" s="92" t="b">
        <v>0</v>
      </c>
      <c r="L646" s="69" t="b">
        <v>0</v>
      </c>
      <c r="M646" s="93" t="b">
        <v>1</v>
      </c>
      <c r="N646" s="7">
        <v>45</v>
      </c>
      <c r="O646" s="7" t="b">
        <f t="shared" si="130"/>
        <v>0</v>
      </c>
      <c r="P646" s="7" t="b">
        <f t="shared" si="131"/>
        <v>0</v>
      </c>
      <c r="Q646" s="7" t="b">
        <f t="shared" si="132"/>
        <v>1</v>
      </c>
      <c r="S646" s="7" t="b">
        <f t="shared" si="133"/>
        <v>0</v>
      </c>
      <c r="T646" s="7" t="b">
        <f t="shared" si="134"/>
        <v>0</v>
      </c>
      <c r="U646" s="7" t="b">
        <f t="shared" si="135"/>
        <v>1</v>
      </c>
      <c r="W646" s="7">
        <f t="shared" si="136"/>
        <v>645</v>
      </c>
      <c r="X646" s="7">
        <f>'v-t_chart'!C646</f>
        <v>61.7</v>
      </c>
      <c r="Y646" s="7">
        <f t="shared" si="137"/>
        <v>100</v>
      </c>
      <c r="Z646" s="7">
        <f t="shared" si="138"/>
        <v>110</v>
      </c>
      <c r="AA646" s="7">
        <f t="shared" si="139"/>
        <v>95</v>
      </c>
      <c r="AB646" s="7">
        <f ca="1">calc_gear1!AS649*5+50</f>
        <v>55</v>
      </c>
      <c r="AC646" s="7">
        <f ca="1">IF(AND(calc_gear1!AT649=-1,calc_gear1!Z649=1),calc_gear1!AS649*5+50.5,IF(AND(calc_gear1!Y649=0,AB645-AC645=-0.5),calc_gear1!AS649*5+50.5,calc_gear1!O649*5+50.5))</f>
        <v>50.5</v>
      </c>
    </row>
    <row r="647" spans="1:29">
      <c r="A647" s="7">
        <v>646</v>
      </c>
      <c r="B647" s="7">
        <v>46</v>
      </c>
      <c r="F647" s="7">
        <v>46</v>
      </c>
      <c r="G647" s="92" t="b">
        <v>0</v>
      </c>
      <c r="H647" s="69" t="b">
        <v>0</v>
      </c>
      <c r="I647" s="93" t="b">
        <v>1</v>
      </c>
      <c r="K647" s="92" t="b">
        <v>0</v>
      </c>
      <c r="L647" s="69" t="b">
        <v>0</v>
      </c>
      <c r="M647" s="93" t="b">
        <v>1</v>
      </c>
      <c r="N647" s="7">
        <v>46</v>
      </c>
      <c r="O647" s="7" t="b">
        <f t="shared" si="130"/>
        <v>0</v>
      </c>
      <c r="P647" s="7" t="b">
        <f t="shared" si="131"/>
        <v>0</v>
      </c>
      <c r="Q647" s="7" t="b">
        <f t="shared" si="132"/>
        <v>1</v>
      </c>
      <c r="S647" s="7" t="b">
        <f t="shared" si="133"/>
        <v>0</v>
      </c>
      <c r="T647" s="7" t="b">
        <f t="shared" si="134"/>
        <v>0</v>
      </c>
      <c r="U647" s="7" t="b">
        <f t="shared" si="135"/>
        <v>1</v>
      </c>
      <c r="W647" s="7">
        <f t="shared" si="136"/>
        <v>646</v>
      </c>
      <c r="X647" s="7">
        <f>'v-t_chart'!C647</f>
        <v>58.9</v>
      </c>
      <c r="Y647" s="7">
        <f t="shared" si="137"/>
        <v>100</v>
      </c>
      <c r="Z647" s="7">
        <f t="shared" si="138"/>
        <v>110</v>
      </c>
      <c r="AA647" s="7">
        <f t="shared" si="139"/>
        <v>95</v>
      </c>
      <c r="AB647" s="7">
        <f ca="1">calc_gear1!AS650*5+50</f>
        <v>55</v>
      </c>
      <c r="AC647" s="7">
        <f ca="1">IF(AND(calc_gear1!AT650=-1,calc_gear1!Z650=1),calc_gear1!AS650*5+50.5,IF(AND(calc_gear1!Y650=0,AB646-AC646=-0.5),calc_gear1!AS650*5+50.5,calc_gear1!O650*5+50.5))</f>
        <v>50.5</v>
      </c>
    </row>
    <row r="648" spans="1:29">
      <c r="A648" s="7">
        <v>647</v>
      </c>
      <c r="B648" s="7">
        <v>47</v>
      </c>
      <c r="F648" s="7">
        <v>47</v>
      </c>
      <c r="G648" s="92" t="b">
        <v>0</v>
      </c>
      <c r="H648" s="69" t="b">
        <v>0</v>
      </c>
      <c r="I648" s="93" t="b">
        <v>1</v>
      </c>
      <c r="K648" s="92" t="b">
        <v>0</v>
      </c>
      <c r="L648" s="69" t="b">
        <v>0</v>
      </c>
      <c r="M648" s="93" t="b">
        <v>1</v>
      </c>
      <c r="N648" s="7">
        <v>47</v>
      </c>
      <c r="O648" s="7" t="b">
        <f t="shared" si="130"/>
        <v>0</v>
      </c>
      <c r="P648" s="7" t="b">
        <f t="shared" si="131"/>
        <v>0</v>
      </c>
      <c r="Q648" s="7" t="b">
        <f t="shared" si="132"/>
        <v>1</v>
      </c>
      <c r="S648" s="7" t="b">
        <f t="shared" si="133"/>
        <v>0</v>
      </c>
      <c r="T648" s="7" t="b">
        <f t="shared" si="134"/>
        <v>0</v>
      </c>
      <c r="U648" s="7" t="b">
        <f t="shared" si="135"/>
        <v>1</v>
      </c>
      <c r="W648" s="7">
        <f t="shared" si="136"/>
        <v>647</v>
      </c>
      <c r="X648" s="7">
        <f>'v-t_chart'!C648</f>
        <v>55.2</v>
      </c>
      <c r="Y648" s="7">
        <f t="shared" si="137"/>
        <v>100</v>
      </c>
      <c r="Z648" s="7">
        <f t="shared" si="138"/>
        <v>110</v>
      </c>
      <c r="AA648" s="7">
        <f t="shared" si="139"/>
        <v>95</v>
      </c>
      <c r="AB648" s="7">
        <f ca="1">calc_gear1!AS651*5+50</f>
        <v>55</v>
      </c>
      <c r="AC648" s="7">
        <f ca="1">IF(AND(calc_gear1!AT651=-1,calc_gear1!Z651=1),calc_gear1!AS651*5+50.5,IF(AND(calc_gear1!Y651=0,AB647-AC647=-0.5),calc_gear1!AS651*5+50.5,calc_gear1!O651*5+50.5))</f>
        <v>50.5</v>
      </c>
    </row>
    <row r="649" spans="1:29">
      <c r="A649" s="7">
        <v>648</v>
      </c>
      <c r="B649" s="7">
        <v>48</v>
      </c>
      <c r="F649" s="7">
        <v>48</v>
      </c>
      <c r="G649" s="92" t="b">
        <v>0</v>
      </c>
      <c r="H649" s="69" t="b">
        <v>0</v>
      </c>
      <c r="I649" s="93" t="b">
        <v>1</v>
      </c>
      <c r="K649" s="92" t="b">
        <v>0</v>
      </c>
      <c r="L649" s="69" t="b">
        <v>0</v>
      </c>
      <c r="M649" s="93" t="b">
        <v>1</v>
      </c>
      <c r="N649" s="7">
        <v>48</v>
      </c>
      <c r="O649" s="7" t="b">
        <f t="shared" si="130"/>
        <v>0</v>
      </c>
      <c r="P649" s="7" t="b">
        <f t="shared" si="131"/>
        <v>0</v>
      </c>
      <c r="Q649" s="7" t="b">
        <f t="shared" si="132"/>
        <v>1</v>
      </c>
      <c r="S649" s="7" t="b">
        <f t="shared" si="133"/>
        <v>0</v>
      </c>
      <c r="T649" s="7" t="b">
        <f t="shared" si="134"/>
        <v>0</v>
      </c>
      <c r="U649" s="7" t="b">
        <f t="shared" si="135"/>
        <v>1</v>
      </c>
      <c r="W649" s="7">
        <f t="shared" si="136"/>
        <v>648</v>
      </c>
      <c r="X649" s="7">
        <f>'v-t_chart'!C649</f>
        <v>51</v>
      </c>
      <c r="Y649" s="7">
        <f t="shared" si="137"/>
        <v>100</v>
      </c>
      <c r="Z649" s="7">
        <f t="shared" si="138"/>
        <v>110</v>
      </c>
      <c r="AA649" s="7">
        <f t="shared" si="139"/>
        <v>95</v>
      </c>
      <c r="AB649" s="7">
        <f ca="1">calc_gear1!AS652*5+50</f>
        <v>55</v>
      </c>
      <c r="AC649" s="7">
        <f ca="1">IF(AND(calc_gear1!AT652=-1,calc_gear1!Z652=1),calc_gear1!AS652*5+50.5,IF(AND(calc_gear1!Y652=0,AB648-AC648=-0.5),calc_gear1!AS652*5+50.5,calc_gear1!O652*5+50.5))</f>
        <v>50.5</v>
      </c>
    </row>
    <row r="650" spans="1:29">
      <c r="A650" s="7">
        <v>649</v>
      </c>
      <c r="B650" s="7">
        <v>49</v>
      </c>
      <c r="F650" s="7">
        <v>49</v>
      </c>
      <c r="G650" s="92" t="b">
        <v>0</v>
      </c>
      <c r="H650" s="69" t="b">
        <v>0</v>
      </c>
      <c r="I650" s="93" t="b">
        <v>1</v>
      </c>
      <c r="K650" s="92" t="b">
        <v>0</v>
      </c>
      <c r="L650" s="69" t="b">
        <v>0</v>
      </c>
      <c r="M650" s="93" t="b">
        <v>1</v>
      </c>
      <c r="N650" s="7">
        <v>49</v>
      </c>
      <c r="O650" s="7" t="b">
        <f t="shared" si="130"/>
        <v>0</v>
      </c>
      <c r="P650" s="7" t="b">
        <f t="shared" si="131"/>
        <v>0</v>
      </c>
      <c r="Q650" s="7" t="b">
        <f t="shared" si="132"/>
        <v>1</v>
      </c>
      <c r="S650" s="7" t="b">
        <f t="shared" si="133"/>
        <v>0</v>
      </c>
      <c r="T650" s="7" t="b">
        <f t="shared" si="134"/>
        <v>0</v>
      </c>
      <c r="U650" s="7" t="b">
        <f t="shared" si="135"/>
        <v>1</v>
      </c>
      <c r="W650" s="7">
        <f t="shared" si="136"/>
        <v>649</v>
      </c>
      <c r="X650" s="7">
        <f>'v-t_chart'!C650</f>
        <v>46.7</v>
      </c>
      <c r="Y650" s="7">
        <f t="shared" si="137"/>
        <v>100</v>
      </c>
      <c r="Z650" s="7">
        <f t="shared" si="138"/>
        <v>110</v>
      </c>
      <c r="AA650" s="7">
        <f t="shared" si="139"/>
        <v>95</v>
      </c>
      <c r="AB650" s="7">
        <f ca="1">calc_gear1!AS653*5+50</f>
        <v>55</v>
      </c>
      <c r="AC650" s="7">
        <f ca="1">IF(AND(calc_gear1!AT653=-1,calc_gear1!Z653=1),calc_gear1!AS653*5+50.5,IF(AND(calc_gear1!Y653=0,AB649-AC649=-0.5),calc_gear1!AS653*5+50.5,calc_gear1!O653*5+50.5))</f>
        <v>50.5</v>
      </c>
    </row>
    <row r="651" spans="1:29">
      <c r="A651" s="7">
        <v>650</v>
      </c>
      <c r="B651" s="7">
        <v>50</v>
      </c>
      <c r="F651" s="7">
        <v>50</v>
      </c>
      <c r="G651" s="92" t="b">
        <v>0</v>
      </c>
      <c r="H651" s="69" t="b">
        <v>0</v>
      </c>
      <c r="I651" s="93" t="b">
        <v>1</v>
      </c>
      <c r="K651" s="92" t="b">
        <v>0</v>
      </c>
      <c r="L651" s="69" t="b">
        <v>0</v>
      </c>
      <c r="M651" s="93" t="b">
        <v>1</v>
      </c>
      <c r="N651" s="7">
        <v>50</v>
      </c>
      <c r="O651" s="7" t="b">
        <f t="shared" si="130"/>
        <v>0</v>
      </c>
      <c r="P651" s="7" t="b">
        <f t="shared" si="131"/>
        <v>0</v>
      </c>
      <c r="Q651" s="7" t="b">
        <f t="shared" si="132"/>
        <v>1</v>
      </c>
      <c r="S651" s="7" t="b">
        <f t="shared" si="133"/>
        <v>0</v>
      </c>
      <c r="T651" s="7" t="b">
        <f t="shared" si="134"/>
        <v>0</v>
      </c>
      <c r="U651" s="7" t="b">
        <f t="shared" si="135"/>
        <v>1</v>
      </c>
      <c r="W651" s="7">
        <f t="shared" si="136"/>
        <v>650</v>
      </c>
      <c r="X651" s="7">
        <f>'v-t_chart'!C651</f>
        <v>42.8</v>
      </c>
      <c r="Y651" s="7">
        <f t="shared" si="137"/>
        <v>100</v>
      </c>
      <c r="Z651" s="7">
        <f t="shared" si="138"/>
        <v>110</v>
      </c>
      <c r="AA651" s="7">
        <f t="shared" si="139"/>
        <v>95</v>
      </c>
      <c r="AB651" s="7">
        <f ca="1">calc_gear1!AS654*5+50</f>
        <v>55</v>
      </c>
      <c r="AC651" s="7">
        <f ca="1">IF(AND(calc_gear1!AT654=-1,calc_gear1!Z654=1),calc_gear1!AS654*5+50.5,IF(AND(calc_gear1!Y654=0,AB650-AC650=-0.5),calc_gear1!AS654*5+50.5,calc_gear1!O654*5+50.5))</f>
        <v>50.5</v>
      </c>
    </row>
    <row r="652" spans="1:29">
      <c r="A652" s="7">
        <v>651</v>
      </c>
      <c r="B652" s="7">
        <v>51</v>
      </c>
      <c r="F652" s="7">
        <v>51</v>
      </c>
      <c r="G652" s="92" t="b">
        <v>0</v>
      </c>
      <c r="H652" s="69" t="b">
        <v>0</v>
      </c>
      <c r="I652" s="93" t="b">
        <v>1</v>
      </c>
      <c r="K652" s="92" t="b">
        <v>0</v>
      </c>
      <c r="L652" s="69" t="b">
        <v>0</v>
      </c>
      <c r="M652" s="93" t="b">
        <v>1</v>
      </c>
      <c r="N652" s="7">
        <v>51</v>
      </c>
      <c r="O652" s="7" t="b">
        <f t="shared" si="130"/>
        <v>0</v>
      </c>
      <c r="P652" s="7" t="b">
        <f t="shared" si="131"/>
        <v>0</v>
      </c>
      <c r="Q652" s="7" t="b">
        <f t="shared" si="132"/>
        <v>1</v>
      </c>
      <c r="S652" s="7" t="b">
        <f t="shared" si="133"/>
        <v>0</v>
      </c>
      <c r="T652" s="7" t="b">
        <f t="shared" si="134"/>
        <v>0</v>
      </c>
      <c r="U652" s="7" t="b">
        <f t="shared" si="135"/>
        <v>1</v>
      </c>
      <c r="W652" s="7">
        <f t="shared" si="136"/>
        <v>651</v>
      </c>
      <c r="X652" s="7">
        <f>'v-t_chart'!C652</f>
        <v>40.200000000000003</v>
      </c>
      <c r="Y652" s="7">
        <f t="shared" si="137"/>
        <v>100</v>
      </c>
      <c r="Z652" s="7">
        <f t="shared" si="138"/>
        <v>110</v>
      </c>
      <c r="AA652" s="7">
        <f t="shared" si="139"/>
        <v>95</v>
      </c>
      <c r="AB652" s="7">
        <f ca="1">calc_gear1!AS655*5+50</f>
        <v>55</v>
      </c>
      <c r="AC652" s="7">
        <f ca="1">IF(AND(calc_gear1!AT655=-1,calc_gear1!Z655=1),calc_gear1!AS655*5+50.5,IF(AND(calc_gear1!Y655=0,AB651-AC651=-0.5),calc_gear1!AS655*5+50.5,calc_gear1!O655*5+50.5))</f>
        <v>50.5</v>
      </c>
    </row>
    <row r="653" spans="1:29">
      <c r="A653" s="7">
        <v>652</v>
      </c>
      <c r="B653" s="7">
        <v>52</v>
      </c>
      <c r="F653" s="7">
        <v>52</v>
      </c>
      <c r="G653" s="92" t="b">
        <v>0</v>
      </c>
      <c r="H653" s="69" t="b">
        <v>0</v>
      </c>
      <c r="I653" s="93" t="b">
        <v>1</v>
      </c>
      <c r="K653" s="92" t="b">
        <v>0</v>
      </c>
      <c r="L653" s="69" t="b">
        <v>0</v>
      </c>
      <c r="M653" s="93" t="b">
        <v>1</v>
      </c>
      <c r="N653" s="7">
        <v>52</v>
      </c>
      <c r="O653" s="7" t="b">
        <f t="shared" si="130"/>
        <v>0</v>
      </c>
      <c r="P653" s="7" t="b">
        <f t="shared" si="131"/>
        <v>0</v>
      </c>
      <c r="Q653" s="7" t="b">
        <f t="shared" si="132"/>
        <v>1</v>
      </c>
      <c r="S653" s="7" t="b">
        <f t="shared" si="133"/>
        <v>0</v>
      </c>
      <c r="T653" s="7" t="b">
        <f t="shared" si="134"/>
        <v>0</v>
      </c>
      <c r="U653" s="7" t="b">
        <f t="shared" si="135"/>
        <v>1</v>
      </c>
      <c r="W653" s="7">
        <f t="shared" si="136"/>
        <v>652</v>
      </c>
      <c r="X653" s="7">
        <f>'v-t_chart'!C653</f>
        <v>38.799999999999997</v>
      </c>
      <c r="Y653" s="7">
        <f t="shared" si="137"/>
        <v>100</v>
      </c>
      <c r="Z653" s="7">
        <f t="shared" si="138"/>
        <v>110</v>
      </c>
      <c r="AA653" s="7">
        <f t="shared" si="139"/>
        <v>95</v>
      </c>
      <c r="AB653" s="7">
        <f ca="1">calc_gear1!AS656*5+50</f>
        <v>55</v>
      </c>
      <c r="AC653" s="7">
        <f ca="1">IF(AND(calc_gear1!AT656=-1,calc_gear1!Z656=1),calc_gear1!AS656*5+50.5,IF(AND(calc_gear1!Y656=0,AB652-AC652=-0.5),calc_gear1!AS656*5+50.5,calc_gear1!O656*5+50.5))</f>
        <v>50.5</v>
      </c>
    </row>
    <row r="654" spans="1:29">
      <c r="A654" s="7">
        <v>653</v>
      </c>
      <c r="B654" s="7">
        <v>53</v>
      </c>
      <c r="F654" s="7">
        <v>53</v>
      </c>
      <c r="G654" s="92" t="b">
        <v>0</v>
      </c>
      <c r="H654" s="69" t="b">
        <v>0</v>
      </c>
      <c r="I654" s="93" t="b">
        <v>1</v>
      </c>
      <c r="K654" s="92" t="b">
        <v>0</v>
      </c>
      <c r="L654" s="69" t="b">
        <v>0</v>
      </c>
      <c r="M654" s="93" t="b">
        <v>1</v>
      </c>
      <c r="N654" s="7">
        <v>53</v>
      </c>
      <c r="O654" s="7" t="b">
        <f t="shared" si="130"/>
        <v>0</v>
      </c>
      <c r="P654" s="7" t="b">
        <f t="shared" si="131"/>
        <v>0</v>
      </c>
      <c r="Q654" s="7" t="b">
        <f t="shared" si="132"/>
        <v>1</v>
      </c>
      <c r="S654" s="7" t="b">
        <f t="shared" si="133"/>
        <v>0</v>
      </c>
      <c r="T654" s="7" t="b">
        <f t="shared" si="134"/>
        <v>0</v>
      </c>
      <c r="U654" s="7" t="b">
        <f t="shared" si="135"/>
        <v>1</v>
      </c>
      <c r="W654" s="7">
        <f t="shared" si="136"/>
        <v>653</v>
      </c>
      <c r="X654" s="7">
        <f>'v-t_chart'!C654</f>
        <v>37.9</v>
      </c>
      <c r="Y654" s="7">
        <f t="shared" si="137"/>
        <v>100</v>
      </c>
      <c r="Z654" s="7">
        <f t="shared" si="138"/>
        <v>110</v>
      </c>
      <c r="AA654" s="7">
        <f t="shared" si="139"/>
        <v>95</v>
      </c>
      <c r="AB654" s="7">
        <f ca="1">calc_gear1!AS657*5+50</f>
        <v>55</v>
      </c>
      <c r="AC654" s="7">
        <f ca="1">IF(AND(calc_gear1!AT657=-1,calc_gear1!Z657=1),calc_gear1!AS657*5+50.5,IF(AND(calc_gear1!Y657=0,AB653-AC653=-0.5),calc_gear1!AS657*5+50.5,calc_gear1!O657*5+50.5))</f>
        <v>50.5</v>
      </c>
    </row>
    <row r="655" spans="1:29">
      <c r="A655" s="7">
        <v>654</v>
      </c>
      <c r="B655" s="7">
        <v>54</v>
      </c>
      <c r="F655" s="7">
        <v>54</v>
      </c>
      <c r="G655" s="92" t="b">
        <v>0</v>
      </c>
      <c r="H655" s="69" t="b">
        <v>0</v>
      </c>
      <c r="I655" s="93" t="b">
        <v>1</v>
      </c>
      <c r="K655" s="92" t="b">
        <v>0</v>
      </c>
      <c r="L655" s="69" t="b">
        <v>0</v>
      </c>
      <c r="M655" s="93" t="b">
        <v>1</v>
      </c>
      <c r="N655" s="7">
        <v>54</v>
      </c>
      <c r="O655" s="7" t="b">
        <f t="shared" si="130"/>
        <v>0</v>
      </c>
      <c r="P655" s="7" t="b">
        <f t="shared" si="131"/>
        <v>0</v>
      </c>
      <c r="Q655" s="7" t="b">
        <f t="shared" si="132"/>
        <v>1</v>
      </c>
      <c r="S655" s="7" t="b">
        <f t="shared" si="133"/>
        <v>0</v>
      </c>
      <c r="T655" s="7" t="b">
        <f t="shared" si="134"/>
        <v>0</v>
      </c>
      <c r="U655" s="7" t="b">
        <f t="shared" si="135"/>
        <v>1</v>
      </c>
      <c r="W655" s="7">
        <f t="shared" si="136"/>
        <v>654</v>
      </c>
      <c r="X655" s="7">
        <f>'v-t_chart'!C655</f>
        <v>36.700000000000003</v>
      </c>
      <c r="Y655" s="7">
        <f t="shared" si="137"/>
        <v>100</v>
      </c>
      <c r="Z655" s="7">
        <f t="shared" si="138"/>
        <v>110</v>
      </c>
      <c r="AA655" s="7">
        <f t="shared" si="139"/>
        <v>95</v>
      </c>
      <c r="AB655" s="7">
        <f ca="1">calc_gear1!AS658*5+50</f>
        <v>55</v>
      </c>
      <c r="AC655" s="7">
        <f ca="1">IF(AND(calc_gear1!AT658=-1,calc_gear1!Z658=1),calc_gear1!AS658*5+50.5,IF(AND(calc_gear1!Y658=0,AB654-AC654=-0.5),calc_gear1!AS658*5+50.5,calc_gear1!O658*5+50.5))</f>
        <v>50.5</v>
      </c>
    </row>
    <row r="656" spans="1:29">
      <c r="A656" s="7">
        <v>655</v>
      </c>
      <c r="B656" s="7">
        <v>55</v>
      </c>
      <c r="F656" s="7">
        <v>55</v>
      </c>
      <c r="G656" s="92" t="b">
        <v>0</v>
      </c>
      <c r="H656" s="69" t="b">
        <v>0</v>
      </c>
      <c r="I656" s="93" t="b">
        <v>1</v>
      </c>
      <c r="K656" s="92" t="b">
        <v>0</v>
      </c>
      <c r="L656" s="69" t="b">
        <v>0</v>
      </c>
      <c r="M656" s="93" t="b">
        <v>1</v>
      </c>
      <c r="N656" s="7">
        <v>55</v>
      </c>
      <c r="O656" s="7" t="b">
        <f t="shared" si="130"/>
        <v>0</v>
      </c>
      <c r="P656" s="7" t="b">
        <f t="shared" si="131"/>
        <v>0</v>
      </c>
      <c r="Q656" s="7" t="b">
        <f t="shared" si="132"/>
        <v>1</v>
      </c>
      <c r="S656" s="7" t="b">
        <f t="shared" si="133"/>
        <v>0</v>
      </c>
      <c r="T656" s="7" t="b">
        <f t="shared" si="134"/>
        <v>0</v>
      </c>
      <c r="U656" s="7" t="b">
        <f t="shared" si="135"/>
        <v>1</v>
      </c>
      <c r="W656" s="7">
        <f t="shared" si="136"/>
        <v>655</v>
      </c>
      <c r="X656" s="7">
        <f>'v-t_chart'!C656</f>
        <v>35.1</v>
      </c>
      <c r="Y656" s="7">
        <f t="shared" si="137"/>
        <v>100</v>
      </c>
      <c r="Z656" s="7">
        <f t="shared" si="138"/>
        <v>110</v>
      </c>
      <c r="AA656" s="7">
        <f t="shared" si="139"/>
        <v>95</v>
      </c>
      <c r="AB656" s="7">
        <f ca="1">calc_gear1!AS659*5+50</f>
        <v>55</v>
      </c>
      <c r="AC656" s="7">
        <f ca="1">IF(AND(calc_gear1!AT659=-1,calc_gear1!Z659=1),calc_gear1!AS659*5+50.5,IF(AND(calc_gear1!Y659=0,AB655-AC655=-0.5),calc_gear1!AS659*5+50.5,calc_gear1!O659*5+50.5))</f>
        <v>50.5</v>
      </c>
    </row>
    <row r="657" spans="1:29">
      <c r="A657" s="7">
        <v>656</v>
      </c>
      <c r="B657" s="7">
        <v>56</v>
      </c>
      <c r="F657" s="7">
        <v>56</v>
      </c>
      <c r="G657" s="92" t="b">
        <v>0</v>
      </c>
      <c r="H657" s="69" t="b">
        <v>0</v>
      </c>
      <c r="I657" s="93" t="b">
        <v>1</v>
      </c>
      <c r="K657" s="92" t="b">
        <v>0</v>
      </c>
      <c r="L657" s="69" t="b">
        <v>0</v>
      </c>
      <c r="M657" s="93" t="b">
        <v>1</v>
      </c>
      <c r="N657" s="7">
        <v>56</v>
      </c>
      <c r="O657" s="7" t="b">
        <f t="shared" si="130"/>
        <v>0</v>
      </c>
      <c r="P657" s="7" t="b">
        <f t="shared" si="131"/>
        <v>0</v>
      </c>
      <c r="Q657" s="7" t="b">
        <f t="shared" si="132"/>
        <v>1</v>
      </c>
      <c r="S657" s="7" t="b">
        <f t="shared" si="133"/>
        <v>0</v>
      </c>
      <c r="T657" s="7" t="b">
        <f t="shared" si="134"/>
        <v>0</v>
      </c>
      <c r="U657" s="7" t="b">
        <f t="shared" si="135"/>
        <v>1</v>
      </c>
      <c r="W657" s="7">
        <f t="shared" si="136"/>
        <v>656</v>
      </c>
      <c r="X657" s="7">
        <f>'v-t_chart'!C657</f>
        <v>32.9</v>
      </c>
      <c r="Y657" s="7">
        <f t="shared" si="137"/>
        <v>100</v>
      </c>
      <c r="Z657" s="7">
        <f t="shared" si="138"/>
        <v>110</v>
      </c>
      <c r="AA657" s="7">
        <f t="shared" si="139"/>
        <v>95</v>
      </c>
      <c r="AB657" s="7">
        <f ca="1">calc_gear1!AS660*5+50</f>
        <v>55</v>
      </c>
      <c r="AC657" s="7">
        <f ca="1">IF(AND(calc_gear1!AT660=-1,calc_gear1!Z660=1),calc_gear1!AS660*5+50.5,IF(AND(calc_gear1!Y660=0,AB656-AC656=-0.5),calc_gear1!AS660*5+50.5,calc_gear1!O660*5+50.5))</f>
        <v>50.5</v>
      </c>
    </row>
    <row r="658" spans="1:29">
      <c r="A658" s="7">
        <v>657</v>
      </c>
      <c r="B658" s="7">
        <v>57</v>
      </c>
      <c r="F658" s="7">
        <v>57</v>
      </c>
      <c r="G658" s="92" t="b">
        <v>0</v>
      </c>
      <c r="H658" s="69" t="b">
        <v>0</v>
      </c>
      <c r="I658" s="93" t="b">
        <v>1</v>
      </c>
      <c r="K658" s="92" t="b">
        <v>0</v>
      </c>
      <c r="L658" s="69" t="b">
        <v>0</v>
      </c>
      <c r="M658" s="93" t="b">
        <v>1</v>
      </c>
      <c r="N658" s="7">
        <v>57</v>
      </c>
      <c r="O658" s="7" t="b">
        <f t="shared" si="130"/>
        <v>0</v>
      </c>
      <c r="P658" s="7" t="b">
        <f t="shared" si="131"/>
        <v>0</v>
      </c>
      <c r="Q658" s="7" t="b">
        <f t="shared" si="132"/>
        <v>1</v>
      </c>
      <c r="S658" s="7" t="b">
        <f t="shared" si="133"/>
        <v>0</v>
      </c>
      <c r="T658" s="7" t="b">
        <f t="shared" si="134"/>
        <v>0</v>
      </c>
      <c r="U658" s="7" t="b">
        <f t="shared" si="135"/>
        <v>1</v>
      </c>
      <c r="W658" s="7">
        <f t="shared" si="136"/>
        <v>657</v>
      </c>
      <c r="X658" s="7">
        <f>'v-t_chart'!C658</f>
        <v>30.4</v>
      </c>
      <c r="Y658" s="7">
        <f t="shared" si="137"/>
        <v>100</v>
      </c>
      <c r="Z658" s="7">
        <f t="shared" si="138"/>
        <v>110</v>
      </c>
      <c r="AA658" s="7">
        <f t="shared" si="139"/>
        <v>95</v>
      </c>
      <c r="AB658" s="7">
        <f ca="1">calc_gear1!AS661*5+50</f>
        <v>55</v>
      </c>
      <c r="AC658" s="7">
        <f ca="1">IF(AND(calc_gear1!AT661=-1,calc_gear1!Z661=1),calc_gear1!AS661*5+50.5,IF(AND(calc_gear1!Y661=0,AB657-AC657=-0.5),calc_gear1!AS661*5+50.5,calc_gear1!O661*5+50.5))</f>
        <v>50.5</v>
      </c>
    </row>
    <row r="659" spans="1:29">
      <c r="A659" s="7">
        <v>658</v>
      </c>
      <c r="B659" s="7">
        <v>58</v>
      </c>
      <c r="F659" s="7">
        <v>58</v>
      </c>
      <c r="G659" s="92" t="b">
        <v>0</v>
      </c>
      <c r="H659" s="69" t="b">
        <v>0</v>
      </c>
      <c r="I659" s="93" t="b">
        <v>1</v>
      </c>
      <c r="K659" s="92" t="b">
        <v>0</v>
      </c>
      <c r="L659" s="69" t="b">
        <v>0</v>
      </c>
      <c r="M659" s="93" t="b">
        <v>1</v>
      </c>
      <c r="N659" s="7">
        <v>58</v>
      </c>
      <c r="O659" s="7" t="b">
        <f t="shared" si="130"/>
        <v>0</v>
      </c>
      <c r="P659" s="7" t="b">
        <f t="shared" si="131"/>
        <v>0</v>
      </c>
      <c r="Q659" s="7" t="b">
        <f t="shared" si="132"/>
        <v>1</v>
      </c>
      <c r="S659" s="7" t="b">
        <f t="shared" si="133"/>
        <v>0</v>
      </c>
      <c r="T659" s="7" t="b">
        <f t="shared" si="134"/>
        <v>0</v>
      </c>
      <c r="U659" s="7" t="b">
        <f t="shared" si="135"/>
        <v>1</v>
      </c>
      <c r="W659" s="7">
        <f t="shared" si="136"/>
        <v>658</v>
      </c>
      <c r="X659" s="7">
        <f>'v-t_chart'!C659</f>
        <v>28</v>
      </c>
      <c r="Y659" s="7">
        <f t="shared" si="137"/>
        <v>100</v>
      </c>
      <c r="Z659" s="7">
        <f t="shared" si="138"/>
        <v>110</v>
      </c>
      <c r="AA659" s="7">
        <f t="shared" si="139"/>
        <v>95</v>
      </c>
      <c r="AB659" s="7">
        <f ca="1">calc_gear1!AS662*5+50</f>
        <v>55</v>
      </c>
      <c r="AC659" s="7">
        <f ca="1">IF(AND(calc_gear1!AT662=-1,calc_gear1!Z662=1),calc_gear1!AS662*5+50.5,IF(AND(calc_gear1!Y662=0,AB658-AC658=-0.5),calc_gear1!AS662*5+50.5,calc_gear1!O662*5+50.5))</f>
        <v>50.5</v>
      </c>
    </row>
    <row r="660" spans="1:29">
      <c r="A660" s="7">
        <v>659</v>
      </c>
      <c r="B660" s="7">
        <v>59</v>
      </c>
      <c r="F660" s="7">
        <v>59</v>
      </c>
      <c r="G660" s="92" t="b">
        <v>0</v>
      </c>
      <c r="H660" s="69" t="b">
        <v>0</v>
      </c>
      <c r="I660" s="93" t="b">
        <v>1</v>
      </c>
      <c r="K660" s="92" t="b">
        <v>0</v>
      </c>
      <c r="L660" s="69" t="b">
        <v>0</v>
      </c>
      <c r="M660" s="93" t="b">
        <v>1</v>
      </c>
      <c r="N660" s="7">
        <v>59</v>
      </c>
      <c r="O660" s="7" t="b">
        <f t="shared" si="130"/>
        <v>0</v>
      </c>
      <c r="P660" s="7" t="b">
        <f t="shared" si="131"/>
        <v>0</v>
      </c>
      <c r="Q660" s="7" t="b">
        <f t="shared" si="132"/>
        <v>1</v>
      </c>
      <c r="S660" s="7" t="b">
        <f t="shared" si="133"/>
        <v>0</v>
      </c>
      <c r="T660" s="7" t="b">
        <f t="shared" si="134"/>
        <v>0</v>
      </c>
      <c r="U660" s="7" t="b">
        <f t="shared" si="135"/>
        <v>1</v>
      </c>
      <c r="W660" s="7">
        <f t="shared" si="136"/>
        <v>659</v>
      </c>
      <c r="X660" s="7">
        <f>'v-t_chart'!C660</f>
        <v>25.9</v>
      </c>
      <c r="Y660" s="7">
        <f t="shared" si="137"/>
        <v>100</v>
      </c>
      <c r="Z660" s="7">
        <f t="shared" si="138"/>
        <v>110</v>
      </c>
      <c r="AA660" s="7">
        <f t="shared" si="139"/>
        <v>95</v>
      </c>
      <c r="AB660" s="7">
        <f ca="1">calc_gear1!AS663*5+50</f>
        <v>55</v>
      </c>
      <c r="AC660" s="7">
        <f ca="1">IF(AND(calc_gear1!AT663=-1,calc_gear1!Z663=1),calc_gear1!AS663*5+50.5,IF(AND(calc_gear1!Y663=0,AB659-AC659=-0.5),calc_gear1!AS663*5+50.5,calc_gear1!O663*5+50.5))</f>
        <v>50.5</v>
      </c>
    </row>
    <row r="661" spans="1:29">
      <c r="A661" s="7">
        <v>660</v>
      </c>
      <c r="B661" s="7">
        <v>60</v>
      </c>
      <c r="F661" s="7">
        <v>60</v>
      </c>
      <c r="G661" s="92" t="b">
        <v>0</v>
      </c>
      <c r="H661" s="69" t="b">
        <v>0</v>
      </c>
      <c r="I661" s="93" t="b">
        <v>1</v>
      </c>
      <c r="K661" s="92" t="b">
        <v>0</v>
      </c>
      <c r="L661" s="69" t="b">
        <v>0</v>
      </c>
      <c r="M661" s="93" t="b">
        <v>1</v>
      </c>
      <c r="N661" s="7">
        <v>60</v>
      </c>
      <c r="O661" s="7" t="b">
        <f t="shared" si="130"/>
        <v>0</v>
      </c>
      <c r="P661" s="7" t="b">
        <f t="shared" si="131"/>
        <v>0</v>
      </c>
      <c r="Q661" s="7" t="b">
        <f t="shared" si="132"/>
        <v>1</v>
      </c>
      <c r="S661" s="7" t="b">
        <f t="shared" si="133"/>
        <v>0</v>
      </c>
      <c r="T661" s="7" t="b">
        <f t="shared" si="134"/>
        <v>0</v>
      </c>
      <c r="U661" s="7" t="b">
        <f t="shared" si="135"/>
        <v>1</v>
      </c>
      <c r="W661" s="7">
        <f t="shared" si="136"/>
        <v>660</v>
      </c>
      <c r="X661" s="7">
        <f>'v-t_chart'!C661</f>
        <v>24.4</v>
      </c>
      <c r="Y661" s="7">
        <f t="shared" si="137"/>
        <v>100</v>
      </c>
      <c r="Z661" s="7">
        <f t="shared" si="138"/>
        <v>110</v>
      </c>
      <c r="AA661" s="7">
        <f t="shared" si="139"/>
        <v>95</v>
      </c>
      <c r="AB661" s="7">
        <f ca="1">calc_gear1!AS664*5+50</f>
        <v>55</v>
      </c>
      <c r="AC661" s="7">
        <f ca="1">IF(AND(calc_gear1!AT664=-1,calc_gear1!Z664=1),calc_gear1!AS664*5+50.5,IF(AND(calc_gear1!Y664=0,AB660-AC660=-0.5),calc_gear1!AS664*5+50.5,calc_gear1!O664*5+50.5))</f>
        <v>50.5</v>
      </c>
    </row>
    <row r="662" spans="1:29">
      <c r="A662" s="7">
        <v>661</v>
      </c>
      <c r="B662" s="7">
        <v>61</v>
      </c>
      <c r="F662" s="7">
        <v>61</v>
      </c>
      <c r="G662" s="92" t="b">
        <v>1</v>
      </c>
      <c r="H662" s="69" t="b">
        <v>0</v>
      </c>
      <c r="I662" s="93" t="b">
        <v>0</v>
      </c>
      <c r="K662" s="92" t="b">
        <v>1</v>
      </c>
      <c r="L662" s="69" t="b">
        <v>0</v>
      </c>
      <c r="M662" s="93" t="b">
        <v>0</v>
      </c>
      <c r="N662" s="7">
        <v>61</v>
      </c>
      <c r="O662" s="7" t="b">
        <f t="shared" si="130"/>
        <v>1</v>
      </c>
      <c r="P662" s="7" t="b">
        <f t="shared" si="131"/>
        <v>0</v>
      </c>
      <c r="Q662" s="7" t="b">
        <f t="shared" si="132"/>
        <v>0</v>
      </c>
      <c r="S662" s="7" t="b">
        <f t="shared" si="133"/>
        <v>1</v>
      </c>
      <c r="T662" s="7" t="b">
        <f t="shared" si="134"/>
        <v>0</v>
      </c>
      <c r="U662" s="7" t="b">
        <f t="shared" si="135"/>
        <v>0</v>
      </c>
      <c r="W662" s="7">
        <f t="shared" si="136"/>
        <v>661</v>
      </c>
      <c r="X662" s="7">
        <f>'v-t_chart'!C662</f>
        <v>23.7</v>
      </c>
      <c r="Y662" s="7">
        <f t="shared" si="137"/>
        <v>105</v>
      </c>
      <c r="Z662" s="7">
        <f t="shared" si="138"/>
        <v>110</v>
      </c>
      <c r="AA662" s="7">
        <f t="shared" si="139"/>
        <v>90</v>
      </c>
      <c r="AB662" s="7">
        <f ca="1">calc_gear1!AS665*5+50</f>
        <v>55</v>
      </c>
      <c r="AC662" s="7">
        <f ca="1">IF(AND(calc_gear1!AT665=-1,calc_gear1!Z665=1),calc_gear1!AS665*5+50.5,IF(AND(calc_gear1!Y665=0,AB661-AC661=-0.5),calc_gear1!AS665*5+50.5,calc_gear1!O665*5+50.5))</f>
        <v>50.5</v>
      </c>
    </row>
    <row r="663" spans="1:29">
      <c r="A663" s="7">
        <v>662</v>
      </c>
      <c r="B663" s="7">
        <v>62</v>
      </c>
      <c r="F663" s="7">
        <v>62</v>
      </c>
      <c r="G663" s="92" t="b">
        <v>1</v>
      </c>
      <c r="H663" s="69" t="b">
        <v>0</v>
      </c>
      <c r="I663" s="93" t="b">
        <v>0</v>
      </c>
      <c r="K663" s="92" t="b">
        <v>1</v>
      </c>
      <c r="L663" s="69" t="b">
        <v>0</v>
      </c>
      <c r="M663" s="93" t="b">
        <v>0</v>
      </c>
      <c r="N663" s="7">
        <v>62</v>
      </c>
      <c r="O663" s="7" t="b">
        <f t="shared" si="130"/>
        <v>1</v>
      </c>
      <c r="P663" s="7" t="b">
        <f t="shared" si="131"/>
        <v>0</v>
      </c>
      <c r="Q663" s="7" t="b">
        <f t="shared" si="132"/>
        <v>0</v>
      </c>
      <c r="S663" s="7" t="b">
        <f t="shared" si="133"/>
        <v>1</v>
      </c>
      <c r="T663" s="7" t="b">
        <f t="shared" si="134"/>
        <v>0</v>
      </c>
      <c r="U663" s="7" t="b">
        <f t="shared" si="135"/>
        <v>0</v>
      </c>
      <c r="W663" s="7">
        <f t="shared" si="136"/>
        <v>662</v>
      </c>
      <c r="X663" s="7">
        <f>'v-t_chart'!C663</f>
        <v>23.8</v>
      </c>
      <c r="Y663" s="7">
        <f t="shared" si="137"/>
        <v>105</v>
      </c>
      <c r="Z663" s="7">
        <f t="shared" si="138"/>
        <v>110</v>
      </c>
      <c r="AA663" s="7">
        <f t="shared" si="139"/>
        <v>90</v>
      </c>
      <c r="AB663" s="7">
        <f ca="1">calc_gear1!AS666*5+50</f>
        <v>55</v>
      </c>
      <c r="AC663" s="7">
        <f ca="1">IF(AND(calc_gear1!AT666=-1,calc_gear1!Z666=1),calc_gear1!AS666*5+50.5,IF(AND(calc_gear1!Y666=0,AB662-AC662=-0.5),calc_gear1!AS666*5+50.5,calc_gear1!O666*5+50.5))</f>
        <v>50.5</v>
      </c>
    </row>
    <row r="664" spans="1:29">
      <c r="A664" s="7">
        <v>663</v>
      </c>
      <c r="B664" s="7">
        <v>63</v>
      </c>
      <c r="F664" s="7">
        <v>63</v>
      </c>
      <c r="G664" s="92" t="b">
        <v>1</v>
      </c>
      <c r="H664" s="69" t="b">
        <v>0</v>
      </c>
      <c r="I664" s="93" t="b">
        <v>0</v>
      </c>
      <c r="K664" s="92" t="b">
        <v>1</v>
      </c>
      <c r="L664" s="69" t="b">
        <v>0</v>
      </c>
      <c r="M664" s="93" t="b">
        <v>0</v>
      </c>
      <c r="N664" s="7">
        <v>63</v>
      </c>
      <c r="O664" s="7" t="b">
        <f t="shared" si="130"/>
        <v>1</v>
      </c>
      <c r="P664" s="7" t="b">
        <f t="shared" si="131"/>
        <v>0</v>
      </c>
      <c r="Q664" s="7" t="b">
        <f t="shared" si="132"/>
        <v>0</v>
      </c>
      <c r="S664" s="7" t="b">
        <f t="shared" si="133"/>
        <v>1</v>
      </c>
      <c r="T664" s="7" t="b">
        <f t="shared" si="134"/>
        <v>0</v>
      </c>
      <c r="U664" s="7" t="b">
        <f t="shared" si="135"/>
        <v>0</v>
      </c>
      <c r="W664" s="7">
        <f t="shared" si="136"/>
        <v>663</v>
      </c>
      <c r="X664" s="7">
        <f>'v-t_chart'!C664</f>
        <v>25</v>
      </c>
      <c r="Y664" s="7">
        <f t="shared" si="137"/>
        <v>105</v>
      </c>
      <c r="Z664" s="7">
        <f t="shared" si="138"/>
        <v>110</v>
      </c>
      <c r="AA664" s="7">
        <f t="shared" si="139"/>
        <v>90</v>
      </c>
      <c r="AB664" s="7">
        <f ca="1">calc_gear1!AS667*5+50</f>
        <v>55</v>
      </c>
      <c r="AC664" s="7">
        <f ca="1">IF(AND(calc_gear1!AT667=-1,calc_gear1!Z667=1),calc_gear1!AS667*5+50.5,IF(AND(calc_gear1!Y667=0,AB663-AC663=-0.5),calc_gear1!AS667*5+50.5,calc_gear1!O667*5+50.5))</f>
        <v>50.5</v>
      </c>
    </row>
    <row r="665" spans="1:29">
      <c r="A665" s="7">
        <v>664</v>
      </c>
      <c r="B665" s="7">
        <v>64</v>
      </c>
      <c r="F665" s="7">
        <v>64</v>
      </c>
      <c r="G665" s="92" t="b">
        <v>1</v>
      </c>
      <c r="H665" s="69" t="b">
        <v>0</v>
      </c>
      <c r="I665" s="93" t="b">
        <v>0</v>
      </c>
      <c r="K665" s="92" t="b">
        <v>1</v>
      </c>
      <c r="L665" s="69" t="b">
        <v>0</v>
      </c>
      <c r="M665" s="93" t="b">
        <v>0</v>
      </c>
      <c r="N665" s="7">
        <v>64</v>
      </c>
      <c r="O665" s="7" t="b">
        <f t="shared" si="130"/>
        <v>1</v>
      </c>
      <c r="P665" s="7" t="b">
        <f t="shared" si="131"/>
        <v>0</v>
      </c>
      <c r="Q665" s="7" t="b">
        <f t="shared" si="132"/>
        <v>0</v>
      </c>
      <c r="S665" s="7" t="b">
        <f t="shared" si="133"/>
        <v>1</v>
      </c>
      <c r="T665" s="7" t="b">
        <f t="shared" si="134"/>
        <v>0</v>
      </c>
      <c r="U665" s="7" t="b">
        <f t="shared" si="135"/>
        <v>0</v>
      </c>
      <c r="W665" s="7">
        <f t="shared" si="136"/>
        <v>664</v>
      </c>
      <c r="X665" s="7">
        <f>'v-t_chart'!C665</f>
        <v>27.3</v>
      </c>
      <c r="Y665" s="7">
        <f t="shared" si="137"/>
        <v>105</v>
      </c>
      <c r="Z665" s="7">
        <f t="shared" si="138"/>
        <v>110</v>
      </c>
      <c r="AA665" s="7">
        <f t="shared" si="139"/>
        <v>90</v>
      </c>
      <c r="AB665" s="7">
        <f ca="1">calc_gear1!AS668*5+50</f>
        <v>55</v>
      </c>
      <c r="AC665" s="7">
        <f ca="1">IF(AND(calc_gear1!AT668=-1,calc_gear1!Z668=1),calc_gear1!AS668*5+50.5,IF(AND(calc_gear1!Y668=0,AB664-AC664=-0.5),calc_gear1!AS668*5+50.5,calc_gear1!O668*5+50.5))</f>
        <v>50.5</v>
      </c>
    </row>
    <row r="666" spans="1:29">
      <c r="A666" s="7">
        <v>665</v>
      </c>
      <c r="B666" s="7">
        <v>65</v>
      </c>
      <c r="F666" s="7">
        <v>65</v>
      </c>
      <c r="G666" s="92" t="b">
        <v>1</v>
      </c>
      <c r="H666" s="69" t="b">
        <v>0</v>
      </c>
      <c r="I666" s="93" t="b">
        <v>0</v>
      </c>
      <c r="K666" s="92" t="b">
        <v>1</v>
      </c>
      <c r="L666" s="69" t="b">
        <v>0</v>
      </c>
      <c r="M666" s="93" t="b">
        <v>0</v>
      </c>
      <c r="N666" s="7">
        <v>65</v>
      </c>
      <c r="O666" s="7" t="b">
        <f t="shared" si="130"/>
        <v>1</v>
      </c>
      <c r="P666" s="7" t="b">
        <f t="shared" si="131"/>
        <v>0</v>
      </c>
      <c r="Q666" s="7" t="b">
        <f t="shared" si="132"/>
        <v>0</v>
      </c>
      <c r="S666" s="7" t="b">
        <f t="shared" si="133"/>
        <v>1</v>
      </c>
      <c r="T666" s="7" t="b">
        <f t="shared" si="134"/>
        <v>0</v>
      </c>
      <c r="U666" s="7" t="b">
        <f t="shared" si="135"/>
        <v>0</v>
      </c>
      <c r="W666" s="7">
        <f t="shared" si="136"/>
        <v>665</v>
      </c>
      <c r="X666" s="7">
        <f>'v-t_chart'!C666</f>
        <v>30.4</v>
      </c>
      <c r="Y666" s="7">
        <f t="shared" si="137"/>
        <v>105</v>
      </c>
      <c r="Z666" s="7">
        <f t="shared" si="138"/>
        <v>110</v>
      </c>
      <c r="AA666" s="7">
        <f t="shared" si="139"/>
        <v>90</v>
      </c>
      <c r="AB666" s="7">
        <f ca="1">calc_gear1!AS669*5+50</f>
        <v>55</v>
      </c>
      <c r="AC666" s="7">
        <f ca="1">IF(AND(calc_gear1!AT669=-1,calc_gear1!Z669=1),calc_gear1!AS669*5+50.5,IF(AND(calc_gear1!Y669=0,AB665-AC665=-0.5),calc_gear1!AS669*5+50.5,calc_gear1!O669*5+50.5))</f>
        <v>50.5</v>
      </c>
    </row>
    <row r="667" spans="1:29">
      <c r="A667" s="7">
        <v>666</v>
      </c>
      <c r="B667" s="7">
        <v>66</v>
      </c>
      <c r="F667" s="7">
        <v>66</v>
      </c>
      <c r="G667" s="92" t="b">
        <v>1</v>
      </c>
      <c r="H667" s="69" t="b">
        <v>0</v>
      </c>
      <c r="I667" s="93" t="b">
        <v>0</v>
      </c>
      <c r="K667" s="92" t="b">
        <v>1</v>
      </c>
      <c r="L667" s="69" t="b">
        <v>0</v>
      </c>
      <c r="M667" s="93" t="b">
        <v>0</v>
      </c>
      <c r="N667" s="7">
        <v>66</v>
      </c>
      <c r="O667" s="7" t="b">
        <f t="shared" ref="O667:O730" si="140">K667</f>
        <v>1</v>
      </c>
      <c r="P667" s="7" t="b">
        <f t="shared" ref="P667:P730" si="141">L667</f>
        <v>0</v>
      </c>
      <c r="Q667" s="7" t="b">
        <f t="shared" ref="Q667:Q730" si="142">M667</f>
        <v>0</v>
      </c>
      <c r="S667" s="7" t="b">
        <f t="shared" ref="S667:S730" si="143">K667</f>
        <v>1</v>
      </c>
      <c r="T667" s="7" t="b">
        <f t="shared" ref="T667:T730" si="144">L667</f>
        <v>0</v>
      </c>
      <c r="U667" s="7" t="b">
        <f t="shared" ref="U667:U730" si="145">M667</f>
        <v>0</v>
      </c>
      <c r="W667" s="7">
        <f t="shared" si="136"/>
        <v>666</v>
      </c>
      <c r="X667" s="7">
        <f>'v-t_chart'!C667</f>
        <v>33.9</v>
      </c>
      <c r="Y667" s="7">
        <f t="shared" si="137"/>
        <v>105</v>
      </c>
      <c r="Z667" s="7">
        <f t="shared" si="138"/>
        <v>110</v>
      </c>
      <c r="AA667" s="7">
        <f t="shared" si="139"/>
        <v>90</v>
      </c>
      <c r="AB667" s="7">
        <f ca="1">calc_gear1!AS670*5+50</f>
        <v>55</v>
      </c>
      <c r="AC667" s="7">
        <f ca="1">IF(AND(calc_gear1!AT670=-1,calc_gear1!Z670=1),calc_gear1!AS670*5+50.5,IF(AND(calc_gear1!Y670=0,AB666-AC666=-0.5),calc_gear1!AS670*5+50.5,calc_gear1!O670*5+50.5))</f>
        <v>50.5</v>
      </c>
    </row>
    <row r="668" spans="1:29">
      <c r="A668" s="7">
        <v>667</v>
      </c>
      <c r="B668" s="7">
        <v>67</v>
      </c>
      <c r="F668" s="7">
        <v>67</v>
      </c>
      <c r="G668" s="92" t="b">
        <v>1</v>
      </c>
      <c r="H668" s="69" t="b">
        <v>0</v>
      </c>
      <c r="I668" s="93" t="b">
        <v>0</v>
      </c>
      <c r="K668" s="92" t="b">
        <v>1</v>
      </c>
      <c r="L668" s="69" t="b">
        <v>0</v>
      </c>
      <c r="M668" s="93" t="b">
        <v>0</v>
      </c>
      <c r="N668" s="7">
        <v>67</v>
      </c>
      <c r="O668" s="7" t="b">
        <f t="shared" si="140"/>
        <v>1</v>
      </c>
      <c r="P668" s="7" t="b">
        <f t="shared" si="141"/>
        <v>0</v>
      </c>
      <c r="Q668" s="7" t="b">
        <f t="shared" si="142"/>
        <v>0</v>
      </c>
      <c r="S668" s="7" t="b">
        <f t="shared" si="143"/>
        <v>1</v>
      </c>
      <c r="T668" s="7" t="b">
        <f t="shared" si="144"/>
        <v>0</v>
      </c>
      <c r="U668" s="7" t="b">
        <f t="shared" si="145"/>
        <v>0</v>
      </c>
      <c r="W668" s="7">
        <f t="shared" si="136"/>
        <v>667</v>
      </c>
      <c r="X668" s="7">
        <f>'v-t_chart'!C668</f>
        <v>37.299999999999997</v>
      </c>
      <c r="Y668" s="7">
        <f t="shared" si="137"/>
        <v>105</v>
      </c>
      <c r="Z668" s="7">
        <f t="shared" si="138"/>
        <v>110</v>
      </c>
      <c r="AA668" s="7">
        <f t="shared" si="139"/>
        <v>90</v>
      </c>
      <c r="AB668" s="7">
        <f ca="1">calc_gear1!AS671*5+50</f>
        <v>55</v>
      </c>
      <c r="AC668" s="7">
        <f ca="1">IF(AND(calc_gear1!AT671=-1,calc_gear1!Z671=1),calc_gear1!AS671*5+50.5,IF(AND(calc_gear1!Y671=0,AB667-AC667=-0.5),calc_gear1!AS671*5+50.5,calc_gear1!O671*5+50.5))</f>
        <v>50.5</v>
      </c>
    </row>
    <row r="669" spans="1:29">
      <c r="A669" s="7">
        <v>668</v>
      </c>
      <c r="B669" s="7">
        <v>68</v>
      </c>
      <c r="F669" s="7">
        <v>68</v>
      </c>
      <c r="G669" s="92" t="b">
        <v>0</v>
      </c>
      <c r="H669" s="69" t="b">
        <v>0</v>
      </c>
      <c r="I669" s="93" t="b">
        <v>1</v>
      </c>
      <c r="K669" s="92" t="b">
        <v>1</v>
      </c>
      <c r="L669" s="69" t="b">
        <v>0</v>
      </c>
      <c r="M669" s="93" t="b">
        <v>0</v>
      </c>
      <c r="N669" s="7">
        <v>68</v>
      </c>
      <c r="O669" s="7" t="b">
        <f t="shared" si="140"/>
        <v>1</v>
      </c>
      <c r="P669" s="7" t="b">
        <f t="shared" si="141"/>
        <v>0</v>
      </c>
      <c r="Q669" s="7" t="b">
        <f t="shared" si="142"/>
        <v>0</v>
      </c>
      <c r="S669" s="7" t="b">
        <f t="shared" si="143"/>
        <v>1</v>
      </c>
      <c r="T669" s="7" t="b">
        <f t="shared" si="144"/>
        <v>0</v>
      </c>
      <c r="U669" s="7" t="b">
        <f t="shared" si="145"/>
        <v>0</v>
      </c>
      <c r="W669" s="7">
        <f t="shared" si="136"/>
        <v>668</v>
      </c>
      <c r="X669" s="7">
        <f>'v-t_chart'!C669</f>
        <v>39.799999999999997</v>
      </c>
      <c r="Y669" s="7">
        <f t="shared" si="137"/>
        <v>105</v>
      </c>
      <c r="Z669" s="7">
        <f t="shared" si="138"/>
        <v>110</v>
      </c>
      <c r="AA669" s="7">
        <f t="shared" si="139"/>
        <v>90</v>
      </c>
      <c r="AB669" s="7">
        <f ca="1">calc_gear1!AS672*5+50</f>
        <v>55</v>
      </c>
      <c r="AC669" s="7">
        <f ca="1">IF(AND(calc_gear1!AT672=-1,calc_gear1!Z672=1),calc_gear1!AS672*5+50.5,IF(AND(calc_gear1!Y672=0,AB668-AC668=-0.5),calc_gear1!AS672*5+50.5,calc_gear1!O672*5+50.5))</f>
        <v>50.5</v>
      </c>
    </row>
    <row r="670" spans="1:29">
      <c r="A670" s="7">
        <v>669</v>
      </c>
      <c r="B670" s="7">
        <v>69</v>
      </c>
      <c r="F670" s="7">
        <v>69</v>
      </c>
      <c r="G670" s="92" t="b">
        <v>0</v>
      </c>
      <c r="H670" s="69" t="b">
        <v>0</v>
      </c>
      <c r="I670" s="93" t="b">
        <v>1</v>
      </c>
      <c r="K670" s="92" t="b">
        <v>0</v>
      </c>
      <c r="L670" s="69" t="b">
        <v>0</v>
      </c>
      <c r="M670" s="93" t="b">
        <v>1</v>
      </c>
      <c r="N670" s="7">
        <v>69</v>
      </c>
      <c r="O670" s="7" t="b">
        <f t="shared" si="140"/>
        <v>0</v>
      </c>
      <c r="P670" s="7" t="b">
        <f t="shared" si="141"/>
        <v>0</v>
      </c>
      <c r="Q670" s="7" t="b">
        <f t="shared" si="142"/>
        <v>1</v>
      </c>
      <c r="S670" s="7" t="b">
        <f t="shared" si="143"/>
        <v>0</v>
      </c>
      <c r="T670" s="7" t="b">
        <f t="shared" si="144"/>
        <v>0</v>
      </c>
      <c r="U670" s="7" t="b">
        <f t="shared" si="145"/>
        <v>1</v>
      </c>
      <c r="W670" s="7">
        <f t="shared" si="136"/>
        <v>669</v>
      </c>
      <c r="X670" s="7">
        <f>'v-t_chart'!C670</f>
        <v>39.5</v>
      </c>
      <c r="Y670" s="7">
        <f t="shared" si="137"/>
        <v>100</v>
      </c>
      <c r="Z670" s="7">
        <f t="shared" si="138"/>
        <v>110</v>
      </c>
      <c r="AA670" s="7">
        <f t="shared" si="139"/>
        <v>95</v>
      </c>
      <c r="AB670" s="7">
        <f ca="1">calc_gear1!AS673*5+50</f>
        <v>55</v>
      </c>
      <c r="AC670" s="7">
        <f ca="1">IF(AND(calc_gear1!AT673=-1,calc_gear1!Z673=1),calc_gear1!AS673*5+50.5,IF(AND(calc_gear1!Y673=0,AB669-AC669=-0.5),calc_gear1!AS673*5+50.5,calc_gear1!O673*5+50.5))</f>
        <v>50.5</v>
      </c>
    </row>
    <row r="671" spans="1:29">
      <c r="A671" s="7">
        <v>670</v>
      </c>
      <c r="B671" s="7">
        <v>70</v>
      </c>
      <c r="F671" s="7">
        <v>70</v>
      </c>
      <c r="G671" s="92" t="b">
        <v>0</v>
      </c>
      <c r="H671" s="69" t="b">
        <v>0</v>
      </c>
      <c r="I671" s="93" t="b">
        <v>1</v>
      </c>
      <c r="K671" s="92" t="b">
        <v>0</v>
      </c>
      <c r="L671" s="69" t="b">
        <v>0</v>
      </c>
      <c r="M671" s="93" t="b">
        <v>1</v>
      </c>
      <c r="N671" s="7">
        <v>70</v>
      </c>
      <c r="O671" s="7" t="b">
        <f t="shared" si="140"/>
        <v>0</v>
      </c>
      <c r="P671" s="7" t="b">
        <f t="shared" si="141"/>
        <v>0</v>
      </c>
      <c r="Q671" s="7" t="b">
        <f t="shared" si="142"/>
        <v>1</v>
      </c>
      <c r="S671" s="7" t="b">
        <f t="shared" si="143"/>
        <v>0</v>
      </c>
      <c r="T671" s="7" t="b">
        <f t="shared" si="144"/>
        <v>0</v>
      </c>
      <c r="U671" s="7" t="b">
        <f t="shared" si="145"/>
        <v>1</v>
      </c>
      <c r="W671" s="7">
        <f t="shared" si="136"/>
        <v>670</v>
      </c>
      <c r="X671" s="7">
        <f>'v-t_chart'!C671</f>
        <v>36.299999999999997</v>
      </c>
      <c r="Y671" s="7">
        <f t="shared" si="137"/>
        <v>100</v>
      </c>
      <c r="Z671" s="7">
        <f t="shared" si="138"/>
        <v>110</v>
      </c>
      <c r="AA671" s="7">
        <f t="shared" si="139"/>
        <v>95</v>
      </c>
      <c r="AB671" s="7">
        <f ca="1">calc_gear1!AS674*5+50</f>
        <v>55</v>
      </c>
      <c r="AC671" s="7">
        <f ca="1">IF(AND(calc_gear1!AT674=-1,calc_gear1!Z674=1),calc_gear1!AS674*5+50.5,IF(AND(calc_gear1!Y674=0,AB670-AC670=-0.5),calc_gear1!AS674*5+50.5,calc_gear1!O674*5+50.5))</f>
        <v>50.5</v>
      </c>
    </row>
    <row r="672" spans="1:29">
      <c r="A672" s="7">
        <v>671</v>
      </c>
      <c r="B672" s="7">
        <v>71</v>
      </c>
      <c r="F672" s="7">
        <v>71</v>
      </c>
      <c r="G672" s="92" t="b">
        <v>0</v>
      </c>
      <c r="H672" s="69" t="b">
        <v>0</v>
      </c>
      <c r="I672" s="93" t="b">
        <v>1</v>
      </c>
      <c r="K672" s="92" t="b">
        <v>0</v>
      </c>
      <c r="L672" s="69" t="b">
        <v>0</v>
      </c>
      <c r="M672" s="93" t="b">
        <v>1</v>
      </c>
      <c r="N672" s="7">
        <v>71</v>
      </c>
      <c r="O672" s="7" t="b">
        <f t="shared" si="140"/>
        <v>0</v>
      </c>
      <c r="P672" s="7" t="b">
        <f t="shared" si="141"/>
        <v>0</v>
      </c>
      <c r="Q672" s="7" t="b">
        <f t="shared" si="142"/>
        <v>1</v>
      </c>
      <c r="S672" s="7" t="b">
        <f t="shared" si="143"/>
        <v>0</v>
      </c>
      <c r="T672" s="7" t="b">
        <f t="shared" si="144"/>
        <v>0</v>
      </c>
      <c r="U672" s="7" t="b">
        <f t="shared" si="145"/>
        <v>1</v>
      </c>
      <c r="W672" s="7">
        <f t="shared" si="136"/>
        <v>671</v>
      </c>
      <c r="X672" s="7">
        <f>'v-t_chart'!C672</f>
        <v>31.4</v>
      </c>
      <c r="Y672" s="7">
        <f t="shared" si="137"/>
        <v>100</v>
      </c>
      <c r="Z672" s="7">
        <f t="shared" si="138"/>
        <v>110</v>
      </c>
      <c r="AA672" s="7">
        <f t="shared" si="139"/>
        <v>95</v>
      </c>
      <c r="AB672" s="7">
        <f ca="1">calc_gear1!AS675*5+50</f>
        <v>55</v>
      </c>
      <c r="AC672" s="7">
        <f ca="1">IF(AND(calc_gear1!AT675=-1,calc_gear1!Z675=1),calc_gear1!AS675*5+50.5,IF(AND(calc_gear1!Y675=0,AB671-AC671=-0.5),calc_gear1!AS675*5+50.5,calc_gear1!O675*5+50.5))</f>
        <v>50.5</v>
      </c>
    </row>
    <row r="673" spans="1:29">
      <c r="A673" s="7">
        <v>672</v>
      </c>
      <c r="B673" s="7">
        <v>72</v>
      </c>
      <c r="F673" s="7">
        <v>72</v>
      </c>
      <c r="G673" s="92" t="b">
        <v>0</v>
      </c>
      <c r="H673" s="69" t="b">
        <v>0</v>
      </c>
      <c r="I673" s="93" t="b">
        <v>1</v>
      </c>
      <c r="K673" s="92" t="b">
        <v>0</v>
      </c>
      <c r="L673" s="69" t="b">
        <v>0</v>
      </c>
      <c r="M673" s="93" t="b">
        <v>1</v>
      </c>
      <c r="N673" s="7">
        <v>72</v>
      </c>
      <c r="O673" s="7" t="b">
        <f t="shared" si="140"/>
        <v>0</v>
      </c>
      <c r="P673" s="7" t="b">
        <f t="shared" si="141"/>
        <v>0</v>
      </c>
      <c r="Q673" s="7" t="b">
        <f t="shared" si="142"/>
        <v>1</v>
      </c>
      <c r="S673" s="7" t="b">
        <f t="shared" si="143"/>
        <v>0</v>
      </c>
      <c r="T673" s="7" t="b">
        <f t="shared" si="144"/>
        <v>0</v>
      </c>
      <c r="U673" s="7" t="b">
        <f t="shared" si="145"/>
        <v>1</v>
      </c>
      <c r="W673" s="7">
        <f t="shared" si="136"/>
        <v>672</v>
      </c>
      <c r="X673" s="7">
        <f>'v-t_chart'!C673</f>
        <v>26.5</v>
      </c>
      <c r="Y673" s="7">
        <f t="shared" si="137"/>
        <v>100</v>
      </c>
      <c r="Z673" s="7">
        <f t="shared" si="138"/>
        <v>110</v>
      </c>
      <c r="AA673" s="7">
        <f t="shared" si="139"/>
        <v>95</v>
      </c>
      <c r="AB673" s="7">
        <f ca="1">calc_gear1!AS676*5+50</f>
        <v>55</v>
      </c>
      <c r="AC673" s="7">
        <f ca="1">IF(AND(calc_gear1!AT676=-1,calc_gear1!Z676=1),calc_gear1!AS676*5+50.5,IF(AND(calc_gear1!Y676=0,AB672-AC672=-0.5),calc_gear1!AS676*5+50.5,calc_gear1!O676*5+50.5))</f>
        <v>50.5</v>
      </c>
    </row>
    <row r="674" spans="1:29">
      <c r="A674" s="7">
        <v>673</v>
      </c>
      <c r="B674" s="7">
        <v>73</v>
      </c>
      <c r="F674" s="7">
        <v>73</v>
      </c>
      <c r="G674" s="92" t="b">
        <v>0</v>
      </c>
      <c r="H674" s="69" t="b">
        <v>0</v>
      </c>
      <c r="I674" s="93" t="b">
        <v>1</v>
      </c>
      <c r="K674" s="92" t="b">
        <v>0</v>
      </c>
      <c r="L674" s="69" t="b">
        <v>0</v>
      </c>
      <c r="M674" s="93" t="b">
        <v>1</v>
      </c>
      <c r="N674" s="7">
        <v>73</v>
      </c>
      <c r="O674" s="7" t="b">
        <f t="shared" si="140"/>
        <v>0</v>
      </c>
      <c r="P674" s="7" t="b">
        <f t="shared" si="141"/>
        <v>0</v>
      </c>
      <c r="Q674" s="7" t="b">
        <f t="shared" si="142"/>
        <v>1</v>
      </c>
      <c r="S674" s="7" t="b">
        <f t="shared" si="143"/>
        <v>0</v>
      </c>
      <c r="T674" s="7" t="b">
        <f t="shared" si="144"/>
        <v>0</v>
      </c>
      <c r="U674" s="7" t="b">
        <f t="shared" si="145"/>
        <v>1</v>
      </c>
      <c r="W674" s="7">
        <f t="shared" si="136"/>
        <v>673</v>
      </c>
      <c r="X674" s="7">
        <f>'v-t_chart'!C674</f>
        <v>24.2</v>
      </c>
      <c r="Y674" s="7">
        <f t="shared" si="137"/>
        <v>100</v>
      </c>
      <c r="Z674" s="7">
        <f t="shared" si="138"/>
        <v>110</v>
      </c>
      <c r="AA674" s="7">
        <f t="shared" si="139"/>
        <v>95</v>
      </c>
      <c r="AB674" s="7">
        <f ca="1">calc_gear1!AS677*5+50</f>
        <v>55</v>
      </c>
      <c r="AC674" s="7">
        <f ca="1">IF(AND(calc_gear1!AT677=-1,calc_gear1!Z677=1),calc_gear1!AS677*5+50.5,IF(AND(calc_gear1!Y677=0,AB673-AC673=-0.5),calc_gear1!AS677*5+50.5,calc_gear1!O677*5+50.5))</f>
        <v>50.5</v>
      </c>
    </row>
    <row r="675" spans="1:29">
      <c r="A675" s="7">
        <v>674</v>
      </c>
      <c r="B675" s="7">
        <v>74</v>
      </c>
      <c r="F675" s="7">
        <v>74</v>
      </c>
      <c r="G675" s="92" t="b">
        <v>0</v>
      </c>
      <c r="H675" s="69" t="b">
        <v>0</v>
      </c>
      <c r="I675" s="93" t="b">
        <v>1</v>
      </c>
      <c r="K675" s="92" t="b">
        <v>0</v>
      </c>
      <c r="L675" s="69" t="b">
        <v>0</v>
      </c>
      <c r="M675" s="93" t="b">
        <v>1</v>
      </c>
      <c r="N675" s="7">
        <v>74</v>
      </c>
      <c r="O675" s="7" t="b">
        <f t="shared" si="140"/>
        <v>0</v>
      </c>
      <c r="P675" s="7" t="b">
        <f t="shared" si="141"/>
        <v>0</v>
      </c>
      <c r="Q675" s="7" t="b">
        <f t="shared" si="142"/>
        <v>1</v>
      </c>
      <c r="S675" s="7" t="b">
        <f t="shared" si="143"/>
        <v>0</v>
      </c>
      <c r="T675" s="7" t="b">
        <f t="shared" si="144"/>
        <v>0</v>
      </c>
      <c r="U675" s="7" t="b">
        <f t="shared" si="145"/>
        <v>1</v>
      </c>
      <c r="W675" s="7">
        <f t="shared" si="136"/>
        <v>674</v>
      </c>
      <c r="X675" s="7">
        <f>'v-t_chart'!C675</f>
        <v>24.8</v>
      </c>
      <c r="Y675" s="7">
        <f t="shared" si="137"/>
        <v>100</v>
      </c>
      <c r="Z675" s="7">
        <f t="shared" si="138"/>
        <v>110</v>
      </c>
      <c r="AA675" s="7">
        <f t="shared" si="139"/>
        <v>95</v>
      </c>
      <c r="AB675" s="7">
        <f ca="1">calc_gear1!AS678*5+50</f>
        <v>55</v>
      </c>
      <c r="AC675" s="7">
        <f ca="1">IF(AND(calc_gear1!AT678=-1,calc_gear1!Z678=1),calc_gear1!AS678*5+50.5,IF(AND(calc_gear1!Y678=0,AB674-AC674=-0.5),calc_gear1!AS678*5+50.5,calc_gear1!O678*5+50.5))</f>
        <v>50.5</v>
      </c>
    </row>
    <row r="676" spans="1:29">
      <c r="A676" s="7">
        <v>675</v>
      </c>
      <c r="B676" s="7">
        <v>75</v>
      </c>
      <c r="F676" s="7">
        <v>75</v>
      </c>
      <c r="G676" s="92" t="b">
        <v>0</v>
      </c>
      <c r="H676" s="69" t="b">
        <v>0</v>
      </c>
      <c r="I676" s="93" t="b">
        <v>1</v>
      </c>
      <c r="K676" s="92" t="b">
        <v>0</v>
      </c>
      <c r="L676" s="69" t="b">
        <v>0</v>
      </c>
      <c r="M676" s="93" t="b">
        <v>1</v>
      </c>
      <c r="N676" s="7">
        <v>75</v>
      </c>
      <c r="O676" s="7" t="b">
        <f t="shared" si="140"/>
        <v>0</v>
      </c>
      <c r="P676" s="7" t="b">
        <f t="shared" si="141"/>
        <v>0</v>
      </c>
      <c r="Q676" s="7" t="b">
        <f t="shared" si="142"/>
        <v>1</v>
      </c>
      <c r="S676" s="7" t="b">
        <f t="shared" si="143"/>
        <v>0</v>
      </c>
      <c r="T676" s="7" t="b">
        <f t="shared" si="144"/>
        <v>0</v>
      </c>
      <c r="U676" s="7" t="b">
        <f t="shared" si="145"/>
        <v>1</v>
      </c>
      <c r="W676" s="7">
        <f t="shared" si="136"/>
        <v>675</v>
      </c>
      <c r="X676" s="7">
        <f>'v-t_chart'!C676</f>
        <v>26.6</v>
      </c>
      <c r="Y676" s="7">
        <f t="shared" si="137"/>
        <v>100</v>
      </c>
      <c r="Z676" s="7">
        <f t="shared" si="138"/>
        <v>110</v>
      </c>
      <c r="AA676" s="7">
        <f t="shared" si="139"/>
        <v>95</v>
      </c>
      <c r="AB676" s="7">
        <f ca="1">calc_gear1!AS679*5+50</f>
        <v>55</v>
      </c>
      <c r="AC676" s="7">
        <f ca="1">IF(AND(calc_gear1!AT679=-1,calc_gear1!Z679=1),calc_gear1!AS679*5+50.5,IF(AND(calc_gear1!Y679=0,AB675-AC675=-0.5),calc_gear1!AS679*5+50.5,calc_gear1!O679*5+50.5))</f>
        <v>50.5</v>
      </c>
    </row>
    <row r="677" spans="1:29">
      <c r="A677" s="7">
        <v>676</v>
      </c>
      <c r="B677" s="7">
        <v>76</v>
      </c>
      <c r="F677" s="7">
        <v>76</v>
      </c>
      <c r="G677" s="92" t="b">
        <v>0</v>
      </c>
      <c r="H677" s="69" t="b">
        <v>0</v>
      </c>
      <c r="I677" s="93" t="b">
        <v>1</v>
      </c>
      <c r="K677" s="92" t="b">
        <v>0</v>
      </c>
      <c r="L677" s="69" t="b">
        <v>0</v>
      </c>
      <c r="M677" s="93" t="b">
        <v>1</v>
      </c>
      <c r="N677" s="7">
        <v>76</v>
      </c>
      <c r="O677" s="7" t="b">
        <f t="shared" si="140"/>
        <v>0</v>
      </c>
      <c r="P677" s="7" t="b">
        <f t="shared" si="141"/>
        <v>0</v>
      </c>
      <c r="Q677" s="7" t="b">
        <f t="shared" si="142"/>
        <v>1</v>
      </c>
      <c r="S677" s="7" t="b">
        <f t="shared" si="143"/>
        <v>0</v>
      </c>
      <c r="T677" s="7" t="b">
        <f t="shared" si="144"/>
        <v>0</v>
      </c>
      <c r="U677" s="7" t="b">
        <f t="shared" si="145"/>
        <v>1</v>
      </c>
      <c r="W677" s="7">
        <f t="shared" si="136"/>
        <v>676</v>
      </c>
      <c r="X677" s="7">
        <f>'v-t_chart'!C677</f>
        <v>27.5</v>
      </c>
      <c r="Y677" s="7">
        <f t="shared" si="137"/>
        <v>100</v>
      </c>
      <c r="Z677" s="7">
        <f t="shared" si="138"/>
        <v>110</v>
      </c>
      <c r="AA677" s="7">
        <f t="shared" si="139"/>
        <v>95</v>
      </c>
      <c r="AB677" s="7">
        <f ca="1">calc_gear1!AS680*5+50</f>
        <v>55</v>
      </c>
      <c r="AC677" s="7">
        <f ca="1">IF(AND(calc_gear1!AT680=-1,calc_gear1!Z680=1),calc_gear1!AS680*5+50.5,IF(AND(calc_gear1!Y680=0,AB676-AC676=-0.5),calc_gear1!AS680*5+50.5,calc_gear1!O680*5+50.5))</f>
        <v>50.5</v>
      </c>
    </row>
    <row r="678" spans="1:29">
      <c r="A678" s="7">
        <v>677</v>
      </c>
      <c r="B678" s="7">
        <v>77</v>
      </c>
      <c r="F678" s="7">
        <v>77</v>
      </c>
      <c r="G678" s="92" t="b">
        <v>0</v>
      </c>
      <c r="H678" s="69" t="b">
        <v>0</v>
      </c>
      <c r="I678" s="93" t="b">
        <v>1</v>
      </c>
      <c r="K678" s="92" t="b">
        <v>0</v>
      </c>
      <c r="L678" s="69" t="b">
        <v>0</v>
      </c>
      <c r="M678" s="93" t="b">
        <v>1</v>
      </c>
      <c r="N678" s="7">
        <v>77</v>
      </c>
      <c r="O678" s="7" t="b">
        <f t="shared" si="140"/>
        <v>0</v>
      </c>
      <c r="P678" s="7" t="b">
        <f t="shared" si="141"/>
        <v>0</v>
      </c>
      <c r="Q678" s="7" t="b">
        <f t="shared" si="142"/>
        <v>1</v>
      </c>
      <c r="S678" s="7" t="b">
        <f t="shared" si="143"/>
        <v>0</v>
      </c>
      <c r="T678" s="7" t="b">
        <f t="shared" si="144"/>
        <v>0</v>
      </c>
      <c r="U678" s="7" t="b">
        <f t="shared" si="145"/>
        <v>1</v>
      </c>
      <c r="W678" s="7">
        <f t="shared" si="136"/>
        <v>677</v>
      </c>
      <c r="X678" s="7">
        <f>'v-t_chart'!C678</f>
        <v>26.8</v>
      </c>
      <c r="Y678" s="7">
        <f t="shared" si="137"/>
        <v>100</v>
      </c>
      <c r="Z678" s="7">
        <f t="shared" si="138"/>
        <v>110</v>
      </c>
      <c r="AA678" s="7">
        <f t="shared" si="139"/>
        <v>95</v>
      </c>
      <c r="AB678" s="7">
        <f ca="1">calc_gear1!AS681*5+50</f>
        <v>55</v>
      </c>
      <c r="AC678" s="7">
        <f ca="1">IF(AND(calc_gear1!AT681=-1,calc_gear1!Z681=1),calc_gear1!AS681*5+50.5,IF(AND(calc_gear1!Y681=0,AB677-AC677=-0.5),calc_gear1!AS681*5+50.5,calc_gear1!O681*5+50.5))</f>
        <v>50.5</v>
      </c>
    </row>
    <row r="679" spans="1:29">
      <c r="A679" s="7">
        <v>678</v>
      </c>
      <c r="B679" s="7">
        <v>78</v>
      </c>
      <c r="F679" s="7">
        <v>78</v>
      </c>
      <c r="G679" s="92" t="b">
        <v>0</v>
      </c>
      <c r="H679" s="69" t="b">
        <v>0</v>
      </c>
      <c r="I679" s="93" t="b">
        <v>1</v>
      </c>
      <c r="K679" s="92" t="b">
        <v>0</v>
      </c>
      <c r="L679" s="69" t="b">
        <v>0</v>
      </c>
      <c r="M679" s="93" t="b">
        <v>1</v>
      </c>
      <c r="N679" s="7">
        <v>78</v>
      </c>
      <c r="O679" s="7" t="b">
        <f t="shared" si="140"/>
        <v>0</v>
      </c>
      <c r="P679" s="7" t="b">
        <f t="shared" si="141"/>
        <v>0</v>
      </c>
      <c r="Q679" s="7" t="b">
        <f t="shared" si="142"/>
        <v>1</v>
      </c>
      <c r="S679" s="7" t="b">
        <f t="shared" si="143"/>
        <v>0</v>
      </c>
      <c r="T679" s="7" t="b">
        <f t="shared" si="144"/>
        <v>0</v>
      </c>
      <c r="U679" s="7" t="b">
        <f t="shared" si="145"/>
        <v>1</v>
      </c>
      <c r="W679" s="7">
        <f t="shared" si="136"/>
        <v>678</v>
      </c>
      <c r="X679" s="7">
        <f>'v-t_chart'!C679</f>
        <v>25.3</v>
      </c>
      <c r="Y679" s="7">
        <f t="shared" si="137"/>
        <v>100</v>
      </c>
      <c r="Z679" s="7">
        <f t="shared" si="138"/>
        <v>110</v>
      </c>
      <c r="AA679" s="7">
        <f t="shared" si="139"/>
        <v>95</v>
      </c>
      <c r="AB679" s="7">
        <f ca="1">calc_gear1!AS682*5+50</f>
        <v>55</v>
      </c>
      <c r="AC679" s="7">
        <f ca="1">IF(AND(calc_gear1!AT682=-1,calc_gear1!Z682=1),calc_gear1!AS682*5+50.5,IF(AND(calc_gear1!Y682=0,AB678-AC678=-0.5),calc_gear1!AS682*5+50.5,calc_gear1!O682*5+50.5))</f>
        <v>50.5</v>
      </c>
    </row>
    <row r="680" spans="1:29">
      <c r="A680" s="7">
        <v>679</v>
      </c>
      <c r="B680" s="7">
        <v>79</v>
      </c>
      <c r="F680" s="7">
        <v>79</v>
      </c>
      <c r="G680" s="92" t="b">
        <v>0</v>
      </c>
      <c r="H680" s="69" t="b">
        <v>0</v>
      </c>
      <c r="I680" s="93" t="b">
        <v>1</v>
      </c>
      <c r="K680" s="92" t="b">
        <v>0</v>
      </c>
      <c r="L680" s="69" t="b">
        <v>0</v>
      </c>
      <c r="M680" s="93" t="b">
        <v>1</v>
      </c>
      <c r="N680" s="7">
        <v>79</v>
      </c>
      <c r="O680" s="7" t="b">
        <f t="shared" si="140"/>
        <v>0</v>
      </c>
      <c r="P680" s="7" t="b">
        <f t="shared" si="141"/>
        <v>0</v>
      </c>
      <c r="Q680" s="7" t="b">
        <f t="shared" si="142"/>
        <v>1</v>
      </c>
      <c r="S680" s="7" t="b">
        <f t="shared" si="143"/>
        <v>0</v>
      </c>
      <c r="T680" s="7" t="b">
        <f t="shared" si="144"/>
        <v>0</v>
      </c>
      <c r="U680" s="7" t="b">
        <f t="shared" si="145"/>
        <v>1</v>
      </c>
      <c r="W680" s="7">
        <f t="shared" si="136"/>
        <v>679</v>
      </c>
      <c r="X680" s="7">
        <f>'v-t_chart'!C680</f>
        <v>24</v>
      </c>
      <c r="Y680" s="7">
        <f t="shared" si="137"/>
        <v>100</v>
      </c>
      <c r="Z680" s="7">
        <f t="shared" si="138"/>
        <v>110</v>
      </c>
      <c r="AA680" s="7">
        <f t="shared" si="139"/>
        <v>95</v>
      </c>
      <c r="AB680" s="7">
        <f ca="1">calc_gear1!AS683*5+50</f>
        <v>55</v>
      </c>
      <c r="AC680" s="7">
        <f ca="1">IF(AND(calc_gear1!AT683=-1,calc_gear1!Z683=1),calc_gear1!AS683*5+50.5,IF(AND(calc_gear1!Y683=0,AB679-AC679=-0.5),calc_gear1!AS683*5+50.5,calc_gear1!O683*5+50.5))</f>
        <v>50.5</v>
      </c>
    </row>
    <row r="681" spans="1:29">
      <c r="A681" s="7">
        <v>680</v>
      </c>
      <c r="B681" s="7">
        <v>80</v>
      </c>
      <c r="F681" s="7">
        <v>80</v>
      </c>
      <c r="G681" s="92" t="b">
        <v>0</v>
      </c>
      <c r="H681" s="69" t="b">
        <v>1</v>
      </c>
      <c r="I681" s="93" t="b">
        <v>0</v>
      </c>
      <c r="K681" s="92" t="b">
        <v>0</v>
      </c>
      <c r="L681" s="69" t="b">
        <v>1</v>
      </c>
      <c r="M681" s="93" t="b">
        <v>0</v>
      </c>
      <c r="N681" s="7">
        <v>80</v>
      </c>
      <c r="O681" s="7" t="b">
        <f t="shared" si="140"/>
        <v>0</v>
      </c>
      <c r="P681" s="7" t="b">
        <f t="shared" si="141"/>
        <v>1</v>
      </c>
      <c r="Q681" s="7" t="b">
        <f t="shared" si="142"/>
        <v>0</v>
      </c>
      <c r="S681" s="7" t="b">
        <f t="shared" si="143"/>
        <v>0</v>
      </c>
      <c r="T681" s="7" t="b">
        <f t="shared" si="144"/>
        <v>1</v>
      </c>
      <c r="U681" s="7" t="b">
        <f t="shared" si="145"/>
        <v>0</v>
      </c>
      <c r="W681" s="7">
        <f t="shared" si="136"/>
        <v>680</v>
      </c>
      <c r="X681" s="7">
        <f>'v-t_chart'!C681</f>
        <v>23.3</v>
      </c>
      <c r="Y681" s="7">
        <f t="shared" si="137"/>
        <v>100</v>
      </c>
      <c r="Z681" s="7">
        <f t="shared" si="138"/>
        <v>115</v>
      </c>
      <c r="AA681" s="7">
        <f t="shared" si="139"/>
        <v>90</v>
      </c>
      <c r="AB681" s="7">
        <f ca="1">calc_gear1!AS684*5+50</f>
        <v>55</v>
      </c>
      <c r="AC681" s="7">
        <f ca="1">IF(AND(calc_gear1!AT684=-1,calc_gear1!Z684=1),calc_gear1!AS684*5+50.5,IF(AND(calc_gear1!Y684=0,AB680-AC680=-0.5),calc_gear1!AS684*5+50.5,calc_gear1!O684*5+50.5))</f>
        <v>50.5</v>
      </c>
    </row>
    <row r="682" spans="1:29">
      <c r="A682" s="7">
        <v>681</v>
      </c>
      <c r="B682" s="7">
        <v>81</v>
      </c>
      <c r="F682" s="7">
        <v>81</v>
      </c>
      <c r="G682" s="92" t="b">
        <v>0</v>
      </c>
      <c r="H682" s="69" t="b">
        <v>1</v>
      </c>
      <c r="I682" s="93" t="b">
        <v>0</v>
      </c>
      <c r="K682" s="92" t="b">
        <v>0</v>
      </c>
      <c r="L682" s="69" t="b">
        <v>1</v>
      </c>
      <c r="M682" s="93" t="b">
        <v>0</v>
      </c>
      <c r="N682" s="7">
        <v>81</v>
      </c>
      <c r="O682" s="7" t="b">
        <f t="shared" si="140"/>
        <v>0</v>
      </c>
      <c r="P682" s="7" t="b">
        <f t="shared" si="141"/>
        <v>1</v>
      </c>
      <c r="Q682" s="7" t="b">
        <f t="shared" si="142"/>
        <v>0</v>
      </c>
      <c r="S682" s="7" t="b">
        <f t="shared" si="143"/>
        <v>0</v>
      </c>
      <c r="T682" s="7" t="b">
        <f t="shared" si="144"/>
        <v>1</v>
      </c>
      <c r="U682" s="7" t="b">
        <f t="shared" si="145"/>
        <v>0</v>
      </c>
      <c r="W682" s="7">
        <f t="shared" si="136"/>
        <v>681</v>
      </c>
      <c r="X682" s="7">
        <f>'v-t_chart'!C682</f>
        <v>23.7</v>
      </c>
      <c r="Y682" s="7">
        <f t="shared" si="137"/>
        <v>100</v>
      </c>
      <c r="Z682" s="7">
        <f t="shared" si="138"/>
        <v>115</v>
      </c>
      <c r="AA682" s="7">
        <f t="shared" si="139"/>
        <v>90</v>
      </c>
      <c r="AB682" s="7">
        <f ca="1">calc_gear1!AS685*5+50</f>
        <v>55</v>
      </c>
      <c r="AC682" s="7">
        <f ca="1">IF(AND(calc_gear1!AT685=-1,calc_gear1!Z685=1),calc_gear1!AS685*5+50.5,IF(AND(calc_gear1!Y685=0,AB681-AC681=-0.5),calc_gear1!AS685*5+50.5,calc_gear1!O685*5+50.5))</f>
        <v>50.5</v>
      </c>
    </row>
    <row r="683" spans="1:29">
      <c r="A683" s="7">
        <v>682</v>
      </c>
      <c r="B683" s="7">
        <v>82</v>
      </c>
      <c r="F683" s="7">
        <v>82</v>
      </c>
      <c r="G683" s="92" t="b">
        <v>0</v>
      </c>
      <c r="H683" s="69" t="b">
        <v>1</v>
      </c>
      <c r="I683" s="93" t="b">
        <v>0</v>
      </c>
      <c r="K683" s="92" t="b">
        <v>0</v>
      </c>
      <c r="L683" s="69" t="b">
        <v>1</v>
      </c>
      <c r="M683" s="93" t="b">
        <v>0</v>
      </c>
      <c r="N683" s="7">
        <v>82</v>
      </c>
      <c r="O683" s="7" t="b">
        <f t="shared" si="140"/>
        <v>0</v>
      </c>
      <c r="P683" s="7" t="b">
        <f t="shared" si="141"/>
        <v>1</v>
      </c>
      <c r="Q683" s="7" t="b">
        <f t="shared" si="142"/>
        <v>0</v>
      </c>
      <c r="S683" s="7" t="b">
        <f t="shared" si="143"/>
        <v>0</v>
      </c>
      <c r="T683" s="7" t="b">
        <f t="shared" si="144"/>
        <v>1</v>
      </c>
      <c r="U683" s="7" t="b">
        <f t="shared" si="145"/>
        <v>0</v>
      </c>
      <c r="W683" s="7">
        <f t="shared" si="136"/>
        <v>682</v>
      </c>
      <c r="X683" s="7">
        <f>'v-t_chart'!C683</f>
        <v>24.9</v>
      </c>
      <c r="Y683" s="7">
        <f t="shared" si="137"/>
        <v>100</v>
      </c>
      <c r="Z683" s="7">
        <f t="shared" si="138"/>
        <v>115</v>
      </c>
      <c r="AA683" s="7">
        <f t="shared" si="139"/>
        <v>90</v>
      </c>
      <c r="AB683" s="7">
        <f ca="1">calc_gear1!AS686*5+50</f>
        <v>55</v>
      </c>
      <c r="AC683" s="7">
        <f ca="1">IF(AND(calc_gear1!AT686=-1,calc_gear1!Z686=1),calc_gear1!AS686*5+50.5,IF(AND(calc_gear1!Y686=0,AB682-AC682=-0.5),calc_gear1!AS686*5+50.5,calc_gear1!O686*5+50.5))</f>
        <v>50.5</v>
      </c>
    </row>
    <row r="684" spans="1:29">
      <c r="A684" s="7">
        <v>683</v>
      </c>
      <c r="B684" s="7">
        <v>83</v>
      </c>
      <c r="F684" s="7">
        <v>83</v>
      </c>
      <c r="G684" s="92" t="b">
        <v>0</v>
      </c>
      <c r="H684" s="69" t="b">
        <v>1</v>
      </c>
      <c r="I684" s="93" t="b">
        <v>0</v>
      </c>
      <c r="K684" s="92" t="b">
        <v>0</v>
      </c>
      <c r="L684" s="69" t="b">
        <v>1</v>
      </c>
      <c r="M684" s="93" t="b">
        <v>0</v>
      </c>
      <c r="N684" s="7">
        <v>83</v>
      </c>
      <c r="O684" s="7" t="b">
        <f t="shared" si="140"/>
        <v>0</v>
      </c>
      <c r="P684" s="7" t="b">
        <f t="shared" si="141"/>
        <v>1</v>
      </c>
      <c r="Q684" s="7" t="b">
        <f t="shared" si="142"/>
        <v>0</v>
      </c>
      <c r="S684" s="7" t="b">
        <f t="shared" si="143"/>
        <v>0</v>
      </c>
      <c r="T684" s="7" t="b">
        <f t="shared" si="144"/>
        <v>1</v>
      </c>
      <c r="U684" s="7" t="b">
        <f t="shared" si="145"/>
        <v>0</v>
      </c>
      <c r="W684" s="7">
        <f t="shared" si="136"/>
        <v>683</v>
      </c>
      <c r="X684" s="7">
        <f>'v-t_chart'!C684</f>
        <v>26.4</v>
      </c>
      <c r="Y684" s="7">
        <f t="shared" si="137"/>
        <v>100</v>
      </c>
      <c r="Z684" s="7">
        <f t="shared" si="138"/>
        <v>115</v>
      </c>
      <c r="AA684" s="7">
        <f t="shared" si="139"/>
        <v>90</v>
      </c>
      <c r="AB684" s="7">
        <f ca="1">calc_gear1!AS687*5+50</f>
        <v>55</v>
      </c>
      <c r="AC684" s="7">
        <f ca="1">IF(AND(calc_gear1!AT687=-1,calc_gear1!Z687=1),calc_gear1!AS687*5+50.5,IF(AND(calc_gear1!Y687=0,AB683-AC683=-0.5),calc_gear1!AS687*5+50.5,calc_gear1!O687*5+50.5))</f>
        <v>50.5</v>
      </c>
    </row>
    <row r="685" spans="1:29">
      <c r="A685" s="7">
        <v>684</v>
      </c>
      <c r="B685" s="7">
        <v>84</v>
      </c>
      <c r="F685" s="7">
        <v>84</v>
      </c>
      <c r="G685" s="92" t="b">
        <v>0</v>
      </c>
      <c r="H685" s="69" t="b">
        <v>1</v>
      </c>
      <c r="I685" s="93" t="b">
        <v>0</v>
      </c>
      <c r="K685" s="92" t="b">
        <v>0</v>
      </c>
      <c r="L685" s="69" t="b">
        <v>1</v>
      </c>
      <c r="M685" s="93" t="b">
        <v>0</v>
      </c>
      <c r="N685" s="7">
        <v>84</v>
      </c>
      <c r="O685" s="7" t="b">
        <f t="shared" si="140"/>
        <v>0</v>
      </c>
      <c r="P685" s="7" t="b">
        <f t="shared" si="141"/>
        <v>1</v>
      </c>
      <c r="Q685" s="7" t="b">
        <f t="shared" si="142"/>
        <v>0</v>
      </c>
      <c r="S685" s="7" t="b">
        <f t="shared" si="143"/>
        <v>0</v>
      </c>
      <c r="T685" s="7" t="b">
        <f t="shared" si="144"/>
        <v>1</v>
      </c>
      <c r="U685" s="7" t="b">
        <f t="shared" si="145"/>
        <v>0</v>
      </c>
      <c r="W685" s="7">
        <f t="shared" si="136"/>
        <v>684</v>
      </c>
      <c r="X685" s="7">
        <f>'v-t_chart'!C685</f>
        <v>27.7</v>
      </c>
      <c r="Y685" s="7">
        <f t="shared" si="137"/>
        <v>100</v>
      </c>
      <c r="Z685" s="7">
        <f t="shared" si="138"/>
        <v>115</v>
      </c>
      <c r="AA685" s="7">
        <f t="shared" si="139"/>
        <v>90</v>
      </c>
      <c r="AB685" s="7">
        <f ca="1">calc_gear1!AS688*5+50</f>
        <v>55</v>
      </c>
      <c r="AC685" s="7">
        <f ca="1">IF(AND(calc_gear1!AT688=-1,calc_gear1!Z688=1),calc_gear1!AS688*5+50.5,IF(AND(calc_gear1!Y688=0,AB684-AC684=-0.5),calc_gear1!AS688*5+50.5,calc_gear1!O688*5+50.5))</f>
        <v>50.5</v>
      </c>
    </row>
    <row r="686" spans="1:29">
      <c r="A686" s="7">
        <v>685</v>
      </c>
      <c r="B686" s="7">
        <v>85</v>
      </c>
      <c r="F686" s="7">
        <v>85</v>
      </c>
      <c r="G686" s="92" t="b">
        <v>0</v>
      </c>
      <c r="H686" s="69" t="b">
        <v>1</v>
      </c>
      <c r="I686" s="93" t="b">
        <v>0</v>
      </c>
      <c r="K686" s="92" t="b">
        <v>0</v>
      </c>
      <c r="L686" s="69" t="b">
        <v>1</v>
      </c>
      <c r="M686" s="93" t="b">
        <v>0</v>
      </c>
      <c r="N686" s="7">
        <v>85</v>
      </c>
      <c r="O686" s="7" t="b">
        <f t="shared" si="140"/>
        <v>0</v>
      </c>
      <c r="P686" s="7" t="b">
        <f t="shared" si="141"/>
        <v>1</v>
      </c>
      <c r="Q686" s="7" t="b">
        <f t="shared" si="142"/>
        <v>0</v>
      </c>
      <c r="S686" s="7" t="b">
        <f t="shared" si="143"/>
        <v>0</v>
      </c>
      <c r="T686" s="7" t="b">
        <f t="shared" si="144"/>
        <v>1</v>
      </c>
      <c r="U686" s="7" t="b">
        <f t="shared" si="145"/>
        <v>0</v>
      </c>
      <c r="W686" s="7">
        <f t="shared" si="136"/>
        <v>685</v>
      </c>
      <c r="X686" s="7">
        <f>'v-t_chart'!C686</f>
        <v>28.3</v>
      </c>
      <c r="Y686" s="7">
        <f t="shared" si="137"/>
        <v>100</v>
      </c>
      <c r="Z686" s="7">
        <f t="shared" si="138"/>
        <v>115</v>
      </c>
      <c r="AA686" s="7">
        <f t="shared" si="139"/>
        <v>90</v>
      </c>
      <c r="AB686" s="7">
        <f ca="1">calc_gear1!AS689*5+50</f>
        <v>55</v>
      </c>
      <c r="AC686" s="7">
        <f ca="1">IF(AND(calc_gear1!AT689=-1,calc_gear1!Z689=1),calc_gear1!AS689*5+50.5,IF(AND(calc_gear1!Y689=0,AB685-AC685=-0.5),calc_gear1!AS689*5+50.5,calc_gear1!O689*5+50.5))</f>
        <v>50.5</v>
      </c>
    </row>
    <row r="687" spans="1:29">
      <c r="A687" s="7">
        <v>686</v>
      </c>
      <c r="B687" s="7">
        <v>86</v>
      </c>
      <c r="F687" s="7">
        <v>86</v>
      </c>
      <c r="G687" s="92" t="b">
        <v>0</v>
      </c>
      <c r="H687" s="69" t="b">
        <v>1</v>
      </c>
      <c r="I687" s="93" t="b">
        <v>0</v>
      </c>
      <c r="K687" s="92" t="b">
        <v>0</v>
      </c>
      <c r="L687" s="69" t="b">
        <v>1</v>
      </c>
      <c r="M687" s="93" t="b">
        <v>0</v>
      </c>
      <c r="N687" s="7">
        <v>86</v>
      </c>
      <c r="O687" s="7" t="b">
        <f t="shared" si="140"/>
        <v>0</v>
      </c>
      <c r="P687" s="7" t="b">
        <f t="shared" si="141"/>
        <v>1</v>
      </c>
      <c r="Q687" s="7" t="b">
        <f t="shared" si="142"/>
        <v>0</v>
      </c>
      <c r="S687" s="7" t="b">
        <f t="shared" si="143"/>
        <v>0</v>
      </c>
      <c r="T687" s="7" t="b">
        <f t="shared" si="144"/>
        <v>1</v>
      </c>
      <c r="U687" s="7" t="b">
        <f t="shared" si="145"/>
        <v>0</v>
      </c>
      <c r="W687" s="7">
        <f t="shared" si="136"/>
        <v>686</v>
      </c>
      <c r="X687" s="7">
        <f>'v-t_chart'!C687</f>
        <v>28.3</v>
      </c>
      <c r="Y687" s="7">
        <f t="shared" si="137"/>
        <v>100</v>
      </c>
      <c r="Z687" s="7">
        <f t="shared" si="138"/>
        <v>115</v>
      </c>
      <c r="AA687" s="7">
        <f t="shared" si="139"/>
        <v>90</v>
      </c>
      <c r="AB687" s="7">
        <f ca="1">calc_gear1!AS690*5+50</f>
        <v>55</v>
      </c>
      <c r="AC687" s="7">
        <f ca="1">IF(AND(calc_gear1!AT690=-1,calc_gear1!Z690=1),calc_gear1!AS690*5+50.5,IF(AND(calc_gear1!Y690=0,AB686-AC686=-0.5),calc_gear1!AS690*5+50.5,calc_gear1!O690*5+50.5))</f>
        <v>50.5</v>
      </c>
    </row>
    <row r="688" spans="1:29">
      <c r="A688" s="7">
        <v>687</v>
      </c>
      <c r="B688" s="7">
        <v>87</v>
      </c>
      <c r="F688" s="7">
        <v>87</v>
      </c>
      <c r="G688" s="92" t="b">
        <v>0</v>
      </c>
      <c r="H688" s="69" t="b">
        <v>1</v>
      </c>
      <c r="I688" s="93" t="b">
        <v>0</v>
      </c>
      <c r="K688" s="92" t="b">
        <v>0</v>
      </c>
      <c r="L688" s="69" t="b">
        <v>1</v>
      </c>
      <c r="M688" s="93" t="b">
        <v>0</v>
      </c>
      <c r="N688" s="7">
        <v>87</v>
      </c>
      <c r="O688" s="7" t="b">
        <f t="shared" si="140"/>
        <v>0</v>
      </c>
      <c r="P688" s="7" t="b">
        <f t="shared" si="141"/>
        <v>1</v>
      </c>
      <c r="Q688" s="7" t="b">
        <f t="shared" si="142"/>
        <v>0</v>
      </c>
      <c r="S688" s="7" t="b">
        <f t="shared" si="143"/>
        <v>0</v>
      </c>
      <c r="T688" s="7" t="b">
        <f t="shared" si="144"/>
        <v>1</v>
      </c>
      <c r="U688" s="7" t="b">
        <f t="shared" si="145"/>
        <v>0</v>
      </c>
      <c r="W688" s="7">
        <f t="shared" si="136"/>
        <v>687</v>
      </c>
      <c r="X688" s="7">
        <f>'v-t_chart'!C688</f>
        <v>28.1</v>
      </c>
      <c r="Y688" s="7">
        <f t="shared" si="137"/>
        <v>100</v>
      </c>
      <c r="Z688" s="7">
        <f t="shared" si="138"/>
        <v>115</v>
      </c>
      <c r="AA688" s="7">
        <f t="shared" si="139"/>
        <v>90</v>
      </c>
      <c r="AB688" s="7">
        <f ca="1">calc_gear1!AS691*5+50</f>
        <v>55</v>
      </c>
      <c r="AC688" s="7">
        <f ca="1">IF(AND(calc_gear1!AT691=-1,calc_gear1!Z691=1),calc_gear1!AS691*5+50.5,IF(AND(calc_gear1!Y691=0,AB687-AC687=-0.5),calc_gear1!AS691*5+50.5,calc_gear1!O691*5+50.5))</f>
        <v>50.5</v>
      </c>
    </row>
    <row r="689" spans="1:29">
      <c r="A689" s="7">
        <v>688</v>
      </c>
      <c r="B689" s="7">
        <v>88</v>
      </c>
      <c r="F689" s="7">
        <v>88</v>
      </c>
      <c r="G689" s="92" t="b">
        <v>1</v>
      </c>
      <c r="H689" s="69" t="b">
        <v>0</v>
      </c>
      <c r="I689" s="93" t="b">
        <v>0</v>
      </c>
      <c r="K689" s="92" t="b">
        <v>0</v>
      </c>
      <c r="L689" s="69" t="b">
        <v>1</v>
      </c>
      <c r="M689" s="93" t="b">
        <v>0</v>
      </c>
      <c r="N689" s="7">
        <v>88</v>
      </c>
      <c r="O689" s="7" t="b">
        <f t="shared" si="140"/>
        <v>0</v>
      </c>
      <c r="P689" s="7" t="b">
        <f t="shared" si="141"/>
        <v>1</v>
      </c>
      <c r="Q689" s="7" t="b">
        <f t="shared" si="142"/>
        <v>0</v>
      </c>
      <c r="S689" s="7" t="b">
        <f t="shared" si="143"/>
        <v>0</v>
      </c>
      <c r="T689" s="7" t="b">
        <f t="shared" si="144"/>
        <v>1</v>
      </c>
      <c r="U689" s="7" t="b">
        <f t="shared" si="145"/>
        <v>0</v>
      </c>
      <c r="W689" s="7">
        <f t="shared" si="136"/>
        <v>688</v>
      </c>
      <c r="X689" s="7">
        <f>'v-t_chart'!C689</f>
        <v>28.1</v>
      </c>
      <c r="Y689" s="7">
        <f t="shared" si="137"/>
        <v>100</v>
      </c>
      <c r="Z689" s="7">
        <f t="shared" si="138"/>
        <v>115</v>
      </c>
      <c r="AA689" s="7">
        <f t="shared" si="139"/>
        <v>90</v>
      </c>
      <c r="AB689" s="7">
        <f ca="1">calc_gear1!AS692*5+50</f>
        <v>55</v>
      </c>
      <c r="AC689" s="7">
        <f ca="1">IF(AND(calc_gear1!AT692=-1,calc_gear1!Z692=1),calc_gear1!AS692*5+50.5,IF(AND(calc_gear1!Y692=0,AB688-AC688=-0.5),calc_gear1!AS692*5+50.5,calc_gear1!O692*5+50.5))</f>
        <v>50.5</v>
      </c>
    </row>
    <row r="690" spans="1:29">
      <c r="A690" s="7">
        <v>689</v>
      </c>
      <c r="B690" s="7">
        <v>89</v>
      </c>
      <c r="F690" s="7">
        <v>89</v>
      </c>
      <c r="G690" s="92" t="b">
        <v>1</v>
      </c>
      <c r="H690" s="69" t="b">
        <v>0</v>
      </c>
      <c r="I690" s="93" t="b">
        <v>0</v>
      </c>
      <c r="K690" s="92" t="b">
        <v>0</v>
      </c>
      <c r="L690" s="69" t="b">
        <v>1</v>
      </c>
      <c r="M690" s="93" t="b">
        <v>0</v>
      </c>
      <c r="N690" s="7">
        <v>89</v>
      </c>
      <c r="O690" s="7" t="b">
        <f t="shared" si="140"/>
        <v>0</v>
      </c>
      <c r="P690" s="7" t="b">
        <f t="shared" si="141"/>
        <v>1</v>
      </c>
      <c r="Q690" s="7" t="b">
        <f t="shared" si="142"/>
        <v>0</v>
      </c>
      <c r="S690" s="7" t="b">
        <f t="shared" si="143"/>
        <v>0</v>
      </c>
      <c r="T690" s="7" t="b">
        <f t="shared" si="144"/>
        <v>1</v>
      </c>
      <c r="U690" s="7" t="b">
        <f t="shared" si="145"/>
        <v>0</v>
      </c>
      <c r="W690" s="7">
        <f t="shared" si="136"/>
        <v>689</v>
      </c>
      <c r="X690" s="7">
        <f>'v-t_chart'!C690</f>
        <v>28.6</v>
      </c>
      <c r="Y690" s="7">
        <f t="shared" si="137"/>
        <v>100</v>
      </c>
      <c r="Z690" s="7">
        <f t="shared" si="138"/>
        <v>115</v>
      </c>
      <c r="AA690" s="7">
        <f t="shared" si="139"/>
        <v>90</v>
      </c>
      <c r="AB690" s="7">
        <f ca="1">calc_gear1!AS693*5+50</f>
        <v>55</v>
      </c>
      <c r="AC690" s="7">
        <f ca="1">IF(AND(calc_gear1!AT693=-1,calc_gear1!Z693=1),calc_gear1!AS693*5+50.5,IF(AND(calc_gear1!Y693=0,AB689-AC689=-0.5),calc_gear1!AS693*5+50.5,calc_gear1!O693*5+50.5))</f>
        <v>50.5</v>
      </c>
    </row>
    <row r="691" spans="1:29">
      <c r="A691" s="7">
        <v>690</v>
      </c>
      <c r="B691" s="7">
        <v>90</v>
      </c>
      <c r="F691" s="7">
        <v>90</v>
      </c>
      <c r="G691" s="92" t="b">
        <v>1</v>
      </c>
      <c r="H691" s="69" t="b">
        <v>0</v>
      </c>
      <c r="I691" s="93" t="b">
        <v>0</v>
      </c>
      <c r="K691" s="92" t="b">
        <v>0</v>
      </c>
      <c r="L691" s="69" t="b">
        <v>1</v>
      </c>
      <c r="M691" s="93" t="b">
        <v>0</v>
      </c>
      <c r="N691" s="7">
        <v>90</v>
      </c>
      <c r="O691" s="7" t="b">
        <f t="shared" si="140"/>
        <v>0</v>
      </c>
      <c r="P691" s="7" t="b">
        <f t="shared" si="141"/>
        <v>1</v>
      </c>
      <c r="Q691" s="7" t="b">
        <f t="shared" si="142"/>
        <v>0</v>
      </c>
      <c r="S691" s="7" t="b">
        <f t="shared" si="143"/>
        <v>0</v>
      </c>
      <c r="T691" s="7" t="b">
        <f t="shared" si="144"/>
        <v>1</v>
      </c>
      <c r="U691" s="7" t="b">
        <f t="shared" si="145"/>
        <v>0</v>
      </c>
      <c r="W691" s="7">
        <f t="shared" si="136"/>
        <v>690</v>
      </c>
      <c r="X691" s="7">
        <f>'v-t_chart'!C691</f>
        <v>29.8</v>
      </c>
      <c r="Y691" s="7">
        <f t="shared" si="137"/>
        <v>100</v>
      </c>
      <c r="Z691" s="7">
        <f t="shared" si="138"/>
        <v>115</v>
      </c>
      <c r="AA691" s="7">
        <f t="shared" si="139"/>
        <v>90</v>
      </c>
      <c r="AB691" s="7">
        <f ca="1">calc_gear1!AS694*5+50</f>
        <v>55</v>
      </c>
      <c r="AC691" s="7">
        <f ca="1">IF(AND(calc_gear1!AT694=-1,calc_gear1!Z694=1),calc_gear1!AS694*5+50.5,IF(AND(calc_gear1!Y694=0,AB690-AC690=-0.5),calc_gear1!AS694*5+50.5,calc_gear1!O694*5+50.5))</f>
        <v>50.5</v>
      </c>
    </row>
    <row r="692" spans="1:29">
      <c r="A692" s="7">
        <v>691</v>
      </c>
      <c r="B692" s="7">
        <v>91</v>
      </c>
      <c r="F692" s="7">
        <v>91</v>
      </c>
      <c r="G692" s="92" t="b">
        <v>1</v>
      </c>
      <c r="H692" s="69" t="b">
        <v>0</v>
      </c>
      <c r="I692" s="93" t="b">
        <v>0</v>
      </c>
      <c r="K692" s="92" t="b">
        <v>0</v>
      </c>
      <c r="L692" s="69" t="b">
        <v>1</v>
      </c>
      <c r="M692" s="93" t="b">
        <v>0</v>
      </c>
      <c r="N692" s="7">
        <v>91</v>
      </c>
      <c r="O692" s="7" t="b">
        <f t="shared" si="140"/>
        <v>0</v>
      </c>
      <c r="P692" s="7" t="b">
        <f t="shared" si="141"/>
        <v>1</v>
      </c>
      <c r="Q692" s="7" t="b">
        <f t="shared" si="142"/>
        <v>0</v>
      </c>
      <c r="S692" s="7" t="b">
        <f t="shared" si="143"/>
        <v>0</v>
      </c>
      <c r="T692" s="7" t="b">
        <f t="shared" si="144"/>
        <v>1</v>
      </c>
      <c r="U692" s="7" t="b">
        <f t="shared" si="145"/>
        <v>0</v>
      </c>
      <c r="W692" s="7">
        <f t="shared" si="136"/>
        <v>691</v>
      </c>
      <c r="X692" s="7">
        <f>'v-t_chart'!C692</f>
        <v>31.6</v>
      </c>
      <c r="Y692" s="7">
        <f t="shared" si="137"/>
        <v>100</v>
      </c>
      <c r="Z692" s="7">
        <f t="shared" si="138"/>
        <v>115</v>
      </c>
      <c r="AA692" s="7">
        <f t="shared" si="139"/>
        <v>90</v>
      </c>
      <c r="AB692" s="7">
        <f ca="1">calc_gear1!AS695*5+50</f>
        <v>55</v>
      </c>
      <c r="AC692" s="7">
        <f ca="1">IF(AND(calc_gear1!AT695=-1,calc_gear1!Z695=1),calc_gear1!AS695*5+50.5,IF(AND(calc_gear1!Y695=0,AB691-AC691=-0.5),calc_gear1!AS695*5+50.5,calc_gear1!O695*5+50.5))</f>
        <v>50.5</v>
      </c>
    </row>
    <row r="693" spans="1:29">
      <c r="A693" s="7">
        <v>692</v>
      </c>
      <c r="B693" s="7">
        <v>92</v>
      </c>
      <c r="F693" s="7">
        <v>92</v>
      </c>
      <c r="G693" s="92" t="b">
        <v>1</v>
      </c>
      <c r="H693" s="69" t="b">
        <v>0</v>
      </c>
      <c r="I693" s="93" t="b">
        <v>0</v>
      </c>
      <c r="K693" s="92" t="b">
        <v>0</v>
      </c>
      <c r="L693" s="69" t="b">
        <v>1</v>
      </c>
      <c r="M693" s="93" t="b">
        <v>0</v>
      </c>
      <c r="N693" s="7">
        <v>92</v>
      </c>
      <c r="O693" s="7" t="b">
        <f t="shared" si="140"/>
        <v>0</v>
      </c>
      <c r="P693" s="7" t="b">
        <f t="shared" si="141"/>
        <v>1</v>
      </c>
      <c r="Q693" s="7" t="b">
        <f t="shared" si="142"/>
        <v>0</v>
      </c>
      <c r="S693" s="7" t="b">
        <f t="shared" si="143"/>
        <v>0</v>
      </c>
      <c r="T693" s="7" t="b">
        <f t="shared" si="144"/>
        <v>1</v>
      </c>
      <c r="U693" s="7" t="b">
        <f t="shared" si="145"/>
        <v>0</v>
      </c>
      <c r="W693" s="7">
        <f t="shared" si="136"/>
        <v>692</v>
      </c>
      <c r="X693" s="7">
        <f>'v-t_chart'!C693</f>
        <v>33.9</v>
      </c>
      <c r="Y693" s="7">
        <f t="shared" si="137"/>
        <v>100</v>
      </c>
      <c r="Z693" s="7">
        <f t="shared" si="138"/>
        <v>115</v>
      </c>
      <c r="AA693" s="7">
        <f t="shared" si="139"/>
        <v>90</v>
      </c>
      <c r="AB693" s="7">
        <f ca="1">calc_gear1!AS696*5+50</f>
        <v>55</v>
      </c>
      <c r="AC693" s="7">
        <f ca="1">IF(AND(calc_gear1!AT696=-1,calc_gear1!Z696=1),calc_gear1!AS696*5+50.5,IF(AND(calc_gear1!Y696=0,AB692-AC692=-0.5),calc_gear1!AS696*5+50.5,calc_gear1!O696*5+50.5))</f>
        <v>50.5</v>
      </c>
    </row>
    <row r="694" spans="1:29">
      <c r="A694" s="7">
        <v>693</v>
      </c>
      <c r="B694" s="7">
        <v>93</v>
      </c>
      <c r="F694" s="7">
        <v>93</v>
      </c>
      <c r="G694" s="92" t="b">
        <v>1</v>
      </c>
      <c r="H694" s="69" t="b">
        <v>0</v>
      </c>
      <c r="I694" s="93" t="b">
        <v>0</v>
      </c>
      <c r="K694" s="92" t="b">
        <v>0</v>
      </c>
      <c r="L694" s="69" t="b">
        <v>1</v>
      </c>
      <c r="M694" s="93" t="b">
        <v>0</v>
      </c>
      <c r="N694" s="7">
        <v>93</v>
      </c>
      <c r="O694" s="7" t="b">
        <f t="shared" si="140"/>
        <v>0</v>
      </c>
      <c r="P694" s="7" t="b">
        <f t="shared" si="141"/>
        <v>1</v>
      </c>
      <c r="Q694" s="7" t="b">
        <f t="shared" si="142"/>
        <v>0</v>
      </c>
      <c r="S694" s="7" t="b">
        <f t="shared" si="143"/>
        <v>0</v>
      </c>
      <c r="T694" s="7" t="b">
        <f t="shared" si="144"/>
        <v>1</v>
      </c>
      <c r="U694" s="7" t="b">
        <f t="shared" si="145"/>
        <v>0</v>
      </c>
      <c r="W694" s="7">
        <f t="shared" si="136"/>
        <v>693</v>
      </c>
      <c r="X694" s="7">
        <f>'v-t_chart'!C694</f>
        <v>36.5</v>
      </c>
      <c r="Y694" s="7">
        <f t="shared" si="137"/>
        <v>100</v>
      </c>
      <c r="Z694" s="7">
        <f t="shared" si="138"/>
        <v>115</v>
      </c>
      <c r="AA694" s="7">
        <f t="shared" si="139"/>
        <v>90</v>
      </c>
      <c r="AB694" s="7">
        <f ca="1">calc_gear1!AS697*5+50</f>
        <v>55</v>
      </c>
      <c r="AC694" s="7">
        <f ca="1">IF(AND(calc_gear1!AT697=-1,calc_gear1!Z697=1),calc_gear1!AS697*5+50.5,IF(AND(calc_gear1!Y697=0,AB693-AC693=-0.5),calc_gear1!AS697*5+50.5,calc_gear1!O697*5+50.5))</f>
        <v>50.5</v>
      </c>
    </row>
    <row r="695" spans="1:29">
      <c r="A695" s="7">
        <v>694</v>
      </c>
      <c r="B695" s="7">
        <v>94</v>
      </c>
      <c r="F695" s="7">
        <v>94</v>
      </c>
      <c r="G695" s="92" t="b">
        <v>1</v>
      </c>
      <c r="H695" s="69" t="b">
        <v>0</v>
      </c>
      <c r="I695" s="93" t="b">
        <v>0</v>
      </c>
      <c r="K695" s="92" t="b">
        <v>0</v>
      </c>
      <c r="L695" s="69" t="b">
        <v>1</v>
      </c>
      <c r="M695" s="93" t="b">
        <v>0</v>
      </c>
      <c r="N695" s="7">
        <v>94</v>
      </c>
      <c r="O695" s="7" t="b">
        <f t="shared" si="140"/>
        <v>0</v>
      </c>
      <c r="P695" s="7" t="b">
        <f t="shared" si="141"/>
        <v>1</v>
      </c>
      <c r="Q695" s="7" t="b">
        <f t="shared" si="142"/>
        <v>0</v>
      </c>
      <c r="S695" s="7" t="b">
        <f t="shared" si="143"/>
        <v>0</v>
      </c>
      <c r="T695" s="7" t="b">
        <f t="shared" si="144"/>
        <v>1</v>
      </c>
      <c r="U695" s="7" t="b">
        <f t="shared" si="145"/>
        <v>0</v>
      </c>
      <c r="W695" s="7">
        <f t="shared" si="136"/>
        <v>694</v>
      </c>
      <c r="X695" s="7">
        <f>'v-t_chart'!C695</f>
        <v>39.1</v>
      </c>
      <c r="Y695" s="7">
        <f t="shared" si="137"/>
        <v>100</v>
      </c>
      <c r="Z695" s="7">
        <f t="shared" si="138"/>
        <v>115</v>
      </c>
      <c r="AA695" s="7">
        <f t="shared" si="139"/>
        <v>90</v>
      </c>
      <c r="AB695" s="7">
        <f ca="1">calc_gear1!AS698*5+50</f>
        <v>55</v>
      </c>
      <c r="AC695" s="7">
        <f ca="1">IF(AND(calc_gear1!AT698=-1,calc_gear1!Z698=1),calc_gear1!AS698*5+50.5,IF(AND(calc_gear1!Y698=0,AB694-AC694=-0.5),calc_gear1!AS698*5+50.5,calc_gear1!O698*5+50.5))</f>
        <v>50.5</v>
      </c>
    </row>
    <row r="696" spans="1:29">
      <c r="A696" s="7">
        <v>695</v>
      </c>
      <c r="B696" s="7">
        <v>95</v>
      </c>
      <c r="F696" s="7">
        <v>95</v>
      </c>
      <c r="G696" s="92" t="b">
        <v>1</v>
      </c>
      <c r="H696" s="69" t="b">
        <v>0</v>
      </c>
      <c r="I696" s="93" t="b">
        <v>0</v>
      </c>
      <c r="K696" s="92" t="b">
        <v>0</v>
      </c>
      <c r="L696" s="69" t="b">
        <v>1</v>
      </c>
      <c r="M696" s="93" t="b">
        <v>0</v>
      </c>
      <c r="N696" s="7">
        <v>95</v>
      </c>
      <c r="O696" s="7" t="b">
        <f t="shared" si="140"/>
        <v>0</v>
      </c>
      <c r="P696" s="7" t="b">
        <f t="shared" si="141"/>
        <v>1</v>
      </c>
      <c r="Q696" s="7" t="b">
        <f t="shared" si="142"/>
        <v>0</v>
      </c>
      <c r="S696" s="7" t="b">
        <f t="shared" si="143"/>
        <v>0</v>
      </c>
      <c r="T696" s="7" t="b">
        <f t="shared" si="144"/>
        <v>1</v>
      </c>
      <c r="U696" s="7" t="b">
        <f t="shared" si="145"/>
        <v>0</v>
      </c>
      <c r="W696" s="7">
        <f t="shared" si="136"/>
        <v>695</v>
      </c>
      <c r="X696" s="7">
        <f>'v-t_chart'!C696</f>
        <v>41.5</v>
      </c>
      <c r="Y696" s="7">
        <f t="shared" si="137"/>
        <v>100</v>
      </c>
      <c r="Z696" s="7">
        <f t="shared" si="138"/>
        <v>115</v>
      </c>
      <c r="AA696" s="7">
        <f t="shared" si="139"/>
        <v>90</v>
      </c>
      <c r="AB696" s="7">
        <f ca="1">calc_gear1!AS699*5+50</f>
        <v>55</v>
      </c>
      <c r="AC696" s="7">
        <f ca="1">IF(AND(calc_gear1!AT699=-1,calc_gear1!Z699=1),calc_gear1!AS699*5+50.5,IF(AND(calc_gear1!Y699=0,AB695-AC695=-0.5),calc_gear1!AS699*5+50.5,calc_gear1!O699*5+50.5))</f>
        <v>50.5</v>
      </c>
    </row>
    <row r="697" spans="1:29">
      <c r="A697" s="7">
        <v>696</v>
      </c>
      <c r="B697" s="7">
        <v>96</v>
      </c>
      <c r="F697" s="7">
        <v>96</v>
      </c>
      <c r="G697" s="92" t="b">
        <v>1</v>
      </c>
      <c r="H697" s="69" t="b">
        <v>0</v>
      </c>
      <c r="I697" s="93" t="b">
        <v>0</v>
      </c>
      <c r="K697" s="92" t="b">
        <v>0</v>
      </c>
      <c r="L697" s="69" t="b">
        <v>1</v>
      </c>
      <c r="M697" s="93" t="b">
        <v>0</v>
      </c>
      <c r="N697" s="7">
        <v>96</v>
      </c>
      <c r="O697" s="7" t="b">
        <f t="shared" si="140"/>
        <v>0</v>
      </c>
      <c r="P697" s="7" t="b">
        <f t="shared" si="141"/>
        <v>1</v>
      </c>
      <c r="Q697" s="7" t="b">
        <f t="shared" si="142"/>
        <v>0</v>
      </c>
      <c r="S697" s="7" t="b">
        <f t="shared" si="143"/>
        <v>0</v>
      </c>
      <c r="T697" s="7" t="b">
        <f t="shared" si="144"/>
        <v>1</v>
      </c>
      <c r="U697" s="7" t="b">
        <f t="shared" si="145"/>
        <v>0</v>
      </c>
      <c r="W697" s="7">
        <f t="shared" si="136"/>
        <v>696</v>
      </c>
      <c r="X697" s="7">
        <f>'v-t_chart'!C697</f>
        <v>43.3</v>
      </c>
      <c r="Y697" s="7">
        <f t="shared" si="137"/>
        <v>100</v>
      </c>
      <c r="Z697" s="7">
        <f t="shared" si="138"/>
        <v>115</v>
      </c>
      <c r="AA697" s="7">
        <f t="shared" si="139"/>
        <v>90</v>
      </c>
      <c r="AB697" s="7">
        <f ca="1">calc_gear1!AS700*5+50</f>
        <v>55</v>
      </c>
      <c r="AC697" s="7">
        <f ca="1">IF(AND(calc_gear1!AT700=-1,calc_gear1!Z700=1),calc_gear1!AS700*5+50.5,IF(AND(calc_gear1!Y700=0,AB696-AC696=-0.5),calc_gear1!AS700*5+50.5,calc_gear1!O700*5+50.5))</f>
        <v>50.5</v>
      </c>
    </row>
    <row r="698" spans="1:29">
      <c r="A698" s="7">
        <v>697</v>
      </c>
      <c r="B698" s="7">
        <v>97</v>
      </c>
      <c r="F698" s="7">
        <v>97</v>
      </c>
      <c r="G698" s="92" t="b">
        <v>1</v>
      </c>
      <c r="H698" s="69" t="b">
        <v>0</v>
      </c>
      <c r="I698" s="93" t="b">
        <v>0</v>
      </c>
      <c r="K698" s="92" t="b">
        <v>0</v>
      </c>
      <c r="L698" s="69" t="b">
        <v>1</v>
      </c>
      <c r="M698" s="93" t="b">
        <v>0</v>
      </c>
      <c r="N698" s="7">
        <v>97</v>
      </c>
      <c r="O698" s="7" t="b">
        <f t="shared" si="140"/>
        <v>0</v>
      </c>
      <c r="P698" s="7" t="b">
        <f t="shared" si="141"/>
        <v>1</v>
      </c>
      <c r="Q698" s="7" t="b">
        <f t="shared" si="142"/>
        <v>0</v>
      </c>
      <c r="S698" s="7" t="b">
        <f t="shared" si="143"/>
        <v>0</v>
      </c>
      <c r="T698" s="7" t="b">
        <f t="shared" si="144"/>
        <v>1</v>
      </c>
      <c r="U698" s="7" t="b">
        <f t="shared" si="145"/>
        <v>0</v>
      </c>
      <c r="W698" s="7">
        <f t="shared" si="136"/>
        <v>697</v>
      </c>
      <c r="X698" s="7">
        <f>'v-t_chart'!C698</f>
        <v>44.5</v>
      </c>
      <c r="Y698" s="7">
        <f t="shared" si="137"/>
        <v>100</v>
      </c>
      <c r="Z698" s="7">
        <f t="shared" si="138"/>
        <v>115</v>
      </c>
      <c r="AA698" s="7">
        <f t="shared" si="139"/>
        <v>90</v>
      </c>
      <c r="AB698" s="7">
        <f ca="1">calc_gear1!AS701*5+50</f>
        <v>55</v>
      </c>
      <c r="AC698" s="7">
        <f ca="1">IF(AND(calc_gear1!AT701=-1,calc_gear1!Z701=1),calc_gear1!AS701*5+50.5,IF(AND(calc_gear1!Y701=0,AB697-AC697=-0.5),calc_gear1!AS701*5+50.5,calc_gear1!O701*5+50.5))</f>
        <v>50.5</v>
      </c>
    </row>
    <row r="699" spans="1:29">
      <c r="A699" s="7">
        <v>698</v>
      </c>
      <c r="B699" s="7">
        <v>98</v>
      </c>
      <c r="F699" s="7">
        <v>98</v>
      </c>
      <c r="G699" s="92" t="b">
        <v>0</v>
      </c>
      <c r="H699" s="69" t="b">
        <v>0</v>
      </c>
      <c r="I699" s="93" t="b">
        <v>1</v>
      </c>
      <c r="K699" s="92" t="b">
        <v>0</v>
      </c>
      <c r="L699" s="69" t="b">
        <v>0</v>
      </c>
      <c r="M699" s="93" t="b">
        <v>1</v>
      </c>
      <c r="N699" s="7">
        <v>98</v>
      </c>
      <c r="O699" s="7" t="b">
        <f t="shared" si="140"/>
        <v>0</v>
      </c>
      <c r="P699" s="7" t="b">
        <f t="shared" si="141"/>
        <v>0</v>
      </c>
      <c r="Q699" s="7" t="b">
        <f t="shared" si="142"/>
        <v>1</v>
      </c>
      <c r="S699" s="7" t="b">
        <f t="shared" si="143"/>
        <v>0</v>
      </c>
      <c r="T699" s="7" t="b">
        <f t="shared" si="144"/>
        <v>0</v>
      </c>
      <c r="U699" s="7" t="b">
        <f t="shared" si="145"/>
        <v>1</v>
      </c>
      <c r="W699" s="7">
        <f t="shared" si="136"/>
        <v>698</v>
      </c>
      <c r="X699" s="7">
        <f>'v-t_chart'!C699</f>
        <v>45.1</v>
      </c>
      <c r="Y699" s="7">
        <f t="shared" si="137"/>
        <v>100</v>
      </c>
      <c r="Z699" s="7">
        <f t="shared" si="138"/>
        <v>110</v>
      </c>
      <c r="AA699" s="7">
        <f t="shared" si="139"/>
        <v>95</v>
      </c>
      <c r="AB699" s="7">
        <f ca="1">calc_gear1!AS702*5+50</f>
        <v>55</v>
      </c>
      <c r="AC699" s="7">
        <f ca="1">IF(AND(calc_gear1!AT702=-1,calc_gear1!Z702=1),calc_gear1!AS702*5+50.5,IF(AND(calc_gear1!Y702=0,AB698-AC698=-0.5),calc_gear1!AS702*5+50.5,calc_gear1!O702*5+50.5))</f>
        <v>50.5</v>
      </c>
    </row>
    <row r="700" spans="1:29">
      <c r="A700" s="7">
        <v>699</v>
      </c>
      <c r="B700" s="7">
        <v>99</v>
      </c>
      <c r="F700" s="7">
        <v>99</v>
      </c>
      <c r="G700" s="92" t="b">
        <v>0</v>
      </c>
      <c r="H700" s="69" t="b">
        <v>0</v>
      </c>
      <c r="I700" s="93" t="b">
        <v>1</v>
      </c>
      <c r="K700" s="92" t="b">
        <v>0</v>
      </c>
      <c r="L700" s="69" t="b">
        <v>0</v>
      </c>
      <c r="M700" s="93" t="b">
        <v>1</v>
      </c>
      <c r="N700" s="7">
        <v>99</v>
      </c>
      <c r="O700" s="7" t="b">
        <f t="shared" si="140"/>
        <v>0</v>
      </c>
      <c r="P700" s="7" t="b">
        <f t="shared" si="141"/>
        <v>0</v>
      </c>
      <c r="Q700" s="7" t="b">
        <f t="shared" si="142"/>
        <v>1</v>
      </c>
      <c r="S700" s="7" t="b">
        <f t="shared" si="143"/>
        <v>0</v>
      </c>
      <c r="T700" s="7" t="b">
        <f t="shared" si="144"/>
        <v>0</v>
      </c>
      <c r="U700" s="7" t="b">
        <f t="shared" si="145"/>
        <v>1</v>
      </c>
      <c r="W700" s="7">
        <f t="shared" si="136"/>
        <v>699</v>
      </c>
      <c r="X700" s="7">
        <f>'v-t_chart'!C700</f>
        <v>45.1</v>
      </c>
      <c r="Y700" s="7">
        <f t="shared" si="137"/>
        <v>100</v>
      </c>
      <c r="Z700" s="7">
        <f t="shared" si="138"/>
        <v>110</v>
      </c>
      <c r="AA700" s="7">
        <f t="shared" si="139"/>
        <v>95</v>
      </c>
      <c r="AB700" s="7">
        <f ca="1">calc_gear1!AS703*5+50</f>
        <v>55</v>
      </c>
      <c r="AC700" s="7">
        <f ca="1">IF(AND(calc_gear1!AT703=-1,calc_gear1!Z703=1),calc_gear1!AS703*5+50.5,IF(AND(calc_gear1!Y703=0,AB699-AC699=-0.5),calc_gear1!AS703*5+50.5,calc_gear1!O703*5+50.5))</f>
        <v>50.5</v>
      </c>
    </row>
    <row r="701" spans="1:29">
      <c r="A701" s="7">
        <v>700</v>
      </c>
      <c r="B701" s="7">
        <v>100</v>
      </c>
      <c r="F701" s="7">
        <v>100</v>
      </c>
      <c r="G701" s="92" t="b">
        <v>0</v>
      </c>
      <c r="H701" s="69" t="b">
        <v>0</v>
      </c>
      <c r="I701" s="93" t="b">
        <v>1</v>
      </c>
      <c r="K701" s="92" t="b">
        <v>0</v>
      </c>
      <c r="L701" s="69" t="b">
        <v>0</v>
      </c>
      <c r="M701" s="93" t="b">
        <v>1</v>
      </c>
      <c r="N701" s="7">
        <v>100</v>
      </c>
      <c r="O701" s="7" t="b">
        <f t="shared" si="140"/>
        <v>0</v>
      </c>
      <c r="P701" s="7" t="b">
        <f t="shared" si="141"/>
        <v>0</v>
      </c>
      <c r="Q701" s="7" t="b">
        <f t="shared" si="142"/>
        <v>1</v>
      </c>
      <c r="S701" s="7" t="b">
        <f t="shared" si="143"/>
        <v>0</v>
      </c>
      <c r="T701" s="7" t="b">
        <f t="shared" si="144"/>
        <v>0</v>
      </c>
      <c r="U701" s="7" t="b">
        <f t="shared" si="145"/>
        <v>1</v>
      </c>
      <c r="W701" s="7">
        <f t="shared" si="136"/>
        <v>700</v>
      </c>
      <c r="X701" s="7">
        <f>'v-t_chart'!C701</f>
        <v>43.9</v>
      </c>
      <c r="Y701" s="7">
        <f t="shared" si="137"/>
        <v>100</v>
      </c>
      <c r="Z701" s="7">
        <f t="shared" si="138"/>
        <v>110</v>
      </c>
      <c r="AA701" s="7">
        <f t="shared" si="139"/>
        <v>95</v>
      </c>
      <c r="AB701" s="7">
        <f ca="1">calc_gear1!AS704*5+50</f>
        <v>55</v>
      </c>
      <c r="AC701" s="7">
        <f ca="1">IF(AND(calc_gear1!AT704=-1,calc_gear1!Z704=1),calc_gear1!AS704*5+50.5,IF(AND(calc_gear1!Y704=0,AB700-AC700=-0.5),calc_gear1!AS704*5+50.5,calc_gear1!O704*5+50.5))</f>
        <v>50.5</v>
      </c>
    </row>
    <row r="702" spans="1:29">
      <c r="A702" s="7">
        <v>701</v>
      </c>
      <c r="B702" s="7">
        <v>101</v>
      </c>
      <c r="F702" s="7">
        <v>101</v>
      </c>
      <c r="G702" s="92" t="b">
        <v>0</v>
      </c>
      <c r="H702" s="69" t="b">
        <v>0</v>
      </c>
      <c r="I702" s="93" t="b">
        <v>1</v>
      </c>
      <c r="K702" s="92" t="b">
        <v>0</v>
      </c>
      <c r="L702" s="69" t="b">
        <v>0</v>
      </c>
      <c r="M702" s="93" t="b">
        <v>1</v>
      </c>
      <c r="N702" s="7">
        <v>101</v>
      </c>
      <c r="O702" s="7" t="b">
        <f t="shared" si="140"/>
        <v>0</v>
      </c>
      <c r="P702" s="7" t="b">
        <f t="shared" si="141"/>
        <v>0</v>
      </c>
      <c r="Q702" s="7" t="b">
        <f t="shared" si="142"/>
        <v>1</v>
      </c>
      <c r="S702" s="7" t="b">
        <f t="shared" si="143"/>
        <v>0</v>
      </c>
      <c r="T702" s="7" t="b">
        <f t="shared" si="144"/>
        <v>0</v>
      </c>
      <c r="U702" s="7" t="b">
        <f t="shared" si="145"/>
        <v>1</v>
      </c>
      <c r="W702" s="7">
        <f t="shared" si="136"/>
        <v>701</v>
      </c>
      <c r="X702" s="7">
        <f>'v-t_chart'!C702</f>
        <v>41.4</v>
      </c>
      <c r="Y702" s="7">
        <f t="shared" si="137"/>
        <v>100</v>
      </c>
      <c r="Z702" s="7">
        <f t="shared" si="138"/>
        <v>110</v>
      </c>
      <c r="AA702" s="7">
        <f t="shared" si="139"/>
        <v>95</v>
      </c>
      <c r="AB702" s="7">
        <f ca="1">calc_gear1!AS705*5+50</f>
        <v>55</v>
      </c>
      <c r="AC702" s="7">
        <f ca="1">IF(AND(calc_gear1!AT705=-1,calc_gear1!Z705=1),calc_gear1!AS705*5+50.5,IF(AND(calc_gear1!Y705=0,AB701-AC701=-0.5),calc_gear1!AS705*5+50.5,calc_gear1!O705*5+50.5))</f>
        <v>50.5</v>
      </c>
    </row>
    <row r="703" spans="1:29">
      <c r="A703" s="7">
        <v>702</v>
      </c>
      <c r="B703" s="7">
        <v>102</v>
      </c>
      <c r="F703" s="7">
        <v>102</v>
      </c>
      <c r="G703" s="92" t="b">
        <v>0</v>
      </c>
      <c r="H703" s="69" t="b">
        <v>0</v>
      </c>
      <c r="I703" s="93" t="b">
        <v>1</v>
      </c>
      <c r="K703" s="92" t="b">
        <v>0</v>
      </c>
      <c r="L703" s="69" t="b">
        <v>0</v>
      </c>
      <c r="M703" s="93" t="b">
        <v>1</v>
      </c>
      <c r="N703" s="7">
        <v>102</v>
      </c>
      <c r="O703" s="7" t="b">
        <f t="shared" si="140"/>
        <v>0</v>
      </c>
      <c r="P703" s="7" t="b">
        <f t="shared" si="141"/>
        <v>0</v>
      </c>
      <c r="Q703" s="7" t="b">
        <f t="shared" si="142"/>
        <v>1</v>
      </c>
      <c r="S703" s="7" t="b">
        <f t="shared" si="143"/>
        <v>0</v>
      </c>
      <c r="T703" s="7" t="b">
        <f t="shared" si="144"/>
        <v>0</v>
      </c>
      <c r="U703" s="7" t="b">
        <f t="shared" si="145"/>
        <v>1</v>
      </c>
      <c r="W703" s="7">
        <f t="shared" si="136"/>
        <v>702</v>
      </c>
      <c r="X703" s="7">
        <f>'v-t_chart'!C703</f>
        <v>38.4</v>
      </c>
      <c r="Y703" s="7">
        <f t="shared" si="137"/>
        <v>100</v>
      </c>
      <c r="Z703" s="7">
        <f t="shared" si="138"/>
        <v>110</v>
      </c>
      <c r="AA703" s="7">
        <f t="shared" si="139"/>
        <v>95</v>
      </c>
      <c r="AB703" s="7">
        <f ca="1">calc_gear1!AS706*5+50</f>
        <v>55</v>
      </c>
      <c r="AC703" s="7">
        <f ca="1">IF(AND(calc_gear1!AT706=-1,calc_gear1!Z706=1),calc_gear1!AS706*5+50.5,IF(AND(calc_gear1!Y706=0,AB702-AC702=-0.5),calc_gear1!AS706*5+50.5,calc_gear1!O706*5+50.5))</f>
        <v>50.5</v>
      </c>
    </row>
    <row r="704" spans="1:29">
      <c r="A704" s="7">
        <v>703</v>
      </c>
      <c r="B704" s="7">
        <v>103</v>
      </c>
      <c r="F704" s="7">
        <v>103</v>
      </c>
      <c r="G704" s="92" t="b">
        <v>0</v>
      </c>
      <c r="H704" s="69" t="b">
        <v>0</v>
      </c>
      <c r="I704" s="93" t="b">
        <v>1</v>
      </c>
      <c r="K704" s="92" t="b">
        <v>0</v>
      </c>
      <c r="L704" s="69" t="b">
        <v>0</v>
      </c>
      <c r="M704" s="93" t="b">
        <v>1</v>
      </c>
      <c r="N704" s="7">
        <v>103</v>
      </c>
      <c r="O704" s="7" t="b">
        <f t="shared" si="140"/>
        <v>0</v>
      </c>
      <c r="P704" s="7" t="b">
        <f t="shared" si="141"/>
        <v>0</v>
      </c>
      <c r="Q704" s="7" t="b">
        <f t="shared" si="142"/>
        <v>1</v>
      </c>
      <c r="S704" s="7" t="b">
        <f t="shared" si="143"/>
        <v>0</v>
      </c>
      <c r="T704" s="7" t="b">
        <f t="shared" si="144"/>
        <v>0</v>
      </c>
      <c r="U704" s="7" t="b">
        <f t="shared" si="145"/>
        <v>1</v>
      </c>
      <c r="W704" s="7">
        <f t="shared" si="136"/>
        <v>703</v>
      </c>
      <c r="X704" s="7">
        <f>'v-t_chart'!C704</f>
        <v>35.5</v>
      </c>
      <c r="Y704" s="7">
        <f t="shared" si="137"/>
        <v>100</v>
      </c>
      <c r="Z704" s="7">
        <f t="shared" si="138"/>
        <v>110</v>
      </c>
      <c r="AA704" s="7">
        <f t="shared" si="139"/>
        <v>95</v>
      </c>
      <c r="AB704" s="7">
        <f ca="1">calc_gear1!AS707*5+50</f>
        <v>55</v>
      </c>
      <c r="AC704" s="7">
        <f ca="1">IF(AND(calc_gear1!AT707=-1,calc_gear1!Z707=1),calc_gear1!AS707*5+50.5,IF(AND(calc_gear1!Y707=0,AB703-AC703=-0.5),calc_gear1!AS707*5+50.5,calc_gear1!O707*5+50.5))</f>
        <v>50.5</v>
      </c>
    </row>
    <row r="705" spans="1:29">
      <c r="A705" s="7">
        <v>704</v>
      </c>
      <c r="B705" s="7">
        <v>104</v>
      </c>
      <c r="F705" s="7">
        <v>104</v>
      </c>
      <c r="G705" s="92" t="b">
        <v>0</v>
      </c>
      <c r="H705" s="69" t="b">
        <v>0</v>
      </c>
      <c r="I705" s="93" t="b">
        <v>1</v>
      </c>
      <c r="K705" s="92" t="b">
        <v>0</v>
      </c>
      <c r="L705" s="69" t="b">
        <v>0</v>
      </c>
      <c r="M705" s="93" t="b">
        <v>1</v>
      </c>
      <c r="N705" s="7">
        <v>104</v>
      </c>
      <c r="O705" s="7" t="b">
        <f t="shared" si="140"/>
        <v>0</v>
      </c>
      <c r="P705" s="7" t="b">
        <f t="shared" si="141"/>
        <v>0</v>
      </c>
      <c r="Q705" s="7" t="b">
        <f t="shared" si="142"/>
        <v>1</v>
      </c>
      <c r="S705" s="7" t="b">
        <f t="shared" si="143"/>
        <v>0</v>
      </c>
      <c r="T705" s="7" t="b">
        <f t="shared" si="144"/>
        <v>0</v>
      </c>
      <c r="U705" s="7" t="b">
        <f t="shared" si="145"/>
        <v>1</v>
      </c>
      <c r="W705" s="7">
        <f t="shared" si="136"/>
        <v>704</v>
      </c>
      <c r="X705" s="7">
        <f>'v-t_chart'!C705</f>
        <v>32.9</v>
      </c>
      <c r="Y705" s="7">
        <f t="shared" si="137"/>
        <v>100</v>
      </c>
      <c r="Z705" s="7">
        <f t="shared" si="138"/>
        <v>110</v>
      </c>
      <c r="AA705" s="7">
        <f t="shared" si="139"/>
        <v>95</v>
      </c>
      <c r="AB705" s="7">
        <f ca="1">calc_gear1!AS708*5+50</f>
        <v>55</v>
      </c>
      <c r="AC705" s="7">
        <f ca="1">IF(AND(calc_gear1!AT708=-1,calc_gear1!Z708=1),calc_gear1!AS708*5+50.5,IF(AND(calc_gear1!Y708=0,AB704-AC704=-0.5),calc_gear1!AS708*5+50.5,calc_gear1!O708*5+50.5))</f>
        <v>50.5</v>
      </c>
    </row>
    <row r="706" spans="1:29">
      <c r="A706" s="7">
        <v>705</v>
      </c>
      <c r="B706" s="7">
        <v>105</v>
      </c>
      <c r="F706" s="7">
        <v>105</v>
      </c>
      <c r="G706" s="92" t="b">
        <v>0</v>
      </c>
      <c r="H706" s="69" t="b">
        <v>0</v>
      </c>
      <c r="I706" s="93" t="b">
        <v>1</v>
      </c>
      <c r="K706" s="92" t="b">
        <v>0</v>
      </c>
      <c r="L706" s="69" t="b">
        <v>0</v>
      </c>
      <c r="M706" s="93" t="b">
        <v>1</v>
      </c>
      <c r="N706" s="7">
        <v>105</v>
      </c>
      <c r="O706" s="7" t="b">
        <f t="shared" si="140"/>
        <v>0</v>
      </c>
      <c r="P706" s="7" t="b">
        <f t="shared" si="141"/>
        <v>0</v>
      </c>
      <c r="Q706" s="7" t="b">
        <f t="shared" si="142"/>
        <v>1</v>
      </c>
      <c r="S706" s="7" t="b">
        <f t="shared" si="143"/>
        <v>0</v>
      </c>
      <c r="T706" s="7" t="b">
        <f t="shared" si="144"/>
        <v>0</v>
      </c>
      <c r="U706" s="7" t="b">
        <f t="shared" si="145"/>
        <v>1</v>
      </c>
      <c r="W706" s="7">
        <f t="shared" si="136"/>
        <v>705</v>
      </c>
      <c r="X706" s="7">
        <f>'v-t_chart'!C706</f>
        <v>31.3</v>
      </c>
      <c r="Y706" s="7">
        <f t="shared" si="137"/>
        <v>100</v>
      </c>
      <c r="Z706" s="7">
        <f t="shared" si="138"/>
        <v>110</v>
      </c>
      <c r="AA706" s="7">
        <f t="shared" si="139"/>
        <v>95</v>
      </c>
      <c r="AB706" s="7">
        <f ca="1">calc_gear1!AS709*5+50</f>
        <v>55</v>
      </c>
      <c r="AC706" s="7">
        <f ca="1">IF(AND(calc_gear1!AT709=-1,calc_gear1!Z709=1),calc_gear1!AS709*5+50.5,IF(AND(calc_gear1!Y709=0,AB705-AC705=-0.5),calc_gear1!AS709*5+50.5,calc_gear1!O709*5+50.5))</f>
        <v>50.5</v>
      </c>
    </row>
    <row r="707" spans="1:29">
      <c r="A707" s="7">
        <v>706</v>
      </c>
      <c r="B707" s="7">
        <v>106</v>
      </c>
      <c r="F707" s="7">
        <v>106</v>
      </c>
      <c r="G707" s="92" t="b">
        <v>0</v>
      </c>
      <c r="H707" s="69" t="b">
        <v>0</v>
      </c>
      <c r="I707" s="93" t="b">
        <v>1</v>
      </c>
      <c r="K707" s="92" t="b">
        <v>0</v>
      </c>
      <c r="L707" s="69" t="b">
        <v>0</v>
      </c>
      <c r="M707" s="93" t="b">
        <v>1</v>
      </c>
      <c r="N707" s="7">
        <v>106</v>
      </c>
      <c r="O707" s="7" t="b">
        <f t="shared" si="140"/>
        <v>0</v>
      </c>
      <c r="P707" s="7" t="b">
        <f t="shared" si="141"/>
        <v>0</v>
      </c>
      <c r="Q707" s="7" t="b">
        <f t="shared" si="142"/>
        <v>1</v>
      </c>
      <c r="S707" s="7" t="b">
        <f t="shared" si="143"/>
        <v>0</v>
      </c>
      <c r="T707" s="7" t="b">
        <f t="shared" si="144"/>
        <v>0</v>
      </c>
      <c r="U707" s="7" t="b">
        <f t="shared" si="145"/>
        <v>1</v>
      </c>
      <c r="W707" s="7">
        <f t="shared" ref="W707:W770" si="146">A707</f>
        <v>706</v>
      </c>
      <c r="X707" s="7">
        <f>'v-t_chart'!C707</f>
        <v>30.7</v>
      </c>
      <c r="Y707" s="7">
        <f t="shared" ref="Y707:Y770" si="147">IF(S707=TRUE,105,100)</f>
        <v>100</v>
      </c>
      <c r="Z707" s="7">
        <f t="shared" ref="Z707:Z770" si="148">IF(T707=TRUE,115,110)</f>
        <v>110</v>
      </c>
      <c r="AA707" s="7">
        <f t="shared" ref="AA707:AA770" si="149">IF(U707=TRUE,95,90)</f>
        <v>95</v>
      </c>
      <c r="AB707" s="7">
        <f ca="1">calc_gear1!AS710*5+50</f>
        <v>55</v>
      </c>
      <c r="AC707" s="7">
        <f ca="1">IF(AND(calc_gear1!AT710=-1,calc_gear1!Z710=1),calc_gear1!AS710*5+50.5,IF(AND(calc_gear1!Y710=0,AB706-AC706=-0.5),calc_gear1!AS710*5+50.5,calc_gear1!O710*5+50.5))</f>
        <v>50.5</v>
      </c>
    </row>
    <row r="708" spans="1:29">
      <c r="A708" s="7">
        <v>707</v>
      </c>
      <c r="B708" s="7">
        <v>107</v>
      </c>
      <c r="F708" s="7">
        <v>107</v>
      </c>
      <c r="G708" s="92" t="b">
        <v>0</v>
      </c>
      <c r="H708" s="69" t="b">
        <v>1</v>
      </c>
      <c r="I708" s="93" t="b">
        <v>0</v>
      </c>
      <c r="K708" s="92" t="b">
        <v>0</v>
      </c>
      <c r="L708" s="69" t="b">
        <v>1</v>
      </c>
      <c r="M708" s="93" t="b">
        <v>0</v>
      </c>
      <c r="N708" s="7">
        <v>107</v>
      </c>
      <c r="O708" s="7" t="b">
        <f t="shared" si="140"/>
        <v>0</v>
      </c>
      <c r="P708" s="7" t="b">
        <f t="shared" si="141"/>
        <v>1</v>
      </c>
      <c r="Q708" s="7" t="b">
        <f t="shared" si="142"/>
        <v>0</v>
      </c>
      <c r="S708" s="7" t="b">
        <f t="shared" si="143"/>
        <v>0</v>
      </c>
      <c r="T708" s="7" t="b">
        <f t="shared" si="144"/>
        <v>1</v>
      </c>
      <c r="U708" s="7" t="b">
        <f t="shared" si="145"/>
        <v>0</v>
      </c>
      <c r="W708" s="7">
        <f t="shared" si="146"/>
        <v>707</v>
      </c>
      <c r="X708" s="7">
        <f>'v-t_chart'!C708</f>
        <v>31</v>
      </c>
      <c r="Y708" s="7">
        <f t="shared" si="147"/>
        <v>100</v>
      </c>
      <c r="Z708" s="7">
        <f t="shared" si="148"/>
        <v>115</v>
      </c>
      <c r="AA708" s="7">
        <f t="shared" si="149"/>
        <v>90</v>
      </c>
      <c r="AB708" s="7">
        <f ca="1">calc_gear1!AS711*5+50</f>
        <v>55</v>
      </c>
      <c r="AC708" s="7">
        <f ca="1">IF(AND(calc_gear1!AT711=-1,calc_gear1!Z711=1),calc_gear1!AS711*5+50.5,IF(AND(calc_gear1!Y711=0,AB707-AC707=-0.5),calc_gear1!AS711*5+50.5,calc_gear1!O711*5+50.5))</f>
        <v>50.5</v>
      </c>
    </row>
    <row r="709" spans="1:29">
      <c r="A709" s="7">
        <v>708</v>
      </c>
      <c r="B709" s="7">
        <v>108</v>
      </c>
      <c r="F709" s="7">
        <v>108</v>
      </c>
      <c r="G709" s="92" t="b">
        <v>0</v>
      </c>
      <c r="H709" s="69" t="b">
        <v>1</v>
      </c>
      <c r="I709" s="93" t="b">
        <v>0</v>
      </c>
      <c r="K709" s="92" t="b">
        <v>0</v>
      </c>
      <c r="L709" s="69" t="b">
        <v>1</v>
      </c>
      <c r="M709" s="93" t="b">
        <v>0</v>
      </c>
      <c r="N709" s="7">
        <v>108</v>
      </c>
      <c r="O709" s="7" t="b">
        <f t="shared" si="140"/>
        <v>0</v>
      </c>
      <c r="P709" s="7" t="b">
        <f t="shared" si="141"/>
        <v>1</v>
      </c>
      <c r="Q709" s="7" t="b">
        <f t="shared" si="142"/>
        <v>0</v>
      </c>
      <c r="S709" s="7" t="b">
        <f t="shared" si="143"/>
        <v>0</v>
      </c>
      <c r="T709" s="7" t="b">
        <f t="shared" si="144"/>
        <v>1</v>
      </c>
      <c r="U709" s="7" t="b">
        <f t="shared" si="145"/>
        <v>0</v>
      </c>
      <c r="W709" s="7">
        <f t="shared" si="146"/>
        <v>708</v>
      </c>
      <c r="X709" s="7">
        <f>'v-t_chart'!C709</f>
        <v>32.200000000000003</v>
      </c>
      <c r="Y709" s="7">
        <f t="shared" si="147"/>
        <v>100</v>
      </c>
      <c r="Z709" s="7">
        <f t="shared" si="148"/>
        <v>115</v>
      </c>
      <c r="AA709" s="7">
        <f t="shared" si="149"/>
        <v>90</v>
      </c>
      <c r="AB709" s="7">
        <f ca="1">calc_gear1!AS712*5+50</f>
        <v>55</v>
      </c>
      <c r="AC709" s="7">
        <f ca="1">IF(AND(calc_gear1!AT712=-1,calc_gear1!Z712=1),calc_gear1!AS712*5+50.5,IF(AND(calc_gear1!Y712=0,AB708-AC708=-0.5),calc_gear1!AS712*5+50.5,calc_gear1!O712*5+50.5))</f>
        <v>50.5</v>
      </c>
    </row>
    <row r="710" spans="1:29">
      <c r="A710" s="7">
        <v>709</v>
      </c>
      <c r="B710" s="7">
        <v>109</v>
      </c>
      <c r="F710" s="7">
        <v>109</v>
      </c>
      <c r="G710" s="92" t="b">
        <v>0</v>
      </c>
      <c r="H710" s="69" t="b">
        <v>1</v>
      </c>
      <c r="I710" s="93" t="b">
        <v>0</v>
      </c>
      <c r="K710" s="92" t="b">
        <v>0</v>
      </c>
      <c r="L710" s="69" t="b">
        <v>1</v>
      </c>
      <c r="M710" s="93" t="b">
        <v>0</v>
      </c>
      <c r="N710" s="7">
        <v>109</v>
      </c>
      <c r="O710" s="7" t="b">
        <f t="shared" si="140"/>
        <v>0</v>
      </c>
      <c r="P710" s="7" t="b">
        <f t="shared" si="141"/>
        <v>1</v>
      </c>
      <c r="Q710" s="7" t="b">
        <f t="shared" si="142"/>
        <v>0</v>
      </c>
      <c r="S710" s="7" t="b">
        <f t="shared" si="143"/>
        <v>0</v>
      </c>
      <c r="T710" s="7" t="b">
        <f t="shared" si="144"/>
        <v>1</v>
      </c>
      <c r="U710" s="7" t="b">
        <f t="shared" si="145"/>
        <v>0</v>
      </c>
      <c r="W710" s="7">
        <f t="shared" si="146"/>
        <v>709</v>
      </c>
      <c r="X710" s="7">
        <f>'v-t_chart'!C710</f>
        <v>34</v>
      </c>
      <c r="Y710" s="7">
        <f t="shared" si="147"/>
        <v>100</v>
      </c>
      <c r="Z710" s="7">
        <f t="shared" si="148"/>
        <v>115</v>
      </c>
      <c r="AA710" s="7">
        <f t="shared" si="149"/>
        <v>90</v>
      </c>
      <c r="AB710" s="7">
        <f ca="1">calc_gear1!AS713*5+50</f>
        <v>55</v>
      </c>
      <c r="AC710" s="7">
        <f ca="1">IF(AND(calc_gear1!AT713=-1,calc_gear1!Z713=1),calc_gear1!AS713*5+50.5,IF(AND(calc_gear1!Y713=0,AB709-AC709=-0.5),calc_gear1!AS713*5+50.5,calc_gear1!O713*5+50.5))</f>
        <v>50.5</v>
      </c>
    </row>
    <row r="711" spans="1:29">
      <c r="A711" s="7">
        <v>710</v>
      </c>
      <c r="B711" s="7">
        <v>110</v>
      </c>
      <c r="F711" s="7">
        <v>110</v>
      </c>
      <c r="G711" s="92" t="b">
        <v>0</v>
      </c>
      <c r="H711" s="69" t="b">
        <v>1</v>
      </c>
      <c r="I711" s="93" t="b">
        <v>0</v>
      </c>
      <c r="K711" s="92" t="b">
        <v>0</v>
      </c>
      <c r="L711" s="69" t="b">
        <v>1</v>
      </c>
      <c r="M711" s="93" t="b">
        <v>0</v>
      </c>
      <c r="N711" s="7">
        <v>110</v>
      </c>
      <c r="O711" s="7" t="b">
        <f t="shared" si="140"/>
        <v>0</v>
      </c>
      <c r="P711" s="7" t="b">
        <f t="shared" si="141"/>
        <v>1</v>
      </c>
      <c r="Q711" s="7" t="b">
        <f t="shared" si="142"/>
        <v>0</v>
      </c>
      <c r="S711" s="7" t="b">
        <f t="shared" si="143"/>
        <v>0</v>
      </c>
      <c r="T711" s="7" t="b">
        <f t="shared" si="144"/>
        <v>1</v>
      </c>
      <c r="U711" s="7" t="b">
        <f t="shared" si="145"/>
        <v>0</v>
      </c>
      <c r="W711" s="7">
        <f t="shared" si="146"/>
        <v>710</v>
      </c>
      <c r="X711" s="7">
        <f>'v-t_chart'!C711</f>
        <v>36</v>
      </c>
      <c r="Y711" s="7">
        <f t="shared" si="147"/>
        <v>100</v>
      </c>
      <c r="Z711" s="7">
        <f t="shared" si="148"/>
        <v>115</v>
      </c>
      <c r="AA711" s="7">
        <f t="shared" si="149"/>
        <v>90</v>
      </c>
      <c r="AB711" s="7">
        <f ca="1">calc_gear1!AS714*5+50</f>
        <v>55</v>
      </c>
      <c r="AC711" s="7">
        <f ca="1">IF(AND(calc_gear1!AT714=-1,calc_gear1!Z714=1),calc_gear1!AS714*5+50.5,IF(AND(calc_gear1!Y714=0,AB710-AC710=-0.5),calc_gear1!AS714*5+50.5,calc_gear1!O714*5+50.5))</f>
        <v>50.5</v>
      </c>
    </row>
    <row r="712" spans="1:29">
      <c r="A712" s="7">
        <v>711</v>
      </c>
      <c r="B712" s="7">
        <v>111</v>
      </c>
      <c r="F712" s="7">
        <v>111</v>
      </c>
      <c r="G712" s="92" t="b">
        <v>0</v>
      </c>
      <c r="H712" s="69" t="b">
        <v>1</v>
      </c>
      <c r="I712" s="93" t="b">
        <v>0</v>
      </c>
      <c r="K712" s="92" t="b">
        <v>0</v>
      </c>
      <c r="L712" s="69" t="b">
        <v>1</v>
      </c>
      <c r="M712" s="93" t="b">
        <v>0</v>
      </c>
      <c r="N712" s="7">
        <v>111</v>
      </c>
      <c r="O712" s="7" t="b">
        <f t="shared" si="140"/>
        <v>0</v>
      </c>
      <c r="P712" s="7" t="b">
        <f t="shared" si="141"/>
        <v>1</v>
      </c>
      <c r="Q712" s="7" t="b">
        <f t="shared" si="142"/>
        <v>0</v>
      </c>
      <c r="S712" s="7" t="b">
        <f t="shared" si="143"/>
        <v>0</v>
      </c>
      <c r="T712" s="7" t="b">
        <f t="shared" si="144"/>
        <v>1</v>
      </c>
      <c r="U712" s="7" t="b">
        <f t="shared" si="145"/>
        <v>0</v>
      </c>
      <c r="W712" s="7">
        <f t="shared" si="146"/>
        <v>711</v>
      </c>
      <c r="X712" s="7">
        <f>'v-t_chart'!C712</f>
        <v>37.9</v>
      </c>
      <c r="Y712" s="7">
        <f t="shared" si="147"/>
        <v>100</v>
      </c>
      <c r="Z712" s="7">
        <f t="shared" si="148"/>
        <v>115</v>
      </c>
      <c r="AA712" s="7">
        <f t="shared" si="149"/>
        <v>90</v>
      </c>
      <c r="AB712" s="7">
        <f ca="1">calc_gear1!AS715*5+50</f>
        <v>55</v>
      </c>
      <c r="AC712" s="7">
        <f ca="1">IF(AND(calc_gear1!AT715=-1,calc_gear1!Z715=1),calc_gear1!AS715*5+50.5,IF(AND(calc_gear1!Y715=0,AB711-AC711=-0.5),calc_gear1!AS715*5+50.5,calc_gear1!O715*5+50.5))</f>
        <v>50.5</v>
      </c>
    </row>
    <row r="713" spans="1:29">
      <c r="A713" s="7">
        <v>712</v>
      </c>
      <c r="B713" s="7">
        <v>112</v>
      </c>
      <c r="F713" s="7">
        <v>112</v>
      </c>
      <c r="G713" s="92" t="b">
        <v>0</v>
      </c>
      <c r="H713" s="69" t="b">
        <v>1</v>
      </c>
      <c r="I713" s="93" t="b">
        <v>0</v>
      </c>
      <c r="K713" s="92" t="b">
        <v>0</v>
      </c>
      <c r="L713" s="69" t="b">
        <v>1</v>
      </c>
      <c r="M713" s="93" t="b">
        <v>0</v>
      </c>
      <c r="N713" s="7">
        <v>112</v>
      </c>
      <c r="O713" s="7" t="b">
        <f t="shared" si="140"/>
        <v>0</v>
      </c>
      <c r="P713" s="7" t="b">
        <f t="shared" si="141"/>
        <v>1</v>
      </c>
      <c r="Q713" s="7" t="b">
        <f t="shared" si="142"/>
        <v>0</v>
      </c>
      <c r="S713" s="7" t="b">
        <f t="shared" si="143"/>
        <v>0</v>
      </c>
      <c r="T713" s="7" t="b">
        <f t="shared" si="144"/>
        <v>1</v>
      </c>
      <c r="U713" s="7" t="b">
        <f t="shared" si="145"/>
        <v>0</v>
      </c>
      <c r="W713" s="7">
        <f t="shared" si="146"/>
        <v>712</v>
      </c>
      <c r="X713" s="7">
        <f>'v-t_chart'!C713</f>
        <v>39.9</v>
      </c>
      <c r="Y713" s="7">
        <f t="shared" si="147"/>
        <v>100</v>
      </c>
      <c r="Z713" s="7">
        <f t="shared" si="148"/>
        <v>115</v>
      </c>
      <c r="AA713" s="7">
        <f t="shared" si="149"/>
        <v>90</v>
      </c>
      <c r="AB713" s="7">
        <f ca="1">calc_gear1!AS716*5+50</f>
        <v>55</v>
      </c>
      <c r="AC713" s="7">
        <f ca="1">IF(AND(calc_gear1!AT716=-1,calc_gear1!Z716=1),calc_gear1!AS716*5+50.5,IF(AND(calc_gear1!Y716=0,AB712-AC712=-0.5),calc_gear1!AS716*5+50.5,calc_gear1!O716*5+50.5))</f>
        <v>50.5</v>
      </c>
    </row>
    <row r="714" spans="1:29">
      <c r="A714" s="7">
        <v>713</v>
      </c>
      <c r="B714" s="7">
        <v>113</v>
      </c>
      <c r="F714" s="7">
        <v>113</v>
      </c>
      <c r="G714" s="92" t="b">
        <v>0</v>
      </c>
      <c r="H714" s="69" t="b">
        <v>1</v>
      </c>
      <c r="I714" s="93" t="b">
        <v>0</v>
      </c>
      <c r="K714" s="92" t="b">
        <v>0</v>
      </c>
      <c r="L714" s="69" t="b">
        <v>1</v>
      </c>
      <c r="M714" s="93" t="b">
        <v>0</v>
      </c>
      <c r="N714" s="7">
        <v>113</v>
      </c>
      <c r="O714" s="7" t="b">
        <f t="shared" si="140"/>
        <v>0</v>
      </c>
      <c r="P714" s="7" t="b">
        <f t="shared" si="141"/>
        <v>1</v>
      </c>
      <c r="Q714" s="7" t="b">
        <f t="shared" si="142"/>
        <v>0</v>
      </c>
      <c r="S714" s="7" t="b">
        <f t="shared" si="143"/>
        <v>0</v>
      </c>
      <c r="T714" s="7" t="b">
        <f t="shared" si="144"/>
        <v>1</v>
      </c>
      <c r="U714" s="7" t="b">
        <f t="shared" si="145"/>
        <v>0</v>
      </c>
      <c r="W714" s="7">
        <f t="shared" si="146"/>
        <v>713</v>
      </c>
      <c r="X714" s="7">
        <f>'v-t_chart'!C714</f>
        <v>41.6</v>
      </c>
      <c r="Y714" s="7">
        <f t="shared" si="147"/>
        <v>100</v>
      </c>
      <c r="Z714" s="7">
        <f t="shared" si="148"/>
        <v>115</v>
      </c>
      <c r="AA714" s="7">
        <f t="shared" si="149"/>
        <v>90</v>
      </c>
      <c r="AB714" s="7">
        <f ca="1">calc_gear1!AS717*5+50</f>
        <v>55</v>
      </c>
      <c r="AC714" s="7">
        <f ca="1">IF(AND(calc_gear1!AT717=-1,calc_gear1!Z717=1),calc_gear1!AS717*5+50.5,IF(AND(calc_gear1!Y717=0,AB713-AC713=-0.5),calc_gear1!AS717*5+50.5,calc_gear1!O717*5+50.5))</f>
        <v>50.5</v>
      </c>
    </row>
    <row r="715" spans="1:29">
      <c r="A715" s="7">
        <v>714</v>
      </c>
      <c r="B715" s="7">
        <v>114</v>
      </c>
      <c r="F715" s="7">
        <v>114</v>
      </c>
      <c r="G715" s="92" t="b">
        <v>0</v>
      </c>
      <c r="H715" s="69" t="b">
        <v>1</v>
      </c>
      <c r="I715" s="93" t="b">
        <v>0</v>
      </c>
      <c r="K715" s="92" t="b">
        <v>0</v>
      </c>
      <c r="L715" s="69" t="b">
        <v>1</v>
      </c>
      <c r="M715" s="93" t="b">
        <v>0</v>
      </c>
      <c r="N715" s="7">
        <v>114</v>
      </c>
      <c r="O715" s="7" t="b">
        <f t="shared" si="140"/>
        <v>0</v>
      </c>
      <c r="P715" s="7" t="b">
        <f t="shared" si="141"/>
        <v>1</v>
      </c>
      <c r="Q715" s="7" t="b">
        <f t="shared" si="142"/>
        <v>0</v>
      </c>
      <c r="S715" s="7" t="b">
        <f t="shared" si="143"/>
        <v>0</v>
      </c>
      <c r="T715" s="7" t="b">
        <f t="shared" si="144"/>
        <v>1</v>
      </c>
      <c r="U715" s="7" t="b">
        <f t="shared" si="145"/>
        <v>0</v>
      </c>
      <c r="W715" s="7">
        <f t="shared" si="146"/>
        <v>714</v>
      </c>
      <c r="X715" s="7">
        <f>'v-t_chart'!C715</f>
        <v>43.1</v>
      </c>
      <c r="Y715" s="7">
        <f t="shared" si="147"/>
        <v>100</v>
      </c>
      <c r="Z715" s="7">
        <f t="shared" si="148"/>
        <v>115</v>
      </c>
      <c r="AA715" s="7">
        <f t="shared" si="149"/>
        <v>90</v>
      </c>
      <c r="AB715" s="7">
        <f ca="1">calc_gear1!AS718*5+50</f>
        <v>55</v>
      </c>
      <c r="AC715" s="7">
        <f ca="1">IF(AND(calc_gear1!AT718=-1,calc_gear1!Z718=1),calc_gear1!AS718*5+50.5,IF(AND(calc_gear1!Y718=0,AB714-AC714=-0.5),calc_gear1!AS718*5+50.5,calc_gear1!O718*5+50.5))</f>
        <v>50.5</v>
      </c>
    </row>
    <row r="716" spans="1:29">
      <c r="A716" s="7">
        <v>715</v>
      </c>
      <c r="B716" s="7">
        <v>115</v>
      </c>
      <c r="F716" s="7">
        <v>115</v>
      </c>
      <c r="G716" s="92" t="b">
        <v>0</v>
      </c>
      <c r="H716" s="69" t="b">
        <v>1</v>
      </c>
      <c r="I716" s="93" t="b">
        <v>0</v>
      </c>
      <c r="K716" s="92" t="b">
        <v>0</v>
      </c>
      <c r="L716" s="69" t="b">
        <v>1</v>
      </c>
      <c r="M716" s="93" t="b">
        <v>0</v>
      </c>
      <c r="N716" s="7">
        <v>115</v>
      </c>
      <c r="O716" s="7" t="b">
        <f t="shared" si="140"/>
        <v>0</v>
      </c>
      <c r="P716" s="7" t="b">
        <f t="shared" si="141"/>
        <v>1</v>
      </c>
      <c r="Q716" s="7" t="b">
        <f t="shared" si="142"/>
        <v>0</v>
      </c>
      <c r="S716" s="7" t="b">
        <f t="shared" si="143"/>
        <v>0</v>
      </c>
      <c r="T716" s="7" t="b">
        <f t="shared" si="144"/>
        <v>1</v>
      </c>
      <c r="U716" s="7" t="b">
        <f t="shared" si="145"/>
        <v>0</v>
      </c>
      <c r="W716" s="7">
        <f t="shared" si="146"/>
        <v>715</v>
      </c>
      <c r="X716" s="7">
        <f>'v-t_chart'!C716</f>
        <v>44.3</v>
      </c>
      <c r="Y716" s="7">
        <f t="shared" si="147"/>
        <v>100</v>
      </c>
      <c r="Z716" s="7">
        <f t="shared" si="148"/>
        <v>115</v>
      </c>
      <c r="AA716" s="7">
        <f t="shared" si="149"/>
        <v>90</v>
      </c>
      <c r="AB716" s="7">
        <f ca="1">calc_gear1!AS719*5+50</f>
        <v>55</v>
      </c>
      <c r="AC716" s="7">
        <f ca="1">IF(AND(calc_gear1!AT719=-1,calc_gear1!Z719=1),calc_gear1!AS719*5+50.5,IF(AND(calc_gear1!Y719=0,AB715-AC715=-0.5),calc_gear1!AS719*5+50.5,calc_gear1!O719*5+50.5))</f>
        <v>50.5</v>
      </c>
    </row>
    <row r="717" spans="1:29">
      <c r="A717" s="7">
        <v>716</v>
      </c>
      <c r="B717" s="7">
        <v>116</v>
      </c>
      <c r="F717" s="7">
        <v>116</v>
      </c>
      <c r="G717" s="92" t="b">
        <v>0</v>
      </c>
      <c r="H717" s="69" t="b">
        <v>1</v>
      </c>
      <c r="I717" s="93" t="b">
        <v>0</v>
      </c>
      <c r="K717" s="92" t="b">
        <v>0</v>
      </c>
      <c r="L717" s="69" t="b">
        <v>1</v>
      </c>
      <c r="M717" s="93" t="b">
        <v>0</v>
      </c>
      <c r="N717" s="7">
        <v>116</v>
      </c>
      <c r="O717" s="7" t="b">
        <f t="shared" si="140"/>
        <v>0</v>
      </c>
      <c r="P717" s="7" t="b">
        <f t="shared" si="141"/>
        <v>1</v>
      </c>
      <c r="Q717" s="7" t="b">
        <f t="shared" si="142"/>
        <v>0</v>
      </c>
      <c r="S717" s="7" t="b">
        <f t="shared" si="143"/>
        <v>0</v>
      </c>
      <c r="T717" s="7" t="b">
        <f t="shared" si="144"/>
        <v>1</v>
      </c>
      <c r="U717" s="7" t="b">
        <f t="shared" si="145"/>
        <v>0</v>
      </c>
      <c r="W717" s="7">
        <f t="shared" si="146"/>
        <v>716</v>
      </c>
      <c r="X717" s="7">
        <f>'v-t_chart'!C717</f>
        <v>45</v>
      </c>
      <c r="Y717" s="7">
        <f t="shared" si="147"/>
        <v>100</v>
      </c>
      <c r="Z717" s="7">
        <f t="shared" si="148"/>
        <v>115</v>
      </c>
      <c r="AA717" s="7">
        <f t="shared" si="149"/>
        <v>90</v>
      </c>
      <c r="AB717" s="7">
        <f ca="1">calc_gear1!AS720*5+50</f>
        <v>55</v>
      </c>
      <c r="AC717" s="7">
        <f ca="1">IF(AND(calc_gear1!AT720=-1,calc_gear1!Z720=1),calc_gear1!AS720*5+50.5,IF(AND(calc_gear1!Y720=0,AB716-AC716=-0.5),calc_gear1!AS720*5+50.5,calc_gear1!O720*5+50.5))</f>
        <v>50.5</v>
      </c>
    </row>
    <row r="718" spans="1:29">
      <c r="A718" s="7">
        <v>717</v>
      </c>
      <c r="B718" s="7">
        <v>117</v>
      </c>
      <c r="F718" s="7">
        <v>117</v>
      </c>
      <c r="G718" s="92" t="b">
        <v>0</v>
      </c>
      <c r="H718" s="69" t="b">
        <v>1</v>
      </c>
      <c r="I718" s="93" t="b">
        <v>0</v>
      </c>
      <c r="K718" s="92" t="b">
        <v>0</v>
      </c>
      <c r="L718" s="69" t="b">
        <v>1</v>
      </c>
      <c r="M718" s="93" t="b">
        <v>0</v>
      </c>
      <c r="N718" s="7">
        <v>117</v>
      </c>
      <c r="O718" s="7" t="b">
        <f t="shared" si="140"/>
        <v>0</v>
      </c>
      <c r="P718" s="7" t="b">
        <f t="shared" si="141"/>
        <v>1</v>
      </c>
      <c r="Q718" s="7" t="b">
        <f t="shared" si="142"/>
        <v>0</v>
      </c>
      <c r="S718" s="7" t="b">
        <f t="shared" si="143"/>
        <v>0</v>
      </c>
      <c r="T718" s="7" t="b">
        <f t="shared" si="144"/>
        <v>1</v>
      </c>
      <c r="U718" s="7" t="b">
        <f t="shared" si="145"/>
        <v>0</v>
      </c>
      <c r="W718" s="7">
        <f t="shared" si="146"/>
        <v>717</v>
      </c>
      <c r="X718" s="7">
        <f>'v-t_chart'!C718</f>
        <v>45.5</v>
      </c>
      <c r="Y718" s="7">
        <f t="shared" si="147"/>
        <v>100</v>
      </c>
      <c r="Z718" s="7">
        <f t="shared" si="148"/>
        <v>115</v>
      </c>
      <c r="AA718" s="7">
        <f t="shared" si="149"/>
        <v>90</v>
      </c>
      <c r="AB718" s="7">
        <f ca="1">calc_gear1!AS721*5+50</f>
        <v>55</v>
      </c>
      <c r="AC718" s="7">
        <f ca="1">IF(AND(calc_gear1!AT721=-1,calc_gear1!Z721=1),calc_gear1!AS721*5+50.5,IF(AND(calc_gear1!Y721=0,AB717-AC717=-0.5),calc_gear1!AS721*5+50.5,calc_gear1!O721*5+50.5))</f>
        <v>50.5</v>
      </c>
    </row>
    <row r="719" spans="1:29">
      <c r="A719" s="7">
        <v>718</v>
      </c>
      <c r="B719" s="7">
        <v>118</v>
      </c>
      <c r="F719" s="7">
        <v>118</v>
      </c>
      <c r="G719" s="92" t="b">
        <v>0</v>
      </c>
      <c r="H719" s="69" t="b">
        <v>1</v>
      </c>
      <c r="I719" s="93" t="b">
        <v>0</v>
      </c>
      <c r="K719" s="92" t="b">
        <v>0</v>
      </c>
      <c r="L719" s="69" t="b">
        <v>1</v>
      </c>
      <c r="M719" s="93" t="b">
        <v>0</v>
      </c>
      <c r="N719" s="7">
        <v>118</v>
      </c>
      <c r="O719" s="7" t="b">
        <f t="shared" si="140"/>
        <v>0</v>
      </c>
      <c r="P719" s="7" t="b">
        <f t="shared" si="141"/>
        <v>1</v>
      </c>
      <c r="Q719" s="7" t="b">
        <f t="shared" si="142"/>
        <v>0</v>
      </c>
      <c r="S719" s="7" t="b">
        <f t="shared" si="143"/>
        <v>0</v>
      </c>
      <c r="T719" s="7" t="b">
        <f t="shared" si="144"/>
        <v>1</v>
      </c>
      <c r="U719" s="7" t="b">
        <f t="shared" si="145"/>
        <v>0</v>
      </c>
      <c r="W719" s="7">
        <f t="shared" si="146"/>
        <v>718</v>
      </c>
      <c r="X719" s="7">
        <f>'v-t_chart'!C719</f>
        <v>45.8</v>
      </c>
      <c r="Y719" s="7">
        <f t="shared" si="147"/>
        <v>100</v>
      </c>
      <c r="Z719" s="7">
        <f t="shared" si="148"/>
        <v>115</v>
      </c>
      <c r="AA719" s="7">
        <f t="shared" si="149"/>
        <v>90</v>
      </c>
      <c r="AB719" s="7">
        <f ca="1">calc_gear1!AS722*5+50</f>
        <v>55</v>
      </c>
      <c r="AC719" s="7">
        <f ca="1">IF(AND(calc_gear1!AT722=-1,calc_gear1!Z722=1),calc_gear1!AS722*5+50.5,IF(AND(calc_gear1!Y722=0,AB718-AC718=-0.5),calc_gear1!AS722*5+50.5,calc_gear1!O722*5+50.5))</f>
        <v>50.5</v>
      </c>
    </row>
    <row r="720" spans="1:29">
      <c r="A720" s="7">
        <v>719</v>
      </c>
      <c r="B720" s="7">
        <v>119</v>
      </c>
      <c r="F720" s="7">
        <v>119</v>
      </c>
      <c r="G720" s="92" t="b">
        <v>0</v>
      </c>
      <c r="H720" s="69" t="b">
        <v>1</v>
      </c>
      <c r="I720" s="93" t="b">
        <v>0</v>
      </c>
      <c r="K720" s="92" t="b">
        <v>0</v>
      </c>
      <c r="L720" s="69" t="b">
        <v>1</v>
      </c>
      <c r="M720" s="93" t="b">
        <v>0</v>
      </c>
      <c r="N720" s="7">
        <v>119</v>
      </c>
      <c r="O720" s="7" t="b">
        <f t="shared" si="140"/>
        <v>0</v>
      </c>
      <c r="P720" s="7" t="b">
        <f t="shared" si="141"/>
        <v>1</v>
      </c>
      <c r="Q720" s="7" t="b">
        <f t="shared" si="142"/>
        <v>0</v>
      </c>
      <c r="S720" s="7" t="b">
        <f t="shared" si="143"/>
        <v>0</v>
      </c>
      <c r="T720" s="7" t="b">
        <f t="shared" si="144"/>
        <v>1</v>
      </c>
      <c r="U720" s="7" t="b">
        <f t="shared" si="145"/>
        <v>0</v>
      </c>
      <c r="W720" s="7">
        <f t="shared" si="146"/>
        <v>719</v>
      </c>
      <c r="X720" s="7">
        <f>'v-t_chart'!C720</f>
        <v>46</v>
      </c>
      <c r="Y720" s="7">
        <f t="shared" si="147"/>
        <v>100</v>
      </c>
      <c r="Z720" s="7">
        <f t="shared" si="148"/>
        <v>115</v>
      </c>
      <c r="AA720" s="7">
        <f t="shared" si="149"/>
        <v>90</v>
      </c>
      <c r="AB720" s="7">
        <f ca="1">calc_gear1!AS723*5+50</f>
        <v>55</v>
      </c>
      <c r="AC720" s="7">
        <f ca="1">IF(AND(calc_gear1!AT723=-1,calc_gear1!Z723=1),calc_gear1!AS723*5+50.5,IF(AND(calc_gear1!Y723=0,AB719-AC719=-0.5),calc_gear1!AS723*5+50.5,calc_gear1!O723*5+50.5))</f>
        <v>50.5</v>
      </c>
    </row>
    <row r="721" spans="1:29">
      <c r="A721" s="7">
        <v>720</v>
      </c>
      <c r="B721" s="7">
        <v>120</v>
      </c>
      <c r="F721" s="7">
        <v>120</v>
      </c>
      <c r="G721" s="92" t="b">
        <v>0</v>
      </c>
      <c r="H721" s="69" t="b">
        <v>1</v>
      </c>
      <c r="I721" s="93" t="b">
        <v>0</v>
      </c>
      <c r="K721" s="92" t="b">
        <v>0</v>
      </c>
      <c r="L721" s="69" t="b">
        <v>1</v>
      </c>
      <c r="M721" s="93" t="b">
        <v>0</v>
      </c>
      <c r="N721" s="7">
        <v>120</v>
      </c>
      <c r="O721" s="7" t="b">
        <f t="shared" si="140"/>
        <v>0</v>
      </c>
      <c r="P721" s="7" t="b">
        <f t="shared" si="141"/>
        <v>1</v>
      </c>
      <c r="Q721" s="7" t="b">
        <f t="shared" si="142"/>
        <v>0</v>
      </c>
      <c r="S721" s="7" t="b">
        <f t="shared" si="143"/>
        <v>0</v>
      </c>
      <c r="T721" s="7" t="b">
        <f t="shared" si="144"/>
        <v>1</v>
      </c>
      <c r="U721" s="7" t="b">
        <f t="shared" si="145"/>
        <v>0</v>
      </c>
      <c r="W721" s="7">
        <f t="shared" si="146"/>
        <v>720</v>
      </c>
      <c r="X721" s="7">
        <f>'v-t_chart'!C721</f>
        <v>46.1</v>
      </c>
      <c r="Y721" s="7">
        <f t="shared" si="147"/>
        <v>100</v>
      </c>
      <c r="Z721" s="7">
        <f t="shared" si="148"/>
        <v>115</v>
      </c>
      <c r="AA721" s="7">
        <f t="shared" si="149"/>
        <v>90</v>
      </c>
      <c r="AB721" s="7">
        <f ca="1">calc_gear1!AS724*5+50</f>
        <v>55</v>
      </c>
      <c r="AC721" s="7">
        <f ca="1">IF(AND(calc_gear1!AT724=-1,calc_gear1!Z724=1),calc_gear1!AS724*5+50.5,IF(AND(calc_gear1!Y724=0,AB720-AC720=-0.5),calc_gear1!AS724*5+50.5,calc_gear1!O724*5+50.5))</f>
        <v>50.5</v>
      </c>
    </row>
    <row r="722" spans="1:29">
      <c r="A722" s="7">
        <v>721</v>
      </c>
      <c r="B722" s="7">
        <v>121</v>
      </c>
      <c r="F722" s="7">
        <v>121</v>
      </c>
      <c r="G722" s="92" t="b">
        <v>0</v>
      </c>
      <c r="H722" s="69" t="b">
        <v>1</v>
      </c>
      <c r="I722" s="93" t="b">
        <v>0</v>
      </c>
      <c r="K722" s="92" t="b">
        <v>0</v>
      </c>
      <c r="L722" s="69" t="b">
        <v>1</v>
      </c>
      <c r="M722" s="93" t="b">
        <v>0</v>
      </c>
      <c r="N722" s="7">
        <v>121</v>
      </c>
      <c r="O722" s="7" t="b">
        <f t="shared" si="140"/>
        <v>0</v>
      </c>
      <c r="P722" s="7" t="b">
        <f t="shared" si="141"/>
        <v>1</v>
      </c>
      <c r="Q722" s="7" t="b">
        <f t="shared" si="142"/>
        <v>0</v>
      </c>
      <c r="S722" s="7" t="b">
        <f t="shared" si="143"/>
        <v>0</v>
      </c>
      <c r="T722" s="7" t="b">
        <f t="shared" si="144"/>
        <v>1</v>
      </c>
      <c r="U722" s="7" t="b">
        <f t="shared" si="145"/>
        <v>0</v>
      </c>
      <c r="W722" s="7">
        <f t="shared" si="146"/>
        <v>721</v>
      </c>
      <c r="X722" s="7">
        <f>'v-t_chart'!C722</f>
        <v>46.2</v>
      </c>
      <c r="Y722" s="7">
        <f t="shared" si="147"/>
        <v>100</v>
      </c>
      <c r="Z722" s="7">
        <f t="shared" si="148"/>
        <v>115</v>
      </c>
      <c r="AA722" s="7">
        <f t="shared" si="149"/>
        <v>90</v>
      </c>
      <c r="AB722" s="7">
        <f ca="1">calc_gear1!AS725*5+50</f>
        <v>55</v>
      </c>
      <c r="AC722" s="7">
        <f ca="1">IF(AND(calc_gear1!AT725=-1,calc_gear1!Z725=1),calc_gear1!AS725*5+50.5,IF(AND(calc_gear1!Y725=0,AB721-AC721=-0.5),calc_gear1!AS725*5+50.5,calc_gear1!O725*5+50.5))</f>
        <v>50.5</v>
      </c>
    </row>
    <row r="723" spans="1:29">
      <c r="A723" s="7">
        <v>722</v>
      </c>
      <c r="B723" s="7">
        <v>122</v>
      </c>
      <c r="F723" s="7">
        <v>122</v>
      </c>
      <c r="G723" s="92" t="b">
        <v>0</v>
      </c>
      <c r="H723" s="69" t="b">
        <v>1</v>
      </c>
      <c r="I723" s="93" t="b">
        <v>0</v>
      </c>
      <c r="K723" s="92" t="b">
        <v>0</v>
      </c>
      <c r="L723" s="69" t="b">
        <v>1</v>
      </c>
      <c r="M723" s="93" t="b">
        <v>0</v>
      </c>
      <c r="N723" s="7">
        <v>122</v>
      </c>
      <c r="O723" s="7" t="b">
        <f t="shared" si="140"/>
        <v>0</v>
      </c>
      <c r="P723" s="7" t="b">
        <f t="shared" si="141"/>
        <v>1</v>
      </c>
      <c r="Q723" s="7" t="b">
        <f t="shared" si="142"/>
        <v>0</v>
      </c>
      <c r="S723" s="7" t="b">
        <f t="shared" si="143"/>
        <v>0</v>
      </c>
      <c r="T723" s="7" t="b">
        <f t="shared" si="144"/>
        <v>1</v>
      </c>
      <c r="U723" s="7" t="b">
        <f t="shared" si="145"/>
        <v>0</v>
      </c>
      <c r="W723" s="7">
        <f t="shared" si="146"/>
        <v>722</v>
      </c>
      <c r="X723" s="7">
        <f>'v-t_chart'!C723</f>
        <v>46.1</v>
      </c>
      <c r="Y723" s="7">
        <f t="shared" si="147"/>
        <v>100</v>
      </c>
      <c r="Z723" s="7">
        <f t="shared" si="148"/>
        <v>115</v>
      </c>
      <c r="AA723" s="7">
        <f t="shared" si="149"/>
        <v>90</v>
      </c>
      <c r="AB723" s="7">
        <f ca="1">calc_gear1!AS726*5+50</f>
        <v>55</v>
      </c>
      <c r="AC723" s="7">
        <f ca="1">IF(AND(calc_gear1!AT726=-1,calc_gear1!Z726=1),calc_gear1!AS726*5+50.5,IF(AND(calc_gear1!Y726=0,AB722-AC722=-0.5),calc_gear1!AS726*5+50.5,calc_gear1!O726*5+50.5))</f>
        <v>50.5</v>
      </c>
    </row>
    <row r="724" spans="1:29">
      <c r="A724" s="7">
        <v>723</v>
      </c>
      <c r="B724" s="7">
        <v>123</v>
      </c>
      <c r="F724" s="7">
        <v>123</v>
      </c>
      <c r="G724" s="92" t="b">
        <v>0</v>
      </c>
      <c r="H724" s="69" t="b">
        <v>1</v>
      </c>
      <c r="I724" s="93" t="b">
        <v>0</v>
      </c>
      <c r="K724" s="92" t="b">
        <v>0</v>
      </c>
      <c r="L724" s="69" t="b">
        <v>1</v>
      </c>
      <c r="M724" s="93" t="b">
        <v>0</v>
      </c>
      <c r="N724" s="7">
        <v>123</v>
      </c>
      <c r="O724" s="7" t="b">
        <f t="shared" si="140"/>
        <v>0</v>
      </c>
      <c r="P724" s="7" t="b">
        <f t="shared" si="141"/>
        <v>1</v>
      </c>
      <c r="Q724" s="7" t="b">
        <f t="shared" si="142"/>
        <v>0</v>
      </c>
      <c r="S724" s="7" t="b">
        <f t="shared" si="143"/>
        <v>0</v>
      </c>
      <c r="T724" s="7" t="b">
        <f t="shared" si="144"/>
        <v>1</v>
      </c>
      <c r="U724" s="7" t="b">
        <f t="shared" si="145"/>
        <v>0</v>
      </c>
      <c r="W724" s="7">
        <f t="shared" si="146"/>
        <v>723</v>
      </c>
      <c r="X724" s="7">
        <f>'v-t_chart'!C724</f>
        <v>45.7</v>
      </c>
      <c r="Y724" s="7">
        <f t="shared" si="147"/>
        <v>100</v>
      </c>
      <c r="Z724" s="7">
        <f t="shared" si="148"/>
        <v>115</v>
      </c>
      <c r="AA724" s="7">
        <f t="shared" si="149"/>
        <v>90</v>
      </c>
      <c r="AB724" s="7">
        <f ca="1">calc_gear1!AS727*5+50</f>
        <v>55</v>
      </c>
      <c r="AC724" s="7">
        <f ca="1">IF(AND(calc_gear1!AT727=-1,calc_gear1!Z727=1),calc_gear1!AS727*5+50.5,IF(AND(calc_gear1!Y727=0,AB723-AC723=-0.5),calc_gear1!AS727*5+50.5,calc_gear1!O727*5+50.5))</f>
        <v>50.5</v>
      </c>
    </row>
    <row r="725" spans="1:29">
      <c r="A725" s="7">
        <v>724</v>
      </c>
      <c r="B725" s="7">
        <v>124</v>
      </c>
      <c r="F725" s="7">
        <v>124</v>
      </c>
      <c r="G725" s="92" t="b">
        <v>0</v>
      </c>
      <c r="H725" s="69" t="b">
        <v>1</v>
      </c>
      <c r="I725" s="93" t="b">
        <v>0</v>
      </c>
      <c r="K725" s="92" t="b">
        <v>0</v>
      </c>
      <c r="L725" s="69" t="b">
        <v>1</v>
      </c>
      <c r="M725" s="93" t="b">
        <v>0</v>
      </c>
      <c r="N725" s="7">
        <v>124</v>
      </c>
      <c r="O725" s="7" t="b">
        <f t="shared" si="140"/>
        <v>0</v>
      </c>
      <c r="P725" s="7" t="b">
        <f t="shared" si="141"/>
        <v>1</v>
      </c>
      <c r="Q725" s="7" t="b">
        <f t="shared" si="142"/>
        <v>0</v>
      </c>
      <c r="S725" s="7" t="b">
        <f t="shared" si="143"/>
        <v>0</v>
      </c>
      <c r="T725" s="7" t="b">
        <f t="shared" si="144"/>
        <v>1</v>
      </c>
      <c r="U725" s="7" t="b">
        <f t="shared" si="145"/>
        <v>0</v>
      </c>
      <c r="W725" s="7">
        <f t="shared" si="146"/>
        <v>724</v>
      </c>
      <c r="X725" s="7">
        <f>'v-t_chart'!C725</f>
        <v>45</v>
      </c>
      <c r="Y725" s="7">
        <f t="shared" si="147"/>
        <v>100</v>
      </c>
      <c r="Z725" s="7">
        <f t="shared" si="148"/>
        <v>115</v>
      </c>
      <c r="AA725" s="7">
        <f t="shared" si="149"/>
        <v>90</v>
      </c>
      <c r="AB725" s="7">
        <f ca="1">calc_gear1!AS728*5+50</f>
        <v>55</v>
      </c>
      <c r="AC725" s="7">
        <f ca="1">IF(AND(calc_gear1!AT728=-1,calc_gear1!Z728=1),calc_gear1!AS728*5+50.5,IF(AND(calc_gear1!Y728=0,AB724-AC724=-0.5),calc_gear1!AS728*5+50.5,calc_gear1!O728*5+50.5))</f>
        <v>50.5</v>
      </c>
    </row>
    <row r="726" spans="1:29">
      <c r="A726" s="7">
        <v>725</v>
      </c>
      <c r="B726" s="7">
        <v>125</v>
      </c>
      <c r="F726" s="7">
        <v>125</v>
      </c>
      <c r="G726" s="92" t="b">
        <v>0</v>
      </c>
      <c r="H726" s="69" t="b">
        <v>1</v>
      </c>
      <c r="I726" s="93" t="b">
        <v>0</v>
      </c>
      <c r="K726" s="92" t="b">
        <v>0</v>
      </c>
      <c r="L726" s="69" t="b">
        <v>1</v>
      </c>
      <c r="M726" s="93" t="b">
        <v>0</v>
      </c>
      <c r="N726" s="7">
        <v>125</v>
      </c>
      <c r="O726" s="7" t="b">
        <f t="shared" si="140"/>
        <v>0</v>
      </c>
      <c r="P726" s="7" t="b">
        <f t="shared" si="141"/>
        <v>1</v>
      </c>
      <c r="Q726" s="7" t="b">
        <f t="shared" si="142"/>
        <v>0</v>
      </c>
      <c r="S726" s="7" t="b">
        <f t="shared" si="143"/>
        <v>0</v>
      </c>
      <c r="T726" s="7" t="b">
        <f t="shared" si="144"/>
        <v>1</v>
      </c>
      <c r="U726" s="7" t="b">
        <f t="shared" si="145"/>
        <v>0</v>
      </c>
      <c r="W726" s="7">
        <f t="shared" si="146"/>
        <v>725</v>
      </c>
      <c r="X726" s="7">
        <f>'v-t_chart'!C726</f>
        <v>44.3</v>
      </c>
      <c r="Y726" s="7">
        <f t="shared" si="147"/>
        <v>100</v>
      </c>
      <c r="Z726" s="7">
        <f t="shared" si="148"/>
        <v>115</v>
      </c>
      <c r="AA726" s="7">
        <f t="shared" si="149"/>
        <v>90</v>
      </c>
      <c r="AB726" s="7">
        <f ca="1">calc_gear1!AS729*5+50</f>
        <v>55</v>
      </c>
      <c r="AC726" s="7">
        <f ca="1">IF(AND(calc_gear1!AT729=-1,calc_gear1!Z729=1),calc_gear1!AS729*5+50.5,IF(AND(calc_gear1!Y729=0,AB725-AC725=-0.5),calc_gear1!AS729*5+50.5,calc_gear1!O729*5+50.5))</f>
        <v>50.5</v>
      </c>
    </row>
    <row r="727" spans="1:29">
      <c r="A727" s="7">
        <v>726</v>
      </c>
      <c r="B727" s="7">
        <v>126</v>
      </c>
      <c r="F727" s="7">
        <v>126</v>
      </c>
      <c r="G727" s="92" t="b">
        <v>1</v>
      </c>
      <c r="H727" s="69" t="b">
        <v>0</v>
      </c>
      <c r="I727" s="93" t="b">
        <v>0</v>
      </c>
      <c r="K727" s="92" t="b">
        <v>1</v>
      </c>
      <c r="L727" s="69" t="b">
        <v>0</v>
      </c>
      <c r="M727" s="93" t="b">
        <v>0</v>
      </c>
      <c r="N727" s="7">
        <v>126</v>
      </c>
      <c r="O727" s="7" t="b">
        <f t="shared" si="140"/>
        <v>1</v>
      </c>
      <c r="P727" s="7" t="b">
        <f t="shared" si="141"/>
        <v>0</v>
      </c>
      <c r="Q727" s="7" t="b">
        <f t="shared" si="142"/>
        <v>0</v>
      </c>
      <c r="S727" s="7" t="b">
        <f t="shared" si="143"/>
        <v>1</v>
      </c>
      <c r="T727" s="7" t="b">
        <f t="shared" si="144"/>
        <v>0</v>
      </c>
      <c r="U727" s="7" t="b">
        <f t="shared" si="145"/>
        <v>0</v>
      </c>
      <c r="W727" s="7">
        <f t="shared" si="146"/>
        <v>726</v>
      </c>
      <c r="X727" s="7">
        <f>'v-t_chart'!C727</f>
        <v>44.7</v>
      </c>
      <c r="Y727" s="7">
        <f t="shared" si="147"/>
        <v>105</v>
      </c>
      <c r="Z727" s="7">
        <f t="shared" si="148"/>
        <v>110</v>
      </c>
      <c r="AA727" s="7">
        <f t="shared" si="149"/>
        <v>90</v>
      </c>
      <c r="AB727" s="7">
        <f ca="1">calc_gear1!AS730*5+50</f>
        <v>55</v>
      </c>
      <c r="AC727" s="7">
        <f ca="1">IF(AND(calc_gear1!AT730=-1,calc_gear1!Z730=1),calc_gear1!AS730*5+50.5,IF(AND(calc_gear1!Y730=0,AB726-AC726=-0.5),calc_gear1!AS730*5+50.5,calc_gear1!O730*5+50.5))</f>
        <v>50.5</v>
      </c>
    </row>
    <row r="728" spans="1:29">
      <c r="A728" s="7">
        <v>727</v>
      </c>
      <c r="B728" s="7">
        <v>127</v>
      </c>
      <c r="F728" s="7">
        <v>127</v>
      </c>
      <c r="G728" s="92" t="b">
        <v>1</v>
      </c>
      <c r="H728" s="69" t="b">
        <v>0</v>
      </c>
      <c r="I728" s="93" t="b">
        <v>0</v>
      </c>
      <c r="K728" s="92" t="b">
        <v>1</v>
      </c>
      <c r="L728" s="69" t="b">
        <v>0</v>
      </c>
      <c r="M728" s="93" t="b">
        <v>0</v>
      </c>
      <c r="N728" s="7">
        <v>127</v>
      </c>
      <c r="O728" s="7" t="b">
        <f t="shared" si="140"/>
        <v>1</v>
      </c>
      <c r="P728" s="7" t="b">
        <f t="shared" si="141"/>
        <v>0</v>
      </c>
      <c r="Q728" s="7" t="b">
        <f t="shared" si="142"/>
        <v>0</v>
      </c>
      <c r="S728" s="7" t="b">
        <f t="shared" si="143"/>
        <v>1</v>
      </c>
      <c r="T728" s="7" t="b">
        <f t="shared" si="144"/>
        <v>0</v>
      </c>
      <c r="U728" s="7" t="b">
        <f t="shared" si="145"/>
        <v>0</v>
      </c>
      <c r="W728" s="7">
        <f t="shared" si="146"/>
        <v>727</v>
      </c>
      <c r="X728" s="7">
        <f>'v-t_chart'!C728</f>
        <v>46.8</v>
      </c>
      <c r="Y728" s="7">
        <f t="shared" si="147"/>
        <v>105</v>
      </c>
      <c r="Z728" s="7">
        <f t="shared" si="148"/>
        <v>110</v>
      </c>
      <c r="AA728" s="7">
        <f t="shared" si="149"/>
        <v>90</v>
      </c>
      <c r="AB728" s="7">
        <f ca="1">calc_gear1!AS731*5+50</f>
        <v>55</v>
      </c>
      <c r="AC728" s="7">
        <f ca="1">IF(AND(calc_gear1!AT731=-1,calc_gear1!Z731=1),calc_gear1!AS731*5+50.5,IF(AND(calc_gear1!Y731=0,AB727-AC727=-0.5),calc_gear1!AS731*5+50.5,calc_gear1!O731*5+50.5))</f>
        <v>50.5</v>
      </c>
    </row>
    <row r="729" spans="1:29">
      <c r="A729" s="7">
        <v>728</v>
      </c>
      <c r="B729" s="7">
        <v>128</v>
      </c>
      <c r="F729" s="7">
        <v>128</v>
      </c>
      <c r="G729" s="92" t="b">
        <v>1</v>
      </c>
      <c r="H729" s="69" t="b">
        <v>0</v>
      </c>
      <c r="I729" s="93" t="b">
        <v>0</v>
      </c>
      <c r="K729" s="92" t="b">
        <v>1</v>
      </c>
      <c r="L729" s="69" t="b">
        <v>0</v>
      </c>
      <c r="M729" s="93" t="b">
        <v>0</v>
      </c>
      <c r="N729" s="7">
        <v>128</v>
      </c>
      <c r="O729" s="7" t="b">
        <f t="shared" si="140"/>
        <v>1</v>
      </c>
      <c r="P729" s="7" t="b">
        <f t="shared" si="141"/>
        <v>0</v>
      </c>
      <c r="Q729" s="7" t="b">
        <f t="shared" si="142"/>
        <v>0</v>
      </c>
      <c r="S729" s="7" t="b">
        <f t="shared" si="143"/>
        <v>1</v>
      </c>
      <c r="T729" s="7" t="b">
        <f t="shared" si="144"/>
        <v>0</v>
      </c>
      <c r="U729" s="7" t="b">
        <f t="shared" si="145"/>
        <v>0</v>
      </c>
      <c r="W729" s="7">
        <f t="shared" si="146"/>
        <v>728</v>
      </c>
      <c r="X729" s="7">
        <f>'v-t_chart'!C729</f>
        <v>50.1</v>
      </c>
      <c r="Y729" s="7">
        <f t="shared" si="147"/>
        <v>105</v>
      </c>
      <c r="Z729" s="7">
        <f t="shared" si="148"/>
        <v>110</v>
      </c>
      <c r="AA729" s="7">
        <f t="shared" si="149"/>
        <v>90</v>
      </c>
      <c r="AB729" s="7">
        <f ca="1">calc_gear1!AS732*5+50</f>
        <v>55</v>
      </c>
      <c r="AC729" s="7">
        <f ca="1">IF(AND(calc_gear1!AT732=-1,calc_gear1!Z732=1),calc_gear1!AS732*5+50.5,IF(AND(calc_gear1!Y732=0,AB728-AC728=-0.5),calc_gear1!AS732*5+50.5,calc_gear1!O732*5+50.5))</f>
        <v>50.5</v>
      </c>
    </row>
    <row r="730" spans="1:29">
      <c r="A730" s="7">
        <v>729</v>
      </c>
      <c r="B730" s="7">
        <v>129</v>
      </c>
      <c r="F730" s="7">
        <v>129</v>
      </c>
      <c r="G730" s="92" t="b">
        <v>1</v>
      </c>
      <c r="H730" s="69" t="b">
        <v>0</v>
      </c>
      <c r="I730" s="93" t="b">
        <v>0</v>
      </c>
      <c r="K730" s="92" t="b">
        <v>1</v>
      </c>
      <c r="L730" s="69" t="b">
        <v>0</v>
      </c>
      <c r="M730" s="93" t="b">
        <v>0</v>
      </c>
      <c r="N730" s="7">
        <v>129</v>
      </c>
      <c r="O730" s="7" t="b">
        <f t="shared" si="140"/>
        <v>1</v>
      </c>
      <c r="P730" s="7" t="b">
        <f t="shared" si="141"/>
        <v>0</v>
      </c>
      <c r="Q730" s="7" t="b">
        <f t="shared" si="142"/>
        <v>0</v>
      </c>
      <c r="S730" s="7" t="b">
        <f t="shared" si="143"/>
        <v>1</v>
      </c>
      <c r="T730" s="7" t="b">
        <f t="shared" si="144"/>
        <v>0</v>
      </c>
      <c r="U730" s="7" t="b">
        <f t="shared" si="145"/>
        <v>0</v>
      </c>
      <c r="W730" s="7">
        <f t="shared" si="146"/>
        <v>729</v>
      </c>
      <c r="X730" s="7">
        <f>'v-t_chart'!C730</f>
        <v>53.6</v>
      </c>
      <c r="Y730" s="7">
        <f t="shared" si="147"/>
        <v>105</v>
      </c>
      <c r="Z730" s="7">
        <f t="shared" si="148"/>
        <v>110</v>
      </c>
      <c r="AA730" s="7">
        <f t="shared" si="149"/>
        <v>90</v>
      </c>
      <c r="AB730" s="7">
        <f ca="1">calc_gear1!AS733*5+50</f>
        <v>55</v>
      </c>
      <c r="AC730" s="7">
        <f ca="1">IF(AND(calc_gear1!AT733=-1,calc_gear1!Z733=1),calc_gear1!AS733*5+50.5,IF(AND(calc_gear1!Y733=0,AB729-AC729=-0.5),calc_gear1!AS733*5+50.5,calc_gear1!O733*5+50.5))</f>
        <v>50.5</v>
      </c>
    </row>
    <row r="731" spans="1:29">
      <c r="A731" s="7">
        <v>730</v>
      </c>
      <c r="B731" s="7">
        <v>130</v>
      </c>
      <c r="F731" s="7">
        <v>130</v>
      </c>
      <c r="G731" s="92" t="b">
        <v>1</v>
      </c>
      <c r="H731" s="69" t="b">
        <v>0</v>
      </c>
      <c r="I731" s="93" t="b">
        <v>0</v>
      </c>
      <c r="K731" s="92" t="b">
        <v>1</v>
      </c>
      <c r="L731" s="69" t="b">
        <v>0</v>
      </c>
      <c r="M731" s="93" t="b">
        <v>0</v>
      </c>
      <c r="N731" s="7">
        <v>130</v>
      </c>
      <c r="O731" s="7" t="b">
        <f t="shared" ref="O731:O794" si="150">K731</f>
        <v>1</v>
      </c>
      <c r="P731" s="7" t="b">
        <f t="shared" ref="P731:P794" si="151">L731</f>
        <v>0</v>
      </c>
      <c r="Q731" s="7" t="b">
        <f t="shared" ref="Q731:Q794" si="152">M731</f>
        <v>0</v>
      </c>
      <c r="S731" s="7" t="b">
        <f t="shared" ref="S731:S794" si="153">K731</f>
        <v>1</v>
      </c>
      <c r="T731" s="7" t="b">
        <f t="shared" ref="T731:T794" si="154">L731</f>
        <v>0</v>
      </c>
      <c r="U731" s="7" t="b">
        <f t="shared" ref="U731:U794" si="155">M731</f>
        <v>0</v>
      </c>
      <c r="W731" s="7">
        <f t="shared" si="146"/>
        <v>730</v>
      </c>
      <c r="X731" s="7">
        <f>'v-t_chart'!C731</f>
        <v>56.9</v>
      </c>
      <c r="Y731" s="7">
        <f t="shared" si="147"/>
        <v>105</v>
      </c>
      <c r="Z731" s="7">
        <f t="shared" si="148"/>
        <v>110</v>
      </c>
      <c r="AA731" s="7">
        <f t="shared" si="149"/>
        <v>90</v>
      </c>
      <c r="AB731" s="7">
        <f ca="1">calc_gear1!AS734*5+50</f>
        <v>55</v>
      </c>
      <c r="AC731" s="7">
        <f ca="1">IF(AND(calc_gear1!AT734=-1,calc_gear1!Z734=1),calc_gear1!AS734*5+50.5,IF(AND(calc_gear1!Y734=0,AB730-AC730=-0.5),calc_gear1!AS734*5+50.5,calc_gear1!O734*5+50.5))</f>
        <v>50.5</v>
      </c>
    </row>
    <row r="732" spans="1:29">
      <c r="A732" s="7">
        <v>731</v>
      </c>
      <c r="B732" s="7">
        <v>131</v>
      </c>
      <c r="F732" s="7">
        <v>131</v>
      </c>
      <c r="G732" s="92" t="b">
        <v>1</v>
      </c>
      <c r="H732" s="69" t="b">
        <v>0</v>
      </c>
      <c r="I732" s="93" t="b">
        <v>0</v>
      </c>
      <c r="K732" s="92" t="b">
        <v>1</v>
      </c>
      <c r="L732" s="69" t="b">
        <v>0</v>
      </c>
      <c r="M732" s="93" t="b">
        <v>0</v>
      </c>
      <c r="N732" s="7">
        <v>131</v>
      </c>
      <c r="O732" s="7" t="b">
        <f t="shared" si="150"/>
        <v>1</v>
      </c>
      <c r="P732" s="7" t="b">
        <f t="shared" si="151"/>
        <v>0</v>
      </c>
      <c r="Q732" s="7" t="b">
        <f t="shared" si="152"/>
        <v>0</v>
      </c>
      <c r="S732" s="7" t="b">
        <f t="shared" si="153"/>
        <v>1</v>
      </c>
      <c r="T732" s="7" t="b">
        <f t="shared" si="154"/>
        <v>0</v>
      </c>
      <c r="U732" s="7" t="b">
        <f t="shared" si="155"/>
        <v>0</v>
      </c>
      <c r="W732" s="7">
        <f t="shared" si="146"/>
        <v>731</v>
      </c>
      <c r="X732" s="7">
        <f>'v-t_chart'!C732</f>
        <v>59.4</v>
      </c>
      <c r="Y732" s="7">
        <f t="shared" si="147"/>
        <v>105</v>
      </c>
      <c r="Z732" s="7">
        <f t="shared" si="148"/>
        <v>110</v>
      </c>
      <c r="AA732" s="7">
        <f t="shared" si="149"/>
        <v>90</v>
      </c>
      <c r="AB732" s="7">
        <f ca="1">calc_gear1!AS735*5+50</f>
        <v>55</v>
      </c>
      <c r="AC732" s="7">
        <f ca="1">IF(AND(calc_gear1!AT735=-1,calc_gear1!Z735=1),calc_gear1!AS735*5+50.5,IF(AND(calc_gear1!Y735=0,AB731-AC731=-0.5),calc_gear1!AS735*5+50.5,calc_gear1!O735*5+50.5))</f>
        <v>50.5</v>
      </c>
    </row>
    <row r="733" spans="1:29">
      <c r="A733" s="7">
        <v>732</v>
      </c>
      <c r="B733" s="7">
        <v>132</v>
      </c>
      <c r="F733" s="7">
        <v>132</v>
      </c>
      <c r="G733" s="92" t="b">
        <v>0</v>
      </c>
      <c r="H733" s="69" t="b">
        <v>0</v>
      </c>
      <c r="I733" s="93" t="b">
        <v>1</v>
      </c>
      <c r="K733" s="92" t="b">
        <v>0</v>
      </c>
      <c r="L733" s="69" t="b">
        <v>0</v>
      </c>
      <c r="M733" s="93" t="b">
        <v>1</v>
      </c>
      <c r="N733" s="7">
        <v>132</v>
      </c>
      <c r="O733" s="7" t="b">
        <f t="shared" si="150"/>
        <v>0</v>
      </c>
      <c r="P733" s="7" t="b">
        <f t="shared" si="151"/>
        <v>0</v>
      </c>
      <c r="Q733" s="7" t="b">
        <f t="shared" si="152"/>
        <v>1</v>
      </c>
      <c r="S733" s="7" t="b">
        <f t="shared" si="153"/>
        <v>0</v>
      </c>
      <c r="T733" s="7" t="b">
        <f t="shared" si="154"/>
        <v>0</v>
      </c>
      <c r="U733" s="7" t="b">
        <f t="shared" si="155"/>
        <v>1</v>
      </c>
      <c r="W733" s="7">
        <f t="shared" si="146"/>
        <v>732</v>
      </c>
      <c r="X733" s="7">
        <f>'v-t_chart'!C733</f>
        <v>60.2</v>
      </c>
      <c r="Y733" s="7">
        <f t="shared" si="147"/>
        <v>100</v>
      </c>
      <c r="Z733" s="7">
        <f t="shared" si="148"/>
        <v>110</v>
      </c>
      <c r="AA733" s="7">
        <f t="shared" si="149"/>
        <v>95</v>
      </c>
      <c r="AB733" s="7">
        <f ca="1">calc_gear1!AS736*5+50</f>
        <v>55</v>
      </c>
      <c r="AC733" s="7">
        <f ca="1">IF(AND(calc_gear1!AT736=-1,calc_gear1!Z736=1),calc_gear1!AS736*5+50.5,IF(AND(calc_gear1!Y736=0,AB732-AC732=-0.5),calc_gear1!AS736*5+50.5,calc_gear1!O736*5+50.5))</f>
        <v>50.5</v>
      </c>
    </row>
    <row r="734" spans="1:29">
      <c r="A734" s="7">
        <v>733</v>
      </c>
      <c r="B734" s="7">
        <v>133</v>
      </c>
      <c r="F734" s="7">
        <v>133</v>
      </c>
      <c r="G734" s="92" t="b">
        <v>0</v>
      </c>
      <c r="H734" s="69" t="b">
        <v>0</v>
      </c>
      <c r="I734" s="93" t="b">
        <v>1</v>
      </c>
      <c r="K734" s="92" t="b">
        <v>0</v>
      </c>
      <c r="L734" s="69" t="b">
        <v>0</v>
      </c>
      <c r="M734" s="93" t="b">
        <v>1</v>
      </c>
      <c r="N734" s="7">
        <v>133</v>
      </c>
      <c r="O734" s="7" t="b">
        <f t="shared" si="150"/>
        <v>0</v>
      </c>
      <c r="P734" s="7" t="b">
        <f t="shared" si="151"/>
        <v>0</v>
      </c>
      <c r="Q734" s="7" t="b">
        <f t="shared" si="152"/>
        <v>1</v>
      </c>
      <c r="S734" s="7" t="b">
        <f t="shared" si="153"/>
        <v>0</v>
      </c>
      <c r="T734" s="7" t="b">
        <f t="shared" si="154"/>
        <v>0</v>
      </c>
      <c r="U734" s="7" t="b">
        <f t="shared" si="155"/>
        <v>1</v>
      </c>
      <c r="W734" s="7">
        <f t="shared" si="146"/>
        <v>733</v>
      </c>
      <c r="X734" s="7">
        <f>'v-t_chart'!C734</f>
        <v>59.3</v>
      </c>
      <c r="Y734" s="7">
        <f t="shared" si="147"/>
        <v>100</v>
      </c>
      <c r="Z734" s="7">
        <f t="shared" si="148"/>
        <v>110</v>
      </c>
      <c r="AA734" s="7">
        <f t="shared" si="149"/>
        <v>95</v>
      </c>
      <c r="AB734" s="7">
        <f ca="1">calc_gear1!AS737*5+50</f>
        <v>55</v>
      </c>
      <c r="AC734" s="7">
        <f ca="1">IF(AND(calc_gear1!AT737=-1,calc_gear1!Z737=1),calc_gear1!AS737*5+50.5,IF(AND(calc_gear1!Y737=0,AB733-AC733=-0.5),calc_gear1!AS737*5+50.5,calc_gear1!O737*5+50.5))</f>
        <v>50.5</v>
      </c>
    </row>
    <row r="735" spans="1:29">
      <c r="A735" s="7">
        <v>734</v>
      </c>
      <c r="B735" s="7">
        <v>134</v>
      </c>
      <c r="F735" s="7">
        <v>134</v>
      </c>
      <c r="G735" s="92" t="b">
        <v>0</v>
      </c>
      <c r="H735" s="69" t="b">
        <v>0</v>
      </c>
      <c r="I735" s="93" t="b">
        <v>1</v>
      </c>
      <c r="K735" s="92" t="b">
        <v>0</v>
      </c>
      <c r="L735" s="69" t="b">
        <v>0</v>
      </c>
      <c r="M735" s="93" t="b">
        <v>1</v>
      </c>
      <c r="N735" s="7">
        <v>134</v>
      </c>
      <c r="O735" s="7" t="b">
        <f t="shared" si="150"/>
        <v>0</v>
      </c>
      <c r="P735" s="7" t="b">
        <f t="shared" si="151"/>
        <v>0</v>
      </c>
      <c r="Q735" s="7" t="b">
        <f t="shared" si="152"/>
        <v>1</v>
      </c>
      <c r="S735" s="7" t="b">
        <f t="shared" si="153"/>
        <v>0</v>
      </c>
      <c r="T735" s="7" t="b">
        <f t="shared" si="154"/>
        <v>0</v>
      </c>
      <c r="U735" s="7" t="b">
        <f t="shared" si="155"/>
        <v>1</v>
      </c>
      <c r="W735" s="7">
        <f t="shared" si="146"/>
        <v>734</v>
      </c>
      <c r="X735" s="7">
        <f>'v-t_chart'!C735</f>
        <v>57.5</v>
      </c>
      <c r="Y735" s="7">
        <f t="shared" si="147"/>
        <v>100</v>
      </c>
      <c r="Z735" s="7">
        <f t="shared" si="148"/>
        <v>110</v>
      </c>
      <c r="AA735" s="7">
        <f t="shared" si="149"/>
        <v>95</v>
      </c>
      <c r="AB735" s="7">
        <f ca="1">calc_gear1!AS738*5+50</f>
        <v>55</v>
      </c>
      <c r="AC735" s="7">
        <f ca="1">IF(AND(calc_gear1!AT738=-1,calc_gear1!Z738=1),calc_gear1!AS738*5+50.5,IF(AND(calc_gear1!Y738=0,AB734-AC734=-0.5),calc_gear1!AS738*5+50.5,calc_gear1!O738*5+50.5))</f>
        <v>50.5</v>
      </c>
    </row>
    <row r="736" spans="1:29">
      <c r="A736" s="7">
        <v>735</v>
      </c>
      <c r="B736" s="7">
        <v>135</v>
      </c>
      <c r="F736" s="7">
        <v>135</v>
      </c>
      <c r="G736" s="92" t="b">
        <v>0</v>
      </c>
      <c r="H736" s="69" t="b">
        <v>0</v>
      </c>
      <c r="I736" s="93" t="b">
        <v>1</v>
      </c>
      <c r="K736" s="92" t="b">
        <v>0</v>
      </c>
      <c r="L736" s="69" t="b">
        <v>0</v>
      </c>
      <c r="M736" s="93" t="b">
        <v>1</v>
      </c>
      <c r="N736" s="7">
        <v>135</v>
      </c>
      <c r="O736" s="7" t="b">
        <f t="shared" si="150"/>
        <v>0</v>
      </c>
      <c r="P736" s="7" t="b">
        <f t="shared" si="151"/>
        <v>0</v>
      </c>
      <c r="Q736" s="7" t="b">
        <f t="shared" si="152"/>
        <v>1</v>
      </c>
      <c r="S736" s="7" t="b">
        <f t="shared" si="153"/>
        <v>0</v>
      </c>
      <c r="T736" s="7" t="b">
        <f t="shared" si="154"/>
        <v>0</v>
      </c>
      <c r="U736" s="7" t="b">
        <f t="shared" si="155"/>
        <v>1</v>
      </c>
      <c r="W736" s="7">
        <f t="shared" si="146"/>
        <v>735</v>
      </c>
      <c r="X736" s="7">
        <f>'v-t_chart'!C736</f>
        <v>55.4</v>
      </c>
      <c r="Y736" s="7">
        <f t="shared" si="147"/>
        <v>100</v>
      </c>
      <c r="Z736" s="7">
        <f t="shared" si="148"/>
        <v>110</v>
      </c>
      <c r="AA736" s="7">
        <f t="shared" si="149"/>
        <v>95</v>
      </c>
      <c r="AB736" s="7">
        <f ca="1">calc_gear1!AS739*5+50</f>
        <v>55</v>
      </c>
      <c r="AC736" s="7">
        <f ca="1">IF(AND(calc_gear1!AT739=-1,calc_gear1!Z739=1),calc_gear1!AS739*5+50.5,IF(AND(calc_gear1!Y739=0,AB735-AC735=-0.5),calc_gear1!AS739*5+50.5,calc_gear1!O739*5+50.5))</f>
        <v>50.5</v>
      </c>
    </row>
    <row r="737" spans="1:29">
      <c r="A737" s="7">
        <v>736</v>
      </c>
      <c r="B737" s="7">
        <v>136</v>
      </c>
      <c r="F737" s="7">
        <v>136</v>
      </c>
      <c r="G737" s="92" t="b">
        <v>0</v>
      </c>
      <c r="H737" s="69" t="b">
        <v>0</v>
      </c>
      <c r="I737" s="93" t="b">
        <v>1</v>
      </c>
      <c r="K737" s="92" t="b">
        <v>0</v>
      </c>
      <c r="L737" s="69" t="b">
        <v>0</v>
      </c>
      <c r="M737" s="93" t="b">
        <v>1</v>
      </c>
      <c r="N737" s="7">
        <v>136</v>
      </c>
      <c r="O737" s="7" t="b">
        <f t="shared" si="150"/>
        <v>0</v>
      </c>
      <c r="P737" s="7" t="b">
        <f t="shared" si="151"/>
        <v>0</v>
      </c>
      <c r="Q737" s="7" t="b">
        <f t="shared" si="152"/>
        <v>1</v>
      </c>
      <c r="S737" s="7" t="b">
        <f t="shared" si="153"/>
        <v>0</v>
      </c>
      <c r="T737" s="7" t="b">
        <f t="shared" si="154"/>
        <v>0</v>
      </c>
      <c r="U737" s="7" t="b">
        <f t="shared" si="155"/>
        <v>1</v>
      </c>
      <c r="W737" s="7">
        <f t="shared" si="146"/>
        <v>736</v>
      </c>
      <c r="X737" s="7">
        <f>'v-t_chart'!C737</f>
        <v>52.5</v>
      </c>
      <c r="Y737" s="7">
        <f t="shared" si="147"/>
        <v>100</v>
      </c>
      <c r="Z737" s="7">
        <f t="shared" si="148"/>
        <v>110</v>
      </c>
      <c r="AA737" s="7">
        <f t="shared" si="149"/>
        <v>95</v>
      </c>
      <c r="AB737" s="7">
        <f ca="1">calc_gear1!AS740*5+50</f>
        <v>55</v>
      </c>
      <c r="AC737" s="7">
        <f ca="1">IF(AND(calc_gear1!AT740=-1,calc_gear1!Z740=1),calc_gear1!AS740*5+50.5,IF(AND(calc_gear1!Y740=0,AB736-AC736=-0.5),calc_gear1!AS740*5+50.5,calc_gear1!O740*5+50.5))</f>
        <v>50.5</v>
      </c>
    </row>
    <row r="738" spans="1:29">
      <c r="A738" s="7">
        <v>737</v>
      </c>
      <c r="B738" s="7">
        <v>137</v>
      </c>
      <c r="F738" s="7">
        <v>137</v>
      </c>
      <c r="G738" s="92" t="b">
        <v>0</v>
      </c>
      <c r="H738" s="69" t="b">
        <v>0</v>
      </c>
      <c r="I738" s="93" t="b">
        <v>1</v>
      </c>
      <c r="K738" s="92" t="b">
        <v>0</v>
      </c>
      <c r="L738" s="69" t="b">
        <v>0</v>
      </c>
      <c r="M738" s="93" t="b">
        <v>1</v>
      </c>
      <c r="N738" s="7">
        <v>137</v>
      </c>
      <c r="O738" s="7" t="b">
        <f t="shared" si="150"/>
        <v>0</v>
      </c>
      <c r="P738" s="7" t="b">
        <f t="shared" si="151"/>
        <v>0</v>
      </c>
      <c r="Q738" s="7" t="b">
        <f t="shared" si="152"/>
        <v>1</v>
      </c>
      <c r="S738" s="7" t="b">
        <f t="shared" si="153"/>
        <v>0</v>
      </c>
      <c r="T738" s="7" t="b">
        <f t="shared" si="154"/>
        <v>0</v>
      </c>
      <c r="U738" s="7" t="b">
        <f t="shared" si="155"/>
        <v>1</v>
      </c>
      <c r="W738" s="7">
        <f t="shared" si="146"/>
        <v>737</v>
      </c>
      <c r="X738" s="7">
        <f>'v-t_chart'!C738</f>
        <v>47.9</v>
      </c>
      <c r="Y738" s="7">
        <f t="shared" si="147"/>
        <v>100</v>
      </c>
      <c r="Z738" s="7">
        <f t="shared" si="148"/>
        <v>110</v>
      </c>
      <c r="AA738" s="7">
        <f t="shared" si="149"/>
        <v>95</v>
      </c>
      <c r="AB738" s="7">
        <f ca="1">calc_gear1!AS741*5+50</f>
        <v>55</v>
      </c>
      <c r="AC738" s="7">
        <f ca="1">IF(AND(calc_gear1!AT741=-1,calc_gear1!Z741=1),calc_gear1!AS741*5+50.5,IF(AND(calc_gear1!Y741=0,AB737-AC737=-0.5),calc_gear1!AS741*5+50.5,calc_gear1!O741*5+50.5))</f>
        <v>50.5</v>
      </c>
    </row>
    <row r="739" spans="1:29">
      <c r="A739" s="7">
        <v>738</v>
      </c>
      <c r="B739" s="7">
        <v>138</v>
      </c>
      <c r="F739" s="7">
        <v>138</v>
      </c>
      <c r="G739" s="92" t="b">
        <v>0</v>
      </c>
      <c r="H739" s="69" t="b">
        <v>0</v>
      </c>
      <c r="I739" s="93" t="b">
        <v>1</v>
      </c>
      <c r="K739" s="92" t="b">
        <v>0</v>
      </c>
      <c r="L739" s="69" t="b">
        <v>0</v>
      </c>
      <c r="M739" s="93" t="b">
        <v>1</v>
      </c>
      <c r="N739" s="7">
        <v>138</v>
      </c>
      <c r="O739" s="7" t="b">
        <f t="shared" si="150"/>
        <v>0</v>
      </c>
      <c r="P739" s="7" t="b">
        <f t="shared" si="151"/>
        <v>0</v>
      </c>
      <c r="Q739" s="7" t="b">
        <f t="shared" si="152"/>
        <v>1</v>
      </c>
      <c r="S739" s="7" t="b">
        <f t="shared" si="153"/>
        <v>0</v>
      </c>
      <c r="T739" s="7" t="b">
        <f t="shared" si="154"/>
        <v>0</v>
      </c>
      <c r="U739" s="7" t="b">
        <f t="shared" si="155"/>
        <v>1</v>
      </c>
      <c r="W739" s="7">
        <f t="shared" si="146"/>
        <v>738</v>
      </c>
      <c r="X739" s="7">
        <f>'v-t_chart'!C739</f>
        <v>41.4</v>
      </c>
      <c r="Y739" s="7">
        <f t="shared" si="147"/>
        <v>100</v>
      </c>
      <c r="Z739" s="7">
        <f t="shared" si="148"/>
        <v>110</v>
      </c>
      <c r="AA739" s="7">
        <f t="shared" si="149"/>
        <v>95</v>
      </c>
      <c r="AB739" s="7">
        <f ca="1">calc_gear1!AS742*5+50</f>
        <v>55</v>
      </c>
      <c r="AC739" s="7">
        <f ca="1">IF(AND(calc_gear1!AT742=-1,calc_gear1!Z742=1),calc_gear1!AS742*5+50.5,IF(AND(calc_gear1!Y742=0,AB738-AC738=-0.5),calc_gear1!AS742*5+50.5,calc_gear1!O742*5+50.5))</f>
        <v>50.5</v>
      </c>
    </row>
    <row r="740" spans="1:29">
      <c r="A740" s="7">
        <v>739</v>
      </c>
      <c r="B740" s="7">
        <v>139</v>
      </c>
      <c r="F740" s="7">
        <v>139</v>
      </c>
      <c r="G740" s="92" t="b">
        <v>0</v>
      </c>
      <c r="H740" s="69" t="b">
        <v>0</v>
      </c>
      <c r="I740" s="93" t="b">
        <v>1</v>
      </c>
      <c r="K740" s="92" t="b">
        <v>0</v>
      </c>
      <c r="L740" s="69" t="b">
        <v>0</v>
      </c>
      <c r="M740" s="93" t="b">
        <v>1</v>
      </c>
      <c r="N740" s="7">
        <v>139</v>
      </c>
      <c r="O740" s="7" t="b">
        <f t="shared" si="150"/>
        <v>0</v>
      </c>
      <c r="P740" s="7" t="b">
        <f t="shared" si="151"/>
        <v>0</v>
      </c>
      <c r="Q740" s="7" t="b">
        <f t="shared" si="152"/>
        <v>1</v>
      </c>
      <c r="S740" s="7" t="b">
        <f t="shared" si="153"/>
        <v>0</v>
      </c>
      <c r="T740" s="7" t="b">
        <f t="shared" si="154"/>
        <v>0</v>
      </c>
      <c r="U740" s="7" t="b">
        <f t="shared" si="155"/>
        <v>1</v>
      </c>
      <c r="W740" s="7">
        <f t="shared" si="146"/>
        <v>739</v>
      </c>
      <c r="X740" s="7">
        <f>'v-t_chart'!C740</f>
        <v>34.4</v>
      </c>
      <c r="Y740" s="7">
        <f t="shared" si="147"/>
        <v>100</v>
      </c>
      <c r="Z740" s="7">
        <f t="shared" si="148"/>
        <v>110</v>
      </c>
      <c r="AA740" s="7">
        <f t="shared" si="149"/>
        <v>95</v>
      </c>
      <c r="AB740" s="7">
        <f ca="1">calc_gear1!AS743*5+50</f>
        <v>55</v>
      </c>
      <c r="AC740" s="7">
        <f ca="1">IF(AND(calc_gear1!AT743=-1,calc_gear1!Z743=1),calc_gear1!AS743*5+50.5,IF(AND(calc_gear1!Y743=0,AB739-AC739=-0.5),calc_gear1!AS743*5+50.5,calc_gear1!O743*5+50.5))</f>
        <v>50.5</v>
      </c>
    </row>
    <row r="741" spans="1:29">
      <c r="A741" s="7">
        <v>740</v>
      </c>
      <c r="B741" s="7">
        <v>140</v>
      </c>
      <c r="F741" s="7">
        <v>140</v>
      </c>
      <c r="G741" s="92" t="b">
        <v>0</v>
      </c>
      <c r="H741" s="69" t="b">
        <v>0</v>
      </c>
      <c r="I741" s="93" t="b">
        <v>1</v>
      </c>
      <c r="K741" s="92" t="b">
        <v>0</v>
      </c>
      <c r="L741" s="69" t="b">
        <v>0</v>
      </c>
      <c r="M741" s="93" t="b">
        <v>1</v>
      </c>
      <c r="N741" s="7">
        <v>140</v>
      </c>
      <c r="O741" s="7" t="b">
        <f t="shared" si="150"/>
        <v>0</v>
      </c>
      <c r="P741" s="7" t="b">
        <f t="shared" si="151"/>
        <v>0</v>
      </c>
      <c r="Q741" s="7" t="b">
        <f t="shared" si="152"/>
        <v>1</v>
      </c>
      <c r="S741" s="7" t="b">
        <f t="shared" si="153"/>
        <v>0</v>
      </c>
      <c r="T741" s="7" t="b">
        <f t="shared" si="154"/>
        <v>0</v>
      </c>
      <c r="U741" s="7" t="b">
        <f t="shared" si="155"/>
        <v>1</v>
      </c>
      <c r="W741" s="7">
        <f t="shared" si="146"/>
        <v>740</v>
      </c>
      <c r="X741" s="7">
        <f>'v-t_chart'!C741</f>
        <v>30</v>
      </c>
      <c r="Y741" s="7">
        <f t="shared" si="147"/>
        <v>100</v>
      </c>
      <c r="Z741" s="7">
        <f t="shared" si="148"/>
        <v>110</v>
      </c>
      <c r="AA741" s="7">
        <f t="shared" si="149"/>
        <v>95</v>
      </c>
      <c r="AB741" s="7">
        <f ca="1">calc_gear1!AS744*5+50</f>
        <v>55</v>
      </c>
      <c r="AC741" s="7">
        <f ca="1">IF(AND(calc_gear1!AT744=-1,calc_gear1!Z744=1),calc_gear1!AS744*5+50.5,IF(AND(calc_gear1!Y744=0,AB740-AC740=-0.5),calc_gear1!AS744*5+50.5,calc_gear1!O744*5+50.5))</f>
        <v>50.5</v>
      </c>
    </row>
    <row r="742" spans="1:29">
      <c r="A742" s="7">
        <v>741</v>
      </c>
      <c r="B742" s="7">
        <v>141</v>
      </c>
      <c r="F742" s="7">
        <v>141</v>
      </c>
      <c r="G742" s="92" t="b">
        <v>0</v>
      </c>
      <c r="H742" s="69" t="b">
        <v>0</v>
      </c>
      <c r="I742" s="93" t="b">
        <v>1</v>
      </c>
      <c r="K742" s="92" t="b">
        <v>0</v>
      </c>
      <c r="L742" s="69" t="b">
        <v>0</v>
      </c>
      <c r="M742" s="93" t="b">
        <v>1</v>
      </c>
      <c r="N742" s="7">
        <v>141</v>
      </c>
      <c r="O742" s="7" t="b">
        <f t="shared" si="150"/>
        <v>0</v>
      </c>
      <c r="P742" s="7" t="b">
        <f t="shared" si="151"/>
        <v>0</v>
      </c>
      <c r="Q742" s="7" t="b">
        <f t="shared" si="152"/>
        <v>1</v>
      </c>
      <c r="S742" s="7" t="b">
        <f t="shared" si="153"/>
        <v>0</v>
      </c>
      <c r="T742" s="7" t="b">
        <f t="shared" si="154"/>
        <v>0</v>
      </c>
      <c r="U742" s="7" t="b">
        <f t="shared" si="155"/>
        <v>1</v>
      </c>
      <c r="W742" s="7">
        <f t="shared" si="146"/>
        <v>741</v>
      </c>
      <c r="X742" s="7">
        <f>'v-t_chart'!C742</f>
        <v>27</v>
      </c>
      <c r="Y742" s="7">
        <f t="shared" si="147"/>
        <v>100</v>
      </c>
      <c r="Z742" s="7">
        <f t="shared" si="148"/>
        <v>110</v>
      </c>
      <c r="AA742" s="7">
        <f t="shared" si="149"/>
        <v>95</v>
      </c>
      <c r="AB742" s="7">
        <f ca="1">calc_gear1!AS745*5+50</f>
        <v>55</v>
      </c>
      <c r="AC742" s="7">
        <f ca="1">IF(AND(calc_gear1!AT745=-1,calc_gear1!Z745=1),calc_gear1!AS745*5+50.5,IF(AND(calc_gear1!Y745=0,AB741-AC741=-0.5),calc_gear1!AS745*5+50.5,calc_gear1!O745*5+50.5))</f>
        <v>50.5</v>
      </c>
    </row>
    <row r="743" spans="1:29">
      <c r="A743" s="7">
        <v>742</v>
      </c>
      <c r="B743" s="7">
        <v>142</v>
      </c>
      <c r="F743" s="7">
        <v>142</v>
      </c>
      <c r="G743" s="92" t="b">
        <v>1</v>
      </c>
      <c r="H743" s="69" t="b">
        <v>0</v>
      </c>
      <c r="I743" s="93" t="b">
        <v>0</v>
      </c>
      <c r="K743" s="92" t="b">
        <v>1</v>
      </c>
      <c r="L743" s="69" t="b">
        <v>0</v>
      </c>
      <c r="M743" s="93" t="b">
        <v>0</v>
      </c>
      <c r="N743" s="7">
        <v>142</v>
      </c>
      <c r="O743" s="7" t="b">
        <f t="shared" si="150"/>
        <v>1</v>
      </c>
      <c r="P743" s="7" t="b">
        <f t="shared" si="151"/>
        <v>0</v>
      </c>
      <c r="Q743" s="7" t="b">
        <f t="shared" si="152"/>
        <v>0</v>
      </c>
      <c r="S743" s="7" t="b">
        <f t="shared" si="153"/>
        <v>1</v>
      </c>
      <c r="T743" s="7" t="b">
        <f t="shared" si="154"/>
        <v>0</v>
      </c>
      <c r="U743" s="7" t="b">
        <f t="shared" si="155"/>
        <v>0</v>
      </c>
      <c r="W743" s="7">
        <f t="shared" si="146"/>
        <v>742</v>
      </c>
      <c r="X743" s="7">
        <f>'v-t_chart'!C743</f>
        <v>26.5</v>
      </c>
      <c r="Y743" s="7">
        <f t="shared" si="147"/>
        <v>105</v>
      </c>
      <c r="Z743" s="7">
        <f t="shared" si="148"/>
        <v>110</v>
      </c>
      <c r="AA743" s="7">
        <f t="shared" si="149"/>
        <v>90</v>
      </c>
      <c r="AB743" s="7">
        <f ca="1">calc_gear1!AS746*5+50</f>
        <v>55</v>
      </c>
      <c r="AC743" s="7">
        <f ca="1">IF(AND(calc_gear1!AT746=-1,calc_gear1!Z746=1),calc_gear1!AS746*5+50.5,IF(AND(calc_gear1!Y746=0,AB742-AC742=-0.5),calc_gear1!AS746*5+50.5,calc_gear1!O746*5+50.5))</f>
        <v>50.5</v>
      </c>
    </row>
    <row r="744" spans="1:29">
      <c r="A744" s="7">
        <v>743</v>
      </c>
      <c r="B744" s="7">
        <v>143</v>
      </c>
      <c r="F744" s="7">
        <v>143</v>
      </c>
      <c r="G744" s="92" t="b">
        <v>1</v>
      </c>
      <c r="H744" s="69" t="b">
        <v>0</v>
      </c>
      <c r="I744" s="93" t="b">
        <v>0</v>
      </c>
      <c r="K744" s="92" t="b">
        <v>1</v>
      </c>
      <c r="L744" s="69" t="b">
        <v>0</v>
      </c>
      <c r="M744" s="93" t="b">
        <v>0</v>
      </c>
      <c r="N744" s="7">
        <v>143</v>
      </c>
      <c r="O744" s="7" t="b">
        <f t="shared" si="150"/>
        <v>1</v>
      </c>
      <c r="P744" s="7" t="b">
        <f t="shared" si="151"/>
        <v>0</v>
      </c>
      <c r="Q744" s="7" t="b">
        <f t="shared" si="152"/>
        <v>0</v>
      </c>
      <c r="S744" s="7" t="b">
        <f t="shared" si="153"/>
        <v>1</v>
      </c>
      <c r="T744" s="7" t="b">
        <f t="shared" si="154"/>
        <v>0</v>
      </c>
      <c r="U744" s="7" t="b">
        <f t="shared" si="155"/>
        <v>0</v>
      </c>
      <c r="W744" s="7">
        <f t="shared" si="146"/>
        <v>743</v>
      </c>
      <c r="X744" s="7">
        <f>'v-t_chart'!C744</f>
        <v>28.7</v>
      </c>
      <c r="Y744" s="7">
        <f t="shared" si="147"/>
        <v>105</v>
      </c>
      <c r="Z744" s="7">
        <f t="shared" si="148"/>
        <v>110</v>
      </c>
      <c r="AA744" s="7">
        <f t="shared" si="149"/>
        <v>90</v>
      </c>
      <c r="AB744" s="7">
        <f ca="1">calc_gear1!AS747*5+50</f>
        <v>55</v>
      </c>
      <c r="AC744" s="7">
        <f ca="1">IF(AND(calc_gear1!AT747=-1,calc_gear1!Z747=1),calc_gear1!AS747*5+50.5,IF(AND(calc_gear1!Y747=0,AB743-AC743=-0.5),calc_gear1!AS747*5+50.5,calc_gear1!O747*5+50.5))</f>
        <v>50.5</v>
      </c>
    </row>
    <row r="745" spans="1:29">
      <c r="A745" s="7">
        <v>744</v>
      </c>
      <c r="B745" s="7">
        <v>144</v>
      </c>
      <c r="F745" s="7">
        <v>144</v>
      </c>
      <c r="G745" s="92" t="b">
        <v>1</v>
      </c>
      <c r="H745" s="69" t="b">
        <v>0</v>
      </c>
      <c r="I745" s="93" t="b">
        <v>0</v>
      </c>
      <c r="K745" s="92" t="b">
        <v>1</v>
      </c>
      <c r="L745" s="69" t="b">
        <v>0</v>
      </c>
      <c r="M745" s="93" t="b">
        <v>0</v>
      </c>
      <c r="N745" s="7">
        <v>144</v>
      </c>
      <c r="O745" s="7" t="b">
        <f t="shared" si="150"/>
        <v>1</v>
      </c>
      <c r="P745" s="7" t="b">
        <f t="shared" si="151"/>
        <v>0</v>
      </c>
      <c r="Q745" s="7" t="b">
        <f t="shared" si="152"/>
        <v>0</v>
      </c>
      <c r="S745" s="7" t="b">
        <f t="shared" si="153"/>
        <v>1</v>
      </c>
      <c r="T745" s="7" t="b">
        <f t="shared" si="154"/>
        <v>0</v>
      </c>
      <c r="U745" s="7" t="b">
        <f t="shared" si="155"/>
        <v>0</v>
      </c>
      <c r="W745" s="7">
        <f t="shared" si="146"/>
        <v>744</v>
      </c>
      <c r="X745" s="7">
        <f>'v-t_chart'!C745</f>
        <v>33.799999999999997</v>
      </c>
      <c r="Y745" s="7">
        <f t="shared" si="147"/>
        <v>105</v>
      </c>
      <c r="Z745" s="7">
        <f t="shared" si="148"/>
        <v>110</v>
      </c>
      <c r="AA745" s="7">
        <f t="shared" si="149"/>
        <v>90</v>
      </c>
      <c r="AB745" s="7">
        <f ca="1">calc_gear1!AS748*5+50</f>
        <v>55</v>
      </c>
      <c r="AC745" s="7">
        <f ca="1">IF(AND(calc_gear1!AT748=-1,calc_gear1!Z748=1),calc_gear1!AS748*5+50.5,IF(AND(calc_gear1!Y748=0,AB744-AC744=-0.5),calc_gear1!AS748*5+50.5,calc_gear1!O748*5+50.5))</f>
        <v>50.5</v>
      </c>
    </row>
    <row r="746" spans="1:29">
      <c r="A746" s="7">
        <v>745</v>
      </c>
      <c r="B746" s="7">
        <v>145</v>
      </c>
      <c r="F746" s="7">
        <v>145</v>
      </c>
      <c r="G746" s="92" t="b">
        <v>1</v>
      </c>
      <c r="H746" s="69" t="b">
        <v>0</v>
      </c>
      <c r="I746" s="93" t="b">
        <v>0</v>
      </c>
      <c r="K746" s="92" t="b">
        <v>1</v>
      </c>
      <c r="L746" s="69" t="b">
        <v>0</v>
      </c>
      <c r="M746" s="93" t="b">
        <v>0</v>
      </c>
      <c r="N746" s="7">
        <v>145</v>
      </c>
      <c r="O746" s="7" t="b">
        <f t="shared" si="150"/>
        <v>1</v>
      </c>
      <c r="P746" s="7" t="b">
        <f t="shared" si="151"/>
        <v>0</v>
      </c>
      <c r="Q746" s="7" t="b">
        <f t="shared" si="152"/>
        <v>0</v>
      </c>
      <c r="S746" s="7" t="b">
        <f t="shared" si="153"/>
        <v>1</v>
      </c>
      <c r="T746" s="7" t="b">
        <f t="shared" si="154"/>
        <v>0</v>
      </c>
      <c r="U746" s="7" t="b">
        <f t="shared" si="155"/>
        <v>0</v>
      </c>
      <c r="W746" s="7">
        <f t="shared" si="146"/>
        <v>745</v>
      </c>
      <c r="X746" s="7">
        <f>'v-t_chart'!C746</f>
        <v>40.299999999999997</v>
      </c>
      <c r="Y746" s="7">
        <f t="shared" si="147"/>
        <v>105</v>
      </c>
      <c r="Z746" s="7">
        <f t="shared" si="148"/>
        <v>110</v>
      </c>
      <c r="AA746" s="7">
        <f t="shared" si="149"/>
        <v>90</v>
      </c>
      <c r="AB746" s="7">
        <f ca="1">calc_gear1!AS749*5+50</f>
        <v>55</v>
      </c>
      <c r="AC746" s="7">
        <f ca="1">IF(AND(calc_gear1!AT749=-1,calc_gear1!Z749=1),calc_gear1!AS749*5+50.5,IF(AND(calc_gear1!Y749=0,AB745-AC745=-0.5),calc_gear1!AS749*5+50.5,calc_gear1!O749*5+50.5))</f>
        <v>50.5</v>
      </c>
    </row>
    <row r="747" spans="1:29">
      <c r="A747" s="7">
        <v>746</v>
      </c>
      <c r="B747" s="7">
        <v>146</v>
      </c>
      <c r="F747" s="7">
        <v>146</v>
      </c>
      <c r="G747" s="92" t="b">
        <v>1</v>
      </c>
      <c r="H747" s="69" t="b">
        <v>0</v>
      </c>
      <c r="I747" s="93" t="b">
        <v>0</v>
      </c>
      <c r="K747" s="92" t="b">
        <v>1</v>
      </c>
      <c r="L747" s="69" t="b">
        <v>0</v>
      </c>
      <c r="M747" s="93" t="b">
        <v>0</v>
      </c>
      <c r="N747" s="7">
        <v>146</v>
      </c>
      <c r="O747" s="7" t="b">
        <f t="shared" si="150"/>
        <v>1</v>
      </c>
      <c r="P747" s="7" t="b">
        <f t="shared" si="151"/>
        <v>0</v>
      </c>
      <c r="Q747" s="7" t="b">
        <f t="shared" si="152"/>
        <v>0</v>
      </c>
      <c r="S747" s="7" t="b">
        <f t="shared" si="153"/>
        <v>1</v>
      </c>
      <c r="T747" s="7" t="b">
        <f t="shared" si="154"/>
        <v>0</v>
      </c>
      <c r="U747" s="7" t="b">
        <f t="shared" si="155"/>
        <v>0</v>
      </c>
      <c r="W747" s="7">
        <f t="shared" si="146"/>
        <v>746</v>
      </c>
      <c r="X747" s="7">
        <f>'v-t_chart'!C747</f>
        <v>46.6</v>
      </c>
      <c r="Y747" s="7">
        <f t="shared" si="147"/>
        <v>105</v>
      </c>
      <c r="Z747" s="7">
        <f t="shared" si="148"/>
        <v>110</v>
      </c>
      <c r="AA747" s="7">
        <f t="shared" si="149"/>
        <v>90</v>
      </c>
      <c r="AB747" s="7">
        <f ca="1">calc_gear1!AS750*5+50</f>
        <v>55</v>
      </c>
      <c r="AC747" s="7">
        <f ca="1">IF(AND(calc_gear1!AT750=-1,calc_gear1!Z750=1),calc_gear1!AS750*5+50.5,IF(AND(calc_gear1!Y750=0,AB746-AC746=-0.5),calc_gear1!AS750*5+50.5,calc_gear1!O750*5+50.5))</f>
        <v>50.5</v>
      </c>
    </row>
    <row r="748" spans="1:29">
      <c r="A748" s="7">
        <v>747</v>
      </c>
      <c r="B748" s="7">
        <v>147</v>
      </c>
      <c r="F748" s="7">
        <v>147</v>
      </c>
      <c r="G748" s="92" t="b">
        <v>1</v>
      </c>
      <c r="H748" s="69" t="b">
        <v>0</v>
      </c>
      <c r="I748" s="93" t="b">
        <v>0</v>
      </c>
      <c r="K748" s="92" t="b">
        <v>1</v>
      </c>
      <c r="L748" s="69" t="b">
        <v>0</v>
      </c>
      <c r="M748" s="93" t="b">
        <v>0</v>
      </c>
      <c r="N748" s="7">
        <v>147</v>
      </c>
      <c r="O748" s="7" t="b">
        <f t="shared" si="150"/>
        <v>1</v>
      </c>
      <c r="P748" s="7" t="b">
        <f t="shared" si="151"/>
        <v>0</v>
      </c>
      <c r="Q748" s="7" t="b">
        <f t="shared" si="152"/>
        <v>0</v>
      </c>
      <c r="S748" s="7" t="b">
        <f t="shared" si="153"/>
        <v>1</v>
      </c>
      <c r="T748" s="7" t="b">
        <f t="shared" si="154"/>
        <v>0</v>
      </c>
      <c r="U748" s="7" t="b">
        <f t="shared" si="155"/>
        <v>0</v>
      </c>
      <c r="W748" s="7">
        <f t="shared" si="146"/>
        <v>747</v>
      </c>
      <c r="X748" s="7">
        <f>'v-t_chart'!C748</f>
        <v>50.4</v>
      </c>
      <c r="Y748" s="7">
        <f t="shared" si="147"/>
        <v>105</v>
      </c>
      <c r="Z748" s="7">
        <f t="shared" si="148"/>
        <v>110</v>
      </c>
      <c r="AA748" s="7">
        <f t="shared" si="149"/>
        <v>90</v>
      </c>
      <c r="AB748" s="7">
        <f ca="1">calc_gear1!AS751*5+50</f>
        <v>55</v>
      </c>
      <c r="AC748" s="7">
        <f ca="1">IF(AND(calc_gear1!AT751=-1,calc_gear1!Z751=1),calc_gear1!AS751*5+50.5,IF(AND(calc_gear1!Y751=0,AB747-AC747=-0.5),calc_gear1!AS751*5+50.5,calc_gear1!O751*5+50.5))</f>
        <v>50.5</v>
      </c>
    </row>
    <row r="749" spans="1:29">
      <c r="A749" s="7">
        <v>748</v>
      </c>
      <c r="B749" s="7">
        <v>148</v>
      </c>
      <c r="F749" s="7">
        <v>148</v>
      </c>
      <c r="G749" s="92" t="b">
        <v>1</v>
      </c>
      <c r="H749" s="69" t="b">
        <v>0</v>
      </c>
      <c r="I749" s="93" t="b">
        <v>0</v>
      </c>
      <c r="K749" s="92" t="b">
        <v>1</v>
      </c>
      <c r="L749" s="69" t="b">
        <v>0</v>
      </c>
      <c r="M749" s="93" t="b">
        <v>0</v>
      </c>
      <c r="N749" s="7">
        <v>148</v>
      </c>
      <c r="O749" s="7" t="b">
        <f t="shared" si="150"/>
        <v>1</v>
      </c>
      <c r="P749" s="7" t="b">
        <f t="shared" si="151"/>
        <v>0</v>
      </c>
      <c r="Q749" s="7" t="b">
        <f t="shared" si="152"/>
        <v>0</v>
      </c>
      <c r="S749" s="7" t="b">
        <f t="shared" si="153"/>
        <v>1</v>
      </c>
      <c r="T749" s="7" t="b">
        <f t="shared" si="154"/>
        <v>0</v>
      </c>
      <c r="U749" s="7" t="b">
        <f t="shared" si="155"/>
        <v>0</v>
      </c>
      <c r="W749" s="7">
        <f t="shared" si="146"/>
        <v>748</v>
      </c>
      <c r="X749" s="7">
        <f>'v-t_chart'!C749</f>
        <v>54</v>
      </c>
      <c r="Y749" s="7">
        <f t="shared" si="147"/>
        <v>105</v>
      </c>
      <c r="Z749" s="7">
        <f t="shared" si="148"/>
        <v>110</v>
      </c>
      <c r="AA749" s="7">
        <f t="shared" si="149"/>
        <v>90</v>
      </c>
      <c r="AB749" s="7">
        <f ca="1">calc_gear1!AS752*5+50</f>
        <v>55</v>
      </c>
      <c r="AC749" s="7">
        <f ca="1">IF(AND(calc_gear1!AT752=-1,calc_gear1!Z752=1),calc_gear1!AS752*5+50.5,IF(AND(calc_gear1!Y752=0,AB748-AC748=-0.5),calc_gear1!AS752*5+50.5,calc_gear1!O752*5+50.5))</f>
        <v>50.5</v>
      </c>
    </row>
    <row r="750" spans="1:29">
      <c r="A750" s="7">
        <v>749</v>
      </c>
      <c r="B750" s="7">
        <v>149</v>
      </c>
      <c r="F750" s="7">
        <v>149</v>
      </c>
      <c r="G750" s="92" t="b">
        <v>1</v>
      </c>
      <c r="H750" s="69" t="b">
        <v>0</v>
      </c>
      <c r="I750" s="93" t="b">
        <v>0</v>
      </c>
      <c r="K750" s="92" t="b">
        <v>1</v>
      </c>
      <c r="L750" s="69" t="b">
        <v>0</v>
      </c>
      <c r="M750" s="93" t="b">
        <v>0</v>
      </c>
      <c r="N750" s="7">
        <v>149</v>
      </c>
      <c r="O750" s="7" t="b">
        <f t="shared" si="150"/>
        <v>1</v>
      </c>
      <c r="P750" s="7" t="b">
        <f t="shared" si="151"/>
        <v>0</v>
      </c>
      <c r="Q750" s="7" t="b">
        <f t="shared" si="152"/>
        <v>0</v>
      </c>
      <c r="S750" s="7" t="b">
        <f t="shared" si="153"/>
        <v>1</v>
      </c>
      <c r="T750" s="7" t="b">
        <f t="shared" si="154"/>
        <v>0</v>
      </c>
      <c r="U750" s="7" t="b">
        <f t="shared" si="155"/>
        <v>0</v>
      </c>
      <c r="W750" s="7">
        <f t="shared" si="146"/>
        <v>749</v>
      </c>
      <c r="X750" s="7">
        <f>'v-t_chart'!C750</f>
        <v>56.9</v>
      </c>
      <c r="Y750" s="7">
        <f t="shared" si="147"/>
        <v>105</v>
      </c>
      <c r="Z750" s="7">
        <f t="shared" si="148"/>
        <v>110</v>
      </c>
      <c r="AA750" s="7">
        <f t="shared" si="149"/>
        <v>90</v>
      </c>
      <c r="AB750" s="7">
        <f ca="1">calc_gear1!AS753*5+50</f>
        <v>55</v>
      </c>
      <c r="AC750" s="7">
        <f ca="1">IF(AND(calc_gear1!AT753=-1,calc_gear1!Z753=1),calc_gear1!AS753*5+50.5,IF(AND(calc_gear1!Y753=0,AB749-AC749=-0.5),calc_gear1!AS753*5+50.5,calc_gear1!O753*5+50.5))</f>
        <v>50.5</v>
      </c>
    </row>
    <row r="751" spans="1:29">
      <c r="A751" s="7">
        <v>750</v>
      </c>
      <c r="B751" s="7">
        <v>150</v>
      </c>
      <c r="F751" s="7">
        <v>150</v>
      </c>
      <c r="G751" s="92" t="b">
        <v>1</v>
      </c>
      <c r="H751" s="69" t="b">
        <v>0</v>
      </c>
      <c r="I751" s="93" t="b">
        <v>0</v>
      </c>
      <c r="K751" s="92" t="b">
        <v>1</v>
      </c>
      <c r="L751" s="69" t="b">
        <v>0</v>
      </c>
      <c r="M751" s="93" t="b">
        <v>0</v>
      </c>
      <c r="N751" s="7">
        <v>150</v>
      </c>
      <c r="O751" s="7" t="b">
        <f t="shared" si="150"/>
        <v>1</v>
      </c>
      <c r="P751" s="7" t="b">
        <f t="shared" si="151"/>
        <v>0</v>
      </c>
      <c r="Q751" s="7" t="b">
        <f t="shared" si="152"/>
        <v>0</v>
      </c>
      <c r="S751" s="7" t="b">
        <f t="shared" si="153"/>
        <v>1</v>
      </c>
      <c r="T751" s="7" t="b">
        <f t="shared" si="154"/>
        <v>0</v>
      </c>
      <c r="U751" s="7" t="b">
        <f t="shared" si="155"/>
        <v>0</v>
      </c>
      <c r="W751" s="7">
        <f t="shared" si="146"/>
        <v>750</v>
      </c>
      <c r="X751" s="7">
        <f>'v-t_chart'!C751</f>
        <v>59.1</v>
      </c>
      <c r="Y751" s="7">
        <f t="shared" si="147"/>
        <v>105</v>
      </c>
      <c r="Z751" s="7">
        <f t="shared" si="148"/>
        <v>110</v>
      </c>
      <c r="AA751" s="7">
        <f t="shared" si="149"/>
        <v>90</v>
      </c>
      <c r="AB751" s="7">
        <f ca="1">calc_gear1!AS754*5+50</f>
        <v>55</v>
      </c>
      <c r="AC751" s="7">
        <f ca="1">IF(AND(calc_gear1!AT754=-1,calc_gear1!Z754=1),calc_gear1!AS754*5+50.5,IF(AND(calc_gear1!Y754=0,AB750-AC750=-0.5),calc_gear1!AS754*5+50.5,calc_gear1!O754*5+50.5))</f>
        <v>50.5</v>
      </c>
    </row>
    <row r="752" spans="1:29">
      <c r="A752" s="7">
        <v>751</v>
      </c>
      <c r="B752" s="7">
        <v>151</v>
      </c>
      <c r="F752" s="7">
        <v>151</v>
      </c>
      <c r="G752" s="92" t="b">
        <v>1</v>
      </c>
      <c r="H752" s="69" t="b">
        <v>0</v>
      </c>
      <c r="I752" s="93" t="b">
        <v>0</v>
      </c>
      <c r="K752" s="92" t="b">
        <v>1</v>
      </c>
      <c r="L752" s="69" t="b">
        <v>0</v>
      </c>
      <c r="M752" s="93" t="b">
        <v>0</v>
      </c>
      <c r="N752" s="7">
        <v>151</v>
      </c>
      <c r="O752" s="7" t="b">
        <f t="shared" si="150"/>
        <v>1</v>
      </c>
      <c r="P752" s="7" t="b">
        <f t="shared" si="151"/>
        <v>0</v>
      </c>
      <c r="Q752" s="7" t="b">
        <f t="shared" si="152"/>
        <v>0</v>
      </c>
      <c r="S752" s="7" t="b">
        <f t="shared" si="153"/>
        <v>1</v>
      </c>
      <c r="T752" s="7" t="b">
        <f t="shared" si="154"/>
        <v>0</v>
      </c>
      <c r="U752" s="7" t="b">
        <f t="shared" si="155"/>
        <v>0</v>
      </c>
      <c r="W752" s="7">
        <f t="shared" si="146"/>
        <v>751</v>
      </c>
      <c r="X752" s="7">
        <f>'v-t_chart'!C752</f>
        <v>60.6</v>
      </c>
      <c r="Y752" s="7">
        <f t="shared" si="147"/>
        <v>105</v>
      </c>
      <c r="Z752" s="7">
        <f t="shared" si="148"/>
        <v>110</v>
      </c>
      <c r="AA752" s="7">
        <f t="shared" si="149"/>
        <v>90</v>
      </c>
      <c r="AB752" s="7">
        <f ca="1">calc_gear1!AS755*5+50</f>
        <v>55</v>
      </c>
      <c r="AC752" s="7">
        <f ca="1">IF(AND(calc_gear1!AT755=-1,calc_gear1!Z755=1),calc_gear1!AS755*5+50.5,IF(AND(calc_gear1!Y755=0,AB751-AC751=-0.5),calc_gear1!AS755*5+50.5,calc_gear1!O755*5+50.5))</f>
        <v>50.5</v>
      </c>
    </row>
    <row r="753" spans="1:29">
      <c r="A753" s="7">
        <v>752</v>
      </c>
      <c r="B753" s="7">
        <v>152</v>
      </c>
      <c r="F753" s="7">
        <v>152</v>
      </c>
      <c r="G753" s="92" t="b">
        <v>1</v>
      </c>
      <c r="H753" s="69" t="b">
        <v>0</v>
      </c>
      <c r="I753" s="93" t="b">
        <v>0</v>
      </c>
      <c r="K753" s="92" t="b">
        <v>1</v>
      </c>
      <c r="L753" s="69" t="b">
        <v>0</v>
      </c>
      <c r="M753" s="93" t="b">
        <v>0</v>
      </c>
      <c r="N753" s="7">
        <v>152</v>
      </c>
      <c r="O753" s="7" t="b">
        <f t="shared" si="150"/>
        <v>1</v>
      </c>
      <c r="P753" s="7" t="b">
        <f t="shared" si="151"/>
        <v>0</v>
      </c>
      <c r="Q753" s="7" t="b">
        <f t="shared" si="152"/>
        <v>0</v>
      </c>
      <c r="S753" s="7" t="b">
        <f t="shared" si="153"/>
        <v>1</v>
      </c>
      <c r="T753" s="7" t="b">
        <f t="shared" si="154"/>
        <v>0</v>
      </c>
      <c r="U753" s="7" t="b">
        <f t="shared" si="155"/>
        <v>0</v>
      </c>
      <c r="W753" s="7">
        <f t="shared" si="146"/>
        <v>752</v>
      </c>
      <c r="X753" s="7">
        <f>'v-t_chart'!C753</f>
        <v>61.7</v>
      </c>
      <c r="Y753" s="7">
        <f t="shared" si="147"/>
        <v>105</v>
      </c>
      <c r="Z753" s="7">
        <f t="shared" si="148"/>
        <v>110</v>
      </c>
      <c r="AA753" s="7">
        <f t="shared" si="149"/>
        <v>90</v>
      </c>
      <c r="AB753" s="7">
        <f ca="1">calc_gear1!AS756*5+50</f>
        <v>55</v>
      </c>
      <c r="AC753" s="7">
        <f ca="1">IF(AND(calc_gear1!AT756=-1,calc_gear1!Z756=1),calc_gear1!AS756*5+50.5,IF(AND(calc_gear1!Y756=0,AB752-AC752=-0.5),calc_gear1!AS756*5+50.5,calc_gear1!O756*5+50.5))</f>
        <v>50.5</v>
      </c>
    </row>
    <row r="754" spans="1:29">
      <c r="A754" s="7">
        <v>753</v>
      </c>
      <c r="B754" s="7">
        <v>153</v>
      </c>
      <c r="F754" s="7">
        <v>153</v>
      </c>
      <c r="G754" s="92" t="b">
        <v>1</v>
      </c>
      <c r="H754" s="69" t="b">
        <v>0</v>
      </c>
      <c r="I754" s="93" t="b">
        <v>0</v>
      </c>
      <c r="K754" s="92" t="b">
        <v>1</v>
      </c>
      <c r="L754" s="69" t="b">
        <v>0</v>
      </c>
      <c r="M754" s="93" t="b">
        <v>0</v>
      </c>
      <c r="N754" s="7">
        <v>153</v>
      </c>
      <c r="O754" s="7" t="b">
        <f t="shared" si="150"/>
        <v>1</v>
      </c>
      <c r="P754" s="7" t="b">
        <f t="shared" si="151"/>
        <v>0</v>
      </c>
      <c r="Q754" s="7" t="b">
        <f t="shared" si="152"/>
        <v>0</v>
      </c>
      <c r="S754" s="7" t="b">
        <f t="shared" si="153"/>
        <v>1</v>
      </c>
      <c r="T754" s="7" t="b">
        <f t="shared" si="154"/>
        <v>0</v>
      </c>
      <c r="U754" s="7" t="b">
        <f t="shared" si="155"/>
        <v>0</v>
      </c>
      <c r="W754" s="7">
        <f t="shared" si="146"/>
        <v>753</v>
      </c>
      <c r="X754" s="7">
        <f>'v-t_chart'!C754</f>
        <v>62.6</v>
      </c>
      <c r="Y754" s="7">
        <f t="shared" si="147"/>
        <v>105</v>
      </c>
      <c r="Z754" s="7">
        <f t="shared" si="148"/>
        <v>110</v>
      </c>
      <c r="AA754" s="7">
        <f t="shared" si="149"/>
        <v>90</v>
      </c>
      <c r="AB754" s="7">
        <f ca="1">calc_gear1!AS757*5+50</f>
        <v>55</v>
      </c>
      <c r="AC754" s="7">
        <f ca="1">IF(AND(calc_gear1!AT757=-1,calc_gear1!Z757=1),calc_gear1!AS757*5+50.5,IF(AND(calc_gear1!Y757=0,AB753-AC753=-0.5),calc_gear1!AS757*5+50.5,calc_gear1!O757*5+50.5))</f>
        <v>50.5</v>
      </c>
    </row>
    <row r="755" spans="1:29">
      <c r="A755" s="7">
        <v>754</v>
      </c>
      <c r="B755" s="7">
        <v>154</v>
      </c>
      <c r="F755" s="7">
        <v>154</v>
      </c>
      <c r="G755" s="92" t="b">
        <v>1</v>
      </c>
      <c r="H755" s="69" t="b">
        <v>0</v>
      </c>
      <c r="I755" s="93" t="b">
        <v>0</v>
      </c>
      <c r="K755" s="92" t="b">
        <v>0</v>
      </c>
      <c r="L755" s="69" t="b">
        <v>0</v>
      </c>
      <c r="M755" s="93" t="b">
        <v>1</v>
      </c>
      <c r="N755" s="7">
        <v>154</v>
      </c>
      <c r="O755" s="7" t="b">
        <f t="shared" si="150"/>
        <v>0</v>
      </c>
      <c r="P755" s="7" t="b">
        <f t="shared" si="151"/>
        <v>0</v>
      </c>
      <c r="Q755" s="7" t="b">
        <f t="shared" si="152"/>
        <v>1</v>
      </c>
      <c r="S755" s="7" t="b">
        <f t="shared" si="153"/>
        <v>0</v>
      </c>
      <c r="T755" s="7" t="b">
        <f t="shared" si="154"/>
        <v>0</v>
      </c>
      <c r="U755" s="7" t="b">
        <f t="shared" si="155"/>
        <v>1</v>
      </c>
      <c r="W755" s="7">
        <f t="shared" si="146"/>
        <v>754</v>
      </c>
      <c r="X755" s="7">
        <f>'v-t_chart'!C755</f>
        <v>63.1</v>
      </c>
      <c r="Y755" s="7">
        <f t="shared" si="147"/>
        <v>100</v>
      </c>
      <c r="Z755" s="7">
        <f t="shared" si="148"/>
        <v>110</v>
      </c>
      <c r="AA755" s="7">
        <f t="shared" si="149"/>
        <v>95</v>
      </c>
      <c r="AB755" s="7">
        <f ca="1">calc_gear1!AS758*5+50</f>
        <v>55</v>
      </c>
      <c r="AC755" s="7">
        <f ca="1">IF(AND(calc_gear1!AT758=-1,calc_gear1!Z758=1),calc_gear1!AS758*5+50.5,IF(AND(calc_gear1!Y758=0,AB754-AC754=-0.5),calc_gear1!AS758*5+50.5,calc_gear1!O758*5+50.5))</f>
        <v>50.5</v>
      </c>
    </row>
    <row r="756" spans="1:29">
      <c r="A756" s="7">
        <v>755</v>
      </c>
      <c r="B756" s="7">
        <v>155</v>
      </c>
      <c r="F756" s="7">
        <v>155</v>
      </c>
      <c r="G756" s="92" t="b">
        <v>0</v>
      </c>
      <c r="H756" s="69" t="b">
        <v>0</v>
      </c>
      <c r="I756" s="93" t="b">
        <v>1</v>
      </c>
      <c r="K756" s="92" t="b">
        <v>0</v>
      </c>
      <c r="L756" s="69" t="b">
        <v>0</v>
      </c>
      <c r="M756" s="93" t="b">
        <v>1</v>
      </c>
      <c r="N756" s="7">
        <v>155</v>
      </c>
      <c r="O756" s="7" t="b">
        <f t="shared" si="150"/>
        <v>0</v>
      </c>
      <c r="P756" s="7" t="b">
        <f t="shared" si="151"/>
        <v>0</v>
      </c>
      <c r="Q756" s="7" t="b">
        <f t="shared" si="152"/>
        <v>1</v>
      </c>
      <c r="S756" s="7" t="b">
        <f t="shared" si="153"/>
        <v>0</v>
      </c>
      <c r="T756" s="7" t="b">
        <f t="shared" si="154"/>
        <v>0</v>
      </c>
      <c r="U756" s="7" t="b">
        <f t="shared" si="155"/>
        <v>1</v>
      </c>
      <c r="W756" s="7">
        <f t="shared" si="146"/>
        <v>755</v>
      </c>
      <c r="X756" s="7">
        <f>'v-t_chart'!C756</f>
        <v>62.9</v>
      </c>
      <c r="Y756" s="7">
        <f t="shared" si="147"/>
        <v>100</v>
      </c>
      <c r="Z756" s="7">
        <f t="shared" si="148"/>
        <v>110</v>
      </c>
      <c r="AA756" s="7">
        <f t="shared" si="149"/>
        <v>95</v>
      </c>
      <c r="AB756" s="7">
        <f ca="1">calc_gear1!AS759*5+50</f>
        <v>55</v>
      </c>
      <c r="AC756" s="7">
        <f ca="1">IF(AND(calc_gear1!AT759=-1,calc_gear1!Z759=1),calc_gear1!AS759*5+50.5,IF(AND(calc_gear1!Y759=0,AB755-AC755=-0.5),calc_gear1!AS759*5+50.5,calc_gear1!O759*5+50.5))</f>
        <v>50.5</v>
      </c>
    </row>
    <row r="757" spans="1:29">
      <c r="A757" s="7">
        <v>756</v>
      </c>
      <c r="B757" s="7">
        <v>156</v>
      </c>
      <c r="F757" s="7">
        <v>156</v>
      </c>
      <c r="G757" s="92" t="b">
        <v>0</v>
      </c>
      <c r="H757" s="69" t="b">
        <v>0</v>
      </c>
      <c r="I757" s="93" t="b">
        <v>1</v>
      </c>
      <c r="K757" s="92" t="b">
        <v>0</v>
      </c>
      <c r="L757" s="69" t="b">
        <v>0</v>
      </c>
      <c r="M757" s="93" t="b">
        <v>1</v>
      </c>
      <c r="N757" s="7">
        <v>156</v>
      </c>
      <c r="O757" s="7" t="b">
        <f t="shared" si="150"/>
        <v>0</v>
      </c>
      <c r="P757" s="7" t="b">
        <f t="shared" si="151"/>
        <v>0</v>
      </c>
      <c r="Q757" s="7" t="b">
        <f t="shared" si="152"/>
        <v>1</v>
      </c>
      <c r="S757" s="7" t="b">
        <f t="shared" si="153"/>
        <v>0</v>
      </c>
      <c r="T757" s="7" t="b">
        <f t="shared" si="154"/>
        <v>0</v>
      </c>
      <c r="U757" s="7" t="b">
        <f t="shared" si="155"/>
        <v>1</v>
      </c>
      <c r="W757" s="7">
        <f t="shared" si="146"/>
        <v>756</v>
      </c>
      <c r="X757" s="7">
        <f>'v-t_chart'!C757</f>
        <v>61.7</v>
      </c>
      <c r="Y757" s="7">
        <f t="shared" si="147"/>
        <v>100</v>
      </c>
      <c r="Z757" s="7">
        <f t="shared" si="148"/>
        <v>110</v>
      </c>
      <c r="AA757" s="7">
        <f t="shared" si="149"/>
        <v>95</v>
      </c>
      <c r="AB757" s="7">
        <f ca="1">calc_gear1!AS760*5+50</f>
        <v>55</v>
      </c>
      <c r="AC757" s="7">
        <f ca="1">IF(AND(calc_gear1!AT760=-1,calc_gear1!Z760=1),calc_gear1!AS760*5+50.5,IF(AND(calc_gear1!Y760=0,AB756-AC756=-0.5),calc_gear1!AS760*5+50.5,calc_gear1!O760*5+50.5))</f>
        <v>50.5</v>
      </c>
    </row>
    <row r="758" spans="1:29">
      <c r="A758" s="7">
        <v>757</v>
      </c>
      <c r="B758" s="7">
        <v>157</v>
      </c>
      <c r="F758" s="7">
        <v>157</v>
      </c>
      <c r="G758" s="92" t="b">
        <v>0</v>
      </c>
      <c r="H758" s="69" t="b">
        <v>0</v>
      </c>
      <c r="I758" s="93" t="b">
        <v>1</v>
      </c>
      <c r="K758" s="92" t="b">
        <v>0</v>
      </c>
      <c r="L758" s="69" t="b">
        <v>0</v>
      </c>
      <c r="M758" s="93" t="b">
        <v>1</v>
      </c>
      <c r="N758" s="7">
        <v>157</v>
      </c>
      <c r="O758" s="7" t="b">
        <f t="shared" si="150"/>
        <v>0</v>
      </c>
      <c r="P758" s="7" t="b">
        <f t="shared" si="151"/>
        <v>0</v>
      </c>
      <c r="Q758" s="7" t="b">
        <f t="shared" si="152"/>
        <v>1</v>
      </c>
      <c r="S758" s="7" t="b">
        <f t="shared" si="153"/>
        <v>0</v>
      </c>
      <c r="T758" s="7" t="b">
        <f t="shared" si="154"/>
        <v>0</v>
      </c>
      <c r="U758" s="7" t="b">
        <f t="shared" si="155"/>
        <v>1</v>
      </c>
      <c r="W758" s="7">
        <f t="shared" si="146"/>
        <v>757</v>
      </c>
      <c r="X758" s="7">
        <f>'v-t_chart'!C758</f>
        <v>59.4</v>
      </c>
      <c r="Y758" s="7">
        <f t="shared" si="147"/>
        <v>100</v>
      </c>
      <c r="Z758" s="7">
        <f t="shared" si="148"/>
        <v>110</v>
      </c>
      <c r="AA758" s="7">
        <f t="shared" si="149"/>
        <v>95</v>
      </c>
      <c r="AB758" s="7">
        <f ca="1">calc_gear1!AS761*5+50</f>
        <v>55</v>
      </c>
      <c r="AC758" s="7">
        <f ca="1">IF(AND(calc_gear1!AT761=-1,calc_gear1!Z761=1),calc_gear1!AS761*5+50.5,IF(AND(calc_gear1!Y761=0,AB757-AC757=-0.5),calc_gear1!AS761*5+50.5,calc_gear1!O761*5+50.5))</f>
        <v>50.5</v>
      </c>
    </row>
    <row r="759" spans="1:29">
      <c r="A759" s="7">
        <v>758</v>
      </c>
      <c r="B759" s="7">
        <v>158</v>
      </c>
      <c r="F759" s="7">
        <v>158</v>
      </c>
      <c r="G759" s="92" t="b">
        <v>0</v>
      </c>
      <c r="H759" s="69" t="b">
        <v>0</v>
      </c>
      <c r="I759" s="93" t="b">
        <v>1</v>
      </c>
      <c r="K759" s="92" t="b">
        <v>0</v>
      </c>
      <c r="L759" s="69" t="b">
        <v>0</v>
      </c>
      <c r="M759" s="93" t="b">
        <v>1</v>
      </c>
      <c r="N759" s="7">
        <v>158</v>
      </c>
      <c r="O759" s="7" t="b">
        <f t="shared" si="150"/>
        <v>0</v>
      </c>
      <c r="P759" s="7" t="b">
        <f t="shared" si="151"/>
        <v>0</v>
      </c>
      <c r="Q759" s="7" t="b">
        <f t="shared" si="152"/>
        <v>1</v>
      </c>
      <c r="S759" s="7" t="b">
        <f t="shared" si="153"/>
        <v>0</v>
      </c>
      <c r="T759" s="7" t="b">
        <f t="shared" si="154"/>
        <v>0</v>
      </c>
      <c r="U759" s="7" t="b">
        <f t="shared" si="155"/>
        <v>1</v>
      </c>
      <c r="W759" s="7">
        <f t="shared" si="146"/>
        <v>758</v>
      </c>
      <c r="X759" s="7">
        <f>'v-t_chart'!C759</f>
        <v>56.6</v>
      </c>
      <c r="Y759" s="7">
        <f t="shared" si="147"/>
        <v>100</v>
      </c>
      <c r="Z759" s="7">
        <f t="shared" si="148"/>
        <v>110</v>
      </c>
      <c r="AA759" s="7">
        <f t="shared" si="149"/>
        <v>95</v>
      </c>
      <c r="AB759" s="7">
        <f ca="1">calc_gear1!AS762*5+50</f>
        <v>55</v>
      </c>
      <c r="AC759" s="7">
        <f ca="1">IF(AND(calc_gear1!AT762=-1,calc_gear1!Z762=1),calc_gear1!AS762*5+50.5,IF(AND(calc_gear1!Y762=0,AB758-AC758=-0.5),calc_gear1!AS762*5+50.5,calc_gear1!O762*5+50.5))</f>
        <v>50.5</v>
      </c>
    </row>
    <row r="760" spans="1:29">
      <c r="A760" s="7">
        <v>759</v>
      </c>
      <c r="B760" s="7">
        <v>159</v>
      </c>
      <c r="F760" s="7">
        <v>159</v>
      </c>
      <c r="G760" s="92" t="b">
        <v>0</v>
      </c>
      <c r="H760" s="69" t="b">
        <v>0</v>
      </c>
      <c r="I760" s="93" t="b">
        <v>1</v>
      </c>
      <c r="K760" s="92" t="b">
        <v>0</v>
      </c>
      <c r="L760" s="69" t="b">
        <v>0</v>
      </c>
      <c r="M760" s="93" t="b">
        <v>1</v>
      </c>
      <c r="N760" s="7">
        <v>159</v>
      </c>
      <c r="O760" s="7" t="b">
        <f t="shared" si="150"/>
        <v>0</v>
      </c>
      <c r="P760" s="7" t="b">
        <f t="shared" si="151"/>
        <v>0</v>
      </c>
      <c r="Q760" s="7" t="b">
        <f t="shared" si="152"/>
        <v>1</v>
      </c>
      <c r="S760" s="7" t="b">
        <f t="shared" si="153"/>
        <v>0</v>
      </c>
      <c r="T760" s="7" t="b">
        <f t="shared" si="154"/>
        <v>0</v>
      </c>
      <c r="U760" s="7" t="b">
        <f t="shared" si="155"/>
        <v>1</v>
      </c>
      <c r="W760" s="7">
        <f t="shared" si="146"/>
        <v>759</v>
      </c>
      <c r="X760" s="7">
        <f>'v-t_chart'!C760</f>
        <v>53.7</v>
      </c>
      <c r="Y760" s="7">
        <f t="shared" si="147"/>
        <v>100</v>
      </c>
      <c r="Z760" s="7">
        <f t="shared" si="148"/>
        <v>110</v>
      </c>
      <c r="AA760" s="7">
        <f t="shared" si="149"/>
        <v>95</v>
      </c>
      <c r="AB760" s="7">
        <f ca="1">calc_gear1!AS763*5+50</f>
        <v>55</v>
      </c>
      <c r="AC760" s="7">
        <f ca="1">IF(AND(calc_gear1!AT763=-1,calc_gear1!Z763=1),calc_gear1!AS763*5+50.5,IF(AND(calc_gear1!Y763=0,AB759-AC759=-0.5),calc_gear1!AS763*5+50.5,calc_gear1!O763*5+50.5))</f>
        <v>50.5</v>
      </c>
    </row>
    <row r="761" spans="1:29">
      <c r="A761" s="7">
        <v>760</v>
      </c>
      <c r="B761" s="7">
        <v>160</v>
      </c>
      <c r="F761" s="7">
        <v>160</v>
      </c>
      <c r="G761" s="92" t="b">
        <v>0</v>
      </c>
      <c r="H761" s="69" t="b">
        <v>0</v>
      </c>
      <c r="I761" s="93" t="b">
        <v>1</v>
      </c>
      <c r="K761" s="92" t="b">
        <v>0</v>
      </c>
      <c r="L761" s="69" t="b">
        <v>0</v>
      </c>
      <c r="M761" s="93" t="b">
        <v>1</v>
      </c>
      <c r="N761" s="7">
        <v>160</v>
      </c>
      <c r="O761" s="7" t="b">
        <f t="shared" si="150"/>
        <v>0</v>
      </c>
      <c r="P761" s="7" t="b">
        <f t="shared" si="151"/>
        <v>0</v>
      </c>
      <c r="Q761" s="7" t="b">
        <f t="shared" si="152"/>
        <v>1</v>
      </c>
      <c r="S761" s="7" t="b">
        <f t="shared" si="153"/>
        <v>0</v>
      </c>
      <c r="T761" s="7" t="b">
        <f t="shared" si="154"/>
        <v>0</v>
      </c>
      <c r="U761" s="7" t="b">
        <f t="shared" si="155"/>
        <v>1</v>
      </c>
      <c r="W761" s="7">
        <f t="shared" si="146"/>
        <v>760</v>
      </c>
      <c r="X761" s="7">
        <f>'v-t_chart'!C761</f>
        <v>50.7</v>
      </c>
      <c r="Y761" s="7">
        <f t="shared" si="147"/>
        <v>100</v>
      </c>
      <c r="Z761" s="7">
        <f t="shared" si="148"/>
        <v>110</v>
      </c>
      <c r="AA761" s="7">
        <f t="shared" si="149"/>
        <v>95</v>
      </c>
      <c r="AB761" s="7">
        <f ca="1">calc_gear1!AS764*5+50</f>
        <v>55</v>
      </c>
      <c r="AC761" s="7">
        <f ca="1">IF(AND(calc_gear1!AT764=-1,calc_gear1!Z764=1),calc_gear1!AS764*5+50.5,IF(AND(calc_gear1!Y764=0,AB760-AC760=-0.5),calc_gear1!AS764*5+50.5,calc_gear1!O764*5+50.5))</f>
        <v>50.5</v>
      </c>
    </row>
    <row r="762" spans="1:29">
      <c r="A762" s="7">
        <v>761</v>
      </c>
      <c r="B762" s="7">
        <v>161</v>
      </c>
      <c r="F762" s="7">
        <v>161</v>
      </c>
      <c r="G762" s="92" t="b">
        <v>0</v>
      </c>
      <c r="H762" s="69" t="b">
        <v>0</v>
      </c>
      <c r="I762" s="93" t="b">
        <v>1</v>
      </c>
      <c r="K762" s="92" t="b">
        <v>0</v>
      </c>
      <c r="L762" s="69" t="b">
        <v>0</v>
      </c>
      <c r="M762" s="93" t="b">
        <v>1</v>
      </c>
      <c r="N762" s="7">
        <v>161</v>
      </c>
      <c r="O762" s="7" t="b">
        <f t="shared" si="150"/>
        <v>0</v>
      </c>
      <c r="P762" s="7" t="b">
        <f t="shared" si="151"/>
        <v>0</v>
      </c>
      <c r="Q762" s="7" t="b">
        <f t="shared" si="152"/>
        <v>1</v>
      </c>
      <c r="S762" s="7" t="b">
        <f t="shared" si="153"/>
        <v>0</v>
      </c>
      <c r="T762" s="7" t="b">
        <f t="shared" si="154"/>
        <v>0</v>
      </c>
      <c r="U762" s="7" t="b">
        <f t="shared" si="155"/>
        <v>1</v>
      </c>
      <c r="W762" s="7">
        <f t="shared" si="146"/>
        <v>761</v>
      </c>
      <c r="X762" s="7">
        <f>'v-t_chart'!C762</f>
        <v>47.7</v>
      </c>
      <c r="Y762" s="7">
        <f t="shared" si="147"/>
        <v>100</v>
      </c>
      <c r="Z762" s="7">
        <f t="shared" si="148"/>
        <v>110</v>
      </c>
      <c r="AA762" s="7">
        <f t="shared" si="149"/>
        <v>95</v>
      </c>
      <c r="AB762" s="7">
        <f ca="1">calc_gear1!AS765*5+50</f>
        <v>55</v>
      </c>
      <c r="AC762" s="7">
        <f ca="1">IF(AND(calc_gear1!AT765=-1,calc_gear1!Z765=1),calc_gear1!AS765*5+50.5,IF(AND(calc_gear1!Y765=0,AB761-AC761=-0.5),calc_gear1!AS765*5+50.5,calc_gear1!O765*5+50.5))</f>
        <v>50.5</v>
      </c>
    </row>
    <row r="763" spans="1:29">
      <c r="A763" s="7">
        <v>762</v>
      </c>
      <c r="B763" s="7">
        <v>162</v>
      </c>
      <c r="F763" s="7">
        <v>162</v>
      </c>
      <c r="G763" s="92" t="b">
        <v>0</v>
      </c>
      <c r="H763" s="69" t="b">
        <v>0</v>
      </c>
      <c r="I763" s="93" t="b">
        <v>1</v>
      </c>
      <c r="K763" s="92" t="b">
        <v>0</v>
      </c>
      <c r="L763" s="69" t="b">
        <v>0</v>
      </c>
      <c r="M763" s="93" t="b">
        <v>1</v>
      </c>
      <c r="N763" s="7">
        <v>162</v>
      </c>
      <c r="O763" s="7" t="b">
        <f t="shared" si="150"/>
        <v>0</v>
      </c>
      <c r="P763" s="7" t="b">
        <f t="shared" si="151"/>
        <v>0</v>
      </c>
      <c r="Q763" s="7" t="b">
        <f t="shared" si="152"/>
        <v>1</v>
      </c>
      <c r="S763" s="7" t="b">
        <f t="shared" si="153"/>
        <v>0</v>
      </c>
      <c r="T763" s="7" t="b">
        <f t="shared" si="154"/>
        <v>0</v>
      </c>
      <c r="U763" s="7" t="b">
        <f t="shared" si="155"/>
        <v>1</v>
      </c>
      <c r="W763" s="7">
        <f t="shared" si="146"/>
        <v>762</v>
      </c>
      <c r="X763" s="7">
        <f>'v-t_chart'!C763</f>
        <v>45</v>
      </c>
      <c r="Y763" s="7">
        <f t="shared" si="147"/>
        <v>100</v>
      </c>
      <c r="Z763" s="7">
        <f t="shared" si="148"/>
        <v>110</v>
      </c>
      <c r="AA763" s="7">
        <f t="shared" si="149"/>
        <v>95</v>
      </c>
      <c r="AB763" s="7">
        <f ca="1">calc_gear1!AS766*5+50</f>
        <v>55</v>
      </c>
      <c r="AC763" s="7">
        <f ca="1">IF(AND(calc_gear1!AT766=-1,calc_gear1!Z766=1),calc_gear1!AS766*5+50.5,IF(AND(calc_gear1!Y766=0,AB762-AC762=-0.5),calc_gear1!AS766*5+50.5,calc_gear1!O766*5+50.5))</f>
        <v>50.5</v>
      </c>
    </row>
    <row r="764" spans="1:29">
      <c r="A764" s="7">
        <v>763</v>
      </c>
      <c r="B764" s="7">
        <v>163</v>
      </c>
      <c r="F764" s="7">
        <v>163</v>
      </c>
      <c r="G764" s="92" t="b">
        <v>0</v>
      </c>
      <c r="H764" s="69" t="b">
        <v>0</v>
      </c>
      <c r="I764" s="93" t="b">
        <v>1</v>
      </c>
      <c r="K764" s="92" t="b">
        <v>0</v>
      </c>
      <c r="L764" s="69" t="b">
        <v>0</v>
      </c>
      <c r="M764" s="93" t="b">
        <v>1</v>
      </c>
      <c r="N764" s="7">
        <v>163</v>
      </c>
      <c r="O764" s="7" t="b">
        <f t="shared" si="150"/>
        <v>0</v>
      </c>
      <c r="P764" s="7" t="b">
        <f t="shared" si="151"/>
        <v>0</v>
      </c>
      <c r="Q764" s="7" t="b">
        <f t="shared" si="152"/>
        <v>1</v>
      </c>
      <c r="S764" s="7" t="b">
        <f t="shared" si="153"/>
        <v>0</v>
      </c>
      <c r="T764" s="7" t="b">
        <f t="shared" si="154"/>
        <v>0</v>
      </c>
      <c r="U764" s="7" t="b">
        <f t="shared" si="155"/>
        <v>1</v>
      </c>
      <c r="W764" s="7">
        <f t="shared" si="146"/>
        <v>763</v>
      </c>
      <c r="X764" s="7">
        <f>'v-t_chart'!C764</f>
        <v>43.1</v>
      </c>
      <c r="Y764" s="7">
        <f t="shared" si="147"/>
        <v>100</v>
      </c>
      <c r="Z764" s="7">
        <f t="shared" si="148"/>
        <v>110</v>
      </c>
      <c r="AA764" s="7">
        <f t="shared" si="149"/>
        <v>95</v>
      </c>
      <c r="AB764" s="7">
        <f ca="1">calc_gear1!AS767*5+50</f>
        <v>55</v>
      </c>
      <c r="AC764" s="7">
        <f ca="1">IF(AND(calc_gear1!AT767=-1,calc_gear1!Z767=1),calc_gear1!AS767*5+50.5,IF(AND(calc_gear1!Y767=0,AB763-AC763=-0.5),calc_gear1!AS767*5+50.5,calc_gear1!O767*5+50.5))</f>
        <v>50.5</v>
      </c>
    </row>
    <row r="765" spans="1:29">
      <c r="A765" s="7">
        <v>764</v>
      </c>
      <c r="B765" s="7">
        <v>164</v>
      </c>
      <c r="F765" s="7">
        <v>164</v>
      </c>
      <c r="G765" s="92" t="b">
        <v>0</v>
      </c>
      <c r="H765" s="69" t="b">
        <v>1</v>
      </c>
      <c r="I765" s="93" t="b">
        <v>0</v>
      </c>
      <c r="K765" s="92" t="b">
        <v>0</v>
      </c>
      <c r="L765" s="69" t="b">
        <v>1</v>
      </c>
      <c r="M765" s="93" t="b">
        <v>0</v>
      </c>
      <c r="N765" s="7">
        <v>164</v>
      </c>
      <c r="O765" s="7" t="b">
        <f t="shared" si="150"/>
        <v>0</v>
      </c>
      <c r="P765" s="7" t="b">
        <f t="shared" si="151"/>
        <v>1</v>
      </c>
      <c r="Q765" s="7" t="b">
        <f t="shared" si="152"/>
        <v>0</v>
      </c>
      <c r="S765" s="7" t="b">
        <f t="shared" si="153"/>
        <v>0</v>
      </c>
      <c r="T765" s="7" t="b">
        <f t="shared" si="154"/>
        <v>1</v>
      </c>
      <c r="U765" s="7" t="b">
        <f t="shared" si="155"/>
        <v>0</v>
      </c>
      <c r="W765" s="7">
        <f t="shared" si="146"/>
        <v>764</v>
      </c>
      <c r="X765" s="7">
        <f>'v-t_chart'!C765</f>
        <v>41.9</v>
      </c>
      <c r="Y765" s="7">
        <f t="shared" si="147"/>
        <v>100</v>
      </c>
      <c r="Z765" s="7">
        <f t="shared" si="148"/>
        <v>115</v>
      </c>
      <c r="AA765" s="7">
        <f t="shared" si="149"/>
        <v>90</v>
      </c>
      <c r="AB765" s="7">
        <f ca="1">calc_gear1!AS768*5+50</f>
        <v>55</v>
      </c>
      <c r="AC765" s="7">
        <f ca="1">IF(AND(calc_gear1!AT768=-1,calc_gear1!Z768=1),calc_gear1!AS768*5+50.5,IF(AND(calc_gear1!Y768=0,AB764-AC764=-0.5),calc_gear1!AS768*5+50.5,calc_gear1!O768*5+50.5))</f>
        <v>50.5</v>
      </c>
    </row>
    <row r="766" spans="1:29">
      <c r="A766" s="7">
        <v>765</v>
      </c>
      <c r="B766" s="7">
        <v>165</v>
      </c>
      <c r="F766" s="7">
        <v>165</v>
      </c>
      <c r="G766" s="92" t="b">
        <v>0</v>
      </c>
      <c r="H766" s="69" t="b">
        <v>1</v>
      </c>
      <c r="I766" s="93" t="b">
        <v>0</v>
      </c>
      <c r="K766" s="92" t="b">
        <v>0</v>
      </c>
      <c r="L766" s="69" t="b">
        <v>1</v>
      </c>
      <c r="M766" s="93" t="b">
        <v>0</v>
      </c>
      <c r="N766" s="7">
        <v>165</v>
      </c>
      <c r="O766" s="7" t="b">
        <f t="shared" si="150"/>
        <v>0</v>
      </c>
      <c r="P766" s="7" t="b">
        <f t="shared" si="151"/>
        <v>1</v>
      </c>
      <c r="Q766" s="7" t="b">
        <f t="shared" si="152"/>
        <v>0</v>
      </c>
      <c r="S766" s="7" t="b">
        <f t="shared" si="153"/>
        <v>0</v>
      </c>
      <c r="T766" s="7" t="b">
        <f t="shared" si="154"/>
        <v>1</v>
      </c>
      <c r="U766" s="7" t="b">
        <f t="shared" si="155"/>
        <v>0</v>
      </c>
      <c r="W766" s="7">
        <f t="shared" si="146"/>
        <v>765</v>
      </c>
      <c r="X766" s="7">
        <f>'v-t_chart'!C766</f>
        <v>41.6</v>
      </c>
      <c r="Y766" s="7">
        <f t="shared" si="147"/>
        <v>100</v>
      </c>
      <c r="Z766" s="7">
        <f t="shared" si="148"/>
        <v>115</v>
      </c>
      <c r="AA766" s="7">
        <f t="shared" si="149"/>
        <v>90</v>
      </c>
      <c r="AB766" s="7">
        <f ca="1">calc_gear1!AS769*5+50</f>
        <v>55</v>
      </c>
      <c r="AC766" s="7">
        <f ca="1">IF(AND(calc_gear1!AT769=-1,calc_gear1!Z769=1),calc_gear1!AS769*5+50.5,IF(AND(calc_gear1!Y769=0,AB765-AC765=-0.5),calc_gear1!AS769*5+50.5,calc_gear1!O769*5+50.5))</f>
        <v>50.5</v>
      </c>
    </row>
    <row r="767" spans="1:29">
      <c r="A767" s="7">
        <v>766</v>
      </c>
      <c r="B767" s="7">
        <v>166</v>
      </c>
      <c r="F767" s="7">
        <v>166</v>
      </c>
      <c r="G767" s="92" t="b">
        <v>0</v>
      </c>
      <c r="H767" s="69" t="b">
        <v>1</v>
      </c>
      <c r="I767" s="93" t="b">
        <v>0</v>
      </c>
      <c r="K767" s="92" t="b">
        <v>0</v>
      </c>
      <c r="L767" s="69" t="b">
        <v>1</v>
      </c>
      <c r="M767" s="93" t="b">
        <v>0</v>
      </c>
      <c r="N767" s="7">
        <v>166</v>
      </c>
      <c r="O767" s="7" t="b">
        <f t="shared" si="150"/>
        <v>0</v>
      </c>
      <c r="P767" s="7" t="b">
        <f t="shared" si="151"/>
        <v>1</v>
      </c>
      <c r="Q767" s="7" t="b">
        <f t="shared" si="152"/>
        <v>0</v>
      </c>
      <c r="S767" s="7" t="b">
        <f t="shared" si="153"/>
        <v>0</v>
      </c>
      <c r="T767" s="7" t="b">
        <f t="shared" si="154"/>
        <v>1</v>
      </c>
      <c r="U767" s="7" t="b">
        <f t="shared" si="155"/>
        <v>0</v>
      </c>
      <c r="W767" s="7">
        <f t="shared" si="146"/>
        <v>766</v>
      </c>
      <c r="X767" s="7">
        <f>'v-t_chart'!C767</f>
        <v>41.3</v>
      </c>
      <c r="Y767" s="7">
        <f t="shared" si="147"/>
        <v>100</v>
      </c>
      <c r="Z767" s="7">
        <f t="shared" si="148"/>
        <v>115</v>
      </c>
      <c r="AA767" s="7">
        <f t="shared" si="149"/>
        <v>90</v>
      </c>
      <c r="AB767" s="7">
        <f ca="1">calc_gear1!AS770*5+50</f>
        <v>55</v>
      </c>
      <c r="AC767" s="7">
        <f ca="1">IF(AND(calc_gear1!AT770=-1,calc_gear1!Z770=1),calc_gear1!AS770*5+50.5,IF(AND(calc_gear1!Y770=0,AB766-AC766=-0.5),calc_gear1!AS770*5+50.5,calc_gear1!O770*5+50.5))</f>
        <v>50.5</v>
      </c>
    </row>
    <row r="768" spans="1:29">
      <c r="A768" s="7">
        <v>767</v>
      </c>
      <c r="B768" s="7">
        <v>167</v>
      </c>
      <c r="F768" s="7">
        <v>167</v>
      </c>
      <c r="G768" s="92" t="b">
        <v>0</v>
      </c>
      <c r="H768" s="69" t="b">
        <v>1</v>
      </c>
      <c r="I768" s="93" t="b">
        <v>0</v>
      </c>
      <c r="K768" s="92" t="b">
        <v>0</v>
      </c>
      <c r="L768" s="69" t="b">
        <v>1</v>
      </c>
      <c r="M768" s="93" t="b">
        <v>0</v>
      </c>
      <c r="N768" s="7">
        <v>167</v>
      </c>
      <c r="O768" s="7" t="b">
        <f t="shared" si="150"/>
        <v>0</v>
      </c>
      <c r="P768" s="7" t="b">
        <f t="shared" si="151"/>
        <v>1</v>
      </c>
      <c r="Q768" s="7" t="b">
        <f t="shared" si="152"/>
        <v>0</v>
      </c>
      <c r="S768" s="7" t="b">
        <f t="shared" si="153"/>
        <v>0</v>
      </c>
      <c r="T768" s="7" t="b">
        <f t="shared" si="154"/>
        <v>1</v>
      </c>
      <c r="U768" s="7" t="b">
        <f t="shared" si="155"/>
        <v>0</v>
      </c>
      <c r="W768" s="7">
        <f t="shared" si="146"/>
        <v>767</v>
      </c>
      <c r="X768" s="7">
        <f>'v-t_chart'!C768</f>
        <v>40.9</v>
      </c>
      <c r="Y768" s="7">
        <f t="shared" si="147"/>
        <v>100</v>
      </c>
      <c r="Z768" s="7">
        <f t="shared" si="148"/>
        <v>115</v>
      </c>
      <c r="AA768" s="7">
        <f t="shared" si="149"/>
        <v>90</v>
      </c>
      <c r="AB768" s="7">
        <f ca="1">calc_gear1!AS771*5+50</f>
        <v>55</v>
      </c>
      <c r="AC768" s="7">
        <f ca="1">IF(AND(calc_gear1!AT771=-1,calc_gear1!Z771=1),calc_gear1!AS771*5+50.5,IF(AND(calc_gear1!Y771=0,AB767-AC767=-0.5),calc_gear1!AS771*5+50.5,calc_gear1!O771*5+50.5))</f>
        <v>50.5</v>
      </c>
    </row>
    <row r="769" spans="1:29">
      <c r="A769" s="7">
        <v>768</v>
      </c>
      <c r="B769" s="7">
        <v>168</v>
      </c>
      <c r="F769" s="7">
        <v>168</v>
      </c>
      <c r="G769" s="92" t="b">
        <v>0</v>
      </c>
      <c r="H769" s="69" t="b">
        <v>1</v>
      </c>
      <c r="I769" s="93" t="b">
        <v>0</v>
      </c>
      <c r="K769" s="92" t="b">
        <v>0</v>
      </c>
      <c r="L769" s="69" t="b">
        <v>1</v>
      </c>
      <c r="M769" s="93" t="b">
        <v>0</v>
      </c>
      <c r="N769" s="7">
        <v>168</v>
      </c>
      <c r="O769" s="7" t="b">
        <f t="shared" si="150"/>
        <v>0</v>
      </c>
      <c r="P769" s="7" t="b">
        <f t="shared" si="151"/>
        <v>1</v>
      </c>
      <c r="Q769" s="7" t="b">
        <f t="shared" si="152"/>
        <v>0</v>
      </c>
      <c r="S769" s="7" t="b">
        <f t="shared" si="153"/>
        <v>0</v>
      </c>
      <c r="T769" s="7" t="b">
        <f t="shared" si="154"/>
        <v>1</v>
      </c>
      <c r="U769" s="7" t="b">
        <f t="shared" si="155"/>
        <v>0</v>
      </c>
      <c r="W769" s="7">
        <f t="shared" si="146"/>
        <v>768</v>
      </c>
      <c r="X769" s="7">
        <f>'v-t_chart'!C769</f>
        <v>41.8</v>
      </c>
      <c r="Y769" s="7">
        <f t="shared" si="147"/>
        <v>100</v>
      </c>
      <c r="Z769" s="7">
        <f t="shared" si="148"/>
        <v>115</v>
      </c>
      <c r="AA769" s="7">
        <f t="shared" si="149"/>
        <v>90</v>
      </c>
      <c r="AB769" s="7">
        <f ca="1">calc_gear1!AS772*5+50</f>
        <v>55</v>
      </c>
      <c r="AC769" s="7">
        <f ca="1">IF(AND(calc_gear1!AT772=-1,calc_gear1!Z772=1),calc_gear1!AS772*5+50.5,IF(AND(calc_gear1!Y772=0,AB768-AC768=-0.5),calc_gear1!AS772*5+50.5,calc_gear1!O772*5+50.5))</f>
        <v>50.5</v>
      </c>
    </row>
    <row r="770" spans="1:29">
      <c r="A770" s="7">
        <v>769</v>
      </c>
      <c r="B770" s="7">
        <v>169</v>
      </c>
      <c r="F770" s="7">
        <v>169</v>
      </c>
      <c r="G770" s="92" t="b">
        <v>0</v>
      </c>
      <c r="H770" s="69" t="b">
        <v>1</v>
      </c>
      <c r="I770" s="93" t="b">
        <v>0</v>
      </c>
      <c r="K770" s="92" t="b">
        <v>0</v>
      </c>
      <c r="L770" s="69" t="b">
        <v>1</v>
      </c>
      <c r="M770" s="93" t="b">
        <v>0</v>
      </c>
      <c r="N770" s="7">
        <v>169</v>
      </c>
      <c r="O770" s="7" t="b">
        <f t="shared" si="150"/>
        <v>0</v>
      </c>
      <c r="P770" s="7" t="b">
        <f t="shared" si="151"/>
        <v>1</v>
      </c>
      <c r="Q770" s="7" t="b">
        <f t="shared" si="152"/>
        <v>0</v>
      </c>
      <c r="S770" s="7" t="b">
        <f t="shared" si="153"/>
        <v>0</v>
      </c>
      <c r="T770" s="7" t="b">
        <f t="shared" si="154"/>
        <v>1</v>
      </c>
      <c r="U770" s="7" t="b">
        <f t="shared" si="155"/>
        <v>0</v>
      </c>
      <c r="W770" s="7">
        <f t="shared" si="146"/>
        <v>769</v>
      </c>
      <c r="X770" s="7">
        <f>'v-t_chart'!C770</f>
        <v>42.1</v>
      </c>
      <c r="Y770" s="7">
        <f t="shared" si="147"/>
        <v>100</v>
      </c>
      <c r="Z770" s="7">
        <f t="shared" si="148"/>
        <v>115</v>
      </c>
      <c r="AA770" s="7">
        <f t="shared" si="149"/>
        <v>90</v>
      </c>
      <c r="AB770" s="7">
        <f ca="1">calc_gear1!AS773*5+50</f>
        <v>55</v>
      </c>
      <c r="AC770" s="7">
        <f ca="1">IF(AND(calc_gear1!AT773=-1,calc_gear1!Z773=1),calc_gear1!AS773*5+50.5,IF(AND(calc_gear1!Y773=0,AB769-AC769=-0.5),calc_gear1!AS773*5+50.5,calc_gear1!O773*5+50.5))</f>
        <v>50.5</v>
      </c>
    </row>
    <row r="771" spans="1:29">
      <c r="A771" s="7">
        <v>770</v>
      </c>
      <c r="B771" s="7">
        <v>170</v>
      </c>
      <c r="F771" s="7">
        <v>170</v>
      </c>
      <c r="G771" s="92" t="b">
        <v>0</v>
      </c>
      <c r="H771" s="69" t="b">
        <v>1</v>
      </c>
      <c r="I771" s="93" t="b">
        <v>0</v>
      </c>
      <c r="K771" s="92" t="b">
        <v>0</v>
      </c>
      <c r="L771" s="69" t="b">
        <v>1</v>
      </c>
      <c r="M771" s="93" t="b">
        <v>0</v>
      </c>
      <c r="N771" s="7">
        <v>170</v>
      </c>
      <c r="O771" s="7" t="b">
        <f t="shared" si="150"/>
        <v>0</v>
      </c>
      <c r="P771" s="7" t="b">
        <f t="shared" si="151"/>
        <v>1</v>
      </c>
      <c r="Q771" s="7" t="b">
        <f t="shared" si="152"/>
        <v>0</v>
      </c>
      <c r="S771" s="7" t="b">
        <f t="shared" si="153"/>
        <v>0</v>
      </c>
      <c r="T771" s="7" t="b">
        <f t="shared" si="154"/>
        <v>1</v>
      </c>
      <c r="U771" s="7" t="b">
        <f t="shared" si="155"/>
        <v>0</v>
      </c>
      <c r="W771" s="7">
        <f t="shared" ref="W771:W834" si="156">A771</f>
        <v>770</v>
      </c>
      <c r="X771" s="7">
        <f>'v-t_chart'!C771</f>
        <v>41.8</v>
      </c>
      <c r="Y771" s="7">
        <f t="shared" ref="Y771:Y834" si="157">IF(S771=TRUE,105,100)</f>
        <v>100</v>
      </c>
      <c r="Z771" s="7">
        <f t="shared" ref="Z771:Z834" si="158">IF(T771=TRUE,115,110)</f>
        <v>115</v>
      </c>
      <c r="AA771" s="7">
        <f t="shared" ref="AA771:AA834" si="159">IF(U771=TRUE,95,90)</f>
        <v>90</v>
      </c>
      <c r="AB771" s="7">
        <f ca="1">calc_gear1!AS774*5+50</f>
        <v>55</v>
      </c>
      <c r="AC771" s="7">
        <f ca="1">IF(AND(calc_gear1!AT774=-1,calc_gear1!Z774=1),calc_gear1!AS774*5+50.5,IF(AND(calc_gear1!Y774=0,AB770-AC770=-0.5),calc_gear1!AS774*5+50.5,calc_gear1!O774*5+50.5))</f>
        <v>50.5</v>
      </c>
    </row>
    <row r="772" spans="1:29">
      <c r="A772" s="7">
        <v>771</v>
      </c>
      <c r="B772" s="7">
        <v>171</v>
      </c>
      <c r="F772" s="7">
        <v>171</v>
      </c>
      <c r="G772" s="92" t="b">
        <v>0</v>
      </c>
      <c r="H772" s="69" t="b">
        <v>1</v>
      </c>
      <c r="I772" s="93" t="b">
        <v>0</v>
      </c>
      <c r="K772" s="92" t="b">
        <v>0</v>
      </c>
      <c r="L772" s="69" t="b">
        <v>1</v>
      </c>
      <c r="M772" s="93" t="b">
        <v>0</v>
      </c>
      <c r="N772" s="7">
        <v>171</v>
      </c>
      <c r="O772" s="7" t="b">
        <f t="shared" si="150"/>
        <v>0</v>
      </c>
      <c r="P772" s="7" t="b">
        <f t="shared" si="151"/>
        <v>1</v>
      </c>
      <c r="Q772" s="7" t="b">
        <f t="shared" si="152"/>
        <v>0</v>
      </c>
      <c r="S772" s="7" t="b">
        <f t="shared" si="153"/>
        <v>0</v>
      </c>
      <c r="T772" s="7" t="b">
        <f t="shared" si="154"/>
        <v>1</v>
      </c>
      <c r="U772" s="7" t="b">
        <f t="shared" si="155"/>
        <v>0</v>
      </c>
      <c r="W772" s="7">
        <f t="shared" si="156"/>
        <v>771</v>
      </c>
      <c r="X772" s="7">
        <f>'v-t_chart'!C772</f>
        <v>41.3</v>
      </c>
      <c r="Y772" s="7">
        <f t="shared" si="157"/>
        <v>100</v>
      </c>
      <c r="Z772" s="7">
        <f t="shared" si="158"/>
        <v>115</v>
      </c>
      <c r="AA772" s="7">
        <f t="shared" si="159"/>
        <v>90</v>
      </c>
      <c r="AB772" s="7">
        <f ca="1">calc_gear1!AS775*5+50</f>
        <v>55</v>
      </c>
      <c r="AC772" s="7">
        <f ca="1">IF(AND(calc_gear1!AT775=-1,calc_gear1!Z775=1),calc_gear1!AS775*5+50.5,IF(AND(calc_gear1!Y775=0,AB771-AC771=-0.5),calc_gear1!AS775*5+50.5,calc_gear1!O775*5+50.5))</f>
        <v>50.5</v>
      </c>
    </row>
    <row r="773" spans="1:29">
      <c r="A773" s="7">
        <v>772</v>
      </c>
      <c r="B773" s="7">
        <v>172</v>
      </c>
      <c r="F773" s="7">
        <v>172</v>
      </c>
      <c r="G773" s="92" t="b">
        <v>1</v>
      </c>
      <c r="H773" s="69" t="b">
        <v>0</v>
      </c>
      <c r="I773" s="93" t="b">
        <v>0</v>
      </c>
      <c r="K773" s="92" t="b">
        <v>1</v>
      </c>
      <c r="L773" s="69" t="b">
        <v>0</v>
      </c>
      <c r="M773" s="93" t="b">
        <v>0</v>
      </c>
      <c r="N773" s="7">
        <v>172</v>
      </c>
      <c r="O773" s="7" t="b">
        <f t="shared" si="150"/>
        <v>1</v>
      </c>
      <c r="P773" s="7" t="b">
        <f t="shared" si="151"/>
        <v>0</v>
      </c>
      <c r="Q773" s="7" t="b">
        <f t="shared" si="152"/>
        <v>0</v>
      </c>
      <c r="S773" s="7" t="b">
        <f t="shared" si="153"/>
        <v>1</v>
      </c>
      <c r="T773" s="7" t="b">
        <f t="shared" si="154"/>
        <v>0</v>
      </c>
      <c r="U773" s="7" t="b">
        <f t="shared" si="155"/>
        <v>0</v>
      </c>
      <c r="W773" s="7">
        <f t="shared" si="156"/>
        <v>772</v>
      </c>
      <c r="X773" s="7">
        <f>'v-t_chart'!C773</f>
        <v>41.5</v>
      </c>
      <c r="Y773" s="7">
        <f t="shared" si="157"/>
        <v>105</v>
      </c>
      <c r="Z773" s="7">
        <f t="shared" si="158"/>
        <v>110</v>
      </c>
      <c r="AA773" s="7">
        <f t="shared" si="159"/>
        <v>90</v>
      </c>
      <c r="AB773" s="7">
        <f ca="1">calc_gear1!AS776*5+50</f>
        <v>55</v>
      </c>
      <c r="AC773" s="7">
        <f ca="1">IF(AND(calc_gear1!AT776=-1,calc_gear1!Z776=1),calc_gear1!AS776*5+50.5,IF(AND(calc_gear1!Y776=0,AB772-AC772=-0.5),calc_gear1!AS776*5+50.5,calc_gear1!O776*5+50.5))</f>
        <v>50.5</v>
      </c>
    </row>
    <row r="774" spans="1:29">
      <c r="A774" s="7">
        <v>773</v>
      </c>
      <c r="B774" s="7">
        <v>173</v>
      </c>
      <c r="F774" s="7">
        <v>173</v>
      </c>
      <c r="G774" s="92" t="b">
        <v>1</v>
      </c>
      <c r="H774" s="69" t="b">
        <v>0</v>
      </c>
      <c r="I774" s="93" t="b">
        <v>0</v>
      </c>
      <c r="K774" s="92" t="b">
        <v>1</v>
      </c>
      <c r="L774" s="69" t="b">
        <v>0</v>
      </c>
      <c r="M774" s="93" t="b">
        <v>0</v>
      </c>
      <c r="N774" s="7">
        <v>173</v>
      </c>
      <c r="O774" s="7" t="b">
        <f t="shared" si="150"/>
        <v>1</v>
      </c>
      <c r="P774" s="7" t="b">
        <f t="shared" si="151"/>
        <v>0</v>
      </c>
      <c r="Q774" s="7" t="b">
        <f t="shared" si="152"/>
        <v>0</v>
      </c>
      <c r="S774" s="7" t="b">
        <f t="shared" si="153"/>
        <v>1</v>
      </c>
      <c r="T774" s="7" t="b">
        <f t="shared" si="154"/>
        <v>0</v>
      </c>
      <c r="U774" s="7" t="b">
        <f t="shared" si="155"/>
        <v>0</v>
      </c>
      <c r="W774" s="7">
        <f t="shared" si="156"/>
        <v>773</v>
      </c>
      <c r="X774" s="7">
        <f>'v-t_chart'!C774</f>
        <v>43.5</v>
      </c>
      <c r="Y774" s="7">
        <f t="shared" si="157"/>
        <v>105</v>
      </c>
      <c r="Z774" s="7">
        <f t="shared" si="158"/>
        <v>110</v>
      </c>
      <c r="AA774" s="7">
        <f t="shared" si="159"/>
        <v>90</v>
      </c>
      <c r="AB774" s="7">
        <f ca="1">calc_gear1!AS777*5+50</f>
        <v>55</v>
      </c>
      <c r="AC774" s="7">
        <f ca="1">IF(AND(calc_gear1!AT777=-1,calc_gear1!Z777=1),calc_gear1!AS777*5+50.5,IF(AND(calc_gear1!Y777=0,AB773-AC773=-0.5),calc_gear1!AS777*5+50.5,calc_gear1!O777*5+50.5))</f>
        <v>50.5</v>
      </c>
    </row>
    <row r="775" spans="1:29">
      <c r="A775" s="7">
        <v>774</v>
      </c>
      <c r="B775" s="7">
        <v>174</v>
      </c>
      <c r="F775" s="7">
        <v>174</v>
      </c>
      <c r="G775" s="92" t="b">
        <v>1</v>
      </c>
      <c r="H775" s="69" t="b">
        <v>0</v>
      </c>
      <c r="I775" s="93" t="b">
        <v>0</v>
      </c>
      <c r="K775" s="92" t="b">
        <v>1</v>
      </c>
      <c r="L775" s="69" t="b">
        <v>0</v>
      </c>
      <c r="M775" s="93" t="b">
        <v>0</v>
      </c>
      <c r="N775" s="7">
        <v>174</v>
      </c>
      <c r="O775" s="7" t="b">
        <f t="shared" si="150"/>
        <v>1</v>
      </c>
      <c r="P775" s="7" t="b">
        <f t="shared" si="151"/>
        <v>0</v>
      </c>
      <c r="Q775" s="7" t="b">
        <f t="shared" si="152"/>
        <v>0</v>
      </c>
      <c r="S775" s="7" t="b">
        <f t="shared" si="153"/>
        <v>1</v>
      </c>
      <c r="T775" s="7" t="b">
        <f t="shared" si="154"/>
        <v>0</v>
      </c>
      <c r="U775" s="7" t="b">
        <f t="shared" si="155"/>
        <v>0</v>
      </c>
      <c r="W775" s="7">
        <f t="shared" si="156"/>
        <v>774</v>
      </c>
      <c r="X775" s="7">
        <f>'v-t_chart'!C775</f>
        <v>46.5</v>
      </c>
      <c r="Y775" s="7">
        <f t="shared" si="157"/>
        <v>105</v>
      </c>
      <c r="Z775" s="7">
        <f t="shared" si="158"/>
        <v>110</v>
      </c>
      <c r="AA775" s="7">
        <f t="shared" si="159"/>
        <v>90</v>
      </c>
      <c r="AB775" s="7">
        <f ca="1">calc_gear1!AS778*5+50</f>
        <v>55</v>
      </c>
      <c r="AC775" s="7">
        <f ca="1">IF(AND(calc_gear1!AT778=-1,calc_gear1!Z778=1),calc_gear1!AS778*5+50.5,IF(AND(calc_gear1!Y778=0,AB774-AC774=-0.5),calc_gear1!AS778*5+50.5,calc_gear1!O778*5+50.5))</f>
        <v>50.5</v>
      </c>
    </row>
    <row r="776" spans="1:29">
      <c r="A776" s="7">
        <v>775</v>
      </c>
      <c r="B776" s="7">
        <v>175</v>
      </c>
      <c r="F776" s="7">
        <v>175</v>
      </c>
      <c r="G776" s="92" t="b">
        <v>1</v>
      </c>
      <c r="H776" s="69" t="b">
        <v>0</v>
      </c>
      <c r="I776" s="93" t="b">
        <v>0</v>
      </c>
      <c r="K776" s="92" t="b">
        <v>1</v>
      </c>
      <c r="L776" s="69" t="b">
        <v>0</v>
      </c>
      <c r="M776" s="93" t="b">
        <v>0</v>
      </c>
      <c r="N776" s="7">
        <v>175</v>
      </c>
      <c r="O776" s="7" t="b">
        <f t="shared" si="150"/>
        <v>1</v>
      </c>
      <c r="P776" s="7" t="b">
        <f t="shared" si="151"/>
        <v>0</v>
      </c>
      <c r="Q776" s="7" t="b">
        <f t="shared" si="152"/>
        <v>0</v>
      </c>
      <c r="S776" s="7" t="b">
        <f t="shared" si="153"/>
        <v>1</v>
      </c>
      <c r="T776" s="7" t="b">
        <f t="shared" si="154"/>
        <v>0</v>
      </c>
      <c r="U776" s="7" t="b">
        <f t="shared" si="155"/>
        <v>0</v>
      </c>
      <c r="W776" s="7">
        <f t="shared" si="156"/>
        <v>775</v>
      </c>
      <c r="X776" s="7">
        <f>'v-t_chart'!C776</f>
        <v>49.7</v>
      </c>
      <c r="Y776" s="7">
        <f t="shared" si="157"/>
        <v>105</v>
      </c>
      <c r="Z776" s="7">
        <f t="shared" si="158"/>
        <v>110</v>
      </c>
      <c r="AA776" s="7">
        <f t="shared" si="159"/>
        <v>90</v>
      </c>
      <c r="AB776" s="7">
        <f ca="1">calc_gear1!AS779*5+50</f>
        <v>55</v>
      </c>
      <c r="AC776" s="7">
        <f ca="1">IF(AND(calc_gear1!AT779=-1,calc_gear1!Z779=1),calc_gear1!AS779*5+50.5,IF(AND(calc_gear1!Y779=0,AB775-AC775=-0.5),calc_gear1!AS779*5+50.5,calc_gear1!O779*5+50.5))</f>
        <v>50.5</v>
      </c>
    </row>
    <row r="777" spans="1:29">
      <c r="A777" s="7">
        <v>776</v>
      </c>
      <c r="B777" s="7">
        <v>176</v>
      </c>
      <c r="F777" s="7">
        <v>176</v>
      </c>
      <c r="G777" s="92" t="b">
        <v>1</v>
      </c>
      <c r="H777" s="69" t="b">
        <v>0</v>
      </c>
      <c r="I777" s="93" t="b">
        <v>0</v>
      </c>
      <c r="K777" s="92" t="b">
        <v>1</v>
      </c>
      <c r="L777" s="69" t="b">
        <v>0</v>
      </c>
      <c r="M777" s="93" t="b">
        <v>0</v>
      </c>
      <c r="N777" s="7">
        <v>176</v>
      </c>
      <c r="O777" s="7" t="b">
        <f t="shared" si="150"/>
        <v>1</v>
      </c>
      <c r="P777" s="7" t="b">
        <f t="shared" si="151"/>
        <v>0</v>
      </c>
      <c r="Q777" s="7" t="b">
        <f t="shared" si="152"/>
        <v>0</v>
      </c>
      <c r="S777" s="7" t="b">
        <f t="shared" si="153"/>
        <v>1</v>
      </c>
      <c r="T777" s="7" t="b">
        <f t="shared" si="154"/>
        <v>0</v>
      </c>
      <c r="U777" s="7" t="b">
        <f t="shared" si="155"/>
        <v>0</v>
      </c>
      <c r="W777" s="7">
        <f t="shared" si="156"/>
        <v>776</v>
      </c>
      <c r="X777" s="7">
        <f>'v-t_chart'!C777</f>
        <v>52.6</v>
      </c>
      <c r="Y777" s="7">
        <f t="shared" si="157"/>
        <v>105</v>
      </c>
      <c r="Z777" s="7">
        <f t="shared" si="158"/>
        <v>110</v>
      </c>
      <c r="AA777" s="7">
        <f t="shared" si="159"/>
        <v>90</v>
      </c>
      <c r="AB777" s="7">
        <f ca="1">calc_gear1!AS780*5+50</f>
        <v>55</v>
      </c>
      <c r="AC777" s="7">
        <f ca="1">IF(AND(calc_gear1!AT780=-1,calc_gear1!Z780=1),calc_gear1!AS780*5+50.5,IF(AND(calc_gear1!Y780=0,AB776-AC776=-0.5),calc_gear1!AS780*5+50.5,calc_gear1!O780*5+50.5))</f>
        <v>50.5</v>
      </c>
    </row>
    <row r="778" spans="1:29">
      <c r="A778" s="7">
        <v>777</v>
      </c>
      <c r="B778" s="7">
        <v>177</v>
      </c>
      <c r="F778" s="7">
        <v>177</v>
      </c>
      <c r="G778" s="92" t="b">
        <v>1</v>
      </c>
      <c r="H778" s="69" t="b">
        <v>0</v>
      </c>
      <c r="I778" s="93" t="b">
        <v>0</v>
      </c>
      <c r="K778" s="92" t="b">
        <v>1</v>
      </c>
      <c r="L778" s="69" t="b">
        <v>0</v>
      </c>
      <c r="M778" s="93" t="b">
        <v>0</v>
      </c>
      <c r="N778" s="7">
        <v>177</v>
      </c>
      <c r="O778" s="7" t="b">
        <f t="shared" si="150"/>
        <v>1</v>
      </c>
      <c r="P778" s="7" t="b">
        <f t="shared" si="151"/>
        <v>0</v>
      </c>
      <c r="Q778" s="7" t="b">
        <f t="shared" si="152"/>
        <v>0</v>
      </c>
      <c r="S778" s="7" t="b">
        <f t="shared" si="153"/>
        <v>1</v>
      </c>
      <c r="T778" s="7" t="b">
        <f t="shared" si="154"/>
        <v>0</v>
      </c>
      <c r="U778" s="7" t="b">
        <f t="shared" si="155"/>
        <v>0</v>
      </c>
      <c r="W778" s="7">
        <f t="shared" si="156"/>
        <v>777</v>
      </c>
      <c r="X778" s="7">
        <f>'v-t_chart'!C778</f>
        <v>55</v>
      </c>
      <c r="Y778" s="7">
        <f t="shared" si="157"/>
        <v>105</v>
      </c>
      <c r="Z778" s="7">
        <f t="shared" si="158"/>
        <v>110</v>
      </c>
      <c r="AA778" s="7">
        <f t="shared" si="159"/>
        <v>90</v>
      </c>
      <c r="AB778" s="7">
        <f ca="1">calc_gear1!AS781*5+50</f>
        <v>55</v>
      </c>
      <c r="AC778" s="7">
        <f ca="1">IF(AND(calc_gear1!AT781=-1,calc_gear1!Z781=1),calc_gear1!AS781*5+50.5,IF(AND(calc_gear1!Y781=0,AB777-AC777=-0.5),calc_gear1!AS781*5+50.5,calc_gear1!O781*5+50.5))</f>
        <v>50.5</v>
      </c>
    </row>
    <row r="779" spans="1:29">
      <c r="A779" s="7">
        <v>778</v>
      </c>
      <c r="B779" s="7">
        <v>178</v>
      </c>
      <c r="F779" s="7">
        <v>178</v>
      </c>
      <c r="G779" s="92" t="b">
        <v>1</v>
      </c>
      <c r="H779" s="69" t="b">
        <v>0</v>
      </c>
      <c r="I779" s="93" t="b">
        <v>0</v>
      </c>
      <c r="K779" s="92" t="b">
        <v>1</v>
      </c>
      <c r="L779" s="69" t="b">
        <v>0</v>
      </c>
      <c r="M779" s="93" t="b">
        <v>0</v>
      </c>
      <c r="N779" s="7">
        <v>178</v>
      </c>
      <c r="O779" s="7" t="b">
        <f t="shared" si="150"/>
        <v>1</v>
      </c>
      <c r="P779" s="7" t="b">
        <f t="shared" si="151"/>
        <v>0</v>
      </c>
      <c r="Q779" s="7" t="b">
        <f t="shared" si="152"/>
        <v>0</v>
      </c>
      <c r="S779" s="7" t="b">
        <f t="shared" si="153"/>
        <v>1</v>
      </c>
      <c r="T779" s="7" t="b">
        <f t="shared" si="154"/>
        <v>0</v>
      </c>
      <c r="U779" s="7" t="b">
        <f t="shared" si="155"/>
        <v>0</v>
      </c>
      <c r="W779" s="7">
        <f t="shared" si="156"/>
        <v>778</v>
      </c>
      <c r="X779" s="7">
        <f>'v-t_chart'!C779</f>
        <v>56.5</v>
      </c>
      <c r="Y779" s="7">
        <f t="shared" si="157"/>
        <v>105</v>
      </c>
      <c r="Z779" s="7">
        <f t="shared" si="158"/>
        <v>110</v>
      </c>
      <c r="AA779" s="7">
        <f t="shared" si="159"/>
        <v>90</v>
      </c>
      <c r="AB779" s="7">
        <f ca="1">calc_gear1!AS782*5+50</f>
        <v>55</v>
      </c>
      <c r="AC779" s="7">
        <f ca="1">IF(AND(calc_gear1!AT782=-1,calc_gear1!Z782=1),calc_gear1!AS782*5+50.5,IF(AND(calc_gear1!Y782=0,AB778-AC778=-0.5),calc_gear1!AS782*5+50.5,calc_gear1!O782*5+50.5))</f>
        <v>50.5</v>
      </c>
    </row>
    <row r="780" spans="1:29">
      <c r="A780" s="7">
        <v>779</v>
      </c>
      <c r="B780" s="7">
        <v>179</v>
      </c>
      <c r="F780" s="7">
        <v>179</v>
      </c>
      <c r="G780" s="92" t="b">
        <v>1</v>
      </c>
      <c r="H780" s="69" t="b">
        <v>0</v>
      </c>
      <c r="I780" s="93" t="b">
        <v>0</v>
      </c>
      <c r="K780" s="92" t="b">
        <v>1</v>
      </c>
      <c r="L780" s="69" t="b">
        <v>0</v>
      </c>
      <c r="M780" s="93" t="b">
        <v>0</v>
      </c>
      <c r="N780" s="7">
        <v>179</v>
      </c>
      <c r="O780" s="7" t="b">
        <f t="shared" si="150"/>
        <v>1</v>
      </c>
      <c r="P780" s="7" t="b">
        <f t="shared" si="151"/>
        <v>0</v>
      </c>
      <c r="Q780" s="7" t="b">
        <f t="shared" si="152"/>
        <v>0</v>
      </c>
      <c r="S780" s="7" t="b">
        <f t="shared" si="153"/>
        <v>1</v>
      </c>
      <c r="T780" s="7" t="b">
        <f t="shared" si="154"/>
        <v>0</v>
      </c>
      <c r="U780" s="7" t="b">
        <f t="shared" si="155"/>
        <v>0</v>
      </c>
      <c r="W780" s="7">
        <f t="shared" si="156"/>
        <v>779</v>
      </c>
      <c r="X780" s="7">
        <f>'v-t_chart'!C780</f>
        <v>57.1</v>
      </c>
      <c r="Y780" s="7">
        <f t="shared" si="157"/>
        <v>105</v>
      </c>
      <c r="Z780" s="7">
        <f t="shared" si="158"/>
        <v>110</v>
      </c>
      <c r="AA780" s="7">
        <f t="shared" si="159"/>
        <v>90</v>
      </c>
      <c r="AB780" s="7">
        <f ca="1">calc_gear1!AS783*5+50</f>
        <v>55</v>
      </c>
      <c r="AC780" s="7">
        <f ca="1">IF(AND(calc_gear1!AT783=-1,calc_gear1!Z783=1),calc_gear1!AS783*5+50.5,IF(AND(calc_gear1!Y783=0,AB779-AC779=-0.5),calc_gear1!AS783*5+50.5,calc_gear1!O783*5+50.5))</f>
        <v>50.5</v>
      </c>
    </row>
    <row r="781" spans="1:29">
      <c r="A781" s="7">
        <v>780</v>
      </c>
      <c r="B781" s="7">
        <v>180</v>
      </c>
      <c r="F781" s="7">
        <v>180</v>
      </c>
      <c r="G781" s="92" t="b">
        <v>0</v>
      </c>
      <c r="H781" s="69" t="b">
        <v>0</v>
      </c>
      <c r="I781" s="93" t="b">
        <v>1</v>
      </c>
      <c r="K781" s="92" t="b">
        <v>0</v>
      </c>
      <c r="L781" s="69" t="b">
        <v>0</v>
      </c>
      <c r="M781" s="93" t="b">
        <v>1</v>
      </c>
      <c r="N781" s="7">
        <v>180</v>
      </c>
      <c r="O781" s="7" t="b">
        <f t="shared" si="150"/>
        <v>0</v>
      </c>
      <c r="P781" s="7" t="b">
        <f t="shared" si="151"/>
        <v>0</v>
      </c>
      <c r="Q781" s="7" t="b">
        <f t="shared" si="152"/>
        <v>1</v>
      </c>
      <c r="S781" s="7" t="b">
        <f t="shared" si="153"/>
        <v>0</v>
      </c>
      <c r="T781" s="7" t="b">
        <f t="shared" si="154"/>
        <v>0</v>
      </c>
      <c r="U781" s="7" t="b">
        <f t="shared" si="155"/>
        <v>1</v>
      </c>
      <c r="W781" s="7">
        <f t="shared" si="156"/>
        <v>780</v>
      </c>
      <c r="X781" s="7">
        <f>'v-t_chart'!C781</f>
        <v>57.3</v>
      </c>
      <c r="Y781" s="7">
        <f t="shared" si="157"/>
        <v>100</v>
      </c>
      <c r="Z781" s="7">
        <f t="shared" si="158"/>
        <v>110</v>
      </c>
      <c r="AA781" s="7">
        <f t="shared" si="159"/>
        <v>95</v>
      </c>
      <c r="AB781" s="7">
        <f ca="1">calc_gear1!AS784*5+50</f>
        <v>55</v>
      </c>
      <c r="AC781" s="7">
        <f ca="1">IF(AND(calc_gear1!AT784=-1,calc_gear1!Z784=1),calc_gear1!AS784*5+50.5,IF(AND(calc_gear1!Y784=0,AB780-AC780=-0.5),calc_gear1!AS784*5+50.5,calc_gear1!O784*5+50.5))</f>
        <v>50.5</v>
      </c>
    </row>
    <row r="782" spans="1:29">
      <c r="A782" s="7">
        <v>781</v>
      </c>
      <c r="B782" s="7">
        <v>181</v>
      </c>
      <c r="F782" s="7">
        <v>181</v>
      </c>
      <c r="G782" s="92" t="b">
        <v>0</v>
      </c>
      <c r="H782" s="69" t="b">
        <v>0</v>
      </c>
      <c r="I782" s="93" t="b">
        <v>1</v>
      </c>
      <c r="K782" s="92" t="b">
        <v>0</v>
      </c>
      <c r="L782" s="69" t="b">
        <v>0</v>
      </c>
      <c r="M782" s="93" t="b">
        <v>1</v>
      </c>
      <c r="N782" s="7">
        <v>181</v>
      </c>
      <c r="O782" s="7" t="b">
        <f t="shared" si="150"/>
        <v>0</v>
      </c>
      <c r="P782" s="7" t="b">
        <f t="shared" si="151"/>
        <v>0</v>
      </c>
      <c r="Q782" s="7" t="b">
        <f t="shared" si="152"/>
        <v>1</v>
      </c>
      <c r="S782" s="7" t="b">
        <f t="shared" si="153"/>
        <v>0</v>
      </c>
      <c r="T782" s="7" t="b">
        <f t="shared" si="154"/>
        <v>0</v>
      </c>
      <c r="U782" s="7" t="b">
        <f t="shared" si="155"/>
        <v>1</v>
      </c>
      <c r="W782" s="7">
        <f t="shared" si="156"/>
        <v>781</v>
      </c>
      <c r="X782" s="7">
        <f>'v-t_chart'!C782</f>
        <v>57</v>
      </c>
      <c r="Y782" s="7">
        <f t="shared" si="157"/>
        <v>100</v>
      </c>
      <c r="Z782" s="7">
        <f t="shared" si="158"/>
        <v>110</v>
      </c>
      <c r="AA782" s="7">
        <f t="shared" si="159"/>
        <v>95</v>
      </c>
      <c r="AB782" s="7">
        <f ca="1">calc_gear1!AS785*5+50</f>
        <v>55</v>
      </c>
      <c r="AC782" s="7">
        <f ca="1">IF(AND(calc_gear1!AT785=-1,calc_gear1!Z785=1),calc_gear1!AS785*5+50.5,IF(AND(calc_gear1!Y785=0,AB781-AC781=-0.5),calc_gear1!AS785*5+50.5,calc_gear1!O785*5+50.5))</f>
        <v>50.5</v>
      </c>
    </row>
    <row r="783" spans="1:29">
      <c r="A783" s="7">
        <v>782</v>
      </c>
      <c r="B783" s="7">
        <v>182</v>
      </c>
      <c r="F783" s="7">
        <v>182</v>
      </c>
      <c r="G783" s="92" t="b">
        <v>0</v>
      </c>
      <c r="H783" s="69" t="b">
        <v>0</v>
      </c>
      <c r="I783" s="93" t="b">
        <v>1</v>
      </c>
      <c r="K783" s="92" t="b">
        <v>0</v>
      </c>
      <c r="L783" s="69" t="b">
        <v>0</v>
      </c>
      <c r="M783" s="93" t="b">
        <v>1</v>
      </c>
      <c r="N783" s="7">
        <v>182</v>
      </c>
      <c r="O783" s="7" t="b">
        <f t="shared" si="150"/>
        <v>0</v>
      </c>
      <c r="P783" s="7" t="b">
        <f t="shared" si="151"/>
        <v>0</v>
      </c>
      <c r="Q783" s="7" t="b">
        <f t="shared" si="152"/>
        <v>1</v>
      </c>
      <c r="S783" s="7" t="b">
        <f t="shared" si="153"/>
        <v>0</v>
      </c>
      <c r="T783" s="7" t="b">
        <f t="shared" si="154"/>
        <v>0</v>
      </c>
      <c r="U783" s="7" t="b">
        <f t="shared" si="155"/>
        <v>1</v>
      </c>
      <c r="W783" s="7">
        <f t="shared" si="156"/>
        <v>782</v>
      </c>
      <c r="X783" s="7">
        <f>'v-t_chart'!C783</f>
        <v>56.3</v>
      </c>
      <c r="Y783" s="7">
        <f t="shared" si="157"/>
        <v>100</v>
      </c>
      <c r="Z783" s="7">
        <f t="shared" si="158"/>
        <v>110</v>
      </c>
      <c r="AA783" s="7">
        <f t="shared" si="159"/>
        <v>95</v>
      </c>
      <c r="AB783" s="7">
        <f ca="1">calc_gear1!AS786*5+50</f>
        <v>55</v>
      </c>
      <c r="AC783" s="7">
        <f ca="1">IF(AND(calc_gear1!AT786=-1,calc_gear1!Z786=1),calc_gear1!AS786*5+50.5,IF(AND(calc_gear1!Y786=0,AB782-AC782=-0.5),calc_gear1!AS786*5+50.5,calc_gear1!O786*5+50.5))</f>
        <v>50.5</v>
      </c>
    </row>
    <row r="784" spans="1:29">
      <c r="A784" s="7">
        <v>783</v>
      </c>
      <c r="B784" s="7">
        <v>183</v>
      </c>
      <c r="F784" s="7">
        <v>183</v>
      </c>
      <c r="G784" s="92" t="b">
        <v>0</v>
      </c>
      <c r="H784" s="69" t="b">
        <v>0</v>
      </c>
      <c r="I784" s="93" t="b">
        <v>1</v>
      </c>
      <c r="K784" s="92" t="b">
        <v>0</v>
      </c>
      <c r="L784" s="69" t="b">
        <v>0</v>
      </c>
      <c r="M784" s="93" t="b">
        <v>1</v>
      </c>
      <c r="N784" s="7">
        <v>183</v>
      </c>
      <c r="O784" s="7" t="b">
        <f t="shared" si="150"/>
        <v>0</v>
      </c>
      <c r="P784" s="7" t="b">
        <f t="shared" si="151"/>
        <v>0</v>
      </c>
      <c r="Q784" s="7" t="b">
        <f t="shared" si="152"/>
        <v>1</v>
      </c>
      <c r="S784" s="7" t="b">
        <f t="shared" si="153"/>
        <v>0</v>
      </c>
      <c r="T784" s="7" t="b">
        <f t="shared" si="154"/>
        <v>0</v>
      </c>
      <c r="U784" s="7" t="b">
        <f t="shared" si="155"/>
        <v>1</v>
      </c>
      <c r="W784" s="7">
        <f t="shared" si="156"/>
        <v>783</v>
      </c>
      <c r="X784" s="7">
        <f>'v-t_chart'!C784</f>
        <v>55.2</v>
      </c>
      <c r="Y784" s="7">
        <f t="shared" si="157"/>
        <v>100</v>
      </c>
      <c r="Z784" s="7">
        <f t="shared" si="158"/>
        <v>110</v>
      </c>
      <c r="AA784" s="7">
        <f t="shared" si="159"/>
        <v>95</v>
      </c>
      <c r="AB784" s="7">
        <f ca="1">calc_gear1!AS787*5+50</f>
        <v>55</v>
      </c>
      <c r="AC784" s="7">
        <f ca="1">IF(AND(calc_gear1!AT787=-1,calc_gear1!Z787=1),calc_gear1!AS787*5+50.5,IF(AND(calc_gear1!Y787=0,AB783-AC783=-0.5),calc_gear1!AS787*5+50.5,calc_gear1!O787*5+50.5))</f>
        <v>50.5</v>
      </c>
    </row>
    <row r="785" spans="1:29">
      <c r="A785" s="7">
        <v>784</v>
      </c>
      <c r="B785" s="7">
        <v>184</v>
      </c>
      <c r="F785" s="7">
        <v>184</v>
      </c>
      <c r="G785" s="92" t="b">
        <v>0</v>
      </c>
      <c r="H785" s="69" t="b">
        <v>0</v>
      </c>
      <c r="I785" s="93" t="b">
        <v>1</v>
      </c>
      <c r="K785" s="92" t="b">
        <v>0</v>
      </c>
      <c r="L785" s="69" t="b">
        <v>0</v>
      </c>
      <c r="M785" s="93" t="b">
        <v>1</v>
      </c>
      <c r="N785" s="7">
        <v>184</v>
      </c>
      <c r="O785" s="7" t="b">
        <f t="shared" si="150"/>
        <v>0</v>
      </c>
      <c r="P785" s="7" t="b">
        <f t="shared" si="151"/>
        <v>0</v>
      </c>
      <c r="Q785" s="7" t="b">
        <f t="shared" si="152"/>
        <v>1</v>
      </c>
      <c r="S785" s="7" t="b">
        <f t="shared" si="153"/>
        <v>0</v>
      </c>
      <c r="T785" s="7" t="b">
        <f t="shared" si="154"/>
        <v>0</v>
      </c>
      <c r="U785" s="7" t="b">
        <f t="shared" si="155"/>
        <v>1</v>
      </c>
      <c r="W785" s="7">
        <f t="shared" si="156"/>
        <v>784</v>
      </c>
      <c r="X785" s="7">
        <f>'v-t_chart'!C785</f>
        <v>53.9</v>
      </c>
      <c r="Y785" s="7">
        <f t="shared" si="157"/>
        <v>100</v>
      </c>
      <c r="Z785" s="7">
        <f t="shared" si="158"/>
        <v>110</v>
      </c>
      <c r="AA785" s="7">
        <f t="shared" si="159"/>
        <v>95</v>
      </c>
      <c r="AB785" s="7">
        <f ca="1">calc_gear1!AS788*5+50</f>
        <v>55</v>
      </c>
      <c r="AC785" s="7">
        <f ca="1">IF(AND(calc_gear1!AT788=-1,calc_gear1!Z788=1),calc_gear1!AS788*5+50.5,IF(AND(calc_gear1!Y788=0,AB784-AC784=-0.5),calc_gear1!AS788*5+50.5,calc_gear1!O788*5+50.5))</f>
        <v>50.5</v>
      </c>
    </row>
    <row r="786" spans="1:29">
      <c r="A786" s="7">
        <v>785</v>
      </c>
      <c r="B786" s="7">
        <v>185</v>
      </c>
      <c r="F786" s="7">
        <v>185</v>
      </c>
      <c r="G786" s="92" t="b">
        <v>0</v>
      </c>
      <c r="H786" s="69" t="b">
        <v>0</v>
      </c>
      <c r="I786" s="93" t="b">
        <v>1</v>
      </c>
      <c r="K786" s="92" t="b">
        <v>0</v>
      </c>
      <c r="L786" s="69" t="b">
        <v>0</v>
      </c>
      <c r="M786" s="93" t="b">
        <v>1</v>
      </c>
      <c r="N786" s="7">
        <v>185</v>
      </c>
      <c r="O786" s="7" t="b">
        <f t="shared" si="150"/>
        <v>0</v>
      </c>
      <c r="P786" s="7" t="b">
        <f t="shared" si="151"/>
        <v>0</v>
      </c>
      <c r="Q786" s="7" t="b">
        <f t="shared" si="152"/>
        <v>1</v>
      </c>
      <c r="S786" s="7" t="b">
        <f t="shared" si="153"/>
        <v>0</v>
      </c>
      <c r="T786" s="7" t="b">
        <f t="shared" si="154"/>
        <v>0</v>
      </c>
      <c r="U786" s="7" t="b">
        <f t="shared" si="155"/>
        <v>1</v>
      </c>
      <c r="W786" s="7">
        <f t="shared" si="156"/>
        <v>785</v>
      </c>
      <c r="X786" s="7">
        <f>'v-t_chart'!C786</f>
        <v>52.6</v>
      </c>
      <c r="Y786" s="7">
        <f t="shared" si="157"/>
        <v>100</v>
      </c>
      <c r="Z786" s="7">
        <f t="shared" si="158"/>
        <v>110</v>
      </c>
      <c r="AA786" s="7">
        <f t="shared" si="159"/>
        <v>95</v>
      </c>
      <c r="AB786" s="7">
        <f ca="1">calc_gear1!AS789*5+50</f>
        <v>55</v>
      </c>
      <c r="AC786" s="7">
        <f ca="1">IF(AND(calc_gear1!AT789=-1,calc_gear1!Z789=1),calc_gear1!AS789*5+50.5,IF(AND(calc_gear1!Y789=0,AB785-AC785=-0.5),calc_gear1!AS789*5+50.5,calc_gear1!O789*5+50.5))</f>
        <v>50.5</v>
      </c>
    </row>
    <row r="787" spans="1:29">
      <c r="A787" s="7">
        <v>786</v>
      </c>
      <c r="B787" s="7">
        <v>186</v>
      </c>
      <c r="F787" s="7">
        <v>186</v>
      </c>
      <c r="G787" s="92" t="b">
        <v>0</v>
      </c>
      <c r="H787" s="69" t="b">
        <v>0</v>
      </c>
      <c r="I787" s="93" t="b">
        <v>1</v>
      </c>
      <c r="K787" s="92" t="b">
        <v>0</v>
      </c>
      <c r="L787" s="69" t="b">
        <v>0</v>
      </c>
      <c r="M787" s="93" t="b">
        <v>1</v>
      </c>
      <c r="N787" s="7">
        <v>186</v>
      </c>
      <c r="O787" s="7" t="b">
        <f t="shared" si="150"/>
        <v>0</v>
      </c>
      <c r="P787" s="7" t="b">
        <f t="shared" si="151"/>
        <v>0</v>
      </c>
      <c r="Q787" s="7" t="b">
        <f t="shared" si="152"/>
        <v>1</v>
      </c>
      <c r="S787" s="7" t="b">
        <f t="shared" si="153"/>
        <v>0</v>
      </c>
      <c r="T787" s="7" t="b">
        <f t="shared" si="154"/>
        <v>0</v>
      </c>
      <c r="U787" s="7" t="b">
        <f t="shared" si="155"/>
        <v>1</v>
      </c>
      <c r="W787" s="7">
        <f t="shared" si="156"/>
        <v>786</v>
      </c>
      <c r="X787" s="7">
        <f>'v-t_chart'!C787</f>
        <v>51.4</v>
      </c>
      <c r="Y787" s="7">
        <f t="shared" si="157"/>
        <v>100</v>
      </c>
      <c r="Z787" s="7">
        <f t="shared" si="158"/>
        <v>110</v>
      </c>
      <c r="AA787" s="7">
        <f t="shared" si="159"/>
        <v>95</v>
      </c>
      <c r="AB787" s="7">
        <f ca="1">calc_gear1!AS790*5+50</f>
        <v>55</v>
      </c>
      <c r="AC787" s="7">
        <f ca="1">IF(AND(calc_gear1!AT790=-1,calc_gear1!Z790=1),calc_gear1!AS790*5+50.5,IF(AND(calc_gear1!Y790=0,AB786-AC786=-0.5),calc_gear1!AS790*5+50.5,calc_gear1!O790*5+50.5))</f>
        <v>50.5</v>
      </c>
    </row>
    <row r="788" spans="1:29">
      <c r="A788" s="7">
        <v>787</v>
      </c>
      <c r="B788" s="7">
        <v>187</v>
      </c>
      <c r="F788" s="7">
        <v>187</v>
      </c>
      <c r="G788" s="92" t="b">
        <v>1</v>
      </c>
      <c r="H788" s="69" t="b">
        <v>0</v>
      </c>
      <c r="I788" s="93" t="b">
        <v>0</v>
      </c>
      <c r="K788" s="92" t="b">
        <v>1</v>
      </c>
      <c r="L788" s="69" t="b">
        <v>0</v>
      </c>
      <c r="M788" s="93" t="b">
        <v>0</v>
      </c>
      <c r="N788" s="7">
        <v>187</v>
      </c>
      <c r="O788" s="7" t="b">
        <f t="shared" si="150"/>
        <v>1</v>
      </c>
      <c r="P788" s="7" t="b">
        <f t="shared" si="151"/>
        <v>0</v>
      </c>
      <c r="Q788" s="7" t="b">
        <f t="shared" si="152"/>
        <v>0</v>
      </c>
      <c r="S788" s="7" t="b">
        <f t="shared" si="153"/>
        <v>1</v>
      </c>
      <c r="T788" s="7" t="b">
        <f t="shared" si="154"/>
        <v>0</v>
      </c>
      <c r="U788" s="7" t="b">
        <f t="shared" si="155"/>
        <v>0</v>
      </c>
      <c r="W788" s="7">
        <f t="shared" si="156"/>
        <v>787</v>
      </c>
      <c r="X788" s="7">
        <f>'v-t_chart'!C788</f>
        <v>50.1</v>
      </c>
      <c r="Y788" s="7">
        <f t="shared" si="157"/>
        <v>105</v>
      </c>
      <c r="Z788" s="7">
        <f t="shared" si="158"/>
        <v>110</v>
      </c>
      <c r="AA788" s="7">
        <f t="shared" si="159"/>
        <v>90</v>
      </c>
      <c r="AB788" s="7">
        <f ca="1">calc_gear1!AS791*5+50</f>
        <v>55</v>
      </c>
      <c r="AC788" s="7">
        <f ca="1">IF(AND(calc_gear1!AT791=-1,calc_gear1!Z791=1),calc_gear1!AS791*5+50.5,IF(AND(calc_gear1!Y791=0,AB787-AC787=-0.5),calc_gear1!AS791*5+50.5,calc_gear1!O791*5+50.5))</f>
        <v>50.5</v>
      </c>
    </row>
    <row r="789" spans="1:29">
      <c r="A789" s="7">
        <v>788</v>
      </c>
      <c r="B789" s="7">
        <v>188</v>
      </c>
      <c r="F789" s="7">
        <v>188</v>
      </c>
      <c r="G789" s="92" t="b">
        <v>1</v>
      </c>
      <c r="H789" s="69" t="b">
        <v>0</v>
      </c>
      <c r="I789" s="93" t="b">
        <v>0</v>
      </c>
      <c r="K789" s="92" t="b">
        <v>1</v>
      </c>
      <c r="L789" s="69" t="b">
        <v>0</v>
      </c>
      <c r="M789" s="93" t="b">
        <v>0</v>
      </c>
      <c r="N789" s="7">
        <v>188</v>
      </c>
      <c r="O789" s="7" t="b">
        <f t="shared" si="150"/>
        <v>1</v>
      </c>
      <c r="P789" s="7" t="b">
        <f t="shared" si="151"/>
        <v>0</v>
      </c>
      <c r="Q789" s="7" t="b">
        <f t="shared" si="152"/>
        <v>0</v>
      </c>
      <c r="S789" s="7" t="b">
        <f t="shared" si="153"/>
        <v>1</v>
      </c>
      <c r="T789" s="7" t="b">
        <f t="shared" si="154"/>
        <v>0</v>
      </c>
      <c r="U789" s="7" t="b">
        <f t="shared" si="155"/>
        <v>0</v>
      </c>
      <c r="W789" s="7">
        <f t="shared" si="156"/>
        <v>788</v>
      </c>
      <c r="X789" s="7">
        <f>'v-t_chart'!C789</f>
        <v>51.5</v>
      </c>
      <c r="Y789" s="7">
        <f t="shared" si="157"/>
        <v>105</v>
      </c>
      <c r="Z789" s="7">
        <f t="shared" si="158"/>
        <v>110</v>
      </c>
      <c r="AA789" s="7">
        <f t="shared" si="159"/>
        <v>90</v>
      </c>
      <c r="AB789" s="7">
        <f ca="1">calc_gear1!AS792*5+50</f>
        <v>55</v>
      </c>
      <c r="AC789" s="7">
        <f ca="1">IF(AND(calc_gear1!AT792=-1,calc_gear1!Z792=1),calc_gear1!AS792*5+50.5,IF(AND(calc_gear1!Y792=0,AB788-AC788=-0.5),calc_gear1!AS792*5+50.5,calc_gear1!O792*5+50.5))</f>
        <v>50.5</v>
      </c>
    </row>
    <row r="790" spans="1:29">
      <c r="A790" s="7">
        <v>789</v>
      </c>
      <c r="B790" s="7">
        <v>189</v>
      </c>
      <c r="F790" s="7">
        <v>189</v>
      </c>
      <c r="G790" s="92" t="b">
        <v>1</v>
      </c>
      <c r="H790" s="69" t="b">
        <v>0</v>
      </c>
      <c r="I790" s="93" t="b">
        <v>0</v>
      </c>
      <c r="K790" s="92" t="b">
        <v>1</v>
      </c>
      <c r="L790" s="69" t="b">
        <v>0</v>
      </c>
      <c r="M790" s="93" t="b">
        <v>0</v>
      </c>
      <c r="N790" s="7">
        <v>189</v>
      </c>
      <c r="O790" s="7" t="b">
        <f t="shared" si="150"/>
        <v>1</v>
      </c>
      <c r="P790" s="7" t="b">
        <f t="shared" si="151"/>
        <v>0</v>
      </c>
      <c r="Q790" s="7" t="b">
        <f t="shared" si="152"/>
        <v>0</v>
      </c>
      <c r="S790" s="7" t="b">
        <f t="shared" si="153"/>
        <v>1</v>
      </c>
      <c r="T790" s="7" t="b">
        <f t="shared" si="154"/>
        <v>0</v>
      </c>
      <c r="U790" s="7" t="b">
        <f t="shared" si="155"/>
        <v>0</v>
      </c>
      <c r="W790" s="7">
        <f t="shared" si="156"/>
        <v>789</v>
      </c>
      <c r="X790" s="7">
        <f>'v-t_chart'!C790</f>
        <v>53.1</v>
      </c>
      <c r="Y790" s="7">
        <f t="shared" si="157"/>
        <v>105</v>
      </c>
      <c r="Z790" s="7">
        <f t="shared" si="158"/>
        <v>110</v>
      </c>
      <c r="AA790" s="7">
        <f t="shared" si="159"/>
        <v>90</v>
      </c>
      <c r="AB790" s="7">
        <f ca="1">calc_gear1!AS793*5+50</f>
        <v>55</v>
      </c>
      <c r="AC790" s="7">
        <f ca="1">IF(AND(calc_gear1!AT793=-1,calc_gear1!Z793=1),calc_gear1!AS793*5+50.5,IF(AND(calc_gear1!Y793=0,AB789-AC789=-0.5),calc_gear1!AS793*5+50.5,calc_gear1!O793*5+50.5))</f>
        <v>50.5</v>
      </c>
    </row>
    <row r="791" spans="1:29">
      <c r="A791" s="7">
        <v>790</v>
      </c>
      <c r="B791" s="7">
        <v>190</v>
      </c>
      <c r="F791" s="7">
        <v>190</v>
      </c>
      <c r="G791" s="92" t="b">
        <v>1</v>
      </c>
      <c r="H791" s="69" t="b">
        <v>0</v>
      </c>
      <c r="I791" s="93" t="b">
        <v>0</v>
      </c>
      <c r="K791" s="92" t="b">
        <v>1</v>
      </c>
      <c r="L791" s="69" t="b">
        <v>0</v>
      </c>
      <c r="M791" s="93" t="b">
        <v>0</v>
      </c>
      <c r="N791" s="7">
        <v>190</v>
      </c>
      <c r="O791" s="7" t="b">
        <f t="shared" si="150"/>
        <v>1</v>
      </c>
      <c r="P791" s="7" t="b">
        <f t="shared" si="151"/>
        <v>0</v>
      </c>
      <c r="Q791" s="7" t="b">
        <f t="shared" si="152"/>
        <v>0</v>
      </c>
      <c r="S791" s="7" t="b">
        <f t="shared" si="153"/>
        <v>1</v>
      </c>
      <c r="T791" s="7" t="b">
        <f t="shared" si="154"/>
        <v>0</v>
      </c>
      <c r="U791" s="7" t="b">
        <f t="shared" si="155"/>
        <v>0</v>
      </c>
      <c r="W791" s="7">
        <f t="shared" si="156"/>
        <v>790</v>
      </c>
      <c r="X791" s="7">
        <f>'v-t_chart'!C791</f>
        <v>54.8</v>
      </c>
      <c r="Y791" s="7">
        <f t="shared" si="157"/>
        <v>105</v>
      </c>
      <c r="Z791" s="7">
        <f t="shared" si="158"/>
        <v>110</v>
      </c>
      <c r="AA791" s="7">
        <f t="shared" si="159"/>
        <v>90</v>
      </c>
      <c r="AB791" s="7">
        <f ca="1">calc_gear1!AS794*5+50</f>
        <v>55</v>
      </c>
      <c r="AC791" s="7">
        <f ca="1">IF(AND(calc_gear1!AT794=-1,calc_gear1!Z794=1),calc_gear1!AS794*5+50.5,IF(AND(calc_gear1!Y794=0,AB790-AC790=-0.5),calc_gear1!AS794*5+50.5,calc_gear1!O794*5+50.5))</f>
        <v>50.5</v>
      </c>
    </row>
    <row r="792" spans="1:29">
      <c r="A792" s="7">
        <v>791</v>
      </c>
      <c r="B792" s="7">
        <v>191</v>
      </c>
      <c r="F792" s="7">
        <v>191</v>
      </c>
      <c r="G792" s="92" t="b">
        <v>1</v>
      </c>
      <c r="H792" s="69" t="b">
        <v>0</v>
      </c>
      <c r="I792" s="93" t="b">
        <v>0</v>
      </c>
      <c r="K792" s="92" t="b">
        <v>1</v>
      </c>
      <c r="L792" s="69" t="b">
        <v>0</v>
      </c>
      <c r="M792" s="93" t="b">
        <v>0</v>
      </c>
      <c r="N792" s="7">
        <v>191</v>
      </c>
      <c r="O792" s="7" t="b">
        <f t="shared" si="150"/>
        <v>1</v>
      </c>
      <c r="P792" s="7" t="b">
        <f t="shared" si="151"/>
        <v>0</v>
      </c>
      <c r="Q792" s="7" t="b">
        <f t="shared" si="152"/>
        <v>0</v>
      </c>
      <c r="S792" s="7" t="b">
        <f t="shared" si="153"/>
        <v>1</v>
      </c>
      <c r="T792" s="7" t="b">
        <f t="shared" si="154"/>
        <v>0</v>
      </c>
      <c r="U792" s="7" t="b">
        <f t="shared" si="155"/>
        <v>0</v>
      </c>
      <c r="W792" s="7">
        <f t="shared" si="156"/>
        <v>791</v>
      </c>
      <c r="X792" s="7">
        <f>'v-t_chart'!C792</f>
        <v>56.6</v>
      </c>
      <c r="Y792" s="7">
        <f t="shared" si="157"/>
        <v>105</v>
      </c>
      <c r="Z792" s="7">
        <f t="shared" si="158"/>
        <v>110</v>
      </c>
      <c r="AA792" s="7">
        <f t="shared" si="159"/>
        <v>90</v>
      </c>
      <c r="AB792" s="7">
        <f ca="1">calc_gear1!AS795*5+50</f>
        <v>55</v>
      </c>
      <c r="AC792" s="7">
        <f ca="1">IF(AND(calc_gear1!AT795=-1,calc_gear1!Z795=1),calc_gear1!AS795*5+50.5,IF(AND(calc_gear1!Y795=0,AB791-AC791=-0.5),calc_gear1!AS795*5+50.5,calc_gear1!O795*5+50.5))</f>
        <v>50.5</v>
      </c>
    </row>
    <row r="793" spans="1:29">
      <c r="A793" s="7">
        <v>792</v>
      </c>
      <c r="B793" s="7">
        <v>192</v>
      </c>
      <c r="F793" s="7">
        <v>192</v>
      </c>
      <c r="G793" s="92" t="b">
        <v>1</v>
      </c>
      <c r="H793" s="69" t="b">
        <v>0</v>
      </c>
      <c r="I793" s="93" t="b">
        <v>0</v>
      </c>
      <c r="K793" s="92" t="b">
        <v>1</v>
      </c>
      <c r="L793" s="69" t="b">
        <v>0</v>
      </c>
      <c r="M793" s="93" t="b">
        <v>0</v>
      </c>
      <c r="N793" s="7">
        <v>192</v>
      </c>
      <c r="O793" s="7" t="b">
        <f t="shared" si="150"/>
        <v>1</v>
      </c>
      <c r="P793" s="7" t="b">
        <f t="shared" si="151"/>
        <v>0</v>
      </c>
      <c r="Q793" s="7" t="b">
        <f t="shared" si="152"/>
        <v>0</v>
      </c>
      <c r="S793" s="7" t="b">
        <f t="shared" si="153"/>
        <v>1</v>
      </c>
      <c r="T793" s="7" t="b">
        <f t="shared" si="154"/>
        <v>0</v>
      </c>
      <c r="U793" s="7" t="b">
        <f t="shared" si="155"/>
        <v>0</v>
      </c>
      <c r="W793" s="7">
        <f t="shared" si="156"/>
        <v>792</v>
      </c>
      <c r="X793" s="7">
        <f>'v-t_chart'!C793</f>
        <v>58.5</v>
      </c>
      <c r="Y793" s="7">
        <f t="shared" si="157"/>
        <v>105</v>
      </c>
      <c r="Z793" s="7">
        <f t="shared" si="158"/>
        <v>110</v>
      </c>
      <c r="AA793" s="7">
        <f t="shared" si="159"/>
        <v>90</v>
      </c>
      <c r="AB793" s="7">
        <f ca="1">calc_gear1!AS796*5+50</f>
        <v>55</v>
      </c>
      <c r="AC793" s="7">
        <f ca="1">IF(AND(calc_gear1!AT796=-1,calc_gear1!Z796=1),calc_gear1!AS796*5+50.5,IF(AND(calc_gear1!Y796=0,AB792-AC792=-0.5),calc_gear1!AS796*5+50.5,calc_gear1!O796*5+50.5))</f>
        <v>50.5</v>
      </c>
    </row>
    <row r="794" spans="1:29">
      <c r="A794" s="7">
        <v>793</v>
      </c>
      <c r="B794" s="7">
        <v>193</v>
      </c>
      <c r="F794" s="7">
        <v>193</v>
      </c>
      <c r="G794" s="92" t="b">
        <v>1</v>
      </c>
      <c r="H794" s="69" t="b">
        <v>0</v>
      </c>
      <c r="I794" s="93" t="b">
        <v>0</v>
      </c>
      <c r="K794" s="92" t="b">
        <v>1</v>
      </c>
      <c r="L794" s="69" t="b">
        <v>0</v>
      </c>
      <c r="M794" s="93" t="b">
        <v>0</v>
      </c>
      <c r="N794" s="7">
        <v>193</v>
      </c>
      <c r="O794" s="7" t="b">
        <f t="shared" si="150"/>
        <v>1</v>
      </c>
      <c r="P794" s="7" t="b">
        <f t="shared" si="151"/>
        <v>0</v>
      </c>
      <c r="Q794" s="7" t="b">
        <f t="shared" si="152"/>
        <v>0</v>
      </c>
      <c r="S794" s="7" t="b">
        <f t="shared" si="153"/>
        <v>1</v>
      </c>
      <c r="T794" s="7" t="b">
        <f t="shared" si="154"/>
        <v>0</v>
      </c>
      <c r="U794" s="7" t="b">
        <f t="shared" si="155"/>
        <v>0</v>
      </c>
      <c r="W794" s="7">
        <f t="shared" si="156"/>
        <v>793</v>
      </c>
      <c r="X794" s="7">
        <f>'v-t_chart'!C794</f>
        <v>60.6</v>
      </c>
      <c r="Y794" s="7">
        <f t="shared" si="157"/>
        <v>105</v>
      </c>
      <c r="Z794" s="7">
        <f t="shared" si="158"/>
        <v>110</v>
      </c>
      <c r="AA794" s="7">
        <f t="shared" si="159"/>
        <v>90</v>
      </c>
      <c r="AB794" s="7">
        <f ca="1">calc_gear1!AS797*5+50</f>
        <v>55</v>
      </c>
      <c r="AC794" s="7">
        <f ca="1">IF(AND(calc_gear1!AT797=-1,calc_gear1!Z797=1),calc_gear1!AS797*5+50.5,IF(AND(calc_gear1!Y797=0,AB793-AC793=-0.5),calc_gear1!AS797*5+50.5,calc_gear1!O797*5+50.5))</f>
        <v>50.5</v>
      </c>
    </row>
    <row r="795" spans="1:29">
      <c r="A795" s="7">
        <v>794</v>
      </c>
      <c r="B795" s="7">
        <v>194</v>
      </c>
      <c r="F795" s="7">
        <v>194</v>
      </c>
      <c r="G795" s="92" t="b">
        <v>1</v>
      </c>
      <c r="H795" s="69" t="b">
        <v>0</v>
      </c>
      <c r="I795" s="93" t="b">
        <v>0</v>
      </c>
      <c r="K795" s="92" t="b">
        <v>1</v>
      </c>
      <c r="L795" s="69" t="b">
        <v>0</v>
      </c>
      <c r="M795" s="93" t="b">
        <v>0</v>
      </c>
      <c r="N795" s="7">
        <v>194</v>
      </c>
      <c r="O795" s="7" t="b">
        <f t="shared" ref="O795:O858" si="160">K795</f>
        <v>1</v>
      </c>
      <c r="P795" s="7" t="b">
        <f t="shared" ref="P795:P858" si="161">L795</f>
        <v>0</v>
      </c>
      <c r="Q795" s="7" t="b">
        <f t="shared" ref="Q795:Q858" si="162">M795</f>
        <v>0</v>
      </c>
      <c r="S795" s="7" t="b">
        <f t="shared" ref="S795:S858" si="163">K795</f>
        <v>1</v>
      </c>
      <c r="T795" s="7" t="b">
        <f t="shared" ref="T795:T858" si="164">L795</f>
        <v>0</v>
      </c>
      <c r="U795" s="7" t="b">
        <f t="shared" ref="U795:U858" si="165">M795</f>
        <v>0</v>
      </c>
      <c r="W795" s="7">
        <f t="shared" si="156"/>
        <v>794</v>
      </c>
      <c r="X795" s="7">
        <f>'v-t_chart'!C795</f>
        <v>62.8</v>
      </c>
      <c r="Y795" s="7">
        <f t="shared" si="157"/>
        <v>105</v>
      </c>
      <c r="Z795" s="7">
        <f t="shared" si="158"/>
        <v>110</v>
      </c>
      <c r="AA795" s="7">
        <f t="shared" si="159"/>
        <v>90</v>
      </c>
      <c r="AB795" s="7">
        <f ca="1">calc_gear1!AS798*5+50</f>
        <v>55</v>
      </c>
      <c r="AC795" s="7">
        <f ca="1">IF(AND(calc_gear1!AT798=-1,calc_gear1!Z798=1),calc_gear1!AS798*5+50.5,IF(AND(calc_gear1!Y798=0,AB794-AC794=-0.5),calc_gear1!AS798*5+50.5,calc_gear1!O798*5+50.5))</f>
        <v>50.5</v>
      </c>
    </row>
    <row r="796" spans="1:29">
      <c r="A796" s="7">
        <v>795</v>
      </c>
      <c r="B796" s="7">
        <v>195</v>
      </c>
      <c r="F796" s="7">
        <v>195</v>
      </c>
      <c r="G796" s="92" t="b">
        <v>1</v>
      </c>
      <c r="H796" s="69" t="b">
        <v>0</v>
      </c>
      <c r="I796" s="93" t="b">
        <v>0</v>
      </c>
      <c r="K796" s="92" t="b">
        <v>1</v>
      </c>
      <c r="L796" s="69" t="b">
        <v>0</v>
      </c>
      <c r="M796" s="93" t="b">
        <v>0</v>
      </c>
      <c r="N796" s="7">
        <v>195</v>
      </c>
      <c r="O796" s="7" t="b">
        <f t="shared" si="160"/>
        <v>1</v>
      </c>
      <c r="P796" s="7" t="b">
        <f t="shared" si="161"/>
        <v>0</v>
      </c>
      <c r="Q796" s="7" t="b">
        <f t="shared" si="162"/>
        <v>0</v>
      </c>
      <c r="S796" s="7" t="b">
        <f t="shared" si="163"/>
        <v>1</v>
      </c>
      <c r="T796" s="7" t="b">
        <f t="shared" si="164"/>
        <v>0</v>
      </c>
      <c r="U796" s="7" t="b">
        <f t="shared" si="165"/>
        <v>0</v>
      </c>
      <c r="W796" s="7">
        <f t="shared" si="156"/>
        <v>795</v>
      </c>
      <c r="X796" s="7">
        <f>'v-t_chart'!C796</f>
        <v>64.900000000000006</v>
      </c>
      <c r="Y796" s="7">
        <f t="shared" si="157"/>
        <v>105</v>
      </c>
      <c r="Z796" s="7">
        <f t="shared" si="158"/>
        <v>110</v>
      </c>
      <c r="AA796" s="7">
        <f t="shared" si="159"/>
        <v>90</v>
      </c>
      <c r="AB796" s="7">
        <f ca="1">calc_gear1!AS799*5+50</f>
        <v>55</v>
      </c>
      <c r="AC796" s="7">
        <f ca="1">IF(AND(calc_gear1!AT799=-1,calc_gear1!Z799=1),calc_gear1!AS799*5+50.5,IF(AND(calc_gear1!Y799=0,AB795-AC795=-0.5),calc_gear1!AS799*5+50.5,calc_gear1!O799*5+50.5))</f>
        <v>50.5</v>
      </c>
    </row>
    <row r="797" spans="1:29">
      <c r="A797" s="7">
        <v>796</v>
      </c>
      <c r="B797" s="7">
        <v>196</v>
      </c>
      <c r="F797" s="7">
        <v>196</v>
      </c>
      <c r="G797" s="92" t="b">
        <v>1</v>
      </c>
      <c r="H797" s="69" t="b">
        <v>0</v>
      </c>
      <c r="I797" s="93" t="b">
        <v>0</v>
      </c>
      <c r="K797" s="92" t="b">
        <v>1</v>
      </c>
      <c r="L797" s="69" t="b">
        <v>0</v>
      </c>
      <c r="M797" s="93" t="b">
        <v>0</v>
      </c>
      <c r="N797" s="7">
        <v>196</v>
      </c>
      <c r="O797" s="7" t="b">
        <f t="shared" si="160"/>
        <v>1</v>
      </c>
      <c r="P797" s="7" t="b">
        <f t="shared" si="161"/>
        <v>0</v>
      </c>
      <c r="Q797" s="7" t="b">
        <f t="shared" si="162"/>
        <v>0</v>
      </c>
      <c r="S797" s="7" t="b">
        <f t="shared" si="163"/>
        <v>1</v>
      </c>
      <c r="T797" s="7" t="b">
        <f t="shared" si="164"/>
        <v>0</v>
      </c>
      <c r="U797" s="7" t="b">
        <f t="shared" si="165"/>
        <v>0</v>
      </c>
      <c r="W797" s="7">
        <f t="shared" si="156"/>
        <v>796</v>
      </c>
      <c r="X797" s="7">
        <f>'v-t_chart'!C797</f>
        <v>67</v>
      </c>
      <c r="Y797" s="7">
        <f t="shared" si="157"/>
        <v>105</v>
      </c>
      <c r="Z797" s="7">
        <f t="shared" si="158"/>
        <v>110</v>
      </c>
      <c r="AA797" s="7">
        <f t="shared" si="159"/>
        <v>90</v>
      </c>
      <c r="AB797" s="7">
        <f ca="1">calc_gear1!AS800*5+50</f>
        <v>55</v>
      </c>
      <c r="AC797" s="7">
        <f ca="1">IF(AND(calc_gear1!AT800=-1,calc_gear1!Z800=1),calc_gear1!AS800*5+50.5,IF(AND(calc_gear1!Y800=0,AB796-AC796=-0.5),calc_gear1!AS800*5+50.5,calc_gear1!O800*5+50.5))</f>
        <v>50.5</v>
      </c>
    </row>
    <row r="798" spans="1:29">
      <c r="A798" s="7">
        <v>797</v>
      </c>
      <c r="B798" s="7">
        <v>197</v>
      </c>
      <c r="F798" s="7">
        <v>197</v>
      </c>
      <c r="G798" s="92" t="b">
        <v>1</v>
      </c>
      <c r="H798" s="69" t="b">
        <v>0</v>
      </c>
      <c r="I798" s="93" t="b">
        <v>0</v>
      </c>
      <c r="K798" s="92" t="b">
        <v>1</v>
      </c>
      <c r="L798" s="69" t="b">
        <v>0</v>
      </c>
      <c r="M798" s="93" t="b">
        <v>0</v>
      </c>
      <c r="N798" s="7">
        <v>197</v>
      </c>
      <c r="O798" s="7" t="b">
        <f t="shared" si="160"/>
        <v>1</v>
      </c>
      <c r="P798" s="7" t="b">
        <f t="shared" si="161"/>
        <v>0</v>
      </c>
      <c r="Q798" s="7" t="b">
        <f t="shared" si="162"/>
        <v>0</v>
      </c>
      <c r="S798" s="7" t="b">
        <f t="shared" si="163"/>
        <v>1</v>
      </c>
      <c r="T798" s="7" t="b">
        <f t="shared" si="164"/>
        <v>0</v>
      </c>
      <c r="U798" s="7" t="b">
        <f t="shared" si="165"/>
        <v>0</v>
      </c>
      <c r="W798" s="7">
        <f t="shared" si="156"/>
        <v>797</v>
      </c>
      <c r="X798" s="7">
        <f>'v-t_chart'!C798</f>
        <v>69.099999999999994</v>
      </c>
      <c r="Y798" s="7">
        <f t="shared" si="157"/>
        <v>105</v>
      </c>
      <c r="Z798" s="7">
        <f t="shared" si="158"/>
        <v>110</v>
      </c>
      <c r="AA798" s="7">
        <f t="shared" si="159"/>
        <v>90</v>
      </c>
      <c r="AB798" s="7">
        <f ca="1">calc_gear1!AS801*5+50</f>
        <v>55</v>
      </c>
      <c r="AC798" s="7">
        <f ca="1">IF(AND(calc_gear1!AT801=-1,calc_gear1!Z801=1),calc_gear1!AS801*5+50.5,IF(AND(calc_gear1!Y801=0,AB797-AC797=-0.5),calc_gear1!AS801*5+50.5,calc_gear1!O801*5+50.5))</f>
        <v>50.5</v>
      </c>
    </row>
    <row r="799" spans="1:29">
      <c r="A799" s="7">
        <v>798</v>
      </c>
      <c r="B799" s="7">
        <v>198</v>
      </c>
      <c r="F799" s="7">
        <v>198</v>
      </c>
      <c r="G799" s="92" t="b">
        <v>1</v>
      </c>
      <c r="H799" s="69" t="b">
        <v>0</v>
      </c>
      <c r="I799" s="93" t="b">
        <v>0</v>
      </c>
      <c r="K799" s="92" t="b">
        <v>1</v>
      </c>
      <c r="L799" s="69" t="b">
        <v>0</v>
      </c>
      <c r="M799" s="93" t="b">
        <v>0</v>
      </c>
      <c r="N799" s="7">
        <v>198</v>
      </c>
      <c r="O799" s="7" t="b">
        <f t="shared" si="160"/>
        <v>1</v>
      </c>
      <c r="P799" s="7" t="b">
        <f t="shared" si="161"/>
        <v>0</v>
      </c>
      <c r="Q799" s="7" t="b">
        <f t="shared" si="162"/>
        <v>0</v>
      </c>
      <c r="S799" s="7" t="b">
        <f t="shared" si="163"/>
        <v>1</v>
      </c>
      <c r="T799" s="7" t="b">
        <f t="shared" si="164"/>
        <v>0</v>
      </c>
      <c r="U799" s="7" t="b">
        <f t="shared" si="165"/>
        <v>0</v>
      </c>
      <c r="W799" s="7">
        <f t="shared" si="156"/>
        <v>798</v>
      </c>
      <c r="X799" s="7">
        <f>'v-t_chart'!C799</f>
        <v>70.900000000000006</v>
      </c>
      <c r="Y799" s="7">
        <f t="shared" si="157"/>
        <v>105</v>
      </c>
      <c r="Z799" s="7">
        <f t="shared" si="158"/>
        <v>110</v>
      </c>
      <c r="AA799" s="7">
        <f t="shared" si="159"/>
        <v>90</v>
      </c>
      <c r="AB799" s="7">
        <f ca="1">calc_gear1!AS802*5+50</f>
        <v>55</v>
      </c>
      <c r="AC799" s="7">
        <f ca="1">IF(AND(calc_gear1!AT802=-1,calc_gear1!Z802=1),calc_gear1!AS802*5+50.5,IF(AND(calc_gear1!Y802=0,AB798-AC798=-0.5),calc_gear1!AS802*5+50.5,calc_gear1!O802*5+50.5))</f>
        <v>50.5</v>
      </c>
    </row>
    <row r="800" spans="1:29">
      <c r="A800" s="7">
        <v>799</v>
      </c>
      <c r="B800" s="7">
        <v>199</v>
      </c>
      <c r="F800" s="7">
        <v>199</v>
      </c>
      <c r="G800" s="92" t="b">
        <v>1</v>
      </c>
      <c r="H800" s="69" t="b">
        <v>0</v>
      </c>
      <c r="I800" s="93" t="b">
        <v>0</v>
      </c>
      <c r="K800" s="92" t="b">
        <v>1</v>
      </c>
      <c r="L800" s="69" t="b">
        <v>0</v>
      </c>
      <c r="M800" s="93" t="b">
        <v>0</v>
      </c>
      <c r="N800" s="7">
        <v>199</v>
      </c>
      <c r="O800" s="7" t="b">
        <f t="shared" si="160"/>
        <v>1</v>
      </c>
      <c r="P800" s="7" t="b">
        <f t="shared" si="161"/>
        <v>0</v>
      </c>
      <c r="Q800" s="7" t="b">
        <f t="shared" si="162"/>
        <v>0</v>
      </c>
      <c r="S800" s="7" t="b">
        <f t="shared" si="163"/>
        <v>1</v>
      </c>
      <c r="T800" s="7" t="b">
        <f t="shared" si="164"/>
        <v>0</v>
      </c>
      <c r="U800" s="7" t="b">
        <f t="shared" si="165"/>
        <v>0</v>
      </c>
      <c r="W800" s="7">
        <f t="shared" si="156"/>
        <v>799</v>
      </c>
      <c r="X800" s="7">
        <f>'v-t_chart'!C800</f>
        <v>72.2</v>
      </c>
      <c r="Y800" s="7">
        <f t="shared" si="157"/>
        <v>105</v>
      </c>
      <c r="Z800" s="7">
        <f t="shared" si="158"/>
        <v>110</v>
      </c>
      <c r="AA800" s="7">
        <f t="shared" si="159"/>
        <v>90</v>
      </c>
      <c r="AB800" s="7">
        <f ca="1">calc_gear1!AS803*5+50</f>
        <v>55</v>
      </c>
      <c r="AC800" s="7">
        <f ca="1">IF(AND(calc_gear1!AT803=-1,calc_gear1!Z803=1),calc_gear1!AS803*5+50.5,IF(AND(calc_gear1!Y803=0,AB799-AC799=-0.5),calc_gear1!AS803*5+50.5,calc_gear1!O803*5+50.5))</f>
        <v>50.5</v>
      </c>
    </row>
    <row r="801" spans="1:29">
      <c r="A801" s="7">
        <v>800</v>
      </c>
      <c r="B801" s="7">
        <v>200</v>
      </c>
      <c r="F801" s="7">
        <v>200</v>
      </c>
      <c r="G801" s="92" t="b">
        <v>0</v>
      </c>
      <c r="H801" s="69" t="b">
        <v>0</v>
      </c>
      <c r="I801" s="93" t="b">
        <v>1</v>
      </c>
      <c r="K801" s="92" t="b">
        <v>0</v>
      </c>
      <c r="L801" s="69" t="b">
        <v>0</v>
      </c>
      <c r="M801" s="93" t="b">
        <v>1</v>
      </c>
      <c r="N801" s="7">
        <v>200</v>
      </c>
      <c r="O801" s="7" t="b">
        <f t="shared" si="160"/>
        <v>0</v>
      </c>
      <c r="P801" s="7" t="b">
        <f t="shared" si="161"/>
        <v>0</v>
      </c>
      <c r="Q801" s="7" t="b">
        <f t="shared" si="162"/>
        <v>1</v>
      </c>
      <c r="S801" s="7" t="b">
        <f t="shared" si="163"/>
        <v>0</v>
      </c>
      <c r="T801" s="7" t="b">
        <f t="shared" si="164"/>
        <v>0</v>
      </c>
      <c r="U801" s="7" t="b">
        <f t="shared" si="165"/>
        <v>1</v>
      </c>
      <c r="W801" s="7">
        <f t="shared" si="156"/>
        <v>800</v>
      </c>
      <c r="X801" s="7">
        <f>'v-t_chart'!C801</f>
        <v>72.8</v>
      </c>
      <c r="Y801" s="7">
        <f t="shared" si="157"/>
        <v>100</v>
      </c>
      <c r="Z801" s="7">
        <f t="shared" si="158"/>
        <v>110</v>
      </c>
      <c r="AA801" s="7">
        <f t="shared" si="159"/>
        <v>95</v>
      </c>
      <c r="AB801" s="7">
        <f ca="1">calc_gear1!AS804*5+50</f>
        <v>55</v>
      </c>
      <c r="AC801" s="7">
        <f ca="1">IF(AND(calc_gear1!AT804=-1,calc_gear1!Z804=1),calc_gear1!AS804*5+50.5,IF(AND(calc_gear1!Y804=0,AB800-AC800=-0.5),calc_gear1!AS804*5+50.5,calc_gear1!O804*5+50.5))</f>
        <v>50.5</v>
      </c>
    </row>
    <row r="802" spans="1:29">
      <c r="A802" s="7">
        <v>801</v>
      </c>
      <c r="B802" s="7">
        <v>201</v>
      </c>
      <c r="F802" s="7">
        <v>201</v>
      </c>
      <c r="G802" s="92" t="b">
        <v>0</v>
      </c>
      <c r="H802" s="69" t="b">
        <v>0</v>
      </c>
      <c r="I802" s="93" t="b">
        <v>1</v>
      </c>
      <c r="K802" s="92" t="b">
        <v>0</v>
      </c>
      <c r="L802" s="69" t="b">
        <v>0</v>
      </c>
      <c r="M802" s="93" t="b">
        <v>1</v>
      </c>
      <c r="N802" s="7">
        <v>201</v>
      </c>
      <c r="O802" s="7" t="b">
        <f t="shared" si="160"/>
        <v>0</v>
      </c>
      <c r="P802" s="7" t="b">
        <f t="shared" si="161"/>
        <v>0</v>
      </c>
      <c r="Q802" s="7" t="b">
        <f t="shared" si="162"/>
        <v>1</v>
      </c>
      <c r="S802" s="7" t="b">
        <f t="shared" si="163"/>
        <v>0</v>
      </c>
      <c r="T802" s="7" t="b">
        <f t="shared" si="164"/>
        <v>0</v>
      </c>
      <c r="U802" s="7" t="b">
        <f t="shared" si="165"/>
        <v>1</v>
      </c>
      <c r="W802" s="7">
        <f t="shared" si="156"/>
        <v>801</v>
      </c>
      <c r="X802" s="7">
        <f>'v-t_chart'!C802</f>
        <v>72.8</v>
      </c>
      <c r="Y802" s="7">
        <f t="shared" si="157"/>
        <v>100</v>
      </c>
      <c r="Z802" s="7">
        <f t="shared" si="158"/>
        <v>110</v>
      </c>
      <c r="AA802" s="7">
        <f t="shared" si="159"/>
        <v>95</v>
      </c>
      <c r="AB802" s="7">
        <f ca="1">calc_gear1!AS805*5+50</f>
        <v>55</v>
      </c>
      <c r="AC802" s="7">
        <f ca="1">IF(AND(calc_gear1!AT805=-1,calc_gear1!Z805=1),calc_gear1!AS805*5+50.5,IF(AND(calc_gear1!Y805=0,AB801-AC801=-0.5),calc_gear1!AS805*5+50.5,calc_gear1!O805*5+50.5))</f>
        <v>50.5</v>
      </c>
    </row>
    <row r="803" spans="1:29">
      <c r="A803" s="7">
        <v>802</v>
      </c>
      <c r="B803" s="7">
        <v>202</v>
      </c>
      <c r="F803" s="7">
        <v>202</v>
      </c>
      <c r="G803" s="92" t="b">
        <v>0</v>
      </c>
      <c r="H803" s="69" t="b">
        <v>0</v>
      </c>
      <c r="I803" s="93" t="b">
        <v>1</v>
      </c>
      <c r="K803" s="92" t="b">
        <v>0</v>
      </c>
      <c r="L803" s="69" t="b">
        <v>0</v>
      </c>
      <c r="M803" s="93" t="b">
        <v>1</v>
      </c>
      <c r="N803" s="7">
        <v>202</v>
      </c>
      <c r="O803" s="7" t="b">
        <f t="shared" si="160"/>
        <v>0</v>
      </c>
      <c r="P803" s="7" t="b">
        <f t="shared" si="161"/>
        <v>0</v>
      </c>
      <c r="Q803" s="7" t="b">
        <f t="shared" si="162"/>
        <v>1</v>
      </c>
      <c r="S803" s="7" t="b">
        <f t="shared" si="163"/>
        <v>0</v>
      </c>
      <c r="T803" s="7" t="b">
        <f t="shared" si="164"/>
        <v>0</v>
      </c>
      <c r="U803" s="7" t="b">
        <f t="shared" si="165"/>
        <v>1</v>
      </c>
      <c r="W803" s="7">
        <f t="shared" si="156"/>
        <v>802</v>
      </c>
      <c r="X803" s="7">
        <f>'v-t_chart'!C803</f>
        <v>71.900000000000006</v>
      </c>
      <c r="Y803" s="7">
        <f t="shared" si="157"/>
        <v>100</v>
      </c>
      <c r="Z803" s="7">
        <f t="shared" si="158"/>
        <v>110</v>
      </c>
      <c r="AA803" s="7">
        <f t="shared" si="159"/>
        <v>95</v>
      </c>
      <c r="AB803" s="7">
        <f ca="1">calc_gear1!AS806*5+50</f>
        <v>55</v>
      </c>
      <c r="AC803" s="7">
        <f ca="1">IF(AND(calc_gear1!AT806=-1,calc_gear1!Z806=1),calc_gear1!AS806*5+50.5,IF(AND(calc_gear1!Y806=0,AB802-AC802=-0.5),calc_gear1!AS806*5+50.5,calc_gear1!O806*5+50.5))</f>
        <v>50.5</v>
      </c>
    </row>
    <row r="804" spans="1:29">
      <c r="A804" s="7">
        <v>803</v>
      </c>
      <c r="B804" s="7">
        <v>203</v>
      </c>
      <c r="F804" s="7">
        <v>203</v>
      </c>
      <c r="G804" s="92" t="b">
        <v>0</v>
      </c>
      <c r="H804" s="69" t="b">
        <v>0</v>
      </c>
      <c r="I804" s="93" t="b">
        <v>1</v>
      </c>
      <c r="K804" s="92" t="b">
        <v>0</v>
      </c>
      <c r="L804" s="69" t="b">
        <v>0</v>
      </c>
      <c r="M804" s="93" t="b">
        <v>1</v>
      </c>
      <c r="N804" s="7">
        <v>203</v>
      </c>
      <c r="O804" s="7" t="b">
        <f t="shared" si="160"/>
        <v>0</v>
      </c>
      <c r="P804" s="7" t="b">
        <f t="shared" si="161"/>
        <v>0</v>
      </c>
      <c r="Q804" s="7" t="b">
        <f t="shared" si="162"/>
        <v>1</v>
      </c>
      <c r="S804" s="7" t="b">
        <f t="shared" si="163"/>
        <v>0</v>
      </c>
      <c r="T804" s="7" t="b">
        <f t="shared" si="164"/>
        <v>0</v>
      </c>
      <c r="U804" s="7" t="b">
        <f t="shared" si="165"/>
        <v>1</v>
      </c>
      <c r="W804" s="7">
        <f t="shared" si="156"/>
        <v>803</v>
      </c>
      <c r="X804" s="7">
        <f>'v-t_chart'!C804</f>
        <v>70.5</v>
      </c>
      <c r="Y804" s="7">
        <f t="shared" si="157"/>
        <v>100</v>
      </c>
      <c r="Z804" s="7">
        <f t="shared" si="158"/>
        <v>110</v>
      </c>
      <c r="AA804" s="7">
        <f t="shared" si="159"/>
        <v>95</v>
      </c>
      <c r="AB804" s="7">
        <f ca="1">calc_gear1!AS807*5+50</f>
        <v>55</v>
      </c>
      <c r="AC804" s="7">
        <f ca="1">IF(AND(calc_gear1!AT807=-1,calc_gear1!Z807=1),calc_gear1!AS807*5+50.5,IF(AND(calc_gear1!Y807=0,AB803-AC803=-0.5),calc_gear1!AS807*5+50.5,calc_gear1!O807*5+50.5))</f>
        <v>50.5</v>
      </c>
    </row>
    <row r="805" spans="1:29">
      <c r="A805" s="7">
        <v>804</v>
      </c>
      <c r="B805" s="7">
        <v>204</v>
      </c>
      <c r="F805" s="7">
        <v>204</v>
      </c>
      <c r="G805" s="92" t="b">
        <v>0</v>
      </c>
      <c r="H805" s="69" t="b">
        <v>0</v>
      </c>
      <c r="I805" s="93" t="b">
        <v>1</v>
      </c>
      <c r="K805" s="92" t="b">
        <v>0</v>
      </c>
      <c r="L805" s="69" t="b">
        <v>0</v>
      </c>
      <c r="M805" s="93" t="b">
        <v>1</v>
      </c>
      <c r="N805" s="7">
        <v>204</v>
      </c>
      <c r="O805" s="7" t="b">
        <f t="shared" si="160"/>
        <v>0</v>
      </c>
      <c r="P805" s="7" t="b">
        <f t="shared" si="161"/>
        <v>0</v>
      </c>
      <c r="Q805" s="7" t="b">
        <f t="shared" si="162"/>
        <v>1</v>
      </c>
      <c r="S805" s="7" t="b">
        <f t="shared" si="163"/>
        <v>0</v>
      </c>
      <c r="T805" s="7" t="b">
        <f t="shared" si="164"/>
        <v>0</v>
      </c>
      <c r="U805" s="7" t="b">
        <f t="shared" si="165"/>
        <v>1</v>
      </c>
      <c r="W805" s="7">
        <f t="shared" si="156"/>
        <v>804</v>
      </c>
      <c r="X805" s="7">
        <f>'v-t_chart'!C805</f>
        <v>68.8</v>
      </c>
      <c r="Y805" s="7">
        <f t="shared" si="157"/>
        <v>100</v>
      </c>
      <c r="Z805" s="7">
        <f t="shared" si="158"/>
        <v>110</v>
      </c>
      <c r="AA805" s="7">
        <f t="shared" si="159"/>
        <v>95</v>
      </c>
      <c r="AB805" s="7">
        <f ca="1">calc_gear1!AS808*5+50</f>
        <v>55</v>
      </c>
      <c r="AC805" s="7">
        <f ca="1">IF(AND(calc_gear1!AT808=-1,calc_gear1!Z808=1),calc_gear1!AS808*5+50.5,IF(AND(calc_gear1!Y808=0,AB804-AC804=-0.5),calc_gear1!AS808*5+50.5,calc_gear1!O808*5+50.5))</f>
        <v>50.5</v>
      </c>
    </row>
    <row r="806" spans="1:29">
      <c r="A806" s="7">
        <v>805</v>
      </c>
      <c r="B806" s="7">
        <v>205</v>
      </c>
      <c r="F806" s="7">
        <v>205</v>
      </c>
      <c r="G806" s="92" t="b">
        <v>0</v>
      </c>
      <c r="H806" s="69" t="b">
        <v>0</v>
      </c>
      <c r="I806" s="93" t="b">
        <v>1</v>
      </c>
      <c r="K806" s="92" t="b">
        <v>0</v>
      </c>
      <c r="L806" s="69" t="b">
        <v>0</v>
      </c>
      <c r="M806" s="93" t="b">
        <v>1</v>
      </c>
      <c r="N806" s="7">
        <v>205</v>
      </c>
      <c r="O806" s="7" t="b">
        <f t="shared" si="160"/>
        <v>0</v>
      </c>
      <c r="P806" s="7" t="b">
        <f t="shared" si="161"/>
        <v>0</v>
      </c>
      <c r="Q806" s="7" t="b">
        <f t="shared" si="162"/>
        <v>1</v>
      </c>
      <c r="S806" s="7" t="b">
        <f t="shared" si="163"/>
        <v>0</v>
      </c>
      <c r="T806" s="7" t="b">
        <f t="shared" si="164"/>
        <v>0</v>
      </c>
      <c r="U806" s="7" t="b">
        <f t="shared" si="165"/>
        <v>1</v>
      </c>
      <c r="W806" s="7">
        <f t="shared" si="156"/>
        <v>805</v>
      </c>
      <c r="X806" s="7">
        <f>'v-t_chart'!C806</f>
        <v>67.099999999999994</v>
      </c>
      <c r="Y806" s="7">
        <f t="shared" si="157"/>
        <v>100</v>
      </c>
      <c r="Z806" s="7">
        <f t="shared" si="158"/>
        <v>110</v>
      </c>
      <c r="AA806" s="7">
        <f t="shared" si="159"/>
        <v>95</v>
      </c>
      <c r="AB806" s="7">
        <f ca="1">calc_gear1!AS809*5+50</f>
        <v>55</v>
      </c>
      <c r="AC806" s="7">
        <f ca="1">IF(AND(calc_gear1!AT809=-1,calc_gear1!Z809=1),calc_gear1!AS809*5+50.5,IF(AND(calc_gear1!Y809=0,AB805-AC805=-0.5),calc_gear1!AS809*5+50.5,calc_gear1!O809*5+50.5))</f>
        <v>50.5</v>
      </c>
    </row>
    <row r="807" spans="1:29">
      <c r="A807" s="7">
        <v>806</v>
      </c>
      <c r="B807" s="7">
        <v>206</v>
      </c>
      <c r="F807" s="7">
        <v>206</v>
      </c>
      <c r="G807" s="92" t="b">
        <v>0</v>
      </c>
      <c r="H807" s="69" t="b">
        <v>0</v>
      </c>
      <c r="I807" s="93" t="b">
        <v>1</v>
      </c>
      <c r="K807" s="92" t="b">
        <v>0</v>
      </c>
      <c r="L807" s="69" t="b">
        <v>0</v>
      </c>
      <c r="M807" s="93" t="b">
        <v>1</v>
      </c>
      <c r="N807" s="7">
        <v>206</v>
      </c>
      <c r="O807" s="7" t="b">
        <f t="shared" si="160"/>
        <v>0</v>
      </c>
      <c r="P807" s="7" t="b">
        <f t="shared" si="161"/>
        <v>0</v>
      </c>
      <c r="Q807" s="7" t="b">
        <f t="shared" si="162"/>
        <v>1</v>
      </c>
      <c r="S807" s="7" t="b">
        <f t="shared" si="163"/>
        <v>0</v>
      </c>
      <c r="T807" s="7" t="b">
        <f t="shared" si="164"/>
        <v>0</v>
      </c>
      <c r="U807" s="7" t="b">
        <f t="shared" si="165"/>
        <v>1</v>
      </c>
      <c r="W807" s="7">
        <f t="shared" si="156"/>
        <v>806</v>
      </c>
      <c r="X807" s="7">
        <f>'v-t_chart'!C807</f>
        <v>65.400000000000006</v>
      </c>
      <c r="Y807" s="7">
        <f t="shared" si="157"/>
        <v>100</v>
      </c>
      <c r="Z807" s="7">
        <f t="shared" si="158"/>
        <v>110</v>
      </c>
      <c r="AA807" s="7">
        <f t="shared" si="159"/>
        <v>95</v>
      </c>
      <c r="AB807" s="7">
        <f ca="1">calc_gear1!AS810*5+50</f>
        <v>55</v>
      </c>
      <c r="AC807" s="7">
        <f ca="1">IF(AND(calc_gear1!AT810=-1,calc_gear1!Z810=1),calc_gear1!AS810*5+50.5,IF(AND(calc_gear1!Y810=0,AB806-AC806=-0.5),calc_gear1!AS810*5+50.5,calc_gear1!O810*5+50.5))</f>
        <v>50.5</v>
      </c>
    </row>
    <row r="808" spans="1:29">
      <c r="A808" s="7">
        <v>807</v>
      </c>
      <c r="B808" s="7">
        <v>207</v>
      </c>
      <c r="F808" s="7">
        <v>207</v>
      </c>
      <c r="G808" s="92" t="b">
        <v>0</v>
      </c>
      <c r="H808" s="69" t="b">
        <v>0</v>
      </c>
      <c r="I808" s="93" t="b">
        <v>1</v>
      </c>
      <c r="K808" s="92" t="b">
        <v>0</v>
      </c>
      <c r="L808" s="69" t="b">
        <v>0</v>
      </c>
      <c r="M808" s="93" t="b">
        <v>1</v>
      </c>
      <c r="N808" s="7">
        <v>207</v>
      </c>
      <c r="O808" s="7" t="b">
        <f t="shared" si="160"/>
        <v>0</v>
      </c>
      <c r="P808" s="7" t="b">
        <f t="shared" si="161"/>
        <v>0</v>
      </c>
      <c r="Q808" s="7" t="b">
        <f t="shared" si="162"/>
        <v>1</v>
      </c>
      <c r="S808" s="7" t="b">
        <f t="shared" si="163"/>
        <v>0</v>
      </c>
      <c r="T808" s="7" t="b">
        <f t="shared" si="164"/>
        <v>0</v>
      </c>
      <c r="U808" s="7" t="b">
        <f t="shared" si="165"/>
        <v>1</v>
      </c>
      <c r="W808" s="7">
        <f t="shared" si="156"/>
        <v>807</v>
      </c>
      <c r="X808" s="7">
        <f>'v-t_chart'!C808</f>
        <v>63.9</v>
      </c>
      <c r="Y808" s="7">
        <f t="shared" si="157"/>
        <v>100</v>
      </c>
      <c r="Z808" s="7">
        <f t="shared" si="158"/>
        <v>110</v>
      </c>
      <c r="AA808" s="7">
        <f t="shared" si="159"/>
        <v>95</v>
      </c>
      <c r="AB808" s="7">
        <f ca="1">calc_gear1!AS811*5+50</f>
        <v>55</v>
      </c>
      <c r="AC808" s="7">
        <f ca="1">IF(AND(calc_gear1!AT811=-1,calc_gear1!Z811=1),calc_gear1!AS811*5+50.5,IF(AND(calc_gear1!Y811=0,AB807-AC807=-0.5),calc_gear1!AS811*5+50.5,calc_gear1!O811*5+50.5))</f>
        <v>50.5</v>
      </c>
    </row>
    <row r="809" spans="1:29">
      <c r="A809" s="7">
        <v>808</v>
      </c>
      <c r="B809" s="7">
        <v>208</v>
      </c>
      <c r="F809" s="7">
        <v>208</v>
      </c>
      <c r="G809" s="92" t="b">
        <v>0</v>
      </c>
      <c r="H809" s="69" t="b">
        <v>0</v>
      </c>
      <c r="I809" s="93" t="b">
        <v>1</v>
      </c>
      <c r="K809" s="92" t="b">
        <v>0</v>
      </c>
      <c r="L809" s="69" t="b">
        <v>0</v>
      </c>
      <c r="M809" s="93" t="b">
        <v>1</v>
      </c>
      <c r="N809" s="7">
        <v>208</v>
      </c>
      <c r="O809" s="7" t="b">
        <f t="shared" si="160"/>
        <v>0</v>
      </c>
      <c r="P809" s="7" t="b">
        <f t="shared" si="161"/>
        <v>0</v>
      </c>
      <c r="Q809" s="7" t="b">
        <f t="shared" si="162"/>
        <v>1</v>
      </c>
      <c r="S809" s="7" t="b">
        <f t="shared" si="163"/>
        <v>0</v>
      </c>
      <c r="T809" s="7" t="b">
        <f t="shared" si="164"/>
        <v>0</v>
      </c>
      <c r="U809" s="7" t="b">
        <f t="shared" si="165"/>
        <v>1</v>
      </c>
      <c r="W809" s="7">
        <f t="shared" si="156"/>
        <v>808</v>
      </c>
      <c r="X809" s="7">
        <f>'v-t_chart'!C809</f>
        <v>62.8</v>
      </c>
      <c r="Y809" s="7">
        <f t="shared" si="157"/>
        <v>100</v>
      </c>
      <c r="Z809" s="7">
        <f t="shared" si="158"/>
        <v>110</v>
      </c>
      <c r="AA809" s="7">
        <f t="shared" si="159"/>
        <v>95</v>
      </c>
      <c r="AB809" s="7">
        <f ca="1">calc_gear1!AS812*5+50</f>
        <v>55</v>
      </c>
      <c r="AC809" s="7">
        <f ca="1">IF(AND(calc_gear1!AT812=-1,calc_gear1!Z812=1),calc_gear1!AS812*5+50.5,IF(AND(calc_gear1!Y812=0,AB808-AC808=-0.5),calc_gear1!AS812*5+50.5,calc_gear1!O812*5+50.5))</f>
        <v>50.5</v>
      </c>
    </row>
    <row r="810" spans="1:29">
      <c r="A810" s="7">
        <v>809</v>
      </c>
      <c r="B810" s="7">
        <v>209</v>
      </c>
      <c r="F810" s="7">
        <v>209</v>
      </c>
      <c r="G810" s="92" t="b">
        <v>0</v>
      </c>
      <c r="H810" s="69" t="b">
        <v>0</v>
      </c>
      <c r="I810" s="93" t="b">
        <v>1</v>
      </c>
      <c r="K810" s="92" t="b">
        <v>0</v>
      </c>
      <c r="L810" s="69" t="b">
        <v>0</v>
      </c>
      <c r="M810" s="93" t="b">
        <v>1</v>
      </c>
      <c r="N810" s="7">
        <v>209</v>
      </c>
      <c r="O810" s="7" t="b">
        <f t="shared" si="160"/>
        <v>0</v>
      </c>
      <c r="P810" s="7" t="b">
        <f t="shared" si="161"/>
        <v>0</v>
      </c>
      <c r="Q810" s="7" t="b">
        <f t="shared" si="162"/>
        <v>1</v>
      </c>
      <c r="S810" s="7" t="b">
        <f t="shared" si="163"/>
        <v>0</v>
      </c>
      <c r="T810" s="7" t="b">
        <f t="shared" si="164"/>
        <v>0</v>
      </c>
      <c r="U810" s="7" t="b">
        <f t="shared" si="165"/>
        <v>1</v>
      </c>
      <c r="W810" s="7">
        <f t="shared" si="156"/>
        <v>809</v>
      </c>
      <c r="X810" s="7">
        <f>'v-t_chart'!C810</f>
        <v>61.8</v>
      </c>
      <c r="Y810" s="7">
        <f t="shared" si="157"/>
        <v>100</v>
      </c>
      <c r="Z810" s="7">
        <f t="shared" si="158"/>
        <v>110</v>
      </c>
      <c r="AA810" s="7">
        <f t="shared" si="159"/>
        <v>95</v>
      </c>
      <c r="AB810" s="7">
        <f ca="1">calc_gear1!AS813*5+50</f>
        <v>55</v>
      </c>
      <c r="AC810" s="7">
        <f ca="1">IF(AND(calc_gear1!AT813=-1,calc_gear1!Z813=1),calc_gear1!AS813*5+50.5,IF(AND(calc_gear1!Y813=0,AB809-AC809=-0.5),calc_gear1!AS813*5+50.5,calc_gear1!O813*5+50.5))</f>
        <v>50.5</v>
      </c>
    </row>
    <row r="811" spans="1:29">
      <c r="A811" s="7">
        <v>810</v>
      </c>
      <c r="B811" s="7">
        <v>210</v>
      </c>
      <c r="F811" s="7">
        <v>210</v>
      </c>
      <c r="G811" s="92" t="b">
        <v>0</v>
      </c>
      <c r="H811" s="69" t="b">
        <v>0</v>
      </c>
      <c r="I811" s="93" t="b">
        <v>1</v>
      </c>
      <c r="K811" s="92" t="b">
        <v>0</v>
      </c>
      <c r="L811" s="69" t="b">
        <v>0</v>
      </c>
      <c r="M811" s="93" t="b">
        <v>1</v>
      </c>
      <c r="N811" s="7">
        <v>210</v>
      </c>
      <c r="O811" s="7" t="b">
        <f t="shared" si="160"/>
        <v>0</v>
      </c>
      <c r="P811" s="7" t="b">
        <f t="shared" si="161"/>
        <v>0</v>
      </c>
      <c r="Q811" s="7" t="b">
        <f t="shared" si="162"/>
        <v>1</v>
      </c>
      <c r="S811" s="7" t="b">
        <f t="shared" si="163"/>
        <v>0</v>
      </c>
      <c r="T811" s="7" t="b">
        <f t="shared" si="164"/>
        <v>0</v>
      </c>
      <c r="U811" s="7" t="b">
        <f t="shared" si="165"/>
        <v>1</v>
      </c>
      <c r="W811" s="7">
        <f t="shared" si="156"/>
        <v>810</v>
      </c>
      <c r="X811" s="7">
        <f>'v-t_chart'!C811</f>
        <v>61</v>
      </c>
      <c r="Y811" s="7">
        <f t="shared" si="157"/>
        <v>100</v>
      </c>
      <c r="Z811" s="7">
        <f t="shared" si="158"/>
        <v>110</v>
      </c>
      <c r="AA811" s="7">
        <f t="shared" si="159"/>
        <v>95</v>
      </c>
      <c r="AB811" s="7">
        <f ca="1">calc_gear1!AS814*5+50</f>
        <v>55</v>
      </c>
      <c r="AC811" s="7">
        <f ca="1">IF(AND(calc_gear1!AT814=-1,calc_gear1!Z814=1),calc_gear1!AS814*5+50.5,IF(AND(calc_gear1!Y814=0,AB810-AC810=-0.5),calc_gear1!AS814*5+50.5,calc_gear1!O814*5+50.5))</f>
        <v>50.5</v>
      </c>
    </row>
    <row r="812" spans="1:29">
      <c r="A812" s="7">
        <v>811</v>
      </c>
      <c r="B812" s="7">
        <v>211</v>
      </c>
      <c r="F812" s="7">
        <v>211</v>
      </c>
      <c r="G812" s="92" t="b">
        <v>0</v>
      </c>
      <c r="H812" s="69" t="b">
        <v>0</v>
      </c>
      <c r="I812" s="93" t="b">
        <v>1</v>
      </c>
      <c r="K812" s="92" t="b">
        <v>0</v>
      </c>
      <c r="L812" s="69" t="b">
        <v>0</v>
      </c>
      <c r="M812" s="93" t="b">
        <v>1</v>
      </c>
      <c r="N812" s="7">
        <v>211</v>
      </c>
      <c r="O812" s="7" t="b">
        <f t="shared" si="160"/>
        <v>0</v>
      </c>
      <c r="P812" s="7" t="b">
        <f t="shared" si="161"/>
        <v>0</v>
      </c>
      <c r="Q812" s="7" t="b">
        <f t="shared" si="162"/>
        <v>1</v>
      </c>
      <c r="S812" s="7" t="b">
        <f t="shared" si="163"/>
        <v>0</v>
      </c>
      <c r="T812" s="7" t="b">
        <f t="shared" si="164"/>
        <v>0</v>
      </c>
      <c r="U812" s="7" t="b">
        <f t="shared" si="165"/>
        <v>1</v>
      </c>
      <c r="W812" s="7">
        <f t="shared" si="156"/>
        <v>811</v>
      </c>
      <c r="X812" s="7">
        <f>'v-t_chart'!C812</f>
        <v>60.4</v>
      </c>
      <c r="Y812" s="7">
        <f t="shared" si="157"/>
        <v>100</v>
      </c>
      <c r="Z812" s="7">
        <f t="shared" si="158"/>
        <v>110</v>
      </c>
      <c r="AA812" s="7">
        <f t="shared" si="159"/>
        <v>95</v>
      </c>
      <c r="AB812" s="7">
        <f ca="1">calc_gear1!AS815*5+50</f>
        <v>55</v>
      </c>
      <c r="AC812" s="7">
        <f ca="1">IF(AND(calc_gear1!AT815=-1,calc_gear1!Z815=1),calc_gear1!AS815*5+50.5,IF(AND(calc_gear1!Y815=0,AB811-AC811=-0.5),calc_gear1!AS815*5+50.5,calc_gear1!O815*5+50.5))</f>
        <v>50.5</v>
      </c>
    </row>
    <row r="813" spans="1:29">
      <c r="A813" s="7">
        <v>812</v>
      </c>
      <c r="B813" s="7">
        <v>212</v>
      </c>
      <c r="F813" s="7">
        <v>212</v>
      </c>
      <c r="G813" s="92" t="b">
        <v>1</v>
      </c>
      <c r="H813" s="69" t="b">
        <v>0</v>
      </c>
      <c r="I813" s="93" t="b">
        <v>0</v>
      </c>
      <c r="K813" s="92" t="b">
        <v>0</v>
      </c>
      <c r="L813" s="69" t="b">
        <v>0</v>
      </c>
      <c r="M813" s="93" t="b">
        <v>1</v>
      </c>
      <c r="N813" s="7">
        <v>212</v>
      </c>
      <c r="O813" s="7" t="b">
        <f t="shared" si="160"/>
        <v>0</v>
      </c>
      <c r="P813" s="7" t="b">
        <f t="shared" si="161"/>
        <v>0</v>
      </c>
      <c r="Q813" s="7" t="b">
        <f t="shared" si="162"/>
        <v>1</v>
      </c>
      <c r="S813" s="7" t="b">
        <f t="shared" si="163"/>
        <v>0</v>
      </c>
      <c r="T813" s="7" t="b">
        <f t="shared" si="164"/>
        <v>0</v>
      </c>
      <c r="U813" s="7" t="b">
        <f t="shared" si="165"/>
        <v>1</v>
      </c>
      <c r="W813" s="7">
        <f t="shared" si="156"/>
        <v>812</v>
      </c>
      <c r="X813" s="7">
        <f>'v-t_chart'!C813</f>
        <v>60</v>
      </c>
      <c r="Y813" s="7">
        <f t="shared" si="157"/>
        <v>100</v>
      </c>
      <c r="Z813" s="7">
        <f t="shared" si="158"/>
        <v>110</v>
      </c>
      <c r="AA813" s="7">
        <f t="shared" si="159"/>
        <v>95</v>
      </c>
      <c r="AB813" s="7">
        <f ca="1">calc_gear1!AS816*5+50</f>
        <v>55</v>
      </c>
      <c r="AC813" s="7">
        <f ca="1">IF(AND(calc_gear1!AT816=-1,calc_gear1!Z816=1),calc_gear1!AS816*5+50.5,IF(AND(calc_gear1!Y816=0,AB812-AC812=-0.5),calc_gear1!AS816*5+50.5,calc_gear1!O816*5+50.5))</f>
        <v>50.5</v>
      </c>
    </row>
    <row r="814" spans="1:29">
      <c r="A814" s="7">
        <v>813</v>
      </c>
      <c r="B814" s="7">
        <v>213</v>
      </c>
      <c r="F814" s="7">
        <v>213</v>
      </c>
      <c r="G814" s="92" t="b">
        <v>1</v>
      </c>
      <c r="H814" s="69" t="b">
        <v>0</v>
      </c>
      <c r="I814" s="93" t="b">
        <v>0</v>
      </c>
      <c r="K814" s="92" t="b">
        <v>0</v>
      </c>
      <c r="L814" s="69" t="b">
        <v>1</v>
      </c>
      <c r="M814" s="93" t="b">
        <v>0</v>
      </c>
      <c r="N814" s="7">
        <v>213</v>
      </c>
      <c r="O814" s="7" t="b">
        <f t="shared" si="160"/>
        <v>0</v>
      </c>
      <c r="P814" s="7" t="b">
        <f t="shared" si="161"/>
        <v>1</v>
      </c>
      <c r="Q814" s="7" t="b">
        <f t="shared" si="162"/>
        <v>0</v>
      </c>
      <c r="S814" s="7" t="b">
        <f t="shared" si="163"/>
        <v>0</v>
      </c>
      <c r="T814" s="7" t="b">
        <f t="shared" si="164"/>
        <v>1</v>
      </c>
      <c r="U814" s="7" t="b">
        <f t="shared" si="165"/>
        <v>0</v>
      </c>
      <c r="W814" s="7">
        <f t="shared" si="156"/>
        <v>813</v>
      </c>
      <c r="X814" s="7">
        <f>'v-t_chart'!C814</f>
        <v>60.2</v>
      </c>
      <c r="Y814" s="7">
        <f t="shared" si="157"/>
        <v>100</v>
      </c>
      <c r="Z814" s="7">
        <f t="shared" si="158"/>
        <v>115</v>
      </c>
      <c r="AA814" s="7">
        <f t="shared" si="159"/>
        <v>90</v>
      </c>
      <c r="AB814" s="7">
        <f ca="1">calc_gear1!AS817*5+50</f>
        <v>55</v>
      </c>
      <c r="AC814" s="7">
        <f ca="1">IF(AND(calc_gear1!AT817=-1,calc_gear1!Z817=1),calc_gear1!AS817*5+50.5,IF(AND(calc_gear1!Y817=0,AB813-AC813=-0.5),calc_gear1!AS817*5+50.5,calc_gear1!O817*5+50.5))</f>
        <v>50.5</v>
      </c>
    </row>
    <row r="815" spans="1:29">
      <c r="A815" s="7">
        <v>814</v>
      </c>
      <c r="B815" s="7">
        <v>214</v>
      </c>
      <c r="F815" s="7">
        <v>214</v>
      </c>
      <c r="G815" s="92" t="b">
        <v>1</v>
      </c>
      <c r="H815" s="69" t="b">
        <v>0</v>
      </c>
      <c r="I815" s="93" t="b">
        <v>0</v>
      </c>
      <c r="K815" s="92" t="b">
        <v>0</v>
      </c>
      <c r="L815" s="69" t="b">
        <v>1</v>
      </c>
      <c r="M815" s="93" t="b">
        <v>0</v>
      </c>
      <c r="N815" s="7">
        <v>214</v>
      </c>
      <c r="O815" s="7" t="b">
        <f t="shared" si="160"/>
        <v>0</v>
      </c>
      <c r="P815" s="7" t="b">
        <f t="shared" si="161"/>
        <v>1</v>
      </c>
      <c r="Q815" s="7" t="b">
        <f t="shared" si="162"/>
        <v>0</v>
      </c>
      <c r="S815" s="7" t="b">
        <f t="shared" si="163"/>
        <v>0</v>
      </c>
      <c r="T815" s="7" t="b">
        <f t="shared" si="164"/>
        <v>1</v>
      </c>
      <c r="U815" s="7" t="b">
        <f t="shared" si="165"/>
        <v>0</v>
      </c>
      <c r="W815" s="7">
        <f t="shared" si="156"/>
        <v>814</v>
      </c>
      <c r="X815" s="7">
        <f>'v-t_chart'!C815</f>
        <v>61.4</v>
      </c>
      <c r="Y815" s="7">
        <f t="shared" si="157"/>
        <v>100</v>
      </c>
      <c r="Z815" s="7">
        <f t="shared" si="158"/>
        <v>115</v>
      </c>
      <c r="AA815" s="7">
        <f t="shared" si="159"/>
        <v>90</v>
      </c>
      <c r="AB815" s="7">
        <f ca="1">calc_gear1!AS818*5+50</f>
        <v>55</v>
      </c>
      <c r="AC815" s="7">
        <f ca="1">IF(AND(calc_gear1!AT818=-1,calc_gear1!Z818=1),calc_gear1!AS818*5+50.5,IF(AND(calc_gear1!Y818=0,AB814-AC814=-0.5),calc_gear1!AS818*5+50.5,calc_gear1!O818*5+50.5))</f>
        <v>50.5</v>
      </c>
    </row>
    <row r="816" spans="1:29">
      <c r="A816" s="7">
        <v>815</v>
      </c>
      <c r="B816" s="7">
        <v>215</v>
      </c>
      <c r="F816" s="7">
        <v>215</v>
      </c>
      <c r="G816" s="92" t="b">
        <v>1</v>
      </c>
      <c r="H816" s="69" t="b">
        <v>0</v>
      </c>
      <c r="I816" s="93" t="b">
        <v>0</v>
      </c>
      <c r="K816" s="92" t="b">
        <v>0</v>
      </c>
      <c r="L816" s="69" t="b">
        <v>1</v>
      </c>
      <c r="M816" s="93" t="b">
        <v>0</v>
      </c>
      <c r="N816" s="7">
        <v>215</v>
      </c>
      <c r="O816" s="7" t="b">
        <f t="shared" si="160"/>
        <v>0</v>
      </c>
      <c r="P816" s="7" t="b">
        <f t="shared" si="161"/>
        <v>1</v>
      </c>
      <c r="Q816" s="7" t="b">
        <f t="shared" si="162"/>
        <v>0</v>
      </c>
      <c r="S816" s="7" t="b">
        <f t="shared" si="163"/>
        <v>0</v>
      </c>
      <c r="T816" s="7" t="b">
        <f t="shared" si="164"/>
        <v>1</v>
      </c>
      <c r="U816" s="7" t="b">
        <f t="shared" si="165"/>
        <v>0</v>
      </c>
      <c r="W816" s="7">
        <f t="shared" si="156"/>
        <v>815</v>
      </c>
      <c r="X816" s="7">
        <f>'v-t_chart'!C816</f>
        <v>63.3</v>
      </c>
      <c r="Y816" s="7">
        <f t="shared" si="157"/>
        <v>100</v>
      </c>
      <c r="Z816" s="7">
        <f t="shared" si="158"/>
        <v>115</v>
      </c>
      <c r="AA816" s="7">
        <f t="shared" si="159"/>
        <v>90</v>
      </c>
      <c r="AB816" s="7">
        <f ca="1">calc_gear1!AS819*5+50</f>
        <v>55</v>
      </c>
      <c r="AC816" s="7">
        <f ca="1">IF(AND(calc_gear1!AT819=-1,calc_gear1!Z819=1),calc_gear1!AS819*5+50.5,IF(AND(calc_gear1!Y819=0,AB815-AC815=-0.5),calc_gear1!AS819*5+50.5,calc_gear1!O819*5+50.5))</f>
        <v>50.5</v>
      </c>
    </row>
    <row r="817" spans="1:29">
      <c r="A817" s="7">
        <v>816</v>
      </c>
      <c r="B817" s="7">
        <v>216</v>
      </c>
      <c r="F817" s="7">
        <v>216</v>
      </c>
      <c r="G817" s="92" t="b">
        <v>1</v>
      </c>
      <c r="H817" s="69" t="b">
        <v>0</v>
      </c>
      <c r="I817" s="93" t="b">
        <v>0</v>
      </c>
      <c r="K817" s="92" t="b">
        <v>0</v>
      </c>
      <c r="L817" s="69" t="b">
        <v>1</v>
      </c>
      <c r="M817" s="93" t="b">
        <v>0</v>
      </c>
      <c r="N817" s="7">
        <v>216</v>
      </c>
      <c r="O817" s="7" t="b">
        <f t="shared" si="160"/>
        <v>0</v>
      </c>
      <c r="P817" s="7" t="b">
        <f t="shared" si="161"/>
        <v>1</v>
      </c>
      <c r="Q817" s="7" t="b">
        <f t="shared" si="162"/>
        <v>0</v>
      </c>
      <c r="S817" s="7" t="b">
        <f t="shared" si="163"/>
        <v>0</v>
      </c>
      <c r="T817" s="7" t="b">
        <f t="shared" si="164"/>
        <v>1</v>
      </c>
      <c r="U817" s="7" t="b">
        <f t="shared" si="165"/>
        <v>0</v>
      </c>
      <c r="W817" s="7">
        <f t="shared" si="156"/>
        <v>816</v>
      </c>
      <c r="X817" s="7">
        <f>'v-t_chart'!C817</f>
        <v>65.5</v>
      </c>
      <c r="Y817" s="7">
        <f t="shared" si="157"/>
        <v>100</v>
      </c>
      <c r="Z817" s="7">
        <f t="shared" si="158"/>
        <v>115</v>
      </c>
      <c r="AA817" s="7">
        <f t="shared" si="159"/>
        <v>90</v>
      </c>
      <c r="AB817" s="7">
        <f ca="1">calc_gear1!AS820*5+50</f>
        <v>55</v>
      </c>
      <c r="AC817" s="7">
        <f ca="1">IF(AND(calc_gear1!AT820=-1,calc_gear1!Z820=1),calc_gear1!AS820*5+50.5,IF(AND(calc_gear1!Y820=0,AB816-AC816=-0.5),calc_gear1!AS820*5+50.5,calc_gear1!O820*5+50.5))</f>
        <v>50.5</v>
      </c>
    </row>
    <row r="818" spans="1:29">
      <c r="A818" s="7">
        <v>817</v>
      </c>
      <c r="B818" s="7">
        <v>217</v>
      </c>
      <c r="F818" s="7">
        <v>217</v>
      </c>
      <c r="G818" s="92" t="b">
        <v>1</v>
      </c>
      <c r="H818" s="69" t="b">
        <v>0</v>
      </c>
      <c r="I818" s="93" t="b">
        <v>0</v>
      </c>
      <c r="K818" s="92" t="b">
        <v>0</v>
      </c>
      <c r="L818" s="69" t="b">
        <v>1</v>
      </c>
      <c r="M818" s="93" t="b">
        <v>0</v>
      </c>
      <c r="N818" s="7">
        <v>217</v>
      </c>
      <c r="O818" s="7" t="b">
        <f t="shared" si="160"/>
        <v>0</v>
      </c>
      <c r="P818" s="7" t="b">
        <f t="shared" si="161"/>
        <v>1</v>
      </c>
      <c r="Q818" s="7" t="b">
        <f t="shared" si="162"/>
        <v>0</v>
      </c>
      <c r="S818" s="7" t="b">
        <f t="shared" si="163"/>
        <v>0</v>
      </c>
      <c r="T818" s="7" t="b">
        <f t="shared" si="164"/>
        <v>1</v>
      </c>
      <c r="U818" s="7" t="b">
        <f t="shared" si="165"/>
        <v>0</v>
      </c>
      <c r="W818" s="7">
        <f t="shared" si="156"/>
        <v>817</v>
      </c>
      <c r="X818" s="7">
        <f>'v-t_chart'!C818</f>
        <v>67.400000000000006</v>
      </c>
      <c r="Y818" s="7">
        <f t="shared" si="157"/>
        <v>100</v>
      </c>
      <c r="Z818" s="7">
        <f t="shared" si="158"/>
        <v>115</v>
      </c>
      <c r="AA818" s="7">
        <f t="shared" si="159"/>
        <v>90</v>
      </c>
      <c r="AB818" s="7">
        <f ca="1">calc_gear1!AS821*5+50</f>
        <v>55</v>
      </c>
      <c r="AC818" s="7">
        <f ca="1">IF(AND(calc_gear1!AT821=-1,calc_gear1!Z821=1),calc_gear1!AS821*5+50.5,IF(AND(calc_gear1!Y821=0,AB817-AC817=-0.5),calc_gear1!AS821*5+50.5,calc_gear1!O821*5+50.5))</f>
        <v>50.5</v>
      </c>
    </row>
    <row r="819" spans="1:29">
      <c r="A819" s="7">
        <v>818</v>
      </c>
      <c r="B819" s="7">
        <v>218</v>
      </c>
      <c r="F819" s="7">
        <v>218</v>
      </c>
      <c r="G819" s="92" t="b">
        <v>1</v>
      </c>
      <c r="H819" s="69" t="b">
        <v>0</v>
      </c>
      <c r="I819" s="93" t="b">
        <v>0</v>
      </c>
      <c r="K819" s="92" t="b">
        <v>0</v>
      </c>
      <c r="L819" s="69" t="b">
        <v>1</v>
      </c>
      <c r="M819" s="93" t="b">
        <v>0</v>
      </c>
      <c r="N819" s="7">
        <v>218</v>
      </c>
      <c r="O819" s="7" t="b">
        <f t="shared" si="160"/>
        <v>0</v>
      </c>
      <c r="P819" s="7" t="b">
        <f t="shared" si="161"/>
        <v>1</v>
      </c>
      <c r="Q819" s="7" t="b">
        <f t="shared" si="162"/>
        <v>0</v>
      </c>
      <c r="S819" s="7" t="b">
        <f t="shared" si="163"/>
        <v>0</v>
      </c>
      <c r="T819" s="7" t="b">
        <f t="shared" si="164"/>
        <v>1</v>
      </c>
      <c r="U819" s="7" t="b">
        <f t="shared" si="165"/>
        <v>0</v>
      </c>
      <c r="W819" s="7">
        <f t="shared" si="156"/>
        <v>818</v>
      </c>
      <c r="X819" s="7">
        <f>'v-t_chart'!C819</f>
        <v>68.5</v>
      </c>
      <c r="Y819" s="7">
        <f t="shared" si="157"/>
        <v>100</v>
      </c>
      <c r="Z819" s="7">
        <f t="shared" si="158"/>
        <v>115</v>
      </c>
      <c r="AA819" s="7">
        <f t="shared" si="159"/>
        <v>90</v>
      </c>
      <c r="AB819" s="7">
        <f ca="1">calc_gear1!AS822*5+50</f>
        <v>55</v>
      </c>
      <c r="AC819" s="7">
        <f ca="1">IF(AND(calc_gear1!AT822=-1,calc_gear1!Z822=1),calc_gear1!AS822*5+50.5,IF(AND(calc_gear1!Y822=0,AB818-AC818=-0.5),calc_gear1!AS822*5+50.5,calc_gear1!O822*5+50.5))</f>
        <v>50.5</v>
      </c>
    </row>
    <row r="820" spans="1:29">
      <c r="A820" s="7">
        <v>819</v>
      </c>
      <c r="B820" s="7">
        <v>219</v>
      </c>
      <c r="F820" s="7">
        <v>219</v>
      </c>
      <c r="G820" s="92" t="b">
        <v>0</v>
      </c>
      <c r="H820" s="69" t="b">
        <v>0</v>
      </c>
      <c r="I820" s="93" t="b">
        <v>1</v>
      </c>
      <c r="K820" s="92" t="b">
        <v>0</v>
      </c>
      <c r="L820" s="69" t="b">
        <v>0</v>
      </c>
      <c r="M820" s="93" t="b">
        <v>1</v>
      </c>
      <c r="N820" s="7">
        <v>219</v>
      </c>
      <c r="O820" s="7" t="b">
        <f t="shared" si="160"/>
        <v>0</v>
      </c>
      <c r="P820" s="7" t="b">
        <f t="shared" si="161"/>
        <v>0</v>
      </c>
      <c r="Q820" s="7" t="b">
        <f t="shared" si="162"/>
        <v>1</v>
      </c>
      <c r="S820" s="7" t="b">
        <f t="shared" si="163"/>
        <v>0</v>
      </c>
      <c r="T820" s="7" t="b">
        <f t="shared" si="164"/>
        <v>0</v>
      </c>
      <c r="U820" s="7" t="b">
        <f t="shared" si="165"/>
        <v>1</v>
      </c>
      <c r="W820" s="7">
        <f t="shared" si="156"/>
        <v>819</v>
      </c>
      <c r="X820" s="7">
        <f>'v-t_chart'!C820</f>
        <v>68.7</v>
      </c>
      <c r="Y820" s="7">
        <f t="shared" si="157"/>
        <v>100</v>
      </c>
      <c r="Z820" s="7">
        <f t="shared" si="158"/>
        <v>110</v>
      </c>
      <c r="AA820" s="7">
        <f t="shared" si="159"/>
        <v>95</v>
      </c>
      <c r="AB820" s="7">
        <f ca="1">calc_gear1!AS823*5+50</f>
        <v>55</v>
      </c>
      <c r="AC820" s="7">
        <f ca="1">IF(AND(calc_gear1!AT823=-1,calc_gear1!Z823=1),calc_gear1!AS823*5+50.5,IF(AND(calc_gear1!Y823=0,AB819-AC819=-0.5),calc_gear1!AS823*5+50.5,calc_gear1!O823*5+50.5))</f>
        <v>50.5</v>
      </c>
    </row>
    <row r="821" spans="1:29">
      <c r="A821" s="7">
        <v>820</v>
      </c>
      <c r="B821" s="7">
        <v>220</v>
      </c>
      <c r="F821" s="7">
        <v>220</v>
      </c>
      <c r="G821" s="92" t="b">
        <v>0</v>
      </c>
      <c r="H821" s="69" t="b">
        <v>0</v>
      </c>
      <c r="I821" s="93" t="b">
        <v>1</v>
      </c>
      <c r="K821" s="92" t="b">
        <v>0</v>
      </c>
      <c r="L821" s="69" t="b">
        <v>0</v>
      </c>
      <c r="M821" s="93" t="b">
        <v>1</v>
      </c>
      <c r="N821" s="7">
        <v>220</v>
      </c>
      <c r="O821" s="7" t="b">
        <f t="shared" si="160"/>
        <v>0</v>
      </c>
      <c r="P821" s="7" t="b">
        <f t="shared" si="161"/>
        <v>0</v>
      </c>
      <c r="Q821" s="7" t="b">
        <f t="shared" si="162"/>
        <v>1</v>
      </c>
      <c r="S821" s="7" t="b">
        <f t="shared" si="163"/>
        <v>0</v>
      </c>
      <c r="T821" s="7" t="b">
        <f t="shared" si="164"/>
        <v>0</v>
      </c>
      <c r="U821" s="7" t="b">
        <f t="shared" si="165"/>
        <v>1</v>
      </c>
      <c r="W821" s="7">
        <f t="shared" si="156"/>
        <v>820</v>
      </c>
      <c r="X821" s="7">
        <f>'v-t_chart'!C821</f>
        <v>68.099999999999994</v>
      </c>
      <c r="Y821" s="7">
        <f t="shared" si="157"/>
        <v>100</v>
      </c>
      <c r="Z821" s="7">
        <f t="shared" si="158"/>
        <v>110</v>
      </c>
      <c r="AA821" s="7">
        <f t="shared" si="159"/>
        <v>95</v>
      </c>
      <c r="AB821" s="7">
        <f ca="1">calc_gear1!AS824*5+50</f>
        <v>55</v>
      </c>
      <c r="AC821" s="7">
        <f ca="1">IF(AND(calc_gear1!AT824=-1,calc_gear1!Z824=1),calc_gear1!AS824*5+50.5,IF(AND(calc_gear1!Y824=0,AB820-AC820=-0.5),calc_gear1!AS824*5+50.5,calc_gear1!O824*5+50.5))</f>
        <v>50.5</v>
      </c>
    </row>
    <row r="822" spans="1:29">
      <c r="A822" s="7">
        <v>821</v>
      </c>
      <c r="B822" s="7">
        <v>221</v>
      </c>
      <c r="F822" s="7">
        <v>221</v>
      </c>
      <c r="G822" s="92" t="b">
        <v>0</v>
      </c>
      <c r="H822" s="69" t="b">
        <v>0</v>
      </c>
      <c r="I822" s="93" t="b">
        <v>1</v>
      </c>
      <c r="K822" s="92" t="b">
        <v>0</v>
      </c>
      <c r="L822" s="69" t="b">
        <v>0</v>
      </c>
      <c r="M822" s="93" t="b">
        <v>1</v>
      </c>
      <c r="N822" s="7">
        <v>221</v>
      </c>
      <c r="O822" s="7" t="b">
        <f t="shared" si="160"/>
        <v>0</v>
      </c>
      <c r="P822" s="7" t="b">
        <f t="shared" si="161"/>
        <v>0</v>
      </c>
      <c r="Q822" s="7" t="b">
        <f t="shared" si="162"/>
        <v>1</v>
      </c>
      <c r="S822" s="7" t="b">
        <f t="shared" si="163"/>
        <v>0</v>
      </c>
      <c r="T822" s="7" t="b">
        <f t="shared" si="164"/>
        <v>0</v>
      </c>
      <c r="U822" s="7" t="b">
        <f t="shared" si="165"/>
        <v>1</v>
      </c>
      <c r="W822" s="7">
        <f t="shared" si="156"/>
        <v>821</v>
      </c>
      <c r="X822" s="7">
        <f>'v-t_chart'!C822</f>
        <v>67.3</v>
      </c>
      <c r="Y822" s="7">
        <f t="shared" si="157"/>
        <v>100</v>
      </c>
      <c r="Z822" s="7">
        <f t="shared" si="158"/>
        <v>110</v>
      </c>
      <c r="AA822" s="7">
        <f t="shared" si="159"/>
        <v>95</v>
      </c>
      <c r="AB822" s="7">
        <f ca="1">calc_gear1!AS825*5+50</f>
        <v>55</v>
      </c>
      <c r="AC822" s="7">
        <f ca="1">IF(AND(calc_gear1!AT825=-1,calc_gear1!Z825=1),calc_gear1!AS825*5+50.5,IF(AND(calc_gear1!Y825=0,AB821-AC821=-0.5),calc_gear1!AS825*5+50.5,calc_gear1!O825*5+50.5))</f>
        <v>50.5</v>
      </c>
    </row>
    <row r="823" spans="1:29">
      <c r="A823" s="7">
        <v>822</v>
      </c>
      <c r="B823" s="7">
        <v>222</v>
      </c>
      <c r="F823" s="7">
        <v>222</v>
      </c>
      <c r="G823" s="92" t="b">
        <v>0</v>
      </c>
      <c r="H823" s="69" t="b">
        <v>0</v>
      </c>
      <c r="I823" s="93" t="b">
        <v>1</v>
      </c>
      <c r="K823" s="92" t="b">
        <v>0</v>
      </c>
      <c r="L823" s="69" t="b">
        <v>0</v>
      </c>
      <c r="M823" s="93" t="b">
        <v>1</v>
      </c>
      <c r="N823" s="7">
        <v>222</v>
      </c>
      <c r="O823" s="7" t="b">
        <f t="shared" si="160"/>
        <v>0</v>
      </c>
      <c r="P823" s="7" t="b">
        <f t="shared" si="161"/>
        <v>0</v>
      </c>
      <c r="Q823" s="7" t="b">
        <f t="shared" si="162"/>
        <v>1</v>
      </c>
      <c r="S823" s="7" t="b">
        <f t="shared" si="163"/>
        <v>0</v>
      </c>
      <c r="T823" s="7" t="b">
        <f t="shared" si="164"/>
        <v>0</v>
      </c>
      <c r="U823" s="7" t="b">
        <f t="shared" si="165"/>
        <v>1</v>
      </c>
      <c r="W823" s="7">
        <f t="shared" si="156"/>
        <v>822</v>
      </c>
      <c r="X823" s="7">
        <f>'v-t_chart'!C823</f>
        <v>66.5</v>
      </c>
      <c r="Y823" s="7">
        <f t="shared" si="157"/>
        <v>100</v>
      </c>
      <c r="Z823" s="7">
        <f t="shared" si="158"/>
        <v>110</v>
      </c>
      <c r="AA823" s="7">
        <f t="shared" si="159"/>
        <v>95</v>
      </c>
      <c r="AB823" s="7">
        <f ca="1">calc_gear1!AS826*5+50</f>
        <v>55</v>
      </c>
      <c r="AC823" s="7">
        <f ca="1">IF(AND(calc_gear1!AT826=-1,calc_gear1!Z826=1),calc_gear1!AS826*5+50.5,IF(AND(calc_gear1!Y826=0,AB822-AC822=-0.5),calc_gear1!AS826*5+50.5,calc_gear1!O826*5+50.5))</f>
        <v>50.5</v>
      </c>
    </row>
    <row r="824" spans="1:29">
      <c r="A824" s="7">
        <v>823</v>
      </c>
      <c r="B824" s="7">
        <v>223</v>
      </c>
      <c r="F824" s="7">
        <v>223</v>
      </c>
      <c r="G824" s="92" t="b">
        <v>0</v>
      </c>
      <c r="H824" s="69" t="b">
        <v>0</v>
      </c>
      <c r="I824" s="93" t="b">
        <v>1</v>
      </c>
      <c r="K824" s="92" t="b">
        <v>0</v>
      </c>
      <c r="L824" s="69" t="b">
        <v>0</v>
      </c>
      <c r="M824" s="93" t="b">
        <v>1</v>
      </c>
      <c r="N824" s="7">
        <v>223</v>
      </c>
      <c r="O824" s="7" t="b">
        <f t="shared" si="160"/>
        <v>0</v>
      </c>
      <c r="P824" s="7" t="b">
        <f t="shared" si="161"/>
        <v>0</v>
      </c>
      <c r="Q824" s="7" t="b">
        <f t="shared" si="162"/>
        <v>1</v>
      </c>
      <c r="S824" s="7" t="b">
        <f t="shared" si="163"/>
        <v>0</v>
      </c>
      <c r="T824" s="7" t="b">
        <f t="shared" si="164"/>
        <v>0</v>
      </c>
      <c r="U824" s="7" t="b">
        <f t="shared" si="165"/>
        <v>1</v>
      </c>
      <c r="W824" s="7">
        <f t="shared" si="156"/>
        <v>823</v>
      </c>
      <c r="X824" s="7">
        <f>'v-t_chart'!C824</f>
        <v>65.900000000000006</v>
      </c>
      <c r="Y824" s="7">
        <f t="shared" si="157"/>
        <v>100</v>
      </c>
      <c r="Z824" s="7">
        <f t="shared" si="158"/>
        <v>110</v>
      </c>
      <c r="AA824" s="7">
        <f t="shared" si="159"/>
        <v>95</v>
      </c>
      <c r="AB824" s="7">
        <f ca="1">calc_gear1!AS827*5+50</f>
        <v>55</v>
      </c>
      <c r="AC824" s="7">
        <f ca="1">IF(AND(calc_gear1!AT827=-1,calc_gear1!Z827=1),calc_gear1!AS827*5+50.5,IF(AND(calc_gear1!Y827=0,AB823-AC823=-0.5),calc_gear1!AS827*5+50.5,calc_gear1!O827*5+50.5))</f>
        <v>50.5</v>
      </c>
    </row>
    <row r="825" spans="1:29">
      <c r="A825" s="7">
        <v>824</v>
      </c>
      <c r="B825" s="7">
        <v>224</v>
      </c>
      <c r="F825" s="7">
        <v>224</v>
      </c>
      <c r="G825" s="92" t="b">
        <v>0</v>
      </c>
      <c r="H825" s="69" t="b">
        <v>0</v>
      </c>
      <c r="I825" s="93" t="b">
        <v>1</v>
      </c>
      <c r="K825" s="92" t="b">
        <v>0</v>
      </c>
      <c r="L825" s="69" t="b">
        <v>0</v>
      </c>
      <c r="M825" s="93" t="b">
        <v>1</v>
      </c>
      <c r="N825" s="7">
        <v>224</v>
      </c>
      <c r="O825" s="7" t="b">
        <f t="shared" si="160"/>
        <v>0</v>
      </c>
      <c r="P825" s="7" t="b">
        <f t="shared" si="161"/>
        <v>0</v>
      </c>
      <c r="Q825" s="7" t="b">
        <f t="shared" si="162"/>
        <v>1</v>
      </c>
      <c r="S825" s="7" t="b">
        <f t="shared" si="163"/>
        <v>0</v>
      </c>
      <c r="T825" s="7" t="b">
        <f t="shared" si="164"/>
        <v>0</v>
      </c>
      <c r="U825" s="7" t="b">
        <f t="shared" si="165"/>
        <v>1</v>
      </c>
      <c r="W825" s="7">
        <f t="shared" si="156"/>
        <v>824</v>
      </c>
      <c r="X825" s="7">
        <f>'v-t_chart'!C825</f>
        <v>65.5</v>
      </c>
      <c r="Y825" s="7">
        <f t="shared" si="157"/>
        <v>100</v>
      </c>
      <c r="Z825" s="7">
        <f t="shared" si="158"/>
        <v>110</v>
      </c>
      <c r="AA825" s="7">
        <f t="shared" si="159"/>
        <v>95</v>
      </c>
      <c r="AB825" s="7">
        <f ca="1">calc_gear1!AS828*5+50</f>
        <v>55</v>
      </c>
      <c r="AC825" s="7">
        <f ca="1">IF(AND(calc_gear1!AT828=-1,calc_gear1!Z828=1),calc_gear1!AS828*5+50.5,IF(AND(calc_gear1!Y828=0,AB824-AC824=-0.5),calc_gear1!AS828*5+50.5,calc_gear1!O828*5+50.5))</f>
        <v>50.5</v>
      </c>
    </row>
    <row r="826" spans="1:29">
      <c r="A826" s="7">
        <v>825</v>
      </c>
      <c r="B826" s="7">
        <v>225</v>
      </c>
      <c r="F826" s="7">
        <v>225</v>
      </c>
      <c r="G826" s="92" t="b">
        <v>0</v>
      </c>
      <c r="H826" s="69" t="b">
        <v>0</v>
      </c>
      <c r="I826" s="93" t="b">
        <v>1</v>
      </c>
      <c r="K826" s="92" t="b">
        <v>0</v>
      </c>
      <c r="L826" s="69" t="b">
        <v>0</v>
      </c>
      <c r="M826" s="93" t="b">
        <v>1</v>
      </c>
      <c r="N826" s="7">
        <v>225</v>
      </c>
      <c r="O826" s="7" t="b">
        <f t="shared" si="160"/>
        <v>0</v>
      </c>
      <c r="P826" s="7" t="b">
        <f t="shared" si="161"/>
        <v>0</v>
      </c>
      <c r="Q826" s="7" t="b">
        <f t="shared" si="162"/>
        <v>1</v>
      </c>
      <c r="S826" s="7" t="b">
        <f t="shared" si="163"/>
        <v>0</v>
      </c>
      <c r="T826" s="7" t="b">
        <f t="shared" si="164"/>
        <v>0</v>
      </c>
      <c r="U826" s="7" t="b">
        <f t="shared" si="165"/>
        <v>1</v>
      </c>
      <c r="W826" s="7">
        <f t="shared" si="156"/>
        <v>825</v>
      </c>
      <c r="X826" s="7">
        <f>'v-t_chart'!C826</f>
        <v>64.900000000000006</v>
      </c>
      <c r="Y826" s="7">
        <f t="shared" si="157"/>
        <v>100</v>
      </c>
      <c r="Z826" s="7">
        <f t="shared" si="158"/>
        <v>110</v>
      </c>
      <c r="AA826" s="7">
        <f t="shared" si="159"/>
        <v>95</v>
      </c>
      <c r="AB826" s="7">
        <f ca="1">calc_gear1!AS829*5+50</f>
        <v>55</v>
      </c>
      <c r="AC826" s="7">
        <f ca="1">IF(AND(calc_gear1!AT829=-1,calc_gear1!Z829=1),calc_gear1!AS829*5+50.5,IF(AND(calc_gear1!Y829=0,AB825-AC825=-0.5),calc_gear1!AS829*5+50.5,calc_gear1!O829*5+50.5))</f>
        <v>50.5</v>
      </c>
    </row>
    <row r="827" spans="1:29">
      <c r="A827" s="7">
        <v>826</v>
      </c>
      <c r="B827" s="7">
        <v>226</v>
      </c>
      <c r="F827" s="7">
        <v>226</v>
      </c>
      <c r="G827" s="92" t="b">
        <v>0</v>
      </c>
      <c r="H827" s="69" t="b">
        <v>0</v>
      </c>
      <c r="I827" s="93" t="b">
        <v>1</v>
      </c>
      <c r="K827" s="92" t="b">
        <v>0</v>
      </c>
      <c r="L827" s="69" t="b">
        <v>0</v>
      </c>
      <c r="M827" s="93" t="b">
        <v>1</v>
      </c>
      <c r="N827" s="7">
        <v>226</v>
      </c>
      <c r="O827" s="7" t="b">
        <f t="shared" si="160"/>
        <v>0</v>
      </c>
      <c r="P827" s="7" t="b">
        <f t="shared" si="161"/>
        <v>0</v>
      </c>
      <c r="Q827" s="7" t="b">
        <f t="shared" si="162"/>
        <v>1</v>
      </c>
      <c r="S827" s="7" t="b">
        <f t="shared" si="163"/>
        <v>0</v>
      </c>
      <c r="T827" s="7" t="b">
        <f t="shared" si="164"/>
        <v>0</v>
      </c>
      <c r="U827" s="7" t="b">
        <f t="shared" si="165"/>
        <v>1</v>
      </c>
      <c r="W827" s="7">
        <f t="shared" si="156"/>
        <v>826</v>
      </c>
      <c r="X827" s="7">
        <f>'v-t_chart'!C827</f>
        <v>64.099999999999994</v>
      </c>
      <c r="Y827" s="7">
        <f t="shared" si="157"/>
        <v>100</v>
      </c>
      <c r="Z827" s="7">
        <f t="shared" si="158"/>
        <v>110</v>
      </c>
      <c r="AA827" s="7">
        <f t="shared" si="159"/>
        <v>95</v>
      </c>
      <c r="AB827" s="7">
        <f ca="1">calc_gear1!AS830*5+50</f>
        <v>55</v>
      </c>
      <c r="AC827" s="7">
        <f ca="1">IF(AND(calc_gear1!AT830=-1,calc_gear1!Z830=1),calc_gear1!AS830*5+50.5,IF(AND(calc_gear1!Y830=0,AB826-AC826=-0.5),calc_gear1!AS830*5+50.5,calc_gear1!O830*5+50.5))</f>
        <v>50.5</v>
      </c>
    </row>
    <row r="828" spans="1:29">
      <c r="A828" s="7">
        <v>827</v>
      </c>
      <c r="B828" s="7">
        <v>227</v>
      </c>
      <c r="F828" s="7">
        <v>227</v>
      </c>
      <c r="G828" s="92" t="b">
        <v>0</v>
      </c>
      <c r="H828" s="69" t="b">
        <v>0</v>
      </c>
      <c r="I828" s="93" t="b">
        <v>1</v>
      </c>
      <c r="K828" s="92" t="b">
        <v>0</v>
      </c>
      <c r="L828" s="69" t="b">
        <v>0</v>
      </c>
      <c r="M828" s="93" t="b">
        <v>1</v>
      </c>
      <c r="N828" s="7">
        <v>227</v>
      </c>
      <c r="O828" s="7" t="b">
        <f t="shared" si="160"/>
        <v>0</v>
      </c>
      <c r="P828" s="7" t="b">
        <f t="shared" si="161"/>
        <v>0</v>
      </c>
      <c r="Q828" s="7" t="b">
        <f t="shared" si="162"/>
        <v>1</v>
      </c>
      <c r="S828" s="7" t="b">
        <f t="shared" si="163"/>
        <v>0</v>
      </c>
      <c r="T828" s="7" t="b">
        <f t="shared" si="164"/>
        <v>0</v>
      </c>
      <c r="U828" s="7" t="b">
        <f t="shared" si="165"/>
        <v>1</v>
      </c>
      <c r="W828" s="7">
        <f t="shared" si="156"/>
        <v>827</v>
      </c>
      <c r="X828" s="7">
        <f>'v-t_chart'!C828</f>
        <v>63</v>
      </c>
      <c r="Y828" s="7">
        <f t="shared" si="157"/>
        <v>100</v>
      </c>
      <c r="Z828" s="7">
        <f t="shared" si="158"/>
        <v>110</v>
      </c>
      <c r="AA828" s="7">
        <f t="shared" si="159"/>
        <v>95</v>
      </c>
      <c r="AB828" s="7">
        <f ca="1">calc_gear1!AS831*5+50</f>
        <v>55</v>
      </c>
      <c r="AC828" s="7">
        <f ca="1">IF(AND(calc_gear1!AT831=-1,calc_gear1!Z831=1),calc_gear1!AS831*5+50.5,IF(AND(calc_gear1!Y831=0,AB827-AC827=-0.5),calc_gear1!AS831*5+50.5,calc_gear1!O831*5+50.5))</f>
        <v>50.5</v>
      </c>
    </row>
    <row r="829" spans="1:29">
      <c r="A829" s="7">
        <v>828</v>
      </c>
      <c r="B829" s="7">
        <v>228</v>
      </c>
      <c r="F829" s="7">
        <v>228</v>
      </c>
      <c r="G829" s="92" t="b">
        <v>0</v>
      </c>
      <c r="H829" s="69" t="b">
        <v>0</v>
      </c>
      <c r="I829" s="93" t="b">
        <v>1</v>
      </c>
      <c r="K829" s="92" t="b">
        <v>0</v>
      </c>
      <c r="L829" s="69" t="b">
        <v>0</v>
      </c>
      <c r="M829" s="93" t="b">
        <v>1</v>
      </c>
      <c r="N829" s="7">
        <v>228</v>
      </c>
      <c r="O829" s="7" t="b">
        <f t="shared" si="160"/>
        <v>0</v>
      </c>
      <c r="P829" s="7" t="b">
        <f t="shared" si="161"/>
        <v>0</v>
      </c>
      <c r="Q829" s="7" t="b">
        <f t="shared" si="162"/>
        <v>1</v>
      </c>
      <c r="S829" s="7" t="b">
        <f t="shared" si="163"/>
        <v>0</v>
      </c>
      <c r="T829" s="7" t="b">
        <f t="shared" si="164"/>
        <v>0</v>
      </c>
      <c r="U829" s="7" t="b">
        <f t="shared" si="165"/>
        <v>1</v>
      </c>
      <c r="W829" s="7">
        <f t="shared" si="156"/>
        <v>828</v>
      </c>
      <c r="X829" s="7">
        <f>'v-t_chart'!C829</f>
        <v>62.1</v>
      </c>
      <c r="Y829" s="7">
        <f t="shared" si="157"/>
        <v>100</v>
      </c>
      <c r="Z829" s="7">
        <f t="shared" si="158"/>
        <v>110</v>
      </c>
      <c r="AA829" s="7">
        <f t="shared" si="159"/>
        <v>95</v>
      </c>
      <c r="AB829" s="7">
        <f ca="1">calc_gear1!AS832*5+50</f>
        <v>55</v>
      </c>
      <c r="AC829" s="7">
        <f ca="1">IF(AND(calc_gear1!AT832=-1,calc_gear1!Z832=1),calc_gear1!AS832*5+50.5,IF(AND(calc_gear1!Y832=0,AB828-AC828=-0.5),calc_gear1!AS832*5+50.5,calc_gear1!O832*5+50.5))</f>
        <v>50.5</v>
      </c>
    </row>
    <row r="830" spans="1:29">
      <c r="A830" s="7">
        <v>829</v>
      </c>
      <c r="B830" s="7">
        <v>229</v>
      </c>
      <c r="F830" s="7">
        <v>229</v>
      </c>
      <c r="G830" s="92" t="b">
        <v>1</v>
      </c>
      <c r="H830" s="69" t="b">
        <v>0</v>
      </c>
      <c r="I830" s="93" t="b">
        <v>0</v>
      </c>
      <c r="K830" s="92" t="b">
        <v>1</v>
      </c>
      <c r="L830" s="69" t="b">
        <v>0</v>
      </c>
      <c r="M830" s="93" t="b">
        <v>0</v>
      </c>
      <c r="N830" s="7">
        <v>229</v>
      </c>
      <c r="O830" s="7" t="b">
        <f t="shared" si="160"/>
        <v>1</v>
      </c>
      <c r="P830" s="7" t="b">
        <f t="shared" si="161"/>
        <v>0</v>
      </c>
      <c r="Q830" s="7" t="b">
        <f t="shared" si="162"/>
        <v>0</v>
      </c>
      <c r="S830" s="7" t="b">
        <f t="shared" si="163"/>
        <v>1</v>
      </c>
      <c r="T830" s="7" t="b">
        <f t="shared" si="164"/>
        <v>0</v>
      </c>
      <c r="U830" s="7" t="b">
        <f t="shared" si="165"/>
        <v>0</v>
      </c>
      <c r="W830" s="7">
        <f t="shared" si="156"/>
        <v>829</v>
      </c>
      <c r="X830" s="7">
        <f>'v-t_chart'!C830</f>
        <v>61.6</v>
      </c>
      <c r="Y830" s="7">
        <f t="shared" si="157"/>
        <v>105</v>
      </c>
      <c r="Z830" s="7">
        <f t="shared" si="158"/>
        <v>110</v>
      </c>
      <c r="AA830" s="7">
        <f t="shared" si="159"/>
        <v>90</v>
      </c>
      <c r="AB830" s="7">
        <f ca="1">calc_gear1!AS833*5+50</f>
        <v>55</v>
      </c>
      <c r="AC830" s="7">
        <f ca="1">IF(AND(calc_gear1!AT833=-1,calc_gear1!Z833=1),calc_gear1!AS833*5+50.5,IF(AND(calc_gear1!Y833=0,AB829-AC829=-0.5),calc_gear1!AS833*5+50.5,calc_gear1!O833*5+50.5))</f>
        <v>50.5</v>
      </c>
    </row>
    <row r="831" spans="1:29">
      <c r="A831" s="7">
        <v>830</v>
      </c>
      <c r="B831" s="7">
        <v>230</v>
      </c>
      <c r="F831" s="7">
        <v>230</v>
      </c>
      <c r="G831" s="92" t="b">
        <v>1</v>
      </c>
      <c r="H831" s="69" t="b">
        <v>0</v>
      </c>
      <c r="I831" s="93" t="b">
        <v>0</v>
      </c>
      <c r="K831" s="92" t="b">
        <v>1</v>
      </c>
      <c r="L831" s="69" t="b">
        <v>0</v>
      </c>
      <c r="M831" s="93" t="b">
        <v>0</v>
      </c>
      <c r="N831" s="7">
        <v>230</v>
      </c>
      <c r="O831" s="7" t="b">
        <f t="shared" si="160"/>
        <v>1</v>
      </c>
      <c r="P831" s="7" t="b">
        <f t="shared" si="161"/>
        <v>0</v>
      </c>
      <c r="Q831" s="7" t="b">
        <f t="shared" si="162"/>
        <v>0</v>
      </c>
      <c r="S831" s="7" t="b">
        <f t="shared" si="163"/>
        <v>1</v>
      </c>
      <c r="T831" s="7" t="b">
        <f t="shared" si="164"/>
        <v>0</v>
      </c>
      <c r="U831" s="7" t="b">
        <f t="shared" si="165"/>
        <v>0</v>
      </c>
      <c r="W831" s="7">
        <f t="shared" si="156"/>
        <v>830</v>
      </c>
      <c r="X831" s="7">
        <f>'v-t_chart'!C831</f>
        <v>61.7</v>
      </c>
      <c r="Y831" s="7">
        <f t="shared" si="157"/>
        <v>105</v>
      </c>
      <c r="Z831" s="7">
        <f t="shared" si="158"/>
        <v>110</v>
      </c>
      <c r="AA831" s="7">
        <f t="shared" si="159"/>
        <v>90</v>
      </c>
      <c r="AB831" s="7">
        <f ca="1">calc_gear1!AS834*5+50</f>
        <v>55</v>
      </c>
      <c r="AC831" s="7">
        <f ca="1">IF(AND(calc_gear1!AT834=-1,calc_gear1!Z834=1),calc_gear1!AS834*5+50.5,IF(AND(calc_gear1!Y834=0,AB830-AC830=-0.5),calc_gear1!AS834*5+50.5,calc_gear1!O834*5+50.5))</f>
        <v>50.5</v>
      </c>
    </row>
    <row r="832" spans="1:29">
      <c r="A832" s="7">
        <v>831</v>
      </c>
      <c r="B832" s="7">
        <v>231</v>
      </c>
      <c r="F832" s="7">
        <v>231</v>
      </c>
      <c r="G832" s="92" t="b">
        <v>1</v>
      </c>
      <c r="H832" s="69" t="b">
        <v>0</v>
      </c>
      <c r="I832" s="93" t="b">
        <v>0</v>
      </c>
      <c r="K832" s="92" t="b">
        <v>1</v>
      </c>
      <c r="L832" s="69" t="b">
        <v>0</v>
      </c>
      <c r="M832" s="93" t="b">
        <v>0</v>
      </c>
      <c r="N832" s="7">
        <v>231</v>
      </c>
      <c r="O832" s="7" t="b">
        <f t="shared" si="160"/>
        <v>1</v>
      </c>
      <c r="P832" s="7" t="b">
        <f t="shared" si="161"/>
        <v>0</v>
      </c>
      <c r="Q832" s="7" t="b">
        <f t="shared" si="162"/>
        <v>0</v>
      </c>
      <c r="S832" s="7" t="b">
        <f t="shared" si="163"/>
        <v>1</v>
      </c>
      <c r="T832" s="7" t="b">
        <f t="shared" si="164"/>
        <v>0</v>
      </c>
      <c r="U832" s="7" t="b">
        <f t="shared" si="165"/>
        <v>0</v>
      </c>
      <c r="W832" s="7">
        <f t="shared" si="156"/>
        <v>831</v>
      </c>
      <c r="X832" s="7">
        <f>'v-t_chart'!C832</f>
        <v>62.3</v>
      </c>
      <c r="Y832" s="7">
        <f t="shared" si="157"/>
        <v>105</v>
      </c>
      <c r="Z832" s="7">
        <f t="shared" si="158"/>
        <v>110</v>
      </c>
      <c r="AA832" s="7">
        <f t="shared" si="159"/>
        <v>90</v>
      </c>
      <c r="AB832" s="7">
        <f ca="1">calc_gear1!AS835*5+50</f>
        <v>55</v>
      </c>
      <c r="AC832" s="7">
        <f ca="1">IF(AND(calc_gear1!AT835=-1,calc_gear1!Z835=1),calc_gear1!AS835*5+50.5,IF(AND(calc_gear1!Y835=0,AB831-AC831=-0.5),calc_gear1!AS835*5+50.5,calc_gear1!O835*5+50.5))</f>
        <v>50.5</v>
      </c>
    </row>
    <row r="833" spans="1:29">
      <c r="A833" s="7">
        <v>832</v>
      </c>
      <c r="B833" s="7">
        <v>232</v>
      </c>
      <c r="F833" s="7">
        <v>232</v>
      </c>
      <c r="G833" s="92" t="b">
        <v>1</v>
      </c>
      <c r="H833" s="69" t="b">
        <v>0</v>
      </c>
      <c r="I833" s="93" t="b">
        <v>0</v>
      </c>
      <c r="K833" s="92" t="b">
        <v>1</v>
      </c>
      <c r="L833" s="69" t="b">
        <v>0</v>
      </c>
      <c r="M833" s="93" t="b">
        <v>0</v>
      </c>
      <c r="N833" s="7">
        <v>232</v>
      </c>
      <c r="O833" s="7" t="b">
        <f t="shared" si="160"/>
        <v>1</v>
      </c>
      <c r="P833" s="7" t="b">
        <f t="shared" si="161"/>
        <v>0</v>
      </c>
      <c r="Q833" s="7" t="b">
        <f t="shared" si="162"/>
        <v>0</v>
      </c>
      <c r="S833" s="7" t="b">
        <f t="shared" si="163"/>
        <v>1</v>
      </c>
      <c r="T833" s="7" t="b">
        <f t="shared" si="164"/>
        <v>0</v>
      </c>
      <c r="U833" s="7" t="b">
        <f t="shared" si="165"/>
        <v>0</v>
      </c>
      <c r="W833" s="7">
        <f t="shared" si="156"/>
        <v>832</v>
      </c>
      <c r="X833" s="7">
        <f>'v-t_chart'!C833</f>
        <v>63.5</v>
      </c>
      <c r="Y833" s="7">
        <f t="shared" si="157"/>
        <v>105</v>
      </c>
      <c r="Z833" s="7">
        <f t="shared" si="158"/>
        <v>110</v>
      </c>
      <c r="AA833" s="7">
        <f t="shared" si="159"/>
        <v>90</v>
      </c>
      <c r="AB833" s="7">
        <f ca="1">calc_gear1!AS836*5+50</f>
        <v>55</v>
      </c>
      <c r="AC833" s="7">
        <f ca="1">IF(AND(calc_gear1!AT836=-1,calc_gear1!Z836=1),calc_gear1!AS836*5+50.5,IF(AND(calc_gear1!Y836=0,AB832-AC832=-0.5),calc_gear1!AS836*5+50.5,calc_gear1!O836*5+50.5))</f>
        <v>50.5</v>
      </c>
    </row>
    <row r="834" spans="1:29">
      <c r="A834" s="7">
        <v>833</v>
      </c>
      <c r="B834" s="7">
        <v>233</v>
      </c>
      <c r="F834" s="7">
        <v>233</v>
      </c>
      <c r="G834" s="92" t="b">
        <v>1</v>
      </c>
      <c r="H834" s="69" t="b">
        <v>0</v>
      </c>
      <c r="I834" s="93" t="b">
        <v>0</v>
      </c>
      <c r="K834" s="92" t="b">
        <v>1</v>
      </c>
      <c r="L834" s="69" t="b">
        <v>0</v>
      </c>
      <c r="M834" s="93" t="b">
        <v>0</v>
      </c>
      <c r="N834" s="7">
        <v>233</v>
      </c>
      <c r="O834" s="7" t="b">
        <f t="shared" si="160"/>
        <v>1</v>
      </c>
      <c r="P834" s="7" t="b">
        <f t="shared" si="161"/>
        <v>0</v>
      </c>
      <c r="Q834" s="7" t="b">
        <f t="shared" si="162"/>
        <v>0</v>
      </c>
      <c r="S834" s="7" t="b">
        <f t="shared" si="163"/>
        <v>1</v>
      </c>
      <c r="T834" s="7" t="b">
        <f t="shared" si="164"/>
        <v>0</v>
      </c>
      <c r="U834" s="7" t="b">
        <f t="shared" si="165"/>
        <v>0</v>
      </c>
      <c r="W834" s="7">
        <f t="shared" si="156"/>
        <v>833</v>
      </c>
      <c r="X834" s="7">
        <f>'v-t_chart'!C834</f>
        <v>65.3</v>
      </c>
      <c r="Y834" s="7">
        <f t="shared" si="157"/>
        <v>105</v>
      </c>
      <c r="Z834" s="7">
        <f t="shared" si="158"/>
        <v>110</v>
      </c>
      <c r="AA834" s="7">
        <f t="shared" si="159"/>
        <v>90</v>
      </c>
      <c r="AB834" s="7">
        <f ca="1">calc_gear1!AS837*5+50</f>
        <v>55</v>
      </c>
      <c r="AC834" s="7">
        <f ca="1">IF(AND(calc_gear1!AT837=-1,calc_gear1!Z837=1),calc_gear1!AS837*5+50.5,IF(AND(calc_gear1!Y837=0,AB833-AC833=-0.5),calc_gear1!AS837*5+50.5,calc_gear1!O837*5+50.5))</f>
        <v>50.5</v>
      </c>
    </row>
    <row r="835" spans="1:29">
      <c r="A835" s="7">
        <v>834</v>
      </c>
      <c r="B835" s="7">
        <v>234</v>
      </c>
      <c r="F835" s="7">
        <v>234</v>
      </c>
      <c r="G835" s="92" t="b">
        <v>1</v>
      </c>
      <c r="H835" s="69" t="b">
        <v>0</v>
      </c>
      <c r="I835" s="93" t="b">
        <v>0</v>
      </c>
      <c r="K835" s="92" t="b">
        <v>1</v>
      </c>
      <c r="L835" s="69" t="b">
        <v>0</v>
      </c>
      <c r="M835" s="93" t="b">
        <v>0</v>
      </c>
      <c r="N835" s="7">
        <v>234</v>
      </c>
      <c r="O835" s="7" t="b">
        <f t="shared" si="160"/>
        <v>1</v>
      </c>
      <c r="P835" s="7" t="b">
        <f t="shared" si="161"/>
        <v>0</v>
      </c>
      <c r="Q835" s="7" t="b">
        <f t="shared" si="162"/>
        <v>0</v>
      </c>
      <c r="S835" s="7" t="b">
        <f t="shared" si="163"/>
        <v>1</v>
      </c>
      <c r="T835" s="7" t="b">
        <f t="shared" si="164"/>
        <v>0</v>
      </c>
      <c r="U835" s="7" t="b">
        <f t="shared" si="165"/>
        <v>0</v>
      </c>
      <c r="W835" s="7">
        <f t="shared" ref="W835:W898" si="166">A835</f>
        <v>834</v>
      </c>
      <c r="X835" s="7">
        <f>'v-t_chart'!C835</f>
        <v>67.3</v>
      </c>
      <c r="Y835" s="7">
        <f t="shared" ref="Y835:Y898" si="167">IF(S835=TRUE,105,100)</f>
        <v>105</v>
      </c>
      <c r="Z835" s="7">
        <f t="shared" ref="Z835:Z898" si="168">IF(T835=TRUE,115,110)</f>
        <v>110</v>
      </c>
      <c r="AA835" s="7">
        <f t="shared" ref="AA835:AA898" si="169">IF(U835=TRUE,95,90)</f>
        <v>90</v>
      </c>
      <c r="AB835" s="7">
        <f ca="1">calc_gear1!AS838*5+50</f>
        <v>55</v>
      </c>
      <c r="AC835" s="7">
        <f ca="1">IF(AND(calc_gear1!AT838=-1,calc_gear1!Z838=1),calc_gear1!AS838*5+50.5,IF(AND(calc_gear1!Y838=0,AB834-AC834=-0.5),calc_gear1!AS838*5+50.5,calc_gear1!O838*5+50.5))</f>
        <v>50.5</v>
      </c>
    </row>
    <row r="836" spans="1:29">
      <c r="A836" s="7">
        <v>835</v>
      </c>
      <c r="B836" s="7">
        <v>235</v>
      </c>
      <c r="F836" s="7">
        <v>235</v>
      </c>
      <c r="G836" s="92" t="b">
        <v>1</v>
      </c>
      <c r="H836" s="69" t="b">
        <v>0</v>
      </c>
      <c r="I836" s="93" t="b">
        <v>0</v>
      </c>
      <c r="K836" s="92" t="b">
        <v>1</v>
      </c>
      <c r="L836" s="69" t="b">
        <v>0</v>
      </c>
      <c r="M836" s="93" t="b">
        <v>0</v>
      </c>
      <c r="N836" s="7">
        <v>235</v>
      </c>
      <c r="O836" s="7" t="b">
        <f t="shared" si="160"/>
        <v>1</v>
      </c>
      <c r="P836" s="7" t="b">
        <f t="shared" si="161"/>
        <v>0</v>
      </c>
      <c r="Q836" s="7" t="b">
        <f t="shared" si="162"/>
        <v>0</v>
      </c>
      <c r="S836" s="7" t="b">
        <f t="shared" si="163"/>
        <v>1</v>
      </c>
      <c r="T836" s="7" t="b">
        <f t="shared" si="164"/>
        <v>0</v>
      </c>
      <c r="U836" s="7" t="b">
        <f t="shared" si="165"/>
        <v>0</v>
      </c>
      <c r="W836" s="7">
        <f t="shared" si="166"/>
        <v>835</v>
      </c>
      <c r="X836" s="7">
        <f>'v-t_chart'!C836</f>
        <v>69.3</v>
      </c>
      <c r="Y836" s="7">
        <f t="shared" si="167"/>
        <v>105</v>
      </c>
      <c r="Z836" s="7">
        <f t="shared" si="168"/>
        <v>110</v>
      </c>
      <c r="AA836" s="7">
        <f t="shared" si="169"/>
        <v>90</v>
      </c>
      <c r="AB836" s="7">
        <f ca="1">calc_gear1!AS839*5+50</f>
        <v>55</v>
      </c>
      <c r="AC836" s="7">
        <f ca="1">IF(AND(calc_gear1!AT839=-1,calc_gear1!Z839=1),calc_gear1!AS839*5+50.5,IF(AND(calc_gear1!Y839=0,AB835-AC835=-0.5),calc_gear1!AS839*5+50.5,calc_gear1!O839*5+50.5))</f>
        <v>50.5</v>
      </c>
    </row>
    <row r="837" spans="1:29">
      <c r="A837" s="7">
        <v>836</v>
      </c>
      <c r="B837" s="7">
        <v>236</v>
      </c>
      <c r="F837" s="7">
        <v>236</v>
      </c>
      <c r="G837" s="92" t="b">
        <v>1</v>
      </c>
      <c r="H837" s="69" t="b">
        <v>0</v>
      </c>
      <c r="I837" s="93" t="b">
        <v>0</v>
      </c>
      <c r="K837" s="92" t="b">
        <v>1</v>
      </c>
      <c r="L837" s="69" t="b">
        <v>0</v>
      </c>
      <c r="M837" s="93" t="b">
        <v>0</v>
      </c>
      <c r="N837" s="7">
        <v>236</v>
      </c>
      <c r="O837" s="7" t="b">
        <f t="shared" si="160"/>
        <v>1</v>
      </c>
      <c r="P837" s="7" t="b">
        <f t="shared" si="161"/>
        <v>0</v>
      </c>
      <c r="Q837" s="7" t="b">
        <f t="shared" si="162"/>
        <v>0</v>
      </c>
      <c r="S837" s="7" t="b">
        <f t="shared" si="163"/>
        <v>1</v>
      </c>
      <c r="T837" s="7" t="b">
        <f t="shared" si="164"/>
        <v>0</v>
      </c>
      <c r="U837" s="7" t="b">
        <f t="shared" si="165"/>
        <v>0</v>
      </c>
      <c r="W837" s="7">
        <f t="shared" si="166"/>
        <v>836</v>
      </c>
      <c r="X837" s="7">
        <f>'v-t_chart'!C837</f>
        <v>71.400000000000006</v>
      </c>
      <c r="Y837" s="7">
        <f t="shared" si="167"/>
        <v>105</v>
      </c>
      <c r="Z837" s="7">
        <f t="shared" si="168"/>
        <v>110</v>
      </c>
      <c r="AA837" s="7">
        <f t="shared" si="169"/>
        <v>90</v>
      </c>
      <c r="AB837" s="7">
        <f ca="1">calc_gear1!AS840*5+50</f>
        <v>55</v>
      </c>
      <c r="AC837" s="7">
        <f ca="1">IF(AND(calc_gear1!AT840=-1,calc_gear1!Z840=1),calc_gear1!AS840*5+50.5,IF(AND(calc_gear1!Y840=0,AB836-AC836=-0.5),calc_gear1!AS840*5+50.5,calc_gear1!O840*5+50.5))</f>
        <v>50.5</v>
      </c>
    </row>
    <row r="838" spans="1:29">
      <c r="A838" s="7">
        <v>837</v>
      </c>
      <c r="B838" s="7">
        <v>237</v>
      </c>
      <c r="F838" s="7">
        <v>237</v>
      </c>
      <c r="G838" s="92" t="b">
        <v>1</v>
      </c>
      <c r="H838" s="69" t="b">
        <v>0</v>
      </c>
      <c r="I838" s="93" t="b">
        <v>0</v>
      </c>
      <c r="K838" s="92" t="b">
        <v>1</v>
      </c>
      <c r="L838" s="69" t="b">
        <v>0</v>
      </c>
      <c r="M838" s="93" t="b">
        <v>0</v>
      </c>
      <c r="N838" s="7">
        <v>237</v>
      </c>
      <c r="O838" s="7" t="b">
        <f t="shared" si="160"/>
        <v>1</v>
      </c>
      <c r="P838" s="7" t="b">
        <f t="shared" si="161"/>
        <v>0</v>
      </c>
      <c r="Q838" s="7" t="b">
        <f t="shared" si="162"/>
        <v>0</v>
      </c>
      <c r="S838" s="7" t="b">
        <f t="shared" si="163"/>
        <v>1</v>
      </c>
      <c r="T838" s="7" t="b">
        <f t="shared" si="164"/>
        <v>0</v>
      </c>
      <c r="U838" s="7" t="b">
        <f t="shared" si="165"/>
        <v>0</v>
      </c>
      <c r="W838" s="7">
        <f t="shared" si="166"/>
        <v>837</v>
      </c>
      <c r="X838" s="7">
        <f>'v-t_chart'!C838</f>
        <v>73.5</v>
      </c>
      <c r="Y838" s="7">
        <f t="shared" si="167"/>
        <v>105</v>
      </c>
      <c r="Z838" s="7">
        <f t="shared" si="168"/>
        <v>110</v>
      </c>
      <c r="AA838" s="7">
        <f t="shared" si="169"/>
        <v>90</v>
      </c>
      <c r="AB838" s="7">
        <f ca="1">calc_gear1!AS841*5+50</f>
        <v>55</v>
      </c>
      <c r="AC838" s="7">
        <f ca="1">IF(AND(calc_gear1!AT841=-1,calc_gear1!Z841=1),calc_gear1!AS841*5+50.5,IF(AND(calc_gear1!Y841=0,AB837-AC837=-0.5),calc_gear1!AS841*5+50.5,calc_gear1!O841*5+50.5))</f>
        <v>50.5</v>
      </c>
    </row>
    <row r="839" spans="1:29">
      <c r="A839" s="7">
        <v>838</v>
      </c>
      <c r="B839" s="7">
        <v>238</v>
      </c>
      <c r="F839" s="7">
        <v>238</v>
      </c>
      <c r="G839" s="92" t="b">
        <v>1</v>
      </c>
      <c r="H839" s="69" t="b">
        <v>0</v>
      </c>
      <c r="I839" s="93" t="b">
        <v>0</v>
      </c>
      <c r="K839" s="92" t="b">
        <v>1</v>
      </c>
      <c r="L839" s="69" t="b">
        <v>0</v>
      </c>
      <c r="M839" s="93" t="b">
        <v>0</v>
      </c>
      <c r="N839" s="7">
        <v>238</v>
      </c>
      <c r="O839" s="7" t="b">
        <f t="shared" si="160"/>
        <v>1</v>
      </c>
      <c r="P839" s="7" t="b">
        <f t="shared" si="161"/>
        <v>0</v>
      </c>
      <c r="Q839" s="7" t="b">
        <f t="shared" si="162"/>
        <v>0</v>
      </c>
      <c r="S839" s="7" t="b">
        <f t="shared" si="163"/>
        <v>1</v>
      </c>
      <c r="T839" s="7" t="b">
        <f t="shared" si="164"/>
        <v>0</v>
      </c>
      <c r="U839" s="7" t="b">
        <f t="shared" si="165"/>
        <v>0</v>
      </c>
      <c r="W839" s="7">
        <f t="shared" si="166"/>
        <v>838</v>
      </c>
      <c r="X839" s="7">
        <f>'v-t_chart'!C839</f>
        <v>75.599999999999994</v>
      </c>
      <c r="Y839" s="7">
        <f t="shared" si="167"/>
        <v>105</v>
      </c>
      <c r="Z839" s="7">
        <f t="shared" si="168"/>
        <v>110</v>
      </c>
      <c r="AA839" s="7">
        <f t="shared" si="169"/>
        <v>90</v>
      </c>
      <c r="AB839" s="7">
        <f ca="1">calc_gear1!AS842*5+50</f>
        <v>55</v>
      </c>
      <c r="AC839" s="7">
        <f ca="1">IF(AND(calc_gear1!AT842=-1,calc_gear1!Z842=1),calc_gear1!AS842*5+50.5,IF(AND(calc_gear1!Y842=0,AB838-AC838=-0.5),calc_gear1!AS842*5+50.5,calc_gear1!O842*5+50.5))</f>
        <v>50.5</v>
      </c>
    </row>
    <row r="840" spans="1:29">
      <c r="A840" s="7">
        <v>839</v>
      </c>
      <c r="B840" s="7">
        <v>239</v>
      </c>
      <c r="F840" s="7">
        <v>239</v>
      </c>
      <c r="G840" s="92" t="b">
        <v>1</v>
      </c>
      <c r="H840" s="69" t="b">
        <v>0</v>
      </c>
      <c r="I840" s="93" t="b">
        <v>0</v>
      </c>
      <c r="K840" s="92" t="b">
        <v>1</v>
      </c>
      <c r="L840" s="69" t="b">
        <v>0</v>
      </c>
      <c r="M840" s="93" t="b">
        <v>0</v>
      </c>
      <c r="N840" s="7">
        <v>239</v>
      </c>
      <c r="O840" s="7" t="b">
        <f t="shared" si="160"/>
        <v>1</v>
      </c>
      <c r="P840" s="7" t="b">
        <f t="shared" si="161"/>
        <v>0</v>
      </c>
      <c r="Q840" s="7" t="b">
        <f t="shared" si="162"/>
        <v>0</v>
      </c>
      <c r="S840" s="7" t="b">
        <f t="shared" si="163"/>
        <v>1</v>
      </c>
      <c r="T840" s="7" t="b">
        <f t="shared" si="164"/>
        <v>0</v>
      </c>
      <c r="U840" s="7" t="b">
        <f t="shared" si="165"/>
        <v>0</v>
      </c>
      <c r="W840" s="7">
        <f t="shared" si="166"/>
        <v>839</v>
      </c>
      <c r="X840" s="7">
        <f>'v-t_chart'!C840</f>
        <v>77.7</v>
      </c>
      <c r="Y840" s="7">
        <f t="shared" si="167"/>
        <v>105</v>
      </c>
      <c r="Z840" s="7">
        <f t="shared" si="168"/>
        <v>110</v>
      </c>
      <c r="AA840" s="7">
        <f t="shared" si="169"/>
        <v>90</v>
      </c>
      <c r="AB840" s="7">
        <f ca="1">calc_gear1!AS843*5+50</f>
        <v>55</v>
      </c>
      <c r="AC840" s="7">
        <f ca="1">IF(AND(calc_gear1!AT843=-1,calc_gear1!Z843=1),calc_gear1!AS843*5+50.5,IF(AND(calc_gear1!Y843=0,AB839-AC839=-0.5),calc_gear1!AS843*5+50.5,calc_gear1!O843*5+50.5))</f>
        <v>50.5</v>
      </c>
    </row>
    <row r="841" spans="1:29">
      <c r="A841" s="7">
        <v>840</v>
      </c>
      <c r="B841" s="7">
        <v>240</v>
      </c>
      <c r="F841" s="7">
        <v>240</v>
      </c>
      <c r="G841" s="92" t="b">
        <v>1</v>
      </c>
      <c r="H841" s="69" t="b">
        <v>0</v>
      </c>
      <c r="I841" s="93" t="b">
        <v>0</v>
      </c>
      <c r="K841" s="92" t="b">
        <v>1</v>
      </c>
      <c r="L841" s="69" t="b">
        <v>0</v>
      </c>
      <c r="M841" s="93" t="b">
        <v>0</v>
      </c>
      <c r="N841" s="7">
        <v>240</v>
      </c>
      <c r="O841" s="7" t="b">
        <f t="shared" si="160"/>
        <v>1</v>
      </c>
      <c r="P841" s="7" t="b">
        <f t="shared" si="161"/>
        <v>0</v>
      </c>
      <c r="Q841" s="7" t="b">
        <f t="shared" si="162"/>
        <v>0</v>
      </c>
      <c r="S841" s="7" t="b">
        <f t="shared" si="163"/>
        <v>1</v>
      </c>
      <c r="T841" s="7" t="b">
        <f t="shared" si="164"/>
        <v>0</v>
      </c>
      <c r="U841" s="7" t="b">
        <f t="shared" si="165"/>
        <v>0</v>
      </c>
      <c r="W841" s="7">
        <f t="shared" si="166"/>
        <v>840</v>
      </c>
      <c r="X841" s="7">
        <f>'v-t_chart'!C841</f>
        <v>79.7</v>
      </c>
      <c r="Y841" s="7">
        <f t="shared" si="167"/>
        <v>105</v>
      </c>
      <c r="Z841" s="7">
        <f t="shared" si="168"/>
        <v>110</v>
      </c>
      <c r="AA841" s="7">
        <f t="shared" si="169"/>
        <v>90</v>
      </c>
      <c r="AB841" s="7">
        <f ca="1">calc_gear1!AS844*5+50</f>
        <v>55</v>
      </c>
      <c r="AC841" s="7">
        <f ca="1">IF(AND(calc_gear1!AT844=-1,calc_gear1!Z844=1),calc_gear1!AS844*5+50.5,IF(AND(calc_gear1!Y844=0,AB840-AC840=-0.5),calc_gear1!AS844*5+50.5,calc_gear1!O844*5+50.5))</f>
        <v>50.5</v>
      </c>
    </row>
    <row r="842" spans="1:29">
      <c r="A842" s="7">
        <v>841</v>
      </c>
      <c r="B842" s="7">
        <v>241</v>
      </c>
      <c r="F842" s="7">
        <v>241</v>
      </c>
      <c r="G842" s="92" t="b">
        <v>1</v>
      </c>
      <c r="H842" s="69" t="b">
        <v>0</v>
      </c>
      <c r="I842" s="93" t="b">
        <v>0</v>
      </c>
      <c r="K842" s="92" t="b">
        <v>1</v>
      </c>
      <c r="L842" s="69" t="b">
        <v>0</v>
      </c>
      <c r="M842" s="93" t="b">
        <v>0</v>
      </c>
      <c r="N842" s="7">
        <v>241</v>
      </c>
      <c r="O842" s="7" t="b">
        <f t="shared" si="160"/>
        <v>1</v>
      </c>
      <c r="P842" s="7" t="b">
        <f t="shared" si="161"/>
        <v>0</v>
      </c>
      <c r="Q842" s="7" t="b">
        <f t="shared" si="162"/>
        <v>0</v>
      </c>
      <c r="S842" s="7" t="b">
        <f t="shared" si="163"/>
        <v>1</v>
      </c>
      <c r="T842" s="7" t="b">
        <f t="shared" si="164"/>
        <v>0</v>
      </c>
      <c r="U842" s="7" t="b">
        <f t="shared" si="165"/>
        <v>0</v>
      </c>
      <c r="W842" s="7">
        <f t="shared" si="166"/>
        <v>841</v>
      </c>
      <c r="X842" s="7">
        <f>'v-t_chart'!C842</f>
        <v>81.5</v>
      </c>
      <c r="Y842" s="7">
        <f t="shared" si="167"/>
        <v>105</v>
      </c>
      <c r="Z842" s="7">
        <f t="shared" si="168"/>
        <v>110</v>
      </c>
      <c r="AA842" s="7">
        <f t="shared" si="169"/>
        <v>90</v>
      </c>
      <c r="AB842" s="7">
        <f ca="1">calc_gear1!AS845*5+50</f>
        <v>55</v>
      </c>
      <c r="AC842" s="7">
        <f ca="1">IF(AND(calc_gear1!AT845=-1,calc_gear1!Z845=1),calc_gear1!AS845*5+50.5,IF(AND(calc_gear1!Y845=0,AB841-AC841=-0.5),calc_gear1!AS845*5+50.5,calc_gear1!O845*5+50.5))</f>
        <v>50.5</v>
      </c>
    </row>
    <row r="843" spans="1:29">
      <c r="A843" s="7">
        <v>842</v>
      </c>
      <c r="B843" s="7">
        <v>242</v>
      </c>
      <c r="F843" s="7">
        <v>242</v>
      </c>
      <c r="G843" s="92" t="b">
        <v>0</v>
      </c>
      <c r="H843" s="69" t="b">
        <v>1</v>
      </c>
      <c r="I843" s="93" t="b">
        <v>0</v>
      </c>
      <c r="K843" s="92" t="b">
        <v>1</v>
      </c>
      <c r="L843" s="69" t="b">
        <v>0</v>
      </c>
      <c r="M843" s="93" t="b">
        <v>0</v>
      </c>
      <c r="N843" s="7">
        <v>242</v>
      </c>
      <c r="O843" s="7" t="b">
        <f t="shared" si="160"/>
        <v>1</v>
      </c>
      <c r="P843" s="7" t="b">
        <f t="shared" si="161"/>
        <v>0</v>
      </c>
      <c r="Q843" s="7" t="b">
        <f t="shared" si="162"/>
        <v>0</v>
      </c>
      <c r="S843" s="7" t="b">
        <f t="shared" si="163"/>
        <v>1</v>
      </c>
      <c r="T843" s="7" t="b">
        <f t="shared" si="164"/>
        <v>0</v>
      </c>
      <c r="U843" s="7" t="b">
        <f t="shared" si="165"/>
        <v>0</v>
      </c>
      <c r="W843" s="7">
        <f t="shared" si="166"/>
        <v>842</v>
      </c>
      <c r="X843" s="7">
        <f>'v-t_chart'!C843</f>
        <v>83.1</v>
      </c>
      <c r="Y843" s="7">
        <f t="shared" si="167"/>
        <v>105</v>
      </c>
      <c r="Z843" s="7">
        <f t="shared" si="168"/>
        <v>110</v>
      </c>
      <c r="AA843" s="7">
        <f t="shared" si="169"/>
        <v>90</v>
      </c>
      <c r="AB843" s="7">
        <f ca="1">calc_gear1!AS846*5+50</f>
        <v>55</v>
      </c>
      <c r="AC843" s="7">
        <f ca="1">IF(AND(calc_gear1!AT846=-1,calc_gear1!Z846=1),calc_gear1!AS846*5+50.5,IF(AND(calc_gear1!Y846=0,AB842-AC842=-0.5),calc_gear1!AS846*5+50.5,calc_gear1!O846*5+50.5))</f>
        <v>50.5</v>
      </c>
    </row>
    <row r="844" spans="1:29">
      <c r="A844" s="7">
        <v>843</v>
      </c>
      <c r="B844" s="7">
        <v>243</v>
      </c>
      <c r="F844" s="7">
        <v>243</v>
      </c>
      <c r="G844" s="92" t="b">
        <v>0</v>
      </c>
      <c r="H844" s="69" t="b">
        <v>1</v>
      </c>
      <c r="I844" s="93" t="b">
        <v>0</v>
      </c>
      <c r="K844" s="92" t="b">
        <v>1</v>
      </c>
      <c r="L844" s="69" t="b">
        <v>0</v>
      </c>
      <c r="M844" s="93" t="b">
        <v>0</v>
      </c>
      <c r="N844" s="7">
        <v>243</v>
      </c>
      <c r="O844" s="7" t="b">
        <f t="shared" si="160"/>
        <v>1</v>
      </c>
      <c r="P844" s="7" t="b">
        <f t="shared" si="161"/>
        <v>0</v>
      </c>
      <c r="Q844" s="7" t="b">
        <f t="shared" si="162"/>
        <v>0</v>
      </c>
      <c r="S844" s="7" t="b">
        <f t="shared" si="163"/>
        <v>1</v>
      </c>
      <c r="T844" s="7" t="b">
        <f t="shared" si="164"/>
        <v>0</v>
      </c>
      <c r="U844" s="7" t="b">
        <f t="shared" si="165"/>
        <v>0</v>
      </c>
      <c r="W844" s="7">
        <f t="shared" si="166"/>
        <v>843</v>
      </c>
      <c r="X844" s="7">
        <f>'v-t_chart'!C844</f>
        <v>84.6</v>
      </c>
      <c r="Y844" s="7">
        <f t="shared" si="167"/>
        <v>105</v>
      </c>
      <c r="Z844" s="7">
        <f t="shared" si="168"/>
        <v>110</v>
      </c>
      <c r="AA844" s="7">
        <f t="shared" si="169"/>
        <v>90</v>
      </c>
      <c r="AB844" s="7">
        <f ca="1">calc_gear1!AS847*5+50</f>
        <v>55</v>
      </c>
      <c r="AC844" s="7">
        <f ca="1">IF(AND(calc_gear1!AT847=-1,calc_gear1!Z847=1),calc_gear1!AS847*5+50.5,IF(AND(calc_gear1!Y847=0,AB843-AC843=-0.5),calc_gear1!AS847*5+50.5,calc_gear1!O847*5+50.5))</f>
        <v>50.5</v>
      </c>
    </row>
    <row r="845" spans="1:29">
      <c r="A845" s="7">
        <v>844</v>
      </c>
      <c r="B845" s="7">
        <v>244</v>
      </c>
      <c r="F845" s="7">
        <v>244</v>
      </c>
      <c r="G845" s="92" t="b">
        <v>0</v>
      </c>
      <c r="H845" s="69" t="b">
        <v>1</v>
      </c>
      <c r="I845" s="93" t="b">
        <v>0</v>
      </c>
      <c r="K845" s="92" t="b">
        <v>1</v>
      </c>
      <c r="L845" s="69" t="b">
        <v>0</v>
      </c>
      <c r="M845" s="93" t="b">
        <v>0</v>
      </c>
      <c r="N845" s="7">
        <v>244</v>
      </c>
      <c r="O845" s="7" t="b">
        <f t="shared" si="160"/>
        <v>1</v>
      </c>
      <c r="P845" s="7" t="b">
        <f t="shared" si="161"/>
        <v>0</v>
      </c>
      <c r="Q845" s="7" t="b">
        <f t="shared" si="162"/>
        <v>0</v>
      </c>
      <c r="S845" s="7" t="b">
        <f t="shared" si="163"/>
        <v>1</v>
      </c>
      <c r="T845" s="7" t="b">
        <f t="shared" si="164"/>
        <v>0</v>
      </c>
      <c r="U845" s="7" t="b">
        <f t="shared" si="165"/>
        <v>0</v>
      </c>
      <c r="W845" s="7">
        <f t="shared" si="166"/>
        <v>844</v>
      </c>
      <c r="X845" s="7">
        <f>'v-t_chart'!C845</f>
        <v>86</v>
      </c>
      <c r="Y845" s="7">
        <f t="shared" si="167"/>
        <v>105</v>
      </c>
      <c r="Z845" s="7">
        <f t="shared" si="168"/>
        <v>110</v>
      </c>
      <c r="AA845" s="7">
        <f t="shared" si="169"/>
        <v>90</v>
      </c>
      <c r="AB845" s="7">
        <f ca="1">calc_gear1!AS848*5+50</f>
        <v>55</v>
      </c>
      <c r="AC845" s="7">
        <f ca="1">IF(AND(calc_gear1!AT848=-1,calc_gear1!Z848=1),calc_gear1!AS848*5+50.5,IF(AND(calc_gear1!Y848=0,AB844-AC844=-0.5),calc_gear1!AS848*5+50.5,calc_gear1!O848*5+50.5))</f>
        <v>50.5</v>
      </c>
    </row>
    <row r="846" spans="1:29">
      <c r="A846" s="7">
        <v>845</v>
      </c>
      <c r="B846" s="7">
        <v>245</v>
      </c>
      <c r="F846" s="7">
        <v>245</v>
      </c>
      <c r="G846" s="92" t="b">
        <v>0</v>
      </c>
      <c r="H846" s="69" t="b">
        <v>1</v>
      </c>
      <c r="I846" s="93" t="b">
        <v>0</v>
      </c>
      <c r="K846" s="92" t="b">
        <v>1</v>
      </c>
      <c r="L846" s="69" t="b">
        <v>0</v>
      </c>
      <c r="M846" s="93" t="b">
        <v>0</v>
      </c>
      <c r="N846" s="7">
        <v>245</v>
      </c>
      <c r="O846" s="7" t="b">
        <f t="shared" si="160"/>
        <v>1</v>
      </c>
      <c r="P846" s="7" t="b">
        <f t="shared" si="161"/>
        <v>0</v>
      </c>
      <c r="Q846" s="7" t="b">
        <f t="shared" si="162"/>
        <v>0</v>
      </c>
      <c r="S846" s="7" t="b">
        <f t="shared" si="163"/>
        <v>1</v>
      </c>
      <c r="T846" s="7" t="b">
        <f t="shared" si="164"/>
        <v>0</v>
      </c>
      <c r="U846" s="7" t="b">
        <f t="shared" si="165"/>
        <v>0</v>
      </c>
      <c r="W846" s="7">
        <f t="shared" si="166"/>
        <v>845</v>
      </c>
      <c r="X846" s="7">
        <f>'v-t_chart'!C846</f>
        <v>87.4</v>
      </c>
      <c r="Y846" s="7">
        <f t="shared" si="167"/>
        <v>105</v>
      </c>
      <c r="Z846" s="7">
        <f t="shared" si="168"/>
        <v>110</v>
      </c>
      <c r="AA846" s="7">
        <f t="shared" si="169"/>
        <v>90</v>
      </c>
      <c r="AB846" s="7">
        <f ca="1">calc_gear1!AS849*5+50</f>
        <v>55</v>
      </c>
      <c r="AC846" s="7">
        <f ca="1">IF(AND(calc_gear1!AT849=-1,calc_gear1!Z849=1),calc_gear1!AS849*5+50.5,IF(AND(calc_gear1!Y849=0,AB845-AC845=-0.5),calc_gear1!AS849*5+50.5,calc_gear1!O849*5+50.5))</f>
        <v>50.5</v>
      </c>
    </row>
    <row r="847" spans="1:29">
      <c r="A847" s="7">
        <v>846</v>
      </c>
      <c r="B847" s="7">
        <v>246</v>
      </c>
      <c r="F847" s="7">
        <v>246</v>
      </c>
      <c r="G847" s="92" t="b">
        <v>0</v>
      </c>
      <c r="H847" s="69" t="b">
        <v>1</v>
      </c>
      <c r="I847" s="93" t="b">
        <v>0</v>
      </c>
      <c r="K847" s="92" t="b">
        <v>1</v>
      </c>
      <c r="L847" s="69" t="b">
        <v>0</v>
      </c>
      <c r="M847" s="93" t="b">
        <v>0</v>
      </c>
      <c r="N847" s="7">
        <v>246</v>
      </c>
      <c r="O847" s="7" t="b">
        <f t="shared" si="160"/>
        <v>1</v>
      </c>
      <c r="P847" s="7" t="b">
        <f t="shared" si="161"/>
        <v>0</v>
      </c>
      <c r="Q847" s="7" t="b">
        <f t="shared" si="162"/>
        <v>0</v>
      </c>
      <c r="S847" s="7" t="b">
        <f t="shared" si="163"/>
        <v>1</v>
      </c>
      <c r="T847" s="7" t="b">
        <f t="shared" si="164"/>
        <v>0</v>
      </c>
      <c r="U847" s="7" t="b">
        <f t="shared" si="165"/>
        <v>0</v>
      </c>
      <c r="W847" s="7">
        <f t="shared" si="166"/>
        <v>846</v>
      </c>
      <c r="X847" s="7">
        <f>'v-t_chart'!C847</f>
        <v>88.7</v>
      </c>
      <c r="Y847" s="7">
        <f t="shared" si="167"/>
        <v>105</v>
      </c>
      <c r="Z847" s="7">
        <f t="shared" si="168"/>
        <v>110</v>
      </c>
      <c r="AA847" s="7">
        <f t="shared" si="169"/>
        <v>90</v>
      </c>
      <c r="AB847" s="7">
        <f ca="1">calc_gear1!AS850*5+50</f>
        <v>55</v>
      </c>
      <c r="AC847" s="7">
        <f ca="1">IF(AND(calc_gear1!AT850=-1,calc_gear1!Z850=1),calc_gear1!AS850*5+50.5,IF(AND(calc_gear1!Y850=0,AB846-AC846=-0.5),calc_gear1!AS850*5+50.5,calc_gear1!O850*5+50.5))</f>
        <v>50.5</v>
      </c>
    </row>
    <row r="848" spans="1:29">
      <c r="A848" s="7">
        <v>847</v>
      </c>
      <c r="B848" s="7">
        <v>247</v>
      </c>
      <c r="F848" s="7">
        <v>247</v>
      </c>
      <c r="G848" s="92" t="b">
        <v>0</v>
      </c>
      <c r="H848" s="69" t="b">
        <v>1</v>
      </c>
      <c r="I848" s="93" t="b">
        <v>0</v>
      </c>
      <c r="K848" s="92" t="b">
        <v>1</v>
      </c>
      <c r="L848" s="69" t="b">
        <v>0</v>
      </c>
      <c r="M848" s="93" t="b">
        <v>0</v>
      </c>
      <c r="N848" s="7">
        <v>247</v>
      </c>
      <c r="O848" s="7" t="b">
        <f t="shared" si="160"/>
        <v>1</v>
      </c>
      <c r="P848" s="7" t="b">
        <f t="shared" si="161"/>
        <v>0</v>
      </c>
      <c r="Q848" s="7" t="b">
        <f t="shared" si="162"/>
        <v>0</v>
      </c>
      <c r="S848" s="7" t="b">
        <f t="shared" si="163"/>
        <v>1</v>
      </c>
      <c r="T848" s="7" t="b">
        <f t="shared" si="164"/>
        <v>0</v>
      </c>
      <c r="U848" s="7" t="b">
        <f t="shared" si="165"/>
        <v>0</v>
      </c>
      <c r="W848" s="7">
        <f t="shared" si="166"/>
        <v>847</v>
      </c>
      <c r="X848" s="7">
        <f>'v-t_chart'!C848</f>
        <v>89.6</v>
      </c>
      <c r="Y848" s="7">
        <f t="shared" si="167"/>
        <v>105</v>
      </c>
      <c r="Z848" s="7">
        <f t="shared" si="168"/>
        <v>110</v>
      </c>
      <c r="AA848" s="7">
        <f t="shared" si="169"/>
        <v>90</v>
      </c>
      <c r="AB848" s="7">
        <f ca="1">calc_gear1!AS851*5+50</f>
        <v>55</v>
      </c>
      <c r="AC848" s="7">
        <f ca="1">IF(AND(calc_gear1!AT851=-1,calc_gear1!Z851=1),calc_gear1!AS851*5+50.5,IF(AND(calc_gear1!Y851=0,AB847-AC847=-0.5),calc_gear1!AS851*5+50.5,calc_gear1!O851*5+50.5))</f>
        <v>50.5</v>
      </c>
    </row>
    <row r="849" spans="1:29">
      <c r="A849" s="7">
        <v>848</v>
      </c>
      <c r="B849" s="7">
        <v>248</v>
      </c>
      <c r="F849" s="7">
        <v>248</v>
      </c>
      <c r="G849" s="92" t="b">
        <v>0</v>
      </c>
      <c r="H849" s="69" t="b">
        <v>1</v>
      </c>
      <c r="I849" s="93" t="b">
        <v>0</v>
      </c>
      <c r="K849" s="92" t="b">
        <v>1</v>
      </c>
      <c r="L849" s="69" t="b">
        <v>0</v>
      </c>
      <c r="M849" s="93" t="b">
        <v>0</v>
      </c>
      <c r="N849" s="7">
        <v>248</v>
      </c>
      <c r="O849" s="7" t="b">
        <f t="shared" si="160"/>
        <v>1</v>
      </c>
      <c r="P849" s="7" t="b">
        <f t="shared" si="161"/>
        <v>0</v>
      </c>
      <c r="Q849" s="7" t="b">
        <f t="shared" si="162"/>
        <v>0</v>
      </c>
      <c r="S849" s="7" t="b">
        <f t="shared" si="163"/>
        <v>1</v>
      </c>
      <c r="T849" s="7" t="b">
        <f t="shared" si="164"/>
        <v>0</v>
      </c>
      <c r="U849" s="7" t="b">
        <f t="shared" si="165"/>
        <v>0</v>
      </c>
      <c r="W849" s="7">
        <f t="shared" si="166"/>
        <v>848</v>
      </c>
      <c r="X849" s="7">
        <f>'v-t_chart'!C849</f>
        <v>90.2</v>
      </c>
      <c r="Y849" s="7">
        <f t="shared" si="167"/>
        <v>105</v>
      </c>
      <c r="Z849" s="7">
        <f t="shared" si="168"/>
        <v>110</v>
      </c>
      <c r="AA849" s="7">
        <f t="shared" si="169"/>
        <v>90</v>
      </c>
      <c r="AB849" s="7">
        <f ca="1">calc_gear1!AS852*5+50</f>
        <v>55</v>
      </c>
      <c r="AC849" s="7">
        <f ca="1">IF(AND(calc_gear1!AT852=-1,calc_gear1!Z852=1),calc_gear1!AS852*5+50.5,IF(AND(calc_gear1!Y852=0,AB848-AC848=-0.5),calc_gear1!AS852*5+50.5,calc_gear1!O852*5+50.5))</f>
        <v>50.5</v>
      </c>
    </row>
    <row r="850" spans="1:29">
      <c r="A850" s="7">
        <v>849</v>
      </c>
      <c r="B850" s="7">
        <v>249</v>
      </c>
      <c r="F850" s="7">
        <v>249</v>
      </c>
      <c r="G850" s="92" t="b">
        <v>0</v>
      </c>
      <c r="H850" s="69" t="b">
        <v>1</v>
      </c>
      <c r="I850" s="93" t="b">
        <v>0</v>
      </c>
      <c r="K850" s="92" t="b">
        <v>1</v>
      </c>
      <c r="L850" s="69" t="b">
        <v>0</v>
      </c>
      <c r="M850" s="93" t="b">
        <v>0</v>
      </c>
      <c r="N850" s="7">
        <v>249</v>
      </c>
      <c r="O850" s="7" t="b">
        <f t="shared" si="160"/>
        <v>1</v>
      </c>
      <c r="P850" s="7" t="b">
        <f t="shared" si="161"/>
        <v>0</v>
      </c>
      <c r="Q850" s="7" t="b">
        <f t="shared" si="162"/>
        <v>0</v>
      </c>
      <c r="S850" s="7" t="b">
        <f t="shared" si="163"/>
        <v>1</v>
      </c>
      <c r="T850" s="7" t="b">
        <f t="shared" si="164"/>
        <v>0</v>
      </c>
      <c r="U850" s="7" t="b">
        <f t="shared" si="165"/>
        <v>0</v>
      </c>
      <c r="W850" s="7">
        <f t="shared" si="166"/>
        <v>849</v>
      </c>
      <c r="X850" s="7">
        <f>'v-t_chart'!C850</f>
        <v>90.7</v>
      </c>
      <c r="Y850" s="7">
        <f t="shared" si="167"/>
        <v>105</v>
      </c>
      <c r="Z850" s="7">
        <f t="shared" si="168"/>
        <v>110</v>
      </c>
      <c r="AA850" s="7">
        <f t="shared" si="169"/>
        <v>90</v>
      </c>
      <c r="AB850" s="7">
        <f ca="1">calc_gear1!AS853*5+50</f>
        <v>55</v>
      </c>
      <c r="AC850" s="7">
        <f ca="1">IF(AND(calc_gear1!AT853=-1,calc_gear1!Z853=1),calc_gear1!AS853*5+50.5,IF(AND(calc_gear1!Y853=0,AB849-AC849=-0.5),calc_gear1!AS853*5+50.5,calc_gear1!O853*5+50.5))</f>
        <v>50.5</v>
      </c>
    </row>
    <row r="851" spans="1:29">
      <c r="A851" s="7">
        <v>850</v>
      </c>
      <c r="B851" s="7">
        <v>250</v>
      </c>
      <c r="F851" s="7">
        <v>250</v>
      </c>
      <c r="G851" s="92" t="b">
        <v>0</v>
      </c>
      <c r="H851" s="69" t="b">
        <v>1</v>
      </c>
      <c r="I851" s="93" t="b">
        <v>0</v>
      </c>
      <c r="K851" s="92" t="b">
        <v>1</v>
      </c>
      <c r="L851" s="69" t="b">
        <v>0</v>
      </c>
      <c r="M851" s="93" t="b">
        <v>0</v>
      </c>
      <c r="N851" s="7">
        <v>250</v>
      </c>
      <c r="O851" s="7" t="b">
        <f t="shared" si="160"/>
        <v>1</v>
      </c>
      <c r="P851" s="7" t="b">
        <f t="shared" si="161"/>
        <v>0</v>
      </c>
      <c r="Q851" s="7" t="b">
        <f t="shared" si="162"/>
        <v>0</v>
      </c>
      <c r="S851" s="7" t="b">
        <f t="shared" si="163"/>
        <v>1</v>
      </c>
      <c r="T851" s="7" t="b">
        <f t="shared" si="164"/>
        <v>0</v>
      </c>
      <c r="U851" s="7" t="b">
        <f t="shared" si="165"/>
        <v>0</v>
      </c>
      <c r="W851" s="7">
        <f t="shared" si="166"/>
        <v>850</v>
      </c>
      <c r="X851" s="7">
        <f>'v-t_chart'!C851</f>
        <v>91.2</v>
      </c>
      <c r="Y851" s="7">
        <f t="shared" si="167"/>
        <v>105</v>
      </c>
      <c r="Z851" s="7">
        <f t="shared" si="168"/>
        <v>110</v>
      </c>
      <c r="AA851" s="7">
        <f t="shared" si="169"/>
        <v>90</v>
      </c>
      <c r="AB851" s="7">
        <f ca="1">calc_gear1!AS854*5+50</f>
        <v>55</v>
      </c>
      <c r="AC851" s="7">
        <f ca="1">IF(AND(calc_gear1!AT854=-1,calc_gear1!Z854=1),calc_gear1!AS854*5+50.5,IF(AND(calc_gear1!Y854=0,AB850-AC850=-0.5),calc_gear1!AS854*5+50.5,calc_gear1!O854*5+50.5))</f>
        <v>50.5</v>
      </c>
    </row>
    <row r="852" spans="1:29">
      <c r="A852" s="7">
        <v>851</v>
      </c>
      <c r="B852" s="7">
        <v>251</v>
      </c>
      <c r="F852" s="7">
        <v>251</v>
      </c>
      <c r="G852" s="92" t="b">
        <v>0</v>
      </c>
      <c r="H852" s="69" t="b">
        <v>1</v>
      </c>
      <c r="I852" s="93" t="b">
        <v>0</v>
      </c>
      <c r="K852" s="92" t="b">
        <v>1</v>
      </c>
      <c r="L852" s="69" t="b">
        <v>0</v>
      </c>
      <c r="M852" s="93" t="b">
        <v>0</v>
      </c>
      <c r="N852" s="7">
        <v>251</v>
      </c>
      <c r="O852" s="7" t="b">
        <f t="shared" si="160"/>
        <v>1</v>
      </c>
      <c r="P852" s="7" t="b">
        <f t="shared" si="161"/>
        <v>0</v>
      </c>
      <c r="Q852" s="7" t="b">
        <f t="shared" si="162"/>
        <v>0</v>
      </c>
      <c r="S852" s="7" t="b">
        <f t="shared" si="163"/>
        <v>1</v>
      </c>
      <c r="T852" s="7" t="b">
        <f t="shared" si="164"/>
        <v>0</v>
      </c>
      <c r="U852" s="7" t="b">
        <f t="shared" si="165"/>
        <v>0</v>
      </c>
      <c r="W852" s="7">
        <f t="shared" si="166"/>
        <v>851</v>
      </c>
      <c r="X852" s="7">
        <f>'v-t_chart'!C852</f>
        <v>91.8</v>
      </c>
      <c r="Y852" s="7">
        <f t="shared" si="167"/>
        <v>105</v>
      </c>
      <c r="Z852" s="7">
        <f t="shared" si="168"/>
        <v>110</v>
      </c>
      <c r="AA852" s="7">
        <f t="shared" si="169"/>
        <v>90</v>
      </c>
      <c r="AB852" s="7">
        <f ca="1">calc_gear1!AS855*5+50</f>
        <v>55</v>
      </c>
      <c r="AC852" s="7">
        <f ca="1">IF(AND(calc_gear1!AT855=-1,calc_gear1!Z855=1),calc_gear1!AS855*5+50.5,IF(AND(calc_gear1!Y855=0,AB851-AC851=-0.5),calc_gear1!AS855*5+50.5,calc_gear1!O855*5+50.5))</f>
        <v>50.5</v>
      </c>
    </row>
    <row r="853" spans="1:29">
      <c r="A853" s="7">
        <v>852</v>
      </c>
      <c r="B853" s="7">
        <v>252</v>
      </c>
      <c r="F853" s="7">
        <v>252</v>
      </c>
      <c r="G853" s="92" t="b">
        <v>0</v>
      </c>
      <c r="H853" s="69" t="b">
        <v>1</v>
      </c>
      <c r="I853" s="93" t="b">
        <v>0</v>
      </c>
      <c r="K853" s="92" t="b">
        <v>1</v>
      </c>
      <c r="L853" s="69" t="b">
        <v>0</v>
      </c>
      <c r="M853" s="93" t="b">
        <v>0</v>
      </c>
      <c r="N853" s="7">
        <v>252</v>
      </c>
      <c r="O853" s="7" t="b">
        <f t="shared" si="160"/>
        <v>1</v>
      </c>
      <c r="P853" s="7" t="b">
        <f t="shared" si="161"/>
        <v>0</v>
      </c>
      <c r="Q853" s="7" t="b">
        <f t="shared" si="162"/>
        <v>0</v>
      </c>
      <c r="S853" s="7" t="b">
        <f t="shared" si="163"/>
        <v>1</v>
      </c>
      <c r="T853" s="7" t="b">
        <f t="shared" si="164"/>
        <v>0</v>
      </c>
      <c r="U853" s="7" t="b">
        <f t="shared" si="165"/>
        <v>0</v>
      </c>
      <c r="W853" s="7">
        <f t="shared" si="166"/>
        <v>852</v>
      </c>
      <c r="X853" s="7">
        <f>'v-t_chart'!C853</f>
        <v>92.4</v>
      </c>
      <c r="Y853" s="7">
        <f t="shared" si="167"/>
        <v>105</v>
      </c>
      <c r="Z853" s="7">
        <f t="shared" si="168"/>
        <v>110</v>
      </c>
      <c r="AA853" s="7">
        <f t="shared" si="169"/>
        <v>90</v>
      </c>
      <c r="AB853" s="7">
        <f ca="1">calc_gear1!AS856*5+50</f>
        <v>55</v>
      </c>
      <c r="AC853" s="7">
        <f ca="1">IF(AND(calc_gear1!AT856=-1,calc_gear1!Z856=1),calc_gear1!AS856*5+50.5,IF(AND(calc_gear1!Y856=0,AB852-AC852=-0.5),calc_gear1!AS856*5+50.5,calc_gear1!O856*5+50.5))</f>
        <v>50.5</v>
      </c>
    </row>
    <row r="854" spans="1:29">
      <c r="A854" s="7">
        <v>853</v>
      </c>
      <c r="B854" s="7">
        <v>253</v>
      </c>
      <c r="F854" s="7">
        <v>253</v>
      </c>
      <c r="G854" s="92" t="b">
        <v>0</v>
      </c>
      <c r="H854" s="69" t="b">
        <v>1</v>
      </c>
      <c r="I854" s="93" t="b">
        <v>0</v>
      </c>
      <c r="K854" s="92" t="b">
        <v>1</v>
      </c>
      <c r="L854" s="69" t="b">
        <v>0</v>
      </c>
      <c r="M854" s="93" t="b">
        <v>0</v>
      </c>
      <c r="N854" s="7">
        <v>253</v>
      </c>
      <c r="O854" s="7" t="b">
        <f t="shared" si="160"/>
        <v>1</v>
      </c>
      <c r="P854" s="7" t="b">
        <f t="shared" si="161"/>
        <v>0</v>
      </c>
      <c r="Q854" s="7" t="b">
        <f t="shared" si="162"/>
        <v>0</v>
      </c>
      <c r="S854" s="7" t="b">
        <f t="shared" si="163"/>
        <v>1</v>
      </c>
      <c r="T854" s="7" t="b">
        <f t="shared" si="164"/>
        <v>0</v>
      </c>
      <c r="U854" s="7" t="b">
        <f t="shared" si="165"/>
        <v>0</v>
      </c>
      <c r="W854" s="7">
        <f t="shared" si="166"/>
        <v>853</v>
      </c>
      <c r="X854" s="7">
        <f>'v-t_chart'!C854</f>
        <v>93</v>
      </c>
      <c r="Y854" s="7">
        <f t="shared" si="167"/>
        <v>105</v>
      </c>
      <c r="Z854" s="7">
        <f t="shared" si="168"/>
        <v>110</v>
      </c>
      <c r="AA854" s="7">
        <f t="shared" si="169"/>
        <v>90</v>
      </c>
      <c r="AB854" s="7">
        <f ca="1">calc_gear1!AS857*5+50</f>
        <v>55</v>
      </c>
      <c r="AC854" s="7">
        <f ca="1">IF(AND(calc_gear1!AT857=-1,calc_gear1!Z857=1),calc_gear1!AS857*5+50.5,IF(AND(calc_gear1!Y857=0,AB853-AC853=-0.5),calc_gear1!AS857*5+50.5,calc_gear1!O857*5+50.5))</f>
        <v>50.5</v>
      </c>
    </row>
    <row r="855" spans="1:29">
      <c r="A855" s="7">
        <v>854</v>
      </c>
      <c r="B855" s="7">
        <v>254</v>
      </c>
      <c r="F855" s="7">
        <v>254</v>
      </c>
      <c r="G855" s="92" t="b">
        <v>0</v>
      </c>
      <c r="H855" s="69" t="b">
        <v>1</v>
      </c>
      <c r="I855" s="93" t="b">
        <v>0</v>
      </c>
      <c r="K855" s="92" t="b">
        <v>1</v>
      </c>
      <c r="L855" s="69" t="b">
        <v>0</v>
      </c>
      <c r="M855" s="93" t="b">
        <v>0</v>
      </c>
      <c r="N855" s="7">
        <v>254</v>
      </c>
      <c r="O855" s="7" t="b">
        <f t="shared" si="160"/>
        <v>1</v>
      </c>
      <c r="P855" s="7" t="b">
        <f t="shared" si="161"/>
        <v>0</v>
      </c>
      <c r="Q855" s="7" t="b">
        <f t="shared" si="162"/>
        <v>0</v>
      </c>
      <c r="S855" s="7" t="b">
        <f t="shared" si="163"/>
        <v>1</v>
      </c>
      <c r="T855" s="7" t="b">
        <f t="shared" si="164"/>
        <v>0</v>
      </c>
      <c r="U855" s="7" t="b">
        <f t="shared" si="165"/>
        <v>0</v>
      </c>
      <c r="W855" s="7">
        <f t="shared" si="166"/>
        <v>854</v>
      </c>
      <c r="X855" s="7">
        <f>'v-t_chart'!C855</f>
        <v>93.6</v>
      </c>
      <c r="Y855" s="7">
        <f t="shared" si="167"/>
        <v>105</v>
      </c>
      <c r="Z855" s="7">
        <f t="shared" si="168"/>
        <v>110</v>
      </c>
      <c r="AA855" s="7">
        <f t="shared" si="169"/>
        <v>90</v>
      </c>
      <c r="AB855" s="7">
        <f ca="1">calc_gear1!AS858*5+50</f>
        <v>55</v>
      </c>
      <c r="AC855" s="7">
        <f ca="1">IF(AND(calc_gear1!AT858=-1,calc_gear1!Z858=1),calc_gear1!AS858*5+50.5,IF(AND(calc_gear1!Y858=0,AB854-AC854=-0.5),calc_gear1!AS858*5+50.5,calc_gear1!O858*5+50.5))</f>
        <v>50.5</v>
      </c>
    </row>
    <row r="856" spans="1:29">
      <c r="A856" s="7">
        <v>855</v>
      </c>
      <c r="B856" s="7">
        <v>255</v>
      </c>
      <c r="F856" s="7">
        <v>255</v>
      </c>
      <c r="G856" s="92" t="b">
        <v>0</v>
      </c>
      <c r="H856" s="69" t="b">
        <v>1</v>
      </c>
      <c r="I856" s="93" t="b">
        <v>0</v>
      </c>
      <c r="K856" s="92" t="b">
        <v>0</v>
      </c>
      <c r="L856" s="69" t="b">
        <v>1</v>
      </c>
      <c r="M856" s="93" t="b">
        <v>0</v>
      </c>
      <c r="N856" s="7">
        <v>255</v>
      </c>
      <c r="O856" s="7" t="b">
        <f t="shared" si="160"/>
        <v>0</v>
      </c>
      <c r="P856" s="7" t="b">
        <f t="shared" si="161"/>
        <v>1</v>
      </c>
      <c r="Q856" s="7" t="b">
        <f t="shared" si="162"/>
        <v>0</v>
      </c>
      <c r="S856" s="7" t="b">
        <f t="shared" si="163"/>
        <v>0</v>
      </c>
      <c r="T856" s="7" t="b">
        <f t="shared" si="164"/>
        <v>1</v>
      </c>
      <c r="U856" s="7" t="b">
        <f t="shared" si="165"/>
        <v>0</v>
      </c>
      <c r="W856" s="7">
        <f t="shared" si="166"/>
        <v>855</v>
      </c>
      <c r="X856" s="7">
        <f>'v-t_chart'!C856</f>
        <v>94.1</v>
      </c>
      <c r="Y856" s="7">
        <f t="shared" si="167"/>
        <v>100</v>
      </c>
      <c r="Z856" s="7">
        <f t="shared" si="168"/>
        <v>115</v>
      </c>
      <c r="AA856" s="7">
        <f t="shared" si="169"/>
        <v>90</v>
      </c>
      <c r="AB856" s="7">
        <f ca="1">calc_gear1!AS859*5+50</f>
        <v>55</v>
      </c>
      <c r="AC856" s="7">
        <f ca="1">IF(AND(calc_gear1!AT859=-1,calc_gear1!Z859=1),calc_gear1!AS859*5+50.5,IF(AND(calc_gear1!Y859=0,AB855-AC855=-0.5),calc_gear1!AS859*5+50.5,calc_gear1!O859*5+50.5))</f>
        <v>50.5</v>
      </c>
    </row>
    <row r="857" spans="1:29">
      <c r="A857" s="7">
        <v>856</v>
      </c>
      <c r="B857" s="7">
        <v>256</v>
      </c>
      <c r="F857" s="7">
        <v>256</v>
      </c>
      <c r="G857" s="92" t="b">
        <v>0</v>
      </c>
      <c r="H857" s="69" t="b">
        <v>1</v>
      </c>
      <c r="I857" s="93" t="b">
        <v>0</v>
      </c>
      <c r="K857" s="92" t="b">
        <v>0</v>
      </c>
      <c r="L857" s="69" t="b">
        <v>1</v>
      </c>
      <c r="M857" s="93" t="b">
        <v>0</v>
      </c>
      <c r="N857" s="7">
        <v>256</v>
      </c>
      <c r="O857" s="7" t="b">
        <f t="shared" si="160"/>
        <v>0</v>
      </c>
      <c r="P857" s="7" t="b">
        <f t="shared" si="161"/>
        <v>1</v>
      </c>
      <c r="Q857" s="7" t="b">
        <f t="shared" si="162"/>
        <v>0</v>
      </c>
      <c r="S857" s="7" t="b">
        <f t="shared" si="163"/>
        <v>0</v>
      </c>
      <c r="T857" s="7" t="b">
        <f t="shared" si="164"/>
        <v>1</v>
      </c>
      <c r="U857" s="7" t="b">
        <f t="shared" si="165"/>
        <v>0</v>
      </c>
      <c r="W857" s="7">
        <f t="shared" si="166"/>
        <v>856</v>
      </c>
      <c r="X857" s="7">
        <f>'v-t_chart'!C857</f>
        <v>94.3</v>
      </c>
      <c r="Y857" s="7">
        <f t="shared" si="167"/>
        <v>100</v>
      </c>
      <c r="Z857" s="7">
        <f t="shared" si="168"/>
        <v>115</v>
      </c>
      <c r="AA857" s="7">
        <f t="shared" si="169"/>
        <v>90</v>
      </c>
      <c r="AB857" s="7">
        <f ca="1">calc_gear1!AS860*5+50</f>
        <v>55</v>
      </c>
      <c r="AC857" s="7">
        <f ca="1">IF(AND(calc_gear1!AT860=-1,calc_gear1!Z860=1),calc_gear1!AS860*5+50.5,IF(AND(calc_gear1!Y860=0,AB856-AC856=-0.5),calc_gear1!AS860*5+50.5,calc_gear1!O860*5+50.5))</f>
        <v>50.5</v>
      </c>
    </row>
    <row r="858" spans="1:29">
      <c r="A858" s="7">
        <v>857</v>
      </c>
      <c r="B858" s="7">
        <v>257</v>
      </c>
      <c r="F858" s="7">
        <v>257</v>
      </c>
      <c r="G858" s="92" t="b">
        <v>0</v>
      </c>
      <c r="H858" s="69" t="b">
        <v>1</v>
      </c>
      <c r="I858" s="93" t="b">
        <v>0</v>
      </c>
      <c r="K858" s="92" t="b">
        <v>0</v>
      </c>
      <c r="L858" s="69" t="b">
        <v>1</v>
      </c>
      <c r="M858" s="93" t="b">
        <v>0</v>
      </c>
      <c r="N858" s="7">
        <v>257</v>
      </c>
      <c r="O858" s="7" t="b">
        <f t="shared" si="160"/>
        <v>0</v>
      </c>
      <c r="P858" s="7" t="b">
        <f t="shared" si="161"/>
        <v>1</v>
      </c>
      <c r="Q858" s="7" t="b">
        <f t="shared" si="162"/>
        <v>0</v>
      </c>
      <c r="S858" s="7" t="b">
        <f t="shared" si="163"/>
        <v>0</v>
      </c>
      <c r="T858" s="7" t="b">
        <f t="shared" si="164"/>
        <v>1</v>
      </c>
      <c r="U858" s="7" t="b">
        <f t="shared" si="165"/>
        <v>0</v>
      </c>
      <c r="W858" s="7">
        <f t="shared" si="166"/>
        <v>857</v>
      </c>
      <c r="X858" s="7">
        <f>'v-t_chart'!C858</f>
        <v>94.4</v>
      </c>
      <c r="Y858" s="7">
        <f t="shared" si="167"/>
        <v>100</v>
      </c>
      <c r="Z858" s="7">
        <f t="shared" si="168"/>
        <v>115</v>
      </c>
      <c r="AA858" s="7">
        <f t="shared" si="169"/>
        <v>90</v>
      </c>
      <c r="AB858" s="7">
        <f ca="1">calc_gear1!AS861*5+50</f>
        <v>55</v>
      </c>
      <c r="AC858" s="7">
        <f ca="1">IF(AND(calc_gear1!AT861=-1,calc_gear1!Z861=1),calc_gear1!AS861*5+50.5,IF(AND(calc_gear1!Y861=0,AB857-AC857=-0.5),calc_gear1!AS861*5+50.5,calc_gear1!O861*5+50.5))</f>
        <v>50.5</v>
      </c>
    </row>
    <row r="859" spans="1:29">
      <c r="A859" s="7">
        <v>858</v>
      </c>
      <c r="B859" s="7">
        <v>258</v>
      </c>
      <c r="F859" s="7">
        <v>258</v>
      </c>
      <c r="G859" s="92" t="b">
        <v>0</v>
      </c>
      <c r="H859" s="69" t="b">
        <v>1</v>
      </c>
      <c r="I859" s="93" t="b">
        <v>0</v>
      </c>
      <c r="K859" s="92" t="b">
        <v>0</v>
      </c>
      <c r="L859" s="69" t="b">
        <v>1</v>
      </c>
      <c r="M859" s="93" t="b">
        <v>0</v>
      </c>
      <c r="N859" s="7">
        <v>258</v>
      </c>
      <c r="O859" s="7" t="b">
        <f t="shared" ref="O859:O922" si="170">K859</f>
        <v>0</v>
      </c>
      <c r="P859" s="7" t="b">
        <f t="shared" ref="P859:P922" si="171">L859</f>
        <v>1</v>
      </c>
      <c r="Q859" s="7" t="b">
        <f t="shared" ref="Q859:Q922" si="172">M859</f>
        <v>0</v>
      </c>
      <c r="S859" s="7" t="b">
        <f t="shared" ref="S859:S922" si="173">K859</f>
        <v>0</v>
      </c>
      <c r="T859" s="7" t="b">
        <f t="shared" ref="T859:T922" si="174">L859</f>
        <v>1</v>
      </c>
      <c r="U859" s="7" t="b">
        <f t="shared" ref="U859:U922" si="175">M859</f>
        <v>0</v>
      </c>
      <c r="W859" s="7">
        <f t="shared" si="166"/>
        <v>858</v>
      </c>
      <c r="X859" s="7">
        <f>'v-t_chart'!C859</f>
        <v>94.4</v>
      </c>
      <c r="Y859" s="7">
        <f t="shared" si="167"/>
        <v>100</v>
      </c>
      <c r="Z859" s="7">
        <f t="shared" si="168"/>
        <v>115</v>
      </c>
      <c r="AA859" s="7">
        <f t="shared" si="169"/>
        <v>90</v>
      </c>
      <c r="AB859" s="7">
        <f ca="1">calc_gear1!AS862*5+50</f>
        <v>55</v>
      </c>
      <c r="AC859" s="7">
        <f ca="1">IF(AND(calc_gear1!AT862=-1,calc_gear1!Z862=1),calc_gear1!AS862*5+50.5,IF(AND(calc_gear1!Y862=0,AB858-AC858=-0.5),calc_gear1!AS862*5+50.5,calc_gear1!O862*5+50.5))</f>
        <v>50.5</v>
      </c>
    </row>
    <row r="860" spans="1:29">
      <c r="A860" s="7">
        <v>859</v>
      </c>
      <c r="B860" s="7">
        <v>259</v>
      </c>
      <c r="F860" s="7">
        <v>259</v>
      </c>
      <c r="G860" s="92" t="b">
        <v>0</v>
      </c>
      <c r="H860" s="69" t="b">
        <v>1</v>
      </c>
      <c r="I860" s="93" t="b">
        <v>0</v>
      </c>
      <c r="K860" s="92" t="b">
        <v>0</v>
      </c>
      <c r="L860" s="69" t="b">
        <v>1</v>
      </c>
      <c r="M860" s="93" t="b">
        <v>0</v>
      </c>
      <c r="N860" s="7">
        <v>259</v>
      </c>
      <c r="O860" s="7" t="b">
        <f t="shared" si="170"/>
        <v>0</v>
      </c>
      <c r="P860" s="7" t="b">
        <f t="shared" si="171"/>
        <v>1</v>
      </c>
      <c r="Q860" s="7" t="b">
        <f t="shared" si="172"/>
        <v>0</v>
      </c>
      <c r="S860" s="7" t="b">
        <f t="shared" si="173"/>
        <v>0</v>
      </c>
      <c r="T860" s="7" t="b">
        <f t="shared" si="174"/>
        <v>1</v>
      </c>
      <c r="U860" s="7" t="b">
        <f t="shared" si="175"/>
        <v>0</v>
      </c>
      <c r="W860" s="7">
        <f t="shared" si="166"/>
        <v>859</v>
      </c>
      <c r="X860" s="7">
        <f>'v-t_chart'!C860</f>
        <v>94.3</v>
      </c>
      <c r="Y860" s="7">
        <f t="shared" si="167"/>
        <v>100</v>
      </c>
      <c r="Z860" s="7">
        <f t="shared" si="168"/>
        <v>115</v>
      </c>
      <c r="AA860" s="7">
        <f t="shared" si="169"/>
        <v>90</v>
      </c>
      <c r="AB860" s="7">
        <f ca="1">calc_gear1!AS863*5+50</f>
        <v>55</v>
      </c>
      <c r="AC860" s="7">
        <f ca="1">IF(AND(calc_gear1!AT863=-1,calc_gear1!Z863=1),calc_gear1!AS863*5+50.5,IF(AND(calc_gear1!Y863=0,AB859-AC859=-0.5),calc_gear1!AS863*5+50.5,calc_gear1!O863*5+50.5))</f>
        <v>50.5</v>
      </c>
    </row>
    <row r="861" spans="1:29">
      <c r="A861" s="7">
        <v>860</v>
      </c>
      <c r="B861" s="7">
        <v>260</v>
      </c>
      <c r="F861" s="7">
        <v>260</v>
      </c>
      <c r="G861" s="92" t="b">
        <v>0</v>
      </c>
      <c r="H861" s="69" t="b">
        <v>1</v>
      </c>
      <c r="I861" s="93" t="b">
        <v>0</v>
      </c>
      <c r="K861" s="92" t="b">
        <v>0</v>
      </c>
      <c r="L861" s="69" t="b">
        <v>1</v>
      </c>
      <c r="M861" s="93" t="b">
        <v>0</v>
      </c>
      <c r="N861" s="7">
        <v>260</v>
      </c>
      <c r="O861" s="7" t="b">
        <f t="shared" si="170"/>
        <v>0</v>
      </c>
      <c r="P861" s="7" t="b">
        <f t="shared" si="171"/>
        <v>1</v>
      </c>
      <c r="Q861" s="7" t="b">
        <f t="shared" si="172"/>
        <v>0</v>
      </c>
      <c r="S861" s="7" t="b">
        <f t="shared" si="173"/>
        <v>0</v>
      </c>
      <c r="T861" s="7" t="b">
        <f t="shared" si="174"/>
        <v>1</v>
      </c>
      <c r="U861" s="7" t="b">
        <f t="shared" si="175"/>
        <v>0</v>
      </c>
      <c r="W861" s="7">
        <f t="shared" si="166"/>
        <v>860</v>
      </c>
      <c r="X861" s="7">
        <f>'v-t_chart'!C861</f>
        <v>94.3</v>
      </c>
      <c r="Y861" s="7">
        <f t="shared" si="167"/>
        <v>100</v>
      </c>
      <c r="Z861" s="7">
        <f t="shared" si="168"/>
        <v>115</v>
      </c>
      <c r="AA861" s="7">
        <f t="shared" si="169"/>
        <v>90</v>
      </c>
      <c r="AB861" s="7">
        <f ca="1">calc_gear1!AS864*5+50</f>
        <v>55</v>
      </c>
      <c r="AC861" s="7">
        <f ca="1">IF(AND(calc_gear1!AT864=-1,calc_gear1!Z864=1),calc_gear1!AS864*5+50.5,IF(AND(calc_gear1!Y864=0,AB860-AC860=-0.5),calc_gear1!AS864*5+50.5,calc_gear1!O864*5+50.5))</f>
        <v>50.5</v>
      </c>
    </row>
    <row r="862" spans="1:29">
      <c r="A862" s="7">
        <v>861</v>
      </c>
      <c r="B862" s="7">
        <v>261</v>
      </c>
      <c r="F862" s="7">
        <v>261</v>
      </c>
      <c r="G862" s="92" t="b">
        <v>0</v>
      </c>
      <c r="H862" s="69" t="b">
        <v>1</v>
      </c>
      <c r="I862" s="93" t="b">
        <v>0</v>
      </c>
      <c r="K862" s="92" t="b">
        <v>0</v>
      </c>
      <c r="L862" s="69" t="b">
        <v>1</v>
      </c>
      <c r="M862" s="93" t="b">
        <v>0</v>
      </c>
      <c r="N862" s="7">
        <v>261</v>
      </c>
      <c r="O862" s="7" t="b">
        <f t="shared" si="170"/>
        <v>0</v>
      </c>
      <c r="P862" s="7" t="b">
        <f t="shared" si="171"/>
        <v>1</v>
      </c>
      <c r="Q862" s="7" t="b">
        <f t="shared" si="172"/>
        <v>0</v>
      </c>
      <c r="S862" s="7" t="b">
        <f t="shared" si="173"/>
        <v>0</v>
      </c>
      <c r="T862" s="7" t="b">
        <f t="shared" si="174"/>
        <v>1</v>
      </c>
      <c r="U862" s="7" t="b">
        <f t="shared" si="175"/>
        <v>0</v>
      </c>
      <c r="W862" s="7">
        <f t="shared" si="166"/>
        <v>861</v>
      </c>
      <c r="X862" s="7">
        <f>'v-t_chart'!C862</f>
        <v>94.2</v>
      </c>
      <c r="Y862" s="7">
        <f t="shared" si="167"/>
        <v>100</v>
      </c>
      <c r="Z862" s="7">
        <f t="shared" si="168"/>
        <v>115</v>
      </c>
      <c r="AA862" s="7">
        <f t="shared" si="169"/>
        <v>90</v>
      </c>
      <c r="AB862" s="7">
        <f ca="1">calc_gear1!AS865*5+50</f>
        <v>55</v>
      </c>
      <c r="AC862" s="7">
        <f ca="1">IF(AND(calc_gear1!AT865=-1,calc_gear1!Z865=1),calc_gear1!AS865*5+50.5,IF(AND(calc_gear1!Y865=0,AB861-AC861=-0.5),calc_gear1!AS865*5+50.5,calc_gear1!O865*5+50.5))</f>
        <v>50.5</v>
      </c>
    </row>
    <row r="863" spans="1:29">
      <c r="A863" s="7">
        <v>862</v>
      </c>
      <c r="B863" s="7">
        <v>262</v>
      </c>
      <c r="F863" s="7">
        <v>262</v>
      </c>
      <c r="G863" s="92" t="b">
        <v>0</v>
      </c>
      <c r="H863" s="69" t="b">
        <v>1</v>
      </c>
      <c r="I863" s="93" t="b">
        <v>0</v>
      </c>
      <c r="K863" s="92" t="b">
        <v>0</v>
      </c>
      <c r="L863" s="69" t="b">
        <v>1</v>
      </c>
      <c r="M863" s="93" t="b">
        <v>0</v>
      </c>
      <c r="N863" s="7">
        <v>262</v>
      </c>
      <c r="O863" s="7" t="b">
        <f t="shared" si="170"/>
        <v>0</v>
      </c>
      <c r="P863" s="7" t="b">
        <f t="shared" si="171"/>
        <v>1</v>
      </c>
      <c r="Q863" s="7" t="b">
        <f t="shared" si="172"/>
        <v>0</v>
      </c>
      <c r="S863" s="7" t="b">
        <f t="shared" si="173"/>
        <v>0</v>
      </c>
      <c r="T863" s="7" t="b">
        <f t="shared" si="174"/>
        <v>1</v>
      </c>
      <c r="U863" s="7" t="b">
        <f t="shared" si="175"/>
        <v>0</v>
      </c>
      <c r="W863" s="7">
        <f t="shared" si="166"/>
        <v>862</v>
      </c>
      <c r="X863" s="7">
        <f>'v-t_chart'!C863</f>
        <v>94.2</v>
      </c>
      <c r="Y863" s="7">
        <f t="shared" si="167"/>
        <v>100</v>
      </c>
      <c r="Z863" s="7">
        <f t="shared" si="168"/>
        <v>115</v>
      </c>
      <c r="AA863" s="7">
        <f t="shared" si="169"/>
        <v>90</v>
      </c>
      <c r="AB863" s="7">
        <f ca="1">calc_gear1!AS866*5+50</f>
        <v>55</v>
      </c>
      <c r="AC863" s="7">
        <f ca="1">IF(AND(calc_gear1!AT866=-1,calc_gear1!Z866=1),calc_gear1!AS866*5+50.5,IF(AND(calc_gear1!Y866=0,AB862-AC862=-0.5),calc_gear1!AS866*5+50.5,calc_gear1!O866*5+50.5))</f>
        <v>50.5</v>
      </c>
    </row>
    <row r="864" spans="1:29">
      <c r="A864" s="7">
        <v>863</v>
      </c>
      <c r="B864" s="7">
        <v>263</v>
      </c>
      <c r="F864" s="7">
        <v>263</v>
      </c>
      <c r="G864" s="92" t="b">
        <v>0</v>
      </c>
      <c r="H864" s="69" t="b">
        <v>1</v>
      </c>
      <c r="I864" s="93" t="b">
        <v>0</v>
      </c>
      <c r="K864" s="92" t="b">
        <v>0</v>
      </c>
      <c r="L864" s="69" t="b">
        <v>1</v>
      </c>
      <c r="M864" s="93" t="b">
        <v>0</v>
      </c>
      <c r="N864" s="7">
        <v>263</v>
      </c>
      <c r="O864" s="7" t="b">
        <f t="shared" si="170"/>
        <v>0</v>
      </c>
      <c r="P864" s="7" t="b">
        <f t="shared" si="171"/>
        <v>1</v>
      </c>
      <c r="Q864" s="7" t="b">
        <f t="shared" si="172"/>
        <v>0</v>
      </c>
      <c r="S864" s="7" t="b">
        <f t="shared" si="173"/>
        <v>0</v>
      </c>
      <c r="T864" s="7" t="b">
        <f t="shared" si="174"/>
        <v>1</v>
      </c>
      <c r="U864" s="7" t="b">
        <f t="shared" si="175"/>
        <v>0</v>
      </c>
      <c r="W864" s="7">
        <f t="shared" si="166"/>
        <v>863</v>
      </c>
      <c r="X864" s="7">
        <f>'v-t_chart'!C864</f>
        <v>94.2</v>
      </c>
      <c r="Y864" s="7">
        <f t="shared" si="167"/>
        <v>100</v>
      </c>
      <c r="Z864" s="7">
        <f t="shared" si="168"/>
        <v>115</v>
      </c>
      <c r="AA864" s="7">
        <f t="shared" si="169"/>
        <v>90</v>
      </c>
      <c r="AB864" s="7">
        <f ca="1">calc_gear1!AS867*5+50</f>
        <v>55</v>
      </c>
      <c r="AC864" s="7">
        <f ca="1">IF(AND(calc_gear1!AT867=-1,calc_gear1!Z867=1),calc_gear1!AS867*5+50.5,IF(AND(calc_gear1!Y867=0,AB863-AC863=-0.5),calc_gear1!AS867*5+50.5,calc_gear1!O867*5+50.5))</f>
        <v>50.5</v>
      </c>
    </row>
    <row r="865" spans="1:29">
      <c r="A865" s="7">
        <v>864</v>
      </c>
      <c r="B865" s="7">
        <v>264</v>
      </c>
      <c r="F865" s="7">
        <v>264</v>
      </c>
      <c r="G865" s="92" t="b">
        <v>0</v>
      </c>
      <c r="H865" s="69" t="b">
        <v>1</v>
      </c>
      <c r="I865" s="93" t="b">
        <v>0</v>
      </c>
      <c r="K865" s="92" t="b">
        <v>0</v>
      </c>
      <c r="L865" s="69" t="b">
        <v>1</v>
      </c>
      <c r="M865" s="93" t="b">
        <v>0</v>
      </c>
      <c r="N865" s="7">
        <v>264</v>
      </c>
      <c r="O865" s="7" t="b">
        <f t="shared" si="170"/>
        <v>0</v>
      </c>
      <c r="P865" s="7" t="b">
        <f t="shared" si="171"/>
        <v>1</v>
      </c>
      <c r="Q865" s="7" t="b">
        <f t="shared" si="172"/>
        <v>0</v>
      </c>
      <c r="S865" s="7" t="b">
        <f t="shared" si="173"/>
        <v>0</v>
      </c>
      <c r="T865" s="7" t="b">
        <f t="shared" si="174"/>
        <v>1</v>
      </c>
      <c r="U865" s="7" t="b">
        <f t="shared" si="175"/>
        <v>0</v>
      </c>
      <c r="W865" s="7">
        <f t="shared" si="166"/>
        <v>864</v>
      </c>
      <c r="X865" s="7">
        <f>'v-t_chart'!C865</f>
        <v>94.1</v>
      </c>
      <c r="Y865" s="7">
        <f t="shared" si="167"/>
        <v>100</v>
      </c>
      <c r="Z865" s="7">
        <f t="shared" si="168"/>
        <v>115</v>
      </c>
      <c r="AA865" s="7">
        <f t="shared" si="169"/>
        <v>90</v>
      </c>
      <c r="AB865" s="7">
        <f ca="1">calc_gear1!AS868*5+50</f>
        <v>55</v>
      </c>
      <c r="AC865" s="7">
        <f ca="1">IF(AND(calc_gear1!AT868=-1,calc_gear1!Z868=1),calc_gear1!AS868*5+50.5,IF(AND(calc_gear1!Y868=0,AB864-AC864=-0.5),calc_gear1!AS868*5+50.5,calc_gear1!O868*5+50.5))</f>
        <v>50.5</v>
      </c>
    </row>
    <row r="866" spans="1:29">
      <c r="A866" s="7">
        <v>865</v>
      </c>
      <c r="B866" s="7">
        <v>265</v>
      </c>
      <c r="F866" s="7">
        <v>265</v>
      </c>
      <c r="G866" s="92" t="b">
        <v>0</v>
      </c>
      <c r="H866" s="69" t="b">
        <v>1</v>
      </c>
      <c r="I866" s="93" t="b">
        <v>0</v>
      </c>
      <c r="K866" s="92" t="b">
        <v>0</v>
      </c>
      <c r="L866" s="69" t="b">
        <v>1</v>
      </c>
      <c r="M866" s="93" t="b">
        <v>0</v>
      </c>
      <c r="N866" s="7">
        <v>265</v>
      </c>
      <c r="O866" s="7" t="b">
        <f t="shared" si="170"/>
        <v>0</v>
      </c>
      <c r="P866" s="7" t="b">
        <f t="shared" si="171"/>
        <v>1</v>
      </c>
      <c r="Q866" s="7" t="b">
        <f t="shared" si="172"/>
        <v>0</v>
      </c>
      <c r="S866" s="7" t="b">
        <f t="shared" si="173"/>
        <v>0</v>
      </c>
      <c r="T866" s="7" t="b">
        <f t="shared" si="174"/>
        <v>1</v>
      </c>
      <c r="U866" s="7" t="b">
        <f t="shared" si="175"/>
        <v>0</v>
      </c>
      <c r="W866" s="7">
        <f t="shared" si="166"/>
        <v>865</v>
      </c>
      <c r="X866" s="7">
        <f>'v-t_chart'!C866</f>
        <v>94</v>
      </c>
      <c r="Y866" s="7">
        <f t="shared" si="167"/>
        <v>100</v>
      </c>
      <c r="Z866" s="7">
        <f t="shared" si="168"/>
        <v>115</v>
      </c>
      <c r="AA866" s="7">
        <f t="shared" si="169"/>
        <v>90</v>
      </c>
      <c r="AB866" s="7">
        <f ca="1">calc_gear1!AS869*5+50</f>
        <v>55</v>
      </c>
      <c r="AC866" s="7">
        <f ca="1">IF(AND(calc_gear1!AT869=-1,calc_gear1!Z869=1),calc_gear1!AS869*5+50.5,IF(AND(calc_gear1!Y869=0,AB865-AC865=-0.5),calc_gear1!AS869*5+50.5,calc_gear1!O869*5+50.5))</f>
        <v>50.5</v>
      </c>
    </row>
    <row r="867" spans="1:29">
      <c r="A867" s="7">
        <v>866</v>
      </c>
      <c r="B867" s="7">
        <v>266</v>
      </c>
      <c r="F867" s="7">
        <v>266</v>
      </c>
      <c r="G867" s="92" t="b">
        <v>0</v>
      </c>
      <c r="H867" s="69" t="b">
        <v>1</v>
      </c>
      <c r="I867" s="93" t="b">
        <v>0</v>
      </c>
      <c r="K867" s="92" t="b">
        <v>0</v>
      </c>
      <c r="L867" s="69" t="b">
        <v>1</v>
      </c>
      <c r="M867" s="93" t="b">
        <v>0</v>
      </c>
      <c r="N867" s="7">
        <v>266</v>
      </c>
      <c r="O867" s="7" t="b">
        <f t="shared" si="170"/>
        <v>0</v>
      </c>
      <c r="P867" s="7" t="b">
        <f t="shared" si="171"/>
        <v>1</v>
      </c>
      <c r="Q867" s="7" t="b">
        <f t="shared" si="172"/>
        <v>0</v>
      </c>
      <c r="S867" s="7" t="b">
        <f t="shared" si="173"/>
        <v>0</v>
      </c>
      <c r="T867" s="7" t="b">
        <f t="shared" si="174"/>
        <v>1</v>
      </c>
      <c r="U867" s="7" t="b">
        <f t="shared" si="175"/>
        <v>0</v>
      </c>
      <c r="W867" s="7">
        <f t="shared" si="166"/>
        <v>866</v>
      </c>
      <c r="X867" s="7">
        <f>'v-t_chart'!C867</f>
        <v>94</v>
      </c>
      <c r="Y867" s="7">
        <f t="shared" si="167"/>
        <v>100</v>
      </c>
      <c r="Z867" s="7">
        <f t="shared" si="168"/>
        <v>115</v>
      </c>
      <c r="AA867" s="7">
        <f t="shared" si="169"/>
        <v>90</v>
      </c>
      <c r="AB867" s="7">
        <f ca="1">calc_gear1!AS870*5+50</f>
        <v>55</v>
      </c>
      <c r="AC867" s="7">
        <f ca="1">IF(AND(calc_gear1!AT870=-1,calc_gear1!Z870=1),calc_gear1!AS870*5+50.5,IF(AND(calc_gear1!Y870=0,AB866-AC866=-0.5),calc_gear1!AS870*5+50.5,calc_gear1!O870*5+50.5))</f>
        <v>50.5</v>
      </c>
    </row>
    <row r="868" spans="1:29">
      <c r="A868" s="7">
        <v>867</v>
      </c>
      <c r="B868" s="7">
        <v>267</v>
      </c>
      <c r="F868" s="7">
        <v>267</v>
      </c>
      <c r="G868" s="92" t="b">
        <v>0</v>
      </c>
      <c r="H868" s="69" t="b">
        <v>1</v>
      </c>
      <c r="I868" s="93" t="b">
        <v>0</v>
      </c>
      <c r="K868" s="92" t="b">
        <v>0</v>
      </c>
      <c r="L868" s="69" t="b">
        <v>1</v>
      </c>
      <c r="M868" s="93" t="b">
        <v>0</v>
      </c>
      <c r="N868" s="7">
        <v>267</v>
      </c>
      <c r="O868" s="7" t="b">
        <f t="shared" si="170"/>
        <v>0</v>
      </c>
      <c r="P868" s="7" t="b">
        <f t="shared" si="171"/>
        <v>1</v>
      </c>
      <c r="Q868" s="7" t="b">
        <f t="shared" si="172"/>
        <v>0</v>
      </c>
      <c r="S868" s="7" t="b">
        <f t="shared" si="173"/>
        <v>0</v>
      </c>
      <c r="T868" s="7" t="b">
        <f t="shared" si="174"/>
        <v>1</v>
      </c>
      <c r="U868" s="7" t="b">
        <f t="shared" si="175"/>
        <v>0</v>
      </c>
      <c r="W868" s="7">
        <f t="shared" si="166"/>
        <v>867</v>
      </c>
      <c r="X868" s="7">
        <f>'v-t_chart'!C868</f>
        <v>93.9</v>
      </c>
      <c r="Y868" s="7">
        <f t="shared" si="167"/>
        <v>100</v>
      </c>
      <c r="Z868" s="7">
        <f t="shared" si="168"/>
        <v>115</v>
      </c>
      <c r="AA868" s="7">
        <f t="shared" si="169"/>
        <v>90</v>
      </c>
      <c r="AB868" s="7">
        <f ca="1">calc_gear1!AS871*5+50</f>
        <v>55</v>
      </c>
      <c r="AC868" s="7">
        <f ca="1">IF(AND(calc_gear1!AT871=-1,calc_gear1!Z871=1),calc_gear1!AS871*5+50.5,IF(AND(calc_gear1!Y871=0,AB867-AC867=-0.5),calc_gear1!AS871*5+50.5,calc_gear1!O871*5+50.5))</f>
        <v>50.5</v>
      </c>
    </row>
    <row r="869" spans="1:29">
      <c r="A869" s="7">
        <v>868</v>
      </c>
      <c r="B869" s="7">
        <v>268</v>
      </c>
      <c r="F869" s="7">
        <v>268</v>
      </c>
      <c r="G869" s="92" t="b">
        <v>0</v>
      </c>
      <c r="H869" s="69" t="b">
        <v>1</v>
      </c>
      <c r="I869" s="93" t="b">
        <v>0</v>
      </c>
      <c r="K869" s="92" t="b">
        <v>0</v>
      </c>
      <c r="L869" s="69" t="b">
        <v>1</v>
      </c>
      <c r="M869" s="93" t="b">
        <v>0</v>
      </c>
      <c r="N869" s="7">
        <v>268</v>
      </c>
      <c r="O869" s="7" t="b">
        <f t="shared" si="170"/>
        <v>0</v>
      </c>
      <c r="P869" s="7" t="b">
        <f t="shared" si="171"/>
        <v>1</v>
      </c>
      <c r="Q869" s="7" t="b">
        <f t="shared" si="172"/>
        <v>0</v>
      </c>
      <c r="S869" s="7" t="b">
        <f t="shared" si="173"/>
        <v>0</v>
      </c>
      <c r="T869" s="7" t="b">
        <f t="shared" si="174"/>
        <v>1</v>
      </c>
      <c r="U869" s="7" t="b">
        <f t="shared" si="175"/>
        <v>0</v>
      </c>
      <c r="W869" s="7">
        <f t="shared" si="166"/>
        <v>868</v>
      </c>
      <c r="X869" s="7">
        <f>'v-t_chart'!C869</f>
        <v>93.9</v>
      </c>
      <c r="Y869" s="7">
        <f t="shared" si="167"/>
        <v>100</v>
      </c>
      <c r="Z869" s="7">
        <f t="shared" si="168"/>
        <v>115</v>
      </c>
      <c r="AA869" s="7">
        <f t="shared" si="169"/>
        <v>90</v>
      </c>
      <c r="AB869" s="7">
        <f ca="1">calc_gear1!AS872*5+50</f>
        <v>55</v>
      </c>
      <c r="AC869" s="7">
        <f ca="1">IF(AND(calc_gear1!AT872=-1,calc_gear1!Z872=1),calc_gear1!AS872*5+50.5,IF(AND(calc_gear1!Y872=0,AB868-AC868=-0.5),calc_gear1!AS872*5+50.5,calc_gear1!O872*5+50.5))</f>
        <v>50.5</v>
      </c>
    </row>
    <row r="870" spans="1:29">
      <c r="A870" s="7">
        <v>869</v>
      </c>
      <c r="B870" s="7">
        <v>269</v>
      </c>
      <c r="F870" s="7">
        <v>269</v>
      </c>
      <c r="G870" s="92" t="b">
        <v>0</v>
      </c>
      <c r="H870" s="69" t="b">
        <v>1</v>
      </c>
      <c r="I870" s="93" t="b">
        <v>0</v>
      </c>
      <c r="K870" s="92" t="b">
        <v>0</v>
      </c>
      <c r="L870" s="69" t="b">
        <v>1</v>
      </c>
      <c r="M870" s="93" t="b">
        <v>0</v>
      </c>
      <c r="N870" s="7">
        <v>269</v>
      </c>
      <c r="O870" s="7" t="b">
        <f t="shared" si="170"/>
        <v>0</v>
      </c>
      <c r="P870" s="7" t="b">
        <f t="shared" si="171"/>
        <v>1</v>
      </c>
      <c r="Q870" s="7" t="b">
        <f t="shared" si="172"/>
        <v>0</v>
      </c>
      <c r="S870" s="7" t="b">
        <f t="shared" si="173"/>
        <v>0</v>
      </c>
      <c r="T870" s="7" t="b">
        <f t="shared" si="174"/>
        <v>1</v>
      </c>
      <c r="U870" s="7" t="b">
        <f t="shared" si="175"/>
        <v>0</v>
      </c>
      <c r="W870" s="7">
        <f t="shared" si="166"/>
        <v>869</v>
      </c>
      <c r="X870" s="7">
        <f>'v-t_chart'!C870</f>
        <v>93.9</v>
      </c>
      <c r="Y870" s="7">
        <f t="shared" si="167"/>
        <v>100</v>
      </c>
      <c r="Z870" s="7">
        <f t="shared" si="168"/>
        <v>115</v>
      </c>
      <c r="AA870" s="7">
        <f t="shared" si="169"/>
        <v>90</v>
      </c>
      <c r="AB870" s="7">
        <f ca="1">calc_gear1!AS873*5+50</f>
        <v>55</v>
      </c>
      <c r="AC870" s="7">
        <f ca="1">IF(AND(calc_gear1!AT873=-1,calc_gear1!Z873=1),calc_gear1!AS873*5+50.5,IF(AND(calc_gear1!Y873=0,AB869-AC869=-0.5),calc_gear1!AS873*5+50.5,calc_gear1!O873*5+50.5))</f>
        <v>50.5</v>
      </c>
    </row>
    <row r="871" spans="1:29">
      <c r="A871" s="7">
        <v>870</v>
      </c>
      <c r="B871" s="7">
        <v>270</v>
      </c>
      <c r="F871" s="7">
        <v>270</v>
      </c>
      <c r="G871" s="92" t="b">
        <v>0</v>
      </c>
      <c r="H871" s="69" t="b">
        <v>1</v>
      </c>
      <c r="I871" s="93" t="b">
        <v>0</v>
      </c>
      <c r="K871" s="92" t="b">
        <v>0</v>
      </c>
      <c r="L871" s="69" t="b">
        <v>1</v>
      </c>
      <c r="M871" s="93" t="b">
        <v>0</v>
      </c>
      <c r="N871" s="7">
        <v>270</v>
      </c>
      <c r="O871" s="7" t="b">
        <f t="shared" si="170"/>
        <v>0</v>
      </c>
      <c r="P871" s="7" t="b">
        <f t="shared" si="171"/>
        <v>1</v>
      </c>
      <c r="Q871" s="7" t="b">
        <f t="shared" si="172"/>
        <v>0</v>
      </c>
      <c r="S871" s="7" t="b">
        <f t="shared" si="173"/>
        <v>0</v>
      </c>
      <c r="T871" s="7" t="b">
        <f t="shared" si="174"/>
        <v>1</v>
      </c>
      <c r="U871" s="7" t="b">
        <f t="shared" si="175"/>
        <v>0</v>
      </c>
      <c r="W871" s="7">
        <f t="shared" si="166"/>
        <v>870</v>
      </c>
      <c r="X871" s="7">
        <f>'v-t_chart'!C871</f>
        <v>93.9</v>
      </c>
      <c r="Y871" s="7">
        <f t="shared" si="167"/>
        <v>100</v>
      </c>
      <c r="Z871" s="7">
        <f t="shared" si="168"/>
        <v>115</v>
      </c>
      <c r="AA871" s="7">
        <f t="shared" si="169"/>
        <v>90</v>
      </c>
      <c r="AB871" s="7">
        <f ca="1">calc_gear1!AS874*5+50</f>
        <v>55</v>
      </c>
      <c r="AC871" s="7">
        <f ca="1">IF(AND(calc_gear1!AT874=-1,calc_gear1!Z874=1),calc_gear1!AS874*5+50.5,IF(AND(calc_gear1!Y874=0,AB870-AC870=-0.5),calc_gear1!AS874*5+50.5,calc_gear1!O874*5+50.5))</f>
        <v>50.5</v>
      </c>
    </row>
    <row r="872" spans="1:29">
      <c r="A872" s="7">
        <v>871</v>
      </c>
      <c r="B872" s="7">
        <v>271</v>
      </c>
      <c r="F872" s="7">
        <v>271</v>
      </c>
      <c r="G872" s="92" t="b">
        <v>0</v>
      </c>
      <c r="H872" s="69" t="b">
        <v>1</v>
      </c>
      <c r="I872" s="93" t="b">
        <v>0</v>
      </c>
      <c r="K872" s="92" t="b">
        <v>0</v>
      </c>
      <c r="L872" s="69" t="b">
        <v>1</v>
      </c>
      <c r="M872" s="93" t="b">
        <v>0</v>
      </c>
      <c r="N872" s="7">
        <v>271</v>
      </c>
      <c r="O872" s="7" t="b">
        <f t="shared" si="170"/>
        <v>0</v>
      </c>
      <c r="P872" s="7" t="b">
        <f t="shared" si="171"/>
        <v>1</v>
      </c>
      <c r="Q872" s="7" t="b">
        <f t="shared" si="172"/>
        <v>0</v>
      </c>
      <c r="S872" s="7" t="b">
        <f t="shared" si="173"/>
        <v>0</v>
      </c>
      <c r="T872" s="7" t="b">
        <f t="shared" si="174"/>
        <v>1</v>
      </c>
      <c r="U872" s="7" t="b">
        <f t="shared" si="175"/>
        <v>0</v>
      </c>
      <c r="W872" s="7">
        <f t="shared" si="166"/>
        <v>871</v>
      </c>
      <c r="X872" s="7">
        <f>'v-t_chart'!C872</f>
        <v>93.9</v>
      </c>
      <c r="Y872" s="7">
        <f t="shared" si="167"/>
        <v>100</v>
      </c>
      <c r="Z872" s="7">
        <f t="shared" si="168"/>
        <v>115</v>
      </c>
      <c r="AA872" s="7">
        <f t="shared" si="169"/>
        <v>90</v>
      </c>
      <c r="AB872" s="7">
        <f ca="1">calc_gear1!AS875*5+50</f>
        <v>55</v>
      </c>
      <c r="AC872" s="7">
        <f ca="1">IF(AND(calc_gear1!AT875=-1,calc_gear1!Z875=1),calc_gear1!AS875*5+50.5,IF(AND(calc_gear1!Y875=0,AB871-AC871=-0.5),calc_gear1!AS875*5+50.5,calc_gear1!O875*5+50.5))</f>
        <v>50.5</v>
      </c>
    </row>
    <row r="873" spans="1:29">
      <c r="A873" s="7">
        <v>872</v>
      </c>
      <c r="B873" s="7">
        <v>272</v>
      </c>
      <c r="F873" s="7">
        <v>272</v>
      </c>
      <c r="G873" s="92" t="b">
        <v>0</v>
      </c>
      <c r="H873" s="69" t="b">
        <v>1</v>
      </c>
      <c r="I873" s="93" t="b">
        <v>0</v>
      </c>
      <c r="K873" s="92" t="b">
        <v>0</v>
      </c>
      <c r="L873" s="69" t="b">
        <v>1</v>
      </c>
      <c r="M873" s="93" t="b">
        <v>0</v>
      </c>
      <c r="N873" s="7">
        <v>272</v>
      </c>
      <c r="O873" s="7" t="b">
        <f t="shared" si="170"/>
        <v>0</v>
      </c>
      <c r="P873" s="7" t="b">
        <f t="shared" si="171"/>
        <v>1</v>
      </c>
      <c r="Q873" s="7" t="b">
        <f t="shared" si="172"/>
        <v>0</v>
      </c>
      <c r="S873" s="7" t="b">
        <f t="shared" si="173"/>
        <v>0</v>
      </c>
      <c r="T873" s="7" t="b">
        <f t="shared" si="174"/>
        <v>1</v>
      </c>
      <c r="U873" s="7" t="b">
        <f t="shared" si="175"/>
        <v>0</v>
      </c>
      <c r="W873" s="7">
        <f t="shared" si="166"/>
        <v>872</v>
      </c>
      <c r="X873" s="7">
        <f>'v-t_chart'!C873</f>
        <v>94</v>
      </c>
      <c r="Y873" s="7">
        <f t="shared" si="167"/>
        <v>100</v>
      </c>
      <c r="Z873" s="7">
        <f t="shared" si="168"/>
        <v>115</v>
      </c>
      <c r="AA873" s="7">
        <f t="shared" si="169"/>
        <v>90</v>
      </c>
      <c r="AB873" s="7">
        <f ca="1">calc_gear1!AS876*5+50</f>
        <v>55</v>
      </c>
      <c r="AC873" s="7">
        <f ca="1">IF(AND(calc_gear1!AT876=-1,calc_gear1!Z876=1),calc_gear1!AS876*5+50.5,IF(AND(calc_gear1!Y876=0,AB872-AC872=-0.5),calc_gear1!AS876*5+50.5,calc_gear1!O876*5+50.5))</f>
        <v>50.5</v>
      </c>
    </row>
    <row r="874" spans="1:29">
      <c r="A874" s="7">
        <v>873</v>
      </c>
      <c r="B874" s="7">
        <v>273</v>
      </c>
      <c r="F874" s="7">
        <v>273</v>
      </c>
      <c r="G874" s="92" t="b">
        <v>0</v>
      </c>
      <c r="H874" s="69" t="b">
        <v>1</v>
      </c>
      <c r="I874" s="93" t="b">
        <v>0</v>
      </c>
      <c r="K874" s="92" t="b">
        <v>0</v>
      </c>
      <c r="L874" s="69" t="b">
        <v>1</v>
      </c>
      <c r="M874" s="93" t="b">
        <v>0</v>
      </c>
      <c r="N874" s="7">
        <v>273</v>
      </c>
      <c r="O874" s="7" t="b">
        <f t="shared" si="170"/>
        <v>0</v>
      </c>
      <c r="P874" s="7" t="b">
        <f t="shared" si="171"/>
        <v>1</v>
      </c>
      <c r="Q874" s="7" t="b">
        <f t="shared" si="172"/>
        <v>0</v>
      </c>
      <c r="S874" s="7" t="b">
        <f t="shared" si="173"/>
        <v>0</v>
      </c>
      <c r="T874" s="7" t="b">
        <f t="shared" si="174"/>
        <v>1</v>
      </c>
      <c r="U874" s="7" t="b">
        <f t="shared" si="175"/>
        <v>0</v>
      </c>
      <c r="W874" s="7">
        <f t="shared" si="166"/>
        <v>873</v>
      </c>
      <c r="X874" s="7">
        <f>'v-t_chart'!C874</f>
        <v>94</v>
      </c>
      <c r="Y874" s="7">
        <f t="shared" si="167"/>
        <v>100</v>
      </c>
      <c r="Z874" s="7">
        <f t="shared" si="168"/>
        <v>115</v>
      </c>
      <c r="AA874" s="7">
        <f t="shared" si="169"/>
        <v>90</v>
      </c>
      <c r="AB874" s="7">
        <f ca="1">calc_gear1!AS877*5+50</f>
        <v>55</v>
      </c>
      <c r="AC874" s="7">
        <f ca="1">IF(AND(calc_gear1!AT877=-1,calc_gear1!Z877=1),calc_gear1!AS877*5+50.5,IF(AND(calc_gear1!Y877=0,AB873-AC873=-0.5),calc_gear1!AS877*5+50.5,calc_gear1!O877*5+50.5))</f>
        <v>50.5</v>
      </c>
    </row>
    <row r="875" spans="1:29">
      <c r="A875" s="7">
        <v>874</v>
      </c>
      <c r="B875" s="7">
        <v>274</v>
      </c>
      <c r="F875" s="7">
        <v>274</v>
      </c>
      <c r="G875" s="92" t="b">
        <v>0</v>
      </c>
      <c r="H875" s="69" t="b">
        <v>1</v>
      </c>
      <c r="I875" s="93" t="b">
        <v>0</v>
      </c>
      <c r="K875" s="92" t="b">
        <v>0</v>
      </c>
      <c r="L875" s="69" t="b">
        <v>1</v>
      </c>
      <c r="M875" s="93" t="b">
        <v>0</v>
      </c>
      <c r="N875" s="7">
        <v>274</v>
      </c>
      <c r="O875" s="7" t="b">
        <f t="shared" si="170"/>
        <v>0</v>
      </c>
      <c r="P875" s="7" t="b">
        <f t="shared" si="171"/>
        <v>1</v>
      </c>
      <c r="Q875" s="7" t="b">
        <f t="shared" si="172"/>
        <v>0</v>
      </c>
      <c r="S875" s="7" t="b">
        <f t="shared" si="173"/>
        <v>0</v>
      </c>
      <c r="T875" s="7" t="b">
        <f t="shared" si="174"/>
        <v>1</v>
      </c>
      <c r="U875" s="7" t="b">
        <f t="shared" si="175"/>
        <v>0</v>
      </c>
      <c r="W875" s="7">
        <f t="shared" si="166"/>
        <v>874</v>
      </c>
      <c r="X875" s="7">
        <f>'v-t_chart'!C875</f>
        <v>94.1</v>
      </c>
      <c r="Y875" s="7">
        <f t="shared" si="167"/>
        <v>100</v>
      </c>
      <c r="Z875" s="7">
        <f t="shared" si="168"/>
        <v>115</v>
      </c>
      <c r="AA875" s="7">
        <f t="shared" si="169"/>
        <v>90</v>
      </c>
      <c r="AB875" s="7">
        <f ca="1">calc_gear1!AS878*5+50</f>
        <v>55</v>
      </c>
      <c r="AC875" s="7">
        <f ca="1">IF(AND(calc_gear1!AT878=-1,calc_gear1!Z878=1),calc_gear1!AS878*5+50.5,IF(AND(calc_gear1!Y878=0,AB874-AC874=-0.5),calc_gear1!AS878*5+50.5,calc_gear1!O878*5+50.5))</f>
        <v>50.5</v>
      </c>
    </row>
    <row r="876" spans="1:29">
      <c r="A876" s="7">
        <v>875</v>
      </c>
      <c r="B876" s="7">
        <v>275</v>
      </c>
      <c r="F876" s="7">
        <v>275</v>
      </c>
      <c r="G876" s="92" t="b">
        <v>0</v>
      </c>
      <c r="H876" s="69" t="b">
        <v>1</v>
      </c>
      <c r="I876" s="93" t="b">
        <v>0</v>
      </c>
      <c r="K876" s="92" t="b">
        <v>0</v>
      </c>
      <c r="L876" s="69" t="b">
        <v>1</v>
      </c>
      <c r="M876" s="93" t="b">
        <v>0</v>
      </c>
      <c r="N876" s="7">
        <v>275</v>
      </c>
      <c r="O876" s="7" t="b">
        <f t="shared" si="170"/>
        <v>0</v>
      </c>
      <c r="P876" s="7" t="b">
        <f t="shared" si="171"/>
        <v>1</v>
      </c>
      <c r="Q876" s="7" t="b">
        <f t="shared" si="172"/>
        <v>0</v>
      </c>
      <c r="S876" s="7" t="b">
        <f t="shared" si="173"/>
        <v>0</v>
      </c>
      <c r="T876" s="7" t="b">
        <f t="shared" si="174"/>
        <v>1</v>
      </c>
      <c r="U876" s="7" t="b">
        <f t="shared" si="175"/>
        <v>0</v>
      </c>
      <c r="W876" s="7">
        <f t="shared" si="166"/>
        <v>875</v>
      </c>
      <c r="X876" s="7">
        <f>'v-t_chart'!C876</f>
        <v>94.2</v>
      </c>
      <c r="Y876" s="7">
        <f t="shared" si="167"/>
        <v>100</v>
      </c>
      <c r="Z876" s="7">
        <f t="shared" si="168"/>
        <v>115</v>
      </c>
      <c r="AA876" s="7">
        <f t="shared" si="169"/>
        <v>90</v>
      </c>
      <c r="AB876" s="7">
        <f ca="1">calc_gear1!AS879*5+50</f>
        <v>55</v>
      </c>
      <c r="AC876" s="7">
        <f ca="1">IF(AND(calc_gear1!AT879=-1,calc_gear1!Z879=1),calc_gear1!AS879*5+50.5,IF(AND(calc_gear1!Y879=0,AB875-AC875=-0.5),calc_gear1!AS879*5+50.5,calc_gear1!O879*5+50.5))</f>
        <v>50.5</v>
      </c>
    </row>
    <row r="877" spans="1:29">
      <c r="A877" s="7">
        <v>876</v>
      </c>
      <c r="B877" s="7">
        <v>276</v>
      </c>
      <c r="F877" s="7">
        <v>276</v>
      </c>
      <c r="G877" s="92" t="b">
        <v>0</v>
      </c>
      <c r="H877" s="69" t="b">
        <v>1</v>
      </c>
      <c r="I877" s="93" t="b">
        <v>0</v>
      </c>
      <c r="K877" s="92" t="b">
        <v>0</v>
      </c>
      <c r="L877" s="69" t="b">
        <v>1</v>
      </c>
      <c r="M877" s="93" t="b">
        <v>0</v>
      </c>
      <c r="N877" s="7">
        <v>276</v>
      </c>
      <c r="O877" s="7" t="b">
        <f t="shared" si="170"/>
        <v>0</v>
      </c>
      <c r="P877" s="7" t="b">
        <f t="shared" si="171"/>
        <v>1</v>
      </c>
      <c r="Q877" s="7" t="b">
        <f t="shared" si="172"/>
        <v>0</v>
      </c>
      <c r="S877" s="7" t="b">
        <f t="shared" si="173"/>
        <v>0</v>
      </c>
      <c r="T877" s="7" t="b">
        <f t="shared" si="174"/>
        <v>1</v>
      </c>
      <c r="U877" s="7" t="b">
        <f t="shared" si="175"/>
        <v>0</v>
      </c>
      <c r="W877" s="7">
        <f t="shared" si="166"/>
        <v>876</v>
      </c>
      <c r="X877" s="7">
        <f>'v-t_chart'!C877</f>
        <v>94.3</v>
      </c>
      <c r="Y877" s="7">
        <f t="shared" si="167"/>
        <v>100</v>
      </c>
      <c r="Z877" s="7">
        <f t="shared" si="168"/>
        <v>115</v>
      </c>
      <c r="AA877" s="7">
        <f t="shared" si="169"/>
        <v>90</v>
      </c>
      <c r="AB877" s="7">
        <f ca="1">calc_gear1!AS880*5+50</f>
        <v>55</v>
      </c>
      <c r="AC877" s="7">
        <f ca="1">IF(AND(calc_gear1!AT880=-1,calc_gear1!Z880=1),calc_gear1!AS880*5+50.5,IF(AND(calc_gear1!Y880=0,AB876-AC876=-0.5),calc_gear1!AS880*5+50.5,calc_gear1!O880*5+50.5))</f>
        <v>50.5</v>
      </c>
    </row>
    <row r="878" spans="1:29">
      <c r="A878" s="7">
        <v>877</v>
      </c>
      <c r="B878" s="7">
        <v>277</v>
      </c>
      <c r="F878" s="7">
        <v>277</v>
      </c>
      <c r="G878" s="92" t="b">
        <v>0</v>
      </c>
      <c r="H878" s="69" t="b">
        <v>1</v>
      </c>
      <c r="I878" s="93" t="b">
        <v>0</v>
      </c>
      <c r="K878" s="92" t="b">
        <v>0</v>
      </c>
      <c r="L878" s="69" t="b">
        <v>1</v>
      </c>
      <c r="M878" s="93" t="b">
        <v>0</v>
      </c>
      <c r="N878" s="7">
        <v>277</v>
      </c>
      <c r="O878" s="7" t="b">
        <f t="shared" si="170"/>
        <v>0</v>
      </c>
      <c r="P878" s="7" t="b">
        <f t="shared" si="171"/>
        <v>1</v>
      </c>
      <c r="Q878" s="7" t="b">
        <f t="shared" si="172"/>
        <v>0</v>
      </c>
      <c r="S878" s="7" t="b">
        <f t="shared" si="173"/>
        <v>0</v>
      </c>
      <c r="T878" s="7" t="b">
        <f t="shared" si="174"/>
        <v>1</v>
      </c>
      <c r="U878" s="7" t="b">
        <f t="shared" si="175"/>
        <v>0</v>
      </c>
      <c r="W878" s="7">
        <f t="shared" si="166"/>
        <v>877</v>
      </c>
      <c r="X878" s="7">
        <f>'v-t_chart'!C878</f>
        <v>94.4</v>
      </c>
      <c r="Y878" s="7">
        <f t="shared" si="167"/>
        <v>100</v>
      </c>
      <c r="Z878" s="7">
        <f t="shared" si="168"/>
        <v>115</v>
      </c>
      <c r="AA878" s="7">
        <f t="shared" si="169"/>
        <v>90</v>
      </c>
      <c r="AB878" s="7">
        <f ca="1">calc_gear1!AS881*5+50</f>
        <v>55</v>
      </c>
      <c r="AC878" s="7">
        <f ca="1">IF(AND(calc_gear1!AT881=-1,calc_gear1!Z881=1),calc_gear1!AS881*5+50.5,IF(AND(calc_gear1!Y881=0,AB877-AC877=-0.5),calc_gear1!AS881*5+50.5,calc_gear1!O881*5+50.5))</f>
        <v>50.5</v>
      </c>
    </row>
    <row r="879" spans="1:29">
      <c r="A879" s="7">
        <v>878</v>
      </c>
      <c r="B879" s="7">
        <v>278</v>
      </c>
      <c r="F879" s="7">
        <v>278</v>
      </c>
      <c r="G879" s="92" t="b">
        <v>0</v>
      </c>
      <c r="H879" s="69" t="b">
        <v>1</v>
      </c>
      <c r="I879" s="93" t="b">
        <v>0</v>
      </c>
      <c r="K879" s="92" t="b">
        <v>0</v>
      </c>
      <c r="L879" s="69" t="b">
        <v>1</v>
      </c>
      <c r="M879" s="93" t="b">
        <v>0</v>
      </c>
      <c r="N879" s="7">
        <v>278</v>
      </c>
      <c r="O879" s="7" t="b">
        <f t="shared" si="170"/>
        <v>0</v>
      </c>
      <c r="P879" s="7" t="b">
        <f t="shared" si="171"/>
        <v>1</v>
      </c>
      <c r="Q879" s="7" t="b">
        <f t="shared" si="172"/>
        <v>0</v>
      </c>
      <c r="S879" s="7" t="b">
        <f t="shared" si="173"/>
        <v>0</v>
      </c>
      <c r="T879" s="7" t="b">
        <f t="shared" si="174"/>
        <v>1</v>
      </c>
      <c r="U879" s="7" t="b">
        <f t="shared" si="175"/>
        <v>0</v>
      </c>
      <c r="W879" s="7">
        <f t="shared" si="166"/>
        <v>878</v>
      </c>
      <c r="X879" s="7">
        <f>'v-t_chart'!C879</f>
        <v>94.5</v>
      </c>
      <c r="Y879" s="7">
        <f t="shared" si="167"/>
        <v>100</v>
      </c>
      <c r="Z879" s="7">
        <f t="shared" si="168"/>
        <v>115</v>
      </c>
      <c r="AA879" s="7">
        <f t="shared" si="169"/>
        <v>90</v>
      </c>
      <c r="AB879" s="7">
        <f ca="1">calc_gear1!AS882*5+50</f>
        <v>55</v>
      </c>
      <c r="AC879" s="7">
        <f ca="1">IF(AND(calc_gear1!AT882=-1,calc_gear1!Z882=1),calc_gear1!AS882*5+50.5,IF(AND(calc_gear1!Y882=0,AB878-AC878=-0.5),calc_gear1!AS882*5+50.5,calc_gear1!O882*5+50.5))</f>
        <v>50.5</v>
      </c>
    </row>
    <row r="880" spans="1:29">
      <c r="A880" s="7">
        <v>879</v>
      </c>
      <c r="B880" s="7">
        <v>279</v>
      </c>
      <c r="F880" s="7">
        <v>279</v>
      </c>
      <c r="G880" s="92" t="b">
        <v>0</v>
      </c>
      <c r="H880" s="69" t="b">
        <v>1</v>
      </c>
      <c r="I880" s="93" t="b">
        <v>0</v>
      </c>
      <c r="K880" s="92" t="b">
        <v>0</v>
      </c>
      <c r="L880" s="69" t="b">
        <v>1</v>
      </c>
      <c r="M880" s="93" t="b">
        <v>0</v>
      </c>
      <c r="N880" s="7">
        <v>279</v>
      </c>
      <c r="O880" s="7" t="b">
        <f t="shared" si="170"/>
        <v>0</v>
      </c>
      <c r="P880" s="7" t="b">
        <f t="shared" si="171"/>
        <v>1</v>
      </c>
      <c r="Q880" s="7" t="b">
        <f t="shared" si="172"/>
        <v>0</v>
      </c>
      <c r="S880" s="7" t="b">
        <f t="shared" si="173"/>
        <v>0</v>
      </c>
      <c r="T880" s="7" t="b">
        <f t="shared" si="174"/>
        <v>1</v>
      </c>
      <c r="U880" s="7" t="b">
        <f t="shared" si="175"/>
        <v>0</v>
      </c>
      <c r="W880" s="7">
        <f t="shared" si="166"/>
        <v>879</v>
      </c>
      <c r="X880" s="7">
        <f>'v-t_chart'!C880</f>
        <v>94.5</v>
      </c>
      <c r="Y880" s="7">
        <f t="shared" si="167"/>
        <v>100</v>
      </c>
      <c r="Z880" s="7">
        <f t="shared" si="168"/>
        <v>115</v>
      </c>
      <c r="AA880" s="7">
        <f t="shared" si="169"/>
        <v>90</v>
      </c>
      <c r="AB880" s="7">
        <f ca="1">calc_gear1!AS883*5+50</f>
        <v>55</v>
      </c>
      <c r="AC880" s="7">
        <f ca="1">IF(AND(calc_gear1!AT883=-1,calc_gear1!Z883=1),calc_gear1!AS883*5+50.5,IF(AND(calc_gear1!Y883=0,AB879-AC879=-0.5),calc_gear1!AS883*5+50.5,calc_gear1!O883*5+50.5))</f>
        <v>50.5</v>
      </c>
    </row>
    <row r="881" spans="1:29">
      <c r="A881" s="7">
        <v>880</v>
      </c>
      <c r="B881" s="7">
        <v>280</v>
      </c>
      <c r="F881" s="7">
        <v>280</v>
      </c>
      <c r="G881" s="92" t="b">
        <v>0</v>
      </c>
      <c r="H881" s="69" t="b">
        <v>1</v>
      </c>
      <c r="I881" s="93" t="b">
        <v>0</v>
      </c>
      <c r="K881" s="92" t="b">
        <v>0</v>
      </c>
      <c r="L881" s="69" t="b">
        <v>1</v>
      </c>
      <c r="M881" s="93" t="b">
        <v>0</v>
      </c>
      <c r="N881" s="7">
        <v>280</v>
      </c>
      <c r="O881" s="7" t="b">
        <f t="shared" si="170"/>
        <v>0</v>
      </c>
      <c r="P881" s="7" t="b">
        <f t="shared" si="171"/>
        <v>1</v>
      </c>
      <c r="Q881" s="7" t="b">
        <f t="shared" si="172"/>
        <v>0</v>
      </c>
      <c r="S881" s="7" t="b">
        <f t="shared" si="173"/>
        <v>0</v>
      </c>
      <c r="T881" s="7" t="b">
        <f t="shared" si="174"/>
        <v>1</v>
      </c>
      <c r="U881" s="7" t="b">
        <f t="shared" si="175"/>
        <v>0</v>
      </c>
      <c r="W881" s="7">
        <f t="shared" si="166"/>
        <v>880</v>
      </c>
      <c r="X881" s="7">
        <f>'v-t_chart'!C881</f>
        <v>94.5</v>
      </c>
      <c r="Y881" s="7">
        <f t="shared" si="167"/>
        <v>100</v>
      </c>
      <c r="Z881" s="7">
        <f t="shared" si="168"/>
        <v>115</v>
      </c>
      <c r="AA881" s="7">
        <f t="shared" si="169"/>
        <v>90</v>
      </c>
      <c r="AB881" s="7">
        <f ca="1">calc_gear1!AS884*5+50</f>
        <v>55</v>
      </c>
      <c r="AC881" s="7">
        <f ca="1">IF(AND(calc_gear1!AT884=-1,calc_gear1!Z884=1),calc_gear1!AS884*5+50.5,IF(AND(calc_gear1!Y884=0,AB880-AC880=-0.5),calc_gear1!AS884*5+50.5,calc_gear1!O884*5+50.5))</f>
        <v>50.5</v>
      </c>
    </row>
    <row r="882" spans="1:29">
      <c r="A882" s="7">
        <v>881</v>
      </c>
      <c r="B882" s="7">
        <v>281</v>
      </c>
      <c r="F882" s="7">
        <v>281</v>
      </c>
      <c r="G882" s="92" t="b">
        <v>0</v>
      </c>
      <c r="H882" s="69" t="b">
        <v>1</v>
      </c>
      <c r="I882" s="93" t="b">
        <v>0</v>
      </c>
      <c r="K882" s="92" t="b">
        <v>0</v>
      </c>
      <c r="L882" s="69" t="b">
        <v>1</v>
      </c>
      <c r="M882" s="93" t="b">
        <v>0</v>
      </c>
      <c r="N882" s="7">
        <v>281</v>
      </c>
      <c r="O882" s="7" t="b">
        <f t="shared" si="170"/>
        <v>0</v>
      </c>
      <c r="P882" s="7" t="b">
        <f t="shared" si="171"/>
        <v>1</v>
      </c>
      <c r="Q882" s="7" t="b">
        <f t="shared" si="172"/>
        <v>0</v>
      </c>
      <c r="S882" s="7" t="b">
        <f t="shared" si="173"/>
        <v>0</v>
      </c>
      <c r="T882" s="7" t="b">
        <f t="shared" si="174"/>
        <v>1</v>
      </c>
      <c r="U882" s="7" t="b">
        <f t="shared" si="175"/>
        <v>0</v>
      </c>
      <c r="W882" s="7">
        <f t="shared" si="166"/>
        <v>881</v>
      </c>
      <c r="X882" s="7">
        <f>'v-t_chart'!C882</f>
        <v>94.5</v>
      </c>
      <c r="Y882" s="7">
        <f t="shared" si="167"/>
        <v>100</v>
      </c>
      <c r="Z882" s="7">
        <f t="shared" si="168"/>
        <v>115</v>
      </c>
      <c r="AA882" s="7">
        <f t="shared" si="169"/>
        <v>90</v>
      </c>
      <c r="AB882" s="7">
        <f ca="1">calc_gear1!AS885*5+50</f>
        <v>55</v>
      </c>
      <c r="AC882" s="7">
        <f ca="1">IF(AND(calc_gear1!AT885=-1,calc_gear1!Z885=1),calc_gear1!AS885*5+50.5,IF(AND(calc_gear1!Y885=0,AB881-AC881=-0.5),calc_gear1!AS885*5+50.5,calc_gear1!O885*5+50.5))</f>
        <v>50.5</v>
      </c>
    </row>
    <row r="883" spans="1:29">
      <c r="A883" s="7">
        <v>882</v>
      </c>
      <c r="B883" s="7">
        <v>282</v>
      </c>
      <c r="F883" s="7">
        <v>282</v>
      </c>
      <c r="G883" s="92" t="b">
        <v>0</v>
      </c>
      <c r="H883" s="69" t="b">
        <v>1</v>
      </c>
      <c r="I883" s="93" t="b">
        <v>0</v>
      </c>
      <c r="K883" s="92" t="b">
        <v>0</v>
      </c>
      <c r="L883" s="69" t="b">
        <v>1</v>
      </c>
      <c r="M883" s="93" t="b">
        <v>0</v>
      </c>
      <c r="N883" s="7">
        <v>282</v>
      </c>
      <c r="O883" s="7" t="b">
        <f t="shared" si="170"/>
        <v>0</v>
      </c>
      <c r="P883" s="7" t="b">
        <f t="shared" si="171"/>
        <v>1</v>
      </c>
      <c r="Q883" s="7" t="b">
        <f t="shared" si="172"/>
        <v>0</v>
      </c>
      <c r="S883" s="7" t="b">
        <f t="shared" si="173"/>
        <v>0</v>
      </c>
      <c r="T883" s="7" t="b">
        <f t="shared" si="174"/>
        <v>1</v>
      </c>
      <c r="U883" s="7" t="b">
        <f t="shared" si="175"/>
        <v>0</v>
      </c>
      <c r="W883" s="7">
        <f t="shared" si="166"/>
        <v>882</v>
      </c>
      <c r="X883" s="7">
        <f>'v-t_chart'!C883</f>
        <v>94.4</v>
      </c>
      <c r="Y883" s="7">
        <f t="shared" si="167"/>
        <v>100</v>
      </c>
      <c r="Z883" s="7">
        <f t="shared" si="168"/>
        <v>115</v>
      </c>
      <c r="AA883" s="7">
        <f t="shared" si="169"/>
        <v>90</v>
      </c>
      <c r="AB883" s="7">
        <f ca="1">calc_gear1!AS886*5+50</f>
        <v>55</v>
      </c>
      <c r="AC883" s="7">
        <f ca="1">IF(AND(calc_gear1!AT886=-1,calc_gear1!Z886=1),calc_gear1!AS886*5+50.5,IF(AND(calc_gear1!Y886=0,AB882-AC882=-0.5),calc_gear1!AS886*5+50.5,calc_gear1!O886*5+50.5))</f>
        <v>50.5</v>
      </c>
    </row>
    <row r="884" spans="1:29">
      <c r="A884" s="7">
        <v>883</v>
      </c>
      <c r="B884" s="7">
        <v>283</v>
      </c>
      <c r="F884" s="7">
        <v>283</v>
      </c>
      <c r="G884" s="92" t="b">
        <v>0</v>
      </c>
      <c r="H884" s="69" t="b">
        <v>1</v>
      </c>
      <c r="I884" s="93" t="b">
        <v>0</v>
      </c>
      <c r="K884" s="92" t="b">
        <v>0</v>
      </c>
      <c r="L884" s="69" t="b">
        <v>1</v>
      </c>
      <c r="M884" s="93" t="b">
        <v>0</v>
      </c>
      <c r="N884" s="7">
        <v>283</v>
      </c>
      <c r="O884" s="7" t="b">
        <f t="shared" si="170"/>
        <v>0</v>
      </c>
      <c r="P884" s="7" t="b">
        <f t="shared" si="171"/>
        <v>1</v>
      </c>
      <c r="Q884" s="7" t="b">
        <f t="shared" si="172"/>
        <v>0</v>
      </c>
      <c r="S884" s="7" t="b">
        <f t="shared" si="173"/>
        <v>0</v>
      </c>
      <c r="T884" s="7" t="b">
        <f t="shared" si="174"/>
        <v>1</v>
      </c>
      <c r="U884" s="7" t="b">
        <f t="shared" si="175"/>
        <v>0</v>
      </c>
      <c r="W884" s="7">
        <f t="shared" si="166"/>
        <v>883</v>
      </c>
      <c r="X884" s="7">
        <f>'v-t_chart'!C884</f>
        <v>94.5</v>
      </c>
      <c r="Y884" s="7">
        <f t="shared" si="167"/>
        <v>100</v>
      </c>
      <c r="Z884" s="7">
        <f t="shared" si="168"/>
        <v>115</v>
      </c>
      <c r="AA884" s="7">
        <f t="shared" si="169"/>
        <v>90</v>
      </c>
      <c r="AB884" s="7">
        <f ca="1">calc_gear1!AS887*5+50</f>
        <v>55</v>
      </c>
      <c r="AC884" s="7">
        <f ca="1">IF(AND(calc_gear1!AT887=-1,calc_gear1!Z887=1),calc_gear1!AS887*5+50.5,IF(AND(calc_gear1!Y887=0,AB883-AC883=-0.5),calc_gear1!AS887*5+50.5,calc_gear1!O887*5+50.5))</f>
        <v>50.5</v>
      </c>
    </row>
    <row r="885" spans="1:29">
      <c r="A885" s="7">
        <v>884</v>
      </c>
      <c r="B885" s="7">
        <v>284</v>
      </c>
      <c r="F885" s="7">
        <v>284</v>
      </c>
      <c r="G885" s="92" t="b">
        <v>0</v>
      </c>
      <c r="H885" s="69" t="b">
        <v>1</v>
      </c>
      <c r="I885" s="93" t="b">
        <v>0</v>
      </c>
      <c r="K885" s="92" t="b">
        <v>0</v>
      </c>
      <c r="L885" s="69" t="b">
        <v>1</v>
      </c>
      <c r="M885" s="93" t="b">
        <v>0</v>
      </c>
      <c r="N885" s="7">
        <v>284</v>
      </c>
      <c r="O885" s="7" t="b">
        <f t="shared" si="170"/>
        <v>0</v>
      </c>
      <c r="P885" s="7" t="b">
        <f t="shared" si="171"/>
        <v>1</v>
      </c>
      <c r="Q885" s="7" t="b">
        <f t="shared" si="172"/>
        <v>0</v>
      </c>
      <c r="S885" s="7" t="b">
        <f t="shared" si="173"/>
        <v>0</v>
      </c>
      <c r="T885" s="7" t="b">
        <f t="shared" si="174"/>
        <v>1</v>
      </c>
      <c r="U885" s="7" t="b">
        <f t="shared" si="175"/>
        <v>0</v>
      </c>
      <c r="W885" s="7">
        <f t="shared" si="166"/>
        <v>884</v>
      </c>
      <c r="X885" s="7">
        <f>'v-t_chart'!C885</f>
        <v>94.6</v>
      </c>
      <c r="Y885" s="7">
        <f t="shared" si="167"/>
        <v>100</v>
      </c>
      <c r="Z885" s="7">
        <f t="shared" si="168"/>
        <v>115</v>
      </c>
      <c r="AA885" s="7">
        <f t="shared" si="169"/>
        <v>90</v>
      </c>
      <c r="AB885" s="7">
        <f ca="1">calc_gear1!AS888*5+50</f>
        <v>55</v>
      </c>
      <c r="AC885" s="7">
        <f ca="1">IF(AND(calc_gear1!AT888=-1,calc_gear1!Z888=1),calc_gear1!AS888*5+50.5,IF(AND(calc_gear1!Y888=0,AB884-AC884=-0.5),calc_gear1!AS888*5+50.5,calc_gear1!O888*5+50.5))</f>
        <v>50.5</v>
      </c>
    </row>
    <row r="886" spans="1:29">
      <c r="A886" s="7">
        <v>885</v>
      </c>
      <c r="B886" s="7">
        <v>285</v>
      </c>
      <c r="F886" s="7">
        <v>285</v>
      </c>
      <c r="G886" s="92" t="b">
        <v>0</v>
      </c>
      <c r="H886" s="69" t="b">
        <v>1</v>
      </c>
      <c r="I886" s="93" t="b">
        <v>0</v>
      </c>
      <c r="K886" s="92" t="b">
        <v>0</v>
      </c>
      <c r="L886" s="69" t="b">
        <v>1</v>
      </c>
      <c r="M886" s="93" t="b">
        <v>0</v>
      </c>
      <c r="N886" s="7">
        <v>285</v>
      </c>
      <c r="O886" s="7" t="b">
        <f t="shared" si="170"/>
        <v>0</v>
      </c>
      <c r="P886" s="7" t="b">
        <f t="shared" si="171"/>
        <v>1</v>
      </c>
      <c r="Q886" s="7" t="b">
        <f t="shared" si="172"/>
        <v>0</v>
      </c>
      <c r="S886" s="7" t="b">
        <f t="shared" si="173"/>
        <v>0</v>
      </c>
      <c r="T886" s="7" t="b">
        <f t="shared" si="174"/>
        <v>1</v>
      </c>
      <c r="U886" s="7" t="b">
        <f t="shared" si="175"/>
        <v>0</v>
      </c>
      <c r="W886" s="7">
        <f t="shared" si="166"/>
        <v>885</v>
      </c>
      <c r="X886" s="7">
        <f>'v-t_chart'!C886</f>
        <v>94.7</v>
      </c>
      <c r="Y886" s="7">
        <f t="shared" si="167"/>
        <v>100</v>
      </c>
      <c r="Z886" s="7">
        <f t="shared" si="168"/>
        <v>115</v>
      </c>
      <c r="AA886" s="7">
        <f t="shared" si="169"/>
        <v>90</v>
      </c>
      <c r="AB886" s="7">
        <f ca="1">calc_gear1!AS889*5+50</f>
        <v>55</v>
      </c>
      <c r="AC886" s="7">
        <f ca="1">IF(AND(calc_gear1!AT889=-1,calc_gear1!Z889=1),calc_gear1!AS889*5+50.5,IF(AND(calc_gear1!Y889=0,AB885-AC885=-0.5),calc_gear1!AS889*5+50.5,calc_gear1!O889*5+50.5))</f>
        <v>50.5</v>
      </c>
    </row>
    <row r="887" spans="1:29">
      <c r="A887" s="7">
        <v>886</v>
      </c>
      <c r="B887" s="7">
        <v>286</v>
      </c>
      <c r="F887" s="7">
        <v>286</v>
      </c>
      <c r="G887" s="92" t="b">
        <v>0</v>
      </c>
      <c r="H887" s="69" t="b">
        <v>1</v>
      </c>
      <c r="I887" s="93" t="b">
        <v>0</v>
      </c>
      <c r="K887" s="92" t="b">
        <v>0</v>
      </c>
      <c r="L887" s="69" t="b">
        <v>1</v>
      </c>
      <c r="M887" s="93" t="b">
        <v>0</v>
      </c>
      <c r="N887" s="7">
        <v>286</v>
      </c>
      <c r="O887" s="7" t="b">
        <f t="shared" si="170"/>
        <v>0</v>
      </c>
      <c r="P887" s="7" t="b">
        <f t="shared" si="171"/>
        <v>1</v>
      </c>
      <c r="Q887" s="7" t="b">
        <f t="shared" si="172"/>
        <v>0</v>
      </c>
      <c r="S887" s="7" t="b">
        <f t="shared" si="173"/>
        <v>0</v>
      </c>
      <c r="T887" s="7" t="b">
        <f t="shared" si="174"/>
        <v>1</v>
      </c>
      <c r="U887" s="7" t="b">
        <f t="shared" si="175"/>
        <v>0</v>
      </c>
      <c r="W887" s="7">
        <f t="shared" si="166"/>
        <v>886</v>
      </c>
      <c r="X887" s="7">
        <f>'v-t_chart'!C887</f>
        <v>94.8</v>
      </c>
      <c r="Y887" s="7">
        <f t="shared" si="167"/>
        <v>100</v>
      </c>
      <c r="Z887" s="7">
        <f t="shared" si="168"/>
        <v>115</v>
      </c>
      <c r="AA887" s="7">
        <f t="shared" si="169"/>
        <v>90</v>
      </c>
      <c r="AB887" s="7">
        <f ca="1">calc_gear1!AS890*5+50</f>
        <v>55</v>
      </c>
      <c r="AC887" s="7">
        <f ca="1">IF(AND(calc_gear1!AT890=-1,calc_gear1!Z890=1),calc_gear1!AS890*5+50.5,IF(AND(calc_gear1!Y890=0,AB886-AC886=-0.5),calc_gear1!AS890*5+50.5,calc_gear1!O890*5+50.5))</f>
        <v>50.5</v>
      </c>
    </row>
    <row r="888" spans="1:29">
      <c r="A888" s="7">
        <v>887</v>
      </c>
      <c r="B888" s="7">
        <v>287</v>
      </c>
      <c r="F888" s="7">
        <v>287</v>
      </c>
      <c r="G888" s="92" t="b">
        <v>0</v>
      </c>
      <c r="H888" s="69" t="b">
        <v>1</v>
      </c>
      <c r="I888" s="93" t="b">
        <v>0</v>
      </c>
      <c r="K888" s="92" t="b">
        <v>0</v>
      </c>
      <c r="L888" s="69" t="b">
        <v>1</v>
      </c>
      <c r="M888" s="93" t="b">
        <v>0</v>
      </c>
      <c r="N888" s="7">
        <v>287</v>
      </c>
      <c r="O888" s="7" t="b">
        <f t="shared" si="170"/>
        <v>0</v>
      </c>
      <c r="P888" s="7" t="b">
        <f t="shared" si="171"/>
        <v>1</v>
      </c>
      <c r="Q888" s="7" t="b">
        <f t="shared" si="172"/>
        <v>0</v>
      </c>
      <c r="S888" s="7" t="b">
        <f t="shared" si="173"/>
        <v>0</v>
      </c>
      <c r="T888" s="7" t="b">
        <f t="shared" si="174"/>
        <v>1</v>
      </c>
      <c r="U888" s="7" t="b">
        <f t="shared" si="175"/>
        <v>0</v>
      </c>
      <c r="W888" s="7">
        <f t="shared" si="166"/>
        <v>887</v>
      </c>
      <c r="X888" s="7">
        <f>'v-t_chart'!C888</f>
        <v>94.9</v>
      </c>
      <c r="Y888" s="7">
        <f t="shared" si="167"/>
        <v>100</v>
      </c>
      <c r="Z888" s="7">
        <f t="shared" si="168"/>
        <v>115</v>
      </c>
      <c r="AA888" s="7">
        <f t="shared" si="169"/>
        <v>90</v>
      </c>
      <c r="AB888" s="7">
        <f ca="1">calc_gear1!AS891*5+50</f>
        <v>55</v>
      </c>
      <c r="AC888" s="7">
        <f ca="1">IF(AND(calc_gear1!AT891=-1,calc_gear1!Z891=1),calc_gear1!AS891*5+50.5,IF(AND(calc_gear1!Y891=0,AB887-AC887=-0.5),calc_gear1!AS891*5+50.5,calc_gear1!O891*5+50.5))</f>
        <v>50.5</v>
      </c>
    </row>
    <row r="889" spans="1:29">
      <c r="A889" s="7">
        <v>888</v>
      </c>
      <c r="B889" s="7">
        <v>288</v>
      </c>
      <c r="F889" s="7">
        <v>288</v>
      </c>
      <c r="G889" s="92" t="b">
        <v>0</v>
      </c>
      <c r="H889" s="69" t="b">
        <v>1</v>
      </c>
      <c r="I889" s="93" t="b">
        <v>0</v>
      </c>
      <c r="K889" s="92" t="b">
        <v>0</v>
      </c>
      <c r="L889" s="69" t="b">
        <v>1</v>
      </c>
      <c r="M889" s="93" t="b">
        <v>0</v>
      </c>
      <c r="N889" s="7">
        <v>288</v>
      </c>
      <c r="O889" s="7" t="b">
        <f t="shared" si="170"/>
        <v>0</v>
      </c>
      <c r="P889" s="7" t="b">
        <f t="shared" si="171"/>
        <v>1</v>
      </c>
      <c r="Q889" s="7" t="b">
        <f t="shared" si="172"/>
        <v>0</v>
      </c>
      <c r="S889" s="7" t="b">
        <f t="shared" si="173"/>
        <v>0</v>
      </c>
      <c r="T889" s="7" t="b">
        <f t="shared" si="174"/>
        <v>1</v>
      </c>
      <c r="U889" s="7" t="b">
        <f t="shared" si="175"/>
        <v>0</v>
      </c>
      <c r="W889" s="7">
        <f t="shared" si="166"/>
        <v>888</v>
      </c>
      <c r="X889" s="7">
        <f>'v-t_chart'!C889</f>
        <v>94.8</v>
      </c>
      <c r="Y889" s="7">
        <f t="shared" si="167"/>
        <v>100</v>
      </c>
      <c r="Z889" s="7">
        <f t="shared" si="168"/>
        <v>115</v>
      </c>
      <c r="AA889" s="7">
        <f t="shared" si="169"/>
        <v>90</v>
      </c>
      <c r="AB889" s="7">
        <f ca="1">calc_gear1!AS892*5+50</f>
        <v>55</v>
      </c>
      <c r="AC889" s="7">
        <f ca="1">IF(AND(calc_gear1!AT892=-1,calc_gear1!Z892=1),calc_gear1!AS892*5+50.5,IF(AND(calc_gear1!Y892=0,AB888-AC888=-0.5),calc_gear1!AS892*5+50.5,calc_gear1!O892*5+50.5))</f>
        <v>50.5</v>
      </c>
    </row>
    <row r="890" spans="1:29">
      <c r="A890" s="7">
        <v>889</v>
      </c>
      <c r="B890" s="7">
        <v>289</v>
      </c>
      <c r="F890" s="7">
        <v>289</v>
      </c>
      <c r="G890" s="92" t="b">
        <v>0</v>
      </c>
      <c r="H890" s="69" t="b">
        <v>1</v>
      </c>
      <c r="I890" s="93" t="b">
        <v>0</v>
      </c>
      <c r="K890" s="92" t="b">
        <v>0</v>
      </c>
      <c r="L890" s="69" t="b">
        <v>0</v>
      </c>
      <c r="M890" s="93" t="b">
        <v>1</v>
      </c>
      <c r="N890" s="7">
        <v>289</v>
      </c>
      <c r="O890" s="7" t="b">
        <f t="shared" si="170"/>
        <v>0</v>
      </c>
      <c r="P890" s="7" t="b">
        <f t="shared" si="171"/>
        <v>0</v>
      </c>
      <c r="Q890" s="7" t="b">
        <f t="shared" si="172"/>
        <v>1</v>
      </c>
      <c r="S890" s="7" t="b">
        <f t="shared" si="173"/>
        <v>0</v>
      </c>
      <c r="T890" s="7" t="b">
        <f t="shared" si="174"/>
        <v>0</v>
      </c>
      <c r="U890" s="7" t="b">
        <f t="shared" si="175"/>
        <v>1</v>
      </c>
      <c r="W890" s="7">
        <f t="shared" si="166"/>
        <v>889</v>
      </c>
      <c r="X890" s="7">
        <f>'v-t_chart'!C890</f>
        <v>94.3</v>
      </c>
      <c r="Y890" s="7">
        <f t="shared" si="167"/>
        <v>100</v>
      </c>
      <c r="Z890" s="7">
        <f t="shared" si="168"/>
        <v>110</v>
      </c>
      <c r="AA890" s="7">
        <f t="shared" si="169"/>
        <v>95</v>
      </c>
      <c r="AB890" s="7">
        <f ca="1">calc_gear1!AS893*5+50</f>
        <v>55</v>
      </c>
      <c r="AC890" s="7">
        <f ca="1">IF(AND(calc_gear1!AT893=-1,calc_gear1!Z893=1),calc_gear1!AS893*5+50.5,IF(AND(calc_gear1!Y893=0,AB889-AC889=-0.5),calc_gear1!AS893*5+50.5,calc_gear1!O893*5+50.5))</f>
        <v>50.5</v>
      </c>
    </row>
    <row r="891" spans="1:29">
      <c r="A891" s="7">
        <v>890</v>
      </c>
      <c r="B891" s="7">
        <v>290</v>
      </c>
      <c r="F891" s="7">
        <v>290</v>
      </c>
      <c r="G891" s="92" t="b">
        <v>0</v>
      </c>
      <c r="H891" s="69" t="b">
        <v>1</v>
      </c>
      <c r="I891" s="93" t="b">
        <v>0</v>
      </c>
      <c r="K891" s="92" t="b">
        <v>0</v>
      </c>
      <c r="L891" s="69" t="b">
        <v>0</v>
      </c>
      <c r="M891" s="93" t="b">
        <v>1</v>
      </c>
      <c r="N891" s="7">
        <v>290</v>
      </c>
      <c r="O891" s="7" t="b">
        <f t="shared" si="170"/>
        <v>0</v>
      </c>
      <c r="P891" s="7" t="b">
        <f t="shared" si="171"/>
        <v>0</v>
      </c>
      <c r="Q891" s="7" t="b">
        <f t="shared" si="172"/>
        <v>1</v>
      </c>
      <c r="S891" s="7" t="b">
        <f t="shared" si="173"/>
        <v>0</v>
      </c>
      <c r="T891" s="7" t="b">
        <f t="shared" si="174"/>
        <v>0</v>
      </c>
      <c r="U891" s="7" t="b">
        <f t="shared" si="175"/>
        <v>1</v>
      </c>
      <c r="W891" s="7">
        <f t="shared" si="166"/>
        <v>890</v>
      </c>
      <c r="X891" s="7">
        <f>'v-t_chart'!C891</f>
        <v>93.3</v>
      </c>
      <c r="Y891" s="7">
        <f t="shared" si="167"/>
        <v>100</v>
      </c>
      <c r="Z891" s="7">
        <f t="shared" si="168"/>
        <v>110</v>
      </c>
      <c r="AA891" s="7">
        <f t="shared" si="169"/>
        <v>95</v>
      </c>
      <c r="AB891" s="7">
        <f ca="1">calc_gear1!AS894*5+50</f>
        <v>55</v>
      </c>
      <c r="AC891" s="7">
        <f ca="1">IF(AND(calc_gear1!AT894=-1,calc_gear1!Z894=1),calc_gear1!AS894*5+50.5,IF(AND(calc_gear1!Y894=0,AB890-AC890=-0.5),calc_gear1!AS894*5+50.5,calc_gear1!O894*5+50.5))</f>
        <v>50.5</v>
      </c>
    </row>
    <row r="892" spans="1:29">
      <c r="A892" s="7">
        <v>891</v>
      </c>
      <c r="B892" s="7">
        <v>291</v>
      </c>
      <c r="F892" s="7">
        <v>291</v>
      </c>
      <c r="G892" s="92" t="b">
        <v>0</v>
      </c>
      <c r="H892" s="69" t="b">
        <v>1</v>
      </c>
      <c r="I892" s="93" t="b">
        <v>0</v>
      </c>
      <c r="K892" s="92" t="b">
        <v>0</v>
      </c>
      <c r="L892" s="69" t="b">
        <v>0</v>
      </c>
      <c r="M892" s="93" t="b">
        <v>1</v>
      </c>
      <c r="N892" s="7">
        <v>291</v>
      </c>
      <c r="O892" s="7" t="b">
        <f t="shared" si="170"/>
        <v>0</v>
      </c>
      <c r="P892" s="7" t="b">
        <f t="shared" si="171"/>
        <v>0</v>
      </c>
      <c r="Q892" s="7" t="b">
        <f t="shared" si="172"/>
        <v>1</v>
      </c>
      <c r="S892" s="7" t="b">
        <f t="shared" si="173"/>
        <v>0</v>
      </c>
      <c r="T892" s="7" t="b">
        <f t="shared" si="174"/>
        <v>0</v>
      </c>
      <c r="U892" s="7" t="b">
        <f t="shared" si="175"/>
        <v>1</v>
      </c>
      <c r="W892" s="7">
        <f t="shared" si="166"/>
        <v>891</v>
      </c>
      <c r="X892" s="7">
        <f>'v-t_chart'!C892</f>
        <v>91.8</v>
      </c>
      <c r="Y892" s="7">
        <f t="shared" si="167"/>
        <v>100</v>
      </c>
      <c r="Z892" s="7">
        <f t="shared" si="168"/>
        <v>110</v>
      </c>
      <c r="AA892" s="7">
        <f t="shared" si="169"/>
        <v>95</v>
      </c>
      <c r="AB892" s="7">
        <f ca="1">calc_gear1!AS895*5+50</f>
        <v>55</v>
      </c>
      <c r="AC892" s="7">
        <f ca="1">IF(AND(calc_gear1!AT895=-1,calc_gear1!Z895=1),calc_gear1!AS895*5+50.5,IF(AND(calc_gear1!Y895=0,AB891-AC891=-0.5),calc_gear1!AS895*5+50.5,calc_gear1!O895*5+50.5))</f>
        <v>50.5</v>
      </c>
    </row>
    <row r="893" spans="1:29">
      <c r="A893" s="7">
        <v>892</v>
      </c>
      <c r="B893" s="7">
        <v>292</v>
      </c>
      <c r="F893" s="7">
        <v>292</v>
      </c>
      <c r="G893" s="92" t="b">
        <v>0</v>
      </c>
      <c r="H893" s="69" t="b">
        <v>1</v>
      </c>
      <c r="I893" s="93" t="b">
        <v>0</v>
      </c>
      <c r="K893" s="92" t="b">
        <v>0</v>
      </c>
      <c r="L893" s="69" t="b">
        <v>0</v>
      </c>
      <c r="M893" s="93" t="b">
        <v>1</v>
      </c>
      <c r="N893" s="7">
        <v>292</v>
      </c>
      <c r="O893" s="7" t="b">
        <f t="shared" si="170"/>
        <v>0</v>
      </c>
      <c r="P893" s="7" t="b">
        <f t="shared" si="171"/>
        <v>0</v>
      </c>
      <c r="Q893" s="7" t="b">
        <f t="shared" si="172"/>
        <v>1</v>
      </c>
      <c r="S893" s="7" t="b">
        <f t="shared" si="173"/>
        <v>0</v>
      </c>
      <c r="T893" s="7" t="b">
        <f t="shared" si="174"/>
        <v>0</v>
      </c>
      <c r="U893" s="7" t="b">
        <f t="shared" si="175"/>
        <v>1</v>
      </c>
      <c r="W893" s="7">
        <f t="shared" si="166"/>
        <v>892</v>
      </c>
      <c r="X893" s="7">
        <f>'v-t_chart'!C893</f>
        <v>89.6</v>
      </c>
      <c r="Y893" s="7">
        <f t="shared" si="167"/>
        <v>100</v>
      </c>
      <c r="Z893" s="7">
        <f t="shared" si="168"/>
        <v>110</v>
      </c>
      <c r="AA893" s="7">
        <f t="shared" si="169"/>
        <v>95</v>
      </c>
      <c r="AB893" s="7">
        <f ca="1">calc_gear1!AS896*5+50</f>
        <v>55</v>
      </c>
      <c r="AC893" s="7">
        <f ca="1">IF(AND(calc_gear1!AT896=-1,calc_gear1!Z896=1),calc_gear1!AS896*5+50.5,IF(AND(calc_gear1!Y896=0,AB892-AC892=-0.5),calc_gear1!AS896*5+50.5,calc_gear1!O896*5+50.5))</f>
        <v>50.5</v>
      </c>
    </row>
    <row r="894" spans="1:29">
      <c r="A894" s="7">
        <v>893</v>
      </c>
      <c r="B894" s="7">
        <v>293</v>
      </c>
      <c r="F894" s="7">
        <v>293</v>
      </c>
      <c r="G894" s="92" t="b">
        <v>0</v>
      </c>
      <c r="H894" s="69" t="b">
        <v>1</v>
      </c>
      <c r="I894" s="93" t="b">
        <v>0</v>
      </c>
      <c r="K894" s="92" t="b">
        <v>0</v>
      </c>
      <c r="L894" s="69" t="b">
        <v>0</v>
      </c>
      <c r="M894" s="93" t="b">
        <v>1</v>
      </c>
      <c r="N894" s="7">
        <v>293</v>
      </c>
      <c r="O894" s="7" t="b">
        <f t="shared" si="170"/>
        <v>0</v>
      </c>
      <c r="P894" s="7" t="b">
        <f t="shared" si="171"/>
        <v>0</v>
      </c>
      <c r="Q894" s="7" t="b">
        <f t="shared" si="172"/>
        <v>1</v>
      </c>
      <c r="S894" s="7" t="b">
        <f t="shared" si="173"/>
        <v>0</v>
      </c>
      <c r="T894" s="7" t="b">
        <f t="shared" si="174"/>
        <v>0</v>
      </c>
      <c r="U894" s="7" t="b">
        <f t="shared" si="175"/>
        <v>1</v>
      </c>
      <c r="W894" s="7">
        <f t="shared" si="166"/>
        <v>893</v>
      </c>
      <c r="X894" s="7">
        <f>'v-t_chart'!C894</f>
        <v>87</v>
      </c>
      <c r="Y894" s="7">
        <f t="shared" si="167"/>
        <v>100</v>
      </c>
      <c r="Z894" s="7">
        <f t="shared" si="168"/>
        <v>110</v>
      </c>
      <c r="AA894" s="7">
        <f t="shared" si="169"/>
        <v>95</v>
      </c>
      <c r="AB894" s="7">
        <f ca="1">calc_gear1!AS897*5+50</f>
        <v>55</v>
      </c>
      <c r="AC894" s="7">
        <f ca="1">IF(AND(calc_gear1!AT897=-1,calc_gear1!Z897=1),calc_gear1!AS897*5+50.5,IF(AND(calc_gear1!Y897=0,AB893-AC893=-0.5),calc_gear1!AS897*5+50.5,calc_gear1!O897*5+50.5))</f>
        <v>50.5</v>
      </c>
    </row>
    <row r="895" spans="1:29">
      <c r="A895" s="7">
        <v>894</v>
      </c>
      <c r="B895" s="7">
        <v>294</v>
      </c>
      <c r="F895" s="7">
        <v>294</v>
      </c>
      <c r="G895" s="92" t="b">
        <v>0</v>
      </c>
      <c r="H895" s="69" t="b">
        <v>1</v>
      </c>
      <c r="I895" s="93" t="b">
        <v>0</v>
      </c>
      <c r="K895" s="92" t="b">
        <v>0</v>
      </c>
      <c r="L895" s="69" t="b">
        <v>0</v>
      </c>
      <c r="M895" s="93" t="b">
        <v>1</v>
      </c>
      <c r="N895" s="7">
        <v>294</v>
      </c>
      <c r="O895" s="7" t="b">
        <f t="shared" si="170"/>
        <v>0</v>
      </c>
      <c r="P895" s="7" t="b">
        <f t="shared" si="171"/>
        <v>0</v>
      </c>
      <c r="Q895" s="7" t="b">
        <f t="shared" si="172"/>
        <v>1</v>
      </c>
      <c r="S895" s="7" t="b">
        <f t="shared" si="173"/>
        <v>0</v>
      </c>
      <c r="T895" s="7" t="b">
        <f t="shared" si="174"/>
        <v>0</v>
      </c>
      <c r="U895" s="7" t="b">
        <f t="shared" si="175"/>
        <v>1</v>
      </c>
      <c r="W895" s="7">
        <f t="shared" si="166"/>
        <v>894</v>
      </c>
      <c r="X895" s="7">
        <f>'v-t_chart'!C895</f>
        <v>84.1</v>
      </c>
      <c r="Y895" s="7">
        <f t="shared" si="167"/>
        <v>100</v>
      </c>
      <c r="Z895" s="7">
        <f t="shared" si="168"/>
        <v>110</v>
      </c>
      <c r="AA895" s="7">
        <f t="shared" si="169"/>
        <v>95</v>
      </c>
      <c r="AB895" s="7">
        <f ca="1">calc_gear1!AS898*5+50</f>
        <v>55</v>
      </c>
      <c r="AC895" s="7">
        <f ca="1">IF(AND(calc_gear1!AT898=-1,calc_gear1!Z898=1),calc_gear1!AS898*5+50.5,IF(AND(calc_gear1!Y898=0,AB894-AC894=-0.5),calc_gear1!AS898*5+50.5,calc_gear1!O898*5+50.5))</f>
        <v>50.5</v>
      </c>
    </row>
    <row r="896" spans="1:29">
      <c r="A896" s="7">
        <v>895</v>
      </c>
      <c r="B896" s="7">
        <v>295</v>
      </c>
      <c r="F896" s="7">
        <v>295</v>
      </c>
      <c r="G896" s="92" t="b">
        <v>0</v>
      </c>
      <c r="H896" s="69" t="b">
        <v>1</v>
      </c>
      <c r="I896" s="93" t="b">
        <v>0</v>
      </c>
      <c r="K896" s="92" t="b">
        <v>0</v>
      </c>
      <c r="L896" s="69" t="b">
        <v>0</v>
      </c>
      <c r="M896" s="93" t="b">
        <v>1</v>
      </c>
      <c r="N896" s="7">
        <v>295</v>
      </c>
      <c r="O896" s="7" t="b">
        <f t="shared" si="170"/>
        <v>0</v>
      </c>
      <c r="P896" s="7" t="b">
        <f t="shared" si="171"/>
        <v>0</v>
      </c>
      <c r="Q896" s="7" t="b">
        <f t="shared" si="172"/>
        <v>1</v>
      </c>
      <c r="S896" s="7" t="b">
        <f t="shared" si="173"/>
        <v>0</v>
      </c>
      <c r="T896" s="7" t="b">
        <f t="shared" si="174"/>
        <v>0</v>
      </c>
      <c r="U896" s="7" t="b">
        <f t="shared" si="175"/>
        <v>1</v>
      </c>
      <c r="W896" s="7">
        <f t="shared" si="166"/>
        <v>895</v>
      </c>
      <c r="X896" s="7">
        <f>'v-t_chart'!C896</f>
        <v>81.2</v>
      </c>
      <c r="Y896" s="7">
        <f t="shared" si="167"/>
        <v>100</v>
      </c>
      <c r="Z896" s="7">
        <f t="shared" si="168"/>
        <v>110</v>
      </c>
      <c r="AA896" s="7">
        <f t="shared" si="169"/>
        <v>95</v>
      </c>
      <c r="AB896" s="7">
        <f ca="1">calc_gear1!AS899*5+50</f>
        <v>55</v>
      </c>
      <c r="AC896" s="7">
        <f ca="1">IF(AND(calc_gear1!AT899=-1,calc_gear1!Z899=1),calc_gear1!AS899*5+50.5,IF(AND(calc_gear1!Y899=0,AB895-AC895=-0.5),calc_gear1!AS899*5+50.5,calc_gear1!O899*5+50.5))</f>
        <v>50.5</v>
      </c>
    </row>
    <row r="897" spans="1:29">
      <c r="A897" s="7">
        <v>896</v>
      </c>
      <c r="B897" s="7">
        <v>296</v>
      </c>
      <c r="F897" s="7">
        <v>296</v>
      </c>
      <c r="G897" s="92" t="b">
        <v>0</v>
      </c>
      <c r="H897" s="69" t="b">
        <v>0</v>
      </c>
      <c r="I897" s="93" t="b">
        <v>1</v>
      </c>
      <c r="K897" s="92" t="b">
        <v>0</v>
      </c>
      <c r="L897" s="69" t="b">
        <v>0</v>
      </c>
      <c r="M897" s="93" t="b">
        <v>1</v>
      </c>
      <c r="N897" s="7">
        <v>296</v>
      </c>
      <c r="O897" s="7" t="b">
        <f t="shared" si="170"/>
        <v>0</v>
      </c>
      <c r="P897" s="7" t="b">
        <f t="shared" si="171"/>
        <v>0</v>
      </c>
      <c r="Q897" s="7" t="b">
        <f t="shared" si="172"/>
        <v>1</v>
      </c>
      <c r="S897" s="7" t="b">
        <f t="shared" si="173"/>
        <v>0</v>
      </c>
      <c r="T897" s="7" t="b">
        <f t="shared" si="174"/>
        <v>0</v>
      </c>
      <c r="U897" s="7" t="b">
        <f t="shared" si="175"/>
        <v>1</v>
      </c>
      <c r="W897" s="7">
        <f t="shared" si="166"/>
        <v>896</v>
      </c>
      <c r="X897" s="7">
        <f>'v-t_chart'!C897</f>
        <v>78.400000000000006</v>
      </c>
      <c r="Y897" s="7">
        <f t="shared" si="167"/>
        <v>100</v>
      </c>
      <c r="Z897" s="7">
        <f t="shared" si="168"/>
        <v>110</v>
      </c>
      <c r="AA897" s="7">
        <f t="shared" si="169"/>
        <v>95</v>
      </c>
      <c r="AB897" s="7">
        <f ca="1">calc_gear1!AS900*5+50</f>
        <v>55</v>
      </c>
      <c r="AC897" s="7">
        <f ca="1">IF(AND(calc_gear1!AT900=-1,calc_gear1!Z900=1),calc_gear1!AS900*5+50.5,IF(AND(calc_gear1!Y900=0,AB896-AC896=-0.5),calc_gear1!AS900*5+50.5,calc_gear1!O900*5+50.5))</f>
        <v>50.5</v>
      </c>
    </row>
    <row r="898" spans="1:29">
      <c r="A898" s="7">
        <v>897</v>
      </c>
      <c r="B898" s="7">
        <v>297</v>
      </c>
      <c r="F898" s="7">
        <v>297</v>
      </c>
      <c r="G898" s="92" t="b">
        <v>0</v>
      </c>
      <c r="H898" s="69" t="b">
        <v>0</v>
      </c>
      <c r="I898" s="93" t="b">
        <v>1</v>
      </c>
      <c r="K898" s="92" t="b">
        <v>0</v>
      </c>
      <c r="L898" s="69" t="b">
        <v>0</v>
      </c>
      <c r="M898" s="93" t="b">
        <v>1</v>
      </c>
      <c r="N898" s="7">
        <v>297</v>
      </c>
      <c r="O898" s="7" t="b">
        <f t="shared" si="170"/>
        <v>0</v>
      </c>
      <c r="P898" s="7" t="b">
        <f t="shared" si="171"/>
        <v>0</v>
      </c>
      <c r="Q898" s="7" t="b">
        <f t="shared" si="172"/>
        <v>1</v>
      </c>
      <c r="S898" s="7" t="b">
        <f t="shared" si="173"/>
        <v>0</v>
      </c>
      <c r="T898" s="7" t="b">
        <f t="shared" si="174"/>
        <v>0</v>
      </c>
      <c r="U898" s="7" t="b">
        <f t="shared" si="175"/>
        <v>1</v>
      </c>
      <c r="W898" s="7">
        <f t="shared" si="166"/>
        <v>897</v>
      </c>
      <c r="X898" s="7">
        <f>'v-t_chart'!C898</f>
        <v>75.7</v>
      </c>
      <c r="Y898" s="7">
        <f t="shared" si="167"/>
        <v>100</v>
      </c>
      <c r="Z898" s="7">
        <f t="shared" si="168"/>
        <v>110</v>
      </c>
      <c r="AA898" s="7">
        <f t="shared" si="169"/>
        <v>95</v>
      </c>
      <c r="AB898" s="7">
        <f ca="1">calc_gear1!AS901*5+50</f>
        <v>55</v>
      </c>
      <c r="AC898" s="7">
        <f ca="1">IF(AND(calc_gear1!AT901=-1,calc_gear1!Z901=1),calc_gear1!AS901*5+50.5,IF(AND(calc_gear1!Y901=0,AB897-AC897=-0.5),calc_gear1!AS901*5+50.5,calc_gear1!O901*5+50.5))</f>
        <v>50.5</v>
      </c>
    </row>
    <row r="899" spans="1:29">
      <c r="A899" s="7">
        <v>898</v>
      </c>
      <c r="B899" s="7">
        <v>298</v>
      </c>
      <c r="F899" s="7">
        <v>298</v>
      </c>
      <c r="G899" s="92" t="b">
        <v>0</v>
      </c>
      <c r="H899" s="69" t="b">
        <v>0</v>
      </c>
      <c r="I899" s="93" t="b">
        <v>1</v>
      </c>
      <c r="K899" s="92" t="b">
        <v>0</v>
      </c>
      <c r="L899" s="69" t="b">
        <v>0</v>
      </c>
      <c r="M899" s="93" t="b">
        <v>1</v>
      </c>
      <c r="N899" s="7">
        <v>298</v>
      </c>
      <c r="O899" s="7" t="b">
        <f t="shared" si="170"/>
        <v>0</v>
      </c>
      <c r="P899" s="7" t="b">
        <f t="shared" si="171"/>
        <v>0</v>
      </c>
      <c r="Q899" s="7" t="b">
        <f t="shared" si="172"/>
        <v>1</v>
      </c>
      <c r="S899" s="7" t="b">
        <f t="shared" si="173"/>
        <v>0</v>
      </c>
      <c r="T899" s="7" t="b">
        <f t="shared" si="174"/>
        <v>0</v>
      </c>
      <c r="U899" s="7" t="b">
        <f t="shared" si="175"/>
        <v>1</v>
      </c>
      <c r="W899" s="7">
        <f t="shared" ref="W899:W962" si="176">A899</f>
        <v>898</v>
      </c>
      <c r="X899" s="7">
        <f>'v-t_chart'!C899</f>
        <v>73.2</v>
      </c>
      <c r="Y899" s="7">
        <f t="shared" ref="Y899:Y962" si="177">IF(S899=TRUE,105,100)</f>
        <v>100</v>
      </c>
      <c r="Z899" s="7">
        <f t="shared" ref="Z899:Z962" si="178">IF(T899=TRUE,115,110)</f>
        <v>110</v>
      </c>
      <c r="AA899" s="7">
        <f t="shared" ref="AA899:AA962" si="179">IF(U899=TRUE,95,90)</f>
        <v>95</v>
      </c>
      <c r="AB899" s="7">
        <f ca="1">calc_gear1!AS902*5+50</f>
        <v>55</v>
      </c>
      <c r="AC899" s="7">
        <f ca="1">IF(AND(calc_gear1!AT902=-1,calc_gear1!Z902=1),calc_gear1!AS902*5+50.5,IF(AND(calc_gear1!Y902=0,AB898-AC898=-0.5),calc_gear1!AS902*5+50.5,calc_gear1!O902*5+50.5))</f>
        <v>50.5</v>
      </c>
    </row>
    <row r="900" spans="1:29">
      <c r="A900" s="7">
        <v>899</v>
      </c>
      <c r="B900" s="7">
        <v>299</v>
      </c>
      <c r="F900" s="7">
        <v>299</v>
      </c>
      <c r="G900" s="92" t="b">
        <v>0</v>
      </c>
      <c r="H900" s="69" t="b">
        <v>0</v>
      </c>
      <c r="I900" s="93" t="b">
        <v>1</v>
      </c>
      <c r="K900" s="92" t="b">
        <v>0</v>
      </c>
      <c r="L900" s="69" t="b">
        <v>0</v>
      </c>
      <c r="M900" s="93" t="b">
        <v>1</v>
      </c>
      <c r="N900" s="7">
        <v>299</v>
      </c>
      <c r="O900" s="7" t="b">
        <f t="shared" si="170"/>
        <v>0</v>
      </c>
      <c r="P900" s="7" t="b">
        <f t="shared" si="171"/>
        <v>0</v>
      </c>
      <c r="Q900" s="7" t="b">
        <f t="shared" si="172"/>
        <v>1</v>
      </c>
      <c r="S900" s="7" t="b">
        <f t="shared" si="173"/>
        <v>0</v>
      </c>
      <c r="T900" s="7" t="b">
        <f t="shared" si="174"/>
        <v>0</v>
      </c>
      <c r="U900" s="7" t="b">
        <f t="shared" si="175"/>
        <v>1</v>
      </c>
      <c r="W900" s="7">
        <f t="shared" si="176"/>
        <v>899</v>
      </c>
      <c r="X900" s="7">
        <f>'v-t_chart'!C900</f>
        <v>71.099999999999994</v>
      </c>
      <c r="Y900" s="7">
        <f t="shared" si="177"/>
        <v>100</v>
      </c>
      <c r="Z900" s="7">
        <f t="shared" si="178"/>
        <v>110</v>
      </c>
      <c r="AA900" s="7">
        <f t="shared" si="179"/>
        <v>95</v>
      </c>
      <c r="AB900" s="7">
        <f ca="1">calc_gear1!AS903*5+50</f>
        <v>55</v>
      </c>
      <c r="AC900" s="7">
        <f ca="1">IF(AND(calc_gear1!AT903=-1,calc_gear1!Z903=1),calc_gear1!AS903*5+50.5,IF(AND(calc_gear1!Y903=0,AB899-AC899=-0.5),calc_gear1!AS903*5+50.5,calc_gear1!O903*5+50.5))</f>
        <v>50.5</v>
      </c>
    </row>
    <row r="901" spans="1:29">
      <c r="A901" s="7">
        <v>900</v>
      </c>
      <c r="B901" s="7">
        <v>300</v>
      </c>
      <c r="F901" s="7">
        <v>300</v>
      </c>
      <c r="G901" s="92" t="b">
        <v>0</v>
      </c>
      <c r="H901" s="69" t="b">
        <v>0</v>
      </c>
      <c r="I901" s="93" t="b">
        <v>1</v>
      </c>
      <c r="K901" s="92" t="b">
        <v>0</v>
      </c>
      <c r="L901" s="69" t="b">
        <v>0</v>
      </c>
      <c r="M901" s="93" t="b">
        <v>1</v>
      </c>
      <c r="N901" s="7">
        <v>300</v>
      </c>
      <c r="O901" s="7" t="b">
        <f t="shared" si="170"/>
        <v>0</v>
      </c>
      <c r="P901" s="7" t="b">
        <f t="shared" si="171"/>
        <v>0</v>
      </c>
      <c r="Q901" s="7" t="b">
        <f t="shared" si="172"/>
        <v>1</v>
      </c>
      <c r="S901" s="7" t="b">
        <f t="shared" si="173"/>
        <v>0</v>
      </c>
      <c r="T901" s="7" t="b">
        <f t="shared" si="174"/>
        <v>0</v>
      </c>
      <c r="U901" s="7" t="b">
        <f t="shared" si="175"/>
        <v>1</v>
      </c>
      <c r="W901" s="7">
        <f t="shared" si="176"/>
        <v>900</v>
      </c>
      <c r="X901" s="7">
        <f>'v-t_chart'!C901</f>
        <v>69.5</v>
      </c>
      <c r="Y901" s="7">
        <f t="shared" si="177"/>
        <v>100</v>
      </c>
      <c r="Z901" s="7">
        <f t="shared" si="178"/>
        <v>110</v>
      </c>
      <c r="AA901" s="7">
        <f t="shared" si="179"/>
        <v>95</v>
      </c>
      <c r="AB901" s="7">
        <f ca="1">calc_gear1!AS904*5+50</f>
        <v>55</v>
      </c>
      <c r="AC901" s="7">
        <f ca="1">IF(AND(calc_gear1!AT904=-1,calc_gear1!Z904=1),calc_gear1!AS904*5+50.5,IF(AND(calc_gear1!Y904=0,AB900-AC900=-0.5),calc_gear1!AS904*5+50.5,calc_gear1!O904*5+50.5))</f>
        <v>50.5</v>
      </c>
    </row>
    <row r="902" spans="1:29">
      <c r="A902" s="7">
        <v>901</v>
      </c>
      <c r="B902" s="7">
        <v>301</v>
      </c>
      <c r="F902" s="7">
        <v>301</v>
      </c>
      <c r="G902" s="92" t="b">
        <v>0</v>
      </c>
      <c r="H902" s="69" t="b">
        <v>0</v>
      </c>
      <c r="I902" s="93" t="b">
        <v>1</v>
      </c>
      <c r="K902" s="92" t="b">
        <v>0</v>
      </c>
      <c r="L902" s="69" t="b">
        <v>0</v>
      </c>
      <c r="M902" s="93" t="b">
        <v>1</v>
      </c>
      <c r="N902" s="7">
        <v>301</v>
      </c>
      <c r="O902" s="7" t="b">
        <f t="shared" si="170"/>
        <v>0</v>
      </c>
      <c r="P902" s="7" t="b">
        <f t="shared" si="171"/>
        <v>0</v>
      </c>
      <c r="Q902" s="7" t="b">
        <f t="shared" si="172"/>
        <v>1</v>
      </c>
      <c r="S902" s="7" t="b">
        <f t="shared" si="173"/>
        <v>0</v>
      </c>
      <c r="T902" s="7" t="b">
        <f t="shared" si="174"/>
        <v>0</v>
      </c>
      <c r="U902" s="7" t="b">
        <f t="shared" si="175"/>
        <v>1</v>
      </c>
      <c r="W902" s="7">
        <f t="shared" si="176"/>
        <v>901</v>
      </c>
      <c r="X902" s="7">
        <f>'v-t_chart'!C902</f>
        <v>68.3</v>
      </c>
      <c r="Y902" s="7">
        <f t="shared" si="177"/>
        <v>100</v>
      </c>
      <c r="Z902" s="7">
        <f t="shared" si="178"/>
        <v>110</v>
      </c>
      <c r="AA902" s="7">
        <f t="shared" si="179"/>
        <v>95</v>
      </c>
      <c r="AB902" s="7">
        <f ca="1">calc_gear1!AS905*5+50</f>
        <v>55</v>
      </c>
      <c r="AC902" s="7">
        <f ca="1">IF(AND(calc_gear1!AT905=-1,calc_gear1!Z905=1),calc_gear1!AS905*5+50.5,IF(AND(calc_gear1!Y905=0,AB901-AC901=-0.5),calc_gear1!AS905*5+50.5,calc_gear1!O905*5+50.5))</f>
        <v>50.5</v>
      </c>
    </row>
    <row r="903" spans="1:29">
      <c r="A903" s="7">
        <v>902</v>
      </c>
      <c r="B903" s="7">
        <v>302</v>
      </c>
      <c r="F903" s="7">
        <v>302</v>
      </c>
      <c r="G903" s="92" t="b">
        <v>0</v>
      </c>
      <c r="H903" s="69" t="b">
        <v>0</v>
      </c>
      <c r="I903" s="93" t="b">
        <v>1</v>
      </c>
      <c r="K903" s="92" t="b">
        <v>0</v>
      </c>
      <c r="L903" s="69" t="b">
        <v>0</v>
      </c>
      <c r="M903" s="93" t="b">
        <v>1</v>
      </c>
      <c r="N903" s="7">
        <v>302</v>
      </c>
      <c r="O903" s="7" t="b">
        <f t="shared" si="170"/>
        <v>0</v>
      </c>
      <c r="P903" s="7" t="b">
        <f t="shared" si="171"/>
        <v>0</v>
      </c>
      <c r="Q903" s="7" t="b">
        <f t="shared" si="172"/>
        <v>1</v>
      </c>
      <c r="S903" s="7" t="b">
        <f t="shared" si="173"/>
        <v>0</v>
      </c>
      <c r="T903" s="7" t="b">
        <f t="shared" si="174"/>
        <v>0</v>
      </c>
      <c r="U903" s="7" t="b">
        <f t="shared" si="175"/>
        <v>1</v>
      </c>
      <c r="W903" s="7">
        <f t="shared" si="176"/>
        <v>902</v>
      </c>
      <c r="X903" s="7">
        <f>'v-t_chart'!C903</f>
        <v>67.3</v>
      </c>
      <c r="Y903" s="7">
        <f t="shared" si="177"/>
        <v>100</v>
      </c>
      <c r="Z903" s="7">
        <f t="shared" si="178"/>
        <v>110</v>
      </c>
      <c r="AA903" s="7">
        <f t="shared" si="179"/>
        <v>95</v>
      </c>
      <c r="AB903" s="7">
        <f ca="1">calc_gear1!AS906*5+50</f>
        <v>55</v>
      </c>
      <c r="AC903" s="7">
        <f ca="1">IF(AND(calc_gear1!AT906=-1,calc_gear1!Z906=1),calc_gear1!AS906*5+50.5,IF(AND(calc_gear1!Y906=0,AB902-AC902=-0.5),calc_gear1!AS906*5+50.5,calc_gear1!O906*5+50.5))</f>
        <v>50.5</v>
      </c>
    </row>
    <row r="904" spans="1:29">
      <c r="A904" s="7">
        <v>903</v>
      </c>
      <c r="B904" s="7">
        <v>303</v>
      </c>
      <c r="F904" s="7">
        <v>303</v>
      </c>
      <c r="G904" s="92" t="b">
        <v>0</v>
      </c>
      <c r="H904" s="69" t="b">
        <v>0</v>
      </c>
      <c r="I904" s="93" t="b">
        <v>1</v>
      </c>
      <c r="K904" s="92" t="b">
        <v>0</v>
      </c>
      <c r="L904" s="69" t="b">
        <v>0</v>
      </c>
      <c r="M904" s="93" t="b">
        <v>1</v>
      </c>
      <c r="N904" s="7">
        <v>303</v>
      </c>
      <c r="O904" s="7" t="b">
        <f t="shared" si="170"/>
        <v>0</v>
      </c>
      <c r="P904" s="7" t="b">
        <f t="shared" si="171"/>
        <v>0</v>
      </c>
      <c r="Q904" s="7" t="b">
        <f t="shared" si="172"/>
        <v>1</v>
      </c>
      <c r="S904" s="7" t="b">
        <f t="shared" si="173"/>
        <v>0</v>
      </c>
      <c r="T904" s="7" t="b">
        <f t="shared" si="174"/>
        <v>0</v>
      </c>
      <c r="U904" s="7" t="b">
        <f t="shared" si="175"/>
        <v>1</v>
      </c>
      <c r="W904" s="7">
        <f t="shared" si="176"/>
        <v>903</v>
      </c>
      <c r="X904" s="7">
        <f>'v-t_chart'!C904</f>
        <v>66.099999999999994</v>
      </c>
      <c r="Y904" s="7">
        <f t="shared" si="177"/>
        <v>100</v>
      </c>
      <c r="Z904" s="7">
        <f t="shared" si="178"/>
        <v>110</v>
      </c>
      <c r="AA904" s="7">
        <f t="shared" si="179"/>
        <v>95</v>
      </c>
      <c r="AB904" s="7">
        <f ca="1">calc_gear1!AS907*5+50</f>
        <v>55</v>
      </c>
      <c r="AC904" s="7">
        <f ca="1">IF(AND(calc_gear1!AT907=-1,calc_gear1!Z907=1),calc_gear1!AS907*5+50.5,IF(AND(calc_gear1!Y907=0,AB903-AC903=-0.5),calc_gear1!AS907*5+50.5,calc_gear1!O907*5+50.5))</f>
        <v>50.5</v>
      </c>
    </row>
    <row r="905" spans="1:29">
      <c r="A905" s="7">
        <v>904</v>
      </c>
      <c r="B905" s="7">
        <v>304</v>
      </c>
      <c r="F905" s="7">
        <v>304</v>
      </c>
      <c r="G905" s="92" t="b">
        <v>0</v>
      </c>
      <c r="H905" s="69" t="b">
        <v>0</v>
      </c>
      <c r="I905" s="93" t="b">
        <v>1</v>
      </c>
      <c r="K905" s="92" t="b">
        <v>0</v>
      </c>
      <c r="L905" s="69" t="b">
        <v>0</v>
      </c>
      <c r="M905" s="93" t="b">
        <v>1</v>
      </c>
      <c r="N905" s="7">
        <v>304</v>
      </c>
      <c r="O905" s="7" t="b">
        <f t="shared" si="170"/>
        <v>0</v>
      </c>
      <c r="P905" s="7" t="b">
        <f t="shared" si="171"/>
        <v>0</v>
      </c>
      <c r="Q905" s="7" t="b">
        <f t="shared" si="172"/>
        <v>1</v>
      </c>
      <c r="S905" s="7" t="b">
        <f t="shared" si="173"/>
        <v>0</v>
      </c>
      <c r="T905" s="7" t="b">
        <f t="shared" si="174"/>
        <v>0</v>
      </c>
      <c r="U905" s="7" t="b">
        <f t="shared" si="175"/>
        <v>1</v>
      </c>
      <c r="W905" s="7">
        <f t="shared" si="176"/>
        <v>904</v>
      </c>
      <c r="X905" s="7">
        <f>'v-t_chart'!C905</f>
        <v>63.9</v>
      </c>
      <c r="Y905" s="7">
        <f t="shared" si="177"/>
        <v>100</v>
      </c>
      <c r="Z905" s="7">
        <f t="shared" si="178"/>
        <v>110</v>
      </c>
      <c r="AA905" s="7">
        <f t="shared" si="179"/>
        <v>95</v>
      </c>
      <c r="AB905" s="7">
        <f ca="1">calc_gear1!AS908*5+50</f>
        <v>55</v>
      </c>
      <c r="AC905" s="7">
        <f ca="1">IF(AND(calc_gear1!AT908=-1,calc_gear1!Z908=1),calc_gear1!AS908*5+50.5,IF(AND(calc_gear1!Y908=0,AB904-AC904=-0.5),calc_gear1!AS908*5+50.5,calc_gear1!O908*5+50.5))</f>
        <v>50.5</v>
      </c>
    </row>
    <row r="906" spans="1:29">
      <c r="A906" s="7">
        <v>905</v>
      </c>
      <c r="B906" s="7">
        <v>305</v>
      </c>
      <c r="F906" s="7">
        <v>305</v>
      </c>
      <c r="G906" s="92" t="b">
        <v>0</v>
      </c>
      <c r="H906" s="69" t="b">
        <v>0</v>
      </c>
      <c r="I906" s="93" t="b">
        <v>1</v>
      </c>
      <c r="K906" s="92" t="b">
        <v>0</v>
      </c>
      <c r="L906" s="69" t="b">
        <v>0</v>
      </c>
      <c r="M906" s="93" t="b">
        <v>1</v>
      </c>
      <c r="N906" s="7">
        <v>305</v>
      </c>
      <c r="O906" s="7" t="b">
        <f t="shared" si="170"/>
        <v>0</v>
      </c>
      <c r="P906" s="7" t="b">
        <f t="shared" si="171"/>
        <v>0</v>
      </c>
      <c r="Q906" s="7" t="b">
        <f t="shared" si="172"/>
        <v>1</v>
      </c>
      <c r="S906" s="7" t="b">
        <f t="shared" si="173"/>
        <v>0</v>
      </c>
      <c r="T906" s="7" t="b">
        <f t="shared" si="174"/>
        <v>0</v>
      </c>
      <c r="U906" s="7" t="b">
        <f t="shared" si="175"/>
        <v>1</v>
      </c>
      <c r="W906" s="7">
        <f t="shared" si="176"/>
        <v>905</v>
      </c>
      <c r="X906" s="7">
        <f>'v-t_chart'!C906</f>
        <v>60.2</v>
      </c>
      <c r="Y906" s="7">
        <f t="shared" si="177"/>
        <v>100</v>
      </c>
      <c r="Z906" s="7">
        <f t="shared" si="178"/>
        <v>110</v>
      </c>
      <c r="AA906" s="7">
        <f t="shared" si="179"/>
        <v>95</v>
      </c>
      <c r="AB906" s="7">
        <f ca="1">calc_gear1!AS909*5+50</f>
        <v>55</v>
      </c>
      <c r="AC906" s="7">
        <f ca="1">IF(AND(calc_gear1!AT909=-1,calc_gear1!Z909=1),calc_gear1!AS909*5+50.5,IF(AND(calc_gear1!Y909=0,AB905-AC905=-0.5),calc_gear1!AS909*5+50.5,calc_gear1!O909*5+50.5))</f>
        <v>50.5</v>
      </c>
    </row>
    <row r="907" spans="1:29">
      <c r="A907" s="7">
        <v>906</v>
      </c>
      <c r="B907" s="7">
        <v>306</v>
      </c>
      <c r="F907" s="7">
        <v>306</v>
      </c>
      <c r="G907" s="92" t="b">
        <v>0</v>
      </c>
      <c r="H907" s="69" t="b">
        <v>0</v>
      </c>
      <c r="I907" s="93" t="b">
        <v>1</v>
      </c>
      <c r="K907" s="92" t="b">
        <v>0</v>
      </c>
      <c r="L907" s="69" t="b">
        <v>0</v>
      </c>
      <c r="M907" s="93" t="b">
        <v>1</v>
      </c>
      <c r="N907" s="7">
        <v>306</v>
      </c>
      <c r="O907" s="7" t="b">
        <f t="shared" si="170"/>
        <v>0</v>
      </c>
      <c r="P907" s="7" t="b">
        <f t="shared" si="171"/>
        <v>0</v>
      </c>
      <c r="Q907" s="7" t="b">
        <f t="shared" si="172"/>
        <v>1</v>
      </c>
      <c r="S907" s="7" t="b">
        <f t="shared" si="173"/>
        <v>0</v>
      </c>
      <c r="T907" s="7" t="b">
        <f t="shared" si="174"/>
        <v>0</v>
      </c>
      <c r="U907" s="7" t="b">
        <f t="shared" si="175"/>
        <v>1</v>
      </c>
      <c r="W907" s="7">
        <f t="shared" si="176"/>
        <v>906</v>
      </c>
      <c r="X907" s="7">
        <f>'v-t_chart'!C907</f>
        <v>54.9</v>
      </c>
      <c r="Y907" s="7">
        <f t="shared" si="177"/>
        <v>100</v>
      </c>
      <c r="Z907" s="7">
        <f t="shared" si="178"/>
        <v>110</v>
      </c>
      <c r="AA907" s="7">
        <f t="shared" si="179"/>
        <v>95</v>
      </c>
      <c r="AB907" s="7">
        <f ca="1">calc_gear1!AS910*5+50</f>
        <v>55</v>
      </c>
      <c r="AC907" s="7">
        <f ca="1">IF(AND(calc_gear1!AT910=-1,calc_gear1!Z910=1),calc_gear1!AS910*5+50.5,IF(AND(calc_gear1!Y910=0,AB906-AC906=-0.5),calc_gear1!AS910*5+50.5,calc_gear1!O910*5+50.5))</f>
        <v>50.5</v>
      </c>
    </row>
    <row r="908" spans="1:29">
      <c r="A908" s="7">
        <v>907</v>
      </c>
      <c r="B908" s="7">
        <v>307</v>
      </c>
      <c r="F908" s="7">
        <v>307</v>
      </c>
      <c r="G908" s="92" t="b">
        <v>0</v>
      </c>
      <c r="H908" s="69" t="b">
        <v>0</v>
      </c>
      <c r="I908" s="93" t="b">
        <v>1</v>
      </c>
      <c r="K908" s="92" t="b">
        <v>0</v>
      </c>
      <c r="L908" s="69" t="b">
        <v>0</v>
      </c>
      <c r="M908" s="93" t="b">
        <v>1</v>
      </c>
      <c r="N908" s="7">
        <v>307</v>
      </c>
      <c r="O908" s="7" t="b">
        <f t="shared" si="170"/>
        <v>0</v>
      </c>
      <c r="P908" s="7" t="b">
        <f t="shared" si="171"/>
        <v>0</v>
      </c>
      <c r="Q908" s="7" t="b">
        <f t="shared" si="172"/>
        <v>1</v>
      </c>
      <c r="S908" s="7" t="b">
        <f t="shared" si="173"/>
        <v>0</v>
      </c>
      <c r="T908" s="7" t="b">
        <f t="shared" si="174"/>
        <v>0</v>
      </c>
      <c r="U908" s="7" t="b">
        <f t="shared" si="175"/>
        <v>1</v>
      </c>
      <c r="W908" s="7">
        <f t="shared" si="176"/>
        <v>907</v>
      </c>
      <c r="X908" s="7">
        <f>'v-t_chart'!C908</f>
        <v>48.1</v>
      </c>
      <c r="Y908" s="7">
        <f t="shared" si="177"/>
        <v>100</v>
      </c>
      <c r="Z908" s="7">
        <f t="shared" si="178"/>
        <v>110</v>
      </c>
      <c r="AA908" s="7">
        <f t="shared" si="179"/>
        <v>95</v>
      </c>
      <c r="AB908" s="7">
        <f ca="1">calc_gear1!AS911*5+50</f>
        <v>55</v>
      </c>
      <c r="AC908" s="7">
        <f ca="1">IF(AND(calc_gear1!AT911=-1,calc_gear1!Z911=1),calc_gear1!AS911*5+50.5,IF(AND(calc_gear1!Y911=0,AB907-AC907=-0.5),calc_gear1!AS911*5+50.5,calc_gear1!O911*5+50.5))</f>
        <v>50.5</v>
      </c>
    </row>
    <row r="909" spans="1:29">
      <c r="A909" s="7">
        <v>908</v>
      </c>
      <c r="B909" s="7">
        <v>308</v>
      </c>
      <c r="F909" s="7">
        <v>308</v>
      </c>
      <c r="G909" s="92" t="b">
        <v>0</v>
      </c>
      <c r="H909" s="69" t="b">
        <v>0</v>
      </c>
      <c r="I909" s="93" t="b">
        <v>1</v>
      </c>
      <c r="K909" s="92" t="b">
        <v>0</v>
      </c>
      <c r="L909" s="69" t="b">
        <v>0</v>
      </c>
      <c r="M909" s="93" t="b">
        <v>1</v>
      </c>
      <c r="N909" s="7">
        <v>308</v>
      </c>
      <c r="O909" s="7" t="b">
        <f t="shared" si="170"/>
        <v>0</v>
      </c>
      <c r="P909" s="7" t="b">
        <f t="shared" si="171"/>
        <v>0</v>
      </c>
      <c r="Q909" s="7" t="b">
        <f t="shared" si="172"/>
        <v>1</v>
      </c>
      <c r="S909" s="7" t="b">
        <f t="shared" si="173"/>
        <v>0</v>
      </c>
      <c r="T909" s="7" t="b">
        <f t="shared" si="174"/>
        <v>0</v>
      </c>
      <c r="U909" s="7" t="b">
        <f t="shared" si="175"/>
        <v>1</v>
      </c>
      <c r="W909" s="7">
        <f t="shared" si="176"/>
        <v>908</v>
      </c>
      <c r="X909" s="7">
        <f>'v-t_chart'!C909</f>
        <v>40.9</v>
      </c>
      <c r="Y909" s="7">
        <f t="shared" si="177"/>
        <v>100</v>
      </c>
      <c r="Z909" s="7">
        <f t="shared" si="178"/>
        <v>110</v>
      </c>
      <c r="AA909" s="7">
        <f t="shared" si="179"/>
        <v>95</v>
      </c>
      <c r="AB909" s="7">
        <f ca="1">calc_gear1!AS912*5+50</f>
        <v>55</v>
      </c>
      <c r="AC909" s="7">
        <f ca="1">IF(AND(calc_gear1!AT912=-1,calc_gear1!Z912=1),calc_gear1!AS912*5+50.5,IF(AND(calc_gear1!Y912=0,AB908-AC908=-0.5),calc_gear1!AS912*5+50.5,calc_gear1!O912*5+50.5))</f>
        <v>50.5</v>
      </c>
    </row>
    <row r="910" spans="1:29">
      <c r="A910" s="7">
        <v>909</v>
      </c>
      <c r="B910" s="7">
        <v>309</v>
      </c>
      <c r="F910" s="7">
        <v>309</v>
      </c>
      <c r="G910" s="92" t="b">
        <v>0</v>
      </c>
      <c r="H910" s="69" t="b">
        <v>0</v>
      </c>
      <c r="I910" s="93" t="b">
        <v>1</v>
      </c>
      <c r="K910" s="92" t="b">
        <v>0</v>
      </c>
      <c r="L910" s="69" t="b">
        <v>0</v>
      </c>
      <c r="M910" s="93" t="b">
        <v>1</v>
      </c>
      <c r="N910" s="7">
        <v>309</v>
      </c>
      <c r="O910" s="7" t="b">
        <f t="shared" si="170"/>
        <v>0</v>
      </c>
      <c r="P910" s="7" t="b">
        <f t="shared" si="171"/>
        <v>0</v>
      </c>
      <c r="Q910" s="7" t="b">
        <f t="shared" si="172"/>
        <v>1</v>
      </c>
      <c r="S910" s="7" t="b">
        <f t="shared" si="173"/>
        <v>0</v>
      </c>
      <c r="T910" s="7" t="b">
        <f t="shared" si="174"/>
        <v>0</v>
      </c>
      <c r="U910" s="7" t="b">
        <f t="shared" si="175"/>
        <v>1</v>
      </c>
      <c r="W910" s="7">
        <f t="shared" si="176"/>
        <v>909</v>
      </c>
      <c r="X910" s="7">
        <f>'v-t_chart'!C910</f>
        <v>36</v>
      </c>
      <c r="Y910" s="7">
        <f t="shared" si="177"/>
        <v>100</v>
      </c>
      <c r="Z910" s="7">
        <f t="shared" si="178"/>
        <v>110</v>
      </c>
      <c r="AA910" s="7">
        <f t="shared" si="179"/>
        <v>95</v>
      </c>
      <c r="AB910" s="7">
        <f ca="1">calc_gear1!AS913*5+50</f>
        <v>55</v>
      </c>
      <c r="AC910" s="7">
        <f ca="1">IF(AND(calc_gear1!AT913=-1,calc_gear1!Z913=1),calc_gear1!AS913*5+50.5,IF(AND(calc_gear1!Y913=0,AB909-AC909=-0.5),calc_gear1!AS913*5+50.5,calc_gear1!O913*5+50.5))</f>
        <v>50.5</v>
      </c>
    </row>
    <row r="911" spans="1:29">
      <c r="A911" s="7">
        <v>910</v>
      </c>
      <c r="B911" s="7">
        <v>310</v>
      </c>
      <c r="F911" s="7">
        <v>310</v>
      </c>
      <c r="G911" s="92" t="b">
        <v>0</v>
      </c>
      <c r="H911" s="69" t="b">
        <v>0</v>
      </c>
      <c r="I911" s="93" t="b">
        <v>1</v>
      </c>
      <c r="K911" s="92" t="b">
        <v>0</v>
      </c>
      <c r="L911" s="69" t="b">
        <v>0</v>
      </c>
      <c r="M911" s="93" t="b">
        <v>1</v>
      </c>
      <c r="N911" s="7">
        <v>310</v>
      </c>
      <c r="O911" s="7" t="b">
        <f t="shared" si="170"/>
        <v>0</v>
      </c>
      <c r="P911" s="7" t="b">
        <f t="shared" si="171"/>
        <v>0</v>
      </c>
      <c r="Q911" s="7" t="b">
        <f t="shared" si="172"/>
        <v>1</v>
      </c>
      <c r="S911" s="7" t="b">
        <f t="shared" si="173"/>
        <v>0</v>
      </c>
      <c r="T911" s="7" t="b">
        <f t="shared" si="174"/>
        <v>0</v>
      </c>
      <c r="U911" s="7" t="b">
        <f t="shared" si="175"/>
        <v>1</v>
      </c>
      <c r="W911" s="7">
        <f t="shared" si="176"/>
        <v>910</v>
      </c>
      <c r="X911" s="7">
        <f>'v-t_chart'!C911</f>
        <v>33.9</v>
      </c>
      <c r="Y911" s="7">
        <f t="shared" si="177"/>
        <v>100</v>
      </c>
      <c r="Z911" s="7">
        <f t="shared" si="178"/>
        <v>110</v>
      </c>
      <c r="AA911" s="7">
        <f t="shared" si="179"/>
        <v>95</v>
      </c>
      <c r="AB911" s="7">
        <f ca="1">calc_gear1!AS914*5+50</f>
        <v>55</v>
      </c>
      <c r="AC911" s="7">
        <f ca="1">IF(AND(calc_gear1!AT914=-1,calc_gear1!Z914=1),calc_gear1!AS914*5+50.5,IF(AND(calc_gear1!Y914=0,AB910-AC910=-0.5),calc_gear1!AS914*5+50.5,calc_gear1!O914*5+50.5))</f>
        <v>50.5</v>
      </c>
    </row>
    <row r="912" spans="1:29">
      <c r="A912" s="7">
        <v>911</v>
      </c>
      <c r="B912" s="7">
        <v>311</v>
      </c>
      <c r="F912" s="7">
        <v>311</v>
      </c>
      <c r="G912" s="92" t="b">
        <v>1</v>
      </c>
      <c r="H912" s="69" t="b">
        <v>0</v>
      </c>
      <c r="I912" s="93" t="b">
        <v>0</v>
      </c>
      <c r="K912" s="92" t="b">
        <v>1</v>
      </c>
      <c r="L912" s="69" t="b">
        <v>0</v>
      </c>
      <c r="M912" s="93" t="b">
        <v>0</v>
      </c>
      <c r="N912" s="7">
        <v>311</v>
      </c>
      <c r="O912" s="7" t="b">
        <f t="shared" si="170"/>
        <v>1</v>
      </c>
      <c r="P912" s="7" t="b">
        <f t="shared" si="171"/>
        <v>0</v>
      </c>
      <c r="Q912" s="7" t="b">
        <f t="shared" si="172"/>
        <v>0</v>
      </c>
      <c r="S912" s="7" t="b">
        <f t="shared" si="173"/>
        <v>1</v>
      </c>
      <c r="T912" s="7" t="b">
        <f t="shared" si="174"/>
        <v>0</v>
      </c>
      <c r="U912" s="7" t="b">
        <f t="shared" si="175"/>
        <v>0</v>
      </c>
      <c r="W912" s="7">
        <f t="shared" si="176"/>
        <v>911</v>
      </c>
      <c r="X912" s="7">
        <f>'v-t_chart'!C912</f>
        <v>33.9</v>
      </c>
      <c r="Y912" s="7">
        <f t="shared" si="177"/>
        <v>105</v>
      </c>
      <c r="Z912" s="7">
        <f t="shared" si="178"/>
        <v>110</v>
      </c>
      <c r="AA912" s="7">
        <f t="shared" si="179"/>
        <v>90</v>
      </c>
      <c r="AB912" s="7">
        <f ca="1">calc_gear1!AS915*5+50</f>
        <v>55</v>
      </c>
      <c r="AC912" s="7">
        <f ca="1">IF(AND(calc_gear1!AT915=-1,calc_gear1!Z915=1),calc_gear1!AS915*5+50.5,IF(AND(calc_gear1!Y915=0,AB911-AC911=-0.5),calc_gear1!AS915*5+50.5,calc_gear1!O915*5+50.5))</f>
        <v>50.5</v>
      </c>
    </row>
    <row r="913" spans="1:29">
      <c r="A913" s="7">
        <v>912</v>
      </c>
      <c r="B913" s="7">
        <v>312</v>
      </c>
      <c r="F913" s="7">
        <v>312</v>
      </c>
      <c r="G913" s="92" t="b">
        <v>1</v>
      </c>
      <c r="H913" s="69" t="b">
        <v>0</v>
      </c>
      <c r="I913" s="93" t="b">
        <v>0</v>
      </c>
      <c r="K913" s="92" t="b">
        <v>1</v>
      </c>
      <c r="L913" s="69" t="b">
        <v>0</v>
      </c>
      <c r="M913" s="93" t="b">
        <v>0</v>
      </c>
      <c r="N913" s="7">
        <v>312</v>
      </c>
      <c r="O913" s="7" t="b">
        <f t="shared" si="170"/>
        <v>1</v>
      </c>
      <c r="P913" s="7" t="b">
        <f t="shared" si="171"/>
        <v>0</v>
      </c>
      <c r="Q913" s="7" t="b">
        <f t="shared" si="172"/>
        <v>0</v>
      </c>
      <c r="S913" s="7" t="b">
        <f t="shared" si="173"/>
        <v>1</v>
      </c>
      <c r="T913" s="7" t="b">
        <f t="shared" si="174"/>
        <v>0</v>
      </c>
      <c r="U913" s="7" t="b">
        <f t="shared" si="175"/>
        <v>0</v>
      </c>
      <c r="W913" s="7">
        <f t="shared" si="176"/>
        <v>912</v>
      </c>
      <c r="X913" s="7">
        <f>'v-t_chart'!C913</f>
        <v>36.5</v>
      </c>
      <c r="Y913" s="7">
        <f t="shared" si="177"/>
        <v>105</v>
      </c>
      <c r="Z913" s="7">
        <f t="shared" si="178"/>
        <v>110</v>
      </c>
      <c r="AA913" s="7">
        <f t="shared" si="179"/>
        <v>90</v>
      </c>
      <c r="AB913" s="7">
        <f ca="1">calc_gear1!AS916*5+50</f>
        <v>55</v>
      </c>
      <c r="AC913" s="7">
        <f ca="1">IF(AND(calc_gear1!AT916=-1,calc_gear1!Z916=1),calc_gear1!AS916*5+50.5,IF(AND(calc_gear1!Y916=0,AB912-AC912=-0.5),calc_gear1!AS916*5+50.5,calc_gear1!O916*5+50.5))</f>
        <v>50.5</v>
      </c>
    </row>
    <row r="914" spans="1:29">
      <c r="A914" s="7">
        <v>913</v>
      </c>
      <c r="B914" s="7">
        <v>313</v>
      </c>
      <c r="F914" s="7">
        <v>313</v>
      </c>
      <c r="G914" s="92" t="b">
        <v>1</v>
      </c>
      <c r="H914" s="69" t="b">
        <v>0</v>
      </c>
      <c r="I914" s="93" t="b">
        <v>0</v>
      </c>
      <c r="K914" s="92" t="b">
        <v>1</v>
      </c>
      <c r="L914" s="69" t="b">
        <v>0</v>
      </c>
      <c r="M914" s="93" t="b">
        <v>0</v>
      </c>
      <c r="N914" s="7">
        <v>313</v>
      </c>
      <c r="O914" s="7" t="b">
        <f t="shared" si="170"/>
        <v>1</v>
      </c>
      <c r="P914" s="7" t="b">
        <f t="shared" si="171"/>
        <v>0</v>
      </c>
      <c r="Q914" s="7" t="b">
        <f t="shared" si="172"/>
        <v>0</v>
      </c>
      <c r="S914" s="7" t="b">
        <f t="shared" si="173"/>
        <v>1</v>
      </c>
      <c r="T914" s="7" t="b">
        <f t="shared" si="174"/>
        <v>0</v>
      </c>
      <c r="U914" s="7" t="b">
        <f t="shared" si="175"/>
        <v>0</v>
      </c>
      <c r="W914" s="7">
        <f t="shared" si="176"/>
        <v>913</v>
      </c>
      <c r="X914" s="7">
        <f>'v-t_chart'!C914</f>
        <v>41</v>
      </c>
      <c r="Y914" s="7">
        <f t="shared" si="177"/>
        <v>105</v>
      </c>
      <c r="Z914" s="7">
        <f t="shared" si="178"/>
        <v>110</v>
      </c>
      <c r="AA914" s="7">
        <f t="shared" si="179"/>
        <v>90</v>
      </c>
      <c r="AB914" s="7">
        <f ca="1">calc_gear1!AS917*5+50</f>
        <v>55</v>
      </c>
      <c r="AC914" s="7">
        <f ca="1">IF(AND(calc_gear1!AT917=-1,calc_gear1!Z917=1),calc_gear1!AS917*5+50.5,IF(AND(calc_gear1!Y917=0,AB913-AC913=-0.5),calc_gear1!AS917*5+50.5,calc_gear1!O917*5+50.5))</f>
        <v>50.5</v>
      </c>
    </row>
    <row r="915" spans="1:29">
      <c r="A915" s="7">
        <v>914</v>
      </c>
      <c r="B915" s="7">
        <v>314</v>
      </c>
      <c r="F915" s="7">
        <v>314</v>
      </c>
      <c r="G915" s="92" t="b">
        <v>1</v>
      </c>
      <c r="H915" s="69" t="b">
        <v>0</v>
      </c>
      <c r="I915" s="93" t="b">
        <v>0</v>
      </c>
      <c r="K915" s="92" t="b">
        <v>1</v>
      </c>
      <c r="L915" s="69" t="b">
        <v>0</v>
      </c>
      <c r="M915" s="93" t="b">
        <v>0</v>
      </c>
      <c r="N915" s="7">
        <v>314</v>
      </c>
      <c r="O915" s="7" t="b">
        <f t="shared" si="170"/>
        <v>1</v>
      </c>
      <c r="P915" s="7" t="b">
        <f t="shared" si="171"/>
        <v>0</v>
      </c>
      <c r="Q915" s="7" t="b">
        <f t="shared" si="172"/>
        <v>0</v>
      </c>
      <c r="S915" s="7" t="b">
        <f t="shared" si="173"/>
        <v>1</v>
      </c>
      <c r="T915" s="7" t="b">
        <f t="shared" si="174"/>
        <v>0</v>
      </c>
      <c r="U915" s="7" t="b">
        <f t="shared" si="175"/>
        <v>0</v>
      </c>
      <c r="W915" s="7">
        <f t="shared" si="176"/>
        <v>914</v>
      </c>
      <c r="X915" s="7">
        <f>'v-t_chart'!C915</f>
        <v>45.3</v>
      </c>
      <c r="Y915" s="7">
        <f t="shared" si="177"/>
        <v>105</v>
      </c>
      <c r="Z915" s="7">
        <f t="shared" si="178"/>
        <v>110</v>
      </c>
      <c r="AA915" s="7">
        <f t="shared" si="179"/>
        <v>90</v>
      </c>
      <c r="AB915" s="7">
        <f ca="1">calc_gear1!AS918*5+50</f>
        <v>55</v>
      </c>
      <c r="AC915" s="7">
        <f ca="1">IF(AND(calc_gear1!AT918=-1,calc_gear1!Z918=1),calc_gear1!AS918*5+50.5,IF(AND(calc_gear1!Y918=0,AB914-AC914=-0.5),calc_gear1!AS918*5+50.5,calc_gear1!O918*5+50.5))</f>
        <v>50.5</v>
      </c>
    </row>
    <row r="916" spans="1:29">
      <c r="A916" s="7">
        <v>915</v>
      </c>
      <c r="B916" s="7">
        <v>315</v>
      </c>
      <c r="F916" s="7">
        <v>315</v>
      </c>
      <c r="G916" s="92" t="b">
        <v>1</v>
      </c>
      <c r="H916" s="69" t="b">
        <v>0</v>
      </c>
      <c r="I916" s="93" t="b">
        <v>0</v>
      </c>
      <c r="K916" s="92" t="b">
        <v>1</v>
      </c>
      <c r="L916" s="69" t="b">
        <v>0</v>
      </c>
      <c r="M916" s="93" t="b">
        <v>0</v>
      </c>
      <c r="N916" s="7">
        <v>315</v>
      </c>
      <c r="O916" s="7" t="b">
        <f t="shared" si="170"/>
        <v>1</v>
      </c>
      <c r="P916" s="7" t="b">
        <f t="shared" si="171"/>
        <v>0</v>
      </c>
      <c r="Q916" s="7" t="b">
        <f t="shared" si="172"/>
        <v>0</v>
      </c>
      <c r="S916" s="7" t="b">
        <f t="shared" si="173"/>
        <v>1</v>
      </c>
      <c r="T916" s="7" t="b">
        <f t="shared" si="174"/>
        <v>0</v>
      </c>
      <c r="U916" s="7" t="b">
        <f t="shared" si="175"/>
        <v>0</v>
      </c>
      <c r="W916" s="7">
        <f t="shared" si="176"/>
        <v>915</v>
      </c>
      <c r="X916" s="7">
        <f>'v-t_chart'!C916</f>
        <v>49.2</v>
      </c>
      <c r="Y916" s="7">
        <f t="shared" si="177"/>
        <v>105</v>
      </c>
      <c r="Z916" s="7">
        <f t="shared" si="178"/>
        <v>110</v>
      </c>
      <c r="AA916" s="7">
        <f t="shared" si="179"/>
        <v>90</v>
      </c>
      <c r="AB916" s="7">
        <f ca="1">calc_gear1!AS919*5+50</f>
        <v>55</v>
      </c>
      <c r="AC916" s="7">
        <f ca="1">IF(AND(calc_gear1!AT919=-1,calc_gear1!Z919=1),calc_gear1!AS919*5+50.5,IF(AND(calc_gear1!Y919=0,AB915-AC915=-0.5),calc_gear1!AS919*5+50.5,calc_gear1!O919*5+50.5))</f>
        <v>50.5</v>
      </c>
    </row>
    <row r="917" spans="1:29">
      <c r="A917" s="7">
        <v>916</v>
      </c>
      <c r="B917" s="7">
        <v>316</v>
      </c>
      <c r="F917" s="7">
        <v>316</v>
      </c>
      <c r="G917" s="92" t="b">
        <v>1</v>
      </c>
      <c r="H917" s="69" t="b">
        <v>0</v>
      </c>
      <c r="I917" s="93" t="b">
        <v>0</v>
      </c>
      <c r="K917" s="92" t="b">
        <v>1</v>
      </c>
      <c r="L917" s="69" t="b">
        <v>0</v>
      </c>
      <c r="M917" s="93" t="b">
        <v>0</v>
      </c>
      <c r="N917" s="7">
        <v>316</v>
      </c>
      <c r="O917" s="7" t="b">
        <f t="shared" si="170"/>
        <v>1</v>
      </c>
      <c r="P917" s="7" t="b">
        <f t="shared" si="171"/>
        <v>0</v>
      </c>
      <c r="Q917" s="7" t="b">
        <f t="shared" si="172"/>
        <v>0</v>
      </c>
      <c r="S917" s="7" t="b">
        <f t="shared" si="173"/>
        <v>1</v>
      </c>
      <c r="T917" s="7" t="b">
        <f t="shared" si="174"/>
        <v>0</v>
      </c>
      <c r="U917" s="7" t="b">
        <f t="shared" si="175"/>
        <v>0</v>
      </c>
      <c r="W917" s="7">
        <f t="shared" si="176"/>
        <v>916</v>
      </c>
      <c r="X917" s="7">
        <f>'v-t_chart'!C917</f>
        <v>51.5</v>
      </c>
      <c r="Y917" s="7">
        <f t="shared" si="177"/>
        <v>105</v>
      </c>
      <c r="Z917" s="7">
        <f t="shared" si="178"/>
        <v>110</v>
      </c>
      <c r="AA917" s="7">
        <f t="shared" si="179"/>
        <v>90</v>
      </c>
      <c r="AB917" s="7">
        <f ca="1">calc_gear1!AS920*5+50</f>
        <v>55</v>
      </c>
      <c r="AC917" s="7">
        <f ca="1">IF(AND(calc_gear1!AT920=-1,calc_gear1!Z920=1),calc_gear1!AS920*5+50.5,IF(AND(calc_gear1!Y920=0,AB916-AC916=-0.5),calc_gear1!AS920*5+50.5,calc_gear1!O920*5+50.5))</f>
        <v>50.5</v>
      </c>
    </row>
    <row r="918" spans="1:29">
      <c r="A918" s="7">
        <v>917</v>
      </c>
      <c r="B918" s="7">
        <v>317</v>
      </c>
      <c r="F918" s="7">
        <v>317</v>
      </c>
      <c r="G918" s="92" t="b">
        <v>1</v>
      </c>
      <c r="H918" s="69" t="b">
        <v>0</v>
      </c>
      <c r="I918" s="93" t="b">
        <v>0</v>
      </c>
      <c r="K918" s="92" t="b">
        <v>1</v>
      </c>
      <c r="L918" s="69" t="b">
        <v>0</v>
      </c>
      <c r="M918" s="93" t="b">
        <v>0</v>
      </c>
      <c r="N918" s="7">
        <v>317</v>
      </c>
      <c r="O918" s="7" t="b">
        <f t="shared" si="170"/>
        <v>1</v>
      </c>
      <c r="P918" s="7" t="b">
        <f t="shared" si="171"/>
        <v>0</v>
      </c>
      <c r="Q918" s="7" t="b">
        <f t="shared" si="172"/>
        <v>0</v>
      </c>
      <c r="S918" s="7" t="b">
        <f t="shared" si="173"/>
        <v>1</v>
      </c>
      <c r="T918" s="7" t="b">
        <f t="shared" si="174"/>
        <v>0</v>
      </c>
      <c r="U918" s="7" t="b">
        <f t="shared" si="175"/>
        <v>0</v>
      </c>
      <c r="W918" s="7">
        <f t="shared" si="176"/>
        <v>917</v>
      </c>
      <c r="X918" s="7">
        <f>'v-t_chart'!C918</f>
        <v>53.2</v>
      </c>
      <c r="Y918" s="7">
        <f t="shared" si="177"/>
        <v>105</v>
      </c>
      <c r="Z918" s="7">
        <f t="shared" si="178"/>
        <v>110</v>
      </c>
      <c r="AA918" s="7">
        <f t="shared" si="179"/>
        <v>90</v>
      </c>
      <c r="AB918" s="7">
        <f ca="1">calc_gear1!AS921*5+50</f>
        <v>55</v>
      </c>
      <c r="AC918" s="7">
        <f ca="1">IF(AND(calc_gear1!AT921=-1,calc_gear1!Z921=1),calc_gear1!AS921*5+50.5,IF(AND(calc_gear1!Y921=0,AB917-AC917=-0.5),calc_gear1!AS921*5+50.5,calc_gear1!O921*5+50.5))</f>
        <v>50.5</v>
      </c>
    </row>
    <row r="919" spans="1:29">
      <c r="A919" s="7">
        <v>918</v>
      </c>
      <c r="B919" s="7">
        <v>318</v>
      </c>
      <c r="F919" s="7">
        <v>318</v>
      </c>
      <c r="G919" s="92" t="b">
        <v>1</v>
      </c>
      <c r="H919" s="69" t="b">
        <v>0</v>
      </c>
      <c r="I919" s="93" t="b">
        <v>0</v>
      </c>
      <c r="K919" s="92" t="b">
        <v>1</v>
      </c>
      <c r="L919" s="69" t="b">
        <v>0</v>
      </c>
      <c r="M919" s="93" t="b">
        <v>0</v>
      </c>
      <c r="N919" s="7">
        <v>318</v>
      </c>
      <c r="O919" s="7" t="b">
        <f t="shared" si="170"/>
        <v>1</v>
      </c>
      <c r="P919" s="7" t="b">
        <f t="shared" si="171"/>
        <v>0</v>
      </c>
      <c r="Q919" s="7" t="b">
        <f t="shared" si="172"/>
        <v>0</v>
      </c>
      <c r="S919" s="7" t="b">
        <f t="shared" si="173"/>
        <v>1</v>
      </c>
      <c r="T919" s="7" t="b">
        <f t="shared" si="174"/>
        <v>0</v>
      </c>
      <c r="U919" s="7" t="b">
        <f t="shared" si="175"/>
        <v>0</v>
      </c>
      <c r="W919" s="7">
        <f t="shared" si="176"/>
        <v>918</v>
      </c>
      <c r="X919" s="7">
        <f>'v-t_chart'!C919</f>
        <v>53.9</v>
      </c>
      <c r="Y919" s="7">
        <f t="shared" si="177"/>
        <v>105</v>
      </c>
      <c r="Z919" s="7">
        <f t="shared" si="178"/>
        <v>110</v>
      </c>
      <c r="AA919" s="7">
        <f t="shared" si="179"/>
        <v>90</v>
      </c>
      <c r="AB919" s="7">
        <f ca="1">calc_gear1!AS922*5+50</f>
        <v>55</v>
      </c>
      <c r="AC919" s="7">
        <f ca="1">IF(AND(calc_gear1!AT922=-1,calc_gear1!Z922=1),calc_gear1!AS922*5+50.5,IF(AND(calc_gear1!Y922=0,AB918-AC918=-0.5),calc_gear1!AS922*5+50.5,calc_gear1!O922*5+50.5))</f>
        <v>50.5</v>
      </c>
    </row>
    <row r="920" spans="1:29">
      <c r="A920" s="7">
        <v>919</v>
      </c>
      <c r="B920" s="7">
        <v>319</v>
      </c>
      <c r="F920" s="7">
        <v>319</v>
      </c>
      <c r="G920" s="92" t="b">
        <v>1</v>
      </c>
      <c r="H920" s="69" t="b">
        <v>0</v>
      </c>
      <c r="I920" s="93" t="b">
        <v>0</v>
      </c>
      <c r="K920" s="92" t="b">
        <v>1</v>
      </c>
      <c r="L920" s="69" t="b">
        <v>0</v>
      </c>
      <c r="M920" s="93" t="b">
        <v>0</v>
      </c>
      <c r="N920" s="7">
        <v>319</v>
      </c>
      <c r="O920" s="7" t="b">
        <f t="shared" si="170"/>
        <v>1</v>
      </c>
      <c r="P920" s="7" t="b">
        <f t="shared" si="171"/>
        <v>0</v>
      </c>
      <c r="Q920" s="7" t="b">
        <f t="shared" si="172"/>
        <v>0</v>
      </c>
      <c r="S920" s="7" t="b">
        <f t="shared" si="173"/>
        <v>1</v>
      </c>
      <c r="T920" s="7" t="b">
        <f t="shared" si="174"/>
        <v>0</v>
      </c>
      <c r="U920" s="7" t="b">
        <f t="shared" si="175"/>
        <v>0</v>
      </c>
      <c r="W920" s="7">
        <f t="shared" si="176"/>
        <v>919</v>
      </c>
      <c r="X920" s="7">
        <f>'v-t_chart'!C920</f>
        <v>53.9</v>
      </c>
      <c r="Y920" s="7">
        <f t="shared" si="177"/>
        <v>105</v>
      </c>
      <c r="Z920" s="7">
        <f t="shared" si="178"/>
        <v>110</v>
      </c>
      <c r="AA920" s="7">
        <f t="shared" si="179"/>
        <v>90</v>
      </c>
      <c r="AB920" s="7">
        <f ca="1">calc_gear1!AS923*5+50</f>
        <v>55</v>
      </c>
      <c r="AC920" s="7">
        <f ca="1">IF(AND(calc_gear1!AT923=-1,calc_gear1!Z923=1),calc_gear1!AS923*5+50.5,IF(AND(calc_gear1!Y923=0,AB919-AC919=-0.5),calc_gear1!AS923*5+50.5,calc_gear1!O923*5+50.5))</f>
        <v>50.5</v>
      </c>
    </row>
    <row r="921" spans="1:29">
      <c r="A921" s="7">
        <v>920</v>
      </c>
      <c r="B921" s="7">
        <v>320</v>
      </c>
      <c r="F921" s="7">
        <v>320</v>
      </c>
      <c r="G921" s="92" t="b">
        <v>1</v>
      </c>
      <c r="H921" s="69" t="b">
        <v>0</v>
      </c>
      <c r="I921" s="93" t="b">
        <v>0</v>
      </c>
      <c r="K921" s="92" t="b">
        <v>1</v>
      </c>
      <c r="L921" s="69" t="b">
        <v>0</v>
      </c>
      <c r="M921" s="93" t="b">
        <v>0</v>
      </c>
      <c r="N921" s="7">
        <v>320</v>
      </c>
      <c r="O921" s="7" t="b">
        <f t="shared" si="170"/>
        <v>1</v>
      </c>
      <c r="P921" s="7" t="b">
        <f t="shared" si="171"/>
        <v>0</v>
      </c>
      <c r="Q921" s="7" t="b">
        <f t="shared" si="172"/>
        <v>0</v>
      </c>
      <c r="S921" s="7" t="b">
        <f t="shared" si="173"/>
        <v>1</v>
      </c>
      <c r="T921" s="7" t="b">
        <f t="shared" si="174"/>
        <v>0</v>
      </c>
      <c r="U921" s="7" t="b">
        <f t="shared" si="175"/>
        <v>0</v>
      </c>
      <c r="W921" s="7">
        <f t="shared" si="176"/>
        <v>920</v>
      </c>
      <c r="X921" s="7">
        <f>'v-t_chart'!C921</f>
        <v>53.7</v>
      </c>
      <c r="Y921" s="7">
        <f t="shared" si="177"/>
        <v>105</v>
      </c>
      <c r="Z921" s="7">
        <f t="shared" si="178"/>
        <v>110</v>
      </c>
      <c r="AA921" s="7">
        <f t="shared" si="179"/>
        <v>90</v>
      </c>
      <c r="AB921" s="7">
        <f ca="1">calc_gear1!AS924*5+50</f>
        <v>55</v>
      </c>
      <c r="AC921" s="7">
        <f ca="1">IF(AND(calc_gear1!AT924=-1,calc_gear1!Z924=1),calc_gear1!AS924*5+50.5,IF(AND(calc_gear1!Y924=0,AB920-AC920=-0.5),calc_gear1!AS924*5+50.5,calc_gear1!O924*5+50.5))</f>
        <v>50.5</v>
      </c>
    </row>
    <row r="922" spans="1:29">
      <c r="A922" s="7">
        <v>921</v>
      </c>
      <c r="B922" s="7">
        <v>321</v>
      </c>
      <c r="F922" s="7">
        <v>321</v>
      </c>
      <c r="G922" s="92" t="b">
        <v>1</v>
      </c>
      <c r="H922" s="69" t="b">
        <v>0</v>
      </c>
      <c r="I922" s="93" t="b">
        <v>0</v>
      </c>
      <c r="K922" s="92" t="b">
        <v>1</v>
      </c>
      <c r="L922" s="69" t="b">
        <v>0</v>
      </c>
      <c r="M922" s="93" t="b">
        <v>0</v>
      </c>
      <c r="N922" s="7">
        <v>321</v>
      </c>
      <c r="O922" s="7" t="b">
        <f t="shared" si="170"/>
        <v>1</v>
      </c>
      <c r="P922" s="7" t="b">
        <f t="shared" si="171"/>
        <v>0</v>
      </c>
      <c r="Q922" s="7" t="b">
        <f t="shared" si="172"/>
        <v>0</v>
      </c>
      <c r="S922" s="7" t="b">
        <f t="shared" si="173"/>
        <v>1</v>
      </c>
      <c r="T922" s="7" t="b">
        <f t="shared" si="174"/>
        <v>0</v>
      </c>
      <c r="U922" s="7" t="b">
        <f t="shared" si="175"/>
        <v>0</v>
      </c>
      <c r="W922" s="7">
        <f t="shared" si="176"/>
        <v>921</v>
      </c>
      <c r="X922" s="7">
        <f>'v-t_chart'!C922</f>
        <v>53.7</v>
      </c>
      <c r="Y922" s="7">
        <f t="shared" si="177"/>
        <v>105</v>
      </c>
      <c r="Z922" s="7">
        <f t="shared" si="178"/>
        <v>110</v>
      </c>
      <c r="AA922" s="7">
        <f t="shared" si="179"/>
        <v>90</v>
      </c>
      <c r="AB922" s="7">
        <f ca="1">calc_gear1!AS925*5+50</f>
        <v>55</v>
      </c>
      <c r="AC922" s="7">
        <f ca="1">IF(AND(calc_gear1!AT925=-1,calc_gear1!Z925=1),calc_gear1!AS925*5+50.5,IF(AND(calc_gear1!Y925=0,AB921-AC921=-0.5),calc_gear1!AS925*5+50.5,calc_gear1!O925*5+50.5))</f>
        <v>50.5</v>
      </c>
    </row>
    <row r="923" spans="1:29">
      <c r="A923" s="7">
        <v>922</v>
      </c>
      <c r="B923" s="7">
        <v>322</v>
      </c>
      <c r="F923" s="7">
        <v>322</v>
      </c>
      <c r="G923" s="92" t="b">
        <v>1</v>
      </c>
      <c r="H923" s="69" t="b">
        <v>0</v>
      </c>
      <c r="I923" s="93" t="b">
        <v>0</v>
      </c>
      <c r="K923" s="92" t="b">
        <v>1</v>
      </c>
      <c r="L923" s="69" t="b">
        <v>0</v>
      </c>
      <c r="M923" s="93" t="b">
        <v>0</v>
      </c>
      <c r="N923" s="7">
        <v>322</v>
      </c>
      <c r="O923" s="7" t="b">
        <f t="shared" ref="O923:O986" si="180">K923</f>
        <v>1</v>
      </c>
      <c r="P923" s="7" t="b">
        <f t="shared" ref="P923:P986" si="181">L923</f>
        <v>0</v>
      </c>
      <c r="Q923" s="7" t="b">
        <f t="shared" ref="Q923:Q986" si="182">M923</f>
        <v>0</v>
      </c>
      <c r="S923" s="7" t="b">
        <f t="shared" ref="S923:S986" si="183">K923</f>
        <v>1</v>
      </c>
      <c r="T923" s="7" t="b">
        <f t="shared" ref="T923:T986" si="184">L923</f>
        <v>0</v>
      </c>
      <c r="U923" s="7" t="b">
        <f t="shared" ref="U923:U986" si="185">M923</f>
        <v>0</v>
      </c>
      <c r="W923" s="7">
        <f t="shared" si="176"/>
        <v>922</v>
      </c>
      <c r="X923" s="7">
        <f>'v-t_chart'!C923</f>
        <v>54.3</v>
      </c>
      <c r="Y923" s="7">
        <f t="shared" si="177"/>
        <v>105</v>
      </c>
      <c r="Z923" s="7">
        <f t="shared" si="178"/>
        <v>110</v>
      </c>
      <c r="AA923" s="7">
        <f t="shared" si="179"/>
        <v>90</v>
      </c>
      <c r="AB923" s="7">
        <f ca="1">calc_gear1!AS926*5+50</f>
        <v>55</v>
      </c>
      <c r="AC923" s="7">
        <f ca="1">IF(AND(calc_gear1!AT926=-1,calc_gear1!Z926=1),calc_gear1!AS926*5+50.5,IF(AND(calc_gear1!Y926=0,AB922-AC922=-0.5),calc_gear1!AS926*5+50.5,calc_gear1!O926*5+50.5))</f>
        <v>50.5</v>
      </c>
    </row>
    <row r="924" spans="1:29">
      <c r="A924" s="7">
        <v>923</v>
      </c>
      <c r="B924" s="7">
        <v>323</v>
      </c>
      <c r="F924" s="7">
        <v>323</v>
      </c>
      <c r="G924" s="92" t="b">
        <v>1</v>
      </c>
      <c r="H924" s="69" t="b">
        <v>0</v>
      </c>
      <c r="I924" s="93" t="b">
        <v>0</v>
      </c>
      <c r="K924" s="92" t="b">
        <v>1</v>
      </c>
      <c r="L924" s="69" t="b">
        <v>0</v>
      </c>
      <c r="M924" s="93" t="b">
        <v>0</v>
      </c>
      <c r="N924" s="7">
        <v>323</v>
      </c>
      <c r="O924" s="7" t="b">
        <f t="shared" si="180"/>
        <v>1</v>
      </c>
      <c r="P924" s="7" t="b">
        <f t="shared" si="181"/>
        <v>0</v>
      </c>
      <c r="Q924" s="7" t="b">
        <f t="shared" si="182"/>
        <v>0</v>
      </c>
      <c r="S924" s="7" t="b">
        <f t="shared" si="183"/>
        <v>1</v>
      </c>
      <c r="T924" s="7" t="b">
        <f t="shared" si="184"/>
        <v>0</v>
      </c>
      <c r="U924" s="7" t="b">
        <f t="shared" si="185"/>
        <v>0</v>
      </c>
      <c r="W924" s="7">
        <f t="shared" si="176"/>
        <v>923</v>
      </c>
      <c r="X924" s="7">
        <f>'v-t_chart'!C924</f>
        <v>55.4</v>
      </c>
      <c r="Y924" s="7">
        <f t="shared" si="177"/>
        <v>105</v>
      </c>
      <c r="Z924" s="7">
        <f t="shared" si="178"/>
        <v>110</v>
      </c>
      <c r="AA924" s="7">
        <f t="shared" si="179"/>
        <v>90</v>
      </c>
      <c r="AB924" s="7">
        <f ca="1">calc_gear1!AS927*5+50</f>
        <v>55</v>
      </c>
      <c r="AC924" s="7">
        <f ca="1">IF(AND(calc_gear1!AT927=-1,calc_gear1!Z927=1),calc_gear1!AS927*5+50.5,IF(AND(calc_gear1!Y927=0,AB923-AC923=-0.5),calc_gear1!AS927*5+50.5,calc_gear1!O927*5+50.5))</f>
        <v>50.5</v>
      </c>
    </row>
    <row r="925" spans="1:29">
      <c r="A925" s="7">
        <v>924</v>
      </c>
      <c r="B925" s="7">
        <v>324</v>
      </c>
      <c r="F925" s="7">
        <v>324</v>
      </c>
      <c r="G925" s="92" t="b">
        <v>1</v>
      </c>
      <c r="H925" s="69" t="b">
        <v>0</v>
      </c>
      <c r="I925" s="93" t="b">
        <v>0</v>
      </c>
      <c r="K925" s="92" t="b">
        <v>1</v>
      </c>
      <c r="L925" s="69" t="b">
        <v>0</v>
      </c>
      <c r="M925" s="93" t="b">
        <v>0</v>
      </c>
      <c r="N925" s="7">
        <v>324</v>
      </c>
      <c r="O925" s="7" t="b">
        <f t="shared" si="180"/>
        <v>1</v>
      </c>
      <c r="P925" s="7" t="b">
        <f t="shared" si="181"/>
        <v>0</v>
      </c>
      <c r="Q925" s="7" t="b">
        <f t="shared" si="182"/>
        <v>0</v>
      </c>
      <c r="S925" s="7" t="b">
        <f t="shared" si="183"/>
        <v>1</v>
      </c>
      <c r="T925" s="7" t="b">
        <f t="shared" si="184"/>
        <v>0</v>
      </c>
      <c r="U925" s="7" t="b">
        <f t="shared" si="185"/>
        <v>0</v>
      </c>
      <c r="W925" s="7">
        <f t="shared" si="176"/>
        <v>924</v>
      </c>
      <c r="X925" s="7">
        <f>'v-t_chart'!C925</f>
        <v>56.8</v>
      </c>
      <c r="Y925" s="7">
        <f t="shared" si="177"/>
        <v>105</v>
      </c>
      <c r="Z925" s="7">
        <f t="shared" si="178"/>
        <v>110</v>
      </c>
      <c r="AA925" s="7">
        <f t="shared" si="179"/>
        <v>90</v>
      </c>
      <c r="AB925" s="7">
        <f ca="1">calc_gear1!AS928*5+50</f>
        <v>55</v>
      </c>
      <c r="AC925" s="7">
        <f ca="1">IF(AND(calc_gear1!AT928=-1,calc_gear1!Z928=1),calc_gear1!AS928*5+50.5,IF(AND(calc_gear1!Y928=0,AB924-AC924=-0.5),calc_gear1!AS928*5+50.5,calc_gear1!O928*5+50.5))</f>
        <v>50.5</v>
      </c>
    </row>
    <row r="926" spans="1:29">
      <c r="A926" s="7">
        <v>925</v>
      </c>
      <c r="B926" s="7">
        <v>325</v>
      </c>
      <c r="F926" s="7">
        <v>325</v>
      </c>
      <c r="G926" s="92" t="b">
        <v>1</v>
      </c>
      <c r="H926" s="69" t="b">
        <v>0</v>
      </c>
      <c r="I926" s="93" t="b">
        <v>0</v>
      </c>
      <c r="K926" s="92" t="b">
        <v>1</v>
      </c>
      <c r="L926" s="69" t="b">
        <v>0</v>
      </c>
      <c r="M926" s="93" t="b">
        <v>0</v>
      </c>
      <c r="N926" s="7">
        <v>325</v>
      </c>
      <c r="O926" s="7" t="b">
        <f t="shared" si="180"/>
        <v>1</v>
      </c>
      <c r="P926" s="7" t="b">
        <f t="shared" si="181"/>
        <v>0</v>
      </c>
      <c r="Q926" s="7" t="b">
        <f t="shared" si="182"/>
        <v>0</v>
      </c>
      <c r="S926" s="7" t="b">
        <f t="shared" si="183"/>
        <v>1</v>
      </c>
      <c r="T926" s="7" t="b">
        <f t="shared" si="184"/>
        <v>0</v>
      </c>
      <c r="U926" s="7" t="b">
        <f t="shared" si="185"/>
        <v>0</v>
      </c>
      <c r="W926" s="7">
        <f t="shared" si="176"/>
        <v>925</v>
      </c>
      <c r="X926" s="7">
        <f>'v-t_chart'!C926</f>
        <v>58.1</v>
      </c>
      <c r="Y926" s="7">
        <f t="shared" si="177"/>
        <v>105</v>
      </c>
      <c r="Z926" s="7">
        <f t="shared" si="178"/>
        <v>110</v>
      </c>
      <c r="AA926" s="7">
        <f t="shared" si="179"/>
        <v>90</v>
      </c>
      <c r="AB926" s="7">
        <f ca="1">calc_gear1!AS929*5+50</f>
        <v>55</v>
      </c>
      <c r="AC926" s="7">
        <f ca="1">IF(AND(calc_gear1!AT929=-1,calc_gear1!Z929=1),calc_gear1!AS929*5+50.5,IF(AND(calc_gear1!Y929=0,AB925-AC925=-0.5),calc_gear1!AS929*5+50.5,calc_gear1!O929*5+50.5))</f>
        <v>50.5</v>
      </c>
    </row>
    <row r="927" spans="1:29">
      <c r="A927" s="7">
        <v>926</v>
      </c>
      <c r="B927" s="7">
        <v>326</v>
      </c>
      <c r="F927" s="7">
        <v>326</v>
      </c>
      <c r="G927" s="92" t="b">
        <v>0</v>
      </c>
      <c r="H927" s="69" t="b">
        <v>0</v>
      </c>
      <c r="I927" s="93" t="b">
        <v>1</v>
      </c>
      <c r="K927" s="92" t="b">
        <v>0</v>
      </c>
      <c r="L927" s="69" t="b">
        <v>0</v>
      </c>
      <c r="M927" s="93" t="b">
        <v>1</v>
      </c>
      <c r="N927" s="7">
        <v>326</v>
      </c>
      <c r="O927" s="7" t="b">
        <f t="shared" si="180"/>
        <v>0</v>
      </c>
      <c r="P927" s="7" t="b">
        <f t="shared" si="181"/>
        <v>0</v>
      </c>
      <c r="Q927" s="7" t="b">
        <f t="shared" si="182"/>
        <v>1</v>
      </c>
      <c r="S927" s="7" t="b">
        <f t="shared" si="183"/>
        <v>0</v>
      </c>
      <c r="T927" s="7" t="b">
        <f t="shared" si="184"/>
        <v>0</v>
      </c>
      <c r="U927" s="7" t="b">
        <f t="shared" si="185"/>
        <v>1</v>
      </c>
      <c r="W927" s="7">
        <f t="shared" si="176"/>
        <v>926</v>
      </c>
      <c r="X927" s="7">
        <f>'v-t_chart'!C927</f>
        <v>58.9</v>
      </c>
      <c r="Y927" s="7">
        <f t="shared" si="177"/>
        <v>100</v>
      </c>
      <c r="Z927" s="7">
        <f t="shared" si="178"/>
        <v>110</v>
      </c>
      <c r="AA927" s="7">
        <f t="shared" si="179"/>
        <v>95</v>
      </c>
      <c r="AB927" s="7">
        <f ca="1">calc_gear1!AS930*5+50</f>
        <v>55</v>
      </c>
      <c r="AC927" s="7">
        <f ca="1">IF(AND(calc_gear1!AT930=-1,calc_gear1!Z930=1),calc_gear1!AS930*5+50.5,IF(AND(calc_gear1!Y930=0,AB926-AC926=-0.5),calc_gear1!AS930*5+50.5,calc_gear1!O930*5+50.5))</f>
        <v>50.5</v>
      </c>
    </row>
    <row r="928" spans="1:29">
      <c r="A928" s="7">
        <v>927</v>
      </c>
      <c r="B928" s="7">
        <v>327</v>
      </c>
      <c r="F928" s="7">
        <v>327</v>
      </c>
      <c r="G928" s="92" t="b">
        <v>0</v>
      </c>
      <c r="H928" s="69" t="b">
        <v>0</v>
      </c>
      <c r="I928" s="93" t="b">
        <v>1</v>
      </c>
      <c r="K928" s="92" t="b">
        <v>0</v>
      </c>
      <c r="L928" s="69" t="b">
        <v>0</v>
      </c>
      <c r="M928" s="93" t="b">
        <v>1</v>
      </c>
      <c r="N928" s="7">
        <v>327</v>
      </c>
      <c r="O928" s="7" t="b">
        <f t="shared" si="180"/>
        <v>0</v>
      </c>
      <c r="P928" s="7" t="b">
        <f t="shared" si="181"/>
        <v>0</v>
      </c>
      <c r="Q928" s="7" t="b">
        <f t="shared" si="182"/>
        <v>1</v>
      </c>
      <c r="S928" s="7" t="b">
        <f t="shared" si="183"/>
        <v>0</v>
      </c>
      <c r="T928" s="7" t="b">
        <f t="shared" si="184"/>
        <v>0</v>
      </c>
      <c r="U928" s="7" t="b">
        <f t="shared" si="185"/>
        <v>1</v>
      </c>
      <c r="W928" s="7">
        <f t="shared" si="176"/>
        <v>927</v>
      </c>
      <c r="X928" s="7">
        <f>'v-t_chart'!C928</f>
        <v>58.2</v>
      </c>
      <c r="Y928" s="7">
        <f t="shared" si="177"/>
        <v>100</v>
      </c>
      <c r="Z928" s="7">
        <f t="shared" si="178"/>
        <v>110</v>
      </c>
      <c r="AA928" s="7">
        <f t="shared" si="179"/>
        <v>95</v>
      </c>
      <c r="AB928" s="7">
        <f ca="1">calc_gear1!AS931*5+50</f>
        <v>55</v>
      </c>
      <c r="AC928" s="7">
        <f ca="1">IF(AND(calc_gear1!AT931=-1,calc_gear1!Z931=1),calc_gear1!AS931*5+50.5,IF(AND(calc_gear1!Y931=0,AB927-AC927=-0.5),calc_gear1!AS931*5+50.5,calc_gear1!O931*5+50.5))</f>
        <v>50.5</v>
      </c>
    </row>
    <row r="929" spans="1:29">
      <c r="A929" s="7">
        <v>928</v>
      </c>
      <c r="B929" s="7">
        <v>328</v>
      </c>
      <c r="F929" s="7">
        <v>328</v>
      </c>
      <c r="G929" s="92" t="b">
        <v>0</v>
      </c>
      <c r="H929" s="69" t="b">
        <v>0</v>
      </c>
      <c r="I929" s="93" t="b">
        <v>1</v>
      </c>
      <c r="K929" s="92" t="b">
        <v>0</v>
      </c>
      <c r="L929" s="69" t="b">
        <v>0</v>
      </c>
      <c r="M929" s="93" t="b">
        <v>1</v>
      </c>
      <c r="N929" s="7">
        <v>328</v>
      </c>
      <c r="O929" s="7" t="b">
        <f t="shared" si="180"/>
        <v>0</v>
      </c>
      <c r="P929" s="7" t="b">
        <f t="shared" si="181"/>
        <v>0</v>
      </c>
      <c r="Q929" s="7" t="b">
        <f t="shared" si="182"/>
        <v>1</v>
      </c>
      <c r="S929" s="7" t="b">
        <f t="shared" si="183"/>
        <v>0</v>
      </c>
      <c r="T929" s="7" t="b">
        <f t="shared" si="184"/>
        <v>0</v>
      </c>
      <c r="U929" s="7" t="b">
        <f t="shared" si="185"/>
        <v>1</v>
      </c>
      <c r="W929" s="7">
        <f t="shared" si="176"/>
        <v>928</v>
      </c>
      <c r="X929" s="7">
        <f>'v-t_chart'!C929</f>
        <v>55.8</v>
      </c>
      <c r="Y929" s="7">
        <f t="shared" si="177"/>
        <v>100</v>
      </c>
      <c r="Z929" s="7">
        <f t="shared" si="178"/>
        <v>110</v>
      </c>
      <c r="AA929" s="7">
        <f t="shared" si="179"/>
        <v>95</v>
      </c>
      <c r="AB929" s="7">
        <f ca="1">calc_gear1!AS932*5+50</f>
        <v>55</v>
      </c>
      <c r="AC929" s="7">
        <f ca="1">IF(AND(calc_gear1!AT932=-1,calc_gear1!Z932=1),calc_gear1!AS932*5+50.5,IF(AND(calc_gear1!Y932=0,AB928-AC928=-0.5),calc_gear1!AS932*5+50.5,calc_gear1!O932*5+50.5))</f>
        <v>50.5</v>
      </c>
    </row>
    <row r="930" spans="1:29">
      <c r="A930" s="7">
        <v>929</v>
      </c>
      <c r="B930" s="7">
        <v>329</v>
      </c>
      <c r="F930" s="7">
        <v>329</v>
      </c>
      <c r="G930" s="92" t="b">
        <v>0</v>
      </c>
      <c r="H930" s="69" t="b">
        <v>0</v>
      </c>
      <c r="I930" s="93" t="b">
        <v>1</v>
      </c>
      <c r="K930" s="92" t="b">
        <v>0</v>
      </c>
      <c r="L930" s="69" t="b">
        <v>0</v>
      </c>
      <c r="M930" s="93" t="b">
        <v>1</v>
      </c>
      <c r="N930" s="7">
        <v>329</v>
      </c>
      <c r="O930" s="7" t="b">
        <f t="shared" si="180"/>
        <v>0</v>
      </c>
      <c r="P930" s="7" t="b">
        <f t="shared" si="181"/>
        <v>0</v>
      </c>
      <c r="Q930" s="7" t="b">
        <f t="shared" si="182"/>
        <v>1</v>
      </c>
      <c r="S930" s="7" t="b">
        <f t="shared" si="183"/>
        <v>0</v>
      </c>
      <c r="T930" s="7" t="b">
        <f t="shared" si="184"/>
        <v>0</v>
      </c>
      <c r="U930" s="7" t="b">
        <f t="shared" si="185"/>
        <v>1</v>
      </c>
      <c r="W930" s="7">
        <f t="shared" si="176"/>
        <v>929</v>
      </c>
      <c r="X930" s="7">
        <f>'v-t_chart'!C930</f>
        <v>52.6</v>
      </c>
      <c r="Y930" s="7">
        <f t="shared" si="177"/>
        <v>100</v>
      </c>
      <c r="Z930" s="7">
        <f t="shared" si="178"/>
        <v>110</v>
      </c>
      <c r="AA930" s="7">
        <f t="shared" si="179"/>
        <v>95</v>
      </c>
      <c r="AB930" s="7">
        <f ca="1">calc_gear1!AS933*5+50</f>
        <v>55</v>
      </c>
      <c r="AC930" s="7">
        <f ca="1">IF(AND(calc_gear1!AT933=-1,calc_gear1!Z933=1),calc_gear1!AS933*5+50.5,IF(AND(calc_gear1!Y933=0,AB929-AC929=-0.5),calc_gear1!AS933*5+50.5,calc_gear1!O933*5+50.5))</f>
        <v>50.5</v>
      </c>
    </row>
    <row r="931" spans="1:29">
      <c r="A931" s="7">
        <v>930</v>
      </c>
      <c r="B931" s="7">
        <v>330</v>
      </c>
      <c r="F931" s="7">
        <v>330</v>
      </c>
      <c r="G931" s="92" t="b">
        <v>0</v>
      </c>
      <c r="H931" s="69" t="b">
        <v>0</v>
      </c>
      <c r="I931" s="93" t="b">
        <v>1</v>
      </c>
      <c r="K931" s="92" t="b">
        <v>0</v>
      </c>
      <c r="L931" s="69" t="b">
        <v>0</v>
      </c>
      <c r="M931" s="93" t="b">
        <v>1</v>
      </c>
      <c r="N931" s="7">
        <v>330</v>
      </c>
      <c r="O931" s="7" t="b">
        <f t="shared" si="180"/>
        <v>0</v>
      </c>
      <c r="P931" s="7" t="b">
        <f t="shared" si="181"/>
        <v>0</v>
      </c>
      <c r="Q931" s="7" t="b">
        <f t="shared" si="182"/>
        <v>1</v>
      </c>
      <c r="S931" s="7" t="b">
        <f t="shared" si="183"/>
        <v>0</v>
      </c>
      <c r="T931" s="7" t="b">
        <f t="shared" si="184"/>
        <v>0</v>
      </c>
      <c r="U931" s="7" t="b">
        <f t="shared" si="185"/>
        <v>1</v>
      </c>
      <c r="W931" s="7">
        <f t="shared" si="176"/>
        <v>930</v>
      </c>
      <c r="X931" s="7">
        <f>'v-t_chart'!C931</f>
        <v>49.2</v>
      </c>
      <c r="Y931" s="7">
        <f t="shared" si="177"/>
        <v>100</v>
      </c>
      <c r="Z931" s="7">
        <f t="shared" si="178"/>
        <v>110</v>
      </c>
      <c r="AA931" s="7">
        <f t="shared" si="179"/>
        <v>95</v>
      </c>
      <c r="AB931" s="7">
        <f ca="1">calc_gear1!AS934*5+50</f>
        <v>55</v>
      </c>
      <c r="AC931" s="7">
        <f ca="1">IF(AND(calc_gear1!AT934=-1,calc_gear1!Z934=1),calc_gear1!AS934*5+50.5,IF(AND(calc_gear1!Y934=0,AB930-AC930=-0.5),calc_gear1!AS934*5+50.5,calc_gear1!O934*5+50.5))</f>
        <v>50.5</v>
      </c>
    </row>
    <row r="932" spans="1:29">
      <c r="A932" s="7">
        <v>931</v>
      </c>
      <c r="B932" s="7">
        <v>331</v>
      </c>
      <c r="F932" s="7">
        <v>331</v>
      </c>
      <c r="G932" s="92" t="b">
        <v>1</v>
      </c>
      <c r="H932" s="69" t="b">
        <v>0</v>
      </c>
      <c r="I932" s="93" t="b">
        <v>0</v>
      </c>
      <c r="K932" s="92" t="b">
        <v>1</v>
      </c>
      <c r="L932" s="69" t="b">
        <v>0</v>
      </c>
      <c r="M932" s="93" t="b">
        <v>0</v>
      </c>
      <c r="N932" s="7">
        <v>331</v>
      </c>
      <c r="O932" s="7" t="b">
        <f t="shared" si="180"/>
        <v>1</v>
      </c>
      <c r="P932" s="7" t="b">
        <f t="shared" si="181"/>
        <v>0</v>
      </c>
      <c r="Q932" s="7" t="b">
        <f t="shared" si="182"/>
        <v>0</v>
      </c>
      <c r="S932" s="7" t="b">
        <f t="shared" si="183"/>
        <v>1</v>
      </c>
      <c r="T932" s="7" t="b">
        <f t="shared" si="184"/>
        <v>0</v>
      </c>
      <c r="U932" s="7" t="b">
        <f t="shared" si="185"/>
        <v>0</v>
      </c>
      <c r="W932" s="7">
        <f t="shared" si="176"/>
        <v>931</v>
      </c>
      <c r="X932" s="7">
        <f>'v-t_chart'!C932</f>
        <v>47.6</v>
      </c>
      <c r="Y932" s="7">
        <f t="shared" si="177"/>
        <v>105</v>
      </c>
      <c r="Z932" s="7">
        <f t="shared" si="178"/>
        <v>110</v>
      </c>
      <c r="AA932" s="7">
        <f t="shared" si="179"/>
        <v>90</v>
      </c>
      <c r="AB932" s="7">
        <f ca="1">calc_gear1!AS935*5+50</f>
        <v>55</v>
      </c>
      <c r="AC932" s="7">
        <f ca="1">IF(AND(calc_gear1!AT935=-1,calc_gear1!Z935=1),calc_gear1!AS935*5+50.5,IF(AND(calc_gear1!Y935=0,AB931-AC931=-0.5),calc_gear1!AS935*5+50.5,calc_gear1!O935*5+50.5))</f>
        <v>50.5</v>
      </c>
    </row>
    <row r="933" spans="1:29">
      <c r="A933" s="7">
        <v>932</v>
      </c>
      <c r="B933" s="7">
        <v>332</v>
      </c>
      <c r="F933" s="7">
        <v>332</v>
      </c>
      <c r="G933" s="92" t="b">
        <v>1</v>
      </c>
      <c r="H933" s="69" t="b">
        <v>0</v>
      </c>
      <c r="I933" s="93" t="b">
        <v>0</v>
      </c>
      <c r="K933" s="92" t="b">
        <v>1</v>
      </c>
      <c r="L933" s="69" t="b">
        <v>0</v>
      </c>
      <c r="M933" s="93" t="b">
        <v>0</v>
      </c>
      <c r="N933" s="7">
        <v>332</v>
      </c>
      <c r="O933" s="7" t="b">
        <f t="shared" si="180"/>
        <v>1</v>
      </c>
      <c r="P933" s="7" t="b">
        <f t="shared" si="181"/>
        <v>0</v>
      </c>
      <c r="Q933" s="7" t="b">
        <f t="shared" si="182"/>
        <v>0</v>
      </c>
      <c r="S933" s="7" t="b">
        <f t="shared" si="183"/>
        <v>1</v>
      </c>
      <c r="T933" s="7" t="b">
        <f t="shared" si="184"/>
        <v>0</v>
      </c>
      <c r="U933" s="7" t="b">
        <f t="shared" si="185"/>
        <v>0</v>
      </c>
      <c r="W933" s="7">
        <f t="shared" si="176"/>
        <v>932</v>
      </c>
      <c r="X933" s="7">
        <f>'v-t_chart'!C933</f>
        <v>48.4</v>
      </c>
      <c r="Y933" s="7">
        <f t="shared" si="177"/>
        <v>105</v>
      </c>
      <c r="Z933" s="7">
        <f t="shared" si="178"/>
        <v>110</v>
      </c>
      <c r="AA933" s="7">
        <f t="shared" si="179"/>
        <v>90</v>
      </c>
      <c r="AB933" s="7">
        <f ca="1">calc_gear1!AS936*5+50</f>
        <v>55</v>
      </c>
      <c r="AC933" s="7">
        <f ca="1">IF(AND(calc_gear1!AT936=-1,calc_gear1!Z936=1),calc_gear1!AS936*5+50.5,IF(AND(calc_gear1!Y936=0,AB932-AC932=-0.5),calc_gear1!AS936*5+50.5,calc_gear1!O936*5+50.5))</f>
        <v>50.5</v>
      </c>
    </row>
    <row r="934" spans="1:29">
      <c r="A934" s="7">
        <v>933</v>
      </c>
      <c r="B934" s="7">
        <v>333</v>
      </c>
      <c r="F934" s="7">
        <v>333</v>
      </c>
      <c r="G934" s="92" t="b">
        <v>1</v>
      </c>
      <c r="H934" s="69" t="b">
        <v>0</v>
      </c>
      <c r="I934" s="93" t="b">
        <v>0</v>
      </c>
      <c r="K934" s="92" t="b">
        <v>1</v>
      </c>
      <c r="L934" s="69" t="b">
        <v>0</v>
      </c>
      <c r="M934" s="93" t="b">
        <v>0</v>
      </c>
      <c r="N934" s="7">
        <v>333</v>
      </c>
      <c r="O934" s="7" t="b">
        <f t="shared" si="180"/>
        <v>1</v>
      </c>
      <c r="P934" s="7" t="b">
        <f t="shared" si="181"/>
        <v>0</v>
      </c>
      <c r="Q934" s="7" t="b">
        <f t="shared" si="182"/>
        <v>0</v>
      </c>
      <c r="S934" s="7" t="b">
        <f t="shared" si="183"/>
        <v>1</v>
      </c>
      <c r="T934" s="7" t="b">
        <f t="shared" si="184"/>
        <v>0</v>
      </c>
      <c r="U934" s="7" t="b">
        <f t="shared" si="185"/>
        <v>0</v>
      </c>
      <c r="W934" s="7">
        <f t="shared" si="176"/>
        <v>933</v>
      </c>
      <c r="X934" s="7">
        <f>'v-t_chart'!C934</f>
        <v>51.8</v>
      </c>
      <c r="Y934" s="7">
        <f t="shared" si="177"/>
        <v>105</v>
      </c>
      <c r="Z934" s="7">
        <f t="shared" si="178"/>
        <v>110</v>
      </c>
      <c r="AA934" s="7">
        <f t="shared" si="179"/>
        <v>90</v>
      </c>
      <c r="AB934" s="7">
        <f ca="1">calc_gear1!AS937*5+50</f>
        <v>55</v>
      </c>
      <c r="AC934" s="7">
        <f ca="1">IF(AND(calc_gear1!AT937=-1,calc_gear1!Z937=1),calc_gear1!AS937*5+50.5,IF(AND(calc_gear1!Y937=0,AB933-AC933=-0.5),calc_gear1!AS937*5+50.5,calc_gear1!O937*5+50.5))</f>
        <v>50.5</v>
      </c>
    </row>
    <row r="935" spans="1:29">
      <c r="A935" s="7">
        <v>934</v>
      </c>
      <c r="B935" s="7">
        <v>334</v>
      </c>
      <c r="F935" s="7">
        <v>334</v>
      </c>
      <c r="G935" s="92" t="b">
        <v>1</v>
      </c>
      <c r="H935" s="69" t="b">
        <v>0</v>
      </c>
      <c r="I935" s="93" t="b">
        <v>0</v>
      </c>
      <c r="K935" s="92" t="b">
        <v>1</v>
      </c>
      <c r="L935" s="69" t="b">
        <v>0</v>
      </c>
      <c r="M935" s="93" t="b">
        <v>0</v>
      </c>
      <c r="N935" s="7">
        <v>334</v>
      </c>
      <c r="O935" s="7" t="b">
        <f t="shared" si="180"/>
        <v>1</v>
      </c>
      <c r="P935" s="7" t="b">
        <f t="shared" si="181"/>
        <v>0</v>
      </c>
      <c r="Q935" s="7" t="b">
        <f t="shared" si="182"/>
        <v>0</v>
      </c>
      <c r="S935" s="7" t="b">
        <f t="shared" si="183"/>
        <v>1</v>
      </c>
      <c r="T935" s="7" t="b">
        <f t="shared" si="184"/>
        <v>0</v>
      </c>
      <c r="U935" s="7" t="b">
        <f t="shared" si="185"/>
        <v>0</v>
      </c>
      <c r="W935" s="7">
        <f t="shared" si="176"/>
        <v>934</v>
      </c>
      <c r="X935" s="7">
        <f>'v-t_chart'!C935</f>
        <v>55.7</v>
      </c>
      <c r="Y935" s="7">
        <f t="shared" si="177"/>
        <v>105</v>
      </c>
      <c r="Z935" s="7">
        <f t="shared" si="178"/>
        <v>110</v>
      </c>
      <c r="AA935" s="7">
        <f t="shared" si="179"/>
        <v>90</v>
      </c>
      <c r="AB935" s="7">
        <f ca="1">calc_gear1!AS938*5+50</f>
        <v>55</v>
      </c>
      <c r="AC935" s="7">
        <f ca="1">IF(AND(calc_gear1!AT938=-1,calc_gear1!Z938=1),calc_gear1!AS938*5+50.5,IF(AND(calc_gear1!Y938=0,AB934-AC934=-0.5),calc_gear1!AS938*5+50.5,calc_gear1!O938*5+50.5))</f>
        <v>50.5</v>
      </c>
    </row>
    <row r="936" spans="1:29">
      <c r="A936" s="7">
        <v>935</v>
      </c>
      <c r="B936" s="7">
        <v>335</v>
      </c>
      <c r="F936" s="7">
        <v>335</v>
      </c>
      <c r="G936" s="92" t="b">
        <v>1</v>
      </c>
      <c r="H936" s="69" t="b">
        <v>0</v>
      </c>
      <c r="I936" s="93" t="b">
        <v>0</v>
      </c>
      <c r="K936" s="92" t="b">
        <v>1</v>
      </c>
      <c r="L936" s="69" t="b">
        <v>0</v>
      </c>
      <c r="M936" s="93" t="b">
        <v>0</v>
      </c>
      <c r="N936" s="7">
        <v>335</v>
      </c>
      <c r="O936" s="7" t="b">
        <f t="shared" si="180"/>
        <v>1</v>
      </c>
      <c r="P936" s="7" t="b">
        <f t="shared" si="181"/>
        <v>0</v>
      </c>
      <c r="Q936" s="7" t="b">
        <f t="shared" si="182"/>
        <v>0</v>
      </c>
      <c r="S936" s="7" t="b">
        <f t="shared" si="183"/>
        <v>1</v>
      </c>
      <c r="T936" s="7" t="b">
        <f t="shared" si="184"/>
        <v>0</v>
      </c>
      <c r="U936" s="7" t="b">
        <f t="shared" si="185"/>
        <v>0</v>
      </c>
      <c r="W936" s="7">
        <f t="shared" si="176"/>
        <v>935</v>
      </c>
      <c r="X936" s="7">
        <f>'v-t_chart'!C936</f>
        <v>59.6</v>
      </c>
      <c r="Y936" s="7">
        <f t="shared" si="177"/>
        <v>105</v>
      </c>
      <c r="Z936" s="7">
        <f t="shared" si="178"/>
        <v>110</v>
      </c>
      <c r="AA936" s="7">
        <f t="shared" si="179"/>
        <v>90</v>
      </c>
      <c r="AB936" s="7">
        <f ca="1">calc_gear1!AS939*5+50</f>
        <v>55</v>
      </c>
      <c r="AC936" s="7">
        <f ca="1">IF(AND(calc_gear1!AT939=-1,calc_gear1!Z939=1),calc_gear1!AS939*5+50.5,IF(AND(calc_gear1!Y939=0,AB935-AC935=-0.5),calc_gear1!AS939*5+50.5,calc_gear1!O939*5+50.5))</f>
        <v>50.5</v>
      </c>
    </row>
    <row r="937" spans="1:29">
      <c r="A937" s="7">
        <v>936</v>
      </c>
      <c r="B937" s="7">
        <v>336</v>
      </c>
      <c r="F937" s="7">
        <v>336</v>
      </c>
      <c r="G937" s="92" t="b">
        <v>1</v>
      </c>
      <c r="H937" s="69" t="b">
        <v>0</v>
      </c>
      <c r="I937" s="93" t="b">
        <v>0</v>
      </c>
      <c r="K937" s="92" t="b">
        <v>1</v>
      </c>
      <c r="L937" s="69" t="b">
        <v>0</v>
      </c>
      <c r="M937" s="93" t="b">
        <v>0</v>
      </c>
      <c r="N937" s="7">
        <v>336</v>
      </c>
      <c r="O937" s="7" t="b">
        <f t="shared" si="180"/>
        <v>1</v>
      </c>
      <c r="P937" s="7" t="b">
        <f t="shared" si="181"/>
        <v>0</v>
      </c>
      <c r="Q937" s="7" t="b">
        <f t="shared" si="182"/>
        <v>0</v>
      </c>
      <c r="S937" s="7" t="b">
        <f t="shared" si="183"/>
        <v>1</v>
      </c>
      <c r="T937" s="7" t="b">
        <f t="shared" si="184"/>
        <v>0</v>
      </c>
      <c r="U937" s="7" t="b">
        <f t="shared" si="185"/>
        <v>0</v>
      </c>
      <c r="W937" s="7">
        <f t="shared" si="176"/>
        <v>936</v>
      </c>
      <c r="X937" s="7">
        <f>'v-t_chart'!C937</f>
        <v>63</v>
      </c>
      <c r="Y937" s="7">
        <f t="shared" si="177"/>
        <v>105</v>
      </c>
      <c r="Z937" s="7">
        <f t="shared" si="178"/>
        <v>110</v>
      </c>
      <c r="AA937" s="7">
        <f t="shared" si="179"/>
        <v>90</v>
      </c>
      <c r="AB937" s="7">
        <f ca="1">calc_gear1!AS940*5+50</f>
        <v>55</v>
      </c>
      <c r="AC937" s="7">
        <f ca="1">IF(AND(calc_gear1!AT940=-1,calc_gear1!Z940=1),calc_gear1!AS940*5+50.5,IF(AND(calc_gear1!Y940=0,AB936-AC936=-0.5),calc_gear1!AS940*5+50.5,calc_gear1!O940*5+50.5))</f>
        <v>50.5</v>
      </c>
    </row>
    <row r="938" spans="1:29">
      <c r="A938" s="7">
        <v>937</v>
      </c>
      <c r="B938" s="7">
        <v>337</v>
      </c>
      <c r="F938" s="7">
        <v>337</v>
      </c>
      <c r="G938" s="92" t="b">
        <v>1</v>
      </c>
      <c r="H938" s="69" t="b">
        <v>0</v>
      </c>
      <c r="I938" s="93" t="b">
        <v>0</v>
      </c>
      <c r="K938" s="92" t="b">
        <v>1</v>
      </c>
      <c r="L938" s="69" t="b">
        <v>0</v>
      </c>
      <c r="M938" s="93" t="b">
        <v>0</v>
      </c>
      <c r="N938" s="7">
        <v>337</v>
      </c>
      <c r="O938" s="7" t="b">
        <f t="shared" si="180"/>
        <v>1</v>
      </c>
      <c r="P938" s="7" t="b">
        <f t="shared" si="181"/>
        <v>0</v>
      </c>
      <c r="Q938" s="7" t="b">
        <f t="shared" si="182"/>
        <v>0</v>
      </c>
      <c r="S938" s="7" t="b">
        <f t="shared" si="183"/>
        <v>1</v>
      </c>
      <c r="T938" s="7" t="b">
        <f t="shared" si="184"/>
        <v>0</v>
      </c>
      <c r="U938" s="7" t="b">
        <f t="shared" si="185"/>
        <v>0</v>
      </c>
      <c r="W938" s="7">
        <f t="shared" si="176"/>
        <v>937</v>
      </c>
      <c r="X938" s="7">
        <f>'v-t_chart'!C938</f>
        <v>65.900000000000006</v>
      </c>
      <c r="Y938" s="7">
        <f t="shared" si="177"/>
        <v>105</v>
      </c>
      <c r="Z938" s="7">
        <f t="shared" si="178"/>
        <v>110</v>
      </c>
      <c r="AA938" s="7">
        <f t="shared" si="179"/>
        <v>90</v>
      </c>
      <c r="AB938" s="7">
        <f ca="1">calc_gear1!AS941*5+50</f>
        <v>55</v>
      </c>
      <c r="AC938" s="7">
        <f ca="1">IF(AND(calc_gear1!AT941=-1,calc_gear1!Z941=1),calc_gear1!AS941*5+50.5,IF(AND(calc_gear1!Y941=0,AB937-AC937=-0.5),calc_gear1!AS941*5+50.5,calc_gear1!O941*5+50.5))</f>
        <v>50.5</v>
      </c>
    </row>
    <row r="939" spans="1:29">
      <c r="A939" s="7">
        <v>938</v>
      </c>
      <c r="B939" s="7">
        <v>338</v>
      </c>
      <c r="F939" s="7">
        <v>338</v>
      </c>
      <c r="G939" s="92" t="b">
        <v>1</v>
      </c>
      <c r="H939" s="69" t="b">
        <v>0</v>
      </c>
      <c r="I939" s="93" t="b">
        <v>0</v>
      </c>
      <c r="K939" s="92" t="b">
        <v>1</v>
      </c>
      <c r="L939" s="69" t="b">
        <v>0</v>
      </c>
      <c r="M939" s="93" t="b">
        <v>0</v>
      </c>
      <c r="N939" s="7">
        <v>338</v>
      </c>
      <c r="O939" s="7" t="b">
        <f t="shared" si="180"/>
        <v>1</v>
      </c>
      <c r="P939" s="7" t="b">
        <f t="shared" si="181"/>
        <v>0</v>
      </c>
      <c r="Q939" s="7" t="b">
        <f t="shared" si="182"/>
        <v>0</v>
      </c>
      <c r="S939" s="7" t="b">
        <f t="shared" si="183"/>
        <v>1</v>
      </c>
      <c r="T939" s="7" t="b">
        <f t="shared" si="184"/>
        <v>0</v>
      </c>
      <c r="U939" s="7" t="b">
        <f t="shared" si="185"/>
        <v>0</v>
      </c>
      <c r="W939" s="7">
        <f t="shared" si="176"/>
        <v>938</v>
      </c>
      <c r="X939" s="7">
        <f>'v-t_chart'!C939</f>
        <v>68.099999999999994</v>
      </c>
      <c r="Y939" s="7">
        <f t="shared" si="177"/>
        <v>105</v>
      </c>
      <c r="Z939" s="7">
        <f t="shared" si="178"/>
        <v>110</v>
      </c>
      <c r="AA939" s="7">
        <f t="shared" si="179"/>
        <v>90</v>
      </c>
      <c r="AB939" s="7">
        <f ca="1">calc_gear1!AS942*5+50</f>
        <v>55</v>
      </c>
      <c r="AC939" s="7">
        <f ca="1">IF(AND(calc_gear1!AT942=-1,calc_gear1!Z942=1),calc_gear1!AS942*5+50.5,IF(AND(calc_gear1!Y942=0,AB938-AC938=-0.5),calc_gear1!AS942*5+50.5,calc_gear1!O942*5+50.5))</f>
        <v>50.5</v>
      </c>
    </row>
    <row r="940" spans="1:29">
      <c r="A940" s="7">
        <v>939</v>
      </c>
      <c r="B940" s="7">
        <v>339</v>
      </c>
      <c r="F940" s="7">
        <v>339</v>
      </c>
      <c r="G940" s="92" t="b">
        <v>1</v>
      </c>
      <c r="H940" s="69" t="b">
        <v>0</v>
      </c>
      <c r="I940" s="93" t="b">
        <v>0</v>
      </c>
      <c r="K940" s="92" t="b">
        <v>1</v>
      </c>
      <c r="L940" s="69" t="b">
        <v>0</v>
      </c>
      <c r="M940" s="93" t="b">
        <v>0</v>
      </c>
      <c r="N940" s="7">
        <v>339</v>
      </c>
      <c r="O940" s="7" t="b">
        <f t="shared" si="180"/>
        <v>1</v>
      </c>
      <c r="P940" s="7" t="b">
        <f t="shared" si="181"/>
        <v>0</v>
      </c>
      <c r="Q940" s="7" t="b">
        <f t="shared" si="182"/>
        <v>0</v>
      </c>
      <c r="S940" s="7" t="b">
        <f t="shared" si="183"/>
        <v>1</v>
      </c>
      <c r="T940" s="7" t="b">
        <f t="shared" si="184"/>
        <v>0</v>
      </c>
      <c r="U940" s="7" t="b">
        <f t="shared" si="185"/>
        <v>0</v>
      </c>
      <c r="W940" s="7">
        <f t="shared" si="176"/>
        <v>939</v>
      </c>
      <c r="X940" s="7">
        <f>'v-t_chart'!C940</f>
        <v>69.8</v>
      </c>
      <c r="Y940" s="7">
        <f t="shared" si="177"/>
        <v>105</v>
      </c>
      <c r="Z940" s="7">
        <f t="shared" si="178"/>
        <v>110</v>
      </c>
      <c r="AA940" s="7">
        <f t="shared" si="179"/>
        <v>90</v>
      </c>
      <c r="AB940" s="7">
        <f ca="1">calc_gear1!AS943*5+50</f>
        <v>55</v>
      </c>
      <c r="AC940" s="7">
        <f ca="1">IF(AND(calc_gear1!AT943=-1,calc_gear1!Z943=1),calc_gear1!AS943*5+50.5,IF(AND(calc_gear1!Y943=0,AB939-AC939=-0.5),calc_gear1!AS943*5+50.5,calc_gear1!O943*5+50.5))</f>
        <v>50.5</v>
      </c>
    </row>
    <row r="941" spans="1:29">
      <c r="A941" s="7">
        <v>940</v>
      </c>
      <c r="B941" s="7">
        <v>340</v>
      </c>
      <c r="F941" s="7">
        <v>340</v>
      </c>
      <c r="G941" s="92" t="b">
        <v>1</v>
      </c>
      <c r="H941" s="69" t="b">
        <v>0</v>
      </c>
      <c r="I941" s="93" t="b">
        <v>0</v>
      </c>
      <c r="K941" s="92" t="b">
        <v>1</v>
      </c>
      <c r="L941" s="69" t="b">
        <v>0</v>
      </c>
      <c r="M941" s="93" t="b">
        <v>0</v>
      </c>
      <c r="N941" s="7">
        <v>340</v>
      </c>
      <c r="O941" s="7" t="b">
        <f t="shared" si="180"/>
        <v>1</v>
      </c>
      <c r="P941" s="7" t="b">
        <f t="shared" si="181"/>
        <v>0</v>
      </c>
      <c r="Q941" s="7" t="b">
        <f t="shared" si="182"/>
        <v>0</v>
      </c>
      <c r="S941" s="7" t="b">
        <f t="shared" si="183"/>
        <v>1</v>
      </c>
      <c r="T941" s="7" t="b">
        <f t="shared" si="184"/>
        <v>0</v>
      </c>
      <c r="U941" s="7" t="b">
        <f t="shared" si="185"/>
        <v>0</v>
      </c>
      <c r="W941" s="7">
        <f t="shared" si="176"/>
        <v>940</v>
      </c>
      <c r="X941" s="7">
        <f>'v-t_chart'!C941</f>
        <v>71.099999999999994</v>
      </c>
      <c r="Y941" s="7">
        <f t="shared" si="177"/>
        <v>105</v>
      </c>
      <c r="Z941" s="7">
        <f t="shared" si="178"/>
        <v>110</v>
      </c>
      <c r="AA941" s="7">
        <f t="shared" si="179"/>
        <v>90</v>
      </c>
      <c r="AB941" s="7">
        <f ca="1">calc_gear1!AS944*5+50</f>
        <v>55</v>
      </c>
      <c r="AC941" s="7">
        <f ca="1">IF(AND(calc_gear1!AT944=-1,calc_gear1!Z944=1),calc_gear1!AS944*5+50.5,IF(AND(calc_gear1!Y944=0,AB940-AC940=-0.5),calc_gear1!AS944*5+50.5,calc_gear1!O944*5+50.5))</f>
        <v>50.5</v>
      </c>
    </row>
    <row r="942" spans="1:29">
      <c r="A942" s="7">
        <v>941</v>
      </c>
      <c r="B942" s="7">
        <v>341</v>
      </c>
      <c r="F942" s="7">
        <v>341</v>
      </c>
      <c r="G942" s="92" t="b">
        <v>1</v>
      </c>
      <c r="H942" s="69" t="b">
        <v>0</v>
      </c>
      <c r="I942" s="93" t="b">
        <v>0</v>
      </c>
      <c r="K942" s="92" t="b">
        <v>1</v>
      </c>
      <c r="L942" s="69" t="b">
        <v>0</v>
      </c>
      <c r="M942" s="93" t="b">
        <v>0</v>
      </c>
      <c r="N942" s="7">
        <v>341</v>
      </c>
      <c r="O942" s="7" t="b">
        <f t="shared" si="180"/>
        <v>1</v>
      </c>
      <c r="P942" s="7" t="b">
        <f t="shared" si="181"/>
        <v>0</v>
      </c>
      <c r="Q942" s="7" t="b">
        <f t="shared" si="182"/>
        <v>0</v>
      </c>
      <c r="S942" s="7" t="b">
        <f t="shared" si="183"/>
        <v>1</v>
      </c>
      <c r="T942" s="7" t="b">
        <f t="shared" si="184"/>
        <v>0</v>
      </c>
      <c r="U942" s="7" t="b">
        <f t="shared" si="185"/>
        <v>0</v>
      </c>
      <c r="W942" s="7">
        <f t="shared" si="176"/>
        <v>941</v>
      </c>
      <c r="X942" s="7">
        <f>'v-t_chart'!C942</f>
        <v>72.099999999999994</v>
      </c>
      <c r="Y942" s="7">
        <f t="shared" si="177"/>
        <v>105</v>
      </c>
      <c r="Z942" s="7">
        <f t="shared" si="178"/>
        <v>110</v>
      </c>
      <c r="AA942" s="7">
        <f t="shared" si="179"/>
        <v>90</v>
      </c>
      <c r="AB942" s="7">
        <f ca="1">calc_gear1!AS945*5+50</f>
        <v>55</v>
      </c>
      <c r="AC942" s="7">
        <f ca="1">IF(AND(calc_gear1!AT945=-1,calc_gear1!Z945=1),calc_gear1!AS945*5+50.5,IF(AND(calc_gear1!Y945=0,AB941-AC941=-0.5),calc_gear1!AS945*5+50.5,calc_gear1!O945*5+50.5))</f>
        <v>50.5</v>
      </c>
    </row>
    <row r="943" spans="1:29">
      <c r="A943" s="7">
        <v>942</v>
      </c>
      <c r="B943" s="7">
        <v>342</v>
      </c>
      <c r="F943" s="7">
        <v>342</v>
      </c>
      <c r="G943" s="92" t="b">
        <v>1</v>
      </c>
      <c r="H943" s="69" t="b">
        <v>0</v>
      </c>
      <c r="I943" s="93" t="b">
        <v>0</v>
      </c>
      <c r="K943" s="92" t="b">
        <v>1</v>
      </c>
      <c r="L943" s="69" t="b">
        <v>0</v>
      </c>
      <c r="M943" s="93" t="b">
        <v>0</v>
      </c>
      <c r="N943" s="7">
        <v>342</v>
      </c>
      <c r="O943" s="7" t="b">
        <f t="shared" si="180"/>
        <v>1</v>
      </c>
      <c r="P943" s="7" t="b">
        <f t="shared" si="181"/>
        <v>0</v>
      </c>
      <c r="Q943" s="7" t="b">
        <f t="shared" si="182"/>
        <v>0</v>
      </c>
      <c r="S943" s="7" t="b">
        <f t="shared" si="183"/>
        <v>1</v>
      </c>
      <c r="T943" s="7" t="b">
        <f t="shared" si="184"/>
        <v>0</v>
      </c>
      <c r="U943" s="7" t="b">
        <f t="shared" si="185"/>
        <v>0</v>
      </c>
      <c r="W943" s="7">
        <f t="shared" si="176"/>
        <v>942</v>
      </c>
      <c r="X943" s="7">
        <f>'v-t_chart'!C943</f>
        <v>72.900000000000006</v>
      </c>
      <c r="Y943" s="7">
        <f t="shared" si="177"/>
        <v>105</v>
      </c>
      <c r="Z943" s="7">
        <f t="shared" si="178"/>
        <v>110</v>
      </c>
      <c r="AA943" s="7">
        <f t="shared" si="179"/>
        <v>90</v>
      </c>
      <c r="AB943" s="7">
        <f ca="1">calc_gear1!AS946*5+50</f>
        <v>55</v>
      </c>
      <c r="AC943" s="7">
        <f ca="1">IF(AND(calc_gear1!AT946=-1,calc_gear1!Z946=1),calc_gear1!AS946*5+50.5,IF(AND(calc_gear1!Y946=0,AB942-AC942=-0.5),calc_gear1!AS946*5+50.5,calc_gear1!O946*5+50.5))</f>
        <v>50.5</v>
      </c>
    </row>
    <row r="944" spans="1:29">
      <c r="A944" s="7">
        <v>943</v>
      </c>
      <c r="B944" s="7">
        <v>343</v>
      </c>
      <c r="F944" s="7">
        <v>343</v>
      </c>
      <c r="G944" s="92" t="b">
        <v>1</v>
      </c>
      <c r="H944" s="69" t="b">
        <v>0</v>
      </c>
      <c r="I944" s="93" t="b">
        <v>0</v>
      </c>
      <c r="K944" s="92" t="b">
        <v>1</v>
      </c>
      <c r="L944" s="69" t="b">
        <v>0</v>
      </c>
      <c r="M944" s="93" t="b">
        <v>0</v>
      </c>
      <c r="N944" s="7">
        <v>343</v>
      </c>
      <c r="O944" s="7" t="b">
        <f t="shared" si="180"/>
        <v>1</v>
      </c>
      <c r="P944" s="7" t="b">
        <f t="shared" si="181"/>
        <v>0</v>
      </c>
      <c r="Q944" s="7" t="b">
        <f t="shared" si="182"/>
        <v>0</v>
      </c>
      <c r="S944" s="7" t="b">
        <f t="shared" si="183"/>
        <v>1</v>
      </c>
      <c r="T944" s="7" t="b">
        <f t="shared" si="184"/>
        <v>0</v>
      </c>
      <c r="U944" s="7" t="b">
        <f t="shared" si="185"/>
        <v>0</v>
      </c>
      <c r="W944" s="7">
        <f t="shared" si="176"/>
        <v>943</v>
      </c>
      <c r="X944" s="7">
        <f>'v-t_chart'!C944</f>
        <v>73.7</v>
      </c>
      <c r="Y944" s="7">
        <f t="shared" si="177"/>
        <v>105</v>
      </c>
      <c r="Z944" s="7">
        <f t="shared" si="178"/>
        <v>110</v>
      </c>
      <c r="AA944" s="7">
        <f t="shared" si="179"/>
        <v>90</v>
      </c>
      <c r="AB944" s="7">
        <f ca="1">calc_gear1!AS947*5+50</f>
        <v>55</v>
      </c>
      <c r="AC944" s="7">
        <f ca="1">IF(AND(calc_gear1!AT947=-1,calc_gear1!Z947=1),calc_gear1!AS947*5+50.5,IF(AND(calc_gear1!Y947=0,AB943-AC943=-0.5),calc_gear1!AS947*5+50.5,calc_gear1!O947*5+50.5))</f>
        <v>50.5</v>
      </c>
    </row>
    <row r="945" spans="1:29">
      <c r="A945" s="7">
        <v>944</v>
      </c>
      <c r="B945" s="7">
        <v>344</v>
      </c>
      <c r="F945" s="7">
        <v>344</v>
      </c>
      <c r="G945" s="92" t="b">
        <v>1</v>
      </c>
      <c r="H945" s="69" t="b">
        <v>0</v>
      </c>
      <c r="I945" s="93" t="b">
        <v>0</v>
      </c>
      <c r="K945" s="92" t="b">
        <v>1</v>
      </c>
      <c r="L945" s="69" t="b">
        <v>0</v>
      </c>
      <c r="M945" s="93" t="b">
        <v>0</v>
      </c>
      <c r="N945" s="7">
        <v>344</v>
      </c>
      <c r="O945" s="7" t="b">
        <f t="shared" si="180"/>
        <v>1</v>
      </c>
      <c r="P945" s="7" t="b">
        <f t="shared" si="181"/>
        <v>0</v>
      </c>
      <c r="Q945" s="7" t="b">
        <f t="shared" si="182"/>
        <v>0</v>
      </c>
      <c r="S945" s="7" t="b">
        <f t="shared" si="183"/>
        <v>1</v>
      </c>
      <c r="T945" s="7" t="b">
        <f t="shared" si="184"/>
        <v>0</v>
      </c>
      <c r="U945" s="7" t="b">
        <f t="shared" si="185"/>
        <v>0</v>
      </c>
      <c r="W945" s="7">
        <f t="shared" si="176"/>
        <v>944</v>
      </c>
      <c r="X945" s="7">
        <f>'v-t_chart'!C945</f>
        <v>74.400000000000006</v>
      </c>
      <c r="Y945" s="7">
        <f t="shared" si="177"/>
        <v>105</v>
      </c>
      <c r="Z945" s="7">
        <f t="shared" si="178"/>
        <v>110</v>
      </c>
      <c r="AA945" s="7">
        <f t="shared" si="179"/>
        <v>90</v>
      </c>
      <c r="AB945" s="7">
        <f ca="1">calc_gear1!AS948*5+50</f>
        <v>55</v>
      </c>
      <c r="AC945" s="7">
        <f ca="1">IF(AND(calc_gear1!AT948=-1,calc_gear1!Z948=1),calc_gear1!AS948*5+50.5,IF(AND(calc_gear1!Y948=0,AB944-AC944=-0.5),calc_gear1!AS948*5+50.5,calc_gear1!O948*5+50.5))</f>
        <v>50.5</v>
      </c>
    </row>
    <row r="946" spans="1:29">
      <c r="A946" s="7">
        <v>945</v>
      </c>
      <c r="B946" s="7">
        <v>345</v>
      </c>
      <c r="F946" s="7">
        <v>345</v>
      </c>
      <c r="G946" s="92" t="b">
        <v>1</v>
      </c>
      <c r="H946" s="69" t="b">
        <v>0</v>
      </c>
      <c r="I946" s="93" t="b">
        <v>0</v>
      </c>
      <c r="K946" s="92" t="b">
        <v>1</v>
      </c>
      <c r="L946" s="69" t="b">
        <v>0</v>
      </c>
      <c r="M946" s="93" t="b">
        <v>0</v>
      </c>
      <c r="N946" s="7">
        <v>345</v>
      </c>
      <c r="O946" s="7" t="b">
        <f t="shared" si="180"/>
        <v>1</v>
      </c>
      <c r="P946" s="7" t="b">
        <f t="shared" si="181"/>
        <v>0</v>
      </c>
      <c r="Q946" s="7" t="b">
        <f t="shared" si="182"/>
        <v>0</v>
      </c>
      <c r="S946" s="7" t="b">
        <f t="shared" si="183"/>
        <v>1</v>
      </c>
      <c r="T946" s="7" t="b">
        <f t="shared" si="184"/>
        <v>0</v>
      </c>
      <c r="U946" s="7" t="b">
        <f t="shared" si="185"/>
        <v>0</v>
      </c>
      <c r="W946" s="7">
        <f t="shared" si="176"/>
        <v>945</v>
      </c>
      <c r="X946" s="7">
        <f>'v-t_chart'!C946</f>
        <v>75.099999999999994</v>
      </c>
      <c r="Y946" s="7">
        <f t="shared" si="177"/>
        <v>105</v>
      </c>
      <c r="Z946" s="7">
        <f t="shared" si="178"/>
        <v>110</v>
      </c>
      <c r="AA946" s="7">
        <f t="shared" si="179"/>
        <v>90</v>
      </c>
      <c r="AB946" s="7">
        <f ca="1">calc_gear1!AS949*5+50</f>
        <v>55</v>
      </c>
      <c r="AC946" s="7">
        <f ca="1">IF(AND(calc_gear1!AT949=-1,calc_gear1!Z949=1),calc_gear1!AS949*5+50.5,IF(AND(calc_gear1!Y949=0,AB945-AC945=-0.5),calc_gear1!AS949*5+50.5,calc_gear1!O949*5+50.5))</f>
        <v>50.5</v>
      </c>
    </row>
    <row r="947" spans="1:29">
      <c r="A947" s="7">
        <v>946</v>
      </c>
      <c r="B947" s="7">
        <v>346</v>
      </c>
      <c r="F947" s="7">
        <v>346</v>
      </c>
      <c r="G947" s="92" t="b">
        <v>1</v>
      </c>
      <c r="H947" s="69" t="b">
        <v>0</v>
      </c>
      <c r="I947" s="93" t="b">
        <v>0</v>
      </c>
      <c r="K947" s="92" t="b">
        <v>1</v>
      </c>
      <c r="L947" s="69" t="b">
        <v>0</v>
      </c>
      <c r="M947" s="93" t="b">
        <v>0</v>
      </c>
      <c r="N947" s="7">
        <v>346</v>
      </c>
      <c r="O947" s="7" t="b">
        <f t="shared" si="180"/>
        <v>1</v>
      </c>
      <c r="P947" s="7" t="b">
        <f t="shared" si="181"/>
        <v>0</v>
      </c>
      <c r="Q947" s="7" t="b">
        <f t="shared" si="182"/>
        <v>0</v>
      </c>
      <c r="S947" s="7" t="b">
        <f t="shared" si="183"/>
        <v>1</v>
      </c>
      <c r="T947" s="7" t="b">
        <f t="shared" si="184"/>
        <v>0</v>
      </c>
      <c r="U947" s="7" t="b">
        <f t="shared" si="185"/>
        <v>0</v>
      </c>
      <c r="W947" s="7">
        <f t="shared" si="176"/>
        <v>946</v>
      </c>
      <c r="X947" s="7">
        <f>'v-t_chart'!C947</f>
        <v>75.8</v>
      </c>
      <c r="Y947" s="7">
        <f t="shared" si="177"/>
        <v>105</v>
      </c>
      <c r="Z947" s="7">
        <f t="shared" si="178"/>
        <v>110</v>
      </c>
      <c r="AA947" s="7">
        <f t="shared" si="179"/>
        <v>90</v>
      </c>
      <c r="AB947" s="7">
        <f ca="1">calc_gear1!AS950*5+50</f>
        <v>55</v>
      </c>
      <c r="AC947" s="7">
        <f ca="1">IF(AND(calc_gear1!AT950=-1,calc_gear1!Z950=1),calc_gear1!AS950*5+50.5,IF(AND(calc_gear1!Y950=0,AB946-AC946=-0.5),calc_gear1!AS950*5+50.5,calc_gear1!O950*5+50.5))</f>
        <v>50.5</v>
      </c>
    </row>
    <row r="948" spans="1:29">
      <c r="A948" s="7">
        <v>947</v>
      </c>
      <c r="B948" s="7">
        <v>347</v>
      </c>
      <c r="F948" s="7">
        <v>347</v>
      </c>
      <c r="G948" s="92" t="b">
        <v>1</v>
      </c>
      <c r="H948" s="69" t="b">
        <v>0</v>
      </c>
      <c r="I948" s="93" t="b">
        <v>0</v>
      </c>
      <c r="K948" s="92" t="b">
        <v>1</v>
      </c>
      <c r="L948" s="69" t="b">
        <v>0</v>
      </c>
      <c r="M948" s="93" t="b">
        <v>0</v>
      </c>
      <c r="N948" s="7">
        <v>347</v>
      </c>
      <c r="O948" s="7" t="b">
        <f t="shared" si="180"/>
        <v>1</v>
      </c>
      <c r="P948" s="7" t="b">
        <f t="shared" si="181"/>
        <v>0</v>
      </c>
      <c r="Q948" s="7" t="b">
        <f t="shared" si="182"/>
        <v>0</v>
      </c>
      <c r="S948" s="7" t="b">
        <f t="shared" si="183"/>
        <v>1</v>
      </c>
      <c r="T948" s="7" t="b">
        <f t="shared" si="184"/>
        <v>0</v>
      </c>
      <c r="U948" s="7" t="b">
        <f t="shared" si="185"/>
        <v>0</v>
      </c>
      <c r="W948" s="7">
        <f t="shared" si="176"/>
        <v>947</v>
      </c>
      <c r="X948" s="7">
        <f>'v-t_chart'!C948</f>
        <v>76.5</v>
      </c>
      <c r="Y948" s="7">
        <f t="shared" si="177"/>
        <v>105</v>
      </c>
      <c r="Z948" s="7">
        <f t="shared" si="178"/>
        <v>110</v>
      </c>
      <c r="AA948" s="7">
        <f t="shared" si="179"/>
        <v>90</v>
      </c>
      <c r="AB948" s="7">
        <f ca="1">calc_gear1!AS951*5+50</f>
        <v>55</v>
      </c>
      <c r="AC948" s="7">
        <f ca="1">IF(AND(calc_gear1!AT951=-1,calc_gear1!Z951=1),calc_gear1!AS951*5+50.5,IF(AND(calc_gear1!Y951=0,AB947-AC947=-0.5),calc_gear1!AS951*5+50.5,calc_gear1!O951*5+50.5))</f>
        <v>50.5</v>
      </c>
    </row>
    <row r="949" spans="1:29">
      <c r="A949" s="7">
        <v>948</v>
      </c>
      <c r="B949" s="7">
        <v>348</v>
      </c>
      <c r="F949" s="7">
        <v>348</v>
      </c>
      <c r="G949" s="92" t="b">
        <v>1</v>
      </c>
      <c r="H949" s="69" t="b">
        <v>0</v>
      </c>
      <c r="I949" s="93" t="b">
        <v>0</v>
      </c>
      <c r="K949" s="92" t="b">
        <v>1</v>
      </c>
      <c r="L949" s="69" t="b">
        <v>0</v>
      </c>
      <c r="M949" s="93" t="b">
        <v>0</v>
      </c>
      <c r="N949" s="7">
        <v>348</v>
      </c>
      <c r="O949" s="7" t="b">
        <f t="shared" si="180"/>
        <v>1</v>
      </c>
      <c r="P949" s="7" t="b">
        <f t="shared" si="181"/>
        <v>0</v>
      </c>
      <c r="Q949" s="7" t="b">
        <f t="shared" si="182"/>
        <v>0</v>
      </c>
      <c r="S949" s="7" t="b">
        <f t="shared" si="183"/>
        <v>1</v>
      </c>
      <c r="T949" s="7" t="b">
        <f t="shared" si="184"/>
        <v>0</v>
      </c>
      <c r="U949" s="7" t="b">
        <f t="shared" si="185"/>
        <v>0</v>
      </c>
      <c r="W949" s="7">
        <f t="shared" si="176"/>
        <v>948</v>
      </c>
      <c r="X949" s="7">
        <f>'v-t_chart'!C949</f>
        <v>77.2</v>
      </c>
      <c r="Y949" s="7">
        <f t="shared" si="177"/>
        <v>105</v>
      </c>
      <c r="Z949" s="7">
        <f t="shared" si="178"/>
        <v>110</v>
      </c>
      <c r="AA949" s="7">
        <f t="shared" si="179"/>
        <v>90</v>
      </c>
      <c r="AB949" s="7">
        <f ca="1">calc_gear1!AS952*5+50</f>
        <v>55</v>
      </c>
      <c r="AC949" s="7">
        <f ca="1">IF(AND(calc_gear1!AT952=-1,calc_gear1!Z952=1),calc_gear1!AS952*5+50.5,IF(AND(calc_gear1!Y952=0,AB948-AC948=-0.5),calc_gear1!AS952*5+50.5,calc_gear1!O952*5+50.5))</f>
        <v>50.5</v>
      </c>
    </row>
    <row r="950" spans="1:29">
      <c r="A950" s="7">
        <v>949</v>
      </c>
      <c r="B950" s="7">
        <v>349</v>
      </c>
      <c r="F950" s="7">
        <v>349</v>
      </c>
      <c r="G950" s="92" t="b">
        <v>1</v>
      </c>
      <c r="H950" s="69" t="b">
        <v>0</v>
      </c>
      <c r="I950" s="93" t="b">
        <v>0</v>
      </c>
      <c r="K950" s="92" t="b">
        <v>1</v>
      </c>
      <c r="L950" s="69" t="b">
        <v>0</v>
      </c>
      <c r="M950" s="93" t="b">
        <v>0</v>
      </c>
      <c r="N950" s="7">
        <v>349</v>
      </c>
      <c r="O950" s="7" t="b">
        <f t="shared" si="180"/>
        <v>1</v>
      </c>
      <c r="P950" s="7" t="b">
        <f t="shared" si="181"/>
        <v>0</v>
      </c>
      <c r="Q950" s="7" t="b">
        <f t="shared" si="182"/>
        <v>0</v>
      </c>
      <c r="S950" s="7" t="b">
        <f t="shared" si="183"/>
        <v>1</v>
      </c>
      <c r="T950" s="7" t="b">
        <f t="shared" si="184"/>
        <v>0</v>
      </c>
      <c r="U950" s="7" t="b">
        <f t="shared" si="185"/>
        <v>0</v>
      </c>
      <c r="W950" s="7">
        <f t="shared" si="176"/>
        <v>949</v>
      </c>
      <c r="X950" s="7">
        <f>'v-t_chart'!C950</f>
        <v>77.8</v>
      </c>
      <c r="Y950" s="7">
        <f t="shared" si="177"/>
        <v>105</v>
      </c>
      <c r="Z950" s="7">
        <f t="shared" si="178"/>
        <v>110</v>
      </c>
      <c r="AA950" s="7">
        <f t="shared" si="179"/>
        <v>90</v>
      </c>
      <c r="AB950" s="7">
        <f ca="1">calc_gear1!AS953*5+50</f>
        <v>55</v>
      </c>
      <c r="AC950" s="7">
        <f ca="1">IF(AND(calc_gear1!AT953=-1,calc_gear1!Z953=1),calc_gear1!AS953*5+50.5,IF(AND(calc_gear1!Y953=0,AB949-AC949=-0.5),calc_gear1!AS953*5+50.5,calc_gear1!O953*5+50.5))</f>
        <v>50.5</v>
      </c>
    </row>
    <row r="951" spans="1:29">
      <c r="A951" s="7">
        <v>950</v>
      </c>
      <c r="B951" s="7">
        <v>350</v>
      </c>
      <c r="F951" s="7">
        <v>350</v>
      </c>
      <c r="G951" s="92" t="b">
        <v>1</v>
      </c>
      <c r="H951" s="69" t="b">
        <v>0</v>
      </c>
      <c r="I951" s="93" t="b">
        <v>0</v>
      </c>
      <c r="K951" s="92" t="b">
        <v>1</v>
      </c>
      <c r="L951" s="69" t="b">
        <v>0</v>
      </c>
      <c r="M951" s="93" t="b">
        <v>0</v>
      </c>
      <c r="N951" s="7">
        <v>350</v>
      </c>
      <c r="O951" s="7" t="b">
        <f t="shared" si="180"/>
        <v>1</v>
      </c>
      <c r="P951" s="7" t="b">
        <f t="shared" si="181"/>
        <v>0</v>
      </c>
      <c r="Q951" s="7" t="b">
        <f t="shared" si="182"/>
        <v>0</v>
      </c>
      <c r="S951" s="7" t="b">
        <f t="shared" si="183"/>
        <v>1</v>
      </c>
      <c r="T951" s="7" t="b">
        <f t="shared" si="184"/>
        <v>0</v>
      </c>
      <c r="U951" s="7" t="b">
        <f t="shared" si="185"/>
        <v>0</v>
      </c>
      <c r="W951" s="7">
        <f t="shared" si="176"/>
        <v>950</v>
      </c>
      <c r="X951" s="7">
        <f>'v-t_chart'!C951</f>
        <v>78.5</v>
      </c>
      <c r="Y951" s="7">
        <f t="shared" si="177"/>
        <v>105</v>
      </c>
      <c r="Z951" s="7">
        <f t="shared" si="178"/>
        <v>110</v>
      </c>
      <c r="AA951" s="7">
        <f t="shared" si="179"/>
        <v>90</v>
      </c>
      <c r="AB951" s="7">
        <f ca="1">calc_gear1!AS954*5+50</f>
        <v>55</v>
      </c>
      <c r="AC951" s="7">
        <f ca="1">IF(AND(calc_gear1!AT954=-1,calc_gear1!Z954=1),calc_gear1!AS954*5+50.5,IF(AND(calc_gear1!Y954=0,AB950-AC950=-0.5),calc_gear1!AS954*5+50.5,calc_gear1!O954*5+50.5))</f>
        <v>50.5</v>
      </c>
    </row>
    <row r="952" spans="1:29">
      <c r="A952" s="7">
        <v>951</v>
      </c>
      <c r="B952" s="7">
        <v>351</v>
      </c>
      <c r="F952" s="7">
        <v>351</v>
      </c>
      <c r="G952" s="92" t="b">
        <v>1</v>
      </c>
      <c r="H952" s="69" t="b">
        <v>0</v>
      </c>
      <c r="I952" s="93" t="b">
        <v>0</v>
      </c>
      <c r="K952" s="92" t="b">
        <v>1</v>
      </c>
      <c r="L952" s="69" t="b">
        <v>0</v>
      </c>
      <c r="M952" s="93" t="b">
        <v>0</v>
      </c>
      <c r="N952" s="7">
        <v>351</v>
      </c>
      <c r="O952" s="7" t="b">
        <f t="shared" si="180"/>
        <v>1</v>
      </c>
      <c r="P952" s="7" t="b">
        <f t="shared" si="181"/>
        <v>0</v>
      </c>
      <c r="Q952" s="7" t="b">
        <f t="shared" si="182"/>
        <v>0</v>
      </c>
      <c r="S952" s="7" t="b">
        <f t="shared" si="183"/>
        <v>1</v>
      </c>
      <c r="T952" s="7" t="b">
        <f t="shared" si="184"/>
        <v>0</v>
      </c>
      <c r="U952" s="7" t="b">
        <f t="shared" si="185"/>
        <v>0</v>
      </c>
      <c r="W952" s="7">
        <f t="shared" si="176"/>
        <v>951</v>
      </c>
      <c r="X952" s="7">
        <f>'v-t_chart'!C952</f>
        <v>79.2</v>
      </c>
      <c r="Y952" s="7">
        <f t="shared" si="177"/>
        <v>105</v>
      </c>
      <c r="Z952" s="7">
        <f t="shared" si="178"/>
        <v>110</v>
      </c>
      <c r="AA952" s="7">
        <f t="shared" si="179"/>
        <v>90</v>
      </c>
      <c r="AB952" s="7">
        <f ca="1">calc_gear1!AS955*5+50</f>
        <v>55</v>
      </c>
      <c r="AC952" s="7">
        <f ca="1">IF(AND(calc_gear1!AT955=-1,calc_gear1!Z955=1),calc_gear1!AS955*5+50.5,IF(AND(calc_gear1!Y955=0,AB951-AC951=-0.5),calc_gear1!AS955*5+50.5,calc_gear1!O955*5+50.5))</f>
        <v>50.5</v>
      </c>
    </row>
    <row r="953" spans="1:29">
      <c r="A953" s="7">
        <v>952</v>
      </c>
      <c r="B953" s="7">
        <v>352</v>
      </c>
      <c r="F953" s="7">
        <v>352</v>
      </c>
      <c r="G953" s="92" t="b">
        <v>1</v>
      </c>
      <c r="H953" s="69" t="b">
        <v>0</v>
      </c>
      <c r="I953" s="93" t="b">
        <v>0</v>
      </c>
      <c r="K953" s="92" t="b">
        <v>1</v>
      </c>
      <c r="L953" s="69" t="b">
        <v>0</v>
      </c>
      <c r="M953" s="93" t="b">
        <v>0</v>
      </c>
      <c r="N953" s="7">
        <v>352</v>
      </c>
      <c r="O953" s="7" t="b">
        <f t="shared" si="180"/>
        <v>1</v>
      </c>
      <c r="P953" s="7" t="b">
        <f t="shared" si="181"/>
        <v>0</v>
      </c>
      <c r="Q953" s="7" t="b">
        <f t="shared" si="182"/>
        <v>0</v>
      </c>
      <c r="S953" s="7" t="b">
        <f t="shared" si="183"/>
        <v>1</v>
      </c>
      <c r="T953" s="7" t="b">
        <f t="shared" si="184"/>
        <v>0</v>
      </c>
      <c r="U953" s="7" t="b">
        <f t="shared" si="185"/>
        <v>0</v>
      </c>
      <c r="W953" s="7">
        <f t="shared" si="176"/>
        <v>952</v>
      </c>
      <c r="X953" s="7">
        <f>'v-t_chart'!C953</f>
        <v>80</v>
      </c>
      <c r="Y953" s="7">
        <f t="shared" si="177"/>
        <v>105</v>
      </c>
      <c r="Z953" s="7">
        <f t="shared" si="178"/>
        <v>110</v>
      </c>
      <c r="AA953" s="7">
        <f t="shared" si="179"/>
        <v>90</v>
      </c>
      <c r="AB953" s="7">
        <f ca="1">calc_gear1!AS956*5+50</f>
        <v>55</v>
      </c>
      <c r="AC953" s="7">
        <f ca="1">IF(AND(calc_gear1!AT956=-1,calc_gear1!Z956=1),calc_gear1!AS956*5+50.5,IF(AND(calc_gear1!Y956=0,AB952-AC952=-0.5),calc_gear1!AS956*5+50.5,calc_gear1!O956*5+50.5))</f>
        <v>50.5</v>
      </c>
    </row>
    <row r="954" spans="1:29">
      <c r="A954" s="7">
        <v>953</v>
      </c>
      <c r="B954" s="7">
        <v>353</v>
      </c>
      <c r="F954" s="7">
        <v>353</v>
      </c>
      <c r="G954" s="92" t="b">
        <v>0</v>
      </c>
      <c r="H954" s="69" t="b">
        <v>1</v>
      </c>
      <c r="I954" s="93" t="b">
        <v>0</v>
      </c>
      <c r="K954" s="92" t="b">
        <v>1</v>
      </c>
      <c r="L954" s="69" t="b">
        <v>0</v>
      </c>
      <c r="M954" s="93" t="b">
        <v>0</v>
      </c>
      <c r="N954" s="7">
        <v>353</v>
      </c>
      <c r="O954" s="7" t="b">
        <f t="shared" si="180"/>
        <v>1</v>
      </c>
      <c r="P954" s="7" t="b">
        <f t="shared" si="181"/>
        <v>0</v>
      </c>
      <c r="Q954" s="7" t="b">
        <f t="shared" si="182"/>
        <v>0</v>
      </c>
      <c r="S954" s="7" t="b">
        <f t="shared" si="183"/>
        <v>1</v>
      </c>
      <c r="T954" s="7" t="b">
        <f t="shared" si="184"/>
        <v>0</v>
      </c>
      <c r="U954" s="7" t="b">
        <f t="shared" si="185"/>
        <v>0</v>
      </c>
      <c r="W954" s="7">
        <f t="shared" si="176"/>
        <v>953</v>
      </c>
      <c r="X954" s="7">
        <f>'v-t_chart'!C954</f>
        <v>81</v>
      </c>
      <c r="Y954" s="7">
        <f t="shared" si="177"/>
        <v>105</v>
      </c>
      <c r="Z954" s="7">
        <f t="shared" si="178"/>
        <v>110</v>
      </c>
      <c r="AA954" s="7">
        <f t="shared" si="179"/>
        <v>90</v>
      </c>
      <c r="AB954" s="7">
        <f ca="1">calc_gear1!AS957*5+50</f>
        <v>55</v>
      </c>
      <c r="AC954" s="7">
        <f ca="1">IF(AND(calc_gear1!AT957=-1,calc_gear1!Z957=1),calc_gear1!AS957*5+50.5,IF(AND(calc_gear1!Y957=0,AB953-AC953=-0.5),calc_gear1!AS957*5+50.5,calc_gear1!O957*5+50.5))</f>
        <v>50.5</v>
      </c>
    </row>
    <row r="955" spans="1:29">
      <c r="A955" s="7">
        <v>954</v>
      </c>
      <c r="B955" s="7">
        <v>354</v>
      </c>
      <c r="F955" s="7">
        <v>354</v>
      </c>
      <c r="G955" s="92" t="b">
        <v>0</v>
      </c>
      <c r="H955" s="69" t="b">
        <v>1</v>
      </c>
      <c r="I955" s="93" t="b">
        <v>0</v>
      </c>
      <c r="K955" s="92" t="b">
        <v>1</v>
      </c>
      <c r="L955" s="69" t="b">
        <v>0</v>
      </c>
      <c r="M955" s="93" t="b">
        <v>0</v>
      </c>
      <c r="N955" s="7">
        <v>354</v>
      </c>
      <c r="O955" s="7" t="b">
        <f t="shared" si="180"/>
        <v>1</v>
      </c>
      <c r="P955" s="7" t="b">
        <f t="shared" si="181"/>
        <v>0</v>
      </c>
      <c r="Q955" s="7" t="b">
        <f t="shared" si="182"/>
        <v>0</v>
      </c>
      <c r="S955" s="7" t="b">
        <f t="shared" si="183"/>
        <v>1</v>
      </c>
      <c r="T955" s="7" t="b">
        <f t="shared" si="184"/>
        <v>0</v>
      </c>
      <c r="U955" s="7" t="b">
        <f t="shared" si="185"/>
        <v>0</v>
      </c>
      <c r="W955" s="7">
        <f t="shared" si="176"/>
        <v>954</v>
      </c>
      <c r="X955" s="7">
        <f>'v-t_chart'!C955</f>
        <v>82</v>
      </c>
      <c r="Y955" s="7">
        <f t="shared" si="177"/>
        <v>105</v>
      </c>
      <c r="Z955" s="7">
        <f t="shared" si="178"/>
        <v>110</v>
      </c>
      <c r="AA955" s="7">
        <f t="shared" si="179"/>
        <v>90</v>
      </c>
      <c r="AB955" s="7">
        <f ca="1">calc_gear1!AS958*5+50</f>
        <v>55</v>
      </c>
      <c r="AC955" s="7">
        <f ca="1">IF(AND(calc_gear1!AT958=-1,calc_gear1!Z958=1),calc_gear1!AS958*5+50.5,IF(AND(calc_gear1!Y958=0,AB954-AC954=-0.5),calc_gear1!AS958*5+50.5,calc_gear1!O958*5+50.5))</f>
        <v>50.5</v>
      </c>
    </row>
    <row r="956" spans="1:29">
      <c r="A956" s="7">
        <v>955</v>
      </c>
      <c r="B956" s="7">
        <v>355</v>
      </c>
      <c r="F956" s="7">
        <v>355</v>
      </c>
      <c r="G956" s="92" t="b">
        <v>0</v>
      </c>
      <c r="H956" s="69" t="b">
        <v>1</v>
      </c>
      <c r="I956" s="93" t="b">
        <v>0</v>
      </c>
      <c r="K956" s="92" t="b">
        <v>1</v>
      </c>
      <c r="L956" s="69" t="b">
        <v>0</v>
      </c>
      <c r="M956" s="93" t="b">
        <v>0</v>
      </c>
      <c r="N956" s="7">
        <v>355</v>
      </c>
      <c r="O956" s="7" t="b">
        <f t="shared" si="180"/>
        <v>1</v>
      </c>
      <c r="P956" s="7" t="b">
        <f t="shared" si="181"/>
        <v>0</v>
      </c>
      <c r="Q956" s="7" t="b">
        <f t="shared" si="182"/>
        <v>0</v>
      </c>
      <c r="S956" s="7" t="b">
        <f t="shared" si="183"/>
        <v>1</v>
      </c>
      <c r="T956" s="7" t="b">
        <f t="shared" si="184"/>
        <v>0</v>
      </c>
      <c r="U956" s="7" t="b">
        <f t="shared" si="185"/>
        <v>0</v>
      </c>
      <c r="W956" s="7">
        <f t="shared" si="176"/>
        <v>955</v>
      </c>
      <c r="X956" s="7">
        <f>'v-t_chart'!C956</f>
        <v>83</v>
      </c>
      <c r="Y956" s="7">
        <f t="shared" si="177"/>
        <v>105</v>
      </c>
      <c r="Z956" s="7">
        <f t="shared" si="178"/>
        <v>110</v>
      </c>
      <c r="AA956" s="7">
        <f t="shared" si="179"/>
        <v>90</v>
      </c>
      <c r="AB956" s="7">
        <f ca="1">calc_gear1!AS959*5+50</f>
        <v>55</v>
      </c>
      <c r="AC956" s="7">
        <f ca="1">IF(AND(calc_gear1!AT959=-1,calc_gear1!Z959=1),calc_gear1!AS959*5+50.5,IF(AND(calc_gear1!Y959=0,AB955-AC955=-0.5),calc_gear1!AS959*5+50.5,calc_gear1!O959*5+50.5))</f>
        <v>50.5</v>
      </c>
    </row>
    <row r="957" spans="1:29">
      <c r="A957" s="7">
        <v>956</v>
      </c>
      <c r="B957" s="7">
        <v>356</v>
      </c>
      <c r="F957" s="7">
        <v>356</v>
      </c>
      <c r="G957" s="92" t="b">
        <v>0</v>
      </c>
      <c r="H957" s="69" t="b">
        <v>1</v>
      </c>
      <c r="I957" s="93" t="b">
        <v>0</v>
      </c>
      <c r="K957" s="92" t="b">
        <v>1</v>
      </c>
      <c r="L957" s="69" t="b">
        <v>0</v>
      </c>
      <c r="M957" s="93" t="b">
        <v>0</v>
      </c>
      <c r="N957" s="7">
        <v>356</v>
      </c>
      <c r="O957" s="7" t="b">
        <f t="shared" si="180"/>
        <v>1</v>
      </c>
      <c r="P957" s="7" t="b">
        <f t="shared" si="181"/>
        <v>0</v>
      </c>
      <c r="Q957" s="7" t="b">
        <f t="shared" si="182"/>
        <v>0</v>
      </c>
      <c r="S957" s="7" t="b">
        <f t="shared" si="183"/>
        <v>1</v>
      </c>
      <c r="T957" s="7" t="b">
        <f t="shared" si="184"/>
        <v>0</v>
      </c>
      <c r="U957" s="7" t="b">
        <f t="shared" si="185"/>
        <v>0</v>
      </c>
      <c r="W957" s="7">
        <f t="shared" si="176"/>
        <v>956</v>
      </c>
      <c r="X957" s="7">
        <f>'v-t_chart'!C957</f>
        <v>83.7</v>
      </c>
      <c r="Y957" s="7">
        <f t="shared" si="177"/>
        <v>105</v>
      </c>
      <c r="Z957" s="7">
        <f t="shared" si="178"/>
        <v>110</v>
      </c>
      <c r="AA957" s="7">
        <f t="shared" si="179"/>
        <v>90</v>
      </c>
      <c r="AB957" s="7">
        <f ca="1">calc_gear1!AS960*5+50</f>
        <v>55</v>
      </c>
      <c r="AC957" s="7">
        <f ca="1">IF(AND(calc_gear1!AT960=-1,calc_gear1!Z960=1),calc_gear1!AS960*5+50.5,IF(AND(calc_gear1!Y960=0,AB956-AC956=-0.5),calc_gear1!AS960*5+50.5,calc_gear1!O960*5+50.5))</f>
        <v>50.5</v>
      </c>
    </row>
    <row r="958" spans="1:29">
      <c r="A958" s="7">
        <v>957</v>
      </c>
      <c r="B958" s="7">
        <v>357</v>
      </c>
      <c r="F958" s="7">
        <v>357</v>
      </c>
      <c r="G958" s="92" t="b">
        <v>0</v>
      </c>
      <c r="H958" s="69" t="b">
        <v>1</v>
      </c>
      <c r="I958" s="93" t="b">
        <v>0</v>
      </c>
      <c r="K958" s="92" t="b">
        <v>0</v>
      </c>
      <c r="L958" s="69" t="b">
        <v>1</v>
      </c>
      <c r="M958" s="93" t="b">
        <v>0</v>
      </c>
      <c r="N958" s="7">
        <v>357</v>
      </c>
      <c r="O958" s="7" t="b">
        <f t="shared" si="180"/>
        <v>0</v>
      </c>
      <c r="P958" s="7" t="b">
        <f t="shared" si="181"/>
        <v>1</v>
      </c>
      <c r="Q958" s="7" t="b">
        <f t="shared" si="182"/>
        <v>0</v>
      </c>
      <c r="S958" s="7" t="b">
        <f t="shared" si="183"/>
        <v>0</v>
      </c>
      <c r="T958" s="7" t="b">
        <f t="shared" si="184"/>
        <v>1</v>
      </c>
      <c r="U958" s="7" t="b">
        <f t="shared" si="185"/>
        <v>0</v>
      </c>
      <c r="W958" s="7">
        <f t="shared" si="176"/>
        <v>957</v>
      </c>
      <c r="X958" s="7">
        <f>'v-t_chart'!C958</f>
        <v>84.2</v>
      </c>
      <c r="Y958" s="7">
        <f t="shared" si="177"/>
        <v>100</v>
      </c>
      <c r="Z958" s="7">
        <f t="shared" si="178"/>
        <v>115</v>
      </c>
      <c r="AA958" s="7">
        <f t="shared" si="179"/>
        <v>90</v>
      </c>
      <c r="AB958" s="7">
        <f ca="1">calc_gear1!AS961*5+50</f>
        <v>55</v>
      </c>
      <c r="AC958" s="7">
        <f ca="1">IF(AND(calc_gear1!AT961=-1,calc_gear1!Z961=1),calc_gear1!AS961*5+50.5,IF(AND(calc_gear1!Y961=0,AB957-AC957=-0.5),calc_gear1!AS961*5+50.5,calc_gear1!O961*5+50.5))</f>
        <v>50.5</v>
      </c>
    </row>
    <row r="959" spans="1:29">
      <c r="A959" s="7">
        <v>958</v>
      </c>
      <c r="B959" s="7">
        <v>358</v>
      </c>
      <c r="F959" s="7">
        <v>358</v>
      </c>
      <c r="G959" s="92" t="b">
        <v>0</v>
      </c>
      <c r="H959" s="69" t="b">
        <v>1</v>
      </c>
      <c r="I959" s="93" t="b">
        <v>0</v>
      </c>
      <c r="K959" s="92" t="b">
        <v>0</v>
      </c>
      <c r="L959" s="69" t="b">
        <v>1</v>
      </c>
      <c r="M959" s="93" t="b">
        <v>0</v>
      </c>
      <c r="N959" s="7">
        <v>358</v>
      </c>
      <c r="O959" s="7" t="b">
        <f t="shared" si="180"/>
        <v>0</v>
      </c>
      <c r="P959" s="7" t="b">
        <f t="shared" si="181"/>
        <v>1</v>
      </c>
      <c r="Q959" s="7" t="b">
        <f t="shared" si="182"/>
        <v>0</v>
      </c>
      <c r="S959" s="7" t="b">
        <f t="shared" si="183"/>
        <v>0</v>
      </c>
      <c r="T959" s="7" t="b">
        <f t="shared" si="184"/>
        <v>1</v>
      </c>
      <c r="U959" s="7" t="b">
        <f t="shared" si="185"/>
        <v>0</v>
      </c>
      <c r="W959" s="7">
        <f t="shared" si="176"/>
        <v>958</v>
      </c>
      <c r="X959" s="7">
        <f>'v-t_chart'!C959</f>
        <v>84.4</v>
      </c>
      <c r="Y959" s="7">
        <f t="shared" si="177"/>
        <v>100</v>
      </c>
      <c r="Z959" s="7">
        <f t="shared" si="178"/>
        <v>115</v>
      </c>
      <c r="AA959" s="7">
        <f t="shared" si="179"/>
        <v>90</v>
      </c>
      <c r="AB959" s="7">
        <f ca="1">calc_gear1!AS962*5+50</f>
        <v>55</v>
      </c>
      <c r="AC959" s="7">
        <f ca="1">IF(AND(calc_gear1!AT962=-1,calc_gear1!Z962=1),calc_gear1!AS962*5+50.5,IF(AND(calc_gear1!Y962=0,AB958-AC958=-0.5),calc_gear1!AS962*5+50.5,calc_gear1!O962*5+50.5))</f>
        <v>50.5</v>
      </c>
    </row>
    <row r="960" spans="1:29">
      <c r="A960" s="7">
        <v>959</v>
      </c>
      <c r="B960" s="7">
        <v>359</v>
      </c>
      <c r="F960" s="7">
        <v>359</v>
      </c>
      <c r="G960" s="92" t="b">
        <v>0</v>
      </c>
      <c r="H960" s="69" t="b">
        <v>1</v>
      </c>
      <c r="I960" s="93" t="b">
        <v>0</v>
      </c>
      <c r="K960" s="92" t="b">
        <v>0</v>
      </c>
      <c r="L960" s="69" t="b">
        <v>1</v>
      </c>
      <c r="M960" s="93" t="b">
        <v>0</v>
      </c>
      <c r="N960" s="7">
        <v>359</v>
      </c>
      <c r="O960" s="7" t="b">
        <f t="shared" si="180"/>
        <v>0</v>
      </c>
      <c r="P960" s="7" t="b">
        <f t="shared" si="181"/>
        <v>1</v>
      </c>
      <c r="Q960" s="7" t="b">
        <f t="shared" si="182"/>
        <v>0</v>
      </c>
      <c r="S960" s="7" t="b">
        <f t="shared" si="183"/>
        <v>0</v>
      </c>
      <c r="T960" s="7" t="b">
        <f t="shared" si="184"/>
        <v>1</v>
      </c>
      <c r="U960" s="7" t="b">
        <f t="shared" si="185"/>
        <v>0</v>
      </c>
      <c r="W960" s="7">
        <f t="shared" si="176"/>
        <v>959</v>
      </c>
      <c r="X960" s="7">
        <f>'v-t_chart'!C960</f>
        <v>84.5</v>
      </c>
      <c r="Y960" s="7">
        <f t="shared" si="177"/>
        <v>100</v>
      </c>
      <c r="Z960" s="7">
        <f t="shared" si="178"/>
        <v>115</v>
      </c>
      <c r="AA960" s="7">
        <f t="shared" si="179"/>
        <v>90</v>
      </c>
      <c r="AB960" s="7">
        <f ca="1">calc_gear1!AS963*5+50</f>
        <v>55</v>
      </c>
      <c r="AC960" s="7">
        <f ca="1">IF(AND(calc_gear1!AT963=-1,calc_gear1!Z963=1),calc_gear1!AS963*5+50.5,IF(AND(calc_gear1!Y963=0,AB959-AC959=-0.5),calc_gear1!AS963*5+50.5,calc_gear1!O963*5+50.5))</f>
        <v>50.5</v>
      </c>
    </row>
    <row r="961" spans="1:29">
      <c r="A961" s="7">
        <v>960</v>
      </c>
      <c r="B961" s="7">
        <v>360</v>
      </c>
      <c r="F961" s="7">
        <v>360</v>
      </c>
      <c r="G961" s="92" t="b">
        <v>0</v>
      </c>
      <c r="H961" s="69" t="b">
        <v>1</v>
      </c>
      <c r="I961" s="93" t="b">
        <v>0</v>
      </c>
      <c r="K961" s="92" t="b">
        <v>0</v>
      </c>
      <c r="L961" s="69" t="b">
        <v>1</v>
      </c>
      <c r="M961" s="93" t="b">
        <v>0</v>
      </c>
      <c r="N961" s="7">
        <v>360</v>
      </c>
      <c r="O961" s="7" t="b">
        <f t="shared" si="180"/>
        <v>0</v>
      </c>
      <c r="P961" s="7" t="b">
        <f t="shared" si="181"/>
        <v>1</v>
      </c>
      <c r="Q961" s="7" t="b">
        <f t="shared" si="182"/>
        <v>0</v>
      </c>
      <c r="S961" s="7" t="b">
        <f t="shared" si="183"/>
        <v>0</v>
      </c>
      <c r="T961" s="7" t="b">
        <f t="shared" si="184"/>
        <v>1</v>
      </c>
      <c r="U961" s="7" t="b">
        <f t="shared" si="185"/>
        <v>0</v>
      </c>
      <c r="W961" s="7">
        <f t="shared" si="176"/>
        <v>960</v>
      </c>
      <c r="X961" s="7">
        <f>'v-t_chart'!C961</f>
        <v>84.4</v>
      </c>
      <c r="Y961" s="7">
        <f t="shared" si="177"/>
        <v>100</v>
      </c>
      <c r="Z961" s="7">
        <f t="shared" si="178"/>
        <v>115</v>
      </c>
      <c r="AA961" s="7">
        <f t="shared" si="179"/>
        <v>90</v>
      </c>
      <c r="AB961" s="7">
        <f ca="1">calc_gear1!AS964*5+50</f>
        <v>55</v>
      </c>
      <c r="AC961" s="7">
        <f ca="1">IF(AND(calc_gear1!AT964=-1,calc_gear1!Z964=1),calc_gear1!AS964*5+50.5,IF(AND(calc_gear1!Y964=0,AB960-AC960=-0.5),calc_gear1!AS964*5+50.5,calc_gear1!O964*5+50.5))</f>
        <v>50.5</v>
      </c>
    </row>
    <row r="962" spans="1:29">
      <c r="A962" s="7">
        <v>961</v>
      </c>
      <c r="B962" s="7">
        <v>361</v>
      </c>
      <c r="F962" s="7">
        <v>361</v>
      </c>
      <c r="G962" s="92" t="b">
        <v>0</v>
      </c>
      <c r="H962" s="69" t="b">
        <v>1</v>
      </c>
      <c r="I962" s="93" t="b">
        <v>0</v>
      </c>
      <c r="K962" s="92" t="b">
        <v>0</v>
      </c>
      <c r="L962" s="69" t="b">
        <v>1</v>
      </c>
      <c r="M962" s="93" t="b">
        <v>0</v>
      </c>
      <c r="N962" s="7">
        <v>361</v>
      </c>
      <c r="O962" s="7" t="b">
        <f t="shared" si="180"/>
        <v>0</v>
      </c>
      <c r="P962" s="7" t="b">
        <f t="shared" si="181"/>
        <v>1</v>
      </c>
      <c r="Q962" s="7" t="b">
        <f t="shared" si="182"/>
        <v>0</v>
      </c>
      <c r="S962" s="7" t="b">
        <f t="shared" si="183"/>
        <v>0</v>
      </c>
      <c r="T962" s="7" t="b">
        <f t="shared" si="184"/>
        <v>1</v>
      </c>
      <c r="U962" s="7" t="b">
        <f t="shared" si="185"/>
        <v>0</v>
      </c>
      <c r="W962" s="7">
        <f t="shared" si="176"/>
        <v>961</v>
      </c>
      <c r="X962" s="7">
        <f>'v-t_chart'!C962</f>
        <v>84.1</v>
      </c>
      <c r="Y962" s="7">
        <f t="shared" si="177"/>
        <v>100</v>
      </c>
      <c r="Z962" s="7">
        <f t="shared" si="178"/>
        <v>115</v>
      </c>
      <c r="AA962" s="7">
        <f t="shared" si="179"/>
        <v>90</v>
      </c>
      <c r="AB962" s="7">
        <f ca="1">calc_gear1!AS965*5+50</f>
        <v>55</v>
      </c>
      <c r="AC962" s="7">
        <f ca="1">IF(AND(calc_gear1!AT965=-1,calc_gear1!Z965=1),calc_gear1!AS965*5+50.5,IF(AND(calc_gear1!Y965=0,AB961-AC961=-0.5),calc_gear1!AS965*5+50.5,calc_gear1!O965*5+50.5))</f>
        <v>50.5</v>
      </c>
    </row>
    <row r="963" spans="1:29">
      <c r="A963" s="7">
        <v>962</v>
      </c>
      <c r="B963" s="7">
        <v>362</v>
      </c>
      <c r="F963" s="7">
        <v>362</v>
      </c>
      <c r="G963" s="92" t="b">
        <v>0</v>
      </c>
      <c r="H963" s="69" t="b">
        <v>1</v>
      </c>
      <c r="I963" s="93" t="b">
        <v>0</v>
      </c>
      <c r="K963" s="92" t="b">
        <v>0</v>
      </c>
      <c r="L963" s="69" t="b">
        <v>1</v>
      </c>
      <c r="M963" s="93" t="b">
        <v>0</v>
      </c>
      <c r="N963" s="7">
        <v>362</v>
      </c>
      <c r="O963" s="7" t="b">
        <f t="shared" si="180"/>
        <v>0</v>
      </c>
      <c r="P963" s="7" t="b">
        <f t="shared" si="181"/>
        <v>1</v>
      </c>
      <c r="Q963" s="7" t="b">
        <f t="shared" si="182"/>
        <v>0</v>
      </c>
      <c r="S963" s="7" t="b">
        <f t="shared" si="183"/>
        <v>0</v>
      </c>
      <c r="T963" s="7" t="b">
        <f t="shared" si="184"/>
        <v>1</v>
      </c>
      <c r="U963" s="7" t="b">
        <f t="shared" si="185"/>
        <v>0</v>
      </c>
      <c r="W963" s="7">
        <f t="shared" ref="W963:W1026" si="186">A963</f>
        <v>962</v>
      </c>
      <c r="X963" s="7">
        <f>'v-t_chart'!C963</f>
        <v>83.7</v>
      </c>
      <c r="Y963" s="7">
        <f t="shared" ref="Y963:Y1026" si="187">IF(S963=TRUE,105,100)</f>
        <v>100</v>
      </c>
      <c r="Z963" s="7">
        <f t="shared" ref="Z963:Z1026" si="188">IF(T963=TRUE,115,110)</f>
        <v>115</v>
      </c>
      <c r="AA963" s="7">
        <f t="shared" ref="AA963:AA1026" si="189">IF(U963=TRUE,95,90)</f>
        <v>90</v>
      </c>
      <c r="AB963" s="7">
        <f ca="1">calc_gear1!AS966*5+50</f>
        <v>55</v>
      </c>
      <c r="AC963" s="7">
        <f ca="1">IF(AND(calc_gear1!AT966=-1,calc_gear1!Z966=1),calc_gear1!AS966*5+50.5,IF(AND(calc_gear1!Y966=0,AB962-AC962=-0.5),calc_gear1!AS966*5+50.5,calc_gear1!O966*5+50.5))</f>
        <v>50.5</v>
      </c>
    </row>
    <row r="964" spans="1:29">
      <c r="A964" s="7">
        <v>963</v>
      </c>
      <c r="B964" s="7">
        <v>363</v>
      </c>
      <c r="F964" s="7">
        <v>363</v>
      </c>
      <c r="G964" s="92" t="b">
        <v>0</v>
      </c>
      <c r="H964" s="69" t="b">
        <v>1</v>
      </c>
      <c r="I964" s="93" t="b">
        <v>0</v>
      </c>
      <c r="K964" s="92" t="b">
        <v>0</v>
      </c>
      <c r="L964" s="69" t="b">
        <v>1</v>
      </c>
      <c r="M964" s="93" t="b">
        <v>0</v>
      </c>
      <c r="N964" s="7">
        <v>363</v>
      </c>
      <c r="O964" s="7" t="b">
        <f t="shared" si="180"/>
        <v>0</v>
      </c>
      <c r="P964" s="7" t="b">
        <f t="shared" si="181"/>
        <v>1</v>
      </c>
      <c r="Q964" s="7" t="b">
        <f t="shared" si="182"/>
        <v>0</v>
      </c>
      <c r="S964" s="7" t="b">
        <f t="shared" si="183"/>
        <v>0</v>
      </c>
      <c r="T964" s="7" t="b">
        <f t="shared" si="184"/>
        <v>1</v>
      </c>
      <c r="U964" s="7" t="b">
        <f t="shared" si="185"/>
        <v>0</v>
      </c>
      <c r="W964" s="7">
        <f t="shared" si="186"/>
        <v>963</v>
      </c>
      <c r="X964" s="7">
        <f>'v-t_chart'!C964</f>
        <v>83.2</v>
      </c>
      <c r="Y964" s="7">
        <f t="shared" si="187"/>
        <v>100</v>
      </c>
      <c r="Z964" s="7">
        <f t="shared" si="188"/>
        <v>115</v>
      </c>
      <c r="AA964" s="7">
        <f t="shared" si="189"/>
        <v>90</v>
      </c>
      <c r="AB964" s="7">
        <f ca="1">calc_gear1!AS967*5+50</f>
        <v>55</v>
      </c>
      <c r="AC964" s="7">
        <f ca="1">IF(AND(calc_gear1!AT967=-1,calc_gear1!Z967=1),calc_gear1!AS967*5+50.5,IF(AND(calc_gear1!Y967=0,AB963-AC963=-0.5),calc_gear1!AS967*5+50.5,calc_gear1!O967*5+50.5))</f>
        <v>50.5</v>
      </c>
    </row>
    <row r="965" spans="1:29">
      <c r="A965" s="7">
        <v>964</v>
      </c>
      <c r="B965" s="7">
        <v>364</v>
      </c>
      <c r="F965" s="7">
        <v>364</v>
      </c>
      <c r="G965" s="92" t="b">
        <v>0</v>
      </c>
      <c r="H965" s="69" t="b">
        <v>1</v>
      </c>
      <c r="I965" s="93" t="b">
        <v>0</v>
      </c>
      <c r="K965" s="92" t="b">
        <v>0</v>
      </c>
      <c r="L965" s="69" t="b">
        <v>1</v>
      </c>
      <c r="M965" s="93" t="b">
        <v>0</v>
      </c>
      <c r="N965" s="7">
        <v>364</v>
      </c>
      <c r="O965" s="7" t="b">
        <f t="shared" si="180"/>
        <v>0</v>
      </c>
      <c r="P965" s="7" t="b">
        <f t="shared" si="181"/>
        <v>1</v>
      </c>
      <c r="Q965" s="7" t="b">
        <f t="shared" si="182"/>
        <v>0</v>
      </c>
      <c r="S965" s="7" t="b">
        <f t="shared" si="183"/>
        <v>0</v>
      </c>
      <c r="T965" s="7" t="b">
        <f t="shared" si="184"/>
        <v>1</v>
      </c>
      <c r="U965" s="7" t="b">
        <f t="shared" si="185"/>
        <v>0</v>
      </c>
      <c r="W965" s="7">
        <f t="shared" si="186"/>
        <v>964</v>
      </c>
      <c r="X965" s="7">
        <f>'v-t_chart'!C965</f>
        <v>82.8</v>
      </c>
      <c r="Y965" s="7">
        <f t="shared" si="187"/>
        <v>100</v>
      </c>
      <c r="Z965" s="7">
        <f t="shared" si="188"/>
        <v>115</v>
      </c>
      <c r="AA965" s="7">
        <f t="shared" si="189"/>
        <v>90</v>
      </c>
      <c r="AB965" s="7">
        <f ca="1">calc_gear1!AS968*5+50</f>
        <v>55</v>
      </c>
      <c r="AC965" s="7">
        <f ca="1">IF(AND(calc_gear1!AT968=-1,calc_gear1!Z968=1),calc_gear1!AS968*5+50.5,IF(AND(calc_gear1!Y968=0,AB964-AC964=-0.5),calc_gear1!AS968*5+50.5,calc_gear1!O968*5+50.5))</f>
        <v>50.5</v>
      </c>
    </row>
    <row r="966" spans="1:29">
      <c r="A966" s="7">
        <v>965</v>
      </c>
      <c r="B966" s="7">
        <v>365</v>
      </c>
      <c r="F966" s="7">
        <v>365</v>
      </c>
      <c r="G966" s="92" t="b">
        <v>0</v>
      </c>
      <c r="H966" s="69" t="b">
        <v>1</v>
      </c>
      <c r="I966" s="93" t="b">
        <v>0</v>
      </c>
      <c r="K966" s="92" t="b">
        <v>0</v>
      </c>
      <c r="L966" s="69" t="b">
        <v>1</v>
      </c>
      <c r="M966" s="93" t="b">
        <v>0</v>
      </c>
      <c r="N966" s="7">
        <v>365</v>
      </c>
      <c r="O966" s="7" t="b">
        <f t="shared" si="180"/>
        <v>0</v>
      </c>
      <c r="P966" s="7" t="b">
        <f t="shared" si="181"/>
        <v>1</v>
      </c>
      <c r="Q966" s="7" t="b">
        <f t="shared" si="182"/>
        <v>0</v>
      </c>
      <c r="S966" s="7" t="b">
        <f t="shared" si="183"/>
        <v>0</v>
      </c>
      <c r="T966" s="7" t="b">
        <f t="shared" si="184"/>
        <v>1</v>
      </c>
      <c r="U966" s="7" t="b">
        <f t="shared" si="185"/>
        <v>0</v>
      </c>
      <c r="W966" s="7">
        <f t="shared" si="186"/>
        <v>965</v>
      </c>
      <c r="X966" s="7">
        <f>'v-t_chart'!C966</f>
        <v>82.6</v>
      </c>
      <c r="Y966" s="7">
        <f t="shared" si="187"/>
        <v>100</v>
      </c>
      <c r="Z966" s="7">
        <f t="shared" si="188"/>
        <v>115</v>
      </c>
      <c r="AA966" s="7">
        <f t="shared" si="189"/>
        <v>90</v>
      </c>
      <c r="AB966" s="7">
        <f ca="1">calc_gear1!AS969*5+50</f>
        <v>55</v>
      </c>
      <c r="AC966" s="7">
        <f ca="1">IF(AND(calc_gear1!AT969=-1,calc_gear1!Z969=1),calc_gear1!AS969*5+50.5,IF(AND(calc_gear1!Y969=0,AB965-AC965=-0.5),calc_gear1!AS969*5+50.5,calc_gear1!O969*5+50.5))</f>
        <v>50.5</v>
      </c>
    </row>
    <row r="967" spans="1:29">
      <c r="A967" s="7">
        <v>966</v>
      </c>
      <c r="B967" s="7">
        <v>366</v>
      </c>
      <c r="F967" s="7">
        <v>366</v>
      </c>
      <c r="G967" s="92" t="b">
        <v>0</v>
      </c>
      <c r="H967" s="69" t="b">
        <v>1</v>
      </c>
      <c r="I967" s="93" t="b">
        <v>0</v>
      </c>
      <c r="K967" s="92" t="b">
        <v>0</v>
      </c>
      <c r="L967" s="69" t="b">
        <v>1</v>
      </c>
      <c r="M967" s="93" t="b">
        <v>0</v>
      </c>
      <c r="N967" s="7">
        <v>366</v>
      </c>
      <c r="O967" s="7" t="b">
        <f t="shared" si="180"/>
        <v>0</v>
      </c>
      <c r="P967" s="7" t="b">
        <f t="shared" si="181"/>
        <v>1</v>
      </c>
      <c r="Q967" s="7" t="b">
        <f t="shared" si="182"/>
        <v>0</v>
      </c>
      <c r="S967" s="7" t="b">
        <f t="shared" si="183"/>
        <v>0</v>
      </c>
      <c r="T967" s="7" t="b">
        <f t="shared" si="184"/>
        <v>1</v>
      </c>
      <c r="U967" s="7" t="b">
        <f t="shared" si="185"/>
        <v>0</v>
      </c>
      <c r="W967" s="7">
        <f t="shared" si="186"/>
        <v>966</v>
      </c>
      <c r="X967" s="7">
        <f>'v-t_chart'!C967</f>
        <v>82.5</v>
      </c>
      <c r="Y967" s="7">
        <f t="shared" si="187"/>
        <v>100</v>
      </c>
      <c r="Z967" s="7">
        <f t="shared" si="188"/>
        <v>115</v>
      </c>
      <c r="AA967" s="7">
        <f t="shared" si="189"/>
        <v>90</v>
      </c>
      <c r="AB967" s="7">
        <f ca="1">calc_gear1!AS970*5+50</f>
        <v>55</v>
      </c>
      <c r="AC967" s="7">
        <f ca="1">IF(AND(calc_gear1!AT970=-1,calc_gear1!Z970=1),calc_gear1!AS970*5+50.5,IF(AND(calc_gear1!Y970=0,AB966-AC966=-0.5),calc_gear1!AS970*5+50.5,calc_gear1!O970*5+50.5))</f>
        <v>50.5</v>
      </c>
    </row>
    <row r="968" spans="1:29">
      <c r="A968" s="7">
        <v>967</v>
      </c>
      <c r="B968" s="7">
        <v>367</v>
      </c>
      <c r="F968" s="7">
        <v>367</v>
      </c>
      <c r="G968" s="92" t="b">
        <v>0</v>
      </c>
      <c r="H968" s="69" t="b">
        <v>1</v>
      </c>
      <c r="I968" s="93" t="b">
        <v>0</v>
      </c>
      <c r="K968" s="92" t="b">
        <v>0</v>
      </c>
      <c r="L968" s="69" t="b">
        <v>1</v>
      </c>
      <c r="M968" s="93" t="b">
        <v>0</v>
      </c>
      <c r="N968" s="7">
        <v>367</v>
      </c>
      <c r="O968" s="7" t="b">
        <f t="shared" si="180"/>
        <v>0</v>
      </c>
      <c r="P968" s="7" t="b">
        <f t="shared" si="181"/>
        <v>1</v>
      </c>
      <c r="Q968" s="7" t="b">
        <f t="shared" si="182"/>
        <v>0</v>
      </c>
      <c r="S968" s="7" t="b">
        <f t="shared" si="183"/>
        <v>0</v>
      </c>
      <c r="T968" s="7" t="b">
        <f t="shared" si="184"/>
        <v>1</v>
      </c>
      <c r="U968" s="7" t="b">
        <f t="shared" si="185"/>
        <v>0</v>
      </c>
      <c r="W968" s="7">
        <f t="shared" si="186"/>
        <v>967</v>
      </c>
      <c r="X968" s="7">
        <f>'v-t_chart'!C968</f>
        <v>82.4</v>
      </c>
      <c r="Y968" s="7">
        <f t="shared" si="187"/>
        <v>100</v>
      </c>
      <c r="Z968" s="7">
        <f t="shared" si="188"/>
        <v>115</v>
      </c>
      <c r="AA968" s="7">
        <f t="shared" si="189"/>
        <v>90</v>
      </c>
      <c r="AB968" s="7">
        <f ca="1">calc_gear1!AS971*5+50</f>
        <v>55</v>
      </c>
      <c r="AC968" s="7">
        <f ca="1">IF(AND(calc_gear1!AT971=-1,calc_gear1!Z971=1),calc_gear1!AS971*5+50.5,IF(AND(calc_gear1!Y971=0,AB967-AC967=-0.5),calc_gear1!AS971*5+50.5,calc_gear1!O971*5+50.5))</f>
        <v>50.5</v>
      </c>
    </row>
    <row r="969" spans="1:29">
      <c r="A969" s="7">
        <v>968</v>
      </c>
      <c r="B969" s="7">
        <v>368</v>
      </c>
      <c r="F969" s="7">
        <v>368</v>
      </c>
      <c r="G969" s="92" t="b">
        <v>0</v>
      </c>
      <c r="H969" s="69" t="b">
        <v>1</v>
      </c>
      <c r="I969" s="93" t="b">
        <v>0</v>
      </c>
      <c r="K969" s="92" t="b">
        <v>0</v>
      </c>
      <c r="L969" s="69" t="b">
        <v>1</v>
      </c>
      <c r="M969" s="93" t="b">
        <v>0</v>
      </c>
      <c r="N969" s="7">
        <v>368</v>
      </c>
      <c r="O969" s="7" t="b">
        <f t="shared" si="180"/>
        <v>0</v>
      </c>
      <c r="P969" s="7" t="b">
        <f t="shared" si="181"/>
        <v>1</v>
      </c>
      <c r="Q969" s="7" t="b">
        <f t="shared" si="182"/>
        <v>0</v>
      </c>
      <c r="S969" s="7" t="b">
        <f t="shared" si="183"/>
        <v>0</v>
      </c>
      <c r="T969" s="7" t="b">
        <f t="shared" si="184"/>
        <v>1</v>
      </c>
      <c r="U969" s="7" t="b">
        <f t="shared" si="185"/>
        <v>0</v>
      </c>
      <c r="W969" s="7">
        <f t="shared" si="186"/>
        <v>968</v>
      </c>
      <c r="X969" s="7">
        <f>'v-t_chart'!C969</f>
        <v>82.3</v>
      </c>
      <c r="Y969" s="7">
        <f t="shared" si="187"/>
        <v>100</v>
      </c>
      <c r="Z969" s="7">
        <f t="shared" si="188"/>
        <v>115</v>
      </c>
      <c r="AA969" s="7">
        <f t="shared" si="189"/>
        <v>90</v>
      </c>
      <c r="AB969" s="7">
        <f ca="1">calc_gear1!AS972*5+50</f>
        <v>55</v>
      </c>
      <c r="AC969" s="7">
        <f ca="1">IF(AND(calc_gear1!AT972=-1,calc_gear1!Z972=1),calc_gear1!AS972*5+50.5,IF(AND(calc_gear1!Y972=0,AB968-AC968=-0.5),calc_gear1!AS972*5+50.5,calc_gear1!O972*5+50.5))</f>
        <v>50.5</v>
      </c>
    </row>
    <row r="970" spans="1:29">
      <c r="A970" s="7">
        <v>969</v>
      </c>
      <c r="B970" s="7">
        <v>369</v>
      </c>
      <c r="F970" s="7">
        <v>369</v>
      </c>
      <c r="G970" s="92" t="b">
        <v>0</v>
      </c>
      <c r="H970" s="69" t="b">
        <v>1</v>
      </c>
      <c r="I970" s="93" t="b">
        <v>0</v>
      </c>
      <c r="K970" s="92" t="b">
        <v>0</v>
      </c>
      <c r="L970" s="69" t="b">
        <v>1</v>
      </c>
      <c r="M970" s="93" t="b">
        <v>0</v>
      </c>
      <c r="N970" s="7">
        <v>369</v>
      </c>
      <c r="O970" s="7" t="b">
        <f t="shared" si="180"/>
        <v>0</v>
      </c>
      <c r="P970" s="7" t="b">
        <f t="shared" si="181"/>
        <v>1</v>
      </c>
      <c r="Q970" s="7" t="b">
        <f t="shared" si="182"/>
        <v>0</v>
      </c>
      <c r="S970" s="7" t="b">
        <f t="shared" si="183"/>
        <v>0</v>
      </c>
      <c r="T970" s="7" t="b">
        <f t="shared" si="184"/>
        <v>1</v>
      </c>
      <c r="U970" s="7" t="b">
        <f t="shared" si="185"/>
        <v>0</v>
      </c>
      <c r="W970" s="7">
        <f t="shared" si="186"/>
        <v>969</v>
      </c>
      <c r="X970" s="7">
        <f>'v-t_chart'!C970</f>
        <v>82.2</v>
      </c>
      <c r="Y970" s="7">
        <f t="shared" si="187"/>
        <v>100</v>
      </c>
      <c r="Z970" s="7">
        <f t="shared" si="188"/>
        <v>115</v>
      </c>
      <c r="AA970" s="7">
        <f t="shared" si="189"/>
        <v>90</v>
      </c>
      <c r="AB970" s="7">
        <f ca="1">calc_gear1!AS973*5+50</f>
        <v>55</v>
      </c>
      <c r="AC970" s="7">
        <f ca="1">IF(AND(calc_gear1!AT973=-1,calc_gear1!Z973=1),calc_gear1!AS973*5+50.5,IF(AND(calc_gear1!Y973=0,AB969-AC969=-0.5),calc_gear1!AS973*5+50.5,calc_gear1!O973*5+50.5))</f>
        <v>50.5</v>
      </c>
    </row>
    <row r="971" spans="1:29">
      <c r="A971" s="7">
        <v>970</v>
      </c>
      <c r="B971" s="7">
        <v>370</v>
      </c>
      <c r="F971" s="7">
        <v>370</v>
      </c>
      <c r="G971" s="92" t="b">
        <v>0</v>
      </c>
      <c r="H971" s="69" t="b">
        <v>1</v>
      </c>
      <c r="I971" s="93" t="b">
        <v>0</v>
      </c>
      <c r="K971" s="92" t="b">
        <v>0</v>
      </c>
      <c r="L971" s="69" t="b">
        <v>1</v>
      </c>
      <c r="M971" s="93" t="b">
        <v>0</v>
      </c>
      <c r="N971" s="7">
        <v>370</v>
      </c>
      <c r="O971" s="7" t="b">
        <f t="shared" si="180"/>
        <v>0</v>
      </c>
      <c r="P971" s="7" t="b">
        <f t="shared" si="181"/>
        <v>1</v>
      </c>
      <c r="Q971" s="7" t="b">
        <f t="shared" si="182"/>
        <v>0</v>
      </c>
      <c r="S971" s="7" t="b">
        <f t="shared" si="183"/>
        <v>0</v>
      </c>
      <c r="T971" s="7" t="b">
        <f t="shared" si="184"/>
        <v>1</v>
      </c>
      <c r="U971" s="7" t="b">
        <f t="shared" si="185"/>
        <v>0</v>
      </c>
      <c r="W971" s="7">
        <f t="shared" si="186"/>
        <v>970</v>
      </c>
      <c r="X971" s="7">
        <f>'v-t_chart'!C971</f>
        <v>82.2</v>
      </c>
      <c r="Y971" s="7">
        <f t="shared" si="187"/>
        <v>100</v>
      </c>
      <c r="Z971" s="7">
        <f t="shared" si="188"/>
        <v>115</v>
      </c>
      <c r="AA971" s="7">
        <f t="shared" si="189"/>
        <v>90</v>
      </c>
      <c r="AB971" s="7">
        <f ca="1">calc_gear1!AS974*5+50</f>
        <v>55</v>
      </c>
      <c r="AC971" s="7">
        <f ca="1">IF(AND(calc_gear1!AT974=-1,calc_gear1!Z974=1),calc_gear1!AS974*5+50.5,IF(AND(calc_gear1!Y974=0,AB970-AC970=-0.5),calc_gear1!AS974*5+50.5,calc_gear1!O974*5+50.5))</f>
        <v>50.5</v>
      </c>
    </row>
    <row r="972" spans="1:29">
      <c r="A972" s="7">
        <v>971</v>
      </c>
      <c r="B972" s="7">
        <v>371</v>
      </c>
      <c r="F972" s="7">
        <v>371</v>
      </c>
      <c r="G972" s="92" t="b">
        <v>0</v>
      </c>
      <c r="H972" s="69" t="b">
        <v>1</v>
      </c>
      <c r="I972" s="93" t="b">
        <v>0</v>
      </c>
      <c r="K972" s="92" t="b">
        <v>0</v>
      </c>
      <c r="L972" s="69" t="b">
        <v>1</v>
      </c>
      <c r="M972" s="93" t="b">
        <v>0</v>
      </c>
      <c r="N972" s="7">
        <v>371</v>
      </c>
      <c r="O972" s="7" t="b">
        <f t="shared" si="180"/>
        <v>0</v>
      </c>
      <c r="P972" s="7" t="b">
        <f t="shared" si="181"/>
        <v>1</v>
      </c>
      <c r="Q972" s="7" t="b">
        <f t="shared" si="182"/>
        <v>0</v>
      </c>
      <c r="S972" s="7" t="b">
        <f t="shared" si="183"/>
        <v>0</v>
      </c>
      <c r="T972" s="7" t="b">
        <f t="shared" si="184"/>
        <v>1</v>
      </c>
      <c r="U972" s="7" t="b">
        <f t="shared" si="185"/>
        <v>0</v>
      </c>
      <c r="W972" s="7">
        <f t="shared" si="186"/>
        <v>971</v>
      </c>
      <c r="X972" s="7">
        <f>'v-t_chart'!C972</f>
        <v>82.2</v>
      </c>
      <c r="Y972" s="7">
        <f t="shared" si="187"/>
        <v>100</v>
      </c>
      <c r="Z972" s="7">
        <f t="shared" si="188"/>
        <v>115</v>
      </c>
      <c r="AA972" s="7">
        <f t="shared" si="189"/>
        <v>90</v>
      </c>
      <c r="AB972" s="7">
        <f ca="1">calc_gear1!AS975*5+50</f>
        <v>55</v>
      </c>
      <c r="AC972" s="7">
        <f ca="1">IF(AND(calc_gear1!AT975=-1,calc_gear1!Z975=1),calc_gear1!AS975*5+50.5,IF(AND(calc_gear1!Y975=0,AB971-AC971=-0.5),calc_gear1!AS975*5+50.5,calc_gear1!O975*5+50.5))</f>
        <v>50.5</v>
      </c>
    </row>
    <row r="973" spans="1:29">
      <c r="A973" s="7">
        <v>972</v>
      </c>
      <c r="B973" s="7">
        <v>372</v>
      </c>
      <c r="F973" s="7">
        <v>372</v>
      </c>
      <c r="G973" s="92" t="b">
        <v>0</v>
      </c>
      <c r="H973" s="69" t="b">
        <v>1</v>
      </c>
      <c r="I973" s="93" t="b">
        <v>0</v>
      </c>
      <c r="K973" s="92" t="b">
        <v>0</v>
      </c>
      <c r="L973" s="69" t="b">
        <v>1</v>
      </c>
      <c r="M973" s="93" t="b">
        <v>0</v>
      </c>
      <c r="N973" s="7">
        <v>372</v>
      </c>
      <c r="O973" s="7" t="b">
        <f t="shared" si="180"/>
        <v>0</v>
      </c>
      <c r="P973" s="7" t="b">
        <f t="shared" si="181"/>
        <v>1</v>
      </c>
      <c r="Q973" s="7" t="b">
        <f t="shared" si="182"/>
        <v>0</v>
      </c>
      <c r="S973" s="7" t="b">
        <f t="shared" si="183"/>
        <v>0</v>
      </c>
      <c r="T973" s="7" t="b">
        <f t="shared" si="184"/>
        <v>1</v>
      </c>
      <c r="U973" s="7" t="b">
        <f t="shared" si="185"/>
        <v>0</v>
      </c>
      <c r="W973" s="7">
        <f t="shared" si="186"/>
        <v>972</v>
      </c>
      <c r="X973" s="7">
        <f>'v-t_chart'!C973</f>
        <v>82.1</v>
      </c>
      <c r="Y973" s="7">
        <f t="shared" si="187"/>
        <v>100</v>
      </c>
      <c r="Z973" s="7">
        <f t="shared" si="188"/>
        <v>115</v>
      </c>
      <c r="AA973" s="7">
        <f t="shared" si="189"/>
        <v>90</v>
      </c>
      <c r="AB973" s="7">
        <f ca="1">calc_gear1!AS976*5+50</f>
        <v>55</v>
      </c>
      <c r="AC973" s="7">
        <f ca="1">IF(AND(calc_gear1!AT976=-1,calc_gear1!Z976=1),calc_gear1!AS976*5+50.5,IF(AND(calc_gear1!Y976=0,AB972-AC972=-0.5),calc_gear1!AS976*5+50.5,calc_gear1!O976*5+50.5))</f>
        <v>50.5</v>
      </c>
    </row>
    <row r="974" spans="1:29">
      <c r="A974" s="7">
        <v>973</v>
      </c>
      <c r="B974" s="7">
        <v>373</v>
      </c>
      <c r="F974" s="7">
        <v>373</v>
      </c>
      <c r="G974" s="92" t="b">
        <v>0</v>
      </c>
      <c r="H974" s="69" t="b">
        <v>1</v>
      </c>
      <c r="I974" s="93" t="b">
        <v>0</v>
      </c>
      <c r="K974" s="92" t="b">
        <v>0</v>
      </c>
      <c r="L974" s="69" t="b">
        <v>1</v>
      </c>
      <c r="M974" s="93" t="b">
        <v>0</v>
      </c>
      <c r="N974" s="7">
        <v>373</v>
      </c>
      <c r="O974" s="7" t="b">
        <f t="shared" si="180"/>
        <v>0</v>
      </c>
      <c r="P974" s="7" t="b">
        <f t="shared" si="181"/>
        <v>1</v>
      </c>
      <c r="Q974" s="7" t="b">
        <f t="shared" si="182"/>
        <v>0</v>
      </c>
      <c r="S974" s="7" t="b">
        <f t="shared" si="183"/>
        <v>0</v>
      </c>
      <c r="T974" s="7" t="b">
        <f t="shared" si="184"/>
        <v>1</v>
      </c>
      <c r="U974" s="7" t="b">
        <f t="shared" si="185"/>
        <v>0</v>
      </c>
      <c r="W974" s="7">
        <f t="shared" si="186"/>
        <v>973</v>
      </c>
      <c r="X974" s="7">
        <f>'v-t_chart'!C974</f>
        <v>81.900000000000006</v>
      </c>
      <c r="Y974" s="7">
        <f t="shared" si="187"/>
        <v>100</v>
      </c>
      <c r="Z974" s="7">
        <f t="shared" si="188"/>
        <v>115</v>
      </c>
      <c r="AA974" s="7">
        <f t="shared" si="189"/>
        <v>90</v>
      </c>
      <c r="AB974" s="7">
        <f ca="1">calc_gear1!AS977*5+50</f>
        <v>55</v>
      </c>
      <c r="AC974" s="7">
        <f ca="1">IF(AND(calc_gear1!AT977=-1,calc_gear1!Z977=1),calc_gear1!AS977*5+50.5,IF(AND(calc_gear1!Y977=0,AB973-AC973=-0.5),calc_gear1!AS977*5+50.5,calc_gear1!O977*5+50.5))</f>
        <v>50.5</v>
      </c>
    </row>
    <row r="975" spans="1:29">
      <c r="A975" s="7">
        <v>974</v>
      </c>
      <c r="B975" s="7">
        <v>374</v>
      </c>
      <c r="F975" s="7">
        <v>374</v>
      </c>
      <c r="G975" s="92" t="b">
        <v>0</v>
      </c>
      <c r="H975" s="69" t="b">
        <v>1</v>
      </c>
      <c r="I975" s="93" t="b">
        <v>0</v>
      </c>
      <c r="K975" s="92" t="b">
        <v>0</v>
      </c>
      <c r="L975" s="69" t="b">
        <v>1</v>
      </c>
      <c r="M975" s="93" t="b">
        <v>0</v>
      </c>
      <c r="N975" s="7">
        <v>374</v>
      </c>
      <c r="O975" s="7" t="b">
        <f t="shared" si="180"/>
        <v>0</v>
      </c>
      <c r="P975" s="7" t="b">
        <f t="shared" si="181"/>
        <v>1</v>
      </c>
      <c r="Q975" s="7" t="b">
        <f t="shared" si="182"/>
        <v>0</v>
      </c>
      <c r="S975" s="7" t="b">
        <f t="shared" si="183"/>
        <v>0</v>
      </c>
      <c r="T975" s="7" t="b">
        <f t="shared" si="184"/>
        <v>1</v>
      </c>
      <c r="U975" s="7" t="b">
        <f t="shared" si="185"/>
        <v>0</v>
      </c>
      <c r="W975" s="7">
        <f t="shared" si="186"/>
        <v>974</v>
      </c>
      <c r="X975" s="7">
        <f>'v-t_chart'!C975</f>
        <v>81.599999999999994</v>
      </c>
      <c r="Y975" s="7">
        <f t="shared" si="187"/>
        <v>100</v>
      </c>
      <c r="Z975" s="7">
        <f t="shared" si="188"/>
        <v>115</v>
      </c>
      <c r="AA975" s="7">
        <f t="shared" si="189"/>
        <v>90</v>
      </c>
      <c r="AB975" s="7">
        <f ca="1">calc_gear1!AS978*5+50</f>
        <v>55</v>
      </c>
      <c r="AC975" s="7">
        <f ca="1">IF(AND(calc_gear1!AT978=-1,calc_gear1!Z978=1),calc_gear1!AS978*5+50.5,IF(AND(calc_gear1!Y978=0,AB974-AC974=-0.5),calc_gear1!AS978*5+50.5,calc_gear1!O978*5+50.5))</f>
        <v>50.5</v>
      </c>
    </row>
    <row r="976" spans="1:29">
      <c r="A976" s="7">
        <v>975</v>
      </c>
      <c r="B976" s="7">
        <v>375</v>
      </c>
      <c r="F976" s="7">
        <v>375</v>
      </c>
      <c r="G976" s="92" t="b">
        <v>0</v>
      </c>
      <c r="H976" s="69" t="b">
        <v>1</v>
      </c>
      <c r="I976" s="93" t="b">
        <v>0</v>
      </c>
      <c r="K976" s="92" t="b">
        <v>0</v>
      </c>
      <c r="L976" s="69" t="b">
        <v>1</v>
      </c>
      <c r="M976" s="93" t="b">
        <v>0</v>
      </c>
      <c r="N976" s="7">
        <v>375</v>
      </c>
      <c r="O976" s="7" t="b">
        <f t="shared" si="180"/>
        <v>0</v>
      </c>
      <c r="P976" s="7" t="b">
        <f t="shared" si="181"/>
        <v>1</v>
      </c>
      <c r="Q976" s="7" t="b">
        <f t="shared" si="182"/>
        <v>0</v>
      </c>
      <c r="S976" s="7" t="b">
        <f t="shared" si="183"/>
        <v>0</v>
      </c>
      <c r="T976" s="7" t="b">
        <f t="shared" si="184"/>
        <v>1</v>
      </c>
      <c r="U976" s="7" t="b">
        <f t="shared" si="185"/>
        <v>0</v>
      </c>
      <c r="W976" s="7">
        <f t="shared" si="186"/>
        <v>975</v>
      </c>
      <c r="X976" s="7">
        <f>'v-t_chart'!C976</f>
        <v>81.3</v>
      </c>
      <c r="Y976" s="7">
        <f t="shared" si="187"/>
        <v>100</v>
      </c>
      <c r="Z976" s="7">
        <f t="shared" si="188"/>
        <v>115</v>
      </c>
      <c r="AA976" s="7">
        <f t="shared" si="189"/>
        <v>90</v>
      </c>
      <c r="AB976" s="7">
        <f ca="1">calc_gear1!AS979*5+50</f>
        <v>55</v>
      </c>
      <c r="AC976" s="7">
        <f ca="1">IF(AND(calc_gear1!AT979=-1,calc_gear1!Z979=1),calc_gear1!AS979*5+50.5,IF(AND(calc_gear1!Y979=0,AB975-AC975=-0.5),calc_gear1!AS979*5+50.5,calc_gear1!O979*5+50.5))</f>
        <v>50.5</v>
      </c>
    </row>
    <row r="977" spans="1:29">
      <c r="A977" s="7">
        <v>976</v>
      </c>
      <c r="B977" s="7">
        <v>376</v>
      </c>
      <c r="F977" s="7">
        <v>376</v>
      </c>
      <c r="G977" s="92" t="b">
        <v>0</v>
      </c>
      <c r="H977" s="69" t="b">
        <v>1</v>
      </c>
      <c r="I977" s="93" t="b">
        <v>0</v>
      </c>
      <c r="K977" s="92" t="b">
        <v>0</v>
      </c>
      <c r="L977" s="69" t="b">
        <v>1</v>
      </c>
      <c r="M977" s="93" t="b">
        <v>0</v>
      </c>
      <c r="N977" s="7">
        <v>376</v>
      </c>
      <c r="O977" s="7" t="b">
        <f t="shared" si="180"/>
        <v>0</v>
      </c>
      <c r="P977" s="7" t="b">
        <f t="shared" si="181"/>
        <v>1</v>
      </c>
      <c r="Q977" s="7" t="b">
        <f t="shared" si="182"/>
        <v>0</v>
      </c>
      <c r="S977" s="7" t="b">
        <f t="shared" si="183"/>
        <v>0</v>
      </c>
      <c r="T977" s="7" t="b">
        <f t="shared" si="184"/>
        <v>1</v>
      </c>
      <c r="U977" s="7" t="b">
        <f t="shared" si="185"/>
        <v>0</v>
      </c>
      <c r="W977" s="7">
        <f t="shared" si="186"/>
        <v>976</v>
      </c>
      <c r="X977" s="7">
        <f>'v-t_chart'!C977</f>
        <v>81.099999999999994</v>
      </c>
      <c r="Y977" s="7">
        <f t="shared" si="187"/>
        <v>100</v>
      </c>
      <c r="Z977" s="7">
        <f t="shared" si="188"/>
        <v>115</v>
      </c>
      <c r="AA977" s="7">
        <f t="shared" si="189"/>
        <v>90</v>
      </c>
      <c r="AB977" s="7">
        <f ca="1">calc_gear1!AS980*5+50</f>
        <v>55</v>
      </c>
      <c r="AC977" s="7">
        <f ca="1">IF(AND(calc_gear1!AT980=-1,calc_gear1!Z980=1),calc_gear1!AS980*5+50.5,IF(AND(calc_gear1!Y980=0,AB976-AC976=-0.5),calc_gear1!AS980*5+50.5,calc_gear1!O980*5+50.5))</f>
        <v>50.5</v>
      </c>
    </row>
    <row r="978" spans="1:29">
      <c r="A978" s="7">
        <v>977</v>
      </c>
      <c r="B978" s="7">
        <v>377</v>
      </c>
      <c r="F978" s="7">
        <v>377</v>
      </c>
      <c r="G978" s="92" t="b">
        <v>0</v>
      </c>
      <c r="H978" s="69" t="b">
        <v>1</v>
      </c>
      <c r="I978" s="93" t="b">
        <v>0</v>
      </c>
      <c r="K978" s="92" t="b">
        <v>0</v>
      </c>
      <c r="L978" s="69" t="b">
        <v>1</v>
      </c>
      <c r="M978" s="93" t="b">
        <v>0</v>
      </c>
      <c r="N978" s="7">
        <v>377</v>
      </c>
      <c r="O978" s="7" t="b">
        <f t="shared" si="180"/>
        <v>0</v>
      </c>
      <c r="P978" s="7" t="b">
        <f t="shared" si="181"/>
        <v>1</v>
      </c>
      <c r="Q978" s="7" t="b">
        <f t="shared" si="182"/>
        <v>0</v>
      </c>
      <c r="S978" s="7" t="b">
        <f t="shared" si="183"/>
        <v>0</v>
      </c>
      <c r="T978" s="7" t="b">
        <f t="shared" si="184"/>
        <v>1</v>
      </c>
      <c r="U978" s="7" t="b">
        <f t="shared" si="185"/>
        <v>0</v>
      </c>
      <c r="W978" s="7">
        <f t="shared" si="186"/>
        <v>977</v>
      </c>
      <c r="X978" s="7">
        <f>'v-t_chart'!C978</f>
        <v>80.8</v>
      </c>
      <c r="Y978" s="7">
        <f t="shared" si="187"/>
        <v>100</v>
      </c>
      <c r="Z978" s="7">
        <f t="shared" si="188"/>
        <v>115</v>
      </c>
      <c r="AA978" s="7">
        <f t="shared" si="189"/>
        <v>90</v>
      </c>
      <c r="AB978" s="7">
        <f ca="1">calc_gear1!AS981*5+50</f>
        <v>55</v>
      </c>
      <c r="AC978" s="7">
        <f ca="1">IF(AND(calc_gear1!AT981=-1,calc_gear1!Z981=1),calc_gear1!AS981*5+50.5,IF(AND(calc_gear1!Y981=0,AB977-AC977=-0.5),calc_gear1!AS981*5+50.5,calc_gear1!O981*5+50.5))</f>
        <v>50.5</v>
      </c>
    </row>
    <row r="979" spans="1:29">
      <c r="A979" s="7">
        <v>978</v>
      </c>
      <c r="B979" s="7">
        <v>378</v>
      </c>
      <c r="F979" s="7">
        <v>378</v>
      </c>
      <c r="G979" s="92" t="b">
        <v>0</v>
      </c>
      <c r="H979" s="69" t="b">
        <v>1</v>
      </c>
      <c r="I979" s="93" t="b">
        <v>0</v>
      </c>
      <c r="K979" s="92" t="b">
        <v>0</v>
      </c>
      <c r="L979" s="69" t="b">
        <v>1</v>
      </c>
      <c r="M979" s="93" t="b">
        <v>0</v>
      </c>
      <c r="N979" s="7">
        <v>378</v>
      </c>
      <c r="O979" s="7" t="b">
        <f t="shared" si="180"/>
        <v>0</v>
      </c>
      <c r="P979" s="7" t="b">
        <f t="shared" si="181"/>
        <v>1</v>
      </c>
      <c r="Q979" s="7" t="b">
        <f t="shared" si="182"/>
        <v>0</v>
      </c>
      <c r="S979" s="7" t="b">
        <f t="shared" si="183"/>
        <v>0</v>
      </c>
      <c r="T979" s="7" t="b">
        <f t="shared" si="184"/>
        <v>1</v>
      </c>
      <c r="U979" s="7" t="b">
        <f t="shared" si="185"/>
        <v>0</v>
      </c>
      <c r="W979" s="7">
        <f t="shared" si="186"/>
        <v>978</v>
      </c>
      <c r="X979" s="7">
        <f>'v-t_chart'!C979</f>
        <v>80.599999999999994</v>
      </c>
      <c r="Y979" s="7">
        <f t="shared" si="187"/>
        <v>100</v>
      </c>
      <c r="Z979" s="7">
        <f t="shared" si="188"/>
        <v>115</v>
      </c>
      <c r="AA979" s="7">
        <f t="shared" si="189"/>
        <v>90</v>
      </c>
      <c r="AB979" s="7">
        <f ca="1">calc_gear1!AS982*5+50</f>
        <v>55</v>
      </c>
      <c r="AC979" s="7">
        <f ca="1">IF(AND(calc_gear1!AT982=-1,calc_gear1!Z982=1),calc_gear1!AS982*5+50.5,IF(AND(calc_gear1!Y982=0,AB978-AC978=-0.5),calc_gear1!AS982*5+50.5,calc_gear1!O982*5+50.5))</f>
        <v>50.5</v>
      </c>
    </row>
    <row r="980" spans="1:29">
      <c r="A980" s="7">
        <v>979</v>
      </c>
      <c r="B980" s="7">
        <v>379</v>
      </c>
      <c r="F980" s="7">
        <v>379</v>
      </c>
      <c r="G980" s="92" t="b">
        <v>0</v>
      </c>
      <c r="H980" s="69" t="b">
        <v>1</v>
      </c>
      <c r="I980" s="93" t="b">
        <v>0</v>
      </c>
      <c r="K980" s="92" t="b">
        <v>0</v>
      </c>
      <c r="L980" s="69" t="b">
        <v>1</v>
      </c>
      <c r="M980" s="93" t="b">
        <v>0</v>
      </c>
      <c r="N980" s="7">
        <v>379</v>
      </c>
      <c r="O980" s="7" t="b">
        <f t="shared" si="180"/>
        <v>0</v>
      </c>
      <c r="P980" s="7" t="b">
        <f t="shared" si="181"/>
        <v>1</v>
      </c>
      <c r="Q980" s="7" t="b">
        <f t="shared" si="182"/>
        <v>0</v>
      </c>
      <c r="S980" s="7" t="b">
        <f t="shared" si="183"/>
        <v>0</v>
      </c>
      <c r="T980" s="7" t="b">
        <f t="shared" si="184"/>
        <v>1</v>
      </c>
      <c r="U980" s="7" t="b">
        <f t="shared" si="185"/>
        <v>0</v>
      </c>
      <c r="W980" s="7">
        <f t="shared" si="186"/>
        <v>979</v>
      </c>
      <c r="X980" s="7">
        <f>'v-t_chart'!C980</f>
        <v>80.400000000000006</v>
      </c>
      <c r="Y980" s="7">
        <f t="shared" si="187"/>
        <v>100</v>
      </c>
      <c r="Z980" s="7">
        <f t="shared" si="188"/>
        <v>115</v>
      </c>
      <c r="AA980" s="7">
        <f t="shared" si="189"/>
        <v>90</v>
      </c>
      <c r="AB980" s="7">
        <f ca="1">calc_gear1!AS983*5+50</f>
        <v>55</v>
      </c>
      <c r="AC980" s="7">
        <f ca="1">IF(AND(calc_gear1!AT983=-1,calc_gear1!Z983=1),calc_gear1!AS983*5+50.5,IF(AND(calc_gear1!Y983=0,AB979-AC979=-0.5),calc_gear1!AS983*5+50.5,calc_gear1!O983*5+50.5))</f>
        <v>50.5</v>
      </c>
    </row>
    <row r="981" spans="1:29">
      <c r="A981" s="7">
        <v>980</v>
      </c>
      <c r="B981" s="7">
        <v>380</v>
      </c>
      <c r="F981" s="7">
        <v>380</v>
      </c>
      <c r="G981" s="92" t="b">
        <v>0</v>
      </c>
      <c r="H981" s="69" t="b">
        <v>1</v>
      </c>
      <c r="I981" s="93" t="b">
        <v>0</v>
      </c>
      <c r="K981" s="92" t="b">
        <v>0</v>
      </c>
      <c r="L981" s="69" t="b">
        <v>1</v>
      </c>
      <c r="M981" s="93" t="b">
        <v>0</v>
      </c>
      <c r="N981" s="7">
        <v>380</v>
      </c>
      <c r="O981" s="7" t="b">
        <f t="shared" si="180"/>
        <v>0</v>
      </c>
      <c r="P981" s="7" t="b">
        <f t="shared" si="181"/>
        <v>1</v>
      </c>
      <c r="Q981" s="7" t="b">
        <f t="shared" si="182"/>
        <v>0</v>
      </c>
      <c r="S981" s="7" t="b">
        <f t="shared" si="183"/>
        <v>0</v>
      </c>
      <c r="T981" s="7" t="b">
        <f t="shared" si="184"/>
        <v>1</v>
      </c>
      <c r="U981" s="7" t="b">
        <f t="shared" si="185"/>
        <v>0</v>
      </c>
      <c r="W981" s="7">
        <f t="shared" si="186"/>
        <v>980</v>
      </c>
      <c r="X981" s="7">
        <f>'v-t_chart'!C981</f>
        <v>80.099999999999994</v>
      </c>
      <c r="Y981" s="7">
        <f t="shared" si="187"/>
        <v>100</v>
      </c>
      <c r="Z981" s="7">
        <f t="shared" si="188"/>
        <v>115</v>
      </c>
      <c r="AA981" s="7">
        <f t="shared" si="189"/>
        <v>90</v>
      </c>
      <c r="AB981" s="7">
        <f ca="1">calc_gear1!AS984*5+50</f>
        <v>55</v>
      </c>
      <c r="AC981" s="7">
        <f ca="1">IF(AND(calc_gear1!AT984=-1,calc_gear1!Z984=1),calc_gear1!AS984*5+50.5,IF(AND(calc_gear1!Y984=0,AB980-AC980=-0.5),calc_gear1!AS984*5+50.5,calc_gear1!O984*5+50.5))</f>
        <v>50.5</v>
      </c>
    </row>
    <row r="982" spans="1:29">
      <c r="A982" s="7">
        <v>981</v>
      </c>
      <c r="B982" s="7">
        <v>381</v>
      </c>
      <c r="F982" s="7">
        <v>381</v>
      </c>
      <c r="G982" s="92" t="b">
        <v>0</v>
      </c>
      <c r="H982" s="69" t="b">
        <v>0</v>
      </c>
      <c r="I982" s="93" t="b">
        <v>1</v>
      </c>
      <c r="K982" s="92" t="b">
        <v>0</v>
      </c>
      <c r="L982" s="69" t="b">
        <v>0</v>
      </c>
      <c r="M982" s="93" t="b">
        <v>1</v>
      </c>
      <c r="N982" s="7">
        <v>381</v>
      </c>
      <c r="O982" s="7" t="b">
        <f t="shared" si="180"/>
        <v>0</v>
      </c>
      <c r="P982" s="7" t="b">
        <f t="shared" si="181"/>
        <v>0</v>
      </c>
      <c r="Q982" s="7" t="b">
        <f t="shared" si="182"/>
        <v>1</v>
      </c>
      <c r="S982" s="7" t="b">
        <f t="shared" si="183"/>
        <v>0</v>
      </c>
      <c r="T982" s="7" t="b">
        <f t="shared" si="184"/>
        <v>0</v>
      </c>
      <c r="U982" s="7" t="b">
        <f t="shared" si="185"/>
        <v>1</v>
      </c>
      <c r="W982" s="7">
        <f t="shared" si="186"/>
        <v>981</v>
      </c>
      <c r="X982" s="7">
        <f>'v-t_chart'!C982</f>
        <v>79.7</v>
      </c>
      <c r="Y982" s="7">
        <f t="shared" si="187"/>
        <v>100</v>
      </c>
      <c r="Z982" s="7">
        <f t="shared" si="188"/>
        <v>110</v>
      </c>
      <c r="AA982" s="7">
        <f t="shared" si="189"/>
        <v>95</v>
      </c>
      <c r="AB982" s="7">
        <f ca="1">calc_gear1!AS985*5+50</f>
        <v>55</v>
      </c>
      <c r="AC982" s="7">
        <f ca="1">IF(AND(calc_gear1!AT985=-1,calc_gear1!Z985=1),calc_gear1!AS985*5+50.5,IF(AND(calc_gear1!Y985=0,AB981-AC981=-0.5),calc_gear1!AS985*5+50.5,calc_gear1!O985*5+50.5))</f>
        <v>50.5</v>
      </c>
    </row>
    <row r="983" spans="1:29">
      <c r="A983" s="7">
        <v>982</v>
      </c>
      <c r="B983" s="7">
        <v>382</v>
      </c>
      <c r="F983" s="7">
        <v>382</v>
      </c>
      <c r="G983" s="92" t="b">
        <v>0</v>
      </c>
      <c r="H983" s="69" t="b">
        <v>0</v>
      </c>
      <c r="I983" s="93" t="b">
        <v>1</v>
      </c>
      <c r="K983" s="92" t="b">
        <v>0</v>
      </c>
      <c r="L983" s="69" t="b">
        <v>0</v>
      </c>
      <c r="M983" s="93" t="b">
        <v>1</v>
      </c>
      <c r="N983" s="7">
        <v>382</v>
      </c>
      <c r="O983" s="7" t="b">
        <f t="shared" si="180"/>
        <v>0</v>
      </c>
      <c r="P983" s="7" t="b">
        <f t="shared" si="181"/>
        <v>0</v>
      </c>
      <c r="Q983" s="7" t="b">
        <f t="shared" si="182"/>
        <v>1</v>
      </c>
      <c r="S983" s="7" t="b">
        <f t="shared" si="183"/>
        <v>0</v>
      </c>
      <c r="T983" s="7" t="b">
        <f t="shared" si="184"/>
        <v>0</v>
      </c>
      <c r="U983" s="7" t="b">
        <f t="shared" si="185"/>
        <v>1</v>
      </c>
      <c r="W983" s="7">
        <f t="shared" si="186"/>
        <v>982</v>
      </c>
      <c r="X983" s="7">
        <f>'v-t_chart'!C983</f>
        <v>78.599999999999994</v>
      </c>
      <c r="Y983" s="7">
        <f t="shared" si="187"/>
        <v>100</v>
      </c>
      <c r="Z983" s="7">
        <f t="shared" si="188"/>
        <v>110</v>
      </c>
      <c r="AA983" s="7">
        <f t="shared" si="189"/>
        <v>95</v>
      </c>
      <c r="AB983" s="7">
        <f ca="1">calc_gear1!AS986*5+50</f>
        <v>55</v>
      </c>
      <c r="AC983" s="7">
        <f ca="1">IF(AND(calc_gear1!AT986=-1,calc_gear1!Z986=1),calc_gear1!AS986*5+50.5,IF(AND(calc_gear1!Y986=0,AB982-AC982=-0.5),calc_gear1!AS986*5+50.5,calc_gear1!O986*5+50.5))</f>
        <v>50.5</v>
      </c>
    </row>
    <row r="984" spans="1:29">
      <c r="A984" s="7">
        <v>983</v>
      </c>
      <c r="B984" s="7">
        <v>383</v>
      </c>
      <c r="F984" s="7">
        <v>383</v>
      </c>
      <c r="G984" s="92" t="b">
        <v>0</v>
      </c>
      <c r="H984" s="69" t="b">
        <v>0</v>
      </c>
      <c r="I984" s="93" t="b">
        <v>1</v>
      </c>
      <c r="K984" s="92" t="b">
        <v>0</v>
      </c>
      <c r="L984" s="69" t="b">
        <v>0</v>
      </c>
      <c r="M984" s="93" t="b">
        <v>1</v>
      </c>
      <c r="N984" s="7">
        <v>383</v>
      </c>
      <c r="O984" s="7" t="b">
        <f t="shared" si="180"/>
        <v>0</v>
      </c>
      <c r="P984" s="7" t="b">
        <f t="shared" si="181"/>
        <v>0</v>
      </c>
      <c r="Q984" s="7" t="b">
        <f t="shared" si="182"/>
        <v>1</v>
      </c>
      <c r="S984" s="7" t="b">
        <f t="shared" si="183"/>
        <v>0</v>
      </c>
      <c r="T984" s="7" t="b">
        <f t="shared" si="184"/>
        <v>0</v>
      </c>
      <c r="U984" s="7" t="b">
        <f t="shared" si="185"/>
        <v>1</v>
      </c>
      <c r="W984" s="7">
        <f t="shared" si="186"/>
        <v>983</v>
      </c>
      <c r="X984" s="7">
        <f>'v-t_chart'!C984</f>
        <v>76.8</v>
      </c>
      <c r="Y984" s="7">
        <f t="shared" si="187"/>
        <v>100</v>
      </c>
      <c r="Z984" s="7">
        <f t="shared" si="188"/>
        <v>110</v>
      </c>
      <c r="AA984" s="7">
        <f t="shared" si="189"/>
        <v>95</v>
      </c>
      <c r="AB984" s="7">
        <f ca="1">calc_gear1!AS987*5+50</f>
        <v>55</v>
      </c>
      <c r="AC984" s="7">
        <f ca="1">IF(AND(calc_gear1!AT987=-1,calc_gear1!Z987=1),calc_gear1!AS987*5+50.5,IF(AND(calc_gear1!Y987=0,AB983-AC983=-0.5),calc_gear1!AS987*5+50.5,calc_gear1!O987*5+50.5))</f>
        <v>50.5</v>
      </c>
    </row>
    <row r="985" spans="1:29">
      <c r="A985" s="7">
        <v>984</v>
      </c>
      <c r="B985" s="7">
        <v>384</v>
      </c>
      <c r="F985" s="7">
        <v>384</v>
      </c>
      <c r="G985" s="92" t="b">
        <v>0</v>
      </c>
      <c r="H985" s="69" t="b">
        <v>0</v>
      </c>
      <c r="I985" s="93" t="b">
        <v>1</v>
      </c>
      <c r="K985" s="92" t="b">
        <v>0</v>
      </c>
      <c r="L985" s="69" t="b">
        <v>0</v>
      </c>
      <c r="M985" s="93" t="b">
        <v>1</v>
      </c>
      <c r="N985" s="7">
        <v>384</v>
      </c>
      <c r="O985" s="7" t="b">
        <f t="shared" si="180"/>
        <v>0</v>
      </c>
      <c r="P985" s="7" t="b">
        <f t="shared" si="181"/>
        <v>0</v>
      </c>
      <c r="Q985" s="7" t="b">
        <f t="shared" si="182"/>
        <v>1</v>
      </c>
      <c r="S985" s="7" t="b">
        <f t="shared" si="183"/>
        <v>0</v>
      </c>
      <c r="T985" s="7" t="b">
        <f t="shared" si="184"/>
        <v>0</v>
      </c>
      <c r="U985" s="7" t="b">
        <f t="shared" si="185"/>
        <v>1</v>
      </c>
      <c r="W985" s="7">
        <f t="shared" si="186"/>
        <v>984</v>
      </c>
      <c r="X985" s="7">
        <f>'v-t_chart'!C985</f>
        <v>73.7</v>
      </c>
      <c r="Y985" s="7">
        <f t="shared" si="187"/>
        <v>100</v>
      </c>
      <c r="Z985" s="7">
        <f t="shared" si="188"/>
        <v>110</v>
      </c>
      <c r="AA985" s="7">
        <f t="shared" si="189"/>
        <v>95</v>
      </c>
      <c r="AB985" s="7">
        <f ca="1">calc_gear1!AS988*5+50</f>
        <v>55</v>
      </c>
      <c r="AC985" s="7">
        <f ca="1">IF(AND(calc_gear1!AT988=-1,calc_gear1!Z988=1),calc_gear1!AS988*5+50.5,IF(AND(calc_gear1!Y988=0,AB984-AC984=-0.5),calc_gear1!AS988*5+50.5,calc_gear1!O988*5+50.5))</f>
        <v>50.5</v>
      </c>
    </row>
    <row r="986" spans="1:29">
      <c r="A986" s="7">
        <v>985</v>
      </c>
      <c r="B986" s="7">
        <v>385</v>
      </c>
      <c r="F986" s="7">
        <v>385</v>
      </c>
      <c r="G986" s="92" t="b">
        <v>0</v>
      </c>
      <c r="H986" s="69" t="b">
        <v>0</v>
      </c>
      <c r="I986" s="93" t="b">
        <v>1</v>
      </c>
      <c r="K986" s="92" t="b">
        <v>0</v>
      </c>
      <c r="L986" s="69" t="b">
        <v>0</v>
      </c>
      <c r="M986" s="93" t="b">
        <v>1</v>
      </c>
      <c r="N986" s="7">
        <v>385</v>
      </c>
      <c r="O986" s="7" t="b">
        <f t="shared" si="180"/>
        <v>0</v>
      </c>
      <c r="P986" s="7" t="b">
        <f t="shared" si="181"/>
        <v>0</v>
      </c>
      <c r="Q986" s="7" t="b">
        <f t="shared" si="182"/>
        <v>1</v>
      </c>
      <c r="S986" s="7" t="b">
        <f t="shared" si="183"/>
        <v>0</v>
      </c>
      <c r="T986" s="7" t="b">
        <f t="shared" si="184"/>
        <v>0</v>
      </c>
      <c r="U986" s="7" t="b">
        <f t="shared" si="185"/>
        <v>1</v>
      </c>
      <c r="W986" s="7">
        <f t="shared" si="186"/>
        <v>985</v>
      </c>
      <c r="X986" s="7">
        <f>'v-t_chart'!C986</f>
        <v>69.400000000000006</v>
      </c>
      <c r="Y986" s="7">
        <f t="shared" si="187"/>
        <v>100</v>
      </c>
      <c r="Z986" s="7">
        <f t="shared" si="188"/>
        <v>110</v>
      </c>
      <c r="AA986" s="7">
        <f t="shared" si="189"/>
        <v>95</v>
      </c>
      <c r="AB986" s="7">
        <f ca="1">calc_gear1!AS989*5+50</f>
        <v>55</v>
      </c>
      <c r="AC986" s="7">
        <f ca="1">IF(AND(calc_gear1!AT989=-1,calc_gear1!Z989=1),calc_gear1!AS989*5+50.5,IF(AND(calc_gear1!Y989=0,AB985-AC985=-0.5),calc_gear1!AS989*5+50.5,calc_gear1!O989*5+50.5))</f>
        <v>50.5</v>
      </c>
    </row>
    <row r="987" spans="1:29">
      <c r="A987" s="7">
        <v>986</v>
      </c>
      <c r="B987" s="7">
        <v>386</v>
      </c>
      <c r="F987" s="7">
        <v>386</v>
      </c>
      <c r="G987" s="92" t="b">
        <v>0</v>
      </c>
      <c r="H987" s="69" t="b">
        <v>0</v>
      </c>
      <c r="I987" s="93" t="b">
        <v>1</v>
      </c>
      <c r="K987" s="92" t="b">
        <v>0</v>
      </c>
      <c r="L987" s="69" t="b">
        <v>0</v>
      </c>
      <c r="M987" s="93" t="b">
        <v>1</v>
      </c>
      <c r="N987" s="7">
        <v>386</v>
      </c>
      <c r="O987" s="7" t="b">
        <f t="shared" ref="O987:O1050" si="190">K987</f>
        <v>0</v>
      </c>
      <c r="P987" s="7" t="b">
        <f t="shared" ref="P987:P1050" si="191">L987</f>
        <v>0</v>
      </c>
      <c r="Q987" s="7" t="b">
        <f t="shared" ref="Q987:Q1050" si="192">M987</f>
        <v>1</v>
      </c>
      <c r="S987" s="7" t="b">
        <f t="shared" ref="S987:S1050" si="193">K987</f>
        <v>0</v>
      </c>
      <c r="T987" s="7" t="b">
        <f t="shared" ref="T987:T1050" si="194">L987</f>
        <v>0</v>
      </c>
      <c r="U987" s="7" t="b">
        <f t="shared" ref="U987:U1050" si="195">M987</f>
        <v>1</v>
      </c>
      <c r="W987" s="7">
        <f t="shared" si="186"/>
        <v>986</v>
      </c>
      <c r="X987" s="7">
        <f>'v-t_chart'!C987</f>
        <v>64</v>
      </c>
      <c r="Y987" s="7">
        <f t="shared" si="187"/>
        <v>100</v>
      </c>
      <c r="Z987" s="7">
        <f t="shared" si="188"/>
        <v>110</v>
      </c>
      <c r="AA987" s="7">
        <f t="shared" si="189"/>
        <v>95</v>
      </c>
      <c r="AB987" s="7">
        <f ca="1">calc_gear1!AS990*5+50</f>
        <v>55</v>
      </c>
      <c r="AC987" s="7">
        <f ca="1">IF(AND(calc_gear1!AT990=-1,calc_gear1!Z990=1),calc_gear1!AS990*5+50.5,IF(AND(calc_gear1!Y990=0,AB986-AC986=-0.5),calc_gear1!AS990*5+50.5,calc_gear1!O990*5+50.5))</f>
        <v>50.5</v>
      </c>
    </row>
    <row r="988" spans="1:29">
      <c r="A988" s="7">
        <v>987</v>
      </c>
      <c r="B988" s="7">
        <v>387</v>
      </c>
      <c r="F988" s="7">
        <v>387</v>
      </c>
      <c r="G988" s="92" t="b">
        <v>0</v>
      </c>
      <c r="H988" s="69" t="b">
        <v>0</v>
      </c>
      <c r="I988" s="93" t="b">
        <v>1</v>
      </c>
      <c r="K988" s="92" t="b">
        <v>0</v>
      </c>
      <c r="L988" s="69" t="b">
        <v>0</v>
      </c>
      <c r="M988" s="93" t="b">
        <v>1</v>
      </c>
      <c r="N988" s="7">
        <v>387</v>
      </c>
      <c r="O988" s="7" t="b">
        <f t="shared" si="190"/>
        <v>0</v>
      </c>
      <c r="P988" s="7" t="b">
        <f t="shared" si="191"/>
        <v>0</v>
      </c>
      <c r="Q988" s="7" t="b">
        <f t="shared" si="192"/>
        <v>1</v>
      </c>
      <c r="S988" s="7" t="b">
        <f t="shared" si="193"/>
        <v>0</v>
      </c>
      <c r="T988" s="7" t="b">
        <f t="shared" si="194"/>
        <v>0</v>
      </c>
      <c r="U988" s="7" t="b">
        <f t="shared" si="195"/>
        <v>1</v>
      </c>
      <c r="W988" s="7">
        <f t="shared" si="186"/>
        <v>987</v>
      </c>
      <c r="X988" s="7">
        <f>'v-t_chart'!C988</f>
        <v>58.6</v>
      </c>
      <c r="Y988" s="7">
        <f t="shared" si="187"/>
        <v>100</v>
      </c>
      <c r="Z988" s="7">
        <f t="shared" si="188"/>
        <v>110</v>
      </c>
      <c r="AA988" s="7">
        <f t="shared" si="189"/>
        <v>95</v>
      </c>
      <c r="AB988" s="7">
        <f ca="1">calc_gear1!AS991*5+50</f>
        <v>55</v>
      </c>
      <c r="AC988" s="7">
        <f ca="1">IF(AND(calc_gear1!AT991=-1,calc_gear1!Z991=1),calc_gear1!AS991*5+50.5,IF(AND(calc_gear1!Y991=0,AB987-AC987=-0.5),calc_gear1!AS991*5+50.5,calc_gear1!O991*5+50.5))</f>
        <v>50.5</v>
      </c>
    </row>
    <row r="989" spans="1:29">
      <c r="A989" s="7">
        <v>988</v>
      </c>
      <c r="B989" s="7">
        <v>388</v>
      </c>
      <c r="F989" s="7">
        <v>388</v>
      </c>
      <c r="G989" s="92" t="b">
        <v>0</v>
      </c>
      <c r="H989" s="69" t="b">
        <v>0</v>
      </c>
      <c r="I989" s="93" t="b">
        <v>1</v>
      </c>
      <c r="K989" s="92" t="b">
        <v>0</v>
      </c>
      <c r="L989" s="69" t="b">
        <v>0</v>
      </c>
      <c r="M989" s="93" t="b">
        <v>1</v>
      </c>
      <c r="N989" s="7">
        <v>388</v>
      </c>
      <c r="O989" s="7" t="b">
        <f t="shared" si="190"/>
        <v>0</v>
      </c>
      <c r="P989" s="7" t="b">
        <f t="shared" si="191"/>
        <v>0</v>
      </c>
      <c r="Q989" s="7" t="b">
        <f t="shared" si="192"/>
        <v>1</v>
      </c>
      <c r="S989" s="7" t="b">
        <f t="shared" si="193"/>
        <v>0</v>
      </c>
      <c r="T989" s="7" t="b">
        <f t="shared" si="194"/>
        <v>0</v>
      </c>
      <c r="U989" s="7" t="b">
        <f t="shared" si="195"/>
        <v>1</v>
      </c>
      <c r="W989" s="7">
        <f t="shared" si="186"/>
        <v>988</v>
      </c>
      <c r="X989" s="7">
        <f>'v-t_chart'!C989</f>
        <v>53.2</v>
      </c>
      <c r="Y989" s="7">
        <f t="shared" si="187"/>
        <v>100</v>
      </c>
      <c r="Z989" s="7">
        <f t="shared" si="188"/>
        <v>110</v>
      </c>
      <c r="AA989" s="7">
        <f t="shared" si="189"/>
        <v>95</v>
      </c>
      <c r="AB989" s="7">
        <f ca="1">calc_gear1!AS992*5+50</f>
        <v>55</v>
      </c>
      <c r="AC989" s="7">
        <f ca="1">IF(AND(calc_gear1!AT992=-1,calc_gear1!Z992=1),calc_gear1!AS992*5+50.5,IF(AND(calc_gear1!Y992=0,AB988-AC988=-0.5),calc_gear1!AS992*5+50.5,calc_gear1!O992*5+50.5))</f>
        <v>50.5</v>
      </c>
    </row>
    <row r="990" spans="1:29">
      <c r="A990" s="7">
        <v>989</v>
      </c>
      <c r="B990" s="7">
        <v>389</v>
      </c>
      <c r="F990" s="7">
        <v>389</v>
      </c>
      <c r="G990" s="92" t="b">
        <v>0</v>
      </c>
      <c r="H990" s="69" t="b">
        <v>0</v>
      </c>
      <c r="I990" s="93" t="b">
        <v>1</v>
      </c>
      <c r="K990" s="92" t="b">
        <v>0</v>
      </c>
      <c r="L990" s="69" t="b">
        <v>0</v>
      </c>
      <c r="M990" s="93" t="b">
        <v>1</v>
      </c>
      <c r="N990" s="7">
        <v>389</v>
      </c>
      <c r="O990" s="7" t="b">
        <f t="shared" si="190"/>
        <v>0</v>
      </c>
      <c r="P990" s="7" t="b">
        <f t="shared" si="191"/>
        <v>0</v>
      </c>
      <c r="Q990" s="7" t="b">
        <f t="shared" si="192"/>
        <v>1</v>
      </c>
      <c r="S990" s="7" t="b">
        <f t="shared" si="193"/>
        <v>0</v>
      </c>
      <c r="T990" s="7" t="b">
        <f t="shared" si="194"/>
        <v>0</v>
      </c>
      <c r="U990" s="7" t="b">
        <f t="shared" si="195"/>
        <v>1</v>
      </c>
      <c r="W990" s="7">
        <f t="shared" si="186"/>
        <v>989</v>
      </c>
      <c r="X990" s="7">
        <f>'v-t_chart'!C990</f>
        <v>47.8</v>
      </c>
      <c r="Y990" s="7">
        <f t="shared" si="187"/>
        <v>100</v>
      </c>
      <c r="Z990" s="7">
        <f t="shared" si="188"/>
        <v>110</v>
      </c>
      <c r="AA990" s="7">
        <f t="shared" si="189"/>
        <v>95</v>
      </c>
      <c r="AB990" s="7">
        <f ca="1">calc_gear1!AS993*5+50</f>
        <v>55</v>
      </c>
      <c r="AC990" s="7">
        <f ca="1">IF(AND(calc_gear1!AT993=-1,calc_gear1!Z993=1),calc_gear1!AS993*5+50.5,IF(AND(calc_gear1!Y993=0,AB989-AC989=-0.5),calc_gear1!AS993*5+50.5,calc_gear1!O993*5+50.5))</f>
        <v>50.5</v>
      </c>
    </row>
    <row r="991" spans="1:29">
      <c r="A991" s="7">
        <v>990</v>
      </c>
      <c r="B991" s="7">
        <v>390</v>
      </c>
      <c r="F991" s="7">
        <v>390</v>
      </c>
      <c r="G991" s="92" t="b">
        <v>0</v>
      </c>
      <c r="H991" s="69" t="b">
        <v>0</v>
      </c>
      <c r="I991" s="93" t="b">
        <v>1</v>
      </c>
      <c r="K991" s="92" t="b">
        <v>0</v>
      </c>
      <c r="L991" s="69" t="b">
        <v>0</v>
      </c>
      <c r="M991" s="93" t="b">
        <v>1</v>
      </c>
      <c r="N991" s="7">
        <v>390</v>
      </c>
      <c r="O991" s="7" t="b">
        <f t="shared" si="190"/>
        <v>0</v>
      </c>
      <c r="P991" s="7" t="b">
        <f t="shared" si="191"/>
        <v>0</v>
      </c>
      <c r="Q991" s="7" t="b">
        <f t="shared" si="192"/>
        <v>1</v>
      </c>
      <c r="S991" s="7" t="b">
        <f t="shared" si="193"/>
        <v>0</v>
      </c>
      <c r="T991" s="7" t="b">
        <f t="shared" si="194"/>
        <v>0</v>
      </c>
      <c r="U991" s="7" t="b">
        <f t="shared" si="195"/>
        <v>1</v>
      </c>
      <c r="W991" s="7">
        <f t="shared" si="186"/>
        <v>990</v>
      </c>
      <c r="X991" s="7">
        <f>'v-t_chart'!C991</f>
        <v>42.4</v>
      </c>
      <c r="Y991" s="7">
        <f t="shared" si="187"/>
        <v>100</v>
      </c>
      <c r="Z991" s="7">
        <f t="shared" si="188"/>
        <v>110</v>
      </c>
      <c r="AA991" s="7">
        <f t="shared" si="189"/>
        <v>95</v>
      </c>
      <c r="AB991" s="7">
        <f ca="1">calc_gear1!AS994*5+50</f>
        <v>55</v>
      </c>
      <c r="AC991" s="7">
        <f ca="1">IF(AND(calc_gear1!AT994=-1,calc_gear1!Z994=1),calc_gear1!AS994*5+50.5,IF(AND(calc_gear1!Y994=0,AB990-AC990=-0.5),calc_gear1!AS994*5+50.5,calc_gear1!O994*5+50.5))</f>
        <v>50.5</v>
      </c>
    </row>
    <row r="992" spans="1:29">
      <c r="A992" s="7">
        <v>991</v>
      </c>
      <c r="B992" s="7">
        <v>391</v>
      </c>
      <c r="F992" s="7">
        <v>391</v>
      </c>
      <c r="G992" s="92" t="b">
        <v>0</v>
      </c>
      <c r="H992" s="69" t="b">
        <v>0</v>
      </c>
      <c r="I992" s="93" t="b">
        <v>1</v>
      </c>
      <c r="K992" s="92" t="b">
        <v>0</v>
      </c>
      <c r="L992" s="69" t="b">
        <v>0</v>
      </c>
      <c r="M992" s="93" t="b">
        <v>1</v>
      </c>
      <c r="N992" s="7">
        <v>391</v>
      </c>
      <c r="O992" s="7" t="b">
        <f t="shared" si="190"/>
        <v>0</v>
      </c>
      <c r="P992" s="7" t="b">
        <f t="shared" si="191"/>
        <v>0</v>
      </c>
      <c r="Q992" s="7" t="b">
        <f t="shared" si="192"/>
        <v>1</v>
      </c>
      <c r="S992" s="7" t="b">
        <f t="shared" si="193"/>
        <v>0</v>
      </c>
      <c r="T992" s="7" t="b">
        <f t="shared" si="194"/>
        <v>0</v>
      </c>
      <c r="U992" s="7" t="b">
        <f t="shared" si="195"/>
        <v>1</v>
      </c>
      <c r="W992" s="7">
        <f t="shared" si="186"/>
        <v>991</v>
      </c>
      <c r="X992" s="7">
        <f>'v-t_chart'!C992</f>
        <v>37</v>
      </c>
      <c r="Y992" s="7">
        <f t="shared" si="187"/>
        <v>100</v>
      </c>
      <c r="Z992" s="7">
        <f t="shared" si="188"/>
        <v>110</v>
      </c>
      <c r="AA992" s="7">
        <f t="shared" si="189"/>
        <v>95</v>
      </c>
      <c r="AB992" s="7">
        <f ca="1">calc_gear1!AS995*5+50</f>
        <v>55</v>
      </c>
      <c r="AC992" s="7">
        <f ca="1">IF(AND(calc_gear1!AT995=-1,calc_gear1!Z995=1),calc_gear1!AS995*5+50.5,IF(AND(calc_gear1!Y995=0,AB991-AC991=-0.5),calc_gear1!AS995*5+50.5,calc_gear1!O995*5+50.5))</f>
        <v>50.5</v>
      </c>
    </row>
    <row r="993" spans="1:29">
      <c r="A993" s="7">
        <v>992</v>
      </c>
      <c r="B993" s="7">
        <v>392</v>
      </c>
      <c r="F993" s="7">
        <v>392</v>
      </c>
      <c r="G993" s="92" t="b">
        <v>0</v>
      </c>
      <c r="H993" s="69" t="b">
        <v>0</v>
      </c>
      <c r="I993" s="93" t="b">
        <v>1</v>
      </c>
      <c r="K993" s="92" t="b">
        <v>0</v>
      </c>
      <c r="L993" s="69" t="b">
        <v>0</v>
      </c>
      <c r="M993" s="93" t="b">
        <v>1</v>
      </c>
      <c r="N993" s="7">
        <v>392</v>
      </c>
      <c r="O993" s="7" t="b">
        <f t="shared" si="190"/>
        <v>0</v>
      </c>
      <c r="P993" s="7" t="b">
        <f t="shared" si="191"/>
        <v>0</v>
      </c>
      <c r="Q993" s="7" t="b">
        <f t="shared" si="192"/>
        <v>1</v>
      </c>
      <c r="S993" s="7" t="b">
        <f t="shared" si="193"/>
        <v>0</v>
      </c>
      <c r="T993" s="7" t="b">
        <f t="shared" si="194"/>
        <v>0</v>
      </c>
      <c r="U993" s="7" t="b">
        <f t="shared" si="195"/>
        <v>1</v>
      </c>
      <c r="W993" s="7">
        <f t="shared" si="186"/>
        <v>992</v>
      </c>
      <c r="X993" s="7">
        <f>'v-t_chart'!C993</f>
        <v>33</v>
      </c>
      <c r="Y993" s="7">
        <f t="shared" si="187"/>
        <v>100</v>
      </c>
      <c r="Z993" s="7">
        <f t="shared" si="188"/>
        <v>110</v>
      </c>
      <c r="AA993" s="7">
        <f t="shared" si="189"/>
        <v>95</v>
      </c>
      <c r="AB993" s="7">
        <f ca="1">calc_gear1!AS996*5+50</f>
        <v>55</v>
      </c>
      <c r="AC993" s="7">
        <f ca="1">IF(AND(calc_gear1!AT996=-1,calc_gear1!Z996=1),calc_gear1!AS996*5+50.5,IF(AND(calc_gear1!Y996=0,AB992-AC992=-0.5),calc_gear1!AS996*5+50.5,calc_gear1!O996*5+50.5))</f>
        <v>50.5</v>
      </c>
    </row>
    <row r="994" spans="1:29">
      <c r="A994" s="7">
        <v>993</v>
      </c>
      <c r="B994" s="7">
        <v>393</v>
      </c>
      <c r="F994" s="7">
        <v>393</v>
      </c>
      <c r="G994" s="92" t="b">
        <v>0</v>
      </c>
      <c r="H994" s="69" t="b">
        <v>0</v>
      </c>
      <c r="I994" s="93" t="b">
        <v>1</v>
      </c>
      <c r="K994" s="92" t="b">
        <v>0</v>
      </c>
      <c r="L994" s="69" t="b">
        <v>0</v>
      </c>
      <c r="M994" s="93" t="b">
        <v>1</v>
      </c>
      <c r="N994" s="7">
        <v>393</v>
      </c>
      <c r="O994" s="7" t="b">
        <f t="shared" si="190"/>
        <v>0</v>
      </c>
      <c r="P994" s="7" t="b">
        <f t="shared" si="191"/>
        <v>0</v>
      </c>
      <c r="Q994" s="7" t="b">
        <f t="shared" si="192"/>
        <v>1</v>
      </c>
      <c r="S994" s="7" t="b">
        <f t="shared" si="193"/>
        <v>0</v>
      </c>
      <c r="T994" s="7" t="b">
        <f t="shared" si="194"/>
        <v>0</v>
      </c>
      <c r="U994" s="7" t="b">
        <f t="shared" si="195"/>
        <v>1</v>
      </c>
      <c r="W994" s="7">
        <f t="shared" si="186"/>
        <v>993</v>
      </c>
      <c r="X994" s="7">
        <f>'v-t_chart'!C994</f>
        <v>30.9</v>
      </c>
      <c r="Y994" s="7">
        <f t="shared" si="187"/>
        <v>100</v>
      </c>
      <c r="Z994" s="7">
        <f t="shared" si="188"/>
        <v>110</v>
      </c>
      <c r="AA994" s="7">
        <f t="shared" si="189"/>
        <v>95</v>
      </c>
      <c r="AB994" s="7">
        <f ca="1">calc_gear1!AS997*5+50</f>
        <v>55</v>
      </c>
      <c r="AC994" s="7">
        <f ca="1">IF(AND(calc_gear1!AT997=-1,calc_gear1!Z997=1),calc_gear1!AS997*5+50.5,IF(AND(calc_gear1!Y997=0,AB993-AC993=-0.5),calc_gear1!AS997*5+50.5,calc_gear1!O997*5+50.5))</f>
        <v>50.5</v>
      </c>
    </row>
    <row r="995" spans="1:29">
      <c r="A995" s="7">
        <v>994</v>
      </c>
      <c r="B995" s="7">
        <v>394</v>
      </c>
      <c r="F995" s="7">
        <v>394</v>
      </c>
      <c r="G995" s="92" t="b">
        <v>1</v>
      </c>
      <c r="H995" s="69" t="b">
        <v>0</v>
      </c>
      <c r="I995" s="93" t="b">
        <v>0</v>
      </c>
      <c r="K995" s="92" t="b">
        <v>1</v>
      </c>
      <c r="L995" s="69" t="b">
        <v>0</v>
      </c>
      <c r="M995" s="93" t="b">
        <v>0</v>
      </c>
      <c r="N995" s="7">
        <v>394</v>
      </c>
      <c r="O995" s="7" t="b">
        <f t="shared" si="190"/>
        <v>1</v>
      </c>
      <c r="P995" s="7" t="b">
        <f t="shared" si="191"/>
        <v>0</v>
      </c>
      <c r="Q995" s="7" t="b">
        <f t="shared" si="192"/>
        <v>0</v>
      </c>
      <c r="S995" s="7" t="b">
        <f t="shared" si="193"/>
        <v>1</v>
      </c>
      <c r="T995" s="7" t="b">
        <f t="shared" si="194"/>
        <v>0</v>
      </c>
      <c r="U995" s="7" t="b">
        <f t="shared" si="195"/>
        <v>0</v>
      </c>
      <c r="W995" s="7">
        <f t="shared" si="186"/>
        <v>994</v>
      </c>
      <c r="X995" s="7">
        <f>'v-t_chart'!C995</f>
        <v>30.9</v>
      </c>
      <c r="Y995" s="7">
        <f t="shared" si="187"/>
        <v>105</v>
      </c>
      <c r="Z995" s="7">
        <f t="shared" si="188"/>
        <v>110</v>
      </c>
      <c r="AA995" s="7">
        <f t="shared" si="189"/>
        <v>90</v>
      </c>
      <c r="AB995" s="7">
        <f ca="1">calc_gear1!AS998*5+50</f>
        <v>55</v>
      </c>
      <c r="AC995" s="7">
        <f ca="1">IF(AND(calc_gear1!AT998=-1,calc_gear1!Z998=1),calc_gear1!AS998*5+50.5,IF(AND(calc_gear1!Y998=0,AB994-AC994=-0.5),calc_gear1!AS998*5+50.5,calc_gear1!O998*5+50.5))</f>
        <v>50.5</v>
      </c>
    </row>
    <row r="996" spans="1:29">
      <c r="A996" s="7">
        <v>995</v>
      </c>
      <c r="B996" s="7">
        <v>395</v>
      </c>
      <c r="F996" s="7">
        <v>395</v>
      </c>
      <c r="G996" s="92" t="b">
        <v>1</v>
      </c>
      <c r="H996" s="69" t="b">
        <v>0</v>
      </c>
      <c r="I996" s="93" t="b">
        <v>0</v>
      </c>
      <c r="K996" s="92" t="b">
        <v>1</v>
      </c>
      <c r="L996" s="69" t="b">
        <v>0</v>
      </c>
      <c r="M996" s="93" t="b">
        <v>0</v>
      </c>
      <c r="N996" s="7">
        <v>395</v>
      </c>
      <c r="O996" s="7" t="b">
        <f t="shared" si="190"/>
        <v>1</v>
      </c>
      <c r="P996" s="7" t="b">
        <f t="shared" si="191"/>
        <v>0</v>
      </c>
      <c r="Q996" s="7" t="b">
        <f t="shared" si="192"/>
        <v>0</v>
      </c>
      <c r="S996" s="7" t="b">
        <f t="shared" si="193"/>
        <v>1</v>
      </c>
      <c r="T996" s="7" t="b">
        <f t="shared" si="194"/>
        <v>0</v>
      </c>
      <c r="U996" s="7" t="b">
        <f t="shared" si="195"/>
        <v>0</v>
      </c>
      <c r="W996" s="7">
        <f t="shared" si="186"/>
        <v>995</v>
      </c>
      <c r="X996" s="7">
        <f>'v-t_chart'!C996</f>
        <v>33.5</v>
      </c>
      <c r="Y996" s="7">
        <f t="shared" si="187"/>
        <v>105</v>
      </c>
      <c r="Z996" s="7">
        <f t="shared" si="188"/>
        <v>110</v>
      </c>
      <c r="AA996" s="7">
        <f t="shared" si="189"/>
        <v>90</v>
      </c>
      <c r="AB996" s="7">
        <f ca="1">calc_gear1!AS999*5+50</f>
        <v>55</v>
      </c>
      <c r="AC996" s="7">
        <f ca="1">IF(AND(calc_gear1!AT999=-1,calc_gear1!Z999=1),calc_gear1!AS999*5+50.5,IF(AND(calc_gear1!Y999=0,AB995-AC995=-0.5),calc_gear1!AS999*5+50.5,calc_gear1!O999*5+50.5))</f>
        <v>50.5</v>
      </c>
    </row>
    <row r="997" spans="1:29">
      <c r="A997" s="7">
        <v>996</v>
      </c>
      <c r="B997" s="7">
        <v>396</v>
      </c>
      <c r="F997" s="7">
        <v>396</v>
      </c>
      <c r="G997" s="92" t="b">
        <v>1</v>
      </c>
      <c r="H997" s="69" t="b">
        <v>0</v>
      </c>
      <c r="I997" s="93" t="b">
        <v>0</v>
      </c>
      <c r="K997" s="92" t="b">
        <v>1</v>
      </c>
      <c r="L997" s="69" t="b">
        <v>0</v>
      </c>
      <c r="M997" s="93" t="b">
        <v>0</v>
      </c>
      <c r="N997" s="7">
        <v>396</v>
      </c>
      <c r="O997" s="7" t="b">
        <f t="shared" si="190"/>
        <v>1</v>
      </c>
      <c r="P997" s="7" t="b">
        <f t="shared" si="191"/>
        <v>0</v>
      </c>
      <c r="Q997" s="7" t="b">
        <f t="shared" si="192"/>
        <v>0</v>
      </c>
      <c r="S997" s="7" t="b">
        <f t="shared" si="193"/>
        <v>1</v>
      </c>
      <c r="T997" s="7" t="b">
        <f t="shared" si="194"/>
        <v>0</v>
      </c>
      <c r="U997" s="7" t="b">
        <f t="shared" si="195"/>
        <v>0</v>
      </c>
      <c r="W997" s="7">
        <f t="shared" si="186"/>
        <v>996</v>
      </c>
      <c r="X997" s="7">
        <f>'v-t_chart'!C997</f>
        <v>38</v>
      </c>
      <c r="Y997" s="7">
        <f t="shared" si="187"/>
        <v>105</v>
      </c>
      <c r="Z997" s="7">
        <f t="shared" si="188"/>
        <v>110</v>
      </c>
      <c r="AA997" s="7">
        <f t="shared" si="189"/>
        <v>90</v>
      </c>
      <c r="AB997" s="7">
        <f ca="1">calc_gear1!AS1000*5+50</f>
        <v>55</v>
      </c>
      <c r="AC997" s="7">
        <f ca="1">IF(AND(calc_gear1!AT1000=-1,calc_gear1!Z1000=1),calc_gear1!AS1000*5+50.5,IF(AND(calc_gear1!Y1000=0,AB996-AC996=-0.5),calc_gear1!AS1000*5+50.5,calc_gear1!O1000*5+50.5))</f>
        <v>50.5</v>
      </c>
    </row>
    <row r="998" spans="1:29">
      <c r="A998" s="7">
        <v>997</v>
      </c>
      <c r="B998" s="7">
        <v>397</v>
      </c>
      <c r="F998" s="7">
        <v>397</v>
      </c>
      <c r="G998" s="92" t="b">
        <v>1</v>
      </c>
      <c r="H998" s="69" t="b">
        <v>0</v>
      </c>
      <c r="I998" s="93" t="b">
        <v>0</v>
      </c>
      <c r="K998" s="92" t="b">
        <v>1</v>
      </c>
      <c r="L998" s="69" t="b">
        <v>0</v>
      </c>
      <c r="M998" s="93" t="b">
        <v>0</v>
      </c>
      <c r="N998" s="7">
        <v>397</v>
      </c>
      <c r="O998" s="7" t="b">
        <f t="shared" si="190"/>
        <v>1</v>
      </c>
      <c r="P998" s="7" t="b">
        <f t="shared" si="191"/>
        <v>0</v>
      </c>
      <c r="Q998" s="7" t="b">
        <f t="shared" si="192"/>
        <v>0</v>
      </c>
      <c r="S998" s="7" t="b">
        <f t="shared" si="193"/>
        <v>1</v>
      </c>
      <c r="T998" s="7" t="b">
        <f t="shared" si="194"/>
        <v>0</v>
      </c>
      <c r="U998" s="7" t="b">
        <f t="shared" si="195"/>
        <v>0</v>
      </c>
      <c r="W998" s="7">
        <f t="shared" si="186"/>
        <v>997</v>
      </c>
      <c r="X998" s="7">
        <f>'v-t_chart'!C998</f>
        <v>42.5</v>
      </c>
      <c r="Y998" s="7">
        <f t="shared" si="187"/>
        <v>105</v>
      </c>
      <c r="Z998" s="7">
        <f t="shared" si="188"/>
        <v>110</v>
      </c>
      <c r="AA998" s="7">
        <f t="shared" si="189"/>
        <v>90</v>
      </c>
      <c r="AB998" s="7">
        <f ca="1">calc_gear1!AS1001*5+50</f>
        <v>55</v>
      </c>
      <c r="AC998" s="7">
        <f ca="1">IF(AND(calc_gear1!AT1001=-1,calc_gear1!Z1001=1),calc_gear1!AS1001*5+50.5,IF(AND(calc_gear1!Y1001=0,AB997-AC997=-0.5),calc_gear1!AS1001*5+50.5,calc_gear1!O1001*5+50.5))</f>
        <v>50.5</v>
      </c>
    </row>
    <row r="999" spans="1:29">
      <c r="A999" s="7">
        <v>998</v>
      </c>
      <c r="B999" s="7">
        <v>398</v>
      </c>
      <c r="F999" s="7">
        <v>398</v>
      </c>
      <c r="G999" s="92" t="b">
        <v>1</v>
      </c>
      <c r="H999" s="69" t="b">
        <v>0</v>
      </c>
      <c r="I999" s="93" t="b">
        <v>0</v>
      </c>
      <c r="K999" s="92" t="b">
        <v>1</v>
      </c>
      <c r="L999" s="69" t="b">
        <v>0</v>
      </c>
      <c r="M999" s="93" t="b">
        <v>0</v>
      </c>
      <c r="N999" s="7">
        <v>398</v>
      </c>
      <c r="O999" s="7" t="b">
        <f t="shared" si="190"/>
        <v>1</v>
      </c>
      <c r="P999" s="7" t="b">
        <f t="shared" si="191"/>
        <v>0</v>
      </c>
      <c r="Q999" s="7" t="b">
        <f t="shared" si="192"/>
        <v>0</v>
      </c>
      <c r="S999" s="7" t="b">
        <f t="shared" si="193"/>
        <v>1</v>
      </c>
      <c r="T999" s="7" t="b">
        <f t="shared" si="194"/>
        <v>0</v>
      </c>
      <c r="U999" s="7" t="b">
        <f t="shared" si="195"/>
        <v>0</v>
      </c>
      <c r="W999" s="7">
        <f t="shared" si="186"/>
        <v>998</v>
      </c>
      <c r="X999" s="7">
        <f>'v-t_chart'!C999</f>
        <v>47</v>
      </c>
      <c r="Y999" s="7">
        <f t="shared" si="187"/>
        <v>105</v>
      </c>
      <c r="Z999" s="7">
        <f t="shared" si="188"/>
        <v>110</v>
      </c>
      <c r="AA999" s="7">
        <f t="shared" si="189"/>
        <v>90</v>
      </c>
      <c r="AB999" s="7">
        <f ca="1">calc_gear1!AS1002*5+50</f>
        <v>55</v>
      </c>
      <c r="AC999" s="7">
        <f ca="1">IF(AND(calc_gear1!AT1002=-1,calc_gear1!Z1002=1),calc_gear1!AS1002*5+50.5,IF(AND(calc_gear1!Y1002=0,AB998-AC998=-0.5),calc_gear1!AS1002*5+50.5,calc_gear1!O1002*5+50.5))</f>
        <v>50.5</v>
      </c>
    </row>
    <row r="1000" spans="1:29">
      <c r="A1000" s="7">
        <v>999</v>
      </c>
      <c r="B1000" s="7">
        <v>399</v>
      </c>
      <c r="F1000" s="7">
        <v>399</v>
      </c>
      <c r="G1000" s="92" t="b">
        <v>1</v>
      </c>
      <c r="H1000" s="69" t="b">
        <v>0</v>
      </c>
      <c r="I1000" s="93" t="b">
        <v>0</v>
      </c>
      <c r="K1000" s="92" t="b">
        <v>1</v>
      </c>
      <c r="L1000" s="69" t="b">
        <v>0</v>
      </c>
      <c r="M1000" s="93" t="b">
        <v>0</v>
      </c>
      <c r="N1000" s="7">
        <v>399</v>
      </c>
      <c r="O1000" s="7" t="b">
        <f t="shared" si="190"/>
        <v>1</v>
      </c>
      <c r="P1000" s="7" t="b">
        <f t="shared" si="191"/>
        <v>0</v>
      </c>
      <c r="Q1000" s="7" t="b">
        <f t="shared" si="192"/>
        <v>0</v>
      </c>
      <c r="S1000" s="7" t="b">
        <f t="shared" si="193"/>
        <v>1</v>
      </c>
      <c r="T1000" s="7" t="b">
        <f t="shared" si="194"/>
        <v>0</v>
      </c>
      <c r="U1000" s="7" t="b">
        <f t="shared" si="195"/>
        <v>0</v>
      </c>
      <c r="W1000" s="7">
        <f t="shared" si="186"/>
        <v>999</v>
      </c>
      <c r="X1000" s="7">
        <f>'v-t_chart'!C1000</f>
        <v>51</v>
      </c>
      <c r="Y1000" s="7">
        <f t="shared" si="187"/>
        <v>105</v>
      </c>
      <c r="Z1000" s="7">
        <f t="shared" si="188"/>
        <v>110</v>
      </c>
      <c r="AA1000" s="7">
        <f t="shared" si="189"/>
        <v>90</v>
      </c>
      <c r="AB1000" s="7">
        <f ca="1">calc_gear1!AS1003*5+50</f>
        <v>55</v>
      </c>
      <c r="AC1000" s="7">
        <f ca="1">IF(AND(calc_gear1!AT1003=-1,calc_gear1!Z1003=1),calc_gear1!AS1003*5+50.5,IF(AND(calc_gear1!Y1003=0,AB999-AC999=-0.5),calc_gear1!AS1003*5+50.5,calc_gear1!O1003*5+50.5))</f>
        <v>50.5</v>
      </c>
    </row>
    <row r="1001" spans="1:29">
      <c r="A1001" s="7">
        <v>1000</v>
      </c>
      <c r="B1001" s="7">
        <v>400</v>
      </c>
      <c r="F1001" s="7">
        <v>400</v>
      </c>
      <c r="G1001" s="92" t="b">
        <v>1</v>
      </c>
      <c r="H1001" s="69" t="b">
        <v>0</v>
      </c>
      <c r="I1001" s="93" t="b">
        <v>0</v>
      </c>
      <c r="K1001" s="92" t="b">
        <v>1</v>
      </c>
      <c r="L1001" s="69" t="b">
        <v>0</v>
      </c>
      <c r="M1001" s="93" t="b">
        <v>0</v>
      </c>
      <c r="N1001" s="7">
        <v>400</v>
      </c>
      <c r="O1001" s="7" t="b">
        <f t="shared" si="190"/>
        <v>1</v>
      </c>
      <c r="P1001" s="7" t="b">
        <f t="shared" si="191"/>
        <v>0</v>
      </c>
      <c r="Q1001" s="7" t="b">
        <f t="shared" si="192"/>
        <v>0</v>
      </c>
      <c r="S1001" s="7" t="b">
        <f t="shared" si="193"/>
        <v>1</v>
      </c>
      <c r="T1001" s="7" t="b">
        <f t="shared" si="194"/>
        <v>0</v>
      </c>
      <c r="U1001" s="7" t="b">
        <f t="shared" si="195"/>
        <v>0</v>
      </c>
      <c r="W1001" s="7">
        <f t="shared" si="186"/>
        <v>1000</v>
      </c>
      <c r="X1001" s="7">
        <f>'v-t_chart'!C1001</f>
        <v>53.5</v>
      </c>
      <c r="Y1001" s="7">
        <f t="shared" si="187"/>
        <v>105</v>
      </c>
      <c r="Z1001" s="7">
        <f t="shared" si="188"/>
        <v>110</v>
      </c>
      <c r="AA1001" s="7">
        <f t="shared" si="189"/>
        <v>90</v>
      </c>
      <c r="AB1001" s="7">
        <f ca="1">calc_gear1!AS1004*5+50</f>
        <v>55</v>
      </c>
      <c r="AC1001" s="7">
        <f ca="1">IF(AND(calc_gear1!AT1004=-1,calc_gear1!Z1004=1),calc_gear1!AS1004*5+50.5,IF(AND(calc_gear1!Y1004=0,AB1000-AC1000=-0.5),calc_gear1!AS1004*5+50.5,calc_gear1!O1004*5+50.5))</f>
        <v>50.5</v>
      </c>
    </row>
    <row r="1002" spans="1:29">
      <c r="A1002" s="7">
        <v>1001</v>
      </c>
      <c r="B1002" s="7">
        <v>401</v>
      </c>
      <c r="F1002" s="7">
        <v>401</v>
      </c>
      <c r="G1002" s="92" t="b">
        <v>1</v>
      </c>
      <c r="H1002" s="69" t="b">
        <v>0</v>
      </c>
      <c r="I1002" s="93" t="b">
        <v>0</v>
      </c>
      <c r="K1002" s="92" t="b">
        <v>1</v>
      </c>
      <c r="L1002" s="69" t="b">
        <v>0</v>
      </c>
      <c r="M1002" s="93" t="b">
        <v>0</v>
      </c>
      <c r="N1002" s="7">
        <v>401</v>
      </c>
      <c r="O1002" s="7" t="b">
        <f t="shared" si="190"/>
        <v>1</v>
      </c>
      <c r="P1002" s="7" t="b">
        <f t="shared" si="191"/>
        <v>0</v>
      </c>
      <c r="Q1002" s="7" t="b">
        <f t="shared" si="192"/>
        <v>0</v>
      </c>
      <c r="S1002" s="7" t="b">
        <f t="shared" si="193"/>
        <v>1</v>
      </c>
      <c r="T1002" s="7" t="b">
        <f t="shared" si="194"/>
        <v>0</v>
      </c>
      <c r="U1002" s="7" t="b">
        <f t="shared" si="195"/>
        <v>0</v>
      </c>
      <c r="W1002" s="7">
        <f t="shared" si="186"/>
        <v>1001</v>
      </c>
      <c r="X1002" s="7">
        <f>'v-t_chart'!C1002</f>
        <v>55.1</v>
      </c>
      <c r="Y1002" s="7">
        <f t="shared" si="187"/>
        <v>105</v>
      </c>
      <c r="Z1002" s="7">
        <f t="shared" si="188"/>
        <v>110</v>
      </c>
      <c r="AA1002" s="7">
        <f t="shared" si="189"/>
        <v>90</v>
      </c>
      <c r="AB1002" s="7">
        <f ca="1">calc_gear1!AS1005*5+50</f>
        <v>55</v>
      </c>
      <c r="AC1002" s="7">
        <f ca="1">IF(AND(calc_gear1!AT1005=-1,calc_gear1!Z1005=1),calc_gear1!AS1005*5+50.5,IF(AND(calc_gear1!Y1005=0,AB1001-AC1001=-0.5),calc_gear1!AS1005*5+50.5,calc_gear1!O1005*5+50.5))</f>
        <v>50.5</v>
      </c>
    </row>
    <row r="1003" spans="1:29">
      <c r="A1003" s="7">
        <v>1002</v>
      </c>
      <c r="B1003" s="7">
        <v>402</v>
      </c>
      <c r="F1003" s="7">
        <v>402</v>
      </c>
      <c r="G1003" s="92" t="b">
        <v>1</v>
      </c>
      <c r="H1003" s="69" t="b">
        <v>0</v>
      </c>
      <c r="I1003" s="93" t="b">
        <v>0</v>
      </c>
      <c r="K1003" s="92" t="b">
        <v>1</v>
      </c>
      <c r="L1003" s="69" t="b">
        <v>0</v>
      </c>
      <c r="M1003" s="93" t="b">
        <v>0</v>
      </c>
      <c r="N1003" s="7">
        <v>402</v>
      </c>
      <c r="O1003" s="7" t="b">
        <f t="shared" si="190"/>
        <v>1</v>
      </c>
      <c r="P1003" s="7" t="b">
        <f t="shared" si="191"/>
        <v>0</v>
      </c>
      <c r="Q1003" s="7" t="b">
        <f t="shared" si="192"/>
        <v>0</v>
      </c>
      <c r="S1003" s="7" t="b">
        <f t="shared" si="193"/>
        <v>1</v>
      </c>
      <c r="T1003" s="7" t="b">
        <f t="shared" si="194"/>
        <v>0</v>
      </c>
      <c r="U1003" s="7" t="b">
        <f t="shared" si="195"/>
        <v>0</v>
      </c>
      <c r="W1003" s="7">
        <f t="shared" si="186"/>
        <v>1002</v>
      </c>
      <c r="X1003" s="7">
        <f>'v-t_chart'!C1003</f>
        <v>56.4</v>
      </c>
      <c r="Y1003" s="7">
        <f t="shared" si="187"/>
        <v>105</v>
      </c>
      <c r="Z1003" s="7">
        <f t="shared" si="188"/>
        <v>110</v>
      </c>
      <c r="AA1003" s="7">
        <f t="shared" si="189"/>
        <v>90</v>
      </c>
      <c r="AB1003" s="7">
        <f ca="1">calc_gear1!AS1006*5+50</f>
        <v>55</v>
      </c>
      <c r="AC1003" s="7">
        <f ca="1">IF(AND(calc_gear1!AT1006=-1,calc_gear1!Z1006=1),calc_gear1!AS1006*5+50.5,IF(AND(calc_gear1!Y1006=0,AB1002-AC1002=-0.5),calc_gear1!AS1006*5+50.5,calc_gear1!O1006*5+50.5))</f>
        <v>50.5</v>
      </c>
    </row>
    <row r="1004" spans="1:29">
      <c r="A1004" s="7">
        <v>1003</v>
      </c>
      <c r="B1004" s="7">
        <v>403</v>
      </c>
      <c r="F1004" s="7">
        <v>403</v>
      </c>
      <c r="G1004" s="92" t="b">
        <v>1</v>
      </c>
      <c r="H1004" s="69" t="b">
        <v>0</v>
      </c>
      <c r="I1004" s="93" t="b">
        <v>0</v>
      </c>
      <c r="K1004" s="92" t="b">
        <v>1</v>
      </c>
      <c r="L1004" s="69" t="b">
        <v>0</v>
      </c>
      <c r="M1004" s="93" t="b">
        <v>0</v>
      </c>
      <c r="N1004" s="7">
        <v>403</v>
      </c>
      <c r="O1004" s="7" t="b">
        <f t="shared" si="190"/>
        <v>1</v>
      </c>
      <c r="P1004" s="7" t="b">
        <f t="shared" si="191"/>
        <v>0</v>
      </c>
      <c r="Q1004" s="7" t="b">
        <f t="shared" si="192"/>
        <v>0</v>
      </c>
      <c r="S1004" s="7" t="b">
        <f t="shared" si="193"/>
        <v>1</v>
      </c>
      <c r="T1004" s="7" t="b">
        <f t="shared" si="194"/>
        <v>0</v>
      </c>
      <c r="U1004" s="7" t="b">
        <f t="shared" si="195"/>
        <v>0</v>
      </c>
      <c r="W1004" s="7">
        <f t="shared" si="186"/>
        <v>1003</v>
      </c>
      <c r="X1004" s="7">
        <f>'v-t_chart'!C1004</f>
        <v>57.3</v>
      </c>
      <c r="Y1004" s="7">
        <f t="shared" si="187"/>
        <v>105</v>
      </c>
      <c r="Z1004" s="7">
        <f t="shared" si="188"/>
        <v>110</v>
      </c>
      <c r="AA1004" s="7">
        <f t="shared" si="189"/>
        <v>90</v>
      </c>
      <c r="AB1004" s="7">
        <f ca="1">calc_gear1!AS1007*5+50</f>
        <v>55</v>
      </c>
      <c r="AC1004" s="7">
        <f ca="1">IF(AND(calc_gear1!AT1007=-1,calc_gear1!Z1007=1),calc_gear1!AS1007*5+50.5,IF(AND(calc_gear1!Y1007=0,AB1003-AC1003=-0.5),calc_gear1!AS1007*5+50.5,calc_gear1!O1007*5+50.5))</f>
        <v>50.5</v>
      </c>
    </row>
    <row r="1005" spans="1:29">
      <c r="A1005" s="7">
        <v>1004</v>
      </c>
      <c r="B1005" s="7">
        <v>404</v>
      </c>
      <c r="F1005" s="7">
        <v>404</v>
      </c>
      <c r="G1005" s="92" t="b">
        <v>1</v>
      </c>
      <c r="H1005" s="69" t="b">
        <v>0</v>
      </c>
      <c r="I1005" s="93" t="b">
        <v>0</v>
      </c>
      <c r="K1005" s="92" t="b">
        <v>1</v>
      </c>
      <c r="L1005" s="69" t="b">
        <v>0</v>
      </c>
      <c r="M1005" s="93" t="b">
        <v>0</v>
      </c>
      <c r="N1005" s="7">
        <v>404</v>
      </c>
      <c r="O1005" s="7" t="b">
        <f t="shared" si="190"/>
        <v>1</v>
      </c>
      <c r="P1005" s="7" t="b">
        <f t="shared" si="191"/>
        <v>0</v>
      </c>
      <c r="Q1005" s="7" t="b">
        <f t="shared" si="192"/>
        <v>0</v>
      </c>
      <c r="S1005" s="7" t="b">
        <f t="shared" si="193"/>
        <v>1</v>
      </c>
      <c r="T1005" s="7" t="b">
        <f t="shared" si="194"/>
        <v>0</v>
      </c>
      <c r="U1005" s="7" t="b">
        <f t="shared" si="195"/>
        <v>0</v>
      </c>
      <c r="W1005" s="7">
        <f t="shared" si="186"/>
        <v>1004</v>
      </c>
      <c r="X1005" s="7">
        <f>'v-t_chart'!C1005</f>
        <v>58.1</v>
      </c>
      <c r="Y1005" s="7">
        <f t="shared" si="187"/>
        <v>105</v>
      </c>
      <c r="Z1005" s="7">
        <f t="shared" si="188"/>
        <v>110</v>
      </c>
      <c r="AA1005" s="7">
        <f t="shared" si="189"/>
        <v>90</v>
      </c>
      <c r="AB1005" s="7">
        <f ca="1">calc_gear1!AS1008*5+50</f>
        <v>55</v>
      </c>
      <c r="AC1005" s="7">
        <f ca="1">IF(AND(calc_gear1!AT1008=-1,calc_gear1!Z1008=1),calc_gear1!AS1008*5+50.5,IF(AND(calc_gear1!Y1008=0,AB1004-AC1004=-0.5),calc_gear1!AS1008*5+50.5,calc_gear1!O1008*5+50.5))</f>
        <v>50.5</v>
      </c>
    </row>
    <row r="1006" spans="1:29">
      <c r="A1006" s="7">
        <v>1005</v>
      </c>
      <c r="B1006" s="7">
        <v>405</v>
      </c>
      <c r="F1006" s="7">
        <v>405</v>
      </c>
      <c r="G1006" s="92" t="b">
        <v>1</v>
      </c>
      <c r="H1006" s="69" t="b">
        <v>0</v>
      </c>
      <c r="I1006" s="93" t="b">
        <v>0</v>
      </c>
      <c r="K1006" s="92" t="b">
        <v>1</v>
      </c>
      <c r="L1006" s="69" t="b">
        <v>0</v>
      </c>
      <c r="M1006" s="93" t="b">
        <v>0</v>
      </c>
      <c r="N1006" s="7">
        <v>405</v>
      </c>
      <c r="O1006" s="7" t="b">
        <f t="shared" si="190"/>
        <v>1</v>
      </c>
      <c r="P1006" s="7" t="b">
        <f t="shared" si="191"/>
        <v>0</v>
      </c>
      <c r="Q1006" s="7" t="b">
        <f t="shared" si="192"/>
        <v>0</v>
      </c>
      <c r="S1006" s="7" t="b">
        <f t="shared" si="193"/>
        <v>1</v>
      </c>
      <c r="T1006" s="7" t="b">
        <f t="shared" si="194"/>
        <v>0</v>
      </c>
      <c r="U1006" s="7" t="b">
        <f t="shared" si="195"/>
        <v>0</v>
      </c>
      <c r="W1006" s="7">
        <f t="shared" si="186"/>
        <v>1005</v>
      </c>
      <c r="X1006" s="7">
        <f>'v-t_chart'!C1006</f>
        <v>58.8</v>
      </c>
      <c r="Y1006" s="7">
        <f t="shared" si="187"/>
        <v>105</v>
      </c>
      <c r="Z1006" s="7">
        <f t="shared" si="188"/>
        <v>110</v>
      </c>
      <c r="AA1006" s="7">
        <f t="shared" si="189"/>
        <v>90</v>
      </c>
      <c r="AB1006" s="7">
        <f ca="1">calc_gear1!AS1009*5+50</f>
        <v>55</v>
      </c>
      <c r="AC1006" s="7">
        <f ca="1">IF(AND(calc_gear1!AT1009=-1,calc_gear1!Z1009=1),calc_gear1!AS1009*5+50.5,IF(AND(calc_gear1!Y1009=0,AB1005-AC1005=-0.5),calc_gear1!AS1009*5+50.5,calc_gear1!O1009*5+50.5))</f>
        <v>50.5</v>
      </c>
    </row>
    <row r="1007" spans="1:29">
      <c r="A1007" s="7">
        <v>1006</v>
      </c>
      <c r="B1007" s="7">
        <v>406</v>
      </c>
      <c r="F1007" s="7">
        <v>406</v>
      </c>
      <c r="G1007" s="92" t="b">
        <v>1</v>
      </c>
      <c r="H1007" s="69" t="b">
        <v>0</v>
      </c>
      <c r="I1007" s="93" t="b">
        <v>0</v>
      </c>
      <c r="K1007" s="92" t="b">
        <v>1</v>
      </c>
      <c r="L1007" s="69" t="b">
        <v>0</v>
      </c>
      <c r="M1007" s="93" t="b">
        <v>0</v>
      </c>
      <c r="N1007" s="7">
        <v>406</v>
      </c>
      <c r="O1007" s="7" t="b">
        <f t="shared" si="190"/>
        <v>1</v>
      </c>
      <c r="P1007" s="7" t="b">
        <f t="shared" si="191"/>
        <v>0</v>
      </c>
      <c r="Q1007" s="7" t="b">
        <f t="shared" si="192"/>
        <v>0</v>
      </c>
      <c r="S1007" s="7" t="b">
        <f t="shared" si="193"/>
        <v>1</v>
      </c>
      <c r="T1007" s="7" t="b">
        <f t="shared" si="194"/>
        <v>0</v>
      </c>
      <c r="U1007" s="7" t="b">
        <f t="shared" si="195"/>
        <v>0</v>
      </c>
      <c r="W1007" s="7">
        <f t="shared" si="186"/>
        <v>1006</v>
      </c>
      <c r="X1007" s="7">
        <f>'v-t_chart'!C1007</f>
        <v>59.4</v>
      </c>
      <c r="Y1007" s="7">
        <f t="shared" si="187"/>
        <v>105</v>
      </c>
      <c r="Z1007" s="7">
        <f t="shared" si="188"/>
        <v>110</v>
      </c>
      <c r="AA1007" s="7">
        <f t="shared" si="189"/>
        <v>90</v>
      </c>
      <c r="AB1007" s="7">
        <f ca="1">calc_gear1!AS1010*5+50</f>
        <v>55</v>
      </c>
      <c r="AC1007" s="7">
        <f ca="1">IF(AND(calc_gear1!AT1010=-1,calc_gear1!Z1010=1),calc_gear1!AS1010*5+50.5,IF(AND(calc_gear1!Y1010=0,AB1006-AC1006=-0.5),calc_gear1!AS1010*5+50.5,calc_gear1!O1010*5+50.5))</f>
        <v>50.5</v>
      </c>
    </row>
    <row r="1008" spans="1:29">
      <c r="A1008" s="7">
        <v>1007</v>
      </c>
      <c r="B1008" s="7">
        <v>407</v>
      </c>
      <c r="F1008" s="7">
        <v>407</v>
      </c>
      <c r="G1008" s="92" t="b">
        <v>0</v>
      </c>
      <c r="H1008" s="69" t="b">
        <v>1</v>
      </c>
      <c r="I1008" s="93" t="b">
        <v>0</v>
      </c>
      <c r="K1008" s="92" t="b">
        <v>0</v>
      </c>
      <c r="L1008" s="69" t="b">
        <v>1</v>
      </c>
      <c r="M1008" s="93" t="b">
        <v>0</v>
      </c>
      <c r="N1008" s="7">
        <v>407</v>
      </c>
      <c r="O1008" s="7" t="b">
        <f t="shared" si="190"/>
        <v>0</v>
      </c>
      <c r="P1008" s="7" t="b">
        <f t="shared" si="191"/>
        <v>1</v>
      </c>
      <c r="Q1008" s="7" t="b">
        <f t="shared" si="192"/>
        <v>0</v>
      </c>
      <c r="S1008" s="7" t="b">
        <f t="shared" si="193"/>
        <v>0</v>
      </c>
      <c r="T1008" s="7" t="b">
        <f t="shared" si="194"/>
        <v>1</v>
      </c>
      <c r="U1008" s="7" t="b">
        <f t="shared" si="195"/>
        <v>0</v>
      </c>
      <c r="W1008" s="7">
        <f t="shared" si="186"/>
        <v>1007</v>
      </c>
      <c r="X1008" s="7">
        <f>'v-t_chart'!C1008</f>
        <v>59.8</v>
      </c>
      <c r="Y1008" s="7">
        <f t="shared" si="187"/>
        <v>100</v>
      </c>
      <c r="Z1008" s="7">
        <f t="shared" si="188"/>
        <v>115</v>
      </c>
      <c r="AA1008" s="7">
        <f t="shared" si="189"/>
        <v>90</v>
      </c>
      <c r="AB1008" s="7">
        <f ca="1">calc_gear1!AS1011*5+50</f>
        <v>55</v>
      </c>
      <c r="AC1008" s="7">
        <f ca="1">IF(AND(calc_gear1!AT1011=-1,calc_gear1!Z1011=1),calc_gear1!AS1011*5+50.5,IF(AND(calc_gear1!Y1011=0,AB1007-AC1007=-0.5),calc_gear1!AS1011*5+50.5,calc_gear1!O1011*5+50.5))</f>
        <v>50.5</v>
      </c>
    </row>
    <row r="1009" spans="1:29">
      <c r="A1009" s="7">
        <v>1008</v>
      </c>
      <c r="B1009" s="7">
        <v>408</v>
      </c>
      <c r="F1009" s="7">
        <v>408</v>
      </c>
      <c r="G1009" s="92" t="b">
        <v>0</v>
      </c>
      <c r="H1009" s="69" t="b">
        <v>1</v>
      </c>
      <c r="I1009" s="93" t="b">
        <v>0</v>
      </c>
      <c r="K1009" s="92" t="b">
        <v>0</v>
      </c>
      <c r="L1009" s="69" t="b">
        <v>1</v>
      </c>
      <c r="M1009" s="93" t="b">
        <v>0</v>
      </c>
      <c r="N1009" s="7">
        <v>408</v>
      </c>
      <c r="O1009" s="7" t="b">
        <f t="shared" si="190"/>
        <v>0</v>
      </c>
      <c r="P1009" s="7" t="b">
        <f t="shared" si="191"/>
        <v>1</v>
      </c>
      <c r="Q1009" s="7" t="b">
        <f t="shared" si="192"/>
        <v>0</v>
      </c>
      <c r="S1009" s="7" t="b">
        <f t="shared" si="193"/>
        <v>0</v>
      </c>
      <c r="T1009" s="7" t="b">
        <f t="shared" si="194"/>
        <v>1</v>
      </c>
      <c r="U1009" s="7" t="b">
        <f t="shared" si="195"/>
        <v>0</v>
      </c>
      <c r="W1009" s="7">
        <f t="shared" si="186"/>
        <v>1008</v>
      </c>
      <c r="X1009" s="7">
        <f>'v-t_chart'!C1009</f>
        <v>59.7</v>
      </c>
      <c r="Y1009" s="7">
        <f t="shared" si="187"/>
        <v>100</v>
      </c>
      <c r="Z1009" s="7">
        <f t="shared" si="188"/>
        <v>115</v>
      </c>
      <c r="AA1009" s="7">
        <f t="shared" si="189"/>
        <v>90</v>
      </c>
      <c r="AB1009" s="7">
        <f ca="1">calc_gear1!AS1012*5+50</f>
        <v>55</v>
      </c>
      <c r="AC1009" s="7">
        <f ca="1">IF(AND(calc_gear1!AT1012=-1,calc_gear1!Z1012=1),calc_gear1!AS1012*5+50.5,IF(AND(calc_gear1!Y1012=0,AB1008-AC1008=-0.5),calc_gear1!AS1012*5+50.5,calc_gear1!O1012*5+50.5))</f>
        <v>50.5</v>
      </c>
    </row>
    <row r="1010" spans="1:29">
      <c r="A1010" s="7">
        <v>1009</v>
      </c>
      <c r="B1010" s="7">
        <v>409</v>
      </c>
      <c r="F1010" s="7">
        <v>409</v>
      </c>
      <c r="G1010" s="92" t="b">
        <v>0</v>
      </c>
      <c r="H1010" s="69" t="b">
        <v>1</v>
      </c>
      <c r="I1010" s="93" t="b">
        <v>0</v>
      </c>
      <c r="K1010" s="92" t="b">
        <v>0</v>
      </c>
      <c r="L1010" s="69" t="b">
        <v>1</v>
      </c>
      <c r="M1010" s="93" t="b">
        <v>0</v>
      </c>
      <c r="N1010" s="7">
        <v>409</v>
      </c>
      <c r="O1010" s="7" t="b">
        <f t="shared" si="190"/>
        <v>0</v>
      </c>
      <c r="P1010" s="7" t="b">
        <f t="shared" si="191"/>
        <v>1</v>
      </c>
      <c r="Q1010" s="7" t="b">
        <f t="shared" si="192"/>
        <v>0</v>
      </c>
      <c r="S1010" s="7" t="b">
        <f t="shared" si="193"/>
        <v>0</v>
      </c>
      <c r="T1010" s="7" t="b">
        <f t="shared" si="194"/>
        <v>1</v>
      </c>
      <c r="U1010" s="7" t="b">
        <f t="shared" si="195"/>
        <v>0</v>
      </c>
      <c r="W1010" s="7">
        <f t="shared" si="186"/>
        <v>1009</v>
      </c>
      <c r="X1010" s="7">
        <f>'v-t_chart'!C1010</f>
        <v>59.4</v>
      </c>
      <c r="Y1010" s="7">
        <f t="shared" si="187"/>
        <v>100</v>
      </c>
      <c r="Z1010" s="7">
        <f t="shared" si="188"/>
        <v>115</v>
      </c>
      <c r="AA1010" s="7">
        <f t="shared" si="189"/>
        <v>90</v>
      </c>
      <c r="AB1010" s="7">
        <f ca="1">calc_gear1!AS1013*5+50</f>
        <v>55</v>
      </c>
      <c r="AC1010" s="7">
        <f ca="1">IF(AND(calc_gear1!AT1013=-1,calc_gear1!Z1013=1),calc_gear1!AS1013*5+50.5,IF(AND(calc_gear1!Y1013=0,AB1009-AC1009=-0.5),calc_gear1!AS1013*5+50.5,calc_gear1!O1013*5+50.5))</f>
        <v>50.5</v>
      </c>
    </row>
    <row r="1011" spans="1:29">
      <c r="A1011" s="7">
        <v>1010</v>
      </c>
      <c r="B1011" s="7">
        <v>410</v>
      </c>
      <c r="F1011" s="7">
        <v>410</v>
      </c>
      <c r="G1011" s="92" t="b">
        <v>0</v>
      </c>
      <c r="H1011" s="69" t="b">
        <v>1</v>
      </c>
      <c r="I1011" s="93" t="b">
        <v>0</v>
      </c>
      <c r="K1011" s="92" t="b">
        <v>0</v>
      </c>
      <c r="L1011" s="69" t="b">
        <v>1</v>
      </c>
      <c r="M1011" s="93" t="b">
        <v>0</v>
      </c>
      <c r="N1011" s="7">
        <v>410</v>
      </c>
      <c r="O1011" s="7" t="b">
        <f t="shared" si="190"/>
        <v>0</v>
      </c>
      <c r="P1011" s="7" t="b">
        <f t="shared" si="191"/>
        <v>1</v>
      </c>
      <c r="Q1011" s="7" t="b">
        <f t="shared" si="192"/>
        <v>0</v>
      </c>
      <c r="S1011" s="7" t="b">
        <f t="shared" si="193"/>
        <v>0</v>
      </c>
      <c r="T1011" s="7" t="b">
        <f t="shared" si="194"/>
        <v>1</v>
      </c>
      <c r="U1011" s="7" t="b">
        <f t="shared" si="195"/>
        <v>0</v>
      </c>
      <c r="W1011" s="7">
        <f t="shared" si="186"/>
        <v>1010</v>
      </c>
      <c r="X1011" s="7">
        <f>'v-t_chart'!C1011</f>
        <v>59.2</v>
      </c>
      <c r="Y1011" s="7">
        <f t="shared" si="187"/>
        <v>100</v>
      </c>
      <c r="Z1011" s="7">
        <f t="shared" si="188"/>
        <v>115</v>
      </c>
      <c r="AA1011" s="7">
        <f t="shared" si="189"/>
        <v>90</v>
      </c>
      <c r="AB1011" s="7">
        <f ca="1">calc_gear1!AS1014*5+50</f>
        <v>55</v>
      </c>
      <c r="AC1011" s="7">
        <f ca="1">IF(AND(calc_gear1!AT1014=-1,calc_gear1!Z1014=1),calc_gear1!AS1014*5+50.5,IF(AND(calc_gear1!Y1014=0,AB1010-AC1010=-0.5),calc_gear1!AS1014*5+50.5,calc_gear1!O1014*5+50.5))</f>
        <v>50.5</v>
      </c>
    </row>
    <row r="1012" spans="1:29">
      <c r="A1012" s="7">
        <v>1011</v>
      </c>
      <c r="B1012" s="7">
        <v>411</v>
      </c>
      <c r="F1012" s="7">
        <v>411</v>
      </c>
      <c r="G1012" s="92" t="b">
        <v>0</v>
      </c>
      <c r="H1012" s="69" t="b">
        <v>1</v>
      </c>
      <c r="I1012" s="93" t="b">
        <v>0</v>
      </c>
      <c r="K1012" s="92" t="b">
        <v>0</v>
      </c>
      <c r="L1012" s="69" t="b">
        <v>1</v>
      </c>
      <c r="M1012" s="93" t="b">
        <v>0</v>
      </c>
      <c r="N1012" s="7">
        <v>411</v>
      </c>
      <c r="O1012" s="7" t="b">
        <f t="shared" si="190"/>
        <v>0</v>
      </c>
      <c r="P1012" s="7" t="b">
        <f t="shared" si="191"/>
        <v>1</v>
      </c>
      <c r="Q1012" s="7" t="b">
        <f t="shared" si="192"/>
        <v>0</v>
      </c>
      <c r="S1012" s="7" t="b">
        <f t="shared" si="193"/>
        <v>0</v>
      </c>
      <c r="T1012" s="7" t="b">
        <f t="shared" si="194"/>
        <v>1</v>
      </c>
      <c r="U1012" s="7" t="b">
        <f t="shared" si="195"/>
        <v>0</v>
      </c>
      <c r="W1012" s="7">
        <f t="shared" si="186"/>
        <v>1011</v>
      </c>
      <c r="X1012" s="7">
        <f>'v-t_chart'!C1012</f>
        <v>59.2</v>
      </c>
      <c r="Y1012" s="7">
        <f t="shared" si="187"/>
        <v>100</v>
      </c>
      <c r="Z1012" s="7">
        <f t="shared" si="188"/>
        <v>115</v>
      </c>
      <c r="AA1012" s="7">
        <f t="shared" si="189"/>
        <v>90</v>
      </c>
      <c r="AB1012" s="7">
        <f ca="1">calc_gear1!AS1015*5+50</f>
        <v>55</v>
      </c>
      <c r="AC1012" s="7">
        <f ca="1">IF(AND(calc_gear1!AT1015=-1,calc_gear1!Z1015=1),calc_gear1!AS1015*5+50.5,IF(AND(calc_gear1!Y1015=0,AB1011-AC1011=-0.5),calc_gear1!AS1015*5+50.5,calc_gear1!O1015*5+50.5))</f>
        <v>50.5</v>
      </c>
    </row>
    <row r="1013" spans="1:29">
      <c r="A1013" s="7">
        <v>1012</v>
      </c>
      <c r="B1013" s="7">
        <v>412</v>
      </c>
      <c r="F1013" s="7">
        <v>412</v>
      </c>
      <c r="G1013" s="92" t="b">
        <v>0</v>
      </c>
      <c r="H1013" s="69" t="b">
        <v>1</v>
      </c>
      <c r="I1013" s="93" t="b">
        <v>0</v>
      </c>
      <c r="K1013" s="92" t="b">
        <v>0</v>
      </c>
      <c r="L1013" s="69" t="b">
        <v>1</v>
      </c>
      <c r="M1013" s="93" t="b">
        <v>0</v>
      </c>
      <c r="N1013" s="7">
        <v>412</v>
      </c>
      <c r="O1013" s="7" t="b">
        <f t="shared" si="190"/>
        <v>0</v>
      </c>
      <c r="P1013" s="7" t="b">
        <f t="shared" si="191"/>
        <v>1</v>
      </c>
      <c r="Q1013" s="7" t="b">
        <f t="shared" si="192"/>
        <v>0</v>
      </c>
      <c r="S1013" s="7" t="b">
        <f t="shared" si="193"/>
        <v>0</v>
      </c>
      <c r="T1013" s="7" t="b">
        <f t="shared" si="194"/>
        <v>1</v>
      </c>
      <c r="U1013" s="7" t="b">
        <f t="shared" si="195"/>
        <v>0</v>
      </c>
      <c r="W1013" s="7">
        <f t="shared" si="186"/>
        <v>1012</v>
      </c>
      <c r="X1013" s="7">
        <f>'v-t_chart'!C1013</f>
        <v>59.6</v>
      </c>
      <c r="Y1013" s="7">
        <f t="shared" si="187"/>
        <v>100</v>
      </c>
      <c r="Z1013" s="7">
        <f t="shared" si="188"/>
        <v>115</v>
      </c>
      <c r="AA1013" s="7">
        <f t="shared" si="189"/>
        <v>90</v>
      </c>
      <c r="AB1013" s="7">
        <f ca="1">calc_gear1!AS1016*5+50</f>
        <v>55</v>
      </c>
      <c r="AC1013" s="7">
        <f ca="1">IF(AND(calc_gear1!AT1016=-1,calc_gear1!Z1016=1),calc_gear1!AS1016*5+50.5,IF(AND(calc_gear1!Y1016=0,AB1012-AC1012=-0.5),calc_gear1!AS1016*5+50.5,calc_gear1!O1016*5+50.5))</f>
        <v>50.5</v>
      </c>
    </row>
    <row r="1014" spans="1:29">
      <c r="A1014" s="7">
        <v>1013</v>
      </c>
      <c r="B1014" s="7">
        <v>413</v>
      </c>
      <c r="F1014" s="7">
        <v>413</v>
      </c>
      <c r="G1014" s="92" t="b">
        <v>0</v>
      </c>
      <c r="H1014" s="69" t="b">
        <v>1</v>
      </c>
      <c r="I1014" s="93" t="b">
        <v>0</v>
      </c>
      <c r="K1014" s="92" t="b">
        <v>0</v>
      </c>
      <c r="L1014" s="69" t="b">
        <v>1</v>
      </c>
      <c r="M1014" s="93" t="b">
        <v>0</v>
      </c>
      <c r="N1014" s="7">
        <v>413</v>
      </c>
      <c r="O1014" s="7" t="b">
        <f t="shared" si="190"/>
        <v>0</v>
      </c>
      <c r="P1014" s="7" t="b">
        <f t="shared" si="191"/>
        <v>1</v>
      </c>
      <c r="Q1014" s="7" t="b">
        <f t="shared" si="192"/>
        <v>0</v>
      </c>
      <c r="S1014" s="7" t="b">
        <f t="shared" si="193"/>
        <v>0</v>
      </c>
      <c r="T1014" s="7" t="b">
        <f t="shared" si="194"/>
        <v>1</v>
      </c>
      <c r="U1014" s="7" t="b">
        <f t="shared" si="195"/>
        <v>0</v>
      </c>
      <c r="W1014" s="7">
        <f t="shared" si="186"/>
        <v>1013</v>
      </c>
      <c r="X1014" s="7">
        <f>'v-t_chart'!C1014</f>
        <v>60</v>
      </c>
      <c r="Y1014" s="7">
        <f t="shared" si="187"/>
        <v>100</v>
      </c>
      <c r="Z1014" s="7">
        <f t="shared" si="188"/>
        <v>115</v>
      </c>
      <c r="AA1014" s="7">
        <f t="shared" si="189"/>
        <v>90</v>
      </c>
      <c r="AB1014" s="7">
        <f ca="1">calc_gear1!AS1017*5+50</f>
        <v>55</v>
      </c>
      <c r="AC1014" s="7">
        <f ca="1">IF(AND(calc_gear1!AT1017=-1,calc_gear1!Z1017=1),calc_gear1!AS1017*5+50.5,IF(AND(calc_gear1!Y1017=0,AB1013-AC1013=-0.5),calc_gear1!AS1017*5+50.5,calc_gear1!O1017*5+50.5))</f>
        <v>50.5</v>
      </c>
    </row>
    <row r="1015" spans="1:29">
      <c r="A1015" s="7">
        <v>1014</v>
      </c>
      <c r="B1015" s="7">
        <v>414</v>
      </c>
      <c r="F1015" s="7">
        <v>414</v>
      </c>
      <c r="G1015" s="92" t="b">
        <v>0</v>
      </c>
      <c r="H1015" s="69" t="b">
        <v>1</v>
      </c>
      <c r="I1015" s="93" t="b">
        <v>0</v>
      </c>
      <c r="K1015" s="92" t="b">
        <v>0</v>
      </c>
      <c r="L1015" s="69" t="b">
        <v>1</v>
      </c>
      <c r="M1015" s="93" t="b">
        <v>0</v>
      </c>
      <c r="N1015" s="7">
        <v>414</v>
      </c>
      <c r="O1015" s="7" t="b">
        <f t="shared" si="190"/>
        <v>0</v>
      </c>
      <c r="P1015" s="7" t="b">
        <f t="shared" si="191"/>
        <v>1</v>
      </c>
      <c r="Q1015" s="7" t="b">
        <f t="shared" si="192"/>
        <v>0</v>
      </c>
      <c r="S1015" s="7" t="b">
        <f t="shared" si="193"/>
        <v>0</v>
      </c>
      <c r="T1015" s="7" t="b">
        <f t="shared" si="194"/>
        <v>1</v>
      </c>
      <c r="U1015" s="7" t="b">
        <f t="shared" si="195"/>
        <v>0</v>
      </c>
      <c r="W1015" s="7">
        <f t="shared" si="186"/>
        <v>1014</v>
      </c>
      <c r="X1015" s="7">
        <f>'v-t_chart'!C1015</f>
        <v>60.5</v>
      </c>
      <c r="Y1015" s="7">
        <f t="shared" si="187"/>
        <v>100</v>
      </c>
      <c r="Z1015" s="7">
        <f t="shared" si="188"/>
        <v>115</v>
      </c>
      <c r="AA1015" s="7">
        <f t="shared" si="189"/>
        <v>90</v>
      </c>
      <c r="AB1015" s="7">
        <f ca="1">calc_gear1!AS1018*5+50</f>
        <v>55</v>
      </c>
      <c r="AC1015" s="7">
        <f ca="1">IF(AND(calc_gear1!AT1018=-1,calc_gear1!Z1018=1),calc_gear1!AS1018*5+50.5,IF(AND(calc_gear1!Y1018=0,AB1014-AC1014=-0.5),calc_gear1!AS1018*5+50.5,calc_gear1!O1018*5+50.5))</f>
        <v>50.5</v>
      </c>
    </row>
    <row r="1016" spans="1:29">
      <c r="A1016" s="7">
        <v>1015</v>
      </c>
      <c r="B1016" s="7">
        <v>415</v>
      </c>
      <c r="F1016" s="7">
        <v>415</v>
      </c>
      <c r="G1016" s="92" t="b">
        <v>0</v>
      </c>
      <c r="H1016" s="69" t="b">
        <v>1</v>
      </c>
      <c r="I1016" s="93" t="b">
        <v>0</v>
      </c>
      <c r="K1016" s="92" t="b">
        <v>0</v>
      </c>
      <c r="L1016" s="69" t="b">
        <v>1</v>
      </c>
      <c r="M1016" s="93" t="b">
        <v>0</v>
      </c>
      <c r="N1016" s="7">
        <v>415</v>
      </c>
      <c r="O1016" s="7" t="b">
        <f t="shared" si="190"/>
        <v>0</v>
      </c>
      <c r="P1016" s="7" t="b">
        <f t="shared" si="191"/>
        <v>1</v>
      </c>
      <c r="Q1016" s="7" t="b">
        <f t="shared" si="192"/>
        <v>0</v>
      </c>
      <c r="S1016" s="7" t="b">
        <f t="shared" si="193"/>
        <v>0</v>
      </c>
      <c r="T1016" s="7" t="b">
        <f t="shared" si="194"/>
        <v>1</v>
      </c>
      <c r="U1016" s="7" t="b">
        <f t="shared" si="195"/>
        <v>0</v>
      </c>
      <c r="W1016" s="7">
        <f t="shared" si="186"/>
        <v>1015</v>
      </c>
      <c r="X1016" s="7">
        <f>'v-t_chart'!C1016</f>
        <v>61</v>
      </c>
      <c r="Y1016" s="7">
        <f t="shared" si="187"/>
        <v>100</v>
      </c>
      <c r="Z1016" s="7">
        <f t="shared" si="188"/>
        <v>115</v>
      </c>
      <c r="AA1016" s="7">
        <f t="shared" si="189"/>
        <v>90</v>
      </c>
      <c r="AB1016" s="7">
        <f ca="1">calc_gear1!AS1019*5+50</f>
        <v>55</v>
      </c>
      <c r="AC1016" s="7">
        <f ca="1">IF(AND(calc_gear1!AT1019=-1,calc_gear1!Z1019=1),calc_gear1!AS1019*5+50.5,IF(AND(calc_gear1!Y1019=0,AB1015-AC1015=-0.5),calc_gear1!AS1019*5+50.5,calc_gear1!O1019*5+50.5))</f>
        <v>50.5</v>
      </c>
    </row>
    <row r="1017" spans="1:29">
      <c r="A1017" s="7">
        <v>1016</v>
      </c>
      <c r="B1017" s="7">
        <v>416</v>
      </c>
      <c r="F1017" s="7">
        <v>416</v>
      </c>
      <c r="G1017" s="92" t="b">
        <v>0</v>
      </c>
      <c r="H1017" s="69" t="b">
        <v>1</v>
      </c>
      <c r="I1017" s="93" t="b">
        <v>0</v>
      </c>
      <c r="K1017" s="92" t="b">
        <v>0</v>
      </c>
      <c r="L1017" s="69" t="b">
        <v>1</v>
      </c>
      <c r="M1017" s="93" t="b">
        <v>0</v>
      </c>
      <c r="N1017" s="7">
        <v>416</v>
      </c>
      <c r="O1017" s="7" t="b">
        <f t="shared" si="190"/>
        <v>0</v>
      </c>
      <c r="P1017" s="7" t="b">
        <f t="shared" si="191"/>
        <v>1</v>
      </c>
      <c r="Q1017" s="7" t="b">
        <f t="shared" si="192"/>
        <v>0</v>
      </c>
      <c r="S1017" s="7" t="b">
        <f t="shared" si="193"/>
        <v>0</v>
      </c>
      <c r="T1017" s="7" t="b">
        <f t="shared" si="194"/>
        <v>1</v>
      </c>
      <c r="U1017" s="7" t="b">
        <f t="shared" si="195"/>
        <v>0</v>
      </c>
      <c r="W1017" s="7">
        <f t="shared" si="186"/>
        <v>1016</v>
      </c>
      <c r="X1017" s="7">
        <f>'v-t_chart'!C1017</f>
        <v>61.2</v>
      </c>
      <c r="Y1017" s="7">
        <f t="shared" si="187"/>
        <v>100</v>
      </c>
      <c r="Z1017" s="7">
        <f t="shared" si="188"/>
        <v>115</v>
      </c>
      <c r="AA1017" s="7">
        <f t="shared" si="189"/>
        <v>90</v>
      </c>
      <c r="AB1017" s="7">
        <f ca="1">calc_gear1!AS1020*5+50</f>
        <v>55</v>
      </c>
      <c r="AC1017" s="7">
        <f ca="1">IF(AND(calc_gear1!AT1020=-1,calc_gear1!Z1020=1),calc_gear1!AS1020*5+50.5,IF(AND(calc_gear1!Y1020=0,AB1016-AC1016=-0.5),calc_gear1!AS1020*5+50.5,calc_gear1!O1020*5+50.5))</f>
        <v>50.5</v>
      </c>
    </row>
    <row r="1018" spans="1:29">
      <c r="A1018" s="7">
        <v>1017</v>
      </c>
      <c r="B1018" s="7">
        <v>417</v>
      </c>
      <c r="F1018" s="7">
        <v>417</v>
      </c>
      <c r="G1018" s="92" t="b">
        <v>0</v>
      </c>
      <c r="H1018" s="69" t="b">
        <v>1</v>
      </c>
      <c r="I1018" s="93" t="b">
        <v>0</v>
      </c>
      <c r="K1018" s="92" t="b">
        <v>0</v>
      </c>
      <c r="L1018" s="69" t="b">
        <v>1</v>
      </c>
      <c r="M1018" s="93" t="b">
        <v>0</v>
      </c>
      <c r="N1018" s="7">
        <v>417</v>
      </c>
      <c r="O1018" s="7" t="b">
        <f t="shared" si="190"/>
        <v>0</v>
      </c>
      <c r="P1018" s="7" t="b">
        <f t="shared" si="191"/>
        <v>1</v>
      </c>
      <c r="Q1018" s="7" t="b">
        <f t="shared" si="192"/>
        <v>0</v>
      </c>
      <c r="S1018" s="7" t="b">
        <f t="shared" si="193"/>
        <v>0</v>
      </c>
      <c r="T1018" s="7" t="b">
        <f t="shared" si="194"/>
        <v>1</v>
      </c>
      <c r="U1018" s="7" t="b">
        <f t="shared" si="195"/>
        <v>0</v>
      </c>
      <c r="W1018" s="7">
        <f t="shared" si="186"/>
        <v>1017</v>
      </c>
      <c r="X1018" s="7">
        <f>'v-t_chart'!C1018</f>
        <v>61.3</v>
      </c>
      <c r="Y1018" s="7">
        <f t="shared" si="187"/>
        <v>100</v>
      </c>
      <c r="Z1018" s="7">
        <f t="shared" si="188"/>
        <v>115</v>
      </c>
      <c r="AA1018" s="7">
        <f t="shared" si="189"/>
        <v>90</v>
      </c>
      <c r="AB1018" s="7">
        <f ca="1">calc_gear1!AS1021*5+50</f>
        <v>55</v>
      </c>
      <c r="AC1018" s="7">
        <f ca="1">IF(AND(calc_gear1!AT1021=-1,calc_gear1!Z1021=1),calc_gear1!AS1021*5+50.5,IF(AND(calc_gear1!Y1021=0,AB1017-AC1017=-0.5),calc_gear1!AS1021*5+50.5,calc_gear1!O1021*5+50.5))</f>
        <v>50.5</v>
      </c>
    </row>
    <row r="1019" spans="1:29">
      <c r="A1019" s="7">
        <v>1018</v>
      </c>
      <c r="B1019" s="7">
        <v>418</v>
      </c>
      <c r="F1019" s="7">
        <v>418</v>
      </c>
      <c r="G1019" s="92" t="b">
        <v>0</v>
      </c>
      <c r="H1019" s="69" t="b">
        <v>1</v>
      </c>
      <c r="I1019" s="93" t="b">
        <v>0</v>
      </c>
      <c r="K1019" s="92" t="b">
        <v>0</v>
      </c>
      <c r="L1019" s="69" t="b">
        <v>1</v>
      </c>
      <c r="M1019" s="93" t="b">
        <v>0</v>
      </c>
      <c r="N1019" s="7">
        <v>418</v>
      </c>
      <c r="O1019" s="7" t="b">
        <f t="shared" si="190"/>
        <v>0</v>
      </c>
      <c r="P1019" s="7" t="b">
        <f t="shared" si="191"/>
        <v>1</v>
      </c>
      <c r="Q1019" s="7" t="b">
        <f t="shared" si="192"/>
        <v>0</v>
      </c>
      <c r="S1019" s="7" t="b">
        <f t="shared" si="193"/>
        <v>0</v>
      </c>
      <c r="T1019" s="7" t="b">
        <f t="shared" si="194"/>
        <v>1</v>
      </c>
      <c r="U1019" s="7" t="b">
        <f t="shared" si="195"/>
        <v>0</v>
      </c>
      <c r="W1019" s="7">
        <f t="shared" si="186"/>
        <v>1018</v>
      </c>
      <c r="X1019" s="7">
        <f>'v-t_chart'!C1019</f>
        <v>61.4</v>
      </c>
      <c r="Y1019" s="7">
        <f t="shared" si="187"/>
        <v>100</v>
      </c>
      <c r="Z1019" s="7">
        <f t="shared" si="188"/>
        <v>115</v>
      </c>
      <c r="AA1019" s="7">
        <f t="shared" si="189"/>
        <v>90</v>
      </c>
      <c r="AB1019" s="7">
        <f ca="1">calc_gear1!AS1022*5+50</f>
        <v>55</v>
      </c>
      <c r="AC1019" s="7">
        <f ca="1">IF(AND(calc_gear1!AT1022=-1,calc_gear1!Z1022=1),calc_gear1!AS1022*5+50.5,IF(AND(calc_gear1!Y1022=0,AB1018-AC1018=-0.5),calc_gear1!AS1022*5+50.5,calc_gear1!O1022*5+50.5))</f>
        <v>50.5</v>
      </c>
    </row>
    <row r="1020" spans="1:29">
      <c r="A1020" s="7">
        <v>1019</v>
      </c>
      <c r="B1020" s="7">
        <v>419</v>
      </c>
      <c r="F1020" s="7">
        <v>419</v>
      </c>
      <c r="G1020" s="92" t="b">
        <v>0</v>
      </c>
      <c r="H1020" s="69" t="b">
        <v>1</v>
      </c>
      <c r="I1020" s="93" t="b">
        <v>0</v>
      </c>
      <c r="K1020" s="92" t="b">
        <v>0</v>
      </c>
      <c r="L1020" s="69" t="b">
        <v>1</v>
      </c>
      <c r="M1020" s="93" t="b">
        <v>0</v>
      </c>
      <c r="N1020" s="7">
        <v>419</v>
      </c>
      <c r="O1020" s="7" t="b">
        <f t="shared" si="190"/>
        <v>0</v>
      </c>
      <c r="P1020" s="7" t="b">
        <f t="shared" si="191"/>
        <v>1</v>
      </c>
      <c r="Q1020" s="7" t="b">
        <f t="shared" si="192"/>
        <v>0</v>
      </c>
      <c r="S1020" s="7" t="b">
        <f t="shared" si="193"/>
        <v>0</v>
      </c>
      <c r="T1020" s="7" t="b">
        <f t="shared" si="194"/>
        <v>1</v>
      </c>
      <c r="U1020" s="7" t="b">
        <f t="shared" si="195"/>
        <v>0</v>
      </c>
      <c r="W1020" s="7">
        <f t="shared" si="186"/>
        <v>1019</v>
      </c>
      <c r="X1020" s="7">
        <f>'v-t_chart'!C1020</f>
        <v>61.7</v>
      </c>
      <c r="Y1020" s="7">
        <f t="shared" si="187"/>
        <v>100</v>
      </c>
      <c r="Z1020" s="7">
        <f t="shared" si="188"/>
        <v>115</v>
      </c>
      <c r="AA1020" s="7">
        <f t="shared" si="189"/>
        <v>90</v>
      </c>
      <c r="AB1020" s="7">
        <f ca="1">calc_gear1!AS1023*5+50</f>
        <v>55</v>
      </c>
      <c r="AC1020" s="7">
        <f ca="1">IF(AND(calc_gear1!AT1023=-1,calc_gear1!Z1023=1),calc_gear1!AS1023*5+50.5,IF(AND(calc_gear1!Y1023=0,AB1019-AC1019=-0.5),calc_gear1!AS1023*5+50.5,calc_gear1!O1023*5+50.5))</f>
        <v>50.5</v>
      </c>
    </row>
    <row r="1021" spans="1:29">
      <c r="A1021" s="7">
        <v>1020</v>
      </c>
      <c r="B1021" s="7">
        <v>420</v>
      </c>
      <c r="F1021" s="7">
        <v>420</v>
      </c>
      <c r="G1021" s="92" t="b">
        <v>0</v>
      </c>
      <c r="H1021" s="69" t="b">
        <v>1</v>
      </c>
      <c r="I1021" s="93" t="b">
        <v>0</v>
      </c>
      <c r="K1021" s="92" t="b">
        <v>0</v>
      </c>
      <c r="L1021" s="69" t="b">
        <v>1</v>
      </c>
      <c r="M1021" s="93" t="b">
        <v>0</v>
      </c>
      <c r="N1021" s="7">
        <v>420</v>
      </c>
      <c r="O1021" s="7" t="b">
        <f t="shared" si="190"/>
        <v>0</v>
      </c>
      <c r="P1021" s="7" t="b">
        <f t="shared" si="191"/>
        <v>1</v>
      </c>
      <c r="Q1021" s="7" t="b">
        <f t="shared" si="192"/>
        <v>0</v>
      </c>
      <c r="S1021" s="7" t="b">
        <f t="shared" si="193"/>
        <v>0</v>
      </c>
      <c r="T1021" s="7" t="b">
        <f t="shared" si="194"/>
        <v>1</v>
      </c>
      <c r="U1021" s="7" t="b">
        <f t="shared" si="195"/>
        <v>0</v>
      </c>
      <c r="W1021" s="7">
        <f t="shared" si="186"/>
        <v>1020</v>
      </c>
      <c r="X1021" s="7">
        <f>'v-t_chart'!C1021</f>
        <v>62.3</v>
      </c>
      <c r="Y1021" s="7">
        <f t="shared" si="187"/>
        <v>100</v>
      </c>
      <c r="Z1021" s="7">
        <f t="shared" si="188"/>
        <v>115</v>
      </c>
      <c r="AA1021" s="7">
        <f t="shared" si="189"/>
        <v>90</v>
      </c>
      <c r="AB1021" s="7">
        <f ca="1">calc_gear1!AS1024*5+50</f>
        <v>55</v>
      </c>
      <c r="AC1021" s="7">
        <f ca="1">IF(AND(calc_gear1!AT1024=-1,calc_gear1!Z1024=1),calc_gear1!AS1024*5+50.5,IF(AND(calc_gear1!Y1024=0,AB1020-AC1020=-0.5),calc_gear1!AS1024*5+50.5,calc_gear1!O1024*5+50.5))</f>
        <v>50.5</v>
      </c>
    </row>
    <row r="1022" spans="1:29">
      <c r="A1022" s="7">
        <v>1021</v>
      </c>
      <c r="B1022" s="7">
        <v>421</v>
      </c>
      <c r="F1022" s="7">
        <v>421</v>
      </c>
      <c r="G1022" s="92" t="b">
        <v>0</v>
      </c>
      <c r="H1022" s="69" t="b">
        <v>1</v>
      </c>
      <c r="I1022" s="93" t="b">
        <v>0</v>
      </c>
      <c r="K1022" s="92" t="b">
        <v>0</v>
      </c>
      <c r="L1022" s="69" t="b">
        <v>1</v>
      </c>
      <c r="M1022" s="93" t="b">
        <v>0</v>
      </c>
      <c r="N1022" s="7">
        <v>421</v>
      </c>
      <c r="O1022" s="7" t="b">
        <f t="shared" si="190"/>
        <v>0</v>
      </c>
      <c r="P1022" s="7" t="b">
        <f t="shared" si="191"/>
        <v>1</v>
      </c>
      <c r="Q1022" s="7" t="b">
        <f t="shared" si="192"/>
        <v>0</v>
      </c>
      <c r="S1022" s="7" t="b">
        <f t="shared" si="193"/>
        <v>0</v>
      </c>
      <c r="T1022" s="7" t="b">
        <f t="shared" si="194"/>
        <v>1</v>
      </c>
      <c r="U1022" s="7" t="b">
        <f t="shared" si="195"/>
        <v>0</v>
      </c>
      <c r="W1022" s="7">
        <f t="shared" si="186"/>
        <v>1021</v>
      </c>
      <c r="X1022" s="7">
        <f>'v-t_chart'!C1022</f>
        <v>63.1</v>
      </c>
      <c r="Y1022" s="7">
        <f t="shared" si="187"/>
        <v>100</v>
      </c>
      <c r="Z1022" s="7">
        <f t="shared" si="188"/>
        <v>115</v>
      </c>
      <c r="AA1022" s="7">
        <f t="shared" si="189"/>
        <v>90</v>
      </c>
      <c r="AB1022" s="7">
        <f ca="1">calc_gear1!AS1025*5+50</f>
        <v>55</v>
      </c>
      <c r="AC1022" s="7">
        <f ca="1">IF(AND(calc_gear1!AT1025=-1,calc_gear1!Z1025=1),calc_gear1!AS1025*5+50.5,IF(AND(calc_gear1!Y1025=0,AB1021-AC1021=-0.5),calc_gear1!AS1025*5+50.5,calc_gear1!O1025*5+50.5))</f>
        <v>50.5</v>
      </c>
    </row>
    <row r="1023" spans="1:29">
      <c r="A1023" s="7">
        <v>1022</v>
      </c>
      <c r="B1023" s="7">
        <v>422</v>
      </c>
      <c r="F1023" s="7">
        <v>422</v>
      </c>
      <c r="G1023" s="92" t="b">
        <v>0</v>
      </c>
      <c r="H1023" s="69" t="b">
        <v>1</v>
      </c>
      <c r="I1023" s="93" t="b">
        <v>0</v>
      </c>
      <c r="K1023" s="92" t="b">
        <v>0</v>
      </c>
      <c r="L1023" s="69" t="b">
        <v>1</v>
      </c>
      <c r="M1023" s="93" t="b">
        <v>0</v>
      </c>
      <c r="N1023" s="7">
        <v>422</v>
      </c>
      <c r="O1023" s="7" t="b">
        <f t="shared" si="190"/>
        <v>0</v>
      </c>
      <c r="P1023" s="7" t="b">
        <f t="shared" si="191"/>
        <v>1</v>
      </c>
      <c r="Q1023" s="7" t="b">
        <f t="shared" si="192"/>
        <v>0</v>
      </c>
      <c r="S1023" s="7" t="b">
        <f t="shared" si="193"/>
        <v>0</v>
      </c>
      <c r="T1023" s="7" t="b">
        <f t="shared" si="194"/>
        <v>1</v>
      </c>
      <c r="U1023" s="7" t="b">
        <f t="shared" si="195"/>
        <v>0</v>
      </c>
      <c r="W1023" s="7">
        <f t="shared" si="186"/>
        <v>1022</v>
      </c>
      <c r="X1023" s="7">
        <f>'v-t_chart'!C1023</f>
        <v>63.6</v>
      </c>
      <c r="Y1023" s="7">
        <f t="shared" si="187"/>
        <v>100</v>
      </c>
      <c r="Z1023" s="7">
        <f t="shared" si="188"/>
        <v>115</v>
      </c>
      <c r="AA1023" s="7">
        <f t="shared" si="189"/>
        <v>90</v>
      </c>
      <c r="AB1023" s="7">
        <f ca="1">calc_gear1!AS1026*5+50</f>
        <v>55</v>
      </c>
      <c r="AC1023" s="7">
        <f ca="1">IF(AND(calc_gear1!AT1026=-1,calc_gear1!Z1026=1),calc_gear1!AS1026*5+50.5,IF(AND(calc_gear1!Y1026=0,AB1022-AC1022=-0.5),calc_gear1!AS1026*5+50.5,calc_gear1!O1026*5+50.5))</f>
        <v>50.5</v>
      </c>
    </row>
    <row r="1024" spans="1:29">
      <c r="A1024" s="7">
        <v>1023</v>
      </c>
      <c r="B1024" s="7">
        <v>423</v>
      </c>
      <c r="F1024" s="7">
        <v>423</v>
      </c>
      <c r="G1024" s="92" t="b">
        <v>0</v>
      </c>
      <c r="H1024" s="69" t="b">
        <v>1</v>
      </c>
      <c r="I1024" s="93" t="b">
        <v>0</v>
      </c>
      <c r="K1024" s="92" t="b">
        <v>0</v>
      </c>
      <c r="L1024" s="69" t="b">
        <v>1</v>
      </c>
      <c r="M1024" s="93" t="b">
        <v>0</v>
      </c>
      <c r="N1024" s="7">
        <v>423</v>
      </c>
      <c r="O1024" s="7" t="b">
        <f t="shared" si="190"/>
        <v>0</v>
      </c>
      <c r="P1024" s="7" t="b">
        <f t="shared" si="191"/>
        <v>1</v>
      </c>
      <c r="Q1024" s="7" t="b">
        <f t="shared" si="192"/>
        <v>0</v>
      </c>
      <c r="S1024" s="7" t="b">
        <f t="shared" si="193"/>
        <v>0</v>
      </c>
      <c r="T1024" s="7" t="b">
        <f t="shared" si="194"/>
        <v>1</v>
      </c>
      <c r="U1024" s="7" t="b">
        <f t="shared" si="195"/>
        <v>0</v>
      </c>
      <c r="W1024" s="7">
        <f t="shared" si="186"/>
        <v>1023</v>
      </c>
      <c r="X1024" s="7">
        <f>'v-t_chart'!C1024</f>
        <v>63.9</v>
      </c>
      <c r="Y1024" s="7">
        <f t="shared" si="187"/>
        <v>100</v>
      </c>
      <c r="Z1024" s="7">
        <f t="shared" si="188"/>
        <v>115</v>
      </c>
      <c r="AA1024" s="7">
        <f t="shared" si="189"/>
        <v>90</v>
      </c>
      <c r="AB1024" s="7">
        <f ca="1">calc_gear1!AS1027*5+50</f>
        <v>55</v>
      </c>
      <c r="AC1024" s="7">
        <f ca="1">IF(AND(calc_gear1!AT1027=-1,calc_gear1!Z1027=1),calc_gear1!AS1027*5+50.5,IF(AND(calc_gear1!Y1027=0,AB1023-AC1023=-0.5),calc_gear1!AS1027*5+50.5,calc_gear1!O1027*5+50.5))</f>
        <v>50.5</v>
      </c>
    </row>
    <row r="1025" spans="1:29">
      <c r="A1025" s="7">
        <v>1024</v>
      </c>
      <c r="B1025" s="7">
        <v>424</v>
      </c>
      <c r="F1025" s="7">
        <v>424</v>
      </c>
      <c r="G1025" s="92" t="b">
        <v>0</v>
      </c>
      <c r="H1025" s="69" t="b">
        <v>1</v>
      </c>
      <c r="I1025" s="93" t="b">
        <v>0</v>
      </c>
      <c r="K1025" s="92" t="b">
        <v>0</v>
      </c>
      <c r="L1025" s="69" t="b">
        <v>1</v>
      </c>
      <c r="M1025" s="93" t="b">
        <v>0</v>
      </c>
      <c r="N1025" s="7">
        <v>424</v>
      </c>
      <c r="O1025" s="7" t="b">
        <f t="shared" si="190"/>
        <v>0</v>
      </c>
      <c r="P1025" s="7" t="b">
        <f t="shared" si="191"/>
        <v>1</v>
      </c>
      <c r="Q1025" s="7" t="b">
        <f t="shared" si="192"/>
        <v>0</v>
      </c>
      <c r="S1025" s="7" t="b">
        <f t="shared" si="193"/>
        <v>0</v>
      </c>
      <c r="T1025" s="7" t="b">
        <f t="shared" si="194"/>
        <v>1</v>
      </c>
      <c r="U1025" s="7" t="b">
        <f t="shared" si="195"/>
        <v>0</v>
      </c>
      <c r="W1025" s="7">
        <f t="shared" si="186"/>
        <v>1024</v>
      </c>
      <c r="X1025" s="7">
        <f>'v-t_chart'!C1025</f>
        <v>63.8</v>
      </c>
      <c r="Y1025" s="7">
        <f t="shared" si="187"/>
        <v>100</v>
      </c>
      <c r="Z1025" s="7">
        <f t="shared" si="188"/>
        <v>115</v>
      </c>
      <c r="AA1025" s="7">
        <f t="shared" si="189"/>
        <v>90</v>
      </c>
      <c r="AB1025" s="7">
        <f ca="1">calc_gear1!AS1028*5+50</f>
        <v>55</v>
      </c>
      <c r="AC1025" s="7">
        <f ca="1">IF(AND(calc_gear1!AT1028=-1,calc_gear1!Z1028=1),calc_gear1!AS1028*5+50.5,IF(AND(calc_gear1!Y1028=0,AB1024-AC1024=-0.5),calc_gear1!AS1028*5+50.5,calc_gear1!O1028*5+50.5))</f>
        <v>50.5</v>
      </c>
    </row>
    <row r="1026" spans="1:29">
      <c r="A1026" s="7">
        <v>1025</v>
      </c>
      <c r="B1026" s="7">
        <v>425</v>
      </c>
      <c r="F1026" s="7">
        <v>425</v>
      </c>
      <c r="G1026" s="92" t="b">
        <v>0</v>
      </c>
      <c r="H1026" s="69" t="b">
        <v>1</v>
      </c>
      <c r="I1026" s="93" t="b">
        <v>0</v>
      </c>
      <c r="K1026" s="92" t="b">
        <v>0</v>
      </c>
      <c r="L1026" s="69" t="b">
        <v>1</v>
      </c>
      <c r="M1026" s="93" t="b">
        <v>0</v>
      </c>
      <c r="N1026" s="7">
        <v>425</v>
      </c>
      <c r="O1026" s="7" t="b">
        <f t="shared" si="190"/>
        <v>0</v>
      </c>
      <c r="P1026" s="7" t="b">
        <f t="shared" si="191"/>
        <v>1</v>
      </c>
      <c r="Q1026" s="7" t="b">
        <f t="shared" si="192"/>
        <v>0</v>
      </c>
      <c r="S1026" s="7" t="b">
        <f t="shared" si="193"/>
        <v>0</v>
      </c>
      <c r="T1026" s="7" t="b">
        <f t="shared" si="194"/>
        <v>1</v>
      </c>
      <c r="U1026" s="7" t="b">
        <f t="shared" si="195"/>
        <v>0</v>
      </c>
      <c r="W1026" s="7">
        <f t="shared" si="186"/>
        <v>1025</v>
      </c>
      <c r="X1026" s="7">
        <f>'v-t_chart'!C1026</f>
        <v>63.6</v>
      </c>
      <c r="Y1026" s="7">
        <f t="shared" si="187"/>
        <v>100</v>
      </c>
      <c r="Z1026" s="7">
        <f t="shared" si="188"/>
        <v>115</v>
      </c>
      <c r="AA1026" s="7">
        <f t="shared" si="189"/>
        <v>90</v>
      </c>
      <c r="AB1026" s="7">
        <f ca="1">calc_gear1!AS1029*5+50</f>
        <v>55</v>
      </c>
      <c r="AC1026" s="7">
        <f ca="1">IF(AND(calc_gear1!AT1029=-1,calc_gear1!Z1029=1),calc_gear1!AS1029*5+50.5,IF(AND(calc_gear1!Y1029=0,AB1025-AC1025=-0.5),calc_gear1!AS1029*5+50.5,calc_gear1!O1029*5+50.5))</f>
        <v>50.5</v>
      </c>
    </row>
    <row r="1027" spans="1:29">
      <c r="A1027" s="7">
        <v>1026</v>
      </c>
      <c r="B1027" s="7">
        <v>426</v>
      </c>
      <c r="F1027" s="7">
        <v>426</v>
      </c>
      <c r="G1027" s="92" t="b">
        <v>0</v>
      </c>
      <c r="H1027" s="69" t="b">
        <v>0</v>
      </c>
      <c r="I1027" s="93" t="b">
        <v>1</v>
      </c>
      <c r="K1027" s="92" t="b">
        <v>0</v>
      </c>
      <c r="L1027" s="69" t="b">
        <v>0</v>
      </c>
      <c r="M1027" s="93" t="b">
        <v>1</v>
      </c>
      <c r="N1027" s="7">
        <v>426</v>
      </c>
      <c r="O1027" s="7" t="b">
        <f t="shared" si="190"/>
        <v>0</v>
      </c>
      <c r="P1027" s="7" t="b">
        <f t="shared" si="191"/>
        <v>0</v>
      </c>
      <c r="Q1027" s="7" t="b">
        <f t="shared" si="192"/>
        <v>1</v>
      </c>
      <c r="S1027" s="7" t="b">
        <f t="shared" si="193"/>
        <v>0</v>
      </c>
      <c r="T1027" s="7" t="b">
        <f t="shared" si="194"/>
        <v>0</v>
      </c>
      <c r="U1027" s="7" t="b">
        <f t="shared" si="195"/>
        <v>1</v>
      </c>
      <c r="W1027" s="7">
        <f t="shared" ref="W1027:W1090" si="196">A1027</f>
        <v>1026</v>
      </c>
      <c r="X1027" s="7">
        <f>'v-t_chart'!C1027</f>
        <v>63.3</v>
      </c>
      <c r="Y1027" s="7">
        <f t="shared" ref="Y1027:Y1090" si="197">IF(S1027=TRUE,105,100)</f>
        <v>100</v>
      </c>
      <c r="Z1027" s="7">
        <f t="shared" ref="Z1027:Z1090" si="198">IF(T1027=TRUE,115,110)</f>
        <v>110</v>
      </c>
      <c r="AA1027" s="7">
        <f t="shared" ref="AA1027:AA1090" si="199">IF(U1027=TRUE,95,90)</f>
        <v>95</v>
      </c>
      <c r="AB1027" s="7">
        <f ca="1">calc_gear1!AS1030*5+50</f>
        <v>55</v>
      </c>
      <c r="AC1027" s="7">
        <f ca="1">IF(AND(calc_gear1!AT1030=-1,calc_gear1!Z1030=1),calc_gear1!AS1030*5+50.5,IF(AND(calc_gear1!Y1030=0,AB1026-AC1026=-0.5),calc_gear1!AS1030*5+50.5,calc_gear1!O1030*5+50.5))</f>
        <v>50.5</v>
      </c>
    </row>
    <row r="1028" spans="1:29">
      <c r="A1028" s="7">
        <v>1027</v>
      </c>
      <c r="B1028" s="7">
        <v>427</v>
      </c>
      <c r="F1028" s="7">
        <v>427</v>
      </c>
      <c r="G1028" s="92" t="b">
        <v>0</v>
      </c>
      <c r="H1028" s="69" t="b">
        <v>0</v>
      </c>
      <c r="I1028" s="93" t="b">
        <v>1</v>
      </c>
      <c r="K1028" s="92" t="b">
        <v>0</v>
      </c>
      <c r="L1028" s="69" t="b">
        <v>0</v>
      </c>
      <c r="M1028" s="93" t="b">
        <v>1</v>
      </c>
      <c r="N1028" s="7">
        <v>427</v>
      </c>
      <c r="O1028" s="7" t="b">
        <f t="shared" si="190"/>
        <v>0</v>
      </c>
      <c r="P1028" s="7" t="b">
        <f t="shared" si="191"/>
        <v>0</v>
      </c>
      <c r="Q1028" s="7" t="b">
        <f t="shared" si="192"/>
        <v>1</v>
      </c>
      <c r="S1028" s="7" t="b">
        <f t="shared" si="193"/>
        <v>0</v>
      </c>
      <c r="T1028" s="7" t="b">
        <f t="shared" si="194"/>
        <v>0</v>
      </c>
      <c r="U1028" s="7" t="b">
        <f t="shared" si="195"/>
        <v>1</v>
      </c>
      <c r="W1028" s="7">
        <f t="shared" si="196"/>
        <v>1027</v>
      </c>
      <c r="X1028" s="7">
        <f>'v-t_chart'!C1028</f>
        <v>62.8</v>
      </c>
      <c r="Y1028" s="7">
        <f t="shared" si="197"/>
        <v>100</v>
      </c>
      <c r="Z1028" s="7">
        <f t="shared" si="198"/>
        <v>110</v>
      </c>
      <c r="AA1028" s="7">
        <f t="shared" si="199"/>
        <v>95</v>
      </c>
      <c r="AB1028" s="7">
        <f ca="1">calc_gear1!AS1031*5+50</f>
        <v>55</v>
      </c>
      <c r="AC1028" s="7">
        <f ca="1">IF(AND(calc_gear1!AT1031=-1,calc_gear1!Z1031=1),calc_gear1!AS1031*5+50.5,IF(AND(calc_gear1!Y1031=0,AB1027-AC1027=-0.5),calc_gear1!AS1031*5+50.5,calc_gear1!O1031*5+50.5))</f>
        <v>50.5</v>
      </c>
    </row>
    <row r="1029" spans="1:29">
      <c r="A1029" s="7">
        <v>1028</v>
      </c>
      <c r="B1029" s="7">
        <v>428</v>
      </c>
      <c r="F1029" s="7">
        <v>428</v>
      </c>
      <c r="G1029" s="92" t="b">
        <v>0</v>
      </c>
      <c r="H1029" s="69" t="b">
        <v>0</v>
      </c>
      <c r="I1029" s="93" t="b">
        <v>1</v>
      </c>
      <c r="K1029" s="92" t="b">
        <v>0</v>
      </c>
      <c r="L1029" s="69" t="b">
        <v>0</v>
      </c>
      <c r="M1029" s="93" t="b">
        <v>1</v>
      </c>
      <c r="N1029" s="7">
        <v>428</v>
      </c>
      <c r="O1029" s="7" t="b">
        <f t="shared" si="190"/>
        <v>0</v>
      </c>
      <c r="P1029" s="7" t="b">
        <f t="shared" si="191"/>
        <v>0</v>
      </c>
      <c r="Q1029" s="7" t="b">
        <f t="shared" si="192"/>
        <v>1</v>
      </c>
      <c r="S1029" s="7" t="b">
        <f t="shared" si="193"/>
        <v>0</v>
      </c>
      <c r="T1029" s="7" t="b">
        <f t="shared" si="194"/>
        <v>0</v>
      </c>
      <c r="U1029" s="7" t="b">
        <f t="shared" si="195"/>
        <v>1</v>
      </c>
      <c r="W1029" s="7">
        <f t="shared" si="196"/>
        <v>1028</v>
      </c>
      <c r="X1029" s="7">
        <f>'v-t_chart'!C1029</f>
        <v>61.9</v>
      </c>
      <c r="Y1029" s="7">
        <f t="shared" si="197"/>
        <v>100</v>
      </c>
      <c r="Z1029" s="7">
        <f t="shared" si="198"/>
        <v>110</v>
      </c>
      <c r="AA1029" s="7">
        <f t="shared" si="199"/>
        <v>95</v>
      </c>
      <c r="AB1029" s="7">
        <f ca="1">calc_gear1!AS1032*5+50</f>
        <v>55</v>
      </c>
      <c r="AC1029" s="7">
        <f ca="1">IF(AND(calc_gear1!AT1032=-1,calc_gear1!Z1032=1),calc_gear1!AS1032*5+50.5,IF(AND(calc_gear1!Y1032=0,AB1028-AC1028=-0.5),calc_gear1!AS1032*5+50.5,calc_gear1!O1032*5+50.5))</f>
        <v>50.5</v>
      </c>
    </row>
    <row r="1030" spans="1:29">
      <c r="A1030" s="7">
        <v>1029</v>
      </c>
      <c r="B1030" s="7">
        <v>429</v>
      </c>
      <c r="F1030" s="7">
        <v>429</v>
      </c>
      <c r="G1030" s="92" t="b">
        <v>0</v>
      </c>
      <c r="H1030" s="69" t="b">
        <v>0</v>
      </c>
      <c r="I1030" s="93" t="b">
        <v>1</v>
      </c>
      <c r="K1030" s="92" t="b">
        <v>0</v>
      </c>
      <c r="L1030" s="69" t="b">
        <v>0</v>
      </c>
      <c r="M1030" s="93" t="b">
        <v>1</v>
      </c>
      <c r="N1030" s="7">
        <v>429</v>
      </c>
      <c r="O1030" s="7" t="b">
        <f t="shared" si="190"/>
        <v>0</v>
      </c>
      <c r="P1030" s="7" t="b">
        <f t="shared" si="191"/>
        <v>0</v>
      </c>
      <c r="Q1030" s="7" t="b">
        <f t="shared" si="192"/>
        <v>1</v>
      </c>
      <c r="S1030" s="7" t="b">
        <f t="shared" si="193"/>
        <v>0</v>
      </c>
      <c r="T1030" s="7" t="b">
        <f t="shared" si="194"/>
        <v>0</v>
      </c>
      <c r="U1030" s="7" t="b">
        <f t="shared" si="195"/>
        <v>1</v>
      </c>
      <c r="W1030" s="7">
        <f t="shared" si="196"/>
        <v>1029</v>
      </c>
      <c r="X1030" s="7">
        <f>'v-t_chart'!C1030</f>
        <v>60.5</v>
      </c>
      <c r="Y1030" s="7">
        <f t="shared" si="197"/>
        <v>100</v>
      </c>
      <c r="Z1030" s="7">
        <f t="shared" si="198"/>
        <v>110</v>
      </c>
      <c r="AA1030" s="7">
        <f t="shared" si="199"/>
        <v>95</v>
      </c>
      <c r="AB1030" s="7">
        <f ca="1">calc_gear1!AS1033*5+50</f>
        <v>55</v>
      </c>
      <c r="AC1030" s="7">
        <f ca="1">IF(AND(calc_gear1!AT1033=-1,calc_gear1!Z1033=1),calc_gear1!AS1033*5+50.5,IF(AND(calc_gear1!Y1033=0,AB1029-AC1029=-0.5),calc_gear1!AS1033*5+50.5,calc_gear1!O1033*5+50.5))</f>
        <v>50.5</v>
      </c>
    </row>
    <row r="1031" spans="1:29">
      <c r="A1031" s="7">
        <v>1030</v>
      </c>
      <c r="B1031" s="7">
        <v>430</v>
      </c>
      <c r="F1031" s="7">
        <v>430</v>
      </c>
      <c r="G1031" s="92" t="b">
        <v>0</v>
      </c>
      <c r="H1031" s="69" t="b">
        <v>0</v>
      </c>
      <c r="I1031" s="93" t="b">
        <v>1</v>
      </c>
      <c r="K1031" s="92" t="b">
        <v>0</v>
      </c>
      <c r="L1031" s="69" t="b">
        <v>0</v>
      </c>
      <c r="M1031" s="93" t="b">
        <v>1</v>
      </c>
      <c r="N1031" s="7">
        <v>430</v>
      </c>
      <c r="O1031" s="7" t="b">
        <f t="shared" si="190"/>
        <v>0</v>
      </c>
      <c r="P1031" s="7" t="b">
        <f t="shared" si="191"/>
        <v>0</v>
      </c>
      <c r="Q1031" s="7" t="b">
        <f t="shared" si="192"/>
        <v>1</v>
      </c>
      <c r="S1031" s="7" t="b">
        <f t="shared" si="193"/>
        <v>0</v>
      </c>
      <c r="T1031" s="7" t="b">
        <f t="shared" si="194"/>
        <v>0</v>
      </c>
      <c r="U1031" s="7" t="b">
        <f t="shared" si="195"/>
        <v>1</v>
      </c>
      <c r="W1031" s="7">
        <f t="shared" si="196"/>
        <v>1030</v>
      </c>
      <c r="X1031" s="7">
        <f>'v-t_chart'!C1031</f>
        <v>58.6</v>
      </c>
      <c r="Y1031" s="7">
        <f t="shared" si="197"/>
        <v>100</v>
      </c>
      <c r="Z1031" s="7">
        <f t="shared" si="198"/>
        <v>110</v>
      </c>
      <c r="AA1031" s="7">
        <f t="shared" si="199"/>
        <v>95</v>
      </c>
      <c r="AB1031" s="7">
        <f ca="1">calc_gear1!AS1034*5+50</f>
        <v>55</v>
      </c>
      <c r="AC1031" s="7">
        <f ca="1">IF(AND(calc_gear1!AT1034=-1,calc_gear1!Z1034=1),calc_gear1!AS1034*5+50.5,IF(AND(calc_gear1!Y1034=0,AB1030-AC1030=-0.5),calc_gear1!AS1034*5+50.5,calc_gear1!O1034*5+50.5))</f>
        <v>50.5</v>
      </c>
    </row>
    <row r="1032" spans="1:29">
      <c r="A1032" s="7">
        <v>1031</v>
      </c>
      <c r="B1032" s="7">
        <v>431</v>
      </c>
      <c r="F1032" s="7">
        <v>431</v>
      </c>
      <c r="G1032" s="92" t="b">
        <v>0</v>
      </c>
      <c r="H1032" s="69" t="b">
        <v>0</v>
      </c>
      <c r="I1032" s="93" t="b">
        <v>1</v>
      </c>
      <c r="K1032" s="92" t="b">
        <v>0</v>
      </c>
      <c r="L1032" s="69" t="b">
        <v>0</v>
      </c>
      <c r="M1032" s="93" t="b">
        <v>1</v>
      </c>
      <c r="N1032" s="7">
        <v>431</v>
      </c>
      <c r="O1032" s="7" t="b">
        <f t="shared" si="190"/>
        <v>0</v>
      </c>
      <c r="P1032" s="7" t="b">
        <f t="shared" si="191"/>
        <v>0</v>
      </c>
      <c r="Q1032" s="7" t="b">
        <f t="shared" si="192"/>
        <v>1</v>
      </c>
      <c r="S1032" s="7" t="b">
        <f t="shared" si="193"/>
        <v>0</v>
      </c>
      <c r="T1032" s="7" t="b">
        <f t="shared" si="194"/>
        <v>0</v>
      </c>
      <c r="U1032" s="7" t="b">
        <f t="shared" si="195"/>
        <v>1</v>
      </c>
      <c r="W1032" s="7">
        <f t="shared" si="196"/>
        <v>1031</v>
      </c>
      <c r="X1032" s="7">
        <f>'v-t_chart'!C1032</f>
        <v>56.5</v>
      </c>
      <c r="Y1032" s="7">
        <f t="shared" si="197"/>
        <v>100</v>
      </c>
      <c r="Z1032" s="7">
        <f t="shared" si="198"/>
        <v>110</v>
      </c>
      <c r="AA1032" s="7">
        <f t="shared" si="199"/>
        <v>95</v>
      </c>
      <c r="AB1032" s="7">
        <f ca="1">calc_gear1!AS1035*5+50</f>
        <v>55</v>
      </c>
      <c r="AC1032" s="7">
        <f ca="1">IF(AND(calc_gear1!AT1035=-1,calc_gear1!Z1035=1),calc_gear1!AS1035*5+50.5,IF(AND(calc_gear1!Y1035=0,AB1031-AC1031=-0.5),calc_gear1!AS1035*5+50.5,calc_gear1!O1035*5+50.5))</f>
        <v>50.5</v>
      </c>
    </row>
    <row r="1033" spans="1:29">
      <c r="A1033" s="7">
        <v>1032</v>
      </c>
      <c r="B1033" s="7">
        <v>432</v>
      </c>
      <c r="F1033" s="7">
        <v>432</v>
      </c>
      <c r="G1033" s="92" t="b">
        <v>0</v>
      </c>
      <c r="H1033" s="69" t="b">
        <v>0</v>
      </c>
      <c r="I1033" s="93" t="b">
        <v>1</v>
      </c>
      <c r="K1033" s="92" t="b">
        <v>0</v>
      </c>
      <c r="L1033" s="69" t="b">
        <v>0</v>
      </c>
      <c r="M1033" s="93" t="b">
        <v>1</v>
      </c>
      <c r="N1033" s="7">
        <v>432</v>
      </c>
      <c r="O1033" s="7" t="b">
        <f t="shared" si="190"/>
        <v>0</v>
      </c>
      <c r="P1033" s="7" t="b">
        <f t="shared" si="191"/>
        <v>0</v>
      </c>
      <c r="Q1033" s="7" t="b">
        <f t="shared" si="192"/>
        <v>1</v>
      </c>
      <c r="S1033" s="7" t="b">
        <f t="shared" si="193"/>
        <v>0</v>
      </c>
      <c r="T1033" s="7" t="b">
        <f t="shared" si="194"/>
        <v>0</v>
      </c>
      <c r="U1033" s="7" t="b">
        <f t="shared" si="195"/>
        <v>1</v>
      </c>
      <c r="W1033" s="7">
        <f t="shared" si="196"/>
        <v>1032</v>
      </c>
      <c r="X1033" s="7">
        <f>'v-t_chart'!C1033</f>
        <v>54.6</v>
      </c>
      <c r="Y1033" s="7">
        <f t="shared" si="197"/>
        <v>100</v>
      </c>
      <c r="Z1033" s="7">
        <f t="shared" si="198"/>
        <v>110</v>
      </c>
      <c r="AA1033" s="7">
        <f t="shared" si="199"/>
        <v>95</v>
      </c>
      <c r="AB1033" s="7">
        <f ca="1">calc_gear1!AS1036*5+50</f>
        <v>55</v>
      </c>
      <c r="AC1033" s="7">
        <f ca="1">IF(AND(calc_gear1!AT1036=-1,calc_gear1!Z1036=1),calc_gear1!AS1036*5+50.5,IF(AND(calc_gear1!Y1036=0,AB1032-AC1032=-0.5),calc_gear1!AS1036*5+50.5,calc_gear1!O1036*5+50.5))</f>
        <v>50.5</v>
      </c>
    </row>
    <row r="1034" spans="1:29">
      <c r="A1034" s="7">
        <v>1033</v>
      </c>
      <c r="B1034" s="7">
        <v>433</v>
      </c>
      <c r="F1034" s="7">
        <v>433</v>
      </c>
      <c r="G1034" s="92" t="b">
        <v>0</v>
      </c>
      <c r="H1034" s="69" t="b">
        <v>1</v>
      </c>
      <c r="I1034" s="93" t="b">
        <v>0</v>
      </c>
      <c r="K1034" s="92" t="b">
        <v>0</v>
      </c>
      <c r="L1034" s="69" t="b">
        <v>1</v>
      </c>
      <c r="M1034" s="93" t="b">
        <v>0</v>
      </c>
      <c r="N1034" s="7">
        <v>433</v>
      </c>
      <c r="O1034" s="7" t="b">
        <f t="shared" si="190"/>
        <v>0</v>
      </c>
      <c r="P1034" s="7" t="b">
        <f t="shared" si="191"/>
        <v>1</v>
      </c>
      <c r="Q1034" s="7" t="b">
        <f t="shared" si="192"/>
        <v>0</v>
      </c>
      <c r="S1034" s="7" t="b">
        <f t="shared" si="193"/>
        <v>0</v>
      </c>
      <c r="T1034" s="7" t="b">
        <f t="shared" si="194"/>
        <v>1</v>
      </c>
      <c r="U1034" s="7" t="b">
        <f t="shared" si="195"/>
        <v>0</v>
      </c>
      <c r="W1034" s="7">
        <f t="shared" si="196"/>
        <v>1033</v>
      </c>
      <c r="X1034" s="7">
        <f>'v-t_chart'!C1034</f>
        <v>53.8</v>
      </c>
      <c r="Y1034" s="7">
        <f t="shared" si="197"/>
        <v>100</v>
      </c>
      <c r="Z1034" s="7">
        <f t="shared" si="198"/>
        <v>115</v>
      </c>
      <c r="AA1034" s="7">
        <f t="shared" si="199"/>
        <v>90</v>
      </c>
      <c r="AB1034" s="7">
        <f ca="1">calc_gear1!AS1037*5+50</f>
        <v>55</v>
      </c>
      <c r="AC1034" s="7">
        <f ca="1">IF(AND(calc_gear1!AT1037=-1,calc_gear1!Z1037=1),calc_gear1!AS1037*5+50.5,IF(AND(calc_gear1!Y1037=0,AB1033-AC1033=-0.5),calc_gear1!AS1037*5+50.5,calc_gear1!O1037*5+50.5))</f>
        <v>50.5</v>
      </c>
    </row>
    <row r="1035" spans="1:29">
      <c r="A1035" s="7">
        <v>1034</v>
      </c>
      <c r="B1035" s="7">
        <v>434</v>
      </c>
      <c r="F1035" s="7">
        <v>434</v>
      </c>
      <c r="G1035" s="92" t="b">
        <v>0</v>
      </c>
      <c r="H1035" s="69" t="b">
        <v>1</v>
      </c>
      <c r="I1035" s="93" t="b">
        <v>0</v>
      </c>
      <c r="K1035" s="92" t="b">
        <v>0</v>
      </c>
      <c r="L1035" s="69" t="b">
        <v>1</v>
      </c>
      <c r="M1035" s="93" t="b">
        <v>0</v>
      </c>
      <c r="N1035" s="7">
        <v>434</v>
      </c>
      <c r="O1035" s="7" t="b">
        <f t="shared" si="190"/>
        <v>0</v>
      </c>
      <c r="P1035" s="7" t="b">
        <f t="shared" si="191"/>
        <v>1</v>
      </c>
      <c r="Q1035" s="7" t="b">
        <f t="shared" si="192"/>
        <v>0</v>
      </c>
      <c r="S1035" s="7" t="b">
        <f t="shared" si="193"/>
        <v>0</v>
      </c>
      <c r="T1035" s="7" t="b">
        <f t="shared" si="194"/>
        <v>1</v>
      </c>
      <c r="U1035" s="7" t="b">
        <f t="shared" si="195"/>
        <v>0</v>
      </c>
      <c r="W1035" s="7">
        <f t="shared" si="196"/>
        <v>1034</v>
      </c>
      <c r="X1035" s="7">
        <f>'v-t_chart'!C1035</f>
        <v>54.5</v>
      </c>
      <c r="Y1035" s="7">
        <f t="shared" si="197"/>
        <v>100</v>
      </c>
      <c r="Z1035" s="7">
        <f t="shared" si="198"/>
        <v>115</v>
      </c>
      <c r="AA1035" s="7">
        <f t="shared" si="199"/>
        <v>90</v>
      </c>
      <c r="AB1035" s="7">
        <f ca="1">calc_gear1!AS1038*5+50</f>
        <v>55</v>
      </c>
      <c r="AC1035" s="7">
        <f ca="1">IF(AND(calc_gear1!AT1038=-1,calc_gear1!Z1038=1),calc_gear1!AS1038*5+50.5,IF(AND(calc_gear1!Y1038=0,AB1034-AC1034=-0.5),calc_gear1!AS1038*5+50.5,calc_gear1!O1038*5+50.5))</f>
        <v>50.5</v>
      </c>
    </row>
    <row r="1036" spans="1:29">
      <c r="A1036" s="7">
        <v>1035</v>
      </c>
      <c r="B1036" s="7">
        <v>435</v>
      </c>
      <c r="F1036" s="7">
        <v>435</v>
      </c>
      <c r="G1036" s="92" t="b">
        <v>0</v>
      </c>
      <c r="H1036" s="69" t="b">
        <v>1</v>
      </c>
      <c r="I1036" s="93" t="b">
        <v>0</v>
      </c>
      <c r="K1036" s="92" t="b">
        <v>0</v>
      </c>
      <c r="L1036" s="69" t="b">
        <v>1</v>
      </c>
      <c r="M1036" s="93" t="b">
        <v>0</v>
      </c>
      <c r="N1036" s="7">
        <v>435</v>
      </c>
      <c r="O1036" s="7" t="b">
        <f t="shared" si="190"/>
        <v>0</v>
      </c>
      <c r="P1036" s="7" t="b">
        <f t="shared" si="191"/>
        <v>1</v>
      </c>
      <c r="Q1036" s="7" t="b">
        <f t="shared" si="192"/>
        <v>0</v>
      </c>
      <c r="S1036" s="7" t="b">
        <f t="shared" si="193"/>
        <v>0</v>
      </c>
      <c r="T1036" s="7" t="b">
        <f t="shared" si="194"/>
        <v>1</v>
      </c>
      <c r="U1036" s="7" t="b">
        <f t="shared" si="195"/>
        <v>0</v>
      </c>
      <c r="W1036" s="7">
        <f t="shared" si="196"/>
        <v>1035</v>
      </c>
      <c r="X1036" s="7">
        <f>'v-t_chart'!C1036</f>
        <v>56.1</v>
      </c>
      <c r="Y1036" s="7">
        <f t="shared" si="197"/>
        <v>100</v>
      </c>
      <c r="Z1036" s="7">
        <f t="shared" si="198"/>
        <v>115</v>
      </c>
      <c r="AA1036" s="7">
        <f t="shared" si="199"/>
        <v>90</v>
      </c>
      <c r="AB1036" s="7">
        <f ca="1">calc_gear1!AS1039*5+50</f>
        <v>55</v>
      </c>
      <c r="AC1036" s="7">
        <f ca="1">IF(AND(calc_gear1!AT1039=-1,calc_gear1!Z1039=1),calc_gear1!AS1039*5+50.5,IF(AND(calc_gear1!Y1039=0,AB1035-AC1035=-0.5),calc_gear1!AS1039*5+50.5,calc_gear1!O1039*5+50.5))</f>
        <v>50.5</v>
      </c>
    </row>
    <row r="1037" spans="1:29">
      <c r="A1037" s="7">
        <v>1036</v>
      </c>
      <c r="B1037" s="7">
        <v>436</v>
      </c>
      <c r="F1037" s="7">
        <v>436</v>
      </c>
      <c r="G1037" s="92" t="b">
        <v>0</v>
      </c>
      <c r="H1037" s="69" t="b">
        <v>1</v>
      </c>
      <c r="I1037" s="93" t="b">
        <v>0</v>
      </c>
      <c r="K1037" s="92" t="b">
        <v>0</v>
      </c>
      <c r="L1037" s="69" t="b">
        <v>1</v>
      </c>
      <c r="M1037" s="93" t="b">
        <v>0</v>
      </c>
      <c r="N1037" s="7">
        <v>436</v>
      </c>
      <c r="O1037" s="7" t="b">
        <f t="shared" si="190"/>
        <v>0</v>
      </c>
      <c r="P1037" s="7" t="b">
        <f t="shared" si="191"/>
        <v>1</v>
      </c>
      <c r="Q1037" s="7" t="b">
        <f t="shared" si="192"/>
        <v>0</v>
      </c>
      <c r="S1037" s="7" t="b">
        <f t="shared" si="193"/>
        <v>0</v>
      </c>
      <c r="T1037" s="7" t="b">
        <f t="shared" si="194"/>
        <v>1</v>
      </c>
      <c r="U1037" s="7" t="b">
        <f t="shared" si="195"/>
        <v>0</v>
      </c>
      <c r="W1037" s="7">
        <f t="shared" si="196"/>
        <v>1036</v>
      </c>
      <c r="X1037" s="7">
        <f>'v-t_chart'!C1037</f>
        <v>57.9</v>
      </c>
      <c r="Y1037" s="7">
        <f t="shared" si="197"/>
        <v>100</v>
      </c>
      <c r="Z1037" s="7">
        <f t="shared" si="198"/>
        <v>115</v>
      </c>
      <c r="AA1037" s="7">
        <f t="shared" si="199"/>
        <v>90</v>
      </c>
      <c r="AB1037" s="7">
        <f ca="1">calc_gear1!AS1040*5+50</f>
        <v>55</v>
      </c>
      <c r="AC1037" s="7">
        <f ca="1">IF(AND(calc_gear1!AT1040=-1,calc_gear1!Z1040=1),calc_gear1!AS1040*5+50.5,IF(AND(calc_gear1!Y1040=0,AB1036-AC1036=-0.5),calc_gear1!AS1040*5+50.5,calc_gear1!O1040*5+50.5))</f>
        <v>50.5</v>
      </c>
    </row>
    <row r="1038" spans="1:29">
      <c r="A1038" s="7">
        <v>1037</v>
      </c>
      <c r="B1038" s="7">
        <v>437</v>
      </c>
      <c r="F1038" s="7">
        <v>437</v>
      </c>
      <c r="G1038" s="92" t="b">
        <v>0</v>
      </c>
      <c r="H1038" s="69" t="b">
        <v>1</v>
      </c>
      <c r="I1038" s="93" t="b">
        <v>0</v>
      </c>
      <c r="K1038" s="92" t="b">
        <v>0</v>
      </c>
      <c r="L1038" s="69" t="b">
        <v>1</v>
      </c>
      <c r="M1038" s="93" t="b">
        <v>0</v>
      </c>
      <c r="N1038" s="7">
        <v>437</v>
      </c>
      <c r="O1038" s="7" t="b">
        <f t="shared" si="190"/>
        <v>0</v>
      </c>
      <c r="P1038" s="7" t="b">
        <f t="shared" si="191"/>
        <v>1</v>
      </c>
      <c r="Q1038" s="7" t="b">
        <f t="shared" si="192"/>
        <v>0</v>
      </c>
      <c r="S1038" s="7" t="b">
        <f t="shared" si="193"/>
        <v>0</v>
      </c>
      <c r="T1038" s="7" t="b">
        <f t="shared" si="194"/>
        <v>1</v>
      </c>
      <c r="U1038" s="7" t="b">
        <f t="shared" si="195"/>
        <v>0</v>
      </c>
      <c r="W1038" s="7">
        <f t="shared" si="196"/>
        <v>1037</v>
      </c>
      <c r="X1038" s="7">
        <f>'v-t_chart'!C1038</f>
        <v>59.7</v>
      </c>
      <c r="Y1038" s="7">
        <f t="shared" si="197"/>
        <v>100</v>
      </c>
      <c r="Z1038" s="7">
        <f t="shared" si="198"/>
        <v>115</v>
      </c>
      <c r="AA1038" s="7">
        <f t="shared" si="199"/>
        <v>90</v>
      </c>
      <c r="AB1038" s="7">
        <f ca="1">calc_gear1!AS1041*5+50</f>
        <v>55</v>
      </c>
      <c r="AC1038" s="7">
        <f ca="1">IF(AND(calc_gear1!AT1041=-1,calc_gear1!Z1041=1),calc_gear1!AS1041*5+50.5,IF(AND(calc_gear1!Y1041=0,AB1037-AC1037=-0.5),calc_gear1!AS1041*5+50.5,calc_gear1!O1041*5+50.5))</f>
        <v>50.5</v>
      </c>
    </row>
    <row r="1039" spans="1:29">
      <c r="A1039" s="7">
        <v>1038</v>
      </c>
      <c r="B1039" s="7">
        <v>438</v>
      </c>
      <c r="F1039" s="7">
        <v>438</v>
      </c>
      <c r="G1039" s="92" t="b">
        <v>0</v>
      </c>
      <c r="H1039" s="69" t="b">
        <v>1</v>
      </c>
      <c r="I1039" s="93" t="b">
        <v>0</v>
      </c>
      <c r="K1039" s="92" t="b">
        <v>0</v>
      </c>
      <c r="L1039" s="69" t="b">
        <v>1</v>
      </c>
      <c r="M1039" s="93" t="b">
        <v>0</v>
      </c>
      <c r="N1039" s="7">
        <v>438</v>
      </c>
      <c r="O1039" s="7" t="b">
        <f t="shared" si="190"/>
        <v>0</v>
      </c>
      <c r="P1039" s="7" t="b">
        <f t="shared" si="191"/>
        <v>1</v>
      </c>
      <c r="Q1039" s="7" t="b">
        <f t="shared" si="192"/>
        <v>0</v>
      </c>
      <c r="S1039" s="7" t="b">
        <f t="shared" si="193"/>
        <v>0</v>
      </c>
      <c r="T1039" s="7" t="b">
        <f t="shared" si="194"/>
        <v>1</v>
      </c>
      <c r="U1039" s="7" t="b">
        <f t="shared" si="195"/>
        <v>0</v>
      </c>
      <c r="W1039" s="7">
        <f t="shared" si="196"/>
        <v>1038</v>
      </c>
      <c r="X1039" s="7">
        <f>'v-t_chart'!C1039</f>
        <v>61.2</v>
      </c>
      <c r="Y1039" s="7">
        <f t="shared" si="197"/>
        <v>100</v>
      </c>
      <c r="Z1039" s="7">
        <f t="shared" si="198"/>
        <v>115</v>
      </c>
      <c r="AA1039" s="7">
        <f t="shared" si="199"/>
        <v>90</v>
      </c>
      <c r="AB1039" s="7">
        <f ca="1">calc_gear1!AS1042*5+50</f>
        <v>55</v>
      </c>
      <c r="AC1039" s="7">
        <f ca="1">IF(AND(calc_gear1!AT1042=-1,calc_gear1!Z1042=1),calc_gear1!AS1042*5+50.5,IF(AND(calc_gear1!Y1042=0,AB1038-AC1038=-0.5),calc_gear1!AS1042*5+50.5,calc_gear1!O1042*5+50.5))</f>
        <v>50.5</v>
      </c>
    </row>
    <row r="1040" spans="1:29">
      <c r="A1040" s="7">
        <v>1039</v>
      </c>
      <c r="B1040" s="7">
        <v>439</v>
      </c>
      <c r="F1040" s="7">
        <v>439</v>
      </c>
      <c r="G1040" s="92" t="b">
        <v>0</v>
      </c>
      <c r="H1040" s="69" t="b">
        <v>1</v>
      </c>
      <c r="I1040" s="93" t="b">
        <v>0</v>
      </c>
      <c r="K1040" s="92" t="b">
        <v>0</v>
      </c>
      <c r="L1040" s="69" t="b">
        <v>1</v>
      </c>
      <c r="M1040" s="93" t="b">
        <v>0</v>
      </c>
      <c r="N1040" s="7">
        <v>439</v>
      </c>
      <c r="O1040" s="7" t="b">
        <f t="shared" si="190"/>
        <v>0</v>
      </c>
      <c r="P1040" s="7" t="b">
        <f t="shared" si="191"/>
        <v>1</v>
      </c>
      <c r="Q1040" s="7" t="b">
        <f t="shared" si="192"/>
        <v>0</v>
      </c>
      <c r="S1040" s="7" t="b">
        <f t="shared" si="193"/>
        <v>0</v>
      </c>
      <c r="T1040" s="7" t="b">
        <f t="shared" si="194"/>
        <v>1</v>
      </c>
      <c r="U1040" s="7" t="b">
        <f t="shared" si="195"/>
        <v>0</v>
      </c>
      <c r="W1040" s="7">
        <f t="shared" si="196"/>
        <v>1039</v>
      </c>
      <c r="X1040" s="7">
        <f>'v-t_chart'!C1040</f>
        <v>62.3</v>
      </c>
      <c r="Y1040" s="7">
        <f t="shared" si="197"/>
        <v>100</v>
      </c>
      <c r="Z1040" s="7">
        <f t="shared" si="198"/>
        <v>115</v>
      </c>
      <c r="AA1040" s="7">
        <f t="shared" si="199"/>
        <v>90</v>
      </c>
      <c r="AB1040" s="7">
        <f ca="1">calc_gear1!AS1043*5+50</f>
        <v>55</v>
      </c>
      <c r="AC1040" s="7">
        <f ca="1">IF(AND(calc_gear1!AT1043=-1,calc_gear1!Z1043=1),calc_gear1!AS1043*5+50.5,IF(AND(calc_gear1!Y1043=0,AB1039-AC1039=-0.5),calc_gear1!AS1043*5+50.5,calc_gear1!O1043*5+50.5))</f>
        <v>50.5</v>
      </c>
    </row>
    <row r="1041" spans="1:29">
      <c r="A1041" s="7">
        <v>1040</v>
      </c>
      <c r="B1041" s="7">
        <v>440</v>
      </c>
      <c r="F1041" s="7">
        <v>440</v>
      </c>
      <c r="G1041" s="92" t="b">
        <v>0</v>
      </c>
      <c r="H1041" s="69" t="b">
        <v>1</v>
      </c>
      <c r="I1041" s="93" t="b">
        <v>0</v>
      </c>
      <c r="K1041" s="92" t="b">
        <v>0</v>
      </c>
      <c r="L1041" s="69" t="b">
        <v>1</v>
      </c>
      <c r="M1041" s="93" t="b">
        <v>0</v>
      </c>
      <c r="N1041" s="7">
        <v>440</v>
      </c>
      <c r="O1041" s="7" t="b">
        <f t="shared" si="190"/>
        <v>0</v>
      </c>
      <c r="P1041" s="7" t="b">
        <f t="shared" si="191"/>
        <v>1</v>
      </c>
      <c r="Q1041" s="7" t="b">
        <f t="shared" si="192"/>
        <v>0</v>
      </c>
      <c r="S1041" s="7" t="b">
        <f t="shared" si="193"/>
        <v>0</v>
      </c>
      <c r="T1041" s="7" t="b">
        <f t="shared" si="194"/>
        <v>1</v>
      </c>
      <c r="U1041" s="7" t="b">
        <f t="shared" si="195"/>
        <v>0</v>
      </c>
      <c r="W1041" s="7">
        <f t="shared" si="196"/>
        <v>1040</v>
      </c>
      <c r="X1041" s="7">
        <f>'v-t_chart'!C1041</f>
        <v>63.1</v>
      </c>
      <c r="Y1041" s="7">
        <f t="shared" si="197"/>
        <v>100</v>
      </c>
      <c r="Z1041" s="7">
        <f t="shared" si="198"/>
        <v>115</v>
      </c>
      <c r="AA1041" s="7">
        <f t="shared" si="199"/>
        <v>90</v>
      </c>
      <c r="AB1041" s="7">
        <f ca="1">calc_gear1!AS1044*5+50</f>
        <v>55</v>
      </c>
      <c r="AC1041" s="7">
        <f ca="1">IF(AND(calc_gear1!AT1044=-1,calc_gear1!Z1044=1),calc_gear1!AS1044*5+50.5,IF(AND(calc_gear1!Y1044=0,AB1040-AC1040=-0.5),calc_gear1!AS1044*5+50.5,calc_gear1!O1044*5+50.5))</f>
        <v>50.5</v>
      </c>
    </row>
    <row r="1042" spans="1:29">
      <c r="A1042" s="7">
        <v>1041</v>
      </c>
      <c r="B1042" s="7">
        <v>441</v>
      </c>
      <c r="F1042" s="7">
        <v>441</v>
      </c>
      <c r="G1042" s="92" t="b">
        <v>0</v>
      </c>
      <c r="H1042" s="69" t="b">
        <v>0</v>
      </c>
      <c r="I1042" s="93" t="b">
        <v>1</v>
      </c>
      <c r="K1042" s="92" t="b">
        <v>0</v>
      </c>
      <c r="L1042" s="69" t="b">
        <v>0</v>
      </c>
      <c r="M1042" s="93" t="b">
        <v>1</v>
      </c>
      <c r="N1042" s="7">
        <v>441</v>
      </c>
      <c r="O1042" s="7" t="b">
        <f t="shared" si="190"/>
        <v>0</v>
      </c>
      <c r="P1042" s="7" t="b">
        <f t="shared" si="191"/>
        <v>0</v>
      </c>
      <c r="Q1042" s="7" t="b">
        <f t="shared" si="192"/>
        <v>1</v>
      </c>
      <c r="S1042" s="7" t="b">
        <f t="shared" si="193"/>
        <v>0</v>
      </c>
      <c r="T1042" s="7" t="b">
        <f t="shared" si="194"/>
        <v>0</v>
      </c>
      <c r="U1042" s="7" t="b">
        <f t="shared" si="195"/>
        <v>1</v>
      </c>
      <c r="W1042" s="7">
        <f t="shared" si="196"/>
        <v>1041</v>
      </c>
      <c r="X1042" s="7">
        <f>'v-t_chart'!C1042</f>
        <v>63.6</v>
      </c>
      <c r="Y1042" s="7">
        <f t="shared" si="197"/>
        <v>100</v>
      </c>
      <c r="Z1042" s="7">
        <f t="shared" si="198"/>
        <v>110</v>
      </c>
      <c r="AA1042" s="7">
        <f t="shared" si="199"/>
        <v>95</v>
      </c>
      <c r="AB1042" s="7">
        <f ca="1">calc_gear1!AS1045*5+50</f>
        <v>55</v>
      </c>
      <c r="AC1042" s="7">
        <f ca="1">IF(AND(calc_gear1!AT1045=-1,calc_gear1!Z1045=1),calc_gear1!AS1045*5+50.5,IF(AND(calc_gear1!Y1045=0,AB1041-AC1041=-0.5),calc_gear1!AS1045*5+50.5,calc_gear1!O1045*5+50.5))</f>
        <v>50.5</v>
      </c>
    </row>
    <row r="1043" spans="1:29">
      <c r="A1043" s="7">
        <v>1042</v>
      </c>
      <c r="B1043" s="7">
        <v>442</v>
      </c>
      <c r="F1043" s="7">
        <v>442</v>
      </c>
      <c r="G1043" s="92" t="b">
        <v>0</v>
      </c>
      <c r="H1043" s="69" t="b">
        <v>0</v>
      </c>
      <c r="I1043" s="93" t="b">
        <v>1</v>
      </c>
      <c r="K1043" s="92" t="b">
        <v>0</v>
      </c>
      <c r="L1043" s="69" t="b">
        <v>0</v>
      </c>
      <c r="M1043" s="93" t="b">
        <v>1</v>
      </c>
      <c r="N1043" s="7">
        <v>442</v>
      </c>
      <c r="O1043" s="7" t="b">
        <f t="shared" si="190"/>
        <v>0</v>
      </c>
      <c r="P1043" s="7" t="b">
        <f t="shared" si="191"/>
        <v>0</v>
      </c>
      <c r="Q1043" s="7" t="b">
        <f t="shared" si="192"/>
        <v>1</v>
      </c>
      <c r="S1043" s="7" t="b">
        <f t="shared" si="193"/>
        <v>0</v>
      </c>
      <c r="T1043" s="7" t="b">
        <f t="shared" si="194"/>
        <v>0</v>
      </c>
      <c r="U1043" s="7" t="b">
        <f t="shared" si="195"/>
        <v>1</v>
      </c>
      <c r="W1043" s="7">
        <f t="shared" si="196"/>
        <v>1042</v>
      </c>
      <c r="X1043" s="7">
        <f>'v-t_chart'!C1043</f>
        <v>63.5</v>
      </c>
      <c r="Y1043" s="7">
        <f t="shared" si="197"/>
        <v>100</v>
      </c>
      <c r="Z1043" s="7">
        <f t="shared" si="198"/>
        <v>110</v>
      </c>
      <c r="AA1043" s="7">
        <f t="shared" si="199"/>
        <v>95</v>
      </c>
      <c r="AB1043" s="7">
        <f ca="1">calc_gear1!AS1046*5+50</f>
        <v>55</v>
      </c>
      <c r="AC1043" s="7">
        <f ca="1">IF(AND(calc_gear1!AT1046=-1,calc_gear1!Z1046=1),calc_gear1!AS1046*5+50.5,IF(AND(calc_gear1!Y1046=0,AB1042-AC1042=-0.5),calc_gear1!AS1046*5+50.5,calc_gear1!O1046*5+50.5))</f>
        <v>50.5</v>
      </c>
    </row>
    <row r="1044" spans="1:29">
      <c r="A1044" s="7">
        <v>1043</v>
      </c>
      <c r="B1044" s="7">
        <v>443</v>
      </c>
      <c r="F1044" s="7">
        <v>443</v>
      </c>
      <c r="G1044" s="92" t="b">
        <v>0</v>
      </c>
      <c r="H1044" s="69" t="b">
        <v>0</v>
      </c>
      <c r="I1044" s="93" t="b">
        <v>1</v>
      </c>
      <c r="K1044" s="92" t="b">
        <v>0</v>
      </c>
      <c r="L1044" s="69" t="b">
        <v>0</v>
      </c>
      <c r="M1044" s="93" t="b">
        <v>1</v>
      </c>
      <c r="N1044" s="7">
        <v>443</v>
      </c>
      <c r="O1044" s="7" t="b">
        <f t="shared" si="190"/>
        <v>0</v>
      </c>
      <c r="P1044" s="7" t="b">
        <f t="shared" si="191"/>
        <v>0</v>
      </c>
      <c r="Q1044" s="7" t="b">
        <f t="shared" si="192"/>
        <v>1</v>
      </c>
      <c r="S1044" s="7" t="b">
        <f t="shared" si="193"/>
        <v>0</v>
      </c>
      <c r="T1044" s="7" t="b">
        <f t="shared" si="194"/>
        <v>0</v>
      </c>
      <c r="U1044" s="7" t="b">
        <f t="shared" si="195"/>
        <v>1</v>
      </c>
      <c r="W1044" s="7">
        <f t="shared" si="196"/>
        <v>1043</v>
      </c>
      <c r="X1044" s="7">
        <f>'v-t_chart'!C1044</f>
        <v>62.7</v>
      </c>
      <c r="Y1044" s="7">
        <f t="shared" si="197"/>
        <v>100</v>
      </c>
      <c r="Z1044" s="7">
        <f t="shared" si="198"/>
        <v>110</v>
      </c>
      <c r="AA1044" s="7">
        <f t="shared" si="199"/>
        <v>95</v>
      </c>
      <c r="AB1044" s="7">
        <f ca="1">calc_gear1!AS1047*5+50</f>
        <v>55</v>
      </c>
      <c r="AC1044" s="7">
        <f ca="1">IF(AND(calc_gear1!AT1047=-1,calc_gear1!Z1047=1),calc_gear1!AS1047*5+50.5,IF(AND(calc_gear1!Y1047=0,AB1043-AC1043=-0.5),calc_gear1!AS1047*5+50.5,calc_gear1!O1047*5+50.5))</f>
        <v>50.5</v>
      </c>
    </row>
    <row r="1045" spans="1:29">
      <c r="A1045" s="7">
        <v>1044</v>
      </c>
      <c r="B1045" s="7">
        <v>444</v>
      </c>
      <c r="F1045" s="7">
        <v>444</v>
      </c>
      <c r="G1045" s="92" t="b">
        <v>0</v>
      </c>
      <c r="H1045" s="69" t="b">
        <v>0</v>
      </c>
      <c r="I1045" s="93" t="b">
        <v>1</v>
      </c>
      <c r="K1045" s="92" t="b">
        <v>0</v>
      </c>
      <c r="L1045" s="69" t="b">
        <v>0</v>
      </c>
      <c r="M1045" s="93" t="b">
        <v>1</v>
      </c>
      <c r="N1045" s="7">
        <v>444</v>
      </c>
      <c r="O1045" s="7" t="b">
        <f t="shared" si="190"/>
        <v>0</v>
      </c>
      <c r="P1045" s="7" t="b">
        <f t="shared" si="191"/>
        <v>0</v>
      </c>
      <c r="Q1045" s="7" t="b">
        <f t="shared" si="192"/>
        <v>1</v>
      </c>
      <c r="S1045" s="7" t="b">
        <f t="shared" si="193"/>
        <v>0</v>
      </c>
      <c r="T1045" s="7" t="b">
        <f t="shared" si="194"/>
        <v>0</v>
      </c>
      <c r="U1045" s="7" t="b">
        <f t="shared" si="195"/>
        <v>1</v>
      </c>
      <c r="W1045" s="7">
        <f t="shared" si="196"/>
        <v>1044</v>
      </c>
      <c r="X1045" s="7">
        <f>'v-t_chart'!C1045</f>
        <v>60.9</v>
      </c>
      <c r="Y1045" s="7">
        <f t="shared" si="197"/>
        <v>100</v>
      </c>
      <c r="Z1045" s="7">
        <f t="shared" si="198"/>
        <v>110</v>
      </c>
      <c r="AA1045" s="7">
        <f t="shared" si="199"/>
        <v>95</v>
      </c>
      <c r="AB1045" s="7">
        <f ca="1">calc_gear1!AS1048*5+50</f>
        <v>55</v>
      </c>
      <c r="AC1045" s="7">
        <f ca="1">IF(AND(calc_gear1!AT1048=-1,calc_gear1!Z1048=1),calc_gear1!AS1048*5+50.5,IF(AND(calc_gear1!Y1048=0,AB1044-AC1044=-0.5),calc_gear1!AS1048*5+50.5,calc_gear1!O1048*5+50.5))</f>
        <v>50.5</v>
      </c>
    </row>
    <row r="1046" spans="1:29">
      <c r="A1046" s="7">
        <v>1045</v>
      </c>
      <c r="B1046" s="7">
        <v>445</v>
      </c>
      <c r="F1046" s="7">
        <v>445</v>
      </c>
      <c r="G1046" s="92" t="b">
        <v>0</v>
      </c>
      <c r="H1046" s="69" t="b">
        <v>0</v>
      </c>
      <c r="I1046" s="93" t="b">
        <v>1</v>
      </c>
      <c r="K1046" s="92" t="b">
        <v>0</v>
      </c>
      <c r="L1046" s="69" t="b">
        <v>0</v>
      </c>
      <c r="M1046" s="93" t="b">
        <v>1</v>
      </c>
      <c r="N1046" s="7">
        <v>445</v>
      </c>
      <c r="O1046" s="7" t="b">
        <f t="shared" si="190"/>
        <v>0</v>
      </c>
      <c r="P1046" s="7" t="b">
        <f t="shared" si="191"/>
        <v>0</v>
      </c>
      <c r="Q1046" s="7" t="b">
        <f t="shared" si="192"/>
        <v>1</v>
      </c>
      <c r="S1046" s="7" t="b">
        <f t="shared" si="193"/>
        <v>0</v>
      </c>
      <c r="T1046" s="7" t="b">
        <f t="shared" si="194"/>
        <v>0</v>
      </c>
      <c r="U1046" s="7" t="b">
        <f t="shared" si="195"/>
        <v>1</v>
      </c>
      <c r="W1046" s="7">
        <f t="shared" si="196"/>
        <v>1045</v>
      </c>
      <c r="X1046" s="7">
        <f>'v-t_chart'!C1046</f>
        <v>58.7</v>
      </c>
      <c r="Y1046" s="7">
        <f t="shared" si="197"/>
        <v>100</v>
      </c>
      <c r="Z1046" s="7">
        <f t="shared" si="198"/>
        <v>110</v>
      </c>
      <c r="AA1046" s="7">
        <f t="shared" si="199"/>
        <v>95</v>
      </c>
      <c r="AB1046" s="7">
        <f ca="1">calc_gear1!AS1049*5+50</f>
        <v>55</v>
      </c>
      <c r="AC1046" s="7">
        <f ca="1">IF(AND(calc_gear1!AT1049=-1,calc_gear1!Z1049=1),calc_gear1!AS1049*5+50.5,IF(AND(calc_gear1!Y1049=0,AB1045-AC1045=-0.5),calc_gear1!AS1049*5+50.5,calc_gear1!O1049*5+50.5))</f>
        <v>50.5</v>
      </c>
    </row>
    <row r="1047" spans="1:29">
      <c r="A1047" s="7">
        <v>1046</v>
      </c>
      <c r="B1047" s="7">
        <v>446</v>
      </c>
      <c r="F1047" s="7">
        <v>446</v>
      </c>
      <c r="G1047" s="92" t="b">
        <v>0</v>
      </c>
      <c r="H1047" s="69" t="b">
        <v>0</v>
      </c>
      <c r="I1047" s="93" t="b">
        <v>1</v>
      </c>
      <c r="K1047" s="92" t="b">
        <v>0</v>
      </c>
      <c r="L1047" s="69" t="b">
        <v>0</v>
      </c>
      <c r="M1047" s="93" t="b">
        <v>1</v>
      </c>
      <c r="N1047" s="7">
        <v>446</v>
      </c>
      <c r="O1047" s="7" t="b">
        <f t="shared" si="190"/>
        <v>0</v>
      </c>
      <c r="P1047" s="7" t="b">
        <f t="shared" si="191"/>
        <v>0</v>
      </c>
      <c r="Q1047" s="7" t="b">
        <f t="shared" si="192"/>
        <v>1</v>
      </c>
      <c r="S1047" s="7" t="b">
        <f t="shared" si="193"/>
        <v>0</v>
      </c>
      <c r="T1047" s="7" t="b">
        <f t="shared" si="194"/>
        <v>0</v>
      </c>
      <c r="U1047" s="7" t="b">
        <f t="shared" si="195"/>
        <v>1</v>
      </c>
      <c r="W1047" s="7">
        <f t="shared" si="196"/>
        <v>1046</v>
      </c>
      <c r="X1047" s="7">
        <f>'v-t_chart'!C1047</f>
        <v>56.4</v>
      </c>
      <c r="Y1047" s="7">
        <f t="shared" si="197"/>
        <v>100</v>
      </c>
      <c r="Z1047" s="7">
        <f t="shared" si="198"/>
        <v>110</v>
      </c>
      <c r="AA1047" s="7">
        <f t="shared" si="199"/>
        <v>95</v>
      </c>
      <c r="AB1047" s="7">
        <f ca="1">calc_gear1!AS1050*5+50</f>
        <v>55</v>
      </c>
      <c r="AC1047" s="7">
        <f ca="1">IF(AND(calc_gear1!AT1050=-1,calc_gear1!Z1050=1),calc_gear1!AS1050*5+50.5,IF(AND(calc_gear1!Y1050=0,AB1046-AC1046=-0.5),calc_gear1!AS1050*5+50.5,calc_gear1!O1050*5+50.5))</f>
        <v>50.5</v>
      </c>
    </row>
    <row r="1048" spans="1:29">
      <c r="A1048" s="7">
        <v>1047</v>
      </c>
      <c r="B1048" s="7">
        <v>447</v>
      </c>
      <c r="F1048" s="7">
        <v>447</v>
      </c>
      <c r="G1048" s="92" t="b">
        <v>0</v>
      </c>
      <c r="H1048" s="69" t="b">
        <v>0</v>
      </c>
      <c r="I1048" s="93" t="b">
        <v>1</v>
      </c>
      <c r="K1048" s="92" t="b">
        <v>0</v>
      </c>
      <c r="L1048" s="69" t="b">
        <v>0</v>
      </c>
      <c r="M1048" s="93" t="b">
        <v>1</v>
      </c>
      <c r="N1048" s="7">
        <v>447</v>
      </c>
      <c r="O1048" s="7" t="b">
        <f t="shared" si="190"/>
        <v>0</v>
      </c>
      <c r="P1048" s="7" t="b">
        <f t="shared" si="191"/>
        <v>0</v>
      </c>
      <c r="Q1048" s="7" t="b">
        <f t="shared" si="192"/>
        <v>1</v>
      </c>
      <c r="S1048" s="7" t="b">
        <f t="shared" si="193"/>
        <v>0</v>
      </c>
      <c r="T1048" s="7" t="b">
        <f t="shared" si="194"/>
        <v>0</v>
      </c>
      <c r="U1048" s="7" t="b">
        <f t="shared" si="195"/>
        <v>1</v>
      </c>
      <c r="W1048" s="7">
        <f t="shared" si="196"/>
        <v>1047</v>
      </c>
      <c r="X1048" s="7">
        <f>'v-t_chart'!C1048</f>
        <v>54.5</v>
      </c>
      <c r="Y1048" s="7">
        <f t="shared" si="197"/>
        <v>100</v>
      </c>
      <c r="Z1048" s="7">
        <f t="shared" si="198"/>
        <v>110</v>
      </c>
      <c r="AA1048" s="7">
        <f t="shared" si="199"/>
        <v>95</v>
      </c>
      <c r="AB1048" s="7">
        <f ca="1">calc_gear1!AS1051*5+50</f>
        <v>55</v>
      </c>
      <c r="AC1048" s="7">
        <f ca="1">IF(AND(calc_gear1!AT1051=-1,calc_gear1!Z1051=1),calc_gear1!AS1051*5+50.5,IF(AND(calc_gear1!Y1051=0,AB1047-AC1047=-0.5),calc_gear1!AS1051*5+50.5,calc_gear1!O1051*5+50.5))</f>
        <v>50.5</v>
      </c>
    </row>
    <row r="1049" spans="1:29">
      <c r="A1049" s="7">
        <v>1048</v>
      </c>
      <c r="B1049" s="7">
        <v>448</v>
      </c>
      <c r="F1049" s="7">
        <v>448</v>
      </c>
      <c r="G1049" s="92" t="b">
        <v>0</v>
      </c>
      <c r="H1049" s="69" t="b">
        <v>0</v>
      </c>
      <c r="I1049" s="93" t="b">
        <v>1</v>
      </c>
      <c r="K1049" s="92" t="b">
        <v>0</v>
      </c>
      <c r="L1049" s="69" t="b">
        <v>0</v>
      </c>
      <c r="M1049" s="93" t="b">
        <v>1</v>
      </c>
      <c r="N1049" s="7">
        <v>448</v>
      </c>
      <c r="O1049" s="7" t="b">
        <f t="shared" si="190"/>
        <v>0</v>
      </c>
      <c r="P1049" s="7" t="b">
        <f t="shared" si="191"/>
        <v>0</v>
      </c>
      <c r="Q1049" s="7" t="b">
        <f t="shared" si="192"/>
        <v>1</v>
      </c>
      <c r="S1049" s="7" t="b">
        <f t="shared" si="193"/>
        <v>0</v>
      </c>
      <c r="T1049" s="7" t="b">
        <f t="shared" si="194"/>
        <v>0</v>
      </c>
      <c r="U1049" s="7" t="b">
        <f t="shared" si="195"/>
        <v>1</v>
      </c>
      <c r="W1049" s="7">
        <f t="shared" si="196"/>
        <v>1048</v>
      </c>
      <c r="X1049" s="7">
        <f>'v-t_chart'!C1049</f>
        <v>53.3</v>
      </c>
      <c r="Y1049" s="7">
        <f t="shared" si="197"/>
        <v>100</v>
      </c>
      <c r="Z1049" s="7">
        <f t="shared" si="198"/>
        <v>110</v>
      </c>
      <c r="AA1049" s="7">
        <f t="shared" si="199"/>
        <v>95</v>
      </c>
      <c r="AB1049" s="7">
        <f ca="1">calc_gear1!AS1052*5+50</f>
        <v>55</v>
      </c>
      <c r="AC1049" s="7">
        <f ca="1">IF(AND(calc_gear1!AT1052=-1,calc_gear1!Z1052=1),calc_gear1!AS1052*5+50.5,IF(AND(calc_gear1!Y1052=0,AB1048-AC1048=-0.5),calc_gear1!AS1052*5+50.5,calc_gear1!O1052*5+50.5))</f>
        <v>50.5</v>
      </c>
    </row>
    <row r="1050" spans="1:29">
      <c r="A1050" s="7">
        <v>1049</v>
      </c>
      <c r="B1050" s="7">
        <v>449</v>
      </c>
      <c r="F1050" s="7">
        <v>449</v>
      </c>
      <c r="G1050" s="92" t="b">
        <v>0</v>
      </c>
      <c r="H1050" s="69" t="b">
        <v>1</v>
      </c>
      <c r="I1050" s="93" t="b">
        <v>0</v>
      </c>
      <c r="K1050" s="92" t="b">
        <v>0</v>
      </c>
      <c r="L1050" s="69" t="b">
        <v>1</v>
      </c>
      <c r="M1050" s="93" t="b">
        <v>0</v>
      </c>
      <c r="N1050" s="7">
        <v>449</v>
      </c>
      <c r="O1050" s="7" t="b">
        <f t="shared" si="190"/>
        <v>0</v>
      </c>
      <c r="P1050" s="7" t="b">
        <f t="shared" si="191"/>
        <v>1</v>
      </c>
      <c r="Q1050" s="7" t="b">
        <f t="shared" si="192"/>
        <v>0</v>
      </c>
      <c r="S1050" s="7" t="b">
        <f t="shared" si="193"/>
        <v>0</v>
      </c>
      <c r="T1050" s="7" t="b">
        <f t="shared" si="194"/>
        <v>1</v>
      </c>
      <c r="U1050" s="7" t="b">
        <f t="shared" si="195"/>
        <v>0</v>
      </c>
      <c r="W1050" s="7">
        <f t="shared" si="196"/>
        <v>1049</v>
      </c>
      <c r="X1050" s="7">
        <f>'v-t_chart'!C1050</f>
        <v>53</v>
      </c>
      <c r="Y1050" s="7">
        <f t="shared" si="197"/>
        <v>100</v>
      </c>
      <c r="Z1050" s="7">
        <f t="shared" si="198"/>
        <v>115</v>
      </c>
      <c r="AA1050" s="7">
        <f t="shared" si="199"/>
        <v>90</v>
      </c>
      <c r="AB1050" s="7">
        <f ca="1">calc_gear1!AS1053*5+50</f>
        <v>55</v>
      </c>
      <c r="AC1050" s="7">
        <f ca="1">IF(AND(calc_gear1!AT1053=-1,calc_gear1!Z1053=1),calc_gear1!AS1053*5+50.5,IF(AND(calc_gear1!Y1053=0,AB1049-AC1049=-0.5),calc_gear1!AS1053*5+50.5,calc_gear1!O1053*5+50.5))</f>
        <v>50.5</v>
      </c>
    </row>
    <row r="1051" spans="1:29">
      <c r="A1051" s="7">
        <v>1050</v>
      </c>
      <c r="B1051" s="7">
        <v>450</v>
      </c>
      <c r="F1051" s="7">
        <v>450</v>
      </c>
      <c r="G1051" s="92" t="b">
        <v>0</v>
      </c>
      <c r="H1051" s="69" t="b">
        <v>1</v>
      </c>
      <c r="I1051" s="93" t="b">
        <v>0</v>
      </c>
      <c r="K1051" s="92" t="b">
        <v>0</v>
      </c>
      <c r="L1051" s="69" t="b">
        <v>1</v>
      </c>
      <c r="M1051" s="93" t="b">
        <v>0</v>
      </c>
      <c r="N1051" s="7">
        <v>450</v>
      </c>
      <c r="O1051" s="7" t="b">
        <f t="shared" ref="O1051:O1114" si="200">K1051</f>
        <v>0</v>
      </c>
      <c r="P1051" s="7" t="b">
        <f t="shared" ref="P1051:P1114" si="201">L1051</f>
        <v>1</v>
      </c>
      <c r="Q1051" s="7" t="b">
        <f t="shared" ref="Q1051:Q1114" si="202">M1051</f>
        <v>0</v>
      </c>
      <c r="S1051" s="7" t="b">
        <f t="shared" ref="S1051:S1114" si="203">K1051</f>
        <v>0</v>
      </c>
      <c r="T1051" s="7" t="b">
        <f t="shared" ref="T1051:T1114" si="204">L1051</f>
        <v>1</v>
      </c>
      <c r="U1051" s="7" t="b">
        <f t="shared" ref="U1051:U1114" si="205">M1051</f>
        <v>0</v>
      </c>
      <c r="W1051" s="7">
        <f t="shared" si="196"/>
        <v>1050</v>
      </c>
      <c r="X1051" s="7">
        <f>'v-t_chart'!C1051</f>
        <v>53.5</v>
      </c>
      <c r="Y1051" s="7">
        <f t="shared" si="197"/>
        <v>100</v>
      </c>
      <c r="Z1051" s="7">
        <f t="shared" si="198"/>
        <v>115</v>
      </c>
      <c r="AA1051" s="7">
        <f t="shared" si="199"/>
        <v>90</v>
      </c>
      <c r="AB1051" s="7">
        <f ca="1">calc_gear1!AS1054*5+50</f>
        <v>55</v>
      </c>
      <c r="AC1051" s="7">
        <f ca="1">IF(AND(calc_gear1!AT1054=-1,calc_gear1!Z1054=1),calc_gear1!AS1054*5+50.5,IF(AND(calc_gear1!Y1054=0,AB1050-AC1050=-0.5),calc_gear1!AS1054*5+50.5,calc_gear1!O1054*5+50.5))</f>
        <v>50.5</v>
      </c>
    </row>
    <row r="1052" spans="1:29">
      <c r="A1052" s="7">
        <v>1051</v>
      </c>
      <c r="B1052" s="7">
        <v>451</v>
      </c>
      <c r="F1052" s="7">
        <v>451</v>
      </c>
      <c r="G1052" s="92" t="b">
        <v>0</v>
      </c>
      <c r="H1052" s="69" t="b">
        <v>1</v>
      </c>
      <c r="I1052" s="93" t="b">
        <v>0</v>
      </c>
      <c r="K1052" s="92" t="b">
        <v>0</v>
      </c>
      <c r="L1052" s="69" t="b">
        <v>1</v>
      </c>
      <c r="M1052" s="93" t="b">
        <v>0</v>
      </c>
      <c r="N1052" s="7">
        <v>451</v>
      </c>
      <c r="O1052" s="7" t="b">
        <f t="shared" si="200"/>
        <v>0</v>
      </c>
      <c r="P1052" s="7" t="b">
        <f t="shared" si="201"/>
        <v>1</v>
      </c>
      <c r="Q1052" s="7" t="b">
        <f t="shared" si="202"/>
        <v>0</v>
      </c>
      <c r="S1052" s="7" t="b">
        <f t="shared" si="203"/>
        <v>0</v>
      </c>
      <c r="T1052" s="7" t="b">
        <f t="shared" si="204"/>
        <v>1</v>
      </c>
      <c r="U1052" s="7" t="b">
        <f t="shared" si="205"/>
        <v>0</v>
      </c>
      <c r="W1052" s="7">
        <f t="shared" si="196"/>
        <v>1051</v>
      </c>
      <c r="X1052" s="7">
        <f>'v-t_chart'!C1052</f>
        <v>54.6</v>
      </c>
      <c r="Y1052" s="7">
        <f t="shared" si="197"/>
        <v>100</v>
      </c>
      <c r="Z1052" s="7">
        <f t="shared" si="198"/>
        <v>115</v>
      </c>
      <c r="AA1052" s="7">
        <f t="shared" si="199"/>
        <v>90</v>
      </c>
      <c r="AB1052" s="7">
        <f ca="1">calc_gear1!AS1055*5+50</f>
        <v>55</v>
      </c>
      <c r="AC1052" s="7">
        <f ca="1">IF(AND(calc_gear1!AT1055=-1,calc_gear1!Z1055=1),calc_gear1!AS1055*5+50.5,IF(AND(calc_gear1!Y1055=0,AB1051-AC1051=-0.5),calc_gear1!AS1055*5+50.5,calc_gear1!O1055*5+50.5))</f>
        <v>50.5</v>
      </c>
    </row>
    <row r="1053" spans="1:29">
      <c r="A1053" s="7">
        <v>1052</v>
      </c>
      <c r="B1053" s="7">
        <v>452</v>
      </c>
      <c r="F1053" s="7">
        <v>452</v>
      </c>
      <c r="G1053" s="92" t="b">
        <v>0</v>
      </c>
      <c r="H1053" s="69" t="b">
        <v>1</v>
      </c>
      <c r="I1053" s="93" t="b">
        <v>0</v>
      </c>
      <c r="K1053" s="92" t="b">
        <v>0</v>
      </c>
      <c r="L1053" s="69" t="b">
        <v>1</v>
      </c>
      <c r="M1053" s="93" t="b">
        <v>0</v>
      </c>
      <c r="N1053" s="7">
        <v>452</v>
      </c>
      <c r="O1053" s="7" t="b">
        <f t="shared" si="200"/>
        <v>0</v>
      </c>
      <c r="P1053" s="7" t="b">
        <f t="shared" si="201"/>
        <v>1</v>
      </c>
      <c r="Q1053" s="7" t="b">
        <f t="shared" si="202"/>
        <v>0</v>
      </c>
      <c r="S1053" s="7" t="b">
        <f t="shared" si="203"/>
        <v>0</v>
      </c>
      <c r="T1053" s="7" t="b">
        <f t="shared" si="204"/>
        <v>1</v>
      </c>
      <c r="U1053" s="7" t="b">
        <f t="shared" si="205"/>
        <v>0</v>
      </c>
      <c r="W1053" s="7">
        <f t="shared" si="196"/>
        <v>1052</v>
      </c>
      <c r="X1053" s="7">
        <f>'v-t_chart'!C1053</f>
        <v>56.1</v>
      </c>
      <c r="Y1053" s="7">
        <f t="shared" si="197"/>
        <v>100</v>
      </c>
      <c r="Z1053" s="7">
        <f t="shared" si="198"/>
        <v>115</v>
      </c>
      <c r="AA1053" s="7">
        <f t="shared" si="199"/>
        <v>90</v>
      </c>
      <c r="AB1053" s="7">
        <f ca="1">calc_gear1!AS1056*5+50</f>
        <v>55</v>
      </c>
      <c r="AC1053" s="7">
        <f ca="1">IF(AND(calc_gear1!AT1056=-1,calc_gear1!Z1056=1),calc_gear1!AS1056*5+50.5,IF(AND(calc_gear1!Y1056=0,AB1052-AC1052=-0.5),calc_gear1!AS1056*5+50.5,calc_gear1!O1056*5+50.5))</f>
        <v>50.5</v>
      </c>
    </row>
    <row r="1054" spans="1:29">
      <c r="A1054" s="7">
        <v>1053</v>
      </c>
      <c r="B1054" s="7">
        <v>453</v>
      </c>
      <c r="F1054" s="7">
        <v>453</v>
      </c>
      <c r="G1054" s="92" t="b">
        <v>0</v>
      </c>
      <c r="H1054" s="69" t="b">
        <v>1</v>
      </c>
      <c r="I1054" s="93" t="b">
        <v>0</v>
      </c>
      <c r="K1054" s="92" t="b">
        <v>0</v>
      </c>
      <c r="L1054" s="69" t="b">
        <v>1</v>
      </c>
      <c r="M1054" s="93" t="b">
        <v>0</v>
      </c>
      <c r="N1054" s="7">
        <v>453</v>
      </c>
      <c r="O1054" s="7" t="b">
        <f t="shared" si="200"/>
        <v>0</v>
      </c>
      <c r="P1054" s="7" t="b">
        <f t="shared" si="201"/>
        <v>1</v>
      </c>
      <c r="Q1054" s="7" t="b">
        <f t="shared" si="202"/>
        <v>0</v>
      </c>
      <c r="S1054" s="7" t="b">
        <f t="shared" si="203"/>
        <v>0</v>
      </c>
      <c r="T1054" s="7" t="b">
        <f t="shared" si="204"/>
        <v>1</v>
      </c>
      <c r="U1054" s="7" t="b">
        <f t="shared" si="205"/>
        <v>0</v>
      </c>
      <c r="W1054" s="7">
        <f t="shared" si="196"/>
        <v>1053</v>
      </c>
      <c r="X1054" s="7">
        <f>'v-t_chart'!C1054</f>
        <v>57.6</v>
      </c>
      <c r="Y1054" s="7">
        <f t="shared" si="197"/>
        <v>100</v>
      </c>
      <c r="Z1054" s="7">
        <f t="shared" si="198"/>
        <v>115</v>
      </c>
      <c r="AA1054" s="7">
        <f t="shared" si="199"/>
        <v>90</v>
      </c>
      <c r="AB1054" s="7">
        <f ca="1">calc_gear1!AS1057*5+50</f>
        <v>55</v>
      </c>
      <c r="AC1054" s="7">
        <f ca="1">IF(AND(calc_gear1!AT1057=-1,calc_gear1!Z1057=1),calc_gear1!AS1057*5+50.5,IF(AND(calc_gear1!Y1057=0,AB1053-AC1053=-0.5),calc_gear1!AS1057*5+50.5,calc_gear1!O1057*5+50.5))</f>
        <v>50.5</v>
      </c>
    </row>
    <row r="1055" spans="1:29">
      <c r="A1055" s="7">
        <v>1054</v>
      </c>
      <c r="B1055" s="7">
        <v>454</v>
      </c>
      <c r="F1055" s="7">
        <v>454</v>
      </c>
      <c r="G1055" s="92" t="b">
        <v>0</v>
      </c>
      <c r="H1055" s="69" t="b">
        <v>1</v>
      </c>
      <c r="I1055" s="93" t="b">
        <v>0</v>
      </c>
      <c r="K1055" s="92" t="b">
        <v>0</v>
      </c>
      <c r="L1055" s="69" t="b">
        <v>1</v>
      </c>
      <c r="M1055" s="93" t="b">
        <v>0</v>
      </c>
      <c r="N1055" s="7">
        <v>454</v>
      </c>
      <c r="O1055" s="7" t="b">
        <f t="shared" si="200"/>
        <v>0</v>
      </c>
      <c r="P1055" s="7" t="b">
        <f t="shared" si="201"/>
        <v>1</v>
      </c>
      <c r="Q1055" s="7" t="b">
        <f t="shared" si="202"/>
        <v>0</v>
      </c>
      <c r="S1055" s="7" t="b">
        <f t="shared" si="203"/>
        <v>0</v>
      </c>
      <c r="T1055" s="7" t="b">
        <f t="shared" si="204"/>
        <v>1</v>
      </c>
      <c r="U1055" s="7" t="b">
        <f t="shared" si="205"/>
        <v>0</v>
      </c>
      <c r="W1055" s="7">
        <f t="shared" si="196"/>
        <v>1054</v>
      </c>
      <c r="X1055" s="7">
        <f>'v-t_chart'!C1055</f>
        <v>58.9</v>
      </c>
      <c r="Y1055" s="7">
        <f t="shared" si="197"/>
        <v>100</v>
      </c>
      <c r="Z1055" s="7">
        <f t="shared" si="198"/>
        <v>115</v>
      </c>
      <c r="AA1055" s="7">
        <f t="shared" si="199"/>
        <v>90</v>
      </c>
      <c r="AB1055" s="7">
        <f ca="1">calc_gear1!AS1058*5+50</f>
        <v>55</v>
      </c>
      <c r="AC1055" s="7">
        <f ca="1">IF(AND(calc_gear1!AT1058=-1,calc_gear1!Z1058=1),calc_gear1!AS1058*5+50.5,IF(AND(calc_gear1!Y1058=0,AB1054-AC1054=-0.5),calc_gear1!AS1058*5+50.5,calc_gear1!O1058*5+50.5))</f>
        <v>50.5</v>
      </c>
    </row>
    <row r="1056" spans="1:29">
      <c r="A1056" s="7">
        <v>1055</v>
      </c>
      <c r="B1056" s="7">
        <v>455</v>
      </c>
      <c r="F1056" s="7">
        <v>455</v>
      </c>
      <c r="G1056" s="92" t="b">
        <v>0</v>
      </c>
      <c r="H1056" s="69" t="b">
        <v>1</v>
      </c>
      <c r="I1056" s="93" t="b">
        <v>0</v>
      </c>
      <c r="K1056" s="92" t="b">
        <v>0</v>
      </c>
      <c r="L1056" s="69" t="b">
        <v>1</v>
      </c>
      <c r="M1056" s="93" t="b">
        <v>0</v>
      </c>
      <c r="N1056" s="7">
        <v>455</v>
      </c>
      <c r="O1056" s="7" t="b">
        <f t="shared" si="200"/>
        <v>0</v>
      </c>
      <c r="P1056" s="7" t="b">
        <f t="shared" si="201"/>
        <v>1</v>
      </c>
      <c r="Q1056" s="7" t="b">
        <f t="shared" si="202"/>
        <v>0</v>
      </c>
      <c r="S1056" s="7" t="b">
        <f t="shared" si="203"/>
        <v>0</v>
      </c>
      <c r="T1056" s="7" t="b">
        <f t="shared" si="204"/>
        <v>1</v>
      </c>
      <c r="U1056" s="7" t="b">
        <f t="shared" si="205"/>
        <v>0</v>
      </c>
      <c r="W1056" s="7">
        <f t="shared" si="196"/>
        <v>1055</v>
      </c>
      <c r="X1056" s="7">
        <f>'v-t_chart'!C1056</f>
        <v>59.8</v>
      </c>
      <c r="Y1056" s="7">
        <f t="shared" si="197"/>
        <v>100</v>
      </c>
      <c r="Z1056" s="7">
        <f t="shared" si="198"/>
        <v>115</v>
      </c>
      <c r="AA1056" s="7">
        <f t="shared" si="199"/>
        <v>90</v>
      </c>
      <c r="AB1056" s="7">
        <f ca="1">calc_gear1!AS1059*5+50</f>
        <v>55</v>
      </c>
      <c r="AC1056" s="7">
        <f ca="1">IF(AND(calc_gear1!AT1059=-1,calc_gear1!Z1059=1),calc_gear1!AS1059*5+50.5,IF(AND(calc_gear1!Y1059=0,AB1055-AC1055=-0.5),calc_gear1!AS1059*5+50.5,calc_gear1!O1059*5+50.5))</f>
        <v>50.5</v>
      </c>
    </row>
    <row r="1057" spans="1:29">
      <c r="A1057" s="7">
        <v>1056</v>
      </c>
      <c r="B1057" s="7">
        <v>456</v>
      </c>
      <c r="F1057" s="7">
        <v>456</v>
      </c>
      <c r="G1057" s="92" t="b">
        <v>0</v>
      </c>
      <c r="H1057" s="69" t="b">
        <v>1</v>
      </c>
      <c r="I1057" s="93" t="b">
        <v>0</v>
      </c>
      <c r="K1057" s="92" t="b">
        <v>0</v>
      </c>
      <c r="L1057" s="69" t="b">
        <v>1</v>
      </c>
      <c r="M1057" s="93" t="b">
        <v>0</v>
      </c>
      <c r="N1057" s="7">
        <v>456</v>
      </c>
      <c r="O1057" s="7" t="b">
        <f t="shared" si="200"/>
        <v>0</v>
      </c>
      <c r="P1057" s="7" t="b">
        <f t="shared" si="201"/>
        <v>1</v>
      </c>
      <c r="Q1057" s="7" t="b">
        <f t="shared" si="202"/>
        <v>0</v>
      </c>
      <c r="S1057" s="7" t="b">
        <f t="shared" si="203"/>
        <v>0</v>
      </c>
      <c r="T1057" s="7" t="b">
        <f t="shared" si="204"/>
        <v>1</v>
      </c>
      <c r="U1057" s="7" t="b">
        <f t="shared" si="205"/>
        <v>0</v>
      </c>
      <c r="W1057" s="7">
        <f t="shared" si="196"/>
        <v>1056</v>
      </c>
      <c r="X1057" s="7">
        <f>'v-t_chart'!C1057</f>
        <v>60.3</v>
      </c>
      <c r="Y1057" s="7">
        <f t="shared" si="197"/>
        <v>100</v>
      </c>
      <c r="Z1057" s="7">
        <f t="shared" si="198"/>
        <v>115</v>
      </c>
      <c r="AA1057" s="7">
        <f t="shared" si="199"/>
        <v>90</v>
      </c>
      <c r="AB1057" s="7">
        <f ca="1">calc_gear1!AS1060*5+50</f>
        <v>55</v>
      </c>
      <c r="AC1057" s="7">
        <f ca="1">IF(AND(calc_gear1!AT1060=-1,calc_gear1!Z1060=1),calc_gear1!AS1060*5+50.5,IF(AND(calc_gear1!Y1060=0,AB1056-AC1056=-0.5),calc_gear1!AS1060*5+50.5,calc_gear1!O1060*5+50.5))</f>
        <v>50.5</v>
      </c>
    </row>
    <row r="1058" spans="1:29">
      <c r="A1058" s="7">
        <v>1057</v>
      </c>
      <c r="B1058" s="7">
        <v>457</v>
      </c>
      <c r="F1058" s="7">
        <v>457</v>
      </c>
      <c r="G1058" s="92" t="b">
        <v>0</v>
      </c>
      <c r="H1058" s="69" t="b">
        <v>1</v>
      </c>
      <c r="I1058" s="93" t="b">
        <v>0</v>
      </c>
      <c r="K1058" s="92" t="b">
        <v>0</v>
      </c>
      <c r="L1058" s="69" t="b">
        <v>1</v>
      </c>
      <c r="M1058" s="93" t="b">
        <v>0</v>
      </c>
      <c r="N1058" s="7">
        <v>457</v>
      </c>
      <c r="O1058" s="7" t="b">
        <f t="shared" si="200"/>
        <v>0</v>
      </c>
      <c r="P1058" s="7" t="b">
        <f t="shared" si="201"/>
        <v>1</v>
      </c>
      <c r="Q1058" s="7" t="b">
        <f t="shared" si="202"/>
        <v>0</v>
      </c>
      <c r="S1058" s="7" t="b">
        <f t="shared" si="203"/>
        <v>0</v>
      </c>
      <c r="T1058" s="7" t="b">
        <f t="shared" si="204"/>
        <v>1</v>
      </c>
      <c r="U1058" s="7" t="b">
        <f t="shared" si="205"/>
        <v>0</v>
      </c>
      <c r="W1058" s="7">
        <f t="shared" si="196"/>
        <v>1057</v>
      </c>
      <c r="X1058" s="7">
        <f>'v-t_chart'!C1058</f>
        <v>60.7</v>
      </c>
      <c r="Y1058" s="7">
        <f t="shared" si="197"/>
        <v>100</v>
      </c>
      <c r="Z1058" s="7">
        <f t="shared" si="198"/>
        <v>115</v>
      </c>
      <c r="AA1058" s="7">
        <f t="shared" si="199"/>
        <v>90</v>
      </c>
      <c r="AB1058" s="7">
        <f ca="1">calc_gear1!AS1061*5+50</f>
        <v>55</v>
      </c>
      <c r="AC1058" s="7">
        <f ca="1">IF(AND(calc_gear1!AT1061=-1,calc_gear1!Z1061=1),calc_gear1!AS1061*5+50.5,IF(AND(calc_gear1!Y1061=0,AB1057-AC1057=-0.5),calc_gear1!AS1061*5+50.5,calc_gear1!O1061*5+50.5))</f>
        <v>50.5</v>
      </c>
    </row>
    <row r="1059" spans="1:29">
      <c r="A1059" s="7">
        <v>1058</v>
      </c>
      <c r="B1059" s="7">
        <v>458</v>
      </c>
      <c r="F1059" s="7">
        <v>458</v>
      </c>
      <c r="G1059" s="92" t="b">
        <v>0</v>
      </c>
      <c r="H1059" s="69" t="b">
        <v>1</v>
      </c>
      <c r="I1059" s="93" t="b">
        <v>0</v>
      </c>
      <c r="K1059" s="92" t="b">
        <v>0</v>
      </c>
      <c r="L1059" s="69" t="b">
        <v>1</v>
      </c>
      <c r="M1059" s="93" t="b">
        <v>0</v>
      </c>
      <c r="N1059" s="7">
        <v>458</v>
      </c>
      <c r="O1059" s="7" t="b">
        <f t="shared" si="200"/>
        <v>0</v>
      </c>
      <c r="P1059" s="7" t="b">
        <f t="shared" si="201"/>
        <v>1</v>
      </c>
      <c r="Q1059" s="7" t="b">
        <f t="shared" si="202"/>
        <v>0</v>
      </c>
      <c r="S1059" s="7" t="b">
        <f t="shared" si="203"/>
        <v>0</v>
      </c>
      <c r="T1059" s="7" t="b">
        <f t="shared" si="204"/>
        <v>1</v>
      </c>
      <c r="U1059" s="7" t="b">
        <f t="shared" si="205"/>
        <v>0</v>
      </c>
      <c r="W1059" s="7">
        <f t="shared" si="196"/>
        <v>1058</v>
      </c>
      <c r="X1059" s="7">
        <f>'v-t_chart'!C1059</f>
        <v>61.3</v>
      </c>
      <c r="Y1059" s="7">
        <f t="shared" si="197"/>
        <v>100</v>
      </c>
      <c r="Z1059" s="7">
        <f t="shared" si="198"/>
        <v>115</v>
      </c>
      <c r="AA1059" s="7">
        <f t="shared" si="199"/>
        <v>90</v>
      </c>
      <c r="AB1059" s="7">
        <f ca="1">calc_gear1!AS1062*5+50</f>
        <v>55</v>
      </c>
      <c r="AC1059" s="7">
        <f ca="1">IF(AND(calc_gear1!AT1062=-1,calc_gear1!Z1062=1),calc_gear1!AS1062*5+50.5,IF(AND(calc_gear1!Y1062=0,AB1058-AC1058=-0.5),calc_gear1!AS1062*5+50.5,calc_gear1!O1062*5+50.5))</f>
        <v>50.5</v>
      </c>
    </row>
    <row r="1060" spans="1:29">
      <c r="A1060" s="7">
        <v>1059</v>
      </c>
      <c r="B1060" s="7">
        <v>459</v>
      </c>
      <c r="F1060" s="7">
        <v>459</v>
      </c>
      <c r="G1060" s="92" t="b">
        <v>0</v>
      </c>
      <c r="H1060" s="69" t="b">
        <v>1</v>
      </c>
      <c r="I1060" s="93" t="b">
        <v>0</v>
      </c>
      <c r="K1060" s="92" t="b">
        <v>0</v>
      </c>
      <c r="L1060" s="69" t="b">
        <v>1</v>
      </c>
      <c r="M1060" s="93" t="b">
        <v>0</v>
      </c>
      <c r="N1060" s="7">
        <v>459</v>
      </c>
      <c r="O1060" s="7" t="b">
        <f t="shared" si="200"/>
        <v>0</v>
      </c>
      <c r="P1060" s="7" t="b">
        <f t="shared" si="201"/>
        <v>1</v>
      </c>
      <c r="Q1060" s="7" t="b">
        <f t="shared" si="202"/>
        <v>0</v>
      </c>
      <c r="S1060" s="7" t="b">
        <f t="shared" si="203"/>
        <v>0</v>
      </c>
      <c r="T1060" s="7" t="b">
        <f t="shared" si="204"/>
        <v>1</v>
      </c>
      <c r="U1060" s="7" t="b">
        <f t="shared" si="205"/>
        <v>0</v>
      </c>
      <c r="W1060" s="7">
        <f t="shared" si="196"/>
        <v>1059</v>
      </c>
      <c r="X1060" s="7">
        <f>'v-t_chart'!C1060</f>
        <v>62.4</v>
      </c>
      <c r="Y1060" s="7">
        <f t="shared" si="197"/>
        <v>100</v>
      </c>
      <c r="Z1060" s="7">
        <f t="shared" si="198"/>
        <v>115</v>
      </c>
      <c r="AA1060" s="7">
        <f t="shared" si="199"/>
        <v>90</v>
      </c>
      <c r="AB1060" s="7">
        <f ca="1">calc_gear1!AS1063*5+50</f>
        <v>55</v>
      </c>
      <c r="AC1060" s="7">
        <f ca="1">IF(AND(calc_gear1!AT1063=-1,calc_gear1!Z1063=1),calc_gear1!AS1063*5+50.5,IF(AND(calc_gear1!Y1063=0,AB1059-AC1059=-0.5),calc_gear1!AS1063*5+50.5,calc_gear1!O1063*5+50.5))</f>
        <v>50.5</v>
      </c>
    </row>
    <row r="1061" spans="1:29">
      <c r="A1061" s="7">
        <v>1060</v>
      </c>
      <c r="B1061" s="7">
        <v>460</v>
      </c>
      <c r="F1061" s="7">
        <v>460</v>
      </c>
      <c r="G1061" s="92" t="b">
        <v>0</v>
      </c>
      <c r="H1061" s="69" t="b">
        <v>1</v>
      </c>
      <c r="I1061" s="93" t="b">
        <v>0</v>
      </c>
      <c r="K1061" s="92" t="b">
        <v>0</v>
      </c>
      <c r="L1061" s="69" t="b">
        <v>1</v>
      </c>
      <c r="M1061" s="93" t="b">
        <v>0</v>
      </c>
      <c r="N1061" s="7">
        <v>460</v>
      </c>
      <c r="O1061" s="7" t="b">
        <f t="shared" si="200"/>
        <v>0</v>
      </c>
      <c r="P1061" s="7" t="b">
        <f t="shared" si="201"/>
        <v>1</v>
      </c>
      <c r="Q1061" s="7" t="b">
        <f t="shared" si="202"/>
        <v>0</v>
      </c>
      <c r="S1061" s="7" t="b">
        <f t="shared" si="203"/>
        <v>0</v>
      </c>
      <c r="T1061" s="7" t="b">
        <f t="shared" si="204"/>
        <v>1</v>
      </c>
      <c r="U1061" s="7" t="b">
        <f t="shared" si="205"/>
        <v>0</v>
      </c>
      <c r="W1061" s="7">
        <f t="shared" si="196"/>
        <v>1060</v>
      </c>
      <c r="X1061" s="7">
        <f>'v-t_chart'!C1061</f>
        <v>64.099999999999994</v>
      </c>
      <c r="Y1061" s="7">
        <f t="shared" si="197"/>
        <v>100</v>
      </c>
      <c r="Z1061" s="7">
        <f t="shared" si="198"/>
        <v>115</v>
      </c>
      <c r="AA1061" s="7">
        <f t="shared" si="199"/>
        <v>90</v>
      </c>
      <c r="AB1061" s="7">
        <f ca="1">calc_gear1!AS1064*5+50</f>
        <v>55</v>
      </c>
      <c r="AC1061" s="7">
        <f ca="1">IF(AND(calc_gear1!AT1064=-1,calc_gear1!Z1064=1),calc_gear1!AS1064*5+50.5,IF(AND(calc_gear1!Y1064=0,AB1060-AC1060=-0.5),calc_gear1!AS1064*5+50.5,calc_gear1!O1064*5+50.5))</f>
        <v>50.5</v>
      </c>
    </row>
    <row r="1062" spans="1:29">
      <c r="A1062" s="7">
        <v>1061</v>
      </c>
      <c r="B1062" s="7">
        <v>461</v>
      </c>
      <c r="F1062" s="7">
        <v>461</v>
      </c>
      <c r="G1062" s="92" t="b">
        <v>0</v>
      </c>
      <c r="H1062" s="69" t="b">
        <v>1</v>
      </c>
      <c r="I1062" s="93" t="b">
        <v>0</v>
      </c>
      <c r="K1062" s="92" t="b">
        <v>0</v>
      </c>
      <c r="L1062" s="69" t="b">
        <v>1</v>
      </c>
      <c r="M1062" s="93" t="b">
        <v>0</v>
      </c>
      <c r="N1062" s="7">
        <v>461</v>
      </c>
      <c r="O1062" s="7" t="b">
        <f t="shared" si="200"/>
        <v>0</v>
      </c>
      <c r="P1062" s="7" t="b">
        <f t="shared" si="201"/>
        <v>1</v>
      </c>
      <c r="Q1062" s="7" t="b">
        <f t="shared" si="202"/>
        <v>0</v>
      </c>
      <c r="S1062" s="7" t="b">
        <f t="shared" si="203"/>
        <v>0</v>
      </c>
      <c r="T1062" s="7" t="b">
        <f t="shared" si="204"/>
        <v>1</v>
      </c>
      <c r="U1062" s="7" t="b">
        <f t="shared" si="205"/>
        <v>0</v>
      </c>
      <c r="W1062" s="7">
        <f t="shared" si="196"/>
        <v>1061</v>
      </c>
      <c r="X1062" s="7">
        <f>'v-t_chart'!C1062</f>
        <v>66.2</v>
      </c>
      <c r="Y1062" s="7">
        <f t="shared" si="197"/>
        <v>100</v>
      </c>
      <c r="Z1062" s="7">
        <f t="shared" si="198"/>
        <v>115</v>
      </c>
      <c r="AA1062" s="7">
        <f t="shared" si="199"/>
        <v>90</v>
      </c>
      <c r="AB1062" s="7">
        <f ca="1">calc_gear1!AS1065*5+50</f>
        <v>55</v>
      </c>
      <c r="AC1062" s="7">
        <f ca="1">IF(AND(calc_gear1!AT1065=-1,calc_gear1!Z1065=1),calc_gear1!AS1065*5+50.5,IF(AND(calc_gear1!Y1065=0,AB1061-AC1061=-0.5),calc_gear1!AS1065*5+50.5,calc_gear1!O1065*5+50.5))</f>
        <v>50.5</v>
      </c>
    </row>
    <row r="1063" spans="1:29">
      <c r="A1063" s="7">
        <v>1062</v>
      </c>
      <c r="B1063" s="7">
        <v>462</v>
      </c>
      <c r="F1063" s="7">
        <v>462</v>
      </c>
      <c r="G1063" s="92" t="b">
        <v>0</v>
      </c>
      <c r="H1063" s="69" t="b">
        <v>1</v>
      </c>
      <c r="I1063" s="93" t="b">
        <v>0</v>
      </c>
      <c r="K1063" s="92" t="b">
        <v>0</v>
      </c>
      <c r="L1063" s="69" t="b">
        <v>1</v>
      </c>
      <c r="M1063" s="93" t="b">
        <v>0</v>
      </c>
      <c r="N1063" s="7">
        <v>462</v>
      </c>
      <c r="O1063" s="7" t="b">
        <f t="shared" si="200"/>
        <v>0</v>
      </c>
      <c r="P1063" s="7" t="b">
        <f t="shared" si="201"/>
        <v>1</v>
      </c>
      <c r="Q1063" s="7" t="b">
        <f t="shared" si="202"/>
        <v>0</v>
      </c>
      <c r="S1063" s="7" t="b">
        <f t="shared" si="203"/>
        <v>0</v>
      </c>
      <c r="T1063" s="7" t="b">
        <f t="shared" si="204"/>
        <v>1</v>
      </c>
      <c r="U1063" s="7" t="b">
        <f t="shared" si="205"/>
        <v>0</v>
      </c>
      <c r="W1063" s="7">
        <f t="shared" si="196"/>
        <v>1062</v>
      </c>
      <c r="X1063" s="7">
        <f>'v-t_chart'!C1063</f>
        <v>68.099999999999994</v>
      </c>
      <c r="Y1063" s="7">
        <f t="shared" si="197"/>
        <v>100</v>
      </c>
      <c r="Z1063" s="7">
        <f t="shared" si="198"/>
        <v>115</v>
      </c>
      <c r="AA1063" s="7">
        <f t="shared" si="199"/>
        <v>90</v>
      </c>
      <c r="AB1063" s="7">
        <f ca="1">calc_gear1!AS1066*5+50</f>
        <v>55</v>
      </c>
      <c r="AC1063" s="7">
        <f ca="1">IF(AND(calc_gear1!AT1066=-1,calc_gear1!Z1066=1),calc_gear1!AS1066*5+50.5,IF(AND(calc_gear1!Y1066=0,AB1062-AC1062=-0.5),calc_gear1!AS1066*5+50.5,calc_gear1!O1066*5+50.5))</f>
        <v>50.5</v>
      </c>
    </row>
    <row r="1064" spans="1:29">
      <c r="A1064" s="7">
        <v>1063</v>
      </c>
      <c r="B1064" s="7">
        <v>463</v>
      </c>
      <c r="F1064" s="7">
        <v>463</v>
      </c>
      <c r="G1064" s="92" t="b">
        <v>0</v>
      </c>
      <c r="H1064" s="69" t="b">
        <v>1</v>
      </c>
      <c r="I1064" s="93" t="b">
        <v>0</v>
      </c>
      <c r="K1064" s="92" t="b">
        <v>0</v>
      </c>
      <c r="L1064" s="69" t="b">
        <v>1</v>
      </c>
      <c r="M1064" s="93" t="b">
        <v>0</v>
      </c>
      <c r="N1064" s="7">
        <v>463</v>
      </c>
      <c r="O1064" s="7" t="b">
        <f t="shared" si="200"/>
        <v>0</v>
      </c>
      <c r="P1064" s="7" t="b">
        <f t="shared" si="201"/>
        <v>1</v>
      </c>
      <c r="Q1064" s="7" t="b">
        <f t="shared" si="202"/>
        <v>0</v>
      </c>
      <c r="S1064" s="7" t="b">
        <f t="shared" si="203"/>
        <v>0</v>
      </c>
      <c r="T1064" s="7" t="b">
        <f t="shared" si="204"/>
        <v>1</v>
      </c>
      <c r="U1064" s="7" t="b">
        <f t="shared" si="205"/>
        <v>0</v>
      </c>
      <c r="W1064" s="7">
        <f t="shared" si="196"/>
        <v>1063</v>
      </c>
      <c r="X1064" s="7">
        <f>'v-t_chart'!C1064</f>
        <v>69.7</v>
      </c>
      <c r="Y1064" s="7">
        <f t="shared" si="197"/>
        <v>100</v>
      </c>
      <c r="Z1064" s="7">
        <f t="shared" si="198"/>
        <v>115</v>
      </c>
      <c r="AA1064" s="7">
        <f t="shared" si="199"/>
        <v>90</v>
      </c>
      <c r="AB1064" s="7">
        <f ca="1">calc_gear1!AS1067*5+50</f>
        <v>55</v>
      </c>
      <c r="AC1064" s="7">
        <f ca="1">IF(AND(calc_gear1!AT1067=-1,calc_gear1!Z1067=1),calc_gear1!AS1067*5+50.5,IF(AND(calc_gear1!Y1067=0,AB1063-AC1063=-0.5),calc_gear1!AS1067*5+50.5,calc_gear1!O1067*5+50.5))</f>
        <v>50.5</v>
      </c>
    </row>
    <row r="1065" spans="1:29">
      <c r="A1065" s="7">
        <v>1064</v>
      </c>
      <c r="B1065" s="7">
        <v>464</v>
      </c>
      <c r="F1065" s="7">
        <v>464</v>
      </c>
      <c r="G1065" s="92" t="b">
        <v>0</v>
      </c>
      <c r="H1065" s="69" t="b">
        <v>1</v>
      </c>
      <c r="I1065" s="93" t="b">
        <v>0</v>
      </c>
      <c r="K1065" s="92" t="b">
        <v>0</v>
      </c>
      <c r="L1065" s="69" t="b">
        <v>1</v>
      </c>
      <c r="M1065" s="93" t="b">
        <v>0</v>
      </c>
      <c r="N1065" s="7">
        <v>464</v>
      </c>
      <c r="O1065" s="7" t="b">
        <f t="shared" si="200"/>
        <v>0</v>
      </c>
      <c r="P1065" s="7" t="b">
        <f t="shared" si="201"/>
        <v>1</v>
      </c>
      <c r="Q1065" s="7" t="b">
        <f t="shared" si="202"/>
        <v>0</v>
      </c>
      <c r="S1065" s="7" t="b">
        <f t="shared" si="203"/>
        <v>0</v>
      </c>
      <c r="T1065" s="7" t="b">
        <f t="shared" si="204"/>
        <v>1</v>
      </c>
      <c r="U1065" s="7" t="b">
        <f t="shared" si="205"/>
        <v>0</v>
      </c>
      <c r="W1065" s="7">
        <f t="shared" si="196"/>
        <v>1064</v>
      </c>
      <c r="X1065" s="7">
        <f>'v-t_chart'!C1065</f>
        <v>70.400000000000006</v>
      </c>
      <c r="Y1065" s="7">
        <f t="shared" si="197"/>
        <v>100</v>
      </c>
      <c r="Z1065" s="7">
        <f t="shared" si="198"/>
        <v>115</v>
      </c>
      <c r="AA1065" s="7">
        <f t="shared" si="199"/>
        <v>90</v>
      </c>
      <c r="AB1065" s="7">
        <f ca="1">calc_gear1!AS1068*5+50</f>
        <v>55</v>
      </c>
      <c r="AC1065" s="7">
        <f ca="1">IF(AND(calc_gear1!AT1068=-1,calc_gear1!Z1068=1),calc_gear1!AS1068*5+50.5,IF(AND(calc_gear1!Y1068=0,AB1064-AC1064=-0.5),calc_gear1!AS1068*5+50.5,calc_gear1!O1068*5+50.5))</f>
        <v>50.5</v>
      </c>
    </row>
    <row r="1066" spans="1:29">
      <c r="A1066" s="7">
        <v>1065</v>
      </c>
      <c r="B1066" s="7">
        <v>465</v>
      </c>
      <c r="F1066" s="7">
        <v>465</v>
      </c>
      <c r="G1066" s="92" t="b">
        <v>0</v>
      </c>
      <c r="H1066" s="69" t="b">
        <v>1</v>
      </c>
      <c r="I1066" s="93" t="b">
        <v>0</v>
      </c>
      <c r="K1066" s="92" t="b">
        <v>0</v>
      </c>
      <c r="L1066" s="69" t="b">
        <v>1</v>
      </c>
      <c r="M1066" s="93" t="b">
        <v>0</v>
      </c>
      <c r="N1066" s="7">
        <v>465</v>
      </c>
      <c r="O1066" s="7" t="b">
        <f t="shared" si="200"/>
        <v>0</v>
      </c>
      <c r="P1066" s="7" t="b">
        <f t="shared" si="201"/>
        <v>1</v>
      </c>
      <c r="Q1066" s="7" t="b">
        <f t="shared" si="202"/>
        <v>0</v>
      </c>
      <c r="S1066" s="7" t="b">
        <f t="shared" si="203"/>
        <v>0</v>
      </c>
      <c r="T1066" s="7" t="b">
        <f t="shared" si="204"/>
        <v>1</v>
      </c>
      <c r="U1066" s="7" t="b">
        <f t="shared" si="205"/>
        <v>0</v>
      </c>
      <c r="W1066" s="7">
        <f t="shared" si="196"/>
        <v>1065</v>
      </c>
      <c r="X1066" s="7">
        <f>'v-t_chart'!C1066</f>
        <v>70.7</v>
      </c>
      <c r="Y1066" s="7">
        <f t="shared" si="197"/>
        <v>100</v>
      </c>
      <c r="Z1066" s="7">
        <f t="shared" si="198"/>
        <v>115</v>
      </c>
      <c r="AA1066" s="7">
        <f t="shared" si="199"/>
        <v>90</v>
      </c>
      <c r="AB1066" s="7">
        <f ca="1">calc_gear1!AS1069*5+50</f>
        <v>55</v>
      </c>
      <c r="AC1066" s="7">
        <f ca="1">IF(AND(calc_gear1!AT1069=-1,calc_gear1!Z1069=1),calc_gear1!AS1069*5+50.5,IF(AND(calc_gear1!Y1069=0,AB1065-AC1065=-0.5),calc_gear1!AS1069*5+50.5,calc_gear1!O1069*5+50.5))</f>
        <v>50.5</v>
      </c>
    </row>
    <row r="1067" spans="1:29">
      <c r="A1067" s="7">
        <v>1066</v>
      </c>
      <c r="B1067" s="7">
        <v>466</v>
      </c>
      <c r="F1067" s="7">
        <v>466</v>
      </c>
      <c r="G1067" s="92" t="b">
        <v>0</v>
      </c>
      <c r="H1067" s="69" t="b">
        <v>1</v>
      </c>
      <c r="I1067" s="93" t="b">
        <v>0</v>
      </c>
      <c r="K1067" s="92" t="b">
        <v>0</v>
      </c>
      <c r="L1067" s="69" t="b">
        <v>1</v>
      </c>
      <c r="M1067" s="93" t="b">
        <v>0</v>
      </c>
      <c r="N1067" s="7">
        <v>466</v>
      </c>
      <c r="O1067" s="7" t="b">
        <f t="shared" si="200"/>
        <v>0</v>
      </c>
      <c r="P1067" s="7" t="b">
        <f t="shared" si="201"/>
        <v>1</v>
      </c>
      <c r="Q1067" s="7" t="b">
        <f t="shared" si="202"/>
        <v>0</v>
      </c>
      <c r="S1067" s="7" t="b">
        <f t="shared" si="203"/>
        <v>0</v>
      </c>
      <c r="T1067" s="7" t="b">
        <f t="shared" si="204"/>
        <v>1</v>
      </c>
      <c r="U1067" s="7" t="b">
        <f t="shared" si="205"/>
        <v>0</v>
      </c>
      <c r="W1067" s="7">
        <f t="shared" si="196"/>
        <v>1066</v>
      </c>
      <c r="X1067" s="7">
        <f>'v-t_chart'!C1067</f>
        <v>70.7</v>
      </c>
      <c r="Y1067" s="7">
        <f t="shared" si="197"/>
        <v>100</v>
      </c>
      <c r="Z1067" s="7">
        <f t="shared" si="198"/>
        <v>115</v>
      </c>
      <c r="AA1067" s="7">
        <f t="shared" si="199"/>
        <v>90</v>
      </c>
      <c r="AB1067" s="7">
        <f ca="1">calc_gear1!AS1070*5+50</f>
        <v>55</v>
      </c>
      <c r="AC1067" s="7">
        <f ca="1">IF(AND(calc_gear1!AT1070=-1,calc_gear1!Z1070=1),calc_gear1!AS1070*5+50.5,IF(AND(calc_gear1!Y1070=0,AB1066-AC1066=-0.5),calc_gear1!AS1070*5+50.5,calc_gear1!O1070*5+50.5))</f>
        <v>50.5</v>
      </c>
    </row>
    <row r="1068" spans="1:29">
      <c r="A1068" s="7">
        <v>1067</v>
      </c>
      <c r="B1068" s="7">
        <v>467</v>
      </c>
      <c r="F1068" s="7">
        <v>467</v>
      </c>
      <c r="G1068" s="92" t="b">
        <v>0</v>
      </c>
      <c r="H1068" s="69" t="b">
        <v>1</v>
      </c>
      <c r="I1068" s="93" t="b">
        <v>0</v>
      </c>
      <c r="K1068" s="92" t="b">
        <v>0</v>
      </c>
      <c r="L1068" s="69" t="b">
        <v>1</v>
      </c>
      <c r="M1068" s="93" t="b">
        <v>0</v>
      </c>
      <c r="N1068" s="7">
        <v>467</v>
      </c>
      <c r="O1068" s="7" t="b">
        <f t="shared" si="200"/>
        <v>0</v>
      </c>
      <c r="P1068" s="7" t="b">
        <f t="shared" si="201"/>
        <v>1</v>
      </c>
      <c r="Q1068" s="7" t="b">
        <f t="shared" si="202"/>
        <v>0</v>
      </c>
      <c r="S1068" s="7" t="b">
        <f t="shared" si="203"/>
        <v>0</v>
      </c>
      <c r="T1068" s="7" t="b">
        <f t="shared" si="204"/>
        <v>1</v>
      </c>
      <c r="U1068" s="7" t="b">
        <f t="shared" si="205"/>
        <v>0</v>
      </c>
      <c r="W1068" s="7">
        <f t="shared" si="196"/>
        <v>1067</v>
      </c>
      <c r="X1068" s="7">
        <f>'v-t_chart'!C1068</f>
        <v>70.7</v>
      </c>
      <c r="Y1068" s="7">
        <f t="shared" si="197"/>
        <v>100</v>
      </c>
      <c r="Z1068" s="7">
        <f t="shared" si="198"/>
        <v>115</v>
      </c>
      <c r="AA1068" s="7">
        <f t="shared" si="199"/>
        <v>90</v>
      </c>
      <c r="AB1068" s="7">
        <f ca="1">calc_gear1!AS1071*5+50</f>
        <v>55</v>
      </c>
      <c r="AC1068" s="7">
        <f ca="1">IF(AND(calc_gear1!AT1071=-1,calc_gear1!Z1071=1),calc_gear1!AS1071*5+50.5,IF(AND(calc_gear1!Y1071=0,AB1067-AC1067=-0.5),calc_gear1!AS1071*5+50.5,calc_gear1!O1071*5+50.5))</f>
        <v>50.5</v>
      </c>
    </row>
    <row r="1069" spans="1:29">
      <c r="A1069" s="7">
        <v>1068</v>
      </c>
      <c r="B1069" s="7">
        <v>468</v>
      </c>
      <c r="F1069" s="7">
        <v>468</v>
      </c>
      <c r="G1069" s="92" t="b">
        <v>0</v>
      </c>
      <c r="H1069" s="69" t="b">
        <v>1</v>
      </c>
      <c r="I1069" s="93" t="b">
        <v>0</v>
      </c>
      <c r="K1069" s="92" t="b">
        <v>0</v>
      </c>
      <c r="L1069" s="69" t="b">
        <v>1</v>
      </c>
      <c r="M1069" s="93" t="b">
        <v>0</v>
      </c>
      <c r="N1069" s="7">
        <v>468</v>
      </c>
      <c r="O1069" s="7" t="b">
        <f t="shared" si="200"/>
        <v>0</v>
      </c>
      <c r="P1069" s="7" t="b">
        <f t="shared" si="201"/>
        <v>1</v>
      </c>
      <c r="Q1069" s="7" t="b">
        <f t="shared" si="202"/>
        <v>0</v>
      </c>
      <c r="S1069" s="7" t="b">
        <f t="shared" si="203"/>
        <v>0</v>
      </c>
      <c r="T1069" s="7" t="b">
        <f t="shared" si="204"/>
        <v>1</v>
      </c>
      <c r="U1069" s="7" t="b">
        <f t="shared" si="205"/>
        <v>0</v>
      </c>
      <c r="W1069" s="7">
        <f t="shared" si="196"/>
        <v>1068</v>
      </c>
      <c r="X1069" s="7">
        <f>'v-t_chart'!C1069</f>
        <v>70.7</v>
      </c>
      <c r="Y1069" s="7">
        <f t="shared" si="197"/>
        <v>100</v>
      </c>
      <c r="Z1069" s="7">
        <f t="shared" si="198"/>
        <v>115</v>
      </c>
      <c r="AA1069" s="7">
        <f t="shared" si="199"/>
        <v>90</v>
      </c>
      <c r="AB1069" s="7">
        <f ca="1">calc_gear1!AS1072*5+50</f>
        <v>55</v>
      </c>
      <c r="AC1069" s="7">
        <f ca="1">IF(AND(calc_gear1!AT1072=-1,calc_gear1!Z1072=1),calc_gear1!AS1072*5+50.5,IF(AND(calc_gear1!Y1072=0,AB1068-AC1068=-0.5),calc_gear1!AS1072*5+50.5,calc_gear1!O1072*5+50.5))</f>
        <v>50.5</v>
      </c>
    </row>
    <row r="1070" spans="1:29">
      <c r="A1070" s="7">
        <v>1069</v>
      </c>
      <c r="B1070" s="7">
        <v>469</v>
      </c>
      <c r="F1070" s="7">
        <v>469</v>
      </c>
      <c r="G1070" s="92" t="b">
        <v>0</v>
      </c>
      <c r="H1070" s="69" t="b">
        <v>1</v>
      </c>
      <c r="I1070" s="93" t="b">
        <v>0</v>
      </c>
      <c r="K1070" s="92" t="b">
        <v>0</v>
      </c>
      <c r="L1070" s="69" t="b">
        <v>1</v>
      </c>
      <c r="M1070" s="93" t="b">
        <v>0</v>
      </c>
      <c r="N1070" s="7">
        <v>469</v>
      </c>
      <c r="O1070" s="7" t="b">
        <f t="shared" si="200"/>
        <v>0</v>
      </c>
      <c r="P1070" s="7" t="b">
        <f t="shared" si="201"/>
        <v>1</v>
      </c>
      <c r="Q1070" s="7" t="b">
        <f t="shared" si="202"/>
        <v>0</v>
      </c>
      <c r="S1070" s="7" t="b">
        <f t="shared" si="203"/>
        <v>0</v>
      </c>
      <c r="T1070" s="7" t="b">
        <f t="shared" si="204"/>
        <v>1</v>
      </c>
      <c r="U1070" s="7" t="b">
        <f t="shared" si="205"/>
        <v>0</v>
      </c>
      <c r="W1070" s="7">
        <f t="shared" si="196"/>
        <v>1069</v>
      </c>
      <c r="X1070" s="7">
        <f>'v-t_chart'!C1070</f>
        <v>70.599999999999994</v>
      </c>
      <c r="Y1070" s="7">
        <f t="shared" si="197"/>
        <v>100</v>
      </c>
      <c r="Z1070" s="7">
        <f t="shared" si="198"/>
        <v>115</v>
      </c>
      <c r="AA1070" s="7">
        <f t="shared" si="199"/>
        <v>90</v>
      </c>
      <c r="AB1070" s="7">
        <f ca="1">calc_gear1!AS1073*5+50</f>
        <v>55</v>
      </c>
      <c r="AC1070" s="7">
        <f ca="1">IF(AND(calc_gear1!AT1073=-1,calc_gear1!Z1073=1),calc_gear1!AS1073*5+50.5,IF(AND(calc_gear1!Y1073=0,AB1069-AC1069=-0.5),calc_gear1!AS1073*5+50.5,calc_gear1!O1073*5+50.5))</f>
        <v>50.5</v>
      </c>
    </row>
    <row r="1071" spans="1:29">
      <c r="A1071" s="7">
        <v>1070</v>
      </c>
      <c r="B1071" s="7">
        <v>470</v>
      </c>
      <c r="F1071" s="7">
        <v>470</v>
      </c>
      <c r="G1071" s="92" t="b">
        <v>0</v>
      </c>
      <c r="H1071" s="69" t="b">
        <v>1</v>
      </c>
      <c r="I1071" s="93" t="b">
        <v>0</v>
      </c>
      <c r="K1071" s="92" t="b">
        <v>0</v>
      </c>
      <c r="L1071" s="69" t="b">
        <v>1</v>
      </c>
      <c r="M1071" s="93" t="b">
        <v>0</v>
      </c>
      <c r="N1071" s="7">
        <v>470</v>
      </c>
      <c r="O1071" s="7" t="b">
        <f t="shared" si="200"/>
        <v>0</v>
      </c>
      <c r="P1071" s="7" t="b">
        <f t="shared" si="201"/>
        <v>1</v>
      </c>
      <c r="Q1071" s="7" t="b">
        <f t="shared" si="202"/>
        <v>0</v>
      </c>
      <c r="S1071" s="7" t="b">
        <f t="shared" si="203"/>
        <v>0</v>
      </c>
      <c r="T1071" s="7" t="b">
        <f t="shared" si="204"/>
        <v>1</v>
      </c>
      <c r="U1071" s="7" t="b">
        <f t="shared" si="205"/>
        <v>0</v>
      </c>
      <c r="W1071" s="7">
        <f t="shared" si="196"/>
        <v>1070</v>
      </c>
      <c r="X1071" s="7">
        <f>'v-t_chart'!C1071</f>
        <v>70.5</v>
      </c>
      <c r="Y1071" s="7">
        <f t="shared" si="197"/>
        <v>100</v>
      </c>
      <c r="Z1071" s="7">
        <f t="shared" si="198"/>
        <v>115</v>
      </c>
      <c r="AA1071" s="7">
        <f t="shared" si="199"/>
        <v>90</v>
      </c>
      <c r="AB1071" s="7">
        <f ca="1">calc_gear1!AS1074*5+50</f>
        <v>55</v>
      </c>
      <c r="AC1071" s="7">
        <f ca="1">IF(AND(calc_gear1!AT1074=-1,calc_gear1!Z1074=1),calc_gear1!AS1074*5+50.5,IF(AND(calc_gear1!Y1074=0,AB1070-AC1070=-0.5),calc_gear1!AS1074*5+50.5,calc_gear1!O1074*5+50.5))</f>
        <v>50.5</v>
      </c>
    </row>
    <row r="1072" spans="1:29">
      <c r="A1072" s="7">
        <v>1071</v>
      </c>
      <c r="B1072" s="7">
        <v>471</v>
      </c>
      <c r="F1072" s="7">
        <v>471</v>
      </c>
      <c r="G1072" s="92" t="b">
        <v>0</v>
      </c>
      <c r="H1072" s="69" t="b">
        <v>1</v>
      </c>
      <c r="I1072" s="93" t="b">
        <v>0</v>
      </c>
      <c r="K1072" s="92" t="b">
        <v>0</v>
      </c>
      <c r="L1072" s="69" t="b">
        <v>1</v>
      </c>
      <c r="M1072" s="93" t="b">
        <v>0</v>
      </c>
      <c r="N1072" s="7">
        <v>471</v>
      </c>
      <c r="O1072" s="7" t="b">
        <f t="shared" si="200"/>
        <v>0</v>
      </c>
      <c r="P1072" s="7" t="b">
        <f t="shared" si="201"/>
        <v>1</v>
      </c>
      <c r="Q1072" s="7" t="b">
        <f t="shared" si="202"/>
        <v>0</v>
      </c>
      <c r="S1072" s="7" t="b">
        <f t="shared" si="203"/>
        <v>0</v>
      </c>
      <c r="T1072" s="7" t="b">
        <f t="shared" si="204"/>
        <v>1</v>
      </c>
      <c r="U1072" s="7" t="b">
        <f t="shared" si="205"/>
        <v>0</v>
      </c>
      <c r="W1072" s="7">
        <f t="shared" si="196"/>
        <v>1071</v>
      </c>
      <c r="X1072" s="7">
        <f>'v-t_chart'!C1072</f>
        <v>70.400000000000006</v>
      </c>
      <c r="Y1072" s="7">
        <f t="shared" si="197"/>
        <v>100</v>
      </c>
      <c r="Z1072" s="7">
        <f t="shared" si="198"/>
        <v>115</v>
      </c>
      <c r="AA1072" s="7">
        <f t="shared" si="199"/>
        <v>90</v>
      </c>
      <c r="AB1072" s="7">
        <f ca="1">calc_gear1!AS1075*5+50</f>
        <v>55</v>
      </c>
      <c r="AC1072" s="7">
        <f ca="1">IF(AND(calc_gear1!AT1075=-1,calc_gear1!Z1075=1),calc_gear1!AS1075*5+50.5,IF(AND(calc_gear1!Y1075=0,AB1071-AC1071=-0.5),calc_gear1!AS1075*5+50.5,calc_gear1!O1075*5+50.5))</f>
        <v>50.5</v>
      </c>
    </row>
    <row r="1073" spans="1:29">
      <c r="A1073" s="7">
        <v>1072</v>
      </c>
      <c r="B1073" s="7">
        <v>472</v>
      </c>
      <c r="F1073" s="7">
        <v>472</v>
      </c>
      <c r="G1073" s="92" t="b">
        <v>0</v>
      </c>
      <c r="H1073" s="69" t="b">
        <v>1</v>
      </c>
      <c r="I1073" s="93" t="b">
        <v>0</v>
      </c>
      <c r="K1073" s="92" t="b">
        <v>0</v>
      </c>
      <c r="L1073" s="69" t="b">
        <v>1</v>
      </c>
      <c r="M1073" s="93" t="b">
        <v>0</v>
      </c>
      <c r="N1073" s="7">
        <v>472</v>
      </c>
      <c r="O1073" s="7" t="b">
        <f t="shared" si="200"/>
        <v>0</v>
      </c>
      <c r="P1073" s="7" t="b">
        <f t="shared" si="201"/>
        <v>1</v>
      </c>
      <c r="Q1073" s="7" t="b">
        <f t="shared" si="202"/>
        <v>0</v>
      </c>
      <c r="S1073" s="7" t="b">
        <f t="shared" si="203"/>
        <v>0</v>
      </c>
      <c r="T1073" s="7" t="b">
        <f t="shared" si="204"/>
        <v>1</v>
      </c>
      <c r="U1073" s="7" t="b">
        <f t="shared" si="205"/>
        <v>0</v>
      </c>
      <c r="W1073" s="7">
        <f t="shared" si="196"/>
        <v>1072</v>
      </c>
      <c r="X1073" s="7">
        <f>'v-t_chart'!C1073</f>
        <v>70.2</v>
      </c>
      <c r="Y1073" s="7">
        <f t="shared" si="197"/>
        <v>100</v>
      </c>
      <c r="Z1073" s="7">
        <f t="shared" si="198"/>
        <v>115</v>
      </c>
      <c r="AA1073" s="7">
        <f t="shared" si="199"/>
        <v>90</v>
      </c>
      <c r="AB1073" s="7">
        <f ca="1">calc_gear1!AS1076*5+50</f>
        <v>55</v>
      </c>
      <c r="AC1073" s="7">
        <f ca="1">IF(AND(calc_gear1!AT1076=-1,calc_gear1!Z1076=1),calc_gear1!AS1076*5+50.5,IF(AND(calc_gear1!Y1076=0,AB1072-AC1072=-0.5),calc_gear1!AS1076*5+50.5,calc_gear1!O1076*5+50.5))</f>
        <v>50.5</v>
      </c>
    </row>
    <row r="1074" spans="1:29">
      <c r="A1074" s="7">
        <v>1073</v>
      </c>
      <c r="B1074" s="7">
        <v>473</v>
      </c>
      <c r="F1074" s="7">
        <v>473</v>
      </c>
      <c r="G1074" s="92" t="b">
        <v>0</v>
      </c>
      <c r="H1074" s="69" t="b">
        <v>1</v>
      </c>
      <c r="I1074" s="93" t="b">
        <v>0</v>
      </c>
      <c r="K1074" s="92" t="b">
        <v>0</v>
      </c>
      <c r="L1074" s="69" t="b">
        <v>1</v>
      </c>
      <c r="M1074" s="93" t="b">
        <v>0</v>
      </c>
      <c r="N1074" s="7">
        <v>473</v>
      </c>
      <c r="O1074" s="7" t="b">
        <f t="shared" si="200"/>
        <v>0</v>
      </c>
      <c r="P1074" s="7" t="b">
        <f t="shared" si="201"/>
        <v>1</v>
      </c>
      <c r="Q1074" s="7" t="b">
        <f t="shared" si="202"/>
        <v>0</v>
      </c>
      <c r="S1074" s="7" t="b">
        <f t="shared" si="203"/>
        <v>0</v>
      </c>
      <c r="T1074" s="7" t="b">
        <f t="shared" si="204"/>
        <v>1</v>
      </c>
      <c r="U1074" s="7" t="b">
        <f t="shared" si="205"/>
        <v>0</v>
      </c>
      <c r="W1074" s="7">
        <f t="shared" si="196"/>
        <v>1073</v>
      </c>
      <c r="X1074" s="7">
        <f>'v-t_chart'!C1074</f>
        <v>70.099999999999994</v>
      </c>
      <c r="Y1074" s="7">
        <f t="shared" si="197"/>
        <v>100</v>
      </c>
      <c r="Z1074" s="7">
        <f t="shared" si="198"/>
        <v>115</v>
      </c>
      <c r="AA1074" s="7">
        <f t="shared" si="199"/>
        <v>90</v>
      </c>
      <c r="AB1074" s="7">
        <f ca="1">calc_gear1!AS1077*5+50</f>
        <v>55</v>
      </c>
      <c r="AC1074" s="7">
        <f ca="1">IF(AND(calc_gear1!AT1077=-1,calc_gear1!Z1077=1),calc_gear1!AS1077*5+50.5,IF(AND(calc_gear1!Y1077=0,AB1073-AC1073=-0.5),calc_gear1!AS1077*5+50.5,calc_gear1!O1077*5+50.5))</f>
        <v>50.5</v>
      </c>
    </row>
    <row r="1075" spans="1:29">
      <c r="A1075" s="7">
        <v>1074</v>
      </c>
      <c r="B1075" s="7">
        <v>474</v>
      </c>
      <c r="F1075" s="7">
        <v>474</v>
      </c>
      <c r="G1075" s="92" t="b">
        <v>0</v>
      </c>
      <c r="H1075" s="69" t="b">
        <v>1</v>
      </c>
      <c r="I1075" s="93" t="b">
        <v>0</v>
      </c>
      <c r="K1075" s="92" t="b">
        <v>0</v>
      </c>
      <c r="L1075" s="69" t="b">
        <v>1</v>
      </c>
      <c r="M1075" s="93" t="b">
        <v>0</v>
      </c>
      <c r="N1075" s="7">
        <v>474</v>
      </c>
      <c r="O1075" s="7" t="b">
        <f t="shared" si="200"/>
        <v>0</v>
      </c>
      <c r="P1075" s="7" t="b">
        <f t="shared" si="201"/>
        <v>1</v>
      </c>
      <c r="Q1075" s="7" t="b">
        <f t="shared" si="202"/>
        <v>0</v>
      </c>
      <c r="S1075" s="7" t="b">
        <f t="shared" si="203"/>
        <v>0</v>
      </c>
      <c r="T1075" s="7" t="b">
        <f t="shared" si="204"/>
        <v>1</v>
      </c>
      <c r="U1075" s="7" t="b">
        <f t="shared" si="205"/>
        <v>0</v>
      </c>
      <c r="W1075" s="7">
        <f t="shared" si="196"/>
        <v>1074</v>
      </c>
      <c r="X1075" s="7">
        <f>'v-t_chart'!C1075</f>
        <v>69.8</v>
      </c>
      <c r="Y1075" s="7">
        <f t="shared" si="197"/>
        <v>100</v>
      </c>
      <c r="Z1075" s="7">
        <f t="shared" si="198"/>
        <v>115</v>
      </c>
      <c r="AA1075" s="7">
        <f t="shared" si="199"/>
        <v>90</v>
      </c>
      <c r="AB1075" s="7">
        <f ca="1">calc_gear1!AS1078*5+50</f>
        <v>55</v>
      </c>
      <c r="AC1075" s="7">
        <f ca="1">IF(AND(calc_gear1!AT1078=-1,calc_gear1!Z1078=1),calc_gear1!AS1078*5+50.5,IF(AND(calc_gear1!Y1078=0,AB1074-AC1074=-0.5),calc_gear1!AS1078*5+50.5,calc_gear1!O1078*5+50.5))</f>
        <v>50.5</v>
      </c>
    </row>
    <row r="1076" spans="1:29">
      <c r="A1076" s="7">
        <v>1075</v>
      </c>
      <c r="B1076" s="7">
        <v>475</v>
      </c>
      <c r="F1076" s="7">
        <v>475</v>
      </c>
      <c r="G1076" s="92" t="b">
        <v>0</v>
      </c>
      <c r="H1076" s="69" t="b">
        <v>1</v>
      </c>
      <c r="I1076" s="93" t="b">
        <v>0</v>
      </c>
      <c r="K1076" s="92" t="b">
        <v>0</v>
      </c>
      <c r="L1076" s="69" t="b">
        <v>1</v>
      </c>
      <c r="M1076" s="93" t="b">
        <v>0</v>
      </c>
      <c r="N1076" s="7">
        <v>475</v>
      </c>
      <c r="O1076" s="7" t="b">
        <f t="shared" si="200"/>
        <v>0</v>
      </c>
      <c r="P1076" s="7" t="b">
        <f t="shared" si="201"/>
        <v>1</v>
      </c>
      <c r="Q1076" s="7" t="b">
        <f t="shared" si="202"/>
        <v>0</v>
      </c>
      <c r="S1076" s="7" t="b">
        <f t="shared" si="203"/>
        <v>0</v>
      </c>
      <c r="T1076" s="7" t="b">
        <f t="shared" si="204"/>
        <v>1</v>
      </c>
      <c r="U1076" s="7" t="b">
        <f t="shared" si="205"/>
        <v>0</v>
      </c>
      <c r="W1076" s="7">
        <f t="shared" si="196"/>
        <v>1075</v>
      </c>
      <c r="X1076" s="7">
        <f>'v-t_chart'!C1076</f>
        <v>69.5</v>
      </c>
      <c r="Y1076" s="7">
        <f t="shared" si="197"/>
        <v>100</v>
      </c>
      <c r="Z1076" s="7">
        <f t="shared" si="198"/>
        <v>115</v>
      </c>
      <c r="AA1076" s="7">
        <f t="shared" si="199"/>
        <v>90</v>
      </c>
      <c r="AB1076" s="7">
        <f ca="1">calc_gear1!AS1079*5+50</f>
        <v>55</v>
      </c>
      <c r="AC1076" s="7">
        <f ca="1">IF(AND(calc_gear1!AT1079=-1,calc_gear1!Z1079=1),calc_gear1!AS1079*5+50.5,IF(AND(calc_gear1!Y1079=0,AB1075-AC1075=-0.5),calc_gear1!AS1079*5+50.5,calc_gear1!O1079*5+50.5))</f>
        <v>50.5</v>
      </c>
    </row>
    <row r="1077" spans="1:29">
      <c r="A1077" s="7">
        <v>1076</v>
      </c>
      <c r="B1077" s="7">
        <v>476</v>
      </c>
      <c r="F1077" s="7">
        <v>476</v>
      </c>
      <c r="G1077" s="92" t="b">
        <v>0</v>
      </c>
      <c r="H1077" s="69" t="b">
        <v>1</v>
      </c>
      <c r="I1077" s="93" t="b">
        <v>0</v>
      </c>
      <c r="K1077" s="92" t="b">
        <v>0</v>
      </c>
      <c r="L1077" s="69" t="b">
        <v>1</v>
      </c>
      <c r="M1077" s="93" t="b">
        <v>0</v>
      </c>
      <c r="N1077" s="7">
        <v>476</v>
      </c>
      <c r="O1077" s="7" t="b">
        <f t="shared" si="200"/>
        <v>0</v>
      </c>
      <c r="P1077" s="7" t="b">
        <f t="shared" si="201"/>
        <v>1</v>
      </c>
      <c r="Q1077" s="7" t="b">
        <f t="shared" si="202"/>
        <v>0</v>
      </c>
      <c r="S1077" s="7" t="b">
        <f t="shared" si="203"/>
        <v>0</v>
      </c>
      <c r="T1077" s="7" t="b">
        <f t="shared" si="204"/>
        <v>1</v>
      </c>
      <c r="U1077" s="7" t="b">
        <f t="shared" si="205"/>
        <v>0</v>
      </c>
      <c r="W1077" s="7">
        <f t="shared" si="196"/>
        <v>1076</v>
      </c>
      <c r="X1077" s="7">
        <f>'v-t_chart'!C1077</f>
        <v>69.099999999999994</v>
      </c>
      <c r="Y1077" s="7">
        <f t="shared" si="197"/>
        <v>100</v>
      </c>
      <c r="Z1077" s="7">
        <f t="shared" si="198"/>
        <v>115</v>
      </c>
      <c r="AA1077" s="7">
        <f t="shared" si="199"/>
        <v>90</v>
      </c>
      <c r="AB1077" s="7">
        <f ca="1">calc_gear1!AS1080*5+50</f>
        <v>55</v>
      </c>
      <c r="AC1077" s="7">
        <f ca="1">IF(AND(calc_gear1!AT1080=-1,calc_gear1!Z1080=1),calc_gear1!AS1080*5+50.5,IF(AND(calc_gear1!Y1080=0,AB1076-AC1076=-0.5),calc_gear1!AS1080*5+50.5,calc_gear1!O1080*5+50.5))</f>
        <v>50.5</v>
      </c>
    </row>
    <row r="1078" spans="1:29">
      <c r="A1078" s="7">
        <v>1077</v>
      </c>
      <c r="B1078" s="7">
        <v>477</v>
      </c>
      <c r="F1078" s="7">
        <v>477</v>
      </c>
      <c r="G1078" s="92" t="b">
        <v>0</v>
      </c>
      <c r="H1078" s="69" t="b">
        <v>1</v>
      </c>
      <c r="I1078" s="93" t="b">
        <v>0</v>
      </c>
      <c r="K1078" s="92" t="b">
        <v>0</v>
      </c>
      <c r="L1078" s="69" t="b">
        <v>1</v>
      </c>
      <c r="M1078" s="93" t="b">
        <v>0</v>
      </c>
      <c r="N1078" s="7">
        <v>477</v>
      </c>
      <c r="O1078" s="7" t="b">
        <f t="shared" si="200"/>
        <v>0</v>
      </c>
      <c r="P1078" s="7" t="b">
        <f t="shared" si="201"/>
        <v>1</v>
      </c>
      <c r="Q1078" s="7" t="b">
        <f t="shared" si="202"/>
        <v>0</v>
      </c>
      <c r="S1078" s="7" t="b">
        <f t="shared" si="203"/>
        <v>0</v>
      </c>
      <c r="T1078" s="7" t="b">
        <f t="shared" si="204"/>
        <v>1</v>
      </c>
      <c r="U1078" s="7" t="b">
        <f t="shared" si="205"/>
        <v>0</v>
      </c>
      <c r="W1078" s="7">
        <f t="shared" si="196"/>
        <v>1077</v>
      </c>
      <c r="X1078" s="7">
        <f>'v-t_chart'!C1078</f>
        <v>69.099999999999994</v>
      </c>
      <c r="Y1078" s="7">
        <f t="shared" si="197"/>
        <v>100</v>
      </c>
      <c r="Z1078" s="7">
        <f t="shared" si="198"/>
        <v>115</v>
      </c>
      <c r="AA1078" s="7">
        <f t="shared" si="199"/>
        <v>90</v>
      </c>
      <c r="AB1078" s="7">
        <f ca="1">calc_gear1!AS1081*5+50</f>
        <v>55</v>
      </c>
      <c r="AC1078" s="7">
        <f ca="1">IF(AND(calc_gear1!AT1081=-1,calc_gear1!Z1081=1),calc_gear1!AS1081*5+50.5,IF(AND(calc_gear1!Y1081=0,AB1077-AC1077=-0.5),calc_gear1!AS1081*5+50.5,calc_gear1!O1081*5+50.5))</f>
        <v>50.5</v>
      </c>
    </row>
    <row r="1079" spans="1:29">
      <c r="A1079" s="7">
        <v>1078</v>
      </c>
      <c r="B1079" s="7">
        <v>478</v>
      </c>
      <c r="F1079" s="7">
        <v>478</v>
      </c>
      <c r="G1079" s="92" t="b">
        <v>0</v>
      </c>
      <c r="H1079" s="69" t="b">
        <v>1</v>
      </c>
      <c r="I1079" s="93" t="b">
        <v>0</v>
      </c>
      <c r="K1079" s="92" t="b">
        <v>0</v>
      </c>
      <c r="L1079" s="69" t="b">
        <v>1</v>
      </c>
      <c r="M1079" s="93" t="b">
        <v>0</v>
      </c>
      <c r="N1079" s="7">
        <v>478</v>
      </c>
      <c r="O1079" s="7" t="b">
        <f t="shared" si="200"/>
        <v>0</v>
      </c>
      <c r="P1079" s="7" t="b">
        <f t="shared" si="201"/>
        <v>1</v>
      </c>
      <c r="Q1079" s="7" t="b">
        <f t="shared" si="202"/>
        <v>0</v>
      </c>
      <c r="S1079" s="7" t="b">
        <f t="shared" si="203"/>
        <v>0</v>
      </c>
      <c r="T1079" s="7" t="b">
        <f t="shared" si="204"/>
        <v>1</v>
      </c>
      <c r="U1079" s="7" t="b">
        <f t="shared" si="205"/>
        <v>0</v>
      </c>
      <c r="W1079" s="7">
        <f t="shared" si="196"/>
        <v>1078</v>
      </c>
      <c r="X1079" s="7">
        <f>'v-t_chart'!C1079</f>
        <v>69.5</v>
      </c>
      <c r="Y1079" s="7">
        <f t="shared" si="197"/>
        <v>100</v>
      </c>
      <c r="Z1079" s="7">
        <f t="shared" si="198"/>
        <v>115</v>
      </c>
      <c r="AA1079" s="7">
        <f t="shared" si="199"/>
        <v>90</v>
      </c>
      <c r="AB1079" s="7">
        <f ca="1">calc_gear1!AS1082*5+50</f>
        <v>55</v>
      </c>
      <c r="AC1079" s="7">
        <f ca="1">IF(AND(calc_gear1!AT1082=-1,calc_gear1!Z1082=1),calc_gear1!AS1082*5+50.5,IF(AND(calc_gear1!Y1082=0,AB1078-AC1078=-0.5),calc_gear1!AS1082*5+50.5,calc_gear1!O1082*5+50.5))</f>
        <v>50.5</v>
      </c>
    </row>
    <row r="1080" spans="1:29">
      <c r="A1080" s="7">
        <v>1079</v>
      </c>
      <c r="B1080" s="7">
        <v>479</v>
      </c>
      <c r="F1080" s="7">
        <v>479</v>
      </c>
      <c r="G1080" s="92" t="b">
        <v>0</v>
      </c>
      <c r="H1080" s="69" t="b">
        <v>1</v>
      </c>
      <c r="I1080" s="93" t="b">
        <v>0</v>
      </c>
      <c r="K1080" s="92" t="b">
        <v>0</v>
      </c>
      <c r="L1080" s="69" t="b">
        <v>1</v>
      </c>
      <c r="M1080" s="93" t="b">
        <v>0</v>
      </c>
      <c r="N1080" s="7">
        <v>479</v>
      </c>
      <c r="O1080" s="7" t="b">
        <f t="shared" si="200"/>
        <v>0</v>
      </c>
      <c r="P1080" s="7" t="b">
        <f t="shared" si="201"/>
        <v>1</v>
      </c>
      <c r="Q1080" s="7" t="b">
        <f t="shared" si="202"/>
        <v>0</v>
      </c>
      <c r="S1080" s="7" t="b">
        <f t="shared" si="203"/>
        <v>0</v>
      </c>
      <c r="T1080" s="7" t="b">
        <f t="shared" si="204"/>
        <v>1</v>
      </c>
      <c r="U1080" s="7" t="b">
        <f t="shared" si="205"/>
        <v>0</v>
      </c>
      <c r="W1080" s="7">
        <f t="shared" si="196"/>
        <v>1079</v>
      </c>
      <c r="X1080" s="7">
        <f>'v-t_chart'!C1080</f>
        <v>70.3</v>
      </c>
      <c r="Y1080" s="7">
        <f t="shared" si="197"/>
        <v>100</v>
      </c>
      <c r="Z1080" s="7">
        <f t="shared" si="198"/>
        <v>115</v>
      </c>
      <c r="AA1080" s="7">
        <f t="shared" si="199"/>
        <v>90</v>
      </c>
      <c r="AB1080" s="7">
        <f ca="1">calc_gear1!AS1083*5+50</f>
        <v>55</v>
      </c>
      <c r="AC1080" s="7">
        <f ca="1">IF(AND(calc_gear1!AT1083=-1,calc_gear1!Z1083=1),calc_gear1!AS1083*5+50.5,IF(AND(calc_gear1!Y1083=0,AB1079-AC1079=-0.5),calc_gear1!AS1083*5+50.5,calc_gear1!O1083*5+50.5))</f>
        <v>50.5</v>
      </c>
    </row>
    <row r="1081" spans="1:29">
      <c r="A1081" s="7">
        <v>1080</v>
      </c>
      <c r="B1081" s="7">
        <v>480</v>
      </c>
      <c r="F1081" s="7">
        <v>480</v>
      </c>
      <c r="G1081" s="92" t="b">
        <v>0</v>
      </c>
      <c r="H1081" s="69" t="b">
        <v>1</v>
      </c>
      <c r="I1081" s="93" t="b">
        <v>0</v>
      </c>
      <c r="K1081" s="92" t="b">
        <v>0</v>
      </c>
      <c r="L1081" s="69" t="b">
        <v>1</v>
      </c>
      <c r="M1081" s="93" t="b">
        <v>0</v>
      </c>
      <c r="N1081" s="7">
        <v>480</v>
      </c>
      <c r="O1081" s="7" t="b">
        <f t="shared" si="200"/>
        <v>0</v>
      </c>
      <c r="P1081" s="7" t="b">
        <f t="shared" si="201"/>
        <v>1</v>
      </c>
      <c r="Q1081" s="7" t="b">
        <f t="shared" si="202"/>
        <v>0</v>
      </c>
      <c r="S1081" s="7" t="b">
        <f t="shared" si="203"/>
        <v>0</v>
      </c>
      <c r="T1081" s="7" t="b">
        <f t="shared" si="204"/>
        <v>1</v>
      </c>
      <c r="U1081" s="7" t="b">
        <f t="shared" si="205"/>
        <v>0</v>
      </c>
      <c r="W1081" s="7">
        <f t="shared" si="196"/>
        <v>1080</v>
      </c>
      <c r="X1081" s="7">
        <f>'v-t_chart'!C1081</f>
        <v>71.2</v>
      </c>
      <c r="Y1081" s="7">
        <f t="shared" si="197"/>
        <v>100</v>
      </c>
      <c r="Z1081" s="7">
        <f t="shared" si="198"/>
        <v>115</v>
      </c>
      <c r="AA1081" s="7">
        <f t="shared" si="199"/>
        <v>90</v>
      </c>
      <c r="AB1081" s="7">
        <f ca="1">calc_gear1!AS1084*5+50</f>
        <v>55</v>
      </c>
      <c r="AC1081" s="7">
        <f ca="1">IF(AND(calc_gear1!AT1084=-1,calc_gear1!Z1084=1),calc_gear1!AS1084*5+50.5,IF(AND(calc_gear1!Y1084=0,AB1080-AC1080=-0.5),calc_gear1!AS1084*5+50.5,calc_gear1!O1084*5+50.5))</f>
        <v>50.5</v>
      </c>
    </row>
    <row r="1082" spans="1:29">
      <c r="A1082" s="7">
        <v>1081</v>
      </c>
      <c r="B1082" s="7">
        <v>481</v>
      </c>
      <c r="F1082" s="7">
        <v>481</v>
      </c>
      <c r="G1082" s="92" t="b">
        <v>0</v>
      </c>
      <c r="H1082" s="69" t="b">
        <v>1</v>
      </c>
      <c r="I1082" s="93" t="b">
        <v>0</v>
      </c>
      <c r="K1082" s="92" t="b">
        <v>0</v>
      </c>
      <c r="L1082" s="69" t="b">
        <v>1</v>
      </c>
      <c r="M1082" s="93" t="b">
        <v>0</v>
      </c>
      <c r="N1082" s="7">
        <v>481</v>
      </c>
      <c r="O1082" s="7" t="b">
        <f t="shared" si="200"/>
        <v>0</v>
      </c>
      <c r="P1082" s="7" t="b">
        <f t="shared" si="201"/>
        <v>1</v>
      </c>
      <c r="Q1082" s="7" t="b">
        <f t="shared" si="202"/>
        <v>0</v>
      </c>
      <c r="S1082" s="7" t="b">
        <f t="shared" si="203"/>
        <v>0</v>
      </c>
      <c r="T1082" s="7" t="b">
        <f t="shared" si="204"/>
        <v>1</v>
      </c>
      <c r="U1082" s="7" t="b">
        <f t="shared" si="205"/>
        <v>0</v>
      </c>
      <c r="W1082" s="7">
        <f t="shared" si="196"/>
        <v>1081</v>
      </c>
      <c r="X1082" s="7">
        <f>'v-t_chart'!C1082</f>
        <v>72</v>
      </c>
      <c r="Y1082" s="7">
        <f t="shared" si="197"/>
        <v>100</v>
      </c>
      <c r="Z1082" s="7">
        <f t="shared" si="198"/>
        <v>115</v>
      </c>
      <c r="AA1082" s="7">
        <f t="shared" si="199"/>
        <v>90</v>
      </c>
      <c r="AB1082" s="7">
        <f ca="1">calc_gear1!AS1085*5+50</f>
        <v>55</v>
      </c>
      <c r="AC1082" s="7">
        <f ca="1">IF(AND(calc_gear1!AT1085=-1,calc_gear1!Z1085=1),calc_gear1!AS1085*5+50.5,IF(AND(calc_gear1!Y1085=0,AB1081-AC1081=-0.5),calc_gear1!AS1085*5+50.5,calc_gear1!O1085*5+50.5))</f>
        <v>50.5</v>
      </c>
    </row>
    <row r="1083" spans="1:29">
      <c r="A1083" s="7">
        <v>1082</v>
      </c>
      <c r="B1083" s="7">
        <v>482</v>
      </c>
      <c r="F1083" s="7">
        <v>482</v>
      </c>
      <c r="G1083" s="92" t="b">
        <v>0</v>
      </c>
      <c r="H1083" s="69" t="b">
        <v>1</v>
      </c>
      <c r="I1083" s="93" t="b">
        <v>0</v>
      </c>
      <c r="K1083" s="92" t="b">
        <v>0</v>
      </c>
      <c r="L1083" s="69" t="b">
        <v>1</v>
      </c>
      <c r="M1083" s="93" t="b">
        <v>0</v>
      </c>
      <c r="N1083" s="7">
        <v>482</v>
      </c>
      <c r="O1083" s="7" t="b">
        <f t="shared" si="200"/>
        <v>0</v>
      </c>
      <c r="P1083" s="7" t="b">
        <f t="shared" si="201"/>
        <v>1</v>
      </c>
      <c r="Q1083" s="7" t="b">
        <f t="shared" si="202"/>
        <v>0</v>
      </c>
      <c r="S1083" s="7" t="b">
        <f t="shared" si="203"/>
        <v>0</v>
      </c>
      <c r="T1083" s="7" t="b">
        <f t="shared" si="204"/>
        <v>1</v>
      </c>
      <c r="U1083" s="7" t="b">
        <f t="shared" si="205"/>
        <v>0</v>
      </c>
      <c r="W1083" s="7">
        <f t="shared" si="196"/>
        <v>1082</v>
      </c>
      <c r="X1083" s="7">
        <f>'v-t_chart'!C1083</f>
        <v>72.599999999999994</v>
      </c>
      <c r="Y1083" s="7">
        <f t="shared" si="197"/>
        <v>100</v>
      </c>
      <c r="Z1083" s="7">
        <f t="shared" si="198"/>
        <v>115</v>
      </c>
      <c r="AA1083" s="7">
        <f t="shared" si="199"/>
        <v>90</v>
      </c>
      <c r="AB1083" s="7">
        <f ca="1">calc_gear1!AS1086*5+50</f>
        <v>55</v>
      </c>
      <c r="AC1083" s="7">
        <f ca="1">IF(AND(calc_gear1!AT1086=-1,calc_gear1!Z1086=1),calc_gear1!AS1086*5+50.5,IF(AND(calc_gear1!Y1086=0,AB1082-AC1082=-0.5),calc_gear1!AS1086*5+50.5,calc_gear1!O1086*5+50.5))</f>
        <v>50.5</v>
      </c>
    </row>
    <row r="1084" spans="1:29">
      <c r="A1084" s="7">
        <v>1083</v>
      </c>
      <c r="B1084" s="7">
        <v>483</v>
      </c>
      <c r="F1084" s="7">
        <v>483</v>
      </c>
      <c r="G1084" s="92" t="b">
        <v>0</v>
      </c>
      <c r="H1084" s="69" t="b">
        <v>1</v>
      </c>
      <c r="I1084" s="93" t="b">
        <v>0</v>
      </c>
      <c r="K1084" s="92" t="b">
        <v>0</v>
      </c>
      <c r="L1084" s="69" t="b">
        <v>1</v>
      </c>
      <c r="M1084" s="93" t="b">
        <v>0</v>
      </c>
      <c r="N1084" s="7">
        <v>483</v>
      </c>
      <c r="O1084" s="7" t="b">
        <f t="shared" si="200"/>
        <v>0</v>
      </c>
      <c r="P1084" s="7" t="b">
        <f t="shared" si="201"/>
        <v>1</v>
      </c>
      <c r="Q1084" s="7" t="b">
        <f t="shared" si="202"/>
        <v>0</v>
      </c>
      <c r="S1084" s="7" t="b">
        <f t="shared" si="203"/>
        <v>0</v>
      </c>
      <c r="T1084" s="7" t="b">
        <f t="shared" si="204"/>
        <v>1</v>
      </c>
      <c r="U1084" s="7" t="b">
        <f t="shared" si="205"/>
        <v>0</v>
      </c>
      <c r="W1084" s="7">
        <f t="shared" si="196"/>
        <v>1083</v>
      </c>
      <c r="X1084" s="7">
        <f>'v-t_chart'!C1084</f>
        <v>72.8</v>
      </c>
      <c r="Y1084" s="7">
        <f t="shared" si="197"/>
        <v>100</v>
      </c>
      <c r="Z1084" s="7">
        <f t="shared" si="198"/>
        <v>115</v>
      </c>
      <c r="AA1084" s="7">
        <f t="shared" si="199"/>
        <v>90</v>
      </c>
      <c r="AB1084" s="7">
        <f ca="1">calc_gear1!AS1087*5+50</f>
        <v>55</v>
      </c>
      <c r="AC1084" s="7">
        <f ca="1">IF(AND(calc_gear1!AT1087=-1,calc_gear1!Z1087=1),calc_gear1!AS1087*5+50.5,IF(AND(calc_gear1!Y1087=0,AB1083-AC1083=-0.5),calc_gear1!AS1087*5+50.5,calc_gear1!O1087*5+50.5))</f>
        <v>50.5</v>
      </c>
    </row>
    <row r="1085" spans="1:29">
      <c r="A1085" s="7">
        <v>1084</v>
      </c>
      <c r="B1085" s="7">
        <v>484</v>
      </c>
      <c r="F1085" s="7">
        <v>484</v>
      </c>
      <c r="G1085" s="92" t="b">
        <v>0</v>
      </c>
      <c r="H1085" s="69" t="b">
        <v>1</v>
      </c>
      <c r="I1085" s="93" t="b">
        <v>0</v>
      </c>
      <c r="K1085" s="92" t="b">
        <v>0</v>
      </c>
      <c r="L1085" s="69" t="b">
        <v>1</v>
      </c>
      <c r="M1085" s="93" t="b">
        <v>0</v>
      </c>
      <c r="N1085" s="7">
        <v>484</v>
      </c>
      <c r="O1085" s="7" t="b">
        <f t="shared" si="200"/>
        <v>0</v>
      </c>
      <c r="P1085" s="7" t="b">
        <f t="shared" si="201"/>
        <v>1</v>
      </c>
      <c r="Q1085" s="7" t="b">
        <f t="shared" si="202"/>
        <v>0</v>
      </c>
      <c r="S1085" s="7" t="b">
        <f t="shared" si="203"/>
        <v>0</v>
      </c>
      <c r="T1085" s="7" t="b">
        <f t="shared" si="204"/>
        <v>1</v>
      </c>
      <c r="U1085" s="7" t="b">
        <f t="shared" si="205"/>
        <v>0</v>
      </c>
      <c r="W1085" s="7">
        <f t="shared" si="196"/>
        <v>1084</v>
      </c>
      <c r="X1085" s="7">
        <f>'v-t_chart'!C1085</f>
        <v>72.7</v>
      </c>
      <c r="Y1085" s="7">
        <f t="shared" si="197"/>
        <v>100</v>
      </c>
      <c r="Z1085" s="7">
        <f t="shared" si="198"/>
        <v>115</v>
      </c>
      <c r="AA1085" s="7">
        <f t="shared" si="199"/>
        <v>90</v>
      </c>
      <c r="AB1085" s="7">
        <f ca="1">calc_gear1!AS1088*5+50</f>
        <v>55</v>
      </c>
      <c r="AC1085" s="7">
        <f ca="1">IF(AND(calc_gear1!AT1088=-1,calc_gear1!Z1088=1),calc_gear1!AS1088*5+50.5,IF(AND(calc_gear1!Y1088=0,AB1084-AC1084=-0.5),calc_gear1!AS1088*5+50.5,calc_gear1!O1088*5+50.5))</f>
        <v>50.5</v>
      </c>
    </row>
    <row r="1086" spans="1:29">
      <c r="A1086" s="7">
        <v>1085</v>
      </c>
      <c r="B1086" s="7">
        <v>485</v>
      </c>
      <c r="F1086" s="7">
        <v>485</v>
      </c>
      <c r="G1086" s="92" t="b">
        <v>0</v>
      </c>
      <c r="H1086" s="69" t="b">
        <v>0</v>
      </c>
      <c r="I1086" s="93" t="b">
        <v>1</v>
      </c>
      <c r="K1086" s="92" t="b">
        <v>0</v>
      </c>
      <c r="L1086" s="69" t="b">
        <v>0</v>
      </c>
      <c r="M1086" s="93" t="b">
        <v>1</v>
      </c>
      <c r="N1086" s="7">
        <v>485</v>
      </c>
      <c r="O1086" s="7" t="b">
        <f t="shared" si="200"/>
        <v>0</v>
      </c>
      <c r="P1086" s="7" t="b">
        <f t="shared" si="201"/>
        <v>0</v>
      </c>
      <c r="Q1086" s="7" t="b">
        <f t="shared" si="202"/>
        <v>1</v>
      </c>
      <c r="S1086" s="7" t="b">
        <f t="shared" si="203"/>
        <v>0</v>
      </c>
      <c r="T1086" s="7" t="b">
        <f t="shared" si="204"/>
        <v>0</v>
      </c>
      <c r="U1086" s="7" t="b">
        <f t="shared" si="205"/>
        <v>1</v>
      </c>
      <c r="W1086" s="7">
        <f t="shared" si="196"/>
        <v>1085</v>
      </c>
      <c r="X1086" s="7">
        <f>'v-t_chart'!C1086</f>
        <v>72</v>
      </c>
      <c r="Y1086" s="7">
        <f t="shared" si="197"/>
        <v>100</v>
      </c>
      <c r="Z1086" s="7">
        <f t="shared" si="198"/>
        <v>110</v>
      </c>
      <c r="AA1086" s="7">
        <f t="shared" si="199"/>
        <v>95</v>
      </c>
      <c r="AB1086" s="7">
        <f ca="1">calc_gear1!AS1089*5+50</f>
        <v>55</v>
      </c>
      <c r="AC1086" s="7">
        <f ca="1">IF(AND(calc_gear1!AT1089=-1,calc_gear1!Z1089=1),calc_gear1!AS1089*5+50.5,IF(AND(calc_gear1!Y1089=0,AB1085-AC1085=-0.5),calc_gear1!AS1089*5+50.5,calc_gear1!O1089*5+50.5))</f>
        <v>50.5</v>
      </c>
    </row>
    <row r="1087" spans="1:29">
      <c r="A1087" s="7">
        <v>1086</v>
      </c>
      <c r="B1087" s="7">
        <v>486</v>
      </c>
      <c r="F1087" s="7">
        <v>486</v>
      </c>
      <c r="G1087" s="92" t="b">
        <v>0</v>
      </c>
      <c r="H1087" s="69" t="b">
        <v>0</v>
      </c>
      <c r="I1087" s="93" t="b">
        <v>1</v>
      </c>
      <c r="K1087" s="92" t="b">
        <v>0</v>
      </c>
      <c r="L1087" s="69" t="b">
        <v>0</v>
      </c>
      <c r="M1087" s="93" t="b">
        <v>1</v>
      </c>
      <c r="N1087" s="7">
        <v>486</v>
      </c>
      <c r="O1087" s="7" t="b">
        <f t="shared" si="200"/>
        <v>0</v>
      </c>
      <c r="P1087" s="7" t="b">
        <f t="shared" si="201"/>
        <v>0</v>
      </c>
      <c r="Q1087" s="7" t="b">
        <f t="shared" si="202"/>
        <v>1</v>
      </c>
      <c r="S1087" s="7" t="b">
        <f t="shared" si="203"/>
        <v>0</v>
      </c>
      <c r="T1087" s="7" t="b">
        <f t="shared" si="204"/>
        <v>0</v>
      </c>
      <c r="U1087" s="7" t="b">
        <f t="shared" si="205"/>
        <v>1</v>
      </c>
      <c r="W1087" s="7">
        <f t="shared" si="196"/>
        <v>1086</v>
      </c>
      <c r="X1087" s="7">
        <f>'v-t_chart'!C1087</f>
        <v>70.400000000000006</v>
      </c>
      <c r="Y1087" s="7">
        <f t="shared" si="197"/>
        <v>100</v>
      </c>
      <c r="Z1087" s="7">
        <f t="shared" si="198"/>
        <v>110</v>
      </c>
      <c r="AA1087" s="7">
        <f t="shared" si="199"/>
        <v>95</v>
      </c>
      <c r="AB1087" s="7">
        <f ca="1">calc_gear1!AS1090*5+50</f>
        <v>55</v>
      </c>
      <c r="AC1087" s="7">
        <f ca="1">IF(AND(calc_gear1!AT1090=-1,calc_gear1!Z1090=1),calc_gear1!AS1090*5+50.5,IF(AND(calc_gear1!Y1090=0,AB1086-AC1086=-0.5),calc_gear1!AS1090*5+50.5,calc_gear1!O1090*5+50.5))</f>
        <v>50.5</v>
      </c>
    </row>
    <row r="1088" spans="1:29">
      <c r="A1088" s="7">
        <v>1087</v>
      </c>
      <c r="B1088" s="7">
        <v>487</v>
      </c>
      <c r="F1088" s="7">
        <v>487</v>
      </c>
      <c r="G1088" s="92" t="b">
        <v>0</v>
      </c>
      <c r="H1088" s="69" t="b">
        <v>0</v>
      </c>
      <c r="I1088" s="93" t="b">
        <v>1</v>
      </c>
      <c r="K1088" s="92" t="b">
        <v>0</v>
      </c>
      <c r="L1088" s="69" t="b">
        <v>0</v>
      </c>
      <c r="M1088" s="93" t="b">
        <v>1</v>
      </c>
      <c r="N1088" s="7">
        <v>487</v>
      </c>
      <c r="O1088" s="7" t="b">
        <f t="shared" si="200"/>
        <v>0</v>
      </c>
      <c r="P1088" s="7" t="b">
        <f t="shared" si="201"/>
        <v>0</v>
      </c>
      <c r="Q1088" s="7" t="b">
        <f t="shared" si="202"/>
        <v>1</v>
      </c>
      <c r="S1088" s="7" t="b">
        <f t="shared" si="203"/>
        <v>0</v>
      </c>
      <c r="T1088" s="7" t="b">
        <f t="shared" si="204"/>
        <v>0</v>
      </c>
      <c r="U1088" s="7" t="b">
        <f t="shared" si="205"/>
        <v>1</v>
      </c>
      <c r="W1088" s="7">
        <f t="shared" si="196"/>
        <v>1087</v>
      </c>
      <c r="X1088" s="7">
        <f>'v-t_chart'!C1088</f>
        <v>67.7</v>
      </c>
      <c r="Y1088" s="7">
        <f t="shared" si="197"/>
        <v>100</v>
      </c>
      <c r="Z1088" s="7">
        <f t="shared" si="198"/>
        <v>110</v>
      </c>
      <c r="AA1088" s="7">
        <f t="shared" si="199"/>
        <v>95</v>
      </c>
      <c r="AB1088" s="7">
        <f ca="1">calc_gear1!AS1091*5+50</f>
        <v>55</v>
      </c>
      <c r="AC1088" s="7">
        <f ca="1">IF(AND(calc_gear1!AT1091=-1,calc_gear1!Z1091=1),calc_gear1!AS1091*5+50.5,IF(AND(calc_gear1!Y1091=0,AB1087-AC1087=-0.5),calc_gear1!AS1091*5+50.5,calc_gear1!O1091*5+50.5))</f>
        <v>50.5</v>
      </c>
    </row>
    <row r="1089" spans="1:29">
      <c r="A1089" s="7">
        <v>1088</v>
      </c>
      <c r="B1089" s="7">
        <v>488</v>
      </c>
      <c r="F1089" s="7">
        <v>488</v>
      </c>
      <c r="G1089" s="92" t="b">
        <v>0</v>
      </c>
      <c r="H1089" s="69" t="b">
        <v>0</v>
      </c>
      <c r="I1089" s="93" t="b">
        <v>1</v>
      </c>
      <c r="K1089" s="92" t="b">
        <v>0</v>
      </c>
      <c r="L1089" s="69" t="b">
        <v>0</v>
      </c>
      <c r="M1089" s="93" t="b">
        <v>1</v>
      </c>
      <c r="N1089" s="7">
        <v>488</v>
      </c>
      <c r="O1089" s="7" t="b">
        <f t="shared" si="200"/>
        <v>0</v>
      </c>
      <c r="P1089" s="7" t="b">
        <f t="shared" si="201"/>
        <v>0</v>
      </c>
      <c r="Q1089" s="7" t="b">
        <f t="shared" si="202"/>
        <v>1</v>
      </c>
      <c r="S1089" s="7" t="b">
        <f t="shared" si="203"/>
        <v>0</v>
      </c>
      <c r="T1089" s="7" t="b">
        <f t="shared" si="204"/>
        <v>0</v>
      </c>
      <c r="U1089" s="7" t="b">
        <f t="shared" si="205"/>
        <v>1</v>
      </c>
      <c r="W1089" s="7">
        <f t="shared" si="196"/>
        <v>1088</v>
      </c>
      <c r="X1089" s="7">
        <f>'v-t_chart'!C1089</f>
        <v>64.400000000000006</v>
      </c>
      <c r="Y1089" s="7">
        <f t="shared" si="197"/>
        <v>100</v>
      </c>
      <c r="Z1089" s="7">
        <f t="shared" si="198"/>
        <v>110</v>
      </c>
      <c r="AA1089" s="7">
        <f t="shared" si="199"/>
        <v>95</v>
      </c>
      <c r="AB1089" s="7">
        <f ca="1">calc_gear1!AS1092*5+50</f>
        <v>55</v>
      </c>
      <c r="AC1089" s="7">
        <f ca="1">IF(AND(calc_gear1!AT1092=-1,calc_gear1!Z1092=1),calc_gear1!AS1092*5+50.5,IF(AND(calc_gear1!Y1092=0,AB1088-AC1088=-0.5),calc_gear1!AS1092*5+50.5,calc_gear1!O1092*5+50.5))</f>
        <v>50.5</v>
      </c>
    </row>
    <row r="1090" spans="1:29">
      <c r="A1090" s="7">
        <v>1089</v>
      </c>
      <c r="B1090" s="7">
        <v>489</v>
      </c>
      <c r="F1090" s="7">
        <v>489</v>
      </c>
      <c r="G1090" s="92" t="b">
        <v>0</v>
      </c>
      <c r="H1090" s="69" t="b">
        <v>0</v>
      </c>
      <c r="I1090" s="93" t="b">
        <v>1</v>
      </c>
      <c r="K1090" s="92" t="b">
        <v>0</v>
      </c>
      <c r="L1090" s="69" t="b">
        <v>0</v>
      </c>
      <c r="M1090" s="93" t="b">
        <v>1</v>
      </c>
      <c r="N1090" s="7">
        <v>489</v>
      </c>
      <c r="O1090" s="7" t="b">
        <f t="shared" si="200"/>
        <v>0</v>
      </c>
      <c r="P1090" s="7" t="b">
        <f t="shared" si="201"/>
        <v>0</v>
      </c>
      <c r="Q1090" s="7" t="b">
        <f t="shared" si="202"/>
        <v>1</v>
      </c>
      <c r="S1090" s="7" t="b">
        <f t="shared" si="203"/>
        <v>0</v>
      </c>
      <c r="T1090" s="7" t="b">
        <f t="shared" si="204"/>
        <v>0</v>
      </c>
      <c r="U1090" s="7" t="b">
        <f t="shared" si="205"/>
        <v>1</v>
      </c>
      <c r="W1090" s="7">
        <f t="shared" si="196"/>
        <v>1089</v>
      </c>
      <c r="X1090" s="7">
        <f>'v-t_chart'!C1090</f>
        <v>61</v>
      </c>
      <c r="Y1090" s="7">
        <f t="shared" si="197"/>
        <v>100</v>
      </c>
      <c r="Z1090" s="7">
        <f t="shared" si="198"/>
        <v>110</v>
      </c>
      <c r="AA1090" s="7">
        <f t="shared" si="199"/>
        <v>95</v>
      </c>
      <c r="AB1090" s="7">
        <f ca="1">calc_gear1!AS1093*5+50</f>
        <v>55</v>
      </c>
      <c r="AC1090" s="7">
        <f ca="1">IF(AND(calc_gear1!AT1093=-1,calc_gear1!Z1093=1),calc_gear1!AS1093*5+50.5,IF(AND(calc_gear1!Y1093=0,AB1089-AC1089=-0.5),calc_gear1!AS1093*5+50.5,calc_gear1!O1093*5+50.5))</f>
        <v>50.5</v>
      </c>
    </row>
    <row r="1091" spans="1:29">
      <c r="A1091" s="7">
        <v>1090</v>
      </c>
      <c r="B1091" s="7">
        <v>490</v>
      </c>
      <c r="F1091" s="7">
        <v>490</v>
      </c>
      <c r="G1091" s="92" t="b">
        <v>0</v>
      </c>
      <c r="H1091" s="69" t="b">
        <v>0</v>
      </c>
      <c r="I1091" s="93" t="b">
        <v>1</v>
      </c>
      <c r="K1091" s="92" t="b">
        <v>0</v>
      </c>
      <c r="L1091" s="69" t="b">
        <v>0</v>
      </c>
      <c r="M1091" s="93" t="b">
        <v>1</v>
      </c>
      <c r="N1091" s="7">
        <v>490</v>
      </c>
      <c r="O1091" s="7" t="b">
        <f t="shared" si="200"/>
        <v>0</v>
      </c>
      <c r="P1091" s="7" t="b">
        <f t="shared" si="201"/>
        <v>0</v>
      </c>
      <c r="Q1091" s="7" t="b">
        <f t="shared" si="202"/>
        <v>1</v>
      </c>
      <c r="S1091" s="7" t="b">
        <f t="shared" si="203"/>
        <v>0</v>
      </c>
      <c r="T1091" s="7" t="b">
        <f t="shared" si="204"/>
        <v>0</v>
      </c>
      <c r="U1091" s="7" t="b">
        <f t="shared" si="205"/>
        <v>1</v>
      </c>
      <c r="W1091" s="7">
        <f t="shared" ref="W1091:W1154" si="206">A1091</f>
        <v>1090</v>
      </c>
      <c r="X1091" s="7">
        <f>'v-t_chart'!C1091</f>
        <v>57.6</v>
      </c>
      <c r="Y1091" s="7">
        <f t="shared" ref="Y1091:Y1154" si="207">IF(S1091=TRUE,105,100)</f>
        <v>100</v>
      </c>
      <c r="Z1091" s="7">
        <f t="shared" ref="Z1091:Z1154" si="208">IF(T1091=TRUE,115,110)</f>
        <v>110</v>
      </c>
      <c r="AA1091" s="7">
        <f t="shared" ref="AA1091:AA1154" si="209">IF(U1091=TRUE,95,90)</f>
        <v>95</v>
      </c>
      <c r="AB1091" s="7">
        <f ca="1">calc_gear1!AS1094*5+50</f>
        <v>55</v>
      </c>
      <c r="AC1091" s="7">
        <f ca="1">IF(AND(calc_gear1!AT1094=-1,calc_gear1!Z1094=1),calc_gear1!AS1094*5+50.5,IF(AND(calc_gear1!Y1094=0,AB1090-AC1090=-0.5),calc_gear1!AS1094*5+50.5,calc_gear1!O1094*5+50.5))</f>
        <v>50.5</v>
      </c>
    </row>
    <row r="1092" spans="1:29">
      <c r="A1092" s="7">
        <v>1091</v>
      </c>
      <c r="B1092" s="7">
        <v>491</v>
      </c>
      <c r="F1092" s="7">
        <v>491</v>
      </c>
      <c r="G1092" s="92" t="b">
        <v>0</v>
      </c>
      <c r="H1092" s="69" t="b">
        <v>0</v>
      </c>
      <c r="I1092" s="93" t="b">
        <v>1</v>
      </c>
      <c r="K1092" s="92" t="b">
        <v>0</v>
      </c>
      <c r="L1092" s="69" t="b">
        <v>0</v>
      </c>
      <c r="M1092" s="93" t="b">
        <v>1</v>
      </c>
      <c r="N1092" s="7">
        <v>491</v>
      </c>
      <c r="O1092" s="7" t="b">
        <f t="shared" si="200"/>
        <v>0</v>
      </c>
      <c r="P1092" s="7" t="b">
        <f t="shared" si="201"/>
        <v>0</v>
      </c>
      <c r="Q1092" s="7" t="b">
        <f t="shared" si="202"/>
        <v>1</v>
      </c>
      <c r="S1092" s="7" t="b">
        <f t="shared" si="203"/>
        <v>0</v>
      </c>
      <c r="T1092" s="7" t="b">
        <f t="shared" si="204"/>
        <v>0</v>
      </c>
      <c r="U1092" s="7" t="b">
        <f t="shared" si="205"/>
        <v>1</v>
      </c>
      <c r="W1092" s="7">
        <f t="shared" si="206"/>
        <v>1091</v>
      </c>
      <c r="X1092" s="7">
        <f>'v-t_chart'!C1092</f>
        <v>54</v>
      </c>
      <c r="Y1092" s="7">
        <f t="shared" si="207"/>
        <v>100</v>
      </c>
      <c r="Z1092" s="7">
        <f t="shared" si="208"/>
        <v>110</v>
      </c>
      <c r="AA1092" s="7">
        <f t="shared" si="209"/>
        <v>95</v>
      </c>
      <c r="AB1092" s="7">
        <f ca="1">calc_gear1!AS1095*5+50</f>
        <v>55</v>
      </c>
      <c r="AC1092" s="7">
        <f ca="1">IF(AND(calc_gear1!AT1095=-1,calc_gear1!Z1095=1),calc_gear1!AS1095*5+50.5,IF(AND(calc_gear1!Y1095=0,AB1091-AC1091=-0.5),calc_gear1!AS1095*5+50.5,calc_gear1!O1095*5+50.5))</f>
        <v>50.5</v>
      </c>
    </row>
    <row r="1093" spans="1:29">
      <c r="A1093" s="7">
        <v>1092</v>
      </c>
      <c r="B1093" s="7">
        <v>492</v>
      </c>
      <c r="F1093" s="7">
        <v>492</v>
      </c>
      <c r="G1093" s="92" t="b">
        <v>0</v>
      </c>
      <c r="H1093" s="69" t="b">
        <v>0</v>
      </c>
      <c r="I1093" s="93" t="b">
        <v>1</v>
      </c>
      <c r="K1093" s="92" t="b">
        <v>0</v>
      </c>
      <c r="L1093" s="69" t="b">
        <v>0</v>
      </c>
      <c r="M1093" s="93" t="b">
        <v>1</v>
      </c>
      <c r="N1093" s="7">
        <v>492</v>
      </c>
      <c r="O1093" s="7" t="b">
        <f t="shared" si="200"/>
        <v>0</v>
      </c>
      <c r="P1093" s="7" t="b">
        <f t="shared" si="201"/>
        <v>0</v>
      </c>
      <c r="Q1093" s="7" t="b">
        <f t="shared" si="202"/>
        <v>1</v>
      </c>
      <c r="S1093" s="7" t="b">
        <f t="shared" si="203"/>
        <v>0</v>
      </c>
      <c r="T1093" s="7" t="b">
        <f t="shared" si="204"/>
        <v>0</v>
      </c>
      <c r="U1093" s="7" t="b">
        <f t="shared" si="205"/>
        <v>1</v>
      </c>
      <c r="W1093" s="7">
        <f t="shared" si="206"/>
        <v>1092</v>
      </c>
      <c r="X1093" s="7">
        <f>'v-t_chart'!C1093</f>
        <v>49.7</v>
      </c>
      <c r="Y1093" s="7">
        <f t="shared" si="207"/>
        <v>100</v>
      </c>
      <c r="Z1093" s="7">
        <f t="shared" si="208"/>
        <v>110</v>
      </c>
      <c r="AA1093" s="7">
        <f t="shared" si="209"/>
        <v>95</v>
      </c>
      <c r="AB1093" s="7">
        <f ca="1">calc_gear1!AS1096*5+50</f>
        <v>55</v>
      </c>
      <c r="AC1093" s="7">
        <f ca="1">IF(AND(calc_gear1!AT1096=-1,calc_gear1!Z1096=1),calc_gear1!AS1096*5+50.5,IF(AND(calc_gear1!Y1096=0,AB1092-AC1092=-0.5),calc_gear1!AS1096*5+50.5,calc_gear1!O1096*5+50.5))</f>
        <v>50.5</v>
      </c>
    </row>
    <row r="1094" spans="1:29">
      <c r="A1094" s="7">
        <v>1093</v>
      </c>
      <c r="B1094" s="7">
        <v>493</v>
      </c>
      <c r="F1094" s="7">
        <v>493</v>
      </c>
      <c r="G1094" s="92" t="b">
        <v>0</v>
      </c>
      <c r="H1094" s="69" t="b">
        <v>0</v>
      </c>
      <c r="I1094" s="93" t="b">
        <v>1</v>
      </c>
      <c r="K1094" s="92" t="b">
        <v>0</v>
      </c>
      <c r="L1094" s="69" t="b">
        <v>0</v>
      </c>
      <c r="M1094" s="93" t="b">
        <v>1</v>
      </c>
      <c r="N1094" s="7">
        <v>493</v>
      </c>
      <c r="O1094" s="7" t="b">
        <f t="shared" si="200"/>
        <v>0</v>
      </c>
      <c r="P1094" s="7" t="b">
        <f t="shared" si="201"/>
        <v>0</v>
      </c>
      <c r="Q1094" s="7" t="b">
        <f t="shared" si="202"/>
        <v>1</v>
      </c>
      <c r="S1094" s="7" t="b">
        <f t="shared" si="203"/>
        <v>0</v>
      </c>
      <c r="T1094" s="7" t="b">
        <f t="shared" si="204"/>
        <v>0</v>
      </c>
      <c r="U1094" s="7" t="b">
        <f t="shared" si="205"/>
        <v>1</v>
      </c>
      <c r="W1094" s="7">
        <f t="shared" si="206"/>
        <v>1093</v>
      </c>
      <c r="X1094" s="7">
        <f>'v-t_chart'!C1094</f>
        <v>44.4</v>
      </c>
      <c r="Y1094" s="7">
        <f t="shared" si="207"/>
        <v>100</v>
      </c>
      <c r="Z1094" s="7">
        <f t="shared" si="208"/>
        <v>110</v>
      </c>
      <c r="AA1094" s="7">
        <f t="shared" si="209"/>
        <v>95</v>
      </c>
      <c r="AB1094" s="7">
        <f ca="1">calc_gear1!AS1097*5+50</f>
        <v>55</v>
      </c>
      <c r="AC1094" s="7">
        <f ca="1">IF(AND(calc_gear1!AT1097=-1,calc_gear1!Z1097=1),calc_gear1!AS1097*5+50.5,IF(AND(calc_gear1!Y1097=0,AB1093-AC1093=-0.5),calc_gear1!AS1097*5+50.5,calc_gear1!O1097*5+50.5))</f>
        <v>50.5</v>
      </c>
    </row>
    <row r="1095" spans="1:29">
      <c r="A1095" s="7">
        <v>1094</v>
      </c>
      <c r="B1095" s="7">
        <v>494</v>
      </c>
      <c r="F1095" s="7">
        <v>494</v>
      </c>
      <c r="G1095" s="92" t="b">
        <v>0</v>
      </c>
      <c r="H1095" s="69" t="b">
        <v>0</v>
      </c>
      <c r="I1095" s="93" t="b">
        <v>1</v>
      </c>
      <c r="K1095" s="92" t="b">
        <v>0</v>
      </c>
      <c r="L1095" s="69" t="b">
        <v>0</v>
      </c>
      <c r="M1095" s="93" t="b">
        <v>1</v>
      </c>
      <c r="N1095" s="7">
        <v>494</v>
      </c>
      <c r="O1095" s="7" t="b">
        <f t="shared" si="200"/>
        <v>0</v>
      </c>
      <c r="P1095" s="7" t="b">
        <f t="shared" si="201"/>
        <v>0</v>
      </c>
      <c r="Q1095" s="7" t="b">
        <f t="shared" si="202"/>
        <v>1</v>
      </c>
      <c r="S1095" s="7" t="b">
        <f t="shared" si="203"/>
        <v>0</v>
      </c>
      <c r="T1095" s="7" t="b">
        <f t="shared" si="204"/>
        <v>0</v>
      </c>
      <c r="U1095" s="7" t="b">
        <f t="shared" si="205"/>
        <v>1</v>
      </c>
      <c r="W1095" s="7">
        <f t="shared" si="206"/>
        <v>1094</v>
      </c>
      <c r="X1095" s="7">
        <f>'v-t_chart'!C1095</f>
        <v>38.200000000000003</v>
      </c>
      <c r="Y1095" s="7">
        <f t="shared" si="207"/>
        <v>100</v>
      </c>
      <c r="Z1095" s="7">
        <f t="shared" si="208"/>
        <v>110</v>
      </c>
      <c r="AA1095" s="7">
        <f t="shared" si="209"/>
        <v>95</v>
      </c>
      <c r="AB1095" s="7">
        <f ca="1">calc_gear1!AS1098*5+50</f>
        <v>55</v>
      </c>
      <c r="AC1095" s="7">
        <f ca="1">IF(AND(calc_gear1!AT1098=-1,calc_gear1!Z1098=1),calc_gear1!AS1098*5+50.5,IF(AND(calc_gear1!Y1098=0,AB1094-AC1094=-0.5),calc_gear1!AS1098*5+50.5,calc_gear1!O1098*5+50.5))</f>
        <v>50.5</v>
      </c>
    </row>
    <row r="1096" spans="1:29">
      <c r="A1096" s="7">
        <v>1095</v>
      </c>
      <c r="B1096" s="7">
        <v>495</v>
      </c>
      <c r="F1096" s="7">
        <v>495</v>
      </c>
      <c r="G1096" s="92" t="b">
        <v>0</v>
      </c>
      <c r="H1096" s="69" t="b">
        <v>0</v>
      </c>
      <c r="I1096" s="93" t="b">
        <v>1</v>
      </c>
      <c r="K1096" s="92" t="b">
        <v>0</v>
      </c>
      <c r="L1096" s="69" t="b">
        <v>0</v>
      </c>
      <c r="M1096" s="93" t="b">
        <v>1</v>
      </c>
      <c r="N1096" s="7">
        <v>495</v>
      </c>
      <c r="O1096" s="7" t="b">
        <f t="shared" si="200"/>
        <v>0</v>
      </c>
      <c r="P1096" s="7" t="b">
        <f t="shared" si="201"/>
        <v>0</v>
      </c>
      <c r="Q1096" s="7" t="b">
        <f t="shared" si="202"/>
        <v>1</v>
      </c>
      <c r="S1096" s="7" t="b">
        <f t="shared" si="203"/>
        <v>0</v>
      </c>
      <c r="T1096" s="7" t="b">
        <f t="shared" si="204"/>
        <v>0</v>
      </c>
      <c r="U1096" s="7" t="b">
        <f t="shared" si="205"/>
        <v>1</v>
      </c>
      <c r="W1096" s="7">
        <f t="shared" si="206"/>
        <v>1095</v>
      </c>
      <c r="X1096" s="7">
        <f>'v-t_chart'!C1096</f>
        <v>31.2</v>
      </c>
      <c r="Y1096" s="7">
        <f t="shared" si="207"/>
        <v>100</v>
      </c>
      <c r="Z1096" s="7">
        <f t="shared" si="208"/>
        <v>110</v>
      </c>
      <c r="AA1096" s="7">
        <f t="shared" si="209"/>
        <v>95</v>
      </c>
      <c r="AB1096" s="7">
        <f ca="1">calc_gear1!AS1099*5+50</f>
        <v>55</v>
      </c>
      <c r="AC1096" s="7">
        <f ca="1">IF(AND(calc_gear1!AT1099=-1,calc_gear1!Z1099=1),calc_gear1!AS1099*5+50.5,IF(AND(calc_gear1!Y1099=0,AB1095-AC1095=-0.5),calc_gear1!AS1099*5+50.5,calc_gear1!O1099*5+50.5))</f>
        <v>50.5</v>
      </c>
    </row>
    <row r="1097" spans="1:29">
      <c r="A1097" s="7">
        <v>1096</v>
      </c>
      <c r="B1097" s="7">
        <v>496</v>
      </c>
      <c r="F1097" s="7">
        <v>496</v>
      </c>
      <c r="G1097" s="92" t="b">
        <v>0</v>
      </c>
      <c r="H1097" s="69" t="b">
        <v>0</v>
      </c>
      <c r="I1097" s="93" t="b">
        <v>1</v>
      </c>
      <c r="K1097" s="92" t="b">
        <v>0</v>
      </c>
      <c r="L1097" s="69" t="b">
        <v>0</v>
      </c>
      <c r="M1097" s="93" t="b">
        <v>1</v>
      </c>
      <c r="N1097" s="7">
        <v>496</v>
      </c>
      <c r="O1097" s="7" t="b">
        <f t="shared" si="200"/>
        <v>0</v>
      </c>
      <c r="P1097" s="7" t="b">
        <f t="shared" si="201"/>
        <v>0</v>
      </c>
      <c r="Q1097" s="7" t="b">
        <f t="shared" si="202"/>
        <v>1</v>
      </c>
      <c r="S1097" s="7" t="b">
        <f t="shared" si="203"/>
        <v>0</v>
      </c>
      <c r="T1097" s="7" t="b">
        <f t="shared" si="204"/>
        <v>0</v>
      </c>
      <c r="U1097" s="7" t="b">
        <f t="shared" si="205"/>
        <v>1</v>
      </c>
      <c r="W1097" s="7">
        <f t="shared" si="206"/>
        <v>1096</v>
      </c>
      <c r="X1097" s="7">
        <f>'v-t_chart'!C1097</f>
        <v>24</v>
      </c>
      <c r="Y1097" s="7">
        <f t="shared" si="207"/>
        <v>100</v>
      </c>
      <c r="Z1097" s="7">
        <f t="shared" si="208"/>
        <v>110</v>
      </c>
      <c r="AA1097" s="7">
        <f t="shared" si="209"/>
        <v>95</v>
      </c>
      <c r="AB1097" s="7">
        <f ca="1">calc_gear1!AS1100*5+50</f>
        <v>55</v>
      </c>
      <c r="AC1097" s="7">
        <f ca="1">IF(AND(calc_gear1!AT1100=-1,calc_gear1!Z1100=1),calc_gear1!AS1100*5+50.5,IF(AND(calc_gear1!Y1100=0,AB1096-AC1096=-0.5),calc_gear1!AS1100*5+50.5,calc_gear1!O1100*5+50.5))</f>
        <v>50.5</v>
      </c>
    </row>
    <row r="1098" spans="1:29">
      <c r="A1098" s="7">
        <v>1097</v>
      </c>
      <c r="B1098" s="7">
        <v>497</v>
      </c>
      <c r="F1098" s="7">
        <v>497</v>
      </c>
      <c r="G1098" s="92" t="b">
        <v>0</v>
      </c>
      <c r="H1098" s="69" t="b">
        <v>0</v>
      </c>
      <c r="I1098" s="93" t="b">
        <v>1</v>
      </c>
      <c r="K1098" s="92" t="b">
        <v>0</v>
      </c>
      <c r="L1098" s="69" t="b">
        <v>0</v>
      </c>
      <c r="M1098" s="93" t="b">
        <v>1</v>
      </c>
      <c r="N1098" s="7">
        <v>497</v>
      </c>
      <c r="O1098" s="7" t="b">
        <f t="shared" si="200"/>
        <v>0</v>
      </c>
      <c r="P1098" s="7" t="b">
        <f t="shared" si="201"/>
        <v>0</v>
      </c>
      <c r="Q1098" s="7" t="b">
        <f t="shared" si="202"/>
        <v>1</v>
      </c>
      <c r="S1098" s="7" t="b">
        <f t="shared" si="203"/>
        <v>0</v>
      </c>
      <c r="T1098" s="7" t="b">
        <f t="shared" si="204"/>
        <v>0</v>
      </c>
      <c r="U1098" s="7" t="b">
        <f t="shared" si="205"/>
        <v>1</v>
      </c>
      <c r="W1098" s="7">
        <f t="shared" si="206"/>
        <v>1097</v>
      </c>
      <c r="X1098" s="7">
        <f>'v-t_chart'!C1098</f>
        <v>16.8</v>
      </c>
      <c r="Y1098" s="7">
        <f t="shared" si="207"/>
        <v>100</v>
      </c>
      <c r="Z1098" s="7">
        <f t="shared" si="208"/>
        <v>110</v>
      </c>
      <c r="AA1098" s="7">
        <f t="shared" si="209"/>
        <v>95</v>
      </c>
      <c r="AB1098" s="7">
        <f ca="1">calc_gear1!AS1101*5+50</f>
        <v>55</v>
      </c>
      <c r="AC1098" s="7">
        <f ca="1">IF(AND(calc_gear1!AT1101=-1,calc_gear1!Z1101=1),calc_gear1!AS1101*5+50.5,IF(AND(calc_gear1!Y1101=0,AB1097-AC1097=-0.5),calc_gear1!AS1101*5+50.5,calc_gear1!O1101*5+50.5))</f>
        <v>50.5</v>
      </c>
    </row>
    <row r="1099" spans="1:29">
      <c r="A1099" s="7">
        <v>1098</v>
      </c>
      <c r="B1099" s="7">
        <v>498</v>
      </c>
      <c r="F1099" s="7">
        <v>498</v>
      </c>
      <c r="G1099" s="92" t="b">
        <v>0</v>
      </c>
      <c r="H1099" s="69" t="b">
        <v>0</v>
      </c>
      <c r="I1099" s="93" t="b">
        <v>1</v>
      </c>
      <c r="K1099" s="92" t="b">
        <v>0</v>
      </c>
      <c r="L1099" s="69" t="b">
        <v>0</v>
      </c>
      <c r="M1099" s="93" t="b">
        <v>1</v>
      </c>
      <c r="N1099" s="7">
        <v>498</v>
      </c>
      <c r="O1099" s="7" t="b">
        <f t="shared" si="200"/>
        <v>0</v>
      </c>
      <c r="P1099" s="7" t="b">
        <f t="shared" si="201"/>
        <v>0</v>
      </c>
      <c r="Q1099" s="7" t="b">
        <f t="shared" si="202"/>
        <v>1</v>
      </c>
      <c r="S1099" s="7" t="b">
        <f t="shared" si="203"/>
        <v>0</v>
      </c>
      <c r="T1099" s="7" t="b">
        <f t="shared" si="204"/>
        <v>0</v>
      </c>
      <c r="U1099" s="7" t="b">
        <f t="shared" si="205"/>
        <v>1</v>
      </c>
      <c r="W1099" s="7">
        <f t="shared" si="206"/>
        <v>1098</v>
      </c>
      <c r="X1099" s="7">
        <f>'v-t_chart'!C1099</f>
        <v>10.4</v>
      </c>
      <c r="Y1099" s="7">
        <f t="shared" si="207"/>
        <v>100</v>
      </c>
      <c r="Z1099" s="7">
        <f t="shared" si="208"/>
        <v>110</v>
      </c>
      <c r="AA1099" s="7">
        <f t="shared" si="209"/>
        <v>95</v>
      </c>
      <c r="AB1099" s="7">
        <f ca="1">calc_gear1!AS1102*5+50</f>
        <v>55</v>
      </c>
      <c r="AC1099" s="7">
        <f ca="1">IF(AND(calc_gear1!AT1102=-1,calc_gear1!Z1102=1),calc_gear1!AS1102*5+50.5,IF(AND(calc_gear1!Y1102=0,AB1098-AC1098=-0.5),calc_gear1!AS1102*5+50.5,calc_gear1!O1102*5+50.5))</f>
        <v>50.5</v>
      </c>
    </row>
    <row r="1100" spans="1:29">
      <c r="A1100" s="7">
        <v>1099</v>
      </c>
      <c r="B1100" s="7">
        <v>499</v>
      </c>
      <c r="F1100" s="7">
        <v>499</v>
      </c>
      <c r="G1100" s="92" t="b">
        <v>0</v>
      </c>
      <c r="H1100" s="69" t="b">
        <v>0</v>
      </c>
      <c r="I1100" s="93" t="b">
        <v>1</v>
      </c>
      <c r="K1100" s="92" t="b">
        <v>0</v>
      </c>
      <c r="L1100" s="69" t="b">
        <v>0</v>
      </c>
      <c r="M1100" s="93" t="b">
        <v>1</v>
      </c>
      <c r="N1100" s="7">
        <v>499</v>
      </c>
      <c r="O1100" s="7" t="b">
        <f t="shared" si="200"/>
        <v>0</v>
      </c>
      <c r="P1100" s="7" t="b">
        <f t="shared" si="201"/>
        <v>0</v>
      </c>
      <c r="Q1100" s="7" t="b">
        <f t="shared" si="202"/>
        <v>1</v>
      </c>
      <c r="S1100" s="7" t="b">
        <f t="shared" si="203"/>
        <v>0</v>
      </c>
      <c r="T1100" s="7" t="b">
        <f t="shared" si="204"/>
        <v>0</v>
      </c>
      <c r="U1100" s="7" t="b">
        <f t="shared" si="205"/>
        <v>1</v>
      </c>
      <c r="W1100" s="7">
        <f t="shared" si="206"/>
        <v>1099</v>
      </c>
      <c r="X1100" s="7">
        <f>'v-t_chart'!C1100</f>
        <v>5.7</v>
      </c>
      <c r="Y1100" s="7">
        <f t="shared" si="207"/>
        <v>100</v>
      </c>
      <c r="Z1100" s="7">
        <f t="shared" si="208"/>
        <v>110</v>
      </c>
      <c r="AA1100" s="7">
        <f t="shared" si="209"/>
        <v>95</v>
      </c>
      <c r="AB1100" s="7">
        <f ca="1">calc_gear1!AS1103*5+50</f>
        <v>55</v>
      </c>
      <c r="AC1100" s="7">
        <f ca="1">IF(AND(calc_gear1!AT1103=-1,calc_gear1!Z1103=1),calc_gear1!AS1103*5+50.5,IF(AND(calc_gear1!Y1103=0,AB1099-AC1099=-0.5),calc_gear1!AS1103*5+50.5,calc_gear1!O1103*5+50.5))</f>
        <v>50.5</v>
      </c>
    </row>
    <row r="1101" spans="1:29">
      <c r="A1101" s="7">
        <v>1100</v>
      </c>
      <c r="B1101" s="7">
        <v>500</v>
      </c>
      <c r="F1101" s="7">
        <v>500</v>
      </c>
      <c r="G1101" s="92" t="b">
        <v>0</v>
      </c>
      <c r="H1101" s="69" t="b">
        <v>0</v>
      </c>
      <c r="I1101" s="93" t="b">
        <v>1</v>
      </c>
      <c r="K1101" s="92" t="b">
        <v>0</v>
      </c>
      <c r="L1101" s="69" t="b">
        <v>0</v>
      </c>
      <c r="M1101" s="93" t="b">
        <v>1</v>
      </c>
      <c r="N1101" s="7">
        <v>500</v>
      </c>
      <c r="O1101" s="7" t="b">
        <f t="shared" si="200"/>
        <v>0</v>
      </c>
      <c r="P1101" s="7" t="b">
        <f t="shared" si="201"/>
        <v>0</v>
      </c>
      <c r="Q1101" s="7" t="b">
        <f t="shared" si="202"/>
        <v>1</v>
      </c>
      <c r="S1101" s="7" t="b">
        <f t="shared" si="203"/>
        <v>0</v>
      </c>
      <c r="T1101" s="7" t="b">
        <f t="shared" si="204"/>
        <v>0</v>
      </c>
      <c r="U1101" s="7" t="b">
        <f t="shared" si="205"/>
        <v>1</v>
      </c>
      <c r="W1101" s="7">
        <f t="shared" si="206"/>
        <v>1100</v>
      </c>
      <c r="X1101" s="7">
        <f>'v-t_chart'!C1101</f>
        <v>2.8</v>
      </c>
      <c r="Y1101" s="7">
        <f t="shared" si="207"/>
        <v>100</v>
      </c>
      <c r="Z1101" s="7">
        <f t="shared" si="208"/>
        <v>110</v>
      </c>
      <c r="AA1101" s="7">
        <f t="shared" si="209"/>
        <v>95</v>
      </c>
      <c r="AB1101" s="7">
        <f ca="1">calc_gear1!AS1104*5+50</f>
        <v>55</v>
      </c>
      <c r="AC1101" s="7">
        <f ca="1">IF(AND(calc_gear1!AT1104=-1,calc_gear1!Z1104=1),calc_gear1!AS1104*5+50.5,IF(AND(calc_gear1!Y1104=0,AB1100-AC1100=-0.5),calc_gear1!AS1104*5+50.5,calc_gear1!O1104*5+50.5))</f>
        <v>50.5</v>
      </c>
    </row>
    <row r="1102" spans="1:29">
      <c r="A1102" s="7">
        <v>1101</v>
      </c>
      <c r="B1102" s="7">
        <v>501</v>
      </c>
      <c r="F1102" s="7">
        <v>501</v>
      </c>
      <c r="G1102" s="92" t="b">
        <v>0</v>
      </c>
      <c r="H1102" s="69" t="b">
        <v>0</v>
      </c>
      <c r="I1102" s="94" t="b">
        <v>1</v>
      </c>
      <c r="K1102" s="92" t="b">
        <v>0</v>
      </c>
      <c r="L1102" s="69" t="b">
        <v>0</v>
      </c>
      <c r="M1102" s="93" t="b">
        <v>1</v>
      </c>
      <c r="N1102" s="7">
        <v>501</v>
      </c>
      <c r="O1102" s="7" t="b">
        <f t="shared" si="200"/>
        <v>0</v>
      </c>
      <c r="P1102" s="7" t="b">
        <f t="shared" si="201"/>
        <v>0</v>
      </c>
      <c r="Q1102" s="7" t="b">
        <f t="shared" si="202"/>
        <v>1</v>
      </c>
      <c r="S1102" s="7" t="b">
        <f t="shared" si="203"/>
        <v>0</v>
      </c>
      <c r="T1102" s="7" t="b">
        <f t="shared" si="204"/>
        <v>0</v>
      </c>
      <c r="U1102" s="7" t="b">
        <f t="shared" si="205"/>
        <v>1</v>
      </c>
      <c r="W1102" s="7">
        <f t="shared" si="206"/>
        <v>1101</v>
      </c>
      <c r="X1102" s="7">
        <f>'v-t_chart'!C1102</f>
        <v>1.6</v>
      </c>
      <c r="Y1102" s="7">
        <f t="shared" si="207"/>
        <v>100</v>
      </c>
      <c r="Z1102" s="7">
        <f t="shared" si="208"/>
        <v>110</v>
      </c>
      <c r="AA1102" s="7">
        <f t="shared" si="209"/>
        <v>95</v>
      </c>
      <c r="AB1102" s="7">
        <f ca="1">calc_gear1!AS1105*5+50</f>
        <v>55</v>
      </c>
      <c r="AC1102" s="7">
        <f ca="1">IF(AND(calc_gear1!AT1105=-1,calc_gear1!Z1105=1),calc_gear1!AS1105*5+50.5,IF(AND(calc_gear1!Y1105=0,AB1101-AC1101=-0.5),calc_gear1!AS1105*5+50.5,calc_gear1!O1105*5+50.5))</f>
        <v>50.5</v>
      </c>
    </row>
    <row r="1103" spans="1:29">
      <c r="A1103" s="7">
        <v>1102</v>
      </c>
      <c r="B1103" s="7">
        <v>502</v>
      </c>
      <c r="F1103" s="7">
        <v>502</v>
      </c>
      <c r="G1103" s="92" t="b">
        <v>0</v>
      </c>
      <c r="H1103" s="69" t="b">
        <v>0</v>
      </c>
      <c r="I1103" s="94" t="b">
        <v>1</v>
      </c>
      <c r="K1103" s="92" t="b">
        <v>0</v>
      </c>
      <c r="L1103" s="69" t="b">
        <v>0</v>
      </c>
      <c r="M1103" s="93" t="b">
        <v>1</v>
      </c>
      <c r="N1103" s="7">
        <v>502</v>
      </c>
      <c r="O1103" s="7" t="b">
        <f t="shared" si="200"/>
        <v>0</v>
      </c>
      <c r="P1103" s="7" t="b">
        <f t="shared" si="201"/>
        <v>0</v>
      </c>
      <c r="Q1103" s="7" t="b">
        <f t="shared" si="202"/>
        <v>1</v>
      </c>
      <c r="S1103" s="7" t="b">
        <f t="shared" si="203"/>
        <v>0</v>
      </c>
      <c r="T1103" s="7" t="b">
        <f t="shared" si="204"/>
        <v>0</v>
      </c>
      <c r="U1103" s="7" t="b">
        <f t="shared" si="205"/>
        <v>1</v>
      </c>
      <c r="W1103" s="7">
        <f t="shared" si="206"/>
        <v>1102</v>
      </c>
      <c r="X1103" s="7">
        <f>'v-t_chart'!C1103</f>
        <v>0.3</v>
      </c>
      <c r="Y1103" s="7">
        <f t="shared" si="207"/>
        <v>100</v>
      </c>
      <c r="Z1103" s="7">
        <f t="shared" si="208"/>
        <v>110</v>
      </c>
      <c r="AA1103" s="7">
        <f t="shared" si="209"/>
        <v>95</v>
      </c>
      <c r="AB1103" s="7">
        <f ca="1">calc_gear1!AS1106*5+50</f>
        <v>55</v>
      </c>
      <c r="AC1103" s="7">
        <f ca="1">IF(AND(calc_gear1!AT1106=-1,calc_gear1!Z1106=1),calc_gear1!AS1106*5+50.5,IF(AND(calc_gear1!Y1106=0,AB1102-AC1102=-0.5),calc_gear1!AS1106*5+50.5,calc_gear1!O1106*5+50.5))</f>
        <v>50.5</v>
      </c>
    </row>
    <row r="1104" spans="1:29">
      <c r="A1104" s="7">
        <v>1103</v>
      </c>
      <c r="B1104" s="7">
        <v>503</v>
      </c>
      <c r="F1104" s="7">
        <v>503</v>
      </c>
      <c r="G1104" s="92" t="b">
        <v>0</v>
      </c>
      <c r="H1104" s="69" t="b">
        <v>0</v>
      </c>
      <c r="I1104" s="94" t="b">
        <v>0</v>
      </c>
      <c r="K1104" s="92" t="b">
        <v>0</v>
      </c>
      <c r="L1104" s="69" t="b">
        <v>0</v>
      </c>
      <c r="M1104" s="93" t="b">
        <v>0</v>
      </c>
      <c r="N1104" s="7">
        <v>503</v>
      </c>
      <c r="O1104" s="7" t="b">
        <f t="shared" si="200"/>
        <v>0</v>
      </c>
      <c r="P1104" s="7" t="b">
        <f t="shared" si="201"/>
        <v>0</v>
      </c>
      <c r="Q1104" s="7" t="b">
        <f t="shared" si="202"/>
        <v>0</v>
      </c>
      <c r="S1104" s="7" t="b">
        <f t="shared" si="203"/>
        <v>0</v>
      </c>
      <c r="T1104" s="7" t="b">
        <f t="shared" si="204"/>
        <v>0</v>
      </c>
      <c r="U1104" s="7" t="b">
        <f t="shared" si="205"/>
        <v>0</v>
      </c>
      <c r="W1104" s="7">
        <f t="shared" si="206"/>
        <v>1103</v>
      </c>
      <c r="X1104" s="7">
        <f>'v-t_chart'!C1104</f>
        <v>0</v>
      </c>
      <c r="Y1104" s="7">
        <f t="shared" si="207"/>
        <v>100</v>
      </c>
      <c r="Z1104" s="7">
        <f t="shared" si="208"/>
        <v>110</v>
      </c>
      <c r="AA1104" s="7">
        <f t="shared" si="209"/>
        <v>90</v>
      </c>
      <c r="AB1104" s="7">
        <f ca="1">calc_gear1!AS1107*5+50</f>
        <v>50</v>
      </c>
      <c r="AC1104" s="7">
        <f ca="1">IF(AND(calc_gear1!AT1107=-1,calc_gear1!Z1107=1),calc_gear1!AS1107*5+50.5,IF(AND(calc_gear1!Y1107=0,AB1103-AC1103=-0.5),calc_gear1!AS1107*5+50.5,calc_gear1!O1107*5+50.5))</f>
        <v>50.5</v>
      </c>
    </row>
    <row r="1105" spans="1:29">
      <c r="A1105" s="7">
        <v>1104</v>
      </c>
      <c r="B1105" s="7">
        <v>504</v>
      </c>
      <c r="F1105" s="7">
        <v>504</v>
      </c>
      <c r="G1105" s="92" t="b">
        <v>0</v>
      </c>
      <c r="H1105" s="69" t="b">
        <v>0</v>
      </c>
      <c r="I1105" s="94" t="b">
        <v>0</v>
      </c>
      <c r="K1105" s="92" t="b">
        <v>0</v>
      </c>
      <c r="L1105" s="69" t="b">
        <v>0</v>
      </c>
      <c r="M1105" s="93" t="b">
        <v>0</v>
      </c>
      <c r="N1105" s="7">
        <v>504</v>
      </c>
      <c r="O1105" s="7" t="b">
        <f t="shared" si="200"/>
        <v>0</v>
      </c>
      <c r="P1105" s="7" t="b">
        <f t="shared" si="201"/>
        <v>0</v>
      </c>
      <c r="Q1105" s="7" t="b">
        <f t="shared" si="202"/>
        <v>0</v>
      </c>
      <c r="S1105" s="7" t="b">
        <f t="shared" si="203"/>
        <v>0</v>
      </c>
      <c r="T1105" s="7" t="b">
        <f t="shared" si="204"/>
        <v>0</v>
      </c>
      <c r="U1105" s="7" t="b">
        <f t="shared" si="205"/>
        <v>0</v>
      </c>
      <c r="W1105" s="7">
        <f t="shared" si="206"/>
        <v>1104</v>
      </c>
      <c r="X1105" s="7">
        <f>'v-t_chart'!C1105</f>
        <v>0</v>
      </c>
      <c r="Y1105" s="7">
        <f t="shared" si="207"/>
        <v>100</v>
      </c>
      <c r="Z1105" s="7">
        <f t="shared" si="208"/>
        <v>110</v>
      </c>
      <c r="AA1105" s="7">
        <f t="shared" si="209"/>
        <v>90</v>
      </c>
      <c r="AB1105" s="7">
        <f ca="1">calc_gear1!AS1108*5+50</f>
        <v>50</v>
      </c>
      <c r="AC1105" s="7">
        <f ca="1">IF(AND(calc_gear1!AT1108=-1,calc_gear1!Z1108=1),calc_gear1!AS1108*5+50.5,IF(AND(calc_gear1!Y1108=0,AB1104-AC1104=-0.5),calc_gear1!AS1108*5+50.5,calc_gear1!O1108*5+50.5))</f>
        <v>50.5</v>
      </c>
    </row>
    <row r="1106" spans="1:29">
      <c r="A1106" s="7">
        <v>1105</v>
      </c>
      <c r="B1106" s="7">
        <v>505</v>
      </c>
      <c r="F1106" s="7">
        <v>505</v>
      </c>
      <c r="G1106" s="92" t="b">
        <v>0</v>
      </c>
      <c r="H1106" s="69" t="b">
        <v>0</v>
      </c>
      <c r="I1106" s="93" t="b">
        <v>0</v>
      </c>
      <c r="K1106" s="92" t="b">
        <v>0</v>
      </c>
      <c r="L1106" s="69" t="b">
        <v>0</v>
      </c>
      <c r="M1106" s="93" t="b">
        <v>0</v>
      </c>
      <c r="N1106" s="7">
        <v>505</v>
      </c>
      <c r="O1106" s="7" t="b">
        <f t="shared" si="200"/>
        <v>0</v>
      </c>
      <c r="P1106" s="7" t="b">
        <f t="shared" si="201"/>
        <v>0</v>
      </c>
      <c r="Q1106" s="7" t="b">
        <f t="shared" si="202"/>
        <v>0</v>
      </c>
      <c r="S1106" s="7" t="b">
        <f t="shared" si="203"/>
        <v>0</v>
      </c>
      <c r="T1106" s="7" t="b">
        <f t="shared" si="204"/>
        <v>0</v>
      </c>
      <c r="U1106" s="7" t="b">
        <f t="shared" si="205"/>
        <v>0</v>
      </c>
      <c r="W1106" s="7">
        <f t="shared" si="206"/>
        <v>1105</v>
      </c>
      <c r="X1106" s="7">
        <f>'v-t_chart'!C1106</f>
        <v>0</v>
      </c>
      <c r="Y1106" s="7">
        <f t="shared" si="207"/>
        <v>100</v>
      </c>
      <c r="Z1106" s="7">
        <f t="shared" si="208"/>
        <v>110</v>
      </c>
      <c r="AA1106" s="7">
        <f t="shared" si="209"/>
        <v>90</v>
      </c>
      <c r="AB1106" s="7">
        <f ca="1">calc_gear1!AS1109*5+50</f>
        <v>50</v>
      </c>
      <c r="AC1106" s="7">
        <f ca="1">IF(AND(calc_gear1!AT1109=-1,calc_gear1!Z1109=1),calc_gear1!AS1109*5+50.5,IF(AND(calc_gear1!Y1109=0,AB1105-AC1105=-0.5),calc_gear1!AS1109*5+50.5,calc_gear1!O1109*5+50.5))</f>
        <v>50.5</v>
      </c>
    </row>
    <row r="1107" spans="1:29">
      <c r="A1107" s="7">
        <v>1106</v>
      </c>
      <c r="B1107" s="7">
        <v>506</v>
      </c>
      <c r="F1107" s="7">
        <v>506</v>
      </c>
      <c r="G1107" s="92" t="b">
        <v>0</v>
      </c>
      <c r="H1107" s="69" t="b">
        <v>0</v>
      </c>
      <c r="I1107" s="93" t="b">
        <v>0</v>
      </c>
      <c r="K1107" s="92" t="b">
        <v>0</v>
      </c>
      <c r="L1107" s="69" t="b">
        <v>0</v>
      </c>
      <c r="M1107" s="93" t="b">
        <v>0</v>
      </c>
      <c r="N1107" s="7">
        <v>506</v>
      </c>
      <c r="O1107" s="7" t="b">
        <f t="shared" si="200"/>
        <v>0</v>
      </c>
      <c r="P1107" s="7" t="b">
        <f t="shared" si="201"/>
        <v>0</v>
      </c>
      <c r="Q1107" s="7" t="b">
        <f t="shared" si="202"/>
        <v>0</v>
      </c>
      <c r="S1107" s="7" t="b">
        <f t="shared" si="203"/>
        <v>0</v>
      </c>
      <c r="T1107" s="7" t="b">
        <f t="shared" si="204"/>
        <v>0</v>
      </c>
      <c r="U1107" s="7" t="b">
        <f t="shared" si="205"/>
        <v>0</v>
      </c>
      <c r="W1107" s="7">
        <f t="shared" si="206"/>
        <v>1106</v>
      </c>
      <c r="X1107" s="7">
        <f>'v-t_chart'!C1107</f>
        <v>0</v>
      </c>
      <c r="Y1107" s="7">
        <f t="shared" si="207"/>
        <v>100</v>
      </c>
      <c r="Z1107" s="7">
        <f t="shared" si="208"/>
        <v>110</v>
      </c>
      <c r="AA1107" s="7">
        <f t="shared" si="209"/>
        <v>90</v>
      </c>
      <c r="AB1107" s="7">
        <f ca="1">calc_gear1!AS1110*5+50</f>
        <v>50</v>
      </c>
      <c r="AC1107" s="7">
        <f ca="1">IF(AND(calc_gear1!AT1110=-1,calc_gear1!Z1110=1),calc_gear1!AS1110*5+50.5,IF(AND(calc_gear1!Y1110=0,AB1106-AC1106=-0.5),calc_gear1!AS1110*5+50.5,calc_gear1!O1110*5+50.5))</f>
        <v>50.5</v>
      </c>
    </row>
    <row r="1108" spans="1:29">
      <c r="A1108" s="7">
        <v>1107</v>
      </c>
      <c r="B1108" s="7">
        <v>507</v>
      </c>
      <c r="F1108" s="7">
        <v>507</v>
      </c>
      <c r="G1108" s="92" t="b">
        <v>0</v>
      </c>
      <c r="H1108" s="69" t="b">
        <v>0</v>
      </c>
      <c r="I1108" s="93" t="b">
        <v>0</v>
      </c>
      <c r="K1108" s="92" t="b">
        <v>0</v>
      </c>
      <c r="L1108" s="69" t="b">
        <v>0</v>
      </c>
      <c r="M1108" s="93" t="b">
        <v>0</v>
      </c>
      <c r="N1108" s="7">
        <v>507</v>
      </c>
      <c r="O1108" s="7" t="b">
        <f t="shared" si="200"/>
        <v>0</v>
      </c>
      <c r="P1108" s="7" t="b">
        <f t="shared" si="201"/>
        <v>0</v>
      </c>
      <c r="Q1108" s="7" t="b">
        <f t="shared" si="202"/>
        <v>0</v>
      </c>
      <c r="S1108" s="7" t="b">
        <f t="shared" si="203"/>
        <v>0</v>
      </c>
      <c r="T1108" s="7" t="b">
        <f t="shared" si="204"/>
        <v>0</v>
      </c>
      <c r="U1108" s="7" t="b">
        <f t="shared" si="205"/>
        <v>0</v>
      </c>
      <c r="W1108" s="7">
        <f t="shared" si="206"/>
        <v>1107</v>
      </c>
      <c r="X1108" s="7">
        <f>'v-t_chart'!C1108</f>
        <v>0</v>
      </c>
      <c r="Y1108" s="7">
        <f t="shared" si="207"/>
        <v>100</v>
      </c>
      <c r="Z1108" s="7">
        <f t="shared" si="208"/>
        <v>110</v>
      </c>
      <c r="AA1108" s="7">
        <f t="shared" si="209"/>
        <v>90</v>
      </c>
      <c r="AB1108" s="7">
        <f ca="1">calc_gear1!AS1111*5+50</f>
        <v>50</v>
      </c>
      <c r="AC1108" s="7">
        <f ca="1">IF(AND(calc_gear1!AT1111=-1,calc_gear1!Z1111=1),calc_gear1!AS1111*5+50.5,IF(AND(calc_gear1!Y1111=0,AB1107-AC1107=-0.5),calc_gear1!AS1111*5+50.5,calc_gear1!O1111*5+50.5))</f>
        <v>50.5</v>
      </c>
    </row>
    <row r="1109" spans="1:29">
      <c r="A1109" s="7">
        <v>1108</v>
      </c>
      <c r="B1109" s="7">
        <v>508</v>
      </c>
      <c r="F1109" s="7">
        <v>508</v>
      </c>
      <c r="G1109" s="92" t="b">
        <v>0</v>
      </c>
      <c r="H1109" s="69" t="b">
        <v>0</v>
      </c>
      <c r="I1109" s="93" t="b">
        <v>0</v>
      </c>
      <c r="K1109" s="92" t="b">
        <v>0</v>
      </c>
      <c r="L1109" s="69" t="b">
        <v>0</v>
      </c>
      <c r="M1109" s="93" t="b">
        <v>0</v>
      </c>
      <c r="N1109" s="7">
        <v>508</v>
      </c>
      <c r="O1109" s="7" t="b">
        <f t="shared" si="200"/>
        <v>0</v>
      </c>
      <c r="P1109" s="7" t="b">
        <f t="shared" si="201"/>
        <v>0</v>
      </c>
      <c r="Q1109" s="7" t="b">
        <f t="shared" si="202"/>
        <v>0</v>
      </c>
      <c r="S1109" s="7" t="b">
        <f t="shared" si="203"/>
        <v>0</v>
      </c>
      <c r="T1109" s="7" t="b">
        <f t="shared" si="204"/>
        <v>0</v>
      </c>
      <c r="U1109" s="7" t="b">
        <f t="shared" si="205"/>
        <v>0</v>
      </c>
      <c r="W1109" s="7">
        <f t="shared" si="206"/>
        <v>1108</v>
      </c>
      <c r="X1109" s="7">
        <f>'v-t_chart'!C1109</f>
        <v>0</v>
      </c>
      <c r="Y1109" s="7">
        <f t="shared" si="207"/>
        <v>100</v>
      </c>
      <c r="Z1109" s="7">
        <f t="shared" si="208"/>
        <v>110</v>
      </c>
      <c r="AA1109" s="7">
        <f t="shared" si="209"/>
        <v>90</v>
      </c>
      <c r="AB1109" s="7">
        <f ca="1">calc_gear1!AS1112*5+50</f>
        <v>50</v>
      </c>
      <c r="AC1109" s="7">
        <f ca="1">IF(AND(calc_gear1!AT1112=-1,calc_gear1!Z1112=1),calc_gear1!AS1112*5+50.5,IF(AND(calc_gear1!Y1112=0,AB1108-AC1108=-0.5),calc_gear1!AS1112*5+50.5,calc_gear1!O1112*5+50.5))</f>
        <v>50.5</v>
      </c>
    </row>
    <row r="1110" spans="1:29">
      <c r="A1110" s="7">
        <v>1109</v>
      </c>
      <c r="B1110" s="7">
        <v>509</v>
      </c>
      <c r="F1110" s="7">
        <v>509</v>
      </c>
      <c r="G1110" s="92" t="b">
        <v>0</v>
      </c>
      <c r="H1110" s="69" t="b">
        <v>0</v>
      </c>
      <c r="I1110" s="93" t="b">
        <v>0</v>
      </c>
      <c r="K1110" s="92" t="b">
        <v>0</v>
      </c>
      <c r="L1110" s="69" t="b">
        <v>0</v>
      </c>
      <c r="M1110" s="93" t="b">
        <v>0</v>
      </c>
      <c r="N1110" s="7">
        <v>509</v>
      </c>
      <c r="O1110" s="7" t="b">
        <f t="shared" si="200"/>
        <v>0</v>
      </c>
      <c r="P1110" s="7" t="b">
        <f t="shared" si="201"/>
        <v>0</v>
      </c>
      <c r="Q1110" s="7" t="b">
        <f t="shared" si="202"/>
        <v>0</v>
      </c>
      <c r="S1110" s="7" t="b">
        <f t="shared" si="203"/>
        <v>0</v>
      </c>
      <c r="T1110" s="7" t="b">
        <f t="shared" si="204"/>
        <v>0</v>
      </c>
      <c r="U1110" s="7" t="b">
        <f t="shared" si="205"/>
        <v>0</v>
      </c>
      <c r="W1110" s="7">
        <f t="shared" si="206"/>
        <v>1109</v>
      </c>
      <c r="X1110" s="7">
        <f>'v-t_chart'!C1110</f>
        <v>0</v>
      </c>
      <c r="Y1110" s="7">
        <f t="shared" si="207"/>
        <v>100</v>
      </c>
      <c r="Z1110" s="7">
        <f t="shared" si="208"/>
        <v>110</v>
      </c>
      <c r="AA1110" s="7">
        <f t="shared" si="209"/>
        <v>90</v>
      </c>
      <c r="AB1110" s="7">
        <f ca="1">calc_gear1!AS1113*5+50</f>
        <v>50</v>
      </c>
      <c r="AC1110" s="7">
        <f ca="1">IF(AND(calc_gear1!AT1113=-1,calc_gear1!Z1113=1),calc_gear1!AS1113*5+50.5,IF(AND(calc_gear1!Y1113=0,AB1109-AC1109=-0.5),calc_gear1!AS1113*5+50.5,calc_gear1!O1113*5+50.5))</f>
        <v>50.5</v>
      </c>
    </row>
    <row r="1111" spans="1:29">
      <c r="A1111" s="7">
        <v>1110</v>
      </c>
      <c r="B1111" s="7">
        <v>510</v>
      </c>
      <c r="F1111" s="7">
        <v>510</v>
      </c>
      <c r="G1111" s="92" t="b">
        <v>0</v>
      </c>
      <c r="H1111" s="69" t="b">
        <v>0</v>
      </c>
      <c r="I1111" s="93" t="b">
        <v>0</v>
      </c>
      <c r="K1111" s="92" t="b">
        <v>0</v>
      </c>
      <c r="L1111" s="69" t="b">
        <v>0</v>
      </c>
      <c r="M1111" s="93" t="b">
        <v>0</v>
      </c>
      <c r="N1111" s="7">
        <v>510</v>
      </c>
      <c r="O1111" s="7" t="b">
        <f t="shared" si="200"/>
        <v>0</v>
      </c>
      <c r="P1111" s="7" t="b">
        <f t="shared" si="201"/>
        <v>0</v>
      </c>
      <c r="Q1111" s="7" t="b">
        <f t="shared" si="202"/>
        <v>0</v>
      </c>
      <c r="S1111" s="7" t="b">
        <f t="shared" si="203"/>
        <v>0</v>
      </c>
      <c r="T1111" s="7" t="b">
        <f t="shared" si="204"/>
        <v>0</v>
      </c>
      <c r="U1111" s="7" t="b">
        <f t="shared" si="205"/>
        <v>0</v>
      </c>
      <c r="W1111" s="7">
        <f t="shared" si="206"/>
        <v>1110</v>
      </c>
      <c r="X1111" s="7">
        <f>'v-t_chart'!C1111</f>
        <v>0</v>
      </c>
      <c r="Y1111" s="7">
        <f t="shared" si="207"/>
        <v>100</v>
      </c>
      <c r="Z1111" s="7">
        <f t="shared" si="208"/>
        <v>110</v>
      </c>
      <c r="AA1111" s="7">
        <f t="shared" si="209"/>
        <v>90</v>
      </c>
      <c r="AB1111" s="7">
        <f ca="1">calc_gear1!AS1114*5+50</f>
        <v>50</v>
      </c>
      <c r="AC1111" s="7">
        <f ca="1">IF(AND(calc_gear1!AT1114=-1,calc_gear1!Z1114=1),calc_gear1!AS1114*5+50.5,IF(AND(calc_gear1!Y1114=0,AB1110-AC1110=-0.5),calc_gear1!AS1114*5+50.5,calc_gear1!O1114*5+50.5))</f>
        <v>50.5</v>
      </c>
    </row>
    <row r="1112" spans="1:29">
      <c r="A1112" s="7">
        <v>1111</v>
      </c>
      <c r="B1112" s="7">
        <v>511</v>
      </c>
      <c r="F1112" s="7">
        <v>511</v>
      </c>
      <c r="G1112" s="92" t="b">
        <v>0</v>
      </c>
      <c r="H1112" s="69" t="b">
        <v>0</v>
      </c>
      <c r="I1112" s="93" t="b">
        <v>0</v>
      </c>
      <c r="K1112" s="92" t="b">
        <v>0</v>
      </c>
      <c r="L1112" s="69" t="b">
        <v>0</v>
      </c>
      <c r="M1112" s="93" t="b">
        <v>0</v>
      </c>
      <c r="N1112" s="7">
        <v>511</v>
      </c>
      <c r="O1112" s="7" t="b">
        <f t="shared" si="200"/>
        <v>0</v>
      </c>
      <c r="P1112" s="7" t="b">
        <f t="shared" si="201"/>
        <v>0</v>
      </c>
      <c r="Q1112" s="7" t="b">
        <f t="shared" si="202"/>
        <v>0</v>
      </c>
      <c r="S1112" s="7" t="b">
        <f t="shared" si="203"/>
        <v>0</v>
      </c>
      <c r="T1112" s="7" t="b">
        <f t="shared" si="204"/>
        <v>0</v>
      </c>
      <c r="U1112" s="7" t="b">
        <f t="shared" si="205"/>
        <v>0</v>
      </c>
      <c r="W1112" s="7">
        <f t="shared" si="206"/>
        <v>1111</v>
      </c>
      <c r="X1112" s="7">
        <f>'v-t_chart'!C1112</f>
        <v>0</v>
      </c>
      <c r="Y1112" s="7">
        <f t="shared" si="207"/>
        <v>100</v>
      </c>
      <c r="Z1112" s="7">
        <f t="shared" si="208"/>
        <v>110</v>
      </c>
      <c r="AA1112" s="7">
        <f t="shared" si="209"/>
        <v>90</v>
      </c>
      <c r="AB1112" s="7">
        <f ca="1">calc_gear1!AS1115*5+50</f>
        <v>50</v>
      </c>
      <c r="AC1112" s="7">
        <f ca="1">IF(AND(calc_gear1!AT1115=-1,calc_gear1!Z1115=1),calc_gear1!AS1115*5+50.5,IF(AND(calc_gear1!Y1115=0,AB1111-AC1111=-0.5),calc_gear1!AS1115*5+50.5,calc_gear1!O1115*5+50.5))</f>
        <v>50.5</v>
      </c>
    </row>
    <row r="1113" spans="1:29">
      <c r="A1113" s="7">
        <v>1112</v>
      </c>
      <c r="B1113" s="7">
        <v>512</v>
      </c>
      <c r="F1113" s="7">
        <v>512</v>
      </c>
      <c r="G1113" s="92" t="b">
        <v>0</v>
      </c>
      <c r="H1113" s="69" t="b">
        <v>0</v>
      </c>
      <c r="I1113" s="93" t="b">
        <v>0</v>
      </c>
      <c r="K1113" s="92" t="b">
        <v>0</v>
      </c>
      <c r="L1113" s="69" t="b">
        <v>0</v>
      </c>
      <c r="M1113" s="93" t="b">
        <v>0</v>
      </c>
      <c r="N1113" s="7">
        <v>512</v>
      </c>
      <c r="O1113" s="7" t="b">
        <f t="shared" si="200"/>
        <v>0</v>
      </c>
      <c r="P1113" s="7" t="b">
        <f t="shared" si="201"/>
        <v>0</v>
      </c>
      <c r="Q1113" s="7" t="b">
        <f t="shared" si="202"/>
        <v>0</v>
      </c>
      <c r="S1113" s="7" t="b">
        <f t="shared" si="203"/>
        <v>0</v>
      </c>
      <c r="T1113" s="7" t="b">
        <f t="shared" si="204"/>
        <v>0</v>
      </c>
      <c r="U1113" s="7" t="b">
        <f t="shared" si="205"/>
        <v>0</v>
      </c>
      <c r="W1113" s="7">
        <f t="shared" si="206"/>
        <v>1112</v>
      </c>
      <c r="X1113" s="7">
        <f>'v-t_chart'!C1113</f>
        <v>0</v>
      </c>
      <c r="Y1113" s="7">
        <f t="shared" si="207"/>
        <v>100</v>
      </c>
      <c r="Z1113" s="7">
        <f t="shared" si="208"/>
        <v>110</v>
      </c>
      <c r="AA1113" s="7">
        <f t="shared" si="209"/>
        <v>90</v>
      </c>
      <c r="AB1113" s="7">
        <f ca="1">calc_gear1!AS1116*5+50</f>
        <v>50</v>
      </c>
      <c r="AC1113" s="7">
        <f ca="1">IF(AND(calc_gear1!AT1116=-1,calc_gear1!Z1116=1),calc_gear1!AS1116*5+50.5,IF(AND(calc_gear1!Y1116=0,AB1112-AC1112=-0.5),calc_gear1!AS1116*5+50.5,calc_gear1!O1116*5+50.5))</f>
        <v>50.5</v>
      </c>
    </row>
    <row r="1114" spans="1:29">
      <c r="A1114" s="7">
        <v>1113</v>
      </c>
      <c r="B1114" s="7">
        <v>513</v>
      </c>
      <c r="F1114" s="7">
        <v>513</v>
      </c>
      <c r="G1114" s="92" t="b">
        <v>0</v>
      </c>
      <c r="H1114" s="69" t="b">
        <v>0</v>
      </c>
      <c r="I1114" s="93" t="b">
        <v>0</v>
      </c>
      <c r="K1114" s="92" t="b">
        <v>0</v>
      </c>
      <c r="L1114" s="69" t="b">
        <v>0</v>
      </c>
      <c r="M1114" s="93" t="b">
        <v>0</v>
      </c>
      <c r="N1114" s="7">
        <v>513</v>
      </c>
      <c r="O1114" s="7" t="b">
        <f t="shared" si="200"/>
        <v>0</v>
      </c>
      <c r="P1114" s="7" t="b">
        <f t="shared" si="201"/>
        <v>0</v>
      </c>
      <c r="Q1114" s="7" t="b">
        <f t="shared" si="202"/>
        <v>0</v>
      </c>
      <c r="S1114" s="7" t="b">
        <f t="shared" si="203"/>
        <v>0</v>
      </c>
      <c r="T1114" s="7" t="b">
        <f t="shared" si="204"/>
        <v>0</v>
      </c>
      <c r="U1114" s="7" t="b">
        <f t="shared" si="205"/>
        <v>0</v>
      </c>
      <c r="W1114" s="7">
        <f t="shared" si="206"/>
        <v>1113</v>
      </c>
      <c r="X1114" s="7">
        <f>'v-t_chart'!C1114</f>
        <v>0</v>
      </c>
      <c r="Y1114" s="7">
        <f t="shared" si="207"/>
        <v>100</v>
      </c>
      <c r="Z1114" s="7">
        <f t="shared" si="208"/>
        <v>110</v>
      </c>
      <c r="AA1114" s="7">
        <f t="shared" si="209"/>
        <v>90</v>
      </c>
      <c r="AB1114" s="7">
        <f ca="1">calc_gear1!AS1117*5+50</f>
        <v>50</v>
      </c>
      <c r="AC1114" s="7">
        <f ca="1">IF(AND(calc_gear1!AT1117=-1,calc_gear1!Z1117=1),calc_gear1!AS1117*5+50.5,IF(AND(calc_gear1!Y1117=0,AB1113-AC1113=-0.5),calc_gear1!AS1117*5+50.5,calc_gear1!O1117*5+50.5))</f>
        <v>50.5</v>
      </c>
    </row>
    <row r="1115" spans="1:29">
      <c r="A1115" s="7">
        <v>1114</v>
      </c>
      <c r="B1115" s="7">
        <v>514</v>
      </c>
      <c r="F1115" s="7">
        <v>514</v>
      </c>
      <c r="G1115" s="92" t="b">
        <v>0</v>
      </c>
      <c r="H1115" s="69" t="b">
        <v>0</v>
      </c>
      <c r="I1115" s="93" t="b">
        <v>0</v>
      </c>
      <c r="K1115" s="92" t="b">
        <v>0</v>
      </c>
      <c r="L1115" s="69" t="b">
        <v>0</v>
      </c>
      <c r="M1115" s="93" t="b">
        <v>0</v>
      </c>
      <c r="N1115" s="7">
        <v>514</v>
      </c>
      <c r="O1115" s="7" t="b">
        <f t="shared" ref="O1115:O1178" si="210">K1115</f>
        <v>0</v>
      </c>
      <c r="P1115" s="7" t="b">
        <f t="shared" ref="P1115:P1178" si="211">L1115</f>
        <v>0</v>
      </c>
      <c r="Q1115" s="7" t="b">
        <f t="shared" ref="Q1115:Q1178" si="212">M1115</f>
        <v>0</v>
      </c>
      <c r="S1115" s="7" t="b">
        <f t="shared" ref="S1115:S1178" si="213">K1115</f>
        <v>0</v>
      </c>
      <c r="T1115" s="7" t="b">
        <f t="shared" ref="T1115:T1178" si="214">L1115</f>
        <v>0</v>
      </c>
      <c r="U1115" s="7" t="b">
        <f t="shared" ref="U1115:U1178" si="215">M1115</f>
        <v>0</v>
      </c>
      <c r="W1115" s="7">
        <f t="shared" si="206"/>
        <v>1114</v>
      </c>
      <c r="X1115" s="7">
        <f>'v-t_chart'!C1115</f>
        <v>0</v>
      </c>
      <c r="Y1115" s="7">
        <f t="shared" si="207"/>
        <v>100</v>
      </c>
      <c r="Z1115" s="7">
        <f t="shared" si="208"/>
        <v>110</v>
      </c>
      <c r="AA1115" s="7">
        <f t="shared" si="209"/>
        <v>90</v>
      </c>
      <c r="AB1115" s="7">
        <f ca="1">calc_gear1!AS1118*5+50</f>
        <v>50</v>
      </c>
      <c r="AC1115" s="7">
        <f ca="1">IF(AND(calc_gear1!AT1118=-1,calc_gear1!Z1118=1),calc_gear1!AS1118*5+50.5,IF(AND(calc_gear1!Y1118=0,AB1114-AC1114=-0.5),calc_gear1!AS1118*5+50.5,calc_gear1!O1118*5+50.5))</f>
        <v>50.5</v>
      </c>
    </row>
    <row r="1116" spans="1:29">
      <c r="A1116" s="7">
        <v>1115</v>
      </c>
      <c r="B1116" s="7">
        <v>515</v>
      </c>
      <c r="F1116" s="7">
        <v>515</v>
      </c>
      <c r="G1116" s="92" t="b">
        <v>0</v>
      </c>
      <c r="H1116" s="69" t="b">
        <v>0</v>
      </c>
      <c r="I1116" s="93" t="b">
        <v>0</v>
      </c>
      <c r="K1116" s="92" t="b">
        <v>0</v>
      </c>
      <c r="L1116" s="69" t="b">
        <v>0</v>
      </c>
      <c r="M1116" s="93" t="b">
        <v>0</v>
      </c>
      <c r="N1116" s="7">
        <v>515</v>
      </c>
      <c r="O1116" s="7" t="b">
        <f t="shared" si="210"/>
        <v>0</v>
      </c>
      <c r="P1116" s="7" t="b">
        <f t="shared" si="211"/>
        <v>0</v>
      </c>
      <c r="Q1116" s="7" t="b">
        <f t="shared" si="212"/>
        <v>0</v>
      </c>
      <c r="S1116" s="7" t="b">
        <f t="shared" si="213"/>
        <v>0</v>
      </c>
      <c r="T1116" s="7" t="b">
        <f t="shared" si="214"/>
        <v>0</v>
      </c>
      <c r="U1116" s="7" t="b">
        <f t="shared" si="215"/>
        <v>0</v>
      </c>
      <c r="W1116" s="7">
        <f t="shared" si="206"/>
        <v>1115</v>
      </c>
      <c r="X1116" s="7">
        <f>'v-t_chart'!C1116</f>
        <v>0</v>
      </c>
      <c r="Y1116" s="7">
        <f t="shared" si="207"/>
        <v>100</v>
      </c>
      <c r="Z1116" s="7">
        <f t="shared" si="208"/>
        <v>110</v>
      </c>
      <c r="AA1116" s="7">
        <f t="shared" si="209"/>
        <v>90</v>
      </c>
      <c r="AB1116" s="7">
        <f ca="1">calc_gear1!AS1119*5+50</f>
        <v>50</v>
      </c>
      <c r="AC1116" s="7">
        <f ca="1">IF(AND(calc_gear1!AT1119=-1,calc_gear1!Z1119=1),calc_gear1!AS1119*5+50.5,IF(AND(calc_gear1!Y1119=0,AB1115-AC1115=-0.5),calc_gear1!AS1119*5+50.5,calc_gear1!O1119*5+50.5))</f>
        <v>50.5</v>
      </c>
    </row>
    <row r="1117" spans="1:29">
      <c r="A1117" s="7">
        <v>1116</v>
      </c>
      <c r="B1117" s="7">
        <v>516</v>
      </c>
      <c r="F1117" s="7">
        <v>516</v>
      </c>
      <c r="G1117" s="92" t="b">
        <v>0</v>
      </c>
      <c r="H1117" s="69" t="b">
        <v>0</v>
      </c>
      <c r="I1117" s="93" t="b">
        <v>0</v>
      </c>
      <c r="K1117" s="92" t="b">
        <v>0</v>
      </c>
      <c r="L1117" s="69" t="b">
        <v>0</v>
      </c>
      <c r="M1117" s="93" t="b">
        <v>0</v>
      </c>
      <c r="N1117" s="7">
        <v>516</v>
      </c>
      <c r="O1117" s="7" t="b">
        <f t="shared" si="210"/>
        <v>0</v>
      </c>
      <c r="P1117" s="7" t="b">
        <f t="shared" si="211"/>
        <v>0</v>
      </c>
      <c r="Q1117" s="7" t="b">
        <f t="shared" si="212"/>
        <v>0</v>
      </c>
      <c r="S1117" s="7" t="b">
        <f t="shared" si="213"/>
        <v>0</v>
      </c>
      <c r="T1117" s="7" t="b">
        <f t="shared" si="214"/>
        <v>0</v>
      </c>
      <c r="U1117" s="7" t="b">
        <f t="shared" si="215"/>
        <v>0</v>
      </c>
      <c r="W1117" s="7">
        <f t="shared" si="206"/>
        <v>1116</v>
      </c>
      <c r="X1117" s="7">
        <f>'v-t_chart'!C1117</f>
        <v>0</v>
      </c>
      <c r="Y1117" s="7">
        <f t="shared" si="207"/>
        <v>100</v>
      </c>
      <c r="Z1117" s="7">
        <f t="shared" si="208"/>
        <v>110</v>
      </c>
      <c r="AA1117" s="7">
        <f t="shared" si="209"/>
        <v>90</v>
      </c>
      <c r="AB1117" s="7">
        <f ca="1">calc_gear1!AS1120*5+50</f>
        <v>50</v>
      </c>
      <c r="AC1117" s="7">
        <f ca="1">IF(AND(calc_gear1!AT1120=-1,calc_gear1!Z1120=1),calc_gear1!AS1120*5+50.5,IF(AND(calc_gear1!Y1120=0,AB1116-AC1116=-0.5),calc_gear1!AS1120*5+50.5,calc_gear1!O1120*5+50.5))</f>
        <v>50.5</v>
      </c>
    </row>
    <row r="1118" spans="1:29">
      <c r="A1118" s="7">
        <v>1117</v>
      </c>
      <c r="B1118" s="7">
        <v>517</v>
      </c>
      <c r="F1118" s="7">
        <v>517</v>
      </c>
      <c r="G1118" s="92" t="b">
        <v>0</v>
      </c>
      <c r="H1118" s="69" t="b">
        <v>0</v>
      </c>
      <c r="I1118" s="93" t="b">
        <v>0</v>
      </c>
      <c r="K1118" s="92" t="b">
        <v>0</v>
      </c>
      <c r="L1118" s="69" t="b">
        <v>0</v>
      </c>
      <c r="M1118" s="93" t="b">
        <v>0</v>
      </c>
      <c r="N1118" s="7">
        <v>517</v>
      </c>
      <c r="O1118" s="7" t="b">
        <f t="shared" si="210"/>
        <v>0</v>
      </c>
      <c r="P1118" s="7" t="b">
        <f t="shared" si="211"/>
        <v>0</v>
      </c>
      <c r="Q1118" s="7" t="b">
        <f t="shared" si="212"/>
        <v>0</v>
      </c>
      <c r="S1118" s="7" t="b">
        <f t="shared" si="213"/>
        <v>0</v>
      </c>
      <c r="T1118" s="7" t="b">
        <f t="shared" si="214"/>
        <v>0</v>
      </c>
      <c r="U1118" s="7" t="b">
        <f t="shared" si="215"/>
        <v>0</v>
      </c>
      <c r="W1118" s="7">
        <f t="shared" si="206"/>
        <v>1117</v>
      </c>
      <c r="X1118" s="7">
        <f>'v-t_chart'!C1118</f>
        <v>0</v>
      </c>
      <c r="Y1118" s="7">
        <f t="shared" si="207"/>
        <v>100</v>
      </c>
      <c r="Z1118" s="7">
        <f t="shared" si="208"/>
        <v>110</v>
      </c>
      <c r="AA1118" s="7">
        <f t="shared" si="209"/>
        <v>90</v>
      </c>
      <c r="AB1118" s="7">
        <f ca="1">calc_gear1!AS1121*5+50</f>
        <v>50</v>
      </c>
      <c r="AC1118" s="7">
        <f ca="1">IF(AND(calc_gear1!AT1121=-1,calc_gear1!Z1121=1),calc_gear1!AS1121*5+50.5,IF(AND(calc_gear1!Y1121=0,AB1117-AC1117=-0.5),calc_gear1!AS1121*5+50.5,calc_gear1!O1121*5+50.5))</f>
        <v>50.5</v>
      </c>
    </row>
    <row r="1119" spans="1:29">
      <c r="A1119" s="7">
        <v>1118</v>
      </c>
      <c r="B1119" s="7">
        <v>518</v>
      </c>
      <c r="F1119" s="7">
        <v>518</v>
      </c>
      <c r="G1119" s="92" t="b">
        <v>0</v>
      </c>
      <c r="H1119" s="69" t="b">
        <v>0</v>
      </c>
      <c r="I1119" s="93" t="b">
        <v>0</v>
      </c>
      <c r="K1119" s="92" t="b">
        <v>0</v>
      </c>
      <c r="L1119" s="69" t="b">
        <v>0</v>
      </c>
      <c r="M1119" s="93" t="b">
        <v>0</v>
      </c>
      <c r="N1119" s="7">
        <v>518</v>
      </c>
      <c r="O1119" s="7" t="b">
        <f t="shared" si="210"/>
        <v>0</v>
      </c>
      <c r="P1119" s="7" t="b">
        <f t="shared" si="211"/>
        <v>0</v>
      </c>
      <c r="Q1119" s="7" t="b">
        <f t="shared" si="212"/>
        <v>0</v>
      </c>
      <c r="S1119" s="7" t="b">
        <f t="shared" si="213"/>
        <v>0</v>
      </c>
      <c r="T1119" s="7" t="b">
        <f t="shared" si="214"/>
        <v>0</v>
      </c>
      <c r="U1119" s="7" t="b">
        <f t="shared" si="215"/>
        <v>0</v>
      </c>
      <c r="W1119" s="7">
        <f t="shared" si="206"/>
        <v>1118</v>
      </c>
      <c r="X1119" s="7">
        <f>'v-t_chart'!C1119</f>
        <v>0</v>
      </c>
      <c r="Y1119" s="7">
        <f t="shared" si="207"/>
        <v>100</v>
      </c>
      <c r="Z1119" s="7">
        <f t="shared" si="208"/>
        <v>110</v>
      </c>
      <c r="AA1119" s="7">
        <f t="shared" si="209"/>
        <v>90</v>
      </c>
      <c r="AB1119" s="7">
        <f ca="1">calc_gear1!AS1122*5+50</f>
        <v>50</v>
      </c>
      <c r="AC1119" s="7">
        <f ca="1">IF(AND(calc_gear1!AT1122=-1,calc_gear1!Z1122=1),calc_gear1!AS1122*5+50.5,IF(AND(calc_gear1!Y1122=0,AB1118-AC1118=-0.5),calc_gear1!AS1122*5+50.5,calc_gear1!O1122*5+50.5))</f>
        <v>50.5</v>
      </c>
    </row>
    <row r="1120" spans="1:29">
      <c r="A1120" s="7">
        <v>1119</v>
      </c>
      <c r="B1120" s="7">
        <v>519</v>
      </c>
      <c r="F1120" s="7">
        <v>519</v>
      </c>
      <c r="G1120" s="92" t="b">
        <v>0</v>
      </c>
      <c r="H1120" s="69" t="b">
        <v>0</v>
      </c>
      <c r="I1120" s="93" t="b">
        <v>0</v>
      </c>
      <c r="K1120" s="92" t="b">
        <v>0</v>
      </c>
      <c r="L1120" s="69" t="b">
        <v>0</v>
      </c>
      <c r="M1120" s="93" t="b">
        <v>0</v>
      </c>
      <c r="N1120" s="7">
        <v>519</v>
      </c>
      <c r="O1120" s="7" t="b">
        <f t="shared" si="210"/>
        <v>0</v>
      </c>
      <c r="P1120" s="7" t="b">
        <f t="shared" si="211"/>
        <v>0</v>
      </c>
      <c r="Q1120" s="7" t="b">
        <f t="shared" si="212"/>
        <v>0</v>
      </c>
      <c r="S1120" s="7" t="b">
        <f t="shared" si="213"/>
        <v>0</v>
      </c>
      <c r="T1120" s="7" t="b">
        <f t="shared" si="214"/>
        <v>0</v>
      </c>
      <c r="U1120" s="7" t="b">
        <f t="shared" si="215"/>
        <v>0</v>
      </c>
      <c r="W1120" s="7">
        <f t="shared" si="206"/>
        <v>1119</v>
      </c>
      <c r="X1120" s="7">
        <f>'v-t_chart'!C1120</f>
        <v>0</v>
      </c>
      <c r="Y1120" s="7">
        <f t="shared" si="207"/>
        <v>100</v>
      </c>
      <c r="Z1120" s="7">
        <f t="shared" si="208"/>
        <v>110</v>
      </c>
      <c r="AA1120" s="7">
        <f t="shared" si="209"/>
        <v>90</v>
      </c>
      <c r="AB1120" s="7">
        <f ca="1">calc_gear1!AS1123*5+50</f>
        <v>50</v>
      </c>
      <c r="AC1120" s="7">
        <f ca="1">IF(AND(calc_gear1!AT1123=-1,calc_gear1!Z1123=1),calc_gear1!AS1123*5+50.5,IF(AND(calc_gear1!Y1123=0,AB1119-AC1119=-0.5),calc_gear1!AS1123*5+50.5,calc_gear1!O1123*5+50.5))</f>
        <v>50.5</v>
      </c>
    </row>
    <row r="1121" spans="1:29">
      <c r="A1121" s="7">
        <v>1120</v>
      </c>
      <c r="B1121" s="7">
        <v>520</v>
      </c>
      <c r="F1121" s="7">
        <v>520</v>
      </c>
      <c r="G1121" s="92" t="b">
        <v>0</v>
      </c>
      <c r="H1121" s="69" t="b">
        <v>0</v>
      </c>
      <c r="I1121" s="93" t="b">
        <v>0</v>
      </c>
      <c r="K1121" s="92" t="b">
        <v>0</v>
      </c>
      <c r="L1121" s="69" t="b">
        <v>0</v>
      </c>
      <c r="M1121" s="93" t="b">
        <v>0</v>
      </c>
      <c r="N1121" s="7">
        <v>520</v>
      </c>
      <c r="O1121" s="7" t="b">
        <f t="shared" si="210"/>
        <v>0</v>
      </c>
      <c r="P1121" s="7" t="b">
        <f t="shared" si="211"/>
        <v>0</v>
      </c>
      <c r="Q1121" s="7" t="b">
        <f t="shared" si="212"/>
        <v>0</v>
      </c>
      <c r="S1121" s="7" t="b">
        <f t="shared" si="213"/>
        <v>0</v>
      </c>
      <c r="T1121" s="7" t="b">
        <f t="shared" si="214"/>
        <v>0</v>
      </c>
      <c r="U1121" s="7" t="b">
        <f t="shared" si="215"/>
        <v>0</v>
      </c>
      <c r="W1121" s="7">
        <f t="shared" si="206"/>
        <v>1120</v>
      </c>
      <c r="X1121" s="7">
        <f>'v-t_chart'!C1121</f>
        <v>0</v>
      </c>
      <c r="Y1121" s="7">
        <f t="shared" si="207"/>
        <v>100</v>
      </c>
      <c r="Z1121" s="7">
        <f t="shared" si="208"/>
        <v>110</v>
      </c>
      <c r="AA1121" s="7">
        <f t="shared" si="209"/>
        <v>90</v>
      </c>
      <c r="AB1121" s="7">
        <f ca="1">calc_gear1!AS1124*5+50</f>
        <v>50</v>
      </c>
      <c r="AC1121" s="7">
        <f ca="1">IF(AND(calc_gear1!AT1124=-1,calc_gear1!Z1124=1),calc_gear1!AS1124*5+50.5,IF(AND(calc_gear1!Y1124=0,AB1120-AC1120=-0.5),calc_gear1!AS1124*5+50.5,calc_gear1!O1124*5+50.5))</f>
        <v>50.5</v>
      </c>
    </row>
    <row r="1122" spans="1:29">
      <c r="A1122" s="7">
        <v>1121</v>
      </c>
      <c r="B1122" s="7">
        <v>521</v>
      </c>
      <c r="F1122" s="7">
        <v>521</v>
      </c>
      <c r="G1122" s="92" t="b">
        <v>0</v>
      </c>
      <c r="H1122" s="69" t="b">
        <v>0</v>
      </c>
      <c r="I1122" s="93" t="b">
        <v>0</v>
      </c>
      <c r="K1122" s="92" t="b">
        <v>0</v>
      </c>
      <c r="L1122" s="69" t="b">
        <v>0</v>
      </c>
      <c r="M1122" s="93" t="b">
        <v>0</v>
      </c>
      <c r="N1122" s="7">
        <v>521</v>
      </c>
      <c r="O1122" s="7" t="b">
        <f t="shared" si="210"/>
        <v>0</v>
      </c>
      <c r="P1122" s="7" t="b">
        <f t="shared" si="211"/>
        <v>0</v>
      </c>
      <c r="Q1122" s="7" t="b">
        <f t="shared" si="212"/>
        <v>0</v>
      </c>
      <c r="S1122" s="7" t="b">
        <f t="shared" si="213"/>
        <v>0</v>
      </c>
      <c r="T1122" s="7" t="b">
        <f t="shared" si="214"/>
        <v>0</v>
      </c>
      <c r="U1122" s="7" t="b">
        <f t="shared" si="215"/>
        <v>0</v>
      </c>
      <c r="W1122" s="7">
        <f t="shared" si="206"/>
        <v>1121</v>
      </c>
      <c r="X1122" s="7">
        <f>'v-t_chart'!C1122</f>
        <v>0</v>
      </c>
      <c r="Y1122" s="7">
        <f t="shared" si="207"/>
        <v>100</v>
      </c>
      <c r="Z1122" s="7">
        <f t="shared" si="208"/>
        <v>110</v>
      </c>
      <c r="AA1122" s="7">
        <f t="shared" si="209"/>
        <v>90</v>
      </c>
      <c r="AB1122" s="7">
        <f ca="1">calc_gear1!AS1125*5+50</f>
        <v>50</v>
      </c>
      <c r="AC1122" s="7">
        <f ca="1">IF(AND(calc_gear1!AT1125=-1,calc_gear1!Z1125=1),calc_gear1!AS1125*5+50.5,IF(AND(calc_gear1!Y1125=0,AB1121-AC1121=-0.5),calc_gear1!AS1125*5+50.5,calc_gear1!O1125*5+50.5))</f>
        <v>50.5</v>
      </c>
    </row>
    <row r="1123" spans="1:29">
      <c r="A1123" s="7">
        <v>1122</v>
      </c>
      <c r="B1123" s="7">
        <v>522</v>
      </c>
      <c r="F1123" s="7">
        <v>522</v>
      </c>
      <c r="G1123" s="92" t="b">
        <v>0</v>
      </c>
      <c r="H1123" s="69" t="b">
        <v>0</v>
      </c>
      <c r="I1123" s="93" t="b">
        <v>0</v>
      </c>
      <c r="K1123" s="92" t="b">
        <v>0</v>
      </c>
      <c r="L1123" s="69" t="b">
        <v>0</v>
      </c>
      <c r="M1123" s="93" t="b">
        <v>0</v>
      </c>
      <c r="N1123" s="7">
        <v>522</v>
      </c>
      <c r="O1123" s="7" t="b">
        <f t="shared" si="210"/>
        <v>0</v>
      </c>
      <c r="P1123" s="7" t="b">
        <f t="shared" si="211"/>
        <v>0</v>
      </c>
      <c r="Q1123" s="7" t="b">
        <f t="shared" si="212"/>
        <v>0</v>
      </c>
      <c r="S1123" s="7" t="b">
        <f t="shared" si="213"/>
        <v>0</v>
      </c>
      <c r="T1123" s="7" t="b">
        <f t="shared" si="214"/>
        <v>0</v>
      </c>
      <c r="U1123" s="7" t="b">
        <f t="shared" si="215"/>
        <v>0</v>
      </c>
      <c r="W1123" s="7">
        <f t="shared" si="206"/>
        <v>1122</v>
      </c>
      <c r="X1123" s="7">
        <f>'v-t_chart'!C1123</f>
        <v>0</v>
      </c>
      <c r="Y1123" s="7">
        <f t="shared" si="207"/>
        <v>100</v>
      </c>
      <c r="Z1123" s="7">
        <f t="shared" si="208"/>
        <v>110</v>
      </c>
      <c r="AA1123" s="7">
        <f t="shared" si="209"/>
        <v>90</v>
      </c>
      <c r="AB1123" s="7">
        <f ca="1">calc_gear1!AS1126*5+50</f>
        <v>50</v>
      </c>
      <c r="AC1123" s="7">
        <f ca="1">IF(AND(calc_gear1!AT1126=-1,calc_gear1!Z1126=1),calc_gear1!AS1126*5+50.5,IF(AND(calc_gear1!Y1126=0,AB1122-AC1122=-0.5),calc_gear1!AS1126*5+50.5,calc_gear1!O1126*5+50.5))</f>
        <v>50.5</v>
      </c>
    </row>
    <row r="1124" spans="1:29">
      <c r="A1124" s="7">
        <v>1123</v>
      </c>
      <c r="B1124" s="7">
        <v>523</v>
      </c>
      <c r="F1124" s="7">
        <v>523</v>
      </c>
      <c r="G1124" s="92" t="b">
        <v>0</v>
      </c>
      <c r="H1124" s="69" t="b">
        <v>0</v>
      </c>
      <c r="I1124" s="93" t="b">
        <v>0</v>
      </c>
      <c r="K1124" s="92" t="b">
        <v>0</v>
      </c>
      <c r="L1124" s="69" t="b">
        <v>0</v>
      </c>
      <c r="M1124" s="93" t="b">
        <v>0</v>
      </c>
      <c r="N1124" s="7">
        <v>523</v>
      </c>
      <c r="O1124" s="7" t="b">
        <f t="shared" si="210"/>
        <v>0</v>
      </c>
      <c r="P1124" s="7" t="b">
        <f t="shared" si="211"/>
        <v>0</v>
      </c>
      <c r="Q1124" s="7" t="b">
        <f t="shared" si="212"/>
        <v>0</v>
      </c>
      <c r="S1124" s="7" t="b">
        <f t="shared" si="213"/>
        <v>0</v>
      </c>
      <c r="T1124" s="7" t="b">
        <f t="shared" si="214"/>
        <v>0</v>
      </c>
      <c r="U1124" s="7" t="b">
        <f t="shared" si="215"/>
        <v>0</v>
      </c>
      <c r="W1124" s="7">
        <f t="shared" si="206"/>
        <v>1123</v>
      </c>
      <c r="X1124" s="7">
        <f>'v-t_chart'!C1124</f>
        <v>0</v>
      </c>
      <c r="Y1124" s="7">
        <f t="shared" si="207"/>
        <v>100</v>
      </c>
      <c r="Z1124" s="7">
        <f t="shared" si="208"/>
        <v>110</v>
      </c>
      <c r="AA1124" s="7">
        <f t="shared" si="209"/>
        <v>90</v>
      </c>
      <c r="AB1124" s="7">
        <f ca="1">calc_gear1!AS1127*5+50</f>
        <v>50</v>
      </c>
      <c r="AC1124" s="7">
        <f ca="1">IF(AND(calc_gear1!AT1127=-1,calc_gear1!Z1127=1),calc_gear1!AS1127*5+50.5,IF(AND(calc_gear1!Y1127=0,AB1123-AC1123=-0.5),calc_gear1!AS1127*5+50.5,calc_gear1!O1127*5+50.5))</f>
        <v>50.5</v>
      </c>
    </row>
    <row r="1125" spans="1:29">
      <c r="A1125" s="7">
        <v>1124</v>
      </c>
      <c r="B1125" s="7">
        <v>524</v>
      </c>
      <c r="F1125" s="7">
        <v>524</v>
      </c>
      <c r="G1125" s="92" t="b">
        <v>0</v>
      </c>
      <c r="H1125" s="69" t="b">
        <v>0</v>
      </c>
      <c r="I1125" s="93" t="b">
        <v>0</v>
      </c>
      <c r="K1125" s="92" t="b">
        <v>0</v>
      </c>
      <c r="L1125" s="69" t="b">
        <v>0</v>
      </c>
      <c r="M1125" s="93" t="b">
        <v>0</v>
      </c>
      <c r="N1125" s="7">
        <v>524</v>
      </c>
      <c r="O1125" s="7" t="b">
        <f t="shared" si="210"/>
        <v>0</v>
      </c>
      <c r="P1125" s="7" t="b">
        <f t="shared" si="211"/>
        <v>0</v>
      </c>
      <c r="Q1125" s="7" t="b">
        <f t="shared" si="212"/>
        <v>0</v>
      </c>
      <c r="S1125" s="7" t="b">
        <f t="shared" si="213"/>
        <v>0</v>
      </c>
      <c r="T1125" s="7" t="b">
        <f t="shared" si="214"/>
        <v>0</v>
      </c>
      <c r="U1125" s="7" t="b">
        <f t="shared" si="215"/>
        <v>0</v>
      </c>
      <c r="W1125" s="7">
        <f t="shared" si="206"/>
        <v>1124</v>
      </c>
      <c r="X1125" s="7">
        <f>'v-t_chart'!C1125</f>
        <v>0</v>
      </c>
      <c r="Y1125" s="7">
        <f t="shared" si="207"/>
        <v>100</v>
      </c>
      <c r="Z1125" s="7">
        <f t="shared" si="208"/>
        <v>110</v>
      </c>
      <c r="AA1125" s="7">
        <f t="shared" si="209"/>
        <v>90</v>
      </c>
      <c r="AB1125" s="7">
        <f ca="1">calc_gear1!AS1128*5+50</f>
        <v>50</v>
      </c>
      <c r="AC1125" s="7">
        <f ca="1">IF(AND(calc_gear1!AT1128=-1,calc_gear1!Z1128=1),calc_gear1!AS1128*5+50.5,IF(AND(calc_gear1!Y1128=0,AB1124-AC1124=-0.5),calc_gear1!AS1128*5+50.5,calc_gear1!O1128*5+50.5))</f>
        <v>50.5</v>
      </c>
    </row>
    <row r="1126" spans="1:29">
      <c r="A1126" s="7">
        <v>1125</v>
      </c>
      <c r="B1126" s="7">
        <v>525</v>
      </c>
      <c r="F1126" s="7">
        <v>525</v>
      </c>
      <c r="G1126" s="92" t="b">
        <v>0</v>
      </c>
      <c r="H1126" s="69" t="b">
        <v>0</v>
      </c>
      <c r="I1126" s="93" t="b">
        <v>0</v>
      </c>
      <c r="K1126" s="92" t="b">
        <v>0</v>
      </c>
      <c r="L1126" s="69" t="b">
        <v>0</v>
      </c>
      <c r="M1126" s="93" t="b">
        <v>0</v>
      </c>
      <c r="N1126" s="7">
        <v>525</v>
      </c>
      <c r="O1126" s="7" t="b">
        <f t="shared" si="210"/>
        <v>0</v>
      </c>
      <c r="P1126" s="7" t="b">
        <f t="shared" si="211"/>
        <v>0</v>
      </c>
      <c r="Q1126" s="7" t="b">
        <f t="shared" si="212"/>
        <v>0</v>
      </c>
      <c r="S1126" s="7" t="b">
        <f t="shared" si="213"/>
        <v>0</v>
      </c>
      <c r="T1126" s="7" t="b">
        <f t="shared" si="214"/>
        <v>0</v>
      </c>
      <c r="U1126" s="7" t="b">
        <f t="shared" si="215"/>
        <v>0</v>
      </c>
      <c r="W1126" s="7">
        <f t="shared" si="206"/>
        <v>1125</v>
      </c>
      <c r="X1126" s="7">
        <f>'v-t_chart'!C1126</f>
        <v>0</v>
      </c>
      <c r="Y1126" s="7">
        <f t="shared" si="207"/>
        <v>100</v>
      </c>
      <c r="Z1126" s="7">
        <f t="shared" si="208"/>
        <v>110</v>
      </c>
      <c r="AA1126" s="7">
        <f t="shared" si="209"/>
        <v>90</v>
      </c>
      <c r="AB1126" s="7">
        <f ca="1">calc_gear1!AS1129*5+50</f>
        <v>50</v>
      </c>
      <c r="AC1126" s="7">
        <f ca="1">IF(AND(calc_gear1!AT1129=-1,calc_gear1!Z1129=1),calc_gear1!AS1129*5+50.5,IF(AND(calc_gear1!Y1129=0,AB1125-AC1125=-0.5),calc_gear1!AS1129*5+50.5,calc_gear1!O1129*5+50.5))</f>
        <v>50.5</v>
      </c>
    </row>
    <row r="1127" spans="1:29">
      <c r="A1127" s="7">
        <v>1126</v>
      </c>
      <c r="B1127" s="7">
        <v>526</v>
      </c>
      <c r="F1127" s="7">
        <v>526</v>
      </c>
      <c r="G1127" s="92" t="b">
        <v>0</v>
      </c>
      <c r="H1127" s="69" t="b">
        <v>0</v>
      </c>
      <c r="I1127" s="93" t="b">
        <v>0</v>
      </c>
      <c r="K1127" s="92" t="b">
        <v>0</v>
      </c>
      <c r="L1127" s="69" t="b">
        <v>0</v>
      </c>
      <c r="M1127" s="93" t="b">
        <v>0</v>
      </c>
      <c r="N1127" s="7">
        <v>526</v>
      </c>
      <c r="O1127" s="7" t="b">
        <f t="shared" si="210"/>
        <v>0</v>
      </c>
      <c r="P1127" s="7" t="b">
        <f t="shared" si="211"/>
        <v>0</v>
      </c>
      <c r="Q1127" s="7" t="b">
        <f t="shared" si="212"/>
        <v>0</v>
      </c>
      <c r="S1127" s="7" t="b">
        <f t="shared" si="213"/>
        <v>0</v>
      </c>
      <c r="T1127" s="7" t="b">
        <f t="shared" si="214"/>
        <v>0</v>
      </c>
      <c r="U1127" s="7" t="b">
        <f t="shared" si="215"/>
        <v>0</v>
      </c>
      <c r="W1127" s="7">
        <f t="shared" si="206"/>
        <v>1126</v>
      </c>
      <c r="X1127" s="7">
        <f>'v-t_chart'!C1127</f>
        <v>0</v>
      </c>
      <c r="Y1127" s="7">
        <f t="shared" si="207"/>
        <v>100</v>
      </c>
      <c r="Z1127" s="7">
        <f t="shared" si="208"/>
        <v>110</v>
      </c>
      <c r="AA1127" s="7">
        <f t="shared" si="209"/>
        <v>90</v>
      </c>
      <c r="AB1127" s="7">
        <f ca="1">calc_gear1!AS1130*5+50</f>
        <v>50</v>
      </c>
      <c r="AC1127" s="7">
        <f ca="1">IF(AND(calc_gear1!AT1130=-1,calc_gear1!Z1130=1),calc_gear1!AS1130*5+50.5,IF(AND(calc_gear1!Y1130=0,AB1126-AC1126=-0.5),calc_gear1!AS1130*5+50.5,calc_gear1!O1130*5+50.5))</f>
        <v>50.5</v>
      </c>
    </row>
    <row r="1128" spans="1:29">
      <c r="A1128" s="7">
        <v>1127</v>
      </c>
      <c r="B1128" s="7">
        <v>527</v>
      </c>
      <c r="F1128" s="7">
        <v>527</v>
      </c>
      <c r="G1128" s="92" t="b">
        <v>0</v>
      </c>
      <c r="H1128" s="69" t="b">
        <v>0</v>
      </c>
      <c r="I1128" s="93" t="b">
        <v>0</v>
      </c>
      <c r="K1128" s="92" t="b">
        <v>0</v>
      </c>
      <c r="L1128" s="69" t="b">
        <v>0</v>
      </c>
      <c r="M1128" s="93" t="b">
        <v>0</v>
      </c>
      <c r="N1128" s="7">
        <v>527</v>
      </c>
      <c r="O1128" s="7" t="b">
        <f t="shared" si="210"/>
        <v>0</v>
      </c>
      <c r="P1128" s="7" t="b">
        <f t="shared" si="211"/>
        <v>0</v>
      </c>
      <c r="Q1128" s="7" t="b">
        <f t="shared" si="212"/>
        <v>0</v>
      </c>
      <c r="S1128" s="7" t="b">
        <f t="shared" si="213"/>
        <v>0</v>
      </c>
      <c r="T1128" s="7" t="b">
        <f t="shared" si="214"/>
        <v>0</v>
      </c>
      <c r="U1128" s="7" t="b">
        <f t="shared" si="215"/>
        <v>0</v>
      </c>
      <c r="W1128" s="7">
        <f t="shared" si="206"/>
        <v>1127</v>
      </c>
      <c r="X1128" s="7">
        <f>'v-t_chart'!C1128</f>
        <v>0</v>
      </c>
      <c r="Y1128" s="7">
        <f t="shared" si="207"/>
        <v>100</v>
      </c>
      <c r="Z1128" s="7">
        <f t="shared" si="208"/>
        <v>110</v>
      </c>
      <c r="AA1128" s="7">
        <f t="shared" si="209"/>
        <v>90</v>
      </c>
      <c r="AB1128" s="7">
        <f ca="1">calc_gear1!AS1131*5+50</f>
        <v>50</v>
      </c>
      <c r="AC1128" s="7">
        <f ca="1">IF(AND(calc_gear1!AT1131=-1,calc_gear1!Z1131=1),calc_gear1!AS1131*5+50.5,IF(AND(calc_gear1!Y1131=0,AB1127-AC1127=-0.5),calc_gear1!AS1131*5+50.5,calc_gear1!O1131*5+50.5))</f>
        <v>50.5</v>
      </c>
    </row>
    <row r="1129" spans="1:29">
      <c r="A1129" s="7">
        <v>1128</v>
      </c>
      <c r="B1129" s="7">
        <v>528</v>
      </c>
      <c r="F1129" s="7">
        <v>528</v>
      </c>
      <c r="G1129" s="92" t="b">
        <v>0</v>
      </c>
      <c r="H1129" s="69" t="b">
        <v>0</v>
      </c>
      <c r="I1129" s="93" t="b">
        <v>0</v>
      </c>
      <c r="K1129" s="92" t="b">
        <v>0</v>
      </c>
      <c r="L1129" s="69" t="b">
        <v>0</v>
      </c>
      <c r="M1129" s="93" t="b">
        <v>0</v>
      </c>
      <c r="N1129" s="7">
        <v>528</v>
      </c>
      <c r="O1129" s="7" t="b">
        <f t="shared" si="210"/>
        <v>0</v>
      </c>
      <c r="P1129" s="7" t="b">
        <f t="shared" si="211"/>
        <v>0</v>
      </c>
      <c r="Q1129" s="7" t="b">
        <f t="shared" si="212"/>
        <v>0</v>
      </c>
      <c r="S1129" s="7" t="b">
        <f t="shared" si="213"/>
        <v>0</v>
      </c>
      <c r="T1129" s="7" t="b">
        <f t="shared" si="214"/>
        <v>0</v>
      </c>
      <c r="U1129" s="7" t="b">
        <f t="shared" si="215"/>
        <v>0</v>
      </c>
      <c r="W1129" s="7">
        <f t="shared" si="206"/>
        <v>1128</v>
      </c>
      <c r="X1129" s="7">
        <f>'v-t_chart'!C1129</f>
        <v>0</v>
      </c>
      <c r="Y1129" s="7">
        <f t="shared" si="207"/>
        <v>100</v>
      </c>
      <c r="Z1129" s="7">
        <f t="shared" si="208"/>
        <v>110</v>
      </c>
      <c r="AA1129" s="7">
        <f t="shared" si="209"/>
        <v>90</v>
      </c>
      <c r="AB1129" s="7">
        <f ca="1">calc_gear1!AS1132*5+50</f>
        <v>55</v>
      </c>
      <c r="AC1129" s="7">
        <f ca="1">IF(AND(calc_gear1!AT1132=-1,calc_gear1!Z1132=1),calc_gear1!AS1132*5+50.5,IF(AND(calc_gear1!Y1132=0,AB1128-AC1128=-0.5),calc_gear1!AS1132*5+50.5,calc_gear1!O1132*5+50.5))</f>
        <v>55.5</v>
      </c>
    </row>
    <row r="1130" spans="1:29">
      <c r="A1130" s="7">
        <v>1129</v>
      </c>
      <c r="B1130" s="7">
        <v>529</v>
      </c>
      <c r="F1130" s="7">
        <v>529</v>
      </c>
      <c r="G1130" s="92" t="b">
        <v>0</v>
      </c>
      <c r="H1130" s="69" t="b">
        <v>0</v>
      </c>
      <c r="I1130" s="93" t="b">
        <v>0</v>
      </c>
      <c r="K1130" s="92" t="b">
        <v>0</v>
      </c>
      <c r="L1130" s="69" t="b">
        <v>0</v>
      </c>
      <c r="M1130" s="93" t="b">
        <v>0</v>
      </c>
      <c r="N1130" s="7">
        <v>529</v>
      </c>
      <c r="O1130" s="7" t="b">
        <f t="shared" si="210"/>
        <v>0</v>
      </c>
      <c r="P1130" s="7" t="b">
        <f t="shared" si="211"/>
        <v>0</v>
      </c>
      <c r="Q1130" s="7" t="b">
        <f t="shared" si="212"/>
        <v>0</v>
      </c>
      <c r="S1130" s="7" t="b">
        <f t="shared" si="213"/>
        <v>0</v>
      </c>
      <c r="T1130" s="7" t="b">
        <f t="shared" si="214"/>
        <v>0</v>
      </c>
      <c r="U1130" s="7" t="b">
        <f t="shared" si="215"/>
        <v>0</v>
      </c>
      <c r="W1130" s="7">
        <f t="shared" si="206"/>
        <v>1129</v>
      </c>
      <c r="X1130" s="7">
        <f>'v-t_chart'!C1130</f>
        <v>0</v>
      </c>
      <c r="Y1130" s="7">
        <f t="shared" si="207"/>
        <v>100</v>
      </c>
      <c r="Z1130" s="7">
        <f t="shared" si="208"/>
        <v>110</v>
      </c>
      <c r="AA1130" s="7">
        <f t="shared" si="209"/>
        <v>90</v>
      </c>
      <c r="AB1130" s="7">
        <f ca="1">calc_gear1!AS1133*5+50</f>
        <v>55</v>
      </c>
      <c r="AC1130" s="7">
        <f ca="1">IF(AND(calc_gear1!AT1133=-1,calc_gear1!Z1133=1),calc_gear1!AS1133*5+50.5,IF(AND(calc_gear1!Y1133=0,AB1129-AC1129=-0.5),calc_gear1!AS1133*5+50.5,calc_gear1!O1133*5+50.5))</f>
        <v>55.5</v>
      </c>
    </row>
    <row r="1131" spans="1:29">
      <c r="A1131" s="7">
        <v>1130</v>
      </c>
      <c r="B1131" s="7">
        <v>530</v>
      </c>
      <c r="F1131" s="7">
        <v>530</v>
      </c>
      <c r="G1131" s="92" t="b">
        <v>0</v>
      </c>
      <c r="H1131" s="69" t="b">
        <v>0</v>
      </c>
      <c r="I1131" s="93" t="b">
        <v>0</v>
      </c>
      <c r="K1131" s="92" t="b">
        <v>0</v>
      </c>
      <c r="L1131" s="69" t="b">
        <v>0</v>
      </c>
      <c r="M1131" s="93" t="b">
        <v>0</v>
      </c>
      <c r="N1131" s="7">
        <v>530</v>
      </c>
      <c r="O1131" s="7" t="b">
        <f t="shared" si="210"/>
        <v>0</v>
      </c>
      <c r="P1131" s="7" t="b">
        <f t="shared" si="211"/>
        <v>0</v>
      </c>
      <c r="Q1131" s="7" t="b">
        <f t="shared" si="212"/>
        <v>0</v>
      </c>
      <c r="S1131" s="7" t="b">
        <f t="shared" si="213"/>
        <v>0</v>
      </c>
      <c r="T1131" s="7" t="b">
        <f t="shared" si="214"/>
        <v>0</v>
      </c>
      <c r="U1131" s="7" t="b">
        <f t="shared" si="215"/>
        <v>0</v>
      </c>
      <c r="W1131" s="7">
        <f t="shared" si="206"/>
        <v>1130</v>
      </c>
      <c r="X1131" s="7">
        <f>'v-t_chart'!C1131</f>
        <v>0</v>
      </c>
      <c r="Y1131" s="7">
        <f t="shared" si="207"/>
        <v>100</v>
      </c>
      <c r="Z1131" s="7">
        <f t="shared" si="208"/>
        <v>110</v>
      </c>
      <c r="AA1131" s="7">
        <f t="shared" si="209"/>
        <v>90</v>
      </c>
      <c r="AB1131" s="7">
        <f ca="1">calc_gear1!AS1134*5+50</f>
        <v>55</v>
      </c>
      <c r="AC1131" s="7">
        <f ca="1">IF(AND(calc_gear1!AT1134=-1,calc_gear1!Z1134=1),calc_gear1!AS1134*5+50.5,IF(AND(calc_gear1!Y1134=0,AB1130-AC1130=-0.5),calc_gear1!AS1134*5+50.5,calc_gear1!O1134*5+50.5))</f>
        <v>55.5</v>
      </c>
    </row>
    <row r="1132" spans="1:29">
      <c r="A1132" s="7">
        <v>1131</v>
      </c>
      <c r="B1132" s="7">
        <v>531</v>
      </c>
      <c r="F1132" s="7">
        <v>531</v>
      </c>
      <c r="G1132" s="92" t="b">
        <v>0</v>
      </c>
      <c r="H1132" s="69" t="b">
        <v>0</v>
      </c>
      <c r="I1132" s="93" t="b">
        <v>0</v>
      </c>
      <c r="K1132" s="92" t="b">
        <v>0</v>
      </c>
      <c r="L1132" s="69" t="b">
        <v>0</v>
      </c>
      <c r="M1132" s="93" t="b">
        <v>0</v>
      </c>
      <c r="N1132" s="7">
        <v>531</v>
      </c>
      <c r="O1132" s="7" t="b">
        <f t="shared" si="210"/>
        <v>0</v>
      </c>
      <c r="P1132" s="7" t="b">
        <f t="shared" si="211"/>
        <v>0</v>
      </c>
      <c r="Q1132" s="7" t="b">
        <f t="shared" si="212"/>
        <v>0</v>
      </c>
      <c r="S1132" s="7" t="b">
        <f t="shared" si="213"/>
        <v>0</v>
      </c>
      <c r="T1132" s="7" t="b">
        <f t="shared" si="214"/>
        <v>0</v>
      </c>
      <c r="U1132" s="7" t="b">
        <f t="shared" si="215"/>
        <v>0</v>
      </c>
      <c r="W1132" s="7">
        <f t="shared" si="206"/>
        <v>1131</v>
      </c>
      <c r="X1132" s="7">
        <f>'v-t_chart'!C1132</f>
        <v>0</v>
      </c>
      <c r="Y1132" s="7">
        <f t="shared" si="207"/>
        <v>100</v>
      </c>
      <c r="Z1132" s="7">
        <f t="shared" si="208"/>
        <v>110</v>
      </c>
      <c r="AA1132" s="7">
        <f t="shared" si="209"/>
        <v>90</v>
      </c>
      <c r="AB1132" s="7">
        <f ca="1">calc_gear1!AS1135*5+50</f>
        <v>55</v>
      </c>
      <c r="AC1132" s="7">
        <f ca="1">IF(AND(calc_gear1!AT1135=-1,calc_gear1!Z1135=1),calc_gear1!AS1135*5+50.5,IF(AND(calc_gear1!Y1135=0,AB1131-AC1131=-0.5),calc_gear1!AS1135*5+50.5,calc_gear1!O1135*5+50.5))</f>
        <v>55.5</v>
      </c>
    </row>
    <row r="1133" spans="1:29">
      <c r="A1133" s="7">
        <v>1132</v>
      </c>
      <c r="B1133" s="7">
        <v>532</v>
      </c>
      <c r="F1133" s="7">
        <v>532</v>
      </c>
      <c r="G1133" s="92" t="b">
        <v>0</v>
      </c>
      <c r="H1133" s="69" t="b">
        <v>0</v>
      </c>
      <c r="I1133" s="93" t="b">
        <v>0</v>
      </c>
      <c r="K1133" s="92" t="b">
        <v>0</v>
      </c>
      <c r="L1133" s="69" t="b">
        <v>0</v>
      </c>
      <c r="M1133" s="93" t="b">
        <v>0</v>
      </c>
      <c r="N1133" s="7">
        <v>532</v>
      </c>
      <c r="O1133" s="7" t="b">
        <f t="shared" si="210"/>
        <v>0</v>
      </c>
      <c r="P1133" s="7" t="b">
        <f t="shared" si="211"/>
        <v>0</v>
      </c>
      <c r="Q1133" s="7" t="b">
        <f t="shared" si="212"/>
        <v>0</v>
      </c>
      <c r="S1133" s="7" t="b">
        <f t="shared" si="213"/>
        <v>0</v>
      </c>
      <c r="T1133" s="7" t="b">
        <f t="shared" si="214"/>
        <v>0</v>
      </c>
      <c r="U1133" s="7" t="b">
        <f t="shared" si="215"/>
        <v>0</v>
      </c>
      <c r="W1133" s="7">
        <f t="shared" si="206"/>
        <v>1132</v>
      </c>
      <c r="X1133" s="7">
        <f>'v-t_chart'!C1133</f>
        <v>0</v>
      </c>
      <c r="Y1133" s="7">
        <f t="shared" si="207"/>
        <v>100</v>
      </c>
      <c r="Z1133" s="7">
        <f t="shared" si="208"/>
        <v>110</v>
      </c>
      <c r="AA1133" s="7">
        <f t="shared" si="209"/>
        <v>90</v>
      </c>
      <c r="AB1133" s="7">
        <f ca="1">calc_gear1!AS1136*5+50</f>
        <v>55</v>
      </c>
      <c r="AC1133" s="7">
        <f ca="1">IF(AND(calc_gear1!AT1136=-1,calc_gear1!Z1136=1),calc_gear1!AS1136*5+50.5,IF(AND(calc_gear1!Y1136=0,AB1132-AC1132=-0.5),calc_gear1!AS1136*5+50.5,calc_gear1!O1136*5+50.5))</f>
        <v>55.5</v>
      </c>
    </row>
    <row r="1134" spans="1:29">
      <c r="A1134" s="7">
        <v>1133</v>
      </c>
      <c r="B1134" s="7">
        <v>533</v>
      </c>
      <c r="F1134" s="7">
        <v>533</v>
      </c>
      <c r="G1134" s="92" t="b">
        <v>1</v>
      </c>
      <c r="H1134" s="69" t="b">
        <v>0</v>
      </c>
      <c r="I1134" s="93" t="b">
        <v>0</v>
      </c>
      <c r="K1134" s="92" t="b">
        <v>1</v>
      </c>
      <c r="L1134" s="69" t="b">
        <v>0</v>
      </c>
      <c r="M1134" s="93" t="b">
        <v>0</v>
      </c>
      <c r="N1134" s="7">
        <v>533</v>
      </c>
      <c r="O1134" s="7" t="b">
        <f t="shared" si="210"/>
        <v>1</v>
      </c>
      <c r="P1134" s="7" t="b">
        <f t="shared" si="211"/>
        <v>0</v>
      </c>
      <c r="Q1134" s="7" t="b">
        <f t="shared" si="212"/>
        <v>0</v>
      </c>
      <c r="S1134" s="7" t="b">
        <f t="shared" si="213"/>
        <v>1</v>
      </c>
      <c r="T1134" s="7" t="b">
        <f t="shared" si="214"/>
        <v>0</v>
      </c>
      <c r="U1134" s="7" t="b">
        <f t="shared" si="215"/>
        <v>0</v>
      </c>
      <c r="W1134" s="7">
        <f t="shared" si="206"/>
        <v>1133</v>
      </c>
      <c r="X1134" s="7">
        <f>'v-t_chart'!C1134</f>
        <v>2.2999999999999998</v>
      </c>
      <c r="Y1134" s="7">
        <f t="shared" si="207"/>
        <v>105</v>
      </c>
      <c r="Z1134" s="7">
        <f t="shared" si="208"/>
        <v>110</v>
      </c>
      <c r="AA1134" s="7">
        <f t="shared" si="209"/>
        <v>90</v>
      </c>
      <c r="AB1134" s="7">
        <f ca="1">calc_gear1!AS1137*5+50</f>
        <v>55</v>
      </c>
      <c r="AC1134" s="7">
        <f ca="1">IF(AND(calc_gear1!AT1137=-1,calc_gear1!Z1137=1),calc_gear1!AS1137*5+50.5,IF(AND(calc_gear1!Y1137=0,AB1133-AC1133=-0.5),calc_gear1!AS1137*5+50.5,calc_gear1!O1137*5+50.5))</f>
        <v>50.5</v>
      </c>
    </row>
    <row r="1135" spans="1:29">
      <c r="A1135" s="7">
        <v>1134</v>
      </c>
      <c r="B1135" s="7">
        <v>534</v>
      </c>
      <c r="F1135" s="7">
        <v>534</v>
      </c>
      <c r="G1135" s="92" t="b">
        <v>1</v>
      </c>
      <c r="H1135" s="69" t="b">
        <v>0</v>
      </c>
      <c r="I1135" s="93" t="b">
        <v>0</v>
      </c>
      <c r="K1135" s="92" t="b">
        <v>1</v>
      </c>
      <c r="L1135" s="69" t="b">
        <v>0</v>
      </c>
      <c r="M1135" s="93" t="b">
        <v>0</v>
      </c>
      <c r="N1135" s="7">
        <v>534</v>
      </c>
      <c r="O1135" s="7" t="b">
        <f t="shared" si="210"/>
        <v>1</v>
      </c>
      <c r="P1135" s="7" t="b">
        <f t="shared" si="211"/>
        <v>0</v>
      </c>
      <c r="Q1135" s="7" t="b">
        <f t="shared" si="212"/>
        <v>0</v>
      </c>
      <c r="S1135" s="7" t="b">
        <f t="shared" si="213"/>
        <v>1</v>
      </c>
      <c r="T1135" s="7" t="b">
        <f t="shared" si="214"/>
        <v>0</v>
      </c>
      <c r="U1135" s="7" t="b">
        <f t="shared" si="215"/>
        <v>0</v>
      </c>
      <c r="W1135" s="7">
        <f t="shared" si="206"/>
        <v>1134</v>
      </c>
      <c r="X1135" s="7">
        <f>'v-t_chart'!C1135</f>
        <v>7.2</v>
      </c>
      <c r="Y1135" s="7">
        <f t="shared" si="207"/>
        <v>105</v>
      </c>
      <c r="Z1135" s="7">
        <f t="shared" si="208"/>
        <v>110</v>
      </c>
      <c r="AA1135" s="7">
        <f t="shared" si="209"/>
        <v>90</v>
      </c>
      <c r="AB1135" s="7">
        <f ca="1">calc_gear1!AS1138*5+50</f>
        <v>55</v>
      </c>
      <c r="AC1135" s="7">
        <f ca="1">IF(AND(calc_gear1!AT1138=-1,calc_gear1!Z1138=1),calc_gear1!AS1138*5+50.5,IF(AND(calc_gear1!Y1138=0,AB1134-AC1134=-0.5),calc_gear1!AS1138*5+50.5,calc_gear1!O1138*5+50.5))</f>
        <v>50.5</v>
      </c>
    </row>
    <row r="1136" spans="1:29">
      <c r="A1136" s="7">
        <v>1135</v>
      </c>
      <c r="B1136" s="7">
        <v>535</v>
      </c>
      <c r="F1136" s="7">
        <v>535</v>
      </c>
      <c r="G1136" s="92" t="b">
        <v>1</v>
      </c>
      <c r="H1136" s="69" t="b">
        <v>0</v>
      </c>
      <c r="I1136" s="93" t="b">
        <v>0</v>
      </c>
      <c r="K1136" s="92" t="b">
        <v>1</v>
      </c>
      <c r="L1136" s="69" t="b">
        <v>0</v>
      </c>
      <c r="M1136" s="93" t="b">
        <v>0</v>
      </c>
      <c r="N1136" s="7">
        <v>535</v>
      </c>
      <c r="O1136" s="7" t="b">
        <f t="shared" si="210"/>
        <v>1</v>
      </c>
      <c r="P1136" s="7" t="b">
        <f t="shared" si="211"/>
        <v>0</v>
      </c>
      <c r="Q1136" s="7" t="b">
        <f t="shared" si="212"/>
        <v>0</v>
      </c>
      <c r="S1136" s="7" t="b">
        <f t="shared" si="213"/>
        <v>1</v>
      </c>
      <c r="T1136" s="7" t="b">
        <f t="shared" si="214"/>
        <v>0</v>
      </c>
      <c r="U1136" s="7" t="b">
        <f t="shared" si="215"/>
        <v>0</v>
      </c>
      <c r="W1136" s="7">
        <f t="shared" si="206"/>
        <v>1135</v>
      </c>
      <c r="X1136" s="7">
        <f>'v-t_chart'!C1136</f>
        <v>14.6</v>
      </c>
      <c r="Y1136" s="7">
        <f t="shared" si="207"/>
        <v>105</v>
      </c>
      <c r="Z1136" s="7">
        <f t="shared" si="208"/>
        <v>110</v>
      </c>
      <c r="AA1136" s="7">
        <f t="shared" si="209"/>
        <v>90</v>
      </c>
      <c r="AB1136" s="7">
        <f ca="1">calc_gear1!AS1139*5+50</f>
        <v>55</v>
      </c>
      <c r="AC1136" s="7">
        <f ca="1">IF(AND(calc_gear1!AT1139=-1,calc_gear1!Z1139=1),calc_gear1!AS1139*5+50.5,IF(AND(calc_gear1!Y1139=0,AB1135-AC1135=-0.5),calc_gear1!AS1139*5+50.5,calc_gear1!O1139*5+50.5))</f>
        <v>50.5</v>
      </c>
    </row>
    <row r="1137" spans="1:29">
      <c r="A1137" s="7">
        <v>1136</v>
      </c>
      <c r="B1137" s="7">
        <v>536</v>
      </c>
      <c r="F1137" s="7">
        <v>536</v>
      </c>
      <c r="G1137" s="92" t="b">
        <v>1</v>
      </c>
      <c r="H1137" s="69" t="b">
        <v>0</v>
      </c>
      <c r="I1137" s="93" t="b">
        <v>0</v>
      </c>
      <c r="K1137" s="92" t="b">
        <v>1</v>
      </c>
      <c r="L1137" s="69" t="b">
        <v>0</v>
      </c>
      <c r="M1137" s="93" t="b">
        <v>0</v>
      </c>
      <c r="N1137" s="7">
        <v>536</v>
      </c>
      <c r="O1137" s="7" t="b">
        <f t="shared" si="210"/>
        <v>1</v>
      </c>
      <c r="P1137" s="7" t="b">
        <f t="shared" si="211"/>
        <v>0</v>
      </c>
      <c r="Q1137" s="7" t="b">
        <f t="shared" si="212"/>
        <v>0</v>
      </c>
      <c r="S1137" s="7" t="b">
        <f t="shared" si="213"/>
        <v>1</v>
      </c>
      <c r="T1137" s="7" t="b">
        <f t="shared" si="214"/>
        <v>0</v>
      </c>
      <c r="U1137" s="7" t="b">
        <f t="shared" si="215"/>
        <v>0</v>
      </c>
      <c r="W1137" s="7">
        <f t="shared" si="206"/>
        <v>1136</v>
      </c>
      <c r="X1137" s="7">
        <f>'v-t_chart'!C1137</f>
        <v>23.5</v>
      </c>
      <c r="Y1137" s="7">
        <f t="shared" si="207"/>
        <v>105</v>
      </c>
      <c r="Z1137" s="7">
        <f t="shared" si="208"/>
        <v>110</v>
      </c>
      <c r="AA1137" s="7">
        <f t="shared" si="209"/>
        <v>90</v>
      </c>
      <c r="AB1137" s="7">
        <f ca="1">calc_gear1!AS1140*5+50</f>
        <v>55</v>
      </c>
      <c r="AC1137" s="7">
        <f ca="1">IF(AND(calc_gear1!AT1140=-1,calc_gear1!Z1140=1),calc_gear1!AS1140*5+50.5,IF(AND(calc_gear1!Y1140=0,AB1136-AC1136=-0.5),calc_gear1!AS1140*5+50.5,calc_gear1!O1140*5+50.5))</f>
        <v>50.5</v>
      </c>
    </row>
    <row r="1138" spans="1:29">
      <c r="A1138" s="7">
        <v>1137</v>
      </c>
      <c r="B1138" s="7">
        <v>537</v>
      </c>
      <c r="F1138" s="7">
        <v>537</v>
      </c>
      <c r="G1138" s="92" t="b">
        <v>1</v>
      </c>
      <c r="H1138" s="69" t="b">
        <v>0</v>
      </c>
      <c r="I1138" s="93" t="b">
        <v>0</v>
      </c>
      <c r="K1138" s="92" t="b">
        <v>1</v>
      </c>
      <c r="L1138" s="69" t="b">
        <v>0</v>
      </c>
      <c r="M1138" s="93" t="b">
        <v>0</v>
      </c>
      <c r="N1138" s="7">
        <v>537</v>
      </c>
      <c r="O1138" s="7" t="b">
        <f t="shared" si="210"/>
        <v>1</v>
      </c>
      <c r="P1138" s="7" t="b">
        <f t="shared" si="211"/>
        <v>0</v>
      </c>
      <c r="Q1138" s="7" t="b">
        <f t="shared" si="212"/>
        <v>0</v>
      </c>
      <c r="S1138" s="7" t="b">
        <f t="shared" si="213"/>
        <v>1</v>
      </c>
      <c r="T1138" s="7" t="b">
        <f t="shared" si="214"/>
        <v>0</v>
      </c>
      <c r="U1138" s="7" t="b">
        <f t="shared" si="215"/>
        <v>0</v>
      </c>
      <c r="W1138" s="7">
        <f t="shared" si="206"/>
        <v>1137</v>
      </c>
      <c r="X1138" s="7">
        <f>'v-t_chart'!C1138</f>
        <v>33</v>
      </c>
      <c r="Y1138" s="7">
        <f t="shared" si="207"/>
        <v>105</v>
      </c>
      <c r="Z1138" s="7">
        <f t="shared" si="208"/>
        <v>110</v>
      </c>
      <c r="AA1138" s="7">
        <f t="shared" si="209"/>
        <v>90</v>
      </c>
      <c r="AB1138" s="7">
        <f ca="1">calc_gear1!AS1141*5+50</f>
        <v>55</v>
      </c>
      <c r="AC1138" s="7">
        <f ca="1">IF(AND(calc_gear1!AT1141=-1,calc_gear1!Z1141=1),calc_gear1!AS1141*5+50.5,IF(AND(calc_gear1!Y1141=0,AB1137-AC1137=-0.5),calc_gear1!AS1141*5+50.5,calc_gear1!O1141*5+50.5))</f>
        <v>50.5</v>
      </c>
    </row>
    <row r="1139" spans="1:29">
      <c r="A1139" s="7">
        <v>1138</v>
      </c>
      <c r="B1139" s="7">
        <v>538</v>
      </c>
      <c r="F1139" s="7">
        <v>538</v>
      </c>
      <c r="G1139" s="92" t="b">
        <v>1</v>
      </c>
      <c r="H1139" s="69" t="b">
        <v>0</v>
      </c>
      <c r="I1139" s="93" t="b">
        <v>0</v>
      </c>
      <c r="K1139" s="92" t="b">
        <v>1</v>
      </c>
      <c r="L1139" s="69" t="b">
        <v>0</v>
      </c>
      <c r="M1139" s="93" t="b">
        <v>0</v>
      </c>
      <c r="N1139" s="7">
        <v>538</v>
      </c>
      <c r="O1139" s="7" t="b">
        <f t="shared" si="210"/>
        <v>1</v>
      </c>
      <c r="P1139" s="7" t="b">
        <f t="shared" si="211"/>
        <v>0</v>
      </c>
      <c r="Q1139" s="7" t="b">
        <f t="shared" si="212"/>
        <v>0</v>
      </c>
      <c r="S1139" s="7" t="b">
        <f t="shared" si="213"/>
        <v>1</v>
      </c>
      <c r="T1139" s="7" t="b">
        <f t="shared" si="214"/>
        <v>0</v>
      </c>
      <c r="U1139" s="7" t="b">
        <f t="shared" si="215"/>
        <v>0</v>
      </c>
      <c r="W1139" s="7">
        <f t="shared" si="206"/>
        <v>1138</v>
      </c>
      <c r="X1139" s="7">
        <f>'v-t_chart'!C1139</f>
        <v>42.7</v>
      </c>
      <c r="Y1139" s="7">
        <f t="shared" si="207"/>
        <v>105</v>
      </c>
      <c r="Z1139" s="7">
        <f t="shared" si="208"/>
        <v>110</v>
      </c>
      <c r="AA1139" s="7">
        <f t="shared" si="209"/>
        <v>90</v>
      </c>
      <c r="AB1139" s="7">
        <f ca="1">calc_gear1!AS1142*5+50</f>
        <v>55</v>
      </c>
      <c r="AC1139" s="7">
        <f ca="1">IF(AND(calc_gear1!AT1142=-1,calc_gear1!Z1142=1),calc_gear1!AS1142*5+50.5,IF(AND(calc_gear1!Y1142=0,AB1138-AC1138=-0.5),calc_gear1!AS1142*5+50.5,calc_gear1!O1142*5+50.5))</f>
        <v>50.5</v>
      </c>
    </row>
    <row r="1140" spans="1:29">
      <c r="A1140" s="7">
        <v>1139</v>
      </c>
      <c r="B1140" s="7">
        <v>539</v>
      </c>
      <c r="F1140" s="7">
        <v>539</v>
      </c>
      <c r="G1140" s="92" t="b">
        <v>1</v>
      </c>
      <c r="H1140" s="69" t="b">
        <v>0</v>
      </c>
      <c r="I1140" s="93" t="b">
        <v>0</v>
      </c>
      <c r="K1140" s="92" t="b">
        <v>1</v>
      </c>
      <c r="L1140" s="69" t="b">
        <v>0</v>
      </c>
      <c r="M1140" s="93" t="b">
        <v>0</v>
      </c>
      <c r="N1140" s="7">
        <v>539</v>
      </c>
      <c r="O1140" s="7" t="b">
        <f t="shared" si="210"/>
        <v>1</v>
      </c>
      <c r="P1140" s="7" t="b">
        <f t="shared" si="211"/>
        <v>0</v>
      </c>
      <c r="Q1140" s="7" t="b">
        <f t="shared" si="212"/>
        <v>0</v>
      </c>
      <c r="S1140" s="7" t="b">
        <f t="shared" si="213"/>
        <v>1</v>
      </c>
      <c r="T1140" s="7" t="b">
        <f t="shared" si="214"/>
        <v>0</v>
      </c>
      <c r="U1140" s="7" t="b">
        <f t="shared" si="215"/>
        <v>0</v>
      </c>
      <c r="W1140" s="7">
        <f t="shared" si="206"/>
        <v>1139</v>
      </c>
      <c r="X1140" s="7">
        <f>'v-t_chart'!C1140</f>
        <v>51.8</v>
      </c>
      <c r="Y1140" s="7">
        <f t="shared" si="207"/>
        <v>105</v>
      </c>
      <c r="Z1140" s="7">
        <f t="shared" si="208"/>
        <v>110</v>
      </c>
      <c r="AA1140" s="7">
        <f t="shared" si="209"/>
        <v>90</v>
      </c>
      <c r="AB1140" s="7">
        <f ca="1">calc_gear1!AS1143*5+50</f>
        <v>55</v>
      </c>
      <c r="AC1140" s="7">
        <f ca="1">IF(AND(calc_gear1!AT1143=-1,calc_gear1!Z1143=1),calc_gear1!AS1143*5+50.5,IF(AND(calc_gear1!Y1143=0,AB1139-AC1139=-0.5),calc_gear1!AS1143*5+50.5,calc_gear1!O1143*5+50.5))</f>
        <v>50.5</v>
      </c>
    </row>
    <row r="1141" spans="1:29">
      <c r="A1141" s="7">
        <v>1140</v>
      </c>
      <c r="B1141" s="7">
        <v>540</v>
      </c>
      <c r="F1141" s="7">
        <v>540</v>
      </c>
      <c r="G1141" s="92" t="b">
        <v>1</v>
      </c>
      <c r="H1141" s="69" t="b">
        <v>0</v>
      </c>
      <c r="I1141" s="93" t="b">
        <v>0</v>
      </c>
      <c r="K1141" s="92" t="b">
        <v>1</v>
      </c>
      <c r="L1141" s="69" t="b">
        <v>0</v>
      </c>
      <c r="M1141" s="93" t="b">
        <v>0</v>
      </c>
      <c r="N1141" s="7">
        <v>540</v>
      </c>
      <c r="O1141" s="7" t="b">
        <f t="shared" si="210"/>
        <v>1</v>
      </c>
      <c r="P1141" s="7" t="b">
        <f t="shared" si="211"/>
        <v>0</v>
      </c>
      <c r="Q1141" s="7" t="b">
        <f t="shared" si="212"/>
        <v>0</v>
      </c>
      <c r="S1141" s="7" t="b">
        <f t="shared" si="213"/>
        <v>1</v>
      </c>
      <c r="T1141" s="7" t="b">
        <f t="shared" si="214"/>
        <v>0</v>
      </c>
      <c r="U1141" s="7" t="b">
        <f t="shared" si="215"/>
        <v>0</v>
      </c>
      <c r="W1141" s="7">
        <f t="shared" si="206"/>
        <v>1140</v>
      </c>
      <c r="X1141" s="7">
        <f>'v-t_chart'!C1141</f>
        <v>59.4</v>
      </c>
      <c r="Y1141" s="7">
        <f t="shared" si="207"/>
        <v>105</v>
      </c>
      <c r="Z1141" s="7">
        <f t="shared" si="208"/>
        <v>110</v>
      </c>
      <c r="AA1141" s="7">
        <f t="shared" si="209"/>
        <v>90</v>
      </c>
      <c r="AB1141" s="7">
        <f ca="1">calc_gear1!AS1144*5+50</f>
        <v>55</v>
      </c>
      <c r="AC1141" s="7">
        <f ca="1">IF(AND(calc_gear1!AT1144=-1,calc_gear1!Z1144=1),calc_gear1!AS1144*5+50.5,IF(AND(calc_gear1!Y1144=0,AB1140-AC1140=-0.5),calc_gear1!AS1144*5+50.5,calc_gear1!O1144*5+50.5))</f>
        <v>50.5</v>
      </c>
    </row>
    <row r="1142" spans="1:29">
      <c r="A1142" s="7">
        <v>1141</v>
      </c>
      <c r="B1142" s="7">
        <v>541</v>
      </c>
      <c r="F1142" s="7">
        <v>541</v>
      </c>
      <c r="G1142" s="92" t="b">
        <v>1</v>
      </c>
      <c r="H1142" s="69" t="b">
        <v>0</v>
      </c>
      <c r="I1142" s="93" t="b">
        <v>0</v>
      </c>
      <c r="K1142" s="92" t="b">
        <v>1</v>
      </c>
      <c r="L1142" s="69" t="b">
        <v>0</v>
      </c>
      <c r="M1142" s="93" t="b">
        <v>0</v>
      </c>
      <c r="N1142" s="7">
        <v>541</v>
      </c>
      <c r="O1142" s="7" t="b">
        <f t="shared" si="210"/>
        <v>1</v>
      </c>
      <c r="P1142" s="7" t="b">
        <f t="shared" si="211"/>
        <v>0</v>
      </c>
      <c r="Q1142" s="7" t="b">
        <f t="shared" si="212"/>
        <v>0</v>
      </c>
      <c r="S1142" s="7" t="b">
        <f t="shared" si="213"/>
        <v>1</v>
      </c>
      <c r="T1142" s="7" t="b">
        <f t="shared" si="214"/>
        <v>0</v>
      </c>
      <c r="U1142" s="7" t="b">
        <f t="shared" si="215"/>
        <v>0</v>
      </c>
      <c r="W1142" s="7">
        <f t="shared" si="206"/>
        <v>1141</v>
      </c>
      <c r="X1142" s="7">
        <f>'v-t_chart'!C1142</f>
        <v>65.3</v>
      </c>
      <c r="Y1142" s="7">
        <f t="shared" si="207"/>
        <v>105</v>
      </c>
      <c r="Z1142" s="7">
        <f t="shared" si="208"/>
        <v>110</v>
      </c>
      <c r="AA1142" s="7">
        <f t="shared" si="209"/>
        <v>90</v>
      </c>
      <c r="AB1142" s="7">
        <f ca="1">calc_gear1!AS1145*5+50</f>
        <v>55</v>
      </c>
      <c r="AC1142" s="7">
        <f ca="1">IF(AND(calc_gear1!AT1145=-1,calc_gear1!Z1145=1),calc_gear1!AS1145*5+50.5,IF(AND(calc_gear1!Y1145=0,AB1141-AC1141=-0.5),calc_gear1!AS1145*5+50.5,calc_gear1!O1145*5+50.5))</f>
        <v>50.5</v>
      </c>
    </row>
    <row r="1143" spans="1:29">
      <c r="A1143" s="7">
        <v>1142</v>
      </c>
      <c r="B1143" s="7">
        <v>542</v>
      </c>
      <c r="F1143" s="7">
        <v>542</v>
      </c>
      <c r="G1143" s="92" t="b">
        <v>1</v>
      </c>
      <c r="H1143" s="69" t="b">
        <v>0</v>
      </c>
      <c r="I1143" s="93" t="b">
        <v>0</v>
      </c>
      <c r="K1143" s="92" t="b">
        <v>1</v>
      </c>
      <c r="L1143" s="69" t="b">
        <v>0</v>
      </c>
      <c r="M1143" s="93" t="b">
        <v>0</v>
      </c>
      <c r="N1143" s="7">
        <v>542</v>
      </c>
      <c r="O1143" s="7" t="b">
        <f t="shared" si="210"/>
        <v>1</v>
      </c>
      <c r="P1143" s="7" t="b">
        <f t="shared" si="211"/>
        <v>0</v>
      </c>
      <c r="Q1143" s="7" t="b">
        <f t="shared" si="212"/>
        <v>0</v>
      </c>
      <c r="S1143" s="7" t="b">
        <f t="shared" si="213"/>
        <v>1</v>
      </c>
      <c r="T1143" s="7" t="b">
        <f t="shared" si="214"/>
        <v>0</v>
      </c>
      <c r="U1143" s="7" t="b">
        <f t="shared" si="215"/>
        <v>0</v>
      </c>
      <c r="W1143" s="7">
        <f t="shared" si="206"/>
        <v>1142</v>
      </c>
      <c r="X1143" s="7">
        <f>'v-t_chart'!C1143</f>
        <v>69.599999999999994</v>
      </c>
      <c r="Y1143" s="7">
        <f t="shared" si="207"/>
        <v>105</v>
      </c>
      <c r="Z1143" s="7">
        <f t="shared" si="208"/>
        <v>110</v>
      </c>
      <c r="AA1143" s="7">
        <f t="shared" si="209"/>
        <v>90</v>
      </c>
      <c r="AB1143" s="7">
        <f ca="1">calc_gear1!AS1146*5+50</f>
        <v>55</v>
      </c>
      <c r="AC1143" s="7">
        <f ca="1">IF(AND(calc_gear1!AT1146=-1,calc_gear1!Z1146=1),calc_gear1!AS1146*5+50.5,IF(AND(calc_gear1!Y1146=0,AB1142-AC1142=-0.5),calc_gear1!AS1146*5+50.5,calc_gear1!O1146*5+50.5))</f>
        <v>50.5</v>
      </c>
    </row>
    <row r="1144" spans="1:29">
      <c r="A1144" s="7">
        <v>1143</v>
      </c>
      <c r="B1144" s="7">
        <v>543</v>
      </c>
      <c r="F1144" s="7">
        <v>543</v>
      </c>
      <c r="G1144" s="92" t="b">
        <v>1</v>
      </c>
      <c r="H1144" s="69" t="b">
        <v>0</v>
      </c>
      <c r="I1144" s="93" t="b">
        <v>0</v>
      </c>
      <c r="K1144" s="92" t="b">
        <v>1</v>
      </c>
      <c r="L1144" s="69" t="b">
        <v>0</v>
      </c>
      <c r="M1144" s="93" t="b">
        <v>0</v>
      </c>
      <c r="N1144" s="7">
        <v>543</v>
      </c>
      <c r="O1144" s="7" t="b">
        <f t="shared" si="210"/>
        <v>1</v>
      </c>
      <c r="P1144" s="7" t="b">
        <f t="shared" si="211"/>
        <v>0</v>
      </c>
      <c r="Q1144" s="7" t="b">
        <f t="shared" si="212"/>
        <v>0</v>
      </c>
      <c r="S1144" s="7" t="b">
        <f t="shared" si="213"/>
        <v>1</v>
      </c>
      <c r="T1144" s="7" t="b">
        <f t="shared" si="214"/>
        <v>0</v>
      </c>
      <c r="U1144" s="7" t="b">
        <f t="shared" si="215"/>
        <v>0</v>
      </c>
      <c r="W1144" s="7">
        <f t="shared" si="206"/>
        <v>1143</v>
      </c>
      <c r="X1144" s="7">
        <f>'v-t_chart'!C1144</f>
        <v>72.3</v>
      </c>
      <c r="Y1144" s="7">
        <f t="shared" si="207"/>
        <v>105</v>
      </c>
      <c r="Z1144" s="7">
        <f t="shared" si="208"/>
        <v>110</v>
      </c>
      <c r="AA1144" s="7">
        <f t="shared" si="209"/>
        <v>90</v>
      </c>
      <c r="AB1144" s="7">
        <f ca="1">calc_gear1!AS1147*5+50</f>
        <v>55</v>
      </c>
      <c r="AC1144" s="7">
        <f ca="1">IF(AND(calc_gear1!AT1147=-1,calc_gear1!Z1147=1),calc_gear1!AS1147*5+50.5,IF(AND(calc_gear1!Y1147=0,AB1143-AC1143=-0.5),calc_gear1!AS1147*5+50.5,calc_gear1!O1147*5+50.5))</f>
        <v>50.5</v>
      </c>
    </row>
    <row r="1145" spans="1:29">
      <c r="A1145" s="7">
        <v>1144</v>
      </c>
      <c r="B1145" s="7">
        <v>544</v>
      </c>
      <c r="F1145" s="7">
        <v>544</v>
      </c>
      <c r="G1145" s="92" t="b">
        <v>1</v>
      </c>
      <c r="H1145" s="69" t="b">
        <v>0</v>
      </c>
      <c r="I1145" s="93" t="b">
        <v>0</v>
      </c>
      <c r="K1145" s="92" t="b">
        <v>1</v>
      </c>
      <c r="L1145" s="69" t="b">
        <v>0</v>
      </c>
      <c r="M1145" s="93" t="b">
        <v>0</v>
      </c>
      <c r="N1145" s="7">
        <v>544</v>
      </c>
      <c r="O1145" s="7" t="b">
        <f t="shared" si="210"/>
        <v>1</v>
      </c>
      <c r="P1145" s="7" t="b">
        <f t="shared" si="211"/>
        <v>0</v>
      </c>
      <c r="Q1145" s="7" t="b">
        <f t="shared" si="212"/>
        <v>0</v>
      </c>
      <c r="S1145" s="7" t="b">
        <f t="shared" si="213"/>
        <v>1</v>
      </c>
      <c r="T1145" s="7" t="b">
        <f t="shared" si="214"/>
        <v>0</v>
      </c>
      <c r="U1145" s="7" t="b">
        <f t="shared" si="215"/>
        <v>0</v>
      </c>
      <c r="W1145" s="7">
        <f t="shared" si="206"/>
        <v>1144</v>
      </c>
      <c r="X1145" s="7">
        <f>'v-t_chart'!C1145</f>
        <v>73.900000000000006</v>
      </c>
      <c r="Y1145" s="7">
        <f t="shared" si="207"/>
        <v>105</v>
      </c>
      <c r="Z1145" s="7">
        <f t="shared" si="208"/>
        <v>110</v>
      </c>
      <c r="AA1145" s="7">
        <f t="shared" si="209"/>
        <v>90</v>
      </c>
      <c r="AB1145" s="7">
        <f ca="1">calc_gear1!AS1148*5+50</f>
        <v>55</v>
      </c>
      <c r="AC1145" s="7">
        <f ca="1">IF(AND(calc_gear1!AT1148=-1,calc_gear1!Z1148=1),calc_gear1!AS1148*5+50.5,IF(AND(calc_gear1!Y1148=0,AB1144-AC1144=-0.5),calc_gear1!AS1148*5+50.5,calc_gear1!O1148*5+50.5))</f>
        <v>50.5</v>
      </c>
    </row>
    <row r="1146" spans="1:29">
      <c r="A1146" s="7">
        <v>1145</v>
      </c>
      <c r="B1146" s="7">
        <v>545</v>
      </c>
      <c r="F1146" s="7">
        <v>545</v>
      </c>
      <c r="G1146" s="92" t="b">
        <v>1</v>
      </c>
      <c r="H1146" s="69" t="b">
        <v>0</v>
      </c>
      <c r="I1146" s="93" t="b">
        <v>0</v>
      </c>
      <c r="K1146" s="92" t="b">
        <v>1</v>
      </c>
      <c r="L1146" s="69" t="b">
        <v>0</v>
      </c>
      <c r="M1146" s="93" t="b">
        <v>0</v>
      </c>
      <c r="N1146" s="7">
        <v>545</v>
      </c>
      <c r="O1146" s="7" t="b">
        <f t="shared" si="210"/>
        <v>1</v>
      </c>
      <c r="P1146" s="7" t="b">
        <f t="shared" si="211"/>
        <v>0</v>
      </c>
      <c r="Q1146" s="7" t="b">
        <f t="shared" si="212"/>
        <v>0</v>
      </c>
      <c r="S1146" s="7" t="b">
        <f t="shared" si="213"/>
        <v>1</v>
      </c>
      <c r="T1146" s="7" t="b">
        <f t="shared" si="214"/>
        <v>0</v>
      </c>
      <c r="U1146" s="7" t="b">
        <f t="shared" si="215"/>
        <v>0</v>
      </c>
      <c r="W1146" s="7">
        <f t="shared" si="206"/>
        <v>1145</v>
      </c>
      <c r="X1146" s="7">
        <f>'v-t_chart'!C1146</f>
        <v>75</v>
      </c>
      <c r="Y1146" s="7">
        <f t="shared" si="207"/>
        <v>105</v>
      </c>
      <c r="Z1146" s="7">
        <f t="shared" si="208"/>
        <v>110</v>
      </c>
      <c r="AA1146" s="7">
        <f t="shared" si="209"/>
        <v>90</v>
      </c>
      <c r="AB1146" s="7">
        <f ca="1">calc_gear1!AS1149*5+50</f>
        <v>55</v>
      </c>
      <c r="AC1146" s="7">
        <f ca="1">IF(AND(calc_gear1!AT1149=-1,calc_gear1!Z1149=1),calc_gear1!AS1149*5+50.5,IF(AND(calc_gear1!Y1149=0,AB1145-AC1145=-0.5),calc_gear1!AS1149*5+50.5,calc_gear1!O1149*5+50.5))</f>
        <v>50.5</v>
      </c>
    </row>
    <row r="1147" spans="1:29">
      <c r="A1147" s="7">
        <v>1146</v>
      </c>
      <c r="B1147" s="7">
        <v>546</v>
      </c>
      <c r="F1147" s="7">
        <v>546</v>
      </c>
      <c r="G1147" s="92" t="b">
        <v>1</v>
      </c>
      <c r="H1147" s="69" t="b">
        <v>0</v>
      </c>
      <c r="I1147" s="93" t="b">
        <v>0</v>
      </c>
      <c r="K1147" s="92" t="b">
        <v>1</v>
      </c>
      <c r="L1147" s="69" t="b">
        <v>0</v>
      </c>
      <c r="M1147" s="93" t="b">
        <v>0</v>
      </c>
      <c r="N1147" s="7">
        <v>546</v>
      </c>
      <c r="O1147" s="7" t="b">
        <f t="shared" si="210"/>
        <v>1</v>
      </c>
      <c r="P1147" s="7" t="b">
        <f t="shared" si="211"/>
        <v>0</v>
      </c>
      <c r="Q1147" s="7" t="b">
        <f t="shared" si="212"/>
        <v>0</v>
      </c>
      <c r="S1147" s="7" t="b">
        <f t="shared" si="213"/>
        <v>1</v>
      </c>
      <c r="T1147" s="7" t="b">
        <f t="shared" si="214"/>
        <v>0</v>
      </c>
      <c r="U1147" s="7" t="b">
        <f t="shared" si="215"/>
        <v>0</v>
      </c>
      <c r="W1147" s="7">
        <f t="shared" si="206"/>
        <v>1146</v>
      </c>
      <c r="X1147" s="7">
        <f>'v-t_chart'!C1147</f>
        <v>75.7</v>
      </c>
      <c r="Y1147" s="7">
        <f t="shared" si="207"/>
        <v>105</v>
      </c>
      <c r="Z1147" s="7">
        <f t="shared" si="208"/>
        <v>110</v>
      </c>
      <c r="AA1147" s="7">
        <f t="shared" si="209"/>
        <v>90</v>
      </c>
      <c r="AB1147" s="7">
        <f ca="1">calc_gear1!AS1150*5+50</f>
        <v>55</v>
      </c>
      <c r="AC1147" s="7">
        <f ca="1">IF(AND(calc_gear1!AT1150=-1,calc_gear1!Z1150=1),calc_gear1!AS1150*5+50.5,IF(AND(calc_gear1!Y1150=0,AB1146-AC1146=-0.5),calc_gear1!AS1150*5+50.5,calc_gear1!O1150*5+50.5))</f>
        <v>50.5</v>
      </c>
    </row>
    <row r="1148" spans="1:29">
      <c r="A1148" s="7">
        <v>1147</v>
      </c>
      <c r="B1148" s="7">
        <v>547</v>
      </c>
      <c r="F1148" s="7">
        <v>547</v>
      </c>
      <c r="G1148" s="92" t="b">
        <v>1</v>
      </c>
      <c r="H1148" s="69" t="b">
        <v>0</v>
      </c>
      <c r="I1148" s="93" t="b">
        <v>0</v>
      </c>
      <c r="K1148" s="92" t="b">
        <v>1</v>
      </c>
      <c r="L1148" s="69" t="b">
        <v>0</v>
      </c>
      <c r="M1148" s="93" t="b">
        <v>0</v>
      </c>
      <c r="N1148" s="7">
        <v>547</v>
      </c>
      <c r="O1148" s="7" t="b">
        <f t="shared" si="210"/>
        <v>1</v>
      </c>
      <c r="P1148" s="7" t="b">
        <f t="shared" si="211"/>
        <v>0</v>
      </c>
      <c r="Q1148" s="7" t="b">
        <f t="shared" si="212"/>
        <v>0</v>
      </c>
      <c r="S1148" s="7" t="b">
        <f t="shared" si="213"/>
        <v>1</v>
      </c>
      <c r="T1148" s="7" t="b">
        <f t="shared" si="214"/>
        <v>0</v>
      </c>
      <c r="U1148" s="7" t="b">
        <f t="shared" si="215"/>
        <v>0</v>
      </c>
      <c r="W1148" s="7">
        <f t="shared" si="206"/>
        <v>1147</v>
      </c>
      <c r="X1148" s="7">
        <f>'v-t_chart'!C1148</f>
        <v>76.5</v>
      </c>
      <c r="Y1148" s="7">
        <f t="shared" si="207"/>
        <v>105</v>
      </c>
      <c r="Z1148" s="7">
        <f t="shared" si="208"/>
        <v>110</v>
      </c>
      <c r="AA1148" s="7">
        <f t="shared" si="209"/>
        <v>90</v>
      </c>
      <c r="AB1148" s="7">
        <f ca="1">calc_gear1!AS1151*5+50</f>
        <v>55</v>
      </c>
      <c r="AC1148" s="7">
        <f ca="1">IF(AND(calc_gear1!AT1151=-1,calc_gear1!Z1151=1),calc_gear1!AS1151*5+50.5,IF(AND(calc_gear1!Y1151=0,AB1147-AC1147=-0.5),calc_gear1!AS1151*5+50.5,calc_gear1!O1151*5+50.5))</f>
        <v>50.5</v>
      </c>
    </row>
    <row r="1149" spans="1:29">
      <c r="A1149" s="7">
        <v>1148</v>
      </c>
      <c r="B1149" s="7">
        <v>548</v>
      </c>
      <c r="F1149" s="7">
        <v>548</v>
      </c>
      <c r="G1149" s="92" t="b">
        <v>1</v>
      </c>
      <c r="H1149" s="69" t="b">
        <v>0</v>
      </c>
      <c r="I1149" s="93" t="b">
        <v>0</v>
      </c>
      <c r="K1149" s="92" t="b">
        <v>1</v>
      </c>
      <c r="L1149" s="69" t="b">
        <v>0</v>
      </c>
      <c r="M1149" s="93" t="b">
        <v>0</v>
      </c>
      <c r="N1149" s="7">
        <v>548</v>
      </c>
      <c r="O1149" s="7" t="b">
        <f t="shared" si="210"/>
        <v>1</v>
      </c>
      <c r="P1149" s="7" t="b">
        <f t="shared" si="211"/>
        <v>0</v>
      </c>
      <c r="Q1149" s="7" t="b">
        <f t="shared" si="212"/>
        <v>0</v>
      </c>
      <c r="S1149" s="7" t="b">
        <f t="shared" si="213"/>
        <v>1</v>
      </c>
      <c r="T1149" s="7" t="b">
        <f t="shared" si="214"/>
        <v>0</v>
      </c>
      <c r="U1149" s="7" t="b">
        <f t="shared" si="215"/>
        <v>0</v>
      </c>
      <c r="W1149" s="7">
        <f t="shared" si="206"/>
        <v>1148</v>
      </c>
      <c r="X1149" s="7">
        <f>'v-t_chart'!C1149</f>
        <v>77.3</v>
      </c>
      <c r="Y1149" s="7">
        <f t="shared" si="207"/>
        <v>105</v>
      </c>
      <c r="Z1149" s="7">
        <f t="shared" si="208"/>
        <v>110</v>
      </c>
      <c r="AA1149" s="7">
        <f t="shared" si="209"/>
        <v>90</v>
      </c>
      <c r="AB1149" s="7">
        <f ca="1">calc_gear1!AS1152*5+50</f>
        <v>55</v>
      </c>
      <c r="AC1149" s="7">
        <f ca="1">IF(AND(calc_gear1!AT1152=-1,calc_gear1!Z1152=1),calc_gear1!AS1152*5+50.5,IF(AND(calc_gear1!Y1152=0,AB1148-AC1148=-0.5),calc_gear1!AS1152*5+50.5,calc_gear1!O1152*5+50.5))</f>
        <v>50.5</v>
      </c>
    </row>
    <row r="1150" spans="1:29">
      <c r="A1150" s="7">
        <v>1149</v>
      </c>
      <c r="B1150" s="7">
        <v>549</v>
      </c>
      <c r="F1150" s="7">
        <v>549</v>
      </c>
      <c r="G1150" s="92" t="b">
        <v>1</v>
      </c>
      <c r="H1150" s="69" t="b">
        <v>0</v>
      </c>
      <c r="I1150" s="93" t="b">
        <v>0</v>
      </c>
      <c r="K1150" s="92" t="b">
        <v>1</v>
      </c>
      <c r="L1150" s="69" t="b">
        <v>0</v>
      </c>
      <c r="M1150" s="93" t="b">
        <v>0</v>
      </c>
      <c r="N1150" s="7">
        <v>549</v>
      </c>
      <c r="O1150" s="7" t="b">
        <f t="shared" si="210"/>
        <v>1</v>
      </c>
      <c r="P1150" s="7" t="b">
        <f t="shared" si="211"/>
        <v>0</v>
      </c>
      <c r="Q1150" s="7" t="b">
        <f t="shared" si="212"/>
        <v>0</v>
      </c>
      <c r="S1150" s="7" t="b">
        <f t="shared" si="213"/>
        <v>1</v>
      </c>
      <c r="T1150" s="7" t="b">
        <f t="shared" si="214"/>
        <v>0</v>
      </c>
      <c r="U1150" s="7" t="b">
        <f t="shared" si="215"/>
        <v>0</v>
      </c>
      <c r="W1150" s="7">
        <f t="shared" si="206"/>
        <v>1149</v>
      </c>
      <c r="X1150" s="7">
        <f>'v-t_chart'!C1150</f>
        <v>78.2</v>
      </c>
      <c r="Y1150" s="7">
        <f t="shared" si="207"/>
        <v>105</v>
      </c>
      <c r="Z1150" s="7">
        <f t="shared" si="208"/>
        <v>110</v>
      </c>
      <c r="AA1150" s="7">
        <f t="shared" si="209"/>
        <v>90</v>
      </c>
      <c r="AB1150" s="7">
        <f ca="1">calc_gear1!AS1153*5+50</f>
        <v>55</v>
      </c>
      <c r="AC1150" s="7">
        <f ca="1">IF(AND(calc_gear1!AT1153=-1,calc_gear1!Z1153=1),calc_gear1!AS1153*5+50.5,IF(AND(calc_gear1!Y1153=0,AB1149-AC1149=-0.5),calc_gear1!AS1153*5+50.5,calc_gear1!O1153*5+50.5))</f>
        <v>50.5</v>
      </c>
    </row>
    <row r="1151" spans="1:29">
      <c r="A1151" s="7">
        <v>1150</v>
      </c>
      <c r="B1151" s="7">
        <v>550</v>
      </c>
      <c r="F1151" s="7">
        <v>550</v>
      </c>
      <c r="G1151" s="92" t="b">
        <v>1</v>
      </c>
      <c r="H1151" s="69" t="b">
        <v>0</v>
      </c>
      <c r="I1151" s="93" t="b">
        <v>0</v>
      </c>
      <c r="K1151" s="92" t="b">
        <v>1</v>
      </c>
      <c r="L1151" s="69" t="b">
        <v>0</v>
      </c>
      <c r="M1151" s="93" t="b">
        <v>0</v>
      </c>
      <c r="N1151" s="7">
        <v>550</v>
      </c>
      <c r="O1151" s="7" t="b">
        <f t="shared" si="210"/>
        <v>1</v>
      </c>
      <c r="P1151" s="7" t="b">
        <f t="shared" si="211"/>
        <v>0</v>
      </c>
      <c r="Q1151" s="7" t="b">
        <f t="shared" si="212"/>
        <v>0</v>
      </c>
      <c r="S1151" s="7" t="b">
        <f t="shared" si="213"/>
        <v>1</v>
      </c>
      <c r="T1151" s="7" t="b">
        <f t="shared" si="214"/>
        <v>0</v>
      </c>
      <c r="U1151" s="7" t="b">
        <f t="shared" si="215"/>
        <v>0</v>
      </c>
      <c r="W1151" s="7">
        <f t="shared" si="206"/>
        <v>1150</v>
      </c>
      <c r="X1151" s="7">
        <f>'v-t_chart'!C1151</f>
        <v>78.900000000000006</v>
      </c>
      <c r="Y1151" s="7">
        <f t="shared" si="207"/>
        <v>105</v>
      </c>
      <c r="Z1151" s="7">
        <f t="shared" si="208"/>
        <v>110</v>
      </c>
      <c r="AA1151" s="7">
        <f t="shared" si="209"/>
        <v>90</v>
      </c>
      <c r="AB1151" s="7">
        <f ca="1">calc_gear1!AS1154*5+50</f>
        <v>55</v>
      </c>
      <c r="AC1151" s="7">
        <f ca="1">IF(AND(calc_gear1!AT1154=-1,calc_gear1!Z1154=1),calc_gear1!AS1154*5+50.5,IF(AND(calc_gear1!Y1154=0,AB1150-AC1150=-0.5),calc_gear1!AS1154*5+50.5,calc_gear1!O1154*5+50.5))</f>
        <v>50.5</v>
      </c>
    </row>
    <row r="1152" spans="1:29">
      <c r="A1152" s="7">
        <v>1151</v>
      </c>
      <c r="B1152" s="7">
        <v>551</v>
      </c>
      <c r="F1152" s="7">
        <v>551</v>
      </c>
      <c r="G1152" s="92" t="b">
        <v>0</v>
      </c>
      <c r="H1152" s="69" t="b">
        <v>1</v>
      </c>
      <c r="I1152" s="93" t="b">
        <v>0</v>
      </c>
      <c r="K1152" s="92" t="b">
        <v>0</v>
      </c>
      <c r="L1152" s="69" t="b">
        <v>1</v>
      </c>
      <c r="M1152" s="93" t="b">
        <v>0</v>
      </c>
      <c r="N1152" s="7">
        <v>551</v>
      </c>
      <c r="O1152" s="7" t="b">
        <f t="shared" si="210"/>
        <v>0</v>
      </c>
      <c r="P1152" s="7" t="b">
        <f t="shared" si="211"/>
        <v>1</v>
      </c>
      <c r="Q1152" s="7" t="b">
        <f t="shared" si="212"/>
        <v>0</v>
      </c>
      <c r="S1152" s="7" t="b">
        <f t="shared" si="213"/>
        <v>0</v>
      </c>
      <c r="T1152" s="7" t="b">
        <f t="shared" si="214"/>
        <v>1</v>
      </c>
      <c r="U1152" s="7" t="b">
        <f t="shared" si="215"/>
        <v>0</v>
      </c>
      <c r="W1152" s="7">
        <f t="shared" si="206"/>
        <v>1151</v>
      </c>
      <c r="X1152" s="7">
        <f>'v-t_chart'!C1152</f>
        <v>79.400000000000006</v>
      </c>
      <c r="Y1152" s="7">
        <f t="shared" si="207"/>
        <v>100</v>
      </c>
      <c r="Z1152" s="7">
        <f t="shared" si="208"/>
        <v>115</v>
      </c>
      <c r="AA1152" s="7">
        <f t="shared" si="209"/>
        <v>90</v>
      </c>
      <c r="AB1152" s="7">
        <f ca="1">calc_gear1!AS1155*5+50</f>
        <v>55</v>
      </c>
      <c r="AC1152" s="7">
        <f ca="1">IF(AND(calc_gear1!AT1155=-1,calc_gear1!Z1155=1),calc_gear1!AS1155*5+50.5,IF(AND(calc_gear1!Y1155=0,AB1151-AC1151=-0.5),calc_gear1!AS1155*5+50.5,calc_gear1!O1155*5+50.5))</f>
        <v>50.5</v>
      </c>
    </row>
    <row r="1153" spans="1:29">
      <c r="A1153" s="7">
        <v>1152</v>
      </c>
      <c r="B1153" s="7">
        <v>552</v>
      </c>
      <c r="F1153" s="7">
        <v>552</v>
      </c>
      <c r="G1153" s="92" t="b">
        <v>0</v>
      </c>
      <c r="H1153" s="69" t="b">
        <v>1</v>
      </c>
      <c r="I1153" s="93" t="b">
        <v>0</v>
      </c>
      <c r="K1153" s="92" t="b">
        <v>0</v>
      </c>
      <c r="L1153" s="69" t="b">
        <v>1</v>
      </c>
      <c r="M1153" s="93" t="b">
        <v>0</v>
      </c>
      <c r="N1153" s="7">
        <v>552</v>
      </c>
      <c r="O1153" s="7" t="b">
        <f t="shared" si="210"/>
        <v>0</v>
      </c>
      <c r="P1153" s="7" t="b">
        <f t="shared" si="211"/>
        <v>1</v>
      </c>
      <c r="Q1153" s="7" t="b">
        <f t="shared" si="212"/>
        <v>0</v>
      </c>
      <c r="S1153" s="7" t="b">
        <f t="shared" si="213"/>
        <v>0</v>
      </c>
      <c r="T1153" s="7" t="b">
        <f t="shared" si="214"/>
        <v>1</v>
      </c>
      <c r="U1153" s="7" t="b">
        <f t="shared" si="215"/>
        <v>0</v>
      </c>
      <c r="W1153" s="7">
        <f t="shared" si="206"/>
        <v>1152</v>
      </c>
      <c r="X1153" s="7">
        <f>'v-t_chart'!C1153</f>
        <v>79.599999999999994</v>
      </c>
      <c r="Y1153" s="7">
        <f t="shared" si="207"/>
        <v>100</v>
      </c>
      <c r="Z1153" s="7">
        <f t="shared" si="208"/>
        <v>115</v>
      </c>
      <c r="AA1153" s="7">
        <f t="shared" si="209"/>
        <v>90</v>
      </c>
      <c r="AB1153" s="7">
        <f ca="1">calc_gear1!AS1156*5+50</f>
        <v>55</v>
      </c>
      <c r="AC1153" s="7">
        <f ca="1">IF(AND(calc_gear1!AT1156=-1,calc_gear1!Z1156=1),calc_gear1!AS1156*5+50.5,IF(AND(calc_gear1!Y1156=0,AB1152-AC1152=-0.5),calc_gear1!AS1156*5+50.5,calc_gear1!O1156*5+50.5))</f>
        <v>50.5</v>
      </c>
    </row>
    <row r="1154" spans="1:29">
      <c r="A1154" s="7">
        <v>1153</v>
      </c>
      <c r="B1154" s="7">
        <v>553</v>
      </c>
      <c r="F1154" s="7">
        <v>553</v>
      </c>
      <c r="G1154" s="92" t="b">
        <v>0</v>
      </c>
      <c r="H1154" s="69" t="b">
        <v>1</v>
      </c>
      <c r="I1154" s="93" t="b">
        <v>0</v>
      </c>
      <c r="K1154" s="92" t="b">
        <v>0</v>
      </c>
      <c r="L1154" s="69" t="b">
        <v>1</v>
      </c>
      <c r="M1154" s="93" t="b">
        <v>0</v>
      </c>
      <c r="N1154" s="7">
        <v>553</v>
      </c>
      <c r="O1154" s="7" t="b">
        <f t="shared" si="210"/>
        <v>0</v>
      </c>
      <c r="P1154" s="7" t="b">
        <f t="shared" si="211"/>
        <v>1</v>
      </c>
      <c r="Q1154" s="7" t="b">
        <f t="shared" si="212"/>
        <v>0</v>
      </c>
      <c r="S1154" s="7" t="b">
        <f t="shared" si="213"/>
        <v>0</v>
      </c>
      <c r="T1154" s="7" t="b">
        <f t="shared" si="214"/>
        <v>1</v>
      </c>
      <c r="U1154" s="7" t="b">
        <f t="shared" si="215"/>
        <v>0</v>
      </c>
      <c r="W1154" s="7">
        <f t="shared" si="206"/>
        <v>1153</v>
      </c>
      <c r="X1154" s="7">
        <f>'v-t_chart'!C1154</f>
        <v>79.3</v>
      </c>
      <c r="Y1154" s="7">
        <f t="shared" si="207"/>
        <v>100</v>
      </c>
      <c r="Z1154" s="7">
        <f t="shared" si="208"/>
        <v>115</v>
      </c>
      <c r="AA1154" s="7">
        <f t="shared" si="209"/>
        <v>90</v>
      </c>
      <c r="AB1154" s="7">
        <f ca="1">calc_gear1!AS1157*5+50</f>
        <v>55</v>
      </c>
      <c r="AC1154" s="7">
        <f ca="1">IF(AND(calc_gear1!AT1157=-1,calc_gear1!Z1157=1),calc_gear1!AS1157*5+50.5,IF(AND(calc_gear1!Y1157=0,AB1153-AC1153=-0.5),calc_gear1!AS1157*5+50.5,calc_gear1!O1157*5+50.5))</f>
        <v>50.5</v>
      </c>
    </row>
    <row r="1155" spans="1:29">
      <c r="A1155" s="7">
        <v>1154</v>
      </c>
      <c r="B1155" s="7">
        <v>554</v>
      </c>
      <c r="F1155" s="7">
        <v>554</v>
      </c>
      <c r="G1155" s="92" t="b">
        <v>0</v>
      </c>
      <c r="H1155" s="69" t="b">
        <v>1</v>
      </c>
      <c r="I1155" s="93" t="b">
        <v>0</v>
      </c>
      <c r="K1155" s="92" t="b">
        <v>0</v>
      </c>
      <c r="L1155" s="69" t="b">
        <v>1</v>
      </c>
      <c r="M1155" s="93" t="b">
        <v>0</v>
      </c>
      <c r="N1155" s="7">
        <v>554</v>
      </c>
      <c r="O1155" s="7" t="b">
        <f t="shared" si="210"/>
        <v>0</v>
      </c>
      <c r="P1155" s="7" t="b">
        <f t="shared" si="211"/>
        <v>1</v>
      </c>
      <c r="Q1155" s="7" t="b">
        <f t="shared" si="212"/>
        <v>0</v>
      </c>
      <c r="S1155" s="7" t="b">
        <f t="shared" si="213"/>
        <v>0</v>
      </c>
      <c r="T1155" s="7" t="b">
        <f t="shared" si="214"/>
        <v>1</v>
      </c>
      <c r="U1155" s="7" t="b">
        <f t="shared" si="215"/>
        <v>0</v>
      </c>
      <c r="W1155" s="7">
        <f t="shared" ref="W1155:W1218" si="216">A1155</f>
        <v>1154</v>
      </c>
      <c r="X1155" s="7">
        <f>'v-t_chart'!C1155</f>
        <v>78.8</v>
      </c>
      <c r="Y1155" s="7">
        <f t="shared" ref="Y1155:Y1218" si="217">IF(S1155=TRUE,105,100)</f>
        <v>100</v>
      </c>
      <c r="Z1155" s="7">
        <f t="shared" ref="Z1155:Z1218" si="218">IF(T1155=TRUE,115,110)</f>
        <v>115</v>
      </c>
      <c r="AA1155" s="7">
        <f t="shared" ref="AA1155:AA1218" si="219">IF(U1155=TRUE,95,90)</f>
        <v>90</v>
      </c>
      <c r="AB1155" s="7">
        <f ca="1">calc_gear1!AS1158*5+50</f>
        <v>55</v>
      </c>
      <c r="AC1155" s="7">
        <f ca="1">IF(AND(calc_gear1!AT1158=-1,calc_gear1!Z1158=1),calc_gear1!AS1158*5+50.5,IF(AND(calc_gear1!Y1158=0,AB1154-AC1154=-0.5),calc_gear1!AS1158*5+50.5,calc_gear1!O1158*5+50.5))</f>
        <v>50.5</v>
      </c>
    </row>
    <row r="1156" spans="1:29">
      <c r="A1156" s="7">
        <v>1155</v>
      </c>
      <c r="B1156" s="7">
        <v>555</v>
      </c>
      <c r="F1156" s="7">
        <v>555</v>
      </c>
      <c r="G1156" s="92" t="b">
        <v>0</v>
      </c>
      <c r="H1156" s="69" t="b">
        <v>1</v>
      </c>
      <c r="I1156" s="93" t="b">
        <v>0</v>
      </c>
      <c r="K1156" s="92" t="b">
        <v>0</v>
      </c>
      <c r="L1156" s="69" t="b">
        <v>1</v>
      </c>
      <c r="M1156" s="93" t="b">
        <v>0</v>
      </c>
      <c r="N1156" s="7">
        <v>555</v>
      </c>
      <c r="O1156" s="7" t="b">
        <f t="shared" si="210"/>
        <v>0</v>
      </c>
      <c r="P1156" s="7" t="b">
        <f t="shared" si="211"/>
        <v>1</v>
      </c>
      <c r="Q1156" s="7" t="b">
        <f t="shared" si="212"/>
        <v>0</v>
      </c>
      <c r="S1156" s="7" t="b">
        <f t="shared" si="213"/>
        <v>0</v>
      </c>
      <c r="T1156" s="7" t="b">
        <f t="shared" si="214"/>
        <v>1</v>
      </c>
      <c r="U1156" s="7" t="b">
        <f t="shared" si="215"/>
        <v>0</v>
      </c>
      <c r="W1156" s="7">
        <f t="shared" si="216"/>
        <v>1155</v>
      </c>
      <c r="X1156" s="7">
        <f>'v-t_chart'!C1156</f>
        <v>78.099999999999994</v>
      </c>
      <c r="Y1156" s="7">
        <f t="shared" si="217"/>
        <v>100</v>
      </c>
      <c r="Z1156" s="7">
        <f t="shared" si="218"/>
        <v>115</v>
      </c>
      <c r="AA1156" s="7">
        <f t="shared" si="219"/>
        <v>90</v>
      </c>
      <c r="AB1156" s="7">
        <f ca="1">calc_gear1!AS1159*5+50</f>
        <v>55</v>
      </c>
      <c r="AC1156" s="7">
        <f ca="1">IF(AND(calc_gear1!AT1159=-1,calc_gear1!Z1159=1),calc_gear1!AS1159*5+50.5,IF(AND(calc_gear1!Y1159=0,AB1155-AC1155=-0.5),calc_gear1!AS1159*5+50.5,calc_gear1!O1159*5+50.5))</f>
        <v>50.5</v>
      </c>
    </row>
    <row r="1157" spans="1:29">
      <c r="A1157" s="7">
        <v>1156</v>
      </c>
      <c r="B1157" s="7">
        <v>556</v>
      </c>
      <c r="F1157" s="7">
        <v>556</v>
      </c>
      <c r="G1157" s="92" t="b">
        <v>0</v>
      </c>
      <c r="H1157" s="69" t="b">
        <v>1</v>
      </c>
      <c r="I1157" s="93" t="b">
        <v>0</v>
      </c>
      <c r="K1157" s="92" t="b">
        <v>0</v>
      </c>
      <c r="L1157" s="69" t="b">
        <v>1</v>
      </c>
      <c r="M1157" s="93" t="b">
        <v>0</v>
      </c>
      <c r="N1157" s="7">
        <v>556</v>
      </c>
      <c r="O1157" s="7" t="b">
        <f t="shared" si="210"/>
        <v>0</v>
      </c>
      <c r="P1157" s="7" t="b">
        <f t="shared" si="211"/>
        <v>1</v>
      </c>
      <c r="Q1157" s="7" t="b">
        <f t="shared" si="212"/>
        <v>0</v>
      </c>
      <c r="S1157" s="7" t="b">
        <f t="shared" si="213"/>
        <v>0</v>
      </c>
      <c r="T1157" s="7" t="b">
        <f t="shared" si="214"/>
        <v>1</v>
      </c>
      <c r="U1157" s="7" t="b">
        <f t="shared" si="215"/>
        <v>0</v>
      </c>
      <c r="W1157" s="7">
        <f t="shared" si="216"/>
        <v>1156</v>
      </c>
      <c r="X1157" s="7">
        <f>'v-t_chart'!C1157</f>
        <v>77.5</v>
      </c>
      <c r="Y1157" s="7">
        <f t="shared" si="217"/>
        <v>100</v>
      </c>
      <c r="Z1157" s="7">
        <f t="shared" si="218"/>
        <v>115</v>
      </c>
      <c r="AA1157" s="7">
        <f t="shared" si="219"/>
        <v>90</v>
      </c>
      <c r="AB1157" s="7">
        <f ca="1">calc_gear1!AS1160*5+50</f>
        <v>55</v>
      </c>
      <c r="AC1157" s="7">
        <f ca="1">IF(AND(calc_gear1!AT1160=-1,calc_gear1!Z1160=1),calc_gear1!AS1160*5+50.5,IF(AND(calc_gear1!Y1160=0,AB1156-AC1156=-0.5),calc_gear1!AS1160*5+50.5,calc_gear1!O1160*5+50.5))</f>
        <v>50.5</v>
      </c>
    </row>
    <row r="1158" spans="1:29">
      <c r="A1158" s="7">
        <v>1157</v>
      </c>
      <c r="B1158" s="7">
        <v>557</v>
      </c>
      <c r="F1158" s="7">
        <v>557</v>
      </c>
      <c r="G1158" s="92" t="b">
        <v>0</v>
      </c>
      <c r="H1158" s="69" t="b">
        <v>1</v>
      </c>
      <c r="I1158" s="93" t="b">
        <v>0</v>
      </c>
      <c r="K1158" s="92" t="b">
        <v>0</v>
      </c>
      <c r="L1158" s="69" t="b">
        <v>1</v>
      </c>
      <c r="M1158" s="93" t="b">
        <v>0</v>
      </c>
      <c r="N1158" s="7">
        <v>557</v>
      </c>
      <c r="O1158" s="7" t="b">
        <f t="shared" si="210"/>
        <v>0</v>
      </c>
      <c r="P1158" s="7" t="b">
        <f t="shared" si="211"/>
        <v>1</v>
      </c>
      <c r="Q1158" s="7" t="b">
        <f t="shared" si="212"/>
        <v>0</v>
      </c>
      <c r="S1158" s="7" t="b">
        <f t="shared" si="213"/>
        <v>0</v>
      </c>
      <c r="T1158" s="7" t="b">
        <f t="shared" si="214"/>
        <v>1</v>
      </c>
      <c r="U1158" s="7" t="b">
        <f t="shared" si="215"/>
        <v>0</v>
      </c>
      <c r="W1158" s="7">
        <f t="shared" si="216"/>
        <v>1157</v>
      </c>
      <c r="X1158" s="7">
        <f>'v-t_chart'!C1158</f>
        <v>77.2</v>
      </c>
      <c r="Y1158" s="7">
        <f t="shared" si="217"/>
        <v>100</v>
      </c>
      <c r="Z1158" s="7">
        <f t="shared" si="218"/>
        <v>115</v>
      </c>
      <c r="AA1158" s="7">
        <f t="shared" si="219"/>
        <v>90</v>
      </c>
      <c r="AB1158" s="7">
        <f ca="1">calc_gear1!AS1161*5+50</f>
        <v>55</v>
      </c>
      <c r="AC1158" s="7">
        <f ca="1">IF(AND(calc_gear1!AT1161=-1,calc_gear1!Z1161=1),calc_gear1!AS1161*5+50.5,IF(AND(calc_gear1!Y1161=0,AB1157-AC1157=-0.5),calc_gear1!AS1161*5+50.5,calc_gear1!O1161*5+50.5))</f>
        <v>50.5</v>
      </c>
    </row>
    <row r="1159" spans="1:29">
      <c r="A1159" s="7">
        <v>1158</v>
      </c>
      <c r="B1159" s="7">
        <v>558</v>
      </c>
      <c r="F1159" s="7">
        <v>558</v>
      </c>
      <c r="G1159" s="92" t="b">
        <v>0</v>
      </c>
      <c r="H1159" s="69" t="b">
        <v>1</v>
      </c>
      <c r="I1159" s="93" t="b">
        <v>0</v>
      </c>
      <c r="K1159" s="92" t="b">
        <v>0</v>
      </c>
      <c r="L1159" s="69" t="b">
        <v>1</v>
      </c>
      <c r="M1159" s="93" t="b">
        <v>0</v>
      </c>
      <c r="N1159" s="7">
        <v>558</v>
      </c>
      <c r="O1159" s="7" t="b">
        <f t="shared" si="210"/>
        <v>0</v>
      </c>
      <c r="P1159" s="7" t="b">
        <f t="shared" si="211"/>
        <v>1</v>
      </c>
      <c r="Q1159" s="7" t="b">
        <f t="shared" si="212"/>
        <v>0</v>
      </c>
      <c r="S1159" s="7" t="b">
        <f t="shared" si="213"/>
        <v>0</v>
      </c>
      <c r="T1159" s="7" t="b">
        <f t="shared" si="214"/>
        <v>1</v>
      </c>
      <c r="U1159" s="7" t="b">
        <f t="shared" si="215"/>
        <v>0</v>
      </c>
      <c r="W1159" s="7">
        <f t="shared" si="216"/>
        <v>1158</v>
      </c>
      <c r="X1159" s="7">
        <f>'v-t_chart'!C1159</f>
        <v>77.2</v>
      </c>
      <c r="Y1159" s="7">
        <f t="shared" si="217"/>
        <v>100</v>
      </c>
      <c r="Z1159" s="7">
        <f t="shared" si="218"/>
        <v>115</v>
      </c>
      <c r="AA1159" s="7">
        <f t="shared" si="219"/>
        <v>90</v>
      </c>
      <c r="AB1159" s="7">
        <f ca="1">calc_gear1!AS1162*5+50</f>
        <v>55</v>
      </c>
      <c r="AC1159" s="7">
        <f ca="1">IF(AND(calc_gear1!AT1162=-1,calc_gear1!Z1162=1),calc_gear1!AS1162*5+50.5,IF(AND(calc_gear1!Y1162=0,AB1158-AC1158=-0.5),calc_gear1!AS1162*5+50.5,calc_gear1!O1162*5+50.5))</f>
        <v>50.5</v>
      </c>
    </row>
    <row r="1160" spans="1:29">
      <c r="A1160" s="7">
        <v>1159</v>
      </c>
      <c r="B1160" s="7">
        <v>559</v>
      </c>
      <c r="F1160" s="7">
        <v>559</v>
      </c>
      <c r="G1160" s="92" t="b">
        <v>0</v>
      </c>
      <c r="H1160" s="69" t="b">
        <v>1</v>
      </c>
      <c r="I1160" s="93" t="b">
        <v>0</v>
      </c>
      <c r="K1160" s="92" t="b">
        <v>0</v>
      </c>
      <c r="L1160" s="69" t="b">
        <v>1</v>
      </c>
      <c r="M1160" s="93" t="b">
        <v>0</v>
      </c>
      <c r="N1160" s="7">
        <v>559</v>
      </c>
      <c r="O1160" s="7" t="b">
        <f t="shared" si="210"/>
        <v>0</v>
      </c>
      <c r="P1160" s="7" t="b">
        <f t="shared" si="211"/>
        <v>1</v>
      </c>
      <c r="Q1160" s="7" t="b">
        <f t="shared" si="212"/>
        <v>0</v>
      </c>
      <c r="S1160" s="7" t="b">
        <f t="shared" si="213"/>
        <v>0</v>
      </c>
      <c r="T1160" s="7" t="b">
        <f t="shared" si="214"/>
        <v>1</v>
      </c>
      <c r="U1160" s="7" t="b">
        <f t="shared" si="215"/>
        <v>0</v>
      </c>
      <c r="W1160" s="7">
        <f t="shared" si="216"/>
        <v>1159</v>
      </c>
      <c r="X1160" s="7">
        <f>'v-t_chart'!C1160</f>
        <v>77.5</v>
      </c>
      <c r="Y1160" s="7">
        <f t="shared" si="217"/>
        <v>100</v>
      </c>
      <c r="Z1160" s="7">
        <f t="shared" si="218"/>
        <v>115</v>
      </c>
      <c r="AA1160" s="7">
        <f t="shared" si="219"/>
        <v>90</v>
      </c>
      <c r="AB1160" s="7">
        <f ca="1">calc_gear1!AS1163*5+50</f>
        <v>55</v>
      </c>
      <c r="AC1160" s="7">
        <f ca="1">IF(AND(calc_gear1!AT1163=-1,calc_gear1!Z1163=1),calc_gear1!AS1163*5+50.5,IF(AND(calc_gear1!Y1163=0,AB1159-AC1159=-0.5),calc_gear1!AS1163*5+50.5,calc_gear1!O1163*5+50.5))</f>
        <v>50.5</v>
      </c>
    </row>
    <row r="1161" spans="1:29">
      <c r="A1161" s="7">
        <v>1160</v>
      </c>
      <c r="B1161" s="7">
        <v>560</v>
      </c>
      <c r="F1161" s="7">
        <v>560</v>
      </c>
      <c r="G1161" s="92" t="b">
        <v>0</v>
      </c>
      <c r="H1161" s="69" t="b">
        <v>1</v>
      </c>
      <c r="I1161" s="93" t="b">
        <v>0</v>
      </c>
      <c r="K1161" s="92" t="b">
        <v>0</v>
      </c>
      <c r="L1161" s="69" t="b">
        <v>1</v>
      </c>
      <c r="M1161" s="93" t="b">
        <v>0</v>
      </c>
      <c r="N1161" s="7">
        <v>560</v>
      </c>
      <c r="O1161" s="7" t="b">
        <f t="shared" si="210"/>
        <v>0</v>
      </c>
      <c r="P1161" s="7" t="b">
        <f t="shared" si="211"/>
        <v>1</v>
      </c>
      <c r="Q1161" s="7" t="b">
        <f t="shared" si="212"/>
        <v>0</v>
      </c>
      <c r="S1161" s="7" t="b">
        <f t="shared" si="213"/>
        <v>0</v>
      </c>
      <c r="T1161" s="7" t="b">
        <f t="shared" si="214"/>
        <v>1</v>
      </c>
      <c r="U1161" s="7" t="b">
        <f t="shared" si="215"/>
        <v>0</v>
      </c>
      <c r="W1161" s="7">
        <f t="shared" si="216"/>
        <v>1160</v>
      </c>
      <c r="X1161" s="7">
        <f>'v-t_chart'!C1161</f>
        <v>77.900000000000006</v>
      </c>
      <c r="Y1161" s="7">
        <f t="shared" si="217"/>
        <v>100</v>
      </c>
      <c r="Z1161" s="7">
        <f t="shared" si="218"/>
        <v>115</v>
      </c>
      <c r="AA1161" s="7">
        <f t="shared" si="219"/>
        <v>90</v>
      </c>
      <c r="AB1161" s="7">
        <f ca="1">calc_gear1!AS1164*5+50</f>
        <v>55</v>
      </c>
      <c r="AC1161" s="7">
        <f ca="1">IF(AND(calc_gear1!AT1164=-1,calc_gear1!Z1164=1),calc_gear1!AS1164*5+50.5,IF(AND(calc_gear1!Y1164=0,AB1160-AC1160=-0.5),calc_gear1!AS1164*5+50.5,calc_gear1!O1164*5+50.5))</f>
        <v>50.5</v>
      </c>
    </row>
    <row r="1162" spans="1:29">
      <c r="A1162" s="7">
        <v>1161</v>
      </c>
      <c r="B1162" s="7">
        <v>561</v>
      </c>
      <c r="F1162" s="7">
        <v>561</v>
      </c>
      <c r="G1162" s="92" t="b">
        <v>0</v>
      </c>
      <c r="H1162" s="69" t="b">
        <v>1</v>
      </c>
      <c r="I1162" s="93" t="b">
        <v>0</v>
      </c>
      <c r="K1162" s="92" t="b">
        <v>0</v>
      </c>
      <c r="L1162" s="69" t="b">
        <v>1</v>
      </c>
      <c r="M1162" s="93" t="b">
        <v>0</v>
      </c>
      <c r="N1162" s="7">
        <v>561</v>
      </c>
      <c r="O1162" s="7" t="b">
        <f t="shared" si="210"/>
        <v>0</v>
      </c>
      <c r="P1162" s="7" t="b">
        <f t="shared" si="211"/>
        <v>1</v>
      </c>
      <c r="Q1162" s="7" t="b">
        <f t="shared" si="212"/>
        <v>0</v>
      </c>
      <c r="S1162" s="7" t="b">
        <f t="shared" si="213"/>
        <v>0</v>
      </c>
      <c r="T1162" s="7" t="b">
        <f t="shared" si="214"/>
        <v>1</v>
      </c>
      <c r="U1162" s="7" t="b">
        <f t="shared" si="215"/>
        <v>0</v>
      </c>
      <c r="W1162" s="7">
        <f t="shared" si="216"/>
        <v>1161</v>
      </c>
      <c r="X1162" s="7">
        <f>'v-t_chart'!C1162</f>
        <v>78.5</v>
      </c>
      <c r="Y1162" s="7">
        <f t="shared" si="217"/>
        <v>100</v>
      </c>
      <c r="Z1162" s="7">
        <f t="shared" si="218"/>
        <v>115</v>
      </c>
      <c r="AA1162" s="7">
        <f t="shared" si="219"/>
        <v>90</v>
      </c>
      <c r="AB1162" s="7">
        <f ca="1">calc_gear1!AS1165*5+50</f>
        <v>55</v>
      </c>
      <c r="AC1162" s="7">
        <f ca="1">IF(AND(calc_gear1!AT1165=-1,calc_gear1!Z1165=1),calc_gear1!AS1165*5+50.5,IF(AND(calc_gear1!Y1165=0,AB1161-AC1161=-0.5),calc_gear1!AS1165*5+50.5,calc_gear1!O1165*5+50.5))</f>
        <v>50.5</v>
      </c>
    </row>
    <row r="1163" spans="1:29">
      <c r="A1163" s="7">
        <v>1162</v>
      </c>
      <c r="B1163" s="7">
        <v>562</v>
      </c>
      <c r="F1163" s="7">
        <v>562</v>
      </c>
      <c r="G1163" s="92" t="b">
        <v>0</v>
      </c>
      <c r="H1163" s="69" t="b">
        <v>1</v>
      </c>
      <c r="I1163" s="93" t="b">
        <v>0</v>
      </c>
      <c r="K1163" s="92" t="b">
        <v>0</v>
      </c>
      <c r="L1163" s="69" t="b">
        <v>1</v>
      </c>
      <c r="M1163" s="93" t="b">
        <v>0</v>
      </c>
      <c r="N1163" s="7">
        <v>562</v>
      </c>
      <c r="O1163" s="7" t="b">
        <f t="shared" si="210"/>
        <v>0</v>
      </c>
      <c r="P1163" s="7" t="b">
        <f t="shared" si="211"/>
        <v>1</v>
      </c>
      <c r="Q1163" s="7" t="b">
        <f t="shared" si="212"/>
        <v>0</v>
      </c>
      <c r="S1163" s="7" t="b">
        <f t="shared" si="213"/>
        <v>0</v>
      </c>
      <c r="T1163" s="7" t="b">
        <f t="shared" si="214"/>
        <v>1</v>
      </c>
      <c r="U1163" s="7" t="b">
        <f t="shared" si="215"/>
        <v>0</v>
      </c>
      <c r="W1163" s="7">
        <f t="shared" si="216"/>
        <v>1162</v>
      </c>
      <c r="X1163" s="7">
        <f>'v-t_chart'!C1163</f>
        <v>79.099999999999994</v>
      </c>
      <c r="Y1163" s="7">
        <f t="shared" si="217"/>
        <v>100</v>
      </c>
      <c r="Z1163" s="7">
        <f t="shared" si="218"/>
        <v>115</v>
      </c>
      <c r="AA1163" s="7">
        <f t="shared" si="219"/>
        <v>90</v>
      </c>
      <c r="AB1163" s="7">
        <f ca="1">calc_gear1!AS1166*5+50</f>
        <v>55</v>
      </c>
      <c r="AC1163" s="7">
        <f ca="1">IF(AND(calc_gear1!AT1166=-1,calc_gear1!Z1166=1),calc_gear1!AS1166*5+50.5,IF(AND(calc_gear1!Y1166=0,AB1162-AC1162=-0.5),calc_gear1!AS1166*5+50.5,calc_gear1!O1166*5+50.5))</f>
        <v>50.5</v>
      </c>
    </row>
    <row r="1164" spans="1:29">
      <c r="A1164" s="7">
        <v>1163</v>
      </c>
      <c r="B1164" s="7">
        <v>563</v>
      </c>
      <c r="F1164" s="7">
        <v>563</v>
      </c>
      <c r="G1164" s="92" t="b">
        <v>0</v>
      </c>
      <c r="H1164" s="69" t="b">
        <v>1</v>
      </c>
      <c r="I1164" s="93" t="b">
        <v>0</v>
      </c>
      <c r="K1164" s="92" t="b">
        <v>0</v>
      </c>
      <c r="L1164" s="69" t="b">
        <v>1</v>
      </c>
      <c r="M1164" s="93" t="b">
        <v>0</v>
      </c>
      <c r="N1164" s="7">
        <v>563</v>
      </c>
      <c r="O1164" s="7" t="b">
        <f t="shared" si="210"/>
        <v>0</v>
      </c>
      <c r="P1164" s="7" t="b">
        <f t="shared" si="211"/>
        <v>1</v>
      </c>
      <c r="Q1164" s="7" t="b">
        <f t="shared" si="212"/>
        <v>0</v>
      </c>
      <c r="S1164" s="7" t="b">
        <f t="shared" si="213"/>
        <v>0</v>
      </c>
      <c r="T1164" s="7" t="b">
        <f t="shared" si="214"/>
        <v>1</v>
      </c>
      <c r="U1164" s="7" t="b">
        <f t="shared" si="215"/>
        <v>0</v>
      </c>
      <c r="W1164" s="7">
        <f t="shared" si="216"/>
        <v>1163</v>
      </c>
      <c r="X1164" s="7">
        <f>'v-t_chart'!C1164</f>
        <v>79.599999999999994</v>
      </c>
      <c r="Y1164" s="7">
        <f t="shared" si="217"/>
        <v>100</v>
      </c>
      <c r="Z1164" s="7">
        <f t="shared" si="218"/>
        <v>115</v>
      </c>
      <c r="AA1164" s="7">
        <f t="shared" si="219"/>
        <v>90</v>
      </c>
      <c r="AB1164" s="7">
        <f ca="1">calc_gear1!AS1167*5+50</f>
        <v>55</v>
      </c>
      <c r="AC1164" s="7">
        <f ca="1">IF(AND(calc_gear1!AT1167=-1,calc_gear1!Z1167=1),calc_gear1!AS1167*5+50.5,IF(AND(calc_gear1!Y1167=0,AB1163-AC1163=-0.5),calc_gear1!AS1167*5+50.5,calc_gear1!O1167*5+50.5))</f>
        <v>50.5</v>
      </c>
    </row>
    <row r="1165" spans="1:29">
      <c r="A1165" s="7">
        <v>1164</v>
      </c>
      <c r="B1165" s="7">
        <v>564</v>
      </c>
      <c r="F1165" s="7">
        <v>564</v>
      </c>
      <c r="G1165" s="92" t="b">
        <v>0</v>
      </c>
      <c r="H1165" s="69" t="b">
        <v>1</v>
      </c>
      <c r="I1165" s="93" t="b">
        <v>0</v>
      </c>
      <c r="K1165" s="92" t="b">
        <v>0</v>
      </c>
      <c r="L1165" s="69" t="b">
        <v>1</v>
      </c>
      <c r="M1165" s="93" t="b">
        <v>0</v>
      </c>
      <c r="N1165" s="7">
        <v>564</v>
      </c>
      <c r="O1165" s="7" t="b">
        <f t="shared" si="210"/>
        <v>0</v>
      </c>
      <c r="P1165" s="7" t="b">
        <f t="shared" si="211"/>
        <v>1</v>
      </c>
      <c r="Q1165" s="7" t="b">
        <f t="shared" si="212"/>
        <v>0</v>
      </c>
      <c r="S1165" s="7" t="b">
        <f t="shared" si="213"/>
        <v>0</v>
      </c>
      <c r="T1165" s="7" t="b">
        <f t="shared" si="214"/>
        <v>1</v>
      </c>
      <c r="U1165" s="7" t="b">
        <f t="shared" si="215"/>
        <v>0</v>
      </c>
      <c r="W1165" s="7">
        <f t="shared" si="216"/>
        <v>1164</v>
      </c>
      <c r="X1165" s="7">
        <f>'v-t_chart'!C1165</f>
        <v>80</v>
      </c>
      <c r="Y1165" s="7">
        <f t="shared" si="217"/>
        <v>100</v>
      </c>
      <c r="Z1165" s="7">
        <f t="shared" si="218"/>
        <v>115</v>
      </c>
      <c r="AA1165" s="7">
        <f t="shared" si="219"/>
        <v>90</v>
      </c>
      <c r="AB1165" s="7">
        <f ca="1">calc_gear1!AS1168*5+50</f>
        <v>55</v>
      </c>
      <c r="AC1165" s="7">
        <f ca="1">IF(AND(calc_gear1!AT1168=-1,calc_gear1!Z1168=1),calc_gear1!AS1168*5+50.5,IF(AND(calc_gear1!Y1168=0,AB1164-AC1164=-0.5),calc_gear1!AS1168*5+50.5,calc_gear1!O1168*5+50.5))</f>
        <v>50.5</v>
      </c>
    </row>
    <row r="1166" spans="1:29">
      <c r="A1166" s="7">
        <v>1165</v>
      </c>
      <c r="B1166" s="7">
        <v>565</v>
      </c>
      <c r="F1166" s="7">
        <v>565</v>
      </c>
      <c r="G1166" s="92" t="b">
        <v>0</v>
      </c>
      <c r="H1166" s="69" t="b">
        <v>1</v>
      </c>
      <c r="I1166" s="93" t="b">
        <v>0</v>
      </c>
      <c r="K1166" s="92" t="b">
        <v>0</v>
      </c>
      <c r="L1166" s="69" t="b">
        <v>1</v>
      </c>
      <c r="M1166" s="93" t="b">
        <v>0</v>
      </c>
      <c r="N1166" s="7">
        <v>565</v>
      </c>
      <c r="O1166" s="7" t="b">
        <f t="shared" si="210"/>
        <v>0</v>
      </c>
      <c r="P1166" s="7" t="b">
        <f t="shared" si="211"/>
        <v>1</v>
      </c>
      <c r="Q1166" s="7" t="b">
        <f t="shared" si="212"/>
        <v>0</v>
      </c>
      <c r="S1166" s="7" t="b">
        <f t="shared" si="213"/>
        <v>0</v>
      </c>
      <c r="T1166" s="7" t="b">
        <f t="shared" si="214"/>
        <v>1</v>
      </c>
      <c r="U1166" s="7" t="b">
        <f t="shared" si="215"/>
        <v>0</v>
      </c>
      <c r="W1166" s="7">
        <f t="shared" si="216"/>
        <v>1165</v>
      </c>
      <c r="X1166" s="7">
        <f>'v-t_chart'!C1166</f>
        <v>80.2</v>
      </c>
      <c r="Y1166" s="7">
        <f t="shared" si="217"/>
        <v>100</v>
      </c>
      <c r="Z1166" s="7">
        <f t="shared" si="218"/>
        <v>115</v>
      </c>
      <c r="AA1166" s="7">
        <f t="shared" si="219"/>
        <v>90</v>
      </c>
      <c r="AB1166" s="7">
        <f ca="1">calc_gear1!AS1169*5+50</f>
        <v>55</v>
      </c>
      <c r="AC1166" s="7">
        <f ca="1">IF(AND(calc_gear1!AT1169=-1,calc_gear1!Z1169=1),calc_gear1!AS1169*5+50.5,IF(AND(calc_gear1!Y1169=0,AB1165-AC1165=-0.5),calc_gear1!AS1169*5+50.5,calc_gear1!O1169*5+50.5))</f>
        <v>50.5</v>
      </c>
    </row>
    <row r="1167" spans="1:29">
      <c r="A1167" s="7">
        <v>1166</v>
      </c>
      <c r="B1167" s="7">
        <v>566</v>
      </c>
      <c r="F1167" s="7">
        <v>566</v>
      </c>
      <c r="G1167" s="92" t="b">
        <v>0</v>
      </c>
      <c r="H1167" s="69" t="b">
        <v>1</v>
      </c>
      <c r="I1167" s="93" t="b">
        <v>0</v>
      </c>
      <c r="K1167" s="92" t="b">
        <v>0</v>
      </c>
      <c r="L1167" s="69" t="b">
        <v>1</v>
      </c>
      <c r="M1167" s="93" t="b">
        <v>0</v>
      </c>
      <c r="N1167" s="7">
        <v>566</v>
      </c>
      <c r="O1167" s="7" t="b">
        <f t="shared" si="210"/>
        <v>0</v>
      </c>
      <c r="P1167" s="7" t="b">
        <f t="shared" si="211"/>
        <v>1</v>
      </c>
      <c r="Q1167" s="7" t="b">
        <f t="shared" si="212"/>
        <v>0</v>
      </c>
      <c r="S1167" s="7" t="b">
        <f t="shared" si="213"/>
        <v>0</v>
      </c>
      <c r="T1167" s="7" t="b">
        <f t="shared" si="214"/>
        <v>1</v>
      </c>
      <c r="U1167" s="7" t="b">
        <f t="shared" si="215"/>
        <v>0</v>
      </c>
      <c r="W1167" s="7">
        <f t="shared" si="216"/>
        <v>1166</v>
      </c>
      <c r="X1167" s="7">
        <f>'v-t_chart'!C1167</f>
        <v>80.3</v>
      </c>
      <c r="Y1167" s="7">
        <f t="shared" si="217"/>
        <v>100</v>
      </c>
      <c r="Z1167" s="7">
        <f t="shared" si="218"/>
        <v>115</v>
      </c>
      <c r="AA1167" s="7">
        <f t="shared" si="219"/>
        <v>90</v>
      </c>
      <c r="AB1167" s="7">
        <f ca="1">calc_gear1!AS1170*5+50</f>
        <v>55</v>
      </c>
      <c r="AC1167" s="7">
        <f ca="1">IF(AND(calc_gear1!AT1170=-1,calc_gear1!Z1170=1),calc_gear1!AS1170*5+50.5,IF(AND(calc_gear1!Y1170=0,AB1166-AC1166=-0.5),calc_gear1!AS1170*5+50.5,calc_gear1!O1170*5+50.5))</f>
        <v>50.5</v>
      </c>
    </row>
    <row r="1168" spans="1:29">
      <c r="A1168" s="7">
        <v>1167</v>
      </c>
      <c r="B1168" s="7">
        <v>567</v>
      </c>
      <c r="F1168" s="7">
        <v>567</v>
      </c>
      <c r="G1168" s="92" t="b">
        <v>0</v>
      </c>
      <c r="H1168" s="69" t="b">
        <v>1</v>
      </c>
      <c r="I1168" s="93" t="b">
        <v>0</v>
      </c>
      <c r="K1168" s="92" t="b">
        <v>0</v>
      </c>
      <c r="L1168" s="69" t="b">
        <v>1</v>
      </c>
      <c r="M1168" s="93" t="b">
        <v>0</v>
      </c>
      <c r="N1168" s="7">
        <v>567</v>
      </c>
      <c r="O1168" s="7" t="b">
        <f t="shared" si="210"/>
        <v>0</v>
      </c>
      <c r="P1168" s="7" t="b">
        <f t="shared" si="211"/>
        <v>1</v>
      </c>
      <c r="Q1168" s="7" t="b">
        <f t="shared" si="212"/>
        <v>0</v>
      </c>
      <c r="S1168" s="7" t="b">
        <f t="shared" si="213"/>
        <v>0</v>
      </c>
      <c r="T1168" s="7" t="b">
        <f t="shared" si="214"/>
        <v>1</v>
      </c>
      <c r="U1168" s="7" t="b">
        <f t="shared" si="215"/>
        <v>0</v>
      </c>
      <c r="W1168" s="7">
        <f t="shared" si="216"/>
        <v>1167</v>
      </c>
      <c r="X1168" s="7">
        <f>'v-t_chart'!C1168</f>
        <v>80.099999999999994</v>
      </c>
      <c r="Y1168" s="7">
        <f t="shared" si="217"/>
        <v>100</v>
      </c>
      <c r="Z1168" s="7">
        <f t="shared" si="218"/>
        <v>115</v>
      </c>
      <c r="AA1168" s="7">
        <f t="shared" si="219"/>
        <v>90</v>
      </c>
      <c r="AB1168" s="7">
        <f ca="1">calc_gear1!AS1171*5+50</f>
        <v>55</v>
      </c>
      <c r="AC1168" s="7">
        <f ca="1">IF(AND(calc_gear1!AT1171=-1,calc_gear1!Z1171=1),calc_gear1!AS1171*5+50.5,IF(AND(calc_gear1!Y1171=0,AB1167-AC1167=-0.5),calc_gear1!AS1171*5+50.5,calc_gear1!O1171*5+50.5))</f>
        <v>50.5</v>
      </c>
    </row>
    <row r="1169" spans="1:29">
      <c r="A1169" s="7">
        <v>1168</v>
      </c>
      <c r="B1169" s="7">
        <v>568</v>
      </c>
      <c r="F1169" s="7">
        <v>568</v>
      </c>
      <c r="G1169" s="92" t="b">
        <v>0</v>
      </c>
      <c r="H1169" s="69" t="b">
        <v>1</v>
      </c>
      <c r="I1169" s="93" t="b">
        <v>0</v>
      </c>
      <c r="K1169" s="92" t="b">
        <v>0</v>
      </c>
      <c r="L1169" s="69" t="b">
        <v>1</v>
      </c>
      <c r="M1169" s="93" t="b">
        <v>0</v>
      </c>
      <c r="N1169" s="7">
        <v>568</v>
      </c>
      <c r="O1169" s="7" t="b">
        <f t="shared" si="210"/>
        <v>0</v>
      </c>
      <c r="P1169" s="7" t="b">
        <f t="shared" si="211"/>
        <v>1</v>
      </c>
      <c r="Q1169" s="7" t="b">
        <f t="shared" si="212"/>
        <v>0</v>
      </c>
      <c r="S1169" s="7" t="b">
        <f t="shared" si="213"/>
        <v>0</v>
      </c>
      <c r="T1169" s="7" t="b">
        <f t="shared" si="214"/>
        <v>1</v>
      </c>
      <c r="U1169" s="7" t="b">
        <f t="shared" si="215"/>
        <v>0</v>
      </c>
      <c r="W1169" s="7">
        <f t="shared" si="216"/>
        <v>1168</v>
      </c>
      <c r="X1169" s="7">
        <f>'v-t_chart'!C1169</f>
        <v>79.8</v>
      </c>
      <c r="Y1169" s="7">
        <f t="shared" si="217"/>
        <v>100</v>
      </c>
      <c r="Z1169" s="7">
        <f t="shared" si="218"/>
        <v>115</v>
      </c>
      <c r="AA1169" s="7">
        <f t="shared" si="219"/>
        <v>90</v>
      </c>
      <c r="AB1169" s="7">
        <f ca="1">calc_gear1!AS1172*5+50</f>
        <v>55</v>
      </c>
      <c r="AC1169" s="7">
        <f ca="1">IF(AND(calc_gear1!AT1172=-1,calc_gear1!Z1172=1),calc_gear1!AS1172*5+50.5,IF(AND(calc_gear1!Y1172=0,AB1168-AC1168=-0.5),calc_gear1!AS1172*5+50.5,calc_gear1!O1172*5+50.5))</f>
        <v>50.5</v>
      </c>
    </row>
    <row r="1170" spans="1:29">
      <c r="A1170" s="7">
        <v>1169</v>
      </c>
      <c r="B1170" s="7">
        <v>569</v>
      </c>
      <c r="F1170" s="7">
        <v>569</v>
      </c>
      <c r="G1170" s="92" t="b">
        <v>0</v>
      </c>
      <c r="H1170" s="69" t="b">
        <v>1</v>
      </c>
      <c r="I1170" s="93" t="b">
        <v>0</v>
      </c>
      <c r="K1170" s="92" t="b">
        <v>0</v>
      </c>
      <c r="L1170" s="69" t="b">
        <v>1</v>
      </c>
      <c r="M1170" s="93" t="b">
        <v>0</v>
      </c>
      <c r="N1170" s="7">
        <v>569</v>
      </c>
      <c r="O1170" s="7" t="b">
        <f t="shared" si="210"/>
        <v>0</v>
      </c>
      <c r="P1170" s="7" t="b">
        <f t="shared" si="211"/>
        <v>1</v>
      </c>
      <c r="Q1170" s="7" t="b">
        <f t="shared" si="212"/>
        <v>0</v>
      </c>
      <c r="S1170" s="7" t="b">
        <f t="shared" si="213"/>
        <v>0</v>
      </c>
      <c r="T1170" s="7" t="b">
        <f t="shared" si="214"/>
        <v>1</v>
      </c>
      <c r="U1170" s="7" t="b">
        <f t="shared" si="215"/>
        <v>0</v>
      </c>
      <c r="W1170" s="7">
        <f t="shared" si="216"/>
        <v>1169</v>
      </c>
      <c r="X1170" s="7">
        <f>'v-t_chart'!C1170</f>
        <v>79.5</v>
      </c>
      <c r="Y1170" s="7">
        <f t="shared" si="217"/>
        <v>100</v>
      </c>
      <c r="Z1170" s="7">
        <f t="shared" si="218"/>
        <v>115</v>
      </c>
      <c r="AA1170" s="7">
        <f t="shared" si="219"/>
        <v>90</v>
      </c>
      <c r="AB1170" s="7">
        <f ca="1">calc_gear1!AS1173*5+50</f>
        <v>55</v>
      </c>
      <c r="AC1170" s="7">
        <f ca="1">IF(AND(calc_gear1!AT1173=-1,calc_gear1!Z1173=1),calc_gear1!AS1173*5+50.5,IF(AND(calc_gear1!Y1173=0,AB1169-AC1169=-0.5),calc_gear1!AS1173*5+50.5,calc_gear1!O1173*5+50.5))</f>
        <v>50.5</v>
      </c>
    </row>
    <row r="1171" spans="1:29">
      <c r="A1171" s="7">
        <v>1170</v>
      </c>
      <c r="B1171" s="7">
        <v>570</v>
      </c>
      <c r="F1171" s="7">
        <v>570</v>
      </c>
      <c r="G1171" s="92" t="b">
        <v>0</v>
      </c>
      <c r="H1171" s="69" t="b">
        <v>1</v>
      </c>
      <c r="I1171" s="93" t="b">
        <v>0</v>
      </c>
      <c r="K1171" s="92" t="b">
        <v>0</v>
      </c>
      <c r="L1171" s="69" t="b">
        <v>1</v>
      </c>
      <c r="M1171" s="93" t="b">
        <v>0</v>
      </c>
      <c r="N1171" s="7">
        <v>570</v>
      </c>
      <c r="O1171" s="7" t="b">
        <f t="shared" si="210"/>
        <v>0</v>
      </c>
      <c r="P1171" s="7" t="b">
        <f t="shared" si="211"/>
        <v>1</v>
      </c>
      <c r="Q1171" s="7" t="b">
        <f t="shared" si="212"/>
        <v>0</v>
      </c>
      <c r="S1171" s="7" t="b">
        <f t="shared" si="213"/>
        <v>0</v>
      </c>
      <c r="T1171" s="7" t="b">
        <f t="shared" si="214"/>
        <v>1</v>
      </c>
      <c r="U1171" s="7" t="b">
        <f t="shared" si="215"/>
        <v>0</v>
      </c>
      <c r="W1171" s="7">
        <f t="shared" si="216"/>
        <v>1170</v>
      </c>
      <c r="X1171" s="7">
        <f>'v-t_chart'!C1171</f>
        <v>79.099999999999994</v>
      </c>
      <c r="Y1171" s="7">
        <f t="shared" si="217"/>
        <v>100</v>
      </c>
      <c r="Z1171" s="7">
        <f t="shared" si="218"/>
        <v>115</v>
      </c>
      <c r="AA1171" s="7">
        <f t="shared" si="219"/>
        <v>90</v>
      </c>
      <c r="AB1171" s="7">
        <f ca="1">calc_gear1!AS1174*5+50</f>
        <v>55</v>
      </c>
      <c r="AC1171" s="7">
        <f ca="1">IF(AND(calc_gear1!AT1174=-1,calc_gear1!Z1174=1),calc_gear1!AS1174*5+50.5,IF(AND(calc_gear1!Y1174=0,AB1170-AC1170=-0.5),calc_gear1!AS1174*5+50.5,calc_gear1!O1174*5+50.5))</f>
        <v>50.5</v>
      </c>
    </row>
    <row r="1172" spans="1:29">
      <c r="A1172" s="7">
        <v>1171</v>
      </c>
      <c r="B1172" s="7">
        <v>571</v>
      </c>
      <c r="F1172" s="7">
        <v>571</v>
      </c>
      <c r="G1172" s="92" t="b">
        <v>0</v>
      </c>
      <c r="H1172" s="69" t="b">
        <v>1</v>
      </c>
      <c r="I1172" s="93" t="b">
        <v>0</v>
      </c>
      <c r="K1172" s="92" t="b">
        <v>0</v>
      </c>
      <c r="L1172" s="69" t="b">
        <v>1</v>
      </c>
      <c r="M1172" s="93" t="b">
        <v>0</v>
      </c>
      <c r="N1172" s="7">
        <v>571</v>
      </c>
      <c r="O1172" s="7" t="b">
        <f t="shared" si="210"/>
        <v>0</v>
      </c>
      <c r="P1172" s="7" t="b">
        <f t="shared" si="211"/>
        <v>1</v>
      </c>
      <c r="Q1172" s="7" t="b">
        <f t="shared" si="212"/>
        <v>0</v>
      </c>
      <c r="S1172" s="7" t="b">
        <f t="shared" si="213"/>
        <v>0</v>
      </c>
      <c r="T1172" s="7" t="b">
        <f t="shared" si="214"/>
        <v>1</v>
      </c>
      <c r="U1172" s="7" t="b">
        <f t="shared" si="215"/>
        <v>0</v>
      </c>
      <c r="W1172" s="7">
        <f t="shared" si="216"/>
        <v>1171</v>
      </c>
      <c r="X1172" s="7">
        <f>'v-t_chart'!C1172</f>
        <v>78.8</v>
      </c>
      <c r="Y1172" s="7">
        <f t="shared" si="217"/>
        <v>100</v>
      </c>
      <c r="Z1172" s="7">
        <f t="shared" si="218"/>
        <v>115</v>
      </c>
      <c r="AA1172" s="7">
        <f t="shared" si="219"/>
        <v>90</v>
      </c>
      <c r="AB1172" s="7">
        <f ca="1">calc_gear1!AS1175*5+50</f>
        <v>55</v>
      </c>
      <c r="AC1172" s="7">
        <f ca="1">IF(AND(calc_gear1!AT1175=-1,calc_gear1!Z1175=1),calc_gear1!AS1175*5+50.5,IF(AND(calc_gear1!Y1175=0,AB1171-AC1171=-0.5),calc_gear1!AS1175*5+50.5,calc_gear1!O1175*5+50.5))</f>
        <v>50.5</v>
      </c>
    </row>
    <row r="1173" spans="1:29">
      <c r="A1173" s="7">
        <v>1172</v>
      </c>
      <c r="B1173" s="7">
        <v>572</v>
      </c>
      <c r="F1173" s="7">
        <v>572</v>
      </c>
      <c r="G1173" s="92" t="b">
        <v>0</v>
      </c>
      <c r="H1173" s="69" t="b">
        <v>1</v>
      </c>
      <c r="I1173" s="93" t="b">
        <v>0</v>
      </c>
      <c r="K1173" s="92" t="b">
        <v>0</v>
      </c>
      <c r="L1173" s="69" t="b">
        <v>1</v>
      </c>
      <c r="M1173" s="93" t="b">
        <v>0</v>
      </c>
      <c r="N1173" s="7">
        <v>572</v>
      </c>
      <c r="O1173" s="7" t="b">
        <f t="shared" si="210"/>
        <v>0</v>
      </c>
      <c r="P1173" s="7" t="b">
        <f t="shared" si="211"/>
        <v>1</v>
      </c>
      <c r="Q1173" s="7" t="b">
        <f t="shared" si="212"/>
        <v>0</v>
      </c>
      <c r="S1173" s="7" t="b">
        <f t="shared" si="213"/>
        <v>0</v>
      </c>
      <c r="T1173" s="7" t="b">
        <f t="shared" si="214"/>
        <v>1</v>
      </c>
      <c r="U1173" s="7" t="b">
        <f t="shared" si="215"/>
        <v>0</v>
      </c>
      <c r="W1173" s="7">
        <f t="shared" si="216"/>
        <v>1172</v>
      </c>
      <c r="X1173" s="7">
        <f>'v-t_chart'!C1173</f>
        <v>78.599999999999994</v>
      </c>
      <c r="Y1173" s="7">
        <f t="shared" si="217"/>
        <v>100</v>
      </c>
      <c r="Z1173" s="7">
        <f t="shared" si="218"/>
        <v>115</v>
      </c>
      <c r="AA1173" s="7">
        <f t="shared" si="219"/>
        <v>90</v>
      </c>
      <c r="AB1173" s="7">
        <f ca="1">calc_gear1!AS1176*5+50</f>
        <v>55</v>
      </c>
      <c r="AC1173" s="7">
        <f ca="1">IF(AND(calc_gear1!AT1176=-1,calc_gear1!Z1176=1),calc_gear1!AS1176*5+50.5,IF(AND(calc_gear1!Y1176=0,AB1172-AC1172=-0.5),calc_gear1!AS1176*5+50.5,calc_gear1!O1176*5+50.5))</f>
        <v>50.5</v>
      </c>
    </row>
    <row r="1174" spans="1:29">
      <c r="A1174" s="7">
        <v>1173</v>
      </c>
      <c r="B1174" s="7">
        <v>573</v>
      </c>
      <c r="F1174" s="7">
        <v>573</v>
      </c>
      <c r="G1174" s="92" t="b">
        <v>0</v>
      </c>
      <c r="H1174" s="69" t="b">
        <v>1</v>
      </c>
      <c r="I1174" s="93" t="b">
        <v>0</v>
      </c>
      <c r="K1174" s="92" t="b">
        <v>0</v>
      </c>
      <c r="L1174" s="69" t="b">
        <v>1</v>
      </c>
      <c r="M1174" s="93" t="b">
        <v>0</v>
      </c>
      <c r="N1174" s="7">
        <v>573</v>
      </c>
      <c r="O1174" s="7" t="b">
        <f t="shared" si="210"/>
        <v>0</v>
      </c>
      <c r="P1174" s="7" t="b">
        <f t="shared" si="211"/>
        <v>1</v>
      </c>
      <c r="Q1174" s="7" t="b">
        <f t="shared" si="212"/>
        <v>0</v>
      </c>
      <c r="S1174" s="7" t="b">
        <f t="shared" si="213"/>
        <v>0</v>
      </c>
      <c r="T1174" s="7" t="b">
        <f t="shared" si="214"/>
        <v>1</v>
      </c>
      <c r="U1174" s="7" t="b">
        <f t="shared" si="215"/>
        <v>0</v>
      </c>
      <c r="W1174" s="7">
        <f t="shared" si="216"/>
        <v>1173</v>
      </c>
      <c r="X1174" s="7">
        <f>'v-t_chart'!C1174</f>
        <v>78.400000000000006</v>
      </c>
      <c r="Y1174" s="7">
        <f t="shared" si="217"/>
        <v>100</v>
      </c>
      <c r="Z1174" s="7">
        <f t="shared" si="218"/>
        <v>115</v>
      </c>
      <c r="AA1174" s="7">
        <f t="shared" si="219"/>
        <v>90</v>
      </c>
      <c r="AB1174" s="7">
        <f ca="1">calc_gear1!AS1177*5+50</f>
        <v>55</v>
      </c>
      <c r="AC1174" s="7">
        <f ca="1">IF(AND(calc_gear1!AT1177=-1,calc_gear1!Z1177=1),calc_gear1!AS1177*5+50.5,IF(AND(calc_gear1!Y1177=0,AB1173-AC1173=-0.5),calc_gear1!AS1177*5+50.5,calc_gear1!O1177*5+50.5))</f>
        <v>50.5</v>
      </c>
    </row>
    <row r="1175" spans="1:29">
      <c r="A1175" s="7">
        <v>1174</v>
      </c>
      <c r="B1175" s="7">
        <v>574</v>
      </c>
      <c r="F1175" s="7">
        <v>574</v>
      </c>
      <c r="G1175" s="92" t="b">
        <v>0</v>
      </c>
      <c r="H1175" s="69" t="b">
        <v>1</v>
      </c>
      <c r="I1175" s="93" t="b">
        <v>0</v>
      </c>
      <c r="K1175" s="92" t="b">
        <v>0</v>
      </c>
      <c r="L1175" s="69" t="b">
        <v>1</v>
      </c>
      <c r="M1175" s="93" t="b">
        <v>0</v>
      </c>
      <c r="N1175" s="7">
        <v>574</v>
      </c>
      <c r="O1175" s="7" t="b">
        <f t="shared" si="210"/>
        <v>0</v>
      </c>
      <c r="P1175" s="7" t="b">
        <f t="shared" si="211"/>
        <v>1</v>
      </c>
      <c r="Q1175" s="7" t="b">
        <f t="shared" si="212"/>
        <v>0</v>
      </c>
      <c r="S1175" s="7" t="b">
        <f t="shared" si="213"/>
        <v>0</v>
      </c>
      <c r="T1175" s="7" t="b">
        <f t="shared" si="214"/>
        <v>1</v>
      </c>
      <c r="U1175" s="7" t="b">
        <f t="shared" si="215"/>
        <v>0</v>
      </c>
      <c r="W1175" s="7">
        <f t="shared" si="216"/>
        <v>1174</v>
      </c>
      <c r="X1175" s="7">
        <f>'v-t_chart'!C1175</f>
        <v>78.3</v>
      </c>
      <c r="Y1175" s="7">
        <f t="shared" si="217"/>
        <v>100</v>
      </c>
      <c r="Z1175" s="7">
        <f t="shared" si="218"/>
        <v>115</v>
      </c>
      <c r="AA1175" s="7">
        <f t="shared" si="219"/>
        <v>90</v>
      </c>
      <c r="AB1175" s="7">
        <f ca="1">calc_gear1!AS1178*5+50</f>
        <v>55</v>
      </c>
      <c r="AC1175" s="7">
        <f ca="1">IF(AND(calc_gear1!AT1178=-1,calc_gear1!Z1178=1),calc_gear1!AS1178*5+50.5,IF(AND(calc_gear1!Y1178=0,AB1174-AC1174=-0.5),calc_gear1!AS1178*5+50.5,calc_gear1!O1178*5+50.5))</f>
        <v>50.5</v>
      </c>
    </row>
    <row r="1176" spans="1:29">
      <c r="A1176" s="7">
        <v>1175</v>
      </c>
      <c r="B1176" s="7">
        <v>575</v>
      </c>
      <c r="F1176" s="7">
        <v>575</v>
      </c>
      <c r="G1176" s="92" t="b">
        <v>0</v>
      </c>
      <c r="H1176" s="69" t="b">
        <v>0</v>
      </c>
      <c r="I1176" s="93" t="b">
        <v>1</v>
      </c>
      <c r="K1176" s="92" t="b">
        <v>0</v>
      </c>
      <c r="L1176" s="69" t="b">
        <v>0</v>
      </c>
      <c r="M1176" s="93" t="b">
        <v>1</v>
      </c>
      <c r="N1176" s="7">
        <v>575</v>
      </c>
      <c r="O1176" s="7" t="b">
        <f t="shared" si="210"/>
        <v>0</v>
      </c>
      <c r="P1176" s="7" t="b">
        <f t="shared" si="211"/>
        <v>0</v>
      </c>
      <c r="Q1176" s="7" t="b">
        <f t="shared" si="212"/>
        <v>1</v>
      </c>
      <c r="S1176" s="7" t="b">
        <f t="shared" si="213"/>
        <v>0</v>
      </c>
      <c r="T1176" s="7" t="b">
        <f t="shared" si="214"/>
        <v>0</v>
      </c>
      <c r="U1176" s="7" t="b">
        <f t="shared" si="215"/>
        <v>1</v>
      </c>
      <c r="W1176" s="7">
        <f t="shared" si="216"/>
        <v>1175</v>
      </c>
      <c r="X1176" s="7">
        <f>'v-t_chart'!C1176</f>
        <v>78</v>
      </c>
      <c r="Y1176" s="7">
        <f t="shared" si="217"/>
        <v>100</v>
      </c>
      <c r="Z1176" s="7">
        <f t="shared" si="218"/>
        <v>110</v>
      </c>
      <c r="AA1176" s="7">
        <f t="shared" si="219"/>
        <v>95</v>
      </c>
      <c r="AB1176" s="7">
        <f ca="1">calc_gear1!AS1179*5+50</f>
        <v>55</v>
      </c>
      <c r="AC1176" s="7">
        <f ca="1">IF(AND(calc_gear1!AT1179=-1,calc_gear1!Z1179=1),calc_gear1!AS1179*5+50.5,IF(AND(calc_gear1!Y1179=0,AB1175-AC1175=-0.5),calc_gear1!AS1179*5+50.5,calc_gear1!O1179*5+50.5))</f>
        <v>50.5</v>
      </c>
    </row>
    <row r="1177" spans="1:29">
      <c r="A1177" s="7">
        <v>1176</v>
      </c>
      <c r="B1177" s="7">
        <v>576</v>
      </c>
      <c r="F1177" s="7">
        <v>576</v>
      </c>
      <c r="G1177" s="92" t="b">
        <v>0</v>
      </c>
      <c r="H1177" s="69" t="b">
        <v>0</v>
      </c>
      <c r="I1177" s="93" t="b">
        <v>1</v>
      </c>
      <c r="K1177" s="92" t="b">
        <v>0</v>
      </c>
      <c r="L1177" s="69" t="b">
        <v>0</v>
      </c>
      <c r="M1177" s="93" t="b">
        <v>1</v>
      </c>
      <c r="N1177" s="7">
        <v>576</v>
      </c>
      <c r="O1177" s="7" t="b">
        <f t="shared" si="210"/>
        <v>0</v>
      </c>
      <c r="P1177" s="7" t="b">
        <f t="shared" si="211"/>
        <v>0</v>
      </c>
      <c r="Q1177" s="7" t="b">
        <f t="shared" si="212"/>
        <v>1</v>
      </c>
      <c r="S1177" s="7" t="b">
        <f t="shared" si="213"/>
        <v>0</v>
      </c>
      <c r="T1177" s="7" t="b">
        <f t="shared" si="214"/>
        <v>0</v>
      </c>
      <c r="U1177" s="7" t="b">
        <f t="shared" si="215"/>
        <v>1</v>
      </c>
      <c r="W1177" s="7">
        <f t="shared" si="216"/>
        <v>1176</v>
      </c>
      <c r="X1177" s="7">
        <f>'v-t_chart'!C1177</f>
        <v>76.7</v>
      </c>
      <c r="Y1177" s="7">
        <f t="shared" si="217"/>
        <v>100</v>
      </c>
      <c r="Z1177" s="7">
        <f t="shared" si="218"/>
        <v>110</v>
      </c>
      <c r="AA1177" s="7">
        <f t="shared" si="219"/>
        <v>95</v>
      </c>
      <c r="AB1177" s="7">
        <f ca="1">calc_gear1!AS1180*5+50</f>
        <v>55</v>
      </c>
      <c r="AC1177" s="7">
        <f ca="1">IF(AND(calc_gear1!AT1180=-1,calc_gear1!Z1180=1),calc_gear1!AS1180*5+50.5,IF(AND(calc_gear1!Y1180=0,AB1176-AC1176=-0.5),calc_gear1!AS1180*5+50.5,calc_gear1!O1180*5+50.5))</f>
        <v>50.5</v>
      </c>
    </row>
    <row r="1178" spans="1:29">
      <c r="A1178" s="7">
        <v>1177</v>
      </c>
      <c r="B1178" s="7">
        <v>577</v>
      </c>
      <c r="F1178" s="7">
        <v>577</v>
      </c>
      <c r="G1178" s="92" t="b">
        <v>0</v>
      </c>
      <c r="H1178" s="69" t="b">
        <v>0</v>
      </c>
      <c r="I1178" s="93" t="b">
        <v>1</v>
      </c>
      <c r="K1178" s="92" t="b">
        <v>0</v>
      </c>
      <c r="L1178" s="69" t="b">
        <v>0</v>
      </c>
      <c r="M1178" s="93" t="b">
        <v>1</v>
      </c>
      <c r="N1178" s="7">
        <v>577</v>
      </c>
      <c r="O1178" s="7" t="b">
        <f t="shared" si="210"/>
        <v>0</v>
      </c>
      <c r="P1178" s="7" t="b">
        <f t="shared" si="211"/>
        <v>0</v>
      </c>
      <c r="Q1178" s="7" t="b">
        <f t="shared" si="212"/>
        <v>1</v>
      </c>
      <c r="S1178" s="7" t="b">
        <f t="shared" si="213"/>
        <v>0</v>
      </c>
      <c r="T1178" s="7" t="b">
        <f t="shared" si="214"/>
        <v>0</v>
      </c>
      <c r="U1178" s="7" t="b">
        <f t="shared" si="215"/>
        <v>1</v>
      </c>
      <c r="W1178" s="7">
        <f t="shared" si="216"/>
        <v>1177</v>
      </c>
      <c r="X1178" s="7">
        <f>'v-t_chart'!C1178</f>
        <v>73.7</v>
      </c>
      <c r="Y1178" s="7">
        <f t="shared" si="217"/>
        <v>100</v>
      </c>
      <c r="Z1178" s="7">
        <f t="shared" si="218"/>
        <v>110</v>
      </c>
      <c r="AA1178" s="7">
        <f t="shared" si="219"/>
        <v>95</v>
      </c>
      <c r="AB1178" s="7">
        <f ca="1">calc_gear1!AS1181*5+50</f>
        <v>55</v>
      </c>
      <c r="AC1178" s="7">
        <f ca="1">IF(AND(calc_gear1!AT1181=-1,calc_gear1!Z1181=1),calc_gear1!AS1181*5+50.5,IF(AND(calc_gear1!Y1181=0,AB1177-AC1177=-0.5),calc_gear1!AS1181*5+50.5,calc_gear1!O1181*5+50.5))</f>
        <v>50.5</v>
      </c>
    </row>
    <row r="1179" spans="1:29">
      <c r="A1179" s="7">
        <v>1178</v>
      </c>
      <c r="B1179" s="7">
        <v>578</v>
      </c>
      <c r="F1179" s="7">
        <v>578</v>
      </c>
      <c r="G1179" s="92" t="b">
        <v>0</v>
      </c>
      <c r="H1179" s="69" t="b">
        <v>0</v>
      </c>
      <c r="I1179" s="93" t="b">
        <v>1</v>
      </c>
      <c r="K1179" s="92" t="b">
        <v>0</v>
      </c>
      <c r="L1179" s="69" t="b">
        <v>0</v>
      </c>
      <c r="M1179" s="93" t="b">
        <v>1</v>
      </c>
      <c r="N1179" s="7">
        <v>578</v>
      </c>
      <c r="O1179" s="7" t="b">
        <f t="shared" ref="O1179:O1201" si="220">K1179</f>
        <v>0</v>
      </c>
      <c r="P1179" s="7" t="b">
        <f t="shared" ref="P1179:P1201" si="221">L1179</f>
        <v>0</v>
      </c>
      <c r="Q1179" s="7" t="b">
        <f t="shared" ref="Q1179:Q1201" si="222">M1179</f>
        <v>1</v>
      </c>
      <c r="S1179" s="7" t="b">
        <f t="shared" ref="S1179:S1201" si="223">K1179</f>
        <v>0</v>
      </c>
      <c r="T1179" s="7" t="b">
        <f t="shared" ref="T1179:T1201" si="224">L1179</f>
        <v>0</v>
      </c>
      <c r="U1179" s="7" t="b">
        <f t="shared" ref="U1179:U1201" si="225">M1179</f>
        <v>1</v>
      </c>
      <c r="W1179" s="7">
        <f t="shared" si="216"/>
        <v>1178</v>
      </c>
      <c r="X1179" s="7">
        <f>'v-t_chart'!C1179</f>
        <v>69.5</v>
      </c>
      <c r="Y1179" s="7">
        <f t="shared" si="217"/>
        <v>100</v>
      </c>
      <c r="Z1179" s="7">
        <f t="shared" si="218"/>
        <v>110</v>
      </c>
      <c r="AA1179" s="7">
        <f t="shared" si="219"/>
        <v>95</v>
      </c>
      <c r="AB1179" s="7">
        <f ca="1">calc_gear1!AS1182*5+50</f>
        <v>55</v>
      </c>
      <c r="AC1179" s="7">
        <f ca="1">IF(AND(calc_gear1!AT1182=-1,calc_gear1!Z1182=1),calc_gear1!AS1182*5+50.5,IF(AND(calc_gear1!Y1182=0,AB1178-AC1178=-0.5),calc_gear1!AS1182*5+50.5,calc_gear1!O1182*5+50.5))</f>
        <v>50.5</v>
      </c>
    </row>
    <row r="1180" spans="1:29">
      <c r="A1180" s="7">
        <v>1179</v>
      </c>
      <c r="B1180" s="7">
        <v>579</v>
      </c>
      <c r="F1180" s="7">
        <v>579</v>
      </c>
      <c r="G1180" s="92" t="b">
        <v>0</v>
      </c>
      <c r="H1180" s="69" t="b">
        <v>0</v>
      </c>
      <c r="I1180" s="93" t="b">
        <v>1</v>
      </c>
      <c r="K1180" s="92" t="b">
        <v>0</v>
      </c>
      <c r="L1180" s="69" t="b">
        <v>0</v>
      </c>
      <c r="M1180" s="93" t="b">
        <v>1</v>
      </c>
      <c r="N1180" s="7">
        <v>579</v>
      </c>
      <c r="O1180" s="7" t="b">
        <f t="shared" si="220"/>
        <v>0</v>
      </c>
      <c r="P1180" s="7" t="b">
        <f t="shared" si="221"/>
        <v>0</v>
      </c>
      <c r="Q1180" s="7" t="b">
        <f t="shared" si="222"/>
        <v>1</v>
      </c>
      <c r="S1180" s="7" t="b">
        <f t="shared" si="223"/>
        <v>0</v>
      </c>
      <c r="T1180" s="7" t="b">
        <f t="shared" si="224"/>
        <v>0</v>
      </c>
      <c r="U1180" s="7" t="b">
        <f t="shared" si="225"/>
        <v>1</v>
      </c>
      <c r="W1180" s="7">
        <f t="shared" si="216"/>
        <v>1179</v>
      </c>
      <c r="X1180" s="7">
        <f>'v-t_chart'!C1180</f>
        <v>64.8</v>
      </c>
      <c r="Y1180" s="7">
        <f t="shared" si="217"/>
        <v>100</v>
      </c>
      <c r="Z1180" s="7">
        <f t="shared" si="218"/>
        <v>110</v>
      </c>
      <c r="AA1180" s="7">
        <f t="shared" si="219"/>
        <v>95</v>
      </c>
      <c r="AB1180" s="7">
        <f ca="1">calc_gear1!AS1183*5+50</f>
        <v>55</v>
      </c>
      <c r="AC1180" s="7">
        <f ca="1">IF(AND(calc_gear1!AT1183=-1,calc_gear1!Z1183=1),calc_gear1!AS1183*5+50.5,IF(AND(calc_gear1!Y1183=0,AB1179-AC1179=-0.5),calc_gear1!AS1183*5+50.5,calc_gear1!O1183*5+50.5))</f>
        <v>50.5</v>
      </c>
    </row>
    <row r="1181" spans="1:29">
      <c r="A1181" s="7">
        <v>1180</v>
      </c>
      <c r="B1181" s="7">
        <v>580</v>
      </c>
      <c r="F1181" s="7">
        <v>580</v>
      </c>
      <c r="G1181" s="92" t="b">
        <v>0</v>
      </c>
      <c r="H1181" s="69" t="b">
        <v>0</v>
      </c>
      <c r="I1181" s="93" t="b">
        <v>1</v>
      </c>
      <c r="K1181" s="92" t="b">
        <v>0</v>
      </c>
      <c r="L1181" s="69" t="b">
        <v>0</v>
      </c>
      <c r="M1181" s="93" t="b">
        <v>1</v>
      </c>
      <c r="N1181" s="7">
        <v>580</v>
      </c>
      <c r="O1181" s="7" t="b">
        <f t="shared" si="220"/>
        <v>0</v>
      </c>
      <c r="P1181" s="7" t="b">
        <f t="shared" si="221"/>
        <v>0</v>
      </c>
      <c r="Q1181" s="7" t="b">
        <f t="shared" si="222"/>
        <v>1</v>
      </c>
      <c r="S1181" s="7" t="b">
        <f t="shared" si="223"/>
        <v>0</v>
      </c>
      <c r="T1181" s="7" t="b">
        <f t="shared" si="224"/>
        <v>0</v>
      </c>
      <c r="U1181" s="7" t="b">
        <f t="shared" si="225"/>
        <v>1</v>
      </c>
      <c r="W1181" s="7">
        <f t="shared" si="216"/>
        <v>1180</v>
      </c>
      <c r="X1181" s="7">
        <f>'v-t_chart'!C1181</f>
        <v>60.3</v>
      </c>
      <c r="Y1181" s="7">
        <f t="shared" si="217"/>
        <v>100</v>
      </c>
      <c r="Z1181" s="7">
        <f t="shared" si="218"/>
        <v>110</v>
      </c>
      <c r="AA1181" s="7">
        <f t="shared" si="219"/>
        <v>95</v>
      </c>
      <c r="AB1181" s="7">
        <f ca="1">calc_gear1!AS1184*5+50</f>
        <v>55</v>
      </c>
      <c r="AC1181" s="7">
        <f ca="1">IF(AND(calc_gear1!AT1184=-1,calc_gear1!Z1184=1),calc_gear1!AS1184*5+50.5,IF(AND(calc_gear1!Y1184=0,AB1180-AC1180=-0.5),calc_gear1!AS1184*5+50.5,calc_gear1!O1184*5+50.5))</f>
        <v>50.5</v>
      </c>
    </row>
    <row r="1182" spans="1:29">
      <c r="A1182" s="7">
        <v>1181</v>
      </c>
      <c r="B1182" s="7">
        <v>581</v>
      </c>
      <c r="F1182" s="7">
        <v>581</v>
      </c>
      <c r="G1182" s="92" t="b">
        <v>0</v>
      </c>
      <c r="H1182" s="69" t="b">
        <v>0</v>
      </c>
      <c r="I1182" s="93" t="b">
        <v>1</v>
      </c>
      <c r="K1182" s="92" t="b">
        <v>0</v>
      </c>
      <c r="L1182" s="69" t="b">
        <v>0</v>
      </c>
      <c r="M1182" s="93" t="b">
        <v>1</v>
      </c>
      <c r="N1182" s="7">
        <v>581</v>
      </c>
      <c r="O1182" s="7" t="b">
        <f t="shared" si="220"/>
        <v>0</v>
      </c>
      <c r="P1182" s="7" t="b">
        <f t="shared" si="221"/>
        <v>0</v>
      </c>
      <c r="Q1182" s="7" t="b">
        <f t="shared" si="222"/>
        <v>1</v>
      </c>
      <c r="S1182" s="7" t="b">
        <f t="shared" si="223"/>
        <v>0</v>
      </c>
      <c r="T1182" s="7" t="b">
        <f t="shared" si="224"/>
        <v>0</v>
      </c>
      <c r="U1182" s="7" t="b">
        <f t="shared" si="225"/>
        <v>1</v>
      </c>
      <c r="W1182" s="7">
        <f t="shared" si="216"/>
        <v>1181</v>
      </c>
      <c r="X1182" s="7">
        <f>'v-t_chart'!C1182</f>
        <v>56.2</v>
      </c>
      <c r="Y1182" s="7">
        <f t="shared" si="217"/>
        <v>100</v>
      </c>
      <c r="Z1182" s="7">
        <f t="shared" si="218"/>
        <v>110</v>
      </c>
      <c r="AA1182" s="7">
        <f t="shared" si="219"/>
        <v>95</v>
      </c>
      <c r="AB1182" s="7">
        <f ca="1">calc_gear1!AS1185*5+50</f>
        <v>55</v>
      </c>
      <c r="AC1182" s="7">
        <f ca="1">IF(AND(calc_gear1!AT1185=-1,calc_gear1!Z1185=1),calc_gear1!AS1185*5+50.5,IF(AND(calc_gear1!Y1185=0,AB1181-AC1181=-0.5),calc_gear1!AS1185*5+50.5,calc_gear1!O1185*5+50.5))</f>
        <v>50.5</v>
      </c>
    </row>
    <row r="1183" spans="1:29">
      <c r="A1183" s="7">
        <v>1182</v>
      </c>
      <c r="B1183" s="7">
        <v>582</v>
      </c>
      <c r="F1183" s="7">
        <v>582</v>
      </c>
      <c r="G1183" s="92" t="b">
        <v>0</v>
      </c>
      <c r="H1183" s="69" t="b">
        <v>0</v>
      </c>
      <c r="I1183" s="93" t="b">
        <v>1</v>
      </c>
      <c r="K1183" s="92" t="b">
        <v>0</v>
      </c>
      <c r="L1183" s="69" t="b">
        <v>0</v>
      </c>
      <c r="M1183" s="93" t="b">
        <v>1</v>
      </c>
      <c r="N1183" s="7">
        <v>582</v>
      </c>
      <c r="O1183" s="7" t="b">
        <f t="shared" si="220"/>
        <v>0</v>
      </c>
      <c r="P1183" s="7" t="b">
        <f t="shared" si="221"/>
        <v>0</v>
      </c>
      <c r="Q1183" s="7" t="b">
        <f t="shared" si="222"/>
        <v>1</v>
      </c>
      <c r="S1183" s="7" t="b">
        <f t="shared" si="223"/>
        <v>0</v>
      </c>
      <c r="T1183" s="7" t="b">
        <f t="shared" si="224"/>
        <v>0</v>
      </c>
      <c r="U1183" s="7" t="b">
        <f t="shared" si="225"/>
        <v>1</v>
      </c>
      <c r="W1183" s="7">
        <f t="shared" si="216"/>
        <v>1182</v>
      </c>
      <c r="X1183" s="7">
        <f>'v-t_chart'!C1183</f>
        <v>52.5</v>
      </c>
      <c r="Y1183" s="7">
        <f t="shared" si="217"/>
        <v>100</v>
      </c>
      <c r="Z1183" s="7">
        <f t="shared" si="218"/>
        <v>110</v>
      </c>
      <c r="AA1183" s="7">
        <f t="shared" si="219"/>
        <v>95</v>
      </c>
      <c r="AB1183" s="7">
        <f ca="1">calc_gear1!AS1186*5+50</f>
        <v>55</v>
      </c>
      <c r="AC1183" s="7">
        <f ca="1">IF(AND(calc_gear1!AT1186=-1,calc_gear1!Z1186=1),calc_gear1!AS1186*5+50.5,IF(AND(calc_gear1!Y1186=0,AB1182-AC1182=-0.5),calc_gear1!AS1186*5+50.5,calc_gear1!O1186*5+50.5))</f>
        <v>50.5</v>
      </c>
    </row>
    <row r="1184" spans="1:29">
      <c r="A1184" s="7">
        <v>1183</v>
      </c>
      <c r="B1184" s="7">
        <v>583</v>
      </c>
      <c r="F1184" s="7">
        <v>583</v>
      </c>
      <c r="G1184" s="92" t="b">
        <v>0</v>
      </c>
      <c r="H1184" s="69" t="b">
        <v>0</v>
      </c>
      <c r="I1184" s="93" t="b">
        <v>1</v>
      </c>
      <c r="K1184" s="92" t="b">
        <v>0</v>
      </c>
      <c r="L1184" s="69" t="b">
        <v>0</v>
      </c>
      <c r="M1184" s="93" t="b">
        <v>1</v>
      </c>
      <c r="N1184" s="7">
        <v>583</v>
      </c>
      <c r="O1184" s="7" t="b">
        <f t="shared" si="220"/>
        <v>0</v>
      </c>
      <c r="P1184" s="7" t="b">
        <f t="shared" si="221"/>
        <v>0</v>
      </c>
      <c r="Q1184" s="7" t="b">
        <f t="shared" si="222"/>
        <v>1</v>
      </c>
      <c r="S1184" s="7" t="b">
        <f t="shared" si="223"/>
        <v>0</v>
      </c>
      <c r="T1184" s="7" t="b">
        <f t="shared" si="224"/>
        <v>0</v>
      </c>
      <c r="U1184" s="7" t="b">
        <f t="shared" si="225"/>
        <v>1</v>
      </c>
      <c r="W1184" s="7">
        <f t="shared" si="216"/>
        <v>1183</v>
      </c>
      <c r="X1184" s="7">
        <f>'v-t_chart'!C1184</f>
        <v>49</v>
      </c>
      <c r="Y1184" s="7">
        <f t="shared" si="217"/>
        <v>100</v>
      </c>
      <c r="Z1184" s="7">
        <f t="shared" si="218"/>
        <v>110</v>
      </c>
      <c r="AA1184" s="7">
        <f t="shared" si="219"/>
        <v>95</v>
      </c>
      <c r="AB1184" s="7">
        <f ca="1">calc_gear1!AS1187*5+50</f>
        <v>55</v>
      </c>
      <c r="AC1184" s="7">
        <f ca="1">IF(AND(calc_gear1!AT1187=-1,calc_gear1!Z1187=1),calc_gear1!AS1187*5+50.5,IF(AND(calc_gear1!Y1187=0,AB1183-AC1183=-0.5),calc_gear1!AS1187*5+50.5,calc_gear1!O1187*5+50.5))</f>
        <v>50.5</v>
      </c>
    </row>
    <row r="1185" spans="1:29">
      <c r="A1185" s="7">
        <v>1184</v>
      </c>
      <c r="B1185" s="7">
        <v>584</v>
      </c>
      <c r="F1185" s="7">
        <v>584</v>
      </c>
      <c r="G1185" s="92" t="b">
        <v>0</v>
      </c>
      <c r="H1185" s="69" t="b">
        <v>0</v>
      </c>
      <c r="I1185" s="93" t="b">
        <v>1</v>
      </c>
      <c r="K1185" s="92" t="b">
        <v>0</v>
      </c>
      <c r="L1185" s="69" t="b">
        <v>0</v>
      </c>
      <c r="M1185" s="93" t="b">
        <v>1</v>
      </c>
      <c r="N1185" s="7">
        <v>584</v>
      </c>
      <c r="O1185" s="7" t="b">
        <f t="shared" si="220"/>
        <v>0</v>
      </c>
      <c r="P1185" s="7" t="b">
        <f t="shared" si="221"/>
        <v>0</v>
      </c>
      <c r="Q1185" s="7" t="b">
        <f t="shared" si="222"/>
        <v>1</v>
      </c>
      <c r="S1185" s="7" t="b">
        <f t="shared" si="223"/>
        <v>0</v>
      </c>
      <c r="T1185" s="7" t="b">
        <f t="shared" si="224"/>
        <v>0</v>
      </c>
      <c r="U1185" s="7" t="b">
        <f t="shared" si="225"/>
        <v>1</v>
      </c>
      <c r="W1185" s="7">
        <f t="shared" si="216"/>
        <v>1184</v>
      </c>
      <c r="X1185" s="7">
        <f>'v-t_chart'!C1185</f>
        <v>45.2</v>
      </c>
      <c r="Y1185" s="7">
        <f t="shared" si="217"/>
        <v>100</v>
      </c>
      <c r="Z1185" s="7">
        <f t="shared" si="218"/>
        <v>110</v>
      </c>
      <c r="AA1185" s="7">
        <f t="shared" si="219"/>
        <v>95</v>
      </c>
      <c r="AB1185" s="7">
        <f ca="1">calc_gear1!AS1188*5+50</f>
        <v>55</v>
      </c>
      <c r="AC1185" s="7">
        <f ca="1">IF(AND(calc_gear1!AT1188=-1,calc_gear1!Z1188=1),calc_gear1!AS1188*5+50.5,IF(AND(calc_gear1!Y1188=0,AB1184-AC1184=-0.5),calc_gear1!AS1188*5+50.5,calc_gear1!O1188*5+50.5))</f>
        <v>50.5</v>
      </c>
    </row>
    <row r="1186" spans="1:29">
      <c r="A1186" s="7">
        <v>1185</v>
      </c>
      <c r="B1186" s="7">
        <v>585</v>
      </c>
      <c r="F1186" s="7">
        <v>585</v>
      </c>
      <c r="G1186" s="92" t="b">
        <v>0</v>
      </c>
      <c r="H1186" s="69" t="b">
        <v>0</v>
      </c>
      <c r="I1186" s="93" t="b">
        <v>1</v>
      </c>
      <c r="K1186" s="92" t="b">
        <v>0</v>
      </c>
      <c r="L1186" s="69" t="b">
        <v>0</v>
      </c>
      <c r="M1186" s="93" t="b">
        <v>1</v>
      </c>
      <c r="N1186" s="7">
        <v>585</v>
      </c>
      <c r="O1186" s="7" t="b">
        <f t="shared" si="220"/>
        <v>0</v>
      </c>
      <c r="P1186" s="7" t="b">
        <f t="shared" si="221"/>
        <v>0</v>
      </c>
      <c r="Q1186" s="7" t="b">
        <f t="shared" si="222"/>
        <v>1</v>
      </c>
      <c r="S1186" s="7" t="b">
        <f t="shared" si="223"/>
        <v>0</v>
      </c>
      <c r="T1186" s="7" t="b">
        <f t="shared" si="224"/>
        <v>0</v>
      </c>
      <c r="U1186" s="7" t="b">
        <f t="shared" si="225"/>
        <v>1</v>
      </c>
      <c r="W1186" s="7">
        <f t="shared" si="216"/>
        <v>1185</v>
      </c>
      <c r="X1186" s="7">
        <f>'v-t_chart'!C1186</f>
        <v>40.799999999999997</v>
      </c>
      <c r="Y1186" s="7">
        <f t="shared" si="217"/>
        <v>100</v>
      </c>
      <c r="Z1186" s="7">
        <f t="shared" si="218"/>
        <v>110</v>
      </c>
      <c r="AA1186" s="7">
        <f t="shared" si="219"/>
        <v>95</v>
      </c>
      <c r="AB1186" s="7">
        <f ca="1">calc_gear1!AS1189*5+50</f>
        <v>55</v>
      </c>
      <c r="AC1186" s="7">
        <f ca="1">IF(AND(calc_gear1!AT1189=-1,calc_gear1!Z1189=1),calc_gear1!AS1189*5+50.5,IF(AND(calc_gear1!Y1189=0,AB1185-AC1185=-0.5),calc_gear1!AS1189*5+50.5,calc_gear1!O1189*5+50.5))</f>
        <v>50.5</v>
      </c>
    </row>
    <row r="1187" spans="1:29">
      <c r="A1187" s="7">
        <v>1186</v>
      </c>
      <c r="B1187" s="7">
        <v>586</v>
      </c>
      <c r="F1187" s="7">
        <v>586</v>
      </c>
      <c r="G1187" s="92" t="b">
        <v>0</v>
      </c>
      <c r="H1187" s="69" t="b">
        <v>0</v>
      </c>
      <c r="I1187" s="93" t="b">
        <v>1</v>
      </c>
      <c r="K1187" s="92" t="b">
        <v>0</v>
      </c>
      <c r="L1187" s="69" t="b">
        <v>0</v>
      </c>
      <c r="M1187" s="93" t="b">
        <v>1</v>
      </c>
      <c r="N1187" s="7">
        <v>586</v>
      </c>
      <c r="O1187" s="7" t="b">
        <f t="shared" si="220"/>
        <v>0</v>
      </c>
      <c r="P1187" s="7" t="b">
        <f t="shared" si="221"/>
        <v>0</v>
      </c>
      <c r="Q1187" s="7" t="b">
        <f t="shared" si="222"/>
        <v>1</v>
      </c>
      <c r="S1187" s="7" t="b">
        <f t="shared" si="223"/>
        <v>0</v>
      </c>
      <c r="T1187" s="7" t="b">
        <f t="shared" si="224"/>
        <v>0</v>
      </c>
      <c r="U1187" s="7" t="b">
        <f t="shared" si="225"/>
        <v>1</v>
      </c>
      <c r="W1187" s="7">
        <f t="shared" si="216"/>
        <v>1186</v>
      </c>
      <c r="X1187" s="7">
        <f>'v-t_chart'!C1187</f>
        <v>35.4</v>
      </c>
      <c r="Y1187" s="7">
        <f t="shared" si="217"/>
        <v>100</v>
      </c>
      <c r="Z1187" s="7">
        <f t="shared" si="218"/>
        <v>110</v>
      </c>
      <c r="AA1187" s="7">
        <f t="shared" si="219"/>
        <v>95</v>
      </c>
      <c r="AB1187" s="7">
        <f ca="1">calc_gear1!AS1190*5+50</f>
        <v>55</v>
      </c>
      <c r="AC1187" s="7">
        <f ca="1">IF(AND(calc_gear1!AT1190=-1,calc_gear1!Z1190=1),calc_gear1!AS1190*5+50.5,IF(AND(calc_gear1!Y1190=0,AB1186-AC1186=-0.5),calc_gear1!AS1190*5+50.5,calc_gear1!O1190*5+50.5))</f>
        <v>50.5</v>
      </c>
    </row>
    <row r="1188" spans="1:29">
      <c r="A1188" s="7">
        <v>1187</v>
      </c>
      <c r="B1188" s="7">
        <v>587</v>
      </c>
      <c r="F1188" s="7">
        <v>587</v>
      </c>
      <c r="G1188" s="92" t="b">
        <v>0</v>
      </c>
      <c r="H1188" s="69" t="b">
        <v>0</v>
      </c>
      <c r="I1188" s="93" t="b">
        <v>1</v>
      </c>
      <c r="K1188" s="92" t="b">
        <v>0</v>
      </c>
      <c r="L1188" s="69" t="b">
        <v>0</v>
      </c>
      <c r="M1188" s="93" t="b">
        <v>1</v>
      </c>
      <c r="N1188" s="7">
        <v>587</v>
      </c>
      <c r="O1188" s="7" t="b">
        <f t="shared" si="220"/>
        <v>0</v>
      </c>
      <c r="P1188" s="7" t="b">
        <f t="shared" si="221"/>
        <v>0</v>
      </c>
      <c r="Q1188" s="7" t="b">
        <f t="shared" si="222"/>
        <v>1</v>
      </c>
      <c r="S1188" s="7" t="b">
        <f t="shared" si="223"/>
        <v>0</v>
      </c>
      <c r="T1188" s="7" t="b">
        <f t="shared" si="224"/>
        <v>0</v>
      </c>
      <c r="U1188" s="7" t="b">
        <f t="shared" si="225"/>
        <v>1</v>
      </c>
      <c r="W1188" s="7">
        <f t="shared" si="216"/>
        <v>1187</v>
      </c>
      <c r="X1188" s="7">
        <f>'v-t_chart'!C1188</f>
        <v>29.4</v>
      </c>
      <c r="Y1188" s="7">
        <f t="shared" si="217"/>
        <v>100</v>
      </c>
      <c r="Z1188" s="7">
        <f t="shared" si="218"/>
        <v>110</v>
      </c>
      <c r="AA1188" s="7">
        <f t="shared" si="219"/>
        <v>95</v>
      </c>
      <c r="AB1188" s="7">
        <f ca="1">calc_gear1!AS1191*5+50</f>
        <v>55</v>
      </c>
      <c r="AC1188" s="7">
        <f ca="1">IF(AND(calc_gear1!AT1191=-1,calc_gear1!Z1191=1),calc_gear1!AS1191*5+50.5,IF(AND(calc_gear1!Y1191=0,AB1187-AC1187=-0.5),calc_gear1!AS1191*5+50.5,calc_gear1!O1191*5+50.5))</f>
        <v>50.5</v>
      </c>
    </row>
    <row r="1189" spans="1:29">
      <c r="A1189" s="7">
        <v>1188</v>
      </c>
      <c r="B1189" s="7">
        <v>588</v>
      </c>
      <c r="F1189" s="7">
        <v>588</v>
      </c>
      <c r="G1189" s="92" t="b">
        <v>0</v>
      </c>
      <c r="H1189" s="69" t="b">
        <v>0</v>
      </c>
      <c r="I1189" s="93" t="b">
        <v>1</v>
      </c>
      <c r="K1189" s="92" t="b">
        <v>0</v>
      </c>
      <c r="L1189" s="69" t="b">
        <v>0</v>
      </c>
      <c r="M1189" s="93" t="b">
        <v>1</v>
      </c>
      <c r="N1189" s="7">
        <v>588</v>
      </c>
      <c r="O1189" s="7" t="b">
        <f t="shared" si="220"/>
        <v>0</v>
      </c>
      <c r="P1189" s="7" t="b">
        <f t="shared" si="221"/>
        <v>0</v>
      </c>
      <c r="Q1189" s="7" t="b">
        <f t="shared" si="222"/>
        <v>1</v>
      </c>
      <c r="S1189" s="7" t="b">
        <f t="shared" si="223"/>
        <v>0</v>
      </c>
      <c r="T1189" s="7" t="b">
        <f t="shared" si="224"/>
        <v>0</v>
      </c>
      <c r="U1189" s="7" t="b">
        <f t="shared" si="225"/>
        <v>1</v>
      </c>
      <c r="W1189" s="7">
        <f t="shared" si="216"/>
        <v>1188</v>
      </c>
      <c r="X1189" s="7">
        <f>'v-t_chart'!C1189</f>
        <v>23.4</v>
      </c>
      <c r="Y1189" s="7">
        <f t="shared" si="217"/>
        <v>100</v>
      </c>
      <c r="Z1189" s="7">
        <f t="shared" si="218"/>
        <v>110</v>
      </c>
      <c r="AA1189" s="7">
        <f t="shared" si="219"/>
        <v>95</v>
      </c>
      <c r="AB1189" s="7">
        <f ca="1">calc_gear1!AS1192*5+50</f>
        <v>55</v>
      </c>
      <c r="AC1189" s="7">
        <f ca="1">IF(AND(calc_gear1!AT1192=-1,calc_gear1!Z1192=1),calc_gear1!AS1192*5+50.5,IF(AND(calc_gear1!Y1192=0,AB1188-AC1188=-0.5),calc_gear1!AS1192*5+50.5,calc_gear1!O1192*5+50.5))</f>
        <v>50.5</v>
      </c>
    </row>
    <row r="1190" spans="1:29">
      <c r="A1190" s="7">
        <v>1189</v>
      </c>
      <c r="B1190" s="7">
        <v>589</v>
      </c>
      <c r="F1190" s="7">
        <v>589</v>
      </c>
      <c r="G1190" s="92" t="b">
        <v>0</v>
      </c>
      <c r="H1190" s="69" t="b">
        <v>0</v>
      </c>
      <c r="I1190" s="93" t="b">
        <v>1</v>
      </c>
      <c r="K1190" s="92" t="b">
        <v>0</v>
      </c>
      <c r="L1190" s="69" t="b">
        <v>0</v>
      </c>
      <c r="M1190" s="93" t="b">
        <v>1</v>
      </c>
      <c r="N1190" s="7">
        <v>589</v>
      </c>
      <c r="O1190" s="7" t="b">
        <f t="shared" si="220"/>
        <v>0</v>
      </c>
      <c r="P1190" s="7" t="b">
        <f t="shared" si="221"/>
        <v>0</v>
      </c>
      <c r="Q1190" s="7" t="b">
        <f t="shared" si="222"/>
        <v>1</v>
      </c>
      <c r="S1190" s="7" t="b">
        <f t="shared" si="223"/>
        <v>0</v>
      </c>
      <c r="T1190" s="7" t="b">
        <f t="shared" si="224"/>
        <v>0</v>
      </c>
      <c r="U1190" s="7" t="b">
        <f t="shared" si="225"/>
        <v>1</v>
      </c>
      <c r="W1190" s="7">
        <f t="shared" si="216"/>
        <v>1189</v>
      </c>
      <c r="X1190" s="7">
        <f>'v-t_chart'!C1190</f>
        <v>17.7</v>
      </c>
      <c r="Y1190" s="7">
        <f t="shared" si="217"/>
        <v>100</v>
      </c>
      <c r="Z1190" s="7">
        <f t="shared" si="218"/>
        <v>110</v>
      </c>
      <c r="AA1190" s="7">
        <f t="shared" si="219"/>
        <v>95</v>
      </c>
      <c r="AB1190" s="7">
        <f ca="1">calc_gear1!AS1193*5+50</f>
        <v>55</v>
      </c>
      <c r="AC1190" s="7">
        <f ca="1">IF(AND(calc_gear1!AT1193=-1,calc_gear1!Z1193=1),calc_gear1!AS1193*5+50.5,IF(AND(calc_gear1!Y1193=0,AB1189-AC1189=-0.5),calc_gear1!AS1193*5+50.5,calc_gear1!O1193*5+50.5))</f>
        <v>50.5</v>
      </c>
    </row>
    <row r="1191" spans="1:29">
      <c r="A1191" s="7">
        <v>1190</v>
      </c>
      <c r="B1191" s="7">
        <v>590</v>
      </c>
      <c r="F1191" s="7">
        <v>590</v>
      </c>
      <c r="G1191" s="92" t="b">
        <v>0</v>
      </c>
      <c r="H1191" s="69" t="b">
        <v>0</v>
      </c>
      <c r="I1191" s="93" t="b">
        <v>1</v>
      </c>
      <c r="K1191" s="92" t="b">
        <v>0</v>
      </c>
      <c r="L1191" s="69" t="b">
        <v>0</v>
      </c>
      <c r="M1191" s="93" t="b">
        <v>1</v>
      </c>
      <c r="N1191" s="7">
        <v>590</v>
      </c>
      <c r="O1191" s="7" t="b">
        <f t="shared" si="220"/>
        <v>0</v>
      </c>
      <c r="P1191" s="7" t="b">
        <f t="shared" si="221"/>
        <v>0</v>
      </c>
      <c r="Q1191" s="7" t="b">
        <f t="shared" si="222"/>
        <v>1</v>
      </c>
      <c r="S1191" s="7" t="b">
        <f t="shared" si="223"/>
        <v>0</v>
      </c>
      <c r="T1191" s="7" t="b">
        <f t="shared" si="224"/>
        <v>0</v>
      </c>
      <c r="U1191" s="7" t="b">
        <f t="shared" si="225"/>
        <v>1</v>
      </c>
      <c r="W1191" s="7">
        <f t="shared" si="216"/>
        <v>1190</v>
      </c>
      <c r="X1191" s="7">
        <f>'v-t_chart'!C1191</f>
        <v>12.6</v>
      </c>
      <c r="Y1191" s="7">
        <f t="shared" si="217"/>
        <v>100</v>
      </c>
      <c r="Z1191" s="7">
        <f t="shared" si="218"/>
        <v>110</v>
      </c>
      <c r="AA1191" s="7">
        <f t="shared" si="219"/>
        <v>95</v>
      </c>
      <c r="AB1191" s="7">
        <f ca="1">calc_gear1!AS1194*5+50</f>
        <v>55</v>
      </c>
      <c r="AC1191" s="7">
        <f ca="1">IF(AND(calc_gear1!AT1194=-1,calc_gear1!Z1194=1),calc_gear1!AS1194*5+50.5,IF(AND(calc_gear1!Y1194=0,AB1190-AC1190=-0.5),calc_gear1!AS1194*5+50.5,calc_gear1!O1194*5+50.5))</f>
        <v>50.5</v>
      </c>
    </row>
    <row r="1192" spans="1:29">
      <c r="A1192" s="7">
        <v>1191</v>
      </c>
      <c r="B1192" s="7">
        <v>591</v>
      </c>
      <c r="F1192" s="7">
        <v>591</v>
      </c>
      <c r="G1192" s="92" t="b">
        <v>0</v>
      </c>
      <c r="H1192" s="69" t="b">
        <v>0</v>
      </c>
      <c r="I1192" s="94" t="b">
        <v>1</v>
      </c>
      <c r="K1192" s="92" t="b">
        <v>0</v>
      </c>
      <c r="L1192" s="69" t="b">
        <v>0</v>
      </c>
      <c r="M1192" s="93" t="b">
        <v>1</v>
      </c>
      <c r="N1192" s="7">
        <v>591</v>
      </c>
      <c r="O1192" s="7" t="b">
        <f t="shared" si="220"/>
        <v>0</v>
      </c>
      <c r="P1192" s="7" t="b">
        <f t="shared" si="221"/>
        <v>0</v>
      </c>
      <c r="Q1192" s="7" t="b">
        <f t="shared" si="222"/>
        <v>1</v>
      </c>
      <c r="S1192" s="7" t="b">
        <f t="shared" si="223"/>
        <v>0</v>
      </c>
      <c r="T1192" s="7" t="b">
        <f t="shared" si="224"/>
        <v>0</v>
      </c>
      <c r="U1192" s="7" t="b">
        <f t="shared" si="225"/>
        <v>1</v>
      </c>
      <c r="W1192" s="7">
        <f t="shared" si="216"/>
        <v>1191</v>
      </c>
      <c r="X1192" s="7">
        <f>'v-t_chart'!C1192</f>
        <v>8</v>
      </c>
      <c r="Y1192" s="7">
        <f t="shared" si="217"/>
        <v>100</v>
      </c>
      <c r="Z1192" s="7">
        <f t="shared" si="218"/>
        <v>110</v>
      </c>
      <c r="AA1192" s="7">
        <f t="shared" si="219"/>
        <v>95</v>
      </c>
      <c r="AB1192" s="7">
        <f ca="1">calc_gear1!AS1195*5+50</f>
        <v>55</v>
      </c>
      <c r="AC1192" s="7">
        <f ca="1">IF(AND(calc_gear1!AT1195=-1,calc_gear1!Z1195=1),calc_gear1!AS1195*5+50.5,IF(AND(calc_gear1!Y1195=0,AB1191-AC1191=-0.5),calc_gear1!AS1195*5+50.5,calc_gear1!O1195*5+50.5))</f>
        <v>50.5</v>
      </c>
    </row>
    <row r="1193" spans="1:29">
      <c r="A1193" s="7">
        <v>1192</v>
      </c>
      <c r="B1193" s="7">
        <v>592</v>
      </c>
      <c r="F1193" s="7">
        <v>592</v>
      </c>
      <c r="G1193" s="92" t="b">
        <v>0</v>
      </c>
      <c r="H1193" s="69" t="b">
        <v>0</v>
      </c>
      <c r="I1193" s="94" t="b">
        <v>1</v>
      </c>
      <c r="K1193" s="92" t="b">
        <v>0</v>
      </c>
      <c r="L1193" s="69" t="b">
        <v>0</v>
      </c>
      <c r="M1193" s="93" t="b">
        <v>1</v>
      </c>
      <c r="N1193" s="7">
        <v>592</v>
      </c>
      <c r="O1193" s="7" t="b">
        <f t="shared" si="220"/>
        <v>0</v>
      </c>
      <c r="P1193" s="7" t="b">
        <f t="shared" si="221"/>
        <v>0</v>
      </c>
      <c r="Q1193" s="7" t="b">
        <f t="shared" si="222"/>
        <v>1</v>
      </c>
      <c r="S1193" s="7" t="b">
        <f t="shared" si="223"/>
        <v>0</v>
      </c>
      <c r="T1193" s="7" t="b">
        <f t="shared" si="224"/>
        <v>0</v>
      </c>
      <c r="U1193" s="7" t="b">
        <f t="shared" si="225"/>
        <v>1</v>
      </c>
      <c r="W1193" s="7">
        <f t="shared" si="216"/>
        <v>1192</v>
      </c>
      <c r="X1193" s="7">
        <f>'v-t_chart'!C1193</f>
        <v>4.0999999999999996</v>
      </c>
      <c r="Y1193" s="7">
        <f t="shared" si="217"/>
        <v>100</v>
      </c>
      <c r="Z1193" s="7">
        <f t="shared" si="218"/>
        <v>110</v>
      </c>
      <c r="AA1193" s="7">
        <f t="shared" si="219"/>
        <v>95</v>
      </c>
      <c r="AB1193" s="7">
        <f ca="1">calc_gear1!AS1196*5+50</f>
        <v>55</v>
      </c>
      <c r="AC1193" s="7">
        <f ca="1">IF(AND(calc_gear1!AT1196=-1,calc_gear1!Z1196=1),calc_gear1!AS1196*5+50.5,IF(AND(calc_gear1!Y1196=0,AB1192-AC1192=-0.5),calc_gear1!AS1196*5+50.5,calc_gear1!O1196*5+50.5))</f>
        <v>50.5</v>
      </c>
    </row>
    <row r="1194" spans="1:29">
      <c r="A1194" s="7">
        <v>1193</v>
      </c>
      <c r="B1194" s="7">
        <v>593</v>
      </c>
      <c r="F1194" s="7">
        <v>593</v>
      </c>
      <c r="G1194" s="92" t="b">
        <v>0</v>
      </c>
      <c r="H1194" s="69" t="b">
        <v>0</v>
      </c>
      <c r="I1194" s="94" t="b">
        <v>0</v>
      </c>
      <c r="K1194" s="92" t="b">
        <v>0</v>
      </c>
      <c r="L1194" s="69" t="b">
        <v>0</v>
      </c>
      <c r="M1194" s="93" t="b">
        <v>1</v>
      </c>
      <c r="N1194" s="7">
        <v>593</v>
      </c>
      <c r="O1194" s="7" t="b">
        <f t="shared" si="220"/>
        <v>0</v>
      </c>
      <c r="P1194" s="7" t="b">
        <f t="shared" si="221"/>
        <v>0</v>
      </c>
      <c r="Q1194" s="7" t="b">
        <f t="shared" si="222"/>
        <v>1</v>
      </c>
      <c r="S1194" s="7" t="b">
        <f t="shared" si="223"/>
        <v>0</v>
      </c>
      <c r="T1194" s="7" t="b">
        <f t="shared" si="224"/>
        <v>0</v>
      </c>
      <c r="U1194" s="7" t="b">
        <f t="shared" si="225"/>
        <v>1</v>
      </c>
      <c r="W1194" s="7">
        <f t="shared" si="216"/>
        <v>1193</v>
      </c>
      <c r="X1194" s="7">
        <f>'v-t_chart'!C1194</f>
        <v>1.3</v>
      </c>
      <c r="Y1194" s="7">
        <f t="shared" si="217"/>
        <v>100</v>
      </c>
      <c r="Z1194" s="7">
        <f t="shared" si="218"/>
        <v>110</v>
      </c>
      <c r="AA1194" s="7">
        <f t="shared" si="219"/>
        <v>95</v>
      </c>
      <c r="AB1194" s="7">
        <f ca="1">calc_gear1!AS1197*5+50</f>
        <v>55</v>
      </c>
      <c r="AC1194" s="7">
        <f ca="1">IF(AND(calc_gear1!AT1197=-1,calc_gear1!Z1197=1),calc_gear1!AS1197*5+50.5,IF(AND(calc_gear1!Y1197=0,AB1193-AC1193=-0.5),calc_gear1!AS1197*5+50.5,calc_gear1!O1197*5+50.5))</f>
        <v>50.5</v>
      </c>
    </row>
    <row r="1195" spans="1:29">
      <c r="A1195" s="7">
        <v>1194</v>
      </c>
      <c r="B1195" s="7">
        <v>594</v>
      </c>
      <c r="F1195" s="7">
        <v>594</v>
      </c>
      <c r="G1195" s="92" t="b">
        <v>0</v>
      </c>
      <c r="H1195" s="69" t="b">
        <v>0</v>
      </c>
      <c r="I1195" s="94" t="b">
        <v>0</v>
      </c>
      <c r="K1195" s="92" t="b">
        <v>0</v>
      </c>
      <c r="L1195" s="69" t="b">
        <v>0</v>
      </c>
      <c r="M1195" s="93" t="b">
        <v>0</v>
      </c>
      <c r="N1195" s="7">
        <v>594</v>
      </c>
      <c r="O1195" s="7" t="b">
        <f t="shared" si="220"/>
        <v>0</v>
      </c>
      <c r="P1195" s="7" t="b">
        <f t="shared" si="221"/>
        <v>0</v>
      </c>
      <c r="Q1195" s="7" t="b">
        <f t="shared" si="222"/>
        <v>0</v>
      </c>
      <c r="S1195" s="7" t="b">
        <f t="shared" si="223"/>
        <v>0</v>
      </c>
      <c r="T1195" s="7" t="b">
        <f t="shared" si="224"/>
        <v>0</v>
      </c>
      <c r="U1195" s="7" t="b">
        <f t="shared" si="225"/>
        <v>0</v>
      </c>
      <c r="W1195" s="7">
        <f t="shared" si="216"/>
        <v>1194</v>
      </c>
      <c r="X1195" s="7">
        <f>'v-t_chart'!C1195</f>
        <v>0</v>
      </c>
      <c r="Y1195" s="7">
        <f t="shared" si="217"/>
        <v>100</v>
      </c>
      <c r="Z1195" s="7">
        <f t="shared" si="218"/>
        <v>110</v>
      </c>
      <c r="AA1195" s="7">
        <f t="shared" si="219"/>
        <v>90</v>
      </c>
      <c r="AB1195" s="7">
        <f ca="1">calc_gear1!AS1198*5+50</f>
        <v>50</v>
      </c>
      <c r="AC1195" s="7">
        <f ca="1">IF(AND(calc_gear1!AT1198=-1,calc_gear1!Z1198=1),calc_gear1!AS1198*5+50.5,IF(AND(calc_gear1!Y1198=0,AB1194-AC1194=-0.5),calc_gear1!AS1198*5+50.5,calc_gear1!O1198*5+50.5))</f>
        <v>50.5</v>
      </c>
    </row>
    <row r="1196" spans="1:29">
      <c r="A1196" s="7">
        <v>1195</v>
      </c>
      <c r="B1196" s="7">
        <v>595</v>
      </c>
      <c r="F1196" s="7">
        <v>595</v>
      </c>
      <c r="G1196" s="92" t="b">
        <v>0</v>
      </c>
      <c r="H1196" s="69" t="b">
        <v>0</v>
      </c>
      <c r="I1196" s="94" t="b">
        <v>0</v>
      </c>
      <c r="K1196" s="92" t="b">
        <v>0</v>
      </c>
      <c r="L1196" s="69" t="b">
        <v>0</v>
      </c>
      <c r="M1196" s="93" t="b">
        <v>0</v>
      </c>
      <c r="N1196" s="7">
        <v>595</v>
      </c>
      <c r="O1196" s="7" t="b">
        <f t="shared" si="220"/>
        <v>0</v>
      </c>
      <c r="P1196" s="7" t="b">
        <f t="shared" si="221"/>
        <v>0</v>
      </c>
      <c r="Q1196" s="7" t="b">
        <f t="shared" si="222"/>
        <v>0</v>
      </c>
      <c r="S1196" s="7" t="b">
        <f t="shared" si="223"/>
        <v>0</v>
      </c>
      <c r="T1196" s="7" t="b">
        <f t="shared" si="224"/>
        <v>0</v>
      </c>
      <c r="U1196" s="7" t="b">
        <f t="shared" si="225"/>
        <v>0</v>
      </c>
      <c r="W1196" s="7">
        <f t="shared" si="216"/>
        <v>1195</v>
      </c>
      <c r="X1196" s="7">
        <f>'v-t_chart'!C1196</f>
        <v>0</v>
      </c>
      <c r="Y1196" s="7">
        <f t="shared" si="217"/>
        <v>100</v>
      </c>
      <c r="Z1196" s="7">
        <f t="shared" si="218"/>
        <v>110</v>
      </c>
      <c r="AA1196" s="7">
        <f t="shared" si="219"/>
        <v>90</v>
      </c>
      <c r="AB1196" s="7">
        <f ca="1">calc_gear1!AS1199*5+50</f>
        <v>50</v>
      </c>
      <c r="AC1196" s="7">
        <f ca="1">IF(AND(calc_gear1!AT1199=-1,calc_gear1!Z1199=1),calc_gear1!AS1199*5+50.5,IF(AND(calc_gear1!Y1199=0,AB1195-AC1195=-0.5),calc_gear1!AS1199*5+50.5,calc_gear1!O1199*5+50.5))</f>
        <v>50.5</v>
      </c>
    </row>
    <row r="1197" spans="1:29">
      <c r="A1197" s="7">
        <v>1196</v>
      </c>
      <c r="B1197" s="7">
        <v>596</v>
      </c>
      <c r="F1197" s="7">
        <v>596</v>
      </c>
      <c r="G1197" s="92" t="b">
        <v>0</v>
      </c>
      <c r="H1197" s="69" t="b">
        <v>0</v>
      </c>
      <c r="I1197" s="93" t="b">
        <v>0</v>
      </c>
      <c r="K1197" s="92" t="b">
        <v>0</v>
      </c>
      <c r="L1197" s="69" t="b">
        <v>0</v>
      </c>
      <c r="M1197" s="93" t="b">
        <v>0</v>
      </c>
      <c r="N1197" s="7">
        <v>596</v>
      </c>
      <c r="O1197" s="7" t="b">
        <f t="shared" si="220"/>
        <v>0</v>
      </c>
      <c r="P1197" s="7" t="b">
        <f t="shared" si="221"/>
        <v>0</v>
      </c>
      <c r="Q1197" s="7" t="b">
        <f t="shared" si="222"/>
        <v>0</v>
      </c>
      <c r="S1197" s="7" t="b">
        <f t="shared" si="223"/>
        <v>0</v>
      </c>
      <c r="T1197" s="7" t="b">
        <f t="shared" si="224"/>
        <v>0</v>
      </c>
      <c r="U1197" s="7" t="b">
        <f t="shared" si="225"/>
        <v>0</v>
      </c>
      <c r="W1197" s="7">
        <f t="shared" si="216"/>
        <v>1196</v>
      </c>
      <c r="X1197" s="7">
        <f>'v-t_chart'!C1197</f>
        <v>0</v>
      </c>
      <c r="Y1197" s="7">
        <f t="shared" si="217"/>
        <v>100</v>
      </c>
      <c r="Z1197" s="7">
        <f t="shared" si="218"/>
        <v>110</v>
      </c>
      <c r="AA1197" s="7">
        <f t="shared" si="219"/>
        <v>90</v>
      </c>
      <c r="AB1197" s="7">
        <f ca="1">calc_gear1!AS1200*5+50</f>
        <v>50</v>
      </c>
      <c r="AC1197" s="7">
        <f ca="1">IF(AND(calc_gear1!AT1200=-1,calc_gear1!Z1200=1),calc_gear1!AS1200*5+50.5,IF(AND(calc_gear1!Y1200=0,AB1196-AC1196=-0.5),calc_gear1!AS1200*5+50.5,calc_gear1!O1200*5+50.5))</f>
        <v>50.5</v>
      </c>
    </row>
    <row r="1198" spans="1:29">
      <c r="A1198" s="7">
        <v>1197</v>
      </c>
      <c r="B1198" s="7">
        <v>597</v>
      </c>
      <c r="F1198" s="7">
        <v>597</v>
      </c>
      <c r="G1198" s="92" t="b">
        <v>0</v>
      </c>
      <c r="H1198" s="69" t="b">
        <v>0</v>
      </c>
      <c r="I1198" s="93" t="b">
        <v>0</v>
      </c>
      <c r="K1198" s="92" t="b">
        <v>0</v>
      </c>
      <c r="L1198" s="69" t="b">
        <v>0</v>
      </c>
      <c r="M1198" s="93" t="b">
        <v>0</v>
      </c>
      <c r="N1198" s="7">
        <v>597</v>
      </c>
      <c r="O1198" s="7" t="b">
        <f t="shared" si="220"/>
        <v>0</v>
      </c>
      <c r="P1198" s="7" t="b">
        <f t="shared" si="221"/>
        <v>0</v>
      </c>
      <c r="Q1198" s="7" t="b">
        <f t="shared" si="222"/>
        <v>0</v>
      </c>
      <c r="S1198" s="7" t="b">
        <f t="shared" si="223"/>
        <v>0</v>
      </c>
      <c r="T1198" s="7" t="b">
        <f t="shared" si="224"/>
        <v>0</v>
      </c>
      <c r="U1198" s="7" t="b">
        <f t="shared" si="225"/>
        <v>0</v>
      </c>
      <c r="W1198" s="7">
        <f t="shared" si="216"/>
        <v>1197</v>
      </c>
      <c r="X1198" s="7">
        <f>'v-t_chart'!C1198</f>
        <v>0</v>
      </c>
      <c r="Y1198" s="7">
        <f t="shared" si="217"/>
        <v>100</v>
      </c>
      <c r="Z1198" s="7">
        <f t="shared" si="218"/>
        <v>110</v>
      </c>
      <c r="AA1198" s="7">
        <f t="shared" si="219"/>
        <v>90</v>
      </c>
      <c r="AB1198" s="7">
        <f ca="1">calc_gear1!AS1201*5+50</f>
        <v>50</v>
      </c>
      <c r="AC1198" s="7">
        <f ca="1">IF(AND(calc_gear1!AT1201=-1,calc_gear1!Z1201=1),calc_gear1!AS1201*5+50.5,IF(AND(calc_gear1!Y1201=0,AB1197-AC1197=-0.5),calc_gear1!AS1201*5+50.5,calc_gear1!O1201*5+50.5))</f>
        <v>50.5</v>
      </c>
    </row>
    <row r="1199" spans="1:29">
      <c r="A1199" s="7">
        <v>1198</v>
      </c>
      <c r="B1199" s="7">
        <v>598</v>
      </c>
      <c r="F1199" s="7">
        <v>598</v>
      </c>
      <c r="G1199" s="92" t="b">
        <v>0</v>
      </c>
      <c r="H1199" s="69" t="b">
        <v>0</v>
      </c>
      <c r="I1199" s="93" t="b">
        <v>0</v>
      </c>
      <c r="K1199" s="92" t="b">
        <v>0</v>
      </c>
      <c r="L1199" s="69" t="b">
        <v>0</v>
      </c>
      <c r="M1199" s="93" t="b">
        <v>0</v>
      </c>
      <c r="N1199" s="7">
        <v>598</v>
      </c>
      <c r="O1199" s="7" t="b">
        <f t="shared" si="220"/>
        <v>0</v>
      </c>
      <c r="P1199" s="7" t="b">
        <f t="shared" si="221"/>
        <v>0</v>
      </c>
      <c r="Q1199" s="7" t="b">
        <f t="shared" si="222"/>
        <v>0</v>
      </c>
      <c r="S1199" s="7" t="b">
        <f t="shared" si="223"/>
        <v>0</v>
      </c>
      <c r="T1199" s="7" t="b">
        <f t="shared" si="224"/>
        <v>0</v>
      </c>
      <c r="U1199" s="7" t="b">
        <f t="shared" si="225"/>
        <v>0</v>
      </c>
      <c r="W1199" s="7">
        <f t="shared" si="216"/>
        <v>1198</v>
      </c>
      <c r="X1199" s="7">
        <f>'v-t_chart'!C1199</f>
        <v>0</v>
      </c>
      <c r="Y1199" s="7">
        <f t="shared" si="217"/>
        <v>100</v>
      </c>
      <c r="Z1199" s="7">
        <f t="shared" si="218"/>
        <v>110</v>
      </c>
      <c r="AA1199" s="7">
        <f t="shared" si="219"/>
        <v>90</v>
      </c>
      <c r="AB1199" s="7">
        <f ca="1">calc_gear1!AS1202*5+50</f>
        <v>50</v>
      </c>
      <c r="AC1199" s="7">
        <f ca="1">IF(AND(calc_gear1!AT1202=-1,calc_gear1!Z1202=1),calc_gear1!AS1202*5+50.5,IF(AND(calc_gear1!Y1202=0,AB1198-AC1198=-0.5),calc_gear1!AS1202*5+50.5,calc_gear1!O1202*5+50.5))</f>
        <v>50.5</v>
      </c>
    </row>
    <row r="1200" spans="1:29">
      <c r="A1200" s="7">
        <v>1199</v>
      </c>
      <c r="B1200" s="7">
        <v>599</v>
      </c>
      <c r="F1200" s="7">
        <v>599</v>
      </c>
      <c r="G1200" s="92" t="b">
        <v>0</v>
      </c>
      <c r="H1200" s="69" t="b">
        <v>0</v>
      </c>
      <c r="I1200" s="93" t="b">
        <v>0</v>
      </c>
      <c r="K1200" s="92" t="b">
        <v>0</v>
      </c>
      <c r="L1200" s="69" t="b">
        <v>0</v>
      </c>
      <c r="M1200" s="93" t="b">
        <v>0</v>
      </c>
      <c r="N1200" s="7">
        <v>599</v>
      </c>
      <c r="O1200" s="7" t="b">
        <f t="shared" si="220"/>
        <v>0</v>
      </c>
      <c r="P1200" s="7" t="b">
        <f t="shared" si="221"/>
        <v>0</v>
      </c>
      <c r="Q1200" s="7" t="b">
        <f t="shared" si="222"/>
        <v>0</v>
      </c>
      <c r="S1200" s="7" t="b">
        <f t="shared" si="223"/>
        <v>0</v>
      </c>
      <c r="T1200" s="7" t="b">
        <f t="shared" si="224"/>
        <v>0</v>
      </c>
      <c r="U1200" s="7" t="b">
        <f t="shared" si="225"/>
        <v>0</v>
      </c>
      <c r="W1200" s="7">
        <f t="shared" si="216"/>
        <v>1199</v>
      </c>
      <c r="X1200" s="7">
        <f>'v-t_chart'!C1200</f>
        <v>0</v>
      </c>
      <c r="Y1200" s="7">
        <f t="shared" si="217"/>
        <v>100</v>
      </c>
      <c r="Z1200" s="7">
        <f t="shared" si="218"/>
        <v>110</v>
      </c>
      <c r="AA1200" s="7">
        <f t="shared" si="219"/>
        <v>90</v>
      </c>
      <c r="AB1200" s="7">
        <f ca="1">calc_gear1!AS1203*5+50</f>
        <v>50</v>
      </c>
      <c r="AC1200" s="7">
        <f ca="1">IF(AND(calc_gear1!AT1203=-1,calc_gear1!Z1203=1),calc_gear1!AS1203*5+50.5,IF(AND(calc_gear1!Y1203=0,AB1199-AC1199=-0.5),calc_gear1!AS1203*5+50.5,calc_gear1!O1203*5+50.5))</f>
        <v>50.5</v>
      </c>
    </row>
    <row r="1201" spans="1:29">
      <c r="A1201" s="7">
        <v>1200</v>
      </c>
      <c r="B1201" s="7">
        <v>600</v>
      </c>
      <c r="F1201" s="7">
        <v>600</v>
      </c>
      <c r="G1201" s="96" t="b">
        <v>0</v>
      </c>
      <c r="H1201" s="97" t="b">
        <v>0</v>
      </c>
      <c r="I1201" s="98" t="b">
        <v>0</v>
      </c>
      <c r="K1201" s="96" t="b">
        <v>0</v>
      </c>
      <c r="L1201" s="97" t="b">
        <v>0</v>
      </c>
      <c r="M1201" s="98" t="b">
        <v>0</v>
      </c>
      <c r="N1201" s="7">
        <v>600</v>
      </c>
      <c r="O1201" s="7" t="b">
        <f t="shared" si="220"/>
        <v>0</v>
      </c>
      <c r="P1201" s="7" t="b">
        <f t="shared" si="221"/>
        <v>0</v>
      </c>
      <c r="Q1201" s="7" t="b">
        <f t="shared" si="222"/>
        <v>0</v>
      </c>
      <c r="S1201" s="7" t="b">
        <f t="shared" si="223"/>
        <v>0</v>
      </c>
      <c r="T1201" s="7" t="b">
        <f t="shared" si="224"/>
        <v>0</v>
      </c>
      <c r="U1201" s="7" t="b">
        <f t="shared" si="225"/>
        <v>0</v>
      </c>
      <c r="W1201" s="7">
        <f t="shared" si="216"/>
        <v>1200</v>
      </c>
      <c r="X1201" s="7">
        <f>'v-t_chart'!C1201</f>
        <v>0</v>
      </c>
      <c r="Y1201" s="7">
        <f t="shared" si="217"/>
        <v>100</v>
      </c>
      <c r="Z1201" s="7">
        <f t="shared" si="218"/>
        <v>110</v>
      </c>
      <c r="AA1201" s="7">
        <f t="shared" si="219"/>
        <v>90</v>
      </c>
      <c r="AB1201" s="7">
        <f ca="1">calc_gear1!AS1204*5+50</f>
        <v>50</v>
      </c>
      <c r="AC1201" s="7">
        <f ca="1">IF(AND(calc_gear1!AT1204=-1,calc_gear1!Z1204=1),calc_gear1!AS1204*5+50.5,IF(AND(calc_gear1!Y1204=0,AB1200-AC1200=-0.5),calc_gear1!AS1204*5+50.5,calc_gear1!O1204*5+50.5))</f>
        <v>50.5</v>
      </c>
    </row>
    <row r="1202" spans="1:29">
      <c r="A1202" s="7">
        <v>1201</v>
      </c>
      <c r="B1202" s="7">
        <v>1</v>
      </c>
      <c r="N1202" s="7">
        <v>1</v>
      </c>
      <c r="O1202" s="89" t="b">
        <v>0</v>
      </c>
      <c r="P1202" s="90" t="b">
        <v>0</v>
      </c>
      <c r="Q1202" s="91" t="b">
        <v>0</v>
      </c>
      <c r="S1202" s="89" t="b">
        <v>0</v>
      </c>
      <c r="T1202" s="90" t="b">
        <v>0</v>
      </c>
      <c r="U1202" s="91" t="b">
        <v>0</v>
      </c>
      <c r="W1202" s="7">
        <f t="shared" si="216"/>
        <v>1201</v>
      </c>
      <c r="X1202" s="7">
        <f>'v-t_chart'!C1202</f>
        <v>0</v>
      </c>
      <c r="Y1202" s="7">
        <f t="shared" si="217"/>
        <v>100</v>
      </c>
      <c r="Z1202" s="7">
        <f t="shared" si="218"/>
        <v>110</v>
      </c>
      <c r="AA1202" s="7">
        <f t="shared" si="219"/>
        <v>90</v>
      </c>
      <c r="AB1202" s="7">
        <f ca="1">calc_gear1!AS1205*5+50</f>
        <v>50</v>
      </c>
      <c r="AC1202" s="7">
        <f ca="1">IF(AND(calc_gear1!AT1205=-1,calc_gear1!Z1205=1),calc_gear1!AS1205*5+50.5,IF(AND(calc_gear1!Y1205=0,AB1201-AC1201=-0.5),calc_gear1!AS1205*5+50.5,calc_gear1!O1205*5+50.5))</f>
        <v>50.5</v>
      </c>
    </row>
    <row r="1203" spans="1:29">
      <c r="A1203" s="7">
        <v>1202</v>
      </c>
      <c r="B1203" s="7">
        <v>2</v>
      </c>
      <c r="N1203" s="7">
        <v>2</v>
      </c>
      <c r="O1203" s="92" t="b">
        <v>0</v>
      </c>
      <c r="P1203" s="69" t="b">
        <v>0</v>
      </c>
      <c r="Q1203" s="93" t="b">
        <v>0</v>
      </c>
      <c r="S1203" s="92" t="b">
        <v>0</v>
      </c>
      <c r="T1203" s="69" t="b">
        <v>0</v>
      </c>
      <c r="U1203" s="93" t="b">
        <v>0</v>
      </c>
      <c r="W1203" s="7">
        <f t="shared" si="216"/>
        <v>1202</v>
      </c>
      <c r="X1203" s="7">
        <f>'v-t_chart'!C1203</f>
        <v>0</v>
      </c>
      <c r="Y1203" s="7">
        <f t="shared" si="217"/>
        <v>100</v>
      </c>
      <c r="Z1203" s="7">
        <f t="shared" si="218"/>
        <v>110</v>
      </c>
      <c r="AA1203" s="7">
        <f t="shared" si="219"/>
        <v>90</v>
      </c>
      <c r="AB1203" s="7">
        <f ca="1">calc_gear1!AS1206*5+50</f>
        <v>50</v>
      </c>
      <c r="AC1203" s="7">
        <f ca="1">IF(AND(calc_gear1!AT1206=-1,calc_gear1!Z1206=1),calc_gear1!AS1206*5+50.5,IF(AND(calc_gear1!Y1206=0,AB1202-AC1202=-0.5),calc_gear1!AS1206*5+50.5,calc_gear1!O1206*5+50.5))</f>
        <v>50.5</v>
      </c>
    </row>
    <row r="1204" spans="1:29">
      <c r="A1204" s="7">
        <v>1203</v>
      </c>
      <c r="B1204" s="7">
        <v>3</v>
      </c>
      <c r="N1204" s="7">
        <v>3</v>
      </c>
      <c r="O1204" s="92" t="b">
        <v>0</v>
      </c>
      <c r="P1204" s="69" t="b">
        <v>0</v>
      </c>
      <c r="Q1204" s="93" t="b">
        <v>0</v>
      </c>
      <c r="S1204" s="92" t="b">
        <v>0</v>
      </c>
      <c r="T1204" s="69" t="b">
        <v>0</v>
      </c>
      <c r="U1204" s="93" t="b">
        <v>0</v>
      </c>
      <c r="W1204" s="7">
        <f t="shared" si="216"/>
        <v>1203</v>
      </c>
      <c r="X1204" s="7">
        <f>'v-t_chart'!C1204</f>
        <v>0</v>
      </c>
      <c r="Y1204" s="7">
        <f t="shared" si="217"/>
        <v>100</v>
      </c>
      <c r="Z1204" s="7">
        <f t="shared" si="218"/>
        <v>110</v>
      </c>
      <c r="AA1204" s="7">
        <f t="shared" si="219"/>
        <v>90</v>
      </c>
      <c r="AB1204" s="7">
        <f ca="1">calc_gear1!AS1207*5+50</f>
        <v>55</v>
      </c>
      <c r="AC1204" s="7">
        <f ca="1">IF(AND(calc_gear1!AT1207=-1,calc_gear1!Z1207=1),calc_gear1!AS1207*5+50.5,IF(AND(calc_gear1!Y1207=0,AB1203-AC1203=-0.5),calc_gear1!AS1207*5+50.5,calc_gear1!O1207*5+50.5))</f>
        <v>55.5</v>
      </c>
    </row>
    <row r="1205" spans="1:29">
      <c r="A1205" s="7">
        <v>1204</v>
      </c>
      <c r="B1205" s="7">
        <v>4</v>
      </c>
      <c r="N1205" s="7">
        <v>4</v>
      </c>
      <c r="O1205" s="92" t="b">
        <v>0</v>
      </c>
      <c r="P1205" s="69" t="b">
        <v>0</v>
      </c>
      <c r="Q1205" s="93" t="b">
        <v>0</v>
      </c>
      <c r="S1205" s="92" t="b">
        <v>0</v>
      </c>
      <c r="T1205" s="69" t="b">
        <v>0</v>
      </c>
      <c r="U1205" s="93" t="b">
        <v>0</v>
      </c>
      <c r="W1205" s="7">
        <f t="shared" si="216"/>
        <v>1204</v>
      </c>
      <c r="X1205" s="7">
        <f>'v-t_chart'!C1205</f>
        <v>0</v>
      </c>
      <c r="Y1205" s="7">
        <f t="shared" si="217"/>
        <v>100</v>
      </c>
      <c r="Z1205" s="7">
        <f t="shared" si="218"/>
        <v>110</v>
      </c>
      <c r="AA1205" s="7">
        <f t="shared" si="219"/>
        <v>90</v>
      </c>
      <c r="AB1205" s="7">
        <f ca="1">calc_gear1!AS1208*5+50</f>
        <v>55</v>
      </c>
      <c r="AC1205" s="7">
        <f ca="1">IF(AND(calc_gear1!AT1208=-1,calc_gear1!Z1208=1),calc_gear1!AS1208*5+50.5,IF(AND(calc_gear1!Y1208=0,AB1204-AC1204=-0.5),calc_gear1!AS1208*5+50.5,calc_gear1!O1208*5+50.5))</f>
        <v>55.5</v>
      </c>
    </row>
    <row r="1206" spans="1:29">
      <c r="A1206" s="7">
        <v>1205</v>
      </c>
      <c r="B1206" s="7">
        <v>5</v>
      </c>
      <c r="N1206" s="7">
        <v>5</v>
      </c>
      <c r="O1206" s="92" t="b">
        <v>0</v>
      </c>
      <c r="P1206" s="69" t="b">
        <v>0</v>
      </c>
      <c r="Q1206" s="93" t="b">
        <v>0</v>
      </c>
      <c r="S1206" s="92" t="b">
        <v>0</v>
      </c>
      <c r="T1206" s="69" t="b">
        <v>0</v>
      </c>
      <c r="U1206" s="93" t="b">
        <v>0</v>
      </c>
      <c r="W1206" s="7">
        <f t="shared" si="216"/>
        <v>1205</v>
      </c>
      <c r="X1206" s="7">
        <f>'v-t_chart'!C1206</f>
        <v>0</v>
      </c>
      <c r="Y1206" s="7">
        <f t="shared" si="217"/>
        <v>100</v>
      </c>
      <c r="Z1206" s="7">
        <f t="shared" si="218"/>
        <v>110</v>
      </c>
      <c r="AA1206" s="7">
        <f t="shared" si="219"/>
        <v>90</v>
      </c>
      <c r="AB1206" s="7">
        <f ca="1">calc_gear1!AS1209*5+50</f>
        <v>55</v>
      </c>
      <c r="AC1206" s="7">
        <f ca="1">IF(AND(calc_gear1!AT1209=-1,calc_gear1!Z1209=1),calc_gear1!AS1209*5+50.5,IF(AND(calc_gear1!Y1209=0,AB1205-AC1205=-0.5),calc_gear1!AS1209*5+50.5,calc_gear1!O1209*5+50.5))</f>
        <v>55.5</v>
      </c>
    </row>
    <row r="1207" spans="1:29">
      <c r="A1207" s="7">
        <v>1206</v>
      </c>
      <c r="B1207" s="7">
        <v>6</v>
      </c>
      <c r="N1207" s="7">
        <v>6</v>
      </c>
      <c r="O1207" s="92" t="b">
        <v>0</v>
      </c>
      <c r="P1207" s="69" t="b">
        <v>0</v>
      </c>
      <c r="Q1207" s="93" t="b">
        <v>0</v>
      </c>
      <c r="S1207" s="92" t="b">
        <v>0</v>
      </c>
      <c r="T1207" s="69" t="b">
        <v>0</v>
      </c>
      <c r="U1207" s="93" t="b">
        <v>0</v>
      </c>
      <c r="W1207" s="7">
        <f t="shared" si="216"/>
        <v>1206</v>
      </c>
      <c r="X1207" s="7">
        <f>'v-t_chart'!C1207</f>
        <v>0</v>
      </c>
      <c r="Y1207" s="7">
        <f t="shared" si="217"/>
        <v>100</v>
      </c>
      <c r="Z1207" s="7">
        <f t="shared" si="218"/>
        <v>110</v>
      </c>
      <c r="AA1207" s="7">
        <f t="shared" si="219"/>
        <v>90</v>
      </c>
      <c r="AB1207" s="7">
        <f ca="1">calc_gear1!AS1210*5+50</f>
        <v>55</v>
      </c>
      <c r="AC1207" s="7">
        <f ca="1">IF(AND(calc_gear1!AT1210=-1,calc_gear1!Z1210=1),calc_gear1!AS1210*5+50.5,IF(AND(calc_gear1!Y1210=0,AB1206-AC1206=-0.5),calc_gear1!AS1210*5+50.5,calc_gear1!O1210*5+50.5))</f>
        <v>55.5</v>
      </c>
    </row>
    <row r="1208" spans="1:29">
      <c r="A1208" s="7">
        <v>1207</v>
      </c>
      <c r="B1208" s="7">
        <v>7</v>
      </c>
      <c r="N1208" s="7">
        <v>7</v>
      </c>
      <c r="O1208" s="92" t="b">
        <v>0</v>
      </c>
      <c r="P1208" s="69" t="b">
        <v>0</v>
      </c>
      <c r="Q1208" s="93" t="b">
        <v>0</v>
      </c>
      <c r="S1208" s="92" t="b">
        <v>0</v>
      </c>
      <c r="T1208" s="69" t="b">
        <v>0</v>
      </c>
      <c r="U1208" s="93" t="b">
        <v>0</v>
      </c>
      <c r="W1208" s="7">
        <f t="shared" si="216"/>
        <v>1207</v>
      </c>
      <c r="X1208" s="7">
        <f>'v-t_chart'!C1208</f>
        <v>0</v>
      </c>
      <c r="Y1208" s="7">
        <f t="shared" si="217"/>
        <v>100</v>
      </c>
      <c r="Z1208" s="7">
        <f t="shared" si="218"/>
        <v>110</v>
      </c>
      <c r="AA1208" s="7">
        <f t="shared" si="219"/>
        <v>90</v>
      </c>
      <c r="AB1208" s="7">
        <f ca="1">calc_gear1!AS1211*5+50</f>
        <v>55</v>
      </c>
      <c r="AC1208" s="7">
        <f ca="1">IF(AND(calc_gear1!AT1211=-1,calc_gear1!Z1211=1),calc_gear1!AS1211*5+50.5,IF(AND(calc_gear1!Y1211=0,AB1207-AC1207=-0.5),calc_gear1!AS1211*5+50.5,calc_gear1!O1211*5+50.5))</f>
        <v>55.5</v>
      </c>
    </row>
    <row r="1209" spans="1:29">
      <c r="A1209" s="7">
        <v>1208</v>
      </c>
      <c r="B1209" s="7">
        <v>8</v>
      </c>
      <c r="N1209" s="7">
        <v>8</v>
      </c>
      <c r="O1209" s="92" t="b">
        <v>1</v>
      </c>
      <c r="P1209" s="69" t="b">
        <v>0</v>
      </c>
      <c r="Q1209" s="93" t="b">
        <v>0</v>
      </c>
      <c r="S1209" s="92" t="b">
        <v>1</v>
      </c>
      <c r="T1209" s="69" t="b">
        <v>0</v>
      </c>
      <c r="U1209" s="93" t="b">
        <v>0</v>
      </c>
      <c r="W1209" s="7">
        <f t="shared" si="216"/>
        <v>1208</v>
      </c>
      <c r="X1209" s="7">
        <f>'v-t_chart'!C1209</f>
        <v>0.9</v>
      </c>
      <c r="Y1209" s="7">
        <f t="shared" si="217"/>
        <v>105</v>
      </c>
      <c r="Z1209" s="7">
        <f t="shared" si="218"/>
        <v>110</v>
      </c>
      <c r="AA1209" s="7">
        <f t="shared" si="219"/>
        <v>90</v>
      </c>
      <c r="AB1209" s="7">
        <f ca="1">calc_gear1!AS1212*5+50</f>
        <v>55</v>
      </c>
      <c r="AC1209" s="7">
        <f ca="1">IF(AND(calc_gear1!AT1212=-1,calc_gear1!Z1212=1),calc_gear1!AS1212*5+50.5,IF(AND(calc_gear1!Y1212=0,AB1208-AC1208=-0.5),calc_gear1!AS1212*5+50.5,calc_gear1!O1212*5+50.5))</f>
        <v>50.5</v>
      </c>
    </row>
    <row r="1210" spans="1:29">
      <c r="A1210" s="7">
        <v>1209</v>
      </c>
      <c r="B1210" s="7">
        <v>9</v>
      </c>
      <c r="N1210" s="7">
        <v>9</v>
      </c>
      <c r="O1210" s="92" t="b">
        <v>1</v>
      </c>
      <c r="P1210" s="69" t="b">
        <v>0</v>
      </c>
      <c r="Q1210" s="93" t="b">
        <v>0</v>
      </c>
      <c r="S1210" s="92" t="b">
        <v>1</v>
      </c>
      <c r="T1210" s="69" t="b">
        <v>0</v>
      </c>
      <c r="U1210" s="93" t="b">
        <v>0</v>
      </c>
      <c r="W1210" s="7">
        <f t="shared" si="216"/>
        <v>1209</v>
      </c>
      <c r="X1210" s="7">
        <f>'v-t_chart'!C1210</f>
        <v>3.2</v>
      </c>
      <c r="Y1210" s="7">
        <f t="shared" si="217"/>
        <v>105</v>
      </c>
      <c r="Z1210" s="7">
        <f t="shared" si="218"/>
        <v>110</v>
      </c>
      <c r="AA1210" s="7">
        <f t="shared" si="219"/>
        <v>90</v>
      </c>
      <c r="AB1210" s="7">
        <f ca="1">calc_gear1!AS1213*5+50</f>
        <v>55</v>
      </c>
      <c r="AC1210" s="7">
        <f ca="1">IF(AND(calc_gear1!AT1213=-1,calc_gear1!Z1213=1),calc_gear1!AS1213*5+50.5,IF(AND(calc_gear1!Y1213=0,AB1209-AC1209=-0.5),calc_gear1!AS1213*5+50.5,calc_gear1!O1213*5+50.5))</f>
        <v>50.5</v>
      </c>
    </row>
    <row r="1211" spans="1:29">
      <c r="A1211" s="7">
        <v>1210</v>
      </c>
      <c r="B1211" s="7">
        <v>10</v>
      </c>
      <c r="N1211" s="7">
        <v>10</v>
      </c>
      <c r="O1211" s="92" t="b">
        <v>1</v>
      </c>
      <c r="P1211" s="69" t="b">
        <v>0</v>
      </c>
      <c r="Q1211" s="93" t="b">
        <v>0</v>
      </c>
      <c r="S1211" s="92" t="b">
        <v>1</v>
      </c>
      <c r="T1211" s="69" t="b">
        <v>0</v>
      </c>
      <c r="U1211" s="93" t="b">
        <v>0</v>
      </c>
      <c r="W1211" s="7">
        <f t="shared" si="216"/>
        <v>1210</v>
      </c>
      <c r="X1211" s="7">
        <f>'v-t_chart'!C1211</f>
        <v>7.3</v>
      </c>
      <c r="Y1211" s="7">
        <f t="shared" si="217"/>
        <v>105</v>
      </c>
      <c r="Z1211" s="7">
        <f t="shared" si="218"/>
        <v>110</v>
      </c>
      <c r="AA1211" s="7">
        <f t="shared" si="219"/>
        <v>90</v>
      </c>
      <c r="AB1211" s="7">
        <f ca="1">calc_gear1!AS1214*5+50</f>
        <v>55</v>
      </c>
      <c r="AC1211" s="7">
        <f ca="1">IF(AND(calc_gear1!AT1214=-1,calc_gear1!Z1214=1),calc_gear1!AS1214*5+50.5,IF(AND(calc_gear1!Y1214=0,AB1210-AC1210=-0.5),calc_gear1!AS1214*5+50.5,calc_gear1!O1214*5+50.5))</f>
        <v>50.5</v>
      </c>
    </row>
    <row r="1212" spans="1:29">
      <c r="A1212" s="7">
        <v>1211</v>
      </c>
      <c r="B1212" s="7">
        <v>11</v>
      </c>
      <c r="N1212" s="7">
        <v>11</v>
      </c>
      <c r="O1212" s="92" t="b">
        <v>1</v>
      </c>
      <c r="P1212" s="69" t="b">
        <v>0</v>
      </c>
      <c r="Q1212" s="93" t="b">
        <v>0</v>
      </c>
      <c r="S1212" s="92" t="b">
        <v>1</v>
      </c>
      <c r="T1212" s="69" t="b">
        <v>0</v>
      </c>
      <c r="U1212" s="93" t="b">
        <v>0</v>
      </c>
      <c r="W1212" s="7">
        <f t="shared" si="216"/>
        <v>1211</v>
      </c>
      <c r="X1212" s="7">
        <f>'v-t_chart'!C1212</f>
        <v>12.4</v>
      </c>
      <c r="Y1212" s="7">
        <f t="shared" si="217"/>
        <v>105</v>
      </c>
      <c r="Z1212" s="7">
        <f t="shared" si="218"/>
        <v>110</v>
      </c>
      <c r="AA1212" s="7">
        <f t="shared" si="219"/>
        <v>90</v>
      </c>
      <c r="AB1212" s="7">
        <f ca="1">calc_gear1!AS1215*5+50</f>
        <v>55</v>
      </c>
      <c r="AC1212" s="7">
        <f ca="1">IF(AND(calc_gear1!AT1215=-1,calc_gear1!Z1215=1),calc_gear1!AS1215*5+50.5,IF(AND(calc_gear1!Y1215=0,AB1211-AC1211=-0.5),calc_gear1!AS1215*5+50.5,calc_gear1!O1215*5+50.5))</f>
        <v>50.5</v>
      </c>
    </row>
    <row r="1213" spans="1:29">
      <c r="A1213" s="7">
        <v>1212</v>
      </c>
      <c r="B1213" s="7">
        <v>12</v>
      </c>
      <c r="N1213" s="7">
        <v>12</v>
      </c>
      <c r="O1213" s="92" t="b">
        <v>1</v>
      </c>
      <c r="P1213" s="69" t="b">
        <v>0</v>
      </c>
      <c r="Q1213" s="93" t="b">
        <v>0</v>
      </c>
      <c r="S1213" s="92" t="b">
        <v>1</v>
      </c>
      <c r="T1213" s="69" t="b">
        <v>0</v>
      </c>
      <c r="U1213" s="93" t="b">
        <v>0</v>
      </c>
      <c r="W1213" s="7">
        <f t="shared" si="216"/>
        <v>1212</v>
      </c>
      <c r="X1213" s="7">
        <f>'v-t_chart'!C1213</f>
        <v>17.899999999999999</v>
      </c>
      <c r="Y1213" s="7">
        <f t="shared" si="217"/>
        <v>105</v>
      </c>
      <c r="Z1213" s="7">
        <f t="shared" si="218"/>
        <v>110</v>
      </c>
      <c r="AA1213" s="7">
        <f t="shared" si="219"/>
        <v>90</v>
      </c>
      <c r="AB1213" s="7">
        <f ca="1">calc_gear1!AS1216*5+50</f>
        <v>55</v>
      </c>
      <c r="AC1213" s="7">
        <f ca="1">IF(AND(calc_gear1!AT1216=-1,calc_gear1!Z1216=1),calc_gear1!AS1216*5+50.5,IF(AND(calc_gear1!Y1216=0,AB1212-AC1212=-0.5),calc_gear1!AS1216*5+50.5,calc_gear1!O1216*5+50.5))</f>
        <v>50.5</v>
      </c>
    </row>
    <row r="1214" spans="1:29">
      <c r="A1214" s="7">
        <v>1213</v>
      </c>
      <c r="B1214" s="7">
        <v>13</v>
      </c>
      <c r="N1214" s="7">
        <v>13</v>
      </c>
      <c r="O1214" s="92" t="b">
        <v>1</v>
      </c>
      <c r="P1214" s="69" t="b">
        <v>0</v>
      </c>
      <c r="Q1214" s="93" t="b">
        <v>0</v>
      </c>
      <c r="S1214" s="92" t="b">
        <v>1</v>
      </c>
      <c r="T1214" s="69" t="b">
        <v>0</v>
      </c>
      <c r="U1214" s="93" t="b">
        <v>0</v>
      </c>
      <c r="W1214" s="7">
        <f t="shared" si="216"/>
        <v>1213</v>
      </c>
      <c r="X1214" s="7">
        <f>'v-t_chart'!C1214</f>
        <v>23.5</v>
      </c>
      <c r="Y1214" s="7">
        <f t="shared" si="217"/>
        <v>105</v>
      </c>
      <c r="Z1214" s="7">
        <f t="shared" si="218"/>
        <v>110</v>
      </c>
      <c r="AA1214" s="7">
        <f t="shared" si="219"/>
        <v>90</v>
      </c>
      <c r="AB1214" s="7">
        <f ca="1">calc_gear1!AS1217*5+50</f>
        <v>55</v>
      </c>
      <c r="AC1214" s="7">
        <f ca="1">IF(AND(calc_gear1!AT1217=-1,calc_gear1!Z1217=1),calc_gear1!AS1217*5+50.5,IF(AND(calc_gear1!Y1217=0,AB1213-AC1213=-0.5),calc_gear1!AS1217*5+50.5,calc_gear1!O1217*5+50.5))</f>
        <v>50.5</v>
      </c>
    </row>
    <row r="1215" spans="1:29">
      <c r="A1215" s="7">
        <v>1214</v>
      </c>
      <c r="B1215" s="7">
        <v>14</v>
      </c>
      <c r="N1215" s="7">
        <v>14</v>
      </c>
      <c r="O1215" s="92" t="b">
        <v>1</v>
      </c>
      <c r="P1215" s="69" t="b">
        <v>0</v>
      </c>
      <c r="Q1215" s="93" t="b">
        <v>0</v>
      </c>
      <c r="S1215" s="92" t="b">
        <v>1</v>
      </c>
      <c r="T1215" s="69" t="b">
        <v>0</v>
      </c>
      <c r="U1215" s="93" t="b">
        <v>0</v>
      </c>
      <c r="W1215" s="7">
        <f t="shared" si="216"/>
        <v>1214</v>
      </c>
      <c r="X1215" s="7">
        <f>'v-t_chart'!C1215</f>
        <v>29.1</v>
      </c>
      <c r="Y1215" s="7">
        <f t="shared" si="217"/>
        <v>105</v>
      </c>
      <c r="Z1215" s="7">
        <f t="shared" si="218"/>
        <v>110</v>
      </c>
      <c r="AA1215" s="7">
        <f t="shared" si="219"/>
        <v>90</v>
      </c>
      <c r="AB1215" s="7">
        <f ca="1">calc_gear1!AS1218*5+50</f>
        <v>55</v>
      </c>
      <c r="AC1215" s="7">
        <f ca="1">IF(AND(calc_gear1!AT1218=-1,calc_gear1!Z1218=1),calc_gear1!AS1218*5+50.5,IF(AND(calc_gear1!Y1218=0,AB1214-AC1214=-0.5),calc_gear1!AS1218*5+50.5,calc_gear1!O1218*5+50.5))</f>
        <v>50.5</v>
      </c>
    </row>
    <row r="1216" spans="1:29">
      <c r="A1216" s="7">
        <v>1215</v>
      </c>
      <c r="B1216" s="7">
        <v>15</v>
      </c>
      <c r="N1216" s="7">
        <v>15</v>
      </c>
      <c r="O1216" s="92" t="b">
        <v>1</v>
      </c>
      <c r="P1216" s="69" t="b">
        <v>0</v>
      </c>
      <c r="Q1216" s="93" t="b">
        <v>0</v>
      </c>
      <c r="S1216" s="92" t="b">
        <v>1</v>
      </c>
      <c r="T1216" s="69" t="b">
        <v>0</v>
      </c>
      <c r="U1216" s="93" t="b">
        <v>0</v>
      </c>
      <c r="W1216" s="7">
        <f t="shared" si="216"/>
        <v>1215</v>
      </c>
      <c r="X1216" s="7">
        <f>'v-t_chart'!C1216</f>
        <v>34.299999999999997</v>
      </c>
      <c r="Y1216" s="7">
        <f t="shared" si="217"/>
        <v>105</v>
      </c>
      <c r="Z1216" s="7">
        <f t="shared" si="218"/>
        <v>110</v>
      </c>
      <c r="AA1216" s="7">
        <f t="shared" si="219"/>
        <v>90</v>
      </c>
      <c r="AB1216" s="7">
        <f ca="1">calc_gear1!AS1219*5+50</f>
        <v>55</v>
      </c>
      <c r="AC1216" s="7">
        <f ca="1">IF(AND(calc_gear1!AT1219=-1,calc_gear1!Z1219=1),calc_gear1!AS1219*5+50.5,IF(AND(calc_gear1!Y1219=0,AB1215-AC1215=-0.5),calc_gear1!AS1219*5+50.5,calc_gear1!O1219*5+50.5))</f>
        <v>50.5</v>
      </c>
    </row>
    <row r="1217" spans="1:29">
      <c r="A1217" s="7">
        <v>1216</v>
      </c>
      <c r="B1217" s="7">
        <v>16</v>
      </c>
      <c r="N1217" s="7">
        <v>16</v>
      </c>
      <c r="O1217" s="92" t="b">
        <v>1</v>
      </c>
      <c r="P1217" s="69" t="b">
        <v>0</v>
      </c>
      <c r="Q1217" s="93" t="b">
        <v>0</v>
      </c>
      <c r="S1217" s="92" t="b">
        <v>1</v>
      </c>
      <c r="T1217" s="69" t="b">
        <v>0</v>
      </c>
      <c r="U1217" s="93" t="b">
        <v>0</v>
      </c>
      <c r="W1217" s="7">
        <f t="shared" si="216"/>
        <v>1216</v>
      </c>
      <c r="X1217" s="7">
        <f>'v-t_chart'!C1217</f>
        <v>38.6</v>
      </c>
      <c r="Y1217" s="7">
        <f t="shared" si="217"/>
        <v>105</v>
      </c>
      <c r="Z1217" s="7">
        <f t="shared" si="218"/>
        <v>110</v>
      </c>
      <c r="AA1217" s="7">
        <f t="shared" si="219"/>
        <v>90</v>
      </c>
      <c r="AB1217" s="7">
        <f ca="1">calc_gear1!AS1220*5+50</f>
        <v>55</v>
      </c>
      <c r="AC1217" s="7">
        <f ca="1">IF(AND(calc_gear1!AT1220=-1,calc_gear1!Z1220=1),calc_gear1!AS1220*5+50.5,IF(AND(calc_gear1!Y1220=0,AB1216-AC1216=-0.5),calc_gear1!AS1220*5+50.5,calc_gear1!O1220*5+50.5))</f>
        <v>50.5</v>
      </c>
    </row>
    <row r="1218" spans="1:29">
      <c r="A1218" s="7">
        <v>1217</v>
      </c>
      <c r="B1218" s="7">
        <v>17</v>
      </c>
      <c r="N1218" s="7">
        <v>17</v>
      </c>
      <c r="O1218" s="92" t="b">
        <v>1</v>
      </c>
      <c r="P1218" s="69" t="b">
        <v>0</v>
      </c>
      <c r="Q1218" s="93" t="b">
        <v>0</v>
      </c>
      <c r="S1218" s="92" t="b">
        <v>1</v>
      </c>
      <c r="T1218" s="69" t="b">
        <v>0</v>
      </c>
      <c r="U1218" s="93" t="b">
        <v>0</v>
      </c>
      <c r="W1218" s="7">
        <f t="shared" si="216"/>
        <v>1217</v>
      </c>
      <c r="X1218" s="7">
        <f>'v-t_chart'!C1218</f>
        <v>41.6</v>
      </c>
      <c r="Y1218" s="7">
        <f t="shared" si="217"/>
        <v>105</v>
      </c>
      <c r="Z1218" s="7">
        <f t="shared" si="218"/>
        <v>110</v>
      </c>
      <c r="AA1218" s="7">
        <f t="shared" si="219"/>
        <v>90</v>
      </c>
      <c r="AB1218" s="7">
        <f ca="1">calc_gear1!AS1221*5+50</f>
        <v>55</v>
      </c>
      <c r="AC1218" s="7">
        <f ca="1">IF(AND(calc_gear1!AT1221=-1,calc_gear1!Z1221=1),calc_gear1!AS1221*5+50.5,IF(AND(calc_gear1!Y1221=0,AB1217-AC1217=-0.5),calc_gear1!AS1221*5+50.5,calc_gear1!O1221*5+50.5))</f>
        <v>50.5</v>
      </c>
    </row>
    <row r="1219" spans="1:29">
      <c r="A1219" s="7">
        <v>1218</v>
      </c>
      <c r="B1219" s="7">
        <v>18</v>
      </c>
      <c r="N1219" s="7">
        <v>18</v>
      </c>
      <c r="O1219" s="92" t="b">
        <v>1</v>
      </c>
      <c r="P1219" s="69" t="b">
        <v>0</v>
      </c>
      <c r="Q1219" s="93" t="b">
        <v>0</v>
      </c>
      <c r="S1219" s="92" t="b">
        <v>1</v>
      </c>
      <c r="T1219" s="69" t="b">
        <v>0</v>
      </c>
      <c r="U1219" s="93" t="b">
        <v>0</v>
      </c>
      <c r="W1219" s="7">
        <f t="shared" ref="W1219:W1282" si="226">A1219</f>
        <v>1218</v>
      </c>
      <c r="X1219" s="7">
        <f>'v-t_chart'!C1219</f>
        <v>43.9</v>
      </c>
      <c r="Y1219" s="7">
        <f t="shared" ref="Y1219:Y1282" si="227">IF(S1219=TRUE,105,100)</f>
        <v>105</v>
      </c>
      <c r="Z1219" s="7">
        <f t="shared" ref="Z1219:Z1282" si="228">IF(T1219=TRUE,115,110)</f>
        <v>110</v>
      </c>
      <c r="AA1219" s="7">
        <f t="shared" ref="AA1219:AA1282" si="229">IF(U1219=TRUE,95,90)</f>
        <v>90</v>
      </c>
      <c r="AB1219" s="7">
        <f ca="1">calc_gear1!AS1222*5+50</f>
        <v>55</v>
      </c>
      <c r="AC1219" s="7">
        <f ca="1">IF(AND(calc_gear1!AT1222=-1,calc_gear1!Z1222=1),calc_gear1!AS1222*5+50.5,IF(AND(calc_gear1!Y1222=0,AB1218-AC1218=-0.5),calc_gear1!AS1222*5+50.5,calc_gear1!O1222*5+50.5))</f>
        <v>50.5</v>
      </c>
    </row>
    <row r="1220" spans="1:29">
      <c r="A1220" s="7">
        <v>1219</v>
      </c>
      <c r="B1220" s="7">
        <v>19</v>
      </c>
      <c r="N1220" s="7">
        <v>19</v>
      </c>
      <c r="O1220" s="92" t="b">
        <v>1</v>
      </c>
      <c r="P1220" s="69" t="b">
        <v>0</v>
      </c>
      <c r="Q1220" s="93" t="b">
        <v>0</v>
      </c>
      <c r="S1220" s="92" t="b">
        <v>1</v>
      </c>
      <c r="T1220" s="69" t="b">
        <v>0</v>
      </c>
      <c r="U1220" s="93" t="b">
        <v>0</v>
      </c>
      <c r="W1220" s="7">
        <f t="shared" si="226"/>
        <v>1219</v>
      </c>
      <c r="X1220" s="7">
        <f>'v-t_chart'!C1220</f>
        <v>45.9</v>
      </c>
      <c r="Y1220" s="7">
        <f t="shared" si="227"/>
        <v>105</v>
      </c>
      <c r="Z1220" s="7">
        <f t="shared" si="228"/>
        <v>110</v>
      </c>
      <c r="AA1220" s="7">
        <f t="shared" si="229"/>
        <v>90</v>
      </c>
      <c r="AB1220" s="7">
        <f ca="1">calc_gear1!AS1223*5+50</f>
        <v>55</v>
      </c>
      <c r="AC1220" s="7">
        <f ca="1">IF(AND(calc_gear1!AT1223=-1,calc_gear1!Z1223=1),calc_gear1!AS1223*5+50.5,IF(AND(calc_gear1!Y1223=0,AB1219-AC1219=-0.5),calc_gear1!AS1223*5+50.5,calc_gear1!O1223*5+50.5))</f>
        <v>50.5</v>
      </c>
    </row>
    <row r="1221" spans="1:29">
      <c r="A1221" s="7">
        <v>1220</v>
      </c>
      <c r="B1221" s="7">
        <v>20</v>
      </c>
      <c r="N1221" s="7">
        <v>20</v>
      </c>
      <c r="O1221" s="92" t="b">
        <v>1</v>
      </c>
      <c r="P1221" s="69" t="b">
        <v>0</v>
      </c>
      <c r="Q1221" s="93" t="b">
        <v>0</v>
      </c>
      <c r="S1221" s="92" t="b">
        <v>1</v>
      </c>
      <c r="T1221" s="69" t="b">
        <v>0</v>
      </c>
      <c r="U1221" s="93" t="b">
        <v>0</v>
      </c>
      <c r="W1221" s="7">
        <f t="shared" si="226"/>
        <v>1220</v>
      </c>
      <c r="X1221" s="7">
        <f>'v-t_chart'!C1221</f>
        <v>48.1</v>
      </c>
      <c r="Y1221" s="7">
        <f t="shared" si="227"/>
        <v>105</v>
      </c>
      <c r="Z1221" s="7">
        <f t="shared" si="228"/>
        <v>110</v>
      </c>
      <c r="AA1221" s="7">
        <f t="shared" si="229"/>
        <v>90</v>
      </c>
      <c r="AB1221" s="7">
        <f ca="1">calc_gear1!AS1224*5+50</f>
        <v>55</v>
      </c>
      <c r="AC1221" s="7">
        <f ca="1">IF(AND(calc_gear1!AT1224=-1,calc_gear1!Z1224=1),calc_gear1!AS1224*5+50.5,IF(AND(calc_gear1!Y1224=0,AB1220-AC1220=-0.5),calc_gear1!AS1224*5+50.5,calc_gear1!O1224*5+50.5))</f>
        <v>50.5</v>
      </c>
    </row>
    <row r="1222" spans="1:29">
      <c r="A1222" s="7">
        <v>1221</v>
      </c>
      <c r="B1222" s="7">
        <v>21</v>
      </c>
      <c r="N1222" s="7">
        <v>21</v>
      </c>
      <c r="O1222" s="92" t="b">
        <v>1</v>
      </c>
      <c r="P1222" s="69" t="b">
        <v>0</v>
      </c>
      <c r="Q1222" s="93" t="b">
        <v>0</v>
      </c>
      <c r="S1222" s="92" t="b">
        <v>1</v>
      </c>
      <c r="T1222" s="69" t="b">
        <v>0</v>
      </c>
      <c r="U1222" s="93" t="b">
        <v>0</v>
      </c>
      <c r="W1222" s="7">
        <f t="shared" si="226"/>
        <v>1221</v>
      </c>
      <c r="X1222" s="7">
        <f>'v-t_chart'!C1222</f>
        <v>50.3</v>
      </c>
      <c r="Y1222" s="7">
        <f t="shared" si="227"/>
        <v>105</v>
      </c>
      <c r="Z1222" s="7">
        <f t="shared" si="228"/>
        <v>110</v>
      </c>
      <c r="AA1222" s="7">
        <f t="shared" si="229"/>
        <v>90</v>
      </c>
      <c r="AB1222" s="7">
        <f ca="1">calc_gear1!AS1225*5+50</f>
        <v>55</v>
      </c>
      <c r="AC1222" s="7">
        <f ca="1">IF(AND(calc_gear1!AT1225=-1,calc_gear1!Z1225=1),calc_gear1!AS1225*5+50.5,IF(AND(calc_gear1!Y1225=0,AB1221-AC1221=-0.5),calc_gear1!AS1225*5+50.5,calc_gear1!O1225*5+50.5))</f>
        <v>50.5</v>
      </c>
    </row>
    <row r="1223" spans="1:29">
      <c r="A1223" s="7">
        <v>1222</v>
      </c>
      <c r="B1223" s="7">
        <v>22</v>
      </c>
      <c r="N1223" s="7">
        <v>22</v>
      </c>
      <c r="O1223" s="92" t="b">
        <v>1</v>
      </c>
      <c r="P1223" s="69" t="b">
        <v>0</v>
      </c>
      <c r="Q1223" s="93" t="b">
        <v>0</v>
      </c>
      <c r="S1223" s="92" t="b">
        <v>1</v>
      </c>
      <c r="T1223" s="69" t="b">
        <v>0</v>
      </c>
      <c r="U1223" s="93" t="b">
        <v>0</v>
      </c>
      <c r="W1223" s="7">
        <f t="shared" si="226"/>
        <v>1222</v>
      </c>
      <c r="X1223" s="7">
        <f>'v-t_chart'!C1223</f>
        <v>52.6</v>
      </c>
      <c r="Y1223" s="7">
        <f t="shared" si="227"/>
        <v>105</v>
      </c>
      <c r="Z1223" s="7">
        <f t="shared" si="228"/>
        <v>110</v>
      </c>
      <c r="AA1223" s="7">
        <f t="shared" si="229"/>
        <v>90</v>
      </c>
      <c r="AB1223" s="7">
        <f ca="1">calc_gear1!AS1226*5+50</f>
        <v>55</v>
      </c>
      <c r="AC1223" s="7">
        <f ca="1">IF(AND(calc_gear1!AT1226=-1,calc_gear1!Z1226=1),calc_gear1!AS1226*5+50.5,IF(AND(calc_gear1!Y1226=0,AB1222-AC1222=-0.5),calc_gear1!AS1226*5+50.5,calc_gear1!O1226*5+50.5))</f>
        <v>50.5</v>
      </c>
    </row>
    <row r="1224" spans="1:29">
      <c r="A1224" s="7">
        <v>1223</v>
      </c>
      <c r="B1224" s="7">
        <v>23</v>
      </c>
      <c r="N1224" s="7">
        <v>23</v>
      </c>
      <c r="O1224" s="92" t="b">
        <v>1</v>
      </c>
      <c r="P1224" s="69" t="b">
        <v>0</v>
      </c>
      <c r="Q1224" s="93" t="b">
        <v>0</v>
      </c>
      <c r="S1224" s="92" t="b">
        <v>1</v>
      </c>
      <c r="T1224" s="69" t="b">
        <v>0</v>
      </c>
      <c r="U1224" s="93" t="b">
        <v>0</v>
      </c>
      <c r="W1224" s="7">
        <f t="shared" si="226"/>
        <v>1223</v>
      </c>
      <c r="X1224" s="7">
        <f>'v-t_chart'!C1224</f>
        <v>54.8</v>
      </c>
      <c r="Y1224" s="7">
        <f t="shared" si="227"/>
        <v>105</v>
      </c>
      <c r="Z1224" s="7">
        <f t="shared" si="228"/>
        <v>110</v>
      </c>
      <c r="AA1224" s="7">
        <f t="shared" si="229"/>
        <v>90</v>
      </c>
      <c r="AB1224" s="7">
        <f ca="1">calc_gear1!AS1227*5+50</f>
        <v>55</v>
      </c>
      <c r="AC1224" s="7">
        <f ca="1">IF(AND(calc_gear1!AT1227=-1,calc_gear1!Z1227=1),calc_gear1!AS1227*5+50.5,IF(AND(calc_gear1!Y1227=0,AB1223-AC1223=-0.5),calc_gear1!AS1227*5+50.5,calc_gear1!O1227*5+50.5))</f>
        <v>50.5</v>
      </c>
    </row>
    <row r="1225" spans="1:29">
      <c r="A1225" s="7">
        <v>1224</v>
      </c>
      <c r="B1225" s="7">
        <v>24</v>
      </c>
      <c r="N1225" s="7">
        <v>24</v>
      </c>
      <c r="O1225" s="92" t="b">
        <v>1</v>
      </c>
      <c r="P1225" s="69" t="b">
        <v>0</v>
      </c>
      <c r="Q1225" s="93" t="b">
        <v>0</v>
      </c>
      <c r="S1225" s="92" t="b">
        <v>1</v>
      </c>
      <c r="T1225" s="69" t="b">
        <v>0</v>
      </c>
      <c r="U1225" s="93" t="b">
        <v>0</v>
      </c>
      <c r="W1225" s="7">
        <f t="shared" si="226"/>
        <v>1224</v>
      </c>
      <c r="X1225" s="7">
        <f>'v-t_chart'!C1225</f>
        <v>55.8</v>
      </c>
      <c r="Y1225" s="7">
        <f t="shared" si="227"/>
        <v>105</v>
      </c>
      <c r="Z1225" s="7">
        <f t="shared" si="228"/>
        <v>110</v>
      </c>
      <c r="AA1225" s="7">
        <f t="shared" si="229"/>
        <v>90</v>
      </c>
      <c r="AB1225" s="7">
        <f ca="1">calc_gear1!AS1228*5+50</f>
        <v>55</v>
      </c>
      <c r="AC1225" s="7">
        <f ca="1">IF(AND(calc_gear1!AT1228=-1,calc_gear1!Z1228=1),calc_gear1!AS1228*5+50.5,IF(AND(calc_gear1!Y1228=0,AB1224-AC1224=-0.5),calc_gear1!AS1228*5+50.5,calc_gear1!O1228*5+50.5))</f>
        <v>50.5</v>
      </c>
    </row>
    <row r="1226" spans="1:29">
      <c r="A1226" s="7">
        <v>1225</v>
      </c>
      <c r="B1226" s="7">
        <v>25</v>
      </c>
      <c r="N1226" s="7">
        <v>25</v>
      </c>
      <c r="O1226" s="92" t="b">
        <v>1</v>
      </c>
      <c r="P1226" s="69" t="b">
        <v>0</v>
      </c>
      <c r="Q1226" s="93" t="b">
        <v>0</v>
      </c>
      <c r="S1226" s="92" t="b">
        <v>1</v>
      </c>
      <c r="T1226" s="69" t="b">
        <v>0</v>
      </c>
      <c r="U1226" s="93" t="b">
        <v>0</v>
      </c>
      <c r="W1226" s="7">
        <f t="shared" si="226"/>
        <v>1225</v>
      </c>
      <c r="X1226" s="7">
        <f>'v-t_chart'!C1226</f>
        <v>55.2</v>
      </c>
      <c r="Y1226" s="7">
        <f t="shared" si="227"/>
        <v>105</v>
      </c>
      <c r="Z1226" s="7">
        <f t="shared" si="228"/>
        <v>110</v>
      </c>
      <c r="AA1226" s="7">
        <f t="shared" si="229"/>
        <v>90</v>
      </c>
      <c r="AB1226" s="7">
        <f ca="1">calc_gear1!AS1229*5+50</f>
        <v>55</v>
      </c>
      <c r="AC1226" s="7">
        <f ca="1">IF(AND(calc_gear1!AT1229=-1,calc_gear1!Z1229=1),calc_gear1!AS1229*5+50.5,IF(AND(calc_gear1!Y1229=0,AB1225-AC1225=-0.5),calc_gear1!AS1229*5+50.5,calc_gear1!O1229*5+50.5))</f>
        <v>50.5</v>
      </c>
    </row>
    <row r="1227" spans="1:29">
      <c r="A1227" s="7">
        <v>1226</v>
      </c>
      <c r="B1227" s="7">
        <v>26</v>
      </c>
      <c r="N1227" s="7">
        <v>26</v>
      </c>
      <c r="O1227" s="92" t="b">
        <v>1</v>
      </c>
      <c r="P1227" s="69" t="b">
        <v>0</v>
      </c>
      <c r="Q1227" s="93" t="b">
        <v>0</v>
      </c>
      <c r="S1227" s="92" t="b">
        <v>1</v>
      </c>
      <c r="T1227" s="69" t="b">
        <v>0</v>
      </c>
      <c r="U1227" s="93" t="b">
        <v>0</v>
      </c>
      <c r="W1227" s="7">
        <f t="shared" si="226"/>
        <v>1226</v>
      </c>
      <c r="X1227" s="7">
        <f>'v-t_chart'!C1227</f>
        <v>53.9</v>
      </c>
      <c r="Y1227" s="7">
        <f t="shared" si="227"/>
        <v>105</v>
      </c>
      <c r="Z1227" s="7">
        <f t="shared" si="228"/>
        <v>110</v>
      </c>
      <c r="AA1227" s="7">
        <f t="shared" si="229"/>
        <v>90</v>
      </c>
      <c r="AB1227" s="7">
        <f ca="1">calc_gear1!AS1230*5+50</f>
        <v>55</v>
      </c>
      <c r="AC1227" s="7">
        <f ca="1">IF(AND(calc_gear1!AT1230=-1,calc_gear1!Z1230=1),calc_gear1!AS1230*5+50.5,IF(AND(calc_gear1!Y1230=0,AB1226-AC1226=-0.5),calc_gear1!AS1230*5+50.5,calc_gear1!O1230*5+50.5))</f>
        <v>50.5</v>
      </c>
    </row>
    <row r="1228" spans="1:29">
      <c r="A1228" s="7">
        <v>1227</v>
      </c>
      <c r="B1228" s="7">
        <v>27</v>
      </c>
      <c r="N1228" s="7">
        <v>27</v>
      </c>
      <c r="O1228" s="92" t="b">
        <v>1</v>
      </c>
      <c r="P1228" s="69" t="b">
        <v>0</v>
      </c>
      <c r="Q1228" s="93" t="b">
        <v>0</v>
      </c>
      <c r="S1228" s="92" t="b">
        <v>1</v>
      </c>
      <c r="T1228" s="69" t="b">
        <v>0</v>
      </c>
      <c r="U1228" s="93" t="b">
        <v>0</v>
      </c>
      <c r="W1228" s="7">
        <f t="shared" si="226"/>
        <v>1227</v>
      </c>
      <c r="X1228" s="7">
        <f>'v-t_chart'!C1228</f>
        <v>52.7</v>
      </c>
      <c r="Y1228" s="7">
        <f t="shared" si="227"/>
        <v>105</v>
      </c>
      <c r="Z1228" s="7">
        <f t="shared" si="228"/>
        <v>110</v>
      </c>
      <c r="AA1228" s="7">
        <f t="shared" si="229"/>
        <v>90</v>
      </c>
      <c r="AB1228" s="7">
        <f ca="1">calc_gear1!AS1231*5+50</f>
        <v>55</v>
      </c>
      <c r="AC1228" s="7">
        <f ca="1">IF(AND(calc_gear1!AT1231=-1,calc_gear1!Z1231=1),calc_gear1!AS1231*5+50.5,IF(AND(calc_gear1!Y1231=0,AB1227-AC1227=-0.5),calc_gear1!AS1231*5+50.5,calc_gear1!O1231*5+50.5))</f>
        <v>50.5</v>
      </c>
    </row>
    <row r="1229" spans="1:29">
      <c r="A1229" s="7">
        <v>1228</v>
      </c>
      <c r="B1229" s="7">
        <v>28</v>
      </c>
      <c r="N1229" s="7">
        <v>28</v>
      </c>
      <c r="O1229" s="92" t="b">
        <v>1</v>
      </c>
      <c r="P1229" s="69" t="b">
        <v>0</v>
      </c>
      <c r="Q1229" s="93" t="b">
        <v>0</v>
      </c>
      <c r="S1229" s="92" t="b">
        <v>1</v>
      </c>
      <c r="T1229" s="69" t="b">
        <v>0</v>
      </c>
      <c r="U1229" s="93" t="b">
        <v>0</v>
      </c>
      <c r="W1229" s="7">
        <f t="shared" si="226"/>
        <v>1228</v>
      </c>
      <c r="X1229" s="7">
        <f>'v-t_chart'!C1229</f>
        <v>52.8</v>
      </c>
      <c r="Y1229" s="7">
        <f t="shared" si="227"/>
        <v>105</v>
      </c>
      <c r="Z1229" s="7">
        <f t="shared" si="228"/>
        <v>110</v>
      </c>
      <c r="AA1229" s="7">
        <f t="shared" si="229"/>
        <v>90</v>
      </c>
      <c r="AB1229" s="7">
        <f ca="1">calc_gear1!AS1232*5+50</f>
        <v>55</v>
      </c>
      <c r="AC1229" s="7">
        <f ca="1">IF(AND(calc_gear1!AT1232=-1,calc_gear1!Z1232=1),calc_gear1!AS1232*5+50.5,IF(AND(calc_gear1!Y1232=0,AB1228-AC1228=-0.5),calc_gear1!AS1232*5+50.5,calc_gear1!O1232*5+50.5))</f>
        <v>50.5</v>
      </c>
    </row>
    <row r="1230" spans="1:29">
      <c r="A1230" s="7">
        <v>1229</v>
      </c>
      <c r="B1230" s="7">
        <v>29</v>
      </c>
      <c r="N1230" s="7">
        <v>29</v>
      </c>
      <c r="O1230" s="92" t="b">
        <v>1</v>
      </c>
      <c r="P1230" s="69" t="b">
        <v>0</v>
      </c>
      <c r="Q1230" s="93" t="b">
        <v>0</v>
      </c>
      <c r="S1230" s="92" t="b">
        <v>1</v>
      </c>
      <c r="T1230" s="69" t="b">
        <v>0</v>
      </c>
      <c r="U1230" s="93" t="b">
        <v>0</v>
      </c>
      <c r="W1230" s="7">
        <f t="shared" si="226"/>
        <v>1229</v>
      </c>
      <c r="X1230" s="7">
        <f>'v-t_chart'!C1230</f>
        <v>55</v>
      </c>
      <c r="Y1230" s="7">
        <f t="shared" si="227"/>
        <v>105</v>
      </c>
      <c r="Z1230" s="7">
        <f t="shared" si="228"/>
        <v>110</v>
      </c>
      <c r="AA1230" s="7">
        <f t="shared" si="229"/>
        <v>90</v>
      </c>
      <c r="AB1230" s="7">
        <f ca="1">calc_gear1!AS1233*5+50</f>
        <v>55</v>
      </c>
      <c r="AC1230" s="7">
        <f ca="1">IF(AND(calc_gear1!AT1233=-1,calc_gear1!Z1233=1),calc_gear1!AS1233*5+50.5,IF(AND(calc_gear1!Y1233=0,AB1229-AC1229=-0.5),calc_gear1!AS1233*5+50.5,calc_gear1!O1233*5+50.5))</f>
        <v>50.5</v>
      </c>
    </row>
    <row r="1231" spans="1:29">
      <c r="A1231" s="7">
        <v>1230</v>
      </c>
      <c r="B1231" s="7">
        <v>30</v>
      </c>
      <c r="N1231" s="7">
        <v>30</v>
      </c>
      <c r="O1231" s="92" t="b">
        <v>1</v>
      </c>
      <c r="P1231" s="69" t="b">
        <v>0</v>
      </c>
      <c r="Q1231" s="93" t="b">
        <v>0</v>
      </c>
      <c r="S1231" s="92" t="b">
        <v>1</v>
      </c>
      <c r="T1231" s="69" t="b">
        <v>0</v>
      </c>
      <c r="U1231" s="93" t="b">
        <v>0</v>
      </c>
      <c r="W1231" s="7">
        <f t="shared" si="226"/>
        <v>1230</v>
      </c>
      <c r="X1231" s="7">
        <f>'v-t_chart'!C1231</f>
        <v>58.5</v>
      </c>
      <c r="Y1231" s="7">
        <f t="shared" si="227"/>
        <v>105</v>
      </c>
      <c r="Z1231" s="7">
        <f t="shared" si="228"/>
        <v>110</v>
      </c>
      <c r="AA1231" s="7">
        <f t="shared" si="229"/>
        <v>90</v>
      </c>
      <c r="AB1231" s="7">
        <f ca="1">calc_gear1!AS1234*5+50</f>
        <v>55</v>
      </c>
      <c r="AC1231" s="7">
        <f ca="1">IF(AND(calc_gear1!AT1234=-1,calc_gear1!Z1234=1),calc_gear1!AS1234*5+50.5,IF(AND(calc_gear1!Y1234=0,AB1230-AC1230=-0.5),calc_gear1!AS1234*5+50.5,calc_gear1!O1234*5+50.5))</f>
        <v>50.5</v>
      </c>
    </row>
    <row r="1232" spans="1:29">
      <c r="A1232" s="7">
        <v>1231</v>
      </c>
      <c r="B1232" s="7">
        <v>31</v>
      </c>
      <c r="N1232" s="7">
        <v>31</v>
      </c>
      <c r="O1232" s="92" t="b">
        <v>1</v>
      </c>
      <c r="P1232" s="69" t="b">
        <v>0</v>
      </c>
      <c r="Q1232" s="93" t="b">
        <v>0</v>
      </c>
      <c r="S1232" s="92" t="b">
        <v>1</v>
      </c>
      <c r="T1232" s="69" t="b">
        <v>0</v>
      </c>
      <c r="U1232" s="93" t="b">
        <v>0</v>
      </c>
      <c r="W1232" s="7">
        <f t="shared" si="226"/>
        <v>1231</v>
      </c>
      <c r="X1232" s="7">
        <f>'v-t_chart'!C1232</f>
        <v>62.3</v>
      </c>
      <c r="Y1232" s="7">
        <f t="shared" si="227"/>
        <v>105</v>
      </c>
      <c r="Z1232" s="7">
        <f t="shared" si="228"/>
        <v>110</v>
      </c>
      <c r="AA1232" s="7">
        <f t="shared" si="229"/>
        <v>90</v>
      </c>
      <c r="AB1232" s="7">
        <f ca="1">calc_gear1!AS1235*5+50</f>
        <v>55</v>
      </c>
      <c r="AC1232" s="7">
        <f ca="1">IF(AND(calc_gear1!AT1235=-1,calc_gear1!Z1235=1),calc_gear1!AS1235*5+50.5,IF(AND(calc_gear1!Y1235=0,AB1231-AC1231=-0.5),calc_gear1!AS1235*5+50.5,calc_gear1!O1235*5+50.5))</f>
        <v>50.5</v>
      </c>
    </row>
    <row r="1233" spans="1:29">
      <c r="A1233" s="7">
        <v>1232</v>
      </c>
      <c r="B1233" s="7">
        <v>32</v>
      </c>
      <c r="N1233" s="7">
        <v>32</v>
      </c>
      <c r="O1233" s="92" t="b">
        <v>1</v>
      </c>
      <c r="P1233" s="69" t="b">
        <v>0</v>
      </c>
      <c r="Q1233" s="93" t="b">
        <v>0</v>
      </c>
      <c r="S1233" s="92" t="b">
        <v>1</v>
      </c>
      <c r="T1233" s="69" t="b">
        <v>0</v>
      </c>
      <c r="U1233" s="93" t="b">
        <v>0</v>
      </c>
      <c r="W1233" s="7">
        <f t="shared" si="226"/>
        <v>1232</v>
      </c>
      <c r="X1233" s="7">
        <f>'v-t_chart'!C1233</f>
        <v>65.7</v>
      </c>
      <c r="Y1233" s="7">
        <f t="shared" si="227"/>
        <v>105</v>
      </c>
      <c r="Z1233" s="7">
        <f t="shared" si="228"/>
        <v>110</v>
      </c>
      <c r="AA1233" s="7">
        <f t="shared" si="229"/>
        <v>90</v>
      </c>
      <c r="AB1233" s="7">
        <f ca="1">calc_gear1!AS1236*5+50</f>
        <v>55</v>
      </c>
      <c r="AC1233" s="7">
        <f ca="1">IF(AND(calc_gear1!AT1236=-1,calc_gear1!Z1236=1),calc_gear1!AS1236*5+50.5,IF(AND(calc_gear1!Y1236=0,AB1232-AC1232=-0.5),calc_gear1!AS1236*5+50.5,calc_gear1!O1236*5+50.5))</f>
        <v>50.5</v>
      </c>
    </row>
    <row r="1234" spans="1:29">
      <c r="A1234" s="7">
        <v>1233</v>
      </c>
      <c r="B1234" s="7">
        <v>33</v>
      </c>
      <c r="N1234" s="7">
        <v>33</v>
      </c>
      <c r="O1234" s="92" t="b">
        <v>1</v>
      </c>
      <c r="P1234" s="69" t="b">
        <v>0</v>
      </c>
      <c r="Q1234" s="93" t="b">
        <v>0</v>
      </c>
      <c r="S1234" s="92" t="b">
        <v>1</v>
      </c>
      <c r="T1234" s="69" t="b">
        <v>0</v>
      </c>
      <c r="U1234" s="93" t="b">
        <v>0</v>
      </c>
      <c r="W1234" s="7">
        <f t="shared" si="226"/>
        <v>1233</v>
      </c>
      <c r="X1234" s="7">
        <f>'v-t_chart'!C1234</f>
        <v>68.099999999999994</v>
      </c>
      <c r="Y1234" s="7">
        <f t="shared" si="227"/>
        <v>105</v>
      </c>
      <c r="Z1234" s="7">
        <f t="shared" si="228"/>
        <v>110</v>
      </c>
      <c r="AA1234" s="7">
        <f t="shared" si="229"/>
        <v>90</v>
      </c>
      <c r="AB1234" s="7">
        <f ca="1">calc_gear1!AS1237*5+50</f>
        <v>55</v>
      </c>
      <c r="AC1234" s="7">
        <f ca="1">IF(AND(calc_gear1!AT1237=-1,calc_gear1!Z1237=1),calc_gear1!AS1237*5+50.5,IF(AND(calc_gear1!Y1237=0,AB1233-AC1233=-0.5),calc_gear1!AS1237*5+50.5,calc_gear1!O1237*5+50.5))</f>
        <v>50.5</v>
      </c>
    </row>
    <row r="1235" spans="1:29">
      <c r="A1235" s="7">
        <v>1234</v>
      </c>
      <c r="B1235" s="7">
        <v>34</v>
      </c>
      <c r="N1235" s="7">
        <v>34</v>
      </c>
      <c r="O1235" s="92" t="b">
        <v>1</v>
      </c>
      <c r="P1235" s="69" t="b">
        <v>0</v>
      </c>
      <c r="Q1235" s="93" t="b">
        <v>0</v>
      </c>
      <c r="S1235" s="92" t="b">
        <v>1</v>
      </c>
      <c r="T1235" s="69" t="b">
        <v>0</v>
      </c>
      <c r="U1235" s="93" t="b">
        <v>0</v>
      </c>
      <c r="W1235" s="7">
        <f t="shared" si="226"/>
        <v>1234</v>
      </c>
      <c r="X1235" s="7">
        <f>'v-t_chart'!C1235</f>
        <v>69.099999999999994</v>
      </c>
      <c r="Y1235" s="7">
        <f t="shared" si="227"/>
        <v>105</v>
      </c>
      <c r="Z1235" s="7">
        <f t="shared" si="228"/>
        <v>110</v>
      </c>
      <c r="AA1235" s="7">
        <f t="shared" si="229"/>
        <v>90</v>
      </c>
      <c r="AB1235" s="7">
        <f ca="1">calc_gear1!AS1238*5+50</f>
        <v>55</v>
      </c>
      <c r="AC1235" s="7">
        <f ca="1">IF(AND(calc_gear1!AT1238=-1,calc_gear1!Z1238=1),calc_gear1!AS1238*5+50.5,IF(AND(calc_gear1!Y1238=0,AB1234-AC1234=-0.5),calc_gear1!AS1238*5+50.5,calc_gear1!O1238*5+50.5))</f>
        <v>50.5</v>
      </c>
    </row>
    <row r="1236" spans="1:29">
      <c r="A1236" s="7">
        <v>1235</v>
      </c>
      <c r="B1236" s="7">
        <v>35</v>
      </c>
      <c r="N1236" s="7">
        <v>35</v>
      </c>
      <c r="O1236" s="92" t="b">
        <v>1</v>
      </c>
      <c r="P1236" s="69" t="b">
        <v>0</v>
      </c>
      <c r="Q1236" s="93" t="b">
        <v>0</v>
      </c>
      <c r="S1236" s="92" t="b">
        <v>1</v>
      </c>
      <c r="T1236" s="69" t="b">
        <v>0</v>
      </c>
      <c r="U1236" s="93" t="b">
        <v>0</v>
      </c>
      <c r="W1236" s="7">
        <f t="shared" si="226"/>
        <v>1235</v>
      </c>
      <c r="X1236" s="7">
        <f>'v-t_chart'!C1236</f>
        <v>69.5</v>
      </c>
      <c r="Y1236" s="7">
        <f t="shared" si="227"/>
        <v>105</v>
      </c>
      <c r="Z1236" s="7">
        <f t="shared" si="228"/>
        <v>110</v>
      </c>
      <c r="AA1236" s="7">
        <f t="shared" si="229"/>
        <v>90</v>
      </c>
      <c r="AB1236" s="7">
        <f ca="1">calc_gear1!AS1239*5+50</f>
        <v>55</v>
      </c>
      <c r="AC1236" s="7">
        <f ca="1">IF(AND(calc_gear1!AT1239=-1,calc_gear1!Z1239=1),calc_gear1!AS1239*5+50.5,IF(AND(calc_gear1!Y1239=0,AB1235-AC1235=-0.5),calc_gear1!AS1239*5+50.5,calc_gear1!O1239*5+50.5))</f>
        <v>50.5</v>
      </c>
    </row>
    <row r="1237" spans="1:29">
      <c r="A1237" s="7">
        <v>1236</v>
      </c>
      <c r="B1237" s="7">
        <v>36</v>
      </c>
      <c r="N1237" s="7">
        <v>36</v>
      </c>
      <c r="O1237" s="92" t="b">
        <v>1</v>
      </c>
      <c r="P1237" s="69" t="b">
        <v>0</v>
      </c>
      <c r="Q1237" s="93" t="b">
        <v>0</v>
      </c>
      <c r="S1237" s="92" t="b">
        <v>1</v>
      </c>
      <c r="T1237" s="69" t="b">
        <v>0</v>
      </c>
      <c r="U1237" s="93" t="b">
        <v>0</v>
      </c>
      <c r="W1237" s="7">
        <f t="shared" si="226"/>
        <v>1236</v>
      </c>
      <c r="X1237" s="7">
        <f>'v-t_chart'!C1237</f>
        <v>69.900000000000006</v>
      </c>
      <c r="Y1237" s="7">
        <f t="shared" si="227"/>
        <v>105</v>
      </c>
      <c r="Z1237" s="7">
        <f t="shared" si="228"/>
        <v>110</v>
      </c>
      <c r="AA1237" s="7">
        <f t="shared" si="229"/>
        <v>90</v>
      </c>
      <c r="AB1237" s="7">
        <f ca="1">calc_gear1!AS1240*5+50</f>
        <v>55</v>
      </c>
      <c r="AC1237" s="7">
        <f ca="1">IF(AND(calc_gear1!AT1240=-1,calc_gear1!Z1240=1),calc_gear1!AS1240*5+50.5,IF(AND(calc_gear1!Y1240=0,AB1236-AC1236=-0.5),calc_gear1!AS1240*5+50.5,calc_gear1!O1240*5+50.5))</f>
        <v>50.5</v>
      </c>
    </row>
    <row r="1238" spans="1:29">
      <c r="A1238" s="7">
        <v>1237</v>
      </c>
      <c r="B1238" s="7">
        <v>37</v>
      </c>
      <c r="N1238" s="7">
        <v>37</v>
      </c>
      <c r="O1238" s="92" t="b">
        <v>1</v>
      </c>
      <c r="P1238" s="69" t="b">
        <v>0</v>
      </c>
      <c r="Q1238" s="93" t="b">
        <v>0</v>
      </c>
      <c r="S1238" s="92" t="b">
        <v>1</v>
      </c>
      <c r="T1238" s="69" t="b">
        <v>0</v>
      </c>
      <c r="U1238" s="93" t="b">
        <v>0</v>
      </c>
      <c r="W1238" s="7">
        <f t="shared" si="226"/>
        <v>1237</v>
      </c>
      <c r="X1238" s="7">
        <f>'v-t_chart'!C1238</f>
        <v>70.599999999999994</v>
      </c>
      <c r="Y1238" s="7">
        <f t="shared" si="227"/>
        <v>105</v>
      </c>
      <c r="Z1238" s="7">
        <f t="shared" si="228"/>
        <v>110</v>
      </c>
      <c r="AA1238" s="7">
        <f t="shared" si="229"/>
        <v>90</v>
      </c>
      <c r="AB1238" s="7">
        <f ca="1">calc_gear1!AS1241*5+50</f>
        <v>55</v>
      </c>
      <c r="AC1238" s="7">
        <f ca="1">IF(AND(calc_gear1!AT1241=-1,calc_gear1!Z1241=1),calc_gear1!AS1241*5+50.5,IF(AND(calc_gear1!Y1241=0,AB1237-AC1237=-0.5),calc_gear1!AS1241*5+50.5,calc_gear1!O1241*5+50.5))</f>
        <v>50.5</v>
      </c>
    </row>
    <row r="1239" spans="1:29">
      <c r="A1239" s="7">
        <v>1238</v>
      </c>
      <c r="B1239" s="7">
        <v>38</v>
      </c>
      <c r="N1239" s="7">
        <v>38</v>
      </c>
      <c r="O1239" s="92" t="b">
        <v>1</v>
      </c>
      <c r="P1239" s="69" t="b">
        <v>0</v>
      </c>
      <c r="Q1239" s="93" t="b">
        <v>0</v>
      </c>
      <c r="S1239" s="92" t="b">
        <v>1</v>
      </c>
      <c r="T1239" s="69" t="b">
        <v>0</v>
      </c>
      <c r="U1239" s="93" t="b">
        <v>0</v>
      </c>
      <c r="W1239" s="7">
        <f t="shared" si="226"/>
        <v>1238</v>
      </c>
      <c r="X1239" s="7">
        <f>'v-t_chart'!C1239</f>
        <v>71.3</v>
      </c>
      <c r="Y1239" s="7">
        <f t="shared" si="227"/>
        <v>105</v>
      </c>
      <c r="Z1239" s="7">
        <f t="shared" si="228"/>
        <v>110</v>
      </c>
      <c r="AA1239" s="7">
        <f t="shared" si="229"/>
        <v>90</v>
      </c>
      <c r="AB1239" s="7">
        <f ca="1">calc_gear1!AS1242*5+50</f>
        <v>55</v>
      </c>
      <c r="AC1239" s="7">
        <f ca="1">IF(AND(calc_gear1!AT1242=-1,calc_gear1!Z1242=1),calc_gear1!AS1242*5+50.5,IF(AND(calc_gear1!Y1242=0,AB1238-AC1238=-0.5),calc_gear1!AS1242*5+50.5,calc_gear1!O1242*5+50.5))</f>
        <v>50.5</v>
      </c>
    </row>
    <row r="1240" spans="1:29">
      <c r="A1240" s="7">
        <v>1239</v>
      </c>
      <c r="B1240" s="7">
        <v>39</v>
      </c>
      <c r="N1240" s="7">
        <v>39</v>
      </c>
      <c r="O1240" s="92" t="b">
        <v>1</v>
      </c>
      <c r="P1240" s="69" t="b">
        <v>0</v>
      </c>
      <c r="Q1240" s="93" t="b">
        <v>0</v>
      </c>
      <c r="S1240" s="92" t="b">
        <v>1</v>
      </c>
      <c r="T1240" s="69" t="b">
        <v>0</v>
      </c>
      <c r="U1240" s="93" t="b">
        <v>0</v>
      </c>
      <c r="W1240" s="7">
        <f t="shared" si="226"/>
        <v>1239</v>
      </c>
      <c r="X1240" s="7">
        <f>'v-t_chart'!C1240</f>
        <v>72.2</v>
      </c>
      <c r="Y1240" s="7">
        <f t="shared" si="227"/>
        <v>105</v>
      </c>
      <c r="Z1240" s="7">
        <f t="shared" si="228"/>
        <v>110</v>
      </c>
      <c r="AA1240" s="7">
        <f t="shared" si="229"/>
        <v>90</v>
      </c>
      <c r="AB1240" s="7">
        <f ca="1">calc_gear1!AS1243*5+50</f>
        <v>55</v>
      </c>
      <c r="AC1240" s="7">
        <f ca="1">IF(AND(calc_gear1!AT1243=-1,calc_gear1!Z1243=1),calc_gear1!AS1243*5+50.5,IF(AND(calc_gear1!Y1243=0,AB1239-AC1239=-0.5),calc_gear1!AS1243*5+50.5,calc_gear1!O1243*5+50.5))</f>
        <v>50.5</v>
      </c>
    </row>
    <row r="1241" spans="1:29">
      <c r="A1241" s="7">
        <v>1240</v>
      </c>
      <c r="B1241" s="7">
        <v>40</v>
      </c>
      <c r="N1241" s="7">
        <v>40</v>
      </c>
      <c r="O1241" s="92" t="b">
        <v>1</v>
      </c>
      <c r="P1241" s="69" t="b">
        <v>0</v>
      </c>
      <c r="Q1241" s="93" t="b">
        <v>0</v>
      </c>
      <c r="S1241" s="92" t="b">
        <v>1</v>
      </c>
      <c r="T1241" s="69" t="b">
        <v>0</v>
      </c>
      <c r="U1241" s="93" t="b">
        <v>0</v>
      </c>
      <c r="W1241" s="7">
        <f t="shared" si="226"/>
        <v>1240</v>
      </c>
      <c r="X1241" s="7">
        <f>'v-t_chart'!C1241</f>
        <v>72.8</v>
      </c>
      <c r="Y1241" s="7">
        <f t="shared" si="227"/>
        <v>105</v>
      </c>
      <c r="Z1241" s="7">
        <f t="shared" si="228"/>
        <v>110</v>
      </c>
      <c r="AA1241" s="7">
        <f t="shared" si="229"/>
        <v>90</v>
      </c>
      <c r="AB1241" s="7">
        <f ca="1">calc_gear1!AS1244*5+50</f>
        <v>55</v>
      </c>
      <c r="AC1241" s="7">
        <f ca="1">IF(AND(calc_gear1!AT1244=-1,calc_gear1!Z1244=1),calc_gear1!AS1244*5+50.5,IF(AND(calc_gear1!Y1244=0,AB1240-AC1240=-0.5),calc_gear1!AS1244*5+50.5,calc_gear1!O1244*5+50.5))</f>
        <v>50.5</v>
      </c>
    </row>
    <row r="1242" spans="1:29">
      <c r="A1242" s="7">
        <v>1241</v>
      </c>
      <c r="B1242" s="7">
        <v>41</v>
      </c>
      <c r="N1242" s="7">
        <v>41</v>
      </c>
      <c r="O1242" s="92" t="b">
        <v>1</v>
      </c>
      <c r="P1242" s="69" t="b">
        <v>0</v>
      </c>
      <c r="Q1242" s="93" t="b">
        <v>0</v>
      </c>
      <c r="S1242" s="92" t="b">
        <v>1</v>
      </c>
      <c r="T1242" s="69" t="b">
        <v>0</v>
      </c>
      <c r="U1242" s="93" t="b">
        <v>0</v>
      </c>
      <c r="W1242" s="7">
        <f t="shared" si="226"/>
        <v>1241</v>
      </c>
      <c r="X1242" s="7">
        <f>'v-t_chart'!C1242</f>
        <v>73.2</v>
      </c>
      <c r="Y1242" s="7">
        <f t="shared" si="227"/>
        <v>105</v>
      </c>
      <c r="Z1242" s="7">
        <f t="shared" si="228"/>
        <v>110</v>
      </c>
      <c r="AA1242" s="7">
        <f t="shared" si="229"/>
        <v>90</v>
      </c>
      <c r="AB1242" s="7">
        <f ca="1">calc_gear1!AS1245*5+50</f>
        <v>55</v>
      </c>
      <c r="AC1242" s="7">
        <f ca="1">IF(AND(calc_gear1!AT1245=-1,calc_gear1!Z1245=1),calc_gear1!AS1245*5+50.5,IF(AND(calc_gear1!Y1245=0,AB1241-AC1241=-0.5),calc_gear1!AS1245*5+50.5,calc_gear1!O1245*5+50.5))</f>
        <v>50.5</v>
      </c>
    </row>
    <row r="1243" spans="1:29">
      <c r="A1243" s="7">
        <v>1242</v>
      </c>
      <c r="B1243" s="7">
        <v>42</v>
      </c>
      <c r="N1243" s="7">
        <v>42</v>
      </c>
      <c r="O1243" s="92" t="b">
        <v>1</v>
      </c>
      <c r="P1243" s="69" t="b">
        <v>0</v>
      </c>
      <c r="Q1243" s="93" t="b">
        <v>0</v>
      </c>
      <c r="S1243" s="92" t="b">
        <v>1</v>
      </c>
      <c r="T1243" s="69" t="b">
        <v>0</v>
      </c>
      <c r="U1243" s="93" t="b">
        <v>0</v>
      </c>
      <c r="W1243" s="7">
        <f t="shared" si="226"/>
        <v>1242</v>
      </c>
      <c r="X1243" s="7">
        <f>'v-t_chart'!C1243</f>
        <v>73.400000000000006</v>
      </c>
      <c r="Y1243" s="7">
        <f t="shared" si="227"/>
        <v>105</v>
      </c>
      <c r="Z1243" s="7">
        <f t="shared" si="228"/>
        <v>110</v>
      </c>
      <c r="AA1243" s="7">
        <f t="shared" si="229"/>
        <v>90</v>
      </c>
      <c r="AB1243" s="7">
        <f ca="1">calc_gear1!AS1246*5+50</f>
        <v>55</v>
      </c>
      <c r="AC1243" s="7">
        <f ca="1">IF(AND(calc_gear1!AT1246=-1,calc_gear1!Z1246=1),calc_gear1!AS1246*5+50.5,IF(AND(calc_gear1!Y1246=0,AB1242-AC1242=-0.5),calc_gear1!AS1246*5+50.5,calc_gear1!O1246*5+50.5))</f>
        <v>50.5</v>
      </c>
    </row>
    <row r="1244" spans="1:29">
      <c r="A1244" s="7">
        <v>1243</v>
      </c>
      <c r="B1244" s="7">
        <v>43</v>
      </c>
      <c r="N1244" s="7">
        <v>43</v>
      </c>
      <c r="O1244" s="92" t="b">
        <v>1</v>
      </c>
      <c r="P1244" s="69" t="b">
        <v>0</v>
      </c>
      <c r="Q1244" s="93" t="b">
        <v>0</v>
      </c>
      <c r="S1244" s="92" t="b">
        <v>1</v>
      </c>
      <c r="T1244" s="69" t="b">
        <v>0</v>
      </c>
      <c r="U1244" s="93" t="b">
        <v>0</v>
      </c>
      <c r="W1244" s="7">
        <f t="shared" si="226"/>
        <v>1243</v>
      </c>
      <c r="X1244" s="7">
        <f>'v-t_chart'!C1244</f>
        <v>73.8</v>
      </c>
      <c r="Y1244" s="7">
        <f t="shared" si="227"/>
        <v>105</v>
      </c>
      <c r="Z1244" s="7">
        <f t="shared" si="228"/>
        <v>110</v>
      </c>
      <c r="AA1244" s="7">
        <f t="shared" si="229"/>
        <v>90</v>
      </c>
      <c r="AB1244" s="7">
        <f ca="1">calc_gear1!AS1247*5+50</f>
        <v>55</v>
      </c>
      <c r="AC1244" s="7">
        <f ca="1">IF(AND(calc_gear1!AT1247=-1,calc_gear1!Z1247=1),calc_gear1!AS1247*5+50.5,IF(AND(calc_gear1!Y1247=0,AB1243-AC1243=-0.5),calc_gear1!AS1247*5+50.5,calc_gear1!O1247*5+50.5))</f>
        <v>50.5</v>
      </c>
    </row>
    <row r="1245" spans="1:29">
      <c r="A1245" s="7">
        <v>1244</v>
      </c>
      <c r="B1245" s="7">
        <v>44</v>
      </c>
      <c r="N1245" s="7">
        <v>44</v>
      </c>
      <c r="O1245" s="92" t="b">
        <v>1</v>
      </c>
      <c r="P1245" s="69" t="b">
        <v>0</v>
      </c>
      <c r="Q1245" s="93" t="b">
        <v>0</v>
      </c>
      <c r="S1245" s="92" t="b">
        <v>1</v>
      </c>
      <c r="T1245" s="69" t="b">
        <v>0</v>
      </c>
      <c r="U1245" s="93" t="b">
        <v>0</v>
      </c>
      <c r="W1245" s="7">
        <f t="shared" si="226"/>
        <v>1244</v>
      </c>
      <c r="X1245" s="7">
        <f>'v-t_chart'!C1245</f>
        <v>74.8</v>
      </c>
      <c r="Y1245" s="7">
        <f t="shared" si="227"/>
        <v>105</v>
      </c>
      <c r="Z1245" s="7">
        <f t="shared" si="228"/>
        <v>110</v>
      </c>
      <c r="AA1245" s="7">
        <f t="shared" si="229"/>
        <v>90</v>
      </c>
      <c r="AB1245" s="7">
        <f ca="1">calc_gear1!AS1248*5+50</f>
        <v>55</v>
      </c>
      <c r="AC1245" s="7">
        <f ca="1">IF(AND(calc_gear1!AT1248=-1,calc_gear1!Z1248=1),calc_gear1!AS1248*5+50.5,IF(AND(calc_gear1!Y1248=0,AB1244-AC1244=-0.5),calc_gear1!AS1248*5+50.5,calc_gear1!O1248*5+50.5))</f>
        <v>50.5</v>
      </c>
    </row>
    <row r="1246" spans="1:29">
      <c r="A1246" s="7">
        <v>1245</v>
      </c>
      <c r="B1246" s="7">
        <v>45</v>
      </c>
      <c r="N1246" s="7">
        <v>45</v>
      </c>
      <c r="O1246" s="92" t="b">
        <v>1</v>
      </c>
      <c r="P1246" s="69" t="b">
        <v>0</v>
      </c>
      <c r="Q1246" s="93" t="b">
        <v>0</v>
      </c>
      <c r="S1246" s="92" t="b">
        <v>1</v>
      </c>
      <c r="T1246" s="69" t="b">
        <v>0</v>
      </c>
      <c r="U1246" s="93" t="b">
        <v>0</v>
      </c>
      <c r="W1246" s="7">
        <f t="shared" si="226"/>
        <v>1245</v>
      </c>
      <c r="X1246" s="7">
        <f>'v-t_chart'!C1246</f>
        <v>76.7</v>
      </c>
      <c r="Y1246" s="7">
        <f t="shared" si="227"/>
        <v>105</v>
      </c>
      <c r="Z1246" s="7">
        <f t="shared" si="228"/>
        <v>110</v>
      </c>
      <c r="AA1246" s="7">
        <f t="shared" si="229"/>
        <v>90</v>
      </c>
      <c r="AB1246" s="7">
        <f ca="1">calc_gear1!AS1249*5+50</f>
        <v>55</v>
      </c>
      <c r="AC1246" s="7">
        <f ca="1">IF(AND(calc_gear1!AT1249=-1,calc_gear1!Z1249=1),calc_gear1!AS1249*5+50.5,IF(AND(calc_gear1!Y1249=0,AB1245-AC1245=-0.5),calc_gear1!AS1249*5+50.5,calc_gear1!O1249*5+50.5))</f>
        <v>50.5</v>
      </c>
    </row>
    <row r="1247" spans="1:29">
      <c r="A1247" s="7">
        <v>1246</v>
      </c>
      <c r="B1247" s="7">
        <v>46</v>
      </c>
      <c r="N1247" s="7">
        <v>46</v>
      </c>
      <c r="O1247" s="92" t="b">
        <v>1</v>
      </c>
      <c r="P1247" s="69" t="b">
        <v>0</v>
      </c>
      <c r="Q1247" s="93" t="b">
        <v>0</v>
      </c>
      <c r="S1247" s="92" t="b">
        <v>1</v>
      </c>
      <c r="T1247" s="69" t="b">
        <v>0</v>
      </c>
      <c r="U1247" s="93" t="b">
        <v>0</v>
      </c>
      <c r="W1247" s="7">
        <f t="shared" si="226"/>
        <v>1246</v>
      </c>
      <c r="X1247" s="7">
        <f>'v-t_chart'!C1247</f>
        <v>79.099999999999994</v>
      </c>
      <c r="Y1247" s="7">
        <f t="shared" si="227"/>
        <v>105</v>
      </c>
      <c r="Z1247" s="7">
        <f t="shared" si="228"/>
        <v>110</v>
      </c>
      <c r="AA1247" s="7">
        <f t="shared" si="229"/>
        <v>90</v>
      </c>
      <c r="AB1247" s="7">
        <f ca="1">calc_gear1!AS1250*5+50</f>
        <v>55</v>
      </c>
      <c r="AC1247" s="7">
        <f ca="1">IF(AND(calc_gear1!AT1250=-1,calc_gear1!Z1250=1),calc_gear1!AS1250*5+50.5,IF(AND(calc_gear1!Y1250=0,AB1246-AC1246=-0.5),calc_gear1!AS1250*5+50.5,calc_gear1!O1250*5+50.5))</f>
        <v>50.5</v>
      </c>
    </row>
    <row r="1248" spans="1:29">
      <c r="A1248" s="7">
        <v>1247</v>
      </c>
      <c r="B1248" s="7">
        <v>47</v>
      </c>
      <c r="N1248" s="7">
        <v>47</v>
      </c>
      <c r="O1248" s="92" t="b">
        <v>1</v>
      </c>
      <c r="P1248" s="69" t="b">
        <v>0</v>
      </c>
      <c r="Q1248" s="93" t="b">
        <v>0</v>
      </c>
      <c r="S1248" s="92" t="b">
        <v>1</v>
      </c>
      <c r="T1248" s="69" t="b">
        <v>0</v>
      </c>
      <c r="U1248" s="93" t="b">
        <v>0</v>
      </c>
      <c r="W1248" s="7">
        <f t="shared" si="226"/>
        <v>1247</v>
      </c>
      <c r="X1248" s="7">
        <f>'v-t_chart'!C1248</f>
        <v>81.099999999999994</v>
      </c>
      <c r="Y1248" s="7">
        <f t="shared" si="227"/>
        <v>105</v>
      </c>
      <c r="Z1248" s="7">
        <f t="shared" si="228"/>
        <v>110</v>
      </c>
      <c r="AA1248" s="7">
        <f t="shared" si="229"/>
        <v>90</v>
      </c>
      <c r="AB1248" s="7">
        <f ca="1">calc_gear1!AS1251*5+50</f>
        <v>55</v>
      </c>
      <c r="AC1248" s="7">
        <f ca="1">IF(AND(calc_gear1!AT1251=-1,calc_gear1!Z1251=1),calc_gear1!AS1251*5+50.5,IF(AND(calc_gear1!Y1251=0,AB1247-AC1247=-0.5),calc_gear1!AS1251*5+50.5,calc_gear1!O1251*5+50.5))</f>
        <v>50.5</v>
      </c>
    </row>
    <row r="1249" spans="1:29">
      <c r="A1249" s="7">
        <v>1248</v>
      </c>
      <c r="B1249" s="7">
        <v>48</v>
      </c>
      <c r="N1249" s="7">
        <v>48</v>
      </c>
      <c r="O1249" s="92" t="b">
        <v>0</v>
      </c>
      <c r="P1249" s="69" t="b">
        <v>0</v>
      </c>
      <c r="Q1249" s="93" t="b">
        <v>1</v>
      </c>
      <c r="S1249" s="92" t="b">
        <v>0</v>
      </c>
      <c r="T1249" s="69" t="b">
        <v>0</v>
      </c>
      <c r="U1249" s="93" t="b">
        <v>1</v>
      </c>
      <c r="W1249" s="7">
        <f t="shared" si="226"/>
        <v>1248</v>
      </c>
      <c r="X1249" s="7">
        <f>'v-t_chart'!C1249</f>
        <v>82.1</v>
      </c>
      <c r="Y1249" s="7">
        <f t="shared" si="227"/>
        <v>100</v>
      </c>
      <c r="Z1249" s="7">
        <f t="shared" si="228"/>
        <v>110</v>
      </c>
      <c r="AA1249" s="7">
        <f t="shared" si="229"/>
        <v>95</v>
      </c>
      <c r="AB1249" s="7">
        <f ca="1">calc_gear1!AS1252*5+50</f>
        <v>55</v>
      </c>
      <c r="AC1249" s="7">
        <f ca="1">IF(AND(calc_gear1!AT1252=-1,calc_gear1!Z1252=1),calc_gear1!AS1252*5+50.5,IF(AND(calc_gear1!Y1252=0,AB1248-AC1248=-0.5),calc_gear1!AS1252*5+50.5,calc_gear1!O1252*5+50.5))</f>
        <v>50.5</v>
      </c>
    </row>
    <row r="1250" spans="1:29">
      <c r="A1250" s="7">
        <v>1249</v>
      </c>
      <c r="B1250" s="7">
        <v>49</v>
      </c>
      <c r="N1250" s="7">
        <v>49</v>
      </c>
      <c r="O1250" s="92" t="b">
        <v>0</v>
      </c>
      <c r="P1250" s="69" t="b">
        <v>0</v>
      </c>
      <c r="Q1250" s="93" t="b">
        <v>1</v>
      </c>
      <c r="S1250" s="92" t="b">
        <v>0</v>
      </c>
      <c r="T1250" s="69" t="b">
        <v>0</v>
      </c>
      <c r="U1250" s="93" t="b">
        <v>1</v>
      </c>
      <c r="W1250" s="7">
        <f t="shared" si="226"/>
        <v>1249</v>
      </c>
      <c r="X1250" s="7">
        <f>'v-t_chart'!C1250</f>
        <v>81.7</v>
      </c>
      <c r="Y1250" s="7">
        <f t="shared" si="227"/>
        <v>100</v>
      </c>
      <c r="Z1250" s="7">
        <f t="shared" si="228"/>
        <v>110</v>
      </c>
      <c r="AA1250" s="7">
        <f t="shared" si="229"/>
        <v>95</v>
      </c>
      <c r="AB1250" s="7">
        <f ca="1">calc_gear1!AS1253*5+50</f>
        <v>55</v>
      </c>
      <c r="AC1250" s="7">
        <f ca="1">IF(AND(calc_gear1!AT1253=-1,calc_gear1!Z1253=1),calc_gear1!AS1253*5+50.5,IF(AND(calc_gear1!Y1253=0,AB1249-AC1249=-0.5),calc_gear1!AS1253*5+50.5,calc_gear1!O1253*5+50.5))</f>
        <v>50.5</v>
      </c>
    </row>
    <row r="1251" spans="1:29">
      <c r="A1251" s="7">
        <v>1250</v>
      </c>
      <c r="B1251" s="7">
        <v>50</v>
      </c>
      <c r="N1251" s="7">
        <v>50</v>
      </c>
      <c r="O1251" s="92" t="b">
        <v>0</v>
      </c>
      <c r="P1251" s="69" t="b">
        <v>0</v>
      </c>
      <c r="Q1251" s="93" t="b">
        <v>1</v>
      </c>
      <c r="S1251" s="92" t="b">
        <v>0</v>
      </c>
      <c r="T1251" s="69" t="b">
        <v>0</v>
      </c>
      <c r="U1251" s="93" t="b">
        <v>1</v>
      </c>
      <c r="W1251" s="7">
        <f t="shared" si="226"/>
        <v>1250</v>
      </c>
      <c r="X1251" s="7">
        <f>'v-t_chart'!C1251</f>
        <v>80.3</v>
      </c>
      <c r="Y1251" s="7">
        <f t="shared" si="227"/>
        <v>100</v>
      </c>
      <c r="Z1251" s="7">
        <f t="shared" si="228"/>
        <v>110</v>
      </c>
      <c r="AA1251" s="7">
        <f t="shared" si="229"/>
        <v>95</v>
      </c>
      <c r="AB1251" s="7">
        <f ca="1">calc_gear1!AS1254*5+50</f>
        <v>55</v>
      </c>
      <c r="AC1251" s="7">
        <f ca="1">IF(AND(calc_gear1!AT1254=-1,calc_gear1!Z1254=1),calc_gear1!AS1254*5+50.5,IF(AND(calc_gear1!Y1254=0,AB1250-AC1250=-0.5),calc_gear1!AS1254*5+50.5,calc_gear1!O1254*5+50.5))</f>
        <v>50.5</v>
      </c>
    </row>
    <row r="1252" spans="1:29">
      <c r="A1252" s="7">
        <v>1251</v>
      </c>
      <c r="B1252" s="7">
        <v>51</v>
      </c>
      <c r="N1252" s="7">
        <v>51</v>
      </c>
      <c r="O1252" s="92" t="b">
        <v>0</v>
      </c>
      <c r="P1252" s="69" t="b">
        <v>0</v>
      </c>
      <c r="Q1252" s="93" t="b">
        <v>1</v>
      </c>
      <c r="S1252" s="92" t="b">
        <v>0</v>
      </c>
      <c r="T1252" s="69" t="b">
        <v>0</v>
      </c>
      <c r="U1252" s="93" t="b">
        <v>1</v>
      </c>
      <c r="W1252" s="7">
        <f t="shared" si="226"/>
        <v>1251</v>
      </c>
      <c r="X1252" s="7">
        <f>'v-t_chart'!C1252</f>
        <v>78.8</v>
      </c>
      <c r="Y1252" s="7">
        <f t="shared" si="227"/>
        <v>100</v>
      </c>
      <c r="Z1252" s="7">
        <f t="shared" si="228"/>
        <v>110</v>
      </c>
      <c r="AA1252" s="7">
        <f t="shared" si="229"/>
        <v>95</v>
      </c>
      <c r="AB1252" s="7">
        <f ca="1">calc_gear1!AS1255*5+50</f>
        <v>55</v>
      </c>
      <c r="AC1252" s="7">
        <f ca="1">IF(AND(calc_gear1!AT1255=-1,calc_gear1!Z1255=1),calc_gear1!AS1255*5+50.5,IF(AND(calc_gear1!Y1255=0,AB1251-AC1251=-0.5),calc_gear1!AS1255*5+50.5,calc_gear1!O1255*5+50.5))</f>
        <v>50.5</v>
      </c>
    </row>
    <row r="1253" spans="1:29">
      <c r="A1253" s="7">
        <v>1252</v>
      </c>
      <c r="B1253" s="7">
        <v>52</v>
      </c>
      <c r="N1253" s="7">
        <v>52</v>
      </c>
      <c r="O1253" s="92" t="b">
        <v>0</v>
      </c>
      <c r="P1253" s="69" t="b">
        <v>0</v>
      </c>
      <c r="Q1253" s="93" t="b">
        <v>1</v>
      </c>
      <c r="S1253" s="92" t="b">
        <v>0</v>
      </c>
      <c r="T1253" s="69" t="b">
        <v>0</v>
      </c>
      <c r="U1253" s="93" t="b">
        <v>1</v>
      </c>
      <c r="W1253" s="7">
        <f t="shared" si="226"/>
        <v>1252</v>
      </c>
      <c r="X1253" s="7">
        <f>'v-t_chart'!C1253</f>
        <v>77.3</v>
      </c>
      <c r="Y1253" s="7">
        <f t="shared" si="227"/>
        <v>100</v>
      </c>
      <c r="Z1253" s="7">
        <f t="shared" si="228"/>
        <v>110</v>
      </c>
      <c r="AA1253" s="7">
        <f t="shared" si="229"/>
        <v>95</v>
      </c>
      <c r="AB1253" s="7">
        <f ca="1">calc_gear1!AS1256*5+50</f>
        <v>55</v>
      </c>
      <c r="AC1253" s="7">
        <f ca="1">IF(AND(calc_gear1!AT1256=-1,calc_gear1!Z1256=1),calc_gear1!AS1256*5+50.5,IF(AND(calc_gear1!Y1256=0,AB1252-AC1252=-0.5),calc_gear1!AS1256*5+50.5,calc_gear1!O1256*5+50.5))</f>
        <v>50.5</v>
      </c>
    </row>
    <row r="1254" spans="1:29">
      <c r="A1254" s="7">
        <v>1253</v>
      </c>
      <c r="B1254" s="7">
        <v>53</v>
      </c>
      <c r="N1254" s="7">
        <v>53</v>
      </c>
      <c r="O1254" s="92" t="b">
        <v>0</v>
      </c>
      <c r="P1254" s="69" t="b">
        <v>0</v>
      </c>
      <c r="Q1254" s="93" t="b">
        <v>1</v>
      </c>
      <c r="S1254" s="92" t="b">
        <v>0</v>
      </c>
      <c r="T1254" s="69" t="b">
        <v>0</v>
      </c>
      <c r="U1254" s="93" t="b">
        <v>1</v>
      </c>
      <c r="W1254" s="7">
        <f t="shared" si="226"/>
        <v>1253</v>
      </c>
      <c r="X1254" s="7">
        <f>'v-t_chart'!C1254</f>
        <v>75.900000000000006</v>
      </c>
      <c r="Y1254" s="7">
        <f t="shared" si="227"/>
        <v>100</v>
      </c>
      <c r="Z1254" s="7">
        <f t="shared" si="228"/>
        <v>110</v>
      </c>
      <c r="AA1254" s="7">
        <f t="shared" si="229"/>
        <v>95</v>
      </c>
      <c r="AB1254" s="7">
        <f ca="1">calc_gear1!AS1257*5+50</f>
        <v>55</v>
      </c>
      <c r="AC1254" s="7">
        <f ca="1">IF(AND(calc_gear1!AT1257=-1,calc_gear1!Z1257=1),calc_gear1!AS1257*5+50.5,IF(AND(calc_gear1!Y1257=0,AB1253-AC1253=-0.5),calc_gear1!AS1257*5+50.5,calc_gear1!O1257*5+50.5))</f>
        <v>50.5</v>
      </c>
    </row>
    <row r="1255" spans="1:29">
      <c r="A1255" s="7">
        <v>1254</v>
      </c>
      <c r="B1255" s="7">
        <v>54</v>
      </c>
      <c r="N1255" s="7">
        <v>54</v>
      </c>
      <c r="O1255" s="92" t="b">
        <v>0</v>
      </c>
      <c r="P1255" s="69" t="b">
        <v>0</v>
      </c>
      <c r="Q1255" s="93" t="b">
        <v>1</v>
      </c>
      <c r="S1255" s="92" t="b">
        <v>0</v>
      </c>
      <c r="T1255" s="69" t="b">
        <v>0</v>
      </c>
      <c r="U1255" s="93" t="b">
        <v>1</v>
      </c>
      <c r="W1255" s="7">
        <f t="shared" si="226"/>
        <v>1254</v>
      </c>
      <c r="X1255" s="7">
        <f>'v-t_chart'!C1255</f>
        <v>75</v>
      </c>
      <c r="Y1255" s="7">
        <f t="shared" si="227"/>
        <v>100</v>
      </c>
      <c r="Z1255" s="7">
        <f t="shared" si="228"/>
        <v>110</v>
      </c>
      <c r="AA1255" s="7">
        <f t="shared" si="229"/>
        <v>95</v>
      </c>
      <c r="AB1255" s="7">
        <f ca="1">calc_gear1!AS1258*5+50</f>
        <v>55</v>
      </c>
      <c r="AC1255" s="7">
        <f ca="1">IF(AND(calc_gear1!AT1258=-1,calc_gear1!Z1258=1),calc_gear1!AS1258*5+50.5,IF(AND(calc_gear1!Y1258=0,AB1254-AC1254=-0.5),calc_gear1!AS1258*5+50.5,calc_gear1!O1258*5+50.5))</f>
        <v>50.5</v>
      </c>
    </row>
    <row r="1256" spans="1:29">
      <c r="A1256" s="7">
        <v>1255</v>
      </c>
      <c r="B1256" s="7">
        <v>55</v>
      </c>
      <c r="N1256" s="7">
        <v>55</v>
      </c>
      <c r="O1256" s="92" t="b">
        <v>0</v>
      </c>
      <c r="P1256" s="69" t="b">
        <v>0</v>
      </c>
      <c r="Q1256" s="93" t="b">
        <v>1</v>
      </c>
      <c r="S1256" s="92" t="b">
        <v>0</v>
      </c>
      <c r="T1256" s="69" t="b">
        <v>0</v>
      </c>
      <c r="U1256" s="93" t="b">
        <v>1</v>
      </c>
      <c r="W1256" s="7">
        <f t="shared" si="226"/>
        <v>1255</v>
      </c>
      <c r="X1256" s="7">
        <f>'v-t_chart'!C1256</f>
        <v>74.7</v>
      </c>
      <c r="Y1256" s="7">
        <f t="shared" si="227"/>
        <v>100</v>
      </c>
      <c r="Z1256" s="7">
        <f t="shared" si="228"/>
        <v>110</v>
      </c>
      <c r="AA1256" s="7">
        <f t="shared" si="229"/>
        <v>95</v>
      </c>
      <c r="AB1256" s="7">
        <f ca="1">calc_gear1!AS1259*5+50</f>
        <v>55</v>
      </c>
      <c r="AC1256" s="7">
        <f ca="1">IF(AND(calc_gear1!AT1259=-1,calc_gear1!Z1259=1),calc_gear1!AS1259*5+50.5,IF(AND(calc_gear1!Y1259=0,AB1255-AC1255=-0.5),calc_gear1!AS1259*5+50.5,calc_gear1!O1259*5+50.5))</f>
        <v>50.5</v>
      </c>
    </row>
    <row r="1257" spans="1:29">
      <c r="A1257" s="7">
        <v>1256</v>
      </c>
      <c r="B1257" s="7">
        <v>56</v>
      </c>
      <c r="N1257" s="7">
        <v>56</v>
      </c>
      <c r="O1257" s="92" t="b">
        <v>0</v>
      </c>
      <c r="P1257" s="69" t="b">
        <v>0</v>
      </c>
      <c r="Q1257" s="93" t="b">
        <v>1</v>
      </c>
      <c r="S1257" s="92" t="b">
        <v>0</v>
      </c>
      <c r="T1257" s="69" t="b">
        <v>0</v>
      </c>
      <c r="U1257" s="93" t="b">
        <v>1</v>
      </c>
      <c r="W1257" s="7">
        <f t="shared" si="226"/>
        <v>1256</v>
      </c>
      <c r="X1257" s="7">
        <f>'v-t_chart'!C1257</f>
        <v>74.7</v>
      </c>
      <c r="Y1257" s="7">
        <f t="shared" si="227"/>
        <v>100</v>
      </c>
      <c r="Z1257" s="7">
        <f t="shared" si="228"/>
        <v>110</v>
      </c>
      <c r="AA1257" s="7">
        <f t="shared" si="229"/>
        <v>95</v>
      </c>
      <c r="AB1257" s="7">
        <f ca="1">calc_gear1!AS1260*5+50</f>
        <v>55</v>
      </c>
      <c r="AC1257" s="7">
        <f ca="1">IF(AND(calc_gear1!AT1260=-1,calc_gear1!Z1260=1),calc_gear1!AS1260*5+50.5,IF(AND(calc_gear1!Y1260=0,AB1256-AC1256=-0.5),calc_gear1!AS1260*5+50.5,calc_gear1!O1260*5+50.5))</f>
        <v>50.5</v>
      </c>
    </row>
    <row r="1258" spans="1:29">
      <c r="A1258" s="7">
        <v>1257</v>
      </c>
      <c r="B1258" s="7">
        <v>57</v>
      </c>
      <c r="N1258" s="7">
        <v>57</v>
      </c>
      <c r="O1258" s="92" t="b">
        <v>0</v>
      </c>
      <c r="P1258" s="69" t="b">
        <v>0</v>
      </c>
      <c r="Q1258" s="93" t="b">
        <v>1</v>
      </c>
      <c r="S1258" s="92" t="b">
        <v>0</v>
      </c>
      <c r="T1258" s="69" t="b">
        <v>0</v>
      </c>
      <c r="U1258" s="93" t="b">
        <v>1</v>
      </c>
      <c r="W1258" s="7">
        <f t="shared" si="226"/>
        <v>1257</v>
      </c>
      <c r="X1258" s="7">
        <f>'v-t_chart'!C1258</f>
        <v>74.7</v>
      </c>
      <c r="Y1258" s="7">
        <f t="shared" si="227"/>
        <v>100</v>
      </c>
      <c r="Z1258" s="7">
        <f t="shared" si="228"/>
        <v>110</v>
      </c>
      <c r="AA1258" s="7">
        <f t="shared" si="229"/>
        <v>95</v>
      </c>
      <c r="AB1258" s="7">
        <f ca="1">calc_gear1!AS1261*5+50</f>
        <v>55</v>
      </c>
      <c r="AC1258" s="7">
        <f ca="1">IF(AND(calc_gear1!AT1261=-1,calc_gear1!Z1261=1),calc_gear1!AS1261*5+50.5,IF(AND(calc_gear1!Y1261=0,AB1257-AC1257=-0.5),calc_gear1!AS1261*5+50.5,calc_gear1!O1261*5+50.5))</f>
        <v>50.5</v>
      </c>
    </row>
    <row r="1259" spans="1:29">
      <c r="A1259" s="7">
        <v>1258</v>
      </c>
      <c r="B1259" s="7">
        <v>58</v>
      </c>
      <c r="N1259" s="7">
        <v>58</v>
      </c>
      <c r="O1259" s="92" t="b">
        <v>0</v>
      </c>
      <c r="P1259" s="69" t="b">
        <v>0</v>
      </c>
      <c r="Q1259" s="93" t="b">
        <v>1</v>
      </c>
      <c r="S1259" s="92" t="b">
        <v>0</v>
      </c>
      <c r="T1259" s="69" t="b">
        <v>0</v>
      </c>
      <c r="U1259" s="93" t="b">
        <v>1</v>
      </c>
      <c r="W1259" s="7">
        <f t="shared" si="226"/>
        <v>1258</v>
      </c>
      <c r="X1259" s="7">
        <f>'v-t_chart'!C1259</f>
        <v>74.599999999999994</v>
      </c>
      <c r="Y1259" s="7">
        <f t="shared" si="227"/>
        <v>100</v>
      </c>
      <c r="Z1259" s="7">
        <f t="shared" si="228"/>
        <v>110</v>
      </c>
      <c r="AA1259" s="7">
        <f t="shared" si="229"/>
        <v>95</v>
      </c>
      <c r="AB1259" s="7">
        <f ca="1">calc_gear1!AS1262*5+50</f>
        <v>55</v>
      </c>
      <c r="AC1259" s="7">
        <f ca="1">IF(AND(calc_gear1!AT1262=-1,calc_gear1!Z1262=1),calc_gear1!AS1262*5+50.5,IF(AND(calc_gear1!Y1262=0,AB1258-AC1258=-0.5),calc_gear1!AS1262*5+50.5,calc_gear1!O1262*5+50.5))</f>
        <v>50.5</v>
      </c>
    </row>
    <row r="1260" spans="1:29">
      <c r="A1260" s="7">
        <v>1259</v>
      </c>
      <c r="B1260" s="7">
        <v>59</v>
      </c>
      <c r="N1260" s="7">
        <v>59</v>
      </c>
      <c r="O1260" s="92" t="b">
        <v>0</v>
      </c>
      <c r="P1260" s="69" t="b">
        <v>0</v>
      </c>
      <c r="Q1260" s="93" t="b">
        <v>1</v>
      </c>
      <c r="S1260" s="92" t="b">
        <v>0</v>
      </c>
      <c r="T1260" s="69" t="b">
        <v>0</v>
      </c>
      <c r="U1260" s="93" t="b">
        <v>1</v>
      </c>
      <c r="W1260" s="7">
        <f t="shared" si="226"/>
        <v>1259</v>
      </c>
      <c r="X1260" s="7">
        <f>'v-t_chart'!C1260</f>
        <v>74.400000000000006</v>
      </c>
      <c r="Y1260" s="7">
        <f t="shared" si="227"/>
        <v>100</v>
      </c>
      <c r="Z1260" s="7">
        <f t="shared" si="228"/>
        <v>110</v>
      </c>
      <c r="AA1260" s="7">
        <f t="shared" si="229"/>
        <v>95</v>
      </c>
      <c r="AB1260" s="7">
        <f ca="1">calc_gear1!AS1263*5+50</f>
        <v>55</v>
      </c>
      <c r="AC1260" s="7">
        <f ca="1">IF(AND(calc_gear1!AT1263=-1,calc_gear1!Z1263=1),calc_gear1!AS1263*5+50.5,IF(AND(calc_gear1!Y1263=0,AB1259-AC1259=-0.5),calc_gear1!AS1263*5+50.5,calc_gear1!O1263*5+50.5))</f>
        <v>50.5</v>
      </c>
    </row>
    <row r="1261" spans="1:29">
      <c r="A1261" s="7">
        <v>1260</v>
      </c>
      <c r="B1261" s="7">
        <v>60</v>
      </c>
      <c r="N1261" s="7">
        <v>60</v>
      </c>
      <c r="O1261" s="92" t="b">
        <v>0</v>
      </c>
      <c r="P1261" s="69" t="b">
        <v>0</v>
      </c>
      <c r="Q1261" s="93" t="b">
        <v>1</v>
      </c>
      <c r="S1261" s="92" t="b">
        <v>0</v>
      </c>
      <c r="T1261" s="69" t="b">
        <v>0</v>
      </c>
      <c r="U1261" s="93" t="b">
        <v>1</v>
      </c>
      <c r="W1261" s="7">
        <f t="shared" si="226"/>
        <v>1260</v>
      </c>
      <c r="X1261" s="7">
        <f>'v-t_chart'!C1261</f>
        <v>74.099999999999994</v>
      </c>
      <c r="Y1261" s="7">
        <f t="shared" si="227"/>
        <v>100</v>
      </c>
      <c r="Z1261" s="7">
        <f t="shared" si="228"/>
        <v>110</v>
      </c>
      <c r="AA1261" s="7">
        <f t="shared" si="229"/>
        <v>95</v>
      </c>
      <c r="AB1261" s="7">
        <f ca="1">calc_gear1!AS1264*5+50</f>
        <v>55</v>
      </c>
      <c r="AC1261" s="7">
        <f ca="1">IF(AND(calc_gear1!AT1264=-1,calc_gear1!Z1264=1),calc_gear1!AS1264*5+50.5,IF(AND(calc_gear1!Y1264=0,AB1260-AC1260=-0.5),calc_gear1!AS1264*5+50.5,calc_gear1!O1264*5+50.5))</f>
        <v>50.5</v>
      </c>
    </row>
    <row r="1262" spans="1:29">
      <c r="A1262" s="7">
        <v>1261</v>
      </c>
      <c r="B1262" s="7">
        <v>61</v>
      </c>
      <c r="N1262" s="7">
        <v>61</v>
      </c>
      <c r="O1262" s="92" t="b">
        <v>0</v>
      </c>
      <c r="P1262" s="69" t="b">
        <v>0</v>
      </c>
      <c r="Q1262" s="93" t="b">
        <v>1</v>
      </c>
      <c r="S1262" s="92" t="b">
        <v>0</v>
      </c>
      <c r="T1262" s="69" t="b">
        <v>0</v>
      </c>
      <c r="U1262" s="93" t="b">
        <v>1</v>
      </c>
      <c r="W1262" s="7">
        <f t="shared" si="226"/>
        <v>1261</v>
      </c>
      <c r="X1262" s="7">
        <f>'v-t_chart'!C1262</f>
        <v>73.900000000000006</v>
      </c>
      <c r="Y1262" s="7">
        <f t="shared" si="227"/>
        <v>100</v>
      </c>
      <c r="Z1262" s="7">
        <f t="shared" si="228"/>
        <v>110</v>
      </c>
      <c r="AA1262" s="7">
        <f t="shared" si="229"/>
        <v>95</v>
      </c>
      <c r="AB1262" s="7">
        <f ca="1">calc_gear1!AS1265*5+50</f>
        <v>55</v>
      </c>
      <c r="AC1262" s="7">
        <f ca="1">IF(AND(calc_gear1!AT1265=-1,calc_gear1!Z1265=1),calc_gear1!AS1265*5+50.5,IF(AND(calc_gear1!Y1265=0,AB1261-AC1261=-0.5),calc_gear1!AS1265*5+50.5,calc_gear1!O1265*5+50.5))</f>
        <v>50.5</v>
      </c>
    </row>
    <row r="1263" spans="1:29">
      <c r="A1263" s="7">
        <v>1262</v>
      </c>
      <c r="B1263" s="7">
        <v>62</v>
      </c>
      <c r="N1263" s="7">
        <v>62</v>
      </c>
      <c r="O1263" s="92" t="b">
        <v>1</v>
      </c>
      <c r="P1263" s="69" t="b">
        <v>0</v>
      </c>
      <c r="Q1263" s="93" t="b">
        <v>0</v>
      </c>
      <c r="S1263" s="92" t="b">
        <v>1</v>
      </c>
      <c r="T1263" s="69" t="b">
        <v>0</v>
      </c>
      <c r="U1263" s="93" t="b">
        <v>0</v>
      </c>
      <c r="W1263" s="7">
        <f t="shared" si="226"/>
        <v>1262</v>
      </c>
      <c r="X1263" s="7">
        <f>'v-t_chart'!C1263</f>
        <v>74.099999999999994</v>
      </c>
      <c r="Y1263" s="7">
        <f t="shared" si="227"/>
        <v>105</v>
      </c>
      <c r="Z1263" s="7">
        <f t="shared" si="228"/>
        <v>110</v>
      </c>
      <c r="AA1263" s="7">
        <f t="shared" si="229"/>
        <v>90</v>
      </c>
      <c r="AB1263" s="7">
        <f ca="1">calc_gear1!AS1266*5+50</f>
        <v>55</v>
      </c>
      <c r="AC1263" s="7">
        <f ca="1">IF(AND(calc_gear1!AT1266=-1,calc_gear1!Z1266=1),calc_gear1!AS1266*5+50.5,IF(AND(calc_gear1!Y1266=0,AB1262-AC1262=-0.5),calc_gear1!AS1266*5+50.5,calc_gear1!O1266*5+50.5))</f>
        <v>50.5</v>
      </c>
    </row>
    <row r="1264" spans="1:29">
      <c r="A1264" s="7">
        <v>1263</v>
      </c>
      <c r="B1264" s="7">
        <v>63</v>
      </c>
      <c r="N1264" s="7">
        <v>63</v>
      </c>
      <c r="O1264" s="92" t="b">
        <v>1</v>
      </c>
      <c r="P1264" s="69" t="b">
        <v>0</v>
      </c>
      <c r="Q1264" s="93" t="b">
        <v>0</v>
      </c>
      <c r="S1264" s="92" t="b">
        <v>1</v>
      </c>
      <c r="T1264" s="69" t="b">
        <v>0</v>
      </c>
      <c r="U1264" s="93" t="b">
        <v>0</v>
      </c>
      <c r="W1264" s="7">
        <f t="shared" si="226"/>
        <v>1263</v>
      </c>
      <c r="X1264" s="7">
        <f>'v-t_chart'!C1264</f>
        <v>75.099999999999994</v>
      </c>
      <c r="Y1264" s="7">
        <f t="shared" si="227"/>
        <v>105</v>
      </c>
      <c r="Z1264" s="7">
        <f t="shared" si="228"/>
        <v>110</v>
      </c>
      <c r="AA1264" s="7">
        <f t="shared" si="229"/>
        <v>90</v>
      </c>
      <c r="AB1264" s="7">
        <f ca="1">calc_gear1!AS1267*5+50</f>
        <v>55</v>
      </c>
      <c r="AC1264" s="7">
        <f ca="1">IF(AND(calc_gear1!AT1267=-1,calc_gear1!Z1267=1),calc_gear1!AS1267*5+50.5,IF(AND(calc_gear1!Y1267=0,AB1263-AC1263=-0.5),calc_gear1!AS1267*5+50.5,calc_gear1!O1267*5+50.5))</f>
        <v>50.5</v>
      </c>
    </row>
    <row r="1265" spans="1:29">
      <c r="A1265" s="7">
        <v>1264</v>
      </c>
      <c r="B1265" s="7">
        <v>64</v>
      </c>
      <c r="N1265" s="7">
        <v>64</v>
      </c>
      <c r="O1265" s="92" t="b">
        <v>1</v>
      </c>
      <c r="P1265" s="69" t="b">
        <v>0</v>
      </c>
      <c r="Q1265" s="93" t="b">
        <v>0</v>
      </c>
      <c r="S1265" s="92" t="b">
        <v>1</v>
      </c>
      <c r="T1265" s="69" t="b">
        <v>0</v>
      </c>
      <c r="U1265" s="93" t="b">
        <v>0</v>
      </c>
      <c r="W1265" s="7">
        <f t="shared" si="226"/>
        <v>1264</v>
      </c>
      <c r="X1265" s="7">
        <f>'v-t_chart'!C1265</f>
        <v>76.8</v>
      </c>
      <c r="Y1265" s="7">
        <f t="shared" si="227"/>
        <v>105</v>
      </c>
      <c r="Z1265" s="7">
        <f t="shared" si="228"/>
        <v>110</v>
      </c>
      <c r="AA1265" s="7">
        <f t="shared" si="229"/>
        <v>90</v>
      </c>
      <c r="AB1265" s="7">
        <f ca="1">calc_gear1!AS1268*5+50</f>
        <v>55</v>
      </c>
      <c r="AC1265" s="7">
        <f ca="1">IF(AND(calc_gear1!AT1268=-1,calc_gear1!Z1268=1),calc_gear1!AS1268*5+50.5,IF(AND(calc_gear1!Y1268=0,AB1264-AC1264=-0.5),calc_gear1!AS1268*5+50.5,calc_gear1!O1268*5+50.5))</f>
        <v>50.5</v>
      </c>
    </row>
    <row r="1266" spans="1:29">
      <c r="A1266" s="7">
        <v>1265</v>
      </c>
      <c r="B1266" s="7">
        <v>65</v>
      </c>
      <c r="N1266" s="7">
        <v>65</v>
      </c>
      <c r="O1266" s="92" t="b">
        <v>1</v>
      </c>
      <c r="P1266" s="69" t="b">
        <v>0</v>
      </c>
      <c r="Q1266" s="93" t="b">
        <v>0</v>
      </c>
      <c r="S1266" s="92" t="b">
        <v>1</v>
      </c>
      <c r="T1266" s="69" t="b">
        <v>0</v>
      </c>
      <c r="U1266" s="93" t="b">
        <v>0</v>
      </c>
      <c r="W1266" s="7">
        <f t="shared" si="226"/>
        <v>1265</v>
      </c>
      <c r="X1266" s="7">
        <f>'v-t_chart'!C1266</f>
        <v>78.7</v>
      </c>
      <c r="Y1266" s="7">
        <f t="shared" si="227"/>
        <v>105</v>
      </c>
      <c r="Z1266" s="7">
        <f t="shared" si="228"/>
        <v>110</v>
      </c>
      <c r="AA1266" s="7">
        <f t="shared" si="229"/>
        <v>90</v>
      </c>
      <c r="AB1266" s="7">
        <f ca="1">calc_gear1!AS1269*5+50</f>
        <v>55</v>
      </c>
      <c r="AC1266" s="7">
        <f ca="1">IF(AND(calc_gear1!AT1269=-1,calc_gear1!Z1269=1),calc_gear1!AS1269*5+50.5,IF(AND(calc_gear1!Y1269=0,AB1265-AC1265=-0.5),calc_gear1!AS1269*5+50.5,calc_gear1!O1269*5+50.5))</f>
        <v>50.5</v>
      </c>
    </row>
    <row r="1267" spans="1:29">
      <c r="A1267" s="7">
        <v>1266</v>
      </c>
      <c r="B1267" s="7">
        <v>66</v>
      </c>
      <c r="N1267" s="7">
        <v>66</v>
      </c>
      <c r="O1267" s="92" t="b">
        <v>1</v>
      </c>
      <c r="P1267" s="69" t="b">
        <v>0</v>
      </c>
      <c r="Q1267" s="93" t="b">
        <v>0</v>
      </c>
      <c r="S1267" s="92" t="b">
        <v>1</v>
      </c>
      <c r="T1267" s="69" t="b">
        <v>0</v>
      </c>
      <c r="U1267" s="93" t="b">
        <v>0</v>
      </c>
      <c r="W1267" s="7">
        <f t="shared" si="226"/>
        <v>1266</v>
      </c>
      <c r="X1267" s="7">
        <f>'v-t_chart'!C1267</f>
        <v>80.400000000000006</v>
      </c>
      <c r="Y1267" s="7">
        <f t="shared" si="227"/>
        <v>105</v>
      </c>
      <c r="Z1267" s="7">
        <f t="shared" si="228"/>
        <v>110</v>
      </c>
      <c r="AA1267" s="7">
        <f t="shared" si="229"/>
        <v>90</v>
      </c>
      <c r="AB1267" s="7">
        <f ca="1">calc_gear1!AS1270*5+50</f>
        <v>55</v>
      </c>
      <c r="AC1267" s="7">
        <f ca="1">IF(AND(calc_gear1!AT1270=-1,calc_gear1!Z1270=1),calc_gear1!AS1270*5+50.5,IF(AND(calc_gear1!Y1270=0,AB1266-AC1266=-0.5),calc_gear1!AS1270*5+50.5,calc_gear1!O1270*5+50.5))</f>
        <v>50.5</v>
      </c>
    </row>
    <row r="1268" spans="1:29">
      <c r="A1268" s="7">
        <v>1267</v>
      </c>
      <c r="B1268" s="7">
        <v>67</v>
      </c>
      <c r="N1268" s="7">
        <v>67</v>
      </c>
      <c r="O1268" s="92" t="b">
        <v>1</v>
      </c>
      <c r="P1268" s="69" t="b">
        <v>0</v>
      </c>
      <c r="Q1268" s="93" t="b">
        <v>0</v>
      </c>
      <c r="S1268" s="92" t="b">
        <v>1</v>
      </c>
      <c r="T1268" s="69" t="b">
        <v>0</v>
      </c>
      <c r="U1268" s="93" t="b">
        <v>0</v>
      </c>
      <c r="W1268" s="7">
        <f t="shared" si="226"/>
        <v>1267</v>
      </c>
      <c r="X1268" s="7">
        <f>'v-t_chart'!C1268</f>
        <v>81.7</v>
      </c>
      <c r="Y1268" s="7">
        <f t="shared" si="227"/>
        <v>105</v>
      </c>
      <c r="Z1268" s="7">
        <f t="shared" si="228"/>
        <v>110</v>
      </c>
      <c r="AA1268" s="7">
        <f t="shared" si="229"/>
        <v>90</v>
      </c>
      <c r="AB1268" s="7">
        <f ca="1">calc_gear1!AS1271*5+50</f>
        <v>55</v>
      </c>
      <c r="AC1268" s="7">
        <f ca="1">IF(AND(calc_gear1!AT1271=-1,calc_gear1!Z1271=1),calc_gear1!AS1271*5+50.5,IF(AND(calc_gear1!Y1271=0,AB1267-AC1267=-0.5),calc_gear1!AS1271*5+50.5,calc_gear1!O1271*5+50.5))</f>
        <v>50.5</v>
      </c>
    </row>
    <row r="1269" spans="1:29">
      <c r="A1269" s="7">
        <v>1268</v>
      </c>
      <c r="B1269" s="7">
        <v>68</v>
      </c>
      <c r="N1269" s="7">
        <v>68</v>
      </c>
      <c r="O1269" s="92" t="b">
        <v>1</v>
      </c>
      <c r="P1269" s="69" t="b">
        <v>0</v>
      </c>
      <c r="Q1269" s="93" t="b">
        <v>0</v>
      </c>
      <c r="S1269" s="92" t="b">
        <v>1</v>
      </c>
      <c r="T1269" s="69" t="b">
        <v>0</v>
      </c>
      <c r="U1269" s="93" t="b">
        <v>0</v>
      </c>
      <c r="W1269" s="7">
        <f t="shared" si="226"/>
        <v>1268</v>
      </c>
      <c r="X1269" s="7">
        <f>'v-t_chart'!C1269</f>
        <v>82.6</v>
      </c>
      <c r="Y1269" s="7">
        <f t="shared" si="227"/>
        <v>105</v>
      </c>
      <c r="Z1269" s="7">
        <f t="shared" si="228"/>
        <v>110</v>
      </c>
      <c r="AA1269" s="7">
        <f t="shared" si="229"/>
        <v>90</v>
      </c>
      <c r="AB1269" s="7">
        <f ca="1">calc_gear1!AS1272*5+50</f>
        <v>55</v>
      </c>
      <c r="AC1269" s="7">
        <f ca="1">IF(AND(calc_gear1!AT1272=-1,calc_gear1!Z1272=1),calc_gear1!AS1272*5+50.5,IF(AND(calc_gear1!Y1272=0,AB1268-AC1268=-0.5),calc_gear1!AS1272*5+50.5,calc_gear1!O1272*5+50.5))</f>
        <v>50.5</v>
      </c>
    </row>
    <row r="1270" spans="1:29">
      <c r="A1270" s="7">
        <v>1269</v>
      </c>
      <c r="B1270" s="7">
        <v>69</v>
      </c>
      <c r="N1270" s="7">
        <v>69</v>
      </c>
      <c r="O1270" s="92" t="b">
        <v>1</v>
      </c>
      <c r="P1270" s="69" t="b">
        <v>0</v>
      </c>
      <c r="Q1270" s="93" t="b">
        <v>0</v>
      </c>
      <c r="S1270" s="92" t="b">
        <v>1</v>
      </c>
      <c r="T1270" s="69" t="b">
        <v>0</v>
      </c>
      <c r="U1270" s="93" t="b">
        <v>0</v>
      </c>
      <c r="W1270" s="7">
        <f t="shared" si="226"/>
        <v>1269</v>
      </c>
      <c r="X1270" s="7">
        <f>'v-t_chart'!C1270</f>
        <v>83.5</v>
      </c>
      <c r="Y1270" s="7">
        <f t="shared" si="227"/>
        <v>105</v>
      </c>
      <c r="Z1270" s="7">
        <f t="shared" si="228"/>
        <v>110</v>
      </c>
      <c r="AA1270" s="7">
        <f t="shared" si="229"/>
        <v>90</v>
      </c>
      <c r="AB1270" s="7">
        <f ca="1">calc_gear1!AS1273*5+50</f>
        <v>55</v>
      </c>
      <c r="AC1270" s="7">
        <f ca="1">IF(AND(calc_gear1!AT1273=-1,calc_gear1!Z1273=1),calc_gear1!AS1273*5+50.5,IF(AND(calc_gear1!Y1273=0,AB1269-AC1269=-0.5),calc_gear1!AS1273*5+50.5,calc_gear1!O1273*5+50.5))</f>
        <v>50.5</v>
      </c>
    </row>
    <row r="1271" spans="1:29">
      <c r="A1271" s="7">
        <v>1270</v>
      </c>
      <c r="B1271" s="7">
        <v>70</v>
      </c>
      <c r="N1271" s="7">
        <v>70</v>
      </c>
      <c r="O1271" s="92" t="b">
        <v>1</v>
      </c>
      <c r="P1271" s="69" t="b">
        <v>0</v>
      </c>
      <c r="Q1271" s="93" t="b">
        <v>0</v>
      </c>
      <c r="S1271" s="92" t="b">
        <v>1</v>
      </c>
      <c r="T1271" s="69" t="b">
        <v>0</v>
      </c>
      <c r="U1271" s="93" t="b">
        <v>0</v>
      </c>
      <c r="W1271" s="7">
        <f t="shared" si="226"/>
        <v>1270</v>
      </c>
      <c r="X1271" s="7">
        <f>'v-t_chart'!C1271</f>
        <v>84.4</v>
      </c>
      <c r="Y1271" s="7">
        <f t="shared" si="227"/>
        <v>105</v>
      </c>
      <c r="Z1271" s="7">
        <f t="shared" si="228"/>
        <v>110</v>
      </c>
      <c r="AA1271" s="7">
        <f t="shared" si="229"/>
        <v>90</v>
      </c>
      <c r="AB1271" s="7">
        <f ca="1">calc_gear1!AS1274*5+50</f>
        <v>55</v>
      </c>
      <c r="AC1271" s="7">
        <f ca="1">IF(AND(calc_gear1!AT1274=-1,calc_gear1!Z1274=1),calc_gear1!AS1274*5+50.5,IF(AND(calc_gear1!Y1274=0,AB1270-AC1270=-0.5),calc_gear1!AS1274*5+50.5,calc_gear1!O1274*5+50.5))</f>
        <v>50.5</v>
      </c>
    </row>
    <row r="1272" spans="1:29">
      <c r="A1272" s="7">
        <v>1271</v>
      </c>
      <c r="B1272" s="7">
        <v>71</v>
      </c>
      <c r="N1272" s="7">
        <v>71</v>
      </c>
      <c r="O1272" s="92" t="b">
        <v>1</v>
      </c>
      <c r="P1272" s="69" t="b">
        <v>0</v>
      </c>
      <c r="Q1272" s="93" t="b">
        <v>0</v>
      </c>
      <c r="S1272" s="92" t="b">
        <v>1</v>
      </c>
      <c r="T1272" s="69" t="b">
        <v>0</v>
      </c>
      <c r="U1272" s="93" t="b">
        <v>0</v>
      </c>
      <c r="W1272" s="7">
        <f t="shared" si="226"/>
        <v>1271</v>
      </c>
      <c r="X1272" s="7">
        <f>'v-t_chart'!C1272</f>
        <v>85.1</v>
      </c>
      <c r="Y1272" s="7">
        <f t="shared" si="227"/>
        <v>105</v>
      </c>
      <c r="Z1272" s="7">
        <f t="shared" si="228"/>
        <v>110</v>
      </c>
      <c r="AA1272" s="7">
        <f t="shared" si="229"/>
        <v>90</v>
      </c>
      <c r="AB1272" s="7">
        <f ca="1">calc_gear1!AS1275*5+50</f>
        <v>55</v>
      </c>
      <c r="AC1272" s="7">
        <f ca="1">IF(AND(calc_gear1!AT1275=-1,calc_gear1!Z1275=1),calc_gear1!AS1275*5+50.5,IF(AND(calc_gear1!Y1275=0,AB1271-AC1271=-0.5),calc_gear1!AS1275*5+50.5,calc_gear1!O1275*5+50.5))</f>
        <v>50.5</v>
      </c>
    </row>
    <row r="1273" spans="1:29">
      <c r="A1273" s="7">
        <v>1272</v>
      </c>
      <c r="B1273" s="7">
        <v>72</v>
      </c>
      <c r="N1273" s="7">
        <v>72</v>
      </c>
      <c r="O1273" s="92" t="b">
        <v>1</v>
      </c>
      <c r="P1273" s="69" t="b">
        <v>0</v>
      </c>
      <c r="Q1273" s="93" t="b">
        <v>0</v>
      </c>
      <c r="S1273" s="92" t="b">
        <v>1</v>
      </c>
      <c r="T1273" s="69" t="b">
        <v>0</v>
      </c>
      <c r="U1273" s="93" t="b">
        <v>0</v>
      </c>
      <c r="W1273" s="7">
        <f t="shared" si="226"/>
        <v>1272</v>
      </c>
      <c r="X1273" s="7">
        <f>'v-t_chart'!C1273</f>
        <v>85.7</v>
      </c>
      <c r="Y1273" s="7">
        <f t="shared" si="227"/>
        <v>105</v>
      </c>
      <c r="Z1273" s="7">
        <f t="shared" si="228"/>
        <v>110</v>
      </c>
      <c r="AA1273" s="7">
        <f t="shared" si="229"/>
        <v>90</v>
      </c>
      <c r="AB1273" s="7">
        <f ca="1">calc_gear1!AS1276*5+50</f>
        <v>55</v>
      </c>
      <c r="AC1273" s="7">
        <f ca="1">IF(AND(calc_gear1!AT1276=-1,calc_gear1!Z1276=1),calc_gear1!AS1276*5+50.5,IF(AND(calc_gear1!Y1276=0,AB1272-AC1272=-0.5),calc_gear1!AS1276*5+50.5,calc_gear1!O1276*5+50.5))</f>
        <v>50.5</v>
      </c>
    </row>
    <row r="1274" spans="1:29">
      <c r="A1274" s="7">
        <v>1273</v>
      </c>
      <c r="B1274" s="7">
        <v>73</v>
      </c>
      <c r="N1274" s="7">
        <v>73</v>
      </c>
      <c r="O1274" s="92" t="b">
        <v>1</v>
      </c>
      <c r="P1274" s="69" t="b">
        <v>0</v>
      </c>
      <c r="Q1274" s="93" t="b">
        <v>0</v>
      </c>
      <c r="S1274" s="92" t="b">
        <v>1</v>
      </c>
      <c r="T1274" s="69" t="b">
        <v>0</v>
      </c>
      <c r="U1274" s="93" t="b">
        <v>0</v>
      </c>
      <c r="W1274" s="7">
        <f t="shared" si="226"/>
        <v>1273</v>
      </c>
      <c r="X1274" s="7">
        <f>'v-t_chart'!C1274</f>
        <v>86.3</v>
      </c>
      <c r="Y1274" s="7">
        <f t="shared" si="227"/>
        <v>105</v>
      </c>
      <c r="Z1274" s="7">
        <f t="shared" si="228"/>
        <v>110</v>
      </c>
      <c r="AA1274" s="7">
        <f t="shared" si="229"/>
        <v>90</v>
      </c>
      <c r="AB1274" s="7">
        <f ca="1">calc_gear1!AS1277*5+50</f>
        <v>55</v>
      </c>
      <c r="AC1274" s="7">
        <f ca="1">IF(AND(calc_gear1!AT1277=-1,calc_gear1!Z1277=1),calc_gear1!AS1277*5+50.5,IF(AND(calc_gear1!Y1277=0,AB1273-AC1273=-0.5),calc_gear1!AS1277*5+50.5,calc_gear1!O1277*5+50.5))</f>
        <v>50.5</v>
      </c>
    </row>
    <row r="1275" spans="1:29">
      <c r="A1275" s="7">
        <v>1274</v>
      </c>
      <c r="B1275" s="7">
        <v>74</v>
      </c>
      <c r="N1275" s="7">
        <v>74</v>
      </c>
      <c r="O1275" s="92" t="b">
        <v>1</v>
      </c>
      <c r="P1275" s="69" t="b">
        <v>0</v>
      </c>
      <c r="Q1275" s="93" t="b">
        <v>0</v>
      </c>
      <c r="S1275" s="92" t="b">
        <v>1</v>
      </c>
      <c r="T1275" s="69" t="b">
        <v>0</v>
      </c>
      <c r="U1275" s="93" t="b">
        <v>0</v>
      </c>
      <c r="W1275" s="7">
        <f t="shared" si="226"/>
        <v>1274</v>
      </c>
      <c r="X1275" s="7">
        <f>'v-t_chart'!C1275</f>
        <v>87</v>
      </c>
      <c r="Y1275" s="7">
        <f t="shared" si="227"/>
        <v>105</v>
      </c>
      <c r="Z1275" s="7">
        <f t="shared" si="228"/>
        <v>110</v>
      </c>
      <c r="AA1275" s="7">
        <f t="shared" si="229"/>
        <v>90</v>
      </c>
      <c r="AB1275" s="7">
        <f ca="1">calc_gear1!AS1278*5+50</f>
        <v>55</v>
      </c>
      <c r="AC1275" s="7">
        <f ca="1">IF(AND(calc_gear1!AT1278=-1,calc_gear1!Z1278=1),calc_gear1!AS1278*5+50.5,IF(AND(calc_gear1!Y1278=0,AB1274-AC1274=-0.5),calc_gear1!AS1278*5+50.5,calc_gear1!O1278*5+50.5))</f>
        <v>50.5</v>
      </c>
    </row>
    <row r="1276" spans="1:29">
      <c r="A1276" s="7">
        <v>1275</v>
      </c>
      <c r="B1276" s="7">
        <v>75</v>
      </c>
      <c r="N1276" s="7">
        <v>75</v>
      </c>
      <c r="O1276" s="92" t="b">
        <v>1</v>
      </c>
      <c r="P1276" s="69" t="b">
        <v>0</v>
      </c>
      <c r="Q1276" s="93" t="b">
        <v>0</v>
      </c>
      <c r="S1276" s="92" t="b">
        <v>1</v>
      </c>
      <c r="T1276" s="69" t="b">
        <v>0</v>
      </c>
      <c r="U1276" s="93" t="b">
        <v>0</v>
      </c>
      <c r="W1276" s="7">
        <f t="shared" si="226"/>
        <v>1275</v>
      </c>
      <c r="X1276" s="7">
        <f>'v-t_chart'!C1276</f>
        <v>87.9</v>
      </c>
      <c r="Y1276" s="7">
        <f t="shared" si="227"/>
        <v>105</v>
      </c>
      <c r="Z1276" s="7">
        <f t="shared" si="228"/>
        <v>110</v>
      </c>
      <c r="AA1276" s="7">
        <f t="shared" si="229"/>
        <v>90</v>
      </c>
      <c r="AB1276" s="7">
        <f ca="1">calc_gear1!AS1279*5+50</f>
        <v>55</v>
      </c>
      <c r="AC1276" s="7">
        <f ca="1">IF(AND(calc_gear1!AT1279=-1,calc_gear1!Z1279=1),calc_gear1!AS1279*5+50.5,IF(AND(calc_gear1!Y1279=0,AB1275-AC1275=-0.5),calc_gear1!AS1279*5+50.5,calc_gear1!O1279*5+50.5))</f>
        <v>50.5</v>
      </c>
    </row>
    <row r="1277" spans="1:29">
      <c r="A1277" s="7">
        <v>1276</v>
      </c>
      <c r="B1277" s="7">
        <v>76</v>
      </c>
      <c r="N1277" s="7">
        <v>76</v>
      </c>
      <c r="O1277" s="92" t="b">
        <v>1</v>
      </c>
      <c r="P1277" s="69" t="b">
        <v>0</v>
      </c>
      <c r="Q1277" s="93" t="b">
        <v>0</v>
      </c>
      <c r="S1277" s="92" t="b">
        <v>1</v>
      </c>
      <c r="T1277" s="69" t="b">
        <v>0</v>
      </c>
      <c r="U1277" s="93" t="b">
        <v>0</v>
      </c>
      <c r="W1277" s="7">
        <f t="shared" si="226"/>
        <v>1276</v>
      </c>
      <c r="X1277" s="7">
        <f>'v-t_chart'!C1277</f>
        <v>88.8</v>
      </c>
      <c r="Y1277" s="7">
        <f t="shared" si="227"/>
        <v>105</v>
      </c>
      <c r="Z1277" s="7">
        <f t="shared" si="228"/>
        <v>110</v>
      </c>
      <c r="AA1277" s="7">
        <f t="shared" si="229"/>
        <v>90</v>
      </c>
      <c r="AB1277" s="7">
        <f ca="1">calc_gear1!AS1280*5+50</f>
        <v>55</v>
      </c>
      <c r="AC1277" s="7">
        <f ca="1">IF(AND(calc_gear1!AT1280=-1,calc_gear1!Z1280=1),calc_gear1!AS1280*5+50.5,IF(AND(calc_gear1!Y1280=0,AB1276-AC1276=-0.5),calc_gear1!AS1280*5+50.5,calc_gear1!O1280*5+50.5))</f>
        <v>50.5</v>
      </c>
    </row>
    <row r="1278" spans="1:29">
      <c r="A1278" s="7">
        <v>1277</v>
      </c>
      <c r="B1278" s="7">
        <v>77</v>
      </c>
      <c r="N1278" s="7">
        <v>77</v>
      </c>
      <c r="O1278" s="92" t="b">
        <v>1</v>
      </c>
      <c r="P1278" s="69" t="b">
        <v>0</v>
      </c>
      <c r="Q1278" s="93" t="b">
        <v>0</v>
      </c>
      <c r="S1278" s="92" t="b">
        <v>1</v>
      </c>
      <c r="T1278" s="69" t="b">
        <v>0</v>
      </c>
      <c r="U1278" s="93" t="b">
        <v>0</v>
      </c>
      <c r="W1278" s="7">
        <f t="shared" si="226"/>
        <v>1277</v>
      </c>
      <c r="X1278" s="7">
        <f>'v-t_chart'!C1278</f>
        <v>89.7</v>
      </c>
      <c r="Y1278" s="7">
        <f t="shared" si="227"/>
        <v>105</v>
      </c>
      <c r="Z1278" s="7">
        <f t="shared" si="228"/>
        <v>110</v>
      </c>
      <c r="AA1278" s="7">
        <f t="shared" si="229"/>
        <v>90</v>
      </c>
      <c r="AB1278" s="7">
        <f ca="1">calc_gear1!AS1281*5+50</f>
        <v>55</v>
      </c>
      <c r="AC1278" s="7">
        <f ca="1">IF(AND(calc_gear1!AT1281=-1,calc_gear1!Z1281=1),calc_gear1!AS1281*5+50.5,IF(AND(calc_gear1!Y1281=0,AB1277-AC1277=-0.5),calc_gear1!AS1281*5+50.5,calc_gear1!O1281*5+50.5))</f>
        <v>50.5</v>
      </c>
    </row>
    <row r="1279" spans="1:29">
      <c r="A1279" s="7">
        <v>1278</v>
      </c>
      <c r="B1279" s="7">
        <v>78</v>
      </c>
      <c r="N1279" s="7">
        <v>78</v>
      </c>
      <c r="O1279" s="92" t="b">
        <v>0</v>
      </c>
      <c r="P1279" s="69" t="b">
        <v>1</v>
      </c>
      <c r="Q1279" s="93" t="b">
        <v>0</v>
      </c>
      <c r="S1279" s="92" t="b">
        <v>0</v>
      </c>
      <c r="T1279" s="69" t="b">
        <v>1</v>
      </c>
      <c r="U1279" s="93" t="b">
        <v>0</v>
      </c>
      <c r="W1279" s="7">
        <f t="shared" si="226"/>
        <v>1278</v>
      </c>
      <c r="X1279" s="7">
        <f>'v-t_chart'!C1279</f>
        <v>90.3</v>
      </c>
      <c r="Y1279" s="7">
        <f t="shared" si="227"/>
        <v>100</v>
      </c>
      <c r="Z1279" s="7">
        <f t="shared" si="228"/>
        <v>115</v>
      </c>
      <c r="AA1279" s="7">
        <f t="shared" si="229"/>
        <v>90</v>
      </c>
      <c r="AB1279" s="7">
        <f ca="1">calc_gear1!AS1282*5+50</f>
        <v>55</v>
      </c>
      <c r="AC1279" s="7">
        <f ca="1">IF(AND(calc_gear1!AT1282=-1,calc_gear1!Z1282=1),calc_gear1!AS1282*5+50.5,IF(AND(calc_gear1!Y1282=0,AB1278-AC1278=-0.5),calc_gear1!AS1282*5+50.5,calc_gear1!O1282*5+50.5))</f>
        <v>50.5</v>
      </c>
    </row>
    <row r="1280" spans="1:29">
      <c r="A1280" s="7">
        <v>1279</v>
      </c>
      <c r="B1280" s="7">
        <v>79</v>
      </c>
      <c r="N1280" s="7">
        <v>79</v>
      </c>
      <c r="O1280" s="92" t="b">
        <v>0</v>
      </c>
      <c r="P1280" s="69" t="b">
        <v>1</v>
      </c>
      <c r="Q1280" s="93" t="b">
        <v>0</v>
      </c>
      <c r="S1280" s="92" t="b">
        <v>0</v>
      </c>
      <c r="T1280" s="69" t="b">
        <v>1</v>
      </c>
      <c r="U1280" s="93" t="b">
        <v>0</v>
      </c>
      <c r="W1280" s="7">
        <f t="shared" si="226"/>
        <v>1279</v>
      </c>
      <c r="X1280" s="7">
        <f>'v-t_chart'!C1280</f>
        <v>90.6</v>
      </c>
      <c r="Y1280" s="7">
        <f t="shared" si="227"/>
        <v>100</v>
      </c>
      <c r="Z1280" s="7">
        <f t="shared" si="228"/>
        <v>115</v>
      </c>
      <c r="AA1280" s="7">
        <f t="shared" si="229"/>
        <v>90</v>
      </c>
      <c r="AB1280" s="7">
        <f ca="1">calc_gear1!AS1283*5+50</f>
        <v>55</v>
      </c>
      <c r="AC1280" s="7">
        <f ca="1">IF(AND(calc_gear1!AT1283=-1,calc_gear1!Z1283=1),calc_gear1!AS1283*5+50.5,IF(AND(calc_gear1!Y1283=0,AB1279-AC1279=-0.5),calc_gear1!AS1283*5+50.5,calc_gear1!O1283*5+50.5))</f>
        <v>50.5</v>
      </c>
    </row>
    <row r="1281" spans="1:29">
      <c r="A1281" s="7">
        <v>1280</v>
      </c>
      <c r="B1281" s="7">
        <v>80</v>
      </c>
      <c r="N1281" s="7">
        <v>80</v>
      </c>
      <c r="O1281" s="92" t="b">
        <v>0</v>
      </c>
      <c r="P1281" s="69" t="b">
        <v>1</v>
      </c>
      <c r="Q1281" s="93" t="b">
        <v>0</v>
      </c>
      <c r="S1281" s="92" t="b">
        <v>0</v>
      </c>
      <c r="T1281" s="69" t="b">
        <v>1</v>
      </c>
      <c r="U1281" s="93" t="b">
        <v>0</v>
      </c>
      <c r="W1281" s="7">
        <f t="shared" si="226"/>
        <v>1280</v>
      </c>
      <c r="X1281" s="7">
        <f>'v-t_chart'!C1281</f>
        <v>90.6</v>
      </c>
      <c r="Y1281" s="7">
        <f t="shared" si="227"/>
        <v>100</v>
      </c>
      <c r="Z1281" s="7">
        <f t="shared" si="228"/>
        <v>115</v>
      </c>
      <c r="AA1281" s="7">
        <f t="shared" si="229"/>
        <v>90</v>
      </c>
      <c r="AB1281" s="7">
        <f ca="1">calc_gear1!AS1284*5+50</f>
        <v>55</v>
      </c>
      <c r="AC1281" s="7">
        <f ca="1">IF(AND(calc_gear1!AT1284=-1,calc_gear1!Z1284=1),calc_gear1!AS1284*5+50.5,IF(AND(calc_gear1!Y1284=0,AB1280-AC1280=-0.5),calc_gear1!AS1284*5+50.5,calc_gear1!O1284*5+50.5))</f>
        <v>50.5</v>
      </c>
    </row>
    <row r="1282" spans="1:29">
      <c r="A1282" s="7">
        <v>1281</v>
      </c>
      <c r="B1282" s="7">
        <v>81</v>
      </c>
      <c r="N1282" s="7">
        <v>81</v>
      </c>
      <c r="O1282" s="92" t="b">
        <v>0</v>
      </c>
      <c r="P1282" s="69" t="b">
        <v>1</v>
      </c>
      <c r="Q1282" s="93" t="b">
        <v>0</v>
      </c>
      <c r="S1282" s="92" t="b">
        <v>0</v>
      </c>
      <c r="T1282" s="69" t="b">
        <v>1</v>
      </c>
      <c r="U1282" s="93" t="b">
        <v>0</v>
      </c>
      <c r="W1282" s="7">
        <f t="shared" si="226"/>
        <v>1281</v>
      </c>
      <c r="X1282" s="7">
        <f>'v-t_chart'!C1282</f>
        <v>90.5</v>
      </c>
      <c r="Y1282" s="7">
        <f t="shared" si="227"/>
        <v>100</v>
      </c>
      <c r="Z1282" s="7">
        <f t="shared" si="228"/>
        <v>115</v>
      </c>
      <c r="AA1282" s="7">
        <f t="shared" si="229"/>
        <v>90</v>
      </c>
      <c r="AB1282" s="7">
        <f ca="1">calc_gear1!AS1285*5+50</f>
        <v>55</v>
      </c>
      <c r="AC1282" s="7">
        <f ca="1">IF(AND(calc_gear1!AT1285=-1,calc_gear1!Z1285=1),calc_gear1!AS1285*5+50.5,IF(AND(calc_gear1!Y1285=0,AB1281-AC1281=-0.5),calc_gear1!AS1285*5+50.5,calc_gear1!O1285*5+50.5))</f>
        <v>50.5</v>
      </c>
    </row>
    <row r="1283" spans="1:29">
      <c r="A1283" s="7">
        <v>1282</v>
      </c>
      <c r="B1283" s="7">
        <v>82</v>
      </c>
      <c r="N1283" s="7">
        <v>82</v>
      </c>
      <c r="O1283" s="92" t="b">
        <v>0</v>
      </c>
      <c r="P1283" s="69" t="b">
        <v>1</v>
      </c>
      <c r="Q1283" s="93" t="b">
        <v>0</v>
      </c>
      <c r="S1283" s="92" t="b">
        <v>0</v>
      </c>
      <c r="T1283" s="69" t="b">
        <v>1</v>
      </c>
      <c r="U1283" s="93" t="b">
        <v>0</v>
      </c>
      <c r="W1283" s="7">
        <f t="shared" ref="W1283:W1346" si="230">A1283</f>
        <v>1282</v>
      </c>
      <c r="X1283" s="7">
        <f>'v-t_chart'!C1283</f>
        <v>90.4</v>
      </c>
      <c r="Y1283" s="7">
        <f t="shared" ref="Y1283:Y1346" si="231">IF(S1283=TRUE,105,100)</f>
        <v>100</v>
      </c>
      <c r="Z1283" s="7">
        <f t="shared" ref="Z1283:Z1346" si="232">IF(T1283=TRUE,115,110)</f>
        <v>115</v>
      </c>
      <c r="AA1283" s="7">
        <f t="shared" ref="AA1283:AA1346" si="233">IF(U1283=TRUE,95,90)</f>
        <v>90</v>
      </c>
      <c r="AB1283" s="7">
        <f ca="1">calc_gear1!AS1286*5+50</f>
        <v>55</v>
      </c>
      <c r="AC1283" s="7">
        <f ca="1">IF(AND(calc_gear1!AT1286=-1,calc_gear1!Z1286=1),calc_gear1!AS1286*5+50.5,IF(AND(calc_gear1!Y1286=0,AB1282-AC1282=-0.5),calc_gear1!AS1286*5+50.5,calc_gear1!O1286*5+50.5))</f>
        <v>50.5</v>
      </c>
    </row>
    <row r="1284" spans="1:29">
      <c r="A1284" s="7">
        <v>1283</v>
      </c>
      <c r="B1284" s="7">
        <v>83</v>
      </c>
      <c r="N1284" s="7">
        <v>83</v>
      </c>
      <c r="O1284" s="92" t="b">
        <v>0</v>
      </c>
      <c r="P1284" s="69" t="b">
        <v>1</v>
      </c>
      <c r="Q1284" s="93" t="b">
        <v>0</v>
      </c>
      <c r="S1284" s="92" t="b">
        <v>0</v>
      </c>
      <c r="T1284" s="69" t="b">
        <v>1</v>
      </c>
      <c r="U1284" s="93" t="b">
        <v>0</v>
      </c>
      <c r="W1284" s="7">
        <f t="shared" si="230"/>
        <v>1283</v>
      </c>
      <c r="X1284" s="7">
        <f>'v-t_chart'!C1284</f>
        <v>90.1</v>
      </c>
      <c r="Y1284" s="7">
        <f t="shared" si="231"/>
        <v>100</v>
      </c>
      <c r="Z1284" s="7">
        <f t="shared" si="232"/>
        <v>115</v>
      </c>
      <c r="AA1284" s="7">
        <f t="shared" si="233"/>
        <v>90</v>
      </c>
      <c r="AB1284" s="7">
        <f ca="1">calc_gear1!AS1287*5+50</f>
        <v>55</v>
      </c>
      <c r="AC1284" s="7">
        <f ca="1">IF(AND(calc_gear1!AT1287=-1,calc_gear1!Z1287=1),calc_gear1!AS1287*5+50.5,IF(AND(calc_gear1!Y1287=0,AB1283-AC1283=-0.5),calc_gear1!AS1287*5+50.5,calc_gear1!O1287*5+50.5))</f>
        <v>50.5</v>
      </c>
    </row>
    <row r="1285" spans="1:29">
      <c r="A1285" s="7">
        <v>1284</v>
      </c>
      <c r="B1285" s="7">
        <v>84</v>
      </c>
      <c r="N1285" s="7">
        <v>84</v>
      </c>
      <c r="O1285" s="92" t="b">
        <v>0</v>
      </c>
      <c r="P1285" s="69" t="b">
        <v>1</v>
      </c>
      <c r="Q1285" s="93" t="b">
        <v>0</v>
      </c>
      <c r="S1285" s="92" t="b">
        <v>0</v>
      </c>
      <c r="T1285" s="69" t="b">
        <v>1</v>
      </c>
      <c r="U1285" s="93" t="b">
        <v>0</v>
      </c>
      <c r="W1285" s="7">
        <f t="shared" si="230"/>
        <v>1284</v>
      </c>
      <c r="X1285" s="7">
        <f>'v-t_chart'!C1285</f>
        <v>89.7</v>
      </c>
      <c r="Y1285" s="7">
        <f t="shared" si="231"/>
        <v>100</v>
      </c>
      <c r="Z1285" s="7">
        <f t="shared" si="232"/>
        <v>115</v>
      </c>
      <c r="AA1285" s="7">
        <f t="shared" si="233"/>
        <v>90</v>
      </c>
      <c r="AB1285" s="7">
        <f ca="1">calc_gear1!AS1288*5+50</f>
        <v>55</v>
      </c>
      <c r="AC1285" s="7">
        <f ca="1">IF(AND(calc_gear1!AT1288=-1,calc_gear1!Z1288=1),calc_gear1!AS1288*5+50.5,IF(AND(calc_gear1!Y1288=0,AB1284-AC1284=-0.5),calc_gear1!AS1288*5+50.5,calc_gear1!O1288*5+50.5))</f>
        <v>50.5</v>
      </c>
    </row>
    <row r="1286" spans="1:29">
      <c r="A1286" s="7">
        <v>1285</v>
      </c>
      <c r="B1286" s="7">
        <v>85</v>
      </c>
      <c r="N1286" s="7">
        <v>85</v>
      </c>
      <c r="O1286" s="92" t="b">
        <v>0</v>
      </c>
      <c r="P1286" s="69" t="b">
        <v>1</v>
      </c>
      <c r="Q1286" s="93" t="b">
        <v>0</v>
      </c>
      <c r="S1286" s="92" t="b">
        <v>0</v>
      </c>
      <c r="T1286" s="69" t="b">
        <v>1</v>
      </c>
      <c r="U1286" s="93" t="b">
        <v>0</v>
      </c>
      <c r="W1286" s="7">
        <f t="shared" si="230"/>
        <v>1285</v>
      </c>
      <c r="X1286" s="7">
        <f>'v-t_chart'!C1286</f>
        <v>89.3</v>
      </c>
      <c r="Y1286" s="7">
        <f t="shared" si="231"/>
        <v>100</v>
      </c>
      <c r="Z1286" s="7">
        <f t="shared" si="232"/>
        <v>115</v>
      </c>
      <c r="AA1286" s="7">
        <f t="shared" si="233"/>
        <v>90</v>
      </c>
      <c r="AB1286" s="7">
        <f ca="1">calc_gear1!AS1289*5+50</f>
        <v>55</v>
      </c>
      <c r="AC1286" s="7">
        <f ca="1">IF(AND(calc_gear1!AT1289=-1,calc_gear1!Z1289=1),calc_gear1!AS1289*5+50.5,IF(AND(calc_gear1!Y1289=0,AB1285-AC1285=-0.5),calc_gear1!AS1289*5+50.5,calc_gear1!O1289*5+50.5))</f>
        <v>50.5</v>
      </c>
    </row>
    <row r="1287" spans="1:29">
      <c r="A1287" s="7">
        <v>1286</v>
      </c>
      <c r="B1287" s="7">
        <v>86</v>
      </c>
      <c r="N1287" s="7">
        <v>86</v>
      </c>
      <c r="O1287" s="92" t="b">
        <v>0</v>
      </c>
      <c r="P1287" s="69" t="b">
        <v>1</v>
      </c>
      <c r="Q1287" s="93" t="b">
        <v>0</v>
      </c>
      <c r="S1287" s="92" t="b">
        <v>0</v>
      </c>
      <c r="T1287" s="69" t="b">
        <v>1</v>
      </c>
      <c r="U1287" s="93" t="b">
        <v>0</v>
      </c>
      <c r="W1287" s="7">
        <f t="shared" si="230"/>
        <v>1286</v>
      </c>
      <c r="X1287" s="7">
        <f>'v-t_chart'!C1287</f>
        <v>89</v>
      </c>
      <c r="Y1287" s="7">
        <f t="shared" si="231"/>
        <v>100</v>
      </c>
      <c r="Z1287" s="7">
        <f t="shared" si="232"/>
        <v>115</v>
      </c>
      <c r="AA1287" s="7">
        <f t="shared" si="233"/>
        <v>90</v>
      </c>
      <c r="AB1287" s="7">
        <f ca="1">calc_gear1!AS1290*5+50</f>
        <v>55</v>
      </c>
      <c r="AC1287" s="7">
        <f ca="1">IF(AND(calc_gear1!AT1290=-1,calc_gear1!Z1290=1),calc_gear1!AS1290*5+50.5,IF(AND(calc_gear1!Y1290=0,AB1286-AC1286=-0.5),calc_gear1!AS1290*5+50.5,calc_gear1!O1290*5+50.5))</f>
        <v>50.5</v>
      </c>
    </row>
    <row r="1288" spans="1:29">
      <c r="A1288" s="7">
        <v>1287</v>
      </c>
      <c r="B1288" s="7">
        <v>87</v>
      </c>
      <c r="N1288" s="7">
        <v>87</v>
      </c>
      <c r="O1288" s="92" t="b">
        <v>0</v>
      </c>
      <c r="P1288" s="69" t="b">
        <v>1</v>
      </c>
      <c r="Q1288" s="93" t="b">
        <v>0</v>
      </c>
      <c r="S1288" s="92" t="b">
        <v>0</v>
      </c>
      <c r="T1288" s="69" t="b">
        <v>1</v>
      </c>
      <c r="U1288" s="93" t="b">
        <v>0</v>
      </c>
      <c r="W1288" s="7">
        <f t="shared" si="230"/>
        <v>1287</v>
      </c>
      <c r="X1288" s="7">
        <f>'v-t_chart'!C1288</f>
        <v>88.8</v>
      </c>
      <c r="Y1288" s="7">
        <f t="shared" si="231"/>
        <v>100</v>
      </c>
      <c r="Z1288" s="7">
        <f t="shared" si="232"/>
        <v>115</v>
      </c>
      <c r="AA1288" s="7">
        <f t="shared" si="233"/>
        <v>90</v>
      </c>
      <c r="AB1288" s="7">
        <f ca="1">calc_gear1!AS1291*5+50</f>
        <v>55</v>
      </c>
      <c r="AC1288" s="7">
        <f ca="1">IF(AND(calc_gear1!AT1291=-1,calc_gear1!Z1291=1),calc_gear1!AS1291*5+50.5,IF(AND(calc_gear1!Y1291=0,AB1287-AC1287=-0.5),calc_gear1!AS1291*5+50.5,calc_gear1!O1291*5+50.5))</f>
        <v>50.5</v>
      </c>
    </row>
    <row r="1289" spans="1:29">
      <c r="A1289" s="7">
        <v>1288</v>
      </c>
      <c r="B1289" s="7">
        <v>88</v>
      </c>
      <c r="N1289" s="7">
        <v>88</v>
      </c>
      <c r="O1289" s="92" t="b">
        <v>0</v>
      </c>
      <c r="P1289" s="69" t="b">
        <v>1</v>
      </c>
      <c r="Q1289" s="93" t="b">
        <v>0</v>
      </c>
      <c r="S1289" s="92" t="b">
        <v>0</v>
      </c>
      <c r="T1289" s="69" t="b">
        <v>1</v>
      </c>
      <c r="U1289" s="93" t="b">
        <v>0</v>
      </c>
      <c r="W1289" s="7">
        <f t="shared" si="230"/>
        <v>1288</v>
      </c>
      <c r="X1289" s="7">
        <f>'v-t_chart'!C1289</f>
        <v>88.9</v>
      </c>
      <c r="Y1289" s="7">
        <f t="shared" si="231"/>
        <v>100</v>
      </c>
      <c r="Z1289" s="7">
        <f t="shared" si="232"/>
        <v>115</v>
      </c>
      <c r="AA1289" s="7">
        <f t="shared" si="233"/>
        <v>90</v>
      </c>
      <c r="AB1289" s="7">
        <f ca="1">calc_gear1!AS1292*5+50</f>
        <v>55</v>
      </c>
      <c r="AC1289" s="7">
        <f ca="1">IF(AND(calc_gear1!AT1292=-1,calc_gear1!Z1292=1),calc_gear1!AS1292*5+50.5,IF(AND(calc_gear1!Y1292=0,AB1288-AC1288=-0.5),calc_gear1!AS1292*5+50.5,calc_gear1!O1292*5+50.5))</f>
        <v>50.5</v>
      </c>
    </row>
    <row r="1290" spans="1:29">
      <c r="A1290" s="7">
        <v>1289</v>
      </c>
      <c r="B1290" s="7">
        <v>89</v>
      </c>
      <c r="N1290" s="7">
        <v>89</v>
      </c>
      <c r="O1290" s="92" t="b">
        <v>0</v>
      </c>
      <c r="P1290" s="69" t="b">
        <v>1</v>
      </c>
      <c r="Q1290" s="93" t="b">
        <v>0</v>
      </c>
      <c r="S1290" s="92" t="b">
        <v>0</v>
      </c>
      <c r="T1290" s="69" t="b">
        <v>1</v>
      </c>
      <c r="U1290" s="93" t="b">
        <v>0</v>
      </c>
      <c r="W1290" s="7">
        <f t="shared" si="230"/>
        <v>1289</v>
      </c>
      <c r="X1290" s="7">
        <f>'v-t_chart'!C1290</f>
        <v>89.1</v>
      </c>
      <c r="Y1290" s="7">
        <f t="shared" si="231"/>
        <v>100</v>
      </c>
      <c r="Z1290" s="7">
        <f t="shared" si="232"/>
        <v>115</v>
      </c>
      <c r="AA1290" s="7">
        <f t="shared" si="233"/>
        <v>90</v>
      </c>
      <c r="AB1290" s="7">
        <f ca="1">calc_gear1!AS1293*5+50</f>
        <v>55</v>
      </c>
      <c r="AC1290" s="7">
        <f ca="1">IF(AND(calc_gear1!AT1293=-1,calc_gear1!Z1293=1),calc_gear1!AS1293*5+50.5,IF(AND(calc_gear1!Y1293=0,AB1289-AC1289=-0.5),calc_gear1!AS1293*5+50.5,calc_gear1!O1293*5+50.5))</f>
        <v>50.5</v>
      </c>
    </row>
    <row r="1291" spans="1:29">
      <c r="A1291" s="7">
        <v>1290</v>
      </c>
      <c r="B1291" s="7">
        <v>90</v>
      </c>
      <c r="N1291" s="7">
        <v>90</v>
      </c>
      <c r="O1291" s="92" t="b">
        <v>0</v>
      </c>
      <c r="P1291" s="69" t="b">
        <v>1</v>
      </c>
      <c r="Q1291" s="93" t="b">
        <v>0</v>
      </c>
      <c r="S1291" s="92" t="b">
        <v>0</v>
      </c>
      <c r="T1291" s="69" t="b">
        <v>1</v>
      </c>
      <c r="U1291" s="93" t="b">
        <v>0</v>
      </c>
      <c r="W1291" s="7">
        <f t="shared" si="230"/>
        <v>1290</v>
      </c>
      <c r="X1291" s="7">
        <f>'v-t_chart'!C1291</f>
        <v>89.3</v>
      </c>
      <c r="Y1291" s="7">
        <f t="shared" si="231"/>
        <v>100</v>
      </c>
      <c r="Z1291" s="7">
        <f t="shared" si="232"/>
        <v>115</v>
      </c>
      <c r="AA1291" s="7">
        <f t="shared" si="233"/>
        <v>90</v>
      </c>
      <c r="AB1291" s="7">
        <f ca="1">calc_gear1!AS1294*5+50</f>
        <v>55</v>
      </c>
      <c r="AC1291" s="7">
        <f ca="1">IF(AND(calc_gear1!AT1294=-1,calc_gear1!Z1294=1),calc_gear1!AS1294*5+50.5,IF(AND(calc_gear1!Y1294=0,AB1290-AC1290=-0.5),calc_gear1!AS1294*5+50.5,calc_gear1!O1294*5+50.5))</f>
        <v>50.5</v>
      </c>
    </row>
    <row r="1292" spans="1:29">
      <c r="A1292" s="7">
        <v>1291</v>
      </c>
      <c r="B1292" s="7">
        <v>91</v>
      </c>
      <c r="N1292" s="7">
        <v>91</v>
      </c>
      <c r="O1292" s="92" t="b">
        <v>0</v>
      </c>
      <c r="P1292" s="69" t="b">
        <v>1</v>
      </c>
      <c r="Q1292" s="93" t="b">
        <v>0</v>
      </c>
      <c r="S1292" s="92" t="b">
        <v>0</v>
      </c>
      <c r="T1292" s="69" t="b">
        <v>1</v>
      </c>
      <c r="U1292" s="93" t="b">
        <v>0</v>
      </c>
      <c r="W1292" s="7">
        <f t="shared" si="230"/>
        <v>1291</v>
      </c>
      <c r="X1292" s="7">
        <f>'v-t_chart'!C1292</f>
        <v>89.4</v>
      </c>
      <c r="Y1292" s="7">
        <f t="shared" si="231"/>
        <v>100</v>
      </c>
      <c r="Z1292" s="7">
        <f t="shared" si="232"/>
        <v>115</v>
      </c>
      <c r="AA1292" s="7">
        <f t="shared" si="233"/>
        <v>90</v>
      </c>
      <c r="AB1292" s="7">
        <f ca="1">calc_gear1!AS1295*5+50</f>
        <v>55</v>
      </c>
      <c r="AC1292" s="7">
        <f ca="1">IF(AND(calc_gear1!AT1295=-1,calc_gear1!Z1295=1),calc_gear1!AS1295*5+50.5,IF(AND(calc_gear1!Y1295=0,AB1291-AC1291=-0.5),calc_gear1!AS1295*5+50.5,calc_gear1!O1295*5+50.5))</f>
        <v>50.5</v>
      </c>
    </row>
    <row r="1293" spans="1:29">
      <c r="A1293" s="7">
        <v>1292</v>
      </c>
      <c r="B1293" s="7">
        <v>92</v>
      </c>
      <c r="N1293" s="7">
        <v>92</v>
      </c>
      <c r="O1293" s="92" t="b">
        <v>0</v>
      </c>
      <c r="P1293" s="69" t="b">
        <v>1</v>
      </c>
      <c r="Q1293" s="93" t="b">
        <v>0</v>
      </c>
      <c r="S1293" s="92" t="b">
        <v>0</v>
      </c>
      <c r="T1293" s="69" t="b">
        <v>1</v>
      </c>
      <c r="U1293" s="93" t="b">
        <v>0</v>
      </c>
      <c r="W1293" s="7">
        <f t="shared" si="230"/>
        <v>1292</v>
      </c>
      <c r="X1293" s="7">
        <f>'v-t_chart'!C1293</f>
        <v>89.4</v>
      </c>
      <c r="Y1293" s="7">
        <f t="shared" si="231"/>
        <v>100</v>
      </c>
      <c r="Z1293" s="7">
        <f t="shared" si="232"/>
        <v>115</v>
      </c>
      <c r="AA1293" s="7">
        <f t="shared" si="233"/>
        <v>90</v>
      </c>
      <c r="AB1293" s="7">
        <f ca="1">calc_gear1!AS1296*5+50</f>
        <v>55</v>
      </c>
      <c r="AC1293" s="7">
        <f ca="1">IF(AND(calc_gear1!AT1296=-1,calc_gear1!Z1296=1),calc_gear1!AS1296*5+50.5,IF(AND(calc_gear1!Y1296=0,AB1292-AC1292=-0.5),calc_gear1!AS1296*5+50.5,calc_gear1!O1296*5+50.5))</f>
        <v>50.5</v>
      </c>
    </row>
    <row r="1294" spans="1:29">
      <c r="A1294" s="7">
        <v>1293</v>
      </c>
      <c r="B1294" s="7">
        <v>93</v>
      </c>
      <c r="N1294" s="7">
        <v>93</v>
      </c>
      <c r="O1294" s="92" t="b">
        <v>0</v>
      </c>
      <c r="P1294" s="69" t="b">
        <v>1</v>
      </c>
      <c r="Q1294" s="93" t="b">
        <v>0</v>
      </c>
      <c r="S1294" s="92" t="b">
        <v>0</v>
      </c>
      <c r="T1294" s="69" t="b">
        <v>1</v>
      </c>
      <c r="U1294" s="93" t="b">
        <v>0</v>
      </c>
      <c r="W1294" s="7">
        <f t="shared" si="230"/>
        <v>1293</v>
      </c>
      <c r="X1294" s="7">
        <f>'v-t_chart'!C1294</f>
        <v>89.2</v>
      </c>
      <c r="Y1294" s="7">
        <f t="shared" si="231"/>
        <v>100</v>
      </c>
      <c r="Z1294" s="7">
        <f t="shared" si="232"/>
        <v>115</v>
      </c>
      <c r="AA1294" s="7">
        <f t="shared" si="233"/>
        <v>90</v>
      </c>
      <c r="AB1294" s="7">
        <f ca="1">calc_gear1!AS1297*5+50</f>
        <v>55</v>
      </c>
      <c r="AC1294" s="7">
        <f ca="1">IF(AND(calc_gear1!AT1297=-1,calc_gear1!Z1297=1),calc_gear1!AS1297*5+50.5,IF(AND(calc_gear1!Y1297=0,AB1293-AC1293=-0.5),calc_gear1!AS1297*5+50.5,calc_gear1!O1297*5+50.5))</f>
        <v>50.5</v>
      </c>
    </row>
    <row r="1295" spans="1:29">
      <c r="A1295" s="7">
        <v>1294</v>
      </c>
      <c r="B1295" s="7">
        <v>94</v>
      </c>
      <c r="N1295" s="7">
        <v>94</v>
      </c>
      <c r="O1295" s="92" t="b">
        <v>0</v>
      </c>
      <c r="P1295" s="69" t="b">
        <v>1</v>
      </c>
      <c r="Q1295" s="93" t="b">
        <v>0</v>
      </c>
      <c r="S1295" s="92" t="b">
        <v>0</v>
      </c>
      <c r="T1295" s="69" t="b">
        <v>1</v>
      </c>
      <c r="U1295" s="93" t="b">
        <v>0</v>
      </c>
      <c r="W1295" s="7">
        <f t="shared" si="230"/>
        <v>1294</v>
      </c>
      <c r="X1295" s="7">
        <f>'v-t_chart'!C1295</f>
        <v>88.9</v>
      </c>
      <c r="Y1295" s="7">
        <f t="shared" si="231"/>
        <v>100</v>
      </c>
      <c r="Z1295" s="7">
        <f t="shared" si="232"/>
        <v>115</v>
      </c>
      <c r="AA1295" s="7">
        <f t="shared" si="233"/>
        <v>90</v>
      </c>
      <c r="AB1295" s="7">
        <f ca="1">calc_gear1!AS1298*5+50</f>
        <v>55</v>
      </c>
      <c r="AC1295" s="7">
        <f ca="1">IF(AND(calc_gear1!AT1298=-1,calc_gear1!Z1298=1),calc_gear1!AS1298*5+50.5,IF(AND(calc_gear1!Y1298=0,AB1294-AC1294=-0.5),calc_gear1!AS1298*5+50.5,calc_gear1!O1298*5+50.5))</f>
        <v>50.5</v>
      </c>
    </row>
    <row r="1296" spans="1:29">
      <c r="A1296" s="7">
        <v>1295</v>
      </c>
      <c r="B1296" s="7">
        <v>95</v>
      </c>
      <c r="N1296" s="7">
        <v>95</v>
      </c>
      <c r="O1296" s="92" t="b">
        <v>0</v>
      </c>
      <c r="P1296" s="69" t="b">
        <v>1</v>
      </c>
      <c r="Q1296" s="93" t="b">
        <v>0</v>
      </c>
      <c r="S1296" s="92" t="b">
        <v>0</v>
      </c>
      <c r="T1296" s="69" t="b">
        <v>1</v>
      </c>
      <c r="U1296" s="93" t="b">
        <v>0</v>
      </c>
      <c r="W1296" s="7">
        <f t="shared" si="230"/>
        <v>1295</v>
      </c>
      <c r="X1296" s="7">
        <f>'v-t_chart'!C1296</f>
        <v>88.5</v>
      </c>
      <c r="Y1296" s="7">
        <f t="shared" si="231"/>
        <v>100</v>
      </c>
      <c r="Z1296" s="7">
        <f t="shared" si="232"/>
        <v>115</v>
      </c>
      <c r="AA1296" s="7">
        <f t="shared" si="233"/>
        <v>90</v>
      </c>
      <c r="AB1296" s="7">
        <f ca="1">calc_gear1!AS1299*5+50</f>
        <v>55</v>
      </c>
      <c r="AC1296" s="7">
        <f ca="1">IF(AND(calc_gear1!AT1299=-1,calc_gear1!Z1299=1),calc_gear1!AS1299*5+50.5,IF(AND(calc_gear1!Y1299=0,AB1295-AC1295=-0.5),calc_gear1!AS1299*5+50.5,calc_gear1!O1299*5+50.5))</f>
        <v>50.5</v>
      </c>
    </row>
    <row r="1297" spans="1:29">
      <c r="A1297" s="7">
        <v>1296</v>
      </c>
      <c r="B1297" s="7">
        <v>96</v>
      </c>
      <c r="N1297" s="7">
        <v>96</v>
      </c>
      <c r="O1297" s="92" t="b">
        <v>0</v>
      </c>
      <c r="P1297" s="69" t="b">
        <v>1</v>
      </c>
      <c r="Q1297" s="93" t="b">
        <v>0</v>
      </c>
      <c r="S1297" s="92" t="b">
        <v>0</v>
      </c>
      <c r="T1297" s="69" t="b">
        <v>1</v>
      </c>
      <c r="U1297" s="93" t="b">
        <v>0</v>
      </c>
      <c r="W1297" s="7">
        <f t="shared" si="230"/>
        <v>1296</v>
      </c>
      <c r="X1297" s="7">
        <f>'v-t_chart'!C1297</f>
        <v>88</v>
      </c>
      <c r="Y1297" s="7">
        <f t="shared" si="231"/>
        <v>100</v>
      </c>
      <c r="Z1297" s="7">
        <f t="shared" si="232"/>
        <v>115</v>
      </c>
      <c r="AA1297" s="7">
        <f t="shared" si="233"/>
        <v>90</v>
      </c>
      <c r="AB1297" s="7">
        <f ca="1">calc_gear1!AS1300*5+50</f>
        <v>55</v>
      </c>
      <c r="AC1297" s="7">
        <f ca="1">IF(AND(calc_gear1!AT1300=-1,calc_gear1!Z1300=1),calc_gear1!AS1300*5+50.5,IF(AND(calc_gear1!Y1300=0,AB1296-AC1296=-0.5),calc_gear1!AS1300*5+50.5,calc_gear1!O1300*5+50.5))</f>
        <v>50.5</v>
      </c>
    </row>
    <row r="1298" spans="1:29">
      <c r="A1298" s="7">
        <v>1297</v>
      </c>
      <c r="B1298" s="7">
        <v>97</v>
      </c>
      <c r="N1298" s="7">
        <v>97</v>
      </c>
      <c r="O1298" s="92" t="b">
        <v>0</v>
      </c>
      <c r="P1298" s="69" t="b">
        <v>1</v>
      </c>
      <c r="Q1298" s="93" t="b">
        <v>0</v>
      </c>
      <c r="S1298" s="92" t="b">
        <v>0</v>
      </c>
      <c r="T1298" s="69" t="b">
        <v>1</v>
      </c>
      <c r="U1298" s="93" t="b">
        <v>0</v>
      </c>
      <c r="W1298" s="7">
        <f t="shared" si="230"/>
        <v>1297</v>
      </c>
      <c r="X1298" s="7">
        <f>'v-t_chart'!C1298</f>
        <v>87.5</v>
      </c>
      <c r="Y1298" s="7">
        <f t="shared" si="231"/>
        <v>100</v>
      </c>
      <c r="Z1298" s="7">
        <f t="shared" si="232"/>
        <v>115</v>
      </c>
      <c r="AA1298" s="7">
        <f t="shared" si="233"/>
        <v>90</v>
      </c>
      <c r="AB1298" s="7">
        <f ca="1">calc_gear1!AS1301*5+50</f>
        <v>55</v>
      </c>
      <c r="AC1298" s="7">
        <f ca="1">IF(AND(calc_gear1!AT1301=-1,calc_gear1!Z1301=1),calc_gear1!AS1301*5+50.5,IF(AND(calc_gear1!Y1301=0,AB1297-AC1297=-0.5),calc_gear1!AS1301*5+50.5,calc_gear1!O1301*5+50.5))</f>
        <v>50.5</v>
      </c>
    </row>
    <row r="1299" spans="1:29">
      <c r="A1299" s="7">
        <v>1298</v>
      </c>
      <c r="B1299" s="7">
        <v>98</v>
      </c>
      <c r="N1299" s="7">
        <v>98</v>
      </c>
      <c r="O1299" s="92" t="b">
        <v>0</v>
      </c>
      <c r="P1299" s="69" t="b">
        <v>1</v>
      </c>
      <c r="Q1299" s="93" t="b">
        <v>0</v>
      </c>
      <c r="S1299" s="92" t="b">
        <v>0</v>
      </c>
      <c r="T1299" s="69" t="b">
        <v>1</v>
      </c>
      <c r="U1299" s="93" t="b">
        <v>0</v>
      </c>
      <c r="W1299" s="7">
        <f t="shared" si="230"/>
        <v>1298</v>
      </c>
      <c r="X1299" s="7">
        <f>'v-t_chart'!C1299</f>
        <v>87.2</v>
      </c>
      <c r="Y1299" s="7">
        <f t="shared" si="231"/>
        <v>100</v>
      </c>
      <c r="Z1299" s="7">
        <f t="shared" si="232"/>
        <v>115</v>
      </c>
      <c r="AA1299" s="7">
        <f t="shared" si="233"/>
        <v>90</v>
      </c>
      <c r="AB1299" s="7">
        <f ca="1">calc_gear1!AS1302*5+50</f>
        <v>55</v>
      </c>
      <c r="AC1299" s="7">
        <f ca="1">IF(AND(calc_gear1!AT1302=-1,calc_gear1!Z1302=1),calc_gear1!AS1302*5+50.5,IF(AND(calc_gear1!Y1302=0,AB1298-AC1298=-0.5),calc_gear1!AS1302*5+50.5,calc_gear1!O1302*5+50.5))</f>
        <v>50.5</v>
      </c>
    </row>
    <row r="1300" spans="1:29">
      <c r="A1300" s="7">
        <v>1299</v>
      </c>
      <c r="B1300" s="7">
        <v>99</v>
      </c>
      <c r="N1300" s="7">
        <v>99</v>
      </c>
      <c r="O1300" s="92" t="b">
        <v>0</v>
      </c>
      <c r="P1300" s="69" t="b">
        <v>1</v>
      </c>
      <c r="Q1300" s="93" t="b">
        <v>0</v>
      </c>
      <c r="S1300" s="92" t="b">
        <v>0</v>
      </c>
      <c r="T1300" s="69" t="b">
        <v>1</v>
      </c>
      <c r="U1300" s="93" t="b">
        <v>0</v>
      </c>
      <c r="W1300" s="7">
        <f t="shared" si="230"/>
        <v>1299</v>
      </c>
      <c r="X1300" s="7">
        <f>'v-t_chart'!C1300</f>
        <v>87.1</v>
      </c>
      <c r="Y1300" s="7">
        <f t="shared" si="231"/>
        <v>100</v>
      </c>
      <c r="Z1300" s="7">
        <f t="shared" si="232"/>
        <v>115</v>
      </c>
      <c r="AA1300" s="7">
        <f t="shared" si="233"/>
        <v>90</v>
      </c>
      <c r="AB1300" s="7">
        <f ca="1">calc_gear1!AS1303*5+50</f>
        <v>55</v>
      </c>
      <c r="AC1300" s="7">
        <f ca="1">IF(AND(calc_gear1!AT1303=-1,calc_gear1!Z1303=1),calc_gear1!AS1303*5+50.5,IF(AND(calc_gear1!Y1303=0,AB1299-AC1299=-0.5),calc_gear1!AS1303*5+50.5,calc_gear1!O1303*5+50.5))</f>
        <v>50.5</v>
      </c>
    </row>
    <row r="1301" spans="1:29">
      <c r="A1301" s="7">
        <v>1300</v>
      </c>
      <c r="B1301" s="7">
        <v>100</v>
      </c>
      <c r="N1301" s="7">
        <v>100</v>
      </c>
      <c r="O1301" s="92" t="b">
        <v>0</v>
      </c>
      <c r="P1301" s="69" t="b">
        <v>1</v>
      </c>
      <c r="Q1301" s="93" t="b">
        <v>0</v>
      </c>
      <c r="S1301" s="92" t="b">
        <v>0</v>
      </c>
      <c r="T1301" s="69" t="b">
        <v>1</v>
      </c>
      <c r="U1301" s="93" t="b">
        <v>0</v>
      </c>
      <c r="W1301" s="7">
        <f t="shared" si="230"/>
        <v>1300</v>
      </c>
      <c r="X1301" s="7">
        <f>'v-t_chart'!C1301</f>
        <v>87.2</v>
      </c>
      <c r="Y1301" s="7">
        <f t="shared" si="231"/>
        <v>100</v>
      </c>
      <c r="Z1301" s="7">
        <f t="shared" si="232"/>
        <v>115</v>
      </c>
      <c r="AA1301" s="7">
        <f t="shared" si="233"/>
        <v>90</v>
      </c>
      <c r="AB1301" s="7">
        <f ca="1">calc_gear1!AS1304*5+50</f>
        <v>55</v>
      </c>
      <c r="AC1301" s="7">
        <f ca="1">IF(AND(calc_gear1!AT1304=-1,calc_gear1!Z1304=1),calc_gear1!AS1304*5+50.5,IF(AND(calc_gear1!Y1304=0,AB1300-AC1300=-0.5),calc_gear1!AS1304*5+50.5,calc_gear1!O1304*5+50.5))</f>
        <v>50.5</v>
      </c>
    </row>
    <row r="1302" spans="1:29">
      <c r="A1302" s="7">
        <v>1301</v>
      </c>
      <c r="B1302" s="7">
        <v>101</v>
      </c>
      <c r="N1302" s="7">
        <v>101</v>
      </c>
      <c r="O1302" s="92" t="b">
        <v>0</v>
      </c>
      <c r="P1302" s="69" t="b">
        <v>1</v>
      </c>
      <c r="Q1302" s="93" t="b">
        <v>0</v>
      </c>
      <c r="S1302" s="92" t="b">
        <v>0</v>
      </c>
      <c r="T1302" s="69" t="b">
        <v>1</v>
      </c>
      <c r="U1302" s="93" t="b">
        <v>0</v>
      </c>
      <c r="W1302" s="7">
        <f t="shared" si="230"/>
        <v>1301</v>
      </c>
      <c r="X1302" s="7">
        <f>'v-t_chart'!C1302</f>
        <v>87.3</v>
      </c>
      <c r="Y1302" s="7">
        <f t="shared" si="231"/>
        <v>100</v>
      </c>
      <c r="Z1302" s="7">
        <f t="shared" si="232"/>
        <v>115</v>
      </c>
      <c r="AA1302" s="7">
        <f t="shared" si="233"/>
        <v>90</v>
      </c>
      <c r="AB1302" s="7">
        <f ca="1">calc_gear1!AS1305*5+50</f>
        <v>55</v>
      </c>
      <c r="AC1302" s="7">
        <f ca="1">IF(AND(calc_gear1!AT1305=-1,calc_gear1!Z1305=1),calc_gear1!AS1305*5+50.5,IF(AND(calc_gear1!Y1305=0,AB1301-AC1301=-0.5),calc_gear1!AS1305*5+50.5,calc_gear1!O1305*5+50.5))</f>
        <v>50.5</v>
      </c>
    </row>
    <row r="1303" spans="1:29">
      <c r="A1303" s="7">
        <v>1302</v>
      </c>
      <c r="B1303" s="7">
        <v>102</v>
      </c>
      <c r="N1303" s="7">
        <v>102</v>
      </c>
      <c r="O1303" s="92" t="b">
        <v>0</v>
      </c>
      <c r="P1303" s="69" t="b">
        <v>1</v>
      </c>
      <c r="Q1303" s="93" t="b">
        <v>0</v>
      </c>
      <c r="S1303" s="92" t="b">
        <v>0</v>
      </c>
      <c r="T1303" s="69" t="b">
        <v>1</v>
      </c>
      <c r="U1303" s="93" t="b">
        <v>0</v>
      </c>
      <c r="W1303" s="7">
        <f t="shared" si="230"/>
        <v>1302</v>
      </c>
      <c r="X1303" s="7">
        <f>'v-t_chart'!C1303</f>
        <v>87.4</v>
      </c>
      <c r="Y1303" s="7">
        <f t="shared" si="231"/>
        <v>100</v>
      </c>
      <c r="Z1303" s="7">
        <f t="shared" si="232"/>
        <v>115</v>
      </c>
      <c r="AA1303" s="7">
        <f t="shared" si="233"/>
        <v>90</v>
      </c>
      <c r="AB1303" s="7">
        <f ca="1">calc_gear1!AS1306*5+50</f>
        <v>55</v>
      </c>
      <c r="AC1303" s="7">
        <f ca="1">IF(AND(calc_gear1!AT1306=-1,calc_gear1!Z1306=1),calc_gear1!AS1306*5+50.5,IF(AND(calc_gear1!Y1306=0,AB1302-AC1302=-0.5),calc_gear1!AS1306*5+50.5,calc_gear1!O1306*5+50.5))</f>
        <v>50.5</v>
      </c>
    </row>
    <row r="1304" spans="1:29">
      <c r="A1304" s="7">
        <v>1303</v>
      </c>
      <c r="B1304" s="7">
        <v>103</v>
      </c>
      <c r="N1304" s="7">
        <v>103</v>
      </c>
      <c r="O1304" s="92" t="b">
        <v>0</v>
      </c>
      <c r="P1304" s="69" t="b">
        <v>1</v>
      </c>
      <c r="Q1304" s="93" t="b">
        <v>0</v>
      </c>
      <c r="S1304" s="92" t="b">
        <v>0</v>
      </c>
      <c r="T1304" s="69" t="b">
        <v>1</v>
      </c>
      <c r="U1304" s="93" t="b">
        <v>0</v>
      </c>
      <c r="W1304" s="7">
        <f t="shared" si="230"/>
        <v>1303</v>
      </c>
      <c r="X1304" s="7">
        <f>'v-t_chart'!C1304</f>
        <v>87.5</v>
      </c>
      <c r="Y1304" s="7">
        <f t="shared" si="231"/>
        <v>100</v>
      </c>
      <c r="Z1304" s="7">
        <f t="shared" si="232"/>
        <v>115</v>
      </c>
      <c r="AA1304" s="7">
        <f t="shared" si="233"/>
        <v>90</v>
      </c>
      <c r="AB1304" s="7">
        <f ca="1">calc_gear1!AS1307*5+50</f>
        <v>55</v>
      </c>
      <c r="AC1304" s="7">
        <f ca="1">IF(AND(calc_gear1!AT1307=-1,calc_gear1!Z1307=1),calc_gear1!AS1307*5+50.5,IF(AND(calc_gear1!Y1307=0,AB1303-AC1303=-0.5),calc_gear1!AS1307*5+50.5,calc_gear1!O1307*5+50.5))</f>
        <v>50.5</v>
      </c>
    </row>
    <row r="1305" spans="1:29">
      <c r="A1305" s="7">
        <v>1304</v>
      </c>
      <c r="B1305" s="7">
        <v>104</v>
      </c>
      <c r="N1305" s="7">
        <v>104</v>
      </c>
      <c r="O1305" s="92" t="b">
        <v>0</v>
      </c>
      <c r="P1305" s="69" t="b">
        <v>1</v>
      </c>
      <c r="Q1305" s="93" t="b">
        <v>0</v>
      </c>
      <c r="S1305" s="92" t="b">
        <v>0</v>
      </c>
      <c r="T1305" s="69" t="b">
        <v>1</v>
      </c>
      <c r="U1305" s="93" t="b">
        <v>0</v>
      </c>
      <c r="W1305" s="7">
        <f t="shared" si="230"/>
        <v>1304</v>
      </c>
      <c r="X1305" s="7">
        <f>'v-t_chart'!C1305</f>
        <v>87.4</v>
      </c>
      <c r="Y1305" s="7">
        <f t="shared" si="231"/>
        <v>100</v>
      </c>
      <c r="Z1305" s="7">
        <f t="shared" si="232"/>
        <v>115</v>
      </c>
      <c r="AA1305" s="7">
        <f t="shared" si="233"/>
        <v>90</v>
      </c>
      <c r="AB1305" s="7">
        <f ca="1">calc_gear1!AS1308*5+50</f>
        <v>55</v>
      </c>
      <c r="AC1305" s="7">
        <f ca="1">IF(AND(calc_gear1!AT1308=-1,calc_gear1!Z1308=1),calc_gear1!AS1308*5+50.5,IF(AND(calc_gear1!Y1308=0,AB1304-AC1304=-0.5),calc_gear1!AS1308*5+50.5,calc_gear1!O1308*5+50.5))</f>
        <v>50.5</v>
      </c>
    </row>
    <row r="1306" spans="1:29">
      <c r="A1306" s="7">
        <v>1305</v>
      </c>
      <c r="B1306" s="7">
        <v>105</v>
      </c>
      <c r="N1306" s="7">
        <v>105</v>
      </c>
      <c r="O1306" s="92" t="b">
        <v>0</v>
      </c>
      <c r="P1306" s="69" t="b">
        <v>1</v>
      </c>
      <c r="Q1306" s="93" t="b">
        <v>0</v>
      </c>
      <c r="S1306" s="92" t="b">
        <v>0</v>
      </c>
      <c r="T1306" s="69" t="b">
        <v>1</v>
      </c>
      <c r="U1306" s="93" t="b">
        <v>0</v>
      </c>
      <c r="W1306" s="7">
        <f t="shared" si="230"/>
        <v>1305</v>
      </c>
      <c r="X1306" s="7">
        <f>'v-t_chart'!C1306</f>
        <v>87.1</v>
      </c>
      <c r="Y1306" s="7">
        <f t="shared" si="231"/>
        <v>100</v>
      </c>
      <c r="Z1306" s="7">
        <f t="shared" si="232"/>
        <v>115</v>
      </c>
      <c r="AA1306" s="7">
        <f t="shared" si="233"/>
        <v>90</v>
      </c>
      <c r="AB1306" s="7">
        <f ca="1">calc_gear1!AS1309*5+50</f>
        <v>55</v>
      </c>
      <c r="AC1306" s="7">
        <f ca="1">IF(AND(calc_gear1!AT1309=-1,calc_gear1!Z1309=1),calc_gear1!AS1309*5+50.5,IF(AND(calc_gear1!Y1309=0,AB1305-AC1305=-0.5),calc_gear1!AS1309*5+50.5,calc_gear1!O1309*5+50.5))</f>
        <v>50.5</v>
      </c>
    </row>
    <row r="1307" spans="1:29">
      <c r="A1307" s="7">
        <v>1306</v>
      </c>
      <c r="B1307" s="7">
        <v>106</v>
      </c>
      <c r="N1307" s="7">
        <v>106</v>
      </c>
      <c r="O1307" s="92" t="b">
        <v>0</v>
      </c>
      <c r="P1307" s="69" t="b">
        <v>1</v>
      </c>
      <c r="Q1307" s="93" t="b">
        <v>0</v>
      </c>
      <c r="S1307" s="92" t="b">
        <v>0</v>
      </c>
      <c r="T1307" s="69" t="b">
        <v>1</v>
      </c>
      <c r="U1307" s="93" t="b">
        <v>0</v>
      </c>
      <c r="W1307" s="7">
        <f t="shared" si="230"/>
        <v>1306</v>
      </c>
      <c r="X1307" s="7">
        <f>'v-t_chart'!C1307</f>
        <v>86.8</v>
      </c>
      <c r="Y1307" s="7">
        <f t="shared" si="231"/>
        <v>100</v>
      </c>
      <c r="Z1307" s="7">
        <f t="shared" si="232"/>
        <v>115</v>
      </c>
      <c r="AA1307" s="7">
        <f t="shared" si="233"/>
        <v>90</v>
      </c>
      <c r="AB1307" s="7">
        <f ca="1">calc_gear1!AS1310*5+50</f>
        <v>55</v>
      </c>
      <c r="AC1307" s="7">
        <f ca="1">IF(AND(calc_gear1!AT1310=-1,calc_gear1!Z1310=1),calc_gear1!AS1310*5+50.5,IF(AND(calc_gear1!Y1310=0,AB1306-AC1306=-0.5),calc_gear1!AS1310*5+50.5,calc_gear1!O1310*5+50.5))</f>
        <v>50.5</v>
      </c>
    </row>
    <row r="1308" spans="1:29">
      <c r="A1308" s="7">
        <v>1307</v>
      </c>
      <c r="B1308" s="7">
        <v>107</v>
      </c>
      <c r="N1308" s="7">
        <v>107</v>
      </c>
      <c r="O1308" s="92" t="b">
        <v>0</v>
      </c>
      <c r="P1308" s="69" t="b">
        <v>1</v>
      </c>
      <c r="Q1308" s="93" t="b">
        <v>0</v>
      </c>
      <c r="S1308" s="92" t="b">
        <v>0</v>
      </c>
      <c r="T1308" s="69" t="b">
        <v>1</v>
      </c>
      <c r="U1308" s="93" t="b">
        <v>0</v>
      </c>
      <c r="W1308" s="7">
        <f t="shared" si="230"/>
        <v>1307</v>
      </c>
      <c r="X1308" s="7">
        <f>'v-t_chart'!C1308</f>
        <v>86.4</v>
      </c>
      <c r="Y1308" s="7">
        <f t="shared" si="231"/>
        <v>100</v>
      </c>
      <c r="Z1308" s="7">
        <f t="shared" si="232"/>
        <v>115</v>
      </c>
      <c r="AA1308" s="7">
        <f t="shared" si="233"/>
        <v>90</v>
      </c>
      <c r="AB1308" s="7">
        <f ca="1">calc_gear1!AS1311*5+50</f>
        <v>55</v>
      </c>
      <c r="AC1308" s="7">
        <f ca="1">IF(AND(calc_gear1!AT1311=-1,calc_gear1!Z1311=1),calc_gear1!AS1311*5+50.5,IF(AND(calc_gear1!Y1311=0,AB1307-AC1307=-0.5),calc_gear1!AS1311*5+50.5,calc_gear1!O1311*5+50.5))</f>
        <v>50.5</v>
      </c>
    </row>
    <row r="1309" spans="1:29">
      <c r="A1309" s="7">
        <v>1308</v>
      </c>
      <c r="B1309" s="7">
        <v>108</v>
      </c>
      <c r="N1309" s="7">
        <v>108</v>
      </c>
      <c r="O1309" s="92" t="b">
        <v>0</v>
      </c>
      <c r="P1309" s="69" t="b">
        <v>1</v>
      </c>
      <c r="Q1309" s="93" t="b">
        <v>0</v>
      </c>
      <c r="S1309" s="92" t="b">
        <v>0</v>
      </c>
      <c r="T1309" s="69" t="b">
        <v>1</v>
      </c>
      <c r="U1309" s="93" t="b">
        <v>0</v>
      </c>
      <c r="W1309" s="7">
        <f t="shared" si="230"/>
        <v>1308</v>
      </c>
      <c r="X1309" s="7">
        <f>'v-t_chart'!C1309</f>
        <v>85.9</v>
      </c>
      <c r="Y1309" s="7">
        <f t="shared" si="231"/>
        <v>100</v>
      </c>
      <c r="Z1309" s="7">
        <f t="shared" si="232"/>
        <v>115</v>
      </c>
      <c r="AA1309" s="7">
        <f t="shared" si="233"/>
        <v>90</v>
      </c>
      <c r="AB1309" s="7">
        <f ca="1">calc_gear1!AS1312*5+50</f>
        <v>55</v>
      </c>
      <c r="AC1309" s="7">
        <f ca="1">IF(AND(calc_gear1!AT1312=-1,calc_gear1!Z1312=1),calc_gear1!AS1312*5+50.5,IF(AND(calc_gear1!Y1312=0,AB1308-AC1308=-0.5),calc_gear1!AS1312*5+50.5,calc_gear1!O1312*5+50.5))</f>
        <v>50.5</v>
      </c>
    </row>
    <row r="1310" spans="1:29">
      <c r="A1310" s="7">
        <v>1309</v>
      </c>
      <c r="B1310" s="7">
        <v>109</v>
      </c>
      <c r="N1310" s="7">
        <v>109</v>
      </c>
      <c r="O1310" s="92" t="b">
        <v>0</v>
      </c>
      <c r="P1310" s="69" t="b">
        <v>0</v>
      </c>
      <c r="Q1310" s="93" t="b">
        <v>1</v>
      </c>
      <c r="S1310" s="92" t="b">
        <v>0</v>
      </c>
      <c r="T1310" s="69" t="b">
        <v>0</v>
      </c>
      <c r="U1310" s="93" t="b">
        <v>1</v>
      </c>
      <c r="W1310" s="7">
        <f t="shared" si="230"/>
        <v>1309</v>
      </c>
      <c r="X1310" s="7">
        <f>'v-t_chart'!C1310</f>
        <v>85.2</v>
      </c>
      <c r="Y1310" s="7">
        <f t="shared" si="231"/>
        <v>100</v>
      </c>
      <c r="Z1310" s="7">
        <f t="shared" si="232"/>
        <v>110</v>
      </c>
      <c r="AA1310" s="7">
        <f t="shared" si="233"/>
        <v>95</v>
      </c>
      <c r="AB1310" s="7">
        <f ca="1">calc_gear1!AS1313*5+50</f>
        <v>55</v>
      </c>
      <c r="AC1310" s="7">
        <f ca="1">IF(AND(calc_gear1!AT1313=-1,calc_gear1!Z1313=1),calc_gear1!AS1313*5+50.5,IF(AND(calc_gear1!Y1313=0,AB1309-AC1309=-0.5),calc_gear1!AS1313*5+50.5,calc_gear1!O1313*5+50.5))</f>
        <v>50.5</v>
      </c>
    </row>
    <row r="1311" spans="1:29">
      <c r="A1311" s="7">
        <v>1310</v>
      </c>
      <c r="B1311" s="7">
        <v>110</v>
      </c>
      <c r="N1311" s="7">
        <v>110</v>
      </c>
      <c r="O1311" s="92" t="b">
        <v>0</v>
      </c>
      <c r="P1311" s="69" t="b">
        <v>0</v>
      </c>
      <c r="Q1311" s="93" t="b">
        <v>1</v>
      </c>
      <c r="S1311" s="92" t="b">
        <v>0</v>
      </c>
      <c r="T1311" s="69" t="b">
        <v>0</v>
      </c>
      <c r="U1311" s="93" t="b">
        <v>1</v>
      </c>
      <c r="W1311" s="7">
        <f t="shared" si="230"/>
        <v>1310</v>
      </c>
      <c r="X1311" s="7">
        <f>'v-t_chart'!C1311</f>
        <v>84</v>
      </c>
      <c r="Y1311" s="7">
        <f t="shared" si="231"/>
        <v>100</v>
      </c>
      <c r="Z1311" s="7">
        <f t="shared" si="232"/>
        <v>110</v>
      </c>
      <c r="AA1311" s="7">
        <f t="shared" si="233"/>
        <v>95</v>
      </c>
      <c r="AB1311" s="7">
        <f ca="1">calc_gear1!AS1314*5+50</f>
        <v>55</v>
      </c>
      <c r="AC1311" s="7">
        <f ca="1">IF(AND(calc_gear1!AT1314=-1,calc_gear1!Z1314=1),calc_gear1!AS1314*5+50.5,IF(AND(calc_gear1!Y1314=0,AB1310-AC1310=-0.5),calc_gear1!AS1314*5+50.5,calc_gear1!O1314*5+50.5))</f>
        <v>50.5</v>
      </c>
    </row>
    <row r="1312" spans="1:29">
      <c r="A1312" s="7">
        <v>1311</v>
      </c>
      <c r="B1312" s="7">
        <v>111</v>
      </c>
      <c r="N1312" s="7">
        <v>111</v>
      </c>
      <c r="O1312" s="92" t="b">
        <v>0</v>
      </c>
      <c r="P1312" s="69" t="b">
        <v>0</v>
      </c>
      <c r="Q1312" s="93" t="b">
        <v>1</v>
      </c>
      <c r="S1312" s="92" t="b">
        <v>0</v>
      </c>
      <c r="T1312" s="69" t="b">
        <v>0</v>
      </c>
      <c r="U1312" s="93" t="b">
        <v>1</v>
      </c>
      <c r="W1312" s="7">
        <f t="shared" si="230"/>
        <v>1311</v>
      </c>
      <c r="X1312" s="7">
        <f>'v-t_chart'!C1312</f>
        <v>82.2</v>
      </c>
      <c r="Y1312" s="7">
        <f t="shared" si="231"/>
        <v>100</v>
      </c>
      <c r="Z1312" s="7">
        <f t="shared" si="232"/>
        <v>110</v>
      </c>
      <c r="AA1312" s="7">
        <f t="shared" si="233"/>
        <v>95</v>
      </c>
      <c r="AB1312" s="7">
        <f ca="1">calc_gear1!AS1315*5+50</f>
        <v>55</v>
      </c>
      <c r="AC1312" s="7">
        <f ca="1">IF(AND(calc_gear1!AT1315=-1,calc_gear1!Z1315=1),calc_gear1!AS1315*5+50.5,IF(AND(calc_gear1!Y1315=0,AB1311-AC1311=-0.5),calc_gear1!AS1315*5+50.5,calc_gear1!O1315*5+50.5))</f>
        <v>50.5</v>
      </c>
    </row>
    <row r="1313" spans="1:29">
      <c r="A1313" s="7">
        <v>1312</v>
      </c>
      <c r="B1313" s="7">
        <v>112</v>
      </c>
      <c r="N1313" s="7">
        <v>112</v>
      </c>
      <c r="O1313" s="92" t="b">
        <v>0</v>
      </c>
      <c r="P1313" s="69" t="b">
        <v>0</v>
      </c>
      <c r="Q1313" s="93" t="b">
        <v>1</v>
      </c>
      <c r="S1313" s="92" t="b">
        <v>0</v>
      </c>
      <c r="T1313" s="69" t="b">
        <v>0</v>
      </c>
      <c r="U1313" s="93" t="b">
        <v>1</v>
      </c>
      <c r="W1313" s="7">
        <f t="shared" si="230"/>
        <v>1312</v>
      </c>
      <c r="X1313" s="7">
        <f>'v-t_chart'!C1313</f>
        <v>80.3</v>
      </c>
      <c r="Y1313" s="7">
        <f t="shared" si="231"/>
        <v>100</v>
      </c>
      <c r="Z1313" s="7">
        <f t="shared" si="232"/>
        <v>110</v>
      </c>
      <c r="AA1313" s="7">
        <f t="shared" si="233"/>
        <v>95</v>
      </c>
      <c r="AB1313" s="7">
        <f ca="1">calc_gear1!AS1316*5+50</f>
        <v>55</v>
      </c>
      <c r="AC1313" s="7">
        <f ca="1">IF(AND(calc_gear1!AT1316=-1,calc_gear1!Z1316=1),calc_gear1!AS1316*5+50.5,IF(AND(calc_gear1!Y1316=0,AB1312-AC1312=-0.5),calc_gear1!AS1316*5+50.5,calc_gear1!O1316*5+50.5))</f>
        <v>50.5</v>
      </c>
    </row>
    <row r="1314" spans="1:29">
      <c r="A1314" s="7">
        <v>1313</v>
      </c>
      <c r="B1314" s="7">
        <v>113</v>
      </c>
      <c r="N1314" s="7">
        <v>113</v>
      </c>
      <c r="O1314" s="92" t="b">
        <v>0</v>
      </c>
      <c r="P1314" s="69" t="b">
        <v>0</v>
      </c>
      <c r="Q1314" s="93" t="b">
        <v>1</v>
      </c>
      <c r="S1314" s="92" t="b">
        <v>0</v>
      </c>
      <c r="T1314" s="69" t="b">
        <v>0</v>
      </c>
      <c r="U1314" s="93" t="b">
        <v>1</v>
      </c>
      <c r="W1314" s="7">
        <f t="shared" si="230"/>
        <v>1313</v>
      </c>
      <c r="X1314" s="7">
        <f>'v-t_chart'!C1314</f>
        <v>78.599999999999994</v>
      </c>
      <c r="Y1314" s="7">
        <f t="shared" si="231"/>
        <v>100</v>
      </c>
      <c r="Z1314" s="7">
        <f t="shared" si="232"/>
        <v>110</v>
      </c>
      <c r="AA1314" s="7">
        <f t="shared" si="233"/>
        <v>95</v>
      </c>
      <c r="AB1314" s="7">
        <f ca="1">calc_gear1!AS1317*5+50</f>
        <v>55</v>
      </c>
      <c r="AC1314" s="7">
        <f ca="1">IF(AND(calc_gear1!AT1317=-1,calc_gear1!Z1317=1),calc_gear1!AS1317*5+50.5,IF(AND(calc_gear1!Y1317=0,AB1313-AC1313=-0.5),calc_gear1!AS1317*5+50.5,calc_gear1!O1317*5+50.5))</f>
        <v>50.5</v>
      </c>
    </row>
    <row r="1315" spans="1:29">
      <c r="A1315" s="7">
        <v>1314</v>
      </c>
      <c r="B1315" s="7">
        <v>114</v>
      </c>
      <c r="N1315" s="7">
        <v>114</v>
      </c>
      <c r="O1315" s="92" t="b">
        <v>0</v>
      </c>
      <c r="P1315" s="69" t="b">
        <v>0</v>
      </c>
      <c r="Q1315" s="93" t="b">
        <v>1</v>
      </c>
      <c r="S1315" s="92" t="b">
        <v>0</v>
      </c>
      <c r="T1315" s="69" t="b">
        <v>0</v>
      </c>
      <c r="U1315" s="93" t="b">
        <v>1</v>
      </c>
      <c r="W1315" s="7">
        <f t="shared" si="230"/>
        <v>1314</v>
      </c>
      <c r="X1315" s="7">
        <f>'v-t_chart'!C1315</f>
        <v>77.2</v>
      </c>
      <c r="Y1315" s="7">
        <f t="shared" si="231"/>
        <v>100</v>
      </c>
      <c r="Z1315" s="7">
        <f t="shared" si="232"/>
        <v>110</v>
      </c>
      <c r="AA1315" s="7">
        <f t="shared" si="233"/>
        <v>95</v>
      </c>
      <c r="AB1315" s="7">
        <f ca="1">calc_gear1!AS1318*5+50</f>
        <v>55</v>
      </c>
      <c r="AC1315" s="7">
        <f ca="1">IF(AND(calc_gear1!AT1318=-1,calc_gear1!Z1318=1),calc_gear1!AS1318*5+50.5,IF(AND(calc_gear1!Y1318=0,AB1314-AC1314=-0.5),calc_gear1!AS1318*5+50.5,calc_gear1!O1318*5+50.5))</f>
        <v>50.5</v>
      </c>
    </row>
    <row r="1316" spans="1:29">
      <c r="A1316" s="7">
        <v>1315</v>
      </c>
      <c r="B1316" s="7">
        <v>115</v>
      </c>
      <c r="N1316" s="7">
        <v>115</v>
      </c>
      <c r="O1316" s="92" t="b">
        <v>0</v>
      </c>
      <c r="P1316" s="69" t="b">
        <v>0</v>
      </c>
      <c r="Q1316" s="93" t="b">
        <v>1</v>
      </c>
      <c r="S1316" s="92" t="b">
        <v>0</v>
      </c>
      <c r="T1316" s="69" t="b">
        <v>0</v>
      </c>
      <c r="U1316" s="93" t="b">
        <v>1</v>
      </c>
      <c r="W1316" s="7">
        <f t="shared" si="230"/>
        <v>1315</v>
      </c>
      <c r="X1316" s="7">
        <f>'v-t_chart'!C1316</f>
        <v>75.900000000000006</v>
      </c>
      <c r="Y1316" s="7">
        <f t="shared" si="231"/>
        <v>100</v>
      </c>
      <c r="Z1316" s="7">
        <f t="shared" si="232"/>
        <v>110</v>
      </c>
      <c r="AA1316" s="7">
        <f t="shared" si="233"/>
        <v>95</v>
      </c>
      <c r="AB1316" s="7">
        <f ca="1">calc_gear1!AS1319*5+50</f>
        <v>55</v>
      </c>
      <c r="AC1316" s="7">
        <f ca="1">IF(AND(calc_gear1!AT1319=-1,calc_gear1!Z1319=1),calc_gear1!AS1319*5+50.5,IF(AND(calc_gear1!Y1319=0,AB1315-AC1315=-0.5),calc_gear1!AS1319*5+50.5,calc_gear1!O1319*5+50.5))</f>
        <v>50.5</v>
      </c>
    </row>
    <row r="1317" spans="1:29">
      <c r="A1317" s="7">
        <v>1316</v>
      </c>
      <c r="B1317" s="7">
        <v>116</v>
      </c>
      <c r="N1317" s="7">
        <v>116</v>
      </c>
      <c r="O1317" s="92" t="b">
        <v>0</v>
      </c>
      <c r="P1317" s="69" t="b">
        <v>0</v>
      </c>
      <c r="Q1317" s="93" t="b">
        <v>1</v>
      </c>
      <c r="S1317" s="92" t="b">
        <v>0</v>
      </c>
      <c r="T1317" s="69" t="b">
        <v>0</v>
      </c>
      <c r="U1317" s="93" t="b">
        <v>1</v>
      </c>
      <c r="W1317" s="7">
        <f t="shared" si="230"/>
        <v>1316</v>
      </c>
      <c r="X1317" s="7">
        <f>'v-t_chart'!C1317</f>
        <v>73.8</v>
      </c>
      <c r="Y1317" s="7">
        <f t="shared" si="231"/>
        <v>100</v>
      </c>
      <c r="Z1317" s="7">
        <f t="shared" si="232"/>
        <v>110</v>
      </c>
      <c r="AA1317" s="7">
        <f t="shared" si="233"/>
        <v>95</v>
      </c>
      <c r="AB1317" s="7">
        <f ca="1">calc_gear1!AS1320*5+50</f>
        <v>55</v>
      </c>
      <c r="AC1317" s="7">
        <f ca="1">IF(AND(calc_gear1!AT1320=-1,calc_gear1!Z1320=1),calc_gear1!AS1320*5+50.5,IF(AND(calc_gear1!Y1320=0,AB1316-AC1316=-0.5),calc_gear1!AS1320*5+50.5,calc_gear1!O1320*5+50.5))</f>
        <v>50.5</v>
      </c>
    </row>
    <row r="1318" spans="1:29">
      <c r="A1318" s="7">
        <v>1317</v>
      </c>
      <c r="B1318" s="7">
        <v>117</v>
      </c>
      <c r="N1318" s="7">
        <v>117</v>
      </c>
      <c r="O1318" s="92" t="b">
        <v>0</v>
      </c>
      <c r="P1318" s="69" t="b">
        <v>0</v>
      </c>
      <c r="Q1318" s="93" t="b">
        <v>1</v>
      </c>
      <c r="S1318" s="92" t="b">
        <v>0</v>
      </c>
      <c r="T1318" s="69" t="b">
        <v>0</v>
      </c>
      <c r="U1318" s="93" t="b">
        <v>1</v>
      </c>
      <c r="W1318" s="7">
        <f t="shared" si="230"/>
        <v>1317</v>
      </c>
      <c r="X1318" s="7">
        <f>'v-t_chart'!C1318</f>
        <v>70.400000000000006</v>
      </c>
      <c r="Y1318" s="7">
        <f t="shared" si="231"/>
        <v>100</v>
      </c>
      <c r="Z1318" s="7">
        <f t="shared" si="232"/>
        <v>110</v>
      </c>
      <c r="AA1318" s="7">
        <f t="shared" si="233"/>
        <v>95</v>
      </c>
      <c r="AB1318" s="7">
        <f ca="1">calc_gear1!AS1321*5+50</f>
        <v>55</v>
      </c>
      <c r="AC1318" s="7">
        <f ca="1">IF(AND(calc_gear1!AT1321=-1,calc_gear1!Z1321=1),calc_gear1!AS1321*5+50.5,IF(AND(calc_gear1!Y1321=0,AB1317-AC1317=-0.5),calc_gear1!AS1321*5+50.5,calc_gear1!O1321*5+50.5))</f>
        <v>50.5</v>
      </c>
    </row>
    <row r="1319" spans="1:29">
      <c r="A1319" s="7">
        <v>1318</v>
      </c>
      <c r="B1319" s="7">
        <v>118</v>
      </c>
      <c r="N1319" s="7">
        <v>118</v>
      </c>
      <c r="O1319" s="92" t="b">
        <v>0</v>
      </c>
      <c r="P1319" s="69" t="b">
        <v>0</v>
      </c>
      <c r="Q1319" s="93" t="b">
        <v>1</v>
      </c>
      <c r="S1319" s="92" t="b">
        <v>0</v>
      </c>
      <c r="T1319" s="69" t="b">
        <v>0</v>
      </c>
      <c r="U1319" s="93" t="b">
        <v>1</v>
      </c>
      <c r="W1319" s="7">
        <f t="shared" si="230"/>
        <v>1318</v>
      </c>
      <c r="X1319" s="7">
        <f>'v-t_chart'!C1319</f>
        <v>65.7</v>
      </c>
      <c r="Y1319" s="7">
        <f t="shared" si="231"/>
        <v>100</v>
      </c>
      <c r="Z1319" s="7">
        <f t="shared" si="232"/>
        <v>110</v>
      </c>
      <c r="AA1319" s="7">
        <f t="shared" si="233"/>
        <v>95</v>
      </c>
      <c r="AB1319" s="7">
        <f ca="1">calc_gear1!AS1322*5+50</f>
        <v>55</v>
      </c>
      <c r="AC1319" s="7">
        <f ca="1">IF(AND(calc_gear1!AT1322=-1,calc_gear1!Z1322=1),calc_gear1!AS1322*5+50.5,IF(AND(calc_gear1!Y1322=0,AB1318-AC1318=-0.5),calc_gear1!AS1322*5+50.5,calc_gear1!O1322*5+50.5))</f>
        <v>50.5</v>
      </c>
    </row>
    <row r="1320" spans="1:29">
      <c r="A1320" s="7">
        <v>1319</v>
      </c>
      <c r="B1320" s="7">
        <v>119</v>
      </c>
      <c r="N1320" s="7">
        <v>119</v>
      </c>
      <c r="O1320" s="92" t="b">
        <v>0</v>
      </c>
      <c r="P1320" s="69" t="b">
        <v>0</v>
      </c>
      <c r="Q1320" s="93" t="b">
        <v>1</v>
      </c>
      <c r="S1320" s="92" t="b">
        <v>0</v>
      </c>
      <c r="T1320" s="69" t="b">
        <v>0</v>
      </c>
      <c r="U1320" s="93" t="b">
        <v>1</v>
      </c>
      <c r="W1320" s="7">
        <f t="shared" si="230"/>
        <v>1319</v>
      </c>
      <c r="X1320" s="7">
        <f>'v-t_chart'!C1320</f>
        <v>60.5</v>
      </c>
      <c r="Y1320" s="7">
        <f t="shared" si="231"/>
        <v>100</v>
      </c>
      <c r="Z1320" s="7">
        <f t="shared" si="232"/>
        <v>110</v>
      </c>
      <c r="AA1320" s="7">
        <f t="shared" si="233"/>
        <v>95</v>
      </c>
      <c r="AB1320" s="7">
        <f ca="1">calc_gear1!AS1323*5+50</f>
        <v>55</v>
      </c>
      <c r="AC1320" s="7">
        <f ca="1">IF(AND(calc_gear1!AT1323=-1,calc_gear1!Z1323=1),calc_gear1!AS1323*5+50.5,IF(AND(calc_gear1!Y1323=0,AB1319-AC1319=-0.5),calc_gear1!AS1323*5+50.5,calc_gear1!O1323*5+50.5))</f>
        <v>50.5</v>
      </c>
    </row>
    <row r="1321" spans="1:29">
      <c r="A1321" s="7">
        <v>1320</v>
      </c>
      <c r="B1321" s="7">
        <v>120</v>
      </c>
      <c r="N1321" s="7">
        <v>120</v>
      </c>
      <c r="O1321" s="92" t="b">
        <v>0</v>
      </c>
      <c r="P1321" s="69" t="b">
        <v>0</v>
      </c>
      <c r="Q1321" s="93" t="b">
        <v>1</v>
      </c>
      <c r="S1321" s="92" t="b">
        <v>0</v>
      </c>
      <c r="T1321" s="69" t="b">
        <v>0</v>
      </c>
      <c r="U1321" s="93" t="b">
        <v>1</v>
      </c>
      <c r="W1321" s="7">
        <f t="shared" si="230"/>
        <v>1320</v>
      </c>
      <c r="X1321" s="7">
        <f>'v-t_chart'!C1321</f>
        <v>55.9</v>
      </c>
      <c r="Y1321" s="7">
        <f t="shared" si="231"/>
        <v>100</v>
      </c>
      <c r="Z1321" s="7">
        <f t="shared" si="232"/>
        <v>110</v>
      </c>
      <c r="AA1321" s="7">
        <f t="shared" si="233"/>
        <v>95</v>
      </c>
      <c r="AB1321" s="7">
        <f ca="1">calc_gear1!AS1324*5+50</f>
        <v>55</v>
      </c>
      <c r="AC1321" s="7">
        <f ca="1">IF(AND(calc_gear1!AT1324=-1,calc_gear1!Z1324=1),calc_gear1!AS1324*5+50.5,IF(AND(calc_gear1!Y1324=0,AB1320-AC1320=-0.5),calc_gear1!AS1324*5+50.5,calc_gear1!O1324*5+50.5))</f>
        <v>50.5</v>
      </c>
    </row>
    <row r="1322" spans="1:29">
      <c r="A1322" s="7">
        <v>1321</v>
      </c>
      <c r="B1322" s="7">
        <v>121</v>
      </c>
      <c r="N1322" s="7">
        <v>121</v>
      </c>
      <c r="O1322" s="92" t="b">
        <v>0</v>
      </c>
      <c r="P1322" s="69" t="b">
        <v>0</v>
      </c>
      <c r="Q1322" s="93" t="b">
        <v>1</v>
      </c>
      <c r="S1322" s="92" t="b">
        <v>0</v>
      </c>
      <c r="T1322" s="69" t="b">
        <v>0</v>
      </c>
      <c r="U1322" s="93" t="b">
        <v>1</v>
      </c>
      <c r="W1322" s="7">
        <f t="shared" si="230"/>
        <v>1321</v>
      </c>
      <c r="X1322" s="7">
        <f>'v-t_chart'!C1322</f>
        <v>53</v>
      </c>
      <c r="Y1322" s="7">
        <f t="shared" si="231"/>
        <v>100</v>
      </c>
      <c r="Z1322" s="7">
        <f t="shared" si="232"/>
        <v>110</v>
      </c>
      <c r="AA1322" s="7">
        <f t="shared" si="233"/>
        <v>95</v>
      </c>
      <c r="AB1322" s="7">
        <f ca="1">calc_gear1!AS1325*5+50</f>
        <v>55</v>
      </c>
      <c r="AC1322" s="7">
        <f ca="1">IF(AND(calc_gear1!AT1325=-1,calc_gear1!Z1325=1),calc_gear1!AS1325*5+50.5,IF(AND(calc_gear1!Y1325=0,AB1321-AC1321=-0.5),calc_gear1!AS1325*5+50.5,calc_gear1!O1325*5+50.5))</f>
        <v>50.5</v>
      </c>
    </row>
    <row r="1323" spans="1:29">
      <c r="A1323" s="7">
        <v>1322</v>
      </c>
      <c r="B1323" s="7">
        <v>122</v>
      </c>
      <c r="N1323" s="7">
        <v>122</v>
      </c>
      <c r="O1323" s="92" t="b">
        <v>0</v>
      </c>
      <c r="P1323" s="69" t="b">
        <v>0</v>
      </c>
      <c r="Q1323" s="93" t="b">
        <v>1</v>
      </c>
      <c r="S1323" s="92" t="b">
        <v>0</v>
      </c>
      <c r="T1323" s="69" t="b">
        <v>0</v>
      </c>
      <c r="U1323" s="93" t="b">
        <v>1</v>
      </c>
      <c r="W1323" s="7">
        <f t="shared" si="230"/>
        <v>1322</v>
      </c>
      <c r="X1323" s="7">
        <f>'v-t_chart'!C1323</f>
        <v>51.6</v>
      </c>
      <c r="Y1323" s="7">
        <f t="shared" si="231"/>
        <v>100</v>
      </c>
      <c r="Z1323" s="7">
        <f t="shared" si="232"/>
        <v>110</v>
      </c>
      <c r="AA1323" s="7">
        <f t="shared" si="233"/>
        <v>95</v>
      </c>
      <c r="AB1323" s="7">
        <f ca="1">calc_gear1!AS1326*5+50</f>
        <v>55</v>
      </c>
      <c r="AC1323" s="7">
        <f ca="1">IF(AND(calc_gear1!AT1326=-1,calc_gear1!Z1326=1),calc_gear1!AS1326*5+50.5,IF(AND(calc_gear1!Y1326=0,AB1322-AC1322=-0.5),calc_gear1!AS1326*5+50.5,calc_gear1!O1326*5+50.5))</f>
        <v>50.5</v>
      </c>
    </row>
    <row r="1324" spans="1:29">
      <c r="A1324" s="7">
        <v>1323</v>
      </c>
      <c r="B1324" s="7">
        <v>123</v>
      </c>
      <c r="N1324" s="7">
        <v>123</v>
      </c>
      <c r="O1324" s="92" t="b">
        <v>0</v>
      </c>
      <c r="P1324" s="69" t="b">
        <v>0</v>
      </c>
      <c r="Q1324" s="93" t="b">
        <v>1</v>
      </c>
      <c r="S1324" s="92" t="b">
        <v>0</v>
      </c>
      <c r="T1324" s="69" t="b">
        <v>0</v>
      </c>
      <c r="U1324" s="93" t="b">
        <v>1</v>
      </c>
      <c r="W1324" s="7">
        <f t="shared" si="230"/>
        <v>1323</v>
      </c>
      <c r="X1324" s="7">
        <f>'v-t_chart'!C1324</f>
        <v>50.9</v>
      </c>
      <c r="Y1324" s="7">
        <f t="shared" si="231"/>
        <v>100</v>
      </c>
      <c r="Z1324" s="7">
        <f t="shared" si="232"/>
        <v>110</v>
      </c>
      <c r="AA1324" s="7">
        <f t="shared" si="233"/>
        <v>95</v>
      </c>
      <c r="AB1324" s="7">
        <f ca="1">calc_gear1!AS1327*5+50</f>
        <v>55</v>
      </c>
      <c r="AC1324" s="7">
        <f ca="1">IF(AND(calc_gear1!AT1327=-1,calc_gear1!Z1327=1),calc_gear1!AS1327*5+50.5,IF(AND(calc_gear1!Y1327=0,AB1323-AC1323=-0.5),calc_gear1!AS1327*5+50.5,calc_gear1!O1327*5+50.5))</f>
        <v>50.5</v>
      </c>
    </row>
    <row r="1325" spans="1:29">
      <c r="A1325" s="7">
        <v>1324</v>
      </c>
      <c r="B1325" s="7">
        <v>124</v>
      </c>
      <c r="N1325" s="7">
        <v>124</v>
      </c>
      <c r="O1325" s="92" t="b">
        <v>0</v>
      </c>
      <c r="P1325" s="69" t="b">
        <v>0</v>
      </c>
      <c r="Q1325" s="93" t="b">
        <v>1</v>
      </c>
      <c r="S1325" s="92" t="b">
        <v>0</v>
      </c>
      <c r="T1325" s="69" t="b">
        <v>0</v>
      </c>
      <c r="U1325" s="93" t="b">
        <v>1</v>
      </c>
      <c r="W1325" s="7">
        <f t="shared" si="230"/>
        <v>1324</v>
      </c>
      <c r="X1325" s="7">
        <f>'v-t_chart'!C1325</f>
        <v>50.5</v>
      </c>
      <c r="Y1325" s="7">
        <f t="shared" si="231"/>
        <v>100</v>
      </c>
      <c r="Z1325" s="7">
        <f t="shared" si="232"/>
        <v>110</v>
      </c>
      <c r="AA1325" s="7">
        <f t="shared" si="233"/>
        <v>95</v>
      </c>
      <c r="AB1325" s="7">
        <f ca="1">calc_gear1!AS1328*5+50</f>
        <v>55</v>
      </c>
      <c r="AC1325" s="7">
        <f ca="1">IF(AND(calc_gear1!AT1328=-1,calc_gear1!Z1328=1),calc_gear1!AS1328*5+50.5,IF(AND(calc_gear1!Y1328=0,AB1324-AC1324=-0.5),calc_gear1!AS1328*5+50.5,calc_gear1!O1328*5+50.5))</f>
        <v>50.5</v>
      </c>
    </row>
    <row r="1326" spans="1:29">
      <c r="A1326" s="7">
        <v>1325</v>
      </c>
      <c r="B1326" s="7">
        <v>125</v>
      </c>
      <c r="N1326" s="7">
        <v>125</v>
      </c>
      <c r="O1326" s="92" t="b">
        <v>0</v>
      </c>
      <c r="P1326" s="69" t="b">
        <v>0</v>
      </c>
      <c r="Q1326" s="93" t="b">
        <v>1</v>
      </c>
      <c r="S1326" s="92" t="b">
        <v>0</v>
      </c>
      <c r="T1326" s="69" t="b">
        <v>0</v>
      </c>
      <c r="U1326" s="93" t="b">
        <v>1</v>
      </c>
      <c r="W1326" s="7">
        <f t="shared" si="230"/>
        <v>1325</v>
      </c>
      <c r="X1326" s="7">
        <f>'v-t_chart'!C1326</f>
        <v>50.2</v>
      </c>
      <c r="Y1326" s="7">
        <f t="shared" si="231"/>
        <v>100</v>
      </c>
      <c r="Z1326" s="7">
        <f t="shared" si="232"/>
        <v>110</v>
      </c>
      <c r="AA1326" s="7">
        <f t="shared" si="233"/>
        <v>95</v>
      </c>
      <c r="AB1326" s="7">
        <f ca="1">calc_gear1!AS1329*5+50</f>
        <v>55</v>
      </c>
      <c r="AC1326" s="7">
        <f ca="1">IF(AND(calc_gear1!AT1329=-1,calc_gear1!Z1329=1),calc_gear1!AS1329*5+50.5,IF(AND(calc_gear1!Y1329=0,AB1325-AC1325=-0.5),calc_gear1!AS1329*5+50.5,calc_gear1!O1329*5+50.5))</f>
        <v>50.5</v>
      </c>
    </row>
    <row r="1327" spans="1:29">
      <c r="A1327" s="7">
        <v>1326</v>
      </c>
      <c r="B1327" s="7">
        <v>126</v>
      </c>
      <c r="N1327" s="7">
        <v>126</v>
      </c>
      <c r="O1327" s="92" t="b">
        <v>1</v>
      </c>
      <c r="P1327" s="69" t="b">
        <v>0</v>
      </c>
      <c r="Q1327" s="93" t="b">
        <v>0</v>
      </c>
      <c r="S1327" s="92" t="b">
        <v>1</v>
      </c>
      <c r="T1327" s="69" t="b">
        <v>0</v>
      </c>
      <c r="U1327" s="93" t="b">
        <v>0</v>
      </c>
      <c r="W1327" s="7">
        <f t="shared" si="230"/>
        <v>1326</v>
      </c>
      <c r="X1327" s="7">
        <f>'v-t_chart'!C1327</f>
        <v>50.3</v>
      </c>
      <c r="Y1327" s="7">
        <f t="shared" si="231"/>
        <v>105</v>
      </c>
      <c r="Z1327" s="7">
        <f t="shared" si="232"/>
        <v>110</v>
      </c>
      <c r="AA1327" s="7">
        <f t="shared" si="233"/>
        <v>90</v>
      </c>
      <c r="AB1327" s="7">
        <f ca="1">calc_gear1!AS1330*5+50</f>
        <v>55</v>
      </c>
      <c r="AC1327" s="7">
        <f ca="1">IF(AND(calc_gear1!AT1330=-1,calc_gear1!Z1330=1),calc_gear1!AS1330*5+50.5,IF(AND(calc_gear1!Y1330=0,AB1326-AC1326=-0.5),calc_gear1!AS1330*5+50.5,calc_gear1!O1330*5+50.5))</f>
        <v>50.5</v>
      </c>
    </row>
    <row r="1328" spans="1:29">
      <c r="A1328" s="7">
        <v>1327</v>
      </c>
      <c r="B1328" s="7">
        <v>127</v>
      </c>
      <c r="N1328" s="7">
        <v>127</v>
      </c>
      <c r="O1328" s="92" t="b">
        <v>1</v>
      </c>
      <c r="P1328" s="69" t="b">
        <v>0</v>
      </c>
      <c r="Q1328" s="93" t="b">
        <v>0</v>
      </c>
      <c r="S1328" s="92" t="b">
        <v>1</v>
      </c>
      <c r="T1328" s="69" t="b">
        <v>0</v>
      </c>
      <c r="U1328" s="93" t="b">
        <v>0</v>
      </c>
      <c r="W1328" s="7">
        <f t="shared" si="230"/>
        <v>1327</v>
      </c>
      <c r="X1328" s="7">
        <f>'v-t_chart'!C1328</f>
        <v>50.6</v>
      </c>
      <c r="Y1328" s="7">
        <f t="shared" si="231"/>
        <v>105</v>
      </c>
      <c r="Z1328" s="7">
        <f t="shared" si="232"/>
        <v>110</v>
      </c>
      <c r="AA1328" s="7">
        <f t="shared" si="233"/>
        <v>90</v>
      </c>
      <c r="AB1328" s="7">
        <f ca="1">calc_gear1!AS1331*5+50</f>
        <v>55</v>
      </c>
      <c r="AC1328" s="7">
        <f ca="1">IF(AND(calc_gear1!AT1331=-1,calc_gear1!Z1331=1),calc_gear1!AS1331*5+50.5,IF(AND(calc_gear1!Y1331=0,AB1327-AC1327=-0.5),calc_gear1!AS1331*5+50.5,calc_gear1!O1331*5+50.5))</f>
        <v>50.5</v>
      </c>
    </row>
    <row r="1329" spans="1:29">
      <c r="A1329" s="7">
        <v>1328</v>
      </c>
      <c r="B1329" s="7">
        <v>128</v>
      </c>
      <c r="N1329" s="7">
        <v>128</v>
      </c>
      <c r="O1329" s="92" t="b">
        <v>1</v>
      </c>
      <c r="P1329" s="69" t="b">
        <v>0</v>
      </c>
      <c r="Q1329" s="93" t="b">
        <v>0</v>
      </c>
      <c r="S1329" s="92" t="b">
        <v>1</v>
      </c>
      <c r="T1329" s="69" t="b">
        <v>0</v>
      </c>
      <c r="U1329" s="93" t="b">
        <v>0</v>
      </c>
      <c r="W1329" s="7">
        <f t="shared" si="230"/>
        <v>1328</v>
      </c>
      <c r="X1329" s="7">
        <f>'v-t_chart'!C1329</f>
        <v>51.2</v>
      </c>
      <c r="Y1329" s="7">
        <f t="shared" si="231"/>
        <v>105</v>
      </c>
      <c r="Z1329" s="7">
        <f t="shared" si="232"/>
        <v>110</v>
      </c>
      <c r="AA1329" s="7">
        <f t="shared" si="233"/>
        <v>90</v>
      </c>
      <c r="AB1329" s="7">
        <f ca="1">calc_gear1!AS1332*5+50</f>
        <v>55</v>
      </c>
      <c r="AC1329" s="7">
        <f ca="1">IF(AND(calc_gear1!AT1332=-1,calc_gear1!Z1332=1),calc_gear1!AS1332*5+50.5,IF(AND(calc_gear1!Y1332=0,AB1328-AC1328=-0.5),calc_gear1!AS1332*5+50.5,calc_gear1!O1332*5+50.5))</f>
        <v>50.5</v>
      </c>
    </row>
    <row r="1330" spans="1:29">
      <c r="A1330" s="7">
        <v>1329</v>
      </c>
      <c r="B1330" s="7">
        <v>129</v>
      </c>
      <c r="N1330" s="7">
        <v>129</v>
      </c>
      <c r="O1330" s="92" t="b">
        <v>1</v>
      </c>
      <c r="P1330" s="69" t="b">
        <v>0</v>
      </c>
      <c r="Q1330" s="93" t="b">
        <v>0</v>
      </c>
      <c r="S1330" s="92" t="b">
        <v>1</v>
      </c>
      <c r="T1330" s="69" t="b">
        <v>0</v>
      </c>
      <c r="U1330" s="93" t="b">
        <v>0</v>
      </c>
      <c r="W1330" s="7">
        <f t="shared" si="230"/>
        <v>1329</v>
      </c>
      <c r="X1330" s="7">
        <f>'v-t_chart'!C1330</f>
        <v>51.8</v>
      </c>
      <c r="Y1330" s="7">
        <f t="shared" si="231"/>
        <v>105</v>
      </c>
      <c r="Z1330" s="7">
        <f t="shared" si="232"/>
        <v>110</v>
      </c>
      <c r="AA1330" s="7">
        <f t="shared" si="233"/>
        <v>90</v>
      </c>
      <c r="AB1330" s="7">
        <f ca="1">calc_gear1!AS1333*5+50</f>
        <v>55</v>
      </c>
      <c r="AC1330" s="7">
        <f ca="1">IF(AND(calc_gear1!AT1333=-1,calc_gear1!Z1333=1),calc_gear1!AS1333*5+50.5,IF(AND(calc_gear1!Y1333=0,AB1329-AC1329=-0.5),calc_gear1!AS1333*5+50.5,calc_gear1!O1333*5+50.5))</f>
        <v>50.5</v>
      </c>
    </row>
    <row r="1331" spans="1:29">
      <c r="A1331" s="7">
        <v>1330</v>
      </c>
      <c r="B1331" s="7">
        <v>130</v>
      </c>
      <c r="N1331" s="7">
        <v>130</v>
      </c>
      <c r="O1331" s="92" t="b">
        <v>1</v>
      </c>
      <c r="P1331" s="69" t="b">
        <v>0</v>
      </c>
      <c r="Q1331" s="93" t="b">
        <v>0</v>
      </c>
      <c r="S1331" s="92" t="b">
        <v>1</v>
      </c>
      <c r="T1331" s="69" t="b">
        <v>0</v>
      </c>
      <c r="U1331" s="93" t="b">
        <v>0</v>
      </c>
      <c r="W1331" s="7">
        <f t="shared" si="230"/>
        <v>1330</v>
      </c>
      <c r="X1331" s="7">
        <f>'v-t_chart'!C1331</f>
        <v>52.5</v>
      </c>
      <c r="Y1331" s="7">
        <f t="shared" si="231"/>
        <v>105</v>
      </c>
      <c r="Z1331" s="7">
        <f t="shared" si="232"/>
        <v>110</v>
      </c>
      <c r="AA1331" s="7">
        <f t="shared" si="233"/>
        <v>90</v>
      </c>
      <c r="AB1331" s="7">
        <f ca="1">calc_gear1!AS1334*5+50</f>
        <v>55</v>
      </c>
      <c r="AC1331" s="7">
        <f ca="1">IF(AND(calc_gear1!AT1334=-1,calc_gear1!Z1334=1),calc_gear1!AS1334*5+50.5,IF(AND(calc_gear1!Y1334=0,AB1330-AC1330=-0.5),calc_gear1!AS1334*5+50.5,calc_gear1!O1334*5+50.5))</f>
        <v>50.5</v>
      </c>
    </row>
    <row r="1332" spans="1:29">
      <c r="A1332" s="7">
        <v>1331</v>
      </c>
      <c r="B1332" s="7">
        <v>131</v>
      </c>
      <c r="N1332" s="7">
        <v>131</v>
      </c>
      <c r="O1332" s="92" t="b">
        <v>1</v>
      </c>
      <c r="P1332" s="69" t="b">
        <v>0</v>
      </c>
      <c r="Q1332" s="93" t="b">
        <v>0</v>
      </c>
      <c r="S1332" s="92" t="b">
        <v>1</v>
      </c>
      <c r="T1332" s="69" t="b">
        <v>0</v>
      </c>
      <c r="U1332" s="93" t="b">
        <v>0</v>
      </c>
      <c r="W1332" s="7">
        <f t="shared" si="230"/>
        <v>1331</v>
      </c>
      <c r="X1332" s="7">
        <f>'v-t_chart'!C1332</f>
        <v>53.4</v>
      </c>
      <c r="Y1332" s="7">
        <f t="shared" si="231"/>
        <v>105</v>
      </c>
      <c r="Z1332" s="7">
        <f t="shared" si="232"/>
        <v>110</v>
      </c>
      <c r="AA1332" s="7">
        <f t="shared" si="233"/>
        <v>90</v>
      </c>
      <c r="AB1332" s="7">
        <f ca="1">calc_gear1!AS1335*5+50</f>
        <v>55</v>
      </c>
      <c r="AC1332" s="7">
        <f ca="1">IF(AND(calc_gear1!AT1335=-1,calc_gear1!Z1335=1),calc_gear1!AS1335*5+50.5,IF(AND(calc_gear1!Y1335=0,AB1331-AC1331=-0.5),calc_gear1!AS1335*5+50.5,calc_gear1!O1335*5+50.5))</f>
        <v>50.5</v>
      </c>
    </row>
    <row r="1333" spans="1:29">
      <c r="A1333" s="7">
        <v>1332</v>
      </c>
      <c r="B1333" s="7">
        <v>132</v>
      </c>
      <c r="N1333" s="7">
        <v>132</v>
      </c>
      <c r="O1333" s="92" t="b">
        <v>1</v>
      </c>
      <c r="P1333" s="69" t="b">
        <v>0</v>
      </c>
      <c r="Q1333" s="93" t="b">
        <v>0</v>
      </c>
      <c r="S1333" s="92" t="b">
        <v>1</v>
      </c>
      <c r="T1333" s="69" t="b">
        <v>0</v>
      </c>
      <c r="U1333" s="93" t="b">
        <v>0</v>
      </c>
      <c r="W1333" s="7">
        <f t="shared" si="230"/>
        <v>1332</v>
      </c>
      <c r="X1333" s="7">
        <f>'v-t_chart'!C1333</f>
        <v>54.9</v>
      </c>
      <c r="Y1333" s="7">
        <f t="shared" si="231"/>
        <v>105</v>
      </c>
      <c r="Z1333" s="7">
        <f t="shared" si="232"/>
        <v>110</v>
      </c>
      <c r="AA1333" s="7">
        <f t="shared" si="233"/>
        <v>90</v>
      </c>
      <c r="AB1333" s="7">
        <f ca="1">calc_gear1!AS1336*5+50</f>
        <v>55</v>
      </c>
      <c r="AC1333" s="7">
        <f ca="1">IF(AND(calc_gear1!AT1336=-1,calc_gear1!Z1336=1),calc_gear1!AS1336*5+50.5,IF(AND(calc_gear1!Y1336=0,AB1332-AC1332=-0.5),calc_gear1!AS1336*5+50.5,calc_gear1!O1336*5+50.5))</f>
        <v>50.5</v>
      </c>
    </row>
    <row r="1334" spans="1:29">
      <c r="A1334" s="7">
        <v>1333</v>
      </c>
      <c r="B1334" s="7">
        <v>133</v>
      </c>
      <c r="N1334" s="7">
        <v>133</v>
      </c>
      <c r="O1334" s="92" t="b">
        <v>1</v>
      </c>
      <c r="P1334" s="69" t="b">
        <v>0</v>
      </c>
      <c r="Q1334" s="93" t="b">
        <v>0</v>
      </c>
      <c r="S1334" s="92" t="b">
        <v>1</v>
      </c>
      <c r="T1334" s="69" t="b">
        <v>0</v>
      </c>
      <c r="U1334" s="93" t="b">
        <v>0</v>
      </c>
      <c r="W1334" s="7">
        <f t="shared" si="230"/>
        <v>1333</v>
      </c>
      <c r="X1334" s="7">
        <f>'v-t_chart'!C1334</f>
        <v>57</v>
      </c>
      <c r="Y1334" s="7">
        <f t="shared" si="231"/>
        <v>105</v>
      </c>
      <c r="Z1334" s="7">
        <f t="shared" si="232"/>
        <v>110</v>
      </c>
      <c r="AA1334" s="7">
        <f t="shared" si="233"/>
        <v>90</v>
      </c>
      <c r="AB1334" s="7">
        <f ca="1">calc_gear1!AS1337*5+50</f>
        <v>55</v>
      </c>
      <c r="AC1334" s="7">
        <f ca="1">IF(AND(calc_gear1!AT1337=-1,calc_gear1!Z1337=1),calc_gear1!AS1337*5+50.5,IF(AND(calc_gear1!Y1337=0,AB1333-AC1333=-0.5),calc_gear1!AS1337*5+50.5,calc_gear1!O1337*5+50.5))</f>
        <v>50.5</v>
      </c>
    </row>
    <row r="1335" spans="1:29">
      <c r="A1335" s="7">
        <v>1334</v>
      </c>
      <c r="B1335" s="7">
        <v>134</v>
      </c>
      <c r="N1335" s="7">
        <v>134</v>
      </c>
      <c r="O1335" s="92" t="b">
        <v>1</v>
      </c>
      <c r="P1335" s="69" t="b">
        <v>0</v>
      </c>
      <c r="Q1335" s="93" t="b">
        <v>0</v>
      </c>
      <c r="S1335" s="92" t="b">
        <v>1</v>
      </c>
      <c r="T1335" s="69" t="b">
        <v>0</v>
      </c>
      <c r="U1335" s="93" t="b">
        <v>0</v>
      </c>
      <c r="W1335" s="7">
        <f t="shared" si="230"/>
        <v>1334</v>
      </c>
      <c r="X1335" s="7">
        <f>'v-t_chart'!C1335</f>
        <v>59.4</v>
      </c>
      <c r="Y1335" s="7">
        <f t="shared" si="231"/>
        <v>105</v>
      </c>
      <c r="Z1335" s="7">
        <f t="shared" si="232"/>
        <v>110</v>
      </c>
      <c r="AA1335" s="7">
        <f t="shared" si="233"/>
        <v>90</v>
      </c>
      <c r="AB1335" s="7">
        <f ca="1">calc_gear1!AS1338*5+50</f>
        <v>55</v>
      </c>
      <c r="AC1335" s="7">
        <f ca="1">IF(AND(calc_gear1!AT1338=-1,calc_gear1!Z1338=1),calc_gear1!AS1338*5+50.5,IF(AND(calc_gear1!Y1338=0,AB1334-AC1334=-0.5),calc_gear1!AS1338*5+50.5,calc_gear1!O1338*5+50.5))</f>
        <v>50.5</v>
      </c>
    </row>
    <row r="1336" spans="1:29">
      <c r="A1336" s="7">
        <v>1335</v>
      </c>
      <c r="B1336" s="7">
        <v>135</v>
      </c>
      <c r="N1336" s="7">
        <v>135</v>
      </c>
      <c r="O1336" s="92" t="b">
        <v>1</v>
      </c>
      <c r="P1336" s="69" t="b">
        <v>0</v>
      </c>
      <c r="Q1336" s="93" t="b">
        <v>0</v>
      </c>
      <c r="S1336" s="92" t="b">
        <v>1</v>
      </c>
      <c r="T1336" s="69" t="b">
        <v>0</v>
      </c>
      <c r="U1336" s="93" t="b">
        <v>0</v>
      </c>
      <c r="W1336" s="7">
        <f t="shared" si="230"/>
        <v>1335</v>
      </c>
      <c r="X1336" s="7">
        <f>'v-t_chart'!C1336</f>
        <v>61.9</v>
      </c>
      <c r="Y1336" s="7">
        <f t="shared" si="231"/>
        <v>105</v>
      </c>
      <c r="Z1336" s="7">
        <f t="shared" si="232"/>
        <v>110</v>
      </c>
      <c r="AA1336" s="7">
        <f t="shared" si="233"/>
        <v>90</v>
      </c>
      <c r="AB1336" s="7">
        <f ca="1">calc_gear1!AS1339*5+50</f>
        <v>55</v>
      </c>
      <c r="AC1336" s="7">
        <f ca="1">IF(AND(calc_gear1!AT1339=-1,calc_gear1!Z1339=1),calc_gear1!AS1339*5+50.5,IF(AND(calc_gear1!Y1339=0,AB1335-AC1335=-0.5),calc_gear1!AS1339*5+50.5,calc_gear1!O1339*5+50.5))</f>
        <v>50.5</v>
      </c>
    </row>
    <row r="1337" spans="1:29">
      <c r="A1337" s="7">
        <v>1336</v>
      </c>
      <c r="B1337" s="7">
        <v>136</v>
      </c>
      <c r="N1337" s="7">
        <v>136</v>
      </c>
      <c r="O1337" s="92" t="b">
        <v>1</v>
      </c>
      <c r="P1337" s="69" t="b">
        <v>0</v>
      </c>
      <c r="Q1337" s="93" t="b">
        <v>0</v>
      </c>
      <c r="S1337" s="92" t="b">
        <v>1</v>
      </c>
      <c r="T1337" s="69" t="b">
        <v>0</v>
      </c>
      <c r="U1337" s="93" t="b">
        <v>0</v>
      </c>
      <c r="W1337" s="7">
        <f t="shared" si="230"/>
        <v>1336</v>
      </c>
      <c r="X1337" s="7">
        <f>'v-t_chart'!C1337</f>
        <v>64.3</v>
      </c>
      <c r="Y1337" s="7">
        <f t="shared" si="231"/>
        <v>105</v>
      </c>
      <c r="Z1337" s="7">
        <f t="shared" si="232"/>
        <v>110</v>
      </c>
      <c r="AA1337" s="7">
        <f t="shared" si="233"/>
        <v>90</v>
      </c>
      <c r="AB1337" s="7">
        <f ca="1">calc_gear1!AS1340*5+50</f>
        <v>55</v>
      </c>
      <c r="AC1337" s="7">
        <f ca="1">IF(AND(calc_gear1!AT1340=-1,calc_gear1!Z1340=1),calc_gear1!AS1340*5+50.5,IF(AND(calc_gear1!Y1340=0,AB1336-AC1336=-0.5),calc_gear1!AS1340*5+50.5,calc_gear1!O1340*5+50.5))</f>
        <v>50.5</v>
      </c>
    </row>
    <row r="1338" spans="1:29">
      <c r="A1338" s="7">
        <v>1337</v>
      </c>
      <c r="B1338" s="7">
        <v>137</v>
      </c>
      <c r="N1338" s="7">
        <v>137</v>
      </c>
      <c r="O1338" s="92" t="b">
        <v>1</v>
      </c>
      <c r="P1338" s="69" t="b">
        <v>0</v>
      </c>
      <c r="Q1338" s="93" t="b">
        <v>0</v>
      </c>
      <c r="S1338" s="92" t="b">
        <v>1</v>
      </c>
      <c r="T1338" s="69" t="b">
        <v>0</v>
      </c>
      <c r="U1338" s="93" t="b">
        <v>0</v>
      </c>
      <c r="W1338" s="7">
        <f t="shared" si="230"/>
        <v>1337</v>
      </c>
      <c r="X1338" s="7">
        <f>'v-t_chart'!C1338</f>
        <v>66.400000000000006</v>
      </c>
      <c r="Y1338" s="7">
        <f t="shared" si="231"/>
        <v>105</v>
      </c>
      <c r="Z1338" s="7">
        <f t="shared" si="232"/>
        <v>110</v>
      </c>
      <c r="AA1338" s="7">
        <f t="shared" si="233"/>
        <v>90</v>
      </c>
      <c r="AB1338" s="7">
        <f ca="1">calc_gear1!AS1341*5+50</f>
        <v>55</v>
      </c>
      <c r="AC1338" s="7">
        <f ca="1">IF(AND(calc_gear1!AT1341=-1,calc_gear1!Z1341=1),calc_gear1!AS1341*5+50.5,IF(AND(calc_gear1!Y1341=0,AB1337-AC1337=-0.5),calc_gear1!AS1341*5+50.5,calc_gear1!O1341*5+50.5))</f>
        <v>50.5</v>
      </c>
    </row>
    <row r="1339" spans="1:29">
      <c r="A1339" s="7">
        <v>1338</v>
      </c>
      <c r="B1339" s="7">
        <v>138</v>
      </c>
      <c r="N1339" s="7">
        <v>138</v>
      </c>
      <c r="O1339" s="92" t="b">
        <v>1</v>
      </c>
      <c r="P1339" s="69" t="b">
        <v>0</v>
      </c>
      <c r="Q1339" s="93" t="b">
        <v>0</v>
      </c>
      <c r="S1339" s="92" t="b">
        <v>1</v>
      </c>
      <c r="T1339" s="69" t="b">
        <v>0</v>
      </c>
      <c r="U1339" s="93" t="b">
        <v>0</v>
      </c>
      <c r="W1339" s="7">
        <f t="shared" si="230"/>
        <v>1338</v>
      </c>
      <c r="X1339" s="7">
        <f>'v-t_chart'!C1339</f>
        <v>68.099999999999994</v>
      </c>
      <c r="Y1339" s="7">
        <f t="shared" si="231"/>
        <v>105</v>
      </c>
      <c r="Z1339" s="7">
        <f t="shared" si="232"/>
        <v>110</v>
      </c>
      <c r="AA1339" s="7">
        <f t="shared" si="233"/>
        <v>90</v>
      </c>
      <c r="AB1339" s="7">
        <f ca="1">calc_gear1!AS1342*5+50</f>
        <v>55</v>
      </c>
      <c r="AC1339" s="7">
        <f ca="1">IF(AND(calc_gear1!AT1342=-1,calc_gear1!Z1342=1),calc_gear1!AS1342*5+50.5,IF(AND(calc_gear1!Y1342=0,AB1338-AC1338=-0.5),calc_gear1!AS1342*5+50.5,calc_gear1!O1342*5+50.5))</f>
        <v>50.5</v>
      </c>
    </row>
    <row r="1340" spans="1:29">
      <c r="A1340" s="7">
        <v>1339</v>
      </c>
      <c r="B1340" s="7">
        <v>139</v>
      </c>
      <c r="N1340" s="7">
        <v>139</v>
      </c>
      <c r="O1340" s="92" t="b">
        <v>1</v>
      </c>
      <c r="P1340" s="69" t="b">
        <v>0</v>
      </c>
      <c r="Q1340" s="93" t="b">
        <v>0</v>
      </c>
      <c r="S1340" s="92" t="b">
        <v>1</v>
      </c>
      <c r="T1340" s="69" t="b">
        <v>0</v>
      </c>
      <c r="U1340" s="93" t="b">
        <v>0</v>
      </c>
      <c r="W1340" s="7">
        <f t="shared" si="230"/>
        <v>1339</v>
      </c>
      <c r="X1340" s="7">
        <f>'v-t_chart'!C1340</f>
        <v>69.599999999999994</v>
      </c>
      <c r="Y1340" s="7">
        <f t="shared" si="231"/>
        <v>105</v>
      </c>
      <c r="Z1340" s="7">
        <f t="shared" si="232"/>
        <v>110</v>
      </c>
      <c r="AA1340" s="7">
        <f t="shared" si="233"/>
        <v>90</v>
      </c>
      <c r="AB1340" s="7">
        <f ca="1">calc_gear1!AS1343*5+50</f>
        <v>55</v>
      </c>
      <c r="AC1340" s="7">
        <f ca="1">IF(AND(calc_gear1!AT1343=-1,calc_gear1!Z1343=1),calc_gear1!AS1343*5+50.5,IF(AND(calc_gear1!Y1343=0,AB1339-AC1339=-0.5),calc_gear1!AS1343*5+50.5,calc_gear1!O1343*5+50.5))</f>
        <v>50.5</v>
      </c>
    </row>
    <row r="1341" spans="1:29">
      <c r="A1341" s="7">
        <v>1340</v>
      </c>
      <c r="B1341" s="7">
        <v>140</v>
      </c>
      <c r="N1341" s="7">
        <v>140</v>
      </c>
      <c r="O1341" s="92" t="b">
        <v>1</v>
      </c>
      <c r="P1341" s="69" t="b">
        <v>0</v>
      </c>
      <c r="Q1341" s="93" t="b">
        <v>0</v>
      </c>
      <c r="S1341" s="92" t="b">
        <v>1</v>
      </c>
      <c r="T1341" s="69" t="b">
        <v>0</v>
      </c>
      <c r="U1341" s="93" t="b">
        <v>0</v>
      </c>
      <c r="W1341" s="7">
        <f t="shared" si="230"/>
        <v>1340</v>
      </c>
      <c r="X1341" s="7">
        <f>'v-t_chart'!C1341</f>
        <v>70.7</v>
      </c>
      <c r="Y1341" s="7">
        <f t="shared" si="231"/>
        <v>105</v>
      </c>
      <c r="Z1341" s="7">
        <f t="shared" si="232"/>
        <v>110</v>
      </c>
      <c r="AA1341" s="7">
        <f t="shared" si="233"/>
        <v>90</v>
      </c>
      <c r="AB1341" s="7">
        <f ca="1">calc_gear1!AS1344*5+50</f>
        <v>55</v>
      </c>
      <c r="AC1341" s="7">
        <f ca="1">IF(AND(calc_gear1!AT1344=-1,calc_gear1!Z1344=1),calc_gear1!AS1344*5+50.5,IF(AND(calc_gear1!Y1344=0,AB1340-AC1340=-0.5),calc_gear1!AS1344*5+50.5,calc_gear1!O1344*5+50.5))</f>
        <v>50.5</v>
      </c>
    </row>
    <row r="1342" spans="1:29">
      <c r="A1342" s="7">
        <v>1341</v>
      </c>
      <c r="B1342" s="7">
        <v>141</v>
      </c>
      <c r="N1342" s="7">
        <v>141</v>
      </c>
      <c r="O1342" s="92" t="b">
        <v>1</v>
      </c>
      <c r="P1342" s="69" t="b">
        <v>0</v>
      </c>
      <c r="Q1342" s="93" t="b">
        <v>0</v>
      </c>
      <c r="S1342" s="92" t="b">
        <v>1</v>
      </c>
      <c r="T1342" s="69" t="b">
        <v>0</v>
      </c>
      <c r="U1342" s="93" t="b">
        <v>0</v>
      </c>
      <c r="W1342" s="7">
        <f t="shared" si="230"/>
        <v>1341</v>
      </c>
      <c r="X1342" s="7">
        <f>'v-t_chart'!C1342</f>
        <v>71.400000000000006</v>
      </c>
      <c r="Y1342" s="7">
        <f t="shared" si="231"/>
        <v>105</v>
      </c>
      <c r="Z1342" s="7">
        <f t="shared" si="232"/>
        <v>110</v>
      </c>
      <c r="AA1342" s="7">
        <f t="shared" si="233"/>
        <v>90</v>
      </c>
      <c r="AB1342" s="7">
        <f ca="1">calc_gear1!AS1345*5+50</f>
        <v>55</v>
      </c>
      <c r="AC1342" s="7">
        <f ca="1">IF(AND(calc_gear1!AT1345=-1,calc_gear1!Z1345=1),calc_gear1!AS1345*5+50.5,IF(AND(calc_gear1!Y1345=0,AB1341-AC1341=-0.5),calc_gear1!AS1345*5+50.5,calc_gear1!O1345*5+50.5))</f>
        <v>50.5</v>
      </c>
    </row>
    <row r="1343" spans="1:29">
      <c r="A1343" s="7">
        <v>1342</v>
      </c>
      <c r="B1343" s="7">
        <v>142</v>
      </c>
      <c r="N1343" s="7">
        <v>142</v>
      </c>
      <c r="O1343" s="92" t="b">
        <v>1</v>
      </c>
      <c r="P1343" s="69" t="b">
        <v>0</v>
      </c>
      <c r="Q1343" s="93" t="b">
        <v>0</v>
      </c>
      <c r="S1343" s="92" t="b">
        <v>1</v>
      </c>
      <c r="T1343" s="69" t="b">
        <v>0</v>
      </c>
      <c r="U1343" s="93" t="b">
        <v>0</v>
      </c>
      <c r="W1343" s="7">
        <f t="shared" si="230"/>
        <v>1342</v>
      </c>
      <c r="X1343" s="7">
        <f>'v-t_chart'!C1343</f>
        <v>71.8</v>
      </c>
      <c r="Y1343" s="7">
        <f t="shared" si="231"/>
        <v>105</v>
      </c>
      <c r="Z1343" s="7">
        <f t="shared" si="232"/>
        <v>110</v>
      </c>
      <c r="AA1343" s="7">
        <f t="shared" si="233"/>
        <v>90</v>
      </c>
      <c r="AB1343" s="7">
        <f ca="1">calc_gear1!AS1346*5+50</f>
        <v>55</v>
      </c>
      <c r="AC1343" s="7">
        <f ca="1">IF(AND(calc_gear1!AT1346=-1,calc_gear1!Z1346=1),calc_gear1!AS1346*5+50.5,IF(AND(calc_gear1!Y1346=0,AB1342-AC1342=-0.5),calc_gear1!AS1346*5+50.5,calc_gear1!O1346*5+50.5))</f>
        <v>50.5</v>
      </c>
    </row>
    <row r="1344" spans="1:29">
      <c r="A1344" s="7">
        <v>1343</v>
      </c>
      <c r="B1344" s="7">
        <v>143</v>
      </c>
      <c r="N1344" s="7">
        <v>143</v>
      </c>
      <c r="O1344" s="92" t="b">
        <v>1</v>
      </c>
      <c r="P1344" s="69" t="b">
        <v>0</v>
      </c>
      <c r="Q1344" s="93" t="b">
        <v>0</v>
      </c>
      <c r="S1344" s="92" t="b">
        <v>1</v>
      </c>
      <c r="T1344" s="69" t="b">
        <v>0</v>
      </c>
      <c r="U1344" s="93" t="b">
        <v>0</v>
      </c>
      <c r="W1344" s="7">
        <f t="shared" si="230"/>
        <v>1343</v>
      </c>
      <c r="X1344" s="7">
        <f>'v-t_chart'!C1344</f>
        <v>72.8</v>
      </c>
      <c r="Y1344" s="7">
        <f t="shared" si="231"/>
        <v>105</v>
      </c>
      <c r="Z1344" s="7">
        <f t="shared" si="232"/>
        <v>110</v>
      </c>
      <c r="AA1344" s="7">
        <f t="shared" si="233"/>
        <v>90</v>
      </c>
      <c r="AB1344" s="7">
        <f ca="1">calc_gear1!AS1347*5+50</f>
        <v>55</v>
      </c>
      <c r="AC1344" s="7">
        <f ca="1">IF(AND(calc_gear1!AT1347=-1,calc_gear1!Z1347=1),calc_gear1!AS1347*5+50.5,IF(AND(calc_gear1!Y1347=0,AB1343-AC1343=-0.5),calc_gear1!AS1347*5+50.5,calc_gear1!O1347*5+50.5))</f>
        <v>50.5</v>
      </c>
    </row>
    <row r="1345" spans="1:29">
      <c r="A1345" s="7">
        <v>1344</v>
      </c>
      <c r="B1345" s="7">
        <v>144</v>
      </c>
      <c r="N1345" s="7">
        <v>144</v>
      </c>
      <c r="O1345" s="92" t="b">
        <v>1</v>
      </c>
      <c r="P1345" s="69" t="b">
        <v>0</v>
      </c>
      <c r="Q1345" s="93" t="b">
        <v>0</v>
      </c>
      <c r="S1345" s="92" t="b">
        <v>1</v>
      </c>
      <c r="T1345" s="69" t="b">
        <v>0</v>
      </c>
      <c r="U1345" s="93" t="b">
        <v>0</v>
      </c>
      <c r="W1345" s="7">
        <f t="shared" si="230"/>
        <v>1344</v>
      </c>
      <c r="X1345" s="7">
        <f>'v-t_chart'!C1345</f>
        <v>75</v>
      </c>
      <c r="Y1345" s="7">
        <f t="shared" si="231"/>
        <v>105</v>
      </c>
      <c r="Z1345" s="7">
        <f t="shared" si="232"/>
        <v>110</v>
      </c>
      <c r="AA1345" s="7">
        <f t="shared" si="233"/>
        <v>90</v>
      </c>
      <c r="AB1345" s="7">
        <f ca="1">calc_gear1!AS1348*5+50</f>
        <v>55</v>
      </c>
      <c r="AC1345" s="7">
        <f ca="1">IF(AND(calc_gear1!AT1348=-1,calc_gear1!Z1348=1),calc_gear1!AS1348*5+50.5,IF(AND(calc_gear1!Y1348=0,AB1344-AC1344=-0.5),calc_gear1!AS1348*5+50.5,calc_gear1!O1348*5+50.5))</f>
        <v>50.5</v>
      </c>
    </row>
    <row r="1346" spans="1:29">
      <c r="A1346" s="7">
        <v>1345</v>
      </c>
      <c r="B1346" s="7">
        <v>145</v>
      </c>
      <c r="N1346" s="7">
        <v>145</v>
      </c>
      <c r="O1346" s="92" t="b">
        <v>1</v>
      </c>
      <c r="P1346" s="69" t="b">
        <v>0</v>
      </c>
      <c r="Q1346" s="93" t="b">
        <v>0</v>
      </c>
      <c r="S1346" s="92" t="b">
        <v>1</v>
      </c>
      <c r="T1346" s="69" t="b">
        <v>0</v>
      </c>
      <c r="U1346" s="93" t="b">
        <v>0</v>
      </c>
      <c r="W1346" s="7">
        <f t="shared" si="230"/>
        <v>1345</v>
      </c>
      <c r="X1346" s="7">
        <f>'v-t_chart'!C1346</f>
        <v>77.8</v>
      </c>
      <c r="Y1346" s="7">
        <f t="shared" si="231"/>
        <v>105</v>
      </c>
      <c r="Z1346" s="7">
        <f t="shared" si="232"/>
        <v>110</v>
      </c>
      <c r="AA1346" s="7">
        <f t="shared" si="233"/>
        <v>90</v>
      </c>
      <c r="AB1346" s="7">
        <f ca="1">calc_gear1!AS1349*5+50</f>
        <v>55</v>
      </c>
      <c r="AC1346" s="7">
        <f ca="1">IF(AND(calc_gear1!AT1349=-1,calc_gear1!Z1349=1),calc_gear1!AS1349*5+50.5,IF(AND(calc_gear1!Y1349=0,AB1345-AC1345=-0.5),calc_gear1!AS1349*5+50.5,calc_gear1!O1349*5+50.5))</f>
        <v>50.5</v>
      </c>
    </row>
    <row r="1347" spans="1:29">
      <c r="A1347" s="7">
        <v>1346</v>
      </c>
      <c r="B1347" s="7">
        <v>146</v>
      </c>
      <c r="N1347" s="7">
        <v>146</v>
      </c>
      <c r="O1347" s="92" t="b">
        <v>1</v>
      </c>
      <c r="P1347" s="69" t="b">
        <v>0</v>
      </c>
      <c r="Q1347" s="93" t="b">
        <v>0</v>
      </c>
      <c r="S1347" s="92" t="b">
        <v>1</v>
      </c>
      <c r="T1347" s="69" t="b">
        <v>0</v>
      </c>
      <c r="U1347" s="93" t="b">
        <v>0</v>
      </c>
      <c r="W1347" s="7">
        <f t="shared" ref="W1347:W1410" si="234">A1347</f>
        <v>1346</v>
      </c>
      <c r="X1347" s="7">
        <f>'v-t_chart'!C1347</f>
        <v>80.7</v>
      </c>
      <c r="Y1347" s="7">
        <f t="shared" ref="Y1347:Y1410" si="235">IF(S1347=TRUE,105,100)</f>
        <v>105</v>
      </c>
      <c r="Z1347" s="7">
        <f t="shared" ref="Z1347:Z1410" si="236">IF(T1347=TRUE,115,110)</f>
        <v>110</v>
      </c>
      <c r="AA1347" s="7">
        <f t="shared" ref="AA1347:AA1410" si="237">IF(U1347=TRUE,95,90)</f>
        <v>90</v>
      </c>
      <c r="AB1347" s="7">
        <f ca="1">calc_gear1!AS1350*5+50</f>
        <v>55</v>
      </c>
      <c r="AC1347" s="7">
        <f ca="1">IF(AND(calc_gear1!AT1350=-1,calc_gear1!Z1350=1),calc_gear1!AS1350*5+50.5,IF(AND(calc_gear1!Y1350=0,AB1346-AC1346=-0.5),calc_gear1!AS1350*5+50.5,calc_gear1!O1350*5+50.5))</f>
        <v>50.5</v>
      </c>
    </row>
    <row r="1348" spans="1:29">
      <c r="A1348" s="7">
        <v>1347</v>
      </c>
      <c r="B1348" s="7">
        <v>147</v>
      </c>
      <c r="N1348" s="7">
        <v>147</v>
      </c>
      <c r="O1348" s="92" t="b">
        <v>1</v>
      </c>
      <c r="P1348" s="69" t="b">
        <v>0</v>
      </c>
      <c r="Q1348" s="93" t="b">
        <v>0</v>
      </c>
      <c r="S1348" s="92" t="b">
        <v>1</v>
      </c>
      <c r="T1348" s="69" t="b">
        <v>0</v>
      </c>
      <c r="U1348" s="93" t="b">
        <v>0</v>
      </c>
      <c r="W1348" s="7">
        <f t="shared" si="234"/>
        <v>1347</v>
      </c>
      <c r="X1348" s="7">
        <f>'v-t_chart'!C1348</f>
        <v>83.3</v>
      </c>
      <c r="Y1348" s="7">
        <f t="shared" si="235"/>
        <v>105</v>
      </c>
      <c r="Z1348" s="7">
        <f t="shared" si="236"/>
        <v>110</v>
      </c>
      <c r="AA1348" s="7">
        <f t="shared" si="237"/>
        <v>90</v>
      </c>
      <c r="AB1348" s="7">
        <f ca="1">calc_gear1!AS1351*5+50</f>
        <v>55</v>
      </c>
      <c r="AC1348" s="7">
        <f ca="1">IF(AND(calc_gear1!AT1351=-1,calc_gear1!Z1351=1),calc_gear1!AS1351*5+50.5,IF(AND(calc_gear1!Y1351=0,AB1347-AC1347=-0.5),calc_gear1!AS1351*5+50.5,calc_gear1!O1351*5+50.5))</f>
        <v>50.5</v>
      </c>
    </row>
    <row r="1349" spans="1:29">
      <c r="A1349" s="7">
        <v>1348</v>
      </c>
      <c r="B1349" s="7">
        <v>148</v>
      </c>
      <c r="N1349" s="7">
        <v>148</v>
      </c>
      <c r="O1349" s="92" t="b">
        <v>1</v>
      </c>
      <c r="P1349" s="69" t="b">
        <v>0</v>
      </c>
      <c r="Q1349" s="93" t="b">
        <v>0</v>
      </c>
      <c r="S1349" s="92" t="b">
        <v>1</v>
      </c>
      <c r="T1349" s="69" t="b">
        <v>0</v>
      </c>
      <c r="U1349" s="93" t="b">
        <v>0</v>
      </c>
      <c r="W1349" s="7">
        <f t="shared" si="234"/>
        <v>1348</v>
      </c>
      <c r="X1349" s="7">
        <f>'v-t_chart'!C1349</f>
        <v>85.4</v>
      </c>
      <c r="Y1349" s="7">
        <f t="shared" si="235"/>
        <v>105</v>
      </c>
      <c r="Z1349" s="7">
        <f t="shared" si="236"/>
        <v>110</v>
      </c>
      <c r="AA1349" s="7">
        <f t="shared" si="237"/>
        <v>90</v>
      </c>
      <c r="AB1349" s="7">
        <f ca="1">calc_gear1!AS1352*5+50</f>
        <v>55</v>
      </c>
      <c r="AC1349" s="7">
        <f ca="1">IF(AND(calc_gear1!AT1352=-1,calc_gear1!Z1352=1),calc_gear1!AS1352*5+50.5,IF(AND(calc_gear1!Y1352=0,AB1348-AC1348=-0.5),calc_gear1!AS1352*5+50.5,calc_gear1!O1352*5+50.5))</f>
        <v>50.5</v>
      </c>
    </row>
    <row r="1350" spans="1:29">
      <c r="A1350" s="7">
        <v>1349</v>
      </c>
      <c r="B1350" s="7">
        <v>149</v>
      </c>
      <c r="N1350" s="7">
        <v>149</v>
      </c>
      <c r="O1350" s="92" t="b">
        <v>1</v>
      </c>
      <c r="P1350" s="69" t="b">
        <v>0</v>
      </c>
      <c r="Q1350" s="93" t="b">
        <v>0</v>
      </c>
      <c r="S1350" s="92" t="b">
        <v>1</v>
      </c>
      <c r="T1350" s="69" t="b">
        <v>0</v>
      </c>
      <c r="U1350" s="93" t="b">
        <v>0</v>
      </c>
      <c r="W1350" s="7">
        <f t="shared" si="234"/>
        <v>1349</v>
      </c>
      <c r="X1350" s="7">
        <f>'v-t_chart'!C1350</f>
        <v>87.3</v>
      </c>
      <c r="Y1350" s="7">
        <f t="shared" si="235"/>
        <v>105</v>
      </c>
      <c r="Z1350" s="7">
        <f t="shared" si="236"/>
        <v>110</v>
      </c>
      <c r="AA1350" s="7">
        <f t="shared" si="237"/>
        <v>90</v>
      </c>
      <c r="AB1350" s="7">
        <f ca="1">calc_gear1!AS1353*5+50</f>
        <v>55</v>
      </c>
      <c r="AC1350" s="7">
        <f ca="1">IF(AND(calc_gear1!AT1353=-1,calc_gear1!Z1353=1),calc_gear1!AS1353*5+50.5,IF(AND(calc_gear1!Y1353=0,AB1349-AC1349=-0.5),calc_gear1!AS1353*5+50.5,calc_gear1!O1353*5+50.5))</f>
        <v>50.5</v>
      </c>
    </row>
    <row r="1351" spans="1:29">
      <c r="A1351" s="7">
        <v>1350</v>
      </c>
      <c r="B1351" s="7">
        <v>150</v>
      </c>
      <c r="N1351" s="7">
        <v>150</v>
      </c>
      <c r="O1351" s="92" t="b">
        <v>1</v>
      </c>
      <c r="P1351" s="69" t="b">
        <v>0</v>
      </c>
      <c r="Q1351" s="93" t="b">
        <v>0</v>
      </c>
      <c r="S1351" s="92" t="b">
        <v>1</v>
      </c>
      <c r="T1351" s="69" t="b">
        <v>0</v>
      </c>
      <c r="U1351" s="93" t="b">
        <v>0</v>
      </c>
      <c r="W1351" s="7">
        <f t="shared" si="234"/>
        <v>1350</v>
      </c>
      <c r="X1351" s="7">
        <f>'v-t_chart'!C1351</f>
        <v>89.1</v>
      </c>
      <c r="Y1351" s="7">
        <f t="shared" si="235"/>
        <v>105</v>
      </c>
      <c r="Z1351" s="7">
        <f t="shared" si="236"/>
        <v>110</v>
      </c>
      <c r="AA1351" s="7">
        <f t="shared" si="237"/>
        <v>90</v>
      </c>
      <c r="AB1351" s="7">
        <f ca="1">calc_gear1!AS1354*5+50</f>
        <v>55</v>
      </c>
      <c r="AC1351" s="7">
        <f ca="1">IF(AND(calc_gear1!AT1354=-1,calc_gear1!Z1354=1),calc_gear1!AS1354*5+50.5,IF(AND(calc_gear1!Y1354=0,AB1350-AC1350=-0.5),calc_gear1!AS1354*5+50.5,calc_gear1!O1354*5+50.5))</f>
        <v>50.5</v>
      </c>
    </row>
    <row r="1352" spans="1:29">
      <c r="A1352" s="7">
        <v>1351</v>
      </c>
      <c r="B1352" s="7">
        <v>151</v>
      </c>
      <c r="N1352" s="7">
        <v>151</v>
      </c>
      <c r="O1352" s="92" t="b">
        <v>1</v>
      </c>
      <c r="P1352" s="69" t="b">
        <v>0</v>
      </c>
      <c r="Q1352" s="93" t="b">
        <v>0</v>
      </c>
      <c r="S1352" s="92" t="b">
        <v>1</v>
      </c>
      <c r="T1352" s="69" t="b">
        <v>0</v>
      </c>
      <c r="U1352" s="93" t="b">
        <v>0</v>
      </c>
      <c r="W1352" s="7">
        <f t="shared" si="234"/>
        <v>1351</v>
      </c>
      <c r="X1352" s="7">
        <f>'v-t_chart'!C1352</f>
        <v>90.6</v>
      </c>
      <c r="Y1352" s="7">
        <f t="shared" si="235"/>
        <v>105</v>
      </c>
      <c r="Z1352" s="7">
        <f t="shared" si="236"/>
        <v>110</v>
      </c>
      <c r="AA1352" s="7">
        <f t="shared" si="237"/>
        <v>90</v>
      </c>
      <c r="AB1352" s="7">
        <f ca="1">calc_gear1!AS1355*5+50</f>
        <v>55</v>
      </c>
      <c r="AC1352" s="7">
        <f ca="1">IF(AND(calc_gear1!AT1355=-1,calc_gear1!Z1355=1),calc_gear1!AS1355*5+50.5,IF(AND(calc_gear1!Y1355=0,AB1351-AC1351=-0.5),calc_gear1!AS1355*5+50.5,calc_gear1!O1355*5+50.5))</f>
        <v>50.5</v>
      </c>
    </row>
    <row r="1353" spans="1:29">
      <c r="A1353" s="7">
        <v>1352</v>
      </c>
      <c r="B1353" s="7">
        <v>152</v>
      </c>
      <c r="N1353" s="7">
        <v>152</v>
      </c>
      <c r="O1353" s="92" t="b">
        <v>1</v>
      </c>
      <c r="P1353" s="69" t="b">
        <v>0</v>
      </c>
      <c r="Q1353" s="93" t="b">
        <v>0</v>
      </c>
      <c r="S1353" s="92" t="b">
        <v>1</v>
      </c>
      <c r="T1353" s="69" t="b">
        <v>0</v>
      </c>
      <c r="U1353" s="93" t="b">
        <v>0</v>
      </c>
      <c r="W1353" s="7">
        <f t="shared" si="234"/>
        <v>1352</v>
      </c>
      <c r="X1353" s="7">
        <f>'v-t_chart'!C1353</f>
        <v>91.9</v>
      </c>
      <c r="Y1353" s="7">
        <f t="shared" si="235"/>
        <v>105</v>
      </c>
      <c r="Z1353" s="7">
        <f t="shared" si="236"/>
        <v>110</v>
      </c>
      <c r="AA1353" s="7">
        <f t="shared" si="237"/>
        <v>90</v>
      </c>
      <c r="AB1353" s="7">
        <f ca="1">calc_gear1!AS1356*5+50</f>
        <v>55</v>
      </c>
      <c r="AC1353" s="7">
        <f ca="1">IF(AND(calc_gear1!AT1356=-1,calc_gear1!Z1356=1),calc_gear1!AS1356*5+50.5,IF(AND(calc_gear1!Y1356=0,AB1352-AC1352=-0.5),calc_gear1!AS1356*5+50.5,calc_gear1!O1356*5+50.5))</f>
        <v>50.5</v>
      </c>
    </row>
    <row r="1354" spans="1:29">
      <c r="A1354" s="7">
        <v>1353</v>
      </c>
      <c r="B1354" s="7">
        <v>153</v>
      </c>
      <c r="N1354" s="7">
        <v>153</v>
      </c>
      <c r="O1354" s="92" t="b">
        <v>1</v>
      </c>
      <c r="P1354" s="69" t="b">
        <v>0</v>
      </c>
      <c r="Q1354" s="93" t="b">
        <v>0</v>
      </c>
      <c r="S1354" s="92" t="b">
        <v>1</v>
      </c>
      <c r="T1354" s="69" t="b">
        <v>0</v>
      </c>
      <c r="U1354" s="93" t="b">
        <v>0</v>
      </c>
      <c r="W1354" s="7">
        <f t="shared" si="234"/>
        <v>1353</v>
      </c>
      <c r="X1354" s="7">
        <f>'v-t_chart'!C1354</f>
        <v>93.2</v>
      </c>
      <c r="Y1354" s="7">
        <f t="shared" si="235"/>
        <v>105</v>
      </c>
      <c r="Z1354" s="7">
        <f t="shared" si="236"/>
        <v>110</v>
      </c>
      <c r="AA1354" s="7">
        <f t="shared" si="237"/>
        <v>90</v>
      </c>
      <c r="AB1354" s="7">
        <f ca="1">calc_gear1!AS1357*5+50</f>
        <v>55</v>
      </c>
      <c r="AC1354" s="7">
        <f ca="1">IF(AND(calc_gear1!AT1357=-1,calc_gear1!Z1357=1),calc_gear1!AS1357*5+50.5,IF(AND(calc_gear1!Y1357=0,AB1353-AC1353=-0.5),calc_gear1!AS1357*5+50.5,calc_gear1!O1357*5+50.5))</f>
        <v>50.5</v>
      </c>
    </row>
    <row r="1355" spans="1:29">
      <c r="A1355" s="7">
        <v>1354</v>
      </c>
      <c r="B1355" s="7">
        <v>154</v>
      </c>
      <c r="N1355" s="7">
        <v>154</v>
      </c>
      <c r="O1355" s="92" t="b">
        <v>1</v>
      </c>
      <c r="P1355" s="69" t="b">
        <v>0</v>
      </c>
      <c r="Q1355" s="93" t="b">
        <v>0</v>
      </c>
      <c r="S1355" s="92" t="b">
        <v>1</v>
      </c>
      <c r="T1355" s="69" t="b">
        <v>0</v>
      </c>
      <c r="U1355" s="93" t="b">
        <v>0</v>
      </c>
      <c r="W1355" s="7">
        <f t="shared" si="234"/>
        <v>1354</v>
      </c>
      <c r="X1355" s="7">
        <f>'v-t_chart'!C1355</f>
        <v>94.6</v>
      </c>
      <c r="Y1355" s="7">
        <f t="shared" si="235"/>
        <v>105</v>
      </c>
      <c r="Z1355" s="7">
        <f t="shared" si="236"/>
        <v>110</v>
      </c>
      <c r="AA1355" s="7">
        <f t="shared" si="237"/>
        <v>90</v>
      </c>
      <c r="AB1355" s="7">
        <f ca="1">calc_gear1!AS1358*5+50</f>
        <v>55</v>
      </c>
      <c r="AC1355" s="7">
        <f ca="1">IF(AND(calc_gear1!AT1358=-1,calc_gear1!Z1358=1),calc_gear1!AS1358*5+50.5,IF(AND(calc_gear1!Y1358=0,AB1354-AC1354=-0.5),calc_gear1!AS1358*5+50.5,calc_gear1!O1358*5+50.5))</f>
        <v>50.5</v>
      </c>
    </row>
    <row r="1356" spans="1:29">
      <c r="A1356" s="7">
        <v>1355</v>
      </c>
      <c r="B1356" s="7">
        <v>155</v>
      </c>
      <c r="N1356" s="7">
        <v>155</v>
      </c>
      <c r="O1356" s="92" t="b">
        <v>1</v>
      </c>
      <c r="P1356" s="69" t="b">
        <v>0</v>
      </c>
      <c r="Q1356" s="93" t="b">
        <v>0</v>
      </c>
      <c r="S1356" s="92" t="b">
        <v>1</v>
      </c>
      <c r="T1356" s="69" t="b">
        <v>0</v>
      </c>
      <c r="U1356" s="93" t="b">
        <v>0</v>
      </c>
      <c r="W1356" s="7">
        <f t="shared" si="234"/>
        <v>1355</v>
      </c>
      <c r="X1356" s="7">
        <f>'v-t_chart'!C1356</f>
        <v>96</v>
      </c>
      <c r="Y1356" s="7">
        <f t="shared" si="235"/>
        <v>105</v>
      </c>
      <c r="Z1356" s="7">
        <f t="shared" si="236"/>
        <v>110</v>
      </c>
      <c r="AA1356" s="7">
        <f t="shared" si="237"/>
        <v>90</v>
      </c>
      <c r="AB1356" s="7">
        <f ca="1">calc_gear1!AS1359*5+50</f>
        <v>55</v>
      </c>
      <c r="AC1356" s="7">
        <f ca="1">IF(AND(calc_gear1!AT1359=-1,calc_gear1!Z1359=1),calc_gear1!AS1359*5+50.5,IF(AND(calc_gear1!Y1359=0,AB1355-AC1355=-0.5),calc_gear1!AS1359*5+50.5,calc_gear1!O1359*5+50.5))</f>
        <v>50.5</v>
      </c>
    </row>
    <row r="1357" spans="1:29">
      <c r="A1357" s="7">
        <v>1356</v>
      </c>
      <c r="B1357" s="7">
        <v>156</v>
      </c>
      <c r="N1357" s="7">
        <v>156</v>
      </c>
      <c r="O1357" s="92" t="b">
        <v>1</v>
      </c>
      <c r="P1357" s="69" t="b">
        <v>0</v>
      </c>
      <c r="Q1357" s="93" t="b">
        <v>0</v>
      </c>
      <c r="S1357" s="92" t="b">
        <v>1</v>
      </c>
      <c r="T1357" s="69" t="b">
        <v>0</v>
      </c>
      <c r="U1357" s="93" t="b">
        <v>0</v>
      </c>
      <c r="W1357" s="7">
        <f t="shared" si="234"/>
        <v>1356</v>
      </c>
      <c r="X1357" s="7">
        <f>'v-t_chart'!C1357</f>
        <v>97.5</v>
      </c>
      <c r="Y1357" s="7">
        <f t="shared" si="235"/>
        <v>105</v>
      </c>
      <c r="Z1357" s="7">
        <f t="shared" si="236"/>
        <v>110</v>
      </c>
      <c r="AA1357" s="7">
        <f t="shared" si="237"/>
        <v>90</v>
      </c>
      <c r="AB1357" s="7">
        <f ca="1">calc_gear1!AS1360*5+50</f>
        <v>55</v>
      </c>
      <c r="AC1357" s="7">
        <f ca="1">IF(AND(calc_gear1!AT1360=-1,calc_gear1!Z1360=1),calc_gear1!AS1360*5+50.5,IF(AND(calc_gear1!Y1360=0,AB1356-AC1356=-0.5),calc_gear1!AS1360*5+50.5,calc_gear1!O1360*5+50.5))</f>
        <v>50.5</v>
      </c>
    </row>
    <row r="1358" spans="1:29">
      <c r="A1358" s="7">
        <v>1357</v>
      </c>
      <c r="B1358" s="7">
        <v>157</v>
      </c>
      <c r="N1358" s="7">
        <v>157</v>
      </c>
      <c r="O1358" s="92" t="b">
        <v>1</v>
      </c>
      <c r="P1358" s="69" t="b">
        <v>0</v>
      </c>
      <c r="Q1358" s="93" t="b">
        <v>0</v>
      </c>
      <c r="S1358" s="92" t="b">
        <v>1</v>
      </c>
      <c r="T1358" s="69" t="b">
        <v>0</v>
      </c>
      <c r="U1358" s="93" t="b">
        <v>0</v>
      </c>
      <c r="W1358" s="7">
        <f t="shared" si="234"/>
        <v>1357</v>
      </c>
      <c r="X1358" s="7">
        <f>'v-t_chart'!C1358</f>
        <v>99</v>
      </c>
      <c r="Y1358" s="7">
        <f t="shared" si="235"/>
        <v>105</v>
      </c>
      <c r="Z1358" s="7">
        <f t="shared" si="236"/>
        <v>110</v>
      </c>
      <c r="AA1358" s="7">
        <f t="shared" si="237"/>
        <v>90</v>
      </c>
      <c r="AB1358" s="7">
        <f ca="1">calc_gear1!AS1361*5+50</f>
        <v>55</v>
      </c>
      <c r="AC1358" s="7">
        <f ca="1">IF(AND(calc_gear1!AT1361=-1,calc_gear1!Z1361=1),calc_gear1!AS1361*5+50.5,IF(AND(calc_gear1!Y1361=0,AB1357-AC1357=-0.5),calc_gear1!AS1361*5+50.5,calc_gear1!O1361*5+50.5))</f>
        <v>50.5</v>
      </c>
    </row>
    <row r="1359" spans="1:29">
      <c r="A1359" s="7">
        <v>1358</v>
      </c>
      <c r="B1359" s="7">
        <v>158</v>
      </c>
      <c r="N1359" s="7">
        <v>158</v>
      </c>
      <c r="O1359" s="92" t="b">
        <v>0</v>
      </c>
      <c r="P1359" s="69" t="b">
        <v>0</v>
      </c>
      <c r="Q1359" s="93" t="b">
        <v>1</v>
      </c>
      <c r="S1359" s="92" t="b">
        <v>0</v>
      </c>
      <c r="T1359" s="69" t="b">
        <v>0</v>
      </c>
      <c r="U1359" s="93" t="b">
        <v>1</v>
      </c>
      <c r="W1359" s="7">
        <f t="shared" si="234"/>
        <v>1358</v>
      </c>
      <c r="X1359" s="7">
        <f>'v-t_chart'!C1359</f>
        <v>99.8</v>
      </c>
      <c r="Y1359" s="7">
        <f t="shared" si="235"/>
        <v>100</v>
      </c>
      <c r="Z1359" s="7">
        <f t="shared" si="236"/>
        <v>110</v>
      </c>
      <c r="AA1359" s="7">
        <f t="shared" si="237"/>
        <v>95</v>
      </c>
      <c r="AB1359" s="7">
        <f ca="1">calc_gear1!AS1362*5+50</f>
        <v>55</v>
      </c>
      <c r="AC1359" s="7">
        <f ca="1">IF(AND(calc_gear1!AT1362=-1,calc_gear1!Z1362=1),calc_gear1!AS1362*5+50.5,IF(AND(calc_gear1!Y1362=0,AB1358-AC1358=-0.5),calc_gear1!AS1362*5+50.5,calc_gear1!O1362*5+50.5))</f>
        <v>50.5</v>
      </c>
    </row>
    <row r="1360" spans="1:29">
      <c r="A1360" s="7">
        <v>1359</v>
      </c>
      <c r="B1360" s="7">
        <v>159</v>
      </c>
      <c r="N1360" s="7">
        <v>159</v>
      </c>
      <c r="O1360" s="92" t="b">
        <v>0</v>
      </c>
      <c r="P1360" s="69" t="b">
        <v>0</v>
      </c>
      <c r="Q1360" s="93" t="b">
        <v>1</v>
      </c>
      <c r="S1360" s="92" t="b">
        <v>0</v>
      </c>
      <c r="T1360" s="69" t="b">
        <v>0</v>
      </c>
      <c r="U1360" s="93" t="b">
        <v>1</v>
      </c>
      <c r="W1360" s="7">
        <f t="shared" si="234"/>
        <v>1359</v>
      </c>
      <c r="X1360" s="7">
        <f>'v-t_chart'!C1360</f>
        <v>99</v>
      </c>
      <c r="Y1360" s="7">
        <f t="shared" si="235"/>
        <v>100</v>
      </c>
      <c r="Z1360" s="7">
        <f t="shared" si="236"/>
        <v>110</v>
      </c>
      <c r="AA1360" s="7">
        <f t="shared" si="237"/>
        <v>95</v>
      </c>
      <c r="AB1360" s="7">
        <f ca="1">calc_gear1!AS1363*5+50</f>
        <v>55</v>
      </c>
      <c r="AC1360" s="7">
        <f ca="1">IF(AND(calc_gear1!AT1363=-1,calc_gear1!Z1363=1),calc_gear1!AS1363*5+50.5,IF(AND(calc_gear1!Y1363=0,AB1359-AC1359=-0.5),calc_gear1!AS1363*5+50.5,calc_gear1!O1363*5+50.5))</f>
        <v>50.5</v>
      </c>
    </row>
    <row r="1361" spans="1:29">
      <c r="A1361" s="7">
        <v>1360</v>
      </c>
      <c r="B1361" s="7">
        <v>160</v>
      </c>
      <c r="N1361" s="7">
        <v>160</v>
      </c>
      <c r="O1361" s="92" t="b">
        <v>0</v>
      </c>
      <c r="P1361" s="69" t="b">
        <v>0</v>
      </c>
      <c r="Q1361" s="93" t="b">
        <v>1</v>
      </c>
      <c r="S1361" s="92" t="b">
        <v>0</v>
      </c>
      <c r="T1361" s="69" t="b">
        <v>0</v>
      </c>
      <c r="U1361" s="93" t="b">
        <v>1</v>
      </c>
      <c r="W1361" s="7">
        <f t="shared" si="234"/>
        <v>1360</v>
      </c>
      <c r="X1361" s="7">
        <f>'v-t_chart'!C1361</f>
        <v>96.7</v>
      </c>
      <c r="Y1361" s="7">
        <f t="shared" si="235"/>
        <v>100</v>
      </c>
      <c r="Z1361" s="7">
        <f t="shared" si="236"/>
        <v>110</v>
      </c>
      <c r="AA1361" s="7">
        <f t="shared" si="237"/>
        <v>95</v>
      </c>
      <c r="AB1361" s="7">
        <f ca="1">calc_gear1!AS1364*5+50</f>
        <v>55</v>
      </c>
      <c r="AC1361" s="7">
        <f ca="1">IF(AND(calc_gear1!AT1364=-1,calc_gear1!Z1364=1),calc_gear1!AS1364*5+50.5,IF(AND(calc_gear1!Y1364=0,AB1360-AC1360=-0.5),calc_gear1!AS1364*5+50.5,calc_gear1!O1364*5+50.5))</f>
        <v>50.5</v>
      </c>
    </row>
    <row r="1362" spans="1:29">
      <c r="A1362" s="7">
        <v>1361</v>
      </c>
      <c r="B1362" s="7">
        <v>161</v>
      </c>
      <c r="N1362" s="7">
        <v>161</v>
      </c>
      <c r="O1362" s="92" t="b">
        <v>0</v>
      </c>
      <c r="P1362" s="69" t="b">
        <v>0</v>
      </c>
      <c r="Q1362" s="93" t="b">
        <v>1</v>
      </c>
      <c r="S1362" s="92" t="b">
        <v>0</v>
      </c>
      <c r="T1362" s="69" t="b">
        <v>0</v>
      </c>
      <c r="U1362" s="93" t="b">
        <v>1</v>
      </c>
      <c r="W1362" s="7">
        <f t="shared" si="234"/>
        <v>1361</v>
      </c>
      <c r="X1362" s="7">
        <f>'v-t_chart'!C1362</f>
        <v>93.7</v>
      </c>
      <c r="Y1362" s="7">
        <f t="shared" si="235"/>
        <v>100</v>
      </c>
      <c r="Z1362" s="7">
        <f t="shared" si="236"/>
        <v>110</v>
      </c>
      <c r="AA1362" s="7">
        <f t="shared" si="237"/>
        <v>95</v>
      </c>
      <c r="AB1362" s="7">
        <f ca="1">calc_gear1!AS1365*5+50</f>
        <v>55</v>
      </c>
      <c r="AC1362" s="7">
        <f ca="1">IF(AND(calc_gear1!AT1365=-1,calc_gear1!Z1365=1),calc_gear1!AS1365*5+50.5,IF(AND(calc_gear1!Y1365=0,AB1361-AC1361=-0.5),calc_gear1!AS1365*5+50.5,calc_gear1!O1365*5+50.5))</f>
        <v>50.5</v>
      </c>
    </row>
    <row r="1363" spans="1:29">
      <c r="A1363" s="7">
        <v>1362</v>
      </c>
      <c r="B1363" s="7">
        <v>162</v>
      </c>
      <c r="N1363" s="7">
        <v>162</v>
      </c>
      <c r="O1363" s="92" t="b">
        <v>0</v>
      </c>
      <c r="P1363" s="69" t="b">
        <v>0</v>
      </c>
      <c r="Q1363" s="93" t="b">
        <v>1</v>
      </c>
      <c r="S1363" s="92" t="b">
        <v>0</v>
      </c>
      <c r="T1363" s="69" t="b">
        <v>0</v>
      </c>
      <c r="U1363" s="93" t="b">
        <v>1</v>
      </c>
      <c r="W1363" s="7">
        <f t="shared" si="234"/>
        <v>1362</v>
      </c>
      <c r="X1363" s="7">
        <f>'v-t_chart'!C1363</f>
        <v>91.3</v>
      </c>
      <c r="Y1363" s="7">
        <f t="shared" si="235"/>
        <v>100</v>
      </c>
      <c r="Z1363" s="7">
        <f t="shared" si="236"/>
        <v>110</v>
      </c>
      <c r="AA1363" s="7">
        <f t="shared" si="237"/>
        <v>95</v>
      </c>
      <c r="AB1363" s="7">
        <f ca="1">calc_gear1!AS1366*5+50</f>
        <v>55</v>
      </c>
      <c r="AC1363" s="7">
        <f ca="1">IF(AND(calc_gear1!AT1366=-1,calc_gear1!Z1366=1),calc_gear1!AS1366*5+50.5,IF(AND(calc_gear1!Y1366=0,AB1362-AC1362=-0.5),calc_gear1!AS1366*5+50.5,calc_gear1!O1366*5+50.5))</f>
        <v>50.5</v>
      </c>
    </row>
    <row r="1364" spans="1:29">
      <c r="A1364" s="7">
        <v>1363</v>
      </c>
      <c r="B1364" s="7">
        <v>163</v>
      </c>
      <c r="N1364" s="7">
        <v>163</v>
      </c>
      <c r="O1364" s="92" t="b">
        <v>0</v>
      </c>
      <c r="P1364" s="69" t="b">
        <v>0</v>
      </c>
      <c r="Q1364" s="93" t="b">
        <v>1</v>
      </c>
      <c r="S1364" s="92" t="b">
        <v>0</v>
      </c>
      <c r="T1364" s="69" t="b">
        <v>0</v>
      </c>
      <c r="U1364" s="93" t="b">
        <v>1</v>
      </c>
      <c r="W1364" s="7">
        <f t="shared" si="234"/>
        <v>1363</v>
      </c>
      <c r="X1364" s="7">
        <f>'v-t_chart'!C1364</f>
        <v>90.4</v>
      </c>
      <c r="Y1364" s="7">
        <f t="shared" si="235"/>
        <v>100</v>
      </c>
      <c r="Z1364" s="7">
        <f t="shared" si="236"/>
        <v>110</v>
      </c>
      <c r="AA1364" s="7">
        <f t="shared" si="237"/>
        <v>95</v>
      </c>
      <c r="AB1364" s="7">
        <f ca="1">calc_gear1!AS1367*5+50</f>
        <v>55</v>
      </c>
      <c r="AC1364" s="7">
        <f ca="1">IF(AND(calc_gear1!AT1367=-1,calc_gear1!Z1367=1),calc_gear1!AS1367*5+50.5,IF(AND(calc_gear1!Y1367=0,AB1363-AC1363=-0.5),calc_gear1!AS1367*5+50.5,calc_gear1!O1367*5+50.5))</f>
        <v>50.5</v>
      </c>
    </row>
    <row r="1365" spans="1:29">
      <c r="A1365" s="7">
        <v>1364</v>
      </c>
      <c r="B1365" s="7">
        <v>164</v>
      </c>
      <c r="N1365" s="7">
        <v>164</v>
      </c>
      <c r="O1365" s="92" t="b">
        <v>0</v>
      </c>
      <c r="P1365" s="69" t="b">
        <v>0</v>
      </c>
      <c r="Q1365" s="93" t="b">
        <v>1</v>
      </c>
      <c r="S1365" s="92" t="b">
        <v>0</v>
      </c>
      <c r="T1365" s="69" t="b">
        <v>0</v>
      </c>
      <c r="U1365" s="93" t="b">
        <v>1</v>
      </c>
      <c r="W1365" s="7">
        <f t="shared" si="234"/>
        <v>1364</v>
      </c>
      <c r="X1365" s="7">
        <f>'v-t_chart'!C1365</f>
        <v>90.6</v>
      </c>
      <c r="Y1365" s="7">
        <f t="shared" si="235"/>
        <v>100</v>
      </c>
      <c r="Z1365" s="7">
        <f t="shared" si="236"/>
        <v>110</v>
      </c>
      <c r="AA1365" s="7">
        <f t="shared" si="237"/>
        <v>95</v>
      </c>
      <c r="AB1365" s="7">
        <f ca="1">calc_gear1!AS1368*5+50</f>
        <v>55</v>
      </c>
      <c r="AC1365" s="7">
        <f ca="1">IF(AND(calc_gear1!AT1368=-1,calc_gear1!Z1368=1),calc_gear1!AS1368*5+50.5,IF(AND(calc_gear1!Y1368=0,AB1364-AC1364=-0.5),calc_gear1!AS1368*5+50.5,calc_gear1!O1368*5+50.5))</f>
        <v>50.5</v>
      </c>
    </row>
    <row r="1366" spans="1:29">
      <c r="A1366" s="7">
        <v>1365</v>
      </c>
      <c r="B1366" s="7">
        <v>165</v>
      </c>
      <c r="N1366" s="7">
        <v>165</v>
      </c>
      <c r="O1366" s="92" t="b">
        <v>0</v>
      </c>
      <c r="P1366" s="69" t="b">
        <v>0</v>
      </c>
      <c r="Q1366" s="93" t="b">
        <v>1</v>
      </c>
      <c r="S1366" s="92" t="b">
        <v>0</v>
      </c>
      <c r="T1366" s="69" t="b">
        <v>0</v>
      </c>
      <c r="U1366" s="93" t="b">
        <v>1</v>
      </c>
      <c r="W1366" s="7">
        <f t="shared" si="234"/>
        <v>1365</v>
      </c>
      <c r="X1366" s="7">
        <f>'v-t_chart'!C1366</f>
        <v>91.1</v>
      </c>
      <c r="Y1366" s="7">
        <f t="shared" si="235"/>
        <v>100</v>
      </c>
      <c r="Z1366" s="7">
        <f t="shared" si="236"/>
        <v>110</v>
      </c>
      <c r="AA1366" s="7">
        <f t="shared" si="237"/>
        <v>95</v>
      </c>
      <c r="AB1366" s="7">
        <f ca="1">calc_gear1!AS1369*5+50</f>
        <v>55</v>
      </c>
      <c r="AC1366" s="7">
        <f ca="1">IF(AND(calc_gear1!AT1369=-1,calc_gear1!Z1369=1),calc_gear1!AS1369*5+50.5,IF(AND(calc_gear1!Y1369=0,AB1365-AC1365=-0.5),calc_gear1!AS1369*5+50.5,calc_gear1!O1369*5+50.5))</f>
        <v>50.5</v>
      </c>
    </row>
    <row r="1367" spans="1:29">
      <c r="A1367" s="7">
        <v>1366</v>
      </c>
      <c r="B1367" s="7">
        <v>166</v>
      </c>
      <c r="N1367" s="7">
        <v>166</v>
      </c>
      <c r="O1367" s="92" t="b">
        <v>0</v>
      </c>
      <c r="P1367" s="69" t="b">
        <v>0</v>
      </c>
      <c r="Q1367" s="93" t="b">
        <v>1</v>
      </c>
      <c r="S1367" s="92" t="b">
        <v>0</v>
      </c>
      <c r="T1367" s="69" t="b">
        <v>0</v>
      </c>
      <c r="U1367" s="93" t="b">
        <v>1</v>
      </c>
      <c r="W1367" s="7">
        <f t="shared" si="234"/>
        <v>1366</v>
      </c>
      <c r="X1367" s="7">
        <f>'v-t_chart'!C1367</f>
        <v>90.9</v>
      </c>
      <c r="Y1367" s="7">
        <f t="shared" si="235"/>
        <v>100</v>
      </c>
      <c r="Z1367" s="7">
        <f t="shared" si="236"/>
        <v>110</v>
      </c>
      <c r="AA1367" s="7">
        <f t="shared" si="237"/>
        <v>95</v>
      </c>
      <c r="AB1367" s="7">
        <f ca="1">calc_gear1!AS1370*5+50</f>
        <v>55</v>
      </c>
      <c r="AC1367" s="7">
        <f ca="1">IF(AND(calc_gear1!AT1370=-1,calc_gear1!Z1370=1),calc_gear1!AS1370*5+50.5,IF(AND(calc_gear1!Y1370=0,AB1366-AC1366=-0.5),calc_gear1!AS1370*5+50.5,calc_gear1!O1370*5+50.5))</f>
        <v>50.5</v>
      </c>
    </row>
    <row r="1368" spans="1:29">
      <c r="A1368" s="7">
        <v>1367</v>
      </c>
      <c r="B1368" s="7">
        <v>167</v>
      </c>
      <c r="N1368" s="7">
        <v>167</v>
      </c>
      <c r="O1368" s="92" t="b">
        <v>0</v>
      </c>
      <c r="P1368" s="69" t="b">
        <v>0</v>
      </c>
      <c r="Q1368" s="93" t="b">
        <v>1</v>
      </c>
      <c r="S1368" s="92" t="b">
        <v>0</v>
      </c>
      <c r="T1368" s="69" t="b">
        <v>0</v>
      </c>
      <c r="U1368" s="93" t="b">
        <v>1</v>
      </c>
      <c r="W1368" s="7">
        <f t="shared" si="234"/>
        <v>1367</v>
      </c>
      <c r="X1368" s="7">
        <f>'v-t_chart'!C1368</f>
        <v>89</v>
      </c>
      <c r="Y1368" s="7">
        <f t="shared" si="235"/>
        <v>100</v>
      </c>
      <c r="Z1368" s="7">
        <f t="shared" si="236"/>
        <v>110</v>
      </c>
      <c r="AA1368" s="7">
        <f t="shared" si="237"/>
        <v>95</v>
      </c>
      <c r="AB1368" s="7">
        <f ca="1">calc_gear1!AS1371*5+50</f>
        <v>55</v>
      </c>
      <c r="AC1368" s="7">
        <f ca="1">IF(AND(calc_gear1!AT1371=-1,calc_gear1!Z1371=1),calc_gear1!AS1371*5+50.5,IF(AND(calc_gear1!Y1371=0,AB1367-AC1367=-0.5),calc_gear1!AS1371*5+50.5,calc_gear1!O1371*5+50.5))</f>
        <v>50.5</v>
      </c>
    </row>
    <row r="1369" spans="1:29">
      <c r="A1369" s="7">
        <v>1368</v>
      </c>
      <c r="B1369" s="7">
        <v>168</v>
      </c>
      <c r="N1369" s="7">
        <v>168</v>
      </c>
      <c r="O1369" s="92" t="b">
        <v>0</v>
      </c>
      <c r="P1369" s="69" t="b">
        <v>0</v>
      </c>
      <c r="Q1369" s="93" t="b">
        <v>1</v>
      </c>
      <c r="S1369" s="92" t="b">
        <v>0</v>
      </c>
      <c r="T1369" s="69" t="b">
        <v>0</v>
      </c>
      <c r="U1369" s="93" t="b">
        <v>1</v>
      </c>
      <c r="W1369" s="7">
        <f t="shared" si="234"/>
        <v>1368</v>
      </c>
      <c r="X1369" s="7">
        <f>'v-t_chart'!C1369</f>
        <v>85.6</v>
      </c>
      <c r="Y1369" s="7">
        <f t="shared" si="235"/>
        <v>100</v>
      </c>
      <c r="Z1369" s="7">
        <f t="shared" si="236"/>
        <v>110</v>
      </c>
      <c r="AA1369" s="7">
        <f t="shared" si="237"/>
        <v>95</v>
      </c>
      <c r="AB1369" s="7">
        <f ca="1">calc_gear1!AS1372*5+50</f>
        <v>55</v>
      </c>
      <c r="AC1369" s="7">
        <f ca="1">IF(AND(calc_gear1!AT1372=-1,calc_gear1!Z1372=1),calc_gear1!AS1372*5+50.5,IF(AND(calc_gear1!Y1372=0,AB1368-AC1368=-0.5),calc_gear1!AS1372*5+50.5,calc_gear1!O1372*5+50.5))</f>
        <v>50.5</v>
      </c>
    </row>
    <row r="1370" spans="1:29">
      <c r="A1370" s="7">
        <v>1369</v>
      </c>
      <c r="B1370" s="7">
        <v>169</v>
      </c>
      <c r="N1370" s="7">
        <v>169</v>
      </c>
      <c r="O1370" s="92" t="b">
        <v>0</v>
      </c>
      <c r="P1370" s="69" t="b">
        <v>0</v>
      </c>
      <c r="Q1370" s="93" t="b">
        <v>1</v>
      </c>
      <c r="S1370" s="92" t="b">
        <v>0</v>
      </c>
      <c r="T1370" s="69" t="b">
        <v>0</v>
      </c>
      <c r="U1370" s="93" t="b">
        <v>1</v>
      </c>
      <c r="W1370" s="7">
        <f t="shared" si="234"/>
        <v>1369</v>
      </c>
      <c r="X1370" s="7">
        <f>'v-t_chart'!C1370</f>
        <v>81.599999999999994</v>
      </c>
      <c r="Y1370" s="7">
        <f t="shared" si="235"/>
        <v>100</v>
      </c>
      <c r="Z1370" s="7">
        <f t="shared" si="236"/>
        <v>110</v>
      </c>
      <c r="AA1370" s="7">
        <f t="shared" si="237"/>
        <v>95</v>
      </c>
      <c r="AB1370" s="7">
        <f ca="1">calc_gear1!AS1373*5+50</f>
        <v>55</v>
      </c>
      <c r="AC1370" s="7">
        <f ca="1">IF(AND(calc_gear1!AT1373=-1,calc_gear1!Z1373=1),calc_gear1!AS1373*5+50.5,IF(AND(calc_gear1!Y1373=0,AB1369-AC1369=-0.5),calc_gear1!AS1373*5+50.5,calc_gear1!O1373*5+50.5))</f>
        <v>50.5</v>
      </c>
    </row>
    <row r="1371" spans="1:29">
      <c r="A1371" s="7">
        <v>1370</v>
      </c>
      <c r="B1371" s="7">
        <v>170</v>
      </c>
      <c r="N1371" s="7">
        <v>170</v>
      </c>
      <c r="O1371" s="92" t="b">
        <v>0</v>
      </c>
      <c r="P1371" s="69" t="b">
        <v>0</v>
      </c>
      <c r="Q1371" s="93" t="b">
        <v>1</v>
      </c>
      <c r="S1371" s="92" t="b">
        <v>0</v>
      </c>
      <c r="T1371" s="69" t="b">
        <v>0</v>
      </c>
      <c r="U1371" s="93" t="b">
        <v>1</v>
      </c>
      <c r="W1371" s="7">
        <f t="shared" si="234"/>
        <v>1370</v>
      </c>
      <c r="X1371" s="7">
        <f>'v-t_chart'!C1371</f>
        <v>77.599999999999994</v>
      </c>
      <c r="Y1371" s="7">
        <f t="shared" si="235"/>
        <v>100</v>
      </c>
      <c r="Z1371" s="7">
        <f t="shared" si="236"/>
        <v>110</v>
      </c>
      <c r="AA1371" s="7">
        <f t="shared" si="237"/>
        <v>95</v>
      </c>
      <c r="AB1371" s="7">
        <f ca="1">calc_gear1!AS1374*5+50</f>
        <v>55</v>
      </c>
      <c r="AC1371" s="7">
        <f ca="1">IF(AND(calc_gear1!AT1374=-1,calc_gear1!Z1374=1),calc_gear1!AS1374*5+50.5,IF(AND(calc_gear1!Y1374=0,AB1370-AC1370=-0.5),calc_gear1!AS1374*5+50.5,calc_gear1!O1374*5+50.5))</f>
        <v>50.5</v>
      </c>
    </row>
    <row r="1372" spans="1:29">
      <c r="A1372" s="7">
        <v>1371</v>
      </c>
      <c r="B1372" s="7">
        <v>171</v>
      </c>
      <c r="N1372" s="7">
        <v>171</v>
      </c>
      <c r="O1372" s="92" t="b">
        <v>0</v>
      </c>
      <c r="P1372" s="69" t="b">
        <v>0</v>
      </c>
      <c r="Q1372" s="93" t="b">
        <v>1</v>
      </c>
      <c r="S1372" s="92" t="b">
        <v>0</v>
      </c>
      <c r="T1372" s="69" t="b">
        <v>0</v>
      </c>
      <c r="U1372" s="93" t="b">
        <v>1</v>
      </c>
      <c r="W1372" s="7">
        <f t="shared" si="234"/>
        <v>1371</v>
      </c>
      <c r="X1372" s="7">
        <f>'v-t_chart'!C1372</f>
        <v>73.599999999999994</v>
      </c>
      <c r="Y1372" s="7">
        <f t="shared" si="235"/>
        <v>100</v>
      </c>
      <c r="Z1372" s="7">
        <f t="shared" si="236"/>
        <v>110</v>
      </c>
      <c r="AA1372" s="7">
        <f t="shared" si="237"/>
        <v>95</v>
      </c>
      <c r="AB1372" s="7">
        <f ca="1">calc_gear1!AS1375*5+50</f>
        <v>55</v>
      </c>
      <c r="AC1372" s="7">
        <f ca="1">IF(AND(calc_gear1!AT1375=-1,calc_gear1!Z1375=1),calc_gear1!AS1375*5+50.5,IF(AND(calc_gear1!Y1375=0,AB1371-AC1371=-0.5),calc_gear1!AS1375*5+50.5,calc_gear1!O1375*5+50.5))</f>
        <v>50.5</v>
      </c>
    </row>
    <row r="1373" spans="1:29">
      <c r="A1373" s="7">
        <v>1372</v>
      </c>
      <c r="B1373" s="7">
        <v>172</v>
      </c>
      <c r="N1373" s="7">
        <v>172</v>
      </c>
      <c r="O1373" s="92" t="b">
        <v>0</v>
      </c>
      <c r="P1373" s="69" t="b">
        <v>0</v>
      </c>
      <c r="Q1373" s="93" t="b">
        <v>1</v>
      </c>
      <c r="S1373" s="92" t="b">
        <v>0</v>
      </c>
      <c r="T1373" s="69" t="b">
        <v>0</v>
      </c>
      <c r="U1373" s="93" t="b">
        <v>1</v>
      </c>
      <c r="W1373" s="7">
        <f t="shared" si="234"/>
        <v>1372</v>
      </c>
      <c r="X1373" s="7">
        <f>'v-t_chart'!C1373</f>
        <v>69.7</v>
      </c>
      <c r="Y1373" s="7">
        <f t="shared" si="235"/>
        <v>100</v>
      </c>
      <c r="Z1373" s="7">
        <f t="shared" si="236"/>
        <v>110</v>
      </c>
      <c r="AA1373" s="7">
        <f t="shared" si="237"/>
        <v>95</v>
      </c>
      <c r="AB1373" s="7">
        <f ca="1">calc_gear1!AS1376*5+50</f>
        <v>55</v>
      </c>
      <c r="AC1373" s="7">
        <f ca="1">IF(AND(calc_gear1!AT1376=-1,calc_gear1!Z1376=1),calc_gear1!AS1376*5+50.5,IF(AND(calc_gear1!Y1376=0,AB1372-AC1372=-0.5),calc_gear1!AS1376*5+50.5,calc_gear1!O1376*5+50.5))</f>
        <v>50.5</v>
      </c>
    </row>
    <row r="1374" spans="1:29">
      <c r="A1374" s="7">
        <v>1373</v>
      </c>
      <c r="B1374" s="7">
        <v>173</v>
      </c>
      <c r="N1374" s="7">
        <v>173</v>
      </c>
      <c r="O1374" s="92" t="b">
        <v>0</v>
      </c>
      <c r="P1374" s="69" t="b">
        <v>0</v>
      </c>
      <c r="Q1374" s="93" t="b">
        <v>1</v>
      </c>
      <c r="S1374" s="92" t="b">
        <v>0</v>
      </c>
      <c r="T1374" s="69" t="b">
        <v>0</v>
      </c>
      <c r="U1374" s="93" t="b">
        <v>1</v>
      </c>
      <c r="W1374" s="7">
        <f t="shared" si="234"/>
        <v>1373</v>
      </c>
      <c r="X1374" s="7">
        <f>'v-t_chart'!C1374</f>
        <v>66</v>
      </c>
      <c r="Y1374" s="7">
        <f t="shared" si="235"/>
        <v>100</v>
      </c>
      <c r="Z1374" s="7">
        <f t="shared" si="236"/>
        <v>110</v>
      </c>
      <c r="AA1374" s="7">
        <f t="shared" si="237"/>
        <v>95</v>
      </c>
      <c r="AB1374" s="7">
        <f ca="1">calc_gear1!AS1377*5+50</f>
        <v>55</v>
      </c>
      <c r="AC1374" s="7">
        <f ca="1">IF(AND(calc_gear1!AT1377=-1,calc_gear1!Z1377=1),calc_gear1!AS1377*5+50.5,IF(AND(calc_gear1!Y1377=0,AB1373-AC1373=-0.5),calc_gear1!AS1377*5+50.5,calc_gear1!O1377*5+50.5))</f>
        <v>50.5</v>
      </c>
    </row>
    <row r="1375" spans="1:29">
      <c r="A1375" s="7">
        <v>1374</v>
      </c>
      <c r="B1375" s="7">
        <v>174</v>
      </c>
      <c r="N1375" s="7">
        <v>174</v>
      </c>
      <c r="O1375" s="92" t="b">
        <v>0</v>
      </c>
      <c r="P1375" s="69" t="b">
        <v>0</v>
      </c>
      <c r="Q1375" s="93" t="b">
        <v>1</v>
      </c>
      <c r="S1375" s="92" t="b">
        <v>0</v>
      </c>
      <c r="T1375" s="69" t="b">
        <v>0</v>
      </c>
      <c r="U1375" s="93" t="b">
        <v>1</v>
      </c>
      <c r="W1375" s="7">
        <f t="shared" si="234"/>
        <v>1374</v>
      </c>
      <c r="X1375" s="7">
        <f>'v-t_chart'!C1375</f>
        <v>62.7</v>
      </c>
      <c r="Y1375" s="7">
        <f t="shared" si="235"/>
        <v>100</v>
      </c>
      <c r="Z1375" s="7">
        <f t="shared" si="236"/>
        <v>110</v>
      </c>
      <c r="AA1375" s="7">
        <f t="shared" si="237"/>
        <v>95</v>
      </c>
      <c r="AB1375" s="7">
        <f ca="1">calc_gear1!AS1378*5+50</f>
        <v>55</v>
      </c>
      <c r="AC1375" s="7">
        <f ca="1">IF(AND(calc_gear1!AT1378=-1,calc_gear1!Z1378=1),calc_gear1!AS1378*5+50.5,IF(AND(calc_gear1!Y1378=0,AB1374-AC1374=-0.5),calc_gear1!AS1378*5+50.5,calc_gear1!O1378*5+50.5))</f>
        <v>50.5</v>
      </c>
    </row>
    <row r="1376" spans="1:29">
      <c r="A1376" s="7">
        <v>1375</v>
      </c>
      <c r="B1376" s="7">
        <v>175</v>
      </c>
      <c r="N1376" s="7">
        <v>175</v>
      </c>
      <c r="O1376" s="92" t="b">
        <v>0</v>
      </c>
      <c r="P1376" s="69" t="b">
        <v>0</v>
      </c>
      <c r="Q1376" s="93" t="b">
        <v>1</v>
      </c>
      <c r="S1376" s="92" t="b">
        <v>0</v>
      </c>
      <c r="T1376" s="69" t="b">
        <v>0</v>
      </c>
      <c r="U1376" s="93" t="b">
        <v>1</v>
      </c>
      <c r="W1376" s="7">
        <f t="shared" si="234"/>
        <v>1375</v>
      </c>
      <c r="X1376" s="7">
        <f>'v-t_chart'!C1376</f>
        <v>60</v>
      </c>
      <c r="Y1376" s="7">
        <f t="shared" si="235"/>
        <v>100</v>
      </c>
      <c r="Z1376" s="7">
        <f t="shared" si="236"/>
        <v>110</v>
      </c>
      <c r="AA1376" s="7">
        <f t="shared" si="237"/>
        <v>95</v>
      </c>
      <c r="AB1376" s="7">
        <f ca="1">calc_gear1!AS1379*5+50</f>
        <v>55</v>
      </c>
      <c r="AC1376" s="7">
        <f ca="1">IF(AND(calc_gear1!AT1379=-1,calc_gear1!Z1379=1),calc_gear1!AS1379*5+50.5,IF(AND(calc_gear1!Y1379=0,AB1375-AC1375=-0.5),calc_gear1!AS1379*5+50.5,calc_gear1!O1379*5+50.5))</f>
        <v>50.5</v>
      </c>
    </row>
    <row r="1377" spans="1:29">
      <c r="A1377" s="7">
        <v>1376</v>
      </c>
      <c r="B1377" s="7">
        <v>176</v>
      </c>
      <c r="N1377" s="7">
        <v>176</v>
      </c>
      <c r="O1377" s="92" t="b">
        <v>0</v>
      </c>
      <c r="P1377" s="69" t="b">
        <v>0</v>
      </c>
      <c r="Q1377" s="93" t="b">
        <v>1</v>
      </c>
      <c r="S1377" s="92" t="b">
        <v>0</v>
      </c>
      <c r="T1377" s="69" t="b">
        <v>0</v>
      </c>
      <c r="U1377" s="93" t="b">
        <v>1</v>
      </c>
      <c r="W1377" s="7">
        <f t="shared" si="234"/>
        <v>1376</v>
      </c>
      <c r="X1377" s="7">
        <f>'v-t_chart'!C1377</f>
        <v>58</v>
      </c>
      <c r="Y1377" s="7">
        <f t="shared" si="235"/>
        <v>100</v>
      </c>
      <c r="Z1377" s="7">
        <f t="shared" si="236"/>
        <v>110</v>
      </c>
      <c r="AA1377" s="7">
        <f t="shared" si="237"/>
        <v>95</v>
      </c>
      <c r="AB1377" s="7">
        <f ca="1">calc_gear1!AS1380*5+50</f>
        <v>55</v>
      </c>
      <c r="AC1377" s="7">
        <f ca="1">IF(AND(calc_gear1!AT1380=-1,calc_gear1!Z1380=1),calc_gear1!AS1380*5+50.5,IF(AND(calc_gear1!Y1380=0,AB1376-AC1376=-0.5),calc_gear1!AS1380*5+50.5,calc_gear1!O1380*5+50.5))</f>
        <v>50.5</v>
      </c>
    </row>
    <row r="1378" spans="1:29">
      <c r="A1378" s="7">
        <v>1377</v>
      </c>
      <c r="B1378" s="7">
        <v>177</v>
      </c>
      <c r="N1378" s="7">
        <v>177</v>
      </c>
      <c r="O1378" s="92" t="b">
        <v>0</v>
      </c>
      <c r="P1378" s="69" t="b">
        <v>0</v>
      </c>
      <c r="Q1378" s="93" t="b">
        <v>1</v>
      </c>
      <c r="S1378" s="92" t="b">
        <v>0</v>
      </c>
      <c r="T1378" s="69" t="b">
        <v>0</v>
      </c>
      <c r="U1378" s="93" t="b">
        <v>1</v>
      </c>
      <c r="W1378" s="7">
        <f t="shared" si="234"/>
        <v>1377</v>
      </c>
      <c r="X1378" s="7">
        <f>'v-t_chart'!C1378</f>
        <v>56.4</v>
      </c>
      <c r="Y1378" s="7">
        <f t="shared" si="235"/>
        <v>100</v>
      </c>
      <c r="Z1378" s="7">
        <f t="shared" si="236"/>
        <v>110</v>
      </c>
      <c r="AA1378" s="7">
        <f t="shared" si="237"/>
        <v>95</v>
      </c>
      <c r="AB1378" s="7">
        <f ca="1">calc_gear1!AS1381*5+50</f>
        <v>55</v>
      </c>
      <c r="AC1378" s="7">
        <f ca="1">IF(AND(calc_gear1!AT1381=-1,calc_gear1!Z1381=1),calc_gear1!AS1381*5+50.5,IF(AND(calc_gear1!Y1381=0,AB1377-AC1377=-0.5),calc_gear1!AS1381*5+50.5,calc_gear1!O1381*5+50.5))</f>
        <v>50.5</v>
      </c>
    </row>
    <row r="1379" spans="1:29">
      <c r="A1379" s="7">
        <v>1378</v>
      </c>
      <c r="B1379" s="7">
        <v>178</v>
      </c>
      <c r="N1379" s="7">
        <v>178</v>
      </c>
      <c r="O1379" s="92" t="b">
        <v>0</v>
      </c>
      <c r="P1379" s="69" t="b">
        <v>0</v>
      </c>
      <c r="Q1379" s="93" t="b">
        <v>1</v>
      </c>
      <c r="S1379" s="92" t="b">
        <v>0</v>
      </c>
      <c r="T1379" s="69" t="b">
        <v>0</v>
      </c>
      <c r="U1379" s="93" t="b">
        <v>1</v>
      </c>
      <c r="W1379" s="7">
        <f t="shared" si="234"/>
        <v>1378</v>
      </c>
      <c r="X1379" s="7">
        <f>'v-t_chart'!C1379</f>
        <v>54.8</v>
      </c>
      <c r="Y1379" s="7">
        <f t="shared" si="235"/>
        <v>100</v>
      </c>
      <c r="Z1379" s="7">
        <f t="shared" si="236"/>
        <v>110</v>
      </c>
      <c r="AA1379" s="7">
        <f t="shared" si="237"/>
        <v>95</v>
      </c>
      <c r="AB1379" s="7">
        <f ca="1">calc_gear1!AS1382*5+50</f>
        <v>55</v>
      </c>
      <c r="AC1379" s="7">
        <f ca="1">IF(AND(calc_gear1!AT1382=-1,calc_gear1!Z1382=1),calc_gear1!AS1382*5+50.5,IF(AND(calc_gear1!Y1382=0,AB1378-AC1378=-0.5),calc_gear1!AS1382*5+50.5,calc_gear1!O1382*5+50.5))</f>
        <v>50.5</v>
      </c>
    </row>
    <row r="1380" spans="1:29">
      <c r="A1380" s="7">
        <v>1379</v>
      </c>
      <c r="B1380" s="7">
        <v>179</v>
      </c>
      <c r="N1380" s="7">
        <v>179</v>
      </c>
      <c r="O1380" s="92" t="b">
        <v>0</v>
      </c>
      <c r="P1380" s="69" t="b">
        <v>0</v>
      </c>
      <c r="Q1380" s="93" t="b">
        <v>1</v>
      </c>
      <c r="S1380" s="92" t="b">
        <v>0</v>
      </c>
      <c r="T1380" s="69" t="b">
        <v>0</v>
      </c>
      <c r="U1380" s="93" t="b">
        <v>1</v>
      </c>
      <c r="W1380" s="7">
        <f t="shared" si="234"/>
        <v>1379</v>
      </c>
      <c r="X1380" s="7">
        <f>'v-t_chart'!C1380</f>
        <v>53.3</v>
      </c>
      <c r="Y1380" s="7">
        <f t="shared" si="235"/>
        <v>100</v>
      </c>
      <c r="Z1380" s="7">
        <f t="shared" si="236"/>
        <v>110</v>
      </c>
      <c r="AA1380" s="7">
        <f t="shared" si="237"/>
        <v>95</v>
      </c>
      <c r="AB1380" s="7">
        <f ca="1">calc_gear1!AS1383*5+50</f>
        <v>55</v>
      </c>
      <c r="AC1380" s="7">
        <f ca="1">IF(AND(calc_gear1!AT1383=-1,calc_gear1!Z1383=1),calc_gear1!AS1383*5+50.5,IF(AND(calc_gear1!Y1383=0,AB1379-AC1379=-0.5),calc_gear1!AS1383*5+50.5,calc_gear1!O1383*5+50.5))</f>
        <v>50.5</v>
      </c>
    </row>
    <row r="1381" spans="1:29">
      <c r="A1381" s="7">
        <v>1380</v>
      </c>
      <c r="B1381" s="7">
        <v>180</v>
      </c>
      <c r="N1381" s="7">
        <v>180</v>
      </c>
      <c r="O1381" s="92" t="b">
        <v>0</v>
      </c>
      <c r="P1381" s="69" t="b">
        <v>0</v>
      </c>
      <c r="Q1381" s="93" t="b">
        <v>1</v>
      </c>
      <c r="S1381" s="92" t="b">
        <v>0</v>
      </c>
      <c r="T1381" s="69" t="b">
        <v>0</v>
      </c>
      <c r="U1381" s="93" t="b">
        <v>1</v>
      </c>
      <c r="W1381" s="7">
        <f t="shared" si="234"/>
        <v>1380</v>
      </c>
      <c r="X1381" s="7">
        <f>'v-t_chart'!C1381</f>
        <v>51.7</v>
      </c>
      <c r="Y1381" s="7">
        <f t="shared" si="235"/>
        <v>100</v>
      </c>
      <c r="Z1381" s="7">
        <f t="shared" si="236"/>
        <v>110</v>
      </c>
      <c r="AA1381" s="7">
        <f t="shared" si="237"/>
        <v>95</v>
      </c>
      <c r="AB1381" s="7">
        <f ca="1">calc_gear1!AS1384*5+50</f>
        <v>55</v>
      </c>
      <c r="AC1381" s="7">
        <f ca="1">IF(AND(calc_gear1!AT1384=-1,calc_gear1!Z1384=1),calc_gear1!AS1384*5+50.5,IF(AND(calc_gear1!Y1384=0,AB1380-AC1380=-0.5),calc_gear1!AS1384*5+50.5,calc_gear1!O1384*5+50.5))</f>
        <v>50.5</v>
      </c>
    </row>
    <row r="1382" spans="1:29">
      <c r="A1382" s="7">
        <v>1381</v>
      </c>
      <c r="B1382" s="7">
        <v>181</v>
      </c>
      <c r="N1382" s="7">
        <v>181</v>
      </c>
      <c r="O1382" s="92" t="b">
        <v>0</v>
      </c>
      <c r="P1382" s="69" t="b">
        <v>0</v>
      </c>
      <c r="Q1382" s="93" t="b">
        <v>1</v>
      </c>
      <c r="S1382" s="92" t="b">
        <v>0</v>
      </c>
      <c r="T1382" s="69" t="b">
        <v>0</v>
      </c>
      <c r="U1382" s="93" t="b">
        <v>1</v>
      </c>
      <c r="W1382" s="7">
        <f t="shared" si="234"/>
        <v>1381</v>
      </c>
      <c r="X1382" s="7">
        <f>'v-t_chart'!C1382</f>
        <v>50.2</v>
      </c>
      <c r="Y1382" s="7">
        <f t="shared" si="235"/>
        <v>100</v>
      </c>
      <c r="Z1382" s="7">
        <f t="shared" si="236"/>
        <v>110</v>
      </c>
      <c r="AA1382" s="7">
        <f t="shared" si="237"/>
        <v>95</v>
      </c>
      <c r="AB1382" s="7">
        <f ca="1">calc_gear1!AS1385*5+50</f>
        <v>55</v>
      </c>
      <c r="AC1382" s="7">
        <f ca="1">IF(AND(calc_gear1!AT1385=-1,calc_gear1!Z1385=1),calc_gear1!AS1385*5+50.5,IF(AND(calc_gear1!Y1385=0,AB1381-AC1381=-0.5),calc_gear1!AS1385*5+50.5,calc_gear1!O1385*5+50.5))</f>
        <v>50.5</v>
      </c>
    </row>
    <row r="1383" spans="1:29">
      <c r="A1383" s="7">
        <v>1382</v>
      </c>
      <c r="B1383" s="7">
        <v>182</v>
      </c>
      <c r="N1383" s="7">
        <v>182</v>
      </c>
      <c r="O1383" s="92" t="b">
        <v>0</v>
      </c>
      <c r="P1383" s="69" t="b">
        <v>0</v>
      </c>
      <c r="Q1383" s="93" t="b">
        <v>1</v>
      </c>
      <c r="S1383" s="92" t="b">
        <v>0</v>
      </c>
      <c r="T1383" s="69" t="b">
        <v>0</v>
      </c>
      <c r="U1383" s="93" t="b">
        <v>1</v>
      </c>
      <c r="W1383" s="7">
        <f t="shared" si="234"/>
        <v>1382</v>
      </c>
      <c r="X1383" s="7">
        <f>'v-t_chart'!C1383</f>
        <v>48.7</v>
      </c>
      <c r="Y1383" s="7">
        <f t="shared" si="235"/>
        <v>100</v>
      </c>
      <c r="Z1383" s="7">
        <f t="shared" si="236"/>
        <v>110</v>
      </c>
      <c r="AA1383" s="7">
        <f t="shared" si="237"/>
        <v>95</v>
      </c>
      <c r="AB1383" s="7">
        <f ca="1">calc_gear1!AS1386*5+50</f>
        <v>55</v>
      </c>
      <c r="AC1383" s="7">
        <f ca="1">IF(AND(calc_gear1!AT1386=-1,calc_gear1!Z1386=1),calc_gear1!AS1386*5+50.5,IF(AND(calc_gear1!Y1386=0,AB1382-AC1382=-0.5),calc_gear1!AS1386*5+50.5,calc_gear1!O1386*5+50.5))</f>
        <v>50.5</v>
      </c>
    </row>
    <row r="1384" spans="1:29">
      <c r="A1384" s="7">
        <v>1383</v>
      </c>
      <c r="B1384" s="7">
        <v>183</v>
      </c>
      <c r="N1384" s="7">
        <v>183</v>
      </c>
      <c r="O1384" s="92" t="b">
        <v>0</v>
      </c>
      <c r="P1384" s="69" t="b">
        <v>1</v>
      </c>
      <c r="Q1384" s="93" t="b">
        <v>0</v>
      </c>
      <c r="S1384" s="92" t="b">
        <v>0</v>
      </c>
      <c r="T1384" s="69" t="b">
        <v>1</v>
      </c>
      <c r="U1384" s="93" t="b">
        <v>0</v>
      </c>
      <c r="W1384" s="7">
        <f t="shared" si="234"/>
        <v>1383</v>
      </c>
      <c r="X1384" s="7">
        <f>'v-t_chart'!C1384</f>
        <v>47.2</v>
      </c>
      <c r="Y1384" s="7">
        <f t="shared" si="235"/>
        <v>100</v>
      </c>
      <c r="Z1384" s="7">
        <f t="shared" si="236"/>
        <v>115</v>
      </c>
      <c r="AA1384" s="7">
        <f t="shared" si="237"/>
        <v>90</v>
      </c>
      <c r="AB1384" s="7">
        <f ca="1">calc_gear1!AS1387*5+50</f>
        <v>55</v>
      </c>
      <c r="AC1384" s="7">
        <f ca="1">IF(AND(calc_gear1!AT1387=-1,calc_gear1!Z1387=1),calc_gear1!AS1387*5+50.5,IF(AND(calc_gear1!Y1387=0,AB1383-AC1383=-0.5),calc_gear1!AS1387*5+50.5,calc_gear1!O1387*5+50.5))</f>
        <v>50.5</v>
      </c>
    </row>
    <row r="1385" spans="1:29">
      <c r="A1385" s="7">
        <v>1384</v>
      </c>
      <c r="B1385" s="7">
        <v>184</v>
      </c>
      <c r="N1385" s="7">
        <v>184</v>
      </c>
      <c r="O1385" s="92" t="b">
        <v>0</v>
      </c>
      <c r="P1385" s="69" t="b">
        <v>1</v>
      </c>
      <c r="Q1385" s="93" t="b">
        <v>0</v>
      </c>
      <c r="S1385" s="92" t="b">
        <v>0</v>
      </c>
      <c r="T1385" s="69" t="b">
        <v>1</v>
      </c>
      <c r="U1385" s="93" t="b">
        <v>0</v>
      </c>
      <c r="W1385" s="7">
        <f t="shared" si="234"/>
        <v>1384</v>
      </c>
      <c r="X1385" s="7">
        <f>'v-t_chart'!C1385</f>
        <v>47.1</v>
      </c>
      <c r="Y1385" s="7">
        <f t="shared" si="235"/>
        <v>100</v>
      </c>
      <c r="Z1385" s="7">
        <f t="shared" si="236"/>
        <v>115</v>
      </c>
      <c r="AA1385" s="7">
        <f t="shared" si="237"/>
        <v>90</v>
      </c>
      <c r="AB1385" s="7">
        <f ca="1">calc_gear1!AS1388*5+50</f>
        <v>55</v>
      </c>
      <c r="AC1385" s="7">
        <f ca="1">IF(AND(calc_gear1!AT1388=-1,calc_gear1!Z1388=1),calc_gear1!AS1388*5+50.5,IF(AND(calc_gear1!Y1388=0,AB1384-AC1384=-0.5),calc_gear1!AS1388*5+50.5,calc_gear1!O1388*5+50.5))</f>
        <v>50.5</v>
      </c>
    </row>
    <row r="1386" spans="1:29">
      <c r="A1386" s="7">
        <v>1385</v>
      </c>
      <c r="B1386" s="7">
        <v>185</v>
      </c>
      <c r="N1386" s="7">
        <v>185</v>
      </c>
      <c r="O1386" s="92" t="b">
        <v>0</v>
      </c>
      <c r="P1386" s="69" t="b">
        <v>1</v>
      </c>
      <c r="Q1386" s="93" t="b">
        <v>0</v>
      </c>
      <c r="S1386" s="92" t="b">
        <v>0</v>
      </c>
      <c r="T1386" s="69" t="b">
        <v>1</v>
      </c>
      <c r="U1386" s="93" t="b">
        <v>0</v>
      </c>
      <c r="W1386" s="7">
        <f t="shared" si="234"/>
        <v>1385</v>
      </c>
      <c r="X1386" s="7">
        <f>'v-t_chart'!C1386</f>
        <v>47</v>
      </c>
      <c r="Y1386" s="7">
        <f t="shared" si="235"/>
        <v>100</v>
      </c>
      <c r="Z1386" s="7">
        <f t="shared" si="236"/>
        <v>115</v>
      </c>
      <c r="AA1386" s="7">
        <f t="shared" si="237"/>
        <v>90</v>
      </c>
      <c r="AB1386" s="7">
        <f ca="1">calc_gear1!AS1389*5+50</f>
        <v>55</v>
      </c>
      <c r="AC1386" s="7">
        <f ca="1">IF(AND(calc_gear1!AT1389=-1,calc_gear1!Z1389=1),calc_gear1!AS1389*5+50.5,IF(AND(calc_gear1!Y1389=0,AB1385-AC1385=-0.5),calc_gear1!AS1389*5+50.5,calc_gear1!O1389*5+50.5))</f>
        <v>50.5</v>
      </c>
    </row>
    <row r="1387" spans="1:29">
      <c r="A1387" s="7">
        <v>1386</v>
      </c>
      <c r="B1387" s="7">
        <v>186</v>
      </c>
      <c r="N1387" s="7">
        <v>186</v>
      </c>
      <c r="O1387" s="92" t="b">
        <v>0</v>
      </c>
      <c r="P1387" s="69" t="b">
        <v>1</v>
      </c>
      <c r="Q1387" s="93" t="b">
        <v>0</v>
      </c>
      <c r="S1387" s="92" t="b">
        <v>0</v>
      </c>
      <c r="T1387" s="69" t="b">
        <v>1</v>
      </c>
      <c r="U1387" s="93" t="b">
        <v>0</v>
      </c>
      <c r="W1387" s="7">
        <f t="shared" si="234"/>
        <v>1386</v>
      </c>
      <c r="X1387" s="7">
        <f>'v-t_chart'!C1387</f>
        <v>46.9</v>
      </c>
      <c r="Y1387" s="7">
        <f t="shared" si="235"/>
        <v>100</v>
      </c>
      <c r="Z1387" s="7">
        <f t="shared" si="236"/>
        <v>115</v>
      </c>
      <c r="AA1387" s="7">
        <f t="shared" si="237"/>
        <v>90</v>
      </c>
      <c r="AB1387" s="7">
        <f ca="1">calc_gear1!AS1390*5+50</f>
        <v>55</v>
      </c>
      <c r="AC1387" s="7">
        <f ca="1">IF(AND(calc_gear1!AT1390=-1,calc_gear1!Z1390=1),calc_gear1!AS1390*5+50.5,IF(AND(calc_gear1!Y1390=0,AB1386-AC1386=-0.5),calc_gear1!AS1390*5+50.5,calc_gear1!O1390*5+50.5))</f>
        <v>50.5</v>
      </c>
    </row>
    <row r="1388" spans="1:29">
      <c r="A1388" s="7">
        <v>1387</v>
      </c>
      <c r="B1388" s="7">
        <v>187</v>
      </c>
      <c r="N1388" s="7">
        <v>187</v>
      </c>
      <c r="O1388" s="92" t="b">
        <v>0</v>
      </c>
      <c r="P1388" s="69" t="b">
        <v>1</v>
      </c>
      <c r="Q1388" s="93" t="b">
        <v>0</v>
      </c>
      <c r="S1388" s="92" t="b">
        <v>0</v>
      </c>
      <c r="T1388" s="69" t="b">
        <v>1</v>
      </c>
      <c r="U1388" s="93" t="b">
        <v>0</v>
      </c>
      <c r="W1388" s="7">
        <f t="shared" si="234"/>
        <v>1387</v>
      </c>
      <c r="X1388" s="7">
        <f>'v-t_chart'!C1388</f>
        <v>46.6</v>
      </c>
      <c r="Y1388" s="7">
        <f t="shared" si="235"/>
        <v>100</v>
      </c>
      <c r="Z1388" s="7">
        <f t="shared" si="236"/>
        <v>115</v>
      </c>
      <c r="AA1388" s="7">
        <f t="shared" si="237"/>
        <v>90</v>
      </c>
      <c r="AB1388" s="7">
        <f ca="1">calc_gear1!AS1391*5+50</f>
        <v>55</v>
      </c>
      <c r="AC1388" s="7">
        <f ca="1">IF(AND(calc_gear1!AT1391=-1,calc_gear1!Z1391=1),calc_gear1!AS1391*5+50.5,IF(AND(calc_gear1!Y1391=0,AB1387-AC1387=-0.5),calc_gear1!AS1391*5+50.5,calc_gear1!O1391*5+50.5))</f>
        <v>50.5</v>
      </c>
    </row>
    <row r="1389" spans="1:29">
      <c r="A1389" s="7">
        <v>1388</v>
      </c>
      <c r="B1389" s="7">
        <v>188</v>
      </c>
      <c r="N1389" s="7">
        <v>188</v>
      </c>
      <c r="O1389" s="92" t="b">
        <v>0</v>
      </c>
      <c r="P1389" s="69" t="b">
        <v>1</v>
      </c>
      <c r="Q1389" s="93" t="b">
        <v>0</v>
      </c>
      <c r="S1389" s="92" t="b">
        <v>0</v>
      </c>
      <c r="T1389" s="69" t="b">
        <v>1</v>
      </c>
      <c r="U1389" s="93" t="b">
        <v>0</v>
      </c>
      <c r="W1389" s="7">
        <f t="shared" si="234"/>
        <v>1388</v>
      </c>
      <c r="X1389" s="7">
        <f>'v-t_chart'!C1389</f>
        <v>46.3</v>
      </c>
      <c r="Y1389" s="7">
        <f t="shared" si="235"/>
        <v>100</v>
      </c>
      <c r="Z1389" s="7">
        <f t="shared" si="236"/>
        <v>115</v>
      </c>
      <c r="AA1389" s="7">
        <f t="shared" si="237"/>
        <v>90</v>
      </c>
      <c r="AB1389" s="7">
        <f ca="1">calc_gear1!AS1392*5+50</f>
        <v>55</v>
      </c>
      <c r="AC1389" s="7">
        <f ca="1">IF(AND(calc_gear1!AT1392=-1,calc_gear1!Z1392=1),calc_gear1!AS1392*5+50.5,IF(AND(calc_gear1!Y1392=0,AB1388-AC1388=-0.5),calc_gear1!AS1392*5+50.5,calc_gear1!O1392*5+50.5))</f>
        <v>50.5</v>
      </c>
    </row>
    <row r="1390" spans="1:29">
      <c r="A1390" s="7">
        <v>1389</v>
      </c>
      <c r="B1390" s="7">
        <v>189</v>
      </c>
      <c r="N1390" s="7">
        <v>189</v>
      </c>
      <c r="O1390" s="92" t="b">
        <v>0</v>
      </c>
      <c r="P1390" s="69" t="b">
        <v>1</v>
      </c>
      <c r="Q1390" s="93" t="b">
        <v>0</v>
      </c>
      <c r="S1390" s="92" t="b">
        <v>0</v>
      </c>
      <c r="T1390" s="69" t="b">
        <v>1</v>
      </c>
      <c r="U1390" s="93" t="b">
        <v>0</v>
      </c>
      <c r="W1390" s="7">
        <f t="shared" si="234"/>
        <v>1389</v>
      </c>
      <c r="X1390" s="7">
        <f>'v-t_chart'!C1390</f>
        <v>46.1</v>
      </c>
      <c r="Y1390" s="7">
        <f t="shared" si="235"/>
        <v>100</v>
      </c>
      <c r="Z1390" s="7">
        <f t="shared" si="236"/>
        <v>115</v>
      </c>
      <c r="AA1390" s="7">
        <f t="shared" si="237"/>
        <v>90</v>
      </c>
      <c r="AB1390" s="7">
        <f ca="1">calc_gear1!AS1393*5+50</f>
        <v>55</v>
      </c>
      <c r="AC1390" s="7">
        <f ca="1">IF(AND(calc_gear1!AT1393=-1,calc_gear1!Z1393=1),calc_gear1!AS1393*5+50.5,IF(AND(calc_gear1!Y1393=0,AB1389-AC1389=-0.5),calc_gear1!AS1393*5+50.5,calc_gear1!O1393*5+50.5))</f>
        <v>50.5</v>
      </c>
    </row>
    <row r="1391" spans="1:29">
      <c r="A1391" s="7">
        <v>1390</v>
      </c>
      <c r="B1391" s="7">
        <v>190</v>
      </c>
      <c r="N1391" s="7">
        <v>190</v>
      </c>
      <c r="O1391" s="92" t="b">
        <v>1</v>
      </c>
      <c r="P1391" s="69" t="b">
        <v>0</v>
      </c>
      <c r="Q1391" s="93" t="b">
        <v>0</v>
      </c>
      <c r="S1391" s="92" t="b">
        <v>1</v>
      </c>
      <c r="T1391" s="69" t="b">
        <v>0</v>
      </c>
      <c r="U1391" s="93" t="b">
        <v>0</v>
      </c>
      <c r="W1391" s="7">
        <f t="shared" si="234"/>
        <v>1390</v>
      </c>
      <c r="X1391" s="7">
        <f>'v-t_chart'!C1391</f>
        <v>46.1</v>
      </c>
      <c r="Y1391" s="7">
        <f t="shared" si="235"/>
        <v>105</v>
      </c>
      <c r="Z1391" s="7">
        <f t="shared" si="236"/>
        <v>110</v>
      </c>
      <c r="AA1391" s="7">
        <f t="shared" si="237"/>
        <v>90</v>
      </c>
      <c r="AB1391" s="7">
        <f ca="1">calc_gear1!AS1394*5+50</f>
        <v>55</v>
      </c>
      <c r="AC1391" s="7">
        <f ca="1">IF(AND(calc_gear1!AT1394=-1,calc_gear1!Z1394=1),calc_gear1!AS1394*5+50.5,IF(AND(calc_gear1!Y1394=0,AB1390-AC1390=-0.5),calc_gear1!AS1394*5+50.5,calc_gear1!O1394*5+50.5))</f>
        <v>50.5</v>
      </c>
    </row>
    <row r="1392" spans="1:29">
      <c r="A1392" s="7">
        <v>1391</v>
      </c>
      <c r="B1392" s="7">
        <v>191</v>
      </c>
      <c r="N1392" s="7">
        <v>191</v>
      </c>
      <c r="O1392" s="92" t="b">
        <v>1</v>
      </c>
      <c r="P1392" s="69" t="b">
        <v>0</v>
      </c>
      <c r="Q1392" s="93" t="b">
        <v>0</v>
      </c>
      <c r="S1392" s="92" t="b">
        <v>1</v>
      </c>
      <c r="T1392" s="69" t="b">
        <v>0</v>
      </c>
      <c r="U1392" s="93" t="b">
        <v>0</v>
      </c>
      <c r="W1392" s="7">
        <f t="shared" si="234"/>
        <v>1391</v>
      </c>
      <c r="X1392" s="7">
        <f>'v-t_chart'!C1392</f>
        <v>46.5</v>
      </c>
      <c r="Y1392" s="7">
        <f t="shared" si="235"/>
        <v>105</v>
      </c>
      <c r="Z1392" s="7">
        <f t="shared" si="236"/>
        <v>110</v>
      </c>
      <c r="AA1392" s="7">
        <f t="shared" si="237"/>
        <v>90</v>
      </c>
      <c r="AB1392" s="7">
        <f ca="1">calc_gear1!AS1395*5+50</f>
        <v>55</v>
      </c>
      <c r="AC1392" s="7">
        <f ca="1">IF(AND(calc_gear1!AT1395=-1,calc_gear1!Z1395=1),calc_gear1!AS1395*5+50.5,IF(AND(calc_gear1!Y1395=0,AB1391-AC1391=-0.5),calc_gear1!AS1395*5+50.5,calc_gear1!O1395*5+50.5))</f>
        <v>50.5</v>
      </c>
    </row>
    <row r="1393" spans="1:29">
      <c r="A1393" s="7">
        <v>1392</v>
      </c>
      <c r="B1393" s="7">
        <v>192</v>
      </c>
      <c r="N1393" s="7">
        <v>192</v>
      </c>
      <c r="O1393" s="92" t="b">
        <v>1</v>
      </c>
      <c r="P1393" s="69" t="b">
        <v>0</v>
      </c>
      <c r="Q1393" s="93" t="b">
        <v>0</v>
      </c>
      <c r="S1393" s="92" t="b">
        <v>1</v>
      </c>
      <c r="T1393" s="69" t="b">
        <v>0</v>
      </c>
      <c r="U1393" s="93" t="b">
        <v>0</v>
      </c>
      <c r="W1393" s="7">
        <f t="shared" si="234"/>
        <v>1392</v>
      </c>
      <c r="X1393" s="7">
        <f>'v-t_chart'!C1393</f>
        <v>47.1</v>
      </c>
      <c r="Y1393" s="7">
        <f t="shared" si="235"/>
        <v>105</v>
      </c>
      <c r="Z1393" s="7">
        <f t="shared" si="236"/>
        <v>110</v>
      </c>
      <c r="AA1393" s="7">
        <f t="shared" si="237"/>
        <v>90</v>
      </c>
      <c r="AB1393" s="7">
        <f ca="1">calc_gear1!AS1396*5+50</f>
        <v>55</v>
      </c>
      <c r="AC1393" s="7">
        <f ca="1">IF(AND(calc_gear1!AT1396=-1,calc_gear1!Z1396=1),calc_gear1!AS1396*5+50.5,IF(AND(calc_gear1!Y1396=0,AB1392-AC1392=-0.5),calc_gear1!AS1396*5+50.5,calc_gear1!O1396*5+50.5))</f>
        <v>50.5</v>
      </c>
    </row>
    <row r="1394" spans="1:29">
      <c r="A1394" s="7">
        <v>1393</v>
      </c>
      <c r="B1394" s="7">
        <v>193</v>
      </c>
      <c r="N1394" s="7">
        <v>193</v>
      </c>
      <c r="O1394" s="92" t="b">
        <v>1</v>
      </c>
      <c r="P1394" s="69" t="b">
        <v>0</v>
      </c>
      <c r="Q1394" s="93" t="b">
        <v>0</v>
      </c>
      <c r="S1394" s="92" t="b">
        <v>1</v>
      </c>
      <c r="T1394" s="69" t="b">
        <v>0</v>
      </c>
      <c r="U1394" s="93" t="b">
        <v>0</v>
      </c>
      <c r="W1394" s="7">
        <f t="shared" si="234"/>
        <v>1393</v>
      </c>
      <c r="X1394" s="7">
        <f>'v-t_chart'!C1394</f>
        <v>48.1</v>
      </c>
      <c r="Y1394" s="7">
        <f t="shared" si="235"/>
        <v>105</v>
      </c>
      <c r="Z1394" s="7">
        <f t="shared" si="236"/>
        <v>110</v>
      </c>
      <c r="AA1394" s="7">
        <f t="shared" si="237"/>
        <v>90</v>
      </c>
      <c r="AB1394" s="7">
        <f ca="1">calc_gear1!AS1397*5+50</f>
        <v>55</v>
      </c>
      <c r="AC1394" s="7">
        <f ca="1">IF(AND(calc_gear1!AT1397=-1,calc_gear1!Z1397=1),calc_gear1!AS1397*5+50.5,IF(AND(calc_gear1!Y1397=0,AB1393-AC1393=-0.5),calc_gear1!AS1397*5+50.5,calc_gear1!O1397*5+50.5))</f>
        <v>50.5</v>
      </c>
    </row>
    <row r="1395" spans="1:29">
      <c r="A1395" s="7">
        <v>1394</v>
      </c>
      <c r="B1395" s="7">
        <v>194</v>
      </c>
      <c r="N1395" s="7">
        <v>194</v>
      </c>
      <c r="O1395" s="92" t="b">
        <v>1</v>
      </c>
      <c r="P1395" s="69" t="b">
        <v>0</v>
      </c>
      <c r="Q1395" s="93" t="b">
        <v>0</v>
      </c>
      <c r="S1395" s="92" t="b">
        <v>1</v>
      </c>
      <c r="T1395" s="69" t="b">
        <v>0</v>
      </c>
      <c r="U1395" s="93" t="b">
        <v>0</v>
      </c>
      <c r="W1395" s="7">
        <f t="shared" si="234"/>
        <v>1394</v>
      </c>
      <c r="X1395" s="7">
        <f>'v-t_chart'!C1395</f>
        <v>49.8</v>
      </c>
      <c r="Y1395" s="7">
        <f t="shared" si="235"/>
        <v>105</v>
      </c>
      <c r="Z1395" s="7">
        <f t="shared" si="236"/>
        <v>110</v>
      </c>
      <c r="AA1395" s="7">
        <f t="shared" si="237"/>
        <v>90</v>
      </c>
      <c r="AB1395" s="7">
        <f ca="1">calc_gear1!AS1398*5+50</f>
        <v>55</v>
      </c>
      <c r="AC1395" s="7">
        <f ca="1">IF(AND(calc_gear1!AT1398=-1,calc_gear1!Z1398=1),calc_gear1!AS1398*5+50.5,IF(AND(calc_gear1!Y1398=0,AB1394-AC1394=-0.5),calc_gear1!AS1398*5+50.5,calc_gear1!O1398*5+50.5))</f>
        <v>50.5</v>
      </c>
    </row>
    <row r="1396" spans="1:29">
      <c r="A1396" s="7">
        <v>1395</v>
      </c>
      <c r="B1396" s="7">
        <v>195</v>
      </c>
      <c r="N1396" s="7">
        <v>195</v>
      </c>
      <c r="O1396" s="92" t="b">
        <v>1</v>
      </c>
      <c r="P1396" s="69" t="b">
        <v>0</v>
      </c>
      <c r="Q1396" s="93" t="b">
        <v>0</v>
      </c>
      <c r="S1396" s="92" t="b">
        <v>1</v>
      </c>
      <c r="T1396" s="69" t="b">
        <v>0</v>
      </c>
      <c r="U1396" s="93" t="b">
        <v>0</v>
      </c>
      <c r="W1396" s="7">
        <f t="shared" si="234"/>
        <v>1395</v>
      </c>
      <c r="X1396" s="7">
        <f>'v-t_chart'!C1396</f>
        <v>52.2</v>
      </c>
      <c r="Y1396" s="7">
        <f t="shared" si="235"/>
        <v>105</v>
      </c>
      <c r="Z1396" s="7">
        <f t="shared" si="236"/>
        <v>110</v>
      </c>
      <c r="AA1396" s="7">
        <f t="shared" si="237"/>
        <v>90</v>
      </c>
      <c r="AB1396" s="7">
        <f ca="1">calc_gear1!AS1399*5+50</f>
        <v>55</v>
      </c>
      <c r="AC1396" s="7">
        <f ca="1">IF(AND(calc_gear1!AT1399=-1,calc_gear1!Z1399=1),calc_gear1!AS1399*5+50.5,IF(AND(calc_gear1!Y1399=0,AB1395-AC1395=-0.5),calc_gear1!AS1399*5+50.5,calc_gear1!O1399*5+50.5))</f>
        <v>50.5</v>
      </c>
    </row>
    <row r="1397" spans="1:29">
      <c r="A1397" s="7">
        <v>1396</v>
      </c>
      <c r="B1397" s="7">
        <v>196</v>
      </c>
      <c r="N1397" s="7">
        <v>196</v>
      </c>
      <c r="O1397" s="92" t="b">
        <v>1</v>
      </c>
      <c r="P1397" s="69" t="b">
        <v>0</v>
      </c>
      <c r="Q1397" s="93" t="b">
        <v>0</v>
      </c>
      <c r="S1397" s="92" t="b">
        <v>1</v>
      </c>
      <c r="T1397" s="69" t="b">
        <v>0</v>
      </c>
      <c r="U1397" s="93" t="b">
        <v>0</v>
      </c>
      <c r="W1397" s="7">
        <f t="shared" si="234"/>
        <v>1396</v>
      </c>
      <c r="X1397" s="7">
        <f>'v-t_chart'!C1397</f>
        <v>54.8</v>
      </c>
      <c r="Y1397" s="7">
        <f t="shared" si="235"/>
        <v>105</v>
      </c>
      <c r="Z1397" s="7">
        <f t="shared" si="236"/>
        <v>110</v>
      </c>
      <c r="AA1397" s="7">
        <f t="shared" si="237"/>
        <v>90</v>
      </c>
      <c r="AB1397" s="7">
        <f ca="1">calc_gear1!AS1400*5+50</f>
        <v>55</v>
      </c>
      <c r="AC1397" s="7">
        <f ca="1">IF(AND(calc_gear1!AT1400=-1,calc_gear1!Z1400=1),calc_gear1!AS1400*5+50.5,IF(AND(calc_gear1!Y1400=0,AB1396-AC1396=-0.5),calc_gear1!AS1400*5+50.5,calc_gear1!O1400*5+50.5))</f>
        <v>50.5</v>
      </c>
    </row>
    <row r="1398" spans="1:29">
      <c r="A1398" s="7">
        <v>1397</v>
      </c>
      <c r="B1398" s="7">
        <v>197</v>
      </c>
      <c r="N1398" s="7">
        <v>197</v>
      </c>
      <c r="O1398" s="92" t="b">
        <v>1</v>
      </c>
      <c r="P1398" s="69" t="b">
        <v>0</v>
      </c>
      <c r="Q1398" s="93" t="b">
        <v>0</v>
      </c>
      <c r="S1398" s="92" t="b">
        <v>1</v>
      </c>
      <c r="T1398" s="69" t="b">
        <v>0</v>
      </c>
      <c r="U1398" s="93" t="b">
        <v>0</v>
      </c>
      <c r="W1398" s="7">
        <f t="shared" si="234"/>
        <v>1397</v>
      </c>
      <c r="X1398" s="7">
        <f>'v-t_chart'!C1398</f>
        <v>57.3</v>
      </c>
      <c r="Y1398" s="7">
        <f t="shared" si="235"/>
        <v>105</v>
      </c>
      <c r="Z1398" s="7">
        <f t="shared" si="236"/>
        <v>110</v>
      </c>
      <c r="AA1398" s="7">
        <f t="shared" si="237"/>
        <v>90</v>
      </c>
      <c r="AB1398" s="7">
        <f ca="1">calc_gear1!AS1401*5+50</f>
        <v>55</v>
      </c>
      <c r="AC1398" s="7">
        <f ca="1">IF(AND(calc_gear1!AT1401=-1,calc_gear1!Z1401=1),calc_gear1!AS1401*5+50.5,IF(AND(calc_gear1!Y1401=0,AB1397-AC1397=-0.5),calc_gear1!AS1401*5+50.5,calc_gear1!O1401*5+50.5))</f>
        <v>50.5</v>
      </c>
    </row>
    <row r="1399" spans="1:29">
      <c r="A1399" s="7">
        <v>1398</v>
      </c>
      <c r="B1399" s="7">
        <v>198</v>
      </c>
      <c r="N1399" s="7">
        <v>198</v>
      </c>
      <c r="O1399" s="92" t="b">
        <v>1</v>
      </c>
      <c r="P1399" s="69" t="b">
        <v>0</v>
      </c>
      <c r="Q1399" s="93" t="b">
        <v>0</v>
      </c>
      <c r="S1399" s="92" t="b">
        <v>1</v>
      </c>
      <c r="T1399" s="69" t="b">
        <v>0</v>
      </c>
      <c r="U1399" s="93" t="b">
        <v>0</v>
      </c>
      <c r="W1399" s="7">
        <f t="shared" si="234"/>
        <v>1398</v>
      </c>
      <c r="X1399" s="7">
        <f>'v-t_chart'!C1399</f>
        <v>59.5</v>
      </c>
      <c r="Y1399" s="7">
        <f t="shared" si="235"/>
        <v>105</v>
      </c>
      <c r="Z1399" s="7">
        <f t="shared" si="236"/>
        <v>110</v>
      </c>
      <c r="AA1399" s="7">
        <f t="shared" si="237"/>
        <v>90</v>
      </c>
      <c r="AB1399" s="7">
        <f ca="1">calc_gear1!AS1402*5+50</f>
        <v>55</v>
      </c>
      <c r="AC1399" s="7">
        <f ca="1">IF(AND(calc_gear1!AT1402=-1,calc_gear1!Z1402=1),calc_gear1!AS1402*5+50.5,IF(AND(calc_gear1!Y1402=0,AB1398-AC1398=-0.5),calc_gear1!AS1402*5+50.5,calc_gear1!O1402*5+50.5))</f>
        <v>50.5</v>
      </c>
    </row>
    <row r="1400" spans="1:29">
      <c r="A1400" s="7">
        <v>1399</v>
      </c>
      <c r="B1400" s="7">
        <v>199</v>
      </c>
      <c r="N1400" s="7">
        <v>199</v>
      </c>
      <c r="O1400" s="92" t="b">
        <v>1</v>
      </c>
      <c r="P1400" s="69" t="b">
        <v>0</v>
      </c>
      <c r="Q1400" s="93" t="b">
        <v>0</v>
      </c>
      <c r="S1400" s="92" t="b">
        <v>1</v>
      </c>
      <c r="T1400" s="69" t="b">
        <v>0</v>
      </c>
      <c r="U1400" s="93" t="b">
        <v>0</v>
      </c>
      <c r="W1400" s="7">
        <f t="shared" si="234"/>
        <v>1399</v>
      </c>
      <c r="X1400" s="7">
        <f>'v-t_chart'!C1400</f>
        <v>61.7</v>
      </c>
      <c r="Y1400" s="7">
        <f t="shared" si="235"/>
        <v>105</v>
      </c>
      <c r="Z1400" s="7">
        <f t="shared" si="236"/>
        <v>110</v>
      </c>
      <c r="AA1400" s="7">
        <f t="shared" si="237"/>
        <v>90</v>
      </c>
      <c r="AB1400" s="7">
        <f ca="1">calc_gear1!AS1403*5+50</f>
        <v>55</v>
      </c>
      <c r="AC1400" s="7">
        <f ca="1">IF(AND(calc_gear1!AT1403=-1,calc_gear1!Z1403=1),calc_gear1!AS1403*5+50.5,IF(AND(calc_gear1!Y1403=0,AB1399-AC1399=-0.5),calc_gear1!AS1403*5+50.5,calc_gear1!O1403*5+50.5))</f>
        <v>50.5</v>
      </c>
    </row>
    <row r="1401" spans="1:29">
      <c r="A1401" s="7">
        <v>1400</v>
      </c>
      <c r="B1401" s="7">
        <v>200</v>
      </c>
      <c r="N1401" s="7">
        <v>200</v>
      </c>
      <c r="O1401" s="92" t="b">
        <v>1</v>
      </c>
      <c r="P1401" s="69" t="b">
        <v>0</v>
      </c>
      <c r="Q1401" s="93" t="b">
        <v>0</v>
      </c>
      <c r="S1401" s="92" t="b">
        <v>1</v>
      </c>
      <c r="T1401" s="69" t="b">
        <v>0</v>
      </c>
      <c r="U1401" s="93" t="b">
        <v>0</v>
      </c>
      <c r="W1401" s="7">
        <f t="shared" si="234"/>
        <v>1400</v>
      </c>
      <c r="X1401" s="7">
        <f>'v-t_chart'!C1401</f>
        <v>64.400000000000006</v>
      </c>
      <c r="Y1401" s="7">
        <f t="shared" si="235"/>
        <v>105</v>
      </c>
      <c r="Z1401" s="7">
        <f t="shared" si="236"/>
        <v>110</v>
      </c>
      <c r="AA1401" s="7">
        <f t="shared" si="237"/>
        <v>90</v>
      </c>
      <c r="AB1401" s="7">
        <f ca="1">calc_gear1!AS1404*5+50</f>
        <v>55</v>
      </c>
      <c r="AC1401" s="7">
        <f ca="1">IF(AND(calc_gear1!AT1404=-1,calc_gear1!Z1404=1),calc_gear1!AS1404*5+50.5,IF(AND(calc_gear1!Y1404=0,AB1400-AC1400=-0.5),calc_gear1!AS1404*5+50.5,calc_gear1!O1404*5+50.5))</f>
        <v>50.5</v>
      </c>
    </row>
    <row r="1402" spans="1:29">
      <c r="A1402" s="7">
        <v>1401</v>
      </c>
      <c r="B1402" s="7">
        <v>201</v>
      </c>
      <c r="N1402" s="7">
        <v>201</v>
      </c>
      <c r="O1402" s="92" t="b">
        <v>1</v>
      </c>
      <c r="P1402" s="69" t="b">
        <v>0</v>
      </c>
      <c r="Q1402" s="93" t="b">
        <v>0</v>
      </c>
      <c r="S1402" s="92" t="b">
        <v>1</v>
      </c>
      <c r="T1402" s="69" t="b">
        <v>0</v>
      </c>
      <c r="U1402" s="93" t="b">
        <v>0</v>
      </c>
      <c r="W1402" s="7">
        <f t="shared" si="234"/>
        <v>1401</v>
      </c>
      <c r="X1402" s="7">
        <f>'v-t_chart'!C1402</f>
        <v>67.7</v>
      </c>
      <c r="Y1402" s="7">
        <f t="shared" si="235"/>
        <v>105</v>
      </c>
      <c r="Z1402" s="7">
        <f t="shared" si="236"/>
        <v>110</v>
      </c>
      <c r="AA1402" s="7">
        <f t="shared" si="237"/>
        <v>90</v>
      </c>
      <c r="AB1402" s="7">
        <f ca="1">calc_gear1!AS1405*5+50</f>
        <v>55</v>
      </c>
      <c r="AC1402" s="7">
        <f ca="1">IF(AND(calc_gear1!AT1405=-1,calc_gear1!Z1405=1),calc_gear1!AS1405*5+50.5,IF(AND(calc_gear1!Y1405=0,AB1401-AC1401=-0.5),calc_gear1!AS1405*5+50.5,calc_gear1!O1405*5+50.5))</f>
        <v>50.5</v>
      </c>
    </row>
    <row r="1403" spans="1:29">
      <c r="A1403" s="7">
        <v>1402</v>
      </c>
      <c r="B1403" s="7">
        <v>202</v>
      </c>
      <c r="N1403" s="7">
        <v>202</v>
      </c>
      <c r="O1403" s="92" t="b">
        <v>1</v>
      </c>
      <c r="P1403" s="69" t="b">
        <v>0</v>
      </c>
      <c r="Q1403" s="93" t="b">
        <v>0</v>
      </c>
      <c r="S1403" s="92" t="b">
        <v>1</v>
      </c>
      <c r="T1403" s="69" t="b">
        <v>0</v>
      </c>
      <c r="U1403" s="93" t="b">
        <v>0</v>
      </c>
      <c r="W1403" s="7">
        <f t="shared" si="234"/>
        <v>1402</v>
      </c>
      <c r="X1403" s="7">
        <f>'v-t_chart'!C1403</f>
        <v>71.400000000000006</v>
      </c>
      <c r="Y1403" s="7">
        <f t="shared" si="235"/>
        <v>105</v>
      </c>
      <c r="Z1403" s="7">
        <f t="shared" si="236"/>
        <v>110</v>
      </c>
      <c r="AA1403" s="7">
        <f t="shared" si="237"/>
        <v>90</v>
      </c>
      <c r="AB1403" s="7">
        <f ca="1">calc_gear1!AS1406*5+50</f>
        <v>55</v>
      </c>
      <c r="AC1403" s="7">
        <f ca="1">IF(AND(calc_gear1!AT1406=-1,calc_gear1!Z1406=1),calc_gear1!AS1406*5+50.5,IF(AND(calc_gear1!Y1406=0,AB1402-AC1402=-0.5),calc_gear1!AS1406*5+50.5,calc_gear1!O1406*5+50.5))</f>
        <v>50.5</v>
      </c>
    </row>
    <row r="1404" spans="1:29">
      <c r="A1404" s="7">
        <v>1403</v>
      </c>
      <c r="B1404" s="7">
        <v>203</v>
      </c>
      <c r="N1404" s="7">
        <v>203</v>
      </c>
      <c r="O1404" s="92" t="b">
        <v>1</v>
      </c>
      <c r="P1404" s="69" t="b">
        <v>0</v>
      </c>
      <c r="Q1404" s="93" t="b">
        <v>0</v>
      </c>
      <c r="S1404" s="92" t="b">
        <v>1</v>
      </c>
      <c r="T1404" s="69" t="b">
        <v>0</v>
      </c>
      <c r="U1404" s="93" t="b">
        <v>0</v>
      </c>
      <c r="W1404" s="7">
        <f t="shared" si="234"/>
        <v>1403</v>
      </c>
      <c r="X1404" s="7">
        <f>'v-t_chart'!C1404</f>
        <v>74.900000000000006</v>
      </c>
      <c r="Y1404" s="7">
        <f t="shared" si="235"/>
        <v>105</v>
      </c>
      <c r="Z1404" s="7">
        <f t="shared" si="236"/>
        <v>110</v>
      </c>
      <c r="AA1404" s="7">
        <f t="shared" si="237"/>
        <v>90</v>
      </c>
      <c r="AB1404" s="7">
        <f ca="1">calc_gear1!AS1407*5+50</f>
        <v>55</v>
      </c>
      <c r="AC1404" s="7">
        <f ca="1">IF(AND(calc_gear1!AT1407=-1,calc_gear1!Z1407=1),calc_gear1!AS1407*5+50.5,IF(AND(calc_gear1!Y1407=0,AB1403-AC1403=-0.5),calc_gear1!AS1407*5+50.5,calc_gear1!O1407*5+50.5))</f>
        <v>50.5</v>
      </c>
    </row>
    <row r="1405" spans="1:29">
      <c r="A1405" s="7">
        <v>1404</v>
      </c>
      <c r="B1405" s="7">
        <v>204</v>
      </c>
      <c r="N1405" s="7">
        <v>204</v>
      </c>
      <c r="O1405" s="92" t="b">
        <v>1</v>
      </c>
      <c r="P1405" s="69" t="b">
        <v>0</v>
      </c>
      <c r="Q1405" s="93" t="b">
        <v>0</v>
      </c>
      <c r="S1405" s="92" t="b">
        <v>1</v>
      </c>
      <c r="T1405" s="69" t="b">
        <v>0</v>
      </c>
      <c r="U1405" s="93" t="b">
        <v>0</v>
      </c>
      <c r="W1405" s="7">
        <f t="shared" si="234"/>
        <v>1404</v>
      </c>
      <c r="X1405" s="7">
        <f>'v-t_chart'!C1405</f>
        <v>78.2</v>
      </c>
      <c r="Y1405" s="7">
        <f t="shared" si="235"/>
        <v>105</v>
      </c>
      <c r="Z1405" s="7">
        <f t="shared" si="236"/>
        <v>110</v>
      </c>
      <c r="AA1405" s="7">
        <f t="shared" si="237"/>
        <v>90</v>
      </c>
      <c r="AB1405" s="7">
        <f ca="1">calc_gear1!AS1408*5+50</f>
        <v>55</v>
      </c>
      <c r="AC1405" s="7">
        <f ca="1">IF(AND(calc_gear1!AT1408=-1,calc_gear1!Z1408=1),calc_gear1!AS1408*5+50.5,IF(AND(calc_gear1!Y1408=0,AB1404-AC1404=-0.5),calc_gear1!AS1408*5+50.5,calc_gear1!O1408*5+50.5))</f>
        <v>50.5</v>
      </c>
    </row>
    <row r="1406" spans="1:29">
      <c r="A1406" s="7">
        <v>1405</v>
      </c>
      <c r="B1406" s="7">
        <v>205</v>
      </c>
      <c r="N1406" s="7">
        <v>205</v>
      </c>
      <c r="O1406" s="92" t="b">
        <v>1</v>
      </c>
      <c r="P1406" s="69" t="b">
        <v>0</v>
      </c>
      <c r="Q1406" s="93" t="b">
        <v>0</v>
      </c>
      <c r="S1406" s="92" t="b">
        <v>1</v>
      </c>
      <c r="T1406" s="69" t="b">
        <v>0</v>
      </c>
      <c r="U1406" s="93" t="b">
        <v>0</v>
      </c>
      <c r="W1406" s="7">
        <f t="shared" si="234"/>
        <v>1405</v>
      </c>
      <c r="X1406" s="7">
        <f>'v-t_chart'!C1406</f>
        <v>81.099999999999994</v>
      </c>
      <c r="Y1406" s="7">
        <f t="shared" si="235"/>
        <v>105</v>
      </c>
      <c r="Z1406" s="7">
        <f t="shared" si="236"/>
        <v>110</v>
      </c>
      <c r="AA1406" s="7">
        <f t="shared" si="237"/>
        <v>90</v>
      </c>
      <c r="AB1406" s="7">
        <f ca="1">calc_gear1!AS1409*5+50</f>
        <v>55</v>
      </c>
      <c r="AC1406" s="7">
        <f ca="1">IF(AND(calc_gear1!AT1409=-1,calc_gear1!Z1409=1),calc_gear1!AS1409*5+50.5,IF(AND(calc_gear1!Y1409=0,AB1405-AC1405=-0.5),calc_gear1!AS1409*5+50.5,calc_gear1!O1409*5+50.5))</f>
        <v>50.5</v>
      </c>
    </row>
    <row r="1407" spans="1:29">
      <c r="A1407" s="7">
        <v>1406</v>
      </c>
      <c r="B1407" s="7">
        <v>206</v>
      </c>
      <c r="N1407" s="7">
        <v>206</v>
      </c>
      <c r="O1407" s="92" t="b">
        <v>1</v>
      </c>
      <c r="P1407" s="69" t="b">
        <v>0</v>
      </c>
      <c r="Q1407" s="93" t="b">
        <v>0</v>
      </c>
      <c r="S1407" s="92" t="b">
        <v>1</v>
      </c>
      <c r="T1407" s="69" t="b">
        <v>0</v>
      </c>
      <c r="U1407" s="93" t="b">
        <v>0</v>
      </c>
      <c r="W1407" s="7">
        <f t="shared" si="234"/>
        <v>1406</v>
      </c>
      <c r="X1407" s="7">
        <f>'v-t_chart'!C1407</f>
        <v>83.9</v>
      </c>
      <c r="Y1407" s="7">
        <f t="shared" si="235"/>
        <v>105</v>
      </c>
      <c r="Z1407" s="7">
        <f t="shared" si="236"/>
        <v>110</v>
      </c>
      <c r="AA1407" s="7">
        <f t="shared" si="237"/>
        <v>90</v>
      </c>
      <c r="AB1407" s="7">
        <f ca="1">calc_gear1!AS1410*5+50</f>
        <v>55</v>
      </c>
      <c r="AC1407" s="7">
        <f ca="1">IF(AND(calc_gear1!AT1410=-1,calc_gear1!Z1410=1),calc_gear1!AS1410*5+50.5,IF(AND(calc_gear1!Y1410=0,AB1406-AC1406=-0.5),calc_gear1!AS1410*5+50.5,calc_gear1!O1410*5+50.5))</f>
        <v>50.5</v>
      </c>
    </row>
    <row r="1408" spans="1:29">
      <c r="A1408" s="7">
        <v>1407</v>
      </c>
      <c r="B1408" s="7">
        <v>207</v>
      </c>
      <c r="N1408" s="7">
        <v>207</v>
      </c>
      <c r="O1408" s="92" t="b">
        <v>1</v>
      </c>
      <c r="P1408" s="69" t="b">
        <v>0</v>
      </c>
      <c r="Q1408" s="93" t="b">
        <v>0</v>
      </c>
      <c r="S1408" s="92" t="b">
        <v>1</v>
      </c>
      <c r="T1408" s="69" t="b">
        <v>0</v>
      </c>
      <c r="U1408" s="93" t="b">
        <v>0</v>
      </c>
      <c r="W1408" s="7">
        <f t="shared" si="234"/>
        <v>1407</v>
      </c>
      <c r="X1408" s="7">
        <f>'v-t_chart'!C1408</f>
        <v>86.6</v>
      </c>
      <c r="Y1408" s="7">
        <f t="shared" si="235"/>
        <v>105</v>
      </c>
      <c r="Z1408" s="7">
        <f t="shared" si="236"/>
        <v>110</v>
      </c>
      <c r="AA1408" s="7">
        <f t="shared" si="237"/>
        <v>90</v>
      </c>
      <c r="AB1408" s="7">
        <f ca="1">calc_gear1!AS1411*5+50</f>
        <v>55</v>
      </c>
      <c r="AC1408" s="7">
        <f ca="1">IF(AND(calc_gear1!AT1411=-1,calc_gear1!Z1411=1),calc_gear1!AS1411*5+50.5,IF(AND(calc_gear1!Y1411=0,AB1407-AC1407=-0.5),calc_gear1!AS1411*5+50.5,calc_gear1!O1411*5+50.5))</f>
        <v>50.5</v>
      </c>
    </row>
    <row r="1409" spans="1:29">
      <c r="A1409" s="7">
        <v>1408</v>
      </c>
      <c r="B1409" s="7">
        <v>208</v>
      </c>
      <c r="N1409" s="7">
        <v>208</v>
      </c>
      <c r="O1409" s="92" t="b">
        <v>1</v>
      </c>
      <c r="P1409" s="69" t="b">
        <v>0</v>
      </c>
      <c r="Q1409" s="93" t="b">
        <v>0</v>
      </c>
      <c r="S1409" s="92" t="b">
        <v>1</v>
      </c>
      <c r="T1409" s="69" t="b">
        <v>0</v>
      </c>
      <c r="U1409" s="93" t="b">
        <v>0</v>
      </c>
      <c r="W1409" s="7">
        <f t="shared" si="234"/>
        <v>1408</v>
      </c>
      <c r="X1409" s="7">
        <f>'v-t_chart'!C1409</f>
        <v>89.1</v>
      </c>
      <c r="Y1409" s="7">
        <f t="shared" si="235"/>
        <v>105</v>
      </c>
      <c r="Z1409" s="7">
        <f t="shared" si="236"/>
        <v>110</v>
      </c>
      <c r="AA1409" s="7">
        <f t="shared" si="237"/>
        <v>90</v>
      </c>
      <c r="AB1409" s="7">
        <f ca="1">calc_gear1!AS1412*5+50</f>
        <v>55</v>
      </c>
      <c r="AC1409" s="7">
        <f ca="1">IF(AND(calc_gear1!AT1412=-1,calc_gear1!Z1412=1),calc_gear1!AS1412*5+50.5,IF(AND(calc_gear1!Y1412=0,AB1408-AC1408=-0.5),calc_gear1!AS1412*5+50.5,calc_gear1!O1412*5+50.5))</f>
        <v>50.5</v>
      </c>
    </row>
    <row r="1410" spans="1:29">
      <c r="A1410" s="7">
        <v>1409</v>
      </c>
      <c r="B1410" s="7">
        <v>209</v>
      </c>
      <c r="N1410" s="7">
        <v>209</v>
      </c>
      <c r="O1410" s="92" t="b">
        <v>1</v>
      </c>
      <c r="P1410" s="69" t="b">
        <v>0</v>
      </c>
      <c r="Q1410" s="93" t="b">
        <v>0</v>
      </c>
      <c r="S1410" s="92" t="b">
        <v>1</v>
      </c>
      <c r="T1410" s="69" t="b">
        <v>0</v>
      </c>
      <c r="U1410" s="93" t="b">
        <v>0</v>
      </c>
      <c r="W1410" s="7">
        <f t="shared" si="234"/>
        <v>1409</v>
      </c>
      <c r="X1410" s="7">
        <f>'v-t_chart'!C1410</f>
        <v>91.6</v>
      </c>
      <c r="Y1410" s="7">
        <f t="shared" si="235"/>
        <v>105</v>
      </c>
      <c r="Z1410" s="7">
        <f t="shared" si="236"/>
        <v>110</v>
      </c>
      <c r="AA1410" s="7">
        <f t="shared" si="237"/>
        <v>90</v>
      </c>
      <c r="AB1410" s="7">
        <f ca="1">calc_gear1!AS1413*5+50</f>
        <v>55</v>
      </c>
      <c r="AC1410" s="7">
        <f ca="1">IF(AND(calc_gear1!AT1413=-1,calc_gear1!Z1413=1),calc_gear1!AS1413*5+50.5,IF(AND(calc_gear1!Y1413=0,AB1409-AC1409=-0.5),calc_gear1!AS1413*5+50.5,calc_gear1!O1413*5+50.5))</f>
        <v>50.5</v>
      </c>
    </row>
    <row r="1411" spans="1:29">
      <c r="A1411" s="7">
        <v>1410</v>
      </c>
      <c r="B1411" s="7">
        <v>210</v>
      </c>
      <c r="N1411" s="7">
        <v>210</v>
      </c>
      <c r="O1411" s="92" t="b">
        <v>1</v>
      </c>
      <c r="P1411" s="69" t="b">
        <v>0</v>
      </c>
      <c r="Q1411" s="93" t="b">
        <v>0</v>
      </c>
      <c r="S1411" s="92" t="b">
        <v>1</v>
      </c>
      <c r="T1411" s="69" t="b">
        <v>0</v>
      </c>
      <c r="U1411" s="93" t="b">
        <v>0</v>
      </c>
      <c r="W1411" s="7">
        <f t="shared" ref="W1411:W1474" si="238">A1411</f>
        <v>1410</v>
      </c>
      <c r="X1411" s="7">
        <f>'v-t_chart'!C1411</f>
        <v>94</v>
      </c>
      <c r="Y1411" s="7">
        <f t="shared" ref="Y1411:Y1474" si="239">IF(S1411=TRUE,105,100)</f>
        <v>105</v>
      </c>
      <c r="Z1411" s="7">
        <f t="shared" ref="Z1411:Z1474" si="240">IF(T1411=TRUE,115,110)</f>
        <v>110</v>
      </c>
      <c r="AA1411" s="7">
        <f t="shared" ref="AA1411:AA1474" si="241">IF(U1411=TRUE,95,90)</f>
        <v>90</v>
      </c>
      <c r="AB1411" s="7">
        <f ca="1">calc_gear1!AS1414*5+50</f>
        <v>55</v>
      </c>
      <c r="AC1411" s="7">
        <f ca="1">IF(AND(calc_gear1!AT1414=-1,calc_gear1!Z1414=1),calc_gear1!AS1414*5+50.5,IF(AND(calc_gear1!Y1414=0,AB1410-AC1410=-0.5),calc_gear1!AS1414*5+50.5,calc_gear1!O1414*5+50.5))</f>
        <v>50.5</v>
      </c>
    </row>
    <row r="1412" spans="1:29">
      <c r="A1412" s="7">
        <v>1411</v>
      </c>
      <c r="B1412" s="7">
        <v>211</v>
      </c>
      <c r="N1412" s="7">
        <v>211</v>
      </c>
      <c r="O1412" s="92" t="b">
        <v>1</v>
      </c>
      <c r="P1412" s="69" t="b">
        <v>0</v>
      </c>
      <c r="Q1412" s="93" t="b">
        <v>0</v>
      </c>
      <c r="S1412" s="92" t="b">
        <v>1</v>
      </c>
      <c r="T1412" s="69" t="b">
        <v>0</v>
      </c>
      <c r="U1412" s="93" t="b">
        <v>0</v>
      </c>
      <c r="W1412" s="7">
        <f t="shared" si="238"/>
        <v>1411</v>
      </c>
      <c r="X1412" s="7">
        <f>'v-t_chart'!C1412</f>
        <v>96.3</v>
      </c>
      <c r="Y1412" s="7">
        <f t="shared" si="239"/>
        <v>105</v>
      </c>
      <c r="Z1412" s="7">
        <f t="shared" si="240"/>
        <v>110</v>
      </c>
      <c r="AA1412" s="7">
        <f t="shared" si="241"/>
        <v>90</v>
      </c>
      <c r="AB1412" s="7">
        <f ca="1">calc_gear1!AS1415*5+50</f>
        <v>55</v>
      </c>
      <c r="AC1412" s="7">
        <f ca="1">IF(AND(calc_gear1!AT1415=-1,calc_gear1!Z1415=1),calc_gear1!AS1415*5+50.5,IF(AND(calc_gear1!Y1415=0,AB1411-AC1411=-0.5),calc_gear1!AS1415*5+50.5,calc_gear1!O1415*5+50.5))</f>
        <v>50.5</v>
      </c>
    </row>
    <row r="1413" spans="1:29">
      <c r="A1413" s="7">
        <v>1412</v>
      </c>
      <c r="B1413" s="7">
        <v>212</v>
      </c>
      <c r="N1413" s="7">
        <v>212</v>
      </c>
      <c r="O1413" s="92" t="b">
        <v>1</v>
      </c>
      <c r="P1413" s="69" t="b">
        <v>0</v>
      </c>
      <c r="Q1413" s="93" t="b">
        <v>0</v>
      </c>
      <c r="S1413" s="92" t="b">
        <v>1</v>
      </c>
      <c r="T1413" s="69" t="b">
        <v>0</v>
      </c>
      <c r="U1413" s="93" t="b">
        <v>0</v>
      </c>
      <c r="W1413" s="7">
        <f t="shared" si="238"/>
        <v>1412</v>
      </c>
      <c r="X1413" s="7">
        <f>'v-t_chart'!C1413</f>
        <v>98.4</v>
      </c>
      <c r="Y1413" s="7">
        <f t="shared" si="239"/>
        <v>105</v>
      </c>
      <c r="Z1413" s="7">
        <f t="shared" si="240"/>
        <v>110</v>
      </c>
      <c r="AA1413" s="7">
        <f t="shared" si="241"/>
        <v>90</v>
      </c>
      <c r="AB1413" s="7">
        <f ca="1">calc_gear1!AS1416*5+50</f>
        <v>55</v>
      </c>
      <c r="AC1413" s="7">
        <f ca="1">IF(AND(calc_gear1!AT1416=-1,calc_gear1!Z1416=1),calc_gear1!AS1416*5+50.5,IF(AND(calc_gear1!Y1416=0,AB1412-AC1412=-0.5),calc_gear1!AS1416*5+50.5,calc_gear1!O1416*5+50.5))</f>
        <v>50.5</v>
      </c>
    </row>
    <row r="1414" spans="1:29">
      <c r="A1414" s="7">
        <v>1413</v>
      </c>
      <c r="B1414" s="7">
        <v>213</v>
      </c>
      <c r="N1414" s="7">
        <v>213</v>
      </c>
      <c r="O1414" s="92" t="b">
        <v>1</v>
      </c>
      <c r="P1414" s="69" t="b">
        <v>0</v>
      </c>
      <c r="Q1414" s="93" t="b">
        <v>0</v>
      </c>
      <c r="S1414" s="92" t="b">
        <v>1</v>
      </c>
      <c r="T1414" s="69" t="b">
        <v>0</v>
      </c>
      <c r="U1414" s="93" t="b">
        <v>0</v>
      </c>
      <c r="W1414" s="7">
        <f t="shared" si="238"/>
        <v>1413</v>
      </c>
      <c r="X1414" s="7">
        <f>'v-t_chart'!C1414</f>
        <v>100.4</v>
      </c>
      <c r="Y1414" s="7">
        <f t="shared" si="239"/>
        <v>105</v>
      </c>
      <c r="Z1414" s="7">
        <f t="shared" si="240"/>
        <v>110</v>
      </c>
      <c r="AA1414" s="7">
        <f t="shared" si="241"/>
        <v>90</v>
      </c>
      <c r="AB1414" s="7">
        <f ca="1">calc_gear1!AS1417*5+50</f>
        <v>55</v>
      </c>
      <c r="AC1414" s="7">
        <f ca="1">IF(AND(calc_gear1!AT1417=-1,calc_gear1!Z1417=1),calc_gear1!AS1417*5+50.5,IF(AND(calc_gear1!Y1417=0,AB1413-AC1413=-0.5),calc_gear1!AS1417*5+50.5,calc_gear1!O1417*5+50.5))</f>
        <v>50.5</v>
      </c>
    </row>
    <row r="1415" spans="1:29">
      <c r="A1415" s="7">
        <v>1414</v>
      </c>
      <c r="B1415" s="7">
        <v>214</v>
      </c>
      <c r="N1415" s="7">
        <v>214</v>
      </c>
      <c r="O1415" s="92" t="b">
        <v>1</v>
      </c>
      <c r="P1415" s="69" t="b">
        <v>0</v>
      </c>
      <c r="Q1415" s="93" t="b">
        <v>0</v>
      </c>
      <c r="S1415" s="92" t="b">
        <v>1</v>
      </c>
      <c r="T1415" s="69" t="b">
        <v>0</v>
      </c>
      <c r="U1415" s="93" t="b">
        <v>0</v>
      </c>
      <c r="W1415" s="7">
        <f t="shared" si="238"/>
        <v>1414</v>
      </c>
      <c r="X1415" s="7">
        <f>'v-t_chart'!C1415</f>
        <v>102.1</v>
      </c>
      <c r="Y1415" s="7">
        <f t="shared" si="239"/>
        <v>105</v>
      </c>
      <c r="Z1415" s="7">
        <f t="shared" si="240"/>
        <v>110</v>
      </c>
      <c r="AA1415" s="7">
        <f t="shared" si="241"/>
        <v>90</v>
      </c>
      <c r="AB1415" s="7">
        <f ca="1">calc_gear1!AS1418*5+50</f>
        <v>55</v>
      </c>
      <c r="AC1415" s="7">
        <f ca="1">IF(AND(calc_gear1!AT1418=-1,calc_gear1!Z1418=1),calc_gear1!AS1418*5+50.5,IF(AND(calc_gear1!Y1418=0,AB1414-AC1414=-0.5),calc_gear1!AS1418*5+50.5,calc_gear1!O1418*5+50.5))</f>
        <v>50.5</v>
      </c>
    </row>
    <row r="1416" spans="1:29">
      <c r="A1416" s="7">
        <v>1415</v>
      </c>
      <c r="B1416" s="7">
        <v>215</v>
      </c>
      <c r="N1416" s="7">
        <v>215</v>
      </c>
      <c r="O1416" s="92" t="b">
        <v>1</v>
      </c>
      <c r="P1416" s="69" t="b">
        <v>0</v>
      </c>
      <c r="Q1416" s="93" t="b">
        <v>0</v>
      </c>
      <c r="S1416" s="92" t="b">
        <v>1</v>
      </c>
      <c r="T1416" s="69" t="b">
        <v>0</v>
      </c>
      <c r="U1416" s="93" t="b">
        <v>0</v>
      </c>
      <c r="W1416" s="7">
        <f t="shared" si="238"/>
        <v>1415</v>
      </c>
      <c r="X1416" s="7">
        <f>'v-t_chart'!C1416</f>
        <v>103.6</v>
      </c>
      <c r="Y1416" s="7">
        <f t="shared" si="239"/>
        <v>105</v>
      </c>
      <c r="Z1416" s="7">
        <f t="shared" si="240"/>
        <v>110</v>
      </c>
      <c r="AA1416" s="7">
        <f t="shared" si="241"/>
        <v>90</v>
      </c>
      <c r="AB1416" s="7">
        <f ca="1">calc_gear1!AS1419*5+50</f>
        <v>55</v>
      </c>
      <c r="AC1416" s="7">
        <f ca="1">IF(AND(calc_gear1!AT1419=-1,calc_gear1!Z1419=1),calc_gear1!AS1419*5+50.5,IF(AND(calc_gear1!Y1419=0,AB1415-AC1415=-0.5),calc_gear1!AS1419*5+50.5,calc_gear1!O1419*5+50.5))</f>
        <v>50.5</v>
      </c>
    </row>
    <row r="1417" spans="1:29">
      <c r="A1417" s="7">
        <v>1416</v>
      </c>
      <c r="B1417" s="7">
        <v>216</v>
      </c>
      <c r="N1417" s="7">
        <v>216</v>
      </c>
      <c r="O1417" s="92" t="b">
        <v>1</v>
      </c>
      <c r="P1417" s="69" t="b">
        <v>0</v>
      </c>
      <c r="Q1417" s="93" t="b">
        <v>0</v>
      </c>
      <c r="S1417" s="92" t="b">
        <v>1</v>
      </c>
      <c r="T1417" s="69" t="b">
        <v>0</v>
      </c>
      <c r="U1417" s="93" t="b">
        <v>0</v>
      </c>
      <c r="W1417" s="7">
        <f t="shared" si="238"/>
        <v>1416</v>
      </c>
      <c r="X1417" s="7">
        <f>'v-t_chart'!C1417</f>
        <v>104.9</v>
      </c>
      <c r="Y1417" s="7">
        <f t="shared" si="239"/>
        <v>105</v>
      </c>
      <c r="Z1417" s="7">
        <f t="shared" si="240"/>
        <v>110</v>
      </c>
      <c r="AA1417" s="7">
        <f t="shared" si="241"/>
        <v>90</v>
      </c>
      <c r="AB1417" s="7">
        <f ca="1">calc_gear1!AS1420*5+50</f>
        <v>55</v>
      </c>
      <c r="AC1417" s="7">
        <f ca="1">IF(AND(calc_gear1!AT1420=-1,calc_gear1!Z1420=1),calc_gear1!AS1420*5+50.5,IF(AND(calc_gear1!Y1420=0,AB1416-AC1416=-0.5),calc_gear1!AS1420*5+50.5,calc_gear1!O1420*5+50.5))</f>
        <v>50.5</v>
      </c>
    </row>
    <row r="1418" spans="1:29">
      <c r="A1418" s="7">
        <v>1417</v>
      </c>
      <c r="B1418" s="7">
        <v>217</v>
      </c>
      <c r="N1418" s="7">
        <v>217</v>
      </c>
      <c r="O1418" s="92" t="b">
        <v>0</v>
      </c>
      <c r="P1418" s="69" t="b">
        <v>1</v>
      </c>
      <c r="Q1418" s="93" t="b">
        <v>0</v>
      </c>
      <c r="S1418" s="92" t="b">
        <v>1</v>
      </c>
      <c r="T1418" s="69" t="b">
        <v>0</v>
      </c>
      <c r="U1418" s="93" t="b">
        <v>0</v>
      </c>
      <c r="W1418" s="7">
        <f t="shared" si="238"/>
        <v>1417</v>
      </c>
      <c r="X1418" s="7">
        <f>'v-t_chart'!C1418</f>
        <v>106.2</v>
      </c>
      <c r="Y1418" s="7">
        <f t="shared" si="239"/>
        <v>105</v>
      </c>
      <c r="Z1418" s="7">
        <f t="shared" si="240"/>
        <v>110</v>
      </c>
      <c r="AA1418" s="7">
        <f t="shared" si="241"/>
        <v>90</v>
      </c>
      <c r="AB1418" s="7">
        <f ca="1">calc_gear1!AS1421*5+50</f>
        <v>55</v>
      </c>
      <c r="AC1418" s="7">
        <f ca="1">IF(AND(calc_gear1!AT1421=-1,calc_gear1!Z1421=1),calc_gear1!AS1421*5+50.5,IF(AND(calc_gear1!Y1421=0,AB1417-AC1417=-0.5),calc_gear1!AS1421*5+50.5,calc_gear1!O1421*5+50.5))</f>
        <v>50.5</v>
      </c>
    </row>
    <row r="1419" spans="1:29">
      <c r="A1419" s="7">
        <v>1418</v>
      </c>
      <c r="B1419" s="7">
        <v>218</v>
      </c>
      <c r="N1419" s="7">
        <v>218</v>
      </c>
      <c r="O1419" s="92" t="b">
        <v>0</v>
      </c>
      <c r="P1419" s="69" t="b">
        <v>1</v>
      </c>
      <c r="Q1419" s="93" t="b">
        <v>0</v>
      </c>
      <c r="S1419" s="92" t="b">
        <v>1</v>
      </c>
      <c r="T1419" s="69" t="b">
        <v>0</v>
      </c>
      <c r="U1419" s="93" t="b">
        <v>0</v>
      </c>
      <c r="W1419" s="7">
        <f t="shared" si="238"/>
        <v>1418</v>
      </c>
      <c r="X1419" s="7">
        <f>'v-t_chart'!C1419</f>
        <v>106.5</v>
      </c>
      <c r="Y1419" s="7">
        <f t="shared" si="239"/>
        <v>105</v>
      </c>
      <c r="Z1419" s="7">
        <f t="shared" si="240"/>
        <v>110</v>
      </c>
      <c r="AA1419" s="7">
        <f t="shared" si="241"/>
        <v>90</v>
      </c>
      <c r="AB1419" s="7">
        <f ca="1">calc_gear1!AS1422*5+50</f>
        <v>55</v>
      </c>
      <c r="AC1419" s="7">
        <f ca="1">IF(AND(calc_gear1!AT1422=-1,calc_gear1!Z1422=1),calc_gear1!AS1422*5+50.5,IF(AND(calc_gear1!Y1422=0,AB1418-AC1418=-0.5),calc_gear1!AS1422*5+50.5,calc_gear1!O1422*5+50.5))</f>
        <v>50.5</v>
      </c>
    </row>
    <row r="1420" spans="1:29">
      <c r="A1420" s="7">
        <v>1419</v>
      </c>
      <c r="B1420" s="7">
        <v>219</v>
      </c>
      <c r="N1420" s="7">
        <v>219</v>
      </c>
      <c r="O1420" s="92" t="b">
        <v>0</v>
      </c>
      <c r="P1420" s="69" t="b">
        <v>1</v>
      </c>
      <c r="Q1420" s="93" t="b">
        <v>0</v>
      </c>
      <c r="S1420" s="92" t="b">
        <v>1</v>
      </c>
      <c r="T1420" s="69" t="b">
        <v>0</v>
      </c>
      <c r="U1420" s="93" t="b">
        <v>0</v>
      </c>
      <c r="W1420" s="7">
        <f t="shared" si="238"/>
        <v>1419</v>
      </c>
      <c r="X1420" s="7">
        <f>'v-t_chart'!C1420</f>
        <v>106.5</v>
      </c>
      <c r="Y1420" s="7">
        <f t="shared" si="239"/>
        <v>105</v>
      </c>
      <c r="Z1420" s="7">
        <f t="shared" si="240"/>
        <v>110</v>
      </c>
      <c r="AA1420" s="7">
        <f t="shared" si="241"/>
        <v>90</v>
      </c>
      <c r="AB1420" s="7">
        <f ca="1">calc_gear1!AS1423*5+50</f>
        <v>55</v>
      </c>
      <c r="AC1420" s="7">
        <f ca="1">IF(AND(calc_gear1!AT1423=-1,calc_gear1!Z1423=1),calc_gear1!AS1423*5+50.5,IF(AND(calc_gear1!Y1423=0,AB1419-AC1419=-0.5),calc_gear1!AS1423*5+50.5,calc_gear1!O1423*5+50.5))</f>
        <v>50.5</v>
      </c>
    </row>
    <row r="1421" spans="1:29">
      <c r="A1421" s="7">
        <v>1420</v>
      </c>
      <c r="B1421" s="7">
        <v>220</v>
      </c>
      <c r="N1421" s="7">
        <v>220</v>
      </c>
      <c r="O1421" s="92" t="b">
        <v>0</v>
      </c>
      <c r="P1421" s="69" t="b">
        <v>1</v>
      </c>
      <c r="Q1421" s="93" t="b">
        <v>0</v>
      </c>
      <c r="S1421" s="92" t="b">
        <v>1</v>
      </c>
      <c r="T1421" s="69" t="b">
        <v>0</v>
      </c>
      <c r="U1421" s="93" t="b">
        <v>0</v>
      </c>
      <c r="W1421" s="7">
        <f t="shared" si="238"/>
        <v>1420</v>
      </c>
      <c r="X1421" s="7">
        <f>'v-t_chart'!C1421</f>
        <v>106.6</v>
      </c>
      <c r="Y1421" s="7">
        <f t="shared" si="239"/>
        <v>105</v>
      </c>
      <c r="Z1421" s="7">
        <f t="shared" si="240"/>
        <v>110</v>
      </c>
      <c r="AA1421" s="7">
        <f t="shared" si="241"/>
        <v>90</v>
      </c>
      <c r="AB1421" s="7">
        <f ca="1">calc_gear1!AS1424*5+50</f>
        <v>55</v>
      </c>
      <c r="AC1421" s="7">
        <f ca="1">IF(AND(calc_gear1!AT1424=-1,calc_gear1!Z1424=1),calc_gear1!AS1424*5+50.5,IF(AND(calc_gear1!Y1424=0,AB1420-AC1420=-0.5),calc_gear1!AS1424*5+50.5,calc_gear1!O1424*5+50.5))</f>
        <v>50.5</v>
      </c>
    </row>
    <row r="1422" spans="1:29">
      <c r="A1422" s="7">
        <v>1421</v>
      </c>
      <c r="B1422" s="7">
        <v>221</v>
      </c>
      <c r="N1422" s="7">
        <v>221</v>
      </c>
      <c r="O1422" s="92" t="b">
        <v>0</v>
      </c>
      <c r="P1422" s="69" t="b">
        <v>1</v>
      </c>
      <c r="Q1422" s="93" t="b">
        <v>0</v>
      </c>
      <c r="S1422" s="92" t="b">
        <v>1</v>
      </c>
      <c r="T1422" s="69" t="b">
        <v>0</v>
      </c>
      <c r="U1422" s="93" t="b">
        <v>0</v>
      </c>
      <c r="W1422" s="7">
        <f t="shared" si="238"/>
        <v>1421</v>
      </c>
      <c r="X1422" s="7">
        <f>'v-t_chart'!C1422</f>
        <v>106.6</v>
      </c>
      <c r="Y1422" s="7">
        <f t="shared" si="239"/>
        <v>105</v>
      </c>
      <c r="Z1422" s="7">
        <f t="shared" si="240"/>
        <v>110</v>
      </c>
      <c r="AA1422" s="7">
        <f t="shared" si="241"/>
        <v>90</v>
      </c>
      <c r="AB1422" s="7">
        <f ca="1">calc_gear1!AS1425*5+50</f>
        <v>55</v>
      </c>
      <c r="AC1422" s="7">
        <f ca="1">IF(AND(calc_gear1!AT1425=-1,calc_gear1!Z1425=1),calc_gear1!AS1425*5+50.5,IF(AND(calc_gear1!Y1425=0,AB1421-AC1421=-0.5),calc_gear1!AS1425*5+50.5,calc_gear1!O1425*5+50.5))</f>
        <v>50.5</v>
      </c>
    </row>
    <row r="1423" spans="1:29">
      <c r="A1423" s="7">
        <v>1422</v>
      </c>
      <c r="B1423" s="7">
        <v>222</v>
      </c>
      <c r="N1423" s="7">
        <v>222</v>
      </c>
      <c r="O1423" s="92" t="b">
        <v>0</v>
      </c>
      <c r="P1423" s="69" t="b">
        <v>1</v>
      </c>
      <c r="Q1423" s="93" t="b">
        <v>0</v>
      </c>
      <c r="S1423" s="92" t="b">
        <v>1</v>
      </c>
      <c r="T1423" s="69" t="b">
        <v>0</v>
      </c>
      <c r="U1423" s="93" t="b">
        <v>0</v>
      </c>
      <c r="W1423" s="7">
        <f t="shared" si="238"/>
        <v>1422</v>
      </c>
      <c r="X1423" s="7">
        <f>'v-t_chart'!C1423</f>
        <v>107</v>
      </c>
      <c r="Y1423" s="7">
        <f t="shared" si="239"/>
        <v>105</v>
      </c>
      <c r="Z1423" s="7">
        <f t="shared" si="240"/>
        <v>110</v>
      </c>
      <c r="AA1423" s="7">
        <f t="shared" si="241"/>
        <v>90</v>
      </c>
      <c r="AB1423" s="7">
        <f ca="1">calc_gear1!AS1426*5+50</f>
        <v>55</v>
      </c>
      <c r="AC1423" s="7">
        <f ca="1">IF(AND(calc_gear1!AT1426=-1,calc_gear1!Z1426=1),calc_gear1!AS1426*5+50.5,IF(AND(calc_gear1!Y1426=0,AB1422-AC1422=-0.5),calc_gear1!AS1426*5+50.5,calc_gear1!O1426*5+50.5))</f>
        <v>50.5</v>
      </c>
    </row>
    <row r="1424" spans="1:29">
      <c r="A1424" s="7">
        <v>1423</v>
      </c>
      <c r="B1424" s="7">
        <v>223</v>
      </c>
      <c r="N1424" s="7">
        <v>223</v>
      </c>
      <c r="O1424" s="92" t="b">
        <v>0</v>
      </c>
      <c r="P1424" s="69" t="b">
        <v>1</v>
      </c>
      <c r="Q1424" s="93" t="b">
        <v>0</v>
      </c>
      <c r="S1424" s="92" t="b">
        <v>1</v>
      </c>
      <c r="T1424" s="69" t="b">
        <v>0</v>
      </c>
      <c r="U1424" s="93" t="b">
        <v>0</v>
      </c>
      <c r="W1424" s="7">
        <f t="shared" si="238"/>
        <v>1423</v>
      </c>
      <c r="X1424" s="7">
        <f>'v-t_chart'!C1424</f>
        <v>107.3</v>
      </c>
      <c r="Y1424" s="7">
        <f t="shared" si="239"/>
        <v>105</v>
      </c>
      <c r="Z1424" s="7">
        <f t="shared" si="240"/>
        <v>110</v>
      </c>
      <c r="AA1424" s="7">
        <f t="shared" si="241"/>
        <v>90</v>
      </c>
      <c r="AB1424" s="7">
        <f ca="1">calc_gear1!AS1427*5+50</f>
        <v>55</v>
      </c>
      <c r="AC1424" s="7">
        <f ca="1">IF(AND(calc_gear1!AT1427=-1,calc_gear1!Z1427=1),calc_gear1!AS1427*5+50.5,IF(AND(calc_gear1!Y1427=0,AB1423-AC1423=-0.5),calc_gear1!AS1427*5+50.5,calc_gear1!O1427*5+50.5))</f>
        <v>50.5</v>
      </c>
    </row>
    <row r="1425" spans="1:29">
      <c r="A1425" s="7">
        <v>1424</v>
      </c>
      <c r="B1425" s="7">
        <v>224</v>
      </c>
      <c r="N1425" s="7">
        <v>224</v>
      </c>
      <c r="O1425" s="92" t="b">
        <v>0</v>
      </c>
      <c r="P1425" s="69" t="b">
        <v>1</v>
      </c>
      <c r="Q1425" s="93" t="b">
        <v>0</v>
      </c>
      <c r="S1425" s="92" t="b">
        <v>1</v>
      </c>
      <c r="T1425" s="69" t="b">
        <v>0</v>
      </c>
      <c r="U1425" s="93" t="b">
        <v>0</v>
      </c>
      <c r="W1425" s="7">
        <f t="shared" si="238"/>
        <v>1424</v>
      </c>
      <c r="X1425" s="7">
        <f>'v-t_chart'!C1425</f>
        <v>107.3</v>
      </c>
      <c r="Y1425" s="7">
        <f t="shared" si="239"/>
        <v>105</v>
      </c>
      <c r="Z1425" s="7">
        <f t="shared" si="240"/>
        <v>110</v>
      </c>
      <c r="AA1425" s="7">
        <f t="shared" si="241"/>
        <v>90</v>
      </c>
      <c r="AB1425" s="7">
        <f ca="1">calc_gear1!AS1428*5+50</f>
        <v>55</v>
      </c>
      <c r="AC1425" s="7">
        <f ca="1">IF(AND(calc_gear1!AT1428=-1,calc_gear1!Z1428=1),calc_gear1!AS1428*5+50.5,IF(AND(calc_gear1!Y1428=0,AB1424-AC1424=-0.5),calc_gear1!AS1428*5+50.5,calc_gear1!O1428*5+50.5))</f>
        <v>50.5</v>
      </c>
    </row>
    <row r="1426" spans="1:29">
      <c r="A1426" s="7">
        <v>1425</v>
      </c>
      <c r="B1426" s="7">
        <v>225</v>
      </c>
      <c r="N1426" s="7">
        <v>225</v>
      </c>
      <c r="O1426" s="92" t="b">
        <v>0</v>
      </c>
      <c r="P1426" s="69" t="b">
        <v>1</v>
      </c>
      <c r="Q1426" s="93" t="b">
        <v>0</v>
      </c>
      <c r="S1426" s="92" t="b">
        <v>1</v>
      </c>
      <c r="T1426" s="69" t="b">
        <v>0</v>
      </c>
      <c r="U1426" s="93" t="b">
        <v>0</v>
      </c>
      <c r="W1426" s="7">
        <f t="shared" si="238"/>
        <v>1425</v>
      </c>
      <c r="X1426" s="7">
        <f>'v-t_chart'!C1426</f>
        <v>107.2</v>
      </c>
      <c r="Y1426" s="7">
        <f t="shared" si="239"/>
        <v>105</v>
      </c>
      <c r="Z1426" s="7">
        <f t="shared" si="240"/>
        <v>110</v>
      </c>
      <c r="AA1426" s="7">
        <f t="shared" si="241"/>
        <v>90</v>
      </c>
      <c r="AB1426" s="7">
        <f ca="1">calc_gear1!AS1429*5+50</f>
        <v>55</v>
      </c>
      <c r="AC1426" s="7">
        <f ca="1">IF(AND(calc_gear1!AT1429=-1,calc_gear1!Z1429=1),calc_gear1!AS1429*5+50.5,IF(AND(calc_gear1!Y1429=0,AB1425-AC1425=-0.5),calc_gear1!AS1429*5+50.5,calc_gear1!O1429*5+50.5))</f>
        <v>50.5</v>
      </c>
    </row>
    <row r="1427" spans="1:29">
      <c r="A1427" s="7">
        <v>1426</v>
      </c>
      <c r="B1427" s="7">
        <v>226</v>
      </c>
      <c r="N1427" s="7">
        <v>226</v>
      </c>
      <c r="O1427" s="92" t="b">
        <v>0</v>
      </c>
      <c r="P1427" s="69" t="b">
        <v>1</v>
      </c>
      <c r="Q1427" s="93" t="b">
        <v>0</v>
      </c>
      <c r="S1427" s="92" t="b">
        <v>1</v>
      </c>
      <c r="T1427" s="69" t="b">
        <v>0</v>
      </c>
      <c r="U1427" s="93" t="b">
        <v>0</v>
      </c>
      <c r="W1427" s="7">
        <f t="shared" si="238"/>
        <v>1426</v>
      </c>
      <c r="X1427" s="7">
        <f>'v-t_chart'!C1427</f>
        <v>107.2</v>
      </c>
      <c r="Y1427" s="7">
        <f t="shared" si="239"/>
        <v>105</v>
      </c>
      <c r="Z1427" s="7">
        <f t="shared" si="240"/>
        <v>110</v>
      </c>
      <c r="AA1427" s="7">
        <f t="shared" si="241"/>
        <v>90</v>
      </c>
      <c r="AB1427" s="7">
        <f ca="1">calc_gear1!AS1430*5+50</f>
        <v>55</v>
      </c>
      <c r="AC1427" s="7">
        <f ca="1">IF(AND(calc_gear1!AT1430=-1,calc_gear1!Z1430=1),calc_gear1!AS1430*5+50.5,IF(AND(calc_gear1!Y1430=0,AB1426-AC1426=-0.5),calc_gear1!AS1430*5+50.5,calc_gear1!O1430*5+50.5))</f>
        <v>50.5</v>
      </c>
    </row>
    <row r="1428" spans="1:29">
      <c r="A1428" s="7">
        <v>1427</v>
      </c>
      <c r="B1428" s="7">
        <v>227</v>
      </c>
      <c r="N1428" s="7">
        <v>227</v>
      </c>
      <c r="O1428" s="92" t="b">
        <v>0</v>
      </c>
      <c r="P1428" s="69" t="b">
        <v>1</v>
      </c>
      <c r="Q1428" s="93" t="b">
        <v>0</v>
      </c>
      <c r="S1428" s="92" t="b">
        <v>1</v>
      </c>
      <c r="T1428" s="69" t="b">
        <v>0</v>
      </c>
      <c r="U1428" s="93" t="b">
        <v>0</v>
      </c>
      <c r="W1428" s="7">
        <f t="shared" si="238"/>
        <v>1427</v>
      </c>
      <c r="X1428" s="7">
        <f>'v-t_chart'!C1428</f>
        <v>107.2</v>
      </c>
      <c r="Y1428" s="7">
        <f t="shared" si="239"/>
        <v>105</v>
      </c>
      <c r="Z1428" s="7">
        <f t="shared" si="240"/>
        <v>110</v>
      </c>
      <c r="AA1428" s="7">
        <f t="shared" si="241"/>
        <v>90</v>
      </c>
      <c r="AB1428" s="7">
        <f ca="1">calc_gear1!AS1431*5+50</f>
        <v>55</v>
      </c>
      <c r="AC1428" s="7">
        <f ca="1">IF(AND(calc_gear1!AT1431=-1,calc_gear1!Z1431=1),calc_gear1!AS1431*5+50.5,IF(AND(calc_gear1!Y1431=0,AB1427-AC1427=-0.5),calc_gear1!AS1431*5+50.5,calc_gear1!O1431*5+50.5))</f>
        <v>50.5</v>
      </c>
    </row>
    <row r="1429" spans="1:29">
      <c r="A1429" s="7">
        <v>1428</v>
      </c>
      <c r="B1429" s="7">
        <v>228</v>
      </c>
      <c r="N1429" s="7">
        <v>228</v>
      </c>
      <c r="O1429" s="92" t="b">
        <v>0</v>
      </c>
      <c r="P1429" s="69" t="b">
        <v>1</v>
      </c>
      <c r="Q1429" s="93" t="b">
        <v>0</v>
      </c>
      <c r="S1429" s="92" t="b">
        <v>1</v>
      </c>
      <c r="T1429" s="69" t="b">
        <v>0</v>
      </c>
      <c r="U1429" s="93" t="b">
        <v>0</v>
      </c>
      <c r="W1429" s="7">
        <f t="shared" si="238"/>
        <v>1428</v>
      </c>
      <c r="X1429" s="7">
        <f>'v-t_chart'!C1429</f>
        <v>107.3</v>
      </c>
      <c r="Y1429" s="7">
        <f t="shared" si="239"/>
        <v>105</v>
      </c>
      <c r="Z1429" s="7">
        <f t="shared" si="240"/>
        <v>110</v>
      </c>
      <c r="AA1429" s="7">
        <f t="shared" si="241"/>
        <v>90</v>
      </c>
      <c r="AB1429" s="7">
        <f ca="1">calc_gear1!AS1432*5+50</f>
        <v>55</v>
      </c>
      <c r="AC1429" s="7">
        <f ca="1">IF(AND(calc_gear1!AT1432=-1,calc_gear1!Z1432=1),calc_gear1!AS1432*5+50.5,IF(AND(calc_gear1!Y1432=0,AB1428-AC1428=-0.5),calc_gear1!AS1432*5+50.5,calc_gear1!O1432*5+50.5))</f>
        <v>50.5</v>
      </c>
    </row>
    <row r="1430" spans="1:29">
      <c r="A1430" s="7">
        <v>1429</v>
      </c>
      <c r="B1430" s="7">
        <v>229</v>
      </c>
      <c r="N1430" s="7">
        <v>229</v>
      </c>
      <c r="O1430" s="92" t="b">
        <v>0</v>
      </c>
      <c r="P1430" s="69" t="b">
        <v>1</v>
      </c>
      <c r="Q1430" s="93" t="b">
        <v>0</v>
      </c>
      <c r="S1430" s="92" t="b">
        <v>1</v>
      </c>
      <c r="T1430" s="69" t="b">
        <v>0</v>
      </c>
      <c r="U1430" s="93" t="b">
        <v>0</v>
      </c>
      <c r="W1430" s="7">
        <f t="shared" si="238"/>
        <v>1429</v>
      </c>
      <c r="X1430" s="7">
        <f>'v-t_chart'!C1430</f>
        <v>107.5</v>
      </c>
      <c r="Y1430" s="7">
        <f t="shared" si="239"/>
        <v>105</v>
      </c>
      <c r="Z1430" s="7">
        <f t="shared" si="240"/>
        <v>110</v>
      </c>
      <c r="AA1430" s="7">
        <f t="shared" si="241"/>
        <v>90</v>
      </c>
      <c r="AB1430" s="7">
        <f ca="1">calc_gear1!AS1433*5+50</f>
        <v>55</v>
      </c>
      <c r="AC1430" s="7">
        <f ca="1">IF(AND(calc_gear1!AT1433=-1,calc_gear1!Z1433=1),calc_gear1!AS1433*5+50.5,IF(AND(calc_gear1!Y1433=0,AB1429-AC1429=-0.5),calc_gear1!AS1433*5+50.5,calc_gear1!O1433*5+50.5))</f>
        <v>50.5</v>
      </c>
    </row>
    <row r="1431" spans="1:29">
      <c r="A1431" s="7">
        <v>1430</v>
      </c>
      <c r="B1431" s="7">
        <v>230</v>
      </c>
      <c r="N1431" s="7">
        <v>230</v>
      </c>
      <c r="O1431" s="92" t="b">
        <v>0</v>
      </c>
      <c r="P1431" s="69" t="b">
        <v>1</v>
      </c>
      <c r="Q1431" s="93" t="b">
        <v>0</v>
      </c>
      <c r="S1431" s="92" t="b">
        <v>1</v>
      </c>
      <c r="T1431" s="69" t="b">
        <v>0</v>
      </c>
      <c r="U1431" s="93" t="b">
        <v>0</v>
      </c>
      <c r="W1431" s="7">
        <f t="shared" si="238"/>
        <v>1430</v>
      </c>
      <c r="X1431" s="7">
        <f>'v-t_chart'!C1431</f>
        <v>107.3</v>
      </c>
      <c r="Y1431" s="7">
        <f t="shared" si="239"/>
        <v>105</v>
      </c>
      <c r="Z1431" s="7">
        <f t="shared" si="240"/>
        <v>110</v>
      </c>
      <c r="AA1431" s="7">
        <f t="shared" si="241"/>
        <v>90</v>
      </c>
      <c r="AB1431" s="7">
        <f ca="1">calc_gear1!AS1434*5+50</f>
        <v>55</v>
      </c>
      <c r="AC1431" s="7">
        <f ca="1">IF(AND(calc_gear1!AT1434=-1,calc_gear1!Z1434=1),calc_gear1!AS1434*5+50.5,IF(AND(calc_gear1!Y1434=0,AB1430-AC1430=-0.5),calc_gear1!AS1434*5+50.5,calc_gear1!O1434*5+50.5))</f>
        <v>50.5</v>
      </c>
    </row>
    <row r="1432" spans="1:29">
      <c r="A1432" s="7">
        <v>1431</v>
      </c>
      <c r="B1432" s="7">
        <v>231</v>
      </c>
      <c r="N1432" s="7">
        <v>231</v>
      </c>
      <c r="O1432" s="92" t="b">
        <v>0</v>
      </c>
      <c r="P1432" s="69" t="b">
        <v>1</v>
      </c>
      <c r="Q1432" s="93" t="b">
        <v>0</v>
      </c>
      <c r="S1432" s="92" t="b">
        <v>1</v>
      </c>
      <c r="T1432" s="69" t="b">
        <v>0</v>
      </c>
      <c r="U1432" s="93" t="b">
        <v>0</v>
      </c>
      <c r="W1432" s="7">
        <f t="shared" si="238"/>
        <v>1431</v>
      </c>
      <c r="X1432" s="7">
        <f>'v-t_chart'!C1432</f>
        <v>107.3</v>
      </c>
      <c r="Y1432" s="7">
        <f t="shared" si="239"/>
        <v>105</v>
      </c>
      <c r="Z1432" s="7">
        <f t="shared" si="240"/>
        <v>110</v>
      </c>
      <c r="AA1432" s="7">
        <f t="shared" si="241"/>
        <v>90</v>
      </c>
      <c r="AB1432" s="7">
        <f ca="1">calc_gear1!AS1435*5+50</f>
        <v>55</v>
      </c>
      <c r="AC1432" s="7">
        <f ca="1">IF(AND(calc_gear1!AT1435=-1,calc_gear1!Z1435=1),calc_gear1!AS1435*5+50.5,IF(AND(calc_gear1!Y1435=0,AB1431-AC1431=-0.5),calc_gear1!AS1435*5+50.5,calc_gear1!O1435*5+50.5))</f>
        <v>50.5</v>
      </c>
    </row>
    <row r="1433" spans="1:29">
      <c r="A1433" s="7">
        <v>1432</v>
      </c>
      <c r="B1433" s="7">
        <v>232</v>
      </c>
      <c r="N1433" s="7">
        <v>232</v>
      </c>
      <c r="O1433" s="92" t="b">
        <v>0</v>
      </c>
      <c r="P1433" s="69" t="b">
        <v>1</v>
      </c>
      <c r="Q1433" s="93" t="b">
        <v>0</v>
      </c>
      <c r="S1433" s="92" t="b">
        <v>1</v>
      </c>
      <c r="T1433" s="69" t="b">
        <v>0</v>
      </c>
      <c r="U1433" s="93" t="b">
        <v>0</v>
      </c>
      <c r="W1433" s="7">
        <f t="shared" si="238"/>
        <v>1432</v>
      </c>
      <c r="X1433" s="7">
        <f>'v-t_chart'!C1433</f>
        <v>107.3</v>
      </c>
      <c r="Y1433" s="7">
        <f t="shared" si="239"/>
        <v>105</v>
      </c>
      <c r="Z1433" s="7">
        <f t="shared" si="240"/>
        <v>110</v>
      </c>
      <c r="AA1433" s="7">
        <f t="shared" si="241"/>
        <v>90</v>
      </c>
      <c r="AB1433" s="7">
        <f ca="1">calc_gear1!AS1436*5+50</f>
        <v>55</v>
      </c>
      <c r="AC1433" s="7">
        <f ca="1">IF(AND(calc_gear1!AT1436=-1,calc_gear1!Z1436=1),calc_gear1!AS1436*5+50.5,IF(AND(calc_gear1!Y1436=0,AB1432-AC1432=-0.5),calc_gear1!AS1436*5+50.5,calc_gear1!O1436*5+50.5))</f>
        <v>50.5</v>
      </c>
    </row>
    <row r="1434" spans="1:29">
      <c r="A1434" s="7">
        <v>1433</v>
      </c>
      <c r="B1434" s="7">
        <v>233</v>
      </c>
      <c r="N1434" s="7">
        <v>233</v>
      </c>
      <c r="O1434" s="92" t="b">
        <v>0</v>
      </c>
      <c r="P1434" s="69" t="b">
        <v>1</v>
      </c>
      <c r="Q1434" s="93" t="b">
        <v>0</v>
      </c>
      <c r="S1434" s="92" t="b">
        <v>1</v>
      </c>
      <c r="T1434" s="69" t="b">
        <v>0</v>
      </c>
      <c r="U1434" s="93" t="b">
        <v>0</v>
      </c>
      <c r="W1434" s="7">
        <f t="shared" si="238"/>
        <v>1433</v>
      </c>
      <c r="X1434" s="7">
        <f>'v-t_chart'!C1434</f>
        <v>107.3</v>
      </c>
      <c r="Y1434" s="7">
        <f t="shared" si="239"/>
        <v>105</v>
      </c>
      <c r="Z1434" s="7">
        <f t="shared" si="240"/>
        <v>110</v>
      </c>
      <c r="AA1434" s="7">
        <f t="shared" si="241"/>
        <v>90</v>
      </c>
      <c r="AB1434" s="7">
        <f ca="1">calc_gear1!AS1437*5+50</f>
        <v>55</v>
      </c>
      <c r="AC1434" s="7">
        <f ca="1">IF(AND(calc_gear1!AT1437=-1,calc_gear1!Z1437=1),calc_gear1!AS1437*5+50.5,IF(AND(calc_gear1!Y1437=0,AB1433-AC1433=-0.5),calc_gear1!AS1437*5+50.5,calc_gear1!O1437*5+50.5))</f>
        <v>50.5</v>
      </c>
    </row>
    <row r="1435" spans="1:29">
      <c r="A1435" s="7">
        <v>1434</v>
      </c>
      <c r="B1435" s="7">
        <v>234</v>
      </c>
      <c r="N1435" s="7">
        <v>234</v>
      </c>
      <c r="O1435" s="92" t="b">
        <v>0</v>
      </c>
      <c r="P1435" s="69" t="b">
        <v>1</v>
      </c>
      <c r="Q1435" s="93" t="b">
        <v>0</v>
      </c>
      <c r="S1435" s="92" t="b">
        <v>1</v>
      </c>
      <c r="T1435" s="69" t="b">
        <v>0</v>
      </c>
      <c r="U1435" s="93" t="b">
        <v>0</v>
      </c>
      <c r="W1435" s="7">
        <f t="shared" si="238"/>
        <v>1434</v>
      </c>
      <c r="X1435" s="7">
        <f>'v-t_chart'!C1435</f>
        <v>108</v>
      </c>
      <c r="Y1435" s="7">
        <f t="shared" si="239"/>
        <v>105</v>
      </c>
      <c r="Z1435" s="7">
        <f t="shared" si="240"/>
        <v>110</v>
      </c>
      <c r="AA1435" s="7">
        <f t="shared" si="241"/>
        <v>90</v>
      </c>
      <c r="AB1435" s="7">
        <f ca="1">calc_gear1!AS1438*5+50</f>
        <v>55</v>
      </c>
      <c r="AC1435" s="7">
        <f ca="1">IF(AND(calc_gear1!AT1438=-1,calc_gear1!Z1438=1),calc_gear1!AS1438*5+50.5,IF(AND(calc_gear1!Y1438=0,AB1434-AC1434=-0.5),calc_gear1!AS1438*5+50.5,calc_gear1!O1438*5+50.5))</f>
        <v>50.5</v>
      </c>
    </row>
    <row r="1436" spans="1:29">
      <c r="A1436" s="7">
        <v>1435</v>
      </c>
      <c r="B1436" s="7">
        <v>235</v>
      </c>
      <c r="N1436" s="7">
        <v>235</v>
      </c>
      <c r="O1436" s="92" t="b">
        <v>0</v>
      </c>
      <c r="P1436" s="69" t="b">
        <v>1</v>
      </c>
      <c r="Q1436" s="93" t="b">
        <v>0</v>
      </c>
      <c r="S1436" s="92" t="b">
        <v>0</v>
      </c>
      <c r="T1436" s="69" t="b">
        <v>1</v>
      </c>
      <c r="U1436" s="93" t="b">
        <v>0</v>
      </c>
      <c r="W1436" s="7">
        <f t="shared" si="238"/>
        <v>1435</v>
      </c>
      <c r="X1436" s="7">
        <f>'v-t_chart'!C1436</f>
        <v>108.2</v>
      </c>
      <c r="Y1436" s="7">
        <f t="shared" si="239"/>
        <v>100</v>
      </c>
      <c r="Z1436" s="7">
        <f t="shared" si="240"/>
        <v>115</v>
      </c>
      <c r="AA1436" s="7">
        <f t="shared" si="241"/>
        <v>90</v>
      </c>
      <c r="AB1436" s="7">
        <f ca="1">calc_gear1!AS1439*5+50</f>
        <v>55</v>
      </c>
      <c r="AC1436" s="7">
        <f ca="1">IF(AND(calc_gear1!AT1439=-1,calc_gear1!Z1439=1),calc_gear1!AS1439*5+50.5,IF(AND(calc_gear1!Y1439=0,AB1435-AC1435=-0.5),calc_gear1!AS1439*5+50.5,calc_gear1!O1439*5+50.5))</f>
        <v>50.5</v>
      </c>
    </row>
    <row r="1437" spans="1:29">
      <c r="A1437" s="7">
        <v>1436</v>
      </c>
      <c r="B1437" s="7">
        <v>236</v>
      </c>
      <c r="N1437" s="7">
        <v>236</v>
      </c>
      <c r="O1437" s="92" t="b">
        <v>0</v>
      </c>
      <c r="P1437" s="69" t="b">
        <v>1</v>
      </c>
      <c r="Q1437" s="93" t="b">
        <v>0</v>
      </c>
      <c r="S1437" s="92" t="b">
        <v>0</v>
      </c>
      <c r="T1437" s="69" t="b">
        <v>1</v>
      </c>
      <c r="U1437" s="93" t="b">
        <v>0</v>
      </c>
      <c r="W1437" s="7">
        <f t="shared" si="238"/>
        <v>1436</v>
      </c>
      <c r="X1437" s="7">
        <f>'v-t_chart'!C1437</f>
        <v>108.9</v>
      </c>
      <c r="Y1437" s="7">
        <f t="shared" si="239"/>
        <v>100</v>
      </c>
      <c r="Z1437" s="7">
        <f t="shared" si="240"/>
        <v>115</v>
      </c>
      <c r="AA1437" s="7">
        <f t="shared" si="241"/>
        <v>90</v>
      </c>
      <c r="AB1437" s="7">
        <f ca="1">calc_gear1!AS1440*5+50</f>
        <v>55</v>
      </c>
      <c r="AC1437" s="7">
        <f ca="1">IF(AND(calc_gear1!AT1440=-1,calc_gear1!Z1440=1),calc_gear1!AS1440*5+50.5,IF(AND(calc_gear1!Y1440=0,AB1436-AC1436=-0.5),calc_gear1!AS1440*5+50.5,calc_gear1!O1440*5+50.5))</f>
        <v>50.5</v>
      </c>
    </row>
    <row r="1438" spans="1:29">
      <c r="A1438" s="7">
        <v>1437</v>
      </c>
      <c r="B1438" s="7">
        <v>237</v>
      </c>
      <c r="N1438" s="7">
        <v>237</v>
      </c>
      <c r="O1438" s="92" t="b">
        <v>0</v>
      </c>
      <c r="P1438" s="69" t="b">
        <v>1</v>
      </c>
      <c r="Q1438" s="93" t="b">
        <v>0</v>
      </c>
      <c r="S1438" s="92" t="b">
        <v>0</v>
      </c>
      <c r="T1438" s="69" t="b">
        <v>1</v>
      </c>
      <c r="U1438" s="93" t="b">
        <v>0</v>
      </c>
      <c r="W1438" s="7">
        <f t="shared" si="238"/>
        <v>1437</v>
      </c>
      <c r="X1438" s="7">
        <f>'v-t_chart'!C1438</f>
        <v>109</v>
      </c>
      <c r="Y1438" s="7">
        <f t="shared" si="239"/>
        <v>100</v>
      </c>
      <c r="Z1438" s="7">
        <f t="shared" si="240"/>
        <v>115</v>
      </c>
      <c r="AA1438" s="7">
        <f t="shared" si="241"/>
        <v>90</v>
      </c>
      <c r="AB1438" s="7">
        <f ca="1">calc_gear1!AS1441*5+50</f>
        <v>55</v>
      </c>
      <c r="AC1438" s="7">
        <f ca="1">IF(AND(calc_gear1!AT1441=-1,calc_gear1!Z1441=1),calc_gear1!AS1441*5+50.5,IF(AND(calc_gear1!Y1441=0,AB1437-AC1437=-0.5),calc_gear1!AS1441*5+50.5,calc_gear1!O1441*5+50.5))</f>
        <v>50.5</v>
      </c>
    </row>
    <row r="1439" spans="1:29">
      <c r="A1439" s="7">
        <v>1438</v>
      </c>
      <c r="B1439" s="7">
        <v>238</v>
      </c>
      <c r="N1439" s="7">
        <v>238</v>
      </c>
      <c r="O1439" s="92" t="b">
        <v>0</v>
      </c>
      <c r="P1439" s="69" t="b">
        <v>1</v>
      </c>
      <c r="Q1439" s="93" t="b">
        <v>0</v>
      </c>
      <c r="S1439" s="92" t="b">
        <v>0</v>
      </c>
      <c r="T1439" s="69" t="b">
        <v>1</v>
      </c>
      <c r="U1439" s="93" t="b">
        <v>0</v>
      </c>
      <c r="W1439" s="7">
        <f t="shared" si="238"/>
        <v>1438</v>
      </c>
      <c r="X1439" s="7">
        <f>'v-t_chart'!C1439</f>
        <v>108.9</v>
      </c>
      <c r="Y1439" s="7">
        <f t="shared" si="239"/>
        <v>100</v>
      </c>
      <c r="Z1439" s="7">
        <f t="shared" si="240"/>
        <v>115</v>
      </c>
      <c r="AA1439" s="7">
        <f t="shared" si="241"/>
        <v>90</v>
      </c>
      <c r="AB1439" s="7">
        <f ca="1">calc_gear1!AS1442*5+50</f>
        <v>55</v>
      </c>
      <c r="AC1439" s="7">
        <f ca="1">IF(AND(calc_gear1!AT1442=-1,calc_gear1!Z1442=1),calc_gear1!AS1442*5+50.5,IF(AND(calc_gear1!Y1442=0,AB1438-AC1438=-0.5),calc_gear1!AS1442*5+50.5,calc_gear1!O1442*5+50.5))</f>
        <v>50.5</v>
      </c>
    </row>
    <row r="1440" spans="1:29">
      <c r="A1440" s="7">
        <v>1439</v>
      </c>
      <c r="B1440" s="7">
        <v>239</v>
      </c>
      <c r="N1440" s="7">
        <v>239</v>
      </c>
      <c r="O1440" s="92" t="b">
        <v>0</v>
      </c>
      <c r="P1440" s="69" t="b">
        <v>1</v>
      </c>
      <c r="Q1440" s="93" t="b">
        <v>0</v>
      </c>
      <c r="S1440" s="92" t="b">
        <v>0</v>
      </c>
      <c r="T1440" s="69" t="b">
        <v>1</v>
      </c>
      <c r="U1440" s="93" t="b">
        <v>0</v>
      </c>
      <c r="W1440" s="7">
        <f t="shared" si="238"/>
        <v>1439</v>
      </c>
      <c r="X1440" s="7">
        <f>'v-t_chart'!C1440</f>
        <v>108.8</v>
      </c>
      <c r="Y1440" s="7">
        <f t="shared" si="239"/>
        <v>100</v>
      </c>
      <c r="Z1440" s="7">
        <f t="shared" si="240"/>
        <v>115</v>
      </c>
      <c r="AA1440" s="7">
        <f t="shared" si="241"/>
        <v>90</v>
      </c>
      <c r="AB1440" s="7">
        <f ca="1">calc_gear1!AS1443*5+50</f>
        <v>55</v>
      </c>
      <c r="AC1440" s="7">
        <f ca="1">IF(AND(calc_gear1!AT1443=-1,calc_gear1!Z1443=1),calc_gear1!AS1443*5+50.5,IF(AND(calc_gear1!Y1443=0,AB1439-AC1439=-0.5),calc_gear1!AS1443*5+50.5,calc_gear1!O1443*5+50.5))</f>
        <v>50.5</v>
      </c>
    </row>
    <row r="1441" spans="1:29">
      <c r="A1441" s="7">
        <v>1440</v>
      </c>
      <c r="B1441" s="7">
        <v>240</v>
      </c>
      <c r="N1441" s="7">
        <v>240</v>
      </c>
      <c r="O1441" s="92" t="b">
        <v>0</v>
      </c>
      <c r="P1441" s="69" t="b">
        <v>1</v>
      </c>
      <c r="Q1441" s="93" t="b">
        <v>0</v>
      </c>
      <c r="S1441" s="92" t="b">
        <v>0</v>
      </c>
      <c r="T1441" s="69" t="b">
        <v>1</v>
      </c>
      <c r="U1441" s="93" t="b">
        <v>0</v>
      </c>
      <c r="W1441" s="7">
        <f t="shared" si="238"/>
        <v>1440</v>
      </c>
      <c r="X1441" s="7">
        <f>'v-t_chart'!C1441</f>
        <v>108.6</v>
      </c>
      <c r="Y1441" s="7">
        <f t="shared" si="239"/>
        <v>100</v>
      </c>
      <c r="Z1441" s="7">
        <f t="shared" si="240"/>
        <v>115</v>
      </c>
      <c r="AA1441" s="7">
        <f t="shared" si="241"/>
        <v>90</v>
      </c>
      <c r="AB1441" s="7">
        <f ca="1">calc_gear1!AS1444*5+50</f>
        <v>55</v>
      </c>
      <c r="AC1441" s="7">
        <f ca="1">IF(AND(calc_gear1!AT1444=-1,calc_gear1!Z1444=1),calc_gear1!AS1444*5+50.5,IF(AND(calc_gear1!Y1444=0,AB1440-AC1440=-0.5),calc_gear1!AS1444*5+50.5,calc_gear1!O1444*5+50.5))</f>
        <v>50.5</v>
      </c>
    </row>
    <row r="1442" spans="1:29">
      <c r="A1442" s="7">
        <v>1441</v>
      </c>
      <c r="B1442" s="7">
        <v>241</v>
      </c>
      <c r="N1442" s="7">
        <v>241</v>
      </c>
      <c r="O1442" s="92" t="b">
        <v>0</v>
      </c>
      <c r="P1442" s="69" t="b">
        <v>1</v>
      </c>
      <c r="Q1442" s="93" t="b">
        <v>0</v>
      </c>
      <c r="S1442" s="92" t="b">
        <v>0</v>
      </c>
      <c r="T1442" s="69" t="b">
        <v>1</v>
      </c>
      <c r="U1442" s="93" t="b">
        <v>0</v>
      </c>
      <c r="W1442" s="7">
        <f t="shared" si="238"/>
        <v>1441</v>
      </c>
      <c r="X1442" s="7">
        <f>'v-t_chart'!C1442</f>
        <v>108.4</v>
      </c>
      <c r="Y1442" s="7">
        <f t="shared" si="239"/>
        <v>100</v>
      </c>
      <c r="Z1442" s="7">
        <f t="shared" si="240"/>
        <v>115</v>
      </c>
      <c r="AA1442" s="7">
        <f t="shared" si="241"/>
        <v>90</v>
      </c>
      <c r="AB1442" s="7">
        <f ca="1">calc_gear1!AS1445*5+50</f>
        <v>55</v>
      </c>
      <c r="AC1442" s="7">
        <f ca="1">IF(AND(calc_gear1!AT1445=-1,calc_gear1!Z1445=1),calc_gear1!AS1445*5+50.5,IF(AND(calc_gear1!Y1445=0,AB1441-AC1441=-0.5),calc_gear1!AS1445*5+50.5,calc_gear1!O1445*5+50.5))</f>
        <v>50.5</v>
      </c>
    </row>
    <row r="1443" spans="1:29">
      <c r="A1443" s="7">
        <v>1442</v>
      </c>
      <c r="B1443" s="7">
        <v>242</v>
      </c>
      <c r="N1443" s="7">
        <v>242</v>
      </c>
      <c r="O1443" s="92" t="b">
        <v>0</v>
      </c>
      <c r="P1443" s="69" t="b">
        <v>1</v>
      </c>
      <c r="Q1443" s="93" t="b">
        <v>0</v>
      </c>
      <c r="S1443" s="92" t="b">
        <v>0</v>
      </c>
      <c r="T1443" s="69" t="b">
        <v>1</v>
      </c>
      <c r="U1443" s="93" t="b">
        <v>0</v>
      </c>
      <c r="W1443" s="7">
        <f t="shared" si="238"/>
        <v>1442</v>
      </c>
      <c r="X1443" s="7">
        <f>'v-t_chart'!C1443</f>
        <v>108.3</v>
      </c>
      <c r="Y1443" s="7">
        <f t="shared" si="239"/>
        <v>100</v>
      </c>
      <c r="Z1443" s="7">
        <f t="shared" si="240"/>
        <v>115</v>
      </c>
      <c r="AA1443" s="7">
        <f t="shared" si="241"/>
        <v>90</v>
      </c>
      <c r="AB1443" s="7">
        <f ca="1">calc_gear1!AS1446*5+50</f>
        <v>55</v>
      </c>
      <c r="AC1443" s="7">
        <f ca="1">IF(AND(calc_gear1!AT1446=-1,calc_gear1!Z1446=1),calc_gear1!AS1446*5+50.5,IF(AND(calc_gear1!Y1446=0,AB1442-AC1442=-0.5),calc_gear1!AS1446*5+50.5,calc_gear1!O1446*5+50.5))</f>
        <v>50.5</v>
      </c>
    </row>
    <row r="1444" spans="1:29">
      <c r="A1444" s="7">
        <v>1443</v>
      </c>
      <c r="B1444" s="7">
        <v>243</v>
      </c>
      <c r="N1444" s="7">
        <v>243</v>
      </c>
      <c r="O1444" s="92" t="b">
        <v>0</v>
      </c>
      <c r="P1444" s="69" t="b">
        <v>1</v>
      </c>
      <c r="Q1444" s="93" t="b">
        <v>0</v>
      </c>
      <c r="S1444" s="92" t="b">
        <v>0</v>
      </c>
      <c r="T1444" s="69" t="b">
        <v>1</v>
      </c>
      <c r="U1444" s="93" t="b">
        <v>0</v>
      </c>
      <c r="W1444" s="7">
        <f t="shared" si="238"/>
        <v>1443</v>
      </c>
      <c r="X1444" s="7">
        <f>'v-t_chart'!C1444</f>
        <v>108.2</v>
      </c>
      <c r="Y1444" s="7">
        <f t="shared" si="239"/>
        <v>100</v>
      </c>
      <c r="Z1444" s="7">
        <f t="shared" si="240"/>
        <v>115</v>
      </c>
      <c r="AA1444" s="7">
        <f t="shared" si="241"/>
        <v>90</v>
      </c>
      <c r="AB1444" s="7">
        <f ca="1">calc_gear1!AS1447*5+50</f>
        <v>55</v>
      </c>
      <c r="AC1444" s="7">
        <f ca="1">IF(AND(calc_gear1!AT1447=-1,calc_gear1!Z1447=1),calc_gear1!AS1447*5+50.5,IF(AND(calc_gear1!Y1447=0,AB1443-AC1443=-0.5),calc_gear1!AS1447*5+50.5,calc_gear1!O1447*5+50.5))</f>
        <v>50.5</v>
      </c>
    </row>
    <row r="1445" spans="1:29">
      <c r="A1445" s="7">
        <v>1444</v>
      </c>
      <c r="B1445" s="7">
        <v>244</v>
      </c>
      <c r="N1445" s="7">
        <v>244</v>
      </c>
      <c r="O1445" s="92" t="b">
        <v>0</v>
      </c>
      <c r="P1445" s="69" t="b">
        <v>1</v>
      </c>
      <c r="Q1445" s="93" t="b">
        <v>0</v>
      </c>
      <c r="S1445" s="92" t="b">
        <v>0</v>
      </c>
      <c r="T1445" s="69" t="b">
        <v>1</v>
      </c>
      <c r="U1445" s="93" t="b">
        <v>0</v>
      </c>
      <c r="W1445" s="7">
        <f t="shared" si="238"/>
        <v>1444</v>
      </c>
      <c r="X1445" s="7">
        <f>'v-t_chart'!C1445</f>
        <v>108.2</v>
      </c>
      <c r="Y1445" s="7">
        <f t="shared" si="239"/>
        <v>100</v>
      </c>
      <c r="Z1445" s="7">
        <f t="shared" si="240"/>
        <v>115</v>
      </c>
      <c r="AA1445" s="7">
        <f t="shared" si="241"/>
        <v>90</v>
      </c>
      <c r="AB1445" s="7">
        <f ca="1">calc_gear1!AS1448*5+50</f>
        <v>55</v>
      </c>
      <c r="AC1445" s="7">
        <f ca="1">IF(AND(calc_gear1!AT1448=-1,calc_gear1!Z1448=1),calc_gear1!AS1448*5+50.5,IF(AND(calc_gear1!Y1448=0,AB1444-AC1444=-0.5),calc_gear1!AS1448*5+50.5,calc_gear1!O1448*5+50.5))</f>
        <v>50.5</v>
      </c>
    </row>
    <row r="1446" spans="1:29">
      <c r="A1446" s="7">
        <v>1445</v>
      </c>
      <c r="B1446" s="7">
        <v>245</v>
      </c>
      <c r="N1446" s="7">
        <v>245</v>
      </c>
      <c r="O1446" s="92" t="b">
        <v>0</v>
      </c>
      <c r="P1446" s="69" t="b">
        <v>1</v>
      </c>
      <c r="Q1446" s="93" t="b">
        <v>0</v>
      </c>
      <c r="S1446" s="92" t="b">
        <v>0</v>
      </c>
      <c r="T1446" s="69" t="b">
        <v>1</v>
      </c>
      <c r="U1446" s="93" t="b">
        <v>0</v>
      </c>
      <c r="W1446" s="7">
        <f t="shared" si="238"/>
        <v>1445</v>
      </c>
      <c r="X1446" s="7">
        <f>'v-t_chart'!C1446</f>
        <v>108.2</v>
      </c>
      <c r="Y1446" s="7">
        <f t="shared" si="239"/>
        <v>100</v>
      </c>
      <c r="Z1446" s="7">
        <f t="shared" si="240"/>
        <v>115</v>
      </c>
      <c r="AA1446" s="7">
        <f t="shared" si="241"/>
        <v>90</v>
      </c>
      <c r="AB1446" s="7">
        <f ca="1">calc_gear1!AS1449*5+50</f>
        <v>55</v>
      </c>
      <c r="AC1446" s="7">
        <f ca="1">IF(AND(calc_gear1!AT1449=-1,calc_gear1!Z1449=1),calc_gear1!AS1449*5+50.5,IF(AND(calc_gear1!Y1449=0,AB1445-AC1445=-0.5),calc_gear1!AS1449*5+50.5,calc_gear1!O1449*5+50.5))</f>
        <v>50.5</v>
      </c>
    </row>
    <row r="1447" spans="1:29">
      <c r="A1447" s="7">
        <v>1446</v>
      </c>
      <c r="B1447" s="7">
        <v>246</v>
      </c>
      <c r="N1447" s="7">
        <v>246</v>
      </c>
      <c r="O1447" s="92" t="b">
        <v>0</v>
      </c>
      <c r="P1447" s="69" t="b">
        <v>1</v>
      </c>
      <c r="Q1447" s="93" t="b">
        <v>0</v>
      </c>
      <c r="S1447" s="92" t="b">
        <v>0</v>
      </c>
      <c r="T1447" s="69" t="b">
        <v>1</v>
      </c>
      <c r="U1447" s="93" t="b">
        <v>0</v>
      </c>
      <c r="W1447" s="7">
        <f t="shared" si="238"/>
        <v>1446</v>
      </c>
      <c r="X1447" s="7">
        <f>'v-t_chart'!C1447</f>
        <v>108.2</v>
      </c>
      <c r="Y1447" s="7">
        <f t="shared" si="239"/>
        <v>100</v>
      </c>
      <c r="Z1447" s="7">
        <f t="shared" si="240"/>
        <v>115</v>
      </c>
      <c r="AA1447" s="7">
        <f t="shared" si="241"/>
        <v>90</v>
      </c>
      <c r="AB1447" s="7">
        <f ca="1">calc_gear1!AS1450*5+50</f>
        <v>55</v>
      </c>
      <c r="AC1447" s="7">
        <f ca="1">IF(AND(calc_gear1!AT1450=-1,calc_gear1!Z1450=1),calc_gear1!AS1450*5+50.5,IF(AND(calc_gear1!Y1450=0,AB1446-AC1446=-0.5),calc_gear1!AS1450*5+50.5,calc_gear1!O1450*5+50.5))</f>
        <v>50.5</v>
      </c>
    </row>
    <row r="1448" spans="1:29">
      <c r="A1448" s="7">
        <v>1447</v>
      </c>
      <c r="B1448" s="7">
        <v>247</v>
      </c>
      <c r="N1448" s="7">
        <v>247</v>
      </c>
      <c r="O1448" s="92" t="b">
        <v>0</v>
      </c>
      <c r="P1448" s="69" t="b">
        <v>1</v>
      </c>
      <c r="Q1448" s="93" t="b">
        <v>0</v>
      </c>
      <c r="S1448" s="92" t="b">
        <v>0</v>
      </c>
      <c r="T1448" s="69" t="b">
        <v>1</v>
      </c>
      <c r="U1448" s="93" t="b">
        <v>0</v>
      </c>
      <c r="W1448" s="7">
        <f t="shared" si="238"/>
        <v>1447</v>
      </c>
      <c r="X1448" s="7">
        <f>'v-t_chart'!C1448</f>
        <v>108.3</v>
      </c>
      <c r="Y1448" s="7">
        <f t="shared" si="239"/>
        <v>100</v>
      </c>
      <c r="Z1448" s="7">
        <f t="shared" si="240"/>
        <v>115</v>
      </c>
      <c r="AA1448" s="7">
        <f t="shared" si="241"/>
        <v>90</v>
      </c>
      <c r="AB1448" s="7">
        <f ca="1">calc_gear1!AS1451*5+50</f>
        <v>55</v>
      </c>
      <c r="AC1448" s="7">
        <f ca="1">IF(AND(calc_gear1!AT1451=-1,calc_gear1!Z1451=1),calc_gear1!AS1451*5+50.5,IF(AND(calc_gear1!Y1451=0,AB1447-AC1447=-0.5),calc_gear1!AS1451*5+50.5,calc_gear1!O1451*5+50.5))</f>
        <v>50.5</v>
      </c>
    </row>
    <row r="1449" spans="1:29">
      <c r="A1449" s="7">
        <v>1448</v>
      </c>
      <c r="B1449" s="7">
        <v>248</v>
      </c>
      <c r="N1449" s="7">
        <v>248</v>
      </c>
      <c r="O1449" s="92" t="b">
        <v>0</v>
      </c>
      <c r="P1449" s="69" t="b">
        <v>1</v>
      </c>
      <c r="Q1449" s="93" t="b">
        <v>0</v>
      </c>
      <c r="S1449" s="92" t="b">
        <v>0</v>
      </c>
      <c r="T1449" s="69" t="b">
        <v>1</v>
      </c>
      <c r="U1449" s="93" t="b">
        <v>0</v>
      </c>
      <c r="W1449" s="7">
        <f t="shared" si="238"/>
        <v>1448</v>
      </c>
      <c r="X1449" s="7">
        <f>'v-t_chart'!C1449</f>
        <v>108.4</v>
      </c>
      <c r="Y1449" s="7">
        <f t="shared" si="239"/>
        <v>100</v>
      </c>
      <c r="Z1449" s="7">
        <f t="shared" si="240"/>
        <v>115</v>
      </c>
      <c r="AA1449" s="7">
        <f t="shared" si="241"/>
        <v>90</v>
      </c>
      <c r="AB1449" s="7">
        <f ca="1">calc_gear1!AS1452*5+50</f>
        <v>55</v>
      </c>
      <c r="AC1449" s="7">
        <f ca="1">IF(AND(calc_gear1!AT1452=-1,calc_gear1!Z1452=1),calc_gear1!AS1452*5+50.5,IF(AND(calc_gear1!Y1452=0,AB1448-AC1448=-0.5),calc_gear1!AS1452*5+50.5,calc_gear1!O1452*5+50.5))</f>
        <v>50.5</v>
      </c>
    </row>
    <row r="1450" spans="1:29">
      <c r="A1450" s="7">
        <v>1449</v>
      </c>
      <c r="B1450" s="7">
        <v>249</v>
      </c>
      <c r="N1450" s="7">
        <v>249</v>
      </c>
      <c r="O1450" s="92" t="b">
        <v>0</v>
      </c>
      <c r="P1450" s="69" t="b">
        <v>1</v>
      </c>
      <c r="Q1450" s="93" t="b">
        <v>0</v>
      </c>
      <c r="S1450" s="92" t="b">
        <v>0</v>
      </c>
      <c r="T1450" s="69" t="b">
        <v>1</v>
      </c>
      <c r="U1450" s="93" t="b">
        <v>0</v>
      </c>
      <c r="W1450" s="7">
        <f t="shared" si="238"/>
        <v>1449</v>
      </c>
      <c r="X1450" s="7">
        <f>'v-t_chart'!C1450</f>
        <v>108.5</v>
      </c>
      <c r="Y1450" s="7">
        <f t="shared" si="239"/>
        <v>100</v>
      </c>
      <c r="Z1450" s="7">
        <f t="shared" si="240"/>
        <v>115</v>
      </c>
      <c r="AA1450" s="7">
        <f t="shared" si="241"/>
        <v>90</v>
      </c>
      <c r="AB1450" s="7">
        <f ca="1">calc_gear1!AS1453*5+50</f>
        <v>55</v>
      </c>
      <c r="AC1450" s="7">
        <f ca="1">IF(AND(calc_gear1!AT1453=-1,calc_gear1!Z1453=1),calc_gear1!AS1453*5+50.5,IF(AND(calc_gear1!Y1453=0,AB1449-AC1449=-0.5),calc_gear1!AS1453*5+50.5,calc_gear1!O1453*5+50.5))</f>
        <v>50.5</v>
      </c>
    </row>
    <row r="1451" spans="1:29">
      <c r="A1451" s="7">
        <v>1450</v>
      </c>
      <c r="B1451" s="7">
        <v>250</v>
      </c>
      <c r="N1451" s="7">
        <v>250</v>
      </c>
      <c r="O1451" s="92" t="b">
        <v>0</v>
      </c>
      <c r="P1451" s="69" t="b">
        <v>1</v>
      </c>
      <c r="Q1451" s="93" t="b">
        <v>0</v>
      </c>
      <c r="S1451" s="92" t="b">
        <v>0</v>
      </c>
      <c r="T1451" s="69" t="b">
        <v>1</v>
      </c>
      <c r="U1451" s="93" t="b">
        <v>0</v>
      </c>
      <c r="W1451" s="7">
        <f t="shared" si="238"/>
        <v>1450</v>
      </c>
      <c r="X1451" s="7">
        <f>'v-t_chart'!C1451</f>
        <v>108.5</v>
      </c>
      <c r="Y1451" s="7">
        <f t="shared" si="239"/>
        <v>100</v>
      </c>
      <c r="Z1451" s="7">
        <f t="shared" si="240"/>
        <v>115</v>
      </c>
      <c r="AA1451" s="7">
        <f t="shared" si="241"/>
        <v>90</v>
      </c>
      <c r="AB1451" s="7">
        <f ca="1">calc_gear1!AS1454*5+50</f>
        <v>55</v>
      </c>
      <c r="AC1451" s="7">
        <f ca="1">IF(AND(calc_gear1!AT1454=-1,calc_gear1!Z1454=1),calc_gear1!AS1454*5+50.5,IF(AND(calc_gear1!Y1454=0,AB1450-AC1450=-0.5),calc_gear1!AS1454*5+50.5,calc_gear1!O1454*5+50.5))</f>
        <v>50.5</v>
      </c>
    </row>
    <row r="1452" spans="1:29">
      <c r="A1452" s="7">
        <v>1451</v>
      </c>
      <c r="B1452" s="7">
        <v>251</v>
      </c>
      <c r="N1452" s="7">
        <v>251</v>
      </c>
      <c r="O1452" s="92" t="b">
        <v>0</v>
      </c>
      <c r="P1452" s="69" t="b">
        <v>1</v>
      </c>
      <c r="Q1452" s="93" t="b">
        <v>0</v>
      </c>
      <c r="S1452" s="92" t="b">
        <v>0</v>
      </c>
      <c r="T1452" s="69" t="b">
        <v>1</v>
      </c>
      <c r="U1452" s="93" t="b">
        <v>0</v>
      </c>
      <c r="W1452" s="7">
        <f t="shared" si="238"/>
        <v>1451</v>
      </c>
      <c r="X1452" s="7">
        <f>'v-t_chart'!C1452</f>
        <v>108.5</v>
      </c>
      <c r="Y1452" s="7">
        <f t="shared" si="239"/>
        <v>100</v>
      </c>
      <c r="Z1452" s="7">
        <f t="shared" si="240"/>
        <v>115</v>
      </c>
      <c r="AA1452" s="7">
        <f t="shared" si="241"/>
        <v>90</v>
      </c>
      <c r="AB1452" s="7">
        <f ca="1">calc_gear1!AS1455*5+50</f>
        <v>55</v>
      </c>
      <c r="AC1452" s="7">
        <f ca="1">IF(AND(calc_gear1!AT1455=-1,calc_gear1!Z1455=1),calc_gear1!AS1455*5+50.5,IF(AND(calc_gear1!Y1455=0,AB1451-AC1451=-0.5),calc_gear1!AS1455*5+50.5,calc_gear1!O1455*5+50.5))</f>
        <v>50.5</v>
      </c>
    </row>
    <row r="1453" spans="1:29">
      <c r="A1453" s="7">
        <v>1452</v>
      </c>
      <c r="B1453" s="7">
        <v>252</v>
      </c>
      <c r="N1453" s="7">
        <v>252</v>
      </c>
      <c r="O1453" s="92" t="b">
        <v>0</v>
      </c>
      <c r="P1453" s="69" t="b">
        <v>1</v>
      </c>
      <c r="Q1453" s="93" t="b">
        <v>0</v>
      </c>
      <c r="S1453" s="92" t="b">
        <v>0</v>
      </c>
      <c r="T1453" s="69" t="b">
        <v>1</v>
      </c>
      <c r="U1453" s="93" t="b">
        <v>0</v>
      </c>
      <c r="W1453" s="7">
        <f t="shared" si="238"/>
        <v>1452</v>
      </c>
      <c r="X1453" s="7">
        <f>'v-t_chart'!C1453</f>
        <v>108.5</v>
      </c>
      <c r="Y1453" s="7">
        <f t="shared" si="239"/>
        <v>100</v>
      </c>
      <c r="Z1453" s="7">
        <f t="shared" si="240"/>
        <v>115</v>
      </c>
      <c r="AA1453" s="7">
        <f t="shared" si="241"/>
        <v>90</v>
      </c>
      <c r="AB1453" s="7">
        <f ca="1">calc_gear1!AS1456*5+50</f>
        <v>55</v>
      </c>
      <c r="AC1453" s="7">
        <f ca="1">IF(AND(calc_gear1!AT1456=-1,calc_gear1!Z1456=1),calc_gear1!AS1456*5+50.5,IF(AND(calc_gear1!Y1456=0,AB1452-AC1452=-0.5),calc_gear1!AS1456*5+50.5,calc_gear1!O1456*5+50.5))</f>
        <v>50.5</v>
      </c>
    </row>
    <row r="1454" spans="1:29">
      <c r="A1454" s="7">
        <v>1453</v>
      </c>
      <c r="B1454" s="7">
        <v>253</v>
      </c>
      <c r="N1454" s="7">
        <v>253</v>
      </c>
      <c r="O1454" s="92" t="b">
        <v>0</v>
      </c>
      <c r="P1454" s="69" t="b">
        <v>1</v>
      </c>
      <c r="Q1454" s="93" t="b">
        <v>0</v>
      </c>
      <c r="S1454" s="92" t="b">
        <v>0</v>
      </c>
      <c r="T1454" s="69" t="b">
        <v>1</v>
      </c>
      <c r="U1454" s="93" t="b">
        <v>0</v>
      </c>
      <c r="W1454" s="7">
        <f t="shared" si="238"/>
        <v>1453</v>
      </c>
      <c r="X1454" s="7">
        <f>'v-t_chart'!C1454</f>
        <v>108.5</v>
      </c>
      <c r="Y1454" s="7">
        <f t="shared" si="239"/>
        <v>100</v>
      </c>
      <c r="Z1454" s="7">
        <f t="shared" si="240"/>
        <v>115</v>
      </c>
      <c r="AA1454" s="7">
        <f t="shared" si="241"/>
        <v>90</v>
      </c>
      <c r="AB1454" s="7">
        <f ca="1">calc_gear1!AS1457*5+50</f>
        <v>55</v>
      </c>
      <c r="AC1454" s="7">
        <f ca="1">IF(AND(calc_gear1!AT1457=-1,calc_gear1!Z1457=1),calc_gear1!AS1457*5+50.5,IF(AND(calc_gear1!Y1457=0,AB1453-AC1453=-0.5),calc_gear1!AS1457*5+50.5,calc_gear1!O1457*5+50.5))</f>
        <v>50.5</v>
      </c>
    </row>
    <row r="1455" spans="1:29">
      <c r="A1455" s="7">
        <v>1454</v>
      </c>
      <c r="B1455" s="7">
        <v>254</v>
      </c>
      <c r="N1455" s="7">
        <v>254</v>
      </c>
      <c r="O1455" s="92" t="b">
        <v>0</v>
      </c>
      <c r="P1455" s="69" t="b">
        <v>1</v>
      </c>
      <c r="Q1455" s="93" t="b">
        <v>0</v>
      </c>
      <c r="S1455" s="92" t="b">
        <v>0</v>
      </c>
      <c r="T1455" s="69" t="b">
        <v>1</v>
      </c>
      <c r="U1455" s="93" t="b">
        <v>0</v>
      </c>
      <c r="W1455" s="7">
        <f t="shared" si="238"/>
        <v>1454</v>
      </c>
      <c r="X1455" s="7">
        <f>'v-t_chart'!C1455</f>
        <v>108.7</v>
      </c>
      <c r="Y1455" s="7">
        <f t="shared" si="239"/>
        <v>100</v>
      </c>
      <c r="Z1455" s="7">
        <f t="shared" si="240"/>
        <v>115</v>
      </c>
      <c r="AA1455" s="7">
        <f t="shared" si="241"/>
        <v>90</v>
      </c>
      <c r="AB1455" s="7">
        <f ca="1">calc_gear1!AS1458*5+50</f>
        <v>55</v>
      </c>
      <c r="AC1455" s="7">
        <f ca="1">IF(AND(calc_gear1!AT1458=-1,calc_gear1!Z1458=1),calc_gear1!AS1458*5+50.5,IF(AND(calc_gear1!Y1458=0,AB1454-AC1454=-0.5),calc_gear1!AS1458*5+50.5,calc_gear1!O1458*5+50.5))</f>
        <v>50.5</v>
      </c>
    </row>
    <row r="1456" spans="1:29">
      <c r="A1456" s="7">
        <v>1455</v>
      </c>
      <c r="B1456" s="7">
        <v>255</v>
      </c>
      <c r="N1456" s="7">
        <v>255</v>
      </c>
      <c r="O1456" s="92" t="b">
        <v>0</v>
      </c>
      <c r="P1456" s="69" t="b">
        <v>1</v>
      </c>
      <c r="Q1456" s="93" t="b">
        <v>0</v>
      </c>
      <c r="S1456" s="92" t="b">
        <v>0</v>
      </c>
      <c r="T1456" s="69" t="b">
        <v>1</v>
      </c>
      <c r="U1456" s="93" t="b">
        <v>0</v>
      </c>
      <c r="W1456" s="7">
        <f t="shared" si="238"/>
        <v>1455</v>
      </c>
      <c r="X1456" s="7">
        <f>'v-t_chart'!C1456</f>
        <v>108.8</v>
      </c>
      <c r="Y1456" s="7">
        <f t="shared" si="239"/>
        <v>100</v>
      </c>
      <c r="Z1456" s="7">
        <f t="shared" si="240"/>
        <v>115</v>
      </c>
      <c r="AA1456" s="7">
        <f t="shared" si="241"/>
        <v>90</v>
      </c>
      <c r="AB1456" s="7">
        <f ca="1">calc_gear1!AS1459*5+50</f>
        <v>55</v>
      </c>
      <c r="AC1456" s="7">
        <f ca="1">IF(AND(calc_gear1!AT1459=-1,calc_gear1!Z1459=1),calc_gear1!AS1459*5+50.5,IF(AND(calc_gear1!Y1459=0,AB1455-AC1455=-0.5),calc_gear1!AS1459*5+50.5,calc_gear1!O1459*5+50.5))</f>
        <v>50.5</v>
      </c>
    </row>
    <row r="1457" spans="1:29">
      <c r="A1457" s="7">
        <v>1456</v>
      </c>
      <c r="B1457" s="7">
        <v>256</v>
      </c>
      <c r="N1457" s="7">
        <v>256</v>
      </c>
      <c r="O1457" s="92" t="b">
        <v>0</v>
      </c>
      <c r="P1457" s="69" t="b">
        <v>1</v>
      </c>
      <c r="Q1457" s="93" t="b">
        <v>0</v>
      </c>
      <c r="S1457" s="92" t="b">
        <v>0</v>
      </c>
      <c r="T1457" s="69" t="b">
        <v>1</v>
      </c>
      <c r="U1457" s="93" t="b">
        <v>0</v>
      </c>
      <c r="W1457" s="7">
        <f t="shared" si="238"/>
        <v>1456</v>
      </c>
      <c r="X1457" s="7">
        <f>'v-t_chart'!C1457</f>
        <v>109</v>
      </c>
      <c r="Y1457" s="7">
        <f t="shared" si="239"/>
        <v>100</v>
      </c>
      <c r="Z1457" s="7">
        <f t="shared" si="240"/>
        <v>115</v>
      </c>
      <c r="AA1457" s="7">
        <f t="shared" si="241"/>
        <v>90</v>
      </c>
      <c r="AB1457" s="7">
        <f ca="1">calc_gear1!AS1460*5+50</f>
        <v>55</v>
      </c>
      <c r="AC1457" s="7">
        <f ca="1">IF(AND(calc_gear1!AT1460=-1,calc_gear1!Z1460=1),calc_gear1!AS1460*5+50.5,IF(AND(calc_gear1!Y1460=0,AB1456-AC1456=-0.5),calc_gear1!AS1460*5+50.5,calc_gear1!O1460*5+50.5))</f>
        <v>50.5</v>
      </c>
    </row>
    <row r="1458" spans="1:29">
      <c r="A1458" s="7">
        <v>1457</v>
      </c>
      <c r="B1458" s="7">
        <v>257</v>
      </c>
      <c r="N1458" s="7">
        <v>257</v>
      </c>
      <c r="O1458" s="92" t="b">
        <v>0</v>
      </c>
      <c r="P1458" s="69" t="b">
        <v>1</v>
      </c>
      <c r="Q1458" s="93" t="b">
        <v>0</v>
      </c>
      <c r="S1458" s="92" t="b">
        <v>0</v>
      </c>
      <c r="T1458" s="69" t="b">
        <v>1</v>
      </c>
      <c r="U1458" s="93" t="b">
        <v>0</v>
      </c>
      <c r="W1458" s="7">
        <f t="shared" si="238"/>
        <v>1457</v>
      </c>
      <c r="X1458" s="7">
        <f>'v-t_chart'!C1458</f>
        <v>109.2</v>
      </c>
      <c r="Y1458" s="7">
        <f t="shared" si="239"/>
        <v>100</v>
      </c>
      <c r="Z1458" s="7">
        <f t="shared" si="240"/>
        <v>115</v>
      </c>
      <c r="AA1458" s="7">
        <f t="shared" si="241"/>
        <v>90</v>
      </c>
      <c r="AB1458" s="7">
        <f ca="1">calc_gear1!AS1461*5+50</f>
        <v>55</v>
      </c>
      <c r="AC1458" s="7">
        <f ca="1">IF(AND(calc_gear1!AT1461=-1,calc_gear1!Z1461=1),calc_gear1!AS1461*5+50.5,IF(AND(calc_gear1!Y1461=0,AB1457-AC1457=-0.5),calc_gear1!AS1461*5+50.5,calc_gear1!O1461*5+50.5))</f>
        <v>50.5</v>
      </c>
    </row>
    <row r="1459" spans="1:29">
      <c r="A1459" s="7">
        <v>1458</v>
      </c>
      <c r="B1459" s="7">
        <v>258</v>
      </c>
      <c r="N1459" s="7">
        <v>258</v>
      </c>
      <c r="O1459" s="92" t="b">
        <v>0</v>
      </c>
      <c r="P1459" s="69" t="b">
        <v>1</v>
      </c>
      <c r="Q1459" s="93" t="b">
        <v>0</v>
      </c>
      <c r="S1459" s="92" t="b">
        <v>0</v>
      </c>
      <c r="T1459" s="69" t="b">
        <v>1</v>
      </c>
      <c r="U1459" s="93" t="b">
        <v>0</v>
      </c>
      <c r="W1459" s="7">
        <f t="shared" si="238"/>
        <v>1458</v>
      </c>
      <c r="X1459" s="7">
        <f>'v-t_chart'!C1459</f>
        <v>109.3</v>
      </c>
      <c r="Y1459" s="7">
        <f t="shared" si="239"/>
        <v>100</v>
      </c>
      <c r="Z1459" s="7">
        <f t="shared" si="240"/>
        <v>115</v>
      </c>
      <c r="AA1459" s="7">
        <f t="shared" si="241"/>
        <v>90</v>
      </c>
      <c r="AB1459" s="7">
        <f ca="1">calc_gear1!AS1462*5+50</f>
        <v>55</v>
      </c>
      <c r="AC1459" s="7">
        <f ca="1">IF(AND(calc_gear1!AT1462=-1,calc_gear1!Z1462=1),calc_gear1!AS1462*5+50.5,IF(AND(calc_gear1!Y1462=0,AB1458-AC1458=-0.5),calc_gear1!AS1462*5+50.5,calc_gear1!O1462*5+50.5))</f>
        <v>50.5</v>
      </c>
    </row>
    <row r="1460" spans="1:29">
      <c r="A1460" s="7">
        <v>1459</v>
      </c>
      <c r="B1460" s="7">
        <v>259</v>
      </c>
      <c r="N1460" s="7">
        <v>259</v>
      </c>
      <c r="O1460" s="92" t="b">
        <v>0</v>
      </c>
      <c r="P1460" s="69" t="b">
        <v>1</v>
      </c>
      <c r="Q1460" s="93" t="b">
        <v>0</v>
      </c>
      <c r="S1460" s="92" t="b">
        <v>0</v>
      </c>
      <c r="T1460" s="69" t="b">
        <v>1</v>
      </c>
      <c r="U1460" s="93" t="b">
        <v>0</v>
      </c>
      <c r="W1460" s="7">
        <f t="shared" si="238"/>
        <v>1459</v>
      </c>
      <c r="X1460" s="7">
        <f>'v-t_chart'!C1460</f>
        <v>109.4</v>
      </c>
      <c r="Y1460" s="7">
        <f t="shared" si="239"/>
        <v>100</v>
      </c>
      <c r="Z1460" s="7">
        <f t="shared" si="240"/>
        <v>115</v>
      </c>
      <c r="AA1460" s="7">
        <f t="shared" si="241"/>
        <v>90</v>
      </c>
      <c r="AB1460" s="7">
        <f ca="1">calc_gear1!AS1463*5+50</f>
        <v>55</v>
      </c>
      <c r="AC1460" s="7">
        <f ca="1">IF(AND(calc_gear1!AT1463=-1,calc_gear1!Z1463=1),calc_gear1!AS1463*5+50.5,IF(AND(calc_gear1!Y1463=0,AB1459-AC1459=-0.5),calc_gear1!AS1463*5+50.5,calc_gear1!O1463*5+50.5))</f>
        <v>50.5</v>
      </c>
    </row>
    <row r="1461" spans="1:29">
      <c r="A1461" s="7">
        <v>1460</v>
      </c>
      <c r="B1461" s="7">
        <v>260</v>
      </c>
      <c r="N1461" s="7">
        <v>260</v>
      </c>
      <c r="O1461" s="92" t="b">
        <v>0</v>
      </c>
      <c r="P1461" s="69" t="b">
        <v>1</v>
      </c>
      <c r="Q1461" s="93" t="b">
        <v>0</v>
      </c>
      <c r="S1461" s="92" t="b">
        <v>0</v>
      </c>
      <c r="T1461" s="69" t="b">
        <v>1</v>
      </c>
      <c r="U1461" s="93" t="b">
        <v>0</v>
      </c>
      <c r="W1461" s="7">
        <f t="shared" si="238"/>
        <v>1460</v>
      </c>
      <c r="X1461" s="7">
        <f>'v-t_chart'!C1461</f>
        <v>109.5</v>
      </c>
      <c r="Y1461" s="7">
        <f t="shared" si="239"/>
        <v>100</v>
      </c>
      <c r="Z1461" s="7">
        <f t="shared" si="240"/>
        <v>115</v>
      </c>
      <c r="AA1461" s="7">
        <f t="shared" si="241"/>
        <v>90</v>
      </c>
      <c r="AB1461" s="7">
        <f ca="1">calc_gear1!AS1464*5+50</f>
        <v>55</v>
      </c>
      <c r="AC1461" s="7">
        <f ca="1">IF(AND(calc_gear1!AT1464=-1,calc_gear1!Z1464=1),calc_gear1!AS1464*5+50.5,IF(AND(calc_gear1!Y1464=0,AB1460-AC1460=-0.5),calc_gear1!AS1464*5+50.5,calc_gear1!O1464*5+50.5))</f>
        <v>50.5</v>
      </c>
    </row>
    <row r="1462" spans="1:29">
      <c r="A1462" s="7">
        <v>1461</v>
      </c>
      <c r="B1462" s="7">
        <v>261</v>
      </c>
      <c r="N1462" s="7">
        <v>261</v>
      </c>
      <c r="O1462" s="92" t="b">
        <v>0</v>
      </c>
      <c r="P1462" s="69" t="b">
        <v>1</v>
      </c>
      <c r="Q1462" s="93" t="b">
        <v>0</v>
      </c>
      <c r="S1462" s="92" t="b">
        <v>0</v>
      </c>
      <c r="T1462" s="69" t="b">
        <v>1</v>
      </c>
      <c r="U1462" s="93" t="b">
        <v>0</v>
      </c>
      <c r="W1462" s="7">
        <f t="shared" si="238"/>
        <v>1461</v>
      </c>
      <c r="X1462" s="7">
        <f>'v-t_chart'!C1462</f>
        <v>109.5</v>
      </c>
      <c r="Y1462" s="7">
        <f t="shared" si="239"/>
        <v>100</v>
      </c>
      <c r="Z1462" s="7">
        <f t="shared" si="240"/>
        <v>115</v>
      </c>
      <c r="AA1462" s="7">
        <f t="shared" si="241"/>
        <v>90</v>
      </c>
      <c r="AB1462" s="7">
        <f ca="1">calc_gear1!AS1465*5+50</f>
        <v>55</v>
      </c>
      <c r="AC1462" s="7">
        <f ca="1">IF(AND(calc_gear1!AT1465=-1,calc_gear1!Z1465=1),calc_gear1!AS1465*5+50.5,IF(AND(calc_gear1!Y1465=0,AB1461-AC1461=-0.5),calc_gear1!AS1465*5+50.5,calc_gear1!O1465*5+50.5))</f>
        <v>50.5</v>
      </c>
    </row>
    <row r="1463" spans="1:29">
      <c r="A1463" s="7">
        <v>1462</v>
      </c>
      <c r="B1463" s="7">
        <v>262</v>
      </c>
      <c r="N1463" s="7">
        <v>262</v>
      </c>
      <c r="O1463" s="92" t="b">
        <v>0</v>
      </c>
      <c r="P1463" s="69" t="b">
        <v>1</v>
      </c>
      <c r="Q1463" s="93" t="b">
        <v>0</v>
      </c>
      <c r="S1463" s="92" t="b">
        <v>0</v>
      </c>
      <c r="T1463" s="69" t="b">
        <v>1</v>
      </c>
      <c r="U1463" s="93" t="b">
        <v>0</v>
      </c>
      <c r="W1463" s="7">
        <f t="shared" si="238"/>
        <v>1462</v>
      </c>
      <c r="X1463" s="7">
        <f>'v-t_chart'!C1463</f>
        <v>109.6</v>
      </c>
      <c r="Y1463" s="7">
        <f t="shared" si="239"/>
        <v>100</v>
      </c>
      <c r="Z1463" s="7">
        <f t="shared" si="240"/>
        <v>115</v>
      </c>
      <c r="AA1463" s="7">
        <f t="shared" si="241"/>
        <v>90</v>
      </c>
      <c r="AB1463" s="7">
        <f ca="1">calc_gear1!AS1466*5+50</f>
        <v>55</v>
      </c>
      <c r="AC1463" s="7">
        <f ca="1">IF(AND(calc_gear1!AT1466=-1,calc_gear1!Z1466=1),calc_gear1!AS1466*5+50.5,IF(AND(calc_gear1!Y1466=0,AB1462-AC1462=-0.5),calc_gear1!AS1466*5+50.5,calc_gear1!O1466*5+50.5))</f>
        <v>50.5</v>
      </c>
    </row>
    <row r="1464" spans="1:29">
      <c r="A1464" s="7">
        <v>1463</v>
      </c>
      <c r="B1464" s="7">
        <v>263</v>
      </c>
      <c r="N1464" s="7">
        <v>263</v>
      </c>
      <c r="O1464" s="92" t="b">
        <v>0</v>
      </c>
      <c r="P1464" s="69" t="b">
        <v>1</v>
      </c>
      <c r="Q1464" s="93" t="b">
        <v>0</v>
      </c>
      <c r="S1464" s="92" t="b">
        <v>0</v>
      </c>
      <c r="T1464" s="69" t="b">
        <v>1</v>
      </c>
      <c r="U1464" s="93" t="b">
        <v>0</v>
      </c>
      <c r="W1464" s="7">
        <f t="shared" si="238"/>
        <v>1463</v>
      </c>
      <c r="X1464" s="7">
        <f>'v-t_chart'!C1464</f>
        <v>109.8</v>
      </c>
      <c r="Y1464" s="7">
        <f t="shared" si="239"/>
        <v>100</v>
      </c>
      <c r="Z1464" s="7">
        <f t="shared" si="240"/>
        <v>115</v>
      </c>
      <c r="AA1464" s="7">
        <f t="shared" si="241"/>
        <v>90</v>
      </c>
      <c r="AB1464" s="7">
        <f ca="1">calc_gear1!AS1467*5+50</f>
        <v>55</v>
      </c>
      <c r="AC1464" s="7">
        <f ca="1">IF(AND(calc_gear1!AT1467=-1,calc_gear1!Z1467=1),calc_gear1!AS1467*5+50.5,IF(AND(calc_gear1!Y1467=0,AB1463-AC1463=-0.5),calc_gear1!AS1467*5+50.5,calc_gear1!O1467*5+50.5))</f>
        <v>50.5</v>
      </c>
    </row>
    <row r="1465" spans="1:29">
      <c r="A1465" s="7">
        <v>1464</v>
      </c>
      <c r="B1465" s="7">
        <v>264</v>
      </c>
      <c r="N1465" s="7">
        <v>264</v>
      </c>
      <c r="O1465" s="92" t="b">
        <v>0</v>
      </c>
      <c r="P1465" s="69" t="b">
        <v>1</v>
      </c>
      <c r="Q1465" s="93" t="b">
        <v>0</v>
      </c>
      <c r="S1465" s="92" t="b">
        <v>0</v>
      </c>
      <c r="T1465" s="69" t="b">
        <v>1</v>
      </c>
      <c r="U1465" s="93" t="b">
        <v>0</v>
      </c>
      <c r="W1465" s="7">
        <f t="shared" si="238"/>
        <v>1464</v>
      </c>
      <c r="X1465" s="7">
        <f>'v-t_chart'!C1465</f>
        <v>110</v>
      </c>
      <c r="Y1465" s="7">
        <f t="shared" si="239"/>
        <v>100</v>
      </c>
      <c r="Z1465" s="7">
        <f t="shared" si="240"/>
        <v>115</v>
      </c>
      <c r="AA1465" s="7">
        <f t="shared" si="241"/>
        <v>90</v>
      </c>
      <c r="AB1465" s="7">
        <f ca="1">calc_gear1!AS1468*5+50</f>
        <v>55</v>
      </c>
      <c r="AC1465" s="7">
        <f ca="1">IF(AND(calc_gear1!AT1468=-1,calc_gear1!Z1468=1),calc_gear1!AS1468*5+50.5,IF(AND(calc_gear1!Y1468=0,AB1464-AC1464=-0.5),calc_gear1!AS1468*5+50.5,calc_gear1!O1468*5+50.5))</f>
        <v>50.5</v>
      </c>
    </row>
    <row r="1466" spans="1:29">
      <c r="A1466" s="7">
        <v>1465</v>
      </c>
      <c r="B1466" s="7">
        <v>265</v>
      </c>
      <c r="N1466" s="7">
        <v>265</v>
      </c>
      <c r="O1466" s="92" t="b">
        <v>0</v>
      </c>
      <c r="P1466" s="69" t="b">
        <v>1</v>
      </c>
      <c r="Q1466" s="93" t="b">
        <v>0</v>
      </c>
      <c r="S1466" s="92" t="b">
        <v>0</v>
      </c>
      <c r="T1466" s="69" t="b">
        <v>1</v>
      </c>
      <c r="U1466" s="93" t="b">
        <v>0</v>
      </c>
      <c r="W1466" s="7">
        <f t="shared" si="238"/>
        <v>1465</v>
      </c>
      <c r="X1466" s="7">
        <f>'v-t_chart'!C1466</f>
        <v>110.2</v>
      </c>
      <c r="Y1466" s="7">
        <f t="shared" si="239"/>
        <v>100</v>
      </c>
      <c r="Z1466" s="7">
        <f t="shared" si="240"/>
        <v>115</v>
      </c>
      <c r="AA1466" s="7">
        <f t="shared" si="241"/>
        <v>90</v>
      </c>
      <c r="AB1466" s="7">
        <f ca="1">calc_gear1!AS1469*5+50</f>
        <v>55</v>
      </c>
      <c r="AC1466" s="7">
        <f ca="1">IF(AND(calc_gear1!AT1469=-1,calc_gear1!Z1469=1),calc_gear1!AS1469*5+50.5,IF(AND(calc_gear1!Y1469=0,AB1465-AC1465=-0.5),calc_gear1!AS1469*5+50.5,calc_gear1!O1469*5+50.5))</f>
        <v>50.5</v>
      </c>
    </row>
    <row r="1467" spans="1:29">
      <c r="A1467" s="7">
        <v>1466</v>
      </c>
      <c r="B1467" s="7">
        <v>266</v>
      </c>
      <c r="N1467" s="7">
        <v>266</v>
      </c>
      <c r="O1467" s="92" t="b">
        <v>0</v>
      </c>
      <c r="P1467" s="69" t="b">
        <v>1</v>
      </c>
      <c r="Q1467" s="93" t="b">
        <v>0</v>
      </c>
      <c r="S1467" s="92" t="b">
        <v>0</v>
      </c>
      <c r="T1467" s="69" t="b">
        <v>1</v>
      </c>
      <c r="U1467" s="93" t="b">
        <v>0</v>
      </c>
      <c r="W1467" s="7">
        <f t="shared" si="238"/>
        <v>1466</v>
      </c>
      <c r="X1467" s="7">
        <f>'v-t_chart'!C1467</f>
        <v>110.5</v>
      </c>
      <c r="Y1467" s="7">
        <f t="shared" si="239"/>
        <v>100</v>
      </c>
      <c r="Z1467" s="7">
        <f t="shared" si="240"/>
        <v>115</v>
      </c>
      <c r="AA1467" s="7">
        <f t="shared" si="241"/>
        <v>90</v>
      </c>
      <c r="AB1467" s="7">
        <f ca="1">calc_gear1!AS1470*5+50</f>
        <v>55</v>
      </c>
      <c r="AC1467" s="7">
        <f ca="1">IF(AND(calc_gear1!AT1470=-1,calc_gear1!Z1470=1),calc_gear1!AS1470*5+50.5,IF(AND(calc_gear1!Y1470=0,AB1466-AC1466=-0.5),calc_gear1!AS1470*5+50.5,calc_gear1!O1470*5+50.5))</f>
        <v>50.5</v>
      </c>
    </row>
    <row r="1468" spans="1:29">
      <c r="A1468" s="7">
        <v>1467</v>
      </c>
      <c r="B1468" s="7">
        <v>267</v>
      </c>
      <c r="N1468" s="7">
        <v>267</v>
      </c>
      <c r="O1468" s="92" t="b">
        <v>0</v>
      </c>
      <c r="P1468" s="69" t="b">
        <v>1</v>
      </c>
      <c r="Q1468" s="93" t="b">
        <v>0</v>
      </c>
      <c r="S1468" s="92" t="b">
        <v>0</v>
      </c>
      <c r="T1468" s="69" t="b">
        <v>1</v>
      </c>
      <c r="U1468" s="93" t="b">
        <v>0</v>
      </c>
      <c r="W1468" s="7">
        <f t="shared" si="238"/>
        <v>1467</v>
      </c>
      <c r="X1468" s="7">
        <f>'v-t_chart'!C1468</f>
        <v>110.7</v>
      </c>
      <c r="Y1468" s="7">
        <f t="shared" si="239"/>
        <v>100</v>
      </c>
      <c r="Z1468" s="7">
        <f t="shared" si="240"/>
        <v>115</v>
      </c>
      <c r="AA1468" s="7">
        <f t="shared" si="241"/>
        <v>90</v>
      </c>
      <c r="AB1468" s="7">
        <f ca="1">calc_gear1!AS1471*5+50</f>
        <v>55</v>
      </c>
      <c r="AC1468" s="7">
        <f ca="1">IF(AND(calc_gear1!AT1471=-1,calc_gear1!Z1471=1),calc_gear1!AS1471*5+50.5,IF(AND(calc_gear1!Y1471=0,AB1467-AC1467=-0.5),calc_gear1!AS1471*5+50.5,calc_gear1!O1471*5+50.5))</f>
        <v>50.5</v>
      </c>
    </row>
    <row r="1469" spans="1:29">
      <c r="A1469" s="7">
        <v>1468</v>
      </c>
      <c r="B1469" s="7">
        <v>268</v>
      </c>
      <c r="N1469" s="7">
        <v>268</v>
      </c>
      <c r="O1469" s="92" t="b">
        <v>0</v>
      </c>
      <c r="P1469" s="69" t="b">
        <v>1</v>
      </c>
      <c r="Q1469" s="93" t="b">
        <v>0</v>
      </c>
      <c r="S1469" s="92" t="b">
        <v>0</v>
      </c>
      <c r="T1469" s="69" t="b">
        <v>1</v>
      </c>
      <c r="U1469" s="93" t="b">
        <v>0</v>
      </c>
      <c r="W1469" s="7">
        <f t="shared" si="238"/>
        <v>1468</v>
      </c>
      <c r="X1469" s="7">
        <f>'v-t_chart'!C1469</f>
        <v>111</v>
      </c>
      <c r="Y1469" s="7">
        <f t="shared" si="239"/>
        <v>100</v>
      </c>
      <c r="Z1469" s="7">
        <f t="shared" si="240"/>
        <v>115</v>
      </c>
      <c r="AA1469" s="7">
        <f t="shared" si="241"/>
        <v>90</v>
      </c>
      <c r="AB1469" s="7">
        <f ca="1">calc_gear1!AS1472*5+50</f>
        <v>55</v>
      </c>
      <c r="AC1469" s="7">
        <f ca="1">IF(AND(calc_gear1!AT1472=-1,calc_gear1!Z1472=1),calc_gear1!AS1472*5+50.5,IF(AND(calc_gear1!Y1472=0,AB1468-AC1468=-0.5),calc_gear1!AS1472*5+50.5,calc_gear1!O1472*5+50.5))</f>
        <v>50.5</v>
      </c>
    </row>
    <row r="1470" spans="1:29">
      <c r="A1470" s="7">
        <v>1469</v>
      </c>
      <c r="B1470" s="7">
        <v>269</v>
      </c>
      <c r="N1470" s="7">
        <v>269</v>
      </c>
      <c r="O1470" s="92" t="b">
        <v>0</v>
      </c>
      <c r="P1470" s="69" t="b">
        <v>1</v>
      </c>
      <c r="Q1470" s="93" t="b">
        <v>0</v>
      </c>
      <c r="S1470" s="92" t="b">
        <v>0</v>
      </c>
      <c r="T1470" s="69" t="b">
        <v>1</v>
      </c>
      <c r="U1470" s="93" t="b">
        <v>0</v>
      </c>
      <c r="W1470" s="7">
        <f t="shared" si="238"/>
        <v>1469</v>
      </c>
      <c r="X1470" s="7">
        <f>'v-t_chart'!C1470</f>
        <v>111.1</v>
      </c>
      <c r="Y1470" s="7">
        <f t="shared" si="239"/>
        <v>100</v>
      </c>
      <c r="Z1470" s="7">
        <f t="shared" si="240"/>
        <v>115</v>
      </c>
      <c r="AA1470" s="7">
        <f t="shared" si="241"/>
        <v>90</v>
      </c>
      <c r="AB1470" s="7">
        <f ca="1">calc_gear1!AS1473*5+50</f>
        <v>55</v>
      </c>
      <c r="AC1470" s="7">
        <f ca="1">IF(AND(calc_gear1!AT1473=-1,calc_gear1!Z1473=1),calc_gear1!AS1473*5+50.5,IF(AND(calc_gear1!Y1473=0,AB1469-AC1469=-0.5),calc_gear1!AS1473*5+50.5,calc_gear1!O1473*5+50.5))</f>
        <v>50.5</v>
      </c>
    </row>
    <row r="1471" spans="1:29">
      <c r="A1471" s="7">
        <v>1470</v>
      </c>
      <c r="B1471" s="7">
        <v>270</v>
      </c>
      <c r="N1471" s="7">
        <v>270</v>
      </c>
      <c r="O1471" s="92" t="b">
        <v>0</v>
      </c>
      <c r="P1471" s="69" t="b">
        <v>1</v>
      </c>
      <c r="Q1471" s="93" t="b">
        <v>0</v>
      </c>
      <c r="S1471" s="92" t="b">
        <v>0</v>
      </c>
      <c r="T1471" s="69" t="b">
        <v>1</v>
      </c>
      <c r="U1471" s="93" t="b">
        <v>0</v>
      </c>
      <c r="W1471" s="7">
        <f t="shared" si="238"/>
        <v>1470</v>
      </c>
      <c r="X1471" s="7">
        <f>'v-t_chart'!C1471</f>
        <v>111.2</v>
      </c>
      <c r="Y1471" s="7">
        <f t="shared" si="239"/>
        <v>100</v>
      </c>
      <c r="Z1471" s="7">
        <f t="shared" si="240"/>
        <v>115</v>
      </c>
      <c r="AA1471" s="7">
        <f t="shared" si="241"/>
        <v>90</v>
      </c>
      <c r="AB1471" s="7">
        <f ca="1">calc_gear1!AS1474*5+50</f>
        <v>55</v>
      </c>
      <c r="AC1471" s="7">
        <f ca="1">IF(AND(calc_gear1!AT1474=-1,calc_gear1!Z1474=1),calc_gear1!AS1474*5+50.5,IF(AND(calc_gear1!Y1474=0,AB1470-AC1470=-0.5),calc_gear1!AS1474*5+50.5,calc_gear1!O1474*5+50.5))</f>
        <v>50.5</v>
      </c>
    </row>
    <row r="1472" spans="1:29">
      <c r="A1472" s="7">
        <v>1471</v>
      </c>
      <c r="B1472" s="7">
        <v>271</v>
      </c>
      <c r="N1472" s="7">
        <v>271</v>
      </c>
      <c r="O1472" s="92" t="b">
        <v>0</v>
      </c>
      <c r="P1472" s="69" t="b">
        <v>1</v>
      </c>
      <c r="Q1472" s="93" t="b">
        <v>0</v>
      </c>
      <c r="S1472" s="92" t="b">
        <v>0</v>
      </c>
      <c r="T1472" s="69" t="b">
        <v>1</v>
      </c>
      <c r="U1472" s="93" t="b">
        <v>0</v>
      </c>
      <c r="W1472" s="7">
        <f t="shared" si="238"/>
        <v>1471</v>
      </c>
      <c r="X1472" s="7">
        <f>'v-t_chart'!C1472</f>
        <v>111.3</v>
      </c>
      <c r="Y1472" s="7">
        <f t="shared" si="239"/>
        <v>100</v>
      </c>
      <c r="Z1472" s="7">
        <f t="shared" si="240"/>
        <v>115</v>
      </c>
      <c r="AA1472" s="7">
        <f t="shared" si="241"/>
        <v>90</v>
      </c>
      <c r="AB1472" s="7">
        <f ca="1">calc_gear1!AS1475*5+50</f>
        <v>55</v>
      </c>
      <c r="AC1472" s="7">
        <f ca="1">IF(AND(calc_gear1!AT1475=-1,calc_gear1!Z1475=1),calc_gear1!AS1475*5+50.5,IF(AND(calc_gear1!Y1475=0,AB1471-AC1471=-0.5),calc_gear1!AS1475*5+50.5,calc_gear1!O1475*5+50.5))</f>
        <v>50.5</v>
      </c>
    </row>
    <row r="1473" spans="1:29">
      <c r="A1473" s="7">
        <v>1472</v>
      </c>
      <c r="B1473" s="7">
        <v>272</v>
      </c>
      <c r="N1473" s="7">
        <v>272</v>
      </c>
      <c r="O1473" s="92" t="b">
        <v>0</v>
      </c>
      <c r="P1473" s="69" t="b">
        <v>1</v>
      </c>
      <c r="Q1473" s="93" t="b">
        <v>0</v>
      </c>
      <c r="S1473" s="92" t="b">
        <v>0</v>
      </c>
      <c r="T1473" s="69" t="b">
        <v>1</v>
      </c>
      <c r="U1473" s="93" t="b">
        <v>0</v>
      </c>
      <c r="W1473" s="7">
        <f t="shared" si="238"/>
        <v>1472</v>
      </c>
      <c r="X1473" s="7">
        <f>'v-t_chart'!C1473</f>
        <v>111.3</v>
      </c>
      <c r="Y1473" s="7">
        <f t="shared" si="239"/>
        <v>100</v>
      </c>
      <c r="Z1473" s="7">
        <f t="shared" si="240"/>
        <v>115</v>
      </c>
      <c r="AA1473" s="7">
        <f t="shared" si="241"/>
        <v>90</v>
      </c>
      <c r="AB1473" s="7">
        <f ca="1">calc_gear1!AS1476*5+50</f>
        <v>55</v>
      </c>
      <c r="AC1473" s="7">
        <f ca="1">IF(AND(calc_gear1!AT1476=-1,calc_gear1!Z1476=1),calc_gear1!AS1476*5+50.5,IF(AND(calc_gear1!Y1476=0,AB1472-AC1472=-0.5),calc_gear1!AS1476*5+50.5,calc_gear1!O1476*5+50.5))</f>
        <v>50.5</v>
      </c>
    </row>
    <row r="1474" spans="1:29">
      <c r="A1474" s="7">
        <v>1473</v>
      </c>
      <c r="B1474" s="7">
        <v>273</v>
      </c>
      <c r="N1474" s="7">
        <v>273</v>
      </c>
      <c r="O1474" s="92" t="b">
        <v>0</v>
      </c>
      <c r="P1474" s="69" t="b">
        <v>1</v>
      </c>
      <c r="Q1474" s="93" t="b">
        <v>0</v>
      </c>
      <c r="S1474" s="92" t="b">
        <v>0</v>
      </c>
      <c r="T1474" s="69" t="b">
        <v>1</v>
      </c>
      <c r="U1474" s="93" t="b">
        <v>0</v>
      </c>
      <c r="W1474" s="7">
        <f t="shared" si="238"/>
        <v>1473</v>
      </c>
      <c r="X1474" s="7">
        <f>'v-t_chart'!C1474</f>
        <v>111.3</v>
      </c>
      <c r="Y1474" s="7">
        <f t="shared" si="239"/>
        <v>100</v>
      </c>
      <c r="Z1474" s="7">
        <f t="shared" si="240"/>
        <v>115</v>
      </c>
      <c r="AA1474" s="7">
        <f t="shared" si="241"/>
        <v>90</v>
      </c>
      <c r="AB1474" s="7">
        <f ca="1">calc_gear1!AS1477*5+50</f>
        <v>55</v>
      </c>
      <c r="AC1474" s="7">
        <f ca="1">IF(AND(calc_gear1!AT1477=-1,calc_gear1!Z1477=1),calc_gear1!AS1477*5+50.5,IF(AND(calc_gear1!Y1477=0,AB1473-AC1473=-0.5),calc_gear1!AS1477*5+50.5,calc_gear1!O1477*5+50.5))</f>
        <v>50.5</v>
      </c>
    </row>
    <row r="1475" spans="1:29">
      <c r="A1475" s="7">
        <v>1474</v>
      </c>
      <c r="B1475" s="7">
        <v>274</v>
      </c>
      <c r="N1475" s="7">
        <v>274</v>
      </c>
      <c r="O1475" s="92" t="b">
        <v>0</v>
      </c>
      <c r="P1475" s="69" t="b">
        <v>1</v>
      </c>
      <c r="Q1475" s="93" t="b">
        <v>0</v>
      </c>
      <c r="S1475" s="92" t="b">
        <v>0</v>
      </c>
      <c r="T1475" s="69" t="b">
        <v>1</v>
      </c>
      <c r="U1475" s="93" t="b">
        <v>0</v>
      </c>
      <c r="W1475" s="7">
        <f t="shared" ref="W1475:W1538" si="242">A1475</f>
        <v>1474</v>
      </c>
      <c r="X1475" s="7">
        <f>'v-t_chart'!C1475</f>
        <v>111.2</v>
      </c>
      <c r="Y1475" s="7">
        <f t="shared" ref="Y1475:Y1538" si="243">IF(S1475=TRUE,105,100)</f>
        <v>100</v>
      </c>
      <c r="Z1475" s="7">
        <f t="shared" ref="Z1475:Z1538" si="244">IF(T1475=TRUE,115,110)</f>
        <v>115</v>
      </c>
      <c r="AA1475" s="7">
        <f t="shared" ref="AA1475:AA1538" si="245">IF(U1475=TRUE,95,90)</f>
        <v>90</v>
      </c>
      <c r="AB1475" s="7">
        <f ca="1">calc_gear1!AS1478*5+50</f>
        <v>55</v>
      </c>
      <c r="AC1475" s="7">
        <f ca="1">IF(AND(calc_gear1!AT1478=-1,calc_gear1!Z1478=1),calc_gear1!AS1478*5+50.5,IF(AND(calc_gear1!Y1478=0,AB1474-AC1474=-0.5),calc_gear1!AS1478*5+50.5,calc_gear1!O1478*5+50.5))</f>
        <v>50.5</v>
      </c>
    </row>
    <row r="1476" spans="1:29">
      <c r="A1476" s="7">
        <v>1475</v>
      </c>
      <c r="B1476" s="7">
        <v>275</v>
      </c>
      <c r="N1476" s="7">
        <v>275</v>
      </c>
      <c r="O1476" s="92" t="b">
        <v>0</v>
      </c>
      <c r="P1476" s="69" t="b">
        <v>1</v>
      </c>
      <c r="Q1476" s="93" t="b">
        <v>0</v>
      </c>
      <c r="S1476" s="92" t="b">
        <v>0</v>
      </c>
      <c r="T1476" s="69" t="b">
        <v>1</v>
      </c>
      <c r="U1476" s="93" t="b">
        <v>0</v>
      </c>
      <c r="W1476" s="7">
        <f t="shared" si="242"/>
        <v>1475</v>
      </c>
      <c r="X1476" s="7">
        <f>'v-t_chart'!C1476</f>
        <v>111</v>
      </c>
      <c r="Y1476" s="7">
        <f t="shared" si="243"/>
        <v>100</v>
      </c>
      <c r="Z1476" s="7">
        <f t="shared" si="244"/>
        <v>115</v>
      </c>
      <c r="AA1476" s="7">
        <f t="shared" si="245"/>
        <v>90</v>
      </c>
      <c r="AB1476" s="7">
        <f ca="1">calc_gear1!AS1479*5+50</f>
        <v>55</v>
      </c>
      <c r="AC1476" s="7">
        <f ca="1">IF(AND(calc_gear1!AT1479=-1,calc_gear1!Z1479=1),calc_gear1!AS1479*5+50.5,IF(AND(calc_gear1!Y1479=0,AB1475-AC1475=-0.5),calc_gear1!AS1479*5+50.5,calc_gear1!O1479*5+50.5))</f>
        <v>50.5</v>
      </c>
    </row>
    <row r="1477" spans="1:29">
      <c r="A1477" s="7">
        <v>1476</v>
      </c>
      <c r="B1477" s="7">
        <v>276</v>
      </c>
      <c r="N1477" s="7">
        <v>276</v>
      </c>
      <c r="O1477" s="92" t="b">
        <v>0</v>
      </c>
      <c r="P1477" s="69" t="b">
        <v>1</v>
      </c>
      <c r="Q1477" s="93" t="b">
        <v>0</v>
      </c>
      <c r="S1477" s="92" t="b">
        <v>0</v>
      </c>
      <c r="T1477" s="69" t="b">
        <v>1</v>
      </c>
      <c r="U1477" s="93" t="b">
        <v>0</v>
      </c>
      <c r="W1477" s="7">
        <f t="shared" si="242"/>
        <v>1476</v>
      </c>
      <c r="X1477" s="7">
        <f>'v-t_chart'!C1477</f>
        <v>110.8</v>
      </c>
      <c r="Y1477" s="7">
        <f t="shared" si="243"/>
        <v>100</v>
      </c>
      <c r="Z1477" s="7">
        <f t="shared" si="244"/>
        <v>115</v>
      </c>
      <c r="AA1477" s="7">
        <f t="shared" si="245"/>
        <v>90</v>
      </c>
      <c r="AB1477" s="7">
        <f ca="1">calc_gear1!AS1480*5+50</f>
        <v>55</v>
      </c>
      <c r="AC1477" s="7">
        <f ca="1">IF(AND(calc_gear1!AT1480=-1,calc_gear1!Z1480=1),calc_gear1!AS1480*5+50.5,IF(AND(calc_gear1!Y1480=0,AB1476-AC1476=-0.5),calc_gear1!AS1480*5+50.5,calc_gear1!O1480*5+50.5))</f>
        <v>50.5</v>
      </c>
    </row>
    <row r="1478" spans="1:29">
      <c r="A1478" s="7">
        <v>1477</v>
      </c>
      <c r="B1478" s="7">
        <v>277</v>
      </c>
      <c r="N1478" s="7">
        <v>277</v>
      </c>
      <c r="O1478" s="92" t="b">
        <v>0</v>
      </c>
      <c r="P1478" s="69" t="b">
        <v>1</v>
      </c>
      <c r="Q1478" s="93" t="b">
        <v>0</v>
      </c>
      <c r="S1478" s="92" t="b">
        <v>0</v>
      </c>
      <c r="T1478" s="69" t="b">
        <v>1</v>
      </c>
      <c r="U1478" s="93" t="b">
        <v>0</v>
      </c>
      <c r="W1478" s="7">
        <f t="shared" si="242"/>
        <v>1477</v>
      </c>
      <c r="X1478" s="7">
        <f>'v-t_chart'!C1478</f>
        <v>110.6</v>
      </c>
      <c r="Y1478" s="7">
        <f t="shared" si="243"/>
        <v>100</v>
      </c>
      <c r="Z1478" s="7">
        <f t="shared" si="244"/>
        <v>115</v>
      </c>
      <c r="AA1478" s="7">
        <f t="shared" si="245"/>
        <v>90</v>
      </c>
      <c r="AB1478" s="7">
        <f ca="1">calc_gear1!AS1481*5+50</f>
        <v>55</v>
      </c>
      <c r="AC1478" s="7">
        <f ca="1">IF(AND(calc_gear1!AT1481=-1,calc_gear1!Z1481=1),calc_gear1!AS1481*5+50.5,IF(AND(calc_gear1!Y1481=0,AB1477-AC1477=-0.5),calc_gear1!AS1481*5+50.5,calc_gear1!O1481*5+50.5))</f>
        <v>50.5</v>
      </c>
    </row>
    <row r="1479" spans="1:29">
      <c r="A1479" s="7">
        <v>1478</v>
      </c>
      <c r="B1479" s="7">
        <v>278</v>
      </c>
      <c r="N1479" s="7">
        <v>278</v>
      </c>
      <c r="O1479" s="92" t="b">
        <v>0</v>
      </c>
      <c r="P1479" s="69" t="b">
        <v>1</v>
      </c>
      <c r="Q1479" s="93" t="b">
        <v>0</v>
      </c>
      <c r="S1479" s="92" t="b">
        <v>0</v>
      </c>
      <c r="T1479" s="69" t="b">
        <v>1</v>
      </c>
      <c r="U1479" s="93" t="b">
        <v>0</v>
      </c>
      <c r="W1479" s="7">
        <f t="shared" si="242"/>
        <v>1478</v>
      </c>
      <c r="X1479" s="7">
        <f>'v-t_chart'!C1479</f>
        <v>110.4</v>
      </c>
      <c r="Y1479" s="7">
        <f t="shared" si="243"/>
        <v>100</v>
      </c>
      <c r="Z1479" s="7">
        <f t="shared" si="244"/>
        <v>115</v>
      </c>
      <c r="AA1479" s="7">
        <f t="shared" si="245"/>
        <v>90</v>
      </c>
      <c r="AB1479" s="7">
        <f ca="1">calc_gear1!AS1482*5+50</f>
        <v>55</v>
      </c>
      <c r="AC1479" s="7">
        <f ca="1">IF(AND(calc_gear1!AT1482=-1,calc_gear1!Z1482=1),calc_gear1!AS1482*5+50.5,IF(AND(calc_gear1!Y1482=0,AB1478-AC1478=-0.5),calc_gear1!AS1482*5+50.5,calc_gear1!O1482*5+50.5))</f>
        <v>50.5</v>
      </c>
    </row>
    <row r="1480" spans="1:29">
      <c r="A1480" s="7">
        <v>1479</v>
      </c>
      <c r="B1480" s="7">
        <v>279</v>
      </c>
      <c r="N1480" s="7">
        <v>279</v>
      </c>
      <c r="O1480" s="92" t="b">
        <v>0</v>
      </c>
      <c r="P1480" s="69" t="b">
        <v>1</v>
      </c>
      <c r="Q1480" s="93" t="b">
        <v>0</v>
      </c>
      <c r="S1480" s="92" t="b">
        <v>0</v>
      </c>
      <c r="T1480" s="69" t="b">
        <v>1</v>
      </c>
      <c r="U1480" s="93" t="b">
        <v>0</v>
      </c>
      <c r="W1480" s="7">
        <f t="shared" si="242"/>
        <v>1479</v>
      </c>
      <c r="X1480" s="7">
        <f>'v-t_chart'!C1480</f>
        <v>110.3</v>
      </c>
      <c r="Y1480" s="7">
        <f t="shared" si="243"/>
        <v>100</v>
      </c>
      <c r="Z1480" s="7">
        <f t="shared" si="244"/>
        <v>115</v>
      </c>
      <c r="AA1480" s="7">
        <f t="shared" si="245"/>
        <v>90</v>
      </c>
      <c r="AB1480" s="7">
        <f ca="1">calc_gear1!AS1483*5+50</f>
        <v>55</v>
      </c>
      <c r="AC1480" s="7">
        <f ca="1">IF(AND(calc_gear1!AT1483=-1,calc_gear1!Z1483=1),calc_gear1!AS1483*5+50.5,IF(AND(calc_gear1!Y1483=0,AB1479-AC1479=-0.5),calc_gear1!AS1483*5+50.5,calc_gear1!O1483*5+50.5))</f>
        <v>50.5</v>
      </c>
    </row>
    <row r="1481" spans="1:29">
      <c r="A1481" s="7">
        <v>1480</v>
      </c>
      <c r="B1481" s="7">
        <v>280</v>
      </c>
      <c r="N1481" s="7">
        <v>280</v>
      </c>
      <c r="O1481" s="92" t="b">
        <v>0</v>
      </c>
      <c r="P1481" s="69" t="b">
        <v>1</v>
      </c>
      <c r="Q1481" s="93" t="b">
        <v>0</v>
      </c>
      <c r="S1481" s="92" t="b">
        <v>0</v>
      </c>
      <c r="T1481" s="69" t="b">
        <v>1</v>
      </c>
      <c r="U1481" s="93" t="b">
        <v>0</v>
      </c>
      <c r="W1481" s="7">
        <f t="shared" si="242"/>
        <v>1480</v>
      </c>
      <c r="X1481" s="7">
        <f>'v-t_chart'!C1481</f>
        <v>109.9</v>
      </c>
      <c r="Y1481" s="7">
        <f t="shared" si="243"/>
        <v>100</v>
      </c>
      <c r="Z1481" s="7">
        <f t="shared" si="244"/>
        <v>115</v>
      </c>
      <c r="AA1481" s="7">
        <f t="shared" si="245"/>
        <v>90</v>
      </c>
      <c r="AB1481" s="7">
        <f ca="1">calc_gear1!AS1484*5+50</f>
        <v>55</v>
      </c>
      <c r="AC1481" s="7">
        <f ca="1">IF(AND(calc_gear1!AT1484=-1,calc_gear1!Z1484=1),calc_gear1!AS1484*5+50.5,IF(AND(calc_gear1!Y1484=0,AB1480-AC1480=-0.5),calc_gear1!AS1484*5+50.5,calc_gear1!O1484*5+50.5))</f>
        <v>50.5</v>
      </c>
    </row>
    <row r="1482" spans="1:29">
      <c r="A1482" s="7">
        <v>1481</v>
      </c>
      <c r="B1482" s="7">
        <v>281</v>
      </c>
      <c r="N1482" s="7">
        <v>281</v>
      </c>
      <c r="O1482" s="92" t="b">
        <v>0</v>
      </c>
      <c r="P1482" s="69" t="b">
        <v>0</v>
      </c>
      <c r="Q1482" s="93" t="b">
        <v>1</v>
      </c>
      <c r="S1482" s="92" t="b">
        <v>0</v>
      </c>
      <c r="T1482" s="69" t="b">
        <v>0</v>
      </c>
      <c r="U1482" s="93" t="b">
        <v>1</v>
      </c>
      <c r="W1482" s="7">
        <f t="shared" si="242"/>
        <v>1481</v>
      </c>
      <c r="X1482" s="7">
        <f>'v-t_chart'!C1482</f>
        <v>109.3</v>
      </c>
      <c r="Y1482" s="7">
        <f t="shared" si="243"/>
        <v>100</v>
      </c>
      <c r="Z1482" s="7">
        <f t="shared" si="244"/>
        <v>110</v>
      </c>
      <c r="AA1482" s="7">
        <f t="shared" si="245"/>
        <v>95</v>
      </c>
      <c r="AB1482" s="7">
        <f ca="1">calc_gear1!AS1485*5+50</f>
        <v>55</v>
      </c>
      <c r="AC1482" s="7">
        <f ca="1">IF(AND(calc_gear1!AT1485=-1,calc_gear1!Z1485=1),calc_gear1!AS1485*5+50.5,IF(AND(calc_gear1!Y1485=0,AB1481-AC1481=-0.5),calc_gear1!AS1485*5+50.5,calc_gear1!O1485*5+50.5))</f>
        <v>50.5</v>
      </c>
    </row>
    <row r="1483" spans="1:29">
      <c r="A1483" s="7">
        <v>1482</v>
      </c>
      <c r="B1483" s="7">
        <v>282</v>
      </c>
      <c r="N1483" s="7">
        <v>282</v>
      </c>
      <c r="O1483" s="92" t="b">
        <v>0</v>
      </c>
      <c r="P1483" s="69" t="b">
        <v>0</v>
      </c>
      <c r="Q1483" s="93" t="b">
        <v>1</v>
      </c>
      <c r="S1483" s="92" t="b">
        <v>0</v>
      </c>
      <c r="T1483" s="69" t="b">
        <v>0</v>
      </c>
      <c r="U1483" s="93" t="b">
        <v>1</v>
      </c>
      <c r="W1483" s="7">
        <f t="shared" si="242"/>
        <v>1482</v>
      </c>
      <c r="X1483" s="7">
        <f>'v-t_chart'!C1483</f>
        <v>108.1</v>
      </c>
      <c r="Y1483" s="7">
        <f t="shared" si="243"/>
        <v>100</v>
      </c>
      <c r="Z1483" s="7">
        <f t="shared" si="244"/>
        <v>110</v>
      </c>
      <c r="AA1483" s="7">
        <f t="shared" si="245"/>
        <v>95</v>
      </c>
      <c r="AB1483" s="7">
        <f ca="1">calc_gear1!AS1486*5+50</f>
        <v>55</v>
      </c>
      <c r="AC1483" s="7">
        <f ca="1">IF(AND(calc_gear1!AT1486=-1,calc_gear1!Z1486=1),calc_gear1!AS1486*5+50.5,IF(AND(calc_gear1!Y1486=0,AB1482-AC1482=-0.5),calc_gear1!AS1486*5+50.5,calc_gear1!O1486*5+50.5))</f>
        <v>50.5</v>
      </c>
    </row>
    <row r="1484" spans="1:29">
      <c r="A1484" s="7">
        <v>1483</v>
      </c>
      <c r="B1484" s="7">
        <v>283</v>
      </c>
      <c r="N1484" s="7">
        <v>283</v>
      </c>
      <c r="O1484" s="92" t="b">
        <v>0</v>
      </c>
      <c r="P1484" s="69" t="b">
        <v>0</v>
      </c>
      <c r="Q1484" s="93" t="b">
        <v>1</v>
      </c>
      <c r="S1484" s="92" t="b">
        <v>0</v>
      </c>
      <c r="T1484" s="69" t="b">
        <v>0</v>
      </c>
      <c r="U1484" s="93" t="b">
        <v>1</v>
      </c>
      <c r="W1484" s="7">
        <f t="shared" si="242"/>
        <v>1483</v>
      </c>
      <c r="X1484" s="7">
        <f>'v-t_chart'!C1484</f>
        <v>106.3</v>
      </c>
      <c r="Y1484" s="7">
        <f t="shared" si="243"/>
        <v>100</v>
      </c>
      <c r="Z1484" s="7">
        <f t="shared" si="244"/>
        <v>110</v>
      </c>
      <c r="AA1484" s="7">
        <f t="shared" si="245"/>
        <v>95</v>
      </c>
      <c r="AB1484" s="7">
        <f ca="1">calc_gear1!AS1487*5+50</f>
        <v>55</v>
      </c>
      <c r="AC1484" s="7">
        <f ca="1">IF(AND(calc_gear1!AT1487=-1,calc_gear1!Z1487=1),calc_gear1!AS1487*5+50.5,IF(AND(calc_gear1!Y1487=0,AB1483-AC1483=-0.5),calc_gear1!AS1487*5+50.5,calc_gear1!O1487*5+50.5))</f>
        <v>50.5</v>
      </c>
    </row>
    <row r="1485" spans="1:29">
      <c r="A1485" s="7">
        <v>1484</v>
      </c>
      <c r="B1485" s="7">
        <v>284</v>
      </c>
      <c r="N1485" s="7">
        <v>284</v>
      </c>
      <c r="O1485" s="92" t="b">
        <v>0</v>
      </c>
      <c r="P1485" s="69" t="b">
        <v>0</v>
      </c>
      <c r="Q1485" s="93" t="b">
        <v>1</v>
      </c>
      <c r="S1485" s="92" t="b">
        <v>0</v>
      </c>
      <c r="T1485" s="69" t="b">
        <v>0</v>
      </c>
      <c r="U1485" s="93" t="b">
        <v>1</v>
      </c>
      <c r="W1485" s="7">
        <f t="shared" si="242"/>
        <v>1484</v>
      </c>
      <c r="X1485" s="7">
        <f>'v-t_chart'!C1485</f>
        <v>104</v>
      </c>
      <c r="Y1485" s="7">
        <f t="shared" si="243"/>
        <v>100</v>
      </c>
      <c r="Z1485" s="7">
        <f t="shared" si="244"/>
        <v>110</v>
      </c>
      <c r="AA1485" s="7">
        <f t="shared" si="245"/>
        <v>95</v>
      </c>
      <c r="AB1485" s="7">
        <f ca="1">calc_gear1!AS1488*5+50</f>
        <v>55</v>
      </c>
      <c r="AC1485" s="7">
        <f ca="1">IF(AND(calc_gear1!AT1488=-1,calc_gear1!Z1488=1),calc_gear1!AS1488*5+50.5,IF(AND(calc_gear1!Y1488=0,AB1484-AC1484=-0.5),calc_gear1!AS1488*5+50.5,calc_gear1!O1488*5+50.5))</f>
        <v>50.5</v>
      </c>
    </row>
    <row r="1486" spans="1:29">
      <c r="A1486" s="7">
        <v>1485</v>
      </c>
      <c r="B1486" s="7">
        <v>285</v>
      </c>
      <c r="N1486" s="7">
        <v>285</v>
      </c>
      <c r="O1486" s="92" t="b">
        <v>0</v>
      </c>
      <c r="P1486" s="69" t="b">
        <v>0</v>
      </c>
      <c r="Q1486" s="93" t="b">
        <v>1</v>
      </c>
      <c r="S1486" s="92" t="b">
        <v>0</v>
      </c>
      <c r="T1486" s="69" t="b">
        <v>0</v>
      </c>
      <c r="U1486" s="93" t="b">
        <v>1</v>
      </c>
      <c r="W1486" s="7">
        <f t="shared" si="242"/>
        <v>1485</v>
      </c>
      <c r="X1486" s="7">
        <f>'v-t_chart'!C1486</f>
        <v>101.5</v>
      </c>
      <c r="Y1486" s="7">
        <f t="shared" si="243"/>
        <v>100</v>
      </c>
      <c r="Z1486" s="7">
        <f t="shared" si="244"/>
        <v>110</v>
      </c>
      <c r="AA1486" s="7">
        <f t="shared" si="245"/>
        <v>95</v>
      </c>
      <c r="AB1486" s="7">
        <f ca="1">calc_gear1!AS1489*5+50</f>
        <v>55</v>
      </c>
      <c r="AC1486" s="7">
        <f ca="1">IF(AND(calc_gear1!AT1489=-1,calc_gear1!Z1489=1),calc_gear1!AS1489*5+50.5,IF(AND(calc_gear1!Y1489=0,AB1485-AC1485=-0.5),calc_gear1!AS1489*5+50.5,calc_gear1!O1489*5+50.5))</f>
        <v>50.5</v>
      </c>
    </row>
    <row r="1487" spans="1:29">
      <c r="A1487" s="7">
        <v>1486</v>
      </c>
      <c r="B1487" s="7">
        <v>286</v>
      </c>
      <c r="N1487" s="7">
        <v>286</v>
      </c>
      <c r="O1487" s="92" t="b">
        <v>0</v>
      </c>
      <c r="P1487" s="69" t="b">
        <v>0</v>
      </c>
      <c r="Q1487" s="93" t="b">
        <v>1</v>
      </c>
      <c r="S1487" s="92" t="b">
        <v>0</v>
      </c>
      <c r="T1487" s="69" t="b">
        <v>0</v>
      </c>
      <c r="U1487" s="93" t="b">
        <v>1</v>
      </c>
      <c r="W1487" s="7">
        <f t="shared" si="242"/>
        <v>1486</v>
      </c>
      <c r="X1487" s="7">
        <f>'v-t_chart'!C1487</f>
        <v>99.2</v>
      </c>
      <c r="Y1487" s="7">
        <f t="shared" si="243"/>
        <v>100</v>
      </c>
      <c r="Z1487" s="7">
        <f t="shared" si="244"/>
        <v>110</v>
      </c>
      <c r="AA1487" s="7">
        <f t="shared" si="245"/>
        <v>95</v>
      </c>
      <c r="AB1487" s="7">
        <f ca="1">calc_gear1!AS1490*5+50</f>
        <v>55</v>
      </c>
      <c r="AC1487" s="7">
        <f ca="1">IF(AND(calc_gear1!AT1490=-1,calc_gear1!Z1490=1),calc_gear1!AS1490*5+50.5,IF(AND(calc_gear1!Y1490=0,AB1486-AC1486=-0.5),calc_gear1!AS1490*5+50.5,calc_gear1!O1490*5+50.5))</f>
        <v>50.5</v>
      </c>
    </row>
    <row r="1488" spans="1:29">
      <c r="A1488" s="7">
        <v>1487</v>
      </c>
      <c r="B1488" s="7">
        <v>287</v>
      </c>
      <c r="N1488" s="7">
        <v>287</v>
      </c>
      <c r="O1488" s="92" t="b">
        <v>0</v>
      </c>
      <c r="P1488" s="69" t="b">
        <v>0</v>
      </c>
      <c r="Q1488" s="93" t="b">
        <v>1</v>
      </c>
      <c r="S1488" s="92" t="b">
        <v>0</v>
      </c>
      <c r="T1488" s="69" t="b">
        <v>0</v>
      </c>
      <c r="U1488" s="93" t="b">
        <v>1</v>
      </c>
      <c r="W1488" s="7">
        <f t="shared" si="242"/>
        <v>1487</v>
      </c>
      <c r="X1488" s="7">
        <f>'v-t_chart'!C1488</f>
        <v>97.2</v>
      </c>
      <c r="Y1488" s="7">
        <f t="shared" si="243"/>
        <v>100</v>
      </c>
      <c r="Z1488" s="7">
        <f t="shared" si="244"/>
        <v>110</v>
      </c>
      <c r="AA1488" s="7">
        <f t="shared" si="245"/>
        <v>95</v>
      </c>
      <c r="AB1488" s="7">
        <f ca="1">calc_gear1!AS1491*5+50</f>
        <v>55</v>
      </c>
      <c r="AC1488" s="7">
        <f ca="1">IF(AND(calc_gear1!AT1491=-1,calc_gear1!Z1491=1),calc_gear1!AS1491*5+50.5,IF(AND(calc_gear1!Y1491=0,AB1487-AC1487=-0.5),calc_gear1!AS1491*5+50.5,calc_gear1!O1491*5+50.5))</f>
        <v>50.5</v>
      </c>
    </row>
    <row r="1489" spans="1:29">
      <c r="A1489" s="7">
        <v>1488</v>
      </c>
      <c r="B1489" s="7">
        <v>288</v>
      </c>
      <c r="N1489" s="7">
        <v>288</v>
      </c>
      <c r="O1489" s="92" t="b">
        <v>0</v>
      </c>
      <c r="P1489" s="69" t="b">
        <v>0</v>
      </c>
      <c r="Q1489" s="93" t="b">
        <v>1</v>
      </c>
      <c r="S1489" s="92" t="b">
        <v>0</v>
      </c>
      <c r="T1489" s="69" t="b">
        <v>0</v>
      </c>
      <c r="U1489" s="93" t="b">
        <v>1</v>
      </c>
      <c r="W1489" s="7">
        <f t="shared" si="242"/>
        <v>1488</v>
      </c>
      <c r="X1489" s="7">
        <f>'v-t_chart'!C1489</f>
        <v>96.1</v>
      </c>
      <c r="Y1489" s="7">
        <f t="shared" si="243"/>
        <v>100</v>
      </c>
      <c r="Z1489" s="7">
        <f t="shared" si="244"/>
        <v>110</v>
      </c>
      <c r="AA1489" s="7">
        <f t="shared" si="245"/>
        <v>95</v>
      </c>
      <c r="AB1489" s="7">
        <f ca="1">calc_gear1!AS1492*5+50</f>
        <v>55</v>
      </c>
      <c r="AC1489" s="7">
        <f ca="1">IF(AND(calc_gear1!AT1492=-1,calc_gear1!Z1492=1),calc_gear1!AS1492*5+50.5,IF(AND(calc_gear1!Y1492=0,AB1488-AC1488=-0.5),calc_gear1!AS1492*5+50.5,calc_gear1!O1492*5+50.5))</f>
        <v>50.5</v>
      </c>
    </row>
    <row r="1490" spans="1:29">
      <c r="A1490" s="7">
        <v>1489</v>
      </c>
      <c r="B1490" s="7">
        <v>289</v>
      </c>
      <c r="N1490" s="7">
        <v>289</v>
      </c>
      <c r="O1490" s="92" t="b">
        <v>0</v>
      </c>
      <c r="P1490" s="69" t="b">
        <v>1</v>
      </c>
      <c r="Q1490" s="93" t="b">
        <v>0</v>
      </c>
      <c r="S1490" s="92" t="b">
        <v>0</v>
      </c>
      <c r="T1490" s="69" t="b">
        <v>1</v>
      </c>
      <c r="U1490" s="93" t="b">
        <v>0</v>
      </c>
      <c r="W1490" s="7">
        <f t="shared" si="242"/>
        <v>1489</v>
      </c>
      <c r="X1490" s="7">
        <f>'v-t_chart'!C1490</f>
        <v>95.7</v>
      </c>
      <c r="Y1490" s="7">
        <f t="shared" si="243"/>
        <v>100</v>
      </c>
      <c r="Z1490" s="7">
        <f t="shared" si="244"/>
        <v>115</v>
      </c>
      <c r="AA1490" s="7">
        <f t="shared" si="245"/>
        <v>90</v>
      </c>
      <c r="AB1490" s="7">
        <f ca="1">calc_gear1!AS1493*5+50</f>
        <v>55</v>
      </c>
      <c r="AC1490" s="7">
        <f ca="1">IF(AND(calc_gear1!AT1493=-1,calc_gear1!Z1493=1),calc_gear1!AS1493*5+50.5,IF(AND(calc_gear1!Y1493=0,AB1489-AC1489=-0.5),calc_gear1!AS1493*5+50.5,calc_gear1!O1493*5+50.5))</f>
        <v>50.5</v>
      </c>
    </row>
    <row r="1491" spans="1:29">
      <c r="A1491" s="7">
        <v>1490</v>
      </c>
      <c r="B1491" s="7">
        <v>290</v>
      </c>
      <c r="N1491" s="7">
        <v>290</v>
      </c>
      <c r="O1491" s="92" t="b">
        <v>0</v>
      </c>
      <c r="P1491" s="69" t="b">
        <v>1</v>
      </c>
      <c r="Q1491" s="93" t="b">
        <v>0</v>
      </c>
      <c r="S1491" s="92" t="b">
        <v>0</v>
      </c>
      <c r="T1491" s="69" t="b">
        <v>1</v>
      </c>
      <c r="U1491" s="93" t="b">
        <v>0</v>
      </c>
      <c r="W1491" s="7">
        <f t="shared" si="242"/>
        <v>1490</v>
      </c>
      <c r="X1491" s="7">
        <f>'v-t_chart'!C1491</f>
        <v>95.8</v>
      </c>
      <c r="Y1491" s="7">
        <f t="shared" si="243"/>
        <v>100</v>
      </c>
      <c r="Z1491" s="7">
        <f t="shared" si="244"/>
        <v>115</v>
      </c>
      <c r="AA1491" s="7">
        <f t="shared" si="245"/>
        <v>90</v>
      </c>
      <c r="AB1491" s="7">
        <f ca="1">calc_gear1!AS1494*5+50</f>
        <v>55</v>
      </c>
      <c r="AC1491" s="7">
        <f ca="1">IF(AND(calc_gear1!AT1494=-1,calc_gear1!Z1494=1),calc_gear1!AS1494*5+50.5,IF(AND(calc_gear1!Y1494=0,AB1490-AC1490=-0.5),calc_gear1!AS1494*5+50.5,calc_gear1!O1494*5+50.5))</f>
        <v>50.5</v>
      </c>
    </row>
    <row r="1492" spans="1:29">
      <c r="A1492" s="7">
        <v>1491</v>
      </c>
      <c r="B1492" s="7">
        <v>291</v>
      </c>
      <c r="N1492" s="7">
        <v>291</v>
      </c>
      <c r="O1492" s="92" t="b">
        <v>0</v>
      </c>
      <c r="P1492" s="69" t="b">
        <v>1</v>
      </c>
      <c r="Q1492" s="93" t="b">
        <v>0</v>
      </c>
      <c r="S1492" s="92" t="b">
        <v>0</v>
      </c>
      <c r="T1492" s="69" t="b">
        <v>1</v>
      </c>
      <c r="U1492" s="93" t="b">
        <v>0</v>
      </c>
      <c r="W1492" s="7">
        <f t="shared" si="242"/>
        <v>1491</v>
      </c>
      <c r="X1492" s="7">
        <f>'v-t_chart'!C1492</f>
        <v>96.1</v>
      </c>
      <c r="Y1492" s="7">
        <f t="shared" si="243"/>
        <v>100</v>
      </c>
      <c r="Z1492" s="7">
        <f t="shared" si="244"/>
        <v>115</v>
      </c>
      <c r="AA1492" s="7">
        <f t="shared" si="245"/>
        <v>90</v>
      </c>
      <c r="AB1492" s="7">
        <f ca="1">calc_gear1!AS1495*5+50</f>
        <v>55</v>
      </c>
      <c r="AC1492" s="7">
        <f ca="1">IF(AND(calc_gear1!AT1495=-1,calc_gear1!Z1495=1),calc_gear1!AS1495*5+50.5,IF(AND(calc_gear1!Y1495=0,AB1491-AC1491=-0.5),calc_gear1!AS1495*5+50.5,calc_gear1!O1495*5+50.5))</f>
        <v>50.5</v>
      </c>
    </row>
    <row r="1493" spans="1:29">
      <c r="A1493" s="7">
        <v>1492</v>
      </c>
      <c r="B1493" s="7">
        <v>292</v>
      </c>
      <c r="N1493" s="7">
        <v>292</v>
      </c>
      <c r="O1493" s="92" t="b">
        <v>0</v>
      </c>
      <c r="P1493" s="69" t="b">
        <v>1</v>
      </c>
      <c r="Q1493" s="93" t="b">
        <v>0</v>
      </c>
      <c r="S1493" s="92" t="b">
        <v>0</v>
      </c>
      <c r="T1493" s="69" t="b">
        <v>1</v>
      </c>
      <c r="U1493" s="93" t="b">
        <v>0</v>
      </c>
      <c r="W1493" s="7">
        <f t="shared" si="242"/>
        <v>1492</v>
      </c>
      <c r="X1493" s="7">
        <f>'v-t_chart'!C1493</f>
        <v>96.4</v>
      </c>
      <c r="Y1493" s="7">
        <f t="shared" si="243"/>
        <v>100</v>
      </c>
      <c r="Z1493" s="7">
        <f t="shared" si="244"/>
        <v>115</v>
      </c>
      <c r="AA1493" s="7">
        <f t="shared" si="245"/>
        <v>90</v>
      </c>
      <c r="AB1493" s="7">
        <f ca="1">calc_gear1!AS1496*5+50</f>
        <v>55</v>
      </c>
      <c r="AC1493" s="7">
        <f ca="1">IF(AND(calc_gear1!AT1496=-1,calc_gear1!Z1496=1),calc_gear1!AS1496*5+50.5,IF(AND(calc_gear1!Y1496=0,AB1492-AC1492=-0.5),calc_gear1!AS1496*5+50.5,calc_gear1!O1496*5+50.5))</f>
        <v>50.5</v>
      </c>
    </row>
    <row r="1494" spans="1:29">
      <c r="A1494" s="7">
        <v>1493</v>
      </c>
      <c r="B1494" s="7">
        <v>293</v>
      </c>
      <c r="N1494" s="7">
        <v>293</v>
      </c>
      <c r="O1494" s="92" t="b">
        <v>0</v>
      </c>
      <c r="P1494" s="69" t="b">
        <v>1</v>
      </c>
      <c r="Q1494" s="93" t="b">
        <v>0</v>
      </c>
      <c r="S1494" s="92" t="b">
        <v>0</v>
      </c>
      <c r="T1494" s="69" t="b">
        <v>1</v>
      </c>
      <c r="U1494" s="93" t="b">
        <v>0</v>
      </c>
      <c r="W1494" s="7">
        <f t="shared" si="242"/>
        <v>1493</v>
      </c>
      <c r="X1494" s="7">
        <f>'v-t_chart'!C1494</f>
        <v>96.7</v>
      </c>
      <c r="Y1494" s="7">
        <f t="shared" si="243"/>
        <v>100</v>
      </c>
      <c r="Z1494" s="7">
        <f t="shared" si="244"/>
        <v>115</v>
      </c>
      <c r="AA1494" s="7">
        <f t="shared" si="245"/>
        <v>90</v>
      </c>
      <c r="AB1494" s="7">
        <f ca="1">calc_gear1!AS1497*5+50</f>
        <v>55</v>
      </c>
      <c r="AC1494" s="7">
        <f ca="1">IF(AND(calc_gear1!AT1497=-1,calc_gear1!Z1497=1),calc_gear1!AS1497*5+50.5,IF(AND(calc_gear1!Y1497=0,AB1493-AC1493=-0.5),calc_gear1!AS1497*5+50.5,calc_gear1!O1497*5+50.5))</f>
        <v>50.5</v>
      </c>
    </row>
    <row r="1495" spans="1:29">
      <c r="A1495" s="7">
        <v>1494</v>
      </c>
      <c r="B1495" s="7">
        <v>294</v>
      </c>
      <c r="N1495" s="7">
        <v>294</v>
      </c>
      <c r="O1495" s="92" t="b">
        <v>0</v>
      </c>
      <c r="P1495" s="69" t="b">
        <v>1</v>
      </c>
      <c r="Q1495" s="93" t="b">
        <v>0</v>
      </c>
      <c r="S1495" s="92" t="b">
        <v>0</v>
      </c>
      <c r="T1495" s="69" t="b">
        <v>1</v>
      </c>
      <c r="U1495" s="93" t="b">
        <v>0</v>
      </c>
      <c r="W1495" s="7">
        <f t="shared" si="242"/>
        <v>1494</v>
      </c>
      <c r="X1495" s="7">
        <f>'v-t_chart'!C1495</f>
        <v>96.9</v>
      </c>
      <c r="Y1495" s="7">
        <f t="shared" si="243"/>
        <v>100</v>
      </c>
      <c r="Z1495" s="7">
        <f t="shared" si="244"/>
        <v>115</v>
      </c>
      <c r="AA1495" s="7">
        <f t="shared" si="245"/>
        <v>90</v>
      </c>
      <c r="AB1495" s="7">
        <f ca="1">calc_gear1!AS1498*5+50</f>
        <v>55</v>
      </c>
      <c r="AC1495" s="7">
        <f ca="1">IF(AND(calc_gear1!AT1498=-1,calc_gear1!Z1498=1),calc_gear1!AS1498*5+50.5,IF(AND(calc_gear1!Y1498=0,AB1494-AC1494=-0.5),calc_gear1!AS1498*5+50.5,calc_gear1!O1498*5+50.5))</f>
        <v>50.5</v>
      </c>
    </row>
    <row r="1496" spans="1:29">
      <c r="A1496" s="7">
        <v>1495</v>
      </c>
      <c r="B1496" s="7">
        <v>295</v>
      </c>
      <c r="N1496" s="7">
        <v>295</v>
      </c>
      <c r="O1496" s="92" t="b">
        <v>0</v>
      </c>
      <c r="P1496" s="69" t="b">
        <v>1</v>
      </c>
      <c r="Q1496" s="93" t="b">
        <v>0</v>
      </c>
      <c r="S1496" s="92" t="b">
        <v>0</v>
      </c>
      <c r="T1496" s="69" t="b">
        <v>1</v>
      </c>
      <c r="U1496" s="93" t="b">
        <v>0</v>
      </c>
      <c r="W1496" s="7">
        <f t="shared" si="242"/>
        <v>1495</v>
      </c>
      <c r="X1496" s="7">
        <f>'v-t_chart'!C1496</f>
        <v>96.9</v>
      </c>
      <c r="Y1496" s="7">
        <f t="shared" si="243"/>
        <v>100</v>
      </c>
      <c r="Z1496" s="7">
        <f t="shared" si="244"/>
        <v>115</v>
      </c>
      <c r="AA1496" s="7">
        <f t="shared" si="245"/>
        <v>90</v>
      </c>
      <c r="AB1496" s="7">
        <f ca="1">calc_gear1!AS1499*5+50</f>
        <v>55</v>
      </c>
      <c r="AC1496" s="7">
        <f ca="1">IF(AND(calc_gear1!AT1499=-1,calc_gear1!Z1499=1),calc_gear1!AS1499*5+50.5,IF(AND(calc_gear1!Y1499=0,AB1495-AC1495=-0.5),calc_gear1!AS1499*5+50.5,calc_gear1!O1499*5+50.5))</f>
        <v>50.5</v>
      </c>
    </row>
    <row r="1497" spans="1:29">
      <c r="A1497" s="7">
        <v>1496</v>
      </c>
      <c r="B1497" s="7">
        <v>296</v>
      </c>
      <c r="N1497" s="7">
        <v>296</v>
      </c>
      <c r="O1497" s="92" t="b">
        <v>0</v>
      </c>
      <c r="P1497" s="69" t="b">
        <v>1</v>
      </c>
      <c r="Q1497" s="93" t="b">
        <v>0</v>
      </c>
      <c r="S1497" s="92" t="b">
        <v>0</v>
      </c>
      <c r="T1497" s="69" t="b">
        <v>1</v>
      </c>
      <c r="U1497" s="93" t="b">
        <v>0</v>
      </c>
      <c r="W1497" s="7">
        <f t="shared" si="242"/>
        <v>1496</v>
      </c>
      <c r="X1497" s="7">
        <f>'v-t_chart'!C1497</f>
        <v>96.8</v>
      </c>
      <c r="Y1497" s="7">
        <f t="shared" si="243"/>
        <v>100</v>
      </c>
      <c r="Z1497" s="7">
        <f t="shared" si="244"/>
        <v>115</v>
      </c>
      <c r="AA1497" s="7">
        <f t="shared" si="245"/>
        <v>90</v>
      </c>
      <c r="AB1497" s="7">
        <f ca="1">calc_gear1!AS1500*5+50</f>
        <v>55</v>
      </c>
      <c r="AC1497" s="7">
        <f ca="1">IF(AND(calc_gear1!AT1500=-1,calc_gear1!Z1500=1),calc_gear1!AS1500*5+50.5,IF(AND(calc_gear1!Y1500=0,AB1496-AC1496=-0.5),calc_gear1!AS1500*5+50.5,calc_gear1!O1500*5+50.5))</f>
        <v>50.5</v>
      </c>
    </row>
    <row r="1498" spans="1:29">
      <c r="A1498" s="7">
        <v>1497</v>
      </c>
      <c r="B1498" s="7">
        <v>297</v>
      </c>
      <c r="N1498" s="7">
        <v>297</v>
      </c>
      <c r="O1498" s="92" t="b">
        <v>0</v>
      </c>
      <c r="P1498" s="69" t="b">
        <v>1</v>
      </c>
      <c r="Q1498" s="93" t="b">
        <v>0</v>
      </c>
      <c r="S1498" s="92" t="b">
        <v>0</v>
      </c>
      <c r="T1498" s="69" t="b">
        <v>1</v>
      </c>
      <c r="U1498" s="93" t="b">
        <v>0</v>
      </c>
      <c r="W1498" s="7">
        <f t="shared" si="242"/>
        <v>1497</v>
      </c>
      <c r="X1498" s="7">
        <f>'v-t_chart'!C1498</f>
        <v>96.7</v>
      </c>
      <c r="Y1498" s="7">
        <f t="shared" si="243"/>
        <v>100</v>
      </c>
      <c r="Z1498" s="7">
        <f t="shared" si="244"/>
        <v>115</v>
      </c>
      <c r="AA1498" s="7">
        <f t="shared" si="245"/>
        <v>90</v>
      </c>
      <c r="AB1498" s="7">
        <f ca="1">calc_gear1!AS1501*5+50</f>
        <v>55</v>
      </c>
      <c r="AC1498" s="7">
        <f ca="1">IF(AND(calc_gear1!AT1501=-1,calc_gear1!Z1501=1),calc_gear1!AS1501*5+50.5,IF(AND(calc_gear1!Y1501=0,AB1497-AC1497=-0.5),calc_gear1!AS1501*5+50.5,calc_gear1!O1501*5+50.5))</f>
        <v>50.5</v>
      </c>
    </row>
    <row r="1499" spans="1:29">
      <c r="A1499" s="7">
        <v>1498</v>
      </c>
      <c r="B1499" s="7">
        <v>298</v>
      </c>
      <c r="N1499" s="7">
        <v>298</v>
      </c>
      <c r="O1499" s="92" t="b">
        <v>0</v>
      </c>
      <c r="P1499" s="69" t="b">
        <v>1</v>
      </c>
      <c r="Q1499" s="93" t="b">
        <v>0</v>
      </c>
      <c r="S1499" s="92" t="b">
        <v>0</v>
      </c>
      <c r="T1499" s="69" t="b">
        <v>1</v>
      </c>
      <c r="U1499" s="93" t="b">
        <v>0</v>
      </c>
      <c r="W1499" s="7">
        <f t="shared" si="242"/>
        <v>1498</v>
      </c>
      <c r="X1499" s="7">
        <f>'v-t_chart'!C1499</f>
        <v>96.4</v>
      </c>
      <c r="Y1499" s="7">
        <f t="shared" si="243"/>
        <v>100</v>
      </c>
      <c r="Z1499" s="7">
        <f t="shared" si="244"/>
        <v>115</v>
      </c>
      <c r="AA1499" s="7">
        <f t="shared" si="245"/>
        <v>90</v>
      </c>
      <c r="AB1499" s="7">
        <f ca="1">calc_gear1!AS1502*5+50</f>
        <v>55</v>
      </c>
      <c r="AC1499" s="7">
        <f ca="1">IF(AND(calc_gear1!AT1502=-1,calc_gear1!Z1502=1),calc_gear1!AS1502*5+50.5,IF(AND(calc_gear1!Y1502=0,AB1498-AC1498=-0.5),calc_gear1!AS1502*5+50.5,calc_gear1!O1502*5+50.5))</f>
        <v>50.5</v>
      </c>
    </row>
    <row r="1500" spans="1:29">
      <c r="A1500" s="7">
        <v>1499</v>
      </c>
      <c r="B1500" s="7">
        <v>299</v>
      </c>
      <c r="N1500" s="7">
        <v>299</v>
      </c>
      <c r="O1500" s="92" t="b">
        <v>0</v>
      </c>
      <c r="P1500" s="69" t="b">
        <v>1</v>
      </c>
      <c r="Q1500" s="93" t="b">
        <v>0</v>
      </c>
      <c r="S1500" s="92" t="b">
        <v>0</v>
      </c>
      <c r="T1500" s="69" t="b">
        <v>1</v>
      </c>
      <c r="U1500" s="93" t="b">
        <v>0</v>
      </c>
      <c r="W1500" s="7">
        <f t="shared" si="242"/>
        <v>1499</v>
      </c>
      <c r="X1500" s="7">
        <f>'v-t_chart'!C1500</f>
        <v>96.1</v>
      </c>
      <c r="Y1500" s="7">
        <f t="shared" si="243"/>
        <v>100</v>
      </c>
      <c r="Z1500" s="7">
        <f t="shared" si="244"/>
        <v>115</v>
      </c>
      <c r="AA1500" s="7">
        <f t="shared" si="245"/>
        <v>90</v>
      </c>
      <c r="AB1500" s="7">
        <f ca="1">calc_gear1!AS1503*5+50</f>
        <v>55</v>
      </c>
      <c r="AC1500" s="7">
        <f ca="1">IF(AND(calc_gear1!AT1503=-1,calc_gear1!Z1503=1),calc_gear1!AS1503*5+50.5,IF(AND(calc_gear1!Y1503=0,AB1499-AC1499=-0.5),calc_gear1!AS1503*5+50.5,calc_gear1!O1503*5+50.5))</f>
        <v>50.5</v>
      </c>
    </row>
    <row r="1501" spans="1:29">
      <c r="A1501" s="7">
        <v>1500</v>
      </c>
      <c r="B1501" s="7">
        <v>300</v>
      </c>
      <c r="N1501" s="7">
        <v>300</v>
      </c>
      <c r="O1501" s="92" t="b">
        <v>0</v>
      </c>
      <c r="P1501" s="69" t="b">
        <v>1</v>
      </c>
      <c r="Q1501" s="93" t="b">
        <v>0</v>
      </c>
      <c r="S1501" s="92" t="b">
        <v>0</v>
      </c>
      <c r="T1501" s="69" t="b">
        <v>1</v>
      </c>
      <c r="U1501" s="93" t="b">
        <v>0</v>
      </c>
      <c r="W1501" s="7">
        <f t="shared" si="242"/>
        <v>1500</v>
      </c>
      <c r="X1501" s="7">
        <f>'v-t_chart'!C1501</f>
        <v>95.9</v>
      </c>
      <c r="Y1501" s="7">
        <f t="shared" si="243"/>
        <v>100</v>
      </c>
      <c r="Z1501" s="7">
        <f t="shared" si="244"/>
        <v>115</v>
      </c>
      <c r="AA1501" s="7">
        <f t="shared" si="245"/>
        <v>90</v>
      </c>
      <c r="AB1501" s="7">
        <f ca="1">calc_gear1!AS1504*5+50</f>
        <v>55</v>
      </c>
      <c r="AC1501" s="7">
        <f ca="1">IF(AND(calc_gear1!AT1504=-1,calc_gear1!Z1504=1),calc_gear1!AS1504*5+50.5,IF(AND(calc_gear1!Y1504=0,AB1500-AC1500=-0.5),calc_gear1!AS1504*5+50.5,calc_gear1!O1504*5+50.5))</f>
        <v>50.5</v>
      </c>
    </row>
    <row r="1502" spans="1:29">
      <c r="A1502" s="7">
        <v>1501</v>
      </c>
      <c r="B1502" s="7">
        <v>301</v>
      </c>
      <c r="N1502" s="7">
        <v>301</v>
      </c>
      <c r="O1502" s="92" t="b">
        <v>0</v>
      </c>
      <c r="P1502" s="69" t="b">
        <v>1</v>
      </c>
      <c r="Q1502" s="93" t="b">
        <v>0</v>
      </c>
      <c r="S1502" s="92" t="b">
        <v>0</v>
      </c>
      <c r="T1502" s="69" t="b">
        <v>1</v>
      </c>
      <c r="U1502" s="93" t="b">
        <v>0</v>
      </c>
      <c r="W1502" s="7">
        <f t="shared" si="242"/>
        <v>1501</v>
      </c>
      <c r="X1502" s="7">
        <f>'v-t_chart'!C1502</f>
        <v>95.8</v>
      </c>
      <c r="Y1502" s="7">
        <f t="shared" si="243"/>
        <v>100</v>
      </c>
      <c r="Z1502" s="7">
        <f t="shared" si="244"/>
        <v>115</v>
      </c>
      <c r="AA1502" s="7">
        <f t="shared" si="245"/>
        <v>90</v>
      </c>
      <c r="AB1502" s="7">
        <f ca="1">calc_gear1!AS1505*5+50</f>
        <v>55</v>
      </c>
      <c r="AC1502" s="7">
        <f ca="1">IF(AND(calc_gear1!AT1505=-1,calc_gear1!Z1505=1),calc_gear1!AS1505*5+50.5,IF(AND(calc_gear1!Y1505=0,AB1501-AC1501=-0.5),calc_gear1!AS1505*5+50.5,calc_gear1!O1505*5+50.5))</f>
        <v>50.5</v>
      </c>
    </row>
    <row r="1503" spans="1:29">
      <c r="A1503" s="7">
        <v>1502</v>
      </c>
      <c r="B1503" s="7">
        <v>302</v>
      </c>
      <c r="N1503" s="7">
        <v>302</v>
      </c>
      <c r="O1503" s="92" t="b">
        <v>0</v>
      </c>
      <c r="P1503" s="69" t="b">
        <v>1</v>
      </c>
      <c r="Q1503" s="93" t="b">
        <v>0</v>
      </c>
      <c r="S1503" s="92" t="b">
        <v>0</v>
      </c>
      <c r="T1503" s="69" t="b">
        <v>1</v>
      </c>
      <c r="U1503" s="93" t="b">
        <v>0</v>
      </c>
      <c r="W1503" s="7">
        <f t="shared" si="242"/>
        <v>1502</v>
      </c>
      <c r="X1503" s="7">
        <f>'v-t_chart'!C1503</f>
        <v>95.9</v>
      </c>
      <c r="Y1503" s="7">
        <f t="shared" si="243"/>
        <v>100</v>
      </c>
      <c r="Z1503" s="7">
        <f t="shared" si="244"/>
        <v>115</v>
      </c>
      <c r="AA1503" s="7">
        <f t="shared" si="245"/>
        <v>90</v>
      </c>
      <c r="AB1503" s="7">
        <f ca="1">calc_gear1!AS1506*5+50</f>
        <v>55</v>
      </c>
      <c r="AC1503" s="7">
        <f ca="1">IF(AND(calc_gear1!AT1506=-1,calc_gear1!Z1506=1),calc_gear1!AS1506*5+50.5,IF(AND(calc_gear1!Y1506=0,AB1502-AC1502=-0.5),calc_gear1!AS1506*5+50.5,calc_gear1!O1506*5+50.5))</f>
        <v>50.5</v>
      </c>
    </row>
    <row r="1504" spans="1:29">
      <c r="A1504" s="7">
        <v>1503</v>
      </c>
      <c r="B1504" s="7">
        <v>303</v>
      </c>
      <c r="N1504" s="7">
        <v>303</v>
      </c>
      <c r="O1504" s="92" t="b">
        <v>0</v>
      </c>
      <c r="P1504" s="69" t="b">
        <v>1</v>
      </c>
      <c r="Q1504" s="93" t="b">
        <v>0</v>
      </c>
      <c r="S1504" s="92" t="b">
        <v>0</v>
      </c>
      <c r="T1504" s="69" t="b">
        <v>1</v>
      </c>
      <c r="U1504" s="93" t="b">
        <v>0</v>
      </c>
      <c r="W1504" s="7">
        <f t="shared" si="242"/>
        <v>1503</v>
      </c>
      <c r="X1504" s="7">
        <f>'v-t_chart'!C1504</f>
        <v>96.2</v>
      </c>
      <c r="Y1504" s="7">
        <f t="shared" si="243"/>
        <v>100</v>
      </c>
      <c r="Z1504" s="7">
        <f t="shared" si="244"/>
        <v>115</v>
      </c>
      <c r="AA1504" s="7">
        <f t="shared" si="245"/>
        <v>90</v>
      </c>
      <c r="AB1504" s="7">
        <f ca="1">calc_gear1!AS1507*5+50</f>
        <v>55</v>
      </c>
      <c r="AC1504" s="7">
        <f ca="1">IF(AND(calc_gear1!AT1507=-1,calc_gear1!Z1507=1),calc_gear1!AS1507*5+50.5,IF(AND(calc_gear1!Y1507=0,AB1503-AC1503=-0.5),calc_gear1!AS1507*5+50.5,calc_gear1!O1507*5+50.5))</f>
        <v>50.5</v>
      </c>
    </row>
    <row r="1505" spans="1:29">
      <c r="A1505" s="7">
        <v>1504</v>
      </c>
      <c r="B1505" s="7">
        <v>304</v>
      </c>
      <c r="N1505" s="7">
        <v>304</v>
      </c>
      <c r="O1505" s="92" t="b">
        <v>0</v>
      </c>
      <c r="P1505" s="69" t="b">
        <v>1</v>
      </c>
      <c r="Q1505" s="93" t="b">
        <v>0</v>
      </c>
      <c r="S1505" s="92" t="b">
        <v>0</v>
      </c>
      <c r="T1505" s="69" t="b">
        <v>1</v>
      </c>
      <c r="U1505" s="93" t="b">
        <v>0</v>
      </c>
      <c r="W1505" s="7">
        <f t="shared" si="242"/>
        <v>1504</v>
      </c>
      <c r="X1505" s="7">
        <f>'v-t_chart'!C1505</f>
        <v>96.4</v>
      </c>
      <c r="Y1505" s="7">
        <f t="shared" si="243"/>
        <v>100</v>
      </c>
      <c r="Z1505" s="7">
        <f t="shared" si="244"/>
        <v>115</v>
      </c>
      <c r="AA1505" s="7">
        <f t="shared" si="245"/>
        <v>90</v>
      </c>
      <c r="AB1505" s="7">
        <f ca="1">calc_gear1!AS1508*5+50</f>
        <v>55</v>
      </c>
      <c r="AC1505" s="7">
        <f ca="1">IF(AND(calc_gear1!AT1508=-1,calc_gear1!Z1508=1),calc_gear1!AS1508*5+50.5,IF(AND(calc_gear1!Y1508=0,AB1504-AC1504=-0.5),calc_gear1!AS1508*5+50.5,calc_gear1!O1508*5+50.5))</f>
        <v>50.5</v>
      </c>
    </row>
    <row r="1506" spans="1:29">
      <c r="A1506" s="7">
        <v>1505</v>
      </c>
      <c r="B1506" s="7">
        <v>305</v>
      </c>
      <c r="N1506" s="7">
        <v>305</v>
      </c>
      <c r="O1506" s="92" t="b">
        <v>0</v>
      </c>
      <c r="P1506" s="69" t="b">
        <v>1</v>
      </c>
      <c r="Q1506" s="93" t="b">
        <v>0</v>
      </c>
      <c r="S1506" s="92" t="b">
        <v>0</v>
      </c>
      <c r="T1506" s="69" t="b">
        <v>1</v>
      </c>
      <c r="U1506" s="93" t="b">
        <v>0</v>
      </c>
      <c r="W1506" s="7">
        <f t="shared" si="242"/>
        <v>1505</v>
      </c>
      <c r="X1506" s="7">
        <f>'v-t_chart'!C1506</f>
        <v>96.7</v>
      </c>
      <c r="Y1506" s="7">
        <f t="shared" si="243"/>
        <v>100</v>
      </c>
      <c r="Z1506" s="7">
        <f t="shared" si="244"/>
        <v>115</v>
      </c>
      <c r="AA1506" s="7">
        <f t="shared" si="245"/>
        <v>90</v>
      </c>
      <c r="AB1506" s="7">
        <f ca="1">calc_gear1!AS1509*5+50</f>
        <v>55</v>
      </c>
      <c r="AC1506" s="7">
        <f ca="1">IF(AND(calc_gear1!AT1509=-1,calc_gear1!Z1509=1),calc_gear1!AS1509*5+50.5,IF(AND(calc_gear1!Y1509=0,AB1505-AC1505=-0.5),calc_gear1!AS1509*5+50.5,calc_gear1!O1509*5+50.5))</f>
        <v>50.5</v>
      </c>
    </row>
    <row r="1507" spans="1:29">
      <c r="A1507" s="7">
        <v>1506</v>
      </c>
      <c r="B1507" s="7">
        <v>306</v>
      </c>
      <c r="N1507" s="7">
        <v>306</v>
      </c>
      <c r="O1507" s="92" t="b">
        <v>0</v>
      </c>
      <c r="P1507" s="69" t="b">
        <v>1</v>
      </c>
      <c r="Q1507" s="93" t="b">
        <v>0</v>
      </c>
      <c r="S1507" s="92" t="b">
        <v>0</v>
      </c>
      <c r="T1507" s="69" t="b">
        <v>1</v>
      </c>
      <c r="U1507" s="93" t="b">
        <v>0</v>
      </c>
      <c r="W1507" s="7">
        <f t="shared" si="242"/>
        <v>1506</v>
      </c>
      <c r="X1507" s="7">
        <f>'v-t_chart'!C1507</f>
        <v>96.7</v>
      </c>
      <c r="Y1507" s="7">
        <f t="shared" si="243"/>
        <v>100</v>
      </c>
      <c r="Z1507" s="7">
        <f t="shared" si="244"/>
        <v>115</v>
      </c>
      <c r="AA1507" s="7">
        <f t="shared" si="245"/>
        <v>90</v>
      </c>
      <c r="AB1507" s="7">
        <f ca="1">calc_gear1!AS1510*5+50</f>
        <v>55</v>
      </c>
      <c r="AC1507" s="7">
        <f ca="1">IF(AND(calc_gear1!AT1510=-1,calc_gear1!Z1510=1),calc_gear1!AS1510*5+50.5,IF(AND(calc_gear1!Y1510=0,AB1506-AC1506=-0.5),calc_gear1!AS1510*5+50.5,calc_gear1!O1510*5+50.5))</f>
        <v>50.5</v>
      </c>
    </row>
    <row r="1508" spans="1:29">
      <c r="A1508" s="7">
        <v>1507</v>
      </c>
      <c r="B1508" s="7">
        <v>307</v>
      </c>
      <c r="N1508" s="7">
        <v>307</v>
      </c>
      <c r="O1508" s="92" t="b">
        <v>0</v>
      </c>
      <c r="P1508" s="69" t="b">
        <v>1</v>
      </c>
      <c r="Q1508" s="93" t="b">
        <v>0</v>
      </c>
      <c r="S1508" s="92" t="b">
        <v>0</v>
      </c>
      <c r="T1508" s="69" t="b">
        <v>1</v>
      </c>
      <c r="U1508" s="93" t="b">
        <v>0</v>
      </c>
      <c r="W1508" s="7">
        <f t="shared" si="242"/>
        <v>1507</v>
      </c>
      <c r="X1508" s="7">
        <f>'v-t_chart'!C1508</f>
        <v>96.3</v>
      </c>
      <c r="Y1508" s="7">
        <f t="shared" si="243"/>
        <v>100</v>
      </c>
      <c r="Z1508" s="7">
        <f t="shared" si="244"/>
        <v>115</v>
      </c>
      <c r="AA1508" s="7">
        <f t="shared" si="245"/>
        <v>90</v>
      </c>
      <c r="AB1508" s="7">
        <f ca="1">calc_gear1!AS1511*5+50</f>
        <v>55</v>
      </c>
      <c r="AC1508" s="7">
        <f ca="1">IF(AND(calc_gear1!AT1511=-1,calc_gear1!Z1511=1),calc_gear1!AS1511*5+50.5,IF(AND(calc_gear1!Y1511=0,AB1507-AC1507=-0.5),calc_gear1!AS1511*5+50.5,calc_gear1!O1511*5+50.5))</f>
        <v>50.5</v>
      </c>
    </row>
    <row r="1509" spans="1:29">
      <c r="A1509" s="7">
        <v>1508</v>
      </c>
      <c r="B1509" s="7">
        <v>308</v>
      </c>
      <c r="N1509" s="7">
        <v>308</v>
      </c>
      <c r="O1509" s="92" t="b">
        <v>0</v>
      </c>
      <c r="P1509" s="69" t="b">
        <v>0</v>
      </c>
      <c r="Q1509" s="93" t="b">
        <v>1</v>
      </c>
      <c r="S1509" s="92" t="b">
        <v>0</v>
      </c>
      <c r="T1509" s="69" t="b">
        <v>0</v>
      </c>
      <c r="U1509" s="93" t="b">
        <v>1</v>
      </c>
      <c r="W1509" s="7">
        <f t="shared" si="242"/>
        <v>1508</v>
      </c>
      <c r="X1509" s="7">
        <f>'v-t_chart'!C1509</f>
        <v>95.3</v>
      </c>
      <c r="Y1509" s="7">
        <f t="shared" si="243"/>
        <v>100</v>
      </c>
      <c r="Z1509" s="7">
        <f t="shared" si="244"/>
        <v>110</v>
      </c>
      <c r="AA1509" s="7">
        <f t="shared" si="245"/>
        <v>95</v>
      </c>
      <c r="AB1509" s="7">
        <f ca="1">calc_gear1!AS1512*5+50</f>
        <v>55</v>
      </c>
      <c r="AC1509" s="7">
        <f ca="1">IF(AND(calc_gear1!AT1512=-1,calc_gear1!Z1512=1),calc_gear1!AS1512*5+50.5,IF(AND(calc_gear1!Y1512=0,AB1508-AC1508=-0.5),calc_gear1!AS1512*5+50.5,calc_gear1!O1512*5+50.5))</f>
        <v>50.5</v>
      </c>
    </row>
    <row r="1510" spans="1:29">
      <c r="A1510" s="7">
        <v>1509</v>
      </c>
      <c r="B1510" s="7">
        <v>309</v>
      </c>
      <c r="N1510" s="7">
        <v>309</v>
      </c>
      <c r="O1510" s="92" t="b">
        <v>0</v>
      </c>
      <c r="P1510" s="69" t="b">
        <v>0</v>
      </c>
      <c r="Q1510" s="93" t="b">
        <v>1</v>
      </c>
      <c r="S1510" s="92" t="b">
        <v>0</v>
      </c>
      <c r="T1510" s="69" t="b">
        <v>0</v>
      </c>
      <c r="U1510" s="93" t="b">
        <v>1</v>
      </c>
      <c r="W1510" s="7">
        <f t="shared" si="242"/>
        <v>1509</v>
      </c>
      <c r="X1510" s="7">
        <f>'v-t_chart'!C1510</f>
        <v>94</v>
      </c>
      <c r="Y1510" s="7">
        <f t="shared" si="243"/>
        <v>100</v>
      </c>
      <c r="Z1510" s="7">
        <f t="shared" si="244"/>
        <v>110</v>
      </c>
      <c r="AA1510" s="7">
        <f t="shared" si="245"/>
        <v>95</v>
      </c>
      <c r="AB1510" s="7">
        <f ca="1">calc_gear1!AS1513*5+50</f>
        <v>55</v>
      </c>
      <c r="AC1510" s="7">
        <f ca="1">IF(AND(calc_gear1!AT1513=-1,calc_gear1!Z1513=1),calc_gear1!AS1513*5+50.5,IF(AND(calc_gear1!Y1513=0,AB1509-AC1509=-0.5),calc_gear1!AS1513*5+50.5,calc_gear1!O1513*5+50.5))</f>
        <v>50.5</v>
      </c>
    </row>
    <row r="1511" spans="1:29">
      <c r="A1511" s="7">
        <v>1510</v>
      </c>
      <c r="B1511" s="7">
        <v>310</v>
      </c>
      <c r="N1511" s="7">
        <v>310</v>
      </c>
      <c r="O1511" s="92" t="b">
        <v>0</v>
      </c>
      <c r="P1511" s="69" t="b">
        <v>0</v>
      </c>
      <c r="Q1511" s="93" t="b">
        <v>1</v>
      </c>
      <c r="S1511" s="92" t="b">
        <v>0</v>
      </c>
      <c r="T1511" s="69" t="b">
        <v>0</v>
      </c>
      <c r="U1511" s="93" t="b">
        <v>1</v>
      </c>
      <c r="W1511" s="7">
        <f t="shared" si="242"/>
        <v>1510</v>
      </c>
      <c r="X1511" s="7">
        <f>'v-t_chart'!C1511</f>
        <v>92.5</v>
      </c>
      <c r="Y1511" s="7">
        <f t="shared" si="243"/>
        <v>100</v>
      </c>
      <c r="Z1511" s="7">
        <f t="shared" si="244"/>
        <v>110</v>
      </c>
      <c r="AA1511" s="7">
        <f t="shared" si="245"/>
        <v>95</v>
      </c>
      <c r="AB1511" s="7">
        <f ca="1">calc_gear1!AS1514*5+50</f>
        <v>55</v>
      </c>
      <c r="AC1511" s="7">
        <f ca="1">IF(AND(calc_gear1!AT1514=-1,calc_gear1!Z1514=1),calc_gear1!AS1514*5+50.5,IF(AND(calc_gear1!Y1514=0,AB1510-AC1510=-0.5),calc_gear1!AS1514*5+50.5,calc_gear1!O1514*5+50.5))</f>
        <v>50.5</v>
      </c>
    </row>
    <row r="1512" spans="1:29">
      <c r="A1512" s="7">
        <v>1511</v>
      </c>
      <c r="B1512" s="7">
        <v>311</v>
      </c>
      <c r="N1512" s="7">
        <v>311</v>
      </c>
      <c r="O1512" s="92" t="b">
        <v>0</v>
      </c>
      <c r="P1512" s="69" t="b">
        <v>0</v>
      </c>
      <c r="Q1512" s="93" t="b">
        <v>1</v>
      </c>
      <c r="S1512" s="92" t="b">
        <v>0</v>
      </c>
      <c r="T1512" s="69" t="b">
        <v>0</v>
      </c>
      <c r="U1512" s="93" t="b">
        <v>1</v>
      </c>
      <c r="W1512" s="7">
        <f t="shared" si="242"/>
        <v>1511</v>
      </c>
      <c r="X1512" s="7">
        <f>'v-t_chart'!C1512</f>
        <v>91.4</v>
      </c>
      <c r="Y1512" s="7">
        <f t="shared" si="243"/>
        <v>100</v>
      </c>
      <c r="Z1512" s="7">
        <f t="shared" si="244"/>
        <v>110</v>
      </c>
      <c r="AA1512" s="7">
        <f t="shared" si="245"/>
        <v>95</v>
      </c>
      <c r="AB1512" s="7">
        <f ca="1">calc_gear1!AS1515*5+50</f>
        <v>55</v>
      </c>
      <c r="AC1512" s="7">
        <f ca="1">IF(AND(calc_gear1!AT1515=-1,calc_gear1!Z1515=1),calc_gear1!AS1515*5+50.5,IF(AND(calc_gear1!Y1515=0,AB1511-AC1511=-0.5),calc_gear1!AS1515*5+50.5,calc_gear1!O1515*5+50.5))</f>
        <v>50.5</v>
      </c>
    </row>
    <row r="1513" spans="1:29">
      <c r="A1513" s="7">
        <v>1512</v>
      </c>
      <c r="B1513" s="7">
        <v>312</v>
      </c>
      <c r="N1513" s="7">
        <v>312</v>
      </c>
      <c r="O1513" s="92" t="b">
        <v>0</v>
      </c>
      <c r="P1513" s="69" t="b">
        <v>0</v>
      </c>
      <c r="Q1513" s="93" t="b">
        <v>1</v>
      </c>
      <c r="S1513" s="92" t="b">
        <v>0</v>
      </c>
      <c r="T1513" s="69" t="b">
        <v>0</v>
      </c>
      <c r="U1513" s="93" t="b">
        <v>1</v>
      </c>
      <c r="W1513" s="7">
        <f t="shared" si="242"/>
        <v>1512</v>
      </c>
      <c r="X1513" s="7">
        <f>'v-t_chart'!C1513</f>
        <v>90.9</v>
      </c>
      <c r="Y1513" s="7">
        <f t="shared" si="243"/>
        <v>100</v>
      </c>
      <c r="Z1513" s="7">
        <f t="shared" si="244"/>
        <v>110</v>
      </c>
      <c r="AA1513" s="7">
        <f t="shared" si="245"/>
        <v>95</v>
      </c>
      <c r="AB1513" s="7">
        <f ca="1">calc_gear1!AS1516*5+50</f>
        <v>55</v>
      </c>
      <c r="AC1513" s="7">
        <f ca="1">IF(AND(calc_gear1!AT1516=-1,calc_gear1!Z1516=1),calc_gear1!AS1516*5+50.5,IF(AND(calc_gear1!Y1516=0,AB1512-AC1512=-0.5),calc_gear1!AS1516*5+50.5,calc_gear1!O1516*5+50.5))</f>
        <v>50.5</v>
      </c>
    </row>
    <row r="1514" spans="1:29">
      <c r="A1514" s="7">
        <v>1513</v>
      </c>
      <c r="B1514" s="7">
        <v>313</v>
      </c>
      <c r="N1514" s="7">
        <v>313</v>
      </c>
      <c r="O1514" s="92" t="b">
        <v>0</v>
      </c>
      <c r="P1514" s="69" t="b">
        <v>0</v>
      </c>
      <c r="Q1514" s="93" t="b">
        <v>1</v>
      </c>
      <c r="S1514" s="92" t="b">
        <v>0</v>
      </c>
      <c r="T1514" s="69" t="b">
        <v>0</v>
      </c>
      <c r="U1514" s="93" t="b">
        <v>1</v>
      </c>
      <c r="W1514" s="7">
        <f t="shared" si="242"/>
        <v>1513</v>
      </c>
      <c r="X1514" s="7">
        <f>'v-t_chart'!C1514</f>
        <v>90.7</v>
      </c>
      <c r="Y1514" s="7">
        <f t="shared" si="243"/>
        <v>100</v>
      </c>
      <c r="Z1514" s="7">
        <f t="shared" si="244"/>
        <v>110</v>
      </c>
      <c r="AA1514" s="7">
        <f t="shared" si="245"/>
        <v>95</v>
      </c>
      <c r="AB1514" s="7">
        <f ca="1">calc_gear1!AS1517*5+50</f>
        <v>55</v>
      </c>
      <c r="AC1514" s="7">
        <f ca="1">IF(AND(calc_gear1!AT1517=-1,calc_gear1!Z1517=1),calc_gear1!AS1517*5+50.5,IF(AND(calc_gear1!Y1517=0,AB1513-AC1513=-0.5),calc_gear1!AS1517*5+50.5,calc_gear1!O1517*5+50.5))</f>
        <v>50.5</v>
      </c>
    </row>
    <row r="1515" spans="1:29">
      <c r="A1515" s="7">
        <v>1514</v>
      </c>
      <c r="B1515" s="7">
        <v>314</v>
      </c>
      <c r="N1515" s="7">
        <v>314</v>
      </c>
      <c r="O1515" s="92" t="b">
        <v>0</v>
      </c>
      <c r="P1515" s="69" t="b">
        <v>0</v>
      </c>
      <c r="Q1515" s="93" t="b">
        <v>1</v>
      </c>
      <c r="S1515" s="92" t="b">
        <v>0</v>
      </c>
      <c r="T1515" s="69" t="b">
        <v>0</v>
      </c>
      <c r="U1515" s="93" t="b">
        <v>1</v>
      </c>
      <c r="W1515" s="7">
        <f t="shared" si="242"/>
        <v>1514</v>
      </c>
      <c r="X1515" s="7">
        <f>'v-t_chart'!C1515</f>
        <v>90.3</v>
      </c>
      <c r="Y1515" s="7">
        <f t="shared" si="243"/>
        <v>100</v>
      </c>
      <c r="Z1515" s="7">
        <f t="shared" si="244"/>
        <v>110</v>
      </c>
      <c r="AA1515" s="7">
        <f t="shared" si="245"/>
        <v>95</v>
      </c>
      <c r="AB1515" s="7">
        <f ca="1">calc_gear1!AS1518*5+50</f>
        <v>55</v>
      </c>
      <c r="AC1515" s="7">
        <f ca="1">IF(AND(calc_gear1!AT1518=-1,calc_gear1!Z1518=1),calc_gear1!AS1518*5+50.5,IF(AND(calc_gear1!Y1518=0,AB1514-AC1514=-0.5),calc_gear1!AS1518*5+50.5,calc_gear1!O1518*5+50.5))</f>
        <v>50.5</v>
      </c>
    </row>
    <row r="1516" spans="1:29">
      <c r="A1516" s="7">
        <v>1515</v>
      </c>
      <c r="B1516" s="7">
        <v>315</v>
      </c>
      <c r="N1516" s="7">
        <v>315</v>
      </c>
      <c r="O1516" s="92" t="b">
        <v>0</v>
      </c>
      <c r="P1516" s="69" t="b">
        <v>0</v>
      </c>
      <c r="Q1516" s="93" t="b">
        <v>1</v>
      </c>
      <c r="S1516" s="92" t="b">
        <v>0</v>
      </c>
      <c r="T1516" s="69" t="b">
        <v>0</v>
      </c>
      <c r="U1516" s="93" t="b">
        <v>1</v>
      </c>
      <c r="W1516" s="7">
        <f t="shared" si="242"/>
        <v>1515</v>
      </c>
      <c r="X1516" s="7">
        <f>'v-t_chart'!C1516</f>
        <v>89.6</v>
      </c>
      <c r="Y1516" s="7">
        <f t="shared" si="243"/>
        <v>100</v>
      </c>
      <c r="Z1516" s="7">
        <f t="shared" si="244"/>
        <v>110</v>
      </c>
      <c r="AA1516" s="7">
        <f t="shared" si="245"/>
        <v>95</v>
      </c>
      <c r="AB1516" s="7">
        <f ca="1">calc_gear1!AS1519*5+50</f>
        <v>55</v>
      </c>
      <c r="AC1516" s="7">
        <f ca="1">IF(AND(calc_gear1!AT1519=-1,calc_gear1!Z1519=1),calc_gear1!AS1519*5+50.5,IF(AND(calc_gear1!Y1519=0,AB1515-AC1515=-0.5),calc_gear1!AS1519*5+50.5,calc_gear1!O1519*5+50.5))</f>
        <v>50.5</v>
      </c>
    </row>
    <row r="1517" spans="1:29">
      <c r="A1517" s="7">
        <v>1516</v>
      </c>
      <c r="B1517" s="7">
        <v>316</v>
      </c>
      <c r="N1517" s="7">
        <v>316</v>
      </c>
      <c r="O1517" s="92" t="b">
        <v>0</v>
      </c>
      <c r="P1517" s="69" t="b">
        <v>0</v>
      </c>
      <c r="Q1517" s="93" t="b">
        <v>1</v>
      </c>
      <c r="S1517" s="92" t="b">
        <v>0</v>
      </c>
      <c r="T1517" s="69" t="b">
        <v>0</v>
      </c>
      <c r="U1517" s="93" t="b">
        <v>1</v>
      </c>
      <c r="W1517" s="7">
        <f t="shared" si="242"/>
        <v>1516</v>
      </c>
      <c r="X1517" s="7">
        <f>'v-t_chart'!C1517</f>
        <v>88.6</v>
      </c>
      <c r="Y1517" s="7">
        <f t="shared" si="243"/>
        <v>100</v>
      </c>
      <c r="Z1517" s="7">
        <f t="shared" si="244"/>
        <v>110</v>
      </c>
      <c r="AA1517" s="7">
        <f t="shared" si="245"/>
        <v>95</v>
      </c>
      <c r="AB1517" s="7">
        <f ca="1">calc_gear1!AS1520*5+50</f>
        <v>55</v>
      </c>
      <c r="AC1517" s="7">
        <f ca="1">IF(AND(calc_gear1!AT1520=-1,calc_gear1!Z1520=1),calc_gear1!AS1520*5+50.5,IF(AND(calc_gear1!Y1520=0,AB1516-AC1516=-0.5),calc_gear1!AS1520*5+50.5,calc_gear1!O1520*5+50.5))</f>
        <v>50.5</v>
      </c>
    </row>
    <row r="1518" spans="1:29">
      <c r="A1518" s="7">
        <v>1517</v>
      </c>
      <c r="B1518" s="7">
        <v>317</v>
      </c>
      <c r="N1518" s="7">
        <v>317</v>
      </c>
      <c r="O1518" s="92" t="b">
        <v>0</v>
      </c>
      <c r="P1518" s="69" t="b">
        <v>0</v>
      </c>
      <c r="Q1518" s="93" t="b">
        <v>1</v>
      </c>
      <c r="S1518" s="92" t="b">
        <v>0</v>
      </c>
      <c r="T1518" s="69" t="b">
        <v>0</v>
      </c>
      <c r="U1518" s="93" t="b">
        <v>1</v>
      </c>
      <c r="W1518" s="7">
        <f t="shared" si="242"/>
        <v>1517</v>
      </c>
      <c r="X1518" s="7">
        <f>'v-t_chart'!C1518</f>
        <v>87.7</v>
      </c>
      <c r="Y1518" s="7">
        <f t="shared" si="243"/>
        <v>100</v>
      </c>
      <c r="Z1518" s="7">
        <f t="shared" si="244"/>
        <v>110</v>
      </c>
      <c r="AA1518" s="7">
        <f t="shared" si="245"/>
        <v>95</v>
      </c>
      <c r="AB1518" s="7">
        <f ca="1">calc_gear1!AS1521*5+50</f>
        <v>55</v>
      </c>
      <c r="AC1518" s="7">
        <f ca="1">IF(AND(calc_gear1!AT1521=-1,calc_gear1!Z1521=1),calc_gear1!AS1521*5+50.5,IF(AND(calc_gear1!Y1521=0,AB1517-AC1517=-0.5),calc_gear1!AS1521*5+50.5,calc_gear1!O1521*5+50.5))</f>
        <v>50.5</v>
      </c>
    </row>
    <row r="1519" spans="1:29">
      <c r="A1519" s="7">
        <v>1518</v>
      </c>
      <c r="B1519" s="7">
        <v>318</v>
      </c>
      <c r="N1519" s="7">
        <v>318</v>
      </c>
      <c r="O1519" s="92" t="b">
        <v>0</v>
      </c>
      <c r="P1519" s="69" t="b">
        <v>0</v>
      </c>
      <c r="Q1519" s="93" t="b">
        <v>1</v>
      </c>
      <c r="S1519" s="92" t="b">
        <v>0</v>
      </c>
      <c r="T1519" s="69" t="b">
        <v>0</v>
      </c>
      <c r="U1519" s="93" t="b">
        <v>1</v>
      </c>
      <c r="W1519" s="7">
        <f t="shared" si="242"/>
        <v>1518</v>
      </c>
      <c r="X1519" s="7">
        <f>'v-t_chart'!C1519</f>
        <v>86.8</v>
      </c>
      <c r="Y1519" s="7">
        <f t="shared" si="243"/>
        <v>100</v>
      </c>
      <c r="Z1519" s="7">
        <f t="shared" si="244"/>
        <v>110</v>
      </c>
      <c r="AA1519" s="7">
        <f t="shared" si="245"/>
        <v>95</v>
      </c>
      <c r="AB1519" s="7">
        <f ca="1">calc_gear1!AS1522*5+50</f>
        <v>55</v>
      </c>
      <c r="AC1519" s="7">
        <f ca="1">IF(AND(calc_gear1!AT1522=-1,calc_gear1!Z1522=1),calc_gear1!AS1522*5+50.5,IF(AND(calc_gear1!Y1522=0,AB1518-AC1518=-0.5),calc_gear1!AS1522*5+50.5,calc_gear1!O1522*5+50.5))</f>
        <v>50.5</v>
      </c>
    </row>
    <row r="1520" spans="1:29">
      <c r="A1520" s="7">
        <v>1519</v>
      </c>
      <c r="B1520" s="7">
        <v>319</v>
      </c>
      <c r="N1520" s="7">
        <v>319</v>
      </c>
      <c r="O1520" s="92" t="b">
        <v>0</v>
      </c>
      <c r="P1520" s="69" t="b">
        <v>0</v>
      </c>
      <c r="Q1520" s="93" t="b">
        <v>1</v>
      </c>
      <c r="S1520" s="92" t="b">
        <v>0</v>
      </c>
      <c r="T1520" s="69" t="b">
        <v>0</v>
      </c>
      <c r="U1520" s="93" t="b">
        <v>1</v>
      </c>
      <c r="W1520" s="7">
        <f t="shared" si="242"/>
        <v>1519</v>
      </c>
      <c r="X1520" s="7">
        <f>'v-t_chart'!C1520</f>
        <v>86.2</v>
      </c>
      <c r="Y1520" s="7">
        <f t="shared" si="243"/>
        <v>100</v>
      </c>
      <c r="Z1520" s="7">
        <f t="shared" si="244"/>
        <v>110</v>
      </c>
      <c r="AA1520" s="7">
        <f t="shared" si="245"/>
        <v>95</v>
      </c>
      <c r="AB1520" s="7">
        <f ca="1">calc_gear1!AS1523*5+50</f>
        <v>55</v>
      </c>
      <c r="AC1520" s="7">
        <f ca="1">IF(AND(calc_gear1!AT1523=-1,calc_gear1!Z1523=1),calc_gear1!AS1523*5+50.5,IF(AND(calc_gear1!Y1523=0,AB1519-AC1519=-0.5),calc_gear1!AS1523*5+50.5,calc_gear1!O1523*5+50.5))</f>
        <v>50.5</v>
      </c>
    </row>
    <row r="1521" spans="1:29">
      <c r="A1521" s="7">
        <v>1520</v>
      </c>
      <c r="B1521" s="7">
        <v>320</v>
      </c>
      <c r="N1521" s="7">
        <v>320</v>
      </c>
      <c r="O1521" s="92" t="b">
        <v>0</v>
      </c>
      <c r="P1521" s="69" t="b">
        <v>0</v>
      </c>
      <c r="Q1521" s="93" t="b">
        <v>1</v>
      </c>
      <c r="S1521" s="92" t="b">
        <v>0</v>
      </c>
      <c r="T1521" s="69" t="b">
        <v>0</v>
      </c>
      <c r="U1521" s="93" t="b">
        <v>1</v>
      </c>
      <c r="W1521" s="7">
        <f t="shared" si="242"/>
        <v>1520</v>
      </c>
      <c r="X1521" s="7">
        <f>'v-t_chart'!C1521</f>
        <v>85.8</v>
      </c>
      <c r="Y1521" s="7">
        <f t="shared" si="243"/>
        <v>100</v>
      </c>
      <c r="Z1521" s="7">
        <f t="shared" si="244"/>
        <v>110</v>
      </c>
      <c r="AA1521" s="7">
        <f t="shared" si="245"/>
        <v>95</v>
      </c>
      <c r="AB1521" s="7">
        <f ca="1">calc_gear1!AS1524*5+50</f>
        <v>55</v>
      </c>
      <c r="AC1521" s="7">
        <f ca="1">IF(AND(calc_gear1!AT1524=-1,calc_gear1!Z1524=1),calc_gear1!AS1524*5+50.5,IF(AND(calc_gear1!Y1524=0,AB1520-AC1520=-0.5),calc_gear1!AS1524*5+50.5,calc_gear1!O1524*5+50.5))</f>
        <v>50.5</v>
      </c>
    </row>
    <row r="1522" spans="1:29">
      <c r="A1522" s="7">
        <v>1521</v>
      </c>
      <c r="B1522" s="7">
        <v>321</v>
      </c>
      <c r="N1522" s="7">
        <v>321</v>
      </c>
      <c r="O1522" s="92" t="b">
        <v>0</v>
      </c>
      <c r="P1522" s="69" t="b">
        <v>0</v>
      </c>
      <c r="Q1522" s="93" t="b">
        <v>1</v>
      </c>
      <c r="S1522" s="92" t="b">
        <v>0</v>
      </c>
      <c r="T1522" s="69" t="b">
        <v>0</v>
      </c>
      <c r="U1522" s="93" t="b">
        <v>1</v>
      </c>
      <c r="W1522" s="7">
        <f t="shared" si="242"/>
        <v>1521</v>
      </c>
      <c r="X1522" s="7">
        <f>'v-t_chart'!C1522</f>
        <v>85.7</v>
      </c>
      <c r="Y1522" s="7">
        <f t="shared" si="243"/>
        <v>100</v>
      </c>
      <c r="Z1522" s="7">
        <f t="shared" si="244"/>
        <v>110</v>
      </c>
      <c r="AA1522" s="7">
        <f t="shared" si="245"/>
        <v>95</v>
      </c>
      <c r="AB1522" s="7">
        <f ca="1">calc_gear1!AS1525*5+50</f>
        <v>55</v>
      </c>
      <c r="AC1522" s="7">
        <f ca="1">IF(AND(calc_gear1!AT1525=-1,calc_gear1!Z1525=1),calc_gear1!AS1525*5+50.5,IF(AND(calc_gear1!Y1525=0,AB1521-AC1521=-0.5),calc_gear1!AS1525*5+50.5,calc_gear1!O1525*5+50.5))</f>
        <v>50.5</v>
      </c>
    </row>
    <row r="1523" spans="1:29">
      <c r="A1523" s="7">
        <v>1522</v>
      </c>
      <c r="B1523" s="7">
        <v>322</v>
      </c>
      <c r="N1523" s="7">
        <v>322</v>
      </c>
      <c r="O1523" s="92" t="b">
        <v>0</v>
      </c>
      <c r="P1523" s="69" t="b">
        <v>0</v>
      </c>
      <c r="Q1523" s="93" t="b">
        <v>1</v>
      </c>
      <c r="S1523" s="92" t="b">
        <v>0</v>
      </c>
      <c r="T1523" s="69" t="b">
        <v>0</v>
      </c>
      <c r="U1523" s="93" t="b">
        <v>1</v>
      </c>
      <c r="W1523" s="7">
        <f t="shared" si="242"/>
        <v>1522</v>
      </c>
      <c r="X1523" s="7">
        <f>'v-t_chart'!C1523</f>
        <v>85.7</v>
      </c>
      <c r="Y1523" s="7">
        <f t="shared" si="243"/>
        <v>100</v>
      </c>
      <c r="Z1523" s="7">
        <f t="shared" si="244"/>
        <v>110</v>
      </c>
      <c r="AA1523" s="7">
        <f t="shared" si="245"/>
        <v>95</v>
      </c>
      <c r="AB1523" s="7">
        <f ca="1">calc_gear1!AS1526*5+50</f>
        <v>55</v>
      </c>
      <c r="AC1523" s="7">
        <f ca="1">IF(AND(calc_gear1!AT1526=-1,calc_gear1!Z1526=1),calc_gear1!AS1526*5+50.5,IF(AND(calc_gear1!Y1526=0,AB1522-AC1522=-0.5),calc_gear1!AS1526*5+50.5,calc_gear1!O1526*5+50.5))</f>
        <v>50.5</v>
      </c>
    </row>
    <row r="1524" spans="1:29">
      <c r="A1524" s="7">
        <v>1523</v>
      </c>
      <c r="B1524" s="7">
        <v>323</v>
      </c>
      <c r="N1524" s="7">
        <v>323</v>
      </c>
      <c r="O1524" s="92" t="b">
        <v>0</v>
      </c>
      <c r="P1524" s="69" t="b">
        <v>1</v>
      </c>
      <c r="Q1524" s="93" t="b">
        <v>0</v>
      </c>
      <c r="S1524" s="92" t="b">
        <v>0</v>
      </c>
      <c r="T1524" s="99" t="b">
        <v>1</v>
      </c>
      <c r="U1524" s="100" t="b">
        <v>0</v>
      </c>
      <c r="W1524" s="7">
        <f t="shared" si="242"/>
        <v>1523</v>
      </c>
      <c r="X1524" s="7">
        <f>'v-t_chart'!C1524</f>
        <v>86</v>
      </c>
      <c r="Y1524" s="7">
        <f t="shared" si="243"/>
        <v>100</v>
      </c>
      <c r="Z1524" s="7">
        <f t="shared" si="244"/>
        <v>115</v>
      </c>
      <c r="AA1524" s="7">
        <f t="shared" si="245"/>
        <v>90</v>
      </c>
      <c r="AB1524" s="7">
        <f ca="1">calc_gear1!AS1527*5+50</f>
        <v>55</v>
      </c>
      <c r="AC1524" s="7">
        <f ca="1">IF(AND(calc_gear1!AT1527=-1,calc_gear1!Z1527=1),calc_gear1!AS1527*5+50.5,IF(AND(calc_gear1!Y1527=0,AB1523-AC1523=-0.5),calc_gear1!AS1527*5+50.5,calc_gear1!O1527*5+50.5))</f>
        <v>50.5</v>
      </c>
    </row>
    <row r="1525" spans="1:29">
      <c r="A1525" s="7">
        <v>1524</v>
      </c>
      <c r="B1525" s="7">
        <v>324</v>
      </c>
      <c r="N1525" s="7">
        <v>324</v>
      </c>
      <c r="O1525" s="92" t="b">
        <v>0</v>
      </c>
      <c r="P1525" s="69" t="b">
        <v>1</v>
      </c>
      <c r="Q1525" s="93" t="b">
        <v>0</v>
      </c>
      <c r="S1525" s="92" t="b">
        <v>0</v>
      </c>
      <c r="T1525" s="69" t="b">
        <v>1</v>
      </c>
      <c r="U1525" s="93" t="b">
        <v>0</v>
      </c>
      <c r="W1525" s="7">
        <f t="shared" si="242"/>
        <v>1524</v>
      </c>
      <c r="X1525" s="7">
        <f>'v-t_chart'!C1525</f>
        <v>86.7</v>
      </c>
      <c r="Y1525" s="7">
        <f t="shared" si="243"/>
        <v>100</v>
      </c>
      <c r="Z1525" s="7">
        <f t="shared" si="244"/>
        <v>115</v>
      </c>
      <c r="AA1525" s="7">
        <f t="shared" si="245"/>
        <v>90</v>
      </c>
      <c r="AB1525" s="7">
        <f ca="1">calc_gear1!AS1528*5+50</f>
        <v>55</v>
      </c>
      <c r="AC1525" s="7">
        <f ca="1">IF(AND(calc_gear1!AT1528=-1,calc_gear1!Z1528=1),calc_gear1!AS1528*5+50.5,IF(AND(calc_gear1!Y1528=0,AB1524-AC1524=-0.5),calc_gear1!AS1528*5+50.5,calc_gear1!O1528*5+50.5))</f>
        <v>50.5</v>
      </c>
    </row>
    <row r="1526" spans="1:29">
      <c r="A1526" s="7">
        <v>1525</v>
      </c>
      <c r="B1526" s="7">
        <v>325</v>
      </c>
      <c r="N1526" s="7">
        <v>325</v>
      </c>
      <c r="O1526" s="92" t="b">
        <v>0</v>
      </c>
      <c r="P1526" s="69" t="b">
        <v>1</v>
      </c>
      <c r="Q1526" s="93" t="b">
        <v>0</v>
      </c>
      <c r="S1526" s="92" t="b">
        <v>0</v>
      </c>
      <c r="T1526" s="69" t="b">
        <v>1</v>
      </c>
      <c r="U1526" s="93" t="b">
        <v>0</v>
      </c>
      <c r="W1526" s="7">
        <f t="shared" si="242"/>
        <v>1525</v>
      </c>
      <c r="X1526" s="7">
        <f>'v-t_chart'!C1526</f>
        <v>87.8</v>
      </c>
      <c r="Y1526" s="7">
        <f t="shared" si="243"/>
        <v>100</v>
      </c>
      <c r="Z1526" s="7">
        <f t="shared" si="244"/>
        <v>115</v>
      </c>
      <c r="AA1526" s="7">
        <f t="shared" si="245"/>
        <v>90</v>
      </c>
      <c r="AB1526" s="7">
        <f ca="1">calc_gear1!AS1529*5+50</f>
        <v>55</v>
      </c>
      <c r="AC1526" s="7">
        <f ca="1">IF(AND(calc_gear1!AT1529=-1,calc_gear1!Z1529=1),calc_gear1!AS1529*5+50.5,IF(AND(calc_gear1!Y1529=0,AB1525-AC1525=-0.5),calc_gear1!AS1529*5+50.5,calc_gear1!O1529*5+50.5))</f>
        <v>50.5</v>
      </c>
    </row>
    <row r="1527" spans="1:29">
      <c r="A1527" s="7">
        <v>1526</v>
      </c>
      <c r="B1527" s="7">
        <v>326</v>
      </c>
      <c r="N1527" s="7">
        <v>326</v>
      </c>
      <c r="O1527" s="92" t="b">
        <v>0</v>
      </c>
      <c r="P1527" s="69" t="b">
        <v>1</v>
      </c>
      <c r="Q1527" s="93" t="b">
        <v>0</v>
      </c>
      <c r="S1527" s="92" t="b">
        <v>0</v>
      </c>
      <c r="T1527" s="69" t="b">
        <v>1</v>
      </c>
      <c r="U1527" s="93" t="b">
        <v>0</v>
      </c>
      <c r="W1527" s="7">
        <f t="shared" si="242"/>
        <v>1526</v>
      </c>
      <c r="X1527" s="7">
        <f>'v-t_chart'!C1527</f>
        <v>89.2</v>
      </c>
      <c r="Y1527" s="7">
        <f t="shared" si="243"/>
        <v>100</v>
      </c>
      <c r="Z1527" s="7">
        <f t="shared" si="244"/>
        <v>115</v>
      </c>
      <c r="AA1527" s="7">
        <f t="shared" si="245"/>
        <v>90</v>
      </c>
      <c r="AB1527" s="7">
        <f ca="1">calc_gear1!AS1530*5+50</f>
        <v>55</v>
      </c>
      <c r="AC1527" s="7">
        <f ca="1">IF(AND(calc_gear1!AT1530=-1,calc_gear1!Z1530=1),calc_gear1!AS1530*5+50.5,IF(AND(calc_gear1!Y1530=0,AB1526-AC1526=-0.5),calc_gear1!AS1530*5+50.5,calc_gear1!O1530*5+50.5))</f>
        <v>50.5</v>
      </c>
    </row>
    <row r="1528" spans="1:29">
      <c r="A1528" s="7">
        <v>1527</v>
      </c>
      <c r="B1528" s="7">
        <v>327</v>
      </c>
      <c r="N1528" s="7">
        <v>327</v>
      </c>
      <c r="O1528" s="92" t="b">
        <v>0</v>
      </c>
      <c r="P1528" s="69" t="b">
        <v>1</v>
      </c>
      <c r="Q1528" s="93" t="b">
        <v>0</v>
      </c>
      <c r="S1528" s="92" t="b">
        <v>0</v>
      </c>
      <c r="T1528" s="69" t="b">
        <v>1</v>
      </c>
      <c r="U1528" s="93" t="b">
        <v>0</v>
      </c>
      <c r="W1528" s="7">
        <f t="shared" si="242"/>
        <v>1527</v>
      </c>
      <c r="X1528" s="7">
        <f>'v-t_chart'!C1528</f>
        <v>90.9</v>
      </c>
      <c r="Y1528" s="7">
        <f t="shared" si="243"/>
        <v>100</v>
      </c>
      <c r="Z1528" s="7">
        <f t="shared" si="244"/>
        <v>115</v>
      </c>
      <c r="AA1528" s="7">
        <f t="shared" si="245"/>
        <v>90</v>
      </c>
      <c r="AB1528" s="7">
        <f ca="1">calc_gear1!AS1531*5+50</f>
        <v>55</v>
      </c>
      <c r="AC1528" s="7">
        <f ca="1">IF(AND(calc_gear1!AT1531=-1,calc_gear1!Z1531=1),calc_gear1!AS1531*5+50.5,IF(AND(calc_gear1!Y1531=0,AB1527-AC1527=-0.5),calc_gear1!AS1531*5+50.5,calc_gear1!O1531*5+50.5))</f>
        <v>50.5</v>
      </c>
    </row>
    <row r="1529" spans="1:29">
      <c r="A1529" s="7">
        <v>1528</v>
      </c>
      <c r="B1529" s="7">
        <v>328</v>
      </c>
      <c r="N1529" s="7">
        <v>328</v>
      </c>
      <c r="O1529" s="92" t="b">
        <v>0</v>
      </c>
      <c r="P1529" s="69" t="b">
        <v>1</v>
      </c>
      <c r="Q1529" s="93" t="b">
        <v>0</v>
      </c>
      <c r="S1529" s="92" t="b">
        <v>0</v>
      </c>
      <c r="T1529" s="69" t="b">
        <v>1</v>
      </c>
      <c r="U1529" s="93" t="b">
        <v>0</v>
      </c>
      <c r="W1529" s="7">
        <f t="shared" si="242"/>
        <v>1528</v>
      </c>
      <c r="X1529" s="7">
        <f>'v-t_chart'!C1529</f>
        <v>92.6</v>
      </c>
      <c r="Y1529" s="7">
        <f t="shared" si="243"/>
        <v>100</v>
      </c>
      <c r="Z1529" s="7">
        <f t="shared" si="244"/>
        <v>115</v>
      </c>
      <c r="AA1529" s="7">
        <f t="shared" si="245"/>
        <v>90</v>
      </c>
      <c r="AB1529" s="7">
        <f ca="1">calc_gear1!AS1532*5+50</f>
        <v>55</v>
      </c>
      <c r="AC1529" s="7">
        <f ca="1">IF(AND(calc_gear1!AT1532=-1,calc_gear1!Z1532=1),calc_gear1!AS1532*5+50.5,IF(AND(calc_gear1!Y1532=0,AB1528-AC1528=-0.5),calc_gear1!AS1532*5+50.5,calc_gear1!O1532*5+50.5))</f>
        <v>50.5</v>
      </c>
    </row>
    <row r="1530" spans="1:29">
      <c r="A1530" s="7">
        <v>1529</v>
      </c>
      <c r="B1530" s="7">
        <v>329</v>
      </c>
      <c r="N1530" s="7">
        <v>329</v>
      </c>
      <c r="O1530" s="92" t="b">
        <v>0</v>
      </c>
      <c r="P1530" s="69" t="b">
        <v>1</v>
      </c>
      <c r="Q1530" s="93" t="b">
        <v>0</v>
      </c>
      <c r="S1530" s="92" t="b">
        <v>0</v>
      </c>
      <c r="T1530" s="69" t="b">
        <v>1</v>
      </c>
      <c r="U1530" s="93" t="b">
        <v>0</v>
      </c>
      <c r="W1530" s="7">
        <f t="shared" si="242"/>
        <v>1529</v>
      </c>
      <c r="X1530" s="7">
        <f>'v-t_chart'!C1530</f>
        <v>94.3</v>
      </c>
      <c r="Y1530" s="7">
        <f t="shared" si="243"/>
        <v>100</v>
      </c>
      <c r="Z1530" s="7">
        <f t="shared" si="244"/>
        <v>115</v>
      </c>
      <c r="AA1530" s="7">
        <f t="shared" si="245"/>
        <v>90</v>
      </c>
      <c r="AB1530" s="7">
        <f ca="1">calc_gear1!AS1533*5+50</f>
        <v>55</v>
      </c>
      <c r="AC1530" s="7">
        <f ca="1">IF(AND(calc_gear1!AT1533=-1,calc_gear1!Z1533=1),calc_gear1!AS1533*5+50.5,IF(AND(calc_gear1!Y1533=0,AB1529-AC1529=-0.5),calc_gear1!AS1533*5+50.5,calc_gear1!O1533*5+50.5))</f>
        <v>50.5</v>
      </c>
    </row>
    <row r="1531" spans="1:29">
      <c r="A1531" s="7">
        <v>1530</v>
      </c>
      <c r="B1531" s="7">
        <v>330</v>
      </c>
      <c r="N1531" s="7">
        <v>330</v>
      </c>
      <c r="O1531" s="92" t="b">
        <v>0</v>
      </c>
      <c r="P1531" s="69" t="b">
        <v>1</v>
      </c>
      <c r="Q1531" s="93" t="b">
        <v>0</v>
      </c>
      <c r="S1531" s="92" t="b">
        <v>0</v>
      </c>
      <c r="T1531" s="69" t="b">
        <v>1</v>
      </c>
      <c r="U1531" s="93" t="b">
        <v>0</v>
      </c>
      <c r="W1531" s="7">
        <f t="shared" si="242"/>
        <v>1530</v>
      </c>
      <c r="X1531" s="7">
        <f>'v-t_chart'!C1531</f>
        <v>95.9</v>
      </c>
      <c r="Y1531" s="7">
        <f t="shared" si="243"/>
        <v>100</v>
      </c>
      <c r="Z1531" s="7">
        <f t="shared" si="244"/>
        <v>115</v>
      </c>
      <c r="AA1531" s="7">
        <f t="shared" si="245"/>
        <v>90</v>
      </c>
      <c r="AB1531" s="7">
        <f ca="1">calc_gear1!AS1534*5+50</f>
        <v>55</v>
      </c>
      <c r="AC1531" s="7">
        <f ca="1">IF(AND(calc_gear1!AT1534=-1,calc_gear1!Z1534=1),calc_gear1!AS1534*5+50.5,IF(AND(calc_gear1!Y1534=0,AB1530-AC1530=-0.5),calc_gear1!AS1534*5+50.5,calc_gear1!O1534*5+50.5))</f>
        <v>50.5</v>
      </c>
    </row>
    <row r="1532" spans="1:29">
      <c r="A1532" s="7">
        <v>1531</v>
      </c>
      <c r="B1532" s="7">
        <v>331</v>
      </c>
      <c r="N1532" s="7">
        <v>331</v>
      </c>
      <c r="O1532" s="92" t="b">
        <v>0</v>
      </c>
      <c r="P1532" s="69" t="b">
        <v>1</v>
      </c>
      <c r="Q1532" s="93" t="b">
        <v>0</v>
      </c>
      <c r="S1532" s="92" t="b">
        <v>0</v>
      </c>
      <c r="T1532" s="69" t="b">
        <v>1</v>
      </c>
      <c r="U1532" s="93" t="b">
        <v>0</v>
      </c>
      <c r="W1532" s="7">
        <f t="shared" si="242"/>
        <v>1531</v>
      </c>
      <c r="X1532" s="7">
        <f>'v-t_chart'!C1532</f>
        <v>97.4</v>
      </c>
      <c r="Y1532" s="7">
        <f t="shared" si="243"/>
        <v>100</v>
      </c>
      <c r="Z1532" s="7">
        <f t="shared" si="244"/>
        <v>115</v>
      </c>
      <c r="AA1532" s="7">
        <f t="shared" si="245"/>
        <v>90</v>
      </c>
      <c r="AB1532" s="7">
        <f ca="1">calc_gear1!AS1535*5+50</f>
        <v>55</v>
      </c>
      <c r="AC1532" s="7">
        <f ca="1">IF(AND(calc_gear1!AT1535=-1,calc_gear1!Z1535=1),calc_gear1!AS1535*5+50.5,IF(AND(calc_gear1!Y1535=0,AB1531-AC1531=-0.5),calc_gear1!AS1535*5+50.5,calc_gear1!O1535*5+50.5))</f>
        <v>50.5</v>
      </c>
    </row>
    <row r="1533" spans="1:29">
      <c r="A1533" s="7">
        <v>1532</v>
      </c>
      <c r="B1533" s="7">
        <v>332</v>
      </c>
      <c r="N1533" s="7">
        <v>332</v>
      </c>
      <c r="O1533" s="92" t="b">
        <v>0</v>
      </c>
      <c r="P1533" s="69" t="b">
        <v>1</v>
      </c>
      <c r="Q1533" s="93" t="b">
        <v>0</v>
      </c>
      <c r="S1533" s="92" t="b">
        <v>0</v>
      </c>
      <c r="T1533" s="69" t="b">
        <v>1</v>
      </c>
      <c r="U1533" s="93" t="b">
        <v>0</v>
      </c>
      <c r="W1533" s="7">
        <f t="shared" si="242"/>
        <v>1532</v>
      </c>
      <c r="X1533" s="7">
        <f>'v-t_chart'!C1533</f>
        <v>98.7</v>
      </c>
      <c r="Y1533" s="7">
        <f t="shared" si="243"/>
        <v>100</v>
      </c>
      <c r="Z1533" s="7">
        <f t="shared" si="244"/>
        <v>115</v>
      </c>
      <c r="AA1533" s="7">
        <f t="shared" si="245"/>
        <v>90</v>
      </c>
      <c r="AB1533" s="7">
        <f ca="1">calc_gear1!AS1536*5+50</f>
        <v>55</v>
      </c>
      <c r="AC1533" s="7">
        <f ca="1">IF(AND(calc_gear1!AT1536=-1,calc_gear1!Z1536=1),calc_gear1!AS1536*5+50.5,IF(AND(calc_gear1!Y1536=0,AB1532-AC1532=-0.5),calc_gear1!AS1536*5+50.5,calc_gear1!O1536*5+50.5))</f>
        <v>50.5</v>
      </c>
    </row>
    <row r="1534" spans="1:29">
      <c r="A1534" s="7">
        <v>1533</v>
      </c>
      <c r="B1534" s="7">
        <v>333</v>
      </c>
      <c r="N1534" s="7">
        <v>333</v>
      </c>
      <c r="O1534" s="92" t="b">
        <v>0</v>
      </c>
      <c r="P1534" s="69" t="b">
        <v>1</v>
      </c>
      <c r="Q1534" s="93" t="b">
        <v>0</v>
      </c>
      <c r="S1534" s="92" t="b">
        <v>0</v>
      </c>
      <c r="T1534" s="69" t="b">
        <v>1</v>
      </c>
      <c r="U1534" s="93" t="b">
        <v>0</v>
      </c>
      <c r="W1534" s="7">
        <f t="shared" si="242"/>
        <v>1533</v>
      </c>
      <c r="X1534" s="7">
        <f>'v-t_chart'!C1534</f>
        <v>99.7</v>
      </c>
      <c r="Y1534" s="7">
        <f t="shared" si="243"/>
        <v>100</v>
      </c>
      <c r="Z1534" s="7">
        <f t="shared" si="244"/>
        <v>115</v>
      </c>
      <c r="AA1534" s="7">
        <f t="shared" si="245"/>
        <v>90</v>
      </c>
      <c r="AB1534" s="7">
        <f ca="1">calc_gear1!AS1537*5+50</f>
        <v>55</v>
      </c>
      <c r="AC1534" s="7">
        <f ca="1">IF(AND(calc_gear1!AT1537=-1,calc_gear1!Z1537=1),calc_gear1!AS1537*5+50.5,IF(AND(calc_gear1!Y1537=0,AB1533-AC1533=-0.5),calc_gear1!AS1537*5+50.5,calc_gear1!O1537*5+50.5))</f>
        <v>50.5</v>
      </c>
    </row>
    <row r="1535" spans="1:29">
      <c r="A1535" s="7">
        <v>1534</v>
      </c>
      <c r="B1535" s="7">
        <v>334</v>
      </c>
      <c r="N1535" s="7">
        <v>334</v>
      </c>
      <c r="O1535" s="92" t="b">
        <v>0</v>
      </c>
      <c r="P1535" s="69" t="b">
        <v>1</v>
      </c>
      <c r="Q1535" s="93" t="b">
        <v>0</v>
      </c>
      <c r="S1535" s="92" t="b">
        <v>0</v>
      </c>
      <c r="T1535" s="69" t="b">
        <v>1</v>
      </c>
      <c r="U1535" s="93" t="b">
        <v>0</v>
      </c>
      <c r="W1535" s="7">
        <f t="shared" si="242"/>
        <v>1534</v>
      </c>
      <c r="X1535" s="7">
        <f>'v-t_chart'!C1535</f>
        <v>100.3</v>
      </c>
      <c r="Y1535" s="7">
        <f t="shared" si="243"/>
        <v>100</v>
      </c>
      <c r="Z1535" s="7">
        <f t="shared" si="244"/>
        <v>115</v>
      </c>
      <c r="AA1535" s="7">
        <f t="shared" si="245"/>
        <v>90</v>
      </c>
      <c r="AB1535" s="7">
        <f ca="1">calc_gear1!AS1538*5+50</f>
        <v>55</v>
      </c>
      <c r="AC1535" s="7">
        <f ca="1">IF(AND(calc_gear1!AT1538=-1,calc_gear1!Z1538=1),calc_gear1!AS1538*5+50.5,IF(AND(calc_gear1!Y1538=0,AB1534-AC1534=-0.5),calc_gear1!AS1538*5+50.5,calc_gear1!O1538*5+50.5))</f>
        <v>50.5</v>
      </c>
    </row>
    <row r="1536" spans="1:29">
      <c r="A1536" s="7">
        <v>1535</v>
      </c>
      <c r="B1536" s="7">
        <v>335</v>
      </c>
      <c r="N1536" s="7">
        <v>335</v>
      </c>
      <c r="O1536" s="92" t="b">
        <v>0</v>
      </c>
      <c r="P1536" s="69" t="b">
        <v>1</v>
      </c>
      <c r="Q1536" s="93" t="b">
        <v>0</v>
      </c>
      <c r="S1536" s="92" t="b">
        <v>0</v>
      </c>
      <c r="T1536" s="69" t="b">
        <v>1</v>
      </c>
      <c r="U1536" s="93" t="b">
        <v>0</v>
      </c>
      <c r="W1536" s="7">
        <f t="shared" si="242"/>
        <v>1535</v>
      </c>
      <c r="X1536" s="7">
        <f>'v-t_chart'!C1536</f>
        <v>100.6</v>
      </c>
      <c r="Y1536" s="7">
        <f t="shared" si="243"/>
        <v>100</v>
      </c>
      <c r="Z1536" s="7">
        <f t="shared" si="244"/>
        <v>115</v>
      </c>
      <c r="AA1536" s="7">
        <f t="shared" si="245"/>
        <v>90</v>
      </c>
      <c r="AB1536" s="7">
        <f ca="1">calc_gear1!AS1539*5+50</f>
        <v>55</v>
      </c>
      <c r="AC1536" s="7">
        <f ca="1">IF(AND(calc_gear1!AT1539=-1,calc_gear1!Z1539=1),calc_gear1!AS1539*5+50.5,IF(AND(calc_gear1!Y1539=0,AB1535-AC1535=-0.5),calc_gear1!AS1539*5+50.5,calc_gear1!O1539*5+50.5))</f>
        <v>50.5</v>
      </c>
    </row>
    <row r="1537" spans="1:29">
      <c r="A1537" s="7">
        <v>1536</v>
      </c>
      <c r="B1537" s="7">
        <v>336</v>
      </c>
      <c r="N1537" s="7">
        <v>336</v>
      </c>
      <c r="O1537" s="92" t="b">
        <v>0</v>
      </c>
      <c r="P1537" s="69" t="b">
        <v>1</v>
      </c>
      <c r="Q1537" s="93" t="b">
        <v>0</v>
      </c>
      <c r="S1537" s="92" t="b">
        <v>0</v>
      </c>
      <c r="T1537" s="69" t="b">
        <v>1</v>
      </c>
      <c r="U1537" s="93" t="b">
        <v>0</v>
      </c>
      <c r="W1537" s="7">
        <f t="shared" si="242"/>
        <v>1536</v>
      </c>
      <c r="X1537" s="7">
        <f>'v-t_chart'!C1537</f>
        <v>101</v>
      </c>
      <c r="Y1537" s="7">
        <f t="shared" si="243"/>
        <v>100</v>
      </c>
      <c r="Z1537" s="7">
        <f t="shared" si="244"/>
        <v>115</v>
      </c>
      <c r="AA1537" s="7">
        <f t="shared" si="245"/>
        <v>90</v>
      </c>
      <c r="AB1537" s="7">
        <f ca="1">calc_gear1!AS1540*5+50</f>
        <v>55</v>
      </c>
      <c r="AC1537" s="7">
        <f ca="1">IF(AND(calc_gear1!AT1540=-1,calc_gear1!Z1540=1),calc_gear1!AS1540*5+50.5,IF(AND(calc_gear1!Y1540=0,AB1536-AC1536=-0.5),calc_gear1!AS1540*5+50.5,calc_gear1!O1540*5+50.5))</f>
        <v>50.5</v>
      </c>
    </row>
    <row r="1538" spans="1:29">
      <c r="A1538" s="7">
        <v>1537</v>
      </c>
      <c r="B1538" s="7">
        <v>337</v>
      </c>
      <c r="N1538" s="7">
        <v>337</v>
      </c>
      <c r="O1538" s="92" t="b">
        <v>0</v>
      </c>
      <c r="P1538" s="69" t="b">
        <v>1</v>
      </c>
      <c r="Q1538" s="93" t="b">
        <v>0</v>
      </c>
      <c r="S1538" s="92" t="b">
        <v>0</v>
      </c>
      <c r="T1538" s="69" t="b">
        <v>1</v>
      </c>
      <c r="U1538" s="93" t="b">
        <v>0</v>
      </c>
      <c r="W1538" s="7">
        <f t="shared" si="242"/>
        <v>1537</v>
      </c>
      <c r="X1538" s="7">
        <f>'v-t_chart'!C1538</f>
        <v>101.4</v>
      </c>
      <c r="Y1538" s="7">
        <f t="shared" si="243"/>
        <v>100</v>
      </c>
      <c r="Z1538" s="7">
        <f t="shared" si="244"/>
        <v>115</v>
      </c>
      <c r="AA1538" s="7">
        <f t="shared" si="245"/>
        <v>90</v>
      </c>
      <c r="AB1538" s="7">
        <f ca="1">calc_gear1!AS1541*5+50</f>
        <v>55</v>
      </c>
      <c r="AC1538" s="7">
        <f ca="1">IF(AND(calc_gear1!AT1541=-1,calc_gear1!Z1541=1),calc_gear1!AS1541*5+50.5,IF(AND(calc_gear1!Y1541=0,AB1537-AC1537=-0.5),calc_gear1!AS1541*5+50.5,calc_gear1!O1541*5+50.5))</f>
        <v>50.5</v>
      </c>
    </row>
    <row r="1539" spans="1:29">
      <c r="A1539" s="7">
        <v>1538</v>
      </c>
      <c r="B1539" s="7">
        <v>338</v>
      </c>
      <c r="N1539" s="7">
        <v>338</v>
      </c>
      <c r="O1539" s="92" t="b">
        <v>0</v>
      </c>
      <c r="P1539" s="69" t="b">
        <v>1</v>
      </c>
      <c r="Q1539" s="93" t="b">
        <v>0</v>
      </c>
      <c r="S1539" s="92" t="b">
        <v>0</v>
      </c>
      <c r="T1539" s="69" t="b">
        <v>1</v>
      </c>
      <c r="U1539" s="93" t="b">
        <v>0</v>
      </c>
      <c r="W1539" s="7">
        <f t="shared" ref="W1539:W1602" si="246">A1539</f>
        <v>1538</v>
      </c>
      <c r="X1539" s="7">
        <f>'v-t_chart'!C1539</f>
        <v>101.8</v>
      </c>
      <c r="Y1539" s="7">
        <f t="shared" ref="Y1539:Y1602" si="247">IF(S1539=TRUE,105,100)</f>
        <v>100</v>
      </c>
      <c r="Z1539" s="7">
        <f t="shared" ref="Z1539:Z1602" si="248">IF(T1539=TRUE,115,110)</f>
        <v>115</v>
      </c>
      <c r="AA1539" s="7">
        <f t="shared" ref="AA1539:AA1602" si="249">IF(U1539=TRUE,95,90)</f>
        <v>90</v>
      </c>
      <c r="AB1539" s="7">
        <f ca="1">calc_gear1!AS1542*5+50</f>
        <v>55</v>
      </c>
      <c r="AC1539" s="7">
        <f ca="1">IF(AND(calc_gear1!AT1542=-1,calc_gear1!Z1542=1),calc_gear1!AS1542*5+50.5,IF(AND(calc_gear1!Y1542=0,AB1538-AC1538=-0.5),calc_gear1!AS1542*5+50.5,calc_gear1!O1542*5+50.5))</f>
        <v>50.5</v>
      </c>
    </row>
    <row r="1540" spans="1:29">
      <c r="A1540" s="7">
        <v>1539</v>
      </c>
      <c r="B1540" s="7">
        <v>339</v>
      </c>
      <c r="N1540" s="7">
        <v>339</v>
      </c>
      <c r="O1540" s="92" t="b">
        <v>0</v>
      </c>
      <c r="P1540" s="69" t="b">
        <v>1</v>
      </c>
      <c r="Q1540" s="93" t="b">
        <v>0</v>
      </c>
      <c r="S1540" s="92" t="b">
        <v>0</v>
      </c>
      <c r="T1540" s="69" t="b">
        <v>1</v>
      </c>
      <c r="U1540" s="93" t="b">
        <v>0</v>
      </c>
      <c r="W1540" s="7">
        <f t="shared" si="246"/>
        <v>1539</v>
      </c>
      <c r="X1540" s="7">
        <f>'v-t_chart'!C1540</f>
        <v>102.2</v>
      </c>
      <c r="Y1540" s="7">
        <f t="shared" si="247"/>
        <v>100</v>
      </c>
      <c r="Z1540" s="7">
        <f t="shared" si="248"/>
        <v>115</v>
      </c>
      <c r="AA1540" s="7">
        <f t="shared" si="249"/>
        <v>90</v>
      </c>
      <c r="AB1540" s="7">
        <f ca="1">calc_gear1!AS1543*5+50</f>
        <v>55</v>
      </c>
      <c r="AC1540" s="7">
        <f ca="1">IF(AND(calc_gear1!AT1543=-1,calc_gear1!Z1543=1),calc_gear1!AS1543*5+50.5,IF(AND(calc_gear1!Y1543=0,AB1539-AC1539=-0.5),calc_gear1!AS1543*5+50.5,calc_gear1!O1543*5+50.5))</f>
        <v>50.5</v>
      </c>
    </row>
    <row r="1541" spans="1:29">
      <c r="A1541" s="7">
        <v>1540</v>
      </c>
      <c r="B1541" s="7">
        <v>340</v>
      </c>
      <c r="N1541" s="7">
        <v>340</v>
      </c>
      <c r="O1541" s="92" t="b">
        <v>0</v>
      </c>
      <c r="P1541" s="69" t="b">
        <v>1</v>
      </c>
      <c r="Q1541" s="93" t="b">
        <v>0</v>
      </c>
      <c r="S1541" s="92" t="b">
        <v>0</v>
      </c>
      <c r="T1541" s="69" t="b">
        <v>1</v>
      </c>
      <c r="U1541" s="93" t="b">
        <v>0</v>
      </c>
      <c r="W1541" s="7">
        <f t="shared" si="246"/>
        <v>1540</v>
      </c>
      <c r="X1541" s="7">
        <f>'v-t_chart'!C1541</f>
        <v>102.5</v>
      </c>
      <c r="Y1541" s="7">
        <f t="shared" si="247"/>
        <v>100</v>
      </c>
      <c r="Z1541" s="7">
        <f t="shared" si="248"/>
        <v>115</v>
      </c>
      <c r="AA1541" s="7">
        <f t="shared" si="249"/>
        <v>90</v>
      </c>
      <c r="AB1541" s="7">
        <f ca="1">calc_gear1!AS1544*5+50</f>
        <v>55</v>
      </c>
      <c r="AC1541" s="7">
        <f ca="1">IF(AND(calc_gear1!AT1544=-1,calc_gear1!Z1544=1),calc_gear1!AS1544*5+50.5,IF(AND(calc_gear1!Y1544=0,AB1540-AC1540=-0.5),calc_gear1!AS1544*5+50.5,calc_gear1!O1544*5+50.5))</f>
        <v>50.5</v>
      </c>
    </row>
    <row r="1542" spans="1:29">
      <c r="A1542" s="7">
        <v>1541</v>
      </c>
      <c r="B1542" s="7">
        <v>341</v>
      </c>
      <c r="N1542" s="7">
        <v>341</v>
      </c>
      <c r="O1542" s="92" t="b">
        <v>0</v>
      </c>
      <c r="P1542" s="69" t="b">
        <v>1</v>
      </c>
      <c r="Q1542" s="93" t="b">
        <v>0</v>
      </c>
      <c r="S1542" s="92" t="b">
        <v>0</v>
      </c>
      <c r="T1542" s="69" t="b">
        <v>1</v>
      </c>
      <c r="U1542" s="93" t="b">
        <v>0</v>
      </c>
      <c r="W1542" s="7">
        <f t="shared" si="246"/>
        <v>1541</v>
      </c>
      <c r="X1542" s="7">
        <f>'v-t_chart'!C1542</f>
        <v>102.6</v>
      </c>
      <c r="Y1542" s="7">
        <f t="shared" si="247"/>
        <v>100</v>
      </c>
      <c r="Z1542" s="7">
        <f t="shared" si="248"/>
        <v>115</v>
      </c>
      <c r="AA1542" s="7">
        <f t="shared" si="249"/>
        <v>90</v>
      </c>
      <c r="AB1542" s="7">
        <f ca="1">calc_gear1!AS1545*5+50</f>
        <v>55</v>
      </c>
      <c r="AC1542" s="7">
        <f ca="1">IF(AND(calc_gear1!AT1545=-1,calc_gear1!Z1545=1),calc_gear1!AS1545*5+50.5,IF(AND(calc_gear1!Y1545=0,AB1541-AC1541=-0.5),calc_gear1!AS1545*5+50.5,calc_gear1!O1545*5+50.5))</f>
        <v>50.5</v>
      </c>
    </row>
    <row r="1543" spans="1:29">
      <c r="A1543" s="7">
        <v>1542</v>
      </c>
      <c r="B1543" s="7">
        <v>342</v>
      </c>
      <c r="N1543" s="7">
        <v>342</v>
      </c>
      <c r="O1543" s="92" t="b">
        <v>0</v>
      </c>
      <c r="P1543" s="69" t="b">
        <v>1</v>
      </c>
      <c r="Q1543" s="93" t="b">
        <v>0</v>
      </c>
      <c r="S1543" s="92" t="b">
        <v>0</v>
      </c>
      <c r="T1543" s="69" t="b">
        <v>1</v>
      </c>
      <c r="U1543" s="93" t="b">
        <v>0</v>
      </c>
      <c r="W1543" s="7">
        <f t="shared" si="246"/>
        <v>1542</v>
      </c>
      <c r="X1543" s="7">
        <f>'v-t_chart'!C1543</f>
        <v>102.7</v>
      </c>
      <c r="Y1543" s="7">
        <f t="shared" si="247"/>
        <v>100</v>
      </c>
      <c r="Z1543" s="7">
        <f t="shared" si="248"/>
        <v>115</v>
      </c>
      <c r="AA1543" s="7">
        <f t="shared" si="249"/>
        <v>90</v>
      </c>
      <c r="AB1543" s="7">
        <f ca="1">calc_gear1!AS1546*5+50</f>
        <v>55</v>
      </c>
      <c r="AC1543" s="7">
        <f ca="1">IF(AND(calc_gear1!AT1546=-1,calc_gear1!Z1546=1),calc_gear1!AS1546*5+50.5,IF(AND(calc_gear1!Y1546=0,AB1542-AC1542=-0.5),calc_gear1!AS1546*5+50.5,calc_gear1!O1546*5+50.5))</f>
        <v>50.5</v>
      </c>
    </row>
    <row r="1544" spans="1:29">
      <c r="A1544" s="7">
        <v>1543</v>
      </c>
      <c r="B1544" s="7">
        <v>343</v>
      </c>
      <c r="N1544" s="7">
        <v>343</v>
      </c>
      <c r="O1544" s="92" t="b">
        <v>0</v>
      </c>
      <c r="P1544" s="69" t="b">
        <v>1</v>
      </c>
      <c r="Q1544" s="93" t="b">
        <v>0</v>
      </c>
      <c r="S1544" s="92" t="b">
        <v>0</v>
      </c>
      <c r="T1544" s="69" t="b">
        <v>1</v>
      </c>
      <c r="U1544" s="93" t="b">
        <v>0</v>
      </c>
      <c r="W1544" s="7">
        <f t="shared" si="246"/>
        <v>1543</v>
      </c>
      <c r="X1544" s="7">
        <f>'v-t_chart'!C1544</f>
        <v>102.8</v>
      </c>
      <c r="Y1544" s="7">
        <f t="shared" si="247"/>
        <v>100</v>
      </c>
      <c r="Z1544" s="7">
        <f t="shared" si="248"/>
        <v>115</v>
      </c>
      <c r="AA1544" s="7">
        <f t="shared" si="249"/>
        <v>90</v>
      </c>
      <c r="AB1544" s="7">
        <f ca="1">calc_gear1!AS1547*5+50</f>
        <v>55</v>
      </c>
      <c r="AC1544" s="7">
        <f ca="1">IF(AND(calc_gear1!AT1547=-1,calc_gear1!Z1547=1),calc_gear1!AS1547*5+50.5,IF(AND(calc_gear1!Y1547=0,AB1543-AC1543=-0.5),calc_gear1!AS1547*5+50.5,calc_gear1!O1547*5+50.5))</f>
        <v>50.5</v>
      </c>
    </row>
    <row r="1545" spans="1:29">
      <c r="A1545" s="7">
        <v>1544</v>
      </c>
      <c r="B1545" s="7">
        <v>344</v>
      </c>
      <c r="N1545" s="7">
        <v>344</v>
      </c>
      <c r="O1545" s="92" t="b">
        <v>0</v>
      </c>
      <c r="P1545" s="69" t="b">
        <v>1</v>
      </c>
      <c r="Q1545" s="93" t="b">
        <v>0</v>
      </c>
      <c r="S1545" s="92" t="b">
        <v>0</v>
      </c>
      <c r="T1545" s="69" t="b">
        <v>1</v>
      </c>
      <c r="U1545" s="93" t="b">
        <v>0</v>
      </c>
      <c r="W1545" s="7">
        <f t="shared" si="246"/>
        <v>1544</v>
      </c>
      <c r="X1545" s="7">
        <f>'v-t_chart'!C1545</f>
        <v>103</v>
      </c>
      <c r="Y1545" s="7">
        <f t="shared" si="247"/>
        <v>100</v>
      </c>
      <c r="Z1545" s="7">
        <f t="shared" si="248"/>
        <v>115</v>
      </c>
      <c r="AA1545" s="7">
        <f t="shared" si="249"/>
        <v>90</v>
      </c>
      <c r="AB1545" s="7">
        <f ca="1">calc_gear1!AS1548*5+50</f>
        <v>55</v>
      </c>
      <c r="AC1545" s="7">
        <f ca="1">IF(AND(calc_gear1!AT1548=-1,calc_gear1!Z1548=1),calc_gear1!AS1548*5+50.5,IF(AND(calc_gear1!Y1548=0,AB1544-AC1544=-0.5),calc_gear1!AS1548*5+50.5,calc_gear1!O1548*5+50.5))</f>
        <v>50.5</v>
      </c>
    </row>
    <row r="1546" spans="1:29">
      <c r="A1546" s="7">
        <v>1545</v>
      </c>
      <c r="B1546" s="7">
        <v>345</v>
      </c>
      <c r="N1546" s="7">
        <v>345</v>
      </c>
      <c r="O1546" s="92" t="b">
        <v>0</v>
      </c>
      <c r="P1546" s="69" t="b">
        <v>1</v>
      </c>
      <c r="Q1546" s="93" t="b">
        <v>0</v>
      </c>
      <c r="S1546" s="92" t="b">
        <v>0</v>
      </c>
      <c r="T1546" s="69" t="b">
        <v>1</v>
      </c>
      <c r="U1546" s="93" t="b">
        <v>0</v>
      </c>
      <c r="W1546" s="7">
        <f t="shared" si="246"/>
        <v>1545</v>
      </c>
      <c r="X1546" s="7">
        <f>'v-t_chart'!C1546</f>
        <v>103.5</v>
      </c>
      <c r="Y1546" s="7">
        <f t="shared" si="247"/>
        <v>100</v>
      </c>
      <c r="Z1546" s="7">
        <f t="shared" si="248"/>
        <v>115</v>
      </c>
      <c r="AA1546" s="7">
        <f t="shared" si="249"/>
        <v>90</v>
      </c>
      <c r="AB1546" s="7">
        <f ca="1">calc_gear1!AS1549*5+50</f>
        <v>55</v>
      </c>
      <c r="AC1546" s="7">
        <f ca="1">IF(AND(calc_gear1!AT1549=-1,calc_gear1!Z1549=1),calc_gear1!AS1549*5+50.5,IF(AND(calc_gear1!Y1549=0,AB1545-AC1545=-0.5),calc_gear1!AS1549*5+50.5,calc_gear1!O1549*5+50.5))</f>
        <v>50.5</v>
      </c>
    </row>
    <row r="1547" spans="1:29">
      <c r="A1547" s="7">
        <v>1546</v>
      </c>
      <c r="B1547" s="7">
        <v>346</v>
      </c>
      <c r="N1547" s="7">
        <v>346</v>
      </c>
      <c r="O1547" s="92" t="b">
        <v>0</v>
      </c>
      <c r="P1547" s="69" t="b">
        <v>1</v>
      </c>
      <c r="Q1547" s="93" t="b">
        <v>0</v>
      </c>
      <c r="S1547" s="92" t="b">
        <v>0</v>
      </c>
      <c r="T1547" s="69" t="b">
        <v>1</v>
      </c>
      <c r="U1547" s="93" t="b">
        <v>0</v>
      </c>
      <c r="W1547" s="7">
        <f t="shared" si="246"/>
        <v>1546</v>
      </c>
      <c r="X1547" s="7">
        <f>'v-t_chart'!C1547</f>
        <v>104.3</v>
      </c>
      <c r="Y1547" s="7">
        <f t="shared" si="247"/>
        <v>100</v>
      </c>
      <c r="Z1547" s="7">
        <f t="shared" si="248"/>
        <v>115</v>
      </c>
      <c r="AA1547" s="7">
        <f t="shared" si="249"/>
        <v>90</v>
      </c>
      <c r="AB1547" s="7">
        <f ca="1">calc_gear1!AS1550*5+50</f>
        <v>55</v>
      </c>
      <c r="AC1547" s="7">
        <f ca="1">IF(AND(calc_gear1!AT1550=-1,calc_gear1!Z1550=1),calc_gear1!AS1550*5+50.5,IF(AND(calc_gear1!Y1550=0,AB1546-AC1546=-0.5),calc_gear1!AS1550*5+50.5,calc_gear1!O1550*5+50.5))</f>
        <v>50.5</v>
      </c>
    </row>
    <row r="1548" spans="1:29">
      <c r="A1548" s="7">
        <v>1547</v>
      </c>
      <c r="B1548" s="7">
        <v>347</v>
      </c>
      <c r="N1548" s="7">
        <v>347</v>
      </c>
      <c r="O1548" s="92" t="b">
        <v>0</v>
      </c>
      <c r="P1548" s="69" t="b">
        <v>1</v>
      </c>
      <c r="Q1548" s="93" t="b">
        <v>0</v>
      </c>
      <c r="S1548" s="92" t="b">
        <v>0</v>
      </c>
      <c r="T1548" s="69" t="b">
        <v>1</v>
      </c>
      <c r="U1548" s="93" t="b">
        <v>0</v>
      </c>
      <c r="W1548" s="7">
        <f t="shared" si="246"/>
        <v>1547</v>
      </c>
      <c r="X1548" s="7">
        <f>'v-t_chart'!C1548</f>
        <v>105.2</v>
      </c>
      <c r="Y1548" s="7">
        <f t="shared" si="247"/>
        <v>100</v>
      </c>
      <c r="Z1548" s="7">
        <f t="shared" si="248"/>
        <v>115</v>
      </c>
      <c r="AA1548" s="7">
        <f t="shared" si="249"/>
        <v>90</v>
      </c>
      <c r="AB1548" s="7">
        <f ca="1">calc_gear1!AS1551*5+50</f>
        <v>55</v>
      </c>
      <c r="AC1548" s="7">
        <f ca="1">IF(AND(calc_gear1!AT1551=-1,calc_gear1!Z1551=1),calc_gear1!AS1551*5+50.5,IF(AND(calc_gear1!Y1551=0,AB1547-AC1547=-0.5),calc_gear1!AS1551*5+50.5,calc_gear1!O1551*5+50.5))</f>
        <v>50.5</v>
      </c>
    </row>
    <row r="1549" spans="1:29">
      <c r="A1549" s="7">
        <v>1548</v>
      </c>
      <c r="B1549" s="7">
        <v>348</v>
      </c>
      <c r="N1549" s="7">
        <v>348</v>
      </c>
      <c r="O1549" s="92" t="b">
        <v>0</v>
      </c>
      <c r="P1549" s="69" t="b">
        <v>1</v>
      </c>
      <c r="Q1549" s="93" t="b">
        <v>0</v>
      </c>
      <c r="S1549" s="92" t="b">
        <v>0</v>
      </c>
      <c r="T1549" s="69" t="b">
        <v>1</v>
      </c>
      <c r="U1549" s="93" t="b">
        <v>0</v>
      </c>
      <c r="W1549" s="7">
        <f t="shared" si="246"/>
        <v>1548</v>
      </c>
      <c r="X1549" s="7">
        <f>'v-t_chart'!C1549</f>
        <v>106.1</v>
      </c>
      <c r="Y1549" s="7">
        <f t="shared" si="247"/>
        <v>100</v>
      </c>
      <c r="Z1549" s="7">
        <f t="shared" si="248"/>
        <v>115</v>
      </c>
      <c r="AA1549" s="7">
        <f t="shared" si="249"/>
        <v>90</v>
      </c>
      <c r="AB1549" s="7">
        <f ca="1">calc_gear1!AS1552*5+50</f>
        <v>55</v>
      </c>
      <c r="AC1549" s="7">
        <f ca="1">IF(AND(calc_gear1!AT1552=-1,calc_gear1!Z1552=1),calc_gear1!AS1552*5+50.5,IF(AND(calc_gear1!Y1552=0,AB1548-AC1548=-0.5),calc_gear1!AS1552*5+50.5,calc_gear1!O1552*5+50.5))</f>
        <v>50.5</v>
      </c>
    </row>
    <row r="1550" spans="1:29">
      <c r="A1550" s="7">
        <v>1549</v>
      </c>
      <c r="B1550" s="7">
        <v>349</v>
      </c>
      <c r="N1550" s="7">
        <v>349</v>
      </c>
      <c r="O1550" s="92" t="b">
        <v>0</v>
      </c>
      <c r="P1550" s="69" t="b">
        <v>1</v>
      </c>
      <c r="Q1550" s="93" t="b">
        <v>0</v>
      </c>
      <c r="S1550" s="92" t="b">
        <v>0</v>
      </c>
      <c r="T1550" s="69" t="b">
        <v>1</v>
      </c>
      <c r="U1550" s="93" t="b">
        <v>0</v>
      </c>
      <c r="W1550" s="7">
        <f t="shared" si="246"/>
        <v>1549</v>
      </c>
      <c r="X1550" s="7">
        <f>'v-t_chart'!C1550</f>
        <v>106.8</v>
      </c>
      <c r="Y1550" s="7">
        <f t="shared" si="247"/>
        <v>100</v>
      </c>
      <c r="Z1550" s="7">
        <f t="shared" si="248"/>
        <v>115</v>
      </c>
      <c r="AA1550" s="7">
        <f t="shared" si="249"/>
        <v>90</v>
      </c>
      <c r="AB1550" s="7">
        <f ca="1">calc_gear1!AS1553*5+50</f>
        <v>55</v>
      </c>
      <c r="AC1550" s="7">
        <f ca="1">IF(AND(calc_gear1!AT1553=-1,calc_gear1!Z1553=1),calc_gear1!AS1553*5+50.5,IF(AND(calc_gear1!Y1553=0,AB1549-AC1549=-0.5),calc_gear1!AS1553*5+50.5,calc_gear1!O1553*5+50.5))</f>
        <v>50.5</v>
      </c>
    </row>
    <row r="1551" spans="1:29">
      <c r="A1551" s="7">
        <v>1550</v>
      </c>
      <c r="B1551" s="7">
        <v>350</v>
      </c>
      <c r="N1551" s="7">
        <v>350</v>
      </c>
      <c r="O1551" s="92" t="b">
        <v>0</v>
      </c>
      <c r="P1551" s="69" t="b">
        <v>0</v>
      </c>
      <c r="Q1551" s="93" t="b">
        <v>1</v>
      </c>
      <c r="S1551" s="92" t="b">
        <v>0</v>
      </c>
      <c r="T1551" s="69" t="b">
        <v>0</v>
      </c>
      <c r="U1551" s="93" t="b">
        <v>1</v>
      </c>
      <c r="W1551" s="7">
        <f t="shared" si="246"/>
        <v>1550</v>
      </c>
      <c r="X1551" s="7">
        <f>'v-t_chart'!C1551</f>
        <v>107.1</v>
      </c>
      <c r="Y1551" s="7">
        <f t="shared" si="247"/>
        <v>100</v>
      </c>
      <c r="Z1551" s="7">
        <f t="shared" si="248"/>
        <v>110</v>
      </c>
      <c r="AA1551" s="7">
        <f t="shared" si="249"/>
        <v>95</v>
      </c>
      <c r="AB1551" s="7">
        <f ca="1">calc_gear1!AS1554*5+50</f>
        <v>55</v>
      </c>
      <c r="AC1551" s="7">
        <f ca="1">IF(AND(calc_gear1!AT1554=-1,calc_gear1!Z1554=1),calc_gear1!AS1554*5+50.5,IF(AND(calc_gear1!Y1554=0,AB1550-AC1550=-0.5),calc_gear1!AS1554*5+50.5,calc_gear1!O1554*5+50.5))</f>
        <v>50.5</v>
      </c>
    </row>
    <row r="1552" spans="1:29">
      <c r="A1552" s="7">
        <v>1551</v>
      </c>
      <c r="B1552" s="7">
        <v>351</v>
      </c>
      <c r="N1552" s="7">
        <v>351</v>
      </c>
      <c r="O1552" s="92" t="b">
        <v>0</v>
      </c>
      <c r="P1552" s="69" t="b">
        <v>0</v>
      </c>
      <c r="Q1552" s="93" t="b">
        <v>1</v>
      </c>
      <c r="S1552" s="92" t="b">
        <v>0</v>
      </c>
      <c r="T1552" s="69" t="b">
        <v>0</v>
      </c>
      <c r="U1552" s="93" t="b">
        <v>1</v>
      </c>
      <c r="W1552" s="7">
        <f t="shared" si="246"/>
        <v>1551</v>
      </c>
      <c r="X1552" s="7">
        <f>'v-t_chart'!C1552</f>
        <v>106.7</v>
      </c>
      <c r="Y1552" s="7">
        <f t="shared" si="247"/>
        <v>100</v>
      </c>
      <c r="Z1552" s="7">
        <f t="shared" si="248"/>
        <v>110</v>
      </c>
      <c r="AA1552" s="7">
        <f t="shared" si="249"/>
        <v>95</v>
      </c>
      <c r="AB1552" s="7">
        <f ca="1">calc_gear1!AS1555*5+50</f>
        <v>55</v>
      </c>
      <c r="AC1552" s="7">
        <f ca="1">IF(AND(calc_gear1!AT1555=-1,calc_gear1!Z1555=1),calc_gear1!AS1555*5+50.5,IF(AND(calc_gear1!Y1555=0,AB1551-AC1551=-0.5),calc_gear1!AS1555*5+50.5,calc_gear1!O1555*5+50.5))</f>
        <v>50.5</v>
      </c>
    </row>
    <row r="1553" spans="1:29">
      <c r="A1553" s="7">
        <v>1552</v>
      </c>
      <c r="B1553" s="7">
        <v>352</v>
      </c>
      <c r="N1553" s="7">
        <v>352</v>
      </c>
      <c r="O1553" s="92" t="b">
        <v>0</v>
      </c>
      <c r="P1553" s="69" t="b">
        <v>0</v>
      </c>
      <c r="Q1553" s="93" t="b">
        <v>1</v>
      </c>
      <c r="S1553" s="92" t="b">
        <v>0</v>
      </c>
      <c r="T1553" s="69" t="b">
        <v>0</v>
      </c>
      <c r="U1553" s="93" t="b">
        <v>1</v>
      </c>
      <c r="W1553" s="7">
        <f t="shared" si="246"/>
        <v>1552</v>
      </c>
      <c r="X1553" s="7">
        <f>'v-t_chart'!C1553</f>
        <v>105</v>
      </c>
      <c r="Y1553" s="7">
        <f t="shared" si="247"/>
        <v>100</v>
      </c>
      <c r="Z1553" s="7">
        <f t="shared" si="248"/>
        <v>110</v>
      </c>
      <c r="AA1553" s="7">
        <f t="shared" si="249"/>
        <v>95</v>
      </c>
      <c r="AB1553" s="7">
        <f ca="1">calc_gear1!AS1556*5+50</f>
        <v>55</v>
      </c>
      <c r="AC1553" s="7">
        <f ca="1">IF(AND(calc_gear1!AT1556=-1,calc_gear1!Z1556=1),calc_gear1!AS1556*5+50.5,IF(AND(calc_gear1!Y1556=0,AB1552-AC1552=-0.5),calc_gear1!AS1556*5+50.5,calc_gear1!O1556*5+50.5))</f>
        <v>50.5</v>
      </c>
    </row>
    <row r="1554" spans="1:29">
      <c r="A1554" s="7">
        <v>1553</v>
      </c>
      <c r="B1554" s="7">
        <v>353</v>
      </c>
      <c r="N1554" s="7">
        <v>353</v>
      </c>
      <c r="O1554" s="92" t="b">
        <v>0</v>
      </c>
      <c r="P1554" s="69" t="b">
        <v>0</v>
      </c>
      <c r="Q1554" s="93" t="b">
        <v>1</v>
      </c>
      <c r="S1554" s="92" t="b">
        <v>0</v>
      </c>
      <c r="T1554" s="69" t="b">
        <v>0</v>
      </c>
      <c r="U1554" s="93" t="b">
        <v>1</v>
      </c>
      <c r="W1554" s="7">
        <f t="shared" si="246"/>
        <v>1553</v>
      </c>
      <c r="X1554" s="7">
        <f>'v-t_chart'!C1554</f>
        <v>102.3</v>
      </c>
      <c r="Y1554" s="7">
        <f t="shared" si="247"/>
        <v>100</v>
      </c>
      <c r="Z1554" s="7">
        <f t="shared" si="248"/>
        <v>110</v>
      </c>
      <c r="AA1554" s="7">
        <f t="shared" si="249"/>
        <v>95</v>
      </c>
      <c r="AB1554" s="7">
        <f ca="1">calc_gear1!AS1557*5+50</f>
        <v>55</v>
      </c>
      <c r="AC1554" s="7">
        <f ca="1">IF(AND(calc_gear1!AT1557=-1,calc_gear1!Z1557=1),calc_gear1!AS1557*5+50.5,IF(AND(calc_gear1!Y1557=0,AB1553-AC1553=-0.5),calc_gear1!AS1557*5+50.5,calc_gear1!O1557*5+50.5))</f>
        <v>50.5</v>
      </c>
    </row>
    <row r="1555" spans="1:29">
      <c r="A1555" s="7">
        <v>1554</v>
      </c>
      <c r="B1555" s="7">
        <v>354</v>
      </c>
      <c r="N1555" s="7">
        <v>354</v>
      </c>
      <c r="O1555" s="92" t="b">
        <v>0</v>
      </c>
      <c r="P1555" s="69" t="b">
        <v>0</v>
      </c>
      <c r="Q1555" s="93" t="b">
        <v>1</v>
      </c>
      <c r="S1555" s="92" t="b">
        <v>0</v>
      </c>
      <c r="T1555" s="69" t="b">
        <v>0</v>
      </c>
      <c r="U1555" s="93" t="b">
        <v>1</v>
      </c>
      <c r="W1555" s="7">
        <f t="shared" si="246"/>
        <v>1554</v>
      </c>
      <c r="X1555" s="7">
        <f>'v-t_chart'!C1555</f>
        <v>99.1</v>
      </c>
      <c r="Y1555" s="7">
        <f t="shared" si="247"/>
        <v>100</v>
      </c>
      <c r="Z1555" s="7">
        <f t="shared" si="248"/>
        <v>110</v>
      </c>
      <c r="AA1555" s="7">
        <f t="shared" si="249"/>
        <v>95</v>
      </c>
      <c r="AB1555" s="7">
        <f ca="1">calc_gear1!AS1558*5+50</f>
        <v>55</v>
      </c>
      <c r="AC1555" s="7">
        <f ca="1">IF(AND(calc_gear1!AT1558=-1,calc_gear1!Z1558=1),calc_gear1!AS1558*5+50.5,IF(AND(calc_gear1!Y1558=0,AB1554-AC1554=-0.5),calc_gear1!AS1558*5+50.5,calc_gear1!O1558*5+50.5))</f>
        <v>50.5</v>
      </c>
    </row>
    <row r="1556" spans="1:29">
      <c r="A1556" s="7">
        <v>1555</v>
      </c>
      <c r="B1556" s="7">
        <v>355</v>
      </c>
      <c r="N1556" s="7">
        <v>355</v>
      </c>
      <c r="O1556" s="92" t="b">
        <v>0</v>
      </c>
      <c r="P1556" s="69" t="b">
        <v>0</v>
      </c>
      <c r="Q1556" s="93" t="b">
        <v>1</v>
      </c>
      <c r="S1556" s="92" t="b">
        <v>0</v>
      </c>
      <c r="T1556" s="69" t="b">
        <v>0</v>
      </c>
      <c r="U1556" s="93" t="b">
        <v>1</v>
      </c>
      <c r="W1556" s="7">
        <f t="shared" si="246"/>
        <v>1555</v>
      </c>
      <c r="X1556" s="7">
        <f>'v-t_chart'!C1556</f>
        <v>96.3</v>
      </c>
      <c r="Y1556" s="7">
        <f t="shared" si="247"/>
        <v>100</v>
      </c>
      <c r="Z1556" s="7">
        <f t="shared" si="248"/>
        <v>110</v>
      </c>
      <c r="AA1556" s="7">
        <f t="shared" si="249"/>
        <v>95</v>
      </c>
      <c r="AB1556" s="7">
        <f ca="1">calc_gear1!AS1559*5+50</f>
        <v>55</v>
      </c>
      <c r="AC1556" s="7">
        <f ca="1">IF(AND(calc_gear1!AT1559=-1,calc_gear1!Z1559=1),calc_gear1!AS1559*5+50.5,IF(AND(calc_gear1!Y1559=0,AB1555-AC1555=-0.5),calc_gear1!AS1559*5+50.5,calc_gear1!O1559*5+50.5))</f>
        <v>50.5</v>
      </c>
    </row>
    <row r="1557" spans="1:29">
      <c r="A1557" s="7">
        <v>1556</v>
      </c>
      <c r="B1557" s="7">
        <v>356</v>
      </c>
      <c r="N1557" s="7">
        <v>356</v>
      </c>
      <c r="O1557" s="92" t="b">
        <v>0</v>
      </c>
      <c r="P1557" s="69" t="b">
        <v>0</v>
      </c>
      <c r="Q1557" s="93" t="b">
        <v>1</v>
      </c>
      <c r="S1557" s="92" t="b">
        <v>0</v>
      </c>
      <c r="T1557" s="69" t="b">
        <v>0</v>
      </c>
      <c r="U1557" s="93" t="b">
        <v>1</v>
      </c>
      <c r="W1557" s="7">
        <f t="shared" si="246"/>
        <v>1556</v>
      </c>
      <c r="X1557" s="7">
        <f>'v-t_chart'!C1557</f>
        <v>95</v>
      </c>
      <c r="Y1557" s="7">
        <f t="shared" si="247"/>
        <v>100</v>
      </c>
      <c r="Z1557" s="7">
        <f t="shared" si="248"/>
        <v>110</v>
      </c>
      <c r="AA1557" s="7">
        <f t="shared" si="249"/>
        <v>95</v>
      </c>
      <c r="AB1557" s="7">
        <f ca="1">calc_gear1!AS1560*5+50</f>
        <v>55</v>
      </c>
      <c r="AC1557" s="7">
        <f ca="1">IF(AND(calc_gear1!AT1560=-1,calc_gear1!Z1560=1),calc_gear1!AS1560*5+50.5,IF(AND(calc_gear1!Y1560=0,AB1556-AC1556=-0.5),calc_gear1!AS1560*5+50.5,calc_gear1!O1560*5+50.5))</f>
        <v>50.5</v>
      </c>
    </row>
    <row r="1558" spans="1:29">
      <c r="A1558" s="7">
        <v>1557</v>
      </c>
      <c r="B1558" s="7">
        <v>357</v>
      </c>
      <c r="N1558" s="7">
        <v>357</v>
      </c>
      <c r="O1558" s="92" t="b">
        <v>0</v>
      </c>
      <c r="P1558" s="69" t="b">
        <v>0</v>
      </c>
      <c r="Q1558" s="93" t="b">
        <v>1</v>
      </c>
      <c r="S1558" s="92" t="b">
        <v>0</v>
      </c>
      <c r="T1558" s="69" t="b">
        <v>0</v>
      </c>
      <c r="U1558" s="93" t="b">
        <v>1</v>
      </c>
      <c r="W1558" s="7">
        <f t="shared" si="246"/>
        <v>1557</v>
      </c>
      <c r="X1558" s="7">
        <f>'v-t_chart'!C1558</f>
        <v>95.4</v>
      </c>
      <c r="Y1558" s="7">
        <f t="shared" si="247"/>
        <v>100</v>
      </c>
      <c r="Z1558" s="7">
        <f t="shared" si="248"/>
        <v>110</v>
      </c>
      <c r="AA1558" s="7">
        <f t="shared" si="249"/>
        <v>95</v>
      </c>
      <c r="AB1558" s="7">
        <f ca="1">calc_gear1!AS1561*5+50</f>
        <v>55</v>
      </c>
      <c r="AC1558" s="7">
        <f ca="1">IF(AND(calc_gear1!AT1561=-1,calc_gear1!Z1561=1),calc_gear1!AS1561*5+50.5,IF(AND(calc_gear1!Y1561=0,AB1557-AC1557=-0.5),calc_gear1!AS1561*5+50.5,calc_gear1!O1561*5+50.5))</f>
        <v>50.5</v>
      </c>
    </row>
    <row r="1559" spans="1:29">
      <c r="A1559" s="7">
        <v>1558</v>
      </c>
      <c r="B1559" s="7">
        <v>358</v>
      </c>
      <c r="N1559" s="7">
        <v>358</v>
      </c>
      <c r="O1559" s="92" t="b">
        <v>0</v>
      </c>
      <c r="P1559" s="69" t="b">
        <v>0</v>
      </c>
      <c r="Q1559" s="93" t="b">
        <v>1</v>
      </c>
      <c r="S1559" s="92" t="b">
        <v>0</v>
      </c>
      <c r="T1559" s="69" t="b">
        <v>0</v>
      </c>
      <c r="U1559" s="93" t="b">
        <v>1</v>
      </c>
      <c r="W1559" s="7">
        <f t="shared" si="246"/>
        <v>1558</v>
      </c>
      <c r="X1559" s="7">
        <f>'v-t_chart'!C1559</f>
        <v>96.4</v>
      </c>
      <c r="Y1559" s="7">
        <f t="shared" si="247"/>
        <v>100</v>
      </c>
      <c r="Z1559" s="7">
        <f t="shared" si="248"/>
        <v>110</v>
      </c>
      <c r="AA1559" s="7">
        <f t="shared" si="249"/>
        <v>95</v>
      </c>
      <c r="AB1559" s="7">
        <f ca="1">calc_gear1!AS1562*5+50</f>
        <v>55</v>
      </c>
      <c r="AC1559" s="7">
        <f ca="1">IF(AND(calc_gear1!AT1562=-1,calc_gear1!Z1562=1),calc_gear1!AS1562*5+50.5,IF(AND(calc_gear1!Y1562=0,AB1558-AC1558=-0.5),calc_gear1!AS1562*5+50.5,calc_gear1!O1562*5+50.5))</f>
        <v>50.5</v>
      </c>
    </row>
    <row r="1560" spans="1:29">
      <c r="A1560" s="7">
        <v>1559</v>
      </c>
      <c r="B1560" s="7">
        <v>359</v>
      </c>
      <c r="N1560" s="7">
        <v>359</v>
      </c>
      <c r="O1560" s="92" t="b">
        <v>0</v>
      </c>
      <c r="P1560" s="69" t="b">
        <v>0</v>
      </c>
      <c r="Q1560" s="93" t="b">
        <v>1</v>
      </c>
      <c r="S1560" s="92" t="b">
        <v>0</v>
      </c>
      <c r="T1560" s="69" t="b">
        <v>0</v>
      </c>
      <c r="U1560" s="93" t="b">
        <v>1</v>
      </c>
      <c r="W1560" s="7">
        <f t="shared" si="246"/>
        <v>1559</v>
      </c>
      <c r="X1560" s="7">
        <f>'v-t_chart'!C1560</f>
        <v>97.3</v>
      </c>
      <c r="Y1560" s="7">
        <f t="shared" si="247"/>
        <v>100</v>
      </c>
      <c r="Z1560" s="7">
        <f t="shared" si="248"/>
        <v>110</v>
      </c>
      <c r="AA1560" s="7">
        <f t="shared" si="249"/>
        <v>95</v>
      </c>
      <c r="AB1560" s="7">
        <f ca="1">calc_gear1!AS1563*5+50</f>
        <v>55</v>
      </c>
      <c r="AC1560" s="7">
        <f ca="1">IF(AND(calc_gear1!AT1563=-1,calc_gear1!Z1563=1),calc_gear1!AS1563*5+50.5,IF(AND(calc_gear1!Y1563=0,AB1559-AC1559=-0.5),calc_gear1!AS1563*5+50.5,calc_gear1!O1563*5+50.5))</f>
        <v>50.5</v>
      </c>
    </row>
    <row r="1561" spans="1:29">
      <c r="A1561" s="7">
        <v>1560</v>
      </c>
      <c r="B1561" s="7">
        <v>360</v>
      </c>
      <c r="N1561" s="7">
        <v>360</v>
      </c>
      <c r="O1561" s="92" t="b">
        <v>0</v>
      </c>
      <c r="P1561" s="69" t="b">
        <v>0</v>
      </c>
      <c r="Q1561" s="93" t="b">
        <v>1</v>
      </c>
      <c r="S1561" s="92" t="b">
        <v>0</v>
      </c>
      <c r="T1561" s="69" t="b">
        <v>0</v>
      </c>
      <c r="U1561" s="93" t="b">
        <v>1</v>
      </c>
      <c r="W1561" s="7">
        <f t="shared" si="246"/>
        <v>1560</v>
      </c>
      <c r="X1561" s="7">
        <f>'v-t_chart'!C1561</f>
        <v>97.5</v>
      </c>
      <c r="Y1561" s="7">
        <f t="shared" si="247"/>
        <v>100</v>
      </c>
      <c r="Z1561" s="7">
        <f t="shared" si="248"/>
        <v>110</v>
      </c>
      <c r="AA1561" s="7">
        <f t="shared" si="249"/>
        <v>95</v>
      </c>
      <c r="AB1561" s="7">
        <f ca="1">calc_gear1!AS1564*5+50</f>
        <v>55</v>
      </c>
      <c r="AC1561" s="7">
        <f ca="1">IF(AND(calc_gear1!AT1564=-1,calc_gear1!Z1564=1),calc_gear1!AS1564*5+50.5,IF(AND(calc_gear1!Y1564=0,AB1560-AC1560=-0.5),calc_gear1!AS1564*5+50.5,calc_gear1!O1564*5+50.5))</f>
        <v>50.5</v>
      </c>
    </row>
    <row r="1562" spans="1:29">
      <c r="A1562" s="7">
        <v>1561</v>
      </c>
      <c r="B1562" s="7">
        <v>361</v>
      </c>
      <c r="N1562" s="7">
        <v>361</v>
      </c>
      <c r="O1562" s="92" t="b">
        <v>0</v>
      </c>
      <c r="P1562" s="69" t="b">
        <v>0</v>
      </c>
      <c r="Q1562" s="93" t="b">
        <v>1</v>
      </c>
      <c r="S1562" s="92" t="b">
        <v>0</v>
      </c>
      <c r="T1562" s="69" t="b">
        <v>0</v>
      </c>
      <c r="U1562" s="93" t="b">
        <v>1</v>
      </c>
      <c r="W1562" s="7">
        <f t="shared" si="246"/>
        <v>1561</v>
      </c>
      <c r="X1562" s="7">
        <f>'v-t_chart'!C1562</f>
        <v>96.1</v>
      </c>
      <c r="Y1562" s="7">
        <f t="shared" si="247"/>
        <v>100</v>
      </c>
      <c r="Z1562" s="7">
        <f t="shared" si="248"/>
        <v>110</v>
      </c>
      <c r="AA1562" s="7">
        <f t="shared" si="249"/>
        <v>95</v>
      </c>
      <c r="AB1562" s="7">
        <f ca="1">calc_gear1!AS1565*5+50</f>
        <v>55</v>
      </c>
      <c r="AC1562" s="7">
        <f ca="1">IF(AND(calc_gear1!AT1565=-1,calc_gear1!Z1565=1),calc_gear1!AS1565*5+50.5,IF(AND(calc_gear1!Y1565=0,AB1561-AC1561=-0.5),calc_gear1!AS1565*5+50.5,calc_gear1!O1565*5+50.5))</f>
        <v>50.5</v>
      </c>
    </row>
    <row r="1563" spans="1:29">
      <c r="A1563" s="7">
        <v>1562</v>
      </c>
      <c r="B1563" s="7">
        <v>362</v>
      </c>
      <c r="N1563" s="7">
        <v>362</v>
      </c>
      <c r="O1563" s="92" t="b">
        <v>0</v>
      </c>
      <c r="P1563" s="69" t="b">
        <v>0</v>
      </c>
      <c r="Q1563" s="93" t="b">
        <v>1</v>
      </c>
      <c r="S1563" s="92" t="b">
        <v>0</v>
      </c>
      <c r="T1563" s="69" t="b">
        <v>0</v>
      </c>
      <c r="U1563" s="93" t="b">
        <v>1</v>
      </c>
      <c r="W1563" s="7">
        <f t="shared" si="246"/>
        <v>1562</v>
      </c>
      <c r="X1563" s="7">
        <f>'v-t_chart'!C1563</f>
        <v>93.4</v>
      </c>
      <c r="Y1563" s="7">
        <f t="shared" si="247"/>
        <v>100</v>
      </c>
      <c r="Z1563" s="7">
        <f t="shared" si="248"/>
        <v>110</v>
      </c>
      <c r="AA1563" s="7">
        <f t="shared" si="249"/>
        <v>95</v>
      </c>
      <c r="AB1563" s="7">
        <f ca="1">calc_gear1!AS1566*5+50</f>
        <v>55</v>
      </c>
      <c r="AC1563" s="7">
        <f ca="1">IF(AND(calc_gear1!AT1566=-1,calc_gear1!Z1566=1),calc_gear1!AS1566*5+50.5,IF(AND(calc_gear1!Y1566=0,AB1562-AC1562=-0.5),calc_gear1!AS1566*5+50.5,calc_gear1!O1566*5+50.5))</f>
        <v>50.5</v>
      </c>
    </row>
    <row r="1564" spans="1:29">
      <c r="A1564" s="7">
        <v>1563</v>
      </c>
      <c r="B1564" s="7">
        <v>363</v>
      </c>
      <c r="N1564" s="7">
        <v>363</v>
      </c>
      <c r="O1564" s="92" t="b">
        <v>0</v>
      </c>
      <c r="P1564" s="101" t="b">
        <v>0</v>
      </c>
      <c r="Q1564" s="93" t="b">
        <v>1</v>
      </c>
      <c r="S1564" s="92" t="b">
        <v>0</v>
      </c>
      <c r="T1564" s="101" t="b">
        <v>0</v>
      </c>
      <c r="U1564" s="93" t="b">
        <v>1</v>
      </c>
      <c r="W1564" s="7">
        <f t="shared" si="246"/>
        <v>1563</v>
      </c>
      <c r="X1564" s="7">
        <f>'v-t_chart'!C1564</f>
        <v>90.4</v>
      </c>
      <c r="Y1564" s="7">
        <f t="shared" si="247"/>
        <v>100</v>
      </c>
      <c r="Z1564" s="7">
        <f t="shared" si="248"/>
        <v>110</v>
      </c>
      <c r="AA1564" s="7">
        <f t="shared" si="249"/>
        <v>95</v>
      </c>
      <c r="AB1564" s="7">
        <f ca="1">calc_gear1!AS1567*5+50</f>
        <v>55</v>
      </c>
      <c r="AC1564" s="7">
        <f ca="1">IF(AND(calc_gear1!AT1567=-1,calc_gear1!Z1567=1),calc_gear1!AS1567*5+50.5,IF(AND(calc_gear1!Y1567=0,AB1563-AC1563=-0.5),calc_gear1!AS1567*5+50.5,calc_gear1!O1567*5+50.5))</f>
        <v>50.5</v>
      </c>
    </row>
    <row r="1565" spans="1:29">
      <c r="A1565" s="7">
        <v>1564</v>
      </c>
      <c r="B1565" s="7">
        <v>364</v>
      </c>
      <c r="N1565" s="7">
        <v>364</v>
      </c>
      <c r="O1565" s="92" t="b">
        <v>0</v>
      </c>
      <c r="P1565" s="101" t="b">
        <v>0</v>
      </c>
      <c r="Q1565" s="93" t="b">
        <v>1</v>
      </c>
      <c r="S1565" s="92" t="b">
        <v>0</v>
      </c>
      <c r="T1565" s="101" t="b">
        <v>0</v>
      </c>
      <c r="U1565" s="93" t="b">
        <v>1</v>
      </c>
      <c r="W1565" s="7">
        <f t="shared" si="246"/>
        <v>1564</v>
      </c>
      <c r="X1565" s="7">
        <f>'v-t_chart'!C1565</f>
        <v>87.8</v>
      </c>
      <c r="Y1565" s="7">
        <f t="shared" si="247"/>
        <v>100</v>
      </c>
      <c r="Z1565" s="7">
        <f t="shared" si="248"/>
        <v>110</v>
      </c>
      <c r="AA1565" s="7">
        <f t="shared" si="249"/>
        <v>95</v>
      </c>
      <c r="AB1565" s="7">
        <f ca="1">calc_gear1!AS1568*5+50</f>
        <v>55</v>
      </c>
      <c r="AC1565" s="7">
        <f ca="1">IF(AND(calc_gear1!AT1568=-1,calc_gear1!Z1568=1),calc_gear1!AS1568*5+50.5,IF(AND(calc_gear1!Y1568=0,AB1564-AC1564=-0.5),calc_gear1!AS1568*5+50.5,calc_gear1!O1568*5+50.5))</f>
        <v>50.5</v>
      </c>
    </row>
    <row r="1566" spans="1:29">
      <c r="A1566" s="7">
        <v>1565</v>
      </c>
      <c r="B1566" s="7">
        <v>365</v>
      </c>
      <c r="N1566" s="7">
        <v>365</v>
      </c>
      <c r="O1566" s="92" t="b">
        <v>0</v>
      </c>
      <c r="P1566" s="101" t="b">
        <v>0</v>
      </c>
      <c r="Q1566" s="93" t="b">
        <v>1</v>
      </c>
      <c r="S1566" s="92" t="b">
        <v>0</v>
      </c>
      <c r="T1566" s="101" t="b">
        <v>0</v>
      </c>
      <c r="U1566" s="93" t="b">
        <v>1</v>
      </c>
      <c r="W1566" s="7">
        <f t="shared" si="246"/>
        <v>1565</v>
      </c>
      <c r="X1566" s="7">
        <f>'v-t_chart'!C1566</f>
        <v>86</v>
      </c>
      <c r="Y1566" s="7">
        <f t="shared" si="247"/>
        <v>100</v>
      </c>
      <c r="Z1566" s="7">
        <f t="shared" si="248"/>
        <v>110</v>
      </c>
      <c r="AA1566" s="7">
        <f t="shared" si="249"/>
        <v>95</v>
      </c>
      <c r="AB1566" s="7">
        <f ca="1">calc_gear1!AS1569*5+50</f>
        <v>55</v>
      </c>
      <c r="AC1566" s="7">
        <f ca="1">IF(AND(calc_gear1!AT1569=-1,calc_gear1!Z1569=1),calc_gear1!AS1569*5+50.5,IF(AND(calc_gear1!Y1569=0,AB1565-AC1565=-0.5),calc_gear1!AS1569*5+50.5,calc_gear1!O1569*5+50.5))</f>
        <v>50.5</v>
      </c>
    </row>
    <row r="1567" spans="1:29">
      <c r="A1567" s="7">
        <v>1566</v>
      </c>
      <c r="B1567" s="7">
        <v>366</v>
      </c>
      <c r="N1567" s="7">
        <v>366</v>
      </c>
      <c r="O1567" s="92" t="b">
        <v>0</v>
      </c>
      <c r="P1567" s="101" t="b">
        <v>0</v>
      </c>
      <c r="Q1567" s="93" t="b">
        <v>1</v>
      </c>
      <c r="S1567" s="92" t="b">
        <v>0</v>
      </c>
      <c r="T1567" s="101" t="b">
        <v>0</v>
      </c>
      <c r="U1567" s="93" t="b">
        <v>1</v>
      </c>
      <c r="W1567" s="7">
        <f t="shared" si="246"/>
        <v>1566</v>
      </c>
      <c r="X1567" s="7">
        <f>'v-t_chart'!C1567</f>
        <v>85.1</v>
      </c>
      <c r="Y1567" s="7">
        <f t="shared" si="247"/>
        <v>100</v>
      </c>
      <c r="Z1567" s="7">
        <f t="shared" si="248"/>
        <v>110</v>
      </c>
      <c r="AA1567" s="7">
        <f t="shared" si="249"/>
        <v>95</v>
      </c>
      <c r="AB1567" s="7">
        <f ca="1">calc_gear1!AS1570*5+50</f>
        <v>55</v>
      </c>
      <c r="AC1567" s="7">
        <f ca="1">IF(AND(calc_gear1!AT1570=-1,calc_gear1!Z1570=1),calc_gear1!AS1570*5+50.5,IF(AND(calc_gear1!Y1570=0,AB1566-AC1566=-0.5),calc_gear1!AS1570*5+50.5,calc_gear1!O1570*5+50.5))</f>
        <v>50.5</v>
      </c>
    </row>
    <row r="1568" spans="1:29">
      <c r="A1568" s="7">
        <v>1567</v>
      </c>
      <c r="B1568" s="7">
        <v>367</v>
      </c>
      <c r="N1568" s="7">
        <v>367</v>
      </c>
      <c r="O1568" s="92" t="b">
        <v>0</v>
      </c>
      <c r="P1568" s="101" t="b">
        <v>0</v>
      </c>
      <c r="Q1568" s="93" t="b">
        <v>1</v>
      </c>
      <c r="S1568" s="92" t="b">
        <v>0</v>
      </c>
      <c r="T1568" s="101" t="b">
        <v>0</v>
      </c>
      <c r="U1568" s="93" t="b">
        <v>1</v>
      </c>
      <c r="W1568" s="7">
        <f t="shared" si="246"/>
        <v>1567</v>
      </c>
      <c r="X1568" s="7">
        <f>'v-t_chart'!C1568</f>
        <v>84.7</v>
      </c>
      <c r="Y1568" s="7">
        <f t="shared" si="247"/>
        <v>100</v>
      </c>
      <c r="Z1568" s="7">
        <f t="shared" si="248"/>
        <v>110</v>
      </c>
      <c r="AA1568" s="7">
        <f t="shared" si="249"/>
        <v>95</v>
      </c>
      <c r="AB1568" s="7">
        <f ca="1">calc_gear1!AS1571*5+50</f>
        <v>55</v>
      </c>
      <c r="AC1568" s="7">
        <f ca="1">IF(AND(calc_gear1!AT1571=-1,calc_gear1!Z1571=1),calc_gear1!AS1571*5+50.5,IF(AND(calc_gear1!Y1571=0,AB1567-AC1567=-0.5),calc_gear1!AS1571*5+50.5,calc_gear1!O1571*5+50.5))</f>
        <v>50.5</v>
      </c>
    </row>
    <row r="1569" spans="1:29">
      <c r="A1569" s="7">
        <v>1568</v>
      </c>
      <c r="B1569" s="7">
        <v>368</v>
      </c>
      <c r="N1569" s="7">
        <v>368</v>
      </c>
      <c r="O1569" s="92" t="b">
        <v>0</v>
      </c>
      <c r="P1569" s="69" t="b">
        <v>1</v>
      </c>
      <c r="Q1569" s="93" t="b">
        <v>0</v>
      </c>
      <c r="S1569" s="92" t="b">
        <v>0</v>
      </c>
      <c r="T1569" s="69" t="b">
        <v>1</v>
      </c>
      <c r="U1569" s="93" t="b">
        <v>0</v>
      </c>
      <c r="W1569" s="7">
        <f t="shared" si="246"/>
        <v>1568</v>
      </c>
      <c r="X1569" s="7">
        <f>'v-t_chart'!C1569</f>
        <v>84.2</v>
      </c>
      <c r="Y1569" s="7">
        <f t="shared" si="247"/>
        <v>100</v>
      </c>
      <c r="Z1569" s="7">
        <f t="shared" si="248"/>
        <v>115</v>
      </c>
      <c r="AA1569" s="7">
        <f t="shared" si="249"/>
        <v>90</v>
      </c>
      <c r="AB1569" s="7">
        <f ca="1">calc_gear1!AS1572*5+50</f>
        <v>55</v>
      </c>
      <c r="AC1569" s="7">
        <f ca="1">IF(AND(calc_gear1!AT1572=-1,calc_gear1!Z1572=1),calc_gear1!AS1572*5+50.5,IF(AND(calc_gear1!Y1572=0,AB1568-AC1568=-0.5),calc_gear1!AS1572*5+50.5,calc_gear1!O1572*5+50.5))</f>
        <v>50.5</v>
      </c>
    </row>
    <row r="1570" spans="1:29">
      <c r="A1570" s="7">
        <v>1569</v>
      </c>
      <c r="B1570" s="7">
        <v>369</v>
      </c>
      <c r="N1570" s="7">
        <v>369</v>
      </c>
      <c r="O1570" s="92" t="b">
        <v>0</v>
      </c>
      <c r="P1570" s="69" t="b">
        <v>1</v>
      </c>
      <c r="Q1570" s="93" t="b">
        <v>0</v>
      </c>
      <c r="S1570" s="92" t="b">
        <v>0</v>
      </c>
      <c r="T1570" s="69" t="b">
        <v>1</v>
      </c>
      <c r="U1570" s="93" t="b">
        <v>0</v>
      </c>
      <c r="W1570" s="7">
        <f t="shared" si="246"/>
        <v>1569</v>
      </c>
      <c r="X1570" s="7">
        <f>'v-t_chart'!C1570</f>
        <v>85</v>
      </c>
      <c r="Y1570" s="7">
        <f t="shared" si="247"/>
        <v>100</v>
      </c>
      <c r="Z1570" s="7">
        <f t="shared" si="248"/>
        <v>115</v>
      </c>
      <c r="AA1570" s="7">
        <f t="shared" si="249"/>
        <v>90</v>
      </c>
      <c r="AB1570" s="7">
        <f ca="1">calc_gear1!AS1573*5+50</f>
        <v>55</v>
      </c>
      <c r="AC1570" s="7">
        <f ca="1">IF(AND(calc_gear1!AT1573=-1,calc_gear1!Z1573=1),calc_gear1!AS1573*5+50.5,IF(AND(calc_gear1!Y1573=0,AB1569-AC1569=-0.5),calc_gear1!AS1573*5+50.5,calc_gear1!O1573*5+50.5))</f>
        <v>50.5</v>
      </c>
    </row>
    <row r="1571" spans="1:29">
      <c r="A1571" s="7">
        <v>1570</v>
      </c>
      <c r="B1571" s="7">
        <v>370</v>
      </c>
      <c r="N1571" s="7">
        <v>370</v>
      </c>
      <c r="O1571" s="92" t="b">
        <v>0</v>
      </c>
      <c r="P1571" s="69" t="b">
        <v>1</v>
      </c>
      <c r="Q1571" s="93" t="b">
        <v>0</v>
      </c>
      <c r="S1571" s="92" t="b">
        <v>0</v>
      </c>
      <c r="T1571" s="69" t="b">
        <v>1</v>
      </c>
      <c r="U1571" s="93" t="b">
        <v>0</v>
      </c>
      <c r="W1571" s="7">
        <f t="shared" si="246"/>
        <v>1570</v>
      </c>
      <c r="X1571" s="7">
        <f>'v-t_chart'!C1571</f>
        <v>86.5</v>
      </c>
      <c r="Y1571" s="7">
        <f t="shared" si="247"/>
        <v>100</v>
      </c>
      <c r="Z1571" s="7">
        <f t="shared" si="248"/>
        <v>115</v>
      </c>
      <c r="AA1571" s="7">
        <f t="shared" si="249"/>
        <v>90</v>
      </c>
      <c r="AB1571" s="7">
        <f ca="1">calc_gear1!AS1574*5+50</f>
        <v>55</v>
      </c>
      <c r="AC1571" s="7">
        <f ca="1">IF(AND(calc_gear1!AT1574=-1,calc_gear1!Z1574=1),calc_gear1!AS1574*5+50.5,IF(AND(calc_gear1!Y1574=0,AB1570-AC1570=-0.5),calc_gear1!AS1574*5+50.5,calc_gear1!O1574*5+50.5))</f>
        <v>50.5</v>
      </c>
    </row>
    <row r="1572" spans="1:29">
      <c r="A1572" s="7">
        <v>1571</v>
      </c>
      <c r="B1572" s="7">
        <v>371</v>
      </c>
      <c r="N1572" s="7">
        <v>371</v>
      </c>
      <c r="O1572" s="92" t="b">
        <v>0</v>
      </c>
      <c r="P1572" s="69" t="b">
        <v>1</v>
      </c>
      <c r="Q1572" s="93" t="b">
        <v>0</v>
      </c>
      <c r="S1572" s="92" t="b">
        <v>0</v>
      </c>
      <c r="T1572" s="69" t="b">
        <v>1</v>
      </c>
      <c r="U1572" s="93" t="b">
        <v>0</v>
      </c>
      <c r="W1572" s="7">
        <f t="shared" si="246"/>
        <v>1571</v>
      </c>
      <c r="X1572" s="7">
        <f>'v-t_chart'!C1572</f>
        <v>88.3</v>
      </c>
      <c r="Y1572" s="7">
        <f t="shared" si="247"/>
        <v>100</v>
      </c>
      <c r="Z1572" s="7">
        <f t="shared" si="248"/>
        <v>115</v>
      </c>
      <c r="AA1572" s="7">
        <f t="shared" si="249"/>
        <v>90</v>
      </c>
      <c r="AB1572" s="7">
        <f ca="1">calc_gear1!AS1575*5+50</f>
        <v>55</v>
      </c>
      <c r="AC1572" s="7">
        <f ca="1">IF(AND(calc_gear1!AT1575=-1,calc_gear1!Z1575=1),calc_gear1!AS1575*5+50.5,IF(AND(calc_gear1!Y1575=0,AB1571-AC1571=-0.5),calc_gear1!AS1575*5+50.5,calc_gear1!O1575*5+50.5))</f>
        <v>50.5</v>
      </c>
    </row>
    <row r="1573" spans="1:29">
      <c r="A1573" s="7">
        <v>1572</v>
      </c>
      <c r="B1573" s="7">
        <v>372</v>
      </c>
      <c r="N1573" s="7">
        <v>372</v>
      </c>
      <c r="O1573" s="92" t="b">
        <v>0</v>
      </c>
      <c r="P1573" s="69" t="b">
        <v>1</v>
      </c>
      <c r="Q1573" s="93" t="b">
        <v>0</v>
      </c>
      <c r="S1573" s="92" t="b">
        <v>0</v>
      </c>
      <c r="T1573" s="69" t="b">
        <v>1</v>
      </c>
      <c r="U1573" s="93" t="b">
        <v>0</v>
      </c>
      <c r="W1573" s="7">
        <f t="shared" si="246"/>
        <v>1572</v>
      </c>
      <c r="X1573" s="7">
        <f>'v-t_chart'!C1573</f>
        <v>89.9</v>
      </c>
      <c r="Y1573" s="7">
        <f t="shared" si="247"/>
        <v>100</v>
      </c>
      <c r="Z1573" s="7">
        <f t="shared" si="248"/>
        <v>115</v>
      </c>
      <c r="AA1573" s="7">
        <f t="shared" si="249"/>
        <v>90</v>
      </c>
      <c r="AB1573" s="7">
        <f ca="1">calc_gear1!AS1576*5+50</f>
        <v>55</v>
      </c>
      <c r="AC1573" s="7">
        <f ca="1">IF(AND(calc_gear1!AT1576=-1,calc_gear1!Z1576=1),calc_gear1!AS1576*5+50.5,IF(AND(calc_gear1!Y1576=0,AB1572-AC1572=-0.5),calc_gear1!AS1576*5+50.5,calc_gear1!O1576*5+50.5))</f>
        <v>50.5</v>
      </c>
    </row>
    <row r="1574" spans="1:29">
      <c r="A1574" s="7">
        <v>1573</v>
      </c>
      <c r="B1574" s="7">
        <v>373</v>
      </c>
      <c r="N1574" s="7">
        <v>373</v>
      </c>
      <c r="O1574" s="92" t="b">
        <v>0</v>
      </c>
      <c r="P1574" s="69" t="b">
        <v>1</v>
      </c>
      <c r="Q1574" s="93" t="b">
        <v>0</v>
      </c>
      <c r="S1574" s="92" t="b">
        <v>0</v>
      </c>
      <c r="T1574" s="69" t="b">
        <v>1</v>
      </c>
      <c r="U1574" s="93" t="b">
        <v>0</v>
      </c>
      <c r="W1574" s="7">
        <f t="shared" si="246"/>
        <v>1573</v>
      </c>
      <c r="X1574" s="7">
        <f>'v-t_chart'!C1574</f>
        <v>91</v>
      </c>
      <c r="Y1574" s="7">
        <f t="shared" si="247"/>
        <v>100</v>
      </c>
      <c r="Z1574" s="7">
        <f t="shared" si="248"/>
        <v>115</v>
      </c>
      <c r="AA1574" s="7">
        <f t="shared" si="249"/>
        <v>90</v>
      </c>
      <c r="AB1574" s="7">
        <f ca="1">calc_gear1!AS1577*5+50</f>
        <v>55</v>
      </c>
      <c r="AC1574" s="7">
        <f ca="1">IF(AND(calc_gear1!AT1577=-1,calc_gear1!Z1577=1),calc_gear1!AS1577*5+50.5,IF(AND(calc_gear1!Y1577=0,AB1573-AC1573=-0.5),calc_gear1!AS1577*5+50.5,calc_gear1!O1577*5+50.5))</f>
        <v>50.5</v>
      </c>
    </row>
    <row r="1575" spans="1:29">
      <c r="A1575" s="7">
        <v>1574</v>
      </c>
      <c r="B1575" s="7">
        <v>374</v>
      </c>
      <c r="N1575" s="7">
        <v>374</v>
      </c>
      <c r="O1575" s="92" t="b">
        <v>0</v>
      </c>
      <c r="P1575" s="69" t="b">
        <v>1</v>
      </c>
      <c r="Q1575" s="93" t="b">
        <v>0</v>
      </c>
      <c r="S1575" s="92" t="b">
        <v>0</v>
      </c>
      <c r="T1575" s="69" t="b">
        <v>1</v>
      </c>
      <c r="U1575" s="93" t="b">
        <v>0</v>
      </c>
      <c r="W1575" s="7">
        <f t="shared" si="246"/>
        <v>1574</v>
      </c>
      <c r="X1575" s="7">
        <f>'v-t_chart'!C1575</f>
        <v>91.8</v>
      </c>
      <c r="Y1575" s="7">
        <f t="shared" si="247"/>
        <v>100</v>
      </c>
      <c r="Z1575" s="7">
        <f t="shared" si="248"/>
        <v>115</v>
      </c>
      <c r="AA1575" s="7">
        <f t="shared" si="249"/>
        <v>90</v>
      </c>
      <c r="AB1575" s="7">
        <f ca="1">calc_gear1!AS1578*5+50</f>
        <v>55</v>
      </c>
      <c r="AC1575" s="7">
        <f ca="1">IF(AND(calc_gear1!AT1578=-1,calc_gear1!Z1578=1),calc_gear1!AS1578*5+50.5,IF(AND(calc_gear1!Y1578=0,AB1574-AC1574=-0.5),calc_gear1!AS1578*5+50.5,calc_gear1!O1578*5+50.5))</f>
        <v>50.5</v>
      </c>
    </row>
    <row r="1576" spans="1:29">
      <c r="A1576" s="7">
        <v>1575</v>
      </c>
      <c r="B1576" s="7">
        <v>375</v>
      </c>
      <c r="N1576" s="7">
        <v>375</v>
      </c>
      <c r="O1576" s="92" t="b">
        <v>0</v>
      </c>
      <c r="P1576" s="69" t="b">
        <v>1</v>
      </c>
      <c r="Q1576" s="93" t="b">
        <v>0</v>
      </c>
      <c r="S1576" s="92" t="b">
        <v>0</v>
      </c>
      <c r="T1576" s="69" t="b">
        <v>1</v>
      </c>
      <c r="U1576" s="93" t="b">
        <v>0</v>
      </c>
      <c r="W1576" s="7">
        <f t="shared" si="246"/>
        <v>1575</v>
      </c>
      <c r="X1576" s="7">
        <f>'v-t_chart'!C1576</f>
        <v>92.5</v>
      </c>
      <c r="Y1576" s="7">
        <f t="shared" si="247"/>
        <v>100</v>
      </c>
      <c r="Z1576" s="7">
        <f t="shared" si="248"/>
        <v>115</v>
      </c>
      <c r="AA1576" s="7">
        <f t="shared" si="249"/>
        <v>90</v>
      </c>
      <c r="AB1576" s="7">
        <f ca="1">calc_gear1!AS1579*5+50</f>
        <v>55</v>
      </c>
      <c r="AC1576" s="7">
        <f ca="1">IF(AND(calc_gear1!AT1579=-1,calc_gear1!Z1579=1),calc_gear1!AS1579*5+50.5,IF(AND(calc_gear1!Y1579=0,AB1575-AC1575=-0.5),calc_gear1!AS1579*5+50.5,calc_gear1!O1579*5+50.5))</f>
        <v>50.5</v>
      </c>
    </row>
    <row r="1577" spans="1:29">
      <c r="A1577" s="7">
        <v>1576</v>
      </c>
      <c r="B1577" s="7">
        <v>376</v>
      </c>
      <c r="N1577" s="7">
        <v>376</v>
      </c>
      <c r="O1577" s="92" t="b">
        <v>0</v>
      </c>
      <c r="P1577" s="69" t="b">
        <v>1</v>
      </c>
      <c r="Q1577" s="93" t="b">
        <v>0</v>
      </c>
      <c r="S1577" s="92" t="b">
        <v>0</v>
      </c>
      <c r="T1577" s="69" t="b">
        <v>1</v>
      </c>
      <c r="U1577" s="93" t="b">
        <v>0</v>
      </c>
      <c r="W1577" s="7">
        <f t="shared" si="246"/>
        <v>1576</v>
      </c>
      <c r="X1577" s="7">
        <f>'v-t_chart'!C1577</f>
        <v>93.1</v>
      </c>
      <c r="Y1577" s="7">
        <f t="shared" si="247"/>
        <v>100</v>
      </c>
      <c r="Z1577" s="7">
        <f t="shared" si="248"/>
        <v>115</v>
      </c>
      <c r="AA1577" s="7">
        <f t="shared" si="249"/>
        <v>90</v>
      </c>
      <c r="AB1577" s="7">
        <f ca="1">calc_gear1!AS1580*5+50</f>
        <v>55</v>
      </c>
      <c r="AC1577" s="7">
        <f ca="1">IF(AND(calc_gear1!AT1580=-1,calc_gear1!Z1580=1),calc_gear1!AS1580*5+50.5,IF(AND(calc_gear1!Y1580=0,AB1576-AC1576=-0.5),calc_gear1!AS1580*5+50.5,calc_gear1!O1580*5+50.5))</f>
        <v>50.5</v>
      </c>
    </row>
    <row r="1578" spans="1:29">
      <c r="A1578" s="7">
        <v>1577</v>
      </c>
      <c r="B1578" s="7">
        <v>377</v>
      </c>
      <c r="N1578" s="7">
        <v>377</v>
      </c>
      <c r="O1578" s="92" t="b">
        <v>0</v>
      </c>
      <c r="P1578" s="69" t="b">
        <v>1</v>
      </c>
      <c r="Q1578" s="93" t="b">
        <v>0</v>
      </c>
      <c r="S1578" s="92" t="b">
        <v>0</v>
      </c>
      <c r="T1578" s="69" t="b">
        <v>1</v>
      </c>
      <c r="U1578" s="93" t="b">
        <v>0</v>
      </c>
      <c r="W1578" s="7">
        <f t="shared" si="246"/>
        <v>1577</v>
      </c>
      <c r="X1578" s="7">
        <f>'v-t_chart'!C1578</f>
        <v>93.7</v>
      </c>
      <c r="Y1578" s="7">
        <f t="shared" si="247"/>
        <v>100</v>
      </c>
      <c r="Z1578" s="7">
        <f t="shared" si="248"/>
        <v>115</v>
      </c>
      <c r="AA1578" s="7">
        <f t="shared" si="249"/>
        <v>90</v>
      </c>
      <c r="AB1578" s="7">
        <f ca="1">calc_gear1!AS1581*5+50</f>
        <v>55</v>
      </c>
      <c r="AC1578" s="7">
        <f ca="1">IF(AND(calc_gear1!AT1581=-1,calc_gear1!Z1581=1),calc_gear1!AS1581*5+50.5,IF(AND(calc_gear1!Y1581=0,AB1577-AC1577=-0.5),calc_gear1!AS1581*5+50.5,calc_gear1!O1581*5+50.5))</f>
        <v>50.5</v>
      </c>
    </row>
    <row r="1579" spans="1:29">
      <c r="A1579" s="7">
        <v>1578</v>
      </c>
      <c r="B1579" s="7">
        <v>378</v>
      </c>
      <c r="N1579" s="7">
        <v>378</v>
      </c>
      <c r="O1579" s="92" t="b">
        <v>0</v>
      </c>
      <c r="P1579" s="69" t="b">
        <v>1</v>
      </c>
      <c r="Q1579" s="93" t="b">
        <v>0</v>
      </c>
      <c r="S1579" s="92" t="b">
        <v>0</v>
      </c>
      <c r="T1579" s="69" t="b">
        <v>1</v>
      </c>
      <c r="U1579" s="93" t="b">
        <v>0</v>
      </c>
      <c r="W1579" s="7">
        <f t="shared" si="246"/>
        <v>1578</v>
      </c>
      <c r="X1579" s="7">
        <f>'v-t_chart'!C1579</f>
        <v>94.4</v>
      </c>
      <c r="Y1579" s="7">
        <f t="shared" si="247"/>
        <v>100</v>
      </c>
      <c r="Z1579" s="7">
        <f t="shared" si="248"/>
        <v>115</v>
      </c>
      <c r="AA1579" s="7">
        <f t="shared" si="249"/>
        <v>90</v>
      </c>
      <c r="AB1579" s="7">
        <f ca="1">calc_gear1!AS1582*5+50</f>
        <v>55</v>
      </c>
      <c r="AC1579" s="7">
        <f ca="1">IF(AND(calc_gear1!AT1582=-1,calc_gear1!Z1582=1),calc_gear1!AS1582*5+50.5,IF(AND(calc_gear1!Y1582=0,AB1578-AC1578=-0.5),calc_gear1!AS1582*5+50.5,calc_gear1!O1582*5+50.5))</f>
        <v>50.5</v>
      </c>
    </row>
    <row r="1580" spans="1:29">
      <c r="A1580" s="7">
        <v>1579</v>
      </c>
      <c r="B1580" s="7">
        <v>379</v>
      </c>
      <c r="N1580" s="7">
        <v>379</v>
      </c>
      <c r="O1580" s="92" t="b">
        <v>0</v>
      </c>
      <c r="P1580" s="69" t="b">
        <v>1</v>
      </c>
      <c r="Q1580" s="93" t="b">
        <v>0</v>
      </c>
      <c r="S1580" s="92" t="b">
        <v>0</v>
      </c>
      <c r="T1580" s="69" t="b">
        <v>1</v>
      </c>
      <c r="U1580" s="93" t="b">
        <v>0</v>
      </c>
      <c r="W1580" s="7">
        <f t="shared" si="246"/>
        <v>1579</v>
      </c>
      <c r="X1580" s="7">
        <f>'v-t_chart'!C1580</f>
        <v>95</v>
      </c>
      <c r="Y1580" s="7">
        <f t="shared" si="247"/>
        <v>100</v>
      </c>
      <c r="Z1580" s="7">
        <f t="shared" si="248"/>
        <v>115</v>
      </c>
      <c r="AA1580" s="7">
        <f t="shared" si="249"/>
        <v>90</v>
      </c>
      <c r="AB1580" s="7">
        <f ca="1">calc_gear1!AS1583*5+50</f>
        <v>55</v>
      </c>
      <c r="AC1580" s="7">
        <f ca="1">IF(AND(calc_gear1!AT1583=-1,calc_gear1!Z1583=1),calc_gear1!AS1583*5+50.5,IF(AND(calc_gear1!Y1583=0,AB1579-AC1579=-0.5),calc_gear1!AS1583*5+50.5,calc_gear1!O1583*5+50.5))</f>
        <v>50.5</v>
      </c>
    </row>
    <row r="1581" spans="1:29">
      <c r="A1581" s="7">
        <v>1580</v>
      </c>
      <c r="B1581" s="7">
        <v>380</v>
      </c>
      <c r="N1581" s="7">
        <v>380</v>
      </c>
      <c r="O1581" s="92" t="b">
        <v>0</v>
      </c>
      <c r="P1581" s="69" t="b">
        <v>1</v>
      </c>
      <c r="Q1581" s="93" t="b">
        <v>0</v>
      </c>
      <c r="S1581" s="92" t="b">
        <v>0</v>
      </c>
      <c r="T1581" s="69" t="b">
        <v>1</v>
      </c>
      <c r="U1581" s="93" t="b">
        <v>0</v>
      </c>
      <c r="W1581" s="7">
        <f t="shared" si="246"/>
        <v>1580</v>
      </c>
      <c r="X1581" s="7">
        <f>'v-t_chart'!C1581</f>
        <v>95.6</v>
      </c>
      <c r="Y1581" s="7">
        <f t="shared" si="247"/>
        <v>100</v>
      </c>
      <c r="Z1581" s="7">
        <f t="shared" si="248"/>
        <v>115</v>
      </c>
      <c r="AA1581" s="7">
        <f t="shared" si="249"/>
        <v>90</v>
      </c>
      <c r="AB1581" s="7">
        <f ca="1">calc_gear1!AS1584*5+50</f>
        <v>55</v>
      </c>
      <c r="AC1581" s="7">
        <f ca="1">IF(AND(calc_gear1!AT1584=-1,calc_gear1!Z1584=1),calc_gear1!AS1584*5+50.5,IF(AND(calc_gear1!Y1584=0,AB1580-AC1580=-0.5),calc_gear1!AS1584*5+50.5,calc_gear1!O1584*5+50.5))</f>
        <v>50.5</v>
      </c>
    </row>
    <row r="1582" spans="1:29">
      <c r="A1582" s="7">
        <v>1581</v>
      </c>
      <c r="B1582" s="7">
        <v>381</v>
      </c>
      <c r="N1582" s="7">
        <v>381</v>
      </c>
      <c r="O1582" s="92" t="b">
        <v>0</v>
      </c>
      <c r="P1582" s="69" t="b">
        <v>1</v>
      </c>
      <c r="Q1582" s="93" t="b">
        <v>0</v>
      </c>
      <c r="S1582" s="92" t="b">
        <v>0</v>
      </c>
      <c r="T1582" s="69" t="b">
        <v>1</v>
      </c>
      <c r="U1582" s="93" t="b">
        <v>0</v>
      </c>
      <c r="W1582" s="7">
        <f t="shared" si="246"/>
        <v>1581</v>
      </c>
      <c r="X1582" s="7">
        <f>'v-t_chart'!C1582</f>
        <v>96.3</v>
      </c>
      <c r="Y1582" s="7">
        <f t="shared" si="247"/>
        <v>100</v>
      </c>
      <c r="Z1582" s="7">
        <f t="shared" si="248"/>
        <v>115</v>
      </c>
      <c r="AA1582" s="7">
        <f t="shared" si="249"/>
        <v>90</v>
      </c>
      <c r="AB1582" s="7">
        <f ca="1">calc_gear1!AS1585*5+50</f>
        <v>55</v>
      </c>
      <c r="AC1582" s="7">
        <f ca="1">IF(AND(calc_gear1!AT1585=-1,calc_gear1!Z1585=1),calc_gear1!AS1585*5+50.5,IF(AND(calc_gear1!Y1585=0,AB1581-AC1581=-0.5),calc_gear1!AS1585*5+50.5,calc_gear1!O1585*5+50.5))</f>
        <v>50.5</v>
      </c>
    </row>
    <row r="1583" spans="1:29">
      <c r="A1583" s="7">
        <v>1582</v>
      </c>
      <c r="B1583" s="7">
        <v>382</v>
      </c>
      <c r="N1583" s="7">
        <v>382</v>
      </c>
      <c r="O1583" s="92" t="b">
        <v>0</v>
      </c>
      <c r="P1583" s="69" t="b">
        <v>1</v>
      </c>
      <c r="Q1583" s="93" t="b">
        <v>0</v>
      </c>
      <c r="S1583" s="92" t="b">
        <v>0</v>
      </c>
      <c r="T1583" s="69" t="b">
        <v>1</v>
      </c>
      <c r="U1583" s="93" t="b">
        <v>0</v>
      </c>
      <c r="W1583" s="7">
        <f t="shared" si="246"/>
        <v>1582</v>
      </c>
      <c r="X1583" s="7">
        <f>'v-t_chart'!C1583</f>
        <v>96.9</v>
      </c>
      <c r="Y1583" s="7">
        <f t="shared" si="247"/>
        <v>100</v>
      </c>
      <c r="Z1583" s="7">
        <f t="shared" si="248"/>
        <v>115</v>
      </c>
      <c r="AA1583" s="7">
        <f t="shared" si="249"/>
        <v>90</v>
      </c>
      <c r="AB1583" s="7">
        <f ca="1">calc_gear1!AS1586*5+50</f>
        <v>55</v>
      </c>
      <c r="AC1583" s="7">
        <f ca="1">IF(AND(calc_gear1!AT1586=-1,calc_gear1!Z1586=1),calc_gear1!AS1586*5+50.5,IF(AND(calc_gear1!Y1586=0,AB1582-AC1582=-0.5),calc_gear1!AS1586*5+50.5,calc_gear1!O1586*5+50.5))</f>
        <v>50.5</v>
      </c>
    </row>
    <row r="1584" spans="1:29">
      <c r="A1584" s="7">
        <v>1583</v>
      </c>
      <c r="B1584" s="7">
        <v>383</v>
      </c>
      <c r="N1584" s="7">
        <v>383</v>
      </c>
      <c r="O1584" s="92" t="b">
        <v>0</v>
      </c>
      <c r="P1584" s="69" t="b">
        <v>1</v>
      </c>
      <c r="Q1584" s="93" t="b">
        <v>0</v>
      </c>
      <c r="S1584" s="92" t="b">
        <v>0</v>
      </c>
      <c r="T1584" s="69" t="b">
        <v>1</v>
      </c>
      <c r="U1584" s="93" t="b">
        <v>0</v>
      </c>
      <c r="W1584" s="7">
        <f t="shared" si="246"/>
        <v>1583</v>
      </c>
      <c r="X1584" s="7">
        <f>'v-t_chart'!C1584</f>
        <v>97.5</v>
      </c>
      <c r="Y1584" s="7">
        <f t="shared" si="247"/>
        <v>100</v>
      </c>
      <c r="Z1584" s="7">
        <f t="shared" si="248"/>
        <v>115</v>
      </c>
      <c r="AA1584" s="7">
        <f t="shared" si="249"/>
        <v>90</v>
      </c>
      <c r="AB1584" s="7">
        <f ca="1">calc_gear1!AS1587*5+50</f>
        <v>55</v>
      </c>
      <c r="AC1584" s="7">
        <f ca="1">IF(AND(calc_gear1!AT1587=-1,calc_gear1!Z1587=1),calc_gear1!AS1587*5+50.5,IF(AND(calc_gear1!Y1587=0,AB1583-AC1583=-0.5),calc_gear1!AS1587*5+50.5,calc_gear1!O1587*5+50.5))</f>
        <v>50.5</v>
      </c>
    </row>
    <row r="1585" spans="1:29">
      <c r="A1585" s="7">
        <v>1584</v>
      </c>
      <c r="B1585" s="7">
        <v>384</v>
      </c>
      <c r="N1585" s="7">
        <v>384</v>
      </c>
      <c r="O1585" s="92" t="b">
        <v>0</v>
      </c>
      <c r="P1585" s="69" t="b">
        <v>1</v>
      </c>
      <c r="Q1585" s="93" t="b">
        <v>0</v>
      </c>
      <c r="S1585" s="92" t="b">
        <v>0</v>
      </c>
      <c r="T1585" s="69" t="b">
        <v>1</v>
      </c>
      <c r="U1585" s="93" t="b">
        <v>0</v>
      </c>
      <c r="W1585" s="7">
        <f t="shared" si="246"/>
        <v>1584</v>
      </c>
      <c r="X1585" s="7">
        <f>'v-t_chart'!C1585</f>
        <v>98</v>
      </c>
      <c r="Y1585" s="7">
        <f t="shared" si="247"/>
        <v>100</v>
      </c>
      <c r="Z1585" s="7">
        <f t="shared" si="248"/>
        <v>115</v>
      </c>
      <c r="AA1585" s="7">
        <f t="shared" si="249"/>
        <v>90</v>
      </c>
      <c r="AB1585" s="7">
        <f ca="1">calc_gear1!AS1588*5+50</f>
        <v>55</v>
      </c>
      <c r="AC1585" s="7">
        <f ca="1">IF(AND(calc_gear1!AT1588=-1,calc_gear1!Z1588=1),calc_gear1!AS1588*5+50.5,IF(AND(calc_gear1!Y1588=0,AB1584-AC1584=-0.5),calc_gear1!AS1588*5+50.5,calc_gear1!O1588*5+50.5))</f>
        <v>50.5</v>
      </c>
    </row>
    <row r="1586" spans="1:29">
      <c r="A1586" s="7">
        <v>1585</v>
      </c>
      <c r="B1586" s="7">
        <v>385</v>
      </c>
      <c r="N1586" s="7">
        <v>385</v>
      </c>
      <c r="O1586" s="92" t="b">
        <v>0</v>
      </c>
      <c r="P1586" s="69" t="b">
        <v>1</v>
      </c>
      <c r="Q1586" s="93" t="b">
        <v>0</v>
      </c>
      <c r="S1586" s="92" t="b">
        <v>0</v>
      </c>
      <c r="T1586" s="69" t="b">
        <v>1</v>
      </c>
      <c r="U1586" s="93" t="b">
        <v>0</v>
      </c>
      <c r="W1586" s="7">
        <f t="shared" si="246"/>
        <v>1585</v>
      </c>
      <c r="X1586" s="7">
        <f>'v-t_chart'!C1586</f>
        <v>98.3</v>
      </c>
      <c r="Y1586" s="7">
        <f t="shared" si="247"/>
        <v>100</v>
      </c>
      <c r="Z1586" s="7">
        <f t="shared" si="248"/>
        <v>115</v>
      </c>
      <c r="AA1586" s="7">
        <f t="shared" si="249"/>
        <v>90</v>
      </c>
      <c r="AB1586" s="7">
        <f ca="1">calc_gear1!AS1589*5+50</f>
        <v>55</v>
      </c>
      <c r="AC1586" s="7">
        <f ca="1">IF(AND(calc_gear1!AT1589=-1,calc_gear1!Z1589=1),calc_gear1!AS1589*5+50.5,IF(AND(calc_gear1!Y1589=0,AB1585-AC1585=-0.5),calc_gear1!AS1589*5+50.5,calc_gear1!O1589*5+50.5))</f>
        <v>50.5</v>
      </c>
    </row>
    <row r="1587" spans="1:29">
      <c r="A1587" s="7">
        <v>1586</v>
      </c>
      <c r="B1587" s="7">
        <v>386</v>
      </c>
      <c r="N1587" s="7">
        <v>386</v>
      </c>
      <c r="O1587" s="92" t="b">
        <v>0</v>
      </c>
      <c r="P1587" s="69" t="b">
        <v>1</v>
      </c>
      <c r="Q1587" s="93" t="b">
        <v>0</v>
      </c>
      <c r="S1587" s="92" t="b">
        <v>0</v>
      </c>
      <c r="T1587" s="69" t="b">
        <v>1</v>
      </c>
      <c r="U1587" s="93" t="b">
        <v>0</v>
      </c>
      <c r="W1587" s="7">
        <f t="shared" si="246"/>
        <v>1586</v>
      </c>
      <c r="X1587" s="7">
        <f>'v-t_chart'!C1587</f>
        <v>98.6</v>
      </c>
      <c r="Y1587" s="7">
        <f t="shared" si="247"/>
        <v>100</v>
      </c>
      <c r="Z1587" s="7">
        <f t="shared" si="248"/>
        <v>115</v>
      </c>
      <c r="AA1587" s="7">
        <f t="shared" si="249"/>
        <v>90</v>
      </c>
      <c r="AB1587" s="7">
        <f ca="1">calc_gear1!AS1590*5+50</f>
        <v>55</v>
      </c>
      <c r="AC1587" s="7">
        <f ca="1">IF(AND(calc_gear1!AT1590=-1,calc_gear1!Z1590=1),calc_gear1!AS1590*5+50.5,IF(AND(calc_gear1!Y1590=0,AB1586-AC1586=-0.5),calc_gear1!AS1590*5+50.5,calc_gear1!O1590*5+50.5))</f>
        <v>50.5</v>
      </c>
    </row>
    <row r="1588" spans="1:29">
      <c r="A1588" s="7">
        <v>1587</v>
      </c>
      <c r="B1588" s="7">
        <v>387</v>
      </c>
      <c r="N1588" s="7">
        <v>387</v>
      </c>
      <c r="O1588" s="92" t="b">
        <v>0</v>
      </c>
      <c r="P1588" s="69" t="b">
        <v>1</v>
      </c>
      <c r="Q1588" s="93" t="b">
        <v>0</v>
      </c>
      <c r="S1588" s="92" t="b">
        <v>0</v>
      </c>
      <c r="T1588" s="69" t="b">
        <v>1</v>
      </c>
      <c r="U1588" s="93" t="b">
        <v>0</v>
      </c>
      <c r="W1588" s="7">
        <f t="shared" si="246"/>
        <v>1587</v>
      </c>
      <c r="X1588" s="7">
        <f>'v-t_chart'!C1588</f>
        <v>98.9</v>
      </c>
      <c r="Y1588" s="7">
        <f t="shared" si="247"/>
        <v>100</v>
      </c>
      <c r="Z1588" s="7">
        <f t="shared" si="248"/>
        <v>115</v>
      </c>
      <c r="AA1588" s="7">
        <f t="shared" si="249"/>
        <v>90</v>
      </c>
      <c r="AB1588" s="7">
        <f ca="1">calc_gear1!AS1591*5+50</f>
        <v>55</v>
      </c>
      <c r="AC1588" s="7">
        <f ca="1">IF(AND(calc_gear1!AT1591=-1,calc_gear1!Z1591=1),calc_gear1!AS1591*5+50.5,IF(AND(calc_gear1!Y1591=0,AB1587-AC1587=-0.5),calc_gear1!AS1591*5+50.5,calc_gear1!O1591*5+50.5))</f>
        <v>50.5</v>
      </c>
    </row>
    <row r="1589" spans="1:29">
      <c r="A1589" s="7">
        <v>1588</v>
      </c>
      <c r="B1589" s="7">
        <v>388</v>
      </c>
      <c r="N1589" s="7">
        <v>388</v>
      </c>
      <c r="O1589" s="92" t="b">
        <v>0</v>
      </c>
      <c r="P1589" s="69" t="b">
        <v>1</v>
      </c>
      <c r="Q1589" s="93" t="b">
        <v>0</v>
      </c>
      <c r="S1589" s="92" t="b">
        <v>0</v>
      </c>
      <c r="T1589" s="69" t="b">
        <v>1</v>
      </c>
      <c r="U1589" s="93" t="b">
        <v>0</v>
      </c>
      <c r="W1589" s="7">
        <f t="shared" si="246"/>
        <v>1588</v>
      </c>
      <c r="X1589" s="7">
        <f>'v-t_chart'!C1589</f>
        <v>99.1</v>
      </c>
      <c r="Y1589" s="7">
        <f t="shared" si="247"/>
        <v>100</v>
      </c>
      <c r="Z1589" s="7">
        <f t="shared" si="248"/>
        <v>115</v>
      </c>
      <c r="AA1589" s="7">
        <f t="shared" si="249"/>
        <v>90</v>
      </c>
      <c r="AB1589" s="7">
        <f ca="1">calc_gear1!AS1592*5+50</f>
        <v>55</v>
      </c>
      <c r="AC1589" s="7">
        <f ca="1">IF(AND(calc_gear1!AT1592=-1,calc_gear1!Z1592=1),calc_gear1!AS1592*5+50.5,IF(AND(calc_gear1!Y1592=0,AB1588-AC1588=-0.5),calc_gear1!AS1592*5+50.5,calc_gear1!O1592*5+50.5))</f>
        <v>50.5</v>
      </c>
    </row>
    <row r="1590" spans="1:29">
      <c r="A1590" s="7">
        <v>1589</v>
      </c>
      <c r="B1590" s="7">
        <v>389</v>
      </c>
      <c r="N1590" s="7">
        <v>389</v>
      </c>
      <c r="O1590" s="92" t="b">
        <v>0</v>
      </c>
      <c r="P1590" s="69" t="b">
        <v>1</v>
      </c>
      <c r="Q1590" s="93" t="b">
        <v>0</v>
      </c>
      <c r="S1590" s="92" t="b">
        <v>0</v>
      </c>
      <c r="T1590" s="69" t="b">
        <v>1</v>
      </c>
      <c r="U1590" s="93" t="b">
        <v>0</v>
      </c>
      <c r="W1590" s="7">
        <f t="shared" si="246"/>
        <v>1589</v>
      </c>
      <c r="X1590" s="7">
        <f>'v-t_chart'!C1590</f>
        <v>99.3</v>
      </c>
      <c r="Y1590" s="7">
        <f t="shared" si="247"/>
        <v>100</v>
      </c>
      <c r="Z1590" s="7">
        <f t="shared" si="248"/>
        <v>115</v>
      </c>
      <c r="AA1590" s="7">
        <f t="shared" si="249"/>
        <v>90</v>
      </c>
      <c r="AB1590" s="7">
        <f ca="1">calc_gear1!AS1593*5+50</f>
        <v>55</v>
      </c>
      <c r="AC1590" s="7">
        <f ca="1">IF(AND(calc_gear1!AT1593=-1,calc_gear1!Z1593=1),calc_gear1!AS1593*5+50.5,IF(AND(calc_gear1!Y1593=0,AB1589-AC1589=-0.5),calc_gear1!AS1593*5+50.5,calc_gear1!O1593*5+50.5))</f>
        <v>50.5</v>
      </c>
    </row>
    <row r="1591" spans="1:29">
      <c r="A1591" s="7">
        <v>1590</v>
      </c>
      <c r="B1591" s="7">
        <v>390</v>
      </c>
      <c r="N1591" s="7">
        <v>390</v>
      </c>
      <c r="O1591" s="92" t="b">
        <v>0</v>
      </c>
      <c r="P1591" s="69" t="b">
        <v>1</v>
      </c>
      <c r="Q1591" s="93" t="b">
        <v>0</v>
      </c>
      <c r="S1591" s="92" t="b">
        <v>0</v>
      </c>
      <c r="T1591" s="69" t="b">
        <v>1</v>
      </c>
      <c r="U1591" s="93" t="b">
        <v>0</v>
      </c>
      <c r="W1591" s="7">
        <f t="shared" si="246"/>
        <v>1590</v>
      </c>
      <c r="X1591" s="7">
        <f>'v-t_chart'!C1591</f>
        <v>99.3</v>
      </c>
      <c r="Y1591" s="7">
        <f t="shared" si="247"/>
        <v>100</v>
      </c>
      <c r="Z1591" s="7">
        <f t="shared" si="248"/>
        <v>115</v>
      </c>
      <c r="AA1591" s="7">
        <f t="shared" si="249"/>
        <v>90</v>
      </c>
      <c r="AB1591" s="7">
        <f ca="1">calc_gear1!AS1594*5+50</f>
        <v>55</v>
      </c>
      <c r="AC1591" s="7">
        <f ca="1">IF(AND(calc_gear1!AT1594=-1,calc_gear1!Z1594=1),calc_gear1!AS1594*5+50.5,IF(AND(calc_gear1!Y1594=0,AB1590-AC1590=-0.5),calc_gear1!AS1594*5+50.5,calc_gear1!O1594*5+50.5))</f>
        <v>50.5</v>
      </c>
    </row>
    <row r="1592" spans="1:29">
      <c r="A1592" s="7">
        <v>1591</v>
      </c>
      <c r="B1592" s="7">
        <v>391</v>
      </c>
      <c r="N1592" s="7">
        <v>391</v>
      </c>
      <c r="O1592" s="92" t="b">
        <v>0</v>
      </c>
      <c r="P1592" s="69" t="b">
        <v>1</v>
      </c>
      <c r="Q1592" s="93" t="b">
        <v>0</v>
      </c>
      <c r="S1592" s="92" t="b">
        <v>0</v>
      </c>
      <c r="T1592" s="69" t="b">
        <v>1</v>
      </c>
      <c r="U1592" s="93" t="b">
        <v>0</v>
      </c>
      <c r="W1592" s="7">
        <f t="shared" si="246"/>
        <v>1591</v>
      </c>
      <c r="X1592" s="7">
        <f>'v-t_chart'!C1592</f>
        <v>99.2</v>
      </c>
      <c r="Y1592" s="7">
        <f t="shared" si="247"/>
        <v>100</v>
      </c>
      <c r="Z1592" s="7">
        <f t="shared" si="248"/>
        <v>115</v>
      </c>
      <c r="AA1592" s="7">
        <f t="shared" si="249"/>
        <v>90</v>
      </c>
      <c r="AB1592" s="7">
        <f ca="1">calc_gear1!AS1595*5+50</f>
        <v>55</v>
      </c>
      <c r="AC1592" s="7">
        <f ca="1">IF(AND(calc_gear1!AT1595=-1,calc_gear1!Z1595=1),calc_gear1!AS1595*5+50.5,IF(AND(calc_gear1!Y1595=0,AB1591-AC1591=-0.5),calc_gear1!AS1595*5+50.5,calc_gear1!O1595*5+50.5))</f>
        <v>50.5</v>
      </c>
    </row>
    <row r="1593" spans="1:29">
      <c r="A1593" s="7">
        <v>1592</v>
      </c>
      <c r="B1593" s="7">
        <v>392</v>
      </c>
      <c r="N1593" s="7">
        <v>392</v>
      </c>
      <c r="O1593" s="92" t="b">
        <v>0</v>
      </c>
      <c r="P1593" s="69" t="b">
        <v>1</v>
      </c>
      <c r="Q1593" s="93" t="b">
        <v>0</v>
      </c>
      <c r="S1593" s="92" t="b">
        <v>0</v>
      </c>
      <c r="T1593" s="69" t="b">
        <v>1</v>
      </c>
      <c r="U1593" s="93" t="b">
        <v>0</v>
      </c>
      <c r="W1593" s="7">
        <f t="shared" si="246"/>
        <v>1592</v>
      </c>
      <c r="X1593" s="7">
        <f>'v-t_chart'!C1593</f>
        <v>99.2</v>
      </c>
      <c r="Y1593" s="7">
        <f t="shared" si="247"/>
        <v>100</v>
      </c>
      <c r="Z1593" s="7">
        <f t="shared" si="248"/>
        <v>115</v>
      </c>
      <c r="AA1593" s="7">
        <f t="shared" si="249"/>
        <v>90</v>
      </c>
      <c r="AB1593" s="7">
        <f ca="1">calc_gear1!AS1596*5+50</f>
        <v>55</v>
      </c>
      <c r="AC1593" s="7">
        <f ca="1">IF(AND(calc_gear1!AT1596=-1,calc_gear1!Z1596=1),calc_gear1!AS1596*5+50.5,IF(AND(calc_gear1!Y1596=0,AB1592-AC1592=-0.5),calc_gear1!AS1596*5+50.5,calc_gear1!O1596*5+50.5))</f>
        <v>50.5</v>
      </c>
    </row>
    <row r="1594" spans="1:29">
      <c r="A1594" s="7">
        <v>1593</v>
      </c>
      <c r="B1594" s="7">
        <v>393</v>
      </c>
      <c r="N1594" s="7">
        <v>393</v>
      </c>
      <c r="O1594" s="92" t="b">
        <v>0</v>
      </c>
      <c r="P1594" s="69" t="b">
        <v>1</v>
      </c>
      <c r="Q1594" s="93" t="b">
        <v>0</v>
      </c>
      <c r="S1594" s="92" t="b">
        <v>0</v>
      </c>
      <c r="T1594" s="69" t="b">
        <v>1</v>
      </c>
      <c r="U1594" s="93" t="b">
        <v>0</v>
      </c>
      <c r="W1594" s="7">
        <f t="shared" si="246"/>
        <v>1593</v>
      </c>
      <c r="X1594" s="7">
        <f>'v-t_chart'!C1594</f>
        <v>99.3</v>
      </c>
      <c r="Y1594" s="7">
        <f t="shared" si="247"/>
        <v>100</v>
      </c>
      <c r="Z1594" s="7">
        <f t="shared" si="248"/>
        <v>115</v>
      </c>
      <c r="AA1594" s="7">
        <f t="shared" si="249"/>
        <v>90</v>
      </c>
      <c r="AB1594" s="7">
        <f ca="1">calc_gear1!AS1597*5+50</f>
        <v>55</v>
      </c>
      <c r="AC1594" s="7">
        <f ca="1">IF(AND(calc_gear1!AT1597=-1,calc_gear1!Z1597=1),calc_gear1!AS1597*5+50.5,IF(AND(calc_gear1!Y1597=0,AB1593-AC1593=-0.5),calc_gear1!AS1597*5+50.5,calc_gear1!O1597*5+50.5))</f>
        <v>50.5</v>
      </c>
    </row>
    <row r="1595" spans="1:29">
      <c r="A1595" s="7">
        <v>1594</v>
      </c>
      <c r="B1595" s="7">
        <v>394</v>
      </c>
      <c r="N1595" s="7">
        <v>394</v>
      </c>
      <c r="O1595" s="92" t="b">
        <v>0</v>
      </c>
      <c r="P1595" s="69" t="b">
        <v>1</v>
      </c>
      <c r="Q1595" s="93" t="b">
        <v>0</v>
      </c>
      <c r="S1595" s="92" t="b">
        <v>0</v>
      </c>
      <c r="T1595" s="69" t="b">
        <v>1</v>
      </c>
      <c r="U1595" s="93" t="b">
        <v>0</v>
      </c>
      <c r="W1595" s="7">
        <f t="shared" si="246"/>
        <v>1594</v>
      </c>
      <c r="X1595" s="7">
        <f>'v-t_chart'!C1595</f>
        <v>99.5</v>
      </c>
      <c r="Y1595" s="7">
        <f t="shared" si="247"/>
        <v>100</v>
      </c>
      <c r="Z1595" s="7">
        <f t="shared" si="248"/>
        <v>115</v>
      </c>
      <c r="AA1595" s="7">
        <f t="shared" si="249"/>
        <v>90</v>
      </c>
      <c r="AB1595" s="7">
        <f ca="1">calc_gear1!AS1598*5+50</f>
        <v>55</v>
      </c>
      <c r="AC1595" s="7">
        <f ca="1">IF(AND(calc_gear1!AT1598=-1,calc_gear1!Z1598=1),calc_gear1!AS1598*5+50.5,IF(AND(calc_gear1!Y1598=0,AB1594-AC1594=-0.5),calc_gear1!AS1598*5+50.5,calc_gear1!O1598*5+50.5))</f>
        <v>50.5</v>
      </c>
    </row>
    <row r="1596" spans="1:29">
      <c r="A1596" s="7">
        <v>1595</v>
      </c>
      <c r="B1596" s="7">
        <v>395</v>
      </c>
      <c r="N1596" s="7">
        <v>395</v>
      </c>
      <c r="O1596" s="92" t="b">
        <v>0</v>
      </c>
      <c r="P1596" s="69" t="b">
        <v>1</v>
      </c>
      <c r="Q1596" s="93" t="b">
        <v>0</v>
      </c>
      <c r="S1596" s="92" t="b">
        <v>0</v>
      </c>
      <c r="T1596" s="69" t="b">
        <v>1</v>
      </c>
      <c r="U1596" s="93" t="b">
        <v>0</v>
      </c>
      <c r="W1596" s="7">
        <f t="shared" si="246"/>
        <v>1595</v>
      </c>
      <c r="X1596" s="7">
        <f>'v-t_chart'!C1596</f>
        <v>99.9</v>
      </c>
      <c r="Y1596" s="7">
        <f t="shared" si="247"/>
        <v>100</v>
      </c>
      <c r="Z1596" s="7">
        <f t="shared" si="248"/>
        <v>115</v>
      </c>
      <c r="AA1596" s="7">
        <f t="shared" si="249"/>
        <v>90</v>
      </c>
      <c r="AB1596" s="7">
        <f ca="1">calc_gear1!AS1599*5+50</f>
        <v>55</v>
      </c>
      <c r="AC1596" s="7">
        <f ca="1">IF(AND(calc_gear1!AT1599=-1,calc_gear1!Z1599=1),calc_gear1!AS1599*5+50.5,IF(AND(calc_gear1!Y1599=0,AB1595-AC1595=-0.5),calc_gear1!AS1599*5+50.5,calc_gear1!O1599*5+50.5))</f>
        <v>50.5</v>
      </c>
    </row>
    <row r="1597" spans="1:29">
      <c r="A1597" s="7">
        <v>1596</v>
      </c>
      <c r="B1597" s="7">
        <v>396</v>
      </c>
      <c r="N1597" s="7">
        <v>396</v>
      </c>
      <c r="O1597" s="92" t="b">
        <v>0</v>
      </c>
      <c r="P1597" s="69" t="b">
        <v>1</v>
      </c>
      <c r="Q1597" s="93" t="b">
        <v>0</v>
      </c>
      <c r="S1597" s="92" t="b">
        <v>0</v>
      </c>
      <c r="T1597" s="69" t="b">
        <v>1</v>
      </c>
      <c r="U1597" s="93" t="b">
        <v>0</v>
      </c>
      <c r="W1597" s="7">
        <f t="shared" si="246"/>
        <v>1596</v>
      </c>
      <c r="X1597" s="7">
        <f>'v-t_chart'!C1597</f>
        <v>100.3</v>
      </c>
      <c r="Y1597" s="7">
        <f t="shared" si="247"/>
        <v>100</v>
      </c>
      <c r="Z1597" s="7">
        <f t="shared" si="248"/>
        <v>115</v>
      </c>
      <c r="AA1597" s="7">
        <f t="shared" si="249"/>
        <v>90</v>
      </c>
      <c r="AB1597" s="7">
        <f ca="1">calc_gear1!AS1600*5+50</f>
        <v>55</v>
      </c>
      <c r="AC1597" s="7">
        <f ca="1">IF(AND(calc_gear1!AT1600=-1,calc_gear1!Z1600=1),calc_gear1!AS1600*5+50.5,IF(AND(calc_gear1!Y1600=0,AB1596-AC1596=-0.5),calc_gear1!AS1600*5+50.5,calc_gear1!O1600*5+50.5))</f>
        <v>50.5</v>
      </c>
    </row>
    <row r="1598" spans="1:29">
      <c r="A1598" s="7">
        <v>1597</v>
      </c>
      <c r="B1598" s="7">
        <v>397</v>
      </c>
      <c r="N1598" s="7">
        <v>397</v>
      </c>
      <c r="O1598" s="92" t="b">
        <v>0</v>
      </c>
      <c r="P1598" s="69" t="b">
        <v>1</v>
      </c>
      <c r="Q1598" s="93" t="b">
        <v>0</v>
      </c>
      <c r="S1598" s="92" t="b">
        <v>0</v>
      </c>
      <c r="T1598" s="69" t="b">
        <v>1</v>
      </c>
      <c r="U1598" s="93" t="b">
        <v>0</v>
      </c>
      <c r="W1598" s="7">
        <f t="shared" si="246"/>
        <v>1597</v>
      </c>
      <c r="X1598" s="7">
        <f>'v-t_chart'!C1598</f>
        <v>100.6</v>
      </c>
      <c r="Y1598" s="7">
        <f t="shared" si="247"/>
        <v>100</v>
      </c>
      <c r="Z1598" s="7">
        <f t="shared" si="248"/>
        <v>115</v>
      </c>
      <c r="AA1598" s="7">
        <f t="shared" si="249"/>
        <v>90</v>
      </c>
      <c r="AB1598" s="7">
        <f ca="1">calc_gear1!AS1601*5+50</f>
        <v>55</v>
      </c>
      <c r="AC1598" s="7">
        <f ca="1">IF(AND(calc_gear1!AT1601=-1,calc_gear1!Z1601=1),calc_gear1!AS1601*5+50.5,IF(AND(calc_gear1!Y1601=0,AB1597-AC1597=-0.5),calc_gear1!AS1601*5+50.5,calc_gear1!O1601*5+50.5))</f>
        <v>50.5</v>
      </c>
    </row>
    <row r="1599" spans="1:29">
      <c r="A1599" s="7">
        <v>1598</v>
      </c>
      <c r="B1599" s="7">
        <v>398</v>
      </c>
      <c r="N1599" s="7">
        <v>398</v>
      </c>
      <c r="O1599" s="92" t="b">
        <v>0</v>
      </c>
      <c r="P1599" s="69" t="b">
        <v>1</v>
      </c>
      <c r="Q1599" s="93" t="b">
        <v>0</v>
      </c>
      <c r="S1599" s="92" t="b">
        <v>0</v>
      </c>
      <c r="T1599" s="69" t="b">
        <v>1</v>
      </c>
      <c r="U1599" s="93" t="b">
        <v>0</v>
      </c>
      <c r="W1599" s="7">
        <f t="shared" si="246"/>
        <v>1598</v>
      </c>
      <c r="X1599" s="7">
        <f>'v-t_chart'!C1599</f>
        <v>100.9</v>
      </c>
      <c r="Y1599" s="7">
        <f t="shared" si="247"/>
        <v>100</v>
      </c>
      <c r="Z1599" s="7">
        <f t="shared" si="248"/>
        <v>115</v>
      </c>
      <c r="AA1599" s="7">
        <f t="shared" si="249"/>
        <v>90</v>
      </c>
      <c r="AB1599" s="7">
        <f ca="1">calc_gear1!AS1602*5+50</f>
        <v>55</v>
      </c>
      <c r="AC1599" s="7">
        <f ca="1">IF(AND(calc_gear1!AT1602=-1,calc_gear1!Z1602=1),calc_gear1!AS1602*5+50.5,IF(AND(calc_gear1!Y1602=0,AB1598-AC1598=-0.5),calc_gear1!AS1602*5+50.5,calc_gear1!O1602*5+50.5))</f>
        <v>50.5</v>
      </c>
    </row>
    <row r="1600" spans="1:29">
      <c r="A1600" s="7">
        <v>1599</v>
      </c>
      <c r="B1600" s="7">
        <v>399</v>
      </c>
      <c r="N1600" s="7">
        <v>399</v>
      </c>
      <c r="O1600" s="92" t="b">
        <v>0</v>
      </c>
      <c r="P1600" s="69" t="b">
        <v>1</v>
      </c>
      <c r="Q1600" s="93" t="b">
        <v>0</v>
      </c>
      <c r="S1600" s="92" t="b">
        <v>0</v>
      </c>
      <c r="T1600" s="69" t="b">
        <v>1</v>
      </c>
      <c r="U1600" s="93" t="b">
        <v>0</v>
      </c>
      <c r="W1600" s="7">
        <f t="shared" si="246"/>
        <v>1599</v>
      </c>
      <c r="X1600" s="7">
        <f>'v-t_chart'!C1600</f>
        <v>101.1</v>
      </c>
      <c r="Y1600" s="7">
        <f t="shared" si="247"/>
        <v>100</v>
      </c>
      <c r="Z1600" s="7">
        <f t="shared" si="248"/>
        <v>115</v>
      </c>
      <c r="AA1600" s="7">
        <f t="shared" si="249"/>
        <v>90</v>
      </c>
      <c r="AB1600" s="7">
        <f ca="1">calc_gear1!AS1603*5+50</f>
        <v>55</v>
      </c>
      <c r="AC1600" s="7">
        <f ca="1">IF(AND(calc_gear1!AT1603=-1,calc_gear1!Z1603=1),calc_gear1!AS1603*5+50.5,IF(AND(calc_gear1!Y1603=0,AB1599-AC1599=-0.5),calc_gear1!AS1603*5+50.5,calc_gear1!O1603*5+50.5))</f>
        <v>50.5</v>
      </c>
    </row>
    <row r="1601" spans="1:29">
      <c r="A1601" s="7">
        <v>1600</v>
      </c>
      <c r="B1601" s="7">
        <v>400</v>
      </c>
      <c r="N1601" s="7">
        <v>400</v>
      </c>
      <c r="O1601" s="92" t="b">
        <v>0</v>
      </c>
      <c r="P1601" s="69" t="b">
        <v>1</v>
      </c>
      <c r="Q1601" s="93" t="b">
        <v>0</v>
      </c>
      <c r="S1601" s="92" t="b">
        <v>0</v>
      </c>
      <c r="T1601" s="69" t="b">
        <v>1</v>
      </c>
      <c r="U1601" s="93" t="b">
        <v>0</v>
      </c>
      <c r="W1601" s="7">
        <f t="shared" si="246"/>
        <v>1600</v>
      </c>
      <c r="X1601" s="7">
        <f>'v-t_chart'!C1601</f>
        <v>101.3</v>
      </c>
      <c r="Y1601" s="7">
        <f t="shared" si="247"/>
        <v>100</v>
      </c>
      <c r="Z1601" s="7">
        <f t="shared" si="248"/>
        <v>115</v>
      </c>
      <c r="AA1601" s="7">
        <f t="shared" si="249"/>
        <v>90</v>
      </c>
      <c r="AB1601" s="7">
        <f ca="1">calc_gear1!AS1604*5+50</f>
        <v>55</v>
      </c>
      <c r="AC1601" s="7">
        <f ca="1">IF(AND(calc_gear1!AT1604=-1,calc_gear1!Z1604=1),calc_gear1!AS1604*5+50.5,IF(AND(calc_gear1!Y1604=0,AB1600-AC1600=-0.5),calc_gear1!AS1604*5+50.5,calc_gear1!O1604*5+50.5))</f>
        <v>50.5</v>
      </c>
    </row>
    <row r="1602" spans="1:29">
      <c r="A1602" s="7">
        <v>1601</v>
      </c>
      <c r="B1602" s="7">
        <v>401</v>
      </c>
      <c r="N1602" s="7">
        <v>401</v>
      </c>
      <c r="O1602" s="92" t="b">
        <v>0</v>
      </c>
      <c r="P1602" s="69" t="b">
        <v>1</v>
      </c>
      <c r="Q1602" s="93" t="b">
        <v>0</v>
      </c>
      <c r="S1602" s="92" t="b">
        <v>0</v>
      </c>
      <c r="T1602" s="69" t="b">
        <v>1</v>
      </c>
      <c r="U1602" s="93" t="b">
        <v>0</v>
      </c>
      <c r="W1602" s="7">
        <f t="shared" si="246"/>
        <v>1601</v>
      </c>
      <c r="X1602" s="7">
        <f>'v-t_chart'!C1602</f>
        <v>101.4</v>
      </c>
      <c r="Y1602" s="7">
        <f t="shared" si="247"/>
        <v>100</v>
      </c>
      <c r="Z1602" s="7">
        <f t="shared" si="248"/>
        <v>115</v>
      </c>
      <c r="AA1602" s="7">
        <f t="shared" si="249"/>
        <v>90</v>
      </c>
      <c r="AB1602" s="7">
        <f ca="1">calc_gear1!AS1605*5+50</f>
        <v>55</v>
      </c>
      <c r="AC1602" s="7">
        <f ca="1">IF(AND(calc_gear1!AT1605=-1,calc_gear1!Z1605=1),calc_gear1!AS1605*5+50.5,IF(AND(calc_gear1!Y1605=0,AB1601-AC1601=-0.5),calc_gear1!AS1605*5+50.5,calc_gear1!O1605*5+50.5))</f>
        <v>50.5</v>
      </c>
    </row>
    <row r="1603" spans="1:29">
      <c r="A1603" s="7">
        <v>1602</v>
      </c>
      <c r="B1603" s="7">
        <v>402</v>
      </c>
      <c r="N1603" s="7">
        <v>402</v>
      </c>
      <c r="O1603" s="92" t="b">
        <v>0</v>
      </c>
      <c r="P1603" s="69" t="b">
        <v>1</v>
      </c>
      <c r="Q1603" s="93" t="b">
        <v>0</v>
      </c>
      <c r="S1603" s="92" t="b">
        <v>0</v>
      </c>
      <c r="T1603" s="69" t="b">
        <v>1</v>
      </c>
      <c r="U1603" s="93" t="b">
        <v>0</v>
      </c>
      <c r="W1603" s="7">
        <f t="shared" ref="W1603:W1666" si="250">A1603</f>
        <v>1602</v>
      </c>
      <c r="X1603" s="7">
        <f>'v-t_chart'!C1603</f>
        <v>101.5</v>
      </c>
      <c r="Y1603" s="7">
        <f t="shared" ref="Y1603:Y1666" si="251">IF(S1603=TRUE,105,100)</f>
        <v>100</v>
      </c>
      <c r="Z1603" s="7">
        <f t="shared" ref="Z1603:Z1666" si="252">IF(T1603=TRUE,115,110)</f>
        <v>115</v>
      </c>
      <c r="AA1603" s="7">
        <f t="shared" ref="AA1603:AA1666" si="253">IF(U1603=TRUE,95,90)</f>
        <v>90</v>
      </c>
      <c r="AB1603" s="7">
        <f ca="1">calc_gear1!AS1606*5+50</f>
        <v>55</v>
      </c>
      <c r="AC1603" s="7">
        <f ca="1">IF(AND(calc_gear1!AT1606=-1,calc_gear1!Z1606=1),calc_gear1!AS1606*5+50.5,IF(AND(calc_gear1!Y1606=0,AB1602-AC1602=-0.5),calc_gear1!AS1606*5+50.5,calc_gear1!O1606*5+50.5))</f>
        <v>50.5</v>
      </c>
    </row>
    <row r="1604" spans="1:29">
      <c r="A1604" s="7">
        <v>1603</v>
      </c>
      <c r="B1604" s="7">
        <v>403</v>
      </c>
      <c r="N1604" s="7">
        <v>403</v>
      </c>
      <c r="O1604" s="92" t="b">
        <v>0</v>
      </c>
      <c r="P1604" s="69" t="b">
        <v>1</v>
      </c>
      <c r="Q1604" s="93" t="b">
        <v>0</v>
      </c>
      <c r="S1604" s="92" t="b">
        <v>0</v>
      </c>
      <c r="T1604" s="69" t="b">
        <v>1</v>
      </c>
      <c r="U1604" s="93" t="b">
        <v>0</v>
      </c>
      <c r="W1604" s="7">
        <f t="shared" si="250"/>
        <v>1603</v>
      </c>
      <c r="X1604" s="7">
        <f>'v-t_chart'!C1604</f>
        <v>101.6</v>
      </c>
      <c r="Y1604" s="7">
        <f t="shared" si="251"/>
        <v>100</v>
      </c>
      <c r="Z1604" s="7">
        <f t="shared" si="252"/>
        <v>115</v>
      </c>
      <c r="AA1604" s="7">
        <f t="shared" si="253"/>
        <v>90</v>
      </c>
      <c r="AB1604" s="7">
        <f ca="1">calc_gear1!AS1607*5+50</f>
        <v>55</v>
      </c>
      <c r="AC1604" s="7">
        <f ca="1">IF(AND(calc_gear1!AT1607=-1,calc_gear1!Z1607=1),calc_gear1!AS1607*5+50.5,IF(AND(calc_gear1!Y1607=0,AB1603-AC1603=-0.5),calc_gear1!AS1607*5+50.5,calc_gear1!O1607*5+50.5))</f>
        <v>50.5</v>
      </c>
    </row>
    <row r="1605" spans="1:29">
      <c r="A1605" s="7">
        <v>1604</v>
      </c>
      <c r="B1605" s="7">
        <v>404</v>
      </c>
      <c r="N1605" s="7">
        <v>404</v>
      </c>
      <c r="O1605" s="92" t="b">
        <v>0</v>
      </c>
      <c r="P1605" s="69" t="b">
        <v>1</v>
      </c>
      <c r="Q1605" s="93" t="b">
        <v>0</v>
      </c>
      <c r="S1605" s="92" t="b">
        <v>0</v>
      </c>
      <c r="T1605" s="69" t="b">
        <v>1</v>
      </c>
      <c r="U1605" s="93" t="b">
        <v>0</v>
      </c>
      <c r="W1605" s="7">
        <f t="shared" si="250"/>
        <v>1604</v>
      </c>
      <c r="X1605" s="7">
        <f>'v-t_chart'!C1605</f>
        <v>101.8</v>
      </c>
      <c r="Y1605" s="7">
        <f t="shared" si="251"/>
        <v>100</v>
      </c>
      <c r="Z1605" s="7">
        <f t="shared" si="252"/>
        <v>115</v>
      </c>
      <c r="AA1605" s="7">
        <f t="shared" si="253"/>
        <v>90</v>
      </c>
      <c r="AB1605" s="7">
        <f ca="1">calc_gear1!AS1608*5+50</f>
        <v>55</v>
      </c>
      <c r="AC1605" s="7">
        <f ca="1">IF(AND(calc_gear1!AT1608=-1,calc_gear1!Z1608=1),calc_gear1!AS1608*5+50.5,IF(AND(calc_gear1!Y1608=0,AB1604-AC1604=-0.5),calc_gear1!AS1608*5+50.5,calc_gear1!O1608*5+50.5))</f>
        <v>50.5</v>
      </c>
    </row>
    <row r="1606" spans="1:29">
      <c r="A1606" s="7">
        <v>1605</v>
      </c>
      <c r="B1606" s="7">
        <v>405</v>
      </c>
      <c r="N1606" s="7">
        <v>405</v>
      </c>
      <c r="O1606" s="92" t="b">
        <v>0</v>
      </c>
      <c r="P1606" s="69" t="b">
        <v>1</v>
      </c>
      <c r="Q1606" s="93" t="b">
        <v>0</v>
      </c>
      <c r="S1606" s="92" t="b">
        <v>0</v>
      </c>
      <c r="T1606" s="69" t="b">
        <v>1</v>
      </c>
      <c r="U1606" s="93" t="b">
        <v>0</v>
      </c>
      <c r="W1606" s="7">
        <f t="shared" si="250"/>
        <v>1605</v>
      </c>
      <c r="X1606" s="7">
        <f>'v-t_chart'!C1606</f>
        <v>101.9</v>
      </c>
      <c r="Y1606" s="7">
        <f t="shared" si="251"/>
        <v>100</v>
      </c>
      <c r="Z1606" s="7">
        <f t="shared" si="252"/>
        <v>115</v>
      </c>
      <c r="AA1606" s="7">
        <f t="shared" si="253"/>
        <v>90</v>
      </c>
      <c r="AB1606" s="7">
        <f ca="1">calc_gear1!AS1609*5+50</f>
        <v>55</v>
      </c>
      <c r="AC1606" s="7">
        <f ca="1">IF(AND(calc_gear1!AT1609=-1,calc_gear1!Z1609=1),calc_gear1!AS1609*5+50.5,IF(AND(calc_gear1!Y1609=0,AB1605-AC1605=-0.5),calc_gear1!AS1609*5+50.5,calc_gear1!O1609*5+50.5))</f>
        <v>50.5</v>
      </c>
    </row>
    <row r="1607" spans="1:29">
      <c r="A1607" s="7">
        <v>1606</v>
      </c>
      <c r="B1607" s="7">
        <v>406</v>
      </c>
      <c r="N1607" s="7">
        <v>406</v>
      </c>
      <c r="O1607" s="92" t="b">
        <v>0</v>
      </c>
      <c r="P1607" s="69" t="b">
        <v>1</v>
      </c>
      <c r="Q1607" s="93" t="b">
        <v>0</v>
      </c>
      <c r="S1607" s="92" t="b">
        <v>0</v>
      </c>
      <c r="T1607" s="69" t="b">
        <v>1</v>
      </c>
      <c r="U1607" s="93" t="b">
        <v>0</v>
      </c>
      <c r="W1607" s="7">
        <f t="shared" si="250"/>
        <v>1606</v>
      </c>
      <c r="X1607" s="7">
        <f>'v-t_chart'!C1607</f>
        <v>102</v>
      </c>
      <c r="Y1607" s="7">
        <f t="shared" si="251"/>
        <v>100</v>
      </c>
      <c r="Z1607" s="7">
        <f t="shared" si="252"/>
        <v>115</v>
      </c>
      <c r="AA1607" s="7">
        <f t="shared" si="253"/>
        <v>90</v>
      </c>
      <c r="AB1607" s="7">
        <f ca="1">calc_gear1!AS1610*5+50</f>
        <v>55</v>
      </c>
      <c r="AC1607" s="7">
        <f ca="1">IF(AND(calc_gear1!AT1610=-1,calc_gear1!Z1610=1),calc_gear1!AS1610*5+50.5,IF(AND(calc_gear1!Y1610=0,AB1606-AC1606=-0.5),calc_gear1!AS1610*5+50.5,calc_gear1!O1610*5+50.5))</f>
        <v>50.5</v>
      </c>
    </row>
    <row r="1608" spans="1:29">
      <c r="A1608" s="7">
        <v>1607</v>
      </c>
      <c r="B1608" s="7">
        <v>407</v>
      </c>
      <c r="N1608" s="7">
        <v>407</v>
      </c>
      <c r="O1608" s="92" t="b">
        <v>0</v>
      </c>
      <c r="P1608" s="69" t="b">
        <v>1</v>
      </c>
      <c r="Q1608" s="93" t="b">
        <v>0</v>
      </c>
      <c r="S1608" s="92" t="b">
        <v>0</v>
      </c>
      <c r="T1608" s="69" t="b">
        <v>1</v>
      </c>
      <c r="U1608" s="93" t="b">
        <v>0</v>
      </c>
      <c r="W1608" s="7">
        <f t="shared" si="250"/>
        <v>1607</v>
      </c>
      <c r="X1608" s="7">
        <f>'v-t_chart'!C1608</f>
        <v>102</v>
      </c>
      <c r="Y1608" s="7">
        <f t="shared" si="251"/>
        <v>100</v>
      </c>
      <c r="Z1608" s="7">
        <f t="shared" si="252"/>
        <v>115</v>
      </c>
      <c r="AA1608" s="7">
        <f t="shared" si="253"/>
        <v>90</v>
      </c>
      <c r="AB1608" s="7">
        <f ca="1">calc_gear1!AS1611*5+50</f>
        <v>55</v>
      </c>
      <c r="AC1608" s="7">
        <f ca="1">IF(AND(calc_gear1!AT1611=-1,calc_gear1!Z1611=1),calc_gear1!AS1611*5+50.5,IF(AND(calc_gear1!Y1611=0,AB1607-AC1607=-0.5),calc_gear1!AS1611*5+50.5,calc_gear1!O1611*5+50.5))</f>
        <v>50.5</v>
      </c>
    </row>
    <row r="1609" spans="1:29">
      <c r="A1609" s="7">
        <v>1608</v>
      </c>
      <c r="B1609" s="7">
        <v>408</v>
      </c>
      <c r="N1609" s="7">
        <v>408</v>
      </c>
      <c r="O1609" s="92" t="b">
        <v>0</v>
      </c>
      <c r="P1609" s="69" t="b">
        <v>1</v>
      </c>
      <c r="Q1609" s="93" t="b">
        <v>0</v>
      </c>
      <c r="S1609" s="92" t="b">
        <v>0</v>
      </c>
      <c r="T1609" s="69" t="b">
        <v>1</v>
      </c>
      <c r="U1609" s="93" t="b">
        <v>0</v>
      </c>
      <c r="W1609" s="7">
        <f t="shared" si="250"/>
        <v>1608</v>
      </c>
      <c r="X1609" s="7">
        <f>'v-t_chart'!C1609</f>
        <v>102</v>
      </c>
      <c r="Y1609" s="7">
        <f t="shared" si="251"/>
        <v>100</v>
      </c>
      <c r="Z1609" s="7">
        <f t="shared" si="252"/>
        <v>115</v>
      </c>
      <c r="AA1609" s="7">
        <f t="shared" si="253"/>
        <v>90</v>
      </c>
      <c r="AB1609" s="7">
        <f ca="1">calc_gear1!AS1612*5+50</f>
        <v>55</v>
      </c>
      <c r="AC1609" s="7">
        <f ca="1">IF(AND(calc_gear1!AT1612=-1,calc_gear1!Z1612=1),calc_gear1!AS1612*5+50.5,IF(AND(calc_gear1!Y1612=0,AB1608-AC1608=-0.5),calc_gear1!AS1612*5+50.5,calc_gear1!O1612*5+50.5))</f>
        <v>50.5</v>
      </c>
    </row>
    <row r="1610" spans="1:29">
      <c r="A1610" s="7">
        <v>1609</v>
      </c>
      <c r="B1610" s="7">
        <v>409</v>
      </c>
      <c r="N1610" s="7">
        <v>409</v>
      </c>
      <c r="O1610" s="92" t="b">
        <v>0</v>
      </c>
      <c r="P1610" s="69" t="b">
        <v>1</v>
      </c>
      <c r="Q1610" s="93" t="b">
        <v>0</v>
      </c>
      <c r="S1610" s="92" t="b">
        <v>0</v>
      </c>
      <c r="T1610" s="69" t="b">
        <v>1</v>
      </c>
      <c r="U1610" s="93" t="b">
        <v>0</v>
      </c>
      <c r="W1610" s="7">
        <f t="shared" si="250"/>
        <v>1609</v>
      </c>
      <c r="X1610" s="7">
        <f>'v-t_chart'!C1610</f>
        <v>102</v>
      </c>
      <c r="Y1610" s="7">
        <f t="shared" si="251"/>
        <v>100</v>
      </c>
      <c r="Z1610" s="7">
        <f t="shared" si="252"/>
        <v>115</v>
      </c>
      <c r="AA1610" s="7">
        <f t="shared" si="253"/>
        <v>90</v>
      </c>
      <c r="AB1610" s="7">
        <f ca="1">calc_gear1!AS1613*5+50</f>
        <v>55</v>
      </c>
      <c r="AC1610" s="7">
        <f ca="1">IF(AND(calc_gear1!AT1613=-1,calc_gear1!Z1613=1),calc_gear1!AS1613*5+50.5,IF(AND(calc_gear1!Y1613=0,AB1609-AC1609=-0.5),calc_gear1!AS1613*5+50.5,calc_gear1!O1613*5+50.5))</f>
        <v>50.5</v>
      </c>
    </row>
    <row r="1611" spans="1:29">
      <c r="A1611" s="7">
        <v>1610</v>
      </c>
      <c r="B1611" s="7">
        <v>410</v>
      </c>
      <c r="N1611" s="7">
        <v>410</v>
      </c>
      <c r="O1611" s="92" t="b">
        <v>0</v>
      </c>
      <c r="P1611" s="69" t="b">
        <v>1</v>
      </c>
      <c r="Q1611" s="93" t="b">
        <v>0</v>
      </c>
      <c r="S1611" s="92" t="b">
        <v>0</v>
      </c>
      <c r="T1611" s="69" t="b">
        <v>1</v>
      </c>
      <c r="U1611" s="93" t="b">
        <v>0</v>
      </c>
      <c r="W1611" s="7">
        <f t="shared" si="250"/>
        <v>1610</v>
      </c>
      <c r="X1611" s="7">
        <f>'v-t_chart'!C1611</f>
        <v>101.9</v>
      </c>
      <c r="Y1611" s="7">
        <f t="shared" si="251"/>
        <v>100</v>
      </c>
      <c r="Z1611" s="7">
        <f t="shared" si="252"/>
        <v>115</v>
      </c>
      <c r="AA1611" s="7">
        <f t="shared" si="253"/>
        <v>90</v>
      </c>
      <c r="AB1611" s="7">
        <f ca="1">calc_gear1!AS1614*5+50</f>
        <v>55</v>
      </c>
      <c r="AC1611" s="7">
        <f ca="1">IF(AND(calc_gear1!AT1614=-1,calc_gear1!Z1614=1),calc_gear1!AS1614*5+50.5,IF(AND(calc_gear1!Y1614=0,AB1610-AC1610=-0.5),calc_gear1!AS1614*5+50.5,calc_gear1!O1614*5+50.5))</f>
        <v>50.5</v>
      </c>
    </row>
    <row r="1612" spans="1:29">
      <c r="A1612" s="7">
        <v>1611</v>
      </c>
      <c r="B1612" s="7">
        <v>411</v>
      </c>
      <c r="N1612" s="7">
        <v>411</v>
      </c>
      <c r="O1612" s="92" t="b">
        <v>0</v>
      </c>
      <c r="P1612" s="69" t="b">
        <v>1</v>
      </c>
      <c r="Q1612" s="93" t="b">
        <v>0</v>
      </c>
      <c r="S1612" s="92" t="b">
        <v>0</v>
      </c>
      <c r="T1612" s="69" t="b">
        <v>1</v>
      </c>
      <c r="U1612" s="93" t="b">
        <v>0</v>
      </c>
      <c r="W1612" s="7">
        <f t="shared" si="250"/>
        <v>1611</v>
      </c>
      <c r="X1612" s="7">
        <f>'v-t_chart'!C1612</f>
        <v>101.9</v>
      </c>
      <c r="Y1612" s="7">
        <f t="shared" si="251"/>
        <v>100</v>
      </c>
      <c r="Z1612" s="7">
        <f t="shared" si="252"/>
        <v>115</v>
      </c>
      <c r="AA1612" s="7">
        <f t="shared" si="253"/>
        <v>90</v>
      </c>
      <c r="AB1612" s="7">
        <f ca="1">calc_gear1!AS1615*5+50</f>
        <v>55</v>
      </c>
      <c r="AC1612" s="7">
        <f ca="1">IF(AND(calc_gear1!AT1615=-1,calc_gear1!Z1615=1),calc_gear1!AS1615*5+50.5,IF(AND(calc_gear1!Y1615=0,AB1611-AC1611=-0.5),calc_gear1!AS1615*5+50.5,calc_gear1!O1615*5+50.5))</f>
        <v>50.5</v>
      </c>
    </row>
    <row r="1613" spans="1:29">
      <c r="A1613" s="7">
        <v>1612</v>
      </c>
      <c r="B1613" s="7">
        <v>412</v>
      </c>
      <c r="N1613" s="7">
        <v>412</v>
      </c>
      <c r="O1613" s="92" t="b">
        <v>0</v>
      </c>
      <c r="P1613" s="69" t="b">
        <v>1</v>
      </c>
      <c r="Q1613" s="93" t="b">
        <v>0</v>
      </c>
      <c r="S1613" s="92" t="b">
        <v>0</v>
      </c>
      <c r="T1613" s="69" t="b">
        <v>1</v>
      </c>
      <c r="U1613" s="93" t="b">
        <v>0</v>
      </c>
      <c r="W1613" s="7">
        <f t="shared" si="250"/>
        <v>1612</v>
      </c>
      <c r="X1613" s="7">
        <f>'v-t_chart'!C1613</f>
        <v>101.9</v>
      </c>
      <c r="Y1613" s="7">
        <f t="shared" si="251"/>
        <v>100</v>
      </c>
      <c r="Z1613" s="7">
        <f t="shared" si="252"/>
        <v>115</v>
      </c>
      <c r="AA1613" s="7">
        <f t="shared" si="253"/>
        <v>90</v>
      </c>
      <c r="AB1613" s="7">
        <f ca="1">calc_gear1!AS1616*5+50</f>
        <v>55</v>
      </c>
      <c r="AC1613" s="7">
        <f ca="1">IF(AND(calc_gear1!AT1616=-1,calc_gear1!Z1616=1),calc_gear1!AS1616*5+50.5,IF(AND(calc_gear1!Y1616=0,AB1612-AC1612=-0.5),calc_gear1!AS1616*5+50.5,calc_gear1!O1616*5+50.5))</f>
        <v>50.5</v>
      </c>
    </row>
    <row r="1614" spans="1:29">
      <c r="A1614" s="7">
        <v>1613</v>
      </c>
      <c r="B1614" s="7">
        <v>413</v>
      </c>
      <c r="N1614" s="7">
        <v>413</v>
      </c>
      <c r="O1614" s="92" t="b">
        <v>0</v>
      </c>
      <c r="P1614" s="69" t="b">
        <v>1</v>
      </c>
      <c r="Q1614" s="93" t="b">
        <v>0</v>
      </c>
      <c r="S1614" s="92" t="b">
        <v>0</v>
      </c>
      <c r="T1614" s="69" t="b">
        <v>1</v>
      </c>
      <c r="U1614" s="93" t="b">
        <v>0</v>
      </c>
      <c r="W1614" s="7">
        <f t="shared" si="250"/>
        <v>1613</v>
      </c>
      <c r="X1614" s="7">
        <f>'v-t_chart'!C1614</f>
        <v>101.8</v>
      </c>
      <c r="Y1614" s="7">
        <f t="shared" si="251"/>
        <v>100</v>
      </c>
      <c r="Z1614" s="7">
        <f t="shared" si="252"/>
        <v>115</v>
      </c>
      <c r="AA1614" s="7">
        <f t="shared" si="253"/>
        <v>90</v>
      </c>
      <c r="AB1614" s="7">
        <f ca="1">calc_gear1!AS1617*5+50</f>
        <v>55</v>
      </c>
      <c r="AC1614" s="7">
        <f ca="1">IF(AND(calc_gear1!AT1617=-1,calc_gear1!Z1617=1),calc_gear1!AS1617*5+50.5,IF(AND(calc_gear1!Y1617=0,AB1613-AC1613=-0.5),calc_gear1!AS1617*5+50.5,calc_gear1!O1617*5+50.5))</f>
        <v>50.5</v>
      </c>
    </row>
    <row r="1615" spans="1:29">
      <c r="A1615" s="7">
        <v>1614</v>
      </c>
      <c r="B1615" s="7">
        <v>414</v>
      </c>
      <c r="N1615" s="7">
        <v>414</v>
      </c>
      <c r="O1615" s="92" t="b">
        <v>0</v>
      </c>
      <c r="P1615" s="69" t="b">
        <v>1</v>
      </c>
      <c r="Q1615" s="93" t="b">
        <v>0</v>
      </c>
      <c r="S1615" s="92" t="b">
        <v>0</v>
      </c>
      <c r="T1615" s="69" t="b">
        <v>1</v>
      </c>
      <c r="U1615" s="93" t="b">
        <v>0</v>
      </c>
      <c r="W1615" s="7">
        <f t="shared" si="250"/>
        <v>1614</v>
      </c>
      <c r="X1615" s="7">
        <f>'v-t_chart'!C1615</f>
        <v>101.8</v>
      </c>
      <c r="Y1615" s="7">
        <f t="shared" si="251"/>
        <v>100</v>
      </c>
      <c r="Z1615" s="7">
        <f t="shared" si="252"/>
        <v>115</v>
      </c>
      <c r="AA1615" s="7">
        <f t="shared" si="253"/>
        <v>90</v>
      </c>
      <c r="AB1615" s="7">
        <f ca="1">calc_gear1!AS1618*5+50</f>
        <v>55</v>
      </c>
      <c r="AC1615" s="7">
        <f ca="1">IF(AND(calc_gear1!AT1618=-1,calc_gear1!Z1618=1),calc_gear1!AS1618*5+50.5,IF(AND(calc_gear1!Y1618=0,AB1614-AC1614=-0.5),calc_gear1!AS1618*5+50.5,calc_gear1!O1618*5+50.5))</f>
        <v>50.5</v>
      </c>
    </row>
    <row r="1616" spans="1:29">
      <c r="A1616" s="7">
        <v>1615</v>
      </c>
      <c r="B1616" s="7">
        <v>415</v>
      </c>
      <c r="N1616" s="7">
        <v>415</v>
      </c>
      <c r="O1616" s="92" t="b">
        <v>0</v>
      </c>
      <c r="P1616" s="69" t="b">
        <v>1</v>
      </c>
      <c r="Q1616" s="93" t="b">
        <v>0</v>
      </c>
      <c r="S1616" s="92" t="b">
        <v>0</v>
      </c>
      <c r="T1616" s="69" t="b">
        <v>1</v>
      </c>
      <c r="U1616" s="93" t="b">
        <v>0</v>
      </c>
      <c r="W1616" s="7">
        <f t="shared" si="250"/>
        <v>1615</v>
      </c>
      <c r="X1616" s="7">
        <f>'v-t_chart'!C1616</f>
        <v>101.8</v>
      </c>
      <c r="Y1616" s="7">
        <f t="shared" si="251"/>
        <v>100</v>
      </c>
      <c r="Z1616" s="7">
        <f t="shared" si="252"/>
        <v>115</v>
      </c>
      <c r="AA1616" s="7">
        <f t="shared" si="253"/>
        <v>90</v>
      </c>
      <c r="AB1616" s="7">
        <f ca="1">calc_gear1!AS1619*5+50</f>
        <v>55</v>
      </c>
      <c r="AC1616" s="7">
        <f ca="1">IF(AND(calc_gear1!AT1619=-1,calc_gear1!Z1619=1),calc_gear1!AS1619*5+50.5,IF(AND(calc_gear1!Y1619=0,AB1615-AC1615=-0.5),calc_gear1!AS1619*5+50.5,calc_gear1!O1619*5+50.5))</f>
        <v>50.5</v>
      </c>
    </row>
    <row r="1617" spans="1:29">
      <c r="A1617" s="7">
        <v>1616</v>
      </c>
      <c r="B1617" s="7">
        <v>416</v>
      </c>
      <c r="N1617" s="7">
        <v>416</v>
      </c>
      <c r="O1617" s="92" t="b">
        <v>0</v>
      </c>
      <c r="P1617" s="69" t="b">
        <v>1</v>
      </c>
      <c r="Q1617" s="93" t="b">
        <v>0</v>
      </c>
      <c r="S1617" s="92" t="b">
        <v>0</v>
      </c>
      <c r="T1617" s="69" t="b">
        <v>1</v>
      </c>
      <c r="U1617" s="93" t="b">
        <v>0</v>
      </c>
      <c r="W1617" s="7">
        <f t="shared" si="250"/>
        <v>1616</v>
      </c>
      <c r="X1617" s="7">
        <f>'v-t_chart'!C1617</f>
        <v>101.8</v>
      </c>
      <c r="Y1617" s="7">
        <f t="shared" si="251"/>
        <v>100</v>
      </c>
      <c r="Z1617" s="7">
        <f t="shared" si="252"/>
        <v>115</v>
      </c>
      <c r="AA1617" s="7">
        <f t="shared" si="253"/>
        <v>90</v>
      </c>
      <c r="AB1617" s="7">
        <f ca="1">calc_gear1!AS1620*5+50</f>
        <v>55</v>
      </c>
      <c r="AC1617" s="7">
        <f ca="1">IF(AND(calc_gear1!AT1620=-1,calc_gear1!Z1620=1),calc_gear1!AS1620*5+50.5,IF(AND(calc_gear1!Y1620=0,AB1616-AC1616=-0.5),calc_gear1!AS1620*5+50.5,calc_gear1!O1620*5+50.5))</f>
        <v>50.5</v>
      </c>
    </row>
    <row r="1618" spans="1:29">
      <c r="A1618" s="7">
        <v>1617</v>
      </c>
      <c r="B1618" s="7">
        <v>417</v>
      </c>
      <c r="N1618" s="7">
        <v>417</v>
      </c>
      <c r="O1618" s="92" t="b">
        <v>0</v>
      </c>
      <c r="P1618" s="69" t="b">
        <v>1</v>
      </c>
      <c r="Q1618" s="93" t="b">
        <v>0</v>
      </c>
      <c r="S1618" s="92" t="b">
        <v>0</v>
      </c>
      <c r="T1618" s="69" t="b">
        <v>1</v>
      </c>
      <c r="U1618" s="93" t="b">
        <v>0</v>
      </c>
      <c r="W1618" s="7">
        <f t="shared" si="250"/>
        <v>1617</v>
      </c>
      <c r="X1618" s="7">
        <f>'v-t_chart'!C1618</f>
        <v>101.8</v>
      </c>
      <c r="Y1618" s="7">
        <f t="shared" si="251"/>
        <v>100</v>
      </c>
      <c r="Z1618" s="7">
        <f t="shared" si="252"/>
        <v>115</v>
      </c>
      <c r="AA1618" s="7">
        <f t="shared" si="253"/>
        <v>90</v>
      </c>
      <c r="AB1618" s="7">
        <f ca="1">calc_gear1!AS1621*5+50</f>
        <v>55</v>
      </c>
      <c r="AC1618" s="7">
        <f ca="1">IF(AND(calc_gear1!AT1621=-1,calc_gear1!Z1621=1),calc_gear1!AS1621*5+50.5,IF(AND(calc_gear1!Y1621=0,AB1617-AC1617=-0.5),calc_gear1!AS1621*5+50.5,calc_gear1!O1621*5+50.5))</f>
        <v>50.5</v>
      </c>
    </row>
    <row r="1619" spans="1:29">
      <c r="A1619" s="7">
        <v>1618</v>
      </c>
      <c r="B1619" s="7">
        <v>418</v>
      </c>
      <c r="N1619" s="7">
        <v>418</v>
      </c>
      <c r="O1619" s="92" t="b">
        <v>0</v>
      </c>
      <c r="P1619" s="69" t="b">
        <v>1</v>
      </c>
      <c r="Q1619" s="93" t="b">
        <v>0</v>
      </c>
      <c r="S1619" s="92" t="b">
        <v>0</v>
      </c>
      <c r="T1619" s="69" t="b">
        <v>1</v>
      </c>
      <c r="U1619" s="93" t="b">
        <v>0</v>
      </c>
      <c r="W1619" s="7">
        <f t="shared" si="250"/>
        <v>1618</v>
      </c>
      <c r="X1619" s="7">
        <f>'v-t_chart'!C1619</f>
        <v>101.8</v>
      </c>
      <c r="Y1619" s="7">
        <f t="shared" si="251"/>
        <v>100</v>
      </c>
      <c r="Z1619" s="7">
        <f t="shared" si="252"/>
        <v>115</v>
      </c>
      <c r="AA1619" s="7">
        <f t="shared" si="253"/>
        <v>90</v>
      </c>
      <c r="AB1619" s="7">
        <f ca="1">calc_gear1!AS1622*5+50</f>
        <v>55</v>
      </c>
      <c r="AC1619" s="7">
        <f ca="1">IF(AND(calc_gear1!AT1622=-1,calc_gear1!Z1622=1),calc_gear1!AS1622*5+50.5,IF(AND(calc_gear1!Y1622=0,AB1618-AC1618=-0.5),calc_gear1!AS1622*5+50.5,calc_gear1!O1622*5+50.5))</f>
        <v>50.5</v>
      </c>
    </row>
    <row r="1620" spans="1:29">
      <c r="A1620" s="7">
        <v>1619</v>
      </c>
      <c r="B1620" s="7">
        <v>419</v>
      </c>
      <c r="N1620" s="7">
        <v>419</v>
      </c>
      <c r="O1620" s="92" t="b">
        <v>0</v>
      </c>
      <c r="P1620" s="69" t="b">
        <v>1</v>
      </c>
      <c r="Q1620" s="93" t="b">
        <v>0</v>
      </c>
      <c r="S1620" s="92" t="b">
        <v>0</v>
      </c>
      <c r="T1620" s="69" t="b">
        <v>1</v>
      </c>
      <c r="U1620" s="93" t="b">
        <v>0</v>
      </c>
      <c r="W1620" s="7">
        <f t="shared" si="250"/>
        <v>1619</v>
      </c>
      <c r="X1620" s="7">
        <f>'v-t_chart'!C1620</f>
        <v>101.9</v>
      </c>
      <c r="Y1620" s="7">
        <f t="shared" si="251"/>
        <v>100</v>
      </c>
      <c r="Z1620" s="7">
        <f t="shared" si="252"/>
        <v>115</v>
      </c>
      <c r="AA1620" s="7">
        <f t="shared" si="253"/>
        <v>90</v>
      </c>
      <c r="AB1620" s="7">
        <f ca="1">calc_gear1!AS1623*5+50</f>
        <v>55</v>
      </c>
      <c r="AC1620" s="7">
        <f ca="1">IF(AND(calc_gear1!AT1623=-1,calc_gear1!Z1623=1),calc_gear1!AS1623*5+50.5,IF(AND(calc_gear1!Y1623=0,AB1619-AC1619=-0.5),calc_gear1!AS1623*5+50.5,calc_gear1!O1623*5+50.5))</f>
        <v>50.5</v>
      </c>
    </row>
    <row r="1621" spans="1:29">
      <c r="A1621" s="7">
        <v>1620</v>
      </c>
      <c r="B1621" s="7">
        <v>420</v>
      </c>
      <c r="N1621" s="7">
        <v>420</v>
      </c>
      <c r="O1621" s="92" t="b">
        <v>0</v>
      </c>
      <c r="P1621" s="69" t="b">
        <v>1</v>
      </c>
      <c r="Q1621" s="93" t="b">
        <v>0</v>
      </c>
      <c r="S1621" s="92" t="b">
        <v>0</v>
      </c>
      <c r="T1621" s="69" t="b">
        <v>1</v>
      </c>
      <c r="U1621" s="93" t="b">
        <v>0</v>
      </c>
      <c r="W1621" s="7">
        <f t="shared" si="250"/>
        <v>1620</v>
      </c>
      <c r="X1621" s="7">
        <f>'v-t_chart'!C1621</f>
        <v>102</v>
      </c>
      <c r="Y1621" s="7">
        <f t="shared" si="251"/>
        <v>100</v>
      </c>
      <c r="Z1621" s="7">
        <f t="shared" si="252"/>
        <v>115</v>
      </c>
      <c r="AA1621" s="7">
        <f t="shared" si="253"/>
        <v>90</v>
      </c>
      <c r="AB1621" s="7">
        <f ca="1">calc_gear1!AS1624*5+50</f>
        <v>55</v>
      </c>
      <c r="AC1621" s="7">
        <f ca="1">IF(AND(calc_gear1!AT1624=-1,calc_gear1!Z1624=1),calc_gear1!AS1624*5+50.5,IF(AND(calc_gear1!Y1624=0,AB1620-AC1620=-0.5),calc_gear1!AS1624*5+50.5,calc_gear1!O1624*5+50.5))</f>
        <v>50.5</v>
      </c>
    </row>
    <row r="1622" spans="1:29">
      <c r="A1622" s="7">
        <v>1621</v>
      </c>
      <c r="B1622" s="7">
        <v>421</v>
      </c>
      <c r="N1622" s="7">
        <v>421</v>
      </c>
      <c r="O1622" s="92" t="b">
        <v>0</v>
      </c>
      <c r="P1622" s="69" t="b">
        <v>1</v>
      </c>
      <c r="Q1622" s="93" t="b">
        <v>0</v>
      </c>
      <c r="S1622" s="92" t="b">
        <v>0</v>
      </c>
      <c r="T1622" s="69" t="b">
        <v>1</v>
      </c>
      <c r="U1622" s="93" t="b">
        <v>0</v>
      </c>
      <c r="W1622" s="7">
        <f t="shared" si="250"/>
        <v>1621</v>
      </c>
      <c r="X1622" s="7">
        <f>'v-t_chart'!C1622</f>
        <v>102.2</v>
      </c>
      <c r="Y1622" s="7">
        <f t="shared" si="251"/>
        <v>100</v>
      </c>
      <c r="Z1622" s="7">
        <f t="shared" si="252"/>
        <v>115</v>
      </c>
      <c r="AA1622" s="7">
        <f t="shared" si="253"/>
        <v>90</v>
      </c>
      <c r="AB1622" s="7">
        <f ca="1">calc_gear1!AS1625*5+50</f>
        <v>55</v>
      </c>
      <c r="AC1622" s="7">
        <f ca="1">IF(AND(calc_gear1!AT1625=-1,calc_gear1!Z1625=1),calc_gear1!AS1625*5+50.5,IF(AND(calc_gear1!Y1625=0,AB1621-AC1621=-0.5),calc_gear1!AS1625*5+50.5,calc_gear1!O1625*5+50.5))</f>
        <v>50.5</v>
      </c>
    </row>
    <row r="1623" spans="1:29">
      <c r="A1623" s="7">
        <v>1622</v>
      </c>
      <c r="B1623" s="7">
        <v>422</v>
      </c>
      <c r="N1623" s="7">
        <v>422</v>
      </c>
      <c r="O1623" s="92" t="b">
        <v>0</v>
      </c>
      <c r="P1623" s="69" t="b">
        <v>1</v>
      </c>
      <c r="Q1623" s="93" t="b">
        <v>0</v>
      </c>
      <c r="S1623" s="92" t="b">
        <v>0</v>
      </c>
      <c r="T1623" s="69" t="b">
        <v>1</v>
      </c>
      <c r="U1623" s="93" t="b">
        <v>0</v>
      </c>
      <c r="W1623" s="7">
        <f t="shared" si="250"/>
        <v>1622</v>
      </c>
      <c r="X1623" s="7">
        <f>'v-t_chart'!C1623</f>
        <v>102.4</v>
      </c>
      <c r="Y1623" s="7">
        <f t="shared" si="251"/>
        <v>100</v>
      </c>
      <c r="Z1623" s="7">
        <f t="shared" si="252"/>
        <v>115</v>
      </c>
      <c r="AA1623" s="7">
        <f t="shared" si="253"/>
        <v>90</v>
      </c>
      <c r="AB1623" s="7">
        <f ca="1">calc_gear1!AS1626*5+50</f>
        <v>55</v>
      </c>
      <c r="AC1623" s="7">
        <f ca="1">IF(AND(calc_gear1!AT1626=-1,calc_gear1!Z1626=1),calc_gear1!AS1626*5+50.5,IF(AND(calc_gear1!Y1626=0,AB1622-AC1622=-0.5),calc_gear1!AS1626*5+50.5,calc_gear1!O1626*5+50.5))</f>
        <v>50.5</v>
      </c>
    </row>
    <row r="1624" spans="1:29">
      <c r="A1624" s="7">
        <v>1623</v>
      </c>
      <c r="B1624" s="7">
        <v>423</v>
      </c>
      <c r="N1624" s="7">
        <v>423</v>
      </c>
      <c r="O1624" s="92" t="b">
        <v>0</v>
      </c>
      <c r="P1624" s="69" t="b">
        <v>1</v>
      </c>
      <c r="Q1624" s="93" t="b">
        <v>0</v>
      </c>
      <c r="S1624" s="92" t="b">
        <v>0</v>
      </c>
      <c r="T1624" s="69" t="b">
        <v>1</v>
      </c>
      <c r="U1624" s="93" t="b">
        <v>0</v>
      </c>
      <c r="W1624" s="7">
        <f t="shared" si="250"/>
        <v>1623</v>
      </c>
      <c r="X1624" s="7">
        <f>'v-t_chart'!C1624</f>
        <v>102.6</v>
      </c>
      <c r="Y1624" s="7">
        <f t="shared" si="251"/>
        <v>100</v>
      </c>
      <c r="Z1624" s="7">
        <f t="shared" si="252"/>
        <v>115</v>
      </c>
      <c r="AA1624" s="7">
        <f t="shared" si="253"/>
        <v>90</v>
      </c>
      <c r="AB1624" s="7">
        <f ca="1">calc_gear1!AS1627*5+50</f>
        <v>55</v>
      </c>
      <c r="AC1624" s="7">
        <f ca="1">IF(AND(calc_gear1!AT1627=-1,calc_gear1!Z1627=1),calc_gear1!AS1627*5+50.5,IF(AND(calc_gear1!Y1627=0,AB1623-AC1623=-0.5),calc_gear1!AS1627*5+50.5,calc_gear1!O1627*5+50.5))</f>
        <v>50.5</v>
      </c>
    </row>
    <row r="1625" spans="1:29">
      <c r="A1625" s="7">
        <v>1624</v>
      </c>
      <c r="B1625" s="7">
        <v>424</v>
      </c>
      <c r="N1625" s="7">
        <v>424</v>
      </c>
      <c r="O1625" s="92" t="b">
        <v>0</v>
      </c>
      <c r="P1625" s="69" t="b">
        <v>1</v>
      </c>
      <c r="Q1625" s="93" t="b">
        <v>0</v>
      </c>
      <c r="S1625" s="92" t="b">
        <v>0</v>
      </c>
      <c r="T1625" s="69" t="b">
        <v>1</v>
      </c>
      <c r="U1625" s="93" t="b">
        <v>0</v>
      </c>
      <c r="W1625" s="7">
        <f t="shared" si="250"/>
        <v>1624</v>
      </c>
      <c r="X1625" s="7">
        <f>'v-t_chart'!C1625</f>
        <v>102.8</v>
      </c>
      <c r="Y1625" s="7">
        <f t="shared" si="251"/>
        <v>100</v>
      </c>
      <c r="Z1625" s="7">
        <f t="shared" si="252"/>
        <v>115</v>
      </c>
      <c r="AA1625" s="7">
        <f t="shared" si="253"/>
        <v>90</v>
      </c>
      <c r="AB1625" s="7">
        <f ca="1">calc_gear1!AS1628*5+50</f>
        <v>55</v>
      </c>
      <c r="AC1625" s="7">
        <f ca="1">IF(AND(calc_gear1!AT1628=-1,calc_gear1!Z1628=1),calc_gear1!AS1628*5+50.5,IF(AND(calc_gear1!Y1628=0,AB1624-AC1624=-0.5),calc_gear1!AS1628*5+50.5,calc_gear1!O1628*5+50.5))</f>
        <v>50.5</v>
      </c>
    </row>
    <row r="1626" spans="1:29">
      <c r="A1626" s="7">
        <v>1625</v>
      </c>
      <c r="B1626" s="7">
        <v>425</v>
      </c>
      <c r="N1626" s="7">
        <v>425</v>
      </c>
      <c r="O1626" s="92" t="b">
        <v>0</v>
      </c>
      <c r="P1626" s="69" t="b">
        <v>1</v>
      </c>
      <c r="Q1626" s="93" t="b">
        <v>0</v>
      </c>
      <c r="S1626" s="92" t="b">
        <v>0</v>
      </c>
      <c r="T1626" s="69" t="b">
        <v>1</v>
      </c>
      <c r="U1626" s="93" t="b">
        <v>0</v>
      </c>
      <c r="W1626" s="7">
        <f t="shared" si="250"/>
        <v>1625</v>
      </c>
      <c r="X1626" s="7">
        <f>'v-t_chart'!C1626</f>
        <v>103.1</v>
      </c>
      <c r="Y1626" s="7">
        <f t="shared" si="251"/>
        <v>100</v>
      </c>
      <c r="Z1626" s="7">
        <f t="shared" si="252"/>
        <v>115</v>
      </c>
      <c r="AA1626" s="7">
        <f t="shared" si="253"/>
        <v>90</v>
      </c>
      <c r="AB1626" s="7">
        <f ca="1">calc_gear1!AS1629*5+50</f>
        <v>55</v>
      </c>
      <c r="AC1626" s="7">
        <f ca="1">IF(AND(calc_gear1!AT1629=-1,calc_gear1!Z1629=1),calc_gear1!AS1629*5+50.5,IF(AND(calc_gear1!Y1629=0,AB1625-AC1625=-0.5),calc_gear1!AS1629*5+50.5,calc_gear1!O1629*5+50.5))</f>
        <v>50.5</v>
      </c>
    </row>
    <row r="1627" spans="1:29">
      <c r="A1627" s="7">
        <v>1626</v>
      </c>
      <c r="B1627" s="7">
        <v>426</v>
      </c>
      <c r="N1627" s="7">
        <v>426</v>
      </c>
      <c r="O1627" s="92" t="b">
        <v>0</v>
      </c>
      <c r="P1627" s="69" t="b">
        <v>1</v>
      </c>
      <c r="Q1627" s="93" t="b">
        <v>0</v>
      </c>
      <c r="S1627" s="92" t="b">
        <v>0</v>
      </c>
      <c r="T1627" s="69" t="b">
        <v>1</v>
      </c>
      <c r="U1627" s="93" t="b">
        <v>0</v>
      </c>
      <c r="W1627" s="7">
        <f t="shared" si="250"/>
        <v>1626</v>
      </c>
      <c r="X1627" s="7">
        <f>'v-t_chart'!C1627</f>
        <v>103.4</v>
      </c>
      <c r="Y1627" s="7">
        <f t="shared" si="251"/>
        <v>100</v>
      </c>
      <c r="Z1627" s="7">
        <f t="shared" si="252"/>
        <v>115</v>
      </c>
      <c r="AA1627" s="7">
        <f t="shared" si="253"/>
        <v>90</v>
      </c>
      <c r="AB1627" s="7">
        <f ca="1">calc_gear1!AS1630*5+50</f>
        <v>55</v>
      </c>
      <c r="AC1627" s="7">
        <f ca="1">IF(AND(calc_gear1!AT1630=-1,calc_gear1!Z1630=1),calc_gear1!AS1630*5+50.5,IF(AND(calc_gear1!Y1630=0,AB1626-AC1626=-0.5),calc_gear1!AS1630*5+50.5,calc_gear1!O1630*5+50.5))</f>
        <v>50.5</v>
      </c>
    </row>
    <row r="1628" spans="1:29">
      <c r="A1628" s="7">
        <v>1627</v>
      </c>
      <c r="B1628" s="7">
        <v>427</v>
      </c>
      <c r="N1628" s="7">
        <v>427</v>
      </c>
      <c r="O1628" s="92" t="b">
        <v>0</v>
      </c>
      <c r="P1628" s="69" t="b">
        <v>1</v>
      </c>
      <c r="Q1628" s="93" t="b">
        <v>0</v>
      </c>
      <c r="S1628" s="92" t="b">
        <v>0</v>
      </c>
      <c r="T1628" s="69" t="b">
        <v>1</v>
      </c>
      <c r="U1628" s="93" t="b">
        <v>0</v>
      </c>
      <c r="W1628" s="7">
        <f t="shared" si="250"/>
        <v>1627</v>
      </c>
      <c r="X1628" s="7">
        <f>'v-t_chart'!C1628</f>
        <v>103.9</v>
      </c>
      <c r="Y1628" s="7">
        <f t="shared" si="251"/>
        <v>100</v>
      </c>
      <c r="Z1628" s="7">
        <f t="shared" si="252"/>
        <v>115</v>
      </c>
      <c r="AA1628" s="7">
        <f t="shared" si="253"/>
        <v>90</v>
      </c>
      <c r="AB1628" s="7">
        <f ca="1">calc_gear1!AS1631*5+50</f>
        <v>55</v>
      </c>
      <c r="AC1628" s="7">
        <f ca="1">IF(AND(calc_gear1!AT1631=-1,calc_gear1!Z1631=1),calc_gear1!AS1631*5+50.5,IF(AND(calc_gear1!Y1631=0,AB1627-AC1627=-0.5),calc_gear1!AS1631*5+50.5,calc_gear1!O1631*5+50.5))</f>
        <v>50.5</v>
      </c>
    </row>
    <row r="1629" spans="1:29">
      <c r="A1629" s="7">
        <v>1628</v>
      </c>
      <c r="B1629" s="7">
        <v>428</v>
      </c>
      <c r="N1629" s="7">
        <v>428</v>
      </c>
      <c r="O1629" s="92" t="b">
        <v>0</v>
      </c>
      <c r="P1629" s="69" t="b">
        <v>1</v>
      </c>
      <c r="Q1629" s="93" t="b">
        <v>0</v>
      </c>
      <c r="S1629" s="92" t="b">
        <v>0</v>
      </c>
      <c r="T1629" s="69" t="b">
        <v>1</v>
      </c>
      <c r="U1629" s="93" t="b">
        <v>0</v>
      </c>
      <c r="W1629" s="7">
        <f t="shared" si="250"/>
        <v>1628</v>
      </c>
      <c r="X1629" s="7">
        <f>'v-t_chart'!C1629</f>
        <v>104.4</v>
      </c>
      <c r="Y1629" s="7">
        <f t="shared" si="251"/>
        <v>100</v>
      </c>
      <c r="Z1629" s="7">
        <f t="shared" si="252"/>
        <v>115</v>
      </c>
      <c r="AA1629" s="7">
        <f t="shared" si="253"/>
        <v>90</v>
      </c>
      <c r="AB1629" s="7">
        <f ca="1">calc_gear1!AS1632*5+50</f>
        <v>55</v>
      </c>
      <c r="AC1629" s="7">
        <f ca="1">IF(AND(calc_gear1!AT1632=-1,calc_gear1!Z1632=1),calc_gear1!AS1632*5+50.5,IF(AND(calc_gear1!Y1632=0,AB1628-AC1628=-0.5),calc_gear1!AS1632*5+50.5,calc_gear1!O1632*5+50.5))</f>
        <v>50.5</v>
      </c>
    </row>
    <row r="1630" spans="1:29">
      <c r="A1630" s="7">
        <v>1629</v>
      </c>
      <c r="B1630" s="7">
        <v>429</v>
      </c>
      <c r="N1630" s="7">
        <v>429</v>
      </c>
      <c r="O1630" s="92" t="b">
        <v>0</v>
      </c>
      <c r="P1630" s="69" t="b">
        <v>1</v>
      </c>
      <c r="Q1630" s="93" t="b">
        <v>0</v>
      </c>
      <c r="S1630" s="92" t="b">
        <v>0</v>
      </c>
      <c r="T1630" s="69" t="b">
        <v>1</v>
      </c>
      <c r="U1630" s="93" t="b">
        <v>0</v>
      </c>
      <c r="W1630" s="7">
        <f t="shared" si="250"/>
        <v>1629</v>
      </c>
      <c r="X1630" s="7">
        <f>'v-t_chart'!C1630</f>
        <v>104.9</v>
      </c>
      <c r="Y1630" s="7">
        <f t="shared" si="251"/>
        <v>100</v>
      </c>
      <c r="Z1630" s="7">
        <f t="shared" si="252"/>
        <v>115</v>
      </c>
      <c r="AA1630" s="7">
        <f t="shared" si="253"/>
        <v>90</v>
      </c>
      <c r="AB1630" s="7">
        <f ca="1">calc_gear1!AS1633*5+50</f>
        <v>55</v>
      </c>
      <c r="AC1630" s="7">
        <f ca="1">IF(AND(calc_gear1!AT1633=-1,calc_gear1!Z1633=1),calc_gear1!AS1633*5+50.5,IF(AND(calc_gear1!Y1633=0,AB1629-AC1629=-0.5),calc_gear1!AS1633*5+50.5,calc_gear1!O1633*5+50.5))</f>
        <v>50.5</v>
      </c>
    </row>
    <row r="1631" spans="1:29">
      <c r="A1631" s="7">
        <v>1630</v>
      </c>
      <c r="B1631" s="7">
        <v>430</v>
      </c>
      <c r="N1631" s="7">
        <v>430</v>
      </c>
      <c r="O1631" s="92" t="b">
        <v>0</v>
      </c>
      <c r="P1631" s="69" t="b">
        <v>1</v>
      </c>
      <c r="Q1631" s="93" t="b">
        <v>0</v>
      </c>
      <c r="S1631" s="92" t="b">
        <v>0</v>
      </c>
      <c r="T1631" s="69" t="b">
        <v>1</v>
      </c>
      <c r="U1631" s="93" t="b">
        <v>0</v>
      </c>
      <c r="W1631" s="7">
        <f t="shared" si="250"/>
        <v>1630</v>
      </c>
      <c r="X1631" s="7">
        <f>'v-t_chart'!C1631</f>
        <v>105.2</v>
      </c>
      <c r="Y1631" s="7">
        <f t="shared" si="251"/>
        <v>100</v>
      </c>
      <c r="Z1631" s="7">
        <f t="shared" si="252"/>
        <v>115</v>
      </c>
      <c r="AA1631" s="7">
        <f t="shared" si="253"/>
        <v>90</v>
      </c>
      <c r="AB1631" s="7">
        <f ca="1">calc_gear1!AS1634*5+50</f>
        <v>55</v>
      </c>
      <c r="AC1631" s="7">
        <f ca="1">IF(AND(calc_gear1!AT1634=-1,calc_gear1!Z1634=1),calc_gear1!AS1634*5+50.5,IF(AND(calc_gear1!Y1634=0,AB1630-AC1630=-0.5),calc_gear1!AS1634*5+50.5,calc_gear1!O1634*5+50.5))</f>
        <v>50.5</v>
      </c>
    </row>
    <row r="1632" spans="1:29">
      <c r="A1632" s="7">
        <v>1631</v>
      </c>
      <c r="B1632" s="7">
        <v>431</v>
      </c>
      <c r="N1632" s="7">
        <v>431</v>
      </c>
      <c r="O1632" s="92" t="b">
        <v>0</v>
      </c>
      <c r="P1632" s="69" t="b">
        <v>1</v>
      </c>
      <c r="Q1632" s="93" t="b">
        <v>0</v>
      </c>
      <c r="S1632" s="92" t="b">
        <v>0</v>
      </c>
      <c r="T1632" s="69" t="b">
        <v>1</v>
      </c>
      <c r="U1632" s="93" t="b">
        <v>0</v>
      </c>
      <c r="W1632" s="7">
        <f t="shared" si="250"/>
        <v>1631</v>
      </c>
      <c r="X1632" s="7">
        <f>'v-t_chart'!C1632</f>
        <v>105.5</v>
      </c>
      <c r="Y1632" s="7">
        <f t="shared" si="251"/>
        <v>100</v>
      </c>
      <c r="Z1632" s="7">
        <f t="shared" si="252"/>
        <v>115</v>
      </c>
      <c r="AA1632" s="7">
        <f t="shared" si="253"/>
        <v>90</v>
      </c>
      <c r="AB1632" s="7">
        <f ca="1">calc_gear1!AS1635*5+50</f>
        <v>55</v>
      </c>
      <c r="AC1632" s="7">
        <f ca="1">IF(AND(calc_gear1!AT1635=-1,calc_gear1!Z1635=1),calc_gear1!AS1635*5+50.5,IF(AND(calc_gear1!Y1635=0,AB1631-AC1631=-0.5),calc_gear1!AS1635*5+50.5,calc_gear1!O1635*5+50.5))</f>
        <v>50.5</v>
      </c>
    </row>
    <row r="1633" spans="1:29">
      <c r="A1633" s="7">
        <v>1632</v>
      </c>
      <c r="B1633" s="7">
        <v>432</v>
      </c>
      <c r="N1633" s="7">
        <v>432</v>
      </c>
      <c r="O1633" s="92" t="b">
        <v>0</v>
      </c>
      <c r="P1633" s="69" t="b">
        <v>1</v>
      </c>
      <c r="Q1633" s="93" t="b">
        <v>0</v>
      </c>
      <c r="S1633" s="92" t="b">
        <v>0</v>
      </c>
      <c r="T1633" s="69" t="b">
        <v>1</v>
      </c>
      <c r="U1633" s="93" t="b">
        <v>0</v>
      </c>
      <c r="W1633" s="7">
        <f t="shared" si="250"/>
        <v>1632</v>
      </c>
      <c r="X1633" s="7">
        <f>'v-t_chart'!C1633</f>
        <v>105.7</v>
      </c>
      <c r="Y1633" s="7">
        <f t="shared" si="251"/>
        <v>100</v>
      </c>
      <c r="Z1633" s="7">
        <f t="shared" si="252"/>
        <v>115</v>
      </c>
      <c r="AA1633" s="7">
        <f t="shared" si="253"/>
        <v>90</v>
      </c>
      <c r="AB1633" s="7">
        <f ca="1">calc_gear1!AS1636*5+50</f>
        <v>55</v>
      </c>
      <c r="AC1633" s="7">
        <f ca="1">IF(AND(calc_gear1!AT1636=-1,calc_gear1!Z1636=1),calc_gear1!AS1636*5+50.5,IF(AND(calc_gear1!Y1636=0,AB1632-AC1632=-0.5),calc_gear1!AS1636*5+50.5,calc_gear1!O1636*5+50.5))</f>
        <v>50.5</v>
      </c>
    </row>
    <row r="1634" spans="1:29">
      <c r="A1634" s="7">
        <v>1633</v>
      </c>
      <c r="B1634" s="7">
        <v>433</v>
      </c>
      <c r="N1634" s="7">
        <v>433</v>
      </c>
      <c r="O1634" s="92" t="b">
        <v>0</v>
      </c>
      <c r="P1634" s="69" t="b">
        <v>1</v>
      </c>
      <c r="Q1634" s="93" t="b">
        <v>0</v>
      </c>
      <c r="S1634" s="92" t="b">
        <v>0</v>
      </c>
      <c r="T1634" s="69" t="b">
        <v>1</v>
      </c>
      <c r="U1634" s="93" t="b">
        <v>0</v>
      </c>
      <c r="W1634" s="7">
        <f t="shared" si="250"/>
        <v>1633</v>
      </c>
      <c r="X1634" s="7">
        <f>'v-t_chart'!C1634</f>
        <v>105.9</v>
      </c>
      <c r="Y1634" s="7">
        <f t="shared" si="251"/>
        <v>100</v>
      </c>
      <c r="Z1634" s="7">
        <f t="shared" si="252"/>
        <v>115</v>
      </c>
      <c r="AA1634" s="7">
        <f t="shared" si="253"/>
        <v>90</v>
      </c>
      <c r="AB1634" s="7">
        <f ca="1">calc_gear1!AS1637*5+50</f>
        <v>55</v>
      </c>
      <c r="AC1634" s="7">
        <f ca="1">IF(AND(calc_gear1!AT1637=-1,calc_gear1!Z1637=1),calc_gear1!AS1637*5+50.5,IF(AND(calc_gear1!Y1637=0,AB1633-AC1633=-0.5),calc_gear1!AS1637*5+50.5,calc_gear1!O1637*5+50.5))</f>
        <v>50.5</v>
      </c>
    </row>
    <row r="1635" spans="1:29">
      <c r="A1635" s="7">
        <v>1634</v>
      </c>
      <c r="B1635" s="7">
        <v>434</v>
      </c>
      <c r="N1635" s="7">
        <v>434</v>
      </c>
      <c r="O1635" s="92" t="b">
        <v>0</v>
      </c>
      <c r="P1635" s="69" t="b">
        <v>1</v>
      </c>
      <c r="Q1635" s="93" t="b">
        <v>0</v>
      </c>
      <c r="S1635" s="92" t="b">
        <v>0</v>
      </c>
      <c r="T1635" s="69" t="b">
        <v>1</v>
      </c>
      <c r="U1635" s="93" t="b">
        <v>0</v>
      </c>
      <c r="W1635" s="7">
        <f t="shared" si="250"/>
        <v>1634</v>
      </c>
      <c r="X1635" s="7">
        <f>'v-t_chart'!C1635</f>
        <v>106.1</v>
      </c>
      <c r="Y1635" s="7">
        <f t="shared" si="251"/>
        <v>100</v>
      </c>
      <c r="Z1635" s="7">
        <f t="shared" si="252"/>
        <v>115</v>
      </c>
      <c r="AA1635" s="7">
        <f t="shared" si="253"/>
        <v>90</v>
      </c>
      <c r="AB1635" s="7">
        <f ca="1">calc_gear1!AS1638*5+50</f>
        <v>55</v>
      </c>
      <c r="AC1635" s="7">
        <f ca="1">IF(AND(calc_gear1!AT1638=-1,calc_gear1!Z1638=1),calc_gear1!AS1638*5+50.5,IF(AND(calc_gear1!Y1638=0,AB1634-AC1634=-0.5),calc_gear1!AS1638*5+50.5,calc_gear1!O1638*5+50.5))</f>
        <v>50.5</v>
      </c>
    </row>
    <row r="1636" spans="1:29">
      <c r="A1636" s="7">
        <v>1635</v>
      </c>
      <c r="B1636" s="7">
        <v>435</v>
      </c>
      <c r="N1636" s="7">
        <v>435</v>
      </c>
      <c r="O1636" s="92" t="b">
        <v>0</v>
      </c>
      <c r="P1636" s="69" t="b">
        <v>1</v>
      </c>
      <c r="Q1636" s="93" t="b">
        <v>0</v>
      </c>
      <c r="S1636" s="92" t="b">
        <v>0</v>
      </c>
      <c r="T1636" s="69" t="b">
        <v>1</v>
      </c>
      <c r="U1636" s="93" t="b">
        <v>0</v>
      </c>
      <c r="W1636" s="7">
        <f t="shared" si="250"/>
        <v>1635</v>
      </c>
      <c r="X1636" s="7">
        <f>'v-t_chart'!C1636</f>
        <v>106.3</v>
      </c>
      <c r="Y1636" s="7">
        <f t="shared" si="251"/>
        <v>100</v>
      </c>
      <c r="Z1636" s="7">
        <f t="shared" si="252"/>
        <v>115</v>
      </c>
      <c r="AA1636" s="7">
        <f t="shared" si="253"/>
        <v>90</v>
      </c>
      <c r="AB1636" s="7">
        <f ca="1">calc_gear1!AS1639*5+50</f>
        <v>55</v>
      </c>
      <c r="AC1636" s="7">
        <f ca="1">IF(AND(calc_gear1!AT1639=-1,calc_gear1!Z1639=1),calc_gear1!AS1639*5+50.5,IF(AND(calc_gear1!Y1639=0,AB1635-AC1635=-0.5),calc_gear1!AS1639*5+50.5,calc_gear1!O1639*5+50.5))</f>
        <v>50.5</v>
      </c>
    </row>
    <row r="1637" spans="1:29">
      <c r="A1637" s="7">
        <v>1636</v>
      </c>
      <c r="B1637" s="7">
        <v>436</v>
      </c>
      <c r="N1637" s="7">
        <v>436</v>
      </c>
      <c r="O1637" s="92" t="b">
        <v>0</v>
      </c>
      <c r="P1637" s="69" t="b">
        <v>1</v>
      </c>
      <c r="Q1637" s="93" t="b">
        <v>0</v>
      </c>
      <c r="S1637" s="92" t="b">
        <v>0</v>
      </c>
      <c r="T1637" s="69" t="b">
        <v>1</v>
      </c>
      <c r="U1637" s="93" t="b">
        <v>0</v>
      </c>
      <c r="W1637" s="7">
        <f t="shared" si="250"/>
        <v>1636</v>
      </c>
      <c r="X1637" s="7">
        <f>'v-t_chart'!C1637</f>
        <v>106.5</v>
      </c>
      <c r="Y1637" s="7">
        <f t="shared" si="251"/>
        <v>100</v>
      </c>
      <c r="Z1637" s="7">
        <f t="shared" si="252"/>
        <v>115</v>
      </c>
      <c r="AA1637" s="7">
        <f t="shared" si="253"/>
        <v>90</v>
      </c>
      <c r="AB1637" s="7">
        <f ca="1">calc_gear1!AS1640*5+50</f>
        <v>55</v>
      </c>
      <c r="AC1637" s="7">
        <f ca="1">IF(AND(calc_gear1!AT1640=-1,calc_gear1!Z1640=1),calc_gear1!AS1640*5+50.5,IF(AND(calc_gear1!Y1640=0,AB1636-AC1636=-0.5),calc_gear1!AS1640*5+50.5,calc_gear1!O1640*5+50.5))</f>
        <v>50.5</v>
      </c>
    </row>
    <row r="1638" spans="1:29">
      <c r="A1638" s="7">
        <v>1637</v>
      </c>
      <c r="B1638" s="7">
        <v>437</v>
      </c>
      <c r="N1638" s="7">
        <v>437</v>
      </c>
      <c r="O1638" s="92" t="b">
        <v>0</v>
      </c>
      <c r="P1638" s="69" t="b">
        <v>1</v>
      </c>
      <c r="Q1638" s="93" t="b">
        <v>0</v>
      </c>
      <c r="S1638" s="92" t="b">
        <v>0</v>
      </c>
      <c r="T1638" s="69" t="b">
        <v>1</v>
      </c>
      <c r="U1638" s="93" t="b">
        <v>0</v>
      </c>
      <c r="W1638" s="7">
        <f t="shared" si="250"/>
        <v>1637</v>
      </c>
      <c r="X1638" s="7">
        <f>'v-t_chart'!C1638</f>
        <v>106.8</v>
      </c>
      <c r="Y1638" s="7">
        <f t="shared" si="251"/>
        <v>100</v>
      </c>
      <c r="Z1638" s="7">
        <f t="shared" si="252"/>
        <v>115</v>
      </c>
      <c r="AA1638" s="7">
        <f t="shared" si="253"/>
        <v>90</v>
      </c>
      <c r="AB1638" s="7">
        <f ca="1">calc_gear1!AS1641*5+50</f>
        <v>55</v>
      </c>
      <c r="AC1638" s="7">
        <f ca="1">IF(AND(calc_gear1!AT1641=-1,calc_gear1!Z1641=1),calc_gear1!AS1641*5+50.5,IF(AND(calc_gear1!Y1641=0,AB1637-AC1637=-0.5),calc_gear1!AS1641*5+50.5,calc_gear1!O1641*5+50.5))</f>
        <v>50.5</v>
      </c>
    </row>
    <row r="1639" spans="1:29">
      <c r="A1639" s="7">
        <v>1638</v>
      </c>
      <c r="B1639" s="7">
        <v>438</v>
      </c>
      <c r="N1639" s="7">
        <v>438</v>
      </c>
      <c r="O1639" s="92" t="b">
        <v>0</v>
      </c>
      <c r="P1639" s="69" t="b">
        <v>1</v>
      </c>
      <c r="Q1639" s="93" t="b">
        <v>0</v>
      </c>
      <c r="S1639" s="92" t="b">
        <v>0</v>
      </c>
      <c r="T1639" s="69" t="b">
        <v>1</v>
      </c>
      <c r="U1639" s="93" t="b">
        <v>0</v>
      </c>
      <c r="W1639" s="7">
        <f t="shared" si="250"/>
        <v>1638</v>
      </c>
      <c r="X1639" s="7">
        <f>'v-t_chart'!C1639</f>
        <v>107.1</v>
      </c>
      <c r="Y1639" s="7">
        <f t="shared" si="251"/>
        <v>100</v>
      </c>
      <c r="Z1639" s="7">
        <f t="shared" si="252"/>
        <v>115</v>
      </c>
      <c r="AA1639" s="7">
        <f t="shared" si="253"/>
        <v>90</v>
      </c>
      <c r="AB1639" s="7">
        <f ca="1">calc_gear1!AS1642*5+50</f>
        <v>55</v>
      </c>
      <c r="AC1639" s="7">
        <f ca="1">IF(AND(calc_gear1!AT1642=-1,calc_gear1!Z1642=1),calc_gear1!AS1642*5+50.5,IF(AND(calc_gear1!Y1642=0,AB1638-AC1638=-0.5),calc_gear1!AS1642*5+50.5,calc_gear1!O1642*5+50.5))</f>
        <v>50.5</v>
      </c>
    </row>
    <row r="1640" spans="1:29">
      <c r="A1640" s="7">
        <v>1639</v>
      </c>
      <c r="B1640" s="7">
        <v>439</v>
      </c>
      <c r="N1640" s="7">
        <v>439</v>
      </c>
      <c r="O1640" s="92" t="b">
        <v>0</v>
      </c>
      <c r="P1640" s="69" t="b">
        <v>1</v>
      </c>
      <c r="Q1640" s="93" t="b">
        <v>0</v>
      </c>
      <c r="S1640" s="92" t="b">
        <v>0</v>
      </c>
      <c r="T1640" s="69" t="b">
        <v>1</v>
      </c>
      <c r="U1640" s="93" t="b">
        <v>0</v>
      </c>
      <c r="W1640" s="7">
        <f t="shared" si="250"/>
        <v>1639</v>
      </c>
      <c r="X1640" s="7">
        <f>'v-t_chart'!C1640</f>
        <v>107.5</v>
      </c>
      <c r="Y1640" s="7">
        <f t="shared" si="251"/>
        <v>100</v>
      </c>
      <c r="Z1640" s="7">
        <f t="shared" si="252"/>
        <v>115</v>
      </c>
      <c r="AA1640" s="7">
        <f t="shared" si="253"/>
        <v>90</v>
      </c>
      <c r="AB1640" s="7">
        <f ca="1">calc_gear1!AS1643*5+50</f>
        <v>55</v>
      </c>
      <c r="AC1640" s="7">
        <f ca="1">IF(AND(calc_gear1!AT1643=-1,calc_gear1!Z1643=1),calc_gear1!AS1643*5+50.5,IF(AND(calc_gear1!Y1643=0,AB1639-AC1639=-0.5),calc_gear1!AS1643*5+50.5,calc_gear1!O1643*5+50.5))</f>
        <v>50.5</v>
      </c>
    </row>
    <row r="1641" spans="1:29">
      <c r="A1641" s="7">
        <v>1640</v>
      </c>
      <c r="B1641" s="7">
        <v>440</v>
      </c>
      <c r="N1641" s="7">
        <v>440</v>
      </c>
      <c r="O1641" s="92" t="b">
        <v>0</v>
      </c>
      <c r="P1641" s="69" t="b">
        <v>1</v>
      </c>
      <c r="Q1641" s="93" t="b">
        <v>0</v>
      </c>
      <c r="S1641" s="92" t="b">
        <v>0</v>
      </c>
      <c r="T1641" s="69" t="b">
        <v>1</v>
      </c>
      <c r="U1641" s="93" t="b">
        <v>0</v>
      </c>
      <c r="W1641" s="7">
        <f t="shared" si="250"/>
        <v>1640</v>
      </c>
      <c r="X1641" s="7">
        <f>'v-t_chart'!C1641</f>
        <v>108</v>
      </c>
      <c r="Y1641" s="7">
        <f t="shared" si="251"/>
        <v>100</v>
      </c>
      <c r="Z1641" s="7">
        <f t="shared" si="252"/>
        <v>115</v>
      </c>
      <c r="AA1641" s="7">
        <f t="shared" si="253"/>
        <v>90</v>
      </c>
      <c r="AB1641" s="7">
        <f ca="1">calc_gear1!AS1644*5+50</f>
        <v>55</v>
      </c>
      <c r="AC1641" s="7">
        <f ca="1">IF(AND(calc_gear1!AT1644=-1,calc_gear1!Z1644=1),calc_gear1!AS1644*5+50.5,IF(AND(calc_gear1!Y1644=0,AB1640-AC1640=-0.5),calc_gear1!AS1644*5+50.5,calc_gear1!O1644*5+50.5))</f>
        <v>50.5</v>
      </c>
    </row>
    <row r="1642" spans="1:29">
      <c r="A1642" s="7">
        <v>1641</v>
      </c>
      <c r="B1642" s="7">
        <v>441</v>
      </c>
      <c r="N1642" s="7">
        <v>441</v>
      </c>
      <c r="O1642" s="92" t="b">
        <v>0</v>
      </c>
      <c r="P1642" s="69" t="b">
        <v>1</v>
      </c>
      <c r="Q1642" s="93" t="b">
        <v>0</v>
      </c>
      <c r="S1642" s="92" t="b">
        <v>0</v>
      </c>
      <c r="T1642" s="69" t="b">
        <v>1</v>
      </c>
      <c r="U1642" s="93" t="b">
        <v>0</v>
      </c>
      <c r="W1642" s="7">
        <f t="shared" si="250"/>
        <v>1641</v>
      </c>
      <c r="X1642" s="7">
        <f>'v-t_chart'!C1642</f>
        <v>108.3</v>
      </c>
      <c r="Y1642" s="7">
        <f t="shared" si="251"/>
        <v>100</v>
      </c>
      <c r="Z1642" s="7">
        <f t="shared" si="252"/>
        <v>115</v>
      </c>
      <c r="AA1642" s="7">
        <f t="shared" si="253"/>
        <v>90</v>
      </c>
      <c r="AB1642" s="7">
        <f ca="1">calc_gear1!AS1645*5+50</f>
        <v>55</v>
      </c>
      <c r="AC1642" s="7">
        <f ca="1">IF(AND(calc_gear1!AT1645=-1,calc_gear1!Z1645=1),calc_gear1!AS1645*5+50.5,IF(AND(calc_gear1!Y1645=0,AB1641-AC1641=-0.5),calc_gear1!AS1645*5+50.5,calc_gear1!O1645*5+50.5))</f>
        <v>50.5</v>
      </c>
    </row>
    <row r="1643" spans="1:29">
      <c r="A1643" s="7">
        <v>1642</v>
      </c>
      <c r="B1643" s="7">
        <v>442</v>
      </c>
      <c r="N1643" s="7">
        <v>442</v>
      </c>
      <c r="O1643" s="92" t="b">
        <v>0</v>
      </c>
      <c r="P1643" s="69" t="b">
        <v>1</v>
      </c>
      <c r="Q1643" s="93" t="b">
        <v>0</v>
      </c>
      <c r="S1643" s="92" t="b">
        <v>0</v>
      </c>
      <c r="T1643" s="69" t="b">
        <v>1</v>
      </c>
      <c r="U1643" s="93" t="b">
        <v>0</v>
      </c>
      <c r="W1643" s="7">
        <f t="shared" si="250"/>
        <v>1642</v>
      </c>
      <c r="X1643" s="7">
        <f>'v-t_chart'!C1643</f>
        <v>108.6</v>
      </c>
      <c r="Y1643" s="7">
        <f t="shared" si="251"/>
        <v>100</v>
      </c>
      <c r="Z1643" s="7">
        <f t="shared" si="252"/>
        <v>115</v>
      </c>
      <c r="AA1643" s="7">
        <f t="shared" si="253"/>
        <v>90</v>
      </c>
      <c r="AB1643" s="7">
        <f ca="1">calc_gear1!AS1646*5+50</f>
        <v>55</v>
      </c>
      <c r="AC1643" s="7">
        <f ca="1">IF(AND(calc_gear1!AT1646=-1,calc_gear1!Z1646=1),calc_gear1!AS1646*5+50.5,IF(AND(calc_gear1!Y1646=0,AB1642-AC1642=-0.5),calc_gear1!AS1646*5+50.5,calc_gear1!O1646*5+50.5))</f>
        <v>50.5</v>
      </c>
    </row>
    <row r="1644" spans="1:29">
      <c r="A1644" s="7">
        <v>1643</v>
      </c>
      <c r="B1644" s="7">
        <v>443</v>
      </c>
      <c r="N1644" s="7">
        <v>443</v>
      </c>
      <c r="O1644" s="92" t="b">
        <v>0</v>
      </c>
      <c r="P1644" s="69" t="b">
        <v>1</v>
      </c>
      <c r="Q1644" s="93" t="b">
        <v>0</v>
      </c>
      <c r="S1644" s="92" t="b">
        <v>0</v>
      </c>
      <c r="T1644" s="69" t="b">
        <v>1</v>
      </c>
      <c r="U1644" s="93" t="b">
        <v>0</v>
      </c>
      <c r="W1644" s="7">
        <f t="shared" si="250"/>
        <v>1643</v>
      </c>
      <c r="X1644" s="7">
        <f>'v-t_chart'!C1644</f>
        <v>108.9</v>
      </c>
      <c r="Y1644" s="7">
        <f t="shared" si="251"/>
        <v>100</v>
      </c>
      <c r="Z1644" s="7">
        <f t="shared" si="252"/>
        <v>115</v>
      </c>
      <c r="AA1644" s="7">
        <f t="shared" si="253"/>
        <v>90</v>
      </c>
      <c r="AB1644" s="7">
        <f ca="1">calc_gear1!AS1647*5+50</f>
        <v>55</v>
      </c>
      <c r="AC1644" s="7">
        <f ca="1">IF(AND(calc_gear1!AT1647=-1,calc_gear1!Z1647=1),calc_gear1!AS1647*5+50.5,IF(AND(calc_gear1!Y1647=0,AB1643-AC1643=-0.5),calc_gear1!AS1647*5+50.5,calc_gear1!O1647*5+50.5))</f>
        <v>50.5</v>
      </c>
    </row>
    <row r="1645" spans="1:29">
      <c r="A1645" s="7">
        <v>1644</v>
      </c>
      <c r="B1645" s="7">
        <v>444</v>
      </c>
      <c r="N1645" s="7">
        <v>444</v>
      </c>
      <c r="O1645" s="92" t="b">
        <v>0</v>
      </c>
      <c r="P1645" s="69" t="b">
        <v>1</v>
      </c>
      <c r="Q1645" s="93" t="b">
        <v>0</v>
      </c>
      <c r="S1645" s="92" t="b">
        <v>0</v>
      </c>
      <c r="T1645" s="69" t="b">
        <v>1</v>
      </c>
      <c r="U1645" s="93" t="b">
        <v>0</v>
      </c>
      <c r="W1645" s="7">
        <f t="shared" si="250"/>
        <v>1644</v>
      </c>
      <c r="X1645" s="7">
        <f>'v-t_chart'!C1645</f>
        <v>109.1</v>
      </c>
      <c r="Y1645" s="7">
        <f t="shared" si="251"/>
        <v>100</v>
      </c>
      <c r="Z1645" s="7">
        <f t="shared" si="252"/>
        <v>115</v>
      </c>
      <c r="AA1645" s="7">
        <f t="shared" si="253"/>
        <v>90</v>
      </c>
      <c r="AB1645" s="7">
        <f ca="1">calc_gear1!AS1648*5+50</f>
        <v>55</v>
      </c>
      <c r="AC1645" s="7">
        <f ca="1">IF(AND(calc_gear1!AT1648=-1,calc_gear1!Z1648=1),calc_gear1!AS1648*5+50.5,IF(AND(calc_gear1!Y1648=0,AB1644-AC1644=-0.5),calc_gear1!AS1648*5+50.5,calc_gear1!O1648*5+50.5))</f>
        <v>50.5</v>
      </c>
    </row>
    <row r="1646" spans="1:29">
      <c r="A1646" s="7">
        <v>1645</v>
      </c>
      <c r="B1646" s="7">
        <v>445</v>
      </c>
      <c r="N1646" s="7">
        <v>445</v>
      </c>
      <c r="O1646" s="92" t="b">
        <v>0</v>
      </c>
      <c r="P1646" s="69" t="b">
        <v>1</v>
      </c>
      <c r="Q1646" s="93" t="b">
        <v>0</v>
      </c>
      <c r="S1646" s="92" t="b">
        <v>0</v>
      </c>
      <c r="T1646" s="69" t="b">
        <v>1</v>
      </c>
      <c r="U1646" s="93" t="b">
        <v>0</v>
      </c>
      <c r="W1646" s="7">
        <f t="shared" si="250"/>
        <v>1645</v>
      </c>
      <c r="X1646" s="7">
        <f>'v-t_chart'!C1646</f>
        <v>109.2</v>
      </c>
      <c r="Y1646" s="7">
        <f t="shared" si="251"/>
        <v>100</v>
      </c>
      <c r="Z1646" s="7">
        <f t="shared" si="252"/>
        <v>115</v>
      </c>
      <c r="AA1646" s="7">
        <f t="shared" si="253"/>
        <v>90</v>
      </c>
      <c r="AB1646" s="7">
        <f ca="1">calc_gear1!AS1649*5+50</f>
        <v>55</v>
      </c>
      <c r="AC1646" s="7">
        <f ca="1">IF(AND(calc_gear1!AT1649=-1,calc_gear1!Z1649=1),calc_gear1!AS1649*5+50.5,IF(AND(calc_gear1!Y1649=0,AB1645-AC1645=-0.5),calc_gear1!AS1649*5+50.5,calc_gear1!O1649*5+50.5))</f>
        <v>50.5</v>
      </c>
    </row>
    <row r="1647" spans="1:29">
      <c r="A1647" s="7">
        <v>1646</v>
      </c>
      <c r="B1647" s="7">
        <v>446</v>
      </c>
      <c r="N1647" s="7">
        <v>446</v>
      </c>
      <c r="O1647" s="92" t="b">
        <v>0</v>
      </c>
      <c r="P1647" s="69" t="b">
        <v>1</v>
      </c>
      <c r="Q1647" s="93" t="b">
        <v>0</v>
      </c>
      <c r="S1647" s="92" t="b">
        <v>0</v>
      </c>
      <c r="T1647" s="69" t="b">
        <v>1</v>
      </c>
      <c r="U1647" s="93" t="b">
        <v>0</v>
      </c>
      <c r="W1647" s="7">
        <f t="shared" si="250"/>
        <v>1646</v>
      </c>
      <c r="X1647" s="7">
        <f>'v-t_chart'!C1647</f>
        <v>109.4</v>
      </c>
      <c r="Y1647" s="7">
        <f t="shared" si="251"/>
        <v>100</v>
      </c>
      <c r="Z1647" s="7">
        <f t="shared" si="252"/>
        <v>115</v>
      </c>
      <c r="AA1647" s="7">
        <f t="shared" si="253"/>
        <v>90</v>
      </c>
      <c r="AB1647" s="7">
        <f ca="1">calc_gear1!AS1650*5+50</f>
        <v>55</v>
      </c>
      <c r="AC1647" s="7">
        <f ca="1">IF(AND(calc_gear1!AT1650=-1,calc_gear1!Z1650=1),calc_gear1!AS1650*5+50.5,IF(AND(calc_gear1!Y1650=0,AB1646-AC1646=-0.5),calc_gear1!AS1650*5+50.5,calc_gear1!O1650*5+50.5))</f>
        <v>50.5</v>
      </c>
    </row>
    <row r="1648" spans="1:29">
      <c r="A1648" s="7">
        <v>1647</v>
      </c>
      <c r="B1648" s="7">
        <v>447</v>
      </c>
      <c r="N1648" s="7">
        <v>447</v>
      </c>
      <c r="O1648" s="92" t="b">
        <v>0</v>
      </c>
      <c r="P1648" s="69" t="b">
        <v>1</v>
      </c>
      <c r="Q1648" s="93" t="b">
        <v>0</v>
      </c>
      <c r="S1648" s="92" t="b">
        <v>0</v>
      </c>
      <c r="T1648" s="69" t="b">
        <v>1</v>
      </c>
      <c r="U1648" s="93" t="b">
        <v>0</v>
      </c>
      <c r="W1648" s="7">
        <f t="shared" si="250"/>
        <v>1647</v>
      </c>
      <c r="X1648" s="7">
        <f>'v-t_chart'!C1648</f>
        <v>109.5</v>
      </c>
      <c r="Y1648" s="7">
        <f t="shared" si="251"/>
        <v>100</v>
      </c>
      <c r="Z1648" s="7">
        <f t="shared" si="252"/>
        <v>115</v>
      </c>
      <c r="AA1648" s="7">
        <f t="shared" si="253"/>
        <v>90</v>
      </c>
      <c r="AB1648" s="7">
        <f ca="1">calc_gear1!AS1651*5+50</f>
        <v>55</v>
      </c>
      <c r="AC1648" s="7">
        <f ca="1">IF(AND(calc_gear1!AT1651=-1,calc_gear1!Z1651=1),calc_gear1!AS1651*5+50.5,IF(AND(calc_gear1!Y1651=0,AB1647-AC1647=-0.5),calc_gear1!AS1651*5+50.5,calc_gear1!O1651*5+50.5))</f>
        <v>50.5</v>
      </c>
    </row>
    <row r="1649" spans="1:29">
      <c r="A1649" s="7">
        <v>1648</v>
      </c>
      <c r="B1649" s="7">
        <v>448</v>
      </c>
      <c r="N1649" s="7">
        <v>448</v>
      </c>
      <c r="O1649" s="92" t="b">
        <v>0</v>
      </c>
      <c r="P1649" s="69" t="b">
        <v>1</v>
      </c>
      <c r="Q1649" s="93" t="b">
        <v>0</v>
      </c>
      <c r="S1649" s="92" t="b">
        <v>0</v>
      </c>
      <c r="T1649" s="69" t="b">
        <v>1</v>
      </c>
      <c r="U1649" s="93" t="b">
        <v>0</v>
      </c>
      <c r="W1649" s="7">
        <f t="shared" si="250"/>
        <v>1648</v>
      </c>
      <c r="X1649" s="7">
        <f>'v-t_chart'!C1649</f>
        <v>109.7</v>
      </c>
      <c r="Y1649" s="7">
        <f t="shared" si="251"/>
        <v>100</v>
      </c>
      <c r="Z1649" s="7">
        <f t="shared" si="252"/>
        <v>115</v>
      </c>
      <c r="AA1649" s="7">
        <f t="shared" si="253"/>
        <v>90</v>
      </c>
      <c r="AB1649" s="7">
        <f ca="1">calc_gear1!AS1652*5+50</f>
        <v>55</v>
      </c>
      <c r="AC1649" s="7">
        <f ca="1">IF(AND(calc_gear1!AT1652=-1,calc_gear1!Z1652=1),calc_gear1!AS1652*5+50.5,IF(AND(calc_gear1!Y1652=0,AB1648-AC1648=-0.5),calc_gear1!AS1652*5+50.5,calc_gear1!O1652*5+50.5))</f>
        <v>50.5</v>
      </c>
    </row>
    <row r="1650" spans="1:29">
      <c r="A1650" s="7">
        <v>1649</v>
      </c>
      <c r="B1650" s="7">
        <v>449</v>
      </c>
      <c r="N1650" s="7">
        <v>449</v>
      </c>
      <c r="O1650" s="92" t="b">
        <v>0</v>
      </c>
      <c r="P1650" s="69" t="b">
        <v>1</v>
      </c>
      <c r="Q1650" s="93" t="b">
        <v>0</v>
      </c>
      <c r="S1650" s="92" t="b">
        <v>0</v>
      </c>
      <c r="T1650" s="69" t="b">
        <v>1</v>
      </c>
      <c r="U1650" s="93" t="b">
        <v>0</v>
      </c>
      <c r="W1650" s="7">
        <f t="shared" si="250"/>
        <v>1649</v>
      </c>
      <c r="X1650" s="7">
        <f>'v-t_chart'!C1650</f>
        <v>109.9</v>
      </c>
      <c r="Y1650" s="7">
        <f t="shared" si="251"/>
        <v>100</v>
      </c>
      <c r="Z1650" s="7">
        <f t="shared" si="252"/>
        <v>115</v>
      </c>
      <c r="AA1650" s="7">
        <f t="shared" si="253"/>
        <v>90</v>
      </c>
      <c r="AB1650" s="7">
        <f ca="1">calc_gear1!AS1653*5+50</f>
        <v>55</v>
      </c>
      <c r="AC1650" s="7">
        <f ca="1">IF(AND(calc_gear1!AT1653=-1,calc_gear1!Z1653=1),calc_gear1!AS1653*5+50.5,IF(AND(calc_gear1!Y1653=0,AB1649-AC1649=-0.5),calc_gear1!AS1653*5+50.5,calc_gear1!O1653*5+50.5))</f>
        <v>50.5</v>
      </c>
    </row>
    <row r="1651" spans="1:29">
      <c r="A1651" s="7">
        <v>1650</v>
      </c>
      <c r="B1651" s="7">
        <v>450</v>
      </c>
      <c r="N1651" s="7">
        <v>450</v>
      </c>
      <c r="O1651" s="92" t="b">
        <v>0</v>
      </c>
      <c r="P1651" s="69" t="b">
        <v>1</v>
      </c>
      <c r="Q1651" s="93" t="b">
        <v>0</v>
      </c>
      <c r="S1651" s="92" t="b">
        <v>0</v>
      </c>
      <c r="T1651" s="69" t="b">
        <v>1</v>
      </c>
      <c r="U1651" s="93" t="b">
        <v>0</v>
      </c>
      <c r="W1651" s="7">
        <f t="shared" si="250"/>
        <v>1650</v>
      </c>
      <c r="X1651" s="7">
        <f>'v-t_chart'!C1651</f>
        <v>110.2</v>
      </c>
      <c r="Y1651" s="7">
        <f t="shared" si="251"/>
        <v>100</v>
      </c>
      <c r="Z1651" s="7">
        <f t="shared" si="252"/>
        <v>115</v>
      </c>
      <c r="AA1651" s="7">
        <f t="shared" si="253"/>
        <v>90</v>
      </c>
      <c r="AB1651" s="7">
        <f ca="1">calc_gear1!AS1654*5+50</f>
        <v>55</v>
      </c>
      <c r="AC1651" s="7">
        <f ca="1">IF(AND(calc_gear1!AT1654=-1,calc_gear1!Z1654=1),calc_gear1!AS1654*5+50.5,IF(AND(calc_gear1!Y1654=0,AB1650-AC1650=-0.5),calc_gear1!AS1654*5+50.5,calc_gear1!O1654*5+50.5))</f>
        <v>50.5</v>
      </c>
    </row>
    <row r="1652" spans="1:29">
      <c r="A1652" s="7">
        <v>1651</v>
      </c>
      <c r="B1652" s="7">
        <v>451</v>
      </c>
      <c r="N1652" s="7">
        <v>451</v>
      </c>
      <c r="O1652" s="92" t="b">
        <v>0</v>
      </c>
      <c r="P1652" s="69" t="b">
        <v>1</v>
      </c>
      <c r="Q1652" s="93" t="b">
        <v>0</v>
      </c>
      <c r="S1652" s="92" t="b">
        <v>0</v>
      </c>
      <c r="T1652" s="69" t="b">
        <v>1</v>
      </c>
      <c r="U1652" s="93" t="b">
        <v>0</v>
      </c>
      <c r="W1652" s="7">
        <f t="shared" si="250"/>
        <v>1651</v>
      </c>
      <c r="X1652" s="7">
        <f>'v-t_chart'!C1652</f>
        <v>110.5</v>
      </c>
      <c r="Y1652" s="7">
        <f t="shared" si="251"/>
        <v>100</v>
      </c>
      <c r="Z1652" s="7">
        <f t="shared" si="252"/>
        <v>115</v>
      </c>
      <c r="AA1652" s="7">
        <f t="shared" si="253"/>
        <v>90</v>
      </c>
      <c r="AB1652" s="7">
        <f ca="1">calc_gear1!AS1655*5+50</f>
        <v>55</v>
      </c>
      <c r="AC1652" s="7">
        <f ca="1">IF(AND(calc_gear1!AT1655=-1,calc_gear1!Z1655=1),calc_gear1!AS1655*5+50.5,IF(AND(calc_gear1!Y1655=0,AB1651-AC1651=-0.5),calc_gear1!AS1655*5+50.5,calc_gear1!O1655*5+50.5))</f>
        <v>50.5</v>
      </c>
    </row>
    <row r="1653" spans="1:29">
      <c r="A1653" s="7">
        <v>1652</v>
      </c>
      <c r="B1653" s="7">
        <v>452</v>
      </c>
      <c r="N1653" s="7">
        <v>452</v>
      </c>
      <c r="O1653" s="92" t="b">
        <v>0</v>
      </c>
      <c r="P1653" s="69" t="b">
        <v>1</v>
      </c>
      <c r="Q1653" s="93" t="b">
        <v>0</v>
      </c>
      <c r="S1653" s="92" t="b">
        <v>0</v>
      </c>
      <c r="T1653" s="69" t="b">
        <v>1</v>
      </c>
      <c r="U1653" s="93" t="b">
        <v>0</v>
      </c>
      <c r="W1653" s="7">
        <f t="shared" si="250"/>
        <v>1652</v>
      </c>
      <c r="X1653" s="7">
        <f>'v-t_chart'!C1653</f>
        <v>110.8</v>
      </c>
      <c r="Y1653" s="7">
        <f t="shared" si="251"/>
        <v>100</v>
      </c>
      <c r="Z1653" s="7">
        <f t="shared" si="252"/>
        <v>115</v>
      </c>
      <c r="AA1653" s="7">
        <f t="shared" si="253"/>
        <v>90</v>
      </c>
      <c r="AB1653" s="7">
        <f ca="1">calc_gear1!AS1656*5+50</f>
        <v>55</v>
      </c>
      <c r="AC1653" s="7">
        <f ca="1">IF(AND(calc_gear1!AT1656=-1,calc_gear1!Z1656=1),calc_gear1!AS1656*5+50.5,IF(AND(calc_gear1!Y1656=0,AB1652-AC1652=-0.5),calc_gear1!AS1656*5+50.5,calc_gear1!O1656*5+50.5))</f>
        <v>50.5</v>
      </c>
    </row>
    <row r="1654" spans="1:29">
      <c r="A1654" s="7">
        <v>1653</v>
      </c>
      <c r="B1654" s="7">
        <v>453</v>
      </c>
      <c r="N1654" s="7">
        <v>453</v>
      </c>
      <c r="O1654" s="92" t="b">
        <v>0</v>
      </c>
      <c r="P1654" s="69" t="b">
        <v>1</v>
      </c>
      <c r="Q1654" s="93" t="b">
        <v>0</v>
      </c>
      <c r="S1654" s="92" t="b">
        <v>0</v>
      </c>
      <c r="T1654" s="69" t="b">
        <v>1</v>
      </c>
      <c r="U1654" s="93" t="b">
        <v>0</v>
      </c>
      <c r="W1654" s="7">
        <f t="shared" si="250"/>
        <v>1653</v>
      </c>
      <c r="X1654" s="7">
        <f>'v-t_chart'!C1654</f>
        <v>111</v>
      </c>
      <c r="Y1654" s="7">
        <f t="shared" si="251"/>
        <v>100</v>
      </c>
      <c r="Z1654" s="7">
        <f t="shared" si="252"/>
        <v>115</v>
      </c>
      <c r="AA1654" s="7">
        <f t="shared" si="253"/>
        <v>90</v>
      </c>
      <c r="AB1654" s="7">
        <f ca="1">calc_gear1!AS1657*5+50</f>
        <v>55</v>
      </c>
      <c r="AC1654" s="7">
        <f ca="1">IF(AND(calc_gear1!AT1657=-1,calc_gear1!Z1657=1),calc_gear1!AS1657*5+50.5,IF(AND(calc_gear1!Y1657=0,AB1653-AC1653=-0.5),calc_gear1!AS1657*5+50.5,calc_gear1!O1657*5+50.5))</f>
        <v>50.5</v>
      </c>
    </row>
    <row r="1655" spans="1:29">
      <c r="A1655" s="7">
        <v>1654</v>
      </c>
      <c r="B1655" s="7">
        <v>454</v>
      </c>
      <c r="N1655" s="7">
        <v>454</v>
      </c>
      <c r="O1655" s="92" t="b">
        <v>0</v>
      </c>
      <c r="P1655" s="69" t="b">
        <v>1</v>
      </c>
      <c r="Q1655" s="93" t="b">
        <v>0</v>
      </c>
      <c r="S1655" s="92" t="b">
        <v>0</v>
      </c>
      <c r="T1655" s="69" t="b">
        <v>1</v>
      </c>
      <c r="U1655" s="93" t="b">
        <v>0</v>
      </c>
      <c r="W1655" s="7">
        <f t="shared" si="250"/>
        <v>1654</v>
      </c>
      <c r="X1655" s="7">
        <f>'v-t_chart'!C1655</f>
        <v>111.2</v>
      </c>
      <c r="Y1655" s="7">
        <f t="shared" si="251"/>
        <v>100</v>
      </c>
      <c r="Z1655" s="7">
        <f t="shared" si="252"/>
        <v>115</v>
      </c>
      <c r="AA1655" s="7">
        <f t="shared" si="253"/>
        <v>90</v>
      </c>
      <c r="AB1655" s="7">
        <f ca="1">calc_gear1!AS1658*5+50</f>
        <v>55</v>
      </c>
      <c r="AC1655" s="7">
        <f ca="1">IF(AND(calc_gear1!AT1658=-1,calc_gear1!Z1658=1),calc_gear1!AS1658*5+50.5,IF(AND(calc_gear1!Y1658=0,AB1654-AC1654=-0.5),calc_gear1!AS1658*5+50.5,calc_gear1!O1658*5+50.5))</f>
        <v>50.5</v>
      </c>
    </row>
    <row r="1656" spans="1:29">
      <c r="A1656" s="7">
        <v>1655</v>
      </c>
      <c r="B1656" s="7">
        <v>455</v>
      </c>
      <c r="N1656" s="7">
        <v>455</v>
      </c>
      <c r="O1656" s="92" t="b">
        <v>0</v>
      </c>
      <c r="P1656" s="69" t="b">
        <v>1</v>
      </c>
      <c r="Q1656" s="93" t="b">
        <v>0</v>
      </c>
      <c r="S1656" s="92" t="b">
        <v>0</v>
      </c>
      <c r="T1656" s="69" t="b">
        <v>1</v>
      </c>
      <c r="U1656" s="93" t="b">
        <v>0</v>
      </c>
      <c r="W1656" s="7">
        <f t="shared" si="250"/>
        <v>1655</v>
      </c>
      <c r="X1656" s="7">
        <f>'v-t_chart'!C1656</f>
        <v>111.3</v>
      </c>
      <c r="Y1656" s="7">
        <f t="shared" si="251"/>
        <v>100</v>
      </c>
      <c r="Z1656" s="7">
        <f t="shared" si="252"/>
        <v>115</v>
      </c>
      <c r="AA1656" s="7">
        <f t="shared" si="253"/>
        <v>90</v>
      </c>
      <c r="AB1656" s="7">
        <f ca="1">calc_gear1!AS1659*5+50</f>
        <v>55</v>
      </c>
      <c r="AC1656" s="7">
        <f ca="1">IF(AND(calc_gear1!AT1659=-1,calc_gear1!Z1659=1),calc_gear1!AS1659*5+50.5,IF(AND(calc_gear1!Y1659=0,AB1655-AC1655=-0.5),calc_gear1!AS1659*5+50.5,calc_gear1!O1659*5+50.5))</f>
        <v>50.5</v>
      </c>
    </row>
    <row r="1657" spans="1:29">
      <c r="A1657" s="7">
        <v>1656</v>
      </c>
      <c r="B1657" s="7">
        <v>456</v>
      </c>
      <c r="N1657" s="7">
        <v>456</v>
      </c>
      <c r="O1657" s="92" t="b">
        <v>0</v>
      </c>
      <c r="P1657" s="69" t="b">
        <v>1</v>
      </c>
      <c r="Q1657" s="93" t="b">
        <v>0</v>
      </c>
      <c r="S1657" s="92" t="b">
        <v>0</v>
      </c>
      <c r="T1657" s="69" t="b">
        <v>1</v>
      </c>
      <c r="U1657" s="93" t="b">
        <v>0</v>
      </c>
      <c r="W1657" s="7">
        <f t="shared" si="250"/>
        <v>1656</v>
      </c>
      <c r="X1657" s="7">
        <f>'v-t_chart'!C1657</f>
        <v>111.1</v>
      </c>
      <c r="Y1657" s="7">
        <f t="shared" si="251"/>
        <v>100</v>
      </c>
      <c r="Z1657" s="7">
        <f t="shared" si="252"/>
        <v>115</v>
      </c>
      <c r="AA1657" s="7">
        <f t="shared" si="253"/>
        <v>90</v>
      </c>
      <c r="AB1657" s="7">
        <f ca="1">calc_gear1!AS1660*5+50</f>
        <v>55</v>
      </c>
      <c r="AC1657" s="7">
        <f ca="1">IF(AND(calc_gear1!AT1660=-1,calc_gear1!Z1660=1),calc_gear1!AS1660*5+50.5,IF(AND(calc_gear1!Y1660=0,AB1656-AC1656=-0.5),calc_gear1!AS1660*5+50.5,calc_gear1!O1660*5+50.5))</f>
        <v>50.5</v>
      </c>
    </row>
    <row r="1658" spans="1:29">
      <c r="A1658" s="7">
        <v>1657</v>
      </c>
      <c r="B1658" s="7">
        <v>457</v>
      </c>
      <c r="N1658" s="7">
        <v>457</v>
      </c>
      <c r="O1658" s="92" t="b">
        <v>0</v>
      </c>
      <c r="P1658" s="69" t="b">
        <v>1</v>
      </c>
      <c r="Q1658" s="93" t="b">
        <v>0</v>
      </c>
      <c r="S1658" s="92" t="b">
        <v>0</v>
      </c>
      <c r="T1658" s="69" t="b">
        <v>1</v>
      </c>
      <c r="U1658" s="93" t="b">
        <v>0</v>
      </c>
      <c r="W1658" s="7">
        <f t="shared" si="250"/>
        <v>1657</v>
      </c>
      <c r="X1658" s="7">
        <f>'v-t_chart'!C1658</f>
        <v>110.4</v>
      </c>
      <c r="Y1658" s="7">
        <f t="shared" si="251"/>
        <v>100</v>
      </c>
      <c r="Z1658" s="7">
        <f t="shared" si="252"/>
        <v>115</v>
      </c>
      <c r="AA1658" s="7">
        <f t="shared" si="253"/>
        <v>90</v>
      </c>
      <c r="AB1658" s="7">
        <f ca="1">calc_gear1!AS1661*5+50</f>
        <v>55</v>
      </c>
      <c r="AC1658" s="7">
        <f ca="1">IF(AND(calc_gear1!AT1661=-1,calc_gear1!Z1661=1),calc_gear1!AS1661*5+50.5,IF(AND(calc_gear1!Y1661=0,AB1657-AC1657=-0.5),calc_gear1!AS1661*5+50.5,calc_gear1!O1661*5+50.5))</f>
        <v>50.5</v>
      </c>
    </row>
    <row r="1659" spans="1:29">
      <c r="A1659" s="7">
        <v>1658</v>
      </c>
      <c r="B1659" s="7">
        <v>458</v>
      </c>
      <c r="N1659" s="7">
        <v>458</v>
      </c>
      <c r="O1659" s="92" t="b">
        <v>0</v>
      </c>
      <c r="P1659" s="69" t="b">
        <v>1</v>
      </c>
      <c r="Q1659" s="93" t="b">
        <v>0</v>
      </c>
      <c r="S1659" s="92" t="b">
        <v>0</v>
      </c>
      <c r="T1659" s="69" t="b">
        <v>1</v>
      </c>
      <c r="U1659" s="93" t="b">
        <v>0</v>
      </c>
      <c r="W1659" s="7">
        <f t="shared" si="250"/>
        <v>1658</v>
      </c>
      <c r="X1659" s="7">
        <f>'v-t_chart'!C1659</f>
        <v>109.3</v>
      </c>
      <c r="Y1659" s="7">
        <f t="shared" si="251"/>
        <v>100</v>
      </c>
      <c r="Z1659" s="7">
        <f t="shared" si="252"/>
        <v>115</v>
      </c>
      <c r="AA1659" s="7">
        <f t="shared" si="253"/>
        <v>90</v>
      </c>
      <c r="AB1659" s="7">
        <f ca="1">calc_gear1!AS1662*5+50</f>
        <v>55</v>
      </c>
      <c r="AC1659" s="7">
        <f ca="1">IF(AND(calc_gear1!AT1662=-1,calc_gear1!Z1662=1),calc_gear1!AS1662*5+50.5,IF(AND(calc_gear1!Y1662=0,AB1658-AC1658=-0.5),calc_gear1!AS1662*5+50.5,calc_gear1!O1662*5+50.5))</f>
        <v>50.5</v>
      </c>
    </row>
    <row r="1660" spans="1:29">
      <c r="A1660" s="7">
        <v>1659</v>
      </c>
      <c r="B1660" s="7">
        <v>459</v>
      </c>
      <c r="N1660" s="7">
        <v>459</v>
      </c>
      <c r="O1660" s="92" t="b">
        <v>0</v>
      </c>
      <c r="P1660" s="69" t="b">
        <v>1</v>
      </c>
      <c r="Q1660" s="93" t="b">
        <v>0</v>
      </c>
      <c r="S1660" s="92" t="b">
        <v>0</v>
      </c>
      <c r="T1660" s="69" t="b">
        <v>1</v>
      </c>
      <c r="U1660" s="93" t="b">
        <v>0</v>
      </c>
      <c r="W1660" s="7">
        <f t="shared" si="250"/>
        <v>1659</v>
      </c>
      <c r="X1660" s="7">
        <f>'v-t_chart'!C1660</f>
        <v>108.1</v>
      </c>
      <c r="Y1660" s="7">
        <f t="shared" si="251"/>
        <v>100</v>
      </c>
      <c r="Z1660" s="7">
        <f t="shared" si="252"/>
        <v>115</v>
      </c>
      <c r="AA1660" s="7">
        <f t="shared" si="253"/>
        <v>90</v>
      </c>
      <c r="AB1660" s="7">
        <f ca="1">calc_gear1!AS1663*5+50</f>
        <v>55</v>
      </c>
      <c r="AC1660" s="7">
        <f ca="1">IF(AND(calc_gear1!AT1663=-1,calc_gear1!Z1663=1),calc_gear1!AS1663*5+50.5,IF(AND(calc_gear1!Y1663=0,AB1659-AC1659=-0.5),calc_gear1!AS1663*5+50.5,calc_gear1!O1663*5+50.5))</f>
        <v>50.5</v>
      </c>
    </row>
    <row r="1661" spans="1:29">
      <c r="A1661" s="7">
        <v>1660</v>
      </c>
      <c r="B1661" s="7">
        <v>460</v>
      </c>
      <c r="N1661" s="7">
        <v>460</v>
      </c>
      <c r="O1661" s="92" t="b">
        <v>0</v>
      </c>
      <c r="P1661" s="69" t="b">
        <v>1</v>
      </c>
      <c r="Q1661" s="93" t="b">
        <v>0</v>
      </c>
      <c r="S1661" s="92" t="b">
        <v>0</v>
      </c>
      <c r="T1661" s="69" t="b">
        <v>1</v>
      </c>
      <c r="U1661" s="93" t="b">
        <v>0</v>
      </c>
      <c r="W1661" s="7">
        <f t="shared" si="250"/>
        <v>1660</v>
      </c>
      <c r="X1661" s="7">
        <f>'v-t_chart'!C1661</f>
        <v>106.8</v>
      </c>
      <c r="Y1661" s="7">
        <f t="shared" si="251"/>
        <v>100</v>
      </c>
      <c r="Z1661" s="7">
        <f t="shared" si="252"/>
        <v>115</v>
      </c>
      <c r="AA1661" s="7">
        <f t="shared" si="253"/>
        <v>90</v>
      </c>
      <c r="AB1661" s="7">
        <f ca="1">calc_gear1!AS1664*5+50</f>
        <v>55</v>
      </c>
      <c r="AC1661" s="7">
        <f ca="1">IF(AND(calc_gear1!AT1664=-1,calc_gear1!Z1664=1),calc_gear1!AS1664*5+50.5,IF(AND(calc_gear1!Y1664=0,AB1660-AC1660=-0.5),calc_gear1!AS1664*5+50.5,calc_gear1!O1664*5+50.5))</f>
        <v>50.5</v>
      </c>
    </row>
    <row r="1662" spans="1:29">
      <c r="A1662" s="7">
        <v>1661</v>
      </c>
      <c r="B1662" s="7">
        <v>461</v>
      </c>
      <c r="N1662" s="7">
        <v>461</v>
      </c>
      <c r="O1662" s="92" t="b">
        <v>0</v>
      </c>
      <c r="P1662" s="69" t="b">
        <v>1</v>
      </c>
      <c r="Q1662" s="93" t="b">
        <v>0</v>
      </c>
      <c r="S1662" s="92" t="b">
        <v>0</v>
      </c>
      <c r="T1662" s="69" t="b">
        <v>1</v>
      </c>
      <c r="U1662" s="93" t="b">
        <v>0</v>
      </c>
      <c r="W1662" s="7">
        <f t="shared" si="250"/>
        <v>1661</v>
      </c>
      <c r="X1662" s="7">
        <f>'v-t_chart'!C1662</f>
        <v>105.5</v>
      </c>
      <c r="Y1662" s="7">
        <f t="shared" si="251"/>
        <v>100</v>
      </c>
      <c r="Z1662" s="7">
        <f t="shared" si="252"/>
        <v>115</v>
      </c>
      <c r="AA1662" s="7">
        <f t="shared" si="253"/>
        <v>90</v>
      </c>
      <c r="AB1662" s="7">
        <f ca="1">calc_gear1!AS1665*5+50</f>
        <v>55</v>
      </c>
      <c r="AC1662" s="7">
        <f ca="1">IF(AND(calc_gear1!AT1665=-1,calc_gear1!Z1665=1),calc_gear1!AS1665*5+50.5,IF(AND(calc_gear1!Y1665=0,AB1661-AC1661=-0.5),calc_gear1!AS1665*5+50.5,calc_gear1!O1665*5+50.5))</f>
        <v>50.5</v>
      </c>
    </row>
    <row r="1663" spans="1:29">
      <c r="A1663" s="7">
        <v>1662</v>
      </c>
      <c r="B1663" s="7">
        <v>462</v>
      </c>
      <c r="N1663" s="7">
        <v>462</v>
      </c>
      <c r="O1663" s="92" t="b">
        <v>0</v>
      </c>
      <c r="P1663" s="69" t="b">
        <v>1</v>
      </c>
      <c r="Q1663" s="93" t="b">
        <v>0</v>
      </c>
      <c r="S1663" s="92" t="b">
        <v>0</v>
      </c>
      <c r="T1663" s="69" t="b">
        <v>1</v>
      </c>
      <c r="U1663" s="93" t="b">
        <v>0</v>
      </c>
      <c r="W1663" s="7">
        <f t="shared" si="250"/>
        <v>1662</v>
      </c>
      <c r="X1663" s="7">
        <f>'v-t_chart'!C1663</f>
        <v>104.4</v>
      </c>
      <c r="Y1663" s="7">
        <f t="shared" si="251"/>
        <v>100</v>
      </c>
      <c r="Z1663" s="7">
        <f t="shared" si="252"/>
        <v>115</v>
      </c>
      <c r="AA1663" s="7">
        <f t="shared" si="253"/>
        <v>90</v>
      </c>
      <c r="AB1663" s="7">
        <f ca="1">calc_gear1!AS1666*5+50</f>
        <v>55</v>
      </c>
      <c r="AC1663" s="7">
        <f ca="1">IF(AND(calc_gear1!AT1666=-1,calc_gear1!Z1666=1),calc_gear1!AS1666*5+50.5,IF(AND(calc_gear1!Y1666=0,AB1662-AC1662=-0.5),calc_gear1!AS1666*5+50.5,calc_gear1!O1666*5+50.5))</f>
        <v>50.5</v>
      </c>
    </row>
    <row r="1664" spans="1:29">
      <c r="A1664" s="7">
        <v>1663</v>
      </c>
      <c r="B1664" s="7">
        <v>463</v>
      </c>
      <c r="N1664" s="7">
        <v>463</v>
      </c>
      <c r="O1664" s="92" t="b">
        <v>0</v>
      </c>
      <c r="P1664" s="69" t="b">
        <v>1</v>
      </c>
      <c r="Q1664" s="93" t="b">
        <v>0</v>
      </c>
      <c r="S1664" s="92" t="b">
        <v>0</v>
      </c>
      <c r="T1664" s="69" t="b">
        <v>1</v>
      </c>
      <c r="U1664" s="93" t="b">
        <v>0</v>
      </c>
      <c r="W1664" s="7">
        <f t="shared" si="250"/>
        <v>1663</v>
      </c>
      <c r="X1664" s="7">
        <f>'v-t_chart'!C1664</f>
        <v>103.8</v>
      </c>
      <c r="Y1664" s="7">
        <f t="shared" si="251"/>
        <v>100</v>
      </c>
      <c r="Z1664" s="7">
        <f t="shared" si="252"/>
        <v>115</v>
      </c>
      <c r="AA1664" s="7">
        <f t="shared" si="253"/>
        <v>90</v>
      </c>
      <c r="AB1664" s="7">
        <f ca="1">calc_gear1!AS1667*5+50</f>
        <v>55</v>
      </c>
      <c r="AC1664" s="7">
        <f ca="1">IF(AND(calc_gear1!AT1667=-1,calc_gear1!Z1667=1),calc_gear1!AS1667*5+50.5,IF(AND(calc_gear1!Y1667=0,AB1663-AC1663=-0.5),calc_gear1!AS1667*5+50.5,calc_gear1!O1667*5+50.5))</f>
        <v>50.5</v>
      </c>
    </row>
    <row r="1665" spans="1:29">
      <c r="A1665" s="7">
        <v>1664</v>
      </c>
      <c r="B1665" s="7">
        <v>464</v>
      </c>
      <c r="N1665" s="7">
        <v>464</v>
      </c>
      <c r="O1665" s="92" t="b">
        <v>0</v>
      </c>
      <c r="P1665" s="69" t="b">
        <v>1</v>
      </c>
      <c r="Q1665" s="93" t="b">
        <v>0</v>
      </c>
      <c r="S1665" s="92" t="b">
        <v>0</v>
      </c>
      <c r="T1665" s="69" t="b">
        <v>1</v>
      </c>
      <c r="U1665" s="93" t="b">
        <v>0</v>
      </c>
      <c r="W1665" s="7">
        <f t="shared" si="250"/>
        <v>1664</v>
      </c>
      <c r="X1665" s="7">
        <f>'v-t_chart'!C1665</f>
        <v>103.6</v>
      </c>
      <c r="Y1665" s="7">
        <f t="shared" si="251"/>
        <v>100</v>
      </c>
      <c r="Z1665" s="7">
        <f t="shared" si="252"/>
        <v>115</v>
      </c>
      <c r="AA1665" s="7">
        <f t="shared" si="253"/>
        <v>90</v>
      </c>
      <c r="AB1665" s="7">
        <f ca="1">calc_gear1!AS1668*5+50</f>
        <v>55</v>
      </c>
      <c r="AC1665" s="7">
        <f ca="1">IF(AND(calc_gear1!AT1668=-1,calc_gear1!Z1668=1),calc_gear1!AS1668*5+50.5,IF(AND(calc_gear1!Y1668=0,AB1664-AC1664=-0.5),calc_gear1!AS1668*5+50.5,calc_gear1!O1668*5+50.5))</f>
        <v>50.5</v>
      </c>
    </row>
    <row r="1666" spans="1:29">
      <c r="A1666" s="7">
        <v>1665</v>
      </c>
      <c r="B1666" s="7">
        <v>465</v>
      </c>
      <c r="N1666" s="7">
        <v>465</v>
      </c>
      <c r="O1666" s="92" t="b">
        <v>0</v>
      </c>
      <c r="P1666" s="69" t="b">
        <v>1</v>
      </c>
      <c r="Q1666" s="93" t="b">
        <v>0</v>
      </c>
      <c r="S1666" s="92" t="b">
        <v>0</v>
      </c>
      <c r="T1666" s="69" t="b">
        <v>1</v>
      </c>
      <c r="U1666" s="93" t="b">
        <v>0</v>
      </c>
      <c r="W1666" s="7">
        <f t="shared" si="250"/>
        <v>1665</v>
      </c>
      <c r="X1666" s="7">
        <f>'v-t_chart'!C1666</f>
        <v>103.5</v>
      </c>
      <c r="Y1666" s="7">
        <f t="shared" si="251"/>
        <v>100</v>
      </c>
      <c r="Z1666" s="7">
        <f t="shared" si="252"/>
        <v>115</v>
      </c>
      <c r="AA1666" s="7">
        <f t="shared" si="253"/>
        <v>90</v>
      </c>
      <c r="AB1666" s="7">
        <f ca="1">calc_gear1!AS1669*5+50</f>
        <v>55</v>
      </c>
      <c r="AC1666" s="7">
        <f ca="1">IF(AND(calc_gear1!AT1669=-1,calc_gear1!Z1669=1),calc_gear1!AS1669*5+50.5,IF(AND(calc_gear1!Y1669=0,AB1665-AC1665=-0.5),calc_gear1!AS1669*5+50.5,calc_gear1!O1669*5+50.5))</f>
        <v>50.5</v>
      </c>
    </row>
    <row r="1667" spans="1:29">
      <c r="A1667" s="7">
        <v>1666</v>
      </c>
      <c r="B1667" s="7">
        <v>466</v>
      </c>
      <c r="N1667" s="7">
        <v>466</v>
      </c>
      <c r="O1667" s="92" t="b">
        <v>0</v>
      </c>
      <c r="P1667" s="69" t="b">
        <v>1</v>
      </c>
      <c r="Q1667" s="93" t="b">
        <v>0</v>
      </c>
      <c r="S1667" s="92" t="b">
        <v>0</v>
      </c>
      <c r="T1667" s="69" t="b">
        <v>1</v>
      </c>
      <c r="U1667" s="93" t="b">
        <v>0</v>
      </c>
      <c r="W1667" s="7">
        <f t="shared" ref="W1667:W1730" si="254">A1667</f>
        <v>1666</v>
      </c>
      <c r="X1667" s="7">
        <f>'v-t_chart'!C1667</f>
        <v>103.5</v>
      </c>
      <c r="Y1667" s="7">
        <f t="shared" ref="Y1667:Y1730" si="255">IF(S1667=TRUE,105,100)</f>
        <v>100</v>
      </c>
      <c r="Z1667" s="7">
        <f t="shared" ref="Z1667:Z1730" si="256">IF(T1667=TRUE,115,110)</f>
        <v>115</v>
      </c>
      <c r="AA1667" s="7">
        <f t="shared" ref="AA1667:AA1730" si="257">IF(U1667=TRUE,95,90)</f>
        <v>90</v>
      </c>
      <c r="AB1667" s="7">
        <f ca="1">calc_gear1!AS1670*5+50</f>
        <v>55</v>
      </c>
      <c r="AC1667" s="7">
        <f ca="1">IF(AND(calc_gear1!AT1670=-1,calc_gear1!Z1670=1),calc_gear1!AS1670*5+50.5,IF(AND(calc_gear1!Y1670=0,AB1666-AC1666=-0.5),calc_gear1!AS1670*5+50.5,calc_gear1!O1670*5+50.5))</f>
        <v>50.5</v>
      </c>
    </row>
    <row r="1668" spans="1:29">
      <c r="A1668" s="7">
        <v>1667</v>
      </c>
      <c r="B1668" s="7">
        <v>467</v>
      </c>
      <c r="N1668" s="7">
        <v>467</v>
      </c>
      <c r="O1668" s="92" t="b">
        <v>0</v>
      </c>
      <c r="P1668" s="69" t="b">
        <v>1</v>
      </c>
      <c r="Q1668" s="93" t="b">
        <v>0</v>
      </c>
      <c r="S1668" s="92" t="b">
        <v>0</v>
      </c>
      <c r="T1668" s="69" t="b">
        <v>1</v>
      </c>
      <c r="U1668" s="93" t="b">
        <v>0</v>
      </c>
      <c r="W1668" s="7">
        <f t="shared" si="254"/>
        <v>1667</v>
      </c>
      <c r="X1668" s="7">
        <f>'v-t_chart'!C1668</f>
        <v>103.4</v>
      </c>
      <c r="Y1668" s="7">
        <f t="shared" si="255"/>
        <v>100</v>
      </c>
      <c r="Z1668" s="7">
        <f t="shared" si="256"/>
        <v>115</v>
      </c>
      <c r="AA1668" s="7">
        <f t="shared" si="257"/>
        <v>90</v>
      </c>
      <c r="AB1668" s="7">
        <f ca="1">calc_gear1!AS1671*5+50</f>
        <v>55</v>
      </c>
      <c r="AC1668" s="7">
        <f ca="1">IF(AND(calc_gear1!AT1671=-1,calc_gear1!Z1671=1),calc_gear1!AS1671*5+50.5,IF(AND(calc_gear1!Y1671=0,AB1667-AC1667=-0.5),calc_gear1!AS1671*5+50.5,calc_gear1!O1671*5+50.5))</f>
        <v>50.5</v>
      </c>
    </row>
    <row r="1669" spans="1:29">
      <c r="A1669" s="7">
        <v>1668</v>
      </c>
      <c r="B1669" s="7">
        <v>468</v>
      </c>
      <c r="N1669" s="7">
        <v>468</v>
      </c>
      <c r="O1669" s="92" t="b">
        <v>0</v>
      </c>
      <c r="P1669" s="69" t="b">
        <v>1</v>
      </c>
      <c r="Q1669" s="93" t="b">
        <v>0</v>
      </c>
      <c r="S1669" s="92" t="b">
        <v>0</v>
      </c>
      <c r="T1669" s="69" t="b">
        <v>1</v>
      </c>
      <c r="U1669" s="93" t="b">
        <v>0</v>
      </c>
      <c r="W1669" s="7">
        <f t="shared" si="254"/>
        <v>1668</v>
      </c>
      <c r="X1669" s="7">
        <f>'v-t_chart'!C1669</f>
        <v>103.3</v>
      </c>
      <c r="Y1669" s="7">
        <f t="shared" si="255"/>
        <v>100</v>
      </c>
      <c r="Z1669" s="7">
        <f t="shared" si="256"/>
        <v>115</v>
      </c>
      <c r="AA1669" s="7">
        <f t="shared" si="257"/>
        <v>90</v>
      </c>
      <c r="AB1669" s="7">
        <f ca="1">calc_gear1!AS1672*5+50</f>
        <v>55</v>
      </c>
      <c r="AC1669" s="7">
        <f ca="1">IF(AND(calc_gear1!AT1672=-1,calc_gear1!Z1672=1),calc_gear1!AS1672*5+50.5,IF(AND(calc_gear1!Y1672=0,AB1668-AC1668=-0.5),calc_gear1!AS1672*5+50.5,calc_gear1!O1672*5+50.5))</f>
        <v>50.5</v>
      </c>
    </row>
    <row r="1670" spans="1:29">
      <c r="A1670" s="7">
        <v>1669</v>
      </c>
      <c r="B1670" s="7">
        <v>469</v>
      </c>
      <c r="N1670" s="7">
        <v>469</v>
      </c>
      <c r="O1670" s="92" t="b">
        <v>0</v>
      </c>
      <c r="P1670" s="69" t="b">
        <v>1</v>
      </c>
      <c r="Q1670" s="93" t="b">
        <v>0</v>
      </c>
      <c r="S1670" s="92" t="b">
        <v>0</v>
      </c>
      <c r="T1670" s="69" t="b">
        <v>1</v>
      </c>
      <c r="U1670" s="93" t="b">
        <v>0</v>
      </c>
      <c r="W1670" s="7">
        <f t="shared" si="254"/>
        <v>1669</v>
      </c>
      <c r="X1670" s="7">
        <f>'v-t_chart'!C1670</f>
        <v>103.1</v>
      </c>
      <c r="Y1670" s="7">
        <f t="shared" si="255"/>
        <v>100</v>
      </c>
      <c r="Z1670" s="7">
        <f t="shared" si="256"/>
        <v>115</v>
      </c>
      <c r="AA1670" s="7">
        <f t="shared" si="257"/>
        <v>90</v>
      </c>
      <c r="AB1670" s="7">
        <f ca="1">calc_gear1!AS1673*5+50</f>
        <v>55</v>
      </c>
      <c r="AC1670" s="7">
        <f ca="1">IF(AND(calc_gear1!AT1673=-1,calc_gear1!Z1673=1),calc_gear1!AS1673*5+50.5,IF(AND(calc_gear1!Y1673=0,AB1669-AC1669=-0.5),calc_gear1!AS1673*5+50.5,calc_gear1!O1673*5+50.5))</f>
        <v>50.5</v>
      </c>
    </row>
    <row r="1671" spans="1:29">
      <c r="A1671" s="7">
        <v>1670</v>
      </c>
      <c r="B1671" s="7">
        <v>470</v>
      </c>
      <c r="N1671" s="7">
        <v>470</v>
      </c>
      <c r="O1671" s="92" t="b">
        <v>0</v>
      </c>
      <c r="P1671" s="69" t="b">
        <v>1</v>
      </c>
      <c r="Q1671" s="93" t="b">
        <v>0</v>
      </c>
      <c r="S1671" s="92" t="b">
        <v>0</v>
      </c>
      <c r="T1671" s="69" t="b">
        <v>1</v>
      </c>
      <c r="U1671" s="93" t="b">
        <v>0</v>
      </c>
      <c r="W1671" s="7">
        <f t="shared" si="254"/>
        <v>1670</v>
      </c>
      <c r="X1671" s="7">
        <f>'v-t_chart'!C1671</f>
        <v>102.9</v>
      </c>
      <c r="Y1671" s="7">
        <f t="shared" si="255"/>
        <v>100</v>
      </c>
      <c r="Z1671" s="7">
        <f t="shared" si="256"/>
        <v>115</v>
      </c>
      <c r="AA1671" s="7">
        <f t="shared" si="257"/>
        <v>90</v>
      </c>
      <c r="AB1671" s="7">
        <f ca="1">calc_gear1!AS1674*5+50</f>
        <v>55</v>
      </c>
      <c r="AC1671" s="7">
        <f ca="1">IF(AND(calc_gear1!AT1674=-1,calc_gear1!Z1674=1),calc_gear1!AS1674*5+50.5,IF(AND(calc_gear1!Y1674=0,AB1670-AC1670=-0.5),calc_gear1!AS1674*5+50.5,calc_gear1!O1674*5+50.5))</f>
        <v>50.5</v>
      </c>
    </row>
    <row r="1672" spans="1:29">
      <c r="A1672" s="7">
        <v>1671</v>
      </c>
      <c r="B1672" s="7">
        <v>471</v>
      </c>
      <c r="N1672" s="7">
        <v>471</v>
      </c>
      <c r="O1672" s="92" t="b">
        <v>0</v>
      </c>
      <c r="P1672" s="69" t="b">
        <v>1</v>
      </c>
      <c r="Q1672" s="93" t="b">
        <v>0</v>
      </c>
      <c r="S1672" s="92" t="b">
        <v>0</v>
      </c>
      <c r="T1672" s="69" t="b">
        <v>1</v>
      </c>
      <c r="U1672" s="93" t="b">
        <v>0</v>
      </c>
      <c r="W1672" s="7">
        <f t="shared" si="254"/>
        <v>1671</v>
      </c>
      <c r="X1672" s="7">
        <f>'v-t_chart'!C1672</f>
        <v>102.6</v>
      </c>
      <c r="Y1672" s="7">
        <f t="shared" si="255"/>
        <v>100</v>
      </c>
      <c r="Z1672" s="7">
        <f t="shared" si="256"/>
        <v>115</v>
      </c>
      <c r="AA1672" s="7">
        <f t="shared" si="257"/>
        <v>90</v>
      </c>
      <c r="AB1672" s="7">
        <f ca="1">calc_gear1!AS1675*5+50</f>
        <v>55</v>
      </c>
      <c r="AC1672" s="7">
        <f ca="1">IF(AND(calc_gear1!AT1675=-1,calc_gear1!Z1675=1),calc_gear1!AS1675*5+50.5,IF(AND(calc_gear1!Y1675=0,AB1671-AC1671=-0.5),calc_gear1!AS1675*5+50.5,calc_gear1!O1675*5+50.5))</f>
        <v>50.5</v>
      </c>
    </row>
    <row r="1673" spans="1:29">
      <c r="A1673" s="7">
        <v>1672</v>
      </c>
      <c r="B1673" s="7">
        <v>472</v>
      </c>
      <c r="N1673" s="7">
        <v>472</v>
      </c>
      <c r="O1673" s="92" t="b">
        <v>0</v>
      </c>
      <c r="P1673" s="69" t="b">
        <v>1</v>
      </c>
      <c r="Q1673" s="93" t="b">
        <v>0</v>
      </c>
      <c r="S1673" s="92" t="b">
        <v>0</v>
      </c>
      <c r="T1673" s="69" t="b">
        <v>1</v>
      </c>
      <c r="U1673" s="93" t="b">
        <v>0</v>
      </c>
      <c r="W1673" s="7">
        <f t="shared" si="254"/>
        <v>1672</v>
      </c>
      <c r="X1673" s="7">
        <f>'v-t_chart'!C1673</f>
        <v>102.5</v>
      </c>
      <c r="Y1673" s="7">
        <f t="shared" si="255"/>
        <v>100</v>
      </c>
      <c r="Z1673" s="7">
        <f t="shared" si="256"/>
        <v>115</v>
      </c>
      <c r="AA1673" s="7">
        <f t="shared" si="257"/>
        <v>90</v>
      </c>
      <c r="AB1673" s="7">
        <f ca="1">calc_gear1!AS1676*5+50</f>
        <v>55</v>
      </c>
      <c r="AC1673" s="7">
        <f ca="1">IF(AND(calc_gear1!AT1676=-1,calc_gear1!Z1676=1),calc_gear1!AS1676*5+50.5,IF(AND(calc_gear1!Y1676=0,AB1672-AC1672=-0.5),calc_gear1!AS1676*5+50.5,calc_gear1!O1676*5+50.5))</f>
        <v>50.5</v>
      </c>
    </row>
    <row r="1674" spans="1:29">
      <c r="A1674" s="7">
        <v>1673</v>
      </c>
      <c r="B1674" s="7">
        <v>473</v>
      </c>
      <c r="N1674" s="7">
        <v>473</v>
      </c>
      <c r="O1674" s="92" t="b">
        <v>0</v>
      </c>
      <c r="P1674" s="69" t="b">
        <v>1</v>
      </c>
      <c r="Q1674" s="93" t="b">
        <v>0</v>
      </c>
      <c r="S1674" s="92" t="b">
        <v>0</v>
      </c>
      <c r="T1674" s="69" t="b">
        <v>1</v>
      </c>
      <c r="U1674" s="93" t="b">
        <v>0</v>
      </c>
      <c r="W1674" s="7">
        <f t="shared" si="254"/>
        <v>1673</v>
      </c>
      <c r="X1674" s="7">
        <f>'v-t_chart'!C1674</f>
        <v>102.4</v>
      </c>
      <c r="Y1674" s="7">
        <f t="shared" si="255"/>
        <v>100</v>
      </c>
      <c r="Z1674" s="7">
        <f t="shared" si="256"/>
        <v>115</v>
      </c>
      <c r="AA1674" s="7">
        <f t="shared" si="257"/>
        <v>90</v>
      </c>
      <c r="AB1674" s="7">
        <f ca="1">calc_gear1!AS1677*5+50</f>
        <v>55</v>
      </c>
      <c r="AC1674" s="7">
        <f ca="1">IF(AND(calc_gear1!AT1677=-1,calc_gear1!Z1677=1),calc_gear1!AS1677*5+50.5,IF(AND(calc_gear1!Y1677=0,AB1673-AC1673=-0.5),calc_gear1!AS1677*5+50.5,calc_gear1!O1677*5+50.5))</f>
        <v>50.5</v>
      </c>
    </row>
    <row r="1675" spans="1:29">
      <c r="A1675" s="7">
        <v>1674</v>
      </c>
      <c r="B1675" s="7">
        <v>474</v>
      </c>
      <c r="N1675" s="7">
        <v>474</v>
      </c>
      <c r="O1675" s="92" t="b">
        <v>0</v>
      </c>
      <c r="P1675" s="69" t="b">
        <v>1</v>
      </c>
      <c r="Q1675" s="93" t="b">
        <v>0</v>
      </c>
      <c r="S1675" s="92" t="b">
        <v>0</v>
      </c>
      <c r="T1675" s="69" t="b">
        <v>1</v>
      </c>
      <c r="U1675" s="93" t="b">
        <v>0</v>
      </c>
      <c r="W1675" s="7">
        <f t="shared" si="254"/>
        <v>1674</v>
      </c>
      <c r="X1675" s="7">
        <f>'v-t_chart'!C1675</f>
        <v>102.4</v>
      </c>
      <c r="Y1675" s="7">
        <f t="shared" si="255"/>
        <v>100</v>
      </c>
      <c r="Z1675" s="7">
        <f t="shared" si="256"/>
        <v>115</v>
      </c>
      <c r="AA1675" s="7">
        <f t="shared" si="257"/>
        <v>90</v>
      </c>
      <c r="AB1675" s="7">
        <f ca="1">calc_gear1!AS1678*5+50</f>
        <v>55</v>
      </c>
      <c r="AC1675" s="7">
        <f ca="1">IF(AND(calc_gear1!AT1678=-1,calc_gear1!Z1678=1),calc_gear1!AS1678*5+50.5,IF(AND(calc_gear1!Y1678=0,AB1674-AC1674=-0.5),calc_gear1!AS1678*5+50.5,calc_gear1!O1678*5+50.5))</f>
        <v>50.5</v>
      </c>
    </row>
    <row r="1676" spans="1:29">
      <c r="A1676" s="7">
        <v>1675</v>
      </c>
      <c r="B1676" s="7">
        <v>475</v>
      </c>
      <c r="N1676" s="7">
        <v>475</v>
      </c>
      <c r="O1676" s="92" t="b">
        <v>0</v>
      </c>
      <c r="P1676" s="69" t="b">
        <v>1</v>
      </c>
      <c r="Q1676" s="93" t="b">
        <v>0</v>
      </c>
      <c r="S1676" s="92" t="b">
        <v>0</v>
      </c>
      <c r="T1676" s="69" t="b">
        <v>1</v>
      </c>
      <c r="U1676" s="93" t="b">
        <v>0</v>
      </c>
      <c r="W1676" s="7">
        <f t="shared" si="254"/>
        <v>1675</v>
      </c>
      <c r="X1676" s="7">
        <f>'v-t_chart'!C1676</f>
        <v>102.5</v>
      </c>
      <c r="Y1676" s="7">
        <f t="shared" si="255"/>
        <v>100</v>
      </c>
      <c r="Z1676" s="7">
        <f t="shared" si="256"/>
        <v>115</v>
      </c>
      <c r="AA1676" s="7">
        <f t="shared" si="257"/>
        <v>90</v>
      </c>
      <c r="AB1676" s="7">
        <f ca="1">calc_gear1!AS1679*5+50</f>
        <v>55</v>
      </c>
      <c r="AC1676" s="7">
        <f ca="1">IF(AND(calc_gear1!AT1679=-1,calc_gear1!Z1679=1),calc_gear1!AS1679*5+50.5,IF(AND(calc_gear1!Y1679=0,AB1675-AC1675=-0.5),calc_gear1!AS1679*5+50.5,calc_gear1!O1679*5+50.5))</f>
        <v>50.5</v>
      </c>
    </row>
    <row r="1677" spans="1:29">
      <c r="A1677" s="7">
        <v>1676</v>
      </c>
      <c r="B1677" s="7">
        <v>476</v>
      </c>
      <c r="N1677" s="7">
        <v>476</v>
      </c>
      <c r="O1677" s="92" t="b">
        <v>0</v>
      </c>
      <c r="P1677" s="69" t="b">
        <v>1</v>
      </c>
      <c r="Q1677" s="93" t="b">
        <v>0</v>
      </c>
      <c r="S1677" s="92" t="b">
        <v>0</v>
      </c>
      <c r="T1677" s="69" t="b">
        <v>1</v>
      </c>
      <c r="U1677" s="93" t="b">
        <v>0</v>
      </c>
      <c r="W1677" s="7">
        <f t="shared" si="254"/>
        <v>1676</v>
      </c>
      <c r="X1677" s="7">
        <f>'v-t_chart'!C1677</f>
        <v>102.7</v>
      </c>
      <c r="Y1677" s="7">
        <f t="shared" si="255"/>
        <v>100</v>
      </c>
      <c r="Z1677" s="7">
        <f t="shared" si="256"/>
        <v>115</v>
      </c>
      <c r="AA1677" s="7">
        <f t="shared" si="257"/>
        <v>90</v>
      </c>
      <c r="AB1677" s="7">
        <f ca="1">calc_gear1!AS1680*5+50</f>
        <v>55</v>
      </c>
      <c r="AC1677" s="7">
        <f ca="1">IF(AND(calc_gear1!AT1680=-1,calc_gear1!Z1680=1),calc_gear1!AS1680*5+50.5,IF(AND(calc_gear1!Y1680=0,AB1676-AC1676=-0.5),calc_gear1!AS1680*5+50.5,calc_gear1!O1680*5+50.5))</f>
        <v>50.5</v>
      </c>
    </row>
    <row r="1678" spans="1:29">
      <c r="A1678" s="7">
        <v>1677</v>
      </c>
      <c r="B1678" s="7">
        <v>477</v>
      </c>
      <c r="N1678" s="7">
        <v>477</v>
      </c>
      <c r="O1678" s="92" t="b">
        <v>0</v>
      </c>
      <c r="P1678" s="69" t="b">
        <v>1</v>
      </c>
      <c r="Q1678" s="93" t="b">
        <v>0</v>
      </c>
      <c r="S1678" s="92" t="b">
        <v>0</v>
      </c>
      <c r="T1678" s="69" t="b">
        <v>1</v>
      </c>
      <c r="U1678" s="93" t="b">
        <v>0</v>
      </c>
      <c r="W1678" s="7">
        <f t="shared" si="254"/>
        <v>1677</v>
      </c>
      <c r="X1678" s="7">
        <f>'v-t_chart'!C1678</f>
        <v>103</v>
      </c>
      <c r="Y1678" s="7">
        <f t="shared" si="255"/>
        <v>100</v>
      </c>
      <c r="Z1678" s="7">
        <f t="shared" si="256"/>
        <v>115</v>
      </c>
      <c r="AA1678" s="7">
        <f t="shared" si="257"/>
        <v>90</v>
      </c>
      <c r="AB1678" s="7">
        <f ca="1">calc_gear1!AS1681*5+50</f>
        <v>55</v>
      </c>
      <c r="AC1678" s="7">
        <f ca="1">IF(AND(calc_gear1!AT1681=-1,calc_gear1!Z1681=1),calc_gear1!AS1681*5+50.5,IF(AND(calc_gear1!Y1681=0,AB1677-AC1677=-0.5),calc_gear1!AS1681*5+50.5,calc_gear1!O1681*5+50.5))</f>
        <v>50.5</v>
      </c>
    </row>
    <row r="1679" spans="1:29">
      <c r="A1679" s="7">
        <v>1678</v>
      </c>
      <c r="B1679" s="7">
        <v>478</v>
      </c>
      <c r="N1679" s="7">
        <v>478</v>
      </c>
      <c r="O1679" s="92" t="b">
        <v>0</v>
      </c>
      <c r="P1679" s="69" t="b">
        <v>1</v>
      </c>
      <c r="Q1679" s="93" t="b">
        <v>0</v>
      </c>
      <c r="S1679" s="92" t="b">
        <v>0</v>
      </c>
      <c r="T1679" s="69" t="b">
        <v>1</v>
      </c>
      <c r="U1679" s="93" t="b">
        <v>0</v>
      </c>
      <c r="W1679" s="7">
        <f t="shared" si="254"/>
        <v>1678</v>
      </c>
      <c r="X1679" s="7">
        <f>'v-t_chart'!C1679</f>
        <v>103.3</v>
      </c>
      <c r="Y1679" s="7">
        <f t="shared" si="255"/>
        <v>100</v>
      </c>
      <c r="Z1679" s="7">
        <f t="shared" si="256"/>
        <v>115</v>
      </c>
      <c r="AA1679" s="7">
        <f t="shared" si="257"/>
        <v>90</v>
      </c>
      <c r="AB1679" s="7">
        <f ca="1">calc_gear1!AS1682*5+50</f>
        <v>55</v>
      </c>
      <c r="AC1679" s="7">
        <f ca="1">IF(AND(calc_gear1!AT1682=-1,calc_gear1!Z1682=1),calc_gear1!AS1682*5+50.5,IF(AND(calc_gear1!Y1682=0,AB1678-AC1678=-0.5),calc_gear1!AS1682*5+50.5,calc_gear1!O1682*5+50.5))</f>
        <v>50.5</v>
      </c>
    </row>
    <row r="1680" spans="1:29">
      <c r="A1680" s="7">
        <v>1679</v>
      </c>
      <c r="B1680" s="7">
        <v>479</v>
      </c>
      <c r="N1680" s="7">
        <v>479</v>
      </c>
      <c r="O1680" s="92" t="b">
        <v>0</v>
      </c>
      <c r="P1680" s="69" t="b">
        <v>1</v>
      </c>
      <c r="Q1680" s="93" t="b">
        <v>0</v>
      </c>
      <c r="S1680" s="92" t="b">
        <v>0</v>
      </c>
      <c r="T1680" s="69" t="b">
        <v>1</v>
      </c>
      <c r="U1680" s="93" t="b">
        <v>0</v>
      </c>
      <c r="W1680" s="7">
        <f t="shared" si="254"/>
        <v>1679</v>
      </c>
      <c r="X1680" s="7">
        <f>'v-t_chart'!C1680</f>
        <v>103.7</v>
      </c>
      <c r="Y1680" s="7">
        <f t="shared" si="255"/>
        <v>100</v>
      </c>
      <c r="Z1680" s="7">
        <f t="shared" si="256"/>
        <v>115</v>
      </c>
      <c r="AA1680" s="7">
        <f t="shared" si="257"/>
        <v>90</v>
      </c>
      <c r="AB1680" s="7">
        <f ca="1">calc_gear1!AS1683*5+50</f>
        <v>55</v>
      </c>
      <c r="AC1680" s="7">
        <f ca="1">IF(AND(calc_gear1!AT1683=-1,calc_gear1!Z1683=1),calc_gear1!AS1683*5+50.5,IF(AND(calc_gear1!Y1683=0,AB1679-AC1679=-0.5),calc_gear1!AS1683*5+50.5,calc_gear1!O1683*5+50.5))</f>
        <v>50.5</v>
      </c>
    </row>
    <row r="1681" spans="1:29">
      <c r="A1681" s="7">
        <v>1680</v>
      </c>
      <c r="B1681" s="7">
        <v>480</v>
      </c>
      <c r="N1681" s="7">
        <v>480</v>
      </c>
      <c r="O1681" s="92" t="b">
        <v>0</v>
      </c>
      <c r="P1681" s="69" t="b">
        <v>1</v>
      </c>
      <c r="Q1681" s="93" t="b">
        <v>0</v>
      </c>
      <c r="S1681" s="92" t="b">
        <v>0</v>
      </c>
      <c r="T1681" s="69" t="b">
        <v>1</v>
      </c>
      <c r="U1681" s="93" t="b">
        <v>0</v>
      </c>
      <c r="W1681" s="7">
        <f t="shared" si="254"/>
        <v>1680</v>
      </c>
      <c r="X1681" s="7">
        <f>'v-t_chart'!C1681</f>
        <v>104.1</v>
      </c>
      <c r="Y1681" s="7">
        <f t="shared" si="255"/>
        <v>100</v>
      </c>
      <c r="Z1681" s="7">
        <f t="shared" si="256"/>
        <v>115</v>
      </c>
      <c r="AA1681" s="7">
        <f t="shared" si="257"/>
        <v>90</v>
      </c>
      <c r="AB1681" s="7">
        <f ca="1">calc_gear1!AS1684*5+50</f>
        <v>55</v>
      </c>
      <c r="AC1681" s="7">
        <f ca="1">IF(AND(calc_gear1!AT1684=-1,calc_gear1!Z1684=1),calc_gear1!AS1684*5+50.5,IF(AND(calc_gear1!Y1684=0,AB1680-AC1680=-0.5),calc_gear1!AS1684*5+50.5,calc_gear1!O1684*5+50.5))</f>
        <v>50.5</v>
      </c>
    </row>
    <row r="1682" spans="1:29">
      <c r="A1682" s="7">
        <v>1681</v>
      </c>
      <c r="B1682" s="7">
        <v>481</v>
      </c>
      <c r="N1682" s="7">
        <v>481</v>
      </c>
      <c r="O1682" s="92" t="b">
        <v>0</v>
      </c>
      <c r="P1682" s="69" t="b">
        <v>1</v>
      </c>
      <c r="Q1682" s="93" t="b">
        <v>0</v>
      </c>
      <c r="S1682" s="92" t="b">
        <v>0</v>
      </c>
      <c r="T1682" s="69" t="b">
        <v>1</v>
      </c>
      <c r="U1682" s="93" t="b">
        <v>0</v>
      </c>
      <c r="W1682" s="7">
        <f t="shared" si="254"/>
        <v>1681</v>
      </c>
      <c r="X1682" s="7">
        <f>'v-t_chart'!C1682</f>
        <v>104.5</v>
      </c>
      <c r="Y1682" s="7">
        <f t="shared" si="255"/>
        <v>100</v>
      </c>
      <c r="Z1682" s="7">
        <f t="shared" si="256"/>
        <v>115</v>
      </c>
      <c r="AA1682" s="7">
        <f t="shared" si="257"/>
        <v>90</v>
      </c>
      <c r="AB1682" s="7">
        <f ca="1">calc_gear1!AS1685*5+50</f>
        <v>55</v>
      </c>
      <c r="AC1682" s="7">
        <f ca="1">IF(AND(calc_gear1!AT1685=-1,calc_gear1!Z1685=1),calc_gear1!AS1685*5+50.5,IF(AND(calc_gear1!Y1685=0,AB1681-AC1681=-0.5),calc_gear1!AS1685*5+50.5,calc_gear1!O1685*5+50.5))</f>
        <v>50.5</v>
      </c>
    </row>
    <row r="1683" spans="1:29">
      <c r="A1683" s="7">
        <v>1682</v>
      </c>
      <c r="B1683" s="7">
        <v>482</v>
      </c>
      <c r="N1683" s="7">
        <v>482</v>
      </c>
      <c r="O1683" s="92" t="b">
        <v>0</v>
      </c>
      <c r="P1683" s="69" t="b">
        <v>1</v>
      </c>
      <c r="Q1683" s="93" t="b">
        <v>0</v>
      </c>
      <c r="S1683" s="92" t="b">
        <v>0</v>
      </c>
      <c r="T1683" s="69" t="b">
        <v>1</v>
      </c>
      <c r="U1683" s="93" t="b">
        <v>0</v>
      </c>
      <c r="W1683" s="7">
        <f t="shared" si="254"/>
        <v>1682</v>
      </c>
      <c r="X1683" s="7">
        <f>'v-t_chart'!C1683</f>
        <v>104.8</v>
      </c>
      <c r="Y1683" s="7">
        <f t="shared" si="255"/>
        <v>100</v>
      </c>
      <c r="Z1683" s="7">
        <f t="shared" si="256"/>
        <v>115</v>
      </c>
      <c r="AA1683" s="7">
        <f t="shared" si="257"/>
        <v>90</v>
      </c>
      <c r="AB1683" s="7">
        <f ca="1">calc_gear1!AS1686*5+50</f>
        <v>55</v>
      </c>
      <c r="AC1683" s="7">
        <f ca="1">IF(AND(calc_gear1!AT1686=-1,calc_gear1!Z1686=1),calc_gear1!AS1686*5+50.5,IF(AND(calc_gear1!Y1686=0,AB1682-AC1682=-0.5),calc_gear1!AS1686*5+50.5,calc_gear1!O1686*5+50.5))</f>
        <v>50.5</v>
      </c>
    </row>
    <row r="1684" spans="1:29">
      <c r="A1684" s="7">
        <v>1683</v>
      </c>
      <c r="B1684" s="7">
        <v>483</v>
      </c>
      <c r="N1684" s="7">
        <v>483</v>
      </c>
      <c r="O1684" s="92" t="b">
        <v>0</v>
      </c>
      <c r="P1684" s="69" t="b">
        <v>1</v>
      </c>
      <c r="Q1684" s="93" t="b">
        <v>0</v>
      </c>
      <c r="S1684" s="92" t="b">
        <v>0</v>
      </c>
      <c r="T1684" s="69" t="b">
        <v>1</v>
      </c>
      <c r="U1684" s="93" t="b">
        <v>0</v>
      </c>
      <c r="W1684" s="7">
        <f t="shared" si="254"/>
        <v>1683</v>
      </c>
      <c r="X1684" s="7">
        <f>'v-t_chart'!C1684</f>
        <v>104.9</v>
      </c>
      <c r="Y1684" s="7">
        <f t="shared" si="255"/>
        <v>100</v>
      </c>
      <c r="Z1684" s="7">
        <f t="shared" si="256"/>
        <v>115</v>
      </c>
      <c r="AA1684" s="7">
        <f t="shared" si="257"/>
        <v>90</v>
      </c>
      <c r="AB1684" s="7">
        <f ca="1">calc_gear1!AS1687*5+50</f>
        <v>55</v>
      </c>
      <c r="AC1684" s="7">
        <f ca="1">IF(AND(calc_gear1!AT1687=-1,calc_gear1!Z1687=1),calc_gear1!AS1687*5+50.5,IF(AND(calc_gear1!Y1687=0,AB1683-AC1683=-0.5),calc_gear1!AS1687*5+50.5,calc_gear1!O1687*5+50.5))</f>
        <v>50.5</v>
      </c>
    </row>
    <row r="1685" spans="1:29">
      <c r="A1685" s="7">
        <v>1684</v>
      </c>
      <c r="B1685" s="7">
        <v>484</v>
      </c>
      <c r="N1685" s="7">
        <v>484</v>
      </c>
      <c r="O1685" s="92" t="b">
        <v>0</v>
      </c>
      <c r="P1685" s="69" t="b">
        <v>1</v>
      </c>
      <c r="Q1685" s="93" t="b">
        <v>0</v>
      </c>
      <c r="S1685" s="92" t="b">
        <v>0</v>
      </c>
      <c r="T1685" s="69" t="b">
        <v>1</v>
      </c>
      <c r="U1685" s="93" t="b">
        <v>0</v>
      </c>
      <c r="W1685" s="7">
        <f t="shared" si="254"/>
        <v>1684</v>
      </c>
      <c r="X1685" s="7">
        <f>'v-t_chart'!C1685</f>
        <v>105.1</v>
      </c>
      <c r="Y1685" s="7">
        <f t="shared" si="255"/>
        <v>100</v>
      </c>
      <c r="Z1685" s="7">
        <f t="shared" si="256"/>
        <v>115</v>
      </c>
      <c r="AA1685" s="7">
        <f t="shared" si="257"/>
        <v>90</v>
      </c>
      <c r="AB1685" s="7">
        <f ca="1">calc_gear1!AS1688*5+50</f>
        <v>55</v>
      </c>
      <c r="AC1685" s="7">
        <f ca="1">IF(AND(calc_gear1!AT1688=-1,calc_gear1!Z1688=1),calc_gear1!AS1688*5+50.5,IF(AND(calc_gear1!Y1688=0,AB1684-AC1684=-0.5),calc_gear1!AS1688*5+50.5,calc_gear1!O1688*5+50.5))</f>
        <v>50.5</v>
      </c>
    </row>
    <row r="1686" spans="1:29">
      <c r="A1686" s="7">
        <v>1685</v>
      </c>
      <c r="B1686" s="7">
        <v>485</v>
      </c>
      <c r="N1686" s="7">
        <v>485</v>
      </c>
      <c r="O1686" s="92" t="b">
        <v>0</v>
      </c>
      <c r="P1686" s="69" t="b">
        <v>1</v>
      </c>
      <c r="Q1686" s="93" t="b">
        <v>0</v>
      </c>
      <c r="S1686" s="92" t="b">
        <v>0</v>
      </c>
      <c r="T1686" s="69" t="b">
        <v>1</v>
      </c>
      <c r="U1686" s="93" t="b">
        <v>0</v>
      </c>
      <c r="W1686" s="7">
        <f t="shared" si="254"/>
        <v>1685</v>
      </c>
      <c r="X1686" s="7">
        <f>'v-t_chart'!C1686</f>
        <v>105.1</v>
      </c>
      <c r="Y1686" s="7">
        <f t="shared" si="255"/>
        <v>100</v>
      </c>
      <c r="Z1686" s="7">
        <f t="shared" si="256"/>
        <v>115</v>
      </c>
      <c r="AA1686" s="7">
        <f t="shared" si="257"/>
        <v>90</v>
      </c>
      <c r="AB1686" s="7">
        <f ca="1">calc_gear1!AS1689*5+50</f>
        <v>55</v>
      </c>
      <c r="AC1686" s="7">
        <f ca="1">IF(AND(calc_gear1!AT1689=-1,calc_gear1!Z1689=1),calc_gear1!AS1689*5+50.5,IF(AND(calc_gear1!Y1689=0,AB1685-AC1685=-0.5),calc_gear1!AS1689*5+50.5,calc_gear1!O1689*5+50.5))</f>
        <v>50.5</v>
      </c>
    </row>
    <row r="1687" spans="1:29">
      <c r="A1687" s="7">
        <v>1686</v>
      </c>
      <c r="B1687" s="7">
        <v>486</v>
      </c>
      <c r="N1687" s="7">
        <v>486</v>
      </c>
      <c r="O1687" s="92" t="b">
        <v>0</v>
      </c>
      <c r="P1687" s="69" t="b">
        <v>1</v>
      </c>
      <c r="Q1687" s="93" t="b">
        <v>0</v>
      </c>
      <c r="S1687" s="92" t="b">
        <v>0</v>
      </c>
      <c r="T1687" s="69" t="b">
        <v>1</v>
      </c>
      <c r="U1687" s="93" t="b">
        <v>0</v>
      </c>
      <c r="W1687" s="7">
        <f t="shared" si="254"/>
        <v>1686</v>
      </c>
      <c r="X1687" s="7">
        <f>'v-t_chart'!C1687</f>
        <v>105.2</v>
      </c>
      <c r="Y1687" s="7">
        <f t="shared" si="255"/>
        <v>100</v>
      </c>
      <c r="Z1687" s="7">
        <f t="shared" si="256"/>
        <v>115</v>
      </c>
      <c r="AA1687" s="7">
        <f t="shared" si="257"/>
        <v>90</v>
      </c>
      <c r="AB1687" s="7">
        <f ca="1">calc_gear1!AS1690*5+50</f>
        <v>55</v>
      </c>
      <c r="AC1687" s="7">
        <f ca="1">IF(AND(calc_gear1!AT1690=-1,calc_gear1!Z1690=1),calc_gear1!AS1690*5+50.5,IF(AND(calc_gear1!Y1690=0,AB1686-AC1686=-0.5),calc_gear1!AS1690*5+50.5,calc_gear1!O1690*5+50.5))</f>
        <v>50.5</v>
      </c>
    </row>
    <row r="1688" spans="1:29">
      <c r="A1688" s="7">
        <v>1687</v>
      </c>
      <c r="B1688" s="7">
        <v>487</v>
      </c>
      <c r="N1688" s="7">
        <v>487</v>
      </c>
      <c r="O1688" s="92" t="b">
        <v>0</v>
      </c>
      <c r="P1688" s="69" t="b">
        <v>1</v>
      </c>
      <c r="Q1688" s="93" t="b">
        <v>0</v>
      </c>
      <c r="S1688" s="92" t="b">
        <v>0</v>
      </c>
      <c r="T1688" s="69" t="b">
        <v>1</v>
      </c>
      <c r="U1688" s="93" t="b">
        <v>0</v>
      </c>
      <c r="W1688" s="7">
        <f t="shared" si="254"/>
        <v>1687</v>
      </c>
      <c r="X1688" s="7">
        <f>'v-t_chart'!C1688</f>
        <v>105.2</v>
      </c>
      <c r="Y1688" s="7">
        <f t="shared" si="255"/>
        <v>100</v>
      </c>
      <c r="Z1688" s="7">
        <f t="shared" si="256"/>
        <v>115</v>
      </c>
      <c r="AA1688" s="7">
        <f t="shared" si="257"/>
        <v>90</v>
      </c>
      <c r="AB1688" s="7">
        <f ca="1">calc_gear1!AS1691*5+50</f>
        <v>55</v>
      </c>
      <c r="AC1688" s="7">
        <f ca="1">IF(AND(calc_gear1!AT1691=-1,calc_gear1!Z1691=1),calc_gear1!AS1691*5+50.5,IF(AND(calc_gear1!Y1691=0,AB1687-AC1687=-0.5),calc_gear1!AS1691*5+50.5,calc_gear1!O1691*5+50.5))</f>
        <v>50.5</v>
      </c>
    </row>
    <row r="1689" spans="1:29">
      <c r="A1689" s="7">
        <v>1688</v>
      </c>
      <c r="B1689" s="7">
        <v>488</v>
      </c>
      <c r="N1689" s="7">
        <v>488</v>
      </c>
      <c r="O1689" s="92" t="b">
        <v>0</v>
      </c>
      <c r="P1689" s="69" t="b">
        <v>1</v>
      </c>
      <c r="Q1689" s="93" t="b">
        <v>0</v>
      </c>
      <c r="S1689" s="92" t="b">
        <v>0</v>
      </c>
      <c r="T1689" s="69" t="b">
        <v>1</v>
      </c>
      <c r="U1689" s="93" t="b">
        <v>0</v>
      </c>
      <c r="W1689" s="7">
        <f t="shared" si="254"/>
        <v>1688</v>
      </c>
      <c r="X1689" s="7">
        <f>'v-t_chart'!C1689</f>
        <v>105.2</v>
      </c>
      <c r="Y1689" s="7">
        <f t="shared" si="255"/>
        <v>100</v>
      </c>
      <c r="Z1689" s="7">
        <f t="shared" si="256"/>
        <v>115</v>
      </c>
      <c r="AA1689" s="7">
        <f t="shared" si="257"/>
        <v>90</v>
      </c>
      <c r="AB1689" s="7">
        <f ca="1">calc_gear1!AS1692*5+50</f>
        <v>55</v>
      </c>
      <c r="AC1689" s="7">
        <f ca="1">IF(AND(calc_gear1!AT1692=-1,calc_gear1!Z1692=1),calc_gear1!AS1692*5+50.5,IF(AND(calc_gear1!Y1692=0,AB1688-AC1688=-0.5),calc_gear1!AS1692*5+50.5,calc_gear1!O1692*5+50.5))</f>
        <v>50.5</v>
      </c>
    </row>
    <row r="1690" spans="1:29">
      <c r="A1690" s="7">
        <v>1689</v>
      </c>
      <c r="B1690" s="7">
        <v>489</v>
      </c>
      <c r="N1690" s="7">
        <v>489</v>
      </c>
      <c r="O1690" s="92" t="b">
        <v>0</v>
      </c>
      <c r="P1690" s="69" t="b">
        <v>1</v>
      </c>
      <c r="Q1690" s="93" t="b">
        <v>0</v>
      </c>
      <c r="S1690" s="92" t="b">
        <v>0</v>
      </c>
      <c r="T1690" s="69" t="b">
        <v>1</v>
      </c>
      <c r="U1690" s="93" t="b">
        <v>0</v>
      </c>
      <c r="W1690" s="7">
        <f t="shared" si="254"/>
        <v>1689</v>
      </c>
      <c r="X1690" s="7">
        <f>'v-t_chart'!C1690</f>
        <v>105.3</v>
      </c>
      <c r="Y1690" s="7">
        <f t="shared" si="255"/>
        <v>100</v>
      </c>
      <c r="Z1690" s="7">
        <f t="shared" si="256"/>
        <v>115</v>
      </c>
      <c r="AA1690" s="7">
        <f t="shared" si="257"/>
        <v>90</v>
      </c>
      <c r="AB1690" s="7">
        <f ca="1">calc_gear1!AS1693*5+50</f>
        <v>55</v>
      </c>
      <c r="AC1690" s="7">
        <f ca="1">IF(AND(calc_gear1!AT1693=-1,calc_gear1!Z1693=1),calc_gear1!AS1693*5+50.5,IF(AND(calc_gear1!Y1693=0,AB1689-AC1689=-0.5),calc_gear1!AS1693*5+50.5,calc_gear1!O1693*5+50.5))</f>
        <v>50.5</v>
      </c>
    </row>
    <row r="1691" spans="1:29">
      <c r="A1691" s="7">
        <v>1690</v>
      </c>
      <c r="B1691" s="7">
        <v>490</v>
      </c>
      <c r="N1691" s="7">
        <v>490</v>
      </c>
      <c r="O1691" s="92" t="b">
        <v>0</v>
      </c>
      <c r="P1691" s="69" t="b">
        <v>1</v>
      </c>
      <c r="Q1691" s="93" t="b">
        <v>0</v>
      </c>
      <c r="S1691" s="92" t="b">
        <v>0</v>
      </c>
      <c r="T1691" s="69" t="b">
        <v>1</v>
      </c>
      <c r="U1691" s="93" t="b">
        <v>0</v>
      </c>
      <c r="W1691" s="7">
        <f t="shared" si="254"/>
        <v>1690</v>
      </c>
      <c r="X1691" s="7">
        <f>'v-t_chart'!C1691</f>
        <v>105.3</v>
      </c>
      <c r="Y1691" s="7">
        <f t="shared" si="255"/>
        <v>100</v>
      </c>
      <c r="Z1691" s="7">
        <f t="shared" si="256"/>
        <v>115</v>
      </c>
      <c r="AA1691" s="7">
        <f t="shared" si="257"/>
        <v>90</v>
      </c>
      <c r="AB1691" s="7">
        <f ca="1">calc_gear1!AS1694*5+50</f>
        <v>55</v>
      </c>
      <c r="AC1691" s="7">
        <f ca="1">IF(AND(calc_gear1!AT1694=-1,calc_gear1!Z1694=1),calc_gear1!AS1694*5+50.5,IF(AND(calc_gear1!Y1694=0,AB1690-AC1690=-0.5),calc_gear1!AS1694*5+50.5,calc_gear1!O1694*5+50.5))</f>
        <v>50.5</v>
      </c>
    </row>
    <row r="1692" spans="1:29">
      <c r="A1692" s="7">
        <v>1691</v>
      </c>
      <c r="B1692" s="7">
        <v>491</v>
      </c>
      <c r="N1692" s="7">
        <v>491</v>
      </c>
      <c r="O1692" s="92" t="b">
        <v>0</v>
      </c>
      <c r="P1692" s="69" t="b">
        <v>1</v>
      </c>
      <c r="Q1692" s="93" t="b">
        <v>0</v>
      </c>
      <c r="S1692" s="92" t="b">
        <v>0</v>
      </c>
      <c r="T1692" s="69" t="b">
        <v>1</v>
      </c>
      <c r="U1692" s="93" t="b">
        <v>0</v>
      </c>
      <c r="W1692" s="7">
        <f t="shared" si="254"/>
        <v>1691</v>
      </c>
      <c r="X1692" s="7">
        <f>'v-t_chart'!C1692</f>
        <v>105.4</v>
      </c>
      <c r="Y1692" s="7">
        <f t="shared" si="255"/>
        <v>100</v>
      </c>
      <c r="Z1692" s="7">
        <f t="shared" si="256"/>
        <v>115</v>
      </c>
      <c r="AA1692" s="7">
        <f t="shared" si="257"/>
        <v>90</v>
      </c>
      <c r="AB1692" s="7">
        <f ca="1">calc_gear1!AS1695*5+50</f>
        <v>55</v>
      </c>
      <c r="AC1692" s="7">
        <f ca="1">IF(AND(calc_gear1!AT1695=-1,calc_gear1!Z1695=1),calc_gear1!AS1695*5+50.5,IF(AND(calc_gear1!Y1695=0,AB1691-AC1691=-0.5),calc_gear1!AS1695*5+50.5,calc_gear1!O1695*5+50.5))</f>
        <v>50.5</v>
      </c>
    </row>
    <row r="1693" spans="1:29">
      <c r="A1693" s="7">
        <v>1692</v>
      </c>
      <c r="B1693" s="7">
        <v>492</v>
      </c>
      <c r="N1693" s="7">
        <v>492</v>
      </c>
      <c r="O1693" s="92" t="b">
        <v>0</v>
      </c>
      <c r="P1693" s="69" t="b">
        <v>1</v>
      </c>
      <c r="Q1693" s="93" t="b">
        <v>0</v>
      </c>
      <c r="S1693" s="92" t="b">
        <v>0</v>
      </c>
      <c r="T1693" s="69" t="b">
        <v>1</v>
      </c>
      <c r="U1693" s="93" t="b">
        <v>0</v>
      </c>
      <c r="W1693" s="7">
        <f t="shared" si="254"/>
        <v>1692</v>
      </c>
      <c r="X1693" s="7">
        <f>'v-t_chart'!C1693</f>
        <v>105.5</v>
      </c>
      <c r="Y1693" s="7">
        <f t="shared" si="255"/>
        <v>100</v>
      </c>
      <c r="Z1693" s="7">
        <f t="shared" si="256"/>
        <v>115</v>
      </c>
      <c r="AA1693" s="7">
        <f t="shared" si="257"/>
        <v>90</v>
      </c>
      <c r="AB1693" s="7">
        <f ca="1">calc_gear1!AS1696*5+50</f>
        <v>55</v>
      </c>
      <c r="AC1693" s="7">
        <f ca="1">IF(AND(calc_gear1!AT1696=-1,calc_gear1!Z1696=1),calc_gear1!AS1696*5+50.5,IF(AND(calc_gear1!Y1696=0,AB1692-AC1692=-0.5),calc_gear1!AS1696*5+50.5,calc_gear1!O1696*5+50.5))</f>
        <v>50.5</v>
      </c>
    </row>
    <row r="1694" spans="1:29">
      <c r="A1694" s="7">
        <v>1693</v>
      </c>
      <c r="B1694" s="7">
        <v>493</v>
      </c>
      <c r="N1694" s="7">
        <v>493</v>
      </c>
      <c r="O1694" s="92" t="b">
        <v>0</v>
      </c>
      <c r="P1694" s="69" t="b">
        <v>1</v>
      </c>
      <c r="Q1694" s="93" t="b">
        <v>0</v>
      </c>
      <c r="S1694" s="92" t="b">
        <v>0</v>
      </c>
      <c r="T1694" s="69" t="b">
        <v>1</v>
      </c>
      <c r="U1694" s="93" t="b">
        <v>0</v>
      </c>
      <c r="W1694" s="7">
        <f t="shared" si="254"/>
        <v>1693</v>
      </c>
      <c r="X1694" s="7">
        <f>'v-t_chart'!C1694</f>
        <v>105.5</v>
      </c>
      <c r="Y1694" s="7">
        <f t="shared" si="255"/>
        <v>100</v>
      </c>
      <c r="Z1694" s="7">
        <f t="shared" si="256"/>
        <v>115</v>
      </c>
      <c r="AA1694" s="7">
        <f t="shared" si="257"/>
        <v>90</v>
      </c>
      <c r="AB1694" s="7">
        <f ca="1">calc_gear1!AS1697*5+50</f>
        <v>55</v>
      </c>
      <c r="AC1694" s="7">
        <f ca="1">IF(AND(calc_gear1!AT1697=-1,calc_gear1!Z1697=1),calc_gear1!AS1697*5+50.5,IF(AND(calc_gear1!Y1697=0,AB1693-AC1693=-0.5),calc_gear1!AS1697*5+50.5,calc_gear1!O1697*5+50.5))</f>
        <v>50.5</v>
      </c>
    </row>
    <row r="1695" spans="1:29">
      <c r="A1695" s="7">
        <v>1694</v>
      </c>
      <c r="B1695" s="7">
        <v>494</v>
      </c>
      <c r="N1695" s="7">
        <v>494</v>
      </c>
      <c r="O1695" s="92" t="b">
        <v>0</v>
      </c>
      <c r="P1695" s="69" t="b">
        <v>1</v>
      </c>
      <c r="Q1695" s="93" t="b">
        <v>0</v>
      </c>
      <c r="S1695" s="92" t="b">
        <v>0</v>
      </c>
      <c r="T1695" s="69" t="b">
        <v>1</v>
      </c>
      <c r="U1695" s="93" t="b">
        <v>0</v>
      </c>
      <c r="W1695" s="7">
        <f t="shared" si="254"/>
        <v>1694</v>
      </c>
      <c r="X1695" s="7">
        <f>'v-t_chart'!C1695</f>
        <v>105.3</v>
      </c>
      <c r="Y1695" s="7">
        <f t="shared" si="255"/>
        <v>100</v>
      </c>
      <c r="Z1695" s="7">
        <f t="shared" si="256"/>
        <v>115</v>
      </c>
      <c r="AA1695" s="7">
        <f t="shared" si="257"/>
        <v>90</v>
      </c>
      <c r="AB1695" s="7">
        <f ca="1">calc_gear1!AS1698*5+50</f>
        <v>55</v>
      </c>
      <c r="AC1695" s="7">
        <f ca="1">IF(AND(calc_gear1!AT1698=-1,calc_gear1!Z1698=1),calc_gear1!AS1698*5+50.5,IF(AND(calc_gear1!Y1698=0,AB1694-AC1694=-0.5),calc_gear1!AS1698*5+50.5,calc_gear1!O1698*5+50.5))</f>
        <v>50.5</v>
      </c>
    </row>
    <row r="1696" spans="1:29">
      <c r="A1696" s="7">
        <v>1695</v>
      </c>
      <c r="B1696" s="7">
        <v>495</v>
      </c>
      <c r="N1696" s="7">
        <v>495</v>
      </c>
      <c r="O1696" s="92" t="b">
        <v>0</v>
      </c>
      <c r="P1696" s="69" t="b">
        <v>1</v>
      </c>
      <c r="Q1696" s="93" t="b">
        <v>0</v>
      </c>
      <c r="S1696" s="92" t="b">
        <v>0</v>
      </c>
      <c r="T1696" s="69" t="b">
        <v>1</v>
      </c>
      <c r="U1696" s="93" t="b">
        <v>0</v>
      </c>
      <c r="W1696" s="7">
        <f t="shared" si="254"/>
        <v>1695</v>
      </c>
      <c r="X1696" s="7">
        <f>'v-t_chart'!C1696</f>
        <v>105.1</v>
      </c>
      <c r="Y1696" s="7">
        <f t="shared" si="255"/>
        <v>100</v>
      </c>
      <c r="Z1696" s="7">
        <f t="shared" si="256"/>
        <v>115</v>
      </c>
      <c r="AA1696" s="7">
        <f t="shared" si="257"/>
        <v>90</v>
      </c>
      <c r="AB1696" s="7">
        <f ca="1">calc_gear1!AS1699*5+50</f>
        <v>55</v>
      </c>
      <c r="AC1696" s="7">
        <f ca="1">IF(AND(calc_gear1!AT1699=-1,calc_gear1!Z1699=1),calc_gear1!AS1699*5+50.5,IF(AND(calc_gear1!Y1699=0,AB1695-AC1695=-0.5),calc_gear1!AS1699*5+50.5,calc_gear1!O1699*5+50.5))</f>
        <v>50.5</v>
      </c>
    </row>
    <row r="1697" spans="1:29">
      <c r="A1697" s="7">
        <v>1696</v>
      </c>
      <c r="B1697" s="7">
        <v>496</v>
      </c>
      <c r="N1697" s="7">
        <v>496</v>
      </c>
      <c r="O1697" s="92" t="b">
        <v>0</v>
      </c>
      <c r="P1697" s="69" t="b">
        <v>1</v>
      </c>
      <c r="Q1697" s="93" t="b">
        <v>0</v>
      </c>
      <c r="S1697" s="92" t="b">
        <v>0</v>
      </c>
      <c r="T1697" s="69" t="b">
        <v>1</v>
      </c>
      <c r="U1697" s="93" t="b">
        <v>0</v>
      </c>
      <c r="W1697" s="7">
        <f t="shared" si="254"/>
        <v>1696</v>
      </c>
      <c r="X1697" s="7">
        <f>'v-t_chart'!C1697</f>
        <v>104.7</v>
      </c>
      <c r="Y1697" s="7">
        <f t="shared" si="255"/>
        <v>100</v>
      </c>
      <c r="Z1697" s="7">
        <f t="shared" si="256"/>
        <v>115</v>
      </c>
      <c r="AA1697" s="7">
        <f t="shared" si="257"/>
        <v>90</v>
      </c>
      <c r="AB1697" s="7">
        <f ca="1">calc_gear1!AS1700*5+50</f>
        <v>55</v>
      </c>
      <c r="AC1697" s="7">
        <f ca="1">IF(AND(calc_gear1!AT1700=-1,calc_gear1!Z1700=1),calc_gear1!AS1700*5+50.5,IF(AND(calc_gear1!Y1700=0,AB1696-AC1696=-0.5),calc_gear1!AS1700*5+50.5,calc_gear1!O1700*5+50.5))</f>
        <v>50.5</v>
      </c>
    </row>
    <row r="1698" spans="1:29">
      <c r="A1698" s="7">
        <v>1697</v>
      </c>
      <c r="B1698" s="7">
        <v>497</v>
      </c>
      <c r="N1698" s="7">
        <v>497</v>
      </c>
      <c r="O1698" s="92" t="b">
        <v>0</v>
      </c>
      <c r="P1698" s="69" t="b">
        <v>1</v>
      </c>
      <c r="Q1698" s="93" t="b">
        <v>0</v>
      </c>
      <c r="S1698" s="92" t="b">
        <v>0</v>
      </c>
      <c r="T1698" s="69" t="b">
        <v>1</v>
      </c>
      <c r="U1698" s="93" t="b">
        <v>0</v>
      </c>
      <c r="W1698" s="7">
        <f t="shared" si="254"/>
        <v>1697</v>
      </c>
      <c r="X1698" s="7">
        <f>'v-t_chart'!C1698</f>
        <v>104.2</v>
      </c>
      <c r="Y1698" s="7">
        <f t="shared" si="255"/>
        <v>100</v>
      </c>
      <c r="Z1698" s="7">
        <f t="shared" si="256"/>
        <v>115</v>
      </c>
      <c r="AA1698" s="7">
        <f t="shared" si="257"/>
        <v>90</v>
      </c>
      <c r="AB1698" s="7">
        <f ca="1">calc_gear1!AS1701*5+50</f>
        <v>55</v>
      </c>
      <c r="AC1698" s="7">
        <f ca="1">IF(AND(calc_gear1!AT1701=-1,calc_gear1!Z1701=1),calc_gear1!AS1701*5+50.5,IF(AND(calc_gear1!Y1701=0,AB1697-AC1697=-0.5),calc_gear1!AS1701*5+50.5,calc_gear1!O1701*5+50.5))</f>
        <v>50.5</v>
      </c>
    </row>
    <row r="1699" spans="1:29">
      <c r="A1699" s="7">
        <v>1698</v>
      </c>
      <c r="B1699" s="7">
        <v>498</v>
      </c>
      <c r="N1699" s="7">
        <v>498</v>
      </c>
      <c r="O1699" s="92" t="b">
        <v>0</v>
      </c>
      <c r="P1699" s="69" t="b">
        <v>1</v>
      </c>
      <c r="Q1699" s="93" t="b">
        <v>0</v>
      </c>
      <c r="S1699" s="92" t="b">
        <v>0</v>
      </c>
      <c r="T1699" s="69" t="b">
        <v>1</v>
      </c>
      <c r="U1699" s="93" t="b">
        <v>0</v>
      </c>
      <c r="W1699" s="7">
        <f t="shared" si="254"/>
        <v>1698</v>
      </c>
      <c r="X1699" s="7">
        <f>'v-t_chart'!C1699</f>
        <v>103.9</v>
      </c>
      <c r="Y1699" s="7">
        <f t="shared" si="255"/>
        <v>100</v>
      </c>
      <c r="Z1699" s="7">
        <f t="shared" si="256"/>
        <v>115</v>
      </c>
      <c r="AA1699" s="7">
        <f t="shared" si="257"/>
        <v>90</v>
      </c>
      <c r="AB1699" s="7">
        <f ca="1">calc_gear1!AS1702*5+50</f>
        <v>55</v>
      </c>
      <c r="AC1699" s="7">
        <f ca="1">IF(AND(calc_gear1!AT1702=-1,calc_gear1!Z1702=1),calc_gear1!AS1702*5+50.5,IF(AND(calc_gear1!Y1702=0,AB1698-AC1698=-0.5),calc_gear1!AS1702*5+50.5,calc_gear1!O1702*5+50.5))</f>
        <v>50.5</v>
      </c>
    </row>
    <row r="1700" spans="1:29">
      <c r="A1700" s="7">
        <v>1699</v>
      </c>
      <c r="B1700" s="7">
        <v>499</v>
      </c>
      <c r="N1700" s="7">
        <v>499</v>
      </c>
      <c r="O1700" s="92" t="b">
        <v>0</v>
      </c>
      <c r="P1700" s="69" t="b">
        <v>1</v>
      </c>
      <c r="Q1700" s="93" t="b">
        <v>0</v>
      </c>
      <c r="S1700" s="92" t="b">
        <v>0</v>
      </c>
      <c r="T1700" s="69" t="b">
        <v>1</v>
      </c>
      <c r="U1700" s="93" t="b">
        <v>0</v>
      </c>
      <c r="W1700" s="7">
        <f t="shared" si="254"/>
        <v>1699</v>
      </c>
      <c r="X1700" s="7">
        <f>'v-t_chart'!C1700</f>
        <v>103.6</v>
      </c>
      <c r="Y1700" s="7">
        <f t="shared" si="255"/>
        <v>100</v>
      </c>
      <c r="Z1700" s="7">
        <f t="shared" si="256"/>
        <v>115</v>
      </c>
      <c r="AA1700" s="7">
        <f t="shared" si="257"/>
        <v>90</v>
      </c>
      <c r="AB1700" s="7">
        <f ca="1">calc_gear1!AS1703*5+50</f>
        <v>55</v>
      </c>
      <c r="AC1700" s="7">
        <f ca="1">IF(AND(calc_gear1!AT1703=-1,calc_gear1!Z1703=1),calc_gear1!AS1703*5+50.5,IF(AND(calc_gear1!Y1703=0,AB1699-AC1699=-0.5),calc_gear1!AS1703*5+50.5,calc_gear1!O1703*5+50.5))</f>
        <v>50.5</v>
      </c>
    </row>
    <row r="1701" spans="1:29">
      <c r="A1701" s="7">
        <v>1700</v>
      </c>
      <c r="B1701" s="7">
        <v>500</v>
      </c>
      <c r="N1701" s="7">
        <v>500</v>
      </c>
      <c r="O1701" s="92" t="b">
        <v>0</v>
      </c>
      <c r="P1701" s="69" t="b">
        <v>1</v>
      </c>
      <c r="Q1701" s="93" t="b">
        <v>0</v>
      </c>
      <c r="S1701" s="92" t="b">
        <v>0</v>
      </c>
      <c r="T1701" s="69" t="b">
        <v>1</v>
      </c>
      <c r="U1701" s="93" t="b">
        <v>0</v>
      </c>
      <c r="W1701" s="7">
        <f t="shared" si="254"/>
        <v>1700</v>
      </c>
      <c r="X1701" s="7">
        <f>'v-t_chart'!C1701</f>
        <v>103.5</v>
      </c>
      <c r="Y1701" s="7">
        <f t="shared" si="255"/>
        <v>100</v>
      </c>
      <c r="Z1701" s="7">
        <f t="shared" si="256"/>
        <v>115</v>
      </c>
      <c r="AA1701" s="7">
        <f t="shared" si="257"/>
        <v>90</v>
      </c>
      <c r="AB1701" s="7">
        <f ca="1">calc_gear1!AS1704*5+50</f>
        <v>55</v>
      </c>
      <c r="AC1701" s="7">
        <f ca="1">IF(AND(calc_gear1!AT1704=-1,calc_gear1!Z1704=1),calc_gear1!AS1704*5+50.5,IF(AND(calc_gear1!Y1704=0,AB1700-AC1700=-0.5),calc_gear1!AS1704*5+50.5,calc_gear1!O1704*5+50.5))</f>
        <v>50.5</v>
      </c>
    </row>
    <row r="1702" spans="1:29">
      <c r="A1702" s="7">
        <v>1701</v>
      </c>
      <c r="B1702" s="7">
        <v>501</v>
      </c>
      <c r="N1702" s="7">
        <v>501</v>
      </c>
      <c r="O1702" s="92" t="b">
        <v>0</v>
      </c>
      <c r="P1702" s="69" t="b">
        <v>1</v>
      </c>
      <c r="Q1702" s="93" t="b">
        <v>0</v>
      </c>
      <c r="S1702" s="92" t="b">
        <v>0</v>
      </c>
      <c r="T1702" s="69" t="b">
        <v>1</v>
      </c>
      <c r="U1702" s="93" t="b">
        <v>0</v>
      </c>
      <c r="W1702" s="7">
        <f t="shared" si="254"/>
        <v>1701</v>
      </c>
      <c r="X1702" s="7">
        <f>'v-t_chart'!C1702</f>
        <v>103.5</v>
      </c>
      <c r="Y1702" s="7">
        <f t="shared" si="255"/>
        <v>100</v>
      </c>
      <c r="Z1702" s="7">
        <f t="shared" si="256"/>
        <v>115</v>
      </c>
      <c r="AA1702" s="7">
        <f t="shared" si="257"/>
        <v>90</v>
      </c>
      <c r="AB1702" s="7">
        <f ca="1">calc_gear1!AS1705*5+50</f>
        <v>55</v>
      </c>
      <c r="AC1702" s="7">
        <f ca="1">IF(AND(calc_gear1!AT1705=-1,calc_gear1!Z1705=1),calc_gear1!AS1705*5+50.5,IF(AND(calc_gear1!Y1705=0,AB1701-AC1701=-0.5),calc_gear1!AS1705*5+50.5,calc_gear1!O1705*5+50.5))</f>
        <v>50.5</v>
      </c>
    </row>
    <row r="1703" spans="1:29">
      <c r="A1703" s="7">
        <v>1702</v>
      </c>
      <c r="B1703" s="7">
        <v>502</v>
      </c>
      <c r="N1703" s="7">
        <v>502</v>
      </c>
      <c r="O1703" s="92" t="b">
        <v>0</v>
      </c>
      <c r="P1703" s="69" t="b">
        <v>1</v>
      </c>
      <c r="Q1703" s="93" t="b">
        <v>0</v>
      </c>
      <c r="S1703" s="92" t="b">
        <v>0</v>
      </c>
      <c r="T1703" s="69" t="b">
        <v>1</v>
      </c>
      <c r="U1703" s="93" t="b">
        <v>0</v>
      </c>
      <c r="W1703" s="7">
        <f t="shared" si="254"/>
        <v>1702</v>
      </c>
      <c r="X1703" s="7">
        <f>'v-t_chart'!C1703</f>
        <v>103.4</v>
      </c>
      <c r="Y1703" s="7">
        <f t="shared" si="255"/>
        <v>100</v>
      </c>
      <c r="Z1703" s="7">
        <f t="shared" si="256"/>
        <v>115</v>
      </c>
      <c r="AA1703" s="7">
        <f t="shared" si="257"/>
        <v>90</v>
      </c>
      <c r="AB1703" s="7">
        <f ca="1">calc_gear1!AS1706*5+50</f>
        <v>55</v>
      </c>
      <c r="AC1703" s="7">
        <f ca="1">IF(AND(calc_gear1!AT1706=-1,calc_gear1!Z1706=1),calc_gear1!AS1706*5+50.5,IF(AND(calc_gear1!Y1706=0,AB1702-AC1702=-0.5),calc_gear1!AS1706*5+50.5,calc_gear1!O1706*5+50.5))</f>
        <v>50.5</v>
      </c>
    </row>
    <row r="1704" spans="1:29">
      <c r="A1704" s="7">
        <v>1703</v>
      </c>
      <c r="B1704" s="7">
        <v>503</v>
      </c>
      <c r="N1704" s="7">
        <v>503</v>
      </c>
      <c r="O1704" s="92" t="b">
        <v>0</v>
      </c>
      <c r="P1704" s="69" t="b">
        <v>1</v>
      </c>
      <c r="Q1704" s="93" t="b">
        <v>0</v>
      </c>
      <c r="S1704" s="92" t="b">
        <v>0</v>
      </c>
      <c r="T1704" s="69" t="b">
        <v>1</v>
      </c>
      <c r="U1704" s="93" t="b">
        <v>0</v>
      </c>
      <c r="W1704" s="7">
        <f t="shared" si="254"/>
        <v>1703</v>
      </c>
      <c r="X1704" s="7">
        <f>'v-t_chart'!C1704</f>
        <v>103.3</v>
      </c>
      <c r="Y1704" s="7">
        <f t="shared" si="255"/>
        <v>100</v>
      </c>
      <c r="Z1704" s="7">
        <f t="shared" si="256"/>
        <v>115</v>
      </c>
      <c r="AA1704" s="7">
        <f t="shared" si="257"/>
        <v>90</v>
      </c>
      <c r="AB1704" s="7">
        <f ca="1">calc_gear1!AS1707*5+50</f>
        <v>55</v>
      </c>
      <c r="AC1704" s="7">
        <f ca="1">IF(AND(calc_gear1!AT1707=-1,calc_gear1!Z1707=1),calc_gear1!AS1707*5+50.5,IF(AND(calc_gear1!Y1707=0,AB1703-AC1703=-0.5),calc_gear1!AS1707*5+50.5,calc_gear1!O1707*5+50.5))</f>
        <v>50.5</v>
      </c>
    </row>
    <row r="1705" spans="1:29">
      <c r="A1705" s="7">
        <v>1704</v>
      </c>
      <c r="B1705" s="7">
        <v>504</v>
      </c>
      <c r="N1705" s="7">
        <v>504</v>
      </c>
      <c r="O1705" s="92" t="b">
        <v>0</v>
      </c>
      <c r="P1705" s="69" t="b">
        <v>1</v>
      </c>
      <c r="Q1705" s="93" t="b">
        <v>0</v>
      </c>
      <c r="S1705" s="92" t="b">
        <v>0</v>
      </c>
      <c r="T1705" s="69" t="b">
        <v>1</v>
      </c>
      <c r="U1705" s="93" t="b">
        <v>0</v>
      </c>
      <c r="W1705" s="7">
        <f t="shared" si="254"/>
        <v>1704</v>
      </c>
      <c r="X1705" s="7">
        <f>'v-t_chart'!C1705</f>
        <v>103</v>
      </c>
      <c r="Y1705" s="7">
        <f t="shared" si="255"/>
        <v>100</v>
      </c>
      <c r="Z1705" s="7">
        <f t="shared" si="256"/>
        <v>115</v>
      </c>
      <c r="AA1705" s="7">
        <f t="shared" si="257"/>
        <v>90</v>
      </c>
      <c r="AB1705" s="7">
        <f ca="1">calc_gear1!AS1708*5+50</f>
        <v>55</v>
      </c>
      <c r="AC1705" s="7">
        <f ca="1">IF(AND(calc_gear1!AT1708=-1,calc_gear1!Z1708=1),calc_gear1!AS1708*5+50.5,IF(AND(calc_gear1!Y1708=0,AB1704-AC1704=-0.5),calc_gear1!AS1708*5+50.5,calc_gear1!O1708*5+50.5))</f>
        <v>50.5</v>
      </c>
    </row>
    <row r="1706" spans="1:29">
      <c r="A1706" s="7">
        <v>1705</v>
      </c>
      <c r="B1706" s="7">
        <v>505</v>
      </c>
      <c r="N1706" s="7">
        <v>505</v>
      </c>
      <c r="O1706" s="92" t="b">
        <v>0</v>
      </c>
      <c r="P1706" s="69" t="b">
        <v>1</v>
      </c>
      <c r="Q1706" s="93" t="b">
        <v>0</v>
      </c>
      <c r="S1706" s="92" t="b">
        <v>0</v>
      </c>
      <c r="T1706" s="69" t="b">
        <v>1</v>
      </c>
      <c r="U1706" s="93" t="b">
        <v>0</v>
      </c>
      <c r="W1706" s="7">
        <f t="shared" si="254"/>
        <v>1705</v>
      </c>
      <c r="X1706" s="7">
        <f>'v-t_chart'!C1706</f>
        <v>102.7</v>
      </c>
      <c r="Y1706" s="7">
        <f t="shared" si="255"/>
        <v>100</v>
      </c>
      <c r="Z1706" s="7">
        <f t="shared" si="256"/>
        <v>115</v>
      </c>
      <c r="AA1706" s="7">
        <f t="shared" si="257"/>
        <v>90</v>
      </c>
      <c r="AB1706" s="7">
        <f ca="1">calc_gear1!AS1709*5+50</f>
        <v>55</v>
      </c>
      <c r="AC1706" s="7">
        <f ca="1">IF(AND(calc_gear1!AT1709=-1,calc_gear1!Z1709=1),calc_gear1!AS1709*5+50.5,IF(AND(calc_gear1!Y1709=0,AB1705-AC1705=-0.5),calc_gear1!AS1709*5+50.5,calc_gear1!O1709*5+50.5))</f>
        <v>50.5</v>
      </c>
    </row>
    <row r="1707" spans="1:29">
      <c r="A1707" s="7">
        <v>1706</v>
      </c>
      <c r="B1707" s="7">
        <v>506</v>
      </c>
      <c r="N1707" s="7">
        <v>506</v>
      </c>
      <c r="O1707" s="92" t="b">
        <v>0</v>
      </c>
      <c r="P1707" s="69" t="b">
        <v>1</v>
      </c>
      <c r="Q1707" s="93" t="b">
        <v>0</v>
      </c>
      <c r="S1707" s="92" t="b">
        <v>0</v>
      </c>
      <c r="T1707" s="69" t="b">
        <v>1</v>
      </c>
      <c r="U1707" s="93" t="b">
        <v>0</v>
      </c>
      <c r="W1707" s="7">
        <f t="shared" si="254"/>
        <v>1706</v>
      </c>
      <c r="X1707" s="7">
        <f>'v-t_chart'!C1707</f>
        <v>102.4</v>
      </c>
      <c r="Y1707" s="7">
        <f t="shared" si="255"/>
        <v>100</v>
      </c>
      <c r="Z1707" s="7">
        <f t="shared" si="256"/>
        <v>115</v>
      </c>
      <c r="AA1707" s="7">
        <f t="shared" si="257"/>
        <v>90</v>
      </c>
      <c r="AB1707" s="7">
        <f ca="1">calc_gear1!AS1710*5+50</f>
        <v>55</v>
      </c>
      <c r="AC1707" s="7">
        <f ca="1">IF(AND(calc_gear1!AT1710=-1,calc_gear1!Z1710=1),calc_gear1!AS1710*5+50.5,IF(AND(calc_gear1!Y1710=0,AB1706-AC1706=-0.5),calc_gear1!AS1710*5+50.5,calc_gear1!O1710*5+50.5))</f>
        <v>50.5</v>
      </c>
    </row>
    <row r="1708" spans="1:29">
      <c r="A1708" s="7">
        <v>1707</v>
      </c>
      <c r="B1708" s="7">
        <v>507</v>
      </c>
      <c r="N1708" s="7">
        <v>507</v>
      </c>
      <c r="O1708" s="92" t="b">
        <v>0</v>
      </c>
      <c r="P1708" s="69" t="b">
        <v>1</v>
      </c>
      <c r="Q1708" s="93" t="b">
        <v>0</v>
      </c>
      <c r="S1708" s="92" t="b">
        <v>0</v>
      </c>
      <c r="T1708" s="69" t="b">
        <v>1</v>
      </c>
      <c r="U1708" s="93" t="b">
        <v>0</v>
      </c>
      <c r="W1708" s="7">
        <f t="shared" si="254"/>
        <v>1707</v>
      </c>
      <c r="X1708" s="7">
        <f>'v-t_chart'!C1708</f>
        <v>102.1</v>
      </c>
      <c r="Y1708" s="7">
        <f t="shared" si="255"/>
        <v>100</v>
      </c>
      <c r="Z1708" s="7">
        <f t="shared" si="256"/>
        <v>115</v>
      </c>
      <c r="AA1708" s="7">
        <f t="shared" si="257"/>
        <v>90</v>
      </c>
      <c r="AB1708" s="7">
        <f ca="1">calc_gear1!AS1711*5+50</f>
        <v>55</v>
      </c>
      <c r="AC1708" s="7">
        <f ca="1">IF(AND(calc_gear1!AT1711=-1,calc_gear1!Z1711=1),calc_gear1!AS1711*5+50.5,IF(AND(calc_gear1!Y1711=0,AB1707-AC1707=-0.5),calc_gear1!AS1711*5+50.5,calc_gear1!O1711*5+50.5))</f>
        <v>50.5</v>
      </c>
    </row>
    <row r="1709" spans="1:29">
      <c r="A1709" s="7">
        <v>1708</v>
      </c>
      <c r="B1709" s="7">
        <v>508</v>
      </c>
      <c r="N1709" s="7">
        <v>508</v>
      </c>
      <c r="O1709" s="92" t="b">
        <v>0</v>
      </c>
      <c r="P1709" s="69" t="b">
        <v>1</v>
      </c>
      <c r="Q1709" s="93" t="b">
        <v>0</v>
      </c>
      <c r="S1709" s="92" t="b">
        <v>0</v>
      </c>
      <c r="T1709" s="69" t="b">
        <v>1</v>
      </c>
      <c r="U1709" s="93" t="b">
        <v>0</v>
      </c>
      <c r="W1709" s="7">
        <f t="shared" si="254"/>
        <v>1708</v>
      </c>
      <c r="X1709" s="7">
        <f>'v-t_chart'!C1709</f>
        <v>101.9</v>
      </c>
      <c r="Y1709" s="7">
        <f t="shared" si="255"/>
        <v>100</v>
      </c>
      <c r="Z1709" s="7">
        <f t="shared" si="256"/>
        <v>115</v>
      </c>
      <c r="AA1709" s="7">
        <f t="shared" si="257"/>
        <v>90</v>
      </c>
      <c r="AB1709" s="7">
        <f ca="1">calc_gear1!AS1712*5+50</f>
        <v>55</v>
      </c>
      <c r="AC1709" s="7">
        <f ca="1">IF(AND(calc_gear1!AT1712=-1,calc_gear1!Z1712=1),calc_gear1!AS1712*5+50.5,IF(AND(calc_gear1!Y1712=0,AB1708-AC1708=-0.5),calc_gear1!AS1712*5+50.5,calc_gear1!O1712*5+50.5))</f>
        <v>50.5</v>
      </c>
    </row>
    <row r="1710" spans="1:29">
      <c r="A1710" s="7">
        <v>1709</v>
      </c>
      <c r="B1710" s="7">
        <v>509</v>
      </c>
      <c r="N1710" s="7">
        <v>509</v>
      </c>
      <c r="O1710" s="92" t="b">
        <v>0</v>
      </c>
      <c r="P1710" s="69" t="b">
        <v>1</v>
      </c>
      <c r="Q1710" s="93" t="b">
        <v>0</v>
      </c>
      <c r="S1710" s="92" t="b">
        <v>0</v>
      </c>
      <c r="T1710" s="69" t="b">
        <v>1</v>
      </c>
      <c r="U1710" s="93" t="b">
        <v>0</v>
      </c>
      <c r="W1710" s="7">
        <f t="shared" si="254"/>
        <v>1709</v>
      </c>
      <c r="X1710" s="7">
        <f>'v-t_chart'!C1710</f>
        <v>101.7</v>
      </c>
      <c r="Y1710" s="7">
        <f t="shared" si="255"/>
        <v>100</v>
      </c>
      <c r="Z1710" s="7">
        <f t="shared" si="256"/>
        <v>115</v>
      </c>
      <c r="AA1710" s="7">
        <f t="shared" si="257"/>
        <v>90</v>
      </c>
      <c r="AB1710" s="7">
        <f ca="1">calc_gear1!AS1713*5+50</f>
        <v>55</v>
      </c>
      <c r="AC1710" s="7">
        <f ca="1">IF(AND(calc_gear1!AT1713=-1,calc_gear1!Z1713=1),calc_gear1!AS1713*5+50.5,IF(AND(calc_gear1!Y1713=0,AB1709-AC1709=-0.5),calc_gear1!AS1713*5+50.5,calc_gear1!O1713*5+50.5))</f>
        <v>50.5</v>
      </c>
    </row>
    <row r="1711" spans="1:29">
      <c r="A1711" s="7">
        <v>1710</v>
      </c>
      <c r="B1711" s="7">
        <v>510</v>
      </c>
      <c r="N1711" s="7">
        <v>510</v>
      </c>
      <c r="O1711" s="92" t="b">
        <v>0</v>
      </c>
      <c r="P1711" s="69" t="b">
        <v>1</v>
      </c>
      <c r="Q1711" s="93" t="b">
        <v>0</v>
      </c>
      <c r="S1711" s="92" t="b">
        <v>0</v>
      </c>
      <c r="T1711" s="69" t="b">
        <v>1</v>
      </c>
      <c r="U1711" s="93" t="b">
        <v>0</v>
      </c>
      <c r="W1711" s="7">
        <f t="shared" si="254"/>
        <v>1710</v>
      </c>
      <c r="X1711" s="7">
        <f>'v-t_chart'!C1711</f>
        <v>101.5</v>
      </c>
      <c r="Y1711" s="7">
        <f t="shared" si="255"/>
        <v>100</v>
      </c>
      <c r="Z1711" s="7">
        <f t="shared" si="256"/>
        <v>115</v>
      </c>
      <c r="AA1711" s="7">
        <f t="shared" si="257"/>
        <v>90</v>
      </c>
      <c r="AB1711" s="7">
        <f ca="1">calc_gear1!AS1714*5+50</f>
        <v>55</v>
      </c>
      <c r="AC1711" s="7">
        <f ca="1">IF(AND(calc_gear1!AT1714=-1,calc_gear1!Z1714=1),calc_gear1!AS1714*5+50.5,IF(AND(calc_gear1!Y1714=0,AB1710-AC1710=-0.5),calc_gear1!AS1714*5+50.5,calc_gear1!O1714*5+50.5))</f>
        <v>50.5</v>
      </c>
    </row>
    <row r="1712" spans="1:29">
      <c r="A1712" s="7">
        <v>1711</v>
      </c>
      <c r="B1712" s="7">
        <v>511</v>
      </c>
      <c r="N1712" s="7">
        <v>511</v>
      </c>
      <c r="O1712" s="92" t="b">
        <v>0</v>
      </c>
      <c r="P1712" s="69" t="b">
        <v>1</v>
      </c>
      <c r="Q1712" s="93" t="b">
        <v>0</v>
      </c>
      <c r="S1712" s="92" t="b">
        <v>0</v>
      </c>
      <c r="T1712" s="69" t="b">
        <v>1</v>
      </c>
      <c r="U1712" s="93" t="b">
        <v>0</v>
      </c>
      <c r="W1712" s="7">
        <f t="shared" si="254"/>
        <v>1711</v>
      </c>
      <c r="X1712" s="7">
        <f>'v-t_chart'!C1712</f>
        <v>101.3</v>
      </c>
      <c r="Y1712" s="7">
        <f t="shared" si="255"/>
        <v>100</v>
      </c>
      <c r="Z1712" s="7">
        <f t="shared" si="256"/>
        <v>115</v>
      </c>
      <c r="AA1712" s="7">
        <f t="shared" si="257"/>
        <v>90</v>
      </c>
      <c r="AB1712" s="7">
        <f ca="1">calc_gear1!AS1715*5+50</f>
        <v>55</v>
      </c>
      <c r="AC1712" s="7">
        <f ca="1">IF(AND(calc_gear1!AT1715=-1,calc_gear1!Z1715=1),calc_gear1!AS1715*5+50.5,IF(AND(calc_gear1!Y1715=0,AB1711-AC1711=-0.5),calc_gear1!AS1715*5+50.5,calc_gear1!O1715*5+50.5))</f>
        <v>50.5</v>
      </c>
    </row>
    <row r="1713" spans="1:29">
      <c r="A1713" s="7">
        <v>1712</v>
      </c>
      <c r="B1713" s="7">
        <v>512</v>
      </c>
      <c r="N1713" s="7">
        <v>512</v>
      </c>
      <c r="O1713" s="92" t="b">
        <v>0</v>
      </c>
      <c r="P1713" s="69" t="b">
        <v>1</v>
      </c>
      <c r="Q1713" s="93" t="b">
        <v>0</v>
      </c>
      <c r="S1713" s="92" t="b">
        <v>0</v>
      </c>
      <c r="T1713" s="69" t="b">
        <v>1</v>
      </c>
      <c r="U1713" s="93" t="b">
        <v>0</v>
      </c>
      <c r="W1713" s="7">
        <f t="shared" si="254"/>
        <v>1712</v>
      </c>
      <c r="X1713" s="7">
        <f>'v-t_chart'!C1713</f>
        <v>101.2</v>
      </c>
      <c r="Y1713" s="7">
        <f t="shared" si="255"/>
        <v>100</v>
      </c>
      <c r="Z1713" s="7">
        <f t="shared" si="256"/>
        <v>115</v>
      </c>
      <c r="AA1713" s="7">
        <f t="shared" si="257"/>
        <v>90</v>
      </c>
      <c r="AB1713" s="7">
        <f ca="1">calc_gear1!AS1716*5+50</f>
        <v>55</v>
      </c>
      <c r="AC1713" s="7">
        <f ca="1">IF(AND(calc_gear1!AT1716=-1,calc_gear1!Z1716=1),calc_gear1!AS1716*5+50.5,IF(AND(calc_gear1!Y1716=0,AB1712-AC1712=-0.5),calc_gear1!AS1716*5+50.5,calc_gear1!O1716*5+50.5))</f>
        <v>50.5</v>
      </c>
    </row>
    <row r="1714" spans="1:29">
      <c r="A1714" s="7">
        <v>1713</v>
      </c>
      <c r="B1714" s="7">
        <v>513</v>
      </c>
      <c r="N1714" s="7">
        <v>513</v>
      </c>
      <c r="O1714" s="92" t="b">
        <v>0</v>
      </c>
      <c r="P1714" s="69" t="b">
        <v>1</v>
      </c>
      <c r="Q1714" s="93" t="b">
        <v>0</v>
      </c>
      <c r="S1714" s="92" t="b">
        <v>0</v>
      </c>
      <c r="T1714" s="69" t="b">
        <v>1</v>
      </c>
      <c r="U1714" s="93" t="b">
        <v>0</v>
      </c>
      <c r="W1714" s="7">
        <f t="shared" si="254"/>
        <v>1713</v>
      </c>
      <c r="X1714" s="7">
        <f>'v-t_chart'!C1714</f>
        <v>101</v>
      </c>
      <c r="Y1714" s="7">
        <f t="shared" si="255"/>
        <v>100</v>
      </c>
      <c r="Z1714" s="7">
        <f t="shared" si="256"/>
        <v>115</v>
      </c>
      <c r="AA1714" s="7">
        <f t="shared" si="257"/>
        <v>90</v>
      </c>
      <c r="AB1714" s="7">
        <f ca="1">calc_gear1!AS1717*5+50</f>
        <v>55</v>
      </c>
      <c r="AC1714" s="7">
        <f ca="1">IF(AND(calc_gear1!AT1717=-1,calc_gear1!Z1717=1),calc_gear1!AS1717*5+50.5,IF(AND(calc_gear1!Y1717=0,AB1713-AC1713=-0.5),calc_gear1!AS1717*5+50.5,calc_gear1!O1717*5+50.5))</f>
        <v>50.5</v>
      </c>
    </row>
    <row r="1715" spans="1:29">
      <c r="A1715" s="7">
        <v>1714</v>
      </c>
      <c r="B1715" s="7">
        <v>514</v>
      </c>
      <c r="N1715" s="7">
        <v>514</v>
      </c>
      <c r="O1715" s="92" t="b">
        <v>0</v>
      </c>
      <c r="P1715" s="69" t="b">
        <v>1</v>
      </c>
      <c r="Q1715" s="93" t="b">
        <v>0</v>
      </c>
      <c r="S1715" s="92" t="b">
        <v>0</v>
      </c>
      <c r="T1715" s="69" t="b">
        <v>1</v>
      </c>
      <c r="U1715" s="93" t="b">
        <v>0</v>
      </c>
      <c r="W1715" s="7">
        <f t="shared" si="254"/>
        <v>1714</v>
      </c>
      <c r="X1715" s="7">
        <f>'v-t_chart'!C1715</f>
        <v>100.9</v>
      </c>
      <c r="Y1715" s="7">
        <f t="shared" si="255"/>
        <v>100</v>
      </c>
      <c r="Z1715" s="7">
        <f t="shared" si="256"/>
        <v>115</v>
      </c>
      <c r="AA1715" s="7">
        <f t="shared" si="257"/>
        <v>90</v>
      </c>
      <c r="AB1715" s="7">
        <f ca="1">calc_gear1!AS1718*5+50</f>
        <v>55</v>
      </c>
      <c r="AC1715" s="7">
        <f ca="1">IF(AND(calc_gear1!AT1718=-1,calc_gear1!Z1718=1),calc_gear1!AS1718*5+50.5,IF(AND(calc_gear1!Y1718=0,AB1714-AC1714=-0.5),calc_gear1!AS1718*5+50.5,calc_gear1!O1718*5+50.5))</f>
        <v>50.5</v>
      </c>
    </row>
    <row r="1716" spans="1:29">
      <c r="A1716" s="7">
        <v>1715</v>
      </c>
      <c r="B1716" s="7">
        <v>515</v>
      </c>
      <c r="N1716" s="7">
        <v>515</v>
      </c>
      <c r="O1716" s="92" t="b">
        <v>0</v>
      </c>
      <c r="P1716" s="69" t="b">
        <v>1</v>
      </c>
      <c r="Q1716" s="93" t="b">
        <v>0</v>
      </c>
      <c r="S1716" s="92" t="b">
        <v>0</v>
      </c>
      <c r="T1716" s="69" t="b">
        <v>1</v>
      </c>
      <c r="U1716" s="93" t="b">
        <v>0</v>
      </c>
      <c r="W1716" s="7">
        <f t="shared" si="254"/>
        <v>1715</v>
      </c>
      <c r="X1716" s="7">
        <f>'v-t_chart'!C1716</f>
        <v>100.9</v>
      </c>
      <c r="Y1716" s="7">
        <f t="shared" si="255"/>
        <v>100</v>
      </c>
      <c r="Z1716" s="7">
        <f t="shared" si="256"/>
        <v>115</v>
      </c>
      <c r="AA1716" s="7">
        <f t="shared" si="257"/>
        <v>90</v>
      </c>
      <c r="AB1716" s="7">
        <f ca="1">calc_gear1!AS1719*5+50</f>
        <v>55</v>
      </c>
      <c r="AC1716" s="7">
        <f ca="1">IF(AND(calc_gear1!AT1719=-1,calc_gear1!Z1719=1),calc_gear1!AS1719*5+50.5,IF(AND(calc_gear1!Y1719=0,AB1715-AC1715=-0.5),calc_gear1!AS1719*5+50.5,calc_gear1!O1719*5+50.5))</f>
        <v>50.5</v>
      </c>
    </row>
    <row r="1717" spans="1:29">
      <c r="A1717" s="7">
        <v>1716</v>
      </c>
      <c r="B1717" s="7">
        <v>516</v>
      </c>
      <c r="N1717" s="7">
        <v>516</v>
      </c>
      <c r="O1717" s="92" t="b">
        <v>0</v>
      </c>
      <c r="P1717" s="69" t="b">
        <v>1</v>
      </c>
      <c r="Q1717" s="93" t="b">
        <v>0</v>
      </c>
      <c r="S1717" s="92" t="b">
        <v>0</v>
      </c>
      <c r="T1717" s="69" t="b">
        <v>1</v>
      </c>
      <c r="U1717" s="93" t="b">
        <v>0</v>
      </c>
      <c r="W1717" s="7">
        <f t="shared" si="254"/>
        <v>1716</v>
      </c>
      <c r="X1717" s="7">
        <f>'v-t_chart'!C1717</f>
        <v>101</v>
      </c>
      <c r="Y1717" s="7">
        <f t="shared" si="255"/>
        <v>100</v>
      </c>
      <c r="Z1717" s="7">
        <f t="shared" si="256"/>
        <v>115</v>
      </c>
      <c r="AA1717" s="7">
        <f t="shared" si="257"/>
        <v>90</v>
      </c>
      <c r="AB1717" s="7">
        <f ca="1">calc_gear1!AS1720*5+50</f>
        <v>55</v>
      </c>
      <c r="AC1717" s="7">
        <f ca="1">IF(AND(calc_gear1!AT1720=-1,calc_gear1!Z1720=1),calc_gear1!AS1720*5+50.5,IF(AND(calc_gear1!Y1720=0,AB1716-AC1716=-0.5),calc_gear1!AS1720*5+50.5,calc_gear1!O1720*5+50.5))</f>
        <v>50.5</v>
      </c>
    </row>
    <row r="1718" spans="1:29">
      <c r="A1718" s="7">
        <v>1717</v>
      </c>
      <c r="B1718" s="7">
        <v>517</v>
      </c>
      <c r="N1718" s="7">
        <v>517</v>
      </c>
      <c r="O1718" s="92" t="b">
        <v>0</v>
      </c>
      <c r="P1718" s="69" t="b">
        <v>1</v>
      </c>
      <c r="Q1718" s="93" t="b">
        <v>0</v>
      </c>
      <c r="S1718" s="92" t="b">
        <v>0</v>
      </c>
      <c r="T1718" s="69" t="b">
        <v>1</v>
      </c>
      <c r="U1718" s="93" t="b">
        <v>0</v>
      </c>
      <c r="W1718" s="7">
        <f t="shared" si="254"/>
        <v>1717</v>
      </c>
      <c r="X1718" s="7">
        <f>'v-t_chart'!C1718</f>
        <v>101.2</v>
      </c>
      <c r="Y1718" s="7">
        <f t="shared" si="255"/>
        <v>100</v>
      </c>
      <c r="Z1718" s="7">
        <f t="shared" si="256"/>
        <v>115</v>
      </c>
      <c r="AA1718" s="7">
        <f t="shared" si="257"/>
        <v>90</v>
      </c>
      <c r="AB1718" s="7">
        <f ca="1">calc_gear1!AS1721*5+50</f>
        <v>55</v>
      </c>
      <c r="AC1718" s="7">
        <f ca="1">IF(AND(calc_gear1!AT1721=-1,calc_gear1!Z1721=1),calc_gear1!AS1721*5+50.5,IF(AND(calc_gear1!Y1721=0,AB1717-AC1717=-0.5),calc_gear1!AS1721*5+50.5,calc_gear1!O1721*5+50.5))</f>
        <v>50.5</v>
      </c>
    </row>
    <row r="1719" spans="1:29">
      <c r="A1719" s="7">
        <v>1718</v>
      </c>
      <c r="B1719" s="7">
        <v>518</v>
      </c>
      <c r="N1719" s="7">
        <v>518</v>
      </c>
      <c r="O1719" s="92" t="b">
        <v>0</v>
      </c>
      <c r="P1719" s="69" t="b">
        <v>1</v>
      </c>
      <c r="Q1719" s="93" t="b">
        <v>0</v>
      </c>
      <c r="S1719" s="92" t="b">
        <v>0</v>
      </c>
      <c r="T1719" s="69" t="b">
        <v>1</v>
      </c>
      <c r="U1719" s="93" t="b">
        <v>0</v>
      </c>
      <c r="W1719" s="7">
        <f t="shared" si="254"/>
        <v>1718</v>
      </c>
      <c r="X1719" s="7">
        <f>'v-t_chart'!C1719</f>
        <v>101.3</v>
      </c>
      <c r="Y1719" s="7">
        <f t="shared" si="255"/>
        <v>100</v>
      </c>
      <c r="Z1719" s="7">
        <f t="shared" si="256"/>
        <v>115</v>
      </c>
      <c r="AA1719" s="7">
        <f t="shared" si="257"/>
        <v>90</v>
      </c>
      <c r="AB1719" s="7">
        <f ca="1">calc_gear1!AS1722*5+50</f>
        <v>55</v>
      </c>
      <c r="AC1719" s="7">
        <f ca="1">IF(AND(calc_gear1!AT1722=-1,calc_gear1!Z1722=1),calc_gear1!AS1722*5+50.5,IF(AND(calc_gear1!Y1722=0,AB1718-AC1718=-0.5),calc_gear1!AS1722*5+50.5,calc_gear1!O1722*5+50.5))</f>
        <v>50.5</v>
      </c>
    </row>
    <row r="1720" spans="1:29">
      <c r="A1720" s="7">
        <v>1719</v>
      </c>
      <c r="B1720" s="7">
        <v>519</v>
      </c>
      <c r="N1720" s="7">
        <v>519</v>
      </c>
      <c r="O1720" s="92" t="b">
        <v>0</v>
      </c>
      <c r="P1720" s="69" t="b">
        <v>1</v>
      </c>
      <c r="Q1720" s="93" t="b">
        <v>0</v>
      </c>
      <c r="S1720" s="92" t="b">
        <v>0</v>
      </c>
      <c r="T1720" s="69" t="b">
        <v>1</v>
      </c>
      <c r="U1720" s="93" t="b">
        <v>0</v>
      </c>
      <c r="W1720" s="7">
        <f t="shared" si="254"/>
        <v>1719</v>
      </c>
      <c r="X1720" s="7">
        <f>'v-t_chart'!C1720</f>
        <v>101.4</v>
      </c>
      <c r="Y1720" s="7">
        <f t="shared" si="255"/>
        <v>100</v>
      </c>
      <c r="Z1720" s="7">
        <f t="shared" si="256"/>
        <v>115</v>
      </c>
      <c r="AA1720" s="7">
        <f t="shared" si="257"/>
        <v>90</v>
      </c>
      <c r="AB1720" s="7">
        <f ca="1">calc_gear1!AS1723*5+50</f>
        <v>55</v>
      </c>
      <c r="AC1720" s="7">
        <f ca="1">IF(AND(calc_gear1!AT1723=-1,calc_gear1!Z1723=1),calc_gear1!AS1723*5+50.5,IF(AND(calc_gear1!Y1723=0,AB1719-AC1719=-0.5),calc_gear1!AS1723*5+50.5,calc_gear1!O1723*5+50.5))</f>
        <v>50.5</v>
      </c>
    </row>
    <row r="1721" spans="1:29">
      <c r="A1721" s="7">
        <v>1720</v>
      </c>
      <c r="B1721" s="7">
        <v>520</v>
      </c>
      <c r="N1721" s="7">
        <v>520</v>
      </c>
      <c r="O1721" s="92" t="b">
        <v>0</v>
      </c>
      <c r="P1721" s="69" t="b">
        <v>1</v>
      </c>
      <c r="Q1721" s="93" t="b">
        <v>0</v>
      </c>
      <c r="S1721" s="92" t="b">
        <v>0</v>
      </c>
      <c r="T1721" s="69" t="b">
        <v>1</v>
      </c>
      <c r="U1721" s="93" t="b">
        <v>0</v>
      </c>
      <c r="W1721" s="7">
        <f t="shared" si="254"/>
        <v>1720</v>
      </c>
      <c r="X1721" s="7">
        <f>'v-t_chart'!C1721</f>
        <v>101.4</v>
      </c>
      <c r="Y1721" s="7">
        <f t="shared" si="255"/>
        <v>100</v>
      </c>
      <c r="Z1721" s="7">
        <f t="shared" si="256"/>
        <v>115</v>
      </c>
      <c r="AA1721" s="7">
        <f t="shared" si="257"/>
        <v>90</v>
      </c>
      <c r="AB1721" s="7">
        <f ca="1">calc_gear1!AS1724*5+50</f>
        <v>55</v>
      </c>
      <c r="AC1721" s="7">
        <f ca="1">IF(AND(calc_gear1!AT1724=-1,calc_gear1!Z1724=1),calc_gear1!AS1724*5+50.5,IF(AND(calc_gear1!Y1724=0,AB1720-AC1720=-0.5),calc_gear1!AS1724*5+50.5,calc_gear1!O1724*5+50.5))</f>
        <v>50.5</v>
      </c>
    </row>
    <row r="1722" spans="1:29">
      <c r="A1722" s="7">
        <v>1721</v>
      </c>
      <c r="B1722" s="7">
        <v>521</v>
      </c>
      <c r="N1722" s="7">
        <v>521</v>
      </c>
      <c r="O1722" s="92" t="b">
        <v>0</v>
      </c>
      <c r="P1722" s="69" t="b">
        <v>1</v>
      </c>
      <c r="Q1722" s="93" t="b">
        <v>0</v>
      </c>
      <c r="S1722" s="92" t="b">
        <v>0</v>
      </c>
      <c r="T1722" s="69" t="b">
        <v>1</v>
      </c>
      <c r="U1722" s="93" t="b">
        <v>0</v>
      </c>
      <c r="W1722" s="7">
        <f t="shared" si="254"/>
        <v>1721</v>
      </c>
      <c r="X1722" s="7">
        <f>'v-t_chart'!C1722</f>
        <v>101.2</v>
      </c>
      <c r="Y1722" s="7">
        <f t="shared" si="255"/>
        <v>100</v>
      </c>
      <c r="Z1722" s="7">
        <f t="shared" si="256"/>
        <v>115</v>
      </c>
      <c r="AA1722" s="7">
        <f t="shared" si="257"/>
        <v>90</v>
      </c>
      <c r="AB1722" s="7">
        <f ca="1">calc_gear1!AS1725*5+50</f>
        <v>55</v>
      </c>
      <c r="AC1722" s="7">
        <f ca="1">IF(AND(calc_gear1!AT1725=-1,calc_gear1!Z1725=1),calc_gear1!AS1725*5+50.5,IF(AND(calc_gear1!Y1725=0,AB1721-AC1721=-0.5),calc_gear1!AS1725*5+50.5,calc_gear1!O1725*5+50.5))</f>
        <v>50.5</v>
      </c>
    </row>
    <row r="1723" spans="1:29">
      <c r="A1723" s="7">
        <v>1722</v>
      </c>
      <c r="B1723" s="7">
        <v>522</v>
      </c>
      <c r="N1723" s="7">
        <v>522</v>
      </c>
      <c r="O1723" s="92" t="b">
        <v>0</v>
      </c>
      <c r="P1723" s="69" t="b">
        <v>1</v>
      </c>
      <c r="Q1723" s="93" t="b">
        <v>0</v>
      </c>
      <c r="S1723" s="92" t="b">
        <v>0</v>
      </c>
      <c r="T1723" s="69" t="b">
        <v>1</v>
      </c>
      <c r="U1723" s="93" t="b">
        <v>0</v>
      </c>
      <c r="W1723" s="7">
        <f t="shared" si="254"/>
        <v>1722</v>
      </c>
      <c r="X1723" s="7">
        <f>'v-t_chart'!C1723</f>
        <v>100.8</v>
      </c>
      <c r="Y1723" s="7">
        <f t="shared" si="255"/>
        <v>100</v>
      </c>
      <c r="Z1723" s="7">
        <f t="shared" si="256"/>
        <v>115</v>
      </c>
      <c r="AA1723" s="7">
        <f t="shared" si="257"/>
        <v>90</v>
      </c>
      <c r="AB1723" s="7">
        <f ca="1">calc_gear1!AS1726*5+50</f>
        <v>55</v>
      </c>
      <c r="AC1723" s="7">
        <f ca="1">IF(AND(calc_gear1!AT1726=-1,calc_gear1!Z1726=1),calc_gear1!AS1726*5+50.5,IF(AND(calc_gear1!Y1726=0,AB1722-AC1722=-0.5),calc_gear1!AS1726*5+50.5,calc_gear1!O1726*5+50.5))</f>
        <v>50.5</v>
      </c>
    </row>
    <row r="1724" spans="1:29">
      <c r="A1724" s="7">
        <v>1723</v>
      </c>
      <c r="B1724" s="7">
        <v>523</v>
      </c>
      <c r="N1724" s="7">
        <v>523</v>
      </c>
      <c r="O1724" s="92" t="b">
        <v>0</v>
      </c>
      <c r="P1724" s="69" t="b">
        <v>1</v>
      </c>
      <c r="Q1724" s="93" t="b">
        <v>0</v>
      </c>
      <c r="S1724" s="92" t="b">
        <v>0</v>
      </c>
      <c r="T1724" s="69" t="b">
        <v>1</v>
      </c>
      <c r="U1724" s="93" t="b">
        <v>0</v>
      </c>
      <c r="W1724" s="7">
        <f t="shared" si="254"/>
        <v>1723</v>
      </c>
      <c r="X1724" s="7">
        <f>'v-t_chart'!C1724</f>
        <v>100.4</v>
      </c>
      <c r="Y1724" s="7">
        <f t="shared" si="255"/>
        <v>100</v>
      </c>
      <c r="Z1724" s="7">
        <f t="shared" si="256"/>
        <v>115</v>
      </c>
      <c r="AA1724" s="7">
        <f t="shared" si="257"/>
        <v>90</v>
      </c>
      <c r="AB1724" s="7">
        <f ca="1">calc_gear1!AS1727*5+50</f>
        <v>55</v>
      </c>
      <c r="AC1724" s="7">
        <f ca="1">IF(AND(calc_gear1!AT1727=-1,calc_gear1!Z1727=1),calc_gear1!AS1727*5+50.5,IF(AND(calc_gear1!Y1727=0,AB1723-AC1723=-0.5),calc_gear1!AS1727*5+50.5,calc_gear1!O1727*5+50.5))</f>
        <v>50.5</v>
      </c>
    </row>
    <row r="1725" spans="1:29">
      <c r="A1725" s="7">
        <v>1724</v>
      </c>
      <c r="B1725" s="7">
        <v>524</v>
      </c>
      <c r="N1725" s="7">
        <v>524</v>
      </c>
      <c r="O1725" s="92" t="b">
        <v>0</v>
      </c>
      <c r="P1725" s="69" t="b">
        <v>1</v>
      </c>
      <c r="Q1725" s="93" t="b">
        <v>0</v>
      </c>
      <c r="S1725" s="92" t="b">
        <v>0</v>
      </c>
      <c r="T1725" s="69" t="b">
        <v>1</v>
      </c>
      <c r="U1725" s="93" t="b">
        <v>0</v>
      </c>
      <c r="W1725" s="7">
        <f t="shared" si="254"/>
        <v>1724</v>
      </c>
      <c r="X1725" s="7">
        <f>'v-t_chart'!C1725</f>
        <v>99.9</v>
      </c>
      <c r="Y1725" s="7">
        <f t="shared" si="255"/>
        <v>100</v>
      </c>
      <c r="Z1725" s="7">
        <f t="shared" si="256"/>
        <v>115</v>
      </c>
      <c r="AA1725" s="7">
        <f t="shared" si="257"/>
        <v>90</v>
      </c>
      <c r="AB1725" s="7">
        <f ca="1">calc_gear1!AS1728*5+50</f>
        <v>55</v>
      </c>
      <c r="AC1725" s="7">
        <f ca="1">IF(AND(calc_gear1!AT1728=-1,calc_gear1!Z1728=1),calc_gear1!AS1728*5+50.5,IF(AND(calc_gear1!Y1728=0,AB1724-AC1724=-0.5),calc_gear1!AS1728*5+50.5,calc_gear1!O1728*5+50.5))</f>
        <v>50.5</v>
      </c>
    </row>
    <row r="1726" spans="1:29">
      <c r="A1726" s="7">
        <v>1725</v>
      </c>
      <c r="B1726" s="7">
        <v>525</v>
      </c>
      <c r="N1726" s="7">
        <v>525</v>
      </c>
      <c r="O1726" s="92" t="b">
        <v>0</v>
      </c>
      <c r="P1726" s="69" t="b">
        <v>1</v>
      </c>
      <c r="Q1726" s="93" t="b">
        <v>0</v>
      </c>
      <c r="S1726" s="92" t="b">
        <v>0</v>
      </c>
      <c r="T1726" s="69" t="b">
        <v>1</v>
      </c>
      <c r="U1726" s="93" t="b">
        <v>0</v>
      </c>
      <c r="W1726" s="7">
        <f t="shared" si="254"/>
        <v>1725</v>
      </c>
      <c r="X1726" s="7">
        <f>'v-t_chart'!C1726</f>
        <v>99.6</v>
      </c>
      <c r="Y1726" s="7">
        <f t="shared" si="255"/>
        <v>100</v>
      </c>
      <c r="Z1726" s="7">
        <f t="shared" si="256"/>
        <v>115</v>
      </c>
      <c r="AA1726" s="7">
        <f t="shared" si="257"/>
        <v>90</v>
      </c>
      <c r="AB1726" s="7">
        <f ca="1">calc_gear1!AS1729*5+50</f>
        <v>55</v>
      </c>
      <c r="AC1726" s="7">
        <f ca="1">IF(AND(calc_gear1!AT1729=-1,calc_gear1!Z1729=1),calc_gear1!AS1729*5+50.5,IF(AND(calc_gear1!Y1729=0,AB1725-AC1725=-0.5),calc_gear1!AS1729*5+50.5,calc_gear1!O1729*5+50.5))</f>
        <v>50.5</v>
      </c>
    </row>
    <row r="1727" spans="1:29">
      <c r="A1727" s="7">
        <v>1726</v>
      </c>
      <c r="B1727" s="7">
        <v>526</v>
      </c>
      <c r="N1727" s="7">
        <v>526</v>
      </c>
      <c r="O1727" s="92" t="b">
        <v>0</v>
      </c>
      <c r="P1727" s="69" t="b">
        <v>1</v>
      </c>
      <c r="Q1727" s="93" t="b">
        <v>0</v>
      </c>
      <c r="S1727" s="92" t="b">
        <v>0</v>
      </c>
      <c r="T1727" s="69" t="b">
        <v>1</v>
      </c>
      <c r="U1727" s="93" t="b">
        <v>0</v>
      </c>
      <c r="W1727" s="7">
        <f t="shared" si="254"/>
        <v>1726</v>
      </c>
      <c r="X1727" s="7">
        <f>'v-t_chart'!C1727</f>
        <v>99.5</v>
      </c>
      <c r="Y1727" s="7">
        <f t="shared" si="255"/>
        <v>100</v>
      </c>
      <c r="Z1727" s="7">
        <f t="shared" si="256"/>
        <v>115</v>
      </c>
      <c r="AA1727" s="7">
        <f t="shared" si="257"/>
        <v>90</v>
      </c>
      <c r="AB1727" s="7">
        <f ca="1">calc_gear1!AS1730*5+50</f>
        <v>55</v>
      </c>
      <c r="AC1727" s="7">
        <f ca="1">IF(AND(calc_gear1!AT1730=-1,calc_gear1!Z1730=1),calc_gear1!AS1730*5+50.5,IF(AND(calc_gear1!Y1730=0,AB1726-AC1726=-0.5),calc_gear1!AS1730*5+50.5,calc_gear1!O1730*5+50.5))</f>
        <v>50.5</v>
      </c>
    </row>
    <row r="1728" spans="1:29">
      <c r="A1728" s="7">
        <v>1727</v>
      </c>
      <c r="B1728" s="7">
        <v>527</v>
      </c>
      <c r="N1728" s="7">
        <v>527</v>
      </c>
      <c r="O1728" s="92" t="b">
        <v>0</v>
      </c>
      <c r="P1728" s="69" t="b">
        <v>1</v>
      </c>
      <c r="Q1728" s="93" t="b">
        <v>0</v>
      </c>
      <c r="S1728" s="92" t="b">
        <v>0</v>
      </c>
      <c r="T1728" s="69" t="b">
        <v>1</v>
      </c>
      <c r="U1728" s="93" t="b">
        <v>0</v>
      </c>
      <c r="W1728" s="7">
        <f t="shared" si="254"/>
        <v>1727</v>
      </c>
      <c r="X1728" s="7">
        <f>'v-t_chart'!C1728</f>
        <v>99.5</v>
      </c>
      <c r="Y1728" s="7">
        <f t="shared" si="255"/>
        <v>100</v>
      </c>
      <c r="Z1728" s="7">
        <f t="shared" si="256"/>
        <v>115</v>
      </c>
      <c r="AA1728" s="7">
        <f t="shared" si="257"/>
        <v>90</v>
      </c>
      <c r="AB1728" s="7">
        <f ca="1">calc_gear1!AS1731*5+50</f>
        <v>55</v>
      </c>
      <c r="AC1728" s="7">
        <f ca="1">IF(AND(calc_gear1!AT1731=-1,calc_gear1!Z1731=1),calc_gear1!AS1731*5+50.5,IF(AND(calc_gear1!Y1731=0,AB1727-AC1727=-0.5),calc_gear1!AS1731*5+50.5,calc_gear1!O1731*5+50.5))</f>
        <v>50.5</v>
      </c>
    </row>
    <row r="1729" spans="1:29">
      <c r="A1729" s="7">
        <v>1728</v>
      </c>
      <c r="B1729" s="7">
        <v>528</v>
      </c>
      <c r="N1729" s="7">
        <v>528</v>
      </c>
      <c r="O1729" s="92" t="b">
        <v>0</v>
      </c>
      <c r="P1729" s="69" t="b">
        <v>1</v>
      </c>
      <c r="Q1729" s="93" t="b">
        <v>0</v>
      </c>
      <c r="S1729" s="92" t="b">
        <v>0</v>
      </c>
      <c r="T1729" s="69" t="b">
        <v>1</v>
      </c>
      <c r="U1729" s="93" t="b">
        <v>0</v>
      </c>
      <c r="W1729" s="7">
        <f t="shared" si="254"/>
        <v>1728</v>
      </c>
      <c r="X1729" s="7">
        <f>'v-t_chart'!C1729</f>
        <v>99.6</v>
      </c>
      <c r="Y1729" s="7">
        <f t="shared" si="255"/>
        <v>100</v>
      </c>
      <c r="Z1729" s="7">
        <f t="shared" si="256"/>
        <v>115</v>
      </c>
      <c r="AA1729" s="7">
        <f t="shared" si="257"/>
        <v>90</v>
      </c>
      <c r="AB1729" s="7">
        <f ca="1">calc_gear1!AS1732*5+50</f>
        <v>55</v>
      </c>
      <c r="AC1729" s="7">
        <f ca="1">IF(AND(calc_gear1!AT1732=-1,calc_gear1!Z1732=1),calc_gear1!AS1732*5+50.5,IF(AND(calc_gear1!Y1732=0,AB1728-AC1728=-0.5),calc_gear1!AS1732*5+50.5,calc_gear1!O1732*5+50.5))</f>
        <v>50.5</v>
      </c>
    </row>
    <row r="1730" spans="1:29">
      <c r="A1730" s="7">
        <v>1729</v>
      </c>
      <c r="B1730" s="7">
        <v>529</v>
      </c>
      <c r="N1730" s="7">
        <v>529</v>
      </c>
      <c r="O1730" s="92" t="b">
        <v>0</v>
      </c>
      <c r="P1730" s="69" t="b">
        <v>1</v>
      </c>
      <c r="Q1730" s="93" t="b">
        <v>0</v>
      </c>
      <c r="S1730" s="92" t="b">
        <v>0</v>
      </c>
      <c r="T1730" s="69" t="b">
        <v>1</v>
      </c>
      <c r="U1730" s="93" t="b">
        <v>0</v>
      </c>
      <c r="W1730" s="7">
        <f t="shared" si="254"/>
        <v>1729</v>
      </c>
      <c r="X1730" s="7">
        <f>'v-t_chart'!C1730</f>
        <v>99.7</v>
      </c>
      <c r="Y1730" s="7">
        <f t="shared" si="255"/>
        <v>100</v>
      </c>
      <c r="Z1730" s="7">
        <f t="shared" si="256"/>
        <v>115</v>
      </c>
      <c r="AA1730" s="7">
        <f t="shared" si="257"/>
        <v>90</v>
      </c>
      <c r="AB1730" s="7">
        <f ca="1">calc_gear1!AS1733*5+50</f>
        <v>55</v>
      </c>
      <c r="AC1730" s="7">
        <f ca="1">IF(AND(calc_gear1!AT1733=-1,calc_gear1!Z1733=1),calc_gear1!AS1733*5+50.5,IF(AND(calc_gear1!Y1733=0,AB1729-AC1729=-0.5),calc_gear1!AS1733*5+50.5,calc_gear1!O1733*5+50.5))</f>
        <v>50.5</v>
      </c>
    </row>
    <row r="1731" spans="1:29">
      <c r="A1731" s="7">
        <v>1730</v>
      </c>
      <c r="B1731" s="7">
        <v>530</v>
      </c>
      <c r="N1731" s="7">
        <v>530</v>
      </c>
      <c r="O1731" s="92" t="b">
        <v>0</v>
      </c>
      <c r="P1731" s="69" t="b">
        <v>1</v>
      </c>
      <c r="Q1731" s="93" t="b">
        <v>0</v>
      </c>
      <c r="S1731" s="92" t="b">
        <v>0</v>
      </c>
      <c r="T1731" s="69" t="b">
        <v>1</v>
      </c>
      <c r="U1731" s="93" t="b">
        <v>0</v>
      </c>
      <c r="W1731" s="7">
        <f t="shared" ref="W1731:W1794" si="258">A1731</f>
        <v>1730</v>
      </c>
      <c r="X1731" s="7">
        <f>'v-t_chart'!C1731</f>
        <v>99.8</v>
      </c>
      <c r="Y1731" s="7">
        <f t="shared" ref="Y1731:Y1794" si="259">IF(S1731=TRUE,105,100)</f>
        <v>100</v>
      </c>
      <c r="Z1731" s="7">
        <f t="shared" ref="Z1731:Z1794" si="260">IF(T1731=TRUE,115,110)</f>
        <v>115</v>
      </c>
      <c r="AA1731" s="7">
        <f t="shared" ref="AA1731:AA1794" si="261">IF(U1731=TRUE,95,90)</f>
        <v>90</v>
      </c>
      <c r="AB1731" s="7">
        <f ca="1">calc_gear1!AS1734*5+50</f>
        <v>55</v>
      </c>
      <c r="AC1731" s="7">
        <f ca="1">IF(AND(calc_gear1!AT1734=-1,calc_gear1!Z1734=1),calc_gear1!AS1734*5+50.5,IF(AND(calc_gear1!Y1734=0,AB1730-AC1730=-0.5),calc_gear1!AS1734*5+50.5,calc_gear1!O1734*5+50.5))</f>
        <v>50.5</v>
      </c>
    </row>
    <row r="1732" spans="1:29">
      <c r="A1732" s="7">
        <v>1731</v>
      </c>
      <c r="B1732" s="7">
        <v>531</v>
      </c>
      <c r="N1732" s="7">
        <v>531</v>
      </c>
      <c r="O1732" s="92" t="b">
        <v>0</v>
      </c>
      <c r="P1732" s="69" t="b">
        <v>1</v>
      </c>
      <c r="Q1732" s="93" t="b">
        <v>0</v>
      </c>
      <c r="S1732" s="92" t="b">
        <v>0</v>
      </c>
      <c r="T1732" s="69" t="b">
        <v>1</v>
      </c>
      <c r="U1732" s="93" t="b">
        <v>0</v>
      </c>
      <c r="W1732" s="7">
        <f t="shared" si="258"/>
        <v>1731</v>
      </c>
      <c r="X1732" s="7">
        <f>'v-t_chart'!C1732</f>
        <v>99.9</v>
      </c>
      <c r="Y1732" s="7">
        <f t="shared" si="259"/>
        <v>100</v>
      </c>
      <c r="Z1732" s="7">
        <f t="shared" si="260"/>
        <v>115</v>
      </c>
      <c r="AA1732" s="7">
        <f t="shared" si="261"/>
        <v>90</v>
      </c>
      <c r="AB1732" s="7">
        <f ca="1">calc_gear1!AS1735*5+50</f>
        <v>55</v>
      </c>
      <c r="AC1732" s="7">
        <f ca="1">IF(AND(calc_gear1!AT1735=-1,calc_gear1!Z1735=1),calc_gear1!AS1735*5+50.5,IF(AND(calc_gear1!Y1735=0,AB1731-AC1731=-0.5),calc_gear1!AS1735*5+50.5,calc_gear1!O1735*5+50.5))</f>
        <v>50.5</v>
      </c>
    </row>
    <row r="1733" spans="1:29">
      <c r="A1733" s="7">
        <v>1732</v>
      </c>
      <c r="B1733" s="7">
        <v>532</v>
      </c>
      <c r="N1733" s="7">
        <v>532</v>
      </c>
      <c r="O1733" s="92" t="b">
        <v>0</v>
      </c>
      <c r="P1733" s="69" t="b">
        <v>1</v>
      </c>
      <c r="Q1733" s="93" t="b">
        <v>0</v>
      </c>
      <c r="S1733" s="92" t="b">
        <v>0</v>
      </c>
      <c r="T1733" s="69" t="b">
        <v>1</v>
      </c>
      <c r="U1733" s="93" t="b">
        <v>0</v>
      </c>
      <c r="W1733" s="7">
        <f t="shared" si="258"/>
        <v>1732</v>
      </c>
      <c r="X1733" s="7">
        <f>'v-t_chart'!C1733</f>
        <v>100</v>
      </c>
      <c r="Y1733" s="7">
        <f t="shared" si="259"/>
        <v>100</v>
      </c>
      <c r="Z1733" s="7">
        <f t="shared" si="260"/>
        <v>115</v>
      </c>
      <c r="AA1733" s="7">
        <f t="shared" si="261"/>
        <v>90</v>
      </c>
      <c r="AB1733" s="7">
        <f ca="1">calc_gear1!AS1736*5+50</f>
        <v>55</v>
      </c>
      <c r="AC1733" s="7">
        <f ca="1">IF(AND(calc_gear1!AT1736=-1,calc_gear1!Z1736=1),calc_gear1!AS1736*5+50.5,IF(AND(calc_gear1!Y1736=0,AB1732-AC1732=-0.5),calc_gear1!AS1736*5+50.5,calc_gear1!O1736*5+50.5))</f>
        <v>50.5</v>
      </c>
    </row>
    <row r="1734" spans="1:29">
      <c r="A1734" s="7">
        <v>1733</v>
      </c>
      <c r="B1734" s="7">
        <v>533</v>
      </c>
      <c r="N1734" s="7">
        <v>533</v>
      </c>
      <c r="O1734" s="92" t="b">
        <v>0</v>
      </c>
      <c r="P1734" s="69" t="b">
        <v>1</v>
      </c>
      <c r="Q1734" s="93" t="b">
        <v>0</v>
      </c>
      <c r="S1734" s="92" t="b">
        <v>0</v>
      </c>
      <c r="T1734" s="69" t="b">
        <v>1</v>
      </c>
      <c r="U1734" s="93" t="b">
        <v>0</v>
      </c>
      <c r="W1734" s="7">
        <f t="shared" si="258"/>
        <v>1733</v>
      </c>
      <c r="X1734" s="7">
        <f>'v-t_chart'!C1734</f>
        <v>100</v>
      </c>
      <c r="Y1734" s="7">
        <f t="shared" si="259"/>
        <v>100</v>
      </c>
      <c r="Z1734" s="7">
        <f t="shared" si="260"/>
        <v>115</v>
      </c>
      <c r="AA1734" s="7">
        <f t="shared" si="261"/>
        <v>90</v>
      </c>
      <c r="AB1734" s="7">
        <f ca="1">calc_gear1!AS1737*5+50</f>
        <v>55</v>
      </c>
      <c r="AC1734" s="7">
        <f ca="1">IF(AND(calc_gear1!AT1737=-1,calc_gear1!Z1737=1),calc_gear1!AS1737*5+50.5,IF(AND(calc_gear1!Y1737=0,AB1733-AC1733=-0.5),calc_gear1!AS1737*5+50.5,calc_gear1!O1737*5+50.5))</f>
        <v>50.5</v>
      </c>
    </row>
    <row r="1735" spans="1:29">
      <c r="A1735" s="7">
        <v>1734</v>
      </c>
      <c r="B1735" s="7">
        <v>534</v>
      </c>
      <c r="N1735" s="7">
        <v>534</v>
      </c>
      <c r="O1735" s="92" t="b">
        <v>0</v>
      </c>
      <c r="P1735" s="69" t="b">
        <v>1</v>
      </c>
      <c r="Q1735" s="93" t="b">
        <v>0</v>
      </c>
      <c r="S1735" s="92" t="b">
        <v>0</v>
      </c>
      <c r="T1735" s="69" t="b">
        <v>1</v>
      </c>
      <c r="U1735" s="93" t="b">
        <v>0</v>
      </c>
      <c r="W1735" s="7">
        <f t="shared" si="258"/>
        <v>1734</v>
      </c>
      <c r="X1735" s="7">
        <f>'v-t_chart'!C1735</f>
        <v>100.1</v>
      </c>
      <c r="Y1735" s="7">
        <f t="shared" si="259"/>
        <v>100</v>
      </c>
      <c r="Z1735" s="7">
        <f t="shared" si="260"/>
        <v>115</v>
      </c>
      <c r="AA1735" s="7">
        <f t="shared" si="261"/>
        <v>90</v>
      </c>
      <c r="AB1735" s="7">
        <f ca="1">calc_gear1!AS1738*5+50</f>
        <v>55</v>
      </c>
      <c r="AC1735" s="7">
        <f ca="1">IF(AND(calc_gear1!AT1738=-1,calc_gear1!Z1738=1),calc_gear1!AS1738*5+50.5,IF(AND(calc_gear1!Y1738=0,AB1734-AC1734=-0.5),calc_gear1!AS1738*5+50.5,calc_gear1!O1738*5+50.5))</f>
        <v>50.5</v>
      </c>
    </row>
    <row r="1736" spans="1:29">
      <c r="A1736" s="7">
        <v>1735</v>
      </c>
      <c r="B1736" s="7">
        <v>535</v>
      </c>
      <c r="N1736" s="7">
        <v>535</v>
      </c>
      <c r="O1736" s="92" t="b">
        <v>0</v>
      </c>
      <c r="P1736" s="69" t="b">
        <v>1</v>
      </c>
      <c r="Q1736" s="93" t="b">
        <v>0</v>
      </c>
      <c r="S1736" s="92" t="b">
        <v>0</v>
      </c>
      <c r="T1736" s="69" t="b">
        <v>1</v>
      </c>
      <c r="U1736" s="93" t="b">
        <v>0</v>
      </c>
      <c r="W1736" s="7">
        <f t="shared" si="258"/>
        <v>1735</v>
      </c>
      <c r="X1736" s="7">
        <f>'v-t_chart'!C1736</f>
        <v>100.2</v>
      </c>
      <c r="Y1736" s="7">
        <f t="shared" si="259"/>
        <v>100</v>
      </c>
      <c r="Z1736" s="7">
        <f t="shared" si="260"/>
        <v>115</v>
      </c>
      <c r="AA1736" s="7">
        <f t="shared" si="261"/>
        <v>90</v>
      </c>
      <c r="AB1736" s="7">
        <f ca="1">calc_gear1!AS1739*5+50</f>
        <v>55</v>
      </c>
      <c r="AC1736" s="7">
        <f ca="1">IF(AND(calc_gear1!AT1739=-1,calc_gear1!Z1739=1),calc_gear1!AS1739*5+50.5,IF(AND(calc_gear1!Y1739=0,AB1735-AC1735=-0.5),calc_gear1!AS1739*5+50.5,calc_gear1!O1739*5+50.5))</f>
        <v>50.5</v>
      </c>
    </row>
    <row r="1737" spans="1:29">
      <c r="A1737" s="7">
        <v>1736</v>
      </c>
      <c r="B1737" s="7">
        <v>536</v>
      </c>
      <c r="N1737" s="7">
        <v>536</v>
      </c>
      <c r="O1737" s="92" t="b">
        <v>0</v>
      </c>
      <c r="P1737" s="69" t="b">
        <v>1</v>
      </c>
      <c r="Q1737" s="93" t="b">
        <v>0</v>
      </c>
      <c r="S1737" s="92" t="b">
        <v>0</v>
      </c>
      <c r="T1737" s="69" t="b">
        <v>1</v>
      </c>
      <c r="U1737" s="93" t="b">
        <v>0</v>
      </c>
      <c r="W1737" s="7">
        <f t="shared" si="258"/>
        <v>1736</v>
      </c>
      <c r="X1737" s="7">
        <f>'v-t_chart'!C1737</f>
        <v>100.4</v>
      </c>
      <c r="Y1737" s="7">
        <f t="shared" si="259"/>
        <v>100</v>
      </c>
      <c r="Z1737" s="7">
        <f t="shared" si="260"/>
        <v>115</v>
      </c>
      <c r="AA1737" s="7">
        <f t="shared" si="261"/>
        <v>90</v>
      </c>
      <c r="AB1737" s="7">
        <f ca="1">calc_gear1!AS1740*5+50</f>
        <v>55</v>
      </c>
      <c r="AC1737" s="7">
        <f ca="1">IF(AND(calc_gear1!AT1740=-1,calc_gear1!Z1740=1),calc_gear1!AS1740*5+50.5,IF(AND(calc_gear1!Y1740=0,AB1736-AC1736=-0.5),calc_gear1!AS1740*5+50.5,calc_gear1!O1740*5+50.5))</f>
        <v>50.5</v>
      </c>
    </row>
    <row r="1738" spans="1:29">
      <c r="A1738" s="7">
        <v>1737</v>
      </c>
      <c r="B1738" s="7">
        <v>537</v>
      </c>
      <c r="N1738" s="7">
        <v>537</v>
      </c>
      <c r="O1738" s="92" t="b">
        <v>0</v>
      </c>
      <c r="P1738" s="69" t="b">
        <v>1</v>
      </c>
      <c r="Q1738" s="93" t="b">
        <v>0</v>
      </c>
      <c r="S1738" s="92" t="b">
        <v>0</v>
      </c>
      <c r="T1738" s="69" t="b">
        <v>1</v>
      </c>
      <c r="U1738" s="93" t="b">
        <v>0</v>
      </c>
      <c r="W1738" s="7">
        <f t="shared" si="258"/>
        <v>1737</v>
      </c>
      <c r="X1738" s="7">
        <f>'v-t_chart'!C1738</f>
        <v>100.5</v>
      </c>
      <c r="Y1738" s="7">
        <f t="shared" si="259"/>
        <v>100</v>
      </c>
      <c r="Z1738" s="7">
        <f t="shared" si="260"/>
        <v>115</v>
      </c>
      <c r="AA1738" s="7">
        <f t="shared" si="261"/>
        <v>90</v>
      </c>
      <c r="AB1738" s="7">
        <f ca="1">calc_gear1!AS1741*5+50</f>
        <v>55</v>
      </c>
      <c r="AC1738" s="7">
        <f ca="1">IF(AND(calc_gear1!AT1741=-1,calc_gear1!Z1741=1),calc_gear1!AS1741*5+50.5,IF(AND(calc_gear1!Y1741=0,AB1737-AC1737=-0.5),calc_gear1!AS1741*5+50.5,calc_gear1!O1741*5+50.5))</f>
        <v>50.5</v>
      </c>
    </row>
    <row r="1739" spans="1:29">
      <c r="A1739" s="7">
        <v>1738</v>
      </c>
      <c r="B1739" s="7">
        <v>538</v>
      </c>
      <c r="N1739" s="7">
        <v>538</v>
      </c>
      <c r="O1739" s="92" t="b">
        <v>0</v>
      </c>
      <c r="P1739" s="69" t="b">
        <v>1</v>
      </c>
      <c r="Q1739" s="93" t="b">
        <v>0</v>
      </c>
      <c r="S1739" s="92" t="b">
        <v>0</v>
      </c>
      <c r="T1739" s="69" t="b">
        <v>1</v>
      </c>
      <c r="U1739" s="93" t="b">
        <v>0</v>
      </c>
      <c r="W1739" s="7">
        <f t="shared" si="258"/>
        <v>1738</v>
      </c>
      <c r="X1739" s="7">
        <f>'v-t_chart'!C1739</f>
        <v>100.6</v>
      </c>
      <c r="Y1739" s="7">
        <f t="shared" si="259"/>
        <v>100</v>
      </c>
      <c r="Z1739" s="7">
        <f t="shared" si="260"/>
        <v>115</v>
      </c>
      <c r="AA1739" s="7">
        <f t="shared" si="261"/>
        <v>90</v>
      </c>
      <c r="AB1739" s="7">
        <f ca="1">calc_gear1!AS1742*5+50</f>
        <v>55</v>
      </c>
      <c r="AC1739" s="7">
        <f ca="1">IF(AND(calc_gear1!AT1742=-1,calc_gear1!Z1742=1),calc_gear1!AS1742*5+50.5,IF(AND(calc_gear1!Y1742=0,AB1738-AC1738=-0.5),calc_gear1!AS1742*5+50.5,calc_gear1!O1742*5+50.5))</f>
        <v>50.5</v>
      </c>
    </row>
    <row r="1740" spans="1:29">
      <c r="A1740" s="7">
        <v>1739</v>
      </c>
      <c r="B1740" s="7">
        <v>539</v>
      </c>
      <c r="N1740" s="7">
        <v>539</v>
      </c>
      <c r="O1740" s="92" t="b">
        <v>0</v>
      </c>
      <c r="P1740" s="69" t="b">
        <v>1</v>
      </c>
      <c r="Q1740" s="93" t="b">
        <v>0</v>
      </c>
      <c r="S1740" s="92" t="b">
        <v>0</v>
      </c>
      <c r="T1740" s="69" t="b">
        <v>1</v>
      </c>
      <c r="U1740" s="93" t="b">
        <v>0</v>
      </c>
      <c r="W1740" s="7">
        <f t="shared" si="258"/>
        <v>1739</v>
      </c>
      <c r="X1740" s="7">
        <f>'v-t_chart'!C1740</f>
        <v>100.7</v>
      </c>
      <c r="Y1740" s="7">
        <f t="shared" si="259"/>
        <v>100</v>
      </c>
      <c r="Z1740" s="7">
        <f t="shared" si="260"/>
        <v>115</v>
      </c>
      <c r="AA1740" s="7">
        <f t="shared" si="261"/>
        <v>90</v>
      </c>
      <c r="AB1740" s="7">
        <f ca="1">calc_gear1!AS1743*5+50</f>
        <v>55</v>
      </c>
      <c r="AC1740" s="7">
        <f ca="1">IF(AND(calc_gear1!AT1743=-1,calc_gear1!Z1743=1),calc_gear1!AS1743*5+50.5,IF(AND(calc_gear1!Y1743=0,AB1739-AC1739=-0.5),calc_gear1!AS1743*5+50.5,calc_gear1!O1743*5+50.5))</f>
        <v>50.5</v>
      </c>
    </row>
    <row r="1741" spans="1:29">
      <c r="A1741" s="7">
        <v>1740</v>
      </c>
      <c r="B1741" s="7">
        <v>540</v>
      </c>
      <c r="N1741" s="7">
        <v>540</v>
      </c>
      <c r="O1741" s="92" t="b">
        <v>0</v>
      </c>
      <c r="P1741" s="69" t="b">
        <v>1</v>
      </c>
      <c r="Q1741" s="93" t="b">
        <v>0</v>
      </c>
      <c r="S1741" s="92" t="b">
        <v>0</v>
      </c>
      <c r="T1741" s="69" t="b">
        <v>1</v>
      </c>
      <c r="U1741" s="93" t="b">
        <v>0</v>
      </c>
      <c r="W1741" s="7">
        <f t="shared" si="258"/>
        <v>1740</v>
      </c>
      <c r="X1741" s="7">
        <f>'v-t_chart'!C1741</f>
        <v>100.8</v>
      </c>
      <c r="Y1741" s="7">
        <f t="shared" si="259"/>
        <v>100</v>
      </c>
      <c r="Z1741" s="7">
        <f t="shared" si="260"/>
        <v>115</v>
      </c>
      <c r="AA1741" s="7">
        <f t="shared" si="261"/>
        <v>90</v>
      </c>
      <c r="AB1741" s="7">
        <f ca="1">calc_gear1!AS1744*5+50</f>
        <v>55</v>
      </c>
      <c r="AC1741" s="7">
        <f ca="1">IF(AND(calc_gear1!AT1744=-1,calc_gear1!Z1744=1),calc_gear1!AS1744*5+50.5,IF(AND(calc_gear1!Y1744=0,AB1740-AC1740=-0.5),calc_gear1!AS1744*5+50.5,calc_gear1!O1744*5+50.5))</f>
        <v>50.5</v>
      </c>
    </row>
    <row r="1742" spans="1:29">
      <c r="A1742" s="7">
        <v>1741</v>
      </c>
      <c r="B1742" s="7">
        <v>541</v>
      </c>
      <c r="N1742" s="7">
        <v>541</v>
      </c>
      <c r="O1742" s="92" t="b">
        <v>0</v>
      </c>
      <c r="P1742" s="69" t="b">
        <v>1</v>
      </c>
      <c r="Q1742" s="93" t="b">
        <v>0</v>
      </c>
      <c r="S1742" s="92" t="b">
        <v>0</v>
      </c>
      <c r="T1742" s="69" t="b">
        <v>1</v>
      </c>
      <c r="U1742" s="93" t="b">
        <v>0</v>
      </c>
      <c r="W1742" s="7">
        <f t="shared" si="258"/>
        <v>1741</v>
      </c>
      <c r="X1742" s="7">
        <f>'v-t_chart'!C1742</f>
        <v>101</v>
      </c>
      <c r="Y1742" s="7">
        <f t="shared" si="259"/>
        <v>100</v>
      </c>
      <c r="Z1742" s="7">
        <f t="shared" si="260"/>
        <v>115</v>
      </c>
      <c r="AA1742" s="7">
        <f t="shared" si="261"/>
        <v>90</v>
      </c>
      <c r="AB1742" s="7">
        <f ca="1">calc_gear1!AS1745*5+50</f>
        <v>55</v>
      </c>
      <c r="AC1742" s="7">
        <f ca="1">IF(AND(calc_gear1!AT1745=-1,calc_gear1!Z1745=1),calc_gear1!AS1745*5+50.5,IF(AND(calc_gear1!Y1745=0,AB1741-AC1741=-0.5),calc_gear1!AS1745*5+50.5,calc_gear1!O1745*5+50.5))</f>
        <v>50.5</v>
      </c>
    </row>
    <row r="1743" spans="1:29">
      <c r="A1743" s="7">
        <v>1742</v>
      </c>
      <c r="B1743" s="7">
        <v>542</v>
      </c>
      <c r="N1743" s="7">
        <v>542</v>
      </c>
      <c r="O1743" s="92" t="b">
        <v>0</v>
      </c>
      <c r="P1743" s="69" t="b">
        <v>1</v>
      </c>
      <c r="Q1743" s="93" t="b">
        <v>0</v>
      </c>
      <c r="S1743" s="92" t="b">
        <v>0</v>
      </c>
      <c r="T1743" s="69" t="b">
        <v>1</v>
      </c>
      <c r="U1743" s="93" t="b">
        <v>0</v>
      </c>
      <c r="W1743" s="7">
        <f t="shared" si="258"/>
        <v>1742</v>
      </c>
      <c r="X1743" s="7">
        <f>'v-t_chart'!C1743</f>
        <v>101.3</v>
      </c>
      <c r="Y1743" s="7">
        <f t="shared" si="259"/>
        <v>100</v>
      </c>
      <c r="Z1743" s="7">
        <f t="shared" si="260"/>
        <v>115</v>
      </c>
      <c r="AA1743" s="7">
        <f t="shared" si="261"/>
        <v>90</v>
      </c>
      <c r="AB1743" s="7">
        <f ca="1">calc_gear1!AS1746*5+50</f>
        <v>55</v>
      </c>
      <c r="AC1743" s="7">
        <f ca="1">IF(AND(calc_gear1!AT1746=-1,calc_gear1!Z1746=1),calc_gear1!AS1746*5+50.5,IF(AND(calc_gear1!Y1746=0,AB1742-AC1742=-0.5),calc_gear1!AS1746*5+50.5,calc_gear1!O1746*5+50.5))</f>
        <v>50.5</v>
      </c>
    </row>
    <row r="1744" spans="1:29">
      <c r="A1744" s="7">
        <v>1743</v>
      </c>
      <c r="B1744" s="7">
        <v>543</v>
      </c>
      <c r="N1744" s="7">
        <v>543</v>
      </c>
      <c r="O1744" s="92" t="b">
        <v>0</v>
      </c>
      <c r="P1744" s="69" t="b">
        <v>1</v>
      </c>
      <c r="Q1744" s="93" t="b">
        <v>0</v>
      </c>
      <c r="S1744" s="92" t="b">
        <v>0</v>
      </c>
      <c r="T1744" s="69" t="b">
        <v>1</v>
      </c>
      <c r="U1744" s="93" t="b">
        <v>0</v>
      </c>
      <c r="W1744" s="7">
        <f t="shared" si="258"/>
        <v>1743</v>
      </c>
      <c r="X1744" s="7">
        <f>'v-t_chart'!C1744</f>
        <v>102</v>
      </c>
      <c r="Y1744" s="7">
        <f t="shared" si="259"/>
        <v>100</v>
      </c>
      <c r="Z1744" s="7">
        <f t="shared" si="260"/>
        <v>115</v>
      </c>
      <c r="AA1744" s="7">
        <f t="shared" si="261"/>
        <v>90</v>
      </c>
      <c r="AB1744" s="7">
        <f ca="1">calc_gear1!AS1747*5+50</f>
        <v>55</v>
      </c>
      <c r="AC1744" s="7">
        <f ca="1">IF(AND(calc_gear1!AT1747=-1,calc_gear1!Z1747=1),calc_gear1!AS1747*5+50.5,IF(AND(calc_gear1!Y1747=0,AB1743-AC1743=-0.5),calc_gear1!AS1747*5+50.5,calc_gear1!O1747*5+50.5))</f>
        <v>50.5</v>
      </c>
    </row>
    <row r="1745" spans="1:29">
      <c r="A1745" s="7">
        <v>1744</v>
      </c>
      <c r="B1745" s="7">
        <v>544</v>
      </c>
      <c r="N1745" s="7">
        <v>544</v>
      </c>
      <c r="O1745" s="92" t="b">
        <v>0</v>
      </c>
      <c r="P1745" s="69" t="b">
        <v>1</v>
      </c>
      <c r="Q1745" s="93" t="b">
        <v>0</v>
      </c>
      <c r="S1745" s="92" t="b">
        <v>0</v>
      </c>
      <c r="T1745" s="69" t="b">
        <v>1</v>
      </c>
      <c r="U1745" s="93" t="b">
        <v>0</v>
      </c>
      <c r="W1745" s="7">
        <f t="shared" si="258"/>
        <v>1744</v>
      </c>
      <c r="X1745" s="7">
        <f>'v-t_chart'!C1745</f>
        <v>102.7</v>
      </c>
      <c r="Y1745" s="7">
        <f t="shared" si="259"/>
        <v>100</v>
      </c>
      <c r="Z1745" s="7">
        <f t="shared" si="260"/>
        <v>115</v>
      </c>
      <c r="AA1745" s="7">
        <f t="shared" si="261"/>
        <v>90</v>
      </c>
      <c r="AB1745" s="7">
        <f ca="1">calc_gear1!AS1748*5+50</f>
        <v>55</v>
      </c>
      <c r="AC1745" s="7">
        <f ca="1">IF(AND(calc_gear1!AT1748=-1,calc_gear1!Z1748=1),calc_gear1!AS1748*5+50.5,IF(AND(calc_gear1!Y1748=0,AB1744-AC1744=-0.5),calc_gear1!AS1748*5+50.5,calc_gear1!O1748*5+50.5))</f>
        <v>50.5</v>
      </c>
    </row>
    <row r="1746" spans="1:29">
      <c r="A1746" s="7">
        <v>1745</v>
      </c>
      <c r="B1746" s="7">
        <v>545</v>
      </c>
      <c r="N1746" s="7">
        <v>545</v>
      </c>
      <c r="O1746" s="92" t="b">
        <v>0</v>
      </c>
      <c r="P1746" s="69" t="b">
        <v>1</v>
      </c>
      <c r="Q1746" s="93" t="b">
        <v>0</v>
      </c>
      <c r="S1746" s="92" t="b">
        <v>0</v>
      </c>
      <c r="T1746" s="69" t="b">
        <v>1</v>
      </c>
      <c r="U1746" s="93" t="b">
        <v>0</v>
      </c>
      <c r="W1746" s="7">
        <f t="shared" si="258"/>
        <v>1745</v>
      </c>
      <c r="X1746" s="7">
        <f>'v-t_chart'!C1746</f>
        <v>103.5</v>
      </c>
      <c r="Y1746" s="7">
        <f t="shared" si="259"/>
        <v>100</v>
      </c>
      <c r="Z1746" s="7">
        <f t="shared" si="260"/>
        <v>115</v>
      </c>
      <c r="AA1746" s="7">
        <f t="shared" si="261"/>
        <v>90</v>
      </c>
      <c r="AB1746" s="7">
        <f ca="1">calc_gear1!AS1749*5+50</f>
        <v>55</v>
      </c>
      <c r="AC1746" s="7">
        <f ca="1">IF(AND(calc_gear1!AT1749=-1,calc_gear1!Z1749=1),calc_gear1!AS1749*5+50.5,IF(AND(calc_gear1!Y1749=0,AB1745-AC1745=-0.5),calc_gear1!AS1749*5+50.5,calc_gear1!O1749*5+50.5))</f>
        <v>50.5</v>
      </c>
    </row>
    <row r="1747" spans="1:29">
      <c r="A1747" s="7">
        <v>1746</v>
      </c>
      <c r="B1747" s="7">
        <v>546</v>
      </c>
      <c r="N1747" s="7">
        <v>546</v>
      </c>
      <c r="O1747" s="92" t="b">
        <v>0</v>
      </c>
      <c r="P1747" s="69" t="b">
        <v>1</v>
      </c>
      <c r="Q1747" s="93" t="b">
        <v>0</v>
      </c>
      <c r="S1747" s="92" t="b">
        <v>0</v>
      </c>
      <c r="T1747" s="69" t="b">
        <v>1</v>
      </c>
      <c r="U1747" s="93" t="b">
        <v>0</v>
      </c>
      <c r="W1747" s="7">
        <f t="shared" si="258"/>
        <v>1746</v>
      </c>
      <c r="X1747" s="7">
        <f>'v-t_chart'!C1747</f>
        <v>104.2</v>
      </c>
      <c r="Y1747" s="7">
        <f t="shared" si="259"/>
        <v>100</v>
      </c>
      <c r="Z1747" s="7">
        <f t="shared" si="260"/>
        <v>115</v>
      </c>
      <c r="AA1747" s="7">
        <f t="shared" si="261"/>
        <v>90</v>
      </c>
      <c r="AB1747" s="7">
        <f ca="1">calc_gear1!AS1750*5+50</f>
        <v>55</v>
      </c>
      <c r="AC1747" s="7">
        <f ca="1">IF(AND(calc_gear1!AT1750=-1,calc_gear1!Z1750=1),calc_gear1!AS1750*5+50.5,IF(AND(calc_gear1!Y1750=0,AB1746-AC1746=-0.5),calc_gear1!AS1750*5+50.5,calc_gear1!O1750*5+50.5))</f>
        <v>50.5</v>
      </c>
    </row>
    <row r="1748" spans="1:29">
      <c r="A1748" s="7">
        <v>1747</v>
      </c>
      <c r="B1748" s="7">
        <v>547</v>
      </c>
      <c r="N1748" s="7">
        <v>547</v>
      </c>
      <c r="O1748" s="92" t="b">
        <v>0</v>
      </c>
      <c r="P1748" s="69" t="b">
        <v>1</v>
      </c>
      <c r="Q1748" s="93" t="b">
        <v>0</v>
      </c>
      <c r="S1748" s="92" t="b">
        <v>0</v>
      </c>
      <c r="T1748" s="69" t="b">
        <v>1</v>
      </c>
      <c r="U1748" s="93" t="b">
        <v>0</v>
      </c>
      <c r="W1748" s="7">
        <f t="shared" si="258"/>
        <v>1747</v>
      </c>
      <c r="X1748" s="7">
        <f>'v-t_chart'!C1748</f>
        <v>104.6</v>
      </c>
      <c r="Y1748" s="7">
        <f t="shared" si="259"/>
        <v>100</v>
      </c>
      <c r="Z1748" s="7">
        <f t="shared" si="260"/>
        <v>115</v>
      </c>
      <c r="AA1748" s="7">
        <f t="shared" si="261"/>
        <v>90</v>
      </c>
      <c r="AB1748" s="7">
        <f ca="1">calc_gear1!AS1751*5+50</f>
        <v>55</v>
      </c>
      <c r="AC1748" s="7">
        <f ca="1">IF(AND(calc_gear1!AT1751=-1,calc_gear1!Z1751=1),calc_gear1!AS1751*5+50.5,IF(AND(calc_gear1!Y1751=0,AB1747-AC1747=-0.5),calc_gear1!AS1751*5+50.5,calc_gear1!O1751*5+50.5))</f>
        <v>50.5</v>
      </c>
    </row>
    <row r="1749" spans="1:29">
      <c r="A1749" s="7">
        <v>1748</v>
      </c>
      <c r="B1749" s="7">
        <v>548</v>
      </c>
      <c r="N1749" s="7">
        <v>548</v>
      </c>
      <c r="O1749" s="92" t="b">
        <v>0</v>
      </c>
      <c r="P1749" s="69" t="b">
        <v>1</v>
      </c>
      <c r="Q1749" s="93" t="b">
        <v>0</v>
      </c>
      <c r="S1749" s="92" t="b">
        <v>0</v>
      </c>
      <c r="T1749" s="69" t="b">
        <v>1</v>
      </c>
      <c r="U1749" s="93" t="b">
        <v>0</v>
      </c>
      <c r="W1749" s="7">
        <f t="shared" si="258"/>
        <v>1748</v>
      </c>
      <c r="X1749" s="7">
        <f>'v-t_chart'!C1749</f>
        <v>104.7</v>
      </c>
      <c r="Y1749" s="7">
        <f t="shared" si="259"/>
        <v>100</v>
      </c>
      <c r="Z1749" s="7">
        <f t="shared" si="260"/>
        <v>115</v>
      </c>
      <c r="AA1749" s="7">
        <f t="shared" si="261"/>
        <v>90</v>
      </c>
      <c r="AB1749" s="7">
        <f ca="1">calc_gear1!AS1752*5+50</f>
        <v>55</v>
      </c>
      <c r="AC1749" s="7">
        <f ca="1">IF(AND(calc_gear1!AT1752=-1,calc_gear1!Z1752=1),calc_gear1!AS1752*5+50.5,IF(AND(calc_gear1!Y1752=0,AB1748-AC1748=-0.5),calc_gear1!AS1752*5+50.5,calc_gear1!O1752*5+50.5))</f>
        <v>50.5</v>
      </c>
    </row>
    <row r="1750" spans="1:29">
      <c r="A1750" s="7">
        <v>1749</v>
      </c>
      <c r="B1750" s="7">
        <v>549</v>
      </c>
      <c r="N1750" s="7">
        <v>549</v>
      </c>
      <c r="O1750" s="92" t="b">
        <v>0</v>
      </c>
      <c r="P1750" s="69" t="b">
        <v>1</v>
      </c>
      <c r="Q1750" s="93" t="b">
        <v>0</v>
      </c>
      <c r="S1750" s="92" t="b">
        <v>0</v>
      </c>
      <c r="T1750" s="69" t="b">
        <v>1</v>
      </c>
      <c r="U1750" s="93" t="b">
        <v>0</v>
      </c>
      <c r="W1750" s="7">
        <f t="shared" si="258"/>
        <v>1749</v>
      </c>
      <c r="X1750" s="7">
        <f>'v-t_chart'!C1750</f>
        <v>104.8</v>
      </c>
      <c r="Y1750" s="7">
        <f t="shared" si="259"/>
        <v>100</v>
      </c>
      <c r="Z1750" s="7">
        <f t="shared" si="260"/>
        <v>115</v>
      </c>
      <c r="AA1750" s="7">
        <f t="shared" si="261"/>
        <v>90</v>
      </c>
      <c r="AB1750" s="7">
        <f ca="1">calc_gear1!AS1753*5+50</f>
        <v>55</v>
      </c>
      <c r="AC1750" s="7">
        <f ca="1">IF(AND(calc_gear1!AT1753=-1,calc_gear1!Z1753=1),calc_gear1!AS1753*5+50.5,IF(AND(calc_gear1!Y1753=0,AB1749-AC1749=-0.5),calc_gear1!AS1753*5+50.5,calc_gear1!O1753*5+50.5))</f>
        <v>50.5</v>
      </c>
    </row>
    <row r="1751" spans="1:29">
      <c r="A1751" s="7">
        <v>1750</v>
      </c>
      <c r="B1751" s="7">
        <v>550</v>
      </c>
      <c r="N1751" s="7">
        <v>550</v>
      </c>
      <c r="O1751" s="92" t="b">
        <v>0</v>
      </c>
      <c r="P1751" s="69" t="b">
        <v>1</v>
      </c>
      <c r="Q1751" s="93" t="b">
        <v>0</v>
      </c>
      <c r="S1751" s="92" t="b">
        <v>0</v>
      </c>
      <c r="T1751" s="69" t="b">
        <v>1</v>
      </c>
      <c r="U1751" s="93" t="b">
        <v>0</v>
      </c>
      <c r="W1751" s="7">
        <f t="shared" si="258"/>
        <v>1750</v>
      </c>
      <c r="X1751" s="7">
        <f>'v-t_chart'!C1751</f>
        <v>104.8</v>
      </c>
      <c r="Y1751" s="7">
        <f t="shared" si="259"/>
        <v>100</v>
      </c>
      <c r="Z1751" s="7">
        <f t="shared" si="260"/>
        <v>115</v>
      </c>
      <c r="AA1751" s="7">
        <f t="shared" si="261"/>
        <v>90</v>
      </c>
      <c r="AB1751" s="7">
        <f ca="1">calc_gear1!AS1754*5+50</f>
        <v>55</v>
      </c>
      <c r="AC1751" s="7">
        <f ca="1">IF(AND(calc_gear1!AT1754=-1,calc_gear1!Z1754=1),calc_gear1!AS1754*5+50.5,IF(AND(calc_gear1!Y1754=0,AB1750-AC1750=-0.5),calc_gear1!AS1754*5+50.5,calc_gear1!O1754*5+50.5))</f>
        <v>50.5</v>
      </c>
    </row>
    <row r="1752" spans="1:29">
      <c r="A1752" s="7">
        <v>1751</v>
      </c>
      <c r="B1752" s="7">
        <v>551</v>
      </c>
      <c r="N1752" s="7">
        <v>551</v>
      </c>
      <c r="O1752" s="92" t="b">
        <v>0</v>
      </c>
      <c r="P1752" s="69" t="b">
        <v>1</v>
      </c>
      <c r="Q1752" s="93" t="b">
        <v>0</v>
      </c>
      <c r="S1752" s="92" t="b">
        <v>0</v>
      </c>
      <c r="T1752" s="69" t="b">
        <v>1</v>
      </c>
      <c r="U1752" s="93" t="b">
        <v>0</v>
      </c>
      <c r="W1752" s="7">
        <f t="shared" si="258"/>
        <v>1751</v>
      </c>
      <c r="X1752" s="7">
        <f>'v-t_chart'!C1752</f>
        <v>104.9</v>
      </c>
      <c r="Y1752" s="7">
        <f t="shared" si="259"/>
        <v>100</v>
      </c>
      <c r="Z1752" s="7">
        <f t="shared" si="260"/>
        <v>115</v>
      </c>
      <c r="AA1752" s="7">
        <f t="shared" si="261"/>
        <v>90</v>
      </c>
      <c r="AB1752" s="7">
        <f ca="1">calc_gear1!AS1755*5+50</f>
        <v>55</v>
      </c>
      <c r="AC1752" s="7">
        <f ca="1">IF(AND(calc_gear1!AT1755=-1,calc_gear1!Z1755=1),calc_gear1!AS1755*5+50.5,IF(AND(calc_gear1!Y1755=0,AB1751-AC1751=-0.5),calc_gear1!AS1755*5+50.5,calc_gear1!O1755*5+50.5))</f>
        <v>50.5</v>
      </c>
    </row>
    <row r="1753" spans="1:29">
      <c r="A1753" s="7">
        <v>1752</v>
      </c>
      <c r="B1753" s="7">
        <v>552</v>
      </c>
      <c r="N1753" s="7">
        <v>552</v>
      </c>
      <c r="O1753" s="92" t="b">
        <v>0</v>
      </c>
      <c r="P1753" s="69" t="b">
        <v>1</v>
      </c>
      <c r="Q1753" s="93" t="b">
        <v>0</v>
      </c>
      <c r="S1753" s="92" t="b">
        <v>0</v>
      </c>
      <c r="T1753" s="69" t="b">
        <v>1</v>
      </c>
      <c r="U1753" s="93" t="b">
        <v>0</v>
      </c>
      <c r="W1753" s="7">
        <f t="shared" si="258"/>
        <v>1752</v>
      </c>
      <c r="X1753" s="7">
        <f>'v-t_chart'!C1753</f>
        <v>105.1</v>
      </c>
      <c r="Y1753" s="7">
        <f t="shared" si="259"/>
        <v>100</v>
      </c>
      <c r="Z1753" s="7">
        <f t="shared" si="260"/>
        <v>115</v>
      </c>
      <c r="AA1753" s="7">
        <f t="shared" si="261"/>
        <v>90</v>
      </c>
      <c r="AB1753" s="7">
        <f ca="1">calc_gear1!AS1756*5+50</f>
        <v>55</v>
      </c>
      <c r="AC1753" s="7">
        <f ca="1">IF(AND(calc_gear1!AT1756=-1,calc_gear1!Z1756=1),calc_gear1!AS1756*5+50.5,IF(AND(calc_gear1!Y1756=0,AB1752-AC1752=-0.5),calc_gear1!AS1756*5+50.5,calc_gear1!O1756*5+50.5))</f>
        <v>50.5</v>
      </c>
    </row>
    <row r="1754" spans="1:29">
      <c r="A1754" s="7">
        <v>1753</v>
      </c>
      <c r="B1754" s="7">
        <v>553</v>
      </c>
      <c r="N1754" s="7">
        <v>553</v>
      </c>
      <c r="O1754" s="92" t="b">
        <v>0</v>
      </c>
      <c r="P1754" s="69" t="b">
        <v>1</v>
      </c>
      <c r="Q1754" s="93" t="b">
        <v>0</v>
      </c>
      <c r="S1754" s="92" t="b">
        <v>0</v>
      </c>
      <c r="T1754" s="69" t="b">
        <v>1</v>
      </c>
      <c r="U1754" s="93" t="b">
        <v>0</v>
      </c>
      <c r="W1754" s="7">
        <f t="shared" si="258"/>
        <v>1753</v>
      </c>
      <c r="X1754" s="7">
        <f>'v-t_chart'!C1754</f>
        <v>105.4</v>
      </c>
      <c r="Y1754" s="7">
        <f t="shared" si="259"/>
        <v>100</v>
      </c>
      <c r="Z1754" s="7">
        <f t="shared" si="260"/>
        <v>115</v>
      </c>
      <c r="AA1754" s="7">
        <f t="shared" si="261"/>
        <v>90</v>
      </c>
      <c r="AB1754" s="7">
        <f ca="1">calc_gear1!AS1757*5+50</f>
        <v>55</v>
      </c>
      <c r="AC1754" s="7">
        <f ca="1">IF(AND(calc_gear1!AT1757=-1,calc_gear1!Z1757=1),calc_gear1!AS1757*5+50.5,IF(AND(calc_gear1!Y1757=0,AB1753-AC1753=-0.5),calc_gear1!AS1757*5+50.5,calc_gear1!O1757*5+50.5))</f>
        <v>50.5</v>
      </c>
    </row>
    <row r="1755" spans="1:29">
      <c r="A1755" s="7">
        <v>1754</v>
      </c>
      <c r="B1755" s="7">
        <v>554</v>
      </c>
      <c r="N1755" s="7">
        <v>554</v>
      </c>
      <c r="O1755" s="92" t="b">
        <v>0</v>
      </c>
      <c r="P1755" s="69" t="b">
        <v>1</v>
      </c>
      <c r="Q1755" s="93" t="b">
        <v>0</v>
      </c>
      <c r="S1755" s="92" t="b">
        <v>0</v>
      </c>
      <c r="T1755" s="69" t="b">
        <v>1</v>
      </c>
      <c r="U1755" s="93" t="b">
        <v>0</v>
      </c>
      <c r="W1755" s="7">
        <f t="shared" si="258"/>
        <v>1754</v>
      </c>
      <c r="X1755" s="7">
        <f>'v-t_chart'!C1755</f>
        <v>105.7</v>
      </c>
      <c r="Y1755" s="7">
        <f t="shared" si="259"/>
        <v>100</v>
      </c>
      <c r="Z1755" s="7">
        <f t="shared" si="260"/>
        <v>115</v>
      </c>
      <c r="AA1755" s="7">
        <f t="shared" si="261"/>
        <v>90</v>
      </c>
      <c r="AB1755" s="7">
        <f ca="1">calc_gear1!AS1758*5+50</f>
        <v>55</v>
      </c>
      <c r="AC1755" s="7">
        <f ca="1">IF(AND(calc_gear1!AT1758=-1,calc_gear1!Z1758=1),calc_gear1!AS1758*5+50.5,IF(AND(calc_gear1!Y1758=0,AB1754-AC1754=-0.5),calc_gear1!AS1758*5+50.5,calc_gear1!O1758*5+50.5))</f>
        <v>50.5</v>
      </c>
    </row>
    <row r="1756" spans="1:29">
      <c r="A1756" s="7">
        <v>1755</v>
      </c>
      <c r="B1756" s="7">
        <v>555</v>
      </c>
      <c r="N1756" s="7">
        <v>555</v>
      </c>
      <c r="O1756" s="92" t="b">
        <v>0</v>
      </c>
      <c r="P1756" s="69" t="b">
        <v>1</v>
      </c>
      <c r="Q1756" s="93" t="b">
        <v>0</v>
      </c>
      <c r="S1756" s="92" t="b">
        <v>0</v>
      </c>
      <c r="T1756" s="69" t="b">
        <v>1</v>
      </c>
      <c r="U1756" s="93" t="b">
        <v>0</v>
      </c>
      <c r="W1756" s="7">
        <f t="shared" si="258"/>
        <v>1755</v>
      </c>
      <c r="X1756" s="7">
        <f>'v-t_chart'!C1756</f>
        <v>105.9</v>
      </c>
      <c r="Y1756" s="7">
        <f t="shared" si="259"/>
        <v>100</v>
      </c>
      <c r="Z1756" s="7">
        <f t="shared" si="260"/>
        <v>115</v>
      </c>
      <c r="AA1756" s="7">
        <f t="shared" si="261"/>
        <v>90</v>
      </c>
      <c r="AB1756" s="7">
        <f ca="1">calc_gear1!AS1759*5+50</f>
        <v>55</v>
      </c>
      <c r="AC1756" s="7">
        <f ca="1">IF(AND(calc_gear1!AT1759=-1,calc_gear1!Z1759=1),calc_gear1!AS1759*5+50.5,IF(AND(calc_gear1!Y1759=0,AB1755-AC1755=-0.5),calc_gear1!AS1759*5+50.5,calc_gear1!O1759*5+50.5))</f>
        <v>50.5</v>
      </c>
    </row>
    <row r="1757" spans="1:29">
      <c r="A1757" s="7">
        <v>1756</v>
      </c>
      <c r="B1757" s="7">
        <v>556</v>
      </c>
      <c r="N1757" s="7">
        <v>556</v>
      </c>
      <c r="O1757" s="92" t="b">
        <v>0</v>
      </c>
      <c r="P1757" s="69" t="b">
        <v>1</v>
      </c>
      <c r="Q1757" s="93" t="b">
        <v>0</v>
      </c>
      <c r="S1757" s="92" t="b">
        <v>0</v>
      </c>
      <c r="T1757" s="69" t="b">
        <v>1</v>
      </c>
      <c r="U1757" s="93" t="b">
        <v>0</v>
      </c>
      <c r="W1757" s="7">
        <f t="shared" si="258"/>
        <v>1756</v>
      </c>
      <c r="X1757" s="7">
        <f>'v-t_chart'!C1757</f>
        <v>106</v>
      </c>
      <c r="Y1757" s="7">
        <f t="shared" si="259"/>
        <v>100</v>
      </c>
      <c r="Z1757" s="7">
        <f t="shared" si="260"/>
        <v>115</v>
      </c>
      <c r="AA1757" s="7">
        <f t="shared" si="261"/>
        <v>90</v>
      </c>
      <c r="AB1757" s="7">
        <f ca="1">calc_gear1!AS1760*5+50</f>
        <v>55</v>
      </c>
      <c r="AC1757" s="7">
        <f ca="1">IF(AND(calc_gear1!AT1760=-1,calc_gear1!Z1760=1),calc_gear1!AS1760*5+50.5,IF(AND(calc_gear1!Y1760=0,AB1756-AC1756=-0.5),calc_gear1!AS1760*5+50.5,calc_gear1!O1760*5+50.5))</f>
        <v>50.5</v>
      </c>
    </row>
    <row r="1758" spans="1:29">
      <c r="A1758" s="7">
        <v>1757</v>
      </c>
      <c r="B1758" s="7">
        <v>557</v>
      </c>
      <c r="N1758" s="7">
        <v>557</v>
      </c>
      <c r="O1758" s="92" t="b">
        <v>0</v>
      </c>
      <c r="P1758" s="69" t="b">
        <v>0</v>
      </c>
      <c r="Q1758" s="93" t="b">
        <v>1</v>
      </c>
      <c r="S1758" s="92" t="b">
        <v>0</v>
      </c>
      <c r="T1758" s="69" t="b">
        <v>0</v>
      </c>
      <c r="U1758" s="93" t="b">
        <v>1</v>
      </c>
      <c r="W1758" s="7">
        <f t="shared" si="258"/>
        <v>1757</v>
      </c>
      <c r="X1758" s="7">
        <f>'v-t_chart'!C1758</f>
        <v>105.7</v>
      </c>
      <c r="Y1758" s="7">
        <f t="shared" si="259"/>
        <v>100</v>
      </c>
      <c r="Z1758" s="7">
        <f t="shared" si="260"/>
        <v>110</v>
      </c>
      <c r="AA1758" s="7">
        <f t="shared" si="261"/>
        <v>95</v>
      </c>
      <c r="AB1758" s="7">
        <f ca="1">calc_gear1!AS1761*5+50</f>
        <v>55</v>
      </c>
      <c r="AC1758" s="7">
        <f ca="1">IF(AND(calc_gear1!AT1761=-1,calc_gear1!Z1761=1),calc_gear1!AS1761*5+50.5,IF(AND(calc_gear1!Y1761=0,AB1757-AC1757=-0.5),calc_gear1!AS1761*5+50.5,calc_gear1!O1761*5+50.5))</f>
        <v>50.5</v>
      </c>
    </row>
    <row r="1759" spans="1:29">
      <c r="A1759" s="7">
        <v>1758</v>
      </c>
      <c r="B1759" s="7">
        <v>558</v>
      </c>
      <c r="N1759" s="7">
        <v>558</v>
      </c>
      <c r="O1759" s="92" t="b">
        <v>0</v>
      </c>
      <c r="P1759" s="69" t="b">
        <v>0</v>
      </c>
      <c r="Q1759" s="93" t="b">
        <v>1</v>
      </c>
      <c r="S1759" s="92" t="b">
        <v>0</v>
      </c>
      <c r="T1759" s="69" t="b">
        <v>0</v>
      </c>
      <c r="U1759" s="93" t="b">
        <v>1</v>
      </c>
      <c r="W1759" s="7">
        <f t="shared" si="258"/>
        <v>1758</v>
      </c>
      <c r="X1759" s="7">
        <f>'v-t_chart'!C1759</f>
        <v>105.4</v>
      </c>
      <c r="Y1759" s="7">
        <f t="shared" si="259"/>
        <v>100</v>
      </c>
      <c r="Z1759" s="7">
        <f t="shared" si="260"/>
        <v>110</v>
      </c>
      <c r="AA1759" s="7">
        <f t="shared" si="261"/>
        <v>95</v>
      </c>
      <c r="AB1759" s="7">
        <f ca="1">calc_gear1!AS1762*5+50</f>
        <v>55</v>
      </c>
      <c r="AC1759" s="7">
        <f ca="1">IF(AND(calc_gear1!AT1762=-1,calc_gear1!Z1762=1),calc_gear1!AS1762*5+50.5,IF(AND(calc_gear1!Y1762=0,AB1758-AC1758=-0.5),calc_gear1!AS1762*5+50.5,calc_gear1!O1762*5+50.5))</f>
        <v>50.5</v>
      </c>
    </row>
    <row r="1760" spans="1:29">
      <c r="A1760" s="7">
        <v>1759</v>
      </c>
      <c r="B1760" s="7">
        <v>559</v>
      </c>
      <c r="N1760" s="7">
        <v>559</v>
      </c>
      <c r="O1760" s="92" t="b">
        <v>0</v>
      </c>
      <c r="P1760" s="69" t="b">
        <v>0</v>
      </c>
      <c r="Q1760" s="93" t="b">
        <v>1</v>
      </c>
      <c r="S1760" s="92" t="b">
        <v>0</v>
      </c>
      <c r="T1760" s="69" t="b">
        <v>0</v>
      </c>
      <c r="U1760" s="93" t="b">
        <v>1</v>
      </c>
      <c r="W1760" s="7">
        <f t="shared" si="258"/>
        <v>1759</v>
      </c>
      <c r="X1760" s="7">
        <f>'v-t_chart'!C1760</f>
        <v>103.9</v>
      </c>
      <c r="Y1760" s="7">
        <f t="shared" si="259"/>
        <v>100</v>
      </c>
      <c r="Z1760" s="7">
        <f t="shared" si="260"/>
        <v>110</v>
      </c>
      <c r="AA1760" s="7">
        <f t="shared" si="261"/>
        <v>95</v>
      </c>
      <c r="AB1760" s="7">
        <f ca="1">calc_gear1!AS1763*5+50</f>
        <v>55</v>
      </c>
      <c r="AC1760" s="7">
        <f ca="1">IF(AND(calc_gear1!AT1763=-1,calc_gear1!Z1763=1),calc_gear1!AS1763*5+50.5,IF(AND(calc_gear1!Y1763=0,AB1759-AC1759=-0.5),calc_gear1!AS1763*5+50.5,calc_gear1!O1763*5+50.5))</f>
        <v>50.5</v>
      </c>
    </row>
    <row r="1761" spans="1:29">
      <c r="A1761" s="7">
        <v>1760</v>
      </c>
      <c r="B1761" s="7">
        <v>560</v>
      </c>
      <c r="N1761" s="7">
        <v>560</v>
      </c>
      <c r="O1761" s="92" t="b">
        <v>0</v>
      </c>
      <c r="P1761" s="69" t="b">
        <v>0</v>
      </c>
      <c r="Q1761" s="93" t="b">
        <v>1</v>
      </c>
      <c r="S1761" s="92" t="b">
        <v>0</v>
      </c>
      <c r="T1761" s="69" t="b">
        <v>0</v>
      </c>
      <c r="U1761" s="93" t="b">
        <v>1</v>
      </c>
      <c r="W1761" s="7">
        <f t="shared" si="258"/>
        <v>1760</v>
      </c>
      <c r="X1761" s="7">
        <f>'v-t_chart'!C1761</f>
        <v>102.2</v>
      </c>
      <c r="Y1761" s="7">
        <f t="shared" si="259"/>
        <v>100</v>
      </c>
      <c r="Z1761" s="7">
        <f t="shared" si="260"/>
        <v>110</v>
      </c>
      <c r="AA1761" s="7">
        <f t="shared" si="261"/>
        <v>95</v>
      </c>
      <c r="AB1761" s="7">
        <f ca="1">calc_gear1!AS1764*5+50</f>
        <v>55</v>
      </c>
      <c r="AC1761" s="7">
        <f ca="1">IF(AND(calc_gear1!AT1764=-1,calc_gear1!Z1764=1),calc_gear1!AS1764*5+50.5,IF(AND(calc_gear1!Y1764=0,AB1760-AC1760=-0.5),calc_gear1!AS1764*5+50.5,calc_gear1!O1764*5+50.5))</f>
        <v>50.5</v>
      </c>
    </row>
    <row r="1762" spans="1:29">
      <c r="A1762" s="7">
        <v>1761</v>
      </c>
      <c r="B1762" s="7">
        <v>561</v>
      </c>
      <c r="N1762" s="7">
        <v>561</v>
      </c>
      <c r="O1762" s="92" t="b">
        <v>0</v>
      </c>
      <c r="P1762" s="69" t="b">
        <v>0</v>
      </c>
      <c r="Q1762" s="93" t="b">
        <v>1</v>
      </c>
      <c r="S1762" s="92" t="b">
        <v>0</v>
      </c>
      <c r="T1762" s="69" t="b">
        <v>0</v>
      </c>
      <c r="U1762" s="93" t="b">
        <v>1</v>
      </c>
      <c r="W1762" s="7">
        <f t="shared" si="258"/>
        <v>1761</v>
      </c>
      <c r="X1762" s="7">
        <f>'v-t_chart'!C1762</f>
        <v>100.5</v>
      </c>
      <c r="Y1762" s="7">
        <f t="shared" si="259"/>
        <v>100</v>
      </c>
      <c r="Z1762" s="7">
        <f t="shared" si="260"/>
        <v>110</v>
      </c>
      <c r="AA1762" s="7">
        <f t="shared" si="261"/>
        <v>95</v>
      </c>
      <c r="AB1762" s="7">
        <f ca="1">calc_gear1!AS1765*5+50</f>
        <v>55</v>
      </c>
      <c r="AC1762" s="7">
        <f ca="1">IF(AND(calc_gear1!AT1765=-1,calc_gear1!Z1765=1),calc_gear1!AS1765*5+50.5,IF(AND(calc_gear1!Y1765=0,AB1761-AC1761=-0.5),calc_gear1!AS1765*5+50.5,calc_gear1!O1765*5+50.5))</f>
        <v>50.5</v>
      </c>
    </row>
    <row r="1763" spans="1:29">
      <c r="A1763" s="7">
        <v>1762</v>
      </c>
      <c r="B1763" s="7">
        <v>562</v>
      </c>
      <c r="N1763" s="7">
        <v>562</v>
      </c>
      <c r="O1763" s="92" t="b">
        <v>0</v>
      </c>
      <c r="P1763" s="69" t="b">
        <v>0</v>
      </c>
      <c r="Q1763" s="93" t="b">
        <v>1</v>
      </c>
      <c r="S1763" s="92" t="b">
        <v>0</v>
      </c>
      <c r="T1763" s="69" t="b">
        <v>0</v>
      </c>
      <c r="U1763" s="93" t="b">
        <v>1</v>
      </c>
      <c r="W1763" s="7">
        <f t="shared" si="258"/>
        <v>1762</v>
      </c>
      <c r="X1763" s="7">
        <f>'v-t_chart'!C1763</f>
        <v>99.2</v>
      </c>
      <c r="Y1763" s="7">
        <f t="shared" si="259"/>
        <v>100</v>
      </c>
      <c r="Z1763" s="7">
        <f t="shared" si="260"/>
        <v>110</v>
      </c>
      <c r="AA1763" s="7">
        <f t="shared" si="261"/>
        <v>95</v>
      </c>
      <c r="AB1763" s="7">
        <f ca="1">calc_gear1!AS1766*5+50</f>
        <v>55</v>
      </c>
      <c r="AC1763" s="7">
        <f ca="1">IF(AND(calc_gear1!AT1766=-1,calc_gear1!Z1766=1),calc_gear1!AS1766*5+50.5,IF(AND(calc_gear1!Y1766=0,AB1762-AC1762=-0.5),calc_gear1!AS1766*5+50.5,calc_gear1!O1766*5+50.5))</f>
        <v>50.5</v>
      </c>
    </row>
    <row r="1764" spans="1:29">
      <c r="A1764" s="7">
        <v>1763</v>
      </c>
      <c r="B1764" s="7">
        <v>563</v>
      </c>
      <c r="N1764" s="7">
        <v>563</v>
      </c>
      <c r="O1764" s="92" t="b">
        <v>0</v>
      </c>
      <c r="P1764" s="69" t="b">
        <v>0</v>
      </c>
      <c r="Q1764" s="93" t="b">
        <v>1</v>
      </c>
      <c r="S1764" s="92" t="b">
        <v>0</v>
      </c>
      <c r="T1764" s="69" t="b">
        <v>0</v>
      </c>
      <c r="U1764" s="93" t="b">
        <v>1</v>
      </c>
      <c r="W1764" s="7">
        <f t="shared" si="258"/>
        <v>1763</v>
      </c>
      <c r="X1764" s="7">
        <f>'v-t_chart'!C1764</f>
        <v>98</v>
      </c>
      <c r="Y1764" s="7">
        <f t="shared" si="259"/>
        <v>100</v>
      </c>
      <c r="Z1764" s="7">
        <f t="shared" si="260"/>
        <v>110</v>
      </c>
      <c r="AA1764" s="7">
        <f t="shared" si="261"/>
        <v>95</v>
      </c>
      <c r="AB1764" s="7">
        <f ca="1">calc_gear1!AS1767*5+50</f>
        <v>55</v>
      </c>
      <c r="AC1764" s="7">
        <f ca="1">IF(AND(calc_gear1!AT1767=-1,calc_gear1!Z1767=1),calc_gear1!AS1767*5+50.5,IF(AND(calc_gear1!Y1767=0,AB1763-AC1763=-0.5),calc_gear1!AS1767*5+50.5,calc_gear1!O1767*5+50.5))</f>
        <v>50.5</v>
      </c>
    </row>
    <row r="1765" spans="1:29">
      <c r="A1765" s="7">
        <v>1764</v>
      </c>
      <c r="B1765" s="7">
        <v>564</v>
      </c>
      <c r="N1765" s="7">
        <v>564</v>
      </c>
      <c r="O1765" s="92" t="b">
        <v>0</v>
      </c>
      <c r="P1765" s="69" t="b">
        <v>0</v>
      </c>
      <c r="Q1765" s="93" t="b">
        <v>1</v>
      </c>
      <c r="S1765" s="92" t="b">
        <v>0</v>
      </c>
      <c r="T1765" s="69" t="b">
        <v>0</v>
      </c>
      <c r="U1765" s="93" t="b">
        <v>1</v>
      </c>
      <c r="W1765" s="7">
        <f t="shared" si="258"/>
        <v>1764</v>
      </c>
      <c r="X1765" s="7">
        <f>'v-t_chart'!C1765</f>
        <v>96.4</v>
      </c>
      <c r="Y1765" s="7">
        <f t="shared" si="259"/>
        <v>100</v>
      </c>
      <c r="Z1765" s="7">
        <f t="shared" si="260"/>
        <v>110</v>
      </c>
      <c r="AA1765" s="7">
        <f t="shared" si="261"/>
        <v>95</v>
      </c>
      <c r="AB1765" s="7">
        <f ca="1">calc_gear1!AS1768*5+50</f>
        <v>55</v>
      </c>
      <c r="AC1765" s="7">
        <f ca="1">IF(AND(calc_gear1!AT1768=-1,calc_gear1!Z1768=1),calc_gear1!AS1768*5+50.5,IF(AND(calc_gear1!Y1768=0,AB1764-AC1764=-0.5),calc_gear1!AS1768*5+50.5,calc_gear1!O1768*5+50.5))</f>
        <v>50.5</v>
      </c>
    </row>
    <row r="1766" spans="1:29">
      <c r="A1766" s="7">
        <v>1765</v>
      </c>
      <c r="B1766" s="7">
        <v>565</v>
      </c>
      <c r="N1766" s="7">
        <v>565</v>
      </c>
      <c r="O1766" s="92" t="b">
        <v>0</v>
      </c>
      <c r="P1766" s="69" t="b">
        <v>0</v>
      </c>
      <c r="Q1766" s="93" t="b">
        <v>1</v>
      </c>
      <c r="S1766" s="92" t="b">
        <v>0</v>
      </c>
      <c r="T1766" s="69" t="b">
        <v>0</v>
      </c>
      <c r="U1766" s="93" t="b">
        <v>1</v>
      </c>
      <c r="W1766" s="7">
        <f t="shared" si="258"/>
        <v>1765</v>
      </c>
      <c r="X1766" s="7">
        <f>'v-t_chart'!C1766</f>
        <v>94.8</v>
      </c>
      <c r="Y1766" s="7">
        <f t="shared" si="259"/>
        <v>100</v>
      </c>
      <c r="Z1766" s="7">
        <f t="shared" si="260"/>
        <v>110</v>
      </c>
      <c r="AA1766" s="7">
        <f t="shared" si="261"/>
        <v>95</v>
      </c>
      <c r="AB1766" s="7">
        <f ca="1">calc_gear1!AS1769*5+50</f>
        <v>55</v>
      </c>
      <c r="AC1766" s="7">
        <f ca="1">IF(AND(calc_gear1!AT1769=-1,calc_gear1!Z1769=1),calc_gear1!AS1769*5+50.5,IF(AND(calc_gear1!Y1769=0,AB1765-AC1765=-0.5),calc_gear1!AS1769*5+50.5,calc_gear1!O1769*5+50.5))</f>
        <v>50.5</v>
      </c>
    </row>
    <row r="1767" spans="1:29">
      <c r="A1767" s="7">
        <v>1766</v>
      </c>
      <c r="B1767" s="7">
        <v>566</v>
      </c>
      <c r="N1767" s="7">
        <v>566</v>
      </c>
      <c r="O1767" s="92" t="b">
        <v>0</v>
      </c>
      <c r="P1767" s="69" t="b">
        <v>0</v>
      </c>
      <c r="Q1767" s="93" t="b">
        <v>1</v>
      </c>
      <c r="S1767" s="92" t="b">
        <v>0</v>
      </c>
      <c r="T1767" s="69" t="b">
        <v>0</v>
      </c>
      <c r="U1767" s="93" t="b">
        <v>1</v>
      </c>
      <c r="W1767" s="7">
        <f t="shared" si="258"/>
        <v>1766</v>
      </c>
      <c r="X1767" s="7">
        <f>'v-t_chart'!C1767</f>
        <v>92.8</v>
      </c>
      <c r="Y1767" s="7">
        <f t="shared" si="259"/>
        <v>100</v>
      </c>
      <c r="Z1767" s="7">
        <f t="shared" si="260"/>
        <v>110</v>
      </c>
      <c r="AA1767" s="7">
        <f t="shared" si="261"/>
        <v>95</v>
      </c>
      <c r="AB1767" s="7">
        <f ca="1">calc_gear1!AS1770*5+50</f>
        <v>55</v>
      </c>
      <c r="AC1767" s="7">
        <f ca="1">IF(AND(calc_gear1!AT1770=-1,calc_gear1!Z1770=1),calc_gear1!AS1770*5+50.5,IF(AND(calc_gear1!Y1770=0,AB1766-AC1766=-0.5),calc_gear1!AS1770*5+50.5,calc_gear1!O1770*5+50.5))</f>
        <v>50.5</v>
      </c>
    </row>
    <row r="1768" spans="1:29">
      <c r="A1768" s="7">
        <v>1767</v>
      </c>
      <c r="B1768" s="7">
        <v>567</v>
      </c>
      <c r="N1768" s="7">
        <v>567</v>
      </c>
      <c r="O1768" s="92" t="b">
        <v>0</v>
      </c>
      <c r="P1768" s="69" t="b">
        <v>0</v>
      </c>
      <c r="Q1768" s="93" t="b">
        <v>1</v>
      </c>
      <c r="S1768" s="92" t="b">
        <v>0</v>
      </c>
      <c r="T1768" s="69" t="b">
        <v>0</v>
      </c>
      <c r="U1768" s="93" t="b">
        <v>1</v>
      </c>
      <c r="W1768" s="7">
        <f t="shared" si="258"/>
        <v>1767</v>
      </c>
      <c r="X1768" s="7">
        <f>'v-t_chart'!C1768</f>
        <v>88.9</v>
      </c>
      <c r="Y1768" s="7">
        <f t="shared" si="259"/>
        <v>100</v>
      </c>
      <c r="Z1768" s="7">
        <f t="shared" si="260"/>
        <v>110</v>
      </c>
      <c r="AA1768" s="7">
        <f t="shared" si="261"/>
        <v>95</v>
      </c>
      <c r="AB1768" s="7">
        <f ca="1">calc_gear1!AS1771*5+50</f>
        <v>55</v>
      </c>
      <c r="AC1768" s="7">
        <f ca="1">IF(AND(calc_gear1!AT1771=-1,calc_gear1!Z1771=1),calc_gear1!AS1771*5+50.5,IF(AND(calc_gear1!Y1771=0,AB1767-AC1767=-0.5),calc_gear1!AS1771*5+50.5,calc_gear1!O1771*5+50.5))</f>
        <v>50.5</v>
      </c>
    </row>
    <row r="1769" spans="1:29">
      <c r="A1769" s="7">
        <v>1768</v>
      </c>
      <c r="B1769" s="7">
        <v>568</v>
      </c>
      <c r="N1769" s="7">
        <v>568</v>
      </c>
      <c r="O1769" s="92" t="b">
        <v>0</v>
      </c>
      <c r="P1769" s="69" t="b">
        <v>0</v>
      </c>
      <c r="Q1769" s="93" t="b">
        <v>1</v>
      </c>
      <c r="S1769" s="92" t="b">
        <v>0</v>
      </c>
      <c r="T1769" s="69" t="b">
        <v>0</v>
      </c>
      <c r="U1769" s="93" t="b">
        <v>1</v>
      </c>
      <c r="W1769" s="7">
        <f t="shared" si="258"/>
        <v>1768</v>
      </c>
      <c r="X1769" s="7">
        <f>'v-t_chart'!C1769</f>
        <v>84.9</v>
      </c>
      <c r="Y1769" s="7">
        <f t="shared" si="259"/>
        <v>100</v>
      </c>
      <c r="Z1769" s="7">
        <f t="shared" si="260"/>
        <v>110</v>
      </c>
      <c r="AA1769" s="7">
        <f t="shared" si="261"/>
        <v>95</v>
      </c>
      <c r="AB1769" s="7">
        <f ca="1">calc_gear1!AS1772*5+50</f>
        <v>55</v>
      </c>
      <c r="AC1769" s="7">
        <f ca="1">IF(AND(calc_gear1!AT1772=-1,calc_gear1!Z1772=1),calc_gear1!AS1772*5+50.5,IF(AND(calc_gear1!Y1772=0,AB1768-AC1768=-0.5),calc_gear1!AS1772*5+50.5,calc_gear1!O1772*5+50.5))</f>
        <v>50.5</v>
      </c>
    </row>
    <row r="1770" spans="1:29">
      <c r="A1770" s="7">
        <v>1769</v>
      </c>
      <c r="B1770" s="7">
        <v>569</v>
      </c>
      <c r="N1770" s="7">
        <v>569</v>
      </c>
      <c r="O1770" s="92" t="b">
        <v>0</v>
      </c>
      <c r="P1770" s="69" t="b">
        <v>0</v>
      </c>
      <c r="Q1770" s="93" t="b">
        <v>1</v>
      </c>
      <c r="S1770" s="92" t="b">
        <v>0</v>
      </c>
      <c r="T1770" s="69" t="b">
        <v>0</v>
      </c>
      <c r="U1770" s="93" t="b">
        <v>1</v>
      </c>
      <c r="W1770" s="7">
        <f t="shared" si="258"/>
        <v>1769</v>
      </c>
      <c r="X1770" s="7">
        <f>'v-t_chart'!C1770</f>
        <v>80.599999999999994</v>
      </c>
      <c r="Y1770" s="7">
        <f t="shared" si="259"/>
        <v>100</v>
      </c>
      <c r="Z1770" s="7">
        <f t="shared" si="260"/>
        <v>110</v>
      </c>
      <c r="AA1770" s="7">
        <f t="shared" si="261"/>
        <v>95</v>
      </c>
      <c r="AB1770" s="7">
        <f ca="1">calc_gear1!AS1773*5+50</f>
        <v>55</v>
      </c>
      <c r="AC1770" s="7">
        <f ca="1">IF(AND(calc_gear1!AT1773=-1,calc_gear1!Z1773=1),calc_gear1!AS1773*5+50.5,IF(AND(calc_gear1!Y1773=0,AB1769-AC1769=-0.5),calc_gear1!AS1773*5+50.5,calc_gear1!O1773*5+50.5))</f>
        <v>50.5</v>
      </c>
    </row>
    <row r="1771" spans="1:29">
      <c r="A1771" s="7">
        <v>1770</v>
      </c>
      <c r="B1771" s="7">
        <v>570</v>
      </c>
      <c r="N1771" s="7">
        <v>570</v>
      </c>
      <c r="O1771" s="92" t="b">
        <v>0</v>
      </c>
      <c r="P1771" s="69" t="b">
        <v>0</v>
      </c>
      <c r="Q1771" s="93" t="b">
        <v>1</v>
      </c>
      <c r="S1771" s="92" t="b">
        <v>0</v>
      </c>
      <c r="T1771" s="69" t="b">
        <v>0</v>
      </c>
      <c r="U1771" s="93" t="b">
        <v>1</v>
      </c>
      <c r="W1771" s="7">
        <f t="shared" si="258"/>
        <v>1770</v>
      </c>
      <c r="X1771" s="7">
        <f>'v-t_chart'!C1771</f>
        <v>76.3</v>
      </c>
      <c r="Y1771" s="7">
        <f t="shared" si="259"/>
        <v>100</v>
      </c>
      <c r="Z1771" s="7">
        <f t="shared" si="260"/>
        <v>110</v>
      </c>
      <c r="AA1771" s="7">
        <f t="shared" si="261"/>
        <v>95</v>
      </c>
      <c r="AB1771" s="7">
        <f ca="1">calc_gear1!AS1774*5+50</f>
        <v>55</v>
      </c>
      <c r="AC1771" s="7">
        <f ca="1">IF(AND(calc_gear1!AT1774=-1,calc_gear1!Z1774=1),calc_gear1!AS1774*5+50.5,IF(AND(calc_gear1!Y1774=0,AB1770-AC1770=-0.5),calc_gear1!AS1774*5+50.5,calc_gear1!O1774*5+50.5))</f>
        <v>50.5</v>
      </c>
    </row>
    <row r="1772" spans="1:29">
      <c r="A1772" s="7">
        <v>1771</v>
      </c>
      <c r="B1772" s="7">
        <v>571</v>
      </c>
      <c r="N1772" s="7">
        <v>571</v>
      </c>
      <c r="O1772" s="92" t="b">
        <v>0</v>
      </c>
      <c r="P1772" s="69" t="b">
        <v>0</v>
      </c>
      <c r="Q1772" s="93" t="b">
        <v>1</v>
      </c>
      <c r="S1772" s="92" t="b">
        <v>0</v>
      </c>
      <c r="T1772" s="69" t="b">
        <v>0</v>
      </c>
      <c r="U1772" s="93" t="b">
        <v>1</v>
      </c>
      <c r="W1772" s="7">
        <f t="shared" si="258"/>
        <v>1771</v>
      </c>
      <c r="X1772" s="7">
        <f>'v-t_chart'!C1772</f>
        <v>72.3</v>
      </c>
      <c r="Y1772" s="7">
        <f t="shared" si="259"/>
        <v>100</v>
      </c>
      <c r="Z1772" s="7">
        <f t="shared" si="260"/>
        <v>110</v>
      </c>
      <c r="AA1772" s="7">
        <f t="shared" si="261"/>
        <v>95</v>
      </c>
      <c r="AB1772" s="7">
        <f ca="1">calc_gear1!AS1775*5+50</f>
        <v>55</v>
      </c>
      <c r="AC1772" s="7">
        <f ca="1">IF(AND(calc_gear1!AT1775=-1,calc_gear1!Z1775=1),calc_gear1!AS1775*5+50.5,IF(AND(calc_gear1!Y1775=0,AB1771-AC1771=-0.5),calc_gear1!AS1775*5+50.5,calc_gear1!O1775*5+50.5))</f>
        <v>50.5</v>
      </c>
    </row>
    <row r="1773" spans="1:29">
      <c r="A1773" s="7">
        <v>1772</v>
      </c>
      <c r="B1773" s="7">
        <v>572</v>
      </c>
      <c r="N1773" s="7">
        <v>572</v>
      </c>
      <c r="O1773" s="92" t="b">
        <v>0</v>
      </c>
      <c r="P1773" s="69" t="b">
        <v>0</v>
      </c>
      <c r="Q1773" s="93" t="b">
        <v>1</v>
      </c>
      <c r="S1773" s="92" t="b">
        <v>0</v>
      </c>
      <c r="T1773" s="69" t="b">
        <v>0</v>
      </c>
      <c r="U1773" s="93" t="b">
        <v>1</v>
      </c>
      <c r="W1773" s="7">
        <f t="shared" si="258"/>
        <v>1772</v>
      </c>
      <c r="X1773" s="7">
        <f>'v-t_chart'!C1773</f>
        <v>68.7</v>
      </c>
      <c r="Y1773" s="7">
        <f t="shared" si="259"/>
        <v>100</v>
      </c>
      <c r="Z1773" s="7">
        <f t="shared" si="260"/>
        <v>110</v>
      </c>
      <c r="AA1773" s="7">
        <f t="shared" si="261"/>
        <v>95</v>
      </c>
      <c r="AB1773" s="7">
        <f ca="1">calc_gear1!AS1776*5+50</f>
        <v>55</v>
      </c>
      <c r="AC1773" s="7">
        <f ca="1">IF(AND(calc_gear1!AT1776=-1,calc_gear1!Z1776=1),calc_gear1!AS1776*5+50.5,IF(AND(calc_gear1!Y1776=0,AB1772-AC1772=-0.5),calc_gear1!AS1776*5+50.5,calc_gear1!O1776*5+50.5))</f>
        <v>50.5</v>
      </c>
    </row>
    <row r="1774" spans="1:29">
      <c r="A1774" s="7">
        <v>1773</v>
      </c>
      <c r="B1774" s="7">
        <v>573</v>
      </c>
      <c r="N1774" s="7">
        <v>573</v>
      </c>
      <c r="O1774" s="92" t="b">
        <v>0</v>
      </c>
      <c r="P1774" s="69" t="b">
        <v>0</v>
      </c>
      <c r="Q1774" s="93" t="b">
        <v>1</v>
      </c>
      <c r="S1774" s="92" t="b">
        <v>0</v>
      </c>
      <c r="T1774" s="69" t="b">
        <v>0</v>
      </c>
      <c r="U1774" s="93" t="b">
        <v>1</v>
      </c>
      <c r="W1774" s="7">
        <f t="shared" si="258"/>
        <v>1773</v>
      </c>
      <c r="X1774" s="7">
        <f>'v-t_chart'!C1774</f>
        <v>65.5</v>
      </c>
      <c r="Y1774" s="7">
        <f t="shared" si="259"/>
        <v>100</v>
      </c>
      <c r="Z1774" s="7">
        <f t="shared" si="260"/>
        <v>110</v>
      </c>
      <c r="AA1774" s="7">
        <f t="shared" si="261"/>
        <v>95</v>
      </c>
      <c r="AB1774" s="7">
        <f ca="1">calc_gear1!AS1777*5+50</f>
        <v>55</v>
      </c>
      <c r="AC1774" s="7">
        <f ca="1">IF(AND(calc_gear1!AT1777=-1,calc_gear1!Z1777=1),calc_gear1!AS1777*5+50.5,IF(AND(calc_gear1!Y1777=0,AB1773-AC1773=-0.5),calc_gear1!AS1777*5+50.5,calc_gear1!O1777*5+50.5))</f>
        <v>50.5</v>
      </c>
    </row>
    <row r="1775" spans="1:29">
      <c r="A1775" s="7">
        <v>1774</v>
      </c>
      <c r="B1775" s="7">
        <v>574</v>
      </c>
      <c r="N1775" s="7">
        <v>574</v>
      </c>
      <c r="O1775" s="92" t="b">
        <v>0</v>
      </c>
      <c r="P1775" s="69" t="b">
        <v>0</v>
      </c>
      <c r="Q1775" s="93" t="b">
        <v>1</v>
      </c>
      <c r="S1775" s="92" t="b">
        <v>0</v>
      </c>
      <c r="T1775" s="69" t="b">
        <v>0</v>
      </c>
      <c r="U1775" s="93" t="b">
        <v>1</v>
      </c>
      <c r="W1775" s="7">
        <f t="shared" si="258"/>
        <v>1774</v>
      </c>
      <c r="X1775" s="7">
        <f>'v-t_chart'!C1775</f>
        <v>63</v>
      </c>
      <c r="Y1775" s="7">
        <f t="shared" si="259"/>
        <v>100</v>
      </c>
      <c r="Z1775" s="7">
        <f t="shared" si="260"/>
        <v>110</v>
      </c>
      <c r="AA1775" s="7">
        <f t="shared" si="261"/>
        <v>95</v>
      </c>
      <c r="AB1775" s="7">
        <f ca="1">calc_gear1!AS1778*5+50</f>
        <v>55</v>
      </c>
      <c r="AC1775" s="7">
        <f ca="1">IF(AND(calc_gear1!AT1778=-1,calc_gear1!Z1778=1),calc_gear1!AS1778*5+50.5,IF(AND(calc_gear1!Y1778=0,AB1774-AC1774=-0.5),calc_gear1!AS1778*5+50.5,calc_gear1!O1778*5+50.5))</f>
        <v>50.5</v>
      </c>
    </row>
    <row r="1776" spans="1:29">
      <c r="A1776" s="7">
        <v>1775</v>
      </c>
      <c r="B1776" s="7">
        <v>575</v>
      </c>
      <c r="N1776" s="7">
        <v>575</v>
      </c>
      <c r="O1776" s="92" t="b">
        <v>0</v>
      </c>
      <c r="P1776" s="69" t="b">
        <v>0</v>
      </c>
      <c r="Q1776" s="93" t="b">
        <v>1</v>
      </c>
      <c r="S1776" s="92" t="b">
        <v>0</v>
      </c>
      <c r="T1776" s="69" t="b">
        <v>0</v>
      </c>
      <c r="U1776" s="93" t="b">
        <v>1</v>
      </c>
      <c r="W1776" s="7">
        <f t="shared" si="258"/>
        <v>1775</v>
      </c>
      <c r="X1776" s="7">
        <f>'v-t_chart'!C1776</f>
        <v>61.2</v>
      </c>
      <c r="Y1776" s="7">
        <f t="shared" si="259"/>
        <v>100</v>
      </c>
      <c r="Z1776" s="7">
        <f t="shared" si="260"/>
        <v>110</v>
      </c>
      <c r="AA1776" s="7">
        <f t="shared" si="261"/>
        <v>95</v>
      </c>
      <c r="AB1776" s="7">
        <f ca="1">calc_gear1!AS1779*5+50</f>
        <v>55</v>
      </c>
      <c r="AC1776" s="7">
        <f ca="1">IF(AND(calc_gear1!AT1779=-1,calc_gear1!Z1779=1),calc_gear1!AS1779*5+50.5,IF(AND(calc_gear1!Y1779=0,AB1775-AC1775=-0.5),calc_gear1!AS1779*5+50.5,calc_gear1!O1779*5+50.5))</f>
        <v>50.5</v>
      </c>
    </row>
    <row r="1777" spans="1:29">
      <c r="A1777" s="7">
        <v>1776</v>
      </c>
      <c r="B1777" s="7">
        <v>576</v>
      </c>
      <c r="N1777" s="7">
        <v>576</v>
      </c>
      <c r="O1777" s="92" t="b">
        <v>0</v>
      </c>
      <c r="P1777" s="69" t="b">
        <v>0</v>
      </c>
      <c r="Q1777" s="93" t="b">
        <v>1</v>
      </c>
      <c r="S1777" s="92" t="b">
        <v>0</v>
      </c>
      <c r="T1777" s="69" t="b">
        <v>0</v>
      </c>
      <c r="U1777" s="93" t="b">
        <v>1</v>
      </c>
      <c r="W1777" s="7">
        <f t="shared" si="258"/>
        <v>1776</v>
      </c>
      <c r="X1777" s="7">
        <f>'v-t_chart'!C1777</f>
        <v>60.5</v>
      </c>
      <c r="Y1777" s="7">
        <f t="shared" si="259"/>
        <v>100</v>
      </c>
      <c r="Z1777" s="7">
        <f t="shared" si="260"/>
        <v>110</v>
      </c>
      <c r="AA1777" s="7">
        <f t="shared" si="261"/>
        <v>95</v>
      </c>
      <c r="AB1777" s="7">
        <f ca="1">calc_gear1!AS1780*5+50</f>
        <v>55</v>
      </c>
      <c r="AC1777" s="7">
        <f ca="1">IF(AND(calc_gear1!AT1780=-1,calc_gear1!Z1780=1),calc_gear1!AS1780*5+50.5,IF(AND(calc_gear1!Y1780=0,AB1776-AC1776=-0.5),calc_gear1!AS1780*5+50.5,calc_gear1!O1780*5+50.5))</f>
        <v>50.5</v>
      </c>
    </row>
    <row r="1778" spans="1:29">
      <c r="A1778" s="7">
        <v>1777</v>
      </c>
      <c r="B1778" s="7">
        <v>577</v>
      </c>
      <c r="N1778" s="7">
        <v>577</v>
      </c>
      <c r="O1778" s="92" t="b">
        <v>0</v>
      </c>
      <c r="P1778" s="69" t="b">
        <v>0</v>
      </c>
      <c r="Q1778" s="93" t="b">
        <v>1</v>
      </c>
      <c r="S1778" s="92" t="b">
        <v>0</v>
      </c>
      <c r="T1778" s="69" t="b">
        <v>0</v>
      </c>
      <c r="U1778" s="93" t="b">
        <v>1</v>
      </c>
      <c r="W1778" s="7">
        <f t="shared" si="258"/>
        <v>1777</v>
      </c>
      <c r="X1778" s="7">
        <f>'v-t_chart'!C1778</f>
        <v>60</v>
      </c>
      <c r="Y1778" s="7">
        <f t="shared" si="259"/>
        <v>100</v>
      </c>
      <c r="Z1778" s="7">
        <f t="shared" si="260"/>
        <v>110</v>
      </c>
      <c r="AA1778" s="7">
        <f t="shared" si="261"/>
        <v>95</v>
      </c>
      <c r="AB1778" s="7">
        <f ca="1">calc_gear1!AS1781*5+50</f>
        <v>55</v>
      </c>
      <c r="AC1778" s="7">
        <f ca="1">IF(AND(calc_gear1!AT1781=-1,calc_gear1!Z1781=1),calc_gear1!AS1781*5+50.5,IF(AND(calc_gear1!Y1781=0,AB1777-AC1777=-0.5),calc_gear1!AS1781*5+50.5,calc_gear1!O1781*5+50.5))</f>
        <v>50.5</v>
      </c>
    </row>
    <row r="1779" spans="1:29">
      <c r="A1779" s="7">
        <v>1778</v>
      </c>
      <c r="B1779" s="7">
        <v>578</v>
      </c>
      <c r="N1779" s="7">
        <v>578</v>
      </c>
      <c r="O1779" s="92" t="b">
        <v>0</v>
      </c>
      <c r="P1779" s="69" t="b">
        <v>0</v>
      </c>
      <c r="Q1779" s="93" t="b">
        <v>1</v>
      </c>
      <c r="S1779" s="92" t="b">
        <v>0</v>
      </c>
      <c r="T1779" s="69" t="b">
        <v>0</v>
      </c>
      <c r="U1779" s="93" t="b">
        <v>1</v>
      </c>
      <c r="W1779" s="7">
        <f t="shared" si="258"/>
        <v>1778</v>
      </c>
      <c r="X1779" s="7">
        <f>'v-t_chart'!C1779</f>
        <v>59.7</v>
      </c>
      <c r="Y1779" s="7">
        <f t="shared" si="259"/>
        <v>100</v>
      </c>
      <c r="Z1779" s="7">
        <f t="shared" si="260"/>
        <v>110</v>
      </c>
      <c r="AA1779" s="7">
        <f t="shared" si="261"/>
        <v>95</v>
      </c>
      <c r="AB1779" s="7">
        <f ca="1">calc_gear1!AS1782*5+50</f>
        <v>55</v>
      </c>
      <c r="AC1779" s="7">
        <f ca="1">IF(AND(calc_gear1!AT1782=-1,calc_gear1!Z1782=1),calc_gear1!AS1782*5+50.5,IF(AND(calc_gear1!Y1782=0,AB1778-AC1778=-0.5),calc_gear1!AS1782*5+50.5,calc_gear1!O1782*5+50.5))</f>
        <v>50.5</v>
      </c>
    </row>
    <row r="1780" spans="1:29">
      <c r="A1780" s="7">
        <v>1779</v>
      </c>
      <c r="B1780" s="7">
        <v>579</v>
      </c>
      <c r="N1780" s="7">
        <v>579</v>
      </c>
      <c r="O1780" s="92" t="b">
        <v>0</v>
      </c>
      <c r="P1780" s="69" t="b">
        <v>0</v>
      </c>
      <c r="Q1780" s="93" t="b">
        <v>1</v>
      </c>
      <c r="S1780" s="92" t="b">
        <v>0</v>
      </c>
      <c r="T1780" s="69" t="b">
        <v>0</v>
      </c>
      <c r="U1780" s="93" t="b">
        <v>1</v>
      </c>
      <c r="W1780" s="7">
        <f t="shared" si="258"/>
        <v>1779</v>
      </c>
      <c r="X1780" s="7">
        <f>'v-t_chart'!C1780</f>
        <v>59.4</v>
      </c>
      <c r="Y1780" s="7">
        <f t="shared" si="259"/>
        <v>100</v>
      </c>
      <c r="Z1780" s="7">
        <f t="shared" si="260"/>
        <v>110</v>
      </c>
      <c r="AA1780" s="7">
        <f t="shared" si="261"/>
        <v>95</v>
      </c>
      <c r="AB1780" s="7">
        <f ca="1">calc_gear1!AS1783*5+50</f>
        <v>55</v>
      </c>
      <c r="AC1780" s="7">
        <f ca="1">IF(AND(calc_gear1!AT1783=-1,calc_gear1!Z1783=1),calc_gear1!AS1783*5+50.5,IF(AND(calc_gear1!Y1783=0,AB1779-AC1779=-0.5),calc_gear1!AS1783*5+50.5,calc_gear1!O1783*5+50.5))</f>
        <v>50.5</v>
      </c>
    </row>
    <row r="1781" spans="1:29">
      <c r="A1781" s="7">
        <v>1780</v>
      </c>
      <c r="B1781" s="7">
        <v>580</v>
      </c>
      <c r="N1781" s="7">
        <v>580</v>
      </c>
      <c r="O1781" s="92" t="b">
        <v>0</v>
      </c>
      <c r="P1781" s="69" t="b">
        <v>0</v>
      </c>
      <c r="Q1781" s="93" t="b">
        <v>1</v>
      </c>
      <c r="S1781" s="92" t="b">
        <v>0</v>
      </c>
      <c r="T1781" s="69" t="b">
        <v>0</v>
      </c>
      <c r="U1781" s="93" t="b">
        <v>1</v>
      </c>
      <c r="W1781" s="7">
        <f t="shared" si="258"/>
        <v>1780</v>
      </c>
      <c r="X1781" s="7">
        <f>'v-t_chart'!C1781</f>
        <v>59.4</v>
      </c>
      <c r="Y1781" s="7">
        <f t="shared" si="259"/>
        <v>100</v>
      </c>
      <c r="Z1781" s="7">
        <f t="shared" si="260"/>
        <v>110</v>
      </c>
      <c r="AA1781" s="7">
        <f t="shared" si="261"/>
        <v>95</v>
      </c>
      <c r="AB1781" s="7">
        <f ca="1">calc_gear1!AS1784*5+50</f>
        <v>55</v>
      </c>
      <c r="AC1781" s="7">
        <f ca="1">IF(AND(calc_gear1!AT1784=-1,calc_gear1!Z1784=1),calc_gear1!AS1784*5+50.5,IF(AND(calc_gear1!Y1784=0,AB1780-AC1780=-0.5),calc_gear1!AS1784*5+50.5,calc_gear1!O1784*5+50.5))</f>
        <v>50.5</v>
      </c>
    </row>
    <row r="1782" spans="1:29">
      <c r="A1782" s="7">
        <v>1781</v>
      </c>
      <c r="B1782" s="7">
        <v>581</v>
      </c>
      <c r="N1782" s="7">
        <v>581</v>
      </c>
      <c r="O1782" s="92" t="b">
        <v>0</v>
      </c>
      <c r="P1782" s="69" t="b">
        <v>0</v>
      </c>
      <c r="Q1782" s="93" t="b">
        <v>1</v>
      </c>
      <c r="S1782" s="92" t="b">
        <v>0</v>
      </c>
      <c r="T1782" s="69" t="b">
        <v>0</v>
      </c>
      <c r="U1782" s="93" t="b">
        <v>1</v>
      </c>
      <c r="W1782" s="7">
        <f t="shared" si="258"/>
        <v>1781</v>
      </c>
      <c r="X1782" s="7">
        <f>'v-t_chart'!C1782</f>
        <v>58</v>
      </c>
      <c r="Y1782" s="7">
        <f t="shared" si="259"/>
        <v>100</v>
      </c>
      <c r="Z1782" s="7">
        <f t="shared" si="260"/>
        <v>110</v>
      </c>
      <c r="AA1782" s="7">
        <f t="shared" si="261"/>
        <v>95</v>
      </c>
      <c r="AB1782" s="7">
        <f ca="1">calc_gear1!AS1785*5+50</f>
        <v>55</v>
      </c>
      <c r="AC1782" s="7">
        <f ca="1">IF(AND(calc_gear1!AT1785=-1,calc_gear1!Z1785=1),calc_gear1!AS1785*5+50.5,IF(AND(calc_gear1!Y1785=0,AB1781-AC1781=-0.5),calc_gear1!AS1785*5+50.5,calc_gear1!O1785*5+50.5))</f>
        <v>50.5</v>
      </c>
    </row>
    <row r="1783" spans="1:29">
      <c r="A1783" s="7">
        <v>1782</v>
      </c>
      <c r="B1783" s="7">
        <v>582</v>
      </c>
      <c r="N1783" s="7">
        <v>582</v>
      </c>
      <c r="O1783" s="92" t="b">
        <v>0</v>
      </c>
      <c r="P1783" s="69" t="b">
        <v>0</v>
      </c>
      <c r="Q1783" s="93" t="b">
        <v>1</v>
      </c>
      <c r="S1783" s="92" t="b">
        <v>0</v>
      </c>
      <c r="T1783" s="69" t="b">
        <v>0</v>
      </c>
      <c r="U1783" s="93" t="b">
        <v>1</v>
      </c>
      <c r="W1783" s="7">
        <f t="shared" si="258"/>
        <v>1782</v>
      </c>
      <c r="X1783" s="7">
        <f>'v-t_chart'!C1783</f>
        <v>55</v>
      </c>
      <c r="Y1783" s="7">
        <f t="shared" si="259"/>
        <v>100</v>
      </c>
      <c r="Z1783" s="7">
        <f t="shared" si="260"/>
        <v>110</v>
      </c>
      <c r="AA1783" s="7">
        <f t="shared" si="261"/>
        <v>95</v>
      </c>
      <c r="AB1783" s="7">
        <f ca="1">calc_gear1!AS1786*5+50</f>
        <v>55</v>
      </c>
      <c r="AC1783" s="7">
        <f ca="1">IF(AND(calc_gear1!AT1786=-1,calc_gear1!Z1786=1),calc_gear1!AS1786*5+50.5,IF(AND(calc_gear1!Y1786=0,AB1782-AC1782=-0.5),calc_gear1!AS1786*5+50.5,calc_gear1!O1786*5+50.5))</f>
        <v>50.5</v>
      </c>
    </row>
    <row r="1784" spans="1:29">
      <c r="A1784" s="7">
        <v>1783</v>
      </c>
      <c r="B1784" s="7">
        <v>583</v>
      </c>
      <c r="N1784" s="7">
        <v>583</v>
      </c>
      <c r="O1784" s="92" t="b">
        <v>0</v>
      </c>
      <c r="P1784" s="69" t="b">
        <v>0</v>
      </c>
      <c r="Q1784" s="93" t="b">
        <v>1</v>
      </c>
      <c r="S1784" s="92" t="b">
        <v>0</v>
      </c>
      <c r="T1784" s="69" t="b">
        <v>0</v>
      </c>
      <c r="U1784" s="93" t="b">
        <v>1</v>
      </c>
      <c r="W1784" s="7">
        <f t="shared" si="258"/>
        <v>1783</v>
      </c>
      <c r="X1784" s="7">
        <f>'v-t_chart'!C1784</f>
        <v>51</v>
      </c>
      <c r="Y1784" s="7">
        <f t="shared" si="259"/>
        <v>100</v>
      </c>
      <c r="Z1784" s="7">
        <f t="shared" si="260"/>
        <v>110</v>
      </c>
      <c r="AA1784" s="7">
        <f t="shared" si="261"/>
        <v>95</v>
      </c>
      <c r="AB1784" s="7">
        <f ca="1">calc_gear1!AS1787*5+50</f>
        <v>55</v>
      </c>
      <c r="AC1784" s="7">
        <f ca="1">IF(AND(calc_gear1!AT1787=-1,calc_gear1!Z1787=1),calc_gear1!AS1787*5+50.5,IF(AND(calc_gear1!Y1787=0,AB1783-AC1783=-0.5),calc_gear1!AS1787*5+50.5,calc_gear1!O1787*5+50.5))</f>
        <v>50.5</v>
      </c>
    </row>
    <row r="1785" spans="1:29">
      <c r="A1785" s="7">
        <v>1784</v>
      </c>
      <c r="B1785" s="7">
        <v>584</v>
      </c>
      <c r="N1785" s="7">
        <v>584</v>
      </c>
      <c r="O1785" s="92" t="b">
        <v>0</v>
      </c>
      <c r="P1785" s="69" t="b">
        <v>0</v>
      </c>
      <c r="Q1785" s="93" t="b">
        <v>1</v>
      </c>
      <c r="S1785" s="92" t="b">
        <v>0</v>
      </c>
      <c r="T1785" s="69" t="b">
        <v>0</v>
      </c>
      <c r="U1785" s="93" t="b">
        <v>1</v>
      </c>
      <c r="W1785" s="7">
        <f t="shared" si="258"/>
        <v>1784</v>
      </c>
      <c r="X1785" s="7">
        <f>'v-t_chart'!C1785</f>
        <v>46</v>
      </c>
      <c r="Y1785" s="7">
        <f t="shared" si="259"/>
        <v>100</v>
      </c>
      <c r="Z1785" s="7">
        <f t="shared" si="260"/>
        <v>110</v>
      </c>
      <c r="AA1785" s="7">
        <f t="shared" si="261"/>
        <v>95</v>
      </c>
      <c r="AB1785" s="7">
        <f ca="1">calc_gear1!AS1788*5+50</f>
        <v>55</v>
      </c>
      <c r="AC1785" s="7">
        <f ca="1">IF(AND(calc_gear1!AT1788=-1,calc_gear1!Z1788=1),calc_gear1!AS1788*5+50.5,IF(AND(calc_gear1!Y1788=0,AB1784-AC1784=-0.5),calc_gear1!AS1788*5+50.5,calc_gear1!O1788*5+50.5))</f>
        <v>50.5</v>
      </c>
    </row>
    <row r="1786" spans="1:29">
      <c r="A1786" s="7">
        <v>1785</v>
      </c>
      <c r="B1786" s="7">
        <v>585</v>
      </c>
      <c r="N1786" s="7">
        <v>585</v>
      </c>
      <c r="O1786" s="92" t="b">
        <v>0</v>
      </c>
      <c r="P1786" s="69" t="b">
        <v>0</v>
      </c>
      <c r="Q1786" s="93" t="b">
        <v>1</v>
      </c>
      <c r="S1786" s="92" t="b">
        <v>0</v>
      </c>
      <c r="T1786" s="69" t="b">
        <v>0</v>
      </c>
      <c r="U1786" s="93" t="b">
        <v>1</v>
      </c>
      <c r="W1786" s="7">
        <f t="shared" si="258"/>
        <v>1785</v>
      </c>
      <c r="X1786" s="7">
        <f>'v-t_chart'!C1786</f>
        <v>38.799999999999997</v>
      </c>
      <c r="Y1786" s="7">
        <f t="shared" si="259"/>
        <v>100</v>
      </c>
      <c r="Z1786" s="7">
        <f t="shared" si="260"/>
        <v>110</v>
      </c>
      <c r="AA1786" s="7">
        <f t="shared" si="261"/>
        <v>95</v>
      </c>
      <c r="AB1786" s="7">
        <f ca="1">calc_gear1!AS1789*5+50</f>
        <v>55</v>
      </c>
      <c r="AC1786" s="7">
        <f ca="1">IF(AND(calc_gear1!AT1789=-1,calc_gear1!Z1789=1),calc_gear1!AS1789*5+50.5,IF(AND(calc_gear1!Y1789=0,AB1785-AC1785=-0.5),calc_gear1!AS1789*5+50.5,calc_gear1!O1789*5+50.5))</f>
        <v>50.5</v>
      </c>
    </row>
    <row r="1787" spans="1:29">
      <c r="A1787" s="7">
        <v>1786</v>
      </c>
      <c r="B1787" s="7">
        <v>586</v>
      </c>
      <c r="N1787" s="7">
        <v>586</v>
      </c>
      <c r="O1787" s="92" t="b">
        <v>0</v>
      </c>
      <c r="P1787" s="69" t="b">
        <v>0</v>
      </c>
      <c r="Q1787" s="93" t="b">
        <v>1</v>
      </c>
      <c r="S1787" s="92" t="b">
        <v>0</v>
      </c>
      <c r="T1787" s="69" t="b">
        <v>0</v>
      </c>
      <c r="U1787" s="93" t="b">
        <v>1</v>
      </c>
      <c r="W1787" s="7">
        <f t="shared" si="258"/>
        <v>1786</v>
      </c>
      <c r="X1787" s="7">
        <f>'v-t_chart'!C1787</f>
        <v>31.6</v>
      </c>
      <c r="Y1787" s="7">
        <f t="shared" si="259"/>
        <v>100</v>
      </c>
      <c r="Z1787" s="7">
        <f t="shared" si="260"/>
        <v>110</v>
      </c>
      <c r="AA1787" s="7">
        <f t="shared" si="261"/>
        <v>95</v>
      </c>
      <c r="AB1787" s="7">
        <f ca="1">calc_gear1!AS1790*5+50</f>
        <v>55</v>
      </c>
      <c r="AC1787" s="7">
        <f ca="1">IF(AND(calc_gear1!AT1790=-1,calc_gear1!Z1790=1),calc_gear1!AS1790*5+50.5,IF(AND(calc_gear1!Y1790=0,AB1786-AC1786=-0.5),calc_gear1!AS1790*5+50.5,calc_gear1!O1790*5+50.5))</f>
        <v>50.5</v>
      </c>
    </row>
    <row r="1788" spans="1:29">
      <c r="A1788" s="7">
        <v>1787</v>
      </c>
      <c r="B1788" s="7">
        <v>587</v>
      </c>
      <c r="N1788" s="7">
        <v>587</v>
      </c>
      <c r="O1788" s="92" t="b">
        <v>0</v>
      </c>
      <c r="P1788" s="69" t="b">
        <v>0</v>
      </c>
      <c r="Q1788" s="93" t="b">
        <v>1</v>
      </c>
      <c r="S1788" s="92" t="b">
        <v>0</v>
      </c>
      <c r="T1788" s="69" t="b">
        <v>0</v>
      </c>
      <c r="U1788" s="93" t="b">
        <v>1</v>
      </c>
      <c r="W1788" s="7">
        <f t="shared" si="258"/>
        <v>1787</v>
      </c>
      <c r="X1788" s="7">
        <f>'v-t_chart'!C1788</f>
        <v>24.4</v>
      </c>
      <c r="Y1788" s="7">
        <f t="shared" si="259"/>
        <v>100</v>
      </c>
      <c r="Z1788" s="7">
        <f t="shared" si="260"/>
        <v>110</v>
      </c>
      <c r="AA1788" s="7">
        <f t="shared" si="261"/>
        <v>95</v>
      </c>
      <c r="AB1788" s="7">
        <f ca="1">calc_gear1!AS1791*5+50</f>
        <v>55</v>
      </c>
      <c r="AC1788" s="7">
        <f ca="1">IF(AND(calc_gear1!AT1791=-1,calc_gear1!Z1791=1),calc_gear1!AS1791*5+50.5,IF(AND(calc_gear1!Y1791=0,AB1787-AC1787=-0.5),calc_gear1!AS1791*5+50.5,calc_gear1!O1791*5+50.5))</f>
        <v>50.5</v>
      </c>
    </row>
    <row r="1789" spans="1:29">
      <c r="A1789" s="7">
        <v>1788</v>
      </c>
      <c r="B1789" s="7">
        <v>588</v>
      </c>
      <c r="N1789" s="7">
        <v>588</v>
      </c>
      <c r="O1789" s="92" t="b">
        <v>0</v>
      </c>
      <c r="P1789" s="69" t="b">
        <v>0</v>
      </c>
      <c r="Q1789" s="93" t="b">
        <v>1</v>
      </c>
      <c r="S1789" s="92" t="b">
        <v>0</v>
      </c>
      <c r="T1789" s="69" t="b">
        <v>0</v>
      </c>
      <c r="U1789" s="93" t="b">
        <v>1</v>
      </c>
      <c r="W1789" s="7">
        <f t="shared" si="258"/>
        <v>1788</v>
      </c>
      <c r="X1789" s="7">
        <f>'v-t_chart'!C1789</f>
        <v>17.2</v>
      </c>
      <c r="Y1789" s="7">
        <f t="shared" si="259"/>
        <v>100</v>
      </c>
      <c r="Z1789" s="7">
        <f t="shared" si="260"/>
        <v>110</v>
      </c>
      <c r="AA1789" s="7">
        <f t="shared" si="261"/>
        <v>95</v>
      </c>
      <c r="AB1789" s="7">
        <f ca="1">calc_gear1!AS1792*5+50</f>
        <v>55</v>
      </c>
      <c r="AC1789" s="7">
        <f ca="1">IF(AND(calc_gear1!AT1792=-1,calc_gear1!Z1792=1),calc_gear1!AS1792*5+50.5,IF(AND(calc_gear1!Y1792=0,AB1788-AC1788=-0.5),calc_gear1!AS1792*5+50.5,calc_gear1!O1792*5+50.5))</f>
        <v>50.5</v>
      </c>
    </row>
    <row r="1790" spans="1:29">
      <c r="A1790" s="7">
        <v>1789</v>
      </c>
      <c r="B1790" s="7">
        <v>589</v>
      </c>
      <c r="N1790" s="7">
        <v>589</v>
      </c>
      <c r="O1790" s="92" t="b">
        <v>0</v>
      </c>
      <c r="P1790" s="69" t="b">
        <v>0</v>
      </c>
      <c r="Q1790" s="93" t="b">
        <v>1</v>
      </c>
      <c r="S1790" s="92" t="b">
        <v>0</v>
      </c>
      <c r="T1790" s="69" t="b">
        <v>0</v>
      </c>
      <c r="U1790" s="93" t="b">
        <v>1</v>
      </c>
      <c r="W1790" s="7">
        <f t="shared" si="258"/>
        <v>1789</v>
      </c>
      <c r="X1790" s="7">
        <f>'v-t_chart'!C1790</f>
        <v>10</v>
      </c>
      <c r="Y1790" s="7">
        <f t="shared" si="259"/>
        <v>100</v>
      </c>
      <c r="Z1790" s="7">
        <f t="shared" si="260"/>
        <v>110</v>
      </c>
      <c r="AA1790" s="7">
        <f t="shared" si="261"/>
        <v>95</v>
      </c>
      <c r="AB1790" s="7">
        <f ca="1">calc_gear1!AS1793*5+50</f>
        <v>55</v>
      </c>
      <c r="AC1790" s="7">
        <f ca="1">IF(AND(calc_gear1!AT1793=-1,calc_gear1!Z1793=1),calc_gear1!AS1793*5+50.5,IF(AND(calc_gear1!Y1793=0,AB1789-AC1789=-0.5),calc_gear1!AS1793*5+50.5,calc_gear1!O1793*5+50.5))</f>
        <v>50.5</v>
      </c>
    </row>
    <row r="1791" spans="1:29">
      <c r="A1791" s="7">
        <v>1790</v>
      </c>
      <c r="B1791" s="7">
        <v>590</v>
      </c>
      <c r="N1791" s="7">
        <v>590</v>
      </c>
      <c r="O1791" s="92" t="b">
        <v>0</v>
      </c>
      <c r="P1791" s="69" t="b">
        <v>0</v>
      </c>
      <c r="Q1791" s="93" t="b">
        <v>1</v>
      </c>
      <c r="S1791" s="92" t="b">
        <v>0</v>
      </c>
      <c r="T1791" s="69" t="b">
        <v>0</v>
      </c>
      <c r="U1791" s="93" t="b">
        <v>1</v>
      </c>
      <c r="W1791" s="7">
        <f t="shared" si="258"/>
        <v>1790</v>
      </c>
      <c r="X1791" s="7">
        <f>'v-t_chart'!C1791</f>
        <v>5</v>
      </c>
      <c r="Y1791" s="7">
        <f t="shared" si="259"/>
        <v>100</v>
      </c>
      <c r="Z1791" s="7">
        <f t="shared" si="260"/>
        <v>110</v>
      </c>
      <c r="AA1791" s="7">
        <f t="shared" si="261"/>
        <v>95</v>
      </c>
      <c r="AB1791" s="7">
        <f ca="1">calc_gear1!AS1794*5+50</f>
        <v>55</v>
      </c>
      <c r="AC1791" s="7">
        <f ca="1">IF(AND(calc_gear1!AT1794=-1,calc_gear1!Z1794=1),calc_gear1!AS1794*5+50.5,IF(AND(calc_gear1!Y1794=0,AB1790-AC1790=-0.5),calc_gear1!AS1794*5+50.5,calc_gear1!O1794*5+50.5))</f>
        <v>50.5</v>
      </c>
    </row>
    <row r="1792" spans="1:29">
      <c r="A1792" s="7">
        <v>1791</v>
      </c>
      <c r="B1792" s="7">
        <v>591</v>
      </c>
      <c r="N1792" s="7">
        <v>591</v>
      </c>
      <c r="O1792" s="92" t="b">
        <v>0</v>
      </c>
      <c r="P1792" s="69" t="b">
        <v>0</v>
      </c>
      <c r="Q1792" s="93" t="b">
        <v>1</v>
      </c>
      <c r="S1792" s="92" t="b">
        <v>0</v>
      </c>
      <c r="T1792" s="69" t="b">
        <v>0</v>
      </c>
      <c r="U1792" s="93" t="b">
        <v>1</v>
      </c>
      <c r="W1792" s="7">
        <f t="shared" si="258"/>
        <v>1791</v>
      </c>
      <c r="X1792" s="7">
        <f>'v-t_chart'!C1792</f>
        <v>2</v>
      </c>
      <c r="Y1792" s="7">
        <f t="shared" si="259"/>
        <v>100</v>
      </c>
      <c r="Z1792" s="7">
        <f t="shared" si="260"/>
        <v>110</v>
      </c>
      <c r="AA1792" s="7">
        <f t="shared" si="261"/>
        <v>95</v>
      </c>
      <c r="AB1792" s="7">
        <f ca="1">calc_gear1!AS1795*5+50</f>
        <v>55</v>
      </c>
      <c r="AC1792" s="7">
        <f ca="1">IF(AND(calc_gear1!AT1795=-1,calc_gear1!Z1795=1),calc_gear1!AS1795*5+50.5,IF(AND(calc_gear1!Y1795=0,AB1791-AC1791=-0.5),calc_gear1!AS1795*5+50.5,calc_gear1!O1795*5+50.5))</f>
        <v>50.5</v>
      </c>
    </row>
    <row r="1793" spans="1:29">
      <c r="A1793" s="7">
        <v>1792</v>
      </c>
      <c r="B1793" s="7">
        <v>592</v>
      </c>
      <c r="N1793" s="7">
        <v>592</v>
      </c>
      <c r="O1793" s="92" t="b">
        <v>0</v>
      </c>
      <c r="P1793" s="69" t="b">
        <v>0</v>
      </c>
      <c r="Q1793" s="93" t="b">
        <v>0</v>
      </c>
      <c r="S1793" s="92" t="b">
        <v>0</v>
      </c>
      <c r="T1793" s="69" t="b">
        <v>0</v>
      </c>
      <c r="U1793" s="93" t="b">
        <v>0</v>
      </c>
      <c r="W1793" s="7">
        <f t="shared" si="258"/>
        <v>1792</v>
      </c>
      <c r="X1793" s="7">
        <f>'v-t_chart'!C1793</f>
        <v>0</v>
      </c>
      <c r="Y1793" s="7">
        <f t="shared" si="259"/>
        <v>100</v>
      </c>
      <c r="Z1793" s="7">
        <f t="shared" si="260"/>
        <v>110</v>
      </c>
      <c r="AA1793" s="7">
        <f t="shared" si="261"/>
        <v>90</v>
      </c>
      <c r="AB1793" s="7">
        <f ca="1">calc_gear1!AS1796*5+50</f>
        <v>50</v>
      </c>
      <c r="AC1793" s="7">
        <f ca="1">IF(AND(calc_gear1!AT1796=-1,calc_gear1!Z1796=1),calc_gear1!AS1796*5+50.5,IF(AND(calc_gear1!Y1796=0,AB1792-AC1792=-0.5),calc_gear1!AS1796*5+50.5,calc_gear1!O1796*5+50.5))</f>
        <v>50.5</v>
      </c>
    </row>
    <row r="1794" spans="1:29">
      <c r="A1794" s="7">
        <v>1793</v>
      </c>
      <c r="B1794" s="7">
        <v>593</v>
      </c>
      <c r="N1794" s="7">
        <v>593</v>
      </c>
      <c r="O1794" s="92" t="b">
        <v>0</v>
      </c>
      <c r="P1794" s="69" t="b">
        <v>0</v>
      </c>
      <c r="Q1794" s="93" t="b">
        <v>0</v>
      </c>
      <c r="S1794" s="92" t="b">
        <v>0</v>
      </c>
      <c r="T1794" s="69" t="b">
        <v>0</v>
      </c>
      <c r="U1794" s="93" t="b">
        <v>0</v>
      </c>
      <c r="W1794" s="7">
        <f t="shared" si="258"/>
        <v>1793</v>
      </c>
      <c r="X1794" s="7">
        <f>'v-t_chart'!C1794</f>
        <v>0</v>
      </c>
      <c r="Y1794" s="7">
        <f t="shared" si="259"/>
        <v>100</v>
      </c>
      <c r="Z1794" s="7">
        <f t="shared" si="260"/>
        <v>110</v>
      </c>
      <c r="AA1794" s="7">
        <f t="shared" si="261"/>
        <v>90</v>
      </c>
      <c r="AB1794" s="7">
        <f ca="1">calc_gear1!AS1797*5+50</f>
        <v>50</v>
      </c>
      <c r="AC1794" s="7">
        <f ca="1">IF(AND(calc_gear1!AT1797=-1,calc_gear1!Z1797=1),calc_gear1!AS1797*5+50.5,IF(AND(calc_gear1!Y1797=0,AB1793-AC1793=-0.5),calc_gear1!AS1797*5+50.5,calc_gear1!O1797*5+50.5))</f>
        <v>50.5</v>
      </c>
    </row>
    <row r="1795" spans="1:29">
      <c r="A1795" s="7">
        <v>1794</v>
      </c>
      <c r="B1795" s="7">
        <v>594</v>
      </c>
      <c r="N1795" s="7">
        <v>594</v>
      </c>
      <c r="O1795" s="92" t="b">
        <v>0</v>
      </c>
      <c r="P1795" s="69" t="b">
        <v>0</v>
      </c>
      <c r="Q1795" s="93" t="b">
        <v>0</v>
      </c>
      <c r="S1795" s="92" t="b">
        <v>0</v>
      </c>
      <c r="T1795" s="69" t="b">
        <v>0</v>
      </c>
      <c r="U1795" s="93" t="b">
        <v>0</v>
      </c>
      <c r="W1795" s="7">
        <f t="shared" ref="W1795:W1801" si="262">A1795</f>
        <v>1794</v>
      </c>
      <c r="X1795" s="7">
        <f>'v-t_chart'!C1795</f>
        <v>0</v>
      </c>
      <c r="Y1795" s="7">
        <f t="shared" ref="Y1795:Y1801" si="263">IF(S1795=TRUE,105,100)</f>
        <v>100</v>
      </c>
      <c r="Z1795" s="7">
        <f t="shared" ref="Z1795:Z1801" si="264">IF(T1795=TRUE,115,110)</f>
        <v>110</v>
      </c>
      <c r="AA1795" s="7">
        <f t="shared" ref="AA1795:AA1801" si="265">IF(U1795=TRUE,95,90)</f>
        <v>90</v>
      </c>
      <c r="AB1795" s="7">
        <f ca="1">calc_gear1!AS1798*5+50</f>
        <v>50</v>
      </c>
      <c r="AC1795" s="7">
        <f ca="1">IF(AND(calc_gear1!AT1798=-1,calc_gear1!Z1798=1),calc_gear1!AS1798*5+50.5,IF(AND(calc_gear1!Y1798=0,AB1794-AC1794=-0.5),calc_gear1!AS1798*5+50.5,calc_gear1!O1798*5+50.5))</f>
        <v>50.5</v>
      </c>
    </row>
    <row r="1796" spans="1:29">
      <c r="A1796" s="7">
        <v>1795</v>
      </c>
      <c r="B1796" s="7">
        <v>595</v>
      </c>
      <c r="N1796" s="7">
        <v>595</v>
      </c>
      <c r="O1796" s="92" t="b">
        <v>0</v>
      </c>
      <c r="P1796" s="69" t="b">
        <v>0</v>
      </c>
      <c r="Q1796" s="93" t="b">
        <v>0</v>
      </c>
      <c r="S1796" s="92" t="b">
        <v>0</v>
      </c>
      <c r="T1796" s="69" t="b">
        <v>0</v>
      </c>
      <c r="U1796" s="93" t="b">
        <v>0</v>
      </c>
      <c r="W1796" s="7">
        <f t="shared" si="262"/>
        <v>1795</v>
      </c>
      <c r="X1796" s="7">
        <f>'v-t_chart'!C1796</f>
        <v>0</v>
      </c>
      <c r="Y1796" s="7">
        <f t="shared" si="263"/>
        <v>100</v>
      </c>
      <c r="Z1796" s="7">
        <f t="shared" si="264"/>
        <v>110</v>
      </c>
      <c r="AA1796" s="7">
        <f t="shared" si="265"/>
        <v>90</v>
      </c>
      <c r="AB1796" s="7">
        <f ca="1">calc_gear1!AS1799*5+50</f>
        <v>50</v>
      </c>
      <c r="AC1796" s="7">
        <f ca="1">IF(AND(calc_gear1!AT1799=-1,calc_gear1!Z1799=1),calc_gear1!AS1799*5+50.5,IF(AND(calc_gear1!Y1799=0,AB1795-AC1795=-0.5),calc_gear1!AS1799*5+50.5,calc_gear1!O1799*5+50.5))</f>
        <v>50.5</v>
      </c>
    </row>
    <row r="1797" spans="1:29">
      <c r="A1797" s="7">
        <v>1796</v>
      </c>
      <c r="B1797" s="7">
        <v>596</v>
      </c>
      <c r="N1797" s="7">
        <v>596</v>
      </c>
      <c r="O1797" s="92" t="b">
        <v>0</v>
      </c>
      <c r="P1797" s="69" t="b">
        <v>0</v>
      </c>
      <c r="Q1797" s="93" t="b">
        <v>0</v>
      </c>
      <c r="S1797" s="92" t="b">
        <v>0</v>
      </c>
      <c r="T1797" s="69" t="b">
        <v>0</v>
      </c>
      <c r="U1797" s="93" t="b">
        <v>0</v>
      </c>
      <c r="W1797" s="7">
        <f t="shared" si="262"/>
        <v>1796</v>
      </c>
      <c r="X1797" s="7">
        <f>'v-t_chart'!C1797</f>
        <v>0</v>
      </c>
      <c r="Y1797" s="7">
        <f t="shared" si="263"/>
        <v>100</v>
      </c>
      <c r="Z1797" s="7">
        <f t="shared" si="264"/>
        <v>110</v>
      </c>
      <c r="AA1797" s="7">
        <f t="shared" si="265"/>
        <v>90</v>
      </c>
      <c r="AB1797" s="7">
        <f ca="1">calc_gear1!AS1800*5+50</f>
        <v>50</v>
      </c>
      <c r="AC1797" s="7">
        <f ca="1">IF(AND(calc_gear1!AT1800=-1,calc_gear1!Z1800=1),calc_gear1!AS1800*5+50.5,IF(AND(calc_gear1!Y1800=0,AB1796-AC1796=-0.5),calc_gear1!AS1800*5+50.5,calc_gear1!O1800*5+50.5))</f>
        <v>50.5</v>
      </c>
    </row>
    <row r="1798" spans="1:29">
      <c r="A1798" s="7">
        <v>1797</v>
      </c>
      <c r="B1798" s="7">
        <v>597</v>
      </c>
      <c r="N1798" s="7">
        <v>597</v>
      </c>
      <c r="O1798" s="92" t="b">
        <v>0</v>
      </c>
      <c r="P1798" s="69" t="b">
        <v>0</v>
      </c>
      <c r="Q1798" s="93" t="b">
        <v>0</v>
      </c>
      <c r="S1798" s="92" t="b">
        <v>0</v>
      </c>
      <c r="T1798" s="69" t="b">
        <v>0</v>
      </c>
      <c r="U1798" s="93" t="b">
        <v>0</v>
      </c>
      <c r="W1798" s="7">
        <f t="shared" si="262"/>
        <v>1797</v>
      </c>
      <c r="X1798" s="7">
        <f>'v-t_chart'!C1798</f>
        <v>0</v>
      </c>
      <c r="Y1798" s="7">
        <f t="shared" si="263"/>
        <v>100</v>
      </c>
      <c r="Z1798" s="7">
        <f t="shared" si="264"/>
        <v>110</v>
      </c>
      <c r="AA1798" s="7">
        <f t="shared" si="265"/>
        <v>90</v>
      </c>
      <c r="AB1798" s="7">
        <f ca="1">calc_gear1!AS1801*5+50</f>
        <v>50</v>
      </c>
      <c r="AC1798" s="7">
        <f ca="1">IF(AND(calc_gear1!AT1801=-1,calc_gear1!Z1801=1),calc_gear1!AS1801*5+50.5,IF(AND(calc_gear1!Y1801=0,AB1797-AC1797=-0.5),calc_gear1!AS1801*5+50.5,calc_gear1!O1801*5+50.5))</f>
        <v>50.5</v>
      </c>
    </row>
    <row r="1799" spans="1:29">
      <c r="A1799" s="7">
        <v>1798</v>
      </c>
      <c r="B1799" s="7">
        <v>598</v>
      </c>
      <c r="N1799" s="7">
        <v>598</v>
      </c>
      <c r="O1799" s="92" t="b">
        <v>0</v>
      </c>
      <c r="P1799" s="69" t="b">
        <v>0</v>
      </c>
      <c r="Q1799" s="93" t="b">
        <v>0</v>
      </c>
      <c r="S1799" s="92" t="b">
        <v>0</v>
      </c>
      <c r="T1799" s="69" t="b">
        <v>0</v>
      </c>
      <c r="U1799" s="93" t="b">
        <v>0</v>
      </c>
      <c r="W1799" s="7">
        <f t="shared" si="262"/>
        <v>1798</v>
      </c>
      <c r="X1799" s="7">
        <f>'v-t_chart'!C1799</f>
        <v>0</v>
      </c>
      <c r="Y1799" s="7">
        <f t="shared" si="263"/>
        <v>100</v>
      </c>
      <c r="Z1799" s="7">
        <f t="shared" si="264"/>
        <v>110</v>
      </c>
      <c r="AA1799" s="7">
        <f t="shared" si="265"/>
        <v>90</v>
      </c>
      <c r="AB1799" s="7">
        <f ca="1">calc_gear1!AS1802*5+50</f>
        <v>50</v>
      </c>
      <c r="AC1799" s="7">
        <f ca="1">IF(AND(calc_gear1!AT1802=-1,calc_gear1!Z1802=1),calc_gear1!AS1802*5+50.5,IF(AND(calc_gear1!Y1802=0,AB1798-AC1798=-0.5),calc_gear1!AS1802*5+50.5,calc_gear1!O1802*5+50.5))</f>
        <v>50.5</v>
      </c>
    </row>
    <row r="1800" spans="1:29">
      <c r="A1800" s="7">
        <v>1799</v>
      </c>
      <c r="B1800" s="7">
        <v>599</v>
      </c>
      <c r="N1800" s="7">
        <v>599</v>
      </c>
      <c r="O1800" s="92" t="b">
        <v>0</v>
      </c>
      <c r="P1800" s="69" t="b">
        <v>0</v>
      </c>
      <c r="Q1800" s="93" t="b">
        <v>0</v>
      </c>
      <c r="S1800" s="92" t="b">
        <v>0</v>
      </c>
      <c r="T1800" s="69" t="b">
        <v>0</v>
      </c>
      <c r="U1800" s="93" t="b">
        <v>0</v>
      </c>
      <c r="W1800" s="7">
        <f t="shared" si="262"/>
        <v>1799</v>
      </c>
      <c r="X1800" s="7">
        <f>'v-t_chart'!C1800</f>
        <v>0</v>
      </c>
      <c r="Y1800" s="7">
        <f t="shared" si="263"/>
        <v>100</v>
      </c>
      <c r="Z1800" s="7">
        <f t="shared" si="264"/>
        <v>110</v>
      </c>
      <c r="AA1800" s="7">
        <f t="shared" si="265"/>
        <v>90</v>
      </c>
      <c r="AB1800" s="7">
        <f ca="1">calc_gear1!AS1803*5+50</f>
        <v>50</v>
      </c>
      <c r="AC1800" s="7">
        <f ca="1">IF(AND(calc_gear1!AT1803=-1,calc_gear1!Z1803=1),calc_gear1!AS1803*5+50.5,IF(AND(calc_gear1!Y1803=0,AB1799-AC1799=-0.5),calc_gear1!AS1803*5+50.5,calc_gear1!O1803*5+50.5))</f>
        <v>50.5</v>
      </c>
    </row>
    <row r="1801" spans="1:29">
      <c r="A1801" s="7">
        <v>1800</v>
      </c>
      <c r="B1801" s="7">
        <v>600</v>
      </c>
      <c r="N1801" s="7">
        <v>600</v>
      </c>
      <c r="O1801" s="96" t="b">
        <v>0</v>
      </c>
      <c r="P1801" s="97" t="b">
        <v>0</v>
      </c>
      <c r="Q1801" s="98" t="b">
        <v>0</v>
      </c>
      <c r="S1801" s="96" t="b">
        <v>0</v>
      </c>
      <c r="T1801" s="97" t="b">
        <v>0</v>
      </c>
      <c r="U1801" s="98" t="b">
        <v>0</v>
      </c>
      <c r="W1801" s="7">
        <f t="shared" si="262"/>
        <v>1800</v>
      </c>
      <c r="X1801" s="7">
        <f>'v-t_chart'!C1801</f>
        <v>0</v>
      </c>
      <c r="Y1801" s="7">
        <f t="shared" si="263"/>
        <v>100</v>
      </c>
      <c r="Z1801" s="7">
        <f t="shared" si="264"/>
        <v>110</v>
      </c>
      <c r="AA1801" s="7">
        <f t="shared" si="265"/>
        <v>90</v>
      </c>
      <c r="AB1801" s="7">
        <f ca="1">calc_gear1!AS1804*5+50</f>
        <v>50</v>
      </c>
      <c r="AC1801" s="7">
        <f ca="1">IF(AND(calc_gear1!AT1804=-1,calc_gear1!Z1804=1),calc_gear1!AS1804*5+50.5,IF(AND(calc_gear1!Y1804=0,AB1800-AC1800=-0.5),calc_gear1!AS1804*5+50.5,calc_gear1!O1804*5+50.5))</f>
        <v>50.5</v>
      </c>
    </row>
  </sheetData>
  <phoneticPr fontId="3"/>
  <pageMargins left="0.75" right="0.75" top="1" bottom="1" header="0.51200000000000001" footer="0.51200000000000001"/>
  <pageSetup paperSize="8" scale="75" orientation="landscape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20B2B-CF39-4D9A-AD9B-DACBA336F3B4}">
  <sheetPr codeName="Sheet1"/>
  <dimension ref="A1:AS3601"/>
  <sheetViews>
    <sheetView topLeftCell="C1" zoomScale="75" workbookViewId="0">
      <selection activeCell="C1802" sqref="C2:C1802"/>
    </sheetView>
  </sheetViews>
  <sheetFormatPr defaultColWidth="9" defaultRowHeight="13.8"/>
  <cols>
    <col min="1" max="2" width="9" style="102"/>
    <col min="3" max="3" width="9" style="4"/>
    <col min="4" max="4" width="10.33203125" style="4" customWidth="1"/>
    <col min="5" max="5" width="3.88671875" style="4" customWidth="1"/>
    <col min="6" max="11" width="9" style="4"/>
    <col min="12" max="17" width="8.88671875" style="105" customWidth="1"/>
    <col min="18" max="23" width="9" style="105"/>
    <col min="24" max="24" width="2.21875" style="105" customWidth="1"/>
    <col min="25" max="25" width="9" style="105"/>
    <col min="26" max="29" width="9" style="106"/>
    <col min="30" max="30" width="9" style="4"/>
    <col min="31" max="45" width="9" style="106"/>
    <col min="46" max="16384" width="9" style="102"/>
  </cols>
  <sheetData>
    <row r="1" spans="1:44">
      <c r="A1" s="102" t="s">
        <v>47</v>
      </c>
      <c r="B1" s="102" t="s">
        <v>0</v>
      </c>
      <c r="C1" s="4" t="str">
        <f>IF('Input&amp;Output'!$C$3=10,'v-t_chart'!G1,IF('Input&amp;Output'!$C$3=21,'v-t_chart'!H1,IF('Input&amp;Output'!$C$3=32,'v-t_chart'!I1,IF('Input&amp;Output'!$C$3=22,'v-t_chart'!J1,IF('Input&amp;Output'!$C$3=31,'v-t_chart'!K1,'v-t_chart'!L1)))))</f>
        <v>Class3-1</v>
      </c>
      <c r="D1" s="17"/>
      <c r="E1" s="17"/>
      <c r="F1" s="103" t="s">
        <v>0</v>
      </c>
      <c r="G1" s="103" t="s">
        <v>19</v>
      </c>
      <c r="H1" s="103" t="s">
        <v>42</v>
      </c>
      <c r="I1" s="104" t="s">
        <v>43</v>
      </c>
      <c r="J1" s="104" t="s">
        <v>44</v>
      </c>
      <c r="K1" s="104" t="s">
        <v>45</v>
      </c>
      <c r="M1" s="17"/>
      <c r="N1" s="106" t="s">
        <v>0</v>
      </c>
      <c r="O1" s="106" t="s">
        <v>19</v>
      </c>
      <c r="P1" s="106" t="s">
        <v>42</v>
      </c>
      <c r="Q1" s="17" t="s">
        <v>43</v>
      </c>
      <c r="R1" s="17" t="s">
        <v>44</v>
      </c>
      <c r="S1" s="17" t="s">
        <v>45</v>
      </c>
      <c r="AD1" s="17"/>
      <c r="AE1" s="17"/>
      <c r="AF1" s="17"/>
      <c r="AG1" s="17"/>
      <c r="AI1" s="105"/>
      <c r="AO1" s="105"/>
    </row>
    <row r="2" spans="1:44">
      <c r="A2" s="102">
        <v>1</v>
      </c>
      <c r="B2" s="102">
        <v>1</v>
      </c>
      <c r="C2" s="4">
        <f>IF('Input&amp;Output'!$C$3=10,'v-t_chart'!G2,IF('Input&amp;Output'!$C$3=21,'v-t_chart'!H2,IF('Input&amp;Output'!$C$3=32,'v-t_chart'!I2,IF('Input&amp;Output'!$C$3=22,'v-t_chart'!J2,IF('Input&amp;Output'!$C$3=31,'v-t_chart'!K2,'v-t_chart'!L2)))))</f>
        <v>0</v>
      </c>
      <c r="D2" s="17"/>
      <c r="F2" s="4">
        <v>1</v>
      </c>
      <c r="G2" s="105">
        <v>0</v>
      </c>
      <c r="H2" s="105">
        <v>0</v>
      </c>
      <c r="I2" s="4">
        <v>0</v>
      </c>
      <c r="J2" s="4">
        <v>0</v>
      </c>
      <c r="K2" s="4">
        <v>0</v>
      </c>
      <c r="N2" s="4">
        <v>1</v>
      </c>
      <c r="O2" s="105">
        <v>0</v>
      </c>
      <c r="P2" s="105">
        <v>0</v>
      </c>
      <c r="Q2" s="4">
        <v>0</v>
      </c>
      <c r="R2" s="4">
        <v>0</v>
      </c>
      <c r="S2" s="4">
        <v>0</v>
      </c>
      <c r="X2" s="4"/>
      <c r="AN2" s="4"/>
      <c r="AP2" s="4"/>
      <c r="AQ2" s="4"/>
      <c r="AR2" s="4"/>
    </row>
    <row r="3" spans="1:44">
      <c r="A3" s="102">
        <f>A2+1</f>
        <v>2</v>
      </c>
      <c r="B3" s="102">
        <v>2</v>
      </c>
      <c r="C3" s="4">
        <f>IF('Input&amp;Output'!$C$3=10,'v-t_chart'!G3,IF('Input&amp;Output'!$C$3=21,'v-t_chart'!H3,IF('Input&amp;Output'!$C$3=32,'v-t_chart'!I3,IF('Input&amp;Output'!$C$3=22,'v-t_chart'!J3,IF('Input&amp;Output'!$C$3=31,'v-t_chart'!K3,'v-t_chart'!L3)))))</f>
        <v>0</v>
      </c>
      <c r="D3" s="17"/>
      <c r="F3" s="4">
        <v>2</v>
      </c>
      <c r="G3" s="105">
        <v>0</v>
      </c>
      <c r="H3" s="105">
        <v>0</v>
      </c>
      <c r="I3" s="4">
        <v>0</v>
      </c>
      <c r="J3" s="4">
        <v>0</v>
      </c>
      <c r="K3" s="4">
        <v>0</v>
      </c>
      <c r="N3" s="4">
        <v>2</v>
      </c>
      <c r="O3" s="105">
        <v>0</v>
      </c>
      <c r="P3" s="105">
        <v>0</v>
      </c>
      <c r="Q3" s="4">
        <v>0</v>
      </c>
      <c r="R3" s="4">
        <v>0</v>
      </c>
      <c r="S3" s="4">
        <v>0</v>
      </c>
      <c r="X3" s="4"/>
      <c r="AN3" s="4"/>
      <c r="AP3" s="4"/>
      <c r="AQ3" s="4"/>
      <c r="AR3" s="4"/>
    </row>
    <row r="4" spans="1:44">
      <c r="A4" s="102">
        <f t="shared" ref="A4:A67" si="0">A3+1</f>
        <v>3</v>
      </c>
      <c r="B4" s="102">
        <v>3</v>
      </c>
      <c r="C4" s="4">
        <f>IF('Input&amp;Output'!$C$3=10,'v-t_chart'!G4,IF('Input&amp;Output'!$C$3=21,'v-t_chart'!H4,IF('Input&amp;Output'!$C$3=32,'v-t_chart'!I4,IF('Input&amp;Output'!$C$3=22,'v-t_chart'!J4,IF('Input&amp;Output'!$C$3=31,'v-t_chart'!K4,'v-t_chart'!L4)))))</f>
        <v>0</v>
      </c>
      <c r="D4" s="17"/>
      <c r="F4" s="4">
        <v>3</v>
      </c>
      <c r="G4" s="105">
        <v>0</v>
      </c>
      <c r="H4" s="105">
        <v>0</v>
      </c>
      <c r="I4" s="4">
        <v>0</v>
      </c>
      <c r="J4" s="4">
        <v>0</v>
      </c>
      <c r="K4" s="4">
        <v>0</v>
      </c>
      <c r="L4" s="107"/>
      <c r="M4" s="107"/>
      <c r="N4" s="4">
        <v>3</v>
      </c>
      <c r="O4" s="105">
        <v>0</v>
      </c>
      <c r="P4" s="105">
        <v>0</v>
      </c>
      <c r="Q4" s="4">
        <v>0</v>
      </c>
      <c r="R4" s="4">
        <v>0</v>
      </c>
      <c r="S4" s="4">
        <v>0</v>
      </c>
      <c r="T4" s="107"/>
      <c r="X4" s="4"/>
      <c r="AN4" s="4"/>
      <c r="AP4" s="4"/>
      <c r="AQ4" s="4"/>
      <c r="AR4" s="4"/>
    </row>
    <row r="5" spans="1:44">
      <c r="A5" s="102">
        <f t="shared" si="0"/>
        <v>4</v>
      </c>
      <c r="B5" s="102">
        <v>4</v>
      </c>
      <c r="C5" s="4">
        <f>IF('Input&amp;Output'!$C$3=10,'v-t_chart'!G5,IF('Input&amp;Output'!$C$3=21,'v-t_chart'!H5,IF('Input&amp;Output'!$C$3=32,'v-t_chart'!I5,IF('Input&amp;Output'!$C$3=22,'v-t_chart'!J5,IF('Input&amp;Output'!$C$3=31,'v-t_chart'!K5,'v-t_chart'!L5)))))</f>
        <v>0</v>
      </c>
      <c r="D5" s="17"/>
      <c r="F5" s="4">
        <v>4</v>
      </c>
      <c r="G5" s="105">
        <v>0</v>
      </c>
      <c r="H5" s="105">
        <v>0</v>
      </c>
      <c r="I5" s="4">
        <v>0</v>
      </c>
      <c r="J5" s="4">
        <v>0</v>
      </c>
      <c r="K5" s="4">
        <v>0</v>
      </c>
      <c r="L5" s="107"/>
      <c r="M5" s="107"/>
      <c r="N5" s="4">
        <v>4</v>
      </c>
      <c r="O5" s="105">
        <v>0</v>
      </c>
      <c r="P5" s="105">
        <v>0</v>
      </c>
      <c r="Q5" s="4">
        <v>0</v>
      </c>
      <c r="R5" s="4">
        <v>0</v>
      </c>
      <c r="S5" s="4">
        <v>0</v>
      </c>
      <c r="T5" s="107"/>
      <c r="X5" s="4"/>
      <c r="AN5" s="4"/>
      <c r="AP5" s="4"/>
      <c r="AQ5" s="4"/>
      <c r="AR5" s="4"/>
    </row>
    <row r="6" spans="1:44">
      <c r="A6" s="102">
        <f t="shared" si="0"/>
        <v>5</v>
      </c>
      <c r="B6" s="102">
        <v>5</v>
      </c>
      <c r="C6" s="4">
        <f>IF('Input&amp;Output'!$C$3=10,'v-t_chart'!G6,IF('Input&amp;Output'!$C$3=21,'v-t_chart'!H6,IF('Input&amp;Output'!$C$3=32,'v-t_chart'!I6,IF('Input&amp;Output'!$C$3=22,'v-t_chart'!J6,IF('Input&amp;Output'!$C$3=31,'v-t_chart'!K6,'v-t_chart'!L6)))))</f>
        <v>0</v>
      </c>
      <c r="D6" s="17"/>
      <c r="F6" s="4">
        <v>5</v>
      </c>
      <c r="G6" s="105">
        <v>0</v>
      </c>
      <c r="H6" s="105">
        <v>0</v>
      </c>
      <c r="I6" s="4">
        <v>0</v>
      </c>
      <c r="J6" s="4">
        <v>0</v>
      </c>
      <c r="K6" s="4">
        <v>0</v>
      </c>
      <c r="L6" s="107"/>
      <c r="M6" s="107"/>
      <c r="N6" s="4">
        <v>5</v>
      </c>
      <c r="O6" s="105">
        <v>0</v>
      </c>
      <c r="P6" s="105">
        <v>0</v>
      </c>
      <c r="Q6" s="4">
        <v>0</v>
      </c>
      <c r="R6" s="4">
        <v>0</v>
      </c>
      <c r="S6" s="4">
        <v>0</v>
      </c>
      <c r="T6" s="107"/>
      <c r="X6" s="4"/>
      <c r="AN6" s="4"/>
      <c r="AP6" s="4"/>
      <c r="AQ6" s="4"/>
      <c r="AR6" s="4"/>
    </row>
    <row r="7" spans="1:44">
      <c r="A7" s="102">
        <f t="shared" si="0"/>
        <v>6</v>
      </c>
      <c r="B7" s="102">
        <v>6</v>
      </c>
      <c r="C7" s="4">
        <f>IF('Input&amp;Output'!$C$3=10,'v-t_chart'!G7,IF('Input&amp;Output'!$C$3=21,'v-t_chart'!H7,IF('Input&amp;Output'!$C$3=32,'v-t_chart'!I7,IF('Input&amp;Output'!$C$3=22,'v-t_chart'!J7,IF('Input&amp;Output'!$C$3=31,'v-t_chart'!K7,'v-t_chart'!L7)))))</f>
        <v>0</v>
      </c>
      <c r="D7" s="17"/>
      <c r="F7" s="4">
        <v>6</v>
      </c>
      <c r="G7" s="105">
        <v>0</v>
      </c>
      <c r="H7" s="105">
        <v>0</v>
      </c>
      <c r="I7" s="4">
        <v>0</v>
      </c>
      <c r="J7" s="4">
        <v>0</v>
      </c>
      <c r="K7" s="4">
        <v>0</v>
      </c>
      <c r="L7" s="107"/>
      <c r="M7" s="107"/>
      <c r="N7" s="4">
        <v>6</v>
      </c>
      <c r="O7" s="105">
        <v>0</v>
      </c>
      <c r="P7" s="105">
        <v>0</v>
      </c>
      <c r="Q7" s="4">
        <v>0</v>
      </c>
      <c r="R7" s="4">
        <v>0</v>
      </c>
      <c r="S7" s="4">
        <v>0</v>
      </c>
      <c r="T7" s="107"/>
      <c r="X7" s="4"/>
      <c r="AN7" s="4"/>
      <c r="AP7" s="4"/>
      <c r="AQ7" s="4"/>
      <c r="AR7" s="4"/>
    </row>
    <row r="8" spans="1:44">
      <c r="A8" s="102">
        <f t="shared" si="0"/>
        <v>7</v>
      </c>
      <c r="B8" s="102">
        <v>7</v>
      </c>
      <c r="C8" s="4">
        <f>IF('Input&amp;Output'!$C$3=10,'v-t_chart'!G8,IF('Input&amp;Output'!$C$3=21,'v-t_chart'!H8,IF('Input&amp;Output'!$C$3=32,'v-t_chart'!I8,IF('Input&amp;Output'!$C$3=22,'v-t_chart'!J8,IF('Input&amp;Output'!$C$3=31,'v-t_chart'!K8,'v-t_chart'!L8)))))</f>
        <v>0</v>
      </c>
      <c r="D8" s="17"/>
      <c r="F8" s="4">
        <v>7</v>
      </c>
      <c r="G8" s="105">
        <v>0</v>
      </c>
      <c r="H8" s="105">
        <v>0</v>
      </c>
      <c r="I8" s="4">
        <v>0</v>
      </c>
      <c r="J8" s="4">
        <v>0</v>
      </c>
      <c r="K8" s="4">
        <v>0</v>
      </c>
      <c r="L8" s="107"/>
      <c r="M8" s="107"/>
      <c r="N8" s="4">
        <v>7</v>
      </c>
      <c r="O8" s="105">
        <v>0</v>
      </c>
      <c r="P8" s="105">
        <v>0</v>
      </c>
      <c r="Q8" s="4">
        <v>0</v>
      </c>
      <c r="R8" s="4">
        <v>0</v>
      </c>
      <c r="S8" s="4">
        <v>0</v>
      </c>
      <c r="T8" s="107"/>
      <c r="X8" s="4"/>
      <c r="AN8" s="4"/>
      <c r="AP8" s="4"/>
      <c r="AQ8" s="4"/>
      <c r="AR8" s="4"/>
    </row>
    <row r="9" spans="1:44">
      <c r="A9" s="102">
        <f t="shared" si="0"/>
        <v>8</v>
      </c>
      <c r="B9" s="102">
        <v>8</v>
      </c>
      <c r="C9" s="4">
        <f>IF('Input&amp;Output'!$C$3=10,'v-t_chart'!G9,IF('Input&amp;Output'!$C$3=21,'v-t_chart'!H9,IF('Input&amp;Output'!$C$3=32,'v-t_chart'!I9,IF('Input&amp;Output'!$C$3=22,'v-t_chart'!J9,IF('Input&amp;Output'!$C$3=31,'v-t_chart'!K9,'v-t_chart'!L9)))))</f>
        <v>0</v>
      </c>
      <c r="D9" s="17"/>
      <c r="F9" s="4">
        <v>8</v>
      </c>
      <c r="G9" s="105">
        <v>0</v>
      </c>
      <c r="H9" s="105">
        <v>0</v>
      </c>
      <c r="I9" s="4">
        <v>0</v>
      </c>
      <c r="J9" s="4">
        <v>0</v>
      </c>
      <c r="K9" s="4">
        <v>0</v>
      </c>
      <c r="L9" s="107"/>
      <c r="M9" s="107"/>
      <c r="N9" s="4">
        <v>8</v>
      </c>
      <c r="O9" s="105">
        <v>0</v>
      </c>
      <c r="P9" s="105">
        <v>0</v>
      </c>
      <c r="Q9" s="4">
        <v>0</v>
      </c>
      <c r="R9" s="4">
        <v>0</v>
      </c>
      <c r="S9" s="4">
        <v>0</v>
      </c>
      <c r="T9" s="107"/>
      <c r="X9" s="4"/>
      <c r="AN9" s="4"/>
      <c r="AP9" s="4"/>
      <c r="AQ9" s="4"/>
      <c r="AR9" s="4"/>
    </row>
    <row r="10" spans="1:44">
      <c r="A10" s="102">
        <f t="shared" si="0"/>
        <v>9</v>
      </c>
      <c r="B10" s="102">
        <v>9</v>
      </c>
      <c r="C10" s="4">
        <f>IF('Input&amp;Output'!$C$3=10,'v-t_chart'!G10,IF('Input&amp;Output'!$C$3=21,'v-t_chart'!H10,IF('Input&amp;Output'!$C$3=32,'v-t_chart'!I10,IF('Input&amp;Output'!$C$3=22,'v-t_chart'!J10,IF('Input&amp;Output'!$C$3=31,'v-t_chart'!K10,'v-t_chart'!L10)))))</f>
        <v>0</v>
      </c>
      <c r="D10" s="17"/>
      <c r="F10" s="4">
        <v>9</v>
      </c>
      <c r="G10" s="105">
        <v>0</v>
      </c>
      <c r="H10" s="105">
        <v>0</v>
      </c>
      <c r="I10" s="4">
        <v>0</v>
      </c>
      <c r="J10" s="4">
        <v>0</v>
      </c>
      <c r="K10" s="4">
        <v>0</v>
      </c>
      <c r="L10" s="107"/>
      <c r="M10" s="107"/>
      <c r="N10" s="4">
        <v>9</v>
      </c>
      <c r="O10" s="105">
        <v>0</v>
      </c>
      <c r="P10" s="105">
        <v>0</v>
      </c>
      <c r="Q10" s="4">
        <v>0</v>
      </c>
      <c r="R10" s="4">
        <v>0</v>
      </c>
      <c r="S10" s="4">
        <v>0</v>
      </c>
      <c r="T10" s="107"/>
      <c r="X10" s="4"/>
      <c r="AN10" s="4"/>
      <c r="AP10" s="4"/>
      <c r="AQ10" s="4"/>
      <c r="AR10" s="4"/>
    </row>
    <row r="11" spans="1:44">
      <c r="A11" s="102">
        <f t="shared" si="0"/>
        <v>10</v>
      </c>
      <c r="B11" s="102">
        <v>10</v>
      </c>
      <c r="C11" s="4">
        <f>IF('Input&amp;Output'!$C$3=10,'v-t_chart'!G11,IF('Input&amp;Output'!$C$3=21,'v-t_chart'!H11,IF('Input&amp;Output'!$C$3=32,'v-t_chart'!I11,IF('Input&amp;Output'!$C$3=22,'v-t_chart'!J11,IF('Input&amp;Output'!$C$3=31,'v-t_chart'!K11,'v-t_chart'!L11)))))</f>
        <v>0</v>
      </c>
      <c r="D11" s="17"/>
      <c r="F11" s="4">
        <v>10</v>
      </c>
      <c r="G11" s="105">
        <v>0</v>
      </c>
      <c r="H11" s="105">
        <v>0</v>
      </c>
      <c r="I11" s="4">
        <v>0</v>
      </c>
      <c r="J11" s="4">
        <v>0</v>
      </c>
      <c r="K11" s="4">
        <v>0</v>
      </c>
      <c r="L11" s="107"/>
      <c r="M11" s="107"/>
      <c r="N11" s="4">
        <v>10</v>
      </c>
      <c r="O11" s="105">
        <v>0</v>
      </c>
      <c r="P11" s="105">
        <v>0</v>
      </c>
      <c r="Q11" s="4">
        <v>0</v>
      </c>
      <c r="R11" s="4">
        <v>0</v>
      </c>
      <c r="S11" s="4">
        <v>0</v>
      </c>
      <c r="T11" s="107"/>
      <c r="X11" s="4"/>
      <c r="AN11" s="4"/>
      <c r="AP11" s="4"/>
      <c r="AQ11" s="4"/>
      <c r="AR11" s="4"/>
    </row>
    <row r="12" spans="1:44">
      <c r="A12" s="102">
        <f t="shared" si="0"/>
        <v>11</v>
      </c>
      <c r="B12" s="102">
        <v>11</v>
      </c>
      <c r="C12" s="4">
        <f>IF('Input&amp;Output'!$C$3=10,'v-t_chart'!G12,IF('Input&amp;Output'!$C$3=21,'v-t_chart'!H12,IF('Input&amp;Output'!$C$3=32,'v-t_chart'!I12,IF('Input&amp;Output'!$C$3=22,'v-t_chart'!J12,IF('Input&amp;Output'!$C$3=31,'v-t_chart'!K12,'v-t_chart'!L12)))))</f>
        <v>0</v>
      </c>
      <c r="D12" s="17"/>
      <c r="F12" s="4">
        <v>11</v>
      </c>
      <c r="G12" s="105">
        <v>0</v>
      </c>
      <c r="H12" s="105">
        <v>0</v>
      </c>
      <c r="I12" s="4">
        <v>0</v>
      </c>
      <c r="J12" s="4">
        <v>0</v>
      </c>
      <c r="K12" s="4">
        <v>0</v>
      </c>
      <c r="L12" s="107"/>
      <c r="M12" s="107"/>
      <c r="N12" s="4">
        <v>11</v>
      </c>
      <c r="O12" s="105">
        <v>0</v>
      </c>
      <c r="P12" s="105">
        <v>0</v>
      </c>
      <c r="Q12" s="4">
        <v>0</v>
      </c>
      <c r="R12" s="4">
        <v>0</v>
      </c>
      <c r="S12" s="4">
        <v>0</v>
      </c>
      <c r="T12" s="107"/>
      <c r="X12" s="4"/>
      <c r="AN12" s="4"/>
      <c r="AP12" s="4"/>
      <c r="AQ12" s="4"/>
      <c r="AR12" s="4"/>
    </row>
    <row r="13" spans="1:44">
      <c r="A13" s="102">
        <f t="shared" si="0"/>
        <v>12</v>
      </c>
      <c r="B13" s="102">
        <v>12</v>
      </c>
      <c r="C13" s="4">
        <f>IF('Input&amp;Output'!$C$3=10,'v-t_chart'!G13,IF('Input&amp;Output'!$C$3=21,'v-t_chart'!H13,IF('Input&amp;Output'!$C$3=32,'v-t_chart'!I13,IF('Input&amp;Output'!$C$3=22,'v-t_chart'!J13,IF('Input&amp;Output'!$C$3=31,'v-t_chart'!K13,'v-t_chart'!L13)))))</f>
        <v>0</v>
      </c>
      <c r="D13" s="17"/>
      <c r="F13" s="4">
        <v>12</v>
      </c>
      <c r="G13" s="105">
        <v>0</v>
      </c>
      <c r="H13" s="105">
        <v>0</v>
      </c>
      <c r="I13" s="4">
        <v>0</v>
      </c>
      <c r="J13" s="4">
        <v>0</v>
      </c>
      <c r="K13" s="4">
        <v>0</v>
      </c>
      <c r="L13" s="107"/>
      <c r="M13" s="107"/>
      <c r="N13" s="4">
        <v>12</v>
      </c>
      <c r="O13" s="105">
        <v>0</v>
      </c>
      <c r="P13" s="105">
        <v>0</v>
      </c>
      <c r="Q13" s="4">
        <v>0</v>
      </c>
      <c r="R13" s="4">
        <v>0</v>
      </c>
      <c r="S13" s="4">
        <v>0</v>
      </c>
      <c r="T13" s="107"/>
      <c r="X13" s="4"/>
      <c r="AN13" s="4"/>
      <c r="AP13" s="4"/>
      <c r="AQ13" s="4"/>
      <c r="AR13" s="4"/>
    </row>
    <row r="14" spans="1:44">
      <c r="A14" s="102">
        <f t="shared" si="0"/>
        <v>13</v>
      </c>
      <c r="B14" s="102">
        <v>13</v>
      </c>
      <c r="C14" s="4">
        <f>IF('Input&amp;Output'!$C$3=10,'v-t_chart'!G14,IF('Input&amp;Output'!$C$3=21,'v-t_chart'!H14,IF('Input&amp;Output'!$C$3=32,'v-t_chart'!I14,IF('Input&amp;Output'!$C$3=22,'v-t_chart'!J14,IF('Input&amp;Output'!$C$3=31,'v-t_chart'!K14,'v-t_chart'!L14)))))</f>
        <v>0</v>
      </c>
      <c r="D14" s="17"/>
      <c r="F14" s="4">
        <v>13</v>
      </c>
      <c r="G14" s="105">
        <v>0</v>
      </c>
      <c r="H14" s="105">
        <v>0</v>
      </c>
      <c r="I14" s="4">
        <v>0</v>
      </c>
      <c r="J14" s="4">
        <v>0</v>
      </c>
      <c r="K14" s="4">
        <v>0</v>
      </c>
      <c r="L14" s="107"/>
      <c r="M14" s="107"/>
      <c r="N14" s="4">
        <v>13</v>
      </c>
      <c r="O14" s="105">
        <v>0</v>
      </c>
      <c r="P14" s="105">
        <v>0</v>
      </c>
      <c r="Q14" s="4">
        <v>0</v>
      </c>
      <c r="R14" s="4">
        <v>0</v>
      </c>
      <c r="S14" s="4">
        <v>0</v>
      </c>
      <c r="T14" s="107"/>
      <c r="X14" s="4"/>
      <c r="AN14" s="4"/>
      <c r="AP14" s="4"/>
      <c r="AQ14" s="4"/>
      <c r="AR14" s="4"/>
    </row>
    <row r="15" spans="1:44">
      <c r="A15" s="102">
        <f t="shared" si="0"/>
        <v>14</v>
      </c>
      <c r="B15" s="102">
        <v>14</v>
      </c>
      <c r="C15" s="4">
        <f>IF('Input&amp;Output'!$C$3=10,'v-t_chart'!G15,IF('Input&amp;Output'!$C$3=21,'v-t_chart'!H15,IF('Input&amp;Output'!$C$3=32,'v-t_chart'!I15,IF('Input&amp;Output'!$C$3=22,'v-t_chart'!J15,IF('Input&amp;Output'!$C$3=31,'v-t_chart'!K15,'v-t_chart'!L15)))))</f>
        <v>0</v>
      </c>
      <c r="D15" s="17"/>
      <c r="F15" s="4">
        <v>14</v>
      </c>
      <c r="G15" s="105">
        <v>0</v>
      </c>
      <c r="H15" s="105">
        <v>0</v>
      </c>
      <c r="I15" s="4">
        <v>0</v>
      </c>
      <c r="J15" s="4">
        <v>0</v>
      </c>
      <c r="K15" s="4">
        <v>0</v>
      </c>
      <c r="L15" s="107"/>
      <c r="M15" s="107"/>
      <c r="N15" s="4">
        <v>14</v>
      </c>
      <c r="O15" s="105">
        <v>0</v>
      </c>
      <c r="P15" s="105">
        <v>0</v>
      </c>
      <c r="Q15" s="4">
        <v>0</v>
      </c>
      <c r="R15" s="4">
        <v>0</v>
      </c>
      <c r="S15" s="4">
        <v>0</v>
      </c>
      <c r="T15" s="107"/>
      <c r="X15" s="4"/>
      <c r="AN15" s="4"/>
      <c r="AP15" s="4"/>
      <c r="AQ15" s="4"/>
      <c r="AR15" s="4"/>
    </row>
    <row r="16" spans="1:44">
      <c r="A16" s="102">
        <f t="shared" si="0"/>
        <v>15</v>
      </c>
      <c r="B16" s="102">
        <v>15</v>
      </c>
      <c r="C16" s="4">
        <f>IF('Input&amp;Output'!$C$3=10,'v-t_chart'!G16,IF('Input&amp;Output'!$C$3=21,'v-t_chart'!H16,IF('Input&amp;Output'!$C$3=32,'v-t_chart'!I16,IF('Input&amp;Output'!$C$3=22,'v-t_chart'!J16,IF('Input&amp;Output'!$C$3=31,'v-t_chart'!K16,'v-t_chart'!L16)))))</f>
        <v>0</v>
      </c>
      <c r="D16" s="17"/>
      <c r="F16" s="4">
        <v>15</v>
      </c>
      <c r="G16" s="105">
        <v>0</v>
      </c>
      <c r="H16" s="105">
        <v>0</v>
      </c>
      <c r="I16" s="4">
        <v>0</v>
      </c>
      <c r="J16" s="4">
        <v>0</v>
      </c>
      <c r="K16" s="4">
        <v>0</v>
      </c>
      <c r="L16" s="107"/>
      <c r="M16" s="107"/>
      <c r="N16" s="4">
        <v>15</v>
      </c>
      <c r="O16" s="105">
        <v>0</v>
      </c>
      <c r="P16" s="105">
        <v>0</v>
      </c>
      <c r="Q16" s="4">
        <v>0</v>
      </c>
      <c r="R16" s="4">
        <v>0</v>
      </c>
      <c r="S16" s="4">
        <v>0</v>
      </c>
      <c r="T16" s="107"/>
      <c r="X16" s="4"/>
      <c r="AN16" s="4"/>
      <c r="AP16" s="4"/>
      <c r="AQ16" s="4"/>
      <c r="AR16" s="4"/>
    </row>
    <row r="17" spans="1:44">
      <c r="A17" s="102">
        <f t="shared" si="0"/>
        <v>16</v>
      </c>
      <c r="B17" s="102">
        <v>16</v>
      </c>
      <c r="C17" s="4">
        <f>IF('Input&amp;Output'!$C$3=10,'v-t_chart'!G17,IF('Input&amp;Output'!$C$3=21,'v-t_chart'!H17,IF('Input&amp;Output'!$C$3=32,'v-t_chart'!I17,IF('Input&amp;Output'!$C$3=22,'v-t_chart'!J17,IF('Input&amp;Output'!$C$3=31,'v-t_chart'!K17,'v-t_chart'!L17)))))</f>
        <v>0</v>
      </c>
      <c r="D17" s="17"/>
      <c r="F17" s="4">
        <v>16</v>
      </c>
      <c r="G17" s="105">
        <v>0</v>
      </c>
      <c r="H17" s="105">
        <v>0</v>
      </c>
      <c r="I17" s="4">
        <v>0</v>
      </c>
      <c r="J17" s="4">
        <v>0</v>
      </c>
      <c r="K17" s="4">
        <v>0</v>
      </c>
      <c r="L17" s="107"/>
      <c r="M17" s="107"/>
      <c r="N17" s="4">
        <v>16</v>
      </c>
      <c r="O17" s="105">
        <v>0</v>
      </c>
      <c r="P17" s="105">
        <v>0</v>
      </c>
      <c r="Q17" s="4">
        <v>0</v>
      </c>
      <c r="R17" s="4">
        <v>0</v>
      </c>
      <c r="S17" s="4">
        <v>0</v>
      </c>
      <c r="T17" s="107"/>
      <c r="X17" s="4"/>
      <c r="AN17" s="4"/>
      <c r="AP17" s="4"/>
      <c r="AQ17" s="4"/>
      <c r="AR17" s="4"/>
    </row>
    <row r="18" spans="1:44">
      <c r="A18" s="102">
        <f t="shared" si="0"/>
        <v>17</v>
      </c>
      <c r="B18" s="102">
        <v>17</v>
      </c>
      <c r="C18" s="4">
        <f>IF('Input&amp;Output'!$C$3=10,'v-t_chart'!G18,IF('Input&amp;Output'!$C$3=21,'v-t_chart'!H18,IF('Input&amp;Output'!$C$3=32,'v-t_chart'!I18,IF('Input&amp;Output'!$C$3=22,'v-t_chart'!J18,IF('Input&amp;Output'!$C$3=31,'v-t_chart'!K18,'v-t_chart'!L18)))))</f>
        <v>0</v>
      </c>
      <c r="D18" s="17"/>
      <c r="F18" s="4">
        <v>17</v>
      </c>
      <c r="G18" s="105">
        <v>0</v>
      </c>
      <c r="H18" s="105">
        <v>0</v>
      </c>
      <c r="I18" s="4">
        <v>0</v>
      </c>
      <c r="J18" s="4">
        <v>0</v>
      </c>
      <c r="K18" s="4">
        <v>0</v>
      </c>
      <c r="L18" s="107"/>
      <c r="M18" s="107"/>
      <c r="N18" s="4">
        <v>17</v>
      </c>
      <c r="O18" s="105">
        <v>0</v>
      </c>
      <c r="P18" s="105">
        <v>0</v>
      </c>
      <c r="Q18" s="4">
        <v>0</v>
      </c>
      <c r="R18" s="4">
        <v>0</v>
      </c>
      <c r="S18" s="4">
        <v>0</v>
      </c>
      <c r="T18" s="107"/>
      <c r="X18" s="4"/>
      <c r="AN18" s="4"/>
      <c r="AP18" s="4"/>
      <c r="AQ18" s="4"/>
      <c r="AR18" s="4"/>
    </row>
    <row r="19" spans="1:44">
      <c r="A19" s="102">
        <f t="shared" si="0"/>
        <v>18</v>
      </c>
      <c r="B19" s="102">
        <v>18</v>
      </c>
      <c r="C19" s="4">
        <f>IF('Input&amp;Output'!$C$3=10,'v-t_chart'!G19,IF('Input&amp;Output'!$C$3=21,'v-t_chart'!H19,IF('Input&amp;Output'!$C$3=32,'v-t_chart'!I19,IF('Input&amp;Output'!$C$3=22,'v-t_chart'!J19,IF('Input&amp;Output'!$C$3=31,'v-t_chart'!K19,'v-t_chart'!L19)))))</f>
        <v>0</v>
      </c>
      <c r="D19" s="17"/>
      <c r="F19" s="4">
        <v>18</v>
      </c>
      <c r="G19" s="105">
        <v>0</v>
      </c>
      <c r="H19" s="105">
        <v>0</v>
      </c>
      <c r="I19" s="4">
        <v>0</v>
      </c>
      <c r="J19" s="4">
        <v>0</v>
      </c>
      <c r="K19" s="4">
        <v>0</v>
      </c>
      <c r="L19" s="107"/>
      <c r="M19" s="107"/>
      <c r="N19" s="4">
        <v>18</v>
      </c>
      <c r="O19" s="105">
        <v>0</v>
      </c>
      <c r="P19" s="105">
        <v>0</v>
      </c>
      <c r="Q19" s="4">
        <v>0</v>
      </c>
      <c r="R19" s="4">
        <v>0</v>
      </c>
      <c r="S19" s="4">
        <v>0</v>
      </c>
      <c r="T19" s="107"/>
      <c r="X19" s="4"/>
      <c r="AN19" s="4"/>
      <c r="AP19" s="4"/>
      <c r="AQ19" s="4"/>
      <c r="AR19" s="4"/>
    </row>
    <row r="20" spans="1:44">
      <c r="A20" s="102">
        <f t="shared" si="0"/>
        <v>19</v>
      </c>
      <c r="B20" s="102">
        <v>19</v>
      </c>
      <c r="C20" s="4">
        <f>IF('Input&amp;Output'!$C$3=10,'v-t_chart'!G20,IF('Input&amp;Output'!$C$3=21,'v-t_chart'!H20,IF('Input&amp;Output'!$C$3=32,'v-t_chart'!I20,IF('Input&amp;Output'!$C$3=22,'v-t_chart'!J20,IF('Input&amp;Output'!$C$3=31,'v-t_chart'!K20,'v-t_chart'!L20)))))</f>
        <v>0</v>
      </c>
      <c r="D20" s="17"/>
      <c r="F20" s="4">
        <v>19</v>
      </c>
      <c r="G20" s="105">
        <v>0</v>
      </c>
      <c r="H20" s="105">
        <v>0</v>
      </c>
      <c r="I20" s="4">
        <v>0</v>
      </c>
      <c r="J20" s="4">
        <v>0</v>
      </c>
      <c r="K20" s="4">
        <v>0</v>
      </c>
      <c r="L20" s="107"/>
      <c r="M20" s="107"/>
      <c r="N20" s="4">
        <v>19</v>
      </c>
      <c r="O20" s="105">
        <v>0</v>
      </c>
      <c r="P20" s="105">
        <v>0</v>
      </c>
      <c r="Q20" s="4">
        <v>0</v>
      </c>
      <c r="R20" s="4">
        <v>0</v>
      </c>
      <c r="S20" s="4">
        <v>0</v>
      </c>
      <c r="T20" s="107"/>
      <c r="X20" s="4"/>
      <c r="AN20" s="4"/>
      <c r="AP20" s="4"/>
      <c r="AQ20" s="4"/>
      <c r="AR20" s="4"/>
    </row>
    <row r="21" spans="1:44">
      <c r="A21" s="102">
        <f t="shared" si="0"/>
        <v>20</v>
      </c>
      <c r="B21" s="102">
        <v>20</v>
      </c>
      <c r="C21" s="4">
        <f>IF('Input&amp;Output'!$C$3=10,'v-t_chart'!G21,IF('Input&amp;Output'!$C$3=21,'v-t_chart'!H21,IF('Input&amp;Output'!$C$3=32,'v-t_chart'!I21,IF('Input&amp;Output'!$C$3=22,'v-t_chart'!J21,IF('Input&amp;Output'!$C$3=31,'v-t_chart'!K21,'v-t_chart'!L21)))))</f>
        <v>0</v>
      </c>
      <c r="D21" s="17"/>
      <c r="F21" s="4">
        <v>20</v>
      </c>
      <c r="G21" s="105">
        <v>0</v>
      </c>
      <c r="H21" s="105">
        <v>0</v>
      </c>
      <c r="I21" s="4">
        <v>0</v>
      </c>
      <c r="J21" s="4">
        <v>0</v>
      </c>
      <c r="K21" s="4">
        <v>0</v>
      </c>
      <c r="L21" s="107"/>
      <c r="M21" s="107"/>
      <c r="N21" s="4">
        <v>20</v>
      </c>
      <c r="O21" s="105">
        <v>0</v>
      </c>
      <c r="P21" s="105">
        <v>0</v>
      </c>
      <c r="Q21" s="4">
        <v>0</v>
      </c>
      <c r="R21" s="4">
        <v>0</v>
      </c>
      <c r="S21" s="4">
        <v>0</v>
      </c>
      <c r="T21" s="107"/>
      <c r="X21" s="4"/>
      <c r="AN21" s="4"/>
      <c r="AP21" s="4"/>
      <c r="AQ21" s="4"/>
      <c r="AR21" s="4"/>
    </row>
    <row r="22" spans="1:44">
      <c r="A22" s="102">
        <f t="shared" si="0"/>
        <v>21</v>
      </c>
      <c r="B22" s="102">
        <v>21</v>
      </c>
      <c r="C22" s="4">
        <f>IF('Input&amp;Output'!$C$3=10,'v-t_chart'!G22,IF('Input&amp;Output'!$C$3=21,'v-t_chart'!H22,IF('Input&amp;Output'!$C$3=32,'v-t_chart'!I22,IF('Input&amp;Output'!$C$3=22,'v-t_chart'!J22,IF('Input&amp;Output'!$C$3=31,'v-t_chart'!K22,'v-t_chart'!L22)))))</f>
        <v>0</v>
      </c>
      <c r="D22" s="17"/>
      <c r="F22" s="4">
        <v>21</v>
      </c>
      <c r="G22" s="105">
        <v>0</v>
      </c>
      <c r="H22" s="105">
        <v>0</v>
      </c>
      <c r="I22" s="4">
        <v>0</v>
      </c>
      <c r="J22" s="4">
        <v>0</v>
      </c>
      <c r="K22" s="4">
        <v>0</v>
      </c>
      <c r="L22" s="107"/>
      <c r="M22" s="107"/>
      <c r="N22" s="4">
        <v>21</v>
      </c>
      <c r="O22" s="105">
        <v>0</v>
      </c>
      <c r="P22" s="105">
        <v>0</v>
      </c>
      <c r="Q22" s="4">
        <v>0</v>
      </c>
      <c r="R22" s="4">
        <v>0</v>
      </c>
      <c r="S22" s="4">
        <v>0</v>
      </c>
      <c r="T22" s="107"/>
      <c r="X22" s="4"/>
      <c r="AN22" s="4"/>
      <c r="AP22" s="4"/>
      <c r="AQ22" s="4"/>
      <c r="AR22" s="4"/>
    </row>
    <row r="23" spans="1:44">
      <c r="A23" s="102">
        <f t="shared" si="0"/>
        <v>22</v>
      </c>
      <c r="B23" s="102">
        <v>22</v>
      </c>
      <c r="C23" s="4">
        <f>IF('Input&amp;Output'!$C$3=10,'v-t_chart'!G23,IF('Input&amp;Output'!$C$3=21,'v-t_chart'!H23,IF('Input&amp;Output'!$C$3=32,'v-t_chart'!I23,IF('Input&amp;Output'!$C$3=22,'v-t_chart'!J23,IF('Input&amp;Output'!$C$3=31,'v-t_chart'!K23,'v-t_chart'!L23)))))</f>
        <v>1</v>
      </c>
      <c r="D23" s="17"/>
      <c r="F23" s="4">
        <v>22</v>
      </c>
      <c r="G23" s="105">
        <v>1</v>
      </c>
      <c r="H23" s="105">
        <v>1</v>
      </c>
      <c r="I23" s="4">
        <v>1</v>
      </c>
      <c r="J23" s="4">
        <v>1</v>
      </c>
      <c r="K23" s="4">
        <v>1</v>
      </c>
      <c r="L23" s="107"/>
      <c r="M23" s="107"/>
      <c r="N23" s="4">
        <v>22</v>
      </c>
      <c r="O23" s="105">
        <v>0.97</v>
      </c>
      <c r="P23" s="105">
        <v>0.97</v>
      </c>
      <c r="Q23" s="4">
        <v>0.96</v>
      </c>
      <c r="R23" s="4">
        <v>0.96</v>
      </c>
      <c r="S23" s="4">
        <v>0.96</v>
      </c>
      <c r="T23" s="107"/>
      <c r="X23" s="4"/>
      <c r="AN23" s="4"/>
      <c r="AP23" s="4"/>
      <c r="AQ23" s="4"/>
      <c r="AR23" s="4"/>
    </row>
    <row r="24" spans="1:44">
      <c r="A24" s="102">
        <f t="shared" si="0"/>
        <v>23</v>
      </c>
      <c r="B24" s="102">
        <v>23</v>
      </c>
      <c r="C24" s="4">
        <f>IF('Input&amp;Output'!$C$3=10,'v-t_chart'!G24,IF('Input&amp;Output'!$C$3=21,'v-t_chart'!H24,IF('Input&amp;Output'!$C$3=32,'v-t_chart'!I24,IF('Input&amp;Output'!$C$3=22,'v-t_chart'!J24,IF('Input&amp;Output'!$C$3=31,'v-t_chart'!K24,'v-t_chart'!L24)))))</f>
        <v>2.6</v>
      </c>
      <c r="D24" s="17"/>
      <c r="F24" s="4">
        <v>23</v>
      </c>
      <c r="G24" s="105">
        <v>2.6</v>
      </c>
      <c r="H24" s="105">
        <v>2.6</v>
      </c>
      <c r="I24" s="4">
        <v>2.6</v>
      </c>
      <c r="J24" s="4">
        <v>2.6</v>
      </c>
      <c r="K24" s="4">
        <v>2.6</v>
      </c>
      <c r="L24" s="107"/>
      <c r="M24" s="107"/>
      <c r="N24" s="4">
        <v>23</v>
      </c>
      <c r="O24" s="105">
        <v>2.59</v>
      </c>
      <c r="P24" s="105">
        <v>2.59</v>
      </c>
      <c r="Q24" s="4">
        <v>2.59</v>
      </c>
      <c r="R24" s="4">
        <v>2.59</v>
      </c>
      <c r="S24" s="4">
        <v>2.59</v>
      </c>
      <c r="T24" s="107"/>
      <c r="X24" s="4"/>
      <c r="AN24" s="4"/>
      <c r="AP24" s="4"/>
      <c r="AQ24" s="4"/>
      <c r="AR24" s="4"/>
    </row>
    <row r="25" spans="1:44">
      <c r="A25" s="102">
        <f t="shared" si="0"/>
        <v>24</v>
      </c>
      <c r="B25" s="102">
        <v>24</v>
      </c>
      <c r="C25" s="4">
        <f>IF('Input&amp;Output'!$C$3=10,'v-t_chart'!G25,IF('Input&amp;Output'!$C$3=21,'v-t_chart'!H25,IF('Input&amp;Output'!$C$3=32,'v-t_chart'!I25,IF('Input&amp;Output'!$C$3=22,'v-t_chart'!J25,IF('Input&amp;Output'!$C$3=31,'v-t_chart'!K25,'v-t_chart'!L25)))))</f>
        <v>4.8</v>
      </c>
      <c r="D25" s="17"/>
      <c r="F25" s="4">
        <v>24</v>
      </c>
      <c r="G25" s="105">
        <v>4.8</v>
      </c>
      <c r="H25" s="105">
        <v>4.8</v>
      </c>
      <c r="I25" s="4">
        <v>4.8</v>
      </c>
      <c r="J25" s="4">
        <v>4.8</v>
      </c>
      <c r="K25" s="4">
        <v>4.8</v>
      </c>
      <c r="L25" s="107"/>
      <c r="M25" s="107"/>
      <c r="N25" s="4">
        <v>24</v>
      </c>
      <c r="O25" s="105">
        <v>4.75</v>
      </c>
      <c r="P25" s="105">
        <v>4.75</v>
      </c>
      <c r="Q25" s="4">
        <v>4.76</v>
      </c>
      <c r="R25" s="4">
        <v>4.76</v>
      </c>
      <c r="S25" s="4">
        <v>4.76</v>
      </c>
      <c r="T25" s="107"/>
      <c r="X25" s="4"/>
      <c r="AN25" s="4"/>
      <c r="AP25" s="4"/>
      <c r="AQ25" s="4"/>
      <c r="AR25" s="4"/>
    </row>
    <row r="26" spans="1:44">
      <c r="A26" s="102">
        <f t="shared" si="0"/>
        <v>25</v>
      </c>
      <c r="B26" s="102">
        <v>25</v>
      </c>
      <c r="C26" s="4">
        <f>IF('Input&amp;Output'!$C$3=10,'v-t_chart'!G26,IF('Input&amp;Output'!$C$3=21,'v-t_chart'!H26,IF('Input&amp;Output'!$C$3=32,'v-t_chart'!I26,IF('Input&amp;Output'!$C$3=22,'v-t_chart'!J26,IF('Input&amp;Output'!$C$3=31,'v-t_chart'!K26,'v-t_chart'!L26)))))</f>
        <v>7.2</v>
      </c>
      <c r="D26" s="17"/>
      <c r="F26" s="4">
        <v>25</v>
      </c>
      <c r="G26" s="105">
        <v>7.2</v>
      </c>
      <c r="H26" s="105">
        <v>7.2</v>
      </c>
      <c r="I26" s="4">
        <v>7.2</v>
      </c>
      <c r="J26" s="4">
        <v>7.2</v>
      </c>
      <c r="K26" s="4">
        <v>7.2</v>
      </c>
      <c r="L26" s="107"/>
      <c r="M26" s="107"/>
      <c r="N26" s="4">
        <v>25</v>
      </c>
      <c r="O26" s="105">
        <v>7.16</v>
      </c>
      <c r="P26" s="105">
        <v>7.16</v>
      </c>
      <c r="Q26" s="4">
        <v>7.17</v>
      </c>
      <c r="R26" s="4">
        <v>7.17</v>
      </c>
      <c r="S26" s="4">
        <v>7.17</v>
      </c>
      <c r="T26" s="107"/>
      <c r="X26" s="4"/>
      <c r="AN26" s="4"/>
      <c r="AP26" s="4"/>
      <c r="AQ26" s="4"/>
      <c r="AR26" s="4"/>
    </row>
    <row r="27" spans="1:44">
      <c r="A27" s="102">
        <f t="shared" si="0"/>
        <v>26</v>
      </c>
      <c r="B27" s="102">
        <v>26</v>
      </c>
      <c r="C27" s="4">
        <f>IF('Input&amp;Output'!$C$3=10,'v-t_chart'!G27,IF('Input&amp;Output'!$C$3=21,'v-t_chart'!H27,IF('Input&amp;Output'!$C$3=32,'v-t_chart'!I27,IF('Input&amp;Output'!$C$3=22,'v-t_chart'!J27,IF('Input&amp;Output'!$C$3=31,'v-t_chart'!K27,'v-t_chart'!L27)))))</f>
        <v>9.6</v>
      </c>
      <c r="D27" s="17"/>
      <c r="F27" s="4">
        <v>26</v>
      </c>
      <c r="G27" s="105">
        <v>9.6</v>
      </c>
      <c r="H27" s="105">
        <v>9.6</v>
      </c>
      <c r="I27" s="4">
        <v>9.6</v>
      </c>
      <c r="J27" s="4">
        <v>9.6</v>
      </c>
      <c r="K27" s="4">
        <v>9.6</v>
      </c>
      <c r="L27" s="107"/>
      <c r="M27" s="107"/>
      <c r="N27" s="4">
        <v>26</v>
      </c>
      <c r="O27" s="105">
        <v>9.61</v>
      </c>
      <c r="P27" s="105">
        <v>9.61</v>
      </c>
      <c r="Q27" s="4">
        <v>9.61</v>
      </c>
      <c r="R27" s="4">
        <v>9.61</v>
      </c>
      <c r="S27" s="4">
        <v>9.61</v>
      </c>
      <c r="T27" s="107"/>
      <c r="X27" s="4"/>
      <c r="AN27" s="4"/>
      <c r="AP27" s="4"/>
      <c r="AQ27" s="4"/>
      <c r="AR27" s="4"/>
    </row>
    <row r="28" spans="1:44">
      <c r="A28" s="102">
        <f t="shared" si="0"/>
        <v>27</v>
      </c>
      <c r="B28" s="102">
        <v>27</v>
      </c>
      <c r="C28" s="4">
        <f>IF('Input&amp;Output'!$C$3=10,'v-t_chart'!G28,IF('Input&amp;Output'!$C$3=21,'v-t_chart'!H28,IF('Input&amp;Output'!$C$3=32,'v-t_chart'!I28,IF('Input&amp;Output'!$C$3=22,'v-t_chart'!J28,IF('Input&amp;Output'!$C$3=31,'v-t_chart'!K28,'v-t_chart'!L28)))))</f>
        <v>12</v>
      </c>
      <c r="D28" s="17"/>
      <c r="F28" s="4">
        <v>27</v>
      </c>
      <c r="G28" s="105">
        <v>12</v>
      </c>
      <c r="H28" s="105">
        <v>12</v>
      </c>
      <c r="I28" s="4">
        <v>12</v>
      </c>
      <c r="J28" s="4">
        <v>12</v>
      </c>
      <c r="K28" s="4">
        <v>12</v>
      </c>
      <c r="L28" s="107"/>
      <c r="M28" s="107"/>
      <c r="N28" s="4">
        <v>27</v>
      </c>
      <c r="O28" s="105">
        <v>11.99</v>
      </c>
      <c r="P28" s="105">
        <v>11.99</v>
      </c>
      <c r="Q28" s="4">
        <v>12</v>
      </c>
      <c r="R28" s="4">
        <v>12</v>
      </c>
      <c r="S28" s="4">
        <v>12</v>
      </c>
      <c r="T28" s="107"/>
      <c r="X28" s="4"/>
      <c r="AN28" s="4"/>
      <c r="AP28" s="4"/>
      <c r="AQ28" s="4"/>
      <c r="AR28" s="4"/>
    </row>
    <row r="29" spans="1:44">
      <c r="A29" s="102">
        <f t="shared" si="0"/>
        <v>28</v>
      </c>
      <c r="B29" s="102">
        <v>28</v>
      </c>
      <c r="C29" s="4">
        <f>IF('Input&amp;Output'!$C$3=10,'v-t_chart'!G29,IF('Input&amp;Output'!$C$3=21,'v-t_chart'!H29,IF('Input&amp;Output'!$C$3=32,'v-t_chart'!I29,IF('Input&amp;Output'!$C$3=22,'v-t_chart'!J29,IF('Input&amp;Output'!$C$3=31,'v-t_chart'!K29,'v-t_chart'!L29)))))</f>
        <v>14.3</v>
      </c>
      <c r="D29" s="17"/>
      <c r="F29" s="4">
        <v>28</v>
      </c>
      <c r="G29" s="105">
        <v>14.3</v>
      </c>
      <c r="H29" s="105">
        <v>14.3</v>
      </c>
      <c r="I29" s="4">
        <v>14.3</v>
      </c>
      <c r="J29" s="4">
        <v>14.3</v>
      </c>
      <c r="K29" s="4">
        <v>14.3</v>
      </c>
      <c r="L29" s="107"/>
      <c r="M29" s="107"/>
      <c r="N29" s="4">
        <v>28</v>
      </c>
      <c r="O29" s="105">
        <v>14.33</v>
      </c>
      <c r="P29" s="105">
        <v>14.33</v>
      </c>
      <c r="Q29" s="4">
        <v>14.32</v>
      </c>
      <c r="R29" s="4">
        <v>14.32</v>
      </c>
      <c r="S29" s="4">
        <v>14.32</v>
      </c>
      <c r="T29" s="107"/>
      <c r="X29" s="4"/>
      <c r="AN29" s="4"/>
      <c r="AP29" s="4"/>
      <c r="AQ29" s="4"/>
      <c r="AR29" s="4"/>
    </row>
    <row r="30" spans="1:44">
      <c r="A30" s="102">
        <f t="shared" si="0"/>
        <v>29</v>
      </c>
      <c r="B30" s="102">
        <v>29</v>
      </c>
      <c r="C30" s="4">
        <f>IF('Input&amp;Output'!$C$3=10,'v-t_chart'!G30,IF('Input&amp;Output'!$C$3=21,'v-t_chart'!H30,IF('Input&amp;Output'!$C$3=32,'v-t_chart'!I30,IF('Input&amp;Output'!$C$3=22,'v-t_chart'!J30,IF('Input&amp;Output'!$C$3=31,'v-t_chart'!K30,'v-t_chart'!L30)))))</f>
        <v>16.600000000000001</v>
      </c>
      <c r="D30" s="17"/>
      <c r="F30" s="4">
        <v>29</v>
      </c>
      <c r="G30" s="105">
        <v>16.600000000000001</v>
      </c>
      <c r="H30" s="105">
        <v>16.600000000000001</v>
      </c>
      <c r="I30" s="4">
        <v>16.600000000000001</v>
      </c>
      <c r="J30" s="4">
        <v>16.600000000000001</v>
      </c>
      <c r="K30" s="4">
        <v>16.600000000000001</v>
      </c>
      <c r="L30" s="107"/>
      <c r="M30" s="107"/>
      <c r="N30" s="4">
        <v>29</v>
      </c>
      <c r="O30" s="105">
        <v>16.63</v>
      </c>
      <c r="P30" s="105">
        <v>16.63</v>
      </c>
      <c r="Q30" s="4">
        <v>16.61</v>
      </c>
      <c r="R30" s="4">
        <v>16.61</v>
      </c>
      <c r="S30" s="4">
        <v>16.61</v>
      </c>
      <c r="T30" s="107"/>
      <c r="X30" s="4"/>
      <c r="AN30" s="4"/>
      <c r="AP30" s="4"/>
      <c r="AQ30" s="4"/>
      <c r="AR30" s="4"/>
    </row>
    <row r="31" spans="1:44">
      <c r="A31" s="102">
        <f t="shared" si="0"/>
        <v>30</v>
      </c>
      <c r="B31" s="102">
        <v>30</v>
      </c>
      <c r="C31" s="4">
        <f>IF('Input&amp;Output'!$C$3=10,'v-t_chart'!G31,IF('Input&amp;Output'!$C$3=21,'v-t_chart'!H31,IF('Input&amp;Output'!$C$3=32,'v-t_chart'!I31,IF('Input&amp;Output'!$C$3=22,'v-t_chart'!J31,IF('Input&amp;Output'!$C$3=31,'v-t_chart'!K31,'v-t_chart'!L31)))))</f>
        <v>18.899999999999999</v>
      </c>
      <c r="D31" s="17"/>
      <c r="F31" s="4">
        <v>30</v>
      </c>
      <c r="G31" s="105">
        <v>18.899999999999999</v>
      </c>
      <c r="H31" s="105">
        <v>18.899999999999999</v>
      </c>
      <c r="I31" s="4">
        <v>18.899999999999999</v>
      </c>
      <c r="J31" s="4">
        <v>18.899999999999999</v>
      </c>
      <c r="K31" s="4">
        <v>18.899999999999999</v>
      </c>
      <c r="L31" s="107"/>
      <c r="M31" s="107"/>
      <c r="N31" s="4">
        <v>30</v>
      </c>
      <c r="O31" s="105">
        <v>18.940000000000001</v>
      </c>
      <c r="P31" s="105">
        <v>18.940000000000001</v>
      </c>
      <c r="Q31" s="4">
        <v>18.91</v>
      </c>
      <c r="R31" s="4">
        <v>18.91</v>
      </c>
      <c r="S31" s="4">
        <v>18.91</v>
      </c>
      <c r="T31" s="107"/>
      <c r="X31" s="4"/>
      <c r="AN31" s="4"/>
      <c r="AP31" s="4"/>
      <c r="AQ31" s="4"/>
      <c r="AR31" s="4"/>
    </row>
    <row r="32" spans="1:44">
      <c r="A32" s="102">
        <f t="shared" si="0"/>
        <v>31</v>
      </c>
      <c r="B32" s="102">
        <v>31</v>
      </c>
      <c r="C32" s="4">
        <f>IF('Input&amp;Output'!$C$3=10,'v-t_chart'!G32,IF('Input&amp;Output'!$C$3=21,'v-t_chart'!H32,IF('Input&amp;Output'!$C$3=32,'v-t_chart'!I32,IF('Input&amp;Output'!$C$3=22,'v-t_chart'!J32,IF('Input&amp;Output'!$C$3=31,'v-t_chart'!K32,'v-t_chart'!L32)))))</f>
        <v>21.2</v>
      </c>
      <c r="D32" s="17"/>
      <c r="F32" s="4">
        <v>31</v>
      </c>
      <c r="G32" s="105">
        <v>21.2</v>
      </c>
      <c r="H32" s="105">
        <v>21.2</v>
      </c>
      <c r="I32" s="4">
        <v>21.2</v>
      </c>
      <c r="J32" s="4">
        <v>21.2</v>
      </c>
      <c r="K32" s="4">
        <v>21.2</v>
      </c>
      <c r="L32" s="107"/>
      <c r="M32" s="107"/>
      <c r="N32" s="4">
        <v>31</v>
      </c>
      <c r="O32" s="105">
        <v>21.24</v>
      </c>
      <c r="P32" s="105">
        <v>21.24</v>
      </c>
      <c r="Q32" s="4">
        <v>21.21</v>
      </c>
      <c r="R32" s="4">
        <v>21.21</v>
      </c>
      <c r="S32" s="4">
        <v>21.21</v>
      </c>
      <c r="T32" s="107"/>
      <c r="X32" s="4"/>
      <c r="AN32" s="4"/>
      <c r="AP32" s="4"/>
      <c r="AQ32" s="4"/>
      <c r="AR32" s="4"/>
    </row>
    <row r="33" spans="1:44">
      <c r="A33" s="102">
        <f t="shared" si="0"/>
        <v>32</v>
      </c>
      <c r="B33" s="102">
        <v>32</v>
      </c>
      <c r="C33" s="4">
        <f>IF('Input&amp;Output'!$C$3=10,'v-t_chart'!G33,IF('Input&amp;Output'!$C$3=21,'v-t_chart'!H33,IF('Input&amp;Output'!$C$3=32,'v-t_chart'!I33,IF('Input&amp;Output'!$C$3=22,'v-t_chart'!J33,IF('Input&amp;Output'!$C$3=31,'v-t_chart'!K33,'v-t_chart'!L33)))))</f>
        <v>23.5</v>
      </c>
      <c r="D33" s="17"/>
      <c r="F33" s="4">
        <v>32</v>
      </c>
      <c r="G33" s="105">
        <v>23.5</v>
      </c>
      <c r="H33" s="105">
        <v>23.5</v>
      </c>
      <c r="I33" s="4">
        <v>23.5</v>
      </c>
      <c r="J33" s="4">
        <v>23.5</v>
      </c>
      <c r="K33" s="4">
        <v>23.5</v>
      </c>
      <c r="L33" s="107"/>
      <c r="M33" s="107"/>
      <c r="N33" s="4">
        <v>32</v>
      </c>
      <c r="O33" s="105">
        <v>23.54</v>
      </c>
      <c r="P33" s="105">
        <v>23.54</v>
      </c>
      <c r="Q33" s="4">
        <v>23.52</v>
      </c>
      <c r="R33" s="4">
        <v>23.52</v>
      </c>
      <c r="S33" s="4">
        <v>23.52</v>
      </c>
      <c r="T33" s="107"/>
      <c r="X33" s="4"/>
      <c r="AN33" s="4"/>
      <c r="AP33" s="4"/>
      <c r="AQ33" s="4"/>
      <c r="AR33" s="4"/>
    </row>
    <row r="34" spans="1:44">
      <c r="A34" s="102">
        <f t="shared" si="0"/>
        <v>33</v>
      </c>
      <c r="B34" s="102">
        <v>33</v>
      </c>
      <c r="C34" s="4">
        <f>IF('Input&amp;Output'!$C$3=10,'v-t_chart'!G34,IF('Input&amp;Output'!$C$3=21,'v-t_chart'!H34,IF('Input&amp;Output'!$C$3=32,'v-t_chart'!I34,IF('Input&amp;Output'!$C$3=22,'v-t_chart'!J34,IF('Input&amp;Output'!$C$3=31,'v-t_chart'!K34,'v-t_chart'!L34)))))</f>
        <v>25.6</v>
      </c>
      <c r="D34" s="17"/>
      <c r="F34" s="4">
        <v>33</v>
      </c>
      <c r="G34" s="105">
        <v>25.6</v>
      </c>
      <c r="H34" s="105">
        <v>25.6</v>
      </c>
      <c r="I34" s="4">
        <v>25.6</v>
      </c>
      <c r="J34" s="4">
        <v>25.6</v>
      </c>
      <c r="K34" s="4">
        <v>25.6</v>
      </c>
      <c r="L34" s="107"/>
      <c r="M34" s="107"/>
      <c r="N34" s="4">
        <v>33</v>
      </c>
      <c r="O34" s="105">
        <v>25.63</v>
      </c>
      <c r="P34" s="105">
        <v>25.63</v>
      </c>
      <c r="Q34" s="4">
        <v>25.62</v>
      </c>
      <c r="R34" s="4">
        <v>25.62</v>
      </c>
      <c r="S34" s="4">
        <v>25.62</v>
      </c>
      <c r="T34" s="107"/>
      <c r="X34" s="4"/>
      <c r="AN34" s="4"/>
      <c r="AP34" s="4"/>
      <c r="AQ34" s="4"/>
      <c r="AR34" s="4"/>
    </row>
    <row r="35" spans="1:44">
      <c r="A35" s="102">
        <f t="shared" si="0"/>
        <v>34</v>
      </c>
      <c r="B35" s="102">
        <v>34</v>
      </c>
      <c r="C35" s="4">
        <f>IF('Input&amp;Output'!$C$3=10,'v-t_chart'!G35,IF('Input&amp;Output'!$C$3=21,'v-t_chart'!H35,IF('Input&amp;Output'!$C$3=32,'v-t_chart'!I35,IF('Input&amp;Output'!$C$3=22,'v-t_chart'!J35,IF('Input&amp;Output'!$C$3=31,'v-t_chart'!K35,'v-t_chart'!L35)))))</f>
        <v>27.1</v>
      </c>
      <c r="D35" s="17"/>
      <c r="F35" s="4">
        <v>34</v>
      </c>
      <c r="G35" s="105">
        <v>27.1</v>
      </c>
      <c r="H35" s="105">
        <v>27.1</v>
      </c>
      <c r="I35" s="4">
        <v>27.1</v>
      </c>
      <c r="J35" s="4">
        <v>27.1</v>
      </c>
      <c r="K35" s="4">
        <v>27.1</v>
      </c>
      <c r="L35" s="107"/>
      <c r="M35" s="107"/>
      <c r="N35" s="4">
        <v>34</v>
      </c>
      <c r="O35" s="105">
        <v>27.11</v>
      </c>
      <c r="P35" s="105">
        <v>27.11</v>
      </c>
      <c r="Q35" s="4">
        <v>27.1</v>
      </c>
      <c r="R35" s="4">
        <v>27.1</v>
      </c>
      <c r="S35" s="4">
        <v>27.1</v>
      </c>
      <c r="T35" s="107"/>
      <c r="X35" s="4"/>
      <c r="AN35" s="4"/>
      <c r="AP35" s="4"/>
      <c r="AQ35" s="4"/>
      <c r="AR35" s="4"/>
    </row>
    <row r="36" spans="1:44">
      <c r="A36" s="102">
        <f t="shared" si="0"/>
        <v>35</v>
      </c>
      <c r="B36" s="102">
        <v>35</v>
      </c>
      <c r="C36" s="4">
        <f>IF('Input&amp;Output'!$C$3=10,'v-t_chart'!G36,IF('Input&amp;Output'!$C$3=21,'v-t_chart'!H36,IF('Input&amp;Output'!$C$3=32,'v-t_chart'!I36,IF('Input&amp;Output'!$C$3=22,'v-t_chart'!J36,IF('Input&amp;Output'!$C$3=31,'v-t_chart'!K36,'v-t_chart'!L36)))))</f>
        <v>28</v>
      </c>
      <c r="D36" s="17"/>
      <c r="F36" s="4">
        <v>35</v>
      </c>
      <c r="G36" s="105">
        <v>28</v>
      </c>
      <c r="H36" s="105">
        <v>28</v>
      </c>
      <c r="I36" s="4">
        <v>28</v>
      </c>
      <c r="J36" s="4">
        <v>28</v>
      </c>
      <c r="K36" s="4">
        <v>28</v>
      </c>
      <c r="L36" s="107"/>
      <c r="M36" s="107"/>
      <c r="N36" s="4">
        <v>35</v>
      </c>
      <c r="O36" s="105">
        <v>28.01</v>
      </c>
      <c r="P36" s="105">
        <v>28.01</v>
      </c>
      <c r="Q36" s="4">
        <v>28.01</v>
      </c>
      <c r="R36" s="4">
        <v>28.01</v>
      </c>
      <c r="S36" s="4">
        <v>28.01</v>
      </c>
      <c r="T36" s="107"/>
      <c r="X36" s="4"/>
      <c r="AN36" s="4"/>
      <c r="AP36" s="4"/>
      <c r="AQ36" s="4"/>
      <c r="AR36" s="4"/>
    </row>
    <row r="37" spans="1:44">
      <c r="A37" s="102">
        <f t="shared" si="0"/>
        <v>36</v>
      </c>
      <c r="B37" s="102">
        <v>36</v>
      </c>
      <c r="C37" s="4">
        <f>IF('Input&amp;Output'!$C$3=10,'v-t_chart'!G37,IF('Input&amp;Output'!$C$3=21,'v-t_chart'!H37,IF('Input&amp;Output'!$C$3=32,'v-t_chart'!I37,IF('Input&amp;Output'!$C$3=22,'v-t_chart'!J37,IF('Input&amp;Output'!$C$3=31,'v-t_chart'!K37,'v-t_chart'!L37)))))</f>
        <v>28.7</v>
      </c>
      <c r="D37" s="17"/>
      <c r="F37" s="4">
        <v>36</v>
      </c>
      <c r="G37" s="105">
        <v>28.7</v>
      </c>
      <c r="H37" s="105">
        <v>28.7</v>
      </c>
      <c r="I37" s="4">
        <v>28.7</v>
      </c>
      <c r="J37" s="4">
        <v>28.7</v>
      </c>
      <c r="K37" s="4">
        <v>28.7</v>
      </c>
      <c r="L37" s="107"/>
      <c r="M37" s="107"/>
      <c r="N37" s="4">
        <v>36</v>
      </c>
      <c r="O37" s="105">
        <v>28.69</v>
      </c>
      <c r="P37" s="105">
        <v>28.69</v>
      </c>
      <c r="Q37" s="4">
        <v>28.68</v>
      </c>
      <c r="R37" s="4">
        <v>28.68</v>
      </c>
      <c r="S37" s="4">
        <v>28.68</v>
      </c>
      <c r="T37" s="107"/>
      <c r="X37" s="4"/>
      <c r="AN37" s="4"/>
      <c r="AP37" s="4"/>
      <c r="AQ37" s="4"/>
      <c r="AR37" s="4"/>
    </row>
    <row r="38" spans="1:44">
      <c r="A38" s="102">
        <f t="shared" si="0"/>
        <v>37</v>
      </c>
      <c r="B38" s="102">
        <v>37</v>
      </c>
      <c r="C38" s="4">
        <f>IF('Input&amp;Output'!$C$3=10,'v-t_chart'!G38,IF('Input&amp;Output'!$C$3=21,'v-t_chart'!H38,IF('Input&amp;Output'!$C$3=32,'v-t_chart'!I38,IF('Input&amp;Output'!$C$3=22,'v-t_chart'!J38,IF('Input&amp;Output'!$C$3=31,'v-t_chart'!K38,'v-t_chart'!L38)))))</f>
        <v>29.2</v>
      </c>
      <c r="D38" s="17"/>
      <c r="F38" s="4">
        <v>37</v>
      </c>
      <c r="G38" s="105">
        <v>29.2</v>
      </c>
      <c r="H38" s="105">
        <v>29.2</v>
      </c>
      <c r="I38" s="4">
        <v>29.2</v>
      </c>
      <c r="J38" s="4">
        <v>29.2</v>
      </c>
      <c r="K38" s="4">
        <v>29.2</v>
      </c>
      <c r="L38" s="107"/>
      <c r="M38" s="107"/>
      <c r="N38" s="4">
        <v>37</v>
      </c>
      <c r="O38" s="105">
        <v>29.23</v>
      </c>
      <c r="P38" s="105">
        <v>29.23</v>
      </c>
      <c r="Q38" s="4">
        <v>29.24</v>
      </c>
      <c r="R38" s="4">
        <v>29.24</v>
      </c>
      <c r="S38" s="4">
        <v>29.24</v>
      </c>
      <c r="T38" s="107"/>
      <c r="X38" s="4"/>
      <c r="AN38" s="4"/>
      <c r="AP38" s="4"/>
      <c r="AQ38" s="4"/>
      <c r="AR38" s="4"/>
    </row>
    <row r="39" spans="1:44">
      <c r="A39" s="102">
        <f t="shared" si="0"/>
        <v>38</v>
      </c>
      <c r="B39" s="102">
        <v>38</v>
      </c>
      <c r="C39" s="4">
        <f>IF('Input&amp;Output'!$C$3=10,'v-t_chart'!G39,IF('Input&amp;Output'!$C$3=21,'v-t_chart'!H39,IF('Input&amp;Output'!$C$3=32,'v-t_chart'!I39,IF('Input&amp;Output'!$C$3=22,'v-t_chart'!J39,IF('Input&amp;Output'!$C$3=31,'v-t_chart'!K39,'v-t_chart'!L39)))))</f>
        <v>29.8</v>
      </c>
      <c r="D39" s="17"/>
      <c r="F39" s="4">
        <v>38</v>
      </c>
      <c r="G39" s="105">
        <v>29.8</v>
      </c>
      <c r="H39" s="105">
        <v>29.8</v>
      </c>
      <c r="I39" s="4">
        <v>29.8</v>
      </c>
      <c r="J39" s="4">
        <v>29.8</v>
      </c>
      <c r="K39" s="4">
        <v>29.8</v>
      </c>
      <c r="L39" s="107"/>
      <c r="M39" s="107"/>
      <c r="N39" s="4">
        <v>38</v>
      </c>
      <c r="O39" s="105">
        <v>29.77</v>
      </c>
      <c r="P39" s="105">
        <v>29.77</v>
      </c>
      <c r="Q39" s="4">
        <v>29.79</v>
      </c>
      <c r="R39" s="4">
        <v>29.79</v>
      </c>
      <c r="S39" s="4">
        <v>29.79</v>
      </c>
      <c r="T39" s="107"/>
      <c r="X39" s="4"/>
      <c r="AN39" s="4"/>
      <c r="AP39" s="4"/>
      <c r="AQ39" s="4"/>
      <c r="AR39" s="4"/>
    </row>
    <row r="40" spans="1:44">
      <c r="A40" s="102">
        <f t="shared" si="0"/>
        <v>39</v>
      </c>
      <c r="B40" s="102">
        <v>39</v>
      </c>
      <c r="C40" s="4">
        <f>IF('Input&amp;Output'!$C$3=10,'v-t_chart'!G40,IF('Input&amp;Output'!$C$3=21,'v-t_chart'!H40,IF('Input&amp;Output'!$C$3=32,'v-t_chart'!I40,IF('Input&amp;Output'!$C$3=22,'v-t_chart'!J40,IF('Input&amp;Output'!$C$3=31,'v-t_chart'!K40,'v-t_chart'!L40)))))</f>
        <v>30.4</v>
      </c>
      <c r="D40" s="17"/>
      <c r="F40" s="4">
        <v>39</v>
      </c>
      <c r="G40" s="105">
        <v>30.3</v>
      </c>
      <c r="H40" s="105">
        <v>30.3</v>
      </c>
      <c r="I40" s="4">
        <v>30.4</v>
      </c>
      <c r="J40" s="4">
        <v>30.4</v>
      </c>
      <c r="K40" s="4">
        <v>30.4</v>
      </c>
      <c r="L40" s="107"/>
      <c r="M40" s="107"/>
      <c r="N40" s="4">
        <v>39</v>
      </c>
      <c r="O40" s="105">
        <v>30.31</v>
      </c>
      <c r="P40" s="105">
        <v>30.31</v>
      </c>
      <c r="Q40" s="4">
        <v>30.35</v>
      </c>
      <c r="R40" s="4">
        <v>30.35</v>
      </c>
      <c r="S40" s="4">
        <v>30.35</v>
      </c>
      <c r="T40" s="107"/>
      <c r="X40" s="4"/>
      <c r="AN40" s="4"/>
      <c r="AP40" s="4"/>
      <c r="AQ40" s="4"/>
      <c r="AR40" s="4"/>
    </row>
    <row r="41" spans="1:44">
      <c r="A41" s="102">
        <f t="shared" si="0"/>
        <v>40</v>
      </c>
      <c r="B41" s="102">
        <v>40</v>
      </c>
      <c r="C41" s="4">
        <f>IF('Input&amp;Output'!$C$3=10,'v-t_chart'!G41,IF('Input&amp;Output'!$C$3=21,'v-t_chart'!H41,IF('Input&amp;Output'!$C$3=32,'v-t_chart'!I41,IF('Input&amp;Output'!$C$3=22,'v-t_chart'!J41,IF('Input&amp;Output'!$C$3=31,'v-t_chart'!K41,'v-t_chart'!L41)))))</f>
        <v>29.6</v>
      </c>
      <c r="D41" s="17"/>
      <c r="F41" s="4">
        <v>40</v>
      </c>
      <c r="G41" s="105">
        <v>29.6</v>
      </c>
      <c r="H41" s="105">
        <v>29.6</v>
      </c>
      <c r="I41" s="4">
        <v>29.6</v>
      </c>
      <c r="J41" s="4">
        <v>29.6</v>
      </c>
      <c r="K41" s="4">
        <v>29.6</v>
      </c>
      <c r="L41" s="107"/>
      <c r="M41" s="107"/>
      <c r="N41" s="4">
        <v>40</v>
      </c>
      <c r="O41" s="105">
        <v>29.56</v>
      </c>
      <c r="P41" s="105">
        <v>29.56</v>
      </c>
      <c r="Q41" s="4">
        <v>29.6</v>
      </c>
      <c r="R41" s="4">
        <v>29.6</v>
      </c>
      <c r="S41" s="4">
        <v>29.6</v>
      </c>
      <c r="T41" s="107"/>
      <c r="X41" s="4"/>
      <c r="AN41" s="4"/>
      <c r="AP41" s="4"/>
      <c r="AQ41" s="4"/>
      <c r="AR41" s="4"/>
    </row>
    <row r="42" spans="1:44">
      <c r="A42" s="102">
        <f t="shared" si="0"/>
        <v>41</v>
      </c>
      <c r="B42" s="102">
        <v>41</v>
      </c>
      <c r="C42" s="4">
        <f>IF('Input&amp;Output'!$C$3=10,'v-t_chart'!G42,IF('Input&amp;Output'!$C$3=21,'v-t_chart'!H42,IF('Input&amp;Output'!$C$3=32,'v-t_chart'!I42,IF('Input&amp;Output'!$C$3=22,'v-t_chart'!J42,IF('Input&amp;Output'!$C$3=31,'v-t_chart'!K42,'v-t_chart'!L42)))))</f>
        <v>28.7</v>
      </c>
      <c r="D42" s="17"/>
      <c r="F42" s="4">
        <v>41</v>
      </c>
      <c r="G42" s="105">
        <v>28.7</v>
      </c>
      <c r="H42" s="105">
        <v>28.7</v>
      </c>
      <c r="I42" s="4">
        <v>28.7</v>
      </c>
      <c r="J42" s="4">
        <v>28.7</v>
      </c>
      <c r="K42" s="4">
        <v>28.7</v>
      </c>
      <c r="L42" s="107"/>
      <c r="M42" s="107"/>
      <c r="N42" s="4">
        <v>41</v>
      </c>
      <c r="O42" s="105">
        <v>28.66</v>
      </c>
      <c r="P42" s="105">
        <v>28.66</v>
      </c>
      <c r="Q42" s="4">
        <v>28.71</v>
      </c>
      <c r="R42" s="4">
        <v>28.71</v>
      </c>
      <c r="S42" s="4">
        <v>28.71</v>
      </c>
      <c r="T42" s="107"/>
      <c r="X42" s="4"/>
      <c r="AN42" s="4"/>
      <c r="AP42" s="4"/>
      <c r="AQ42" s="4"/>
      <c r="AR42" s="4"/>
    </row>
    <row r="43" spans="1:44">
      <c r="A43" s="102">
        <f t="shared" si="0"/>
        <v>42</v>
      </c>
      <c r="B43" s="102">
        <v>42</v>
      </c>
      <c r="C43" s="4">
        <f>IF('Input&amp;Output'!$C$3=10,'v-t_chart'!G43,IF('Input&amp;Output'!$C$3=21,'v-t_chart'!H43,IF('Input&amp;Output'!$C$3=32,'v-t_chart'!I43,IF('Input&amp;Output'!$C$3=22,'v-t_chart'!J43,IF('Input&amp;Output'!$C$3=31,'v-t_chart'!K43,'v-t_chart'!L43)))))</f>
        <v>27.9</v>
      </c>
      <c r="D43" s="17"/>
      <c r="F43" s="4">
        <v>42</v>
      </c>
      <c r="G43" s="105">
        <v>27.9</v>
      </c>
      <c r="H43" s="105">
        <v>27.9</v>
      </c>
      <c r="I43" s="4">
        <v>27.9</v>
      </c>
      <c r="J43" s="4">
        <v>27.9</v>
      </c>
      <c r="K43" s="4">
        <v>27.9</v>
      </c>
      <c r="L43" s="107"/>
      <c r="M43" s="107"/>
      <c r="N43" s="4">
        <v>42</v>
      </c>
      <c r="O43" s="105">
        <v>27.86</v>
      </c>
      <c r="P43" s="105">
        <v>27.86</v>
      </c>
      <c r="Q43" s="4">
        <v>27.93</v>
      </c>
      <c r="R43" s="4">
        <v>27.93</v>
      </c>
      <c r="S43" s="4">
        <v>27.93</v>
      </c>
      <c r="T43" s="107"/>
      <c r="X43" s="4"/>
      <c r="AN43" s="4"/>
      <c r="AP43" s="4"/>
      <c r="AQ43" s="4"/>
      <c r="AR43" s="4"/>
    </row>
    <row r="44" spans="1:44">
      <c r="A44" s="102">
        <f t="shared" si="0"/>
        <v>43</v>
      </c>
      <c r="B44" s="102">
        <v>43</v>
      </c>
      <c r="C44" s="4">
        <f>IF('Input&amp;Output'!$C$3=10,'v-t_chart'!G44,IF('Input&amp;Output'!$C$3=21,'v-t_chart'!H44,IF('Input&amp;Output'!$C$3=32,'v-t_chart'!I44,IF('Input&amp;Output'!$C$3=22,'v-t_chart'!J44,IF('Input&amp;Output'!$C$3=31,'v-t_chart'!K44,'v-t_chart'!L44)))))</f>
        <v>27.5</v>
      </c>
      <c r="D44" s="17"/>
      <c r="F44" s="4">
        <v>43</v>
      </c>
      <c r="G44" s="105">
        <v>27.4</v>
      </c>
      <c r="H44" s="105">
        <v>27.4</v>
      </c>
      <c r="I44" s="4">
        <v>27.5</v>
      </c>
      <c r="J44" s="4">
        <v>27.5</v>
      </c>
      <c r="K44" s="4">
        <v>27.5</v>
      </c>
      <c r="L44" s="107"/>
      <c r="M44" s="107"/>
      <c r="N44" s="4">
        <v>43</v>
      </c>
      <c r="O44" s="105">
        <v>27.4</v>
      </c>
      <c r="P44" s="105">
        <v>27.4</v>
      </c>
      <c r="Q44" s="4">
        <v>27.47</v>
      </c>
      <c r="R44" s="4">
        <v>27.47</v>
      </c>
      <c r="S44" s="4">
        <v>27.47</v>
      </c>
      <c r="T44" s="107"/>
      <c r="X44" s="4"/>
      <c r="AN44" s="4"/>
      <c r="AP44" s="4"/>
      <c r="AQ44" s="4"/>
      <c r="AR44" s="4"/>
    </row>
    <row r="45" spans="1:44">
      <c r="A45" s="102">
        <f t="shared" si="0"/>
        <v>44</v>
      </c>
      <c r="B45" s="102">
        <v>44</v>
      </c>
      <c r="C45" s="4">
        <f>IF('Input&amp;Output'!$C$3=10,'v-t_chart'!G45,IF('Input&amp;Output'!$C$3=21,'v-t_chart'!H45,IF('Input&amp;Output'!$C$3=32,'v-t_chart'!I45,IF('Input&amp;Output'!$C$3=22,'v-t_chart'!J45,IF('Input&amp;Output'!$C$3=31,'v-t_chart'!K45,'v-t_chart'!L45)))))</f>
        <v>27.3</v>
      </c>
      <c r="D45" s="17"/>
      <c r="F45" s="4">
        <v>44</v>
      </c>
      <c r="G45" s="105">
        <v>27.3</v>
      </c>
      <c r="H45" s="105">
        <v>27.3</v>
      </c>
      <c r="I45" s="4">
        <v>27.3</v>
      </c>
      <c r="J45" s="4">
        <v>27.3</v>
      </c>
      <c r="K45" s="4">
        <v>27.3</v>
      </c>
      <c r="L45" s="107"/>
      <c r="M45" s="107"/>
      <c r="N45" s="4">
        <v>44</v>
      </c>
      <c r="O45" s="105">
        <v>27.25</v>
      </c>
      <c r="P45" s="105">
        <v>27.25</v>
      </c>
      <c r="Q45" s="4">
        <v>27.32</v>
      </c>
      <c r="R45" s="4">
        <v>27.32</v>
      </c>
      <c r="S45" s="4">
        <v>27.32</v>
      </c>
      <c r="T45" s="107"/>
      <c r="X45" s="4"/>
      <c r="AN45" s="4"/>
      <c r="AP45" s="4"/>
      <c r="AQ45" s="4"/>
      <c r="AR45" s="4"/>
    </row>
    <row r="46" spans="1:44">
      <c r="A46" s="102">
        <f t="shared" si="0"/>
        <v>45</v>
      </c>
      <c r="B46" s="102">
        <v>45</v>
      </c>
      <c r="C46" s="4">
        <f>IF('Input&amp;Output'!$C$3=10,'v-t_chart'!G46,IF('Input&amp;Output'!$C$3=21,'v-t_chart'!H46,IF('Input&amp;Output'!$C$3=32,'v-t_chart'!I46,IF('Input&amp;Output'!$C$3=22,'v-t_chart'!J46,IF('Input&amp;Output'!$C$3=31,'v-t_chart'!K46,'v-t_chart'!L46)))))</f>
        <v>27.4</v>
      </c>
      <c r="D46" s="17"/>
      <c r="F46" s="4">
        <v>45</v>
      </c>
      <c r="G46" s="105">
        <v>27.3</v>
      </c>
      <c r="H46" s="105">
        <v>27.3</v>
      </c>
      <c r="I46" s="4">
        <v>27.4</v>
      </c>
      <c r="J46" s="4">
        <v>27.4</v>
      </c>
      <c r="K46" s="4">
        <v>27.4</v>
      </c>
      <c r="L46" s="107"/>
      <c r="M46" s="107"/>
      <c r="N46" s="4">
        <v>45</v>
      </c>
      <c r="O46" s="105">
        <v>27.29</v>
      </c>
      <c r="P46" s="105">
        <v>27.29</v>
      </c>
      <c r="Q46" s="4">
        <v>27.35</v>
      </c>
      <c r="R46" s="4">
        <v>27.35</v>
      </c>
      <c r="S46" s="4">
        <v>27.35</v>
      </c>
      <c r="T46" s="107"/>
      <c r="X46" s="4"/>
      <c r="AN46" s="4"/>
      <c r="AP46" s="4"/>
      <c r="AQ46" s="4"/>
      <c r="AR46" s="4"/>
    </row>
    <row r="47" spans="1:44">
      <c r="A47" s="102">
        <f t="shared" si="0"/>
        <v>46</v>
      </c>
      <c r="B47" s="102">
        <v>46</v>
      </c>
      <c r="C47" s="4">
        <f>IF('Input&amp;Output'!$C$3=10,'v-t_chart'!G47,IF('Input&amp;Output'!$C$3=21,'v-t_chart'!H47,IF('Input&amp;Output'!$C$3=32,'v-t_chart'!I47,IF('Input&amp;Output'!$C$3=22,'v-t_chart'!J47,IF('Input&amp;Output'!$C$3=31,'v-t_chart'!K47,'v-t_chart'!L47)))))</f>
        <v>27.5</v>
      </c>
      <c r="D47" s="17"/>
      <c r="F47" s="4">
        <v>46</v>
      </c>
      <c r="G47" s="105">
        <v>27.4</v>
      </c>
      <c r="H47" s="105">
        <v>27.4</v>
      </c>
      <c r="I47" s="4">
        <v>27.5</v>
      </c>
      <c r="J47" s="4">
        <v>27.5</v>
      </c>
      <c r="K47" s="4">
        <v>27.5</v>
      </c>
      <c r="L47" s="107"/>
      <c r="M47" s="107"/>
      <c r="N47" s="4">
        <v>46</v>
      </c>
      <c r="O47" s="105">
        <v>27.4</v>
      </c>
      <c r="P47" s="105">
        <v>27.4</v>
      </c>
      <c r="Q47" s="4">
        <v>27.45</v>
      </c>
      <c r="R47" s="4">
        <v>27.45</v>
      </c>
      <c r="S47" s="4">
        <v>27.45</v>
      </c>
      <c r="T47" s="107"/>
      <c r="X47" s="4"/>
      <c r="AN47" s="4"/>
      <c r="AP47" s="4"/>
      <c r="AQ47" s="4"/>
      <c r="AR47" s="4"/>
    </row>
    <row r="48" spans="1:44">
      <c r="A48" s="102">
        <f t="shared" si="0"/>
        <v>47</v>
      </c>
      <c r="B48" s="102">
        <v>47</v>
      </c>
      <c r="C48" s="4">
        <f>IF('Input&amp;Output'!$C$3=10,'v-t_chart'!G48,IF('Input&amp;Output'!$C$3=21,'v-t_chart'!H48,IF('Input&amp;Output'!$C$3=32,'v-t_chart'!I48,IF('Input&amp;Output'!$C$3=22,'v-t_chart'!J48,IF('Input&amp;Output'!$C$3=31,'v-t_chart'!K48,'v-t_chart'!L48)))))</f>
        <v>27.6</v>
      </c>
      <c r="D48" s="17"/>
      <c r="F48" s="4">
        <v>47</v>
      </c>
      <c r="G48" s="105">
        <v>27.5</v>
      </c>
      <c r="H48" s="105">
        <v>27.5</v>
      </c>
      <c r="I48" s="4">
        <v>27.6</v>
      </c>
      <c r="J48" s="4">
        <v>27.6</v>
      </c>
      <c r="K48" s="4">
        <v>27.6</v>
      </c>
      <c r="L48" s="107"/>
      <c r="M48" s="107"/>
      <c r="N48" s="4">
        <v>47</v>
      </c>
      <c r="O48" s="105">
        <v>27.5</v>
      </c>
      <c r="P48" s="105">
        <v>27.5</v>
      </c>
      <c r="Q48" s="4">
        <v>27.55</v>
      </c>
      <c r="R48" s="4">
        <v>27.55</v>
      </c>
      <c r="S48" s="4">
        <v>27.55</v>
      </c>
      <c r="T48" s="107"/>
      <c r="X48" s="4"/>
      <c r="AN48" s="4"/>
      <c r="AP48" s="4"/>
      <c r="AQ48" s="4"/>
      <c r="AR48" s="4"/>
    </row>
    <row r="49" spans="1:44">
      <c r="A49" s="102">
        <f t="shared" si="0"/>
        <v>48</v>
      </c>
      <c r="B49" s="102">
        <v>48</v>
      </c>
      <c r="C49" s="4">
        <f>IF('Input&amp;Output'!$C$3=10,'v-t_chart'!G49,IF('Input&amp;Output'!$C$3=21,'v-t_chart'!H49,IF('Input&amp;Output'!$C$3=32,'v-t_chart'!I49,IF('Input&amp;Output'!$C$3=22,'v-t_chart'!J49,IF('Input&amp;Output'!$C$3=31,'v-t_chart'!K49,'v-t_chart'!L49)))))</f>
        <v>27.6</v>
      </c>
      <c r="D49" s="17"/>
      <c r="F49" s="4">
        <v>48</v>
      </c>
      <c r="G49" s="105">
        <v>27.6</v>
      </c>
      <c r="H49" s="105">
        <v>27.6</v>
      </c>
      <c r="I49" s="4">
        <v>27.6</v>
      </c>
      <c r="J49" s="4">
        <v>27.6</v>
      </c>
      <c r="K49" s="4">
        <v>27.6</v>
      </c>
      <c r="L49" s="107"/>
      <c r="M49" s="107"/>
      <c r="N49" s="4">
        <v>48</v>
      </c>
      <c r="O49" s="105">
        <v>27.58</v>
      </c>
      <c r="P49" s="105">
        <v>27.58</v>
      </c>
      <c r="Q49" s="4">
        <v>27.62</v>
      </c>
      <c r="R49" s="4">
        <v>27.62</v>
      </c>
      <c r="S49" s="4">
        <v>27.62</v>
      </c>
      <c r="T49" s="107"/>
      <c r="X49" s="4"/>
      <c r="AN49" s="4"/>
      <c r="AP49" s="4"/>
      <c r="AQ49" s="4"/>
      <c r="AR49" s="4"/>
    </row>
    <row r="50" spans="1:44">
      <c r="A50" s="102">
        <f t="shared" si="0"/>
        <v>49</v>
      </c>
      <c r="B50" s="102">
        <v>49</v>
      </c>
      <c r="C50" s="4">
        <f>IF('Input&amp;Output'!$C$3=10,'v-t_chart'!G50,IF('Input&amp;Output'!$C$3=21,'v-t_chart'!H50,IF('Input&amp;Output'!$C$3=32,'v-t_chart'!I50,IF('Input&amp;Output'!$C$3=22,'v-t_chart'!J50,IF('Input&amp;Output'!$C$3=31,'v-t_chart'!K50,'v-t_chart'!L50)))))</f>
        <v>27.6</v>
      </c>
      <c r="D50" s="17"/>
      <c r="F50" s="4">
        <v>49</v>
      </c>
      <c r="G50" s="105">
        <v>27.6</v>
      </c>
      <c r="H50" s="105">
        <v>27.6</v>
      </c>
      <c r="I50" s="4">
        <v>27.6</v>
      </c>
      <c r="J50" s="4">
        <v>27.6</v>
      </c>
      <c r="K50" s="4">
        <v>27.6</v>
      </c>
      <c r="L50" s="107"/>
      <c r="M50" s="107"/>
      <c r="N50" s="4">
        <v>49</v>
      </c>
      <c r="O50" s="105">
        <v>27.61</v>
      </c>
      <c r="P50" s="105">
        <v>27.61</v>
      </c>
      <c r="Q50" s="4">
        <v>27.64</v>
      </c>
      <c r="R50" s="4">
        <v>27.64</v>
      </c>
      <c r="S50" s="4">
        <v>27.64</v>
      </c>
      <c r="T50" s="107"/>
      <c r="X50" s="4"/>
      <c r="AN50" s="4"/>
      <c r="AP50" s="4"/>
      <c r="AQ50" s="4"/>
      <c r="AR50" s="4"/>
    </row>
    <row r="51" spans="1:44">
      <c r="A51" s="102">
        <f t="shared" si="0"/>
        <v>50</v>
      </c>
      <c r="B51" s="102">
        <v>50</v>
      </c>
      <c r="C51" s="4">
        <f>IF('Input&amp;Output'!$C$3=10,'v-t_chart'!G51,IF('Input&amp;Output'!$C$3=21,'v-t_chart'!H51,IF('Input&amp;Output'!$C$3=32,'v-t_chart'!I51,IF('Input&amp;Output'!$C$3=22,'v-t_chart'!J51,IF('Input&amp;Output'!$C$3=31,'v-t_chart'!K51,'v-t_chart'!L51)))))</f>
        <v>27.7</v>
      </c>
      <c r="D51" s="17"/>
      <c r="F51" s="4">
        <v>50</v>
      </c>
      <c r="G51" s="105">
        <v>27.6</v>
      </c>
      <c r="H51" s="105">
        <v>27.6</v>
      </c>
      <c r="I51" s="4">
        <v>27.7</v>
      </c>
      <c r="J51" s="4">
        <v>27.7</v>
      </c>
      <c r="K51" s="4">
        <v>27.7</v>
      </c>
      <c r="L51" s="107"/>
      <c r="M51" s="107"/>
      <c r="N51" s="4">
        <v>50</v>
      </c>
      <c r="O51" s="105">
        <v>27.61</v>
      </c>
      <c r="P51" s="105">
        <v>27.61</v>
      </c>
      <c r="Q51" s="4">
        <v>27.66</v>
      </c>
      <c r="R51" s="4">
        <v>27.66</v>
      </c>
      <c r="S51" s="4">
        <v>27.66</v>
      </c>
      <c r="T51" s="107"/>
      <c r="X51" s="4"/>
      <c r="AN51" s="4"/>
      <c r="AP51" s="4"/>
      <c r="AQ51" s="4"/>
      <c r="AR51" s="4"/>
    </row>
    <row r="52" spans="1:44">
      <c r="A52" s="102">
        <f t="shared" si="0"/>
        <v>51</v>
      </c>
      <c r="B52" s="102">
        <v>51</v>
      </c>
      <c r="C52" s="4">
        <f>IF('Input&amp;Output'!$C$3=10,'v-t_chart'!G52,IF('Input&amp;Output'!$C$3=21,'v-t_chart'!H52,IF('Input&amp;Output'!$C$3=32,'v-t_chart'!I52,IF('Input&amp;Output'!$C$3=22,'v-t_chart'!J52,IF('Input&amp;Output'!$C$3=31,'v-t_chart'!K52,'v-t_chart'!L52)))))</f>
        <v>27.8</v>
      </c>
      <c r="D52" s="17"/>
      <c r="F52" s="4">
        <v>51</v>
      </c>
      <c r="G52" s="105">
        <v>27.8</v>
      </c>
      <c r="H52" s="105">
        <v>27.8</v>
      </c>
      <c r="I52" s="4">
        <v>27.8</v>
      </c>
      <c r="J52" s="4">
        <v>27.8</v>
      </c>
      <c r="K52" s="4">
        <v>27.8</v>
      </c>
      <c r="L52" s="107"/>
      <c r="M52" s="107"/>
      <c r="N52" s="4">
        <v>51</v>
      </c>
      <c r="O52" s="105">
        <v>27.76</v>
      </c>
      <c r="P52" s="105">
        <v>27.76</v>
      </c>
      <c r="Q52" s="4">
        <v>27.79</v>
      </c>
      <c r="R52" s="4">
        <v>27.79</v>
      </c>
      <c r="S52" s="4">
        <v>27.79</v>
      </c>
      <c r="T52" s="107"/>
      <c r="X52" s="4"/>
      <c r="AN52" s="4"/>
      <c r="AP52" s="4"/>
      <c r="AQ52" s="4"/>
      <c r="AR52" s="4"/>
    </row>
    <row r="53" spans="1:44">
      <c r="A53" s="102">
        <f t="shared" si="0"/>
        <v>52</v>
      </c>
      <c r="B53" s="102">
        <v>52</v>
      </c>
      <c r="C53" s="4">
        <f>IF('Input&amp;Output'!$C$3=10,'v-t_chart'!G53,IF('Input&amp;Output'!$C$3=21,'v-t_chart'!H53,IF('Input&amp;Output'!$C$3=32,'v-t_chart'!I53,IF('Input&amp;Output'!$C$3=22,'v-t_chart'!J53,IF('Input&amp;Output'!$C$3=31,'v-t_chart'!K53,'v-t_chart'!L53)))))</f>
        <v>28.1</v>
      </c>
      <c r="D53" s="17"/>
      <c r="F53" s="4">
        <v>52</v>
      </c>
      <c r="G53" s="105">
        <v>28.1</v>
      </c>
      <c r="H53" s="105">
        <v>28.1</v>
      </c>
      <c r="I53" s="4">
        <v>28.1</v>
      </c>
      <c r="J53" s="4">
        <v>28.1</v>
      </c>
      <c r="K53" s="4">
        <v>28.1</v>
      </c>
      <c r="L53" s="107"/>
      <c r="M53" s="107"/>
      <c r="N53" s="4">
        <v>52</v>
      </c>
      <c r="O53" s="105">
        <v>28.08</v>
      </c>
      <c r="P53" s="105">
        <v>28.08</v>
      </c>
      <c r="Q53" s="4">
        <v>28.13</v>
      </c>
      <c r="R53" s="4">
        <v>28.13</v>
      </c>
      <c r="S53" s="4">
        <v>28.13</v>
      </c>
      <c r="T53" s="107"/>
      <c r="X53" s="4"/>
      <c r="AN53" s="4"/>
      <c r="AP53" s="4"/>
      <c r="AQ53" s="4"/>
      <c r="AR53" s="4"/>
    </row>
    <row r="54" spans="1:44">
      <c r="A54" s="102">
        <f t="shared" si="0"/>
        <v>53</v>
      </c>
      <c r="B54" s="102">
        <v>53</v>
      </c>
      <c r="C54" s="4">
        <f>IF('Input&amp;Output'!$C$3=10,'v-t_chart'!G54,IF('Input&amp;Output'!$C$3=21,'v-t_chart'!H54,IF('Input&amp;Output'!$C$3=32,'v-t_chart'!I54,IF('Input&amp;Output'!$C$3=22,'v-t_chart'!J54,IF('Input&amp;Output'!$C$3=31,'v-t_chart'!K54,'v-t_chart'!L54)))))</f>
        <v>28.6</v>
      </c>
      <c r="D54" s="17"/>
      <c r="F54" s="4">
        <v>53</v>
      </c>
      <c r="G54" s="105">
        <v>28.5</v>
      </c>
      <c r="H54" s="105">
        <v>28.5</v>
      </c>
      <c r="I54" s="4">
        <v>28.6</v>
      </c>
      <c r="J54" s="4">
        <v>28.6</v>
      </c>
      <c r="K54" s="4">
        <v>28.6</v>
      </c>
      <c r="L54" s="107"/>
      <c r="M54" s="107"/>
      <c r="N54" s="4">
        <v>53</v>
      </c>
      <c r="O54" s="105">
        <v>28.51</v>
      </c>
      <c r="P54" s="105">
        <v>28.51</v>
      </c>
      <c r="Q54" s="4">
        <v>28.56</v>
      </c>
      <c r="R54" s="4">
        <v>28.56</v>
      </c>
      <c r="S54" s="4">
        <v>28.56</v>
      </c>
      <c r="T54" s="107"/>
      <c r="X54" s="4"/>
      <c r="AN54" s="4"/>
      <c r="AP54" s="4"/>
      <c r="AQ54" s="4"/>
      <c r="AR54" s="4"/>
    </row>
    <row r="55" spans="1:44">
      <c r="A55" s="102">
        <f t="shared" si="0"/>
        <v>54</v>
      </c>
      <c r="B55" s="102">
        <v>54</v>
      </c>
      <c r="C55" s="4">
        <f>IF('Input&amp;Output'!$C$3=10,'v-t_chart'!G55,IF('Input&amp;Output'!$C$3=21,'v-t_chart'!H55,IF('Input&amp;Output'!$C$3=32,'v-t_chart'!I55,IF('Input&amp;Output'!$C$3=22,'v-t_chart'!J55,IF('Input&amp;Output'!$C$3=31,'v-t_chart'!K55,'v-t_chart'!L55)))))</f>
        <v>29</v>
      </c>
      <c r="D55" s="17"/>
      <c r="F55" s="4">
        <v>54</v>
      </c>
      <c r="G55" s="105">
        <v>28.9</v>
      </c>
      <c r="H55" s="105">
        <v>28.9</v>
      </c>
      <c r="I55" s="4">
        <v>29</v>
      </c>
      <c r="J55" s="4">
        <v>29</v>
      </c>
      <c r="K55" s="4">
        <v>29</v>
      </c>
      <c r="L55" s="107"/>
      <c r="M55" s="107"/>
      <c r="N55" s="4">
        <v>54</v>
      </c>
      <c r="O55" s="105">
        <v>28.91</v>
      </c>
      <c r="P55" s="105">
        <v>28.91</v>
      </c>
      <c r="Q55" s="4">
        <v>28.95</v>
      </c>
      <c r="R55" s="4">
        <v>28.95</v>
      </c>
      <c r="S55" s="4">
        <v>28.95</v>
      </c>
      <c r="T55" s="107"/>
      <c r="X55" s="4"/>
      <c r="AN55" s="4"/>
      <c r="AP55" s="4"/>
      <c r="AQ55" s="4"/>
      <c r="AR55" s="4"/>
    </row>
    <row r="56" spans="1:44">
      <c r="A56" s="102">
        <f t="shared" si="0"/>
        <v>55</v>
      </c>
      <c r="B56" s="102">
        <v>55</v>
      </c>
      <c r="C56" s="4">
        <f>IF('Input&amp;Output'!$C$3=10,'v-t_chart'!G56,IF('Input&amp;Output'!$C$3=21,'v-t_chart'!H56,IF('Input&amp;Output'!$C$3=32,'v-t_chart'!I56,IF('Input&amp;Output'!$C$3=22,'v-t_chart'!J56,IF('Input&amp;Output'!$C$3=31,'v-t_chart'!K56,'v-t_chart'!L56)))))</f>
        <v>29.2</v>
      </c>
      <c r="D56" s="17"/>
      <c r="F56" s="4">
        <v>55</v>
      </c>
      <c r="G56" s="105">
        <v>29.2</v>
      </c>
      <c r="H56" s="105">
        <v>29.2</v>
      </c>
      <c r="I56" s="4">
        <v>29.2</v>
      </c>
      <c r="J56" s="4">
        <v>29.2</v>
      </c>
      <c r="K56" s="4">
        <v>29.2</v>
      </c>
      <c r="L56" s="107"/>
      <c r="M56" s="107"/>
      <c r="N56" s="4">
        <v>55</v>
      </c>
      <c r="O56" s="105">
        <v>29.2</v>
      </c>
      <c r="P56" s="105">
        <v>29.2</v>
      </c>
      <c r="Q56" s="4">
        <v>29.22</v>
      </c>
      <c r="R56" s="4">
        <v>29.22</v>
      </c>
      <c r="S56" s="4">
        <v>29.22</v>
      </c>
      <c r="T56" s="107"/>
      <c r="X56" s="4"/>
      <c r="AN56" s="4"/>
      <c r="AP56" s="4"/>
      <c r="AQ56" s="4"/>
      <c r="AR56" s="4"/>
    </row>
    <row r="57" spans="1:44">
      <c r="A57" s="102">
        <f t="shared" si="0"/>
        <v>56</v>
      </c>
      <c r="B57" s="102">
        <v>56</v>
      </c>
      <c r="C57" s="4">
        <f>IF('Input&amp;Output'!$C$3=10,'v-t_chart'!G57,IF('Input&amp;Output'!$C$3=21,'v-t_chart'!H57,IF('Input&amp;Output'!$C$3=32,'v-t_chart'!I57,IF('Input&amp;Output'!$C$3=22,'v-t_chart'!J57,IF('Input&amp;Output'!$C$3=31,'v-t_chart'!K57,'v-t_chart'!L57)))))</f>
        <v>29.5</v>
      </c>
      <c r="D57" s="17"/>
      <c r="F57" s="4">
        <v>56</v>
      </c>
      <c r="G57" s="105">
        <v>29.4</v>
      </c>
      <c r="H57" s="105">
        <v>29.4</v>
      </c>
      <c r="I57" s="4">
        <v>29.5</v>
      </c>
      <c r="J57" s="4">
        <v>29.5</v>
      </c>
      <c r="K57" s="4">
        <v>29.5</v>
      </c>
      <c r="L57" s="107"/>
      <c r="M57" s="107"/>
      <c r="N57" s="4">
        <v>56</v>
      </c>
      <c r="O57" s="105">
        <v>29.41</v>
      </c>
      <c r="P57" s="105">
        <v>29.41</v>
      </c>
      <c r="Q57" s="4">
        <v>29.45</v>
      </c>
      <c r="R57" s="4">
        <v>29.45</v>
      </c>
      <c r="S57" s="4">
        <v>29.45</v>
      </c>
      <c r="T57" s="107"/>
      <c r="X57" s="4"/>
      <c r="AN57" s="4"/>
      <c r="AP57" s="4"/>
      <c r="AQ57" s="4"/>
      <c r="AR57" s="4"/>
    </row>
    <row r="58" spans="1:44">
      <c r="A58" s="102">
        <f t="shared" si="0"/>
        <v>57</v>
      </c>
      <c r="B58" s="102">
        <v>57</v>
      </c>
      <c r="C58" s="4">
        <f>IF('Input&amp;Output'!$C$3=10,'v-t_chart'!G58,IF('Input&amp;Output'!$C$3=21,'v-t_chart'!H58,IF('Input&amp;Output'!$C$3=32,'v-t_chart'!I58,IF('Input&amp;Output'!$C$3=22,'v-t_chart'!J58,IF('Input&amp;Output'!$C$3=31,'v-t_chart'!K58,'v-t_chart'!L58)))))</f>
        <v>29.7</v>
      </c>
      <c r="D58" s="17"/>
      <c r="F58" s="4">
        <v>57</v>
      </c>
      <c r="G58" s="105">
        <v>29.7</v>
      </c>
      <c r="H58" s="105">
        <v>29.7</v>
      </c>
      <c r="I58" s="4">
        <v>29.7</v>
      </c>
      <c r="J58" s="4">
        <v>29.7</v>
      </c>
      <c r="K58" s="4">
        <v>29.7</v>
      </c>
      <c r="L58" s="107"/>
      <c r="M58" s="107"/>
      <c r="N58" s="4">
        <v>57</v>
      </c>
      <c r="O58" s="105">
        <v>29.66</v>
      </c>
      <c r="P58" s="105">
        <v>29.66</v>
      </c>
      <c r="Q58" s="4">
        <v>29.71</v>
      </c>
      <c r="R58" s="4">
        <v>29.71</v>
      </c>
      <c r="S58" s="4">
        <v>29.71</v>
      </c>
      <c r="T58" s="107"/>
      <c r="X58" s="4"/>
      <c r="AN58" s="4"/>
      <c r="AP58" s="4"/>
      <c r="AQ58" s="4"/>
      <c r="AR58" s="4"/>
    </row>
    <row r="59" spans="1:44">
      <c r="A59" s="102">
        <f t="shared" si="0"/>
        <v>58</v>
      </c>
      <c r="B59" s="102">
        <v>58</v>
      </c>
      <c r="C59" s="4">
        <f>IF('Input&amp;Output'!$C$3=10,'v-t_chart'!G59,IF('Input&amp;Output'!$C$3=21,'v-t_chart'!H59,IF('Input&amp;Output'!$C$3=32,'v-t_chart'!I59,IF('Input&amp;Output'!$C$3=22,'v-t_chart'!J59,IF('Input&amp;Output'!$C$3=31,'v-t_chart'!K59,'v-t_chart'!L59)))))</f>
        <v>30.1</v>
      </c>
      <c r="D59" s="17"/>
      <c r="F59" s="4">
        <v>58</v>
      </c>
      <c r="G59" s="105">
        <v>30</v>
      </c>
      <c r="H59" s="105">
        <v>30</v>
      </c>
      <c r="I59" s="4">
        <v>30.1</v>
      </c>
      <c r="J59" s="4">
        <v>30.1</v>
      </c>
      <c r="K59" s="4">
        <v>30.1</v>
      </c>
      <c r="L59" s="107"/>
      <c r="M59" s="107"/>
      <c r="N59" s="4">
        <v>58</v>
      </c>
      <c r="O59" s="105">
        <v>30.02</v>
      </c>
      <c r="P59" s="105">
        <v>30.02</v>
      </c>
      <c r="Q59" s="4">
        <v>30.06</v>
      </c>
      <c r="R59" s="4">
        <v>30.06</v>
      </c>
      <c r="S59" s="4">
        <v>30.06</v>
      </c>
      <c r="T59" s="107"/>
      <c r="X59" s="4"/>
      <c r="AN59" s="4"/>
      <c r="AP59" s="4"/>
      <c r="AQ59" s="4"/>
      <c r="AR59" s="4"/>
    </row>
    <row r="60" spans="1:44">
      <c r="A60" s="102">
        <f t="shared" si="0"/>
        <v>59</v>
      </c>
      <c r="B60" s="102">
        <v>59</v>
      </c>
      <c r="C60" s="4">
        <f>IF('Input&amp;Output'!$C$3=10,'v-t_chart'!G60,IF('Input&amp;Output'!$C$3=21,'v-t_chart'!H60,IF('Input&amp;Output'!$C$3=32,'v-t_chart'!I60,IF('Input&amp;Output'!$C$3=22,'v-t_chart'!J60,IF('Input&amp;Output'!$C$3=31,'v-t_chart'!K60,'v-t_chart'!L60)))))</f>
        <v>30.5</v>
      </c>
      <c r="D60" s="17"/>
      <c r="F60" s="4">
        <v>59</v>
      </c>
      <c r="G60" s="105">
        <v>30.5</v>
      </c>
      <c r="H60" s="105">
        <v>30.5</v>
      </c>
      <c r="I60" s="4">
        <v>30.5</v>
      </c>
      <c r="J60" s="4">
        <v>30.5</v>
      </c>
      <c r="K60" s="4">
        <v>30.5</v>
      </c>
      <c r="L60" s="107"/>
      <c r="M60" s="107"/>
      <c r="N60" s="4">
        <v>59</v>
      </c>
      <c r="O60" s="105">
        <v>30.46</v>
      </c>
      <c r="P60" s="105">
        <v>30.46</v>
      </c>
      <c r="Q60" s="4">
        <v>30.5</v>
      </c>
      <c r="R60" s="4">
        <v>30.5</v>
      </c>
      <c r="S60" s="4">
        <v>30.5</v>
      </c>
      <c r="T60" s="107"/>
      <c r="X60" s="4"/>
      <c r="AN60" s="4"/>
      <c r="AP60" s="4"/>
      <c r="AQ60" s="4"/>
      <c r="AR60" s="4"/>
    </row>
    <row r="61" spans="1:44">
      <c r="A61" s="102">
        <f t="shared" si="0"/>
        <v>60</v>
      </c>
      <c r="B61" s="102">
        <v>60</v>
      </c>
      <c r="C61" s="4">
        <f>IF('Input&amp;Output'!$C$3=10,'v-t_chart'!G61,IF('Input&amp;Output'!$C$3=21,'v-t_chart'!H61,IF('Input&amp;Output'!$C$3=32,'v-t_chart'!I61,IF('Input&amp;Output'!$C$3=22,'v-t_chart'!J61,IF('Input&amp;Output'!$C$3=31,'v-t_chart'!K61,'v-t_chart'!L61)))))</f>
        <v>30.7</v>
      </c>
      <c r="D61" s="17"/>
      <c r="F61" s="4">
        <v>60</v>
      </c>
      <c r="G61" s="105">
        <v>30.6</v>
      </c>
      <c r="H61" s="105">
        <v>30.6</v>
      </c>
      <c r="I61" s="4">
        <v>30.7</v>
      </c>
      <c r="J61" s="4">
        <v>30.7</v>
      </c>
      <c r="K61" s="4">
        <v>30.7</v>
      </c>
      <c r="L61" s="107"/>
      <c r="M61" s="107"/>
      <c r="N61" s="4">
        <v>60</v>
      </c>
      <c r="O61" s="105">
        <v>30.64</v>
      </c>
      <c r="P61" s="105">
        <v>30.64</v>
      </c>
      <c r="Q61" s="4">
        <v>30.67</v>
      </c>
      <c r="R61" s="4">
        <v>30.67</v>
      </c>
      <c r="S61" s="4">
        <v>30.67</v>
      </c>
      <c r="T61" s="107"/>
      <c r="X61" s="4"/>
      <c r="AN61" s="4"/>
      <c r="AP61" s="4"/>
      <c r="AQ61" s="4"/>
      <c r="AR61" s="4"/>
    </row>
    <row r="62" spans="1:44">
      <c r="A62" s="102">
        <f t="shared" si="0"/>
        <v>61</v>
      </c>
      <c r="B62" s="102">
        <v>61</v>
      </c>
      <c r="C62" s="4">
        <f>IF('Input&amp;Output'!$C$3=10,'v-t_chart'!G62,IF('Input&amp;Output'!$C$3=21,'v-t_chart'!H62,IF('Input&amp;Output'!$C$3=32,'v-t_chart'!I62,IF('Input&amp;Output'!$C$3=22,'v-t_chart'!J62,IF('Input&amp;Output'!$C$3=31,'v-t_chart'!K62,'v-t_chart'!L62)))))</f>
        <v>29.7</v>
      </c>
      <c r="D62" s="17"/>
      <c r="F62" s="4">
        <v>61</v>
      </c>
      <c r="G62" s="105">
        <v>29.6</v>
      </c>
      <c r="H62" s="105">
        <v>29.6</v>
      </c>
      <c r="I62" s="4">
        <v>29.7</v>
      </c>
      <c r="J62" s="4">
        <v>29.7</v>
      </c>
      <c r="K62" s="4">
        <v>29.7</v>
      </c>
      <c r="L62" s="107"/>
      <c r="M62" s="107"/>
      <c r="N62" s="4">
        <v>61</v>
      </c>
      <c r="O62" s="105">
        <v>29.63</v>
      </c>
      <c r="P62" s="105">
        <v>29.63</v>
      </c>
      <c r="Q62" s="4">
        <v>29.66</v>
      </c>
      <c r="R62" s="4">
        <v>29.66</v>
      </c>
      <c r="S62" s="4">
        <v>29.66</v>
      </c>
      <c r="T62" s="107"/>
      <c r="X62" s="4"/>
      <c r="AN62" s="4"/>
      <c r="AP62" s="4"/>
      <c r="AQ62" s="4"/>
      <c r="AR62" s="4"/>
    </row>
    <row r="63" spans="1:44">
      <c r="A63" s="102">
        <f t="shared" si="0"/>
        <v>62</v>
      </c>
      <c r="B63" s="102">
        <v>62</v>
      </c>
      <c r="C63" s="4">
        <f>IF('Input&amp;Output'!$C$3=10,'v-t_chart'!G63,IF('Input&amp;Output'!$C$3=21,'v-t_chart'!H63,IF('Input&amp;Output'!$C$3=32,'v-t_chart'!I63,IF('Input&amp;Output'!$C$3=22,'v-t_chart'!J63,IF('Input&amp;Output'!$C$3=31,'v-t_chart'!K63,'v-t_chart'!L63)))))</f>
        <v>27</v>
      </c>
      <c r="D63" s="17"/>
      <c r="F63" s="4">
        <v>62</v>
      </c>
      <c r="G63" s="105">
        <v>26.9</v>
      </c>
      <c r="H63" s="105">
        <v>26.9</v>
      </c>
      <c r="I63" s="4">
        <v>27</v>
      </c>
      <c r="J63" s="4">
        <v>27</v>
      </c>
      <c r="K63" s="4">
        <v>27</v>
      </c>
      <c r="L63" s="107"/>
      <c r="M63" s="107"/>
      <c r="N63" s="4">
        <v>62</v>
      </c>
      <c r="O63" s="105">
        <v>26.89</v>
      </c>
      <c r="P63" s="105">
        <v>26.89</v>
      </c>
      <c r="Q63" s="4">
        <v>26.95</v>
      </c>
      <c r="R63" s="4">
        <v>26.95</v>
      </c>
      <c r="S63" s="4">
        <v>26.95</v>
      </c>
      <c r="T63" s="107"/>
      <c r="X63" s="4"/>
      <c r="AN63" s="4"/>
      <c r="AP63" s="4"/>
      <c r="AQ63" s="4"/>
      <c r="AR63" s="4"/>
    </row>
    <row r="64" spans="1:44">
      <c r="A64" s="102">
        <f t="shared" si="0"/>
        <v>63</v>
      </c>
      <c r="B64" s="102">
        <v>63</v>
      </c>
      <c r="C64" s="4">
        <f>IF('Input&amp;Output'!$C$3=10,'v-t_chart'!G64,IF('Input&amp;Output'!$C$3=21,'v-t_chart'!H64,IF('Input&amp;Output'!$C$3=32,'v-t_chart'!I64,IF('Input&amp;Output'!$C$3=22,'v-t_chart'!J64,IF('Input&amp;Output'!$C$3=31,'v-t_chart'!K64,'v-t_chart'!L64)))))</f>
        <v>23</v>
      </c>
      <c r="D64" s="17"/>
      <c r="F64" s="4">
        <v>63</v>
      </c>
      <c r="G64" s="105">
        <v>23</v>
      </c>
      <c r="H64" s="105">
        <v>23</v>
      </c>
      <c r="I64" s="4">
        <v>23</v>
      </c>
      <c r="J64" s="4">
        <v>23</v>
      </c>
      <c r="K64" s="4">
        <v>23</v>
      </c>
      <c r="L64" s="107"/>
      <c r="M64" s="107"/>
      <c r="N64" s="4">
        <v>63</v>
      </c>
      <c r="O64" s="105">
        <v>22.97</v>
      </c>
      <c r="P64" s="105">
        <v>22.97</v>
      </c>
      <c r="Q64" s="4">
        <v>23.04</v>
      </c>
      <c r="R64" s="4">
        <v>23.04</v>
      </c>
      <c r="S64" s="4">
        <v>23.04</v>
      </c>
      <c r="T64" s="107"/>
      <c r="X64" s="4"/>
      <c r="AN64" s="4"/>
      <c r="AP64" s="4"/>
      <c r="AQ64" s="4"/>
      <c r="AR64" s="4"/>
    </row>
    <row r="65" spans="1:44">
      <c r="A65" s="102">
        <f t="shared" si="0"/>
        <v>64</v>
      </c>
      <c r="B65" s="102">
        <v>64</v>
      </c>
      <c r="C65" s="4">
        <f>IF('Input&amp;Output'!$C$3=10,'v-t_chart'!G65,IF('Input&amp;Output'!$C$3=21,'v-t_chart'!H65,IF('Input&amp;Output'!$C$3=32,'v-t_chart'!I65,IF('Input&amp;Output'!$C$3=22,'v-t_chart'!J65,IF('Input&amp;Output'!$C$3=31,'v-t_chart'!K65,'v-t_chart'!L65)))))</f>
        <v>18.7</v>
      </c>
      <c r="D65" s="17"/>
      <c r="F65" s="4">
        <v>64</v>
      </c>
      <c r="G65" s="105">
        <v>18.600000000000001</v>
      </c>
      <c r="H65" s="105">
        <v>18.600000000000001</v>
      </c>
      <c r="I65" s="4">
        <v>18.7</v>
      </c>
      <c r="J65" s="4">
        <v>18.7</v>
      </c>
      <c r="K65" s="4">
        <v>18.7</v>
      </c>
      <c r="L65" s="107"/>
      <c r="M65" s="107"/>
      <c r="N65" s="4">
        <v>64</v>
      </c>
      <c r="O65" s="105">
        <v>18.61</v>
      </c>
      <c r="P65" s="105">
        <v>18.61</v>
      </c>
      <c r="Q65" s="4">
        <v>18.690000000000001</v>
      </c>
      <c r="R65" s="4">
        <v>18.690000000000001</v>
      </c>
      <c r="S65" s="4">
        <v>18.690000000000001</v>
      </c>
      <c r="T65" s="107"/>
      <c r="X65" s="4"/>
      <c r="AN65" s="4"/>
      <c r="AP65" s="4"/>
      <c r="AQ65" s="4"/>
      <c r="AR65" s="4"/>
    </row>
    <row r="66" spans="1:44">
      <c r="A66" s="102">
        <f t="shared" si="0"/>
        <v>65</v>
      </c>
      <c r="B66" s="102">
        <v>65</v>
      </c>
      <c r="C66" s="4">
        <f>IF('Input&amp;Output'!$C$3=10,'v-t_chart'!G66,IF('Input&amp;Output'!$C$3=21,'v-t_chart'!H66,IF('Input&amp;Output'!$C$3=32,'v-t_chart'!I66,IF('Input&amp;Output'!$C$3=22,'v-t_chart'!J66,IF('Input&amp;Output'!$C$3=31,'v-t_chart'!K66,'v-t_chart'!L66)))))</f>
        <v>14.2</v>
      </c>
      <c r="D66" s="17"/>
      <c r="F66" s="4">
        <v>65</v>
      </c>
      <c r="G66" s="105">
        <v>14.1</v>
      </c>
      <c r="H66" s="105">
        <v>14.1</v>
      </c>
      <c r="I66" s="4">
        <v>14.2</v>
      </c>
      <c r="J66" s="4">
        <v>14.2</v>
      </c>
      <c r="K66" s="4">
        <v>14.2</v>
      </c>
      <c r="L66" s="107"/>
      <c r="M66" s="107"/>
      <c r="N66" s="4">
        <v>65</v>
      </c>
      <c r="O66" s="105">
        <v>14.11</v>
      </c>
      <c r="P66" s="105">
        <v>14.11</v>
      </c>
      <c r="Q66" s="4">
        <v>14.2</v>
      </c>
      <c r="R66" s="4">
        <v>14.2</v>
      </c>
      <c r="S66" s="4">
        <v>14.2</v>
      </c>
      <c r="T66" s="107"/>
      <c r="X66" s="4"/>
      <c r="AN66" s="4"/>
      <c r="AP66" s="4"/>
      <c r="AQ66" s="4"/>
      <c r="AR66" s="4"/>
    </row>
    <row r="67" spans="1:44">
      <c r="A67" s="102">
        <f t="shared" si="0"/>
        <v>66</v>
      </c>
      <c r="B67" s="102">
        <v>66</v>
      </c>
      <c r="C67" s="4">
        <f>IF('Input&amp;Output'!$C$3=10,'v-t_chart'!G67,IF('Input&amp;Output'!$C$3=21,'v-t_chart'!H67,IF('Input&amp;Output'!$C$3=32,'v-t_chart'!I67,IF('Input&amp;Output'!$C$3=22,'v-t_chart'!J67,IF('Input&amp;Output'!$C$3=31,'v-t_chart'!K67,'v-t_chart'!L67)))))</f>
        <v>9.4</v>
      </c>
      <c r="D67" s="17"/>
      <c r="F67" s="4">
        <v>66</v>
      </c>
      <c r="G67" s="105">
        <v>9.3000000000000007</v>
      </c>
      <c r="H67" s="105">
        <v>9.3000000000000007</v>
      </c>
      <c r="I67" s="4">
        <v>9.4</v>
      </c>
      <c r="J67" s="4">
        <v>9.4</v>
      </c>
      <c r="K67" s="4">
        <v>9.4</v>
      </c>
      <c r="L67" s="107"/>
      <c r="M67" s="107"/>
      <c r="N67" s="4">
        <v>66</v>
      </c>
      <c r="O67" s="105">
        <v>9.32</v>
      </c>
      <c r="P67" s="105">
        <v>9.32</v>
      </c>
      <c r="Q67" s="4">
        <v>9.4</v>
      </c>
      <c r="R67" s="4">
        <v>9.4</v>
      </c>
      <c r="S67" s="4">
        <v>9.4</v>
      </c>
      <c r="T67" s="107"/>
      <c r="X67" s="4"/>
      <c r="AN67" s="4"/>
      <c r="AP67" s="4"/>
      <c r="AQ67" s="4"/>
      <c r="AR67" s="4"/>
    </row>
    <row r="68" spans="1:44">
      <c r="A68" s="102">
        <f t="shared" ref="A68:A131" si="1">A67+1</f>
        <v>67</v>
      </c>
      <c r="B68" s="102">
        <v>67</v>
      </c>
      <c r="C68" s="4">
        <f>IF('Input&amp;Output'!$C$3=10,'v-t_chart'!G68,IF('Input&amp;Output'!$C$3=21,'v-t_chart'!H68,IF('Input&amp;Output'!$C$3=32,'v-t_chart'!I68,IF('Input&amp;Output'!$C$3=22,'v-t_chart'!J68,IF('Input&amp;Output'!$C$3=31,'v-t_chart'!K68,'v-t_chart'!L68)))))</f>
        <v>4.9000000000000004</v>
      </c>
      <c r="D68" s="17"/>
      <c r="F68" s="4">
        <v>67</v>
      </c>
      <c r="G68" s="105">
        <v>4.8</v>
      </c>
      <c r="H68" s="105">
        <v>4.8</v>
      </c>
      <c r="I68" s="4">
        <v>4.9000000000000004</v>
      </c>
      <c r="J68" s="4">
        <v>4.9000000000000004</v>
      </c>
      <c r="K68" s="4">
        <v>4.9000000000000004</v>
      </c>
      <c r="L68" s="107"/>
      <c r="M68" s="107"/>
      <c r="N68" s="4">
        <v>67</v>
      </c>
      <c r="O68" s="105">
        <v>4.82</v>
      </c>
      <c r="P68" s="105">
        <v>4.82</v>
      </c>
      <c r="Q68" s="4">
        <v>4.9000000000000004</v>
      </c>
      <c r="R68" s="4">
        <v>4.9000000000000004</v>
      </c>
      <c r="S68" s="4">
        <v>4.9000000000000004</v>
      </c>
      <c r="T68" s="107"/>
      <c r="X68" s="4"/>
      <c r="AN68" s="4"/>
      <c r="AP68" s="4"/>
      <c r="AQ68" s="4"/>
      <c r="AR68" s="4"/>
    </row>
    <row r="69" spans="1:44">
      <c r="A69" s="102">
        <f t="shared" si="1"/>
        <v>68</v>
      </c>
      <c r="B69" s="102">
        <v>68</v>
      </c>
      <c r="C69" s="4">
        <f>IF('Input&amp;Output'!$C$3=10,'v-t_chart'!G69,IF('Input&amp;Output'!$C$3=21,'v-t_chart'!H69,IF('Input&amp;Output'!$C$3=32,'v-t_chart'!I69,IF('Input&amp;Output'!$C$3=22,'v-t_chart'!J69,IF('Input&amp;Output'!$C$3=31,'v-t_chart'!K69,'v-t_chart'!L69)))))</f>
        <v>2</v>
      </c>
      <c r="D69" s="17"/>
      <c r="F69" s="4">
        <v>68</v>
      </c>
      <c r="G69" s="105">
        <v>1.9</v>
      </c>
      <c r="H69" s="105">
        <v>1.9</v>
      </c>
      <c r="I69" s="4">
        <v>2</v>
      </c>
      <c r="J69" s="4">
        <v>2</v>
      </c>
      <c r="K69" s="4">
        <v>2</v>
      </c>
      <c r="L69" s="107"/>
      <c r="M69" s="107"/>
      <c r="N69" s="4">
        <v>68</v>
      </c>
      <c r="O69" s="105">
        <v>1.91</v>
      </c>
      <c r="P69" s="105">
        <v>1.91</v>
      </c>
      <c r="Q69" s="4">
        <v>2</v>
      </c>
      <c r="R69" s="4">
        <v>2</v>
      </c>
      <c r="S69" s="4">
        <v>2</v>
      </c>
      <c r="T69" s="107"/>
      <c r="X69" s="4"/>
      <c r="AN69" s="4"/>
      <c r="AP69" s="4"/>
      <c r="AQ69" s="4"/>
      <c r="AR69" s="4"/>
    </row>
    <row r="70" spans="1:44">
      <c r="A70" s="102">
        <f t="shared" si="1"/>
        <v>69</v>
      </c>
      <c r="B70" s="102">
        <v>69</v>
      </c>
      <c r="C70" s="4">
        <f>IF('Input&amp;Output'!$C$3=10,'v-t_chart'!G70,IF('Input&amp;Output'!$C$3=21,'v-t_chart'!H70,IF('Input&amp;Output'!$C$3=32,'v-t_chart'!I70,IF('Input&amp;Output'!$C$3=22,'v-t_chart'!J70,IF('Input&amp;Output'!$C$3=31,'v-t_chart'!K70,'v-t_chart'!L70)))))</f>
        <v>0</v>
      </c>
      <c r="D70" s="17"/>
      <c r="F70" s="4">
        <v>69</v>
      </c>
      <c r="G70" s="105">
        <v>0</v>
      </c>
      <c r="H70" s="105">
        <v>0</v>
      </c>
      <c r="I70" s="4">
        <v>0</v>
      </c>
      <c r="J70" s="4">
        <v>0</v>
      </c>
      <c r="K70" s="4">
        <v>0</v>
      </c>
      <c r="L70" s="107"/>
      <c r="M70" s="107"/>
      <c r="N70" s="4">
        <v>69</v>
      </c>
      <c r="O70" s="105">
        <v>0</v>
      </c>
      <c r="P70" s="105">
        <v>0</v>
      </c>
      <c r="Q70" s="4">
        <v>0</v>
      </c>
      <c r="R70" s="4">
        <v>0</v>
      </c>
      <c r="S70" s="4">
        <v>0</v>
      </c>
      <c r="T70" s="107"/>
      <c r="X70" s="4"/>
      <c r="AN70" s="4"/>
      <c r="AP70" s="4"/>
      <c r="AQ70" s="4"/>
      <c r="AR70" s="4"/>
    </row>
    <row r="71" spans="1:44">
      <c r="A71" s="102">
        <f t="shared" si="1"/>
        <v>70</v>
      </c>
      <c r="B71" s="102">
        <v>70</v>
      </c>
      <c r="C71" s="4">
        <f>IF('Input&amp;Output'!$C$3=10,'v-t_chart'!G71,IF('Input&amp;Output'!$C$3=21,'v-t_chart'!H71,IF('Input&amp;Output'!$C$3=32,'v-t_chart'!I71,IF('Input&amp;Output'!$C$3=22,'v-t_chart'!J71,IF('Input&amp;Output'!$C$3=31,'v-t_chart'!K71,'v-t_chart'!L71)))))</f>
        <v>0</v>
      </c>
      <c r="D71" s="17"/>
      <c r="F71" s="4">
        <v>70</v>
      </c>
      <c r="G71" s="105">
        <v>0</v>
      </c>
      <c r="H71" s="105">
        <v>0</v>
      </c>
      <c r="I71" s="4">
        <v>0</v>
      </c>
      <c r="J71" s="4">
        <v>0</v>
      </c>
      <c r="K71" s="4">
        <v>0</v>
      </c>
      <c r="L71" s="107"/>
      <c r="M71" s="107"/>
      <c r="N71" s="4">
        <v>70</v>
      </c>
      <c r="O71" s="105">
        <v>0</v>
      </c>
      <c r="P71" s="105">
        <v>0</v>
      </c>
      <c r="Q71" s="4">
        <v>0</v>
      </c>
      <c r="R71" s="4">
        <v>0</v>
      </c>
      <c r="S71" s="4">
        <v>0</v>
      </c>
      <c r="T71" s="107"/>
      <c r="X71" s="4"/>
      <c r="AN71" s="4"/>
      <c r="AP71" s="4"/>
      <c r="AQ71" s="4"/>
      <c r="AR71" s="4"/>
    </row>
    <row r="72" spans="1:44">
      <c r="A72" s="102">
        <f t="shared" si="1"/>
        <v>71</v>
      </c>
      <c r="B72" s="102">
        <v>71</v>
      </c>
      <c r="C72" s="4">
        <f>IF('Input&amp;Output'!$C$3=10,'v-t_chart'!G72,IF('Input&amp;Output'!$C$3=21,'v-t_chart'!H72,IF('Input&amp;Output'!$C$3=32,'v-t_chart'!I72,IF('Input&amp;Output'!$C$3=22,'v-t_chart'!J72,IF('Input&amp;Output'!$C$3=31,'v-t_chart'!K72,'v-t_chart'!L72)))))</f>
        <v>0</v>
      </c>
      <c r="D72" s="17"/>
      <c r="F72" s="4">
        <v>71</v>
      </c>
      <c r="G72" s="105">
        <v>0</v>
      </c>
      <c r="H72" s="105">
        <v>0</v>
      </c>
      <c r="I72" s="4">
        <v>0</v>
      </c>
      <c r="J72" s="4">
        <v>0</v>
      </c>
      <c r="K72" s="4">
        <v>0</v>
      </c>
      <c r="L72" s="107"/>
      <c r="M72" s="107"/>
      <c r="N72" s="4">
        <v>71</v>
      </c>
      <c r="O72" s="105">
        <v>0</v>
      </c>
      <c r="P72" s="105">
        <v>0</v>
      </c>
      <c r="Q72" s="4">
        <v>0</v>
      </c>
      <c r="R72" s="4">
        <v>0</v>
      </c>
      <c r="S72" s="4">
        <v>0</v>
      </c>
      <c r="T72" s="107"/>
      <c r="X72" s="4"/>
      <c r="AN72" s="4"/>
      <c r="AP72" s="4"/>
      <c r="AQ72" s="4"/>
      <c r="AR72" s="4"/>
    </row>
    <row r="73" spans="1:44">
      <c r="A73" s="102">
        <f t="shared" si="1"/>
        <v>72</v>
      </c>
      <c r="B73" s="102">
        <v>72</v>
      </c>
      <c r="C73" s="4">
        <f>IF('Input&amp;Output'!$C$3=10,'v-t_chart'!G73,IF('Input&amp;Output'!$C$3=21,'v-t_chart'!H73,IF('Input&amp;Output'!$C$3=32,'v-t_chart'!I73,IF('Input&amp;Output'!$C$3=22,'v-t_chart'!J73,IF('Input&amp;Output'!$C$3=31,'v-t_chart'!K73,'v-t_chart'!L73)))))</f>
        <v>0</v>
      </c>
      <c r="D73" s="17"/>
      <c r="F73" s="4">
        <v>72</v>
      </c>
      <c r="G73" s="105">
        <v>0</v>
      </c>
      <c r="H73" s="105">
        <v>0</v>
      </c>
      <c r="I73" s="4">
        <v>0</v>
      </c>
      <c r="J73" s="4">
        <v>0</v>
      </c>
      <c r="K73" s="4">
        <v>0</v>
      </c>
      <c r="L73" s="107"/>
      <c r="M73" s="107"/>
      <c r="N73" s="4">
        <v>72</v>
      </c>
      <c r="O73" s="105">
        <v>0</v>
      </c>
      <c r="P73" s="105">
        <v>0</v>
      </c>
      <c r="Q73" s="4">
        <v>0</v>
      </c>
      <c r="R73" s="4">
        <v>0</v>
      </c>
      <c r="S73" s="4">
        <v>0</v>
      </c>
      <c r="T73" s="107"/>
      <c r="X73" s="4"/>
      <c r="AN73" s="4"/>
      <c r="AP73" s="4"/>
      <c r="AQ73" s="4"/>
      <c r="AR73" s="4"/>
    </row>
    <row r="74" spans="1:44">
      <c r="A74" s="102">
        <f t="shared" si="1"/>
        <v>73</v>
      </c>
      <c r="B74" s="102">
        <v>73</v>
      </c>
      <c r="C74" s="4">
        <f>IF('Input&amp;Output'!$C$3=10,'v-t_chart'!G74,IF('Input&amp;Output'!$C$3=21,'v-t_chart'!H74,IF('Input&amp;Output'!$C$3=32,'v-t_chart'!I74,IF('Input&amp;Output'!$C$3=22,'v-t_chart'!J74,IF('Input&amp;Output'!$C$3=31,'v-t_chart'!K74,'v-t_chart'!L74)))))</f>
        <v>0</v>
      </c>
      <c r="D74" s="17"/>
      <c r="F74" s="4">
        <v>73</v>
      </c>
      <c r="G74" s="105">
        <v>0</v>
      </c>
      <c r="H74" s="105">
        <v>0</v>
      </c>
      <c r="I74" s="4">
        <v>0</v>
      </c>
      <c r="J74" s="4">
        <v>0</v>
      </c>
      <c r="K74" s="4">
        <v>0</v>
      </c>
      <c r="L74" s="107"/>
      <c r="M74" s="107"/>
      <c r="N74" s="4">
        <v>73</v>
      </c>
      <c r="O74" s="105">
        <v>0</v>
      </c>
      <c r="P74" s="105">
        <v>0</v>
      </c>
      <c r="Q74" s="4">
        <v>0</v>
      </c>
      <c r="R74" s="4">
        <v>0</v>
      </c>
      <c r="S74" s="4">
        <v>0</v>
      </c>
      <c r="T74" s="107"/>
      <c r="X74" s="4"/>
      <c r="AN74" s="4"/>
      <c r="AP74" s="4"/>
      <c r="AQ74" s="4"/>
      <c r="AR74" s="4"/>
    </row>
    <row r="75" spans="1:44">
      <c r="A75" s="102">
        <f t="shared" si="1"/>
        <v>74</v>
      </c>
      <c r="B75" s="102">
        <v>74</v>
      </c>
      <c r="C75" s="4">
        <f>IF('Input&amp;Output'!$C$3=10,'v-t_chart'!G75,IF('Input&amp;Output'!$C$3=21,'v-t_chart'!H75,IF('Input&amp;Output'!$C$3=32,'v-t_chart'!I75,IF('Input&amp;Output'!$C$3=22,'v-t_chart'!J75,IF('Input&amp;Output'!$C$3=31,'v-t_chart'!K75,'v-t_chart'!L75)))))</f>
        <v>1.7</v>
      </c>
      <c r="D75" s="17"/>
      <c r="F75" s="4">
        <v>74</v>
      </c>
      <c r="G75" s="105">
        <v>1.7</v>
      </c>
      <c r="H75" s="105">
        <v>1.7</v>
      </c>
      <c r="I75" s="4">
        <v>1.7</v>
      </c>
      <c r="J75" s="4">
        <v>1.7</v>
      </c>
      <c r="K75" s="4">
        <v>1.7</v>
      </c>
      <c r="L75" s="107"/>
      <c r="M75" s="107"/>
      <c r="N75" s="4">
        <v>74</v>
      </c>
      <c r="O75" s="105">
        <v>1.69</v>
      </c>
      <c r="P75" s="105">
        <v>1.69</v>
      </c>
      <c r="Q75" s="4">
        <v>1.69</v>
      </c>
      <c r="R75" s="4">
        <v>1.69</v>
      </c>
      <c r="S75" s="4">
        <v>1.69</v>
      </c>
      <c r="T75" s="107"/>
      <c r="X75" s="4"/>
      <c r="AN75" s="4"/>
      <c r="AP75" s="4"/>
      <c r="AQ75" s="4"/>
      <c r="AR75" s="4"/>
    </row>
    <row r="76" spans="1:44">
      <c r="A76" s="102">
        <f t="shared" si="1"/>
        <v>75</v>
      </c>
      <c r="B76" s="102">
        <v>75</v>
      </c>
      <c r="C76" s="4">
        <f>IF('Input&amp;Output'!$C$3=10,'v-t_chart'!G76,IF('Input&amp;Output'!$C$3=21,'v-t_chart'!H76,IF('Input&amp;Output'!$C$3=32,'v-t_chart'!I76,IF('Input&amp;Output'!$C$3=22,'v-t_chart'!J76,IF('Input&amp;Output'!$C$3=31,'v-t_chart'!K76,'v-t_chart'!L76)))))</f>
        <v>5.8</v>
      </c>
      <c r="D76" s="17"/>
      <c r="F76" s="4">
        <v>75</v>
      </c>
      <c r="G76" s="105">
        <v>5.8</v>
      </c>
      <c r="H76" s="105">
        <v>5.8</v>
      </c>
      <c r="I76" s="4">
        <v>5.8</v>
      </c>
      <c r="J76" s="4">
        <v>5.8</v>
      </c>
      <c r="K76" s="4">
        <v>5.8</v>
      </c>
      <c r="L76" s="107"/>
      <c r="M76" s="107"/>
      <c r="N76" s="4">
        <v>75</v>
      </c>
      <c r="O76" s="105">
        <v>5.8</v>
      </c>
      <c r="P76" s="105">
        <v>5.8</v>
      </c>
      <c r="Q76" s="4">
        <v>5.79</v>
      </c>
      <c r="R76" s="4">
        <v>5.79</v>
      </c>
      <c r="S76" s="4">
        <v>5.79</v>
      </c>
      <c r="T76" s="107"/>
      <c r="X76" s="4"/>
      <c r="AN76" s="4"/>
      <c r="AP76" s="4"/>
      <c r="AQ76" s="4"/>
      <c r="AR76" s="4"/>
    </row>
    <row r="77" spans="1:44">
      <c r="A77" s="102">
        <f t="shared" si="1"/>
        <v>76</v>
      </c>
      <c r="B77" s="102">
        <v>76</v>
      </c>
      <c r="C77" s="4">
        <f>IF('Input&amp;Output'!$C$3=10,'v-t_chart'!G77,IF('Input&amp;Output'!$C$3=21,'v-t_chart'!H77,IF('Input&amp;Output'!$C$3=32,'v-t_chart'!I77,IF('Input&amp;Output'!$C$3=22,'v-t_chart'!J77,IF('Input&amp;Output'!$C$3=31,'v-t_chart'!K77,'v-t_chart'!L77)))))</f>
        <v>11.8</v>
      </c>
      <c r="D77" s="17"/>
      <c r="F77" s="4">
        <v>76</v>
      </c>
      <c r="G77" s="105">
        <v>11.8</v>
      </c>
      <c r="H77" s="105">
        <v>11.8</v>
      </c>
      <c r="I77" s="4">
        <v>11.8</v>
      </c>
      <c r="J77" s="4">
        <v>11.8</v>
      </c>
      <c r="K77" s="4">
        <v>11.8</v>
      </c>
      <c r="L77" s="107"/>
      <c r="M77" s="107"/>
      <c r="N77" s="4">
        <v>76</v>
      </c>
      <c r="O77" s="105">
        <v>11.77</v>
      </c>
      <c r="P77" s="105">
        <v>11.77</v>
      </c>
      <c r="Q77" s="4">
        <v>11.76</v>
      </c>
      <c r="R77" s="4">
        <v>11.76</v>
      </c>
      <c r="S77" s="4">
        <v>11.76</v>
      </c>
      <c r="T77" s="107"/>
      <c r="X77" s="4"/>
      <c r="AN77" s="4"/>
      <c r="AP77" s="4"/>
      <c r="AQ77" s="4"/>
      <c r="AR77" s="4"/>
    </row>
    <row r="78" spans="1:44">
      <c r="A78" s="102">
        <f t="shared" si="1"/>
        <v>77</v>
      </c>
      <c r="B78" s="102">
        <v>77</v>
      </c>
      <c r="C78" s="4">
        <f>IF('Input&amp;Output'!$C$3=10,'v-t_chart'!G78,IF('Input&amp;Output'!$C$3=21,'v-t_chart'!H78,IF('Input&amp;Output'!$C$3=32,'v-t_chart'!I78,IF('Input&amp;Output'!$C$3=22,'v-t_chart'!J78,IF('Input&amp;Output'!$C$3=31,'v-t_chart'!K78,'v-t_chart'!L78)))))</f>
        <v>18.3</v>
      </c>
      <c r="D78" s="17"/>
      <c r="F78" s="4">
        <v>77</v>
      </c>
      <c r="G78" s="105">
        <v>17.3</v>
      </c>
      <c r="H78" s="105">
        <v>17.3</v>
      </c>
      <c r="I78" s="4">
        <v>18.3</v>
      </c>
      <c r="J78" s="4">
        <v>18.3</v>
      </c>
      <c r="K78" s="4">
        <v>18.3</v>
      </c>
      <c r="L78" s="107"/>
      <c r="M78" s="107"/>
      <c r="N78" s="4">
        <v>77</v>
      </c>
      <c r="O78" s="105">
        <v>17.3</v>
      </c>
      <c r="P78" s="105">
        <v>17.3</v>
      </c>
      <c r="Q78" s="4">
        <v>18.29</v>
      </c>
      <c r="R78" s="4">
        <v>18.29</v>
      </c>
      <c r="S78" s="4">
        <v>18.29</v>
      </c>
      <c r="T78" s="107"/>
      <c r="X78" s="4"/>
      <c r="AN78" s="4"/>
      <c r="AP78" s="4"/>
      <c r="AQ78" s="4"/>
      <c r="AR78" s="4"/>
    </row>
    <row r="79" spans="1:44">
      <c r="A79" s="102">
        <f t="shared" si="1"/>
        <v>78</v>
      </c>
      <c r="B79" s="102">
        <v>78</v>
      </c>
      <c r="C79" s="4">
        <f>IF('Input&amp;Output'!$C$3=10,'v-t_chart'!G79,IF('Input&amp;Output'!$C$3=21,'v-t_chart'!H79,IF('Input&amp;Output'!$C$3=32,'v-t_chart'!I79,IF('Input&amp;Output'!$C$3=22,'v-t_chart'!J79,IF('Input&amp;Output'!$C$3=31,'v-t_chart'!K79,'v-t_chart'!L79)))))</f>
        <v>24.5</v>
      </c>
      <c r="D79" s="17"/>
      <c r="F79" s="4">
        <v>78</v>
      </c>
      <c r="G79" s="105">
        <v>22</v>
      </c>
      <c r="H79" s="105">
        <v>22</v>
      </c>
      <c r="I79" s="4">
        <v>24.5</v>
      </c>
      <c r="J79" s="4">
        <v>24.5</v>
      </c>
      <c r="K79" s="4">
        <v>24.5</v>
      </c>
      <c r="L79" s="107"/>
      <c r="M79" s="107"/>
      <c r="N79" s="4">
        <v>78</v>
      </c>
      <c r="O79" s="105">
        <v>22.01</v>
      </c>
      <c r="P79" s="105">
        <v>22.01</v>
      </c>
      <c r="Q79" s="4">
        <v>24.45</v>
      </c>
      <c r="R79" s="4">
        <v>24.45</v>
      </c>
      <c r="S79" s="4">
        <v>24.45</v>
      </c>
      <c r="T79" s="107"/>
      <c r="X79" s="4"/>
      <c r="AN79" s="4"/>
      <c r="AP79" s="4"/>
      <c r="AQ79" s="4"/>
      <c r="AR79" s="4"/>
    </row>
    <row r="80" spans="1:44">
      <c r="A80" s="102">
        <f t="shared" si="1"/>
        <v>79</v>
      </c>
      <c r="B80" s="102">
        <v>79</v>
      </c>
      <c r="C80" s="4">
        <f>IF('Input&amp;Output'!$C$3=10,'v-t_chart'!G80,IF('Input&amp;Output'!$C$3=21,'v-t_chart'!H80,IF('Input&amp;Output'!$C$3=32,'v-t_chart'!I80,IF('Input&amp;Output'!$C$3=22,'v-t_chart'!J80,IF('Input&amp;Output'!$C$3=31,'v-t_chart'!K80,'v-t_chart'!L80)))))</f>
        <v>29.4</v>
      </c>
      <c r="D80" s="17"/>
      <c r="F80" s="4">
        <v>79</v>
      </c>
      <c r="G80" s="105">
        <v>26.2</v>
      </c>
      <c r="H80" s="105">
        <v>26.2</v>
      </c>
      <c r="I80" s="4">
        <v>29.4</v>
      </c>
      <c r="J80" s="4">
        <v>29.4</v>
      </c>
      <c r="K80" s="4">
        <v>29.4</v>
      </c>
      <c r="L80" s="107"/>
      <c r="M80" s="107"/>
      <c r="N80" s="4">
        <v>79</v>
      </c>
      <c r="O80" s="105">
        <v>26.23</v>
      </c>
      <c r="P80" s="105">
        <v>26.23</v>
      </c>
      <c r="Q80" s="4">
        <v>29.35</v>
      </c>
      <c r="R80" s="4">
        <v>29.35</v>
      </c>
      <c r="S80" s="4">
        <v>29.35</v>
      </c>
      <c r="T80" s="107"/>
      <c r="X80" s="4"/>
      <c r="AN80" s="4"/>
      <c r="AP80" s="4"/>
      <c r="AQ80" s="4"/>
      <c r="AR80" s="4"/>
    </row>
    <row r="81" spans="1:44">
      <c r="A81" s="102">
        <f t="shared" si="1"/>
        <v>80</v>
      </c>
      <c r="B81" s="102">
        <v>80</v>
      </c>
      <c r="C81" s="4">
        <f>IF('Input&amp;Output'!$C$3=10,'v-t_chart'!G81,IF('Input&amp;Output'!$C$3=21,'v-t_chart'!H81,IF('Input&amp;Output'!$C$3=32,'v-t_chart'!I81,IF('Input&amp;Output'!$C$3=22,'v-t_chart'!J81,IF('Input&amp;Output'!$C$3=31,'v-t_chart'!K81,'v-t_chart'!L81)))))</f>
        <v>32.5</v>
      </c>
      <c r="D81" s="17"/>
      <c r="F81" s="4">
        <v>80</v>
      </c>
      <c r="G81" s="105">
        <v>29.4</v>
      </c>
      <c r="H81" s="105">
        <v>29.4</v>
      </c>
      <c r="I81" s="4">
        <v>32.5</v>
      </c>
      <c r="J81" s="4">
        <v>32.5</v>
      </c>
      <c r="K81" s="4">
        <v>32.5</v>
      </c>
      <c r="L81" s="107"/>
      <c r="M81" s="107"/>
      <c r="N81" s="4">
        <v>80</v>
      </c>
      <c r="O81" s="105">
        <v>29.36</v>
      </c>
      <c r="P81" s="105">
        <v>29.36</v>
      </c>
      <c r="Q81" s="4">
        <v>32.47</v>
      </c>
      <c r="R81" s="4">
        <v>32.47</v>
      </c>
      <c r="S81" s="4">
        <v>32.47</v>
      </c>
      <c r="T81" s="107"/>
      <c r="X81" s="4"/>
      <c r="AN81" s="4"/>
      <c r="AP81" s="4"/>
      <c r="AQ81" s="4"/>
      <c r="AR81" s="4"/>
    </row>
    <row r="82" spans="1:44">
      <c r="A82" s="102">
        <f t="shared" si="1"/>
        <v>81</v>
      </c>
      <c r="B82" s="102">
        <v>81</v>
      </c>
      <c r="C82" s="4">
        <f>IF('Input&amp;Output'!$C$3=10,'v-t_chart'!G82,IF('Input&amp;Output'!$C$3=21,'v-t_chart'!H82,IF('Input&amp;Output'!$C$3=32,'v-t_chart'!I82,IF('Input&amp;Output'!$C$3=22,'v-t_chart'!J82,IF('Input&amp;Output'!$C$3=31,'v-t_chart'!K82,'v-t_chart'!L82)))))</f>
        <v>34.200000000000003</v>
      </c>
      <c r="D82" s="17"/>
      <c r="F82" s="4">
        <v>81</v>
      </c>
      <c r="G82" s="105">
        <v>31.1</v>
      </c>
      <c r="H82" s="105">
        <v>31.1</v>
      </c>
      <c r="I82" s="4">
        <v>34.200000000000003</v>
      </c>
      <c r="J82" s="4">
        <v>34.200000000000003</v>
      </c>
      <c r="K82" s="4">
        <v>34.200000000000003</v>
      </c>
      <c r="L82" s="107"/>
      <c r="M82" s="107"/>
      <c r="N82" s="4">
        <v>81</v>
      </c>
      <c r="O82" s="105">
        <v>31.12</v>
      </c>
      <c r="P82" s="105">
        <v>31.12</v>
      </c>
      <c r="Q82" s="4">
        <v>34.24</v>
      </c>
      <c r="R82" s="4">
        <v>34.24</v>
      </c>
      <c r="S82" s="4">
        <v>34.24</v>
      </c>
      <c r="T82" s="107"/>
      <c r="X82" s="4"/>
      <c r="AN82" s="4"/>
      <c r="AP82" s="4"/>
      <c r="AQ82" s="4"/>
      <c r="AR82" s="4"/>
    </row>
    <row r="83" spans="1:44">
      <c r="A83" s="102">
        <f t="shared" si="1"/>
        <v>82</v>
      </c>
      <c r="B83" s="102">
        <v>82</v>
      </c>
      <c r="C83" s="4">
        <f>IF('Input&amp;Output'!$C$3=10,'v-t_chart'!G83,IF('Input&amp;Output'!$C$3=21,'v-t_chart'!H83,IF('Input&amp;Output'!$C$3=32,'v-t_chart'!I83,IF('Input&amp;Output'!$C$3=22,'v-t_chart'!J83,IF('Input&amp;Output'!$C$3=31,'v-t_chart'!K83,'v-t_chart'!L83)))))</f>
        <v>34.4</v>
      </c>
      <c r="D83" s="17"/>
      <c r="F83" s="4">
        <v>82</v>
      </c>
      <c r="G83" s="105">
        <v>32.9</v>
      </c>
      <c r="H83" s="105">
        <v>32.9</v>
      </c>
      <c r="I83" s="4">
        <v>34.4</v>
      </c>
      <c r="J83" s="4">
        <v>34.4</v>
      </c>
      <c r="K83" s="4">
        <v>34.4</v>
      </c>
      <c r="L83" s="107"/>
      <c r="M83" s="107"/>
      <c r="N83" s="4">
        <v>82</v>
      </c>
      <c r="O83" s="105">
        <v>32.89</v>
      </c>
      <c r="P83" s="105">
        <v>32.89</v>
      </c>
      <c r="Q83" s="4">
        <v>34.369999999999997</v>
      </c>
      <c r="R83" s="4">
        <v>34.369999999999997</v>
      </c>
      <c r="S83" s="4">
        <v>34.369999999999997</v>
      </c>
      <c r="T83" s="107"/>
      <c r="X83" s="4"/>
      <c r="AN83" s="4"/>
      <c r="AP83" s="4"/>
      <c r="AQ83" s="4"/>
      <c r="AR83" s="4"/>
    </row>
    <row r="84" spans="1:44">
      <c r="A84" s="102">
        <f t="shared" si="1"/>
        <v>83</v>
      </c>
      <c r="B84" s="102">
        <v>83</v>
      </c>
      <c r="C84" s="4">
        <f>IF('Input&amp;Output'!$C$3=10,'v-t_chart'!G84,IF('Input&amp;Output'!$C$3=21,'v-t_chart'!H84,IF('Input&amp;Output'!$C$3=32,'v-t_chart'!I84,IF('Input&amp;Output'!$C$3=22,'v-t_chart'!J84,IF('Input&amp;Output'!$C$3=31,'v-t_chart'!K84,'v-t_chart'!L84)))))</f>
        <v>34.5</v>
      </c>
      <c r="D84" s="17"/>
      <c r="F84" s="4">
        <v>83</v>
      </c>
      <c r="G84" s="105">
        <v>34.700000000000003</v>
      </c>
      <c r="H84" s="105">
        <v>34.700000000000003</v>
      </c>
      <c r="I84" s="4">
        <v>34.5</v>
      </c>
      <c r="J84" s="4">
        <v>34.5</v>
      </c>
      <c r="K84" s="4">
        <v>34.5</v>
      </c>
      <c r="L84" s="107"/>
      <c r="M84" s="107"/>
      <c r="N84" s="4">
        <v>83</v>
      </c>
      <c r="O84" s="105">
        <v>34.65</v>
      </c>
      <c r="P84" s="105">
        <v>34.65</v>
      </c>
      <c r="Q84" s="4">
        <v>34.5</v>
      </c>
      <c r="R84" s="4">
        <v>34.5</v>
      </c>
      <c r="S84" s="4">
        <v>34.5</v>
      </c>
      <c r="T84" s="107"/>
      <c r="X84" s="4"/>
      <c r="AN84" s="4"/>
      <c r="AP84" s="4"/>
      <c r="AQ84" s="4"/>
      <c r="AR84" s="4"/>
    </row>
    <row r="85" spans="1:44">
      <c r="A85" s="102">
        <f t="shared" si="1"/>
        <v>84</v>
      </c>
      <c r="B85" s="102">
        <v>84</v>
      </c>
      <c r="C85" s="4">
        <f>IF('Input&amp;Output'!$C$3=10,'v-t_chart'!G85,IF('Input&amp;Output'!$C$3=21,'v-t_chart'!H85,IF('Input&amp;Output'!$C$3=32,'v-t_chart'!I85,IF('Input&amp;Output'!$C$3=22,'v-t_chart'!J85,IF('Input&amp;Output'!$C$3=31,'v-t_chart'!K85,'v-t_chart'!L85)))))</f>
        <v>34.6</v>
      </c>
      <c r="D85" s="17"/>
      <c r="F85" s="4">
        <v>84</v>
      </c>
      <c r="G85" s="105">
        <v>34.799999999999997</v>
      </c>
      <c r="H85" s="105">
        <v>34.799999999999997</v>
      </c>
      <c r="I85" s="4">
        <v>34.6</v>
      </c>
      <c r="J85" s="4">
        <v>34.6</v>
      </c>
      <c r="K85" s="4">
        <v>34.6</v>
      </c>
      <c r="L85" s="107"/>
      <c r="M85" s="107"/>
      <c r="N85" s="4">
        <v>84</v>
      </c>
      <c r="O85" s="105">
        <v>34.799999999999997</v>
      </c>
      <c r="P85" s="105">
        <v>34.799999999999997</v>
      </c>
      <c r="Q85" s="4">
        <v>34.630000000000003</v>
      </c>
      <c r="R85" s="4">
        <v>34.630000000000003</v>
      </c>
      <c r="S85" s="4">
        <v>34.630000000000003</v>
      </c>
      <c r="T85" s="107"/>
      <c r="X85" s="4"/>
      <c r="AN85" s="4"/>
      <c r="AP85" s="4"/>
      <c r="AQ85" s="4"/>
      <c r="AR85" s="4"/>
    </row>
    <row r="86" spans="1:44">
      <c r="A86" s="102">
        <f t="shared" si="1"/>
        <v>85</v>
      </c>
      <c r="B86" s="102">
        <v>85</v>
      </c>
      <c r="C86" s="4">
        <f>IF('Input&amp;Output'!$C$3=10,'v-t_chart'!G86,IF('Input&amp;Output'!$C$3=21,'v-t_chart'!H86,IF('Input&amp;Output'!$C$3=32,'v-t_chart'!I86,IF('Input&amp;Output'!$C$3=22,'v-t_chart'!J86,IF('Input&amp;Output'!$C$3=31,'v-t_chart'!K86,'v-t_chart'!L86)))))</f>
        <v>34.700000000000003</v>
      </c>
      <c r="D86" s="17"/>
      <c r="F86" s="4">
        <v>85</v>
      </c>
      <c r="G86" s="105">
        <v>34.799999999999997</v>
      </c>
      <c r="H86" s="105">
        <v>34.799999999999997</v>
      </c>
      <c r="I86" s="4">
        <v>34.700000000000003</v>
      </c>
      <c r="J86" s="4">
        <v>34.700000000000003</v>
      </c>
      <c r="K86" s="4">
        <v>34.700000000000003</v>
      </c>
      <c r="L86" s="107"/>
      <c r="M86" s="107"/>
      <c r="N86" s="4">
        <v>85</v>
      </c>
      <c r="O86" s="105">
        <v>34.83</v>
      </c>
      <c r="P86" s="105">
        <v>34.83</v>
      </c>
      <c r="Q86" s="4">
        <v>34.69</v>
      </c>
      <c r="R86" s="4">
        <v>34.69</v>
      </c>
      <c r="S86" s="4">
        <v>34.69</v>
      </c>
      <c r="T86" s="107"/>
      <c r="X86" s="4"/>
      <c r="AN86" s="4"/>
      <c r="AP86" s="4"/>
      <c r="AQ86" s="4"/>
      <c r="AR86" s="4"/>
    </row>
    <row r="87" spans="1:44">
      <c r="A87" s="102">
        <f t="shared" si="1"/>
        <v>86</v>
      </c>
      <c r="B87" s="102">
        <v>86</v>
      </c>
      <c r="C87" s="4">
        <f>IF('Input&amp;Output'!$C$3=10,'v-t_chart'!G87,IF('Input&amp;Output'!$C$3=21,'v-t_chart'!H87,IF('Input&amp;Output'!$C$3=32,'v-t_chart'!I87,IF('Input&amp;Output'!$C$3=22,'v-t_chart'!J87,IF('Input&amp;Output'!$C$3=31,'v-t_chart'!K87,'v-t_chart'!L87)))))</f>
        <v>34.799999999999997</v>
      </c>
      <c r="D87" s="17"/>
      <c r="F87" s="4">
        <v>86</v>
      </c>
      <c r="G87" s="105">
        <v>34.9</v>
      </c>
      <c r="H87" s="105">
        <v>34.9</v>
      </c>
      <c r="I87" s="4">
        <v>34.799999999999997</v>
      </c>
      <c r="J87" s="4">
        <v>34.799999999999997</v>
      </c>
      <c r="K87" s="4">
        <v>34.799999999999997</v>
      </c>
      <c r="L87" s="107"/>
      <c r="M87" s="107"/>
      <c r="N87" s="4">
        <v>86</v>
      </c>
      <c r="O87" s="105">
        <v>34.94</v>
      </c>
      <c r="P87" s="105">
        <v>34.94</v>
      </c>
      <c r="Q87" s="4">
        <v>34.81</v>
      </c>
      <c r="R87" s="4">
        <v>34.81</v>
      </c>
      <c r="S87" s="4">
        <v>34.81</v>
      </c>
      <c r="T87" s="107"/>
      <c r="X87" s="4"/>
      <c r="AN87" s="4"/>
      <c r="AP87" s="4"/>
      <c r="AQ87" s="4"/>
      <c r="AR87" s="4"/>
    </row>
    <row r="88" spans="1:44">
      <c r="A88" s="102">
        <f t="shared" si="1"/>
        <v>87</v>
      </c>
      <c r="B88" s="102">
        <v>87</v>
      </c>
      <c r="C88" s="4">
        <f>IF('Input&amp;Output'!$C$3=10,'v-t_chart'!G88,IF('Input&amp;Output'!$C$3=21,'v-t_chart'!H88,IF('Input&amp;Output'!$C$3=32,'v-t_chart'!I88,IF('Input&amp;Output'!$C$3=22,'v-t_chart'!J88,IF('Input&amp;Output'!$C$3=31,'v-t_chart'!K88,'v-t_chart'!L88)))))</f>
        <v>35.200000000000003</v>
      </c>
      <c r="D88" s="17"/>
      <c r="F88" s="4">
        <v>87</v>
      </c>
      <c r="G88" s="105">
        <v>35.4</v>
      </c>
      <c r="H88" s="105">
        <v>35.4</v>
      </c>
      <c r="I88" s="4">
        <v>35.200000000000003</v>
      </c>
      <c r="J88" s="4">
        <v>35.200000000000003</v>
      </c>
      <c r="K88" s="4">
        <v>35.200000000000003</v>
      </c>
      <c r="L88" s="107"/>
      <c r="M88" s="107"/>
      <c r="N88" s="4">
        <v>87</v>
      </c>
      <c r="O88" s="105">
        <v>35.369999999999997</v>
      </c>
      <c r="P88" s="105">
        <v>35.369999999999997</v>
      </c>
      <c r="Q88" s="4">
        <v>35.229999999999997</v>
      </c>
      <c r="R88" s="4">
        <v>35.229999999999997</v>
      </c>
      <c r="S88" s="4">
        <v>35.229999999999997</v>
      </c>
      <c r="T88" s="107"/>
      <c r="X88" s="4"/>
      <c r="AN88" s="4"/>
      <c r="AP88" s="4"/>
      <c r="AQ88" s="4"/>
      <c r="AR88" s="4"/>
    </row>
    <row r="89" spans="1:44">
      <c r="A89" s="102">
        <f t="shared" si="1"/>
        <v>88</v>
      </c>
      <c r="B89" s="102">
        <v>88</v>
      </c>
      <c r="C89" s="4">
        <f>IF('Input&amp;Output'!$C$3=10,'v-t_chart'!G89,IF('Input&amp;Output'!$C$3=21,'v-t_chart'!H89,IF('Input&amp;Output'!$C$3=32,'v-t_chart'!I89,IF('Input&amp;Output'!$C$3=22,'v-t_chart'!J89,IF('Input&amp;Output'!$C$3=31,'v-t_chart'!K89,'v-t_chart'!L89)))))</f>
        <v>36</v>
      </c>
      <c r="D89" s="17"/>
      <c r="F89" s="4">
        <v>88</v>
      </c>
      <c r="G89" s="105">
        <v>36.200000000000003</v>
      </c>
      <c r="H89" s="105">
        <v>36.200000000000003</v>
      </c>
      <c r="I89" s="4">
        <v>36</v>
      </c>
      <c r="J89" s="4">
        <v>36</v>
      </c>
      <c r="K89" s="4">
        <v>36</v>
      </c>
      <c r="L89" s="107"/>
      <c r="M89" s="107"/>
      <c r="N89" s="4">
        <v>88</v>
      </c>
      <c r="O89" s="105">
        <v>36.159999999999997</v>
      </c>
      <c r="P89" s="105">
        <v>36.159999999999997</v>
      </c>
      <c r="Q89" s="4">
        <v>36.04</v>
      </c>
      <c r="R89" s="4">
        <v>36.04</v>
      </c>
      <c r="S89" s="4">
        <v>36.04</v>
      </c>
      <c r="T89" s="107"/>
      <c r="X89" s="4"/>
      <c r="AN89" s="4"/>
      <c r="AP89" s="4"/>
      <c r="AQ89" s="4"/>
      <c r="AR89" s="4"/>
    </row>
    <row r="90" spans="1:44">
      <c r="A90" s="102">
        <f t="shared" si="1"/>
        <v>89</v>
      </c>
      <c r="B90" s="102">
        <v>89</v>
      </c>
      <c r="C90" s="4">
        <f>IF('Input&amp;Output'!$C$3=10,'v-t_chart'!G90,IF('Input&amp;Output'!$C$3=21,'v-t_chart'!H90,IF('Input&amp;Output'!$C$3=32,'v-t_chart'!I90,IF('Input&amp;Output'!$C$3=22,'v-t_chart'!J90,IF('Input&amp;Output'!$C$3=31,'v-t_chart'!K90,'v-t_chart'!L90)))))</f>
        <v>37</v>
      </c>
      <c r="D90" s="17"/>
      <c r="F90" s="4">
        <v>89</v>
      </c>
      <c r="G90" s="105">
        <v>37.1</v>
      </c>
      <c r="H90" s="105">
        <v>37.1</v>
      </c>
      <c r="I90" s="4">
        <v>37</v>
      </c>
      <c r="J90" s="4">
        <v>37</v>
      </c>
      <c r="K90" s="4">
        <v>37</v>
      </c>
      <c r="L90" s="107"/>
      <c r="M90" s="107"/>
      <c r="N90" s="4">
        <v>89</v>
      </c>
      <c r="O90" s="105">
        <v>37.14</v>
      </c>
      <c r="P90" s="105">
        <v>37.14</v>
      </c>
      <c r="Q90" s="4">
        <v>37</v>
      </c>
      <c r="R90" s="4">
        <v>37</v>
      </c>
      <c r="S90" s="4">
        <v>37</v>
      </c>
      <c r="T90" s="107"/>
      <c r="X90" s="4"/>
      <c r="AN90" s="4"/>
      <c r="AP90" s="4"/>
      <c r="AQ90" s="4"/>
      <c r="AR90" s="4"/>
    </row>
    <row r="91" spans="1:44">
      <c r="A91" s="102">
        <f t="shared" si="1"/>
        <v>90</v>
      </c>
      <c r="B91" s="102">
        <v>90</v>
      </c>
      <c r="C91" s="4">
        <f>IF('Input&amp;Output'!$C$3=10,'v-t_chart'!G91,IF('Input&amp;Output'!$C$3=21,'v-t_chart'!H91,IF('Input&amp;Output'!$C$3=32,'v-t_chart'!I91,IF('Input&amp;Output'!$C$3=22,'v-t_chart'!J91,IF('Input&amp;Output'!$C$3=31,'v-t_chart'!K91,'v-t_chart'!L91)))))</f>
        <v>37.9</v>
      </c>
      <c r="D91" s="17"/>
      <c r="F91" s="4">
        <v>90</v>
      </c>
      <c r="G91" s="105">
        <v>38</v>
      </c>
      <c r="H91" s="105">
        <v>38</v>
      </c>
      <c r="I91" s="4">
        <v>37.9</v>
      </c>
      <c r="J91" s="4">
        <v>37.9</v>
      </c>
      <c r="K91" s="4">
        <v>37.9</v>
      </c>
      <c r="L91" s="107"/>
      <c r="M91" s="107"/>
      <c r="N91" s="4">
        <v>90</v>
      </c>
      <c r="O91" s="105">
        <v>38.04</v>
      </c>
      <c r="P91" s="105">
        <v>38.04</v>
      </c>
      <c r="Q91" s="4">
        <v>37.9</v>
      </c>
      <c r="R91" s="4">
        <v>37.9</v>
      </c>
      <c r="S91" s="4">
        <v>37.9</v>
      </c>
      <c r="T91" s="107"/>
      <c r="X91" s="4"/>
      <c r="AN91" s="4"/>
      <c r="AP91" s="4"/>
      <c r="AQ91" s="4"/>
      <c r="AR91" s="4"/>
    </row>
    <row r="92" spans="1:44">
      <c r="A92" s="102">
        <f t="shared" si="1"/>
        <v>91</v>
      </c>
      <c r="B92" s="102">
        <v>91</v>
      </c>
      <c r="C92" s="4">
        <f>IF('Input&amp;Output'!$C$3=10,'v-t_chart'!G92,IF('Input&amp;Output'!$C$3=21,'v-t_chart'!H92,IF('Input&amp;Output'!$C$3=32,'v-t_chart'!I92,IF('Input&amp;Output'!$C$3=22,'v-t_chart'!J92,IF('Input&amp;Output'!$C$3=31,'v-t_chart'!K92,'v-t_chart'!L92)))))</f>
        <v>38.6</v>
      </c>
      <c r="D92" s="17"/>
      <c r="F92" s="4">
        <v>91</v>
      </c>
      <c r="G92" s="105">
        <v>38.700000000000003</v>
      </c>
      <c r="H92" s="105">
        <v>38.700000000000003</v>
      </c>
      <c r="I92" s="4">
        <v>38.6</v>
      </c>
      <c r="J92" s="4">
        <v>38.6</v>
      </c>
      <c r="K92" s="4">
        <v>38.6</v>
      </c>
      <c r="L92" s="107"/>
      <c r="M92" s="107"/>
      <c r="N92" s="4">
        <v>91</v>
      </c>
      <c r="O92" s="105">
        <v>38.68</v>
      </c>
      <c r="P92" s="105">
        <v>38.68</v>
      </c>
      <c r="Q92" s="4">
        <v>38.549999999999997</v>
      </c>
      <c r="R92" s="4">
        <v>38.549999999999997</v>
      </c>
      <c r="S92" s="4">
        <v>38.549999999999997</v>
      </c>
      <c r="T92" s="107"/>
      <c r="X92" s="4"/>
      <c r="AN92" s="4"/>
      <c r="AP92" s="4"/>
      <c r="AQ92" s="4"/>
      <c r="AR92" s="4"/>
    </row>
    <row r="93" spans="1:44">
      <c r="A93" s="102">
        <f t="shared" si="1"/>
        <v>92</v>
      </c>
      <c r="B93" s="102">
        <v>92</v>
      </c>
      <c r="C93" s="4">
        <f>IF('Input&amp;Output'!$C$3=10,'v-t_chart'!G93,IF('Input&amp;Output'!$C$3=21,'v-t_chart'!H93,IF('Input&amp;Output'!$C$3=32,'v-t_chart'!I93,IF('Input&amp;Output'!$C$3=22,'v-t_chart'!J93,IF('Input&amp;Output'!$C$3=31,'v-t_chart'!K93,'v-t_chart'!L93)))))</f>
        <v>38.799999999999997</v>
      </c>
      <c r="D93" s="17"/>
      <c r="F93" s="4">
        <v>92</v>
      </c>
      <c r="G93" s="105">
        <v>38.9</v>
      </c>
      <c r="H93" s="105">
        <v>38.9</v>
      </c>
      <c r="I93" s="4">
        <v>38.799999999999997</v>
      </c>
      <c r="J93" s="4">
        <v>38.799999999999997</v>
      </c>
      <c r="K93" s="4">
        <v>38.799999999999997</v>
      </c>
      <c r="L93" s="107"/>
      <c r="M93" s="107"/>
      <c r="N93" s="4">
        <v>92</v>
      </c>
      <c r="O93" s="105">
        <v>38.94</v>
      </c>
      <c r="P93" s="105">
        <v>38.94</v>
      </c>
      <c r="Q93" s="4">
        <v>38.81</v>
      </c>
      <c r="R93" s="4">
        <v>38.81</v>
      </c>
      <c r="S93" s="4">
        <v>38.81</v>
      </c>
      <c r="T93" s="107"/>
      <c r="X93" s="4"/>
      <c r="AN93" s="4"/>
      <c r="AP93" s="4"/>
      <c r="AQ93" s="4"/>
      <c r="AR93" s="4"/>
    </row>
    <row r="94" spans="1:44">
      <c r="A94" s="102">
        <f t="shared" si="1"/>
        <v>93</v>
      </c>
      <c r="B94" s="102">
        <v>93</v>
      </c>
      <c r="C94" s="4">
        <f>IF('Input&amp;Output'!$C$3=10,'v-t_chart'!G94,IF('Input&amp;Output'!$C$3=21,'v-t_chart'!H94,IF('Input&amp;Output'!$C$3=32,'v-t_chart'!I94,IF('Input&amp;Output'!$C$3=22,'v-t_chart'!J94,IF('Input&amp;Output'!$C$3=31,'v-t_chart'!K94,'v-t_chart'!L94)))))</f>
        <v>38.799999999999997</v>
      </c>
      <c r="D94" s="17"/>
      <c r="F94" s="4">
        <v>93</v>
      </c>
      <c r="G94" s="105">
        <v>38.9</v>
      </c>
      <c r="H94" s="105">
        <v>38.9</v>
      </c>
      <c r="I94" s="4">
        <v>38.799999999999997</v>
      </c>
      <c r="J94" s="4">
        <v>38.799999999999997</v>
      </c>
      <c r="K94" s="4">
        <v>38.799999999999997</v>
      </c>
      <c r="L94" s="107"/>
      <c r="M94" s="107"/>
      <c r="N94" s="4">
        <v>93</v>
      </c>
      <c r="O94" s="105">
        <v>38.94</v>
      </c>
      <c r="P94" s="105">
        <v>38.94</v>
      </c>
      <c r="Q94" s="4">
        <v>38.83</v>
      </c>
      <c r="R94" s="4">
        <v>38.83</v>
      </c>
      <c r="S94" s="4">
        <v>38.83</v>
      </c>
      <c r="T94" s="107"/>
      <c r="X94" s="4"/>
      <c r="AN94" s="4"/>
      <c r="AP94" s="4"/>
      <c r="AQ94" s="4"/>
      <c r="AR94" s="4"/>
    </row>
    <row r="95" spans="1:44">
      <c r="A95" s="102">
        <f t="shared" si="1"/>
        <v>94</v>
      </c>
      <c r="B95" s="102">
        <v>94</v>
      </c>
      <c r="C95" s="4">
        <f>IF('Input&amp;Output'!$C$3=10,'v-t_chart'!G95,IF('Input&amp;Output'!$C$3=21,'v-t_chart'!H95,IF('Input&amp;Output'!$C$3=32,'v-t_chart'!I95,IF('Input&amp;Output'!$C$3=22,'v-t_chart'!J95,IF('Input&amp;Output'!$C$3=31,'v-t_chart'!K95,'v-t_chart'!L95)))))</f>
        <v>38.700000000000003</v>
      </c>
      <c r="D95" s="17"/>
      <c r="F95" s="4">
        <v>94</v>
      </c>
      <c r="G95" s="105">
        <v>38.799999999999997</v>
      </c>
      <c r="H95" s="105">
        <v>38.799999999999997</v>
      </c>
      <c r="I95" s="4">
        <v>38.700000000000003</v>
      </c>
      <c r="J95" s="4">
        <v>38.700000000000003</v>
      </c>
      <c r="K95" s="4">
        <v>38.700000000000003</v>
      </c>
      <c r="L95" s="107"/>
      <c r="M95" s="107"/>
      <c r="N95" s="4">
        <v>94</v>
      </c>
      <c r="O95" s="105">
        <v>38.83</v>
      </c>
      <c r="P95" s="105">
        <v>38.83</v>
      </c>
      <c r="Q95" s="4">
        <v>38.72</v>
      </c>
      <c r="R95" s="4">
        <v>38.72</v>
      </c>
      <c r="S95" s="4">
        <v>38.72</v>
      </c>
      <c r="T95" s="107"/>
      <c r="X95" s="4"/>
      <c r="AN95" s="4"/>
      <c r="AP95" s="4"/>
      <c r="AQ95" s="4"/>
      <c r="AR95" s="4"/>
    </row>
    <row r="96" spans="1:44">
      <c r="A96" s="102">
        <f t="shared" si="1"/>
        <v>95</v>
      </c>
      <c r="B96" s="102">
        <v>95</v>
      </c>
      <c r="C96" s="4">
        <f>IF('Input&amp;Output'!$C$3=10,'v-t_chart'!G96,IF('Input&amp;Output'!$C$3=21,'v-t_chart'!H96,IF('Input&amp;Output'!$C$3=32,'v-t_chart'!I96,IF('Input&amp;Output'!$C$3=22,'v-t_chart'!J96,IF('Input&amp;Output'!$C$3=31,'v-t_chart'!K96,'v-t_chart'!L96)))))</f>
        <v>38.5</v>
      </c>
      <c r="D96" s="17"/>
      <c r="F96" s="4">
        <v>95</v>
      </c>
      <c r="G96" s="105">
        <v>38.5</v>
      </c>
      <c r="H96" s="105">
        <v>38.5</v>
      </c>
      <c r="I96" s="4">
        <v>38.5</v>
      </c>
      <c r="J96" s="4">
        <v>38.5</v>
      </c>
      <c r="K96" s="4">
        <v>38.5</v>
      </c>
      <c r="L96" s="107"/>
      <c r="M96" s="107"/>
      <c r="N96" s="4">
        <v>95</v>
      </c>
      <c r="O96" s="105">
        <v>38.54</v>
      </c>
      <c r="P96" s="105">
        <v>38.54</v>
      </c>
      <c r="Q96" s="4">
        <v>38.450000000000003</v>
      </c>
      <c r="R96" s="4">
        <v>38.450000000000003</v>
      </c>
      <c r="S96" s="4">
        <v>38.450000000000003</v>
      </c>
      <c r="T96" s="107"/>
      <c r="X96" s="4"/>
      <c r="AN96" s="4"/>
      <c r="AP96" s="4"/>
      <c r="AQ96" s="4"/>
      <c r="AR96" s="4"/>
    </row>
    <row r="97" spans="1:44">
      <c r="A97" s="102">
        <f t="shared" si="1"/>
        <v>96</v>
      </c>
      <c r="B97" s="102">
        <v>96</v>
      </c>
      <c r="C97" s="4">
        <f>IF('Input&amp;Output'!$C$3=10,'v-t_chart'!G97,IF('Input&amp;Output'!$C$3=21,'v-t_chart'!H97,IF('Input&amp;Output'!$C$3=32,'v-t_chart'!I97,IF('Input&amp;Output'!$C$3=22,'v-t_chart'!J97,IF('Input&amp;Output'!$C$3=31,'v-t_chart'!K97,'v-t_chart'!L97)))))</f>
        <v>38</v>
      </c>
      <c r="D97" s="17"/>
      <c r="F97" s="4">
        <v>96</v>
      </c>
      <c r="G97" s="105">
        <v>38.1</v>
      </c>
      <c r="H97" s="105">
        <v>38.1</v>
      </c>
      <c r="I97" s="4">
        <v>38</v>
      </c>
      <c r="J97" s="4">
        <v>38</v>
      </c>
      <c r="K97" s="4">
        <v>38</v>
      </c>
      <c r="L97" s="107"/>
      <c r="M97" s="107"/>
      <c r="N97" s="4">
        <v>96</v>
      </c>
      <c r="O97" s="105">
        <v>38.07</v>
      </c>
      <c r="P97" s="105">
        <v>38.07</v>
      </c>
      <c r="Q97" s="4">
        <v>37.979999999999997</v>
      </c>
      <c r="R97" s="4">
        <v>37.979999999999997</v>
      </c>
      <c r="S97" s="4">
        <v>37.979999999999997</v>
      </c>
      <c r="T97" s="107"/>
      <c r="X97" s="4"/>
      <c r="AN97" s="4"/>
      <c r="AP97" s="4"/>
      <c r="AQ97" s="4"/>
      <c r="AR97" s="4"/>
    </row>
    <row r="98" spans="1:44">
      <c r="A98" s="102">
        <f t="shared" si="1"/>
        <v>97</v>
      </c>
      <c r="B98" s="102">
        <v>97</v>
      </c>
      <c r="C98" s="4">
        <f>IF('Input&amp;Output'!$C$3=10,'v-t_chart'!G98,IF('Input&amp;Output'!$C$3=21,'v-t_chart'!H98,IF('Input&amp;Output'!$C$3=32,'v-t_chart'!I98,IF('Input&amp;Output'!$C$3=22,'v-t_chart'!J98,IF('Input&amp;Output'!$C$3=31,'v-t_chart'!K98,'v-t_chart'!L98)))))</f>
        <v>37.4</v>
      </c>
      <c r="D98" s="17"/>
      <c r="F98" s="4">
        <v>97</v>
      </c>
      <c r="G98" s="105">
        <v>37.5</v>
      </c>
      <c r="H98" s="105">
        <v>37.5</v>
      </c>
      <c r="I98" s="4">
        <v>37.4</v>
      </c>
      <c r="J98" s="4">
        <v>37.4</v>
      </c>
      <c r="K98" s="4">
        <v>37.4</v>
      </c>
      <c r="L98" s="107"/>
      <c r="M98" s="107"/>
      <c r="N98" s="4">
        <v>97</v>
      </c>
      <c r="O98" s="105">
        <v>37.53</v>
      </c>
      <c r="P98" s="105">
        <v>37.53</v>
      </c>
      <c r="Q98" s="4">
        <v>37.44</v>
      </c>
      <c r="R98" s="4">
        <v>37.44</v>
      </c>
      <c r="S98" s="4">
        <v>37.44</v>
      </c>
      <c r="T98" s="107"/>
      <c r="X98" s="4"/>
      <c r="AN98" s="4"/>
      <c r="AP98" s="4"/>
      <c r="AQ98" s="4"/>
      <c r="AR98" s="4"/>
    </row>
    <row r="99" spans="1:44">
      <c r="A99" s="102">
        <f t="shared" si="1"/>
        <v>98</v>
      </c>
      <c r="B99" s="102">
        <v>98</v>
      </c>
      <c r="C99" s="4">
        <f>IF('Input&amp;Output'!$C$3=10,'v-t_chart'!G99,IF('Input&amp;Output'!$C$3=21,'v-t_chart'!H99,IF('Input&amp;Output'!$C$3=32,'v-t_chart'!I99,IF('Input&amp;Output'!$C$3=22,'v-t_chart'!J99,IF('Input&amp;Output'!$C$3=31,'v-t_chart'!K99,'v-t_chart'!L99)))))</f>
        <v>36.9</v>
      </c>
      <c r="D99" s="17"/>
      <c r="F99" s="4">
        <v>98</v>
      </c>
      <c r="G99" s="105">
        <v>37</v>
      </c>
      <c r="H99" s="105">
        <v>37</v>
      </c>
      <c r="I99" s="4">
        <v>36.9</v>
      </c>
      <c r="J99" s="4">
        <v>36.9</v>
      </c>
      <c r="K99" s="4">
        <v>36.9</v>
      </c>
      <c r="L99" s="107"/>
      <c r="M99" s="107"/>
      <c r="N99" s="4">
        <v>98</v>
      </c>
      <c r="O99" s="105">
        <v>37.03</v>
      </c>
      <c r="P99" s="105">
        <v>37.03</v>
      </c>
      <c r="Q99" s="4">
        <v>36.93</v>
      </c>
      <c r="R99" s="4">
        <v>36.93</v>
      </c>
      <c r="S99" s="4">
        <v>36.93</v>
      </c>
      <c r="T99" s="107"/>
      <c r="X99" s="4"/>
      <c r="AN99" s="4"/>
      <c r="AP99" s="4"/>
      <c r="AQ99" s="4"/>
      <c r="AR99" s="4"/>
    </row>
    <row r="100" spans="1:44">
      <c r="A100" s="102">
        <f t="shared" si="1"/>
        <v>99</v>
      </c>
      <c r="B100" s="102">
        <v>99</v>
      </c>
      <c r="C100" s="4">
        <f>IF('Input&amp;Output'!$C$3=10,'v-t_chart'!G100,IF('Input&amp;Output'!$C$3=21,'v-t_chart'!H100,IF('Input&amp;Output'!$C$3=32,'v-t_chart'!I100,IF('Input&amp;Output'!$C$3=22,'v-t_chart'!J100,IF('Input&amp;Output'!$C$3=31,'v-t_chart'!K100,'v-t_chart'!L100)))))</f>
        <v>36.6</v>
      </c>
      <c r="D100" s="17"/>
      <c r="F100" s="4">
        <v>99</v>
      </c>
      <c r="G100" s="105">
        <v>36.700000000000003</v>
      </c>
      <c r="H100" s="105">
        <v>36.700000000000003</v>
      </c>
      <c r="I100" s="4">
        <v>36.6</v>
      </c>
      <c r="J100" s="4">
        <v>36.6</v>
      </c>
      <c r="K100" s="4">
        <v>36.6</v>
      </c>
      <c r="L100" s="107"/>
      <c r="M100" s="107"/>
      <c r="N100" s="4">
        <v>99</v>
      </c>
      <c r="O100" s="105">
        <v>36.67</v>
      </c>
      <c r="P100" s="105">
        <v>36.67</v>
      </c>
      <c r="Q100" s="4">
        <v>36.57</v>
      </c>
      <c r="R100" s="4">
        <v>36.57</v>
      </c>
      <c r="S100" s="4">
        <v>36.57</v>
      </c>
      <c r="T100" s="107"/>
      <c r="X100" s="4"/>
      <c r="AN100" s="4"/>
      <c r="AP100" s="4"/>
      <c r="AQ100" s="4"/>
      <c r="AR100" s="4"/>
    </row>
    <row r="101" spans="1:44">
      <c r="A101" s="102">
        <f t="shared" si="1"/>
        <v>100</v>
      </c>
      <c r="B101" s="102">
        <v>100</v>
      </c>
      <c r="C101" s="4">
        <f>IF('Input&amp;Output'!$C$3=10,'v-t_chart'!G101,IF('Input&amp;Output'!$C$3=21,'v-t_chart'!H101,IF('Input&amp;Output'!$C$3=32,'v-t_chart'!I101,IF('Input&amp;Output'!$C$3=22,'v-t_chart'!J101,IF('Input&amp;Output'!$C$3=31,'v-t_chart'!K101,'v-t_chart'!L101)))))</f>
        <v>36.4</v>
      </c>
      <c r="D101" s="17"/>
      <c r="F101" s="4">
        <v>100</v>
      </c>
      <c r="G101" s="105">
        <v>36.5</v>
      </c>
      <c r="H101" s="105">
        <v>36.5</v>
      </c>
      <c r="I101" s="4">
        <v>36.4</v>
      </c>
      <c r="J101" s="4">
        <v>36.4</v>
      </c>
      <c r="K101" s="4">
        <v>36.4</v>
      </c>
      <c r="L101" s="107"/>
      <c r="M101" s="107"/>
      <c r="N101" s="4">
        <v>100</v>
      </c>
      <c r="O101" s="105">
        <v>36.520000000000003</v>
      </c>
      <c r="P101" s="105">
        <v>36.520000000000003</v>
      </c>
      <c r="Q101" s="4">
        <v>36.42</v>
      </c>
      <c r="R101" s="4">
        <v>36.42</v>
      </c>
      <c r="S101" s="4">
        <v>36.42</v>
      </c>
      <c r="T101" s="107"/>
      <c r="X101" s="4"/>
      <c r="AN101" s="4"/>
      <c r="AP101" s="4"/>
      <c r="AQ101" s="4"/>
      <c r="AR101" s="4"/>
    </row>
    <row r="102" spans="1:44">
      <c r="A102" s="102">
        <f t="shared" si="1"/>
        <v>101</v>
      </c>
      <c r="B102" s="102">
        <v>101</v>
      </c>
      <c r="C102" s="4">
        <f>IF('Input&amp;Output'!$C$3=10,'v-t_chart'!G102,IF('Input&amp;Output'!$C$3=21,'v-t_chart'!H102,IF('Input&amp;Output'!$C$3=32,'v-t_chart'!I102,IF('Input&amp;Output'!$C$3=22,'v-t_chart'!J102,IF('Input&amp;Output'!$C$3=31,'v-t_chart'!K102,'v-t_chart'!L102)))))</f>
        <v>36.4</v>
      </c>
      <c r="D102" s="17"/>
      <c r="F102" s="4">
        <v>101</v>
      </c>
      <c r="G102" s="105">
        <v>36.5</v>
      </c>
      <c r="H102" s="105">
        <v>36.5</v>
      </c>
      <c r="I102" s="4">
        <v>36.4</v>
      </c>
      <c r="J102" s="4">
        <v>36.4</v>
      </c>
      <c r="K102" s="4">
        <v>36.4</v>
      </c>
      <c r="L102" s="107"/>
      <c r="M102" s="107"/>
      <c r="N102" s="4">
        <v>101</v>
      </c>
      <c r="O102" s="105">
        <v>36.520000000000003</v>
      </c>
      <c r="P102" s="105">
        <v>36.520000000000003</v>
      </c>
      <c r="Q102" s="4">
        <v>36.43</v>
      </c>
      <c r="R102" s="4">
        <v>36.43</v>
      </c>
      <c r="S102" s="4">
        <v>36.43</v>
      </c>
      <c r="T102" s="107"/>
      <c r="X102" s="4"/>
      <c r="AN102" s="4"/>
      <c r="AP102" s="4"/>
      <c r="AQ102" s="4"/>
      <c r="AR102" s="4"/>
    </row>
    <row r="103" spans="1:44">
      <c r="A103" s="102">
        <f t="shared" si="1"/>
        <v>102</v>
      </c>
      <c r="B103" s="102">
        <v>102</v>
      </c>
      <c r="C103" s="4">
        <f>IF('Input&amp;Output'!$C$3=10,'v-t_chart'!G103,IF('Input&amp;Output'!$C$3=21,'v-t_chart'!H103,IF('Input&amp;Output'!$C$3=32,'v-t_chart'!I103,IF('Input&amp;Output'!$C$3=22,'v-t_chart'!J103,IF('Input&amp;Output'!$C$3=31,'v-t_chart'!K103,'v-t_chart'!L103)))))</f>
        <v>36.5</v>
      </c>
      <c r="D103" s="17"/>
      <c r="F103" s="4">
        <v>102</v>
      </c>
      <c r="G103" s="105">
        <v>36.6</v>
      </c>
      <c r="H103" s="105">
        <v>36.6</v>
      </c>
      <c r="I103" s="4">
        <v>36.5</v>
      </c>
      <c r="J103" s="4">
        <v>36.5</v>
      </c>
      <c r="K103" s="4">
        <v>36.5</v>
      </c>
      <c r="L103" s="107"/>
      <c r="M103" s="107"/>
      <c r="N103" s="4">
        <v>102</v>
      </c>
      <c r="O103" s="105">
        <v>36.630000000000003</v>
      </c>
      <c r="P103" s="105">
        <v>36.630000000000003</v>
      </c>
      <c r="Q103" s="4">
        <v>36.53</v>
      </c>
      <c r="R103" s="4">
        <v>36.53</v>
      </c>
      <c r="S103" s="4">
        <v>36.53</v>
      </c>
      <c r="T103" s="107"/>
      <c r="X103" s="4"/>
      <c r="AN103" s="4"/>
      <c r="AP103" s="4"/>
      <c r="AQ103" s="4"/>
      <c r="AR103" s="4"/>
    </row>
    <row r="104" spans="1:44">
      <c r="A104" s="102">
        <f t="shared" si="1"/>
        <v>103</v>
      </c>
      <c r="B104" s="102">
        <v>103</v>
      </c>
      <c r="C104" s="4">
        <f>IF('Input&amp;Output'!$C$3=10,'v-t_chart'!G104,IF('Input&amp;Output'!$C$3=21,'v-t_chart'!H104,IF('Input&amp;Output'!$C$3=32,'v-t_chart'!I104,IF('Input&amp;Output'!$C$3=22,'v-t_chart'!J104,IF('Input&amp;Output'!$C$3=31,'v-t_chart'!K104,'v-t_chart'!L104)))))</f>
        <v>36.700000000000003</v>
      </c>
      <c r="D104" s="17"/>
      <c r="F104" s="4">
        <v>103</v>
      </c>
      <c r="G104" s="105">
        <v>36.799999999999997</v>
      </c>
      <c r="H104" s="105">
        <v>36.799999999999997</v>
      </c>
      <c r="I104" s="4">
        <v>36.700000000000003</v>
      </c>
      <c r="J104" s="4">
        <v>36.700000000000003</v>
      </c>
      <c r="K104" s="4">
        <v>36.700000000000003</v>
      </c>
      <c r="L104" s="107"/>
      <c r="M104" s="107"/>
      <c r="N104" s="4">
        <v>103</v>
      </c>
      <c r="O104" s="105">
        <v>36.78</v>
      </c>
      <c r="P104" s="105">
        <v>36.78</v>
      </c>
      <c r="Q104" s="4">
        <v>36.69</v>
      </c>
      <c r="R104" s="4">
        <v>36.69</v>
      </c>
      <c r="S104" s="4">
        <v>36.69</v>
      </c>
      <c r="T104" s="107"/>
      <c r="X104" s="4"/>
      <c r="AN104" s="4"/>
      <c r="AP104" s="4"/>
      <c r="AQ104" s="4"/>
      <c r="AR104" s="4"/>
    </row>
    <row r="105" spans="1:44">
      <c r="A105" s="102">
        <f t="shared" si="1"/>
        <v>104</v>
      </c>
      <c r="B105" s="102">
        <v>104</v>
      </c>
      <c r="C105" s="4">
        <f>IF('Input&amp;Output'!$C$3=10,'v-t_chart'!G105,IF('Input&amp;Output'!$C$3=21,'v-t_chart'!H105,IF('Input&amp;Output'!$C$3=32,'v-t_chart'!I105,IF('Input&amp;Output'!$C$3=22,'v-t_chart'!J105,IF('Input&amp;Output'!$C$3=31,'v-t_chart'!K105,'v-t_chart'!L105)))))</f>
        <v>36.9</v>
      </c>
      <c r="D105" s="17"/>
      <c r="F105" s="4">
        <v>104</v>
      </c>
      <c r="G105" s="105">
        <v>37</v>
      </c>
      <c r="H105" s="105">
        <v>37</v>
      </c>
      <c r="I105" s="4">
        <v>36.9</v>
      </c>
      <c r="J105" s="4">
        <v>36.9</v>
      </c>
      <c r="K105" s="4">
        <v>36.9</v>
      </c>
      <c r="L105" s="107"/>
      <c r="M105" s="107"/>
      <c r="N105" s="4">
        <v>104</v>
      </c>
      <c r="O105" s="105">
        <v>36.96</v>
      </c>
      <c r="P105" s="105">
        <v>36.96</v>
      </c>
      <c r="Q105" s="4">
        <v>36.869999999999997</v>
      </c>
      <c r="R105" s="4">
        <v>36.869999999999997</v>
      </c>
      <c r="S105" s="4">
        <v>36.869999999999997</v>
      </c>
      <c r="T105" s="107"/>
      <c r="X105" s="4"/>
      <c r="AN105" s="4"/>
      <c r="AP105" s="4"/>
      <c r="AQ105" s="4"/>
      <c r="AR105" s="4"/>
    </row>
    <row r="106" spans="1:44">
      <c r="A106" s="102">
        <f t="shared" si="1"/>
        <v>105</v>
      </c>
      <c r="B106" s="102">
        <v>105</v>
      </c>
      <c r="C106" s="4">
        <f>IF('Input&amp;Output'!$C$3=10,'v-t_chart'!G106,IF('Input&amp;Output'!$C$3=21,'v-t_chart'!H106,IF('Input&amp;Output'!$C$3=32,'v-t_chart'!I106,IF('Input&amp;Output'!$C$3=22,'v-t_chart'!J106,IF('Input&amp;Output'!$C$3=31,'v-t_chart'!K106,'v-t_chart'!L106)))))</f>
        <v>37</v>
      </c>
      <c r="D106" s="17"/>
      <c r="F106" s="4">
        <v>105</v>
      </c>
      <c r="G106" s="105">
        <v>37.1</v>
      </c>
      <c r="H106" s="105">
        <v>37.1</v>
      </c>
      <c r="I106" s="4">
        <v>37</v>
      </c>
      <c r="J106" s="4">
        <v>37</v>
      </c>
      <c r="K106" s="4">
        <v>37</v>
      </c>
      <c r="L106" s="107"/>
      <c r="M106" s="107"/>
      <c r="N106" s="4">
        <v>105</v>
      </c>
      <c r="O106" s="105">
        <v>37.14</v>
      </c>
      <c r="P106" s="105">
        <v>37.14</v>
      </c>
      <c r="Q106" s="4">
        <v>37.04</v>
      </c>
      <c r="R106" s="4">
        <v>37.04</v>
      </c>
      <c r="S106" s="4">
        <v>37.04</v>
      </c>
      <c r="T106" s="107"/>
      <c r="X106" s="4"/>
      <c r="AN106" s="4"/>
      <c r="AP106" s="4"/>
      <c r="AQ106" s="4"/>
      <c r="AR106" s="4"/>
    </row>
    <row r="107" spans="1:44">
      <c r="A107" s="102">
        <f t="shared" si="1"/>
        <v>106</v>
      </c>
      <c r="B107" s="102">
        <v>106</v>
      </c>
      <c r="C107" s="4">
        <f>IF('Input&amp;Output'!$C$3=10,'v-t_chart'!G107,IF('Input&amp;Output'!$C$3=21,'v-t_chart'!H107,IF('Input&amp;Output'!$C$3=32,'v-t_chart'!I107,IF('Input&amp;Output'!$C$3=22,'v-t_chart'!J107,IF('Input&amp;Output'!$C$3=31,'v-t_chart'!K107,'v-t_chart'!L107)))))</f>
        <v>37.200000000000003</v>
      </c>
      <c r="D107" s="17"/>
      <c r="F107" s="4">
        <v>106</v>
      </c>
      <c r="G107" s="105">
        <v>37.299999999999997</v>
      </c>
      <c r="H107" s="105">
        <v>37.299999999999997</v>
      </c>
      <c r="I107" s="4">
        <v>37.200000000000003</v>
      </c>
      <c r="J107" s="4">
        <v>37.200000000000003</v>
      </c>
      <c r="K107" s="4">
        <v>37.200000000000003</v>
      </c>
      <c r="L107" s="107"/>
      <c r="M107" s="107"/>
      <c r="N107" s="4">
        <v>106</v>
      </c>
      <c r="O107" s="105">
        <v>37.28</v>
      </c>
      <c r="P107" s="105">
        <v>37.28</v>
      </c>
      <c r="Q107" s="4">
        <v>37.200000000000003</v>
      </c>
      <c r="R107" s="4">
        <v>37.200000000000003</v>
      </c>
      <c r="S107" s="4">
        <v>37.200000000000003</v>
      </c>
      <c r="T107" s="107"/>
      <c r="X107" s="4"/>
      <c r="AN107" s="4"/>
      <c r="AP107" s="4"/>
      <c r="AQ107" s="4"/>
      <c r="AR107" s="4"/>
    </row>
    <row r="108" spans="1:44">
      <c r="A108" s="102">
        <f t="shared" si="1"/>
        <v>107</v>
      </c>
      <c r="B108" s="102">
        <v>107</v>
      </c>
      <c r="C108" s="4">
        <f>IF('Input&amp;Output'!$C$3=10,'v-t_chart'!G108,IF('Input&amp;Output'!$C$3=21,'v-t_chart'!H108,IF('Input&amp;Output'!$C$3=32,'v-t_chart'!I108,IF('Input&amp;Output'!$C$3=22,'v-t_chart'!J108,IF('Input&amp;Output'!$C$3=31,'v-t_chart'!K108,'v-t_chart'!L108)))))</f>
        <v>37.299999999999997</v>
      </c>
      <c r="D108" s="17"/>
      <c r="F108" s="4">
        <v>107</v>
      </c>
      <c r="G108" s="105">
        <v>37.4</v>
      </c>
      <c r="H108" s="105">
        <v>37.4</v>
      </c>
      <c r="I108" s="4">
        <v>37.299999999999997</v>
      </c>
      <c r="J108" s="4">
        <v>37.299999999999997</v>
      </c>
      <c r="K108" s="4">
        <v>37.299999999999997</v>
      </c>
      <c r="L108" s="107"/>
      <c r="M108" s="107"/>
      <c r="N108" s="4">
        <v>107</v>
      </c>
      <c r="O108" s="105">
        <v>37.39</v>
      </c>
      <c r="P108" s="105">
        <v>37.39</v>
      </c>
      <c r="Q108" s="4">
        <v>37.32</v>
      </c>
      <c r="R108" s="4">
        <v>37.32</v>
      </c>
      <c r="S108" s="4">
        <v>37.32</v>
      </c>
      <c r="T108" s="107"/>
      <c r="X108" s="4"/>
      <c r="AN108" s="4"/>
      <c r="AP108" s="4"/>
      <c r="AQ108" s="4"/>
      <c r="AR108" s="4"/>
    </row>
    <row r="109" spans="1:44">
      <c r="A109" s="102">
        <f t="shared" si="1"/>
        <v>108</v>
      </c>
      <c r="B109" s="102">
        <v>108</v>
      </c>
      <c r="C109" s="4">
        <f>IF('Input&amp;Output'!$C$3=10,'v-t_chart'!G109,IF('Input&amp;Output'!$C$3=21,'v-t_chart'!H109,IF('Input&amp;Output'!$C$3=32,'v-t_chart'!I109,IF('Input&amp;Output'!$C$3=22,'v-t_chart'!J109,IF('Input&amp;Output'!$C$3=31,'v-t_chart'!K109,'v-t_chart'!L109)))))</f>
        <v>37.4</v>
      </c>
      <c r="D109" s="17"/>
      <c r="F109" s="4">
        <v>108</v>
      </c>
      <c r="G109" s="105">
        <v>37.5</v>
      </c>
      <c r="H109" s="105">
        <v>37.5</v>
      </c>
      <c r="I109" s="4">
        <v>37.4</v>
      </c>
      <c r="J109" s="4">
        <v>37.4</v>
      </c>
      <c r="K109" s="4">
        <v>37.4</v>
      </c>
      <c r="L109" s="107"/>
      <c r="M109" s="107"/>
      <c r="N109" s="4">
        <v>108</v>
      </c>
      <c r="O109" s="105">
        <v>37.46</v>
      </c>
      <c r="P109" s="105">
        <v>37.46</v>
      </c>
      <c r="Q109" s="4">
        <v>37.39</v>
      </c>
      <c r="R109" s="4">
        <v>37.39</v>
      </c>
      <c r="S109" s="4">
        <v>37.39</v>
      </c>
      <c r="T109" s="107"/>
      <c r="X109" s="4"/>
      <c r="AN109" s="4"/>
      <c r="AP109" s="4"/>
      <c r="AQ109" s="4"/>
      <c r="AR109" s="4"/>
    </row>
    <row r="110" spans="1:44">
      <c r="A110" s="102">
        <f t="shared" si="1"/>
        <v>109</v>
      </c>
      <c r="B110" s="102">
        <v>109</v>
      </c>
      <c r="C110" s="4">
        <f>IF('Input&amp;Output'!$C$3=10,'v-t_chart'!G110,IF('Input&amp;Output'!$C$3=21,'v-t_chart'!H110,IF('Input&amp;Output'!$C$3=32,'v-t_chart'!I110,IF('Input&amp;Output'!$C$3=22,'v-t_chart'!J110,IF('Input&amp;Output'!$C$3=31,'v-t_chart'!K110,'v-t_chart'!L110)))))</f>
        <v>37.299999999999997</v>
      </c>
      <c r="D110" s="17"/>
      <c r="F110" s="4">
        <v>109</v>
      </c>
      <c r="G110" s="105">
        <v>37.4</v>
      </c>
      <c r="H110" s="105">
        <v>37.4</v>
      </c>
      <c r="I110" s="4">
        <v>37.299999999999997</v>
      </c>
      <c r="J110" s="4">
        <v>37.299999999999997</v>
      </c>
      <c r="K110" s="4">
        <v>37.299999999999997</v>
      </c>
      <c r="L110" s="107"/>
      <c r="M110" s="107"/>
      <c r="N110" s="4">
        <v>109</v>
      </c>
      <c r="O110" s="105">
        <v>37.39</v>
      </c>
      <c r="P110" s="105">
        <v>37.39</v>
      </c>
      <c r="Q110" s="4">
        <v>37.32</v>
      </c>
      <c r="R110" s="4">
        <v>37.32</v>
      </c>
      <c r="S110" s="4">
        <v>37.32</v>
      </c>
      <c r="T110" s="107"/>
      <c r="X110" s="4"/>
      <c r="AN110" s="4"/>
      <c r="AP110" s="4"/>
      <c r="AQ110" s="4"/>
      <c r="AR110" s="4"/>
    </row>
    <row r="111" spans="1:44">
      <c r="A111" s="102">
        <f t="shared" si="1"/>
        <v>110</v>
      </c>
      <c r="B111" s="102">
        <v>110</v>
      </c>
      <c r="C111" s="4">
        <f>IF('Input&amp;Output'!$C$3=10,'v-t_chart'!G111,IF('Input&amp;Output'!$C$3=21,'v-t_chart'!H111,IF('Input&amp;Output'!$C$3=32,'v-t_chart'!I111,IF('Input&amp;Output'!$C$3=22,'v-t_chart'!J111,IF('Input&amp;Output'!$C$3=31,'v-t_chart'!K111,'v-t_chart'!L111)))))</f>
        <v>36.799999999999997</v>
      </c>
      <c r="D111" s="17"/>
      <c r="F111" s="4">
        <v>110</v>
      </c>
      <c r="G111" s="105">
        <v>36.9</v>
      </c>
      <c r="H111" s="105">
        <v>36.9</v>
      </c>
      <c r="I111" s="4">
        <v>36.799999999999997</v>
      </c>
      <c r="J111" s="4">
        <v>36.799999999999997</v>
      </c>
      <c r="K111" s="4">
        <v>36.799999999999997</v>
      </c>
      <c r="L111" s="107"/>
      <c r="M111" s="107"/>
      <c r="N111" s="4">
        <v>110</v>
      </c>
      <c r="O111" s="105">
        <v>36.92</v>
      </c>
      <c r="P111" s="105">
        <v>36.92</v>
      </c>
      <c r="Q111" s="4">
        <v>36.83</v>
      </c>
      <c r="R111" s="4">
        <v>36.83</v>
      </c>
      <c r="S111" s="4">
        <v>36.83</v>
      </c>
      <c r="T111" s="107"/>
      <c r="X111" s="4"/>
      <c r="AN111" s="4"/>
      <c r="AP111" s="4"/>
      <c r="AQ111" s="4"/>
      <c r="AR111" s="4"/>
    </row>
    <row r="112" spans="1:44">
      <c r="A112" s="102">
        <f t="shared" si="1"/>
        <v>111</v>
      </c>
      <c r="B112" s="102">
        <v>111</v>
      </c>
      <c r="C112" s="4">
        <f>IF('Input&amp;Output'!$C$3=10,'v-t_chart'!G112,IF('Input&amp;Output'!$C$3=21,'v-t_chart'!H112,IF('Input&amp;Output'!$C$3=32,'v-t_chart'!I112,IF('Input&amp;Output'!$C$3=22,'v-t_chart'!J112,IF('Input&amp;Output'!$C$3=31,'v-t_chart'!K112,'v-t_chart'!L112)))))</f>
        <v>35.799999999999997</v>
      </c>
      <c r="D112" s="17"/>
      <c r="F112" s="4">
        <v>111</v>
      </c>
      <c r="G112" s="105">
        <v>36</v>
      </c>
      <c r="H112" s="105">
        <v>36</v>
      </c>
      <c r="I112" s="4">
        <v>35.799999999999997</v>
      </c>
      <c r="J112" s="4">
        <v>35.799999999999997</v>
      </c>
      <c r="K112" s="4">
        <v>35.799999999999997</v>
      </c>
      <c r="L112" s="107"/>
      <c r="M112" s="107"/>
      <c r="N112" s="4">
        <v>111</v>
      </c>
      <c r="O112" s="105">
        <v>35.950000000000003</v>
      </c>
      <c r="P112" s="105">
        <v>35.950000000000003</v>
      </c>
      <c r="Q112" s="4">
        <v>35.840000000000003</v>
      </c>
      <c r="R112" s="4">
        <v>35.840000000000003</v>
      </c>
      <c r="S112" s="4">
        <v>35.840000000000003</v>
      </c>
      <c r="T112" s="107"/>
      <c r="X112" s="4"/>
      <c r="AN112" s="4"/>
      <c r="AP112" s="4"/>
      <c r="AQ112" s="4"/>
      <c r="AR112" s="4"/>
    </row>
    <row r="113" spans="1:44">
      <c r="A113" s="102">
        <f t="shared" si="1"/>
        <v>112</v>
      </c>
      <c r="B113" s="102">
        <v>112</v>
      </c>
      <c r="C113" s="4">
        <f>IF('Input&amp;Output'!$C$3=10,'v-t_chart'!G113,IF('Input&amp;Output'!$C$3=21,'v-t_chart'!H113,IF('Input&amp;Output'!$C$3=32,'v-t_chart'!I113,IF('Input&amp;Output'!$C$3=22,'v-t_chart'!J113,IF('Input&amp;Output'!$C$3=31,'v-t_chart'!K113,'v-t_chart'!L113)))))</f>
        <v>34.700000000000003</v>
      </c>
      <c r="D113" s="17"/>
      <c r="F113" s="4">
        <v>112</v>
      </c>
      <c r="G113" s="105">
        <v>34.799999999999997</v>
      </c>
      <c r="H113" s="105">
        <v>34.799999999999997</v>
      </c>
      <c r="I113" s="4">
        <v>34.700000000000003</v>
      </c>
      <c r="J113" s="4">
        <v>34.700000000000003</v>
      </c>
      <c r="K113" s="4">
        <v>34.700000000000003</v>
      </c>
      <c r="L113" s="107"/>
      <c r="M113" s="107"/>
      <c r="N113" s="4">
        <v>112</v>
      </c>
      <c r="O113" s="105">
        <v>34.76</v>
      </c>
      <c r="P113" s="105">
        <v>34.76</v>
      </c>
      <c r="Q113" s="4">
        <v>34.65</v>
      </c>
      <c r="R113" s="4">
        <v>34.65</v>
      </c>
      <c r="S113" s="4">
        <v>34.65</v>
      </c>
      <c r="T113" s="107"/>
      <c r="X113" s="4"/>
      <c r="AN113" s="4"/>
      <c r="AP113" s="4"/>
      <c r="AQ113" s="4"/>
      <c r="AR113" s="4"/>
    </row>
    <row r="114" spans="1:44">
      <c r="A114" s="102">
        <f t="shared" si="1"/>
        <v>113</v>
      </c>
      <c r="B114" s="102">
        <v>113</v>
      </c>
      <c r="C114" s="4">
        <f>IF('Input&amp;Output'!$C$3=10,'v-t_chart'!G114,IF('Input&amp;Output'!$C$3=21,'v-t_chart'!H114,IF('Input&amp;Output'!$C$3=32,'v-t_chart'!I114,IF('Input&amp;Output'!$C$3=22,'v-t_chart'!J114,IF('Input&amp;Output'!$C$3=31,'v-t_chart'!K114,'v-t_chart'!L114)))))</f>
        <v>31.8</v>
      </c>
      <c r="D114" s="17"/>
      <c r="F114" s="4">
        <v>113</v>
      </c>
      <c r="G114" s="105">
        <v>31.9</v>
      </c>
      <c r="H114" s="105">
        <v>31.9</v>
      </c>
      <c r="I114" s="4">
        <v>31.8</v>
      </c>
      <c r="J114" s="4">
        <v>31.8</v>
      </c>
      <c r="K114" s="4">
        <v>31.8</v>
      </c>
      <c r="L114" s="107"/>
      <c r="M114" s="107"/>
      <c r="N114" s="4">
        <v>113</v>
      </c>
      <c r="O114" s="105">
        <v>31.92</v>
      </c>
      <c r="P114" s="105">
        <v>31.92</v>
      </c>
      <c r="Q114" s="4">
        <v>31.79</v>
      </c>
      <c r="R114" s="4">
        <v>31.79</v>
      </c>
      <c r="S114" s="4">
        <v>31.79</v>
      </c>
      <c r="T114" s="107"/>
      <c r="X114" s="4"/>
      <c r="AN114" s="4"/>
      <c r="AP114" s="4"/>
      <c r="AQ114" s="4"/>
      <c r="AR114" s="4"/>
    </row>
    <row r="115" spans="1:44">
      <c r="A115" s="102">
        <f t="shared" si="1"/>
        <v>114</v>
      </c>
      <c r="B115" s="102">
        <v>114</v>
      </c>
      <c r="C115" s="4">
        <f>IF('Input&amp;Output'!$C$3=10,'v-t_chart'!G115,IF('Input&amp;Output'!$C$3=21,'v-t_chart'!H115,IF('Input&amp;Output'!$C$3=32,'v-t_chart'!I115,IF('Input&amp;Output'!$C$3=22,'v-t_chart'!J115,IF('Input&amp;Output'!$C$3=31,'v-t_chart'!K115,'v-t_chart'!L115)))))</f>
        <v>28.9</v>
      </c>
      <c r="D115" s="17"/>
      <c r="F115" s="4">
        <v>114</v>
      </c>
      <c r="G115" s="105">
        <v>29</v>
      </c>
      <c r="H115" s="105">
        <v>29</v>
      </c>
      <c r="I115" s="4">
        <v>28.9</v>
      </c>
      <c r="J115" s="4">
        <v>28.9</v>
      </c>
      <c r="K115" s="4">
        <v>28.9</v>
      </c>
      <c r="L115" s="107"/>
      <c r="M115" s="107"/>
      <c r="N115" s="4">
        <v>114</v>
      </c>
      <c r="O115" s="105">
        <v>29.04</v>
      </c>
      <c r="P115" s="105">
        <v>29.04</v>
      </c>
      <c r="Q115" s="4">
        <v>28.89</v>
      </c>
      <c r="R115" s="4">
        <v>28.89</v>
      </c>
      <c r="S115" s="4">
        <v>28.89</v>
      </c>
      <c r="T115" s="107"/>
      <c r="X115" s="4"/>
      <c r="AN115" s="4"/>
      <c r="AP115" s="4"/>
      <c r="AQ115" s="4"/>
      <c r="AR115" s="4"/>
    </row>
    <row r="116" spans="1:44">
      <c r="A116" s="102">
        <f t="shared" si="1"/>
        <v>115</v>
      </c>
      <c r="B116" s="102">
        <v>115</v>
      </c>
      <c r="C116" s="4">
        <f>IF('Input&amp;Output'!$C$3=10,'v-t_chart'!G116,IF('Input&amp;Output'!$C$3=21,'v-t_chart'!H116,IF('Input&amp;Output'!$C$3=32,'v-t_chart'!I116,IF('Input&amp;Output'!$C$3=22,'v-t_chart'!J116,IF('Input&amp;Output'!$C$3=31,'v-t_chart'!K116,'v-t_chart'!L116)))))</f>
        <v>26.7</v>
      </c>
      <c r="D116" s="17"/>
      <c r="F116" s="4">
        <v>115</v>
      </c>
      <c r="G116" s="105">
        <v>26.9</v>
      </c>
      <c r="H116" s="105">
        <v>26.9</v>
      </c>
      <c r="I116" s="4">
        <v>26.7</v>
      </c>
      <c r="J116" s="4">
        <v>26.7</v>
      </c>
      <c r="K116" s="4">
        <v>26.7</v>
      </c>
      <c r="L116" s="107"/>
      <c r="M116" s="107"/>
      <c r="N116" s="4">
        <v>115</v>
      </c>
      <c r="O116" s="105">
        <v>26.88</v>
      </c>
      <c r="P116" s="105">
        <v>26.88</v>
      </c>
      <c r="Q116" s="4">
        <v>26.72</v>
      </c>
      <c r="R116" s="4">
        <v>26.72</v>
      </c>
      <c r="S116" s="4">
        <v>26.72</v>
      </c>
      <c r="T116" s="107"/>
      <c r="X116" s="4"/>
      <c r="AN116" s="4"/>
      <c r="AP116" s="4"/>
      <c r="AQ116" s="4"/>
      <c r="AR116" s="4"/>
    </row>
    <row r="117" spans="1:44">
      <c r="A117" s="102">
        <f t="shared" si="1"/>
        <v>116</v>
      </c>
      <c r="B117" s="102">
        <v>116</v>
      </c>
      <c r="C117" s="4">
        <f>IF('Input&amp;Output'!$C$3=10,'v-t_chart'!G117,IF('Input&amp;Output'!$C$3=21,'v-t_chart'!H117,IF('Input&amp;Output'!$C$3=32,'v-t_chart'!I117,IF('Input&amp;Output'!$C$3=22,'v-t_chart'!J117,IF('Input&amp;Output'!$C$3=31,'v-t_chart'!K117,'v-t_chart'!L117)))))</f>
        <v>24.6</v>
      </c>
      <c r="D117" s="17"/>
      <c r="F117" s="4">
        <v>116</v>
      </c>
      <c r="G117" s="105">
        <v>24.7</v>
      </c>
      <c r="H117" s="105">
        <v>24.7</v>
      </c>
      <c r="I117" s="4">
        <v>24.6</v>
      </c>
      <c r="J117" s="4">
        <v>24.6</v>
      </c>
      <c r="K117" s="4">
        <v>24.6</v>
      </c>
      <c r="L117" s="107"/>
      <c r="M117" s="107"/>
      <c r="N117" s="4">
        <v>116</v>
      </c>
      <c r="O117" s="105">
        <v>24.72</v>
      </c>
      <c r="P117" s="105">
        <v>24.72</v>
      </c>
      <c r="Q117" s="4">
        <v>24.56</v>
      </c>
      <c r="R117" s="4">
        <v>24.56</v>
      </c>
      <c r="S117" s="4">
        <v>24.56</v>
      </c>
      <c r="T117" s="107"/>
      <c r="X117" s="4"/>
      <c r="AN117" s="4"/>
      <c r="AP117" s="4"/>
      <c r="AQ117" s="4"/>
      <c r="AR117" s="4"/>
    </row>
    <row r="118" spans="1:44">
      <c r="A118" s="102">
        <f t="shared" si="1"/>
        <v>117</v>
      </c>
      <c r="B118" s="102">
        <v>117</v>
      </c>
      <c r="C118" s="4">
        <f>IF('Input&amp;Output'!$C$3=10,'v-t_chart'!G118,IF('Input&amp;Output'!$C$3=21,'v-t_chart'!H118,IF('Input&amp;Output'!$C$3=32,'v-t_chart'!I118,IF('Input&amp;Output'!$C$3=22,'v-t_chart'!J118,IF('Input&amp;Output'!$C$3=31,'v-t_chart'!K118,'v-t_chart'!L118)))))</f>
        <v>25.2</v>
      </c>
      <c r="D118" s="17"/>
      <c r="F118" s="4">
        <v>117</v>
      </c>
      <c r="G118" s="105">
        <v>25.4</v>
      </c>
      <c r="H118" s="105">
        <v>25.4</v>
      </c>
      <c r="I118" s="4">
        <v>25.2</v>
      </c>
      <c r="J118" s="4">
        <v>25.2</v>
      </c>
      <c r="K118" s="4">
        <v>25.2</v>
      </c>
      <c r="L118" s="107"/>
      <c r="M118" s="107"/>
      <c r="N118" s="4">
        <v>117</v>
      </c>
      <c r="O118" s="105">
        <v>25.36</v>
      </c>
      <c r="P118" s="105">
        <v>25.36</v>
      </c>
      <c r="Q118" s="4">
        <v>25.21</v>
      </c>
      <c r="R118" s="4">
        <v>25.21</v>
      </c>
      <c r="S118" s="4">
        <v>25.21</v>
      </c>
      <c r="T118" s="107"/>
      <c r="X118" s="4"/>
      <c r="AN118" s="4"/>
      <c r="AP118" s="4"/>
      <c r="AQ118" s="4"/>
      <c r="AR118" s="4"/>
    </row>
    <row r="119" spans="1:44">
      <c r="A119" s="102">
        <f t="shared" si="1"/>
        <v>118</v>
      </c>
      <c r="B119" s="102">
        <v>118</v>
      </c>
      <c r="C119" s="4">
        <f>IF('Input&amp;Output'!$C$3=10,'v-t_chart'!G119,IF('Input&amp;Output'!$C$3=21,'v-t_chart'!H119,IF('Input&amp;Output'!$C$3=32,'v-t_chart'!I119,IF('Input&amp;Output'!$C$3=22,'v-t_chart'!J119,IF('Input&amp;Output'!$C$3=31,'v-t_chart'!K119,'v-t_chart'!L119)))))</f>
        <v>26.2</v>
      </c>
      <c r="D119" s="17"/>
      <c r="F119" s="4">
        <v>118</v>
      </c>
      <c r="G119" s="105">
        <v>26.4</v>
      </c>
      <c r="H119" s="105">
        <v>26.4</v>
      </c>
      <c r="I119" s="4">
        <v>26.2</v>
      </c>
      <c r="J119" s="4">
        <v>26.2</v>
      </c>
      <c r="K119" s="4">
        <v>26.2</v>
      </c>
      <c r="L119" s="107"/>
      <c r="M119" s="107"/>
      <c r="N119" s="4">
        <v>118</v>
      </c>
      <c r="O119" s="105">
        <v>26.37</v>
      </c>
      <c r="P119" s="105">
        <v>26.37</v>
      </c>
      <c r="Q119" s="4">
        <v>26.21</v>
      </c>
      <c r="R119" s="4">
        <v>26.21</v>
      </c>
      <c r="S119" s="4">
        <v>26.21</v>
      </c>
      <c r="T119" s="107"/>
      <c r="X119" s="4"/>
      <c r="AN119" s="4"/>
      <c r="AP119" s="4"/>
      <c r="AQ119" s="4"/>
      <c r="AR119" s="4"/>
    </row>
    <row r="120" spans="1:44">
      <c r="A120" s="102">
        <f t="shared" si="1"/>
        <v>119</v>
      </c>
      <c r="B120" s="102">
        <v>119</v>
      </c>
      <c r="C120" s="4">
        <f>IF('Input&amp;Output'!$C$3=10,'v-t_chart'!G120,IF('Input&amp;Output'!$C$3=21,'v-t_chart'!H120,IF('Input&amp;Output'!$C$3=32,'v-t_chart'!I120,IF('Input&amp;Output'!$C$3=22,'v-t_chart'!J120,IF('Input&amp;Output'!$C$3=31,'v-t_chart'!K120,'v-t_chart'!L120)))))</f>
        <v>27.6</v>
      </c>
      <c r="D120" s="17"/>
      <c r="F120" s="4">
        <v>119</v>
      </c>
      <c r="G120" s="105">
        <v>27.7</v>
      </c>
      <c r="H120" s="105">
        <v>27.7</v>
      </c>
      <c r="I120" s="4">
        <v>27.6</v>
      </c>
      <c r="J120" s="4">
        <v>27.6</v>
      </c>
      <c r="K120" s="4">
        <v>27.6</v>
      </c>
      <c r="L120" s="107"/>
      <c r="M120" s="107"/>
      <c r="N120" s="4">
        <v>119</v>
      </c>
      <c r="O120" s="105">
        <v>27.7</v>
      </c>
      <c r="P120" s="105">
        <v>27.7</v>
      </c>
      <c r="Q120" s="4">
        <v>27.55</v>
      </c>
      <c r="R120" s="4">
        <v>27.55</v>
      </c>
      <c r="S120" s="4">
        <v>27.55</v>
      </c>
      <c r="T120" s="107"/>
      <c r="X120" s="4"/>
      <c r="AN120" s="4"/>
      <c r="AP120" s="4"/>
      <c r="AQ120" s="4"/>
      <c r="AR120" s="4"/>
    </row>
    <row r="121" spans="1:44">
      <c r="A121" s="102">
        <f t="shared" si="1"/>
        <v>120</v>
      </c>
      <c r="B121" s="102">
        <v>120</v>
      </c>
      <c r="C121" s="4">
        <f>IF('Input&amp;Output'!$C$3=10,'v-t_chart'!G121,IF('Input&amp;Output'!$C$3=21,'v-t_chart'!H121,IF('Input&amp;Output'!$C$3=32,'v-t_chart'!I121,IF('Input&amp;Output'!$C$3=22,'v-t_chart'!J121,IF('Input&amp;Output'!$C$3=31,'v-t_chart'!K121,'v-t_chart'!L121)))))</f>
        <v>29.2</v>
      </c>
      <c r="D121" s="17"/>
      <c r="F121" s="4">
        <v>120</v>
      </c>
      <c r="G121" s="105">
        <v>29.4</v>
      </c>
      <c r="H121" s="105">
        <v>29.4</v>
      </c>
      <c r="I121" s="4">
        <v>29.2</v>
      </c>
      <c r="J121" s="4">
        <v>29.2</v>
      </c>
      <c r="K121" s="4">
        <v>29.2</v>
      </c>
      <c r="L121" s="107"/>
      <c r="M121" s="107"/>
      <c r="N121" s="4">
        <v>120</v>
      </c>
      <c r="O121" s="105">
        <v>29.4</v>
      </c>
      <c r="P121" s="105">
        <v>29.4</v>
      </c>
      <c r="Q121" s="4">
        <v>29.22</v>
      </c>
      <c r="R121" s="4">
        <v>29.22</v>
      </c>
      <c r="S121" s="4">
        <v>29.22</v>
      </c>
      <c r="T121" s="107"/>
      <c r="X121" s="4"/>
      <c r="AN121" s="4"/>
      <c r="AP121" s="4"/>
      <c r="AQ121" s="4"/>
      <c r="AR121" s="4"/>
    </row>
    <row r="122" spans="1:44">
      <c r="A122" s="102">
        <f t="shared" si="1"/>
        <v>121</v>
      </c>
      <c r="B122" s="102">
        <v>121</v>
      </c>
      <c r="C122" s="4">
        <f>IF('Input&amp;Output'!$C$3=10,'v-t_chart'!G122,IF('Input&amp;Output'!$C$3=21,'v-t_chart'!H122,IF('Input&amp;Output'!$C$3=32,'v-t_chart'!I122,IF('Input&amp;Output'!$C$3=22,'v-t_chart'!J122,IF('Input&amp;Output'!$C$3=31,'v-t_chart'!K122,'v-t_chart'!L122)))))</f>
        <v>31</v>
      </c>
      <c r="D122" s="17"/>
      <c r="F122" s="4">
        <v>121</v>
      </c>
      <c r="G122" s="105">
        <v>31.2</v>
      </c>
      <c r="H122" s="105">
        <v>31.2</v>
      </c>
      <c r="I122" s="4">
        <v>31</v>
      </c>
      <c r="J122" s="4">
        <v>31</v>
      </c>
      <c r="K122" s="4">
        <v>31</v>
      </c>
      <c r="L122" s="107"/>
      <c r="M122" s="107"/>
      <c r="N122" s="4">
        <v>121</v>
      </c>
      <c r="O122" s="105">
        <v>31.2</v>
      </c>
      <c r="P122" s="105">
        <v>31.2</v>
      </c>
      <c r="Q122" s="4">
        <v>31.03</v>
      </c>
      <c r="R122" s="4">
        <v>31.03</v>
      </c>
      <c r="S122" s="4">
        <v>31.03</v>
      </c>
      <c r="T122" s="107"/>
      <c r="X122" s="4"/>
      <c r="AN122" s="4"/>
      <c r="AP122" s="4"/>
      <c r="AQ122" s="4"/>
      <c r="AR122" s="4"/>
    </row>
    <row r="123" spans="1:44">
      <c r="A123" s="102">
        <f t="shared" si="1"/>
        <v>122</v>
      </c>
      <c r="B123" s="102">
        <v>122</v>
      </c>
      <c r="C123" s="4">
        <f>IF('Input&amp;Output'!$C$3=10,'v-t_chart'!G123,IF('Input&amp;Output'!$C$3=21,'v-t_chart'!H123,IF('Input&amp;Output'!$C$3=32,'v-t_chart'!I123,IF('Input&amp;Output'!$C$3=22,'v-t_chart'!J123,IF('Input&amp;Output'!$C$3=31,'v-t_chart'!K123,'v-t_chart'!L123)))))</f>
        <v>32.799999999999997</v>
      </c>
      <c r="D123" s="17"/>
      <c r="F123" s="4">
        <v>122</v>
      </c>
      <c r="G123" s="105">
        <v>33</v>
      </c>
      <c r="H123" s="105">
        <v>33</v>
      </c>
      <c r="I123" s="4">
        <v>32.799999999999997</v>
      </c>
      <c r="J123" s="4">
        <v>32.799999999999997</v>
      </c>
      <c r="K123" s="4">
        <v>32.799999999999997</v>
      </c>
      <c r="L123" s="107"/>
      <c r="M123" s="107"/>
      <c r="N123" s="4">
        <v>122</v>
      </c>
      <c r="O123" s="105">
        <v>32.96</v>
      </c>
      <c r="P123" s="105">
        <v>32.96</v>
      </c>
      <c r="Q123" s="4">
        <v>32.79</v>
      </c>
      <c r="R123" s="4">
        <v>32.79</v>
      </c>
      <c r="S123" s="4">
        <v>32.79</v>
      </c>
      <c r="T123" s="107"/>
      <c r="X123" s="4"/>
      <c r="AN123" s="4"/>
      <c r="AP123" s="4"/>
      <c r="AQ123" s="4"/>
      <c r="AR123" s="4"/>
    </row>
    <row r="124" spans="1:44">
      <c r="A124" s="102">
        <f t="shared" si="1"/>
        <v>123</v>
      </c>
      <c r="B124" s="102">
        <v>123</v>
      </c>
      <c r="C124" s="4">
        <f>IF('Input&amp;Output'!$C$3=10,'v-t_chart'!G124,IF('Input&amp;Output'!$C$3=21,'v-t_chart'!H124,IF('Input&amp;Output'!$C$3=32,'v-t_chart'!I124,IF('Input&amp;Output'!$C$3=22,'v-t_chart'!J124,IF('Input&amp;Output'!$C$3=31,'v-t_chart'!K124,'v-t_chart'!L124)))))</f>
        <v>34.299999999999997</v>
      </c>
      <c r="D124" s="17"/>
      <c r="F124" s="4">
        <v>123</v>
      </c>
      <c r="G124" s="105">
        <v>34.4</v>
      </c>
      <c r="H124" s="105">
        <v>34.4</v>
      </c>
      <c r="I124" s="4">
        <v>34.299999999999997</v>
      </c>
      <c r="J124" s="4">
        <v>34.299999999999997</v>
      </c>
      <c r="K124" s="4">
        <v>34.299999999999997</v>
      </c>
      <c r="L124" s="107"/>
      <c r="M124" s="107"/>
      <c r="N124" s="4">
        <v>123</v>
      </c>
      <c r="O124" s="105">
        <v>34.4</v>
      </c>
      <c r="P124" s="105">
        <v>34.4</v>
      </c>
      <c r="Q124" s="4">
        <v>34.25</v>
      </c>
      <c r="R124" s="4">
        <v>34.25</v>
      </c>
      <c r="S124" s="4">
        <v>34.25</v>
      </c>
      <c r="T124" s="107"/>
      <c r="X124" s="4"/>
      <c r="AN124" s="4"/>
      <c r="AP124" s="4"/>
      <c r="AQ124" s="4"/>
      <c r="AR124" s="4"/>
    </row>
    <row r="125" spans="1:44">
      <c r="A125" s="102">
        <f t="shared" si="1"/>
        <v>124</v>
      </c>
      <c r="B125" s="102">
        <v>124</v>
      </c>
      <c r="C125" s="4">
        <f>IF('Input&amp;Output'!$C$3=10,'v-t_chart'!G125,IF('Input&amp;Output'!$C$3=21,'v-t_chart'!H125,IF('Input&amp;Output'!$C$3=32,'v-t_chart'!I125,IF('Input&amp;Output'!$C$3=22,'v-t_chart'!J125,IF('Input&amp;Output'!$C$3=31,'v-t_chart'!K125,'v-t_chart'!L125)))))</f>
        <v>35.1</v>
      </c>
      <c r="D125" s="17"/>
      <c r="F125" s="4">
        <v>124</v>
      </c>
      <c r="G125" s="105">
        <v>35.200000000000003</v>
      </c>
      <c r="H125" s="105">
        <v>35.200000000000003</v>
      </c>
      <c r="I125" s="4">
        <v>35.1</v>
      </c>
      <c r="J125" s="4">
        <v>35.1</v>
      </c>
      <c r="K125" s="4">
        <v>35.1</v>
      </c>
      <c r="L125" s="107"/>
      <c r="M125" s="107"/>
      <c r="N125" s="4">
        <v>124</v>
      </c>
      <c r="O125" s="105">
        <v>35.19</v>
      </c>
      <c r="P125" s="105">
        <v>35.19</v>
      </c>
      <c r="Q125" s="4">
        <v>35.06</v>
      </c>
      <c r="R125" s="4">
        <v>35.06</v>
      </c>
      <c r="S125" s="4">
        <v>35.06</v>
      </c>
      <c r="T125" s="107"/>
      <c r="X125" s="4"/>
      <c r="AN125" s="4"/>
      <c r="AP125" s="4"/>
      <c r="AQ125" s="4"/>
      <c r="AR125" s="4"/>
    </row>
    <row r="126" spans="1:44">
      <c r="A126" s="102">
        <f t="shared" si="1"/>
        <v>125</v>
      </c>
      <c r="B126" s="102">
        <v>125</v>
      </c>
      <c r="C126" s="4">
        <f>IF('Input&amp;Output'!$C$3=10,'v-t_chart'!G126,IF('Input&amp;Output'!$C$3=21,'v-t_chart'!H126,IF('Input&amp;Output'!$C$3=32,'v-t_chart'!I126,IF('Input&amp;Output'!$C$3=22,'v-t_chart'!J126,IF('Input&amp;Output'!$C$3=31,'v-t_chart'!K126,'v-t_chart'!L126)))))</f>
        <v>35.299999999999997</v>
      </c>
      <c r="D126" s="17"/>
      <c r="F126" s="4">
        <v>125</v>
      </c>
      <c r="G126" s="105">
        <v>35.4</v>
      </c>
      <c r="H126" s="105">
        <v>35.4</v>
      </c>
      <c r="I126" s="4">
        <v>35.299999999999997</v>
      </c>
      <c r="J126" s="4">
        <v>35.299999999999997</v>
      </c>
      <c r="K126" s="4">
        <v>35.299999999999997</v>
      </c>
      <c r="L126" s="107"/>
      <c r="M126" s="107"/>
      <c r="N126" s="4">
        <v>125</v>
      </c>
      <c r="O126" s="105">
        <v>35.409999999999997</v>
      </c>
      <c r="P126" s="105">
        <v>35.409999999999997</v>
      </c>
      <c r="Q126" s="4">
        <v>35.26</v>
      </c>
      <c r="R126" s="4">
        <v>35.26</v>
      </c>
      <c r="S126" s="4">
        <v>35.26</v>
      </c>
      <c r="T126" s="107"/>
      <c r="X126" s="4"/>
      <c r="AN126" s="4"/>
      <c r="AP126" s="4"/>
      <c r="AQ126" s="4"/>
      <c r="AR126" s="4"/>
    </row>
    <row r="127" spans="1:44">
      <c r="A127" s="102">
        <f t="shared" si="1"/>
        <v>126</v>
      </c>
      <c r="B127" s="102">
        <v>126</v>
      </c>
      <c r="C127" s="4">
        <f>IF('Input&amp;Output'!$C$3=10,'v-t_chart'!G127,IF('Input&amp;Output'!$C$3=21,'v-t_chart'!H127,IF('Input&amp;Output'!$C$3=32,'v-t_chart'!I127,IF('Input&amp;Output'!$C$3=22,'v-t_chart'!J127,IF('Input&amp;Output'!$C$3=31,'v-t_chart'!K127,'v-t_chart'!L127)))))</f>
        <v>35.1</v>
      </c>
      <c r="D127" s="17"/>
      <c r="F127" s="4">
        <v>126</v>
      </c>
      <c r="G127" s="105">
        <v>35.200000000000003</v>
      </c>
      <c r="H127" s="105">
        <v>35.200000000000003</v>
      </c>
      <c r="I127" s="4">
        <v>35.1</v>
      </c>
      <c r="J127" s="4">
        <v>35.1</v>
      </c>
      <c r="K127" s="4">
        <v>35.1</v>
      </c>
      <c r="L127" s="107"/>
      <c r="M127" s="107"/>
      <c r="N127" s="4">
        <v>126</v>
      </c>
      <c r="O127" s="105">
        <v>35.229999999999997</v>
      </c>
      <c r="P127" s="105">
        <v>35.229999999999997</v>
      </c>
      <c r="Q127" s="4">
        <v>35.08</v>
      </c>
      <c r="R127" s="4">
        <v>35.08</v>
      </c>
      <c r="S127" s="4">
        <v>35.08</v>
      </c>
      <c r="T127" s="107"/>
      <c r="X127" s="4"/>
      <c r="AN127" s="4"/>
      <c r="AP127" s="4"/>
      <c r="AQ127" s="4"/>
      <c r="AR127" s="4"/>
    </row>
    <row r="128" spans="1:44">
      <c r="A128" s="102">
        <f t="shared" si="1"/>
        <v>127</v>
      </c>
      <c r="B128" s="102">
        <v>127</v>
      </c>
      <c r="C128" s="4">
        <f>IF('Input&amp;Output'!$C$3=10,'v-t_chart'!G128,IF('Input&amp;Output'!$C$3=21,'v-t_chart'!H128,IF('Input&amp;Output'!$C$3=32,'v-t_chart'!I128,IF('Input&amp;Output'!$C$3=22,'v-t_chart'!J128,IF('Input&amp;Output'!$C$3=31,'v-t_chart'!K128,'v-t_chart'!L128)))))</f>
        <v>34.6</v>
      </c>
      <c r="D128" s="17"/>
      <c r="F128" s="4">
        <v>127</v>
      </c>
      <c r="G128" s="105">
        <v>34.700000000000003</v>
      </c>
      <c r="H128" s="105">
        <v>34.700000000000003</v>
      </c>
      <c r="I128" s="4">
        <v>34.6</v>
      </c>
      <c r="J128" s="4">
        <v>34.6</v>
      </c>
      <c r="K128" s="4">
        <v>34.6</v>
      </c>
      <c r="L128" s="107"/>
      <c r="M128" s="107"/>
      <c r="N128" s="4">
        <v>127</v>
      </c>
      <c r="O128" s="105">
        <v>34.72</v>
      </c>
      <c r="P128" s="105">
        <v>34.72</v>
      </c>
      <c r="Q128" s="4">
        <v>34.590000000000003</v>
      </c>
      <c r="R128" s="4">
        <v>34.590000000000003</v>
      </c>
      <c r="S128" s="4">
        <v>34.590000000000003</v>
      </c>
      <c r="T128" s="107"/>
      <c r="X128" s="4"/>
      <c r="AN128" s="4"/>
      <c r="AP128" s="4"/>
      <c r="AQ128" s="4"/>
      <c r="AR128" s="4"/>
    </row>
    <row r="129" spans="1:44">
      <c r="A129" s="102">
        <f t="shared" si="1"/>
        <v>128</v>
      </c>
      <c r="B129" s="102">
        <v>128</v>
      </c>
      <c r="C129" s="4">
        <f>IF('Input&amp;Output'!$C$3=10,'v-t_chart'!G129,IF('Input&amp;Output'!$C$3=21,'v-t_chart'!H129,IF('Input&amp;Output'!$C$3=32,'v-t_chart'!I129,IF('Input&amp;Output'!$C$3=22,'v-t_chart'!J129,IF('Input&amp;Output'!$C$3=31,'v-t_chart'!K129,'v-t_chart'!L129)))))</f>
        <v>33.700000000000003</v>
      </c>
      <c r="D129" s="17"/>
      <c r="F129" s="4">
        <v>128</v>
      </c>
      <c r="G129" s="105">
        <v>33.9</v>
      </c>
      <c r="H129" s="105">
        <v>33.9</v>
      </c>
      <c r="I129" s="4">
        <v>33.700000000000003</v>
      </c>
      <c r="J129" s="4">
        <v>33.700000000000003</v>
      </c>
      <c r="K129" s="4">
        <v>33.700000000000003</v>
      </c>
      <c r="L129" s="107"/>
      <c r="M129" s="107"/>
      <c r="N129" s="4">
        <v>128</v>
      </c>
      <c r="O129" s="105">
        <v>33.86</v>
      </c>
      <c r="P129" s="105">
        <v>33.86</v>
      </c>
      <c r="Q129" s="4">
        <v>33.72</v>
      </c>
      <c r="R129" s="4">
        <v>33.72</v>
      </c>
      <c r="S129" s="4">
        <v>33.72</v>
      </c>
      <c r="T129" s="107"/>
      <c r="X129" s="4"/>
      <c r="AN129" s="4"/>
      <c r="AP129" s="4"/>
      <c r="AQ129" s="4"/>
      <c r="AR129" s="4"/>
    </row>
    <row r="130" spans="1:44">
      <c r="A130" s="102">
        <f t="shared" si="1"/>
        <v>129</v>
      </c>
      <c r="B130" s="102">
        <v>129</v>
      </c>
      <c r="C130" s="4">
        <f>IF('Input&amp;Output'!$C$3=10,'v-t_chart'!G130,IF('Input&amp;Output'!$C$3=21,'v-t_chart'!H130,IF('Input&amp;Output'!$C$3=32,'v-t_chart'!I130,IF('Input&amp;Output'!$C$3=22,'v-t_chart'!J130,IF('Input&amp;Output'!$C$3=31,'v-t_chart'!K130,'v-t_chart'!L130)))))</f>
        <v>32.200000000000003</v>
      </c>
      <c r="D130" s="17"/>
      <c r="F130" s="4">
        <v>129</v>
      </c>
      <c r="G130" s="105">
        <v>32.4</v>
      </c>
      <c r="H130" s="105">
        <v>32.4</v>
      </c>
      <c r="I130" s="4">
        <v>32.200000000000003</v>
      </c>
      <c r="J130" s="4">
        <v>32.200000000000003</v>
      </c>
      <c r="K130" s="4">
        <v>32.200000000000003</v>
      </c>
      <c r="L130" s="107"/>
      <c r="M130" s="107"/>
      <c r="N130" s="4">
        <v>129</v>
      </c>
      <c r="O130" s="105">
        <v>32.35</v>
      </c>
      <c r="P130" s="105">
        <v>32.35</v>
      </c>
      <c r="Q130" s="4">
        <v>32.200000000000003</v>
      </c>
      <c r="R130" s="4">
        <v>32.200000000000003</v>
      </c>
      <c r="S130" s="4">
        <v>32.200000000000003</v>
      </c>
      <c r="T130" s="107"/>
      <c r="X130" s="4"/>
      <c r="AN130" s="4"/>
      <c r="AP130" s="4"/>
      <c r="AQ130" s="4"/>
      <c r="AR130" s="4"/>
    </row>
    <row r="131" spans="1:44">
      <c r="A131" s="102">
        <f t="shared" si="1"/>
        <v>130</v>
      </c>
      <c r="B131" s="102">
        <v>130</v>
      </c>
      <c r="C131" s="4">
        <f>IF('Input&amp;Output'!$C$3=10,'v-t_chart'!G131,IF('Input&amp;Output'!$C$3=21,'v-t_chart'!H131,IF('Input&amp;Output'!$C$3=32,'v-t_chart'!I131,IF('Input&amp;Output'!$C$3=22,'v-t_chart'!J131,IF('Input&amp;Output'!$C$3=31,'v-t_chart'!K131,'v-t_chart'!L131)))))</f>
        <v>29.6</v>
      </c>
      <c r="D131" s="17"/>
      <c r="F131" s="4">
        <v>130</v>
      </c>
      <c r="G131" s="105">
        <v>29.8</v>
      </c>
      <c r="H131" s="105">
        <v>29.8</v>
      </c>
      <c r="I131" s="4">
        <v>29.6</v>
      </c>
      <c r="J131" s="4">
        <v>29.6</v>
      </c>
      <c r="K131" s="4">
        <v>29.6</v>
      </c>
      <c r="L131" s="107"/>
      <c r="M131" s="107"/>
      <c r="N131" s="4">
        <v>130</v>
      </c>
      <c r="O131" s="105">
        <v>29.76</v>
      </c>
      <c r="P131" s="105">
        <v>29.76</v>
      </c>
      <c r="Q131" s="4">
        <v>29.59</v>
      </c>
      <c r="R131" s="4">
        <v>29.59</v>
      </c>
      <c r="S131" s="4">
        <v>29.59</v>
      </c>
      <c r="T131" s="107"/>
      <c r="X131" s="4"/>
      <c r="AN131" s="4"/>
      <c r="AP131" s="4"/>
      <c r="AQ131" s="4"/>
      <c r="AR131" s="4"/>
    </row>
    <row r="132" spans="1:44">
      <c r="A132" s="102">
        <f t="shared" ref="A132:A195" si="2">A131+1</f>
        <v>131</v>
      </c>
      <c r="B132" s="102">
        <v>131</v>
      </c>
      <c r="C132" s="4">
        <f>IF('Input&amp;Output'!$C$3=10,'v-t_chart'!G132,IF('Input&amp;Output'!$C$3=21,'v-t_chart'!H132,IF('Input&amp;Output'!$C$3=32,'v-t_chart'!I132,IF('Input&amp;Output'!$C$3=22,'v-t_chart'!J132,IF('Input&amp;Output'!$C$3=31,'v-t_chart'!K132,'v-t_chart'!L132)))))</f>
        <v>26</v>
      </c>
      <c r="D132" s="17"/>
      <c r="F132" s="4">
        <v>131</v>
      </c>
      <c r="G132" s="105">
        <v>26.1</v>
      </c>
      <c r="H132" s="105">
        <v>26.1</v>
      </c>
      <c r="I132" s="4">
        <v>26</v>
      </c>
      <c r="J132" s="4">
        <v>26</v>
      </c>
      <c r="K132" s="4">
        <v>26</v>
      </c>
      <c r="L132" s="107"/>
      <c r="M132" s="107"/>
      <c r="N132" s="4">
        <v>131</v>
      </c>
      <c r="O132" s="105">
        <v>26.12</v>
      </c>
      <c r="P132" s="105">
        <v>26.12</v>
      </c>
      <c r="Q132" s="4">
        <v>25.97</v>
      </c>
      <c r="R132" s="4">
        <v>25.97</v>
      </c>
      <c r="S132" s="4">
        <v>25.97</v>
      </c>
      <c r="T132" s="107"/>
      <c r="X132" s="4"/>
      <c r="AN132" s="4"/>
      <c r="AP132" s="4"/>
      <c r="AQ132" s="4"/>
      <c r="AR132" s="4"/>
    </row>
    <row r="133" spans="1:44">
      <c r="A133" s="102">
        <f t="shared" si="2"/>
        <v>132</v>
      </c>
      <c r="B133" s="102">
        <v>132</v>
      </c>
      <c r="C133" s="4">
        <f>IF('Input&amp;Output'!$C$3=10,'v-t_chart'!G133,IF('Input&amp;Output'!$C$3=21,'v-t_chart'!H133,IF('Input&amp;Output'!$C$3=32,'v-t_chart'!I133,IF('Input&amp;Output'!$C$3=22,'v-t_chart'!J133,IF('Input&amp;Output'!$C$3=31,'v-t_chart'!K133,'v-t_chart'!L133)))))</f>
        <v>22</v>
      </c>
      <c r="D133" s="17"/>
      <c r="F133" s="4">
        <v>132</v>
      </c>
      <c r="G133" s="105">
        <v>22.1</v>
      </c>
      <c r="H133" s="105">
        <v>22.1</v>
      </c>
      <c r="I133" s="4">
        <v>22</v>
      </c>
      <c r="J133" s="4">
        <v>22</v>
      </c>
      <c r="K133" s="4">
        <v>22</v>
      </c>
      <c r="L133" s="107"/>
      <c r="M133" s="107"/>
      <c r="N133" s="4">
        <v>132</v>
      </c>
      <c r="O133" s="105">
        <v>22.12</v>
      </c>
      <c r="P133" s="105">
        <v>22.12</v>
      </c>
      <c r="Q133" s="4">
        <v>21.98</v>
      </c>
      <c r="R133" s="4">
        <v>21.98</v>
      </c>
      <c r="S133" s="4">
        <v>21.98</v>
      </c>
      <c r="T133" s="107"/>
      <c r="X133" s="4"/>
      <c r="AN133" s="4"/>
      <c r="AP133" s="4"/>
      <c r="AQ133" s="4"/>
      <c r="AR133" s="4"/>
    </row>
    <row r="134" spans="1:44">
      <c r="A134" s="102">
        <f t="shared" si="2"/>
        <v>133</v>
      </c>
      <c r="B134" s="102">
        <v>133</v>
      </c>
      <c r="C134" s="4">
        <f>IF('Input&amp;Output'!$C$3=10,'v-t_chart'!G134,IF('Input&amp;Output'!$C$3=21,'v-t_chart'!H134,IF('Input&amp;Output'!$C$3=32,'v-t_chart'!I134,IF('Input&amp;Output'!$C$3=22,'v-t_chart'!J134,IF('Input&amp;Output'!$C$3=31,'v-t_chart'!K134,'v-t_chart'!L134)))))</f>
        <v>18.5</v>
      </c>
      <c r="D134" s="17"/>
      <c r="F134" s="4">
        <v>133</v>
      </c>
      <c r="G134" s="105">
        <v>18.600000000000001</v>
      </c>
      <c r="H134" s="105">
        <v>18.600000000000001</v>
      </c>
      <c r="I134" s="4">
        <v>18.5</v>
      </c>
      <c r="J134" s="4">
        <v>18.5</v>
      </c>
      <c r="K134" s="4">
        <v>18.5</v>
      </c>
      <c r="L134" s="107"/>
      <c r="M134" s="107"/>
      <c r="N134" s="4">
        <v>133</v>
      </c>
      <c r="O134" s="105">
        <v>18.600000000000001</v>
      </c>
      <c r="P134" s="105">
        <v>18.600000000000001</v>
      </c>
      <c r="Q134" s="4">
        <v>18.47</v>
      </c>
      <c r="R134" s="4">
        <v>18.47</v>
      </c>
      <c r="S134" s="4">
        <v>18.47</v>
      </c>
      <c r="T134" s="107"/>
      <c r="X134" s="4"/>
      <c r="AN134" s="4"/>
      <c r="AP134" s="4"/>
      <c r="AQ134" s="4"/>
      <c r="AR134" s="4"/>
    </row>
    <row r="135" spans="1:44">
      <c r="A135" s="102">
        <f t="shared" si="2"/>
        <v>134</v>
      </c>
      <c r="B135" s="102">
        <v>134</v>
      </c>
      <c r="C135" s="4">
        <f>IF('Input&amp;Output'!$C$3=10,'v-t_chart'!G135,IF('Input&amp;Output'!$C$3=21,'v-t_chart'!H135,IF('Input&amp;Output'!$C$3=32,'v-t_chart'!I135,IF('Input&amp;Output'!$C$3=22,'v-t_chart'!J135,IF('Input&amp;Output'!$C$3=31,'v-t_chart'!K135,'v-t_chart'!L135)))))</f>
        <v>16.600000000000001</v>
      </c>
      <c r="D135" s="17"/>
      <c r="F135" s="4">
        <v>134</v>
      </c>
      <c r="G135" s="105">
        <v>16.8</v>
      </c>
      <c r="H135" s="105">
        <v>16.8</v>
      </c>
      <c r="I135" s="4">
        <v>16.600000000000001</v>
      </c>
      <c r="J135" s="4">
        <v>16.600000000000001</v>
      </c>
      <c r="K135" s="4">
        <v>16.600000000000001</v>
      </c>
      <c r="L135" s="107"/>
      <c r="M135" s="107"/>
      <c r="N135" s="4">
        <v>134</v>
      </c>
      <c r="O135" s="105">
        <v>16.760000000000002</v>
      </c>
      <c r="P135" s="105">
        <v>16.760000000000002</v>
      </c>
      <c r="Q135" s="4">
        <v>16.62</v>
      </c>
      <c r="R135" s="4">
        <v>16.62</v>
      </c>
      <c r="S135" s="4">
        <v>16.62</v>
      </c>
      <c r="T135" s="107"/>
      <c r="X135" s="4"/>
      <c r="AN135" s="4"/>
      <c r="AP135" s="4"/>
      <c r="AQ135" s="4"/>
      <c r="AR135" s="4"/>
    </row>
    <row r="136" spans="1:44">
      <c r="A136" s="102">
        <f t="shared" si="2"/>
        <v>135</v>
      </c>
      <c r="B136" s="102">
        <v>135</v>
      </c>
      <c r="C136" s="4">
        <f>IF('Input&amp;Output'!$C$3=10,'v-t_chart'!G136,IF('Input&amp;Output'!$C$3=21,'v-t_chart'!H136,IF('Input&amp;Output'!$C$3=32,'v-t_chart'!I136,IF('Input&amp;Output'!$C$3=22,'v-t_chart'!J136,IF('Input&amp;Output'!$C$3=31,'v-t_chart'!K136,'v-t_chart'!L136)))))</f>
        <v>17.600000000000001</v>
      </c>
      <c r="D136" s="17"/>
      <c r="F136" s="4">
        <v>135</v>
      </c>
      <c r="G136" s="105">
        <v>17.7</v>
      </c>
      <c r="H136" s="105">
        <v>17.7</v>
      </c>
      <c r="I136" s="4">
        <v>17.600000000000001</v>
      </c>
      <c r="J136" s="4">
        <v>17.600000000000001</v>
      </c>
      <c r="K136" s="4">
        <v>17.600000000000001</v>
      </c>
      <c r="L136" s="107"/>
      <c r="M136" s="107"/>
      <c r="N136" s="4">
        <v>135</v>
      </c>
      <c r="O136" s="105">
        <v>17.7</v>
      </c>
      <c r="P136" s="105">
        <v>17.7</v>
      </c>
      <c r="Q136" s="4">
        <v>17.55</v>
      </c>
      <c r="R136" s="4">
        <v>17.55</v>
      </c>
      <c r="S136" s="4">
        <v>17.55</v>
      </c>
      <c r="T136" s="107"/>
      <c r="X136" s="4"/>
      <c r="AN136" s="4"/>
      <c r="AP136" s="4"/>
      <c r="AQ136" s="4"/>
      <c r="AR136" s="4"/>
    </row>
    <row r="137" spans="1:44">
      <c r="A137" s="102">
        <f t="shared" si="2"/>
        <v>136</v>
      </c>
      <c r="B137" s="102">
        <v>136</v>
      </c>
      <c r="C137" s="4">
        <f>IF('Input&amp;Output'!$C$3=10,'v-t_chart'!G137,IF('Input&amp;Output'!$C$3=21,'v-t_chart'!H137,IF('Input&amp;Output'!$C$3=32,'v-t_chart'!I137,IF('Input&amp;Output'!$C$3=22,'v-t_chart'!J137,IF('Input&amp;Output'!$C$3=31,'v-t_chart'!K137,'v-t_chart'!L137)))))</f>
        <v>21</v>
      </c>
      <c r="D137" s="17"/>
      <c r="F137" s="4">
        <v>136</v>
      </c>
      <c r="G137" s="105">
        <v>21.1</v>
      </c>
      <c r="H137" s="105">
        <v>21.1</v>
      </c>
      <c r="I137" s="4">
        <v>21</v>
      </c>
      <c r="J137" s="4">
        <v>21</v>
      </c>
      <c r="K137" s="4">
        <v>21</v>
      </c>
      <c r="L137" s="107"/>
      <c r="M137" s="107"/>
      <c r="N137" s="4">
        <v>136</v>
      </c>
      <c r="O137" s="105">
        <v>21.08</v>
      </c>
      <c r="P137" s="105">
        <v>21.08</v>
      </c>
      <c r="Q137" s="4">
        <v>20.95</v>
      </c>
      <c r="R137" s="4">
        <v>20.95</v>
      </c>
      <c r="S137" s="4">
        <v>20.95</v>
      </c>
      <c r="T137" s="107"/>
      <c r="X137" s="4"/>
      <c r="AN137" s="4"/>
      <c r="AP137" s="4"/>
      <c r="AQ137" s="4"/>
      <c r="AR137" s="4"/>
    </row>
    <row r="138" spans="1:44">
      <c r="A138" s="102">
        <f t="shared" si="2"/>
        <v>137</v>
      </c>
      <c r="B138" s="102">
        <v>137</v>
      </c>
      <c r="C138" s="4">
        <f>IF('Input&amp;Output'!$C$3=10,'v-t_chart'!G138,IF('Input&amp;Output'!$C$3=21,'v-t_chart'!H138,IF('Input&amp;Output'!$C$3=32,'v-t_chart'!I138,IF('Input&amp;Output'!$C$3=22,'v-t_chart'!J138,IF('Input&amp;Output'!$C$3=31,'v-t_chart'!K138,'v-t_chart'!L138)))))</f>
        <v>25.2</v>
      </c>
      <c r="D138" s="17"/>
      <c r="F138" s="4">
        <v>137</v>
      </c>
      <c r="G138" s="105">
        <v>25.4</v>
      </c>
      <c r="H138" s="105">
        <v>25.4</v>
      </c>
      <c r="I138" s="4">
        <v>25.2</v>
      </c>
      <c r="J138" s="4">
        <v>25.2</v>
      </c>
      <c r="K138" s="4">
        <v>25.2</v>
      </c>
      <c r="L138" s="107"/>
      <c r="M138" s="107"/>
      <c r="N138" s="4">
        <v>137</v>
      </c>
      <c r="O138" s="105">
        <v>25.36</v>
      </c>
      <c r="P138" s="105">
        <v>25.36</v>
      </c>
      <c r="Q138" s="4">
        <v>25.23</v>
      </c>
      <c r="R138" s="4">
        <v>25.23</v>
      </c>
      <c r="S138" s="4">
        <v>25.23</v>
      </c>
      <c r="T138" s="107"/>
      <c r="X138" s="4"/>
      <c r="AN138" s="4"/>
      <c r="AP138" s="4"/>
      <c r="AQ138" s="4"/>
      <c r="AR138" s="4"/>
    </row>
    <row r="139" spans="1:44">
      <c r="A139" s="102">
        <f t="shared" si="2"/>
        <v>138</v>
      </c>
      <c r="B139" s="102">
        <v>138</v>
      </c>
      <c r="C139" s="4">
        <f>IF('Input&amp;Output'!$C$3=10,'v-t_chart'!G139,IF('Input&amp;Output'!$C$3=21,'v-t_chart'!H139,IF('Input&amp;Output'!$C$3=32,'v-t_chart'!I139,IF('Input&amp;Output'!$C$3=22,'v-t_chart'!J139,IF('Input&amp;Output'!$C$3=31,'v-t_chart'!K139,'v-t_chart'!L139)))))</f>
        <v>29.1</v>
      </c>
      <c r="D139" s="17"/>
      <c r="F139" s="4">
        <v>138</v>
      </c>
      <c r="G139" s="105">
        <v>29.2</v>
      </c>
      <c r="H139" s="105">
        <v>29.2</v>
      </c>
      <c r="I139" s="4">
        <v>29.1</v>
      </c>
      <c r="J139" s="4">
        <v>29.1</v>
      </c>
      <c r="K139" s="4">
        <v>29.1</v>
      </c>
      <c r="L139" s="107"/>
      <c r="M139" s="107"/>
      <c r="N139" s="4">
        <v>138</v>
      </c>
      <c r="O139" s="105">
        <v>29.22</v>
      </c>
      <c r="P139" s="105">
        <v>29.22</v>
      </c>
      <c r="Q139" s="4">
        <v>29.07</v>
      </c>
      <c r="R139" s="4">
        <v>29.07</v>
      </c>
      <c r="S139" s="4">
        <v>29.07</v>
      </c>
      <c r="T139" s="107"/>
      <c r="X139" s="4"/>
      <c r="AN139" s="4"/>
      <c r="AP139" s="4"/>
      <c r="AQ139" s="4"/>
      <c r="AR139" s="4"/>
    </row>
    <row r="140" spans="1:44">
      <c r="A140" s="102">
        <f t="shared" si="2"/>
        <v>139</v>
      </c>
      <c r="B140" s="102">
        <v>139</v>
      </c>
      <c r="C140" s="4">
        <f>IF('Input&amp;Output'!$C$3=10,'v-t_chart'!G140,IF('Input&amp;Output'!$C$3=21,'v-t_chart'!H140,IF('Input&amp;Output'!$C$3=32,'v-t_chart'!I140,IF('Input&amp;Output'!$C$3=22,'v-t_chart'!J140,IF('Input&amp;Output'!$C$3=31,'v-t_chart'!K140,'v-t_chart'!L140)))))</f>
        <v>31.4</v>
      </c>
      <c r="D140" s="17"/>
      <c r="F140" s="4">
        <v>139</v>
      </c>
      <c r="G140" s="105">
        <v>31.6</v>
      </c>
      <c r="H140" s="105">
        <v>31.6</v>
      </c>
      <c r="I140" s="4">
        <v>31.4</v>
      </c>
      <c r="J140" s="4">
        <v>31.4</v>
      </c>
      <c r="K140" s="4">
        <v>31.4</v>
      </c>
      <c r="L140" s="107"/>
      <c r="M140" s="107"/>
      <c r="N140" s="4">
        <v>139</v>
      </c>
      <c r="O140" s="105">
        <v>31.56</v>
      </c>
      <c r="P140" s="105">
        <v>31.56</v>
      </c>
      <c r="Q140" s="4">
        <v>31.42</v>
      </c>
      <c r="R140" s="4">
        <v>31.42</v>
      </c>
      <c r="S140" s="4">
        <v>31.42</v>
      </c>
      <c r="T140" s="107"/>
      <c r="X140" s="4"/>
      <c r="AN140" s="4"/>
      <c r="AP140" s="4"/>
      <c r="AQ140" s="4"/>
      <c r="AR140" s="4"/>
    </row>
    <row r="141" spans="1:44">
      <c r="A141" s="102">
        <f t="shared" si="2"/>
        <v>140</v>
      </c>
      <c r="B141" s="102">
        <v>140</v>
      </c>
      <c r="C141" s="4">
        <f>IF('Input&amp;Output'!$C$3=10,'v-t_chart'!G141,IF('Input&amp;Output'!$C$3=21,'v-t_chart'!H141,IF('Input&amp;Output'!$C$3=32,'v-t_chart'!I141,IF('Input&amp;Output'!$C$3=22,'v-t_chart'!J141,IF('Input&amp;Output'!$C$3=31,'v-t_chart'!K141,'v-t_chart'!L141)))))</f>
        <v>31.9</v>
      </c>
      <c r="D141" s="17"/>
      <c r="F141" s="4">
        <v>140</v>
      </c>
      <c r="G141" s="105">
        <v>32.1</v>
      </c>
      <c r="H141" s="105">
        <v>32.1</v>
      </c>
      <c r="I141" s="4">
        <v>31.9</v>
      </c>
      <c r="J141" s="4">
        <v>31.9</v>
      </c>
      <c r="K141" s="4">
        <v>31.9</v>
      </c>
      <c r="L141" s="107"/>
      <c r="M141" s="107"/>
      <c r="N141" s="4">
        <v>140</v>
      </c>
      <c r="O141" s="105">
        <v>32.06</v>
      </c>
      <c r="P141" s="105">
        <v>32.06</v>
      </c>
      <c r="Q141" s="4">
        <v>31.91</v>
      </c>
      <c r="R141" s="4">
        <v>31.91</v>
      </c>
      <c r="S141" s="4">
        <v>31.91</v>
      </c>
      <c r="T141" s="107"/>
      <c r="X141" s="4"/>
      <c r="AN141" s="4"/>
      <c r="AP141" s="4"/>
      <c r="AQ141" s="4"/>
      <c r="AR141" s="4"/>
    </row>
    <row r="142" spans="1:44">
      <c r="A142" s="102">
        <f t="shared" si="2"/>
        <v>141</v>
      </c>
      <c r="B142" s="102">
        <v>141</v>
      </c>
      <c r="C142" s="4">
        <f>IF('Input&amp;Output'!$C$3=10,'v-t_chart'!G142,IF('Input&amp;Output'!$C$3=21,'v-t_chart'!H142,IF('Input&amp;Output'!$C$3=32,'v-t_chart'!I142,IF('Input&amp;Output'!$C$3=22,'v-t_chart'!J142,IF('Input&amp;Output'!$C$3=31,'v-t_chart'!K142,'v-t_chart'!L142)))))</f>
        <v>31.4</v>
      </c>
      <c r="D142" s="17"/>
      <c r="F142" s="4">
        <v>141</v>
      </c>
      <c r="G142" s="105">
        <v>31.6</v>
      </c>
      <c r="H142" s="105">
        <v>31.6</v>
      </c>
      <c r="I142" s="4">
        <v>31.4</v>
      </c>
      <c r="J142" s="4">
        <v>31.4</v>
      </c>
      <c r="K142" s="4">
        <v>31.4</v>
      </c>
      <c r="L142" s="107"/>
      <c r="M142" s="107"/>
      <c r="N142" s="4">
        <v>141</v>
      </c>
      <c r="O142" s="105">
        <v>31.56</v>
      </c>
      <c r="P142" s="105">
        <v>31.56</v>
      </c>
      <c r="Q142" s="4">
        <v>31.41</v>
      </c>
      <c r="R142" s="4">
        <v>31.41</v>
      </c>
      <c r="S142" s="4">
        <v>31.41</v>
      </c>
      <c r="T142" s="107"/>
      <c r="X142" s="4"/>
      <c r="AN142" s="4"/>
      <c r="AP142" s="4"/>
      <c r="AQ142" s="4"/>
      <c r="AR142" s="4"/>
    </row>
    <row r="143" spans="1:44">
      <c r="A143" s="102">
        <f t="shared" si="2"/>
        <v>142</v>
      </c>
      <c r="B143" s="102">
        <v>142</v>
      </c>
      <c r="C143" s="4">
        <f>IF('Input&amp;Output'!$C$3=10,'v-t_chart'!G143,IF('Input&amp;Output'!$C$3=21,'v-t_chart'!H143,IF('Input&amp;Output'!$C$3=32,'v-t_chart'!I143,IF('Input&amp;Output'!$C$3=22,'v-t_chart'!J143,IF('Input&amp;Output'!$C$3=31,'v-t_chart'!K143,'v-t_chart'!L143)))))</f>
        <v>30.6</v>
      </c>
      <c r="D143" s="17"/>
      <c r="F143" s="4">
        <v>142</v>
      </c>
      <c r="G143" s="105">
        <v>30.7</v>
      </c>
      <c r="H143" s="105">
        <v>30.7</v>
      </c>
      <c r="I143" s="4">
        <v>30.6</v>
      </c>
      <c r="J143" s="4">
        <v>30.6</v>
      </c>
      <c r="K143" s="4">
        <v>30.6</v>
      </c>
      <c r="L143" s="107"/>
      <c r="M143" s="107"/>
      <c r="N143" s="4">
        <v>142</v>
      </c>
      <c r="O143" s="105">
        <v>30.73</v>
      </c>
      <c r="P143" s="105">
        <v>30.73</v>
      </c>
      <c r="Q143" s="4">
        <v>30.59</v>
      </c>
      <c r="R143" s="4">
        <v>30.59</v>
      </c>
      <c r="S143" s="4">
        <v>30.59</v>
      </c>
      <c r="T143" s="107"/>
      <c r="X143" s="4"/>
      <c r="AN143" s="4"/>
      <c r="AP143" s="4"/>
      <c r="AQ143" s="4"/>
      <c r="AR143" s="4"/>
    </row>
    <row r="144" spans="1:44">
      <c r="A144" s="102">
        <f t="shared" si="2"/>
        <v>143</v>
      </c>
      <c r="B144" s="102">
        <v>143</v>
      </c>
      <c r="C144" s="4">
        <f>IF('Input&amp;Output'!$C$3=10,'v-t_chart'!G144,IF('Input&amp;Output'!$C$3=21,'v-t_chart'!H144,IF('Input&amp;Output'!$C$3=32,'v-t_chart'!I144,IF('Input&amp;Output'!$C$3=22,'v-t_chart'!J144,IF('Input&amp;Output'!$C$3=31,'v-t_chart'!K144,'v-t_chart'!L144)))))</f>
        <v>29.5</v>
      </c>
      <c r="D144" s="17"/>
      <c r="F144" s="4">
        <v>143</v>
      </c>
      <c r="G144" s="105">
        <v>29.7</v>
      </c>
      <c r="H144" s="105">
        <v>29.7</v>
      </c>
      <c r="I144" s="4">
        <v>29.5</v>
      </c>
      <c r="J144" s="4">
        <v>29.5</v>
      </c>
      <c r="K144" s="4">
        <v>29.5</v>
      </c>
      <c r="L144" s="107"/>
      <c r="M144" s="107"/>
      <c r="N144" s="4">
        <v>143</v>
      </c>
      <c r="O144" s="105">
        <v>29.68</v>
      </c>
      <c r="P144" s="105">
        <v>29.68</v>
      </c>
      <c r="Q144" s="4">
        <v>29.54</v>
      </c>
      <c r="R144" s="4">
        <v>29.54</v>
      </c>
      <c r="S144" s="4">
        <v>29.54</v>
      </c>
      <c r="T144" s="107"/>
      <c r="X144" s="4"/>
      <c r="AN144" s="4"/>
      <c r="AP144" s="4"/>
      <c r="AQ144" s="4"/>
      <c r="AR144" s="4"/>
    </row>
    <row r="145" spans="1:44">
      <c r="A145" s="102">
        <f t="shared" si="2"/>
        <v>144</v>
      </c>
      <c r="B145" s="102">
        <v>144</v>
      </c>
      <c r="C145" s="4">
        <f>IF('Input&amp;Output'!$C$3=10,'v-t_chart'!G145,IF('Input&amp;Output'!$C$3=21,'v-t_chart'!H145,IF('Input&amp;Output'!$C$3=32,'v-t_chart'!I145,IF('Input&amp;Output'!$C$3=22,'v-t_chart'!J145,IF('Input&amp;Output'!$C$3=31,'v-t_chart'!K145,'v-t_chart'!L145)))))</f>
        <v>28</v>
      </c>
      <c r="D145" s="17"/>
      <c r="F145" s="4">
        <v>144</v>
      </c>
      <c r="G145" s="105">
        <v>28.1</v>
      </c>
      <c r="H145" s="105">
        <v>28.1</v>
      </c>
      <c r="I145" s="4">
        <v>28</v>
      </c>
      <c r="J145" s="4">
        <v>28</v>
      </c>
      <c r="K145" s="4">
        <v>28</v>
      </c>
      <c r="L145" s="107"/>
      <c r="M145" s="107"/>
      <c r="N145" s="4">
        <v>144</v>
      </c>
      <c r="O145" s="105">
        <v>28.1</v>
      </c>
      <c r="P145" s="105">
        <v>28.1</v>
      </c>
      <c r="Q145" s="4">
        <v>27.95</v>
      </c>
      <c r="R145" s="4">
        <v>27.95</v>
      </c>
      <c r="S145" s="4">
        <v>27.95</v>
      </c>
      <c r="T145" s="107"/>
      <c r="X145" s="4"/>
      <c r="AN145" s="4"/>
      <c r="AP145" s="4"/>
      <c r="AQ145" s="4"/>
      <c r="AR145" s="4"/>
    </row>
    <row r="146" spans="1:44">
      <c r="A146" s="102">
        <f t="shared" si="2"/>
        <v>145</v>
      </c>
      <c r="B146" s="102">
        <v>145</v>
      </c>
      <c r="C146" s="4">
        <f>IF('Input&amp;Output'!$C$3=10,'v-t_chart'!G146,IF('Input&amp;Output'!$C$3=21,'v-t_chart'!H146,IF('Input&amp;Output'!$C$3=32,'v-t_chart'!I146,IF('Input&amp;Output'!$C$3=22,'v-t_chart'!J146,IF('Input&amp;Output'!$C$3=31,'v-t_chart'!K146,'v-t_chart'!L146)))))</f>
        <v>24.9</v>
      </c>
      <c r="D146" s="17"/>
      <c r="F146" s="4">
        <v>145</v>
      </c>
      <c r="G146" s="105">
        <v>25</v>
      </c>
      <c r="H146" s="105">
        <v>25</v>
      </c>
      <c r="I146" s="4">
        <v>24.9</v>
      </c>
      <c r="J146" s="4">
        <v>24.9</v>
      </c>
      <c r="K146" s="4">
        <v>24.9</v>
      </c>
      <c r="L146" s="107"/>
      <c r="M146" s="107"/>
      <c r="N146" s="4">
        <v>145</v>
      </c>
      <c r="O146" s="105">
        <v>25.04</v>
      </c>
      <c r="P146" s="105">
        <v>25.04</v>
      </c>
      <c r="Q146" s="4">
        <v>24.89</v>
      </c>
      <c r="R146" s="4">
        <v>24.89</v>
      </c>
      <c r="S146" s="4">
        <v>24.89</v>
      </c>
      <c r="T146" s="107"/>
      <c r="X146" s="4"/>
      <c r="AN146" s="4"/>
      <c r="AP146" s="4"/>
      <c r="AQ146" s="4"/>
      <c r="AR146" s="4"/>
    </row>
    <row r="147" spans="1:44">
      <c r="A147" s="102">
        <f t="shared" si="2"/>
        <v>146</v>
      </c>
      <c r="B147" s="102">
        <v>146</v>
      </c>
      <c r="C147" s="4">
        <f>IF('Input&amp;Output'!$C$3=10,'v-t_chart'!G147,IF('Input&amp;Output'!$C$3=21,'v-t_chart'!H147,IF('Input&amp;Output'!$C$3=32,'v-t_chart'!I147,IF('Input&amp;Output'!$C$3=22,'v-t_chart'!J147,IF('Input&amp;Output'!$C$3=31,'v-t_chart'!K147,'v-t_chart'!L147)))))</f>
        <v>20.2</v>
      </c>
      <c r="D147" s="17"/>
      <c r="F147" s="4">
        <v>146</v>
      </c>
      <c r="G147" s="105">
        <v>20.3</v>
      </c>
      <c r="H147" s="105">
        <v>20.3</v>
      </c>
      <c r="I147" s="4">
        <v>20.2</v>
      </c>
      <c r="J147" s="4">
        <v>20.2</v>
      </c>
      <c r="K147" s="4">
        <v>20.2</v>
      </c>
      <c r="L147" s="107"/>
      <c r="M147" s="107"/>
      <c r="N147" s="4">
        <v>146</v>
      </c>
      <c r="O147" s="105">
        <v>20.32</v>
      </c>
      <c r="P147" s="105">
        <v>20.32</v>
      </c>
      <c r="Q147" s="4">
        <v>20.170000000000002</v>
      </c>
      <c r="R147" s="4">
        <v>20.170000000000002</v>
      </c>
      <c r="S147" s="4">
        <v>20.170000000000002</v>
      </c>
      <c r="T147" s="107"/>
      <c r="X147" s="4"/>
      <c r="AN147" s="4"/>
      <c r="AP147" s="4"/>
      <c r="AQ147" s="4"/>
      <c r="AR147" s="4"/>
    </row>
    <row r="148" spans="1:44">
      <c r="A148" s="102">
        <f t="shared" si="2"/>
        <v>147</v>
      </c>
      <c r="B148" s="102">
        <v>147</v>
      </c>
      <c r="C148" s="4">
        <f>IF('Input&amp;Output'!$C$3=10,'v-t_chart'!G148,IF('Input&amp;Output'!$C$3=21,'v-t_chart'!H148,IF('Input&amp;Output'!$C$3=32,'v-t_chart'!I148,IF('Input&amp;Output'!$C$3=22,'v-t_chart'!J148,IF('Input&amp;Output'!$C$3=31,'v-t_chart'!K148,'v-t_chart'!L148)))))</f>
        <v>14.8</v>
      </c>
      <c r="D148" s="17"/>
      <c r="F148" s="4">
        <v>147</v>
      </c>
      <c r="G148" s="105">
        <v>15</v>
      </c>
      <c r="H148" s="105">
        <v>15</v>
      </c>
      <c r="I148" s="4">
        <v>14.8</v>
      </c>
      <c r="J148" s="4">
        <v>14.8</v>
      </c>
      <c r="K148" s="4">
        <v>14.8</v>
      </c>
      <c r="L148" s="107"/>
      <c r="M148" s="107"/>
      <c r="N148" s="4">
        <v>147</v>
      </c>
      <c r="O148" s="105">
        <v>14.96</v>
      </c>
      <c r="P148" s="105">
        <v>14.96</v>
      </c>
      <c r="Q148" s="4">
        <v>14.8</v>
      </c>
      <c r="R148" s="4">
        <v>14.8</v>
      </c>
      <c r="S148" s="4">
        <v>14.8</v>
      </c>
      <c r="T148" s="107"/>
      <c r="X148" s="4"/>
      <c r="AN148" s="4"/>
      <c r="AP148" s="4"/>
      <c r="AQ148" s="4"/>
      <c r="AR148" s="4"/>
    </row>
    <row r="149" spans="1:44">
      <c r="A149" s="102">
        <f t="shared" si="2"/>
        <v>148</v>
      </c>
      <c r="B149" s="102">
        <v>148</v>
      </c>
      <c r="C149" s="4">
        <f>IF('Input&amp;Output'!$C$3=10,'v-t_chart'!G149,IF('Input&amp;Output'!$C$3=21,'v-t_chart'!H149,IF('Input&amp;Output'!$C$3=32,'v-t_chart'!I149,IF('Input&amp;Output'!$C$3=22,'v-t_chart'!J149,IF('Input&amp;Output'!$C$3=31,'v-t_chart'!K149,'v-t_chart'!L149)))))</f>
        <v>9.5</v>
      </c>
      <c r="D149" s="17"/>
      <c r="F149" s="4">
        <v>148</v>
      </c>
      <c r="G149" s="105">
        <v>9.6999999999999993</v>
      </c>
      <c r="H149" s="105">
        <v>9.6999999999999993</v>
      </c>
      <c r="I149" s="4">
        <v>9.5</v>
      </c>
      <c r="J149" s="4">
        <v>9.5</v>
      </c>
      <c r="K149" s="4">
        <v>9.5</v>
      </c>
      <c r="L149" s="107"/>
      <c r="M149" s="107"/>
      <c r="N149" s="4">
        <v>148</v>
      </c>
      <c r="O149" s="105">
        <v>9.67</v>
      </c>
      <c r="P149" s="105">
        <v>9.67</v>
      </c>
      <c r="Q149" s="4">
        <v>9.5299999999999994</v>
      </c>
      <c r="R149" s="4">
        <v>9.5299999999999994</v>
      </c>
      <c r="S149" s="4">
        <v>9.5299999999999994</v>
      </c>
      <c r="T149" s="107"/>
      <c r="X149" s="4"/>
      <c r="AN149" s="4"/>
      <c r="AP149" s="4"/>
      <c r="AQ149" s="4"/>
      <c r="AR149" s="4"/>
    </row>
    <row r="150" spans="1:44">
      <c r="A150" s="102">
        <f t="shared" si="2"/>
        <v>149</v>
      </c>
      <c r="B150" s="102">
        <v>149</v>
      </c>
      <c r="C150" s="4">
        <f>IF('Input&amp;Output'!$C$3=10,'v-t_chart'!G150,IF('Input&amp;Output'!$C$3=21,'v-t_chart'!H150,IF('Input&amp;Output'!$C$3=32,'v-t_chart'!I150,IF('Input&amp;Output'!$C$3=22,'v-t_chart'!J150,IF('Input&amp;Output'!$C$3=31,'v-t_chart'!K150,'v-t_chart'!L150)))))</f>
        <v>4.8</v>
      </c>
      <c r="D150" s="17"/>
      <c r="F150" s="4">
        <v>149</v>
      </c>
      <c r="G150" s="105">
        <v>5</v>
      </c>
      <c r="H150" s="105">
        <v>5</v>
      </c>
      <c r="I150" s="4">
        <v>4.8</v>
      </c>
      <c r="J150" s="4">
        <v>4.8</v>
      </c>
      <c r="K150" s="4">
        <v>4.8</v>
      </c>
      <c r="L150" s="107"/>
      <c r="M150" s="107"/>
      <c r="N150" s="4">
        <v>149</v>
      </c>
      <c r="O150" s="105">
        <v>4.99</v>
      </c>
      <c r="P150" s="105">
        <v>4.99</v>
      </c>
      <c r="Q150" s="4">
        <v>4.83</v>
      </c>
      <c r="R150" s="4">
        <v>4.83</v>
      </c>
      <c r="S150" s="4">
        <v>4.83</v>
      </c>
      <c r="T150" s="107"/>
      <c r="X150" s="4"/>
      <c r="AN150" s="4"/>
      <c r="AP150" s="4"/>
      <c r="AQ150" s="4"/>
      <c r="AR150" s="4"/>
    </row>
    <row r="151" spans="1:44">
      <c r="A151" s="102">
        <f t="shared" si="2"/>
        <v>150</v>
      </c>
      <c r="B151" s="102">
        <v>150</v>
      </c>
      <c r="C151" s="4">
        <f>IF('Input&amp;Output'!$C$3=10,'v-t_chart'!G151,IF('Input&amp;Output'!$C$3=21,'v-t_chart'!H151,IF('Input&amp;Output'!$C$3=32,'v-t_chart'!I151,IF('Input&amp;Output'!$C$3=22,'v-t_chart'!J151,IF('Input&amp;Output'!$C$3=31,'v-t_chart'!K151,'v-t_chart'!L151)))))</f>
        <v>1.4</v>
      </c>
      <c r="D151" s="17"/>
      <c r="F151" s="4">
        <v>150</v>
      </c>
      <c r="G151" s="105">
        <v>1.6</v>
      </c>
      <c r="H151" s="105">
        <v>1.6</v>
      </c>
      <c r="I151" s="4">
        <v>1.4</v>
      </c>
      <c r="J151" s="4">
        <v>1.4</v>
      </c>
      <c r="K151" s="4">
        <v>1.4</v>
      </c>
      <c r="L151" s="107"/>
      <c r="M151" s="107"/>
      <c r="N151" s="4">
        <v>150</v>
      </c>
      <c r="O151" s="105">
        <v>1.6</v>
      </c>
      <c r="P151" s="105">
        <v>1.6</v>
      </c>
      <c r="Q151" s="4">
        <v>1.43</v>
      </c>
      <c r="R151" s="4">
        <v>1.43</v>
      </c>
      <c r="S151" s="4">
        <v>1.43</v>
      </c>
      <c r="T151" s="107"/>
      <c r="X151" s="4"/>
      <c r="AN151" s="4"/>
      <c r="AP151" s="4"/>
      <c r="AQ151" s="4"/>
      <c r="AR151" s="4"/>
    </row>
    <row r="152" spans="1:44">
      <c r="A152" s="102">
        <f t="shared" si="2"/>
        <v>151</v>
      </c>
      <c r="B152" s="102">
        <v>151</v>
      </c>
      <c r="C152" s="4">
        <f>IF('Input&amp;Output'!$C$3=10,'v-t_chart'!G152,IF('Input&amp;Output'!$C$3=21,'v-t_chart'!H152,IF('Input&amp;Output'!$C$3=32,'v-t_chart'!I152,IF('Input&amp;Output'!$C$3=22,'v-t_chart'!J152,IF('Input&amp;Output'!$C$3=31,'v-t_chart'!K152,'v-t_chart'!L152)))))</f>
        <v>0</v>
      </c>
      <c r="D152" s="17"/>
      <c r="F152" s="4">
        <v>151</v>
      </c>
      <c r="G152" s="105">
        <v>0</v>
      </c>
      <c r="H152" s="105">
        <v>0</v>
      </c>
      <c r="I152" s="4">
        <v>0</v>
      </c>
      <c r="J152" s="4">
        <v>0</v>
      </c>
      <c r="K152" s="4">
        <v>0</v>
      </c>
      <c r="L152" s="107"/>
      <c r="M152" s="107"/>
      <c r="N152" s="4">
        <v>151</v>
      </c>
      <c r="O152" s="105">
        <v>0</v>
      </c>
      <c r="P152" s="105">
        <v>0</v>
      </c>
      <c r="Q152" s="4">
        <v>0</v>
      </c>
      <c r="R152" s="4">
        <v>0</v>
      </c>
      <c r="S152" s="4">
        <v>0</v>
      </c>
      <c r="T152" s="107"/>
      <c r="X152" s="4"/>
      <c r="AN152" s="4"/>
      <c r="AP152" s="4"/>
      <c r="AQ152" s="4"/>
      <c r="AR152" s="4"/>
    </row>
    <row r="153" spans="1:44">
      <c r="A153" s="102">
        <f t="shared" si="2"/>
        <v>152</v>
      </c>
      <c r="B153" s="102">
        <v>152</v>
      </c>
      <c r="C153" s="4">
        <f>IF('Input&amp;Output'!$C$3=10,'v-t_chart'!G153,IF('Input&amp;Output'!$C$3=21,'v-t_chart'!H153,IF('Input&amp;Output'!$C$3=32,'v-t_chart'!I153,IF('Input&amp;Output'!$C$3=22,'v-t_chart'!J153,IF('Input&amp;Output'!$C$3=31,'v-t_chart'!K153,'v-t_chart'!L153)))))</f>
        <v>0</v>
      </c>
      <c r="D153" s="17"/>
      <c r="F153" s="4">
        <v>152</v>
      </c>
      <c r="G153" s="105">
        <v>0</v>
      </c>
      <c r="H153" s="105">
        <v>0</v>
      </c>
      <c r="I153" s="4">
        <v>0</v>
      </c>
      <c r="J153" s="4">
        <v>0</v>
      </c>
      <c r="K153" s="4">
        <v>0</v>
      </c>
      <c r="L153" s="107"/>
      <c r="M153" s="107"/>
      <c r="N153" s="4">
        <v>152</v>
      </c>
      <c r="O153" s="105">
        <v>0</v>
      </c>
      <c r="P153" s="105">
        <v>0</v>
      </c>
      <c r="Q153" s="4">
        <v>0</v>
      </c>
      <c r="R153" s="4">
        <v>0</v>
      </c>
      <c r="S153" s="4">
        <v>0</v>
      </c>
      <c r="T153" s="107"/>
      <c r="X153" s="4"/>
      <c r="AN153" s="4"/>
      <c r="AP153" s="4"/>
      <c r="AQ153" s="4"/>
      <c r="AR153" s="4"/>
    </row>
    <row r="154" spans="1:44">
      <c r="A154" s="102">
        <f t="shared" si="2"/>
        <v>153</v>
      </c>
      <c r="B154" s="102">
        <v>153</v>
      </c>
      <c r="C154" s="4">
        <f>IF('Input&amp;Output'!$C$3=10,'v-t_chart'!G154,IF('Input&amp;Output'!$C$3=21,'v-t_chart'!H154,IF('Input&amp;Output'!$C$3=32,'v-t_chart'!I154,IF('Input&amp;Output'!$C$3=22,'v-t_chart'!J154,IF('Input&amp;Output'!$C$3=31,'v-t_chart'!K154,'v-t_chart'!L154)))))</f>
        <v>0</v>
      </c>
      <c r="D154" s="17"/>
      <c r="F154" s="4">
        <v>153</v>
      </c>
      <c r="G154" s="105">
        <v>0</v>
      </c>
      <c r="H154" s="105">
        <v>0</v>
      </c>
      <c r="I154" s="4">
        <v>0</v>
      </c>
      <c r="J154" s="4">
        <v>0</v>
      </c>
      <c r="K154" s="4">
        <v>0</v>
      </c>
      <c r="L154" s="107"/>
      <c r="M154" s="107"/>
      <c r="N154" s="4">
        <v>153</v>
      </c>
      <c r="O154" s="105">
        <v>0</v>
      </c>
      <c r="P154" s="105">
        <v>0</v>
      </c>
      <c r="Q154" s="4">
        <v>0</v>
      </c>
      <c r="R154" s="4">
        <v>0</v>
      </c>
      <c r="S154" s="4">
        <v>0</v>
      </c>
      <c r="T154" s="107"/>
      <c r="X154" s="4"/>
      <c r="AN154" s="4"/>
      <c r="AP154" s="4"/>
      <c r="AQ154" s="4"/>
      <c r="AR154" s="4"/>
    </row>
    <row r="155" spans="1:44">
      <c r="A155" s="102">
        <f t="shared" si="2"/>
        <v>154</v>
      </c>
      <c r="B155" s="102">
        <v>154</v>
      </c>
      <c r="C155" s="4">
        <f>IF('Input&amp;Output'!$C$3=10,'v-t_chart'!G155,IF('Input&amp;Output'!$C$3=21,'v-t_chart'!H155,IF('Input&amp;Output'!$C$3=32,'v-t_chart'!I155,IF('Input&amp;Output'!$C$3=22,'v-t_chart'!J155,IF('Input&amp;Output'!$C$3=31,'v-t_chart'!K155,'v-t_chart'!L155)))))</f>
        <v>0</v>
      </c>
      <c r="D155" s="17"/>
      <c r="F155" s="4">
        <v>154</v>
      </c>
      <c r="G155" s="105">
        <v>0</v>
      </c>
      <c r="H155" s="105">
        <v>0</v>
      </c>
      <c r="I155" s="4">
        <v>0</v>
      </c>
      <c r="J155" s="4">
        <v>0</v>
      </c>
      <c r="K155" s="4">
        <v>0</v>
      </c>
      <c r="L155" s="107"/>
      <c r="M155" s="107"/>
      <c r="N155" s="4">
        <v>154</v>
      </c>
      <c r="O155" s="105">
        <v>0</v>
      </c>
      <c r="P155" s="105">
        <v>0</v>
      </c>
      <c r="Q155" s="4">
        <v>0</v>
      </c>
      <c r="R155" s="4">
        <v>0</v>
      </c>
      <c r="S155" s="4">
        <v>0</v>
      </c>
      <c r="T155" s="107"/>
      <c r="X155" s="4"/>
      <c r="AN155" s="4"/>
      <c r="AP155" s="4"/>
      <c r="AQ155" s="4"/>
      <c r="AR155" s="4"/>
    </row>
    <row r="156" spans="1:44">
      <c r="A156" s="102">
        <f t="shared" si="2"/>
        <v>155</v>
      </c>
      <c r="B156" s="102">
        <v>155</v>
      </c>
      <c r="C156" s="4">
        <f>IF('Input&amp;Output'!$C$3=10,'v-t_chart'!G156,IF('Input&amp;Output'!$C$3=21,'v-t_chart'!H156,IF('Input&amp;Output'!$C$3=32,'v-t_chart'!I156,IF('Input&amp;Output'!$C$3=22,'v-t_chart'!J156,IF('Input&amp;Output'!$C$3=31,'v-t_chart'!K156,'v-t_chart'!L156)))))</f>
        <v>0</v>
      </c>
      <c r="D156" s="17"/>
      <c r="F156" s="4">
        <v>155</v>
      </c>
      <c r="G156" s="105">
        <v>0</v>
      </c>
      <c r="H156" s="105">
        <v>0</v>
      </c>
      <c r="I156" s="4">
        <v>0</v>
      </c>
      <c r="J156" s="4">
        <v>0</v>
      </c>
      <c r="K156" s="4">
        <v>0</v>
      </c>
      <c r="L156" s="107"/>
      <c r="M156" s="107"/>
      <c r="N156" s="4">
        <v>155</v>
      </c>
      <c r="O156" s="105">
        <v>0</v>
      </c>
      <c r="P156" s="105">
        <v>0</v>
      </c>
      <c r="Q156" s="4">
        <v>0</v>
      </c>
      <c r="R156" s="4">
        <v>0</v>
      </c>
      <c r="S156" s="4">
        <v>0</v>
      </c>
      <c r="T156" s="107"/>
      <c r="X156" s="4"/>
      <c r="AN156" s="4"/>
      <c r="AP156" s="4"/>
      <c r="AQ156" s="4"/>
      <c r="AR156" s="4"/>
    </row>
    <row r="157" spans="1:44">
      <c r="A157" s="102">
        <f t="shared" si="2"/>
        <v>156</v>
      </c>
      <c r="B157" s="102">
        <v>156</v>
      </c>
      <c r="C157" s="4">
        <f>IF('Input&amp;Output'!$C$3=10,'v-t_chart'!G157,IF('Input&amp;Output'!$C$3=21,'v-t_chart'!H157,IF('Input&amp;Output'!$C$3=32,'v-t_chart'!I157,IF('Input&amp;Output'!$C$3=22,'v-t_chart'!J157,IF('Input&amp;Output'!$C$3=31,'v-t_chart'!K157,'v-t_chart'!L157)))))</f>
        <v>0</v>
      </c>
      <c r="D157" s="17"/>
      <c r="F157" s="4">
        <v>156</v>
      </c>
      <c r="G157" s="105">
        <v>0</v>
      </c>
      <c r="H157" s="105">
        <v>0</v>
      </c>
      <c r="I157" s="4">
        <v>0</v>
      </c>
      <c r="J157" s="4">
        <v>0</v>
      </c>
      <c r="K157" s="4">
        <v>0</v>
      </c>
      <c r="L157" s="107"/>
      <c r="M157" s="107"/>
      <c r="N157" s="4">
        <v>156</v>
      </c>
      <c r="O157" s="105">
        <v>0</v>
      </c>
      <c r="P157" s="105">
        <v>0</v>
      </c>
      <c r="Q157" s="4">
        <v>0</v>
      </c>
      <c r="R157" s="4">
        <v>0</v>
      </c>
      <c r="S157" s="4">
        <v>0</v>
      </c>
      <c r="T157" s="107"/>
      <c r="X157" s="4"/>
      <c r="AN157" s="4"/>
      <c r="AP157" s="4"/>
      <c r="AQ157" s="4"/>
      <c r="AR157" s="4"/>
    </row>
    <row r="158" spans="1:44">
      <c r="A158" s="102">
        <f t="shared" si="2"/>
        <v>157</v>
      </c>
      <c r="B158" s="102">
        <v>157</v>
      </c>
      <c r="C158" s="4">
        <f>IF('Input&amp;Output'!$C$3=10,'v-t_chart'!G158,IF('Input&amp;Output'!$C$3=21,'v-t_chart'!H158,IF('Input&amp;Output'!$C$3=32,'v-t_chart'!I158,IF('Input&amp;Output'!$C$3=22,'v-t_chart'!J158,IF('Input&amp;Output'!$C$3=31,'v-t_chart'!K158,'v-t_chart'!L158)))))</f>
        <v>0</v>
      </c>
      <c r="D158" s="17"/>
      <c r="F158" s="4">
        <v>157</v>
      </c>
      <c r="G158" s="105">
        <v>0</v>
      </c>
      <c r="H158" s="105">
        <v>0</v>
      </c>
      <c r="I158" s="4">
        <v>0</v>
      </c>
      <c r="J158" s="4">
        <v>0</v>
      </c>
      <c r="K158" s="4">
        <v>0</v>
      </c>
      <c r="L158" s="107"/>
      <c r="M158" s="107"/>
      <c r="N158" s="4">
        <v>157</v>
      </c>
      <c r="O158" s="105">
        <v>0</v>
      </c>
      <c r="P158" s="105">
        <v>0</v>
      </c>
      <c r="Q158" s="4">
        <v>0</v>
      </c>
      <c r="R158" s="4">
        <v>0</v>
      </c>
      <c r="S158" s="4">
        <v>0</v>
      </c>
      <c r="T158" s="107"/>
      <c r="X158" s="4"/>
      <c r="AN158" s="4"/>
      <c r="AP158" s="4"/>
      <c r="AQ158" s="4"/>
      <c r="AR158" s="4"/>
    </row>
    <row r="159" spans="1:44">
      <c r="A159" s="102">
        <f t="shared" si="2"/>
        <v>158</v>
      </c>
      <c r="B159" s="102">
        <v>158</v>
      </c>
      <c r="C159" s="4">
        <f>IF('Input&amp;Output'!$C$3=10,'v-t_chart'!G159,IF('Input&amp;Output'!$C$3=21,'v-t_chart'!H159,IF('Input&amp;Output'!$C$3=32,'v-t_chart'!I159,IF('Input&amp;Output'!$C$3=22,'v-t_chart'!J159,IF('Input&amp;Output'!$C$3=31,'v-t_chart'!K159,'v-t_chart'!L159)))))</f>
        <v>0</v>
      </c>
      <c r="D159" s="17"/>
      <c r="F159" s="4">
        <v>158</v>
      </c>
      <c r="G159" s="105">
        <v>0</v>
      </c>
      <c r="H159" s="105">
        <v>0</v>
      </c>
      <c r="I159" s="4">
        <v>0</v>
      </c>
      <c r="J159" s="4">
        <v>0</v>
      </c>
      <c r="K159" s="4">
        <v>0</v>
      </c>
      <c r="L159" s="107"/>
      <c r="M159" s="107"/>
      <c r="N159" s="4">
        <v>158</v>
      </c>
      <c r="O159" s="105">
        <v>0</v>
      </c>
      <c r="P159" s="105">
        <v>0</v>
      </c>
      <c r="Q159" s="4">
        <v>0</v>
      </c>
      <c r="R159" s="4">
        <v>0</v>
      </c>
      <c r="S159" s="4">
        <v>0</v>
      </c>
      <c r="T159" s="107"/>
      <c r="X159" s="4"/>
      <c r="AN159" s="4"/>
      <c r="AP159" s="4"/>
      <c r="AQ159" s="4"/>
      <c r="AR159" s="4"/>
    </row>
    <row r="160" spans="1:44">
      <c r="A160" s="102">
        <f t="shared" si="2"/>
        <v>159</v>
      </c>
      <c r="B160" s="102">
        <v>159</v>
      </c>
      <c r="C160" s="4">
        <f>IF('Input&amp;Output'!$C$3=10,'v-t_chart'!G160,IF('Input&amp;Output'!$C$3=21,'v-t_chart'!H160,IF('Input&amp;Output'!$C$3=32,'v-t_chart'!I160,IF('Input&amp;Output'!$C$3=22,'v-t_chart'!J160,IF('Input&amp;Output'!$C$3=31,'v-t_chart'!K160,'v-t_chart'!L160)))))</f>
        <v>0</v>
      </c>
      <c r="D160" s="17"/>
      <c r="F160" s="4">
        <v>159</v>
      </c>
      <c r="G160" s="105">
        <v>0</v>
      </c>
      <c r="H160" s="105">
        <v>0</v>
      </c>
      <c r="I160" s="4">
        <v>0</v>
      </c>
      <c r="J160" s="4">
        <v>0</v>
      </c>
      <c r="K160" s="4">
        <v>0</v>
      </c>
      <c r="L160" s="107"/>
      <c r="M160" s="107"/>
      <c r="N160" s="4">
        <v>159</v>
      </c>
      <c r="O160" s="105">
        <v>0</v>
      </c>
      <c r="P160" s="105">
        <v>0</v>
      </c>
      <c r="Q160" s="4">
        <v>0</v>
      </c>
      <c r="R160" s="4">
        <v>0</v>
      </c>
      <c r="S160" s="4">
        <v>0</v>
      </c>
      <c r="T160" s="107"/>
      <c r="X160" s="4"/>
      <c r="AN160" s="4"/>
      <c r="AP160" s="4"/>
      <c r="AQ160" s="4"/>
      <c r="AR160" s="4"/>
    </row>
    <row r="161" spans="1:44">
      <c r="A161" s="102">
        <f t="shared" si="2"/>
        <v>160</v>
      </c>
      <c r="B161" s="102">
        <v>160</v>
      </c>
      <c r="C161" s="4">
        <f>IF('Input&amp;Output'!$C$3=10,'v-t_chart'!G161,IF('Input&amp;Output'!$C$3=21,'v-t_chart'!H161,IF('Input&amp;Output'!$C$3=32,'v-t_chart'!I161,IF('Input&amp;Output'!$C$3=22,'v-t_chart'!J161,IF('Input&amp;Output'!$C$3=31,'v-t_chart'!K161,'v-t_chart'!L161)))))</f>
        <v>0</v>
      </c>
      <c r="D161" s="17"/>
      <c r="F161" s="4">
        <v>160</v>
      </c>
      <c r="G161" s="105">
        <v>0</v>
      </c>
      <c r="H161" s="105">
        <v>0</v>
      </c>
      <c r="I161" s="4">
        <v>0</v>
      </c>
      <c r="J161" s="4">
        <v>0</v>
      </c>
      <c r="K161" s="4">
        <v>0</v>
      </c>
      <c r="L161" s="107"/>
      <c r="M161" s="107"/>
      <c r="N161" s="4">
        <v>160</v>
      </c>
      <c r="O161" s="105">
        <v>0</v>
      </c>
      <c r="P161" s="105">
        <v>0</v>
      </c>
      <c r="Q161" s="4">
        <v>0</v>
      </c>
      <c r="R161" s="4">
        <v>0</v>
      </c>
      <c r="S161" s="4">
        <v>0</v>
      </c>
      <c r="T161" s="107"/>
      <c r="X161" s="4"/>
      <c r="AN161" s="4"/>
      <c r="AP161" s="4"/>
      <c r="AQ161" s="4"/>
      <c r="AR161" s="4"/>
    </row>
    <row r="162" spans="1:44">
      <c r="A162" s="102">
        <f t="shared" si="2"/>
        <v>161</v>
      </c>
      <c r="B162" s="102">
        <v>161</v>
      </c>
      <c r="C162" s="4">
        <f>IF('Input&amp;Output'!$C$3=10,'v-t_chart'!G162,IF('Input&amp;Output'!$C$3=21,'v-t_chart'!H162,IF('Input&amp;Output'!$C$3=32,'v-t_chart'!I162,IF('Input&amp;Output'!$C$3=22,'v-t_chart'!J162,IF('Input&amp;Output'!$C$3=31,'v-t_chart'!K162,'v-t_chart'!L162)))))</f>
        <v>0</v>
      </c>
      <c r="D162" s="17"/>
      <c r="F162" s="4">
        <v>161</v>
      </c>
      <c r="G162" s="105">
        <v>0</v>
      </c>
      <c r="H162" s="105">
        <v>0</v>
      </c>
      <c r="I162" s="4">
        <v>0</v>
      </c>
      <c r="J162" s="4">
        <v>0</v>
      </c>
      <c r="K162" s="4">
        <v>0</v>
      </c>
      <c r="L162" s="107"/>
      <c r="M162" s="107"/>
      <c r="N162" s="4">
        <v>161</v>
      </c>
      <c r="O162" s="105">
        <v>0</v>
      </c>
      <c r="P162" s="105">
        <v>0</v>
      </c>
      <c r="Q162" s="4">
        <v>0</v>
      </c>
      <c r="R162" s="4">
        <v>0</v>
      </c>
      <c r="S162" s="4">
        <v>0</v>
      </c>
      <c r="T162" s="107"/>
      <c r="X162" s="4"/>
      <c r="AN162" s="4"/>
      <c r="AP162" s="4"/>
      <c r="AQ162" s="4"/>
      <c r="AR162" s="4"/>
    </row>
    <row r="163" spans="1:44">
      <c r="A163" s="102">
        <f t="shared" si="2"/>
        <v>162</v>
      </c>
      <c r="B163" s="102">
        <v>162</v>
      </c>
      <c r="C163" s="4">
        <f>IF('Input&amp;Output'!$C$3=10,'v-t_chart'!G163,IF('Input&amp;Output'!$C$3=21,'v-t_chart'!H163,IF('Input&amp;Output'!$C$3=32,'v-t_chart'!I163,IF('Input&amp;Output'!$C$3=22,'v-t_chart'!J163,IF('Input&amp;Output'!$C$3=31,'v-t_chart'!K163,'v-t_chart'!L163)))))</f>
        <v>0</v>
      </c>
      <c r="D163" s="17"/>
      <c r="F163" s="4">
        <v>162</v>
      </c>
      <c r="G163" s="105">
        <v>0</v>
      </c>
      <c r="H163" s="105">
        <v>0</v>
      </c>
      <c r="I163" s="4">
        <v>0</v>
      </c>
      <c r="J163" s="4">
        <v>0</v>
      </c>
      <c r="K163" s="4">
        <v>0</v>
      </c>
      <c r="L163" s="107"/>
      <c r="M163" s="107"/>
      <c r="N163" s="4">
        <v>162</v>
      </c>
      <c r="O163" s="105">
        <v>0</v>
      </c>
      <c r="P163" s="105">
        <v>0</v>
      </c>
      <c r="Q163" s="4">
        <v>0</v>
      </c>
      <c r="R163" s="4">
        <v>0</v>
      </c>
      <c r="S163" s="4">
        <v>0</v>
      </c>
      <c r="T163" s="107"/>
      <c r="X163" s="4"/>
      <c r="AN163" s="4"/>
      <c r="AP163" s="4"/>
      <c r="AQ163" s="4"/>
      <c r="AR163" s="4"/>
    </row>
    <row r="164" spans="1:44">
      <c r="A164" s="102">
        <f t="shared" si="2"/>
        <v>163</v>
      </c>
      <c r="B164" s="102">
        <v>163</v>
      </c>
      <c r="C164" s="4">
        <f>IF('Input&amp;Output'!$C$3=10,'v-t_chart'!G164,IF('Input&amp;Output'!$C$3=21,'v-t_chart'!H164,IF('Input&amp;Output'!$C$3=32,'v-t_chart'!I164,IF('Input&amp;Output'!$C$3=22,'v-t_chart'!J164,IF('Input&amp;Output'!$C$3=31,'v-t_chart'!K164,'v-t_chart'!L164)))))</f>
        <v>0</v>
      </c>
      <c r="D164" s="17"/>
      <c r="F164" s="4">
        <v>163</v>
      </c>
      <c r="G164" s="105">
        <v>0</v>
      </c>
      <c r="H164" s="105">
        <v>0</v>
      </c>
      <c r="I164" s="4">
        <v>0</v>
      </c>
      <c r="J164" s="4">
        <v>0</v>
      </c>
      <c r="K164" s="4">
        <v>0</v>
      </c>
      <c r="L164" s="107"/>
      <c r="M164" s="107"/>
      <c r="N164" s="4">
        <v>163</v>
      </c>
      <c r="O164" s="105">
        <v>0</v>
      </c>
      <c r="P164" s="105">
        <v>0</v>
      </c>
      <c r="Q164" s="4">
        <v>0</v>
      </c>
      <c r="R164" s="4">
        <v>0</v>
      </c>
      <c r="S164" s="4">
        <v>0</v>
      </c>
      <c r="T164" s="107"/>
      <c r="X164" s="4"/>
      <c r="AN164" s="4"/>
      <c r="AP164" s="4"/>
      <c r="AQ164" s="4"/>
      <c r="AR164" s="4"/>
    </row>
    <row r="165" spans="1:44">
      <c r="A165" s="102">
        <f t="shared" si="2"/>
        <v>164</v>
      </c>
      <c r="B165" s="102">
        <v>164</v>
      </c>
      <c r="C165" s="4">
        <f>IF('Input&amp;Output'!$C$3=10,'v-t_chart'!G165,IF('Input&amp;Output'!$C$3=21,'v-t_chart'!H165,IF('Input&amp;Output'!$C$3=32,'v-t_chart'!I165,IF('Input&amp;Output'!$C$3=22,'v-t_chart'!J165,IF('Input&amp;Output'!$C$3=31,'v-t_chart'!K165,'v-t_chart'!L165)))))</f>
        <v>0</v>
      </c>
      <c r="D165" s="17"/>
      <c r="F165" s="4">
        <v>164</v>
      </c>
      <c r="G165" s="105">
        <v>0</v>
      </c>
      <c r="H165" s="105">
        <v>0</v>
      </c>
      <c r="I165" s="4">
        <v>0</v>
      </c>
      <c r="J165" s="4">
        <v>0</v>
      </c>
      <c r="K165" s="4">
        <v>0</v>
      </c>
      <c r="L165" s="107"/>
      <c r="M165" s="107"/>
      <c r="N165" s="4">
        <v>164</v>
      </c>
      <c r="O165" s="105">
        <v>0</v>
      </c>
      <c r="P165" s="105">
        <v>0</v>
      </c>
      <c r="Q165" s="4">
        <v>0</v>
      </c>
      <c r="R165" s="4">
        <v>0</v>
      </c>
      <c r="S165" s="4">
        <v>0</v>
      </c>
      <c r="T165" s="107"/>
      <c r="X165" s="4"/>
      <c r="AN165" s="4"/>
      <c r="AP165" s="4"/>
      <c r="AQ165" s="4"/>
      <c r="AR165" s="4"/>
    </row>
    <row r="166" spans="1:44">
      <c r="A166" s="102">
        <f t="shared" si="2"/>
        <v>165</v>
      </c>
      <c r="B166" s="102">
        <v>165</v>
      </c>
      <c r="C166" s="4">
        <f>IF('Input&amp;Output'!$C$3=10,'v-t_chart'!G166,IF('Input&amp;Output'!$C$3=21,'v-t_chart'!H166,IF('Input&amp;Output'!$C$3=32,'v-t_chart'!I166,IF('Input&amp;Output'!$C$3=22,'v-t_chart'!J166,IF('Input&amp;Output'!$C$3=31,'v-t_chart'!K166,'v-t_chart'!L166)))))</f>
        <v>0</v>
      </c>
      <c r="D166" s="17"/>
      <c r="F166" s="4">
        <v>165</v>
      </c>
      <c r="G166" s="105">
        <v>0</v>
      </c>
      <c r="H166" s="105">
        <v>0</v>
      </c>
      <c r="I166" s="4">
        <v>0</v>
      </c>
      <c r="J166" s="4">
        <v>0</v>
      </c>
      <c r="K166" s="4">
        <v>0</v>
      </c>
      <c r="L166" s="107"/>
      <c r="M166" s="107"/>
      <c r="N166" s="4">
        <v>165</v>
      </c>
      <c r="O166" s="105">
        <v>0</v>
      </c>
      <c r="P166" s="105">
        <v>0</v>
      </c>
      <c r="Q166" s="4">
        <v>0</v>
      </c>
      <c r="R166" s="4">
        <v>0</v>
      </c>
      <c r="S166" s="4">
        <v>0</v>
      </c>
      <c r="T166" s="107"/>
      <c r="X166" s="4"/>
      <c r="AN166" s="4"/>
      <c r="AP166" s="4"/>
      <c r="AQ166" s="4"/>
      <c r="AR166" s="4"/>
    </row>
    <row r="167" spans="1:44">
      <c r="A167" s="102">
        <f t="shared" si="2"/>
        <v>166</v>
      </c>
      <c r="B167" s="102">
        <v>166</v>
      </c>
      <c r="C167" s="4">
        <f>IF('Input&amp;Output'!$C$3=10,'v-t_chart'!G167,IF('Input&amp;Output'!$C$3=21,'v-t_chart'!H167,IF('Input&amp;Output'!$C$3=32,'v-t_chart'!I167,IF('Input&amp;Output'!$C$3=22,'v-t_chart'!J167,IF('Input&amp;Output'!$C$3=31,'v-t_chart'!K167,'v-t_chart'!L167)))))</f>
        <v>0</v>
      </c>
      <c r="D167" s="17"/>
      <c r="F167" s="4">
        <v>166</v>
      </c>
      <c r="G167" s="105">
        <v>0</v>
      </c>
      <c r="H167" s="105">
        <v>0</v>
      </c>
      <c r="I167" s="4">
        <v>0</v>
      </c>
      <c r="J167" s="4">
        <v>0</v>
      </c>
      <c r="K167" s="4">
        <v>0</v>
      </c>
      <c r="L167" s="107"/>
      <c r="M167" s="107"/>
      <c r="N167" s="4">
        <v>166</v>
      </c>
      <c r="O167" s="105">
        <v>0</v>
      </c>
      <c r="P167" s="105">
        <v>0</v>
      </c>
      <c r="Q167" s="4">
        <v>0</v>
      </c>
      <c r="R167" s="4">
        <v>0</v>
      </c>
      <c r="S167" s="4">
        <v>0</v>
      </c>
      <c r="T167" s="107"/>
      <c r="X167" s="4"/>
      <c r="AN167" s="4"/>
      <c r="AP167" s="4"/>
      <c r="AQ167" s="4"/>
      <c r="AR167" s="4"/>
    </row>
    <row r="168" spans="1:44">
      <c r="A168" s="102">
        <f t="shared" si="2"/>
        <v>167</v>
      </c>
      <c r="B168" s="102">
        <v>167</v>
      </c>
      <c r="C168" s="4">
        <f>IF('Input&amp;Output'!$C$3=10,'v-t_chart'!G168,IF('Input&amp;Output'!$C$3=21,'v-t_chart'!H168,IF('Input&amp;Output'!$C$3=32,'v-t_chart'!I168,IF('Input&amp;Output'!$C$3=22,'v-t_chart'!J168,IF('Input&amp;Output'!$C$3=31,'v-t_chart'!K168,'v-t_chart'!L168)))))</f>
        <v>0</v>
      </c>
      <c r="D168" s="17"/>
      <c r="F168" s="4">
        <v>167</v>
      </c>
      <c r="G168" s="105">
        <v>0</v>
      </c>
      <c r="H168" s="105">
        <v>0</v>
      </c>
      <c r="I168" s="4">
        <v>0</v>
      </c>
      <c r="J168" s="4">
        <v>0</v>
      </c>
      <c r="K168" s="4">
        <v>0</v>
      </c>
      <c r="L168" s="107"/>
      <c r="M168" s="107"/>
      <c r="N168" s="4">
        <v>167</v>
      </c>
      <c r="O168" s="105">
        <v>0</v>
      </c>
      <c r="P168" s="105">
        <v>0</v>
      </c>
      <c r="Q168" s="4">
        <v>0</v>
      </c>
      <c r="R168" s="4">
        <v>0</v>
      </c>
      <c r="S168" s="4">
        <v>0</v>
      </c>
      <c r="T168" s="107"/>
      <c r="X168" s="4"/>
      <c r="AN168" s="4"/>
      <c r="AP168" s="4"/>
      <c r="AQ168" s="4"/>
      <c r="AR168" s="4"/>
    </row>
    <row r="169" spans="1:44">
      <c r="A169" s="102">
        <f t="shared" si="2"/>
        <v>168</v>
      </c>
      <c r="B169" s="102">
        <v>168</v>
      </c>
      <c r="C169" s="4">
        <f>IF('Input&amp;Output'!$C$3=10,'v-t_chart'!G169,IF('Input&amp;Output'!$C$3=21,'v-t_chart'!H169,IF('Input&amp;Output'!$C$3=32,'v-t_chart'!I169,IF('Input&amp;Output'!$C$3=22,'v-t_chart'!J169,IF('Input&amp;Output'!$C$3=31,'v-t_chart'!K169,'v-t_chart'!L169)))))</f>
        <v>0</v>
      </c>
      <c r="D169" s="17"/>
      <c r="F169" s="4">
        <v>168</v>
      </c>
      <c r="G169" s="105">
        <v>0</v>
      </c>
      <c r="H169" s="105">
        <v>0</v>
      </c>
      <c r="I169" s="4">
        <v>0</v>
      </c>
      <c r="J169" s="4">
        <v>0</v>
      </c>
      <c r="K169" s="4">
        <v>0</v>
      </c>
      <c r="L169" s="107"/>
      <c r="M169" s="107"/>
      <c r="N169" s="4">
        <v>168</v>
      </c>
      <c r="O169" s="105">
        <v>0</v>
      </c>
      <c r="P169" s="105">
        <v>0</v>
      </c>
      <c r="Q169" s="4">
        <v>0</v>
      </c>
      <c r="R169" s="4">
        <v>0</v>
      </c>
      <c r="S169" s="4">
        <v>0</v>
      </c>
      <c r="T169" s="107"/>
      <c r="X169" s="4"/>
      <c r="AN169" s="4"/>
      <c r="AP169" s="4"/>
      <c r="AQ169" s="4"/>
      <c r="AR169" s="4"/>
    </row>
    <row r="170" spans="1:44">
      <c r="A170" s="102">
        <f t="shared" si="2"/>
        <v>169</v>
      </c>
      <c r="B170" s="102">
        <v>169</v>
      </c>
      <c r="C170" s="4">
        <f>IF('Input&amp;Output'!$C$3=10,'v-t_chart'!G170,IF('Input&amp;Output'!$C$3=21,'v-t_chart'!H170,IF('Input&amp;Output'!$C$3=32,'v-t_chart'!I170,IF('Input&amp;Output'!$C$3=22,'v-t_chart'!J170,IF('Input&amp;Output'!$C$3=31,'v-t_chart'!K170,'v-t_chart'!L170)))))</f>
        <v>0</v>
      </c>
      <c r="D170" s="17"/>
      <c r="F170" s="4">
        <v>169</v>
      </c>
      <c r="G170" s="105">
        <v>0</v>
      </c>
      <c r="H170" s="105">
        <v>0</v>
      </c>
      <c r="I170" s="4">
        <v>0</v>
      </c>
      <c r="J170" s="4">
        <v>0</v>
      </c>
      <c r="K170" s="4">
        <v>0</v>
      </c>
      <c r="L170" s="107"/>
      <c r="M170" s="107"/>
      <c r="N170" s="4">
        <v>169</v>
      </c>
      <c r="O170" s="105">
        <v>0</v>
      </c>
      <c r="P170" s="105">
        <v>0</v>
      </c>
      <c r="Q170" s="4">
        <v>0</v>
      </c>
      <c r="R170" s="4">
        <v>0</v>
      </c>
      <c r="S170" s="4">
        <v>0</v>
      </c>
      <c r="T170" s="107"/>
      <c r="X170" s="4"/>
      <c r="AN170" s="4"/>
      <c r="AP170" s="4"/>
      <c r="AQ170" s="4"/>
      <c r="AR170" s="4"/>
    </row>
    <row r="171" spans="1:44">
      <c r="A171" s="102">
        <f t="shared" si="2"/>
        <v>170</v>
      </c>
      <c r="B171" s="102">
        <v>170</v>
      </c>
      <c r="C171" s="4">
        <f>IF('Input&amp;Output'!$C$3=10,'v-t_chart'!G171,IF('Input&amp;Output'!$C$3=21,'v-t_chart'!H171,IF('Input&amp;Output'!$C$3=32,'v-t_chart'!I171,IF('Input&amp;Output'!$C$3=22,'v-t_chart'!J171,IF('Input&amp;Output'!$C$3=31,'v-t_chart'!K171,'v-t_chart'!L171)))))</f>
        <v>0</v>
      </c>
      <c r="D171" s="17"/>
      <c r="F171" s="4">
        <v>170</v>
      </c>
      <c r="G171" s="105">
        <v>0</v>
      </c>
      <c r="H171" s="105">
        <v>0</v>
      </c>
      <c r="I171" s="4">
        <v>0</v>
      </c>
      <c r="J171" s="4">
        <v>0</v>
      </c>
      <c r="K171" s="4">
        <v>0</v>
      </c>
      <c r="L171" s="107"/>
      <c r="M171" s="107"/>
      <c r="N171" s="4">
        <v>170</v>
      </c>
      <c r="O171" s="105">
        <v>0</v>
      </c>
      <c r="P171" s="105">
        <v>0</v>
      </c>
      <c r="Q171" s="4">
        <v>0</v>
      </c>
      <c r="R171" s="4">
        <v>0</v>
      </c>
      <c r="S171" s="4">
        <v>0</v>
      </c>
      <c r="T171" s="107"/>
      <c r="X171" s="4"/>
      <c r="AN171" s="4"/>
      <c r="AP171" s="4"/>
      <c r="AQ171" s="4"/>
      <c r="AR171" s="4"/>
    </row>
    <row r="172" spans="1:44">
      <c r="A172" s="102">
        <f t="shared" si="2"/>
        <v>171</v>
      </c>
      <c r="B172" s="102">
        <v>171</v>
      </c>
      <c r="C172" s="4">
        <f>IF('Input&amp;Output'!$C$3=10,'v-t_chart'!G172,IF('Input&amp;Output'!$C$3=21,'v-t_chart'!H172,IF('Input&amp;Output'!$C$3=32,'v-t_chart'!I172,IF('Input&amp;Output'!$C$3=22,'v-t_chart'!J172,IF('Input&amp;Output'!$C$3=31,'v-t_chart'!K172,'v-t_chart'!L172)))))</f>
        <v>0</v>
      </c>
      <c r="D172" s="17"/>
      <c r="F172" s="4">
        <v>171</v>
      </c>
      <c r="G172" s="105">
        <v>0</v>
      </c>
      <c r="H172" s="105">
        <v>0</v>
      </c>
      <c r="I172" s="4">
        <v>0</v>
      </c>
      <c r="J172" s="4">
        <v>0</v>
      </c>
      <c r="K172" s="4">
        <v>0</v>
      </c>
      <c r="L172" s="107"/>
      <c r="M172" s="107"/>
      <c r="N172" s="4">
        <v>171</v>
      </c>
      <c r="O172" s="105">
        <v>0</v>
      </c>
      <c r="P172" s="105">
        <v>0</v>
      </c>
      <c r="Q172" s="4">
        <v>0</v>
      </c>
      <c r="R172" s="4">
        <v>0</v>
      </c>
      <c r="S172" s="4">
        <v>0</v>
      </c>
      <c r="T172" s="107"/>
      <c r="X172" s="4"/>
      <c r="AN172" s="4"/>
      <c r="AP172" s="4"/>
      <c r="AQ172" s="4"/>
      <c r="AR172" s="4"/>
    </row>
    <row r="173" spans="1:44">
      <c r="A173" s="102">
        <f t="shared" si="2"/>
        <v>172</v>
      </c>
      <c r="B173" s="102">
        <v>172</v>
      </c>
      <c r="C173" s="4">
        <f>IF('Input&amp;Output'!$C$3=10,'v-t_chart'!G173,IF('Input&amp;Output'!$C$3=21,'v-t_chart'!H173,IF('Input&amp;Output'!$C$3=32,'v-t_chart'!I173,IF('Input&amp;Output'!$C$3=22,'v-t_chart'!J173,IF('Input&amp;Output'!$C$3=31,'v-t_chart'!K173,'v-t_chart'!L173)))))</f>
        <v>0</v>
      </c>
      <c r="D173" s="17"/>
      <c r="F173" s="4">
        <v>172</v>
      </c>
      <c r="G173" s="105">
        <v>0</v>
      </c>
      <c r="H173" s="105">
        <v>0</v>
      </c>
      <c r="I173" s="4">
        <v>0</v>
      </c>
      <c r="J173" s="4">
        <v>0</v>
      </c>
      <c r="K173" s="4">
        <v>0</v>
      </c>
      <c r="L173" s="107"/>
      <c r="M173" s="107"/>
      <c r="N173" s="4">
        <v>172</v>
      </c>
      <c r="O173" s="105">
        <v>0</v>
      </c>
      <c r="P173" s="105">
        <v>0</v>
      </c>
      <c r="Q173" s="4">
        <v>0</v>
      </c>
      <c r="R173" s="4">
        <v>0</v>
      </c>
      <c r="S173" s="4">
        <v>0</v>
      </c>
      <c r="T173" s="107"/>
      <c r="X173" s="4"/>
      <c r="AN173" s="4"/>
      <c r="AP173" s="4"/>
      <c r="AQ173" s="4"/>
      <c r="AR173" s="4"/>
    </row>
    <row r="174" spans="1:44">
      <c r="A174" s="102">
        <f t="shared" si="2"/>
        <v>173</v>
      </c>
      <c r="B174" s="102">
        <v>173</v>
      </c>
      <c r="C174" s="4">
        <f>IF('Input&amp;Output'!$C$3=10,'v-t_chart'!G174,IF('Input&amp;Output'!$C$3=21,'v-t_chart'!H174,IF('Input&amp;Output'!$C$3=32,'v-t_chart'!I174,IF('Input&amp;Output'!$C$3=22,'v-t_chart'!J174,IF('Input&amp;Output'!$C$3=31,'v-t_chart'!K174,'v-t_chart'!L174)))))</f>
        <v>0</v>
      </c>
      <c r="D174" s="17"/>
      <c r="F174" s="4">
        <v>173</v>
      </c>
      <c r="G174" s="105">
        <v>0</v>
      </c>
      <c r="H174" s="105">
        <v>0</v>
      </c>
      <c r="I174" s="4">
        <v>0</v>
      </c>
      <c r="J174" s="4">
        <v>0</v>
      </c>
      <c r="K174" s="4">
        <v>0</v>
      </c>
      <c r="L174" s="107"/>
      <c r="M174" s="107"/>
      <c r="N174" s="4">
        <v>173</v>
      </c>
      <c r="O174" s="105">
        <v>0</v>
      </c>
      <c r="P174" s="105">
        <v>0</v>
      </c>
      <c r="Q174" s="4">
        <v>0</v>
      </c>
      <c r="R174" s="4">
        <v>0</v>
      </c>
      <c r="S174" s="4">
        <v>0</v>
      </c>
      <c r="T174" s="107"/>
      <c r="X174" s="4"/>
      <c r="AN174" s="4"/>
      <c r="AP174" s="4"/>
      <c r="AQ174" s="4"/>
      <c r="AR174" s="4"/>
    </row>
    <row r="175" spans="1:44">
      <c r="A175" s="102">
        <f t="shared" si="2"/>
        <v>174</v>
      </c>
      <c r="B175" s="102">
        <v>174</v>
      </c>
      <c r="C175" s="4">
        <f>IF('Input&amp;Output'!$C$3=10,'v-t_chart'!G175,IF('Input&amp;Output'!$C$3=21,'v-t_chart'!H175,IF('Input&amp;Output'!$C$3=32,'v-t_chart'!I175,IF('Input&amp;Output'!$C$3=22,'v-t_chart'!J175,IF('Input&amp;Output'!$C$3=31,'v-t_chart'!K175,'v-t_chart'!L175)))))</f>
        <v>0</v>
      </c>
      <c r="D175" s="17"/>
      <c r="F175" s="4">
        <v>174</v>
      </c>
      <c r="G175" s="105">
        <v>0</v>
      </c>
      <c r="H175" s="105">
        <v>0</v>
      </c>
      <c r="I175" s="4">
        <v>0</v>
      </c>
      <c r="J175" s="4">
        <v>0</v>
      </c>
      <c r="K175" s="4">
        <v>0</v>
      </c>
      <c r="L175" s="107"/>
      <c r="M175" s="107"/>
      <c r="N175" s="4">
        <v>174</v>
      </c>
      <c r="O175" s="105">
        <v>0</v>
      </c>
      <c r="P175" s="105">
        <v>0</v>
      </c>
      <c r="Q175" s="4">
        <v>0</v>
      </c>
      <c r="R175" s="4">
        <v>0</v>
      </c>
      <c r="S175" s="4">
        <v>0</v>
      </c>
      <c r="T175" s="107"/>
      <c r="X175" s="4"/>
      <c r="AN175" s="4"/>
      <c r="AP175" s="4"/>
      <c r="AQ175" s="4"/>
      <c r="AR175" s="4"/>
    </row>
    <row r="176" spans="1:44">
      <c r="A176" s="102">
        <f t="shared" si="2"/>
        <v>175</v>
      </c>
      <c r="B176" s="102">
        <v>175</v>
      </c>
      <c r="C176" s="4">
        <f>IF('Input&amp;Output'!$C$3=10,'v-t_chart'!G176,IF('Input&amp;Output'!$C$3=21,'v-t_chart'!H176,IF('Input&amp;Output'!$C$3=32,'v-t_chart'!I176,IF('Input&amp;Output'!$C$3=22,'v-t_chart'!J176,IF('Input&amp;Output'!$C$3=31,'v-t_chart'!K176,'v-t_chart'!L176)))))</f>
        <v>0</v>
      </c>
      <c r="D176" s="17"/>
      <c r="F176" s="4">
        <v>175</v>
      </c>
      <c r="G176" s="105">
        <v>0</v>
      </c>
      <c r="H176" s="105">
        <v>0</v>
      </c>
      <c r="I176" s="4">
        <v>0</v>
      </c>
      <c r="J176" s="4">
        <v>0</v>
      </c>
      <c r="K176" s="4">
        <v>0</v>
      </c>
      <c r="L176" s="107"/>
      <c r="M176" s="107"/>
      <c r="N176" s="4">
        <v>175</v>
      </c>
      <c r="O176" s="105">
        <v>0</v>
      </c>
      <c r="P176" s="105">
        <v>0</v>
      </c>
      <c r="Q176" s="4">
        <v>0</v>
      </c>
      <c r="R176" s="4">
        <v>0</v>
      </c>
      <c r="S176" s="4">
        <v>0</v>
      </c>
      <c r="T176" s="107"/>
      <c r="X176" s="4"/>
      <c r="AN176" s="4"/>
      <c r="AP176" s="4"/>
      <c r="AQ176" s="4"/>
      <c r="AR176" s="4"/>
    </row>
    <row r="177" spans="1:44">
      <c r="A177" s="102">
        <f t="shared" si="2"/>
        <v>176</v>
      </c>
      <c r="B177" s="102">
        <v>176</v>
      </c>
      <c r="C177" s="4">
        <f>IF('Input&amp;Output'!$C$3=10,'v-t_chart'!G177,IF('Input&amp;Output'!$C$3=21,'v-t_chart'!H177,IF('Input&amp;Output'!$C$3=32,'v-t_chart'!I177,IF('Input&amp;Output'!$C$3=22,'v-t_chart'!J177,IF('Input&amp;Output'!$C$3=31,'v-t_chart'!K177,'v-t_chart'!L177)))))</f>
        <v>0</v>
      </c>
      <c r="D177" s="17"/>
      <c r="F177" s="4">
        <v>176</v>
      </c>
      <c r="G177" s="105">
        <v>0</v>
      </c>
      <c r="H177" s="105">
        <v>0</v>
      </c>
      <c r="I177" s="4">
        <v>0</v>
      </c>
      <c r="J177" s="4">
        <v>0</v>
      </c>
      <c r="K177" s="4">
        <v>0</v>
      </c>
      <c r="L177" s="107"/>
      <c r="M177" s="107"/>
      <c r="N177" s="4">
        <v>176</v>
      </c>
      <c r="O177" s="105">
        <v>0</v>
      </c>
      <c r="P177" s="105">
        <v>0</v>
      </c>
      <c r="Q177" s="4">
        <v>0</v>
      </c>
      <c r="R177" s="4">
        <v>0</v>
      </c>
      <c r="S177" s="4">
        <v>0</v>
      </c>
      <c r="T177" s="107"/>
      <c r="X177" s="4"/>
      <c r="AN177" s="4"/>
      <c r="AP177" s="4"/>
      <c r="AQ177" s="4"/>
      <c r="AR177" s="4"/>
    </row>
    <row r="178" spans="1:44">
      <c r="A178" s="102">
        <f t="shared" si="2"/>
        <v>177</v>
      </c>
      <c r="B178" s="102">
        <v>177</v>
      </c>
      <c r="C178" s="4">
        <f>IF('Input&amp;Output'!$C$3=10,'v-t_chart'!G178,IF('Input&amp;Output'!$C$3=21,'v-t_chart'!H178,IF('Input&amp;Output'!$C$3=32,'v-t_chart'!I178,IF('Input&amp;Output'!$C$3=22,'v-t_chart'!J178,IF('Input&amp;Output'!$C$3=31,'v-t_chart'!K178,'v-t_chart'!L178)))))</f>
        <v>0</v>
      </c>
      <c r="D178" s="17"/>
      <c r="F178" s="4">
        <v>177</v>
      </c>
      <c r="G178" s="105">
        <v>0</v>
      </c>
      <c r="H178" s="105">
        <v>0</v>
      </c>
      <c r="I178" s="4">
        <v>0</v>
      </c>
      <c r="J178" s="4">
        <v>0</v>
      </c>
      <c r="K178" s="4">
        <v>0</v>
      </c>
      <c r="L178" s="107"/>
      <c r="M178" s="107"/>
      <c r="N178" s="4">
        <v>177</v>
      </c>
      <c r="O178" s="105">
        <v>0</v>
      </c>
      <c r="P178" s="105">
        <v>0</v>
      </c>
      <c r="Q178" s="4">
        <v>0</v>
      </c>
      <c r="R178" s="4">
        <v>0</v>
      </c>
      <c r="S178" s="4">
        <v>0</v>
      </c>
      <c r="T178" s="107"/>
      <c r="X178" s="4"/>
      <c r="AN178" s="4"/>
      <c r="AP178" s="4"/>
      <c r="AQ178" s="4"/>
      <c r="AR178" s="4"/>
    </row>
    <row r="179" spans="1:44">
      <c r="A179" s="102">
        <f t="shared" si="2"/>
        <v>178</v>
      </c>
      <c r="B179" s="102">
        <v>178</v>
      </c>
      <c r="C179" s="4">
        <f>IF('Input&amp;Output'!$C$3=10,'v-t_chart'!G179,IF('Input&amp;Output'!$C$3=21,'v-t_chart'!H179,IF('Input&amp;Output'!$C$3=32,'v-t_chart'!I179,IF('Input&amp;Output'!$C$3=22,'v-t_chart'!J179,IF('Input&amp;Output'!$C$3=31,'v-t_chart'!K179,'v-t_chart'!L179)))))</f>
        <v>0</v>
      </c>
      <c r="D179" s="17"/>
      <c r="F179" s="4">
        <v>178</v>
      </c>
      <c r="G179" s="105">
        <v>0</v>
      </c>
      <c r="H179" s="105">
        <v>0</v>
      </c>
      <c r="I179" s="4">
        <v>0</v>
      </c>
      <c r="J179" s="4">
        <v>0</v>
      </c>
      <c r="K179" s="4">
        <v>0</v>
      </c>
      <c r="L179" s="107"/>
      <c r="M179" s="107"/>
      <c r="N179" s="4">
        <v>178</v>
      </c>
      <c r="O179" s="105">
        <v>0</v>
      </c>
      <c r="P179" s="105">
        <v>0</v>
      </c>
      <c r="Q179" s="4">
        <v>0</v>
      </c>
      <c r="R179" s="4">
        <v>0</v>
      </c>
      <c r="S179" s="4">
        <v>0</v>
      </c>
      <c r="T179" s="107"/>
      <c r="X179" s="4"/>
      <c r="AN179" s="4"/>
      <c r="AP179" s="4"/>
      <c r="AQ179" s="4"/>
      <c r="AR179" s="4"/>
    </row>
    <row r="180" spans="1:44">
      <c r="A180" s="102">
        <f t="shared" si="2"/>
        <v>179</v>
      </c>
      <c r="B180" s="102">
        <v>179</v>
      </c>
      <c r="C180" s="4">
        <f>IF('Input&amp;Output'!$C$3=10,'v-t_chart'!G180,IF('Input&amp;Output'!$C$3=21,'v-t_chart'!H180,IF('Input&amp;Output'!$C$3=32,'v-t_chart'!I180,IF('Input&amp;Output'!$C$3=22,'v-t_chart'!J180,IF('Input&amp;Output'!$C$3=31,'v-t_chart'!K180,'v-t_chart'!L180)))))</f>
        <v>0</v>
      </c>
      <c r="D180" s="17"/>
      <c r="F180" s="4">
        <v>179</v>
      </c>
      <c r="G180" s="105">
        <v>0</v>
      </c>
      <c r="H180" s="105">
        <v>0</v>
      </c>
      <c r="I180" s="4">
        <v>0</v>
      </c>
      <c r="J180" s="4">
        <v>0</v>
      </c>
      <c r="K180" s="4">
        <v>0</v>
      </c>
      <c r="L180" s="107"/>
      <c r="M180" s="107"/>
      <c r="N180" s="4">
        <v>179</v>
      </c>
      <c r="O180" s="105">
        <v>0</v>
      </c>
      <c r="P180" s="105">
        <v>0</v>
      </c>
      <c r="Q180" s="4">
        <v>0</v>
      </c>
      <c r="R180" s="4">
        <v>0</v>
      </c>
      <c r="S180" s="4">
        <v>0</v>
      </c>
      <c r="T180" s="107"/>
      <c r="X180" s="4"/>
      <c r="AN180" s="4"/>
      <c r="AP180" s="4"/>
      <c r="AQ180" s="4"/>
      <c r="AR180" s="4"/>
    </row>
    <row r="181" spans="1:44">
      <c r="A181" s="102">
        <f t="shared" si="2"/>
        <v>180</v>
      </c>
      <c r="B181" s="102">
        <v>180</v>
      </c>
      <c r="C181" s="4">
        <f>IF('Input&amp;Output'!$C$3=10,'v-t_chart'!G181,IF('Input&amp;Output'!$C$3=21,'v-t_chart'!H181,IF('Input&amp;Output'!$C$3=32,'v-t_chart'!I181,IF('Input&amp;Output'!$C$3=22,'v-t_chart'!J181,IF('Input&amp;Output'!$C$3=31,'v-t_chart'!K181,'v-t_chart'!L181)))))</f>
        <v>0</v>
      </c>
      <c r="D181" s="17"/>
      <c r="F181" s="4">
        <v>180</v>
      </c>
      <c r="G181" s="105">
        <v>0</v>
      </c>
      <c r="H181" s="105">
        <v>0</v>
      </c>
      <c r="I181" s="4">
        <v>0</v>
      </c>
      <c r="J181" s="4">
        <v>0</v>
      </c>
      <c r="K181" s="4">
        <v>0</v>
      </c>
      <c r="L181" s="107"/>
      <c r="M181" s="107"/>
      <c r="N181" s="4">
        <v>180</v>
      </c>
      <c r="O181" s="105">
        <v>0</v>
      </c>
      <c r="P181" s="105">
        <v>0</v>
      </c>
      <c r="Q181" s="4">
        <v>0</v>
      </c>
      <c r="R181" s="4">
        <v>0</v>
      </c>
      <c r="S181" s="4">
        <v>0</v>
      </c>
      <c r="T181" s="107"/>
      <c r="X181" s="4"/>
      <c r="AN181" s="4"/>
      <c r="AP181" s="4"/>
      <c r="AQ181" s="4"/>
      <c r="AR181" s="4"/>
    </row>
    <row r="182" spans="1:44">
      <c r="A182" s="102">
        <f t="shared" si="2"/>
        <v>181</v>
      </c>
      <c r="B182" s="102">
        <v>181</v>
      </c>
      <c r="C182" s="4">
        <f>IF('Input&amp;Output'!$C$3=10,'v-t_chart'!G182,IF('Input&amp;Output'!$C$3=21,'v-t_chart'!H182,IF('Input&amp;Output'!$C$3=32,'v-t_chart'!I182,IF('Input&amp;Output'!$C$3=22,'v-t_chart'!J182,IF('Input&amp;Output'!$C$3=31,'v-t_chart'!K182,'v-t_chart'!L182)))))</f>
        <v>0</v>
      </c>
      <c r="D182" s="17"/>
      <c r="F182" s="4">
        <v>181</v>
      </c>
      <c r="G182" s="105">
        <v>0</v>
      </c>
      <c r="H182" s="105">
        <v>0</v>
      </c>
      <c r="I182" s="4">
        <v>0</v>
      </c>
      <c r="J182" s="4">
        <v>0</v>
      </c>
      <c r="K182" s="4">
        <v>0</v>
      </c>
      <c r="L182" s="107"/>
      <c r="M182" s="107"/>
      <c r="N182" s="4">
        <v>181</v>
      </c>
      <c r="O182" s="105">
        <v>0</v>
      </c>
      <c r="P182" s="105">
        <v>0</v>
      </c>
      <c r="Q182" s="4">
        <v>0</v>
      </c>
      <c r="R182" s="4">
        <v>0</v>
      </c>
      <c r="S182" s="4">
        <v>0</v>
      </c>
      <c r="T182" s="107"/>
      <c r="X182" s="4"/>
      <c r="AN182" s="4"/>
      <c r="AP182" s="4"/>
      <c r="AQ182" s="4"/>
      <c r="AR182" s="4"/>
    </row>
    <row r="183" spans="1:44">
      <c r="A183" s="102">
        <f t="shared" si="2"/>
        <v>182</v>
      </c>
      <c r="B183" s="102">
        <v>182</v>
      </c>
      <c r="C183" s="4">
        <f>IF('Input&amp;Output'!$C$3=10,'v-t_chart'!G183,IF('Input&amp;Output'!$C$3=21,'v-t_chart'!H183,IF('Input&amp;Output'!$C$3=32,'v-t_chart'!I183,IF('Input&amp;Output'!$C$3=22,'v-t_chart'!J183,IF('Input&amp;Output'!$C$3=31,'v-t_chart'!K183,'v-t_chart'!L183)))))</f>
        <v>0</v>
      </c>
      <c r="D183" s="17"/>
      <c r="F183" s="4">
        <v>182</v>
      </c>
      <c r="G183" s="105">
        <v>0</v>
      </c>
      <c r="H183" s="105">
        <v>0</v>
      </c>
      <c r="I183" s="4">
        <v>0</v>
      </c>
      <c r="J183" s="4">
        <v>0</v>
      </c>
      <c r="K183" s="4">
        <v>0</v>
      </c>
      <c r="L183" s="107"/>
      <c r="M183" s="107"/>
      <c r="N183" s="4">
        <v>182</v>
      </c>
      <c r="O183" s="105">
        <v>0</v>
      </c>
      <c r="P183" s="105">
        <v>0</v>
      </c>
      <c r="Q183" s="4">
        <v>0</v>
      </c>
      <c r="R183" s="4">
        <v>0</v>
      </c>
      <c r="S183" s="4">
        <v>0</v>
      </c>
      <c r="T183" s="107"/>
      <c r="X183" s="4"/>
      <c r="AN183" s="4"/>
      <c r="AP183" s="4"/>
      <c r="AQ183" s="4"/>
      <c r="AR183" s="4"/>
    </row>
    <row r="184" spans="1:44">
      <c r="A184" s="102">
        <f t="shared" si="2"/>
        <v>183</v>
      </c>
      <c r="B184" s="102">
        <v>183</v>
      </c>
      <c r="C184" s="4">
        <f>IF('Input&amp;Output'!$C$3=10,'v-t_chart'!G184,IF('Input&amp;Output'!$C$3=21,'v-t_chart'!H184,IF('Input&amp;Output'!$C$3=32,'v-t_chart'!I184,IF('Input&amp;Output'!$C$3=22,'v-t_chart'!J184,IF('Input&amp;Output'!$C$3=31,'v-t_chart'!K184,'v-t_chart'!L184)))))</f>
        <v>2</v>
      </c>
      <c r="D184" s="17"/>
      <c r="F184" s="4">
        <v>183</v>
      </c>
      <c r="G184" s="105">
        <v>0</v>
      </c>
      <c r="H184" s="105">
        <v>0</v>
      </c>
      <c r="I184" s="4">
        <v>2</v>
      </c>
      <c r="J184" s="4">
        <v>2</v>
      </c>
      <c r="K184" s="4">
        <v>2</v>
      </c>
      <c r="L184" s="107"/>
      <c r="M184" s="107"/>
      <c r="N184" s="4">
        <v>183</v>
      </c>
      <c r="O184" s="105">
        <v>0</v>
      </c>
      <c r="P184" s="105">
        <v>0</v>
      </c>
      <c r="Q184" s="4">
        <v>2</v>
      </c>
      <c r="R184" s="4">
        <v>2</v>
      </c>
      <c r="S184" s="4">
        <v>2</v>
      </c>
      <c r="T184" s="107"/>
      <c r="X184" s="4"/>
      <c r="AN184" s="4"/>
      <c r="AP184" s="4"/>
      <c r="AQ184" s="4"/>
      <c r="AR184" s="4"/>
    </row>
    <row r="185" spans="1:44">
      <c r="A185" s="102">
        <f t="shared" si="2"/>
        <v>184</v>
      </c>
      <c r="B185" s="102">
        <v>184</v>
      </c>
      <c r="C185" s="4">
        <f>IF('Input&amp;Output'!$C$3=10,'v-t_chart'!G185,IF('Input&amp;Output'!$C$3=21,'v-t_chart'!H185,IF('Input&amp;Output'!$C$3=32,'v-t_chart'!I185,IF('Input&amp;Output'!$C$3=22,'v-t_chart'!J185,IF('Input&amp;Output'!$C$3=31,'v-t_chart'!K185,'v-t_chart'!L185)))))</f>
        <v>6</v>
      </c>
      <c r="D185" s="17"/>
      <c r="F185" s="4">
        <v>184</v>
      </c>
      <c r="G185" s="105">
        <v>0</v>
      </c>
      <c r="H185" s="105">
        <v>0</v>
      </c>
      <c r="I185" s="4">
        <v>6</v>
      </c>
      <c r="J185" s="4">
        <v>6</v>
      </c>
      <c r="K185" s="4">
        <v>6</v>
      </c>
      <c r="L185" s="107"/>
      <c r="M185" s="107"/>
      <c r="N185" s="4">
        <v>184</v>
      </c>
      <c r="O185" s="105">
        <v>0</v>
      </c>
      <c r="P185" s="105">
        <v>0</v>
      </c>
      <c r="Q185" s="4">
        <v>6</v>
      </c>
      <c r="R185" s="4">
        <v>6</v>
      </c>
      <c r="S185" s="4">
        <v>6</v>
      </c>
      <c r="T185" s="107"/>
      <c r="X185" s="4"/>
      <c r="AN185" s="4"/>
      <c r="AP185" s="4"/>
      <c r="AQ185" s="4"/>
      <c r="AR185" s="4"/>
    </row>
    <row r="186" spans="1:44">
      <c r="A186" s="102">
        <f t="shared" si="2"/>
        <v>185</v>
      </c>
      <c r="B186" s="102">
        <v>185</v>
      </c>
      <c r="C186" s="4">
        <f>IF('Input&amp;Output'!$C$3=10,'v-t_chart'!G186,IF('Input&amp;Output'!$C$3=21,'v-t_chart'!H186,IF('Input&amp;Output'!$C$3=32,'v-t_chart'!I186,IF('Input&amp;Output'!$C$3=22,'v-t_chart'!J186,IF('Input&amp;Output'!$C$3=31,'v-t_chart'!K186,'v-t_chart'!L186)))))</f>
        <v>12.4</v>
      </c>
      <c r="D186" s="17"/>
      <c r="F186" s="4">
        <v>185</v>
      </c>
      <c r="G186" s="105">
        <v>0.4</v>
      </c>
      <c r="H186" s="105">
        <v>0.4</v>
      </c>
      <c r="I186" s="4">
        <v>12.4</v>
      </c>
      <c r="J186" s="4">
        <v>12.4</v>
      </c>
      <c r="K186" s="4">
        <v>12.4</v>
      </c>
      <c r="L186" s="107"/>
      <c r="M186" s="107"/>
      <c r="N186" s="4">
        <v>185</v>
      </c>
      <c r="O186" s="105">
        <v>0.43</v>
      </c>
      <c r="P186" s="105">
        <v>0.43</v>
      </c>
      <c r="Q186" s="4">
        <v>12.36</v>
      </c>
      <c r="R186" s="4">
        <v>12.36</v>
      </c>
      <c r="S186" s="4">
        <v>12.36</v>
      </c>
      <c r="T186" s="107"/>
      <c r="X186" s="4"/>
      <c r="AN186" s="4"/>
      <c r="AP186" s="4"/>
      <c r="AQ186" s="4"/>
      <c r="AR186" s="4"/>
    </row>
    <row r="187" spans="1:44">
      <c r="A187" s="102">
        <f t="shared" si="2"/>
        <v>186</v>
      </c>
      <c r="B187" s="102">
        <v>186</v>
      </c>
      <c r="C187" s="4">
        <f>IF('Input&amp;Output'!$C$3=10,'v-t_chart'!G187,IF('Input&amp;Output'!$C$3=21,'v-t_chart'!H187,IF('Input&amp;Output'!$C$3=32,'v-t_chart'!I187,IF('Input&amp;Output'!$C$3=22,'v-t_chart'!J187,IF('Input&amp;Output'!$C$3=31,'v-t_chart'!K187,'v-t_chart'!L187)))))</f>
        <v>21.4</v>
      </c>
      <c r="D187" s="17"/>
      <c r="F187" s="4">
        <v>186</v>
      </c>
      <c r="G187" s="105">
        <v>1.8</v>
      </c>
      <c r="H187" s="105">
        <v>1.8</v>
      </c>
      <c r="I187" s="4">
        <v>21.4</v>
      </c>
      <c r="J187" s="4">
        <v>21.4</v>
      </c>
      <c r="K187" s="4">
        <v>21.4</v>
      </c>
      <c r="L187" s="107"/>
      <c r="M187" s="107"/>
      <c r="N187" s="4">
        <v>186</v>
      </c>
      <c r="O187" s="105">
        <v>1.83</v>
      </c>
      <c r="P187" s="105">
        <v>1.83</v>
      </c>
      <c r="Q187" s="4">
        <v>21.39</v>
      </c>
      <c r="R187" s="4">
        <v>21.39</v>
      </c>
      <c r="S187" s="4">
        <v>21.39</v>
      </c>
      <c r="T187" s="107"/>
      <c r="X187" s="4"/>
      <c r="AN187" s="4"/>
      <c r="AP187" s="4"/>
      <c r="AQ187" s="4"/>
      <c r="AR187" s="4"/>
    </row>
    <row r="188" spans="1:44">
      <c r="A188" s="102">
        <f t="shared" si="2"/>
        <v>187</v>
      </c>
      <c r="B188" s="102">
        <v>187</v>
      </c>
      <c r="C188" s="4">
        <f>IF('Input&amp;Output'!$C$3=10,'v-t_chart'!G188,IF('Input&amp;Output'!$C$3=21,'v-t_chart'!H188,IF('Input&amp;Output'!$C$3=32,'v-t_chart'!I188,IF('Input&amp;Output'!$C$3=22,'v-t_chart'!J188,IF('Input&amp;Output'!$C$3=31,'v-t_chart'!K188,'v-t_chart'!L188)))))</f>
        <v>30</v>
      </c>
      <c r="D188" s="17"/>
      <c r="F188" s="4">
        <v>187</v>
      </c>
      <c r="G188" s="105">
        <v>5.4</v>
      </c>
      <c r="H188" s="105">
        <v>5.4</v>
      </c>
      <c r="I188" s="4">
        <v>30</v>
      </c>
      <c r="J188" s="4">
        <v>30</v>
      </c>
      <c r="K188" s="4">
        <v>30</v>
      </c>
      <c r="L188" s="107"/>
      <c r="M188" s="107"/>
      <c r="N188" s="4">
        <v>187</v>
      </c>
      <c r="O188" s="105">
        <v>5.43</v>
      </c>
      <c r="P188" s="105">
        <v>5.43</v>
      </c>
      <c r="Q188" s="4">
        <v>29.97</v>
      </c>
      <c r="R188" s="4">
        <v>29.97</v>
      </c>
      <c r="S188" s="4">
        <v>29.97</v>
      </c>
      <c r="T188" s="107"/>
      <c r="X188" s="4"/>
      <c r="AN188" s="4"/>
      <c r="AP188" s="4"/>
      <c r="AQ188" s="4"/>
      <c r="AR188" s="4"/>
    </row>
    <row r="189" spans="1:44">
      <c r="A189" s="102">
        <f t="shared" si="2"/>
        <v>188</v>
      </c>
      <c r="B189" s="102">
        <v>188</v>
      </c>
      <c r="C189" s="4">
        <f>IF('Input&amp;Output'!$C$3=10,'v-t_chart'!G189,IF('Input&amp;Output'!$C$3=21,'v-t_chart'!H189,IF('Input&amp;Output'!$C$3=32,'v-t_chart'!I189,IF('Input&amp;Output'!$C$3=22,'v-t_chart'!J189,IF('Input&amp;Output'!$C$3=31,'v-t_chart'!K189,'v-t_chart'!L189)))))</f>
        <v>37.1</v>
      </c>
      <c r="D189" s="17"/>
      <c r="F189" s="4">
        <v>188</v>
      </c>
      <c r="G189" s="105">
        <v>11.1</v>
      </c>
      <c r="H189" s="105">
        <v>11.1</v>
      </c>
      <c r="I189" s="4">
        <v>37.1</v>
      </c>
      <c r="J189" s="4">
        <v>37.1</v>
      </c>
      <c r="K189" s="4">
        <v>37.1</v>
      </c>
      <c r="L189" s="107"/>
      <c r="M189" s="107"/>
      <c r="N189" s="4">
        <v>188</v>
      </c>
      <c r="O189" s="105">
        <v>11.08</v>
      </c>
      <c r="P189" s="105">
        <v>11.08</v>
      </c>
      <c r="Q189" s="4">
        <v>37.1</v>
      </c>
      <c r="R189" s="4">
        <v>37.1</v>
      </c>
      <c r="S189" s="4">
        <v>37.1</v>
      </c>
      <c r="T189" s="107"/>
      <c r="X189" s="4"/>
      <c r="AN189" s="4"/>
      <c r="AP189" s="4"/>
      <c r="AQ189" s="4"/>
      <c r="AR189" s="4"/>
    </row>
    <row r="190" spans="1:44">
      <c r="A190" s="102">
        <f t="shared" si="2"/>
        <v>189</v>
      </c>
      <c r="B190" s="102">
        <v>189</v>
      </c>
      <c r="C190" s="4">
        <f>IF('Input&amp;Output'!$C$3=10,'v-t_chart'!G190,IF('Input&amp;Output'!$C$3=21,'v-t_chart'!H190,IF('Input&amp;Output'!$C$3=32,'v-t_chart'!I190,IF('Input&amp;Output'!$C$3=22,'v-t_chart'!J190,IF('Input&amp;Output'!$C$3=31,'v-t_chart'!K190,'v-t_chart'!L190)))))</f>
        <v>42.5</v>
      </c>
      <c r="D190" s="17"/>
      <c r="F190" s="4">
        <v>189</v>
      </c>
      <c r="G190" s="105">
        <v>16.7</v>
      </c>
      <c r="H190" s="105">
        <v>16.7</v>
      </c>
      <c r="I190" s="4">
        <v>42.5</v>
      </c>
      <c r="J190" s="4">
        <v>42.5</v>
      </c>
      <c r="K190" s="4">
        <v>42.5</v>
      </c>
      <c r="L190" s="107"/>
      <c r="M190" s="107"/>
      <c r="N190" s="4">
        <v>189</v>
      </c>
      <c r="O190" s="105">
        <v>16.68</v>
      </c>
      <c r="P190" s="105">
        <v>16.68</v>
      </c>
      <c r="Q190" s="4">
        <v>42.48</v>
      </c>
      <c r="R190" s="4">
        <v>42.48</v>
      </c>
      <c r="S190" s="4">
        <v>42.48</v>
      </c>
      <c r="T190" s="107"/>
      <c r="X190" s="4"/>
      <c r="AN190" s="4"/>
      <c r="AP190" s="4"/>
      <c r="AQ190" s="4"/>
      <c r="AR190" s="4"/>
    </row>
    <row r="191" spans="1:44">
      <c r="A191" s="102">
        <f t="shared" si="2"/>
        <v>190</v>
      </c>
      <c r="B191" s="102">
        <v>190</v>
      </c>
      <c r="C191" s="4">
        <f>IF('Input&amp;Output'!$C$3=10,'v-t_chart'!G191,IF('Input&amp;Output'!$C$3=21,'v-t_chart'!H191,IF('Input&amp;Output'!$C$3=32,'v-t_chart'!I191,IF('Input&amp;Output'!$C$3=22,'v-t_chart'!J191,IF('Input&amp;Output'!$C$3=31,'v-t_chart'!K191,'v-t_chart'!L191)))))</f>
        <v>46.6</v>
      </c>
      <c r="D191" s="17"/>
      <c r="F191" s="4">
        <v>190</v>
      </c>
      <c r="G191" s="105">
        <v>21.3</v>
      </c>
      <c r="H191" s="105">
        <v>21.3</v>
      </c>
      <c r="I191" s="4">
        <v>46.6</v>
      </c>
      <c r="J191" s="4">
        <v>46.6</v>
      </c>
      <c r="K191" s="4">
        <v>46.6</v>
      </c>
      <c r="L191" s="107"/>
      <c r="M191" s="107"/>
      <c r="N191" s="4">
        <v>190</v>
      </c>
      <c r="O191" s="105">
        <v>21.27</v>
      </c>
      <c r="P191" s="105">
        <v>21.27</v>
      </c>
      <c r="Q191" s="4">
        <v>46.57</v>
      </c>
      <c r="R191" s="4">
        <v>46.57</v>
      </c>
      <c r="S191" s="4">
        <v>46.57</v>
      </c>
      <c r="T191" s="107"/>
      <c r="X191" s="4"/>
      <c r="AN191" s="4"/>
      <c r="AP191" s="4"/>
      <c r="AQ191" s="4"/>
      <c r="AR191" s="4"/>
    </row>
    <row r="192" spans="1:44">
      <c r="A192" s="102">
        <f t="shared" si="2"/>
        <v>191</v>
      </c>
      <c r="B192" s="102">
        <v>191</v>
      </c>
      <c r="C192" s="4">
        <f>IF('Input&amp;Output'!$C$3=10,'v-t_chart'!G192,IF('Input&amp;Output'!$C$3=21,'v-t_chart'!H192,IF('Input&amp;Output'!$C$3=32,'v-t_chart'!I192,IF('Input&amp;Output'!$C$3=22,'v-t_chart'!J192,IF('Input&amp;Output'!$C$3=31,'v-t_chart'!K192,'v-t_chart'!L192)))))</f>
        <v>49.8</v>
      </c>
      <c r="D192" s="17"/>
      <c r="F192" s="4">
        <v>191</v>
      </c>
      <c r="G192" s="105">
        <v>24.8</v>
      </c>
      <c r="H192" s="105">
        <v>24.8</v>
      </c>
      <c r="I192" s="4">
        <v>49.8</v>
      </c>
      <c r="J192" s="4">
        <v>49.8</v>
      </c>
      <c r="K192" s="4">
        <v>49.8</v>
      </c>
      <c r="L192" s="107"/>
      <c r="M192" s="107"/>
      <c r="N192" s="4">
        <v>191</v>
      </c>
      <c r="O192" s="105">
        <v>24.75</v>
      </c>
      <c r="P192" s="105">
        <v>24.75</v>
      </c>
      <c r="Q192" s="4">
        <v>49.81</v>
      </c>
      <c r="R192" s="4">
        <v>49.81</v>
      </c>
      <c r="S192" s="4">
        <v>49.81</v>
      </c>
      <c r="T192" s="107"/>
      <c r="X192" s="4"/>
      <c r="AN192" s="4"/>
      <c r="AP192" s="4"/>
      <c r="AQ192" s="4"/>
      <c r="AR192" s="4"/>
    </row>
    <row r="193" spans="1:44">
      <c r="A193" s="102">
        <f t="shared" si="2"/>
        <v>192</v>
      </c>
      <c r="B193" s="102">
        <v>192</v>
      </c>
      <c r="C193" s="4">
        <f>IF('Input&amp;Output'!$C$3=10,'v-t_chart'!G193,IF('Input&amp;Output'!$C$3=21,'v-t_chart'!H193,IF('Input&amp;Output'!$C$3=32,'v-t_chart'!I193,IF('Input&amp;Output'!$C$3=22,'v-t_chart'!J193,IF('Input&amp;Output'!$C$3=31,'v-t_chart'!K193,'v-t_chart'!L193)))))</f>
        <v>52.4</v>
      </c>
      <c r="D193" s="17"/>
      <c r="F193" s="4">
        <v>192</v>
      </c>
      <c r="G193" s="105">
        <v>28.4</v>
      </c>
      <c r="H193" s="105">
        <v>28.4</v>
      </c>
      <c r="I193" s="4">
        <v>52.4</v>
      </c>
      <c r="J193" s="4">
        <v>52.4</v>
      </c>
      <c r="K193" s="4">
        <v>52.4</v>
      </c>
      <c r="L193" s="107"/>
      <c r="M193" s="107"/>
      <c r="N193" s="4">
        <v>192</v>
      </c>
      <c r="O193" s="105">
        <v>28.38</v>
      </c>
      <c r="P193" s="105">
        <v>28.38</v>
      </c>
      <c r="Q193" s="4">
        <v>52.4</v>
      </c>
      <c r="R193" s="4">
        <v>52.4</v>
      </c>
      <c r="S193" s="4">
        <v>52.4</v>
      </c>
      <c r="T193" s="107"/>
      <c r="X193" s="4"/>
      <c r="AN193" s="4"/>
      <c r="AP193" s="4"/>
      <c r="AQ193" s="4"/>
      <c r="AR193" s="4"/>
    </row>
    <row r="194" spans="1:44">
      <c r="A194" s="102">
        <f t="shared" si="2"/>
        <v>193</v>
      </c>
      <c r="B194" s="102">
        <v>193</v>
      </c>
      <c r="C194" s="4">
        <f>IF('Input&amp;Output'!$C$3=10,'v-t_chart'!G194,IF('Input&amp;Output'!$C$3=21,'v-t_chart'!H194,IF('Input&amp;Output'!$C$3=32,'v-t_chart'!I194,IF('Input&amp;Output'!$C$3=22,'v-t_chart'!J194,IF('Input&amp;Output'!$C$3=31,'v-t_chart'!K194,'v-t_chart'!L194)))))</f>
        <v>54.4</v>
      </c>
      <c r="D194" s="17"/>
      <c r="F194" s="4">
        <v>193</v>
      </c>
      <c r="G194" s="105">
        <v>31.8</v>
      </c>
      <c r="H194" s="105">
        <v>31.8</v>
      </c>
      <c r="I194" s="4">
        <v>54.4</v>
      </c>
      <c r="J194" s="4">
        <v>54.4</v>
      </c>
      <c r="K194" s="4">
        <v>54.4</v>
      </c>
      <c r="L194" s="107"/>
      <c r="M194" s="107"/>
      <c r="N194" s="4">
        <v>193</v>
      </c>
      <c r="O194" s="105">
        <v>31.83</v>
      </c>
      <c r="P194" s="105">
        <v>31.83</v>
      </c>
      <c r="Q194" s="4">
        <v>54.36</v>
      </c>
      <c r="R194" s="4">
        <v>54.36</v>
      </c>
      <c r="S194" s="4">
        <v>54.36</v>
      </c>
      <c r="T194" s="107"/>
      <c r="X194" s="4"/>
      <c r="AN194" s="4"/>
      <c r="AP194" s="4"/>
      <c r="AQ194" s="4"/>
      <c r="AR194" s="4"/>
    </row>
    <row r="195" spans="1:44">
      <c r="A195" s="102">
        <f t="shared" si="2"/>
        <v>194</v>
      </c>
      <c r="B195" s="102">
        <v>194</v>
      </c>
      <c r="C195" s="4">
        <f>IF('Input&amp;Output'!$C$3=10,'v-t_chart'!G195,IF('Input&amp;Output'!$C$3=21,'v-t_chart'!H195,IF('Input&amp;Output'!$C$3=32,'v-t_chart'!I195,IF('Input&amp;Output'!$C$3=22,'v-t_chart'!J195,IF('Input&amp;Output'!$C$3=31,'v-t_chart'!K195,'v-t_chart'!L195)))))</f>
        <v>55.6</v>
      </c>
      <c r="D195" s="17"/>
      <c r="F195" s="4">
        <v>194</v>
      </c>
      <c r="G195" s="105">
        <v>34.6</v>
      </c>
      <c r="H195" s="105">
        <v>34.6</v>
      </c>
      <c r="I195" s="4">
        <v>55.6</v>
      </c>
      <c r="J195" s="4">
        <v>55.6</v>
      </c>
      <c r="K195" s="4">
        <v>55.6</v>
      </c>
      <c r="L195" s="107"/>
      <c r="M195" s="107"/>
      <c r="N195" s="4">
        <v>194</v>
      </c>
      <c r="O195" s="105">
        <v>34.57</v>
      </c>
      <c r="P195" s="105">
        <v>34.57</v>
      </c>
      <c r="Q195" s="4">
        <v>55.6</v>
      </c>
      <c r="R195" s="4">
        <v>55.6</v>
      </c>
      <c r="S195" s="4">
        <v>55.6</v>
      </c>
      <c r="T195" s="107"/>
      <c r="X195" s="4"/>
      <c r="AN195" s="4"/>
      <c r="AP195" s="4"/>
      <c r="AQ195" s="4"/>
      <c r="AR195" s="4"/>
    </row>
    <row r="196" spans="1:44">
      <c r="A196" s="102">
        <f t="shared" ref="A196:A259" si="3">A195+1</f>
        <v>195</v>
      </c>
      <c r="B196" s="102">
        <v>195</v>
      </c>
      <c r="C196" s="4">
        <f>IF('Input&amp;Output'!$C$3=10,'v-t_chart'!G196,IF('Input&amp;Output'!$C$3=21,'v-t_chart'!H196,IF('Input&amp;Output'!$C$3=32,'v-t_chart'!I196,IF('Input&amp;Output'!$C$3=22,'v-t_chart'!J196,IF('Input&amp;Output'!$C$3=31,'v-t_chart'!K196,'v-t_chart'!L196)))))</f>
        <v>56.1</v>
      </c>
      <c r="D196" s="17"/>
      <c r="F196" s="4">
        <v>195</v>
      </c>
      <c r="G196" s="105">
        <v>36.299999999999997</v>
      </c>
      <c r="H196" s="105">
        <v>36.299999999999997</v>
      </c>
      <c r="I196" s="4">
        <v>56.1</v>
      </c>
      <c r="J196" s="4">
        <v>56.1</v>
      </c>
      <c r="K196" s="4">
        <v>56.1</v>
      </c>
      <c r="L196" s="107"/>
      <c r="M196" s="107"/>
      <c r="N196" s="4">
        <v>195</v>
      </c>
      <c r="O196" s="105">
        <v>36.299999999999997</v>
      </c>
      <c r="P196" s="105">
        <v>36.299999999999997</v>
      </c>
      <c r="Q196" s="4">
        <v>56.13</v>
      </c>
      <c r="R196" s="4">
        <v>56.13</v>
      </c>
      <c r="S196" s="4">
        <v>56.13</v>
      </c>
      <c r="T196" s="107"/>
      <c r="X196" s="4"/>
      <c r="AN196" s="4"/>
      <c r="AP196" s="4"/>
      <c r="AQ196" s="4"/>
      <c r="AR196" s="4"/>
    </row>
    <row r="197" spans="1:44">
      <c r="A197" s="102">
        <f t="shared" si="3"/>
        <v>196</v>
      </c>
      <c r="B197" s="102">
        <v>196</v>
      </c>
      <c r="C197" s="4">
        <f>IF('Input&amp;Output'!$C$3=10,'v-t_chart'!G197,IF('Input&amp;Output'!$C$3=21,'v-t_chart'!H197,IF('Input&amp;Output'!$C$3=32,'v-t_chart'!I197,IF('Input&amp;Output'!$C$3=22,'v-t_chart'!J197,IF('Input&amp;Output'!$C$3=31,'v-t_chart'!K197,'v-t_chart'!L197)))))</f>
        <v>56.2</v>
      </c>
      <c r="D197" s="17"/>
      <c r="F197" s="4">
        <v>196</v>
      </c>
      <c r="G197" s="105">
        <v>37.799999999999997</v>
      </c>
      <c r="H197" s="105">
        <v>37.799999999999997</v>
      </c>
      <c r="I197" s="4">
        <v>56.2</v>
      </c>
      <c r="J197" s="4">
        <v>56.2</v>
      </c>
      <c r="K197" s="4">
        <v>56.2</v>
      </c>
      <c r="L197" s="107"/>
      <c r="M197" s="107"/>
      <c r="N197" s="4">
        <v>196</v>
      </c>
      <c r="O197" s="105">
        <v>37.78</v>
      </c>
      <c r="P197" s="105">
        <v>37.78</v>
      </c>
      <c r="Q197" s="4">
        <v>56.15</v>
      </c>
      <c r="R197" s="4">
        <v>56.15</v>
      </c>
      <c r="S197" s="4">
        <v>56.15</v>
      </c>
      <c r="T197" s="107"/>
      <c r="X197" s="4"/>
      <c r="AN197" s="4"/>
      <c r="AP197" s="4"/>
      <c r="AQ197" s="4"/>
      <c r="AR197" s="4"/>
    </row>
    <row r="198" spans="1:44">
      <c r="A198" s="102">
        <f t="shared" si="3"/>
        <v>197</v>
      </c>
      <c r="B198" s="102">
        <v>197</v>
      </c>
      <c r="C198" s="4">
        <f>IF('Input&amp;Output'!$C$3=10,'v-t_chart'!G198,IF('Input&amp;Output'!$C$3=21,'v-t_chart'!H198,IF('Input&amp;Output'!$C$3=32,'v-t_chart'!I198,IF('Input&amp;Output'!$C$3=22,'v-t_chart'!J198,IF('Input&amp;Output'!$C$3=31,'v-t_chart'!K198,'v-t_chart'!L198)))))</f>
        <v>56.2</v>
      </c>
      <c r="D198" s="17"/>
      <c r="F198" s="4">
        <v>197</v>
      </c>
      <c r="G198" s="105">
        <v>39.6</v>
      </c>
      <c r="H198" s="105">
        <v>39.6</v>
      </c>
      <c r="I198" s="4">
        <v>56.2</v>
      </c>
      <c r="J198" s="4">
        <v>56.2</v>
      </c>
      <c r="K198" s="4">
        <v>56.2</v>
      </c>
      <c r="L198" s="107"/>
      <c r="M198" s="107"/>
      <c r="N198" s="4">
        <v>197</v>
      </c>
      <c r="O198" s="105">
        <v>39.630000000000003</v>
      </c>
      <c r="P198" s="105">
        <v>39.630000000000003</v>
      </c>
      <c r="Q198" s="4">
        <v>56.18</v>
      </c>
      <c r="R198" s="4">
        <v>56.18</v>
      </c>
      <c r="S198" s="4">
        <v>56.18</v>
      </c>
      <c r="T198" s="107"/>
      <c r="X198" s="4"/>
      <c r="AN198" s="4"/>
      <c r="AP198" s="4"/>
      <c r="AQ198" s="4"/>
      <c r="AR198" s="4"/>
    </row>
    <row r="199" spans="1:44">
      <c r="A199" s="102">
        <f t="shared" si="3"/>
        <v>198</v>
      </c>
      <c r="B199" s="102">
        <v>198</v>
      </c>
      <c r="C199" s="4">
        <f>IF('Input&amp;Output'!$C$3=10,'v-t_chart'!G199,IF('Input&amp;Output'!$C$3=21,'v-t_chart'!H199,IF('Input&amp;Output'!$C$3=32,'v-t_chart'!I199,IF('Input&amp;Output'!$C$3=22,'v-t_chart'!J199,IF('Input&amp;Output'!$C$3=31,'v-t_chart'!K199,'v-t_chart'!L199)))))</f>
        <v>56.2</v>
      </c>
      <c r="D199" s="17"/>
      <c r="F199" s="4">
        <v>198</v>
      </c>
      <c r="G199" s="105">
        <v>41.3</v>
      </c>
      <c r="H199" s="105">
        <v>41.3</v>
      </c>
      <c r="I199" s="4">
        <v>56.2</v>
      </c>
      <c r="J199" s="4">
        <v>56.2</v>
      </c>
      <c r="K199" s="4">
        <v>56.2</v>
      </c>
      <c r="L199" s="107"/>
      <c r="M199" s="107"/>
      <c r="N199" s="4">
        <v>198</v>
      </c>
      <c r="O199" s="105">
        <v>41.27</v>
      </c>
      <c r="P199" s="105">
        <v>41.27</v>
      </c>
      <c r="Q199" s="4">
        <v>56.21</v>
      </c>
      <c r="R199" s="4">
        <v>56.21</v>
      </c>
      <c r="S199" s="4">
        <v>56.21</v>
      </c>
      <c r="T199" s="107"/>
      <c r="X199" s="4"/>
      <c r="AN199" s="4"/>
      <c r="AP199" s="4"/>
      <c r="AQ199" s="4"/>
      <c r="AR199" s="4"/>
    </row>
    <row r="200" spans="1:44">
      <c r="A200" s="102">
        <f t="shared" si="3"/>
        <v>199</v>
      </c>
      <c r="B200" s="102">
        <v>199</v>
      </c>
      <c r="C200" s="4">
        <f>IF('Input&amp;Output'!$C$3=10,'v-t_chart'!G200,IF('Input&amp;Output'!$C$3=21,'v-t_chart'!H200,IF('Input&amp;Output'!$C$3=32,'v-t_chart'!I200,IF('Input&amp;Output'!$C$3=22,'v-t_chart'!J200,IF('Input&amp;Output'!$C$3=31,'v-t_chart'!K200,'v-t_chart'!L200)))))</f>
        <v>56.7</v>
      </c>
      <c r="D200" s="17"/>
      <c r="F200" s="4">
        <v>199</v>
      </c>
      <c r="G200" s="105">
        <v>43.3</v>
      </c>
      <c r="H200" s="105">
        <v>43.3</v>
      </c>
      <c r="I200" s="4">
        <v>56.7</v>
      </c>
      <c r="J200" s="4">
        <v>56.7</v>
      </c>
      <c r="K200" s="4">
        <v>56.7</v>
      </c>
      <c r="L200" s="107"/>
      <c r="M200" s="107"/>
      <c r="N200" s="4">
        <v>199</v>
      </c>
      <c r="O200" s="105">
        <v>43.27</v>
      </c>
      <c r="P200" s="105">
        <v>43.27</v>
      </c>
      <c r="Q200" s="4">
        <v>56.72</v>
      </c>
      <c r="R200" s="4">
        <v>56.72</v>
      </c>
      <c r="S200" s="4">
        <v>56.72</v>
      </c>
      <c r="T200" s="107"/>
      <c r="X200" s="4"/>
      <c r="AN200" s="4"/>
      <c r="AP200" s="4"/>
      <c r="AQ200" s="4"/>
      <c r="AR200" s="4"/>
    </row>
    <row r="201" spans="1:44">
      <c r="A201" s="102">
        <f t="shared" si="3"/>
        <v>200</v>
      </c>
      <c r="B201" s="102">
        <v>200</v>
      </c>
      <c r="C201" s="4">
        <f>IF('Input&amp;Output'!$C$3=10,'v-t_chart'!G201,IF('Input&amp;Output'!$C$3=21,'v-t_chart'!H201,IF('Input&amp;Output'!$C$3=32,'v-t_chart'!I201,IF('Input&amp;Output'!$C$3=22,'v-t_chart'!J201,IF('Input&amp;Output'!$C$3=31,'v-t_chart'!K201,'v-t_chart'!L201)))))</f>
        <v>57.2</v>
      </c>
      <c r="D201" s="17"/>
      <c r="F201" s="4">
        <v>200</v>
      </c>
      <c r="G201" s="105">
        <v>45.1</v>
      </c>
      <c r="H201" s="105">
        <v>45.1</v>
      </c>
      <c r="I201" s="4">
        <v>57.2</v>
      </c>
      <c r="J201" s="4">
        <v>57.2</v>
      </c>
      <c r="K201" s="4">
        <v>57.2</v>
      </c>
      <c r="L201" s="107"/>
      <c r="M201" s="107"/>
      <c r="N201" s="4">
        <v>200</v>
      </c>
      <c r="O201" s="105">
        <v>45.07</v>
      </c>
      <c r="P201" s="105">
        <v>45.07</v>
      </c>
      <c r="Q201" s="4">
        <v>57.22</v>
      </c>
      <c r="R201" s="4">
        <v>57.22</v>
      </c>
      <c r="S201" s="4">
        <v>57.22</v>
      </c>
      <c r="T201" s="107"/>
      <c r="X201" s="4"/>
      <c r="AN201" s="4"/>
      <c r="AP201" s="4"/>
      <c r="AQ201" s="4"/>
      <c r="AR201" s="4"/>
    </row>
    <row r="202" spans="1:44">
      <c r="A202" s="102">
        <f t="shared" si="3"/>
        <v>201</v>
      </c>
      <c r="B202" s="102">
        <v>201</v>
      </c>
      <c r="C202" s="4">
        <f>IF('Input&amp;Output'!$C$3=10,'v-t_chart'!G202,IF('Input&amp;Output'!$C$3=21,'v-t_chart'!H202,IF('Input&amp;Output'!$C$3=32,'v-t_chart'!I202,IF('Input&amp;Output'!$C$3=22,'v-t_chart'!J202,IF('Input&amp;Output'!$C$3=31,'v-t_chart'!K202,'v-t_chart'!L202)))))</f>
        <v>57.7</v>
      </c>
      <c r="D202" s="17"/>
      <c r="F202" s="4">
        <v>201</v>
      </c>
      <c r="G202" s="105">
        <v>47.5</v>
      </c>
      <c r="H202" s="105">
        <v>47.5</v>
      </c>
      <c r="I202" s="4">
        <v>57.7</v>
      </c>
      <c r="J202" s="4">
        <v>57.7</v>
      </c>
      <c r="K202" s="4">
        <v>57.7</v>
      </c>
      <c r="L202" s="107"/>
      <c r="M202" s="107"/>
      <c r="N202" s="4">
        <v>201</v>
      </c>
      <c r="O202" s="105">
        <v>47.52</v>
      </c>
      <c r="P202" s="105">
        <v>47.52</v>
      </c>
      <c r="Q202" s="4">
        <v>57.73</v>
      </c>
      <c r="R202" s="4">
        <v>57.73</v>
      </c>
      <c r="S202" s="4">
        <v>57.73</v>
      </c>
      <c r="T202" s="107"/>
      <c r="X202" s="4"/>
      <c r="AN202" s="4"/>
      <c r="AP202" s="4"/>
      <c r="AQ202" s="4"/>
      <c r="AR202" s="4"/>
    </row>
    <row r="203" spans="1:44">
      <c r="A203" s="102">
        <f t="shared" si="3"/>
        <v>202</v>
      </c>
      <c r="B203" s="102">
        <v>202</v>
      </c>
      <c r="C203" s="4">
        <f>IF('Input&amp;Output'!$C$3=10,'v-t_chart'!G203,IF('Input&amp;Output'!$C$3=21,'v-t_chart'!H203,IF('Input&amp;Output'!$C$3=32,'v-t_chart'!I203,IF('Input&amp;Output'!$C$3=22,'v-t_chart'!J203,IF('Input&amp;Output'!$C$3=31,'v-t_chart'!K203,'v-t_chart'!L203)))))</f>
        <v>58.2</v>
      </c>
      <c r="D203" s="17"/>
      <c r="F203" s="4">
        <v>202</v>
      </c>
      <c r="G203" s="105">
        <v>49</v>
      </c>
      <c r="H203" s="105">
        <v>49</v>
      </c>
      <c r="I203" s="4">
        <v>58.2</v>
      </c>
      <c r="J203" s="4">
        <v>58.2</v>
      </c>
      <c r="K203" s="4">
        <v>58.2</v>
      </c>
      <c r="L203" s="107"/>
      <c r="M203" s="107"/>
      <c r="N203" s="4">
        <v>202</v>
      </c>
      <c r="O203" s="105">
        <v>49</v>
      </c>
      <c r="P203" s="105">
        <v>49</v>
      </c>
      <c r="Q203" s="4">
        <v>58.23</v>
      </c>
      <c r="R203" s="4">
        <v>58.23</v>
      </c>
      <c r="S203" s="4">
        <v>58.23</v>
      </c>
      <c r="T203" s="107"/>
      <c r="X203" s="4"/>
      <c r="AN203" s="4"/>
      <c r="AP203" s="4"/>
      <c r="AQ203" s="4"/>
      <c r="AR203" s="4"/>
    </row>
    <row r="204" spans="1:44">
      <c r="A204" s="102">
        <f t="shared" si="3"/>
        <v>203</v>
      </c>
      <c r="B204" s="102">
        <v>203</v>
      </c>
      <c r="C204" s="4">
        <f>IF('Input&amp;Output'!$C$3=10,'v-t_chart'!G204,IF('Input&amp;Output'!$C$3=21,'v-t_chart'!H204,IF('Input&amp;Output'!$C$3=32,'v-t_chart'!I204,IF('Input&amp;Output'!$C$3=22,'v-t_chart'!J204,IF('Input&amp;Output'!$C$3=31,'v-t_chart'!K204,'v-t_chart'!L204)))))</f>
        <v>58.7</v>
      </c>
      <c r="D204" s="17"/>
      <c r="F204" s="4">
        <v>203</v>
      </c>
      <c r="G204" s="105">
        <v>50</v>
      </c>
      <c r="H204" s="105">
        <v>50</v>
      </c>
      <c r="I204" s="4">
        <v>58.7</v>
      </c>
      <c r="J204" s="4">
        <v>58.7</v>
      </c>
      <c r="K204" s="4">
        <v>58.7</v>
      </c>
      <c r="L204" s="107"/>
      <c r="M204" s="107"/>
      <c r="N204" s="4">
        <v>203</v>
      </c>
      <c r="O204" s="105">
        <v>49.97</v>
      </c>
      <c r="P204" s="105">
        <v>49.97</v>
      </c>
      <c r="Q204" s="4">
        <v>58.74</v>
      </c>
      <c r="R204" s="4">
        <v>58.74</v>
      </c>
      <c r="S204" s="4">
        <v>58.74</v>
      </c>
      <c r="T204" s="107"/>
      <c r="X204" s="4"/>
      <c r="AN204" s="4"/>
      <c r="AP204" s="4"/>
      <c r="AQ204" s="4"/>
      <c r="AR204" s="4"/>
    </row>
    <row r="205" spans="1:44">
      <c r="A205" s="102">
        <f t="shared" si="3"/>
        <v>204</v>
      </c>
      <c r="B205" s="102">
        <v>204</v>
      </c>
      <c r="C205" s="4">
        <f>IF('Input&amp;Output'!$C$3=10,'v-t_chart'!G205,IF('Input&amp;Output'!$C$3=21,'v-t_chart'!H205,IF('Input&amp;Output'!$C$3=32,'v-t_chart'!I205,IF('Input&amp;Output'!$C$3=22,'v-t_chart'!J205,IF('Input&amp;Output'!$C$3=31,'v-t_chart'!K205,'v-t_chart'!L205)))))</f>
        <v>59.3</v>
      </c>
      <c r="D205" s="17"/>
      <c r="F205" s="4">
        <v>204</v>
      </c>
      <c r="G205" s="105">
        <v>49.5</v>
      </c>
      <c r="H205" s="105">
        <v>49.5</v>
      </c>
      <c r="I205" s="4">
        <v>59.3</v>
      </c>
      <c r="J205" s="4">
        <v>59.3</v>
      </c>
      <c r="K205" s="4">
        <v>59.3</v>
      </c>
      <c r="L205" s="107"/>
      <c r="M205" s="107"/>
      <c r="N205" s="4">
        <v>204</v>
      </c>
      <c r="O205" s="105">
        <v>49.53</v>
      </c>
      <c r="P205" s="105">
        <v>49.53</v>
      </c>
      <c r="Q205" s="4">
        <v>59.34</v>
      </c>
      <c r="R205" s="4">
        <v>59.34</v>
      </c>
      <c r="S205" s="4">
        <v>59.34</v>
      </c>
      <c r="T205" s="107"/>
      <c r="X205" s="4"/>
      <c r="AN205" s="4"/>
      <c r="AP205" s="4"/>
      <c r="AQ205" s="4"/>
      <c r="AR205" s="4"/>
    </row>
    <row r="206" spans="1:44">
      <c r="A206" s="102">
        <f t="shared" si="3"/>
        <v>205</v>
      </c>
      <c r="B206" s="102">
        <v>205</v>
      </c>
      <c r="C206" s="4">
        <f>IF('Input&amp;Output'!$C$3=10,'v-t_chart'!G206,IF('Input&amp;Output'!$C$3=21,'v-t_chart'!H206,IF('Input&amp;Output'!$C$3=32,'v-t_chart'!I206,IF('Input&amp;Output'!$C$3=22,'v-t_chart'!J206,IF('Input&amp;Output'!$C$3=31,'v-t_chart'!K206,'v-t_chart'!L206)))))</f>
        <v>59.8</v>
      </c>
      <c r="D206" s="17"/>
      <c r="F206" s="4">
        <v>205</v>
      </c>
      <c r="G206" s="105">
        <v>48.8</v>
      </c>
      <c r="H206" s="105">
        <v>48.8</v>
      </c>
      <c r="I206" s="4">
        <v>59.8</v>
      </c>
      <c r="J206" s="4">
        <v>59.8</v>
      </c>
      <c r="K206" s="4">
        <v>59.8</v>
      </c>
      <c r="L206" s="107"/>
      <c r="M206" s="107"/>
      <c r="N206" s="4">
        <v>205</v>
      </c>
      <c r="O206" s="105">
        <v>48.77</v>
      </c>
      <c r="P206" s="105">
        <v>48.77</v>
      </c>
      <c r="Q206" s="4">
        <v>59.81</v>
      </c>
      <c r="R206" s="4">
        <v>59.81</v>
      </c>
      <c r="S206" s="4">
        <v>59.81</v>
      </c>
      <c r="T206" s="107"/>
      <c r="X206" s="4"/>
      <c r="AN206" s="4"/>
      <c r="AP206" s="4"/>
      <c r="AQ206" s="4"/>
      <c r="AR206" s="4"/>
    </row>
    <row r="207" spans="1:44">
      <c r="A207" s="102">
        <f t="shared" si="3"/>
        <v>206</v>
      </c>
      <c r="B207" s="102">
        <v>206</v>
      </c>
      <c r="C207" s="4">
        <f>IF('Input&amp;Output'!$C$3=10,'v-t_chart'!G207,IF('Input&amp;Output'!$C$3=21,'v-t_chart'!H207,IF('Input&amp;Output'!$C$3=32,'v-t_chart'!I207,IF('Input&amp;Output'!$C$3=22,'v-t_chart'!J207,IF('Input&amp;Output'!$C$3=31,'v-t_chart'!K207,'v-t_chart'!L207)))))</f>
        <v>60</v>
      </c>
      <c r="D207" s="17"/>
      <c r="F207" s="4">
        <v>206</v>
      </c>
      <c r="G207" s="105">
        <v>47.6</v>
      </c>
      <c r="H207" s="105">
        <v>47.6</v>
      </c>
      <c r="I207" s="4">
        <v>60</v>
      </c>
      <c r="J207" s="4">
        <v>60</v>
      </c>
      <c r="K207" s="4">
        <v>60</v>
      </c>
      <c r="L207" s="107"/>
      <c r="M207" s="107"/>
      <c r="N207" s="4">
        <v>206</v>
      </c>
      <c r="O207" s="105">
        <v>47.58</v>
      </c>
      <c r="P207" s="105">
        <v>47.58</v>
      </c>
      <c r="Q207" s="4">
        <v>59.99</v>
      </c>
      <c r="R207" s="4">
        <v>59.99</v>
      </c>
      <c r="S207" s="4">
        <v>59.99</v>
      </c>
      <c r="T207" s="107"/>
      <c r="X207" s="4"/>
      <c r="AN207" s="4"/>
      <c r="AP207" s="4"/>
      <c r="AQ207" s="4"/>
      <c r="AR207" s="4"/>
    </row>
    <row r="208" spans="1:44">
      <c r="A208" s="102">
        <f t="shared" si="3"/>
        <v>207</v>
      </c>
      <c r="B208" s="102">
        <v>207</v>
      </c>
      <c r="C208" s="4">
        <f>IF('Input&amp;Output'!$C$3=10,'v-t_chart'!G208,IF('Input&amp;Output'!$C$3=21,'v-t_chart'!H208,IF('Input&amp;Output'!$C$3=32,'v-t_chart'!I208,IF('Input&amp;Output'!$C$3=22,'v-t_chart'!J208,IF('Input&amp;Output'!$C$3=31,'v-t_chart'!K208,'v-t_chart'!L208)))))</f>
        <v>60</v>
      </c>
      <c r="D208" s="17"/>
      <c r="F208" s="4">
        <v>207</v>
      </c>
      <c r="G208" s="105">
        <v>46.5</v>
      </c>
      <c r="H208" s="105">
        <v>46.5</v>
      </c>
      <c r="I208" s="4">
        <v>60</v>
      </c>
      <c r="J208" s="4">
        <v>60</v>
      </c>
      <c r="K208" s="4">
        <v>60</v>
      </c>
      <c r="L208" s="107"/>
      <c r="M208" s="107"/>
      <c r="N208" s="4">
        <v>207</v>
      </c>
      <c r="O208" s="105">
        <v>46.47</v>
      </c>
      <c r="P208" s="105">
        <v>46.47</v>
      </c>
      <c r="Q208" s="4">
        <v>59.99</v>
      </c>
      <c r="R208" s="4">
        <v>59.99</v>
      </c>
      <c r="S208" s="4">
        <v>59.99</v>
      </c>
      <c r="T208" s="107"/>
      <c r="X208" s="4"/>
      <c r="AN208" s="4"/>
      <c r="AP208" s="4"/>
      <c r="AQ208" s="4"/>
      <c r="AR208" s="4"/>
    </row>
    <row r="209" spans="1:44">
      <c r="A209" s="102">
        <f t="shared" si="3"/>
        <v>208</v>
      </c>
      <c r="B209" s="102">
        <v>208</v>
      </c>
      <c r="C209" s="4">
        <f>IF('Input&amp;Output'!$C$3=10,'v-t_chart'!G209,IF('Input&amp;Output'!$C$3=21,'v-t_chart'!H209,IF('Input&amp;Output'!$C$3=32,'v-t_chart'!I209,IF('Input&amp;Output'!$C$3=22,'v-t_chart'!J209,IF('Input&amp;Output'!$C$3=31,'v-t_chart'!K209,'v-t_chart'!L209)))))</f>
        <v>59.9</v>
      </c>
      <c r="D209" s="17"/>
      <c r="F209" s="4">
        <v>208</v>
      </c>
      <c r="G209" s="105">
        <v>46.1</v>
      </c>
      <c r="H209" s="105">
        <v>46.1</v>
      </c>
      <c r="I209" s="4">
        <v>59.9</v>
      </c>
      <c r="J209" s="4">
        <v>59.9</v>
      </c>
      <c r="K209" s="4">
        <v>59.9</v>
      </c>
      <c r="L209" s="107"/>
      <c r="M209" s="107"/>
      <c r="N209" s="4">
        <v>208</v>
      </c>
      <c r="O209" s="105">
        <v>46.05</v>
      </c>
      <c r="P209" s="105">
        <v>46.05</v>
      </c>
      <c r="Q209" s="4">
        <v>59.94</v>
      </c>
      <c r="R209" s="4">
        <v>59.94</v>
      </c>
      <c r="S209" s="4">
        <v>59.94</v>
      </c>
      <c r="T209" s="107"/>
      <c r="X209" s="4"/>
      <c r="AN209" s="4"/>
      <c r="AP209" s="4"/>
      <c r="AQ209" s="4"/>
      <c r="AR209" s="4"/>
    </row>
    <row r="210" spans="1:44">
      <c r="A210" s="102">
        <f t="shared" si="3"/>
        <v>209</v>
      </c>
      <c r="B210" s="102">
        <v>209</v>
      </c>
      <c r="C210" s="4">
        <f>IF('Input&amp;Output'!$C$3=10,'v-t_chart'!G210,IF('Input&amp;Output'!$C$3=21,'v-t_chart'!H210,IF('Input&amp;Output'!$C$3=32,'v-t_chart'!I210,IF('Input&amp;Output'!$C$3=22,'v-t_chart'!J210,IF('Input&amp;Output'!$C$3=31,'v-t_chart'!K210,'v-t_chart'!L210)))))</f>
        <v>59.9</v>
      </c>
      <c r="D210" s="17"/>
      <c r="F210" s="4">
        <v>209</v>
      </c>
      <c r="G210" s="105">
        <v>46.1</v>
      </c>
      <c r="H210" s="105">
        <v>46.1</v>
      </c>
      <c r="I210" s="4">
        <v>59.9</v>
      </c>
      <c r="J210" s="4">
        <v>59.9</v>
      </c>
      <c r="K210" s="4">
        <v>59.9</v>
      </c>
      <c r="L210" s="107"/>
      <c r="M210" s="107"/>
      <c r="N210" s="4">
        <v>209</v>
      </c>
      <c r="O210" s="105">
        <v>46.05</v>
      </c>
      <c r="P210" s="105">
        <v>46.05</v>
      </c>
      <c r="Q210" s="4">
        <v>59.92</v>
      </c>
      <c r="R210" s="4">
        <v>59.92</v>
      </c>
      <c r="S210" s="4">
        <v>59.92</v>
      </c>
      <c r="T210" s="107"/>
      <c r="X210" s="4"/>
      <c r="AN210" s="4"/>
      <c r="AP210" s="4"/>
      <c r="AQ210" s="4"/>
      <c r="AR210" s="4"/>
    </row>
    <row r="211" spans="1:44">
      <c r="A211" s="102">
        <f t="shared" si="3"/>
        <v>210</v>
      </c>
      <c r="B211" s="102">
        <v>210</v>
      </c>
      <c r="C211" s="4">
        <f>IF('Input&amp;Output'!$C$3=10,'v-t_chart'!G211,IF('Input&amp;Output'!$C$3=21,'v-t_chart'!H211,IF('Input&amp;Output'!$C$3=32,'v-t_chart'!I211,IF('Input&amp;Output'!$C$3=22,'v-t_chart'!J211,IF('Input&amp;Output'!$C$3=31,'v-t_chart'!K211,'v-t_chart'!L211)))))</f>
        <v>59.9</v>
      </c>
      <c r="D211" s="17"/>
      <c r="F211" s="4">
        <v>210</v>
      </c>
      <c r="G211" s="105">
        <v>46.6</v>
      </c>
      <c r="H211" s="105">
        <v>46.6</v>
      </c>
      <c r="I211" s="4">
        <v>59.9</v>
      </c>
      <c r="J211" s="4">
        <v>59.9</v>
      </c>
      <c r="K211" s="4">
        <v>59.9</v>
      </c>
      <c r="L211" s="107"/>
      <c r="M211" s="107"/>
      <c r="N211" s="4">
        <v>210</v>
      </c>
      <c r="O211" s="105">
        <v>46.63</v>
      </c>
      <c r="P211" s="105">
        <v>46.63</v>
      </c>
      <c r="Q211" s="4">
        <v>59.91</v>
      </c>
      <c r="R211" s="4">
        <v>59.91</v>
      </c>
      <c r="S211" s="4">
        <v>59.91</v>
      </c>
      <c r="T211" s="107"/>
      <c r="X211" s="4"/>
      <c r="AN211" s="4"/>
      <c r="AP211" s="4"/>
      <c r="AQ211" s="4"/>
      <c r="AR211" s="4"/>
    </row>
    <row r="212" spans="1:44">
      <c r="A212" s="102">
        <f t="shared" si="3"/>
        <v>211</v>
      </c>
      <c r="B212" s="102">
        <v>211</v>
      </c>
      <c r="C212" s="4">
        <f>IF('Input&amp;Output'!$C$3=10,'v-t_chart'!G212,IF('Input&amp;Output'!$C$3=21,'v-t_chart'!H212,IF('Input&amp;Output'!$C$3=32,'v-t_chart'!I212,IF('Input&amp;Output'!$C$3=22,'v-t_chart'!J212,IF('Input&amp;Output'!$C$3=31,'v-t_chart'!K212,'v-t_chart'!L212)))))</f>
        <v>59.9</v>
      </c>
      <c r="D212" s="17"/>
      <c r="F212" s="4">
        <v>211</v>
      </c>
      <c r="G212" s="105">
        <v>46.9</v>
      </c>
      <c r="H212" s="105">
        <v>46.9</v>
      </c>
      <c r="I212" s="4">
        <v>59.9</v>
      </c>
      <c r="J212" s="4">
        <v>59.9</v>
      </c>
      <c r="K212" s="4">
        <v>59.9</v>
      </c>
      <c r="L212" s="107"/>
      <c r="M212" s="107"/>
      <c r="N212" s="4">
        <v>211</v>
      </c>
      <c r="O212" s="105">
        <v>46.85</v>
      </c>
      <c r="P212" s="105">
        <v>46.85</v>
      </c>
      <c r="Q212" s="4">
        <v>59.92</v>
      </c>
      <c r="R212" s="4">
        <v>59.92</v>
      </c>
      <c r="S212" s="4">
        <v>59.92</v>
      </c>
      <c r="T212" s="107"/>
      <c r="X212" s="4"/>
      <c r="AN212" s="4"/>
      <c r="AP212" s="4"/>
      <c r="AQ212" s="4"/>
      <c r="AR212" s="4"/>
    </row>
    <row r="213" spans="1:44">
      <c r="A213" s="102">
        <f t="shared" si="3"/>
        <v>212</v>
      </c>
      <c r="B213" s="102">
        <v>212</v>
      </c>
      <c r="C213" s="4">
        <f>IF('Input&amp;Output'!$C$3=10,'v-t_chart'!G213,IF('Input&amp;Output'!$C$3=21,'v-t_chart'!H213,IF('Input&amp;Output'!$C$3=32,'v-t_chart'!I213,IF('Input&amp;Output'!$C$3=22,'v-t_chart'!J213,IF('Input&amp;Output'!$C$3=31,'v-t_chart'!K213,'v-t_chart'!L213)))))</f>
        <v>59.9</v>
      </c>
      <c r="D213" s="17"/>
      <c r="F213" s="4">
        <v>212</v>
      </c>
      <c r="G213" s="105">
        <v>47.2</v>
      </c>
      <c r="H213" s="105">
        <v>47.2</v>
      </c>
      <c r="I213" s="4">
        <v>59.9</v>
      </c>
      <c r="J213" s="4">
        <v>59.9</v>
      </c>
      <c r="K213" s="4">
        <v>59.9</v>
      </c>
      <c r="L213" s="107"/>
      <c r="M213" s="107"/>
      <c r="N213" s="4">
        <v>212</v>
      </c>
      <c r="O213" s="105">
        <v>47.22</v>
      </c>
      <c r="P213" s="105">
        <v>47.22</v>
      </c>
      <c r="Q213" s="4">
        <v>59.89</v>
      </c>
      <c r="R213" s="4">
        <v>59.89</v>
      </c>
      <c r="S213" s="4">
        <v>59.89</v>
      </c>
      <c r="T213" s="107"/>
      <c r="X213" s="4"/>
      <c r="AN213" s="4"/>
      <c r="AP213" s="4"/>
      <c r="AQ213" s="4"/>
      <c r="AR213" s="4"/>
    </row>
    <row r="214" spans="1:44">
      <c r="A214" s="102">
        <f t="shared" si="3"/>
        <v>213</v>
      </c>
      <c r="B214" s="102">
        <v>213</v>
      </c>
      <c r="C214" s="4">
        <f>IF('Input&amp;Output'!$C$3=10,'v-t_chart'!G214,IF('Input&amp;Output'!$C$3=21,'v-t_chart'!H214,IF('Input&amp;Output'!$C$3=32,'v-t_chart'!I214,IF('Input&amp;Output'!$C$3=22,'v-t_chart'!J214,IF('Input&amp;Output'!$C$3=31,'v-t_chart'!K214,'v-t_chart'!L214)))))</f>
        <v>59.8</v>
      </c>
      <c r="D214" s="17"/>
      <c r="F214" s="4">
        <v>213</v>
      </c>
      <c r="G214" s="105">
        <v>47.8</v>
      </c>
      <c r="H214" s="105">
        <v>47.8</v>
      </c>
      <c r="I214" s="4">
        <v>59.8</v>
      </c>
      <c r="J214" s="4">
        <v>59.8</v>
      </c>
      <c r="K214" s="4">
        <v>59.8</v>
      </c>
      <c r="L214" s="107"/>
      <c r="M214" s="107"/>
      <c r="N214" s="4">
        <v>213</v>
      </c>
      <c r="O214" s="105">
        <v>47.83</v>
      </c>
      <c r="P214" s="105">
        <v>47.83</v>
      </c>
      <c r="Q214" s="4">
        <v>59.79</v>
      </c>
      <c r="R214" s="4">
        <v>59.79</v>
      </c>
      <c r="S214" s="4">
        <v>59.79</v>
      </c>
      <c r="T214" s="107"/>
      <c r="X214" s="4"/>
      <c r="AN214" s="4"/>
      <c r="AP214" s="4"/>
      <c r="AQ214" s="4"/>
      <c r="AR214" s="4"/>
    </row>
    <row r="215" spans="1:44">
      <c r="A215" s="102">
        <f t="shared" si="3"/>
        <v>214</v>
      </c>
      <c r="B215" s="102">
        <v>214</v>
      </c>
      <c r="C215" s="4">
        <f>IF('Input&amp;Output'!$C$3=10,'v-t_chart'!G215,IF('Input&amp;Output'!$C$3=21,'v-t_chart'!H215,IF('Input&amp;Output'!$C$3=32,'v-t_chart'!I215,IF('Input&amp;Output'!$C$3=22,'v-t_chart'!J215,IF('Input&amp;Output'!$C$3=31,'v-t_chart'!K215,'v-t_chart'!L215)))))</f>
        <v>59.6</v>
      </c>
      <c r="D215" s="17"/>
      <c r="F215" s="4">
        <v>214</v>
      </c>
      <c r="G215" s="105">
        <v>48.4</v>
      </c>
      <c r="H215" s="105">
        <v>48.4</v>
      </c>
      <c r="I215" s="4">
        <v>59.6</v>
      </c>
      <c r="J215" s="4">
        <v>59.6</v>
      </c>
      <c r="K215" s="4">
        <v>59.6</v>
      </c>
      <c r="L215" s="107"/>
      <c r="M215" s="107"/>
      <c r="N215" s="4">
        <v>214</v>
      </c>
      <c r="O215" s="105">
        <v>48.42</v>
      </c>
      <c r="P215" s="105">
        <v>48.42</v>
      </c>
      <c r="Q215" s="4">
        <v>59.64</v>
      </c>
      <c r="R215" s="4">
        <v>59.64</v>
      </c>
      <c r="S215" s="4">
        <v>59.64</v>
      </c>
      <c r="T215" s="107"/>
      <c r="X215" s="4"/>
      <c r="AN215" s="4"/>
      <c r="AP215" s="4"/>
      <c r="AQ215" s="4"/>
      <c r="AR215" s="4"/>
    </row>
    <row r="216" spans="1:44">
      <c r="A216" s="102">
        <f t="shared" si="3"/>
        <v>215</v>
      </c>
      <c r="B216" s="102">
        <v>215</v>
      </c>
      <c r="C216" s="4">
        <f>IF('Input&amp;Output'!$C$3=10,'v-t_chart'!G216,IF('Input&amp;Output'!$C$3=21,'v-t_chart'!H216,IF('Input&amp;Output'!$C$3=32,'v-t_chart'!I216,IF('Input&amp;Output'!$C$3=22,'v-t_chart'!J216,IF('Input&amp;Output'!$C$3=31,'v-t_chart'!K216,'v-t_chart'!L216)))))</f>
        <v>59.1</v>
      </c>
      <c r="D216" s="17"/>
      <c r="F216" s="4">
        <v>215</v>
      </c>
      <c r="G216" s="105">
        <v>48.9</v>
      </c>
      <c r="H216" s="105">
        <v>48.9</v>
      </c>
      <c r="I216" s="4">
        <v>59.1</v>
      </c>
      <c r="J216" s="4">
        <v>59.1</v>
      </c>
      <c r="K216" s="4">
        <v>59.1</v>
      </c>
      <c r="L216" s="107"/>
      <c r="M216" s="107"/>
      <c r="N216" s="4">
        <v>215</v>
      </c>
      <c r="O216" s="105">
        <v>48.85</v>
      </c>
      <c r="P216" s="105">
        <v>48.85</v>
      </c>
      <c r="Q216" s="4">
        <v>59.13</v>
      </c>
      <c r="R216" s="4">
        <v>59.13</v>
      </c>
      <c r="S216" s="4">
        <v>59.13</v>
      </c>
      <c r="T216" s="107"/>
      <c r="X216" s="4"/>
      <c r="AN216" s="4"/>
      <c r="AP216" s="4"/>
      <c r="AQ216" s="4"/>
      <c r="AR216" s="4"/>
    </row>
    <row r="217" spans="1:44">
      <c r="A217" s="102">
        <f t="shared" si="3"/>
        <v>216</v>
      </c>
      <c r="B217" s="102">
        <v>216</v>
      </c>
      <c r="C217" s="4">
        <f>IF('Input&amp;Output'!$C$3=10,'v-t_chart'!G217,IF('Input&amp;Output'!$C$3=21,'v-t_chart'!H217,IF('Input&amp;Output'!$C$3=32,'v-t_chart'!I217,IF('Input&amp;Output'!$C$3=22,'v-t_chart'!J217,IF('Input&amp;Output'!$C$3=31,'v-t_chart'!K217,'v-t_chart'!L217)))))</f>
        <v>57.1</v>
      </c>
      <c r="D217" s="17"/>
      <c r="F217" s="4">
        <v>216</v>
      </c>
      <c r="G217" s="105">
        <v>49.2</v>
      </c>
      <c r="H217" s="105">
        <v>49.2</v>
      </c>
      <c r="I217" s="4">
        <v>57.1</v>
      </c>
      <c r="J217" s="4">
        <v>57.1</v>
      </c>
      <c r="K217" s="4">
        <v>57.1</v>
      </c>
      <c r="L217" s="107"/>
      <c r="M217" s="107"/>
      <c r="N217" s="4">
        <v>216</v>
      </c>
      <c r="O217" s="105">
        <v>49.21</v>
      </c>
      <c r="P217" s="105">
        <v>49.21</v>
      </c>
      <c r="Q217" s="4">
        <v>57.14</v>
      </c>
      <c r="R217" s="4">
        <v>57.14</v>
      </c>
      <c r="S217" s="4">
        <v>57.14</v>
      </c>
      <c r="T217" s="107"/>
      <c r="X217" s="4"/>
      <c r="AN217" s="4"/>
      <c r="AP217" s="4"/>
      <c r="AQ217" s="4"/>
      <c r="AR217" s="4"/>
    </row>
    <row r="218" spans="1:44">
      <c r="A218" s="102">
        <f t="shared" si="3"/>
        <v>217</v>
      </c>
      <c r="B218" s="102">
        <v>217</v>
      </c>
      <c r="C218" s="4">
        <f>IF('Input&amp;Output'!$C$3=10,'v-t_chart'!G218,IF('Input&amp;Output'!$C$3=21,'v-t_chart'!H218,IF('Input&amp;Output'!$C$3=32,'v-t_chart'!I218,IF('Input&amp;Output'!$C$3=22,'v-t_chart'!J218,IF('Input&amp;Output'!$C$3=31,'v-t_chart'!K218,'v-t_chart'!L218)))))</f>
        <v>53.2</v>
      </c>
      <c r="D218" s="17"/>
      <c r="F218" s="4">
        <v>217</v>
      </c>
      <c r="G218" s="105">
        <v>49.6</v>
      </c>
      <c r="H218" s="105">
        <v>49.6</v>
      </c>
      <c r="I218" s="4">
        <v>53.2</v>
      </c>
      <c r="J218" s="4">
        <v>53.2</v>
      </c>
      <c r="K218" s="4">
        <v>53.2</v>
      </c>
      <c r="L218" s="107"/>
      <c r="M218" s="107"/>
      <c r="N218" s="4">
        <v>217</v>
      </c>
      <c r="O218" s="105">
        <v>49.57</v>
      </c>
      <c r="P218" s="105">
        <v>49.57</v>
      </c>
      <c r="Q218" s="4">
        <v>53.15</v>
      </c>
      <c r="R218" s="4">
        <v>53.15</v>
      </c>
      <c r="S218" s="4">
        <v>53.15</v>
      </c>
      <c r="T218" s="107"/>
      <c r="X218" s="4"/>
      <c r="AN218" s="4"/>
      <c r="AP218" s="4"/>
      <c r="AQ218" s="4"/>
      <c r="AR218" s="4"/>
    </row>
    <row r="219" spans="1:44">
      <c r="A219" s="102">
        <f t="shared" si="3"/>
        <v>218</v>
      </c>
      <c r="B219" s="102">
        <v>218</v>
      </c>
      <c r="C219" s="4">
        <f>IF('Input&amp;Output'!$C$3=10,'v-t_chart'!G219,IF('Input&amp;Output'!$C$3=21,'v-t_chart'!H219,IF('Input&amp;Output'!$C$3=32,'v-t_chart'!I219,IF('Input&amp;Output'!$C$3=22,'v-t_chart'!J219,IF('Input&amp;Output'!$C$3=31,'v-t_chart'!K219,'v-t_chart'!L219)))))</f>
        <v>48.3</v>
      </c>
      <c r="D219" s="17"/>
      <c r="F219" s="4">
        <v>218</v>
      </c>
      <c r="G219" s="105">
        <v>49.9</v>
      </c>
      <c r="H219" s="105">
        <v>49.9</v>
      </c>
      <c r="I219" s="4">
        <v>48.3</v>
      </c>
      <c r="J219" s="4">
        <v>48.3</v>
      </c>
      <c r="K219" s="4">
        <v>48.3</v>
      </c>
      <c r="L219" s="107"/>
      <c r="M219" s="107"/>
      <c r="N219" s="4">
        <v>218</v>
      </c>
      <c r="O219" s="105">
        <v>49.9</v>
      </c>
      <c r="P219" s="105">
        <v>49.9</v>
      </c>
      <c r="Q219" s="4">
        <v>48.28</v>
      </c>
      <c r="R219" s="4">
        <v>48.28</v>
      </c>
      <c r="S219" s="4">
        <v>48.28</v>
      </c>
      <c r="T219" s="107"/>
      <c r="X219" s="4"/>
      <c r="AN219" s="4"/>
      <c r="AP219" s="4"/>
      <c r="AQ219" s="4"/>
      <c r="AR219" s="4"/>
    </row>
    <row r="220" spans="1:44">
      <c r="A220" s="102">
        <f t="shared" si="3"/>
        <v>219</v>
      </c>
      <c r="B220" s="102">
        <v>219</v>
      </c>
      <c r="C220" s="4">
        <f>IF('Input&amp;Output'!$C$3=10,'v-t_chart'!G220,IF('Input&amp;Output'!$C$3=21,'v-t_chart'!H220,IF('Input&amp;Output'!$C$3=32,'v-t_chart'!I220,IF('Input&amp;Output'!$C$3=22,'v-t_chart'!J220,IF('Input&amp;Output'!$C$3=31,'v-t_chart'!K220,'v-t_chart'!L220)))))</f>
        <v>43.9</v>
      </c>
      <c r="D220" s="17"/>
      <c r="F220" s="4">
        <v>219</v>
      </c>
      <c r="G220" s="105">
        <v>50</v>
      </c>
      <c r="H220" s="105">
        <v>50</v>
      </c>
      <c r="I220" s="4">
        <v>43.9</v>
      </c>
      <c r="J220" s="4">
        <v>43.9</v>
      </c>
      <c r="K220" s="4">
        <v>43.9</v>
      </c>
      <c r="L220" s="107"/>
      <c r="M220" s="107"/>
      <c r="N220" s="4">
        <v>219</v>
      </c>
      <c r="O220" s="105">
        <v>50.02</v>
      </c>
      <c r="P220" s="105">
        <v>50.02</v>
      </c>
      <c r="Q220" s="4">
        <v>43.9</v>
      </c>
      <c r="R220" s="4">
        <v>43.9</v>
      </c>
      <c r="S220" s="4">
        <v>43.9</v>
      </c>
      <c r="T220" s="107"/>
      <c r="X220" s="4"/>
      <c r="AN220" s="4"/>
      <c r="AP220" s="4"/>
      <c r="AQ220" s="4"/>
      <c r="AR220" s="4"/>
    </row>
    <row r="221" spans="1:44">
      <c r="A221" s="102">
        <f t="shared" si="3"/>
        <v>220</v>
      </c>
      <c r="B221" s="102">
        <v>220</v>
      </c>
      <c r="C221" s="4">
        <f>IF('Input&amp;Output'!$C$3=10,'v-t_chart'!G221,IF('Input&amp;Output'!$C$3=21,'v-t_chart'!H221,IF('Input&amp;Output'!$C$3=32,'v-t_chart'!I221,IF('Input&amp;Output'!$C$3=22,'v-t_chart'!J221,IF('Input&amp;Output'!$C$3=31,'v-t_chart'!K221,'v-t_chart'!L221)))))</f>
        <v>40.299999999999997</v>
      </c>
      <c r="D221" s="17"/>
      <c r="F221" s="4">
        <v>220</v>
      </c>
      <c r="G221" s="105">
        <v>49.8</v>
      </c>
      <c r="H221" s="105">
        <v>49.8</v>
      </c>
      <c r="I221" s="4">
        <v>40.299999999999997</v>
      </c>
      <c r="J221" s="4">
        <v>40.299999999999997</v>
      </c>
      <c r="K221" s="4">
        <v>40.299999999999997</v>
      </c>
      <c r="L221" s="107"/>
      <c r="M221" s="107"/>
      <c r="N221" s="4">
        <v>220</v>
      </c>
      <c r="O221" s="105">
        <v>49.83</v>
      </c>
      <c r="P221" s="105">
        <v>49.83</v>
      </c>
      <c r="Q221" s="4">
        <v>40.28</v>
      </c>
      <c r="R221" s="4">
        <v>40.28</v>
      </c>
      <c r="S221" s="4">
        <v>40.28</v>
      </c>
      <c r="T221" s="107"/>
      <c r="X221" s="4"/>
      <c r="AN221" s="4"/>
      <c r="AP221" s="4"/>
      <c r="AQ221" s="4"/>
      <c r="AR221" s="4"/>
    </row>
    <row r="222" spans="1:44">
      <c r="A222" s="102">
        <f t="shared" si="3"/>
        <v>221</v>
      </c>
      <c r="B222" s="102">
        <v>221</v>
      </c>
      <c r="C222" s="4">
        <f>IF('Input&amp;Output'!$C$3=10,'v-t_chart'!G222,IF('Input&amp;Output'!$C$3=21,'v-t_chart'!H222,IF('Input&amp;Output'!$C$3=32,'v-t_chart'!I222,IF('Input&amp;Output'!$C$3=22,'v-t_chart'!J222,IF('Input&amp;Output'!$C$3=31,'v-t_chart'!K222,'v-t_chart'!L222)))))</f>
        <v>39.5</v>
      </c>
      <c r="D222" s="17"/>
      <c r="F222" s="4">
        <v>221</v>
      </c>
      <c r="G222" s="105">
        <v>49.5</v>
      </c>
      <c r="H222" s="105">
        <v>49.5</v>
      </c>
      <c r="I222" s="4">
        <v>39.5</v>
      </c>
      <c r="J222" s="4">
        <v>39.5</v>
      </c>
      <c r="K222" s="4">
        <v>39.5</v>
      </c>
      <c r="L222" s="107"/>
      <c r="M222" s="107"/>
      <c r="N222" s="4">
        <v>221</v>
      </c>
      <c r="O222" s="105">
        <v>49.52</v>
      </c>
      <c r="P222" s="105">
        <v>49.52</v>
      </c>
      <c r="Q222" s="4">
        <v>39.49</v>
      </c>
      <c r="R222" s="4">
        <v>39.49</v>
      </c>
      <c r="S222" s="4">
        <v>39.49</v>
      </c>
      <c r="T222" s="107"/>
      <c r="X222" s="4"/>
      <c r="AN222" s="4"/>
      <c r="AP222" s="4"/>
      <c r="AQ222" s="4"/>
      <c r="AR222" s="4"/>
    </row>
    <row r="223" spans="1:44">
      <c r="A223" s="102">
        <f t="shared" si="3"/>
        <v>222</v>
      </c>
      <c r="B223" s="102">
        <v>222</v>
      </c>
      <c r="C223" s="4">
        <f>IF('Input&amp;Output'!$C$3=10,'v-t_chart'!G223,IF('Input&amp;Output'!$C$3=21,'v-t_chart'!H223,IF('Input&amp;Output'!$C$3=32,'v-t_chart'!I223,IF('Input&amp;Output'!$C$3=22,'v-t_chart'!J223,IF('Input&amp;Output'!$C$3=31,'v-t_chart'!K223,'v-t_chart'!L223)))))</f>
        <v>41.3</v>
      </c>
      <c r="D223" s="17"/>
      <c r="F223" s="4">
        <v>222</v>
      </c>
      <c r="G223" s="105">
        <v>49.2</v>
      </c>
      <c r="H223" s="105">
        <v>49.2</v>
      </c>
      <c r="I223" s="4">
        <v>41.3</v>
      </c>
      <c r="J223" s="4">
        <v>41.3</v>
      </c>
      <c r="K223" s="4">
        <v>41.3</v>
      </c>
      <c r="L223" s="107"/>
      <c r="M223" s="107"/>
      <c r="N223" s="4">
        <v>222</v>
      </c>
      <c r="O223" s="105">
        <v>49.2</v>
      </c>
      <c r="P223" s="105">
        <v>49.2</v>
      </c>
      <c r="Q223" s="4">
        <v>41.27</v>
      </c>
      <c r="R223" s="4">
        <v>41.27</v>
      </c>
      <c r="S223" s="4">
        <v>41.27</v>
      </c>
      <c r="T223" s="107"/>
      <c r="X223" s="4"/>
      <c r="AN223" s="4"/>
      <c r="AP223" s="4"/>
      <c r="AQ223" s="4"/>
      <c r="AR223" s="4"/>
    </row>
    <row r="224" spans="1:44">
      <c r="A224" s="102">
        <f t="shared" si="3"/>
        <v>223</v>
      </c>
      <c r="B224" s="102">
        <v>223</v>
      </c>
      <c r="C224" s="4">
        <f>IF('Input&amp;Output'!$C$3=10,'v-t_chart'!G224,IF('Input&amp;Output'!$C$3=21,'v-t_chart'!H224,IF('Input&amp;Output'!$C$3=32,'v-t_chart'!I224,IF('Input&amp;Output'!$C$3=22,'v-t_chart'!J224,IF('Input&amp;Output'!$C$3=31,'v-t_chart'!K224,'v-t_chart'!L224)))))</f>
        <v>45.2</v>
      </c>
      <c r="D224" s="17"/>
      <c r="F224" s="4">
        <v>223</v>
      </c>
      <c r="G224" s="105">
        <v>49.3</v>
      </c>
      <c r="H224" s="105">
        <v>49.3</v>
      </c>
      <c r="I224" s="4">
        <v>45.2</v>
      </c>
      <c r="J224" s="4">
        <v>45.2</v>
      </c>
      <c r="K224" s="4">
        <v>45.2</v>
      </c>
      <c r="L224" s="107"/>
      <c r="M224" s="107"/>
      <c r="N224" s="4">
        <v>223</v>
      </c>
      <c r="O224" s="105">
        <v>49.32</v>
      </c>
      <c r="P224" s="105">
        <v>49.32</v>
      </c>
      <c r="Q224" s="4">
        <v>45.15</v>
      </c>
      <c r="R224" s="4">
        <v>45.15</v>
      </c>
      <c r="S224" s="4">
        <v>45.15</v>
      </c>
      <c r="T224" s="107"/>
      <c r="X224" s="4"/>
      <c r="AN224" s="4"/>
      <c r="AP224" s="4"/>
      <c r="AQ224" s="4"/>
      <c r="AR224" s="4"/>
    </row>
    <row r="225" spans="1:44">
      <c r="A225" s="102">
        <f t="shared" si="3"/>
        <v>224</v>
      </c>
      <c r="B225" s="102">
        <v>224</v>
      </c>
      <c r="C225" s="4">
        <f>IF('Input&amp;Output'!$C$3=10,'v-t_chart'!G225,IF('Input&amp;Output'!$C$3=21,'v-t_chart'!H225,IF('Input&amp;Output'!$C$3=32,'v-t_chart'!I225,IF('Input&amp;Output'!$C$3=22,'v-t_chart'!J225,IF('Input&amp;Output'!$C$3=31,'v-t_chart'!K225,'v-t_chart'!L225)))))</f>
        <v>50.1</v>
      </c>
      <c r="D225" s="17"/>
      <c r="F225" s="4">
        <v>224</v>
      </c>
      <c r="G225" s="105">
        <v>49.4</v>
      </c>
      <c r="H225" s="105">
        <v>49.4</v>
      </c>
      <c r="I225" s="4">
        <v>50.1</v>
      </c>
      <c r="J225" s="4">
        <v>50.1</v>
      </c>
      <c r="K225" s="4">
        <v>50.1</v>
      </c>
      <c r="L225" s="107"/>
      <c r="M225" s="107"/>
      <c r="N225" s="4">
        <v>224</v>
      </c>
      <c r="O225" s="105">
        <v>49.41</v>
      </c>
      <c r="P225" s="105">
        <v>49.41</v>
      </c>
      <c r="Q225" s="4">
        <v>50.14</v>
      </c>
      <c r="R225" s="4">
        <v>50.14</v>
      </c>
      <c r="S225" s="4">
        <v>50.14</v>
      </c>
      <c r="T225" s="107"/>
      <c r="X225" s="4"/>
      <c r="AN225" s="4"/>
      <c r="AP225" s="4"/>
      <c r="AQ225" s="4"/>
      <c r="AR225" s="4"/>
    </row>
    <row r="226" spans="1:44">
      <c r="A226" s="102">
        <f t="shared" si="3"/>
        <v>225</v>
      </c>
      <c r="B226" s="102">
        <v>225</v>
      </c>
      <c r="C226" s="4">
        <f>IF('Input&amp;Output'!$C$3=10,'v-t_chart'!G226,IF('Input&amp;Output'!$C$3=21,'v-t_chart'!H226,IF('Input&amp;Output'!$C$3=32,'v-t_chart'!I226,IF('Input&amp;Output'!$C$3=22,'v-t_chart'!J226,IF('Input&amp;Output'!$C$3=31,'v-t_chart'!K226,'v-t_chart'!L226)))))</f>
        <v>53.7</v>
      </c>
      <c r="D226" s="17"/>
      <c r="F226" s="4">
        <v>225</v>
      </c>
      <c r="G226" s="105">
        <v>49.4</v>
      </c>
      <c r="H226" s="105">
        <v>49.4</v>
      </c>
      <c r="I226" s="4">
        <v>53.7</v>
      </c>
      <c r="J226" s="4">
        <v>53.7</v>
      </c>
      <c r="K226" s="4">
        <v>53.7</v>
      </c>
      <c r="L226" s="107"/>
      <c r="M226" s="107"/>
      <c r="N226" s="4">
        <v>225</v>
      </c>
      <c r="O226" s="105">
        <v>49.39</v>
      </c>
      <c r="P226" s="105">
        <v>49.39</v>
      </c>
      <c r="Q226" s="4">
        <v>53.73</v>
      </c>
      <c r="R226" s="4">
        <v>53.73</v>
      </c>
      <c r="S226" s="4">
        <v>53.73</v>
      </c>
      <c r="T226" s="107"/>
      <c r="X226" s="4"/>
      <c r="AN226" s="4"/>
      <c r="AP226" s="4"/>
      <c r="AQ226" s="4"/>
      <c r="AR226" s="4"/>
    </row>
    <row r="227" spans="1:44">
      <c r="A227" s="102">
        <f t="shared" si="3"/>
        <v>226</v>
      </c>
      <c r="B227" s="102">
        <v>226</v>
      </c>
      <c r="C227" s="4">
        <f>IF('Input&amp;Output'!$C$3=10,'v-t_chart'!G227,IF('Input&amp;Output'!$C$3=21,'v-t_chart'!H227,IF('Input&amp;Output'!$C$3=32,'v-t_chart'!I227,IF('Input&amp;Output'!$C$3=22,'v-t_chart'!J227,IF('Input&amp;Output'!$C$3=31,'v-t_chart'!K227,'v-t_chart'!L227)))))</f>
        <v>55.8</v>
      </c>
      <c r="D227" s="17"/>
      <c r="F227" s="4">
        <v>226</v>
      </c>
      <c r="G227" s="105">
        <v>48.6</v>
      </c>
      <c r="H227" s="105">
        <v>48.6</v>
      </c>
      <c r="I227" s="4">
        <v>55.8</v>
      </c>
      <c r="J227" s="4">
        <v>55.8</v>
      </c>
      <c r="K227" s="4">
        <v>55.8</v>
      </c>
      <c r="L227" s="107"/>
      <c r="M227" s="107"/>
      <c r="N227" s="4">
        <v>226</v>
      </c>
      <c r="O227" s="105">
        <v>48.55</v>
      </c>
      <c r="P227" s="105">
        <v>48.55</v>
      </c>
      <c r="Q227" s="4">
        <v>55.8</v>
      </c>
      <c r="R227" s="4">
        <v>55.8</v>
      </c>
      <c r="S227" s="4">
        <v>55.8</v>
      </c>
      <c r="T227" s="107"/>
      <c r="X227" s="4"/>
      <c r="AN227" s="4"/>
      <c r="AP227" s="4"/>
      <c r="AQ227" s="4"/>
      <c r="AR227" s="4"/>
    </row>
    <row r="228" spans="1:44">
      <c r="A228" s="102">
        <f t="shared" si="3"/>
        <v>227</v>
      </c>
      <c r="B228" s="102">
        <v>227</v>
      </c>
      <c r="C228" s="4">
        <f>IF('Input&amp;Output'!$C$3=10,'v-t_chart'!G228,IF('Input&amp;Output'!$C$3=21,'v-t_chart'!H228,IF('Input&amp;Output'!$C$3=32,'v-t_chart'!I228,IF('Input&amp;Output'!$C$3=22,'v-t_chart'!J228,IF('Input&amp;Output'!$C$3=31,'v-t_chart'!K228,'v-t_chart'!L228)))))</f>
        <v>55.8</v>
      </c>
      <c r="D228" s="17"/>
      <c r="F228" s="4">
        <v>227</v>
      </c>
      <c r="G228" s="105">
        <v>47.8</v>
      </c>
      <c r="H228" s="105">
        <v>47.8</v>
      </c>
      <c r="I228" s="4">
        <v>55.8</v>
      </c>
      <c r="J228" s="4">
        <v>55.8</v>
      </c>
      <c r="K228" s="4">
        <v>55.8</v>
      </c>
      <c r="L228" s="107"/>
      <c r="M228" s="107"/>
      <c r="N228" s="4">
        <v>227</v>
      </c>
      <c r="O228" s="105">
        <v>47.76</v>
      </c>
      <c r="P228" s="105">
        <v>47.76</v>
      </c>
      <c r="Q228" s="4">
        <v>55.82</v>
      </c>
      <c r="R228" s="4">
        <v>55.82</v>
      </c>
      <c r="S228" s="4">
        <v>55.82</v>
      </c>
      <c r="T228" s="107"/>
      <c r="X228" s="4"/>
      <c r="AN228" s="4"/>
      <c r="AP228" s="4"/>
      <c r="AQ228" s="4"/>
      <c r="AR228" s="4"/>
    </row>
    <row r="229" spans="1:44">
      <c r="A229" s="102">
        <f t="shared" si="3"/>
        <v>228</v>
      </c>
      <c r="B229" s="102">
        <v>228</v>
      </c>
      <c r="C229" s="4">
        <f>IF('Input&amp;Output'!$C$3=10,'v-t_chart'!G229,IF('Input&amp;Output'!$C$3=21,'v-t_chart'!H229,IF('Input&amp;Output'!$C$3=32,'v-t_chart'!I229,IF('Input&amp;Output'!$C$3=22,'v-t_chart'!J229,IF('Input&amp;Output'!$C$3=31,'v-t_chart'!K229,'v-t_chart'!L229)))))</f>
        <v>54.7</v>
      </c>
      <c r="D229" s="17"/>
      <c r="F229" s="4">
        <v>228</v>
      </c>
      <c r="G229" s="105">
        <v>47</v>
      </c>
      <c r="H229" s="105">
        <v>47</v>
      </c>
      <c r="I229" s="4">
        <v>54.7</v>
      </c>
      <c r="J229" s="4">
        <v>54.7</v>
      </c>
      <c r="K229" s="4">
        <v>54.7</v>
      </c>
      <c r="L229" s="107"/>
      <c r="M229" s="107"/>
      <c r="N229" s="4">
        <v>228</v>
      </c>
      <c r="O229" s="105">
        <v>47.01</v>
      </c>
      <c r="P229" s="105">
        <v>47.01</v>
      </c>
      <c r="Q229" s="4">
        <v>54.66</v>
      </c>
      <c r="R229" s="4">
        <v>54.66</v>
      </c>
      <c r="S229" s="4">
        <v>54.66</v>
      </c>
      <c r="T229" s="107"/>
      <c r="X229" s="4"/>
      <c r="AN229" s="4"/>
      <c r="AP229" s="4"/>
      <c r="AQ229" s="4"/>
      <c r="AR229" s="4"/>
    </row>
    <row r="230" spans="1:44">
      <c r="A230" s="102">
        <f t="shared" si="3"/>
        <v>229</v>
      </c>
      <c r="B230" s="102">
        <v>229</v>
      </c>
      <c r="C230" s="4">
        <f>IF('Input&amp;Output'!$C$3=10,'v-t_chart'!G230,IF('Input&amp;Output'!$C$3=21,'v-t_chart'!H230,IF('Input&amp;Output'!$C$3=32,'v-t_chart'!I230,IF('Input&amp;Output'!$C$3=22,'v-t_chart'!J230,IF('Input&amp;Output'!$C$3=31,'v-t_chart'!K230,'v-t_chart'!L230)))))</f>
        <v>53.3</v>
      </c>
      <c r="D230" s="17"/>
      <c r="F230" s="4">
        <v>229</v>
      </c>
      <c r="G230" s="105">
        <v>46.9</v>
      </c>
      <c r="H230" s="105">
        <v>46.9</v>
      </c>
      <c r="I230" s="4">
        <v>53.3</v>
      </c>
      <c r="J230" s="4">
        <v>53.3</v>
      </c>
      <c r="K230" s="4">
        <v>53.3</v>
      </c>
      <c r="L230" s="107"/>
      <c r="M230" s="107"/>
      <c r="N230" s="4">
        <v>229</v>
      </c>
      <c r="O230" s="105">
        <v>46.87</v>
      </c>
      <c r="P230" s="105">
        <v>46.87</v>
      </c>
      <c r="Q230" s="4">
        <v>53.26</v>
      </c>
      <c r="R230" s="4">
        <v>53.26</v>
      </c>
      <c r="S230" s="4">
        <v>53.26</v>
      </c>
      <c r="T230" s="107"/>
      <c r="X230" s="4"/>
      <c r="AN230" s="4"/>
      <c r="AP230" s="4"/>
      <c r="AQ230" s="4"/>
      <c r="AR230" s="4"/>
    </row>
    <row r="231" spans="1:44">
      <c r="A231" s="102">
        <f t="shared" si="3"/>
        <v>230</v>
      </c>
      <c r="B231" s="102">
        <v>230</v>
      </c>
      <c r="C231" s="4">
        <f>IF('Input&amp;Output'!$C$3=10,'v-t_chart'!G231,IF('Input&amp;Output'!$C$3=21,'v-t_chart'!H231,IF('Input&amp;Output'!$C$3=32,'v-t_chart'!I231,IF('Input&amp;Output'!$C$3=22,'v-t_chart'!J231,IF('Input&amp;Output'!$C$3=31,'v-t_chart'!K231,'v-t_chart'!L231)))))</f>
        <v>52.3</v>
      </c>
      <c r="D231" s="17"/>
      <c r="F231" s="4">
        <v>230</v>
      </c>
      <c r="G231" s="105">
        <v>46.6</v>
      </c>
      <c r="H231" s="105">
        <v>46.6</v>
      </c>
      <c r="I231" s="4">
        <v>52.3</v>
      </c>
      <c r="J231" s="4">
        <v>52.3</v>
      </c>
      <c r="K231" s="4">
        <v>52.3</v>
      </c>
      <c r="L231" s="107"/>
      <c r="M231" s="107"/>
      <c r="N231" s="4">
        <v>230</v>
      </c>
      <c r="O231" s="105">
        <v>46.62</v>
      </c>
      <c r="P231" s="105">
        <v>46.62</v>
      </c>
      <c r="Q231" s="4">
        <v>52.25</v>
      </c>
      <c r="R231" s="4">
        <v>52.25</v>
      </c>
      <c r="S231" s="4">
        <v>52.25</v>
      </c>
      <c r="T231" s="107"/>
      <c r="X231" s="4"/>
      <c r="AN231" s="4"/>
      <c r="AP231" s="4"/>
      <c r="AQ231" s="4"/>
      <c r="AR231" s="4"/>
    </row>
    <row r="232" spans="1:44">
      <c r="A232" s="102">
        <f t="shared" si="3"/>
        <v>231</v>
      </c>
      <c r="B232" s="102">
        <v>231</v>
      </c>
      <c r="C232" s="4">
        <f>IF('Input&amp;Output'!$C$3=10,'v-t_chart'!G232,IF('Input&amp;Output'!$C$3=21,'v-t_chart'!H232,IF('Input&amp;Output'!$C$3=32,'v-t_chart'!I232,IF('Input&amp;Output'!$C$3=22,'v-t_chart'!J232,IF('Input&amp;Output'!$C$3=31,'v-t_chart'!K232,'v-t_chart'!L232)))))</f>
        <v>52</v>
      </c>
      <c r="D232" s="17"/>
      <c r="F232" s="4">
        <v>231</v>
      </c>
      <c r="G232" s="105">
        <v>46.6</v>
      </c>
      <c r="H232" s="105">
        <v>46.6</v>
      </c>
      <c r="I232" s="4">
        <v>52</v>
      </c>
      <c r="J232" s="4">
        <v>52</v>
      </c>
      <c r="K232" s="4">
        <v>52</v>
      </c>
      <c r="L232" s="107"/>
      <c r="M232" s="107"/>
      <c r="N232" s="4">
        <v>231</v>
      </c>
      <c r="O232" s="105">
        <v>46.58</v>
      </c>
      <c r="P232" s="105">
        <v>46.58</v>
      </c>
      <c r="Q232" s="4">
        <v>51.97</v>
      </c>
      <c r="R232" s="4">
        <v>51.97</v>
      </c>
      <c r="S232" s="4">
        <v>51.97</v>
      </c>
      <c r="T232" s="107"/>
      <c r="X232" s="4"/>
      <c r="AN232" s="4"/>
      <c r="AP232" s="4"/>
      <c r="AQ232" s="4"/>
      <c r="AR232" s="4"/>
    </row>
    <row r="233" spans="1:44">
      <c r="A233" s="102">
        <f t="shared" si="3"/>
        <v>232</v>
      </c>
      <c r="B233" s="102">
        <v>232</v>
      </c>
      <c r="C233" s="4">
        <f>IF('Input&amp;Output'!$C$3=10,'v-t_chart'!G233,IF('Input&amp;Output'!$C$3=21,'v-t_chart'!H233,IF('Input&amp;Output'!$C$3=32,'v-t_chart'!I233,IF('Input&amp;Output'!$C$3=22,'v-t_chart'!J233,IF('Input&amp;Output'!$C$3=31,'v-t_chart'!K233,'v-t_chart'!L233)))))</f>
        <v>52.1</v>
      </c>
      <c r="D233" s="17"/>
      <c r="F233" s="4">
        <v>232</v>
      </c>
      <c r="G233" s="105">
        <v>46.6</v>
      </c>
      <c r="H233" s="105">
        <v>46.6</v>
      </c>
      <c r="I233" s="4">
        <v>52.1</v>
      </c>
      <c r="J233" s="4">
        <v>52.1</v>
      </c>
      <c r="K233" s="4">
        <v>52.1</v>
      </c>
      <c r="L233" s="107"/>
      <c r="M233" s="107"/>
      <c r="N233" s="4">
        <v>232</v>
      </c>
      <c r="O233" s="105">
        <v>46.62</v>
      </c>
      <c r="P233" s="105">
        <v>46.62</v>
      </c>
      <c r="Q233" s="4">
        <v>52.07</v>
      </c>
      <c r="R233" s="4">
        <v>52.07</v>
      </c>
      <c r="S233" s="4">
        <v>52.07</v>
      </c>
      <c r="T233" s="107"/>
      <c r="X233" s="4"/>
      <c r="AN233" s="4"/>
      <c r="AP233" s="4"/>
      <c r="AQ233" s="4"/>
      <c r="AR233" s="4"/>
    </row>
    <row r="234" spans="1:44">
      <c r="A234" s="102">
        <f t="shared" si="3"/>
        <v>233</v>
      </c>
      <c r="B234" s="102">
        <v>233</v>
      </c>
      <c r="C234" s="4">
        <f>IF('Input&amp;Output'!$C$3=10,'v-t_chart'!G234,IF('Input&amp;Output'!$C$3=21,'v-t_chart'!H234,IF('Input&amp;Output'!$C$3=32,'v-t_chart'!I234,IF('Input&amp;Output'!$C$3=22,'v-t_chart'!J234,IF('Input&amp;Output'!$C$3=31,'v-t_chart'!K234,'v-t_chart'!L234)))))</f>
        <v>51.8</v>
      </c>
      <c r="D234" s="17"/>
      <c r="F234" s="4">
        <v>233</v>
      </c>
      <c r="G234" s="105">
        <v>46.9</v>
      </c>
      <c r="H234" s="105">
        <v>46.9</v>
      </c>
      <c r="I234" s="4">
        <v>51.8</v>
      </c>
      <c r="J234" s="4">
        <v>51.8</v>
      </c>
      <c r="K234" s="4">
        <v>51.8</v>
      </c>
      <c r="L234" s="107"/>
      <c r="M234" s="107"/>
      <c r="N234" s="4">
        <v>233</v>
      </c>
      <c r="O234" s="105">
        <v>46.9</v>
      </c>
      <c r="P234" s="105">
        <v>46.9</v>
      </c>
      <c r="Q234" s="4">
        <v>51.82</v>
      </c>
      <c r="R234" s="4">
        <v>51.82</v>
      </c>
      <c r="S234" s="4">
        <v>51.82</v>
      </c>
      <c r="T234" s="107"/>
      <c r="X234" s="4"/>
      <c r="AN234" s="4"/>
      <c r="AP234" s="4"/>
      <c r="AQ234" s="4"/>
      <c r="AR234" s="4"/>
    </row>
    <row r="235" spans="1:44">
      <c r="A235" s="102">
        <f t="shared" si="3"/>
        <v>234</v>
      </c>
      <c r="B235" s="102">
        <v>234</v>
      </c>
      <c r="C235" s="4">
        <f>IF('Input&amp;Output'!$C$3=10,'v-t_chart'!G235,IF('Input&amp;Output'!$C$3=21,'v-t_chart'!H235,IF('Input&amp;Output'!$C$3=32,'v-t_chart'!I235,IF('Input&amp;Output'!$C$3=22,'v-t_chart'!J235,IF('Input&amp;Output'!$C$3=31,'v-t_chart'!K235,'v-t_chart'!L235)))))</f>
        <v>50.8</v>
      </c>
      <c r="D235" s="17"/>
      <c r="F235" s="4">
        <v>234</v>
      </c>
      <c r="G235" s="105">
        <v>46.4</v>
      </c>
      <c r="H235" s="105">
        <v>46.4</v>
      </c>
      <c r="I235" s="4">
        <v>50.8</v>
      </c>
      <c r="J235" s="4">
        <v>50.8</v>
      </c>
      <c r="K235" s="4">
        <v>50.8</v>
      </c>
      <c r="L235" s="107"/>
      <c r="M235" s="107"/>
      <c r="N235" s="4">
        <v>234</v>
      </c>
      <c r="O235" s="105">
        <v>46.4</v>
      </c>
      <c r="P235" s="105">
        <v>46.4</v>
      </c>
      <c r="Q235" s="4">
        <v>50.78</v>
      </c>
      <c r="R235" s="4">
        <v>50.78</v>
      </c>
      <c r="S235" s="4">
        <v>50.78</v>
      </c>
      <c r="T235" s="107"/>
      <c r="X235" s="4"/>
      <c r="AN235" s="4"/>
      <c r="AP235" s="4"/>
      <c r="AQ235" s="4"/>
      <c r="AR235" s="4"/>
    </row>
    <row r="236" spans="1:44">
      <c r="A236" s="102">
        <f t="shared" si="3"/>
        <v>235</v>
      </c>
      <c r="B236" s="102">
        <v>235</v>
      </c>
      <c r="C236" s="4">
        <f>IF('Input&amp;Output'!$C$3=10,'v-t_chart'!G236,IF('Input&amp;Output'!$C$3=21,'v-t_chart'!H236,IF('Input&amp;Output'!$C$3=32,'v-t_chart'!I236,IF('Input&amp;Output'!$C$3=22,'v-t_chart'!J236,IF('Input&amp;Output'!$C$3=31,'v-t_chart'!K236,'v-t_chart'!L236)))))</f>
        <v>49.2</v>
      </c>
      <c r="D236" s="17"/>
      <c r="F236" s="4">
        <v>235</v>
      </c>
      <c r="G236" s="105">
        <v>45.6</v>
      </c>
      <c r="H236" s="105">
        <v>45.6</v>
      </c>
      <c r="I236" s="4">
        <v>49.2</v>
      </c>
      <c r="J236" s="4">
        <v>49.2</v>
      </c>
      <c r="K236" s="4">
        <v>49.2</v>
      </c>
      <c r="L236" s="107"/>
      <c r="M236" s="107"/>
      <c r="N236" s="4">
        <v>235</v>
      </c>
      <c r="O236" s="105">
        <v>45.57</v>
      </c>
      <c r="P236" s="105">
        <v>45.57</v>
      </c>
      <c r="Q236" s="4">
        <v>49.17</v>
      </c>
      <c r="R236" s="4">
        <v>49.17</v>
      </c>
      <c r="S236" s="4">
        <v>49.17</v>
      </c>
      <c r="T236" s="107"/>
      <c r="X236" s="4"/>
      <c r="AN236" s="4"/>
      <c r="AP236" s="4"/>
      <c r="AQ236" s="4"/>
      <c r="AR236" s="4"/>
    </row>
    <row r="237" spans="1:44">
      <c r="A237" s="102">
        <f t="shared" si="3"/>
        <v>236</v>
      </c>
      <c r="B237" s="102">
        <v>236</v>
      </c>
      <c r="C237" s="4">
        <f>IF('Input&amp;Output'!$C$3=10,'v-t_chart'!G237,IF('Input&amp;Output'!$C$3=21,'v-t_chart'!H237,IF('Input&amp;Output'!$C$3=32,'v-t_chart'!I237,IF('Input&amp;Output'!$C$3=22,'v-t_chart'!J237,IF('Input&amp;Output'!$C$3=31,'v-t_chart'!K237,'v-t_chart'!L237)))))</f>
        <v>47.5</v>
      </c>
      <c r="D237" s="17"/>
      <c r="F237" s="4">
        <v>236</v>
      </c>
      <c r="G237" s="105">
        <v>44.4</v>
      </c>
      <c r="H237" s="105">
        <v>44.4</v>
      </c>
      <c r="I237" s="4">
        <v>47.5</v>
      </c>
      <c r="J237" s="4">
        <v>47.5</v>
      </c>
      <c r="K237" s="4">
        <v>47.5</v>
      </c>
      <c r="L237" s="107"/>
      <c r="M237" s="107"/>
      <c r="N237" s="4">
        <v>236</v>
      </c>
      <c r="O237" s="105">
        <v>44.37</v>
      </c>
      <c r="P237" s="105">
        <v>44.37</v>
      </c>
      <c r="Q237" s="4">
        <v>47.45</v>
      </c>
      <c r="R237" s="4">
        <v>47.45</v>
      </c>
      <c r="S237" s="4">
        <v>47.45</v>
      </c>
      <c r="T237" s="107"/>
      <c r="X237" s="4"/>
      <c r="AN237" s="4"/>
      <c r="AP237" s="4"/>
      <c r="AQ237" s="4"/>
      <c r="AR237" s="4"/>
    </row>
    <row r="238" spans="1:44">
      <c r="A238" s="102">
        <f t="shared" si="3"/>
        <v>237</v>
      </c>
      <c r="B238" s="102">
        <v>237</v>
      </c>
      <c r="C238" s="4">
        <f>IF('Input&amp;Output'!$C$3=10,'v-t_chart'!G238,IF('Input&amp;Output'!$C$3=21,'v-t_chart'!H238,IF('Input&amp;Output'!$C$3=32,'v-t_chart'!I238,IF('Input&amp;Output'!$C$3=22,'v-t_chart'!J238,IF('Input&amp;Output'!$C$3=31,'v-t_chart'!K238,'v-t_chart'!L238)))))</f>
        <v>45.7</v>
      </c>
      <c r="D238" s="17"/>
      <c r="F238" s="4">
        <v>237</v>
      </c>
      <c r="G238" s="105">
        <v>43.5</v>
      </c>
      <c r="H238" s="105">
        <v>43.5</v>
      </c>
      <c r="I238" s="4">
        <v>45.7</v>
      </c>
      <c r="J238" s="4">
        <v>45.7</v>
      </c>
      <c r="K238" s="4">
        <v>45.7</v>
      </c>
      <c r="L238" s="107"/>
      <c r="M238" s="107"/>
      <c r="N238" s="4">
        <v>237</v>
      </c>
      <c r="O238" s="105">
        <v>43.53</v>
      </c>
      <c r="P238" s="105">
        <v>43.53</v>
      </c>
      <c r="Q238" s="4">
        <v>45.7</v>
      </c>
      <c r="R238" s="4">
        <v>45.7</v>
      </c>
      <c r="S238" s="4">
        <v>45.7</v>
      </c>
      <c r="T238" s="107"/>
      <c r="X238" s="4"/>
      <c r="AN238" s="4"/>
      <c r="AP238" s="4"/>
      <c r="AQ238" s="4"/>
      <c r="AR238" s="4"/>
    </row>
    <row r="239" spans="1:44">
      <c r="A239" s="102">
        <f t="shared" si="3"/>
        <v>238</v>
      </c>
      <c r="B239" s="102">
        <v>238</v>
      </c>
      <c r="C239" s="4">
        <f>IF('Input&amp;Output'!$C$3=10,'v-t_chart'!G239,IF('Input&amp;Output'!$C$3=21,'v-t_chart'!H239,IF('Input&amp;Output'!$C$3=32,'v-t_chart'!I239,IF('Input&amp;Output'!$C$3=22,'v-t_chart'!J239,IF('Input&amp;Output'!$C$3=31,'v-t_chart'!K239,'v-t_chart'!L239)))))</f>
        <v>43.9</v>
      </c>
      <c r="D239" s="17"/>
      <c r="F239" s="4">
        <v>238</v>
      </c>
      <c r="G239" s="105">
        <v>43.2</v>
      </c>
      <c r="H239" s="105">
        <v>43.2</v>
      </c>
      <c r="I239" s="4">
        <v>43.9</v>
      </c>
      <c r="J239" s="4">
        <v>43.9</v>
      </c>
      <c r="K239" s="4">
        <v>43.9</v>
      </c>
      <c r="L239" s="107"/>
      <c r="M239" s="107"/>
      <c r="N239" s="4">
        <v>238</v>
      </c>
      <c r="O239" s="105">
        <v>43.17</v>
      </c>
      <c r="P239" s="105">
        <v>43.17</v>
      </c>
      <c r="Q239" s="4">
        <v>43.88</v>
      </c>
      <c r="R239" s="4">
        <v>43.88</v>
      </c>
      <c r="S239" s="4">
        <v>43.88</v>
      </c>
      <c r="T239" s="107"/>
      <c r="X239" s="4"/>
      <c r="AN239" s="4"/>
      <c r="AP239" s="4"/>
      <c r="AQ239" s="4"/>
      <c r="AR239" s="4"/>
    </row>
    <row r="240" spans="1:44">
      <c r="A240" s="102">
        <f t="shared" si="3"/>
        <v>239</v>
      </c>
      <c r="B240" s="102">
        <v>239</v>
      </c>
      <c r="C240" s="4">
        <f>IF('Input&amp;Output'!$C$3=10,'v-t_chart'!G240,IF('Input&amp;Output'!$C$3=21,'v-t_chart'!H240,IF('Input&amp;Output'!$C$3=32,'v-t_chart'!I240,IF('Input&amp;Output'!$C$3=22,'v-t_chart'!J240,IF('Input&amp;Output'!$C$3=31,'v-t_chart'!K240,'v-t_chart'!L240)))))</f>
        <v>42</v>
      </c>
      <c r="D240" s="17"/>
      <c r="F240" s="4">
        <v>239</v>
      </c>
      <c r="G240" s="105">
        <v>43.3</v>
      </c>
      <c r="H240" s="105">
        <v>43.3</v>
      </c>
      <c r="I240" s="4">
        <v>42</v>
      </c>
      <c r="J240" s="4">
        <v>42</v>
      </c>
      <c r="K240" s="4">
        <v>42</v>
      </c>
      <c r="L240" s="107"/>
      <c r="M240" s="107"/>
      <c r="N240" s="4">
        <v>239</v>
      </c>
      <c r="O240" s="105">
        <v>43.27</v>
      </c>
      <c r="P240" s="105">
        <v>43.27</v>
      </c>
      <c r="Q240" s="4">
        <v>42.03</v>
      </c>
      <c r="R240" s="4">
        <v>42.03</v>
      </c>
      <c r="S240" s="4">
        <v>42.03</v>
      </c>
      <c r="T240" s="107"/>
      <c r="X240" s="4"/>
      <c r="AN240" s="4"/>
      <c r="AP240" s="4"/>
      <c r="AQ240" s="4"/>
      <c r="AR240" s="4"/>
    </row>
    <row r="241" spans="1:44">
      <c r="A241" s="102">
        <f t="shared" si="3"/>
        <v>240</v>
      </c>
      <c r="B241" s="102">
        <v>240</v>
      </c>
      <c r="C241" s="4">
        <f>IF('Input&amp;Output'!$C$3=10,'v-t_chart'!G241,IF('Input&amp;Output'!$C$3=21,'v-t_chart'!H241,IF('Input&amp;Output'!$C$3=32,'v-t_chart'!I241,IF('Input&amp;Output'!$C$3=22,'v-t_chart'!J241,IF('Input&amp;Output'!$C$3=31,'v-t_chart'!K241,'v-t_chart'!L241)))))</f>
        <v>40.200000000000003</v>
      </c>
      <c r="D241" s="17"/>
      <c r="F241" s="4">
        <v>240</v>
      </c>
      <c r="G241" s="105">
        <v>43.7</v>
      </c>
      <c r="H241" s="105">
        <v>43.7</v>
      </c>
      <c r="I241" s="4">
        <v>40.200000000000003</v>
      </c>
      <c r="J241" s="4">
        <v>40.200000000000003</v>
      </c>
      <c r="K241" s="4">
        <v>40.200000000000003</v>
      </c>
      <c r="L241" s="107"/>
      <c r="M241" s="107"/>
      <c r="N241" s="4">
        <v>240</v>
      </c>
      <c r="O241" s="105">
        <v>43.65</v>
      </c>
      <c r="P241" s="105">
        <v>43.65</v>
      </c>
      <c r="Q241" s="4">
        <v>40.17</v>
      </c>
      <c r="R241" s="4">
        <v>40.17</v>
      </c>
      <c r="S241" s="4">
        <v>40.17</v>
      </c>
      <c r="T241" s="107"/>
      <c r="X241" s="4"/>
      <c r="AN241" s="4"/>
      <c r="AP241" s="4"/>
      <c r="AQ241" s="4"/>
      <c r="AR241" s="4"/>
    </row>
    <row r="242" spans="1:44">
      <c r="A242" s="102">
        <f t="shared" si="3"/>
        <v>241</v>
      </c>
      <c r="B242" s="102">
        <v>241</v>
      </c>
      <c r="C242" s="4">
        <f>IF('Input&amp;Output'!$C$3=10,'v-t_chart'!G242,IF('Input&amp;Output'!$C$3=21,'v-t_chart'!H242,IF('Input&amp;Output'!$C$3=32,'v-t_chart'!I242,IF('Input&amp;Output'!$C$3=22,'v-t_chart'!J242,IF('Input&amp;Output'!$C$3=31,'v-t_chart'!K242,'v-t_chart'!L242)))))</f>
        <v>38.299999999999997</v>
      </c>
      <c r="D242" s="17"/>
      <c r="F242" s="4">
        <v>241</v>
      </c>
      <c r="G242" s="105">
        <v>43.9</v>
      </c>
      <c r="H242" s="105">
        <v>43.9</v>
      </c>
      <c r="I242" s="4">
        <v>38.299999999999997</v>
      </c>
      <c r="J242" s="4">
        <v>38.299999999999997</v>
      </c>
      <c r="K242" s="4">
        <v>38.299999999999997</v>
      </c>
      <c r="L242" s="107"/>
      <c r="M242" s="107"/>
      <c r="N242" s="4">
        <v>241</v>
      </c>
      <c r="O242" s="105">
        <v>43.9</v>
      </c>
      <c r="P242" s="105">
        <v>43.9</v>
      </c>
      <c r="Q242" s="4">
        <v>38.299999999999997</v>
      </c>
      <c r="R242" s="4">
        <v>38.299999999999997</v>
      </c>
      <c r="S242" s="4">
        <v>38.299999999999997</v>
      </c>
      <c r="T242" s="107"/>
      <c r="X242" s="4"/>
      <c r="AN242" s="4"/>
      <c r="AP242" s="4"/>
      <c r="AQ242" s="4"/>
      <c r="AR242" s="4"/>
    </row>
    <row r="243" spans="1:44">
      <c r="A243" s="102">
        <f t="shared" si="3"/>
        <v>242</v>
      </c>
      <c r="B243" s="102">
        <v>242</v>
      </c>
      <c r="C243" s="4">
        <f>IF('Input&amp;Output'!$C$3=10,'v-t_chart'!G243,IF('Input&amp;Output'!$C$3=21,'v-t_chart'!H243,IF('Input&amp;Output'!$C$3=32,'v-t_chart'!I243,IF('Input&amp;Output'!$C$3=22,'v-t_chart'!J243,IF('Input&amp;Output'!$C$3=31,'v-t_chart'!K243,'v-t_chart'!L243)))))</f>
        <v>36.4</v>
      </c>
      <c r="D243" s="17"/>
      <c r="F243" s="4">
        <v>242</v>
      </c>
      <c r="G243" s="105">
        <v>43.8</v>
      </c>
      <c r="H243" s="105">
        <v>43.8</v>
      </c>
      <c r="I243" s="4">
        <v>36.4</v>
      </c>
      <c r="J243" s="4">
        <v>36.4</v>
      </c>
      <c r="K243" s="4">
        <v>36.4</v>
      </c>
      <c r="L243" s="107"/>
      <c r="M243" s="107"/>
      <c r="N243" s="4">
        <v>242</v>
      </c>
      <c r="O243" s="105">
        <v>43.75</v>
      </c>
      <c r="P243" s="105">
        <v>43.75</v>
      </c>
      <c r="Q243" s="4">
        <v>36.44</v>
      </c>
      <c r="R243" s="4">
        <v>36.44</v>
      </c>
      <c r="S243" s="4">
        <v>36.44</v>
      </c>
      <c r="T243" s="107"/>
      <c r="X243" s="4"/>
      <c r="AN243" s="4"/>
      <c r="AP243" s="4"/>
      <c r="AQ243" s="4"/>
      <c r="AR243" s="4"/>
    </row>
    <row r="244" spans="1:44">
      <c r="A244" s="102">
        <f t="shared" si="3"/>
        <v>243</v>
      </c>
      <c r="B244" s="102">
        <v>243</v>
      </c>
      <c r="C244" s="4">
        <f>IF('Input&amp;Output'!$C$3=10,'v-t_chart'!G244,IF('Input&amp;Output'!$C$3=21,'v-t_chart'!H244,IF('Input&amp;Output'!$C$3=32,'v-t_chart'!I244,IF('Input&amp;Output'!$C$3=22,'v-t_chart'!J244,IF('Input&amp;Output'!$C$3=31,'v-t_chart'!K244,'v-t_chart'!L244)))))</f>
        <v>34.6</v>
      </c>
      <c r="D244" s="17"/>
      <c r="F244" s="4">
        <v>243</v>
      </c>
      <c r="G244" s="105">
        <v>43</v>
      </c>
      <c r="H244" s="105">
        <v>43</v>
      </c>
      <c r="I244" s="4">
        <v>34.6</v>
      </c>
      <c r="J244" s="4">
        <v>34.6</v>
      </c>
      <c r="K244" s="4">
        <v>34.6</v>
      </c>
      <c r="L244" s="107"/>
      <c r="M244" s="107"/>
      <c r="N244" s="4">
        <v>243</v>
      </c>
      <c r="O244" s="105">
        <v>43</v>
      </c>
      <c r="P244" s="105">
        <v>43</v>
      </c>
      <c r="Q244" s="4">
        <v>34.6</v>
      </c>
      <c r="R244" s="4">
        <v>34.6</v>
      </c>
      <c r="S244" s="4">
        <v>34.6</v>
      </c>
      <c r="T244" s="107"/>
      <c r="X244" s="4"/>
      <c r="AN244" s="4"/>
      <c r="AP244" s="4"/>
      <c r="AQ244" s="4"/>
      <c r="AR244" s="4"/>
    </row>
    <row r="245" spans="1:44">
      <c r="A245" s="102">
        <f t="shared" si="3"/>
        <v>244</v>
      </c>
      <c r="B245" s="102">
        <v>244</v>
      </c>
      <c r="C245" s="4">
        <f>IF('Input&amp;Output'!$C$3=10,'v-t_chart'!G245,IF('Input&amp;Output'!$C$3=21,'v-t_chart'!H245,IF('Input&amp;Output'!$C$3=32,'v-t_chart'!I245,IF('Input&amp;Output'!$C$3=22,'v-t_chart'!J245,IF('Input&amp;Output'!$C$3=31,'v-t_chart'!K245,'v-t_chart'!L245)))))</f>
        <v>32.700000000000003</v>
      </c>
      <c r="D245" s="17"/>
      <c r="F245" s="4">
        <v>244</v>
      </c>
      <c r="G245" s="105">
        <v>40.9</v>
      </c>
      <c r="H245" s="105">
        <v>40.9</v>
      </c>
      <c r="I245" s="4">
        <v>32.700000000000003</v>
      </c>
      <c r="J245" s="4">
        <v>32.700000000000003</v>
      </c>
      <c r="K245" s="4">
        <v>32.700000000000003</v>
      </c>
      <c r="L245" s="107"/>
      <c r="M245" s="107"/>
      <c r="N245" s="4">
        <v>244</v>
      </c>
      <c r="O245" s="105">
        <v>40.869999999999997</v>
      </c>
      <c r="P245" s="105">
        <v>40.869999999999997</v>
      </c>
      <c r="Q245" s="4">
        <v>32.71</v>
      </c>
      <c r="R245" s="4">
        <v>32.71</v>
      </c>
      <c r="S245" s="4">
        <v>32.71</v>
      </c>
      <c r="T245" s="107"/>
      <c r="X245" s="4"/>
      <c r="AN245" s="4"/>
      <c r="AP245" s="4"/>
      <c r="AQ245" s="4"/>
      <c r="AR245" s="4"/>
    </row>
    <row r="246" spans="1:44">
      <c r="A246" s="102">
        <f t="shared" si="3"/>
        <v>245</v>
      </c>
      <c r="B246" s="102">
        <v>245</v>
      </c>
      <c r="C246" s="4">
        <f>IF('Input&amp;Output'!$C$3=10,'v-t_chart'!G246,IF('Input&amp;Output'!$C$3=21,'v-t_chart'!H246,IF('Input&amp;Output'!$C$3=32,'v-t_chart'!I246,IF('Input&amp;Output'!$C$3=22,'v-t_chart'!J246,IF('Input&amp;Output'!$C$3=31,'v-t_chart'!K246,'v-t_chart'!L246)))))</f>
        <v>30.6</v>
      </c>
      <c r="D246" s="17"/>
      <c r="F246" s="4">
        <v>245</v>
      </c>
      <c r="G246" s="105">
        <v>36.9</v>
      </c>
      <c r="H246" s="105">
        <v>36.9</v>
      </c>
      <c r="I246" s="4">
        <v>30.6</v>
      </c>
      <c r="J246" s="4">
        <v>30.6</v>
      </c>
      <c r="K246" s="4">
        <v>30.6</v>
      </c>
      <c r="L246" s="107"/>
      <c r="M246" s="107"/>
      <c r="N246" s="4">
        <v>245</v>
      </c>
      <c r="O246" s="105">
        <v>36.85</v>
      </c>
      <c r="P246" s="105">
        <v>36.85</v>
      </c>
      <c r="Q246" s="4">
        <v>30.58</v>
      </c>
      <c r="R246" s="4">
        <v>30.58</v>
      </c>
      <c r="S246" s="4">
        <v>30.58</v>
      </c>
      <c r="T246" s="107"/>
      <c r="X246" s="4"/>
      <c r="AN246" s="4"/>
      <c r="AP246" s="4"/>
      <c r="AQ246" s="4"/>
      <c r="AR246" s="4"/>
    </row>
    <row r="247" spans="1:44">
      <c r="A247" s="102">
        <f t="shared" si="3"/>
        <v>246</v>
      </c>
      <c r="B247" s="102">
        <v>246</v>
      </c>
      <c r="C247" s="4">
        <f>IF('Input&amp;Output'!$C$3=10,'v-t_chart'!G247,IF('Input&amp;Output'!$C$3=21,'v-t_chart'!H247,IF('Input&amp;Output'!$C$3=32,'v-t_chart'!I247,IF('Input&amp;Output'!$C$3=22,'v-t_chart'!J247,IF('Input&amp;Output'!$C$3=31,'v-t_chart'!K247,'v-t_chart'!L247)))))</f>
        <v>28.1</v>
      </c>
      <c r="D247" s="17"/>
      <c r="F247" s="4">
        <v>246</v>
      </c>
      <c r="G247" s="105">
        <v>32.1</v>
      </c>
      <c r="H247" s="105">
        <v>32.1</v>
      </c>
      <c r="I247" s="4">
        <v>28.1</v>
      </c>
      <c r="J247" s="4">
        <v>28.1</v>
      </c>
      <c r="K247" s="4">
        <v>28.1</v>
      </c>
      <c r="L247" s="107"/>
      <c r="M247" s="107"/>
      <c r="N247" s="4">
        <v>246</v>
      </c>
      <c r="O247" s="105">
        <v>32.049999999999997</v>
      </c>
      <c r="P247" s="105">
        <v>32.049999999999997</v>
      </c>
      <c r="Q247" s="4">
        <v>28.09</v>
      </c>
      <c r="R247" s="4">
        <v>28.09</v>
      </c>
      <c r="S247" s="4">
        <v>28.09</v>
      </c>
      <c r="T247" s="107"/>
      <c r="X247" s="4"/>
      <c r="AN247" s="4"/>
      <c r="AP247" s="4"/>
      <c r="AQ247" s="4"/>
      <c r="AR247" s="4"/>
    </row>
    <row r="248" spans="1:44">
      <c r="A248" s="102">
        <f t="shared" si="3"/>
        <v>247</v>
      </c>
      <c r="B248" s="102">
        <v>247</v>
      </c>
      <c r="C248" s="4">
        <f>IF('Input&amp;Output'!$C$3=10,'v-t_chart'!G248,IF('Input&amp;Output'!$C$3=21,'v-t_chart'!H248,IF('Input&amp;Output'!$C$3=32,'v-t_chart'!I248,IF('Input&amp;Output'!$C$3=22,'v-t_chart'!J248,IF('Input&amp;Output'!$C$3=31,'v-t_chart'!K248,'v-t_chart'!L248)))))</f>
        <v>25.5</v>
      </c>
      <c r="D248" s="17"/>
      <c r="F248" s="4">
        <v>247</v>
      </c>
      <c r="G248" s="105">
        <v>26.6</v>
      </c>
      <c r="H248" s="105">
        <v>26.6</v>
      </c>
      <c r="I248" s="4">
        <v>25.5</v>
      </c>
      <c r="J248" s="4">
        <v>25.5</v>
      </c>
      <c r="K248" s="4">
        <v>25.5</v>
      </c>
      <c r="L248" s="107"/>
      <c r="M248" s="107"/>
      <c r="N248" s="4">
        <v>247</v>
      </c>
      <c r="O248" s="105">
        <v>26.6</v>
      </c>
      <c r="P248" s="105">
        <v>26.6</v>
      </c>
      <c r="Q248" s="4">
        <v>25.45</v>
      </c>
      <c r="R248" s="4">
        <v>25.45</v>
      </c>
      <c r="S248" s="4">
        <v>25.45</v>
      </c>
      <c r="T248" s="107"/>
      <c r="X248" s="4"/>
      <c r="AN248" s="4"/>
      <c r="AP248" s="4"/>
      <c r="AQ248" s="4"/>
      <c r="AR248" s="4"/>
    </row>
    <row r="249" spans="1:44">
      <c r="A249" s="102">
        <f t="shared" si="3"/>
        <v>248</v>
      </c>
      <c r="B249" s="102">
        <v>248</v>
      </c>
      <c r="C249" s="4">
        <f>IF('Input&amp;Output'!$C$3=10,'v-t_chart'!G249,IF('Input&amp;Output'!$C$3=21,'v-t_chart'!H249,IF('Input&amp;Output'!$C$3=32,'v-t_chart'!I249,IF('Input&amp;Output'!$C$3=22,'v-t_chart'!J249,IF('Input&amp;Output'!$C$3=31,'v-t_chart'!K249,'v-t_chart'!L249)))))</f>
        <v>23.1</v>
      </c>
      <c r="D249" s="17"/>
      <c r="F249" s="4">
        <v>248</v>
      </c>
      <c r="G249" s="105">
        <v>21.8</v>
      </c>
      <c r="H249" s="105">
        <v>21.8</v>
      </c>
      <c r="I249" s="4">
        <v>23.1</v>
      </c>
      <c r="J249" s="4">
        <v>23.1</v>
      </c>
      <c r="K249" s="4">
        <v>23.1</v>
      </c>
      <c r="L249" s="107"/>
      <c r="M249" s="107"/>
      <c r="N249" s="4">
        <v>248</v>
      </c>
      <c r="O249" s="105">
        <v>21.77</v>
      </c>
      <c r="P249" s="105">
        <v>21.77</v>
      </c>
      <c r="Q249" s="4">
        <v>23.06</v>
      </c>
      <c r="R249" s="4">
        <v>23.06</v>
      </c>
      <c r="S249" s="4">
        <v>23.06</v>
      </c>
      <c r="T249" s="107"/>
      <c r="X249" s="4"/>
      <c r="AN249" s="4"/>
      <c r="AP249" s="4"/>
      <c r="AQ249" s="4"/>
      <c r="AR249" s="4"/>
    </row>
    <row r="250" spans="1:44">
      <c r="A250" s="102">
        <f t="shared" si="3"/>
        <v>249</v>
      </c>
      <c r="B250" s="102">
        <v>249</v>
      </c>
      <c r="C250" s="4">
        <f>IF('Input&amp;Output'!$C$3=10,'v-t_chart'!G250,IF('Input&amp;Output'!$C$3=21,'v-t_chart'!H250,IF('Input&amp;Output'!$C$3=32,'v-t_chart'!I250,IF('Input&amp;Output'!$C$3=22,'v-t_chart'!J250,IF('Input&amp;Output'!$C$3=31,'v-t_chart'!K250,'v-t_chart'!L250)))))</f>
        <v>21.2</v>
      </c>
      <c r="D250" s="17"/>
      <c r="F250" s="4">
        <v>249</v>
      </c>
      <c r="G250" s="105">
        <v>17.2</v>
      </c>
      <c r="H250" s="105">
        <v>17.2</v>
      </c>
      <c r="I250" s="4">
        <v>21.2</v>
      </c>
      <c r="J250" s="4">
        <v>21.2</v>
      </c>
      <c r="K250" s="4">
        <v>21.2</v>
      </c>
      <c r="L250" s="107"/>
      <c r="M250" s="107"/>
      <c r="N250" s="4">
        <v>249</v>
      </c>
      <c r="O250" s="105">
        <v>17.22</v>
      </c>
      <c r="P250" s="105">
        <v>17.22</v>
      </c>
      <c r="Q250" s="4">
        <v>21.16</v>
      </c>
      <c r="R250" s="4">
        <v>21.16</v>
      </c>
      <c r="S250" s="4">
        <v>21.16</v>
      </c>
      <c r="T250" s="107"/>
      <c r="X250" s="4"/>
      <c r="AN250" s="4"/>
      <c r="AP250" s="4"/>
      <c r="AQ250" s="4"/>
      <c r="AR250" s="4"/>
    </row>
    <row r="251" spans="1:44">
      <c r="A251" s="102">
        <f t="shared" si="3"/>
        <v>250</v>
      </c>
      <c r="B251" s="102">
        <v>250</v>
      </c>
      <c r="C251" s="4">
        <f>IF('Input&amp;Output'!$C$3=10,'v-t_chart'!G251,IF('Input&amp;Output'!$C$3=21,'v-t_chart'!H251,IF('Input&amp;Output'!$C$3=32,'v-t_chart'!I251,IF('Input&amp;Output'!$C$3=22,'v-t_chart'!J251,IF('Input&amp;Output'!$C$3=31,'v-t_chart'!K251,'v-t_chart'!L251)))))</f>
        <v>19.5</v>
      </c>
      <c r="D251" s="17"/>
      <c r="F251" s="4">
        <v>250</v>
      </c>
      <c r="G251" s="105">
        <v>13.7</v>
      </c>
      <c r="H251" s="105">
        <v>13.7</v>
      </c>
      <c r="I251" s="4">
        <v>19.5</v>
      </c>
      <c r="J251" s="4">
        <v>19.5</v>
      </c>
      <c r="K251" s="4">
        <v>19.5</v>
      </c>
      <c r="L251" s="107"/>
      <c r="M251" s="107"/>
      <c r="N251" s="4">
        <v>250</v>
      </c>
      <c r="O251" s="105">
        <v>13.73</v>
      </c>
      <c r="P251" s="105">
        <v>13.73</v>
      </c>
      <c r="Q251" s="4">
        <v>19.52</v>
      </c>
      <c r="R251" s="4">
        <v>19.52</v>
      </c>
      <c r="S251" s="4">
        <v>19.52</v>
      </c>
      <c r="T251" s="107"/>
      <c r="X251" s="4"/>
      <c r="AN251" s="4"/>
      <c r="AP251" s="4"/>
      <c r="AQ251" s="4"/>
      <c r="AR251" s="4"/>
    </row>
    <row r="252" spans="1:44">
      <c r="A252" s="102">
        <f t="shared" si="3"/>
        <v>251</v>
      </c>
      <c r="B252" s="102">
        <v>251</v>
      </c>
      <c r="C252" s="4">
        <f>IF('Input&amp;Output'!$C$3=10,'v-t_chart'!G252,IF('Input&amp;Output'!$C$3=21,'v-t_chart'!H252,IF('Input&amp;Output'!$C$3=32,'v-t_chart'!I252,IF('Input&amp;Output'!$C$3=22,'v-t_chart'!J252,IF('Input&amp;Output'!$C$3=31,'v-t_chart'!K252,'v-t_chart'!L252)))))</f>
        <v>17.8</v>
      </c>
      <c r="D252" s="17"/>
      <c r="F252" s="4">
        <v>251</v>
      </c>
      <c r="G252" s="105">
        <v>10.3</v>
      </c>
      <c r="H252" s="105">
        <v>10.3</v>
      </c>
      <c r="I252" s="4">
        <v>17.8</v>
      </c>
      <c r="J252" s="4">
        <v>17.8</v>
      </c>
      <c r="K252" s="4">
        <v>17.8</v>
      </c>
      <c r="L252" s="107"/>
      <c r="M252" s="107"/>
      <c r="N252" s="4">
        <v>251</v>
      </c>
      <c r="O252" s="105">
        <v>10.3</v>
      </c>
      <c r="P252" s="105">
        <v>10.3</v>
      </c>
      <c r="Q252" s="4">
        <v>17.77</v>
      </c>
      <c r="R252" s="4">
        <v>17.77</v>
      </c>
      <c r="S252" s="4">
        <v>17.77</v>
      </c>
      <c r="T252" s="107"/>
      <c r="X252" s="4"/>
      <c r="AN252" s="4"/>
      <c r="AP252" s="4"/>
      <c r="AQ252" s="4"/>
      <c r="AR252" s="4"/>
    </row>
    <row r="253" spans="1:44">
      <c r="A253" s="102">
        <f t="shared" si="3"/>
        <v>252</v>
      </c>
      <c r="B253" s="102">
        <v>252</v>
      </c>
      <c r="C253" s="4">
        <f>IF('Input&amp;Output'!$C$3=10,'v-t_chart'!G253,IF('Input&amp;Output'!$C$3=21,'v-t_chart'!H253,IF('Input&amp;Output'!$C$3=32,'v-t_chart'!I253,IF('Input&amp;Output'!$C$3=22,'v-t_chart'!J253,IF('Input&amp;Output'!$C$3=31,'v-t_chart'!K253,'v-t_chart'!L253)))))</f>
        <v>15.3</v>
      </c>
      <c r="D253" s="17"/>
      <c r="F253" s="4">
        <v>252</v>
      </c>
      <c r="G253" s="105">
        <v>7</v>
      </c>
      <c r="H253" s="105">
        <v>7</v>
      </c>
      <c r="I253" s="4">
        <v>15.3</v>
      </c>
      <c r="J253" s="4">
        <v>15.3</v>
      </c>
      <c r="K253" s="4">
        <v>15.3</v>
      </c>
      <c r="L253" s="107"/>
      <c r="M253" s="107"/>
      <c r="N253" s="4">
        <v>252</v>
      </c>
      <c r="O253" s="105">
        <v>7.03</v>
      </c>
      <c r="P253" s="105">
        <v>7.03</v>
      </c>
      <c r="Q253" s="4">
        <v>15.25</v>
      </c>
      <c r="R253" s="4">
        <v>15.25</v>
      </c>
      <c r="S253" s="4">
        <v>15.25</v>
      </c>
      <c r="T253" s="107"/>
      <c r="X253" s="4"/>
      <c r="AN253" s="4"/>
      <c r="AP253" s="4"/>
      <c r="AQ253" s="4"/>
      <c r="AR253" s="4"/>
    </row>
    <row r="254" spans="1:44">
      <c r="A254" s="102">
        <f t="shared" si="3"/>
        <v>253</v>
      </c>
      <c r="B254" s="102">
        <v>253</v>
      </c>
      <c r="C254" s="4">
        <f>IF('Input&amp;Output'!$C$3=10,'v-t_chart'!G254,IF('Input&amp;Output'!$C$3=21,'v-t_chart'!H254,IF('Input&amp;Output'!$C$3=32,'v-t_chart'!I254,IF('Input&amp;Output'!$C$3=22,'v-t_chart'!J254,IF('Input&amp;Output'!$C$3=31,'v-t_chart'!K254,'v-t_chart'!L254)))))</f>
        <v>11.5</v>
      </c>
      <c r="D254" s="17"/>
      <c r="F254" s="4">
        <v>253</v>
      </c>
      <c r="G254" s="105">
        <v>3.5</v>
      </c>
      <c r="H254" s="105">
        <v>3.5</v>
      </c>
      <c r="I254" s="4">
        <v>11.5</v>
      </c>
      <c r="J254" s="4">
        <v>11.5</v>
      </c>
      <c r="K254" s="4">
        <v>11.5</v>
      </c>
      <c r="L254" s="107"/>
      <c r="M254" s="107"/>
      <c r="N254" s="4">
        <v>253</v>
      </c>
      <c r="O254" s="105">
        <v>3.48</v>
      </c>
      <c r="P254" s="105">
        <v>3.48</v>
      </c>
      <c r="Q254" s="4">
        <v>11.49</v>
      </c>
      <c r="R254" s="4">
        <v>11.49</v>
      </c>
      <c r="S254" s="4">
        <v>11.49</v>
      </c>
      <c r="T254" s="107"/>
      <c r="X254" s="4"/>
      <c r="AN254" s="4"/>
      <c r="AP254" s="4"/>
      <c r="AQ254" s="4"/>
      <c r="AR254" s="4"/>
    </row>
    <row r="255" spans="1:44">
      <c r="A255" s="102">
        <f t="shared" si="3"/>
        <v>254</v>
      </c>
      <c r="B255" s="102">
        <v>254</v>
      </c>
      <c r="C255" s="4">
        <f>IF('Input&amp;Output'!$C$3=10,'v-t_chart'!G255,IF('Input&amp;Output'!$C$3=21,'v-t_chart'!H255,IF('Input&amp;Output'!$C$3=32,'v-t_chart'!I255,IF('Input&amp;Output'!$C$3=22,'v-t_chart'!J255,IF('Input&amp;Output'!$C$3=31,'v-t_chart'!K255,'v-t_chart'!L255)))))</f>
        <v>7.2</v>
      </c>
      <c r="D255" s="17"/>
      <c r="F255" s="4">
        <v>254</v>
      </c>
      <c r="G255" s="105">
        <v>0</v>
      </c>
      <c r="H255" s="105">
        <v>0</v>
      </c>
      <c r="I255" s="4">
        <v>7.2</v>
      </c>
      <c r="J255" s="4">
        <v>7.2</v>
      </c>
      <c r="K255" s="4">
        <v>7.2</v>
      </c>
      <c r="L255" s="107"/>
      <c r="M255" s="107"/>
      <c r="N255" s="4">
        <v>254</v>
      </c>
      <c r="O255" s="105">
        <v>0</v>
      </c>
      <c r="P255" s="105">
        <v>0</v>
      </c>
      <c r="Q255" s="4">
        <v>7.16</v>
      </c>
      <c r="R255" s="4">
        <v>7.16</v>
      </c>
      <c r="S255" s="4">
        <v>7.16</v>
      </c>
      <c r="T255" s="107"/>
      <c r="X255" s="4"/>
      <c r="AN255" s="4"/>
      <c r="AP255" s="4"/>
      <c r="AQ255" s="4"/>
      <c r="AR255" s="4"/>
    </row>
    <row r="256" spans="1:44">
      <c r="A256" s="102">
        <f t="shared" si="3"/>
        <v>255</v>
      </c>
      <c r="B256" s="102">
        <v>255</v>
      </c>
      <c r="C256" s="4">
        <f>IF('Input&amp;Output'!$C$3=10,'v-t_chart'!G256,IF('Input&amp;Output'!$C$3=21,'v-t_chart'!H256,IF('Input&amp;Output'!$C$3=32,'v-t_chart'!I256,IF('Input&amp;Output'!$C$3=22,'v-t_chart'!J256,IF('Input&amp;Output'!$C$3=31,'v-t_chart'!K256,'v-t_chart'!L256)))))</f>
        <v>2.5</v>
      </c>
      <c r="D256" s="17"/>
      <c r="F256" s="4">
        <v>255</v>
      </c>
      <c r="G256" s="105">
        <v>0</v>
      </c>
      <c r="H256" s="105">
        <v>0</v>
      </c>
      <c r="I256" s="4">
        <v>2.5</v>
      </c>
      <c r="J256" s="4">
        <v>2.5</v>
      </c>
      <c r="K256" s="4">
        <v>2.5</v>
      </c>
      <c r="L256" s="107"/>
      <c r="M256" s="107"/>
      <c r="N256" s="4">
        <v>255</v>
      </c>
      <c r="O256" s="105">
        <v>0</v>
      </c>
      <c r="P256" s="105">
        <v>0</v>
      </c>
      <c r="Q256" s="4">
        <v>2.5</v>
      </c>
      <c r="R256" s="4">
        <v>2.5</v>
      </c>
      <c r="S256" s="4">
        <v>2.5</v>
      </c>
      <c r="T256" s="107"/>
      <c r="X256" s="4"/>
      <c r="AN256" s="4"/>
      <c r="AP256" s="4"/>
      <c r="AQ256" s="4"/>
      <c r="AR256" s="4"/>
    </row>
    <row r="257" spans="1:44">
      <c r="A257" s="102">
        <f t="shared" si="3"/>
        <v>256</v>
      </c>
      <c r="B257" s="102">
        <v>256</v>
      </c>
      <c r="C257" s="4">
        <f>IF('Input&amp;Output'!$C$3=10,'v-t_chart'!G257,IF('Input&amp;Output'!$C$3=21,'v-t_chart'!H257,IF('Input&amp;Output'!$C$3=32,'v-t_chart'!I257,IF('Input&amp;Output'!$C$3=22,'v-t_chart'!J257,IF('Input&amp;Output'!$C$3=31,'v-t_chart'!K257,'v-t_chart'!L257)))))</f>
        <v>0</v>
      </c>
      <c r="D257" s="17"/>
      <c r="F257" s="4">
        <v>256</v>
      </c>
      <c r="G257" s="105">
        <v>0</v>
      </c>
      <c r="H257" s="105">
        <v>0</v>
      </c>
      <c r="I257" s="4">
        <v>0</v>
      </c>
      <c r="J257" s="4">
        <v>0</v>
      </c>
      <c r="K257" s="4">
        <v>0</v>
      </c>
      <c r="L257" s="107"/>
      <c r="M257" s="107"/>
      <c r="N257" s="4">
        <v>256</v>
      </c>
      <c r="O257" s="105">
        <v>0</v>
      </c>
      <c r="P257" s="105">
        <v>0</v>
      </c>
      <c r="Q257" s="4">
        <v>0</v>
      </c>
      <c r="R257" s="4">
        <v>0</v>
      </c>
      <c r="S257" s="4">
        <v>0</v>
      </c>
      <c r="T257" s="107"/>
      <c r="X257" s="4"/>
      <c r="AN257" s="4"/>
      <c r="AP257" s="4"/>
      <c r="AQ257" s="4"/>
      <c r="AR257" s="4"/>
    </row>
    <row r="258" spans="1:44">
      <c r="A258" s="102">
        <f t="shared" si="3"/>
        <v>257</v>
      </c>
      <c r="B258" s="102">
        <v>257</v>
      </c>
      <c r="C258" s="4">
        <f>IF('Input&amp;Output'!$C$3=10,'v-t_chart'!G258,IF('Input&amp;Output'!$C$3=21,'v-t_chart'!H258,IF('Input&amp;Output'!$C$3=32,'v-t_chart'!I258,IF('Input&amp;Output'!$C$3=22,'v-t_chart'!J258,IF('Input&amp;Output'!$C$3=31,'v-t_chart'!K258,'v-t_chart'!L258)))))</f>
        <v>0</v>
      </c>
      <c r="D258" s="17"/>
      <c r="F258" s="4">
        <v>257</v>
      </c>
      <c r="G258" s="105">
        <v>0</v>
      </c>
      <c r="H258" s="105">
        <v>0</v>
      </c>
      <c r="I258" s="4">
        <v>0</v>
      </c>
      <c r="J258" s="4">
        <v>0</v>
      </c>
      <c r="K258" s="4">
        <v>0</v>
      </c>
      <c r="L258" s="107"/>
      <c r="M258" s="107"/>
      <c r="N258" s="4">
        <v>257</v>
      </c>
      <c r="O258" s="105">
        <v>0</v>
      </c>
      <c r="P258" s="105">
        <v>0</v>
      </c>
      <c r="Q258" s="4">
        <v>0</v>
      </c>
      <c r="R258" s="4">
        <v>0</v>
      </c>
      <c r="S258" s="4">
        <v>0</v>
      </c>
      <c r="T258" s="107"/>
      <c r="X258" s="4"/>
      <c r="AN258" s="4"/>
      <c r="AP258" s="4"/>
      <c r="AQ258" s="4"/>
      <c r="AR258" s="4"/>
    </row>
    <row r="259" spans="1:44">
      <c r="A259" s="102">
        <f t="shared" si="3"/>
        <v>258</v>
      </c>
      <c r="B259" s="102">
        <v>258</v>
      </c>
      <c r="C259" s="4">
        <f>IF('Input&amp;Output'!$C$3=10,'v-t_chart'!G259,IF('Input&amp;Output'!$C$3=21,'v-t_chart'!H259,IF('Input&amp;Output'!$C$3=32,'v-t_chart'!I259,IF('Input&amp;Output'!$C$3=22,'v-t_chart'!J259,IF('Input&amp;Output'!$C$3=31,'v-t_chart'!K259,'v-t_chart'!L259)))))</f>
        <v>0</v>
      </c>
      <c r="D259" s="17"/>
      <c r="F259" s="4">
        <v>258</v>
      </c>
      <c r="G259" s="105">
        <v>0</v>
      </c>
      <c r="H259" s="105">
        <v>0</v>
      </c>
      <c r="I259" s="4">
        <v>0</v>
      </c>
      <c r="J259" s="4">
        <v>0</v>
      </c>
      <c r="K259" s="4">
        <v>0</v>
      </c>
      <c r="L259" s="107"/>
      <c r="M259" s="107"/>
      <c r="N259" s="4">
        <v>258</v>
      </c>
      <c r="O259" s="105">
        <v>0</v>
      </c>
      <c r="P259" s="105">
        <v>0</v>
      </c>
      <c r="Q259" s="4">
        <v>0</v>
      </c>
      <c r="R259" s="4">
        <v>0</v>
      </c>
      <c r="S259" s="4">
        <v>0</v>
      </c>
      <c r="T259" s="107"/>
      <c r="X259" s="4"/>
      <c r="AN259" s="4"/>
      <c r="AP259" s="4"/>
      <c r="AQ259" s="4"/>
      <c r="AR259" s="4"/>
    </row>
    <row r="260" spans="1:44">
      <c r="A260" s="102">
        <f t="shared" ref="A260:A323" si="4">A259+1</f>
        <v>259</v>
      </c>
      <c r="B260" s="102">
        <v>259</v>
      </c>
      <c r="C260" s="4">
        <f>IF('Input&amp;Output'!$C$3=10,'v-t_chart'!G260,IF('Input&amp;Output'!$C$3=21,'v-t_chart'!H260,IF('Input&amp;Output'!$C$3=32,'v-t_chart'!I260,IF('Input&amp;Output'!$C$3=22,'v-t_chart'!J260,IF('Input&amp;Output'!$C$3=31,'v-t_chart'!K260,'v-t_chart'!L260)))))</f>
        <v>0</v>
      </c>
      <c r="D260" s="17"/>
      <c r="F260" s="4">
        <v>259</v>
      </c>
      <c r="G260" s="105">
        <v>0</v>
      </c>
      <c r="H260" s="105">
        <v>0</v>
      </c>
      <c r="I260" s="4">
        <v>0</v>
      </c>
      <c r="J260" s="4">
        <v>0</v>
      </c>
      <c r="K260" s="4">
        <v>0</v>
      </c>
      <c r="L260" s="107"/>
      <c r="M260" s="107"/>
      <c r="N260" s="4">
        <v>259</v>
      </c>
      <c r="O260" s="105">
        <v>0</v>
      </c>
      <c r="P260" s="105">
        <v>0</v>
      </c>
      <c r="Q260" s="4">
        <v>0</v>
      </c>
      <c r="R260" s="4">
        <v>0</v>
      </c>
      <c r="S260" s="4">
        <v>0</v>
      </c>
      <c r="T260" s="107"/>
      <c r="X260" s="4"/>
      <c r="AN260" s="4"/>
      <c r="AP260" s="4"/>
      <c r="AQ260" s="4"/>
      <c r="AR260" s="4"/>
    </row>
    <row r="261" spans="1:44">
      <c r="A261" s="102">
        <f t="shared" si="4"/>
        <v>260</v>
      </c>
      <c r="B261" s="102">
        <v>260</v>
      </c>
      <c r="C261" s="4">
        <f>IF('Input&amp;Output'!$C$3=10,'v-t_chart'!G261,IF('Input&amp;Output'!$C$3=21,'v-t_chart'!H261,IF('Input&amp;Output'!$C$3=32,'v-t_chart'!I261,IF('Input&amp;Output'!$C$3=22,'v-t_chart'!J261,IF('Input&amp;Output'!$C$3=31,'v-t_chart'!K261,'v-t_chart'!L261)))))</f>
        <v>0</v>
      </c>
      <c r="D261" s="17"/>
      <c r="F261" s="4">
        <v>260</v>
      </c>
      <c r="G261" s="105">
        <v>0</v>
      </c>
      <c r="H261" s="105">
        <v>0</v>
      </c>
      <c r="I261" s="4">
        <v>0</v>
      </c>
      <c r="J261" s="4">
        <v>0</v>
      </c>
      <c r="K261" s="4">
        <v>0</v>
      </c>
      <c r="L261" s="107"/>
      <c r="M261" s="107"/>
      <c r="N261" s="4">
        <v>260</v>
      </c>
      <c r="O261" s="105">
        <v>0</v>
      </c>
      <c r="P261" s="105">
        <v>0</v>
      </c>
      <c r="Q261" s="4">
        <v>0</v>
      </c>
      <c r="R261" s="4">
        <v>0</v>
      </c>
      <c r="S261" s="4">
        <v>0</v>
      </c>
      <c r="T261" s="107"/>
      <c r="X261" s="4"/>
      <c r="AN261" s="4"/>
      <c r="AP261" s="4"/>
      <c r="AQ261" s="4"/>
      <c r="AR261" s="4"/>
    </row>
    <row r="262" spans="1:44">
      <c r="A262" s="102">
        <f t="shared" si="4"/>
        <v>261</v>
      </c>
      <c r="B262" s="102">
        <v>261</v>
      </c>
      <c r="C262" s="4">
        <f>IF('Input&amp;Output'!$C$3=10,'v-t_chart'!G262,IF('Input&amp;Output'!$C$3=21,'v-t_chart'!H262,IF('Input&amp;Output'!$C$3=32,'v-t_chart'!I262,IF('Input&amp;Output'!$C$3=22,'v-t_chart'!J262,IF('Input&amp;Output'!$C$3=31,'v-t_chart'!K262,'v-t_chart'!L262)))))</f>
        <v>0</v>
      </c>
      <c r="D262" s="17"/>
      <c r="F262" s="4">
        <v>261</v>
      </c>
      <c r="G262" s="105">
        <v>0</v>
      </c>
      <c r="H262" s="105">
        <v>0</v>
      </c>
      <c r="I262" s="4">
        <v>0</v>
      </c>
      <c r="J262" s="4">
        <v>0</v>
      </c>
      <c r="K262" s="4">
        <v>0</v>
      </c>
      <c r="L262" s="107"/>
      <c r="M262" s="107"/>
      <c r="N262" s="4">
        <v>261</v>
      </c>
      <c r="O262" s="105">
        <v>0</v>
      </c>
      <c r="P262" s="105">
        <v>0</v>
      </c>
      <c r="Q262" s="4">
        <v>0</v>
      </c>
      <c r="R262" s="4">
        <v>0</v>
      </c>
      <c r="S262" s="4">
        <v>0</v>
      </c>
      <c r="T262" s="107"/>
      <c r="X262" s="4"/>
      <c r="AN262" s="4"/>
      <c r="AP262" s="4"/>
      <c r="AQ262" s="4"/>
      <c r="AR262" s="4"/>
    </row>
    <row r="263" spans="1:44">
      <c r="A263" s="102">
        <f t="shared" si="4"/>
        <v>262</v>
      </c>
      <c r="B263" s="102">
        <v>262</v>
      </c>
      <c r="C263" s="4">
        <f>IF('Input&amp;Output'!$C$3=10,'v-t_chart'!G263,IF('Input&amp;Output'!$C$3=21,'v-t_chart'!H263,IF('Input&amp;Output'!$C$3=32,'v-t_chart'!I263,IF('Input&amp;Output'!$C$3=22,'v-t_chart'!J263,IF('Input&amp;Output'!$C$3=31,'v-t_chart'!K263,'v-t_chart'!L263)))))</f>
        <v>0</v>
      </c>
      <c r="D263" s="17"/>
      <c r="F263" s="4">
        <v>262</v>
      </c>
      <c r="G263" s="105">
        <v>0</v>
      </c>
      <c r="H263" s="105">
        <v>0</v>
      </c>
      <c r="I263" s="4">
        <v>0</v>
      </c>
      <c r="J263" s="4">
        <v>0</v>
      </c>
      <c r="K263" s="4">
        <v>0</v>
      </c>
      <c r="L263" s="107"/>
      <c r="M263" s="107"/>
      <c r="N263" s="4">
        <v>262</v>
      </c>
      <c r="O263" s="105">
        <v>0</v>
      </c>
      <c r="P263" s="105">
        <v>0</v>
      </c>
      <c r="Q263" s="4">
        <v>0</v>
      </c>
      <c r="R263" s="4">
        <v>0</v>
      </c>
      <c r="S263" s="4">
        <v>0</v>
      </c>
      <c r="T263" s="107"/>
      <c r="X263" s="4"/>
      <c r="AN263" s="4"/>
      <c r="AP263" s="4"/>
      <c r="AQ263" s="4"/>
      <c r="AR263" s="4"/>
    </row>
    <row r="264" spans="1:44">
      <c r="A264" s="102">
        <f t="shared" si="4"/>
        <v>263</v>
      </c>
      <c r="B264" s="102">
        <v>263</v>
      </c>
      <c r="C264" s="4">
        <f>IF('Input&amp;Output'!$C$3=10,'v-t_chart'!G264,IF('Input&amp;Output'!$C$3=21,'v-t_chart'!H264,IF('Input&amp;Output'!$C$3=32,'v-t_chart'!I264,IF('Input&amp;Output'!$C$3=22,'v-t_chart'!J264,IF('Input&amp;Output'!$C$3=31,'v-t_chart'!K264,'v-t_chart'!L264)))))</f>
        <v>0</v>
      </c>
      <c r="D264" s="17"/>
      <c r="F264" s="4">
        <v>263</v>
      </c>
      <c r="G264" s="105">
        <v>0</v>
      </c>
      <c r="H264" s="105">
        <v>0</v>
      </c>
      <c r="I264" s="4">
        <v>0</v>
      </c>
      <c r="J264" s="4">
        <v>0</v>
      </c>
      <c r="K264" s="4">
        <v>0</v>
      </c>
      <c r="L264" s="107"/>
      <c r="M264" s="107"/>
      <c r="N264" s="4">
        <v>263</v>
      </c>
      <c r="O264" s="105">
        <v>0</v>
      </c>
      <c r="P264" s="105">
        <v>0</v>
      </c>
      <c r="Q264" s="4">
        <v>0</v>
      </c>
      <c r="R264" s="4">
        <v>0</v>
      </c>
      <c r="S264" s="4">
        <v>0</v>
      </c>
      <c r="T264" s="107"/>
      <c r="X264" s="4"/>
      <c r="AN264" s="4"/>
      <c r="AP264" s="4"/>
      <c r="AQ264" s="4"/>
      <c r="AR264" s="4"/>
    </row>
    <row r="265" spans="1:44">
      <c r="A265" s="102">
        <f t="shared" si="4"/>
        <v>264</v>
      </c>
      <c r="B265" s="102">
        <v>264</v>
      </c>
      <c r="C265" s="4">
        <f>IF('Input&amp;Output'!$C$3=10,'v-t_chart'!G265,IF('Input&amp;Output'!$C$3=21,'v-t_chart'!H265,IF('Input&amp;Output'!$C$3=32,'v-t_chart'!I265,IF('Input&amp;Output'!$C$3=22,'v-t_chart'!J265,IF('Input&amp;Output'!$C$3=31,'v-t_chart'!K265,'v-t_chart'!L265)))))</f>
        <v>0</v>
      </c>
      <c r="D265" s="17"/>
      <c r="F265" s="4">
        <v>264</v>
      </c>
      <c r="G265" s="105">
        <v>0</v>
      </c>
      <c r="H265" s="105">
        <v>0</v>
      </c>
      <c r="I265" s="4">
        <v>0</v>
      </c>
      <c r="J265" s="4">
        <v>0</v>
      </c>
      <c r="K265" s="4">
        <v>0</v>
      </c>
      <c r="L265" s="107"/>
      <c r="M265" s="107"/>
      <c r="N265" s="4">
        <v>264</v>
      </c>
      <c r="O265" s="105">
        <v>0</v>
      </c>
      <c r="P265" s="105">
        <v>0</v>
      </c>
      <c r="Q265" s="4">
        <v>0</v>
      </c>
      <c r="R265" s="4">
        <v>0</v>
      </c>
      <c r="S265" s="4">
        <v>0</v>
      </c>
      <c r="T265" s="107"/>
      <c r="X265" s="4"/>
      <c r="AN265" s="4"/>
      <c r="AP265" s="4"/>
      <c r="AQ265" s="4"/>
      <c r="AR265" s="4"/>
    </row>
    <row r="266" spans="1:44">
      <c r="A266" s="102">
        <f t="shared" si="4"/>
        <v>265</v>
      </c>
      <c r="B266" s="102">
        <v>265</v>
      </c>
      <c r="C266" s="4">
        <f>IF('Input&amp;Output'!$C$3=10,'v-t_chart'!G266,IF('Input&amp;Output'!$C$3=21,'v-t_chart'!H266,IF('Input&amp;Output'!$C$3=32,'v-t_chart'!I266,IF('Input&amp;Output'!$C$3=22,'v-t_chart'!J266,IF('Input&amp;Output'!$C$3=31,'v-t_chart'!K266,'v-t_chart'!L266)))))</f>
        <v>0</v>
      </c>
      <c r="D266" s="17"/>
      <c r="F266" s="4">
        <v>265</v>
      </c>
      <c r="G266" s="105">
        <v>0</v>
      </c>
      <c r="H266" s="105">
        <v>0</v>
      </c>
      <c r="I266" s="4">
        <v>0</v>
      </c>
      <c r="J266" s="4">
        <v>0</v>
      </c>
      <c r="K266" s="4">
        <v>0</v>
      </c>
      <c r="L266" s="107"/>
      <c r="M266" s="107"/>
      <c r="N266" s="4">
        <v>265</v>
      </c>
      <c r="O266" s="105">
        <v>0</v>
      </c>
      <c r="P266" s="105">
        <v>0</v>
      </c>
      <c r="Q266" s="4">
        <v>0</v>
      </c>
      <c r="R266" s="4">
        <v>0</v>
      </c>
      <c r="S266" s="4">
        <v>0</v>
      </c>
      <c r="T266" s="107"/>
      <c r="X266" s="4"/>
      <c r="AN266" s="4"/>
      <c r="AP266" s="4"/>
      <c r="AQ266" s="4"/>
      <c r="AR266" s="4"/>
    </row>
    <row r="267" spans="1:44">
      <c r="A267" s="102">
        <f t="shared" si="4"/>
        <v>266</v>
      </c>
      <c r="B267" s="102">
        <v>266</v>
      </c>
      <c r="C267" s="4">
        <f>IF('Input&amp;Output'!$C$3=10,'v-t_chart'!G267,IF('Input&amp;Output'!$C$3=21,'v-t_chart'!H267,IF('Input&amp;Output'!$C$3=32,'v-t_chart'!I267,IF('Input&amp;Output'!$C$3=22,'v-t_chart'!J267,IF('Input&amp;Output'!$C$3=31,'v-t_chart'!K267,'v-t_chart'!L267)))))</f>
        <v>0</v>
      </c>
      <c r="D267" s="17"/>
      <c r="F267" s="4">
        <v>266</v>
      </c>
      <c r="G267" s="105">
        <v>0</v>
      </c>
      <c r="H267" s="105">
        <v>0</v>
      </c>
      <c r="I267" s="4">
        <v>0</v>
      </c>
      <c r="J267" s="4">
        <v>0</v>
      </c>
      <c r="K267" s="4">
        <v>0</v>
      </c>
      <c r="L267" s="107"/>
      <c r="M267" s="107"/>
      <c r="N267" s="4">
        <v>266</v>
      </c>
      <c r="O267" s="105">
        <v>0</v>
      </c>
      <c r="P267" s="105">
        <v>0</v>
      </c>
      <c r="Q267" s="4">
        <v>0</v>
      </c>
      <c r="R267" s="4">
        <v>0</v>
      </c>
      <c r="S267" s="4">
        <v>0</v>
      </c>
      <c r="T267" s="107"/>
      <c r="X267" s="4"/>
      <c r="AN267" s="4"/>
      <c r="AP267" s="4"/>
      <c r="AQ267" s="4"/>
      <c r="AR267" s="4"/>
    </row>
    <row r="268" spans="1:44">
      <c r="A268" s="102">
        <f t="shared" si="4"/>
        <v>267</v>
      </c>
      <c r="B268" s="102">
        <v>267</v>
      </c>
      <c r="C268" s="4">
        <f>IF('Input&amp;Output'!$C$3=10,'v-t_chart'!G268,IF('Input&amp;Output'!$C$3=21,'v-t_chart'!H268,IF('Input&amp;Output'!$C$3=32,'v-t_chart'!I268,IF('Input&amp;Output'!$C$3=22,'v-t_chart'!J268,IF('Input&amp;Output'!$C$3=31,'v-t_chart'!K268,'v-t_chart'!L268)))))</f>
        <v>0.5</v>
      </c>
      <c r="D268" s="17"/>
      <c r="F268" s="4">
        <v>267</v>
      </c>
      <c r="G268" s="105">
        <v>0.5</v>
      </c>
      <c r="H268" s="105">
        <v>0.5</v>
      </c>
      <c r="I268" s="4">
        <v>0.5</v>
      </c>
      <c r="J268" s="4">
        <v>0.5</v>
      </c>
      <c r="K268" s="4">
        <v>0.5</v>
      </c>
      <c r="L268" s="107"/>
      <c r="M268" s="107"/>
      <c r="N268" s="4">
        <v>267</v>
      </c>
      <c r="O268" s="105">
        <v>0.5</v>
      </c>
      <c r="P268" s="105">
        <v>0.5</v>
      </c>
      <c r="Q268" s="4">
        <v>0.5</v>
      </c>
      <c r="R268" s="4">
        <v>0.5</v>
      </c>
      <c r="S268" s="4">
        <v>0.5</v>
      </c>
      <c r="T268" s="107"/>
      <c r="X268" s="4"/>
      <c r="AN268" s="4"/>
      <c r="AP268" s="4"/>
      <c r="AQ268" s="4"/>
      <c r="AR268" s="4"/>
    </row>
    <row r="269" spans="1:44">
      <c r="A269" s="102">
        <f t="shared" si="4"/>
        <v>268</v>
      </c>
      <c r="B269" s="102">
        <v>268</v>
      </c>
      <c r="C269" s="4">
        <f>IF('Input&amp;Output'!$C$3=10,'v-t_chart'!G269,IF('Input&amp;Output'!$C$3=21,'v-t_chart'!H269,IF('Input&amp;Output'!$C$3=32,'v-t_chart'!I269,IF('Input&amp;Output'!$C$3=22,'v-t_chart'!J269,IF('Input&amp;Output'!$C$3=31,'v-t_chart'!K269,'v-t_chart'!L269)))))</f>
        <v>2.9</v>
      </c>
      <c r="D269" s="17"/>
      <c r="F269" s="4">
        <v>268</v>
      </c>
      <c r="G269" s="105">
        <v>2.9</v>
      </c>
      <c r="H269" s="105">
        <v>2.9</v>
      </c>
      <c r="I269" s="4">
        <v>2.9</v>
      </c>
      <c r="J269" s="4">
        <v>2.9</v>
      </c>
      <c r="K269" s="4">
        <v>2.9</v>
      </c>
      <c r="L269" s="107"/>
      <c r="M269" s="107"/>
      <c r="N269" s="4">
        <v>268</v>
      </c>
      <c r="O269" s="105">
        <v>2.92</v>
      </c>
      <c r="P269" s="105">
        <v>2.92</v>
      </c>
      <c r="Q269" s="4">
        <v>2.9</v>
      </c>
      <c r="R269" s="4">
        <v>2.9</v>
      </c>
      <c r="S269" s="4">
        <v>2.9</v>
      </c>
      <c r="T269" s="107"/>
      <c r="X269" s="4"/>
      <c r="AN269" s="4"/>
      <c r="AP269" s="4"/>
      <c r="AQ269" s="4"/>
      <c r="AR269" s="4"/>
    </row>
    <row r="270" spans="1:44">
      <c r="A270" s="102">
        <f t="shared" si="4"/>
        <v>269</v>
      </c>
      <c r="B270" s="102">
        <v>269</v>
      </c>
      <c r="C270" s="4">
        <f>IF('Input&amp;Output'!$C$3=10,'v-t_chart'!G270,IF('Input&amp;Output'!$C$3=21,'v-t_chart'!H270,IF('Input&amp;Output'!$C$3=32,'v-t_chart'!I270,IF('Input&amp;Output'!$C$3=22,'v-t_chart'!J270,IF('Input&amp;Output'!$C$3=31,'v-t_chart'!K270,'v-t_chart'!L270)))))</f>
        <v>8.1999999999999993</v>
      </c>
      <c r="D270" s="17"/>
      <c r="F270" s="4">
        <v>269</v>
      </c>
      <c r="G270" s="105">
        <v>8.1999999999999993</v>
      </c>
      <c r="H270" s="105">
        <v>8.1999999999999993</v>
      </c>
      <c r="I270" s="4">
        <v>8.1999999999999993</v>
      </c>
      <c r="J270" s="4">
        <v>8.1999999999999993</v>
      </c>
      <c r="K270" s="4">
        <v>8.1999999999999993</v>
      </c>
      <c r="L270" s="107"/>
      <c r="M270" s="107"/>
      <c r="N270" s="4">
        <v>269</v>
      </c>
      <c r="O270" s="105">
        <v>8.17</v>
      </c>
      <c r="P270" s="105">
        <v>8.17</v>
      </c>
      <c r="Q270" s="4">
        <v>8.15</v>
      </c>
      <c r="R270" s="4">
        <v>8.15</v>
      </c>
      <c r="S270" s="4">
        <v>8.15</v>
      </c>
      <c r="T270" s="107"/>
      <c r="X270" s="4"/>
      <c r="AN270" s="4"/>
      <c r="AP270" s="4"/>
      <c r="AQ270" s="4"/>
      <c r="AR270" s="4"/>
    </row>
    <row r="271" spans="1:44">
      <c r="A271" s="102">
        <f t="shared" si="4"/>
        <v>270</v>
      </c>
      <c r="B271" s="102">
        <v>270</v>
      </c>
      <c r="C271" s="4">
        <f>IF('Input&amp;Output'!$C$3=10,'v-t_chart'!G271,IF('Input&amp;Output'!$C$3=21,'v-t_chart'!H271,IF('Input&amp;Output'!$C$3=32,'v-t_chart'!I271,IF('Input&amp;Output'!$C$3=22,'v-t_chart'!J271,IF('Input&amp;Output'!$C$3=31,'v-t_chart'!K271,'v-t_chart'!L271)))))</f>
        <v>13.2</v>
      </c>
      <c r="D271" s="17"/>
      <c r="F271" s="4">
        <v>270</v>
      </c>
      <c r="G271" s="105">
        <v>13.2</v>
      </c>
      <c r="H271" s="105">
        <v>13.2</v>
      </c>
      <c r="I271" s="4">
        <v>13.2</v>
      </c>
      <c r="J271" s="4">
        <v>13.2</v>
      </c>
      <c r="K271" s="4">
        <v>13.2</v>
      </c>
      <c r="L271" s="107"/>
      <c r="M271" s="107"/>
      <c r="N271" s="4">
        <v>270</v>
      </c>
      <c r="O271" s="105">
        <v>13.21</v>
      </c>
      <c r="P271" s="105">
        <v>13.21</v>
      </c>
      <c r="Q271" s="4">
        <v>13.2</v>
      </c>
      <c r="R271" s="4">
        <v>13.2</v>
      </c>
      <c r="S271" s="4">
        <v>13.2</v>
      </c>
      <c r="T271" s="107"/>
      <c r="X271" s="4"/>
      <c r="AN271" s="4"/>
      <c r="AP271" s="4"/>
      <c r="AQ271" s="4"/>
      <c r="AR271" s="4"/>
    </row>
    <row r="272" spans="1:44">
      <c r="A272" s="102">
        <f t="shared" si="4"/>
        <v>271</v>
      </c>
      <c r="B272" s="102">
        <v>271</v>
      </c>
      <c r="C272" s="4">
        <f>IF('Input&amp;Output'!$C$3=10,'v-t_chart'!G272,IF('Input&amp;Output'!$C$3=21,'v-t_chart'!H272,IF('Input&amp;Output'!$C$3=32,'v-t_chart'!I272,IF('Input&amp;Output'!$C$3=22,'v-t_chart'!J272,IF('Input&amp;Output'!$C$3=31,'v-t_chart'!K272,'v-t_chart'!L272)))))</f>
        <v>17.8</v>
      </c>
      <c r="D272" s="17"/>
      <c r="F272" s="4">
        <v>271</v>
      </c>
      <c r="G272" s="105">
        <v>17.8</v>
      </c>
      <c r="H272" s="105">
        <v>17.8</v>
      </c>
      <c r="I272" s="4">
        <v>17.8</v>
      </c>
      <c r="J272" s="4">
        <v>17.8</v>
      </c>
      <c r="K272" s="4">
        <v>17.8</v>
      </c>
      <c r="L272" s="107"/>
      <c r="M272" s="107"/>
      <c r="N272" s="4">
        <v>271</v>
      </c>
      <c r="O272" s="105">
        <v>17.82</v>
      </c>
      <c r="P272" s="105">
        <v>17.82</v>
      </c>
      <c r="Q272" s="4">
        <v>17.82</v>
      </c>
      <c r="R272" s="4">
        <v>17.82</v>
      </c>
      <c r="S272" s="4">
        <v>17.82</v>
      </c>
      <c r="T272" s="107"/>
      <c r="X272" s="4"/>
      <c r="AN272" s="4"/>
      <c r="AP272" s="4"/>
      <c r="AQ272" s="4"/>
      <c r="AR272" s="4"/>
    </row>
    <row r="273" spans="1:44">
      <c r="A273" s="102">
        <f t="shared" si="4"/>
        <v>272</v>
      </c>
      <c r="B273" s="102">
        <v>272</v>
      </c>
      <c r="C273" s="4">
        <f>IF('Input&amp;Output'!$C$3=10,'v-t_chart'!G273,IF('Input&amp;Output'!$C$3=21,'v-t_chart'!H273,IF('Input&amp;Output'!$C$3=32,'v-t_chart'!I273,IF('Input&amp;Output'!$C$3=22,'v-t_chart'!J273,IF('Input&amp;Output'!$C$3=31,'v-t_chart'!K273,'v-t_chart'!L273)))))</f>
        <v>21.4</v>
      </c>
      <c r="D273" s="17"/>
      <c r="F273" s="4">
        <v>272</v>
      </c>
      <c r="G273" s="105">
        <v>21.4</v>
      </c>
      <c r="H273" s="105">
        <v>21.4</v>
      </c>
      <c r="I273" s="4">
        <v>21.4</v>
      </c>
      <c r="J273" s="4">
        <v>21.4</v>
      </c>
      <c r="K273" s="4">
        <v>21.4</v>
      </c>
      <c r="L273" s="107"/>
      <c r="M273" s="107"/>
      <c r="N273" s="4">
        <v>272</v>
      </c>
      <c r="O273" s="105">
        <v>21.42</v>
      </c>
      <c r="P273" s="105">
        <v>21.42</v>
      </c>
      <c r="Q273" s="4">
        <v>21.41</v>
      </c>
      <c r="R273" s="4">
        <v>21.41</v>
      </c>
      <c r="S273" s="4">
        <v>21.41</v>
      </c>
      <c r="T273" s="107"/>
      <c r="X273" s="4"/>
      <c r="AN273" s="4"/>
      <c r="AP273" s="4"/>
      <c r="AQ273" s="4"/>
      <c r="AR273" s="4"/>
    </row>
    <row r="274" spans="1:44">
      <c r="A274" s="102">
        <f t="shared" si="4"/>
        <v>273</v>
      </c>
      <c r="B274" s="102">
        <v>273</v>
      </c>
      <c r="C274" s="4">
        <f>IF('Input&amp;Output'!$C$3=10,'v-t_chart'!G274,IF('Input&amp;Output'!$C$3=21,'v-t_chart'!H274,IF('Input&amp;Output'!$C$3=32,'v-t_chart'!I274,IF('Input&amp;Output'!$C$3=22,'v-t_chart'!J274,IF('Input&amp;Output'!$C$3=31,'v-t_chart'!K274,'v-t_chart'!L274)))))</f>
        <v>24.1</v>
      </c>
      <c r="D274" s="17"/>
      <c r="F274" s="4">
        <v>273</v>
      </c>
      <c r="G274" s="105">
        <v>24.1</v>
      </c>
      <c r="H274" s="105">
        <v>24.1</v>
      </c>
      <c r="I274" s="4">
        <v>24.1</v>
      </c>
      <c r="J274" s="4">
        <v>24.1</v>
      </c>
      <c r="K274" s="4">
        <v>24.1</v>
      </c>
      <c r="L274" s="107"/>
      <c r="M274" s="107"/>
      <c r="N274" s="4">
        <v>273</v>
      </c>
      <c r="O274" s="105">
        <v>24.12</v>
      </c>
      <c r="P274" s="105">
        <v>24.12</v>
      </c>
      <c r="Q274" s="4">
        <v>24.1</v>
      </c>
      <c r="R274" s="4">
        <v>24.1</v>
      </c>
      <c r="S274" s="4">
        <v>24.1</v>
      </c>
      <c r="T274" s="107"/>
      <c r="X274" s="4"/>
      <c r="AN274" s="4"/>
      <c r="AP274" s="4"/>
      <c r="AQ274" s="4"/>
      <c r="AR274" s="4"/>
    </row>
    <row r="275" spans="1:44">
      <c r="A275" s="102">
        <f t="shared" si="4"/>
        <v>274</v>
      </c>
      <c r="B275" s="102">
        <v>274</v>
      </c>
      <c r="C275" s="4">
        <f>IF('Input&amp;Output'!$C$3=10,'v-t_chart'!G275,IF('Input&amp;Output'!$C$3=21,'v-t_chart'!H275,IF('Input&amp;Output'!$C$3=32,'v-t_chart'!I275,IF('Input&amp;Output'!$C$3=22,'v-t_chart'!J275,IF('Input&amp;Output'!$C$3=31,'v-t_chart'!K275,'v-t_chart'!L275)))))</f>
        <v>26.4</v>
      </c>
      <c r="D275" s="17"/>
      <c r="F275" s="4">
        <v>274</v>
      </c>
      <c r="G275" s="105">
        <v>26.4</v>
      </c>
      <c r="H275" s="105">
        <v>26.4</v>
      </c>
      <c r="I275" s="4">
        <v>26.4</v>
      </c>
      <c r="J275" s="4">
        <v>26.4</v>
      </c>
      <c r="K275" s="4">
        <v>26.4</v>
      </c>
      <c r="L275" s="107"/>
      <c r="M275" s="107"/>
      <c r="N275" s="4">
        <v>274</v>
      </c>
      <c r="O275" s="105">
        <v>26.42</v>
      </c>
      <c r="P275" s="105">
        <v>26.42</v>
      </c>
      <c r="Q275" s="4">
        <v>26.41</v>
      </c>
      <c r="R275" s="4">
        <v>26.41</v>
      </c>
      <c r="S275" s="4">
        <v>26.41</v>
      </c>
      <c r="T275" s="107"/>
      <c r="X275" s="4"/>
      <c r="AN275" s="4"/>
      <c r="AP275" s="4"/>
      <c r="AQ275" s="4"/>
      <c r="AR275" s="4"/>
    </row>
    <row r="276" spans="1:44">
      <c r="A276" s="102">
        <f t="shared" si="4"/>
        <v>275</v>
      </c>
      <c r="B276" s="102">
        <v>275</v>
      </c>
      <c r="C276" s="4">
        <f>IF('Input&amp;Output'!$C$3=10,'v-t_chart'!G276,IF('Input&amp;Output'!$C$3=21,'v-t_chart'!H276,IF('Input&amp;Output'!$C$3=32,'v-t_chart'!I276,IF('Input&amp;Output'!$C$3=22,'v-t_chart'!J276,IF('Input&amp;Output'!$C$3=31,'v-t_chart'!K276,'v-t_chart'!L276)))))</f>
        <v>28.4</v>
      </c>
      <c r="D276" s="17"/>
      <c r="F276" s="4">
        <v>275</v>
      </c>
      <c r="G276" s="105">
        <v>28.4</v>
      </c>
      <c r="H276" s="105">
        <v>28.4</v>
      </c>
      <c r="I276" s="4">
        <v>28.4</v>
      </c>
      <c r="J276" s="4">
        <v>28.4</v>
      </c>
      <c r="K276" s="4">
        <v>28.4</v>
      </c>
      <c r="L276" s="107"/>
      <c r="M276" s="107"/>
      <c r="N276" s="4">
        <v>275</v>
      </c>
      <c r="O276" s="105">
        <v>28.44</v>
      </c>
      <c r="P276" s="105">
        <v>28.44</v>
      </c>
      <c r="Q276" s="4">
        <v>28.43</v>
      </c>
      <c r="R276" s="4">
        <v>28.43</v>
      </c>
      <c r="S276" s="4">
        <v>28.43</v>
      </c>
      <c r="T276" s="107"/>
      <c r="X276" s="4"/>
      <c r="AN276" s="4"/>
      <c r="AP276" s="4"/>
      <c r="AQ276" s="4"/>
      <c r="AR276" s="4"/>
    </row>
    <row r="277" spans="1:44">
      <c r="A277" s="102">
        <f t="shared" si="4"/>
        <v>276</v>
      </c>
      <c r="B277" s="102">
        <v>276</v>
      </c>
      <c r="C277" s="4">
        <f>IF('Input&amp;Output'!$C$3=10,'v-t_chart'!G277,IF('Input&amp;Output'!$C$3=21,'v-t_chart'!H277,IF('Input&amp;Output'!$C$3=32,'v-t_chart'!I277,IF('Input&amp;Output'!$C$3=22,'v-t_chart'!J277,IF('Input&amp;Output'!$C$3=31,'v-t_chart'!K277,'v-t_chart'!L277)))))</f>
        <v>29.9</v>
      </c>
      <c r="D277" s="17"/>
      <c r="F277" s="4">
        <v>276</v>
      </c>
      <c r="G277" s="105">
        <v>29.9</v>
      </c>
      <c r="H277" s="105">
        <v>29.9</v>
      </c>
      <c r="I277" s="4">
        <v>29.9</v>
      </c>
      <c r="J277" s="4">
        <v>29.9</v>
      </c>
      <c r="K277" s="4">
        <v>29.9</v>
      </c>
      <c r="L277" s="107"/>
      <c r="M277" s="107"/>
      <c r="N277" s="4">
        <v>276</v>
      </c>
      <c r="O277" s="105">
        <v>29.88</v>
      </c>
      <c r="P277" s="105">
        <v>29.88</v>
      </c>
      <c r="Q277" s="4">
        <v>29.86</v>
      </c>
      <c r="R277" s="4">
        <v>29.86</v>
      </c>
      <c r="S277" s="4">
        <v>29.86</v>
      </c>
      <c r="T277" s="107"/>
      <c r="X277" s="4"/>
      <c r="AN277" s="4"/>
      <c r="AP277" s="4"/>
      <c r="AQ277" s="4"/>
      <c r="AR277" s="4"/>
    </row>
    <row r="278" spans="1:44">
      <c r="A278" s="102">
        <f t="shared" si="4"/>
        <v>277</v>
      </c>
      <c r="B278" s="102">
        <v>277</v>
      </c>
      <c r="C278" s="4">
        <f>IF('Input&amp;Output'!$C$3=10,'v-t_chart'!G278,IF('Input&amp;Output'!$C$3=21,'v-t_chart'!H278,IF('Input&amp;Output'!$C$3=32,'v-t_chart'!I278,IF('Input&amp;Output'!$C$3=22,'v-t_chart'!J278,IF('Input&amp;Output'!$C$3=31,'v-t_chart'!K278,'v-t_chart'!L278)))))</f>
        <v>30.5</v>
      </c>
      <c r="D278" s="17"/>
      <c r="F278" s="4">
        <v>277</v>
      </c>
      <c r="G278" s="105">
        <v>30.5</v>
      </c>
      <c r="H278" s="105">
        <v>30.5</v>
      </c>
      <c r="I278" s="4">
        <v>30.5</v>
      </c>
      <c r="J278" s="4">
        <v>30.5</v>
      </c>
      <c r="K278" s="4">
        <v>30.5</v>
      </c>
      <c r="L278" s="107"/>
      <c r="M278" s="107"/>
      <c r="N278" s="4">
        <v>277</v>
      </c>
      <c r="O278" s="105">
        <v>30.46</v>
      </c>
      <c r="P278" s="105">
        <v>30.46</v>
      </c>
      <c r="Q278" s="4">
        <v>30.45</v>
      </c>
      <c r="R278" s="4">
        <v>30.45</v>
      </c>
      <c r="S278" s="4">
        <v>30.45</v>
      </c>
      <c r="T278" s="107"/>
      <c r="X278" s="4"/>
      <c r="AN278" s="4"/>
      <c r="AP278" s="4"/>
      <c r="AQ278" s="4"/>
      <c r="AR278" s="4"/>
    </row>
    <row r="279" spans="1:44">
      <c r="A279" s="102">
        <f t="shared" si="4"/>
        <v>278</v>
      </c>
      <c r="B279" s="102">
        <v>278</v>
      </c>
      <c r="C279" s="4">
        <f>IF('Input&amp;Output'!$C$3=10,'v-t_chart'!G279,IF('Input&amp;Output'!$C$3=21,'v-t_chart'!H279,IF('Input&amp;Output'!$C$3=32,'v-t_chart'!I279,IF('Input&amp;Output'!$C$3=22,'v-t_chart'!J279,IF('Input&amp;Output'!$C$3=31,'v-t_chart'!K279,'v-t_chart'!L279)))))</f>
        <v>30.5</v>
      </c>
      <c r="D279" s="17"/>
      <c r="F279" s="4">
        <v>278</v>
      </c>
      <c r="G279" s="105">
        <v>30.5</v>
      </c>
      <c r="H279" s="105">
        <v>30.5</v>
      </c>
      <c r="I279" s="4">
        <v>30.5</v>
      </c>
      <c r="J279" s="4">
        <v>30.5</v>
      </c>
      <c r="K279" s="4">
        <v>30.5</v>
      </c>
      <c r="L279" s="107"/>
      <c r="M279" s="107"/>
      <c r="N279" s="4">
        <v>278</v>
      </c>
      <c r="O279" s="105">
        <v>30.46</v>
      </c>
      <c r="P279" s="105">
        <v>30.46</v>
      </c>
      <c r="Q279" s="4">
        <v>30.45</v>
      </c>
      <c r="R279" s="4">
        <v>30.45</v>
      </c>
      <c r="S279" s="4">
        <v>30.45</v>
      </c>
      <c r="T279" s="107"/>
      <c r="X279" s="4"/>
      <c r="AN279" s="4"/>
      <c r="AP279" s="4"/>
      <c r="AQ279" s="4"/>
      <c r="AR279" s="4"/>
    </row>
    <row r="280" spans="1:44">
      <c r="A280" s="102">
        <f t="shared" si="4"/>
        <v>279</v>
      </c>
      <c r="B280" s="102">
        <v>279</v>
      </c>
      <c r="C280" s="4">
        <f>IF('Input&amp;Output'!$C$3=10,'v-t_chart'!G280,IF('Input&amp;Output'!$C$3=21,'v-t_chart'!H280,IF('Input&amp;Output'!$C$3=32,'v-t_chart'!I280,IF('Input&amp;Output'!$C$3=22,'v-t_chart'!J280,IF('Input&amp;Output'!$C$3=31,'v-t_chart'!K280,'v-t_chart'!L280)))))</f>
        <v>30.3</v>
      </c>
      <c r="D280" s="17"/>
      <c r="F280" s="4">
        <v>279</v>
      </c>
      <c r="G280" s="105">
        <v>30.3</v>
      </c>
      <c r="H280" s="105">
        <v>30.3</v>
      </c>
      <c r="I280" s="4">
        <v>30.3</v>
      </c>
      <c r="J280" s="4">
        <v>30.3</v>
      </c>
      <c r="K280" s="4">
        <v>30.3</v>
      </c>
      <c r="L280" s="107"/>
      <c r="M280" s="107"/>
      <c r="N280" s="4">
        <v>279</v>
      </c>
      <c r="O280" s="105">
        <v>30.31</v>
      </c>
      <c r="P280" s="105">
        <v>30.31</v>
      </c>
      <c r="Q280" s="4">
        <v>30.31</v>
      </c>
      <c r="R280" s="4">
        <v>30.31</v>
      </c>
      <c r="S280" s="4">
        <v>30.31</v>
      </c>
      <c r="T280" s="107"/>
      <c r="X280" s="4"/>
      <c r="AN280" s="4"/>
      <c r="AP280" s="4"/>
      <c r="AQ280" s="4"/>
      <c r="AR280" s="4"/>
    </row>
    <row r="281" spans="1:44">
      <c r="A281" s="102">
        <f t="shared" si="4"/>
        <v>280</v>
      </c>
      <c r="B281" s="102">
        <v>280</v>
      </c>
      <c r="C281" s="4">
        <f>IF('Input&amp;Output'!$C$3=10,'v-t_chart'!G281,IF('Input&amp;Output'!$C$3=21,'v-t_chart'!H281,IF('Input&amp;Output'!$C$3=32,'v-t_chart'!I281,IF('Input&amp;Output'!$C$3=22,'v-t_chart'!J281,IF('Input&amp;Output'!$C$3=31,'v-t_chart'!K281,'v-t_chart'!L281)))))</f>
        <v>30.2</v>
      </c>
      <c r="D281" s="17"/>
      <c r="F281" s="4">
        <v>280</v>
      </c>
      <c r="G281" s="105">
        <v>30.2</v>
      </c>
      <c r="H281" s="105">
        <v>30.2</v>
      </c>
      <c r="I281" s="4">
        <v>30.2</v>
      </c>
      <c r="J281" s="4">
        <v>30.2</v>
      </c>
      <c r="K281" s="4">
        <v>30.2</v>
      </c>
      <c r="L281" s="107"/>
      <c r="M281" s="107"/>
      <c r="N281" s="4">
        <v>280</v>
      </c>
      <c r="O281" s="105">
        <v>30.17</v>
      </c>
      <c r="P281" s="105">
        <v>30.17</v>
      </c>
      <c r="Q281" s="4">
        <v>30.18</v>
      </c>
      <c r="R281" s="4">
        <v>30.18</v>
      </c>
      <c r="S281" s="4">
        <v>30.18</v>
      </c>
      <c r="T281" s="107"/>
      <c r="X281" s="4"/>
      <c r="AN281" s="4"/>
      <c r="AP281" s="4"/>
      <c r="AQ281" s="4"/>
      <c r="AR281" s="4"/>
    </row>
    <row r="282" spans="1:44">
      <c r="A282" s="102">
        <f t="shared" si="4"/>
        <v>281</v>
      </c>
      <c r="B282" s="102">
        <v>281</v>
      </c>
      <c r="C282" s="4">
        <f>IF('Input&amp;Output'!$C$3=10,'v-t_chart'!G282,IF('Input&amp;Output'!$C$3=21,'v-t_chart'!H282,IF('Input&amp;Output'!$C$3=32,'v-t_chart'!I282,IF('Input&amp;Output'!$C$3=22,'v-t_chart'!J282,IF('Input&amp;Output'!$C$3=31,'v-t_chart'!K282,'v-t_chart'!L282)))))</f>
        <v>30.1</v>
      </c>
      <c r="D282" s="17"/>
      <c r="F282" s="4">
        <v>281</v>
      </c>
      <c r="G282" s="105">
        <v>30.1</v>
      </c>
      <c r="H282" s="105">
        <v>30.1</v>
      </c>
      <c r="I282" s="4">
        <v>30.1</v>
      </c>
      <c r="J282" s="4">
        <v>30.1</v>
      </c>
      <c r="K282" s="4">
        <v>30.1</v>
      </c>
      <c r="L282" s="107"/>
      <c r="M282" s="107"/>
      <c r="N282" s="4">
        <v>281</v>
      </c>
      <c r="O282" s="105">
        <v>30.1</v>
      </c>
      <c r="P282" s="105">
        <v>30.1</v>
      </c>
      <c r="Q282" s="4">
        <v>30.1</v>
      </c>
      <c r="R282" s="4">
        <v>30.1</v>
      </c>
      <c r="S282" s="4">
        <v>30.1</v>
      </c>
      <c r="T282" s="107"/>
      <c r="X282" s="4"/>
      <c r="AN282" s="4"/>
      <c r="AP282" s="4"/>
      <c r="AQ282" s="4"/>
      <c r="AR282" s="4"/>
    </row>
    <row r="283" spans="1:44">
      <c r="A283" s="102">
        <f t="shared" si="4"/>
        <v>282</v>
      </c>
      <c r="B283" s="102">
        <v>282</v>
      </c>
      <c r="C283" s="4">
        <f>IF('Input&amp;Output'!$C$3=10,'v-t_chart'!G283,IF('Input&amp;Output'!$C$3=21,'v-t_chart'!H283,IF('Input&amp;Output'!$C$3=32,'v-t_chart'!I283,IF('Input&amp;Output'!$C$3=22,'v-t_chart'!J283,IF('Input&amp;Output'!$C$3=31,'v-t_chart'!K283,'v-t_chart'!L283)))))</f>
        <v>30.1</v>
      </c>
      <c r="D283" s="17"/>
      <c r="F283" s="4">
        <v>282</v>
      </c>
      <c r="G283" s="105">
        <v>30.1</v>
      </c>
      <c r="H283" s="105">
        <v>30.1</v>
      </c>
      <c r="I283" s="4">
        <v>30.1</v>
      </c>
      <c r="J283" s="4">
        <v>30.1</v>
      </c>
      <c r="K283" s="4">
        <v>30.1</v>
      </c>
      <c r="L283" s="107"/>
      <c r="M283" s="107"/>
      <c r="N283" s="4">
        <v>282</v>
      </c>
      <c r="O283" s="105">
        <v>30.1</v>
      </c>
      <c r="P283" s="105">
        <v>30.1</v>
      </c>
      <c r="Q283" s="4">
        <v>30.08</v>
      </c>
      <c r="R283" s="4">
        <v>30.08</v>
      </c>
      <c r="S283" s="4">
        <v>30.08</v>
      </c>
      <c r="T283" s="107"/>
      <c r="X283" s="4"/>
      <c r="AN283" s="4"/>
      <c r="AP283" s="4"/>
      <c r="AQ283" s="4"/>
      <c r="AR283" s="4"/>
    </row>
    <row r="284" spans="1:44">
      <c r="A284" s="102">
        <f t="shared" si="4"/>
        <v>283</v>
      </c>
      <c r="B284" s="102">
        <v>283</v>
      </c>
      <c r="C284" s="4">
        <f>IF('Input&amp;Output'!$C$3=10,'v-t_chart'!G284,IF('Input&amp;Output'!$C$3=21,'v-t_chart'!H284,IF('Input&amp;Output'!$C$3=32,'v-t_chart'!I284,IF('Input&amp;Output'!$C$3=22,'v-t_chart'!J284,IF('Input&amp;Output'!$C$3=31,'v-t_chart'!K284,'v-t_chart'!L284)))))</f>
        <v>30.1</v>
      </c>
      <c r="D284" s="17"/>
      <c r="F284" s="4">
        <v>283</v>
      </c>
      <c r="G284" s="105">
        <v>30.1</v>
      </c>
      <c r="H284" s="105">
        <v>30.1</v>
      </c>
      <c r="I284" s="4">
        <v>30.1</v>
      </c>
      <c r="J284" s="4">
        <v>30.1</v>
      </c>
      <c r="K284" s="4">
        <v>30.1</v>
      </c>
      <c r="L284" s="107"/>
      <c r="M284" s="107"/>
      <c r="N284" s="4">
        <v>283</v>
      </c>
      <c r="O284" s="105">
        <v>30.13</v>
      </c>
      <c r="P284" s="105">
        <v>30.13</v>
      </c>
      <c r="Q284" s="4">
        <v>30.11</v>
      </c>
      <c r="R284" s="4">
        <v>30.11</v>
      </c>
      <c r="S284" s="4">
        <v>30.11</v>
      </c>
      <c r="T284" s="107"/>
      <c r="X284" s="4"/>
      <c r="AN284" s="4"/>
      <c r="AP284" s="4"/>
      <c r="AQ284" s="4"/>
      <c r="AR284" s="4"/>
    </row>
    <row r="285" spans="1:44">
      <c r="A285" s="102">
        <f t="shared" si="4"/>
        <v>284</v>
      </c>
      <c r="B285" s="102">
        <v>284</v>
      </c>
      <c r="C285" s="4">
        <f>IF('Input&amp;Output'!$C$3=10,'v-t_chart'!G285,IF('Input&amp;Output'!$C$3=21,'v-t_chart'!H285,IF('Input&amp;Output'!$C$3=32,'v-t_chart'!I285,IF('Input&amp;Output'!$C$3=22,'v-t_chart'!J285,IF('Input&amp;Output'!$C$3=31,'v-t_chart'!K285,'v-t_chart'!L285)))))</f>
        <v>30.1</v>
      </c>
      <c r="D285" s="17"/>
      <c r="F285" s="4">
        <v>284</v>
      </c>
      <c r="G285" s="105">
        <v>30.2</v>
      </c>
      <c r="H285" s="105">
        <v>30.2</v>
      </c>
      <c r="I285" s="4">
        <v>30.1</v>
      </c>
      <c r="J285" s="4">
        <v>30.1</v>
      </c>
      <c r="K285" s="4">
        <v>30.1</v>
      </c>
      <c r="L285" s="107"/>
      <c r="M285" s="107"/>
      <c r="N285" s="4">
        <v>284</v>
      </c>
      <c r="O285" s="105">
        <v>30.17</v>
      </c>
      <c r="P285" s="105">
        <v>30.17</v>
      </c>
      <c r="Q285" s="4">
        <v>30.13</v>
      </c>
      <c r="R285" s="4">
        <v>30.13</v>
      </c>
      <c r="S285" s="4">
        <v>30.13</v>
      </c>
      <c r="T285" s="107"/>
      <c r="X285" s="4"/>
      <c r="AN285" s="4"/>
      <c r="AP285" s="4"/>
      <c r="AQ285" s="4"/>
      <c r="AR285" s="4"/>
    </row>
    <row r="286" spans="1:44">
      <c r="A286" s="102">
        <f t="shared" si="4"/>
        <v>285</v>
      </c>
      <c r="B286" s="102">
        <v>285</v>
      </c>
      <c r="C286" s="4">
        <f>IF('Input&amp;Output'!$C$3=10,'v-t_chart'!G286,IF('Input&amp;Output'!$C$3=21,'v-t_chart'!H286,IF('Input&amp;Output'!$C$3=32,'v-t_chart'!I286,IF('Input&amp;Output'!$C$3=22,'v-t_chart'!J286,IF('Input&amp;Output'!$C$3=31,'v-t_chart'!K286,'v-t_chart'!L286)))))</f>
        <v>30.1</v>
      </c>
      <c r="D286" s="17"/>
      <c r="F286" s="4">
        <v>285</v>
      </c>
      <c r="G286" s="105">
        <v>30.2</v>
      </c>
      <c r="H286" s="105">
        <v>30.2</v>
      </c>
      <c r="I286" s="4">
        <v>30.1</v>
      </c>
      <c r="J286" s="4">
        <v>30.1</v>
      </c>
      <c r="K286" s="4">
        <v>30.1</v>
      </c>
      <c r="L286" s="107"/>
      <c r="M286" s="107"/>
      <c r="N286" s="4">
        <v>285</v>
      </c>
      <c r="O286" s="105">
        <v>30.17</v>
      </c>
      <c r="P286" s="105">
        <v>30.17</v>
      </c>
      <c r="Q286" s="4">
        <v>30.13</v>
      </c>
      <c r="R286" s="4">
        <v>30.13</v>
      </c>
      <c r="S286" s="4">
        <v>30.13</v>
      </c>
      <c r="T286" s="107"/>
      <c r="X286" s="4"/>
      <c r="AN286" s="4"/>
      <c r="AP286" s="4"/>
      <c r="AQ286" s="4"/>
      <c r="AR286" s="4"/>
    </row>
    <row r="287" spans="1:44">
      <c r="A287" s="102">
        <f t="shared" si="4"/>
        <v>286</v>
      </c>
      <c r="B287" s="102">
        <v>286</v>
      </c>
      <c r="C287" s="4">
        <f>IF('Input&amp;Output'!$C$3=10,'v-t_chart'!G287,IF('Input&amp;Output'!$C$3=21,'v-t_chart'!H287,IF('Input&amp;Output'!$C$3=32,'v-t_chart'!I287,IF('Input&amp;Output'!$C$3=22,'v-t_chart'!J287,IF('Input&amp;Output'!$C$3=31,'v-t_chart'!K287,'v-t_chart'!L287)))))</f>
        <v>30.1</v>
      </c>
      <c r="D287" s="17"/>
      <c r="F287" s="4">
        <v>286</v>
      </c>
      <c r="G287" s="105">
        <v>30.2</v>
      </c>
      <c r="H287" s="105">
        <v>30.2</v>
      </c>
      <c r="I287" s="4">
        <v>30.1</v>
      </c>
      <c r="J287" s="4">
        <v>30.1</v>
      </c>
      <c r="K287" s="4">
        <v>30.1</v>
      </c>
      <c r="L287" s="107"/>
      <c r="M287" s="107"/>
      <c r="N287" s="4">
        <v>286</v>
      </c>
      <c r="O287" s="105">
        <v>30.17</v>
      </c>
      <c r="P287" s="105">
        <v>30.17</v>
      </c>
      <c r="Q287" s="4">
        <v>30.12</v>
      </c>
      <c r="R287" s="4">
        <v>30.12</v>
      </c>
      <c r="S287" s="4">
        <v>30.12</v>
      </c>
      <c r="T287" s="107"/>
      <c r="X287" s="4"/>
      <c r="AN287" s="4"/>
      <c r="AP287" s="4"/>
      <c r="AQ287" s="4"/>
      <c r="AR287" s="4"/>
    </row>
    <row r="288" spans="1:44">
      <c r="A288" s="102">
        <f t="shared" si="4"/>
        <v>287</v>
      </c>
      <c r="B288" s="102">
        <v>287</v>
      </c>
      <c r="C288" s="4">
        <f>IF('Input&amp;Output'!$C$3=10,'v-t_chart'!G288,IF('Input&amp;Output'!$C$3=21,'v-t_chart'!H288,IF('Input&amp;Output'!$C$3=32,'v-t_chart'!I288,IF('Input&amp;Output'!$C$3=22,'v-t_chart'!J288,IF('Input&amp;Output'!$C$3=31,'v-t_chart'!K288,'v-t_chart'!L288)))))</f>
        <v>30.2</v>
      </c>
      <c r="D288" s="17"/>
      <c r="F288" s="4">
        <v>287</v>
      </c>
      <c r="G288" s="105">
        <v>30.2</v>
      </c>
      <c r="H288" s="105">
        <v>30.2</v>
      </c>
      <c r="I288" s="4">
        <v>30.2</v>
      </c>
      <c r="J288" s="4">
        <v>30.2</v>
      </c>
      <c r="K288" s="4">
        <v>30.2</v>
      </c>
      <c r="L288" s="107"/>
      <c r="M288" s="107"/>
      <c r="N288" s="4">
        <v>287</v>
      </c>
      <c r="O288" s="105">
        <v>30.2</v>
      </c>
      <c r="P288" s="105">
        <v>30.2</v>
      </c>
      <c r="Q288" s="4">
        <v>30.16</v>
      </c>
      <c r="R288" s="4">
        <v>30.16</v>
      </c>
      <c r="S288" s="4">
        <v>30.16</v>
      </c>
      <c r="T288" s="107"/>
      <c r="X288" s="4"/>
      <c r="AN288" s="4"/>
      <c r="AP288" s="4"/>
      <c r="AQ288" s="4"/>
      <c r="AR288" s="4"/>
    </row>
    <row r="289" spans="1:44">
      <c r="A289" s="102">
        <f t="shared" si="4"/>
        <v>288</v>
      </c>
      <c r="B289" s="102">
        <v>288</v>
      </c>
      <c r="C289" s="4">
        <f>IF('Input&amp;Output'!$C$3=10,'v-t_chart'!G289,IF('Input&amp;Output'!$C$3=21,'v-t_chart'!H289,IF('Input&amp;Output'!$C$3=32,'v-t_chart'!I289,IF('Input&amp;Output'!$C$3=22,'v-t_chart'!J289,IF('Input&amp;Output'!$C$3=31,'v-t_chart'!K289,'v-t_chart'!L289)))))</f>
        <v>30.4</v>
      </c>
      <c r="D289" s="17"/>
      <c r="F289" s="4">
        <v>288</v>
      </c>
      <c r="G289" s="105">
        <v>30.5</v>
      </c>
      <c r="H289" s="105">
        <v>30.5</v>
      </c>
      <c r="I289" s="4">
        <v>30.4</v>
      </c>
      <c r="J289" s="4">
        <v>30.4</v>
      </c>
      <c r="K289" s="4">
        <v>30.4</v>
      </c>
      <c r="L289" s="107"/>
      <c r="M289" s="107"/>
      <c r="N289" s="4">
        <v>288</v>
      </c>
      <c r="O289" s="105">
        <v>30.46</v>
      </c>
      <c r="P289" s="105">
        <v>30.46</v>
      </c>
      <c r="Q289" s="4">
        <v>30.4</v>
      </c>
      <c r="R289" s="4">
        <v>30.4</v>
      </c>
      <c r="S289" s="4">
        <v>30.4</v>
      </c>
      <c r="T289" s="107"/>
      <c r="X289" s="4"/>
      <c r="AN289" s="4"/>
      <c r="AP289" s="4"/>
      <c r="AQ289" s="4"/>
      <c r="AR289" s="4"/>
    </row>
    <row r="290" spans="1:44">
      <c r="A290" s="102">
        <f t="shared" si="4"/>
        <v>289</v>
      </c>
      <c r="B290" s="102">
        <v>289</v>
      </c>
      <c r="C290" s="4">
        <f>IF('Input&amp;Output'!$C$3=10,'v-t_chart'!G290,IF('Input&amp;Output'!$C$3=21,'v-t_chart'!H290,IF('Input&amp;Output'!$C$3=32,'v-t_chart'!I290,IF('Input&amp;Output'!$C$3=22,'v-t_chart'!J290,IF('Input&amp;Output'!$C$3=31,'v-t_chart'!K290,'v-t_chart'!L290)))))</f>
        <v>31</v>
      </c>
      <c r="D290" s="17"/>
      <c r="F290" s="4">
        <v>289</v>
      </c>
      <c r="G290" s="105">
        <v>31</v>
      </c>
      <c r="H290" s="105">
        <v>31</v>
      </c>
      <c r="I290" s="4">
        <v>31</v>
      </c>
      <c r="J290" s="4">
        <v>31</v>
      </c>
      <c r="K290" s="4">
        <v>31</v>
      </c>
      <c r="L290" s="107"/>
      <c r="M290" s="107"/>
      <c r="N290" s="4">
        <v>289</v>
      </c>
      <c r="O290" s="105">
        <v>31.03</v>
      </c>
      <c r="P290" s="105">
        <v>31.03</v>
      </c>
      <c r="Q290" s="4">
        <v>30.97</v>
      </c>
      <c r="R290" s="4">
        <v>30.97</v>
      </c>
      <c r="S290" s="4">
        <v>30.97</v>
      </c>
      <c r="T290" s="107"/>
      <c r="X290" s="4"/>
      <c r="AN290" s="4"/>
      <c r="AP290" s="4"/>
      <c r="AQ290" s="4"/>
      <c r="AR290" s="4"/>
    </row>
    <row r="291" spans="1:44">
      <c r="A291" s="102">
        <f t="shared" si="4"/>
        <v>290</v>
      </c>
      <c r="B291" s="102">
        <v>290</v>
      </c>
      <c r="C291" s="4">
        <f>IF('Input&amp;Output'!$C$3=10,'v-t_chart'!G291,IF('Input&amp;Output'!$C$3=21,'v-t_chart'!H291,IF('Input&amp;Output'!$C$3=32,'v-t_chart'!I291,IF('Input&amp;Output'!$C$3=22,'v-t_chart'!J291,IF('Input&amp;Output'!$C$3=31,'v-t_chart'!K291,'v-t_chart'!L291)))))</f>
        <v>31.8</v>
      </c>
      <c r="D291" s="17"/>
      <c r="F291" s="4">
        <v>290</v>
      </c>
      <c r="G291" s="105">
        <v>31.9</v>
      </c>
      <c r="H291" s="105">
        <v>31.9</v>
      </c>
      <c r="I291" s="4">
        <v>31.8</v>
      </c>
      <c r="J291" s="4">
        <v>31.8</v>
      </c>
      <c r="K291" s="4">
        <v>31.8</v>
      </c>
      <c r="L291" s="107"/>
      <c r="M291" s="107"/>
      <c r="N291" s="4">
        <v>290</v>
      </c>
      <c r="O291" s="105">
        <v>31.86</v>
      </c>
      <c r="P291" s="105">
        <v>31.86</v>
      </c>
      <c r="Q291" s="4">
        <v>31.81</v>
      </c>
      <c r="R291" s="4">
        <v>31.81</v>
      </c>
      <c r="S291" s="4">
        <v>31.81</v>
      </c>
      <c r="T291" s="107"/>
      <c r="X291" s="4"/>
      <c r="AN291" s="4"/>
      <c r="AP291" s="4"/>
      <c r="AQ291" s="4"/>
      <c r="AR291" s="4"/>
    </row>
    <row r="292" spans="1:44">
      <c r="A292" s="102">
        <f t="shared" si="4"/>
        <v>291</v>
      </c>
      <c r="B292" s="102">
        <v>291</v>
      </c>
      <c r="C292" s="4">
        <f>IF('Input&amp;Output'!$C$3=10,'v-t_chart'!G292,IF('Input&amp;Output'!$C$3=21,'v-t_chart'!H292,IF('Input&amp;Output'!$C$3=32,'v-t_chart'!I292,IF('Input&amp;Output'!$C$3=22,'v-t_chart'!J292,IF('Input&amp;Output'!$C$3=31,'v-t_chart'!K292,'v-t_chart'!L292)))))</f>
        <v>32.700000000000003</v>
      </c>
      <c r="D292" s="17"/>
      <c r="F292" s="4">
        <v>291</v>
      </c>
      <c r="G292" s="105">
        <v>32.799999999999997</v>
      </c>
      <c r="H292" s="105">
        <v>32.799999999999997</v>
      </c>
      <c r="I292" s="4">
        <v>32.700000000000003</v>
      </c>
      <c r="J292" s="4">
        <v>32.700000000000003</v>
      </c>
      <c r="K292" s="4">
        <v>32.700000000000003</v>
      </c>
      <c r="L292" s="107"/>
      <c r="M292" s="107"/>
      <c r="N292" s="4">
        <v>291</v>
      </c>
      <c r="O292" s="105">
        <v>32.76</v>
      </c>
      <c r="P292" s="105">
        <v>32.76</v>
      </c>
      <c r="Q292" s="4">
        <v>32.72</v>
      </c>
      <c r="R292" s="4">
        <v>32.72</v>
      </c>
      <c r="S292" s="4">
        <v>32.72</v>
      </c>
      <c r="T292" s="107"/>
      <c r="X292" s="4"/>
      <c r="AN292" s="4"/>
      <c r="AP292" s="4"/>
      <c r="AQ292" s="4"/>
      <c r="AR292" s="4"/>
    </row>
    <row r="293" spans="1:44">
      <c r="A293" s="102">
        <f t="shared" si="4"/>
        <v>292</v>
      </c>
      <c r="B293" s="102">
        <v>292</v>
      </c>
      <c r="C293" s="4">
        <f>IF('Input&amp;Output'!$C$3=10,'v-t_chart'!G293,IF('Input&amp;Output'!$C$3=21,'v-t_chart'!H293,IF('Input&amp;Output'!$C$3=32,'v-t_chart'!I293,IF('Input&amp;Output'!$C$3=22,'v-t_chart'!J293,IF('Input&amp;Output'!$C$3=31,'v-t_chart'!K293,'v-t_chart'!L293)))))</f>
        <v>33.6</v>
      </c>
      <c r="D293" s="17"/>
      <c r="F293" s="4">
        <v>292</v>
      </c>
      <c r="G293" s="105">
        <v>33.700000000000003</v>
      </c>
      <c r="H293" s="105">
        <v>33.700000000000003</v>
      </c>
      <c r="I293" s="4">
        <v>33.6</v>
      </c>
      <c r="J293" s="4">
        <v>33.6</v>
      </c>
      <c r="K293" s="4">
        <v>33.6</v>
      </c>
      <c r="L293" s="107"/>
      <c r="M293" s="107"/>
      <c r="N293" s="4">
        <v>292</v>
      </c>
      <c r="O293" s="105">
        <v>33.659999999999997</v>
      </c>
      <c r="P293" s="105">
        <v>33.659999999999997</v>
      </c>
      <c r="Q293" s="4">
        <v>33.6</v>
      </c>
      <c r="R293" s="4">
        <v>33.6</v>
      </c>
      <c r="S293" s="4">
        <v>33.6</v>
      </c>
      <c r="T293" s="107"/>
      <c r="X293" s="4"/>
      <c r="AN293" s="4"/>
      <c r="AP293" s="4"/>
      <c r="AQ293" s="4"/>
      <c r="AR293" s="4"/>
    </row>
    <row r="294" spans="1:44">
      <c r="A294" s="102">
        <f t="shared" si="4"/>
        <v>293</v>
      </c>
      <c r="B294" s="102">
        <v>293</v>
      </c>
      <c r="C294" s="4">
        <f>IF('Input&amp;Output'!$C$3=10,'v-t_chart'!G294,IF('Input&amp;Output'!$C$3=21,'v-t_chart'!H294,IF('Input&amp;Output'!$C$3=32,'v-t_chart'!I294,IF('Input&amp;Output'!$C$3=22,'v-t_chart'!J294,IF('Input&amp;Output'!$C$3=31,'v-t_chart'!K294,'v-t_chart'!L294)))))</f>
        <v>34.4</v>
      </c>
      <c r="D294" s="17"/>
      <c r="F294" s="4">
        <v>293</v>
      </c>
      <c r="G294" s="105">
        <v>34.5</v>
      </c>
      <c r="H294" s="105">
        <v>34.5</v>
      </c>
      <c r="I294" s="4">
        <v>34.4</v>
      </c>
      <c r="J294" s="4">
        <v>34.4</v>
      </c>
      <c r="K294" s="4">
        <v>34.4</v>
      </c>
      <c r="L294" s="107"/>
      <c r="M294" s="107"/>
      <c r="N294" s="4">
        <v>293</v>
      </c>
      <c r="O294" s="105">
        <v>34.450000000000003</v>
      </c>
      <c r="P294" s="105">
        <v>34.450000000000003</v>
      </c>
      <c r="Q294" s="4">
        <v>34.380000000000003</v>
      </c>
      <c r="R294" s="4">
        <v>34.380000000000003</v>
      </c>
      <c r="S294" s="4">
        <v>34.380000000000003</v>
      </c>
      <c r="T294" s="107"/>
      <c r="X294" s="4"/>
      <c r="AN294" s="4"/>
      <c r="AP294" s="4"/>
      <c r="AQ294" s="4"/>
      <c r="AR294" s="4"/>
    </row>
    <row r="295" spans="1:44">
      <c r="A295" s="102">
        <f t="shared" si="4"/>
        <v>294</v>
      </c>
      <c r="B295" s="102">
        <v>294</v>
      </c>
      <c r="C295" s="4">
        <f>IF('Input&amp;Output'!$C$3=10,'v-t_chart'!G295,IF('Input&amp;Output'!$C$3=21,'v-t_chart'!H295,IF('Input&amp;Output'!$C$3=32,'v-t_chart'!I295,IF('Input&amp;Output'!$C$3=22,'v-t_chart'!J295,IF('Input&amp;Output'!$C$3=31,'v-t_chart'!K295,'v-t_chart'!L295)))))</f>
        <v>35</v>
      </c>
      <c r="D295" s="17"/>
      <c r="F295" s="4">
        <v>294</v>
      </c>
      <c r="G295" s="105">
        <v>35.1</v>
      </c>
      <c r="H295" s="105">
        <v>35.1</v>
      </c>
      <c r="I295" s="4">
        <v>35</v>
      </c>
      <c r="J295" s="4">
        <v>35</v>
      </c>
      <c r="K295" s="4">
        <v>35</v>
      </c>
      <c r="L295" s="107"/>
      <c r="M295" s="107"/>
      <c r="N295" s="4">
        <v>294</v>
      </c>
      <c r="O295" s="105">
        <v>35.06</v>
      </c>
      <c r="P295" s="105">
        <v>35.06</v>
      </c>
      <c r="Q295" s="4">
        <v>34.99</v>
      </c>
      <c r="R295" s="4">
        <v>34.99</v>
      </c>
      <c r="S295" s="4">
        <v>34.99</v>
      </c>
      <c r="T295" s="107"/>
      <c r="X295" s="4"/>
      <c r="AN295" s="4"/>
      <c r="AP295" s="4"/>
      <c r="AQ295" s="4"/>
      <c r="AR295" s="4"/>
    </row>
    <row r="296" spans="1:44">
      <c r="A296" s="102">
        <f t="shared" si="4"/>
        <v>295</v>
      </c>
      <c r="B296" s="102">
        <v>295</v>
      </c>
      <c r="C296" s="4">
        <f>IF('Input&amp;Output'!$C$3=10,'v-t_chart'!G296,IF('Input&amp;Output'!$C$3=21,'v-t_chart'!H296,IF('Input&amp;Output'!$C$3=32,'v-t_chart'!I296,IF('Input&amp;Output'!$C$3=22,'v-t_chart'!J296,IF('Input&amp;Output'!$C$3=31,'v-t_chart'!K296,'v-t_chart'!L296)))))</f>
        <v>35.4</v>
      </c>
      <c r="D296" s="17"/>
      <c r="F296" s="4">
        <v>295</v>
      </c>
      <c r="G296" s="105">
        <v>35.5</v>
      </c>
      <c r="H296" s="105">
        <v>35.5</v>
      </c>
      <c r="I296" s="4">
        <v>35.4</v>
      </c>
      <c r="J296" s="4">
        <v>35.4</v>
      </c>
      <c r="K296" s="4">
        <v>35.4</v>
      </c>
      <c r="L296" s="107"/>
      <c r="M296" s="107"/>
      <c r="N296" s="4">
        <v>295</v>
      </c>
      <c r="O296" s="105">
        <v>35.46</v>
      </c>
      <c r="P296" s="105">
        <v>35.46</v>
      </c>
      <c r="Q296" s="4">
        <v>35.369999999999997</v>
      </c>
      <c r="R296" s="4">
        <v>35.369999999999997</v>
      </c>
      <c r="S296" s="4">
        <v>35.369999999999997</v>
      </c>
      <c r="T296" s="107"/>
      <c r="X296" s="4"/>
      <c r="AN296" s="4"/>
      <c r="AP296" s="4"/>
      <c r="AQ296" s="4"/>
      <c r="AR296" s="4"/>
    </row>
    <row r="297" spans="1:44">
      <c r="A297" s="102">
        <f t="shared" si="4"/>
        <v>296</v>
      </c>
      <c r="B297" s="102">
        <v>296</v>
      </c>
      <c r="C297" s="4">
        <f>IF('Input&amp;Output'!$C$3=10,'v-t_chart'!G297,IF('Input&amp;Output'!$C$3=21,'v-t_chart'!H297,IF('Input&amp;Output'!$C$3=32,'v-t_chart'!I297,IF('Input&amp;Output'!$C$3=22,'v-t_chart'!J297,IF('Input&amp;Output'!$C$3=31,'v-t_chart'!K297,'v-t_chart'!L297)))))</f>
        <v>35.5</v>
      </c>
      <c r="D297" s="17"/>
      <c r="F297" s="4">
        <v>296</v>
      </c>
      <c r="G297" s="105">
        <v>35.6</v>
      </c>
      <c r="H297" s="105">
        <v>35.6</v>
      </c>
      <c r="I297" s="4">
        <v>35.5</v>
      </c>
      <c r="J297" s="4">
        <v>35.5</v>
      </c>
      <c r="K297" s="4">
        <v>35.5</v>
      </c>
      <c r="L297" s="107"/>
      <c r="M297" s="107"/>
      <c r="N297" s="4">
        <v>296</v>
      </c>
      <c r="O297" s="105">
        <v>35.57</v>
      </c>
      <c r="P297" s="105">
        <v>35.57</v>
      </c>
      <c r="Q297" s="4">
        <v>35.479999999999997</v>
      </c>
      <c r="R297" s="4">
        <v>35.479999999999997</v>
      </c>
      <c r="S297" s="4">
        <v>35.479999999999997</v>
      </c>
      <c r="T297" s="107"/>
      <c r="X297" s="4"/>
      <c r="AN297" s="4"/>
      <c r="AP297" s="4"/>
      <c r="AQ297" s="4"/>
      <c r="AR297" s="4"/>
    </row>
    <row r="298" spans="1:44">
      <c r="A298" s="102">
        <f t="shared" si="4"/>
        <v>297</v>
      </c>
      <c r="B298" s="102">
        <v>297</v>
      </c>
      <c r="C298" s="4">
        <f>IF('Input&amp;Output'!$C$3=10,'v-t_chart'!G298,IF('Input&amp;Output'!$C$3=21,'v-t_chart'!H298,IF('Input&amp;Output'!$C$3=32,'v-t_chart'!I298,IF('Input&amp;Output'!$C$3=22,'v-t_chart'!J298,IF('Input&amp;Output'!$C$3=31,'v-t_chart'!K298,'v-t_chart'!L298)))))</f>
        <v>35.299999999999997</v>
      </c>
      <c r="D298" s="17"/>
      <c r="F298" s="4">
        <v>297</v>
      </c>
      <c r="G298" s="105">
        <v>35.4</v>
      </c>
      <c r="H298" s="105">
        <v>35.4</v>
      </c>
      <c r="I298" s="4">
        <v>35.299999999999997</v>
      </c>
      <c r="J298" s="4">
        <v>35.299999999999997</v>
      </c>
      <c r="K298" s="4">
        <v>35.299999999999997</v>
      </c>
      <c r="L298" s="107"/>
      <c r="M298" s="107"/>
      <c r="N298" s="4">
        <v>297</v>
      </c>
      <c r="O298" s="105">
        <v>35.42</v>
      </c>
      <c r="P298" s="105">
        <v>35.42</v>
      </c>
      <c r="Q298" s="4">
        <v>35.32</v>
      </c>
      <c r="R298" s="4">
        <v>35.32</v>
      </c>
      <c r="S298" s="4">
        <v>35.32</v>
      </c>
      <c r="T298" s="107"/>
      <c r="X298" s="4"/>
      <c r="AN298" s="4"/>
      <c r="AP298" s="4"/>
      <c r="AQ298" s="4"/>
      <c r="AR298" s="4"/>
    </row>
    <row r="299" spans="1:44">
      <c r="A299" s="102">
        <f t="shared" si="4"/>
        <v>298</v>
      </c>
      <c r="B299" s="102">
        <v>298</v>
      </c>
      <c r="C299" s="4">
        <f>IF('Input&amp;Output'!$C$3=10,'v-t_chart'!G299,IF('Input&amp;Output'!$C$3=21,'v-t_chart'!H299,IF('Input&amp;Output'!$C$3=32,'v-t_chart'!I299,IF('Input&amp;Output'!$C$3=22,'v-t_chart'!J299,IF('Input&amp;Output'!$C$3=31,'v-t_chart'!K299,'v-t_chart'!L299)))))</f>
        <v>34.9</v>
      </c>
      <c r="D299" s="17"/>
      <c r="F299" s="4">
        <v>298</v>
      </c>
      <c r="G299" s="105">
        <v>35</v>
      </c>
      <c r="H299" s="105">
        <v>35</v>
      </c>
      <c r="I299" s="4">
        <v>34.9</v>
      </c>
      <c r="J299" s="4">
        <v>34.9</v>
      </c>
      <c r="K299" s="4">
        <v>34.9</v>
      </c>
      <c r="L299" s="107"/>
      <c r="M299" s="107"/>
      <c r="N299" s="4">
        <v>298</v>
      </c>
      <c r="O299" s="105">
        <v>34.96</v>
      </c>
      <c r="P299" s="105">
        <v>34.96</v>
      </c>
      <c r="Q299" s="4">
        <v>34.869999999999997</v>
      </c>
      <c r="R299" s="4">
        <v>34.869999999999997</v>
      </c>
      <c r="S299" s="4">
        <v>34.869999999999997</v>
      </c>
      <c r="T299" s="107"/>
      <c r="X299" s="4"/>
      <c r="AN299" s="4"/>
      <c r="AP299" s="4"/>
      <c r="AQ299" s="4"/>
      <c r="AR299" s="4"/>
    </row>
    <row r="300" spans="1:44">
      <c r="A300" s="102">
        <f t="shared" si="4"/>
        <v>299</v>
      </c>
      <c r="B300" s="102">
        <v>299</v>
      </c>
      <c r="C300" s="4">
        <f>IF('Input&amp;Output'!$C$3=10,'v-t_chart'!G300,IF('Input&amp;Output'!$C$3=21,'v-t_chart'!H300,IF('Input&amp;Output'!$C$3=32,'v-t_chart'!I300,IF('Input&amp;Output'!$C$3=22,'v-t_chart'!J300,IF('Input&amp;Output'!$C$3=31,'v-t_chart'!K300,'v-t_chart'!L300)))))</f>
        <v>33.9</v>
      </c>
      <c r="D300" s="17"/>
      <c r="F300" s="4">
        <v>299</v>
      </c>
      <c r="G300" s="105">
        <v>34</v>
      </c>
      <c r="H300" s="105">
        <v>34</v>
      </c>
      <c r="I300" s="4">
        <v>33.9</v>
      </c>
      <c r="J300" s="4">
        <v>33.9</v>
      </c>
      <c r="K300" s="4">
        <v>33.9</v>
      </c>
      <c r="L300" s="107"/>
      <c r="M300" s="107"/>
      <c r="N300" s="4">
        <v>299</v>
      </c>
      <c r="O300" s="105">
        <v>33.979999999999997</v>
      </c>
      <c r="P300" s="105">
        <v>33.979999999999997</v>
      </c>
      <c r="Q300" s="4">
        <v>33.909999999999997</v>
      </c>
      <c r="R300" s="4">
        <v>33.909999999999997</v>
      </c>
      <c r="S300" s="4">
        <v>33.909999999999997</v>
      </c>
      <c r="T300" s="107"/>
      <c r="X300" s="4"/>
      <c r="AN300" s="4"/>
      <c r="AP300" s="4"/>
      <c r="AQ300" s="4"/>
      <c r="AR300" s="4"/>
    </row>
    <row r="301" spans="1:44">
      <c r="A301" s="102">
        <f t="shared" si="4"/>
        <v>300</v>
      </c>
      <c r="B301" s="102">
        <v>300</v>
      </c>
      <c r="C301" s="4">
        <f>IF('Input&amp;Output'!$C$3=10,'v-t_chart'!G301,IF('Input&amp;Output'!$C$3=21,'v-t_chart'!H301,IF('Input&amp;Output'!$C$3=32,'v-t_chart'!I301,IF('Input&amp;Output'!$C$3=22,'v-t_chart'!J301,IF('Input&amp;Output'!$C$3=31,'v-t_chart'!K301,'v-t_chart'!L301)))))</f>
        <v>32.4</v>
      </c>
      <c r="D301" s="17"/>
      <c r="F301" s="4">
        <v>300</v>
      </c>
      <c r="G301" s="105">
        <v>32.4</v>
      </c>
      <c r="H301" s="105">
        <v>32.4</v>
      </c>
      <c r="I301" s="4">
        <v>32.4</v>
      </c>
      <c r="J301" s="4">
        <v>32.4</v>
      </c>
      <c r="K301" s="4">
        <v>32.4</v>
      </c>
      <c r="L301" s="107"/>
      <c r="M301" s="107"/>
      <c r="N301" s="4">
        <v>300</v>
      </c>
      <c r="O301" s="105">
        <v>32.44</v>
      </c>
      <c r="P301" s="105">
        <v>32.44</v>
      </c>
      <c r="Q301" s="4">
        <v>32.369999999999997</v>
      </c>
      <c r="R301" s="4">
        <v>32.369999999999997</v>
      </c>
      <c r="S301" s="4">
        <v>32.369999999999997</v>
      </c>
      <c r="T301" s="107"/>
      <c r="X301" s="4"/>
      <c r="AN301" s="4"/>
      <c r="AP301" s="4"/>
      <c r="AQ301" s="4"/>
      <c r="AR301" s="4"/>
    </row>
    <row r="302" spans="1:44">
      <c r="A302" s="102">
        <f t="shared" si="4"/>
        <v>301</v>
      </c>
      <c r="B302" s="102">
        <v>301</v>
      </c>
      <c r="C302" s="4">
        <f>IF('Input&amp;Output'!$C$3=10,'v-t_chart'!G302,IF('Input&amp;Output'!$C$3=21,'v-t_chart'!H302,IF('Input&amp;Output'!$C$3=32,'v-t_chart'!I302,IF('Input&amp;Output'!$C$3=22,'v-t_chart'!J302,IF('Input&amp;Output'!$C$3=31,'v-t_chart'!K302,'v-t_chart'!L302)))))</f>
        <v>30.6</v>
      </c>
      <c r="D302" s="17"/>
      <c r="F302" s="4">
        <v>301</v>
      </c>
      <c r="G302" s="105">
        <v>30.6</v>
      </c>
      <c r="H302" s="105">
        <v>30.6</v>
      </c>
      <c r="I302" s="4">
        <v>30.6</v>
      </c>
      <c r="J302" s="4">
        <v>30.6</v>
      </c>
      <c r="K302" s="4">
        <v>30.6</v>
      </c>
      <c r="L302" s="107"/>
      <c r="M302" s="107"/>
      <c r="N302" s="4">
        <v>301</v>
      </c>
      <c r="O302" s="105">
        <v>30.64</v>
      </c>
      <c r="P302" s="105">
        <v>30.64</v>
      </c>
      <c r="Q302" s="4">
        <v>30.59</v>
      </c>
      <c r="R302" s="4">
        <v>30.59</v>
      </c>
      <c r="S302" s="4">
        <v>30.59</v>
      </c>
      <c r="T302" s="107"/>
      <c r="X302" s="4"/>
      <c r="AN302" s="4"/>
      <c r="AP302" s="4"/>
      <c r="AQ302" s="4"/>
      <c r="AR302" s="4"/>
    </row>
    <row r="303" spans="1:44">
      <c r="A303" s="102">
        <f t="shared" si="4"/>
        <v>302</v>
      </c>
      <c r="B303" s="102">
        <v>302</v>
      </c>
      <c r="C303" s="4">
        <f>IF('Input&amp;Output'!$C$3=10,'v-t_chart'!G303,IF('Input&amp;Output'!$C$3=21,'v-t_chart'!H303,IF('Input&amp;Output'!$C$3=32,'v-t_chart'!I303,IF('Input&amp;Output'!$C$3=22,'v-t_chart'!J303,IF('Input&amp;Output'!$C$3=31,'v-t_chart'!K303,'v-t_chart'!L303)))))</f>
        <v>28.9</v>
      </c>
      <c r="D303" s="17"/>
      <c r="F303" s="4">
        <v>302</v>
      </c>
      <c r="G303" s="105">
        <v>29</v>
      </c>
      <c r="H303" s="105">
        <v>29</v>
      </c>
      <c r="I303" s="4">
        <v>28.9</v>
      </c>
      <c r="J303" s="4">
        <v>28.9</v>
      </c>
      <c r="K303" s="4">
        <v>28.9</v>
      </c>
      <c r="L303" s="107"/>
      <c r="M303" s="107"/>
      <c r="N303" s="4">
        <v>302</v>
      </c>
      <c r="O303" s="105">
        <v>28.98</v>
      </c>
      <c r="P303" s="105">
        <v>28.98</v>
      </c>
      <c r="Q303" s="4">
        <v>28.92</v>
      </c>
      <c r="R303" s="4">
        <v>28.92</v>
      </c>
      <c r="S303" s="4">
        <v>28.92</v>
      </c>
      <c r="T303" s="107"/>
      <c r="X303" s="4"/>
      <c r="AN303" s="4"/>
      <c r="AP303" s="4"/>
      <c r="AQ303" s="4"/>
      <c r="AR303" s="4"/>
    </row>
    <row r="304" spans="1:44">
      <c r="A304" s="102">
        <f t="shared" si="4"/>
        <v>303</v>
      </c>
      <c r="B304" s="102">
        <v>303</v>
      </c>
      <c r="C304" s="4">
        <f>IF('Input&amp;Output'!$C$3=10,'v-t_chart'!G304,IF('Input&amp;Output'!$C$3=21,'v-t_chart'!H304,IF('Input&amp;Output'!$C$3=32,'v-t_chart'!I304,IF('Input&amp;Output'!$C$3=22,'v-t_chart'!J304,IF('Input&amp;Output'!$C$3=31,'v-t_chart'!K304,'v-t_chart'!L304)))))</f>
        <v>27.8</v>
      </c>
      <c r="D304" s="17"/>
      <c r="F304" s="4">
        <v>303</v>
      </c>
      <c r="G304" s="105">
        <v>27.8</v>
      </c>
      <c r="H304" s="105">
        <v>27.8</v>
      </c>
      <c r="I304" s="4">
        <v>27.8</v>
      </c>
      <c r="J304" s="4">
        <v>27.8</v>
      </c>
      <c r="K304" s="4">
        <v>27.8</v>
      </c>
      <c r="L304" s="107"/>
      <c r="M304" s="107"/>
      <c r="N304" s="4">
        <v>303</v>
      </c>
      <c r="O304" s="105">
        <v>27.79</v>
      </c>
      <c r="P304" s="105">
        <v>27.79</v>
      </c>
      <c r="Q304" s="4">
        <v>27.75</v>
      </c>
      <c r="R304" s="4">
        <v>27.75</v>
      </c>
      <c r="S304" s="4">
        <v>27.75</v>
      </c>
      <c r="T304" s="107"/>
      <c r="X304" s="4"/>
      <c r="AN304" s="4"/>
      <c r="AP304" s="4"/>
      <c r="AQ304" s="4"/>
      <c r="AR304" s="4"/>
    </row>
    <row r="305" spans="1:44">
      <c r="A305" s="102">
        <f t="shared" si="4"/>
        <v>304</v>
      </c>
      <c r="B305" s="102">
        <v>304</v>
      </c>
      <c r="C305" s="4">
        <f>IF('Input&amp;Output'!$C$3=10,'v-t_chart'!G305,IF('Input&amp;Output'!$C$3=21,'v-t_chart'!H305,IF('Input&amp;Output'!$C$3=32,'v-t_chart'!I305,IF('Input&amp;Output'!$C$3=22,'v-t_chart'!J305,IF('Input&amp;Output'!$C$3=31,'v-t_chart'!K305,'v-t_chart'!L305)))))</f>
        <v>27.2</v>
      </c>
      <c r="D305" s="17"/>
      <c r="F305" s="4">
        <v>304</v>
      </c>
      <c r="G305" s="105">
        <v>27.2</v>
      </c>
      <c r="H305" s="105">
        <v>27.2</v>
      </c>
      <c r="I305" s="4">
        <v>27.2</v>
      </c>
      <c r="J305" s="4">
        <v>27.2</v>
      </c>
      <c r="K305" s="4">
        <v>27.2</v>
      </c>
      <c r="L305" s="107"/>
      <c r="M305" s="107"/>
      <c r="N305" s="4">
        <v>304</v>
      </c>
      <c r="O305" s="105">
        <v>27.22</v>
      </c>
      <c r="P305" s="105">
        <v>27.22</v>
      </c>
      <c r="Q305" s="4">
        <v>27.19</v>
      </c>
      <c r="R305" s="4">
        <v>27.19</v>
      </c>
      <c r="S305" s="4">
        <v>27.19</v>
      </c>
      <c r="T305" s="107"/>
      <c r="X305" s="4"/>
      <c r="AN305" s="4"/>
      <c r="AP305" s="4"/>
      <c r="AQ305" s="4"/>
      <c r="AR305" s="4"/>
    </row>
    <row r="306" spans="1:44">
      <c r="A306" s="102">
        <f t="shared" si="4"/>
        <v>305</v>
      </c>
      <c r="B306" s="102">
        <v>305</v>
      </c>
      <c r="C306" s="4">
        <f>IF('Input&amp;Output'!$C$3=10,'v-t_chart'!G306,IF('Input&amp;Output'!$C$3=21,'v-t_chart'!H306,IF('Input&amp;Output'!$C$3=32,'v-t_chart'!I306,IF('Input&amp;Output'!$C$3=22,'v-t_chart'!J306,IF('Input&amp;Output'!$C$3=31,'v-t_chart'!K306,'v-t_chart'!L306)))))</f>
        <v>26.9</v>
      </c>
      <c r="D306" s="17"/>
      <c r="F306" s="4">
        <v>305</v>
      </c>
      <c r="G306" s="105">
        <v>26.9</v>
      </c>
      <c r="H306" s="105">
        <v>26.9</v>
      </c>
      <c r="I306" s="4">
        <v>26.9</v>
      </c>
      <c r="J306" s="4">
        <v>26.9</v>
      </c>
      <c r="K306" s="4">
        <v>26.9</v>
      </c>
      <c r="L306" s="107"/>
      <c r="M306" s="107"/>
      <c r="N306" s="4">
        <v>305</v>
      </c>
      <c r="O306" s="105">
        <v>26.89</v>
      </c>
      <c r="P306" s="105">
        <v>26.89</v>
      </c>
      <c r="Q306" s="4">
        <v>26.88</v>
      </c>
      <c r="R306" s="4">
        <v>26.88</v>
      </c>
      <c r="S306" s="4">
        <v>26.88</v>
      </c>
      <c r="T306" s="107"/>
      <c r="X306" s="4"/>
      <c r="AN306" s="4"/>
      <c r="AP306" s="4"/>
      <c r="AQ306" s="4"/>
      <c r="AR306" s="4"/>
    </row>
    <row r="307" spans="1:44">
      <c r="A307" s="102">
        <f t="shared" si="4"/>
        <v>306</v>
      </c>
      <c r="B307" s="102">
        <v>306</v>
      </c>
      <c r="C307" s="4">
        <f>IF('Input&amp;Output'!$C$3=10,'v-t_chart'!G307,IF('Input&amp;Output'!$C$3=21,'v-t_chart'!H307,IF('Input&amp;Output'!$C$3=32,'v-t_chart'!I307,IF('Input&amp;Output'!$C$3=22,'v-t_chart'!J307,IF('Input&amp;Output'!$C$3=31,'v-t_chart'!K307,'v-t_chart'!L307)))))</f>
        <v>26.5</v>
      </c>
      <c r="D307" s="17"/>
      <c r="F307" s="4">
        <v>306</v>
      </c>
      <c r="G307" s="105">
        <v>26.5</v>
      </c>
      <c r="H307" s="105">
        <v>26.5</v>
      </c>
      <c r="I307" s="4">
        <v>26.5</v>
      </c>
      <c r="J307" s="4">
        <v>26.5</v>
      </c>
      <c r="K307" s="4">
        <v>26.5</v>
      </c>
      <c r="L307" s="107"/>
      <c r="M307" s="107"/>
      <c r="N307" s="4">
        <v>306</v>
      </c>
      <c r="O307" s="105">
        <v>26.53</v>
      </c>
      <c r="P307" s="105">
        <v>26.53</v>
      </c>
      <c r="Q307" s="4">
        <v>26.53</v>
      </c>
      <c r="R307" s="4">
        <v>26.53</v>
      </c>
      <c r="S307" s="4">
        <v>26.53</v>
      </c>
      <c r="T307" s="107"/>
      <c r="X307" s="4"/>
      <c r="AN307" s="4"/>
      <c r="AP307" s="4"/>
      <c r="AQ307" s="4"/>
      <c r="AR307" s="4"/>
    </row>
    <row r="308" spans="1:44">
      <c r="A308" s="102">
        <f t="shared" si="4"/>
        <v>307</v>
      </c>
      <c r="B308" s="102">
        <v>307</v>
      </c>
      <c r="C308" s="4">
        <f>IF('Input&amp;Output'!$C$3=10,'v-t_chart'!G308,IF('Input&amp;Output'!$C$3=21,'v-t_chart'!H308,IF('Input&amp;Output'!$C$3=32,'v-t_chart'!I308,IF('Input&amp;Output'!$C$3=22,'v-t_chart'!J308,IF('Input&amp;Output'!$C$3=31,'v-t_chart'!K308,'v-t_chart'!L308)))))</f>
        <v>26.1</v>
      </c>
      <c r="D308" s="17"/>
      <c r="F308" s="4">
        <v>307</v>
      </c>
      <c r="G308" s="105">
        <v>26.1</v>
      </c>
      <c r="H308" s="105">
        <v>26.1</v>
      </c>
      <c r="I308" s="4">
        <v>26.1</v>
      </c>
      <c r="J308" s="4">
        <v>26.1</v>
      </c>
      <c r="K308" s="4">
        <v>26.1</v>
      </c>
      <c r="L308" s="107"/>
      <c r="M308" s="107"/>
      <c r="N308" s="4">
        <v>307</v>
      </c>
      <c r="O308" s="105">
        <v>26.14</v>
      </c>
      <c r="P308" s="105">
        <v>26.14</v>
      </c>
      <c r="Q308" s="4">
        <v>26.13</v>
      </c>
      <c r="R308" s="4">
        <v>26.13</v>
      </c>
      <c r="S308" s="4">
        <v>26.13</v>
      </c>
      <c r="T308" s="107"/>
      <c r="X308" s="4"/>
      <c r="AN308" s="4"/>
      <c r="AP308" s="4"/>
      <c r="AQ308" s="4"/>
      <c r="AR308" s="4"/>
    </row>
    <row r="309" spans="1:44">
      <c r="A309" s="102">
        <f t="shared" si="4"/>
        <v>308</v>
      </c>
      <c r="B309" s="102">
        <v>308</v>
      </c>
      <c r="C309" s="4">
        <f>IF('Input&amp;Output'!$C$3=10,'v-t_chart'!G309,IF('Input&amp;Output'!$C$3=21,'v-t_chart'!H309,IF('Input&amp;Output'!$C$3=32,'v-t_chart'!I309,IF('Input&amp;Output'!$C$3=22,'v-t_chart'!J309,IF('Input&amp;Output'!$C$3=31,'v-t_chart'!K309,'v-t_chart'!L309)))))</f>
        <v>25.7</v>
      </c>
      <c r="D309" s="17"/>
      <c r="F309" s="4">
        <v>308</v>
      </c>
      <c r="G309" s="105">
        <v>25.7</v>
      </c>
      <c r="H309" s="105">
        <v>25.7</v>
      </c>
      <c r="I309" s="4">
        <v>25.7</v>
      </c>
      <c r="J309" s="4">
        <v>25.7</v>
      </c>
      <c r="K309" s="4">
        <v>25.7</v>
      </c>
      <c r="L309" s="107"/>
      <c r="M309" s="107"/>
      <c r="N309" s="4">
        <v>308</v>
      </c>
      <c r="O309" s="105">
        <v>25.7</v>
      </c>
      <c r="P309" s="105">
        <v>25.7</v>
      </c>
      <c r="Q309" s="4">
        <v>25.7</v>
      </c>
      <c r="R309" s="4">
        <v>25.7</v>
      </c>
      <c r="S309" s="4">
        <v>25.7</v>
      </c>
      <c r="T309" s="107"/>
      <c r="X309" s="4"/>
      <c r="AN309" s="4"/>
      <c r="AP309" s="4"/>
      <c r="AQ309" s="4"/>
      <c r="AR309" s="4"/>
    </row>
    <row r="310" spans="1:44">
      <c r="A310" s="102">
        <f t="shared" si="4"/>
        <v>309</v>
      </c>
      <c r="B310" s="102">
        <v>309</v>
      </c>
      <c r="C310" s="4">
        <f>IF('Input&amp;Output'!$C$3=10,'v-t_chart'!G310,IF('Input&amp;Output'!$C$3=21,'v-t_chart'!H310,IF('Input&amp;Output'!$C$3=32,'v-t_chart'!I310,IF('Input&amp;Output'!$C$3=22,'v-t_chart'!J310,IF('Input&amp;Output'!$C$3=31,'v-t_chart'!K310,'v-t_chart'!L310)))))</f>
        <v>25.5</v>
      </c>
      <c r="D310" s="17"/>
      <c r="F310" s="4">
        <v>309</v>
      </c>
      <c r="G310" s="105">
        <v>25.5</v>
      </c>
      <c r="H310" s="105">
        <v>25.5</v>
      </c>
      <c r="I310" s="4">
        <v>25.5</v>
      </c>
      <c r="J310" s="4">
        <v>25.5</v>
      </c>
      <c r="K310" s="4">
        <v>25.5</v>
      </c>
      <c r="L310" s="107"/>
      <c r="M310" s="107"/>
      <c r="N310" s="4">
        <v>309</v>
      </c>
      <c r="O310" s="105">
        <v>25.45</v>
      </c>
      <c r="P310" s="105">
        <v>25.45</v>
      </c>
      <c r="Q310" s="4">
        <v>25.45</v>
      </c>
      <c r="R310" s="4">
        <v>25.45</v>
      </c>
      <c r="S310" s="4">
        <v>25.45</v>
      </c>
      <c r="T310" s="107"/>
      <c r="X310" s="4"/>
      <c r="AN310" s="4"/>
      <c r="AP310" s="4"/>
      <c r="AQ310" s="4"/>
      <c r="AR310" s="4"/>
    </row>
    <row r="311" spans="1:44">
      <c r="A311" s="102">
        <f t="shared" si="4"/>
        <v>310</v>
      </c>
      <c r="B311" s="102">
        <v>310</v>
      </c>
      <c r="C311" s="4">
        <f>IF('Input&amp;Output'!$C$3=10,'v-t_chart'!G311,IF('Input&amp;Output'!$C$3=21,'v-t_chart'!H311,IF('Input&amp;Output'!$C$3=32,'v-t_chart'!I311,IF('Input&amp;Output'!$C$3=22,'v-t_chart'!J311,IF('Input&amp;Output'!$C$3=31,'v-t_chart'!K311,'v-t_chart'!L311)))))</f>
        <v>25.7</v>
      </c>
      <c r="D311" s="17"/>
      <c r="F311" s="4">
        <v>310</v>
      </c>
      <c r="G311" s="105">
        <v>25.7</v>
      </c>
      <c r="H311" s="105">
        <v>25.7</v>
      </c>
      <c r="I311" s="4">
        <v>25.7</v>
      </c>
      <c r="J311" s="4">
        <v>25.7</v>
      </c>
      <c r="K311" s="4">
        <v>25.7</v>
      </c>
      <c r="L311" s="107"/>
      <c r="M311" s="107"/>
      <c r="N311" s="4">
        <v>310</v>
      </c>
      <c r="O311" s="105">
        <v>25.67</v>
      </c>
      <c r="P311" s="105">
        <v>25.67</v>
      </c>
      <c r="Q311" s="4">
        <v>25.67</v>
      </c>
      <c r="R311" s="4">
        <v>25.67</v>
      </c>
      <c r="S311" s="4">
        <v>25.67</v>
      </c>
      <c r="T311" s="107"/>
      <c r="X311" s="4"/>
      <c r="AN311" s="4"/>
      <c r="AP311" s="4"/>
      <c r="AQ311" s="4"/>
      <c r="AR311" s="4"/>
    </row>
    <row r="312" spans="1:44">
      <c r="A312" s="102">
        <f t="shared" si="4"/>
        <v>311</v>
      </c>
      <c r="B312" s="102">
        <v>311</v>
      </c>
      <c r="C312" s="4">
        <f>IF('Input&amp;Output'!$C$3=10,'v-t_chart'!G312,IF('Input&amp;Output'!$C$3=21,'v-t_chart'!H312,IF('Input&amp;Output'!$C$3=32,'v-t_chart'!I312,IF('Input&amp;Output'!$C$3=22,'v-t_chart'!J312,IF('Input&amp;Output'!$C$3=31,'v-t_chart'!K312,'v-t_chart'!L312)))))</f>
        <v>26.4</v>
      </c>
      <c r="D312" s="17"/>
      <c r="F312" s="4">
        <v>311</v>
      </c>
      <c r="G312" s="105">
        <v>26.4</v>
      </c>
      <c r="H312" s="105">
        <v>26.4</v>
      </c>
      <c r="I312" s="4">
        <v>26.4</v>
      </c>
      <c r="J312" s="4">
        <v>26.4</v>
      </c>
      <c r="K312" s="4">
        <v>26.4</v>
      </c>
      <c r="L312" s="107"/>
      <c r="M312" s="107"/>
      <c r="N312" s="4">
        <v>311</v>
      </c>
      <c r="O312" s="105">
        <v>26.39</v>
      </c>
      <c r="P312" s="105">
        <v>26.39</v>
      </c>
      <c r="Q312" s="4">
        <v>26.39</v>
      </c>
      <c r="R312" s="4">
        <v>26.39</v>
      </c>
      <c r="S312" s="4">
        <v>26.39</v>
      </c>
      <c r="T312" s="107"/>
      <c r="X312" s="4"/>
      <c r="AN312" s="4"/>
      <c r="AP312" s="4"/>
      <c r="AQ312" s="4"/>
      <c r="AR312" s="4"/>
    </row>
    <row r="313" spans="1:44">
      <c r="A313" s="102">
        <f t="shared" si="4"/>
        <v>312</v>
      </c>
      <c r="B313" s="102">
        <v>312</v>
      </c>
      <c r="C313" s="4">
        <f>IF('Input&amp;Output'!$C$3=10,'v-t_chart'!G313,IF('Input&amp;Output'!$C$3=21,'v-t_chart'!H313,IF('Input&amp;Output'!$C$3=32,'v-t_chart'!I313,IF('Input&amp;Output'!$C$3=22,'v-t_chart'!J313,IF('Input&amp;Output'!$C$3=31,'v-t_chart'!K313,'v-t_chart'!L313)))))</f>
        <v>27.3</v>
      </c>
      <c r="D313" s="17"/>
      <c r="F313" s="4">
        <v>312</v>
      </c>
      <c r="G313" s="105">
        <v>27.3</v>
      </c>
      <c r="H313" s="105">
        <v>27.3</v>
      </c>
      <c r="I313" s="4">
        <v>27.3</v>
      </c>
      <c r="J313" s="4">
        <v>27.3</v>
      </c>
      <c r="K313" s="4">
        <v>27.3</v>
      </c>
      <c r="L313" s="107"/>
      <c r="M313" s="107"/>
      <c r="N313" s="4">
        <v>312</v>
      </c>
      <c r="O313" s="105">
        <v>27.32</v>
      </c>
      <c r="P313" s="105">
        <v>27.32</v>
      </c>
      <c r="Q313" s="4">
        <v>27.34</v>
      </c>
      <c r="R313" s="4">
        <v>27.34</v>
      </c>
      <c r="S313" s="4">
        <v>27.34</v>
      </c>
      <c r="T313" s="107"/>
      <c r="X313" s="4"/>
      <c r="AN313" s="4"/>
      <c r="AP313" s="4"/>
      <c r="AQ313" s="4"/>
      <c r="AR313" s="4"/>
    </row>
    <row r="314" spans="1:44">
      <c r="A314" s="102">
        <f t="shared" si="4"/>
        <v>313</v>
      </c>
      <c r="B314" s="102">
        <v>313</v>
      </c>
      <c r="C314" s="4">
        <f>IF('Input&amp;Output'!$C$3=10,'v-t_chart'!G314,IF('Input&amp;Output'!$C$3=21,'v-t_chart'!H314,IF('Input&amp;Output'!$C$3=32,'v-t_chart'!I314,IF('Input&amp;Output'!$C$3=22,'v-t_chart'!J314,IF('Input&amp;Output'!$C$3=31,'v-t_chart'!K314,'v-t_chart'!L314)))))</f>
        <v>28.1</v>
      </c>
      <c r="D314" s="17"/>
      <c r="F314" s="4">
        <v>313</v>
      </c>
      <c r="G314" s="105">
        <v>28.1</v>
      </c>
      <c r="H314" s="105">
        <v>28.1</v>
      </c>
      <c r="I314" s="4">
        <v>28.1</v>
      </c>
      <c r="J314" s="4">
        <v>28.1</v>
      </c>
      <c r="K314" s="4">
        <v>28.1</v>
      </c>
      <c r="L314" s="107"/>
      <c r="M314" s="107"/>
      <c r="N314" s="4">
        <v>313</v>
      </c>
      <c r="O314" s="105">
        <v>28.12</v>
      </c>
      <c r="P314" s="105">
        <v>28.12</v>
      </c>
      <c r="Q314" s="4">
        <v>28.13</v>
      </c>
      <c r="R314" s="4">
        <v>28.13</v>
      </c>
      <c r="S314" s="4">
        <v>28.13</v>
      </c>
      <c r="T314" s="107"/>
      <c r="X314" s="4"/>
      <c r="AN314" s="4"/>
      <c r="AP314" s="4"/>
      <c r="AQ314" s="4"/>
      <c r="AR314" s="4"/>
    </row>
    <row r="315" spans="1:44">
      <c r="A315" s="102">
        <f t="shared" si="4"/>
        <v>314</v>
      </c>
      <c r="B315" s="102">
        <v>314</v>
      </c>
      <c r="C315" s="4">
        <f>IF('Input&amp;Output'!$C$3=10,'v-t_chart'!G315,IF('Input&amp;Output'!$C$3=21,'v-t_chart'!H315,IF('Input&amp;Output'!$C$3=32,'v-t_chart'!I315,IF('Input&amp;Output'!$C$3=22,'v-t_chart'!J315,IF('Input&amp;Output'!$C$3=31,'v-t_chart'!K315,'v-t_chart'!L315)))))</f>
        <v>27.9</v>
      </c>
      <c r="D315" s="17"/>
      <c r="F315" s="4">
        <v>314</v>
      </c>
      <c r="G315" s="105">
        <v>27.9</v>
      </c>
      <c r="H315" s="105">
        <v>27.9</v>
      </c>
      <c r="I315" s="4">
        <v>27.9</v>
      </c>
      <c r="J315" s="4">
        <v>27.9</v>
      </c>
      <c r="K315" s="4">
        <v>27.9</v>
      </c>
      <c r="L315" s="107"/>
      <c r="M315" s="107"/>
      <c r="N315" s="4">
        <v>314</v>
      </c>
      <c r="O315" s="105">
        <v>27.94</v>
      </c>
      <c r="P315" s="105">
        <v>27.94</v>
      </c>
      <c r="Q315" s="4">
        <v>27.94</v>
      </c>
      <c r="R315" s="4">
        <v>27.94</v>
      </c>
      <c r="S315" s="4">
        <v>27.94</v>
      </c>
      <c r="T315" s="107"/>
      <c r="X315" s="4"/>
      <c r="AN315" s="4"/>
      <c r="AP315" s="4"/>
      <c r="AQ315" s="4"/>
      <c r="AR315" s="4"/>
    </row>
    <row r="316" spans="1:44">
      <c r="A316" s="102">
        <f t="shared" si="4"/>
        <v>315</v>
      </c>
      <c r="B316" s="102">
        <v>315</v>
      </c>
      <c r="C316" s="4">
        <f>IF('Input&amp;Output'!$C$3=10,'v-t_chart'!G316,IF('Input&amp;Output'!$C$3=21,'v-t_chart'!H316,IF('Input&amp;Output'!$C$3=32,'v-t_chart'!I316,IF('Input&amp;Output'!$C$3=22,'v-t_chart'!J316,IF('Input&amp;Output'!$C$3=31,'v-t_chart'!K316,'v-t_chart'!L316)))))</f>
        <v>26</v>
      </c>
      <c r="D316" s="17"/>
      <c r="F316" s="4">
        <v>315</v>
      </c>
      <c r="G316" s="105">
        <v>26</v>
      </c>
      <c r="H316" s="105">
        <v>26</v>
      </c>
      <c r="I316" s="4">
        <v>26</v>
      </c>
      <c r="J316" s="4">
        <v>26</v>
      </c>
      <c r="K316" s="4">
        <v>26</v>
      </c>
      <c r="L316" s="107"/>
      <c r="M316" s="107"/>
      <c r="N316" s="4">
        <v>315</v>
      </c>
      <c r="O316" s="105">
        <v>25.99</v>
      </c>
      <c r="P316" s="105">
        <v>25.99</v>
      </c>
      <c r="Q316" s="4">
        <v>26.01</v>
      </c>
      <c r="R316" s="4">
        <v>26.01</v>
      </c>
      <c r="S316" s="4">
        <v>26.01</v>
      </c>
      <c r="T316" s="107"/>
      <c r="X316" s="4"/>
      <c r="AN316" s="4"/>
      <c r="AP316" s="4"/>
      <c r="AQ316" s="4"/>
      <c r="AR316" s="4"/>
    </row>
    <row r="317" spans="1:44">
      <c r="A317" s="102">
        <f t="shared" si="4"/>
        <v>316</v>
      </c>
      <c r="B317" s="102">
        <v>316</v>
      </c>
      <c r="C317" s="4">
        <f>IF('Input&amp;Output'!$C$3=10,'v-t_chart'!G317,IF('Input&amp;Output'!$C$3=21,'v-t_chart'!H317,IF('Input&amp;Output'!$C$3=32,'v-t_chart'!I317,IF('Input&amp;Output'!$C$3=22,'v-t_chart'!J317,IF('Input&amp;Output'!$C$3=31,'v-t_chart'!K317,'v-t_chart'!L317)))))</f>
        <v>22.7</v>
      </c>
      <c r="D317" s="17"/>
      <c r="F317" s="4">
        <v>316</v>
      </c>
      <c r="G317" s="105">
        <v>22.7</v>
      </c>
      <c r="H317" s="105">
        <v>22.7</v>
      </c>
      <c r="I317" s="4">
        <v>22.7</v>
      </c>
      <c r="J317" s="4">
        <v>22.7</v>
      </c>
      <c r="K317" s="4">
        <v>22.7</v>
      </c>
      <c r="L317" s="107"/>
      <c r="M317" s="107"/>
      <c r="N317" s="4">
        <v>316</v>
      </c>
      <c r="O317" s="105">
        <v>22.68</v>
      </c>
      <c r="P317" s="105">
        <v>22.68</v>
      </c>
      <c r="Q317" s="4">
        <v>22.71</v>
      </c>
      <c r="R317" s="4">
        <v>22.71</v>
      </c>
      <c r="S317" s="4">
        <v>22.71</v>
      </c>
      <c r="T317" s="107"/>
      <c r="X317" s="4"/>
      <c r="AN317" s="4"/>
      <c r="AP317" s="4"/>
      <c r="AQ317" s="4"/>
      <c r="AR317" s="4"/>
    </row>
    <row r="318" spans="1:44">
      <c r="A318" s="102">
        <f t="shared" si="4"/>
        <v>317</v>
      </c>
      <c r="B318" s="102">
        <v>317</v>
      </c>
      <c r="C318" s="4">
        <f>IF('Input&amp;Output'!$C$3=10,'v-t_chart'!G318,IF('Input&amp;Output'!$C$3=21,'v-t_chart'!H318,IF('Input&amp;Output'!$C$3=32,'v-t_chart'!I318,IF('Input&amp;Output'!$C$3=22,'v-t_chart'!J318,IF('Input&amp;Output'!$C$3=31,'v-t_chart'!K318,'v-t_chart'!L318)))))</f>
        <v>19</v>
      </c>
      <c r="D318" s="17"/>
      <c r="F318" s="4">
        <v>317</v>
      </c>
      <c r="G318" s="105">
        <v>19</v>
      </c>
      <c r="H318" s="105">
        <v>19</v>
      </c>
      <c r="I318" s="4">
        <v>19</v>
      </c>
      <c r="J318" s="4">
        <v>19</v>
      </c>
      <c r="K318" s="4">
        <v>19</v>
      </c>
      <c r="L318" s="107"/>
      <c r="M318" s="107"/>
      <c r="N318" s="4">
        <v>317</v>
      </c>
      <c r="O318" s="105">
        <v>19.010000000000002</v>
      </c>
      <c r="P318" s="105">
        <v>19.010000000000002</v>
      </c>
      <c r="Q318" s="4">
        <v>19.02</v>
      </c>
      <c r="R318" s="4">
        <v>19.02</v>
      </c>
      <c r="S318" s="4">
        <v>19.02</v>
      </c>
      <c r="T318" s="107"/>
      <c r="X318" s="4"/>
      <c r="AN318" s="4"/>
      <c r="AP318" s="4"/>
      <c r="AQ318" s="4"/>
      <c r="AR318" s="4"/>
    </row>
    <row r="319" spans="1:44">
      <c r="A319" s="102">
        <f t="shared" si="4"/>
        <v>318</v>
      </c>
      <c r="B319" s="102">
        <v>318</v>
      </c>
      <c r="C319" s="4">
        <f>IF('Input&amp;Output'!$C$3=10,'v-t_chart'!G319,IF('Input&amp;Output'!$C$3=21,'v-t_chart'!H319,IF('Input&amp;Output'!$C$3=32,'v-t_chart'!I319,IF('Input&amp;Output'!$C$3=22,'v-t_chart'!J319,IF('Input&amp;Output'!$C$3=31,'v-t_chart'!K319,'v-t_chart'!L319)))))</f>
        <v>16</v>
      </c>
      <c r="D319" s="17"/>
      <c r="F319" s="4">
        <v>318</v>
      </c>
      <c r="G319" s="105">
        <v>16</v>
      </c>
      <c r="H319" s="105">
        <v>16</v>
      </c>
      <c r="I319" s="4">
        <v>16</v>
      </c>
      <c r="J319" s="4">
        <v>16</v>
      </c>
      <c r="K319" s="4">
        <v>16</v>
      </c>
      <c r="L319" s="107"/>
      <c r="M319" s="107"/>
      <c r="N319" s="4">
        <v>318</v>
      </c>
      <c r="O319" s="105">
        <v>16.02</v>
      </c>
      <c r="P319" s="105">
        <v>16.02</v>
      </c>
      <c r="Q319" s="4">
        <v>16.02</v>
      </c>
      <c r="R319" s="4">
        <v>16.02</v>
      </c>
      <c r="S319" s="4">
        <v>16.02</v>
      </c>
      <c r="T319" s="107"/>
      <c r="X319" s="4"/>
      <c r="AN319" s="4"/>
      <c r="AP319" s="4"/>
      <c r="AQ319" s="4"/>
      <c r="AR319" s="4"/>
    </row>
    <row r="320" spans="1:44">
      <c r="A320" s="102">
        <f t="shared" si="4"/>
        <v>319</v>
      </c>
      <c r="B320" s="102">
        <v>319</v>
      </c>
      <c r="C320" s="4">
        <f>IF('Input&amp;Output'!$C$3=10,'v-t_chart'!G320,IF('Input&amp;Output'!$C$3=21,'v-t_chart'!H320,IF('Input&amp;Output'!$C$3=32,'v-t_chart'!I320,IF('Input&amp;Output'!$C$3=22,'v-t_chart'!J320,IF('Input&amp;Output'!$C$3=31,'v-t_chart'!K320,'v-t_chart'!L320)))))</f>
        <v>14.6</v>
      </c>
      <c r="D320" s="17"/>
      <c r="F320" s="4">
        <v>319</v>
      </c>
      <c r="G320" s="105">
        <v>14.6</v>
      </c>
      <c r="H320" s="105">
        <v>14.6</v>
      </c>
      <c r="I320" s="4">
        <v>14.6</v>
      </c>
      <c r="J320" s="4">
        <v>14.6</v>
      </c>
      <c r="K320" s="4">
        <v>14.6</v>
      </c>
      <c r="L320" s="107"/>
      <c r="M320" s="107"/>
      <c r="N320" s="4">
        <v>319</v>
      </c>
      <c r="O320" s="105">
        <v>14.58</v>
      </c>
      <c r="P320" s="105">
        <v>14.58</v>
      </c>
      <c r="Q320" s="4">
        <v>14.58</v>
      </c>
      <c r="R320" s="4">
        <v>14.58</v>
      </c>
      <c r="S320" s="4">
        <v>14.58</v>
      </c>
      <c r="T320" s="107"/>
      <c r="X320" s="4"/>
      <c r="AN320" s="4"/>
      <c r="AP320" s="4"/>
      <c r="AQ320" s="4"/>
      <c r="AR320" s="4"/>
    </row>
    <row r="321" spans="1:44">
      <c r="A321" s="102">
        <f t="shared" si="4"/>
        <v>320</v>
      </c>
      <c r="B321" s="102">
        <v>320</v>
      </c>
      <c r="C321" s="4">
        <f>IF('Input&amp;Output'!$C$3=10,'v-t_chart'!G321,IF('Input&amp;Output'!$C$3=21,'v-t_chart'!H321,IF('Input&amp;Output'!$C$3=32,'v-t_chart'!I321,IF('Input&amp;Output'!$C$3=22,'v-t_chart'!J321,IF('Input&amp;Output'!$C$3=31,'v-t_chart'!K321,'v-t_chart'!L321)))))</f>
        <v>15.2</v>
      </c>
      <c r="D321" s="17"/>
      <c r="F321" s="4">
        <v>320</v>
      </c>
      <c r="G321" s="105">
        <v>15.2</v>
      </c>
      <c r="H321" s="105">
        <v>15.2</v>
      </c>
      <c r="I321" s="4">
        <v>15.2</v>
      </c>
      <c r="J321" s="4">
        <v>15.2</v>
      </c>
      <c r="K321" s="4">
        <v>15.2</v>
      </c>
      <c r="L321" s="107"/>
      <c r="M321" s="107"/>
      <c r="N321" s="4">
        <v>320</v>
      </c>
      <c r="O321" s="105">
        <v>15.16</v>
      </c>
      <c r="P321" s="105">
        <v>15.16</v>
      </c>
      <c r="Q321" s="4">
        <v>15.16</v>
      </c>
      <c r="R321" s="4">
        <v>15.16</v>
      </c>
      <c r="S321" s="4">
        <v>15.16</v>
      </c>
      <c r="T321" s="107"/>
      <c r="X321" s="4"/>
      <c r="AN321" s="4"/>
      <c r="AP321" s="4"/>
      <c r="AQ321" s="4"/>
      <c r="AR321" s="4"/>
    </row>
    <row r="322" spans="1:44">
      <c r="A322" s="102">
        <f t="shared" si="4"/>
        <v>321</v>
      </c>
      <c r="B322" s="102">
        <v>321</v>
      </c>
      <c r="C322" s="4">
        <f>IF('Input&amp;Output'!$C$3=10,'v-t_chart'!G322,IF('Input&amp;Output'!$C$3=21,'v-t_chart'!H322,IF('Input&amp;Output'!$C$3=32,'v-t_chart'!I322,IF('Input&amp;Output'!$C$3=22,'v-t_chart'!J322,IF('Input&amp;Output'!$C$3=31,'v-t_chart'!K322,'v-t_chart'!L322)))))</f>
        <v>16.899999999999999</v>
      </c>
      <c r="D322" s="17"/>
      <c r="F322" s="4">
        <v>321</v>
      </c>
      <c r="G322" s="105">
        <v>16.899999999999999</v>
      </c>
      <c r="H322" s="105">
        <v>16.899999999999999</v>
      </c>
      <c r="I322" s="4">
        <v>16.899999999999999</v>
      </c>
      <c r="J322" s="4">
        <v>16.899999999999999</v>
      </c>
      <c r="K322" s="4">
        <v>16.899999999999999</v>
      </c>
      <c r="L322" s="107"/>
      <c r="M322" s="107"/>
      <c r="N322" s="4">
        <v>321</v>
      </c>
      <c r="O322" s="105">
        <v>16.88</v>
      </c>
      <c r="P322" s="105">
        <v>16.88</v>
      </c>
      <c r="Q322" s="4">
        <v>16.899999999999999</v>
      </c>
      <c r="R322" s="4">
        <v>16.899999999999999</v>
      </c>
      <c r="S322" s="4">
        <v>16.899999999999999</v>
      </c>
      <c r="T322" s="107"/>
      <c r="X322" s="4"/>
      <c r="AN322" s="4"/>
      <c r="AP322" s="4"/>
      <c r="AQ322" s="4"/>
      <c r="AR322" s="4"/>
    </row>
    <row r="323" spans="1:44">
      <c r="A323" s="102">
        <f t="shared" si="4"/>
        <v>322</v>
      </c>
      <c r="B323" s="102">
        <v>322</v>
      </c>
      <c r="C323" s="4">
        <f>IF('Input&amp;Output'!$C$3=10,'v-t_chart'!G323,IF('Input&amp;Output'!$C$3=21,'v-t_chart'!H323,IF('Input&amp;Output'!$C$3=32,'v-t_chart'!I323,IF('Input&amp;Output'!$C$3=22,'v-t_chart'!J323,IF('Input&amp;Output'!$C$3=31,'v-t_chart'!K323,'v-t_chart'!L323)))))</f>
        <v>19.3</v>
      </c>
      <c r="D323" s="17"/>
      <c r="F323" s="4">
        <v>322</v>
      </c>
      <c r="G323" s="105">
        <v>19.3</v>
      </c>
      <c r="H323" s="105">
        <v>19.3</v>
      </c>
      <c r="I323" s="4">
        <v>19.3</v>
      </c>
      <c r="J323" s="4">
        <v>19.3</v>
      </c>
      <c r="K323" s="4">
        <v>19.3</v>
      </c>
      <c r="L323" s="107"/>
      <c r="M323" s="107"/>
      <c r="N323" s="4">
        <v>322</v>
      </c>
      <c r="O323" s="105">
        <v>19.3</v>
      </c>
      <c r="P323" s="105">
        <v>19.3</v>
      </c>
      <c r="Q323" s="4">
        <v>19.32</v>
      </c>
      <c r="R323" s="4">
        <v>19.32</v>
      </c>
      <c r="S323" s="4">
        <v>19.32</v>
      </c>
      <c r="T323" s="107"/>
      <c r="X323" s="4"/>
      <c r="AN323" s="4"/>
      <c r="AP323" s="4"/>
      <c r="AQ323" s="4"/>
      <c r="AR323" s="4"/>
    </row>
    <row r="324" spans="1:44">
      <c r="A324" s="102">
        <f t="shared" ref="A324:A387" si="5">A323+1</f>
        <v>323</v>
      </c>
      <c r="B324" s="102">
        <v>323</v>
      </c>
      <c r="C324" s="4">
        <f>IF('Input&amp;Output'!$C$3=10,'v-t_chart'!G324,IF('Input&amp;Output'!$C$3=21,'v-t_chart'!H324,IF('Input&amp;Output'!$C$3=32,'v-t_chart'!I324,IF('Input&amp;Output'!$C$3=22,'v-t_chart'!J324,IF('Input&amp;Output'!$C$3=31,'v-t_chart'!K324,'v-t_chart'!L324)))))</f>
        <v>22</v>
      </c>
      <c r="D324" s="17"/>
      <c r="F324" s="4">
        <v>323</v>
      </c>
      <c r="G324" s="105">
        <v>22</v>
      </c>
      <c r="H324" s="105">
        <v>22</v>
      </c>
      <c r="I324" s="4">
        <v>22</v>
      </c>
      <c r="J324" s="4">
        <v>22</v>
      </c>
      <c r="K324" s="4">
        <v>22</v>
      </c>
      <c r="L324" s="107"/>
      <c r="M324" s="107"/>
      <c r="N324" s="4">
        <v>323</v>
      </c>
      <c r="O324" s="105">
        <v>21.96</v>
      </c>
      <c r="P324" s="105">
        <v>21.96</v>
      </c>
      <c r="Q324" s="4">
        <v>21.97</v>
      </c>
      <c r="R324" s="4">
        <v>21.97</v>
      </c>
      <c r="S324" s="4">
        <v>21.97</v>
      </c>
      <c r="T324" s="107"/>
      <c r="X324" s="4"/>
      <c r="AN324" s="4"/>
      <c r="AP324" s="4"/>
      <c r="AQ324" s="4"/>
      <c r="AR324" s="4"/>
    </row>
    <row r="325" spans="1:44">
      <c r="A325" s="102">
        <f t="shared" si="5"/>
        <v>324</v>
      </c>
      <c r="B325" s="102">
        <v>324</v>
      </c>
      <c r="C325" s="4">
        <f>IF('Input&amp;Output'!$C$3=10,'v-t_chart'!G325,IF('Input&amp;Output'!$C$3=21,'v-t_chart'!H325,IF('Input&amp;Output'!$C$3=32,'v-t_chart'!I325,IF('Input&amp;Output'!$C$3=22,'v-t_chart'!J325,IF('Input&amp;Output'!$C$3=31,'v-t_chart'!K325,'v-t_chart'!L325)))))</f>
        <v>24.6</v>
      </c>
      <c r="D325" s="17"/>
      <c r="F325" s="4">
        <v>324</v>
      </c>
      <c r="G325" s="105">
        <v>24.6</v>
      </c>
      <c r="H325" s="105">
        <v>24.6</v>
      </c>
      <c r="I325" s="4">
        <v>24.6</v>
      </c>
      <c r="J325" s="4">
        <v>24.6</v>
      </c>
      <c r="K325" s="4">
        <v>24.6</v>
      </c>
      <c r="L325" s="107"/>
      <c r="M325" s="107"/>
      <c r="N325" s="4">
        <v>324</v>
      </c>
      <c r="O325" s="105">
        <v>24.55</v>
      </c>
      <c r="P325" s="105">
        <v>24.55</v>
      </c>
      <c r="Q325" s="4">
        <v>24.57</v>
      </c>
      <c r="R325" s="4">
        <v>24.57</v>
      </c>
      <c r="S325" s="4">
        <v>24.57</v>
      </c>
      <c r="T325" s="107"/>
      <c r="X325" s="4"/>
      <c r="AN325" s="4"/>
      <c r="AP325" s="4"/>
      <c r="AQ325" s="4"/>
      <c r="AR325" s="4"/>
    </row>
    <row r="326" spans="1:44">
      <c r="A326" s="102">
        <f t="shared" si="5"/>
        <v>325</v>
      </c>
      <c r="B326" s="102">
        <v>325</v>
      </c>
      <c r="C326" s="4">
        <f>IF('Input&amp;Output'!$C$3=10,'v-t_chart'!G326,IF('Input&amp;Output'!$C$3=21,'v-t_chart'!H326,IF('Input&amp;Output'!$C$3=32,'v-t_chart'!I326,IF('Input&amp;Output'!$C$3=22,'v-t_chart'!J326,IF('Input&amp;Output'!$C$3=31,'v-t_chart'!K326,'v-t_chart'!L326)))))</f>
        <v>26.8</v>
      </c>
      <c r="D326" s="17"/>
      <c r="F326" s="4">
        <v>325</v>
      </c>
      <c r="G326" s="105">
        <v>26.8</v>
      </c>
      <c r="H326" s="105">
        <v>26.8</v>
      </c>
      <c r="I326" s="4">
        <v>26.8</v>
      </c>
      <c r="J326" s="4">
        <v>26.8</v>
      </c>
      <c r="K326" s="4">
        <v>26.8</v>
      </c>
      <c r="L326" s="107"/>
      <c r="M326" s="107"/>
      <c r="N326" s="4">
        <v>325</v>
      </c>
      <c r="O326" s="105">
        <v>26.75</v>
      </c>
      <c r="P326" s="105">
        <v>26.75</v>
      </c>
      <c r="Q326" s="4">
        <v>26.75</v>
      </c>
      <c r="R326" s="4">
        <v>26.75</v>
      </c>
      <c r="S326" s="4">
        <v>26.75</v>
      </c>
      <c r="T326" s="107"/>
      <c r="X326" s="4"/>
      <c r="AN326" s="4"/>
      <c r="AP326" s="4"/>
      <c r="AQ326" s="4"/>
      <c r="AR326" s="4"/>
    </row>
    <row r="327" spans="1:44">
      <c r="A327" s="102">
        <f t="shared" si="5"/>
        <v>326</v>
      </c>
      <c r="B327" s="102">
        <v>326</v>
      </c>
      <c r="C327" s="4">
        <f>IF('Input&amp;Output'!$C$3=10,'v-t_chart'!G327,IF('Input&amp;Output'!$C$3=21,'v-t_chart'!H327,IF('Input&amp;Output'!$C$3=32,'v-t_chart'!I327,IF('Input&amp;Output'!$C$3=22,'v-t_chart'!J327,IF('Input&amp;Output'!$C$3=31,'v-t_chart'!K327,'v-t_chart'!L327)))))</f>
        <v>27.9</v>
      </c>
      <c r="D327" s="17"/>
      <c r="F327" s="4">
        <v>326</v>
      </c>
      <c r="G327" s="105">
        <v>27.9</v>
      </c>
      <c r="H327" s="105">
        <v>27.9</v>
      </c>
      <c r="I327" s="4">
        <v>27.9</v>
      </c>
      <c r="J327" s="4">
        <v>27.9</v>
      </c>
      <c r="K327" s="4">
        <v>27.9</v>
      </c>
      <c r="L327" s="107"/>
      <c r="M327" s="107"/>
      <c r="N327" s="4">
        <v>326</v>
      </c>
      <c r="O327" s="105">
        <v>27.9</v>
      </c>
      <c r="P327" s="105">
        <v>27.9</v>
      </c>
      <c r="Q327" s="4">
        <v>27.92</v>
      </c>
      <c r="R327" s="4">
        <v>27.92</v>
      </c>
      <c r="S327" s="4">
        <v>27.92</v>
      </c>
      <c r="T327" s="107"/>
      <c r="X327" s="4"/>
      <c r="AN327" s="4"/>
      <c r="AP327" s="4"/>
      <c r="AQ327" s="4"/>
      <c r="AR327" s="4"/>
    </row>
    <row r="328" spans="1:44">
      <c r="A328" s="102">
        <f t="shared" si="5"/>
        <v>327</v>
      </c>
      <c r="B328" s="102">
        <v>327</v>
      </c>
      <c r="C328" s="4">
        <f>IF('Input&amp;Output'!$C$3=10,'v-t_chart'!G328,IF('Input&amp;Output'!$C$3=21,'v-t_chart'!H328,IF('Input&amp;Output'!$C$3=32,'v-t_chart'!I328,IF('Input&amp;Output'!$C$3=22,'v-t_chart'!J328,IF('Input&amp;Output'!$C$3=31,'v-t_chart'!K328,'v-t_chart'!L328)))))</f>
        <v>28.1</v>
      </c>
      <c r="D328" s="17"/>
      <c r="F328" s="4">
        <v>327</v>
      </c>
      <c r="G328" s="105">
        <v>28</v>
      </c>
      <c r="H328" s="105">
        <v>28</v>
      </c>
      <c r="I328" s="4">
        <v>28.1</v>
      </c>
      <c r="J328" s="4">
        <v>28.1</v>
      </c>
      <c r="K328" s="4">
        <v>28.1</v>
      </c>
      <c r="L328" s="107"/>
      <c r="M328" s="107"/>
      <c r="N328" s="4">
        <v>327</v>
      </c>
      <c r="O328" s="105">
        <v>28.04</v>
      </c>
      <c r="P328" s="105">
        <v>28.04</v>
      </c>
      <c r="Q328" s="4">
        <v>28.06</v>
      </c>
      <c r="R328" s="4">
        <v>28.06</v>
      </c>
      <c r="S328" s="4">
        <v>28.06</v>
      </c>
      <c r="T328" s="107"/>
      <c r="X328" s="4"/>
      <c r="AN328" s="4"/>
      <c r="AP328" s="4"/>
      <c r="AQ328" s="4"/>
      <c r="AR328" s="4"/>
    </row>
    <row r="329" spans="1:44">
      <c r="A329" s="102">
        <f t="shared" si="5"/>
        <v>328</v>
      </c>
      <c r="B329" s="102">
        <v>328</v>
      </c>
      <c r="C329" s="4">
        <f>IF('Input&amp;Output'!$C$3=10,'v-t_chart'!G329,IF('Input&amp;Output'!$C$3=21,'v-t_chart'!H329,IF('Input&amp;Output'!$C$3=32,'v-t_chart'!I329,IF('Input&amp;Output'!$C$3=22,'v-t_chart'!J329,IF('Input&amp;Output'!$C$3=31,'v-t_chart'!K329,'v-t_chart'!L329)))))</f>
        <v>27.7</v>
      </c>
      <c r="D329" s="17"/>
      <c r="F329" s="4">
        <v>328</v>
      </c>
      <c r="G329" s="105">
        <v>27.7</v>
      </c>
      <c r="H329" s="105">
        <v>27.7</v>
      </c>
      <c r="I329" s="4">
        <v>27.7</v>
      </c>
      <c r="J329" s="4">
        <v>27.7</v>
      </c>
      <c r="K329" s="4">
        <v>27.7</v>
      </c>
      <c r="L329" s="107"/>
      <c r="M329" s="107"/>
      <c r="N329" s="4">
        <v>328</v>
      </c>
      <c r="O329" s="105">
        <v>27.65</v>
      </c>
      <c r="P329" s="105">
        <v>27.65</v>
      </c>
      <c r="Q329" s="4">
        <v>27.67</v>
      </c>
      <c r="R329" s="4">
        <v>27.67</v>
      </c>
      <c r="S329" s="4">
        <v>27.67</v>
      </c>
      <c r="T329" s="107"/>
      <c r="X329" s="4"/>
      <c r="AN329" s="4"/>
      <c r="AP329" s="4"/>
      <c r="AQ329" s="4"/>
      <c r="AR329" s="4"/>
    </row>
    <row r="330" spans="1:44">
      <c r="A330" s="102">
        <f t="shared" si="5"/>
        <v>329</v>
      </c>
      <c r="B330" s="102">
        <v>329</v>
      </c>
      <c r="C330" s="4">
        <f>IF('Input&amp;Output'!$C$3=10,'v-t_chart'!G330,IF('Input&amp;Output'!$C$3=21,'v-t_chart'!H330,IF('Input&amp;Output'!$C$3=32,'v-t_chart'!I330,IF('Input&amp;Output'!$C$3=22,'v-t_chart'!J330,IF('Input&amp;Output'!$C$3=31,'v-t_chart'!K330,'v-t_chart'!L330)))))</f>
        <v>27.2</v>
      </c>
      <c r="D330" s="17"/>
      <c r="F330" s="4">
        <v>329</v>
      </c>
      <c r="G330" s="105">
        <v>27.1</v>
      </c>
      <c r="H330" s="105">
        <v>27.1</v>
      </c>
      <c r="I330" s="4">
        <v>27.2</v>
      </c>
      <c r="J330" s="4">
        <v>27.2</v>
      </c>
      <c r="K330" s="4">
        <v>27.2</v>
      </c>
      <c r="L330" s="107"/>
      <c r="M330" s="107"/>
      <c r="N330" s="4">
        <v>329</v>
      </c>
      <c r="O330" s="105">
        <v>27.14</v>
      </c>
      <c r="P330" s="105">
        <v>27.14</v>
      </c>
      <c r="Q330" s="4">
        <v>27.16</v>
      </c>
      <c r="R330" s="4">
        <v>27.16</v>
      </c>
      <c r="S330" s="4">
        <v>27.16</v>
      </c>
      <c r="T330" s="107"/>
      <c r="X330" s="4"/>
      <c r="AN330" s="4"/>
      <c r="AP330" s="4"/>
      <c r="AQ330" s="4"/>
      <c r="AR330" s="4"/>
    </row>
    <row r="331" spans="1:44">
      <c r="A331" s="102">
        <f t="shared" si="5"/>
        <v>330</v>
      </c>
      <c r="B331" s="102">
        <v>330</v>
      </c>
      <c r="C331" s="4">
        <f>IF('Input&amp;Output'!$C$3=10,'v-t_chart'!G331,IF('Input&amp;Output'!$C$3=21,'v-t_chart'!H331,IF('Input&amp;Output'!$C$3=32,'v-t_chart'!I331,IF('Input&amp;Output'!$C$3=22,'v-t_chart'!J331,IF('Input&amp;Output'!$C$3=31,'v-t_chart'!K331,'v-t_chart'!L331)))))</f>
        <v>26.8</v>
      </c>
      <c r="D331" s="17"/>
      <c r="F331" s="4">
        <v>330</v>
      </c>
      <c r="G331" s="105">
        <v>26.8</v>
      </c>
      <c r="H331" s="105">
        <v>26.8</v>
      </c>
      <c r="I331" s="4">
        <v>26.8</v>
      </c>
      <c r="J331" s="4">
        <v>26.8</v>
      </c>
      <c r="K331" s="4">
        <v>26.8</v>
      </c>
      <c r="L331" s="107"/>
      <c r="M331" s="107"/>
      <c r="N331" s="4">
        <v>330</v>
      </c>
      <c r="O331" s="105">
        <v>26.75</v>
      </c>
      <c r="P331" s="105">
        <v>26.75</v>
      </c>
      <c r="Q331" s="4">
        <v>26.75</v>
      </c>
      <c r="R331" s="4">
        <v>26.75</v>
      </c>
      <c r="S331" s="4">
        <v>26.75</v>
      </c>
      <c r="T331" s="107"/>
      <c r="X331" s="4"/>
      <c r="AN331" s="4"/>
      <c r="AP331" s="4"/>
      <c r="AQ331" s="4"/>
      <c r="AR331" s="4"/>
    </row>
    <row r="332" spans="1:44">
      <c r="A332" s="102">
        <f t="shared" si="5"/>
        <v>331</v>
      </c>
      <c r="B332" s="102">
        <v>331</v>
      </c>
      <c r="C332" s="4">
        <f>IF('Input&amp;Output'!$C$3=10,'v-t_chart'!G332,IF('Input&amp;Output'!$C$3=21,'v-t_chart'!H332,IF('Input&amp;Output'!$C$3=32,'v-t_chart'!I332,IF('Input&amp;Output'!$C$3=22,'v-t_chart'!J332,IF('Input&amp;Output'!$C$3=31,'v-t_chart'!K332,'v-t_chart'!L332)))))</f>
        <v>26.6</v>
      </c>
      <c r="D332" s="17"/>
      <c r="F332" s="4">
        <v>331</v>
      </c>
      <c r="G332" s="105">
        <v>26.6</v>
      </c>
      <c r="H332" s="105">
        <v>26.6</v>
      </c>
      <c r="I332" s="4">
        <v>26.6</v>
      </c>
      <c r="J332" s="4">
        <v>26.6</v>
      </c>
      <c r="K332" s="4">
        <v>26.6</v>
      </c>
      <c r="L332" s="107"/>
      <c r="M332" s="107"/>
      <c r="N332" s="4">
        <v>331</v>
      </c>
      <c r="O332" s="105">
        <v>26.6</v>
      </c>
      <c r="P332" s="105">
        <v>26.6</v>
      </c>
      <c r="Q332" s="4">
        <v>26.61</v>
      </c>
      <c r="R332" s="4">
        <v>26.61</v>
      </c>
      <c r="S332" s="4">
        <v>26.61</v>
      </c>
      <c r="T332" s="107"/>
      <c r="X332" s="4"/>
      <c r="AN332" s="4"/>
      <c r="AP332" s="4"/>
      <c r="AQ332" s="4"/>
      <c r="AR332" s="4"/>
    </row>
    <row r="333" spans="1:44">
      <c r="A333" s="102">
        <f t="shared" si="5"/>
        <v>332</v>
      </c>
      <c r="B333" s="102">
        <v>332</v>
      </c>
      <c r="C333" s="4">
        <f>IF('Input&amp;Output'!$C$3=10,'v-t_chart'!G333,IF('Input&amp;Output'!$C$3=21,'v-t_chart'!H333,IF('Input&amp;Output'!$C$3=32,'v-t_chart'!I333,IF('Input&amp;Output'!$C$3=22,'v-t_chart'!J333,IF('Input&amp;Output'!$C$3=31,'v-t_chart'!K333,'v-t_chart'!L333)))))</f>
        <v>26.8</v>
      </c>
      <c r="D333" s="17"/>
      <c r="F333" s="4">
        <v>332</v>
      </c>
      <c r="G333" s="105">
        <v>26.8</v>
      </c>
      <c r="H333" s="105">
        <v>26.8</v>
      </c>
      <c r="I333" s="4">
        <v>26.8</v>
      </c>
      <c r="J333" s="4">
        <v>26.8</v>
      </c>
      <c r="K333" s="4">
        <v>26.8</v>
      </c>
      <c r="L333" s="107"/>
      <c r="M333" s="107"/>
      <c r="N333" s="4">
        <v>332</v>
      </c>
      <c r="O333" s="105">
        <v>26.75</v>
      </c>
      <c r="P333" s="105">
        <v>26.75</v>
      </c>
      <c r="Q333" s="4">
        <v>26.75</v>
      </c>
      <c r="R333" s="4">
        <v>26.75</v>
      </c>
      <c r="S333" s="4">
        <v>26.75</v>
      </c>
      <c r="T333" s="107"/>
      <c r="X333" s="4"/>
      <c r="AN333" s="4"/>
      <c r="AP333" s="4"/>
      <c r="AQ333" s="4"/>
      <c r="AR333" s="4"/>
    </row>
    <row r="334" spans="1:44">
      <c r="A334" s="102">
        <f t="shared" si="5"/>
        <v>333</v>
      </c>
      <c r="B334" s="102">
        <v>333</v>
      </c>
      <c r="C334" s="4">
        <f>IF('Input&amp;Output'!$C$3=10,'v-t_chart'!G334,IF('Input&amp;Output'!$C$3=21,'v-t_chart'!H334,IF('Input&amp;Output'!$C$3=32,'v-t_chart'!I334,IF('Input&amp;Output'!$C$3=22,'v-t_chart'!J334,IF('Input&amp;Output'!$C$3=31,'v-t_chart'!K334,'v-t_chart'!L334)))))</f>
        <v>27</v>
      </c>
      <c r="D334" s="17"/>
      <c r="F334" s="4">
        <v>333</v>
      </c>
      <c r="G334" s="105">
        <v>27</v>
      </c>
      <c r="H334" s="105">
        <v>27</v>
      </c>
      <c r="I334" s="4">
        <v>27</v>
      </c>
      <c r="J334" s="4">
        <v>27</v>
      </c>
      <c r="K334" s="4">
        <v>27</v>
      </c>
      <c r="L334" s="107"/>
      <c r="M334" s="107"/>
      <c r="N334" s="4">
        <v>333</v>
      </c>
      <c r="O334" s="105">
        <v>27</v>
      </c>
      <c r="P334" s="105">
        <v>27</v>
      </c>
      <c r="Q334" s="4">
        <v>26.99</v>
      </c>
      <c r="R334" s="4">
        <v>26.99</v>
      </c>
      <c r="S334" s="4">
        <v>26.99</v>
      </c>
      <c r="T334" s="107"/>
      <c r="X334" s="4"/>
      <c r="AN334" s="4"/>
      <c r="AP334" s="4"/>
      <c r="AQ334" s="4"/>
      <c r="AR334" s="4"/>
    </row>
    <row r="335" spans="1:44">
      <c r="A335" s="102">
        <f t="shared" si="5"/>
        <v>334</v>
      </c>
      <c r="B335" s="102">
        <v>334</v>
      </c>
      <c r="C335" s="4">
        <f>IF('Input&amp;Output'!$C$3=10,'v-t_chart'!G335,IF('Input&amp;Output'!$C$3=21,'v-t_chart'!H335,IF('Input&amp;Output'!$C$3=32,'v-t_chart'!I335,IF('Input&amp;Output'!$C$3=22,'v-t_chart'!J335,IF('Input&amp;Output'!$C$3=31,'v-t_chart'!K335,'v-t_chart'!L335)))))</f>
        <v>27.2</v>
      </c>
      <c r="D335" s="17"/>
      <c r="F335" s="4">
        <v>334</v>
      </c>
      <c r="G335" s="105">
        <v>27.2</v>
      </c>
      <c r="H335" s="105">
        <v>27.2</v>
      </c>
      <c r="I335" s="4">
        <v>27.2</v>
      </c>
      <c r="J335" s="4">
        <v>27.2</v>
      </c>
      <c r="K335" s="4">
        <v>27.2</v>
      </c>
      <c r="L335" s="107"/>
      <c r="M335" s="107"/>
      <c r="N335" s="4">
        <v>334</v>
      </c>
      <c r="O335" s="105">
        <v>27.22</v>
      </c>
      <c r="P335" s="105">
        <v>27.22</v>
      </c>
      <c r="Q335" s="4">
        <v>27.21</v>
      </c>
      <c r="R335" s="4">
        <v>27.21</v>
      </c>
      <c r="S335" s="4">
        <v>27.21</v>
      </c>
      <c r="T335" s="107"/>
      <c r="X335" s="4"/>
      <c r="AN335" s="4"/>
      <c r="AP335" s="4"/>
      <c r="AQ335" s="4"/>
      <c r="AR335" s="4"/>
    </row>
    <row r="336" spans="1:44">
      <c r="A336" s="102">
        <f t="shared" si="5"/>
        <v>335</v>
      </c>
      <c r="B336" s="102">
        <v>335</v>
      </c>
      <c r="C336" s="4">
        <f>IF('Input&amp;Output'!$C$3=10,'v-t_chart'!G336,IF('Input&amp;Output'!$C$3=21,'v-t_chart'!H336,IF('Input&amp;Output'!$C$3=32,'v-t_chart'!I336,IF('Input&amp;Output'!$C$3=22,'v-t_chart'!J336,IF('Input&amp;Output'!$C$3=31,'v-t_chart'!K336,'v-t_chart'!L336)))))</f>
        <v>27.4</v>
      </c>
      <c r="D336" s="17"/>
      <c r="F336" s="4">
        <v>335</v>
      </c>
      <c r="G336" s="105">
        <v>27.4</v>
      </c>
      <c r="H336" s="105">
        <v>27.4</v>
      </c>
      <c r="I336" s="4">
        <v>27.4</v>
      </c>
      <c r="J336" s="4">
        <v>27.4</v>
      </c>
      <c r="K336" s="4">
        <v>27.4</v>
      </c>
      <c r="L336" s="107"/>
      <c r="M336" s="107"/>
      <c r="N336" s="4">
        <v>335</v>
      </c>
      <c r="O336" s="105">
        <v>27.4</v>
      </c>
      <c r="P336" s="105">
        <v>27.4</v>
      </c>
      <c r="Q336" s="4">
        <v>27.39</v>
      </c>
      <c r="R336" s="4">
        <v>27.39</v>
      </c>
      <c r="S336" s="4">
        <v>27.39</v>
      </c>
      <c r="T336" s="107"/>
      <c r="X336" s="4"/>
      <c r="AN336" s="4"/>
      <c r="AP336" s="4"/>
      <c r="AQ336" s="4"/>
      <c r="AR336" s="4"/>
    </row>
    <row r="337" spans="1:44">
      <c r="A337" s="102">
        <f t="shared" si="5"/>
        <v>336</v>
      </c>
      <c r="B337" s="102">
        <v>336</v>
      </c>
      <c r="C337" s="4">
        <f>IF('Input&amp;Output'!$C$3=10,'v-t_chart'!G337,IF('Input&amp;Output'!$C$3=21,'v-t_chart'!H337,IF('Input&amp;Output'!$C$3=32,'v-t_chart'!I337,IF('Input&amp;Output'!$C$3=22,'v-t_chart'!J337,IF('Input&amp;Output'!$C$3=31,'v-t_chart'!K337,'v-t_chart'!L337)))))</f>
        <v>27.6</v>
      </c>
      <c r="D337" s="17"/>
      <c r="F337" s="4">
        <v>336</v>
      </c>
      <c r="G337" s="105">
        <v>27.5</v>
      </c>
      <c r="H337" s="105">
        <v>27.5</v>
      </c>
      <c r="I337" s="4">
        <v>27.6</v>
      </c>
      <c r="J337" s="4">
        <v>27.6</v>
      </c>
      <c r="K337" s="4">
        <v>27.6</v>
      </c>
      <c r="L337" s="107"/>
      <c r="M337" s="107"/>
      <c r="N337" s="4">
        <v>336</v>
      </c>
      <c r="O337" s="105">
        <v>27.54</v>
      </c>
      <c r="P337" s="105">
        <v>27.54</v>
      </c>
      <c r="Q337" s="4">
        <v>27.55</v>
      </c>
      <c r="R337" s="4">
        <v>27.55</v>
      </c>
      <c r="S337" s="4">
        <v>27.55</v>
      </c>
      <c r="T337" s="107"/>
      <c r="X337" s="4"/>
      <c r="AN337" s="4"/>
      <c r="AP337" s="4"/>
      <c r="AQ337" s="4"/>
      <c r="AR337" s="4"/>
    </row>
    <row r="338" spans="1:44">
      <c r="A338" s="102">
        <f t="shared" si="5"/>
        <v>337</v>
      </c>
      <c r="B338" s="102">
        <v>337</v>
      </c>
      <c r="C338" s="4">
        <f>IF('Input&amp;Output'!$C$3=10,'v-t_chart'!G338,IF('Input&amp;Output'!$C$3=21,'v-t_chart'!H338,IF('Input&amp;Output'!$C$3=32,'v-t_chart'!I338,IF('Input&amp;Output'!$C$3=22,'v-t_chart'!J338,IF('Input&amp;Output'!$C$3=31,'v-t_chart'!K338,'v-t_chart'!L338)))))</f>
        <v>27.7</v>
      </c>
      <c r="D338" s="17"/>
      <c r="F338" s="4">
        <v>337</v>
      </c>
      <c r="G338" s="105">
        <v>27.7</v>
      </c>
      <c r="H338" s="105">
        <v>27.7</v>
      </c>
      <c r="I338" s="4">
        <v>27.7</v>
      </c>
      <c r="J338" s="4">
        <v>27.7</v>
      </c>
      <c r="K338" s="4">
        <v>27.7</v>
      </c>
      <c r="L338" s="107"/>
      <c r="M338" s="107"/>
      <c r="N338" s="4">
        <v>337</v>
      </c>
      <c r="O338" s="105">
        <v>27.72</v>
      </c>
      <c r="P338" s="105">
        <v>27.72</v>
      </c>
      <c r="Q338" s="4">
        <v>27.71</v>
      </c>
      <c r="R338" s="4">
        <v>27.71</v>
      </c>
      <c r="S338" s="4">
        <v>27.71</v>
      </c>
      <c r="T338" s="107"/>
      <c r="X338" s="4"/>
      <c r="AN338" s="4"/>
      <c r="AP338" s="4"/>
      <c r="AQ338" s="4"/>
      <c r="AR338" s="4"/>
    </row>
    <row r="339" spans="1:44">
      <c r="A339" s="102">
        <f t="shared" si="5"/>
        <v>338</v>
      </c>
      <c r="B339" s="102">
        <v>338</v>
      </c>
      <c r="C339" s="4">
        <f>IF('Input&amp;Output'!$C$3=10,'v-t_chart'!G339,IF('Input&amp;Output'!$C$3=21,'v-t_chart'!H339,IF('Input&amp;Output'!$C$3=32,'v-t_chart'!I339,IF('Input&amp;Output'!$C$3=22,'v-t_chart'!J339,IF('Input&amp;Output'!$C$3=31,'v-t_chart'!K339,'v-t_chart'!L339)))))</f>
        <v>27.9</v>
      </c>
      <c r="D339" s="17"/>
      <c r="F339" s="4">
        <v>338</v>
      </c>
      <c r="G339" s="105">
        <v>27.9</v>
      </c>
      <c r="H339" s="105">
        <v>27.9</v>
      </c>
      <c r="I339" s="4">
        <v>27.9</v>
      </c>
      <c r="J339" s="4">
        <v>27.9</v>
      </c>
      <c r="K339" s="4">
        <v>27.9</v>
      </c>
      <c r="L339" s="107"/>
      <c r="M339" s="107"/>
      <c r="N339" s="4">
        <v>338</v>
      </c>
      <c r="O339" s="105">
        <v>27.9</v>
      </c>
      <c r="P339" s="105">
        <v>27.9</v>
      </c>
      <c r="Q339" s="4">
        <v>27.9</v>
      </c>
      <c r="R339" s="4">
        <v>27.9</v>
      </c>
      <c r="S339" s="4">
        <v>27.9</v>
      </c>
      <c r="T339" s="107"/>
      <c r="X339" s="4"/>
      <c r="AN339" s="4"/>
      <c r="AP339" s="4"/>
      <c r="AQ339" s="4"/>
      <c r="AR339" s="4"/>
    </row>
    <row r="340" spans="1:44">
      <c r="A340" s="102">
        <f t="shared" si="5"/>
        <v>339</v>
      </c>
      <c r="B340" s="102">
        <v>339</v>
      </c>
      <c r="C340" s="4">
        <f>IF('Input&amp;Output'!$C$3=10,'v-t_chart'!G340,IF('Input&amp;Output'!$C$3=21,'v-t_chart'!H340,IF('Input&amp;Output'!$C$3=32,'v-t_chart'!I340,IF('Input&amp;Output'!$C$3=22,'v-t_chart'!J340,IF('Input&amp;Output'!$C$3=31,'v-t_chart'!K340,'v-t_chart'!L340)))))</f>
        <v>28.1</v>
      </c>
      <c r="D340" s="17"/>
      <c r="F340" s="4">
        <v>339</v>
      </c>
      <c r="G340" s="105">
        <v>28.1</v>
      </c>
      <c r="H340" s="105">
        <v>28.1</v>
      </c>
      <c r="I340" s="4">
        <v>28.1</v>
      </c>
      <c r="J340" s="4">
        <v>28.1</v>
      </c>
      <c r="K340" s="4">
        <v>28.1</v>
      </c>
      <c r="L340" s="107"/>
      <c r="M340" s="107"/>
      <c r="N340" s="4">
        <v>339</v>
      </c>
      <c r="O340" s="105">
        <v>28.12</v>
      </c>
      <c r="P340" s="105">
        <v>28.12</v>
      </c>
      <c r="Q340" s="4">
        <v>28.1</v>
      </c>
      <c r="R340" s="4">
        <v>28.1</v>
      </c>
      <c r="S340" s="4">
        <v>28.1</v>
      </c>
      <c r="T340" s="107"/>
      <c r="X340" s="4"/>
      <c r="AN340" s="4"/>
      <c r="AP340" s="4"/>
      <c r="AQ340" s="4"/>
      <c r="AR340" s="4"/>
    </row>
    <row r="341" spans="1:44">
      <c r="A341" s="102">
        <f t="shared" si="5"/>
        <v>340</v>
      </c>
      <c r="B341" s="102">
        <v>340</v>
      </c>
      <c r="C341" s="4">
        <f>IF('Input&amp;Output'!$C$3=10,'v-t_chart'!G341,IF('Input&amp;Output'!$C$3=21,'v-t_chart'!H341,IF('Input&amp;Output'!$C$3=32,'v-t_chart'!I341,IF('Input&amp;Output'!$C$3=22,'v-t_chart'!J341,IF('Input&amp;Output'!$C$3=31,'v-t_chart'!K341,'v-t_chart'!L341)))))</f>
        <v>28.3</v>
      </c>
      <c r="D341" s="17"/>
      <c r="F341" s="4">
        <v>340</v>
      </c>
      <c r="G341" s="105">
        <v>28.3</v>
      </c>
      <c r="H341" s="105">
        <v>28.3</v>
      </c>
      <c r="I341" s="4">
        <v>28.3</v>
      </c>
      <c r="J341" s="4">
        <v>28.3</v>
      </c>
      <c r="K341" s="4">
        <v>28.3</v>
      </c>
      <c r="L341" s="107"/>
      <c r="M341" s="107"/>
      <c r="N341" s="4">
        <v>340</v>
      </c>
      <c r="O341" s="105">
        <v>28.33</v>
      </c>
      <c r="P341" s="105">
        <v>28.33</v>
      </c>
      <c r="Q341" s="4">
        <v>28.32</v>
      </c>
      <c r="R341" s="4">
        <v>28.32</v>
      </c>
      <c r="S341" s="4">
        <v>28.32</v>
      </c>
      <c r="T341" s="107"/>
      <c r="X341" s="4"/>
      <c r="AN341" s="4"/>
      <c r="AP341" s="4"/>
      <c r="AQ341" s="4"/>
      <c r="AR341" s="4"/>
    </row>
    <row r="342" spans="1:44">
      <c r="A342" s="102">
        <f t="shared" si="5"/>
        <v>341</v>
      </c>
      <c r="B342" s="102">
        <v>341</v>
      </c>
      <c r="C342" s="4">
        <f>IF('Input&amp;Output'!$C$3=10,'v-t_chart'!G342,IF('Input&amp;Output'!$C$3=21,'v-t_chart'!H342,IF('Input&amp;Output'!$C$3=32,'v-t_chart'!I342,IF('Input&amp;Output'!$C$3=22,'v-t_chart'!J342,IF('Input&amp;Output'!$C$3=31,'v-t_chart'!K342,'v-t_chart'!L342)))))</f>
        <v>28.6</v>
      </c>
      <c r="D342" s="17"/>
      <c r="F342" s="4">
        <v>341</v>
      </c>
      <c r="G342" s="105">
        <v>28.6</v>
      </c>
      <c r="H342" s="105">
        <v>28.6</v>
      </c>
      <c r="I342" s="4">
        <v>28.6</v>
      </c>
      <c r="J342" s="4">
        <v>28.6</v>
      </c>
      <c r="K342" s="4">
        <v>28.6</v>
      </c>
      <c r="L342" s="107"/>
      <c r="M342" s="107"/>
      <c r="N342" s="4">
        <v>341</v>
      </c>
      <c r="O342" s="105">
        <v>28.62</v>
      </c>
      <c r="P342" s="105">
        <v>28.62</v>
      </c>
      <c r="Q342" s="4">
        <v>28.6</v>
      </c>
      <c r="R342" s="4">
        <v>28.6</v>
      </c>
      <c r="S342" s="4">
        <v>28.6</v>
      </c>
      <c r="T342" s="107"/>
      <c r="X342" s="4"/>
      <c r="AN342" s="4"/>
      <c r="AP342" s="4"/>
      <c r="AQ342" s="4"/>
      <c r="AR342" s="4"/>
    </row>
    <row r="343" spans="1:44">
      <c r="A343" s="102">
        <f t="shared" si="5"/>
        <v>342</v>
      </c>
      <c r="B343" s="102">
        <v>342</v>
      </c>
      <c r="C343" s="4">
        <f>IF('Input&amp;Output'!$C$3=10,'v-t_chart'!G343,IF('Input&amp;Output'!$C$3=21,'v-t_chart'!H343,IF('Input&amp;Output'!$C$3=32,'v-t_chart'!I343,IF('Input&amp;Output'!$C$3=22,'v-t_chart'!J343,IF('Input&amp;Output'!$C$3=31,'v-t_chart'!K343,'v-t_chart'!L343)))))</f>
        <v>29</v>
      </c>
      <c r="D343" s="17"/>
      <c r="F343" s="4">
        <v>342</v>
      </c>
      <c r="G343" s="105">
        <v>29.1</v>
      </c>
      <c r="H343" s="105">
        <v>29.1</v>
      </c>
      <c r="I343" s="4">
        <v>29</v>
      </c>
      <c r="J343" s="4">
        <v>29</v>
      </c>
      <c r="K343" s="4">
        <v>29</v>
      </c>
      <c r="L343" s="107"/>
      <c r="M343" s="107"/>
      <c r="N343" s="4">
        <v>342</v>
      </c>
      <c r="O343" s="105">
        <v>29.05</v>
      </c>
      <c r="P343" s="105">
        <v>29.05</v>
      </c>
      <c r="Q343" s="4">
        <v>29.02</v>
      </c>
      <c r="R343" s="4">
        <v>29.02</v>
      </c>
      <c r="S343" s="4">
        <v>29.02</v>
      </c>
      <c r="T343" s="107"/>
      <c r="X343" s="4"/>
      <c r="AN343" s="4"/>
      <c r="AP343" s="4"/>
      <c r="AQ343" s="4"/>
      <c r="AR343" s="4"/>
    </row>
    <row r="344" spans="1:44">
      <c r="A344" s="102">
        <f t="shared" si="5"/>
        <v>343</v>
      </c>
      <c r="B344" s="102">
        <v>343</v>
      </c>
      <c r="C344" s="4">
        <f>IF('Input&amp;Output'!$C$3=10,'v-t_chart'!G344,IF('Input&amp;Output'!$C$3=21,'v-t_chart'!H344,IF('Input&amp;Output'!$C$3=32,'v-t_chart'!I344,IF('Input&amp;Output'!$C$3=22,'v-t_chart'!J344,IF('Input&amp;Output'!$C$3=31,'v-t_chart'!K344,'v-t_chart'!L344)))))</f>
        <v>29.6</v>
      </c>
      <c r="D344" s="17"/>
      <c r="F344" s="4">
        <v>343</v>
      </c>
      <c r="G344" s="105">
        <v>29.6</v>
      </c>
      <c r="H344" s="105">
        <v>29.6</v>
      </c>
      <c r="I344" s="4">
        <v>29.6</v>
      </c>
      <c r="J344" s="4">
        <v>29.6</v>
      </c>
      <c r="K344" s="4">
        <v>29.6</v>
      </c>
      <c r="L344" s="107"/>
      <c r="M344" s="107"/>
      <c r="N344" s="4">
        <v>343</v>
      </c>
      <c r="O344" s="105">
        <v>29.59</v>
      </c>
      <c r="P344" s="105">
        <v>29.59</v>
      </c>
      <c r="Q344" s="4">
        <v>29.55</v>
      </c>
      <c r="R344" s="4">
        <v>29.55</v>
      </c>
      <c r="S344" s="4">
        <v>29.55</v>
      </c>
      <c r="T344" s="107"/>
      <c r="X344" s="4"/>
      <c r="AN344" s="4"/>
      <c r="AP344" s="4"/>
      <c r="AQ344" s="4"/>
      <c r="AR344" s="4"/>
    </row>
    <row r="345" spans="1:44">
      <c r="A345" s="102">
        <f t="shared" si="5"/>
        <v>344</v>
      </c>
      <c r="B345" s="102">
        <v>344</v>
      </c>
      <c r="C345" s="4">
        <f>IF('Input&amp;Output'!$C$3=10,'v-t_chart'!G345,IF('Input&amp;Output'!$C$3=21,'v-t_chart'!H345,IF('Input&amp;Output'!$C$3=32,'v-t_chart'!I345,IF('Input&amp;Output'!$C$3=22,'v-t_chart'!J345,IF('Input&amp;Output'!$C$3=31,'v-t_chart'!K345,'v-t_chart'!L345)))))</f>
        <v>30.1</v>
      </c>
      <c r="D345" s="17"/>
      <c r="F345" s="4">
        <v>344</v>
      </c>
      <c r="G345" s="105">
        <v>30.1</v>
      </c>
      <c r="H345" s="105">
        <v>30.1</v>
      </c>
      <c r="I345" s="4">
        <v>30.1</v>
      </c>
      <c r="J345" s="4">
        <v>30.1</v>
      </c>
      <c r="K345" s="4">
        <v>30.1</v>
      </c>
      <c r="L345" s="107"/>
      <c r="M345" s="107"/>
      <c r="N345" s="4">
        <v>344</v>
      </c>
      <c r="O345" s="105">
        <v>30.13</v>
      </c>
      <c r="P345" s="105">
        <v>30.13</v>
      </c>
      <c r="Q345" s="4">
        <v>30.09</v>
      </c>
      <c r="R345" s="4">
        <v>30.09</v>
      </c>
      <c r="S345" s="4">
        <v>30.09</v>
      </c>
      <c r="T345" s="107"/>
      <c r="X345" s="4"/>
      <c r="AN345" s="4"/>
      <c r="AP345" s="4"/>
      <c r="AQ345" s="4"/>
      <c r="AR345" s="4"/>
    </row>
    <row r="346" spans="1:44">
      <c r="A346" s="102">
        <f t="shared" si="5"/>
        <v>345</v>
      </c>
      <c r="B346" s="102">
        <v>345</v>
      </c>
      <c r="C346" s="4">
        <f>IF('Input&amp;Output'!$C$3=10,'v-t_chart'!G346,IF('Input&amp;Output'!$C$3=21,'v-t_chart'!H346,IF('Input&amp;Output'!$C$3=32,'v-t_chart'!I346,IF('Input&amp;Output'!$C$3=22,'v-t_chart'!J346,IF('Input&amp;Output'!$C$3=31,'v-t_chart'!K346,'v-t_chart'!L346)))))</f>
        <v>30.5</v>
      </c>
      <c r="D346" s="17"/>
      <c r="F346" s="4">
        <v>345</v>
      </c>
      <c r="G346" s="105">
        <v>30.6</v>
      </c>
      <c r="H346" s="105">
        <v>30.6</v>
      </c>
      <c r="I346" s="4">
        <v>30.5</v>
      </c>
      <c r="J346" s="4">
        <v>30.5</v>
      </c>
      <c r="K346" s="4">
        <v>30.5</v>
      </c>
      <c r="L346" s="107"/>
      <c r="M346" s="107"/>
      <c r="N346" s="4">
        <v>345</v>
      </c>
      <c r="O346" s="105">
        <v>30.56</v>
      </c>
      <c r="P346" s="105">
        <v>30.56</v>
      </c>
      <c r="Q346" s="4">
        <v>30.53</v>
      </c>
      <c r="R346" s="4">
        <v>30.53</v>
      </c>
      <c r="S346" s="4">
        <v>30.53</v>
      </c>
      <c r="T346" s="107"/>
      <c r="X346" s="4"/>
      <c r="AN346" s="4"/>
      <c r="AP346" s="4"/>
      <c r="AQ346" s="4"/>
      <c r="AR346" s="4"/>
    </row>
    <row r="347" spans="1:44">
      <c r="A347" s="102">
        <f t="shared" si="5"/>
        <v>346</v>
      </c>
      <c r="B347" s="102">
        <v>346</v>
      </c>
      <c r="C347" s="4">
        <f>IF('Input&amp;Output'!$C$3=10,'v-t_chart'!G347,IF('Input&amp;Output'!$C$3=21,'v-t_chart'!H347,IF('Input&amp;Output'!$C$3=32,'v-t_chart'!I347,IF('Input&amp;Output'!$C$3=22,'v-t_chart'!J347,IF('Input&amp;Output'!$C$3=31,'v-t_chart'!K347,'v-t_chart'!L347)))))</f>
        <v>30.7</v>
      </c>
      <c r="D347" s="17"/>
      <c r="F347" s="4">
        <v>346</v>
      </c>
      <c r="G347" s="105">
        <v>30.8</v>
      </c>
      <c r="H347" s="105">
        <v>30.8</v>
      </c>
      <c r="I347" s="4">
        <v>30.7</v>
      </c>
      <c r="J347" s="4">
        <v>30.7</v>
      </c>
      <c r="K347" s="4">
        <v>30.7</v>
      </c>
      <c r="L347" s="107"/>
      <c r="M347" s="107"/>
      <c r="N347" s="4">
        <v>346</v>
      </c>
      <c r="O347" s="105">
        <v>30.78</v>
      </c>
      <c r="P347" s="105">
        <v>30.78</v>
      </c>
      <c r="Q347" s="4">
        <v>30.74</v>
      </c>
      <c r="R347" s="4">
        <v>30.74</v>
      </c>
      <c r="S347" s="4">
        <v>30.74</v>
      </c>
      <c r="T347" s="107"/>
      <c r="X347" s="4"/>
      <c r="AN347" s="4"/>
      <c r="AP347" s="4"/>
      <c r="AQ347" s="4"/>
      <c r="AR347" s="4"/>
    </row>
    <row r="348" spans="1:44">
      <c r="A348" s="102">
        <f t="shared" si="5"/>
        <v>347</v>
      </c>
      <c r="B348" s="102">
        <v>347</v>
      </c>
      <c r="C348" s="4">
        <f>IF('Input&amp;Output'!$C$3=10,'v-t_chart'!G348,IF('Input&amp;Output'!$C$3=21,'v-t_chart'!H348,IF('Input&amp;Output'!$C$3=32,'v-t_chart'!I348,IF('Input&amp;Output'!$C$3=22,'v-t_chart'!J348,IF('Input&amp;Output'!$C$3=31,'v-t_chart'!K348,'v-t_chart'!L348)))))</f>
        <v>30.8</v>
      </c>
      <c r="D348" s="17"/>
      <c r="F348" s="4">
        <v>347</v>
      </c>
      <c r="G348" s="105">
        <v>30.8</v>
      </c>
      <c r="H348" s="105">
        <v>30.8</v>
      </c>
      <c r="I348" s="4">
        <v>30.8</v>
      </c>
      <c r="J348" s="4">
        <v>30.8</v>
      </c>
      <c r="K348" s="4">
        <v>30.8</v>
      </c>
      <c r="L348" s="107"/>
      <c r="M348" s="107"/>
      <c r="N348" s="4">
        <v>347</v>
      </c>
      <c r="O348" s="105">
        <v>30.79</v>
      </c>
      <c r="P348" s="105">
        <v>30.79</v>
      </c>
      <c r="Q348" s="4">
        <v>30.79</v>
      </c>
      <c r="R348" s="4">
        <v>30.79</v>
      </c>
      <c r="S348" s="4">
        <v>30.79</v>
      </c>
      <c r="T348" s="107"/>
      <c r="X348" s="4"/>
      <c r="AN348" s="4"/>
      <c r="AP348" s="4"/>
      <c r="AQ348" s="4"/>
      <c r="AR348" s="4"/>
    </row>
    <row r="349" spans="1:44">
      <c r="A349" s="102">
        <f t="shared" si="5"/>
        <v>348</v>
      </c>
      <c r="B349" s="102">
        <v>348</v>
      </c>
      <c r="C349" s="4">
        <f>IF('Input&amp;Output'!$C$3=10,'v-t_chart'!G349,IF('Input&amp;Output'!$C$3=21,'v-t_chart'!H349,IF('Input&amp;Output'!$C$3=32,'v-t_chart'!I349,IF('Input&amp;Output'!$C$3=22,'v-t_chart'!J349,IF('Input&amp;Output'!$C$3=31,'v-t_chart'!K349,'v-t_chart'!L349)))))</f>
        <v>30.8</v>
      </c>
      <c r="D349" s="17"/>
      <c r="F349" s="4">
        <v>348</v>
      </c>
      <c r="G349" s="105">
        <v>30.8</v>
      </c>
      <c r="H349" s="105">
        <v>30.8</v>
      </c>
      <c r="I349" s="4">
        <v>30.8</v>
      </c>
      <c r="J349" s="4">
        <v>30.8</v>
      </c>
      <c r="K349" s="4">
        <v>30.8</v>
      </c>
      <c r="L349" s="107"/>
      <c r="M349" s="107"/>
      <c r="N349" s="4">
        <v>348</v>
      </c>
      <c r="O349" s="105">
        <v>30.81</v>
      </c>
      <c r="P349" s="105">
        <v>30.81</v>
      </c>
      <c r="Q349" s="4">
        <v>30.81</v>
      </c>
      <c r="R349" s="4">
        <v>30.81</v>
      </c>
      <c r="S349" s="4">
        <v>30.81</v>
      </c>
      <c r="T349" s="107"/>
      <c r="X349" s="4"/>
      <c r="AN349" s="4"/>
      <c r="AP349" s="4"/>
      <c r="AQ349" s="4"/>
      <c r="AR349" s="4"/>
    </row>
    <row r="350" spans="1:44">
      <c r="A350" s="102">
        <f t="shared" si="5"/>
        <v>349</v>
      </c>
      <c r="B350" s="102">
        <v>349</v>
      </c>
      <c r="C350" s="4">
        <f>IF('Input&amp;Output'!$C$3=10,'v-t_chart'!G350,IF('Input&amp;Output'!$C$3=21,'v-t_chart'!H350,IF('Input&amp;Output'!$C$3=32,'v-t_chart'!I350,IF('Input&amp;Output'!$C$3=22,'v-t_chart'!J350,IF('Input&amp;Output'!$C$3=31,'v-t_chart'!K350,'v-t_chart'!L350)))))</f>
        <v>30.8</v>
      </c>
      <c r="D350" s="17"/>
      <c r="F350" s="4">
        <v>349</v>
      </c>
      <c r="G350" s="105">
        <v>30.8</v>
      </c>
      <c r="H350" s="105">
        <v>30.8</v>
      </c>
      <c r="I350" s="4">
        <v>30.8</v>
      </c>
      <c r="J350" s="4">
        <v>30.8</v>
      </c>
      <c r="K350" s="4">
        <v>30.8</v>
      </c>
      <c r="L350" s="107"/>
      <c r="M350" s="107"/>
      <c r="N350" s="4">
        <v>349</v>
      </c>
      <c r="O350" s="105">
        <v>30.81</v>
      </c>
      <c r="P350" s="105">
        <v>30.81</v>
      </c>
      <c r="Q350" s="4">
        <v>30.81</v>
      </c>
      <c r="R350" s="4">
        <v>30.81</v>
      </c>
      <c r="S350" s="4">
        <v>30.81</v>
      </c>
      <c r="T350" s="107"/>
      <c r="X350" s="4"/>
      <c r="AN350" s="4"/>
      <c r="AP350" s="4"/>
      <c r="AQ350" s="4"/>
      <c r="AR350" s="4"/>
    </row>
    <row r="351" spans="1:44">
      <c r="A351" s="102">
        <f t="shared" si="5"/>
        <v>350</v>
      </c>
      <c r="B351" s="102">
        <v>350</v>
      </c>
      <c r="C351" s="4">
        <f>IF('Input&amp;Output'!$C$3=10,'v-t_chart'!G351,IF('Input&amp;Output'!$C$3=21,'v-t_chart'!H351,IF('Input&amp;Output'!$C$3=32,'v-t_chart'!I351,IF('Input&amp;Output'!$C$3=22,'v-t_chart'!J351,IF('Input&amp;Output'!$C$3=31,'v-t_chart'!K351,'v-t_chart'!L351)))))</f>
        <v>30.8</v>
      </c>
      <c r="D351" s="17"/>
      <c r="F351" s="4">
        <v>350</v>
      </c>
      <c r="G351" s="105">
        <v>30.8</v>
      </c>
      <c r="H351" s="105">
        <v>30.8</v>
      </c>
      <c r="I351" s="4">
        <v>30.8</v>
      </c>
      <c r="J351" s="4">
        <v>30.8</v>
      </c>
      <c r="K351" s="4">
        <v>30.8</v>
      </c>
      <c r="L351" s="107"/>
      <c r="M351" s="107"/>
      <c r="N351" s="4">
        <v>350</v>
      </c>
      <c r="O351" s="105">
        <v>30.82</v>
      </c>
      <c r="P351" s="105">
        <v>30.82</v>
      </c>
      <c r="Q351" s="4">
        <v>30.82</v>
      </c>
      <c r="R351" s="4">
        <v>30.82</v>
      </c>
      <c r="S351" s="4">
        <v>30.82</v>
      </c>
      <c r="T351" s="107"/>
      <c r="X351" s="4"/>
      <c r="AN351" s="4"/>
      <c r="AP351" s="4"/>
      <c r="AQ351" s="4"/>
      <c r="AR351" s="4"/>
    </row>
    <row r="352" spans="1:44">
      <c r="A352" s="102">
        <f t="shared" si="5"/>
        <v>351</v>
      </c>
      <c r="B352" s="102">
        <v>351</v>
      </c>
      <c r="C352" s="4">
        <f>IF('Input&amp;Output'!$C$3=10,'v-t_chart'!G352,IF('Input&amp;Output'!$C$3=21,'v-t_chart'!H352,IF('Input&amp;Output'!$C$3=32,'v-t_chart'!I352,IF('Input&amp;Output'!$C$3=22,'v-t_chart'!J352,IF('Input&amp;Output'!$C$3=31,'v-t_chart'!K352,'v-t_chart'!L352)))))</f>
        <v>30.8</v>
      </c>
      <c r="D352" s="17"/>
      <c r="F352" s="4">
        <v>351</v>
      </c>
      <c r="G352" s="105">
        <v>30.8</v>
      </c>
      <c r="H352" s="105">
        <v>30.8</v>
      </c>
      <c r="I352" s="4">
        <v>30.8</v>
      </c>
      <c r="J352" s="4">
        <v>30.8</v>
      </c>
      <c r="K352" s="4">
        <v>30.8</v>
      </c>
      <c r="L352" s="107"/>
      <c r="M352" s="107"/>
      <c r="N352" s="4">
        <v>351</v>
      </c>
      <c r="O352" s="105">
        <v>30.82</v>
      </c>
      <c r="P352" s="105">
        <v>30.82</v>
      </c>
      <c r="Q352" s="4">
        <v>30.82</v>
      </c>
      <c r="R352" s="4">
        <v>30.82</v>
      </c>
      <c r="S352" s="4">
        <v>30.82</v>
      </c>
      <c r="T352" s="107"/>
      <c r="X352" s="4"/>
      <c r="AN352" s="4"/>
      <c r="AP352" s="4"/>
      <c r="AQ352" s="4"/>
      <c r="AR352" s="4"/>
    </row>
    <row r="353" spans="1:44">
      <c r="A353" s="102">
        <f t="shared" si="5"/>
        <v>352</v>
      </c>
      <c r="B353" s="102">
        <v>352</v>
      </c>
      <c r="C353" s="4">
        <f>IF('Input&amp;Output'!$C$3=10,'v-t_chart'!G353,IF('Input&amp;Output'!$C$3=21,'v-t_chart'!H353,IF('Input&amp;Output'!$C$3=32,'v-t_chart'!I353,IF('Input&amp;Output'!$C$3=22,'v-t_chart'!J353,IF('Input&amp;Output'!$C$3=31,'v-t_chart'!K353,'v-t_chart'!L353)))))</f>
        <v>30.8</v>
      </c>
      <c r="D353" s="17"/>
      <c r="F353" s="4">
        <v>352</v>
      </c>
      <c r="G353" s="105">
        <v>30.8</v>
      </c>
      <c r="H353" s="105">
        <v>30.8</v>
      </c>
      <c r="I353" s="4">
        <v>30.8</v>
      </c>
      <c r="J353" s="4">
        <v>30.8</v>
      </c>
      <c r="K353" s="4">
        <v>30.8</v>
      </c>
      <c r="L353" s="107"/>
      <c r="M353" s="107"/>
      <c r="N353" s="4">
        <v>352</v>
      </c>
      <c r="O353" s="105">
        <v>30.82</v>
      </c>
      <c r="P353" s="105">
        <v>30.82</v>
      </c>
      <c r="Q353" s="4">
        <v>30.82</v>
      </c>
      <c r="R353" s="4">
        <v>30.82</v>
      </c>
      <c r="S353" s="4">
        <v>30.82</v>
      </c>
      <c r="T353" s="107"/>
      <c r="X353" s="4"/>
      <c r="AN353" s="4"/>
      <c r="AP353" s="4"/>
      <c r="AQ353" s="4"/>
      <c r="AR353" s="4"/>
    </row>
    <row r="354" spans="1:44">
      <c r="A354" s="102">
        <f t="shared" si="5"/>
        <v>353</v>
      </c>
      <c r="B354" s="102">
        <v>353</v>
      </c>
      <c r="C354" s="4">
        <f>IF('Input&amp;Output'!$C$3=10,'v-t_chart'!G354,IF('Input&amp;Output'!$C$3=21,'v-t_chart'!H354,IF('Input&amp;Output'!$C$3=32,'v-t_chart'!I354,IF('Input&amp;Output'!$C$3=22,'v-t_chart'!J354,IF('Input&amp;Output'!$C$3=31,'v-t_chart'!K354,'v-t_chart'!L354)))))</f>
        <v>30.8</v>
      </c>
      <c r="D354" s="17"/>
      <c r="F354" s="4">
        <v>353</v>
      </c>
      <c r="G354" s="105">
        <v>30.8</v>
      </c>
      <c r="H354" s="105">
        <v>30.8</v>
      </c>
      <c r="I354" s="4">
        <v>30.8</v>
      </c>
      <c r="J354" s="4">
        <v>30.8</v>
      </c>
      <c r="K354" s="4">
        <v>30.8</v>
      </c>
      <c r="L354" s="107"/>
      <c r="M354" s="107"/>
      <c r="N354" s="4">
        <v>353</v>
      </c>
      <c r="O354" s="105">
        <v>30.83</v>
      </c>
      <c r="P354" s="105">
        <v>30.83</v>
      </c>
      <c r="Q354" s="4">
        <v>30.83</v>
      </c>
      <c r="R354" s="4">
        <v>30.83</v>
      </c>
      <c r="S354" s="4">
        <v>30.83</v>
      </c>
      <c r="T354" s="107"/>
      <c r="X354" s="4"/>
      <c r="AN354" s="4"/>
      <c r="AP354" s="4"/>
      <c r="AQ354" s="4"/>
      <c r="AR354" s="4"/>
    </row>
    <row r="355" spans="1:44">
      <c r="A355" s="102">
        <f t="shared" si="5"/>
        <v>354</v>
      </c>
      <c r="B355" s="102">
        <v>354</v>
      </c>
      <c r="C355" s="4">
        <f>IF('Input&amp;Output'!$C$3=10,'v-t_chart'!G355,IF('Input&amp;Output'!$C$3=21,'v-t_chart'!H355,IF('Input&amp;Output'!$C$3=32,'v-t_chart'!I355,IF('Input&amp;Output'!$C$3=22,'v-t_chart'!J355,IF('Input&amp;Output'!$C$3=31,'v-t_chart'!K355,'v-t_chart'!L355)))))</f>
        <v>30.9</v>
      </c>
      <c r="D355" s="17"/>
      <c r="F355" s="4">
        <v>354</v>
      </c>
      <c r="G355" s="105">
        <v>30.9</v>
      </c>
      <c r="H355" s="105">
        <v>30.9</v>
      </c>
      <c r="I355" s="4">
        <v>30.9</v>
      </c>
      <c r="J355" s="4">
        <v>30.9</v>
      </c>
      <c r="K355" s="4">
        <v>30.9</v>
      </c>
      <c r="L355" s="107"/>
      <c r="M355" s="107"/>
      <c r="N355" s="4">
        <v>354</v>
      </c>
      <c r="O355" s="105">
        <v>30.85</v>
      </c>
      <c r="P355" s="105">
        <v>30.85</v>
      </c>
      <c r="Q355" s="4">
        <v>30.85</v>
      </c>
      <c r="R355" s="4">
        <v>30.85</v>
      </c>
      <c r="S355" s="4">
        <v>30.85</v>
      </c>
      <c r="T355" s="107"/>
      <c r="X355" s="4"/>
      <c r="AN355" s="4"/>
      <c r="AP355" s="4"/>
      <c r="AQ355" s="4"/>
      <c r="AR355" s="4"/>
    </row>
    <row r="356" spans="1:44">
      <c r="A356" s="102">
        <f t="shared" si="5"/>
        <v>355</v>
      </c>
      <c r="B356" s="102">
        <v>355</v>
      </c>
      <c r="C356" s="4">
        <f>IF('Input&amp;Output'!$C$3=10,'v-t_chart'!G356,IF('Input&amp;Output'!$C$3=21,'v-t_chart'!H356,IF('Input&amp;Output'!$C$3=32,'v-t_chart'!I356,IF('Input&amp;Output'!$C$3=22,'v-t_chart'!J356,IF('Input&amp;Output'!$C$3=31,'v-t_chart'!K356,'v-t_chart'!L356)))))</f>
        <v>30.9</v>
      </c>
      <c r="D356" s="17"/>
      <c r="F356" s="4">
        <v>355</v>
      </c>
      <c r="G356" s="105">
        <v>30.9</v>
      </c>
      <c r="H356" s="105">
        <v>30.9</v>
      </c>
      <c r="I356" s="4">
        <v>30.9</v>
      </c>
      <c r="J356" s="4">
        <v>30.9</v>
      </c>
      <c r="K356" s="4">
        <v>30.9</v>
      </c>
      <c r="L356" s="107"/>
      <c r="M356" s="107"/>
      <c r="N356" s="4">
        <v>355</v>
      </c>
      <c r="O356" s="105">
        <v>30.89</v>
      </c>
      <c r="P356" s="105">
        <v>30.89</v>
      </c>
      <c r="Q356" s="4">
        <v>30.89</v>
      </c>
      <c r="R356" s="4">
        <v>30.89</v>
      </c>
      <c r="S356" s="4">
        <v>30.89</v>
      </c>
      <c r="T356" s="107"/>
      <c r="X356" s="4"/>
      <c r="AN356" s="4"/>
      <c r="AP356" s="4"/>
      <c r="AQ356" s="4"/>
      <c r="AR356" s="4"/>
    </row>
    <row r="357" spans="1:44">
      <c r="A357" s="102">
        <f t="shared" si="5"/>
        <v>356</v>
      </c>
      <c r="B357" s="102">
        <v>356</v>
      </c>
      <c r="C357" s="4">
        <f>IF('Input&amp;Output'!$C$3=10,'v-t_chart'!G357,IF('Input&amp;Output'!$C$3=21,'v-t_chart'!H357,IF('Input&amp;Output'!$C$3=32,'v-t_chart'!I357,IF('Input&amp;Output'!$C$3=22,'v-t_chart'!J357,IF('Input&amp;Output'!$C$3=31,'v-t_chart'!K357,'v-t_chart'!L357)))))</f>
        <v>30.9</v>
      </c>
      <c r="D357" s="17"/>
      <c r="F357" s="4">
        <v>356</v>
      </c>
      <c r="G357" s="105">
        <v>30.9</v>
      </c>
      <c r="H357" s="105">
        <v>30.9</v>
      </c>
      <c r="I357" s="4">
        <v>30.9</v>
      </c>
      <c r="J357" s="4">
        <v>30.9</v>
      </c>
      <c r="K357" s="4">
        <v>30.9</v>
      </c>
      <c r="L357" s="107"/>
      <c r="M357" s="107"/>
      <c r="N357" s="4">
        <v>356</v>
      </c>
      <c r="O357" s="105">
        <v>30.9</v>
      </c>
      <c r="P357" s="105">
        <v>30.9</v>
      </c>
      <c r="Q357" s="4">
        <v>30.9</v>
      </c>
      <c r="R357" s="4">
        <v>30.9</v>
      </c>
      <c r="S357" s="4">
        <v>30.9</v>
      </c>
      <c r="T357" s="107"/>
      <c r="X357" s="4"/>
      <c r="AN357" s="4"/>
      <c r="AP357" s="4"/>
      <c r="AQ357" s="4"/>
      <c r="AR357" s="4"/>
    </row>
    <row r="358" spans="1:44">
      <c r="A358" s="102">
        <f t="shared" si="5"/>
        <v>357</v>
      </c>
      <c r="B358" s="102">
        <v>357</v>
      </c>
      <c r="C358" s="4">
        <f>IF('Input&amp;Output'!$C$3=10,'v-t_chart'!G358,IF('Input&amp;Output'!$C$3=21,'v-t_chart'!H358,IF('Input&amp;Output'!$C$3=32,'v-t_chart'!I358,IF('Input&amp;Output'!$C$3=22,'v-t_chart'!J358,IF('Input&amp;Output'!$C$3=31,'v-t_chart'!K358,'v-t_chart'!L358)))))</f>
        <v>30.8</v>
      </c>
      <c r="D358" s="17"/>
      <c r="F358" s="4">
        <v>357</v>
      </c>
      <c r="G358" s="105">
        <v>30.8</v>
      </c>
      <c r="H358" s="105">
        <v>30.8</v>
      </c>
      <c r="I358" s="4">
        <v>30.8</v>
      </c>
      <c r="J358" s="4">
        <v>30.8</v>
      </c>
      <c r="K358" s="4">
        <v>30.8</v>
      </c>
      <c r="L358" s="107"/>
      <c r="M358" s="107"/>
      <c r="N358" s="4">
        <v>357</v>
      </c>
      <c r="O358" s="105">
        <v>30.79</v>
      </c>
      <c r="P358" s="105">
        <v>30.79</v>
      </c>
      <c r="Q358" s="4">
        <v>30.79</v>
      </c>
      <c r="R358" s="4">
        <v>30.79</v>
      </c>
      <c r="S358" s="4">
        <v>30.79</v>
      </c>
      <c r="T358" s="107"/>
      <c r="X358" s="4"/>
      <c r="AN358" s="4"/>
      <c r="AP358" s="4"/>
      <c r="AQ358" s="4"/>
      <c r="AR358" s="4"/>
    </row>
    <row r="359" spans="1:44">
      <c r="A359" s="102">
        <f t="shared" si="5"/>
        <v>358</v>
      </c>
      <c r="B359" s="102">
        <v>358</v>
      </c>
      <c r="C359" s="4">
        <f>IF('Input&amp;Output'!$C$3=10,'v-t_chart'!G359,IF('Input&amp;Output'!$C$3=21,'v-t_chart'!H359,IF('Input&amp;Output'!$C$3=32,'v-t_chart'!I359,IF('Input&amp;Output'!$C$3=22,'v-t_chart'!J359,IF('Input&amp;Output'!$C$3=31,'v-t_chart'!K359,'v-t_chart'!L359)))))</f>
        <v>30.4</v>
      </c>
      <c r="D359" s="17"/>
      <c r="F359" s="4">
        <v>358</v>
      </c>
      <c r="G359" s="105">
        <v>30.4</v>
      </c>
      <c r="H359" s="105">
        <v>30.4</v>
      </c>
      <c r="I359" s="4">
        <v>30.4</v>
      </c>
      <c r="J359" s="4">
        <v>30.4</v>
      </c>
      <c r="K359" s="4">
        <v>30.4</v>
      </c>
      <c r="L359" s="107"/>
      <c r="M359" s="107"/>
      <c r="N359" s="4">
        <v>358</v>
      </c>
      <c r="O359" s="105">
        <v>30.38</v>
      </c>
      <c r="P359" s="105">
        <v>30.38</v>
      </c>
      <c r="Q359" s="4">
        <v>30.4</v>
      </c>
      <c r="R359" s="4">
        <v>30.4</v>
      </c>
      <c r="S359" s="4">
        <v>30.4</v>
      </c>
      <c r="T359" s="107"/>
      <c r="X359" s="4"/>
      <c r="AN359" s="4"/>
      <c r="AP359" s="4"/>
      <c r="AQ359" s="4"/>
      <c r="AR359" s="4"/>
    </row>
    <row r="360" spans="1:44">
      <c r="A360" s="102">
        <f t="shared" si="5"/>
        <v>359</v>
      </c>
      <c r="B360" s="102">
        <v>359</v>
      </c>
      <c r="C360" s="4">
        <f>IF('Input&amp;Output'!$C$3=10,'v-t_chart'!G360,IF('Input&amp;Output'!$C$3=21,'v-t_chart'!H360,IF('Input&amp;Output'!$C$3=32,'v-t_chart'!I360,IF('Input&amp;Output'!$C$3=22,'v-t_chart'!J360,IF('Input&amp;Output'!$C$3=31,'v-t_chart'!K360,'v-t_chart'!L360)))))</f>
        <v>29.6</v>
      </c>
      <c r="D360" s="17"/>
      <c r="F360" s="4">
        <v>359</v>
      </c>
      <c r="G360" s="105">
        <v>29.6</v>
      </c>
      <c r="H360" s="105">
        <v>29.6</v>
      </c>
      <c r="I360" s="4">
        <v>29.6</v>
      </c>
      <c r="J360" s="4">
        <v>29.6</v>
      </c>
      <c r="K360" s="4">
        <v>29.6</v>
      </c>
      <c r="L360" s="107"/>
      <c r="M360" s="107"/>
      <c r="N360" s="4">
        <v>359</v>
      </c>
      <c r="O360" s="105">
        <v>29.56</v>
      </c>
      <c r="P360" s="105">
        <v>29.56</v>
      </c>
      <c r="Q360" s="4">
        <v>29.56</v>
      </c>
      <c r="R360" s="4">
        <v>29.56</v>
      </c>
      <c r="S360" s="4">
        <v>29.56</v>
      </c>
      <c r="T360" s="107"/>
      <c r="X360" s="4"/>
      <c r="AN360" s="4"/>
      <c r="AP360" s="4"/>
      <c r="AQ360" s="4"/>
      <c r="AR360" s="4"/>
    </row>
    <row r="361" spans="1:44">
      <c r="A361" s="102">
        <f t="shared" si="5"/>
        <v>360</v>
      </c>
      <c r="B361" s="102">
        <v>360</v>
      </c>
      <c r="C361" s="4">
        <f>IF('Input&amp;Output'!$C$3=10,'v-t_chart'!G361,IF('Input&amp;Output'!$C$3=21,'v-t_chart'!H361,IF('Input&amp;Output'!$C$3=32,'v-t_chart'!I361,IF('Input&amp;Output'!$C$3=22,'v-t_chart'!J361,IF('Input&amp;Output'!$C$3=31,'v-t_chart'!K361,'v-t_chart'!L361)))))</f>
        <v>28.4</v>
      </c>
      <c r="D361" s="17"/>
      <c r="F361" s="4">
        <v>360</v>
      </c>
      <c r="G361" s="105">
        <v>28.4</v>
      </c>
      <c r="H361" s="105">
        <v>28.4</v>
      </c>
      <c r="I361" s="4">
        <v>28.4</v>
      </c>
      <c r="J361" s="4">
        <v>28.4</v>
      </c>
      <c r="K361" s="4">
        <v>28.4</v>
      </c>
      <c r="L361" s="107"/>
      <c r="M361" s="107"/>
      <c r="N361" s="4">
        <v>360</v>
      </c>
      <c r="O361" s="105">
        <v>28.37</v>
      </c>
      <c r="P361" s="105">
        <v>28.37</v>
      </c>
      <c r="Q361" s="4">
        <v>28.39</v>
      </c>
      <c r="R361" s="4">
        <v>28.39</v>
      </c>
      <c r="S361" s="4">
        <v>28.39</v>
      </c>
      <c r="T361" s="107"/>
      <c r="X361" s="4"/>
      <c r="AN361" s="4"/>
      <c r="AP361" s="4"/>
      <c r="AQ361" s="4"/>
      <c r="AR361" s="4"/>
    </row>
    <row r="362" spans="1:44">
      <c r="A362" s="102">
        <f t="shared" si="5"/>
        <v>361</v>
      </c>
      <c r="B362" s="102">
        <v>361</v>
      </c>
      <c r="C362" s="4">
        <f>IF('Input&amp;Output'!$C$3=10,'v-t_chart'!G362,IF('Input&amp;Output'!$C$3=21,'v-t_chart'!H362,IF('Input&amp;Output'!$C$3=32,'v-t_chart'!I362,IF('Input&amp;Output'!$C$3=22,'v-t_chart'!J362,IF('Input&amp;Output'!$C$3=31,'v-t_chart'!K362,'v-t_chart'!L362)))))</f>
        <v>27.1</v>
      </c>
      <c r="D362" s="17"/>
      <c r="F362" s="4">
        <v>361</v>
      </c>
      <c r="G362" s="105">
        <v>27.1</v>
      </c>
      <c r="H362" s="105">
        <v>27.1</v>
      </c>
      <c r="I362" s="4">
        <v>27.1</v>
      </c>
      <c r="J362" s="4">
        <v>27.1</v>
      </c>
      <c r="K362" s="4">
        <v>27.1</v>
      </c>
      <c r="L362" s="107"/>
      <c r="M362" s="107"/>
      <c r="N362" s="4">
        <v>361</v>
      </c>
      <c r="O362" s="105">
        <v>27.11</v>
      </c>
      <c r="P362" s="105">
        <v>27.11</v>
      </c>
      <c r="Q362" s="4">
        <v>27.12</v>
      </c>
      <c r="R362" s="4">
        <v>27.12</v>
      </c>
      <c r="S362" s="4">
        <v>27.12</v>
      </c>
      <c r="T362" s="107"/>
      <c r="X362" s="4"/>
      <c r="AN362" s="4"/>
      <c r="AP362" s="4"/>
      <c r="AQ362" s="4"/>
      <c r="AR362" s="4"/>
    </row>
    <row r="363" spans="1:44">
      <c r="A363" s="102">
        <f t="shared" si="5"/>
        <v>362</v>
      </c>
      <c r="B363" s="102">
        <v>362</v>
      </c>
      <c r="C363" s="4">
        <f>IF('Input&amp;Output'!$C$3=10,'v-t_chart'!G363,IF('Input&amp;Output'!$C$3=21,'v-t_chart'!H363,IF('Input&amp;Output'!$C$3=32,'v-t_chart'!I363,IF('Input&amp;Output'!$C$3=22,'v-t_chart'!J363,IF('Input&amp;Output'!$C$3=31,'v-t_chart'!K363,'v-t_chart'!L363)))))</f>
        <v>26</v>
      </c>
      <c r="D363" s="17"/>
      <c r="F363" s="4">
        <v>362</v>
      </c>
      <c r="G363" s="105">
        <v>26</v>
      </c>
      <c r="H363" s="105">
        <v>26</v>
      </c>
      <c r="I363" s="4">
        <v>26</v>
      </c>
      <c r="J363" s="4">
        <v>26</v>
      </c>
      <c r="K363" s="4">
        <v>26</v>
      </c>
      <c r="L363" s="107"/>
      <c r="M363" s="107"/>
      <c r="N363" s="4">
        <v>362</v>
      </c>
      <c r="O363" s="105">
        <v>25.99</v>
      </c>
      <c r="P363" s="105">
        <v>25.99</v>
      </c>
      <c r="Q363" s="4">
        <v>26</v>
      </c>
      <c r="R363" s="4">
        <v>26</v>
      </c>
      <c r="S363" s="4">
        <v>26</v>
      </c>
      <c r="T363" s="107"/>
      <c r="X363" s="4"/>
      <c r="AN363" s="4"/>
      <c r="AP363" s="4"/>
      <c r="AQ363" s="4"/>
      <c r="AR363" s="4"/>
    </row>
    <row r="364" spans="1:44">
      <c r="A364" s="102">
        <f t="shared" si="5"/>
        <v>363</v>
      </c>
      <c r="B364" s="102">
        <v>363</v>
      </c>
      <c r="C364" s="4">
        <f>IF('Input&amp;Output'!$C$3=10,'v-t_chart'!G364,IF('Input&amp;Output'!$C$3=21,'v-t_chart'!H364,IF('Input&amp;Output'!$C$3=32,'v-t_chart'!I364,IF('Input&amp;Output'!$C$3=22,'v-t_chart'!J364,IF('Input&amp;Output'!$C$3=31,'v-t_chart'!K364,'v-t_chart'!L364)))))</f>
        <v>25.4</v>
      </c>
      <c r="D364" s="17"/>
      <c r="F364" s="4">
        <v>363</v>
      </c>
      <c r="G364" s="105">
        <v>25.4</v>
      </c>
      <c r="H364" s="105">
        <v>25.4</v>
      </c>
      <c r="I364" s="4">
        <v>25.4</v>
      </c>
      <c r="J364" s="4">
        <v>25.4</v>
      </c>
      <c r="K364" s="4">
        <v>25.4</v>
      </c>
      <c r="L364" s="107"/>
      <c r="M364" s="107"/>
      <c r="N364" s="4">
        <v>363</v>
      </c>
      <c r="O364" s="105">
        <v>25.38</v>
      </c>
      <c r="P364" s="105">
        <v>25.38</v>
      </c>
      <c r="Q364" s="4">
        <v>25.4</v>
      </c>
      <c r="R364" s="4">
        <v>25.4</v>
      </c>
      <c r="S364" s="4">
        <v>25.4</v>
      </c>
      <c r="T364" s="107"/>
      <c r="X364" s="4"/>
      <c r="AN364" s="4"/>
      <c r="AP364" s="4"/>
      <c r="AQ364" s="4"/>
      <c r="AR364" s="4"/>
    </row>
    <row r="365" spans="1:44">
      <c r="A365" s="102">
        <f t="shared" si="5"/>
        <v>364</v>
      </c>
      <c r="B365" s="102">
        <v>364</v>
      </c>
      <c r="C365" s="4">
        <f>IF('Input&amp;Output'!$C$3=10,'v-t_chart'!G365,IF('Input&amp;Output'!$C$3=21,'v-t_chart'!H365,IF('Input&amp;Output'!$C$3=32,'v-t_chart'!I365,IF('Input&amp;Output'!$C$3=22,'v-t_chart'!J365,IF('Input&amp;Output'!$C$3=31,'v-t_chart'!K365,'v-t_chart'!L365)))))</f>
        <v>25.5</v>
      </c>
      <c r="D365" s="17"/>
      <c r="F365" s="4">
        <v>364</v>
      </c>
      <c r="G365" s="105">
        <v>25.5</v>
      </c>
      <c r="H365" s="105">
        <v>25.5</v>
      </c>
      <c r="I365" s="4">
        <v>25.5</v>
      </c>
      <c r="J365" s="4">
        <v>25.5</v>
      </c>
      <c r="K365" s="4">
        <v>25.5</v>
      </c>
      <c r="L365" s="107"/>
      <c r="M365" s="107"/>
      <c r="N365" s="4">
        <v>364</v>
      </c>
      <c r="O365" s="105">
        <v>25.52</v>
      </c>
      <c r="P365" s="105">
        <v>25.52</v>
      </c>
      <c r="Q365" s="4">
        <v>25.54</v>
      </c>
      <c r="R365" s="4">
        <v>25.54</v>
      </c>
      <c r="S365" s="4">
        <v>25.54</v>
      </c>
      <c r="T365" s="107"/>
      <c r="X365" s="4"/>
      <c r="AN365" s="4"/>
      <c r="AP365" s="4"/>
      <c r="AQ365" s="4"/>
      <c r="AR365" s="4"/>
    </row>
    <row r="366" spans="1:44">
      <c r="A366" s="102">
        <f t="shared" si="5"/>
        <v>365</v>
      </c>
      <c r="B366" s="102">
        <v>365</v>
      </c>
      <c r="C366" s="4">
        <f>IF('Input&amp;Output'!$C$3=10,'v-t_chart'!G366,IF('Input&amp;Output'!$C$3=21,'v-t_chart'!H366,IF('Input&amp;Output'!$C$3=32,'v-t_chart'!I366,IF('Input&amp;Output'!$C$3=22,'v-t_chart'!J366,IF('Input&amp;Output'!$C$3=31,'v-t_chart'!K366,'v-t_chart'!L366)))))</f>
        <v>26.3</v>
      </c>
      <c r="D366" s="17"/>
      <c r="F366" s="4">
        <v>365</v>
      </c>
      <c r="G366" s="105">
        <v>26.3</v>
      </c>
      <c r="H366" s="105">
        <v>26.3</v>
      </c>
      <c r="I366" s="4">
        <v>26.3</v>
      </c>
      <c r="J366" s="4">
        <v>26.3</v>
      </c>
      <c r="K366" s="4">
        <v>26.3</v>
      </c>
      <c r="L366" s="107"/>
      <c r="M366" s="107"/>
      <c r="N366" s="4">
        <v>365</v>
      </c>
      <c r="O366" s="105">
        <v>26.32</v>
      </c>
      <c r="P366" s="105">
        <v>26.32</v>
      </c>
      <c r="Q366" s="4">
        <v>26.32</v>
      </c>
      <c r="R366" s="4">
        <v>26.32</v>
      </c>
      <c r="S366" s="4">
        <v>26.32</v>
      </c>
      <c r="T366" s="107"/>
      <c r="X366" s="4"/>
      <c r="AN366" s="4"/>
      <c r="AP366" s="4"/>
      <c r="AQ366" s="4"/>
      <c r="AR366" s="4"/>
    </row>
    <row r="367" spans="1:44">
      <c r="A367" s="102">
        <f t="shared" si="5"/>
        <v>366</v>
      </c>
      <c r="B367" s="102">
        <v>366</v>
      </c>
      <c r="C367" s="4">
        <f>IF('Input&amp;Output'!$C$3=10,'v-t_chart'!G367,IF('Input&amp;Output'!$C$3=21,'v-t_chart'!H367,IF('Input&amp;Output'!$C$3=32,'v-t_chart'!I367,IF('Input&amp;Output'!$C$3=22,'v-t_chart'!J367,IF('Input&amp;Output'!$C$3=31,'v-t_chart'!K367,'v-t_chart'!L367)))))</f>
        <v>27.3</v>
      </c>
      <c r="D367" s="17"/>
      <c r="F367" s="4">
        <v>366</v>
      </c>
      <c r="G367" s="105">
        <v>27.3</v>
      </c>
      <c r="H367" s="105">
        <v>27.3</v>
      </c>
      <c r="I367" s="4">
        <v>27.3</v>
      </c>
      <c r="J367" s="4">
        <v>27.3</v>
      </c>
      <c r="K367" s="4">
        <v>27.3</v>
      </c>
      <c r="L367" s="107"/>
      <c r="M367" s="107"/>
      <c r="N367" s="4">
        <v>366</v>
      </c>
      <c r="O367" s="105">
        <v>27.32</v>
      </c>
      <c r="P367" s="105">
        <v>27.32</v>
      </c>
      <c r="Q367" s="4">
        <v>27.33</v>
      </c>
      <c r="R367" s="4">
        <v>27.33</v>
      </c>
      <c r="S367" s="4">
        <v>27.33</v>
      </c>
      <c r="T367" s="107"/>
      <c r="X367" s="4"/>
      <c r="AN367" s="4"/>
      <c r="AP367" s="4"/>
      <c r="AQ367" s="4"/>
      <c r="AR367" s="4"/>
    </row>
    <row r="368" spans="1:44">
      <c r="A368" s="102">
        <f t="shared" si="5"/>
        <v>367</v>
      </c>
      <c r="B368" s="102">
        <v>367</v>
      </c>
      <c r="C368" s="4">
        <f>IF('Input&amp;Output'!$C$3=10,'v-t_chart'!G368,IF('Input&amp;Output'!$C$3=21,'v-t_chart'!H368,IF('Input&amp;Output'!$C$3=32,'v-t_chart'!I368,IF('Input&amp;Output'!$C$3=22,'v-t_chart'!J368,IF('Input&amp;Output'!$C$3=31,'v-t_chart'!K368,'v-t_chart'!L368)))))</f>
        <v>28.4</v>
      </c>
      <c r="D368" s="17"/>
      <c r="F368" s="4">
        <v>367</v>
      </c>
      <c r="G368" s="105">
        <v>28.3</v>
      </c>
      <c r="H368" s="105">
        <v>28.3</v>
      </c>
      <c r="I368" s="4">
        <v>28.4</v>
      </c>
      <c r="J368" s="4">
        <v>28.4</v>
      </c>
      <c r="K368" s="4">
        <v>28.4</v>
      </c>
      <c r="L368" s="107"/>
      <c r="M368" s="107"/>
      <c r="N368" s="4">
        <v>367</v>
      </c>
      <c r="O368" s="105">
        <v>28.33</v>
      </c>
      <c r="P368" s="105">
        <v>28.33</v>
      </c>
      <c r="Q368" s="4">
        <v>28.35</v>
      </c>
      <c r="R368" s="4">
        <v>28.35</v>
      </c>
      <c r="S368" s="4">
        <v>28.35</v>
      </c>
      <c r="T368" s="107"/>
      <c r="X368" s="4"/>
      <c r="AN368" s="4"/>
      <c r="AP368" s="4"/>
      <c r="AQ368" s="4"/>
      <c r="AR368" s="4"/>
    </row>
    <row r="369" spans="1:44">
      <c r="A369" s="102">
        <f t="shared" si="5"/>
        <v>368</v>
      </c>
      <c r="B369" s="102">
        <v>368</v>
      </c>
      <c r="C369" s="4">
        <f>IF('Input&amp;Output'!$C$3=10,'v-t_chart'!G369,IF('Input&amp;Output'!$C$3=21,'v-t_chart'!H369,IF('Input&amp;Output'!$C$3=32,'v-t_chart'!I369,IF('Input&amp;Output'!$C$3=22,'v-t_chart'!J369,IF('Input&amp;Output'!$C$3=31,'v-t_chart'!K369,'v-t_chart'!L369)))))</f>
        <v>29.2</v>
      </c>
      <c r="D369" s="17"/>
      <c r="F369" s="4">
        <v>368</v>
      </c>
      <c r="G369" s="105">
        <v>29.2</v>
      </c>
      <c r="H369" s="105">
        <v>29.2</v>
      </c>
      <c r="I369" s="4">
        <v>29.2</v>
      </c>
      <c r="J369" s="4">
        <v>29.2</v>
      </c>
      <c r="K369" s="4">
        <v>29.2</v>
      </c>
      <c r="L369" s="107"/>
      <c r="M369" s="107"/>
      <c r="N369" s="4">
        <v>368</v>
      </c>
      <c r="O369" s="105">
        <v>29.16</v>
      </c>
      <c r="P369" s="105">
        <v>29.16</v>
      </c>
      <c r="Q369" s="4">
        <v>29.18</v>
      </c>
      <c r="R369" s="4">
        <v>29.18</v>
      </c>
      <c r="S369" s="4">
        <v>29.18</v>
      </c>
      <c r="T369" s="107"/>
      <c r="X369" s="4"/>
      <c r="AN369" s="4"/>
      <c r="AP369" s="4"/>
      <c r="AQ369" s="4"/>
      <c r="AR369" s="4"/>
    </row>
    <row r="370" spans="1:44">
      <c r="A370" s="102">
        <f t="shared" si="5"/>
        <v>369</v>
      </c>
      <c r="B370" s="102">
        <v>369</v>
      </c>
      <c r="C370" s="4">
        <f>IF('Input&amp;Output'!$C$3=10,'v-t_chart'!G370,IF('Input&amp;Output'!$C$3=21,'v-t_chart'!H370,IF('Input&amp;Output'!$C$3=32,'v-t_chart'!I370,IF('Input&amp;Output'!$C$3=22,'v-t_chart'!J370,IF('Input&amp;Output'!$C$3=31,'v-t_chart'!K370,'v-t_chart'!L370)))))</f>
        <v>29.5</v>
      </c>
      <c r="D370" s="17"/>
      <c r="F370" s="4">
        <v>369</v>
      </c>
      <c r="G370" s="105">
        <v>29.5</v>
      </c>
      <c r="H370" s="105">
        <v>29.5</v>
      </c>
      <c r="I370" s="4">
        <v>29.5</v>
      </c>
      <c r="J370" s="4">
        <v>29.5</v>
      </c>
      <c r="K370" s="4">
        <v>29.5</v>
      </c>
      <c r="L370" s="107"/>
      <c r="M370" s="107"/>
      <c r="N370" s="4">
        <v>369</v>
      </c>
      <c r="O370" s="105">
        <v>29.52</v>
      </c>
      <c r="P370" s="105">
        <v>29.52</v>
      </c>
      <c r="Q370" s="4">
        <v>29.54</v>
      </c>
      <c r="R370" s="4">
        <v>29.54</v>
      </c>
      <c r="S370" s="4">
        <v>29.54</v>
      </c>
      <c r="T370" s="107"/>
      <c r="X370" s="4"/>
      <c r="AN370" s="4"/>
      <c r="AP370" s="4"/>
      <c r="AQ370" s="4"/>
      <c r="AR370" s="4"/>
    </row>
    <row r="371" spans="1:44">
      <c r="A371" s="102">
        <f t="shared" si="5"/>
        <v>370</v>
      </c>
      <c r="B371" s="102">
        <v>370</v>
      </c>
      <c r="C371" s="4">
        <f>IF('Input&amp;Output'!$C$3=10,'v-t_chart'!G371,IF('Input&amp;Output'!$C$3=21,'v-t_chart'!H371,IF('Input&amp;Output'!$C$3=32,'v-t_chart'!I371,IF('Input&amp;Output'!$C$3=22,'v-t_chart'!J371,IF('Input&amp;Output'!$C$3=31,'v-t_chart'!K371,'v-t_chart'!L371)))))</f>
        <v>29.5</v>
      </c>
      <c r="D371" s="17"/>
      <c r="F371" s="4">
        <v>370</v>
      </c>
      <c r="G371" s="105">
        <v>29.4</v>
      </c>
      <c r="H371" s="105">
        <v>29.4</v>
      </c>
      <c r="I371" s="4">
        <v>29.5</v>
      </c>
      <c r="J371" s="4">
        <v>29.5</v>
      </c>
      <c r="K371" s="4">
        <v>29.5</v>
      </c>
      <c r="L371" s="107"/>
      <c r="M371" s="107"/>
      <c r="N371" s="4">
        <v>370</v>
      </c>
      <c r="O371" s="105">
        <v>29.41</v>
      </c>
      <c r="P371" s="105">
        <v>29.41</v>
      </c>
      <c r="Q371" s="4">
        <v>29.45</v>
      </c>
      <c r="R371" s="4">
        <v>29.45</v>
      </c>
      <c r="S371" s="4">
        <v>29.45</v>
      </c>
      <c r="T371" s="107"/>
      <c r="X371" s="4"/>
      <c r="AN371" s="4"/>
      <c r="AP371" s="4"/>
      <c r="AQ371" s="4"/>
      <c r="AR371" s="4"/>
    </row>
    <row r="372" spans="1:44">
      <c r="A372" s="102">
        <f t="shared" si="5"/>
        <v>371</v>
      </c>
      <c r="B372" s="102">
        <v>371</v>
      </c>
      <c r="C372" s="4">
        <f>IF('Input&amp;Output'!$C$3=10,'v-t_chart'!G372,IF('Input&amp;Output'!$C$3=21,'v-t_chart'!H372,IF('Input&amp;Output'!$C$3=32,'v-t_chart'!I372,IF('Input&amp;Output'!$C$3=22,'v-t_chart'!J372,IF('Input&amp;Output'!$C$3=31,'v-t_chart'!K372,'v-t_chart'!L372)))))</f>
        <v>29</v>
      </c>
      <c r="D372" s="17"/>
      <c r="F372" s="4">
        <v>371</v>
      </c>
      <c r="G372" s="105">
        <v>28.9</v>
      </c>
      <c r="H372" s="105">
        <v>28.9</v>
      </c>
      <c r="I372" s="4">
        <v>29</v>
      </c>
      <c r="J372" s="4">
        <v>29</v>
      </c>
      <c r="K372" s="4">
        <v>29</v>
      </c>
      <c r="L372" s="107"/>
      <c r="M372" s="107"/>
      <c r="N372" s="4">
        <v>371</v>
      </c>
      <c r="O372" s="105">
        <v>28.91</v>
      </c>
      <c r="P372" s="105">
        <v>28.91</v>
      </c>
      <c r="Q372" s="4">
        <v>28.95</v>
      </c>
      <c r="R372" s="4">
        <v>28.95</v>
      </c>
      <c r="S372" s="4">
        <v>28.95</v>
      </c>
      <c r="T372" s="107"/>
      <c r="X372" s="4"/>
      <c r="AN372" s="4"/>
      <c r="AP372" s="4"/>
      <c r="AQ372" s="4"/>
      <c r="AR372" s="4"/>
    </row>
    <row r="373" spans="1:44">
      <c r="A373" s="102">
        <f t="shared" si="5"/>
        <v>372</v>
      </c>
      <c r="B373" s="102">
        <v>372</v>
      </c>
      <c r="C373" s="4">
        <f>IF('Input&amp;Output'!$C$3=10,'v-t_chart'!G373,IF('Input&amp;Output'!$C$3=21,'v-t_chart'!H373,IF('Input&amp;Output'!$C$3=32,'v-t_chart'!I373,IF('Input&amp;Output'!$C$3=22,'v-t_chart'!J373,IF('Input&amp;Output'!$C$3=31,'v-t_chart'!K373,'v-t_chart'!L373)))))</f>
        <v>28.1</v>
      </c>
      <c r="D373" s="17"/>
      <c r="F373" s="4">
        <v>372</v>
      </c>
      <c r="G373" s="105">
        <v>28.1</v>
      </c>
      <c r="H373" s="105">
        <v>28.1</v>
      </c>
      <c r="I373" s="4">
        <v>28.1</v>
      </c>
      <c r="J373" s="4">
        <v>28.1</v>
      </c>
      <c r="K373" s="4">
        <v>28.1</v>
      </c>
      <c r="L373" s="107"/>
      <c r="M373" s="107"/>
      <c r="N373" s="4">
        <v>372</v>
      </c>
      <c r="O373" s="105">
        <v>28.08</v>
      </c>
      <c r="P373" s="105">
        <v>28.08</v>
      </c>
      <c r="Q373" s="4">
        <v>28.12</v>
      </c>
      <c r="R373" s="4">
        <v>28.12</v>
      </c>
      <c r="S373" s="4">
        <v>28.12</v>
      </c>
      <c r="T373" s="107"/>
      <c r="X373" s="4"/>
      <c r="AN373" s="4"/>
      <c r="AP373" s="4"/>
      <c r="AQ373" s="4"/>
      <c r="AR373" s="4"/>
    </row>
    <row r="374" spans="1:44">
      <c r="A374" s="102">
        <f t="shared" si="5"/>
        <v>373</v>
      </c>
      <c r="B374" s="102">
        <v>373</v>
      </c>
      <c r="C374" s="4">
        <f>IF('Input&amp;Output'!$C$3=10,'v-t_chart'!G374,IF('Input&amp;Output'!$C$3=21,'v-t_chart'!H374,IF('Input&amp;Output'!$C$3=32,'v-t_chart'!I374,IF('Input&amp;Output'!$C$3=22,'v-t_chart'!J374,IF('Input&amp;Output'!$C$3=31,'v-t_chart'!K374,'v-t_chart'!L374)))))</f>
        <v>27.2</v>
      </c>
      <c r="D374" s="17"/>
      <c r="F374" s="4">
        <v>373</v>
      </c>
      <c r="G374" s="105">
        <v>27.1</v>
      </c>
      <c r="H374" s="105">
        <v>27.1</v>
      </c>
      <c r="I374" s="4">
        <v>27.2</v>
      </c>
      <c r="J374" s="4">
        <v>27.2</v>
      </c>
      <c r="K374" s="4">
        <v>27.2</v>
      </c>
      <c r="L374" s="107"/>
      <c r="M374" s="107"/>
      <c r="N374" s="4">
        <v>373</v>
      </c>
      <c r="O374" s="105">
        <v>27.14</v>
      </c>
      <c r="P374" s="105">
        <v>27.14</v>
      </c>
      <c r="Q374" s="4">
        <v>27.19</v>
      </c>
      <c r="R374" s="4">
        <v>27.19</v>
      </c>
      <c r="S374" s="4">
        <v>27.19</v>
      </c>
      <c r="T374" s="107"/>
      <c r="X374" s="4"/>
      <c r="AN374" s="4"/>
      <c r="AP374" s="4"/>
      <c r="AQ374" s="4"/>
      <c r="AR374" s="4"/>
    </row>
    <row r="375" spans="1:44">
      <c r="A375" s="102">
        <f t="shared" si="5"/>
        <v>374</v>
      </c>
      <c r="B375" s="102">
        <v>374</v>
      </c>
      <c r="C375" s="4">
        <f>IF('Input&amp;Output'!$C$3=10,'v-t_chart'!G375,IF('Input&amp;Output'!$C$3=21,'v-t_chart'!H375,IF('Input&amp;Output'!$C$3=32,'v-t_chart'!I375,IF('Input&amp;Output'!$C$3=22,'v-t_chart'!J375,IF('Input&amp;Output'!$C$3=31,'v-t_chart'!K375,'v-t_chart'!L375)))))</f>
        <v>26.3</v>
      </c>
      <c r="D375" s="17"/>
      <c r="F375" s="4">
        <v>374</v>
      </c>
      <c r="G375" s="105">
        <v>26.3</v>
      </c>
      <c r="H375" s="105">
        <v>26.3</v>
      </c>
      <c r="I375" s="4">
        <v>26.3</v>
      </c>
      <c r="J375" s="4">
        <v>26.3</v>
      </c>
      <c r="K375" s="4">
        <v>26.3</v>
      </c>
      <c r="L375" s="107"/>
      <c r="M375" s="107"/>
      <c r="N375" s="4">
        <v>374</v>
      </c>
      <c r="O375" s="105">
        <v>26.28</v>
      </c>
      <c r="P375" s="105">
        <v>26.28</v>
      </c>
      <c r="Q375" s="4">
        <v>26.34</v>
      </c>
      <c r="R375" s="4">
        <v>26.34</v>
      </c>
      <c r="S375" s="4">
        <v>26.34</v>
      </c>
      <c r="T375" s="107"/>
      <c r="X375" s="4"/>
      <c r="AN375" s="4"/>
      <c r="AP375" s="4"/>
      <c r="AQ375" s="4"/>
      <c r="AR375" s="4"/>
    </row>
    <row r="376" spans="1:44">
      <c r="A376" s="102">
        <f t="shared" si="5"/>
        <v>375</v>
      </c>
      <c r="B376" s="102">
        <v>375</v>
      </c>
      <c r="C376" s="4">
        <f>IF('Input&amp;Output'!$C$3=10,'v-t_chart'!G376,IF('Input&amp;Output'!$C$3=21,'v-t_chart'!H376,IF('Input&amp;Output'!$C$3=32,'v-t_chart'!I376,IF('Input&amp;Output'!$C$3=22,'v-t_chart'!J376,IF('Input&amp;Output'!$C$3=31,'v-t_chart'!K376,'v-t_chart'!L376)))))</f>
        <v>25.7</v>
      </c>
      <c r="D376" s="17"/>
      <c r="F376" s="4">
        <v>375</v>
      </c>
      <c r="G376" s="105">
        <v>25.7</v>
      </c>
      <c r="H376" s="105">
        <v>25.7</v>
      </c>
      <c r="I376" s="4">
        <v>25.7</v>
      </c>
      <c r="J376" s="4">
        <v>25.7</v>
      </c>
      <c r="K376" s="4">
        <v>25.7</v>
      </c>
      <c r="L376" s="107"/>
      <c r="M376" s="107"/>
      <c r="N376" s="4">
        <v>375</v>
      </c>
      <c r="O376" s="105">
        <v>25.67</v>
      </c>
      <c r="P376" s="105">
        <v>25.67</v>
      </c>
      <c r="Q376" s="4">
        <v>25.74</v>
      </c>
      <c r="R376" s="4">
        <v>25.74</v>
      </c>
      <c r="S376" s="4">
        <v>25.74</v>
      </c>
      <c r="T376" s="107"/>
      <c r="X376" s="4"/>
      <c r="AN376" s="4"/>
      <c r="AP376" s="4"/>
      <c r="AQ376" s="4"/>
      <c r="AR376" s="4"/>
    </row>
    <row r="377" spans="1:44">
      <c r="A377" s="102">
        <f t="shared" si="5"/>
        <v>376</v>
      </c>
      <c r="B377" s="102">
        <v>376</v>
      </c>
      <c r="C377" s="4">
        <f>IF('Input&amp;Output'!$C$3=10,'v-t_chart'!G377,IF('Input&amp;Output'!$C$3=21,'v-t_chart'!H377,IF('Input&amp;Output'!$C$3=32,'v-t_chart'!I377,IF('Input&amp;Output'!$C$3=22,'v-t_chart'!J377,IF('Input&amp;Output'!$C$3=31,'v-t_chart'!K377,'v-t_chart'!L377)))))</f>
        <v>25.5</v>
      </c>
      <c r="D377" s="17"/>
      <c r="F377" s="4">
        <v>376</v>
      </c>
      <c r="G377" s="105">
        <v>25.5</v>
      </c>
      <c r="H377" s="105">
        <v>25.5</v>
      </c>
      <c r="I377" s="4">
        <v>25.5</v>
      </c>
      <c r="J377" s="4">
        <v>25.5</v>
      </c>
      <c r="K377" s="4">
        <v>25.5</v>
      </c>
      <c r="L377" s="107"/>
      <c r="M377" s="107"/>
      <c r="N377" s="4">
        <v>376</v>
      </c>
      <c r="O377" s="105">
        <v>25.45</v>
      </c>
      <c r="P377" s="105">
        <v>25.45</v>
      </c>
      <c r="Q377" s="4">
        <v>25.53</v>
      </c>
      <c r="R377" s="4">
        <v>25.53</v>
      </c>
      <c r="S377" s="4">
        <v>25.53</v>
      </c>
      <c r="T377" s="107"/>
      <c r="X377" s="4"/>
      <c r="AN377" s="4"/>
      <c r="AP377" s="4"/>
      <c r="AQ377" s="4"/>
      <c r="AR377" s="4"/>
    </row>
    <row r="378" spans="1:44">
      <c r="A378" s="102">
        <f t="shared" si="5"/>
        <v>377</v>
      </c>
      <c r="B378" s="102">
        <v>377</v>
      </c>
      <c r="C378" s="4">
        <f>IF('Input&amp;Output'!$C$3=10,'v-t_chart'!G378,IF('Input&amp;Output'!$C$3=21,'v-t_chart'!H378,IF('Input&amp;Output'!$C$3=32,'v-t_chart'!I378,IF('Input&amp;Output'!$C$3=22,'v-t_chart'!J378,IF('Input&amp;Output'!$C$3=31,'v-t_chart'!K378,'v-t_chart'!L378)))))</f>
        <v>25.6</v>
      </c>
      <c r="D378" s="17"/>
      <c r="F378" s="4">
        <v>377</v>
      </c>
      <c r="G378" s="105">
        <v>25.6</v>
      </c>
      <c r="H378" s="105">
        <v>25.6</v>
      </c>
      <c r="I378" s="4">
        <v>25.6</v>
      </c>
      <c r="J378" s="4">
        <v>25.6</v>
      </c>
      <c r="K378" s="4">
        <v>25.6</v>
      </c>
      <c r="L378" s="107"/>
      <c r="M378" s="107"/>
      <c r="N378" s="4">
        <v>377</v>
      </c>
      <c r="O378" s="105">
        <v>25.56</v>
      </c>
      <c r="P378" s="105">
        <v>25.56</v>
      </c>
      <c r="Q378" s="4">
        <v>25.64</v>
      </c>
      <c r="R378" s="4">
        <v>25.64</v>
      </c>
      <c r="S378" s="4">
        <v>25.64</v>
      </c>
      <c r="T378" s="107"/>
      <c r="X378" s="4"/>
      <c r="AN378" s="4"/>
      <c r="AP378" s="4"/>
      <c r="AQ378" s="4"/>
      <c r="AR378" s="4"/>
    </row>
    <row r="379" spans="1:44">
      <c r="A379" s="102">
        <f t="shared" si="5"/>
        <v>378</v>
      </c>
      <c r="B379" s="102">
        <v>378</v>
      </c>
      <c r="C379" s="4">
        <f>IF('Input&amp;Output'!$C$3=10,'v-t_chart'!G379,IF('Input&amp;Output'!$C$3=21,'v-t_chart'!H379,IF('Input&amp;Output'!$C$3=32,'v-t_chart'!I379,IF('Input&amp;Output'!$C$3=22,'v-t_chart'!J379,IF('Input&amp;Output'!$C$3=31,'v-t_chart'!K379,'v-t_chart'!L379)))))</f>
        <v>26</v>
      </c>
      <c r="D379" s="17"/>
      <c r="F379" s="4">
        <v>378</v>
      </c>
      <c r="G379" s="105">
        <v>25.9</v>
      </c>
      <c r="H379" s="105">
        <v>25.9</v>
      </c>
      <c r="I379" s="4">
        <v>26</v>
      </c>
      <c r="J379" s="4">
        <v>26</v>
      </c>
      <c r="K379" s="4">
        <v>26</v>
      </c>
      <c r="L379" s="107"/>
      <c r="M379" s="107"/>
      <c r="N379" s="4">
        <v>378</v>
      </c>
      <c r="O379" s="105">
        <v>25.88</v>
      </c>
      <c r="P379" s="105">
        <v>25.88</v>
      </c>
      <c r="Q379" s="4">
        <v>25.96</v>
      </c>
      <c r="R379" s="4">
        <v>25.96</v>
      </c>
      <c r="S379" s="4">
        <v>25.96</v>
      </c>
      <c r="T379" s="107"/>
      <c r="X379" s="4"/>
      <c r="AN379" s="4"/>
      <c r="AP379" s="4"/>
      <c r="AQ379" s="4"/>
      <c r="AR379" s="4"/>
    </row>
    <row r="380" spans="1:44">
      <c r="A380" s="102">
        <f t="shared" si="5"/>
        <v>379</v>
      </c>
      <c r="B380" s="102">
        <v>379</v>
      </c>
      <c r="C380" s="4">
        <f>IF('Input&amp;Output'!$C$3=10,'v-t_chart'!G380,IF('Input&amp;Output'!$C$3=21,'v-t_chart'!H380,IF('Input&amp;Output'!$C$3=32,'v-t_chart'!I380,IF('Input&amp;Output'!$C$3=22,'v-t_chart'!J380,IF('Input&amp;Output'!$C$3=31,'v-t_chart'!K380,'v-t_chart'!L380)))))</f>
        <v>26.4</v>
      </c>
      <c r="D380" s="17"/>
      <c r="F380" s="4">
        <v>379</v>
      </c>
      <c r="G380" s="105">
        <v>26.3</v>
      </c>
      <c r="H380" s="105">
        <v>26.3</v>
      </c>
      <c r="I380" s="4">
        <v>26.4</v>
      </c>
      <c r="J380" s="4">
        <v>26.4</v>
      </c>
      <c r="K380" s="4">
        <v>26.4</v>
      </c>
      <c r="L380" s="107"/>
      <c r="M380" s="107"/>
      <c r="N380" s="4">
        <v>379</v>
      </c>
      <c r="O380" s="105">
        <v>26.32</v>
      </c>
      <c r="P380" s="105">
        <v>26.32</v>
      </c>
      <c r="Q380" s="4">
        <v>26.41</v>
      </c>
      <c r="R380" s="4">
        <v>26.41</v>
      </c>
      <c r="S380" s="4">
        <v>26.41</v>
      </c>
      <c r="T380" s="107"/>
      <c r="X380" s="4"/>
      <c r="AN380" s="4"/>
      <c r="AP380" s="4"/>
      <c r="AQ380" s="4"/>
      <c r="AR380" s="4"/>
    </row>
    <row r="381" spans="1:44">
      <c r="A381" s="102">
        <f t="shared" si="5"/>
        <v>380</v>
      </c>
      <c r="B381" s="102">
        <v>380</v>
      </c>
      <c r="C381" s="4">
        <f>IF('Input&amp;Output'!$C$3=10,'v-t_chart'!G381,IF('Input&amp;Output'!$C$3=21,'v-t_chart'!H381,IF('Input&amp;Output'!$C$3=32,'v-t_chart'!I381,IF('Input&amp;Output'!$C$3=22,'v-t_chart'!J381,IF('Input&amp;Output'!$C$3=31,'v-t_chart'!K381,'v-t_chart'!L381)))))</f>
        <v>27</v>
      </c>
      <c r="D381" s="17"/>
      <c r="F381" s="4">
        <v>380</v>
      </c>
      <c r="G381" s="105">
        <v>26.9</v>
      </c>
      <c r="H381" s="105">
        <v>26.9</v>
      </c>
      <c r="I381" s="4">
        <v>27</v>
      </c>
      <c r="J381" s="4">
        <v>27</v>
      </c>
      <c r="K381" s="4">
        <v>27</v>
      </c>
      <c r="L381" s="107"/>
      <c r="M381" s="107"/>
      <c r="N381" s="4">
        <v>380</v>
      </c>
      <c r="O381" s="105">
        <v>26.86</v>
      </c>
      <c r="P381" s="105">
        <v>26.86</v>
      </c>
      <c r="Q381" s="4">
        <v>26.96</v>
      </c>
      <c r="R381" s="4">
        <v>26.96</v>
      </c>
      <c r="S381" s="4">
        <v>26.96</v>
      </c>
      <c r="T381" s="107"/>
      <c r="X381" s="4"/>
      <c r="AN381" s="4"/>
      <c r="AP381" s="4"/>
      <c r="AQ381" s="4"/>
      <c r="AR381" s="4"/>
    </row>
    <row r="382" spans="1:44">
      <c r="A382" s="102">
        <f t="shared" si="5"/>
        <v>381</v>
      </c>
      <c r="B382" s="102">
        <v>381</v>
      </c>
      <c r="C382" s="4">
        <f>IF('Input&amp;Output'!$C$3=10,'v-t_chart'!G382,IF('Input&amp;Output'!$C$3=21,'v-t_chart'!H382,IF('Input&amp;Output'!$C$3=32,'v-t_chart'!I382,IF('Input&amp;Output'!$C$3=22,'v-t_chart'!J382,IF('Input&amp;Output'!$C$3=31,'v-t_chart'!K382,'v-t_chart'!L382)))))</f>
        <v>27.7</v>
      </c>
      <c r="D382" s="17"/>
      <c r="F382" s="4">
        <v>381</v>
      </c>
      <c r="G382" s="105">
        <v>27.6</v>
      </c>
      <c r="H382" s="105">
        <v>27.6</v>
      </c>
      <c r="I382" s="4">
        <v>27.7</v>
      </c>
      <c r="J382" s="4">
        <v>27.7</v>
      </c>
      <c r="K382" s="4">
        <v>27.7</v>
      </c>
      <c r="L382" s="107"/>
      <c r="M382" s="107"/>
      <c r="N382" s="4">
        <v>381</v>
      </c>
      <c r="O382" s="105">
        <v>27.58</v>
      </c>
      <c r="P382" s="105">
        <v>27.58</v>
      </c>
      <c r="Q382" s="4">
        <v>27.67</v>
      </c>
      <c r="R382" s="4">
        <v>27.67</v>
      </c>
      <c r="S382" s="4">
        <v>27.67</v>
      </c>
      <c r="T382" s="107"/>
      <c r="X382" s="4"/>
      <c r="AN382" s="4"/>
      <c r="AP382" s="4"/>
      <c r="AQ382" s="4"/>
      <c r="AR382" s="4"/>
    </row>
    <row r="383" spans="1:44">
      <c r="A383" s="102">
        <f t="shared" si="5"/>
        <v>382</v>
      </c>
      <c r="B383" s="102">
        <v>382</v>
      </c>
      <c r="C383" s="4">
        <f>IF('Input&amp;Output'!$C$3=10,'v-t_chart'!G383,IF('Input&amp;Output'!$C$3=21,'v-t_chart'!H383,IF('Input&amp;Output'!$C$3=32,'v-t_chart'!I383,IF('Input&amp;Output'!$C$3=22,'v-t_chart'!J383,IF('Input&amp;Output'!$C$3=31,'v-t_chart'!K383,'v-t_chart'!L383)))))</f>
        <v>28.5</v>
      </c>
      <c r="D383" s="17"/>
      <c r="F383" s="4">
        <v>382</v>
      </c>
      <c r="G383" s="105">
        <v>28.4</v>
      </c>
      <c r="H383" s="105">
        <v>28.4</v>
      </c>
      <c r="I383" s="4">
        <v>28.5</v>
      </c>
      <c r="J383" s="4">
        <v>28.5</v>
      </c>
      <c r="K383" s="4">
        <v>28.5</v>
      </c>
      <c r="L383" s="107"/>
      <c r="M383" s="107"/>
      <c r="N383" s="4">
        <v>382</v>
      </c>
      <c r="O383" s="105">
        <v>28.4</v>
      </c>
      <c r="P383" s="105">
        <v>28.4</v>
      </c>
      <c r="Q383" s="4">
        <v>28.51</v>
      </c>
      <c r="R383" s="4">
        <v>28.51</v>
      </c>
      <c r="S383" s="4">
        <v>28.51</v>
      </c>
      <c r="T383" s="107"/>
      <c r="X383" s="4"/>
      <c r="AN383" s="4"/>
      <c r="AP383" s="4"/>
      <c r="AQ383" s="4"/>
      <c r="AR383" s="4"/>
    </row>
    <row r="384" spans="1:44">
      <c r="A384" s="102">
        <f t="shared" si="5"/>
        <v>383</v>
      </c>
      <c r="B384" s="102">
        <v>383</v>
      </c>
      <c r="C384" s="4">
        <f>IF('Input&amp;Output'!$C$3=10,'v-t_chart'!G384,IF('Input&amp;Output'!$C$3=21,'v-t_chart'!H384,IF('Input&amp;Output'!$C$3=32,'v-t_chart'!I384,IF('Input&amp;Output'!$C$3=22,'v-t_chart'!J384,IF('Input&amp;Output'!$C$3=31,'v-t_chart'!K384,'v-t_chart'!L384)))))</f>
        <v>29.4</v>
      </c>
      <c r="D384" s="17"/>
      <c r="F384" s="4">
        <v>383</v>
      </c>
      <c r="G384" s="105">
        <v>29.3</v>
      </c>
      <c r="H384" s="105">
        <v>29.3</v>
      </c>
      <c r="I384" s="4">
        <v>29.4</v>
      </c>
      <c r="J384" s="4">
        <v>29.4</v>
      </c>
      <c r="K384" s="4">
        <v>29.4</v>
      </c>
      <c r="L384" s="107"/>
      <c r="M384" s="107"/>
      <c r="N384" s="4">
        <v>383</v>
      </c>
      <c r="O384" s="105">
        <v>29.3</v>
      </c>
      <c r="P384" s="105">
        <v>29.3</v>
      </c>
      <c r="Q384" s="4">
        <v>29.4</v>
      </c>
      <c r="R384" s="4">
        <v>29.4</v>
      </c>
      <c r="S384" s="4">
        <v>29.4</v>
      </c>
      <c r="T384" s="107"/>
      <c r="X384" s="4"/>
      <c r="AN384" s="4"/>
      <c r="AP384" s="4"/>
      <c r="AQ384" s="4"/>
      <c r="AR384" s="4"/>
    </row>
    <row r="385" spans="1:44">
      <c r="A385" s="102">
        <f t="shared" si="5"/>
        <v>384</v>
      </c>
      <c r="B385" s="102">
        <v>384</v>
      </c>
      <c r="C385" s="4">
        <f>IF('Input&amp;Output'!$C$3=10,'v-t_chart'!G385,IF('Input&amp;Output'!$C$3=21,'v-t_chart'!H385,IF('Input&amp;Output'!$C$3=32,'v-t_chart'!I385,IF('Input&amp;Output'!$C$3=22,'v-t_chart'!J385,IF('Input&amp;Output'!$C$3=31,'v-t_chart'!K385,'v-t_chart'!L385)))))</f>
        <v>30.2</v>
      </c>
      <c r="D385" s="17"/>
      <c r="F385" s="4">
        <v>384</v>
      </c>
      <c r="G385" s="105">
        <v>30.1</v>
      </c>
      <c r="H385" s="105">
        <v>30.1</v>
      </c>
      <c r="I385" s="4">
        <v>30.2</v>
      </c>
      <c r="J385" s="4">
        <v>30.2</v>
      </c>
      <c r="K385" s="4">
        <v>30.2</v>
      </c>
      <c r="L385" s="107"/>
      <c r="M385" s="107"/>
      <c r="N385" s="4">
        <v>384</v>
      </c>
      <c r="O385" s="105">
        <v>30.06</v>
      </c>
      <c r="P385" s="105">
        <v>30.06</v>
      </c>
      <c r="Q385" s="4">
        <v>30.15</v>
      </c>
      <c r="R385" s="4">
        <v>30.15</v>
      </c>
      <c r="S385" s="4">
        <v>30.15</v>
      </c>
      <c r="T385" s="107"/>
      <c r="X385" s="4"/>
      <c r="AN385" s="4"/>
      <c r="AP385" s="4"/>
      <c r="AQ385" s="4"/>
      <c r="AR385" s="4"/>
    </row>
    <row r="386" spans="1:44">
      <c r="A386" s="102">
        <f t="shared" si="5"/>
        <v>385</v>
      </c>
      <c r="B386" s="102">
        <v>385</v>
      </c>
      <c r="C386" s="4">
        <f>IF('Input&amp;Output'!$C$3=10,'v-t_chart'!G386,IF('Input&amp;Output'!$C$3=21,'v-t_chart'!H386,IF('Input&amp;Output'!$C$3=32,'v-t_chart'!I386,IF('Input&amp;Output'!$C$3=22,'v-t_chart'!J386,IF('Input&amp;Output'!$C$3=31,'v-t_chart'!K386,'v-t_chart'!L386)))))</f>
        <v>30.5</v>
      </c>
      <c r="D386" s="17"/>
      <c r="F386" s="4">
        <v>385</v>
      </c>
      <c r="G386" s="105">
        <v>30.4</v>
      </c>
      <c r="H386" s="105">
        <v>30.4</v>
      </c>
      <c r="I386" s="4">
        <v>30.5</v>
      </c>
      <c r="J386" s="4">
        <v>30.5</v>
      </c>
      <c r="K386" s="4">
        <v>30.5</v>
      </c>
      <c r="L386" s="107"/>
      <c r="M386" s="107"/>
      <c r="N386" s="4">
        <v>385</v>
      </c>
      <c r="O386" s="105">
        <v>30.42</v>
      </c>
      <c r="P386" s="105">
        <v>30.42</v>
      </c>
      <c r="Q386" s="4">
        <v>30.5</v>
      </c>
      <c r="R386" s="4">
        <v>30.5</v>
      </c>
      <c r="S386" s="4">
        <v>30.5</v>
      </c>
      <c r="T386" s="107"/>
      <c r="X386" s="4"/>
      <c r="AN386" s="4"/>
      <c r="AP386" s="4"/>
      <c r="AQ386" s="4"/>
      <c r="AR386" s="4"/>
    </row>
    <row r="387" spans="1:44">
      <c r="A387" s="102">
        <f t="shared" si="5"/>
        <v>386</v>
      </c>
      <c r="B387" s="102">
        <v>386</v>
      </c>
      <c r="C387" s="4">
        <f>IF('Input&amp;Output'!$C$3=10,'v-t_chart'!G387,IF('Input&amp;Output'!$C$3=21,'v-t_chart'!H387,IF('Input&amp;Output'!$C$3=32,'v-t_chart'!I387,IF('Input&amp;Output'!$C$3=22,'v-t_chart'!J387,IF('Input&amp;Output'!$C$3=31,'v-t_chart'!K387,'v-t_chart'!L387)))))</f>
        <v>30.3</v>
      </c>
      <c r="D387" s="17"/>
      <c r="F387" s="4">
        <v>386</v>
      </c>
      <c r="G387" s="105">
        <v>30.2</v>
      </c>
      <c r="H387" s="105">
        <v>30.2</v>
      </c>
      <c r="I387" s="4">
        <v>30.3</v>
      </c>
      <c r="J387" s="4">
        <v>30.3</v>
      </c>
      <c r="K387" s="4">
        <v>30.3</v>
      </c>
      <c r="L387" s="107"/>
      <c r="M387" s="107"/>
      <c r="N387" s="4">
        <v>386</v>
      </c>
      <c r="O387" s="105">
        <v>30.17</v>
      </c>
      <c r="P387" s="105">
        <v>30.17</v>
      </c>
      <c r="Q387" s="4">
        <v>30.25</v>
      </c>
      <c r="R387" s="4">
        <v>30.25</v>
      </c>
      <c r="S387" s="4">
        <v>30.25</v>
      </c>
      <c r="T387" s="107"/>
      <c r="X387" s="4"/>
      <c r="AN387" s="4"/>
      <c r="AP387" s="4"/>
      <c r="AQ387" s="4"/>
      <c r="AR387" s="4"/>
    </row>
    <row r="388" spans="1:44">
      <c r="A388" s="102">
        <f t="shared" ref="A388:A451" si="6">A387+1</f>
        <v>387</v>
      </c>
      <c r="B388" s="102">
        <v>387</v>
      </c>
      <c r="C388" s="4">
        <f>IF('Input&amp;Output'!$C$3=10,'v-t_chart'!G388,IF('Input&amp;Output'!$C$3=21,'v-t_chart'!H388,IF('Input&amp;Output'!$C$3=32,'v-t_chart'!I388,IF('Input&amp;Output'!$C$3=22,'v-t_chart'!J388,IF('Input&amp;Output'!$C$3=31,'v-t_chart'!K388,'v-t_chart'!L388)))))</f>
        <v>29.5</v>
      </c>
      <c r="D388" s="17"/>
      <c r="F388" s="4">
        <v>387</v>
      </c>
      <c r="G388" s="105">
        <v>29.5</v>
      </c>
      <c r="H388" s="105">
        <v>29.5</v>
      </c>
      <c r="I388" s="4">
        <v>29.5</v>
      </c>
      <c r="J388" s="4">
        <v>29.5</v>
      </c>
      <c r="K388" s="4">
        <v>29.5</v>
      </c>
      <c r="L388" s="107"/>
      <c r="M388" s="107"/>
      <c r="N388" s="4">
        <v>387</v>
      </c>
      <c r="O388" s="105">
        <v>29.45</v>
      </c>
      <c r="P388" s="105">
        <v>29.45</v>
      </c>
      <c r="Q388" s="4">
        <v>29.53</v>
      </c>
      <c r="R388" s="4">
        <v>29.53</v>
      </c>
      <c r="S388" s="4">
        <v>29.53</v>
      </c>
      <c r="T388" s="107"/>
      <c r="X388" s="4"/>
      <c r="AN388" s="4"/>
      <c r="AP388" s="4"/>
      <c r="AQ388" s="4"/>
      <c r="AR388" s="4"/>
    </row>
    <row r="389" spans="1:44">
      <c r="A389" s="102">
        <f t="shared" si="6"/>
        <v>388</v>
      </c>
      <c r="B389" s="102">
        <v>388</v>
      </c>
      <c r="C389" s="4">
        <f>IF('Input&amp;Output'!$C$3=10,'v-t_chart'!G389,IF('Input&amp;Output'!$C$3=21,'v-t_chart'!H389,IF('Input&amp;Output'!$C$3=32,'v-t_chart'!I389,IF('Input&amp;Output'!$C$3=22,'v-t_chart'!J389,IF('Input&amp;Output'!$C$3=31,'v-t_chart'!K389,'v-t_chart'!L389)))))</f>
        <v>28.7</v>
      </c>
      <c r="D389" s="17"/>
      <c r="F389" s="4">
        <v>388</v>
      </c>
      <c r="G389" s="105">
        <v>28.6</v>
      </c>
      <c r="H389" s="105">
        <v>28.6</v>
      </c>
      <c r="I389" s="4">
        <v>28.7</v>
      </c>
      <c r="J389" s="4">
        <v>28.7</v>
      </c>
      <c r="K389" s="4">
        <v>28.7</v>
      </c>
      <c r="L389" s="107"/>
      <c r="M389" s="107"/>
      <c r="N389" s="4">
        <v>388</v>
      </c>
      <c r="O389" s="105">
        <v>28.58</v>
      </c>
      <c r="P389" s="105">
        <v>28.58</v>
      </c>
      <c r="Q389" s="4">
        <v>28.65</v>
      </c>
      <c r="R389" s="4">
        <v>28.65</v>
      </c>
      <c r="S389" s="4">
        <v>28.65</v>
      </c>
      <c r="T389" s="107"/>
      <c r="X389" s="4"/>
      <c r="AN389" s="4"/>
      <c r="AP389" s="4"/>
      <c r="AQ389" s="4"/>
      <c r="AR389" s="4"/>
    </row>
    <row r="390" spans="1:44">
      <c r="A390" s="102">
        <f t="shared" si="6"/>
        <v>389</v>
      </c>
      <c r="B390" s="102">
        <v>389</v>
      </c>
      <c r="C390" s="4">
        <f>IF('Input&amp;Output'!$C$3=10,'v-t_chart'!G390,IF('Input&amp;Output'!$C$3=21,'v-t_chart'!H390,IF('Input&amp;Output'!$C$3=32,'v-t_chart'!I390,IF('Input&amp;Output'!$C$3=22,'v-t_chart'!J390,IF('Input&amp;Output'!$C$3=31,'v-t_chart'!K390,'v-t_chart'!L390)))))</f>
        <v>27.9</v>
      </c>
      <c r="D390" s="17"/>
      <c r="F390" s="4">
        <v>389</v>
      </c>
      <c r="G390" s="105">
        <v>27.9</v>
      </c>
      <c r="H390" s="105">
        <v>27.9</v>
      </c>
      <c r="I390" s="4">
        <v>27.9</v>
      </c>
      <c r="J390" s="4">
        <v>27.9</v>
      </c>
      <c r="K390" s="4">
        <v>27.9</v>
      </c>
      <c r="L390" s="107"/>
      <c r="M390" s="107"/>
      <c r="N390" s="4">
        <v>389</v>
      </c>
      <c r="O390" s="105">
        <v>27.86</v>
      </c>
      <c r="P390" s="105">
        <v>27.86</v>
      </c>
      <c r="Q390" s="4">
        <v>27.93</v>
      </c>
      <c r="R390" s="4">
        <v>27.93</v>
      </c>
      <c r="S390" s="4">
        <v>27.93</v>
      </c>
      <c r="T390" s="107"/>
      <c r="X390" s="4"/>
      <c r="AN390" s="4"/>
      <c r="AP390" s="4"/>
      <c r="AQ390" s="4"/>
      <c r="AR390" s="4"/>
    </row>
    <row r="391" spans="1:44">
      <c r="A391" s="102">
        <f t="shared" si="6"/>
        <v>390</v>
      </c>
      <c r="B391" s="102">
        <v>390</v>
      </c>
      <c r="C391" s="4">
        <f>IF('Input&amp;Output'!$C$3=10,'v-t_chart'!G391,IF('Input&amp;Output'!$C$3=21,'v-t_chart'!H391,IF('Input&amp;Output'!$C$3=32,'v-t_chart'!I391,IF('Input&amp;Output'!$C$3=22,'v-t_chart'!J391,IF('Input&amp;Output'!$C$3=31,'v-t_chart'!K391,'v-t_chart'!L391)))))</f>
        <v>27.5</v>
      </c>
      <c r="D391" s="17"/>
      <c r="F391" s="4">
        <v>390</v>
      </c>
      <c r="G391" s="105">
        <v>27.5</v>
      </c>
      <c r="H391" s="105">
        <v>27.5</v>
      </c>
      <c r="I391" s="4">
        <v>27.5</v>
      </c>
      <c r="J391" s="4">
        <v>27.5</v>
      </c>
      <c r="K391" s="4">
        <v>27.5</v>
      </c>
      <c r="L391" s="107"/>
      <c r="M391" s="107"/>
      <c r="N391" s="4">
        <v>390</v>
      </c>
      <c r="O391" s="105">
        <v>27.47</v>
      </c>
      <c r="P391" s="105">
        <v>27.47</v>
      </c>
      <c r="Q391" s="4">
        <v>27.53</v>
      </c>
      <c r="R391" s="4">
        <v>27.53</v>
      </c>
      <c r="S391" s="4">
        <v>27.53</v>
      </c>
      <c r="T391" s="107"/>
      <c r="X391" s="4"/>
      <c r="AN391" s="4"/>
      <c r="AP391" s="4"/>
      <c r="AQ391" s="4"/>
      <c r="AR391" s="4"/>
    </row>
    <row r="392" spans="1:44">
      <c r="A392" s="102">
        <f t="shared" si="6"/>
        <v>391</v>
      </c>
      <c r="B392" s="102">
        <v>391</v>
      </c>
      <c r="C392" s="4">
        <f>IF('Input&amp;Output'!$C$3=10,'v-t_chart'!G392,IF('Input&amp;Output'!$C$3=21,'v-t_chart'!H392,IF('Input&amp;Output'!$C$3=32,'v-t_chart'!I392,IF('Input&amp;Output'!$C$3=22,'v-t_chart'!J392,IF('Input&amp;Output'!$C$3=31,'v-t_chart'!K392,'v-t_chart'!L392)))))</f>
        <v>27.3</v>
      </c>
      <c r="D392" s="17"/>
      <c r="F392" s="4">
        <v>391</v>
      </c>
      <c r="G392" s="105">
        <v>27.2</v>
      </c>
      <c r="H392" s="105">
        <v>27.2</v>
      </c>
      <c r="I392" s="4">
        <v>27.3</v>
      </c>
      <c r="J392" s="4">
        <v>27.3</v>
      </c>
      <c r="K392" s="4">
        <v>27.3</v>
      </c>
      <c r="L392" s="107"/>
      <c r="M392" s="107"/>
      <c r="N392" s="4">
        <v>391</v>
      </c>
      <c r="O392" s="105">
        <v>27.22</v>
      </c>
      <c r="P392" s="105">
        <v>27.22</v>
      </c>
      <c r="Q392" s="4">
        <v>27.29</v>
      </c>
      <c r="R392" s="4">
        <v>27.29</v>
      </c>
      <c r="S392" s="4">
        <v>27.29</v>
      </c>
      <c r="T392" s="107"/>
      <c r="X392" s="4"/>
      <c r="AN392" s="4"/>
      <c r="AP392" s="4"/>
      <c r="AQ392" s="4"/>
      <c r="AR392" s="4"/>
    </row>
    <row r="393" spans="1:44">
      <c r="A393" s="102">
        <f t="shared" si="6"/>
        <v>392</v>
      </c>
      <c r="B393" s="102">
        <v>392</v>
      </c>
      <c r="C393" s="4">
        <f>IF('Input&amp;Output'!$C$3=10,'v-t_chart'!G393,IF('Input&amp;Output'!$C$3=21,'v-t_chart'!H393,IF('Input&amp;Output'!$C$3=32,'v-t_chart'!I393,IF('Input&amp;Output'!$C$3=22,'v-t_chart'!J393,IF('Input&amp;Output'!$C$3=31,'v-t_chart'!K393,'v-t_chart'!L393)))))</f>
        <v>27</v>
      </c>
      <c r="D393" s="17"/>
      <c r="F393" s="4">
        <v>392</v>
      </c>
      <c r="G393" s="105">
        <v>26.9</v>
      </c>
      <c r="H393" s="105">
        <v>26.9</v>
      </c>
      <c r="I393" s="4">
        <v>27</v>
      </c>
      <c r="J393" s="4">
        <v>27</v>
      </c>
      <c r="K393" s="4">
        <v>27</v>
      </c>
      <c r="L393" s="107"/>
      <c r="M393" s="107"/>
      <c r="N393" s="4">
        <v>392</v>
      </c>
      <c r="O393" s="105">
        <v>26.93</v>
      </c>
      <c r="P393" s="105">
        <v>26.93</v>
      </c>
      <c r="Q393" s="4">
        <v>26.98</v>
      </c>
      <c r="R393" s="4">
        <v>26.98</v>
      </c>
      <c r="S393" s="4">
        <v>26.98</v>
      </c>
      <c r="T393" s="107"/>
      <c r="X393" s="4"/>
      <c r="AN393" s="4"/>
      <c r="AP393" s="4"/>
      <c r="AQ393" s="4"/>
      <c r="AR393" s="4"/>
    </row>
    <row r="394" spans="1:44">
      <c r="A394" s="102">
        <f t="shared" si="6"/>
        <v>393</v>
      </c>
      <c r="B394" s="102">
        <v>393</v>
      </c>
      <c r="C394" s="4">
        <f>IF('Input&amp;Output'!$C$3=10,'v-t_chart'!G394,IF('Input&amp;Output'!$C$3=21,'v-t_chart'!H394,IF('Input&amp;Output'!$C$3=32,'v-t_chart'!I394,IF('Input&amp;Output'!$C$3=22,'v-t_chart'!J394,IF('Input&amp;Output'!$C$3=31,'v-t_chart'!K394,'v-t_chart'!L394)))))</f>
        <v>26.5</v>
      </c>
      <c r="D394" s="17"/>
      <c r="F394" s="4">
        <v>393</v>
      </c>
      <c r="G394" s="105">
        <v>26.4</v>
      </c>
      <c r="H394" s="105">
        <v>26.4</v>
      </c>
      <c r="I394" s="4">
        <v>26.5</v>
      </c>
      <c r="J394" s="4">
        <v>26.5</v>
      </c>
      <c r="K394" s="4">
        <v>26.5</v>
      </c>
      <c r="L394" s="107"/>
      <c r="M394" s="107"/>
      <c r="N394" s="4">
        <v>393</v>
      </c>
      <c r="O394" s="105">
        <v>26.42</v>
      </c>
      <c r="P394" s="105">
        <v>26.42</v>
      </c>
      <c r="Q394" s="4">
        <v>26.49</v>
      </c>
      <c r="R394" s="4">
        <v>26.49</v>
      </c>
      <c r="S394" s="4">
        <v>26.49</v>
      </c>
      <c r="T394" s="107"/>
      <c r="X394" s="4"/>
      <c r="AN394" s="4"/>
      <c r="AP394" s="4"/>
      <c r="AQ394" s="4"/>
      <c r="AR394" s="4"/>
    </row>
    <row r="395" spans="1:44">
      <c r="A395" s="102">
        <f t="shared" si="6"/>
        <v>394</v>
      </c>
      <c r="B395" s="102">
        <v>394</v>
      </c>
      <c r="C395" s="4">
        <f>IF('Input&amp;Output'!$C$3=10,'v-t_chart'!G395,IF('Input&amp;Output'!$C$3=21,'v-t_chart'!H395,IF('Input&amp;Output'!$C$3=32,'v-t_chart'!I395,IF('Input&amp;Output'!$C$3=22,'v-t_chart'!J395,IF('Input&amp;Output'!$C$3=31,'v-t_chart'!K395,'v-t_chart'!L395)))))</f>
        <v>25.8</v>
      </c>
      <c r="D395" s="17"/>
      <c r="F395" s="4">
        <v>394</v>
      </c>
      <c r="G395" s="105">
        <v>25.7</v>
      </c>
      <c r="H395" s="105">
        <v>25.7</v>
      </c>
      <c r="I395" s="4">
        <v>25.8</v>
      </c>
      <c r="J395" s="4">
        <v>25.8</v>
      </c>
      <c r="K395" s="4">
        <v>25.8</v>
      </c>
      <c r="L395" s="107"/>
      <c r="M395" s="107"/>
      <c r="N395" s="4">
        <v>394</v>
      </c>
      <c r="O395" s="105">
        <v>25.7</v>
      </c>
      <c r="P395" s="105">
        <v>25.7</v>
      </c>
      <c r="Q395" s="4">
        <v>25.79</v>
      </c>
      <c r="R395" s="4">
        <v>25.79</v>
      </c>
      <c r="S395" s="4">
        <v>25.79</v>
      </c>
      <c r="T395" s="107"/>
      <c r="X395" s="4"/>
      <c r="AN395" s="4"/>
      <c r="AP395" s="4"/>
      <c r="AQ395" s="4"/>
      <c r="AR395" s="4"/>
    </row>
    <row r="396" spans="1:44">
      <c r="A396" s="102">
        <f t="shared" si="6"/>
        <v>395</v>
      </c>
      <c r="B396" s="102">
        <v>395</v>
      </c>
      <c r="C396" s="4">
        <f>IF('Input&amp;Output'!$C$3=10,'v-t_chart'!G396,IF('Input&amp;Output'!$C$3=21,'v-t_chart'!H396,IF('Input&amp;Output'!$C$3=32,'v-t_chart'!I396,IF('Input&amp;Output'!$C$3=22,'v-t_chart'!J396,IF('Input&amp;Output'!$C$3=31,'v-t_chart'!K396,'v-t_chart'!L396)))))</f>
        <v>25</v>
      </c>
      <c r="D396" s="17"/>
      <c r="F396" s="4">
        <v>395</v>
      </c>
      <c r="G396" s="105">
        <v>24.9</v>
      </c>
      <c r="H396" s="105">
        <v>24.9</v>
      </c>
      <c r="I396" s="4">
        <v>25</v>
      </c>
      <c r="J396" s="4">
        <v>25</v>
      </c>
      <c r="K396" s="4">
        <v>25</v>
      </c>
      <c r="L396" s="107"/>
      <c r="M396" s="107"/>
      <c r="N396" s="4">
        <v>395</v>
      </c>
      <c r="O396" s="105">
        <v>24.91</v>
      </c>
      <c r="P396" s="105">
        <v>24.91</v>
      </c>
      <c r="Q396" s="4">
        <v>25.01</v>
      </c>
      <c r="R396" s="4">
        <v>25.01</v>
      </c>
      <c r="S396" s="4">
        <v>25.01</v>
      </c>
      <c r="T396" s="107"/>
      <c r="X396" s="4"/>
      <c r="AN396" s="4"/>
      <c r="AP396" s="4"/>
      <c r="AQ396" s="4"/>
      <c r="AR396" s="4"/>
    </row>
    <row r="397" spans="1:44">
      <c r="A397" s="102">
        <f t="shared" si="6"/>
        <v>396</v>
      </c>
      <c r="B397" s="102">
        <v>396</v>
      </c>
      <c r="C397" s="4">
        <f>IF('Input&amp;Output'!$C$3=10,'v-t_chart'!G397,IF('Input&amp;Output'!$C$3=21,'v-t_chart'!H397,IF('Input&amp;Output'!$C$3=32,'v-t_chart'!I397,IF('Input&amp;Output'!$C$3=22,'v-t_chart'!J397,IF('Input&amp;Output'!$C$3=31,'v-t_chart'!K397,'v-t_chart'!L397)))))</f>
        <v>21.5</v>
      </c>
      <c r="D397" s="17"/>
      <c r="F397" s="4">
        <v>396</v>
      </c>
      <c r="G397" s="105">
        <v>21.4</v>
      </c>
      <c r="H397" s="105">
        <v>21.4</v>
      </c>
      <c r="I397" s="4">
        <v>21.5</v>
      </c>
      <c r="J397" s="4">
        <v>21.5</v>
      </c>
      <c r="K397" s="4">
        <v>21.5</v>
      </c>
      <c r="L397" s="107"/>
      <c r="M397" s="107"/>
      <c r="N397" s="4">
        <v>396</v>
      </c>
      <c r="O397" s="105">
        <v>21.42</v>
      </c>
      <c r="P397" s="105">
        <v>21.42</v>
      </c>
      <c r="Q397" s="4">
        <v>21.5</v>
      </c>
      <c r="R397" s="4">
        <v>21.5</v>
      </c>
      <c r="S397" s="4">
        <v>21.5</v>
      </c>
      <c r="T397" s="107"/>
      <c r="X397" s="4"/>
      <c r="AN397" s="4"/>
      <c r="AP397" s="4"/>
      <c r="AQ397" s="4"/>
      <c r="AR397" s="4"/>
    </row>
    <row r="398" spans="1:44">
      <c r="A398" s="102">
        <f t="shared" si="6"/>
        <v>397</v>
      </c>
      <c r="B398" s="102">
        <v>397</v>
      </c>
      <c r="C398" s="4">
        <f>IF('Input&amp;Output'!$C$3=10,'v-t_chart'!G398,IF('Input&amp;Output'!$C$3=21,'v-t_chart'!H398,IF('Input&amp;Output'!$C$3=32,'v-t_chart'!I398,IF('Input&amp;Output'!$C$3=22,'v-t_chart'!J398,IF('Input&amp;Output'!$C$3=31,'v-t_chart'!K398,'v-t_chart'!L398)))))</f>
        <v>16</v>
      </c>
      <c r="D398" s="17"/>
      <c r="F398" s="4">
        <v>397</v>
      </c>
      <c r="G398" s="105">
        <v>15.9</v>
      </c>
      <c r="H398" s="105">
        <v>15.9</v>
      </c>
      <c r="I398" s="4">
        <v>16</v>
      </c>
      <c r="J398" s="4">
        <v>16</v>
      </c>
      <c r="K398" s="4">
        <v>16</v>
      </c>
      <c r="L398" s="107"/>
      <c r="M398" s="107"/>
      <c r="N398" s="4">
        <v>397</v>
      </c>
      <c r="O398" s="105">
        <v>15.91</v>
      </c>
      <c r="P398" s="105">
        <v>15.91</v>
      </c>
      <c r="Q398" s="4">
        <v>16</v>
      </c>
      <c r="R398" s="4">
        <v>16</v>
      </c>
      <c r="S398" s="4">
        <v>16</v>
      </c>
      <c r="T398" s="107"/>
      <c r="X398" s="4"/>
      <c r="AN398" s="4"/>
      <c r="AP398" s="4"/>
      <c r="AQ398" s="4"/>
      <c r="AR398" s="4"/>
    </row>
    <row r="399" spans="1:44">
      <c r="A399" s="102">
        <f t="shared" si="6"/>
        <v>398</v>
      </c>
      <c r="B399" s="102">
        <v>398</v>
      </c>
      <c r="C399" s="4">
        <f>IF('Input&amp;Output'!$C$3=10,'v-t_chart'!G399,IF('Input&amp;Output'!$C$3=21,'v-t_chart'!H399,IF('Input&amp;Output'!$C$3=32,'v-t_chart'!I399,IF('Input&amp;Output'!$C$3=22,'v-t_chart'!J399,IF('Input&amp;Output'!$C$3=31,'v-t_chart'!K399,'v-t_chart'!L399)))))</f>
        <v>10</v>
      </c>
      <c r="D399" s="17"/>
      <c r="F399" s="4">
        <v>398</v>
      </c>
      <c r="G399" s="105">
        <v>9.9</v>
      </c>
      <c r="H399" s="105">
        <v>9.9</v>
      </c>
      <c r="I399" s="4">
        <v>10</v>
      </c>
      <c r="J399" s="4">
        <v>10</v>
      </c>
      <c r="K399" s="4">
        <v>10</v>
      </c>
      <c r="L399" s="107"/>
      <c r="M399" s="107"/>
      <c r="N399" s="4">
        <v>398</v>
      </c>
      <c r="O399" s="105">
        <v>9.9</v>
      </c>
      <c r="P399" s="105">
        <v>9.9</v>
      </c>
      <c r="Q399" s="4">
        <v>10</v>
      </c>
      <c r="R399" s="4">
        <v>10</v>
      </c>
      <c r="S399" s="4">
        <v>10</v>
      </c>
      <c r="T399" s="107"/>
      <c r="X399" s="4"/>
      <c r="AN399" s="4"/>
      <c r="AP399" s="4"/>
      <c r="AQ399" s="4"/>
      <c r="AR399" s="4"/>
    </row>
    <row r="400" spans="1:44">
      <c r="A400" s="102">
        <f t="shared" si="6"/>
        <v>399</v>
      </c>
      <c r="B400" s="102">
        <v>399</v>
      </c>
      <c r="C400" s="4">
        <f>IF('Input&amp;Output'!$C$3=10,'v-t_chart'!G400,IF('Input&amp;Output'!$C$3=21,'v-t_chart'!H400,IF('Input&amp;Output'!$C$3=32,'v-t_chart'!I400,IF('Input&amp;Output'!$C$3=22,'v-t_chart'!J400,IF('Input&amp;Output'!$C$3=31,'v-t_chart'!K400,'v-t_chart'!L400)))))</f>
        <v>5</v>
      </c>
      <c r="D400" s="17"/>
      <c r="F400" s="4">
        <v>399</v>
      </c>
      <c r="G400" s="105">
        <v>4.9000000000000004</v>
      </c>
      <c r="H400" s="105">
        <v>4.9000000000000004</v>
      </c>
      <c r="I400" s="4">
        <v>5</v>
      </c>
      <c r="J400" s="4">
        <v>5</v>
      </c>
      <c r="K400" s="4">
        <v>5</v>
      </c>
      <c r="L400" s="107"/>
      <c r="M400" s="107"/>
      <c r="N400" s="4">
        <v>399</v>
      </c>
      <c r="O400" s="105">
        <v>4.9000000000000004</v>
      </c>
      <c r="P400" s="105">
        <v>4.9000000000000004</v>
      </c>
      <c r="Q400" s="4">
        <v>5</v>
      </c>
      <c r="R400" s="4">
        <v>5</v>
      </c>
      <c r="S400" s="4">
        <v>5</v>
      </c>
      <c r="T400" s="107"/>
      <c r="X400" s="4"/>
      <c r="AN400" s="4"/>
      <c r="AP400" s="4"/>
      <c r="AQ400" s="4"/>
      <c r="AR400" s="4"/>
    </row>
    <row r="401" spans="1:44">
      <c r="A401" s="102">
        <f t="shared" si="6"/>
        <v>400</v>
      </c>
      <c r="B401" s="102">
        <v>400</v>
      </c>
      <c r="C401" s="4">
        <f>IF('Input&amp;Output'!$C$3=10,'v-t_chart'!G401,IF('Input&amp;Output'!$C$3=21,'v-t_chart'!H401,IF('Input&amp;Output'!$C$3=32,'v-t_chart'!I401,IF('Input&amp;Output'!$C$3=22,'v-t_chart'!J401,IF('Input&amp;Output'!$C$3=31,'v-t_chart'!K401,'v-t_chart'!L401)))))</f>
        <v>2.2000000000000002</v>
      </c>
      <c r="D401" s="17"/>
      <c r="F401" s="4">
        <v>400</v>
      </c>
      <c r="G401" s="105">
        <v>2.1</v>
      </c>
      <c r="H401" s="105">
        <v>2.1</v>
      </c>
      <c r="I401" s="4">
        <v>2.2000000000000002</v>
      </c>
      <c r="J401" s="4">
        <v>2.2000000000000002</v>
      </c>
      <c r="K401" s="4">
        <v>2.2000000000000002</v>
      </c>
      <c r="L401" s="107"/>
      <c r="M401" s="107"/>
      <c r="N401" s="4">
        <v>400</v>
      </c>
      <c r="O401" s="105">
        <v>2.09</v>
      </c>
      <c r="P401" s="105">
        <v>2.09</v>
      </c>
      <c r="Q401" s="4">
        <v>2.2000000000000002</v>
      </c>
      <c r="R401" s="4">
        <v>2.2000000000000002</v>
      </c>
      <c r="S401" s="4">
        <v>2.2000000000000002</v>
      </c>
      <c r="T401" s="107"/>
      <c r="X401" s="4"/>
      <c r="AN401" s="4"/>
      <c r="AP401" s="4"/>
      <c r="AQ401" s="4"/>
      <c r="AR401" s="4"/>
    </row>
    <row r="402" spans="1:44">
      <c r="A402" s="102">
        <f t="shared" si="6"/>
        <v>401</v>
      </c>
      <c r="B402" s="102">
        <v>401</v>
      </c>
      <c r="C402" s="4">
        <f>IF('Input&amp;Output'!$C$3=10,'v-t_chart'!G402,IF('Input&amp;Output'!$C$3=21,'v-t_chart'!H402,IF('Input&amp;Output'!$C$3=32,'v-t_chart'!I402,IF('Input&amp;Output'!$C$3=22,'v-t_chart'!J402,IF('Input&amp;Output'!$C$3=31,'v-t_chart'!K402,'v-t_chart'!L402)))))</f>
        <v>1</v>
      </c>
      <c r="D402" s="17"/>
      <c r="F402" s="4">
        <v>401</v>
      </c>
      <c r="G402" s="105">
        <v>0.9</v>
      </c>
      <c r="H402" s="105">
        <v>0.9</v>
      </c>
      <c r="I402" s="4">
        <v>1</v>
      </c>
      <c r="J402" s="4">
        <v>1</v>
      </c>
      <c r="K402" s="4">
        <v>1</v>
      </c>
      <c r="L402" s="107"/>
      <c r="M402" s="107"/>
      <c r="N402" s="4">
        <v>401</v>
      </c>
      <c r="O402" s="105">
        <v>0.9</v>
      </c>
      <c r="P402" s="105">
        <v>0.9</v>
      </c>
      <c r="Q402" s="4">
        <v>1</v>
      </c>
      <c r="R402" s="4">
        <v>1</v>
      </c>
      <c r="S402" s="4">
        <v>1</v>
      </c>
      <c r="T402" s="107"/>
      <c r="X402" s="4"/>
      <c r="AN402" s="4"/>
      <c r="AP402" s="4"/>
      <c r="AQ402" s="4"/>
      <c r="AR402" s="4"/>
    </row>
    <row r="403" spans="1:44">
      <c r="A403" s="102">
        <f t="shared" si="6"/>
        <v>402</v>
      </c>
      <c r="B403" s="102">
        <v>402</v>
      </c>
      <c r="C403" s="4">
        <f>IF('Input&amp;Output'!$C$3=10,'v-t_chart'!G403,IF('Input&amp;Output'!$C$3=21,'v-t_chart'!H403,IF('Input&amp;Output'!$C$3=32,'v-t_chart'!I403,IF('Input&amp;Output'!$C$3=22,'v-t_chart'!J403,IF('Input&amp;Output'!$C$3=31,'v-t_chart'!K403,'v-t_chart'!L403)))))</f>
        <v>0</v>
      </c>
      <c r="D403" s="17"/>
      <c r="F403" s="4">
        <v>402</v>
      </c>
      <c r="G403" s="105">
        <v>0</v>
      </c>
      <c r="H403" s="105">
        <v>0</v>
      </c>
      <c r="I403" s="4">
        <v>0</v>
      </c>
      <c r="J403" s="4">
        <v>0</v>
      </c>
      <c r="K403" s="4">
        <v>0</v>
      </c>
      <c r="L403" s="107"/>
      <c r="M403" s="107"/>
      <c r="N403" s="4">
        <v>402</v>
      </c>
      <c r="O403" s="105">
        <v>0</v>
      </c>
      <c r="P403" s="105">
        <v>0</v>
      </c>
      <c r="Q403" s="4">
        <v>0</v>
      </c>
      <c r="R403" s="4">
        <v>0</v>
      </c>
      <c r="S403" s="4">
        <v>0</v>
      </c>
      <c r="T403" s="107"/>
      <c r="X403" s="4"/>
      <c r="AN403" s="4"/>
      <c r="AP403" s="4"/>
      <c r="AQ403" s="4"/>
      <c r="AR403" s="4"/>
    </row>
    <row r="404" spans="1:44">
      <c r="A404" s="102">
        <f t="shared" si="6"/>
        <v>403</v>
      </c>
      <c r="B404" s="102">
        <v>403</v>
      </c>
      <c r="C404" s="4">
        <f>IF('Input&amp;Output'!$C$3=10,'v-t_chart'!G404,IF('Input&amp;Output'!$C$3=21,'v-t_chart'!H404,IF('Input&amp;Output'!$C$3=32,'v-t_chart'!I404,IF('Input&amp;Output'!$C$3=22,'v-t_chart'!J404,IF('Input&amp;Output'!$C$3=31,'v-t_chart'!K404,'v-t_chart'!L404)))))</f>
        <v>0</v>
      </c>
      <c r="D404" s="17"/>
      <c r="F404" s="4">
        <v>403</v>
      </c>
      <c r="G404" s="105">
        <v>0</v>
      </c>
      <c r="H404" s="105">
        <v>0</v>
      </c>
      <c r="I404" s="4">
        <v>0</v>
      </c>
      <c r="J404" s="4">
        <v>0</v>
      </c>
      <c r="K404" s="4">
        <v>0</v>
      </c>
      <c r="L404" s="107"/>
      <c r="M404" s="107"/>
      <c r="N404" s="4">
        <v>403</v>
      </c>
      <c r="O404" s="105">
        <v>0</v>
      </c>
      <c r="P404" s="105">
        <v>0</v>
      </c>
      <c r="Q404" s="4">
        <v>0</v>
      </c>
      <c r="R404" s="4">
        <v>0</v>
      </c>
      <c r="S404" s="4">
        <v>0</v>
      </c>
      <c r="T404" s="107"/>
      <c r="X404" s="4"/>
      <c r="AN404" s="4"/>
      <c r="AP404" s="4"/>
      <c r="AQ404" s="4"/>
      <c r="AR404" s="4"/>
    </row>
    <row r="405" spans="1:44">
      <c r="A405" s="102">
        <f t="shared" si="6"/>
        <v>404</v>
      </c>
      <c r="B405" s="102">
        <v>404</v>
      </c>
      <c r="C405" s="4">
        <f>IF('Input&amp;Output'!$C$3=10,'v-t_chart'!G405,IF('Input&amp;Output'!$C$3=21,'v-t_chart'!H405,IF('Input&amp;Output'!$C$3=32,'v-t_chart'!I405,IF('Input&amp;Output'!$C$3=22,'v-t_chart'!J405,IF('Input&amp;Output'!$C$3=31,'v-t_chart'!K405,'v-t_chart'!L405)))))</f>
        <v>0</v>
      </c>
      <c r="D405" s="17"/>
      <c r="F405" s="4">
        <v>404</v>
      </c>
      <c r="G405" s="105">
        <v>0</v>
      </c>
      <c r="H405" s="105">
        <v>0</v>
      </c>
      <c r="I405" s="4">
        <v>0</v>
      </c>
      <c r="J405" s="4">
        <v>0</v>
      </c>
      <c r="K405" s="4">
        <v>0</v>
      </c>
      <c r="L405" s="107"/>
      <c r="M405" s="107"/>
      <c r="N405" s="4">
        <v>404</v>
      </c>
      <c r="O405" s="105">
        <v>0</v>
      </c>
      <c r="P405" s="105">
        <v>0</v>
      </c>
      <c r="Q405" s="4">
        <v>0</v>
      </c>
      <c r="R405" s="4">
        <v>0</v>
      </c>
      <c r="S405" s="4">
        <v>0</v>
      </c>
      <c r="T405" s="107"/>
      <c r="X405" s="4"/>
      <c r="AN405" s="4"/>
      <c r="AP405" s="4"/>
      <c r="AQ405" s="4"/>
      <c r="AR405" s="4"/>
    </row>
    <row r="406" spans="1:44">
      <c r="A406" s="102">
        <f t="shared" si="6"/>
        <v>405</v>
      </c>
      <c r="B406" s="102">
        <v>405</v>
      </c>
      <c r="C406" s="4">
        <f>IF('Input&amp;Output'!$C$3=10,'v-t_chart'!G406,IF('Input&amp;Output'!$C$3=21,'v-t_chart'!H406,IF('Input&amp;Output'!$C$3=32,'v-t_chart'!I406,IF('Input&amp;Output'!$C$3=22,'v-t_chart'!J406,IF('Input&amp;Output'!$C$3=31,'v-t_chart'!K406,'v-t_chart'!L406)))))</f>
        <v>0</v>
      </c>
      <c r="D406" s="17"/>
      <c r="F406" s="4">
        <v>405</v>
      </c>
      <c r="G406" s="105">
        <v>0</v>
      </c>
      <c r="H406" s="105">
        <v>0</v>
      </c>
      <c r="I406" s="4">
        <v>0</v>
      </c>
      <c r="J406" s="4">
        <v>0</v>
      </c>
      <c r="K406" s="4">
        <v>0</v>
      </c>
      <c r="L406" s="107"/>
      <c r="M406" s="107"/>
      <c r="N406" s="4">
        <v>405</v>
      </c>
      <c r="O406" s="105">
        <v>0</v>
      </c>
      <c r="P406" s="105">
        <v>0</v>
      </c>
      <c r="Q406" s="4">
        <v>0</v>
      </c>
      <c r="R406" s="4">
        <v>0</v>
      </c>
      <c r="S406" s="4">
        <v>0</v>
      </c>
      <c r="T406" s="107"/>
      <c r="X406" s="4"/>
      <c r="AN406" s="4"/>
      <c r="AP406" s="4"/>
      <c r="AQ406" s="4"/>
      <c r="AR406" s="4"/>
    </row>
    <row r="407" spans="1:44">
      <c r="A407" s="102">
        <f t="shared" si="6"/>
        <v>406</v>
      </c>
      <c r="B407" s="102">
        <v>406</v>
      </c>
      <c r="C407" s="4">
        <f>IF('Input&amp;Output'!$C$3=10,'v-t_chart'!G407,IF('Input&amp;Output'!$C$3=21,'v-t_chart'!H407,IF('Input&amp;Output'!$C$3=32,'v-t_chart'!I407,IF('Input&amp;Output'!$C$3=22,'v-t_chart'!J407,IF('Input&amp;Output'!$C$3=31,'v-t_chart'!K407,'v-t_chart'!L407)))))</f>
        <v>0</v>
      </c>
      <c r="D407" s="17"/>
      <c r="F407" s="4">
        <v>406</v>
      </c>
      <c r="G407" s="105">
        <v>0</v>
      </c>
      <c r="H407" s="105">
        <v>0</v>
      </c>
      <c r="I407" s="4">
        <v>0</v>
      </c>
      <c r="J407" s="4">
        <v>0</v>
      </c>
      <c r="K407" s="4">
        <v>0</v>
      </c>
      <c r="L407" s="107"/>
      <c r="M407" s="107"/>
      <c r="N407" s="4">
        <v>406</v>
      </c>
      <c r="O407" s="105">
        <v>0</v>
      </c>
      <c r="P407" s="105">
        <v>0</v>
      </c>
      <c r="Q407" s="4">
        <v>0</v>
      </c>
      <c r="R407" s="4">
        <v>0</v>
      </c>
      <c r="S407" s="4">
        <v>0</v>
      </c>
      <c r="T407" s="107"/>
      <c r="X407" s="4"/>
      <c r="AN407" s="4"/>
      <c r="AP407" s="4"/>
      <c r="AQ407" s="4"/>
      <c r="AR407" s="4"/>
    </row>
    <row r="408" spans="1:44">
      <c r="A408" s="102">
        <f t="shared" si="6"/>
        <v>407</v>
      </c>
      <c r="B408" s="102">
        <v>407</v>
      </c>
      <c r="C408" s="4">
        <f>IF('Input&amp;Output'!$C$3=10,'v-t_chart'!G408,IF('Input&amp;Output'!$C$3=21,'v-t_chart'!H408,IF('Input&amp;Output'!$C$3=32,'v-t_chart'!I408,IF('Input&amp;Output'!$C$3=22,'v-t_chart'!J408,IF('Input&amp;Output'!$C$3=31,'v-t_chart'!K408,'v-t_chart'!L408)))))</f>
        <v>0</v>
      </c>
      <c r="D408" s="17"/>
      <c r="F408" s="4">
        <v>407</v>
      </c>
      <c r="G408" s="105">
        <v>0</v>
      </c>
      <c r="H408" s="105">
        <v>0</v>
      </c>
      <c r="I408" s="4">
        <v>0</v>
      </c>
      <c r="J408" s="4">
        <v>0</v>
      </c>
      <c r="K408" s="4">
        <v>0</v>
      </c>
      <c r="L408" s="107"/>
      <c r="M408" s="107"/>
      <c r="N408" s="4">
        <v>407</v>
      </c>
      <c r="O408" s="105">
        <v>0</v>
      </c>
      <c r="P408" s="105">
        <v>0</v>
      </c>
      <c r="Q408" s="4">
        <v>0</v>
      </c>
      <c r="R408" s="4">
        <v>0</v>
      </c>
      <c r="S408" s="4">
        <v>0</v>
      </c>
      <c r="T408" s="107"/>
      <c r="X408" s="4"/>
      <c r="AN408" s="4"/>
      <c r="AP408" s="4"/>
      <c r="AQ408" s="4"/>
      <c r="AR408" s="4"/>
    </row>
    <row r="409" spans="1:44">
      <c r="A409" s="102">
        <f t="shared" si="6"/>
        <v>408</v>
      </c>
      <c r="B409" s="102">
        <v>408</v>
      </c>
      <c r="C409" s="4">
        <f>IF('Input&amp;Output'!$C$3=10,'v-t_chart'!G409,IF('Input&amp;Output'!$C$3=21,'v-t_chart'!H409,IF('Input&amp;Output'!$C$3=32,'v-t_chart'!I409,IF('Input&amp;Output'!$C$3=22,'v-t_chart'!J409,IF('Input&amp;Output'!$C$3=31,'v-t_chart'!K409,'v-t_chart'!L409)))))</f>
        <v>1.2</v>
      </c>
      <c r="D409" s="17"/>
      <c r="F409" s="4">
        <v>408</v>
      </c>
      <c r="G409" s="105">
        <v>1.2</v>
      </c>
      <c r="H409" s="105">
        <v>1.2</v>
      </c>
      <c r="I409" s="4">
        <v>1.2</v>
      </c>
      <c r="J409" s="4">
        <v>1.2</v>
      </c>
      <c r="K409" s="4">
        <v>1.2</v>
      </c>
      <c r="L409" s="107"/>
      <c r="M409" s="107"/>
      <c r="N409" s="4">
        <v>408</v>
      </c>
      <c r="O409" s="105">
        <v>1.1499999999999999</v>
      </c>
      <c r="P409" s="105">
        <v>1.1499999999999999</v>
      </c>
      <c r="Q409" s="4">
        <v>1.1599999999999999</v>
      </c>
      <c r="R409" s="4">
        <v>1.1599999999999999</v>
      </c>
      <c r="S409" s="4">
        <v>1.1599999999999999</v>
      </c>
      <c r="T409" s="107"/>
      <c r="X409" s="4"/>
      <c r="AN409" s="4"/>
      <c r="AP409" s="4"/>
      <c r="AQ409" s="4"/>
      <c r="AR409" s="4"/>
    </row>
    <row r="410" spans="1:44">
      <c r="A410" s="102">
        <f t="shared" si="6"/>
        <v>409</v>
      </c>
      <c r="B410" s="102">
        <v>409</v>
      </c>
      <c r="C410" s="4">
        <f>IF('Input&amp;Output'!$C$3=10,'v-t_chart'!G410,IF('Input&amp;Output'!$C$3=21,'v-t_chart'!H410,IF('Input&amp;Output'!$C$3=32,'v-t_chart'!I410,IF('Input&amp;Output'!$C$3=22,'v-t_chart'!J410,IF('Input&amp;Output'!$C$3=31,'v-t_chart'!K410,'v-t_chart'!L410)))))</f>
        <v>3.2</v>
      </c>
      <c r="D410" s="17"/>
      <c r="F410" s="4">
        <v>409</v>
      </c>
      <c r="G410" s="105">
        <v>3.2</v>
      </c>
      <c r="H410" s="105">
        <v>3.2</v>
      </c>
      <c r="I410" s="4">
        <v>3.2</v>
      </c>
      <c r="J410" s="4">
        <v>3.2</v>
      </c>
      <c r="K410" s="4">
        <v>3.2</v>
      </c>
      <c r="L410" s="107"/>
      <c r="M410" s="107"/>
      <c r="N410" s="4">
        <v>409</v>
      </c>
      <c r="O410" s="105">
        <v>3.24</v>
      </c>
      <c r="P410" s="105">
        <v>3.24</v>
      </c>
      <c r="Q410" s="4">
        <v>3.24</v>
      </c>
      <c r="R410" s="4">
        <v>3.24</v>
      </c>
      <c r="S410" s="4">
        <v>3.24</v>
      </c>
      <c r="T410" s="107"/>
      <c r="X410" s="4"/>
      <c r="AN410" s="4"/>
      <c r="AP410" s="4"/>
      <c r="AQ410" s="4"/>
      <c r="AR410" s="4"/>
    </row>
    <row r="411" spans="1:44">
      <c r="A411" s="102">
        <f t="shared" si="6"/>
        <v>410</v>
      </c>
      <c r="B411" s="102">
        <v>410</v>
      </c>
      <c r="C411" s="4">
        <f>IF('Input&amp;Output'!$C$3=10,'v-t_chart'!G411,IF('Input&amp;Output'!$C$3=21,'v-t_chart'!H411,IF('Input&amp;Output'!$C$3=32,'v-t_chart'!I411,IF('Input&amp;Output'!$C$3=22,'v-t_chart'!J411,IF('Input&amp;Output'!$C$3=31,'v-t_chart'!K411,'v-t_chart'!L411)))))</f>
        <v>5.9</v>
      </c>
      <c r="D411" s="17"/>
      <c r="F411" s="4">
        <v>410</v>
      </c>
      <c r="G411" s="105">
        <v>5.9</v>
      </c>
      <c r="H411" s="105">
        <v>5.9</v>
      </c>
      <c r="I411" s="4">
        <v>5.9</v>
      </c>
      <c r="J411" s="4">
        <v>5.9</v>
      </c>
      <c r="K411" s="4">
        <v>5.9</v>
      </c>
      <c r="L411" s="107"/>
      <c r="M411" s="107"/>
      <c r="N411" s="4">
        <v>410</v>
      </c>
      <c r="O411" s="105">
        <v>5.87</v>
      </c>
      <c r="P411" s="105">
        <v>5.87</v>
      </c>
      <c r="Q411" s="4">
        <v>5.88</v>
      </c>
      <c r="R411" s="4">
        <v>5.88</v>
      </c>
      <c r="S411" s="4">
        <v>5.88</v>
      </c>
      <c r="T411" s="107"/>
      <c r="X411" s="4"/>
      <c r="AN411" s="4"/>
      <c r="AP411" s="4"/>
      <c r="AQ411" s="4"/>
      <c r="AR411" s="4"/>
    </row>
    <row r="412" spans="1:44">
      <c r="A412" s="102">
        <f t="shared" si="6"/>
        <v>411</v>
      </c>
      <c r="B412" s="102">
        <v>411</v>
      </c>
      <c r="C412" s="4">
        <f>IF('Input&amp;Output'!$C$3=10,'v-t_chart'!G412,IF('Input&amp;Output'!$C$3=21,'v-t_chart'!H412,IF('Input&amp;Output'!$C$3=32,'v-t_chart'!I412,IF('Input&amp;Output'!$C$3=22,'v-t_chart'!J412,IF('Input&amp;Output'!$C$3=31,'v-t_chart'!K412,'v-t_chart'!L412)))))</f>
        <v>8.8000000000000007</v>
      </c>
      <c r="D412" s="17"/>
      <c r="F412" s="4">
        <v>411</v>
      </c>
      <c r="G412" s="105">
        <v>8.8000000000000007</v>
      </c>
      <c r="H412" s="105">
        <v>8.8000000000000007</v>
      </c>
      <c r="I412" s="4">
        <v>8.8000000000000007</v>
      </c>
      <c r="J412" s="4">
        <v>8.8000000000000007</v>
      </c>
      <c r="K412" s="4">
        <v>8.8000000000000007</v>
      </c>
      <c r="L412" s="107"/>
      <c r="M412" s="107"/>
      <c r="N412" s="4">
        <v>411</v>
      </c>
      <c r="O412" s="105">
        <v>8.7799999999999994</v>
      </c>
      <c r="P412" s="105">
        <v>8.7799999999999994</v>
      </c>
      <c r="Q412" s="4">
        <v>8.7899999999999991</v>
      </c>
      <c r="R412" s="4">
        <v>8.7899999999999991</v>
      </c>
      <c r="S412" s="4">
        <v>8.7899999999999991</v>
      </c>
      <c r="T412" s="107"/>
      <c r="X412" s="4"/>
      <c r="AN412" s="4"/>
      <c r="AP412" s="4"/>
      <c r="AQ412" s="4"/>
      <c r="AR412" s="4"/>
    </row>
    <row r="413" spans="1:44">
      <c r="A413" s="102">
        <f t="shared" si="6"/>
        <v>412</v>
      </c>
      <c r="B413" s="102">
        <v>412</v>
      </c>
      <c r="C413" s="4">
        <f>IF('Input&amp;Output'!$C$3=10,'v-t_chart'!G413,IF('Input&amp;Output'!$C$3=21,'v-t_chart'!H413,IF('Input&amp;Output'!$C$3=32,'v-t_chart'!I413,IF('Input&amp;Output'!$C$3=22,'v-t_chart'!J413,IF('Input&amp;Output'!$C$3=31,'v-t_chart'!K413,'v-t_chart'!L413)))))</f>
        <v>12</v>
      </c>
      <c r="D413" s="17"/>
      <c r="F413" s="4">
        <v>412</v>
      </c>
      <c r="G413" s="105">
        <v>12</v>
      </c>
      <c r="H413" s="105">
        <v>12</v>
      </c>
      <c r="I413" s="4">
        <v>12</v>
      </c>
      <c r="J413" s="4">
        <v>12</v>
      </c>
      <c r="K413" s="4">
        <v>12</v>
      </c>
      <c r="L413" s="107"/>
      <c r="M413" s="107"/>
      <c r="N413" s="4">
        <v>412</v>
      </c>
      <c r="O413" s="105">
        <v>11.95</v>
      </c>
      <c r="P413" s="105">
        <v>11.95</v>
      </c>
      <c r="Q413" s="4">
        <v>11.97</v>
      </c>
      <c r="R413" s="4">
        <v>11.97</v>
      </c>
      <c r="S413" s="4">
        <v>11.97</v>
      </c>
      <c r="T413" s="107"/>
      <c r="X413" s="4"/>
      <c r="AN413" s="4"/>
      <c r="AP413" s="4"/>
      <c r="AQ413" s="4"/>
      <c r="AR413" s="4"/>
    </row>
    <row r="414" spans="1:44">
      <c r="A414" s="102">
        <f t="shared" si="6"/>
        <v>413</v>
      </c>
      <c r="B414" s="102">
        <v>413</v>
      </c>
      <c r="C414" s="4">
        <f>IF('Input&amp;Output'!$C$3=10,'v-t_chart'!G414,IF('Input&amp;Output'!$C$3=21,'v-t_chart'!H414,IF('Input&amp;Output'!$C$3=32,'v-t_chart'!I414,IF('Input&amp;Output'!$C$3=22,'v-t_chart'!J414,IF('Input&amp;Output'!$C$3=31,'v-t_chart'!K414,'v-t_chart'!L414)))))</f>
        <v>15.4</v>
      </c>
      <c r="D414" s="17"/>
      <c r="F414" s="4">
        <v>413</v>
      </c>
      <c r="G414" s="105">
        <v>15.4</v>
      </c>
      <c r="H414" s="105">
        <v>15.4</v>
      </c>
      <c r="I414" s="4">
        <v>15.4</v>
      </c>
      <c r="J414" s="4">
        <v>15.4</v>
      </c>
      <c r="K414" s="4">
        <v>15.4</v>
      </c>
      <c r="L414" s="107"/>
      <c r="M414" s="107"/>
      <c r="N414" s="4">
        <v>413</v>
      </c>
      <c r="O414" s="105">
        <v>15.37</v>
      </c>
      <c r="P414" s="105">
        <v>15.37</v>
      </c>
      <c r="Q414" s="4">
        <v>15.39</v>
      </c>
      <c r="R414" s="4">
        <v>15.39</v>
      </c>
      <c r="S414" s="4">
        <v>15.39</v>
      </c>
      <c r="T414" s="107"/>
      <c r="X414" s="4"/>
      <c r="AN414" s="4"/>
      <c r="AP414" s="4"/>
      <c r="AQ414" s="4"/>
      <c r="AR414" s="4"/>
    </row>
    <row r="415" spans="1:44">
      <c r="A415" s="102">
        <f t="shared" si="6"/>
        <v>414</v>
      </c>
      <c r="B415" s="102">
        <v>414</v>
      </c>
      <c r="C415" s="4">
        <f>IF('Input&amp;Output'!$C$3=10,'v-t_chart'!G415,IF('Input&amp;Output'!$C$3=21,'v-t_chart'!H415,IF('Input&amp;Output'!$C$3=32,'v-t_chart'!I415,IF('Input&amp;Output'!$C$3=22,'v-t_chart'!J415,IF('Input&amp;Output'!$C$3=31,'v-t_chart'!K415,'v-t_chart'!L415)))))</f>
        <v>18.899999999999999</v>
      </c>
      <c r="D415" s="17"/>
      <c r="F415" s="4">
        <v>414</v>
      </c>
      <c r="G415" s="105">
        <v>18.899999999999999</v>
      </c>
      <c r="H415" s="105">
        <v>18.899999999999999</v>
      </c>
      <c r="I415" s="4">
        <v>18.899999999999999</v>
      </c>
      <c r="J415" s="4">
        <v>18.899999999999999</v>
      </c>
      <c r="K415" s="4">
        <v>18.899999999999999</v>
      </c>
      <c r="L415" s="107"/>
      <c r="M415" s="107"/>
      <c r="N415" s="4">
        <v>414</v>
      </c>
      <c r="O415" s="105">
        <v>18.86</v>
      </c>
      <c r="P415" s="105">
        <v>18.86</v>
      </c>
      <c r="Q415" s="4">
        <v>18.89</v>
      </c>
      <c r="R415" s="4">
        <v>18.89</v>
      </c>
      <c r="S415" s="4">
        <v>18.89</v>
      </c>
      <c r="T415" s="107"/>
      <c r="X415" s="4"/>
      <c r="AN415" s="4"/>
      <c r="AP415" s="4"/>
      <c r="AQ415" s="4"/>
      <c r="AR415" s="4"/>
    </row>
    <row r="416" spans="1:44">
      <c r="A416" s="102">
        <f t="shared" si="6"/>
        <v>415</v>
      </c>
      <c r="B416" s="102">
        <v>415</v>
      </c>
      <c r="C416" s="4">
        <f>IF('Input&amp;Output'!$C$3=10,'v-t_chart'!G416,IF('Input&amp;Output'!$C$3=21,'v-t_chart'!H416,IF('Input&amp;Output'!$C$3=32,'v-t_chart'!I416,IF('Input&amp;Output'!$C$3=22,'v-t_chart'!J416,IF('Input&amp;Output'!$C$3=31,'v-t_chart'!K416,'v-t_chart'!L416)))))</f>
        <v>22.1</v>
      </c>
      <c r="D416" s="17"/>
      <c r="F416" s="4">
        <v>415</v>
      </c>
      <c r="G416" s="105">
        <v>22.1</v>
      </c>
      <c r="H416" s="105">
        <v>22.1</v>
      </c>
      <c r="I416" s="4">
        <v>22.1</v>
      </c>
      <c r="J416" s="4">
        <v>22.1</v>
      </c>
      <c r="K416" s="4">
        <v>22.1</v>
      </c>
      <c r="L416" s="107"/>
      <c r="M416" s="107"/>
      <c r="N416" s="4">
        <v>415</v>
      </c>
      <c r="O416" s="105">
        <v>22.1</v>
      </c>
      <c r="P416" s="105">
        <v>22.1</v>
      </c>
      <c r="Q416" s="4">
        <v>22.14</v>
      </c>
      <c r="R416" s="4">
        <v>22.14</v>
      </c>
      <c r="S416" s="4">
        <v>22.14</v>
      </c>
      <c r="T416" s="107"/>
      <c r="X416" s="4"/>
      <c r="AN416" s="4"/>
      <c r="AP416" s="4"/>
      <c r="AQ416" s="4"/>
      <c r="AR416" s="4"/>
    </row>
    <row r="417" spans="1:44">
      <c r="A417" s="102">
        <f t="shared" si="6"/>
        <v>416</v>
      </c>
      <c r="B417" s="102">
        <v>416</v>
      </c>
      <c r="C417" s="4">
        <f>IF('Input&amp;Output'!$C$3=10,'v-t_chart'!G417,IF('Input&amp;Output'!$C$3=21,'v-t_chart'!H417,IF('Input&amp;Output'!$C$3=32,'v-t_chart'!I417,IF('Input&amp;Output'!$C$3=22,'v-t_chart'!J417,IF('Input&amp;Output'!$C$3=31,'v-t_chart'!K417,'v-t_chart'!L417)))))</f>
        <v>24.8</v>
      </c>
      <c r="D417" s="17"/>
      <c r="F417" s="4">
        <v>416</v>
      </c>
      <c r="G417" s="105">
        <v>24.7</v>
      </c>
      <c r="H417" s="105">
        <v>24.7</v>
      </c>
      <c r="I417" s="4">
        <v>24.8</v>
      </c>
      <c r="J417" s="4">
        <v>24.8</v>
      </c>
      <c r="K417" s="4">
        <v>24.8</v>
      </c>
      <c r="L417" s="107"/>
      <c r="M417" s="107"/>
      <c r="N417" s="4">
        <v>416</v>
      </c>
      <c r="O417" s="105">
        <v>24.73</v>
      </c>
      <c r="P417" s="105">
        <v>24.73</v>
      </c>
      <c r="Q417" s="4">
        <v>24.75</v>
      </c>
      <c r="R417" s="4">
        <v>24.75</v>
      </c>
      <c r="S417" s="4">
        <v>24.75</v>
      </c>
      <c r="T417" s="107"/>
      <c r="X417" s="4"/>
      <c r="AN417" s="4"/>
      <c r="AP417" s="4"/>
      <c r="AQ417" s="4"/>
      <c r="AR417" s="4"/>
    </row>
    <row r="418" spans="1:44">
      <c r="A418" s="102">
        <f t="shared" si="6"/>
        <v>417</v>
      </c>
      <c r="B418" s="102">
        <v>417</v>
      </c>
      <c r="C418" s="4">
        <f>IF('Input&amp;Output'!$C$3=10,'v-t_chart'!G418,IF('Input&amp;Output'!$C$3=21,'v-t_chart'!H418,IF('Input&amp;Output'!$C$3=32,'v-t_chart'!I418,IF('Input&amp;Output'!$C$3=22,'v-t_chart'!J418,IF('Input&amp;Output'!$C$3=31,'v-t_chart'!K418,'v-t_chart'!L418)))))</f>
        <v>26.8</v>
      </c>
      <c r="D418" s="17"/>
      <c r="F418" s="4">
        <v>417</v>
      </c>
      <c r="G418" s="105">
        <v>26.8</v>
      </c>
      <c r="H418" s="105">
        <v>26.8</v>
      </c>
      <c r="I418" s="4">
        <v>26.8</v>
      </c>
      <c r="J418" s="4">
        <v>26.8</v>
      </c>
      <c r="K418" s="4">
        <v>26.8</v>
      </c>
      <c r="L418" s="107"/>
      <c r="M418" s="107"/>
      <c r="N418" s="4">
        <v>417</v>
      </c>
      <c r="O418" s="105">
        <v>26.82</v>
      </c>
      <c r="P418" s="105">
        <v>26.82</v>
      </c>
      <c r="Q418" s="4">
        <v>26.82</v>
      </c>
      <c r="R418" s="4">
        <v>26.82</v>
      </c>
      <c r="S418" s="4">
        <v>26.82</v>
      </c>
      <c r="T418" s="107"/>
      <c r="X418" s="4"/>
      <c r="AN418" s="4"/>
      <c r="AP418" s="4"/>
      <c r="AQ418" s="4"/>
      <c r="AR418" s="4"/>
    </row>
    <row r="419" spans="1:44">
      <c r="A419" s="102">
        <f t="shared" si="6"/>
        <v>418</v>
      </c>
      <c r="B419" s="102">
        <v>418</v>
      </c>
      <c r="C419" s="4">
        <f>IF('Input&amp;Output'!$C$3=10,'v-t_chart'!G419,IF('Input&amp;Output'!$C$3=21,'v-t_chart'!H419,IF('Input&amp;Output'!$C$3=32,'v-t_chart'!I419,IF('Input&amp;Output'!$C$3=22,'v-t_chart'!J419,IF('Input&amp;Output'!$C$3=31,'v-t_chart'!K419,'v-t_chart'!L419)))))</f>
        <v>28.7</v>
      </c>
      <c r="D419" s="17"/>
      <c r="F419" s="4">
        <v>418</v>
      </c>
      <c r="G419" s="105">
        <v>28.7</v>
      </c>
      <c r="H419" s="105">
        <v>28.7</v>
      </c>
      <c r="I419" s="4">
        <v>28.7</v>
      </c>
      <c r="J419" s="4">
        <v>28.7</v>
      </c>
      <c r="K419" s="4">
        <v>28.7</v>
      </c>
      <c r="L419" s="107"/>
      <c r="M419" s="107"/>
      <c r="N419" s="4">
        <v>418</v>
      </c>
      <c r="O419" s="105">
        <v>28.73</v>
      </c>
      <c r="P419" s="105">
        <v>28.73</v>
      </c>
      <c r="Q419" s="4">
        <v>28.72</v>
      </c>
      <c r="R419" s="4">
        <v>28.72</v>
      </c>
      <c r="S419" s="4">
        <v>28.72</v>
      </c>
      <c r="T419" s="107"/>
      <c r="X419" s="4"/>
      <c r="AN419" s="4"/>
      <c r="AP419" s="4"/>
      <c r="AQ419" s="4"/>
      <c r="AR419" s="4"/>
    </row>
    <row r="420" spans="1:44">
      <c r="A420" s="102">
        <f t="shared" si="6"/>
        <v>419</v>
      </c>
      <c r="B420" s="102">
        <v>419</v>
      </c>
      <c r="C420" s="4">
        <f>IF('Input&amp;Output'!$C$3=10,'v-t_chart'!G420,IF('Input&amp;Output'!$C$3=21,'v-t_chart'!H420,IF('Input&amp;Output'!$C$3=32,'v-t_chart'!I420,IF('Input&amp;Output'!$C$3=22,'v-t_chart'!J420,IF('Input&amp;Output'!$C$3=31,'v-t_chart'!K420,'v-t_chart'!L420)))))</f>
        <v>30.6</v>
      </c>
      <c r="D420" s="17"/>
      <c r="F420" s="4">
        <v>419</v>
      </c>
      <c r="G420" s="105">
        <v>30.6</v>
      </c>
      <c r="H420" s="105">
        <v>30.6</v>
      </c>
      <c r="I420" s="4">
        <v>30.6</v>
      </c>
      <c r="J420" s="4">
        <v>30.6</v>
      </c>
      <c r="K420" s="4">
        <v>30.6</v>
      </c>
      <c r="L420" s="107"/>
      <c r="M420" s="107"/>
      <c r="N420" s="4">
        <v>419</v>
      </c>
      <c r="O420" s="105">
        <v>30.6</v>
      </c>
      <c r="P420" s="105">
        <v>30.6</v>
      </c>
      <c r="Q420" s="4">
        <v>30.58</v>
      </c>
      <c r="R420" s="4">
        <v>30.58</v>
      </c>
      <c r="S420" s="4">
        <v>30.58</v>
      </c>
      <c r="T420" s="107"/>
      <c r="X420" s="4"/>
      <c r="AN420" s="4"/>
      <c r="AP420" s="4"/>
      <c r="AQ420" s="4"/>
      <c r="AR420" s="4"/>
    </row>
    <row r="421" spans="1:44">
      <c r="A421" s="102">
        <f t="shared" si="6"/>
        <v>420</v>
      </c>
      <c r="B421" s="102">
        <v>420</v>
      </c>
      <c r="C421" s="4">
        <f>IF('Input&amp;Output'!$C$3=10,'v-t_chart'!G421,IF('Input&amp;Output'!$C$3=21,'v-t_chart'!H421,IF('Input&amp;Output'!$C$3=32,'v-t_chart'!I421,IF('Input&amp;Output'!$C$3=22,'v-t_chart'!J421,IF('Input&amp;Output'!$C$3=31,'v-t_chart'!K421,'v-t_chart'!L421)))))</f>
        <v>32.4</v>
      </c>
      <c r="D421" s="17"/>
      <c r="F421" s="4">
        <v>420</v>
      </c>
      <c r="G421" s="105">
        <v>32.4</v>
      </c>
      <c r="H421" s="105">
        <v>32.4</v>
      </c>
      <c r="I421" s="4">
        <v>32.4</v>
      </c>
      <c r="J421" s="4">
        <v>32.4</v>
      </c>
      <c r="K421" s="4">
        <v>32.4</v>
      </c>
      <c r="L421" s="107"/>
      <c r="M421" s="107"/>
      <c r="N421" s="4">
        <v>420</v>
      </c>
      <c r="O421" s="105">
        <v>32.4</v>
      </c>
      <c r="P421" s="105">
        <v>32.4</v>
      </c>
      <c r="Q421" s="4">
        <v>32.4</v>
      </c>
      <c r="R421" s="4">
        <v>32.4</v>
      </c>
      <c r="S421" s="4">
        <v>32.4</v>
      </c>
      <c r="T421" s="107"/>
      <c r="X421" s="4"/>
      <c r="AN421" s="4"/>
      <c r="AP421" s="4"/>
      <c r="AQ421" s="4"/>
      <c r="AR421" s="4"/>
    </row>
    <row r="422" spans="1:44">
      <c r="A422" s="102">
        <f t="shared" si="6"/>
        <v>421</v>
      </c>
      <c r="B422" s="102">
        <v>421</v>
      </c>
      <c r="C422" s="4">
        <f>IF('Input&amp;Output'!$C$3=10,'v-t_chart'!G422,IF('Input&amp;Output'!$C$3=21,'v-t_chart'!H422,IF('Input&amp;Output'!$C$3=32,'v-t_chart'!I422,IF('Input&amp;Output'!$C$3=22,'v-t_chart'!J422,IF('Input&amp;Output'!$C$3=31,'v-t_chart'!K422,'v-t_chart'!L422)))))</f>
        <v>34</v>
      </c>
      <c r="D422" s="17"/>
      <c r="F422" s="4">
        <v>421</v>
      </c>
      <c r="G422" s="105">
        <v>34</v>
      </c>
      <c r="H422" s="105">
        <v>34</v>
      </c>
      <c r="I422" s="4">
        <v>34</v>
      </c>
      <c r="J422" s="4">
        <v>34</v>
      </c>
      <c r="K422" s="4">
        <v>34</v>
      </c>
      <c r="L422" s="107"/>
      <c r="M422" s="107"/>
      <c r="N422" s="4">
        <v>421</v>
      </c>
      <c r="O422" s="105">
        <v>34.020000000000003</v>
      </c>
      <c r="P422" s="105">
        <v>34.020000000000003</v>
      </c>
      <c r="Q422" s="4">
        <v>34.03</v>
      </c>
      <c r="R422" s="4">
        <v>34.03</v>
      </c>
      <c r="S422" s="4">
        <v>34.03</v>
      </c>
      <c r="T422" s="107"/>
      <c r="X422" s="4"/>
      <c r="AN422" s="4"/>
      <c r="AP422" s="4"/>
      <c r="AQ422" s="4"/>
      <c r="AR422" s="4"/>
    </row>
    <row r="423" spans="1:44">
      <c r="A423" s="102">
        <f t="shared" si="6"/>
        <v>422</v>
      </c>
      <c r="B423" s="102">
        <v>422</v>
      </c>
      <c r="C423" s="4">
        <f>IF('Input&amp;Output'!$C$3=10,'v-t_chart'!G423,IF('Input&amp;Output'!$C$3=21,'v-t_chart'!H423,IF('Input&amp;Output'!$C$3=32,'v-t_chart'!I423,IF('Input&amp;Output'!$C$3=22,'v-t_chart'!J423,IF('Input&amp;Output'!$C$3=31,'v-t_chart'!K423,'v-t_chart'!L423)))))</f>
        <v>35.4</v>
      </c>
      <c r="D423" s="17"/>
      <c r="F423" s="4">
        <v>422</v>
      </c>
      <c r="G423" s="105">
        <v>35.4</v>
      </c>
      <c r="H423" s="105">
        <v>35.4</v>
      </c>
      <c r="I423" s="4">
        <v>35.4</v>
      </c>
      <c r="J423" s="4">
        <v>35.4</v>
      </c>
      <c r="K423" s="4">
        <v>35.4</v>
      </c>
      <c r="L423" s="107"/>
      <c r="M423" s="107"/>
      <c r="N423" s="4">
        <v>422</v>
      </c>
      <c r="O423" s="105">
        <v>35.35</v>
      </c>
      <c r="P423" s="105">
        <v>35.35</v>
      </c>
      <c r="Q423" s="4">
        <v>35.369999999999997</v>
      </c>
      <c r="R423" s="4">
        <v>35.369999999999997</v>
      </c>
      <c r="S423" s="4">
        <v>35.369999999999997</v>
      </c>
      <c r="T423" s="107"/>
      <c r="X423" s="4"/>
      <c r="AN423" s="4"/>
      <c r="AP423" s="4"/>
      <c r="AQ423" s="4"/>
      <c r="AR423" s="4"/>
    </row>
    <row r="424" spans="1:44">
      <c r="A424" s="102">
        <f t="shared" si="6"/>
        <v>423</v>
      </c>
      <c r="B424" s="102">
        <v>423</v>
      </c>
      <c r="C424" s="4">
        <f>IF('Input&amp;Output'!$C$3=10,'v-t_chart'!G424,IF('Input&amp;Output'!$C$3=21,'v-t_chart'!H424,IF('Input&amp;Output'!$C$3=32,'v-t_chart'!I424,IF('Input&amp;Output'!$C$3=22,'v-t_chart'!J424,IF('Input&amp;Output'!$C$3=31,'v-t_chart'!K424,'v-t_chart'!L424)))))</f>
        <v>36.5</v>
      </c>
      <c r="D424" s="17"/>
      <c r="F424" s="4">
        <v>423</v>
      </c>
      <c r="G424" s="105">
        <v>36.5</v>
      </c>
      <c r="H424" s="105">
        <v>36.5</v>
      </c>
      <c r="I424" s="4">
        <v>36.5</v>
      </c>
      <c r="J424" s="4">
        <v>36.5</v>
      </c>
      <c r="K424" s="4">
        <v>36.5</v>
      </c>
      <c r="L424" s="107"/>
      <c r="M424" s="107"/>
      <c r="N424" s="4">
        <v>423</v>
      </c>
      <c r="O424" s="105">
        <v>36.47</v>
      </c>
      <c r="P424" s="105">
        <v>36.47</v>
      </c>
      <c r="Q424" s="4">
        <v>36.5</v>
      </c>
      <c r="R424" s="4">
        <v>36.5</v>
      </c>
      <c r="S424" s="4">
        <v>36.5</v>
      </c>
      <c r="T424" s="107"/>
      <c r="X424" s="4"/>
      <c r="AN424" s="4"/>
      <c r="AP424" s="4"/>
      <c r="AQ424" s="4"/>
      <c r="AR424" s="4"/>
    </row>
    <row r="425" spans="1:44">
      <c r="A425" s="102">
        <f t="shared" si="6"/>
        <v>424</v>
      </c>
      <c r="B425" s="102">
        <v>424</v>
      </c>
      <c r="C425" s="4">
        <f>IF('Input&amp;Output'!$C$3=10,'v-t_chart'!G425,IF('Input&amp;Output'!$C$3=21,'v-t_chart'!H425,IF('Input&amp;Output'!$C$3=32,'v-t_chart'!I425,IF('Input&amp;Output'!$C$3=22,'v-t_chart'!J425,IF('Input&amp;Output'!$C$3=31,'v-t_chart'!K425,'v-t_chart'!L425)))))</f>
        <v>37.5</v>
      </c>
      <c r="D425" s="17"/>
      <c r="F425" s="4">
        <v>424</v>
      </c>
      <c r="G425" s="105">
        <v>37.5</v>
      </c>
      <c r="H425" s="105">
        <v>37.5</v>
      </c>
      <c r="I425" s="4">
        <v>37.5</v>
      </c>
      <c r="J425" s="4">
        <v>37.5</v>
      </c>
      <c r="K425" s="4">
        <v>37.5</v>
      </c>
      <c r="L425" s="107"/>
      <c r="M425" s="107"/>
      <c r="N425" s="4">
        <v>424</v>
      </c>
      <c r="O425" s="105">
        <v>37.51</v>
      </c>
      <c r="P425" s="105">
        <v>37.51</v>
      </c>
      <c r="Q425" s="4">
        <v>37.54</v>
      </c>
      <c r="R425" s="4">
        <v>37.54</v>
      </c>
      <c r="S425" s="4">
        <v>37.54</v>
      </c>
      <c r="T425" s="107"/>
      <c r="X425" s="4"/>
      <c r="AN425" s="4"/>
      <c r="AP425" s="4"/>
      <c r="AQ425" s="4"/>
      <c r="AR425" s="4"/>
    </row>
    <row r="426" spans="1:44">
      <c r="A426" s="102">
        <f t="shared" si="6"/>
        <v>425</v>
      </c>
      <c r="B426" s="102">
        <v>425</v>
      </c>
      <c r="C426" s="4">
        <f>IF('Input&amp;Output'!$C$3=10,'v-t_chart'!G426,IF('Input&amp;Output'!$C$3=21,'v-t_chart'!H426,IF('Input&amp;Output'!$C$3=32,'v-t_chart'!I426,IF('Input&amp;Output'!$C$3=22,'v-t_chart'!J426,IF('Input&amp;Output'!$C$3=31,'v-t_chart'!K426,'v-t_chart'!L426)))))</f>
        <v>38.6</v>
      </c>
      <c r="D426" s="17"/>
      <c r="F426" s="4">
        <v>425</v>
      </c>
      <c r="G426" s="105">
        <v>38.6</v>
      </c>
      <c r="H426" s="105">
        <v>38.6</v>
      </c>
      <c r="I426" s="4">
        <v>38.6</v>
      </c>
      <c r="J426" s="4">
        <v>38.6</v>
      </c>
      <c r="K426" s="4">
        <v>38.6</v>
      </c>
      <c r="L426" s="107"/>
      <c r="M426" s="107"/>
      <c r="N426" s="4">
        <v>425</v>
      </c>
      <c r="O426" s="105">
        <v>38.56</v>
      </c>
      <c r="P426" s="105">
        <v>38.56</v>
      </c>
      <c r="Q426" s="4">
        <v>38.6</v>
      </c>
      <c r="R426" s="4">
        <v>38.6</v>
      </c>
      <c r="S426" s="4">
        <v>38.6</v>
      </c>
      <c r="T426" s="107"/>
      <c r="X426" s="4"/>
      <c r="AN426" s="4"/>
      <c r="AP426" s="4"/>
      <c r="AQ426" s="4"/>
      <c r="AR426" s="4"/>
    </row>
    <row r="427" spans="1:44">
      <c r="A427" s="102">
        <f t="shared" si="6"/>
        <v>426</v>
      </c>
      <c r="B427" s="102">
        <v>426</v>
      </c>
      <c r="C427" s="4">
        <f>IF('Input&amp;Output'!$C$3=10,'v-t_chart'!G427,IF('Input&amp;Output'!$C$3=21,'v-t_chart'!H427,IF('Input&amp;Output'!$C$3=32,'v-t_chart'!I427,IF('Input&amp;Output'!$C$3=22,'v-t_chart'!J427,IF('Input&amp;Output'!$C$3=31,'v-t_chart'!K427,'v-t_chart'!L427)))))</f>
        <v>39.700000000000003</v>
      </c>
      <c r="D427" s="17"/>
      <c r="F427" s="4">
        <v>426</v>
      </c>
      <c r="G427" s="105">
        <v>39.6</v>
      </c>
      <c r="H427" s="105">
        <v>39.6</v>
      </c>
      <c r="I427" s="4">
        <v>39.700000000000003</v>
      </c>
      <c r="J427" s="4">
        <v>39.700000000000003</v>
      </c>
      <c r="K427" s="4">
        <v>39.700000000000003</v>
      </c>
      <c r="L427" s="107"/>
      <c r="M427" s="107"/>
      <c r="N427" s="4">
        <v>426</v>
      </c>
      <c r="O427" s="105">
        <v>39.64</v>
      </c>
      <c r="P427" s="105">
        <v>39.64</v>
      </c>
      <c r="Q427" s="4">
        <v>39.69</v>
      </c>
      <c r="R427" s="4">
        <v>39.69</v>
      </c>
      <c r="S427" s="4">
        <v>39.69</v>
      </c>
      <c r="T427" s="107"/>
      <c r="X427" s="4"/>
      <c r="AN427" s="4"/>
      <c r="AP427" s="4"/>
      <c r="AQ427" s="4"/>
      <c r="AR427" s="4"/>
    </row>
    <row r="428" spans="1:44">
      <c r="A428" s="102">
        <f t="shared" si="6"/>
        <v>427</v>
      </c>
      <c r="B428" s="102">
        <v>427</v>
      </c>
      <c r="C428" s="4">
        <f>IF('Input&amp;Output'!$C$3=10,'v-t_chart'!G428,IF('Input&amp;Output'!$C$3=21,'v-t_chart'!H428,IF('Input&amp;Output'!$C$3=32,'v-t_chart'!I428,IF('Input&amp;Output'!$C$3=22,'v-t_chart'!J428,IF('Input&amp;Output'!$C$3=31,'v-t_chart'!K428,'v-t_chart'!L428)))))</f>
        <v>40.700000000000003</v>
      </c>
      <c r="D428" s="17"/>
      <c r="F428" s="4">
        <v>427</v>
      </c>
      <c r="G428" s="105">
        <v>40.700000000000003</v>
      </c>
      <c r="H428" s="105">
        <v>40.700000000000003</v>
      </c>
      <c r="I428" s="4">
        <v>40.700000000000003</v>
      </c>
      <c r="J428" s="4">
        <v>40.700000000000003</v>
      </c>
      <c r="K428" s="4">
        <v>40.700000000000003</v>
      </c>
      <c r="L428" s="107"/>
      <c r="M428" s="107"/>
      <c r="N428" s="4">
        <v>427</v>
      </c>
      <c r="O428" s="105">
        <v>40.68</v>
      </c>
      <c r="P428" s="105">
        <v>40.68</v>
      </c>
      <c r="Q428" s="4">
        <v>40.729999999999997</v>
      </c>
      <c r="R428" s="4">
        <v>40.729999999999997</v>
      </c>
      <c r="S428" s="4">
        <v>40.729999999999997</v>
      </c>
      <c r="T428" s="107"/>
      <c r="X428" s="4"/>
      <c r="AN428" s="4"/>
      <c r="AP428" s="4"/>
      <c r="AQ428" s="4"/>
      <c r="AR428" s="4"/>
    </row>
    <row r="429" spans="1:44">
      <c r="A429" s="102">
        <f t="shared" si="6"/>
        <v>428</v>
      </c>
      <c r="B429" s="102">
        <v>428</v>
      </c>
      <c r="C429" s="4">
        <f>IF('Input&amp;Output'!$C$3=10,'v-t_chart'!G429,IF('Input&amp;Output'!$C$3=21,'v-t_chart'!H429,IF('Input&amp;Output'!$C$3=32,'v-t_chart'!I429,IF('Input&amp;Output'!$C$3=22,'v-t_chart'!J429,IF('Input&amp;Output'!$C$3=31,'v-t_chart'!K429,'v-t_chart'!L429)))))</f>
        <v>41.5</v>
      </c>
      <c r="D429" s="17"/>
      <c r="F429" s="4">
        <v>428</v>
      </c>
      <c r="G429" s="105">
        <v>41.4</v>
      </c>
      <c r="H429" s="105">
        <v>41.4</v>
      </c>
      <c r="I429" s="4">
        <v>41.5</v>
      </c>
      <c r="J429" s="4">
        <v>41.5</v>
      </c>
      <c r="K429" s="4">
        <v>41.5</v>
      </c>
      <c r="L429" s="107"/>
      <c r="M429" s="107"/>
      <c r="N429" s="4">
        <v>428</v>
      </c>
      <c r="O429" s="105">
        <v>41.44</v>
      </c>
      <c r="P429" s="105">
        <v>41.44</v>
      </c>
      <c r="Q429" s="4">
        <v>41.49</v>
      </c>
      <c r="R429" s="4">
        <v>41.49</v>
      </c>
      <c r="S429" s="4">
        <v>41.49</v>
      </c>
      <c r="T429" s="107"/>
      <c r="X429" s="4"/>
      <c r="AN429" s="4"/>
      <c r="AP429" s="4"/>
      <c r="AQ429" s="4"/>
      <c r="AR429" s="4"/>
    </row>
    <row r="430" spans="1:44">
      <c r="A430" s="102">
        <f t="shared" si="6"/>
        <v>429</v>
      </c>
      <c r="B430" s="102">
        <v>429</v>
      </c>
      <c r="C430" s="4">
        <f>IF('Input&amp;Output'!$C$3=10,'v-t_chart'!G430,IF('Input&amp;Output'!$C$3=21,'v-t_chart'!H430,IF('Input&amp;Output'!$C$3=32,'v-t_chart'!I430,IF('Input&amp;Output'!$C$3=22,'v-t_chart'!J430,IF('Input&amp;Output'!$C$3=31,'v-t_chart'!K430,'v-t_chart'!L430)))))</f>
        <v>41.7</v>
      </c>
      <c r="D430" s="17"/>
      <c r="F430" s="4">
        <v>429</v>
      </c>
      <c r="G430" s="105">
        <v>41.7</v>
      </c>
      <c r="H430" s="105">
        <v>41.7</v>
      </c>
      <c r="I430" s="4">
        <v>41.7</v>
      </c>
      <c r="J430" s="4">
        <v>41.7</v>
      </c>
      <c r="K430" s="4">
        <v>41.7</v>
      </c>
      <c r="L430" s="107"/>
      <c r="M430" s="107"/>
      <c r="N430" s="4">
        <v>429</v>
      </c>
      <c r="O430" s="105">
        <v>41.65</v>
      </c>
      <c r="P430" s="105">
        <v>41.65</v>
      </c>
      <c r="Q430" s="4">
        <v>41.72</v>
      </c>
      <c r="R430" s="4">
        <v>41.72</v>
      </c>
      <c r="S430" s="4">
        <v>41.72</v>
      </c>
      <c r="T430" s="107"/>
      <c r="X430" s="4"/>
      <c r="AN430" s="4"/>
      <c r="AP430" s="4"/>
      <c r="AQ430" s="4"/>
      <c r="AR430" s="4"/>
    </row>
    <row r="431" spans="1:44">
      <c r="A431" s="102">
        <f t="shared" si="6"/>
        <v>430</v>
      </c>
      <c r="B431" s="102">
        <v>430</v>
      </c>
      <c r="C431" s="4">
        <f>IF('Input&amp;Output'!$C$3=10,'v-t_chart'!G431,IF('Input&amp;Output'!$C$3=21,'v-t_chart'!H431,IF('Input&amp;Output'!$C$3=32,'v-t_chart'!I431,IF('Input&amp;Output'!$C$3=22,'v-t_chart'!J431,IF('Input&amp;Output'!$C$3=31,'v-t_chart'!K431,'v-t_chart'!L431)))))</f>
        <v>41.5</v>
      </c>
      <c r="D431" s="17"/>
      <c r="F431" s="4">
        <v>430</v>
      </c>
      <c r="G431" s="105">
        <v>41.4</v>
      </c>
      <c r="H431" s="105">
        <v>41.4</v>
      </c>
      <c r="I431" s="4">
        <v>41.5</v>
      </c>
      <c r="J431" s="4">
        <v>41.5</v>
      </c>
      <c r="K431" s="4">
        <v>41.5</v>
      </c>
      <c r="L431" s="107"/>
      <c r="M431" s="107"/>
      <c r="N431" s="4">
        <v>430</v>
      </c>
      <c r="O431" s="105">
        <v>41.4</v>
      </c>
      <c r="P431" s="105">
        <v>41.4</v>
      </c>
      <c r="Q431" s="4">
        <v>41.45</v>
      </c>
      <c r="R431" s="4">
        <v>41.45</v>
      </c>
      <c r="S431" s="4">
        <v>41.45</v>
      </c>
      <c r="T431" s="107"/>
      <c r="X431" s="4"/>
      <c r="AN431" s="4"/>
      <c r="AP431" s="4"/>
      <c r="AQ431" s="4"/>
      <c r="AR431" s="4"/>
    </row>
    <row r="432" spans="1:44">
      <c r="A432" s="102">
        <f t="shared" si="6"/>
        <v>431</v>
      </c>
      <c r="B432" s="102">
        <v>431</v>
      </c>
      <c r="C432" s="4">
        <f>IF('Input&amp;Output'!$C$3=10,'v-t_chart'!G432,IF('Input&amp;Output'!$C$3=21,'v-t_chart'!H432,IF('Input&amp;Output'!$C$3=32,'v-t_chart'!I432,IF('Input&amp;Output'!$C$3=22,'v-t_chart'!J432,IF('Input&amp;Output'!$C$3=31,'v-t_chart'!K432,'v-t_chart'!L432)))))</f>
        <v>41</v>
      </c>
      <c r="D432" s="17"/>
      <c r="F432" s="4">
        <v>431</v>
      </c>
      <c r="G432" s="105">
        <v>40.9</v>
      </c>
      <c r="H432" s="105">
        <v>40.9</v>
      </c>
      <c r="I432" s="4">
        <v>41</v>
      </c>
      <c r="J432" s="4">
        <v>41</v>
      </c>
      <c r="K432" s="4">
        <v>41</v>
      </c>
      <c r="L432" s="107"/>
      <c r="M432" s="107"/>
      <c r="N432" s="4">
        <v>431</v>
      </c>
      <c r="O432" s="105">
        <v>40.93</v>
      </c>
      <c r="P432" s="105">
        <v>40.93</v>
      </c>
      <c r="Q432" s="4">
        <v>40.99</v>
      </c>
      <c r="R432" s="4">
        <v>40.99</v>
      </c>
      <c r="S432" s="4">
        <v>40.99</v>
      </c>
      <c r="T432" s="107"/>
      <c r="X432" s="4"/>
      <c r="AN432" s="4"/>
      <c r="AP432" s="4"/>
      <c r="AQ432" s="4"/>
      <c r="AR432" s="4"/>
    </row>
    <row r="433" spans="1:44">
      <c r="A433" s="102">
        <f t="shared" si="6"/>
        <v>432</v>
      </c>
      <c r="B433" s="102">
        <v>432</v>
      </c>
      <c r="C433" s="4">
        <f>IF('Input&amp;Output'!$C$3=10,'v-t_chart'!G433,IF('Input&amp;Output'!$C$3=21,'v-t_chart'!H433,IF('Input&amp;Output'!$C$3=32,'v-t_chart'!I433,IF('Input&amp;Output'!$C$3=22,'v-t_chart'!J433,IF('Input&amp;Output'!$C$3=31,'v-t_chart'!K433,'v-t_chart'!L433)))))</f>
        <v>40.6</v>
      </c>
      <c r="D433" s="17"/>
      <c r="F433" s="4">
        <v>432</v>
      </c>
      <c r="G433" s="105">
        <v>40.5</v>
      </c>
      <c r="H433" s="105">
        <v>40.5</v>
      </c>
      <c r="I433" s="4">
        <v>40.6</v>
      </c>
      <c r="J433" s="4">
        <v>40.6</v>
      </c>
      <c r="K433" s="4">
        <v>40.6</v>
      </c>
      <c r="L433" s="107"/>
      <c r="M433" s="107"/>
      <c r="N433" s="4">
        <v>432</v>
      </c>
      <c r="O433" s="105">
        <v>40.5</v>
      </c>
      <c r="P433" s="105">
        <v>40.5</v>
      </c>
      <c r="Q433" s="4">
        <v>40.549999999999997</v>
      </c>
      <c r="R433" s="4">
        <v>40.549999999999997</v>
      </c>
      <c r="S433" s="4">
        <v>40.549999999999997</v>
      </c>
      <c r="T433" s="107"/>
      <c r="X433" s="4"/>
      <c r="AN433" s="4"/>
      <c r="AP433" s="4"/>
      <c r="AQ433" s="4"/>
      <c r="AR433" s="4"/>
    </row>
    <row r="434" spans="1:44">
      <c r="A434" s="102">
        <f t="shared" si="6"/>
        <v>433</v>
      </c>
      <c r="B434" s="102">
        <v>433</v>
      </c>
      <c r="C434" s="4">
        <f>IF('Input&amp;Output'!$C$3=10,'v-t_chart'!G434,IF('Input&amp;Output'!$C$3=21,'v-t_chart'!H434,IF('Input&amp;Output'!$C$3=32,'v-t_chart'!I434,IF('Input&amp;Output'!$C$3=22,'v-t_chart'!J434,IF('Input&amp;Output'!$C$3=31,'v-t_chart'!K434,'v-t_chart'!L434)))))</f>
        <v>40.299999999999997</v>
      </c>
      <c r="D434" s="17"/>
      <c r="F434" s="4">
        <v>433</v>
      </c>
      <c r="G434" s="105">
        <v>40.200000000000003</v>
      </c>
      <c r="H434" s="105">
        <v>40.200000000000003</v>
      </c>
      <c r="I434" s="4">
        <v>40.299999999999997</v>
      </c>
      <c r="J434" s="4">
        <v>40.299999999999997</v>
      </c>
      <c r="K434" s="4">
        <v>40.299999999999997</v>
      </c>
      <c r="L434" s="107"/>
      <c r="M434" s="107"/>
      <c r="N434" s="4">
        <v>433</v>
      </c>
      <c r="O434" s="105">
        <v>40.21</v>
      </c>
      <c r="P434" s="105">
        <v>40.21</v>
      </c>
      <c r="Q434" s="4">
        <v>40.26</v>
      </c>
      <c r="R434" s="4">
        <v>40.26</v>
      </c>
      <c r="S434" s="4">
        <v>40.26</v>
      </c>
      <c r="T434" s="107"/>
      <c r="X434" s="4"/>
      <c r="AN434" s="4"/>
      <c r="AP434" s="4"/>
      <c r="AQ434" s="4"/>
      <c r="AR434" s="4"/>
    </row>
    <row r="435" spans="1:44">
      <c r="A435" s="102">
        <f t="shared" si="6"/>
        <v>434</v>
      </c>
      <c r="B435" s="102">
        <v>434</v>
      </c>
      <c r="C435" s="4">
        <f>IF('Input&amp;Output'!$C$3=10,'v-t_chart'!G435,IF('Input&amp;Output'!$C$3=21,'v-t_chart'!H435,IF('Input&amp;Output'!$C$3=32,'v-t_chart'!I435,IF('Input&amp;Output'!$C$3=22,'v-t_chart'!J435,IF('Input&amp;Output'!$C$3=31,'v-t_chart'!K435,'v-t_chart'!L435)))))</f>
        <v>40.200000000000003</v>
      </c>
      <c r="D435" s="17"/>
      <c r="F435" s="4">
        <v>434</v>
      </c>
      <c r="G435" s="105">
        <v>40.1</v>
      </c>
      <c r="H435" s="105">
        <v>40.1</v>
      </c>
      <c r="I435" s="4">
        <v>40.200000000000003</v>
      </c>
      <c r="J435" s="4">
        <v>40.200000000000003</v>
      </c>
      <c r="K435" s="4">
        <v>40.200000000000003</v>
      </c>
      <c r="L435" s="107"/>
      <c r="M435" s="107"/>
      <c r="N435" s="4">
        <v>434</v>
      </c>
      <c r="O435" s="105">
        <v>40.1</v>
      </c>
      <c r="P435" s="105">
        <v>40.1</v>
      </c>
      <c r="Q435" s="4">
        <v>40.15</v>
      </c>
      <c r="R435" s="4">
        <v>40.15</v>
      </c>
      <c r="S435" s="4">
        <v>40.15</v>
      </c>
      <c r="T435" s="107"/>
      <c r="X435" s="4"/>
      <c r="AN435" s="4"/>
      <c r="AP435" s="4"/>
      <c r="AQ435" s="4"/>
      <c r="AR435" s="4"/>
    </row>
    <row r="436" spans="1:44">
      <c r="A436" s="102">
        <f t="shared" si="6"/>
        <v>435</v>
      </c>
      <c r="B436" s="102">
        <v>435</v>
      </c>
      <c r="C436" s="4">
        <f>IF('Input&amp;Output'!$C$3=10,'v-t_chart'!G436,IF('Input&amp;Output'!$C$3=21,'v-t_chart'!H436,IF('Input&amp;Output'!$C$3=32,'v-t_chart'!I436,IF('Input&amp;Output'!$C$3=22,'v-t_chart'!J436,IF('Input&amp;Output'!$C$3=31,'v-t_chart'!K436,'v-t_chart'!L436)))))</f>
        <v>40.1</v>
      </c>
      <c r="D436" s="17"/>
      <c r="F436" s="4">
        <v>435</v>
      </c>
      <c r="G436" s="105">
        <v>40.1</v>
      </c>
      <c r="H436" s="105">
        <v>40.1</v>
      </c>
      <c r="I436" s="4">
        <v>40.1</v>
      </c>
      <c r="J436" s="4">
        <v>40.1</v>
      </c>
      <c r="K436" s="4">
        <v>40.1</v>
      </c>
      <c r="L436" s="107"/>
      <c r="M436" s="107"/>
      <c r="N436" s="4">
        <v>435</v>
      </c>
      <c r="O436" s="105">
        <v>40.07</v>
      </c>
      <c r="P436" s="105">
        <v>40.07</v>
      </c>
      <c r="Q436" s="4">
        <v>40.1</v>
      </c>
      <c r="R436" s="4">
        <v>40.1</v>
      </c>
      <c r="S436" s="4">
        <v>40.1</v>
      </c>
      <c r="T436" s="107"/>
      <c r="X436" s="4"/>
      <c r="AN436" s="4"/>
      <c r="AP436" s="4"/>
      <c r="AQ436" s="4"/>
      <c r="AR436" s="4"/>
    </row>
    <row r="437" spans="1:44">
      <c r="A437" s="102">
        <f t="shared" si="6"/>
        <v>436</v>
      </c>
      <c r="B437" s="102">
        <v>436</v>
      </c>
      <c r="C437" s="4">
        <f>IF('Input&amp;Output'!$C$3=10,'v-t_chart'!G437,IF('Input&amp;Output'!$C$3=21,'v-t_chart'!H437,IF('Input&amp;Output'!$C$3=32,'v-t_chart'!I437,IF('Input&amp;Output'!$C$3=22,'v-t_chart'!J437,IF('Input&amp;Output'!$C$3=31,'v-t_chart'!K437,'v-t_chart'!L437)))))</f>
        <v>39.799999999999997</v>
      </c>
      <c r="D437" s="17"/>
      <c r="F437" s="4">
        <v>436</v>
      </c>
      <c r="G437" s="105">
        <v>39.799999999999997</v>
      </c>
      <c r="H437" s="105">
        <v>39.799999999999997</v>
      </c>
      <c r="I437" s="4">
        <v>39.799999999999997</v>
      </c>
      <c r="J437" s="4">
        <v>39.799999999999997</v>
      </c>
      <c r="K437" s="4">
        <v>39.799999999999997</v>
      </c>
      <c r="L437" s="107"/>
      <c r="M437" s="107"/>
      <c r="N437" s="4">
        <v>436</v>
      </c>
      <c r="O437" s="105">
        <v>39.78</v>
      </c>
      <c r="P437" s="105">
        <v>39.78</v>
      </c>
      <c r="Q437" s="4">
        <v>39.82</v>
      </c>
      <c r="R437" s="4">
        <v>39.82</v>
      </c>
      <c r="S437" s="4">
        <v>39.82</v>
      </c>
      <c r="T437" s="107"/>
      <c r="X437" s="4"/>
      <c r="AN437" s="4"/>
      <c r="AP437" s="4"/>
      <c r="AQ437" s="4"/>
      <c r="AR437" s="4"/>
    </row>
    <row r="438" spans="1:44">
      <c r="A438" s="102">
        <f t="shared" si="6"/>
        <v>437</v>
      </c>
      <c r="B438" s="102">
        <v>437</v>
      </c>
      <c r="C438" s="4">
        <f>IF('Input&amp;Output'!$C$3=10,'v-t_chart'!G438,IF('Input&amp;Output'!$C$3=21,'v-t_chart'!H438,IF('Input&amp;Output'!$C$3=32,'v-t_chart'!I438,IF('Input&amp;Output'!$C$3=22,'v-t_chart'!J438,IF('Input&amp;Output'!$C$3=31,'v-t_chart'!K438,'v-t_chart'!L438)))))</f>
        <v>38.9</v>
      </c>
      <c r="D438" s="17"/>
      <c r="F438" s="4">
        <v>437</v>
      </c>
      <c r="G438" s="105">
        <v>38.9</v>
      </c>
      <c r="H438" s="105">
        <v>38.9</v>
      </c>
      <c r="I438" s="4">
        <v>38.9</v>
      </c>
      <c r="J438" s="4">
        <v>38.9</v>
      </c>
      <c r="K438" s="4">
        <v>38.9</v>
      </c>
      <c r="L438" s="107"/>
      <c r="M438" s="107"/>
      <c r="N438" s="4">
        <v>437</v>
      </c>
      <c r="O438" s="105">
        <v>38.880000000000003</v>
      </c>
      <c r="P438" s="105">
        <v>38.880000000000003</v>
      </c>
      <c r="Q438" s="4">
        <v>38.92</v>
      </c>
      <c r="R438" s="4">
        <v>38.92</v>
      </c>
      <c r="S438" s="4">
        <v>38.92</v>
      </c>
      <c r="T438" s="107"/>
      <c r="X438" s="4"/>
      <c r="AN438" s="4"/>
      <c r="AP438" s="4"/>
      <c r="AQ438" s="4"/>
      <c r="AR438" s="4"/>
    </row>
    <row r="439" spans="1:44">
      <c r="A439" s="102">
        <f t="shared" si="6"/>
        <v>438</v>
      </c>
      <c r="B439" s="102">
        <v>438</v>
      </c>
      <c r="C439" s="4">
        <f>IF('Input&amp;Output'!$C$3=10,'v-t_chart'!G439,IF('Input&amp;Output'!$C$3=21,'v-t_chart'!H439,IF('Input&amp;Output'!$C$3=32,'v-t_chart'!I439,IF('Input&amp;Output'!$C$3=22,'v-t_chart'!J439,IF('Input&amp;Output'!$C$3=31,'v-t_chart'!K439,'v-t_chart'!L439)))))</f>
        <v>37.5</v>
      </c>
      <c r="D439" s="17"/>
      <c r="F439" s="4">
        <v>438</v>
      </c>
      <c r="G439" s="105">
        <v>37.4</v>
      </c>
      <c r="H439" s="105">
        <v>37.4</v>
      </c>
      <c r="I439" s="4">
        <v>37.5</v>
      </c>
      <c r="J439" s="4">
        <v>37.5</v>
      </c>
      <c r="K439" s="4">
        <v>37.5</v>
      </c>
      <c r="L439" s="107"/>
      <c r="M439" s="107"/>
      <c r="N439" s="4">
        <v>438</v>
      </c>
      <c r="O439" s="105">
        <v>37.44</v>
      </c>
      <c r="P439" s="105">
        <v>37.44</v>
      </c>
      <c r="Q439" s="4">
        <v>37.479999999999997</v>
      </c>
      <c r="R439" s="4">
        <v>37.479999999999997</v>
      </c>
      <c r="S439" s="4">
        <v>37.479999999999997</v>
      </c>
      <c r="T439" s="107"/>
      <c r="X439" s="4"/>
      <c r="AN439" s="4"/>
      <c r="AP439" s="4"/>
      <c r="AQ439" s="4"/>
      <c r="AR439" s="4"/>
    </row>
    <row r="440" spans="1:44">
      <c r="A440" s="102">
        <f t="shared" si="6"/>
        <v>439</v>
      </c>
      <c r="B440" s="102">
        <v>439</v>
      </c>
      <c r="C440" s="4">
        <f>IF('Input&amp;Output'!$C$3=10,'v-t_chart'!G440,IF('Input&amp;Output'!$C$3=21,'v-t_chart'!H440,IF('Input&amp;Output'!$C$3=32,'v-t_chart'!I440,IF('Input&amp;Output'!$C$3=22,'v-t_chart'!J440,IF('Input&amp;Output'!$C$3=31,'v-t_chart'!K440,'v-t_chart'!L440)))))</f>
        <v>35.799999999999997</v>
      </c>
      <c r="D440" s="17"/>
      <c r="F440" s="4">
        <v>439</v>
      </c>
      <c r="G440" s="105">
        <v>35.799999999999997</v>
      </c>
      <c r="H440" s="105">
        <v>35.799999999999997</v>
      </c>
      <c r="I440" s="4">
        <v>35.799999999999997</v>
      </c>
      <c r="J440" s="4">
        <v>35.799999999999997</v>
      </c>
      <c r="K440" s="4">
        <v>35.799999999999997</v>
      </c>
      <c r="L440" s="107"/>
      <c r="M440" s="107"/>
      <c r="N440" s="4">
        <v>439</v>
      </c>
      <c r="O440" s="105">
        <v>35.78</v>
      </c>
      <c r="P440" s="105">
        <v>35.78</v>
      </c>
      <c r="Q440" s="4">
        <v>35.840000000000003</v>
      </c>
      <c r="R440" s="4">
        <v>35.840000000000003</v>
      </c>
      <c r="S440" s="4">
        <v>35.840000000000003</v>
      </c>
      <c r="T440" s="107"/>
      <c r="X440" s="4"/>
      <c r="AN440" s="4"/>
      <c r="AP440" s="4"/>
      <c r="AQ440" s="4"/>
      <c r="AR440" s="4"/>
    </row>
    <row r="441" spans="1:44">
      <c r="A441" s="102">
        <f t="shared" si="6"/>
        <v>440</v>
      </c>
      <c r="B441" s="102">
        <v>440</v>
      </c>
      <c r="C441" s="4">
        <f>IF('Input&amp;Output'!$C$3=10,'v-t_chart'!G441,IF('Input&amp;Output'!$C$3=21,'v-t_chart'!H441,IF('Input&amp;Output'!$C$3=32,'v-t_chart'!I441,IF('Input&amp;Output'!$C$3=22,'v-t_chart'!J441,IF('Input&amp;Output'!$C$3=31,'v-t_chart'!K441,'v-t_chart'!L441)))))</f>
        <v>34.200000000000003</v>
      </c>
      <c r="D441" s="17"/>
      <c r="F441" s="4">
        <v>440</v>
      </c>
      <c r="G441" s="105">
        <v>34.1</v>
      </c>
      <c r="H441" s="105">
        <v>34.1</v>
      </c>
      <c r="I441" s="4">
        <v>34.200000000000003</v>
      </c>
      <c r="J441" s="4">
        <v>34.200000000000003</v>
      </c>
      <c r="K441" s="4">
        <v>34.200000000000003</v>
      </c>
      <c r="L441" s="107"/>
      <c r="M441" s="107"/>
      <c r="N441" s="4">
        <v>440</v>
      </c>
      <c r="O441" s="105">
        <v>34.130000000000003</v>
      </c>
      <c r="P441" s="105">
        <v>34.130000000000003</v>
      </c>
      <c r="Q441" s="4">
        <v>34.159999999999997</v>
      </c>
      <c r="R441" s="4">
        <v>34.159999999999997</v>
      </c>
      <c r="S441" s="4">
        <v>34.159999999999997</v>
      </c>
      <c r="T441" s="107"/>
      <c r="X441" s="4"/>
      <c r="AN441" s="4"/>
      <c r="AP441" s="4"/>
      <c r="AQ441" s="4"/>
      <c r="AR441" s="4"/>
    </row>
    <row r="442" spans="1:44">
      <c r="A442" s="102">
        <f t="shared" si="6"/>
        <v>441</v>
      </c>
      <c r="B442" s="102">
        <v>441</v>
      </c>
      <c r="C442" s="4">
        <f>IF('Input&amp;Output'!$C$3=10,'v-t_chart'!G442,IF('Input&amp;Output'!$C$3=21,'v-t_chart'!H442,IF('Input&amp;Output'!$C$3=32,'v-t_chart'!I442,IF('Input&amp;Output'!$C$3=22,'v-t_chart'!J442,IF('Input&amp;Output'!$C$3=31,'v-t_chart'!K442,'v-t_chart'!L442)))))</f>
        <v>32.5</v>
      </c>
      <c r="D442" s="17"/>
      <c r="F442" s="4">
        <v>441</v>
      </c>
      <c r="G442" s="105">
        <v>32.5</v>
      </c>
      <c r="H442" s="105">
        <v>32.5</v>
      </c>
      <c r="I442" s="4">
        <v>32.5</v>
      </c>
      <c r="J442" s="4">
        <v>32.5</v>
      </c>
      <c r="K442" s="4">
        <v>32.5</v>
      </c>
      <c r="L442" s="107"/>
      <c r="M442" s="107"/>
      <c r="N442" s="4">
        <v>441</v>
      </c>
      <c r="O442" s="105">
        <v>32.47</v>
      </c>
      <c r="P442" s="105">
        <v>32.47</v>
      </c>
      <c r="Q442" s="4">
        <v>32.520000000000003</v>
      </c>
      <c r="R442" s="4">
        <v>32.520000000000003</v>
      </c>
      <c r="S442" s="4">
        <v>32.520000000000003</v>
      </c>
      <c r="T442" s="107"/>
      <c r="X442" s="4"/>
      <c r="AN442" s="4"/>
      <c r="AP442" s="4"/>
      <c r="AQ442" s="4"/>
      <c r="AR442" s="4"/>
    </row>
    <row r="443" spans="1:44">
      <c r="A443" s="102">
        <f t="shared" si="6"/>
        <v>442</v>
      </c>
      <c r="B443" s="102">
        <v>442</v>
      </c>
      <c r="C443" s="4">
        <f>IF('Input&amp;Output'!$C$3=10,'v-t_chart'!G443,IF('Input&amp;Output'!$C$3=21,'v-t_chart'!H443,IF('Input&amp;Output'!$C$3=32,'v-t_chart'!I443,IF('Input&amp;Output'!$C$3=22,'v-t_chart'!J443,IF('Input&amp;Output'!$C$3=31,'v-t_chart'!K443,'v-t_chart'!L443)))))</f>
        <v>30.9</v>
      </c>
      <c r="D443" s="17"/>
      <c r="F443" s="4">
        <v>442</v>
      </c>
      <c r="G443" s="105">
        <v>30.9</v>
      </c>
      <c r="H443" s="105">
        <v>30.9</v>
      </c>
      <c r="I443" s="4">
        <v>30.9</v>
      </c>
      <c r="J443" s="4">
        <v>30.9</v>
      </c>
      <c r="K443" s="4">
        <v>30.9</v>
      </c>
      <c r="L443" s="107"/>
      <c r="M443" s="107"/>
      <c r="N443" s="4">
        <v>442</v>
      </c>
      <c r="O443" s="105">
        <v>30.89</v>
      </c>
      <c r="P443" s="105">
        <v>30.89</v>
      </c>
      <c r="Q443" s="4">
        <v>30.94</v>
      </c>
      <c r="R443" s="4">
        <v>30.94</v>
      </c>
      <c r="S443" s="4">
        <v>30.94</v>
      </c>
      <c r="T443" s="107"/>
      <c r="X443" s="4"/>
      <c r="AN443" s="4"/>
      <c r="AP443" s="4"/>
      <c r="AQ443" s="4"/>
      <c r="AR443" s="4"/>
    </row>
    <row r="444" spans="1:44">
      <c r="A444" s="102">
        <f t="shared" si="6"/>
        <v>443</v>
      </c>
      <c r="B444" s="102">
        <v>443</v>
      </c>
      <c r="C444" s="4">
        <f>IF('Input&amp;Output'!$C$3=10,'v-t_chart'!G444,IF('Input&amp;Output'!$C$3=21,'v-t_chart'!H444,IF('Input&amp;Output'!$C$3=32,'v-t_chart'!I444,IF('Input&amp;Output'!$C$3=22,'v-t_chart'!J444,IF('Input&amp;Output'!$C$3=31,'v-t_chart'!K444,'v-t_chart'!L444)))))</f>
        <v>29.4</v>
      </c>
      <c r="D444" s="17"/>
      <c r="F444" s="4">
        <v>443</v>
      </c>
      <c r="G444" s="105">
        <v>29.4</v>
      </c>
      <c r="H444" s="105">
        <v>29.4</v>
      </c>
      <c r="I444" s="4">
        <v>29.4</v>
      </c>
      <c r="J444" s="4">
        <v>29.4</v>
      </c>
      <c r="K444" s="4">
        <v>29.4</v>
      </c>
      <c r="L444" s="107"/>
      <c r="M444" s="107"/>
      <c r="N444" s="4">
        <v>443</v>
      </c>
      <c r="O444" s="105">
        <v>29.38</v>
      </c>
      <c r="P444" s="105">
        <v>29.38</v>
      </c>
      <c r="Q444" s="4">
        <v>29.43</v>
      </c>
      <c r="R444" s="4">
        <v>29.43</v>
      </c>
      <c r="S444" s="4">
        <v>29.43</v>
      </c>
      <c r="T444" s="107"/>
      <c r="X444" s="4"/>
      <c r="AN444" s="4"/>
      <c r="AP444" s="4"/>
      <c r="AQ444" s="4"/>
      <c r="AR444" s="4"/>
    </row>
    <row r="445" spans="1:44">
      <c r="A445" s="102">
        <f t="shared" si="6"/>
        <v>444</v>
      </c>
      <c r="B445" s="102">
        <v>444</v>
      </c>
      <c r="C445" s="4">
        <f>IF('Input&amp;Output'!$C$3=10,'v-t_chart'!G445,IF('Input&amp;Output'!$C$3=21,'v-t_chart'!H445,IF('Input&amp;Output'!$C$3=32,'v-t_chart'!I445,IF('Input&amp;Output'!$C$3=22,'v-t_chart'!J445,IF('Input&amp;Output'!$C$3=31,'v-t_chart'!K445,'v-t_chart'!L445)))))</f>
        <v>28</v>
      </c>
      <c r="D445" s="17"/>
      <c r="F445" s="4">
        <v>444</v>
      </c>
      <c r="G445" s="105">
        <v>27.9</v>
      </c>
      <c r="H445" s="105">
        <v>27.9</v>
      </c>
      <c r="I445" s="4">
        <v>28</v>
      </c>
      <c r="J445" s="4">
        <v>28</v>
      </c>
      <c r="K445" s="4">
        <v>28</v>
      </c>
      <c r="L445" s="107"/>
      <c r="M445" s="107"/>
      <c r="N445" s="4">
        <v>444</v>
      </c>
      <c r="O445" s="105">
        <v>27.9</v>
      </c>
      <c r="P445" s="105">
        <v>27.9</v>
      </c>
      <c r="Q445" s="4">
        <v>27.96</v>
      </c>
      <c r="R445" s="4">
        <v>27.96</v>
      </c>
      <c r="S445" s="4">
        <v>27.96</v>
      </c>
      <c r="T445" s="107"/>
      <c r="X445" s="4"/>
      <c r="AN445" s="4"/>
      <c r="AP445" s="4"/>
      <c r="AQ445" s="4"/>
      <c r="AR445" s="4"/>
    </row>
    <row r="446" spans="1:44">
      <c r="A446" s="102">
        <f t="shared" si="6"/>
        <v>445</v>
      </c>
      <c r="B446" s="102">
        <v>445</v>
      </c>
      <c r="C446" s="4">
        <f>IF('Input&amp;Output'!$C$3=10,'v-t_chart'!G446,IF('Input&amp;Output'!$C$3=21,'v-t_chart'!H446,IF('Input&amp;Output'!$C$3=32,'v-t_chart'!I446,IF('Input&amp;Output'!$C$3=22,'v-t_chart'!J446,IF('Input&amp;Output'!$C$3=31,'v-t_chart'!K446,'v-t_chart'!L446)))))</f>
        <v>26.5</v>
      </c>
      <c r="D446" s="17"/>
      <c r="F446" s="4">
        <v>445</v>
      </c>
      <c r="G446" s="105">
        <v>26.5</v>
      </c>
      <c r="H446" s="105">
        <v>26.5</v>
      </c>
      <c r="I446" s="4">
        <v>26.5</v>
      </c>
      <c r="J446" s="4">
        <v>26.5</v>
      </c>
      <c r="K446" s="4">
        <v>26.5</v>
      </c>
      <c r="L446" s="107"/>
      <c r="M446" s="107"/>
      <c r="N446" s="4">
        <v>445</v>
      </c>
      <c r="O446" s="105">
        <v>26.46</v>
      </c>
      <c r="P446" s="105">
        <v>26.46</v>
      </c>
      <c r="Q446" s="4">
        <v>26.51</v>
      </c>
      <c r="R446" s="4">
        <v>26.51</v>
      </c>
      <c r="S446" s="4">
        <v>26.51</v>
      </c>
      <c r="T446" s="107"/>
      <c r="X446" s="4"/>
      <c r="AN446" s="4"/>
      <c r="AP446" s="4"/>
      <c r="AQ446" s="4"/>
      <c r="AR446" s="4"/>
    </row>
    <row r="447" spans="1:44">
      <c r="A447" s="102">
        <f t="shared" si="6"/>
        <v>446</v>
      </c>
      <c r="B447" s="102">
        <v>446</v>
      </c>
      <c r="C447" s="4">
        <f>IF('Input&amp;Output'!$C$3=10,'v-t_chart'!G447,IF('Input&amp;Output'!$C$3=21,'v-t_chart'!H447,IF('Input&amp;Output'!$C$3=32,'v-t_chart'!I447,IF('Input&amp;Output'!$C$3=22,'v-t_chart'!J447,IF('Input&amp;Output'!$C$3=31,'v-t_chart'!K447,'v-t_chart'!L447)))))</f>
        <v>25</v>
      </c>
      <c r="D447" s="17"/>
      <c r="F447" s="4">
        <v>446</v>
      </c>
      <c r="G447" s="105">
        <v>25</v>
      </c>
      <c r="H447" s="105">
        <v>25</v>
      </c>
      <c r="I447" s="4">
        <v>25</v>
      </c>
      <c r="J447" s="4">
        <v>25</v>
      </c>
      <c r="K447" s="4">
        <v>25</v>
      </c>
      <c r="L447" s="107"/>
      <c r="M447" s="107"/>
      <c r="N447" s="4">
        <v>446</v>
      </c>
      <c r="O447" s="105">
        <v>24.95</v>
      </c>
      <c r="P447" s="105">
        <v>24.95</v>
      </c>
      <c r="Q447" s="4">
        <v>25.02</v>
      </c>
      <c r="R447" s="4">
        <v>25.02</v>
      </c>
      <c r="S447" s="4">
        <v>25.02</v>
      </c>
      <c r="T447" s="107"/>
      <c r="X447" s="4"/>
      <c r="AN447" s="4"/>
      <c r="AP447" s="4"/>
      <c r="AQ447" s="4"/>
      <c r="AR447" s="4"/>
    </row>
    <row r="448" spans="1:44">
      <c r="A448" s="102">
        <f t="shared" si="6"/>
        <v>447</v>
      </c>
      <c r="B448" s="102">
        <v>447</v>
      </c>
      <c r="C448" s="4">
        <f>IF('Input&amp;Output'!$C$3=10,'v-t_chart'!G448,IF('Input&amp;Output'!$C$3=21,'v-t_chart'!H448,IF('Input&amp;Output'!$C$3=32,'v-t_chart'!I448,IF('Input&amp;Output'!$C$3=22,'v-t_chart'!J448,IF('Input&amp;Output'!$C$3=31,'v-t_chart'!K448,'v-t_chart'!L448)))))</f>
        <v>23.5</v>
      </c>
      <c r="D448" s="17"/>
      <c r="F448" s="4">
        <v>447</v>
      </c>
      <c r="G448" s="105">
        <v>23.4</v>
      </c>
      <c r="H448" s="105">
        <v>23.4</v>
      </c>
      <c r="I448" s="4">
        <v>23.5</v>
      </c>
      <c r="J448" s="4">
        <v>23.5</v>
      </c>
      <c r="K448" s="4">
        <v>23.5</v>
      </c>
      <c r="L448" s="107"/>
      <c r="M448" s="107"/>
      <c r="N448" s="4">
        <v>447</v>
      </c>
      <c r="O448" s="105">
        <v>23.36</v>
      </c>
      <c r="P448" s="105">
        <v>23.36</v>
      </c>
      <c r="Q448" s="4">
        <v>23.45</v>
      </c>
      <c r="R448" s="4">
        <v>23.45</v>
      </c>
      <c r="S448" s="4">
        <v>23.45</v>
      </c>
      <c r="T448" s="107"/>
      <c r="X448" s="4"/>
      <c r="AN448" s="4"/>
      <c r="AP448" s="4"/>
      <c r="AQ448" s="4"/>
      <c r="AR448" s="4"/>
    </row>
    <row r="449" spans="1:44">
      <c r="A449" s="102">
        <f t="shared" si="6"/>
        <v>448</v>
      </c>
      <c r="B449" s="102">
        <v>448</v>
      </c>
      <c r="C449" s="4">
        <f>IF('Input&amp;Output'!$C$3=10,'v-t_chart'!G449,IF('Input&amp;Output'!$C$3=21,'v-t_chart'!H449,IF('Input&amp;Output'!$C$3=32,'v-t_chart'!I449,IF('Input&amp;Output'!$C$3=22,'v-t_chart'!J449,IF('Input&amp;Output'!$C$3=31,'v-t_chart'!K449,'v-t_chart'!L449)))))</f>
        <v>21.9</v>
      </c>
      <c r="D449" s="17"/>
      <c r="F449" s="4">
        <v>448</v>
      </c>
      <c r="G449" s="105">
        <v>21.8</v>
      </c>
      <c r="H449" s="105">
        <v>21.8</v>
      </c>
      <c r="I449" s="4">
        <v>21.9</v>
      </c>
      <c r="J449" s="4">
        <v>21.9</v>
      </c>
      <c r="K449" s="4">
        <v>21.9</v>
      </c>
      <c r="L449" s="107"/>
      <c r="M449" s="107"/>
      <c r="N449" s="4">
        <v>448</v>
      </c>
      <c r="O449" s="105">
        <v>21.78</v>
      </c>
      <c r="P449" s="105">
        <v>21.78</v>
      </c>
      <c r="Q449" s="4">
        <v>21.87</v>
      </c>
      <c r="R449" s="4">
        <v>21.87</v>
      </c>
      <c r="S449" s="4">
        <v>21.87</v>
      </c>
      <c r="T449" s="107"/>
      <c r="X449" s="4"/>
      <c r="AN449" s="4"/>
      <c r="AP449" s="4"/>
      <c r="AQ449" s="4"/>
      <c r="AR449" s="4"/>
    </row>
    <row r="450" spans="1:44">
      <c r="A450" s="102">
        <f t="shared" si="6"/>
        <v>449</v>
      </c>
      <c r="B450" s="102">
        <v>449</v>
      </c>
      <c r="C450" s="4">
        <f>IF('Input&amp;Output'!$C$3=10,'v-t_chart'!G450,IF('Input&amp;Output'!$C$3=21,'v-t_chart'!H450,IF('Input&amp;Output'!$C$3=32,'v-t_chart'!I450,IF('Input&amp;Output'!$C$3=22,'v-t_chart'!J450,IF('Input&amp;Output'!$C$3=31,'v-t_chart'!K450,'v-t_chart'!L450)))))</f>
        <v>20.399999999999999</v>
      </c>
      <c r="D450" s="17"/>
      <c r="F450" s="4">
        <v>449</v>
      </c>
      <c r="G450" s="105">
        <v>20.3</v>
      </c>
      <c r="H450" s="105">
        <v>20.3</v>
      </c>
      <c r="I450" s="4">
        <v>20.399999999999999</v>
      </c>
      <c r="J450" s="4">
        <v>20.399999999999999</v>
      </c>
      <c r="K450" s="4">
        <v>20.399999999999999</v>
      </c>
      <c r="L450" s="107"/>
      <c r="M450" s="107"/>
      <c r="N450" s="4">
        <v>449</v>
      </c>
      <c r="O450" s="105">
        <v>20.34</v>
      </c>
      <c r="P450" s="105">
        <v>20.34</v>
      </c>
      <c r="Q450" s="4">
        <v>20.440000000000001</v>
      </c>
      <c r="R450" s="4">
        <v>20.440000000000001</v>
      </c>
      <c r="S450" s="4">
        <v>20.440000000000001</v>
      </c>
      <c r="T450" s="107"/>
      <c r="X450" s="4"/>
      <c r="AN450" s="4"/>
      <c r="AP450" s="4"/>
      <c r="AQ450" s="4"/>
      <c r="AR450" s="4"/>
    </row>
    <row r="451" spans="1:44">
      <c r="A451" s="102">
        <f t="shared" si="6"/>
        <v>450</v>
      </c>
      <c r="B451" s="102">
        <v>450</v>
      </c>
      <c r="C451" s="4">
        <f>IF('Input&amp;Output'!$C$3=10,'v-t_chart'!G451,IF('Input&amp;Output'!$C$3=21,'v-t_chart'!H451,IF('Input&amp;Output'!$C$3=32,'v-t_chart'!I451,IF('Input&amp;Output'!$C$3=22,'v-t_chart'!J451,IF('Input&amp;Output'!$C$3=31,'v-t_chart'!K451,'v-t_chart'!L451)))))</f>
        <v>19.399999999999999</v>
      </c>
      <c r="D451" s="17"/>
      <c r="F451" s="4">
        <v>450</v>
      </c>
      <c r="G451" s="105">
        <v>19.3</v>
      </c>
      <c r="H451" s="105">
        <v>19.3</v>
      </c>
      <c r="I451" s="4">
        <v>19.399999999999999</v>
      </c>
      <c r="J451" s="4">
        <v>19.399999999999999</v>
      </c>
      <c r="K451" s="4">
        <v>19.399999999999999</v>
      </c>
      <c r="L451" s="107"/>
      <c r="M451" s="107"/>
      <c r="N451" s="4">
        <v>450</v>
      </c>
      <c r="O451" s="105">
        <v>19.3</v>
      </c>
      <c r="P451" s="105">
        <v>19.3</v>
      </c>
      <c r="Q451" s="4">
        <v>19.41</v>
      </c>
      <c r="R451" s="4">
        <v>19.41</v>
      </c>
      <c r="S451" s="4">
        <v>19.41</v>
      </c>
      <c r="T451" s="107"/>
      <c r="X451" s="4"/>
      <c r="AN451" s="4"/>
      <c r="AP451" s="4"/>
      <c r="AQ451" s="4"/>
      <c r="AR451" s="4"/>
    </row>
    <row r="452" spans="1:44">
      <c r="A452" s="102">
        <f t="shared" ref="A452:A515" si="7">A451+1</f>
        <v>451</v>
      </c>
      <c r="B452" s="102">
        <v>451</v>
      </c>
      <c r="C452" s="4">
        <f>IF('Input&amp;Output'!$C$3=10,'v-t_chart'!G452,IF('Input&amp;Output'!$C$3=21,'v-t_chart'!H452,IF('Input&amp;Output'!$C$3=32,'v-t_chart'!I452,IF('Input&amp;Output'!$C$3=22,'v-t_chart'!J452,IF('Input&amp;Output'!$C$3=31,'v-t_chart'!K452,'v-t_chart'!L452)))))</f>
        <v>18.8</v>
      </c>
      <c r="D452" s="17"/>
      <c r="F452" s="4">
        <v>451</v>
      </c>
      <c r="G452" s="105">
        <v>18.7</v>
      </c>
      <c r="H452" s="105">
        <v>18.7</v>
      </c>
      <c r="I452" s="4">
        <v>18.8</v>
      </c>
      <c r="J452" s="4">
        <v>18.8</v>
      </c>
      <c r="K452" s="4">
        <v>18.8</v>
      </c>
      <c r="L452" s="107"/>
      <c r="M452" s="107"/>
      <c r="N452" s="4">
        <v>451</v>
      </c>
      <c r="O452" s="105">
        <v>18.68</v>
      </c>
      <c r="P452" s="105">
        <v>18.68</v>
      </c>
      <c r="Q452" s="4">
        <v>18.8</v>
      </c>
      <c r="R452" s="4">
        <v>18.8</v>
      </c>
      <c r="S452" s="4">
        <v>18.8</v>
      </c>
      <c r="T452" s="107"/>
      <c r="X452" s="4"/>
      <c r="AN452" s="4"/>
      <c r="AP452" s="4"/>
      <c r="AQ452" s="4"/>
      <c r="AR452" s="4"/>
    </row>
    <row r="453" spans="1:44">
      <c r="A453" s="102">
        <f t="shared" si="7"/>
        <v>452</v>
      </c>
      <c r="B453" s="102">
        <v>452</v>
      </c>
      <c r="C453" s="4">
        <f>IF('Input&amp;Output'!$C$3=10,'v-t_chart'!G453,IF('Input&amp;Output'!$C$3=21,'v-t_chart'!H453,IF('Input&amp;Output'!$C$3=32,'v-t_chart'!I453,IF('Input&amp;Output'!$C$3=22,'v-t_chart'!J453,IF('Input&amp;Output'!$C$3=31,'v-t_chart'!K453,'v-t_chart'!L453)))))</f>
        <v>18.399999999999999</v>
      </c>
      <c r="D453" s="17"/>
      <c r="F453" s="4">
        <v>452</v>
      </c>
      <c r="G453" s="105">
        <v>18.3</v>
      </c>
      <c r="H453" s="105">
        <v>18.3</v>
      </c>
      <c r="I453" s="4">
        <v>18.399999999999999</v>
      </c>
      <c r="J453" s="4">
        <v>18.399999999999999</v>
      </c>
      <c r="K453" s="4">
        <v>18.399999999999999</v>
      </c>
      <c r="L453" s="107"/>
      <c r="M453" s="107"/>
      <c r="N453" s="4">
        <v>452</v>
      </c>
      <c r="O453" s="105">
        <v>18.25</v>
      </c>
      <c r="P453" s="105">
        <v>18.25</v>
      </c>
      <c r="Q453" s="4">
        <v>18.38</v>
      </c>
      <c r="R453" s="4">
        <v>18.38</v>
      </c>
      <c r="S453" s="4">
        <v>18.38</v>
      </c>
      <c r="T453" s="107"/>
      <c r="X453" s="4"/>
      <c r="AN453" s="4"/>
      <c r="AP453" s="4"/>
      <c r="AQ453" s="4"/>
      <c r="AR453" s="4"/>
    </row>
    <row r="454" spans="1:44">
      <c r="A454" s="102">
        <f t="shared" si="7"/>
        <v>453</v>
      </c>
      <c r="B454" s="102">
        <v>453</v>
      </c>
      <c r="C454" s="4">
        <f>IF('Input&amp;Output'!$C$3=10,'v-t_chart'!G454,IF('Input&amp;Output'!$C$3=21,'v-t_chart'!H454,IF('Input&amp;Output'!$C$3=32,'v-t_chart'!I454,IF('Input&amp;Output'!$C$3=22,'v-t_chart'!J454,IF('Input&amp;Output'!$C$3=31,'v-t_chart'!K454,'v-t_chart'!L454)))))</f>
        <v>18</v>
      </c>
      <c r="D454" s="17"/>
      <c r="F454" s="4">
        <v>453</v>
      </c>
      <c r="G454" s="105">
        <v>17.8</v>
      </c>
      <c r="H454" s="105">
        <v>17.8</v>
      </c>
      <c r="I454" s="4">
        <v>18</v>
      </c>
      <c r="J454" s="4">
        <v>18</v>
      </c>
      <c r="K454" s="4">
        <v>18</v>
      </c>
      <c r="L454" s="107"/>
      <c r="M454" s="107"/>
      <c r="N454" s="4">
        <v>453</v>
      </c>
      <c r="O454" s="105">
        <v>17.82</v>
      </c>
      <c r="P454" s="105">
        <v>17.82</v>
      </c>
      <c r="Q454" s="4">
        <v>17.96</v>
      </c>
      <c r="R454" s="4">
        <v>17.96</v>
      </c>
      <c r="S454" s="4">
        <v>17.96</v>
      </c>
      <c r="T454" s="107"/>
      <c r="X454" s="4"/>
      <c r="AN454" s="4"/>
      <c r="AP454" s="4"/>
      <c r="AQ454" s="4"/>
      <c r="AR454" s="4"/>
    </row>
    <row r="455" spans="1:44">
      <c r="A455" s="102">
        <f t="shared" si="7"/>
        <v>454</v>
      </c>
      <c r="B455" s="102">
        <v>454</v>
      </c>
      <c r="C455" s="4">
        <f>IF('Input&amp;Output'!$C$3=10,'v-t_chart'!G455,IF('Input&amp;Output'!$C$3=21,'v-t_chart'!H455,IF('Input&amp;Output'!$C$3=32,'v-t_chart'!I455,IF('Input&amp;Output'!$C$3=22,'v-t_chart'!J455,IF('Input&amp;Output'!$C$3=31,'v-t_chart'!K455,'v-t_chart'!L455)))))</f>
        <v>17.5</v>
      </c>
      <c r="D455" s="17"/>
      <c r="F455" s="4">
        <v>454</v>
      </c>
      <c r="G455" s="105">
        <v>17.399999999999999</v>
      </c>
      <c r="H455" s="105">
        <v>17.399999999999999</v>
      </c>
      <c r="I455" s="4">
        <v>17.5</v>
      </c>
      <c r="J455" s="4">
        <v>17.5</v>
      </c>
      <c r="K455" s="4">
        <v>17.5</v>
      </c>
      <c r="L455" s="107"/>
      <c r="M455" s="107"/>
      <c r="N455" s="4">
        <v>454</v>
      </c>
      <c r="O455" s="105">
        <v>17.350000000000001</v>
      </c>
      <c r="P455" s="105">
        <v>17.350000000000001</v>
      </c>
      <c r="Q455" s="4">
        <v>17.48</v>
      </c>
      <c r="R455" s="4">
        <v>17.48</v>
      </c>
      <c r="S455" s="4">
        <v>17.48</v>
      </c>
      <c r="T455" s="107"/>
      <c r="X455" s="4"/>
      <c r="AN455" s="4"/>
      <c r="AP455" s="4"/>
      <c r="AQ455" s="4"/>
      <c r="AR455" s="4"/>
    </row>
    <row r="456" spans="1:44">
      <c r="A456" s="102">
        <f t="shared" si="7"/>
        <v>455</v>
      </c>
      <c r="B456" s="102">
        <v>455</v>
      </c>
      <c r="C456" s="4">
        <f>IF('Input&amp;Output'!$C$3=10,'v-t_chart'!G456,IF('Input&amp;Output'!$C$3=21,'v-t_chart'!H456,IF('Input&amp;Output'!$C$3=32,'v-t_chart'!I456,IF('Input&amp;Output'!$C$3=22,'v-t_chart'!J456,IF('Input&amp;Output'!$C$3=31,'v-t_chart'!K456,'v-t_chart'!L456)))))</f>
        <v>16.899999999999999</v>
      </c>
      <c r="D456" s="17"/>
      <c r="F456" s="4">
        <v>455</v>
      </c>
      <c r="G456" s="105">
        <v>16.8</v>
      </c>
      <c r="H456" s="105">
        <v>16.8</v>
      </c>
      <c r="I456" s="4">
        <v>16.899999999999999</v>
      </c>
      <c r="J456" s="4">
        <v>16.899999999999999</v>
      </c>
      <c r="K456" s="4">
        <v>16.899999999999999</v>
      </c>
      <c r="L456" s="107"/>
      <c r="M456" s="107"/>
      <c r="N456" s="4">
        <v>455</v>
      </c>
      <c r="O456" s="105">
        <v>16.78</v>
      </c>
      <c r="P456" s="105">
        <v>16.78</v>
      </c>
      <c r="Q456" s="4">
        <v>16.899999999999999</v>
      </c>
      <c r="R456" s="4">
        <v>16.899999999999999</v>
      </c>
      <c r="S456" s="4">
        <v>16.899999999999999</v>
      </c>
      <c r="T456" s="107"/>
      <c r="X456" s="4"/>
      <c r="AN456" s="4"/>
      <c r="AP456" s="4"/>
      <c r="AQ456" s="4"/>
      <c r="AR456" s="4"/>
    </row>
    <row r="457" spans="1:44">
      <c r="A457" s="102">
        <f t="shared" si="7"/>
        <v>456</v>
      </c>
      <c r="B457" s="102">
        <v>456</v>
      </c>
      <c r="C457" s="4">
        <f>IF('Input&amp;Output'!$C$3=10,'v-t_chart'!G457,IF('Input&amp;Output'!$C$3=21,'v-t_chart'!H457,IF('Input&amp;Output'!$C$3=32,'v-t_chart'!I457,IF('Input&amp;Output'!$C$3=22,'v-t_chart'!J457,IF('Input&amp;Output'!$C$3=31,'v-t_chart'!K457,'v-t_chart'!L457)))))</f>
        <v>16.399999999999999</v>
      </c>
      <c r="D457" s="17"/>
      <c r="F457" s="4">
        <v>456</v>
      </c>
      <c r="G457" s="105">
        <v>16.3</v>
      </c>
      <c r="H457" s="105">
        <v>16.3</v>
      </c>
      <c r="I457" s="4">
        <v>16.399999999999999</v>
      </c>
      <c r="J457" s="4">
        <v>16.399999999999999</v>
      </c>
      <c r="K457" s="4">
        <v>16.399999999999999</v>
      </c>
      <c r="L457" s="107"/>
      <c r="M457" s="107"/>
      <c r="N457" s="4">
        <v>456</v>
      </c>
      <c r="O457" s="105">
        <v>16.27</v>
      </c>
      <c r="P457" s="105">
        <v>16.27</v>
      </c>
      <c r="Q457" s="4">
        <v>16.399999999999999</v>
      </c>
      <c r="R457" s="4">
        <v>16.399999999999999</v>
      </c>
      <c r="S457" s="4">
        <v>16.399999999999999</v>
      </c>
      <c r="T457" s="107"/>
      <c r="X457" s="4"/>
      <c r="AN457" s="4"/>
      <c r="AP457" s="4"/>
      <c r="AQ457" s="4"/>
      <c r="AR457" s="4"/>
    </row>
    <row r="458" spans="1:44">
      <c r="A458" s="102">
        <f t="shared" si="7"/>
        <v>457</v>
      </c>
      <c r="B458" s="102">
        <v>457</v>
      </c>
      <c r="C458" s="4">
        <f>IF('Input&amp;Output'!$C$3=10,'v-t_chart'!G458,IF('Input&amp;Output'!$C$3=21,'v-t_chart'!H458,IF('Input&amp;Output'!$C$3=32,'v-t_chart'!I458,IF('Input&amp;Output'!$C$3=22,'v-t_chart'!J458,IF('Input&amp;Output'!$C$3=31,'v-t_chart'!K458,'v-t_chart'!L458)))))</f>
        <v>16.600000000000001</v>
      </c>
      <c r="D458" s="17"/>
      <c r="F458" s="4">
        <v>457</v>
      </c>
      <c r="G458" s="105">
        <v>16.5</v>
      </c>
      <c r="H458" s="105">
        <v>16.5</v>
      </c>
      <c r="I458" s="4">
        <v>16.600000000000001</v>
      </c>
      <c r="J458" s="4">
        <v>16.600000000000001</v>
      </c>
      <c r="K458" s="4">
        <v>16.600000000000001</v>
      </c>
      <c r="L458" s="107"/>
      <c r="M458" s="107"/>
      <c r="N458" s="4">
        <v>457</v>
      </c>
      <c r="O458" s="105">
        <v>16.45</v>
      </c>
      <c r="P458" s="105">
        <v>16.45</v>
      </c>
      <c r="Q458" s="4">
        <v>16.57</v>
      </c>
      <c r="R458" s="4">
        <v>16.57</v>
      </c>
      <c r="S458" s="4">
        <v>16.57</v>
      </c>
      <c r="T458" s="107"/>
      <c r="X458" s="4"/>
      <c r="AN458" s="4"/>
      <c r="AP458" s="4"/>
      <c r="AQ458" s="4"/>
      <c r="AR458" s="4"/>
    </row>
    <row r="459" spans="1:44">
      <c r="A459" s="102">
        <f t="shared" si="7"/>
        <v>458</v>
      </c>
      <c r="B459" s="102">
        <v>458</v>
      </c>
      <c r="C459" s="4">
        <f>IF('Input&amp;Output'!$C$3=10,'v-t_chart'!G459,IF('Input&amp;Output'!$C$3=21,'v-t_chart'!H459,IF('Input&amp;Output'!$C$3=32,'v-t_chart'!I459,IF('Input&amp;Output'!$C$3=22,'v-t_chart'!J459,IF('Input&amp;Output'!$C$3=31,'v-t_chart'!K459,'v-t_chart'!L459)))))</f>
        <v>17.7</v>
      </c>
      <c r="D459" s="17"/>
      <c r="F459" s="4">
        <v>458</v>
      </c>
      <c r="G459" s="105">
        <v>17.600000000000001</v>
      </c>
      <c r="H459" s="105">
        <v>17.600000000000001</v>
      </c>
      <c r="I459" s="4">
        <v>17.7</v>
      </c>
      <c r="J459" s="4">
        <v>17.7</v>
      </c>
      <c r="K459" s="4">
        <v>17.7</v>
      </c>
      <c r="L459" s="107"/>
      <c r="M459" s="107"/>
      <c r="N459" s="4">
        <v>458</v>
      </c>
      <c r="O459" s="105">
        <v>17.600000000000001</v>
      </c>
      <c r="P459" s="105">
        <v>17.600000000000001</v>
      </c>
      <c r="Q459" s="4">
        <v>17.73</v>
      </c>
      <c r="R459" s="4">
        <v>17.73</v>
      </c>
      <c r="S459" s="4">
        <v>17.73</v>
      </c>
      <c r="T459" s="107"/>
      <c r="X459" s="4"/>
      <c r="AN459" s="4"/>
      <c r="AP459" s="4"/>
      <c r="AQ459" s="4"/>
      <c r="AR459" s="4"/>
    </row>
    <row r="460" spans="1:44">
      <c r="A460" s="102">
        <f t="shared" si="7"/>
        <v>459</v>
      </c>
      <c r="B460" s="102">
        <v>459</v>
      </c>
      <c r="C460" s="4">
        <f>IF('Input&amp;Output'!$C$3=10,'v-t_chart'!G460,IF('Input&amp;Output'!$C$3=21,'v-t_chart'!H460,IF('Input&amp;Output'!$C$3=32,'v-t_chart'!I460,IF('Input&amp;Output'!$C$3=22,'v-t_chart'!J460,IF('Input&amp;Output'!$C$3=31,'v-t_chart'!K460,'v-t_chart'!L460)))))</f>
        <v>19.399999999999999</v>
      </c>
      <c r="D460" s="17"/>
      <c r="F460" s="4">
        <v>459</v>
      </c>
      <c r="G460" s="105">
        <v>19.2</v>
      </c>
      <c r="H460" s="105">
        <v>19.2</v>
      </c>
      <c r="I460" s="4">
        <v>19.399999999999999</v>
      </c>
      <c r="J460" s="4">
        <v>19.399999999999999</v>
      </c>
      <c r="K460" s="4">
        <v>19.399999999999999</v>
      </c>
      <c r="L460" s="107"/>
      <c r="M460" s="107"/>
      <c r="N460" s="4">
        <v>459</v>
      </c>
      <c r="O460" s="105">
        <v>19.22</v>
      </c>
      <c r="P460" s="105">
        <v>19.22</v>
      </c>
      <c r="Q460" s="4">
        <v>19.350000000000001</v>
      </c>
      <c r="R460" s="4">
        <v>19.350000000000001</v>
      </c>
      <c r="S460" s="4">
        <v>19.350000000000001</v>
      </c>
      <c r="T460" s="107"/>
      <c r="X460" s="4"/>
      <c r="AN460" s="4"/>
      <c r="AP460" s="4"/>
      <c r="AQ460" s="4"/>
      <c r="AR460" s="4"/>
    </row>
    <row r="461" spans="1:44">
      <c r="A461" s="102">
        <f t="shared" si="7"/>
        <v>460</v>
      </c>
      <c r="B461" s="102">
        <v>460</v>
      </c>
      <c r="C461" s="4">
        <f>IF('Input&amp;Output'!$C$3=10,'v-t_chart'!G461,IF('Input&amp;Output'!$C$3=21,'v-t_chart'!H461,IF('Input&amp;Output'!$C$3=32,'v-t_chart'!I461,IF('Input&amp;Output'!$C$3=22,'v-t_chart'!J461,IF('Input&amp;Output'!$C$3=31,'v-t_chart'!K461,'v-t_chart'!L461)))))</f>
        <v>20.9</v>
      </c>
      <c r="D461" s="17"/>
      <c r="F461" s="4">
        <v>460</v>
      </c>
      <c r="G461" s="105">
        <v>20.8</v>
      </c>
      <c r="H461" s="105">
        <v>20.8</v>
      </c>
      <c r="I461" s="4">
        <v>20.9</v>
      </c>
      <c r="J461" s="4">
        <v>20.9</v>
      </c>
      <c r="K461" s="4">
        <v>20.9</v>
      </c>
      <c r="L461" s="107"/>
      <c r="M461" s="107"/>
      <c r="N461" s="4">
        <v>460</v>
      </c>
      <c r="O461" s="105">
        <v>20.81</v>
      </c>
      <c r="P461" s="105">
        <v>20.81</v>
      </c>
      <c r="Q461" s="4">
        <v>20.94</v>
      </c>
      <c r="R461" s="4">
        <v>20.94</v>
      </c>
      <c r="S461" s="4">
        <v>20.94</v>
      </c>
      <c r="T461" s="107"/>
      <c r="X461" s="4"/>
      <c r="AN461" s="4"/>
      <c r="AP461" s="4"/>
      <c r="AQ461" s="4"/>
      <c r="AR461" s="4"/>
    </row>
    <row r="462" spans="1:44">
      <c r="A462" s="102">
        <f t="shared" si="7"/>
        <v>461</v>
      </c>
      <c r="B462" s="102">
        <v>461</v>
      </c>
      <c r="C462" s="4">
        <f>IF('Input&amp;Output'!$C$3=10,'v-t_chart'!G462,IF('Input&amp;Output'!$C$3=21,'v-t_chart'!H462,IF('Input&amp;Output'!$C$3=32,'v-t_chart'!I462,IF('Input&amp;Output'!$C$3=22,'v-t_chart'!J462,IF('Input&amp;Output'!$C$3=31,'v-t_chart'!K462,'v-t_chart'!L462)))))</f>
        <v>22.3</v>
      </c>
      <c r="D462" s="17"/>
      <c r="F462" s="4">
        <v>461</v>
      </c>
      <c r="G462" s="105">
        <v>22.2</v>
      </c>
      <c r="H462" s="105">
        <v>22.2</v>
      </c>
      <c r="I462" s="4">
        <v>22.3</v>
      </c>
      <c r="J462" s="4">
        <v>22.3</v>
      </c>
      <c r="K462" s="4">
        <v>22.3</v>
      </c>
      <c r="L462" s="107"/>
      <c r="M462" s="107"/>
      <c r="N462" s="4">
        <v>461</v>
      </c>
      <c r="O462" s="105">
        <v>22.18</v>
      </c>
      <c r="P462" s="105">
        <v>22.18</v>
      </c>
      <c r="Q462" s="4">
        <v>22.32</v>
      </c>
      <c r="R462" s="4">
        <v>22.32</v>
      </c>
      <c r="S462" s="4">
        <v>22.32</v>
      </c>
      <c r="T462" s="107"/>
      <c r="X462" s="4"/>
      <c r="AN462" s="4"/>
      <c r="AP462" s="4"/>
      <c r="AQ462" s="4"/>
      <c r="AR462" s="4"/>
    </row>
    <row r="463" spans="1:44">
      <c r="A463" s="102">
        <f t="shared" si="7"/>
        <v>462</v>
      </c>
      <c r="B463" s="102">
        <v>462</v>
      </c>
      <c r="C463" s="4">
        <f>IF('Input&amp;Output'!$C$3=10,'v-t_chart'!G463,IF('Input&amp;Output'!$C$3=21,'v-t_chart'!H463,IF('Input&amp;Output'!$C$3=32,'v-t_chart'!I463,IF('Input&amp;Output'!$C$3=22,'v-t_chart'!J463,IF('Input&amp;Output'!$C$3=31,'v-t_chart'!K463,'v-t_chart'!L463)))))</f>
        <v>23.2</v>
      </c>
      <c r="D463" s="17"/>
      <c r="F463" s="4">
        <v>462</v>
      </c>
      <c r="G463" s="105">
        <v>23</v>
      </c>
      <c r="H463" s="105">
        <v>23</v>
      </c>
      <c r="I463" s="4">
        <v>23.2</v>
      </c>
      <c r="J463" s="4">
        <v>23.2</v>
      </c>
      <c r="K463" s="4">
        <v>23.2</v>
      </c>
      <c r="L463" s="107"/>
      <c r="M463" s="107"/>
      <c r="N463" s="4">
        <v>462</v>
      </c>
      <c r="O463" s="105">
        <v>23.04</v>
      </c>
      <c r="P463" s="105">
        <v>23.04</v>
      </c>
      <c r="Q463" s="4">
        <v>23.19</v>
      </c>
      <c r="R463" s="4">
        <v>23.19</v>
      </c>
      <c r="S463" s="4">
        <v>23.19</v>
      </c>
      <c r="T463" s="107"/>
      <c r="X463" s="4"/>
      <c r="AN463" s="4"/>
      <c r="AP463" s="4"/>
      <c r="AQ463" s="4"/>
      <c r="AR463" s="4"/>
    </row>
    <row r="464" spans="1:44">
      <c r="A464" s="102">
        <f t="shared" si="7"/>
        <v>463</v>
      </c>
      <c r="B464" s="102">
        <v>463</v>
      </c>
      <c r="C464" s="4">
        <f>IF('Input&amp;Output'!$C$3=10,'v-t_chart'!G464,IF('Input&amp;Output'!$C$3=21,'v-t_chart'!H464,IF('Input&amp;Output'!$C$3=32,'v-t_chart'!I464,IF('Input&amp;Output'!$C$3=22,'v-t_chart'!J464,IF('Input&amp;Output'!$C$3=31,'v-t_chart'!K464,'v-t_chart'!L464)))))</f>
        <v>23.2</v>
      </c>
      <c r="D464" s="17"/>
      <c r="F464" s="4">
        <v>463</v>
      </c>
      <c r="G464" s="105">
        <v>23</v>
      </c>
      <c r="H464" s="105">
        <v>23</v>
      </c>
      <c r="I464" s="4">
        <v>23.2</v>
      </c>
      <c r="J464" s="4">
        <v>23.2</v>
      </c>
      <c r="K464" s="4">
        <v>23.2</v>
      </c>
      <c r="L464" s="107"/>
      <c r="M464" s="107"/>
      <c r="N464" s="4">
        <v>463</v>
      </c>
      <c r="O464" s="105">
        <v>23.04</v>
      </c>
      <c r="P464" s="105">
        <v>23.04</v>
      </c>
      <c r="Q464" s="4">
        <v>23.2</v>
      </c>
      <c r="R464" s="4">
        <v>23.2</v>
      </c>
      <c r="S464" s="4">
        <v>23.2</v>
      </c>
      <c r="T464" s="107"/>
      <c r="X464" s="4"/>
      <c r="AN464" s="4"/>
      <c r="AP464" s="4"/>
      <c r="AQ464" s="4"/>
      <c r="AR464" s="4"/>
    </row>
    <row r="465" spans="1:44">
      <c r="A465" s="102">
        <f t="shared" si="7"/>
        <v>464</v>
      </c>
      <c r="B465" s="102">
        <v>464</v>
      </c>
      <c r="C465" s="4">
        <f>IF('Input&amp;Output'!$C$3=10,'v-t_chart'!G465,IF('Input&amp;Output'!$C$3=21,'v-t_chart'!H465,IF('Input&amp;Output'!$C$3=32,'v-t_chart'!I465,IF('Input&amp;Output'!$C$3=22,'v-t_chart'!J465,IF('Input&amp;Output'!$C$3=31,'v-t_chart'!K465,'v-t_chart'!L465)))))</f>
        <v>22.2</v>
      </c>
      <c r="D465" s="17"/>
      <c r="F465" s="4">
        <v>464</v>
      </c>
      <c r="G465" s="105">
        <v>22</v>
      </c>
      <c r="H465" s="105">
        <v>22</v>
      </c>
      <c r="I465" s="4">
        <v>22.2</v>
      </c>
      <c r="J465" s="4">
        <v>22.2</v>
      </c>
      <c r="K465" s="4">
        <v>22.2</v>
      </c>
      <c r="L465" s="107"/>
      <c r="M465" s="107"/>
      <c r="N465" s="4">
        <v>464</v>
      </c>
      <c r="O465" s="105">
        <v>22</v>
      </c>
      <c r="P465" s="105">
        <v>22</v>
      </c>
      <c r="Q465" s="4">
        <v>22.17</v>
      </c>
      <c r="R465" s="4">
        <v>22.17</v>
      </c>
      <c r="S465" s="4">
        <v>22.17</v>
      </c>
      <c r="T465" s="107"/>
      <c r="X465" s="4"/>
      <c r="AN465" s="4"/>
      <c r="AP465" s="4"/>
      <c r="AQ465" s="4"/>
      <c r="AR465" s="4"/>
    </row>
    <row r="466" spans="1:44">
      <c r="A466" s="102">
        <f t="shared" si="7"/>
        <v>465</v>
      </c>
      <c r="B466" s="102">
        <v>465</v>
      </c>
      <c r="C466" s="4">
        <f>IF('Input&amp;Output'!$C$3=10,'v-t_chart'!G466,IF('Input&amp;Output'!$C$3=21,'v-t_chart'!H466,IF('Input&amp;Output'!$C$3=32,'v-t_chart'!I466,IF('Input&amp;Output'!$C$3=22,'v-t_chart'!J466,IF('Input&amp;Output'!$C$3=31,'v-t_chart'!K466,'v-t_chart'!L466)))))</f>
        <v>20.3</v>
      </c>
      <c r="D466" s="17"/>
      <c r="F466" s="4">
        <v>465</v>
      </c>
      <c r="G466" s="105">
        <v>20.100000000000001</v>
      </c>
      <c r="H466" s="105">
        <v>20.100000000000001</v>
      </c>
      <c r="I466" s="4">
        <v>20.3</v>
      </c>
      <c r="J466" s="4">
        <v>20.3</v>
      </c>
      <c r="K466" s="4">
        <v>20.3</v>
      </c>
      <c r="L466" s="107"/>
      <c r="M466" s="107"/>
      <c r="N466" s="4">
        <v>465</v>
      </c>
      <c r="O466" s="105">
        <v>20.09</v>
      </c>
      <c r="P466" s="105">
        <v>20.09</v>
      </c>
      <c r="Q466" s="4">
        <v>20.28</v>
      </c>
      <c r="R466" s="4">
        <v>20.28</v>
      </c>
      <c r="S466" s="4">
        <v>20.28</v>
      </c>
      <c r="T466" s="107"/>
      <c r="X466" s="4"/>
      <c r="AN466" s="4"/>
      <c r="AP466" s="4"/>
      <c r="AQ466" s="4"/>
      <c r="AR466" s="4"/>
    </row>
    <row r="467" spans="1:44">
      <c r="A467" s="102">
        <f t="shared" si="7"/>
        <v>466</v>
      </c>
      <c r="B467" s="102">
        <v>466</v>
      </c>
      <c r="C467" s="4">
        <f>IF('Input&amp;Output'!$C$3=10,'v-t_chart'!G467,IF('Input&amp;Output'!$C$3=21,'v-t_chart'!H467,IF('Input&amp;Output'!$C$3=32,'v-t_chart'!I467,IF('Input&amp;Output'!$C$3=22,'v-t_chart'!J467,IF('Input&amp;Output'!$C$3=31,'v-t_chart'!K467,'v-t_chart'!L467)))))</f>
        <v>17.899999999999999</v>
      </c>
      <c r="D467" s="17"/>
      <c r="F467" s="4">
        <v>466</v>
      </c>
      <c r="G467" s="105">
        <v>17.7</v>
      </c>
      <c r="H467" s="105">
        <v>17.7</v>
      </c>
      <c r="I467" s="4">
        <v>17.899999999999999</v>
      </c>
      <c r="J467" s="4">
        <v>17.899999999999999</v>
      </c>
      <c r="K467" s="4">
        <v>17.899999999999999</v>
      </c>
      <c r="L467" s="107"/>
      <c r="M467" s="107"/>
      <c r="N467" s="4">
        <v>466</v>
      </c>
      <c r="O467" s="105">
        <v>17.71</v>
      </c>
      <c r="P467" s="105">
        <v>17.71</v>
      </c>
      <c r="Q467" s="4">
        <v>17.88</v>
      </c>
      <c r="R467" s="4">
        <v>17.88</v>
      </c>
      <c r="S467" s="4">
        <v>17.88</v>
      </c>
      <c r="T467" s="107"/>
      <c r="X467" s="4"/>
      <c r="AN467" s="4"/>
      <c r="AP467" s="4"/>
      <c r="AQ467" s="4"/>
      <c r="AR467" s="4"/>
    </row>
    <row r="468" spans="1:44">
      <c r="A468" s="102">
        <f t="shared" si="7"/>
        <v>467</v>
      </c>
      <c r="B468" s="102">
        <v>467</v>
      </c>
      <c r="C468" s="4">
        <f>IF('Input&amp;Output'!$C$3=10,'v-t_chart'!G468,IF('Input&amp;Output'!$C$3=21,'v-t_chart'!H468,IF('Input&amp;Output'!$C$3=32,'v-t_chart'!I468,IF('Input&amp;Output'!$C$3=22,'v-t_chart'!J468,IF('Input&amp;Output'!$C$3=31,'v-t_chart'!K468,'v-t_chart'!L468)))))</f>
        <v>15.2</v>
      </c>
      <c r="D468" s="17"/>
      <c r="F468" s="4">
        <v>467</v>
      </c>
      <c r="G468" s="105">
        <v>15</v>
      </c>
      <c r="H468" s="105">
        <v>15</v>
      </c>
      <c r="I468" s="4">
        <v>15.2</v>
      </c>
      <c r="J468" s="4">
        <v>15.2</v>
      </c>
      <c r="K468" s="4">
        <v>15.2</v>
      </c>
      <c r="L468" s="107"/>
      <c r="M468" s="107"/>
      <c r="N468" s="4">
        <v>467</v>
      </c>
      <c r="O468" s="105">
        <v>15.01</v>
      </c>
      <c r="P468" s="105">
        <v>15.01</v>
      </c>
      <c r="Q468" s="4">
        <v>15.19</v>
      </c>
      <c r="R468" s="4">
        <v>15.19</v>
      </c>
      <c r="S468" s="4">
        <v>15.19</v>
      </c>
      <c r="T468" s="107"/>
      <c r="X468" s="4"/>
      <c r="AN468" s="4"/>
      <c r="AP468" s="4"/>
      <c r="AQ468" s="4"/>
      <c r="AR468" s="4"/>
    </row>
    <row r="469" spans="1:44">
      <c r="A469" s="102">
        <f t="shared" si="7"/>
        <v>468</v>
      </c>
      <c r="B469" s="102">
        <v>468</v>
      </c>
      <c r="C469" s="4">
        <f>IF('Input&amp;Output'!$C$3=10,'v-t_chart'!G469,IF('Input&amp;Output'!$C$3=21,'v-t_chart'!H469,IF('Input&amp;Output'!$C$3=32,'v-t_chart'!I469,IF('Input&amp;Output'!$C$3=22,'v-t_chart'!J469,IF('Input&amp;Output'!$C$3=31,'v-t_chart'!K469,'v-t_chart'!L469)))))</f>
        <v>12.3</v>
      </c>
      <c r="D469" s="17"/>
      <c r="F469" s="4">
        <v>468</v>
      </c>
      <c r="G469" s="105">
        <v>12.1</v>
      </c>
      <c r="H469" s="105">
        <v>12.1</v>
      </c>
      <c r="I469" s="4">
        <v>12.3</v>
      </c>
      <c r="J469" s="4">
        <v>12.3</v>
      </c>
      <c r="K469" s="4">
        <v>12.3</v>
      </c>
      <c r="L469" s="107"/>
      <c r="M469" s="107"/>
      <c r="N469" s="4">
        <v>468</v>
      </c>
      <c r="O469" s="105">
        <v>12.1</v>
      </c>
      <c r="P469" s="105">
        <v>12.1</v>
      </c>
      <c r="Q469" s="4">
        <v>12.28</v>
      </c>
      <c r="R469" s="4">
        <v>12.28</v>
      </c>
      <c r="S469" s="4">
        <v>12.28</v>
      </c>
      <c r="T469" s="107"/>
      <c r="X469" s="4"/>
      <c r="AN469" s="4"/>
      <c r="AP469" s="4"/>
      <c r="AQ469" s="4"/>
      <c r="AR469" s="4"/>
    </row>
    <row r="470" spans="1:44">
      <c r="A470" s="102">
        <f t="shared" si="7"/>
        <v>469</v>
      </c>
      <c r="B470" s="102">
        <v>469</v>
      </c>
      <c r="C470" s="4">
        <f>IF('Input&amp;Output'!$C$3=10,'v-t_chart'!G470,IF('Input&amp;Output'!$C$3=21,'v-t_chart'!H470,IF('Input&amp;Output'!$C$3=32,'v-t_chart'!I470,IF('Input&amp;Output'!$C$3=22,'v-t_chart'!J470,IF('Input&amp;Output'!$C$3=31,'v-t_chart'!K470,'v-t_chart'!L470)))))</f>
        <v>9.3000000000000007</v>
      </c>
      <c r="D470" s="17"/>
      <c r="F470" s="4">
        <v>469</v>
      </c>
      <c r="G470" s="105">
        <v>9.1</v>
      </c>
      <c r="H470" s="105">
        <v>9.1</v>
      </c>
      <c r="I470" s="4">
        <v>9.3000000000000007</v>
      </c>
      <c r="J470" s="4">
        <v>9.3000000000000007</v>
      </c>
      <c r="K470" s="4">
        <v>9.3000000000000007</v>
      </c>
      <c r="L470" s="107"/>
      <c r="M470" s="107"/>
      <c r="N470" s="4">
        <v>469</v>
      </c>
      <c r="O470" s="105">
        <v>9.11</v>
      </c>
      <c r="P470" s="105">
        <v>9.11</v>
      </c>
      <c r="Q470" s="4">
        <v>9.2799999999999994</v>
      </c>
      <c r="R470" s="4">
        <v>9.2799999999999994</v>
      </c>
      <c r="S470" s="4">
        <v>9.2799999999999994</v>
      </c>
      <c r="T470" s="107"/>
      <c r="X470" s="4"/>
      <c r="AN470" s="4"/>
      <c r="AP470" s="4"/>
      <c r="AQ470" s="4"/>
      <c r="AR470" s="4"/>
    </row>
    <row r="471" spans="1:44">
      <c r="A471" s="102">
        <f t="shared" si="7"/>
        <v>470</v>
      </c>
      <c r="B471" s="102">
        <v>470</v>
      </c>
      <c r="C471" s="4">
        <f>IF('Input&amp;Output'!$C$3=10,'v-t_chart'!G471,IF('Input&amp;Output'!$C$3=21,'v-t_chart'!H471,IF('Input&amp;Output'!$C$3=32,'v-t_chart'!I471,IF('Input&amp;Output'!$C$3=22,'v-t_chart'!J471,IF('Input&amp;Output'!$C$3=31,'v-t_chart'!K471,'v-t_chart'!L471)))))</f>
        <v>6.4</v>
      </c>
      <c r="D471" s="17"/>
      <c r="F471" s="4">
        <v>470</v>
      </c>
      <c r="G471" s="105">
        <v>6.2</v>
      </c>
      <c r="H471" s="105">
        <v>6.2</v>
      </c>
      <c r="I471" s="4">
        <v>6.4</v>
      </c>
      <c r="J471" s="4">
        <v>6.4</v>
      </c>
      <c r="K471" s="4">
        <v>6.4</v>
      </c>
      <c r="L471" s="107"/>
      <c r="M471" s="107"/>
      <c r="N471" s="4">
        <v>470</v>
      </c>
      <c r="O471" s="105">
        <v>6.19</v>
      </c>
      <c r="P471" s="105">
        <v>6.19</v>
      </c>
      <c r="Q471" s="4">
        <v>6.35</v>
      </c>
      <c r="R471" s="4">
        <v>6.35</v>
      </c>
      <c r="S471" s="4">
        <v>6.35</v>
      </c>
      <c r="T471" s="107"/>
      <c r="X471" s="4"/>
      <c r="AN471" s="4"/>
      <c r="AP471" s="4"/>
      <c r="AQ471" s="4"/>
      <c r="AR471" s="4"/>
    </row>
    <row r="472" spans="1:44">
      <c r="A472" s="102">
        <f t="shared" si="7"/>
        <v>471</v>
      </c>
      <c r="B472" s="102">
        <v>471</v>
      </c>
      <c r="C472" s="4">
        <f>IF('Input&amp;Output'!$C$3=10,'v-t_chart'!G472,IF('Input&amp;Output'!$C$3=21,'v-t_chart'!H472,IF('Input&amp;Output'!$C$3=32,'v-t_chart'!I472,IF('Input&amp;Output'!$C$3=22,'v-t_chart'!J472,IF('Input&amp;Output'!$C$3=31,'v-t_chart'!K472,'v-t_chart'!L472)))))</f>
        <v>3.8</v>
      </c>
      <c r="D472" s="17"/>
      <c r="F472" s="4">
        <v>471</v>
      </c>
      <c r="G472" s="105">
        <v>3.6</v>
      </c>
      <c r="H472" s="105">
        <v>3.6</v>
      </c>
      <c r="I472" s="4">
        <v>3.8</v>
      </c>
      <c r="J472" s="4">
        <v>3.8</v>
      </c>
      <c r="K472" s="4">
        <v>3.8</v>
      </c>
      <c r="L472" s="107"/>
      <c r="M472" s="107"/>
      <c r="N472" s="4">
        <v>471</v>
      </c>
      <c r="O472" s="105">
        <v>3.64</v>
      </c>
      <c r="P472" s="105">
        <v>3.64</v>
      </c>
      <c r="Q472" s="4">
        <v>3.8</v>
      </c>
      <c r="R472" s="4">
        <v>3.8</v>
      </c>
      <c r="S472" s="4">
        <v>3.8</v>
      </c>
      <c r="T472" s="107"/>
      <c r="X472" s="4"/>
      <c r="AN472" s="4"/>
      <c r="AP472" s="4"/>
      <c r="AQ472" s="4"/>
      <c r="AR472" s="4"/>
    </row>
    <row r="473" spans="1:44">
      <c r="A473" s="102">
        <f t="shared" si="7"/>
        <v>472</v>
      </c>
      <c r="B473" s="102">
        <v>472</v>
      </c>
      <c r="C473" s="4">
        <f>IF('Input&amp;Output'!$C$3=10,'v-t_chart'!G473,IF('Input&amp;Output'!$C$3=21,'v-t_chart'!H473,IF('Input&amp;Output'!$C$3=32,'v-t_chart'!I473,IF('Input&amp;Output'!$C$3=22,'v-t_chart'!J473,IF('Input&amp;Output'!$C$3=31,'v-t_chart'!K473,'v-t_chart'!L473)))))</f>
        <v>2</v>
      </c>
      <c r="D473" s="17"/>
      <c r="F473" s="4">
        <v>472</v>
      </c>
      <c r="G473" s="105">
        <v>1.8</v>
      </c>
      <c r="H473" s="105">
        <v>1.8</v>
      </c>
      <c r="I473" s="4">
        <v>2</v>
      </c>
      <c r="J473" s="4">
        <v>2</v>
      </c>
      <c r="K473" s="4">
        <v>2</v>
      </c>
      <c r="L473" s="107"/>
      <c r="M473" s="107"/>
      <c r="N473" s="4">
        <v>472</v>
      </c>
      <c r="O473" s="105">
        <v>1.8</v>
      </c>
      <c r="P473" s="105">
        <v>1.8</v>
      </c>
      <c r="Q473" s="4">
        <v>1.95</v>
      </c>
      <c r="R473" s="4">
        <v>1.95</v>
      </c>
      <c r="S473" s="4">
        <v>1.95</v>
      </c>
      <c r="T473" s="107"/>
      <c r="X473" s="4"/>
      <c r="AN473" s="4"/>
      <c r="AP473" s="4"/>
      <c r="AQ473" s="4"/>
      <c r="AR473" s="4"/>
    </row>
    <row r="474" spans="1:44">
      <c r="A474" s="102">
        <f t="shared" si="7"/>
        <v>473</v>
      </c>
      <c r="B474" s="102">
        <v>473</v>
      </c>
      <c r="C474" s="4">
        <f>IF('Input&amp;Output'!$C$3=10,'v-t_chart'!G474,IF('Input&amp;Output'!$C$3=21,'v-t_chart'!H474,IF('Input&amp;Output'!$C$3=32,'v-t_chart'!I474,IF('Input&amp;Output'!$C$3=22,'v-t_chart'!J474,IF('Input&amp;Output'!$C$3=31,'v-t_chart'!K474,'v-t_chart'!L474)))))</f>
        <v>0.9</v>
      </c>
      <c r="D474" s="17"/>
      <c r="F474" s="4">
        <v>473</v>
      </c>
      <c r="G474" s="105">
        <v>0.8</v>
      </c>
      <c r="H474" s="105">
        <v>0.8</v>
      </c>
      <c r="I474" s="4">
        <v>0.9</v>
      </c>
      <c r="J474" s="4">
        <v>0.9</v>
      </c>
      <c r="K474" s="4">
        <v>0.9</v>
      </c>
      <c r="L474" s="107"/>
      <c r="M474" s="107"/>
      <c r="N474" s="4">
        <v>473</v>
      </c>
      <c r="O474" s="105">
        <v>0.76</v>
      </c>
      <c r="P474" s="105">
        <v>0.76</v>
      </c>
      <c r="Q474" s="4">
        <v>0.9</v>
      </c>
      <c r="R474" s="4">
        <v>0.9</v>
      </c>
      <c r="S474" s="4">
        <v>0.9</v>
      </c>
      <c r="T474" s="107"/>
      <c r="X474" s="4"/>
      <c r="AN474" s="4"/>
      <c r="AP474" s="4"/>
      <c r="AQ474" s="4"/>
      <c r="AR474" s="4"/>
    </row>
    <row r="475" spans="1:44">
      <c r="A475" s="102">
        <f t="shared" si="7"/>
        <v>474</v>
      </c>
      <c r="B475" s="102">
        <v>474</v>
      </c>
      <c r="C475" s="4">
        <f>IF('Input&amp;Output'!$C$3=10,'v-t_chart'!G475,IF('Input&amp;Output'!$C$3=21,'v-t_chart'!H475,IF('Input&amp;Output'!$C$3=32,'v-t_chart'!I475,IF('Input&amp;Output'!$C$3=22,'v-t_chart'!J475,IF('Input&amp;Output'!$C$3=31,'v-t_chart'!K475,'v-t_chart'!L475)))))</f>
        <v>0</v>
      </c>
      <c r="D475" s="17"/>
      <c r="F475" s="4">
        <v>474</v>
      </c>
      <c r="G475" s="105">
        <v>0</v>
      </c>
      <c r="H475" s="105">
        <v>0</v>
      </c>
      <c r="I475" s="4">
        <v>0</v>
      </c>
      <c r="J475" s="4">
        <v>0</v>
      </c>
      <c r="K475" s="4">
        <v>0</v>
      </c>
      <c r="L475" s="107"/>
      <c r="M475" s="107"/>
      <c r="N475" s="4">
        <v>474</v>
      </c>
      <c r="O475" s="105">
        <v>0</v>
      </c>
      <c r="P475" s="105">
        <v>0</v>
      </c>
      <c r="Q475" s="4">
        <v>0</v>
      </c>
      <c r="R475" s="4">
        <v>0</v>
      </c>
      <c r="S475" s="4">
        <v>0</v>
      </c>
      <c r="T475" s="107"/>
      <c r="X475" s="4"/>
      <c r="AN475" s="4"/>
      <c r="AP475" s="4"/>
      <c r="AQ475" s="4"/>
      <c r="AR475" s="4"/>
    </row>
    <row r="476" spans="1:44">
      <c r="A476" s="102">
        <f t="shared" si="7"/>
        <v>475</v>
      </c>
      <c r="B476" s="102">
        <v>475</v>
      </c>
      <c r="C476" s="4">
        <f>IF('Input&amp;Output'!$C$3=10,'v-t_chart'!G476,IF('Input&amp;Output'!$C$3=21,'v-t_chart'!H476,IF('Input&amp;Output'!$C$3=32,'v-t_chart'!I476,IF('Input&amp;Output'!$C$3=22,'v-t_chart'!J476,IF('Input&amp;Output'!$C$3=31,'v-t_chart'!K476,'v-t_chart'!L476)))))</f>
        <v>0</v>
      </c>
      <c r="D476" s="17"/>
      <c r="F476" s="4">
        <v>475</v>
      </c>
      <c r="G476" s="105">
        <v>0</v>
      </c>
      <c r="H476" s="105">
        <v>0</v>
      </c>
      <c r="I476" s="4">
        <v>0</v>
      </c>
      <c r="J476" s="4">
        <v>0</v>
      </c>
      <c r="K476" s="4">
        <v>0</v>
      </c>
      <c r="L476" s="107"/>
      <c r="M476" s="107"/>
      <c r="N476" s="4">
        <v>475</v>
      </c>
      <c r="O476" s="105">
        <v>0</v>
      </c>
      <c r="P476" s="105">
        <v>0</v>
      </c>
      <c r="Q476" s="4">
        <v>0</v>
      </c>
      <c r="R476" s="4">
        <v>0</v>
      </c>
      <c r="S476" s="4">
        <v>0</v>
      </c>
      <c r="T476" s="107"/>
      <c r="X476" s="4"/>
      <c r="AN476" s="4"/>
      <c r="AP476" s="4"/>
      <c r="AQ476" s="4"/>
      <c r="AR476" s="4"/>
    </row>
    <row r="477" spans="1:44">
      <c r="A477" s="102">
        <f t="shared" si="7"/>
        <v>476</v>
      </c>
      <c r="B477" s="102">
        <v>476</v>
      </c>
      <c r="C477" s="4">
        <f>IF('Input&amp;Output'!$C$3=10,'v-t_chart'!G477,IF('Input&amp;Output'!$C$3=21,'v-t_chart'!H477,IF('Input&amp;Output'!$C$3=32,'v-t_chart'!I477,IF('Input&amp;Output'!$C$3=22,'v-t_chart'!J477,IF('Input&amp;Output'!$C$3=31,'v-t_chart'!K477,'v-t_chart'!L477)))))</f>
        <v>0</v>
      </c>
      <c r="D477" s="17"/>
      <c r="F477" s="4">
        <v>476</v>
      </c>
      <c r="G477" s="105">
        <v>0</v>
      </c>
      <c r="H477" s="105">
        <v>0</v>
      </c>
      <c r="I477" s="4">
        <v>0</v>
      </c>
      <c r="J477" s="4">
        <v>0</v>
      </c>
      <c r="K477" s="4">
        <v>0</v>
      </c>
      <c r="L477" s="107"/>
      <c r="M477" s="107"/>
      <c r="N477" s="4">
        <v>476</v>
      </c>
      <c r="O477" s="105">
        <v>0</v>
      </c>
      <c r="P477" s="105">
        <v>0</v>
      </c>
      <c r="Q477" s="4">
        <v>0</v>
      </c>
      <c r="R477" s="4">
        <v>0</v>
      </c>
      <c r="S477" s="4">
        <v>0</v>
      </c>
      <c r="T477" s="107"/>
      <c r="X477" s="4"/>
      <c r="AN477" s="4"/>
      <c r="AP477" s="4"/>
      <c r="AQ477" s="4"/>
      <c r="AR477" s="4"/>
    </row>
    <row r="478" spans="1:44">
      <c r="A478" s="102">
        <f t="shared" si="7"/>
        <v>477</v>
      </c>
      <c r="B478" s="102">
        <v>477</v>
      </c>
      <c r="C478" s="4">
        <f>IF('Input&amp;Output'!$C$3=10,'v-t_chart'!G478,IF('Input&amp;Output'!$C$3=21,'v-t_chart'!H478,IF('Input&amp;Output'!$C$3=32,'v-t_chart'!I478,IF('Input&amp;Output'!$C$3=22,'v-t_chart'!J478,IF('Input&amp;Output'!$C$3=31,'v-t_chart'!K478,'v-t_chart'!L478)))))</f>
        <v>0</v>
      </c>
      <c r="D478" s="17"/>
      <c r="F478" s="4">
        <v>477</v>
      </c>
      <c r="G478" s="105">
        <v>0</v>
      </c>
      <c r="H478" s="105">
        <v>0</v>
      </c>
      <c r="I478" s="4">
        <v>0</v>
      </c>
      <c r="J478" s="4">
        <v>0</v>
      </c>
      <c r="K478" s="4">
        <v>0</v>
      </c>
      <c r="L478" s="107"/>
      <c r="M478" s="107"/>
      <c r="N478" s="4">
        <v>477</v>
      </c>
      <c r="O478" s="105">
        <v>0</v>
      </c>
      <c r="P478" s="105">
        <v>0</v>
      </c>
      <c r="Q478" s="4">
        <v>0</v>
      </c>
      <c r="R478" s="4">
        <v>0</v>
      </c>
      <c r="S478" s="4">
        <v>0</v>
      </c>
      <c r="T478" s="107"/>
      <c r="X478" s="4"/>
      <c r="AN478" s="4"/>
      <c r="AP478" s="4"/>
      <c r="AQ478" s="4"/>
      <c r="AR478" s="4"/>
    </row>
    <row r="479" spans="1:44">
      <c r="A479" s="102">
        <f t="shared" si="7"/>
        <v>478</v>
      </c>
      <c r="B479" s="102">
        <v>478</v>
      </c>
      <c r="C479" s="4">
        <f>IF('Input&amp;Output'!$C$3=10,'v-t_chart'!G479,IF('Input&amp;Output'!$C$3=21,'v-t_chart'!H479,IF('Input&amp;Output'!$C$3=32,'v-t_chart'!I479,IF('Input&amp;Output'!$C$3=22,'v-t_chart'!J479,IF('Input&amp;Output'!$C$3=31,'v-t_chart'!K479,'v-t_chart'!L479)))))</f>
        <v>0</v>
      </c>
      <c r="D479" s="17"/>
      <c r="F479" s="4">
        <v>478</v>
      </c>
      <c r="G479" s="105">
        <v>0</v>
      </c>
      <c r="H479" s="105">
        <v>0</v>
      </c>
      <c r="I479" s="4">
        <v>0</v>
      </c>
      <c r="J479" s="4">
        <v>0</v>
      </c>
      <c r="K479" s="4">
        <v>0</v>
      </c>
      <c r="L479" s="107"/>
      <c r="M479" s="107"/>
      <c r="N479" s="4">
        <v>478</v>
      </c>
      <c r="O479" s="105">
        <v>0</v>
      </c>
      <c r="P479" s="105">
        <v>0</v>
      </c>
      <c r="Q479" s="4">
        <v>0</v>
      </c>
      <c r="R479" s="4">
        <v>0</v>
      </c>
      <c r="S479" s="4">
        <v>0</v>
      </c>
      <c r="T479" s="107"/>
      <c r="X479" s="4"/>
      <c r="AN479" s="4"/>
      <c r="AP479" s="4"/>
      <c r="AQ479" s="4"/>
      <c r="AR479" s="4"/>
    </row>
    <row r="480" spans="1:44">
      <c r="A480" s="102">
        <f t="shared" si="7"/>
        <v>479</v>
      </c>
      <c r="B480" s="102">
        <v>479</v>
      </c>
      <c r="C480" s="4">
        <f>IF('Input&amp;Output'!$C$3=10,'v-t_chart'!G480,IF('Input&amp;Output'!$C$3=21,'v-t_chart'!H480,IF('Input&amp;Output'!$C$3=32,'v-t_chart'!I480,IF('Input&amp;Output'!$C$3=22,'v-t_chart'!J480,IF('Input&amp;Output'!$C$3=31,'v-t_chart'!K480,'v-t_chart'!L480)))))</f>
        <v>0</v>
      </c>
      <c r="D480" s="17"/>
      <c r="F480" s="4">
        <v>479</v>
      </c>
      <c r="G480" s="105">
        <v>0</v>
      </c>
      <c r="H480" s="105">
        <v>0</v>
      </c>
      <c r="I480" s="4">
        <v>0</v>
      </c>
      <c r="J480" s="4">
        <v>0</v>
      </c>
      <c r="K480" s="4">
        <v>0</v>
      </c>
      <c r="L480" s="107"/>
      <c r="M480" s="107"/>
      <c r="N480" s="4">
        <v>479</v>
      </c>
      <c r="O480" s="105">
        <v>0</v>
      </c>
      <c r="P480" s="105">
        <v>0</v>
      </c>
      <c r="Q480" s="4">
        <v>0</v>
      </c>
      <c r="R480" s="4">
        <v>0</v>
      </c>
      <c r="S480" s="4">
        <v>0</v>
      </c>
      <c r="T480" s="107"/>
      <c r="X480" s="4"/>
      <c r="AN480" s="4"/>
      <c r="AP480" s="4"/>
      <c r="AQ480" s="4"/>
      <c r="AR480" s="4"/>
    </row>
    <row r="481" spans="1:44">
      <c r="A481" s="102">
        <f t="shared" si="7"/>
        <v>480</v>
      </c>
      <c r="B481" s="102">
        <v>480</v>
      </c>
      <c r="C481" s="4">
        <f>IF('Input&amp;Output'!$C$3=10,'v-t_chart'!G481,IF('Input&amp;Output'!$C$3=21,'v-t_chart'!H481,IF('Input&amp;Output'!$C$3=32,'v-t_chart'!I481,IF('Input&amp;Output'!$C$3=22,'v-t_chart'!J481,IF('Input&amp;Output'!$C$3=31,'v-t_chart'!K481,'v-t_chart'!L481)))))</f>
        <v>0</v>
      </c>
      <c r="D481" s="17"/>
      <c r="F481" s="4">
        <v>480</v>
      </c>
      <c r="G481" s="105">
        <v>0</v>
      </c>
      <c r="H481" s="105">
        <v>0</v>
      </c>
      <c r="I481" s="4">
        <v>0</v>
      </c>
      <c r="J481" s="4">
        <v>0</v>
      </c>
      <c r="K481" s="4">
        <v>0</v>
      </c>
      <c r="L481" s="107"/>
      <c r="M481" s="107"/>
      <c r="N481" s="4">
        <v>480</v>
      </c>
      <c r="O481" s="105">
        <v>0</v>
      </c>
      <c r="P481" s="105">
        <v>0</v>
      </c>
      <c r="Q481" s="4">
        <v>0</v>
      </c>
      <c r="R481" s="4">
        <v>0</v>
      </c>
      <c r="S481" s="4">
        <v>0</v>
      </c>
      <c r="T481" s="107"/>
      <c r="X481" s="4"/>
      <c r="AN481" s="4"/>
      <c r="AP481" s="4"/>
      <c r="AQ481" s="4"/>
      <c r="AR481" s="4"/>
    </row>
    <row r="482" spans="1:44">
      <c r="A482" s="102">
        <f t="shared" si="7"/>
        <v>481</v>
      </c>
      <c r="B482" s="102">
        <v>481</v>
      </c>
      <c r="C482" s="4">
        <f>IF('Input&amp;Output'!$C$3=10,'v-t_chart'!G482,IF('Input&amp;Output'!$C$3=21,'v-t_chart'!H482,IF('Input&amp;Output'!$C$3=32,'v-t_chart'!I482,IF('Input&amp;Output'!$C$3=22,'v-t_chart'!J482,IF('Input&amp;Output'!$C$3=31,'v-t_chart'!K482,'v-t_chart'!L482)))))</f>
        <v>0</v>
      </c>
      <c r="D482" s="17"/>
      <c r="F482" s="4">
        <v>481</v>
      </c>
      <c r="G482" s="105">
        <v>0</v>
      </c>
      <c r="H482" s="105">
        <v>0</v>
      </c>
      <c r="I482" s="4">
        <v>0</v>
      </c>
      <c r="J482" s="4">
        <v>0</v>
      </c>
      <c r="K482" s="4">
        <v>0</v>
      </c>
      <c r="L482" s="107"/>
      <c r="M482" s="107"/>
      <c r="N482" s="4">
        <v>481</v>
      </c>
      <c r="O482" s="105">
        <v>0</v>
      </c>
      <c r="P482" s="105">
        <v>0</v>
      </c>
      <c r="Q482" s="4">
        <v>0</v>
      </c>
      <c r="R482" s="4">
        <v>0</v>
      </c>
      <c r="S482" s="4">
        <v>0</v>
      </c>
      <c r="T482" s="107"/>
      <c r="X482" s="4"/>
      <c r="AN482" s="4"/>
      <c r="AP482" s="4"/>
      <c r="AQ482" s="4"/>
      <c r="AR482" s="4"/>
    </row>
    <row r="483" spans="1:44">
      <c r="A483" s="102">
        <f t="shared" si="7"/>
        <v>482</v>
      </c>
      <c r="B483" s="102">
        <v>482</v>
      </c>
      <c r="C483" s="4">
        <f>IF('Input&amp;Output'!$C$3=10,'v-t_chart'!G483,IF('Input&amp;Output'!$C$3=21,'v-t_chart'!H483,IF('Input&amp;Output'!$C$3=32,'v-t_chart'!I483,IF('Input&amp;Output'!$C$3=22,'v-t_chart'!J483,IF('Input&amp;Output'!$C$3=31,'v-t_chart'!K483,'v-t_chart'!L483)))))</f>
        <v>0</v>
      </c>
      <c r="D483" s="17"/>
      <c r="F483" s="4">
        <v>482</v>
      </c>
      <c r="G483" s="105">
        <v>0</v>
      </c>
      <c r="H483" s="105">
        <v>0</v>
      </c>
      <c r="I483" s="4">
        <v>0</v>
      </c>
      <c r="J483" s="4">
        <v>0</v>
      </c>
      <c r="K483" s="4">
        <v>0</v>
      </c>
      <c r="L483" s="107"/>
      <c r="M483" s="107"/>
      <c r="N483" s="4">
        <v>482</v>
      </c>
      <c r="O483" s="105">
        <v>0</v>
      </c>
      <c r="P483" s="105">
        <v>0</v>
      </c>
      <c r="Q483" s="4">
        <v>0</v>
      </c>
      <c r="R483" s="4">
        <v>0</v>
      </c>
      <c r="S483" s="4">
        <v>0</v>
      </c>
      <c r="T483" s="107"/>
      <c r="X483" s="4"/>
      <c r="AN483" s="4"/>
      <c r="AP483" s="4"/>
      <c r="AQ483" s="4"/>
      <c r="AR483" s="4"/>
    </row>
    <row r="484" spans="1:44">
      <c r="A484" s="102">
        <f t="shared" si="7"/>
        <v>483</v>
      </c>
      <c r="B484" s="102">
        <v>483</v>
      </c>
      <c r="C484" s="4">
        <f>IF('Input&amp;Output'!$C$3=10,'v-t_chart'!G484,IF('Input&amp;Output'!$C$3=21,'v-t_chart'!H484,IF('Input&amp;Output'!$C$3=32,'v-t_chart'!I484,IF('Input&amp;Output'!$C$3=22,'v-t_chart'!J484,IF('Input&amp;Output'!$C$3=31,'v-t_chart'!K484,'v-t_chart'!L484)))))</f>
        <v>0</v>
      </c>
      <c r="D484" s="17"/>
      <c r="F484" s="4">
        <v>483</v>
      </c>
      <c r="G484" s="105">
        <v>0</v>
      </c>
      <c r="H484" s="105">
        <v>0</v>
      </c>
      <c r="I484" s="4">
        <v>0</v>
      </c>
      <c r="J484" s="4">
        <v>0</v>
      </c>
      <c r="K484" s="4">
        <v>0</v>
      </c>
      <c r="L484" s="107"/>
      <c r="M484" s="107"/>
      <c r="N484" s="4">
        <v>483</v>
      </c>
      <c r="O484" s="105">
        <v>0</v>
      </c>
      <c r="P484" s="105">
        <v>0</v>
      </c>
      <c r="Q484" s="4">
        <v>0</v>
      </c>
      <c r="R484" s="4">
        <v>0</v>
      </c>
      <c r="S484" s="4">
        <v>0</v>
      </c>
      <c r="T484" s="107"/>
      <c r="X484" s="4"/>
      <c r="AN484" s="4"/>
      <c r="AP484" s="4"/>
      <c r="AQ484" s="4"/>
      <c r="AR484" s="4"/>
    </row>
    <row r="485" spans="1:44">
      <c r="A485" s="102">
        <f t="shared" si="7"/>
        <v>484</v>
      </c>
      <c r="B485" s="102">
        <v>484</v>
      </c>
      <c r="C485" s="4">
        <f>IF('Input&amp;Output'!$C$3=10,'v-t_chart'!G485,IF('Input&amp;Output'!$C$3=21,'v-t_chart'!H485,IF('Input&amp;Output'!$C$3=32,'v-t_chart'!I485,IF('Input&amp;Output'!$C$3=22,'v-t_chart'!J485,IF('Input&amp;Output'!$C$3=31,'v-t_chart'!K485,'v-t_chart'!L485)))))</f>
        <v>0</v>
      </c>
      <c r="D485" s="17"/>
      <c r="F485" s="4">
        <v>484</v>
      </c>
      <c r="G485" s="105">
        <v>0</v>
      </c>
      <c r="H485" s="105">
        <v>0</v>
      </c>
      <c r="I485" s="4">
        <v>0</v>
      </c>
      <c r="J485" s="4">
        <v>0</v>
      </c>
      <c r="K485" s="4">
        <v>0</v>
      </c>
      <c r="L485" s="107"/>
      <c r="M485" s="107"/>
      <c r="N485" s="4">
        <v>484</v>
      </c>
      <c r="O485" s="105">
        <v>0</v>
      </c>
      <c r="P485" s="105">
        <v>0</v>
      </c>
      <c r="Q485" s="4">
        <v>0</v>
      </c>
      <c r="R485" s="4">
        <v>0</v>
      </c>
      <c r="S485" s="4">
        <v>0</v>
      </c>
      <c r="T485" s="107"/>
      <c r="X485" s="4"/>
      <c r="AN485" s="4"/>
      <c r="AP485" s="4"/>
      <c r="AQ485" s="4"/>
      <c r="AR485" s="4"/>
    </row>
    <row r="486" spans="1:44">
      <c r="A486" s="102">
        <f t="shared" si="7"/>
        <v>485</v>
      </c>
      <c r="B486" s="102">
        <v>485</v>
      </c>
      <c r="C486" s="4">
        <f>IF('Input&amp;Output'!$C$3=10,'v-t_chart'!G486,IF('Input&amp;Output'!$C$3=21,'v-t_chart'!H486,IF('Input&amp;Output'!$C$3=32,'v-t_chart'!I486,IF('Input&amp;Output'!$C$3=22,'v-t_chart'!J486,IF('Input&amp;Output'!$C$3=31,'v-t_chart'!K486,'v-t_chart'!L486)))))</f>
        <v>0</v>
      </c>
      <c r="D486" s="17"/>
      <c r="F486" s="4">
        <v>485</v>
      </c>
      <c r="G486" s="105">
        <v>0</v>
      </c>
      <c r="H486" s="105">
        <v>0</v>
      </c>
      <c r="I486" s="4">
        <v>0</v>
      </c>
      <c r="J486" s="4">
        <v>0</v>
      </c>
      <c r="K486" s="4">
        <v>0</v>
      </c>
      <c r="L486" s="107"/>
      <c r="M486" s="107"/>
      <c r="N486" s="4">
        <v>485</v>
      </c>
      <c r="O486" s="105">
        <v>0</v>
      </c>
      <c r="P486" s="105">
        <v>0</v>
      </c>
      <c r="Q486" s="4">
        <v>0</v>
      </c>
      <c r="R486" s="4">
        <v>0</v>
      </c>
      <c r="S486" s="4">
        <v>0</v>
      </c>
      <c r="T486" s="107"/>
      <c r="X486" s="4"/>
      <c r="AN486" s="4"/>
      <c r="AP486" s="4"/>
      <c r="AQ486" s="4"/>
      <c r="AR486" s="4"/>
    </row>
    <row r="487" spans="1:44">
      <c r="A487" s="102">
        <f t="shared" si="7"/>
        <v>486</v>
      </c>
      <c r="B487" s="102">
        <v>486</v>
      </c>
      <c r="C487" s="4">
        <f>IF('Input&amp;Output'!$C$3=10,'v-t_chart'!G487,IF('Input&amp;Output'!$C$3=21,'v-t_chart'!H487,IF('Input&amp;Output'!$C$3=32,'v-t_chart'!I487,IF('Input&amp;Output'!$C$3=22,'v-t_chart'!J487,IF('Input&amp;Output'!$C$3=31,'v-t_chart'!K487,'v-t_chart'!L487)))))</f>
        <v>1.4</v>
      </c>
      <c r="D487" s="17"/>
      <c r="F487" s="4">
        <v>486</v>
      </c>
      <c r="G487" s="105">
        <v>1.4</v>
      </c>
      <c r="H487" s="105">
        <v>1.4</v>
      </c>
      <c r="I487" s="4">
        <v>1.4</v>
      </c>
      <c r="J487" s="4">
        <v>1.4</v>
      </c>
      <c r="K487" s="4">
        <v>1.4</v>
      </c>
      <c r="L487" s="107"/>
      <c r="M487" s="107"/>
      <c r="N487" s="4">
        <v>486</v>
      </c>
      <c r="O487" s="105">
        <v>1.44</v>
      </c>
      <c r="P487" s="105">
        <v>1.44</v>
      </c>
      <c r="Q487" s="4">
        <v>1.44</v>
      </c>
      <c r="R487" s="4">
        <v>1.44</v>
      </c>
      <c r="S487" s="4">
        <v>1.44</v>
      </c>
      <c r="T487" s="107"/>
      <c r="X487" s="4"/>
      <c r="AN487" s="4"/>
      <c r="AP487" s="4"/>
      <c r="AQ487" s="4"/>
      <c r="AR487" s="4"/>
    </row>
    <row r="488" spans="1:44">
      <c r="A488" s="102">
        <f t="shared" si="7"/>
        <v>487</v>
      </c>
      <c r="B488" s="102">
        <v>487</v>
      </c>
      <c r="C488" s="4">
        <f>IF('Input&amp;Output'!$C$3=10,'v-t_chart'!G488,IF('Input&amp;Output'!$C$3=21,'v-t_chart'!H488,IF('Input&amp;Output'!$C$3=32,'v-t_chart'!I488,IF('Input&amp;Output'!$C$3=22,'v-t_chart'!J488,IF('Input&amp;Output'!$C$3=31,'v-t_chart'!K488,'v-t_chart'!L488)))))</f>
        <v>4.5</v>
      </c>
      <c r="D488" s="17"/>
      <c r="F488" s="4">
        <v>487</v>
      </c>
      <c r="G488" s="105">
        <v>4.5</v>
      </c>
      <c r="H488" s="105">
        <v>4.5</v>
      </c>
      <c r="I488" s="4">
        <v>4.5</v>
      </c>
      <c r="J488" s="4">
        <v>4.5</v>
      </c>
      <c r="K488" s="4">
        <v>4.5</v>
      </c>
      <c r="L488" s="107"/>
      <c r="M488" s="107"/>
      <c r="N488" s="4">
        <v>487</v>
      </c>
      <c r="O488" s="105">
        <v>4.54</v>
      </c>
      <c r="P488" s="105">
        <v>4.54</v>
      </c>
      <c r="Q488" s="4">
        <v>4.53</v>
      </c>
      <c r="R488" s="4">
        <v>4.53</v>
      </c>
      <c r="S488" s="4">
        <v>4.53</v>
      </c>
      <c r="T488" s="107"/>
      <c r="X488" s="4"/>
      <c r="AN488" s="4"/>
      <c r="AP488" s="4"/>
      <c r="AQ488" s="4"/>
      <c r="AR488" s="4"/>
    </row>
    <row r="489" spans="1:44">
      <c r="A489" s="102">
        <f t="shared" si="7"/>
        <v>488</v>
      </c>
      <c r="B489" s="102">
        <v>488</v>
      </c>
      <c r="C489" s="4">
        <f>IF('Input&amp;Output'!$C$3=10,'v-t_chart'!G489,IF('Input&amp;Output'!$C$3=21,'v-t_chart'!H489,IF('Input&amp;Output'!$C$3=32,'v-t_chart'!I489,IF('Input&amp;Output'!$C$3=22,'v-t_chart'!J489,IF('Input&amp;Output'!$C$3=31,'v-t_chart'!K489,'v-t_chart'!L489)))))</f>
        <v>8.8000000000000007</v>
      </c>
      <c r="D489" s="17"/>
      <c r="F489" s="4">
        <v>488</v>
      </c>
      <c r="G489" s="105">
        <v>8.8000000000000007</v>
      </c>
      <c r="H489" s="105">
        <v>8.8000000000000007</v>
      </c>
      <c r="I489" s="4">
        <v>8.8000000000000007</v>
      </c>
      <c r="J489" s="4">
        <v>8.8000000000000007</v>
      </c>
      <c r="K489" s="4">
        <v>8.8000000000000007</v>
      </c>
      <c r="L489" s="107"/>
      <c r="M489" s="107"/>
      <c r="N489" s="4">
        <v>488</v>
      </c>
      <c r="O489" s="105">
        <v>8.82</v>
      </c>
      <c r="P489" s="105">
        <v>8.82</v>
      </c>
      <c r="Q489" s="4">
        <v>8.82</v>
      </c>
      <c r="R489" s="4">
        <v>8.82</v>
      </c>
      <c r="S489" s="4">
        <v>8.82</v>
      </c>
      <c r="T489" s="107"/>
      <c r="X489" s="4"/>
      <c r="AN489" s="4"/>
      <c r="AP489" s="4"/>
      <c r="AQ489" s="4"/>
      <c r="AR489" s="4"/>
    </row>
    <row r="490" spans="1:44">
      <c r="A490" s="102">
        <f t="shared" si="7"/>
        <v>489</v>
      </c>
      <c r="B490" s="102">
        <v>489</v>
      </c>
      <c r="C490" s="4">
        <f>IF('Input&amp;Output'!$C$3=10,'v-t_chart'!G490,IF('Input&amp;Output'!$C$3=21,'v-t_chart'!H490,IF('Input&amp;Output'!$C$3=32,'v-t_chart'!I490,IF('Input&amp;Output'!$C$3=22,'v-t_chart'!J490,IF('Input&amp;Output'!$C$3=31,'v-t_chart'!K490,'v-t_chart'!L490)))))</f>
        <v>13.4</v>
      </c>
      <c r="D490" s="17"/>
      <c r="F490" s="4">
        <v>489</v>
      </c>
      <c r="G490" s="105">
        <v>13.4</v>
      </c>
      <c r="H490" s="105">
        <v>13.4</v>
      </c>
      <c r="I490" s="4">
        <v>13.4</v>
      </c>
      <c r="J490" s="4">
        <v>13.4</v>
      </c>
      <c r="K490" s="4">
        <v>13.4</v>
      </c>
      <c r="L490" s="107"/>
      <c r="M490" s="107"/>
      <c r="N490" s="4">
        <v>489</v>
      </c>
      <c r="O490" s="105">
        <v>13.43</v>
      </c>
      <c r="P490" s="105">
        <v>13.43</v>
      </c>
      <c r="Q490" s="4">
        <v>13.43</v>
      </c>
      <c r="R490" s="4">
        <v>13.43</v>
      </c>
      <c r="S490" s="4">
        <v>13.43</v>
      </c>
      <c r="T490" s="107"/>
      <c r="X490" s="4"/>
      <c r="AN490" s="4"/>
      <c r="AP490" s="4"/>
      <c r="AQ490" s="4"/>
      <c r="AR490" s="4"/>
    </row>
    <row r="491" spans="1:44">
      <c r="A491" s="102">
        <f t="shared" si="7"/>
        <v>490</v>
      </c>
      <c r="B491" s="102">
        <v>490</v>
      </c>
      <c r="C491" s="4">
        <f>IF('Input&amp;Output'!$C$3=10,'v-t_chart'!G491,IF('Input&amp;Output'!$C$3=21,'v-t_chart'!H491,IF('Input&amp;Output'!$C$3=32,'v-t_chart'!I491,IF('Input&amp;Output'!$C$3=22,'v-t_chart'!J491,IF('Input&amp;Output'!$C$3=31,'v-t_chart'!K491,'v-t_chart'!L491)))))</f>
        <v>17.3</v>
      </c>
      <c r="D491" s="17"/>
      <c r="F491" s="4">
        <v>490</v>
      </c>
      <c r="G491" s="105">
        <v>17.3</v>
      </c>
      <c r="H491" s="105">
        <v>17.3</v>
      </c>
      <c r="I491" s="4">
        <v>17.3</v>
      </c>
      <c r="J491" s="4">
        <v>17.3</v>
      </c>
      <c r="K491" s="4">
        <v>17.3</v>
      </c>
      <c r="L491" s="107"/>
      <c r="M491" s="107"/>
      <c r="N491" s="4">
        <v>490</v>
      </c>
      <c r="O491" s="105">
        <v>17.28</v>
      </c>
      <c r="P491" s="105">
        <v>17.28</v>
      </c>
      <c r="Q491" s="4">
        <v>17.27</v>
      </c>
      <c r="R491" s="4">
        <v>17.27</v>
      </c>
      <c r="S491" s="4">
        <v>17.27</v>
      </c>
      <c r="T491" s="107"/>
      <c r="X491" s="4"/>
      <c r="AN491" s="4"/>
      <c r="AP491" s="4"/>
      <c r="AQ491" s="4"/>
      <c r="AR491" s="4"/>
    </row>
    <row r="492" spans="1:44">
      <c r="A492" s="102">
        <f t="shared" si="7"/>
        <v>491</v>
      </c>
      <c r="B492" s="102">
        <v>491</v>
      </c>
      <c r="C492" s="4">
        <f>IF('Input&amp;Output'!$C$3=10,'v-t_chart'!G492,IF('Input&amp;Output'!$C$3=21,'v-t_chart'!H492,IF('Input&amp;Output'!$C$3=32,'v-t_chart'!I492,IF('Input&amp;Output'!$C$3=22,'v-t_chart'!J492,IF('Input&amp;Output'!$C$3=31,'v-t_chart'!K492,'v-t_chart'!L492)))))</f>
        <v>19.2</v>
      </c>
      <c r="D492" s="17"/>
      <c r="F492" s="4">
        <v>491</v>
      </c>
      <c r="G492" s="105">
        <v>19.2</v>
      </c>
      <c r="H492" s="105">
        <v>19.2</v>
      </c>
      <c r="I492" s="4">
        <v>19.2</v>
      </c>
      <c r="J492" s="4">
        <v>19.2</v>
      </c>
      <c r="K492" s="4">
        <v>19.2</v>
      </c>
      <c r="L492" s="107"/>
      <c r="M492" s="107"/>
      <c r="N492" s="4">
        <v>491</v>
      </c>
      <c r="O492" s="105">
        <v>19.22</v>
      </c>
      <c r="P492" s="105">
        <v>19.22</v>
      </c>
      <c r="Q492" s="4">
        <v>19.2</v>
      </c>
      <c r="R492" s="4">
        <v>19.2</v>
      </c>
      <c r="S492" s="4">
        <v>19.2</v>
      </c>
      <c r="T492" s="107"/>
      <c r="X492" s="4"/>
      <c r="AN492" s="4"/>
      <c r="AP492" s="4"/>
      <c r="AQ492" s="4"/>
      <c r="AR492" s="4"/>
    </row>
    <row r="493" spans="1:44">
      <c r="A493" s="102">
        <f t="shared" si="7"/>
        <v>492</v>
      </c>
      <c r="B493" s="102">
        <v>492</v>
      </c>
      <c r="C493" s="4">
        <f>IF('Input&amp;Output'!$C$3=10,'v-t_chart'!G493,IF('Input&amp;Output'!$C$3=21,'v-t_chart'!H493,IF('Input&amp;Output'!$C$3=32,'v-t_chart'!I493,IF('Input&amp;Output'!$C$3=22,'v-t_chart'!J493,IF('Input&amp;Output'!$C$3=31,'v-t_chart'!K493,'v-t_chart'!L493)))))</f>
        <v>19.7</v>
      </c>
      <c r="D493" s="17"/>
      <c r="F493" s="4">
        <v>492</v>
      </c>
      <c r="G493" s="105">
        <v>19.7</v>
      </c>
      <c r="H493" s="105">
        <v>19.7</v>
      </c>
      <c r="I493" s="4">
        <v>19.7</v>
      </c>
      <c r="J493" s="4">
        <v>19.7</v>
      </c>
      <c r="K493" s="4">
        <v>19.7</v>
      </c>
      <c r="L493" s="107"/>
      <c r="M493" s="107"/>
      <c r="N493" s="4">
        <v>492</v>
      </c>
      <c r="O493" s="105">
        <v>19.690000000000001</v>
      </c>
      <c r="P493" s="105">
        <v>19.690000000000001</v>
      </c>
      <c r="Q493" s="4">
        <v>19.66</v>
      </c>
      <c r="R493" s="4">
        <v>19.66</v>
      </c>
      <c r="S493" s="4">
        <v>19.66</v>
      </c>
      <c r="T493" s="107"/>
      <c r="X493" s="4"/>
      <c r="AN493" s="4"/>
      <c r="AP493" s="4"/>
      <c r="AQ493" s="4"/>
      <c r="AR493" s="4"/>
    </row>
    <row r="494" spans="1:44">
      <c r="A494" s="102">
        <f t="shared" si="7"/>
        <v>493</v>
      </c>
      <c r="B494" s="102">
        <v>493</v>
      </c>
      <c r="C494" s="4">
        <f>IF('Input&amp;Output'!$C$3=10,'v-t_chart'!G494,IF('Input&amp;Output'!$C$3=21,'v-t_chart'!H494,IF('Input&amp;Output'!$C$3=32,'v-t_chart'!I494,IF('Input&amp;Output'!$C$3=22,'v-t_chart'!J494,IF('Input&amp;Output'!$C$3=31,'v-t_chart'!K494,'v-t_chart'!L494)))))</f>
        <v>19.8</v>
      </c>
      <c r="D494" s="17"/>
      <c r="F494" s="4">
        <v>493</v>
      </c>
      <c r="G494" s="105">
        <v>19.8</v>
      </c>
      <c r="H494" s="105">
        <v>19.8</v>
      </c>
      <c r="I494" s="4">
        <v>19.8</v>
      </c>
      <c r="J494" s="4">
        <v>19.8</v>
      </c>
      <c r="K494" s="4">
        <v>19.8</v>
      </c>
      <c r="L494" s="107"/>
      <c r="M494" s="107"/>
      <c r="N494" s="4">
        <v>493</v>
      </c>
      <c r="O494" s="105">
        <v>19.8</v>
      </c>
      <c r="P494" s="105">
        <v>19.8</v>
      </c>
      <c r="Q494" s="4">
        <v>19.78</v>
      </c>
      <c r="R494" s="4">
        <v>19.78</v>
      </c>
      <c r="S494" s="4">
        <v>19.78</v>
      </c>
      <c r="T494" s="107"/>
      <c r="X494" s="4"/>
      <c r="AN494" s="4"/>
      <c r="AP494" s="4"/>
      <c r="AQ494" s="4"/>
      <c r="AR494" s="4"/>
    </row>
    <row r="495" spans="1:44">
      <c r="A495" s="102">
        <f t="shared" si="7"/>
        <v>494</v>
      </c>
      <c r="B495" s="102">
        <v>494</v>
      </c>
      <c r="C495" s="4">
        <f>IF('Input&amp;Output'!$C$3=10,'v-t_chart'!G495,IF('Input&amp;Output'!$C$3=21,'v-t_chart'!H495,IF('Input&amp;Output'!$C$3=32,'v-t_chart'!I495,IF('Input&amp;Output'!$C$3=22,'v-t_chart'!J495,IF('Input&amp;Output'!$C$3=31,'v-t_chart'!K495,'v-t_chart'!L495)))))</f>
        <v>20.7</v>
      </c>
      <c r="D495" s="17"/>
      <c r="F495" s="4">
        <v>494</v>
      </c>
      <c r="G495" s="105">
        <v>20.7</v>
      </c>
      <c r="H495" s="105">
        <v>20.7</v>
      </c>
      <c r="I495" s="4">
        <v>20.7</v>
      </c>
      <c r="J495" s="4">
        <v>20.7</v>
      </c>
      <c r="K495" s="4">
        <v>20.7</v>
      </c>
      <c r="L495" s="107"/>
      <c r="M495" s="107"/>
      <c r="N495" s="4">
        <v>494</v>
      </c>
      <c r="O495" s="105">
        <v>20.74</v>
      </c>
      <c r="P495" s="105">
        <v>20.74</v>
      </c>
      <c r="Q495" s="4">
        <v>20.72</v>
      </c>
      <c r="R495" s="4">
        <v>20.72</v>
      </c>
      <c r="S495" s="4">
        <v>20.72</v>
      </c>
      <c r="T495" s="107"/>
      <c r="X495" s="4"/>
      <c r="AN495" s="4"/>
      <c r="AP495" s="4"/>
      <c r="AQ495" s="4"/>
      <c r="AR495" s="4"/>
    </row>
    <row r="496" spans="1:44">
      <c r="A496" s="102">
        <f t="shared" si="7"/>
        <v>495</v>
      </c>
      <c r="B496" s="102">
        <v>495</v>
      </c>
      <c r="C496" s="4">
        <f>IF('Input&amp;Output'!$C$3=10,'v-t_chart'!G496,IF('Input&amp;Output'!$C$3=21,'v-t_chart'!H496,IF('Input&amp;Output'!$C$3=32,'v-t_chart'!I496,IF('Input&amp;Output'!$C$3=22,'v-t_chart'!J496,IF('Input&amp;Output'!$C$3=31,'v-t_chart'!K496,'v-t_chart'!L496)))))</f>
        <v>23.6</v>
      </c>
      <c r="D496" s="17"/>
      <c r="F496" s="4">
        <v>495</v>
      </c>
      <c r="G496" s="105">
        <v>23.7</v>
      </c>
      <c r="H496" s="105">
        <v>23.7</v>
      </c>
      <c r="I496" s="4">
        <v>23.6</v>
      </c>
      <c r="J496" s="4">
        <v>23.6</v>
      </c>
      <c r="K496" s="4">
        <v>23.6</v>
      </c>
      <c r="L496" s="107"/>
      <c r="M496" s="107"/>
      <c r="N496" s="4">
        <v>495</v>
      </c>
      <c r="O496" s="105">
        <v>23.65</v>
      </c>
      <c r="P496" s="105">
        <v>23.65</v>
      </c>
      <c r="Q496" s="4">
        <v>23.63</v>
      </c>
      <c r="R496" s="4">
        <v>23.63</v>
      </c>
      <c r="S496" s="4">
        <v>23.63</v>
      </c>
      <c r="T496" s="107"/>
      <c r="X496" s="4"/>
      <c r="AN496" s="4"/>
      <c r="AP496" s="4"/>
      <c r="AQ496" s="4"/>
      <c r="AR496" s="4"/>
    </row>
    <row r="497" spans="1:44">
      <c r="A497" s="102">
        <f t="shared" si="7"/>
        <v>496</v>
      </c>
      <c r="B497" s="102">
        <v>496</v>
      </c>
      <c r="C497" s="4">
        <f>IF('Input&amp;Output'!$C$3=10,'v-t_chart'!G497,IF('Input&amp;Output'!$C$3=21,'v-t_chart'!H497,IF('Input&amp;Output'!$C$3=32,'v-t_chart'!I497,IF('Input&amp;Output'!$C$3=22,'v-t_chart'!J497,IF('Input&amp;Output'!$C$3=31,'v-t_chart'!K497,'v-t_chart'!L497)))))</f>
        <v>28.1</v>
      </c>
      <c r="D497" s="17"/>
      <c r="F497" s="4">
        <v>496</v>
      </c>
      <c r="G497" s="105">
        <v>27.9</v>
      </c>
      <c r="H497" s="105">
        <v>27.9</v>
      </c>
      <c r="I497" s="4">
        <v>28.1</v>
      </c>
      <c r="J497" s="4">
        <v>28.1</v>
      </c>
      <c r="K497" s="4">
        <v>28.1</v>
      </c>
      <c r="L497" s="107"/>
      <c r="M497" s="107"/>
      <c r="N497" s="4">
        <v>496</v>
      </c>
      <c r="O497" s="105">
        <v>27.92</v>
      </c>
      <c r="P497" s="105">
        <v>27.92</v>
      </c>
      <c r="Q497" s="4">
        <v>28.06</v>
      </c>
      <c r="R497" s="4">
        <v>28.06</v>
      </c>
      <c r="S497" s="4">
        <v>28.06</v>
      </c>
      <c r="T497" s="107"/>
      <c r="X497" s="4"/>
      <c r="AN497" s="4"/>
      <c r="AP497" s="4"/>
      <c r="AQ497" s="4"/>
      <c r="AR497" s="4"/>
    </row>
    <row r="498" spans="1:44">
      <c r="A498" s="102">
        <f t="shared" si="7"/>
        <v>497</v>
      </c>
      <c r="B498" s="102">
        <v>497</v>
      </c>
      <c r="C498" s="4">
        <f>IF('Input&amp;Output'!$C$3=10,'v-t_chart'!G498,IF('Input&amp;Output'!$C$3=21,'v-t_chart'!H498,IF('Input&amp;Output'!$C$3=32,'v-t_chart'!I498,IF('Input&amp;Output'!$C$3=22,'v-t_chart'!J498,IF('Input&amp;Output'!$C$3=31,'v-t_chart'!K498,'v-t_chart'!L498)))))</f>
        <v>32.799999999999997</v>
      </c>
      <c r="D498" s="17"/>
      <c r="F498" s="4">
        <v>497</v>
      </c>
      <c r="G498" s="105">
        <v>31.9</v>
      </c>
      <c r="H498" s="105">
        <v>31.9</v>
      </c>
      <c r="I498" s="4">
        <v>32.799999999999997</v>
      </c>
      <c r="J498" s="4">
        <v>32.799999999999997</v>
      </c>
      <c r="K498" s="4">
        <v>32.799999999999997</v>
      </c>
      <c r="L498" s="107"/>
      <c r="M498" s="107"/>
      <c r="N498" s="4">
        <v>497</v>
      </c>
      <c r="O498" s="105">
        <v>31.91</v>
      </c>
      <c r="P498" s="105">
        <v>31.91</v>
      </c>
      <c r="Q498" s="4">
        <v>32.83</v>
      </c>
      <c r="R498" s="4">
        <v>32.83</v>
      </c>
      <c r="S498" s="4">
        <v>32.83</v>
      </c>
      <c r="T498" s="107"/>
      <c r="X498" s="4"/>
      <c r="AN498" s="4"/>
      <c r="AP498" s="4"/>
      <c r="AQ498" s="4"/>
      <c r="AR498" s="4"/>
    </row>
    <row r="499" spans="1:44">
      <c r="A499" s="102">
        <f t="shared" si="7"/>
        <v>498</v>
      </c>
      <c r="B499" s="102">
        <v>498</v>
      </c>
      <c r="C499" s="4">
        <f>IF('Input&amp;Output'!$C$3=10,'v-t_chart'!G499,IF('Input&amp;Output'!$C$3=21,'v-t_chart'!H499,IF('Input&amp;Output'!$C$3=32,'v-t_chart'!I499,IF('Input&amp;Output'!$C$3=22,'v-t_chart'!J499,IF('Input&amp;Output'!$C$3=31,'v-t_chart'!K499,'v-t_chart'!L499)))))</f>
        <v>36.299999999999997</v>
      </c>
      <c r="D499" s="17"/>
      <c r="F499" s="4">
        <v>498</v>
      </c>
      <c r="G499" s="105">
        <v>35.4</v>
      </c>
      <c r="H499" s="105">
        <v>35.4</v>
      </c>
      <c r="I499" s="4">
        <v>36.299999999999997</v>
      </c>
      <c r="J499" s="4">
        <v>36.299999999999997</v>
      </c>
      <c r="K499" s="4">
        <v>36.299999999999997</v>
      </c>
      <c r="L499" s="107"/>
      <c r="M499" s="107"/>
      <c r="N499" s="4">
        <v>498</v>
      </c>
      <c r="O499" s="105">
        <v>35.369999999999997</v>
      </c>
      <c r="P499" s="105">
        <v>35.369999999999997</v>
      </c>
      <c r="Q499" s="4">
        <v>36.28</v>
      </c>
      <c r="R499" s="4">
        <v>36.28</v>
      </c>
      <c r="S499" s="4">
        <v>36.28</v>
      </c>
      <c r="T499" s="107"/>
      <c r="X499" s="4"/>
      <c r="AN499" s="4"/>
      <c r="AP499" s="4"/>
      <c r="AQ499" s="4"/>
      <c r="AR499" s="4"/>
    </row>
    <row r="500" spans="1:44">
      <c r="A500" s="102">
        <f t="shared" si="7"/>
        <v>499</v>
      </c>
      <c r="B500" s="102">
        <v>499</v>
      </c>
      <c r="C500" s="4">
        <f>IF('Input&amp;Output'!$C$3=10,'v-t_chart'!G500,IF('Input&amp;Output'!$C$3=21,'v-t_chart'!H500,IF('Input&amp;Output'!$C$3=32,'v-t_chart'!I500,IF('Input&amp;Output'!$C$3=22,'v-t_chart'!J500,IF('Input&amp;Output'!$C$3=31,'v-t_chart'!K500,'v-t_chart'!L500)))))</f>
        <v>37.1</v>
      </c>
      <c r="D500" s="17"/>
      <c r="F500" s="4">
        <v>499</v>
      </c>
      <c r="G500" s="105">
        <v>36.200000000000003</v>
      </c>
      <c r="H500" s="105">
        <v>36.200000000000003</v>
      </c>
      <c r="I500" s="4">
        <v>37.1</v>
      </c>
      <c r="J500" s="4">
        <v>37.1</v>
      </c>
      <c r="K500" s="4">
        <v>37.1</v>
      </c>
      <c r="L500" s="107"/>
      <c r="M500" s="107"/>
      <c r="N500" s="4">
        <v>499</v>
      </c>
      <c r="O500" s="105">
        <v>36.200000000000003</v>
      </c>
      <c r="P500" s="105">
        <v>36.200000000000003</v>
      </c>
      <c r="Q500" s="4">
        <v>37.11</v>
      </c>
      <c r="R500" s="4">
        <v>37.11</v>
      </c>
      <c r="S500" s="4">
        <v>37.11</v>
      </c>
      <c r="T500" s="107"/>
      <c r="X500" s="4"/>
      <c r="AN500" s="4"/>
      <c r="AP500" s="4"/>
      <c r="AQ500" s="4"/>
      <c r="AR500" s="4"/>
    </row>
    <row r="501" spans="1:44">
      <c r="A501" s="102">
        <f t="shared" si="7"/>
        <v>500</v>
      </c>
      <c r="B501" s="102">
        <v>500</v>
      </c>
      <c r="C501" s="4">
        <f>IF('Input&amp;Output'!$C$3=10,'v-t_chart'!G501,IF('Input&amp;Output'!$C$3=21,'v-t_chart'!H501,IF('Input&amp;Output'!$C$3=32,'v-t_chart'!I501,IF('Input&amp;Output'!$C$3=22,'v-t_chart'!J501,IF('Input&amp;Output'!$C$3=31,'v-t_chart'!K501,'v-t_chart'!L501)))))</f>
        <v>35.1</v>
      </c>
      <c r="D501" s="17"/>
      <c r="F501" s="4">
        <v>500</v>
      </c>
      <c r="G501" s="105">
        <v>34.200000000000003</v>
      </c>
      <c r="H501" s="105">
        <v>34.200000000000003</v>
      </c>
      <c r="I501" s="4">
        <v>35.1</v>
      </c>
      <c r="J501" s="4">
        <v>35.1</v>
      </c>
      <c r="K501" s="4">
        <v>35.1</v>
      </c>
      <c r="L501" s="107"/>
      <c r="M501" s="107"/>
      <c r="N501" s="4">
        <v>500</v>
      </c>
      <c r="O501" s="105">
        <v>34.18</v>
      </c>
      <c r="P501" s="105">
        <v>34.18</v>
      </c>
      <c r="Q501" s="4">
        <v>35.090000000000003</v>
      </c>
      <c r="R501" s="4">
        <v>35.090000000000003</v>
      </c>
      <c r="S501" s="4">
        <v>35.090000000000003</v>
      </c>
      <c r="T501" s="107"/>
      <c r="X501" s="4"/>
      <c r="AN501" s="4"/>
      <c r="AP501" s="4"/>
      <c r="AQ501" s="4"/>
      <c r="AR501" s="4"/>
    </row>
    <row r="502" spans="1:44">
      <c r="A502" s="102">
        <f t="shared" si="7"/>
        <v>501</v>
      </c>
      <c r="B502" s="102">
        <v>501</v>
      </c>
      <c r="C502" s="4">
        <f>IF('Input&amp;Output'!$C$3=10,'v-t_chart'!G502,IF('Input&amp;Output'!$C$3=21,'v-t_chart'!H502,IF('Input&amp;Output'!$C$3=32,'v-t_chart'!I502,IF('Input&amp;Output'!$C$3=22,'v-t_chart'!J502,IF('Input&amp;Output'!$C$3=31,'v-t_chart'!K502,'v-t_chart'!L502)))))</f>
        <v>31.1</v>
      </c>
      <c r="D502" s="17"/>
      <c r="F502" s="4">
        <v>501</v>
      </c>
      <c r="G502" s="105">
        <v>30.2</v>
      </c>
      <c r="H502" s="105">
        <v>30.2</v>
      </c>
      <c r="I502" s="4">
        <v>31.1</v>
      </c>
      <c r="J502" s="4">
        <v>31.1</v>
      </c>
      <c r="K502" s="4">
        <v>31.1</v>
      </c>
      <c r="L502" s="107"/>
      <c r="M502" s="107"/>
      <c r="N502" s="4">
        <v>501</v>
      </c>
      <c r="O502" s="105">
        <v>30.22</v>
      </c>
      <c r="P502" s="105">
        <v>30.22</v>
      </c>
      <c r="Q502" s="4">
        <v>31.12</v>
      </c>
      <c r="R502" s="4">
        <v>31.12</v>
      </c>
      <c r="S502" s="4">
        <v>31.12</v>
      </c>
      <c r="T502" s="107"/>
      <c r="X502" s="4"/>
      <c r="AN502" s="4"/>
      <c r="AP502" s="4"/>
      <c r="AQ502" s="4"/>
      <c r="AR502" s="4"/>
    </row>
    <row r="503" spans="1:44">
      <c r="A503" s="102">
        <f t="shared" si="7"/>
        <v>502</v>
      </c>
      <c r="B503" s="102">
        <v>502</v>
      </c>
      <c r="C503" s="4">
        <f>IF('Input&amp;Output'!$C$3=10,'v-t_chart'!G503,IF('Input&amp;Output'!$C$3=21,'v-t_chart'!H503,IF('Input&amp;Output'!$C$3=32,'v-t_chart'!I503,IF('Input&amp;Output'!$C$3=22,'v-t_chart'!J503,IF('Input&amp;Output'!$C$3=31,'v-t_chart'!K503,'v-t_chart'!L503)))))</f>
        <v>28</v>
      </c>
      <c r="D503" s="17"/>
      <c r="F503" s="4">
        <v>502</v>
      </c>
      <c r="G503" s="105">
        <v>27.1</v>
      </c>
      <c r="H503" s="105">
        <v>27.1</v>
      </c>
      <c r="I503" s="4">
        <v>28</v>
      </c>
      <c r="J503" s="4">
        <v>28</v>
      </c>
      <c r="K503" s="4">
        <v>28</v>
      </c>
      <c r="L503" s="107"/>
      <c r="M503" s="107"/>
      <c r="N503" s="4">
        <v>502</v>
      </c>
      <c r="O503" s="105">
        <v>27.13</v>
      </c>
      <c r="P503" s="105">
        <v>27.13</v>
      </c>
      <c r="Q503" s="4">
        <v>28.01</v>
      </c>
      <c r="R503" s="4">
        <v>28.01</v>
      </c>
      <c r="S503" s="4">
        <v>28.01</v>
      </c>
      <c r="T503" s="107"/>
      <c r="X503" s="4"/>
      <c r="AN503" s="4"/>
      <c r="AP503" s="4"/>
      <c r="AQ503" s="4"/>
      <c r="AR503" s="4"/>
    </row>
    <row r="504" spans="1:44">
      <c r="A504" s="102">
        <f t="shared" si="7"/>
        <v>503</v>
      </c>
      <c r="B504" s="102">
        <v>503</v>
      </c>
      <c r="C504" s="4">
        <f>IF('Input&amp;Output'!$C$3=10,'v-t_chart'!G504,IF('Input&amp;Output'!$C$3=21,'v-t_chart'!H504,IF('Input&amp;Output'!$C$3=32,'v-t_chart'!I504,IF('Input&amp;Output'!$C$3=22,'v-t_chart'!J504,IF('Input&amp;Output'!$C$3=31,'v-t_chart'!K504,'v-t_chart'!L504)))))</f>
        <v>27.5</v>
      </c>
      <c r="D504" s="17"/>
      <c r="F504" s="4">
        <v>503</v>
      </c>
      <c r="G504" s="105">
        <v>26.6</v>
      </c>
      <c r="H504" s="105">
        <v>26.6</v>
      </c>
      <c r="I504" s="4">
        <v>27.5</v>
      </c>
      <c r="J504" s="4">
        <v>27.5</v>
      </c>
      <c r="K504" s="4">
        <v>27.5</v>
      </c>
      <c r="L504" s="107"/>
      <c r="M504" s="107"/>
      <c r="N504" s="4">
        <v>503</v>
      </c>
      <c r="O504" s="105">
        <v>26.62</v>
      </c>
      <c r="P504" s="105">
        <v>26.62</v>
      </c>
      <c r="Q504" s="4">
        <v>27.5</v>
      </c>
      <c r="R504" s="4">
        <v>27.5</v>
      </c>
      <c r="S504" s="4">
        <v>27.5</v>
      </c>
      <c r="T504" s="107"/>
      <c r="X504" s="4"/>
      <c r="AN504" s="4"/>
      <c r="AP504" s="4"/>
      <c r="AQ504" s="4"/>
      <c r="AR504" s="4"/>
    </row>
    <row r="505" spans="1:44">
      <c r="A505" s="102">
        <f t="shared" si="7"/>
        <v>504</v>
      </c>
      <c r="B505" s="102">
        <v>504</v>
      </c>
      <c r="C505" s="4">
        <f>IF('Input&amp;Output'!$C$3=10,'v-t_chart'!G505,IF('Input&amp;Output'!$C$3=21,'v-t_chart'!H505,IF('Input&amp;Output'!$C$3=32,'v-t_chart'!I505,IF('Input&amp;Output'!$C$3=22,'v-t_chart'!J505,IF('Input&amp;Output'!$C$3=31,'v-t_chart'!K505,'v-t_chart'!L505)))))</f>
        <v>29.5</v>
      </c>
      <c r="D505" s="17"/>
      <c r="F505" s="4">
        <v>504</v>
      </c>
      <c r="G505" s="105">
        <v>28.6</v>
      </c>
      <c r="H505" s="105">
        <v>28.6</v>
      </c>
      <c r="I505" s="4">
        <v>29.5</v>
      </c>
      <c r="J505" s="4">
        <v>29.5</v>
      </c>
      <c r="K505" s="4">
        <v>29.5</v>
      </c>
      <c r="L505" s="107"/>
      <c r="M505" s="107"/>
      <c r="N505" s="4">
        <v>504</v>
      </c>
      <c r="O505" s="105">
        <v>28.64</v>
      </c>
      <c r="P505" s="105">
        <v>28.64</v>
      </c>
      <c r="Q505" s="4">
        <v>29.5</v>
      </c>
      <c r="R505" s="4">
        <v>29.5</v>
      </c>
      <c r="S505" s="4">
        <v>29.5</v>
      </c>
      <c r="T505" s="107"/>
      <c r="X505" s="4"/>
      <c r="AN505" s="4"/>
      <c r="AP505" s="4"/>
      <c r="AQ505" s="4"/>
      <c r="AR505" s="4"/>
    </row>
    <row r="506" spans="1:44">
      <c r="A506" s="102">
        <f t="shared" si="7"/>
        <v>505</v>
      </c>
      <c r="B506" s="102">
        <v>505</v>
      </c>
      <c r="C506" s="4">
        <f>IF('Input&amp;Output'!$C$3=10,'v-t_chart'!G506,IF('Input&amp;Output'!$C$3=21,'v-t_chart'!H506,IF('Input&amp;Output'!$C$3=32,'v-t_chart'!I506,IF('Input&amp;Output'!$C$3=22,'v-t_chart'!J506,IF('Input&amp;Output'!$C$3=31,'v-t_chart'!K506,'v-t_chart'!L506)))))</f>
        <v>34</v>
      </c>
      <c r="D506" s="17"/>
      <c r="F506" s="4">
        <v>505</v>
      </c>
      <c r="G506" s="105">
        <v>32.6</v>
      </c>
      <c r="H506" s="105">
        <v>32.6</v>
      </c>
      <c r="I506" s="4">
        <v>34</v>
      </c>
      <c r="J506" s="4">
        <v>34</v>
      </c>
      <c r="K506" s="4">
        <v>34</v>
      </c>
      <c r="L506" s="107"/>
      <c r="M506" s="107"/>
      <c r="N506" s="4">
        <v>505</v>
      </c>
      <c r="O506" s="105">
        <v>32.549999999999997</v>
      </c>
      <c r="P506" s="105">
        <v>32.549999999999997</v>
      </c>
      <c r="Q506" s="4">
        <v>34</v>
      </c>
      <c r="R506" s="4">
        <v>34</v>
      </c>
      <c r="S506" s="4">
        <v>34</v>
      </c>
      <c r="T506" s="107"/>
      <c r="X506" s="4"/>
      <c r="AN506" s="4"/>
      <c r="AP506" s="4"/>
      <c r="AQ506" s="4"/>
      <c r="AR506" s="4"/>
    </row>
    <row r="507" spans="1:44">
      <c r="A507" s="102">
        <f t="shared" si="7"/>
        <v>506</v>
      </c>
      <c r="B507" s="102">
        <v>506</v>
      </c>
      <c r="C507" s="4">
        <f>IF('Input&amp;Output'!$C$3=10,'v-t_chart'!G507,IF('Input&amp;Output'!$C$3=21,'v-t_chart'!H507,IF('Input&amp;Output'!$C$3=32,'v-t_chart'!I507,IF('Input&amp;Output'!$C$3=22,'v-t_chart'!J507,IF('Input&amp;Output'!$C$3=31,'v-t_chart'!K507,'v-t_chart'!L507)))))</f>
        <v>37</v>
      </c>
      <c r="D507" s="17"/>
      <c r="F507" s="4">
        <v>506</v>
      </c>
      <c r="G507" s="105">
        <v>35.5</v>
      </c>
      <c r="H507" s="105">
        <v>35.5</v>
      </c>
      <c r="I507" s="4">
        <v>37</v>
      </c>
      <c r="J507" s="4">
        <v>37</v>
      </c>
      <c r="K507" s="4">
        <v>37</v>
      </c>
      <c r="L507" s="107"/>
      <c r="M507" s="107"/>
      <c r="N507" s="4">
        <v>506</v>
      </c>
      <c r="O507" s="105">
        <v>35.54</v>
      </c>
      <c r="P507" s="105">
        <v>35.54</v>
      </c>
      <c r="Q507" s="4">
        <v>37</v>
      </c>
      <c r="R507" s="4">
        <v>37</v>
      </c>
      <c r="S507" s="4">
        <v>37</v>
      </c>
      <c r="T507" s="107"/>
      <c r="X507" s="4"/>
      <c r="AN507" s="4"/>
      <c r="AP507" s="4"/>
      <c r="AQ507" s="4"/>
      <c r="AR507" s="4"/>
    </row>
    <row r="508" spans="1:44">
      <c r="A508" s="102">
        <f t="shared" si="7"/>
        <v>507</v>
      </c>
      <c r="B508" s="102">
        <v>507</v>
      </c>
      <c r="C508" s="4">
        <f>IF('Input&amp;Output'!$C$3=10,'v-t_chart'!G508,IF('Input&amp;Output'!$C$3=21,'v-t_chart'!H508,IF('Input&amp;Output'!$C$3=32,'v-t_chart'!I508,IF('Input&amp;Output'!$C$3=22,'v-t_chart'!J508,IF('Input&amp;Output'!$C$3=31,'v-t_chart'!K508,'v-t_chart'!L508)))))</f>
        <v>38</v>
      </c>
      <c r="D508" s="17"/>
      <c r="F508" s="4">
        <v>507</v>
      </c>
      <c r="G508" s="105">
        <v>36.6</v>
      </c>
      <c r="H508" s="105">
        <v>36.6</v>
      </c>
      <c r="I508" s="4">
        <v>38</v>
      </c>
      <c r="J508" s="4">
        <v>38</v>
      </c>
      <c r="K508" s="4">
        <v>38</v>
      </c>
      <c r="L508" s="107"/>
      <c r="M508" s="107"/>
      <c r="N508" s="4">
        <v>507</v>
      </c>
      <c r="O508" s="105">
        <v>36.549999999999997</v>
      </c>
      <c r="P508" s="105">
        <v>36.549999999999997</v>
      </c>
      <c r="Q508" s="4">
        <v>38</v>
      </c>
      <c r="R508" s="4">
        <v>38</v>
      </c>
      <c r="S508" s="4">
        <v>38</v>
      </c>
      <c r="T508" s="107"/>
      <c r="X508" s="4"/>
      <c r="AN508" s="4"/>
      <c r="AP508" s="4"/>
      <c r="AQ508" s="4"/>
      <c r="AR508" s="4"/>
    </row>
    <row r="509" spans="1:44">
      <c r="A509" s="102">
        <f t="shared" si="7"/>
        <v>508</v>
      </c>
      <c r="B509" s="102">
        <v>508</v>
      </c>
      <c r="C509" s="4">
        <f>IF('Input&amp;Output'!$C$3=10,'v-t_chart'!G509,IF('Input&amp;Output'!$C$3=21,'v-t_chart'!H509,IF('Input&amp;Output'!$C$3=32,'v-t_chart'!I509,IF('Input&amp;Output'!$C$3=22,'v-t_chart'!J509,IF('Input&amp;Output'!$C$3=31,'v-t_chart'!K509,'v-t_chart'!L509)))))</f>
        <v>36.1</v>
      </c>
      <c r="D509" s="17"/>
      <c r="F509" s="4">
        <v>508</v>
      </c>
      <c r="G509" s="105">
        <v>34.6</v>
      </c>
      <c r="H509" s="105">
        <v>34.6</v>
      </c>
      <c r="I509" s="4">
        <v>36.1</v>
      </c>
      <c r="J509" s="4">
        <v>36.1</v>
      </c>
      <c r="K509" s="4">
        <v>36.1</v>
      </c>
      <c r="L509" s="107"/>
      <c r="M509" s="107"/>
      <c r="N509" s="4">
        <v>508</v>
      </c>
      <c r="O509" s="105">
        <v>34.64</v>
      </c>
      <c r="P509" s="105">
        <v>34.64</v>
      </c>
      <c r="Q509" s="4">
        <v>36.11</v>
      </c>
      <c r="R509" s="4">
        <v>36.11</v>
      </c>
      <c r="S509" s="4">
        <v>36.11</v>
      </c>
      <c r="T509" s="107"/>
      <c r="X509" s="4"/>
      <c r="AN509" s="4"/>
      <c r="AP509" s="4"/>
      <c r="AQ509" s="4"/>
      <c r="AR509" s="4"/>
    </row>
    <row r="510" spans="1:44">
      <c r="A510" s="102">
        <f t="shared" si="7"/>
        <v>509</v>
      </c>
      <c r="B510" s="102">
        <v>509</v>
      </c>
      <c r="C510" s="4">
        <f>IF('Input&amp;Output'!$C$3=10,'v-t_chart'!G510,IF('Input&amp;Output'!$C$3=21,'v-t_chart'!H510,IF('Input&amp;Output'!$C$3=32,'v-t_chart'!I510,IF('Input&amp;Output'!$C$3=22,'v-t_chart'!J510,IF('Input&amp;Output'!$C$3=31,'v-t_chart'!K510,'v-t_chart'!L510)))))</f>
        <v>31.5</v>
      </c>
      <c r="D510" s="17"/>
      <c r="F510" s="4">
        <v>509</v>
      </c>
      <c r="G510" s="105">
        <v>30</v>
      </c>
      <c r="H510" s="105">
        <v>30</v>
      </c>
      <c r="I510" s="4">
        <v>31.5</v>
      </c>
      <c r="J510" s="4">
        <v>31.5</v>
      </c>
      <c r="K510" s="4">
        <v>31.5</v>
      </c>
      <c r="L510" s="107"/>
      <c r="M510" s="107"/>
      <c r="N510" s="4">
        <v>509</v>
      </c>
      <c r="O510" s="105">
        <v>30.03</v>
      </c>
      <c r="P510" s="105">
        <v>30.03</v>
      </c>
      <c r="Q510" s="4">
        <v>31.5</v>
      </c>
      <c r="R510" s="4">
        <v>31.5</v>
      </c>
      <c r="S510" s="4">
        <v>31.5</v>
      </c>
      <c r="T510" s="107"/>
      <c r="X510" s="4"/>
      <c r="AN510" s="4"/>
      <c r="AP510" s="4"/>
      <c r="AQ510" s="4"/>
      <c r="AR510" s="4"/>
    </row>
    <row r="511" spans="1:44">
      <c r="A511" s="102">
        <f t="shared" si="7"/>
        <v>510</v>
      </c>
      <c r="B511" s="102">
        <v>510</v>
      </c>
      <c r="C511" s="4">
        <f>IF('Input&amp;Output'!$C$3=10,'v-t_chart'!G511,IF('Input&amp;Output'!$C$3=21,'v-t_chart'!H511,IF('Input&amp;Output'!$C$3=32,'v-t_chart'!I511,IF('Input&amp;Output'!$C$3=22,'v-t_chart'!J511,IF('Input&amp;Output'!$C$3=31,'v-t_chart'!K511,'v-t_chart'!L511)))))</f>
        <v>24.5</v>
      </c>
      <c r="D511" s="17"/>
      <c r="F511" s="4">
        <v>510</v>
      </c>
      <c r="G511" s="105">
        <v>23.1</v>
      </c>
      <c r="H511" s="105">
        <v>23.1</v>
      </c>
      <c r="I511" s="4">
        <v>24.5</v>
      </c>
      <c r="J511" s="4">
        <v>24.5</v>
      </c>
      <c r="K511" s="4">
        <v>24.5</v>
      </c>
      <c r="L511" s="107"/>
      <c r="M511" s="107"/>
      <c r="N511" s="4">
        <v>510</v>
      </c>
      <c r="O511" s="105">
        <v>23.05</v>
      </c>
      <c r="P511" s="105">
        <v>23.05</v>
      </c>
      <c r="Q511" s="4">
        <v>24.5</v>
      </c>
      <c r="R511" s="4">
        <v>24.5</v>
      </c>
      <c r="S511" s="4">
        <v>24.5</v>
      </c>
      <c r="T511" s="107"/>
      <c r="X511" s="4"/>
      <c r="AN511" s="4"/>
      <c r="AP511" s="4"/>
      <c r="AQ511" s="4"/>
      <c r="AR511" s="4"/>
    </row>
    <row r="512" spans="1:44">
      <c r="A512" s="102">
        <f t="shared" si="7"/>
        <v>511</v>
      </c>
      <c r="B512" s="102">
        <v>511</v>
      </c>
      <c r="C512" s="4">
        <f>IF('Input&amp;Output'!$C$3=10,'v-t_chart'!G512,IF('Input&amp;Output'!$C$3=21,'v-t_chart'!H512,IF('Input&amp;Output'!$C$3=32,'v-t_chart'!I512,IF('Input&amp;Output'!$C$3=22,'v-t_chart'!J512,IF('Input&amp;Output'!$C$3=31,'v-t_chart'!K512,'v-t_chart'!L512)))))</f>
        <v>17.5</v>
      </c>
      <c r="D512" s="17"/>
      <c r="F512" s="4">
        <v>511</v>
      </c>
      <c r="G512" s="105">
        <v>16.7</v>
      </c>
      <c r="H512" s="105">
        <v>16.7</v>
      </c>
      <c r="I512" s="4">
        <v>17.5</v>
      </c>
      <c r="J512" s="4">
        <v>17.5</v>
      </c>
      <c r="K512" s="4">
        <v>17.5</v>
      </c>
      <c r="L512" s="107"/>
      <c r="M512" s="107"/>
      <c r="N512" s="4">
        <v>511</v>
      </c>
      <c r="O512" s="105">
        <v>16.68</v>
      </c>
      <c r="P512" s="105">
        <v>16.68</v>
      </c>
      <c r="Q512" s="4">
        <v>17.5</v>
      </c>
      <c r="R512" s="4">
        <v>17.5</v>
      </c>
      <c r="S512" s="4">
        <v>17.5</v>
      </c>
      <c r="T512" s="107"/>
      <c r="X512" s="4"/>
      <c r="AN512" s="4"/>
      <c r="AP512" s="4"/>
      <c r="AQ512" s="4"/>
      <c r="AR512" s="4"/>
    </row>
    <row r="513" spans="1:44">
      <c r="A513" s="102">
        <f t="shared" si="7"/>
        <v>512</v>
      </c>
      <c r="B513" s="102">
        <v>512</v>
      </c>
      <c r="C513" s="4">
        <f>IF('Input&amp;Output'!$C$3=10,'v-t_chart'!G513,IF('Input&amp;Output'!$C$3=21,'v-t_chart'!H513,IF('Input&amp;Output'!$C$3=32,'v-t_chart'!I513,IF('Input&amp;Output'!$C$3=22,'v-t_chart'!J513,IF('Input&amp;Output'!$C$3=31,'v-t_chart'!K513,'v-t_chart'!L513)))))</f>
        <v>10.5</v>
      </c>
      <c r="D513" s="17"/>
      <c r="F513" s="4">
        <v>512</v>
      </c>
      <c r="G513" s="105">
        <v>10.7</v>
      </c>
      <c r="H513" s="105">
        <v>10.7</v>
      </c>
      <c r="I513" s="4">
        <v>10.5</v>
      </c>
      <c r="J513" s="4">
        <v>10.5</v>
      </c>
      <c r="K513" s="4">
        <v>10.5</v>
      </c>
      <c r="L513" s="107"/>
      <c r="M513" s="107"/>
      <c r="N513" s="4">
        <v>512</v>
      </c>
      <c r="O513" s="105">
        <v>10.67</v>
      </c>
      <c r="P513" s="105">
        <v>10.67</v>
      </c>
      <c r="Q513" s="4">
        <v>10.5</v>
      </c>
      <c r="R513" s="4">
        <v>10.5</v>
      </c>
      <c r="S513" s="4">
        <v>10.5</v>
      </c>
      <c r="T513" s="107"/>
      <c r="X513" s="4"/>
      <c r="AN513" s="4"/>
      <c r="AP513" s="4"/>
      <c r="AQ513" s="4"/>
      <c r="AR513" s="4"/>
    </row>
    <row r="514" spans="1:44">
      <c r="A514" s="102">
        <f t="shared" si="7"/>
        <v>513</v>
      </c>
      <c r="B514" s="102">
        <v>513</v>
      </c>
      <c r="C514" s="4">
        <f>IF('Input&amp;Output'!$C$3=10,'v-t_chart'!G514,IF('Input&amp;Output'!$C$3=21,'v-t_chart'!H514,IF('Input&amp;Output'!$C$3=32,'v-t_chart'!I514,IF('Input&amp;Output'!$C$3=22,'v-t_chart'!J514,IF('Input&amp;Output'!$C$3=31,'v-t_chart'!K514,'v-t_chart'!L514)))))</f>
        <v>4.5</v>
      </c>
      <c r="D514" s="17"/>
      <c r="F514" s="4">
        <v>513</v>
      </c>
      <c r="G514" s="105">
        <v>4.7</v>
      </c>
      <c r="H514" s="105">
        <v>4.7</v>
      </c>
      <c r="I514" s="4">
        <v>4.5</v>
      </c>
      <c r="J514" s="4">
        <v>4.5</v>
      </c>
      <c r="K514" s="4">
        <v>4.5</v>
      </c>
      <c r="L514" s="107"/>
      <c r="M514" s="107"/>
      <c r="N514" s="4">
        <v>513</v>
      </c>
      <c r="O514" s="105">
        <v>4.6500000000000004</v>
      </c>
      <c r="P514" s="105">
        <v>4.6500000000000004</v>
      </c>
      <c r="Q514" s="4">
        <v>4.5</v>
      </c>
      <c r="R514" s="4">
        <v>4.5</v>
      </c>
      <c r="S514" s="4">
        <v>4.5</v>
      </c>
      <c r="T514" s="107"/>
      <c r="X514" s="4"/>
      <c r="AN514" s="4"/>
      <c r="AP514" s="4"/>
      <c r="AQ514" s="4"/>
      <c r="AR514" s="4"/>
    </row>
    <row r="515" spans="1:44">
      <c r="A515" s="102">
        <f t="shared" si="7"/>
        <v>514</v>
      </c>
      <c r="B515" s="102">
        <v>514</v>
      </c>
      <c r="C515" s="4">
        <f>IF('Input&amp;Output'!$C$3=10,'v-t_chart'!G515,IF('Input&amp;Output'!$C$3=21,'v-t_chart'!H515,IF('Input&amp;Output'!$C$3=32,'v-t_chart'!I515,IF('Input&amp;Output'!$C$3=22,'v-t_chart'!J515,IF('Input&amp;Output'!$C$3=31,'v-t_chart'!K515,'v-t_chart'!L515)))))</f>
        <v>1</v>
      </c>
      <c r="D515" s="17"/>
      <c r="F515" s="4">
        <v>514</v>
      </c>
      <c r="G515" s="105">
        <v>1.2</v>
      </c>
      <c r="H515" s="105">
        <v>1.2</v>
      </c>
      <c r="I515" s="4">
        <v>1</v>
      </c>
      <c r="J515" s="4">
        <v>1</v>
      </c>
      <c r="K515" s="4">
        <v>1</v>
      </c>
      <c r="L515" s="107"/>
      <c r="M515" s="107"/>
      <c r="N515" s="4">
        <v>514</v>
      </c>
      <c r="O515" s="105">
        <v>1.1599999999999999</v>
      </c>
      <c r="P515" s="105">
        <v>1.1599999999999999</v>
      </c>
      <c r="Q515" s="4">
        <v>1</v>
      </c>
      <c r="R515" s="4">
        <v>1</v>
      </c>
      <c r="S515" s="4">
        <v>1</v>
      </c>
      <c r="T515" s="107"/>
      <c r="X515" s="4"/>
      <c r="AN515" s="4"/>
      <c r="AP515" s="4"/>
      <c r="AQ515" s="4"/>
      <c r="AR515" s="4"/>
    </row>
    <row r="516" spans="1:44">
      <c r="A516" s="102">
        <f t="shared" ref="A516:A579" si="8">A515+1</f>
        <v>515</v>
      </c>
      <c r="B516" s="102">
        <v>515</v>
      </c>
      <c r="C516" s="4">
        <f>IF('Input&amp;Output'!$C$3=10,'v-t_chart'!G516,IF('Input&amp;Output'!$C$3=21,'v-t_chart'!H516,IF('Input&amp;Output'!$C$3=32,'v-t_chart'!I516,IF('Input&amp;Output'!$C$3=22,'v-t_chart'!J516,IF('Input&amp;Output'!$C$3=31,'v-t_chart'!K516,'v-t_chart'!L516)))))</f>
        <v>0</v>
      </c>
      <c r="D516" s="17"/>
      <c r="F516" s="4">
        <v>515</v>
      </c>
      <c r="G516" s="105">
        <v>0</v>
      </c>
      <c r="H516" s="105">
        <v>0</v>
      </c>
      <c r="I516" s="4">
        <v>0</v>
      </c>
      <c r="J516" s="4">
        <v>0</v>
      </c>
      <c r="K516" s="4">
        <v>0</v>
      </c>
      <c r="L516" s="107"/>
      <c r="M516" s="107"/>
      <c r="N516" s="4">
        <v>515</v>
      </c>
      <c r="O516" s="105">
        <v>0</v>
      </c>
      <c r="P516" s="105">
        <v>0</v>
      </c>
      <c r="Q516" s="4">
        <v>0</v>
      </c>
      <c r="R516" s="4">
        <v>0</v>
      </c>
      <c r="S516" s="4">
        <v>0</v>
      </c>
      <c r="T516" s="107"/>
      <c r="X516" s="4"/>
      <c r="AN516" s="4"/>
      <c r="AP516" s="4"/>
      <c r="AQ516" s="4"/>
      <c r="AR516" s="4"/>
    </row>
    <row r="517" spans="1:44">
      <c r="A517" s="102">
        <f t="shared" si="8"/>
        <v>516</v>
      </c>
      <c r="B517" s="102">
        <v>516</v>
      </c>
      <c r="C517" s="4">
        <f>IF('Input&amp;Output'!$C$3=10,'v-t_chart'!G517,IF('Input&amp;Output'!$C$3=21,'v-t_chart'!H517,IF('Input&amp;Output'!$C$3=32,'v-t_chart'!I517,IF('Input&amp;Output'!$C$3=22,'v-t_chart'!J517,IF('Input&amp;Output'!$C$3=31,'v-t_chart'!K517,'v-t_chart'!L517)))))</f>
        <v>0</v>
      </c>
      <c r="D517" s="17"/>
      <c r="F517" s="4">
        <v>516</v>
      </c>
      <c r="G517" s="105">
        <v>0</v>
      </c>
      <c r="H517" s="105">
        <v>0</v>
      </c>
      <c r="I517" s="4">
        <v>0</v>
      </c>
      <c r="J517" s="4">
        <v>0</v>
      </c>
      <c r="K517" s="4">
        <v>0</v>
      </c>
      <c r="L517" s="107"/>
      <c r="M517" s="107"/>
      <c r="N517" s="4">
        <v>516</v>
      </c>
      <c r="O517" s="105">
        <v>0</v>
      </c>
      <c r="P517" s="105">
        <v>0</v>
      </c>
      <c r="Q517" s="4">
        <v>0</v>
      </c>
      <c r="R517" s="4">
        <v>0</v>
      </c>
      <c r="S517" s="4">
        <v>0</v>
      </c>
      <c r="T517" s="107"/>
      <c r="X517" s="4"/>
      <c r="AN517" s="4"/>
      <c r="AP517" s="4"/>
      <c r="AQ517" s="4"/>
      <c r="AR517" s="4"/>
    </row>
    <row r="518" spans="1:44">
      <c r="A518" s="102">
        <f t="shared" si="8"/>
        <v>517</v>
      </c>
      <c r="B518" s="102">
        <v>517</v>
      </c>
      <c r="C518" s="4">
        <f>IF('Input&amp;Output'!$C$3=10,'v-t_chart'!G518,IF('Input&amp;Output'!$C$3=21,'v-t_chart'!H518,IF('Input&amp;Output'!$C$3=32,'v-t_chart'!I518,IF('Input&amp;Output'!$C$3=22,'v-t_chart'!J518,IF('Input&amp;Output'!$C$3=31,'v-t_chart'!K518,'v-t_chart'!L518)))))</f>
        <v>0</v>
      </c>
      <c r="D518" s="17"/>
      <c r="F518" s="4">
        <v>517</v>
      </c>
      <c r="G518" s="105">
        <v>0</v>
      </c>
      <c r="H518" s="105">
        <v>0</v>
      </c>
      <c r="I518" s="4">
        <v>0</v>
      </c>
      <c r="J518" s="4">
        <v>0</v>
      </c>
      <c r="K518" s="4">
        <v>0</v>
      </c>
      <c r="L518" s="107"/>
      <c r="M518" s="107"/>
      <c r="N518" s="4">
        <v>517</v>
      </c>
      <c r="O518" s="105">
        <v>0</v>
      </c>
      <c r="P518" s="105">
        <v>0</v>
      </c>
      <c r="Q518" s="4">
        <v>0</v>
      </c>
      <c r="R518" s="4">
        <v>0</v>
      </c>
      <c r="S518" s="4">
        <v>0</v>
      </c>
      <c r="T518" s="107"/>
      <c r="X518" s="4"/>
      <c r="AN518" s="4"/>
      <c r="AP518" s="4"/>
      <c r="AQ518" s="4"/>
      <c r="AR518" s="4"/>
    </row>
    <row r="519" spans="1:44">
      <c r="A519" s="102">
        <f t="shared" si="8"/>
        <v>518</v>
      </c>
      <c r="B519" s="102">
        <v>518</v>
      </c>
      <c r="C519" s="4">
        <f>IF('Input&amp;Output'!$C$3=10,'v-t_chart'!G519,IF('Input&amp;Output'!$C$3=21,'v-t_chart'!H519,IF('Input&amp;Output'!$C$3=32,'v-t_chart'!I519,IF('Input&amp;Output'!$C$3=22,'v-t_chart'!J519,IF('Input&amp;Output'!$C$3=31,'v-t_chart'!K519,'v-t_chart'!L519)))))</f>
        <v>0</v>
      </c>
      <c r="D519" s="17"/>
      <c r="F519" s="4">
        <v>518</v>
      </c>
      <c r="G519" s="105">
        <v>0</v>
      </c>
      <c r="H519" s="105">
        <v>0</v>
      </c>
      <c r="I519" s="4">
        <v>0</v>
      </c>
      <c r="J519" s="4">
        <v>0</v>
      </c>
      <c r="K519" s="4">
        <v>0</v>
      </c>
      <c r="L519" s="107"/>
      <c r="M519" s="107"/>
      <c r="N519" s="4">
        <v>518</v>
      </c>
      <c r="O519" s="105">
        <v>0</v>
      </c>
      <c r="P519" s="105">
        <v>0</v>
      </c>
      <c r="Q519" s="4">
        <v>0</v>
      </c>
      <c r="R519" s="4">
        <v>0</v>
      </c>
      <c r="S519" s="4">
        <v>0</v>
      </c>
      <c r="T519" s="107"/>
      <c r="X519" s="4"/>
      <c r="AN519" s="4"/>
      <c r="AP519" s="4"/>
      <c r="AQ519" s="4"/>
      <c r="AR519" s="4"/>
    </row>
    <row r="520" spans="1:44">
      <c r="A520" s="102">
        <f t="shared" si="8"/>
        <v>519</v>
      </c>
      <c r="B520" s="102">
        <v>519</v>
      </c>
      <c r="C520" s="4">
        <f>IF('Input&amp;Output'!$C$3=10,'v-t_chart'!G520,IF('Input&amp;Output'!$C$3=21,'v-t_chart'!H520,IF('Input&amp;Output'!$C$3=32,'v-t_chart'!I520,IF('Input&amp;Output'!$C$3=22,'v-t_chart'!J520,IF('Input&amp;Output'!$C$3=31,'v-t_chart'!K520,'v-t_chart'!L520)))))</f>
        <v>2.9</v>
      </c>
      <c r="D520" s="17"/>
      <c r="F520" s="4">
        <v>519</v>
      </c>
      <c r="G520" s="105">
        <v>3</v>
      </c>
      <c r="H520" s="105">
        <v>3</v>
      </c>
      <c r="I520" s="4">
        <v>2.9</v>
      </c>
      <c r="J520" s="4">
        <v>2.9</v>
      </c>
      <c r="K520" s="4">
        <v>2.9</v>
      </c>
      <c r="L520" s="107"/>
      <c r="M520" s="107"/>
      <c r="N520" s="4">
        <v>519</v>
      </c>
      <c r="O520" s="105">
        <v>3</v>
      </c>
      <c r="P520" s="105">
        <v>3</v>
      </c>
      <c r="Q520" s="4">
        <v>2.85</v>
      </c>
      <c r="R520" s="4">
        <v>2.85</v>
      </c>
      <c r="S520" s="4">
        <v>2.85</v>
      </c>
      <c r="T520" s="107"/>
      <c r="X520" s="4"/>
      <c r="AN520" s="4"/>
      <c r="AP520" s="4"/>
      <c r="AQ520" s="4"/>
      <c r="AR520" s="4"/>
    </row>
    <row r="521" spans="1:44">
      <c r="A521" s="102">
        <f t="shared" si="8"/>
        <v>520</v>
      </c>
      <c r="B521" s="102">
        <v>520</v>
      </c>
      <c r="C521" s="4">
        <f>IF('Input&amp;Output'!$C$3=10,'v-t_chart'!G521,IF('Input&amp;Output'!$C$3=21,'v-t_chart'!H521,IF('Input&amp;Output'!$C$3=32,'v-t_chart'!I521,IF('Input&amp;Output'!$C$3=22,'v-t_chart'!J521,IF('Input&amp;Output'!$C$3=31,'v-t_chart'!K521,'v-t_chart'!L521)))))</f>
        <v>8</v>
      </c>
      <c r="D521" s="17"/>
      <c r="F521" s="4">
        <v>520</v>
      </c>
      <c r="G521" s="105">
        <v>8.1999999999999993</v>
      </c>
      <c r="H521" s="105">
        <v>8.1999999999999993</v>
      </c>
      <c r="I521" s="4">
        <v>8</v>
      </c>
      <c r="J521" s="4">
        <v>8</v>
      </c>
      <c r="K521" s="4">
        <v>8</v>
      </c>
      <c r="L521" s="107"/>
      <c r="M521" s="107"/>
      <c r="N521" s="4">
        <v>520</v>
      </c>
      <c r="O521" s="105">
        <v>8.15</v>
      </c>
      <c r="P521" s="105">
        <v>8.15</v>
      </c>
      <c r="Q521" s="4">
        <v>8</v>
      </c>
      <c r="R521" s="4">
        <v>8</v>
      </c>
      <c r="S521" s="4">
        <v>8</v>
      </c>
      <c r="T521" s="107"/>
      <c r="X521" s="4"/>
      <c r="AN521" s="4"/>
      <c r="AP521" s="4"/>
      <c r="AQ521" s="4"/>
      <c r="AR521" s="4"/>
    </row>
    <row r="522" spans="1:44">
      <c r="A522" s="102">
        <f t="shared" si="8"/>
        <v>521</v>
      </c>
      <c r="B522" s="102">
        <v>521</v>
      </c>
      <c r="C522" s="4">
        <f>IF('Input&amp;Output'!$C$3=10,'v-t_chart'!G522,IF('Input&amp;Output'!$C$3=21,'v-t_chart'!H522,IF('Input&amp;Output'!$C$3=32,'v-t_chart'!I522,IF('Input&amp;Output'!$C$3=22,'v-t_chart'!J522,IF('Input&amp;Output'!$C$3=31,'v-t_chart'!K522,'v-t_chart'!L522)))))</f>
        <v>16</v>
      </c>
      <c r="D522" s="17"/>
      <c r="F522" s="4">
        <v>521</v>
      </c>
      <c r="G522" s="105">
        <v>14.3</v>
      </c>
      <c r="H522" s="105">
        <v>14.3</v>
      </c>
      <c r="I522" s="4">
        <v>16</v>
      </c>
      <c r="J522" s="4">
        <v>16</v>
      </c>
      <c r="K522" s="4">
        <v>16</v>
      </c>
      <c r="L522" s="107"/>
      <c r="M522" s="107"/>
      <c r="N522" s="4">
        <v>521</v>
      </c>
      <c r="O522" s="105">
        <v>14.34</v>
      </c>
      <c r="P522" s="105">
        <v>14.34</v>
      </c>
      <c r="Q522" s="4">
        <v>16</v>
      </c>
      <c r="R522" s="4">
        <v>16</v>
      </c>
      <c r="S522" s="4">
        <v>16</v>
      </c>
      <c r="T522" s="107"/>
      <c r="X522" s="4"/>
      <c r="AN522" s="4"/>
      <c r="AP522" s="4"/>
      <c r="AQ522" s="4"/>
      <c r="AR522" s="4"/>
    </row>
    <row r="523" spans="1:44">
      <c r="A523" s="102">
        <f t="shared" si="8"/>
        <v>522</v>
      </c>
      <c r="B523" s="102">
        <v>522</v>
      </c>
      <c r="C523" s="4">
        <f>IF('Input&amp;Output'!$C$3=10,'v-t_chart'!G523,IF('Input&amp;Output'!$C$3=21,'v-t_chart'!H523,IF('Input&amp;Output'!$C$3=32,'v-t_chart'!I523,IF('Input&amp;Output'!$C$3=22,'v-t_chart'!J523,IF('Input&amp;Output'!$C$3=31,'v-t_chart'!K523,'v-t_chart'!L523)))))</f>
        <v>24</v>
      </c>
      <c r="D523" s="17"/>
      <c r="F523" s="4">
        <v>522</v>
      </c>
      <c r="G523" s="105">
        <v>19.3</v>
      </c>
      <c r="H523" s="105">
        <v>19.3</v>
      </c>
      <c r="I523" s="4">
        <v>24</v>
      </c>
      <c r="J523" s="4">
        <v>24</v>
      </c>
      <c r="K523" s="4">
        <v>24</v>
      </c>
      <c r="L523" s="107"/>
      <c r="M523" s="107"/>
      <c r="N523" s="4">
        <v>522</v>
      </c>
      <c r="O523" s="105">
        <v>19.3</v>
      </c>
      <c r="P523" s="105">
        <v>19.3</v>
      </c>
      <c r="Q523" s="4">
        <v>24</v>
      </c>
      <c r="R523" s="4">
        <v>24</v>
      </c>
      <c r="S523" s="4">
        <v>24</v>
      </c>
      <c r="T523" s="107"/>
      <c r="X523" s="4"/>
      <c r="AN523" s="4"/>
      <c r="AP523" s="4"/>
      <c r="AQ523" s="4"/>
      <c r="AR523" s="4"/>
    </row>
    <row r="524" spans="1:44">
      <c r="A524" s="102">
        <f t="shared" si="8"/>
        <v>523</v>
      </c>
      <c r="B524" s="102">
        <v>523</v>
      </c>
      <c r="C524" s="4">
        <f>IF('Input&amp;Output'!$C$3=10,'v-t_chart'!G524,IF('Input&amp;Output'!$C$3=21,'v-t_chart'!H524,IF('Input&amp;Output'!$C$3=32,'v-t_chart'!I524,IF('Input&amp;Output'!$C$3=22,'v-t_chart'!J524,IF('Input&amp;Output'!$C$3=31,'v-t_chart'!K524,'v-t_chart'!L524)))))</f>
        <v>32</v>
      </c>
      <c r="D524" s="17"/>
      <c r="F524" s="4">
        <v>523</v>
      </c>
      <c r="G524" s="105">
        <v>23.5</v>
      </c>
      <c r="H524" s="105">
        <v>23.5</v>
      </c>
      <c r="I524" s="4">
        <v>32</v>
      </c>
      <c r="J524" s="4">
        <v>32</v>
      </c>
      <c r="K524" s="4">
        <v>32</v>
      </c>
      <c r="L524" s="107"/>
      <c r="M524" s="107"/>
      <c r="N524" s="4">
        <v>523</v>
      </c>
      <c r="O524" s="105">
        <v>23.54</v>
      </c>
      <c r="P524" s="105">
        <v>23.54</v>
      </c>
      <c r="Q524" s="4">
        <v>32</v>
      </c>
      <c r="R524" s="4">
        <v>32</v>
      </c>
      <c r="S524" s="4">
        <v>32</v>
      </c>
      <c r="T524" s="107"/>
      <c r="X524" s="4"/>
      <c r="AN524" s="4"/>
      <c r="AP524" s="4"/>
      <c r="AQ524" s="4"/>
      <c r="AR524" s="4"/>
    </row>
    <row r="525" spans="1:44">
      <c r="A525" s="102">
        <f t="shared" si="8"/>
        <v>524</v>
      </c>
      <c r="B525" s="102">
        <v>524</v>
      </c>
      <c r="C525" s="4">
        <f>IF('Input&amp;Output'!$C$3=10,'v-t_chart'!G525,IF('Input&amp;Output'!$C$3=21,'v-t_chart'!H525,IF('Input&amp;Output'!$C$3=32,'v-t_chart'!I525,IF('Input&amp;Output'!$C$3=22,'v-t_chart'!J525,IF('Input&amp;Output'!$C$3=31,'v-t_chart'!K525,'v-t_chart'!L525)))))</f>
        <v>38.799999999999997</v>
      </c>
      <c r="D525" s="17"/>
      <c r="F525" s="4">
        <v>524</v>
      </c>
      <c r="G525" s="105">
        <v>27.3</v>
      </c>
      <c r="H525" s="105">
        <v>27.3</v>
      </c>
      <c r="I525" s="4">
        <v>38.799999999999997</v>
      </c>
      <c r="J525" s="4">
        <v>38.799999999999997</v>
      </c>
      <c r="K525" s="4">
        <v>38.799999999999997</v>
      </c>
      <c r="L525" s="107"/>
      <c r="M525" s="107"/>
      <c r="N525" s="4">
        <v>524</v>
      </c>
      <c r="O525" s="105">
        <v>27.33</v>
      </c>
      <c r="P525" s="105">
        <v>27.33</v>
      </c>
      <c r="Q525" s="4">
        <v>38.770000000000003</v>
      </c>
      <c r="R525" s="4">
        <v>38.770000000000003</v>
      </c>
      <c r="S525" s="4">
        <v>38.770000000000003</v>
      </c>
      <c r="T525" s="107"/>
      <c r="X525" s="4"/>
      <c r="AN525" s="4"/>
      <c r="AP525" s="4"/>
      <c r="AQ525" s="4"/>
      <c r="AR525" s="4"/>
    </row>
    <row r="526" spans="1:44">
      <c r="A526" s="102">
        <f t="shared" si="8"/>
        <v>525</v>
      </c>
      <c r="B526" s="102">
        <v>525</v>
      </c>
      <c r="C526" s="4">
        <f>IF('Input&amp;Output'!$C$3=10,'v-t_chart'!G526,IF('Input&amp;Output'!$C$3=21,'v-t_chart'!H526,IF('Input&amp;Output'!$C$3=32,'v-t_chart'!I526,IF('Input&amp;Output'!$C$3=22,'v-t_chart'!J526,IF('Input&amp;Output'!$C$3=31,'v-t_chart'!K526,'v-t_chart'!L526)))))</f>
        <v>43.1</v>
      </c>
      <c r="D526" s="17"/>
      <c r="F526" s="4">
        <v>525</v>
      </c>
      <c r="G526" s="105">
        <v>30.8</v>
      </c>
      <c r="H526" s="105">
        <v>30.8</v>
      </c>
      <c r="I526" s="4">
        <v>43.1</v>
      </c>
      <c r="J526" s="4">
        <v>43.1</v>
      </c>
      <c r="K526" s="4">
        <v>43.1</v>
      </c>
      <c r="L526" s="107"/>
      <c r="M526" s="107"/>
      <c r="N526" s="4">
        <v>525</v>
      </c>
      <c r="O526" s="105">
        <v>30.81</v>
      </c>
      <c r="P526" s="105">
        <v>30.81</v>
      </c>
      <c r="Q526" s="4">
        <v>43.09</v>
      </c>
      <c r="R526" s="4">
        <v>43.09</v>
      </c>
      <c r="S526" s="4">
        <v>43.09</v>
      </c>
      <c r="T526" s="107"/>
      <c r="X526" s="4"/>
      <c r="AN526" s="4"/>
      <c r="AP526" s="4"/>
      <c r="AQ526" s="4"/>
      <c r="AR526" s="4"/>
    </row>
    <row r="527" spans="1:44">
      <c r="A527" s="102">
        <f t="shared" si="8"/>
        <v>526</v>
      </c>
      <c r="B527" s="102">
        <v>526</v>
      </c>
      <c r="C527" s="4">
        <f>IF('Input&amp;Output'!$C$3=10,'v-t_chart'!G527,IF('Input&amp;Output'!$C$3=21,'v-t_chart'!H527,IF('Input&amp;Output'!$C$3=32,'v-t_chart'!I527,IF('Input&amp;Output'!$C$3=22,'v-t_chart'!J527,IF('Input&amp;Output'!$C$3=31,'v-t_chart'!K527,'v-t_chart'!L527)))))</f>
        <v>46</v>
      </c>
      <c r="D527" s="17"/>
      <c r="F527" s="4">
        <v>526</v>
      </c>
      <c r="G527" s="105">
        <v>33.700000000000003</v>
      </c>
      <c r="H527" s="105">
        <v>33.700000000000003</v>
      </c>
      <c r="I527" s="4">
        <v>46</v>
      </c>
      <c r="J527" s="4">
        <v>46</v>
      </c>
      <c r="K527" s="4">
        <v>46</v>
      </c>
      <c r="L527" s="107"/>
      <c r="M527" s="107"/>
      <c r="N527" s="4">
        <v>526</v>
      </c>
      <c r="O527" s="105">
        <v>33.69</v>
      </c>
      <c r="P527" s="105">
        <v>33.69</v>
      </c>
      <c r="Q527" s="4">
        <v>45.95</v>
      </c>
      <c r="R527" s="4">
        <v>45.95</v>
      </c>
      <c r="S527" s="4">
        <v>45.95</v>
      </c>
      <c r="T527" s="107"/>
      <c r="X527" s="4"/>
      <c r="AN527" s="4"/>
      <c r="AP527" s="4"/>
      <c r="AQ527" s="4"/>
      <c r="AR527" s="4"/>
    </row>
    <row r="528" spans="1:44">
      <c r="A528" s="102">
        <f t="shared" si="8"/>
        <v>527</v>
      </c>
      <c r="B528" s="102">
        <v>527</v>
      </c>
      <c r="C528" s="4">
        <f>IF('Input&amp;Output'!$C$3=10,'v-t_chart'!G528,IF('Input&amp;Output'!$C$3=21,'v-t_chart'!H528,IF('Input&amp;Output'!$C$3=32,'v-t_chart'!I528,IF('Input&amp;Output'!$C$3=22,'v-t_chart'!J528,IF('Input&amp;Output'!$C$3=31,'v-t_chart'!K528,'v-t_chart'!L528)))))</f>
        <v>47.5</v>
      </c>
      <c r="D528" s="17"/>
      <c r="F528" s="4">
        <v>527</v>
      </c>
      <c r="G528" s="105">
        <v>35.200000000000003</v>
      </c>
      <c r="H528" s="105">
        <v>35.200000000000003</v>
      </c>
      <c r="I528" s="4">
        <v>47.5</v>
      </c>
      <c r="J528" s="4">
        <v>47.5</v>
      </c>
      <c r="K528" s="4">
        <v>47.5</v>
      </c>
      <c r="L528" s="107"/>
      <c r="M528" s="107"/>
      <c r="N528" s="4">
        <v>527</v>
      </c>
      <c r="O528" s="105">
        <v>35.24</v>
      </c>
      <c r="P528" s="105">
        <v>35.24</v>
      </c>
      <c r="Q528" s="4">
        <v>47.51</v>
      </c>
      <c r="R528" s="4">
        <v>47.51</v>
      </c>
      <c r="S528" s="4">
        <v>47.51</v>
      </c>
      <c r="T528" s="107"/>
      <c r="X528" s="4"/>
      <c r="AN528" s="4"/>
      <c r="AP528" s="4"/>
      <c r="AQ528" s="4"/>
      <c r="AR528" s="4"/>
    </row>
    <row r="529" spans="1:44">
      <c r="A529" s="102">
        <f t="shared" si="8"/>
        <v>528</v>
      </c>
      <c r="B529" s="102">
        <v>528</v>
      </c>
      <c r="C529" s="4">
        <f>IF('Input&amp;Output'!$C$3=10,'v-t_chart'!G529,IF('Input&amp;Output'!$C$3=21,'v-t_chart'!H529,IF('Input&amp;Output'!$C$3=32,'v-t_chart'!I529,IF('Input&amp;Output'!$C$3=22,'v-t_chart'!J529,IF('Input&amp;Output'!$C$3=31,'v-t_chart'!K529,'v-t_chart'!L529)))))</f>
        <v>47.5</v>
      </c>
      <c r="D529" s="17"/>
      <c r="F529" s="4">
        <v>528</v>
      </c>
      <c r="G529" s="105">
        <v>35.200000000000003</v>
      </c>
      <c r="H529" s="105">
        <v>35.200000000000003</v>
      </c>
      <c r="I529" s="4">
        <v>47.5</v>
      </c>
      <c r="J529" s="4">
        <v>47.5</v>
      </c>
      <c r="K529" s="4">
        <v>47.5</v>
      </c>
      <c r="L529" s="107"/>
      <c r="M529" s="107"/>
      <c r="N529" s="4">
        <v>528</v>
      </c>
      <c r="O529" s="105">
        <v>35.24</v>
      </c>
      <c r="P529" s="105">
        <v>35.24</v>
      </c>
      <c r="Q529" s="4">
        <v>47.51</v>
      </c>
      <c r="R529" s="4">
        <v>47.51</v>
      </c>
      <c r="S529" s="4">
        <v>47.51</v>
      </c>
      <c r="T529" s="107"/>
      <c r="X529" s="4"/>
      <c r="AN529" s="4"/>
      <c r="AP529" s="4"/>
      <c r="AQ529" s="4"/>
      <c r="AR529" s="4"/>
    </row>
    <row r="530" spans="1:44">
      <c r="A530" s="102">
        <f t="shared" si="8"/>
        <v>529</v>
      </c>
      <c r="B530" s="102">
        <v>529</v>
      </c>
      <c r="C530" s="4">
        <f>IF('Input&amp;Output'!$C$3=10,'v-t_chart'!G530,IF('Input&amp;Output'!$C$3=21,'v-t_chart'!H530,IF('Input&amp;Output'!$C$3=32,'v-t_chart'!I530,IF('Input&amp;Output'!$C$3=22,'v-t_chart'!J530,IF('Input&amp;Output'!$C$3=31,'v-t_chart'!K530,'v-t_chart'!L530)))))</f>
        <v>44.8</v>
      </c>
      <c r="D530" s="17"/>
      <c r="F530" s="4">
        <v>529</v>
      </c>
      <c r="G530" s="105">
        <v>32.5</v>
      </c>
      <c r="H530" s="105">
        <v>32.5</v>
      </c>
      <c r="I530" s="4">
        <v>44.8</v>
      </c>
      <c r="J530" s="4">
        <v>44.8</v>
      </c>
      <c r="K530" s="4">
        <v>44.8</v>
      </c>
      <c r="L530" s="107"/>
      <c r="M530" s="107"/>
      <c r="N530" s="4">
        <v>529</v>
      </c>
      <c r="O530" s="105">
        <v>32.5</v>
      </c>
      <c r="P530" s="105">
        <v>32.5</v>
      </c>
      <c r="Q530" s="4">
        <v>44.79</v>
      </c>
      <c r="R530" s="4">
        <v>44.79</v>
      </c>
      <c r="S530" s="4">
        <v>44.79</v>
      </c>
      <c r="T530" s="107"/>
      <c r="X530" s="4"/>
      <c r="AN530" s="4"/>
      <c r="AP530" s="4"/>
      <c r="AQ530" s="4"/>
      <c r="AR530" s="4"/>
    </row>
    <row r="531" spans="1:44">
      <c r="A531" s="102">
        <f t="shared" si="8"/>
        <v>530</v>
      </c>
      <c r="B531" s="102">
        <v>530</v>
      </c>
      <c r="C531" s="4">
        <f>IF('Input&amp;Output'!$C$3=10,'v-t_chart'!G531,IF('Input&amp;Output'!$C$3=21,'v-t_chart'!H531,IF('Input&amp;Output'!$C$3=32,'v-t_chart'!I531,IF('Input&amp;Output'!$C$3=22,'v-t_chart'!J531,IF('Input&amp;Output'!$C$3=31,'v-t_chart'!K531,'v-t_chart'!L531)))))</f>
        <v>40.1</v>
      </c>
      <c r="D531" s="17"/>
      <c r="F531" s="4">
        <v>530</v>
      </c>
      <c r="G531" s="105">
        <v>27.9</v>
      </c>
      <c r="H531" s="105">
        <v>27.9</v>
      </c>
      <c r="I531" s="4">
        <v>40.1</v>
      </c>
      <c r="J531" s="4">
        <v>40.1</v>
      </c>
      <c r="K531" s="4">
        <v>40.1</v>
      </c>
      <c r="L531" s="107"/>
      <c r="M531" s="107"/>
      <c r="N531" s="4">
        <v>530</v>
      </c>
      <c r="O531" s="105">
        <v>27.86</v>
      </c>
      <c r="P531" s="105">
        <v>27.86</v>
      </c>
      <c r="Q531" s="4">
        <v>40.130000000000003</v>
      </c>
      <c r="R531" s="4">
        <v>40.130000000000003</v>
      </c>
      <c r="S531" s="4">
        <v>40.130000000000003</v>
      </c>
      <c r="T531" s="107"/>
      <c r="X531" s="4"/>
      <c r="AN531" s="4"/>
      <c r="AP531" s="4"/>
      <c r="AQ531" s="4"/>
      <c r="AR531" s="4"/>
    </row>
    <row r="532" spans="1:44">
      <c r="A532" s="102">
        <f t="shared" si="8"/>
        <v>531</v>
      </c>
      <c r="B532" s="102">
        <v>531</v>
      </c>
      <c r="C532" s="4">
        <f>IF('Input&amp;Output'!$C$3=10,'v-t_chart'!G532,IF('Input&amp;Output'!$C$3=21,'v-t_chart'!H532,IF('Input&amp;Output'!$C$3=32,'v-t_chart'!I532,IF('Input&amp;Output'!$C$3=22,'v-t_chart'!J532,IF('Input&amp;Output'!$C$3=31,'v-t_chart'!K532,'v-t_chart'!L532)))))</f>
        <v>33.799999999999997</v>
      </c>
      <c r="D532" s="17"/>
      <c r="F532" s="4">
        <v>531</v>
      </c>
      <c r="G532" s="105">
        <v>23.2</v>
      </c>
      <c r="H532" s="105">
        <v>23.2</v>
      </c>
      <c r="I532" s="4">
        <v>33.799999999999997</v>
      </c>
      <c r="J532" s="4">
        <v>33.799999999999997</v>
      </c>
      <c r="K532" s="4">
        <v>33.799999999999997</v>
      </c>
      <c r="L532" s="107"/>
      <c r="M532" s="107"/>
      <c r="N532" s="4">
        <v>531</v>
      </c>
      <c r="O532" s="105">
        <v>23.18</v>
      </c>
      <c r="P532" s="105">
        <v>23.18</v>
      </c>
      <c r="Q532" s="4">
        <v>33.83</v>
      </c>
      <c r="R532" s="4">
        <v>33.83</v>
      </c>
      <c r="S532" s="4">
        <v>33.83</v>
      </c>
      <c r="T532" s="107"/>
      <c r="X532" s="4"/>
      <c r="AN532" s="4"/>
      <c r="AP532" s="4"/>
      <c r="AQ532" s="4"/>
      <c r="AR532" s="4"/>
    </row>
    <row r="533" spans="1:44">
      <c r="A533" s="102">
        <f t="shared" si="8"/>
        <v>532</v>
      </c>
      <c r="B533" s="102">
        <v>532</v>
      </c>
      <c r="C533" s="4">
        <f>IF('Input&amp;Output'!$C$3=10,'v-t_chart'!G533,IF('Input&amp;Output'!$C$3=21,'v-t_chart'!H533,IF('Input&amp;Output'!$C$3=32,'v-t_chart'!I533,IF('Input&amp;Output'!$C$3=22,'v-t_chart'!J533,IF('Input&amp;Output'!$C$3=31,'v-t_chart'!K533,'v-t_chart'!L533)))))</f>
        <v>27.2</v>
      </c>
      <c r="D533" s="17"/>
      <c r="F533" s="4">
        <v>532</v>
      </c>
      <c r="G533" s="105">
        <v>18.5</v>
      </c>
      <c r="H533" s="105">
        <v>18.5</v>
      </c>
      <c r="I533" s="4">
        <v>27.2</v>
      </c>
      <c r="J533" s="4">
        <v>27.2</v>
      </c>
      <c r="K533" s="4">
        <v>27.2</v>
      </c>
      <c r="L533" s="107"/>
      <c r="M533" s="107"/>
      <c r="N533" s="4">
        <v>532</v>
      </c>
      <c r="O533" s="105">
        <v>18.5</v>
      </c>
      <c r="P533" s="105">
        <v>18.5</v>
      </c>
      <c r="Q533" s="4">
        <v>27.17</v>
      </c>
      <c r="R533" s="4">
        <v>27.17</v>
      </c>
      <c r="S533" s="4">
        <v>27.17</v>
      </c>
      <c r="T533" s="107"/>
      <c r="X533" s="4"/>
      <c r="AN533" s="4"/>
      <c r="AP533" s="4"/>
      <c r="AQ533" s="4"/>
      <c r="AR533" s="4"/>
    </row>
    <row r="534" spans="1:44">
      <c r="A534" s="102">
        <f t="shared" si="8"/>
        <v>533</v>
      </c>
      <c r="B534" s="102">
        <v>533</v>
      </c>
      <c r="C534" s="4">
        <f>IF('Input&amp;Output'!$C$3=10,'v-t_chart'!G534,IF('Input&amp;Output'!$C$3=21,'v-t_chart'!H534,IF('Input&amp;Output'!$C$3=32,'v-t_chart'!I534,IF('Input&amp;Output'!$C$3=22,'v-t_chart'!J534,IF('Input&amp;Output'!$C$3=31,'v-t_chart'!K534,'v-t_chart'!L534)))))</f>
        <v>20</v>
      </c>
      <c r="D534" s="17"/>
      <c r="F534" s="4">
        <v>533</v>
      </c>
      <c r="G534" s="105">
        <v>13.8</v>
      </c>
      <c r="H534" s="105">
        <v>13.8</v>
      </c>
      <c r="I534" s="4">
        <v>20</v>
      </c>
      <c r="J534" s="4">
        <v>20</v>
      </c>
      <c r="K534" s="4">
        <v>20</v>
      </c>
      <c r="L534" s="107"/>
      <c r="M534" s="107"/>
      <c r="N534" s="4">
        <v>533</v>
      </c>
      <c r="O534" s="105">
        <v>13.82</v>
      </c>
      <c r="P534" s="105">
        <v>13.82</v>
      </c>
      <c r="Q534" s="4">
        <v>19.97</v>
      </c>
      <c r="R534" s="4">
        <v>19.97</v>
      </c>
      <c r="S534" s="4">
        <v>19.97</v>
      </c>
      <c r="T534" s="107"/>
      <c r="X534" s="4"/>
      <c r="AN534" s="4"/>
      <c r="AP534" s="4"/>
      <c r="AQ534" s="4"/>
      <c r="AR534" s="4"/>
    </row>
    <row r="535" spans="1:44">
      <c r="A535" s="102">
        <f t="shared" si="8"/>
        <v>534</v>
      </c>
      <c r="B535" s="102">
        <v>534</v>
      </c>
      <c r="C535" s="4">
        <f>IF('Input&amp;Output'!$C$3=10,'v-t_chart'!G535,IF('Input&amp;Output'!$C$3=21,'v-t_chart'!H535,IF('Input&amp;Output'!$C$3=32,'v-t_chart'!I535,IF('Input&amp;Output'!$C$3=22,'v-t_chart'!J535,IF('Input&amp;Output'!$C$3=31,'v-t_chart'!K535,'v-t_chart'!L535)))))</f>
        <v>12.8</v>
      </c>
      <c r="D535" s="17"/>
      <c r="F535" s="4">
        <v>534</v>
      </c>
      <c r="G535" s="105">
        <v>9.1</v>
      </c>
      <c r="H535" s="105">
        <v>9.1</v>
      </c>
      <c r="I535" s="4">
        <v>12.8</v>
      </c>
      <c r="J535" s="4">
        <v>12.8</v>
      </c>
      <c r="K535" s="4">
        <v>12.8</v>
      </c>
      <c r="L535" s="107"/>
      <c r="M535" s="107"/>
      <c r="N535" s="4">
        <v>534</v>
      </c>
      <c r="O535" s="105">
        <v>9.14</v>
      </c>
      <c r="P535" s="105">
        <v>9.14</v>
      </c>
      <c r="Q535" s="4">
        <v>12.77</v>
      </c>
      <c r="R535" s="4">
        <v>12.77</v>
      </c>
      <c r="S535" s="4">
        <v>12.77</v>
      </c>
      <c r="T535" s="107"/>
      <c r="X535" s="4"/>
      <c r="AN535" s="4"/>
      <c r="AP535" s="4"/>
      <c r="AQ535" s="4"/>
      <c r="AR535" s="4"/>
    </row>
    <row r="536" spans="1:44">
      <c r="A536" s="102">
        <f t="shared" si="8"/>
        <v>535</v>
      </c>
      <c r="B536" s="102">
        <v>535</v>
      </c>
      <c r="C536" s="4">
        <f>IF('Input&amp;Output'!$C$3=10,'v-t_chart'!G536,IF('Input&amp;Output'!$C$3=21,'v-t_chart'!H536,IF('Input&amp;Output'!$C$3=32,'v-t_chart'!I536,IF('Input&amp;Output'!$C$3=22,'v-t_chart'!J536,IF('Input&amp;Output'!$C$3=31,'v-t_chart'!K536,'v-t_chart'!L536)))))</f>
        <v>7</v>
      </c>
      <c r="D536" s="17"/>
      <c r="F536" s="4">
        <v>535</v>
      </c>
      <c r="G536" s="105">
        <v>4.5</v>
      </c>
      <c r="H536" s="105">
        <v>4.5</v>
      </c>
      <c r="I536" s="4">
        <v>7</v>
      </c>
      <c r="J536" s="4">
        <v>7</v>
      </c>
      <c r="K536" s="4">
        <v>7</v>
      </c>
      <c r="L536" s="107"/>
      <c r="M536" s="107"/>
      <c r="N536" s="4">
        <v>535</v>
      </c>
      <c r="O536" s="105">
        <v>4.46</v>
      </c>
      <c r="P536" s="105">
        <v>4.46</v>
      </c>
      <c r="Q536" s="4">
        <v>7</v>
      </c>
      <c r="R536" s="4">
        <v>7</v>
      </c>
      <c r="S536" s="4">
        <v>7</v>
      </c>
      <c r="T536" s="107"/>
      <c r="X536" s="4"/>
      <c r="AN536" s="4"/>
      <c r="AP536" s="4"/>
      <c r="AQ536" s="4"/>
      <c r="AR536" s="4"/>
    </row>
    <row r="537" spans="1:44">
      <c r="A537" s="102">
        <f t="shared" si="8"/>
        <v>536</v>
      </c>
      <c r="B537" s="102">
        <v>536</v>
      </c>
      <c r="C537" s="4">
        <f>IF('Input&amp;Output'!$C$3=10,'v-t_chart'!G537,IF('Input&amp;Output'!$C$3=21,'v-t_chart'!H537,IF('Input&amp;Output'!$C$3=32,'v-t_chart'!I537,IF('Input&amp;Output'!$C$3=22,'v-t_chart'!J537,IF('Input&amp;Output'!$C$3=31,'v-t_chart'!K537,'v-t_chart'!L537)))))</f>
        <v>2.2000000000000002</v>
      </c>
      <c r="D537" s="17"/>
      <c r="F537" s="4">
        <v>536</v>
      </c>
      <c r="G537" s="105">
        <v>2.2999999999999998</v>
      </c>
      <c r="H537" s="105">
        <v>2.2999999999999998</v>
      </c>
      <c r="I537" s="4">
        <v>2.2000000000000002</v>
      </c>
      <c r="J537" s="4">
        <v>2.2000000000000002</v>
      </c>
      <c r="K537" s="4">
        <v>2.2000000000000002</v>
      </c>
      <c r="L537" s="107"/>
      <c r="M537" s="107"/>
      <c r="N537" s="4">
        <v>536</v>
      </c>
      <c r="O537" s="105">
        <v>2.2599999999999998</v>
      </c>
      <c r="P537" s="105">
        <v>2.2599999999999998</v>
      </c>
      <c r="Q537" s="4">
        <v>2.2000000000000002</v>
      </c>
      <c r="R537" s="4">
        <v>2.2000000000000002</v>
      </c>
      <c r="S537" s="4">
        <v>2.2000000000000002</v>
      </c>
      <c r="T537" s="107"/>
      <c r="X537" s="4"/>
      <c r="AN537" s="4"/>
      <c r="AP537" s="4"/>
      <c r="AQ537" s="4"/>
      <c r="AR537" s="4"/>
    </row>
    <row r="538" spans="1:44">
      <c r="A538" s="102">
        <f t="shared" si="8"/>
        <v>537</v>
      </c>
      <c r="B538" s="102">
        <v>537</v>
      </c>
      <c r="C538" s="4">
        <f>IF('Input&amp;Output'!$C$3=10,'v-t_chart'!G538,IF('Input&amp;Output'!$C$3=21,'v-t_chart'!H538,IF('Input&amp;Output'!$C$3=32,'v-t_chart'!I538,IF('Input&amp;Output'!$C$3=22,'v-t_chart'!J538,IF('Input&amp;Output'!$C$3=31,'v-t_chart'!K538,'v-t_chart'!L538)))))</f>
        <v>0</v>
      </c>
      <c r="D538" s="17"/>
      <c r="F538" s="4">
        <v>537</v>
      </c>
      <c r="G538" s="105">
        <v>0</v>
      </c>
      <c r="H538" s="105">
        <v>0</v>
      </c>
      <c r="I538" s="4">
        <v>0</v>
      </c>
      <c r="J538" s="4">
        <v>0</v>
      </c>
      <c r="K538" s="4">
        <v>0</v>
      </c>
      <c r="L538" s="107"/>
      <c r="M538" s="107"/>
      <c r="N538" s="4">
        <v>537</v>
      </c>
      <c r="O538" s="105">
        <v>0</v>
      </c>
      <c r="P538" s="105">
        <v>0</v>
      </c>
      <c r="Q538" s="4">
        <v>0</v>
      </c>
      <c r="R538" s="4">
        <v>0</v>
      </c>
      <c r="S538" s="4">
        <v>0</v>
      </c>
      <c r="T538" s="107"/>
      <c r="X538" s="4"/>
      <c r="AN538" s="4"/>
      <c r="AP538" s="4"/>
      <c r="AQ538" s="4"/>
      <c r="AR538" s="4"/>
    </row>
    <row r="539" spans="1:44">
      <c r="A539" s="102">
        <f t="shared" si="8"/>
        <v>538</v>
      </c>
      <c r="B539" s="102">
        <v>538</v>
      </c>
      <c r="C539" s="4">
        <f>IF('Input&amp;Output'!$C$3=10,'v-t_chart'!G539,IF('Input&amp;Output'!$C$3=21,'v-t_chart'!H539,IF('Input&amp;Output'!$C$3=32,'v-t_chart'!I539,IF('Input&amp;Output'!$C$3=22,'v-t_chart'!J539,IF('Input&amp;Output'!$C$3=31,'v-t_chart'!K539,'v-t_chart'!L539)))))</f>
        <v>0</v>
      </c>
      <c r="D539" s="17"/>
      <c r="F539" s="4">
        <v>538</v>
      </c>
      <c r="G539" s="105">
        <v>0</v>
      </c>
      <c r="H539" s="105">
        <v>0</v>
      </c>
      <c r="I539" s="4">
        <v>0</v>
      </c>
      <c r="J539" s="4">
        <v>0</v>
      </c>
      <c r="K539" s="4">
        <v>0</v>
      </c>
      <c r="L539" s="107"/>
      <c r="M539" s="107"/>
      <c r="N539" s="4">
        <v>538</v>
      </c>
      <c r="O539" s="105">
        <v>0</v>
      </c>
      <c r="P539" s="105">
        <v>0</v>
      </c>
      <c r="Q539" s="4">
        <v>0</v>
      </c>
      <c r="R539" s="4">
        <v>0</v>
      </c>
      <c r="S539" s="4">
        <v>0</v>
      </c>
      <c r="T539" s="107"/>
      <c r="X539" s="4"/>
      <c r="AN539" s="4"/>
      <c r="AP539" s="4"/>
      <c r="AQ539" s="4"/>
      <c r="AR539" s="4"/>
    </row>
    <row r="540" spans="1:44">
      <c r="A540" s="102">
        <f t="shared" si="8"/>
        <v>539</v>
      </c>
      <c r="B540" s="102">
        <v>539</v>
      </c>
      <c r="C540" s="4">
        <f>IF('Input&amp;Output'!$C$3=10,'v-t_chart'!G540,IF('Input&amp;Output'!$C$3=21,'v-t_chart'!H540,IF('Input&amp;Output'!$C$3=32,'v-t_chart'!I540,IF('Input&amp;Output'!$C$3=22,'v-t_chart'!J540,IF('Input&amp;Output'!$C$3=31,'v-t_chart'!K540,'v-t_chart'!L540)))))</f>
        <v>0</v>
      </c>
      <c r="D540" s="17"/>
      <c r="F540" s="4">
        <v>539</v>
      </c>
      <c r="G540" s="105">
        <v>0</v>
      </c>
      <c r="H540" s="105">
        <v>0</v>
      </c>
      <c r="I540" s="4">
        <v>0</v>
      </c>
      <c r="J540" s="4">
        <v>0</v>
      </c>
      <c r="K540" s="4">
        <v>0</v>
      </c>
      <c r="L540" s="107"/>
      <c r="M540" s="107"/>
      <c r="N540" s="4">
        <v>539</v>
      </c>
      <c r="O540" s="105">
        <v>0</v>
      </c>
      <c r="P540" s="105">
        <v>0</v>
      </c>
      <c r="Q540" s="4">
        <v>0</v>
      </c>
      <c r="R540" s="4">
        <v>0</v>
      </c>
      <c r="S540" s="4">
        <v>0</v>
      </c>
      <c r="T540" s="107"/>
      <c r="X540" s="4"/>
      <c r="AN540" s="4"/>
      <c r="AP540" s="4"/>
      <c r="AQ540" s="4"/>
      <c r="AR540" s="4"/>
    </row>
    <row r="541" spans="1:44">
      <c r="A541" s="102">
        <f t="shared" si="8"/>
        <v>540</v>
      </c>
      <c r="B541" s="102">
        <v>540</v>
      </c>
      <c r="C541" s="4">
        <f>IF('Input&amp;Output'!$C$3=10,'v-t_chart'!G541,IF('Input&amp;Output'!$C$3=21,'v-t_chart'!H541,IF('Input&amp;Output'!$C$3=32,'v-t_chart'!I541,IF('Input&amp;Output'!$C$3=22,'v-t_chart'!J541,IF('Input&amp;Output'!$C$3=31,'v-t_chart'!K541,'v-t_chart'!L541)))))</f>
        <v>0</v>
      </c>
      <c r="D541" s="17"/>
      <c r="F541" s="4">
        <v>540</v>
      </c>
      <c r="G541" s="105">
        <v>0</v>
      </c>
      <c r="H541" s="105">
        <v>0</v>
      </c>
      <c r="I541" s="4">
        <v>0</v>
      </c>
      <c r="J541" s="4">
        <v>0</v>
      </c>
      <c r="K541" s="4">
        <v>0</v>
      </c>
      <c r="L541" s="107"/>
      <c r="M541" s="107"/>
      <c r="N541" s="4">
        <v>540</v>
      </c>
      <c r="O541" s="105">
        <v>0</v>
      </c>
      <c r="P541" s="105">
        <v>0</v>
      </c>
      <c r="Q541" s="4">
        <v>0</v>
      </c>
      <c r="R541" s="4">
        <v>0</v>
      </c>
      <c r="S541" s="4">
        <v>0</v>
      </c>
      <c r="T541" s="107"/>
      <c r="X541" s="4"/>
      <c r="AN541" s="4"/>
      <c r="AP541" s="4"/>
      <c r="AQ541" s="4"/>
      <c r="AR541" s="4"/>
    </row>
    <row r="542" spans="1:44">
      <c r="A542" s="102">
        <f t="shared" si="8"/>
        <v>541</v>
      </c>
      <c r="B542" s="102">
        <v>541</v>
      </c>
      <c r="C542" s="4">
        <f>IF('Input&amp;Output'!$C$3=10,'v-t_chart'!G542,IF('Input&amp;Output'!$C$3=21,'v-t_chart'!H542,IF('Input&amp;Output'!$C$3=32,'v-t_chart'!I542,IF('Input&amp;Output'!$C$3=22,'v-t_chart'!J542,IF('Input&amp;Output'!$C$3=31,'v-t_chart'!K542,'v-t_chart'!L542)))))</f>
        <v>0</v>
      </c>
      <c r="D542" s="17"/>
      <c r="F542" s="4">
        <v>541</v>
      </c>
      <c r="G542" s="105">
        <v>0</v>
      </c>
      <c r="H542" s="105">
        <v>0</v>
      </c>
      <c r="I542" s="4">
        <v>0</v>
      </c>
      <c r="J542" s="4">
        <v>0</v>
      </c>
      <c r="K542" s="4">
        <v>0</v>
      </c>
      <c r="L542" s="107"/>
      <c r="M542" s="107"/>
      <c r="N542" s="4">
        <v>541</v>
      </c>
      <c r="O542" s="105">
        <v>0</v>
      </c>
      <c r="P542" s="105">
        <v>0</v>
      </c>
      <c r="Q542" s="4">
        <v>0</v>
      </c>
      <c r="R542" s="4">
        <v>0</v>
      </c>
      <c r="S542" s="4">
        <v>0</v>
      </c>
      <c r="T542" s="107"/>
      <c r="X542" s="4"/>
      <c r="AN542" s="4"/>
      <c r="AP542" s="4"/>
      <c r="AQ542" s="4"/>
      <c r="AR542" s="4"/>
    </row>
    <row r="543" spans="1:44">
      <c r="A543" s="102">
        <f t="shared" si="8"/>
        <v>542</v>
      </c>
      <c r="B543" s="102">
        <v>542</v>
      </c>
      <c r="C543" s="4">
        <f>IF('Input&amp;Output'!$C$3=10,'v-t_chart'!G543,IF('Input&amp;Output'!$C$3=21,'v-t_chart'!H543,IF('Input&amp;Output'!$C$3=32,'v-t_chart'!I543,IF('Input&amp;Output'!$C$3=22,'v-t_chart'!J543,IF('Input&amp;Output'!$C$3=31,'v-t_chart'!K543,'v-t_chart'!L543)))))</f>
        <v>2.7</v>
      </c>
      <c r="D543" s="17"/>
      <c r="F543" s="4">
        <v>542</v>
      </c>
      <c r="G543" s="105">
        <v>2.8</v>
      </c>
      <c r="H543" s="105">
        <v>2.8</v>
      </c>
      <c r="I543" s="4">
        <v>2.7</v>
      </c>
      <c r="J543" s="4">
        <v>2.7</v>
      </c>
      <c r="K543" s="4">
        <v>2.7</v>
      </c>
      <c r="L543" s="107"/>
      <c r="M543" s="107"/>
      <c r="N543" s="4">
        <v>542</v>
      </c>
      <c r="O543" s="105">
        <v>2.76</v>
      </c>
      <c r="P543" s="105">
        <v>2.76</v>
      </c>
      <c r="Q543" s="4">
        <v>2.7</v>
      </c>
      <c r="R543" s="4">
        <v>2.7</v>
      </c>
      <c r="S543" s="4">
        <v>2.7</v>
      </c>
      <c r="T543" s="107"/>
      <c r="X543" s="4"/>
      <c r="AN543" s="4"/>
      <c r="AP543" s="4"/>
      <c r="AQ543" s="4"/>
      <c r="AR543" s="4"/>
    </row>
    <row r="544" spans="1:44">
      <c r="A544" s="102">
        <f t="shared" si="8"/>
        <v>543</v>
      </c>
      <c r="B544" s="102">
        <v>543</v>
      </c>
      <c r="C544" s="4">
        <f>IF('Input&amp;Output'!$C$3=10,'v-t_chart'!G544,IF('Input&amp;Output'!$C$3=21,'v-t_chart'!H544,IF('Input&amp;Output'!$C$3=32,'v-t_chart'!I544,IF('Input&amp;Output'!$C$3=22,'v-t_chart'!J544,IF('Input&amp;Output'!$C$3=31,'v-t_chart'!K544,'v-t_chart'!L544)))))</f>
        <v>8</v>
      </c>
      <c r="D544" s="17"/>
      <c r="F544" s="4">
        <v>543</v>
      </c>
      <c r="G544" s="105">
        <v>8.1</v>
      </c>
      <c r="H544" s="105">
        <v>8.1</v>
      </c>
      <c r="I544" s="4">
        <v>8</v>
      </c>
      <c r="J544" s="4">
        <v>8</v>
      </c>
      <c r="K544" s="4">
        <v>8</v>
      </c>
      <c r="L544" s="107"/>
      <c r="M544" s="107"/>
      <c r="N544" s="4">
        <v>543</v>
      </c>
      <c r="O544" s="105">
        <v>8.06</v>
      </c>
      <c r="P544" s="105">
        <v>8.06</v>
      </c>
      <c r="Q544" s="4">
        <v>8</v>
      </c>
      <c r="R544" s="4">
        <v>8</v>
      </c>
      <c r="S544" s="4">
        <v>8</v>
      </c>
      <c r="T544" s="107"/>
      <c r="X544" s="4"/>
      <c r="AN544" s="4"/>
      <c r="AP544" s="4"/>
      <c r="AQ544" s="4"/>
      <c r="AR544" s="4"/>
    </row>
    <row r="545" spans="1:44">
      <c r="A545" s="102">
        <f t="shared" si="8"/>
        <v>544</v>
      </c>
      <c r="B545" s="102">
        <v>544</v>
      </c>
      <c r="C545" s="4">
        <f>IF('Input&amp;Output'!$C$3=10,'v-t_chart'!G545,IF('Input&amp;Output'!$C$3=21,'v-t_chart'!H545,IF('Input&amp;Output'!$C$3=32,'v-t_chart'!I545,IF('Input&amp;Output'!$C$3=22,'v-t_chart'!J545,IF('Input&amp;Output'!$C$3=31,'v-t_chart'!K545,'v-t_chart'!L545)))))</f>
        <v>16</v>
      </c>
      <c r="D545" s="17"/>
      <c r="F545" s="4">
        <v>544</v>
      </c>
      <c r="G545" s="105">
        <v>14.3</v>
      </c>
      <c r="H545" s="105">
        <v>14.3</v>
      </c>
      <c r="I545" s="4">
        <v>16</v>
      </c>
      <c r="J545" s="4">
        <v>16</v>
      </c>
      <c r="K545" s="4">
        <v>16</v>
      </c>
      <c r="L545" s="107"/>
      <c r="M545" s="107"/>
      <c r="N545" s="4">
        <v>544</v>
      </c>
      <c r="O545" s="105">
        <v>14.25</v>
      </c>
      <c r="P545" s="105">
        <v>14.25</v>
      </c>
      <c r="Q545" s="4">
        <v>16</v>
      </c>
      <c r="R545" s="4">
        <v>16</v>
      </c>
      <c r="S545" s="4">
        <v>16</v>
      </c>
      <c r="T545" s="107"/>
      <c r="X545" s="4"/>
      <c r="AN545" s="4"/>
      <c r="AP545" s="4"/>
      <c r="AQ545" s="4"/>
      <c r="AR545" s="4"/>
    </row>
    <row r="546" spans="1:44">
      <c r="A546" s="102">
        <f t="shared" si="8"/>
        <v>545</v>
      </c>
      <c r="B546" s="102">
        <v>545</v>
      </c>
      <c r="C546" s="4">
        <f>IF('Input&amp;Output'!$C$3=10,'v-t_chart'!G546,IF('Input&amp;Output'!$C$3=21,'v-t_chart'!H546,IF('Input&amp;Output'!$C$3=32,'v-t_chart'!I546,IF('Input&amp;Output'!$C$3=22,'v-t_chart'!J546,IF('Input&amp;Output'!$C$3=31,'v-t_chart'!K546,'v-t_chart'!L546)))))</f>
        <v>24</v>
      </c>
      <c r="D546" s="17"/>
      <c r="F546" s="4">
        <v>545</v>
      </c>
      <c r="G546" s="105">
        <v>19.2</v>
      </c>
      <c r="H546" s="105">
        <v>19.2</v>
      </c>
      <c r="I546" s="4">
        <v>24</v>
      </c>
      <c r="J546" s="4">
        <v>24</v>
      </c>
      <c r="K546" s="4">
        <v>24</v>
      </c>
      <c r="L546" s="107"/>
      <c r="M546" s="107"/>
      <c r="N546" s="4">
        <v>545</v>
      </c>
      <c r="O546" s="105">
        <v>19.21</v>
      </c>
      <c r="P546" s="105">
        <v>19.21</v>
      </c>
      <c r="Q546" s="4">
        <v>24</v>
      </c>
      <c r="R546" s="4">
        <v>24</v>
      </c>
      <c r="S546" s="4">
        <v>24</v>
      </c>
      <c r="T546" s="107"/>
      <c r="X546" s="4"/>
      <c r="AN546" s="4"/>
      <c r="AP546" s="4"/>
      <c r="AQ546" s="4"/>
      <c r="AR546" s="4"/>
    </row>
    <row r="547" spans="1:44">
      <c r="A547" s="102">
        <f t="shared" si="8"/>
        <v>546</v>
      </c>
      <c r="B547" s="102">
        <v>546</v>
      </c>
      <c r="C547" s="4">
        <f>IF('Input&amp;Output'!$C$3=10,'v-t_chart'!G547,IF('Input&amp;Output'!$C$3=21,'v-t_chart'!H547,IF('Input&amp;Output'!$C$3=32,'v-t_chart'!I547,IF('Input&amp;Output'!$C$3=22,'v-t_chart'!J547,IF('Input&amp;Output'!$C$3=31,'v-t_chart'!K547,'v-t_chart'!L547)))))</f>
        <v>32</v>
      </c>
      <c r="D547" s="17"/>
      <c r="F547" s="4">
        <v>546</v>
      </c>
      <c r="G547" s="105">
        <v>23.5</v>
      </c>
      <c r="H547" s="105">
        <v>23.5</v>
      </c>
      <c r="I547" s="4">
        <v>32</v>
      </c>
      <c r="J547" s="4">
        <v>32</v>
      </c>
      <c r="K547" s="4">
        <v>32</v>
      </c>
      <c r="L547" s="107"/>
      <c r="M547" s="107"/>
      <c r="N547" s="4">
        <v>546</v>
      </c>
      <c r="O547" s="105">
        <v>23.45</v>
      </c>
      <c r="P547" s="105">
        <v>23.45</v>
      </c>
      <c r="Q547" s="4">
        <v>32</v>
      </c>
      <c r="R547" s="4">
        <v>32</v>
      </c>
      <c r="S547" s="4">
        <v>32</v>
      </c>
      <c r="T547" s="107"/>
      <c r="X547" s="4"/>
      <c r="AN547" s="4"/>
      <c r="AP547" s="4"/>
      <c r="AQ547" s="4"/>
      <c r="AR547" s="4"/>
    </row>
    <row r="548" spans="1:44">
      <c r="A548" s="102">
        <f t="shared" si="8"/>
        <v>547</v>
      </c>
      <c r="B548" s="102">
        <v>547</v>
      </c>
      <c r="C548" s="4">
        <f>IF('Input&amp;Output'!$C$3=10,'v-t_chart'!G548,IF('Input&amp;Output'!$C$3=21,'v-t_chart'!H548,IF('Input&amp;Output'!$C$3=32,'v-t_chart'!I548,IF('Input&amp;Output'!$C$3=22,'v-t_chart'!J548,IF('Input&amp;Output'!$C$3=31,'v-t_chart'!K548,'v-t_chart'!L548)))))</f>
        <v>37.200000000000003</v>
      </c>
      <c r="D548" s="17"/>
      <c r="F548" s="4">
        <v>547</v>
      </c>
      <c r="G548" s="105">
        <v>27.2</v>
      </c>
      <c r="H548" s="105">
        <v>27.2</v>
      </c>
      <c r="I548" s="4">
        <v>37.200000000000003</v>
      </c>
      <c r="J548" s="4">
        <v>37.200000000000003</v>
      </c>
      <c r="K548" s="4">
        <v>37.200000000000003</v>
      </c>
      <c r="L548" s="107"/>
      <c r="M548" s="107"/>
      <c r="N548" s="4">
        <v>547</v>
      </c>
      <c r="O548" s="105">
        <v>27.24</v>
      </c>
      <c r="P548" s="105">
        <v>27.24</v>
      </c>
      <c r="Q548" s="4">
        <v>37.200000000000003</v>
      </c>
      <c r="R548" s="4">
        <v>37.200000000000003</v>
      </c>
      <c r="S548" s="4">
        <v>37.200000000000003</v>
      </c>
      <c r="T548" s="107"/>
      <c r="X548" s="4"/>
      <c r="AN548" s="4"/>
      <c r="AP548" s="4"/>
      <c r="AQ548" s="4"/>
      <c r="AR548" s="4"/>
    </row>
    <row r="549" spans="1:44">
      <c r="A549" s="102">
        <f t="shared" si="8"/>
        <v>548</v>
      </c>
      <c r="B549" s="102">
        <v>548</v>
      </c>
      <c r="C549" s="4">
        <f>IF('Input&amp;Output'!$C$3=10,'v-t_chart'!G549,IF('Input&amp;Output'!$C$3=21,'v-t_chart'!H549,IF('Input&amp;Output'!$C$3=32,'v-t_chart'!I549,IF('Input&amp;Output'!$C$3=22,'v-t_chart'!J549,IF('Input&amp;Output'!$C$3=31,'v-t_chart'!K549,'v-t_chart'!L549)))))</f>
        <v>40.4</v>
      </c>
      <c r="D549" s="17"/>
      <c r="F549" s="4">
        <v>548</v>
      </c>
      <c r="G549" s="105">
        <v>30.5</v>
      </c>
      <c r="H549" s="105">
        <v>30.5</v>
      </c>
      <c r="I549" s="4">
        <v>40.4</v>
      </c>
      <c r="J549" s="4">
        <v>40.4</v>
      </c>
      <c r="K549" s="4">
        <v>40.4</v>
      </c>
      <c r="L549" s="107"/>
      <c r="M549" s="107"/>
      <c r="N549" s="4">
        <v>548</v>
      </c>
      <c r="O549" s="105">
        <v>30.45</v>
      </c>
      <c r="P549" s="105">
        <v>30.45</v>
      </c>
      <c r="Q549" s="4">
        <v>40.42</v>
      </c>
      <c r="R549" s="4">
        <v>40.42</v>
      </c>
      <c r="S549" s="4">
        <v>40.42</v>
      </c>
      <c r="T549" s="107"/>
      <c r="X549" s="4"/>
      <c r="AN549" s="4"/>
      <c r="AP549" s="4"/>
      <c r="AQ549" s="4"/>
      <c r="AR549" s="4"/>
    </row>
    <row r="550" spans="1:44">
      <c r="A550" s="102">
        <f t="shared" si="8"/>
        <v>549</v>
      </c>
      <c r="B550" s="102">
        <v>549</v>
      </c>
      <c r="C550" s="4">
        <f>IF('Input&amp;Output'!$C$3=10,'v-t_chart'!G550,IF('Input&amp;Output'!$C$3=21,'v-t_chart'!H550,IF('Input&amp;Output'!$C$3=32,'v-t_chart'!I550,IF('Input&amp;Output'!$C$3=22,'v-t_chart'!J550,IF('Input&amp;Output'!$C$3=31,'v-t_chart'!K550,'v-t_chart'!L550)))))</f>
        <v>43.1</v>
      </c>
      <c r="D550" s="17"/>
      <c r="F550" s="4">
        <v>549</v>
      </c>
      <c r="G550" s="105">
        <v>33.1</v>
      </c>
      <c r="H550" s="105">
        <v>33.1</v>
      </c>
      <c r="I550" s="4">
        <v>43.1</v>
      </c>
      <c r="J550" s="4">
        <v>43.1</v>
      </c>
      <c r="K550" s="4">
        <v>43.1</v>
      </c>
      <c r="L550" s="107"/>
      <c r="M550" s="107"/>
      <c r="N550" s="4">
        <v>549</v>
      </c>
      <c r="O550" s="105">
        <v>33.07</v>
      </c>
      <c r="P550" s="105">
        <v>33.07</v>
      </c>
      <c r="Q550" s="4">
        <v>43.05</v>
      </c>
      <c r="R550" s="4">
        <v>43.05</v>
      </c>
      <c r="S550" s="4">
        <v>43.05</v>
      </c>
      <c r="T550" s="107"/>
      <c r="X550" s="4"/>
      <c r="AN550" s="4"/>
      <c r="AP550" s="4"/>
      <c r="AQ550" s="4"/>
      <c r="AR550" s="4"/>
    </row>
    <row r="551" spans="1:44">
      <c r="A551" s="102">
        <f t="shared" si="8"/>
        <v>550</v>
      </c>
      <c r="B551" s="102">
        <v>550</v>
      </c>
      <c r="C551" s="4">
        <f>IF('Input&amp;Output'!$C$3=10,'v-t_chart'!G551,IF('Input&amp;Output'!$C$3=21,'v-t_chart'!H551,IF('Input&amp;Output'!$C$3=32,'v-t_chart'!I551,IF('Input&amp;Output'!$C$3=22,'v-t_chart'!J551,IF('Input&amp;Output'!$C$3=31,'v-t_chart'!K551,'v-t_chart'!L551)))))</f>
        <v>44.6</v>
      </c>
      <c r="D551" s="17"/>
      <c r="F551" s="4">
        <v>550</v>
      </c>
      <c r="G551" s="105">
        <v>35.700000000000003</v>
      </c>
      <c r="H551" s="105">
        <v>35.700000000000003</v>
      </c>
      <c r="I551" s="4">
        <v>44.6</v>
      </c>
      <c r="J551" s="4">
        <v>44.6</v>
      </c>
      <c r="K551" s="4">
        <v>44.6</v>
      </c>
      <c r="L551" s="107"/>
      <c r="M551" s="107"/>
      <c r="N551" s="4">
        <v>550</v>
      </c>
      <c r="O551" s="105">
        <v>35.700000000000003</v>
      </c>
      <c r="P551" s="105">
        <v>35.700000000000003</v>
      </c>
      <c r="Q551" s="4">
        <v>44.58</v>
      </c>
      <c r="R551" s="4">
        <v>44.58</v>
      </c>
      <c r="S551" s="4">
        <v>44.58</v>
      </c>
      <c r="T551" s="107"/>
      <c r="X551" s="4"/>
      <c r="AN551" s="4"/>
      <c r="AP551" s="4"/>
      <c r="AQ551" s="4"/>
      <c r="AR551" s="4"/>
    </row>
    <row r="552" spans="1:44">
      <c r="A552" s="102">
        <f t="shared" si="8"/>
        <v>551</v>
      </c>
      <c r="B552" s="102">
        <v>551</v>
      </c>
      <c r="C552" s="4">
        <f>IF('Input&amp;Output'!$C$3=10,'v-t_chart'!G552,IF('Input&amp;Output'!$C$3=21,'v-t_chart'!H552,IF('Input&amp;Output'!$C$3=32,'v-t_chart'!I552,IF('Input&amp;Output'!$C$3=22,'v-t_chart'!J552,IF('Input&amp;Output'!$C$3=31,'v-t_chart'!K552,'v-t_chart'!L552)))))</f>
        <v>45.2</v>
      </c>
      <c r="D552" s="17"/>
      <c r="F552" s="4">
        <v>551</v>
      </c>
      <c r="G552" s="105">
        <v>38.299999999999997</v>
      </c>
      <c r="H552" s="105">
        <v>38.299999999999997</v>
      </c>
      <c r="I552" s="4">
        <v>45.2</v>
      </c>
      <c r="J552" s="4">
        <v>45.2</v>
      </c>
      <c r="K552" s="4">
        <v>45.2</v>
      </c>
      <c r="L552" s="107"/>
      <c r="M552" s="107"/>
      <c r="N552" s="4">
        <v>551</v>
      </c>
      <c r="O552" s="105">
        <v>38.33</v>
      </c>
      <c r="P552" s="105">
        <v>38.33</v>
      </c>
      <c r="Q552" s="4">
        <v>45.2</v>
      </c>
      <c r="R552" s="4">
        <v>45.2</v>
      </c>
      <c r="S552" s="4">
        <v>45.2</v>
      </c>
      <c r="T552" s="107"/>
      <c r="X552" s="4"/>
      <c r="AN552" s="4"/>
      <c r="AP552" s="4"/>
      <c r="AQ552" s="4"/>
      <c r="AR552" s="4"/>
    </row>
    <row r="553" spans="1:44">
      <c r="A553" s="102">
        <f t="shared" si="8"/>
        <v>552</v>
      </c>
      <c r="B553" s="102">
        <v>552</v>
      </c>
      <c r="C553" s="4">
        <f>IF('Input&amp;Output'!$C$3=10,'v-t_chart'!G553,IF('Input&amp;Output'!$C$3=21,'v-t_chart'!H553,IF('Input&amp;Output'!$C$3=32,'v-t_chart'!I553,IF('Input&amp;Output'!$C$3=22,'v-t_chart'!J553,IF('Input&amp;Output'!$C$3=31,'v-t_chart'!K553,'v-t_chart'!L553)))))</f>
        <v>45.3</v>
      </c>
      <c r="D553" s="17"/>
      <c r="F553" s="4">
        <v>552</v>
      </c>
      <c r="G553" s="105">
        <v>41</v>
      </c>
      <c r="H553" s="105">
        <v>41</v>
      </c>
      <c r="I553" s="4">
        <v>45.3</v>
      </c>
      <c r="J553" s="4">
        <v>45.3</v>
      </c>
      <c r="K553" s="4">
        <v>45.3</v>
      </c>
      <c r="L553" s="107"/>
      <c r="M553" s="107"/>
      <c r="N553" s="4">
        <v>552</v>
      </c>
      <c r="O553" s="105">
        <v>40.96</v>
      </c>
      <c r="P553" s="105">
        <v>40.96</v>
      </c>
      <c r="Q553" s="4">
        <v>45.3</v>
      </c>
      <c r="R553" s="4">
        <v>45.3</v>
      </c>
      <c r="S553" s="4">
        <v>45.3</v>
      </c>
      <c r="T553" s="107"/>
      <c r="X553" s="4"/>
      <c r="AN553" s="4"/>
      <c r="AP553" s="4"/>
      <c r="AQ553" s="4"/>
      <c r="AR553" s="4"/>
    </row>
    <row r="554" spans="1:44">
      <c r="A554" s="102">
        <f t="shared" si="8"/>
        <v>553</v>
      </c>
      <c r="B554" s="102">
        <v>553</v>
      </c>
      <c r="C554" s="4">
        <f>IF('Input&amp;Output'!$C$3=10,'v-t_chart'!G554,IF('Input&amp;Output'!$C$3=21,'v-t_chart'!H554,IF('Input&amp;Output'!$C$3=32,'v-t_chart'!I554,IF('Input&amp;Output'!$C$3=22,'v-t_chart'!J554,IF('Input&amp;Output'!$C$3=31,'v-t_chart'!K554,'v-t_chart'!L554)))))</f>
        <v>45.4</v>
      </c>
      <c r="D554" s="17"/>
      <c r="F554" s="4">
        <v>553</v>
      </c>
      <c r="G554" s="105">
        <v>43.6</v>
      </c>
      <c r="H554" s="105">
        <v>43.6</v>
      </c>
      <c r="I554" s="4">
        <v>45.4</v>
      </c>
      <c r="J554" s="4">
        <v>45.4</v>
      </c>
      <c r="K554" s="4">
        <v>45.4</v>
      </c>
      <c r="L554" s="107"/>
      <c r="M554" s="107"/>
      <c r="N554" s="4">
        <v>553</v>
      </c>
      <c r="O554" s="105">
        <v>43.59</v>
      </c>
      <c r="P554" s="105">
        <v>43.59</v>
      </c>
      <c r="Q554" s="4">
        <v>45.4</v>
      </c>
      <c r="R554" s="4">
        <v>45.4</v>
      </c>
      <c r="S554" s="4">
        <v>45.4</v>
      </c>
      <c r="T554" s="107"/>
      <c r="X554" s="4"/>
      <c r="AN554" s="4"/>
      <c r="AP554" s="4"/>
      <c r="AQ554" s="4"/>
      <c r="AR554" s="4"/>
    </row>
    <row r="555" spans="1:44">
      <c r="A555" s="102">
        <f t="shared" si="8"/>
        <v>554</v>
      </c>
      <c r="B555" s="102">
        <v>554</v>
      </c>
      <c r="C555" s="4">
        <f>IF('Input&amp;Output'!$C$3=10,'v-t_chart'!G555,IF('Input&amp;Output'!$C$3=21,'v-t_chart'!H555,IF('Input&amp;Output'!$C$3=32,'v-t_chart'!I555,IF('Input&amp;Output'!$C$3=22,'v-t_chart'!J555,IF('Input&amp;Output'!$C$3=31,'v-t_chart'!K555,'v-t_chart'!L555)))))</f>
        <v>45.5</v>
      </c>
      <c r="D555" s="17"/>
      <c r="F555" s="4">
        <v>554</v>
      </c>
      <c r="G555" s="105">
        <v>43.7</v>
      </c>
      <c r="H555" s="105">
        <v>43.7</v>
      </c>
      <c r="I555" s="4">
        <v>45.5</v>
      </c>
      <c r="J555" s="4">
        <v>45.5</v>
      </c>
      <c r="K555" s="4">
        <v>45.5</v>
      </c>
      <c r="L555" s="107"/>
      <c r="M555" s="107"/>
      <c r="N555" s="4">
        <v>554</v>
      </c>
      <c r="O555" s="105">
        <v>43.69</v>
      </c>
      <c r="P555" s="105">
        <v>43.69</v>
      </c>
      <c r="Q555" s="4">
        <v>45.49</v>
      </c>
      <c r="R555" s="4">
        <v>45.49</v>
      </c>
      <c r="S555" s="4">
        <v>45.49</v>
      </c>
      <c r="T555" s="107"/>
      <c r="X555" s="4"/>
      <c r="AN555" s="4"/>
      <c r="AP555" s="4"/>
      <c r="AQ555" s="4"/>
      <c r="AR555" s="4"/>
    </row>
    <row r="556" spans="1:44">
      <c r="A556" s="102">
        <f t="shared" si="8"/>
        <v>555</v>
      </c>
      <c r="B556" s="102">
        <v>555</v>
      </c>
      <c r="C556" s="4">
        <f>IF('Input&amp;Output'!$C$3=10,'v-t_chart'!G556,IF('Input&amp;Output'!$C$3=21,'v-t_chart'!H556,IF('Input&amp;Output'!$C$3=32,'v-t_chart'!I556,IF('Input&amp;Output'!$C$3=22,'v-t_chart'!J556,IF('Input&amp;Output'!$C$3=31,'v-t_chart'!K556,'v-t_chart'!L556)))))</f>
        <v>45.6</v>
      </c>
      <c r="D556" s="17"/>
      <c r="F556" s="4">
        <v>555</v>
      </c>
      <c r="G556" s="105">
        <v>43.8</v>
      </c>
      <c r="H556" s="105">
        <v>43.8</v>
      </c>
      <c r="I556" s="4">
        <v>45.6</v>
      </c>
      <c r="J556" s="4">
        <v>45.6</v>
      </c>
      <c r="K556" s="4">
        <v>45.6</v>
      </c>
      <c r="L556" s="107"/>
      <c r="M556" s="107"/>
      <c r="N556" s="4">
        <v>555</v>
      </c>
      <c r="O556" s="105">
        <v>43.8</v>
      </c>
      <c r="P556" s="105">
        <v>43.8</v>
      </c>
      <c r="Q556" s="4">
        <v>45.59</v>
      </c>
      <c r="R556" s="4">
        <v>45.59</v>
      </c>
      <c r="S556" s="4">
        <v>45.59</v>
      </c>
      <c r="T556" s="107"/>
      <c r="X556" s="4"/>
      <c r="AN556" s="4"/>
      <c r="AP556" s="4"/>
      <c r="AQ556" s="4"/>
      <c r="AR556" s="4"/>
    </row>
    <row r="557" spans="1:44">
      <c r="A557" s="102">
        <f t="shared" si="8"/>
        <v>556</v>
      </c>
      <c r="B557" s="102">
        <v>556</v>
      </c>
      <c r="C557" s="4">
        <f>IF('Input&amp;Output'!$C$3=10,'v-t_chart'!G557,IF('Input&amp;Output'!$C$3=21,'v-t_chart'!H557,IF('Input&amp;Output'!$C$3=32,'v-t_chart'!I557,IF('Input&amp;Output'!$C$3=22,'v-t_chart'!J557,IF('Input&amp;Output'!$C$3=31,'v-t_chart'!K557,'v-t_chart'!L557)))))</f>
        <v>45.7</v>
      </c>
      <c r="D557" s="17"/>
      <c r="F557" s="4">
        <v>556</v>
      </c>
      <c r="G557" s="105">
        <v>43.9</v>
      </c>
      <c r="H557" s="105">
        <v>43.9</v>
      </c>
      <c r="I557" s="4">
        <v>45.7</v>
      </c>
      <c r="J557" s="4">
        <v>45.7</v>
      </c>
      <c r="K557" s="4">
        <v>45.7</v>
      </c>
      <c r="L557" s="107"/>
      <c r="M557" s="107"/>
      <c r="N557" s="4">
        <v>556</v>
      </c>
      <c r="O557" s="105">
        <v>43.91</v>
      </c>
      <c r="P557" s="105">
        <v>43.91</v>
      </c>
      <c r="Q557" s="4">
        <v>45.69</v>
      </c>
      <c r="R557" s="4">
        <v>45.69</v>
      </c>
      <c r="S557" s="4">
        <v>45.69</v>
      </c>
      <c r="T557" s="107"/>
      <c r="X557" s="4"/>
      <c r="AN557" s="4"/>
      <c r="AP557" s="4"/>
      <c r="AQ557" s="4"/>
      <c r="AR557" s="4"/>
    </row>
    <row r="558" spans="1:44">
      <c r="A558" s="102">
        <f t="shared" si="8"/>
        <v>557</v>
      </c>
      <c r="B558" s="102">
        <v>557</v>
      </c>
      <c r="C558" s="4">
        <f>IF('Input&amp;Output'!$C$3=10,'v-t_chart'!G558,IF('Input&amp;Output'!$C$3=21,'v-t_chart'!H558,IF('Input&amp;Output'!$C$3=32,'v-t_chart'!I558,IF('Input&amp;Output'!$C$3=22,'v-t_chart'!J558,IF('Input&amp;Output'!$C$3=31,'v-t_chart'!K558,'v-t_chart'!L558)))))</f>
        <v>45.8</v>
      </c>
      <c r="D558" s="17"/>
      <c r="F558" s="4">
        <v>557</v>
      </c>
      <c r="G558" s="105">
        <v>44</v>
      </c>
      <c r="H558" s="105">
        <v>44</v>
      </c>
      <c r="I558" s="4">
        <v>45.8</v>
      </c>
      <c r="J558" s="4">
        <v>45.8</v>
      </c>
      <c r="K558" s="4">
        <v>45.8</v>
      </c>
      <c r="L558" s="107"/>
      <c r="M558" s="107"/>
      <c r="N558" s="4">
        <v>557</v>
      </c>
      <c r="O558" s="105">
        <v>44.02</v>
      </c>
      <c r="P558" s="105">
        <v>44.02</v>
      </c>
      <c r="Q558" s="4">
        <v>45.79</v>
      </c>
      <c r="R558" s="4">
        <v>45.79</v>
      </c>
      <c r="S558" s="4">
        <v>45.79</v>
      </c>
      <c r="T558" s="107"/>
      <c r="X558" s="4"/>
      <c r="AN558" s="4"/>
      <c r="AP558" s="4"/>
      <c r="AQ558" s="4"/>
      <c r="AR558" s="4"/>
    </row>
    <row r="559" spans="1:44">
      <c r="A559" s="102">
        <f t="shared" si="8"/>
        <v>558</v>
      </c>
      <c r="B559" s="102">
        <v>558</v>
      </c>
      <c r="C559" s="4">
        <f>IF('Input&amp;Output'!$C$3=10,'v-t_chart'!G559,IF('Input&amp;Output'!$C$3=21,'v-t_chart'!H559,IF('Input&amp;Output'!$C$3=32,'v-t_chart'!I559,IF('Input&amp;Output'!$C$3=22,'v-t_chart'!J559,IF('Input&amp;Output'!$C$3=31,'v-t_chart'!K559,'v-t_chart'!L559)))))</f>
        <v>45.9</v>
      </c>
      <c r="D559" s="17"/>
      <c r="F559" s="4">
        <v>558</v>
      </c>
      <c r="G559" s="105">
        <v>44.1</v>
      </c>
      <c r="H559" s="105">
        <v>44.1</v>
      </c>
      <c r="I559" s="4">
        <v>45.9</v>
      </c>
      <c r="J559" s="4">
        <v>45.9</v>
      </c>
      <c r="K559" s="4">
        <v>45.9</v>
      </c>
      <c r="L559" s="107"/>
      <c r="M559" s="107"/>
      <c r="N559" s="4">
        <v>558</v>
      </c>
      <c r="O559" s="105">
        <v>44.13</v>
      </c>
      <c r="P559" s="105">
        <v>44.13</v>
      </c>
      <c r="Q559" s="4">
        <v>45.88</v>
      </c>
      <c r="R559" s="4">
        <v>45.88</v>
      </c>
      <c r="S559" s="4">
        <v>45.88</v>
      </c>
      <c r="T559" s="107"/>
      <c r="X559" s="4"/>
      <c r="AN559" s="4"/>
      <c r="AP559" s="4"/>
      <c r="AQ559" s="4"/>
      <c r="AR559" s="4"/>
    </row>
    <row r="560" spans="1:44">
      <c r="A560" s="102">
        <f t="shared" si="8"/>
        <v>559</v>
      </c>
      <c r="B560" s="102">
        <v>559</v>
      </c>
      <c r="C560" s="4">
        <f>IF('Input&amp;Output'!$C$3=10,'v-t_chart'!G560,IF('Input&amp;Output'!$C$3=21,'v-t_chart'!H560,IF('Input&amp;Output'!$C$3=32,'v-t_chart'!I560,IF('Input&amp;Output'!$C$3=22,'v-t_chart'!J560,IF('Input&amp;Output'!$C$3=31,'v-t_chart'!K560,'v-t_chart'!L560)))))</f>
        <v>46</v>
      </c>
      <c r="D560" s="17"/>
      <c r="F560" s="4">
        <v>559</v>
      </c>
      <c r="G560" s="105">
        <v>44.2</v>
      </c>
      <c r="H560" s="105">
        <v>44.2</v>
      </c>
      <c r="I560" s="4">
        <v>46</v>
      </c>
      <c r="J560" s="4">
        <v>46</v>
      </c>
      <c r="K560" s="4">
        <v>46</v>
      </c>
      <c r="L560" s="107"/>
      <c r="M560" s="107"/>
      <c r="N560" s="4">
        <v>559</v>
      </c>
      <c r="O560" s="105">
        <v>44.2</v>
      </c>
      <c r="P560" s="105">
        <v>44.2</v>
      </c>
      <c r="Q560" s="4">
        <v>45.96</v>
      </c>
      <c r="R560" s="4">
        <v>45.96</v>
      </c>
      <c r="S560" s="4">
        <v>45.96</v>
      </c>
      <c r="T560" s="107"/>
      <c r="X560" s="4"/>
      <c r="AN560" s="4"/>
      <c r="AP560" s="4"/>
      <c r="AQ560" s="4"/>
      <c r="AR560" s="4"/>
    </row>
    <row r="561" spans="1:44">
      <c r="A561" s="102">
        <f t="shared" si="8"/>
        <v>560</v>
      </c>
      <c r="B561" s="102">
        <v>560</v>
      </c>
      <c r="C561" s="4">
        <f>IF('Input&amp;Output'!$C$3=10,'v-t_chart'!G561,IF('Input&amp;Output'!$C$3=21,'v-t_chart'!H561,IF('Input&amp;Output'!$C$3=32,'v-t_chart'!I561,IF('Input&amp;Output'!$C$3=22,'v-t_chart'!J561,IF('Input&amp;Output'!$C$3=31,'v-t_chart'!K561,'v-t_chart'!L561)))))</f>
        <v>46.1</v>
      </c>
      <c r="D561" s="17"/>
      <c r="F561" s="4">
        <v>560</v>
      </c>
      <c r="G561" s="105">
        <v>44.3</v>
      </c>
      <c r="H561" s="105">
        <v>44.3</v>
      </c>
      <c r="I561" s="4">
        <v>46.1</v>
      </c>
      <c r="J561" s="4">
        <v>46.1</v>
      </c>
      <c r="K561" s="4">
        <v>46.1</v>
      </c>
      <c r="L561" s="107"/>
      <c r="M561" s="107"/>
      <c r="N561" s="4">
        <v>560</v>
      </c>
      <c r="O561" s="105">
        <v>44.31</v>
      </c>
      <c r="P561" s="105">
        <v>44.31</v>
      </c>
      <c r="Q561" s="4">
        <v>46.07</v>
      </c>
      <c r="R561" s="4">
        <v>46.07</v>
      </c>
      <c r="S561" s="4">
        <v>46.07</v>
      </c>
      <c r="T561" s="107"/>
      <c r="X561" s="4"/>
      <c r="AN561" s="4"/>
      <c r="AP561" s="4"/>
      <c r="AQ561" s="4"/>
      <c r="AR561" s="4"/>
    </row>
    <row r="562" spans="1:44">
      <c r="A562" s="102">
        <f t="shared" si="8"/>
        <v>561</v>
      </c>
      <c r="B562" s="102">
        <v>561</v>
      </c>
      <c r="C562" s="4">
        <f>IF('Input&amp;Output'!$C$3=10,'v-t_chart'!G562,IF('Input&amp;Output'!$C$3=21,'v-t_chart'!H562,IF('Input&amp;Output'!$C$3=32,'v-t_chart'!I562,IF('Input&amp;Output'!$C$3=22,'v-t_chart'!J562,IF('Input&amp;Output'!$C$3=31,'v-t_chart'!K562,'v-t_chart'!L562)))))</f>
        <v>46.2</v>
      </c>
      <c r="D562" s="17"/>
      <c r="F562" s="4">
        <v>561</v>
      </c>
      <c r="G562" s="105">
        <v>44.4</v>
      </c>
      <c r="H562" s="105">
        <v>44.4</v>
      </c>
      <c r="I562" s="4">
        <v>46.2</v>
      </c>
      <c r="J562" s="4">
        <v>46.2</v>
      </c>
      <c r="K562" s="4">
        <v>46.2</v>
      </c>
      <c r="L562" s="107"/>
      <c r="M562" s="107"/>
      <c r="N562" s="4">
        <v>561</v>
      </c>
      <c r="O562" s="105">
        <v>44.41</v>
      </c>
      <c r="P562" s="105">
        <v>44.41</v>
      </c>
      <c r="Q562" s="4">
        <v>46.17</v>
      </c>
      <c r="R562" s="4">
        <v>46.17</v>
      </c>
      <c r="S562" s="4">
        <v>46.17</v>
      </c>
      <c r="T562" s="107"/>
      <c r="X562" s="4"/>
      <c r="AN562" s="4"/>
      <c r="AP562" s="4"/>
      <c r="AQ562" s="4"/>
      <c r="AR562" s="4"/>
    </row>
    <row r="563" spans="1:44">
      <c r="A563" s="102">
        <f t="shared" si="8"/>
        <v>562</v>
      </c>
      <c r="B563" s="102">
        <v>562</v>
      </c>
      <c r="C563" s="4">
        <f>IF('Input&amp;Output'!$C$3=10,'v-t_chart'!G563,IF('Input&amp;Output'!$C$3=21,'v-t_chart'!H563,IF('Input&amp;Output'!$C$3=32,'v-t_chart'!I563,IF('Input&amp;Output'!$C$3=22,'v-t_chart'!J563,IF('Input&amp;Output'!$C$3=31,'v-t_chart'!K563,'v-t_chart'!L563)))))</f>
        <v>46.3</v>
      </c>
      <c r="D563" s="17"/>
      <c r="F563" s="4">
        <v>562</v>
      </c>
      <c r="G563" s="105">
        <v>44.5</v>
      </c>
      <c r="H563" s="105">
        <v>44.5</v>
      </c>
      <c r="I563" s="4">
        <v>46.3</v>
      </c>
      <c r="J563" s="4">
        <v>46.3</v>
      </c>
      <c r="K563" s="4">
        <v>46.3</v>
      </c>
      <c r="L563" s="107"/>
      <c r="M563" s="107"/>
      <c r="N563" s="4">
        <v>562</v>
      </c>
      <c r="O563" s="105">
        <v>44.49</v>
      </c>
      <c r="P563" s="105">
        <v>44.49</v>
      </c>
      <c r="Q563" s="4">
        <v>46.26</v>
      </c>
      <c r="R563" s="4">
        <v>46.26</v>
      </c>
      <c r="S563" s="4">
        <v>46.26</v>
      </c>
      <c r="T563" s="107"/>
      <c r="X563" s="4"/>
      <c r="AN563" s="4"/>
      <c r="AP563" s="4"/>
      <c r="AQ563" s="4"/>
      <c r="AR563" s="4"/>
    </row>
    <row r="564" spans="1:44">
      <c r="A564" s="102">
        <f t="shared" si="8"/>
        <v>563</v>
      </c>
      <c r="B564" s="102">
        <v>563</v>
      </c>
      <c r="C564" s="4">
        <f>IF('Input&amp;Output'!$C$3=10,'v-t_chart'!G564,IF('Input&amp;Output'!$C$3=21,'v-t_chart'!H564,IF('Input&amp;Output'!$C$3=32,'v-t_chart'!I564,IF('Input&amp;Output'!$C$3=22,'v-t_chart'!J564,IF('Input&amp;Output'!$C$3=31,'v-t_chart'!K564,'v-t_chart'!L564)))))</f>
        <v>46.4</v>
      </c>
      <c r="D564" s="17"/>
      <c r="F564" s="4">
        <v>563</v>
      </c>
      <c r="G564" s="105">
        <v>44.6</v>
      </c>
      <c r="H564" s="105">
        <v>44.6</v>
      </c>
      <c r="I564" s="4">
        <v>46.4</v>
      </c>
      <c r="J564" s="4">
        <v>46.4</v>
      </c>
      <c r="K564" s="4">
        <v>46.4</v>
      </c>
      <c r="L564" s="107"/>
      <c r="M564" s="107"/>
      <c r="N564" s="4">
        <v>563</v>
      </c>
      <c r="O564" s="105">
        <v>44.59</v>
      </c>
      <c r="P564" s="105">
        <v>44.59</v>
      </c>
      <c r="Q564" s="4">
        <v>46.38</v>
      </c>
      <c r="R564" s="4">
        <v>46.38</v>
      </c>
      <c r="S564" s="4">
        <v>46.38</v>
      </c>
      <c r="T564" s="107"/>
      <c r="X564" s="4"/>
      <c r="AN564" s="4"/>
      <c r="AP564" s="4"/>
      <c r="AQ564" s="4"/>
      <c r="AR564" s="4"/>
    </row>
    <row r="565" spans="1:44">
      <c r="A565" s="102">
        <f t="shared" si="8"/>
        <v>564</v>
      </c>
      <c r="B565" s="102">
        <v>564</v>
      </c>
      <c r="C565" s="4">
        <f>IF('Input&amp;Output'!$C$3=10,'v-t_chart'!G565,IF('Input&amp;Output'!$C$3=21,'v-t_chart'!H565,IF('Input&amp;Output'!$C$3=32,'v-t_chart'!I565,IF('Input&amp;Output'!$C$3=22,'v-t_chart'!J565,IF('Input&amp;Output'!$C$3=31,'v-t_chart'!K565,'v-t_chart'!L565)))))</f>
        <v>46.7</v>
      </c>
      <c r="D565" s="17"/>
      <c r="F565" s="4">
        <v>564</v>
      </c>
      <c r="G565" s="105">
        <v>44.9</v>
      </c>
      <c r="H565" s="105">
        <v>44.9</v>
      </c>
      <c r="I565" s="4">
        <v>46.7</v>
      </c>
      <c r="J565" s="4">
        <v>46.7</v>
      </c>
      <c r="K565" s="4">
        <v>46.7</v>
      </c>
      <c r="L565" s="107"/>
      <c r="M565" s="107"/>
      <c r="N565" s="4">
        <v>564</v>
      </c>
      <c r="O565" s="105">
        <v>44.88</v>
      </c>
      <c r="P565" s="105">
        <v>44.88</v>
      </c>
      <c r="Q565" s="4">
        <v>46.66</v>
      </c>
      <c r="R565" s="4">
        <v>46.66</v>
      </c>
      <c r="S565" s="4">
        <v>46.66</v>
      </c>
      <c r="T565" s="107"/>
      <c r="X565" s="4"/>
      <c r="AN565" s="4"/>
      <c r="AP565" s="4"/>
      <c r="AQ565" s="4"/>
      <c r="AR565" s="4"/>
    </row>
    <row r="566" spans="1:44">
      <c r="A566" s="102">
        <f t="shared" si="8"/>
        <v>565</v>
      </c>
      <c r="B566" s="102">
        <v>565</v>
      </c>
      <c r="C566" s="4">
        <f>IF('Input&amp;Output'!$C$3=10,'v-t_chart'!G566,IF('Input&amp;Output'!$C$3=21,'v-t_chart'!H566,IF('Input&amp;Output'!$C$3=32,'v-t_chart'!I566,IF('Input&amp;Output'!$C$3=22,'v-t_chart'!J566,IF('Input&amp;Output'!$C$3=31,'v-t_chart'!K566,'v-t_chart'!L566)))))</f>
        <v>47.2</v>
      </c>
      <c r="D566" s="17"/>
      <c r="F566" s="4">
        <v>565</v>
      </c>
      <c r="G566" s="105">
        <v>45.5</v>
      </c>
      <c r="H566" s="105">
        <v>45.5</v>
      </c>
      <c r="I566" s="4">
        <v>47.2</v>
      </c>
      <c r="J566" s="4">
        <v>47.2</v>
      </c>
      <c r="K566" s="4">
        <v>47.2</v>
      </c>
      <c r="L566" s="107"/>
      <c r="M566" s="107"/>
      <c r="N566" s="4">
        <v>565</v>
      </c>
      <c r="O566" s="105">
        <v>45.46</v>
      </c>
      <c r="P566" s="105">
        <v>45.46</v>
      </c>
      <c r="Q566" s="4">
        <v>47.22</v>
      </c>
      <c r="R566" s="4">
        <v>47.22</v>
      </c>
      <c r="S566" s="4">
        <v>47.22</v>
      </c>
      <c r="T566" s="107"/>
      <c r="X566" s="4"/>
      <c r="AN566" s="4"/>
      <c r="AP566" s="4"/>
      <c r="AQ566" s="4"/>
      <c r="AR566" s="4"/>
    </row>
    <row r="567" spans="1:44">
      <c r="A567" s="102">
        <f t="shared" si="8"/>
        <v>566</v>
      </c>
      <c r="B567" s="102">
        <v>566</v>
      </c>
      <c r="C567" s="4">
        <f>IF('Input&amp;Output'!$C$3=10,'v-t_chart'!G567,IF('Input&amp;Output'!$C$3=21,'v-t_chart'!H567,IF('Input&amp;Output'!$C$3=32,'v-t_chart'!I567,IF('Input&amp;Output'!$C$3=22,'v-t_chart'!J567,IF('Input&amp;Output'!$C$3=31,'v-t_chart'!K567,'v-t_chart'!L567)))))</f>
        <v>48</v>
      </c>
      <c r="D567" s="17"/>
      <c r="F567" s="4">
        <v>566</v>
      </c>
      <c r="G567" s="105">
        <v>46.3</v>
      </c>
      <c r="H567" s="105">
        <v>46.3</v>
      </c>
      <c r="I567" s="4">
        <v>48</v>
      </c>
      <c r="J567" s="4">
        <v>48</v>
      </c>
      <c r="K567" s="4">
        <v>48</v>
      </c>
      <c r="L567" s="107"/>
      <c r="M567" s="107"/>
      <c r="N567" s="4">
        <v>566</v>
      </c>
      <c r="O567" s="105">
        <v>46.25</v>
      </c>
      <c r="P567" s="105">
        <v>46.25</v>
      </c>
      <c r="Q567" s="4">
        <v>48.02</v>
      </c>
      <c r="R567" s="4">
        <v>48.02</v>
      </c>
      <c r="S567" s="4">
        <v>48.02</v>
      </c>
      <c r="T567" s="107"/>
      <c r="X567" s="4"/>
      <c r="AN567" s="4"/>
      <c r="AP567" s="4"/>
      <c r="AQ567" s="4"/>
      <c r="AR567" s="4"/>
    </row>
    <row r="568" spans="1:44">
      <c r="A568" s="102">
        <f t="shared" si="8"/>
        <v>567</v>
      </c>
      <c r="B568" s="102">
        <v>567</v>
      </c>
      <c r="C568" s="4">
        <f>IF('Input&amp;Output'!$C$3=10,'v-t_chart'!G568,IF('Input&amp;Output'!$C$3=21,'v-t_chart'!H568,IF('Input&amp;Output'!$C$3=32,'v-t_chart'!I568,IF('Input&amp;Output'!$C$3=22,'v-t_chart'!J568,IF('Input&amp;Output'!$C$3=31,'v-t_chart'!K568,'v-t_chart'!L568)))))</f>
        <v>48.9</v>
      </c>
      <c r="D568" s="17"/>
      <c r="F568" s="4">
        <v>567</v>
      </c>
      <c r="G568" s="105">
        <v>47.1</v>
      </c>
      <c r="H568" s="105">
        <v>47.1</v>
      </c>
      <c r="I568" s="4">
        <v>48.9</v>
      </c>
      <c r="J568" s="4">
        <v>48.9</v>
      </c>
      <c r="K568" s="4">
        <v>48.9</v>
      </c>
      <c r="L568" s="107"/>
      <c r="M568" s="107"/>
      <c r="N568" s="4">
        <v>567</v>
      </c>
      <c r="O568" s="105">
        <v>47.11</v>
      </c>
      <c r="P568" s="105">
        <v>47.11</v>
      </c>
      <c r="Q568" s="4">
        <v>48.89</v>
      </c>
      <c r="R568" s="4">
        <v>48.89</v>
      </c>
      <c r="S568" s="4">
        <v>48.89</v>
      </c>
      <c r="T568" s="107"/>
      <c r="X568" s="4"/>
      <c r="AN568" s="4"/>
      <c r="AP568" s="4"/>
      <c r="AQ568" s="4"/>
      <c r="AR568" s="4"/>
    </row>
    <row r="569" spans="1:44">
      <c r="A569" s="102">
        <f t="shared" si="8"/>
        <v>568</v>
      </c>
      <c r="B569" s="102">
        <v>568</v>
      </c>
      <c r="C569" s="4">
        <f>IF('Input&amp;Output'!$C$3=10,'v-t_chart'!G569,IF('Input&amp;Output'!$C$3=21,'v-t_chart'!H569,IF('Input&amp;Output'!$C$3=32,'v-t_chart'!I569,IF('Input&amp;Output'!$C$3=22,'v-t_chart'!J569,IF('Input&amp;Output'!$C$3=31,'v-t_chart'!K569,'v-t_chart'!L569)))))</f>
        <v>49.8</v>
      </c>
      <c r="D569" s="17"/>
      <c r="F569" s="4">
        <v>568</v>
      </c>
      <c r="G569" s="105">
        <v>48</v>
      </c>
      <c r="H569" s="105">
        <v>48</v>
      </c>
      <c r="I569" s="4">
        <v>49.8</v>
      </c>
      <c r="J569" s="4">
        <v>49.8</v>
      </c>
      <c r="K569" s="4">
        <v>49.8</v>
      </c>
      <c r="L569" s="107"/>
      <c r="M569" s="107"/>
      <c r="N569" s="4">
        <v>568</v>
      </c>
      <c r="O569" s="105">
        <v>47.98</v>
      </c>
      <c r="P569" s="105">
        <v>47.98</v>
      </c>
      <c r="Q569" s="4">
        <v>49.75</v>
      </c>
      <c r="R569" s="4">
        <v>49.75</v>
      </c>
      <c r="S569" s="4">
        <v>49.75</v>
      </c>
      <c r="T569" s="107"/>
      <c r="X569" s="4"/>
      <c r="AN569" s="4"/>
      <c r="AP569" s="4"/>
      <c r="AQ569" s="4"/>
      <c r="AR569" s="4"/>
    </row>
    <row r="570" spans="1:44">
      <c r="A570" s="102">
        <f t="shared" si="8"/>
        <v>569</v>
      </c>
      <c r="B570" s="102">
        <v>569</v>
      </c>
      <c r="C570" s="4">
        <f>IF('Input&amp;Output'!$C$3=10,'v-t_chart'!G570,IF('Input&amp;Output'!$C$3=21,'v-t_chart'!H570,IF('Input&amp;Output'!$C$3=32,'v-t_chart'!I570,IF('Input&amp;Output'!$C$3=22,'v-t_chart'!J570,IF('Input&amp;Output'!$C$3=31,'v-t_chart'!K570,'v-t_chart'!L570)))))</f>
        <v>50.5</v>
      </c>
      <c r="D570" s="17"/>
      <c r="F570" s="4">
        <v>569</v>
      </c>
      <c r="G570" s="105">
        <v>48.7</v>
      </c>
      <c r="H570" s="105">
        <v>48.7</v>
      </c>
      <c r="I570" s="4">
        <v>50.5</v>
      </c>
      <c r="J570" s="4">
        <v>50.5</v>
      </c>
      <c r="K570" s="4">
        <v>50.5</v>
      </c>
      <c r="L570" s="107"/>
      <c r="M570" s="107"/>
      <c r="N570" s="4">
        <v>569</v>
      </c>
      <c r="O570" s="105">
        <v>48.73</v>
      </c>
      <c r="P570" s="105">
        <v>48.73</v>
      </c>
      <c r="Q570" s="4">
        <v>50.5</v>
      </c>
      <c r="R570" s="4">
        <v>50.5</v>
      </c>
      <c r="S570" s="4">
        <v>50.5</v>
      </c>
      <c r="T570" s="107"/>
      <c r="X570" s="4"/>
      <c r="AN570" s="4"/>
      <c r="AP570" s="4"/>
      <c r="AQ570" s="4"/>
      <c r="AR570" s="4"/>
    </row>
    <row r="571" spans="1:44">
      <c r="A571" s="102">
        <f t="shared" si="8"/>
        <v>570</v>
      </c>
      <c r="B571" s="102">
        <v>570</v>
      </c>
      <c r="C571" s="4">
        <f>IF('Input&amp;Output'!$C$3=10,'v-t_chart'!G571,IF('Input&amp;Output'!$C$3=21,'v-t_chart'!H571,IF('Input&amp;Output'!$C$3=32,'v-t_chart'!I571,IF('Input&amp;Output'!$C$3=22,'v-t_chart'!J571,IF('Input&amp;Output'!$C$3=31,'v-t_chart'!K571,'v-t_chart'!L571)))))</f>
        <v>51</v>
      </c>
      <c r="D571" s="17"/>
      <c r="F571" s="4">
        <v>570</v>
      </c>
      <c r="G571" s="105">
        <v>49.2</v>
      </c>
      <c r="H571" s="105">
        <v>49.2</v>
      </c>
      <c r="I571" s="4">
        <v>51</v>
      </c>
      <c r="J571" s="4">
        <v>51</v>
      </c>
      <c r="K571" s="4">
        <v>51</v>
      </c>
      <c r="L571" s="107"/>
      <c r="M571" s="107"/>
      <c r="N571" s="4">
        <v>570</v>
      </c>
      <c r="O571" s="105">
        <v>49.2</v>
      </c>
      <c r="P571" s="105">
        <v>49.2</v>
      </c>
      <c r="Q571" s="4">
        <v>50.96</v>
      </c>
      <c r="R571" s="4">
        <v>50.96</v>
      </c>
      <c r="S571" s="4">
        <v>50.96</v>
      </c>
      <c r="T571" s="107"/>
      <c r="X571" s="4"/>
      <c r="AN571" s="4"/>
      <c r="AP571" s="4"/>
      <c r="AQ571" s="4"/>
      <c r="AR571" s="4"/>
    </row>
    <row r="572" spans="1:44">
      <c r="A572" s="102">
        <f t="shared" si="8"/>
        <v>571</v>
      </c>
      <c r="B572" s="102">
        <v>571</v>
      </c>
      <c r="C572" s="4">
        <f>IF('Input&amp;Output'!$C$3=10,'v-t_chart'!G572,IF('Input&amp;Output'!$C$3=21,'v-t_chart'!H572,IF('Input&amp;Output'!$C$3=32,'v-t_chart'!I572,IF('Input&amp;Output'!$C$3=22,'v-t_chart'!J572,IF('Input&amp;Output'!$C$3=31,'v-t_chart'!K572,'v-t_chart'!L572)))))</f>
        <v>51.1</v>
      </c>
      <c r="D572" s="17"/>
      <c r="F572" s="4">
        <v>571</v>
      </c>
      <c r="G572" s="105">
        <v>49.4</v>
      </c>
      <c r="H572" s="105">
        <v>49.4</v>
      </c>
      <c r="I572" s="4">
        <v>51.1</v>
      </c>
      <c r="J572" s="4">
        <v>51.1</v>
      </c>
      <c r="K572" s="4">
        <v>51.1</v>
      </c>
      <c r="L572" s="107"/>
      <c r="M572" s="107"/>
      <c r="N572" s="4">
        <v>571</v>
      </c>
      <c r="O572" s="105">
        <v>49.38</v>
      </c>
      <c r="P572" s="105">
        <v>49.38</v>
      </c>
      <c r="Q572" s="4">
        <v>51.12</v>
      </c>
      <c r="R572" s="4">
        <v>51.12</v>
      </c>
      <c r="S572" s="4">
        <v>51.12</v>
      </c>
      <c r="T572" s="107"/>
      <c r="X572" s="4"/>
      <c r="AN572" s="4"/>
      <c r="AP572" s="4"/>
      <c r="AQ572" s="4"/>
      <c r="AR572" s="4"/>
    </row>
    <row r="573" spans="1:44">
      <c r="A573" s="102">
        <f t="shared" si="8"/>
        <v>572</v>
      </c>
      <c r="B573" s="102">
        <v>572</v>
      </c>
      <c r="C573" s="4">
        <f>IF('Input&amp;Output'!$C$3=10,'v-t_chart'!G573,IF('Input&amp;Output'!$C$3=21,'v-t_chart'!H573,IF('Input&amp;Output'!$C$3=32,'v-t_chart'!I573,IF('Input&amp;Output'!$C$3=22,'v-t_chart'!J573,IF('Input&amp;Output'!$C$3=31,'v-t_chart'!K573,'v-t_chart'!L573)))))</f>
        <v>51</v>
      </c>
      <c r="D573" s="17"/>
      <c r="F573" s="4">
        <v>572</v>
      </c>
      <c r="G573" s="105">
        <v>49.3</v>
      </c>
      <c r="H573" s="105">
        <v>49.3</v>
      </c>
      <c r="I573" s="4">
        <v>51</v>
      </c>
      <c r="J573" s="4">
        <v>51</v>
      </c>
      <c r="K573" s="4">
        <v>51</v>
      </c>
      <c r="L573" s="107"/>
      <c r="M573" s="107"/>
      <c r="N573" s="4">
        <v>572</v>
      </c>
      <c r="O573" s="105">
        <v>49.27</v>
      </c>
      <c r="P573" s="105">
        <v>49.27</v>
      </c>
      <c r="Q573" s="4">
        <v>51.02</v>
      </c>
      <c r="R573" s="4">
        <v>51.02</v>
      </c>
      <c r="S573" s="4">
        <v>51.02</v>
      </c>
      <c r="T573" s="107"/>
      <c r="X573" s="4"/>
      <c r="AN573" s="4"/>
      <c r="AP573" s="4"/>
      <c r="AQ573" s="4"/>
      <c r="AR573" s="4"/>
    </row>
    <row r="574" spans="1:44">
      <c r="A574" s="102">
        <f t="shared" si="8"/>
        <v>573</v>
      </c>
      <c r="B574" s="102">
        <v>573</v>
      </c>
      <c r="C574" s="4">
        <f>IF('Input&amp;Output'!$C$3=10,'v-t_chart'!G574,IF('Input&amp;Output'!$C$3=21,'v-t_chart'!H574,IF('Input&amp;Output'!$C$3=32,'v-t_chart'!I574,IF('Input&amp;Output'!$C$3=22,'v-t_chart'!J574,IF('Input&amp;Output'!$C$3=31,'v-t_chart'!K574,'v-t_chart'!L574)))))</f>
        <v>50.4</v>
      </c>
      <c r="D574" s="17"/>
      <c r="F574" s="4">
        <v>573</v>
      </c>
      <c r="G574" s="105">
        <v>48.7</v>
      </c>
      <c r="H574" s="105">
        <v>48.7</v>
      </c>
      <c r="I574" s="4">
        <v>50.4</v>
      </c>
      <c r="J574" s="4">
        <v>50.4</v>
      </c>
      <c r="K574" s="4">
        <v>50.4</v>
      </c>
      <c r="L574" s="107"/>
      <c r="M574" s="107"/>
      <c r="N574" s="4">
        <v>573</v>
      </c>
      <c r="O574" s="105">
        <v>48.7</v>
      </c>
      <c r="P574" s="105">
        <v>48.7</v>
      </c>
      <c r="Q574" s="4">
        <v>50.43</v>
      </c>
      <c r="R574" s="4">
        <v>50.43</v>
      </c>
      <c r="S574" s="4">
        <v>50.43</v>
      </c>
      <c r="T574" s="107"/>
      <c r="X574" s="4"/>
      <c r="AN574" s="4"/>
      <c r="AP574" s="4"/>
      <c r="AQ574" s="4"/>
      <c r="AR574" s="4"/>
    </row>
    <row r="575" spans="1:44">
      <c r="A575" s="102">
        <f t="shared" si="8"/>
        <v>574</v>
      </c>
      <c r="B575" s="102">
        <v>574</v>
      </c>
      <c r="C575" s="4">
        <f>IF('Input&amp;Output'!$C$3=10,'v-t_chart'!G575,IF('Input&amp;Output'!$C$3=21,'v-t_chart'!H575,IF('Input&amp;Output'!$C$3=32,'v-t_chart'!I575,IF('Input&amp;Output'!$C$3=22,'v-t_chart'!J575,IF('Input&amp;Output'!$C$3=31,'v-t_chart'!K575,'v-t_chart'!L575)))))</f>
        <v>49</v>
      </c>
      <c r="D575" s="17"/>
      <c r="F575" s="4">
        <v>574</v>
      </c>
      <c r="G575" s="105">
        <v>47.3</v>
      </c>
      <c r="H575" s="105">
        <v>47.3</v>
      </c>
      <c r="I575" s="4">
        <v>49</v>
      </c>
      <c r="J575" s="4">
        <v>49</v>
      </c>
      <c r="K575" s="4">
        <v>49</v>
      </c>
      <c r="L575" s="107"/>
      <c r="M575" s="107"/>
      <c r="N575" s="4">
        <v>574</v>
      </c>
      <c r="O575" s="105">
        <v>47.29</v>
      </c>
      <c r="P575" s="105">
        <v>47.29</v>
      </c>
      <c r="Q575" s="4">
        <v>49.01</v>
      </c>
      <c r="R575" s="4">
        <v>49.01</v>
      </c>
      <c r="S575" s="4">
        <v>49.01</v>
      </c>
      <c r="T575" s="107"/>
      <c r="X575" s="4"/>
      <c r="AN575" s="4"/>
      <c r="AP575" s="4"/>
      <c r="AQ575" s="4"/>
      <c r="AR575" s="4"/>
    </row>
    <row r="576" spans="1:44">
      <c r="A576" s="102">
        <f t="shared" si="8"/>
        <v>575</v>
      </c>
      <c r="B576" s="102">
        <v>575</v>
      </c>
      <c r="C576" s="4">
        <f>IF('Input&amp;Output'!$C$3=10,'v-t_chart'!G576,IF('Input&amp;Output'!$C$3=21,'v-t_chart'!H576,IF('Input&amp;Output'!$C$3=32,'v-t_chart'!I576,IF('Input&amp;Output'!$C$3=22,'v-t_chart'!J576,IF('Input&amp;Output'!$C$3=31,'v-t_chart'!K576,'v-t_chart'!L576)))))</f>
        <v>46.7</v>
      </c>
      <c r="D576" s="17"/>
      <c r="F576" s="4">
        <v>575</v>
      </c>
      <c r="G576" s="105">
        <v>45</v>
      </c>
      <c r="H576" s="105">
        <v>45</v>
      </c>
      <c r="I576" s="4">
        <v>46.7</v>
      </c>
      <c r="J576" s="4">
        <v>46.7</v>
      </c>
      <c r="K576" s="4">
        <v>46.7</v>
      </c>
      <c r="L576" s="107"/>
      <c r="M576" s="107"/>
      <c r="N576" s="4">
        <v>575</v>
      </c>
      <c r="O576" s="105">
        <v>45.03</v>
      </c>
      <c r="P576" s="105">
        <v>45.03</v>
      </c>
      <c r="Q576" s="4">
        <v>46.73</v>
      </c>
      <c r="R576" s="4">
        <v>46.73</v>
      </c>
      <c r="S576" s="4">
        <v>46.73</v>
      </c>
      <c r="T576" s="107"/>
      <c r="X576" s="4"/>
      <c r="AN576" s="4"/>
      <c r="AP576" s="4"/>
      <c r="AQ576" s="4"/>
      <c r="AR576" s="4"/>
    </row>
    <row r="577" spans="1:44">
      <c r="A577" s="102">
        <f t="shared" si="8"/>
        <v>576</v>
      </c>
      <c r="B577" s="102">
        <v>576</v>
      </c>
      <c r="C577" s="4">
        <f>IF('Input&amp;Output'!$C$3=10,'v-t_chart'!G577,IF('Input&amp;Output'!$C$3=21,'v-t_chart'!H577,IF('Input&amp;Output'!$C$3=32,'v-t_chart'!I577,IF('Input&amp;Output'!$C$3=22,'v-t_chart'!J577,IF('Input&amp;Output'!$C$3=31,'v-t_chart'!K577,'v-t_chart'!L577)))))</f>
        <v>44</v>
      </c>
      <c r="D577" s="17"/>
      <c r="F577" s="4">
        <v>576</v>
      </c>
      <c r="G577" s="105">
        <v>42.3</v>
      </c>
      <c r="H577" s="105">
        <v>42.3</v>
      </c>
      <c r="I577" s="4">
        <v>44</v>
      </c>
      <c r="J577" s="4">
        <v>44</v>
      </c>
      <c r="K577" s="4">
        <v>44</v>
      </c>
      <c r="L577" s="107"/>
      <c r="M577" s="107"/>
      <c r="N577" s="4">
        <v>576</v>
      </c>
      <c r="O577" s="105">
        <v>42.29</v>
      </c>
      <c r="P577" s="105">
        <v>42.29</v>
      </c>
      <c r="Q577" s="4">
        <v>43.99</v>
      </c>
      <c r="R577" s="4">
        <v>43.99</v>
      </c>
      <c r="S577" s="4">
        <v>43.99</v>
      </c>
      <c r="T577" s="107"/>
      <c r="X577" s="4"/>
      <c r="AN577" s="4"/>
      <c r="AP577" s="4"/>
      <c r="AQ577" s="4"/>
      <c r="AR577" s="4"/>
    </row>
    <row r="578" spans="1:44">
      <c r="A578" s="102">
        <f t="shared" si="8"/>
        <v>577</v>
      </c>
      <c r="B578" s="102">
        <v>577</v>
      </c>
      <c r="C578" s="4">
        <f>IF('Input&amp;Output'!$C$3=10,'v-t_chart'!G578,IF('Input&amp;Output'!$C$3=21,'v-t_chart'!H578,IF('Input&amp;Output'!$C$3=32,'v-t_chart'!I578,IF('Input&amp;Output'!$C$3=22,'v-t_chart'!J578,IF('Input&amp;Output'!$C$3=31,'v-t_chart'!K578,'v-t_chart'!L578)))))</f>
        <v>41.1</v>
      </c>
      <c r="D578" s="17"/>
      <c r="F578" s="4">
        <v>577</v>
      </c>
      <c r="G578" s="105">
        <v>39.5</v>
      </c>
      <c r="H578" s="105">
        <v>39.5</v>
      </c>
      <c r="I578" s="4">
        <v>41.1</v>
      </c>
      <c r="J578" s="4">
        <v>41.1</v>
      </c>
      <c r="K578" s="4">
        <v>41.1</v>
      </c>
      <c r="L578" s="107"/>
      <c r="M578" s="107"/>
      <c r="N578" s="4">
        <v>577</v>
      </c>
      <c r="O578" s="105">
        <v>39.450000000000003</v>
      </c>
      <c r="P578" s="105">
        <v>39.450000000000003</v>
      </c>
      <c r="Q578" s="4">
        <v>41.14</v>
      </c>
      <c r="R578" s="4">
        <v>41.14</v>
      </c>
      <c r="S578" s="4">
        <v>41.14</v>
      </c>
      <c r="T578" s="107"/>
      <c r="X578" s="4"/>
      <c r="AN578" s="4"/>
      <c r="AP578" s="4"/>
      <c r="AQ578" s="4"/>
      <c r="AR578" s="4"/>
    </row>
    <row r="579" spans="1:44">
      <c r="A579" s="102">
        <f t="shared" si="8"/>
        <v>578</v>
      </c>
      <c r="B579" s="102">
        <v>578</v>
      </c>
      <c r="C579" s="4">
        <f>IF('Input&amp;Output'!$C$3=10,'v-t_chart'!G579,IF('Input&amp;Output'!$C$3=21,'v-t_chart'!H579,IF('Input&amp;Output'!$C$3=32,'v-t_chart'!I579,IF('Input&amp;Output'!$C$3=22,'v-t_chart'!J579,IF('Input&amp;Output'!$C$3=31,'v-t_chart'!K579,'v-t_chart'!L579)))))</f>
        <v>38.299999999999997</v>
      </c>
      <c r="D579" s="17"/>
      <c r="F579" s="4">
        <v>578</v>
      </c>
      <c r="G579" s="105">
        <v>36.6</v>
      </c>
      <c r="H579" s="105">
        <v>36.6</v>
      </c>
      <c r="I579" s="4">
        <v>38.299999999999997</v>
      </c>
      <c r="J579" s="4">
        <v>38.299999999999997</v>
      </c>
      <c r="K579" s="4">
        <v>38.299999999999997</v>
      </c>
      <c r="L579" s="107"/>
      <c r="M579" s="107"/>
      <c r="N579" s="4">
        <v>578</v>
      </c>
      <c r="O579" s="105">
        <v>36.64</v>
      </c>
      <c r="P579" s="105">
        <v>36.64</v>
      </c>
      <c r="Q579" s="4">
        <v>38.33</v>
      </c>
      <c r="R579" s="4">
        <v>38.33</v>
      </c>
      <c r="S579" s="4">
        <v>38.33</v>
      </c>
      <c r="T579" s="107"/>
      <c r="X579" s="4"/>
      <c r="AN579" s="4"/>
      <c r="AP579" s="4"/>
      <c r="AQ579" s="4"/>
      <c r="AR579" s="4"/>
    </row>
    <row r="580" spans="1:44">
      <c r="A580" s="102">
        <f t="shared" ref="A580:A643" si="9">A579+1</f>
        <v>579</v>
      </c>
      <c r="B580" s="102">
        <v>579</v>
      </c>
      <c r="C580" s="4">
        <f>IF('Input&amp;Output'!$C$3=10,'v-t_chart'!G580,IF('Input&amp;Output'!$C$3=21,'v-t_chart'!H580,IF('Input&amp;Output'!$C$3=32,'v-t_chart'!I580,IF('Input&amp;Output'!$C$3=22,'v-t_chart'!J580,IF('Input&amp;Output'!$C$3=31,'v-t_chart'!K580,'v-t_chart'!L580)))))</f>
        <v>35.4</v>
      </c>
      <c r="D580" s="17"/>
      <c r="F580" s="4">
        <v>579</v>
      </c>
      <c r="G580" s="105">
        <v>33.700000000000003</v>
      </c>
      <c r="H580" s="105">
        <v>33.700000000000003</v>
      </c>
      <c r="I580" s="4">
        <v>35.4</v>
      </c>
      <c r="J580" s="4">
        <v>35.4</v>
      </c>
      <c r="K580" s="4">
        <v>35.4</v>
      </c>
      <c r="L580" s="107"/>
      <c r="M580" s="107"/>
      <c r="N580" s="4">
        <v>579</v>
      </c>
      <c r="O580" s="105">
        <v>33.69</v>
      </c>
      <c r="P580" s="105">
        <v>33.69</v>
      </c>
      <c r="Q580" s="4">
        <v>35.380000000000003</v>
      </c>
      <c r="R580" s="4">
        <v>35.380000000000003</v>
      </c>
      <c r="S580" s="4">
        <v>35.380000000000003</v>
      </c>
      <c r="T580" s="107"/>
      <c r="X580" s="4"/>
      <c r="AN580" s="4"/>
      <c r="AP580" s="4"/>
      <c r="AQ580" s="4"/>
      <c r="AR580" s="4"/>
    </row>
    <row r="581" spans="1:44">
      <c r="A581" s="102">
        <f t="shared" si="9"/>
        <v>580</v>
      </c>
      <c r="B581" s="102">
        <v>580</v>
      </c>
      <c r="C581" s="4">
        <f>IF('Input&amp;Output'!$C$3=10,'v-t_chart'!G581,IF('Input&amp;Output'!$C$3=21,'v-t_chart'!H581,IF('Input&amp;Output'!$C$3=32,'v-t_chart'!I581,IF('Input&amp;Output'!$C$3=22,'v-t_chart'!J581,IF('Input&amp;Output'!$C$3=31,'v-t_chart'!K581,'v-t_chart'!L581)))))</f>
        <v>31.8</v>
      </c>
      <c r="D581" s="17"/>
      <c r="F581" s="4">
        <v>580</v>
      </c>
      <c r="G581" s="105">
        <v>30.1</v>
      </c>
      <c r="H581" s="105">
        <v>30.1</v>
      </c>
      <c r="I581" s="4">
        <v>31.8</v>
      </c>
      <c r="J581" s="4">
        <v>31.8</v>
      </c>
      <c r="K581" s="4">
        <v>31.8</v>
      </c>
      <c r="L581" s="107"/>
      <c r="M581" s="107"/>
      <c r="N581" s="4">
        <v>580</v>
      </c>
      <c r="O581" s="105">
        <v>30.09</v>
      </c>
      <c r="P581" s="105">
        <v>30.09</v>
      </c>
      <c r="Q581" s="4">
        <v>31.77</v>
      </c>
      <c r="R581" s="4">
        <v>31.77</v>
      </c>
      <c r="S581" s="4">
        <v>31.77</v>
      </c>
      <c r="T581" s="107"/>
      <c r="X581" s="4"/>
      <c r="AN581" s="4"/>
      <c r="AP581" s="4"/>
      <c r="AQ581" s="4"/>
      <c r="AR581" s="4"/>
    </row>
    <row r="582" spans="1:44">
      <c r="A582" s="102">
        <f t="shared" si="9"/>
        <v>581</v>
      </c>
      <c r="B582" s="102">
        <v>581</v>
      </c>
      <c r="C582" s="4">
        <f>IF('Input&amp;Output'!$C$3=10,'v-t_chart'!G582,IF('Input&amp;Output'!$C$3=21,'v-t_chart'!H582,IF('Input&amp;Output'!$C$3=32,'v-t_chart'!I582,IF('Input&amp;Output'!$C$3=22,'v-t_chart'!J582,IF('Input&amp;Output'!$C$3=31,'v-t_chart'!K582,'v-t_chart'!L582)))))</f>
        <v>27.3</v>
      </c>
      <c r="D582" s="17"/>
      <c r="F582" s="4">
        <v>581</v>
      </c>
      <c r="G582" s="105">
        <v>26</v>
      </c>
      <c r="H582" s="105">
        <v>26</v>
      </c>
      <c r="I582" s="4">
        <v>27.3</v>
      </c>
      <c r="J582" s="4">
        <v>27.3</v>
      </c>
      <c r="K582" s="4">
        <v>27.3</v>
      </c>
      <c r="L582" s="107"/>
      <c r="M582" s="107"/>
      <c r="N582" s="4">
        <v>581</v>
      </c>
      <c r="O582" s="105">
        <v>25.95</v>
      </c>
      <c r="P582" s="105">
        <v>25.95</v>
      </c>
      <c r="Q582" s="4">
        <v>27.28</v>
      </c>
      <c r="R582" s="4">
        <v>27.28</v>
      </c>
      <c r="S582" s="4">
        <v>27.28</v>
      </c>
      <c r="T582" s="107"/>
      <c r="X582" s="4"/>
      <c r="AN582" s="4"/>
      <c r="AP582" s="4"/>
      <c r="AQ582" s="4"/>
      <c r="AR582" s="4"/>
    </row>
    <row r="583" spans="1:44">
      <c r="A583" s="102">
        <f t="shared" si="9"/>
        <v>582</v>
      </c>
      <c r="B583" s="102">
        <v>582</v>
      </c>
      <c r="C583" s="4">
        <f>IF('Input&amp;Output'!$C$3=10,'v-t_chart'!G583,IF('Input&amp;Output'!$C$3=21,'v-t_chart'!H583,IF('Input&amp;Output'!$C$3=32,'v-t_chart'!I583,IF('Input&amp;Output'!$C$3=22,'v-t_chart'!J583,IF('Input&amp;Output'!$C$3=31,'v-t_chart'!K583,'v-t_chart'!L583)))))</f>
        <v>22.4</v>
      </c>
      <c r="D583" s="17"/>
      <c r="F583" s="4">
        <v>582</v>
      </c>
      <c r="G583" s="105">
        <v>21.8</v>
      </c>
      <c r="H583" s="105">
        <v>21.8</v>
      </c>
      <c r="I583" s="4">
        <v>22.4</v>
      </c>
      <c r="J583" s="4">
        <v>22.4</v>
      </c>
      <c r="K583" s="4">
        <v>22.4</v>
      </c>
      <c r="L583" s="107"/>
      <c r="M583" s="107"/>
      <c r="N583" s="4">
        <v>582</v>
      </c>
      <c r="O583" s="105">
        <v>21.81</v>
      </c>
      <c r="P583" s="105">
        <v>21.81</v>
      </c>
      <c r="Q583" s="4">
        <v>22.43</v>
      </c>
      <c r="R583" s="4">
        <v>22.43</v>
      </c>
      <c r="S583" s="4">
        <v>22.43</v>
      </c>
      <c r="T583" s="107"/>
      <c r="X583" s="4"/>
      <c r="AN583" s="4"/>
      <c r="AP583" s="4"/>
      <c r="AQ583" s="4"/>
      <c r="AR583" s="4"/>
    </row>
    <row r="584" spans="1:44">
      <c r="A584" s="102">
        <f t="shared" si="9"/>
        <v>583</v>
      </c>
      <c r="B584" s="102">
        <v>583</v>
      </c>
      <c r="C584" s="4">
        <f>IF('Input&amp;Output'!$C$3=10,'v-t_chart'!G584,IF('Input&amp;Output'!$C$3=21,'v-t_chart'!H584,IF('Input&amp;Output'!$C$3=32,'v-t_chart'!I584,IF('Input&amp;Output'!$C$3=22,'v-t_chart'!J584,IF('Input&amp;Output'!$C$3=31,'v-t_chart'!K584,'v-t_chart'!L584)))))</f>
        <v>17.7</v>
      </c>
      <c r="D584" s="17"/>
      <c r="F584" s="4">
        <v>583</v>
      </c>
      <c r="G584" s="105">
        <v>17.7</v>
      </c>
      <c r="H584" s="105">
        <v>17.7</v>
      </c>
      <c r="I584" s="4">
        <v>17.7</v>
      </c>
      <c r="J584" s="4">
        <v>17.7</v>
      </c>
      <c r="K584" s="4">
        <v>17.7</v>
      </c>
      <c r="L584" s="107"/>
      <c r="M584" s="107"/>
      <c r="N584" s="4">
        <v>583</v>
      </c>
      <c r="O584" s="105">
        <v>17.670000000000002</v>
      </c>
      <c r="P584" s="105">
        <v>17.670000000000002</v>
      </c>
      <c r="Q584" s="4">
        <v>17.690000000000001</v>
      </c>
      <c r="R584" s="4">
        <v>17.690000000000001</v>
      </c>
      <c r="S584" s="4">
        <v>17.690000000000001</v>
      </c>
      <c r="T584" s="107"/>
      <c r="X584" s="4"/>
      <c r="AN584" s="4"/>
      <c r="AP584" s="4"/>
      <c r="AQ584" s="4"/>
      <c r="AR584" s="4"/>
    </row>
    <row r="585" spans="1:44">
      <c r="A585" s="102">
        <f t="shared" si="9"/>
        <v>584</v>
      </c>
      <c r="B585" s="102">
        <v>584</v>
      </c>
      <c r="C585" s="4">
        <f>IF('Input&amp;Output'!$C$3=10,'v-t_chart'!G585,IF('Input&amp;Output'!$C$3=21,'v-t_chart'!H585,IF('Input&amp;Output'!$C$3=32,'v-t_chart'!I585,IF('Input&amp;Output'!$C$3=22,'v-t_chart'!J585,IF('Input&amp;Output'!$C$3=31,'v-t_chart'!K585,'v-t_chart'!L585)))))</f>
        <v>13.4</v>
      </c>
      <c r="D585" s="17"/>
      <c r="F585" s="4">
        <v>584</v>
      </c>
      <c r="G585" s="105">
        <v>13.5</v>
      </c>
      <c r="H585" s="105">
        <v>13.5</v>
      </c>
      <c r="I585" s="4">
        <v>13.4</v>
      </c>
      <c r="J585" s="4">
        <v>13.4</v>
      </c>
      <c r="K585" s="4">
        <v>13.4</v>
      </c>
      <c r="L585" s="107"/>
      <c r="M585" s="107"/>
      <c r="N585" s="4">
        <v>584</v>
      </c>
      <c r="O585" s="105">
        <v>13.53</v>
      </c>
      <c r="P585" s="105">
        <v>13.53</v>
      </c>
      <c r="Q585" s="4">
        <v>13.4</v>
      </c>
      <c r="R585" s="4">
        <v>13.4</v>
      </c>
      <c r="S585" s="4">
        <v>13.4</v>
      </c>
      <c r="T585" s="107"/>
      <c r="X585" s="4"/>
      <c r="AN585" s="4"/>
      <c r="AP585" s="4"/>
      <c r="AQ585" s="4"/>
      <c r="AR585" s="4"/>
    </row>
    <row r="586" spans="1:44">
      <c r="A586" s="102">
        <f t="shared" si="9"/>
        <v>585</v>
      </c>
      <c r="B586" s="102">
        <v>585</v>
      </c>
      <c r="C586" s="4">
        <f>IF('Input&amp;Output'!$C$3=10,'v-t_chart'!G586,IF('Input&amp;Output'!$C$3=21,'v-t_chart'!H586,IF('Input&amp;Output'!$C$3=32,'v-t_chart'!I586,IF('Input&amp;Output'!$C$3=22,'v-t_chart'!J586,IF('Input&amp;Output'!$C$3=31,'v-t_chart'!K586,'v-t_chart'!L586)))))</f>
        <v>9.3000000000000007</v>
      </c>
      <c r="D586" s="17"/>
      <c r="F586" s="4">
        <v>585</v>
      </c>
      <c r="G586" s="105">
        <v>9.4</v>
      </c>
      <c r="H586" s="105">
        <v>9.4</v>
      </c>
      <c r="I586" s="4">
        <v>9.3000000000000007</v>
      </c>
      <c r="J586" s="4">
        <v>9.3000000000000007</v>
      </c>
      <c r="K586" s="4">
        <v>9.3000000000000007</v>
      </c>
      <c r="L586" s="107"/>
      <c r="M586" s="107"/>
      <c r="N586" s="4">
        <v>585</v>
      </c>
      <c r="O586" s="105">
        <v>9.42</v>
      </c>
      <c r="P586" s="105">
        <v>9.42</v>
      </c>
      <c r="Q586" s="4">
        <v>9.3000000000000007</v>
      </c>
      <c r="R586" s="4">
        <v>9.3000000000000007</v>
      </c>
      <c r="S586" s="4">
        <v>9.3000000000000007</v>
      </c>
      <c r="T586" s="107"/>
      <c r="X586" s="4"/>
      <c r="AN586" s="4"/>
      <c r="AP586" s="4"/>
      <c r="AQ586" s="4"/>
      <c r="AR586" s="4"/>
    </row>
    <row r="587" spans="1:44">
      <c r="A587" s="102">
        <f t="shared" si="9"/>
        <v>586</v>
      </c>
      <c r="B587" s="102">
        <v>586</v>
      </c>
      <c r="C587" s="4">
        <f>IF('Input&amp;Output'!$C$3=10,'v-t_chart'!G587,IF('Input&amp;Output'!$C$3=21,'v-t_chart'!H587,IF('Input&amp;Output'!$C$3=32,'v-t_chart'!I587,IF('Input&amp;Output'!$C$3=22,'v-t_chart'!J587,IF('Input&amp;Output'!$C$3=31,'v-t_chart'!K587,'v-t_chart'!L587)))))</f>
        <v>5.5</v>
      </c>
      <c r="D587" s="17"/>
      <c r="F587" s="4">
        <v>586</v>
      </c>
      <c r="G587" s="105">
        <v>5.6</v>
      </c>
      <c r="H587" s="105">
        <v>5.6</v>
      </c>
      <c r="I587" s="4">
        <v>5.5</v>
      </c>
      <c r="J587" s="4">
        <v>5.5</v>
      </c>
      <c r="K587" s="4">
        <v>5.5</v>
      </c>
      <c r="L587" s="107"/>
      <c r="M587" s="107"/>
      <c r="N587" s="4">
        <v>586</v>
      </c>
      <c r="O587" s="105">
        <v>5.61</v>
      </c>
      <c r="P587" s="105">
        <v>5.61</v>
      </c>
      <c r="Q587" s="4">
        <v>5.5</v>
      </c>
      <c r="R587" s="4">
        <v>5.5</v>
      </c>
      <c r="S587" s="4">
        <v>5.5</v>
      </c>
      <c r="T587" s="107"/>
      <c r="X587" s="4"/>
      <c r="AN587" s="4"/>
      <c r="AP587" s="4"/>
      <c r="AQ587" s="4"/>
      <c r="AR587" s="4"/>
    </row>
    <row r="588" spans="1:44">
      <c r="A588" s="102">
        <f t="shared" si="9"/>
        <v>587</v>
      </c>
      <c r="B588" s="102">
        <v>587</v>
      </c>
      <c r="C588" s="4">
        <f>IF('Input&amp;Output'!$C$3=10,'v-t_chart'!G588,IF('Input&amp;Output'!$C$3=21,'v-t_chart'!H588,IF('Input&amp;Output'!$C$3=32,'v-t_chart'!I588,IF('Input&amp;Output'!$C$3=22,'v-t_chart'!J588,IF('Input&amp;Output'!$C$3=31,'v-t_chart'!K588,'v-t_chart'!L588)))))</f>
        <v>2</v>
      </c>
      <c r="D588" s="17"/>
      <c r="F588" s="4">
        <v>587</v>
      </c>
      <c r="G588" s="105">
        <v>2.1</v>
      </c>
      <c r="H588" s="105">
        <v>2.1</v>
      </c>
      <c r="I588" s="4">
        <v>2</v>
      </c>
      <c r="J588" s="4">
        <v>2</v>
      </c>
      <c r="K588" s="4">
        <v>2</v>
      </c>
      <c r="L588" s="107"/>
      <c r="M588" s="107"/>
      <c r="N588" s="4">
        <v>587</v>
      </c>
      <c r="O588" s="105">
        <v>2.11</v>
      </c>
      <c r="P588" s="105">
        <v>2.11</v>
      </c>
      <c r="Q588" s="4">
        <v>2</v>
      </c>
      <c r="R588" s="4">
        <v>2</v>
      </c>
      <c r="S588" s="4">
        <v>2</v>
      </c>
      <c r="T588" s="107"/>
      <c r="X588" s="4"/>
      <c r="AN588" s="4"/>
      <c r="AP588" s="4"/>
      <c r="AQ588" s="4"/>
      <c r="AR588" s="4"/>
    </row>
    <row r="589" spans="1:44">
      <c r="A589" s="102">
        <f t="shared" si="9"/>
        <v>588</v>
      </c>
      <c r="B589" s="102">
        <v>588</v>
      </c>
      <c r="C589" s="4">
        <f>IF('Input&amp;Output'!$C$3=10,'v-t_chart'!G589,IF('Input&amp;Output'!$C$3=21,'v-t_chart'!H589,IF('Input&amp;Output'!$C$3=32,'v-t_chart'!I589,IF('Input&amp;Output'!$C$3=22,'v-t_chart'!J589,IF('Input&amp;Output'!$C$3=31,'v-t_chart'!K589,'v-t_chart'!L589)))))</f>
        <v>0</v>
      </c>
      <c r="D589" s="17"/>
      <c r="F589" s="4">
        <v>588</v>
      </c>
      <c r="G589" s="105">
        <v>0</v>
      </c>
      <c r="H589" s="105">
        <v>0</v>
      </c>
      <c r="I589" s="4">
        <v>0</v>
      </c>
      <c r="J589" s="4">
        <v>0</v>
      </c>
      <c r="K589" s="4">
        <v>0</v>
      </c>
      <c r="L589" s="107"/>
      <c r="M589" s="107"/>
      <c r="N589" s="4">
        <v>588</v>
      </c>
      <c r="O589" s="105">
        <v>0</v>
      </c>
      <c r="P589" s="105">
        <v>0</v>
      </c>
      <c r="Q589" s="4">
        <v>0</v>
      </c>
      <c r="R589" s="4">
        <v>0</v>
      </c>
      <c r="S589" s="4">
        <v>0</v>
      </c>
      <c r="T589" s="107"/>
      <c r="X589" s="4"/>
      <c r="AN589" s="4"/>
      <c r="AP589" s="4"/>
      <c r="AQ589" s="4"/>
      <c r="AR589" s="4"/>
    </row>
    <row r="590" spans="1:44">
      <c r="A590" s="102">
        <f t="shared" si="9"/>
        <v>589</v>
      </c>
      <c r="B590" s="102">
        <v>589</v>
      </c>
      <c r="C590" s="4">
        <f>IF('Input&amp;Output'!$C$3=10,'v-t_chart'!G590,IF('Input&amp;Output'!$C$3=21,'v-t_chart'!H590,IF('Input&amp;Output'!$C$3=32,'v-t_chart'!I590,IF('Input&amp;Output'!$C$3=22,'v-t_chart'!J590,IF('Input&amp;Output'!$C$3=31,'v-t_chart'!K590,'v-t_chart'!L590)))))</f>
        <v>0</v>
      </c>
      <c r="D590" s="17"/>
      <c r="F590" s="4">
        <v>589</v>
      </c>
      <c r="G590" s="105">
        <v>0</v>
      </c>
      <c r="H590" s="105">
        <v>0</v>
      </c>
      <c r="I590" s="4">
        <v>0</v>
      </c>
      <c r="J590" s="4">
        <v>0</v>
      </c>
      <c r="K590" s="4">
        <v>0</v>
      </c>
      <c r="L590" s="107"/>
      <c r="M590" s="107"/>
      <c r="N590" s="4">
        <v>589</v>
      </c>
      <c r="O590" s="105">
        <v>0</v>
      </c>
      <c r="P590" s="105">
        <v>0</v>
      </c>
      <c r="Q590" s="4">
        <v>0</v>
      </c>
      <c r="R590" s="4">
        <v>0</v>
      </c>
      <c r="S590" s="4">
        <v>0</v>
      </c>
      <c r="T590" s="107"/>
      <c r="X590" s="4"/>
      <c r="AN590" s="4"/>
      <c r="AP590" s="4"/>
      <c r="AQ590" s="4"/>
      <c r="AR590" s="4"/>
    </row>
    <row r="591" spans="1:44">
      <c r="A591" s="102">
        <f t="shared" si="9"/>
        <v>590</v>
      </c>
      <c r="B591" s="102">
        <v>590</v>
      </c>
      <c r="C591" s="4">
        <f>IF('Input&amp;Output'!$C$3=10,'v-t_chart'!G591,IF('Input&amp;Output'!$C$3=21,'v-t_chart'!H591,IF('Input&amp;Output'!$C$3=32,'v-t_chart'!I591,IF('Input&amp;Output'!$C$3=22,'v-t_chart'!J591,IF('Input&amp;Output'!$C$3=31,'v-t_chart'!K591,'v-t_chart'!L591)))))</f>
        <v>0</v>
      </c>
      <c r="D591" s="17"/>
      <c r="F591" s="4">
        <v>590</v>
      </c>
      <c r="G591" s="105">
        <v>0</v>
      </c>
      <c r="H591" s="105">
        <v>0</v>
      </c>
      <c r="I591" s="4">
        <v>0</v>
      </c>
      <c r="J591" s="4">
        <v>0</v>
      </c>
      <c r="K591" s="4">
        <v>0</v>
      </c>
      <c r="L591" s="107"/>
      <c r="M591" s="107"/>
      <c r="N591" s="4">
        <v>590</v>
      </c>
      <c r="O591" s="105">
        <v>0</v>
      </c>
      <c r="P591" s="105">
        <v>0</v>
      </c>
      <c r="Q591" s="4">
        <v>0</v>
      </c>
      <c r="R591" s="4">
        <v>0</v>
      </c>
      <c r="S591" s="4">
        <v>0</v>
      </c>
      <c r="T591" s="107"/>
      <c r="X591" s="4"/>
      <c r="AN591" s="4"/>
      <c r="AP591" s="4"/>
      <c r="AQ591" s="4"/>
      <c r="AR591" s="4"/>
    </row>
    <row r="592" spans="1:44">
      <c r="A592" s="102">
        <f t="shared" si="9"/>
        <v>591</v>
      </c>
      <c r="B592" s="102">
        <v>591</v>
      </c>
      <c r="C592" s="4">
        <f>IF('Input&amp;Output'!$C$3=10,'v-t_chart'!G592,IF('Input&amp;Output'!$C$3=21,'v-t_chart'!H592,IF('Input&amp;Output'!$C$3=32,'v-t_chart'!I592,IF('Input&amp;Output'!$C$3=22,'v-t_chart'!J592,IF('Input&amp;Output'!$C$3=31,'v-t_chart'!K592,'v-t_chart'!L592)))))</f>
        <v>0</v>
      </c>
      <c r="D592" s="17"/>
      <c r="F592" s="4">
        <v>591</v>
      </c>
      <c r="G592" s="105">
        <v>0</v>
      </c>
      <c r="H592" s="105">
        <v>0</v>
      </c>
      <c r="I592" s="4">
        <v>0</v>
      </c>
      <c r="J592" s="4">
        <v>0</v>
      </c>
      <c r="K592" s="4">
        <v>0</v>
      </c>
      <c r="L592" s="107"/>
      <c r="M592" s="107"/>
      <c r="N592" s="4">
        <v>591</v>
      </c>
      <c r="O592" s="105">
        <v>0</v>
      </c>
      <c r="P592" s="105">
        <v>0</v>
      </c>
      <c r="Q592" s="4">
        <v>0</v>
      </c>
      <c r="R592" s="4">
        <v>0</v>
      </c>
      <c r="S592" s="4">
        <v>0</v>
      </c>
      <c r="T592" s="107"/>
      <c r="X592" s="4"/>
      <c r="AN592" s="4"/>
      <c r="AP592" s="4"/>
      <c r="AQ592" s="4"/>
      <c r="AR592" s="4"/>
    </row>
    <row r="593" spans="1:44">
      <c r="A593" s="102">
        <f t="shared" si="9"/>
        <v>592</v>
      </c>
      <c r="B593" s="102">
        <v>592</v>
      </c>
      <c r="C593" s="4">
        <f>IF('Input&amp;Output'!$C$3=10,'v-t_chart'!G593,IF('Input&amp;Output'!$C$3=21,'v-t_chart'!H593,IF('Input&amp;Output'!$C$3=32,'v-t_chart'!I593,IF('Input&amp;Output'!$C$3=22,'v-t_chart'!J593,IF('Input&amp;Output'!$C$3=31,'v-t_chart'!K593,'v-t_chart'!L593)))))</f>
        <v>0</v>
      </c>
      <c r="D593" s="17"/>
      <c r="F593" s="4">
        <v>592</v>
      </c>
      <c r="G593" s="105">
        <v>0</v>
      </c>
      <c r="H593" s="105">
        <v>0</v>
      </c>
      <c r="I593" s="4">
        <v>0</v>
      </c>
      <c r="J593" s="4">
        <v>0</v>
      </c>
      <c r="K593" s="4">
        <v>0</v>
      </c>
      <c r="L593" s="107"/>
      <c r="M593" s="107"/>
      <c r="N593" s="4">
        <v>592</v>
      </c>
      <c r="O593" s="105">
        <v>0</v>
      </c>
      <c r="P593" s="105">
        <v>0</v>
      </c>
      <c r="Q593" s="4">
        <v>0</v>
      </c>
      <c r="R593" s="4">
        <v>0</v>
      </c>
      <c r="S593" s="4">
        <v>0</v>
      </c>
      <c r="T593" s="107"/>
      <c r="X593" s="4"/>
      <c r="AN593" s="4"/>
      <c r="AP593" s="4"/>
      <c r="AQ593" s="4"/>
      <c r="AR593" s="4"/>
    </row>
    <row r="594" spans="1:44">
      <c r="A594" s="102">
        <f t="shared" si="9"/>
        <v>593</v>
      </c>
      <c r="B594" s="102">
        <v>593</v>
      </c>
      <c r="C594" s="4">
        <f>IF('Input&amp;Output'!$C$3=10,'v-t_chart'!G594,IF('Input&amp;Output'!$C$3=21,'v-t_chart'!H594,IF('Input&amp;Output'!$C$3=32,'v-t_chart'!I594,IF('Input&amp;Output'!$C$3=22,'v-t_chart'!J594,IF('Input&amp;Output'!$C$3=31,'v-t_chart'!K594,'v-t_chart'!L594)))))</f>
        <v>0</v>
      </c>
      <c r="D594" s="17"/>
      <c r="F594" s="4">
        <v>593</v>
      </c>
      <c r="G594" s="105">
        <v>0</v>
      </c>
      <c r="H594" s="105">
        <v>0</v>
      </c>
      <c r="I594" s="4">
        <v>0</v>
      </c>
      <c r="J594" s="4">
        <v>0</v>
      </c>
      <c r="K594" s="4">
        <v>0</v>
      </c>
      <c r="L594" s="107"/>
      <c r="M594" s="107"/>
      <c r="N594" s="4">
        <v>593</v>
      </c>
      <c r="O594" s="105">
        <v>0</v>
      </c>
      <c r="P594" s="105">
        <v>0</v>
      </c>
      <c r="Q594" s="4">
        <v>0</v>
      </c>
      <c r="R594" s="4">
        <v>0</v>
      </c>
      <c r="S594" s="4">
        <v>0</v>
      </c>
      <c r="T594" s="107"/>
      <c r="X594" s="4"/>
      <c r="AN594" s="4"/>
      <c r="AP594" s="4"/>
      <c r="AQ594" s="4"/>
      <c r="AR594" s="4"/>
    </row>
    <row r="595" spans="1:44">
      <c r="A595" s="102">
        <f t="shared" si="9"/>
        <v>594</v>
      </c>
      <c r="B595" s="102">
        <v>594</v>
      </c>
      <c r="C595" s="4">
        <f>IF('Input&amp;Output'!$C$3=10,'v-t_chart'!G595,IF('Input&amp;Output'!$C$3=21,'v-t_chart'!H595,IF('Input&amp;Output'!$C$3=32,'v-t_chart'!I595,IF('Input&amp;Output'!$C$3=22,'v-t_chart'!J595,IF('Input&amp;Output'!$C$3=31,'v-t_chart'!K595,'v-t_chart'!L595)))))</f>
        <v>0</v>
      </c>
      <c r="D595" s="17"/>
      <c r="F595" s="4">
        <v>594</v>
      </c>
      <c r="G595" s="105">
        <v>0</v>
      </c>
      <c r="H595" s="105">
        <v>0</v>
      </c>
      <c r="I595" s="4">
        <v>0</v>
      </c>
      <c r="J595" s="4">
        <v>0</v>
      </c>
      <c r="K595" s="4">
        <v>0</v>
      </c>
      <c r="L595" s="107"/>
      <c r="M595" s="107"/>
      <c r="N595" s="4">
        <v>594</v>
      </c>
      <c r="O595" s="105">
        <v>0</v>
      </c>
      <c r="P595" s="105">
        <v>0</v>
      </c>
      <c r="Q595" s="4">
        <v>0</v>
      </c>
      <c r="R595" s="4">
        <v>0</v>
      </c>
      <c r="S595" s="4">
        <v>0</v>
      </c>
      <c r="T595" s="107"/>
      <c r="X595" s="4"/>
      <c r="AN595" s="4"/>
      <c r="AP595" s="4"/>
      <c r="AQ595" s="4"/>
      <c r="AR595" s="4"/>
    </row>
    <row r="596" spans="1:44">
      <c r="A596" s="102">
        <f t="shared" si="9"/>
        <v>595</v>
      </c>
      <c r="B596" s="102">
        <v>595</v>
      </c>
      <c r="C596" s="4">
        <f>IF('Input&amp;Output'!$C$3=10,'v-t_chart'!G596,IF('Input&amp;Output'!$C$3=21,'v-t_chart'!H596,IF('Input&amp;Output'!$C$3=32,'v-t_chart'!I596,IF('Input&amp;Output'!$C$3=22,'v-t_chart'!J596,IF('Input&amp;Output'!$C$3=31,'v-t_chart'!K596,'v-t_chart'!L596)))))</f>
        <v>0</v>
      </c>
      <c r="D596" s="17"/>
      <c r="F596" s="4">
        <v>595</v>
      </c>
      <c r="G596" s="105">
        <v>0</v>
      </c>
      <c r="H596" s="105">
        <v>0</v>
      </c>
      <c r="I596" s="4">
        <v>0</v>
      </c>
      <c r="J596" s="4">
        <v>0</v>
      </c>
      <c r="K596" s="4">
        <v>0</v>
      </c>
      <c r="L596" s="107"/>
      <c r="M596" s="107"/>
      <c r="N596" s="4">
        <v>595</v>
      </c>
      <c r="O596" s="105">
        <v>0</v>
      </c>
      <c r="P596" s="105">
        <v>0</v>
      </c>
      <c r="Q596" s="4">
        <v>0</v>
      </c>
      <c r="R596" s="4">
        <v>0</v>
      </c>
      <c r="S596" s="4">
        <v>0</v>
      </c>
      <c r="T596" s="107"/>
      <c r="X596" s="4"/>
      <c r="AN596" s="4"/>
      <c r="AP596" s="4"/>
      <c r="AQ596" s="4"/>
      <c r="AR596" s="4"/>
    </row>
    <row r="597" spans="1:44">
      <c r="A597" s="102">
        <f t="shared" si="9"/>
        <v>596</v>
      </c>
      <c r="B597" s="102">
        <v>596</v>
      </c>
      <c r="C597" s="4">
        <f>IF('Input&amp;Output'!$C$3=10,'v-t_chart'!G597,IF('Input&amp;Output'!$C$3=21,'v-t_chart'!H597,IF('Input&amp;Output'!$C$3=32,'v-t_chart'!I597,IF('Input&amp;Output'!$C$3=22,'v-t_chart'!J597,IF('Input&amp;Output'!$C$3=31,'v-t_chart'!K597,'v-t_chart'!L597)))))</f>
        <v>0</v>
      </c>
      <c r="D597" s="17"/>
      <c r="F597" s="4">
        <v>596</v>
      </c>
      <c r="G597" s="105">
        <v>0</v>
      </c>
      <c r="H597" s="105">
        <v>0</v>
      </c>
      <c r="I597" s="4">
        <v>0</v>
      </c>
      <c r="J597" s="4">
        <v>0</v>
      </c>
      <c r="K597" s="4">
        <v>0</v>
      </c>
      <c r="L597" s="107"/>
      <c r="M597" s="107"/>
      <c r="N597" s="4">
        <v>596</v>
      </c>
      <c r="O597" s="105">
        <v>0</v>
      </c>
      <c r="P597" s="105">
        <v>0</v>
      </c>
      <c r="Q597" s="4">
        <v>0</v>
      </c>
      <c r="R597" s="4">
        <v>0</v>
      </c>
      <c r="S597" s="4">
        <v>0</v>
      </c>
      <c r="T597" s="107"/>
      <c r="X597" s="4"/>
      <c r="AN597" s="4"/>
      <c r="AP597" s="4"/>
      <c r="AQ597" s="4"/>
      <c r="AR597" s="4"/>
    </row>
    <row r="598" spans="1:44">
      <c r="A598" s="102">
        <f t="shared" si="9"/>
        <v>597</v>
      </c>
      <c r="B598" s="102">
        <v>597</v>
      </c>
      <c r="C598" s="4">
        <f>IF('Input&amp;Output'!$C$3=10,'v-t_chart'!G598,IF('Input&amp;Output'!$C$3=21,'v-t_chart'!H598,IF('Input&amp;Output'!$C$3=32,'v-t_chart'!I598,IF('Input&amp;Output'!$C$3=22,'v-t_chart'!J598,IF('Input&amp;Output'!$C$3=31,'v-t_chart'!K598,'v-t_chart'!L598)))))</f>
        <v>0</v>
      </c>
      <c r="D598" s="17"/>
      <c r="F598" s="4">
        <v>597</v>
      </c>
      <c r="G598" s="105">
        <v>0</v>
      </c>
      <c r="H598" s="105">
        <v>0</v>
      </c>
      <c r="I598" s="4">
        <v>0</v>
      </c>
      <c r="J598" s="4">
        <v>0</v>
      </c>
      <c r="K598" s="4">
        <v>0</v>
      </c>
      <c r="L598" s="107"/>
      <c r="M598" s="107"/>
      <c r="N598" s="4">
        <v>597</v>
      </c>
      <c r="O598" s="105">
        <v>0</v>
      </c>
      <c r="P598" s="105">
        <v>0</v>
      </c>
      <c r="Q598" s="4">
        <v>0</v>
      </c>
      <c r="R598" s="4">
        <v>0</v>
      </c>
      <c r="S598" s="4">
        <v>0</v>
      </c>
      <c r="T598" s="107"/>
      <c r="X598" s="4"/>
      <c r="AN598" s="4"/>
      <c r="AP598" s="4"/>
      <c r="AQ598" s="4"/>
      <c r="AR598" s="4"/>
    </row>
    <row r="599" spans="1:44">
      <c r="A599" s="102">
        <f t="shared" si="9"/>
        <v>598</v>
      </c>
      <c r="B599" s="102">
        <v>598</v>
      </c>
      <c r="C599" s="4">
        <f>IF('Input&amp;Output'!$C$3=10,'v-t_chart'!G599,IF('Input&amp;Output'!$C$3=21,'v-t_chart'!H599,IF('Input&amp;Output'!$C$3=32,'v-t_chart'!I599,IF('Input&amp;Output'!$C$3=22,'v-t_chart'!J599,IF('Input&amp;Output'!$C$3=31,'v-t_chart'!K599,'v-t_chart'!L599)))))</f>
        <v>0</v>
      </c>
      <c r="D599" s="17"/>
      <c r="F599" s="4">
        <v>598</v>
      </c>
      <c r="G599" s="105">
        <v>0</v>
      </c>
      <c r="H599" s="105">
        <v>0</v>
      </c>
      <c r="I599" s="4">
        <v>0</v>
      </c>
      <c r="J599" s="4">
        <v>0</v>
      </c>
      <c r="K599" s="4">
        <v>0</v>
      </c>
      <c r="L599" s="107"/>
      <c r="M599" s="107"/>
      <c r="N599" s="4">
        <v>598</v>
      </c>
      <c r="O599" s="105">
        <v>0</v>
      </c>
      <c r="P599" s="105">
        <v>0</v>
      </c>
      <c r="Q599" s="4">
        <v>0</v>
      </c>
      <c r="R599" s="4">
        <v>0</v>
      </c>
      <c r="S599" s="4">
        <v>0</v>
      </c>
      <c r="T599" s="107"/>
      <c r="X599" s="4"/>
      <c r="AN599" s="4"/>
      <c r="AP599" s="4"/>
      <c r="AQ599" s="4"/>
      <c r="AR599" s="4"/>
    </row>
    <row r="600" spans="1:44">
      <c r="A600" s="102">
        <f t="shared" si="9"/>
        <v>599</v>
      </c>
      <c r="B600" s="102">
        <v>599</v>
      </c>
      <c r="C600" s="4">
        <f>IF('Input&amp;Output'!$C$3=10,'v-t_chart'!G600,IF('Input&amp;Output'!$C$3=21,'v-t_chart'!H600,IF('Input&amp;Output'!$C$3=32,'v-t_chart'!I600,IF('Input&amp;Output'!$C$3=22,'v-t_chart'!J600,IF('Input&amp;Output'!$C$3=31,'v-t_chart'!K600,'v-t_chart'!L600)))))</f>
        <v>0</v>
      </c>
      <c r="D600" s="17"/>
      <c r="F600" s="4">
        <v>599</v>
      </c>
      <c r="G600" s="105">
        <v>0</v>
      </c>
      <c r="H600" s="105">
        <v>0</v>
      </c>
      <c r="I600" s="4">
        <v>0</v>
      </c>
      <c r="J600" s="4">
        <v>0</v>
      </c>
      <c r="K600" s="4">
        <v>0</v>
      </c>
      <c r="L600" s="107"/>
      <c r="M600" s="107"/>
      <c r="N600" s="4">
        <v>599</v>
      </c>
      <c r="O600" s="105">
        <v>0</v>
      </c>
      <c r="P600" s="105">
        <v>0</v>
      </c>
      <c r="Q600" s="4">
        <v>0</v>
      </c>
      <c r="R600" s="4">
        <v>0</v>
      </c>
      <c r="S600" s="4">
        <v>0</v>
      </c>
      <c r="T600" s="107"/>
      <c r="X600" s="4"/>
      <c r="AN600" s="4"/>
      <c r="AP600" s="4"/>
      <c r="AQ600" s="4"/>
      <c r="AR600" s="4"/>
    </row>
    <row r="601" spans="1:44">
      <c r="A601" s="102">
        <f t="shared" si="9"/>
        <v>600</v>
      </c>
      <c r="B601" s="102">
        <v>600</v>
      </c>
      <c r="C601" s="4">
        <f>IF('Input&amp;Output'!$C$3=10,'v-t_chart'!G601,IF('Input&amp;Output'!$C$3=21,'v-t_chart'!H601,IF('Input&amp;Output'!$C$3=32,'v-t_chart'!I601,IF('Input&amp;Output'!$C$3=22,'v-t_chart'!J601,IF('Input&amp;Output'!$C$3=31,'v-t_chart'!K601,'v-t_chart'!L601)))))</f>
        <v>0</v>
      </c>
      <c r="D601" s="17"/>
      <c r="F601" s="4">
        <v>600</v>
      </c>
      <c r="G601" s="105">
        <v>0</v>
      </c>
      <c r="H601" s="105">
        <v>0</v>
      </c>
      <c r="I601" s="4">
        <v>0</v>
      </c>
      <c r="J601" s="4">
        <v>0</v>
      </c>
      <c r="K601" s="4">
        <v>0</v>
      </c>
      <c r="L601" s="107"/>
      <c r="M601" s="107"/>
      <c r="N601" s="4">
        <v>600</v>
      </c>
      <c r="O601" s="105">
        <v>0</v>
      </c>
      <c r="P601" s="105">
        <v>0</v>
      </c>
      <c r="Q601" s="4">
        <v>0</v>
      </c>
      <c r="R601" s="4">
        <v>0</v>
      </c>
      <c r="S601" s="4">
        <v>0</v>
      </c>
      <c r="T601" s="107"/>
      <c r="X601" s="4"/>
      <c r="AN601" s="4"/>
      <c r="AP601" s="4"/>
      <c r="AQ601" s="4"/>
      <c r="AR601" s="4"/>
    </row>
    <row r="602" spans="1:44">
      <c r="A602" s="102">
        <f t="shared" si="9"/>
        <v>601</v>
      </c>
      <c r="B602" s="102">
        <v>1</v>
      </c>
      <c r="C602" s="4">
        <f>IF('Input&amp;Output'!$C$3=10,'v-t_chart'!G602,IF('Input&amp;Output'!$C$3=21,'v-t_chart'!H602,IF('Input&amp;Output'!$C$3=32,'v-t_chart'!I602,IF('Input&amp;Output'!$C$3=22,'v-t_chart'!J602,IF('Input&amp;Output'!$C$3=31,'v-t_chart'!K602,'v-t_chart'!L602)))))</f>
        <v>0</v>
      </c>
      <c r="D602" s="17"/>
      <c r="F602" s="4">
        <v>601</v>
      </c>
      <c r="G602" s="105"/>
      <c r="H602" s="108">
        <v>0</v>
      </c>
      <c r="I602" s="4">
        <v>0</v>
      </c>
      <c r="J602" s="4">
        <v>0</v>
      </c>
      <c r="K602" s="4">
        <v>0</v>
      </c>
      <c r="L602" s="107"/>
      <c r="M602" s="107"/>
      <c r="N602" s="4">
        <v>601</v>
      </c>
      <c r="O602" s="4"/>
      <c r="P602" s="108">
        <v>0</v>
      </c>
      <c r="Q602" s="4">
        <v>0</v>
      </c>
      <c r="R602" s="4">
        <v>0</v>
      </c>
      <c r="S602" s="4">
        <v>0</v>
      </c>
      <c r="T602" s="107"/>
      <c r="U602" s="107"/>
      <c r="V602" s="107"/>
      <c r="W602" s="107"/>
      <c r="X602" s="107"/>
    </row>
    <row r="603" spans="1:44">
      <c r="A603" s="102">
        <f t="shared" si="9"/>
        <v>602</v>
      </c>
      <c r="B603" s="102">
        <v>2</v>
      </c>
      <c r="C603" s="4">
        <f>IF('Input&amp;Output'!$C$3=10,'v-t_chart'!G603,IF('Input&amp;Output'!$C$3=21,'v-t_chart'!H603,IF('Input&amp;Output'!$C$3=32,'v-t_chart'!I603,IF('Input&amp;Output'!$C$3=22,'v-t_chart'!J603,IF('Input&amp;Output'!$C$3=31,'v-t_chart'!K603,'v-t_chart'!L603)))))</f>
        <v>0</v>
      </c>
      <c r="D603" s="17"/>
      <c r="F603" s="4">
        <v>602</v>
      </c>
      <c r="G603" s="105"/>
      <c r="H603" s="108">
        <v>0</v>
      </c>
      <c r="I603" s="4">
        <v>0</v>
      </c>
      <c r="J603" s="4">
        <v>0</v>
      </c>
      <c r="K603" s="4">
        <v>0</v>
      </c>
      <c r="L603" s="107"/>
      <c r="M603" s="107"/>
      <c r="N603" s="4">
        <v>602</v>
      </c>
      <c r="O603" s="4"/>
      <c r="P603" s="108">
        <v>0</v>
      </c>
      <c r="Q603" s="4">
        <v>0</v>
      </c>
      <c r="R603" s="4">
        <v>0</v>
      </c>
      <c r="S603" s="4">
        <v>0</v>
      </c>
      <c r="T603" s="107"/>
      <c r="U603" s="107"/>
      <c r="V603" s="107"/>
      <c r="W603" s="107"/>
      <c r="X603" s="107"/>
    </row>
    <row r="604" spans="1:44">
      <c r="A604" s="102">
        <f t="shared" si="9"/>
        <v>603</v>
      </c>
      <c r="B604" s="102">
        <v>3</v>
      </c>
      <c r="C604" s="4">
        <f>IF('Input&amp;Output'!$C$3=10,'v-t_chart'!G604,IF('Input&amp;Output'!$C$3=21,'v-t_chart'!H604,IF('Input&amp;Output'!$C$3=32,'v-t_chart'!I604,IF('Input&amp;Output'!$C$3=22,'v-t_chart'!J604,IF('Input&amp;Output'!$C$3=31,'v-t_chart'!K604,'v-t_chart'!L604)))))</f>
        <v>0</v>
      </c>
      <c r="D604" s="17"/>
      <c r="F604" s="4">
        <v>603</v>
      </c>
      <c r="G604" s="105"/>
      <c r="H604" s="108">
        <v>0</v>
      </c>
      <c r="I604" s="4">
        <v>0</v>
      </c>
      <c r="J604" s="4">
        <v>0</v>
      </c>
      <c r="K604" s="4">
        <v>0</v>
      </c>
      <c r="L604" s="107"/>
      <c r="M604" s="107"/>
      <c r="N604" s="4">
        <v>603</v>
      </c>
      <c r="O604" s="4"/>
      <c r="P604" s="108">
        <v>0</v>
      </c>
      <c r="Q604" s="4">
        <v>0</v>
      </c>
      <c r="R604" s="4">
        <v>0</v>
      </c>
      <c r="S604" s="4">
        <v>0</v>
      </c>
      <c r="T604" s="107"/>
      <c r="U604" s="107"/>
      <c r="V604" s="107"/>
      <c r="W604" s="107"/>
      <c r="X604" s="107"/>
    </row>
    <row r="605" spans="1:44">
      <c r="A605" s="102">
        <f t="shared" si="9"/>
        <v>604</v>
      </c>
      <c r="B605" s="102">
        <v>4</v>
      </c>
      <c r="C605" s="4">
        <f>IF('Input&amp;Output'!$C$3=10,'v-t_chart'!G605,IF('Input&amp;Output'!$C$3=21,'v-t_chart'!H605,IF('Input&amp;Output'!$C$3=32,'v-t_chart'!I605,IF('Input&amp;Output'!$C$3=22,'v-t_chart'!J605,IF('Input&amp;Output'!$C$3=31,'v-t_chart'!K605,'v-t_chart'!L605)))))</f>
        <v>0</v>
      </c>
      <c r="D605" s="17"/>
      <c r="F605" s="4">
        <v>604</v>
      </c>
      <c r="G605" s="105"/>
      <c r="H605" s="108">
        <v>0</v>
      </c>
      <c r="I605" s="4">
        <v>0</v>
      </c>
      <c r="J605" s="4">
        <v>0</v>
      </c>
      <c r="K605" s="4">
        <v>0</v>
      </c>
      <c r="L605" s="107"/>
      <c r="M605" s="107"/>
      <c r="N605" s="4">
        <v>604</v>
      </c>
      <c r="O605" s="4"/>
      <c r="P605" s="108">
        <v>0</v>
      </c>
      <c r="Q605" s="4">
        <v>0</v>
      </c>
      <c r="R605" s="4">
        <v>0</v>
      </c>
      <c r="S605" s="4">
        <v>0</v>
      </c>
      <c r="T605" s="107"/>
      <c r="U605" s="107"/>
      <c r="V605" s="107"/>
      <c r="W605" s="107"/>
      <c r="X605" s="107"/>
    </row>
    <row r="606" spans="1:44">
      <c r="A606" s="102">
        <f t="shared" si="9"/>
        <v>605</v>
      </c>
      <c r="B606" s="102">
        <v>5</v>
      </c>
      <c r="C606" s="4">
        <f>IF('Input&amp;Output'!$C$3=10,'v-t_chart'!G606,IF('Input&amp;Output'!$C$3=21,'v-t_chart'!H606,IF('Input&amp;Output'!$C$3=32,'v-t_chart'!I606,IF('Input&amp;Output'!$C$3=22,'v-t_chart'!J606,IF('Input&amp;Output'!$C$3=31,'v-t_chart'!K606,'v-t_chart'!L606)))))</f>
        <v>0</v>
      </c>
      <c r="D606" s="17"/>
      <c r="F606" s="4">
        <v>605</v>
      </c>
      <c r="G606" s="105"/>
      <c r="H606" s="108">
        <v>0</v>
      </c>
      <c r="I606" s="4">
        <v>0</v>
      </c>
      <c r="J606" s="4">
        <v>0</v>
      </c>
      <c r="K606" s="4">
        <v>0</v>
      </c>
      <c r="L606" s="107"/>
      <c r="M606" s="107"/>
      <c r="N606" s="4">
        <v>605</v>
      </c>
      <c r="O606" s="4"/>
      <c r="P606" s="108">
        <v>0</v>
      </c>
      <c r="Q606" s="4">
        <v>0</v>
      </c>
      <c r="R606" s="4">
        <v>0</v>
      </c>
      <c r="S606" s="4">
        <v>0</v>
      </c>
      <c r="T606" s="107"/>
      <c r="U606" s="107"/>
      <c r="V606" s="107"/>
      <c r="W606" s="107"/>
      <c r="X606" s="107"/>
    </row>
    <row r="607" spans="1:44">
      <c r="A607" s="102">
        <f t="shared" si="9"/>
        <v>606</v>
      </c>
      <c r="B607" s="102">
        <v>6</v>
      </c>
      <c r="C607" s="4">
        <f>IF('Input&amp;Output'!$C$3=10,'v-t_chart'!G607,IF('Input&amp;Output'!$C$3=21,'v-t_chart'!H607,IF('Input&amp;Output'!$C$3=32,'v-t_chart'!I607,IF('Input&amp;Output'!$C$3=22,'v-t_chart'!J607,IF('Input&amp;Output'!$C$3=31,'v-t_chart'!K607,'v-t_chart'!L607)))))</f>
        <v>0</v>
      </c>
      <c r="D607" s="17"/>
      <c r="F607" s="4">
        <v>606</v>
      </c>
      <c r="G607" s="105"/>
      <c r="H607" s="108">
        <v>0</v>
      </c>
      <c r="I607" s="4">
        <v>0</v>
      </c>
      <c r="J607" s="4">
        <v>0</v>
      </c>
      <c r="K607" s="4">
        <v>0</v>
      </c>
      <c r="L607" s="107"/>
      <c r="M607" s="107"/>
      <c r="N607" s="4">
        <v>606</v>
      </c>
      <c r="O607" s="4"/>
      <c r="P607" s="108">
        <v>0</v>
      </c>
      <c r="Q607" s="4">
        <v>0</v>
      </c>
      <c r="R607" s="4">
        <v>0</v>
      </c>
      <c r="S607" s="4">
        <v>0</v>
      </c>
      <c r="T607" s="107"/>
      <c r="U607" s="107"/>
      <c r="V607" s="107"/>
      <c r="W607" s="107"/>
      <c r="X607" s="107"/>
    </row>
    <row r="608" spans="1:44">
      <c r="A608" s="102">
        <f t="shared" si="9"/>
        <v>607</v>
      </c>
      <c r="B608" s="102">
        <v>7</v>
      </c>
      <c r="C608" s="4">
        <f>IF('Input&amp;Output'!$C$3=10,'v-t_chart'!G608,IF('Input&amp;Output'!$C$3=21,'v-t_chart'!H608,IF('Input&amp;Output'!$C$3=32,'v-t_chart'!I608,IF('Input&amp;Output'!$C$3=22,'v-t_chart'!J608,IF('Input&amp;Output'!$C$3=31,'v-t_chart'!K608,'v-t_chart'!L608)))))</f>
        <v>0</v>
      </c>
      <c r="D608" s="17"/>
      <c r="F608" s="4">
        <v>607</v>
      </c>
      <c r="G608" s="105"/>
      <c r="H608" s="108">
        <v>0</v>
      </c>
      <c r="I608" s="4">
        <v>0</v>
      </c>
      <c r="J608" s="4">
        <v>0</v>
      </c>
      <c r="K608" s="4">
        <v>0</v>
      </c>
      <c r="L608" s="107"/>
      <c r="M608" s="107"/>
      <c r="N608" s="4">
        <v>607</v>
      </c>
      <c r="O608" s="4"/>
      <c r="P608" s="108">
        <v>0</v>
      </c>
      <c r="Q608" s="4">
        <v>0</v>
      </c>
      <c r="R608" s="4">
        <v>0</v>
      </c>
      <c r="S608" s="4">
        <v>0</v>
      </c>
      <c r="T608" s="107"/>
      <c r="U608" s="107"/>
      <c r="V608" s="107"/>
      <c r="W608" s="107"/>
      <c r="X608" s="107"/>
    </row>
    <row r="609" spans="1:24">
      <c r="A609" s="102">
        <f t="shared" si="9"/>
        <v>608</v>
      </c>
      <c r="B609" s="102">
        <v>8</v>
      </c>
      <c r="C609" s="4">
        <f>IF('Input&amp;Output'!$C$3=10,'v-t_chart'!G609,IF('Input&amp;Output'!$C$3=21,'v-t_chart'!H609,IF('Input&amp;Output'!$C$3=32,'v-t_chart'!I609,IF('Input&amp;Output'!$C$3=22,'v-t_chart'!J609,IF('Input&amp;Output'!$C$3=31,'v-t_chart'!K609,'v-t_chart'!L609)))))</f>
        <v>0</v>
      </c>
      <c r="D609" s="17"/>
      <c r="F609" s="4">
        <v>608</v>
      </c>
      <c r="G609" s="105"/>
      <c r="H609" s="108">
        <v>0</v>
      </c>
      <c r="I609" s="4">
        <v>0</v>
      </c>
      <c r="J609" s="4">
        <v>0</v>
      </c>
      <c r="K609" s="4">
        <v>0</v>
      </c>
      <c r="L609" s="107"/>
      <c r="M609" s="107"/>
      <c r="N609" s="4">
        <v>608</v>
      </c>
      <c r="O609" s="4"/>
      <c r="P609" s="108">
        <v>0</v>
      </c>
      <c r="Q609" s="4">
        <v>0</v>
      </c>
      <c r="R609" s="4">
        <v>0</v>
      </c>
      <c r="S609" s="4">
        <v>0</v>
      </c>
      <c r="T609" s="107"/>
      <c r="U609" s="107"/>
      <c r="V609" s="107"/>
      <c r="W609" s="107"/>
      <c r="X609" s="107"/>
    </row>
    <row r="610" spans="1:24">
      <c r="A610" s="102">
        <f t="shared" si="9"/>
        <v>609</v>
      </c>
      <c r="B610" s="102">
        <v>9</v>
      </c>
      <c r="C610" s="4">
        <f>IF('Input&amp;Output'!$C$3=10,'v-t_chart'!G610,IF('Input&amp;Output'!$C$3=21,'v-t_chart'!H610,IF('Input&amp;Output'!$C$3=32,'v-t_chart'!I610,IF('Input&amp;Output'!$C$3=22,'v-t_chart'!J610,IF('Input&amp;Output'!$C$3=31,'v-t_chart'!K610,'v-t_chart'!L610)))))</f>
        <v>2.2999999999999998</v>
      </c>
      <c r="D610" s="17"/>
      <c r="F610" s="4">
        <v>609</v>
      </c>
      <c r="G610" s="105"/>
      <c r="H610" s="108">
        <v>2.2999999999999998</v>
      </c>
      <c r="I610" s="4">
        <v>2.2999999999999998</v>
      </c>
      <c r="J610" s="4">
        <v>2.2999999999999998</v>
      </c>
      <c r="K610" s="4">
        <v>2.2999999999999998</v>
      </c>
      <c r="L610" s="107"/>
      <c r="M610" s="107"/>
      <c r="N610" s="4">
        <v>609</v>
      </c>
      <c r="O610" s="4"/>
      <c r="P610" s="108">
        <v>2.2799999999999998</v>
      </c>
      <c r="Q610" s="4">
        <v>2.2799999999999998</v>
      </c>
      <c r="R610" s="4">
        <v>2.2799999999999998</v>
      </c>
      <c r="S610" s="4">
        <v>2.2799999999999998</v>
      </c>
      <c r="T610" s="107"/>
      <c r="U610" s="107"/>
      <c r="V610" s="107"/>
      <c r="W610" s="107"/>
      <c r="X610" s="107"/>
    </row>
    <row r="611" spans="1:24">
      <c r="A611" s="102">
        <f t="shared" si="9"/>
        <v>610</v>
      </c>
      <c r="B611" s="102">
        <v>10</v>
      </c>
      <c r="C611" s="4">
        <f>IF('Input&amp;Output'!$C$3=10,'v-t_chart'!G611,IF('Input&amp;Output'!$C$3=21,'v-t_chart'!H611,IF('Input&amp;Output'!$C$3=32,'v-t_chart'!I611,IF('Input&amp;Output'!$C$3=22,'v-t_chart'!J611,IF('Input&amp;Output'!$C$3=31,'v-t_chart'!K611,'v-t_chart'!L611)))))</f>
        <v>7.3</v>
      </c>
      <c r="D611" s="17"/>
      <c r="F611" s="4">
        <v>610</v>
      </c>
      <c r="G611" s="105"/>
      <c r="H611" s="108">
        <v>7.3</v>
      </c>
      <c r="I611" s="4">
        <v>7.3</v>
      </c>
      <c r="J611" s="4">
        <v>7.3</v>
      </c>
      <c r="K611" s="4">
        <v>7.3</v>
      </c>
      <c r="L611" s="107"/>
      <c r="M611" s="107"/>
      <c r="N611" s="4">
        <v>610</v>
      </c>
      <c r="O611" s="4"/>
      <c r="P611" s="108">
        <v>7.3</v>
      </c>
      <c r="Q611" s="4">
        <v>7.3</v>
      </c>
      <c r="R611" s="4">
        <v>7.3</v>
      </c>
      <c r="S611" s="4">
        <v>7.3</v>
      </c>
      <c r="T611" s="107"/>
      <c r="U611" s="107"/>
      <c r="V611" s="107"/>
      <c r="W611" s="107"/>
      <c r="X611" s="107"/>
    </row>
    <row r="612" spans="1:24">
      <c r="A612" s="102">
        <f t="shared" si="9"/>
        <v>611</v>
      </c>
      <c r="B612" s="102">
        <v>11</v>
      </c>
      <c r="C612" s="4">
        <f>IF('Input&amp;Output'!$C$3=10,'v-t_chart'!G612,IF('Input&amp;Output'!$C$3=21,'v-t_chart'!H612,IF('Input&amp;Output'!$C$3=32,'v-t_chart'!I612,IF('Input&amp;Output'!$C$3=22,'v-t_chart'!J612,IF('Input&amp;Output'!$C$3=31,'v-t_chart'!K612,'v-t_chart'!L612)))))</f>
        <v>15.2</v>
      </c>
      <c r="D612" s="17"/>
      <c r="F612" s="4">
        <v>611</v>
      </c>
      <c r="G612" s="105"/>
      <c r="H612" s="108">
        <v>13.6</v>
      </c>
      <c r="I612" s="4">
        <v>15.2</v>
      </c>
      <c r="J612" s="4">
        <v>15.2</v>
      </c>
      <c r="K612" s="4">
        <v>15.2</v>
      </c>
      <c r="L612" s="107"/>
      <c r="M612" s="107"/>
      <c r="N612" s="4">
        <v>611</v>
      </c>
      <c r="O612" s="4"/>
      <c r="P612" s="108">
        <v>13.64</v>
      </c>
      <c r="Q612" s="4">
        <v>15.2</v>
      </c>
      <c r="R612" s="4">
        <v>15.2</v>
      </c>
      <c r="S612" s="4">
        <v>15.2</v>
      </c>
      <c r="T612" s="107"/>
      <c r="U612" s="107"/>
      <c r="V612" s="107"/>
      <c r="W612" s="107"/>
      <c r="X612" s="107"/>
    </row>
    <row r="613" spans="1:24">
      <c r="A613" s="102">
        <f t="shared" si="9"/>
        <v>612</v>
      </c>
      <c r="B613" s="102">
        <v>12</v>
      </c>
      <c r="C613" s="4">
        <f>IF('Input&amp;Output'!$C$3=10,'v-t_chart'!G613,IF('Input&amp;Output'!$C$3=21,'v-t_chart'!H613,IF('Input&amp;Output'!$C$3=32,'v-t_chart'!I613,IF('Input&amp;Output'!$C$3=22,'v-t_chart'!J613,IF('Input&amp;Output'!$C$3=31,'v-t_chart'!K613,'v-t_chart'!L613)))))</f>
        <v>23.9</v>
      </c>
      <c r="D613" s="17"/>
      <c r="F613" s="4">
        <v>612</v>
      </c>
      <c r="G613" s="105"/>
      <c r="H613" s="108">
        <v>18.899999999999999</v>
      </c>
      <c r="I613" s="4">
        <v>23.9</v>
      </c>
      <c r="J613" s="4">
        <v>23.9</v>
      </c>
      <c r="K613" s="4">
        <v>23.9</v>
      </c>
      <c r="L613" s="107"/>
      <c r="M613" s="107"/>
      <c r="N613" s="4">
        <v>612</v>
      </c>
      <c r="O613" s="4"/>
      <c r="P613" s="108">
        <v>18.89</v>
      </c>
      <c r="Q613" s="4">
        <v>23.9</v>
      </c>
      <c r="R613" s="4">
        <v>23.9</v>
      </c>
      <c r="S613" s="4">
        <v>23.9</v>
      </c>
      <c r="T613" s="107"/>
      <c r="U613" s="107"/>
      <c r="V613" s="107"/>
      <c r="W613" s="107"/>
      <c r="X613" s="107"/>
    </row>
    <row r="614" spans="1:24">
      <c r="A614" s="102">
        <f t="shared" si="9"/>
        <v>613</v>
      </c>
      <c r="B614" s="102">
        <v>13</v>
      </c>
      <c r="C614" s="4">
        <f>IF('Input&amp;Output'!$C$3=10,'v-t_chart'!G614,IF('Input&amp;Output'!$C$3=21,'v-t_chart'!H614,IF('Input&amp;Output'!$C$3=32,'v-t_chart'!I614,IF('Input&amp;Output'!$C$3=22,'v-t_chart'!J614,IF('Input&amp;Output'!$C$3=31,'v-t_chart'!K614,'v-t_chart'!L614)))))</f>
        <v>32.5</v>
      </c>
      <c r="D614" s="17"/>
      <c r="F614" s="4">
        <v>613</v>
      </c>
      <c r="G614" s="105"/>
      <c r="H614" s="108">
        <v>23.6</v>
      </c>
      <c r="I614" s="4">
        <v>32.5</v>
      </c>
      <c r="J614" s="4">
        <v>32.5</v>
      </c>
      <c r="K614" s="4">
        <v>32.5</v>
      </c>
      <c r="L614" s="107"/>
      <c r="M614" s="107"/>
      <c r="N614" s="4">
        <v>613</v>
      </c>
      <c r="O614" s="4"/>
      <c r="P614" s="108">
        <v>23.55</v>
      </c>
      <c r="Q614" s="4">
        <v>32.5</v>
      </c>
      <c r="R614" s="4">
        <v>32.5</v>
      </c>
      <c r="S614" s="4">
        <v>32.5</v>
      </c>
      <c r="T614" s="107"/>
      <c r="U614" s="107"/>
      <c r="V614" s="107"/>
      <c r="W614" s="107"/>
      <c r="X614" s="107"/>
    </row>
    <row r="615" spans="1:24">
      <c r="A615" s="102">
        <f t="shared" si="9"/>
        <v>614</v>
      </c>
      <c r="B615" s="102">
        <v>14</v>
      </c>
      <c r="C615" s="4">
        <f>IF('Input&amp;Output'!$C$3=10,'v-t_chart'!G615,IF('Input&amp;Output'!$C$3=21,'v-t_chart'!H615,IF('Input&amp;Output'!$C$3=32,'v-t_chart'!I615,IF('Input&amp;Output'!$C$3=22,'v-t_chart'!J615,IF('Input&amp;Output'!$C$3=31,'v-t_chart'!K615,'v-t_chart'!L615)))))</f>
        <v>39.200000000000003</v>
      </c>
      <c r="D615" s="17"/>
      <c r="F615" s="4">
        <v>614</v>
      </c>
      <c r="G615" s="105"/>
      <c r="H615" s="108">
        <v>27.8</v>
      </c>
      <c r="I615" s="4">
        <v>39.200000000000003</v>
      </c>
      <c r="J615" s="4">
        <v>39.200000000000003</v>
      </c>
      <c r="K615" s="4">
        <v>39.200000000000003</v>
      </c>
      <c r="L615" s="107"/>
      <c r="M615" s="107"/>
      <c r="N615" s="4">
        <v>614</v>
      </c>
      <c r="O615" s="4"/>
      <c r="P615" s="108">
        <v>27.82</v>
      </c>
      <c r="Q615" s="4">
        <v>39.17</v>
      </c>
      <c r="R615" s="4">
        <v>39.17</v>
      </c>
      <c r="S615" s="4">
        <v>39.17</v>
      </c>
      <c r="T615" s="107"/>
      <c r="U615" s="107"/>
      <c r="V615" s="107"/>
      <c r="W615" s="107"/>
      <c r="X615" s="107"/>
    </row>
    <row r="616" spans="1:24">
      <c r="A616" s="102">
        <f t="shared" si="9"/>
        <v>615</v>
      </c>
      <c r="B616" s="102">
        <v>15</v>
      </c>
      <c r="C616" s="4">
        <f>IF('Input&amp;Output'!$C$3=10,'v-t_chart'!G616,IF('Input&amp;Output'!$C$3=21,'v-t_chart'!H616,IF('Input&amp;Output'!$C$3=32,'v-t_chart'!I616,IF('Input&amp;Output'!$C$3=22,'v-t_chart'!J616,IF('Input&amp;Output'!$C$3=31,'v-t_chart'!K616,'v-t_chart'!L616)))))</f>
        <v>44.1</v>
      </c>
      <c r="D616" s="17"/>
      <c r="F616" s="4">
        <v>615</v>
      </c>
      <c r="G616" s="105"/>
      <c r="H616" s="108">
        <v>31.8</v>
      </c>
      <c r="I616" s="4">
        <v>44.1</v>
      </c>
      <c r="J616" s="4">
        <v>44.1</v>
      </c>
      <c r="K616" s="4">
        <v>44.1</v>
      </c>
      <c r="L616" s="107"/>
      <c r="M616" s="107"/>
      <c r="N616" s="4">
        <v>615</v>
      </c>
      <c r="O616" s="4"/>
      <c r="P616" s="108">
        <v>31.83</v>
      </c>
      <c r="Q616" s="4">
        <v>44.05</v>
      </c>
      <c r="R616" s="4">
        <v>44.05</v>
      </c>
      <c r="S616" s="4">
        <v>44.05</v>
      </c>
      <c r="T616" s="107"/>
      <c r="U616" s="107"/>
      <c r="V616" s="107"/>
      <c r="W616" s="107"/>
      <c r="X616" s="107"/>
    </row>
    <row r="617" spans="1:24">
      <c r="A617" s="102">
        <f t="shared" si="9"/>
        <v>616</v>
      </c>
      <c r="B617" s="102">
        <v>16</v>
      </c>
      <c r="C617" s="4">
        <f>IF('Input&amp;Output'!$C$3=10,'v-t_chart'!G617,IF('Input&amp;Output'!$C$3=21,'v-t_chart'!H617,IF('Input&amp;Output'!$C$3=32,'v-t_chart'!I617,IF('Input&amp;Output'!$C$3=22,'v-t_chart'!J617,IF('Input&amp;Output'!$C$3=31,'v-t_chart'!K617,'v-t_chart'!L617)))))</f>
        <v>48.1</v>
      </c>
      <c r="D617" s="17"/>
      <c r="F617" s="4">
        <v>616</v>
      </c>
      <c r="G617" s="105"/>
      <c r="H617" s="108">
        <v>35.6</v>
      </c>
      <c r="I617" s="4">
        <v>48.1</v>
      </c>
      <c r="J617" s="4">
        <v>48.1</v>
      </c>
      <c r="K617" s="4">
        <v>48.1</v>
      </c>
      <c r="L617" s="107"/>
      <c r="M617" s="107"/>
      <c r="N617" s="4">
        <v>616</v>
      </c>
      <c r="O617" s="4"/>
      <c r="P617" s="108">
        <v>35.630000000000003</v>
      </c>
      <c r="Q617" s="4">
        <v>48.05</v>
      </c>
      <c r="R617" s="4">
        <v>48.05</v>
      </c>
      <c r="S617" s="4">
        <v>48.05</v>
      </c>
      <c r="T617" s="107"/>
      <c r="U617" s="107"/>
      <c r="V617" s="107"/>
      <c r="W617" s="107"/>
      <c r="X617" s="107"/>
    </row>
    <row r="618" spans="1:24">
      <c r="A618" s="102">
        <f t="shared" si="9"/>
        <v>617</v>
      </c>
      <c r="B618" s="102">
        <v>17</v>
      </c>
      <c r="C618" s="4">
        <f>IF('Input&amp;Output'!$C$3=10,'v-t_chart'!G618,IF('Input&amp;Output'!$C$3=21,'v-t_chart'!H618,IF('Input&amp;Output'!$C$3=32,'v-t_chart'!I618,IF('Input&amp;Output'!$C$3=22,'v-t_chart'!J618,IF('Input&amp;Output'!$C$3=31,'v-t_chart'!K618,'v-t_chart'!L618)))))</f>
        <v>51.2</v>
      </c>
      <c r="D618" s="17"/>
      <c r="F618" s="4">
        <v>617</v>
      </c>
      <c r="G618" s="105"/>
      <c r="H618" s="108">
        <v>39.299999999999997</v>
      </c>
      <c r="I618" s="4">
        <v>51.2</v>
      </c>
      <c r="J618" s="4">
        <v>51.2</v>
      </c>
      <c r="K618" s="4">
        <v>51.2</v>
      </c>
      <c r="L618" s="107"/>
      <c r="M618" s="107"/>
      <c r="N618" s="4">
        <v>617</v>
      </c>
      <c r="O618" s="4"/>
      <c r="P618" s="108">
        <v>39.25</v>
      </c>
      <c r="Q618" s="4">
        <v>51.18</v>
      </c>
      <c r="R618" s="4">
        <v>51.18</v>
      </c>
      <c r="S618" s="4">
        <v>51.18</v>
      </c>
      <c r="T618" s="107"/>
      <c r="U618" s="107"/>
      <c r="V618" s="107"/>
      <c r="W618" s="107"/>
      <c r="X618" s="107"/>
    </row>
    <row r="619" spans="1:24">
      <c r="A619" s="102">
        <f t="shared" si="9"/>
        <v>618</v>
      </c>
      <c r="B619" s="102">
        <v>18</v>
      </c>
      <c r="C619" s="4">
        <f>IF('Input&amp;Output'!$C$3=10,'v-t_chart'!G619,IF('Input&amp;Output'!$C$3=21,'v-t_chart'!H619,IF('Input&amp;Output'!$C$3=32,'v-t_chart'!I619,IF('Input&amp;Output'!$C$3=22,'v-t_chart'!J619,IF('Input&amp;Output'!$C$3=31,'v-t_chart'!K619,'v-t_chart'!L619)))))</f>
        <v>53.3</v>
      </c>
      <c r="D619" s="17"/>
      <c r="F619" s="4">
        <v>618</v>
      </c>
      <c r="G619" s="105"/>
      <c r="H619" s="108">
        <v>42.7</v>
      </c>
      <c r="I619" s="4">
        <v>53.3</v>
      </c>
      <c r="J619" s="4">
        <v>53.3</v>
      </c>
      <c r="K619" s="4">
        <v>53.3</v>
      </c>
      <c r="L619" s="107"/>
      <c r="M619" s="107"/>
      <c r="N619" s="4">
        <v>618</v>
      </c>
      <c r="O619" s="4"/>
      <c r="P619" s="108">
        <v>42.7</v>
      </c>
      <c r="Q619" s="4">
        <v>53.26</v>
      </c>
      <c r="R619" s="4">
        <v>53.26</v>
      </c>
      <c r="S619" s="4">
        <v>53.26</v>
      </c>
      <c r="T619" s="107"/>
      <c r="U619" s="107"/>
      <c r="V619" s="107"/>
      <c r="W619" s="107"/>
      <c r="X619" s="107"/>
    </row>
    <row r="620" spans="1:24">
      <c r="A620" s="102">
        <f t="shared" si="9"/>
        <v>619</v>
      </c>
      <c r="B620" s="102">
        <v>19</v>
      </c>
      <c r="C620" s="4">
        <f>IF('Input&amp;Output'!$C$3=10,'v-t_chart'!G620,IF('Input&amp;Output'!$C$3=21,'v-t_chart'!H620,IF('Input&amp;Output'!$C$3=32,'v-t_chart'!I620,IF('Input&amp;Output'!$C$3=22,'v-t_chart'!J620,IF('Input&amp;Output'!$C$3=31,'v-t_chart'!K620,'v-t_chart'!L620)))))</f>
        <v>54.5</v>
      </c>
      <c r="D620" s="17"/>
      <c r="F620" s="4">
        <v>619</v>
      </c>
      <c r="G620" s="105"/>
      <c r="H620" s="108">
        <v>46</v>
      </c>
      <c r="I620" s="4">
        <v>54.5</v>
      </c>
      <c r="J620" s="4">
        <v>54.5</v>
      </c>
      <c r="K620" s="4">
        <v>54.5</v>
      </c>
      <c r="L620" s="107"/>
      <c r="M620" s="107"/>
      <c r="N620" s="4">
        <v>619</v>
      </c>
      <c r="O620" s="4"/>
      <c r="P620" s="108">
        <v>45.99</v>
      </c>
      <c r="Q620" s="4">
        <v>54.45</v>
      </c>
      <c r="R620" s="4">
        <v>54.45</v>
      </c>
      <c r="S620" s="4">
        <v>54.45</v>
      </c>
      <c r="T620" s="107"/>
      <c r="U620" s="107"/>
      <c r="V620" s="107"/>
      <c r="W620" s="107"/>
      <c r="X620" s="107"/>
    </row>
    <row r="621" spans="1:24">
      <c r="A621" s="102">
        <f t="shared" si="9"/>
        <v>620</v>
      </c>
      <c r="B621" s="102">
        <v>20</v>
      </c>
      <c r="C621" s="4">
        <f>IF('Input&amp;Output'!$C$3=10,'v-t_chart'!G621,IF('Input&amp;Output'!$C$3=21,'v-t_chart'!H621,IF('Input&amp;Output'!$C$3=32,'v-t_chart'!I621,IF('Input&amp;Output'!$C$3=22,'v-t_chart'!J621,IF('Input&amp;Output'!$C$3=31,'v-t_chart'!K621,'v-t_chart'!L621)))))</f>
        <v>55.7</v>
      </c>
      <c r="D621" s="17"/>
      <c r="F621" s="4">
        <v>620</v>
      </c>
      <c r="G621" s="105"/>
      <c r="H621" s="108">
        <v>49.1</v>
      </c>
      <c r="I621" s="4">
        <v>55.7</v>
      </c>
      <c r="J621" s="4">
        <v>55.7</v>
      </c>
      <c r="K621" s="4">
        <v>55.7</v>
      </c>
      <c r="L621" s="107"/>
      <c r="M621" s="107"/>
      <c r="N621" s="4">
        <v>620</v>
      </c>
      <c r="O621" s="4"/>
      <c r="P621" s="108">
        <v>49.12</v>
      </c>
      <c r="Q621" s="4">
        <v>55.65</v>
      </c>
      <c r="R621" s="4">
        <v>55.65</v>
      </c>
      <c r="S621" s="4">
        <v>55.65</v>
      </c>
      <c r="T621" s="107"/>
      <c r="U621" s="107"/>
      <c r="V621" s="107"/>
      <c r="W621" s="107"/>
      <c r="X621" s="107"/>
    </row>
    <row r="622" spans="1:24">
      <c r="A622" s="102">
        <f t="shared" si="9"/>
        <v>621</v>
      </c>
      <c r="B622" s="102">
        <v>21</v>
      </c>
      <c r="C622" s="4">
        <f>IF('Input&amp;Output'!$C$3=10,'v-t_chart'!G622,IF('Input&amp;Output'!$C$3=21,'v-t_chart'!H622,IF('Input&amp;Output'!$C$3=32,'v-t_chart'!I622,IF('Input&amp;Output'!$C$3=22,'v-t_chart'!J622,IF('Input&amp;Output'!$C$3=31,'v-t_chart'!K622,'v-t_chart'!L622)))))</f>
        <v>56.9</v>
      </c>
      <c r="D622" s="17"/>
      <c r="F622" s="4">
        <v>621</v>
      </c>
      <c r="G622" s="105"/>
      <c r="H622" s="108">
        <v>52.1</v>
      </c>
      <c r="I622" s="4">
        <v>56.9</v>
      </c>
      <c r="J622" s="4">
        <v>56.9</v>
      </c>
      <c r="K622" s="4">
        <v>56.9</v>
      </c>
      <c r="L622" s="107"/>
      <c r="M622" s="107"/>
      <c r="N622" s="4">
        <v>621</v>
      </c>
      <c r="O622" s="4"/>
      <c r="P622" s="108">
        <v>52.08</v>
      </c>
      <c r="Q622" s="4">
        <v>56.85</v>
      </c>
      <c r="R622" s="4">
        <v>56.85</v>
      </c>
      <c r="S622" s="4">
        <v>56.85</v>
      </c>
      <c r="T622" s="107"/>
      <c r="U622" s="107"/>
      <c r="V622" s="107"/>
      <c r="W622" s="107"/>
      <c r="X622" s="107"/>
    </row>
    <row r="623" spans="1:24">
      <c r="A623" s="102">
        <f t="shared" si="9"/>
        <v>622</v>
      </c>
      <c r="B623" s="102">
        <v>22</v>
      </c>
      <c r="C623" s="4">
        <f>IF('Input&amp;Output'!$C$3=10,'v-t_chart'!G623,IF('Input&amp;Output'!$C$3=21,'v-t_chart'!H623,IF('Input&amp;Output'!$C$3=32,'v-t_chart'!I623,IF('Input&amp;Output'!$C$3=22,'v-t_chart'!J623,IF('Input&amp;Output'!$C$3=31,'v-t_chart'!K623,'v-t_chart'!L623)))))</f>
        <v>57.5</v>
      </c>
      <c r="D623" s="17"/>
      <c r="F623" s="4">
        <v>622</v>
      </c>
      <c r="G623" s="105"/>
      <c r="H623" s="108">
        <v>54.9</v>
      </c>
      <c r="I623" s="4">
        <v>57.5</v>
      </c>
      <c r="J623" s="4">
        <v>57.5</v>
      </c>
      <c r="K623" s="4">
        <v>57.5</v>
      </c>
      <c r="L623" s="107"/>
      <c r="M623" s="107"/>
      <c r="N623" s="4">
        <v>622</v>
      </c>
      <c r="O623" s="4"/>
      <c r="P623" s="108">
        <v>54.89</v>
      </c>
      <c r="Q623" s="4">
        <v>57.5</v>
      </c>
      <c r="R623" s="4">
        <v>57.5</v>
      </c>
      <c r="S623" s="4">
        <v>57.5</v>
      </c>
      <c r="T623" s="107"/>
      <c r="U623" s="107"/>
      <c r="V623" s="107"/>
      <c r="W623" s="107"/>
      <c r="X623" s="107"/>
    </row>
    <row r="624" spans="1:24">
      <c r="A624" s="102">
        <f t="shared" si="9"/>
        <v>623</v>
      </c>
      <c r="B624" s="102">
        <v>23</v>
      </c>
      <c r="C624" s="4">
        <f>IF('Input&amp;Output'!$C$3=10,'v-t_chart'!G624,IF('Input&amp;Output'!$C$3=21,'v-t_chart'!H624,IF('Input&amp;Output'!$C$3=32,'v-t_chart'!I624,IF('Input&amp;Output'!$C$3=22,'v-t_chart'!J624,IF('Input&amp;Output'!$C$3=31,'v-t_chart'!K624,'v-t_chart'!L624)))))</f>
        <v>58</v>
      </c>
      <c r="D624" s="17"/>
      <c r="F624" s="4">
        <v>623</v>
      </c>
      <c r="G624" s="105"/>
      <c r="H624" s="108">
        <v>57.5</v>
      </c>
      <c r="I624" s="4">
        <v>58</v>
      </c>
      <c r="J624" s="4">
        <v>58</v>
      </c>
      <c r="K624" s="4">
        <v>58</v>
      </c>
      <c r="L624" s="107"/>
      <c r="M624" s="107"/>
      <c r="N624" s="4">
        <v>623</v>
      </c>
      <c r="O624" s="4"/>
      <c r="P624" s="108">
        <v>57.53</v>
      </c>
      <c r="Q624" s="4">
        <v>58.04</v>
      </c>
      <c r="R624" s="4">
        <v>58.04</v>
      </c>
      <c r="S624" s="4">
        <v>58.04</v>
      </c>
      <c r="T624" s="107"/>
      <c r="U624" s="107"/>
      <c r="V624" s="107"/>
      <c r="W624" s="107"/>
      <c r="X624" s="107"/>
    </row>
    <row r="625" spans="1:24">
      <c r="A625" s="102">
        <f t="shared" si="9"/>
        <v>624</v>
      </c>
      <c r="B625" s="102">
        <v>24</v>
      </c>
      <c r="C625" s="4">
        <f>IF('Input&amp;Output'!$C$3=10,'v-t_chart'!G625,IF('Input&amp;Output'!$C$3=21,'v-t_chart'!H625,IF('Input&amp;Output'!$C$3=32,'v-t_chart'!I625,IF('Input&amp;Output'!$C$3=22,'v-t_chart'!J625,IF('Input&amp;Output'!$C$3=31,'v-t_chart'!K625,'v-t_chart'!L625)))))</f>
        <v>58.4</v>
      </c>
      <c r="D625" s="17"/>
      <c r="F625" s="4">
        <v>624</v>
      </c>
      <c r="G625" s="105"/>
      <c r="H625" s="108">
        <v>58.4</v>
      </c>
      <c r="I625" s="4">
        <v>58.4</v>
      </c>
      <c r="J625" s="4">
        <v>58.4</v>
      </c>
      <c r="K625" s="4">
        <v>58.4</v>
      </c>
      <c r="L625" s="107"/>
      <c r="M625" s="107"/>
      <c r="N625" s="4">
        <v>624</v>
      </c>
      <c r="O625" s="4"/>
      <c r="P625" s="108">
        <v>58.37</v>
      </c>
      <c r="Q625" s="4">
        <v>58.37</v>
      </c>
      <c r="R625" s="4">
        <v>58.37</v>
      </c>
      <c r="S625" s="4">
        <v>58.37</v>
      </c>
      <c r="T625" s="107"/>
      <c r="U625" s="107"/>
      <c r="V625" s="107"/>
      <c r="W625" s="107"/>
      <c r="X625" s="107"/>
    </row>
    <row r="626" spans="1:24">
      <c r="A626" s="102">
        <f t="shared" si="9"/>
        <v>625</v>
      </c>
      <c r="B626" s="102">
        <v>25</v>
      </c>
      <c r="C626" s="4">
        <f>IF('Input&amp;Output'!$C$3=10,'v-t_chart'!G626,IF('Input&amp;Output'!$C$3=21,'v-t_chart'!H626,IF('Input&amp;Output'!$C$3=32,'v-t_chart'!I626,IF('Input&amp;Output'!$C$3=22,'v-t_chart'!J626,IF('Input&amp;Output'!$C$3=31,'v-t_chart'!K626,'v-t_chart'!L626)))))</f>
        <v>58.5</v>
      </c>
      <c r="D626" s="17"/>
      <c r="F626" s="4">
        <v>625</v>
      </c>
      <c r="G626" s="105"/>
      <c r="H626" s="108">
        <v>58.5</v>
      </c>
      <c r="I626" s="4">
        <v>58.5</v>
      </c>
      <c r="J626" s="4">
        <v>58.5</v>
      </c>
      <c r="K626" s="4">
        <v>58.5</v>
      </c>
      <c r="L626" s="107"/>
      <c r="M626" s="107"/>
      <c r="N626" s="4">
        <v>625</v>
      </c>
      <c r="O626" s="4"/>
      <c r="P626" s="108">
        <v>58.46</v>
      </c>
      <c r="Q626" s="4">
        <v>58.46</v>
      </c>
      <c r="R626" s="4">
        <v>58.46</v>
      </c>
      <c r="S626" s="4">
        <v>58.46</v>
      </c>
      <c r="T626" s="107"/>
      <c r="U626" s="107"/>
      <c r="V626" s="107"/>
      <c r="W626" s="107"/>
      <c r="X626" s="107"/>
    </row>
    <row r="627" spans="1:24">
      <c r="A627" s="102">
        <f t="shared" si="9"/>
        <v>626</v>
      </c>
      <c r="B627" s="102">
        <v>26</v>
      </c>
      <c r="C627" s="4">
        <f>IF('Input&amp;Output'!$C$3=10,'v-t_chart'!G627,IF('Input&amp;Output'!$C$3=21,'v-t_chart'!H627,IF('Input&amp;Output'!$C$3=32,'v-t_chart'!I627,IF('Input&amp;Output'!$C$3=22,'v-t_chart'!J627,IF('Input&amp;Output'!$C$3=31,'v-t_chart'!K627,'v-t_chart'!L627)))))</f>
        <v>58.5</v>
      </c>
      <c r="D627" s="17"/>
      <c r="F627" s="4">
        <v>626</v>
      </c>
      <c r="G627" s="105"/>
      <c r="H627" s="108">
        <v>58.5</v>
      </c>
      <c r="I627" s="4">
        <v>58.5</v>
      </c>
      <c r="J627" s="4">
        <v>58.5</v>
      </c>
      <c r="K627" s="4">
        <v>58.5</v>
      </c>
      <c r="L627" s="107"/>
      <c r="M627" s="107"/>
      <c r="N627" s="4">
        <v>626</v>
      </c>
      <c r="O627" s="4"/>
      <c r="P627" s="108">
        <v>58.48</v>
      </c>
      <c r="Q627" s="4">
        <v>58.48</v>
      </c>
      <c r="R627" s="4">
        <v>58.48</v>
      </c>
      <c r="S627" s="4">
        <v>58.48</v>
      </c>
      <c r="T627" s="107"/>
      <c r="U627" s="107"/>
      <c r="V627" s="107"/>
      <c r="W627" s="107"/>
      <c r="X627" s="107"/>
    </row>
    <row r="628" spans="1:24">
      <c r="A628" s="102">
        <f t="shared" si="9"/>
        <v>627</v>
      </c>
      <c r="B628" s="102">
        <v>27</v>
      </c>
      <c r="C628" s="4">
        <f>IF('Input&amp;Output'!$C$3=10,'v-t_chart'!G628,IF('Input&amp;Output'!$C$3=21,'v-t_chart'!H628,IF('Input&amp;Output'!$C$3=32,'v-t_chart'!I628,IF('Input&amp;Output'!$C$3=22,'v-t_chart'!J628,IF('Input&amp;Output'!$C$3=31,'v-t_chart'!K628,'v-t_chart'!L628)))))</f>
        <v>58.6</v>
      </c>
      <c r="D628" s="17"/>
      <c r="F628" s="4">
        <v>627</v>
      </c>
      <c r="G628" s="105"/>
      <c r="H628" s="108">
        <v>58.6</v>
      </c>
      <c r="I628" s="4">
        <v>58.6</v>
      </c>
      <c r="J628" s="4">
        <v>58.6</v>
      </c>
      <c r="K628" s="4">
        <v>58.6</v>
      </c>
      <c r="L628" s="107"/>
      <c r="M628" s="107"/>
      <c r="N628" s="4">
        <v>627</v>
      </c>
      <c r="O628" s="4"/>
      <c r="P628" s="108">
        <v>58.59</v>
      </c>
      <c r="Q628" s="4">
        <v>58.59</v>
      </c>
      <c r="R628" s="4">
        <v>58.59</v>
      </c>
      <c r="S628" s="4">
        <v>58.59</v>
      </c>
      <c r="T628" s="107"/>
      <c r="U628" s="107"/>
      <c r="V628" s="107"/>
      <c r="W628" s="107"/>
      <c r="X628" s="107"/>
    </row>
    <row r="629" spans="1:24">
      <c r="A629" s="102">
        <f t="shared" si="9"/>
        <v>628</v>
      </c>
      <c r="B629" s="102">
        <v>28</v>
      </c>
      <c r="C629" s="4">
        <f>IF('Input&amp;Output'!$C$3=10,'v-t_chart'!G629,IF('Input&amp;Output'!$C$3=21,'v-t_chart'!H629,IF('Input&amp;Output'!$C$3=32,'v-t_chart'!I629,IF('Input&amp;Output'!$C$3=22,'v-t_chart'!J629,IF('Input&amp;Output'!$C$3=31,'v-t_chart'!K629,'v-t_chart'!L629)))))</f>
        <v>58.9</v>
      </c>
      <c r="D629" s="17"/>
      <c r="F629" s="4">
        <v>628</v>
      </c>
      <c r="G629" s="105"/>
      <c r="H629" s="108">
        <v>58.9</v>
      </c>
      <c r="I629" s="4">
        <v>58.9</v>
      </c>
      <c r="J629" s="4">
        <v>58.9</v>
      </c>
      <c r="K629" s="4">
        <v>58.9</v>
      </c>
      <c r="L629" s="107"/>
      <c r="M629" s="107"/>
      <c r="N629" s="4">
        <v>628</v>
      </c>
      <c r="O629" s="4"/>
      <c r="P629" s="108">
        <v>58.9</v>
      </c>
      <c r="Q629" s="4">
        <v>58.9</v>
      </c>
      <c r="R629" s="4">
        <v>58.9</v>
      </c>
      <c r="S629" s="4">
        <v>58.9</v>
      </c>
      <c r="T629" s="107"/>
      <c r="U629" s="107"/>
      <c r="V629" s="107"/>
      <c r="W629" s="107"/>
      <c r="X629" s="107"/>
    </row>
    <row r="630" spans="1:24">
      <c r="A630" s="102">
        <f t="shared" si="9"/>
        <v>629</v>
      </c>
      <c r="B630" s="102">
        <v>29</v>
      </c>
      <c r="C630" s="4">
        <f>IF('Input&amp;Output'!$C$3=10,'v-t_chart'!G630,IF('Input&amp;Output'!$C$3=21,'v-t_chart'!H630,IF('Input&amp;Output'!$C$3=32,'v-t_chart'!I630,IF('Input&amp;Output'!$C$3=22,'v-t_chart'!J630,IF('Input&amp;Output'!$C$3=31,'v-t_chart'!K630,'v-t_chart'!L630)))))</f>
        <v>59.3</v>
      </c>
      <c r="D630" s="17"/>
      <c r="F630" s="4">
        <v>629</v>
      </c>
      <c r="G630" s="105"/>
      <c r="H630" s="108">
        <v>59.3</v>
      </c>
      <c r="I630" s="4">
        <v>59.3</v>
      </c>
      <c r="J630" s="4">
        <v>59.3</v>
      </c>
      <c r="K630" s="4">
        <v>59.3</v>
      </c>
      <c r="L630" s="107"/>
      <c r="M630" s="107"/>
      <c r="N630" s="4">
        <v>629</v>
      </c>
      <c r="O630" s="4"/>
      <c r="P630" s="108">
        <v>59.34</v>
      </c>
      <c r="Q630" s="4">
        <v>59.34</v>
      </c>
      <c r="R630" s="4">
        <v>59.34</v>
      </c>
      <c r="S630" s="4">
        <v>59.34</v>
      </c>
      <c r="T630" s="107"/>
      <c r="U630" s="107"/>
      <c r="V630" s="107"/>
      <c r="W630" s="107"/>
      <c r="X630" s="107"/>
    </row>
    <row r="631" spans="1:24">
      <c r="A631" s="102">
        <f t="shared" si="9"/>
        <v>630</v>
      </c>
      <c r="B631" s="102">
        <v>30</v>
      </c>
      <c r="C631" s="4">
        <f>IF('Input&amp;Output'!$C$3=10,'v-t_chart'!G631,IF('Input&amp;Output'!$C$3=21,'v-t_chart'!H631,IF('Input&amp;Output'!$C$3=32,'v-t_chart'!I631,IF('Input&amp;Output'!$C$3=22,'v-t_chart'!J631,IF('Input&amp;Output'!$C$3=31,'v-t_chart'!K631,'v-t_chart'!L631)))))</f>
        <v>59.8</v>
      </c>
      <c r="D631" s="17"/>
      <c r="F631" s="4">
        <v>630</v>
      </c>
      <c r="G631" s="105"/>
      <c r="H631" s="108">
        <v>59.8</v>
      </c>
      <c r="I631" s="4">
        <v>59.8</v>
      </c>
      <c r="J631" s="4">
        <v>59.8</v>
      </c>
      <c r="K631" s="4">
        <v>59.8</v>
      </c>
      <c r="L631" s="107"/>
      <c r="M631" s="107"/>
      <c r="N631" s="4">
        <v>630</v>
      </c>
      <c r="O631" s="4"/>
      <c r="P631" s="108">
        <v>59.77</v>
      </c>
      <c r="Q631" s="4">
        <v>59.77</v>
      </c>
      <c r="R631" s="4">
        <v>59.77</v>
      </c>
      <c r="S631" s="4">
        <v>59.77</v>
      </c>
      <c r="T631" s="107"/>
      <c r="U631" s="107"/>
      <c r="V631" s="107"/>
      <c r="W631" s="107"/>
      <c r="X631" s="107"/>
    </row>
    <row r="632" spans="1:24">
      <c r="A632" s="102">
        <f t="shared" si="9"/>
        <v>631</v>
      </c>
      <c r="B632" s="102">
        <v>31</v>
      </c>
      <c r="C632" s="4">
        <f>IF('Input&amp;Output'!$C$3=10,'v-t_chart'!G632,IF('Input&amp;Output'!$C$3=21,'v-t_chart'!H632,IF('Input&amp;Output'!$C$3=32,'v-t_chart'!I632,IF('Input&amp;Output'!$C$3=22,'v-t_chart'!J632,IF('Input&amp;Output'!$C$3=31,'v-t_chart'!K632,'v-t_chart'!L632)))))</f>
        <v>60.2</v>
      </c>
      <c r="D632" s="17"/>
      <c r="F632" s="4">
        <v>631</v>
      </c>
      <c r="G632" s="105"/>
      <c r="H632" s="108">
        <v>60.2</v>
      </c>
      <c r="I632" s="4">
        <v>60.2</v>
      </c>
      <c r="J632" s="4">
        <v>60.2</v>
      </c>
      <c r="K632" s="4">
        <v>60.2</v>
      </c>
      <c r="L632" s="107"/>
      <c r="M632" s="107"/>
      <c r="N632" s="4">
        <v>631</v>
      </c>
      <c r="O632" s="4"/>
      <c r="P632" s="108">
        <v>60.16</v>
      </c>
      <c r="Q632" s="4">
        <v>60.16</v>
      </c>
      <c r="R632" s="4">
        <v>60.16</v>
      </c>
      <c r="S632" s="4">
        <v>60.16</v>
      </c>
      <c r="T632" s="107"/>
      <c r="U632" s="107"/>
      <c r="V632" s="107"/>
      <c r="W632" s="107"/>
      <c r="X632" s="107"/>
    </row>
    <row r="633" spans="1:24">
      <c r="A633" s="102">
        <f t="shared" si="9"/>
        <v>632</v>
      </c>
      <c r="B633" s="102">
        <v>32</v>
      </c>
      <c r="C633" s="4">
        <f>IF('Input&amp;Output'!$C$3=10,'v-t_chart'!G633,IF('Input&amp;Output'!$C$3=21,'v-t_chart'!H633,IF('Input&amp;Output'!$C$3=32,'v-t_chart'!I633,IF('Input&amp;Output'!$C$3=22,'v-t_chart'!J633,IF('Input&amp;Output'!$C$3=31,'v-t_chart'!K633,'v-t_chart'!L633)))))</f>
        <v>60.5</v>
      </c>
      <c r="D633" s="17"/>
      <c r="F633" s="4">
        <v>632</v>
      </c>
      <c r="G633" s="105"/>
      <c r="H633" s="108">
        <v>60.5</v>
      </c>
      <c r="I633" s="4">
        <v>60.5</v>
      </c>
      <c r="J633" s="4">
        <v>60.5</v>
      </c>
      <c r="K633" s="4">
        <v>60.5</v>
      </c>
      <c r="L633" s="107"/>
      <c r="M633" s="107"/>
      <c r="N633" s="4">
        <v>632</v>
      </c>
      <c r="O633" s="4"/>
      <c r="P633" s="108">
        <v>60.49</v>
      </c>
      <c r="Q633" s="4">
        <v>60.49</v>
      </c>
      <c r="R633" s="4">
        <v>60.49</v>
      </c>
      <c r="S633" s="4">
        <v>60.49</v>
      </c>
      <c r="T633" s="107"/>
      <c r="U633" s="107"/>
      <c r="V633" s="107"/>
      <c r="W633" s="107"/>
      <c r="X633" s="107"/>
    </row>
    <row r="634" spans="1:24">
      <c r="A634" s="102">
        <f t="shared" si="9"/>
        <v>633</v>
      </c>
      <c r="B634" s="102">
        <v>33</v>
      </c>
      <c r="C634" s="4">
        <f>IF('Input&amp;Output'!$C$3=10,'v-t_chart'!G634,IF('Input&amp;Output'!$C$3=21,'v-t_chart'!H634,IF('Input&amp;Output'!$C$3=32,'v-t_chart'!I634,IF('Input&amp;Output'!$C$3=22,'v-t_chart'!J634,IF('Input&amp;Output'!$C$3=31,'v-t_chart'!K634,'v-t_chart'!L634)))))</f>
        <v>60.8</v>
      </c>
      <c r="D634" s="17"/>
      <c r="F634" s="4">
        <v>633</v>
      </c>
      <c r="G634" s="105"/>
      <c r="H634" s="108">
        <v>60.8</v>
      </c>
      <c r="I634" s="4">
        <v>60.8</v>
      </c>
      <c r="J634" s="4">
        <v>60.8</v>
      </c>
      <c r="K634" s="4">
        <v>60.8</v>
      </c>
      <c r="L634" s="107"/>
      <c r="M634" s="107"/>
      <c r="N634" s="4">
        <v>633</v>
      </c>
      <c r="O634" s="4"/>
      <c r="P634" s="108">
        <v>60.8</v>
      </c>
      <c r="Q634" s="4">
        <v>60.8</v>
      </c>
      <c r="R634" s="4">
        <v>60.8</v>
      </c>
      <c r="S634" s="4">
        <v>60.8</v>
      </c>
      <c r="T634" s="107"/>
      <c r="U634" s="107"/>
      <c r="V634" s="107"/>
      <c r="W634" s="107"/>
      <c r="X634" s="107"/>
    </row>
    <row r="635" spans="1:24">
      <c r="A635" s="102">
        <f t="shared" si="9"/>
        <v>634</v>
      </c>
      <c r="B635" s="102">
        <v>34</v>
      </c>
      <c r="C635" s="4">
        <f>IF('Input&amp;Output'!$C$3=10,'v-t_chart'!G635,IF('Input&amp;Output'!$C$3=21,'v-t_chart'!H635,IF('Input&amp;Output'!$C$3=32,'v-t_chart'!I635,IF('Input&amp;Output'!$C$3=22,'v-t_chart'!J635,IF('Input&amp;Output'!$C$3=31,'v-t_chart'!K635,'v-t_chart'!L635)))))</f>
        <v>61.1</v>
      </c>
      <c r="D635" s="17"/>
      <c r="F635" s="4">
        <v>634</v>
      </c>
      <c r="G635" s="105"/>
      <c r="H635" s="108">
        <v>61.1</v>
      </c>
      <c r="I635" s="4">
        <v>61.1</v>
      </c>
      <c r="J635" s="4">
        <v>61.1</v>
      </c>
      <c r="K635" s="4">
        <v>61.1</v>
      </c>
      <c r="L635" s="107"/>
      <c r="M635" s="107"/>
      <c r="N635" s="4">
        <v>634</v>
      </c>
      <c r="O635" s="4"/>
      <c r="P635" s="108">
        <v>61.13</v>
      </c>
      <c r="Q635" s="4">
        <v>61.13</v>
      </c>
      <c r="R635" s="4">
        <v>61.13</v>
      </c>
      <c r="S635" s="4">
        <v>61.13</v>
      </c>
      <c r="T635" s="107"/>
      <c r="U635" s="107"/>
      <c r="V635" s="107"/>
      <c r="W635" s="107"/>
      <c r="X635" s="107"/>
    </row>
    <row r="636" spans="1:24">
      <c r="A636" s="102">
        <f t="shared" si="9"/>
        <v>635</v>
      </c>
      <c r="B636" s="102">
        <v>35</v>
      </c>
      <c r="C636" s="4">
        <f>IF('Input&amp;Output'!$C$3=10,'v-t_chart'!G636,IF('Input&amp;Output'!$C$3=21,'v-t_chart'!H636,IF('Input&amp;Output'!$C$3=32,'v-t_chart'!I636,IF('Input&amp;Output'!$C$3=22,'v-t_chart'!J636,IF('Input&amp;Output'!$C$3=31,'v-t_chart'!K636,'v-t_chart'!L636)))))</f>
        <v>61.5</v>
      </c>
      <c r="D636" s="17"/>
      <c r="F636" s="4">
        <v>635</v>
      </c>
      <c r="G636" s="105"/>
      <c r="H636" s="108">
        <v>61.5</v>
      </c>
      <c r="I636" s="4">
        <v>61.5</v>
      </c>
      <c r="J636" s="4">
        <v>61.5</v>
      </c>
      <c r="K636" s="4">
        <v>61.5</v>
      </c>
      <c r="L636" s="107"/>
      <c r="M636" s="107"/>
      <c r="N636" s="4">
        <v>635</v>
      </c>
      <c r="O636" s="4"/>
      <c r="P636" s="108">
        <v>61.53</v>
      </c>
      <c r="Q636" s="4">
        <v>61.53</v>
      </c>
      <c r="R636" s="4">
        <v>61.53</v>
      </c>
      <c r="S636" s="4">
        <v>61.53</v>
      </c>
      <c r="T636" s="107"/>
      <c r="U636" s="107"/>
      <c r="V636" s="107"/>
      <c r="W636" s="107"/>
      <c r="X636" s="107"/>
    </row>
    <row r="637" spans="1:24">
      <c r="A637" s="102">
        <f t="shared" si="9"/>
        <v>636</v>
      </c>
      <c r="B637" s="102">
        <v>36</v>
      </c>
      <c r="C637" s="4">
        <f>IF('Input&amp;Output'!$C$3=10,'v-t_chart'!G637,IF('Input&amp;Output'!$C$3=21,'v-t_chart'!H637,IF('Input&amp;Output'!$C$3=32,'v-t_chart'!I637,IF('Input&amp;Output'!$C$3=22,'v-t_chart'!J637,IF('Input&amp;Output'!$C$3=31,'v-t_chart'!K637,'v-t_chart'!L637)))))</f>
        <v>62</v>
      </c>
      <c r="D637" s="17"/>
      <c r="F637" s="4">
        <v>636</v>
      </c>
      <c r="G637" s="105"/>
      <c r="H637" s="108">
        <v>62</v>
      </c>
      <c r="I637" s="4">
        <v>62</v>
      </c>
      <c r="J637" s="4">
        <v>62</v>
      </c>
      <c r="K637" s="4">
        <v>62</v>
      </c>
      <c r="L637" s="107"/>
      <c r="M637" s="107"/>
      <c r="N637" s="4">
        <v>636</v>
      </c>
      <c r="O637" s="4"/>
      <c r="P637" s="108">
        <v>62.01</v>
      </c>
      <c r="Q637" s="4">
        <v>62.01</v>
      </c>
      <c r="R637" s="4">
        <v>62.01</v>
      </c>
      <c r="S637" s="4">
        <v>62.01</v>
      </c>
      <c r="T637" s="107"/>
      <c r="U637" s="107"/>
      <c r="V637" s="107"/>
      <c r="W637" s="107"/>
      <c r="X637" s="107"/>
    </row>
    <row r="638" spans="1:24">
      <c r="A638" s="102">
        <f t="shared" si="9"/>
        <v>637</v>
      </c>
      <c r="B638" s="102">
        <v>37</v>
      </c>
      <c r="C638" s="4">
        <f>IF('Input&amp;Output'!$C$3=10,'v-t_chart'!G638,IF('Input&amp;Output'!$C$3=21,'v-t_chart'!H638,IF('Input&amp;Output'!$C$3=32,'v-t_chart'!I638,IF('Input&amp;Output'!$C$3=22,'v-t_chart'!J638,IF('Input&amp;Output'!$C$3=31,'v-t_chart'!K638,'v-t_chart'!L638)))))</f>
        <v>62.5</v>
      </c>
      <c r="D638" s="17"/>
      <c r="F638" s="4">
        <v>637</v>
      </c>
      <c r="G638" s="105"/>
      <c r="H638" s="108">
        <v>62.5</v>
      </c>
      <c r="I638" s="4">
        <v>62.5</v>
      </c>
      <c r="J638" s="4">
        <v>62.5</v>
      </c>
      <c r="K638" s="4">
        <v>62.5</v>
      </c>
      <c r="L638" s="107"/>
      <c r="M638" s="107"/>
      <c r="N638" s="4">
        <v>637</v>
      </c>
      <c r="O638" s="4"/>
      <c r="P638" s="108">
        <v>62.52</v>
      </c>
      <c r="Q638" s="4">
        <v>62.52</v>
      </c>
      <c r="R638" s="4">
        <v>62.52</v>
      </c>
      <c r="S638" s="4">
        <v>62.52</v>
      </c>
      <c r="T638" s="107"/>
      <c r="U638" s="107"/>
      <c r="V638" s="107"/>
      <c r="W638" s="107"/>
      <c r="X638" s="107"/>
    </row>
    <row r="639" spans="1:24">
      <c r="A639" s="102">
        <f t="shared" si="9"/>
        <v>638</v>
      </c>
      <c r="B639" s="102">
        <v>38</v>
      </c>
      <c r="C639" s="4">
        <f>IF('Input&amp;Output'!$C$3=10,'v-t_chart'!G639,IF('Input&amp;Output'!$C$3=21,'v-t_chart'!H639,IF('Input&amp;Output'!$C$3=32,'v-t_chart'!I639,IF('Input&amp;Output'!$C$3=22,'v-t_chart'!J639,IF('Input&amp;Output'!$C$3=31,'v-t_chart'!K639,'v-t_chart'!L639)))))</f>
        <v>63</v>
      </c>
      <c r="D639" s="17"/>
      <c r="F639" s="4">
        <v>638</v>
      </c>
      <c r="G639" s="105"/>
      <c r="H639" s="108">
        <v>63</v>
      </c>
      <c r="I639" s="4">
        <v>63</v>
      </c>
      <c r="J639" s="4">
        <v>63</v>
      </c>
      <c r="K639" s="4">
        <v>63</v>
      </c>
      <c r="L639" s="107"/>
      <c r="M639" s="107"/>
      <c r="N639" s="4">
        <v>638</v>
      </c>
      <c r="O639" s="4"/>
      <c r="P639" s="108">
        <v>63.01</v>
      </c>
      <c r="Q639" s="4">
        <v>63.01</v>
      </c>
      <c r="R639" s="4">
        <v>63.01</v>
      </c>
      <c r="S639" s="4">
        <v>63.01</v>
      </c>
      <c r="T639" s="107"/>
      <c r="U639" s="107"/>
      <c r="V639" s="107"/>
      <c r="W639" s="107"/>
      <c r="X639" s="107"/>
    </row>
    <row r="640" spans="1:24">
      <c r="A640" s="102">
        <f t="shared" si="9"/>
        <v>639</v>
      </c>
      <c r="B640" s="102">
        <v>39</v>
      </c>
      <c r="C640" s="4">
        <f>IF('Input&amp;Output'!$C$3=10,'v-t_chart'!G640,IF('Input&amp;Output'!$C$3=21,'v-t_chart'!H640,IF('Input&amp;Output'!$C$3=32,'v-t_chart'!I640,IF('Input&amp;Output'!$C$3=22,'v-t_chart'!J640,IF('Input&amp;Output'!$C$3=31,'v-t_chart'!K640,'v-t_chart'!L640)))))</f>
        <v>63.4</v>
      </c>
      <c r="D640" s="17"/>
      <c r="F640" s="4">
        <v>639</v>
      </c>
      <c r="G640" s="105"/>
      <c r="H640" s="108">
        <v>63.4</v>
      </c>
      <c r="I640" s="4">
        <v>63.4</v>
      </c>
      <c r="J640" s="4">
        <v>63.4</v>
      </c>
      <c r="K640" s="4">
        <v>63.4</v>
      </c>
      <c r="L640" s="107"/>
      <c r="M640" s="107"/>
      <c r="N640" s="4">
        <v>639</v>
      </c>
      <c r="O640" s="4"/>
      <c r="P640" s="108">
        <v>63.41</v>
      </c>
      <c r="Q640" s="4">
        <v>63.41</v>
      </c>
      <c r="R640" s="4">
        <v>63.41</v>
      </c>
      <c r="S640" s="4">
        <v>63.41</v>
      </c>
      <c r="T640" s="107"/>
      <c r="U640" s="107"/>
      <c r="V640" s="107"/>
      <c r="W640" s="107"/>
      <c r="X640" s="107"/>
    </row>
    <row r="641" spans="1:24">
      <c r="A641" s="102">
        <f t="shared" si="9"/>
        <v>640</v>
      </c>
      <c r="B641" s="102">
        <v>40</v>
      </c>
      <c r="C641" s="4">
        <f>IF('Input&amp;Output'!$C$3=10,'v-t_chart'!G641,IF('Input&amp;Output'!$C$3=21,'v-t_chart'!H641,IF('Input&amp;Output'!$C$3=32,'v-t_chart'!I641,IF('Input&amp;Output'!$C$3=22,'v-t_chart'!J641,IF('Input&amp;Output'!$C$3=31,'v-t_chart'!K641,'v-t_chart'!L641)))))</f>
        <v>63.7</v>
      </c>
      <c r="D641" s="17"/>
      <c r="F641" s="4">
        <v>640</v>
      </c>
      <c r="G641" s="105"/>
      <c r="H641" s="108">
        <v>63.7</v>
      </c>
      <c r="I641" s="4">
        <v>63.7</v>
      </c>
      <c r="J641" s="4">
        <v>63.7</v>
      </c>
      <c r="K641" s="4">
        <v>63.7</v>
      </c>
      <c r="L641" s="107"/>
      <c r="M641" s="107"/>
      <c r="N641" s="4">
        <v>640</v>
      </c>
      <c r="O641" s="4"/>
      <c r="P641" s="108">
        <v>63.67</v>
      </c>
      <c r="Q641" s="4">
        <v>63.67</v>
      </c>
      <c r="R641" s="4">
        <v>63.67</v>
      </c>
      <c r="S641" s="4">
        <v>63.67</v>
      </c>
      <c r="T641" s="107"/>
      <c r="U641" s="107"/>
      <c r="V641" s="107"/>
      <c r="W641" s="107"/>
      <c r="X641" s="107"/>
    </row>
    <row r="642" spans="1:24">
      <c r="A642" s="102">
        <f t="shared" si="9"/>
        <v>641</v>
      </c>
      <c r="B642" s="102">
        <v>41</v>
      </c>
      <c r="C642" s="4">
        <f>IF('Input&amp;Output'!$C$3=10,'v-t_chart'!G642,IF('Input&amp;Output'!$C$3=21,'v-t_chart'!H642,IF('Input&amp;Output'!$C$3=32,'v-t_chart'!I642,IF('Input&amp;Output'!$C$3=22,'v-t_chart'!J642,IF('Input&amp;Output'!$C$3=31,'v-t_chart'!K642,'v-t_chart'!L642)))))</f>
        <v>63.8</v>
      </c>
      <c r="D642" s="17"/>
      <c r="F642" s="4">
        <v>641</v>
      </c>
      <c r="G642" s="105"/>
      <c r="H642" s="108">
        <v>63.8</v>
      </c>
      <c r="I642" s="4">
        <v>63.8</v>
      </c>
      <c r="J642" s="4">
        <v>63.8</v>
      </c>
      <c r="K642" s="4">
        <v>63.8</v>
      </c>
      <c r="L642" s="107"/>
      <c r="M642" s="107"/>
      <c r="N642" s="4">
        <v>641</v>
      </c>
      <c r="O642" s="4"/>
      <c r="P642" s="108">
        <v>63.81</v>
      </c>
      <c r="Q642" s="4">
        <v>63.81</v>
      </c>
      <c r="R642" s="4">
        <v>63.81</v>
      </c>
      <c r="S642" s="4">
        <v>63.81</v>
      </c>
      <c r="T642" s="107"/>
      <c r="U642" s="107"/>
      <c r="V642" s="107"/>
      <c r="W642" s="107"/>
      <c r="X642" s="107"/>
    </row>
    <row r="643" spans="1:24">
      <c r="A643" s="102">
        <f t="shared" si="9"/>
        <v>642</v>
      </c>
      <c r="B643" s="102">
        <v>42</v>
      </c>
      <c r="C643" s="4">
        <f>IF('Input&amp;Output'!$C$3=10,'v-t_chart'!G643,IF('Input&amp;Output'!$C$3=21,'v-t_chart'!H643,IF('Input&amp;Output'!$C$3=32,'v-t_chart'!I643,IF('Input&amp;Output'!$C$3=22,'v-t_chart'!J643,IF('Input&amp;Output'!$C$3=31,'v-t_chart'!K643,'v-t_chart'!L643)))))</f>
        <v>63.9</v>
      </c>
      <c r="D643" s="17"/>
      <c r="F643" s="4">
        <v>642</v>
      </c>
      <c r="G643" s="105"/>
      <c r="H643" s="108">
        <v>63.9</v>
      </c>
      <c r="I643" s="4">
        <v>63.9</v>
      </c>
      <c r="J643" s="4">
        <v>63.9</v>
      </c>
      <c r="K643" s="4">
        <v>63.9</v>
      </c>
      <c r="L643" s="107"/>
      <c r="M643" s="107"/>
      <c r="N643" s="4">
        <v>642</v>
      </c>
      <c r="O643" s="4"/>
      <c r="P643" s="108">
        <v>63.89</v>
      </c>
      <c r="Q643" s="4">
        <v>63.89</v>
      </c>
      <c r="R643" s="4">
        <v>63.89</v>
      </c>
      <c r="S643" s="4">
        <v>63.89</v>
      </c>
      <c r="T643" s="107"/>
      <c r="U643" s="107"/>
      <c r="V643" s="107"/>
      <c r="W643" s="107"/>
      <c r="X643" s="107"/>
    </row>
    <row r="644" spans="1:24">
      <c r="A644" s="102">
        <f t="shared" ref="A644:A707" si="10">A643+1</f>
        <v>643</v>
      </c>
      <c r="B644" s="102">
        <v>43</v>
      </c>
      <c r="C644" s="4">
        <f>IF('Input&amp;Output'!$C$3=10,'v-t_chart'!G644,IF('Input&amp;Output'!$C$3=21,'v-t_chart'!H644,IF('Input&amp;Output'!$C$3=32,'v-t_chart'!I644,IF('Input&amp;Output'!$C$3=22,'v-t_chart'!J644,IF('Input&amp;Output'!$C$3=31,'v-t_chart'!K644,'v-t_chart'!L644)))))</f>
        <v>63.8</v>
      </c>
      <c r="D644" s="17"/>
      <c r="F644" s="4">
        <v>643</v>
      </c>
      <c r="G644" s="105"/>
      <c r="H644" s="108">
        <v>63.8</v>
      </c>
      <c r="I644" s="4">
        <v>63.8</v>
      </c>
      <c r="J644" s="4">
        <v>63.8</v>
      </c>
      <c r="K644" s="4">
        <v>63.8</v>
      </c>
      <c r="L644" s="107"/>
      <c r="M644" s="107"/>
      <c r="N644" s="4">
        <v>643</v>
      </c>
      <c r="O644" s="4"/>
      <c r="P644" s="108">
        <v>63.81</v>
      </c>
      <c r="Q644" s="4">
        <v>63.81</v>
      </c>
      <c r="R644" s="4">
        <v>63.81</v>
      </c>
      <c r="S644" s="4">
        <v>63.81</v>
      </c>
      <c r="T644" s="107"/>
      <c r="U644" s="107"/>
      <c r="V644" s="107"/>
      <c r="W644" s="107"/>
      <c r="X644" s="107"/>
    </row>
    <row r="645" spans="1:24">
      <c r="A645" s="102">
        <f t="shared" si="10"/>
        <v>644</v>
      </c>
      <c r="B645" s="102">
        <v>44</v>
      </c>
      <c r="C645" s="4">
        <f>IF('Input&amp;Output'!$C$3=10,'v-t_chart'!G645,IF('Input&amp;Output'!$C$3=21,'v-t_chart'!H645,IF('Input&amp;Output'!$C$3=32,'v-t_chart'!I645,IF('Input&amp;Output'!$C$3=22,'v-t_chart'!J645,IF('Input&amp;Output'!$C$3=31,'v-t_chart'!K645,'v-t_chart'!L645)))))</f>
        <v>63.2</v>
      </c>
      <c r="D645" s="17"/>
      <c r="F645" s="4">
        <v>644</v>
      </c>
      <c r="G645" s="105"/>
      <c r="H645" s="108">
        <v>63.2</v>
      </c>
      <c r="I645" s="4">
        <v>63.2</v>
      </c>
      <c r="J645" s="4">
        <v>63.2</v>
      </c>
      <c r="K645" s="4">
        <v>63.2</v>
      </c>
      <c r="L645" s="107"/>
      <c r="M645" s="107"/>
      <c r="N645" s="4">
        <v>644</v>
      </c>
      <c r="O645" s="4"/>
      <c r="P645" s="108">
        <v>63.21</v>
      </c>
      <c r="Q645" s="4">
        <v>63.21</v>
      </c>
      <c r="R645" s="4">
        <v>63.21</v>
      </c>
      <c r="S645" s="4">
        <v>63.21</v>
      </c>
      <c r="T645" s="107"/>
      <c r="U645" s="107"/>
      <c r="V645" s="107"/>
      <c r="W645" s="107"/>
      <c r="X645" s="107"/>
    </row>
    <row r="646" spans="1:24">
      <c r="A646" s="102">
        <f t="shared" si="10"/>
        <v>645</v>
      </c>
      <c r="B646" s="102">
        <v>45</v>
      </c>
      <c r="C646" s="4">
        <f>IF('Input&amp;Output'!$C$3=10,'v-t_chart'!G646,IF('Input&amp;Output'!$C$3=21,'v-t_chart'!H646,IF('Input&amp;Output'!$C$3=32,'v-t_chart'!I646,IF('Input&amp;Output'!$C$3=22,'v-t_chart'!J646,IF('Input&amp;Output'!$C$3=31,'v-t_chart'!K646,'v-t_chart'!L646)))))</f>
        <v>61.7</v>
      </c>
      <c r="D646" s="17"/>
      <c r="F646" s="4">
        <v>645</v>
      </c>
      <c r="G646" s="105"/>
      <c r="H646" s="108">
        <v>61.7</v>
      </c>
      <c r="I646" s="4">
        <v>61.7</v>
      </c>
      <c r="J646" s="4">
        <v>61.7</v>
      </c>
      <c r="K646" s="4">
        <v>61.7</v>
      </c>
      <c r="L646" s="107"/>
      <c r="M646" s="107"/>
      <c r="N646" s="4">
        <v>645</v>
      </c>
      <c r="O646" s="4"/>
      <c r="P646" s="108">
        <v>61.65</v>
      </c>
      <c r="Q646" s="4">
        <v>61.65</v>
      </c>
      <c r="R646" s="4">
        <v>61.65</v>
      </c>
      <c r="S646" s="4">
        <v>61.65</v>
      </c>
      <c r="T646" s="107"/>
      <c r="U646" s="107"/>
      <c r="V646" s="107"/>
      <c r="W646" s="107"/>
      <c r="X646" s="107"/>
    </row>
    <row r="647" spans="1:24">
      <c r="A647" s="102">
        <f t="shared" si="10"/>
        <v>646</v>
      </c>
      <c r="B647" s="102">
        <v>46</v>
      </c>
      <c r="C647" s="4">
        <f>IF('Input&amp;Output'!$C$3=10,'v-t_chart'!G647,IF('Input&amp;Output'!$C$3=21,'v-t_chart'!H647,IF('Input&amp;Output'!$C$3=32,'v-t_chart'!I647,IF('Input&amp;Output'!$C$3=22,'v-t_chart'!J647,IF('Input&amp;Output'!$C$3=31,'v-t_chart'!K647,'v-t_chart'!L647)))))</f>
        <v>58.9</v>
      </c>
      <c r="D647" s="17"/>
      <c r="F647" s="4">
        <v>646</v>
      </c>
      <c r="G647" s="105"/>
      <c r="H647" s="108">
        <v>58.9</v>
      </c>
      <c r="I647" s="4">
        <v>58.9</v>
      </c>
      <c r="J647" s="4">
        <v>58.9</v>
      </c>
      <c r="K647" s="4">
        <v>58.9</v>
      </c>
      <c r="L647" s="107"/>
      <c r="M647" s="107"/>
      <c r="N647" s="4">
        <v>646</v>
      </c>
      <c r="O647" s="4"/>
      <c r="P647" s="108">
        <v>58.91</v>
      </c>
      <c r="Q647" s="4">
        <v>58.91</v>
      </c>
      <c r="R647" s="4">
        <v>58.91</v>
      </c>
      <c r="S647" s="4">
        <v>58.91</v>
      </c>
      <c r="T647" s="107"/>
      <c r="U647" s="107"/>
      <c r="V647" s="107"/>
      <c r="W647" s="107"/>
      <c r="X647" s="107"/>
    </row>
    <row r="648" spans="1:24">
      <c r="A648" s="102">
        <f t="shared" si="10"/>
        <v>647</v>
      </c>
      <c r="B648" s="102">
        <v>47</v>
      </c>
      <c r="C648" s="4">
        <f>IF('Input&amp;Output'!$C$3=10,'v-t_chart'!G648,IF('Input&amp;Output'!$C$3=21,'v-t_chart'!H648,IF('Input&amp;Output'!$C$3=32,'v-t_chart'!I648,IF('Input&amp;Output'!$C$3=22,'v-t_chart'!J648,IF('Input&amp;Output'!$C$3=31,'v-t_chart'!K648,'v-t_chart'!L648)))))</f>
        <v>55.2</v>
      </c>
      <c r="D648" s="17"/>
      <c r="F648" s="4">
        <v>647</v>
      </c>
      <c r="G648" s="105"/>
      <c r="H648" s="108">
        <v>55.2</v>
      </c>
      <c r="I648" s="4">
        <v>55.2</v>
      </c>
      <c r="J648" s="4">
        <v>55.2</v>
      </c>
      <c r="K648" s="4">
        <v>55.2</v>
      </c>
      <c r="L648" s="107"/>
      <c r="M648" s="107"/>
      <c r="N648" s="4">
        <v>647</v>
      </c>
      <c r="O648" s="4"/>
      <c r="P648" s="108">
        <v>55.18</v>
      </c>
      <c r="Q648" s="4">
        <v>55.18</v>
      </c>
      <c r="R648" s="4">
        <v>55.18</v>
      </c>
      <c r="S648" s="4">
        <v>55.18</v>
      </c>
      <c r="T648" s="107"/>
      <c r="U648" s="107"/>
      <c r="V648" s="107"/>
      <c r="W648" s="107"/>
      <c r="X648" s="107"/>
    </row>
    <row r="649" spans="1:24">
      <c r="A649" s="102">
        <f t="shared" si="10"/>
        <v>648</v>
      </c>
      <c r="B649" s="102">
        <v>48</v>
      </c>
      <c r="C649" s="4">
        <f>IF('Input&amp;Output'!$C$3=10,'v-t_chart'!G649,IF('Input&amp;Output'!$C$3=21,'v-t_chart'!H649,IF('Input&amp;Output'!$C$3=32,'v-t_chart'!I649,IF('Input&amp;Output'!$C$3=22,'v-t_chart'!J649,IF('Input&amp;Output'!$C$3=31,'v-t_chart'!K649,'v-t_chart'!L649)))))</f>
        <v>51</v>
      </c>
      <c r="D649" s="17"/>
      <c r="F649" s="4">
        <v>648</v>
      </c>
      <c r="G649" s="105"/>
      <c r="H649" s="108">
        <v>51</v>
      </c>
      <c r="I649" s="4">
        <v>51</v>
      </c>
      <c r="J649" s="4">
        <v>51</v>
      </c>
      <c r="K649" s="4">
        <v>51</v>
      </c>
      <c r="L649" s="107"/>
      <c r="M649" s="107"/>
      <c r="N649" s="4">
        <v>648</v>
      </c>
      <c r="O649" s="4"/>
      <c r="P649" s="108">
        <v>50.97</v>
      </c>
      <c r="Q649" s="4">
        <v>50.97</v>
      </c>
      <c r="R649" s="4">
        <v>50.97</v>
      </c>
      <c r="S649" s="4">
        <v>50.97</v>
      </c>
      <c r="T649" s="107"/>
      <c r="U649" s="107"/>
      <c r="V649" s="107"/>
      <c r="W649" s="107"/>
      <c r="X649" s="107"/>
    </row>
    <row r="650" spans="1:24">
      <c r="A650" s="102">
        <f t="shared" si="10"/>
        <v>649</v>
      </c>
      <c r="B650" s="102">
        <v>49</v>
      </c>
      <c r="C650" s="4">
        <f>IF('Input&amp;Output'!$C$3=10,'v-t_chart'!G650,IF('Input&amp;Output'!$C$3=21,'v-t_chart'!H650,IF('Input&amp;Output'!$C$3=32,'v-t_chart'!I650,IF('Input&amp;Output'!$C$3=22,'v-t_chart'!J650,IF('Input&amp;Output'!$C$3=31,'v-t_chart'!K650,'v-t_chart'!L650)))))</f>
        <v>46.7</v>
      </c>
      <c r="D650" s="17"/>
      <c r="F650" s="4">
        <v>649</v>
      </c>
      <c r="G650" s="105"/>
      <c r="H650" s="108">
        <v>46.7</v>
      </c>
      <c r="I650" s="4">
        <v>46.7</v>
      </c>
      <c r="J650" s="4">
        <v>46.7</v>
      </c>
      <c r="K650" s="4">
        <v>46.7</v>
      </c>
      <c r="L650" s="107"/>
      <c r="M650" s="107"/>
      <c r="N650" s="4">
        <v>649</v>
      </c>
      <c r="O650" s="4"/>
      <c r="P650" s="108">
        <v>46.68</v>
      </c>
      <c r="Q650" s="4">
        <v>46.68</v>
      </c>
      <c r="R650" s="4">
        <v>46.68</v>
      </c>
      <c r="S650" s="4">
        <v>46.68</v>
      </c>
      <c r="T650" s="107"/>
      <c r="U650" s="107"/>
      <c r="V650" s="107"/>
      <c r="W650" s="107"/>
      <c r="X650" s="107"/>
    </row>
    <row r="651" spans="1:24">
      <c r="A651" s="102">
        <f t="shared" si="10"/>
        <v>650</v>
      </c>
      <c r="B651" s="102">
        <v>50</v>
      </c>
      <c r="C651" s="4">
        <f>IF('Input&amp;Output'!$C$3=10,'v-t_chart'!G651,IF('Input&amp;Output'!$C$3=21,'v-t_chart'!H651,IF('Input&amp;Output'!$C$3=32,'v-t_chart'!I651,IF('Input&amp;Output'!$C$3=22,'v-t_chart'!J651,IF('Input&amp;Output'!$C$3=31,'v-t_chart'!K651,'v-t_chart'!L651)))))</f>
        <v>42.8</v>
      </c>
      <c r="D651" s="17"/>
      <c r="F651" s="4">
        <v>650</v>
      </c>
      <c r="G651" s="105"/>
      <c r="H651" s="108">
        <v>42.8</v>
      </c>
      <c r="I651" s="4">
        <v>42.8</v>
      </c>
      <c r="J651" s="4">
        <v>42.8</v>
      </c>
      <c r="K651" s="4">
        <v>42.8</v>
      </c>
      <c r="L651" s="107"/>
      <c r="M651" s="107"/>
      <c r="N651" s="4">
        <v>650</v>
      </c>
      <c r="O651" s="4"/>
      <c r="P651" s="108">
        <v>42.81</v>
      </c>
      <c r="Q651" s="4">
        <v>42.81</v>
      </c>
      <c r="R651" s="4">
        <v>42.81</v>
      </c>
      <c r="S651" s="4">
        <v>42.81</v>
      </c>
      <c r="T651" s="107"/>
      <c r="U651" s="107"/>
      <c r="V651" s="107"/>
      <c r="W651" s="107"/>
      <c r="X651" s="107"/>
    </row>
    <row r="652" spans="1:24">
      <c r="A652" s="102">
        <f t="shared" si="10"/>
        <v>651</v>
      </c>
      <c r="B652" s="102">
        <v>51</v>
      </c>
      <c r="C652" s="4">
        <f>IF('Input&amp;Output'!$C$3=10,'v-t_chart'!G652,IF('Input&amp;Output'!$C$3=21,'v-t_chart'!H652,IF('Input&amp;Output'!$C$3=32,'v-t_chart'!I652,IF('Input&amp;Output'!$C$3=22,'v-t_chart'!J652,IF('Input&amp;Output'!$C$3=31,'v-t_chart'!K652,'v-t_chart'!L652)))))</f>
        <v>40.200000000000003</v>
      </c>
      <c r="D652" s="17"/>
      <c r="F652" s="4">
        <v>651</v>
      </c>
      <c r="G652" s="105"/>
      <c r="H652" s="108">
        <v>40.200000000000003</v>
      </c>
      <c r="I652" s="4">
        <v>40.200000000000003</v>
      </c>
      <c r="J652" s="4">
        <v>40.200000000000003</v>
      </c>
      <c r="K652" s="4">
        <v>40.200000000000003</v>
      </c>
      <c r="L652" s="107"/>
      <c r="M652" s="107"/>
      <c r="N652" s="4">
        <v>651</v>
      </c>
      <c r="O652" s="4"/>
      <c r="P652" s="108">
        <v>40.21</v>
      </c>
      <c r="Q652" s="4">
        <v>40.21</v>
      </c>
      <c r="R652" s="4">
        <v>40.21</v>
      </c>
      <c r="S652" s="4">
        <v>40.21</v>
      </c>
      <c r="T652" s="107"/>
      <c r="U652" s="107"/>
      <c r="V652" s="107"/>
      <c r="W652" s="107"/>
      <c r="X652" s="107"/>
    </row>
    <row r="653" spans="1:24">
      <c r="A653" s="102">
        <f t="shared" si="10"/>
        <v>652</v>
      </c>
      <c r="B653" s="102">
        <v>52</v>
      </c>
      <c r="C653" s="4">
        <f>IF('Input&amp;Output'!$C$3=10,'v-t_chart'!G653,IF('Input&amp;Output'!$C$3=21,'v-t_chart'!H653,IF('Input&amp;Output'!$C$3=32,'v-t_chart'!I653,IF('Input&amp;Output'!$C$3=22,'v-t_chart'!J653,IF('Input&amp;Output'!$C$3=31,'v-t_chart'!K653,'v-t_chart'!L653)))))</f>
        <v>38.799999999999997</v>
      </c>
      <c r="D653" s="17"/>
      <c r="F653" s="4">
        <v>652</v>
      </c>
      <c r="G653" s="105"/>
      <c r="H653" s="108">
        <v>38.799999999999997</v>
      </c>
      <c r="I653" s="4">
        <v>38.799999999999997</v>
      </c>
      <c r="J653" s="4">
        <v>38.799999999999997</v>
      </c>
      <c r="K653" s="4">
        <v>38.799999999999997</v>
      </c>
      <c r="L653" s="107"/>
      <c r="M653" s="107"/>
      <c r="N653" s="4">
        <v>652</v>
      </c>
      <c r="O653" s="4"/>
      <c r="P653" s="108">
        <v>38.840000000000003</v>
      </c>
      <c r="Q653" s="4">
        <v>38.840000000000003</v>
      </c>
      <c r="R653" s="4">
        <v>38.840000000000003</v>
      </c>
      <c r="S653" s="4">
        <v>38.840000000000003</v>
      </c>
      <c r="T653" s="107"/>
      <c r="U653" s="107"/>
      <c r="V653" s="107"/>
      <c r="W653" s="107"/>
      <c r="X653" s="107"/>
    </row>
    <row r="654" spans="1:24">
      <c r="A654" s="102">
        <f t="shared" si="10"/>
        <v>653</v>
      </c>
      <c r="B654" s="102">
        <v>53</v>
      </c>
      <c r="C654" s="4">
        <f>IF('Input&amp;Output'!$C$3=10,'v-t_chart'!G654,IF('Input&amp;Output'!$C$3=21,'v-t_chart'!H654,IF('Input&amp;Output'!$C$3=32,'v-t_chart'!I654,IF('Input&amp;Output'!$C$3=22,'v-t_chart'!J654,IF('Input&amp;Output'!$C$3=31,'v-t_chart'!K654,'v-t_chart'!L654)))))</f>
        <v>37.9</v>
      </c>
      <c r="D654" s="17"/>
      <c r="F654" s="4">
        <v>653</v>
      </c>
      <c r="G654" s="105"/>
      <c r="H654" s="108">
        <v>37.9</v>
      </c>
      <c r="I654" s="4">
        <v>37.9</v>
      </c>
      <c r="J654" s="4">
        <v>37.9</v>
      </c>
      <c r="K654" s="4">
        <v>37.9</v>
      </c>
      <c r="L654" s="107"/>
      <c r="M654" s="107"/>
      <c r="N654" s="4">
        <v>653</v>
      </c>
      <c r="O654" s="4"/>
      <c r="P654" s="108">
        <v>37.85</v>
      </c>
      <c r="Q654" s="4">
        <v>37.85</v>
      </c>
      <c r="R654" s="4">
        <v>37.85</v>
      </c>
      <c r="S654" s="4">
        <v>37.85</v>
      </c>
      <c r="T654" s="107"/>
      <c r="U654" s="107"/>
      <c r="V654" s="107"/>
      <c r="W654" s="107"/>
      <c r="X654" s="107"/>
    </row>
    <row r="655" spans="1:24">
      <c r="A655" s="102">
        <f t="shared" si="10"/>
        <v>654</v>
      </c>
      <c r="B655" s="102">
        <v>54</v>
      </c>
      <c r="C655" s="4">
        <f>IF('Input&amp;Output'!$C$3=10,'v-t_chart'!G655,IF('Input&amp;Output'!$C$3=21,'v-t_chart'!H655,IF('Input&amp;Output'!$C$3=32,'v-t_chart'!I655,IF('Input&amp;Output'!$C$3=22,'v-t_chart'!J655,IF('Input&amp;Output'!$C$3=31,'v-t_chart'!K655,'v-t_chart'!L655)))))</f>
        <v>36.700000000000003</v>
      </c>
      <c r="D655" s="17"/>
      <c r="F655" s="4">
        <v>654</v>
      </c>
      <c r="G655" s="105"/>
      <c r="H655" s="108">
        <v>36.700000000000003</v>
      </c>
      <c r="I655" s="4">
        <v>36.700000000000003</v>
      </c>
      <c r="J655" s="4">
        <v>36.700000000000003</v>
      </c>
      <c r="K655" s="4">
        <v>36.700000000000003</v>
      </c>
      <c r="L655" s="107"/>
      <c r="M655" s="107"/>
      <c r="N655" s="4">
        <v>654</v>
      </c>
      <c r="O655" s="4"/>
      <c r="P655" s="108">
        <v>36.729999999999997</v>
      </c>
      <c r="Q655" s="4">
        <v>36.729999999999997</v>
      </c>
      <c r="R655" s="4">
        <v>36.729999999999997</v>
      </c>
      <c r="S655" s="4">
        <v>36.729999999999997</v>
      </c>
      <c r="T655" s="107"/>
      <c r="U655" s="107"/>
      <c r="V655" s="107"/>
      <c r="W655" s="107"/>
      <c r="X655" s="107"/>
    </row>
    <row r="656" spans="1:24">
      <c r="A656" s="102">
        <f t="shared" si="10"/>
        <v>655</v>
      </c>
      <c r="B656" s="102">
        <v>55</v>
      </c>
      <c r="C656" s="4">
        <f>IF('Input&amp;Output'!$C$3=10,'v-t_chart'!G656,IF('Input&amp;Output'!$C$3=21,'v-t_chart'!H656,IF('Input&amp;Output'!$C$3=32,'v-t_chart'!I656,IF('Input&amp;Output'!$C$3=22,'v-t_chart'!J656,IF('Input&amp;Output'!$C$3=31,'v-t_chart'!K656,'v-t_chart'!L656)))))</f>
        <v>35.1</v>
      </c>
      <c r="D656" s="17"/>
      <c r="F656" s="4">
        <v>655</v>
      </c>
      <c r="G656" s="105"/>
      <c r="H656" s="108">
        <v>35.1</v>
      </c>
      <c r="I656" s="4">
        <v>35.1</v>
      </c>
      <c r="J656" s="4">
        <v>35.1</v>
      </c>
      <c r="K656" s="4">
        <v>35.1</v>
      </c>
      <c r="L656" s="107"/>
      <c r="M656" s="107"/>
      <c r="N656" s="4">
        <v>655</v>
      </c>
      <c r="O656" s="4"/>
      <c r="P656" s="108">
        <v>35.119999999999997</v>
      </c>
      <c r="Q656" s="4">
        <v>35.119999999999997</v>
      </c>
      <c r="R656" s="4">
        <v>35.119999999999997</v>
      </c>
      <c r="S656" s="4">
        <v>35.119999999999997</v>
      </c>
      <c r="T656" s="107"/>
      <c r="U656" s="107"/>
      <c r="V656" s="107"/>
      <c r="W656" s="107"/>
      <c r="X656" s="107"/>
    </row>
    <row r="657" spans="1:24">
      <c r="A657" s="102">
        <f t="shared" si="10"/>
        <v>656</v>
      </c>
      <c r="B657" s="102">
        <v>56</v>
      </c>
      <c r="C657" s="4">
        <f>IF('Input&amp;Output'!$C$3=10,'v-t_chart'!G657,IF('Input&amp;Output'!$C$3=21,'v-t_chart'!H657,IF('Input&amp;Output'!$C$3=32,'v-t_chart'!I657,IF('Input&amp;Output'!$C$3=22,'v-t_chart'!J657,IF('Input&amp;Output'!$C$3=31,'v-t_chart'!K657,'v-t_chart'!L657)))))</f>
        <v>32.9</v>
      </c>
      <c r="D657" s="17"/>
      <c r="F657" s="4">
        <v>656</v>
      </c>
      <c r="G657" s="105"/>
      <c r="H657" s="108">
        <v>32.9</v>
      </c>
      <c r="I657" s="4">
        <v>32.9</v>
      </c>
      <c r="J657" s="4">
        <v>32.9</v>
      </c>
      <c r="K657" s="4">
        <v>32.9</v>
      </c>
      <c r="L657" s="107"/>
      <c r="M657" s="107"/>
      <c r="N657" s="4">
        <v>656</v>
      </c>
      <c r="O657" s="4"/>
      <c r="P657" s="108">
        <v>32.909999999999997</v>
      </c>
      <c r="Q657" s="4">
        <v>32.909999999999997</v>
      </c>
      <c r="R657" s="4">
        <v>32.909999999999997</v>
      </c>
      <c r="S657" s="4">
        <v>32.909999999999997</v>
      </c>
      <c r="T657" s="107"/>
      <c r="U657" s="107"/>
      <c r="V657" s="107"/>
      <c r="W657" s="107"/>
      <c r="X657" s="107"/>
    </row>
    <row r="658" spans="1:24">
      <c r="A658" s="102">
        <f t="shared" si="10"/>
        <v>657</v>
      </c>
      <c r="B658" s="102">
        <v>57</v>
      </c>
      <c r="C658" s="4">
        <f>IF('Input&amp;Output'!$C$3=10,'v-t_chart'!G658,IF('Input&amp;Output'!$C$3=21,'v-t_chart'!H658,IF('Input&amp;Output'!$C$3=32,'v-t_chart'!I658,IF('Input&amp;Output'!$C$3=22,'v-t_chart'!J658,IF('Input&amp;Output'!$C$3=31,'v-t_chart'!K658,'v-t_chart'!L658)))))</f>
        <v>30.4</v>
      </c>
      <c r="D658" s="17"/>
      <c r="F658" s="4">
        <v>657</v>
      </c>
      <c r="G658" s="105"/>
      <c r="H658" s="108">
        <v>30.4</v>
      </c>
      <c r="I658" s="4">
        <v>30.4</v>
      </c>
      <c r="J658" s="4">
        <v>30.4</v>
      </c>
      <c r="K658" s="4">
        <v>30.4</v>
      </c>
      <c r="L658" s="107"/>
      <c r="M658" s="107"/>
      <c r="N658" s="4">
        <v>657</v>
      </c>
      <c r="O658" s="4"/>
      <c r="P658" s="108">
        <v>30.44</v>
      </c>
      <c r="Q658" s="4">
        <v>30.44</v>
      </c>
      <c r="R658" s="4">
        <v>30.44</v>
      </c>
      <c r="S658" s="4">
        <v>30.44</v>
      </c>
      <c r="T658" s="107"/>
      <c r="U658" s="107"/>
      <c r="V658" s="107"/>
      <c r="W658" s="107"/>
      <c r="X658" s="107"/>
    </row>
    <row r="659" spans="1:24">
      <c r="A659" s="102">
        <f t="shared" si="10"/>
        <v>658</v>
      </c>
      <c r="B659" s="102">
        <v>58</v>
      </c>
      <c r="C659" s="4">
        <f>IF('Input&amp;Output'!$C$3=10,'v-t_chart'!G659,IF('Input&amp;Output'!$C$3=21,'v-t_chart'!H659,IF('Input&amp;Output'!$C$3=32,'v-t_chart'!I659,IF('Input&amp;Output'!$C$3=22,'v-t_chart'!J659,IF('Input&amp;Output'!$C$3=31,'v-t_chart'!K659,'v-t_chart'!L659)))))</f>
        <v>28</v>
      </c>
      <c r="D659" s="17"/>
      <c r="F659" s="4">
        <v>658</v>
      </c>
      <c r="G659" s="105"/>
      <c r="H659" s="108">
        <v>28</v>
      </c>
      <c r="I659" s="4">
        <v>28</v>
      </c>
      <c r="J659" s="4">
        <v>28</v>
      </c>
      <c r="K659" s="4">
        <v>28</v>
      </c>
      <c r="L659" s="107"/>
      <c r="M659" s="107"/>
      <c r="N659" s="4">
        <v>658</v>
      </c>
      <c r="O659" s="4"/>
      <c r="P659" s="108">
        <v>28.02</v>
      </c>
      <c r="Q659" s="4">
        <v>28.02</v>
      </c>
      <c r="R659" s="4">
        <v>28.02</v>
      </c>
      <c r="S659" s="4">
        <v>28.02</v>
      </c>
      <c r="T659" s="107"/>
      <c r="U659" s="107"/>
      <c r="V659" s="107"/>
      <c r="W659" s="107"/>
      <c r="X659" s="107"/>
    </row>
    <row r="660" spans="1:24">
      <c r="A660" s="102">
        <f t="shared" si="10"/>
        <v>659</v>
      </c>
      <c r="B660" s="102">
        <v>59</v>
      </c>
      <c r="C660" s="4">
        <f>IF('Input&amp;Output'!$C$3=10,'v-t_chart'!G660,IF('Input&amp;Output'!$C$3=21,'v-t_chart'!H660,IF('Input&amp;Output'!$C$3=32,'v-t_chart'!I660,IF('Input&amp;Output'!$C$3=22,'v-t_chart'!J660,IF('Input&amp;Output'!$C$3=31,'v-t_chart'!K660,'v-t_chart'!L660)))))</f>
        <v>25.9</v>
      </c>
      <c r="D660" s="17"/>
      <c r="F660" s="4">
        <v>659</v>
      </c>
      <c r="G660" s="105"/>
      <c r="H660" s="108">
        <v>25.9</v>
      </c>
      <c r="I660" s="4">
        <v>25.9</v>
      </c>
      <c r="J660" s="4">
        <v>25.9</v>
      </c>
      <c r="K660" s="4">
        <v>25.9</v>
      </c>
      <c r="L660" s="107"/>
      <c r="M660" s="107"/>
      <c r="N660" s="4">
        <v>659</v>
      </c>
      <c r="O660" s="4"/>
      <c r="P660" s="108">
        <v>25.9</v>
      </c>
      <c r="Q660" s="4">
        <v>25.9</v>
      </c>
      <c r="R660" s="4">
        <v>25.9</v>
      </c>
      <c r="S660" s="4">
        <v>25.9</v>
      </c>
      <c r="T660" s="107"/>
      <c r="U660" s="107"/>
      <c r="V660" s="107"/>
      <c r="W660" s="107"/>
      <c r="X660" s="107"/>
    </row>
    <row r="661" spans="1:24">
      <c r="A661" s="102">
        <f t="shared" si="10"/>
        <v>660</v>
      </c>
      <c r="B661" s="102">
        <v>60</v>
      </c>
      <c r="C661" s="4">
        <f>IF('Input&amp;Output'!$C$3=10,'v-t_chart'!G661,IF('Input&amp;Output'!$C$3=21,'v-t_chart'!H661,IF('Input&amp;Output'!$C$3=32,'v-t_chart'!I661,IF('Input&amp;Output'!$C$3=22,'v-t_chart'!J661,IF('Input&amp;Output'!$C$3=31,'v-t_chart'!K661,'v-t_chart'!L661)))))</f>
        <v>24.4</v>
      </c>
      <c r="D661" s="17"/>
      <c r="F661" s="4">
        <v>660</v>
      </c>
      <c r="G661" s="105"/>
      <c r="H661" s="108">
        <v>24.4</v>
      </c>
      <c r="I661" s="4">
        <v>24.4</v>
      </c>
      <c r="J661" s="4">
        <v>24.4</v>
      </c>
      <c r="K661" s="4">
        <v>24.4</v>
      </c>
      <c r="L661" s="107"/>
      <c r="M661" s="107"/>
      <c r="N661" s="4">
        <v>660</v>
      </c>
      <c r="O661" s="4"/>
      <c r="P661" s="108">
        <v>24.39</v>
      </c>
      <c r="Q661" s="4">
        <v>24.39</v>
      </c>
      <c r="R661" s="4">
        <v>24.39</v>
      </c>
      <c r="S661" s="4">
        <v>24.39</v>
      </c>
      <c r="T661" s="107"/>
      <c r="U661" s="107"/>
      <c r="V661" s="107"/>
      <c r="W661" s="107"/>
      <c r="X661" s="107"/>
    </row>
    <row r="662" spans="1:24">
      <c r="A662" s="102">
        <f t="shared" si="10"/>
        <v>661</v>
      </c>
      <c r="B662" s="102">
        <v>61</v>
      </c>
      <c r="C662" s="4">
        <f>IF('Input&amp;Output'!$C$3=10,'v-t_chart'!G662,IF('Input&amp;Output'!$C$3=21,'v-t_chart'!H662,IF('Input&amp;Output'!$C$3=32,'v-t_chart'!I662,IF('Input&amp;Output'!$C$3=22,'v-t_chart'!J662,IF('Input&amp;Output'!$C$3=31,'v-t_chart'!K662,'v-t_chart'!L662)))))</f>
        <v>23.7</v>
      </c>
      <c r="D662" s="17"/>
      <c r="F662" s="4">
        <v>661</v>
      </c>
      <c r="G662" s="105"/>
      <c r="H662" s="108">
        <v>23.7</v>
      </c>
      <c r="I662" s="4">
        <v>23.7</v>
      </c>
      <c r="J662" s="4">
        <v>23.7</v>
      </c>
      <c r="K662" s="4">
        <v>23.7</v>
      </c>
      <c r="L662" s="107"/>
      <c r="M662" s="107"/>
      <c r="N662" s="4">
        <v>661</v>
      </c>
      <c r="O662" s="4"/>
      <c r="P662" s="108">
        <v>23.68</v>
      </c>
      <c r="Q662" s="4">
        <v>23.68</v>
      </c>
      <c r="R662" s="4">
        <v>23.68</v>
      </c>
      <c r="S662" s="4">
        <v>23.68</v>
      </c>
      <c r="T662" s="107"/>
      <c r="U662" s="107"/>
      <c r="V662" s="107"/>
      <c r="W662" s="107"/>
      <c r="X662" s="107"/>
    </row>
    <row r="663" spans="1:24">
      <c r="A663" s="102">
        <f t="shared" si="10"/>
        <v>662</v>
      </c>
      <c r="B663" s="102">
        <v>62</v>
      </c>
      <c r="C663" s="4">
        <f>IF('Input&amp;Output'!$C$3=10,'v-t_chart'!G663,IF('Input&amp;Output'!$C$3=21,'v-t_chart'!H663,IF('Input&amp;Output'!$C$3=32,'v-t_chart'!I663,IF('Input&amp;Output'!$C$3=22,'v-t_chart'!J663,IF('Input&amp;Output'!$C$3=31,'v-t_chart'!K663,'v-t_chart'!L663)))))</f>
        <v>23.8</v>
      </c>
      <c r="D663" s="17"/>
      <c r="F663" s="4">
        <v>662</v>
      </c>
      <c r="G663" s="105"/>
      <c r="H663" s="108">
        <v>23.8</v>
      </c>
      <c r="I663" s="4">
        <v>23.8</v>
      </c>
      <c r="J663" s="4">
        <v>23.8</v>
      </c>
      <c r="K663" s="4">
        <v>23.8</v>
      </c>
      <c r="L663" s="107"/>
      <c r="M663" s="107"/>
      <c r="N663" s="4">
        <v>662</v>
      </c>
      <c r="O663" s="4"/>
      <c r="P663" s="108">
        <v>23.82</v>
      </c>
      <c r="Q663" s="4">
        <v>23.82</v>
      </c>
      <c r="R663" s="4">
        <v>23.82</v>
      </c>
      <c r="S663" s="4">
        <v>23.82</v>
      </c>
      <c r="T663" s="107"/>
      <c r="U663" s="107"/>
      <c r="V663" s="107"/>
      <c r="W663" s="107"/>
      <c r="X663" s="107"/>
    </row>
    <row r="664" spans="1:24">
      <c r="A664" s="102">
        <f t="shared" si="10"/>
        <v>663</v>
      </c>
      <c r="B664" s="102">
        <v>63</v>
      </c>
      <c r="C664" s="4">
        <f>IF('Input&amp;Output'!$C$3=10,'v-t_chart'!G664,IF('Input&amp;Output'!$C$3=21,'v-t_chart'!H664,IF('Input&amp;Output'!$C$3=32,'v-t_chart'!I664,IF('Input&amp;Output'!$C$3=22,'v-t_chart'!J664,IF('Input&amp;Output'!$C$3=31,'v-t_chart'!K664,'v-t_chart'!L664)))))</f>
        <v>25</v>
      </c>
      <c r="D664" s="17"/>
      <c r="F664" s="4">
        <v>663</v>
      </c>
      <c r="G664" s="105"/>
      <c r="H664" s="108">
        <v>25</v>
      </c>
      <c r="I664" s="4">
        <v>25</v>
      </c>
      <c r="J664" s="4">
        <v>25</v>
      </c>
      <c r="K664" s="4">
        <v>25</v>
      </c>
      <c r="L664" s="107"/>
      <c r="M664" s="107"/>
      <c r="N664" s="4">
        <v>663</v>
      </c>
      <c r="O664" s="4"/>
      <c r="P664" s="108">
        <v>24.98</v>
      </c>
      <c r="Q664" s="4">
        <v>24.98</v>
      </c>
      <c r="R664" s="4">
        <v>24.98</v>
      </c>
      <c r="S664" s="4">
        <v>24.98</v>
      </c>
      <c r="T664" s="107"/>
      <c r="U664" s="107"/>
      <c r="V664" s="107"/>
      <c r="W664" s="107"/>
      <c r="X664" s="107"/>
    </row>
    <row r="665" spans="1:24">
      <c r="A665" s="102">
        <f t="shared" si="10"/>
        <v>664</v>
      </c>
      <c r="B665" s="102">
        <v>64</v>
      </c>
      <c r="C665" s="4">
        <f>IF('Input&amp;Output'!$C$3=10,'v-t_chart'!G665,IF('Input&amp;Output'!$C$3=21,'v-t_chart'!H665,IF('Input&amp;Output'!$C$3=32,'v-t_chart'!I665,IF('Input&amp;Output'!$C$3=22,'v-t_chart'!J665,IF('Input&amp;Output'!$C$3=31,'v-t_chart'!K665,'v-t_chart'!L665)))))</f>
        <v>27.3</v>
      </c>
      <c r="D665" s="17"/>
      <c r="F665" s="4">
        <v>664</v>
      </c>
      <c r="G665" s="105"/>
      <c r="H665" s="108">
        <v>27.3</v>
      </c>
      <c r="I665" s="4">
        <v>27.3</v>
      </c>
      <c r="J665" s="4">
        <v>27.3</v>
      </c>
      <c r="K665" s="4">
        <v>27.3</v>
      </c>
      <c r="L665" s="107"/>
      <c r="M665" s="107"/>
      <c r="N665" s="4">
        <v>664</v>
      </c>
      <c r="O665" s="4"/>
      <c r="P665" s="108">
        <v>27.26</v>
      </c>
      <c r="Q665" s="4">
        <v>27.26</v>
      </c>
      <c r="R665" s="4">
        <v>27.26</v>
      </c>
      <c r="S665" s="4">
        <v>27.26</v>
      </c>
      <c r="T665" s="107"/>
      <c r="U665" s="107"/>
      <c r="V665" s="107"/>
      <c r="W665" s="107"/>
      <c r="X665" s="107"/>
    </row>
    <row r="666" spans="1:24">
      <c r="A666" s="102">
        <f t="shared" si="10"/>
        <v>665</v>
      </c>
      <c r="B666" s="102">
        <v>65</v>
      </c>
      <c r="C666" s="4">
        <f>IF('Input&amp;Output'!$C$3=10,'v-t_chart'!G666,IF('Input&amp;Output'!$C$3=21,'v-t_chart'!H666,IF('Input&amp;Output'!$C$3=32,'v-t_chart'!I666,IF('Input&amp;Output'!$C$3=22,'v-t_chart'!J666,IF('Input&amp;Output'!$C$3=31,'v-t_chart'!K666,'v-t_chart'!L666)))))</f>
        <v>30.4</v>
      </c>
      <c r="D666" s="17"/>
      <c r="F666" s="4">
        <v>665</v>
      </c>
      <c r="G666" s="105"/>
      <c r="H666" s="108">
        <v>30.4</v>
      </c>
      <c r="I666" s="4">
        <v>30.4</v>
      </c>
      <c r="J666" s="4">
        <v>30.4</v>
      </c>
      <c r="K666" s="4">
        <v>30.4</v>
      </c>
      <c r="L666" s="107"/>
      <c r="M666" s="107"/>
      <c r="N666" s="4">
        <v>665</v>
      </c>
      <c r="O666" s="4"/>
      <c r="P666" s="108">
        <v>30.4</v>
      </c>
      <c r="Q666" s="4">
        <v>30.4</v>
      </c>
      <c r="R666" s="4">
        <v>30.4</v>
      </c>
      <c r="S666" s="4">
        <v>30.4</v>
      </c>
      <c r="T666" s="107"/>
      <c r="U666" s="107"/>
      <c r="V666" s="107"/>
      <c r="W666" s="107"/>
      <c r="X666" s="107"/>
    </row>
    <row r="667" spans="1:24">
      <c r="A667" s="102">
        <f t="shared" si="10"/>
        <v>666</v>
      </c>
      <c r="B667" s="102">
        <v>66</v>
      </c>
      <c r="C667" s="4">
        <f>IF('Input&amp;Output'!$C$3=10,'v-t_chart'!G667,IF('Input&amp;Output'!$C$3=21,'v-t_chart'!H667,IF('Input&amp;Output'!$C$3=32,'v-t_chart'!I667,IF('Input&amp;Output'!$C$3=22,'v-t_chart'!J667,IF('Input&amp;Output'!$C$3=31,'v-t_chart'!K667,'v-t_chart'!L667)))))</f>
        <v>33.9</v>
      </c>
      <c r="D667" s="17"/>
      <c r="F667" s="4">
        <v>666</v>
      </c>
      <c r="G667" s="105"/>
      <c r="H667" s="108">
        <v>33.9</v>
      </c>
      <c r="I667" s="4">
        <v>33.9</v>
      </c>
      <c r="J667" s="4">
        <v>33.9</v>
      </c>
      <c r="K667" s="4">
        <v>33.9</v>
      </c>
      <c r="L667" s="107"/>
      <c r="M667" s="107"/>
      <c r="N667" s="4">
        <v>666</v>
      </c>
      <c r="O667" s="4"/>
      <c r="P667" s="108">
        <v>33.89</v>
      </c>
      <c r="Q667" s="4">
        <v>33.89</v>
      </c>
      <c r="R667" s="4">
        <v>33.89</v>
      </c>
      <c r="S667" s="4">
        <v>33.89</v>
      </c>
      <c r="T667" s="107"/>
      <c r="U667" s="107"/>
      <c r="V667" s="107"/>
      <c r="W667" s="107"/>
      <c r="X667" s="107"/>
    </row>
    <row r="668" spans="1:24">
      <c r="A668" s="102">
        <f t="shared" si="10"/>
        <v>667</v>
      </c>
      <c r="B668" s="102">
        <v>67</v>
      </c>
      <c r="C668" s="4">
        <f>IF('Input&amp;Output'!$C$3=10,'v-t_chart'!G668,IF('Input&amp;Output'!$C$3=21,'v-t_chart'!H668,IF('Input&amp;Output'!$C$3=32,'v-t_chart'!I668,IF('Input&amp;Output'!$C$3=22,'v-t_chart'!J668,IF('Input&amp;Output'!$C$3=31,'v-t_chart'!K668,'v-t_chart'!L668)))))</f>
        <v>37.299999999999997</v>
      </c>
      <c r="D668" s="17"/>
      <c r="F668" s="4">
        <v>667</v>
      </c>
      <c r="G668" s="105"/>
      <c r="H668" s="108">
        <v>37.299999999999997</v>
      </c>
      <c r="I668" s="4">
        <v>37.299999999999997</v>
      </c>
      <c r="J668" s="4">
        <v>37.299999999999997</v>
      </c>
      <c r="K668" s="4">
        <v>37.299999999999997</v>
      </c>
      <c r="L668" s="107"/>
      <c r="M668" s="107"/>
      <c r="N668" s="4">
        <v>667</v>
      </c>
      <c r="O668" s="4"/>
      <c r="P668" s="108">
        <v>37.31</v>
      </c>
      <c r="Q668" s="4">
        <v>37.31</v>
      </c>
      <c r="R668" s="4">
        <v>37.31</v>
      </c>
      <c r="S668" s="4">
        <v>37.31</v>
      </c>
      <c r="T668" s="107"/>
      <c r="U668" s="107"/>
      <c r="V668" s="107"/>
      <c r="W668" s="107"/>
      <c r="X668" s="107"/>
    </row>
    <row r="669" spans="1:24">
      <c r="A669" s="102">
        <f t="shared" si="10"/>
        <v>668</v>
      </c>
      <c r="B669" s="102">
        <v>68</v>
      </c>
      <c r="C669" s="4">
        <f>IF('Input&amp;Output'!$C$3=10,'v-t_chart'!G669,IF('Input&amp;Output'!$C$3=21,'v-t_chart'!H669,IF('Input&amp;Output'!$C$3=32,'v-t_chart'!I669,IF('Input&amp;Output'!$C$3=22,'v-t_chart'!J669,IF('Input&amp;Output'!$C$3=31,'v-t_chart'!K669,'v-t_chart'!L669)))))</f>
        <v>39.799999999999997</v>
      </c>
      <c r="D669" s="17"/>
      <c r="F669" s="4">
        <v>668</v>
      </c>
      <c r="G669" s="105"/>
      <c r="H669" s="108">
        <v>39.799999999999997</v>
      </c>
      <c r="I669" s="4">
        <v>39.799999999999997</v>
      </c>
      <c r="J669" s="4">
        <v>39.799999999999997</v>
      </c>
      <c r="K669" s="4">
        <v>39.799999999999997</v>
      </c>
      <c r="L669" s="107"/>
      <c r="M669" s="107"/>
      <c r="N669" s="4">
        <v>668</v>
      </c>
      <c r="O669" s="4"/>
      <c r="P669" s="108">
        <v>39.79</v>
      </c>
      <c r="Q669" s="4">
        <v>39.79</v>
      </c>
      <c r="R669" s="4">
        <v>39.79</v>
      </c>
      <c r="S669" s="4">
        <v>39.79</v>
      </c>
      <c r="T669" s="107"/>
      <c r="U669" s="107"/>
      <c r="V669" s="107"/>
      <c r="W669" s="107"/>
      <c r="X669" s="107"/>
    </row>
    <row r="670" spans="1:24">
      <c r="A670" s="102">
        <f t="shared" si="10"/>
        <v>669</v>
      </c>
      <c r="B670" s="102">
        <v>69</v>
      </c>
      <c r="C670" s="4">
        <f>IF('Input&amp;Output'!$C$3=10,'v-t_chart'!G670,IF('Input&amp;Output'!$C$3=21,'v-t_chart'!H670,IF('Input&amp;Output'!$C$3=32,'v-t_chart'!I670,IF('Input&amp;Output'!$C$3=22,'v-t_chart'!J670,IF('Input&amp;Output'!$C$3=31,'v-t_chart'!K670,'v-t_chart'!L670)))))</f>
        <v>39.5</v>
      </c>
      <c r="D670" s="17"/>
      <c r="F670" s="4">
        <v>669</v>
      </c>
      <c r="G670" s="105"/>
      <c r="H670" s="108">
        <v>39.5</v>
      </c>
      <c r="I670" s="4">
        <v>39.5</v>
      </c>
      <c r="J670" s="4">
        <v>39.5</v>
      </c>
      <c r="K670" s="4">
        <v>39.5</v>
      </c>
      <c r="L670" s="107"/>
      <c r="M670" s="107"/>
      <c r="N670" s="4">
        <v>669</v>
      </c>
      <c r="O670" s="4"/>
      <c r="P670" s="108">
        <v>39.479999999999997</v>
      </c>
      <c r="Q670" s="4">
        <v>39.479999999999997</v>
      </c>
      <c r="R670" s="4">
        <v>39.479999999999997</v>
      </c>
      <c r="S670" s="4">
        <v>39.479999999999997</v>
      </c>
      <c r="T670" s="107"/>
      <c r="U670" s="107"/>
      <c r="V670" s="107"/>
      <c r="W670" s="107"/>
      <c r="X670" s="107"/>
    </row>
    <row r="671" spans="1:24">
      <c r="A671" s="102">
        <f t="shared" si="10"/>
        <v>670</v>
      </c>
      <c r="B671" s="102">
        <v>70</v>
      </c>
      <c r="C671" s="4">
        <f>IF('Input&amp;Output'!$C$3=10,'v-t_chart'!G671,IF('Input&amp;Output'!$C$3=21,'v-t_chart'!H671,IF('Input&amp;Output'!$C$3=32,'v-t_chart'!I671,IF('Input&amp;Output'!$C$3=22,'v-t_chart'!J671,IF('Input&amp;Output'!$C$3=31,'v-t_chart'!K671,'v-t_chart'!L671)))))</f>
        <v>36.299999999999997</v>
      </c>
      <c r="D671" s="17"/>
      <c r="F671" s="4">
        <v>670</v>
      </c>
      <c r="G671" s="105"/>
      <c r="H671" s="108">
        <v>36.299999999999997</v>
      </c>
      <c r="I671" s="4">
        <v>36.299999999999997</v>
      </c>
      <c r="J671" s="4">
        <v>36.299999999999997</v>
      </c>
      <c r="K671" s="4">
        <v>36.299999999999997</v>
      </c>
      <c r="L671" s="107"/>
      <c r="M671" s="107"/>
      <c r="N671" s="4">
        <v>670</v>
      </c>
      <c r="O671" s="4"/>
      <c r="P671" s="108">
        <v>36.299999999999997</v>
      </c>
      <c r="Q671" s="4">
        <v>36.299999999999997</v>
      </c>
      <c r="R671" s="4">
        <v>36.299999999999997</v>
      </c>
      <c r="S671" s="4">
        <v>36.299999999999997</v>
      </c>
      <c r="T671" s="107"/>
      <c r="U671" s="107"/>
      <c r="V671" s="107"/>
      <c r="W671" s="107"/>
      <c r="X671" s="107"/>
    </row>
    <row r="672" spans="1:24">
      <c r="A672" s="102">
        <f t="shared" si="10"/>
        <v>671</v>
      </c>
      <c r="B672" s="102">
        <v>71</v>
      </c>
      <c r="C672" s="4">
        <f>IF('Input&amp;Output'!$C$3=10,'v-t_chart'!G672,IF('Input&amp;Output'!$C$3=21,'v-t_chart'!H672,IF('Input&amp;Output'!$C$3=32,'v-t_chart'!I672,IF('Input&amp;Output'!$C$3=22,'v-t_chart'!J672,IF('Input&amp;Output'!$C$3=31,'v-t_chart'!K672,'v-t_chart'!L672)))))</f>
        <v>31.4</v>
      </c>
      <c r="D672" s="17"/>
      <c r="F672" s="4">
        <v>671</v>
      </c>
      <c r="G672" s="105"/>
      <c r="H672" s="108">
        <v>31.4</v>
      </c>
      <c r="I672" s="4">
        <v>31.4</v>
      </c>
      <c r="J672" s="4">
        <v>31.4</v>
      </c>
      <c r="K672" s="4">
        <v>31.4</v>
      </c>
      <c r="L672" s="107"/>
      <c r="M672" s="107"/>
      <c r="N672" s="4">
        <v>671</v>
      </c>
      <c r="O672" s="4"/>
      <c r="P672" s="108">
        <v>31.4</v>
      </c>
      <c r="Q672" s="4">
        <v>31.4</v>
      </c>
      <c r="R672" s="4">
        <v>31.4</v>
      </c>
      <c r="S672" s="4">
        <v>31.4</v>
      </c>
      <c r="T672" s="107"/>
      <c r="U672" s="107"/>
      <c r="V672" s="107"/>
      <c r="W672" s="107"/>
      <c r="X672" s="107"/>
    </row>
    <row r="673" spans="1:24">
      <c r="A673" s="102">
        <f t="shared" si="10"/>
        <v>672</v>
      </c>
      <c r="B673" s="102">
        <v>72</v>
      </c>
      <c r="C673" s="4">
        <f>IF('Input&amp;Output'!$C$3=10,'v-t_chart'!G673,IF('Input&amp;Output'!$C$3=21,'v-t_chart'!H673,IF('Input&amp;Output'!$C$3=32,'v-t_chart'!I673,IF('Input&amp;Output'!$C$3=22,'v-t_chart'!J673,IF('Input&amp;Output'!$C$3=31,'v-t_chart'!K673,'v-t_chart'!L673)))))</f>
        <v>26.5</v>
      </c>
      <c r="D673" s="17"/>
      <c r="F673" s="4">
        <v>672</v>
      </c>
      <c r="G673" s="105"/>
      <c r="H673" s="108">
        <v>26.5</v>
      </c>
      <c r="I673" s="4">
        <v>26.5</v>
      </c>
      <c r="J673" s="4">
        <v>26.5</v>
      </c>
      <c r="K673" s="4">
        <v>26.5</v>
      </c>
      <c r="L673" s="107"/>
      <c r="M673" s="107"/>
      <c r="N673" s="4">
        <v>672</v>
      </c>
      <c r="O673" s="4"/>
      <c r="P673" s="108">
        <v>26.48</v>
      </c>
      <c r="Q673" s="4">
        <v>26.48</v>
      </c>
      <c r="R673" s="4">
        <v>26.48</v>
      </c>
      <c r="S673" s="4">
        <v>26.48</v>
      </c>
      <c r="T673" s="107"/>
      <c r="U673" s="107"/>
      <c r="V673" s="107"/>
      <c r="W673" s="107"/>
      <c r="X673" s="107"/>
    </row>
    <row r="674" spans="1:24">
      <c r="A674" s="102">
        <f t="shared" si="10"/>
        <v>673</v>
      </c>
      <c r="B674" s="102">
        <v>73</v>
      </c>
      <c r="C674" s="4">
        <f>IF('Input&amp;Output'!$C$3=10,'v-t_chart'!G674,IF('Input&amp;Output'!$C$3=21,'v-t_chart'!H674,IF('Input&amp;Output'!$C$3=32,'v-t_chart'!I674,IF('Input&amp;Output'!$C$3=22,'v-t_chart'!J674,IF('Input&amp;Output'!$C$3=31,'v-t_chart'!K674,'v-t_chart'!L674)))))</f>
        <v>24.2</v>
      </c>
      <c r="D674" s="17"/>
      <c r="F674" s="4">
        <v>673</v>
      </c>
      <c r="G674" s="105"/>
      <c r="H674" s="108">
        <v>24.2</v>
      </c>
      <c r="I674" s="4">
        <v>24.2</v>
      </c>
      <c r="J674" s="4">
        <v>24.2</v>
      </c>
      <c r="K674" s="4">
        <v>24.2</v>
      </c>
      <c r="L674" s="107"/>
      <c r="M674" s="107"/>
      <c r="N674" s="4">
        <v>673</v>
      </c>
      <c r="O674" s="4"/>
      <c r="P674" s="108">
        <v>24.24</v>
      </c>
      <c r="Q674" s="4">
        <v>24.24</v>
      </c>
      <c r="R674" s="4">
        <v>24.24</v>
      </c>
      <c r="S674" s="4">
        <v>24.24</v>
      </c>
      <c r="T674" s="107"/>
      <c r="U674" s="107"/>
      <c r="V674" s="107"/>
      <c r="W674" s="107"/>
      <c r="X674" s="107"/>
    </row>
    <row r="675" spans="1:24">
      <c r="A675" s="102">
        <f t="shared" si="10"/>
        <v>674</v>
      </c>
      <c r="B675" s="102">
        <v>74</v>
      </c>
      <c r="C675" s="4">
        <f>IF('Input&amp;Output'!$C$3=10,'v-t_chart'!G675,IF('Input&amp;Output'!$C$3=21,'v-t_chart'!H675,IF('Input&amp;Output'!$C$3=32,'v-t_chart'!I675,IF('Input&amp;Output'!$C$3=22,'v-t_chart'!J675,IF('Input&amp;Output'!$C$3=31,'v-t_chart'!K675,'v-t_chart'!L675)))))</f>
        <v>24.8</v>
      </c>
      <c r="D675" s="17"/>
      <c r="F675" s="4">
        <v>674</v>
      </c>
      <c r="G675" s="105"/>
      <c r="H675" s="108">
        <v>24.8</v>
      </c>
      <c r="I675" s="4">
        <v>24.8</v>
      </c>
      <c r="J675" s="4">
        <v>24.8</v>
      </c>
      <c r="K675" s="4">
        <v>24.8</v>
      </c>
      <c r="L675" s="107"/>
      <c r="M675" s="107"/>
      <c r="N675" s="4">
        <v>674</v>
      </c>
      <c r="O675" s="4"/>
      <c r="P675" s="108">
        <v>24.82</v>
      </c>
      <c r="Q675" s="4">
        <v>24.82</v>
      </c>
      <c r="R675" s="4">
        <v>24.82</v>
      </c>
      <c r="S675" s="4">
        <v>24.82</v>
      </c>
      <c r="T675" s="107"/>
      <c r="U675" s="107"/>
      <c r="V675" s="107"/>
      <c r="W675" s="107"/>
      <c r="X675" s="107"/>
    </row>
    <row r="676" spans="1:24">
      <c r="A676" s="102">
        <f t="shared" si="10"/>
        <v>675</v>
      </c>
      <c r="B676" s="102">
        <v>75</v>
      </c>
      <c r="C676" s="4">
        <f>IF('Input&amp;Output'!$C$3=10,'v-t_chart'!G676,IF('Input&amp;Output'!$C$3=21,'v-t_chart'!H676,IF('Input&amp;Output'!$C$3=32,'v-t_chart'!I676,IF('Input&amp;Output'!$C$3=22,'v-t_chart'!J676,IF('Input&amp;Output'!$C$3=31,'v-t_chart'!K676,'v-t_chart'!L676)))))</f>
        <v>26.6</v>
      </c>
      <c r="D676" s="17"/>
      <c r="F676" s="4">
        <v>675</v>
      </c>
      <c r="G676" s="105"/>
      <c r="H676" s="108">
        <v>26.6</v>
      </c>
      <c r="I676" s="4">
        <v>26.6</v>
      </c>
      <c r="J676" s="4">
        <v>26.6</v>
      </c>
      <c r="K676" s="4">
        <v>26.6</v>
      </c>
      <c r="L676" s="107"/>
      <c r="M676" s="107"/>
      <c r="N676" s="4">
        <v>675</v>
      </c>
      <c r="O676" s="4"/>
      <c r="P676" s="108">
        <v>26.55</v>
      </c>
      <c r="Q676" s="4">
        <v>26.55</v>
      </c>
      <c r="R676" s="4">
        <v>26.55</v>
      </c>
      <c r="S676" s="4">
        <v>26.55</v>
      </c>
      <c r="T676" s="107"/>
      <c r="U676" s="107"/>
      <c r="V676" s="107"/>
      <c r="W676" s="107"/>
      <c r="X676" s="107"/>
    </row>
    <row r="677" spans="1:24">
      <c r="A677" s="102">
        <f t="shared" si="10"/>
        <v>676</v>
      </c>
      <c r="B677" s="102">
        <v>76</v>
      </c>
      <c r="C677" s="4">
        <f>IF('Input&amp;Output'!$C$3=10,'v-t_chart'!G677,IF('Input&amp;Output'!$C$3=21,'v-t_chart'!H677,IF('Input&amp;Output'!$C$3=32,'v-t_chart'!I677,IF('Input&amp;Output'!$C$3=22,'v-t_chart'!J677,IF('Input&amp;Output'!$C$3=31,'v-t_chart'!K677,'v-t_chart'!L677)))))</f>
        <v>27.5</v>
      </c>
      <c r="D677" s="17"/>
      <c r="F677" s="4">
        <v>676</v>
      </c>
      <c r="G677" s="105"/>
      <c r="H677" s="108">
        <v>27.5</v>
      </c>
      <c r="I677" s="4">
        <v>27.5</v>
      </c>
      <c r="J677" s="4">
        <v>27.5</v>
      </c>
      <c r="K677" s="4">
        <v>27.5</v>
      </c>
      <c r="L677" s="107"/>
      <c r="M677" s="107"/>
      <c r="N677" s="4">
        <v>676</v>
      </c>
      <c r="O677" s="4"/>
      <c r="P677" s="108">
        <v>27.48</v>
      </c>
      <c r="Q677" s="4">
        <v>27.48</v>
      </c>
      <c r="R677" s="4">
        <v>27.48</v>
      </c>
      <c r="S677" s="4">
        <v>27.48</v>
      </c>
      <c r="T677" s="107"/>
      <c r="U677" s="107"/>
      <c r="V677" s="107"/>
      <c r="W677" s="107"/>
      <c r="X677" s="107"/>
    </row>
    <row r="678" spans="1:24">
      <c r="A678" s="102">
        <f t="shared" si="10"/>
        <v>677</v>
      </c>
      <c r="B678" s="102">
        <v>77</v>
      </c>
      <c r="C678" s="4">
        <f>IF('Input&amp;Output'!$C$3=10,'v-t_chart'!G678,IF('Input&amp;Output'!$C$3=21,'v-t_chart'!H678,IF('Input&amp;Output'!$C$3=32,'v-t_chart'!I678,IF('Input&amp;Output'!$C$3=22,'v-t_chart'!J678,IF('Input&amp;Output'!$C$3=31,'v-t_chart'!K678,'v-t_chart'!L678)))))</f>
        <v>26.8</v>
      </c>
      <c r="D678" s="17"/>
      <c r="F678" s="4">
        <v>677</v>
      </c>
      <c r="G678" s="105"/>
      <c r="H678" s="108">
        <v>26.8</v>
      </c>
      <c r="I678" s="4">
        <v>26.8</v>
      </c>
      <c r="J678" s="4">
        <v>26.8</v>
      </c>
      <c r="K678" s="4">
        <v>26.8</v>
      </c>
      <c r="L678" s="107"/>
      <c r="M678" s="107"/>
      <c r="N678" s="4">
        <v>677</v>
      </c>
      <c r="O678" s="4"/>
      <c r="P678" s="108">
        <v>26.78</v>
      </c>
      <c r="Q678" s="4">
        <v>26.78</v>
      </c>
      <c r="R678" s="4">
        <v>26.78</v>
      </c>
      <c r="S678" s="4">
        <v>26.78</v>
      </c>
      <c r="T678" s="107"/>
      <c r="U678" s="107"/>
      <c r="V678" s="107"/>
      <c r="W678" s="107"/>
      <c r="X678" s="107"/>
    </row>
    <row r="679" spans="1:24">
      <c r="A679" s="102">
        <f t="shared" si="10"/>
        <v>678</v>
      </c>
      <c r="B679" s="102">
        <v>78</v>
      </c>
      <c r="C679" s="4">
        <f>IF('Input&amp;Output'!$C$3=10,'v-t_chart'!G679,IF('Input&amp;Output'!$C$3=21,'v-t_chart'!H679,IF('Input&amp;Output'!$C$3=32,'v-t_chart'!I679,IF('Input&amp;Output'!$C$3=22,'v-t_chart'!J679,IF('Input&amp;Output'!$C$3=31,'v-t_chart'!K679,'v-t_chart'!L679)))))</f>
        <v>25.3</v>
      </c>
      <c r="D679" s="17"/>
      <c r="F679" s="4">
        <v>678</v>
      </c>
      <c r="G679" s="105"/>
      <c r="H679" s="108">
        <v>25.3</v>
      </c>
      <c r="I679" s="4">
        <v>25.3</v>
      </c>
      <c r="J679" s="4">
        <v>25.3</v>
      </c>
      <c r="K679" s="4">
        <v>25.3</v>
      </c>
      <c r="L679" s="107"/>
      <c r="M679" s="107"/>
      <c r="N679" s="4">
        <v>678</v>
      </c>
      <c r="O679" s="4"/>
      <c r="P679" s="108">
        <v>25.27</v>
      </c>
      <c r="Q679" s="4">
        <v>25.27</v>
      </c>
      <c r="R679" s="4">
        <v>25.27</v>
      </c>
      <c r="S679" s="4">
        <v>25.27</v>
      </c>
      <c r="T679" s="107"/>
      <c r="U679" s="107"/>
      <c r="V679" s="107"/>
      <c r="W679" s="107"/>
      <c r="X679" s="107"/>
    </row>
    <row r="680" spans="1:24">
      <c r="A680" s="102">
        <f t="shared" si="10"/>
        <v>679</v>
      </c>
      <c r="B680" s="102">
        <v>79</v>
      </c>
      <c r="C680" s="4">
        <f>IF('Input&amp;Output'!$C$3=10,'v-t_chart'!G680,IF('Input&amp;Output'!$C$3=21,'v-t_chart'!H680,IF('Input&amp;Output'!$C$3=32,'v-t_chart'!I680,IF('Input&amp;Output'!$C$3=22,'v-t_chart'!J680,IF('Input&amp;Output'!$C$3=31,'v-t_chart'!K680,'v-t_chart'!L680)))))</f>
        <v>24</v>
      </c>
      <c r="D680" s="17"/>
      <c r="F680" s="4">
        <v>679</v>
      </c>
      <c r="G680" s="105"/>
      <c r="H680" s="108">
        <v>24</v>
      </c>
      <c r="I680" s="4">
        <v>24</v>
      </c>
      <c r="J680" s="4">
        <v>24</v>
      </c>
      <c r="K680" s="4">
        <v>24</v>
      </c>
      <c r="L680" s="107"/>
      <c r="M680" s="107"/>
      <c r="N680" s="4">
        <v>679</v>
      </c>
      <c r="O680" s="4"/>
      <c r="P680" s="108">
        <v>23.96</v>
      </c>
      <c r="Q680" s="4">
        <v>23.96</v>
      </c>
      <c r="R680" s="4">
        <v>23.96</v>
      </c>
      <c r="S680" s="4">
        <v>23.96</v>
      </c>
      <c r="T680" s="107"/>
      <c r="U680" s="107"/>
      <c r="V680" s="107"/>
      <c r="W680" s="107"/>
      <c r="X680" s="107"/>
    </row>
    <row r="681" spans="1:24">
      <c r="A681" s="102">
        <f t="shared" si="10"/>
        <v>680</v>
      </c>
      <c r="B681" s="102">
        <v>80</v>
      </c>
      <c r="C681" s="4">
        <f>IF('Input&amp;Output'!$C$3=10,'v-t_chart'!G681,IF('Input&amp;Output'!$C$3=21,'v-t_chart'!H681,IF('Input&amp;Output'!$C$3=32,'v-t_chart'!I681,IF('Input&amp;Output'!$C$3=22,'v-t_chart'!J681,IF('Input&amp;Output'!$C$3=31,'v-t_chart'!K681,'v-t_chart'!L681)))))</f>
        <v>23.3</v>
      </c>
      <c r="D681" s="17"/>
      <c r="F681" s="4">
        <v>680</v>
      </c>
      <c r="G681" s="105"/>
      <c r="H681" s="108">
        <v>23.3</v>
      </c>
      <c r="I681" s="4">
        <v>23.3</v>
      </c>
      <c r="J681" s="4">
        <v>23.3</v>
      </c>
      <c r="K681" s="4">
        <v>23.3</v>
      </c>
      <c r="L681" s="107"/>
      <c r="M681" s="107"/>
      <c r="N681" s="4">
        <v>680</v>
      </c>
      <c r="O681" s="4"/>
      <c r="P681" s="108">
        <v>23.3</v>
      </c>
      <c r="Q681" s="4">
        <v>23.3</v>
      </c>
      <c r="R681" s="4">
        <v>23.3</v>
      </c>
      <c r="S681" s="4">
        <v>23.3</v>
      </c>
      <c r="T681" s="107"/>
      <c r="U681" s="107"/>
      <c r="V681" s="107"/>
      <c r="W681" s="107"/>
      <c r="X681" s="107"/>
    </row>
    <row r="682" spans="1:24">
      <c r="A682" s="102">
        <f t="shared" si="10"/>
        <v>681</v>
      </c>
      <c r="B682" s="102">
        <v>81</v>
      </c>
      <c r="C682" s="4">
        <f>IF('Input&amp;Output'!$C$3=10,'v-t_chart'!G682,IF('Input&amp;Output'!$C$3=21,'v-t_chart'!H682,IF('Input&amp;Output'!$C$3=32,'v-t_chart'!I682,IF('Input&amp;Output'!$C$3=22,'v-t_chart'!J682,IF('Input&amp;Output'!$C$3=31,'v-t_chart'!K682,'v-t_chart'!L682)))))</f>
        <v>23.7</v>
      </c>
      <c r="D682" s="17"/>
      <c r="F682" s="4">
        <v>681</v>
      </c>
      <c r="G682" s="105"/>
      <c r="H682" s="108">
        <v>23.7</v>
      </c>
      <c r="I682" s="4">
        <v>23.7</v>
      </c>
      <c r="J682" s="4">
        <v>23.7</v>
      </c>
      <c r="K682" s="4">
        <v>23.7</v>
      </c>
      <c r="L682" s="107"/>
      <c r="M682" s="107"/>
      <c r="N682" s="4">
        <v>681</v>
      </c>
      <c r="O682" s="4"/>
      <c r="P682" s="108">
        <v>23.66</v>
      </c>
      <c r="Q682" s="4">
        <v>23.66</v>
      </c>
      <c r="R682" s="4">
        <v>23.66</v>
      </c>
      <c r="S682" s="4">
        <v>23.66</v>
      </c>
      <c r="T682" s="107"/>
      <c r="U682" s="107"/>
      <c r="V682" s="107"/>
      <c r="W682" s="107"/>
      <c r="X682" s="107"/>
    </row>
    <row r="683" spans="1:24">
      <c r="A683" s="102">
        <f t="shared" si="10"/>
        <v>682</v>
      </c>
      <c r="B683" s="102">
        <v>82</v>
      </c>
      <c r="C683" s="4">
        <f>IF('Input&amp;Output'!$C$3=10,'v-t_chart'!G683,IF('Input&amp;Output'!$C$3=21,'v-t_chart'!H683,IF('Input&amp;Output'!$C$3=32,'v-t_chart'!I683,IF('Input&amp;Output'!$C$3=22,'v-t_chart'!J683,IF('Input&amp;Output'!$C$3=31,'v-t_chart'!K683,'v-t_chart'!L683)))))</f>
        <v>24.9</v>
      </c>
      <c r="D683" s="17"/>
      <c r="F683" s="4">
        <v>682</v>
      </c>
      <c r="G683" s="105"/>
      <c r="H683" s="108">
        <v>24.9</v>
      </c>
      <c r="I683" s="4">
        <v>24.9</v>
      </c>
      <c r="J683" s="4">
        <v>24.9</v>
      </c>
      <c r="K683" s="4">
        <v>24.9</v>
      </c>
      <c r="L683" s="107"/>
      <c r="M683" s="107"/>
      <c r="N683" s="4">
        <v>682</v>
      </c>
      <c r="O683" s="4"/>
      <c r="P683" s="108">
        <v>24.87</v>
      </c>
      <c r="Q683" s="4">
        <v>24.87</v>
      </c>
      <c r="R683" s="4">
        <v>24.87</v>
      </c>
      <c r="S683" s="4">
        <v>24.87</v>
      </c>
      <c r="T683" s="107"/>
      <c r="U683" s="107"/>
      <c r="V683" s="107"/>
      <c r="W683" s="107"/>
      <c r="X683" s="107"/>
    </row>
    <row r="684" spans="1:24">
      <c r="A684" s="102">
        <f t="shared" si="10"/>
        <v>683</v>
      </c>
      <c r="B684" s="102">
        <v>83</v>
      </c>
      <c r="C684" s="4">
        <f>IF('Input&amp;Output'!$C$3=10,'v-t_chart'!G684,IF('Input&amp;Output'!$C$3=21,'v-t_chart'!H684,IF('Input&amp;Output'!$C$3=32,'v-t_chart'!I684,IF('Input&amp;Output'!$C$3=22,'v-t_chart'!J684,IF('Input&amp;Output'!$C$3=31,'v-t_chart'!K684,'v-t_chart'!L684)))))</f>
        <v>26.4</v>
      </c>
      <c r="D684" s="17"/>
      <c r="F684" s="4">
        <v>683</v>
      </c>
      <c r="G684" s="105"/>
      <c r="H684" s="108">
        <v>26.4</v>
      </c>
      <c r="I684" s="4">
        <v>26.4</v>
      </c>
      <c r="J684" s="4">
        <v>26.4</v>
      </c>
      <c r="K684" s="4">
        <v>26.4</v>
      </c>
      <c r="L684" s="107"/>
      <c r="M684" s="107"/>
      <c r="N684" s="4">
        <v>683</v>
      </c>
      <c r="O684" s="4"/>
      <c r="P684" s="108">
        <v>26.38</v>
      </c>
      <c r="Q684" s="4">
        <v>26.38</v>
      </c>
      <c r="R684" s="4">
        <v>26.38</v>
      </c>
      <c r="S684" s="4">
        <v>26.38</v>
      </c>
      <c r="T684" s="107"/>
      <c r="U684" s="107"/>
      <c r="V684" s="107"/>
      <c r="W684" s="107"/>
      <c r="X684" s="107"/>
    </row>
    <row r="685" spans="1:24">
      <c r="A685" s="102">
        <f t="shared" si="10"/>
        <v>684</v>
      </c>
      <c r="B685" s="102">
        <v>84</v>
      </c>
      <c r="C685" s="4">
        <f>IF('Input&amp;Output'!$C$3=10,'v-t_chart'!G685,IF('Input&amp;Output'!$C$3=21,'v-t_chart'!H685,IF('Input&amp;Output'!$C$3=32,'v-t_chart'!I685,IF('Input&amp;Output'!$C$3=22,'v-t_chart'!J685,IF('Input&amp;Output'!$C$3=31,'v-t_chart'!K685,'v-t_chart'!L685)))))</f>
        <v>27.7</v>
      </c>
      <c r="D685" s="17"/>
      <c r="F685" s="4">
        <v>684</v>
      </c>
      <c r="G685" s="105"/>
      <c r="H685" s="108">
        <v>27.7</v>
      </c>
      <c r="I685" s="4">
        <v>27.7</v>
      </c>
      <c r="J685" s="4">
        <v>27.7</v>
      </c>
      <c r="K685" s="4">
        <v>27.7</v>
      </c>
      <c r="L685" s="107"/>
      <c r="M685" s="107"/>
      <c r="N685" s="4">
        <v>684</v>
      </c>
      <c r="O685" s="4"/>
      <c r="P685" s="108">
        <v>27.67</v>
      </c>
      <c r="Q685" s="4">
        <v>27.67</v>
      </c>
      <c r="R685" s="4">
        <v>27.67</v>
      </c>
      <c r="S685" s="4">
        <v>27.67</v>
      </c>
      <c r="T685" s="107"/>
      <c r="U685" s="107"/>
      <c r="V685" s="107"/>
      <c r="W685" s="107"/>
      <c r="X685" s="107"/>
    </row>
    <row r="686" spans="1:24">
      <c r="A686" s="102">
        <f t="shared" si="10"/>
        <v>685</v>
      </c>
      <c r="B686" s="102">
        <v>85</v>
      </c>
      <c r="C686" s="4">
        <f>IF('Input&amp;Output'!$C$3=10,'v-t_chart'!G686,IF('Input&amp;Output'!$C$3=21,'v-t_chart'!H686,IF('Input&amp;Output'!$C$3=32,'v-t_chart'!I686,IF('Input&amp;Output'!$C$3=22,'v-t_chart'!J686,IF('Input&amp;Output'!$C$3=31,'v-t_chart'!K686,'v-t_chart'!L686)))))</f>
        <v>28.3</v>
      </c>
      <c r="D686" s="17"/>
      <c r="F686" s="4">
        <v>685</v>
      </c>
      <c r="G686" s="105"/>
      <c r="H686" s="108">
        <v>28.3</v>
      </c>
      <c r="I686" s="4">
        <v>28.3</v>
      </c>
      <c r="J686" s="4">
        <v>28.3</v>
      </c>
      <c r="K686" s="4">
        <v>28.3</v>
      </c>
      <c r="L686" s="107"/>
      <c r="M686" s="107"/>
      <c r="N686" s="4">
        <v>685</v>
      </c>
      <c r="O686" s="4"/>
      <c r="P686" s="108">
        <v>28.33</v>
      </c>
      <c r="Q686" s="4">
        <v>28.33</v>
      </c>
      <c r="R686" s="4">
        <v>28.33</v>
      </c>
      <c r="S686" s="4">
        <v>28.33</v>
      </c>
      <c r="T686" s="107"/>
      <c r="U686" s="107"/>
      <c r="V686" s="107"/>
      <c r="W686" s="107"/>
      <c r="X686" s="107"/>
    </row>
    <row r="687" spans="1:24">
      <c r="A687" s="102">
        <f t="shared" si="10"/>
        <v>686</v>
      </c>
      <c r="B687" s="102">
        <v>86</v>
      </c>
      <c r="C687" s="4">
        <f>IF('Input&amp;Output'!$C$3=10,'v-t_chart'!G687,IF('Input&amp;Output'!$C$3=21,'v-t_chart'!H687,IF('Input&amp;Output'!$C$3=32,'v-t_chart'!I687,IF('Input&amp;Output'!$C$3=22,'v-t_chart'!J687,IF('Input&amp;Output'!$C$3=31,'v-t_chart'!K687,'v-t_chart'!L687)))))</f>
        <v>28.3</v>
      </c>
      <c r="D687" s="17"/>
      <c r="F687" s="4">
        <v>686</v>
      </c>
      <c r="G687" s="105"/>
      <c r="H687" s="108">
        <v>28.3</v>
      </c>
      <c r="I687" s="4">
        <v>28.3</v>
      </c>
      <c r="J687" s="4">
        <v>28.3</v>
      </c>
      <c r="K687" s="4">
        <v>28.3</v>
      </c>
      <c r="L687" s="107"/>
      <c r="M687" s="107"/>
      <c r="N687" s="4">
        <v>686</v>
      </c>
      <c r="O687" s="4"/>
      <c r="P687" s="108">
        <v>28.33</v>
      </c>
      <c r="Q687" s="4">
        <v>28.33</v>
      </c>
      <c r="R687" s="4">
        <v>28.33</v>
      </c>
      <c r="S687" s="4">
        <v>28.33</v>
      </c>
      <c r="T687" s="107"/>
      <c r="U687" s="107"/>
      <c r="V687" s="107"/>
      <c r="W687" s="107"/>
      <c r="X687" s="107"/>
    </row>
    <row r="688" spans="1:24">
      <c r="A688" s="102">
        <f t="shared" si="10"/>
        <v>687</v>
      </c>
      <c r="B688" s="102">
        <v>87</v>
      </c>
      <c r="C688" s="4">
        <f>IF('Input&amp;Output'!$C$3=10,'v-t_chart'!G688,IF('Input&amp;Output'!$C$3=21,'v-t_chart'!H688,IF('Input&amp;Output'!$C$3=32,'v-t_chart'!I688,IF('Input&amp;Output'!$C$3=22,'v-t_chart'!J688,IF('Input&amp;Output'!$C$3=31,'v-t_chart'!K688,'v-t_chart'!L688)))))</f>
        <v>28.1</v>
      </c>
      <c r="D688" s="17"/>
      <c r="F688" s="4">
        <v>687</v>
      </c>
      <c r="G688" s="105"/>
      <c r="H688" s="108">
        <v>28.1</v>
      </c>
      <c r="I688" s="4">
        <v>28.1</v>
      </c>
      <c r="J688" s="4">
        <v>28.1</v>
      </c>
      <c r="K688" s="4">
        <v>28.1</v>
      </c>
      <c r="L688" s="107"/>
      <c r="M688" s="107"/>
      <c r="N688" s="4">
        <v>687</v>
      </c>
      <c r="O688" s="4"/>
      <c r="P688" s="108">
        <v>28.1</v>
      </c>
      <c r="Q688" s="4">
        <v>28.1</v>
      </c>
      <c r="R688" s="4">
        <v>28.1</v>
      </c>
      <c r="S688" s="4">
        <v>28.1</v>
      </c>
      <c r="T688" s="107"/>
      <c r="U688" s="107"/>
      <c r="V688" s="107"/>
      <c r="W688" s="107"/>
      <c r="X688" s="107"/>
    </row>
    <row r="689" spans="1:24">
      <c r="A689" s="102">
        <f t="shared" si="10"/>
        <v>688</v>
      </c>
      <c r="B689" s="102">
        <v>88</v>
      </c>
      <c r="C689" s="4">
        <f>IF('Input&amp;Output'!$C$3=10,'v-t_chart'!G689,IF('Input&amp;Output'!$C$3=21,'v-t_chart'!H689,IF('Input&amp;Output'!$C$3=32,'v-t_chart'!I689,IF('Input&amp;Output'!$C$3=22,'v-t_chart'!J689,IF('Input&amp;Output'!$C$3=31,'v-t_chart'!K689,'v-t_chart'!L689)))))</f>
        <v>28.1</v>
      </c>
      <c r="D689" s="17"/>
      <c r="F689" s="4">
        <v>688</v>
      </c>
      <c r="G689" s="105"/>
      <c r="H689" s="108">
        <v>28.1</v>
      </c>
      <c r="I689" s="4">
        <v>28.1</v>
      </c>
      <c r="J689" s="4">
        <v>28.1</v>
      </c>
      <c r="K689" s="4">
        <v>28.1</v>
      </c>
      <c r="L689" s="107"/>
      <c r="M689" s="107"/>
      <c r="N689" s="4">
        <v>688</v>
      </c>
      <c r="O689" s="4"/>
      <c r="P689" s="108">
        <v>28.08</v>
      </c>
      <c r="Q689" s="4">
        <v>28.08</v>
      </c>
      <c r="R689" s="4">
        <v>28.08</v>
      </c>
      <c r="S689" s="4">
        <v>28.08</v>
      </c>
      <c r="T689" s="107"/>
      <c r="U689" s="107"/>
      <c r="V689" s="107"/>
      <c r="W689" s="107"/>
      <c r="X689" s="107"/>
    </row>
    <row r="690" spans="1:24">
      <c r="A690" s="102">
        <f t="shared" si="10"/>
        <v>689</v>
      </c>
      <c r="B690" s="102">
        <v>89</v>
      </c>
      <c r="C690" s="4">
        <f>IF('Input&amp;Output'!$C$3=10,'v-t_chart'!G690,IF('Input&amp;Output'!$C$3=21,'v-t_chart'!H690,IF('Input&amp;Output'!$C$3=32,'v-t_chart'!I690,IF('Input&amp;Output'!$C$3=22,'v-t_chart'!J690,IF('Input&amp;Output'!$C$3=31,'v-t_chart'!K690,'v-t_chart'!L690)))))</f>
        <v>28.6</v>
      </c>
      <c r="D690" s="17"/>
      <c r="F690" s="4">
        <v>689</v>
      </c>
      <c r="G690" s="105"/>
      <c r="H690" s="108">
        <v>28.6</v>
      </c>
      <c r="I690" s="4">
        <v>28.6</v>
      </c>
      <c r="J690" s="4">
        <v>28.6</v>
      </c>
      <c r="K690" s="4">
        <v>28.6</v>
      </c>
      <c r="L690" s="107"/>
      <c r="M690" s="107"/>
      <c r="N690" s="4">
        <v>689</v>
      </c>
      <c r="O690" s="4"/>
      <c r="P690" s="108">
        <v>28.61</v>
      </c>
      <c r="Q690" s="4">
        <v>28.61</v>
      </c>
      <c r="R690" s="4">
        <v>28.61</v>
      </c>
      <c r="S690" s="4">
        <v>28.61</v>
      </c>
      <c r="T690" s="107"/>
      <c r="U690" s="107"/>
      <c r="V690" s="107"/>
      <c r="W690" s="107"/>
      <c r="X690" s="107"/>
    </row>
    <row r="691" spans="1:24">
      <c r="A691" s="102">
        <f t="shared" si="10"/>
        <v>690</v>
      </c>
      <c r="B691" s="102">
        <v>90</v>
      </c>
      <c r="C691" s="4">
        <f>IF('Input&amp;Output'!$C$3=10,'v-t_chart'!G691,IF('Input&amp;Output'!$C$3=21,'v-t_chart'!H691,IF('Input&amp;Output'!$C$3=32,'v-t_chart'!I691,IF('Input&amp;Output'!$C$3=22,'v-t_chart'!J691,IF('Input&amp;Output'!$C$3=31,'v-t_chart'!K691,'v-t_chart'!L691)))))</f>
        <v>29.8</v>
      </c>
      <c r="D691" s="17"/>
      <c r="F691" s="4">
        <v>690</v>
      </c>
      <c r="G691" s="105"/>
      <c r="H691" s="108">
        <v>29.8</v>
      </c>
      <c r="I691" s="4">
        <v>29.8</v>
      </c>
      <c r="J691" s="4">
        <v>29.8</v>
      </c>
      <c r="K691" s="4">
        <v>29.8</v>
      </c>
      <c r="L691" s="107"/>
      <c r="M691" s="107"/>
      <c r="N691" s="4">
        <v>690</v>
      </c>
      <c r="O691" s="4"/>
      <c r="P691" s="108">
        <v>29.81</v>
      </c>
      <c r="Q691" s="4">
        <v>29.81</v>
      </c>
      <c r="R691" s="4">
        <v>29.81</v>
      </c>
      <c r="S691" s="4">
        <v>29.81</v>
      </c>
      <c r="T691" s="107"/>
      <c r="U691" s="107"/>
      <c r="V691" s="107"/>
      <c r="W691" s="107"/>
      <c r="X691" s="107"/>
    </row>
    <row r="692" spans="1:24">
      <c r="A692" s="102">
        <f t="shared" si="10"/>
        <v>691</v>
      </c>
      <c r="B692" s="102">
        <v>91</v>
      </c>
      <c r="C692" s="4">
        <f>IF('Input&amp;Output'!$C$3=10,'v-t_chart'!G692,IF('Input&amp;Output'!$C$3=21,'v-t_chart'!H692,IF('Input&amp;Output'!$C$3=32,'v-t_chart'!I692,IF('Input&amp;Output'!$C$3=22,'v-t_chart'!J692,IF('Input&amp;Output'!$C$3=31,'v-t_chart'!K692,'v-t_chart'!L692)))))</f>
        <v>31.6</v>
      </c>
      <c r="D692" s="17"/>
      <c r="F692" s="4">
        <v>691</v>
      </c>
      <c r="G692" s="105"/>
      <c r="H692" s="108">
        <v>31.6</v>
      </c>
      <c r="I692" s="4">
        <v>31.6</v>
      </c>
      <c r="J692" s="4">
        <v>31.6</v>
      </c>
      <c r="K692" s="4">
        <v>31.6</v>
      </c>
      <c r="L692" s="107"/>
      <c r="M692" s="107"/>
      <c r="N692" s="4">
        <v>691</v>
      </c>
      <c r="O692" s="4"/>
      <c r="P692" s="108">
        <v>31.61</v>
      </c>
      <c r="Q692" s="4">
        <v>31.61</v>
      </c>
      <c r="R692" s="4">
        <v>31.61</v>
      </c>
      <c r="S692" s="4">
        <v>31.61</v>
      </c>
      <c r="T692" s="107"/>
      <c r="U692" s="107"/>
      <c r="V692" s="107"/>
      <c r="W692" s="107"/>
      <c r="X692" s="107"/>
    </row>
    <row r="693" spans="1:24">
      <c r="A693" s="102">
        <f t="shared" si="10"/>
        <v>692</v>
      </c>
      <c r="B693" s="102">
        <v>92</v>
      </c>
      <c r="C693" s="4">
        <f>IF('Input&amp;Output'!$C$3=10,'v-t_chart'!G693,IF('Input&amp;Output'!$C$3=21,'v-t_chart'!H693,IF('Input&amp;Output'!$C$3=32,'v-t_chart'!I693,IF('Input&amp;Output'!$C$3=22,'v-t_chart'!J693,IF('Input&amp;Output'!$C$3=31,'v-t_chart'!K693,'v-t_chart'!L693)))))</f>
        <v>33.9</v>
      </c>
      <c r="D693" s="17"/>
      <c r="F693" s="4">
        <v>692</v>
      </c>
      <c r="G693" s="105"/>
      <c r="H693" s="108">
        <v>33.9</v>
      </c>
      <c r="I693" s="4">
        <v>33.9</v>
      </c>
      <c r="J693" s="4">
        <v>33.9</v>
      </c>
      <c r="K693" s="4">
        <v>33.9</v>
      </c>
      <c r="L693" s="107"/>
      <c r="M693" s="107"/>
      <c r="N693" s="4">
        <v>692</v>
      </c>
      <c r="O693" s="4"/>
      <c r="P693" s="108">
        <v>33.9</v>
      </c>
      <c r="Q693" s="4">
        <v>33.9</v>
      </c>
      <c r="R693" s="4">
        <v>33.9</v>
      </c>
      <c r="S693" s="4">
        <v>33.9</v>
      </c>
      <c r="T693" s="107"/>
      <c r="U693" s="107"/>
      <c r="V693" s="107"/>
      <c r="W693" s="107"/>
      <c r="X693" s="107"/>
    </row>
    <row r="694" spans="1:24">
      <c r="A694" s="102">
        <f t="shared" si="10"/>
        <v>693</v>
      </c>
      <c r="B694" s="102">
        <v>93</v>
      </c>
      <c r="C694" s="4">
        <f>IF('Input&amp;Output'!$C$3=10,'v-t_chart'!G694,IF('Input&amp;Output'!$C$3=21,'v-t_chart'!H694,IF('Input&amp;Output'!$C$3=32,'v-t_chart'!I694,IF('Input&amp;Output'!$C$3=22,'v-t_chart'!J694,IF('Input&amp;Output'!$C$3=31,'v-t_chart'!K694,'v-t_chart'!L694)))))</f>
        <v>36.5</v>
      </c>
      <c r="D694" s="17"/>
      <c r="F694" s="4">
        <v>693</v>
      </c>
      <c r="G694" s="105"/>
      <c r="H694" s="108">
        <v>36.5</v>
      </c>
      <c r="I694" s="4">
        <v>36.5</v>
      </c>
      <c r="J694" s="4">
        <v>36.5</v>
      </c>
      <c r="K694" s="4">
        <v>36.5</v>
      </c>
      <c r="L694" s="107"/>
      <c r="M694" s="107"/>
      <c r="N694" s="4">
        <v>693</v>
      </c>
      <c r="O694" s="4"/>
      <c r="P694" s="108">
        <v>36.46</v>
      </c>
      <c r="Q694" s="4">
        <v>36.46</v>
      </c>
      <c r="R694" s="4">
        <v>36.46</v>
      </c>
      <c r="S694" s="4">
        <v>36.46</v>
      </c>
      <c r="T694" s="107"/>
      <c r="U694" s="107"/>
      <c r="V694" s="107"/>
      <c r="W694" s="107"/>
      <c r="X694" s="107"/>
    </row>
    <row r="695" spans="1:24">
      <c r="A695" s="102">
        <f t="shared" si="10"/>
        <v>694</v>
      </c>
      <c r="B695" s="102">
        <v>94</v>
      </c>
      <c r="C695" s="4">
        <f>IF('Input&amp;Output'!$C$3=10,'v-t_chart'!G695,IF('Input&amp;Output'!$C$3=21,'v-t_chart'!H695,IF('Input&amp;Output'!$C$3=32,'v-t_chart'!I695,IF('Input&amp;Output'!$C$3=22,'v-t_chart'!J695,IF('Input&amp;Output'!$C$3=31,'v-t_chart'!K695,'v-t_chart'!L695)))))</f>
        <v>39.1</v>
      </c>
      <c r="D695" s="17"/>
      <c r="F695" s="4">
        <v>694</v>
      </c>
      <c r="G695" s="105"/>
      <c r="H695" s="108">
        <v>39.1</v>
      </c>
      <c r="I695" s="4">
        <v>39.1</v>
      </c>
      <c r="J695" s="4">
        <v>39.1</v>
      </c>
      <c r="K695" s="4">
        <v>39.1</v>
      </c>
      <c r="L695" s="107"/>
      <c r="M695" s="107"/>
      <c r="N695" s="4">
        <v>694</v>
      </c>
      <c r="O695" s="4"/>
      <c r="P695" s="108">
        <v>39.08</v>
      </c>
      <c r="Q695" s="4">
        <v>39.08</v>
      </c>
      <c r="R695" s="4">
        <v>39.08</v>
      </c>
      <c r="S695" s="4">
        <v>39.08</v>
      </c>
      <c r="T695" s="107"/>
      <c r="U695" s="107"/>
      <c r="V695" s="107"/>
      <c r="W695" s="107"/>
      <c r="X695" s="107"/>
    </row>
    <row r="696" spans="1:24">
      <c r="A696" s="102">
        <f t="shared" si="10"/>
        <v>695</v>
      </c>
      <c r="B696" s="102">
        <v>95</v>
      </c>
      <c r="C696" s="4">
        <f>IF('Input&amp;Output'!$C$3=10,'v-t_chart'!G696,IF('Input&amp;Output'!$C$3=21,'v-t_chart'!H696,IF('Input&amp;Output'!$C$3=32,'v-t_chart'!I696,IF('Input&amp;Output'!$C$3=22,'v-t_chart'!J696,IF('Input&amp;Output'!$C$3=31,'v-t_chart'!K696,'v-t_chart'!L696)))))</f>
        <v>41.5</v>
      </c>
      <c r="D696" s="17"/>
      <c r="F696" s="4">
        <v>695</v>
      </c>
      <c r="G696" s="105"/>
      <c r="H696" s="108">
        <v>41.5</v>
      </c>
      <c r="I696" s="4">
        <v>41.5</v>
      </c>
      <c r="J696" s="4">
        <v>41.5</v>
      </c>
      <c r="K696" s="4">
        <v>41.5</v>
      </c>
      <c r="L696" s="107"/>
      <c r="M696" s="107"/>
      <c r="N696" s="4">
        <v>695</v>
      </c>
      <c r="O696" s="4"/>
      <c r="P696" s="108">
        <v>41.5</v>
      </c>
      <c r="Q696" s="4">
        <v>41.5</v>
      </c>
      <c r="R696" s="4">
        <v>41.5</v>
      </c>
      <c r="S696" s="4">
        <v>41.5</v>
      </c>
      <c r="T696" s="107"/>
      <c r="U696" s="107"/>
      <c r="V696" s="107"/>
      <c r="W696" s="107"/>
      <c r="X696" s="107"/>
    </row>
    <row r="697" spans="1:24">
      <c r="A697" s="102">
        <f t="shared" si="10"/>
        <v>696</v>
      </c>
      <c r="B697" s="102">
        <v>96</v>
      </c>
      <c r="C697" s="4">
        <f>IF('Input&amp;Output'!$C$3=10,'v-t_chart'!G697,IF('Input&amp;Output'!$C$3=21,'v-t_chart'!H697,IF('Input&amp;Output'!$C$3=32,'v-t_chart'!I697,IF('Input&amp;Output'!$C$3=22,'v-t_chart'!J697,IF('Input&amp;Output'!$C$3=31,'v-t_chart'!K697,'v-t_chart'!L697)))))</f>
        <v>43.3</v>
      </c>
      <c r="D697" s="17"/>
      <c r="F697" s="4">
        <v>696</v>
      </c>
      <c r="G697" s="105"/>
      <c r="H697" s="108">
        <v>43.3</v>
      </c>
      <c r="I697" s="4">
        <v>43.3</v>
      </c>
      <c r="J697" s="4">
        <v>43.3</v>
      </c>
      <c r="K697" s="4">
        <v>43.3</v>
      </c>
      <c r="L697" s="107"/>
      <c r="M697" s="107"/>
      <c r="N697" s="4">
        <v>696</v>
      </c>
      <c r="O697" s="4"/>
      <c r="P697" s="108">
        <v>43.33</v>
      </c>
      <c r="Q697" s="4">
        <v>43.33</v>
      </c>
      <c r="R697" s="4">
        <v>43.33</v>
      </c>
      <c r="S697" s="4">
        <v>43.33</v>
      </c>
      <c r="T697" s="107"/>
      <c r="U697" s="107"/>
      <c r="V697" s="107"/>
      <c r="W697" s="107"/>
      <c r="X697" s="107"/>
    </row>
    <row r="698" spans="1:24">
      <c r="A698" s="102">
        <f t="shared" si="10"/>
        <v>697</v>
      </c>
      <c r="B698" s="102">
        <v>97</v>
      </c>
      <c r="C698" s="4">
        <f>IF('Input&amp;Output'!$C$3=10,'v-t_chart'!G698,IF('Input&amp;Output'!$C$3=21,'v-t_chart'!H698,IF('Input&amp;Output'!$C$3=32,'v-t_chart'!I698,IF('Input&amp;Output'!$C$3=22,'v-t_chart'!J698,IF('Input&amp;Output'!$C$3=31,'v-t_chart'!K698,'v-t_chart'!L698)))))</f>
        <v>44.5</v>
      </c>
      <c r="D698" s="17"/>
      <c r="F698" s="4">
        <v>697</v>
      </c>
      <c r="G698" s="105"/>
      <c r="H698" s="108">
        <v>44.5</v>
      </c>
      <c r="I698" s="4">
        <v>44.5</v>
      </c>
      <c r="J698" s="4">
        <v>44.5</v>
      </c>
      <c r="K698" s="4">
        <v>44.5</v>
      </c>
      <c r="L698" s="107"/>
      <c r="M698" s="107"/>
      <c r="N698" s="4">
        <v>697</v>
      </c>
      <c r="O698" s="4"/>
      <c r="P698" s="108">
        <v>44.48</v>
      </c>
      <c r="Q698" s="4">
        <v>44.48</v>
      </c>
      <c r="R698" s="4">
        <v>44.48</v>
      </c>
      <c r="S698" s="4">
        <v>44.48</v>
      </c>
      <c r="T698" s="107"/>
      <c r="U698" s="107"/>
      <c r="V698" s="107"/>
      <c r="W698" s="107"/>
      <c r="X698" s="107"/>
    </row>
    <row r="699" spans="1:24">
      <c r="A699" s="102">
        <f t="shared" si="10"/>
        <v>698</v>
      </c>
      <c r="B699" s="102">
        <v>98</v>
      </c>
      <c r="C699" s="4">
        <f>IF('Input&amp;Output'!$C$3=10,'v-t_chart'!G699,IF('Input&amp;Output'!$C$3=21,'v-t_chart'!H699,IF('Input&amp;Output'!$C$3=32,'v-t_chart'!I699,IF('Input&amp;Output'!$C$3=22,'v-t_chart'!J699,IF('Input&amp;Output'!$C$3=31,'v-t_chart'!K699,'v-t_chart'!L699)))))</f>
        <v>45.1</v>
      </c>
      <c r="D699" s="17"/>
      <c r="F699" s="4">
        <v>698</v>
      </c>
      <c r="G699" s="105"/>
      <c r="H699" s="108">
        <v>45.1</v>
      </c>
      <c r="I699" s="4">
        <v>45.1</v>
      </c>
      <c r="J699" s="4">
        <v>45.1</v>
      </c>
      <c r="K699" s="4">
        <v>45.1</v>
      </c>
      <c r="L699" s="107"/>
      <c r="M699" s="107"/>
      <c r="N699" s="4">
        <v>698</v>
      </c>
      <c r="O699" s="4"/>
      <c r="P699" s="108">
        <v>45.1</v>
      </c>
      <c r="Q699" s="4">
        <v>45.1</v>
      </c>
      <c r="R699" s="4">
        <v>45.1</v>
      </c>
      <c r="S699" s="4">
        <v>45.1</v>
      </c>
      <c r="T699" s="107"/>
      <c r="U699" s="107"/>
      <c r="V699" s="107"/>
      <c r="W699" s="107"/>
      <c r="X699" s="107"/>
    </row>
    <row r="700" spans="1:24">
      <c r="A700" s="102">
        <f t="shared" si="10"/>
        <v>699</v>
      </c>
      <c r="B700" s="102">
        <v>99</v>
      </c>
      <c r="C700" s="4">
        <f>IF('Input&amp;Output'!$C$3=10,'v-t_chart'!G700,IF('Input&amp;Output'!$C$3=21,'v-t_chart'!H700,IF('Input&amp;Output'!$C$3=32,'v-t_chart'!I700,IF('Input&amp;Output'!$C$3=22,'v-t_chart'!J700,IF('Input&amp;Output'!$C$3=31,'v-t_chart'!K700,'v-t_chart'!L700)))))</f>
        <v>45.1</v>
      </c>
      <c r="D700" s="17"/>
      <c r="F700" s="4">
        <v>699</v>
      </c>
      <c r="G700" s="105"/>
      <c r="H700" s="108">
        <v>45.1</v>
      </c>
      <c r="I700" s="4">
        <v>45.1</v>
      </c>
      <c r="J700" s="4">
        <v>45.1</v>
      </c>
      <c r="K700" s="4">
        <v>45.1</v>
      </c>
      <c r="L700" s="107"/>
      <c r="M700" s="107"/>
      <c r="N700" s="4">
        <v>699</v>
      </c>
      <c r="O700" s="4"/>
      <c r="P700" s="108">
        <v>45.07</v>
      </c>
      <c r="Q700" s="4">
        <v>45.07</v>
      </c>
      <c r="R700" s="4">
        <v>45.07</v>
      </c>
      <c r="S700" s="4">
        <v>45.07</v>
      </c>
      <c r="T700" s="107"/>
      <c r="U700" s="107"/>
      <c r="V700" s="107"/>
      <c r="W700" s="107"/>
      <c r="X700" s="107"/>
    </row>
    <row r="701" spans="1:24">
      <c r="A701" s="102">
        <f t="shared" si="10"/>
        <v>700</v>
      </c>
      <c r="B701" s="102">
        <v>100</v>
      </c>
      <c r="C701" s="4">
        <f>IF('Input&amp;Output'!$C$3=10,'v-t_chart'!G701,IF('Input&amp;Output'!$C$3=21,'v-t_chart'!H701,IF('Input&amp;Output'!$C$3=32,'v-t_chart'!I701,IF('Input&amp;Output'!$C$3=22,'v-t_chart'!J701,IF('Input&amp;Output'!$C$3=31,'v-t_chart'!K701,'v-t_chart'!L701)))))</f>
        <v>43.9</v>
      </c>
      <c r="D701" s="17"/>
      <c r="F701" s="4">
        <v>700</v>
      </c>
      <c r="G701" s="105"/>
      <c r="H701" s="108">
        <v>43.9</v>
      </c>
      <c r="I701" s="4">
        <v>43.9</v>
      </c>
      <c r="J701" s="4">
        <v>43.9</v>
      </c>
      <c r="K701" s="4">
        <v>43.9</v>
      </c>
      <c r="L701" s="107"/>
      <c r="M701" s="107"/>
      <c r="N701" s="4">
        <v>700</v>
      </c>
      <c r="O701" s="4"/>
      <c r="P701" s="108">
        <v>43.85</v>
      </c>
      <c r="Q701" s="4">
        <v>43.85</v>
      </c>
      <c r="R701" s="4">
        <v>43.85</v>
      </c>
      <c r="S701" s="4">
        <v>43.85</v>
      </c>
      <c r="T701" s="107"/>
      <c r="U701" s="107"/>
      <c r="V701" s="107"/>
      <c r="W701" s="107"/>
      <c r="X701" s="107"/>
    </row>
    <row r="702" spans="1:24">
      <c r="A702" s="102">
        <f t="shared" si="10"/>
        <v>701</v>
      </c>
      <c r="B702" s="102">
        <v>101</v>
      </c>
      <c r="C702" s="4">
        <f>IF('Input&amp;Output'!$C$3=10,'v-t_chart'!G702,IF('Input&amp;Output'!$C$3=21,'v-t_chart'!H702,IF('Input&amp;Output'!$C$3=32,'v-t_chart'!I702,IF('Input&amp;Output'!$C$3=22,'v-t_chart'!J702,IF('Input&amp;Output'!$C$3=31,'v-t_chart'!K702,'v-t_chart'!L702)))))</f>
        <v>41.4</v>
      </c>
      <c r="D702" s="17"/>
      <c r="F702" s="4">
        <v>701</v>
      </c>
      <c r="G702" s="105"/>
      <c r="H702" s="108">
        <v>41.4</v>
      </c>
      <c r="I702" s="4">
        <v>41.4</v>
      </c>
      <c r="J702" s="4">
        <v>41.4</v>
      </c>
      <c r="K702" s="4">
        <v>41.4</v>
      </c>
      <c r="L702" s="107"/>
      <c r="M702" s="107"/>
      <c r="N702" s="4">
        <v>701</v>
      </c>
      <c r="O702" s="4"/>
      <c r="P702" s="108">
        <v>41.39</v>
      </c>
      <c r="Q702" s="4">
        <v>41.39</v>
      </c>
      <c r="R702" s="4">
        <v>41.39</v>
      </c>
      <c r="S702" s="4">
        <v>41.39</v>
      </c>
      <c r="T702" s="107"/>
      <c r="U702" s="107"/>
      <c r="V702" s="107"/>
      <c r="W702" s="107"/>
      <c r="X702" s="107"/>
    </row>
    <row r="703" spans="1:24">
      <c r="A703" s="102">
        <f t="shared" si="10"/>
        <v>702</v>
      </c>
      <c r="B703" s="102">
        <v>102</v>
      </c>
      <c r="C703" s="4">
        <f>IF('Input&amp;Output'!$C$3=10,'v-t_chart'!G703,IF('Input&amp;Output'!$C$3=21,'v-t_chart'!H703,IF('Input&amp;Output'!$C$3=32,'v-t_chart'!I703,IF('Input&amp;Output'!$C$3=22,'v-t_chart'!J703,IF('Input&amp;Output'!$C$3=31,'v-t_chart'!K703,'v-t_chart'!L703)))))</f>
        <v>38.4</v>
      </c>
      <c r="D703" s="17"/>
      <c r="F703" s="4">
        <v>702</v>
      </c>
      <c r="G703" s="105"/>
      <c r="H703" s="108">
        <v>38.4</v>
      </c>
      <c r="I703" s="4">
        <v>38.4</v>
      </c>
      <c r="J703" s="4">
        <v>38.4</v>
      </c>
      <c r="K703" s="4">
        <v>38.4</v>
      </c>
      <c r="L703" s="107"/>
      <c r="M703" s="107"/>
      <c r="N703" s="4">
        <v>702</v>
      </c>
      <c r="O703" s="4"/>
      <c r="P703" s="108">
        <v>38.44</v>
      </c>
      <c r="Q703" s="4">
        <v>38.44</v>
      </c>
      <c r="R703" s="4">
        <v>38.44</v>
      </c>
      <c r="S703" s="4">
        <v>38.44</v>
      </c>
      <c r="T703" s="107"/>
      <c r="U703" s="107"/>
      <c r="V703" s="107"/>
      <c r="W703" s="107"/>
      <c r="X703" s="107"/>
    </row>
    <row r="704" spans="1:24">
      <c r="A704" s="102">
        <f t="shared" si="10"/>
        <v>703</v>
      </c>
      <c r="B704" s="102">
        <v>103</v>
      </c>
      <c r="C704" s="4">
        <f>IF('Input&amp;Output'!$C$3=10,'v-t_chart'!G704,IF('Input&amp;Output'!$C$3=21,'v-t_chart'!H704,IF('Input&amp;Output'!$C$3=32,'v-t_chart'!I704,IF('Input&amp;Output'!$C$3=22,'v-t_chart'!J704,IF('Input&amp;Output'!$C$3=31,'v-t_chart'!K704,'v-t_chart'!L704)))))</f>
        <v>35.5</v>
      </c>
      <c r="D704" s="17"/>
      <c r="F704" s="4">
        <v>703</v>
      </c>
      <c r="G704" s="105"/>
      <c r="H704" s="108">
        <v>35.5</v>
      </c>
      <c r="I704" s="4">
        <v>35.5</v>
      </c>
      <c r="J704" s="4">
        <v>35.5</v>
      </c>
      <c r="K704" s="4">
        <v>35.5</v>
      </c>
      <c r="L704" s="107"/>
      <c r="M704" s="107"/>
      <c r="N704" s="4">
        <v>703</v>
      </c>
      <c r="O704" s="4"/>
      <c r="P704" s="108">
        <v>35.49</v>
      </c>
      <c r="Q704" s="4">
        <v>35.49</v>
      </c>
      <c r="R704" s="4">
        <v>35.49</v>
      </c>
      <c r="S704" s="4">
        <v>35.49</v>
      </c>
      <c r="T704" s="107"/>
      <c r="U704" s="107"/>
      <c r="V704" s="107"/>
      <c r="W704" s="107"/>
      <c r="X704" s="107"/>
    </row>
    <row r="705" spans="1:24">
      <c r="A705" s="102">
        <f t="shared" si="10"/>
        <v>704</v>
      </c>
      <c r="B705" s="102">
        <v>104</v>
      </c>
      <c r="C705" s="4">
        <f>IF('Input&amp;Output'!$C$3=10,'v-t_chart'!G705,IF('Input&amp;Output'!$C$3=21,'v-t_chart'!H705,IF('Input&amp;Output'!$C$3=32,'v-t_chart'!I705,IF('Input&amp;Output'!$C$3=22,'v-t_chart'!J705,IF('Input&amp;Output'!$C$3=31,'v-t_chart'!K705,'v-t_chart'!L705)))))</f>
        <v>32.9</v>
      </c>
      <c r="D705" s="17"/>
      <c r="F705" s="4">
        <v>704</v>
      </c>
      <c r="G705" s="105"/>
      <c r="H705" s="108">
        <v>32.9</v>
      </c>
      <c r="I705" s="4">
        <v>32.9</v>
      </c>
      <c r="J705" s="4">
        <v>32.9</v>
      </c>
      <c r="K705" s="4">
        <v>32.9</v>
      </c>
      <c r="L705" s="107"/>
      <c r="M705" s="107"/>
      <c r="N705" s="4">
        <v>704</v>
      </c>
      <c r="O705" s="4"/>
      <c r="P705" s="108">
        <v>32.93</v>
      </c>
      <c r="Q705" s="4">
        <v>32.93</v>
      </c>
      <c r="R705" s="4">
        <v>32.93</v>
      </c>
      <c r="S705" s="4">
        <v>32.93</v>
      </c>
      <c r="T705" s="107"/>
      <c r="U705" s="107"/>
      <c r="V705" s="107"/>
      <c r="W705" s="107"/>
      <c r="X705" s="107"/>
    </row>
    <row r="706" spans="1:24">
      <c r="A706" s="102">
        <f t="shared" si="10"/>
        <v>705</v>
      </c>
      <c r="B706" s="102">
        <v>105</v>
      </c>
      <c r="C706" s="4">
        <f>IF('Input&amp;Output'!$C$3=10,'v-t_chart'!G706,IF('Input&amp;Output'!$C$3=21,'v-t_chart'!H706,IF('Input&amp;Output'!$C$3=32,'v-t_chart'!I706,IF('Input&amp;Output'!$C$3=22,'v-t_chart'!J706,IF('Input&amp;Output'!$C$3=31,'v-t_chart'!K706,'v-t_chart'!L706)))))</f>
        <v>31.3</v>
      </c>
      <c r="D706" s="17"/>
      <c r="F706" s="4">
        <v>705</v>
      </c>
      <c r="G706" s="105"/>
      <c r="H706" s="108">
        <v>31.3</v>
      </c>
      <c r="I706" s="4">
        <v>31.3</v>
      </c>
      <c r="J706" s="4">
        <v>31.3</v>
      </c>
      <c r="K706" s="4">
        <v>31.3</v>
      </c>
      <c r="L706" s="107"/>
      <c r="M706" s="107"/>
      <c r="N706" s="4">
        <v>705</v>
      </c>
      <c r="O706" s="4"/>
      <c r="P706" s="108">
        <v>31.31</v>
      </c>
      <c r="Q706" s="4">
        <v>31.31</v>
      </c>
      <c r="R706" s="4">
        <v>31.31</v>
      </c>
      <c r="S706" s="4">
        <v>31.31</v>
      </c>
      <c r="T706" s="107"/>
      <c r="U706" s="107"/>
      <c r="V706" s="107"/>
      <c r="W706" s="107"/>
      <c r="X706" s="107"/>
    </row>
    <row r="707" spans="1:24">
      <c r="A707" s="102">
        <f t="shared" si="10"/>
        <v>706</v>
      </c>
      <c r="B707" s="102">
        <v>106</v>
      </c>
      <c r="C707" s="4">
        <f>IF('Input&amp;Output'!$C$3=10,'v-t_chart'!G707,IF('Input&amp;Output'!$C$3=21,'v-t_chart'!H707,IF('Input&amp;Output'!$C$3=32,'v-t_chart'!I707,IF('Input&amp;Output'!$C$3=22,'v-t_chart'!J707,IF('Input&amp;Output'!$C$3=31,'v-t_chart'!K707,'v-t_chart'!L707)))))</f>
        <v>30.7</v>
      </c>
      <c r="D707" s="17"/>
      <c r="F707" s="4">
        <v>706</v>
      </c>
      <c r="G707" s="105"/>
      <c r="H707" s="108">
        <v>30.7</v>
      </c>
      <c r="I707" s="4">
        <v>30.7</v>
      </c>
      <c r="J707" s="4">
        <v>30.7</v>
      </c>
      <c r="K707" s="4">
        <v>30.7</v>
      </c>
      <c r="L707" s="107"/>
      <c r="M707" s="107"/>
      <c r="N707" s="4">
        <v>706</v>
      </c>
      <c r="O707" s="4"/>
      <c r="P707" s="108">
        <v>30.71</v>
      </c>
      <c r="Q707" s="4">
        <v>30.71</v>
      </c>
      <c r="R707" s="4">
        <v>30.71</v>
      </c>
      <c r="S707" s="4">
        <v>30.71</v>
      </c>
      <c r="T707" s="107"/>
      <c r="U707" s="107"/>
      <c r="V707" s="107"/>
      <c r="W707" s="107"/>
      <c r="X707" s="107"/>
    </row>
    <row r="708" spans="1:24">
      <c r="A708" s="102">
        <f t="shared" ref="A708:A771" si="11">A707+1</f>
        <v>707</v>
      </c>
      <c r="B708" s="102">
        <v>107</v>
      </c>
      <c r="C708" s="4">
        <f>IF('Input&amp;Output'!$C$3=10,'v-t_chart'!G708,IF('Input&amp;Output'!$C$3=21,'v-t_chart'!H708,IF('Input&amp;Output'!$C$3=32,'v-t_chart'!I708,IF('Input&amp;Output'!$C$3=22,'v-t_chart'!J708,IF('Input&amp;Output'!$C$3=31,'v-t_chart'!K708,'v-t_chart'!L708)))))</f>
        <v>31</v>
      </c>
      <c r="D708" s="17"/>
      <c r="F708" s="4">
        <v>707</v>
      </c>
      <c r="G708" s="105"/>
      <c r="H708" s="108">
        <v>31</v>
      </c>
      <c r="I708" s="4">
        <v>31</v>
      </c>
      <c r="J708" s="4">
        <v>31</v>
      </c>
      <c r="K708" s="4">
        <v>31</v>
      </c>
      <c r="L708" s="107"/>
      <c r="M708" s="107"/>
      <c r="N708" s="4">
        <v>707</v>
      </c>
      <c r="O708" s="4"/>
      <c r="P708" s="108">
        <v>31.02</v>
      </c>
      <c r="Q708" s="4">
        <v>31.02</v>
      </c>
      <c r="R708" s="4">
        <v>31.02</v>
      </c>
      <c r="S708" s="4">
        <v>31.02</v>
      </c>
      <c r="T708" s="107"/>
      <c r="U708" s="107"/>
      <c r="V708" s="107"/>
      <c r="W708" s="107"/>
      <c r="X708" s="107"/>
    </row>
    <row r="709" spans="1:24">
      <c r="A709" s="102">
        <f t="shared" si="11"/>
        <v>708</v>
      </c>
      <c r="B709" s="102">
        <v>108</v>
      </c>
      <c r="C709" s="4">
        <f>IF('Input&amp;Output'!$C$3=10,'v-t_chart'!G709,IF('Input&amp;Output'!$C$3=21,'v-t_chart'!H709,IF('Input&amp;Output'!$C$3=32,'v-t_chart'!I709,IF('Input&amp;Output'!$C$3=22,'v-t_chart'!J709,IF('Input&amp;Output'!$C$3=31,'v-t_chart'!K709,'v-t_chart'!L709)))))</f>
        <v>32.200000000000003</v>
      </c>
      <c r="D709" s="17"/>
      <c r="F709" s="4">
        <v>708</v>
      </c>
      <c r="G709" s="105"/>
      <c r="H709" s="108">
        <v>32.200000000000003</v>
      </c>
      <c r="I709" s="4">
        <v>32.200000000000003</v>
      </c>
      <c r="J709" s="4">
        <v>32.200000000000003</v>
      </c>
      <c r="K709" s="4">
        <v>32.200000000000003</v>
      </c>
      <c r="L709" s="107"/>
      <c r="M709" s="107"/>
      <c r="N709" s="4">
        <v>708</v>
      </c>
      <c r="O709" s="4"/>
      <c r="P709" s="108">
        <v>32.21</v>
      </c>
      <c r="Q709" s="4">
        <v>32.21</v>
      </c>
      <c r="R709" s="4">
        <v>32.21</v>
      </c>
      <c r="S709" s="4">
        <v>32.21</v>
      </c>
      <c r="T709" s="107"/>
      <c r="U709" s="107"/>
      <c r="V709" s="107"/>
      <c r="W709" s="107"/>
      <c r="X709" s="107"/>
    </row>
    <row r="710" spans="1:24">
      <c r="A710" s="102">
        <f t="shared" si="11"/>
        <v>709</v>
      </c>
      <c r="B710" s="102">
        <v>109</v>
      </c>
      <c r="C710" s="4">
        <f>IF('Input&amp;Output'!$C$3=10,'v-t_chart'!G710,IF('Input&amp;Output'!$C$3=21,'v-t_chart'!H710,IF('Input&amp;Output'!$C$3=32,'v-t_chart'!I710,IF('Input&amp;Output'!$C$3=22,'v-t_chart'!J710,IF('Input&amp;Output'!$C$3=31,'v-t_chart'!K710,'v-t_chart'!L710)))))</f>
        <v>34</v>
      </c>
      <c r="D710" s="17"/>
      <c r="F710" s="4">
        <v>709</v>
      </c>
      <c r="G710" s="105"/>
      <c r="H710" s="108">
        <v>34</v>
      </c>
      <c r="I710" s="4">
        <v>34</v>
      </c>
      <c r="J710" s="4">
        <v>34</v>
      </c>
      <c r="K710" s="4">
        <v>34</v>
      </c>
      <c r="L710" s="107"/>
      <c r="M710" s="107"/>
      <c r="N710" s="4">
        <v>709</v>
      </c>
      <c r="O710" s="4"/>
      <c r="P710" s="108">
        <v>34</v>
      </c>
      <c r="Q710" s="4">
        <v>34</v>
      </c>
      <c r="R710" s="4">
        <v>34</v>
      </c>
      <c r="S710" s="4">
        <v>34</v>
      </c>
      <c r="T710" s="107"/>
      <c r="U710" s="107"/>
      <c r="V710" s="107"/>
      <c r="W710" s="107"/>
      <c r="X710" s="107"/>
    </row>
    <row r="711" spans="1:24">
      <c r="A711" s="102">
        <f t="shared" si="11"/>
        <v>710</v>
      </c>
      <c r="B711" s="102">
        <v>110</v>
      </c>
      <c r="C711" s="4">
        <f>IF('Input&amp;Output'!$C$3=10,'v-t_chart'!G711,IF('Input&amp;Output'!$C$3=21,'v-t_chart'!H711,IF('Input&amp;Output'!$C$3=32,'v-t_chart'!I711,IF('Input&amp;Output'!$C$3=22,'v-t_chart'!J711,IF('Input&amp;Output'!$C$3=31,'v-t_chart'!K711,'v-t_chart'!L711)))))</f>
        <v>36</v>
      </c>
      <c r="D711" s="17"/>
      <c r="F711" s="4">
        <v>710</v>
      </c>
      <c r="G711" s="105"/>
      <c r="H711" s="108">
        <v>36</v>
      </c>
      <c r="I711" s="4">
        <v>36</v>
      </c>
      <c r="J711" s="4">
        <v>36</v>
      </c>
      <c r="K711" s="4">
        <v>36</v>
      </c>
      <c r="L711" s="107"/>
      <c r="M711" s="107"/>
      <c r="N711" s="4">
        <v>710</v>
      </c>
      <c r="O711" s="4"/>
      <c r="P711" s="108">
        <v>35.97</v>
      </c>
      <c r="Q711" s="4">
        <v>35.97</v>
      </c>
      <c r="R711" s="4">
        <v>35.97</v>
      </c>
      <c r="S711" s="4">
        <v>35.97</v>
      </c>
      <c r="T711" s="107"/>
      <c r="U711" s="107"/>
      <c r="V711" s="107"/>
      <c r="W711" s="107"/>
      <c r="X711" s="107"/>
    </row>
    <row r="712" spans="1:24">
      <c r="A712" s="102">
        <f t="shared" si="11"/>
        <v>711</v>
      </c>
      <c r="B712" s="102">
        <v>111</v>
      </c>
      <c r="C712" s="4">
        <f>IF('Input&amp;Output'!$C$3=10,'v-t_chart'!G712,IF('Input&amp;Output'!$C$3=21,'v-t_chart'!H712,IF('Input&amp;Output'!$C$3=32,'v-t_chart'!I712,IF('Input&amp;Output'!$C$3=22,'v-t_chart'!J712,IF('Input&amp;Output'!$C$3=31,'v-t_chart'!K712,'v-t_chart'!L712)))))</f>
        <v>37.9</v>
      </c>
      <c r="D712" s="17"/>
      <c r="F712" s="4">
        <v>711</v>
      </c>
      <c r="G712" s="105"/>
      <c r="H712" s="108">
        <v>37.9</v>
      </c>
      <c r="I712" s="4">
        <v>37.9</v>
      </c>
      <c r="J712" s="4">
        <v>37.9</v>
      </c>
      <c r="K712" s="4">
        <v>37.9</v>
      </c>
      <c r="L712" s="107"/>
      <c r="M712" s="107"/>
      <c r="N712" s="4">
        <v>711</v>
      </c>
      <c r="O712" s="4"/>
      <c r="P712" s="108">
        <v>37.93</v>
      </c>
      <c r="Q712" s="4">
        <v>37.93</v>
      </c>
      <c r="R712" s="4">
        <v>37.93</v>
      </c>
      <c r="S712" s="4">
        <v>37.93</v>
      </c>
      <c r="T712" s="107"/>
      <c r="U712" s="107"/>
      <c r="V712" s="107"/>
      <c r="W712" s="107"/>
      <c r="X712" s="107"/>
    </row>
    <row r="713" spans="1:24">
      <c r="A713" s="102">
        <f t="shared" si="11"/>
        <v>712</v>
      </c>
      <c r="B713" s="102">
        <v>112</v>
      </c>
      <c r="C713" s="4">
        <f>IF('Input&amp;Output'!$C$3=10,'v-t_chart'!G713,IF('Input&amp;Output'!$C$3=21,'v-t_chart'!H713,IF('Input&amp;Output'!$C$3=32,'v-t_chart'!I713,IF('Input&amp;Output'!$C$3=22,'v-t_chart'!J713,IF('Input&amp;Output'!$C$3=31,'v-t_chart'!K713,'v-t_chart'!L713)))))</f>
        <v>39.9</v>
      </c>
      <c r="D713" s="17"/>
      <c r="F713" s="4">
        <v>712</v>
      </c>
      <c r="G713" s="105"/>
      <c r="H713" s="108">
        <v>39.9</v>
      </c>
      <c r="I713" s="4">
        <v>39.9</v>
      </c>
      <c r="J713" s="4">
        <v>39.9</v>
      </c>
      <c r="K713" s="4">
        <v>39.9</v>
      </c>
      <c r="L713" s="107"/>
      <c r="M713" s="107"/>
      <c r="N713" s="4">
        <v>712</v>
      </c>
      <c r="O713" s="4"/>
      <c r="P713" s="108">
        <v>39.85</v>
      </c>
      <c r="Q713" s="4">
        <v>39.85</v>
      </c>
      <c r="R713" s="4">
        <v>39.85</v>
      </c>
      <c r="S713" s="4">
        <v>39.85</v>
      </c>
      <c r="T713" s="107"/>
      <c r="U713" s="107"/>
      <c r="V713" s="107"/>
      <c r="W713" s="107"/>
      <c r="X713" s="107"/>
    </row>
    <row r="714" spans="1:24">
      <c r="A714" s="102">
        <f t="shared" si="11"/>
        <v>713</v>
      </c>
      <c r="B714" s="102">
        <v>113</v>
      </c>
      <c r="C714" s="4">
        <f>IF('Input&amp;Output'!$C$3=10,'v-t_chart'!G714,IF('Input&amp;Output'!$C$3=21,'v-t_chart'!H714,IF('Input&amp;Output'!$C$3=32,'v-t_chart'!I714,IF('Input&amp;Output'!$C$3=22,'v-t_chart'!J714,IF('Input&amp;Output'!$C$3=31,'v-t_chart'!K714,'v-t_chart'!L714)))))</f>
        <v>41.6</v>
      </c>
      <c r="D714" s="17"/>
      <c r="F714" s="4">
        <v>713</v>
      </c>
      <c r="G714" s="105"/>
      <c r="H714" s="108">
        <v>41.6</v>
      </c>
      <c r="I714" s="4">
        <v>41.6</v>
      </c>
      <c r="J714" s="4">
        <v>41.6</v>
      </c>
      <c r="K714" s="4">
        <v>41.6</v>
      </c>
      <c r="L714" s="107"/>
      <c r="M714" s="107"/>
      <c r="N714" s="4">
        <v>713</v>
      </c>
      <c r="O714" s="4"/>
      <c r="P714" s="108">
        <v>41.64</v>
      </c>
      <c r="Q714" s="4">
        <v>41.64</v>
      </c>
      <c r="R714" s="4">
        <v>41.64</v>
      </c>
      <c r="S714" s="4">
        <v>41.64</v>
      </c>
      <c r="T714" s="107"/>
      <c r="U714" s="107"/>
      <c r="V714" s="107"/>
      <c r="W714" s="107"/>
      <c r="X714" s="107"/>
    </row>
    <row r="715" spans="1:24">
      <c r="A715" s="102">
        <f t="shared" si="11"/>
        <v>714</v>
      </c>
      <c r="B715" s="102">
        <v>114</v>
      </c>
      <c r="C715" s="4">
        <f>IF('Input&amp;Output'!$C$3=10,'v-t_chart'!G715,IF('Input&amp;Output'!$C$3=21,'v-t_chart'!H715,IF('Input&amp;Output'!$C$3=32,'v-t_chart'!I715,IF('Input&amp;Output'!$C$3=22,'v-t_chart'!J715,IF('Input&amp;Output'!$C$3=31,'v-t_chart'!K715,'v-t_chart'!L715)))))</f>
        <v>43.1</v>
      </c>
      <c r="D715" s="17"/>
      <c r="F715" s="4">
        <v>714</v>
      </c>
      <c r="G715" s="105"/>
      <c r="H715" s="108">
        <v>43.1</v>
      </c>
      <c r="I715" s="4">
        <v>43.1</v>
      </c>
      <c r="J715" s="4">
        <v>43.1</v>
      </c>
      <c r="K715" s="4">
        <v>43.1</v>
      </c>
      <c r="L715" s="107"/>
      <c r="M715" s="107"/>
      <c r="N715" s="4">
        <v>714</v>
      </c>
      <c r="O715" s="4"/>
      <c r="P715" s="108">
        <v>43.14</v>
      </c>
      <c r="Q715" s="4">
        <v>43.14</v>
      </c>
      <c r="R715" s="4">
        <v>43.14</v>
      </c>
      <c r="S715" s="4">
        <v>43.14</v>
      </c>
      <c r="T715" s="107"/>
      <c r="U715" s="107"/>
      <c r="V715" s="107"/>
      <c r="W715" s="107"/>
      <c r="X715" s="107"/>
    </row>
    <row r="716" spans="1:24">
      <c r="A716" s="102">
        <f t="shared" si="11"/>
        <v>715</v>
      </c>
      <c r="B716" s="102">
        <v>115</v>
      </c>
      <c r="C716" s="4">
        <f>IF('Input&amp;Output'!$C$3=10,'v-t_chart'!G716,IF('Input&amp;Output'!$C$3=21,'v-t_chart'!H716,IF('Input&amp;Output'!$C$3=32,'v-t_chart'!I716,IF('Input&amp;Output'!$C$3=22,'v-t_chart'!J716,IF('Input&amp;Output'!$C$3=31,'v-t_chart'!K716,'v-t_chart'!L716)))))</f>
        <v>44.3</v>
      </c>
      <c r="D716" s="17"/>
      <c r="F716" s="4">
        <v>715</v>
      </c>
      <c r="G716" s="105"/>
      <c r="H716" s="108">
        <v>44.3</v>
      </c>
      <c r="I716" s="4">
        <v>44.3</v>
      </c>
      <c r="J716" s="4">
        <v>44.3</v>
      </c>
      <c r="K716" s="4">
        <v>44.3</v>
      </c>
      <c r="L716" s="107"/>
      <c r="M716" s="107"/>
      <c r="N716" s="4">
        <v>715</v>
      </c>
      <c r="O716" s="4"/>
      <c r="P716" s="108">
        <v>44.25</v>
      </c>
      <c r="Q716" s="4">
        <v>44.25</v>
      </c>
      <c r="R716" s="4">
        <v>44.25</v>
      </c>
      <c r="S716" s="4">
        <v>44.25</v>
      </c>
      <c r="T716" s="107"/>
      <c r="U716" s="107"/>
      <c r="V716" s="107"/>
      <c r="W716" s="107"/>
      <c r="X716" s="107"/>
    </row>
    <row r="717" spans="1:24">
      <c r="A717" s="102">
        <f t="shared" si="11"/>
        <v>716</v>
      </c>
      <c r="B717" s="102">
        <v>116</v>
      </c>
      <c r="C717" s="4">
        <f>IF('Input&amp;Output'!$C$3=10,'v-t_chart'!G717,IF('Input&amp;Output'!$C$3=21,'v-t_chart'!H717,IF('Input&amp;Output'!$C$3=32,'v-t_chart'!I717,IF('Input&amp;Output'!$C$3=22,'v-t_chart'!J717,IF('Input&amp;Output'!$C$3=31,'v-t_chart'!K717,'v-t_chart'!L717)))))</f>
        <v>45</v>
      </c>
      <c r="D717" s="17"/>
      <c r="F717" s="4">
        <v>716</v>
      </c>
      <c r="G717" s="105"/>
      <c r="H717" s="108">
        <v>45</v>
      </c>
      <c r="I717" s="4">
        <v>45</v>
      </c>
      <c r="J717" s="4">
        <v>45</v>
      </c>
      <c r="K717" s="4">
        <v>45</v>
      </c>
      <c r="L717" s="107"/>
      <c r="M717" s="107"/>
      <c r="N717" s="4">
        <v>716</v>
      </c>
      <c r="O717" s="4"/>
      <c r="P717" s="108">
        <v>45.02</v>
      </c>
      <c r="Q717" s="4">
        <v>45.02</v>
      </c>
      <c r="R717" s="4">
        <v>45.02</v>
      </c>
      <c r="S717" s="4">
        <v>45.02</v>
      </c>
      <c r="T717" s="107"/>
      <c r="U717" s="107"/>
      <c r="V717" s="107"/>
      <c r="W717" s="107"/>
      <c r="X717" s="107"/>
    </row>
    <row r="718" spans="1:24">
      <c r="A718" s="102">
        <f t="shared" si="11"/>
        <v>717</v>
      </c>
      <c r="B718" s="102">
        <v>117</v>
      </c>
      <c r="C718" s="4">
        <f>IF('Input&amp;Output'!$C$3=10,'v-t_chart'!G718,IF('Input&amp;Output'!$C$3=21,'v-t_chart'!H718,IF('Input&amp;Output'!$C$3=32,'v-t_chart'!I718,IF('Input&amp;Output'!$C$3=22,'v-t_chart'!J718,IF('Input&amp;Output'!$C$3=31,'v-t_chart'!K718,'v-t_chart'!L718)))))</f>
        <v>45.5</v>
      </c>
      <c r="D718" s="17"/>
      <c r="F718" s="4">
        <v>717</v>
      </c>
      <c r="G718" s="105"/>
      <c r="H718" s="108">
        <v>45.5</v>
      </c>
      <c r="I718" s="4">
        <v>45.5</v>
      </c>
      <c r="J718" s="4">
        <v>45.5</v>
      </c>
      <c r="K718" s="4">
        <v>45.5</v>
      </c>
      <c r="L718" s="107"/>
      <c r="M718" s="107"/>
      <c r="N718" s="4">
        <v>717</v>
      </c>
      <c r="O718" s="4"/>
      <c r="P718" s="108">
        <v>45.51</v>
      </c>
      <c r="Q718" s="4">
        <v>45.51</v>
      </c>
      <c r="R718" s="4">
        <v>45.51</v>
      </c>
      <c r="S718" s="4">
        <v>45.51</v>
      </c>
      <c r="T718" s="107"/>
      <c r="U718" s="107"/>
      <c r="V718" s="107"/>
      <c r="W718" s="107"/>
      <c r="X718" s="107"/>
    </row>
    <row r="719" spans="1:24">
      <c r="A719" s="102">
        <f t="shared" si="11"/>
        <v>718</v>
      </c>
      <c r="B719" s="102">
        <v>118</v>
      </c>
      <c r="C719" s="4">
        <f>IF('Input&amp;Output'!$C$3=10,'v-t_chart'!G719,IF('Input&amp;Output'!$C$3=21,'v-t_chart'!H719,IF('Input&amp;Output'!$C$3=32,'v-t_chart'!I719,IF('Input&amp;Output'!$C$3=22,'v-t_chart'!J719,IF('Input&amp;Output'!$C$3=31,'v-t_chart'!K719,'v-t_chart'!L719)))))</f>
        <v>45.8</v>
      </c>
      <c r="D719" s="17"/>
      <c r="F719" s="4">
        <v>718</v>
      </c>
      <c r="G719" s="105"/>
      <c r="H719" s="108">
        <v>45.8</v>
      </c>
      <c r="I719" s="4">
        <v>45.8</v>
      </c>
      <c r="J719" s="4">
        <v>45.8</v>
      </c>
      <c r="K719" s="4">
        <v>45.8</v>
      </c>
      <c r="L719" s="107"/>
      <c r="M719" s="107"/>
      <c r="N719" s="4">
        <v>718</v>
      </c>
      <c r="O719" s="4"/>
      <c r="P719" s="108">
        <v>45.8</v>
      </c>
      <c r="Q719" s="4">
        <v>45.8</v>
      </c>
      <c r="R719" s="4">
        <v>45.8</v>
      </c>
      <c r="S719" s="4">
        <v>45.8</v>
      </c>
      <c r="T719" s="107"/>
      <c r="U719" s="107"/>
      <c r="V719" s="107"/>
      <c r="W719" s="107"/>
      <c r="X719" s="107"/>
    </row>
    <row r="720" spans="1:24">
      <c r="A720" s="102">
        <f t="shared" si="11"/>
        <v>719</v>
      </c>
      <c r="B720" s="102">
        <v>119</v>
      </c>
      <c r="C720" s="4">
        <f>IF('Input&amp;Output'!$C$3=10,'v-t_chart'!G720,IF('Input&amp;Output'!$C$3=21,'v-t_chart'!H720,IF('Input&amp;Output'!$C$3=32,'v-t_chart'!I720,IF('Input&amp;Output'!$C$3=22,'v-t_chart'!J720,IF('Input&amp;Output'!$C$3=31,'v-t_chart'!K720,'v-t_chart'!L720)))))</f>
        <v>46</v>
      </c>
      <c r="D720" s="17"/>
      <c r="F720" s="4">
        <v>719</v>
      </c>
      <c r="G720" s="105"/>
      <c r="H720" s="108">
        <v>46</v>
      </c>
      <c r="I720" s="4">
        <v>46</v>
      </c>
      <c r="J720" s="4">
        <v>46</v>
      </c>
      <c r="K720" s="4">
        <v>46</v>
      </c>
      <c r="L720" s="107"/>
      <c r="M720" s="107"/>
      <c r="N720" s="4">
        <v>719</v>
      </c>
      <c r="O720" s="4"/>
      <c r="P720" s="108">
        <v>45.97</v>
      </c>
      <c r="Q720" s="4">
        <v>45.97</v>
      </c>
      <c r="R720" s="4">
        <v>45.97</v>
      </c>
      <c r="S720" s="4">
        <v>45.97</v>
      </c>
      <c r="T720" s="107"/>
      <c r="U720" s="107"/>
      <c r="V720" s="107"/>
      <c r="W720" s="107"/>
      <c r="X720" s="107"/>
    </row>
    <row r="721" spans="1:24">
      <c r="A721" s="102">
        <f t="shared" si="11"/>
        <v>720</v>
      </c>
      <c r="B721" s="102">
        <v>120</v>
      </c>
      <c r="C721" s="4">
        <f>IF('Input&amp;Output'!$C$3=10,'v-t_chart'!G721,IF('Input&amp;Output'!$C$3=21,'v-t_chart'!H721,IF('Input&amp;Output'!$C$3=32,'v-t_chart'!I721,IF('Input&amp;Output'!$C$3=22,'v-t_chart'!J721,IF('Input&amp;Output'!$C$3=31,'v-t_chart'!K721,'v-t_chart'!L721)))))</f>
        <v>46.1</v>
      </c>
      <c r="D721" s="17"/>
      <c r="F721" s="4">
        <v>720</v>
      </c>
      <c r="G721" s="105"/>
      <c r="H721" s="108">
        <v>46.1</v>
      </c>
      <c r="I721" s="4">
        <v>46.1</v>
      </c>
      <c r="J721" s="4">
        <v>46.1</v>
      </c>
      <c r="K721" s="4">
        <v>46.1</v>
      </c>
      <c r="L721" s="107"/>
      <c r="M721" s="107"/>
      <c r="N721" s="4">
        <v>720</v>
      </c>
      <c r="O721" s="4"/>
      <c r="P721" s="108">
        <v>46.1</v>
      </c>
      <c r="Q721" s="4">
        <v>46.1</v>
      </c>
      <c r="R721" s="4">
        <v>46.1</v>
      </c>
      <c r="S721" s="4">
        <v>46.1</v>
      </c>
      <c r="T721" s="107"/>
      <c r="U721" s="107"/>
      <c r="V721" s="107"/>
      <c r="W721" s="107"/>
      <c r="X721" s="107"/>
    </row>
    <row r="722" spans="1:24">
      <c r="A722" s="102">
        <f t="shared" si="11"/>
        <v>721</v>
      </c>
      <c r="B722" s="102">
        <v>121</v>
      </c>
      <c r="C722" s="4">
        <f>IF('Input&amp;Output'!$C$3=10,'v-t_chart'!G722,IF('Input&amp;Output'!$C$3=21,'v-t_chart'!H722,IF('Input&amp;Output'!$C$3=32,'v-t_chart'!I722,IF('Input&amp;Output'!$C$3=22,'v-t_chart'!J722,IF('Input&amp;Output'!$C$3=31,'v-t_chart'!K722,'v-t_chart'!L722)))))</f>
        <v>46.2</v>
      </c>
      <c r="D722" s="17"/>
      <c r="F722" s="4">
        <v>721</v>
      </c>
      <c r="G722" s="105"/>
      <c r="H722" s="108">
        <v>46.2</v>
      </c>
      <c r="I722" s="4">
        <v>46.2</v>
      </c>
      <c r="J722" s="4">
        <v>46.2</v>
      </c>
      <c r="K722" s="4">
        <v>46.2</v>
      </c>
      <c r="L722" s="107"/>
      <c r="M722" s="107"/>
      <c r="N722" s="4">
        <v>721</v>
      </c>
      <c r="O722" s="4"/>
      <c r="P722" s="108">
        <v>46.2</v>
      </c>
      <c r="Q722" s="4">
        <v>46.2</v>
      </c>
      <c r="R722" s="4">
        <v>46.2</v>
      </c>
      <c r="S722" s="4">
        <v>46.2</v>
      </c>
      <c r="T722" s="107"/>
      <c r="U722" s="107"/>
      <c r="V722" s="107"/>
      <c r="W722" s="107"/>
      <c r="X722" s="107"/>
    </row>
    <row r="723" spans="1:24">
      <c r="A723" s="102">
        <f t="shared" si="11"/>
        <v>722</v>
      </c>
      <c r="B723" s="102">
        <v>122</v>
      </c>
      <c r="C723" s="4">
        <f>IF('Input&amp;Output'!$C$3=10,'v-t_chart'!G723,IF('Input&amp;Output'!$C$3=21,'v-t_chart'!H723,IF('Input&amp;Output'!$C$3=32,'v-t_chart'!I723,IF('Input&amp;Output'!$C$3=22,'v-t_chart'!J723,IF('Input&amp;Output'!$C$3=31,'v-t_chart'!K723,'v-t_chart'!L723)))))</f>
        <v>46.1</v>
      </c>
      <c r="D723" s="17"/>
      <c r="F723" s="4">
        <v>722</v>
      </c>
      <c r="G723" s="105"/>
      <c r="H723" s="108">
        <v>46.1</v>
      </c>
      <c r="I723" s="4">
        <v>46.1</v>
      </c>
      <c r="J723" s="4">
        <v>46.1</v>
      </c>
      <c r="K723" s="4">
        <v>46.1</v>
      </c>
      <c r="L723" s="107"/>
      <c r="M723" s="107"/>
      <c r="N723" s="4">
        <v>722</v>
      </c>
      <c r="O723" s="4"/>
      <c r="P723" s="108">
        <v>46.14</v>
      </c>
      <c r="Q723" s="4">
        <v>46.14</v>
      </c>
      <c r="R723" s="4">
        <v>46.14</v>
      </c>
      <c r="S723" s="4">
        <v>46.14</v>
      </c>
      <c r="T723" s="107"/>
      <c r="U723" s="107"/>
      <c r="V723" s="107"/>
      <c r="W723" s="107"/>
      <c r="X723" s="107"/>
    </row>
    <row r="724" spans="1:24">
      <c r="A724" s="102">
        <f t="shared" si="11"/>
        <v>723</v>
      </c>
      <c r="B724" s="102">
        <v>123</v>
      </c>
      <c r="C724" s="4">
        <f>IF('Input&amp;Output'!$C$3=10,'v-t_chart'!G724,IF('Input&amp;Output'!$C$3=21,'v-t_chart'!H724,IF('Input&amp;Output'!$C$3=32,'v-t_chart'!I724,IF('Input&amp;Output'!$C$3=22,'v-t_chart'!J724,IF('Input&amp;Output'!$C$3=31,'v-t_chart'!K724,'v-t_chart'!L724)))))</f>
        <v>45.7</v>
      </c>
      <c r="D724" s="17"/>
      <c r="F724" s="4">
        <v>723</v>
      </c>
      <c r="G724" s="105"/>
      <c r="H724" s="108">
        <v>45.7</v>
      </c>
      <c r="I724" s="4">
        <v>45.7</v>
      </c>
      <c r="J724" s="4">
        <v>45.7</v>
      </c>
      <c r="K724" s="4">
        <v>45.7</v>
      </c>
      <c r="L724" s="107"/>
      <c r="M724" s="107"/>
      <c r="N724" s="4">
        <v>723</v>
      </c>
      <c r="O724" s="4"/>
      <c r="P724" s="108">
        <v>45.7</v>
      </c>
      <c r="Q724" s="4">
        <v>45.7</v>
      </c>
      <c r="R724" s="4">
        <v>45.7</v>
      </c>
      <c r="S724" s="4">
        <v>45.7</v>
      </c>
      <c r="T724" s="107"/>
      <c r="U724" s="107"/>
      <c r="V724" s="107"/>
      <c r="W724" s="107"/>
      <c r="X724" s="107"/>
    </row>
    <row r="725" spans="1:24">
      <c r="A725" s="102">
        <f t="shared" si="11"/>
        <v>724</v>
      </c>
      <c r="B725" s="102">
        <v>124</v>
      </c>
      <c r="C725" s="4">
        <f>IF('Input&amp;Output'!$C$3=10,'v-t_chart'!G725,IF('Input&amp;Output'!$C$3=21,'v-t_chart'!H725,IF('Input&amp;Output'!$C$3=32,'v-t_chart'!I725,IF('Input&amp;Output'!$C$3=22,'v-t_chart'!J725,IF('Input&amp;Output'!$C$3=31,'v-t_chart'!K725,'v-t_chart'!L725)))))</f>
        <v>45</v>
      </c>
      <c r="D725" s="17"/>
      <c r="F725" s="4">
        <v>724</v>
      </c>
      <c r="G725" s="105"/>
      <c r="H725" s="108">
        <v>45</v>
      </c>
      <c r="I725" s="4">
        <v>45</v>
      </c>
      <c r="J725" s="4">
        <v>45</v>
      </c>
      <c r="K725" s="4">
        <v>45</v>
      </c>
      <c r="L725" s="107"/>
      <c r="M725" s="107"/>
      <c r="N725" s="4">
        <v>724</v>
      </c>
      <c r="O725" s="4"/>
      <c r="P725" s="108">
        <v>44.98</v>
      </c>
      <c r="Q725" s="4">
        <v>44.98</v>
      </c>
      <c r="R725" s="4">
        <v>44.98</v>
      </c>
      <c r="S725" s="4">
        <v>44.98</v>
      </c>
      <c r="T725" s="107"/>
      <c r="U725" s="107"/>
      <c r="V725" s="107"/>
      <c r="W725" s="107"/>
      <c r="X725" s="107"/>
    </row>
    <row r="726" spans="1:24">
      <c r="A726" s="102">
        <f t="shared" si="11"/>
        <v>725</v>
      </c>
      <c r="B726" s="102">
        <v>125</v>
      </c>
      <c r="C726" s="4">
        <f>IF('Input&amp;Output'!$C$3=10,'v-t_chart'!G726,IF('Input&amp;Output'!$C$3=21,'v-t_chart'!H726,IF('Input&amp;Output'!$C$3=32,'v-t_chart'!I726,IF('Input&amp;Output'!$C$3=22,'v-t_chart'!J726,IF('Input&amp;Output'!$C$3=31,'v-t_chart'!K726,'v-t_chart'!L726)))))</f>
        <v>44.3</v>
      </c>
      <c r="D726" s="17"/>
      <c r="F726" s="4">
        <v>725</v>
      </c>
      <c r="G726" s="105"/>
      <c r="H726" s="108">
        <v>44.3</v>
      </c>
      <c r="I726" s="4">
        <v>44.3</v>
      </c>
      <c r="J726" s="4">
        <v>44.3</v>
      </c>
      <c r="K726" s="4">
        <v>44.3</v>
      </c>
      <c r="L726" s="107"/>
      <c r="M726" s="107"/>
      <c r="N726" s="4">
        <v>725</v>
      </c>
      <c r="O726" s="4"/>
      <c r="P726" s="108">
        <v>44.34</v>
      </c>
      <c r="Q726" s="4">
        <v>44.34</v>
      </c>
      <c r="R726" s="4">
        <v>44.34</v>
      </c>
      <c r="S726" s="4">
        <v>44.34</v>
      </c>
      <c r="T726" s="107"/>
      <c r="U726" s="107"/>
      <c r="V726" s="107"/>
      <c r="W726" s="107"/>
      <c r="X726" s="107"/>
    </row>
    <row r="727" spans="1:24">
      <c r="A727" s="102">
        <f t="shared" si="11"/>
        <v>726</v>
      </c>
      <c r="B727" s="102">
        <v>126</v>
      </c>
      <c r="C727" s="4">
        <f>IF('Input&amp;Output'!$C$3=10,'v-t_chart'!G727,IF('Input&amp;Output'!$C$3=21,'v-t_chart'!H727,IF('Input&amp;Output'!$C$3=32,'v-t_chart'!I727,IF('Input&amp;Output'!$C$3=22,'v-t_chart'!J727,IF('Input&amp;Output'!$C$3=31,'v-t_chart'!K727,'v-t_chart'!L727)))))</f>
        <v>44.7</v>
      </c>
      <c r="D727" s="17"/>
      <c r="F727" s="4">
        <v>726</v>
      </c>
      <c r="G727" s="105"/>
      <c r="H727" s="108">
        <v>44.7</v>
      </c>
      <c r="I727" s="4">
        <v>44.7</v>
      </c>
      <c r="J727" s="4">
        <v>44.7</v>
      </c>
      <c r="K727" s="4">
        <v>44.7</v>
      </c>
      <c r="L727" s="107"/>
      <c r="M727" s="107"/>
      <c r="N727" s="4">
        <v>726</v>
      </c>
      <c r="O727" s="4"/>
      <c r="P727" s="108">
        <v>44.67</v>
      </c>
      <c r="Q727" s="4">
        <v>44.67</v>
      </c>
      <c r="R727" s="4">
        <v>44.67</v>
      </c>
      <c r="S727" s="4">
        <v>44.67</v>
      </c>
      <c r="T727" s="107"/>
      <c r="U727" s="107"/>
      <c r="V727" s="107"/>
      <c r="W727" s="107"/>
      <c r="X727" s="107"/>
    </row>
    <row r="728" spans="1:24">
      <c r="A728" s="102">
        <f t="shared" si="11"/>
        <v>727</v>
      </c>
      <c r="B728" s="102">
        <v>127</v>
      </c>
      <c r="C728" s="4">
        <f>IF('Input&amp;Output'!$C$3=10,'v-t_chart'!G728,IF('Input&amp;Output'!$C$3=21,'v-t_chart'!H728,IF('Input&amp;Output'!$C$3=32,'v-t_chart'!I728,IF('Input&amp;Output'!$C$3=22,'v-t_chart'!J728,IF('Input&amp;Output'!$C$3=31,'v-t_chart'!K728,'v-t_chart'!L728)))))</f>
        <v>46.8</v>
      </c>
      <c r="D728" s="17"/>
      <c r="F728" s="4">
        <v>727</v>
      </c>
      <c r="G728" s="105"/>
      <c r="H728" s="108">
        <v>46.8</v>
      </c>
      <c r="I728" s="4">
        <v>46.8</v>
      </c>
      <c r="J728" s="4">
        <v>46.8</v>
      </c>
      <c r="K728" s="4">
        <v>46.8</v>
      </c>
      <c r="L728" s="107"/>
      <c r="M728" s="107"/>
      <c r="N728" s="4">
        <v>727</v>
      </c>
      <c r="O728" s="4"/>
      <c r="P728" s="108">
        <v>46.77</v>
      </c>
      <c r="Q728" s="4">
        <v>46.77</v>
      </c>
      <c r="R728" s="4">
        <v>46.77</v>
      </c>
      <c r="S728" s="4">
        <v>46.77</v>
      </c>
      <c r="T728" s="107"/>
      <c r="U728" s="107"/>
      <c r="V728" s="107"/>
      <c r="W728" s="107"/>
      <c r="X728" s="107"/>
    </row>
    <row r="729" spans="1:24">
      <c r="A729" s="102">
        <f t="shared" si="11"/>
        <v>728</v>
      </c>
      <c r="B729" s="102">
        <v>128</v>
      </c>
      <c r="C729" s="4">
        <f>IF('Input&amp;Output'!$C$3=10,'v-t_chart'!G729,IF('Input&amp;Output'!$C$3=21,'v-t_chart'!H729,IF('Input&amp;Output'!$C$3=32,'v-t_chart'!I729,IF('Input&amp;Output'!$C$3=22,'v-t_chart'!J729,IF('Input&amp;Output'!$C$3=31,'v-t_chart'!K729,'v-t_chart'!L729)))))</f>
        <v>50.1</v>
      </c>
      <c r="D729" s="17"/>
      <c r="F729" s="4">
        <v>728</v>
      </c>
      <c r="G729" s="105"/>
      <c r="H729" s="108">
        <v>49.9</v>
      </c>
      <c r="I729" s="4">
        <v>50.1</v>
      </c>
      <c r="J729" s="4">
        <v>50.1</v>
      </c>
      <c r="K729" s="4">
        <v>50.1</v>
      </c>
      <c r="L729" s="107"/>
      <c r="M729" s="107"/>
      <c r="N729" s="4">
        <v>728</v>
      </c>
      <c r="O729" s="4"/>
      <c r="P729" s="108">
        <v>49.86</v>
      </c>
      <c r="Q729" s="4">
        <v>50.06</v>
      </c>
      <c r="R729" s="4">
        <v>50.06</v>
      </c>
      <c r="S729" s="4">
        <v>50.06</v>
      </c>
      <c r="T729" s="107"/>
      <c r="U729" s="107"/>
      <c r="V729" s="107"/>
      <c r="W729" s="107"/>
      <c r="X729" s="107"/>
    </row>
    <row r="730" spans="1:24">
      <c r="A730" s="102">
        <f t="shared" si="11"/>
        <v>729</v>
      </c>
      <c r="B730" s="102">
        <v>129</v>
      </c>
      <c r="C730" s="4">
        <f>IF('Input&amp;Output'!$C$3=10,'v-t_chart'!G730,IF('Input&amp;Output'!$C$3=21,'v-t_chart'!H730,IF('Input&amp;Output'!$C$3=32,'v-t_chart'!I730,IF('Input&amp;Output'!$C$3=22,'v-t_chart'!J730,IF('Input&amp;Output'!$C$3=31,'v-t_chart'!K730,'v-t_chart'!L730)))))</f>
        <v>53.6</v>
      </c>
      <c r="D730" s="17"/>
      <c r="F730" s="4">
        <v>729</v>
      </c>
      <c r="G730" s="105"/>
      <c r="H730" s="108">
        <v>52.8</v>
      </c>
      <c r="I730" s="4">
        <v>53.6</v>
      </c>
      <c r="J730" s="4">
        <v>53.6</v>
      </c>
      <c r="K730" s="4">
        <v>53.6</v>
      </c>
      <c r="L730" s="107"/>
      <c r="M730" s="107"/>
      <c r="N730" s="4">
        <v>729</v>
      </c>
      <c r="O730" s="4"/>
      <c r="P730" s="108">
        <v>52.78</v>
      </c>
      <c r="Q730" s="4">
        <v>53.59</v>
      </c>
      <c r="R730" s="4">
        <v>53.59</v>
      </c>
      <c r="S730" s="4">
        <v>53.59</v>
      </c>
      <c r="T730" s="107"/>
      <c r="U730" s="107"/>
      <c r="V730" s="107"/>
      <c r="W730" s="107"/>
      <c r="X730" s="107"/>
    </row>
    <row r="731" spans="1:24">
      <c r="A731" s="102">
        <f t="shared" si="11"/>
        <v>730</v>
      </c>
      <c r="B731" s="102">
        <v>130</v>
      </c>
      <c r="C731" s="4">
        <f>IF('Input&amp;Output'!$C$3=10,'v-t_chart'!G731,IF('Input&amp;Output'!$C$3=21,'v-t_chart'!H731,IF('Input&amp;Output'!$C$3=32,'v-t_chart'!I731,IF('Input&amp;Output'!$C$3=22,'v-t_chart'!J731,IF('Input&amp;Output'!$C$3=31,'v-t_chart'!K731,'v-t_chart'!L731)))))</f>
        <v>56.9</v>
      </c>
      <c r="D731" s="17"/>
      <c r="F731" s="4">
        <v>730</v>
      </c>
      <c r="G731" s="105"/>
      <c r="H731" s="108">
        <v>55.6</v>
      </c>
      <c r="I731" s="4">
        <v>56.9</v>
      </c>
      <c r="J731" s="4">
        <v>56.9</v>
      </c>
      <c r="K731" s="4">
        <v>56.9</v>
      </c>
      <c r="L731" s="107"/>
      <c r="M731" s="107"/>
      <c r="N731" s="4">
        <v>730</v>
      </c>
      <c r="O731" s="4"/>
      <c r="P731" s="108">
        <v>55.55</v>
      </c>
      <c r="Q731" s="4">
        <v>56.92</v>
      </c>
      <c r="R731" s="4">
        <v>56.92</v>
      </c>
      <c r="S731" s="4">
        <v>56.92</v>
      </c>
      <c r="T731" s="107"/>
      <c r="U731" s="107"/>
      <c r="V731" s="107"/>
      <c r="W731" s="107"/>
      <c r="X731" s="107"/>
    </row>
    <row r="732" spans="1:24">
      <c r="A732" s="102">
        <f t="shared" si="11"/>
        <v>731</v>
      </c>
      <c r="B732" s="102">
        <v>131</v>
      </c>
      <c r="C732" s="4">
        <f>IF('Input&amp;Output'!$C$3=10,'v-t_chart'!G732,IF('Input&amp;Output'!$C$3=21,'v-t_chart'!H732,IF('Input&amp;Output'!$C$3=32,'v-t_chart'!I732,IF('Input&amp;Output'!$C$3=22,'v-t_chart'!J732,IF('Input&amp;Output'!$C$3=31,'v-t_chart'!K732,'v-t_chart'!L732)))))</f>
        <v>59.4</v>
      </c>
      <c r="D732" s="17"/>
      <c r="F732" s="4">
        <v>731</v>
      </c>
      <c r="G732" s="105"/>
      <c r="H732" s="108">
        <v>58.2</v>
      </c>
      <c r="I732" s="4">
        <v>59.4</v>
      </c>
      <c r="J732" s="4">
        <v>59.4</v>
      </c>
      <c r="K732" s="4">
        <v>59.4</v>
      </c>
      <c r="L732" s="107"/>
      <c r="M732" s="107"/>
      <c r="N732" s="4">
        <v>731</v>
      </c>
      <c r="O732" s="4"/>
      <c r="P732" s="108">
        <v>58.15</v>
      </c>
      <c r="Q732" s="4">
        <v>59.37</v>
      </c>
      <c r="R732" s="4">
        <v>59.37</v>
      </c>
      <c r="S732" s="4">
        <v>59.37</v>
      </c>
      <c r="T732" s="107"/>
      <c r="U732" s="107"/>
      <c r="V732" s="107"/>
      <c r="W732" s="107"/>
      <c r="X732" s="107"/>
    </row>
    <row r="733" spans="1:24">
      <c r="A733" s="102">
        <f t="shared" si="11"/>
        <v>732</v>
      </c>
      <c r="B733" s="102">
        <v>132</v>
      </c>
      <c r="C733" s="4">
        <f>IF('Input&amp;Output'!$C$3=10,'v-t_chart'!G733,IF('Input&amp;Output'!$C$3=21,'v-t_chart'!H733,IF('Input&amp;Output'!$C$3=32,'v-t_chart'!I733,IF('Input&amp;Output'!$C$3=22,'v-t_chart'!J733,IF('Input&amp;Output'!$C$3=31,'v-t_chart'!K733,'v-t_chart'!L733)))))</f>
        <v>60.2</v>
      </c>
      <c r="D733" s="17"/>
      <c r="F733" s="4">
        <v>732</v>
      </c>
      <c r="G733" s="105"/>
      <c r="H733" s="108">
        <v>60.2</v>
      </c>
      <c r="I733" s="4">
        <v>60.2</v>
      </c>
      <c r="J733" s="4">
        <v>60.2</v>
      </c>
      <c r="K733" s="4">
        <v>60.2</v>
      </c>
      <c r="L733" s="107"/>
      <c r="M733" s="107"/>
      <c r="N733" s="4">
        <v>732</v>
      </c>
      <c r="O733" s="4"/>
      <c r="P733" s="108">
        <v>60.17</v>
      </c>
      <c r="Q733" s="4">
        <v>60.17</v>
      </c>
      <c r="R733" s="4">
        <v>60.17</v>
      </c>
      <c r="S733" s="4">
        <v>60.17</v>
      </c>
      <c r="T733" s="107"/>
      <c r="U733" s="107"/>
      <c r="V733" s="107"/>
      <c r="W733" s="107"/>
      <c r="X733" s="107"/>
    </row>
    <row r="734" spans="1:24">
      <c r="A734" s="102">
        <f t="shared" si="11"/>
        <v>733</v>
      </c>
      <c r="B734" s="102">
        <v>133</v>
      </c>
      <c r="C734" s="4">
        <f>IF('Input&amp;Output'!$C$3=10,'v-t_chart'!G734,IF('Input&amp;Output'!$C$3=21,'v-t_chart'!H734,IF('Input&amp;Output'!$C$3=32,'v-t_chart'!I734,IF('Input&amp;Output'!$C$3=22,'v-t_chart'!J734,IF('Input&amp;Output'!$C$3=31,'v-t_chart'!K734,'v-t_chart'!L734)))))</f>
        <v>59.3</v>
      </c>
      <c r="D734" s="17"/>
      <c r="F734" s="4">
        <v>733</v>
      </c>
      <c r="G734" s="105"/>
      <c r="H734" s="108">
        <v>59.3</v>
      </c>
      <c r="I734" s="4">
        <v>59.3</v>
      </c>
      <c r="J734" s="4">
        <v>59.3</v>
      </c>
      <c r="K734" s="4">
        <v>59.3</v>
      </c>
      <c r="L734" s="107"/>
      <c r="M734" s="107"/>
      <c r="N734" s="4">
        <v>733</v>
      </c>
      <c r="O734" s="4"/>
      <c r="P734" s="108">
        <v>59.28</v>
      </c>
      <c r="Q734" s="4">
        <v>59.28</v>
      </c>
      <c r="R734" s="4">
        <v>59.28</v>
      </c>
      <c r="S734" s="4">
        <v>59.28</v>
      </c>
      <c r="T734" s="107"/>
      <c r="U734" s="107"/>
      <c r="V734" s="107"/>
      <c r="W734" s="107"/>
      <c r="X734" s="107"/>
    </row>
    <row r="735" spans="1:24">
      <c r="A735" s="102">
        <f t="shared" si="11"/>
        <v>734</v>
      </c>
      <c r="B735" s="102">
        <v>134</v>
      </c>
      <c r="C735" s="4">
        <f>IF('Input&amp;Output'!$C$3=10,'v-t_chart'!G735,IF('Input&amp;Output'!$C$3=21,'v-t_chart'!H735,IF('Input&amp;Output'!$C$3=32,'v-t_chart'!I735,IF('Input&amp;Output'!$C$3=22,'v-t_chart'!J735,IF('Input&amp;Output'!$C$3=31,'v-t_chart'!K735,'v-t_chart'!L735)))))</f>
        <v>57.5</v>
      </c>
      <c r="D735" s="17"/>
      <c r="F735" s="4">
        <v>734</v>
      </c>
      <c r="G735" s="105"/>
      <c r="H735" s="108">
        <v>57.5</v>
      </c>
      <c r="I735" s="4">
        <v>57.5</v>
      </c>
      <c r="J735" s="4">
        <v>57.5</v>
      </c>
      <c r="K735" s="4">
        <v>57.5</v>
      </c>
      <c r="L735" s="107"/>
      <c r="M735" s="107"/>
      <c r="N735" s="4">
        <v>734</v>
      </c>
      <c r="O735" s="4"/>
      <c r="P735" s="108">
        <v>57.46</v>
      </c>
      <c r="Q735" s="4">
        <v>57.46</v>
      </c>
      <c r="R735" s="4">
        <v>57.46</v>
      </c>
      <c r="S735" s="4">
        <v>57.46</v>
      </c>
      <c r="T735" s="107"/>
      <c r="U735" s="107"/>
      <c r="V735" s="107"/>
      <c r="W735" s="107"/>
      <c r="X735" s="107"/>
    </row>
    <row r="736" spans="1:24">
      <c r="A736" s="102">
        <f t="shared" si="11"/>
        <v>735</v>
      </c>
      <c r="B736" s="102">
        <v>135</v>
      </c>
      <c r="C736" s="4">
        <f>IF('Input&amp;Output'!$C$3=10,'v-t_chart'!G736,IF('Input&amp;Output'!$C$3=21,'v-t_chart'!H736,IF('Input&amp;Output'!$C$3=32,'v-t_chart'!I736,IF('Input&amp;Output'!$C$3=22,'v-t_chart'!J736,IF('Input&amp;Output'!$C$3=31,'v-t_chart'!K736,'v-t_chart'!L736)))))</f>
        <v>55.4</v>
      </c>
      <c r="D736" s="17"/>
      <c r="F736" s="4">
        <v>735</v>
      </c>
      <c r="G736" s="105"/>
      <c r="H736" s="108">
        <v>55.4</v>
      </c>
      <c r="I736" s="4">
        <v>55.4</v>
      </c>
      <c r="J736" s="4">
        <v>55.4</v>
      </c>
      <c r="K736" s="4">
        <v>55.4</v>
      </c>
      <c r="L736" s="107"/>
      <c r="M736" s="107"/>
      <c r="N736" s="4">
        <v>735</v>
      </c>
      <c r="O736" s="4"/>
      <c r="P736" s="108">
        <v>55.42</v>
      </c>
      <c r="Q736" s="4">
        <v>55.42</v>
      </c>
      <c r="R736" s="4">
        <v>55.42</v>
      </c>
      <c r="S736" s="4">
        <v>55.42</v>
      </c>
      <c r="T736" s="107"/>
      <c r="U736" s="107"/>
      <c r="V736" s="107"/>
      <c r="W736" s="107"/>
      <c r="X736" s="107"/>
    </row>
    <row r="737" spans="1:24">
      <c r="A737" s="102">
        <f t="shared" si="11"/>
        <v>736</v>
      </c>
      <c r="B737" s="102">
        <v>136</v>
      </c>
      <c r="C737" s="4">
        <f>IF('Input&amp;Output'!$C$3=10,'v-t_chart'!G737,IF('Input&amp;Output'!$C$3=21,'v-t_chart'!H737,IF('Input&amp;Output'!$C$3=32,'v-t_chart'!I737,IF('Input&amp;Output'!$C$3=22,'v-t_chart'!J737,IF('Input&amp;Output'!$C$3=31,'v-t_chart'!K737,'v-t_chart'!L737)))))</f>
        <v>52.5</v>
      </c>
      <c r="D737" s="17"/>
      <c r="F737" s="4">
        <v>736</v>
      </c>
      <c r="G737" s="105"/>
      <c r="H737" s="108">
        <v>52.5</v>
      </c>
      <c r="I737" s="4">
        <v>52.5</v>
      </c>
      <c r="J737" s="4">
        <v>52.5</v>
      </c>
      <c r="K737" s="4">
        <v>52.5</v>
      </c>
      <c r="L737" s="107"/>
      <c r="M737" s="107"/>
      <c r="N737" s="4">
        <v>736</v>
      </c>
      <c r="O737" s="4"/>
      <c r="P737" s="108">
        <v>52.54</v>
      </c>
      <c r="Q737" s="4">
        <v>52.54</v>
      </c>
      <c r="R737" s="4">
        <v>52.54</v>
      </c>
      <c r="S737" s="4">
        <v>52.54</v>
      </c>
      <c r="T737" s="107"/>
      <c r="U737" s="107"/>
      <c r="V737" s="107"/>
      <c r="W737" s="107"/>
      <c r="X737" s="107"/>
    </row>
    <row r="738" spans="1:24">
      <c r="A738" s="102">
        <f t="shared" si="11"/>
        <v>737</v>
      </c>
      <c r="B738" s="102">
        <v>137</v>
      </c>
      <c r="C738" s="4">
        <f>IF('Input&amp;Output'!$C$3=10,'v-t_chart'!G738,IF('Input&amp;Output'!$C$3=21,'v-t_chart'!H738,IF('Input&amp;Output'!$C$3=32,'v-t_chart'!I738,IF('Input&amp;Output'!$C$3=22,'v-t_chart'!J738,IF('Input&amp;Output'!$C$3=31,'v-t_chart'!K738,'v-t_chart'!L738)))))</f>
        <v>47.9</v>
      </c>
      <c r="D738" s="17"/>
      <c r="F738" s="4">
        <v>737</v>
      </c>
      <c r="G738" s="105"/>
      <c r="H738" s="108">
        <v>47.9</v>
      </c>
      <c r="I738" s="4">
        <v>47.9</v>
      </c>
      <c r="J738" s="4">
        <v>47.9</v>
      </c>
      <c r="K738" s="4">
        <v>47.9</v>
      </c>
      <c r="L738" s="107"/>
      <c r="M738" s="107"/>
      <c r="N738" s="4">
        <v>737</v>
      </c>
      <c r="O738" s="4"/>
      <c r="P738" s="108">
        <v>47.86</v>
      </c>
      <c r="Q738" s="4">
        <v>47.86</v>
      </c>
      <c r="R738" s="4">
        <v>47.86</v>
      </c>
      <c r="S738" s="4">
        <v>47.86</v>
      </c>
      <c r="T738" s="107"/>
      <c r="U738" s="107"/>
      <c r="V738" s="107"/>
      <c r="W738" s="107"/>
      <c r="X738" s="107"/>
    </row>
    <row r="739" spans="1:24">
      <c r="A739" s="102">
        <f t="shared" si="11"/>
        <v>738</v>
      </c>
      <c r="B739" s="102">
        <v>138</v>
      </c>
      <c r="C739" s="4">
        <f>IF('Input&amp;Output'!$C$3=10,'v-t_chart'!G739,IF('Input&amp;Output'!$C$3=21,'v-t_chart'!H739,IF('Input&amp;Output'!$C$3=32,'v-t_chart'!I739,IF('Input&amp;Output'!$C$3=22,'v-t_chart'!J739,IF('Input&amp;Output'!$C$3=31,'v-t_chart'!K739,'v-t_chart'!L739)))))</f>
        <v>41.4</v>
      </c>
      <c r="D739" s="17"/>
      <c r="F739" s="4">
        <v>738</v>
      </c>
      <c r="G739" s="105"/>
      <c r="H739" s="108">
        <v>41.4</v>
      </c>
      <c r="I739" s="4">
        <v>41.4</v>
      </c>
      <c r="J739" s="4">
        <v>41.4</v>
      </c>
      <c r="K739" s="4">
        <v>41.4</v>
      </c>
      <c r="L739" s="107"/>
      <c r="M739" s="107"/>
      <c r="N739" s="4">
        <v>738</v>
      </c>
      <c r="O739" s="4"/>
      <c r="P739" s="108">
        <v>41.44</v>
      </c>
      <c r="Q739" s="4">
        <v>41.44</v>
      </c>
      <c r="R739" s="4">
        <v>41.44</v>
      </c>
      <c r="S739" s="4">
        <v>41.44</v>
      </c>
      <c r="T739" s="107"/>
      <c r="U739" s="107"/>
      <c r="V739" s="107"/>
      <c r="W739" s="107"/>
      <c r="X739" s="107"/>
    </row>
    <row r="740" spans="1:24">
      <c r="A740" s="102">
        <f t="shared" si="11"/>
        <v>739</v>
      </c>
      <c r="B740" s="102">
        <v>139</v>
      </c>
      <c r="C740" s="4">
        <f>IF('Input&amp;Output'!$C$3=10,'v-t_chart'!G740,IF('Input&amp;Output'!$C$3=21,'v-t_chart'!H740,IF('Input&amp;Output'!$C$3=32,'v-t_chart'!I740,IF('Input&amp;Output'!$C$3=22,'v-t_chart'!J740,IF('Input&amp;Output'!$C$3=31,'v-t_chart'!K740,'v-t_chart'!L740)))))</f>
        <v>34.4</v>
      </c>
      <c r="D740" s="17"/>
      <c r="F740" s="4">
        <v>739</v>
      </c>
      <c r="G740" s="105"/>
      <c r="H740" s="108">
        <v>34.4</v>
      </c>
      <c r="I740" s="4">
        <v>34.4</v>
      </c>
      <c r="J740" s="4">
        <v>34.4</v>
      </c>
      <c r="K740" s="4">
        <v>34.4</v>
      </c>
      <c r="L740" s="107"/>
      <c r="M740" s="107"/>
      <c r="N740" s="4">
        <v>739</v>
      </c>
      <c r="O740" s="4"/>
      <c r="P740" s="108">
        <v>34.42</v>
      </c>
      <c r="Q740" s="4">
        <v>34.42</v>
      </c>
      <c r="R740" s="4">
        <v>34.42</v>
      </c>
      <c r="S740" s="4">
        <v>34.42</v>
      </c>
      <c r="T740" s="107"/>
      <c r="U740" s="107"/>
      <c r="V740" s="107"/>
      <c r="W740" s="107"/>
      <c r="X740" s="107"/>
    </row>
    <row r="741" spans="1:24">
      <c r="A741" s="102">
        <f t="shared" si="11"/>
        <v>740</v>
      </c>
      <c r="B741" s="102">
        <v>140</v>
      </c>
      <c r="C741" s="4">
        <f>IF('Input&amp;Output'!$C$3=10,'v-t_chart'!G741,IF('Input&amp;Output'!$C$3=21,'v-t_chart'!H741,IF('Input&amp;Output'!$C$3=32,'v-t_chart'!I741,IF('Input&amp;Output'!$C$3=22,'v-t_chart'!J741,IF('Input&amp;Output'!$C$3=31,'v-t_chart'!K741,'v-t_chart'!L741)))))</f>
        <v>30</v>
      </c>
      <c r="D741" s="17"/>
      <c r="F741" s="4">
        <v>740</v>
      </c>
      <c r="G741" s="105"/>
      <c r="H741" s="108">
        <v>30</v>
      </c>
      <c r="I741" s="4">
        <v>30</v>
      </c>
      <c r="J741" s="4">
        <v>30</v>
      </c>
      <c r="K741" s="4">
        <v>30</v>
      </c>
      <c r="L741" s="107"/>
      <c r="M741" s="107"/>
      <c r="N741" s="4">
        <v>740</v>
      </c>
      <c r="O741" s="4"/>
      <c r="P741" s="108">
        <v>30</v>
      </c>
      <c r="Q741" s="4">
        <v>30</v>
      </c>
      <c r="R741" s="4">
        <v>30</v>
      </c>
      <c r="S741" s="4">
        <v>30</v>
      </c>
      <c r="T741" s="107"/>
      <c r="U741" s="107"/>
      <c r="V741" s="107"/>
      <c r="W741" s="107"/>
      <c r="X741" s="107"/>
    </row>
    <row r="742" spans="1:24">
      <c r="A742" s="102">
        <f t="shared" si="11"/>
        <v>741</v>
      </c>
      <c r="B742" s="102">
        <v>141</v>
      </c>
      <c r="C742" s="4">
        <f>IF('Input&amp;Output'!$C$3=10,'v-t_chart'!G742,IF('Input&amp;Output'!$C$3=21,'v-t_chart'!H742,IF('Input&amp;Output'!$C$3=32,'v-t_chart'!I742,IF('Input&amp;Output'!$C$3=22,'v-t_chart'!J742,IF('Input&amp;Output'!$C$3=31,'v-t_chart'!K742,'v-t_chart'!L742)))))</f>
        <v>27</v>
      </c>
      <c r="D742" s="17"/>
      <c r="F742" s="4">
        <v>741</v>
      </c>
      <c r="G742" s="105"/>
      <c r="H742" s="108">
        <v>27</v>
      </c>
      <c r="I742" s="4">
        <v>27</v>
      </c>
      <c r="J742" s="4">
        <v>27</v>
      </c>
      <c r="K742" s="4">
        <v>27</v>
      </c>
      <c r="L742" s="107"/>
      <c r="M742" s="107"/>
      <c r="N742" s="4">
        <v>741</v>
      </c>
      <c r="O742" s="4"/>
      <c r="P742" s="108">
        <v>27</v>
      </c>
      <c r="Q742" s="4">
        <v>27</v>
      </c>
      <c r="R742" s="4">
        <v>27</v>
      </c>
      <c r="S742" s="4">
        <v>27</v>
      </c>
      <c r="T742" s="107"/>
      <c r="U742" s="107"/>
      <c r="V742" s="107"/>
      <c r="W742" s="107"/>
      <c r="X742" s="107"/>
    </row>
    <row r="743" spans="1:24">
      <c r="A743" s="102">
        <f t="shared" si="11"/>
        <v>742</v>
      </c>
      <c r="B743" s="102">
        <v>142</v>
      </c>
      <c r="C743" s="4">
        <f>IF('Input&amp;Output'!$C$3=10,'v-t_chart'!G743,IF('Input&amp;Output'!$C$3=21,'v-t_chart'!H743,IF('Input&amp;Output'!$C$3=32,'v-t_chart'!I743,IF('Input&amp;Output'!$C$3=22,'v-t_chart'!J743,IF('Input&amp;Output'!$C$3=31,'v-t_chart'!K743,'v-t_chart'!L743)))))</f>
        <v>26.5</v>
      </c>
      <c r="D743" s="17"/>
      <c r="F743" s="4">
        <v>742</v>
      </c>
      <c r="G743" s="105"/>
      <c r="H743" s="108">
        <v>26.5</v>
      </c>
      <c r="I743" s="4">
        <v>26.5</v>
      </c>
      <c r="J743" s="4">
        <v>26.5</v>
      </c>
      <c r="K743" s="4">
        <v>26.5</v>
      </c>
      <c r="L743" s="107"/>
      <c r="M743" s="107"/>
      <c r="N743" s="4">
        <v>742</v>
      </c>
      <c r="O743" s="4"/>
      <c r="P743" s="108">
        <v>26.53</v>
      </c>
      <c r="Q743" s="4">
        <v>26.53</v>
      </c>
      <c r="R743" s="4">
        <v>26.53</v>
      </c>
      <c r="S743" s="4">
        <v>26.53</v>
      </c>
      <c r="T743" s="107"/>
      <c r="U743" s="107"/>
      <c r="V743" s="107"/>
      <c r="W743" s="107"/>
      <c r="X743" s="107"/>
    </row>
    <row r="744" spans="1:24">
      <c r="A744" s="102">
        <f t="shared" si="11"/>
        <v>743</v>
      </c>
      <c r="B744" s="102">
        <v>143</v>
      </c>
      <c r="C744" s="4">
        <f>IF('Input&amp;Output'!$C$3=10,'v-t_chart'!G744,IF('Input&amp;Output'!$C$3=21,'v-t_chart'!H744,IF('Input&amp;Output'!$C$3=32,'v-t_chart'!I744,IF('Input&amp;Output'!$C$3=22,'v-t_chart'!J744,IF('Input&amp;Output'!$C$3=31,'v-t_chart'!K744,'v-t_chart'!L744)))))</f>
        <v>28.7</v>
      </c>
      <c r="D744" s="17"/>
      <c r="F744" s="4">
        <v>743</v>
      </c>
      <c r="G744" s="105"/>
      <c r="H744" s="108">
        <v>28.7</v>
      </c>
      <c r="I744" s="4">
        <v>28.7</v>
      </c>
      <c r="J744" s="4">
        <v>28.7</v>
      </c>
      <c r="K744" s="4">
        <v>28.7</v>
      </c>
      <c r="L744" s="107"/>
      <c r="M744" s="107"/>
      <c r="N744" s="4">
        <v>743</v>
      </c>
      <c r="O744" s="4"/>
      <c r="P744" s="108">
        <v>28.74</v>
      </c>
      <c r="Q744" s="4">
        <v>28.74</v>
      </c>
      <c r="R744" s="4">
        <v>28.74</v>
      </c>
      <c r="S744" s="4">
        <v>28.74</v>
      </c>
      <c r="T744" s="107"/>
      <c r="U744" s="107"/>
      <c r="V744" s="107"/>
      <c r="W744" s="107"/>
      <c r="X744" s="107"/>
    </row>
    <row r="745" spans="1:24">
      <c r="A745" s="102">
        <f t="shared" si="11"/>
        <v>744</v>
      </c>
      <c r="B745" s="102">
        <v>144</v>
      </c>
      <c r="C745" s="4">
        <f>IF('Input&amp;Output'!$C$3=10,'v-t_chart'!G745,IF('Input&amp;Output'!$C$3=21,'v-t_chart'!H745,IF('Input&amp;Output'!$C$3=32,'v-t_chart'!I745,IF('Input&amp;Output'!$C$3=22,'v-t_chart'!J745,IF('Input&amp;Output'!$C$3=31,'v-t_chart'!K745,'v-t_chart'!L745)))))</f>
        <v>33.799999999999997</v>
      </c>
      <c r="D745" s="17"/>
      <c r="F745" s="4">
        <v>744</v>
      </c>
      <c r="G745" s="105"/>
      <c r="H745" s="108">
        <v>32.700000000000003</v>
      </c>
      <c r="I745" s="4">
        <v>33.799999999999997</v>
      </c>
      <c r="J745" s="4">
        <v>33.799999999999997</v>
      </c>
      <c r="K745" s="4">
        <v>33.799999999999997</v>
      </c>
      <c r="L745" s="107"/>
      <c r="M745" s="107"/>
      <c r="N745" s="4">
        <v>744</v>
      </c>
      <c r="O745" s="4"/>
      <c r="P745" s="108">
        <v>32.700000000000003</v>
      </c>
      <c r="Q745" s="4">
        <v>33.799999999999997</v>
      </c>
      <c r="R745" s="4">
        <v>33.799999999999997</v>
      </c>
      <c r="S745" s="4">
        <v>33.799999999999997</v>
      </c>
      <c r="T745" s="107"/>
      <c r="U745" s="107"/>
      <c r="V745" s="107"/>
      <c r="W745" s="107"/>
      <c r="X745" s="107"/>
    </row>
    <row r="746" spans="1:24">
      <c r="A746" s="102">
        <f t="shared" si="11"/>
        <v>745</v>
      </c>
      <c r="B746" s="102">
        <v>145</v>
      </c>
      <c r="C746" s="4">
        <f>IF('Input&amp;Output'!$C$3=10,'v-t_chart'!G746,IF('Input&amp;Output'!$C$3=21,'v-t_chart'!H746,IF('Input&amp;Output'!$C$3=32,'v-t_chart'!I746,IF('Input&amp;Output'!$C$3=22,'v-t_chart'!J746,IF('Input&amp;Output'!$C$3=31,'v-t_chart'!K746,'v-t_chart'!L746)))))</f>
        <v>40.299999999999997</v>
      </c>
      <c r="D746" s="17"/>
      <c r="F746" s="4">
        <v>745</v>
      </c>
      <c r="G746" s="105"/>
      <c r="H746" s="108">
        <v>36.5</v>
      </c>
      <c r="I746" s="4">
        <v>40.299999999999997</v>
      </c>
      <c r="J746" s="4">
        <v>40.299999999999997</v>
      </c>
      <c r="K746" s="4">
        <v>40.299999999999997</v>
      </c>
      <c r="L746" s="107"/>
      <c r="M746" s="107"/>
      <c r="N746" s="4">
        <v>745</v>
      </c>
      <c r="O746" s="4"/>
      <c r="P746" s="108">
        <v>36.450000000000003</v>
      </c>
      <c r="Q746" s="4">
        <v>40.270000000000003</v>
      </c>
      <c r="R746" s="4">
        <v>40.270000000000003</v>
      </c>
      <c r="S746" s="4">
        <v>40.270000000000003</v>
      </c>
      <c r="T746" s="107"/>
      <c r="U746" s="107"/>
      <c r="V746" s="107"/>
      <c r="W746" s="107"/>
      <c r="X746" s="107"/>
    </row>
    <row r="747" spans="1:24">
      <c r="A747" s="102">
        <f t="shared" si="11"/>
        <v>746</v>
      </c>
      <c r="B747" s="102">
        <v>146</v>
      </c>
      <c r="C747" s="4">
        <f>IF('Input&amp;Output'!$C$3=10,'v-t_chart'!G747,IF('Input&amp;Output'!$C$3=21,'v-t_chart'!H747,IF('Input&amp;Output'!$C$3=32,'v-t_chart'!I747,IF('Input&amp;Output'!$C$3=22,'v-t_chart'!J747,IF('Input&amp;Output'!$C$3=31,'v-t_chart'!K747,'v-t_chart'!L747)))))</f>
        <v>46.6</v>
      </c>
      <c r="D747" s="17"/>
      <c r="F747" s="4">
        <v>746</v>
      </c>
      <c r="G747" s="105"/>
      <c r="H747" s="108">
        <v>40</v>
      </c>
      <c r="I747" s="4">
        <v>46.6</v>
      </c>
      <c r="J747" s="4">
        <v>46.6</v>
      </c>
      <c r="K747" s="4">
        <v>46.6</v>
      </c>
      <c r="L747" s="107"/>
      <c r="M747" s="107"/>
      <c r="N747" s="4">
        <v>746</v>
      </c>
      <c r="O747" s="4"/>
      <c r="P747" s="108">
        <v>40.03</v>
      </c>
      <c r="Q747" s="4">
        <v>46.58</v>
      </c>
      <c r="R747" s="4">
        <v>46.58</v>
      </c>
      <c r="S747" s="4">
        <v>46.58</v>
      </c>
      <c r="T747" s="107"/>
      <c r="U747" s="107"/>
      <c r="V747" s="107"/>
      <c r="W747" s="107"/>
      <c r="X747" s="107"/>
    </row>
    <row r="748" spans="1:24">
      <c r="A748" s="102">
        <f t="shared" si="11"/>
        <v>747</v>
      </c>
      <c r="B748" s="102">
        <v>147</v>
      </c>
      <c r="C748" s="4">
        <f>IF('Input&amp;Output'!$C$3=10,'v-t_chart'!G748,IF('Input&amp;Output'!$C$3=21,'v-t_chart'!H748,IF('Input&amp;Output'!$C$3=32,'v-t_chart'!I748,IF('Input&amp;Output'!$C$3=22,'v-t_chart'!J748,IF('Input&amp;Output'!$C$3=31,'v-t_chart'!K748,'v-t_chart'!L748)))))</f>
        <v>50.4</v>
      </c>
      <c r="D748" s="17"/>
      <c r="F748" s="4">
        <v>747</v>
      </c>
      <c r="G748" s="105"/>
      <c r="H748" s="108">
        <v>43.5</v>
      </c>
      <c r="I748" s="4">
        <v>50.4</v>
      </c>
      <c r="J748" s="4">
        <v>50.4</v>
      </c>
      <c r="K748" s="4">
        <v>50.4</v>
      </c>
      <c r="L748" s="107"/>
      <c r="M748" s="107"/>
      <c r="N748" s="4">
        <v>747</v>
      </c>
      <c r="O748" s="4"/>
      <c r="P748" s="108">
        <v>43.45</v>
      </c>
      <c r="Q748" s="4">
        <v>50.44</v>
      </c>
      <c r="R748" s="4">
        <v>50.44</v>
      </c>
      <c r="S748" s="4">
        <v>50.44</v>
      </c>
      <c r="T748" s="107"/>
      <c r="U748" s="107"/>
      <c r="V748" s="107"/>
      <c r="W748" s="107"/>
      <c r="X748" s="107"/>
    </row>
    <row r="749" spans="1:24">
      <c r="A749" s="102">
        <f t="shared" si="11"/>
        <v>748</v>
      </c>
      <c r="B749" s="102">
        <v>148</v>
      </c>
      <c r="C749" s="4">
        <f>IF('Input&amp;Output'!$C$3=10,'v-t_chart'!G749,IF('Input&amp;Output'!$C$3=21,'v-t_chart'!H749,IF('Input&amp;Output'!$C$3=32,'v-t_chart'!I749,IF('Input&amp;Output'!$C$3=22,'v-t_chart'!J749,IF('Input&amp;Output'!$C$3=31,'v-t_chart'!K749,'v-t_chart'!L749)))))</f>
        <v>54</v>
      </c>
      <c r="D749" s="17"/>
      <c r="F749" s="4">
        <v>748</v>
      </c>
      <c r="G749" s="105"/>
      <c r="H749" s="108">
        <v>46.7</v>
      </c>
      <c r="I749" s="4">
        <v>54</v>
      </c>
      <c r="J749" s="4">
        <v>54</v>
      </c>
      <c r="K749" s="4">
        <v>54</v>
      </c>
      <c r="L749" s="107"/>
      <c r="M749" s="107"/>
      <c r="N749" s="4">
        <v>748</v>
      </c>
      <c r="O749" s="4"/>
      <c r="P749" s="108">
        <v>46.7</v>
      </c>
      <c r="Q749" s="4">
        <v>53.95</v>
      </c>
      <c r="R749" s="4">
        <v>53.95</v>
      </c>
      <c r="S749" s="4">
        <v>53.95</v>
      </c>
      <c r="T749" s="107"/>
      <c r="U749" s="107"/>
      <c r="V749" s="107"/>
      <c r="W749" s="107"/>
      <c r="X749" s="107"/>
    </row>
    <row r="750" spans="1:24">
      <c r="A750" s="102">
        <f t="shared" si="11"/>
        <v>749</v>
      </c>
      <c r="B750" s="102">
        <v>149</v>
      </c>
      <c r="C750" s="4">
        <f>IF('Input&amp;Output'!$C$3=10,'v-t_chart'!G750,IF('Input&amp;Output'!$C$3=21,'v-t_chart'!H750,IF('Input&amp;Output'!$C$3=32,'v-t_chart'!I750,IF('Input&amp;Output'!$C$3=22,'v-t_chart'!J750,IF('Input&amp;Output'!$C$3=31,'v-t_chart'!K750,'v-t_chart'!L750)))))</f>
        <v>56.9</v>
      </c>
      <c r="D750" s="17"/>
      <c r="F750" s="4">
        <v>749</v>
      </c>
      <c r="G750" s="105"/>
      <c r="H750" s="108">
        <v>49.8</v>
      </c>
      <c r="I750" s="4">
        <v>56.9</v>
      </c>
      <c r="J750" s="4">
        <v>56.9</v>
      </c>
      <c r="K750" s="4">
        <v>56.9</v>
      </c>
      <c r="L750" s="107"/>
      <c r="M750" s="107"/>
      <c r="N750" s="4">
        <v>749</v>
      </c>
      <c r="O750" s="4"/>
      <c r="P750" s="108">
        <v>49.8</v>
      </c>
      <c r="Q750" s="4">
        <v>56.9</v>
      </c>
      <c r="R750" s="4">
        <v>56.9</v>
      </c>
      <c r="S750" s="4">
        <v>56.9</v>
      </c>
      <c r="T750" s="107"/>
      <c r="U750" s="107"/>
      <c r="V750" s="107"/>
      <c r="W750" s="107"/>
      <c r="X750" s="107"/>
    </row>
    <row r="751" spans="1:24">
      <c r="A751" s="102">
        <f t="shared" si="11"/>
        <v>750</v>
      </c>
      <c r="B751" s="102">
        <v>150</v>
      </c>
      <c r="C751" s="4">
        <f>IF('Input&amp;Output'!$C$3=10,'v-t_chart'!G751,IF('Input&amp;Output'!$C$3=21,'v-t_chart'!H751,IF('Input&amp;Output'!$C$3=32,'v-t_chart'!I751,IF('Input&amp;Output'!$C$3=22,'v-t_chart'!J751,IF('Input&amp;Output'!$C$3=31,'v-t_chart'!K751,'v-t_chart'!L751)))))</f>
        <v>59.1</v>
      </c>
      <c r="D751" s="17"/>
      <c r="F751" s="4">
        <v>750</v>
      </c>
      <c r="G751" s="105"/>
      <c r="H751" s="108">
        <v>52.7</v>
      </c>
      <c r="I751" s="4">
        <v>59.1</v>
      </c>
      <c r="J751" s="4">
        <v>59.1</v>
      </c>
      <c r="K751" s="4">
        <v>59.1</v>
      </c>
      <c r="L751" s="107"/>
      <c r="M751" s="107"/>
      <c r="N751" s="4">
        <v>750</v>
      </c>
      <c r="O751" s="4"/>
      <c r="P751" s="108">
        <v>52.72</v>
      </c>
      <c r="Q751" s="4">
        <v>59.06</v>
      </c>
      <c r="R751" s="4">
        <v>59.06</v>
      </c>
      <c r="S751" s="4">
        <v>59.06</v>
      </c>
      <c r="T751" s="107"/>
      <c r="U751" s="107"/>
      <c r="V751" s="107"/>
      <c r="W751" s="107"/>
      <c r="X751" s="107"/>
    </row>
    <row r="752" spans="1:24">
      <c r="A752" s="102">
        <f t="shared" si="11"/>
        <v>751</v>
      </c>
      <c r="B752" s="102">
        <v>151</v>
      </c>
      <c r="C752" s="4">
        <f>IF('Input&amp;Output'!$C$3=10,'v-t_chart'!G752,IF('Input&amp;Output'!$C$3=21,'v-t_chart'!H752,IF('Input&amp;Output'!$C$3=32,'v-t_chart'!I752,IF('Input&amp;Output'!$C$3=22,'v-t_chart'!J752,IF('Input&amp;Output'!$C$3=31,'v-t_chart'!K752,'v-t_chart'!L752)))))</f>
        <v>60.6</v>
      </c>
      <c r="D752" s="17"/>
      <c r="F752" s="4">
        <v>751</v>
      </c>
      <c r="G752" s="105"/>
      <c r="H752" s="108">
        <v>55.5</v>
      </c>
      <c r="I752" s="4">
        <v>60.6</v>
      </c>
      <c r="J752" s="4">
        <v>60.6</v>
      </c>
      <c r="K752" s="4">
        <v>60.6</v>
      </c>
      <c r="L752" s="107"/>
      <c r="M752" s="107"/>
      <c r="N752" s="4">
        <v>751</v>
      </c>
      <c r="O752" s="4"/>
      <c r="P752" s="108">
        <v>55.49</v>
      </c>
      <c r="Q752" s="4">
        <v>60.56</v>
      </c>
      <c r="R752" s="4">
        <v>60.56</v>
      </c>
      <c r="S752" s="4">
        <v>60.56</v>
      </c>
      <c r="T752" s="107"/>
      <c r="U752" s="107"/>
      <c r="V752" s="107"/>
      <c r="W752" s="107"/>
      <c r="X752" s="107"/>
    </row>
    <row r="753" spans="1:24">
      <c r="A753" s="102">
        <f t="shared" si="11"/>
        <v>752</v>
      </c>
      <c r="B753" s="102">
        <v>152</v>
      </c>
      <c r="C753" s="4">
        <f>IF('Input&amp;Output'!$C$3=10,'v-t_chart'!G753,IF('Input&amp;Output'!$C$3=21,'v-t_chart'!H753,IF('Input&amp;Output'!$C$3=32,'v-t_chart'!I753,IF('Input&amp;Output'!$C$3=22,'v-t_chart'!J753,IF('Input&amp;Output'!$C$3=31,'v-t_chart'!K753,'v-t_chart'!L753)))))</f>
        <v>61.7</v>
      </c>
      <c r="D753" s="17"/>
      <c r="F753" s="4">
        <v>752</v>
      </c>
      <c r="G753" s="105"/>
      <c r="H753" s="108">
        <v>58.1</v>
      </c>
      <c r="I753" s="4">
        <v>61.7</v>
      </c>
      <c r="J753" s="4">
        <v>61.7</v>
      </c>
      <c r="K753" s="4">
        <v>61.7</v>
      </c>
      <c r="L753" s="107"/>
      <c r="M753" s="107"/>
      <c r="N753" s="4">
        <v>752</v>
      </c>
      <c r="O753" s="4"/>
      <c r="P753" s="108">
        <v>58.1</v>
      </c>
      <c r="Q753" s="4">
        <v>61.71</v>
      </c>
      <c r="R753" s="4">
        <v>61.71</v>
      </c>
      <c r="S753" s="4">
        <v>61.71</v>
      </c>
      <c r="T753" s="107"/>
      <c r="U753" s="107"/>
      <c r="V753" s="107"/>
      <c r="W753" s="107"/>
      <c r="X753" s="107"/>
    </row>
    <row r="754" spans="1:24">
      <c r="A754" s="102">
        <f t="shared" si="11"/>
        <v>753</v>
      </c>
      <c r="B754" s="102">
        <v>153</v>
      </c>
      <c r="C754" s="4">
        <f>IF('Input&amp;Output'!$C$3=10,'v-t_chart'!G754,IF('Input&amp;Output'!$C$3=21,'v-t_chart'!H754,IF('Input&amp;Output'!$C$3=32,'v-t_chart'!I754,IF('Input&amp;Output'!$C$3=22,'v-t_chart'!J754,IF('Input&amp;Output'!$C$3=31,'v-t_chart'!K754,'v-t_chart'!L754)))))</f>
        <v>62.6</v>
      </c>
      <c r="D754" s="17"/>
      <c r="F754" s="4">
        <v>753</v>
      </c>
      <c r="G754" s="105"/>
      <c r="H754" s="108">
        <v>60.6</v>
      </c>
      <c r="I754" s="4">
        <v>62.6</v>
      </c>
      <c r="J754" s="4">
        <v>62.6</v>
      </c>
      <c r="K754" s="4">
        <v>62.6</v>
      </c>
      <c r="L754" s="107"/>
      <c r="M754" s="107"/>
      <c r="N754" s="4">
        <v>753</v>
      </c>
      <c r="O754" s="4"/>
      <c r="P754" s="108">
        <v>60.56</v>
      </c>
      <c r="Q754" s="4">
        <v>62.61</v>
      </c>
      <c r="R754" s="4">
        <v>62.61</v>
      </c>
      <c r="S754" s="4">
        <v>62.61</v>
      </c>
      <c r="T754" s="107"/>
      <c r="U754" s="107"/>
      <c r="V754" s="107"/>
      <c r="W754" s="107"/>
      <c r="X754" s="107"/>
    </row>
    <row r="755" spans="1:24">
      <c r="A755" s="102">
        <f t="shared" si="11"/>
        <v>754</v>
      </c>
      <c r="B755" s="102">
        <v>154</v>
      </c>
      <c r="C755" s="4">
        <f>IF('Input&amp;Output'!$C$3=10,'v-t_chart'!G755,IF('Input&amp;Output'!$C$3=21,'v-t_chart'!H755,IF('Input&amp;Output'!$C$3=32,'v-t_chart'!I755,IF('Input&amp;Output'!$C$3=22,'v-t_chart'!J755,IF('Input&amp;Output'!$C$3=31,'v-t_chart'!K755,'v-t_chart'!L755)))))</f>
        <v>63.1</v>
      </c>
      <c r="D755" s="17"/>
      <c r="F755" s="4">
        <v>754</v>
      </c>
      <c r="G755" s="105"/>
      <c r="H755" s="108">
        <v>62.9</v>
      </c>
      <c r="I755" s="4">
        <v>63.1</v>
      </c>
      <c r="J755" s="4">
        <v>63.1</v>
      </c>
      <c r="K755" s="4">
        <v>63.1</v>
      </c>
      <c r="L755" s="107"/>
      <c r="M755" s="107"/>
      <c r="N755" s="4">
        <v>754</v>
      </c>
      <c r="O755" s="4"/>
      <c r="P755" s="108">
        <v>62.88</v>
      </c>
      <c r="Q755" s="4">
        <v>63.14</v>
      </c>
      <c r="R755" s="4">
        <v>63.14</v>
      </c>
      <c r="S755" s="4">
        <v>63.14</v>
      </c>
      <c r="T755" s="107"/>
      <c r="U755" s="107"/>
      <c r="V755" s="107"/>
      <c r="W755" s="107"/>
      <c r="X755" s="107"/>
    </row>
    <row r="756" spans="1:24">
      <c r="A756" s="102">
        <f t="shared" si="11"/>
        <v>755</v>
      </c>
      <c r="B756" s="102">
        <v>155</v>
      </c>
      <c r="C756" s="4">
        <f>IF('Input&amp;Output'!$C$3=10,'v-t_chart'!G756,IF('Input&amp;Output'!$C$3=21,'v-t_chart'!H756,IF('Input&amp;Output'!$C$3=32,'v-t_chart'!I756,IF('Input&amp;Output'!$C$3=22,'v-t_chart'!J756,IF('Input&amp;Output'!$C$3=31,'v-t_chart'!K756,'v-t_chart'!L756)))))</f>
        <v>62.9</v>
      </c>
      <c r="D756" s="17"/>
      <c r="F756" s="4">
        <v>755</v>
      </c>
      <c r="G756" s="105"/>
      <c r="H756" s="108">
        <v>62.9</v>
      </c>
      <c r="I756" s="4">
        <v>62.9</v>
      </c>
      <c r="J756" s="4">
        <v>62.9</v>
      </c>
      <c r="K756" s="4">
        <v>62.9</v>
      </c>
      <c r="L756" s="107"/>
      <c r="M756" s="107"/>
      <c r="N756" s="4">
        <v>755</v>
      </c>
      <c r="O756" s="4"/>
      <c r="P756" s="108">
        <v>62.93</v>
      </c>
      <c r="Q756" s="4">
        <v>62.93</v>
      </c>
      <c r="R756" s="4">
        <v>62.93</v>
      </c>
      <c r="S756" s="4">
        <v>62.93</v>
      </c>
      <c r="T756" s="107"/>
      <c r="U756" s="107"/>
      <c r="V756" s="107"/>
      <c r="W756" s="107"/>
      <c r="X756" s="107"/>
    </row>
    <row r="757" spans="1:24">
      <c r="A757" s="102">
        <f t="shared" si="11"/>
        <v>756</v>
      </c>
      <c r="B757" s="102">
        <v>156</v>
      </c>
      <c r="C757" s="4">
        <f>IF('Input&amp;Output'!$C$3=10,'v-t_chart'!G757,IF('Input&amp;Output'!$C$3=21,'v-t_chart'!H757,IF('Input&amp;Output'!$C$3=32,'v-t_chart'!I757,IF('Input&amp;Output'!$C$3=22,'v-t_chart'!J757,IF('Input&amp;Output'!$C$3=31,'v-t_chart'!K757,'v-t_chart'!L757)))))</f>
        <v>61.7</v>
      </c>
      <c r="D757" s="17"/>
      <c r="F757" s="4">
        <v>756</v>
      </c>
      <c r="G757" s="105"/>
      <c r="H757" s="108">
        <v>61.7</v>
      </c>
      <c r="I757" s="4">
        <v>61.7</v>
      </c>
      <c r="J757" s="4">
        <v>61.7</v>
      </c>
      <c r="K757" s="4">
        <v>61.7</v>
      </c>
      <c r="L757" s="107"/>
      <c r="M757" s="107"/>
      <c r="N757" s="4">
        <v>756</v>
      </c>
      <c r="O757" s="4"/>
      <c r="P757" s="108">
        <v>61.65</v>
      </c>
      <c r="Q757" s="4">
        <v>61.65</v>
      </c>
      <c r="R757" s="4">
        <v>61.65</v>
      </c>
      <c r="S757" s="4">
        <v>61.65</v>
      </c>
      <c r="T757" s="107"/>
      <c r="U757" s="107"/>
      <c r="V757" s="107"/>
      <c r="W757" s="107"/>
      <c r="X757" s="107"/>
    </row>
    <row r="758" spans="1:24">
      <c r="A758" s="102">
        <f t="shared" si="11"/>
        <v>757</v>
      </c>
      <c r="B758" s="102">
        <v>157</v>
      </c>
      <c r="C758" s="4">
        <f>IF('Input&amp;Output'!$C$3=10,'v-t_chart'!G758,IF('Input&amp;Output'!$C$3=21,'v-t_chart'!H758,IF('Input&amp;Output'!$C$3=32,'v-t_chart'!I758,IF('Input&amp;Output'!$C$3=22,'v-t_chart'!J758,IF('Input&amp;Output'!$C$3=31,'v-t_chart'!K758,'v-t_chart'!L758)))))</f>
        <v>59.4</v>
      </c>
      <c r="D758" s="17"/>
      <c r="F758" s="4">
        <v>757</v>
      </c>
      <c r="G758" s="105"/>
      <c r="H758" s="108">
        <v>59.4</v>
      </c>
      <c r="I758" s="4">
        <v>59.4</v>
      </c>
      <c r="J758" s="4">
        <v>59.4</v>
      </c>
      <c r="K758" s="4">
        <v>59.4</v>
      </c>
      <c r="L758" s="107"/>
      <c r="M758" s="107"/>
      <c r="N758" s="4">
        <v>757</v>
      </c>
      <c r="O758" s="4"/>
      <c r="P758" s="108">
        <v>59.37</v>
      </c>
      <c r="Q758" s="4">
        <v>59.37</v>
      </c>
      <c r="R758" s="4">
        <v>59.37</v>
      </c>
      <c r="S758" s="4">
        <v>59.37</v>
      </c>
      <c r="T758" s="107"/>
      <c r="U758" s="107"/>
      <c r="V758" s="107"/>
      <c r="W758" s="107"/>
      <c r="X758" s="107"/>
    </row>
    <row r="759" spans="1:24">
      <c r="A759" s="102">
        <f t="shared" si="11"/>
        <v>758</v>
      </c>
      <c r="B759" s="102">
        <v>158</v>
      </c>
      <c r="C759" s="4">
        <f>IF('Input&amp;Output'!$C$3=10,'v-t_chart'!G759,IF('Input&amp;Output'!$C$3=21,'v-t_chart'!H759,IF('Input&amp;Output'!$C$3=32,'v-t_chart'!I759,IF('Input&amp;Output'!$C$3=22,'v-t_chart'!J759,IF('Input&amp;Output'!$C$3=31,'v-t_chart'!K759,'v-t_chart'!L759)))))</f>
        <v>56.6</v>
      </c>
      <c r="D759" s="17"/>
      <c r="F759" s="4">
        <v>758</v>
      </c>
      <c r="G759" s="105"/>
      <c r="H759" s="108">
        <v>56.6</v>
      </c>
      <c r="I759" s="4">
        <v>56.6</v>
      </c>
      <c r="J759" s="4">
        <v>56.6</v>
      </c>
      <c r="K759" s="4">
        <v>56.6</v>
      </c>
      <c r="L759" s="107"/>
      <c r="M759" s="107"/>
      <c r="N759" s="4">
        <v>758</v>
      </c>
      <c r="O759" s="4"/>
      <c r="P759" s="108">
        <v>56.59</v>
      </c>
      <c r="Q759" s="4">
        <v>56.59</v>
      </c>
      <c r="R759" s="4">
        <v>56.59</v>
      </c>
      <c r="S759" s="4">
        <v>56.59</v>
      </c>
      <c r="T759" s="107"/>
      <c r="U759" s="107"/>
      <c r="V759" s="107"/>
      <c r="W759" s="107"/>
      <c r="X759" s="107"/>
    </row>
    <row r="760" spans="1:24">
      <c r="A760" s="102">
        <f t="shared" si="11"/>
        <v>759</v>
      </c>
      <c r="B760" s="102">
        <v>159</v>
      </c>
      <c r="C760" s="4">
        <f>IF('Input&amp;Output'!$C$3=10,'v-t_chart'!G760,IF('Input&amp;Output'!$C$3=21,'v-t_chart'!H760,IF('Input&amp;Output'!$C$3=32,'v-t_chart'!I760,IF('Input&amp;Output'!$C$3=22,'v-t_chart'!J760,IF('Input&amp;Output'!$C$3=31,'v-t_chart'!K760,'v-t_chart'!L760)))))</f>
        <v>53.7</v>
      </c>
      <c r="D760" s="17"/>
      <c r="F760" s="4">
        <v>759</v>
      </c>
      <c r="G760" s="105"/>
      <c r="H760" s="108">
        <v>53.7</v>
      </c>
      <c r="I760" s="4">
        <v>53.7</v>
      </c>
      <c r="J760" s="4">
        <v>53.7</v>
      </c>
      <c r="K760" s="4">
        <v>53.7</v>
      </c>
      <c r="L760" s="107"/>
      <c r="M760" s="107"/>
      <c r="N760" s="4">
        <v>759</v>
      </c>
      <c r="O760" s="4"/>
      <c r="P760" s="108">
        <v>53.67</v>
      </c>
      <c r="Q760" s="4">
        <v>53.67</v>
      </c>
      <c r="R760" s="4">
        <v>53.67</v>
      </c>
      <c r="S760" s="4">
        <v>53.67</v>
      </c>
      <c r="T760" s="107"/>
      <c r="U760" s="107"/>
      <c r="V760" s="107"/>
      <c r="W760" s="107"/>
      <c r="X760" s="107"/>
    </row>
    <row r="761" spans="1:24">
      <c r="A761" s="102">
        <f t="shared" si="11"/>
        <v>760</v>
      </c>
      <c r="B761" s="102">
        <v>160</v>
      </c>
      <c r="C761" s="4">
        <f>IF('Input&amp;Output'!$C$3=10,'v-t_chart'!G761,IF('Input&amp;Output'!$C$3=21,'v-t_chart'!H761,IF('Input&amp;Output'!$C$3=32,'v-t_chart'!I761,IF('Input&amp;Output'!$C$3=22,'v-t_chart'!J761,IF('Input&amp;Output'!$C$3=31,'v-t_chart'!K761,'v-t_chart'!L761)))))</f>
        <v>50.7</v>
      </c>
      <c r="D761" s="17"/>
      <c r="F761" s="4">
        <v>760</v>
      </c>
      <c r="G761" s="105"/>
      <c r="H761" s="108">
        <v>50.7</v>
      </c>
      <c r="I761" s="4">
        <v>50.7</v>
      </c>
      <c r="J761" s="4">
        <v>50.7</v>
      </c>
      <c r="K761" s="4">
        <v>50.7</v>
      </c>
      <c r="L761" s="107"/>
      <c r="M761" s="107"/>
      <c r="N761" s="4">
        <v>760</v>
      </c>
      <c r="O761" s="4"/>
      <c r="P761" s="108">
        <v>50.67</v>
      </c>
      <c r="Q761" s="4">
        <v>50.67</v>
      </c>
      <c r="R761" s="4">
        <v>50.67</v>
      </c>
      <c r="S761" s="4">
        <v>50.67</v>
      </c>
      <c r="T761" s="107"/>
      <c r="U761" s="107"/>
      <c r="V761" s="107"/>
      <c r="W761" s="107"/>
      <c r="X761" s="107"/>
    </row>
    <row r="762" spans="1:24">
      <c r="A762" s="102">
        <f t="shared" si="11"/>
        <v>761</v>
      </c>
      <c r="B762" s="102">
        <v>161</v>
      </c>
      <c r="C762" s="4">
        <f>IF('Input&amp;Output'!$C$3=10,'v-t_chart'!G762,IF('Input&amp;Output'!$C$3=21,'v-t_chart'!H762,IF('Input&amp;Output'!$C$3=32,'v-t_chart'!I762,IF('Input&amp;Output'!$C$3=22,'v-t_chart'!J762,IF('Input&amp;Output'!$C$3=31,'v-t_chart'!K762,'v-t_chart'!L762)))))</f>
        <v>47.7</v>
      </c>
      <c r="D762" s="17"/>
      <c r="F762" s="4">
        <v>761</v>
      </c>
      <c r="G762" s="105"/>
      <c r="H762" s="108">
        <v>47.7</v>
      </c>
      <c r="I762" s="4">
        <v>47.7</v>
      </c>
      <c r="J762" s="4">
        <v>47.7</v>
      </c>
      <c r="K762" s="4">
        <v>47.7</v>
      </c>
      <c r="L762" s="107"/>
      <c r="M762" s="107"/>
      <c r="N762" s="4">
        <v>761</v>
      </c>
      <c r="O762" s="4"/>
      <c r="P762" s="108">
        <v>47.67</v>
      </c>
      <c r="Q762" s="4">
        <v>47.67</v>
      </c>
      <c r="R762" s="4">
        <v>47.67</v>
      </c>
      <c r="S762" s="4">
        <v>47.67</v>
      </c>
      <c r="T762" s="107"/>
      <c r="U762" s="107"/>
      <c r="V762" s="107"/>
      <c r="W762" s="107"/>
      <c r="X762" s="107"/>
    </row>
    <row r="763" spans="1:24">
      <c r="A763" s="102">
        <f t="shared" si="11"/>
        <v>762</v>
      </c>
      <c r="B763" s="102">
        <v>162</v>
      </c>
      <c r="C763" s="4">
        <f>IF('Input&amp;Output'!$C$3=10,'v-t_chart'!G763,IF('Input&amp;Output'!$C$3=21,'v-t_chart'!H763,IF('Input&amp;Output'!$C$3=32,'v-t_chart'!I763,IF('Input&amp;Output'!$C$3=22,'v-t_chart'!J763,IF('Input&amp;Output'!$C$3=31,'v-t_chart'!K763,'v-t_chart'!L763)))))</f>
        <v>45</v>
      </c>
      <c r="D763" s="17"/>
      <c r="F763" s="4">
        <v>762</v>
      </c>
      <c r="G763" s="105"/>
      <c r="H763" s="108">
        <v>45</v>
      </c>
      <c r="I763" s="4">
        <v>45</v>
      </c>
      <c r="J763" s="4">
        <v>45</v>
      </c>
      <c r="K763" s="4">
        <v>45</v>
      </c>
      <c r="L763" s="107"/>
      <c r="M763" s="107"/>
      <c r="N763" s="4">
        <v>762</v>
      </c>
      <c r="O763" s="4"/>
      <c r="P763" s="108">
        <v>44.98</v>
      </c>
      <c r="Q763" s="4">
        <v>44.98</v>
      </c>
      <c r="R763" s="4">
        <v>44.98</v>
      </c>
      <c r="S763" s="4">
        <v>44.98</v>
      </c>
      <c r="T763" s="107"/>
      <c r="U763" s="107"/>
      <c r="V763" s="107"/>
      <c r="W763" s="107"/>
      <c r="X763" s="107"/>
    </row>
    <row r="764" spans="1:24">
      <c r="A764" s="102">
        <f t="shared" si="11"/>
        <v>763</v>
      </c>
      <c r="B764" s="102">
        <v>163</v>
      </c>
      <c r="C764" s="4">
        <f>IF('Input&amp;Output'!$C$3=10,'v-t_chart'!G764,IF('Input&amp;Output'!$C$3=21,'v-t_chart'!H764,IF('Input&amp;Output'!$C$3=32,'v-t_chart'!I764,IF('Input&amp;Output'!$C$3=22,'v-t_chart'!J764,IF('Input&amp;Output'!$C$3=31,'v-t_chart'!K764,'v-t_chart'!L764)))))</f>
        <v>43.1</v>
      </c>
      <c r="D764" s="17"/>
      <c r="F764" s="4">
        <v>763</v>
      </c>
      <c r="G764" s="105"/>
      <c r="H764" s="108">
        <v>43.1</v>
      </c>
      <c r="I764" s="4">
        <v>43.1</v>
      </c>
      <c r="J764" s="4">
        <v>43.1</v>
      </c>
      <c r="K764" s="4">
        <v>43.1</v>
      </c>
      <c r="L764" s="107"/>
      <c r="M764" s="107"/>
      <c r="N764" s="4">
        <v>763</v>
      </c>
      <c r="O764" s="4"/>
      <c r="P764" s="108">
        <v>43.05</v>
      </c>
      <c r="Q764" s="4">
        <v>43.05</v>
      </c>
      <c r="R764" s="4">
        <v>43.05</v>
      </c>
      <c r="S764" s="4">
        <v>43.05</v>
      </c>
      <c r="T764" s="107"/>
      <c r="U764" s="107"/>
      <c r="V764" s="107"/>
      <c r="W764" s="107"/>
      <c r="X764" s="107"/>
    </row>
    <row r="765" spans="1:24">
      <c r="A765" s="102">
        <f t="shared" si="11"/>
        <v>764</v>
      </c>
      <c r="B765" s="102">
        <v>164</v>
      </c>
      <c r="C765" s="4">
        <f>IF('Input&amp;Output'!$C$3=10,'v-t_chart'!G765,IF('Input&amp;Output'!$C$3=21,'v-t_chart'!H765,IF('Input&amp;Output'!$C$3=32,'v-t_chart'!I765,IF('Input&amp;Output'!$C$3=22,'v-t_chart'!J765,IF('Input&amp;Output'!$C$3=31,'v-t_chart'!K765,'v-t_chart'!L765)))))</f>
        <v>41.9</v>
      </c>
      <c r="D765" s="17"/>
      <c r="F765" s="4">
        <v>764</v>
      </c>
      <c r="G765" s="105"/>
      <c r="H765" s="108">
        <v>41.9</v>
      </c>
      <c r="I765" s="4">
        <v>41.9</v>
      </c>
      <c r="J765" s="4">
        <v>41.9</v>
      </c>
      <c r="K765" s="4">
        <v>41.9</v>
      </c>
      <c r="L765" s="107"/>
      <c r="M765" s="107"/>
      <c r="N765" s="4">
        <v>764</v>
      </c>
      <c r="O765" s="4"/>
      <c r="P765" s="108">
        <v>41.94</v>
      </c>
      <c r="Q765" s="4">
        <v>41.94</v>
      </c>
      <c r="R765" s="4">
        <v>41.94</v>
      </c>
      <c r="S765" s="4">
        <v>41.94</v>
      </c>
      <c r="T765" s="107"/>
      <c r="U765" s="107"/>
      <c r="V765" s="107"/>
      <c r="W765" s="107"/>
      <c r="X765" s="107"/>
    </row>
    <row r="766" spans="1:24">
      <c r="A766" s="102">
        <f t="shared" si="11"/>
        <v>765</v>
      </c>
      <c r="B766" s="102">
        <v>165</v>
      </c>
      <c r="C766" s="4">
        <f>IF('Input&amp;Output'!$C$3=10,'v-t_chart'!G766,IF('Input&amp;Output'!$C$3=21,'v-t_chart'!H766,IF('Input&amp;Output'!$C$3=32,'v-t_chart'!I766,IF('Input&amp;Output'!$C$3=22,'v-t_chart'!J766,IF('Input&amp;Output'!$C$3=31,'v-t_chart'!K766,'v-t_chart'!L766)))))</f>
        <v>41.6</v>
      </c>
      <c r="D766" s="17"/>
      <c r="F766" s="4">
        <v>765</v>
      </c>
      <c r="G766" s="105"/>
      <c r="H766" s="108">
        <v>41.6</v>
      </c>
      <c r="I766" s="4">
        <v>41.6</v>
      </c>
      <c r="J766" s="4">
        <v>41.6</v>
      </c>
      <c r="K766" s="4">
        <v>41.6</v>
      </c>
      <c r="L766" s="107"/>
      <c r="M766" s="107"/>
      <c r="N766" s="4">
        <v>765</v>
      </c>
      <c r="O766" s="4"/>
      <c r="P766" s="108">
        <v>41.6</v>
      </c>
      <c r="Q766" s="4">
        <v>41.6</v>
      </c>
      <c r="R766" s="4">
        <v>41.6</v>
      </c>
      <c r="S766" s="4">
        <v>41.6</v>
      </c>
      <c r="T766" s="107"/>
      <c r="U766" s="107"/>
      <c r="V766" s="107"/>
      <c r="W766" s="107"/>
      <c r="X766" s="107"/>
    </row>
    <row r="767" spans="1:24">
      <c r="A767" s="102">
        <f t="shared" si="11"/>
        <v>766</v>
      </c>
      <c r="B767" s="102">
        <v>166</v>
      </c>
      <c r="C767" s="4">
        <f>IF('Input&amp;Output'!$C$3=10,'v-t_chart'!G767,IF('Input&amp;Output'!$C$3=21,'v-t_chart'!H767,IF('Input&amp;Output'!$C$3=32,'v-t_chart'!I767,IF('Input&amp;Output'!$C$3=22,'v-t_chart'!J767,IF('Input&amp;Output'!$C$3=31,'v-t_chart'!K767,'v-t_chart'!L767)))))</f>
        <v>41.3</v>
      </c>
      <c r="D767" s="17"/>
      <c r="F767" s="4">
        <v>766</v>
      </c>
      <c r="G767" s="105"/>
      <c r="H767" s="108">
        <v>41.3</v>
      </c>
      <c r="I767" s="4">
        <v>41.3</v>
      </c>
      <c r="J767" s="4">
        <v>41.3</v>
      </c>
      <c r="K767" s="4">
        <v>41.3</v>
      </c>
      <c r="L767" s="107"/>
      <c r="M767" s="107"/>
      <c r="N767" s="4">
        <v>766</v>
      </c>
      <c r="O767" s="4"/>
      <c r="P767" s="108">
        <v>41.26</v>
      </c>
      <c r="Q767" s="4">
        <v>41.26</v>
      </c>
      <c r="R767" s="4">
        <v>41.26</v>
      </c>
      <c r="S767" s="4">
        <v>41.26</v>
      </c>
      <c r="T767" s="107"/>
      <c r="U767" s="107"/>
      <c r="V767" s="107"/>
      <c r="W767" s="107"/>
      <c r="X767" s="107"/>
    </row>
    <row r="768" spans="1:24">
      <c r="A768" s="102">
        <f t="shared" si="11"/>
        <v>767</v>
      </c>
      <c r="B768" s="102">
        <v>167</v>
      </c>
      <c r="C768" s="4">
        <f>IF('Input&amp;Output'!$C$3=10,'v-t_chart'!G768,IF('Input&amp;Output'!$C$3=21,'v-t_chart'!H768,IF('Input&amp;Output'!$C$3=32,'v-t_chart'!I768,IF('Input&amp;Output'!$C$3=22,'v-t_chart'!J768,IF('Input&amp;Output'!$C$3=31,'v-t_chart'!K768,'v-t_chart'!L768)))))</f>
        <v>40.9</v>
      </c>
      <c r="D768" s="17"/>
      <c r="F768" s="4">
        <v>767</v>
      </c>
      <c r="G768" s="105"/>
      <c r="H768" s="108">
        <v>40.9</v>
      </c>
      <c r="I768" s="4">
        <v>40.9</v>
      </c>
      <c r="J768" s="4">
        <v>40.9</v>
      </c>
      <c r="K768" s="4">
        <v>40.9</v>
      </c>
      <c r="L768" s="107"/>
      <c r="M768" s="107"/>
      <c r="N768" s="4">
        <v>767</v>
      </c>
      <c r="O768" s="4"/>
      <c r="P768" s="108">
        <v>40.92</v>
      </c>
      <c r="Q768" s="4">
        <v>40.92</v>
      </c>
      <c r="R768" s="4">
        <v>40.92</v>
      </c>
      <c r="S768" s="4">
        <v>40.92</v>
      </c>
      <c r="T768" s="107"/>
      <c r="U768" s="107"/>
      <c r="V768" s="107"/>
      <c r="W768" s="107"/>
      <c r="X768" s="107"/>
    </row>
    <row r="769" spans="1:24">
      <c r="A769" s="102">
        <f t="shared" si="11"/>
        <v>768</v>
      </c>
      <c r="B769" s="102">
        <v>168</v>
      </c>
      <c r="C769" s="4">
        <f>IF('Input&amp;Output'!$C$3=10,'v-t_chart'!G769,IF('Input&amp;Output'!$C$3=21,'v-t_chart'!H769,IF('Input&amp;Output'!$C$3=32,'v-t_chart'!I769,IF('Input&amp;Output'!$C$3=22,'v-t_chart'!J769,IF('Input&amp;Output'!$C$3=31,'v-t_chart'!K769,'v-t_chart'!L769)))))</f>
        <v>41.8</v>
      </c>
      <c r="D769" s="17"/>
      <c r="F769" s="4">
        <v>768</v>
      </c>
      <c r="G769" s="105"/>
      <c r="H769" s="108">
        <v>41.8</v>
      </c>
      <c r="I769" s="4">
        <v>41.8</v>
      </c>
      <c r="J769" s="4">
        <v>41.8</v>
      </c>
      <c r="K769" s="4">
        <v>41.8</v>
      </c>
      <c r="L769" s="107"/>
      <c r="M769" s="107"/>
      <c r="N769" s="4">
        <v>768</v>
      </c>
      <c r="O769" s="4"/>
      <c r="P769" s="108">
        <v>41.79</v>
      </c>
      <c r="Q769" s="4">
        <v>41.79</v>
      </c>
      <c r="R769" s="4">
        <v>41.79</v>
      </c>
      <c r="S769" s="4">
        <v>41.79</v>
      </c>
      <c r="T769" s="107"/>
      <c r="U769" s="107"/>
      <c r="V769" s="107"/>
      <c r="W769" s="107"/>
      <c r="X769" s="107"/>
    </row>
    <row r="770" spans="1:24">
      <c r="A770" s="102">
        <f t="shared" si="11"/>
        <v>769</v>
      </c>
      <c r="B770" s="102">
        <v>169</v>
      </c>
      <c r="C770" s="4">
        <f>IF('Input&amp;Output'!$C$3=10,'v-t_chart'!G770,IF('Input&amp;Output'!$C$3=21,'v-t_chart'!H770,IF('Input&amp;Output'!$C$3=32,'v-t_chart'!I770,IF('Input&amp;Output'!$C$3=22,'v-t_chart'!J770,IF('Input&amp;Output'!$C$3=31,'v-t_chart'!K770,'v-t_chart'!L770)))))</f>
        <v>42.1</v>
      </c>
      <c r="D770" s="17"/>
      <c r="F770" s="4">
        <v>769</v>
      </c>
      <c r="G770" s="105"/>
      <c r="H770" s="108">
        <v>42.1</v>
      </c>
      <c r="I770" s="4">
        <v>42.1</v>
      </c>
      <c r="J770" s="4">
        <v>42.1</v>
      </c>
      <c r="K770" s="4">
        <v>42.1</v>
      </c>
      <c r="L770" s="107"/>
      <c r="M770" s="107"/>
      <c r="N770" s="4">
        <v>769</v>
      </c>
      <c r="O770" s="4"/>
      <c r="P770" s="108">
        <v>42.14</v>
      </c>
      <c r="Q770" s="4">
        <v>42.14</v>
      </c>
      <c r="R770" s="4">
        <v>42.14</v>
      </c>
      <c r="S770" s="4">
        <v>42.14</v>
      </c>
      <c r="T770" s="107"/>
      <c r="U770" s="107"/>
      <c r="V770" s="107"/>
      <c r="W770" s="107"/>
      <c r="X770" s="107"/>
    </row>
    <row r="771" spans="1:24">
      <c r="A771" s="102">
        <f t="shared" si="11"/>
        <v>770</v>
      </c>
      <c r="B771" s="102">
        <v>170</v>
      </c>
      <c r="C771" s="4">
        <f>IF('Input&amp;Output'!$C$3=10,'v-t_chart'!G771,IF('Input&amp;Output'!$C$3=21,'v-t_chart'!H771,IF('Input&amp;Output'!$C$3=32,'v-t_chart'!I771,IF('Input&amp;Output'!$C$3=22,'v-t_chart'!J771,IF('Input&amp;Output'!$C$3=31,'v-t_chart'!K771,'v-t_chart'!L771)))))</f>
        <v>41.8</v>
      </c>
      <c r="D771" s="17"/>
      <c r="F771" s="4">
        <v>770</v>
      </c>
      <c r="G771" s="105"/>
      <c r="H771" s="108">
        <v>41.8</v>
      </c>
      <c r="I771" s="4">
        <v>41.8</v>
      </c>
      <c r="J771" s="4">
        <v>41.8</v>
      </c>
      <c r="K771" s="4">
        <v>41.8</v>
      </c>
      <c r="L771" s="107"/>
      <c r="M771" s="107"/>
      <c r="N771" s="4">
        <v>770</v>
      </c>
      <c r="O771" s="4"/>
      <c r="P771" s="108">
        <v>41.84</v>
      </c>
      <c r="Q771" s="4">
        <v>41.84</v>
      </c>
      <c r="R771" s="4">
        <v>41.84</v>
      </c>
      <c r="S771" s="4">
        <v>41.84</v>
      </c>
      <c r="T771" s="107"/>
      <c r="U771" s="107"/>
      <c r="V771" s="107"/>
      <c r="W771" s="107"/>
      <c r="X771" s="107"/>
    </row>
    <row r="772" spans="1:24">
      <c r="A772" s="102">
        <f t="shared" ref="A772:A835" si="12">A771+1</f>
        <v>771</v>
      </c>
      <c r="B772" s="102">
        <v>171</v>
      </c>
      <c r="C772" s="4">
        <f>IF('Input&amp;Output'!$C$3=10,'v-t_chart'!G772,IF('Input&amp;Output'!$C$3=21,'v-t_chart'!H772,IF('Input&amp;Output'!$C$3=32,'v-t_chart'!I772,IF('Input&amp;Output'!$C$3=22,'v-t_chart'!J772,IF('Input&amp;Output'!$C$3=31,'v-t_chart'!K772,'v-t_chart'!L772)))))</f>
        <v>41.3</v>
      </c>
      <c r="D772" s="17"/>
      <c r="F772" s="4">
        <v>771</v>
      </c>
      <c r="G772" s="105"/>
      <c r="H772" s="108">
        <v>41.3</v>
      </c>
      <c r="I772" s="4">
        <v>41.3</v>
      </c>
      <c r="J772" s="4">
        <v>41.3</v>
      </c>
      <c r="K772" s="4">
        <v>41.3</v>
      </c>
      <c r="L772" s="107"/>
      <c r="M772" s="107"/>
      <c r="N772" s="4">
        <v>771</v>
      </c>
      <c r="O772" s="4"/>
      <c r="P772" s="108">
        <v>41.27</v>
      </c>
      <c r="Q772" s="4">
        <v>41.27</v>
      </c>
      <c r="R772" s="4">
        <v>41.27</v>
      </c>
      <c r="S772" s="4">
        <v>41.27</v>
      </c>
      <c r="T772" s="107"/>
      <c r="U772" s="107"/>
      <c r="V772" s="107"/>
      <c r="W772" s="107"/>
      <c r="X772" s="107"/>
    </row>
    <row r="773" spans="1:24">
      <c r="A773" s="102">
        <f t="shared" si="12"/>
        <v>772</v>
      </c>
      <c r="B773" s="102">
        <v>172</v>
      </c>
      <c r="C773" s="4">
        <f>IF('Input&amp;Output'!$C$3=10,'v-t_chart'!G773,IF('Input&amp;Output'!$C$3=21,'v-t_chart'!H773,IF('Input&amp;Output'!$C$3=32,'v-t_chart'!I773,IF('Input&amp;Output'!$C$3=22,'v-t_chart'!J773,IF('Input&amp;Output'!$C$3=31,'v-t_chart'!K773,'v-t_chart'!L773)))))</f>
        <v>41.5</v>
      </c>
      <c r="D773" s="17"/>
      <c r="F773" s="4">
        <v>772</v>
      </c>
      <c r="G773" s="105"/>
      <c r="H773" s="108">
        <v>41.5</v>
      </c>
      <c r="I773" s="4">
        <v>41.5</v>
      </c>
      <c r="J773" s="4">
        <v>41.5</v>
      </c>
      <c r="K773" s="4">
        <v>41.5</v>
      </c>
      <c r="L773" s="107"/>
      <c r="M773" s="107"/>
      <c r="N773" s="4">
        <v>772</v>
      </c>
      <c r="O773" s="4"/>
      <c r="P773" s="108">
        <v>41.51</v>
      </c>
      <c r="Q773" s="4">
        <v>41.51</v>
      </c>
      <c r="R773" s="4">
        <v>41.51</v>
      </c>
      <c r="S773" s="4">
        <v>41.51</v>
      </c>
      <c r="T773" s="107"/>
      <c r="U773" s="107"/>
      <c r="V773" s="107"/>
      <c r="W773" s="107"/>
      <c r="X773" s="107"/>
    </row>
    <row r="774" spans="1:24">
      <c r="A774" s="102">
        <f t="shared" si="12"/>
        <v>773</v>
      </c>
      <c r="B774" s="102">
        <v>173</v>
      </c>
      <c r="C774" s="4">
        <f>IF('Input&amp;Output'!$C$3=10,'v-t_chart'!G774,IF('Input&amp;Output'!$C$3=21,'v-t_chart'!H774,IF('Input&amp;Output'!$C$3=32,'v-t_chart'!I774,IF('Input&amp;Output'!$C$3=22,'v-t_chart'!J774,IF('Input&amp;Output'!$C$3=31,'v-t_chart'!K774,'v-t_chart'!L774)))))</f>
        <v>43.5</v>
      </c>
      <c r="D774" s="17"/>
      <c r="F774" s="4">
        <v>773</v>
      </c>
      <c r="G774" s="105"/>
      <c r="H774" s="108">
        <v>43.5</v>
      </c>
      <c r="I774" s="4">
        <v>43.5</v>
      </c>
      <c r="J774" s="4">
        <v>43.5</v>
      </c>
      <c r="K774" s="4">
        <v>43.5</v>
      </c>
      <c r="L774" s="107"/>
      <c r="M774" s="107"/>
      <c r="N774" s="4">
        <v>773</v>
      </c>
      <c r="O774" s="4"/>
      <c r="P774" s="108">
        <v>43.5</v>
      </c>
      <c r="Q774" s="4">
        <v>43.5</v>
      </c>
      <c r="R774" s="4">
        <v>43.5</v>
      </c>
      <c r="S774" s="4">
        <v>43.5</v>
      </c>
      <c r="T774" s="107"/>
      <c r="U774" s="107"/>
      <c r="V774" s="107"/>
      <c r="W774" s="107"/>
      <c r="X774" s="107"/>
    </row>
    <row r="775" spans="1:24">
      <c r="A775" s="102">
        <f t="shared" si="12"/>
        <v>774</v>
      </c>
      <c r="B775" s="102">
        <v>174</v>
      </c>
      <c r="C775" s="4">
        <f>IF('Input&amp;Output'!$C$3=10,'v-t_chart'!G775,IF('Input&amp;Output'!$C$3=21,'v-t_chart'!H775,IF('Input&amp;Output'!$C$3=32,'v-t_chart'!I775,IF('Input&amp;Output'!$C$3=22,'v-t_chart'!J775,IF('Input&amp;Output'!$C$3=31,'v-t_chart'!K775,'v-t_chart'!L775)))))</f>
        <v>46.5</v>
      </c>
      <c r="D775" s="17"/>
      <c r="F775" s="4">
        <v>774</v>
      </c>
      <c r="G775" s="105"/>
      <c r="H775" s="108">
        <v>46.5</v>
      </c>
      <c r="I775" s="4">
        <v>46.5</v>
      </c>
      <c r="J775" s="4">
        <v>46.5</v>
      </c>
      <c r="K775" s="4">
        <v>46.5</v>
      </c>
      <c r="L775" s="107"/>
      <c r="M775" s="107"/>
      <c r="N775" s="4">
        <v>774</v>
      </c>
      <c r="O775" s="4"/>
      <c r="P775" s="108">
        <v>46.53</v>
      </c>
      <c r="Q775" s="4">
        <v>46.53</v>
      </c>
      <c r="R775" s="4">
        <v>46.53</v>
      </c>
      <c r="S775" s="4">
        <v>46.53</v>
      </c>
      <c r="T775" s="107"/>
      <c r="U775" s="107"/>
      <c r="V775" s="107"/>
      <c r="W775" s="107"/>
      <c r="X775" s="107"/>
    </row>
    <row r="776" spans="1:24">
      <c r="A776" s="102">
        <f t="shared" si="12"/>
        <v>775</v>
      </c>
      <c r="B776" s="102">
        <v>175</v>
      </c>
      <c r="C776" s="4">
        <f>IF('Input&amp;Output'!$C$3=10,'v-t_chart'!G776,IF('Input&amp;Output'!$C$3=21,'v-t_chart'!H776,IF('Input&amp;Output'!$C$3=32,'v-t_chart'!I776,IF('Input&amp;Output'!$C$3=22,'v-t_chart'!J776,IF('Input&amp;Output'!$C$3=31,'v-t_chart'!K776,'v-t_chart'!L776)))))</f>
        <v>49.7</v>
      </c>
      <c r="D776" s="17"/>
      <c r="F776" s="4">
        <v>775</v>
      </c>
      <c r="G776" s="105"/>
      <c r="H776" s="108">
        <v>49.7</v>
      </c>
      <c r="I776" s="4">
        <v>49.7</v>
      </c>
      <c r="J776" s="4">
        <v>49.7</v>
      </c>
      <c r="K776" s="4">
        <v>49.7</v>
      </c>
      <c r="L776" s="107"/>
      <c r="M776" s="107"/>
      <c r="N776" s="4">
        <v>775</v>
      </c>
      <c r="O776" s="4"/>
      <c r="P776" s="108">
        <v>49.66</v>
      </c>
      <c r="Q776" s="4">
        <v>49.66</v>
      </c>
      <c r="R776" s="4">
        <v>49.66</v>
      </c>
      <c r="S776" s="4">
        <v>49.66</v>
      </c>
      <c r="T776" s="107"/>
      <c r="U776" s="107"/>
      <c r="V776" s="107"/>
      <c r="W776" s="107"/>
      <c r="X776" s="107"/>
    </row>
    <row r="777" spans="1:24">
      <c r="A777" s="102">
        <f t="shared" si="12"/>
        <v>776</v>
      </c>
      <c r="B777" s="102">
        <v>176</v>
      </c>
      <c r="C777" s="4">
        <f>IF('Input&amp;Output'!$C$3=10,'v-t_chart'!G777,IF('Input&amp;Output'!$C$3=21,'v-t_chart'!H777,IF('Input&amp;Output'!$C$3=32,'v-t_chart'!I777,IF('Input&amp;Output'!$C$3=22,'v-t_chart'!J777,IF('Input&amp;Output'!$C$3=31,'v-t_chart'!K777,'v-t_chart'!L777)))))</f>
        <v>52.6</v>
      </c>
      <c r="D777" s="17"/>
      <c r="F777" s="4">
        <v>776</v>
      </c>
      <c r="G777" s="105"/>
      <c r="H777" s="108">
        <v>52.6</v>
      </c>
      <c r="I777" s="4">
        <v>52.6</v>
      </c>
      <c r="J777" s="4">
        <v>52.6</v>
      </c>
      <c r="K777" s="4">
        <v>52.6</v>
      </c>
      <c r="L777" s="107"/>
      <c r="M777" s="107"/>
      <c r="N777" s="4">
        <v>776</v>
      </c>
      <c r="O777" s="4"/>
      <c r="P777" s="108">
        <v>52.6</v>
      </c>
      <c r="Q777" s="4">
        <v>52.6</v>
      </c>
      <c r="R777" s="4">
        <v>52.6</v>
      </c>
      <c r="S777" s="4">
        <v>52.6</v>
      </c>
      <c r="T777" s="107"/>
      <c r="U777" s="107"/>
      <c r="V777" s="107"/>
      <c r="W777" s="107"/>
      <c r="X777" s="107"/>
    </row>
    <row r="778" spans="1:24">
      <c r="A778" s="102">
        <f t="shared" si="12"/>
        <v>777</v>
      </c>
      <c r="B778" s="102">
        <v>177</v>
      </c>
      <c r="C778" s="4">
        <f>IF('Input&amp;Output'!$C$3=10,'v-t_chart'!G778,IF('Input&amp;Output'!$C$3=21,'v-t_chart'!H778,IF('Input&amp;Output'!$C$3=32,'v-t_chart'!I778,IF('Input&amp;Output'!$C$3=22,'v-t_chart'!J778,IF('Input&amp;Output'!$C$3=31,'v-t_chart'!K778,'v-t_chart'!L778)))))</f>
        <v>55</v>
      </c>
      <c r="D778" s="17"/>
      <c r="F778" s="4">
        <v>777</v>
      </c>
      <c r="G778" s="105"/>
      <c r="H778" s="108">
        <v>55</v>
      </c>
      <c r="I778" s="4">
        <v>55</v>
      </c>
      <c r="J778" s="4">
        <v>55</v>
      </c>
      <c r="K778" s="4">
        <v>55</v>
      </c>
      <c r="L778" s="107"/>
      <c r="M778" s="107"/>
      <c r="N778" s="4">
        <v>777</v>
      </c>
      <c r="O778" s="4"/>
      <c r="P778" s="108">
        <v>54.97</v>
      </c>
      <c r="Q778" s="4">
        <v>54.97</v>
      </c>
      <c r="R778" s="4">
        <v>54.97</v>
      </c>
      <c r="S778" s="4">
        <v>54.97</v>
      </c>
      <c r="T778" s="107"/>
      <c r="U778" s="107"/>
      <c r="V778" s="107"/>
      <c r="W778" s="107"/>
      <c r="X778" s="107"/>
    </row>
    <row r="779" spans="1:24">
      <c r="A779" s="102">
        <f t="shared" si="12"/>
        <v>778</v>
      </c>
      <c r="B779" s="102">
        <v>178</v>
      </c>
      <c r="C779" s="4">
        <f>IF('Input&amp;Output'!$C$3=10,'v-t_chart'!G779,IF('Input&amp;Output'!$C$3=21,'v-t_chart'!H779,IF('Input&amp;Output'!$C$3=32,'v-t_chart'!I779,IF('Input&amp;Output'!$C$3=22,'v-t_chart'!J779,IF('Input&amp;Output'!$C$3=31,'v-t_chart'!K779,'v-t_chart'!L779)))))</f>
        <v>56.5</v>
      </c>
      <c r="D779" s="17"/>
      <c r="F779" s="4">
        <v>778</v>
      </c>
      <c r="G779" s="105"/>
      <c r="H779" s="108">
        <v>56.5</v>
      </c>
      <c r="I779" s="4">
        <v>56.5</v>
      </c>
      <c r="J779" s="4">
        <v>56.5</v>
      </c>
      <c r="K779" s="4">
        <v>56.5</v>
      </c>
      <c r="L779" s="107"/>
      <c r="M779" s="107"/>
      <c r="N779" s="4">
        <v>778</v>
      </c>
      <c r="O779" s="4"/>
      <c r="P779" s="108">
        <v>56.46</v>
      </c>
      <c r="Q779" s="4">
        <v>56.46</v>
      </c>
      <c r="R779" s="4">
        <v>56.46</v>
      </c>
      <c r="S779" s="4">
        <v>56.46</v>
      </c>
      <c r="T779" s="107"/>
      <c r="U779" s="107"/>
      <c r="V779" s="107"/>
      <c r="W779" s="107"/>
      <c r="X779" s="107"/>
    </row>
    <row r="780" spans="1:24">
      <c r="A780" s="102">
        <f t="shared" si="12"/>
        <v>779</v>
      </c>
      <c r="B780" s="102">
        <v>179</v>
      </c>
      <c r="C780" s="4">
        <f>IF('Input&amp;Output'!$C$3=10,'v-t_chart'!G780,IF('Input&amp;Output'!$C$3=21,'v-t_chart'!H780,IF('Input&amp;Output'!$C$3=32,'v-t_chart'!I780,IF('Input&amp;Output'!$C$3=22,'v-t_chart'!J780,IF('Input&amp;Output'!$C$3=31,'v-t_chart'!K780,'v-t_chart'!L780)))))</f>
        <v>57.1</v>
      </c>
      <c r="D780" s="17"/>
      <c r="F780" s="4">
        <v>779</v>
      </c>
      <c r="G780" s="105"/>
      <c r="H780" s="108">
        <v>57.1</v>
      </c>
      <c r="I780" s="4">
        <v>57.1</v>
      </c>
      <c r="J780" s="4">
        <v>57.1</v>
      </c>
      <c r="K780" s="4">
        <v>57.1</v>
      </c>
      <c r="L780" s="107"/>
      <c r="M780" s="107"/>
      <c r="N780" s="4">
        <v>779</v>
      </c>
      <c r="O780" s="4"/>
      <c r="P780" s="108">
        <v>57.13</v>
      </c>
      <c r="Q780" s="4">
        <v>57.13</v>
      </c>
      <c r="R780" s="4">
        <v>57.13</v>
      </c>
      <c r="S780" s="4">
        <v>57.13</v>
      </c>
      <c r="T780" s="107"/>
      <c r="U780" s="107"/>
      <c r="V780" s="107"/>
      <c r="W780" s="107"/>
      <c r="X780" s="107"/>
    </row>
    <row r="781" spans="1:24">
      <c r="A781" s="102">
        <f t="shared" si="12"/>
        <v>780</v>
      </c>
      <c r="B781" s="102">
        <v>180</v>
      </c>
      <c r="C781" s="4">
        <f>IF('Input&amp;Output'!$C$3=10,'v-t_chart'!G781,IF('Input&amp;Output'!$C$3=21,'v-t_chart'!H781,IF('Input&amp;Output'!$C$3=32,'v-t_chart'!I781,IF('Input&amp;Output'!$C$3=22,'v-t_chart'!J781,IF('Input&amp;Output'!$C$3=31,'v-t_chart'!K781,'v-t_chart'!L781)))))</f>
        <v>57.3</v>
      </c>
      <c r="D781" s="17"/>
      <c r="F781" s="4">
        <v>780</v>
      </c>
      <c r="G781" s="105"/>
      <c r="H781" s="108">
        <v>57.3</v>
      </c>
      <c r="I781" s="4">
        <v>57.3</v>
      </c>
      <c r="J781" s="4">
        <v>57.3</v>
      </c>
      <c r="K781" s="4">
        <v>57.3</v>
      </c>
      <c r="L781" s="107"/>
      <c r="M781" s="107"/>
      <c r="N781" s="4">
        <v>780</v>
      </c>
      <c r="O781" s="4"/>
      <c r="P781" s="108">
        <v>57.28</v>
      </c>
      <c r="Q781" s="4">
        <v>57.28</v>
      </c>
      <c r="R781" s="4">
        <v>57.28</v>
      </c>
      <c r="S781" s="4">
        <v>57.28</v>
      </c>
      <c r="T781" s="107"/>
      <c r="U781" s="107"/>
      <c r="V781" s="107"/>
      <c r="W781" s="107"/>
      <c r="X781" s="107"/>
    </row>
    <row r="782" spans="1:24">
      <c r="A782" s="102">
        <f t="shared" si="12"/>
        <v>781</v>
      </c>
      <c r="B782" s="102">
        <v>181</v>
      </c>
      <c r="C782" s="4">
        <f>IF('Input&amp;Output'!$C$3=10,'v-t_chart'!G782,IF('Input&amp;Output'!$C$3=21,'v-t_chart'!H782,IF('Input&amp;Output'!$C$3=32,'v-t_chart'!I782,IF('Input&amp;Output'!$C$3=22,'v-t_chart'!J782,IF('Input&amp;Output'!$C$3=31,'v-t_chart'!K782,'v-t_chart'!L782)))))</f>
        <v>57</v>
      </c>
      <c r="D782" s="17"/>
      <c r="F782" s="4">
        <v>781</v>
      </c>
      <c r="G782" s="105"/>
      <c r="H782" s="108">
        <v>57</v>
      </c>
      <c r="I782" s="4">
        <v>57</v>
      </c>
      <c r="J782" s="4">
        <v>57</v>
      </c>
      <c r="K782" s="4">
        <v>57</v>
      </c>
      <c r="L782" s="107"/>
      <c r="M782" s="107"/>
      <c r="N782" s="4">
        <v>781</v>
      </c>
      <c r="O782" s="4"/>
      <c r="P782" s="108">
        <v>57.04</v>
      </c>
      <c r="Q782" s="4">
        <v>57.04</v>
      </c>
      <c r="R782" s="4">
        <v>57.04</v>
      </c>
      <c r="S782" s="4">
        <v>57.04</v>
      </c>
      <c r="T782" s="107"/>
      <c r="U782" s="107"/>
      <c r="V782" s="107"/>
      <c r="W782" s="107"/>
      <c r="X782" s="107"/>
    </row>
    <row r="783" spans="1:24">
      <c r="A783" s="102">
        <f t="shared" si="12"/>
        <v>782</v>
      </c>
      <c r="B783" s="102">
        <v>182</v>
      </c>
      <c r="C783" s="4">
        <f>IF('Input&amp;Output'!$C$3=10,'v-t_chart'!G783,IF('Input&amp;Output'!$C$3=21,'v-t_chart'!H783,IF('Input&amp;Output'!$C$3=32,'v-t_chart'!I783,IF('Input&amp;Output'!$C$3=22,'v-t_chart'!J783,IF('Input&amp;Output'!$C$3=31,'v-t_chart'!K783,'v-t_chart'!L783)))))</f>
        <v>56.3</v>
      </c>
      <c r="D783" s="17"/>
      <c r="F783" s="4">
        <v>782</v>
      </c>
      <c r="G783" s="105"/>
      <c r="H783" s="108">
        <v>56.3</v>
      </c>
      <c r="I783" s="4">
        <v>56.3</v>
      </c>
      <c r="J783" s="4">
        <v>56.3</v>
      </c>
      <c r="K783" s="4">
        <v>56.3</v>
      </c>
      <c r="L783" s="107"/>
      <c r="M783" s="107"/>
      <c r="N783" s="4">
        <v>782</v>
      </c>
      <c r="O783" s="4"/>
      <c r="P783" s="108">
        <v>56.3</v>
      </c>
      <c r="Q783" s="4">
        <v>56.3</v>
      </c>
      <c r="R783" s="4">
        <v>56.3</v>
      </c>
      <c r="S783" s="4">
        <v>56.3</v>
      </c>
      <c r="T783" s="107"/>
      <c r="U783" s="107"/>
      <c r="V783" s="107"/>
      <c r="W783" s="107"/>
      <c r="X783" s="107"/>
    </row>
    <row r="784" spans="1:24">
      <c r="A784" s="102">
        <f t="shared" si="12"/>
        <v>783</v>
      </c>
      <c r="B784" s="102">
        <v>183</v>
      </c>
      <c r="C784" s="4">
        <f>IF('Input&amp;Output'!$C$3=10,'v-t_chart'!G784,IF('Input&amp;Output'!$C$3=21,'v-t_chart'!H784,IF('Input&amp;Output'!$C$3=32,'v-t_chart'!I784,IF('Input&amp;Output'!$C$3=22,'v-t_chart'!J784,IF('Input&amp;Output'!$C$3=31,'v-t_chart'!K784,'v-t_chart'!L784)))))</f>
        <v>55.2</v>
      </c>
      <c r="D784" s="17"/>
      <c r="F784" s="4">
        <v>783</v>
      </c>
      <c r="G784" s="105"/>
      <c r="H784" s="108">
        <v>55.2</v>
      </c>
      <c r="I784" s="4">
        <v>55.2</v>
      </c>
      <c r="J784" s="4">
        <v>55.2</v>
      </c>
      <c r="K784" s="4">
        <v>55.2</v>
      </c>
      <c r="L784" s="107"/>
      <c r="M784" s="107"/>
      <c r="N784" s="4">
        <v>783</v>
      </c>
      <c r="O784" s="4"/>
      <c r="P784" s="108">
        <v>55.16</v>
      </c>
      <c r="Q784" s="4">
        <v>55.16</v>
      </c>
      <c r="R784" s="4">
        <v>55.16</v>
      </c>
      <c r="S784" s="4">
        <v>55.16</v>
      </c>
      <c r="T784" s="107"/>
      <c r="U784" s="107"/>
      <c r="V784" s="107"/>
      <c r="W784" s="107"/>
      <c r="X784" s="107"/>
    </row>
    <row r="785" spans="1:24">
      <c r="A785" s="102">
        <f t="shared" si="12"/>
        <v>784</v>
      </c>
      <c r="B785" s="102">
        <v>184</v>
      </c>
      <c r="C785" s="4">
        <f>IF('Input&amp;Output'!$C$3=10,'v-t_chart'!G785,IF('Input&amp;Output'!$C$3=21,'v-t_chart'!H785,IF('Input&amp;Output'!$C$3=32,'v-t_chart'!I785,IF('Input&amp;Output'!$C$3=22,'v-t_chart'!J785,IF('Input&amp;Output'!$C$3=31,'v-t_chart'!K785,'v-t_chart'!L785)))))</f>
        <v>53.9</v>
      </c>
      <c r="D785" s="17"/>
      <c r="F785" s="4">
        <v>784</v>
      </c>
      <c r="G785" s="105"/>
      <c r="H785" s="108">
        <v>53.9</v>
      </c>
      <c r="I785" s="4">
        <v>53.9</v>
      </c>
      <c r="J785" s="4">
        <v>53.9</v>
      </c>
      <c r="K785" s="4">
        <v>53.9</v>
      </c>
      <c r="L785" s="107"/>
      <c r="M785" s="107"/>
      <c r="N785" s="4">
        <v>784</v>
      </c>
      <c r="O785" s="4"/>
      <c r="P785" s="108">
        <v>53.89</v>
      </c>
      <c r="Q785" s="4">
        <v>53.89</v>
      </c>
      <c r="R785" s="4">
        <v>53.89</v>
      </c>
      <c r="S785" s="4">
        <v>53.89</v>
      </c>
      <c r="T785" s="107"/>
      <c r="U785" s="107"/>
      <c r="V785" s="107"/>
      <c r="W785" s="107"/>
      <c r="X785" s="107"/>
    </row>
    <row r="786" spans="1:24">
      <c r="A786" s="102">
        <f t="shared" si="12"/>
        <v>785</v>
      </c>
      <c r="B786" s="102">
        <v>185</v>
      </c>
      <c r="C786" s="4">
        <f>IF('Input&amp;Output'!$C$3=10,'v-t_chart'!G786,IF('Input&amp;Output'!$C$3=21,'v-t_chart'!H786,IF('Input&amp;Output'!$C$3=32,'v-t_chart'!I786,IF('Input&amp;Output'!$C$3=22,'v-t_chart'!J786,IF('Input&amp;Output'!$C$3=31,'v-t_chart'!K786,'v-t_chart'!L786)))))</f>
        <v>52.6</v>
      </c>
      <c r="D786" s="17"/>
      <c r="F786" s="4">
        <v>785</v>
      </c>
      <c r="G786" s="105"/>
      <c r="H786" s="108">
        <v>52.6</v>
      </c>
      <c r="I786" s="4">
        <v>52.6</v>
      </c>
      <c r="J786" s="4">
        <v>52.6</v>
      </c>
      <c r="K786" s="4">
        <v>52.6</v>
      </c>
      <c r="L786" s="107"/>
      <c r="M786" s="107"/>
      <c r="N786" s="4">
        <v>785</v>
      </c>
      <c r="O786" s="4"/>
      <c r="P786" s="108">
        <v>52.62</v>
      </c>
      <c r="Q786" s="4">
        <v>52.62</v>
      </c>
      <c r="R786" s="4">
        <v>52.62</v>
      </c>
      <c r="S786" s="4">
        <v>52.62</v>
      </c>
      <c r="T786" s="107"/>
      <c r="U786" s="107"/>
      <c r="V786" s="107"/>
      <c r="W786" s="107"/>
      <c r="X786" s="107"/>
    </row>
    <row r="787" spans="1:24">
      <c r="A787" s="102">
        <f t="shared" si="12"/>
        <v>786</v>
      </c>
      <c r="B787" s="102">
        <v>186</v>
      </c>
      <c r="C787" s="4">
        <f>IF('Input&amp;Output'!$C$3=10,'v-t_chart'!G787,IF('Input&amp;Output'!$C$3=21,'v-t_chart'!H787,IF('Input&amp;Output'!$C$3=32,'v-t_chart'!I787,IF('Input&amp;Output'!$C$3=22,'v-t_chart'!J787,IF('Input&amp;Output'!$C$3=31,'v-t_chart'!K787,'v-t_chart'!L787)))))</f>
        <v>51.4</v>
      </c>
      <c r="D787" s="17"/>
      <c r="F787" s="4">
        <v>786</v>
      </c>
      <c r="G787" s="105"/>
      <c r="H787" s="108">
        <v>51.4</v>
      </c>
      <c r="I787" s="4">
        <v>51.4</v>
      </c>
      <c r="J787" s="4">
        <v>51.4</v>
      </c>
      <c r="K787" s="4">
        <v>51.4</v>
      </c>
      <c r="L787" s="107"/>
      <c r="M787" s="107"/>
      <c r="N787" s="4">
        <v>786</v>
      </c>
      <c r="O787" s="4"/>
      <c r="P787" s="108">
        <v>51.35</v>
      </c>
      <c r="Q787" s="4">
        <v>51.35</v>
      </c>
      <c r="R787" s="4">
        <v>51.35</v>
      </c>
      <c r="S787" s="4">
        <v>51.35</v>
      </c>
      <c r="T787" s="107"/>
      <c r="U787" s="107"/>
      <c r="V787" s="107"/>
      <c r="W787" s="107"/>
      <c r="X787" s="107"/>
    </row>
    <row r="788" spans="1:24">
      <c r="A788" s="102">
        <f t="shared" si="12"/>
        <v>787</v>
      </c>
      <c r="B788" s="102">
        <v>187</v>
      </c>
      <c r="C788" s="4">
        <f>IF('Input&amp;Output'!$C$3=10,'v-t_chart'!G788,IF('Input&amp;Output'!$C$3=21,'v-t_chart'!H788,IF('Input&amp;Output'!$C$3=32,'v-t_chart'!I788,IF('Input&amp;Output'!$C$3=22,'v-t_chart'!J788,IF('Input&amp;Output'!$C$3=31,'v-t_chart'!K788,'v-t_chart'!L788)))))</f>
        <v>50.1</v>
      </c>
      <c r="D788" s="17"/>
      <c r="F788" s="4">
        <v>787</v>
      </c>
      <c r="G788" s="105"/>
      <c r="H788" s="108">
        <v>50.1</v>
      </c>
      <c r="I788" s="4">
        <v>50.1</v>
      </c>
      <c r="J788" s="4">
        <v>50.1</v>
      </c>
      <c r="K788" s="4">
        <v>50.1</v>
      </c>
      <c r="L788" s="107"/>
      <c r="M788" s="107"/>
      <c r="N788" s="4">
        <v>787</v>
      </c>
      <c r="O788" s="4"/>
      <c r="P788" s="108">
        <v>50.08</v>
      </c>
      <c r="Q788" s="4">
        <v>50.08</v>
      </c>
      <c r="R788" s="4">
        <v>50.08</v>
      </c>
      <c r="S788" s="4">
        <v>50.08</v>
      </c>
      <c r="T788" s="107"/>
      <c r="U788" s="107"/>
      <c r="V788" s="107"/>
      <c r="W788" s="107"/>
      <c r="X788" s="107"/>
    </row>
    <row r="789" spans="1:24">
      <c r="A789" s="102">
        <f t="shared" si="12"/>
        <v>788</v>
      </c>
      <c r="B789" s="102">
        <v>188</v>
      </c>
      <c r="C789" s="4">
        <f>IF('Input&amp;Output'!$C$3=10,'v-t_chart'!G789,IF('Input&amp;Output'!$C$3=21,'v-t_chart'!H789,IF('Input&amp;Output'!$C$3=32,'v-t_chart'!I789,IF('Input&amp;Output'!$C$3=22,'v-t_chart'!J789,IF('Input&amp;Output'!$C$3=31,'v-t_chart'!K789,'v-t_chart'!L789)))))</f>
        <v>51.5</v>
      </c>
      <c r="D789" s="17"/>
      <c r="F789" s="4">
        <v>788</v>
      </c>
      <c r="G789" s="105"/>
      <c r="H789" s="108">
        <v>51.5</v>
      </c>
      <c r="I789" s="4">
        <v>51.5</v>
      </c>
      <c r="J789" s="4">
        <v>51.5</v>
      </c>
      <c r="K789" s="4">
        <v>51.5</v>
      </c>
      <c r="L789" s="107"/>
      <c r="M789" s="107"/>
      <c r="N789" s="4">
        <v>788</v>
      </c>
      <c r="O789" s="4"/>
      <c r="P789" s="108">
        <v>51.53</v>
      </c>
      <c r="Q789" s="4">
        <v>51.53</v>
      </c>
      <c r="R789" s="4">
        <v>51.53</v>
      </c>
      <c r="S789" s="4">
        <v>51.53</v>
      </c>
      <c r="T789" s="107"/>
      <c r="U789" s="107"/>
      <c r="V789" s="107"/>
      <c r="W789" s="107"/>
      <c r="X789" s="107"/>
    </row>
    <row r="790" spans="1:24">
      <c r="A790" s="102">
        <f t="shared" si="12"/>
        <v>789</v>
      </c>
      <c r="B790" s="102">
        <v>189</v>
      </c>
      <c r="C790" s="4">
        <f>IF('Input&amp;Output'!$C$3=10,'v-t_chart'!G790,IF('Input&amp;Output'!$C$3=21,'v-t_chart'!H790,IF('Input&amp;Output'!$C$3=32,'v-t_chart'!I790,IF('Input&amp;Output'!$C$3=22,'v-t_chart'!J790,IF('Input&amp;Output'!$C$3=31,'v-t_chart'!K790,'v-t_chart'!L790)))))</f>
        <v>53.1</v>
      </c>
      <c r="D790" s="17"/>
      <c r="F790" s="4">
        <v>789</v>
      </c>
      <c r="G790" s="105"/>
      <c r="H790" s="108">
        <v>53.1</v>
      </c>
      <c r="I790" s="4">
        <v>53.1</v>
      </c>
      <c r="J790" s="4">
        <v>53.1</v>
      </c>
      <c r="K790" s="4">
        <v>53.1</v>
      </c>
      <c r="L790" s="107"/>
      <c r="M790" s="107"/>
      <c r="N790" s="4">
        <v>789</v>
      </c>
      <c r="O790" s="4"/>
      <c r="P790" s="108">
        <v>53.13</v>
      </c>
      <c r="Q790" s="4">
        <v>53.13</v>
      </c>
      <c r="R790" s="4">
        <v>53.13</v>
      </c>
      <c r="S790" s="4">
        <v>53.13</v>
      </c>
      <c r="T790" s="107"/>
      <c r="U790" s="107"/>
      <c r="V790" s="107"/>
      <c r="W790" s="107"/>
      <c r="X790" s="107"/>
    </row>
    <row r="791" spans="1:24">
      <c r="A791" s="102">
        <f t="shared" si="12"/>
        <v>790</v>
      </c>
      <c r="B791" s="102">
        <v>190</v>
      </c>
      <c r="C791" s="4">
        <f>IF('Input&amp;Output'!$C$3=10,'v-t_chart'!G791,IF('Input&amp;Output'!$C$3=21,'v-t_chart'!H791,IF('Input&amp;Output'!$C$3=32,'v-t_chart'!I791,IF('Input&amp;Output'!$C$3=22,'v-t_chart'!J791,IF('Input&amp;Output'!$C$3=31,'v-t_chart'!K791,'v-t_chart'!L791)))))</f>
        <v>54.8</v>
      </c>
      <c r="D791" s="17"/>
      <c r="F791" s="4">
        <v>790</v>
      </c>
      <c r="G791" s="105"/>
      <c r="H791" s="108">
        <v>54.8</v>
      </c>
      <c r="I791" s="4">
        <v>54.8</v>
      </c>
      <c r="J791" s="4">
        <v>54.8</v>
      </c>
      <c r="K791" s="4">
        <v>54.8</v>
      </c>
      <c r="L791" s="107"/>
      <c r="M791" s="107"/>
      <c r="N791" s="4">
        <v>790</v>
      </c>
      <c r="O791" s="4"/>
      <c r="P791" s="108">
        <v>54.79</v>
      </c>
      <c r="Q791" s="4">
        <v>54.79</v>
      </c>
      <c r="R791" s="4">
        <v>54.79</v>
      </c>
      <c r="S791" s="4">
        <v>54.79</v>
      </c>
      <c r="T791" s="107"/>
      <c r="U791" s="107"/>
      <c r="V791" s="107"/>
      <c r="W791" s="107"/>
      <c r="X791" s="107"/>
    </row>
    <row r="792" spans="1:24">
      <c r="A792" s="102">
        <f t="shared" si="12"/>
        <v>791</v>
      </c>
      <c r="B792" s="102">
        <v>191</v>
      </c>
      <c r="C792" s="4">
        <f>IF('Input&amp;Output'!$C$3=10,'v-t_chart'!G792,IF('Input&amp;Output'!$C$3=21,'v-t_chart'!H792,IF('Input&amp;Output'!$C$3=32,'v-t_chart'!I792,IF('Input&amp;Output'!$C$3=22,'v-t_chart'!J792,IF('Input&amp;Output'!$C$3=31,'v-t_chart'!K792,'v-t_chart'!L792)))))</f>
        <v>56.6</v>
      </c>
      <c r="D792" s="17"/>
      <c r="F792" s="4">
        <v>791</v>
      </c>
      <c r="G792" s="105"/>
      <c r="H792" s="108">
        <v>56.6</v>
      </c>
      <c r="I792" s="4">
        <v>56.6</v>
      </c>
      <c r="J792" s="4">
        <v>56.6</v>
      </c>
      <c r="K792" s="4">
        <v>56.6</v>
      </c>
      <c r="L792" s="107"/>
      <c r="M792" s="107"/>
      <c r="N792" s="4">
        <v>791</v>
      </c>
      <c r="O792" s="4"/>
      <c r="P792" s="108">
        <v>56.55</v>
      </c>
      <c r="Q792" s="4">
        <v>56.55</v>
      </c>
      <c r="R792" s="4">
        <v>56.55</v>
      </c>
      <c r="S792" s="4">
        <v>56.55</v>
      </c>
      <c r="T792" s="107"/>
      <c r="U792" s="107"/>
      <c r="V792" s="107"/>
      <c r="W792" s="107"/>
      <c r="X792" s="107"/>
    </row>
    <row r="793" spans="1:24">
      <c r="A793" s="102">
        <f t="shared" si="12"/>
        <v>792</v>
      </c>
      <c r="B793" s="102">
        <v>192</v>
      </c>
      <c r="C793" s="4">
        <f>IF('Input&amp;Output'!$C$3=10,'v-t_chart'!G793,IF('Input&amp;Output'!$C$3=21,'v-t_chart'!H793,IF('Input&amp;Output'!$C$3=32,'v-t_chart'!I793,IF('Input&amp;Output'!$C$3=22,'v-t_chart'!J793,IF('Input&amp;Output'!$C$3=31,'v-t_chart'!K793,'v-t_chart'!L793)))))</f>
        <v>58.5</v>
      </c>
      <c r="D793" s="17"/>
      <c r="F793" s="4">
        <v>792</v>
      </c>
      <c r="G793" s="105"/>
      <c r="H793" s="108">
        <v>58.5</v>
      </c>
      <c r="I793" s="4">
        <v>58.5</v>
      </c>
      <c r="J793" s="4">
        <v>58.5</v>
      </c>
      <c r="K793" s="4">
        <v>58.5</v>
      </c>
      <c r="L793" s="107"/>
      <c r="M793" s="107"/>
      <c r="N793" s="4">
        <v>792</v>
      </c>
      <c r="O793" s="4"/>
      <c r="P793" s="108">
        <v>58.51</v>
      </c>
      <c r="Q793" s="4">
        <v>58.51</v>
      </c>
      <c r="R793" s="4">
        <v>58.51</v>
      </c>
      <c r="S793" s="4">
        <v>58.51</v>
      </c>
      <c r="T793" s="107"/>
      <c r="U793" s="107"/>
      <c r="V793" s="107"/>
      <c r="W793" s="107"/>
      <c r="X793" s="107"/>
    </row>
    <row r="794" spans="1:24">
      <c r="A794" s="102">
        <f t="shared" si="12"/>
        <v>793</v>
      </c>
      <c r="B794" s="102">
        <v>193</v>
      </c>
      <c r="C794" s="4">
        <f>IF('Input&amp;Output'!$C$3=10,'v-t_chart'!G794,IF('Input&amp;Output'!$C$3=21,'v-t_chart'!H794,IF('Input&amp;Output'!$C$3=32,'v-t_chart'!I794,IF('Input&amp;Output'!$C$3=22,'v-t_chart'!J794,IF('Input&amp;Output'!$C$3=31,'v-t_chart'!K794,'v-t_chart'!L794)))))</f>
        <v>60.6</v>
      </c>
      <c r="D794" s="17"/>
      <c r="F794" s="4">
        <v>793</v>
      </c>
      <c r="G794" s="105"/>
      <c r="H794" s="108">
        <v>60.6</v>
      </c>
      <c r="I794" s="4">
        <v>60.6</v>
      </c>
      <c r="J794" s="4">
        <v>60.6</v>
      </c>
      <c r="K794" s="4">
        <v>60.6</v>
      </c>
      <c r="L794" s="107"/>
      <c r="M794" s="107"/>
      <c r="N794" s="4">
        <v>793</v>
      </c>
      <c r="O794" s="4"/>
      <c r="P794" s="108">
        <v>60.61</v>
      </c>
      <c r="Q794" s="4">
        <v>60.61</v>
      </c>
      <c r="R794" s="4">
        <v>60.61</v>
      </c>
      <c r="S794" s="4">
        <v>60.61</v>
      </c>
      <c r="T794" s="107"/>
      <c r="U794" s="107"/>
      <c r="V794" s="107"/>
      <c r="W794" s="107"/>
      <c r="X794" s="107"/>
    </row>
    <row r="795" spans="1:24">
      <c r="A795" s="102">
        <f t="shared" si="12"/>
        <v>794</v>
      </c>
      <c r="B795" s="102">
        <v>194</v>
      </c>
      <c r="C795" s="4">
        <f>IF('Input&amp;Output'!$C$3=10,'v-t_chart'!G795,IF('Input&amp;Output'!$C$3=21,'v-t_chart'!H795,IF('Input&amp;Output'!$C$3=32,'v-t_chart'!I795,IF('Input&amp;Output'!$C$3=22,'v-t_chart'!J795,IF('Input&amp;Output'!$C$3=31,'v-t_chart'!K795,'v-t_chart'!L795)))))</f>
        <v>62.8</v>
      </c>
      <c r="D795" s="17"/>
      <c r="F795" s="4">
        <v>794</v>
      </c>
      <c r="G795" s="105"/>
      <c r="H795" s="108">
        <v>62.8</v>
      </c>
      <c r="I795" s="4">
        <v>62.8</v>
      </c>
      <c r="J795" s="4">
        <v>62.8</v>
      </c>
      <c r="K795" s="4">
        <v>62.8</v>
      </c>
      <c r="L795" s="107"/>
      <c r="M795" s="107"/>
      <c r="N795" s="4">
        <v>794</v>
      </c>
      <c r="O795" s="4"/>
      <c r="P795" s="108">
        <v>62.76</v>
      </c>
      <c r="Q795" s="4">
        <v>62.76</v>
      </c>
      <c r="R795" s="4">
        <v>62.76</v>
      </c>
      <c r="S795" s="4">
        <v>62.76</v>
      </c>
      <c r="T795" s="107"/>
      <c r="U795" s="107"/>
      <c r="V795" s="107"/>
      <c r="W795" s="107"/>
      <c r="X795" s="107"/>
    </row>
    <row r="796" spans="1:24">
      <c r="A796" s="102">
        <f t="shared" si="12"/>
        <v>795</v>
      </c>
      <c r="B796" s="102">
        <v>195</v>
      </c>
      <c r="C796" s="4">
        <f>IF('Input&amp;Output'!$C$3=10,'v-t_chart'!G796,IF('Input&amp;Output'!$C$3=21,'v-t_chart'!H796,IF('Input&amp;Output'!$C$3=32,'v-t_chart'!I796,IF('Input&amp;Output'!$C$3=22,'v-t_chart'!J796,IF('Input&amp;Output'!$C$3=31,'v-t_chart'!K796,'v-t_chart'!L796)))))</f>
        <v>64.900000000000006</v>
      </c>
      <c r="D796" s="17"/>
      <c r="F796" s="4">
        <v>795</v>
      </c>
      <c r="G796" s="105"/>
      <c r="H796" s="108">
        <v>64.900000000000006</v>
      </c>
      <c r="I796" s="4">
        <v>64.900000000000006</v>
      </c>
      <c r="J796" s="4">
        <v>64.900000000000006</v>
      </c>
      <c r="K796" s="4">
        <v>64.900000000000006</v>
      </c>
      <c r="L796" s="107"/>
      <c r="M796" s="107"/>
      <c r="N796" s="4">
        <v>795</v>
      </c>
      <c r="O796" s="4"/>
      <c r="P796" s="108">
        <v>64.900000000000006</v>
      </c>
      <c r="Q796" s="4">
        <v>64.900000000000006</v>
      </c>
      <c r="R796" s="4">
        <v>64.900000000000006</v>
      </c>
      <c r="S796" s="4">
        <v>64.900000000000006</v>
      </c>
      <c r="T796" s="107"/>
      <c r="U796" s="107"/>
      <c r="V796" s="107"/>
      <c r="W796" s="107"/>
      <c r="X796" s="107"/>
    </row>
    <row r="797" spans="1:24">
      <c r="A797" s="102">
        <f t="shared" si="12"/>
        <v>796</v>
      </c>
      <c r="B797" s="102">
        <v>196</v>
      </c>
      <c r="C797" s="4">
        <f>IF('Input&amp;Output'!$C$3=10,'v-t_chart'!G797,IF('Input&amp;Output'!$C$3=21,'v-t_chart'!H797,IF('Input&amp;Output'!$C$3=32,'v-t_chart'!I797,IF('Input&amp;Output'!$C$3=22,'v-t_chart'!J797,IF('Input&amp;Output'!$C$3=31,'v-t_chart'!K797,'v-t_chart'!L797)))))</f>
        <v>67</v>
      </c>
      <c r="D797" s="17"/>
      <c r="F797" s="4">
        <v>796</v>
      </c>
      <c r="G797" s="105"/>
      <c r="H797" s="108">
        <v>67</v>
      </c>
      <c r="I797" s="4">
        <v>67</v>
      </c>
      <c r="J797" s="4">
        <v>67</v>
      </c>
      <c r="K797" s="4">
        <v>67</v>
      </c>
      <c r="L797" s="107"/>
      <c r="M797" s="107"/>
      <c r="N797" s="4">
        <v>796</v>
      </c>
      <c r="O797" s="4"/>
      <c r="P797" s="108">
        <v>67.03</v>
      </c>
      <c r="Q797" s="4">
        <v>67.03</v>
      </c>
      <c r="R797" s="4">
        <v>67.03</v>
      </c>
      <c r="S797" s="4">
        <v>67.03</v>
      </c>
      <c r="T797" s="107"/>
      <c r="U797" s="107"/>
      <c r="V797" s="107"/>
      <c r="W797" s="107"/>
      <c r="X797" s="107"/>
    </row>
    <row r="798" spans="1:24">
      <c r="A798" s="102">
        <f t="shared" si="12"/>
        <v>797</v>
      </c>
      <c r="B798" s="102">
        <v>197</v>
      </c>
      <c r="C798" s="4">
        <f>IF('Input&amp;Output'!$C$3=10,'v-t_chart'!G798,IF('Input&amp;Output'!$C$3=21,'v-t_chart'!H798,IF('Input&amp;Output'!$C$3=32,'v-t_chart'!I798,IF('Input&amp;Output'!$C$3=22,'v-t_chart'!J798,IF('Input&amp;Output'!$C$3=31,'v-t_chart'!K798,'v-t_chart'!L798)))))</f>
        <v>69.099999999999994</v>
      </c>
      <c r="D798" s="17"/>
      <c r="F798" s="4">
        <v>797</v>
      </c>
      <c r="G798" s="105"/>
      <c r="H798" s="108">
        <v>69.099999999999994</v>
      </c>
      <c r="I798" s="4">
        <v>69.099999999999994</v>
      </c>
      <c r="J798" s="4">
        <v>69.099999999999994</v>
      </c>
      <c r="K798" s="4">
        <v>69.099999999999994</v>
      </c>
      <c r="L798" s="107"/>
      <c r="M798" s="107"/>
      <c r="N798" s="4">
        <v>797</v>
      </c>
      <c r="O798" s="4"/>
      <c r="P798" s="108">
        <v>69.099999999999994</v>
      </c>
      <c r="Q798" s="4">
        <v>69.099999999999994</v>
      </c>
      <c r="R798" s="4">
        <v>69.099999999999994</v>
      </c>
      <c r="S798" s="4">
        <v>69.099999999999994</v>
      </c>
      <c r="T798" s="107"/>
      <c r="U798" s="107"/>
      <c r="V798" s="107"/>
      <c r="W798" s="107"/>
      <c r="X798" s="107"/>
    </row>
    <row r="799" spans="1:24">
      <c r="A799" s="102">
        <f t="shared" si="12"/>
        <v>798</v>
      </c>
      <c r="B799" s="102">
        <v>198</v>
      </c>
      <c r="C799" s="4">
        <f>IF('Input&amp;Output'!$C$3=10,'v-t_chart'!G799,IF('Input&amp;Output'!$C$3=21,'v-t_chart'!H799,IF('Input&amp;Output'!$C$3=32,'v-t_chart'!I799,IF('Input&amp;Output'!$C$3=22,'v-t_chart'!J799,IF('Input&amp;Output'!$C$3=31,'v-t_chart'!K799,'v-t_chart'!L799)))))</f>
        <v>70.900000000000006</v>
      </c>
      <c r="D799" s="17"/>
      <c r="F799" s="4">
        <v>798</v>
      </c>
      <c r="G799" s="105"/>
      <c r="H799" s="108">
        <v>70.900000000000006</v>
      </c>
      <c r="I799" s="4">
        <v>70.900000000000006</v>
      </c>
      <c r="J799" s="4">
        <v>70.900000000000006</v>
      </c>
      <c r="K799" s="4">
        <v>70.900000000000006</v>
      </c>
      <c r="L799" s="107"/>
      <c r="M799" s="107"/>
      <c r="N799" s="4">
        <v>798</v>
      </c>
      <c r="O799" s="4"/>
      <c r="P799" s="108">
        <v>70.900000000000006</v>
      </c>
      <c r="Q799" s="4">
        <v>70.900000000000006</v>
      </c>
      <c r="R799" s="4">
        <v>70.900000000000006</v>
      </c>
      <c r="S799" s="4">
        <v>70.900000000000006</v>
      </c>
      <c r="T799" s="107"/>
      <c r="U799" s="107"/>
      <c r="V799" s="107"/>
      <c r="W799" s="107"/>
      <c r="X799" s="107"/>
    </row>
    <row r="800" spans="1:24">
      <c r="A800" s="102">
        <f t="shared" si="12"/>
        <v>799</v>
      </c>
      <c r="B800" s="102">
        <v>199</v>
      </c>
      <c r="C800" s="4">
        <f>IF('Input&amp;Output'!$C$3=10,'v-t_chart'!G800,IF('Input&amp;Output'!$C$3=21,'v-t_chart'!H800,IF('Input&amp;Output'!$C$3=32,'v-t_chart'!I800,IF('Input&amp;Output'!$C$3=22,'v-t_chart'!J800,IF('Input&amp;Output'!$C$3=31,'v-t_chart'!K800,'v-t_chart'!L800)))))</f>
        <v>72.2</v>
      </c>
      <c r="D800" s="17"/>
      <c r="F800" s="4">
        <v>799</v>
      </c>
      <c r="G800" s="105"/>
      <c r="H800" s="108">
        <v>72.2</v>
      </c>
      <c r="I800" s="4">
        <v>72.2</v>
      </c>
      <c r="J800" s="4">
        <v>72.2</v>
      </c>
      <c r="K800" s="4">
        <v>72.2</v>
      </c>
      <c r="L800" s="107"/>
      <c r="M800" s="107"/>
      <c r="N800" s="4">
        <v>799</v>
      </c>
      <c r="O800" s="4"/>
      <c r="P800" s="108">
        <v>72.2</v>
      </c>
      <c r="Q800" s="4">
        <v>72.2</v>
      </c>
      <c r="R800" s="4">
        <v>72.2</v>
      </c>
      <c r="S800" s="4">
        <v>72.2</v>
      </c>
      <c r="T800" s="107"/>
      <c r="U800" s="107"/>
      <c r="V800" s="107"/>
      <c r="W800" s="107"/>
      <c r="X800" s="107"/>
    </row>
    <row r="801" spans="1:24">
      <c r="A801" s="102">
        <f t="shared" si="12"/>
        <v>800</v>
      </c>
      <c r="B801" s="102">
        <v>200</v>
      </c>
      <c r="C801" s="4">
        <f>IF('Input&amp;Output'!$C$3=10,'v-t_chart'!G801,IF('Input&amp;Output'!$C$3=21,'v-t_chart'!H801,IF('Input&amp;Output'!$C$3=32,'v-t_chart'!I801,IF('Input&amp;Output'!$C$3=22,'v-t_chart'!J801,IF('Input&amp;Output'!$C$3=31,'v-t_chart'!K801,'v-t_chart'!L801)))))</f>
        <v>72.8</v>
      </c>
      <c r="D801" s="17"/>
      <c r="F801" s="4">
        <v>800</v>
      </c>
      <c r="G801" s="105"/>
      <c r="H801" s="108">
        <v>72.8</v>
      </c>
      <c r="I801" s="4">
        <v>72.8</v>
      </c>
      <c r="J801" s="4">
        <v>72.8</v>
      </c>
      <c r="K801" s="4">
        <v>72.8</v>
      </c>
      <c r="L801" s="107"/>
      <c r="M801" s="107"/>
      <c r="N801" s="4">
        <v>800</v>
      </c>
      <c r="O801" s="4"/>
      <c r="P801" s="108">
        <v>72.84</v>
      </c>
      <c r="Q801" s="4">
        <v>72.84</v>
      </c>
      <c r="R801" s="4">
        <v>72.84</v>
      </c>
      <c r="S801" s="4">
        <v>72.84</v>
      </c>
      <c r="T801" s="107"/>
      <c r="U801" s="107"/>
      <c r="V801" s="107"/>
      <c r="W801" s="107"/>
      <c r="X801" s="107"/>
    </row>
    <row r="802" spans="1:24">
      <c r="A802" s="102">
        <f t="shared" si="12"/>
        <v>801</v>
      </c>
      <c r="B802" s="102">
        <v>201</v>
      </c>
      <c r="C802" s="4">
        <f>IF('Input&amp;Output'!$C$3=10,'v-t_chart'!G802,IF('Input&amp;Output'!$C$3=21,'v-t_chart'!H802,IF('Input&amp;Output'!$C$3=32,'v-t_chart'!I802,IF('Input&amp;Output'!$C$3=22,'v-t_chart'!J802,IF('Input&amp;Output'!$C$3=31,'v-t_chart'!K802,'v-t_chart'!L802)))))</f>
        <v>72.8</v>
      </c>
      <c r="D802" s="17"/>
      <c r="F802" s="4">
        <v>801</v>
      </c>
      <c r="G802" s="105"/>
      <c r="H802" s="108">
        <v>72.8</v>
      </c>
      <c r="I802" s="4">
        <v>72.8</v>
      </c>
      <c r="J802" s="4">
        <v>72.8</v>
      </c>
      <c r="K802" s="4">
        <v>72.8</v>
      </c>
      <c r="L802" s="107"/>
      <c r="M802" s="107"/>
      <c r="N802" s="4">
        <v>801</v>
      </c>
      <c r="O802" s="4"/>
      <c r="P802" s="108">
        <v>72.75</v>
      </c>
      <c r="Q802" s="4">
        <v>72.75</v>
      </c>
      <c r="R802" s="4">
        <v>72.75</v>
      </c>
      <c r="S802" s="4">
        <v>72.75</v>
      </c>
      <c r="T802" s="107"/>
      <c r="U802" s="107"/>
      <c r="V802" s="107"/>
      <c r="W802" s="107"/>
      <c r="X802" s="107"/>
    </row>
    <row r="803" spans="1:24">
      <c r="A803" s="102">
        <f t="shared" si="12"/>
        <v>802</v>
      </c>
      <c r="B803" s="102">
        <v>202</v>
      </c>
      <c r="C803" s="4">
        <f>IF('Input&amp;Output'!$C$3=10,'v-t_chart'!G803,IF('Input&amp;Output'!$C$3=21,'v-t_chart'!H803,IF('Input&amp;Output'!$C$3=32,'v-t_chart'!I803,IF('Input&amp;Output'!$C$3=22,'v-t_chart'!J803,IF('Input&amp;Output'!$C$3=31,'v-t_chart'!K803,'v-t_chart'!L803)))))</f>
        <v>71.900000000000006</v>
      </c>
      <c r="D803" s="17"/>
      <c r="F803" s="4">
        <v>802</v>
      </c>
      <c r="G803" s="105"/>
      <c r="H803" s="108">
        <v>71.900000000000006</v>
      </c>
      <c r="I803" s="4">
        <v>71.900000000000006</v>
      </c>
      <c r="J803" s="4">
        <v>71.900000000000006</v>
      </c>
      <c r="K803" s="4">
        <v>71.900000000000006</v>
      </c>
      <c r="L803" s="107"/>
      <c r="M803" s="107"/>
      <c r="N803" s="4">
        <v>802</v>
      </c>
      <c r="O803" s="4"/>
      <c r="P803" s="108">
        <v>71.94</v>
      </c>
      <c r="Q803" s="4">
        <v>71.94</v>
      </c>
      <c r="R803" s="4">
        <v>71.94</v>
      </c>
      <c r="S803" s="4">
        <v>71.94</v>
      </c>
      <c r="T803" s="107"/>
      <c r="U803" s="107"/>
      <c r="V803" s="107"/>
      <c r="W803" s="107"/>
      <c r="X803" s="107"/>
    </row>
    <row r="804" spans="1:24">
      <c r="A804" s="102">
        <f t="shared" si="12"/>
        <v>803</v>
      </c>
      <c r="B804" s="102">
        <v>203</v>
      </c>
      <c r="C804" s="4">
        <f>IF('Input&amp;Output'!$C$3=10,'v-t_chart'!G804,IF('Input&amp;Output'!$C$3=21,'v-t_chart'!H804,IF('Input&amp;Output'!$C$3=32,'v-t_chart'!I804,IF('Input&amp;Output'!$C$3=22,'v-t_chart'!J804,IF('Input&amp;Output'!$C$3=31,'v-t_chart'!K804,'v-t_chart'!L804)))))</f>
        <v>70.5</v>
      </c>
      <c r="D804" s="17"/>
      <c r="F804" s="4">
        <v>803</v>
      </c>
      <c r="G804" s="105"/>
      <c r="H804" s="108">
        <v>70.5</v>
      </c>
      <c r="I804" s="4">
        <v>70.5</v>
      </c>
      <c r="J804" s="4">
        <v>70.5</v>
      </c>
      <c r="K804" s="4">
        <v>70.5</v>
      </c>
      <c r="L804" s="107"/>
      <c r="M804" s="107"/>
      <c r="N804" s="4">
        <v>803</v>
      </c>
      <c r="O804" s="4"/>
      <c r="P804" s="108">
        <v>70.510000000000005</v>
      </c>
      <c r="Q804" s="4">
        <v>70.510000000000005</v>
      </c>
      <c r="R804" s="4">
        <v>70.510000000000005</v>
      </c>
      <c r="S804" s="4">
        <v>70.510000000000005</v>
      </c>
      <c r="T804" s="107"/>
      <c r="U804" s="107"/>
      <c r="V804" s="107"/>
      <c r="W804" s="107"/>
      <c r="X804" s="107"/>
    </row>
    <row r="805" spans="1:24">
      <c r="A805" s="102">
        <f t="shared" si="12"/>
        <v>804</v>
      </c>
      <c r="B805" s="102">
        <v>204</v>
      </c>
      <c r="C805" s="4">
        <f>IF('Input&amp;Output'!$C$3=10,'v-t_chart'!G805,IF('Input&amp;Output'!$C$3=21,'v-t_chart'!H805,IF('Input&amp;Output'!$C$3=32,'v-t_chart'!I805,IF('Input&amp;Output'!$C$3=22,'v-t_chart'!J805,IF('Input&amp;Output'!$C$3=31,'v-t_chart'!K805,'v-t_chart'!L805)))))</f>
        <v>68.8</v>
      </c>
      <c r="D805" s="17"/>
      <c r="F805" s="4">
        <v>804</v>
      </c>
      <c r="G805" s="105"/>
      <c r="H805" s="108">
        <v>68.8</v>
      </c>
      <c r="I805" s="4">
        <v>68.8</v>
      </c>
      <c r="J805" s="4">
        <v>68.8</v>
      </c>
      <c r="K805" s="4">
        <v>68.8</v>
      </c>
      <c r="L805" s="107"/>
      <c r="M805" s="107"/>
      <c r="N805" s="4">
        <v>804</v>
      </c>
      <c r="O805" s="4"/>
      <c r="P805" s="108">
        <v>68.81</v>
      </c>
      <c r="Q805" s="4">
        <v>68.81</v>
      </c>
      <c r="R805" s="4">
        <v>68.81</v>
      </c>
      <c r="S805" s="4">
        <v>68.81</v>
      </c>
      <c r="T805" s="107"/>
      <c r="U805" s="107"/>
      <c r="V805" s="107"/>
      <c r="W805" s="107"/>
      <c r="X805" s="107"/>
    </row>
    <row r="806" spans="1:24">
      <c r="A806" s="102">
        <f t="shared" si="12"/>
        <v>805</v>
      </c>
      <c r="B806" s="102">
        <v>205</v>
      </c>
      <c r="C806" s="4">
        <f>IF('Input&amp;Output'!$C$3=10,'v-t_chart'!G806,IF('Input&amp;Output'!$C$3=21,'v-t_chart'!H806,IF('Input&amp;Output'!$C$3=32,'v-t_chart'!I806,IF('Input&amp;Output'!$C$3=22,'v-t_chart'!J806,IF('Input&amp;Output'!$C$3=31,'v-t_chart'!K806,'v-t_chart'!L806)))))</f>
        <v>67.099999999999994</v>
      </c>
      <c r="D806" s="17"/>
      <c r="F806" s="4">
        <v>805</v>
      </c>
      <c r="G806" s="105"/>
      <c r="H806" s="108">
        <v>67.099999999999994</v>
      </c>
      <c r="I806" s="4">
        <v>67.099999999999994</v>
      </c>
      <c r="J806" s="4">
        <v>67.099999999999994</v>
      </c>
      <c r="K806" s="4">
        <v>67.099999999999994</v>
      </c>
      <c r="L806" s="107"/>
      <c r="M806" s="107"/>
      <c r="N806" s="4">
        <v>805</v>
      </c>
      <c r="O806" s="4"/>
      <c r="P806" s="108">
        <v>67.05</v>
      </c>
      <c r="Q806" s="4">
        <v>67.05</v>
      </c>
      <c r="R806" s="4">
        <v>67.05</v>
      </c>
      <c r="S806" s="4">
        <v>67.05</v>
      </c>
      <c r="T806" s="107"/>
      <c r="U806" s="107"/>
      <c r="V806" s="107"/>
      <c r="W806" s="107"/>
      <c r="X806" s="107"/>
    </row>
    <row r="807" spans="1:24">
      <c r="A807" s="102">
        <f t="shared" si="12"/>
        <v>806</v>
      </c>
      <c r="B807" s="102">
        <v>206</v>
      </c>
      <c r="C807" s="4">
        <f>IF('Input&amp;Output'!$C$3=10,'v-t_chart'!G807,IF('Input&amp;Output'!$C$3=21,'v-t_chart'!H807,IF('Input&amp;Output'!$C$3=32,'v-t_chart'!I807,IF('Input&amp;Output'!$C$3=22,'v-t_chart'!J807,IF('Input&amp;Output'!$C$3=31,'v-t_chart'!K807,'v-t_chart'!L807)))))</f>
        <v>65.400000000000006</v>
      </c>
      <c r="D807" s="17"/>
      <c r="F807" s="4">
        <v>806</v>
      </c>
      <c r="G807" s="105"/>
      <c r="H807" s="108">
        <v>65.400000000000006</v>
      </c>
      <c r="I807" s="4">
        <v>65.400000000000006</v>
      </c>
      <c r="J807" s="4">
        <v>65.400000000000006</v>
      </c>
      <c r="K807" s="4">
        <v>65.400000000000006</v>
      </c>
      <c r="L807" s="107"/>
      <c r="M807" s="107"/>
      <c r="N807" s="4">
        <v>806</v>
      </c>
      <c r="O807" s="4"/>
      <c r="P807" s="108">
        <v>65.36</v>
      </c>
      <c r="Q807" s="4">
        <v>65.36</v>
      </c>
      <c r="R807" s="4">
        <v>65.36</v>
      </c>
      <c r="S807" s="4">
        <v>65.36</v>
      </c>
      <c r="T807" s="107"/>
      <c r="U807" s="107"/>
      <c r="V807" s="107"/>
      <c r="W807" s="107"/>
      <c r="X807" s="107"/>
    </row>
    <row r="808" spans="1:24">
      <c r="A808" s="102">
        <f t="shared" si="12"/>
        <v>807</v>
      </c>
      <c r="B808" s="102">
        <v>207</v>
      </c>
      <c r="C808" s="4">
        <f>IF('Input&amp;Output'!$C$3=10,'v-t_chart'!G808,IF('Input&amp;Output'!$C$3=21,'v-t_chart'!H808,IF('Input&amp;Output'!$C$3=32,'v-t_chart'!I808,IF('Input&amp;Output'!$C$3=22,'v-t_chart'!J808,IF('Input&amp;Output'!$C$3=31,'v-t_chart'!K808,'v-t_chart'!L808)))))</f>
        <v>63.9</v>
      </c>
      <c r="D808" s="17"/>
      <c r="F808" s="4">
        <v>807</v>
      </c>
      <c r="G808" s="105"/>
      <c r="H808" s="108">
        <v>63.9</v>
      </c>
      <c r="I808" s="4">
        <v>63.9</v>
      </c>
      <c r="J808" s="4">
        <v>63.9</v>
      </c>
      <c r="K808" s="4">
        <v>63.9</v>
      </c>
      <c r="L808" s="107"/>
      <c r="M808" s="107"/>
      <c r="N808" s="4">
        <v>807</v>
      </c>
      <c r="O808" s="4"/>
      <c r="P808" s="108">
        <v>63.91</v>
      </c>
      <c r="Q808" s="4">
        <v>63.91</v>
      </c>
      <c r="R808" s="4">
        <v>63.91</v>
      </c>
      <c r="S808" s="4">
        <v>63.91</v>
      </c>
      <c r="T808" s="107"/>
      <c r="U808" s="107"/>
      <c r="V808" s="107"/>
      <c r="W808" s="107"/>
      <c r="X808" s="107"/>
    </row>
    <row r="809" spans="1:24">
      <c r="A809" s="102">
        <f t="shared" si="12"/>
        <v>808</v>
      </c>
      <c r="B809" s="102">
        <v>208</v>
      </c>
      <c r="C809" s="4">
        <f>IF('Input&amp;Output'!$C$3=10,'v-t_chart'!G809,IF('Input&amp;Output'!$C$3=21,'v-t_chart'!H809,IF('Input&amp;Output'!$C$3=32,'v-t_chart'!I809,IF('Input&amp;Output'!$C$3=22,'v-t_chart'!J809,IF('Input&amp;Output'!$C$3=31,'v-t_chart'!K809,'v-t_chart'!L809)))))</f>
        <v>62.8</v>
      </c>
      <c r="D809" s="17"/>
      <c r="F809" s="4">
        <v>808</v>
      </c>
      <c r="G809" s="105"/>
      <c r="H809" s="108">
        <v>62.8</v>
      </c>
      <c r="I809" s="4">
        <v>62.8</v>
      </c>
      <c r="J809" s="4">
        <v>62.8</v>
      </c>
      <c r="K809" s="4">
        <v>62.8</v>
      </c>
      <c r="L809" s="107"/>
      <c r="M809" s="107"/>
      <c r="N809" s="4">
        <v>808</v>
      </c>
      <c r="O809" s="4"/>
      <c r="P809" s="108">
        <v>62.75</v>
      </c>
      <c r="Q809" s="4">
        <v>62.75</v>
      </c>
      <c r="R809" s="4">
        <v>62.75</v>
      </c>
      <c r="S809" s="4">
        <v>62.75</v>
      </c>
      <c r="T809" s="107"/>
      <c r="U809" s="107"/>
      <c r="V809" s="107"/>
      <c r="W809" s="107"/>
      <c r="X809" s="107"/>
    </row>
    <row r="810" spans="1:24">
      <c r="A810" s="102">
        <f t="shared" si="12"/>
        <v>809</v>
      </c>
      <c r="B810" s="102">
        <v>209</v>
      </c>
      <c r="C810" s="4">
        <f>IF('Input&amp;Output'!$C$3=10,'v-t_chart'!G810,IF('Input&amp;Output'!$C$3=21,'v-t_chart'!H810,IF('Input&amp;Output'!$C$3=32,'v-t_chart'!I810,IF('Input&amp;Output'!$C$3=22,'v-t_chart'!J810,IF('Input&amp;Output'!$C$3=31,'v-t_chart'!K810,'v-t_chart'!L810)))))</f>
        <v>61.8</v>
      </c>
      <c r="D810" s="17"/>
      <c r="F810" s="4">
        <v>809</v>
      </c>
      <c r="G810" s="105"/>
      <c r="H810" s="108">
        <v>61.8</v>
      </c>
      <c r="I810" s="4">
        <v>61.8</v>
      </c>
      <c r="J810" s="4">
        <v>61.8</v>
      </c>
      <c r="K810" s="4">
        <v>61.8</v>
      </c>
      <c r="L810" s="107"/>
      <c r="M810" s="107"/>
      <c r="N810" s="4">
        <v>809</v>
      </c>
      <c r="O810" s="4"/>
      <c r="P810" s="108">
        <v>61.79</v>
      </c>
      <c r="Q810" s="4">
        <v>61.79</v>
      </c>
      <c r="R810" s="4">
        <v>61.79</v>
      </c>
      <c r="S810" s="4">
        <v>61.79</v>
      </c>
      <c r="T810" s="107"/>
      <c r="U810" s="107"/>
      <c r="V810" s="107"/>
      <c r="W810" s="107"/>
      <c r="X810" s="107"/>
    </row>
    <row r="811" spans="1:24">
      <c r="A811" s="102">
        <f t="shared" si="12"/>
        <v>810</v>
      </c>
      <c r="B811" s="102">
        <v>210</v>
      </c>
      <c r="C811" s="4">
        <f>IF('Input&amp;Output'!$C$3=10,'v-t_chart'!G811,IF('Input&amp;Output'!$C$3=21,'v-t_chart'!H811,IF('Input&amp;Output'!$C$3=32,'v-t_chart'!I811,IF('Input&amp;Output'!$C$3=22,'v-t_chart'!J811,IF('Input&amp;Output'!$C$3=31,'v-t_chart'!K811,'v-t_chart'!L811)))))</f>
        <v>61</v>
      </c>
      <c r="D811" s="17"/>
      <c r="F811" s="4">
        <v>810</v>
      </c>
      <c r="G811" s="105"/>
      <c r="H811" s="108">
        <v>61</v>
      </c>
      <c r="I811" s="4">
        <v>61</v>
      </c>
      <c r="J811" s="4">
        <v>61</v>
      </c>
      <c r="K811" s="4">
        <v>61</v>
      </c>
      <c r="L811" s="107"/>
      <c r="M811" s="107"/>
      <c r="N811" s="4">
        <v>810</v>
      </c>
      <c r="O811" s="4"/>
      <c r="P811" s="108">
        <v>60.99</v>
      </c>
      <c r="Q811" s="4">
        <v>60.99</v>
      </c>
      <c r="R811" s="4">
        <v>60.99</v>
      </c>
      <c r="S811" s="4">
        <v>60.99</v>
      </c>
      <c r="T811" s="107"/>
      <c r="U811" s="107"/>
      <c r="V811" s="107"/>
      <c r="W811" s="107"/>
      <c r="X811" s="107"/>
    </row>
    <row r="812" spans="1:24">
      <c r="A812" s="102">
        <f t="shared" si="12"/>
        <v>811</v>
      </c>
      <c r="B812" s="102">
        <v>211</v>
      </c>
      <c r="C812" s="4">
        <f>IF('Input&amp;Output'!$C$3=10,'v-t_chart'!G812,IF('Input&amp;Output'!$C$3=21,'v-t_chart'!H812,IF('Input&amp;Output'!$C$3=32,'v-t_chart'!I812,IF('Input&amp;Output'!$C$3=22,'v-t_chart'!J812,IF('Input&amp;Output'!$C$3=31,'v-t_chart'!K812,'v-t_chart'!L812)))))</f>
        <v>60.4</v>
      </c>
      <c r="D812" s="17"/>
      <c r="F812" s="4">
        <v>811</v>
      </c>
      <c r="G812" s="105"/>
      <c r="H812" s="108">
        <v>60.4</v>
      </c>
      <c r="I812" s="4">
        <v>60.4</v>
      </c>
      <c r="J812" s="4">
        <v>60.4</v>
      </c>
      <c r="K812" s="4">
        <v>60.4</v>
      </c>
      <c r="L812" s="107"/>
      <c r="M812" s="107"/>
      <c r="N812" s="4">
        <v>811</v>
      </c>
      <c r="O812" s="4"/>
      <c r="P812" s="108">
        <v>60.36</v>
      </c>
      <c r="Q812" s="4">
        <v>60.36</v>
      </c>
      <c r="R812" s="4">
        <v>60.36</v>
      </c>
      <c r="S812" s="4">
        <v>60.36</v>
      </c>
      <c r="T812" s="107"/>
      <c r="U812" s="107"/>
      <c r="V812" s="107"/>
      <c r="W812" s="107"/>
      <c r="X812" s="107"/>
    </row>
    <row r="813" spans="1:24">
      <c r="A813" s="102">
        <f t="shared" si="12"/>
        <v>812</v>
      </c>
      <c r="B813" s="102">
        <v>212</v>
      </c>
      <c r="C813" s="4">
        <f>IF('Input&amp;Output'!$C$3=10,'v-t_chart'!G813,IF('Input&amp;Output'!$C$3=21,'v-t_chart'!H813,IF('Input&amp;Output'!$C$3=32,'v-t_chart'!I813,IF('Input&amp;Output'!$C$3=22,'v-t_chart'!J813,IF('Input&amp;Output'!$C$3=31,'v-t_chart'!K813,'v-t_chart'!L813)))))</f>
        <v>60</v>
      </c>
      <c r="D813" s="17"/>
      <c r="F813" s="4">
        <v>812</v>
      </c>
      <c r="G813" s="105"/>
      <c r="H813" s="108">
        <v>60</v>
      </c>
      <c r="I813" s="4">
        <v>60</v>
      </c>
      <c r="J813" s="4">
        <v>60</v>
      </c>
      <c r="K813" s="4">
        <v>60</v>
      </c>
      <c r="L813" s="107"/>
      <c r="M813" s="107"/>
      <c r="N813" s="4">
        <v>812</v>
      </c>
      <c r="O813" s="4"/>
      <c r="P813" s="108">
        <v>60</v>
      </c>
      <c r="Q813" s="4">
        <v>60</v>
      </c>
      <c r="R813" s="4">
        <v>60</v>
      </c>
      <c r="S813" s="4">
        <v>60</v>
      </c>
      <c r="T813" s="107"/>
      <c r="U813" s="107"/>
      <c r="V813" s="107"/>
      <c r="W813" s="107"/>
      <c r="X813" s="107"/>
    </row>
    <row r="814" spans="1:24">
      <c r="A814" s="102">
        <f t="shared" si="12"/>
        <v>813</v>
      </c>
      <c r="B814" s="102">
        <v>213</v>
      </c>
      <c r="C814" s="4">
        <f>IF('Input&amp;Output'!$C$3=10,'v-t_chart'!G814,IF('Input&amp;Output'!$C$3=21,'v-t_chart'!H814,IF('Input&amp;Output'!$C$3=32,'v-t_chart'!I814,IF('Input&amp;Output'!$C$3=22,'v-t_chart'!J814,IF('Input&amp;Output'!$C$3=31,'v-t_chart'!K814,'v-t_chart'!L814)))))</f>
        <v>60.2</v>
      </c>
      <c r="D814" s="17"/>
      <c r="F814" s="4">
        <v>813</v>
      </c>
      <c r="G814" s="105"/>
      <c r="H814" s="108">
        <v>60.2</v>
      </c>
      <c r="I814" s="4">
        <v>60.2</v>
      </c>
      <c r="J814" s="4">
        <v>60.2</v>
      </c>
      <c r="K814" s="4">
        <v>60.2</v>
      </c>
      <c r="L814" s="107"/>
      <c r="M814" s="107"/>
      <c r="N814" s="4">
        <v>813</v>
      </c>
      <c r="O814" s="4"/>
      <c r="P814" s="108">
        <v>60.21</v>
      </c>
      <c r="Q814" s="4">
        <v>60.21</v>
      </c>
      <c r="R814" s="4">
        <v>60.21</v>
      </c>
      <c r="S814" s="4">
        <v>60.21</v>
      </c>
      <c r="T814" s="107"/>
      <c r="U814" s="107"/>
      <c r="V814" s="107"/>
      <c r="W814" s="107"/>
      <c r="X814" s="107"/>
    </row>
    <row r="815" spans="1:24">
      <c r="A815" s="102">
        <f t="shared" si="12"/>
        <v>814</v>
      </c>
      <c r="B815" s="102">
        <v>214</v>
      </c>
      <c r="C815" s="4">
        <f>IF('Input&amp;Output'!$C$3=10,'v-t_chart'!G815,IF('Input&amp;Output'!$C$3=21,'v-t_chart'!H815,IF('Input&amp;Output'!$C$3=32,'v-t_chart'!I815,IF('Input&amp;Output'!$C$3=22,'v-t_chart'!J815,IF('Input&amp;Output'!$C$3=31,'v-t_chart'!K815,'v-t_chart'!L815)))))</f>
        <v>61.4</v>
      </c>
      <c r="D815" s="17"/>
      <c r="F815" s="4">
        <v>814</v>
      </c>
      <c r="G815" s="105"/>
      <c r="H815" s="108">
        <v>61.4</v>
      </c>
      <c r="I815" s="4">
        <v>61.4</v>
      </c>
      <c r="J815" s="4">
        <v>61.4</v>
      </c>
      <c r="K815" s="4">
        <v>61.4</v>
      </c>
      <c r="L815" s="107"/>
      <c r="M815" s="107"/>
      <c r="N815" s="4">
        <v>814</v>
      </c>
      <c r="O815" s="4"/>
      <c r="P815" s="108">
        <v>61.37</v>
      </c>
      <c r="Q815" s="4">
        <v>61.37</v>
      </c>
      <c r="R815" s="4">
        <v>61.37</v>
      </c>
      <c r="S815" s="4">
        <v>61.37</v>
      </c>
      <c r="T815" s="107"/>
      <c r="U815" s="107"/>
      <c r="V815" s="107"/>
      <c r="W815" s="107"/>
      <c r="X815" s="107"/>
    </row>
    <row r="816" spans="1:24">
      <c r="A816" s="102">
        <f t="shared" si="12"/>
        <v>815</v>
      </c>
      <c r="B816" s="102">
        <v>215</v>
      </c>
      <c r="C816" s="4">
        <f>IF('Input&amp;Output'!$C$3=10,'v-t_chart'!G816,IF('Input&amp;Output'!$C$3=21,'v-t_chart'!H816,IF('Input&amp;Output'!$C$3=32,'v-t_chart'!I816,IF('Input&amp;Output'!$C$3=22,'v-t_chart'!J816,IF('Input&amp;Output'!$C$3=31,'v-t_chart'!K816,'v-t_chart'!L816)))))</f>
        <v>63.3</v>
      </c>
      <c r="D816" s="17"/>
      <c r="F816" s="4">
        <v>815</v>
      </c>
      <c r="G816" s="105"/>
      <c r="H816" s="108">
        <v>63.3</v>
      </c>
      <c r="I816" s="4">
        <v>63.3</v>
      </c>
      <c r="J816" s="4">
        <v>63.3</v>
      </c>
      <c r="K816" s="4">
        <v>63.3</v>
      </c>
      <c r="L816" s="107"/>
      <c r="M816" s="107"/>
      <c r="N816" s="4">
        <v>815</v>
      </c>
      <c r="O816" s="4"/>
      <c r="P816" s="108">
        <v>63.3</v>
      </c>
      <c r="Q816" s="4">
        <v>63.3</v>
      </c>
      <c r="R816" s="4">
        <v>63.3</v>
      </c>
      <c r="S816" s="4">
        <v>63.3</v>
      </c>
      <c r="T816" s="107"/>
      <c r="U816" s="107"/>
      <c r="V816" s="107"/>
      <c r="W816" s="107"/>
      <c r="X816" s="107"/>
    </row>
    <row r="817" spans="1:24">
      <c r="A817" s="102">
        <f t="shared" si="12"/>
        <v>816</v>
      </c>
      <c r="B817" s="102">
        <v>216</v>
      </c>
      <c r="C817" s="4">
        <f>IF('Input&amp;Output'!$C$3=10,'v-t_chart'!G817,IF('Input&amp;Output'!$C$3=21,'v-t_chart'!H817,IF('Input&amp;Output'!$C$3=32,'v-t_chart'!I817,IF('Input&amp;Output'!$C$3=22,'v-t_chart'!J817,IF('Input&amp;Output'!$C$3=31,'v-t_chart'!K817,'v-t_chart'!L817)))))</f>
        <v>65.5</v>
      </c>
      <c r="D817" s="17"/>
      <c r="F817" s="4">
        <v>816</v>
      </c>
      <c r="G817" s="105"/>
      <c r="H817" s="108">
        <v>65.5</v>
      </c>
      <c r="I817" s="4">
        <v>65.5</v>
      </c>
      <c r="J817" s="4">
        <v>65.5</v>
      </c>
      <c r="K817" s="4">
        <v>65.5</v>
      </c>
      <c r="L817" s="107"/>
      <c r="M817" s="107"/>
      <c r="N817" s="4">
        <v>816</v>
      </c>
      <c r="O817" s="4"/>
      <c r="P817" s="108">
        <v>65.48</v>
      </c>
      <c r="Q817" s="4">
        <v>65.48</v>
      </c>
      <c r="R817" s="4">
        <v>65.48</v>
      </c>
      <c r="S817" s="4">
        <v>65.48</v>
      </c>
      <c r="T817" s="107"/>
      <c r="U817" s="107"/>
      <c r="V817" s="107"/>
      <c r="W817" s="107"/>
      <c r="X817" s="107"/>
    </row>
    <row r="818" spans="1:24">
      <c r="A818" s="102">
        <f t="shared" si="12"/>
        <v>817</v>
      </c>
      <c r="B818" s="102">
        <v>217</v>
      </c>
      <c r="C818" s="4">
        <f>IF('Input&amp;Output'!$C$3=10,'v-t_chart'!G818,IF('Input&amp;Output'!$C$3=21,'v-t_chart'!H818,IF('Input&amp;Output'!$C$3=32,'v-t_chart'!I818,IF('Input&amp;Output'!$C$3=22,'v-t_chart'!J818,IF('Input&amp;Output'!$C$3=31,'v-t_chart'!K818,'v-t_chart'!L818)))))</f>
        <v>67.400000000000006</v>
      </c>
      <c r="D818" s="17"/>
      <c r="F818" s="4">
        <v>817</v>
      </c>
      <c r="G818" s="105"/>
      <c r="H818" s="108">
        <v>67.400000000000006</v>
      </c>
      <c r="I818" s="4">
        <v>67.400000000000006</v>
      </c>
      <c r="J818" s="4">
        <v>67.400000000000006</v>
      </c>
      <c r="K818" s="4">
        <v>67.400000000000006</v>
      </c>
      <c r="L818" s="107"/>
      <c r="M818" s="107"/>
      <c r="N818" s="4">
        <v>817</v>
      </c>
      <c r="O818" s="4"/>
      <c r="P818" s="108">
        <v>67.38</v>
      </c>
      <c r="Q818" s="4">
        <v>67.38</v>
      </c>
      <c r="R818" s="4">
        <v>67.38</v>
      </c>
      <c r="S818" s="4">
        <v>67.38</v>
      </c>
      <c r="T818" s="107"/>
      <c r="U818" s="107"/>
      <c r="V818" s="107"/>
      <c r="W818" s="107"/>
      <c r="X818" s="107"/>
    </row>
    <row r="819" spans="1:24">
      <c r="A819" s="102">
        <f t="shared" si="12"/>
        <v>818</v>
      </c>
      <c r="B819" s="102">
        <v>218</v>
      </c>
      <c r="C819" s="4">
        <f>IF('Input&amp;Output'!$C$3=10,'v-t_chart'!G819,IF('Input&amp;Output'!$C$3=21,'v-t_chart'!H819,IF('Input&amp;Output'!$C$3=32,'v-t_chart'!I819,IF('Input&amp;Output'!$C$3=22,'v-t_chart'!J819,IF('Input&amp;Output'!$C$3=31,'v-t_chart'!K819,'v-t_chart'!L819)))))</f>
        <v>68.5</v>
      </c>
      <c r="D819" s="17"/>
      <c r="F819" s="4">
        <v>818</v>
      </c>
      <c r="G819" s="105"/>
      <c r="H819" s="108">
        <v>68.5</v>
      </c>
      <c r="I819" s="4">
        <v>68.5</v>
      </c>
      <c r="J819" s="4">
        <v>68.5</v>
      </c>
      <c r="K819" s="4">
        <v>68.5</v>
      </c>
      <c r="L819" s="107"/>
      <c r="M819" s="107"/>
      <c r="N819" s="4">
        <v>818</v>
      </c>
      <c r="O819" s="4"/>
      <c r="P819" s="108">
        <v>68.510000000000005</v>
      </c>
      <c r="Q819" s="4">
        <v>68.510000000000005</v>
      </c>
      <c r="R819" s="4">
        <v>68.510000000000005</v>
      </c>
      <c r="S819" s="4">
        <v>68.510000000000005</v>
      </c>
      <c r="T819" s="107"/>
      <c r="U819" s="107"/>
      <c r="V819" s="107"/>
      <c r="W819" s="107"/>
      <c r="X819" s="107"/>
    </row>
    <row r="820" spans="1:24">
      <c r="A820" s="102">
        <f t="shared" si="12"/>
        <v>819</v>
      </c>
      <c r="B820" s="102">
        <v>219</v>
      </c>
      <c r="C820" s="4">
        <f>IF('Input&amp;Output'!$C$3=10,'v-t_chart'!G820,IF('Input&amp;Output'!$C$3=21,'v-t_chart'!H820,IF('Input&amp;Output'!$C$3=32,'v-t_chart'!I820,IF('Input&amp;Output'!$C$3=22,'v-t_chart'!J820,IF('Input&amp;Output'!$C$3=31,'v-t_chart'!K820,'v-t_chart'!L820)))))</f>
        <v>68.7</v>
      </c>
      <c r="D820" s="17"/>
      <c r="F820" s="4">
        <v>819</v>
      </c>
      <c r="G820" s="105"/>
      <c r="H820" s="108">
        <v>68.7</v>
      </c>
      <c r="I820" s="4">
        <v>68.7</v>
      </c>
      <c r="J820" s="4">
        <v>68.7</v>
      </c>
      <c r="K820" s="4">
        <v>68.7</v>
      </c>
      <c r="L820" s="107"/>
      <c r="M820" s="107"/>
      <c r="N820" s="4">
        <v>819</v>
      </c>
      <c r="O820" s="4"/>
      <c r="P820" s="108">
        <v>68.67</v>
      </c>
      <c r="Q820" s="4">
        <v>68.67</v>
      </c>
      <c r="R820" s="4">
        <v>68.67</v>
      </c>
      <c r="S820" s="4">
        <v>68.67</v>
      </c>
      <c r="T820" s="107"/>
      <c r="U820" s="107"/>
      <c r="V820" s="107"/>
      <c r="W820" s="107"/>
      <c r="X820" s="107"/>
    </row>
    <row r="821" spans="1:24">
      <c r="A821" s="102">
        <f t="shared" si="12"/>
        <v>820</v>
      </c>
      <c r="B821" s="102">
        <v>220</v>
      </c>
      <c r="C821" s="4">
        <f>IF('Input&amp;Output'!$C$3=10,'v-t_chart'!G821,IF('Input&amp;Output'!$C$3=21,'v-t_chart'!H821,IF('Input&amp;Output'!$C$3=32,'v-t_chart'!I821,IF('Input&amp;Output'!$C$3=22,'v-t_chart'!J821,IF('Input&amp;Output'!$C$3=31,'v-t_chart'!K821,'v-t_chart'!L821)))))</f>
        <v>68.099999999999994</v>
      </c>
      <c r="D821" s="17"/>
      <c r="F821" s="4">
        <v>820</v>
      </c>
      <c r="G821" s="105"/>
      <c r="H821" s="108">
        <v>68.099999999999994</v>
      </c>
      <c r="I821" s="4">
        <v>68.099999999999994</v>
      </c>
      <c r="J821" s="4">
        <v>68.099999999999994</v>
      </c>
      <c r="K821" s="4">
        <v>68.099999999999994</v>
      </c>
      <c r="L821" s="107"/>
      <c r="M821" s="107"/>
      <c r="N821" s="4">
        <v>820</v>
      </c>
      <c r="O821" s="4"/>
      <c r="P821" s="108">
        <v>68.099999999999994</v>
      </c>
      <c r="Q821" s="4">
        <v>68.099999999999994</v>
      </c>
      <c r="R821" s="4">
        <v>68.099999999999994</v>
      </c>
      <c r="S821" s="4">
        <v>68.099999999999994</v>
      </c>
      <c r="T821" s="107"/>
      <c r="U821" s="107"/>
      <c r="V821" s="107"/>
      <c r="W821" s="107"/>
      <c r="X821" s="107"/>
    </row>
    <row r="822" spans="1:24">
      <c r="A822" s="102">
        <f t="shared" si="12"/>
        <v>821</v>
      </c>
      <c r="B822" s="102">
        <v>221</v>
      </c>
      <c r="C822" s="4">
        <f>IF('Input&amp;Output'!$C$3=10,'v-t_chart'!G822,IF('Input&amp;Output'!$C$3=21,'v-t_chart'!H822,IF('Input&amp;Output'!$C$3=32,'v-t_chart'!I822,IF('Input&amp;Output'!$C$3=22,'v-t_chart'!J822,IF('Input&amp;Output'!$C$3=31,'v-t_chart'!K822,'v-t_chart'!L822)))))</f>
        <v>67.3</v>
      </c>
      <c r="D822" s="17"/>
      <c r="F822" s="4">
        <v>821</v>
      </c>
      <c r="G822" s="105"/>
      <c r="H822" s="108">
        <v>67.3</v>
      </c>
      <c r="I822" s="4">
        <v>67.3</v>
      </c>
      <c r="J822" s="4">
        <v>67.3</v>
      </c>
      <c r="K822" s="4">
        <v>67.3</v>
      </c>
      <c r="L822" s="107"/>
      <c r="M822" s="107"/>
      <c r="N822" s="4">
        <v>821</v>
      </c>
      <c r="O822" s="4"/>
      <c r="P822" s="108">
        <v>67.25</v>
      </c>
      <c r="Q822" s="4">
        <v>67.25</v>
      </c>
      <c r="R822" s="4">
        <v>67.25</v>
      </c>
      <c r="S822" s="4">
        <v>67.25</v>
      </c>
      <c r="T822" s="107"/>
      <c r="U822" s="107"/>
      <c r="V822" s="107"/>
      <c r="W822" s="107"/>
      <c r="X822" s="107"/>
    </row>
    <row r="823" spans="1:24">
      <c r="A823" s="102">
        <f t="shared" si="12"/>
        <v>822</v>
      </c>
      <c r="B823" s="102">
        <v>222</v>
      </c>
      <c r="C823" s="4">
        <f>IF('Input&amp;Output'!$C$3=10,'v-t_chart'!G823,IF('Input&amp;Output'!$C$3=21,'v-t_chart'!H823,IF('Input&amp;Output'!$C$3=32,'v-t_chart'!I823,IF('Input&amp;Output'!$C$3=22,'v-t_chart'!J823,IF('Input&amp;Output'!$C$3=31,'v-t_chart'!K823,'v-t_chart'!L823)))))</f>
        <v>66.5</v>
      </c>
      <c r="D823" s="17"/>
      <c r="F823" s="4">
        <v>822</v>
      </c>
      <c r="G823" s="105"/>
      <c r="H823" s="108">
        <v>66.5</v>
      </c>
      <c r="I823" s="4">
        <v>66.5</v>
      </c>
      <c r="J823" s="4">
        <v>66.5</v>
      </c>
      <c r="K823" s="4">
        <v>66.5</v>
      </c>
      <c r="L823" s="107"/>
      <c r="M823" s="107"/>
      <c r="N823" s="4">
        <v>822</v>
      </c>
      <c r="O823" s="4"/>
      <c r="P823" s="108">
        <v>66.489999999999995</v>
      </c>
      <c r="Q823" s="4">
        <v>66.489999999999995</v>
      </c>
      <c r="R823" s="4">
        <v>66.489999999999995</v>
      </c>
      <c r="S823" s="4">
        <v>66.489999999999995</v>
      </c>
      <c r="T823" s="107"/>
      <c r="U823" s="107"/>
      <c r="V823" s="107"/>
      <c r="W823" s="107"/>
      <c r="X823" s="107"/>
    </row>
    <row r="824" spans="1:24">
      <c r="A824" s="102">
        <f t="shared" si="12"/>
        <v>823</v>
      </c>
      <c r="B824" s="102">
        <v>223</v>
      </c>
      <c r="C824" s="4">
        <f>IF('Input&amp;Output'!$C$3=10,'v-t_chart'!G824,IF('Input&amp;Output'!$C$3=21,'v-t_chart'!H824,IF('Input&amp;Output'!$C$3=32,'v-t_chart'!I824,IF('Input&amp;Output'!$C$3=22,'v-t_chart'!J824,IF('Input&amp;Output'!$C$3=31,'v-t_chart'!K824,'v-t_chart'!L824)))))</f>
        <v>65.900000000000006</v>
      </c>
      <c r="D824" s="17"/>
      <c r="F824" s="4">
        <v>823</v>
      </c>
      <c r="G824" s="105"/>
      <c r="H824" s="108">
        <v>65.900000000000006</v>
      </c>
      <c r="I824" s="4">
        <v>65.900000000000006</v>
      </c>
      <c r="J824" s="4">
        <v>65.900000000000006</v>
      </c>
      <c r="K824" s="4">
        <v>65.900000000000006</v>
      </c>
      <c r="L824" s="107"/>
      <c r="M824" s="107"/>
      <c r="N824" s="4">
        <v>823</v>
      </c>
      <c r="O824" s="4"/>
      <c r="P824" s="108">
        <v>65.94</v>
      </c>
      <c r="Q824" s="4">
        <v>65.94</v>
      </c>
      <c r="R824" s="4">
        <v>65.94</v>
      </c>
      <c r="S824" s="4">
        <v>65.94</v>
      </c>
      <c r="T824" s="107"/>
      <c r="U824" s="107"/>
      <c r="V824" s="107"/>
      <c r="W824" s="107"/>
      <c r="X824" s="107"/>
    </row>
    <row r="825" spans="1:24">
      <c r="A825" s="102">
        <f t="shared" si="12"/>
        <v>824</v>
      </c>
      <c r="B825" s="102">
        <v>224</v>
      </c>
      <c r="C825" s="4">
        <f>IF('Input&amp;Output'!$C$3=10,'v-t_chart'!G825,IF('Input&amp;Output'!$C$3=21,'v-t_chart'!H825,IF('Input&amp;Output'!$C$3=32,'v-t_chart'!I825,IF('Input&amp;Output'!$C$3=22,'v-t_chart'!J825,IF('Input&amp;Output'!$C$3=31,'v-t_chart'!K825,'v-t_chart'!L825)))))</f>
        <v>65.5</v>
      </c>
      <c r="D825" s="17"/>
      <c r="F825" s="4">
        <v>824</v>
      </c>
      <c r="G825" s="105"/>
      <c r="H825" s="108">
        <v>65.5</v>
      </c>
      <c r="I825" s="4">
        <v>65.5</v>
      </c>
      <c r="J825" s="4">
        <v>65.5</v>
      </c>
      <c r="K825" s="4">
        <v>65.5</v>
      </c>
      <c r="L825" s="107"/>
      <c r="M825" s="107"/>
      <c r="N825" s="4">
        <v>824</v>
      </c>
      <c r="O825" s="4"/>
      <c r="P825" s="108">
        <v>65.489999999999995</v>
      </c>
      <c r="Q825" s="4">
        <v>65.489999999999995</v>
      </c>
      <c r="R825" s="4">
        <v>65.489999999999995</v>
      </c>
      <c r="S825" s="4">
        <v>65.489999999999995</v>
      </c>
      <c r="T825" s="107"/>
      <c r="U825" s="107"/>
      <c r="V825" s="107"/>
      <c r="W825" s="107"/>
      <c r="X825" s="107"/>
    </row>
    <row r="826" spans="1:24">
      <c r="A826" s="102">
        <f t="shared" si="12"/>
        <v>825</v>
      </c>
      <c r="B826" s="102">
        <v>225</v>
      </c>
      <c r="C826" s="4">
        <f>IF('Input&amp;Output'!$C$3=10,'v-t_chart'!G826,IF('Input&amp;Output'!$C$3=21,'v-t_chart'!H826,IF('Input&amp;Output'!$C$3=32,'v-t_chart'!I826,IF('Input&amp;Output'!$C$3=22,'v-t_chart'!J826,IF('Input&amp;Output'!$C$3=31,'v-t_chart'!K826,'v-t_chart'!L826)))))</f>
        <v>64.900000000000006</v>
      </c>
      <c r="D826" s="17"/>
      <c r="F826" s="4">
        <v>825</v>
      </c>
      <c r="G826" s="105"/>
      <c r="H826" s="108">
        <v>64.900000000000006</v>
      </c>
      <c r="I826" s="4">
        <v>64.900000000000006</v>
      </c>
      <c r="J826" s="4">
        <v>64.900000000000006</v>
      </c>
      <c r="K826" s="4">
        <v>64.900000000000006</v>
      </c>
      <c r="L826" s="107"/>
      <c r="M826" s="107"/>
      <c r="N826" s="4">
        <v>825</v>
      </c>
      <c r="O826" s="4"/>
      <c r="P826" s="108">
        <v>64.92</v>
      </c>
      <c r="Q826" s="4">
        <v>64.92</v>
      </c>
      <c r="R826" s="4">
        <v>64.92</v>
      </c>
      <c r="S826" s="4">
        <v>64.92</v>
      </c>
      <c r="T826" s="107"/>
      <c r="U826" s="107"/>
      <c r="V826" s="107"/>
      <c r="W826" s="107"/>
      <c r="X826" s="107"/>
    </row>
    <row r="827" spans="1:24">
      <c r="A827" s="102">
        <f t="shared" si="12"/>
        <v>826</v>
      </c>
      <c r="B827" s="102">
        <v>226</v>
      </c>
      <c r="C827" s="4">
        <f>IF('Input&amp;Output'!$C$3=10,'v-t_chart'!G827,IF('Input&amp;Output'!$C$3=21,'v-t_chart'!H827,IF('Input&amp;Output'!$C$3=32,'v-t_chart'!I827,IF('Input&amp;Output'!$C$3=22,'v-t_chart'!J827,IF('Input&amp;Output'!$C$3=31,'v-t_chart'!K827,'v-t_chart'!L827)))))</f>
        <v>64.099999999999994</v>
      </c>
      <c r="D827" s="17"/>
      <c r="F827" s="4">
        <v>826</v>
      </c>
      <c r="G827" s="105"/>
      <c r="H827" s="108">
        <v>64.099999999999994</v>
      </c>
      <c r="I827" s="4">
        <v>64.099999999999994</v>
      </c>
      <c r="J827" s="4">
        <v>64.099999999999994</v>
      </c>
      <c r="K827" s="4">
        <v>64.099999999999994</v>
      </c>
      <c r="L827" s="107"/>
      <c r="M827" s="107"/>
      <c r="N827" s="4">
        <v>826</v>
      </c>
      <c r="O827" s="4"/>
      <c r="P827" s="108">
        <v>64.08</v>
      </c>
      <c r="Q827" s="4">
        <v>64.08</v>
      </c>
      <c r="R827" s="4">
        <v>64.08</v>
      </c>
      <c r="S827" s="4">
        <v>64.08</v>
      </c>
      <c r="T827" s="107"/>
      <c r="U827" s="107"/>
      <c r="V827" s="107"/>
      <c r="W827" s="107"/>
      <c r="X827" s="107"/>
    </row>
    <row r="828" spans="1:24">
      <c r="A828" s="102">
        <f t="shared" si="12"/>
        <v>827</v>
      </c>
      <c r="B828" s="102">
        <v>227</v>
      </c>
      <c r="C828" s="4">
        <f>IF('Input&amp;Output'!$C$3=10,'v-t_chart'!G828,IF('Input&amp;Output'!$C$3=21,'v-t_chart'!H828,IF('Input&amp;Output'!$C$3=32,'v-t_chart'!I828,IF('Input&amp;Output'!$C$3=22,'v-t_chart'!J828,IF('Input&amp;Output'!$C$3=31,'v-t_chart'!K828,'v-t_chart'!L828)))))</f>
        <v>63</v>
      </c>
      <c r="D828" s="17"/>
      <c r="F828" s="4">
        <v>827</v>
      </c>
      <c r="G828" s="105"/>
      <c r="H828" s="108">
        <v>63</v>
      </c>
      <c r="I828" s="4">
        <v>63</v>
      </c>
      <c r="J828" s="4">
        <v>63</v>
      </c>
      <c r="K828" s="4">
        <v>63</v>
      </c>
      <c r="L828" s="107"/>
      <c r="M828" s="107"/>
      <c r="N828" s="4">
        <v>827</v>
      </c>
      <c r="O828" s="4"/>
      <c r="P828" s="108">
        <v>63.04</v>
      </c>
      <c r="Q828" s="4">
        <v>63.04</v>
      </c>
      <c r="R828" s="4">
        <v>63.04</v>
      </c>
      <c r="S828" s="4">
        <v>63.04</v>
      </c>
      <c r="T828" s="107"/>
      <c r="U828" s="107"/>
      <c r="V828" s="107"/>
      <c r="W828" s="107"/>
      <c r="X828" s="107"/>
    </row>
    <row r="829" spans="1:24">
      <c r="A829" s="102">
        <f t="shared" si="12"/>
        <v>828</v>
      </c>
      <c r="B829" s="102">
        <v>228</v>
      </c>
      <c r="C829" s="4">
        <f>IF('Input&amp;Output'!$C$3=10,'v-t_chart'!G829,IF('Input&amp;Output'!$C$3=21,'v-t_chart'!H829,IF('Input&amp;Output'!$C$3=32,'v-t_chart'!I829,IF('Input&amp;Output'!$C$3=22,'v-t_chart'!J829,IF('Input&amp;Output'!$C$3=31,'v-t_chart'!K829,'v-t_chart'!L829)))))</f>
        <v>62.1</v>
      </c>
      <c r="D829" s="17"/>
      <c r="F829" s="4">
        <v>828</v>
      </c>
      <c r="G829" s="105"/>
      <c r="H829" s="108">
        <v>62.1</v>
      </c>
      <c r="I829" s="4">
        <v>62.1</v>
      </c>
      <c r="J829" s="4">
        <v>62.1</v>
      </c>
      <c r="K829" s="4">
        <v>62.1</v>
      </c>
      <c r="L829" s="107"/>
      <c r="M829" s="107"/>
      <c r="N829" s="4">
        <v>828</v>
      </c>
      <c r="O829" s="4"/>
      <c r="P829" s="108">
        <v>62.08</v>
      </c>
      <c r="Q829" s="4">
        <v>62.08</v>
      </c>
      <c r="R829" s="4">
        <v>62.08</v>
      </c>
      <c r="S829" s="4">
        <v>62.08</v>
      </c>
      <c r="T829" s="107"/>
      <c r="U829" s="107"/>
      <c r="V829" s="107"/>
      <c r="W829" s="107"/>
      <c r="X829" s="107"/>
    </row>
    <row r="830" spans="1:24">
      <c r="A830" s="102">
        <f t="shared" si="12"/>
        <v>829</v>
      </c>
      <c r="B830" s="102">
        <v>229</v>
      </c>
      <c r="C830" s="4">
        <f>IF('Input&amp;Output'!$C$3=10,'v-t_chart'!G830,IF('Input&amp;Output'!$C$3=21,'v-t_chart'!H830,IF('Input&amp;Output'!$C$3=32,'v-t_chart'!I830,IF('Input&amp;Output'!$C$3=22,'v-t_chart'!J830,IF('Input&amp;Output'!$C$3=31,'v-t_chart'!K830,'v-t_chart'!L830)))))</f>
        <v>61.6</v>
      </c>
      <c r="D830" s="17"/>
      <c r="F830" s="4">
        <v>829</v>
      </c>
      <c r="G830" s="105"/>
      <c r="H830" s="108">
        <v>61.6</v>
      </c>
      <c r="I830" s="4">
        <v>61.6</v>
      </c>
      <c r="J830" s="4">
        <v>61.6</v>
      </c>
      <c r="K830" s="4">
        <v>61.6</v>
      </c>
      <c r="L830" s="107"/>
      <c r="M830" s="107"/>
      <c r="N830" s="4">
        <v>829</v>
      </c>
      <c r="O830" s="4"/>
      <c r="P830" s="108">
        <v>61.56</v>
      </c>
      <c r="Q830" s="4">
        <v>61.56</v>
      </c>
      <c r="R830" s="4">
        <v>61.56</v>
      </c>
      <c r="S830" s="4">
        <v>61.56</v>
      </c>
      <c r="T830" s="107"/>
      <c r="U830" s="107"/>
      <c r="V830" s="107"/>
      <c r="W830" s="107"/>
      <c r="X830" s="107"/>
    </row>
    <row r="831" spans="1:24">
      <c r="A831" s="102">
        <f t="shared" si="12"/>
        <v>830</v>
      </c>
      <c r="B831" s="102">
        <v>230</v>
      </c>
      <c r="C831" s="4">
        <f>IF('Input&amp;Output'!$C$3=10,'v-t_chart'!G831,IF('Input&amp;Output'!$C$3=21,'v-t_chart'!H831,IF('Input&amp;Output'!$C$3=32,'v-t_chart'!I831,IF('Input&amp;Output'!$C$3=22,'v-t_chart'!J831,IF('Input&amp;Output'!$C$3=31,'v-t_chart'!K831,'v-t_chart'!L831)))))</f>
        <v>61.7</v>
      </c>
      <c r="D831" s="17"/>
      <c r="F831" s="4">
        <v>830</v>
      </c>
      <c r="G831" s="105"/>
      <c r="H831" s="108">
        <v>61.7</v>
      </c>
      <c r="I831" s="4">
        <v>61.7</v>
      </c>
      <c r="J831" s="4">
        <v>61.7</v>
      </c>
      <c r="K831" s="4">
        <v>61.7</v>
      </c>
      <c r="L831" s="107"/>
      <c r="M831" s="107"/>
      <c r="N831" s="4">
        <v>830</v>
      </c>
      <c r="O831" s="4"/>
      <c r="P831" s="108">
        <v>61.68</v>
      </c>
      <c r="Q831" s="4">
        <v>61.68</v>
      </c>
      <c r="R831" s="4">
        <v>61.68</v>
      </c>
      <c r="S831" s="4">
        <v>61.68</v>
      </c>
      <c r="T831" s="107"/>
      <c r="U831" s="107"/>
      <c r="V831" s="107"/>
      <c r="W831" s="107"/>
      <c r="X831" s="107"/>
    </row>
    <row r="832" spans="1:24">
      <c r="A832" s="102">
        <f t="shared" si="12"/>
        <v>831</v>
      </c>
      <c r="B832" s="102">
        <v>231</v>
      </c>
      <c r="C832" s="4">
        <f>IF('Input&amp;Output'!$C$3=10,'v-t_chart'!G832,IF('Input&amp;Output'!$C$3=21,'v-t_chart'!H832,IF('Input&amp;Output'!$C$3=32,'v-t_chart'!I832,IF('Input&amp;Output'!$C$3=22,'v-t_chart'!J832,IF('Input&amp;Output'!$C$3=31,'v-t_chart'!K832,'v-t_chart'!L832)))))</f>
        <v>62.3</v>
      </c>
      <c r="D832" s="17"/>
      <c r="F832" s="4">
        <v>831</v>
      </c>
      <c r="G832" s="105"/>
      <c r="H832" s="108">
        <v>62.3</v>
      </c>
      <c r="I832" s="4">
        <v>62.3</v>
      </c>
      <c r="J832" s="4">
        <v>62.3</v>
      </c>
      <c r="K832" s="4">
        <v>62.3</v>
      </c>
      <c r="L832" s="107"/>
      <c r="M832" s="107"/>
      <c r="N832" s="4">
        <v>831</v>
      </c>
      <c r="O832" s="4"/>
      <c r="P832" s="108">
        <v>62.34</v>
      </c>
      <c r="Q832" s="4">
        <v>62.34</v>
      </c>
      <c r="R832" s="4">
        <v>62.34</v>
      </c>
      <c r="S832" s="4">
        <v>62.34</v>
      </c>
      <c r="T832" s="107"/>
      <c r="U832" s="107"/>
      <c r="V832" s="107"/>
      <c r="W832" s="107"/>
      <c r="X832" s="107"/>
    </row>
    <row r="833" spans="1:24">
      <c r="A833" s="102">
        <f t="shared" si="12"/>
        <v>832</v>
      </c>
      <c r="B833" s="102">
        <v>232</v>
      </c>
      <c r="C833" s="4">
        <f>IF('Input&amp;Output'!$C$3=10,'v-t_chart'!G833,IF('Input&amp;Output'!$C$3=21,'v-t_chart'!H833,IF('Input&amp;Output'!$C$3=32,'v-t_chart'!I833,IF('Input&amp;Output'!$C$3=22,'v-t_chart'!J833,IF('Input&amp;Output'!$C$3=31,'v-t_chart'!K833,'v-t_chart'!L833)))))</f>
        <v>63.5</v>
      </c>
      <c r="D833" s="17"/>
      <c r="F833" s="4">
        <v>832</v>
      </c>
      <c r="G833" s="105"/>
      <c r="H833" s="108">
        <v>63.5</v>
      </c>
      <c r="I833" s="4">
        <v>63.5</v>
      </c>
      <c r="J833" s="4">
        <v>63.5</v>
      </c>
      <c r="K833" s="4">
        <v>63.5</v>
      </c>
      <c r="L833" s="107"/>
      <c r="M833" s="107"/>
      <c r="N833" s="4">
        <v>832</v>
      </c>
      <c r="O833" s="4"/>
      <c r="P833" s="108">
        <v>63.53</v>
      </c>
      <c r="Q833" s="4">
        <v>63.53</v>
      </c>
      <c r="R833" s="4">
        <v>63.53</v>
      </c>
      <c r="S833" s="4">
        <v>63.53</v>
      </c>
      <c r="T833" s="107"/>
      <c r="U833" s="107"/>
      <c r="V833" s="107"/>
      <c r="W833" s="107"/>
      <c r="X833" s="107"/>
    </row>
    <row r="834" spans="1:24">
      <c r="A834" s="102">
        <f t="shared" si="12"/>
        <v>833</v>
      </c>
      <c r="B834" s="102">
        <v>233</v>
      </c>
      <c r="C834" s="4">
        <f>IF('Input&amp;Output'!$C$3=10,'v-t_chart'!G834,IF('Input&amp;Output'!$C$3=21,'v-t_chart'!H834,IF('Input&amp;Output'!$C$3=32,'v-t_chart'!I834,IF('Input&amp;Output'!$C$3=22,'v-t_chart'!J834,IF('Input&amp;Output'!$C$3=31,'v-t_chart'!K834,'v-t_chart'!L834)))))</f>
        <v>65.3</v>
      </c>
      <c r="D834" s="17"/>
      <c r="F834" s="4">
        <v>833</v>
      </c>
      <c r="G834" s="105"/>
      <c r="H834" s="108">
        <v>65.3</v>
      </c>
      <c r="I834" s="4">
        <v>65.3</v>
      </c>
      <c r="J834" s="4">
        <v>65.3</v>
      </c>
      <c r="K834" s="4">
        <v>65.3</v>
      </c>
      <c r="L834" s="107"/>
      <c r="M834" s="107"/>
      <c r="N834" s="4">
        <v>833</v>
      </c>
      <c r="O834" s="4"/>
      <c r="P834" s="108">
        <v>65.25</v>
      </c>
      <c r="Q834" s="4">
        <v>65.25</v>
      </c>
      <c r="R834" s="4">
        <v>65.25</v>
      </c>
      <c r="S834" s="4">
        <v>65.25</v>
      </c>
      <c r="T834" s="107"/>
      <c r="U834" s="107"/>
      <c r="V834" s="107"/>
      <c r="W834" s="107"/>
      <c r="X834" s="107"/>
    </row>
    <row r="835" spans="1:24">
      <c r="A835" s="102">
        <f t="shared" si="12"/>
        <v>834</v>
      </c>
      <c r="B835" s="102">
        <v>234</v>
      </c>
      <c r="C835" s="4">
        <f>IF('Input&amp;Output'!$C$3=10,'v-t_chart'!G835,IF('Input&amp;Output'!$C$3=21,'v-t_chart'!H835,IF('Input&amp;Output'!$C$3=32,'v-t_chart'!I835,IF('Input&amp;Output'!$C$3=22,'v-t_chart'!J835,IF('Input&amp;Output'!$C$3=31,'v-t_chart'!K835,'v-t_chart'!L835)))))</f>
        <v>67.3</v>
      </c>
      <c r="D835" s="17"/>
      <c r="F835" s="4">
        <v>834</v>
      </c>
      <c r="G835" s="105"/>
      <c r="H835" s="108">
        <v>67.3</v>
      </c>
      <c r="I835" s="4">
        <v>67.3</v>
      </c>
      <c r="J835" s="4">
        <v>67.3</v>
      </c>
      <c r="K835" s="4">
        <v>67.3</v>
      </c>
      <c r="L835" s="107"/>
      <c r="M835" s="107"/>
      <c r="N835" s="4">
        <v>834</v>
      </c>
      <c r="O835" s="4"/>
      <c r="P835" s="108">
        <v>67.25</v>
      </c>
      <c r="Q835" s="4">
        <v>67.25</v>
      </c>
      <c r="R835" s="4">
        <v>67.25</v>
      </c>
      <c r="S835" s="4">
        <v>67.25</v>
      </c>
      <c r="T835" s="107"/>
      <c r="U835" s="107"/>
      <c r="V835" s="107"/>
      <c r="W835" s="107"/>
      <c r="X835" s="107"/>
    </row>
    <row r="836" spans="1:24">
      <c r="A836" s="102">
        <f t="shared" ref="A836:A899" si="13">A835+1</f>
        <v>835</v>
      </c>
      <c r="B836" s="102">
        <v>235</v>
      </c>
      <c r="C836" s="4">
        <f>IF('Input&amp;Output'!$C$3=10,'v-t_chart'!G836,IF('Input&amp;Output'!$C$3=21,'v-t_chart'!H836,IF('Input&amp;Output'!$C$3=32,'v-t_chart'!I836,IF('Input&amp;Output'!$C$3=22,'v-t_chart'!J836,IF('Input&amp;Output'!$C$3=31,'v-t_chart'!K836,'v-t_chart'!L836)))))</f>
        <v>69.3</v>
      </c>
      <c r="D836" s="17"/>
      <c r="F836" s="4">
        <v>835</v>
      </c>
      <c r="G836" s="105"/>
      <c r="H836" s="108">
        <v>69.2</v>
      </c>
      <c r="I836" s="4">
        <v>69.3</v>
      </c>
      <c r="J836" s="4">
        <v>69.3</v>
      </c>
      <c r="K836" s="4">
        <v>69.3</v>
      </c>
      <c r="L836" s="107"/>
      <c r="M836" s="107"/>
      <c r="N836" s="4">
        <v>835</v>
      </c>
      <c r="O836" s="4"/>
      <c r="P836" s="108">
        <v>69.23</v>
      </c>
      <c r="Q836" s="4">
        <v>69.319999999999993</v>
      </c>
      <c r="R836" s="4">
        <v>69.319999999999993</v>
      </c>
      <c r="S836" s="4">
        <v>69.319999999999993</v>
      </c>
      <c r="T836" s="107"/>
      <c r="U836" s="107"/>
      <c r="V836" s="107"/>
      <c r="W836" s="107"/>
      <c r="X836" s="107"/>
    </row>
    <row r="837" spans="1:24">
      <c r="A837" s="102">
        <f t="shared" si="13"/>
        <v>836</v>
      </c>
      <c r="B837" s="102">
        <v>236</v>
      </c>
      <c r="C837" s="4">
        <f>IF('Input&amp;Output'!$C$3=10,'v-t_chart'!G837,IF('Input&amp;Output'!$C$3=21,'v-t_chart'!H837,IF('Input&amp;Output'!$C$3=32,'v-t_chart'!I837,IF('Input&amp;Output'!$C$3=22,'v-t_chart'!J837,IF('Input&amp;Output'!$C$3=31,'v-t_chart'!K837,'v-t_chart'!L837)))))</f>
        <v>71.400000000000006</v>
      </c>
      <c r="D837" s="17"/>
      <c r="F837" s="4">
        <v>836</v>
      </c>
      <c r="G837" s="105"/>
      <c r="H837" s="108">
        <v>71.099999999999994</v>
      </c>
      <c r="I837" s="4">
        <v>71.400000000000006</v>
      </c>
      <c r="J837" s="4">
        <v>71.400000000000006</v>
      </c>
      <c r="K837" s="4">
        <v>71.400000000000006</v>
      </c>
      <c r="L837" s="107"/>
      <c r="M837" s="107"/>
      <c r="N837" s="4">
        <v>836</v>
      </c>
      <c r="O837" s="4"/>
      <c r="P837" s="108">
        <v>71.13</v>
      </c>
      <c r="Q837" s="4">
        <v>71.42</v>
      </c>
      <c r="R837" s="4">
        <v>71.42</v>
      </c>
      <c r="S837" s="4">
        <v>71.42</v>
      </c>
      <c r="T837" s="107"/>
      <c r="U837" s="107"/>
      <c r="V837" s="107"/>
      <c r="W837" s="107"/>
      <c r="X837" s="107"/>
    </row>
    <row r="838" spans="1:24">
      <c r="A838" s="102">
        <f t="shared" si="13"/>
        <v>837</v>
      </c>
      <c r="B838" s="102">
        <v>237</v>
      </c>
      <c r="C838" s="4">
        <f>IF('Input&amp;Output'!$C$3=10,'v-t_chart'!G838,IF('Input&amp;Output'!$C$3=21,'v-t_chart'!H838,IF('Input&amp;Output'!$C$3=32,'v-t_chart'!I838,IF('Input&amp;Output'!$C$3=22,'v-t_chart'!J838,IF('Input&amp;Output'!$C$3=31,'v-t_chart'!K838,'v-t_chart'!L838)))))</f>
        <v>73.5</v>
      </c>
      <c r="D838" s="17"/>
      <c r="F838" s="4">
        <v>837</v>
      </c>
      <c r="G838" s="105"/>
      <c r="H838" s="108">
        <v>73</v>
      </c>
      <c r="I838" s="4">
        <v>73.5</v>
      </c>
      <c r="J838" s="4">
        <v>73.5</v>
      </c>
      <c r="K838" s="4">
        <v>73.5</v>
      </c>
      <c r="L838" s="107"/>
      <c r="M838" s="107"/>
      <c r="N838" s="4">
        <v>837</v>
      </c>
      <c r="O838" s="4"/>
      <c r="P838" s="108">
        <v>72.97</v>
      </c>
      <c r="Q838" s="4">
        <v>73.540000000000006</v>
      </c>
      <c r="R838" s="4">
        <v>73.540000000000006</v>
      </c>
      <c r="S838" s="4">
        <v>73.540000000000006</v>
      </c>
      <c r="T838" s="107"/>
      <c r="U838" s="107"/>
      <c r="V838" s="107"/>
      <c r="W838" s="107"/>
      <c r="X838" s="107"/>
    </row>
    <row r="839" spans="1:24">
      <c r="A839" s="102">
        <f t="shared" si="13"/>
        <v>838</v>
      </c>
      <c r="B839" s="102">
        <v>238</v>
      </c>
      <c r="C839" s="4">
        <f>IF('Input&amp;Output'!$C$3=10,'v-t_chart'!G839,IF('Input&amp;Output'!$C$3=21,'v-t_chart'!H839,IF('Input&amp;Output'!$C$3=32,'v-t_chart'!I839,IF('Input&amp;Output'!$C$3=22,'v-t_chart'!J839,IF('Input&amp;Output'!$C$3=31,'v-t_chart'!K839,'v-t_chart'!L839)))))</f>
        <v>75.599999999999994</v>
      </c>
      <c r="D839" s="17"/>
      <c r="F839" s="4">
        <v>838</v>
      </c>
      <c r="G839" s="105"/>
      <c r="H839" s="108">
        <v>74.8</v>
      </c>
      <c r="I839" s="4">
        <v>75.599999999999994</v>
      </c>
      <c r="J839" s="4">
        <v>75.599999999999994</v>
      </c>
      <c r="K839" s="4">
        <v>75.599999999999994</v>
      </c>
      <c r="L839" s="107"/>
      <c r="M839" s="107"/>
      <c r="N839" s="4">
        <v>838</v>
      </c>
      <c r="O839" s="4"/>
      <c r="P839" s="108">
        <v>74.760000000000005</v>
      </c>
      <c r="Q839" s="4">
        <v>75.64</v>
      </c>
      <c r="R839" s="4">
        <v>75.64</v>
      </c>
      <c r="S839" s="4">
        <v>75.64</v>
      </c>
      <c r="T839" s="107"/>
      <c r="U839" s="107"/>
      <c r="V839" s="107"/>
      <c r="W839" s="107"/>
      <c r="X839" s="107"/>
    </row>
    <row r="840" spans="1:24">
      <c r="A840" s="102">
        <f t="shared" si="13"/>
        <v>839</v>
      </c>
      <c r="B840" s="102">
        <v>239</v>
      </c>
      <c r="C840" s="4">
        <f>IF('Input&amp;Output'!$C$3=10,'v-t_chart'!G840,IF('Input&amp;Output'!$C$3=21,'v-t_chart'!H840,IF('Input&amp;Output'!$C$3=32,'v-t_chart'!I840,IF('Input&amp;Output'!$C$3=22,'v-t_chart'!J840,IF('Input&amp;Output'!$C$3=31,'v-t_chart'!K840,'v-t_chart'!L840)))))</f>
        <v>77.7</v>
      </c>
      <c r="D840" s="17"/>
      <c r="F840" s="4">
        <v>839</v>
      </c>
      <c r="G840" s="105"/>
      <c r="H840" s="108">
        <v>75.7</v>
      </c>
      <c r="I840" s="4">
        <v>77.7</v>
      </c>
      <c r="J840" s="4">
        <v>77.7</v>
      </c>
      <c r="K840" s="4">
        <v>77.7</v>
      </c>
      <c r="L840" s="107"/>
      <c r="M840" s="107"/>
      <c r="N840" s="4">
        <v>839</v>
      </c>
      <c r="O840" s="4"/>
      <c r="P840" s="108">
        <v>75.739999999999995</v>
      </c>
      <c r="Q840" s="4">
        <v>77.739999999999995</v>
      </c>
      <c r="R840" s="4">
        <v>77.739999999999995</v>
      </c>
      <c r="S840" s="4">
        <v>77.739999999999995</v>
      </c>
      <c r="T840" s="107"/>
      <c r="U840" s="107"/>
      <c r="V840" s="107"/>
      <c r="W840" s="107"/>
      <c r="X840" s="107"/>
    </row>
    <row r="841" spans="1:24">
      <c r="A841" s="102">
        <f t="shared" si="13"/>
        <v>840</v>
      </c>
      <c r="B841" s="102">
        <v>240</v>
      </c>
      <c r="C841" s="4">
        <f>IF('Input&amp;Output'!$C$3=10,'v-t_chart'!G841,IF('Input&amp;Output'!$C$3=21,'v-t_chart'!H841,IF('Input&amp;Output'!$C$3=32,'v-t_chart'!I841,IF('Input&amp;Output'!$C$3=22,'v-t_chart'!J841,IF('Input&amp;Output'!$C$3=31,'v-t_chart'!K841,'v-t_chart'!L841)))))</f>
        <v>79.7</v>
      </c>
      <c r="D841" s="17"/>
      <c r="F841" s="4">
        <v>840</v>
      </c>
      <c r="G841" s="105"/>
      <c r="H841" s="108">
        <v>76.7</v>
      </c>
      <c r="I841" s="4">
        <v>79.7</v>
      </c>
      <c r="J841" s="4">
        <v>79.7</v>
      </c>
      <c r="K841" s="4">
        <v>79.7</v>
      </c>
      <c r="L841" s="107"/>
      <c r="M841" s="107"/>
      <c r="N841" s="4">
        <v>840</v>
      </c>
      <c r="O841" s="4"/>
      <c r="P841" s="108">
        <v>76.739999999999995</v>
      </c>
      <c r="Q841" s="4">
        <v>79.739999999999995</v>
      </c>
      <c r="R841" s="4">
        <v>79.739999999999995</v>
      </c>
      <c r="S841" s="4">
        <v>79.739999999999995</v>
      </c>
      <c r="T841" s="107"/>
      <c r="U841" s="107"/>
      <c r="V841" s="107"/>
      <c r="W841" s="107"/>
      <c r="X841" s="107"/>
    </row>
    <row r="842" spans="1:24">
      <c r="A842" s="102">
        <f t="shared" si="13"/>
        <v>841</v>
      </c>
      <c r="B842" s="102">
        <v>241</v>
      </c>
      <c r="C842" s="4">
        <f>IF('Input&amp;Output'!$C$3=10,'v-t_chart'!G842,IF('Input&amp;Output'!$C$3=21,'v-t_chart'!H842,IF('Input&amp;Output'!$C$3=32,'v-t_chart'!I842,IF('Input&amp;Output'!$C$3=22,'v-t_chart'!J842,IF('Input&amp;Output'!$C$3=31,'v-t_chart'!K842,'v-t_chart'!L842)))))</f>
        <v>81.5</v>
      </c>
      <c r="D842" s="17"/>
      <c r="F842" s="4">
        <v>841</v>
      </c>
      <c r="G842" s="105"/>
      <c r="H842" s="108">
        <v>77.5</v>
      </c>
      <c r="I842" s="4">
        <v>81.5</v>
      </c>
      <c r="J842" s="4">
        <v>81.5</v>
      </c>
      <c r="K842" s="4">
        <v>81.5</v>
      </c>
      <c r="L842" s="107"/>
      <c r="M842" s="107"/>
      <c r="N842" s="4">
        <v>841</v>
      </c>
      <c r="O842" s="4"/>
      <c r="P842" s="108">
        <v>77.489999999999995</v>
      </c>
      <c r="Q842" s="4">
        <v>81.489999999999995</v>
      </c>
      <c r="R842" s="4">
        <v>81.489999999999995</v>
      </c>
      <c r="S842" s="4">
        <v>81.489999999999995</v>
      </c>
      <c r="T842" s="107"/>
      <c r="U842" s="107"/>
      <c r="V842" s="107"/>
      <c r="W842" s="107"/>
      <c r="X842" s="107"/>
    </row>
    <row r="843" spans="1:24">
      <c r="A843" s="102">
        <f t="shared" si="13"/>
        <v>842</v>
      </c>
      <c r="B843" s="102">
        <v>242</v>
      </c>
      <c r="C843" s="4">
        <f>IF('Input&amp;Output'!$C$3=10,'v-t_chart'!G843,IF('Input&amp;Output'!$C$3=21,'v-t_chart'!H843,IF('Input&amp;Output'!$C$3=32,'v-t_chart'!I843,IF('Input&amp;Output'!$C$3=22,'v-t_chart'!J843,IF('Input&amp;Output'!$C$3=31,'v-t_chart'!K843,'v-t_chart'!L843)))))</f>
        <v>83.1</v>
      </c>
      <c r="D843" s="17"/>
      <c r="F843" s="4">
        <v>842</v>
      </c>
      <c r="G843" s="105"/>
      <c r="H843" s="108">
        <v>78.099999999999994</v>
      </c>
      <c r="I843" s="4">
        <v>83.1</v>
      </c>
      <c r="J843" s="4">
        <v>83.1</v>
      </c>
      <c r="K843" s="4">
        <v>83.1</v>
      </c>
      <c r="L843" s="107"/>
      <c r="M843" s="107"/>
      <c r="N843" s="4">
        <v>842</v>
      </c>
      <c r="O843" s="4"/>
      <c r="P843" s="108">
        <v>78.05</v>
      </c>
      <c r="Q843" s="4">
        <v>83.05</v>
      </c>
      <c r="R843" s="4">
        <v>83.05</v>
      </c>
      <c r="S843" s="4">
        <v>83.05</v>
      </c>
      <c r="T843" s="107"/>
      <c r="U843" s="107"/>
      <c r="V843" s="107"/>
      <c r="W843" s="107"/>
      <c r="X843" s="107"/>
    </row>
    <row r="844" spans="1:24">
      <c r="A844" s="102">
        <f t="shared" si="13"/>
        <v>843</v>
      </c>
      <c r="B844" s="102">
        <v>243</v>
      </c>
      <c r="C844" s="4">
        <f>IF('Input&amp;Output'!$C$3=10,'v-t_chart'!G844,IF('Input&amp;Output'!$C$3=21,'v-t_chart'!H844,IF('Input&amp;Output'!$C$3=32,'v-t_chart'!I844,IF('Input&amp;Output'!$C$3=22,'v-t_chart'!J844,IF('Input&amp;Output'!$C$3=31,'v-t_chart'!K844,'v-t_chart'!L844)))))</f>
        <v>84.6</v>
      </c>
      <c r="D844" s="17"/>
      <c r="F844" s="4">
        <v>843</v>
      </c>
      <c r="G844" s="105"/>
      <c r="H844" s="108">
        <v>78.599999999999994</v>
      </c>
      <c r="I844" s="4">
        <v>84.6</v>
      </c>
      <c r="J844" s="4">
        <v>84.6</v>
      </c>
      <c r="K844" s="4">
        <v>84.6</v>
      </c>
      <c r="L844" s="107"/>
      <c r="M844" s="107"/>
      <c r="N844" s="4">
        <v>843</v>
      </c>
      <c r="O844" s="4"/>
      <c r="P844" s="108">
        <v>78.55</v>
      </c>
      <c r="Q844" s="4">
        <v>84.55</v>
      </c>
      <c r="R844" s="4">
        <v>84.55</v>
      </c>
      <c r="S844" s="4">
        <v>84.55</v>
      </c>
      <c r="T844" s="107"/>
      <c r="U844" s="107"/>
      <c r="V844" s="107"/>
      <c r="W844" s="107"/>
      <c r="X844" s="107"/>
    </row>
    <row r="845" spans="1:24">
      <c r="A845" s="102">
        <f t="shared" si="13"/>
        <v>844</v>
      </c>
      <c r="B845" s="102">
        <v>244</v>
      </c>
      <c r="C845" s="4">
        <f>IF('Input&amp;Output'!$C$3=10,'v-t_chart'!G845,IF('Input&amp;Output'!$C$3=21,'v-t_chart'!H845,IF('Input&amp;Output'!$C$3=32,'v-t_chart'!I845,IF('Input&amp;Output'!$C$3=22,'v-t_chart'!J845,IF('Input&amp;Output'!$C$3=31,'v-t_chart'!K845,'v-t_chart'!L845)))))</f>
        <v>86</v>
      </c>
      <c r="D845" s="17"/>
      <c r="F845" s="4">
        <v>844</v>
      </c>
      <c r="G845" s="105"/>
      <c r="H845" s="108">
        <v>79</v>
      </c>
      <c r="I845" s="4">
        <v>86</v>
      </c>
      <c r="J845" s="4">
        <v>86</v>
      </c>
      <c r="K845" s="4">
        <v>86</v>
      </c>
      <c r="L845" s="107"/>
      <c r="M845" s="107"/>
      <c r="N845" s="4">
        <v>844</v>
      </c>
      <c r="O845" s="4"/>
      <c r="P845" s="108">
        <v>79.02</v>
      </c>
      <c r="Q845" s="4">
        <v>86.02</v>
      </c>
      <c r="R845" s="4">
        <v>86.02</v>
      </c>
      <c r="S845" s="4">
        <v>86.02</v>
      </c>
      <c r="T845" s="107"/>
      <c r="U845" s="107"/>
      <c r="V845" s="107"/>
      <c r="W845" s="107"/>
      <c r="X845" s="107"/>
    </row>
    <row r="846" spans="1:24">
      <c r="A846" s="102">
        <f t="shared" si="13"/>
        <v>845</v>
      </c>
      <c r="B846" s="102">
        <v>245</v>
      </c>
      <c r="C846" s="4">
        <f>IF('Input&amp;Output'!$C$3=10,'v-t_chart'!G846,IF('Input&amp;Output'!$C$3=21,'v-t_chart'!H846,IF('Input&amp;Output'!$C$3=32,'v-t_chart'!I846,IF('Input&amp;Output'!$C$3=22,'v-t_chart'!J846,IF('Input&amp;Output'!$C$3=31,'v-t_chart'!K846,'v-t_chart'!L846)))))</f>
        <v>87.4</v>
      </c>
      <c r="D846" s="17"/>
      <c r="F846" s="4">
        <v>845</v>
      </c>
      <c r="G846" s="105"/>
      <c r="H846" s="108">
        <v>79.400000000000006</v>
      </c>
      <c r="I846" s="4">
        <v>87.4</v>
      </c>
      <c r="J846" s="4">
        <v>87.4</v>
      </c>
      <c r="K846" s="4">
        <v>87.4</v>
      </c>
      <c r="L846" s="107"/>
      <c r="M846" s="107"/>
      <c r="N846" s="4">
        <v>845</v>
      </c>
      <c r="O846" s="4"/>
      <c r="P846" s="108">
        <v>79.44</v>
      </c>
      <c r="Q846" s="4">
        <v>87.44</v>
      </c>
      <c r="R846" s="4">
        <v>87.44</v>
      </c>
      <c r="S846" s="4">
        <v>87.44</v>
      </c>
      <c r="T846" s="107"/>
      <c r="U846" s="107"/>
      <c r="V846" s="107"/>
      <c r="W846" s="107"/>
      <c r="X846" s="107"/>
    </row>
    <row r="847" spans="1:24">
      <c r="A847" s="102">
        <f t="shared" si="13"/>
        <v>846</v>
      </c>
      <c r="B847" s="102">
        <v>246</v>
      </c>
      <c r="C847" s="4">
        <f>IF('Input&amp;Output'!$C$3=10,'v-t_chart'!G847,IF('Input&amp;Output'!$C$3=21,'v-t_chart'!H847,IF('Input&amp;Output'!$C$3=32,'v-t_chart'!I847,IF('Input&amp;Output'!$C$3=22,'v-t_chart'!J847,IF('Input&amp;Output'!$C$3=31,'v-t_chart'!K847,'v-t_chart'!L847)))))</f>
        <v>88.7</v>
      </c>
      <c r="D847" s="17"/>
      <c r="F847" s="4">
        <v>846</v>
      </c>
      <c r="G847" s="105"/>
      <c r="H847" s="108">
        <v>79.7</v>
      </c>
      <c r="I847" s="4">
        <v>88.7</v>
      </c>
      <c r="J847" s="4">
        <v>88.7</v>
      </c>
      <c r="K847" s="4">
        <v>88.7</v>
      </c>
      <c r="L847" s="107"/>
      <c r="M847" s="107"/>
      <c r="N847" s="4">
        <v>846</v>
      </c>
      <c r="O847" s="4"/>
      <c r="P847" s="108">
        <v>79.67</v>
      </c>
      <c r="Q847" s="4">
        <v>88.67</v>
      </c>
      <c r="R847" s="4">
        <v>88.67</v>
      </c>
      <c r="S847" s="4">
        <v>88.67</v>
      </c>
      <c r="T847" s="107"/>
      <c r="U847" s="107"/>
      <c r="V847" s="107"/>
      <c r="W847" s="107"/>
      <c r="X847" s="107"/>
    </row>
    <row r="848" spans="1:24">
      <c r="A848" s="102">
        <f t="shared" si="13"/>
        <v>847</v>
      </c>
      <c r="B848" s="102">
        <v>247</v>
      </c>
      <c r="C848" s="4">
        <f>IF('Input&amp;Output'!$C$3=10,'v-t_chart'!G848,IF('Input&amp;Output'!$C$3=21,'v-t_chart'!H848,IF('Input&amp;Output'!$C$3=32,'v-t_chart'!I848,IF('Input&amp;Output'!$C$3=22,'v-t_chart'!J848,IF('Input&amp;Output'!$C$3=31,'v-t_chart'!K848,'v-t_chart'!L848)))))</f>
        <v>89.6</v>
      </c>
      <c r="D848" s="17"/>
      <c r="F848" s="4">
        <v>847</v>
      </c>
      <c r="G848" s="105"/>
      <c r="H848" s="108">
        <v>80.099999999999994</v>
      </c>
      <c r="I848" s="4">
        <v>89.6</v>
      </c>
      <c r="J848" s="4">
        <v>89.6</v>
      </c>
      <c r="K848" s="4">
        <v>89.6</v>
      </c>
      <c r="L848" s="107"/>
      <c r="M848" s="107"/>
      <c r="N848" s="4">
        <v>847</v>
      </c>
      <c r="O848" s="4"/>
      <c r="P848" s="108">
        <v>80.08</v>
      </c>
      <c r="Q848" s="4">
        <v>89.58</v>
      </c>
      <c r="R848" s="4">
        <v>89.58</v>
      </c>
      <c r="S848" s="4">
        <v>89.58</v>
      </c>
      <c r="T848" s="107"/>
      <c r="U848" s="107"/>
      <c r="V848" s="107"/>
      <c r="W848" s="107"/>
      <c r="X848" s="107"/>
    </row>
    <row r="849" spans="1:24">
      <c r="A849" s="102">
        <f t="shared" si="13"/>
        <v>848</v>
      </c>
      <c r="B849" s="102">
        <v>248</v>
      </c>
      <c r="C849" s="4">
        <f>IF('Input&amp;Output'!$C$3=10,'v-t_chart'!G849,IF('Input&amp;Output'!$C$3=21,'v-t_chart'!H849,IF('Input&amp;Output'!$C$3=32,'v-t_chart'!I849,IF('Input&amp;Output'!$C$3=22,'v-t_chart'!J849,IF('Input&amp;Output'!$C$3=31,'v-t_chart'!K849,'v-t_chart'!L849)))))</f>
        <v>90.2</v>
      </c>
      <c r="D849" s="17"/>
      <c r="F849" s="4">
        <v>848</v>
      </c>
      <c r="G849" s="105"/>
      <c r="H849" s="108">
        <v>80.7</v>
      </c>
      <c r="I849" s="4">
        <v>90.2</v>
      </c>
      <c r="J849" s="4">
        <v>90.2</v>
      </c>
      <c r="K849" s="4">
        <v>90.2</v>
      </c>
      <c r="L849" s="107"/>
      <c r="M849" s="107"/>
      <c r="N849" s="4">
        <v>848</v>
      </c>
      <c r="O849" s="4"/>
      <c r="P849" s="108">
        <v>80.7</v>
      </c>
      <c r="Q849" s="4">
        <v>90.2</v>
      </c>
      <c r="R849" s="4">
        <v>90.2</v>
      </c>
      <c r="S849" s="4">
        <v>90.2</v>
      </c>
      <c r="T849" s="107"/>
      <c r="U849" s="107"/>
      <c r="V849" s="107"/>
      <c r="W849" s="107"/>
      <c r="X849" s="107"/>
    </row>
    <row r="850" spans="1:24">
      <c r="A850" s="102">
        <f t="shared" si="13"/>
        <v>849</v>
      </c>
      <c r="B850" s="102">
        <v>249</v>
      </c>
      <c r="C850" s="4">
        <f>IF('Input&amp;Output'!$C$3=10,'v-t_chart'!G850,IF('Input&amp;Output'!$C$3=21,'v-t_chart'!H850,IF('Input&amp;Output'!$C$3=32,'v-t_chart'!I850,IF('Input&amp;Output'!$C$3=22,'v-t_chart'!J850,IF('Input&amp;Output'!$C$3=31,'v-t_chart'!K850,'v-t_chart'!L850)))))</f>
        <v>90.7</v>
      </c>
      <c r="D850" s="17"/>
      <c r="F850" s="4">
        <v>849</v>
      </c>
      <c r="G850" s="105"/>
      <c r="H850" s="108">
        <v>80.8</v>
      </c>
      <c r="I850" s="4">
        <v>90.7</v>
      </c>
      <c r="J850" s="4">
        <v>90.7</v>
      </c>
      <c r="K850" s="4">
        <v>90.7</v>
      </c>
      <c r="L850" s="107"/>
      <c r="M850" s="107"/>
      <c r="N850" s="4">
        <v>849</v>
      </c>
      <c r="O850" s="4"/>
      <c r="P850" s="108">
        <v>80.84</v>
      </c>
      <c r="Q850" s="4">
        <v>90.7</v>
      </c>
      <c r="R850" s="4">
        <v>90.7</v>
      </c>
      <c r="S850" s="4">
        <v>90.7</v>
      </c>
      <c r="T850" s="107"/>
      <c r="U850" s="107"/>
      <c r="V850" s="107"/>
      <c r="W850" s="107"/>
      <c r="X850" s="107"/>
    </row>
    <row r="851" spans="1:24">
      <c r="A851" s="102">
        <f t="shared" si="13"/>
        <v>850</v>
      </c>
      <c r="B851" s="102">
        <v>250</v>
      </c>
      <c r="C851" s="4">
        <f>IF('Input&amp;Output'!$C$3=10,'v-t_chart'!G851,IF('Input&amp;Output'!$C$3=21,'v-t_chart'!H851,IF('Input&amp;Output'!$C$3=32,'v-t_chart'!I851,IF('Input&amp;Output'!$C$3=22,'v-t_chart'!J851,IF('Input&amp;Output'!$C$3=31,'v-t_chart'!K851,'v-t_chart'!L851)))))</f>
        <v>91.2</v>
      </c>
      <c r="D851" s="17"/>
      <c r="F851" s="4">
        <v>850</v>
      </c>
      <c r="G851" s="105"/>
      <c r="H851" s="108">
        <v>81</v>
      </c>
      <c r="I851" s="4">
        <v>91.2</v>
      </c>
      <c r="J851" s="4">
        <v>91.2</v>
      </c>
      <c r="K851" s="4">
        <v>91.2</v>
      </c>
      <c r="L851" s="107"/>
      <c r="M851" s="107"/>
      <c r="N851" s="4">
        <v>850</v>
      </c>
      <c r="O851" s="4"/>
      <c r="P851" s="108">
        <v>81.040000000000006</v>
      </c>
      <c r="Q851" s="4">
        <v>91.22</v>
      </c>
      <c r="R851" s="4">
        <v>91.22</v>
      </c>
      <c r="S851" s="4">
        <v>91.22</v>
      </c>
      <c r="T851" s="107"/>
      <c r="U851" s="107"/>
      <c r="V851" s="107"/>
      <c r="W851" s="107"/>
      <c r="X851" s="107"/>
    </row>
    <row r="852" spans="1:24">
      <c r="A852" s="102">
        <f t="shared" si="13"/>
        <v>851</v>
      </c>
      <c r="B852" s="102">
        <v>251</v>
      </c>
      <c r="C852" s="4">
        <f>IF('Input&amp;Output'!$C$3=10,'v-t_chart'!G852,IF('Input&amp;Output'!$C$3=21,'v-t_chart'!H852,IF('Input&amp;Output'!$C$3=32,'v-t_chart'!I852,IF('Input&amp;Output'!$C$3=22,'v-t_chart'!J852,IF('Input&amp;Output'!$C$3=31,'v-t_chart'!K852,'v-t_chart'!L852)))))</f>
        <v>91.8</v>
      </c>
      <c r="D852" s="17"/>
      <c r="F852" s="4">
        <v>851</v>
      </c>
      <c r="G852" s="105"/>
      <c r="H852" s="108">
        <v>81.2</v>
      </c>
      <c r="I852" s="4">
        <v>91.8</v>
      </c>
      <c r="J852" s="4">
        <v>91.8</v>
      </c>
      <c r="K852" s="4">
        <v>91.8</v>
      </c>
      <c r="L852" s="107"/>
      <c r="M852" s="107"/>
      <c r="N852" s="4">
        <v>851</v>
      </c>
      <c r="O852" s="4"/>
      <c r="P852" s="108">
        <v>81.150000000000006</v>
      </c>
      <c r="Q852" s="4">
        <v>91.79</v>
      </c>
      <c r="R852" s="4">
        <v>91.79</v>
      </c>
      <c r="S852" s="4">
        <v>91.79</v>
      </c>
      <c r="T852" s="107"/>
      <c r="U852" s="107"/>
      <c r="V852" s="107"/>
      <c r="W852" s="107"/>
      <c r="X852" s="107"/>
    </row>
    <row r="853" spans="1:24">
      <c r="A853" s="102">
        <f t="shared" si="13"/>
        <v>852</v>
      </c>
      <c r="B853" s="102">
        <v>252</v>
      </c>
      <c r="C853" s="4">
        <f>IF('Input&amp;Output'!$C$3=10,'v-t_chart'!G853,IF('Input&amp;Output'!$C$3=21,'v-t_chart'!H853,IF('Input&amp;Output'!$C$3=32,'v-t_chart'!I853,IF('Input&amp;Output'!$C$3=22,'v-t_chart'!J853,IF('Input&amp;Output'!$C$3=31,'v-t_chart'!K853,'v-t_chart'!L853)))))</f>
        <v>92.4</v>
      </c>
      <c r="D853" s="17"/>
      <c r="F853" s="4">
        <v>852</v>
      </c>
      <c r="G853" s="105"/>
      <c r="H853" s="108">
        <v>81.599999999999994</v>
      </c>
      <c r="I853" s="4">
        <v>92.4</v>
      </c>
      <c r="J853" s="4">
        <v>92.4</v>
      </c>
      <c r="K853" s="4">
        <v>92.4</v>
      </c>
      <c r="L853" s="107"/>
      <c r="M853" s="107"/>
      <c r="N853" s="4">
        <v>852</v>
      </c>
      <c r="O853" s="4"/>
      <c r="P853" s="108">
        <v>81.56</v>
      </c>
      <c r="Q853" s="4">
        <v>92.41</v>
      </c>
      <c r="R853" s="4">
        <v>92.41</v>
      </c>
      <c r="S853" s="4">
        <v>92.41</v>
      </c>
      <c r="T853" s="107"/>
      <c r="U853" s="107"/>
      <c r="V853" s="107"/>
      <c r="W853" s="107"/>
      <c r="X853" s="107"/>
    </row>
    <row r="854" spans="1:24">
      <c r="A854" s="102">
        <f t="shared" si="13"/>
        <v>853</v>
      </c>
      <c r="B854" s="102">
        <v>253</v>
      </c>
      <c r="C854" s="4">
        <f>IF('Input&amp;Output'!$C$3=10,'v-t_chart'!G854,IF('Input&amp;Output'!$C$3=21,'v-t_chart'!H854,IF('Input&amp;Output'!$C$3=32,'v-t_chart'!I854,IF('Input&amp;Output'!$C$3=22,'v-t_chart'!J854,IF('Input&amp;Output'!$C$3=31,'v-t_chart'!K854,'v-t_chart'!L854)))))</f>
        <v>93</v>
      </c>
      <c r="D854" s="17"/>
      <c r="F854" s="4">
        <v>853</v>
      </c>
      <c r="G854" s="105"/>
      <c r="H854" s="108">
        <v>81.900000000000006</v>
      </c>
      <c r="I854" s="4">
        <v>93</v>
      </c>
      <c r="J854" s="4">
        <v>93</v>
      </c>
      <c r="K854" s="4">
        <v>93</v>
      </c>
      <c r="L854" s="107"/>
      <c r="M854" s="107"/>
      <c r="N854" s="4">
        <v>853</v>
      </c>
      <c r="O854" s="4"/>
      <c r="P854" s="108">
        <v>81.91</v>
      </c>
      <c r="Q854" s="4">
        <v>93.04</v>
      </c>
      <c r="R854" s="4">
        <v>93.04</v>
      </c>
      <c r="S854" s="4">
        <v>93.04</v>
      </c>
      <c r="T854" s="107"/>
      <c r="U854" s="107"/>
      <c r="V854" s="107"/>
      <c r="W854" s="107"/>
      <c r="X854" s="107"/>
    </row>
    <row r="855" spans="1:24">
      <c r="A855" s="102">
        <f t="shared" si="13"/>
        <v>854</v>
      </c>
      <c r="B855" s="102">
        <v>254</v>
      </c>
      <c r="C855" s="4">
        <f>IF('Input&amp;Output'!$C$3=10,'v-t_chart'!G855,IF('Input&amp;Output'!$C$3=21,'v-t_chart'!H855,IF('Input&amp;Output'!$C$3=32,'v-t_chart'!I855,IF('Input&amp;Output'!$C$3=22,'v-t_chart'!J855,IF('Input&amp;Output'!$C$3=31,'v-t_chart'!K855,'v-t_chart'!L855)))))</f>
        <v>93.6</v>
      </c>
      <c r="D855" s="17"/>
      <c r="F855" s="4">
        <v>854</v>
      </c>
      <c r="G855" s="105"/>
      <c r="H855" s="108">
        <v>82.1</v>
      </c>
      <c r="I855" s="4">
        <v>93.6</v>
      </c>
      <c r="J855" s="4">
        <v>93.6</v>
      </c>
      <c r="K855" s="4">
        <v>93.6</v>
      </c>
      <c r="L855" s="107"/>
      <c r="M855" s="107"/>
      <c r="N855" s="4">
        <v>854</v>
      </c>
      <c r="O855" s="4"/>
      <c r="P855" s="108">
        <v>82.11</v>
      </c>
      <c r="Q855" s="4">
        <v>93.62</v>
      </c>
      <c r="R855" s="4">
        <v>93.62</v>
      </c>
      <c r="S855" s="4">
        <v>93.62</v>
      </c>
      <c r="T855" s="107"/>
      <c r="U855" s="107"/>
      <c r="V855" s="107"/>
      <c r="W855" s="107"/>
      <c r="X855" s="107"/>
    </row>
    <row r="856" spans="1:24">
      <c r="A856" s="102">
        <f t="shared" si="13"/>
        <v>855</v>
      </c>
      <c r="B856" s="102">
        <v>255</v>
      </c>
      <c r="C856" s="4">
        <f>IF('Input&amp;Output'!$C$3=10,'v-t_chart'!G856,IF('Input&amp;Output'!$C$3=21,'v-t_chart'!H856,IF('Input&amp;Output'!$C$3=32,'v-t_chart'!I856,IF('Input&amp;Output'!$C$3=22,'v-t_chart'!J856,IF('Input&amp;Output'!$C$3=31,'v-t_chart'!K856,'v-t_chart'!L856)))))</f>
        <v>94.1</v>
      </c>
      <c r="D856" s="17"/>
      <c r="F856" s="4">
        <v>855</v>
      </c>
      <c r="G856" s="105"/>
      <c r="H856" s="108">
        <v>82.1</v>
      </c>
      <c r="I856" s="4">
        <v>94.1</v>
      </c>
      <c r="J856" s="4">
        <v>94.1</v>
      </c>
      <c r="K856" s="4">
        <v>94.1</v>
      </c>
      <c r="L856" s="107"/>
      <c r="M856" s="107"/>
      <c r="N856" s="4">
        <v>855</v>
      </c>
      <c r="O856" s="4"/>
      <c r="P856" s="108">
        <v>82.07</v>
      </c>
      <c r="Q856" s="4">
        <v>94.08</v>
      </c>
      <c r="R856" s="4">
        <v>94.08</v>
      </c>
      <c r="S856" s="4">
        <v>94.08</v>
      </c>
      <c r="T856" s="107"/>
      <c r="U856" s="107"/>
      <c r="V856" s="107"/>
      <c r="W856" s="107"/>
      <c r="X856" s="107"/>
    </row>
    <row r="857" spans="1:24">
      <c r="A857" s="102">
        <f t="shared" si="13"/>
        <v>856</v>
      </c>
      <c r="B857" s="102">
        <v>256</v>
      </c>
      <c r="C857" s="4">
        <f>IF('Input&amp;Output'!$C$3=10,'v-t_chart'!G857,IF('Input&amp;Output'!$C$3=21,'v-t_chart'!H857,IF('Input&amp;Output'!$C$3=32,'v-t_chart'!I857,IF('Input&amp;Output'!$C$3=22,'v-t_chart'!J857,IF('Input&amp;Output'!$C$3=31,'v-t_chart'!K857,'v-t_chart'!L857)))))</f>
        <v>94.3</v>
      </c>
      <c r="D857" s="17"/>
      <c r="F857" s="4">
        <v>856</v>
      </c>
      <c r="G857" s="105"/>
      <c r="H857" s="108">
        <v>82.3</v>
      </c>
      <c r="I857" s="4">
        <v>94.3</v>
      </c>
      <c r="J857" s="4">
        <v>94.3</v>
      </c>
      <c r="K857" s="4">
        <v>94.3</v>
      </c>
      <c r="L857" s="107"/>
      <c r="M857" s="107"/>
      <c r="N857" s="4">
        <v>856</v>
      </c>
      <c r="O857" s="4"/>
      <c r="P857" s="108">
        <v>82.31</v>
      </c>
      <c r="Q857" s="4">
        <v>94.32</v>
      </c>
      <c r="R857" s="4">
        <v>94.32</v>
      </c>
      <c r="S857" s="4">
        <v>94.32</v>
      </c>
      <c r="T857" s="107"/>
      <c r="U857" s="107"/>
      <c r="V857" s="107"/>
      <c r="W857" s="107"/>
      <c r="X857" s="107"/>
    </row>
    <row r="858" spans="1:24">
      <c r="A858" s="102">
        <f t="shared" si="13"/>
        <v>857</v>
      </c>
      <c r="B858" s="102">
        <v>257</v>
      </c>
      <c r="C858" s="4">
        <f>IF('Input&amp;Output'!$C$3=10,'v-t_chart'!G858,IF('Input&amp;Output'!$C$3=21,'v-t_chart'!H858,IF('Input&amp;Output'!$C$3=32,'v-t_chart'!I858,IF('Input&amp;Output'!$C$3=22,'v-t_chart'!J858,IF('Input&amp;Output'!$C$3=31,'v-t_chart'!K858,'v-t_chart'!L858)))))</f>
        <v>94.4</v>
      </c>
      <c r="D858" s="17"/>
      <c r="F858" s="4">
        <v>857</v>
      </c>
      <c r="G858" s="105"/>
      <c r="H858" s="108">
        <v>82.4</v>
      </c>
      <c r="I858" s="4">
        <v>94.4</v>
      </c>
      <c r="J858" s="4">
        <v>94.4</v>
      </c>
      <c r="K858" s="4">
        <v>94.4</v>
      </c>
      <c r="L858" s="107"/>
      <c r="M858" s="107"/>
      <c r="N858" s="4">
        <v>857</v>
      </c>
      <c r="O858" s="4"/>
      <c r="P858" s="108">
        <v>82.38</v>
      </c>
      <c r="Q858" s="4">
        <v>94.39</v>
      </c>
      <c r="R858" s="4">
        <v>94.39</v>
      </c>
      <c r="S858" s="4">
        <v>94.39</v>
      </c>
      <c r="T858" s="107"/>
      <c r="U858" s="107"/>
      <c r="V858" s="107"/>
      <c r="W858" s="107"/>
      <c r="X858" s="107"/>
    </row>
    <row r="859" spans="1:24">
      <c r="A859" s="102">
        <f t="shared" si="13"/>
        <v>858</v>
      </c>
      <c r="B859" s="102">
        <v>258</v>
      </c>
      <c r="C859" s="4">
        <f>IF('Input&amp;Output'!$C$3=10,'v-t_chart'!G859,IF('Input&amp;Output'!$C$3=21,'v-t_chart'!H859,IF('Input&amp;Output'!$C$3=32,'v-t_chart'!I859,IF('Input&amp;Output'!$C$3=22,'v-t_chart'!J859,IF('Input&amp;Output'!$C$3=31,'v-t_chart'!K859,'v-t_chart'!L859)))))</f>
        <v>94.4</v>
      </c>
      <c r="D859" s="17"/>
      <c r="F859" s="4">
        <v>858</v>
      </c>
      <c r="G859" s="105"/>
      <c r="H859" s="108">
        <v>82.4</v>
      </c>
      <c r="I859" s="4">
        <v>94.4</v>
      </c>
      <c r="J859" s="4">
        <v>94.4</v>
      </c>
      <c r="K859" s="4">
        <v>94.4</v>
      </c>
      <c r="L859" s="107"/>
      <c r="M859" s="107"/>
      <c r="N859" s="4">
        <v>858</v>
      </c>
      <c r="O859" s="4"/>
      <c r="P859" s="108">
        <v>82.36</v>
      </c>
      <c r="Q859" s="4">
        <v>94.37</v>
      </c>
      <c r="R859" s="4">
        <v>94.37</v>
      </c>
      <c r="S859" s="4">
        <v>94.37</v>
      </c>
      <c r="T859" s="107"/>
      <c r="U859" s="107"/>
      <c r="V859" s="107"/>
      <c r="W859" s="107"/>
      <c r="X859" s="107"/>
    </row>
    <row r="860" spans="1:24">
      <c r="A860" s="102">
        <f t="shared" si="13"/>
        <v>859</v>
      </c>
      <c r="B860" s="102">
        <v>259</v>
      </c>
      <c r="C860" s="4">
        <f>IF('Input&amp;Output'!$C$3=10,'v-t_chart'!G860,IF('Input&amp;Output'!$C$3=21,'v-t_chart'!H860,IF('Input&amp;Output'!$C$3=32,'v-t_chart'!I860,IF('Input&amp;Output'!$C$3=22,'v-t_chart'!J860,IF('Input&amp;Output'!$C$3=31,'v-t_chart'!K860,'v-t_chart'!L860)))))</f>
        <v>94.3</v>
      </c>
      <c r="D860" s="17"/>
      <c r="F860" s="4">
        <v>859</v>
      </c>
      <c r="G860" s="105"/>
      <c r="H860" s="108">
        <v>82.3</v>
      </c>
      <c r="I860" s="4">
        <v>94.3</v>
      </c>
      <c r="J860" s="4">
        <v>94.3</v>
      </c>
      <c r="K860" s="4">
        <v>94.3</v>
      </c>
      <c r="L860" s="107"/>
      <c r="M860" s="107"/>
      <c r="N860" s="4">
        <v>859</v>
      </c>
      <c r="O860" s="4"/>
      <c r="P860" s="108">
        <v>82.31</v>
      </c>
      <c r="Q860" s="4">
        <v>94.32</v>
      </c>
      <c r="R860" s="4">
        <v>94.32</v>
      </c>
      <c r="S860" s="4">
        <v>94.32</v>
      </c>
      <c r="T860" s="107"/>
      <c r="U860" s="107"/>
      <c r="V860" s="107"/>
      <c r="W860" s="107"/>
      <c r="X860" s="107"/>
    </row>
    <row r="861" spans="1:24">
      <c r="A861" s="102">
        <f t="shared" si="13"/>
        <v>860</v>
      </c>
      <c r="B861" s="102">
        <v>260</v>
      </c>
      <c r="C861" s="4">
        <f>IF('Input&amp;Output'!$C$3=10,'v-t_chart'!G861,IF('Input&amp;Output'!$C$3=21,'v-t_chart'!H861,IF('Input&amp;Output'!$C$3=32,'v-t_chart'!I861,IF('Input&amp;Output'!$C$3=22,'v-t_chart'!J861,IF('Input&amp;Output'!$C$3=31,'v-t_chart'!K861,'v-t_chart'!L861)))))</f>
        <v>94.3</v>
      </c>
      <c r="D861" s="17"/>
      <c r="F861" s="4">
        <v>860</v>
      </c>
      <c r="G861" s="105"/>
      <c r="H861" s="108">
        <v>82.3</v>
      </c>
      <c r="I861" s="4">
        <v>94.3</v>
      </c>
      <c r="J861" s="4">
        <v>94.3</v>
      </c>
      <c r="K861" s="4">
        <v>94.3</v>
      </c>
      <c r="L861" s="107"/>
      <c r="M861" s="107"/>
      <c r="N861" s="4">
        <v>860</v>
      </c>
      <c r="O861" s="4"/>
      <c r="P861" s="108">
        <v>82.26</v>
      </c>
      <c r="Q861" s="4">
        <v>94.27</v>
      </c>
      <c r="R861" s="4">
        <v>94.27</v>
      </c>
      <c r="S861" s="4">
        <v>94.27</v>
      </c>
      <c r="T861" s="107"/>
      <c r="U861" s="107"/>
      <c r="V861" s="107"/>
      <c r="W861" s="107"/>
      <c r="X861" s="107"/>
    </row>
    <row r="862" spans="1:24">
      <c r="A862" s="102">
        <f t="shared" si="13"/>
        <v>861</v>
      </c>
      <c r="B862" s="102">
        <v>261</v>
      </c>
      <c r="C862" s="4">
        <f>IF('Input&amp;Output'!$C$3=10,'v-t_chart'!G862,IF('Input&amp;Output'!$C$3=21,'v-t_chart'!H862,IF('Input&amp;Output'!$C$3=32,'v-t_chart'!I862,IF('Input&amp;Output'!$C$3=22,'v-t_chart'!J862,IF('Input&amp;Output'!$C$3=31,'v-t_chart'!K862,'v-t_chart'!L862)))))</f>
        <v>94.2</v>
      </c>
      <c r="D862" s="17"/>
      <c r="F862" s="4">
        <v>861</v>
      </c>
      <c r="G862" s="105"/>
      <c r="H862" s="108">
        <v>82.2</v>
      </c>
      <c r="I862" s="4">
        <v>94.2</v>
      </c>
      <c r="J862" s="4">
        <v>94.2</v>
      </c>
      <c r="K862" s="4">
        <v>94.2</v>
      </c>
      <c r="L862" s="107"/>
      <c r="M862" s="107"/>
      <c r="N862" s="4">
        <v>861</v>
      </c>
      <c r="O862" s="4"/>
      <c r="P862" s="108">
        <v>82.22</v>
      </c>
      <c r="Q862" s="4">
        <v>94.23</v>
      </c>
      <c r="R862" s="4">
        <v>94.23</v>
      </c>
      <c r="S862" s="4">
        <v>94.23</v>
      </c>
      <c r="T862" s="107"/>
      <c r="U862" s="107"/>
      <c r="V862" s="107"/>
      <c r="W862" s="107"/>
      <c r="X862" s="107"/>
    </row>
    <row r="863" spans="1:24">
      <c r="A863" s="102">
        <f t="shared" si="13"/>
        <v>862</v>
      </c>
      <c r="B863" s="102">
        <v>262</v>
      </c>
      <c r="C863" s="4">
        <f>IF('Input&amp;Output'!$C$3=10,'v-t_chart'!G863,IF('Input&amp;Output'!$C$3=21,'v-t_chart'!H863,IF('Input&amp;Output'!$C$3=32,'v-t_chart'!I863,IF('Input&amp;Output'!$C$3=22,'v-t_chart'!J863,IF('Input&amp;Output'!$C$3=31,'v-t_chart'!K863,'v-t_chart'!L863)))))</f>
        <v>94.2</v>
      </c>
      <c r="D863" s="17"/>
      <c r="F863" s="4">
        <v>862</v>
      </c>
      <c r="G863" s="105"/>
      <c r="H863" s="108">
        <v>82.2</v>
      </c>
      <c r="I863" s="4">
        <v>94.2</v>
      </c>
      <c r="J863" s="4">
        <v>94.2</v>
      </c>
      <c r="K863" s="4">
        <v>94.2</v>
      </c>
      <c r="L863" s="107"/>
      <c r="M863" s="107"/>
      <c r="N863" s="4">
        <v>862</v>
      </c>
      <c r="O863" s="4"/>
      <c r="P863" s="108">
        <v>82.18</v>
      </c>
      <c r="Q863" s="4">
        <v>94.19</v>
      </c>
      <c r="R863" s="4">
        <v>94.19</v>
      </c>
      <c r="S863" s="4">
        <v>94.19</v>
      </c>
      <c r="T863" s="107"/>
      <c r="U863" s="107"/>
      <c r="V863" s="107"/>
      <c r="W863" s="107"/>
      <c r="X863" s="107"/>
    </row>
    <row r="864" spans="1:24">
      <c r="A864" s="102">
        <f t="shared" si="13"/>
        <v>863</v>
      </c>
      <c r="B864" s="102">
        <v>263</v>
      </c>
      <c r="C864" s="4">
        <f>IF('Input&amp;Output'!$C$3=10,'v-t_chart'!G864,IF('Input&amp;Output'!$C$3=21,'v-t_chart'!H864,IF('Input&amp;Output'!$C$3=32,'v-t_chart'!I864,IF('Input&amp;Output'!$C$3=22,'v-t_chart'!J864,IF('Input&amp;Output'!$C$3=31,'v-t_chart'!K864,'v-t_chart'!L864)))))</f>
        <v>94.2</v>
      </c>
      <c r="D864" s="17"/>
      <c r="F864" s="4">
        <v>863</v>
      </c>
      <c r="G864" s="105"/>
      <c r="H864" s="108">
        <v>82.1</v>
      </c>
      <c r="I864" s="4">
        <v>94.2</v>
      </c>
      <c r="J864" s="4">
        <v>94.2</v>
      </c>
      <c r="K864" s="4">
        <v>94.2</v>
      </c>
      <c r="L864" s="107"/>
      <c r="M864" s="107"/>
      <c r="N864" s="4">
        <v>863</v>
      </c>
      <c r="O864" s="4"/>
      <c r="P864" s="108">
        <v>82.14</v>
      </c>
      <c r="Q864" s="4">
        <v>94.15</v>
      </c>
      <c r="R864" s="4">
        <v>94.15</v>
      </c>
      <c r="S864" s="4">
        <v>94.15</v>
      </c>
      <c r="T864" s="107"/>
      <c r="U864" s="107"/>
      <c r="V864" s="107"/>
      <c r="W864" s="107"/>
      <c r="X864" s="107"/>
    </row>
    <row r="865" spans="1:24">
      <c r="A865" s="102">
        <f t="shared" si="13"/>
        <v>864</v>
      </c>
      <c r="B865" s="102">
        <v>264</v>
      </c>
      <c r="C865" s="4">
        <f>IF('Input&amp;Output'!$C$3=10,'v-t_chart'!G865,IF('Input&amp;Output'!$C$3=21,'v-t_chart'!H865,IF('Input&amp;Output'!$C$3=32,'v-t_chart'!I865,IF('Input&amp;Output'!$C$3=22,'v-t_chart'!J865,IF('Input&amp;Output'!$C$3=31,'v-t_chart'!K865,'v-t_chart'!L865)))))</f>
        <v>94.1</v>
      </c>
      <c r="D865" s="17"/>
      <c r="F865" s="4">
        <v>864</v>
      </c>
      <c r="G865" s="105"/>
      <c r="H865" s="108">
        <v>82.1</v>
      </c>
      <c r="I865" s="4">
        <v>94.1</v>
      </c>
      <c r="J865" s="4">
        <v>94.1</v>
      </c>
      <c r="K865" s="4">
        <v>94.1</v>
      </c>
      <c r="L865" s="107"/>
      <c r="M865" s="107"/>
      <c r="N865" s="4">
        <v>864</v>
      </c>
      <c r="O865" s="4"/>
      <c r="P865" s="108">
        <v>82.09</v>
      </c>
      <c r="Q865" s="4">
        <v>94.1</v>
      </c>
      <c r="R865" s="4">
        <v>94.1</v>
      </c>
      <c r="S865" s="4">
        <v>94.1</v>
      </c>
      <c r="T865" s="107"/>
      <c r="U865" s="107"/>
      <c r="V865" s="107"/>
      <c r="W865" s="107"/>
      <c r="X865" s="107"/>
    </row>
    <row r="866" spans="1:24">
      <c r="A866" s="102">
        <f t="shared" si="13"/>
        <v>865</v>
      </c>
      <c r="B866" s="102">
        <v>265</v>
      </c>
      <c r="C866" s="4">
        <f>IF('Input&amp;Output'!$C$3=10,'v-t_chart'!G866,IF('Input&amp;Output'!$C$3=21,'v-t_chart'!H866,IF('Input&amp;Output'!$C$3=32,'v-t_chart'!I866,IF('Input&amp;Output'!$C$3=22,'v-t_chart'!J866,IF('Input&amp;Output'!$C$3=31,'v-t_chart'!K866,'v-t_chart'!L866)))))</f>
        <v>94</v>
      </c>
      <c r="D866" s="17"/>
      <c r="F866" s="4">
        <v>865</v>
      </c>
      <c r="G866" s="105"/>
      <c r="H866" s="108">
        <v>82</v>
      </c>
      <c r="I866" s="4">
        <v>94</v>
      </c>
      <c r="J866" s="4">
        <v>94</v>
      </c>
      <c r="K866" s="4">
        <v>94</v>
      </c>
      <c r="L866" s="107"/>
      <c r="M866" s="107"/>
      <c r="N866" s="4">
        <v>865</v>
      </c>
      <c r="O866" s="4"/>
      <c r="P866" s="108">
        <v>82.03</v>
      </c>
      <c r="Q866" s="4">
        <v>94.04</v>
      </c>
      <c r="R866" s="4">
        <v>94.04</v>
      </c>
      <c r="S866" s="4">
        <v>94.04</v>
      </c>
      <c r="T866" s="107"/>
      <c r="U866" s="107"/>
      <c r="V866" s="107"/>
      <c r="W866" s="107"/>
      <c r="X866" s="107"/>
    </row>
    <row r="867" spans="1:24">
      <c r="A867" s="102">
        <f t="shared" si="13"/>
        <v>866</v>
      </c>
      <c r="B867" s="102">
        <v>266</v>
      </c>
      <c r="C867" s="4">
        <f>IF('Input&amp;Output'!$C$3=10,'v-t_chart'!G867,IF('Input&amp;Output'!$C$3=21,'v-t_chart'!H867,IF('Input&amp;Output'!$C$3=32,'v-t_chart'!I867,IF('Input&amp;Output'!$C$3=22,'v-t_chart'!J867,IF('Input&amp;Output'!$C$3=31,'v-t_chart'!K867,'v-t_chart'!L867)))))</f>
        <v>94</v>
      </c>
      <c r="D867" s="17"/>
      <c r="F867" s="4">
        <v>866</v>
      </c>
      <c r="G867" s="105"/>
      <c r="H867" s="108">
        <v>82</v>
      </c>
      <c r="I867" s="4">
        <v>94</v>
      </c>
      <c r="J867" s="4">
        <v>94</v>
      </c>
      <c r="K867" s="4">
        <v>94</v>
      </c>
      <c r="L867" s="107"/>
      <c r="M867" s="107"/>
      <c r="N867" s="4">
        <v>866</v>
      </c>
      <c r="O867" s="4"/>
      <c r="P867" s="108">
        <v>81.96</v>
      </c>
      <c r="Q867" s="4">
        <v>93.97</v>
      </c>
      <c r="R867" s="4">
        <v>93.97</v>
      </c>
      <c r="S867" s="4">
        <v>93.97</v>
      </c>
      <c r="T867" s="107"/>
      <c r="U867" s="107"/>
      <c r="V867" s="107"/>
      <c r="W867" s="107"/>
      <c r="X867" s="107"/>
    </row>
    <row r="868" spans="1:24">
      <c r="A868" s="102">
        <f t="shared" si="13"/>
        <v>867</v>
      </c>
      <c r="B868" s="102">
        <v>267</v>
      </c>
      <c r="C868" s="4">
        <f>IF('Input&amp;Output'!$C$3=10,'v-t_chart'!G868,IF('Input&amp;Output'!$C$3=21,'v-t_chart'!H868,IF('Input&amp;Output'!$C$3=32,'v-t_chart'!I868,IF('Input&amp;Output'!$C$3=22,'v-t_chart'!J868,IF('Input&amp;Output'!$C$3=31,'v-t_chart'!K868,'v-t_chart'!L868)))))</f>
        <v>93.9</v>
      </c>
      <c r="D868" s="17"/>
      <c r="F868" s="4">
        <v>867</v>
      </c>
      <c r="G868" s="105"/>
      <c r="H868" s="108">
        <v>81.900000000000006</v>
      </c>
      <c r="I868" s="4">
        <v>93.9</v>
      </c>
      <c r="J868" s="4">
        <v>93.9</v>
      </c>
      <c r="K868" s="4">
        <v>93.9</v>
      </c>
      <c r="L868" s="107"/>
      <c r="M868" s="107"/>
      <c r="N868" s="4">
        <v>867</v>
      </c>
      <c r="O868" s="4"/>
      <c r="P868" s="108">
        <v>81.900000000000006</v>
      </c>
      <c r="Q868" s="4">
        <v>93.91</v>
      </c>
      <c r="R868" s="4">
        <v>93.91</v>
      </c>
      <c r="S868" s="4">
        <v>93.91</v>
      </c>
      <c r="T868" s="107"/>
      <c r="U868" s="107"/>
      <c r="V868" s="107"/>
      <c r="W868" s="107"/>
      <c r="X868" s="107"/>
    </row>
    <row r="869" spans="1:24">
      <c r="A869" s="102">
        <f t="shared" si="13"/>
        <v>868</v>
      </c>
      <c r="B869" s="102">
        <v>268</v>
      </c>
      <c r="C869" s="4">
        <f>IF('Input&amp;Output'!$C$3=10,'v-t_chart'!G869,IF('Input&amp;Output'!$C$3=21,'v-t_chart'!H869,IF('Input&amp;Output'!$C$3=32,'v-t_chart'!I869,IF('Input&amp;Output'!$C$3=22,'v-t_chart'!J869,IF('Input&amp;Output'!$C$3=31,'v-t_chart'!K869,'v-t_chart'!L869)))))</f>
        <v>93.9</v>
      </c>
      <c r="D869" s="17"/>
      <c r="F869" s="4">
        <v>868</v>
      </c>
      <c r="G869" s="105"/>
      <c r="H869" s="108">
        <v>81.900000000000006</v>
      </c>
      <c r="I869" s="4">
        <v>93.9</v>
      </c>
      <c r="J869" s="4">
        <v>93.9</v>
      </c>
      <c r="K869" s="4">
        <v>93.9</v>
      </c>
      <c r="L869" s="107"/>
      <c r="M869" s="107"/>
      <c r="N869" s="4">
        <v>868</v>
      </c>
      <c r="O869" s="4"/>
      <c r="P869" s="108">
        <v>81.86</v>
      </c>
      <c r="Q869" s="4">
        <v>93.87</v>
      </c>
      <c r="R869" s="4">
        <v>93.87</v>
      </c>
      <c r="S869" s="4">
        <v>93.87</v>
      </c>
      <c r="T869" s="107"/>
      <c r="U869" s="107"/>
      <c r="V869" s="107"/>
      <c r="W869" s="107"/>
      <c r="X869" s="107"/>
    </row>
    <row r="870" spans="1:24">
      <c r="A870" s="102">
        <f t="shared" si="13"/>
        <v>869</v>
      </c>
      <c r="B870" s="102">
        <v>269</v>
      </c>
      <c r="C870" s="4">
        <f>IF('Input&amp;Output'!$C$3=10,'v-t_chart'!G870,IF('Input&amp;Output'!$C$3=21,'v-t_chart'!H870,IF('Input&amp;Output'!$C$3=32,'v-t_chart'!I870,IF('Input&amp;Output'!$C$3=22,'v-t_chart'!J870,IF('Input&amp;Output'!$C$3=31,'v-t_chart'!K870,'v-t_chart'!L870)))))</f>
        <v>93.9</v>
      </c>
      <c r="D870" s="17"/>
      <c r="F870" s="4">
        <v>869</v>
      </c>
      <c r="G870" s="105"/>
      <c r="H870" s="108">
        <v>81.900000000000006</v>
      </c>
      <c r="I870" s="4">
        <v>93.9</v>
      </c>
      <c r="J870" s="4">
        <v>93.9</v>
      </c>
      <c r="K870" s="4">
        <v>93.9</v>
      </c>
      <c r="L870" s="107"/>
      <c r="M870" s="107"/>
      <c r="N870" s="4">
        <v>869</v>
      </c>
      <c r="O870" s="4"/>
      <c r="P870" s="108">
        <v>81.86</v>
      </c>
      <c r="Q870" s="4">
        <v>93.87</v>
      </c>
      <c r="R870" s="4">
        <v>93.87</v>
      </c>
      <c r="S870" s="4">
        <v>93.87</v>
      </c>
      <c r="T870" s="107"/>
      <c r="U870" s="107"/>
      <c r="V870" s="107"/>
      <c r="W870" s="107"/>
      <c r="X870" s="107"/>
    </row>
    <row r="871" spans="1:24">
      <c r="A871" s="102">
        <f t="shared" si="13"/>
        <v>870</v>
      </c>
      <c r="B871" s="102">
        <v>270</v>
      </c>
      <c r="C871" s="4">
        <f>IF('Input&amp;Output'!$C$3=10,'v-t_chart'!G871,IF('Input&amp;Output'!$C$3=21,'v-t_chart'!H871,IF('Input&amp;Output'!$C$3=32,'v-t_chart'!I871,IF('Input&amp;Output'!$C$3=22,'v-t_chart'!J871,IF('Input&amp;Output'!$C$3=31,'v-t_chart'!K871,'v-t_chart'!L871)))))</f>
        <v>93.9</v>
      </c>
      <c r="D871" s="17"/>
      <c r="F871" s="4">
        <v>870</v>
      </c>
      <c r="G871" s="105"/>
      <c r="H871" s="108">
        <v>81.900000000000006</v>
      </c>
      <c r="I871" s="4">
        <v>93.9</v>
      </c>
      <c r="J871" s="4">
        <v>93.9</v>
      </c>
      <c r="K871" s="4">
        <v>93.9</v>
      </c>
      <c r="L871" s="107"/>
      <c r="M871" s="107"/>
      <c r="N871" s="4">
        <v>870</v>
      </c>
      <c r="O871" s="4"/>
      <c r="P871" s="108">
        <v>81.88</v>
      </c>
      <c r="Q871" s="4">
        <v>93.89</v>
      </c>
      <c r="R871" s="4">
        <v>93.89</v>
      </c>
      <c r="S871" s="4">
        <v>93.89</v>
      </c>
      <c r="T871" s="107"/>
      <c r="U871" s="107"/>
      <c r="V871" s="107"/>
      <c r="W871" s="107"/>
      <c r="X871" s="107"/>
    </row>
    <row r="872" spans="1:24">
      <c r="A872" s="102">
        <f t="shared" si="13"/>
        <v>871</v>
      </c>
      <c r="B872" s="102">
        <v>271</v>
      </c>
      <c r="C872" s="4">
        <f>IF('Input&amp;Output'!$C$3=10,'v-t_chart'!G872,IF('Input&amp;Output'!$C$3=21,'v-t_chart'!H872,IF('Input&amp;Output'!$C$3=32,'v-t_chart'!I872,IF('Input&amp;Output'!$C$3=22,'v-t_chart'!J872,IF('Input&amp;Output'!$C$3=31,'v-t_chart'!K872,'v-t_chart'!L872)))))</f>
        <v>93.9</v>
      </c>
      <c r="D872" s="17"/>
      <c r="F872" s="4">
        <v>871</v>
      </c>
      <c r="G872" s="105"/>
      <c r="H872" s="108">
        <v>81.900000000000006</v>
      </c>
      <c r="I872" s="4">
        <v>93.9</v>
      </c>
      <c r="J872" s="4">
        <v>93.9</v>
      </c>
      <c r="K872" s="4">
        <v>93.9</v>
      </c>
      <c r="L872" s="107"/>
      <c r="M872" s="107"/>
      <c r="N872" s="4">
        <v>871</v>
      </c>
      <c r="O872" s="4"/>
      <c r="P872" s="108">
        <v>81.92</v>
      </c>
      <c r="Q872" s="4">
        <v>93.93</v>
      </c>
      <c r="R872" s="4">
        <v>93.93</v>
      </c>
      <c r="S872" s="4">
        <v>93.93</v>
      </c>
      <c r="T872" s="107"/>
      <c r="U872" s="107"/>
      <c r="V872" s="107"/>
      <c r="W872" s="107"/>
      <c r="X872" s="107"/>
    </row>
    <row r="873" spans="1:24">
      <c r="A873" s="102">
        <f t="shared" si="13"/>
        <v>872</v>
      </c>
      <c r="B873" s="102">
        <v>272</v>
      </c>
      <c r="C873" s="4">
        <f>IF('Input&amp;Output'!$C$3=10,'v-t_chart'!G873,IF('Input&amp;Output'!$C$3=21,'v-t_chart'!H873,IF('Input&amp;Output'!$C$3=32,'v-t_chart'!I873,IF('Input&amp;Output'!$C$3=22,'v-t_chart'!J873,IF('Input&amp;Output'!$C$3=31,'v-t_chart'!K873,'v-t_chart'!L873)))))</f>
        <v>94</v>
      </c>
      <c r="D873" s="17"/>
      <c r="F873" s="4">
        <v>872</v>
      </c>
      <c r="G873" s="105"/>
      <c r="H873" s="108">
        <v>82</v>
      </c>
      <c r="I873" s="4">
        <v>94</v>
      </c>
      <c r="J873" s="4">
        <v>94</v>
      </c>
      <c r="K873" s="4">
        <v>94</v>
      </c>
      <c r="L873" s="107"/>
      <c r="M873" s="107"/>
      <c r="N873" s="4">
        <v>872</v>
      </c>
      <c r="O873" s="4"/>
      <c r="P873" s="108">
        <v>81.96</v>
      </c>
      <c r="Q873" s="4">
        <v>93.97</v>
      </c>
      <c r="R873" s="4">
        <v>93.97</v>
      </c>
      <c r="S873" s="4">
        <v>93.97</v>
      </c>
      <c r="T873" s="107"/>
      <c r="U873" s="107"/>
      <c r="V873" s="107"/>
      <c r="W873" s="107"/>
      <c r="X873" s="107"/>
    </row>
    <row r="874" spans="1:24">
      <c r="A874" s="102">
        <f t="shared" si="13"/>
        <v>873</v>
      </c>
      <c r="B874" s="102">
        <v>273</v>
      </c>
      <c r="C874" s="4">
        <f>IF('Input&amp;Output'!$C$3=10,'v-t_chart'!G874,IF('Input&amp;Output'!$C$3=21,'v-t_chart'!H874,IF('Input&amp;Output'!$C$3=32,'v-t_chart'!I874,IF('Input&amp;Output'!$C$3=22,'v-t_chart'!J874,IF('Input&amp;Output'!$C$3=31,'v-t_chart'!K874,'v-t_chart'!L874)))))</f>
        <v>94</v>
      </c>
      <c r="D874" s="17"/>
      <c r="F874" s="4">
        <v>873</v>
      </c>
      <c r="G874" s="105"/>
      <c r="H874" s="108">
        <v>82</v>
      </c>
      <c r="I874" s="4">
        <v>94</v>
      </c>
      <c r="J874" s="4">
        <v>94</v>
      </c>
      <c r="K874" s="4">
        <v>94</v>
      </c>
      <c r="L874" s="107"/>
      <c r="M874" s="107"/>
      <c r="N874" s="4">
        <v>873</v>
      </c>
      <c r="O874" s="4"/>
      <c r="P874" s="108">
        <v>82.01</v>
      </c>
      <c r="Q874" s="4">
        <v>94.02</v>
      </c>
      <c r="R874" s="4">
        <v>94.02</v>
      </c>
      <c r="S874" s="4">
        <v>94.02</v>
      </c>
      <c r="T874" s="107"/>
      <c r="U874" s="107"/>
      <c r="V874" s="107"/>
      <c r="W874" s="107"/>
      <c r="X874" s="107"/>
    </row>
    <row r="875" spans="1:24">
      <c r="A875" s="102">
        <f t="shared" si="13"/>
        <v>874</v>
      </c>
      <c r="B875" s="102">
        <v>274</v>
      </c>
      <c r="C875" s="4">
        <f>IF('Input&amp;Output'!$C$3=10,'v-t_chart'!G875,IF('Input&amp;Output'!$C$3=21,'v-t_chart'!H875,IF('Input&amp;Output'!$C$3=32,'v-t_chart'!I875,IF('Input&amp;Output'!$C$3=22,'v-t_chart'!J875,IF('Input&amp;Output'!$C$3=31,'v-t_chart'!K875,'v-t_chart'!L875)))))</f>
        <v>94.1</v>
      </c>
      <c r="D875" s="17"/>
      <c r="F875" s="4">
        <v>874</v>
      </c>
      <c r="G875" s="105"/>
      <c r="H875" s="108">
        <v>82.1</v>
      </c>
      <c r="I875" s="4">
        <v>94.1</v>
      </c>
      <c r="J875" s="4">
        <v>94.1</v>
      </c>
      <c r="K875" s="4">
        <v>94.1</v>
      </c>
      <c r="L875" s="107"/>
      <c r="M875" s="107"/>
      <c r="N875" s="4">
        <v>874</v>
      </c>
      <c r="O875" s="4"/>
      <c r="P875" s="108">
        <v>82.08</v>
      </c>
      <c r="Q875" s="4">
        <v>94.09</v>
      </c>
      <c r="R875" s="4">
        <v>94.09</v>
      </c>
      <c r="S875" s="4">
        <v>94.09</v>
      </c>
      <c r="T875" s="107"/>
      <c r="U875" s="107"/>
      <c r="V875" s="107"/>
      <c r="W875" s="107"/>
      <c r="X875" s="107"/>
    </row>
    <row r="876" spans="1:24">
      <c r="A876" s="102">
        <f t="shared" si="13"/>
        <v>875</v>
      </c>
      <c r="B876" s="102">
        <v>275</v>
      </c>
      <c r="C876" s="4">
        <f>IF('Input&amp;Output'!$C$3=10,'v-t_chart'!G876,IF('Input&amp;Output'!$C$3=21,'v-t_chart'!H876,IF('Input&amp;Output'!$C$3=32,'v-t_chart'!I876,IF('Input&amp;Output'!$C$3=22,'v-t_chart'!J876,IF('Input&amp;Output'!$C$3=31,'v-t_chart'!K876,'v-t_chart'!L876)))))</f>
        <v>94.2</v>
      </c>
      <c r="D876" s="17"/>
      <c r="F876" s="4">
        <v>875</v>
      </c>
      <c r="G876" s="105"/>
      <c r="H876" s="108">
        <v>82.2</v>
      </c>
      <c r="I876" s="4">
        <v>94.2</v>
      </c>
      <c r="J876" s="4">
        <v>94.2</v>
      </c>
      <c r="K876" s="4">
        <v>94.2</v>
      </c>
      <c r="L876" s="107"/>
      <c r="M876" s="107"/>
      <c r="N876" s="4">
        <v>875</v>
      </c>
      <c r="O876" s="4"/>
      <c r="P876" s="108">
        <v>82.19</v>
      </c>
      <c r="Q876" s="4">
        <v>94.2</v>
      </c>
      <c r="R876" s="4">
        <v>94.2</v>
      </c>
      <c r="S876" s="4">
        <v>94.2</v>
      </c>
      <c r="T876" s="107"/>
      <c r="U876" s="107"/>
      <c r="V876" s="107"/>
      <c r="W876" s="107"/>
      <c r="X876" s="107"/>
    </row>
    <row r="877" spans="1:24">
      <c r="A877" s="102">
        <f t="shared" si="13"/>
        <v>876</v>
      </c>
      <c r="B877" s="102">
        <v>276</v>
      </c>
      <c r="C877" s="4">
        <f>IF('Input&amp;Output'!$C$3=10,'v-t_chart'!G877,IF('Input&amp;Output'!$C$3=21,'v-t_chart'!H877,IF('Input&amp;Output'!$C$3=32,'v-t_chart'!I877,IF('Input&amp;Output'!$C$3=22,'v-t_chart'!J877,IF('Input&amp;Output'!$C$3=31,'v-t_chart'!K877,'v-t_chart'!L877)))))</f>
        <v>94.3</v>
      </c>
      <c r="D877" s="17"/>
      <c r="F877" s="4">
        <v>876</v>
      </c>
      <c r="G877" s="105"/>
      <c r="H877" s="108">
        <v>82.3</v>
      </c>
      <c r="I877" s="4">
        <v>94.3</v>
      </c>
      <c r="J877" s="4">
        <v>94.3</v>
      </c>
      <c r="K877" s="4">
        <v>94.3</v>
      </c>
      <c r="L877" s="107"/>
      <c r="M877" s="107"/>
      <c r="N877" s="4">
        <v>876</v>
      </c>
      <c r="O877" s="4"/>
      <c r="P877" s="108">
        <v>82.31</v>
      </c>
      <c r="Q877" s="4">
        <v>94.32</v>
      </c>
      <c r="R877" s="4">
        <v>94.32</v>
      </c>
      <c r="S877" s="4">
        <v>94.32</v>
      </c>
      <c r="T877" s="107"/>
      <c r="U877" s="107"/>
      <c r="V877" s="107"/>
      <c r="W877" s="107"/>
      <c r="X877" s="107"/>
    </row>
    <row r="878" spans="1:24">
      <c r="A878" s="102">
        <f t="shared" si="13"/>
        <v>877</v>
      </c>
      <c r="B878" s="102">
        <v>277</v>
      </c>
      <c r="C878" s="4">
        <f>IF('Input&amp;Output'!$C$3=10,'v-t_chart'!G878,IF('Input&amp;Output'!$C$3=21,'v-t_chart'!H878,IF('Input&amp;Output'!$C$3=32,'v-t_chart'!I878,IF('Input&amp;Output'!$C$3=22,'v-t_chart'!J878,IF('Input&amp;Output'!$C$3=31,'v-t_chart'!K878,'v-t_chart'!L878)))))</f>
        <v>94.4</v>
      </c>
      <c r="D878" s="17"/>
      <c r="F878" s="4">
        <v>877</v>
      </c>
      <c r="G878" s="105"/>
      <c r="H878" s="108">
        <v>82.4</v>
      </c>
      <c r="I878" s="4">
        <v>94.4</v>
      </c>
      <c r="J878" s="4">
        <v>94.4</v>
      </c>
      <c r="K878" s="4">
        <v>94.4</v>
      </c>
      <c r="L878" s="107"/>
      <c r="M878" s="107"/>
      <c r="N878" s="4">
        <v>877</v>
      </c>
      <c r="O878" s="4"/>
      <c r="P878" s="108">
        <v>82.42</v>
      </c>
      <c r="Q878" s="4">
        <v>94.43</v>
      </c>
      <c r="R878" s="4">
        <v>94.43</v>
      </c>
      <c r="S878" s="4">
        <v>94.43</v>
      </c>
      <c r="T878" s="107"/>
      <c r="U878" s="107"/>
      <c r="V878" s="107"/>
      <c r="W878" s="107"/>
      <c r="X878" s="107"/>
    </row>
    <row r="879" spans="1:24">
      <c r="A879" s="102">
        <f t="shared" si="13"/>
        <v>878</v>
      </c>
      <c r="B879" s="102">
        <v>278</v>
      </c>
      <c r="C879" s="4">
        <f>IF('Input&amp;Output'!$C$3=10,'v-t_chart'!G879,IF('Input&amp;Output'!$C$3=21,'v-t_chart'!H879,IF('Input&amp;Output'!$C$3=32,'v-t_chart'!I879,IF('Input&amp;Output'!$C$3=22,'v-t_chart'!J879,IF('Input&amp;Output'!$C$3=31,'v-t_chart'!K879,'v-t_chart'!L879)))))</f>
        <v>94.5</v>
      </c>
      <c r="D879" s="17"/>
      <c r="F879" s="4">
        <v>878</v>
      </c>
      <c r="G879" s="105"/>
      <c r="H879" s="108">
        <v>82.5</v>
      </c>
      <c r="I879" s="4">
        <v>94.5</v>
      </c>
      <c r="J879" s="4">
        <v>94.5</v>
      </c>
      <c r="K879" s="4">
        <v>94.5</v>
      </c>
      <c r="L879" s="107"/>
      <c r="M879" s="107"/>
      <c r="N879" s="4">
        <v>878</v>
      </c>
      <c r="O879" s="4"/>
      <c r="P879" s="108">
        <v>82.49</v>
      </c>
      <c r="Q879" s="4">
        <v>94.5</v>
      </c>
      <c r="R879" s="4">
        <v>94.5</v>
      </c>
      <c r="S879" s="4">
        <v>94.5</v>
      </c>
      <c r="T879" s="107"/>
      <c r="U879" s="107"/>
      <c r="V879" s="107"/>
      <c r="W879" s="107"/>
      <c r="X879" s="107"/>
    </row>
    <row r="880" spans="1:24">
      <c r="A880" s="102">
        <f t="shared" si="13"/>
        <v>879</v>
      </c>
      <c r="B880" s="102">
        <v>279</v>
      </c>
      <c r="C880" s="4">
        <f>IF('Input&amp;Output'!$C$3=10,'v-t_chart'!G880,IF('Input&amp;Output'!$C$3=21,'v-t_chart'!H880,IF('Input&amp;Output'!$C$3=32,'v-t_chart'!I880,IF('Input&amp;Output'!$C$3=22,'v-t_chart'!J880,IF('Input&amp;Output'!$C$3=31,'v-t_chart'!K880,'v-t_chart'!L880)))))</f>
        <v>94.5</v>
      </c>
      <c r="D880" s="17"/>
      <c r="F880" s="4">
        <v>879</v>
      </c>
      <c r="G880" s="105"/>
      <c r="H880" s="108">
        <v>82.5</v>
      </c>
      <c r="I880" s="4">
        <v>94.5</v>
      </c>
      <c r="J880" s="4">
        <v>94.5</v>
      </c>
      <c r="K880" s="4">
        <v>94.5</v>
      </c>
      <c r="L880" s="107"/>
      <c r="M880" s="107"/>
      <c r="N880" s="4">
        <v>879</v>
      </c>
      <c r="O880" s="4"/>
      <c r="P880" s="108">
        <v>82.5</v>
      </c>
      <c r="Q880" s="4">
        <v>94.51</v>
      </c>
      <c r="R880" s="4">
        <v>94.51</v>
      </c>
      <c r="S880" s="4">
        <v>94.51</v>
      </c>
      <c r="T880" s="107"/>
      <c r="U880" s="107"/>
      <c r="V880" s="107"/>
      <c r="W880" s="107"/>
      <c r="X880" s="107"/>
    </row>
    <row r="881" spans="1:24">
      <c r="A881" s="102">
        <f t="shared" si="13"/>
        <v>880</v>
      </c>
      <c r="B881" s="102">
        <v>280</v>
      </c>
      <c r="C881" s="4">
        <f>IF('Input&amp;Output'!$C$3=10,'v-t_chart'!G881,IF('Input&amp;Output'!$C$3=21,'v-t_chart'!H881,IF('Input&amp;Output'!$C$3=32,'v-t_chart'!I881,IF('Input&amp;Output'!$C$3=22,'v-t_chart'!J881,IF('Input&amp;Output'!$C$3=31,'v-t_chart'!K881,'v-t_chart'!L881)))))</f>
        <v>94.5</v>
      </c>
      <c r="D881" s="17"/>
      <c r="F881" s="4">
        <v>880</v>
      </c>
      <c r="G881" s="105"/>
      <c r="H881" s="108">
        <v>82.5</v>
      </c>
      <c r="I881" s="4">
        <v>94.5</v>
      </c>
      <c r="J881" s="4">
        <v>94.5</v>
      </c>
      <c r="K881" s="4">
        <v>94.5</v>
      </c>
      <c r="L881" s="107"/>
      <c r="M881" s="107"/>
      <c r="N881" s="4">
        <v>880</v>
      </c>
      <c r="O881" s="4"/>
      <c r="P881" s="108">
        <v>82.48</v>
      </c>
      <c r="Q881" s="4">
        <v>94.49</v>
      </c>
      <c r="R881" s="4">
        <v>94.49</v>
      </c>
      <c r="S881" s="4">
        <v>94.49</v>
      </c>
      <c r="T881" s="107"/>
      <c r="U881" s="107"/>
      <c r="V881" s="107"/>
      <c r="W881" s="107"/>
      <c r="X881" s="107"/>
    </row>
    <row r="882" spans="1:24">
      <c r="A882" s="102">
        <f t="shared" si="13"/>
        <v>881</v>
      </c>
      <c r="B882" s="102">
        <v>281</v>
      </c>
      <c r="C882" s="4">
        <f>IF('Input&amp;Output'!$C$3=10,'v-t_chart'!G882,IF('Input&amp;Output'!$C$3=21,'v-t_chart'!H882,IF('Input&amp;Output'!$C$3=32,'v-t_chart'!I882,IF('Input&amp;Output'!$C$3=22,'v-t_chart'!J882,IF('Input&amp;Output'!$C$3=31,'v-t_chart'!K882,'v-t_chart'!L882)))))</f>
        <v>94.5</v>
      </c>
      <c r="D882" s="17"/>
      <c r="F882" s="4">
        <v>881</v>
      </c>
      <c r="G882" s="105"/>
      <c r="H882" s="108">
        <v>82.5</v>
      </c>
      <c r="I882" s="4">
        <v>94.5</v>
      </c>
      <c r="J882" s="4">
        <v>94.5</v>
      </c>
      <c r="K882" s="4">
        <v>94.5</v>
      </c>
      <c r="L882" s="107"/>
      <c r="M882" s="107"/>
      <c r="N882" s="4">
        <v>881</v>
      </c>
      <c r="O882" s="4"/>
      <c r="P882" s="108">
        <v>82.45</v>
      </c>
      <c r="Q882" s="4">
        <v>94.46</v>
      </c>
      <c r="R882" s="4">
        <v>94.46</v>
      </c>
      <c r="S882" s="4">
        <v>94.46</v>
      </c>
      <c r="T882" s="107"/>
      <c r="U882" s="107"/>
      <c r="V882" s="107"/>
      <c r="W882" s="107"/>
      <c r="X882" s="107"/>
    </row>
    <row r="883" spans="1:24">
      <c r="A883" s="102">
        <f t="shared" si="13"/>
        <v>882</v>
      </c>
      <c r="B883" s="102">
        <v>282</v>
      </c>
      <c r="C883" s="4">
        <f>IF('Input&amp;Output'!$C$3=10,'v-t_chart'!G883,IF('Input&amp;Output'!$C$3=21,'v-t_chart'!H883,IF('Input&amp;Output'!$C$3=32,'v-t_chart'!I883,IF('Input&amp;Output'!$C$3=22,'v-t_chart'!J883,IF('Input&amp;Output'!$C$3=31,'v-t_chart'!K883,'v-t_chart'!L883)))))</f>
        <v>94.4</v>
      </c>
      <c r="D883" s="17"/>
      <c r="F883" s="4">
        <v>882</v>
      </c>
      <c r="G883" s="105"/>
      <c r="H883" s="108">
        <v>82.4</v>
      </c>
      <c r="I883" s="4">
        <v>94.4</v>
      </c>
      <c r="J883" s="4">
        <v>94.4</v>
      </c>
      <c r="K883" s="4">
        <v>94.4</v>
      </c>
      <c r="L883" s="107"/>
      <c r="M883" s="107"/>
      <c r="N883" s="4">
        <v>882</v>
      </c>
      <c r="O883" s="4"/>
      <c r="P883" s="108">
        <v>82.43</v>
      </c>
      <c r="Q883" s="4">
        <v>94.44</v>
      </c>
      <c r="R883" s="4">
        <v>94.44</v>
      </c>
      <c r="S883" s="4">
        <v>94.44</v>
      </c>
      <c r="T883" s="107"/>
      <c r="U883" s="107"/>
      <c r="V883" s="107"/>
      <c r="W883" s="107"/>
      <c r="X883" s="107"/>
    </row>
    <row r="884" spans="1:24">
      <c r="A884" s="102">
        <f t="shared" si="13"/>
        <v>883</v>
      </c>
      <c r="B884" s="102">
        <v>283</v>
      </c>
      <c r="C884" s="4">
        <f>IF('Input&amp;Output'!$C$3=10,'v-t_chart'!G884,IF('Input&amp;Output'!$C$3=21,'v-t_chart'!H884,IF('Input&amp;Output'!$C$3=32,'v-t_chart'!I884,IF('Input&amp;Output'!$C$3=22,'v-t_chart'!J884,IF('Input&amp;Output'!$C$3=31,'v-t_chart'!K884,'v-t_chart'!L884)))))</f>
        <v>94.5</v>
      </c>
      <c r="D884" s="17"/>
      <c r="F884" s="4">
        <v>883</v>
      </c>
      <c r="G884" s="105"/>
      <c r="H884" s="108">
        <v>82.4</v>
      </c>
      <c r="I884" s="4">
        <v>94.5</v>
      </c>
      <c r="J884" s="4">
        <v>94.5</v>
      </c>
      <c r="K884" s="4">
        <v>94.5</v>
      </c>
      <c r="L884" s="107"/>
      <c r="M884" s="107"/>
      <c r="N884" s="4">
        <v>883</v>
      </c>
      <c r="O884" s="4"/>
      <c r="P884" s="108">
        <v>82.41</v>
      </c>
      <c r="Q884" s="4">
        <v>94.48</v>
      </c>
      <c r="R884" s="4">
        <v>94.48</v>
      </c>
      <c r="S884" s="4">
        <v>94.48</v>
      </c>
      <c r="T884" s="107"/>
      <c r="U884" s="107"/>
      <c r="V884" s="107"/>
      <c r="W884" s="107"/>
      <c r="X884" s="107"/>
    </row>
    <row r="885" spans="1:24">
      <c r="A885" s="102">
        <f t="shared" si="13"/>
        <v>884</v>
      </c>
      <c r="B885" s="102">
        <v>284</v>
      </c>
      <c r="C885" s="4">
        <f>IF('Input&amp;Output'!$C$3=10,'v-t_chart'!G885,IF('Input&amp;Output'!$C$3=21,'v-t_chart'!H885,IF('Input&amp;Output'!$C$3=32,'v-t_chart'!I885,IF('Input&amp;Output'!$C$3=22,'v-t_chart'!J885,IF('Input&amp;Output'!$C$3=31,'v-t_chart'!K885,'v-t_chart'!L885)))))</f>
        <v>94.6</v>
      </c>
      <c r="D885" s="17"/>
      <c r="F885" s="4">
        <v>884</v>
      </c>
      <c r="G885" s="105"/>
      <c r="H885" s="108">
        <v>82.4</v>
      </c>
      <c r="I885" s="4">
        <v>94.6</v>
      </c>
      <c r="J885" s="4">
        <v>94.6</v>
      </c>
      <c r="K885" s="4">
        <v>94.6</v>
      </c>
      <c r="L885" s="107"/>
      <c r="M885" s="107"/>
      <c r="N885" s="4">
        <v>884</v>
      </c>
      <c r="O885" s="4"/>
      <c r="P885" s="108">
        <v>82.42</v>
      </c>
      <c r="Q885" s="4">
        <v>94.58</v>
      </c>
      <c r="R885" s="4">
        <v>94.58</v>
      </c>
      <c r="S885" s="4">
        <v>94.58</v>
      </c>
      <c r="T885" s="107"/>
      <c r="U885" s="107"/>
      <c r="V885" s="107"/>
      <c r="W885" s="107"/>
      <c r="X885" s="107"/>
    </row>
    <row r="886" spans="1:24">
      <c r="A886" s="102">
        <f t="shared" si="13"/>
        <v>885</v>
      </c>
      <c r="B886" s="102">
        <v>285</v>
      </c>
      <c r="C886" s="4">
        <f>IF('Input&amp;Output'!$C$3=10,'v-t_chart'!G886,IF('Input&amp;Output'!$C$3=21,'v-t_chart'!H886,IF('Input&amp;Output'!$C$3=32,'v-t_chart'!I886,IF('Input&amp;Output'!$C$3=22,'v-t_chart'!J886,IF('Input&amp;Output'!$C$3=31,'v-t_chart'!K886,'v-t_chart'!L886)))))</f>
        <v>94.7</v>
      </c>
      <c r="D886" s="17"/>
      <c r="F886" s="4">
        <v>885</v>
      </c>
      <c r="G886" s="105"/>
      <c r="H886" s="108">
        <v>82.5</v>
      </c>
      <c r="I886" s="4">
        <v>94.7</v>
      </c>
      <c r="J886" s="4">
        <v>94.7</v>
      </c>
      <c r="K886" s="4">
        <v>94.7</v>
      </c>
      <c r="L886" s="107"/>
      <c r="M886" s="107"/>
      <c r="N886" s="4">
        <v>885</v>
      </c>
      <c r="O886" s="4"/>
      <c r="P886" s="108">
        <v>82.45</v>
      </c>
      <c r="Q886" s="4">
        <v>94.7</v>
      </c>
      <c r="R886" s="4">
        <v>94.7</v>
      </c>
      <c r="S886" s="4">
        <v>94.7</v>
      </c>
      <c r="T886" s="107"/>
      <c r="U886" s="107"/>
      <c r="V886" s="107"/>
      <c r="W886" s="107"/>
      <c r="X886" s="107"/>
    </row>
    <row r="887" spans="1:24">
      <c r="A887" s="102">
        <f t="shared" si="13"/>
        <v>886</v>
      </c>
      <c r="B887" s="102">
        <v>286</v>
      </c>
      <c r="C887" s="4">
        <f>IF('Input&amp;Output'!$C$3=10,'v-t_chart'!G887,IF('Input&amp;Output'!$C$3=21,'v-t_chart'!H887,IF('Input&amp;Output'!$C$3=32,'v-t_chart'!I887,IF('Input&amp;Output'!$C$3=22,'v-t_chart'!J887,IF('Input&amp;Output'!$C$3=31,'v-t_chart'!K887,'v-t_chart'!L887)))))</f>
        <v>94.8</v>
      </c>
      <c r="D887" s="17"/>
      <c r="F887" s="4">
        <v>886</v>
      </c>
      <c r="G887" s="105"/>
      <c r="H887" s="108">
        <v>82.5</v>
      </c>
      <c r="I887" s="4">
        <v>94.8</v>
      </c>
      <c r="J887" s="4">
        <v>94.8</v>
      </c>
      <c r="K887" s="4">
        <v>94.8</v>
      </c>
      <c r="L887" s="107"/>
      <c r="M887" s="107"/>
      <c r="N887" s="4">
        <v>886</v>
      </c>
      <c r="O887" s="4"/>
      <c r="P887" s="108">
        <v>82.47</v>
      </c>
      <c r="Q887" s="4">
        <v>94.83</v>
      </c>
      <c r="R887" s="4">
        <v>94.83</v>
      </c>
      <c r="S887" s="4">
        <v>94.83</v>
      </c>
      <c r="T887" s="107"/>
      <c r="U887" s="107"/>
      <c r="V887" s="107"/>
      <c r="W887" s="107"/>
      <c r="X887" s="107"/>
    </row>
    <row r="888" spans="1:24">
      <c r="A888" s="102">
        <f t="shared" si="13"/>
        <v>887</v>
      </c>
      <c r="B888" s="102">
        <v>287</v>
      </c>
      <c r="C888" s="4">
        <f>IF('Input&amp;Output'!$C$3=10,'v-t_chart'!G888,IF('Input&amp;Output'!$C$3=21,'v-t_chart'!H888,IF('Input&amp;Output'!$C$3=32,'v-t_chart'!I888,IF('Input&amp;Output'!$C$3=22,'v-t_chart'!J888,IF('Input&amp;Output'!$C$3=31,'v-t_chart'!K888,'v-t_chart'!L888)))))</f>
        <v>94.9</v>
      </c>
      <c r="D888" s="17"/>
      <c r="F888" s="4">
        <v>887</v>
      </c>
      <c r="G888" s="105"/>
      <c r="H888" s="108">
        <v>82.5</v>
      </c>
      <c r="I888" s="4">
        <v>94.9</v>
      </c>
      <c r="J888" s="4">
        <v>94.9</v>
      </c>
      <c r="K888" s="4">
        <v>94.9</v>
      </c>
      <c r="L888" s="107"/>
      <c r="M888" s="107"/>
      <c r="N888" s="4">
        <v>887</v>
      </c>
      <c r="O888" s="4"/>
      <c r="P888" s="108">
        <v>82.5</v>
      </c>
      <c r="Q888" s="4">
        <v>94.91</v>
      </c>
      <c r="R888" s="4">
        <v>94.91</v>
      </c>
      <c r="S888" s="4">
        <v>94.91</v>
      </c>
      <c r="T888" s="107"/>
      <c r="U888" s="107"/>
      <c r="V888" s="107"/>
      <c r="W888" s="107"/>
      <c r="X888" s="107"/>
    </row>
    <row r="889" spans="1:24">
      <c r="A889" s="102">
        <f t="shared" si="13"/>
        <v>888</v>
      </c>
      <c r="B889" s="102">
        <v>288</v>
      </c>
      <c r="C889" s="4">
        <f>IF('Input&amp;Output'!$C$3=10,'v-t_chart'!G889,IF('Input&amp;Output'!$C$3=21,'v-t_chart'!H889,IF('Input&amp;Output'!$C$3=32,'v-t_chart'!I889,IF('Input&amp;Output'!$C$3=22,'v-t_chart'!J889,IF('Input&amp;Output'!$C$3=31,'v-t_chart'!K889,'v-t_chart'!L889)))))</f>
        <v>94.8</v>
      </c>
      <c r="D889" s="17"/>
      <c r="F889" s="4">
        <v>888</v>
      </c>
      <c r="G889" s="105"/>
      <c r="H889" s="108">
        <v>82.4</v>
      </c>
      <c r="I889" s="4">
        <v>94.8</v>
      </c>
      <c r="J889" s="4">
        <v>94.8</v>
      </c>
      <c r="K889" s="4">
        <v>94.8</v>
      </c>
      <c r="L889" s="107"/>
      <c r="M889" s="107"/>
      <c r="N889" s="4">
        <v>888</v>
      </c>
      <c r="O889" s="4"/>
      <c r="P889" s="108">
        <v>82.39</v>
      </c>
      <c r="Q889" s="4">
        <v>94.8</v>
      </c>
      <c r="R889" s="4">
        <v>94.8</v>
      </c>
      <c r="S889" s="4">
        <v>94.8</v>
      </c>
      <c r="T889" s="107"/>
      <c r="U889" s="107"/>
      <c r="V889" s="107"/>
      <c r="W889" s="107"/>
      <c r="X889" s="107"/>
    </row>
    <row r="890" spans="1:24">
      <c r="A890" s="102">
        <f t="shared" si="13"/>
        <v>889</v>
      </c>
      <c r="B890" s="102">
        <v>289</v>
      </c>
      <c r="C890" s="4">
        <f>IF('Input&amp;Output'!$C$3=10,'v-t_chart'!G890,IF('Input&amp;Output'!$C$3=21,'v-t_chart'!H890,IF('Input&amp;Output'!$C$3=32,'v-t_chart'!I890,IF('Input&amp;Output'!$C$3=22,'v-t_chart'!J890,IF('Input&amp;Output'!$C$3=31,'v-t_chart'!K890,'v-t_chart'!L890)))))</f>
        <v>94.3</v>
      </c>
      <c r="D890" s="17"/>
      <c r="F890" s="4">
        <v>889</v>
      </c>
      <c r="G890" s="105"/>
      <c r="H890" s="108">
        <v>82.3</v>
      </c>
      <c r="I890" s="4">
        <v>94.3</v>
      </c>
      <c r="J890" s="4">
        <v>94.3</v>
      </c>
      <c r="K890" s="4">
        <v>94.3</v>
      </c>
      <c r="L890" s="107"/>
      <c r="M890" s="107"/>
      <c r="N890" s="4">
        <v>889</v>
      </c>
      <c r="O890" s="4"/>
      <c r="P890" s="108">
        <v>82.28</v>
      </c>
      <c r="Q890" s="4">
        <v>94.33</v>
      </c>
      <c r="R890" s="4">
        <v>94.33</v>
      </c>
      <c r="S890" s="4">
        <v>94.33</v>
      </c>
      <c r="T890" s="107"/>
      <c r="U890" s="107"/>
      <c r="V890" s="107"/>
      <c r="W890" s="107"/>
      <c r="X890" s="107"/>
    </row>
    <row r="891" spans="1:24">
      <c r="A891" s="102">
        <f t="shared" si="13"/>
        <v>890</v>
      </c>
      <c r="B891" s="102">
        <v>290</v>
      </c>
      <c r="C891" s="4">
        <f>IF('Input&amp;Output'!$C$3=10,'v-t_chart'!G891,IF('Input&amp;Output'!$C$3=21,'v-t_chart'!H891,IF('Input&amp;Output'!$C$3=32,'v-t_chart'!I891,IF('Input&amp;Output'!$C$3=22,'v-t_chart'!J891,IF('Input&amp;Output'!$C$3=31,'v-t_chart'!K891,'v-t_chart'!L891)))))</f>
        <v>93.3</v>
      </c>
      <c r="D891" s="17"/>
      <c r="F891" s="4">
        <v>890</v>
      </c>
      <c r="G891" s="105"/>
      <c r="H891" s="108">
        <v>81.599999999999994</v>
      </c>
      <c r="I891" s="4">
        <v>93.3</v>
      </c>
      <c r="J891" s="4">
        <v>93.3</v>
      </c>
      <c r="K891" s="4">
        <v>93.3</v>
      </c>
      <c r="L891" s="107"/>
      <c r="M891" s="107"/>
      <c r="N891" s="4">
        <v>890</v>
      </c>
      <c r="O891" s="4"/>
      <c r="P891" s="108">
        <v>81.599999999999994</v>
      </c>
      <c r="Q891" s="4">
        <v>93.34</v>
      </c>
      <c r="R891" s="4">
        <v>93.34</v>
      </c>
      <c r="S891" s="4">
        <v>93.34</v>
      </c>
      <c r="T891" s="107"/>
      <c r="U891" s="107"/>
      <c r="V891" s="107"/>
      <c r="W891" s="107"/>
      <c r="X891" s="107"/>
    </row>
    <row r="892" spans="1:24">
      <c r="A892" s="102">
        <f t="shared" si="13"/>
        <v>891</v>
      </c>
      <c r="B892" s="102">
        <v>291</v>
      </c>
      <c r="C892" s="4">
        <f>IF('Input&amp;Output'!$C$3=10,'v-t_chart'!G892,IF('Input&amp;Output'!$C$3=21,'v-t_chart'!H892,IF('Input&amp;Output'!$C$3=32,'v-t_chart'!I892,IF('Input&amp;Output'!$C$3=22,'v-t_chart'!J892,IF('Input&amp;Output'!$C$3=31,'v-t_chart'!K892,'v-t_chart'!L892)))))</f>
        <v>91.8</v>
      </c>
      <c r="D892" s="17"/>
      <c r="F892" s="4">
        <v>891</v>
      </c>
      <c r="G892" s="105"/>
      <c r="H892" s="108">
        <v>81.3</v>
      </c>
      <c r="I892" s="4">
        <v>91.8</v>
      </c>
      <c r="J892" s="4">
        <v>91.8</v>
      </c>
      <c r="K892" s="4">
        <v>91.8</v>
      </c>
      <c r="L892" s="107"/>
      <c r="M892" s="107"/>
      <c r="N892" s="4">
        <v>891</v>
      </c>
      <c r="O892" s="4"/>
      <c r="P892" s="108">
        <v>81.27</v>
      </c>
      <c r="Q892" s="4">
        <v>91.75</v>
      </c>
      <c r="R892" s="4">
        <v>91.75</v>
      </c>
      <c r="S892" s="4">
        <v>91.75</v>
      </c>
      <c r="T892" s="107"/>
      <c r="U892" s="107"/>
      <c r="V892" s="107"/>
      <c r="W892" s="107"/>
      <c r="X892" s="107"/>
    </row>
    <row r="893" spans="1:24">
      <c r="A893" s="102">
        <f t="shared" si="13"/>
        <v>892</v>
      </c>
      <c r="B893" s="102">
        <v>292</v>
      </c>
      <c r="C893" s="4">
        <f>IF('Input&amp;Output'!$C$3=10,'v-t_chart'!G893,IF('Input&amp;Output'!$C$3=21,'v-t_chart'!H893,IF('Input&amp;Output'!$C$3=32,'v-t_chart'!I893,IF('Input&amp;Output'!$C$3=22,'v-t_chart'!J893,IF('Input&amp;Output'!$C$3=31,'v-t_chart'!K893,'v-t_chart'!L893)))))</f>
        <v>89.6</v>
      </c>
      <c r="D893" s="17"/>
      <c r="F893" s="4">
        <v>892</v>
      </c>
      <c r="G893" s="105"/>
      <c r="H893" s="108">
        <v>80.3</v>
      </c>
      <c r="I893" s="4">
        <v>89.6</v>
      </c>
      <c r="J893" s="4">
        <v>89.6</v>
      </c>
      <c r="K893" s="4">
        <v>89.6</v>
      </c>
      <c r="L893" s="107"/>
      <c r="M893" s="107"/>
      <c r="N893" s="4">
        <v>892</v>
      </c>
      <c r="O893" s="4"/>
      <c r="P893" s="108">
        <v>80.31</v>
      </c>
      <c r="Q893" s="4">
        <v>89.57</v>
      </c>
      <c r="R893" s="4">
        <v>89.57</v>
      </c>
      <c r="S893" s="4">
        <v>89.57</v>
      </c>
      <c r="T893" s="107"/>
      <c r="U893" s="107"/>
      <c r="V893" s="107"/>
      <c r="W893" s="107"/>
      <c r="X893" s="107"/>
    </row>
    <row r="894" spans="1:24">
      <c r="A894" s="102">
        <f t="shared" si="13"/>
        <v>893</v>
      </c>
      <c r="B894" s="102">
        <v>293</v>
      </c>
      <c r="C894" s="4">
        <f>IF('Input&amp;Output'!$C$3=10,'v-t_chart'!G894,IF('Input&amp;Output'!$C$3=21,'v-t_chart'!H894,IF('Input&amp;Output'!$C$3=32,'v-t_chart'!I894,IF('Input&amp;Output'!$C$3=22,'v-t_chart'!J894,IF('Input&amp;Output'!$C$3=31,'v-t_chart'!K894,'v-t_chart'!L894)))))</f>
        <v>87</v>
      </c>
      <c r="D894" s="17"/>
      <c r="F894" s="4">
        <v>893</v>
      </c>
      <c r="G894" s="105"/>
      <c r="H894" s="108">
        <v>79.900000000000006</v>
      </c>
      <c r="I894" s="4">
        <v>87</v>
      </c>
      <c r="J894" s="4">
        <v>87</v>
      </c>
      <c r="K894" s="4">
        <v>87</v>
      </c>
      <c r="L894" s="107"/>
      <c r="M894" s="107"/>
      <c r="N894" s="4">
        <v>893</v>
      </c>
      <c r="O894" s="4"/>
      <c r="P894" s="108">
        <v>79.88</v>
      </c>
      <c r="Q894" s="4">
        <v>86.95</v>
      </c>
      <c r="R894" s="4">
        <v>86.95</v>
      </c>
      <c r="S894" s="4">
        <v>86.95</v>
      </c>
      <c r="T894" s="107"/>
      <c r="U894" s="107"/>
      <c r="V894" s="107"/>
      <c r="W894" s="107"/>
      <c r="X894" s="107"/>
    </row>
    <row r="895" spans="1:24">
      <c r="A895" s="102">
        <f t="shared" si="13"/>
        <v>894</v>
      </c>
      <c r="B895" s="102">
        <v>294</v>
      </c>
      <c r="C895" s="4">
        <f>IF('Input&amp;Output'!$C$3=10,'v-t_chart'!G895,IF('Input&amp;Output'!$C$3=21,'v-t_chart'!H895,IF('Input&amp;Output'!$C$3=32,'v-t_chart'!I895,IF('Input&amp;Output'!$C$3=22,'v-t_chart'!J895,IF('Input&amp;Output'!$C$3=31,'v-t_chart'!K895,'v-t_chart'!L895)))))</f>
        <v>84.1</v>
      </c>
      <c r="D895" s="17"/>
      <c r="F895" s="4">
        <v>894</v>
      </c>
      <c r="G895" s="105"/>
      <c r="H895" s="108">
        <v>79.2</v>
      </c>
      <c r="I895" s="4">
        <v>84.1</v>
      </c>
      <c r="J895" s="4">
        <v>84.1</v>
      </c>
      <c r="K895" s="4">
        <v>84.1</v>
      </c>
      <c r="L895" s="107"/>
      <c r="M895" s="107"/>
      <c r="N895" s="4">
        <v>894</v>
      </c>
      <c r="O895" s="4"/>
      <c r="P895" s="108">
        <v>79.2</v>
      </c>
      <c r="Q895" s="4">
        <v>84.11</v>
      </c>
      <c r="R895" s="4">
        <v>84.11</v>
      </c>
      <c r="S895" s="4">
        <v>84.11</v>
      </c>
      <c r="T895" s="107"/>
      <c r="U895" s="107"/>
      <c r="V895" s="107"/>
      <c r="W895" s="107"/>
      <c r="X895" s="107"/>
    </row>
    <row r="896" spans="1:24">
      <c r="A896" s="102">
        <f t="shared" si="13"/>
        <v>895</v>
      </c>
      <c r="B896" s="102">
        <v>295</v>
      </c>
      <c r="C896" s="4">
        <f>IF('Input&amp;Output'!$C$3=10,'v-t_chart'!G896,IF('Input&amp;Output'!$C$3=21,'v-t_chart'!H896,IF('Input&amp;Output'!$C$3=32,'v-t_chart'!I896,IF('Input&amp;Output'!$C$3=22,'v-t_chart'!J896,IF('Input&amp;Output'!$C$3=31,'v-t_chart'!K896,'v-t_chart'!L896)))))</f>
        <v>81.2</v>
      </c>
      <c r="D896" s="17"/>
      <c r="F896" s="4">
        <v>895</v>
      </c>
      <c r="G896" s="105"/>
      <c r="H896" s="108">
        <v>79.2</v>
      </c>
      <c r="I896" s="4">
        <v>81.2</v>
      </c>
      <c r="J896" s="4">
        <v>81.2</v>
      </c>
      <c r="K896" s="4">
        <v>81.2</v>
      </c>
      <c r="L896" s="107"/>
      <c r="M896" s="107"/>
      <c r="N896" s="4">
        <v>895</v>
      </c>
      <c r="O896" s="4"/>
      <c r="P896" s="108">
        <v>79.239999999999995</v>
      </c>
      <c r="Q896" s="4">
        <v>81.239999999999995</v>
      </c>
      <c r="R896" s="4">
        <v>81.239999999999995</v>
      </c>
      <c r="S896" s="4">
        <v>81.239999999999995</v>
      </c>
      <c r="T896" s="107"/>
      <c r="U896" s="107"/>
      <c r="V896" s="107"/>
      <c r="W896" s="107"/>
      <c r="X896" s="107"/>
    </row>
    <row r="897" spans="1:24">
      <c r="A897" s="102">
        <f t="shared" si="13"/>
        <v>896</v>
      </c>
      <c r="B897" s="102">
        <v>296</v>
      </c>
      <c r="C897" s="4">
        <f>IF('Input&amp;Output'!$C$3=10,'v-t_chart'!G897,IF('Input&amp;Output'!$C$3=21,'v-t_chart'!H897,IF('Input&amp;Output'!$C$3=32,'v-t_chart'!I897,IF('Input&amp;Output'!$C$3=22,'v-t_chart'!J897,IF('Input&amp;Output'!$C$3=31,'v-t_chart'!K897,'v-t_chart'!L897)))))</f>
        <v>78.400000000000006</v>
      </c>
      <c r="D897" s="17"/>
      <c r="F897" s="4">
        <v>896</v>
      </c>
      <c r="G897" s="105"/>
      <c r="H897" s="108">
        <v>78.400000000000006</v>
      </c>
      <c r="I897" s="4">
        <v>78.400000000000006</v>
      </c>
      <c r="J897" s="4">
        <v>78.400000000000006</v>
      </c>
      <c r="K897" s="4">
        <v>78.400000000000006</v>
      </c>
      <c r="L897" s="107"/>
      <c r="M897" s="107"/>
      <c r="N897" s="4">
        <v>896</v>
      </c>
      <c r="O897" s="4"/>
      <c r="P897" s="108">
        <v>78.400000000000006</v>
      </c>
      <c r="Q897" s="4">
        <v>78.400000000000006</v>
      </c>
      <c r="R897" s="4">
        <v>78.400000000000006</v>
      </c>
      <c r="S897" s="4">
        <v>78.400000000000006</v>
      </c>
      <c r="T897" s="107"/>
      <c r="U897" s="107"/>
      <c r="V897" s="107"/>
      <c r="W897" s="107"/>
      <c r="X897" s="107"/>
    </row>
    <row r="898" spans="1:24">
      <c r="A898" s="102">
        <f t="shared" si="13"/>
        <v>897</v>
      </c>
      <c r="B898" s="102">
        <v>297</v>
      </c>
      <c r="C898" s="4">
        <f>IF('Input&amp;Output'!$C$3=10,'v-t_chart'!G898,IF('Input&amp;Output'!$C$3=21,'v-t_chart'!H898,IF('Input&amp;Output'!$C$3=32,'v-t_chart'!I898,IF('Input&amp;Output'!$C$3=22,'v-t_chart'!J898,IF('Input&amp;Output'!$C$3=31,'v-t_chart'!K898,'v-t_chart'!L898)))))</f>
        <v>75.7</v>
      </c>
      <c r="D898" s="17"/>
      <c r="F898" s="4">
        <v>897</v>
      </c>
      <c r="G898" s="105"/>
      <c r="H898" s="108">
        <v>75.7</v>
      </c>
      <c r="I898" s="4">
        <v>75.7</v>
      </c>
      <c r="J898" s="4">
        <v>75.7</v>
      </c>
      <c r="K898" s="4">
        <v>75.7</v>
      </c>
      <c r="L898" s="107"/>
      <c r="M898" s="107"/>
      <c r="N898" s="4">
        <v>897</v>
      </c>
      <c r="O898" s="4"/>
      <c r="P898" s="108">
        <v>75.680000000000007</v>
      </c>
      <c r="Q898" s="4">
        <v>75.680000000000007</v>
      </c>
      <c r="R898" s="4">
        <v>75.680000000000007</v>
      </c>
      <c r="S898" s="4">
        <v>75.680000000000007</v>
      </c>
      <c r="T898" s="107"/>
      <c r="U898" s="107"/>
      <c r="V898" s="107"/>
      <c r="W898" s="107"/>
      <c r="X898" s="107"/>
    </row>
    <row r="899" spans="1:24">
      <c r="A899" s="102">
        <f t="shared" si="13"/>
        <v>898</v>
      </c>
      <c r="B899" s="102">
        <v>298</v>
      </c>
      <c r="C899" s="4">
        <f>IF('Input&amp;Output'!$C$3=10,'v-t_chart'!G899,IF('Input&amp;Output'!$C$3=21,'v-t_chart'!H899,IF('Input&amp;Output'!$C$3=32,'v-t_chart'!I899,IF('Input&amp;Output'!$C$3=22,'v-t_chart'!J899,IF('Input&amp;Output'!$C$3=31,'v-t_chart'!K899,'v-t_chart'!L899)))))</f>
        <v>73.2</v>
      </c>
      <c r="D899" s="17"/>
      <c r="F899" s="4">
        <v>898</v>
      </c>
      <c r="G899" s="105"/>
      <c r="H899" s="108">
        <v>73.2</v>
      </c>
      <c r="I899" s="4">
        <v>73.2</v>
      </c>
      <c r="J899" s="4">
        <v>73.2</v>
      </c>
      <c r="K899" s="4">
        <v>73.2</v>
      </c>
      <c r="L899" s="107"/>
      <c r="M899" s="107"/>
      <c r="N899" s="4">
        <v>898</v>
      </c>
      <c r="O899" s="4"/>
      <c r="P899" s="108">
        <v>73.209999999999994</v>
      </c>
      <c r="Q899" s="4">
        <v>73.209999999999994</v>
      </c>
      <c r="R899" s="4">
        <v>73.209999999999994</v>
      </c>
      <c r="S899" s="4">
        <v>73.209999999999994</v>
      </c>
      <c r="T899" s="107"/>
      <c r="U899" s="107"/>
      <c r="V899" s="107"/>
      <c r="W899" s="107"/>
      <c r="X899" s="107"/>
    </row>
    <row r="900" spans="1:24">
      <c r="A900" s="102">
        <f t="shared" ref="A900:A963" si="14">A899+1</f>
        <v>899</v>
      </c>
      <c r="B900" s="102">
        <v>299</v>
      </c>
      <c r="C900" s="4">
        <f>IF('Input&amp;Output'!$C$3=10,'v-t_chart'!G900,IF('Input&amp;Output'!$C$3=21,'v-t_chart'!H900,IF('Input&amp;Output'!$C$3=32,'v-t_chart'!I900,IF('Input&amp;Output'!$C$3=22,'v-t_chart'!J900,IF('Input&amp;Output'!$C$3=31,'v-t_chart'!K900,'v-t_chart'!L900)))))</f>
        <v>71.099999999999994</v>
      </c>
      <c r="D900" s="17"/>
      <c r="F900" s="4">
        <v>899</v>
      </c>
      <c r="G900" s="105"/>
      <c r="H900" s="108">
        <v>71.099999999999994</v>
      </c>
      <c r="I900" s="4">
        <v>71.099999999999994</v>
      </c>
      <c r="J900" s="4">
        <v>71.099999999999994</v>
      </c>
      <c r="K900" s="4">
        <v>71.099999999999994</v>
      </c>
      <c r="L900" s="107"/>
      <c r="M900" s="107"/>
      <c r="N900" s="4">
        <v>899</v>
      </c>
      <c r="O900" s="4"/>
      <c r="P900" s="108">
        <v>71.09</v>
      </c>
      <c r="Q900" s="4">
        <v>71.09</v>
      </c>
      <c r="R900" s="4">
        <v>71.09</v>
      </c>
      <c r="S900" s="4">
        <v>71.09</v>
      </c>
      <c r="T900" s="107"/>
      <c r="U900" s="107"/>
      <c r="V900" s="107"/>
      <c r="W900" s="107"/>
      <c r="X900" s="107"/>
    </row>
    <row r="901" spans="1:24">
      <c r="A901" s="102">
        <f t="shared" si="14"/>
        <v>900</v>
      </c>
      <c r="B901" s="102">
        <v>300</v>
      </c>
      <c r="C901" s="4">
        <f>IF('Input&amp;Output'!$C$3=10,'v-t_chart'!G901,IF('Input&amp;Output'!$C$3=21,'v-t_chart'!H901,IF('Input&amp;Output'!$C$3=32,'v-t_chart'!I901,IF('Input&amp;Output'!$C$3=22,'v-t_chart'!J901,IF('Input&amp;Output'!$C$3=31,'v-t_chart'!K901,'v-t_chart'!L901)))))</f>
        <v>69.5</v>
      </c>
      <c r="D901" s="17"/>
      <c r="F901" s="4">
        <v>900</v>
      </c>
      <c r="G901" s="105"/>
      <c r="H901" s="108">
        <v>69.5</v>
      </c>
      <c r="I901" s="4">
        <v>69.5</v>
      </c>
      <c r="J901" s="4">
        <v>69.5</v>
      </c>
      <c r="K901" s="4">
        <v>69.5</v>
      </c>
      <c r="L901" s="107"/>
      <c r="M901" s="107"/>
      <c r="N901" s="4">
        <v>900</v>
      </c>
      <c r="O901" s="4"/>
      <c r="P901" s="108">
        <v>69.45</v>
      </c>
      <c r="Q901" s="4">
        <v>69.45</v>
      </c>
      <c r="R901" s="4">
        <v>69.45</v>
      </c>
      <c r="S901" s="4">
        <v>69.45</v>
      </c>
      <c r="T901" s="107"/>
      <c r="U901" s="107"/>
      <c r="V901" s="107"/>
      <c r="W901" s="107"/>
      <c r="X901" s="107"/>
    </row>
    <row r="902" spans="1:24">
      <c r="A902" s="102">
        <f t="shared" si="14"/>
        <v>901</v>
      </c>
      <c r="B902" s="102">
        <v>301</v>
      </c>
      <c r="C902" s="4">
        <f>IF('Input&amp;Output'!$C$3=10,'v-t_chart'!G902,IF('Input&amp;Output'!$C$3=21,'v-t_chart'!H902,IF('Input&amp;Output'!$C$3=32,'v-t_chart'!I902,IF('Input&amp;Output'!$C$3=22,'v-t_chart'!J902,IF('Input&amp;Output'!$C$3=31,'v-t_chart'!K902,'v-t_chart'!L902)))))</f>
        <v>68.3</v>
      </c>
      <c r="D902" s="17"/>
      <c r="F902" s="4">
        <v>901</v>
      </c>
      <c r="G902" s="105"/>
      <c r="H902" s="108">
        <v>68.3</v>
      </c>
      <c r="I902" s="4">
        <v>68.3</v>
      </c>
      <c r="J902" s="4">
        <v>68.3</v>
      </c>
      <c r="K902" s="4">
        <v>68.3</v>
      </c>
      <c r="L902" s="107"/>
      <c r="M902" s="107"/>
      <c r="N902" s="4">
        <v>901</v>
      </c>
      <c r="O902" s="4"/>
      <c r="P902" s="108">
        <v>68.27</v>
      </c>
      <c r="Q902" s="4">
        <v>68.27</v>
      </c>
      <c r="R902" s="4">
        <v>68.27</v>
      </c>
      <c r="S902" s="4">
        <v>68.27</v>
      </c>
      <c r="T902" s="107"/>
      <c r="U902" s="107"/>
      <c r="V902" s="107"/>
      <c r="W902" s="107"/>
      <c r="X902" s="107"/>
    </row>
    <row r="903" spans="1:24">
      <c r="A903" s="102">
        <f t="shared" si="14"/>
        <v>902</v>
      </c>
      <c r="B903" s="102">
        <v>302</v>
      </c>
      <c r="C903" s="4">
        <f>IF('Input&amp;Output'!$C$3=10,'v-t_chart'!G903,IF('Input&amp;Output'!$C$3=21,'v-t_chart'!H903,IF('Input&amp;Output'!$C$3=32,'v-t_chart'!I903,IF('Input&amp;Output'!$C$3=22,'v-t_chart'!J903,IF('Input&amp;Output'!$C$3=31,'v-t_chart'!K903,'v-t_chart'!L903)))))</f>
        <v>67.3</v>
      </c>
      <c r="D903" s="17"/>
      <c r="F903" s="4">
        <v>902</v>
      </c>
      <c r="G903" s="105"/>
      <c r="H903" s="108">
        <v>67.3</v>
      </c>
      <c r="I903" s="4">
        <v>67.3</v>
      </c>
      <c r="J903" s="4">
        <v>67.3</v>
      </c>
      <c r="K903" s="4">
        <v>67.3</v>
      </c>
      <c r="L903" s="107"/>
      <c r="M903" s="107"/>
      <c r="N903" s="4">
        <v>902</v>
      </c>
      <c r="O903" s="4"/>
      <c r="P903" s="108">
        <v>67.290000000000006</v>
      </c>
      <c r="Q903" s="4">
        <v>67.290000000000006</v>
      </c>
      <c r="R903" s="4">
        <v>67.290000000000006</v>
      </c>
      <c r="S903" s="4">
        <v>67.290000000000006</v>
      </c>
      <c r="T903" s="107"/>
      <c r="U903" s="107"/>
      <c r="V903" s="107"/>
      <c r="W903" s="107"/>
      <c r="X903" s="107"/>
    </row>
    <row r="904" spans="1:24">
      <c r="A904" s="102">
        <f t="shared" si="14"/>
        <v>903</v>
      </c>
      <c r="B904" s="102">
        <v>303</v>
      </c>
      <c r="C904" s="4">
        <f>IF('Input&amp;Output'!$C$3=10,'v-t_chart'!G904,IF('Input&amp;Output'!$C$3=21,'v-t_chart'!H904,IF('Input&amp;Output'!$C$3=32,'v-t_chart'!I904,IF('Input&amp;Output'!$C$3=22,'v-t_chart'!J904,IF('Input&amp;Output'!$C$3=31,'v-t_chart'!K904,'v-t_chart'!L904)))))</f>
        <v>66.099999999999994</v>
      </c>
      <c r="D904" s="17"/>
      <c r="F904" s="4">
        <v>903</v>
      </c>
      <c r="G904" s="105"/>
      <c r="H904" s="108">
        <v>66.099999999999994</v>
      </c>
      <c r="I904" s="4">
        <v>66.099999999999994</v>
      </c>
      <c r="J904" s="4">
        <v>66.099999999999994</v>
      </c>
      <c r="K904" s="4">
        <v>66.099999999999994</v>
      </c>
      <c r="L904" s="107"/>
      <c r="M904" s="107"/>
      <c r="N904" s="4">
        <v>903</v>
      </c>
      <c r="O904" s="4"/>
      <c r="P904" s="108">
        <v>66.069999999999993</v>
      </c>
      <c r="Q904" s="4">
        <v>66.069999999999993</v>
      </c>
      <c r="R904" s="4">
        <v>66.069999999999993</v>
      </c>
      <c r="S904" s="4">
        <v>66.069999999999993</v>
      </c>
      <c r="T904" s="107"/>
      <c r="U904" s="107"/>
      <c r="V904" s="107"/>
      <c r="W904" s="107"/>
      <c r="X904" s="107"/>
    </row>
    <row r="905" spans="1:24">
      <c r="A905" s="102">
        <f t="shared" si="14"/>
        <v>904</v>
      </c>
      <c r="B905" s="102">
        <v>304</v>
      </c>
      <c r="C905" s="4">
        <f>IF('Input&amp;Output'!$C$3=10,'v-t_chart'!G905,IF('Input&amp;Output'!$C$3=21,'v-t_chart'!H905,IF('Input&amp;Output'!$C$3=32,'v-t_chart'!I905,IF('Input&amp;Output'!$C$3=22,'v-t_chart'!J905,IF('Input&amp;Output'!$C$3=31,'v-t_chart'!K905,'v-t_chart'!L905)))))</f>
        <v>63.9</v>
      </c>
      <c r="D905" s="17"/>
      <c r="F905" s="4">
        <v>904</v>
      </c>
      <c r="G905" s="105"/>
      <c r="H905" s="108">
        <v>63.9</v>
      </c>
      <c r="I905" s="4">
        <v>63.9</v>
      </c>
      <c r="J905" s="4">
        <v>63.9</v>
      </c>
      <c r="K905" s="4">
        <v>63.9</v>
      </c>
      <c r="L905" s="107"/>
      <c r="M905" s="107"/>
      <c r="N905" s="4">
        <v>904</v>
      </c>
      <c r="O905" s="4"/>
      <c r="P905" s="108">
        <v>63.88</v>
      </c>
      <c r="Q905" s="4">
        <v>63.88</v>
      </c>
      <c r="R905" s="4">
        <v>63.88</v>
      </c>
      <c r="S905" s="4">
        <v>63.88</v>
      </c>
      <c r="T905" s="107"/>
      <c r="U905" s="107"/>
      <c r="V905" s="107"/>
      <c r="W905" s="107"/>
      <c r="X905" s="107"/>
    </row>
    <row r="906" spans="1:24">
      <c r="A906" s="102">
        <f t="shared" si="14"/>
        <v>905</v>
      </c>
      <c r="B906" s="102">
        <v>305</v>
      </c>
      <c r="C906" s="4">
        <f>IF('Input&amp;Output'!$C$3=10,'v-t_chart'!G906,IF('Input&amp;Output'!$C$3=21,'v-t_chart'!H906,IF('Input&amp;Output'!$C$3=32,'v-t_chart'!I906,IF('Input&amp;Output'!$C$3=22,'v-t_chart'!J906,IF('Input&amp;Output'!$C$3=31,'v-t_chart'!K906,'v-t_chart'!L906)))))</f>
        <v>60.2</v>
      </c>
      <c r="D906" s="17"/>
      <c r="F906" s="4">
        <v>905</v>
      </c>
      <c r="G906" s="105"/>
      <c r="H906" s="108">
        <v>60.2</v>
      </c>
      <c r="I906" s="4">
        <v>60.2</v>
      </c>
      <c r="J906" s="4">
        <v>60.2</v>
      </c>
      <c r="K906" s="4">
        <v>60.2</v>
      </c>
      <c r="L906" s="107"/>
      <c r="M906" s="107"/>
      <c r="N906" s="4">
        <v>905</v>
      </c>
      <c r="O906" s="4"/>
      <c r="P906" s="108">
        <v>60.21</v>
      </c>
      <c r="Q906" s="4">
        <v>60.21</v>
      </c>
      <c r="R906" s="4">
        <v>60.21</v>
      </c>
      <c r="S906" s="4">
        <v>60.21</v>
      </c>
      <c r="T906" s="107"/>
      <c r="U906" s="107"/>
      <c r="V906" s="107"/>
      <c r="W906" s="107"/>
      <c r="X906" s="107"/>
    </row>
    <row r="907" spans="1:24">
      <c r="A907" s="102">
        <f t="shared" si="14"/>
        <v>906</v>
      </c>
      <c r="B907" s="102">
        <v>306</v>
      </c>
      <c r="C907" s="4">
        <f>IF('Input&amp;Output'!$C$3=10,'v-t_chart'!G907,IF('Input&amp;Output'!$C$3=21,'v-t_chart'!H907,IF('Input&amp;Output'!$C$3=32,'v-t_chart'!I907,IF('Input&amp;Output'!$C$3=22,'v-t_chart'!J907,IF('Input&amp;Output'!$C$3=31,'v-t_chart'!K907,'v-t_chart'!L907)))))</f>
        <v>54.9</v>
      </c>
      <c r="D907" s="17"/>
      <c r="F907" s="4">
        <v>906</v>
      </c>
      <c r="G907" s="105"/>
      <c r="H907" s="108">
        <v>54.9</v>
      </c>
      <c r="I907" s="4">
        <v>54.9</v>
      </c>
      <c r="J907" s="4">
        <v>54.9</v>
      </c>
      <c r="K907" s="4">
        <v>54.9</v>
      </c>
      <c r="L907" s="107"/>
      <c r="M907" s="107"/>
      <c r="N907" s="4">
        <v>906</v>
      </c>
      <c r="O907" s="4"/>
      <c r="P907" s="108">
        <v>54.89</v>
      </c>
      <c r="Q907" s="4">
        <v>54.89</v>
      </c>
      <c r="R907" s="4">
        <v>54.89</v>
      </c>
      <c r="S907" s="4">
        <v>54.89</v>
      </c>
      <c r="T907" s="107"/>
      <c r="U907" s="107"/>
      <c r="V907" s="107"/>
      <c r="W907" s="107"/>
      <c r="X907" s="107"/>
    </row>
    <row r="908" spans="1:24">
      <c r="A908" s="102">
        <f t="shared" si="14"/>
        <v>907</v>
      </c>
      <c r="B908" s="102">
        <v>307</v>
      </c>
      <c r="C908" s="4">
        <f>IF('Input&amp;Output'!$C$3=10,'v-t_chart'!G908,IF('Input&amp;Output'!$C$3=21,'v-t_chart'!H908,IF('Input&amp;Output'!$C$3=32,'v-t_chart'!I908,IF('Input&amp;Output'!$C$3=22,'v-t_chart'!J908,IF('Input&amp;Output'!$C$3=31,'v-t_chart'!K908,'v-t_chart'!L908)))))</f>
        <v>48.1</v>
      </c>
      <c r="D908" s="17"/>
      <c r="F908" s="4">
        <v>907</v>
      </c>
      <c r="G908" s="105"/>
      <c r="H908" s="108">
        <v>48.1</v>
      </c>
      <c r="I908" s="4">
        <v>48.1</v>
      </c>
      <c r="J908" s="4">
        <v>48.1</v>
      </c>
      <c r="K908" s="4">
        <v>48.1</v>
      </c>
      <c r="L908" s="107"/>
      <c r="M908" s="107"/>
      <c r="N908" s="4">
        <v>907</v>
      </c>
      <c r="O908" s="4"/>
      <c r="P908" s="108">
        <v>48.14</v>
      </c>
      <c r="Q908" s="4">
        <v>48.14</v>
      </c>
      <c r="R908" s="4">
        <v>48.14</v>
      </c>
      <c r="S908" s="4">
        <v>48.14</v>
      </c>
      <c r="T908" s="107"/>
      <c r="U908" s="107"/>
      <c r="V908" s="107"/>
      <c r="W908" s="107"/>
      <c r="X908" s="107"/>
    </row>
    <row r="909" spans="1:24">
      <c r="A909" s="102">
        <f t="shared" si="14"/>
        <v>908</v>
      </c>
      <c r="B909" s="102">
        <v>308</v>
      </c>
      <c r="C909" s="4">
        <f>IF('Input&amp;Output'!$C$3=10,'v-t_chart'!G909,IF('Input&amp;Output'!$C$3=21,'v-t_chart'!H909,IF('Input&amp;Output'!$C$3=32,'v-t_chart'!I909,IF('Input&amp;Output'!$C$3=22,'v-t_chart'!J909,IF('Input&amp;Output'!$C$3=31,'v-t_chart'!K909,'v-t_chart'!L909)))))</f>
        <v>40.9</v>
      </c>
      <c r="D909" s="17"/>
      <c r="F909" s="4">
        <v>908</v>
      </c>
      <c r="G909" s="105"/>
      <c r="H909" s="108">
        <v>40.9</v>
      </c>
      <c r="I909" s="4">
        <v>40.9</v>
      </c>
      <c r="J909" s="4">
        <v>40.9</v>
      </c>
      <c r="K909" s="4">
        <v>40.9</v>
      </c>
      <c r="L909" s="107"/>
      <c r="M909" s="107"/>
      <c r="N909" s="4">
        <v>908</v>
      </c>
      <c r="O909" s="4"/>
      <c r="P909" s="108">
        <v>40.869999999999997</v>
      </c>
      <c r="Q909" s="4">
        <v>40.869999999999997</v>
      </c>
      <c r="R909" s="4">
        <v>40.869999999999997</v>
      </c>
      <c r="S909" s="4">
        <v>40.869999999999997</v>
      </c>
      <c r="T909" s="107"/>
      <c r="U909" s="107"/>
      <c r="V909" s="107"/>
      <c r="W909" s="107"/>
      <c r="X909" s="107"/>
    </row>
    <row r="910" spans="1:24">
      <c r="A910" s="102">
        <f t="shared" si="14"/>
        <v>909</v>
      </c>
      <c r="B910" s="102">
        <v>309</v>
      </c>
      <c r="C910" s="4">
        <f>IF('Input&amp;Output'!$C$3=10,'v-t_chart'!G910,IF('Input&amp;Output'!$C$3=21,'v-t_chart'!H910,IF('Input&amp;Output'!$C$3=32,'v-t_chart'!I910,IF('Input&amp;Output'!$C$3=22,'v-t_chart'!J910,IF('Input&amp;Output'!$C$3=31,'v-t_chart'!K910,'v-t_chart'!L910)))))</f>
        <v>36</v>
      </c>
      <c r="D910" s="17"/>
      <c r="F910" s="4">
        <v>909</v>
      </c>
      <c r="G910" s="105"/>
      <c r="H910" s="108">
        <v>36</v>
      </c>
      <c r="I910" s="4">
        <v>36</v>
      </c>
      <c r="J910" s="4">
        <v>36</v>
      </c>
      <c r="K910" s="4">
        <v>36</v>
      </c>
      <c r="L910" s="107"/>
      <c r="M910" s="107"/>
      <c r="N910" s="4">
        <v>909</v>
      </c>
      <c r="O910" s="4"/>
      <c r="P910" s="108">
        <v>36</v>
      </c>
      <c r="Q910" s="4">
        <v>36</v>
      </c>
      <c r="R910" s="4">
        <v>36</v>
      </c>
      <c r="S910" s="4">
        <v>36</v>
      </c>
      <c r="T910" s="107"/>
      <c r="U910" s="107"/>
      <c r="V910" s="107"/>
      <c r="W910" s="107"/>
      <c r="X910" s="107"/>
    </row>
    <row r="911" spans="1:24">
      <c r="A911" s="102">
        <f t="shared" si="14"/>
        <v>910</v>
      </c>
      <c r="B911" s="102">
        <v>310</v>
      </c>
      <c r="C911" s="4">
        <f>IF('Input&amp;Output'!$C$3=10,'v-t_chart'!G911,IF('Input&amp;Output'!$C$3=21,'v-t_chart'!H911,IF('Input&amp;Output'!$C$3=32,'v-t_chart'!I911,IF('Input&amp;Output'!$C$3=22,'v-t_chart'!J911,IF('Input&amp;Output'!$C$3=31,'v-t_chart'!K911,'v-t_chart'!L911)))))</f>
        <v>33.9</v>
      </c>
      <c r="D911" s="17"/>
      <c r="F911" s="4">
        <v>910</v>
      </c>
      <c r="G911" s="105"/>
      <c r="H911" s="108">
        <v>33.9</v>
      </c>
      <c r="I911" s="4">
        <v>33.9</v>
      </c>
      <c r="J911" s="4">
        <v>33.9</v>
      </c>
      <c r="K911" s="4">
        <v>33.9</v>
      </c>
      <c r="L911" s="107"/>
      <c r="M911" s="107"/>
      <c r="N911" s="4">
        <v>910</v>
      </c>
      <c r="O911" s="4"/>
      <c r="P911" s="108">
        <v>33.85</v>
      </c>
      <c r="Q911" s="4">
        <v>33.85</v>
      </c>
      <c r="R911" s="4">
        <v>33.85</v>
      </c>
      <c r="S911" s="4">
        <v>33.85</v>
      </c>
      <c r="T911" s="107"/>
      <c r="U911" s="107"/>
      <c r="V911" s="107"/>
      <c r="W911" s="107"/>
      <c r="X911" s="107"/>
    </row>
    <row r="912" spans="1:24">
      <c r="A912" s="102">
        <f t="shared" si="14"/>
        <v>911</v>
      </c>
      <c r="B912" s="102">
        <v>311</v>
      </c>
      <c r="C912" s="4">
        <f>IF('Input&amp;Output'!$C$3=10,'v-t_chart'!G912,IF('Input&amp;Output'!$C$3=21,'v-t_chart'!H912,IF('Input&amp;Output'!$C$3=32,'v-t_chart'!I912,IF('Input&amp;Output'!$C$3=22,'v-t_chart'!J912,IF('Input&amp;Output'!$C$3=31,'v-t_chart'!K912,'v-t_chart'!L912)))))</f>
        <v>33.9</v>
      </c>
      <c r="D912" s="17"/>
      <c r="F912" s="4">
        <v>911</v>
      </c>
      <c r="G912" s="105"/>
      <c r="H912" s="108">
        <v>33.9</v>
      </c>
      <c r="I912" s="4">
        <v>33.9</v>
      </c>
      <c r="J912" s="4">
        <v>33.9</v>
      </c>
      <c r="K912" s="4">
        <v>33.9</v>
      </c>
      <c r="L912" s="107"/>
      <c r="M912" s="107"/>
      <c r="N912" s="4">
        <v>911</v>
      </c>
      <c r="O912" s="4"/>
      <c r="P912" s="108">
        <v>33.9</v>
      </c>
      <c r="Q912" s="4">
        <v>33.9</v>
      </c>
      <c r="R912" s="4">
        <v>33.9</v>
      </c>
      <c r="S912" s="4">
        <v>33.9</v>
      </c>
      <c r="T912" s="107"/>
      <c r="U912" s="107"/>
      <c r="V912" s="107"/>
      <c r="W912" s="107"/>
      <c r="X912" s="107"/>
    </row>
    <row r="913" spans="1:24">
      <c r="A913" s="102">
        <f t="shared" si="14"/>
        <v>912</v>
      </c>
      <c r="B913" s="102">
        <v>312</v>
      </c>
      <c r="C913" s="4">
        <f>IF('Input&amp;Output'!$C$3=10,'v-t_chart'!G913,IF('Input&amp;Output'!$C$3=21,'v-t_chart'!H913,IF('Input&amp;Output'!$C$3=32,'v-t_chart'!I913,IF('Input&amp;Output'!$C$3=22,'v-t_chart'!J913,IF('Input&amp;Output'!$C$3=31,'v-t_chart'!K913,'v-t_chart'!L913)))))</f>
        <v>36.5</v>
      </c>
      <c r="D913" s="17"/>
      <c r="F913" s="4">
        <v>912</v>
      </c>
      <c r="G913" s="105"/>
      <c r="H913" s="108">
        <v>36.5</v>
      </c>
      <c r="I913" s="4">
        <v>36.5</v>
      </c>
      <c r="J913" s="4">
        <v>36.5</v>
      </c>
      <c r="K913" s="4">
        <v>36.5</v>
      </c>
      <c r="L913" s="107"/>
      <c r="M913" s="107"/>
      <c r="N913" s="4">
        <v>912</v>
      </c>
      <c r="O913" s="4"/>
      <c r="P913" s="108">
        <v>36.5</v>
      </c>
      <c r="Q913" s="4">
        <v>36.5</v>
      </c>
      <c r="R913" s="4">
        <v>36.5</v>
      </c>
      <c r="S913" s="4">
        <v>36.5</v>
      </c>
      <c r="T913" s="107"/>
      <c r="U913" s="107"/>
      <c r="V913" s="107"/>
      <c r="W913" s="107"/>
      <c r="X913" s="107"/>
    </row>
    <row r="914" spans="1:24">
      <c r="A914" s="102">
        <f t="shared" si="14"/>
        <v>913</v>
      </c>
      <c r="B914" s="102">
        <v>313</v>
      </c>
      <c r="C914" s="4">
        <f>IF('Input&amp;Output'!$C$3=10,'v-t_chart'!G914,IF('Input&amp;Output'!$C$3=21,'v-t_chart'!H914,IF('Input&amp;Output'!$C$3=32,'v-t_chart'!I914,IF('Input&amp;Output'!$C$3=22,'v-t_chart'!J914,IF('Input&amp;Output'!$C$3=31,'v-t_chart'!K914,'v-t_chart'!L914)))))</f>
        <v>41</v>
      </c>
      <c r="D914" s="17"/>
      <c r="F914" s="4">
        <v>913</v>
      </c>
      <c r="G914" s="105"/>
      <c r="H914" s="108">
        <v>40.1</v>
      </c>
      <c r="I914" s="4">
        <v>41</v>
      </c>
      <c r="J914" s="4">
        <v>41</v>
      </c>
      <c r="K914" s="4">
        <v>41</v>
      </c>
      <c r="L914" s="107"/>
      <c r="M914" s="107"/>
      <c r="N914" s="4">
        <v>913</v>
      </c>
      <c r="O914" s="4"/>
      <c r="P914" s="108">
        <v>40.08</v>
      </c>
      <c r="Q914" s="4">
        <v>41</v>
      </c>
      <c r="R914" s="4">
        <v>41</v>
      </c>
      <c r="S914" s="4">
        <v>41</v>
      </c>
      <c r="T914" s="107"/>
      <c r="U914" s="107"/>
      <c r="V914" s="107"/>
      <c r="W914" s="107"/>
      <c r="X914" s="107"/>
    </row>
    <row r="915" spans="1:24">
      <c r="A915" s="102">
        <f t="shared" si="14"/>
        <v>914</v>
      </c>
      <c r="B915" s="102">
        <v>314</v>
      </c>
      <c r="C915" s="4">
        <f>IF('Input&amp;Output'!$C$3=10,'v-t_chart'!G915,IF('Input&amp;Output'!$C$3=21,'v-t_chart'!H915,IF('Input&amp;Output'!$C$3=32,'v-t_chart'!I915,IF('Input&amp;Output'!$C$3=22,'v-t_chart'!J915,IF('Input&amp;Output'!$C$3=31,'v-t_chart'!K915,'v-t_chart'!L915)))))</f>
        <v>45.3</v>
      </c>
      <c r="D915" s="17"/>
      <c r="F915" s="4">
        <v>914</v>
      </c>
      <c r="G915" s="105"/>
      <c r="H915" s="108">
        <v>43.5</v>
      </c>
      <c r="I915" s="4">
        <v>45.3</v>
      </c>
      <c r="J915" s="4">
        <v>45.3</v>
      </c>
      <c r="K915" s="4">
        <v>45.3</v>
      </c>
      <c r="L915" s="107"/>
      <c r="M915" s="107"/>
      <c r="N915" s="4">
        <v>914</v>
      </c>
      <c r="O915" s="4"/>
      <c r="P915" s="108">
        <v>43.49</v>
      </c>
      <c r="Q915" s="4">
        <v>45.3</v>
      </c>
      <c r="R915" s="4">
        <v>45.3</v>
      </c>
      <c r="S915" s="4">
        <v>45.3</v>
      </c>
      <c r="T915" s="107"/>
      <c r="U915" s="107"/>
      <c r="V915" s="107"/>
      <c r="W915" s="107"/>
      <c r="X915" s="107"/>
    </row>
    <row r="916" spans="1:24">
      <c r="A916" s="102">
        <f t="shared" si="14"/>
        <v>915</v>
      </c>
      <c r="B916" s="102">
        <v>315</v>
      </c>
      <c r="C916" s="4">
        <f>IF('Input&amp;Output'!$C$3=10,'v-t_chart'!G916,IF('Input&amp;Output'!$C$3=21,'v-t_chart'!H916,IF('Input&amp;Output'!$C$3=32,'v-t_chart'!I916,IF('Input&amp;Output'!$C$3=22,'v-t_chart'!J916,IF('Input&amp;Output'!$C$3=31,'v-t_chart'!K916,'v-t_chart'!L916)))))</f>
        <v>49.2</v>
      </c>
      <c r="D916" s="17"/>
      <c r="F916" s="4">
        <v>915</v>
      </c>
      <c r="G916" s="105"/>
      <c r="H916" s="108">
        <v>46.8</v>
      </c>
      <c r="I916" s="4">
        <v>49.2</v>
      </c>
      <c r="J916" s="4">
        <v>49.2</v>
      </c>
      <c r="K916" s="4">
        <v>49.2</v>
      </c>
      <c r="L916" s="107"/>
      <c r="M916" s="107"/>
      <c r="N916" s="4">
        <v>915</v>
      </c>
      <c r="O916" s="4"/>
      <c r="P916" s="108">
        <v>46.75</v>
      </c>
      <c r="Q916" s="4">
        <v>49.17</v>
      </c>
      <c r="R916" s="4">
        <v>49.17</v>
      </c>
      <c r="S916" s="4">
        <v>49.17</v>
      </c>
      <c r="T916" s="107"/>
      <c r="U916" s="107"/>
      <c r="V916" s="107"/>
      <c r="W916" s="107"/>
      <c r="X916" s="107"/>
    </row>
    <row r="917" spans="1:24">
      <c r="A917" s="102">
        <f t="shared" si="14"/>
        <v>916</v>
      </c>
      <c r="B917" s="102">
        <v>316</v>
      </c>
      <c r="C917" s="4">
        <f>IF('Input&amp;Output'!$C$3=10,'v-t_chart'!G917,IF('Input&amp;Output'!$C$3=21,'v-t_chart'!H917,IF('Input&amp;Output'!$C$3=32,'v-t_chart'!I917,IF('Input&amp;Output'!$C$3=22,'v-t_chart'!J917,IF('Input&amp;Output'!$C$3=31,'v-t_chart'!K917,'v-t_chart'!L917)))))</f>
        <v>51.5</v>
      </c>
      <c r="D917" s="17"/>
      <c r="F917" s="4">
        <v>916</v>
      </c>
      <c r="G917" s="105"/>
      <c r="H917" s="108">
        <v>49.8</v>
      </c>
      <c r="I917" s="4">
        <v>51.5</v>
      </c>
      <c r="J917" s="4">
        <v>51.5</v>
      </c>
      <c r="K917" s="4">
        <v>51.5</v>
      </c>
      <c r="L917" s="107"/>
      <c r="M917" s="107"/>
      <c r="N917" s="4">
        <v>916</v>
      </c>
      <c r="O917" s="4"/>
      <c r="P917" s="108">
        <v>49.84</v>
      </c>
      <c r="Q917" s="4">
        <v>51.49</v>
      </c>
      <c r="R917" s="4">
        <v>51.49</v>
      </c>
      <c r="S917" s="4">
        <v>51.49</v>
      </c>
      <c r="T917" s="107"/>
      <c r="U917" s="107"/>
      <c r="V917" s="107"/>
      <c r="W917" s="107"/>
      <c r="X917" s="107"/>
    </row>
    <row r="918" spans="1:24">
      <c r="A918" s="102">
        <f t="shared" si="14"/>
        <v>917</v>
      </c>
      <c r="B918" s="102">
        <v>317</v>
      </c>
      <c r="C918" s="4">
        <f>IF('Input&amp;Output'!$C$3=10,'v-t_chart'!G918,IF('Input&amp;Output'!$C$3=21,'v-t_chart'!H918,IF('Input&amp;Output'!$C$3=32,'v-t_chart'!I918,IF('Input&amp;Output'!$C$3=22,'v-t_chart'!J918,IF('Input&amp;Output'!$C$3=31,'v-t_chart'!K918,'v-t_chart'!L918)))))</f>
        <v>53.2</v>
      </c>
      <c r="D918" s="17"/>
      <c r="F918" s="4">
        <v>917</v>
      </c>
      <c r="G918" s="105"/>
      <c r="H918" s="108">
        <v>52.8</v>
      </c>
      <c r="I918" s="4">
        <v>53.2</v>
      </c>
      <c r="J918" s="4">
        <v>53.2</v>
      </c>
      <c r="K918" s="4">
        <v>53.2</v>
      </c>
      <c r="L918" s="107"/>
      <c r="M918" s="107"/>
      <c r="N918" s="4">
        <v>917</v>
      </c>
      <c r="O918" s="4"/>
      <c r="P918" s="108">
        <v>52.76</v>
      </c>
      <c r="Q918" s="4">
        <v>53.16</v>
      </c>
      <c r="R918" s="4">
        <v>53.16</v>
      </c>
      <c r="S918" s="4">
        <v>53.16</v>
      </c>
      <c r="T918" s="107"/>
      <c r="U918" s="107"/>
      <c r="V918" s="107"/>
      <c r="W918" s="107"/>
      <c r="X918" s="107"/>
    </row>
    <row r="919" spans="1:24">
      <c r="A919" s="102">
        <f t="shared" si="14"/>
        <v>918</v>
      </c>
      <c r="B919" s="102">
        <v>318</v>
      </c>
      <c r="C919" s="4">
        <f>IF('Input&amp;Output'!$C$3=10,'v-t_chart'!G919,IF('Input&amp;Output'!$C$3=21,'v-t_chart'!H919,IF('Input&amp;Output'!$C$3=32,'v-t_chart'!I919,IF('Input&amp;Output'!$C$3=22,'v-t_chart'!J919,IF('Input&amp;Output'!$C$3=31,'v-t_chart'!K919,'v-t_chart'!L919)))))</f>
        <v>53.9</v>
      </c>
      <c r="D919" s="17"/>
      <c r="F919" s="4">
        <v>918</v>
      </c>
      <c r="G919" s="105"/>
      <c r="H919" s="108">
        <v>53.9</v>
      </c>
      <c r="I919" s="4">
        <v>53.9</v>
      </c>
      <c r="J919" s="4">
        <v>53.9</v>
      </c>
      <c r="K919" s="4">
        <v>53.9</v>
      </c>
      <c r="L919" s="107"/>
      <c r="M919" s="107"/>
      <c r="N919" s="4">
        <v>918</v>
      </c>
      <c r="O919" s="4"/>
      <c r="P919" s="108">
        <v>53.85</v>
      </c>
      <c r="Q919" s="4">
        <v>53.85</v>
      </c>
      <c r="R919" s="4">
        <v>53.85</v>
      </c>
      <c r="S919" s="4">
        <v>53.85</v>
      </c>
      <c r="T919" s="107"/>
      <c r="U919" s="107"/>
      <c r="V919" s="107"/>
      <c r="W919" s="107"/>
      <c r="X919" s="107"/>
    </row>
    <row r="920" spans="1:24">
      <c r="A920" s="102">
        <f t="shared" si="14"/>
        <v>919</v>
      </c>
      <c r="B920" s="102">
        <v>319</v>
      </c>
      <c r="C920" s="4">
        <f>IF('Input&amp;Output'!$C$3=10,'v-t_chart'!G920,IF('Input&amp;Output'!$C$3=21,'v-t_chart'!H920,IF('Input&amp;Output'!$C$3=32,'v-t_chart'!I920,IF('Input&amp;Output'!$C$3=22,'v-t_chart'!J920,IF('Input&amp;Output'!$C$3=31,'v-t_chart'!K920,'v-t_chart'!L920)))))</f>
        <v>53.9</v>
      </c>
      <c r="D920" s="17"/>
      <c r="F920" s="4">
        <v>919</v>
      </c>
      <c r="G920" s="105"/>
      <c r="H920" s="108">
        <v>53.9</v>
      </c>
      <c r="I920" s="4">
        <v>53.9</v>
      </c>
      <c r="J920" s="4">
        <v>53.9</v>
      </c>
      <c r="K920" s="4">
        <v>53.9</v>
      </c>
      <c r="L920" s="107"/>
      <c r="M920" s="107"/>
      <c r="N920" s="4">
        <v>919</v>
      </c>
      <c r="O920" s="4"/>
      <c r="P920" s="108">
        <v>53.87</v>
      </c>
      <c r="Q920" s="4">
        <v>53.87</v>
      </c>
      <c r="R920" s="4">
        <v>53.87</v>
      </c>
      <c r="S920" s="4">
        <v>53.87</v>
      </c>
      <c r="T920" s="107"/>
      <c r="U920" s="107"/>
      <c r="V920" s="107"/>
      <c r="W920" s="107"/>
      <c r="X920" s="107"/>
    </row>
    <row r="921" spans="1:24">
      <c r="A921" s="102">
        <f t="shared" si="14"/>
        <v>920</v>
      </c>
      <c r="B921" s="102">
        <v>320</v>
      </c>
      <c r="C921" s="4">
        <f>IF('Input&amp;Output'!$C$3=10,'v-t_chart'!G921,IF('Input&amp;Output'!$C$3=21,'v-t_chart'!H921,IF('Input&amp;Output'!$C$3=32,'v-t_chart'!I921,IF('Input&amp;Output'!$C$3=22,'v-t_chart'!J921,IF('Input&amp;Output'!$C$3=31,'v-t_chart'!K921,'v-t_chart'!L921)))))</f>
        <v>53.7</v>
      </c>
      <c r="D921" s="17"/>
      <c r="F921" s="4">
        <v>920</v>
      </c>
      <c r="G921" s="105"/>
      <c r="H921" s="108">
        <v>53.7</v>
      </c>
      <c r="I921" s="4">
        <v>53.7</v>
      </c>
      <c r="J921" s="4">
        <v>53.7</v>
      </c>
      <c r="K921" s="4">
        <v>53.7</v>
      </c>
      <c r="L921" s="107"/>
      <c r="M921" s="107"/>
      <c r="N921" s="4">
        <v>920</v>
      </c>
      <c r="O921" s="4"/>
      <c r="P921" s="108">
        <v>53.72</v>
      </c>
      <c r="Q921" s="4">
        <v>53.72</v>
      </c>
      <c r="R921" s="4">
        <v>53.72</v>
      </c>
      <c r="S921" s="4">
        <v>53.72</v>
      </c>
      <c r="T921" s="107"/>
      <c r="U921" s="107"/>
      <c r="V921" s="107"/>
      <c r="W921" s="107"/>
      <c r="X921" s="107"/>
    </row>
    <row r="922" spans="1:24">
      <c r="A922" s="102">
        <f t="shared" si="14"/>
        <v>921</v>
      </c>
      <c r="B922" s="102">
        <v>321</v>
      </c>
      <c r="C922" s="4">
        <f>IF('Input&amp;Output'!$C$3=10,'v-t_chart'!G922,IF('Input&amp;Output'!$C$3=21,'v-t_chart'!H922,IF('Input&amp;Output'!$C$3=32,'v-t_chart'!I922,IF('Input&amp;Output'!$C$3=22,'v-t_chart'!J922,IF('Input&amp;Output'!$C$3=31,'v-t_chart'!K922,'v-t_chart'!L922)))))</f>
        <v>53.7</v>
      </c>
      <c r="D922" s="17"/>
      <c r="F922" s="4">
        <v>921</v>
      </c>
      <c r="G922" s="105"/>
      <c r="H922" s="108">
        <v>53.7</v>
      </c>
      <c r="I922" s="4">
        <v>53.7</v>
      </c>
      <c r="J922" s="4">
        <v>53.7</v>
      </c>
      <c r="K922" s="4">
        <v>53.7</v>
      </c>
      <c r="L922" s="107"/>
      <c r="M922" s="107"/>
      <c r="N922" s="4">
        <v>921</v>
      </c>
      <c r="O922" s="4"/>
      <c r="P922" s="108">
        <v>53.73</v>
      </c>
      <c r="Q922" s="4">
        <v>53.73</v>
      </c>
      <c r="R922" s="4">
        <v>53.73</v>
      </c>
      <c r="S922" s="4">
        <v>53.73</v>
      </c>
      <c r="T922" s="107"/>
      <c r="U922" s="107"/>
      <c r="V922" s="107"/>
      <c r="W922" s="107"/>
      <c r="X922" s="107"/>
    </row>
    <row r="923" spans="1:24">
      <c r="A923" s="102">
        <f t="shared" si="14"/>
        <v>922</v>
      </c>
      <c r="B923" s="102">
        <v>322</v>
      </c>
      <c r="C923" s="4">
        <f>IF('Input&amp;Output'!$C$3=10,'v-t_chart'!G923,IF('Input&amp;Output'!$C$3=21,'v-t_chart'!H923,IF('Input&amp;Output'!$C$3=32,'v-t_chart'!I923,IF('Input&amp;Output'!$C$3=22,'v-t_chart'!J923,IF('Input&amp;Output'!$C$3=31,'v-t_chart'!K923,'v-t_chart'!L923)))))</f>
        <v>54.3</v>
      </c>
      <c r="D923" s="17"/>
      <c r="F923" s="4">
        <v>922</v>
      </c>
      <c r="G923" s="105"/>
      <c r="H923" s="108">
        <v>54.3</v>
      </c>
      <c r="I923" s="4">
        <v>54.3</v>
      </c>
      <c r="J923" s="4">
        <v>54.3</v>
      </c>
      <c r="K923" s="4">
        <v>54.3</v>
      </c>
      <c r="L923" s="107"/>
      <c r="M923" s="107"/>
      <c r="N923" s="4">
        <v>922</v>
      </c>
      <c r="O923" s="4"/>
      <c r="P923" s="108">
        <v>54.28</v>
      </c>
      <c r="Q923" s="4">
        <v>54.28</v>
      </c>
      <c r="R923" s="4">
        <v>54.28</v>
      </c>
      <c r="S923" s="4">
        <v>54.28</v>
      </c>
      <c r="T923" s="107"/>
      <c r="U923" s="107"/>
      <c r="V923" s="107"/>
      <c r="W923" s="107"/>
      <c r="X923" s="107"/>
    </row>
    <row r="924" spans="1:24">
      <c r="A924" s="102">
        <f t="shared" si="14"/>
        <v>923</v>
      </c>
      <c r="B924" s="102">
        <v>323</v>
      </c>
      <c r="C924" s="4">
        <f>IF('Input&amp;Output'!$C$3=10,'v-t_chart'!G924,IF('Input&amp;Output'!$C$3=21,'v-t_chart'!H924,IF('Input&amp;Output'!$C$3=32,'v-t_chart'!I924,IF('Input&amp;Output'!$C$3=22,'v-t_chart'!J924,IF('Input&amp;Output'!$C$3=31,'v-t_chart'!K924,'v-t_chart'!L924)))))</f>
        <v>55.4</v>
      </c>
      <c r="D924" s="17"/>
      <c r="F924" s="4">
        <v>923</v>
      </c>
      <c r="G924" s="105"/>
      <c r="H924" s="108">
        <v>55.4</v>
      </c>
      <c r="I924" s="4">
        <v>55.4</v>
      </c>
      <c r="J924" s="4">
        <v>55.4</v>
      </c>
      <c r="K924" s="4">
        <v>55.4</v>
      </c>
      <c r="L924" s="107"/>
      <c r="M924" s="107"/>
      <c r="N924" s="4">
        <v>923</v>
      </c>
      <c r="O924" s="4"/>
      <c r="P924" s="108">
        <v>55.4</v>
      </c>
      <c r="Q924" s="4">
        <v>55.4</v>
      </c>
      <c r="R924" s="4">
        <v>55.4</v>
      </c>
      <c r="S924" s="4">
        <v>55.4</v>
      </c>
      <c r="T924" s="107"/>
      <c r="U924" s="107"/>
      <c r="V924" s="107"/>
      <c r="W924" s="107"/>
      <c r="X924" s="107"/>
    </row>
    <row r="925" spans="1:24">
      <c r="A925" s="102">
        <f t="shared" si="14"/>
        <v>924</v>
      </c>
      <c r="B925" s="102">
        <v>324</v>
      </c>
      <c r="C925" s="4">
        <f>IF('Input&amp;Output'!$C$3=10,'v-t_chart'!G925,IF('Input&amp;Output'!$C$3=21,'v-t_chart'!H925,IF('Input&amp;Output'!$C$3=32,'v-t_chart'!I925,IF('Input&amp;Output'!$C$3=22,'v-t_chart'!J925,IF('Input&amp;Output'!$C$3=31,'v-t_chart'!K925,'v-t_chart'!L925)))))</f>
        <v>56.8</v>
      </c>
      <c r="D925" s="17"/>
      <c r="F925" s="4">
        <v>924</v>
      </c>
      <c r="G925" s="105"/>
      <c r="H925" s="108">
        <v>56.8</v>
      </c>
      <c r="I925" s="4">
        <v>56.8</v>
      </c>
      <c r="J925" s="4">
        <v>56.8</v>
      </c>
      <c r="K925" s="4">
        <v>56.8</v>
      </c>
      <c r="L925" s="107"/>
      <c r="M925" s="107"/>
      <c r="N925" s="4">
        <v>924</v>
      </c>
      <c r="O925" s="4"/>
      <c r="P925" s="108">
        <v>56.76</v>
      </c>
      <c r="Q925" s="4">
        <v>56.76</v>
      </c>
      <c r="R925" s="4">
        <v>56.76</v>
      </c>
      <c r="S925" s="4">
        <v>56.76</v>
      </c>
      <c r="T925" s="107"/>
      <c r="U925" s="107"/>
      <c r="V925" s="107"/>
      <c r="W925" s="107"/>
      <c r="X925" s="107"/>
    </row>
    <row r="926" spans="1:24">
      <c r="A926" s="102">
        <f t="shared" si="14"/>
        <v>925</v>
      </c>
      <c r="B926" s="102">
        <v>325</v>
      </c>
      <c r="C926" s="4">
        <f>IF('Input&amp;Output'!$C$3=10,'v-t_chart'!G926,IF('Input&amp;Output'!$C$3=21,'v-t_chart'!H926,IF('Input&amp;Output'!$C$3=32,'v-t_chart'!I926,IF('Input&amp;Output'!$C$3=22,'v-t_chart'!J926,IF('Input&amp;Output'!$C$3=31,'v-t_chart'!K926,'v-t_chart'!L926)))))</f>
        <v>58.1</v>
      </c>
      <c r="D926" s="17"/>
      <c r="F926" s="4">
        <v>925</v>
      </c>
      <c r="G926" s="105"/>
      <c r="H926" s="108">
        <v>58.1</v>
      </c>
      <c r="I926" s="4">
        <v>58.1</v>
      </c>
      <c r="J926" s="4">
        <v>58.1</v>
      </c>
      <c r="K926" s="4">
        <v>58.1</v>
      </c>
      <c r="L926" s="107"/>
      <c r="M926" s="107"/>
      <c r="N926" s="4">
        <v>925</v>
      </c>
      <c r="O926" s="4"/>
      <c r="P926" s="108">
        <v>58.06</v>
      </c>
      <c r="Q926" s="4">
        <v>58.06</v>
      </c>
      <c r="R926" s="4">
        <v>58.06</v>
      </c>
      <c r="S926" s="4">
        <v>58.06</v>
      </c>
      <c r="T926" s="107"/>
      <c r="U926" s="107"/>
      <c r="V926" s="107"/>
      <c r="W926" s="107"/>
      <c r="X926" s="107"/>
    </row>
    <row r="927" spans="1:24">
      <c r="A927" s="102">
        <f t="shared" si="14"/>
        <v>926</v>
      </c>
      <c r="B927" s="102">
        <v>326</v>
      </c>
      <c r="C927" s="4">
        <f>IF('Input&amp;Output'!$C$3=10,'v-t_chart'!G927,IF('Input&amp;Output'!$C$3=21,'v-t_chart'!H927,IF('Input&amp;Output'!$C$3=32,'v-t_chart'!I927,IF('Input&amp;Output'!$C$3=22,'v-t_chart'!J927,IF('Input&amp;Output'!$C$3=31,'v-t_chart'!K927,'v-t_chart'!L927)))))</f>
        <v>58.9</v>
      </c>
      <c r="D927" s="17"/>
      <c r="F927" s="4">
        <v>926</v>
      </c>
      <c r="G927" s="105"/>
      <c r="H927" s="108">
        <v>58.9</v>
      </c>
      <c r="I927" s="4">
        <v>58.9</v>
      </c>
      <c r="J927" s="4">
        <v>58.9</v>
      </c>
      <c r="K927" s="4">
        <v>58.9</v>
      </c>
      <c r="L927" s="107"/>
      <c r="M927" s="107"/>
      <c r="N927" s="4">
        <v>926</v>
      </c>
      <c r="O927" s="4"/>
      <c r="P927" s="108">
        <v>58.85</v>
      </c>
      <c r="Q927" s="4">
        <v>58.85</v>
      </c>
      <c r="R927" s="4">
        <v>58.85</v>
      </c>
      <c r="S927" s="4">
        <v>58.85</v>
      </c>
      <c r="T927" s="107"/>
      <c r="U927" s="107"/>
      <c r="V927" s="107"/>
      <c r="W927" s="107"/>
      <c r="X927" s="107"/>
    </row>
    <row r="928" spans="1:24">
      <c r="A928" s="102">
        <f t="shared" si="14"/>
        <v>927</v>
      </c>
      <c r="B928" s="102">
        <v>327</v>
      </c>
      <c r="C928" s="4">
        <f>IF('Input&amp;Output'!$C$3=10,'v-t_chart'!G928,IF('Input&amp;Output'!$C$3=21,'v-t_chart'!H928,IF('Input&amp;Output'!$C$3=32,'v-t_chart'!I928,IF('Input&amp;Output'!$C$3=22,'v-t_chart'!J928,IF('Input&amp;Output'!$C$3=31,'v-t_chart'!K928,'v-t_chart'!L928)))))</f>
        <v>58.2</v>
      </c>
      <c r="D928" s="17"/>
      <c r="F928" s="4">
        <v>927</v>
      </c>
      <c r="G928" s="105"/>
      <c r="H928" s="108">
        <v>58.2</v>
      </c>
      <c r="I928" s="4">
        <v>58.2</v>
      </c>
      <c r="J928" s="4">
        <v>58.2</v>
      </c>
      <c r="K928" s="4">
        <v>58.2</v>
      </c>
      <c r="L928" s="107"/>
      <c r="M928" s="107"/>
      <c r="N928" s="4">
        <v>927</v>
      </c>
      <c r="O928" s="4"/>
      <c r="P928" s="108">
        <v>58.2</v>
      </c>
      <c r="Q928" s="4">
        <v>58.2</v>
      </c>
      <c r="R928" s="4">
        <v>58.2</v>
      </c>
      <c r="S928" s="4">
        <v>58.2</v>
      </c>
      <c r="T928" s="107"/>
      <c r="U928" s="107"/>
      <c r="V928" s="107"/>
      <c r="W928" s="107"/>
      <c r="X928" s="107"/>
    </row>
    <row r="929" spans="1:24">
      <c r="A929" s="102">
        <f t="shared" si="14"/>
        <v>928</v>
      </c>
      <c r="B929" s="102">
        <v>328</v>
      </c>
      <c r="C929" s="4">
        <f>IF('Input&amp;Output'!$C$3=10,'v-t_chart'!G929,IF('Input&amp;Output'!$C$3=21,'v-t_chart'!H929,IF('Input&amp;Output'!$C$3=32,'v-t_chart'!I929,IF('Input&amp;Output'!$C$3=22,'v-t_chart'!J929,IF('Input&amp;Output'!$C$3=31,'v-t_chart'!K929,'v-t_chart'!L929)))))</f>
        <v>55.8</v>
      </c>
      <c r="D929" s="17"/>
      <c r="F929" s="4">
        <v>928</v>
      </c>
      <c r="G929" s="105"/>
      <c r="H929" s="108">
        <v>55.8</v>
      </c>
      <c r="I929" s="4">
        <v>55.8</v>
      </c>
      <c r="J929" s="4">
        <v>55.8</v>
      </c>
      <c r="K929" s="4">
        <v>55.8</v>
      </c>
      <c r="L929" s="107"/>
      <c r="M929" s="107"/>
      <c r="N929" s="4">
        <v>928</v>
      </c>
      <c r="O929" s="4"/>
      <c r="P929" s="108">
        <v>55.83</v>
      </c>
      <c r="Q929" s="4">
        <v>55.83</v>
      </c>
      <c r="R929" s="4">
        <v>55.83</v>
      </c>
      <c r="S929" s="4">
        <v>55.83</v>
      </c>
      <c r="T929" s="107"/>
      <c r="U929" s="107"/>
      <c r="V929" s="107"/>
      <c r="W929" s="107"/>
      <c r="X929" s="107"/>
    </row>
    <row r="930" spans="1:24">
      <c r="A930" s="102">
        <f t="shared" si="14"/>
        <v>929</v>
      </c>
      <c r="B930" s="102">
        <v>329</v>
      </c>
      <c r="C930" s="4">
        <f>IF('Input&amp;Output'!$C$3=10,'v-t_chart'!G930,IF('Input&amp;Output'!$C$3=21,'v-t_chart'!H930,IF('Input&amp;Output'!$C$3=32,'v-t_chart'!I930,IF('Input&amp;Output'!$C$3=22,'v-t_chart'!J930,IF('Input&amp;Output'!$C$3=31,'v-t_chart'!K930,'v-t_chart'!L930)))))</f>
        <v>52.6</v>
      </c>
      <c r="D930" s="17"/>
      <c r="F930" s="4">
        <v>929</v>
      </c>
      <c r="G930" s="105"/>
      <c r="H930" s="108">
        <v>52.6</v>
      </c>
      <c r="I930" s="4">
        <v>52.6</v>
      </c>
      <c r="J930" s="4">
        <v>52.6</v>
      </c>
      <c r="K930" s="4">
        <v>52.6</v>
      </c>
      <c r="L930" s="107"/>
      <c r="M930" s="107"/>
      <c r="N930" s="4">
        <v>929</v>
      </c>
      <c r="O930" s="4"/>
      <c r="P930" s="108">
        <v>52.58</v>
      </c>
      <c r="Q930" s="4">
        <v>52.58</v>
      </c>
      <c r="R930" s="4">
        <v>52.58</v>
      </c>
      <c r="S930" s="4">
        <v>52.58</v>
      </c>
      <c r="T930" s="107"/>
      <c r="U930" s="107"/>
      <c r="V930" s="107"/>
      <c r="W930" s="107"/>
      <c r="X930" s="107"/>
    </row>
    <row r="931" spans="1:24">
      <c r="A931" s="102">
        <f t="shared" si="14"/>
        <v>930</v>
      </c>
      <c r="B931" s="102">
        <v>330</v>
      </c>
      <c r="C931" s="4">
        <f>IF('Input&amp;Output'!$C$3=10,'v-t_chart'!G931,IF('Input&amp;Output'!$C$3=21,'v-t_chart'!H931,IF('Input&amp;Output'!$C$3=32,'v-t_chart'!I931,IF('Input&amp;Output'!$C$3=22,'v-t_chart'!J931,IF('Input&amp;Output'!$C$3=31,'v-t_chart'!K931,'v-t_chart'!L931)))))</f>
        <v>49.2</v>
      </c>
      <c r="D931" s="17"/>
      <c r="F931" s="4">
        <v>930</v>
      </c>
      <c r="G931" s="105"/>
      <c r="H931" s="108">
        <v>49.2</v>
      </c>
      <c r="I931" s="4">
        <v>49.2</v>
      </c>
      <c r="J931" s="4">
        <v>49.2</v>
      </c>
      <c r="K931" s="4">
        <v>49.2</v>
      </c>
      <c r="L931" s="107"/>
      <c r="M931" s="107"/>
      <c r="N931" s="4">
        <v>930</v>
      </c>
      <c r="O931" s="4"/>
      <c r="P931" s="108">
        <v>49.24</v>
      </c>
      <c r="Q931" s="4">
        <v>49.24</v>
      </c>
      <c r="R931" s="4">
        <v>49.24</v>
      </c>
      <c r="S931" s="4">
        <v>49.24</v>
      </c>
      <c r="T931" s="107"/>
      <c r="U931" s="107"/>
      <c r="V931" s="107"/>
      <c r="W931" s="107"/>
      <c r="X931" s="107"/>
    </row>
    <row r="932" spans="1:24">
      <c r="A932" s="102">
        <f t="shared" si="14"/>
        <v>931</v>
      </c>
      <c r="B932" s="102">
        <v>331</v>
      </c>
      <c r="C932" s="4">
        <f>IF('Input&amp;Output'!$C$3=10,'v-t_chart'!G932,IF('Input&amp;Output'!$C$3=21,'v-t_chart'!H932,IF('Input&amp;Output'!$C$3=32,'v-t_chart'!I932,IF('Input&amp;Output'!$C$3=22,'v-t_chart'!J932,IF('Input&amp;Output'!$C$3=31,'v-t_chart'!K932,'v-t_chart'!L932)))))</f>
        <v>47.6</v>
      </c>
      <c r="D932" s="17"/>
      <c r="F932" s="4">
        <v>931</v>
      </c>
      <c r="G932" s="105"/>
      <c r="H932" s="108">
        <v>47.6</v>
      </c>
      <c r="I932" s="4">
        <v>47.6</v>
      </c>
      <c r="J932" s="4">
        <v>47.6</v>
      </c>
      <c r="K932" s="4">
        <v>47.6</v>
      </c>
      <c r="L932" s="107"/>
      <c r="M932" s="107"/>
      <c r="N932" s="4">
        <v>931</v>
      </c>
      <c r="O932" s="4"/>
      <c r="P932" s="108">
        <v>47.56</v>
      </c>
      <c r="Q932" s="4">
        <v>47.56</v>
      </c>
      <c r="R932" s="4">
        <v>47.56</v>
      </c>
      <c r="S932" s="4">
        <v>47.56</v>
      </c>
      <c r="T932" s="107"/>
      <c r="U932" s="107"/>
      <c r="V932" s="107"/>
      <c r="W932" s="107"/>
      <c r="X932" s="107"/>
    </row>
    <row r="933" spans="1:24">
      <c r="A933" s="102">
        <f t="shared" si="14"/>
        <v>932</v>
      </c>
      <c r="B933" s="102">
        <v>332</v>
      </c>
      <c r="C933" s="4">
        <f>IF('Input&amp;Output'!$C$3=10,'v-t_chart'!G933,IF('Input&amp;Output'!$C$3=21,'v-t_chart'!H933,IF('Input&amp;Output'!$C$3=32,'v-t_chart'!I933,IF('Input&amp;Output'!$C$3=22,'v-t_chart'!J933,IF('Input&amp;Output'!$C$3=31,'v-t_chart'!K933,'v-t_chart'!L933)))))</f>
        <v>48.4</v>
      </c>
      <c r="D933" s="17"/>
      <c r="F933" s="4">
        <v>932</v>
      </c>
      <c r="G933" s="105"/>
      <c r="H933" s="108">
        <v>48.4</v>
      </c>
      <c r="I933" s="4">
        <v>48.4</v>
      </c>
      <c r="J933" s="4">
        <v>48.4</v>
      </c>
      <c r="K933" s="4">
        <v>48.4</v>
      </c>
      <c r="L933" s="107"/>
      <c r="M933" s="107"/>
      <c r="N933" s="4">
        <v>932</v>
      </c>
      <c r="O933" s="4"/>
      <c r="P933" s="108">
        <v>48.35</v>
      </c>
      <c r="Q933" s="4">
        <v>48.35</v>
      </c>
      <c r="R933" s="4">
        <v>48.35</v>
      </c>
      <c r="S933" s="4">
        <v>48.35</v>
      </c>
      <c r="T933" s="107"/>
      <c r="U933" s="107"/>
      <c r="V933" s="107"/>
      <c r="W933" s="107"/>
      <c r="X933" s="107"/>
    </row>
    <row r="934" spans="1:24">
      <c r="A934" s="102">
        <f t="shared" si="14"/>
        <v>933</v>
      </c>
      <c r="B934" s="102">
        <v>333</v>
      </c>
      <c r="C934" s="4">
        <f>IF('Input&amp;Output'!$C$3=10,'v-t_chart'!G934,IF('Input&amp;Output'!$C$3=21,'v-t_chart'!H934,IF('Input&amp;Output'!$C$3=32,'v-t_chart'!I934,IF('Input&amp;Output'!$C$3=22,'v-t_chart'!J934,IF('Input&amp;Output'!$C$3=31,'v-t_chart'!K934,'v-t_chart'!L934)))))</f>
        <v>51.8</v>
      </c>
      <c r="D934" s="17"/>
      <c r="F934" s="4">
        <v>933</v>
      </c>
      <c r="G934" s="105"/>
      <c r="H934" s="108">
        <v>51.4</v>
      </c>
      <c r="I934" s="4">
        <v>51.8</v>
      </c>
      <c r="J934" s="4">
        <v>51.8</v>
      </c>
      <c r="K934" s="4">
        <v>51.8</v>
      </c>
      <c r="L934" s="107"/>
      <c r="M934" s="107"/>
      <c r="N934" s="4">
        <v>933</v>
      </c>
      <c r="O934" s="4"/>
      <c r="P934" s="108">
        <v>51.36</v>
      </c>
      <c r="Q934" s="4">
        <v>51.76</v>
      </c>
      <c r="R934" s="4">
        <v>51.76</v>
      </c>
      <c r="S934" s="4">
        <v>51.76</v>
      </c>
      <c r="T934" s="107"/>
      <c r="U934" s="107"/>
      <c r="V934" s="107"/>
      <c r="W934" s="107"/>
      <c r="X934" s="107"/>
    </row>
    <row r="935" spans="1:24">
      <c r="A935" s="102">
        <f t="shared" si="14"/>
        <v>934</v>
      </c>
      <c r="B935" s="102">
        <v>334</v>
      </c>
      <c r="C935" s="4">
        <f>IF('Input&amp;Output'!$C$3=10,'v-t_chart'!G935,IF('Input&amp;Output'!$C$3=21,'v-t_chart'!H935,IF('Input&amp;Output'!$C$3=32,'v-t_chart'!I935,IF('Input&amp;Output'!$C$3=22,'v-t_chart'!J935,IF('Input&amp;Output'!$C$3=31,'v-t_chart'!K935,'v-t_chart'!L935)))))</f>
        <v>55.7</v>
      </c>
      <c r="D935" s="17"/>
      <c r="F935" s="4">
        <v>934</v>
      </c>
      <c r="G935" s="105"/>
      <c r="H935" s="108">
        <v>54.2</v>
      </c>
      <c r="I935" s="4">
        <v>55.7</v>
      </c>
      <c r="J935" s="4">
        <v>55.7</v>
      </c>
      <c r="K935" s="4">
        <v>55.7</v>
      </c>
      <c r="L935" s="107"/>
      <c r="M935" s="107"/>
      <c r="N935" s="4">
        <v>934</v>
      </c>
      <c r="O935" s="4"/>
      <c r="P935" s="108">
        <v>54.2</v>
      </c>
      <c r="Q935" s="4">
        <v>55.73</v>
      </c>
      <c r="R935" s="4">
        <v>55.73</v>
      </c>
      <c r="S935" s="4">
        <v>55.73</v>
      </c>
      <c r="T935" s="107"/>
      <c r="U935" s="107"/>
      <c r="V935" s="107"/>
      <c r="W935" s="107"/>
      <c r="X935" s="107"/>
    </row>
    <row r="936" spans="1:24">
      <c r="A936" s="102">
        <f t="shared" si="14"/>
        <v>935</v>
      </c>
      <c r="B936" s="102">
        <v>335</v>
      </c>
      <c r="C936" s="4">
        <f>IF('Input&amp;Output'!$C$3=10,'v-t_chart'!G936,IF('Input&amp;Output'!$C$3=21,'v-t_chart'!H936,IF('Input&amp;Output'!$C$3=32,'v-t_chart'!I936,IF('Input&amp;Output'!$C$3=22,'v-t_chart'!J936,IF('Input&amp;Output'!$C$3=31,'v-t_chart'!K936,'v-t_chart'!L936)))))</f>
        <v>59.6</v>
      </c>
      <c r="D936" s="17"/>
      <c r="F936" s="4">
        <v>935</v>
      </c>
      <c r="G936" s="105"/>
      <c r="H936" s="108">
        <v>56.9</v>
      </c>
      <c r="I936" s="4">
        <v>59.6</v>
      </c>
      <c r="J936" s="4">
        <v>59.6</v>
      </c>
      <c r="K936" s="4">
        <v>59.6</v>
      </c>
      <c r="L936" s="107"/>
      <c r="M936" s="107"/>
      <c r="N936" s="4">
        <v>935</v>
      </c>
      <c r="O936" s="4"/>
      <c r="P936" s="108">
        <v>56.88</v>
      </c>
      <c r="Q936" s="4">
        <v>59.57</v>
      </c>
      <c r="R936" s="4">
        <v>59.57</v>
      </c>
      <c r="S936" s="4">
        <v>59.57</v>
      </c>
      <c r="T936" s="107"/>
      <c r="U936" s="107"/>
      <c r="V936" s="107"/>
      <c r="W936" s="107"/>
      <c r="X936" s="107"/>
    </row>
    <row r="937" spans="1:24">
      <c r="A937" s="102">
        <f t="shared" si="14"/>
        <v>936</v>
      </c>
      <c r="B937" s="102">
        <v>336</v>
      </c>
      <c r="C937" s="4">
        <f>IF('Input&amp;Output'!$C$3=10,'v-t_chart'!G937,IF('Input&amp;Output'!$C$3=21,'v-t_chart'!H937,IF('Input&amp;Output'!$C$3=32,'v-t_chart'!I937,IF('Input&amp;Output'!$C$3=22,'v-t_chart'!J937,IF('Input&amp;Output'!$C$3=31,'v-t_chart'!K937,'v-t_chart'!L937)))))</f>
        <v>63</v>
      </c>
      <c r="D937" s="17"/>
      <c r="F937" s="4">
        <v>936</v>
      </c>
      <c r="G937" s="105"/>
      <c r="H937" s="108">
        <v>59.4</v>
      </c>
      <c r="I937" s="4">
        <v>63</v>
      </c>
      <c r="J937" s="4">
        <v>63</v>
      </c>
      <c r="K937" s="4">
        <v>63</v>
      </c>
      <c r="L937" s="107"/>
      <c r="M937" s="107"/>
      <c r="N937" s="4">
        <v>936</v>
      </c>
      <c r="O937" s="4"/>
      <c r="P937" s="108">
        <v>59.41</v>
      </c>
      <c r="Q937" s="4">
        <v>63.02</v>
      </c>
      <c r="R937" s="4">
        <v>63.02</v>
      </c>
      <c r="S937" s="4">
        <v>63.02</v>
      </c>
      <c r="T937" s="107"/>
      <c r="U937" s="107"/>
      <c r="V937" s="107"/>
      <c r="W937" s="107"/>
      <c r="X937" s="107"/>
    </row>
    <row r="938" spans="1:24">
      <c r="A938" s="102">
        <f t="shared" si="14"/>
        <v>937</v>
      </c>
      <c r="B938" s="102">
        <v>337</v>
      </c>
      <c r="C938" s="4">
        <f>IF('Input&amp;Output'!$C$3=10,'v-t_chart'!G938,IF('Input&amp;Output'!$C$3=21,'v-t_chart'!H938,IF('Input&amp;Output'!$C$3=32,'v-t_chart'!I938,IF('Input&amp;Output'!$C$3=22,'v-t_chart'!J938,IF('Input&amp;Output'!$C$3=31,'v-t_chart'!K938,'v-t_chart'!L938)))))</f>
        <v>65.900000000000006</v>
      </c>
      <c r="D938" s="17"/>
      <c r="F938" s="4">
        <v>937</v>
      </c>
      <c r="G938" s="105"/>
      <c r="H938" s="108">
        <v>61.8</v>
      </c>
      <c r="I938" s="4">
        <v>65.900000000000006</v>
      </c>
      <c r="J938" s="4">
        <v>65.900000000000006</v>
      </c>
      <c r="K938" s="4">
        <v>65.900000000000006</v>
      </c>
      <c r="L938" s="107"/>
      <c r="M938" s="107"/>
      <c r="N938" s="4">
        <v>937</v>
      </c>
      <c r="O938" s="4"/>
      <c r="P938" s="108">
        <v>61.8</v>
      </c>
      <c r="Q938" s="4">
        <v>65.900000000000006</v>
      </c>
      <c r="R938" s="4">
        <v>65.900000000000006</v>
      </c>
      <c r="S938" s="4">
        <v>65.900000000000006</v>
      </c>
      <c r="T938" s="107"/>
      <c r="U938" s="107"/>
      <c r="V938" s="107"/>
      <c r="W938" s="107"/>
      <c r="X938" s="107"/>
    </row>
    <row r="939" spans="1:24">
      <c r="A939" s="102">
        <f t="shared" si="14"/>
        <v>938</v>
      </c>
      <c r="B939" s="102">
        <v>338</v>
      </c>
      <c r="C939" s="4">
        <f>IF('Input&amp;Output'!$C$3=10,'v-t_chart'!G939,IF('Input&amp;Output'!$C$3=21,'v-t_chart'!H939,IF('Input&amp;Output'!$C$3=32,'v-t_chart'!I939,IF('Input&amp;Output'!$C$3=22,'v-t_chart'!J939,IF('Input&amp;Output'!$C$3=31,'v-t_chart'!K939,'v-t_chart'!L939)))))</f>
        <v>68.099999999999994</v>
      </c>
      <c r="D939" s="17"/>
      <c r="F939" s="4">
        <v>938</v>
      </c>
      <c r="G939" s="105"/>
      <c r="H939" s="108">
        <v>64.099999999999994</v>
      </c>
      <c r="I939" s="4">
        <v>68.099999999999994</v>
      </c>
      <c r="J939" s="4">
        <v>68.099999999999994</v>
      </c>
      <c r="K939" s="4">
        <v>68.099999999999994</v>
      </c>
      <c r="L939" s="107"/>
      <c r="M939" s="107"/>
      <c r="N939" s="4">
        <v>938</v>
      </c>
      <c r="O939" s="4"/>
      <c r="P939" s="108">
        <v>64.05</v>
      </c>
      <c r="Q939" s="4">
        <v>68.11</v>
      </c>
      <c r="R939" s="4">
        <v>68.11</v>
      </c>
      <c r="S939" s="4">
        <v>68.11</v>
      </c>
      <c r="T939" s="107"/>
      <c r="U939" s="107"/>
      <c r="V939" s="107"/>
      <c r="W939" s="107"/>
      <c r="X939" s="107"/>
    </row>
    <row r="940" spans="1:24">
      <c r="A940" s="102">
        <f t="shared" si="14"/>
        <v>939</v>
      </c>
      <c r="B940" s="102">
        <v>339</v>
      </c>
      <c r="C940" s="4">
        <f>IF('Input&amp;Output'!$C$3=10,'v-t_chart'!G940,IF('Input&amp;Output'!$C$3=21,'v-t_chart'!H940,IF('Input&amp;Output'!$C$3=32,'v-t_chart'!I940,IF('Input&amp;Output'!$C$3=22,'v-t_chart'!J940,IF('Input&amp;Output'!$C$3=31,'v-t_chart'!K940,'v-t_chart'!L940)))))</f>
        <v>69.8</v>
      </c>
      <c r="D940" s="17"/>
      <c r="F940" s="4">
        <v>939</v>
      </c>
      <c r="G940" s="105"/>
      <c r="H940" s="108">
        <v>66.2</v>
      </c>
      <c r="I940" s="4">
        <v>69.8</v>
      </c>
      <c r="J940" s="4">
        <v>69.8</v>
      </c>
      <c r="K940" s="4">
        <v>69.8</v>
      </c>
      <c r="L940" s="107"/>
      <c r="M940" s="107"/>
      <c r="N940" s="4">
        <v>939</v>
      </c>
      <c r="O940" s="4"/>
      <c r="P940" s="108">
        <v>66.180000000000007</v>
      </c>
      <c r="Q940" s="4">
        <v>69.78</v>
      </c>
      <c r="R940" s="4">
        <v>69.78</v>
      </c>
      <c r="S940" s="4">
        <v>69.78</v>
      </c>
      <c r="T940" s="107"/>
      <c r="U940" s="107"/>
      <c r="V940" s="107"/>
      <c r="W940" s="107"/>
      <c r="X940" s="107"/>
    </row>
    <row r="941" spans="1:24">
      <c r="A941" s="102">
        <f t="shared" si="14"/>
        <v>940</v>
      </c>
      <c r="B941" s="102">
        <v>340</v>
      </c>
      <c r="C941" s="4">
        <f>IF('Input&amp;Output'!$C$3=10,'v-t_chart'!G941,IF('Input&amp;Output'!$C$3=21,'v-t_chart'!H941,IF('Input&amp;Output'!$C$3=32,'v-t_chart'!I941,IF('Input&amp;Output'!$C$3=22,'v-t_chart'!J941,IF('Input&amp;Output'!$C$3=31,'v-t_chart'!K941,'v-t_chart'!L941)))))</f>
        <v>71.099999999999994</v>
      </c>
      <c r="D941" s="17"/>
      <c r="F941" s="4">
        <v>940</v>
      </c>
      <c r="G941" s="105"/>
      <c r="H941" s="108">
        <v>68.2</v>
      </c>
      <c r="I941" s="4">
        <v>71.099999999999994</v>
      </c>
      <c r="J941" s="4">
        <v>71.099999999999994</v>
      </c>
      <c r="K941" s="4">
        <v>71.099999999999994</v>
      </c>
      <c r="L941" s="107"/>
      <c r="M941" s="107"/>
      <c r="N941" s="4">
        <v>940</v>
      </c>
      <c r="O941" s="4"/>
      <c r="P941" s="108">
        <v>68.209999999999994</v>
      </c>
      <c r="Q941" s="4">
        <v>71.06</v>
      </c>
      <c r="R941" s="4">
        <v>71.06</v>
      </c>
      <c r="S941" s="4">
        <v>71.06</v>
      </c>
      <c r="T941" s="107"/>
      <c r="U941" s="107"/>
      <c r="V941" s="107"/>
      <c r="W941" s="107"/>
      <c r="X941" s="107"/>
    </row>
    <row r="942" spans="1:24">
      <c r="A942" s="102">
        <f t="shared" si="14"/>
        <v>941</v>
      </c>
      <c r="B942" s="102">
        <v>341</v>
      </c>
      <c r="C942" s="4">
        <f>IF('Input&amp;Output'!$C$3=10,'v-t_chart'!G942,IF('Input&amp;Output'!$C$3=21,'v-t_chart'!H942,IF('Input&amp;Output'!$C$3=32,'v-t_chart'!I942,IF('Input&amp;Output'!$C$3=22,'v-t_chart'!J942,IF('Input&amp;Output'!$C$3=31,'v-t_chart'!K942,'v-t_chart'!L942)))))</f>
        <v>72.099999999999994</v>
      </c>
      <c r="D942" s="17"/>
      <c r="F942" s="4">
        <v>941</v>
      </c>
      <c r="G942" s="105"/>
      <c r="H942" s="108">
        <v>70.2</v>
      </c>
      <c r="I942" s="4">
        <v>72.099999999999994</v>
      </c>
      <c r="J942" s="4">
        <v>72.099999999999994</v>
      </c>
      <c r="K942" s="4">
        <v>72.099999999999994</v>
      </c>
      <c r="L942" s="107"/>
      <c r="M942" s="107"/>
      <c r="N942" s="4">
        <v>941</v>
      </c>
      <c r="O942" s="4"/>
      <c r="P942" s="108">
        <v>70.150000000000006</v>
      </c>
      <c r="Q942" s="4">
        <v>72.06</v>
      </c>
      <c r="R942" s="4">
        <v>72.06</v>
      </c>
      <c r="S942" s="4">
        <v>72.06</v>
      </c>
      <c r="T942" s="107"/>
      <c r="U942" s="107"/>
      <c r="V942" s="107"/>
      <c r="W942" s="107"/>
      <c r="X942" s="107"/>
    </row>
    <row r="943" spans="1:24">
      <c r="A943" s="102">
        <f t="shared" si="14"/>
        <v>942</v>
      </c>
      <c r="B943" s="102">
        <v>342</v>
      </c>
      <c r="C943" s="4">
        <f>IF('Input&amp;Output'!$C$3=10,'v-t_chart'!G943,IF('Input&amp;Output'!$C$3=21,'v-t_chart'!H943,IF('Input&amp;Output'!$C$3=32,'v-t_chart'!I943,IF('Input&amp;Output'!$C$3=22,'v-t_chart'!J943,IF('Input&amp;Output'!$C$3=31,'v-t_chart'!K943,'v-t_chart'!L943)))))</f>
        <v>72.900000000000006</v>
      </c>
      <c r="D943" s="17"/>
      <c r="F943" s="4">
        <v>942</v>
      </c>
      <c r="G943" s="105"/>
      <c r="H943" s="108">
        <v>72</v>
      </c>
      <c r="I943" s="4">
        <v>72.900000000000006</v>
      </c>
      <c r="J943" s="4">
        <v>72.900000000000006</v>
      </c>
      <c r="K943" s="4">
        <v>72.900000000000006</v>
      </c>
      <c r="L943" s="107"/>
      <c r="M943" s="107"/>
      <c r="N943" s="4">
        <v>942</v>
      </c>
      <c r="O943" s="4"/>
      <c r="P943" s="108">
        <v>72.02</v>
      </c>
      <c r="Q943" s="4">
        <v>72.91</v>
      </c>
      <c r="R943" s="4">
        <v>72.91</v>
      </c>
      <c r="S943" s="4">
        <v>72.91</v>
      </c>
      <c r="T943" s="107"/>
      <c r="U943" s="107"/>
      <c r="V943" s="107"/>
      <c r="W943" s="107"/>
      <c r="X943" s="107"/>
    </row>
    <row r="944" spans="1:24">
      <c r="A944" s="102">
        <f t="shared" si="14"/>
        <v>943</v>
      </c>
      <c r="B944" s="102">
        <v>343</v>
      </c>
      <c r="C944" s="4">
        <f>IF('Input&amp;Output'!$C$3=10,'v-t_chart'!G944,IF('Input&amp;Output'!$C$3=21,'v-t_chart'!H944,IF('Input&amp;Output'!$C$3=32,'v-t_chart'!I944,IF('Input&amp;Output'!$C$3=22,'v-t_chart'!J944,IF('Input&amp;Output'!$C$3=31,'v-t_chart'!K944,'v-t_chart'!L944)))))</f>
        <v>73.7</v>
      </c>
      <c r="D944" s="17"/>
      <c r="F944" s="4">
        <v>943</v>
      </c>
      <c r="G944" s="105"/>
      <c r="H944" s="108">
        <v>73.7</v>
      </c>
      <c r="I944" s="4">
        <v>73.7</v>
      </c>
      <c r="J944" s="4">
        <v>73.7</v>
      </c>
      <c r="K944" s="4">
        <v>73.7</v>
      </c>
      <c r="L944" s="107"/>
      <c r="M944" s="107"/>
      <c r="N944" s="4">
        <v>943</v>
      </c>
      <c r="O944" s="4"/>
      <c r="P944" s="108">
        <v>73.7</v>
      </c>
      <c r="Q944" s="4">
        <v>73.7</v>
      </c>
      <c r="R944" s="4">
        <v>73.7</v>
      </c>
      <c r="S944" s="4">
        <v>73.7</v>
      </c>
      <c r="T944" s="107"/>
      <c r="U944" s="107"/>
      <c r="V944" s="107"/>
      <c r="W944" s="107"/>
      <c r="X944" s="107"/>
    </row>
    <row r="945" spans="1:24">
      <c r="A945" s="102">
        <f t="shared" si="14"/>
        <v>944</v>
      </c>
      <c r="B945" s="102">
        <v>344</v>
      </c>
      <c r="C945" s="4">
        <f>IF('Input&amp;Output'!$C$3=10,'v-t_chart'!G945,IF('Input&amp;Output'!$C$3=21,'v-t_chart'!H945,IF('Input&amp;Output'!$C$3=32,'v-t_chart'!I945,IF('Input&amp;Output'!$C$3=22,'v-t_chart'!J945,IF('Input&amp;Output'!$C$3=31,'v-t_chart'!K945,'v-t_chart'!L945)))))</f>
        <v>74.400000000000006</v>
      </c>
      <c r="D945" s="17"/>
      <c r="F945" s="4">
        <v>944</v>
      </c>
      <c r="G945" s="105"/>
      <c r="H945" s="108">
        <v>74.400000000000006</v>
      </c>
      <c r="I945" s="4">
        <v>74.400000000000006</v>
      </c>
      <c r="J945" s="4">
        <v>74.400000000000006</v>
      </c>
      <c r="K945" s="4">
        <v>74.400000000000006</v>
      </c>
      <c r="L945" s="107"/>
      <c r="M945" s="107"/>
      <c r="N945" s="4">
        <v>944</v>
      </c>
      <c r="O945" s="4"/>
      <c r="P945" s="108">
        <v>74.41</v>
      </c>
      <c r="Q945" s="4">
        <v>74.41</v>
      </c>
      <c r="R945" s="4">
        <v>74.41</v>
      </c>
      <c r="S945" s="4">
        <v>74.41</v>
      </c>
      <c r="T945" s="107"/>
      <c r="U945" s="107"/>
      <c r="V945" s="107"/>
      <c r="W945" s="107"/>
      <c r="X945" s="107"/>
    </row>
    <row r="946" spans="1:24">
      <c r="A946" s="102">
        <f t="shared" si="14"/>
        <v>945</v>
      </c>
      <c r="B946" s="102">
        <v>345</v>
      </c>
      <c r="C946" s="4">
        <f>IF('Input&amp;Output'!$C$3=10,'v-t_chart'!G946,IF('Input&amp;Output'!$C$3=21,'v-t_chart'!H946,IF('Input&amp;Output'!$C$3=32,'v-t_chart'!I946,IF('Input&amp;Output'!$C$3=22,'v-t_chart'!J946,IF('Input&amp;Output'!$C$3=31,'v-t_chart'!K946,'v-t_chart'!L946)))))</f>
        <v>75.099999999999994</v>
      </c>
      <c r="D946" s="17"/>
      <c r="F946" s="4">
        <v>945</v>
      </c>
      <c r="G946" s="105"/>
      <c r="H946" s="108">
        <v>75.099999999999994</v>
      </c>
      <c r="I946" s="4">
        <v>75.099999999999994</v>
      </c>
      <c r="J946" s="4">
        <v>75.099999999999994</v>
      </c>
      <c r="K946" s="4">
        <v>75.099999999999994</v>
      </c>
      <c r="L946" s="107"/>
      <c r="M946" s="107"/>
      <c r="N946" s="4">
        <v>945</v>
      </c>
      <c r="O946" s="4"/>
      <c r="P946" s="108">
        <v>75.11</v>
      </c>
      <c r="Q946" s="4">
        <v>75.11</v>
      </c>
      <c r="R946" s="4">
        <v>75.11</v>
      </c>
      <c r="S946" s="4">
        <v>75.11</v>
      </c>
      <c r="T946" s="107"/>
      <c r="U946" s="107"/>
      <c r="V946" s="107"/>
      <c r="W946" s="107"/>
      <c r="X946" s="107"/>
    </row>
    <row r="947" spans="1:24">
      <c r="A947" s="102">
        <f t="shared" si="14"/>
        <v>946</v>
      </c>
      <c r="B947" s="102">
        <v>346</v>
      </c>
      <c r="C947" s="4">
        <f>IF('Input&amp;Output'!$C$3=10,'v-t_chart'!G947,IF('Input&amp;Output'!$C$3=21,'v-t_chart'!H947,IF('Input&amp;Output'!$C$3=32,'v-t_chart'!I947,IF('Input&amp;Output'!$C$3=22,'v-t_chart'!J947,IF('Input&amp;Output'!$C$3=31,'v-t_chart'!K947,'v-t_chart'!L947)))))</f>
        <v>75.8</v>
      </c>
      <c r="D947" s="17"/>
      <c r="F947" s="4">
        <v>946</v>
      </c>
      <c r="G947" s="105"/>
      <c r="H947" s="108">
        <v>75.8</v>
      </c>
      <c r="I947" s="4">
        <v>75.8</v>
      </c>
      <c r="J947" s="4">
        <v>75.8</v>
      </c>
      <c r="K947" s="4">
        <v>75.8</v>
      </c>
      <c r="L947" s="107"/>
      <c r="M947" s="107"/>
      <c r="N947" s="4">
        <v>946</v>
      </c>
      <c r="O947" s="4"/>
      <c r="P947" s="108">
        <v>75.8</v>
      </c>
      <c r="Q947" s="4">
        <v>75.8</v>
      </c>
      <c r="R947" s="4">
        <v>75.8</v>
      </c>
      <c r="S947" s="4">
        <v>75.8</v>
      </c>
      <c r="T947" s="107"/>
      <c r="U947" s="107"/>
      <c r="V947" s="107"/>
      <c r="W947" s="107"/>
      <c r="X947" s="107"/>
    </row>
    <row r="948" spans="1:24">
      <c r="A948" s="102">
        <f t="shared" si="14"/>
        <v>947</v>
      </c>
      <c r="B948" s="102">
        <v>347</v>
      </c>
      <c r="C948" s="4">
        <f>IF('Input&amp;Output'!$C$3=10,'v-t_chart'!G948,IF('Input&amp;Output'!$C$3=21,'v-t_chart'!H948,IF('Input&amp;Output'!$C$3=32,'v-t_chart'!I948,IF('Input&amp;Output'!$C$3=22,'v-t_chart'!J948,IF('Input&amp;Output'!$C$3=31,'v-t_chart'!K948,'v-t_chart'!L948)))))</f>
        <v>76.5</v>
      </c>
      <c r="D948" s="17"/>
      <c r="F948" s="4">
        <v>947</v>
      </c>
      <c r="G948" s="105"/>
      <c r="H948" s="108">
        <v>76.5</v>
      </c>
      <c r="I948" s="4">
        <v>76.5</v>
      </c>
      <c r="J948" s="4">
        <v>76.5</v>
      </c>
      <c r="K948" s="4">
        <v>76.5</v>
      </c>
      <c r="L948" s="107"/>
      <c r="M948" s="107"/>
      <c r="N948" s="4">
        <v>947</v>
      </c>
      <c r="O948" s="4"/>
      <c r="P948" s="108">
        <v>76.489999999999995</v>
      </c>
      <c r="Q948" s="4">
        <v>76.489999999999995</v>
      </c>
      <c r="R948" s="4">
        <v>76.489999999999995</v>
      </c>
      <c r="S948" s="4">
        <v>76.489999999999995</v>
      </c>
      <c r="T948" s="107"/>
      <c r="U948" s="107"/>
      <c r="V948" s="107"/>
      <c r="W948" s="107"/>
      <c r="X948" s="107"/>
    </row>
    <row r="949" spans="1:24">
      <c r="A949" s="102">
        <f t="shared" si="14"/>
        <v>948</v>
      </c>
      <c r="B949" s="102">
        <v>348</v>
      </c>
      <c r="C949" s="4">
        <f>IF('Input&amp;Output'!$C$3=10,'v-t_chart'!G949,IF('Input&amp;Output'!$C$3=21,'v-t_chart'!H949,IF('Input&amp;Output'!$C$3=32,'v-t_chart'!I949,IF('Input&amp;Output'!$C$3=22,'v-t_chart'!J949,IF('Input&amp;Output'!$C$3=31,'v-t_chart'!K949,'v-t_chart'!L949)))))</f>
        <v>77.2</v>
      </c>
      <c r="D949" s="17"/>
      <c r="F949" s="4">
        <v>948</v>
      </c>
      <c r="G949" s="105"/>
      <c r="H949" s="108">
        <v>77.2</v>
      </c>
      <c r="I949" s="4">
        <v>77.2</v>
      </c>
      <c r="J949" s="4">
        <v>77.2</v>
      </c>
      <c r="K949" s="4">
        <v>77.2</v>
      </c>
      <c r="L949" s="107"/>
      <c r="M949" s="107"/>
      <c r="N949" s="4">
        <v>948</v>
      </c>
      <c r="O949" s="4"/>
      <c r="P949" s="108">
        <v>77.150000000000006</v>
      </c>
      <c r="Q949" s="4">
        <v>77.150000000000006</v>
      </c>
      <c r="R949" s="4">
        <v>77.150000000000006</v>
      </c>
      <c r="S949" s="4">
        <v>77.150000000000006</v>
      </c>
      <c r="T949" s="107"/>
      <c r="U949" s="107"/>
      <c r="V949" s="107"/>
      <c r="W949" s="107"/>
      <c r="X949" s="107"/>
    </row>
    <row r="950" spans="1:24">
      <c r="A950" s="102">
        <f t="shared" si="14"/>
        <v>949</v>
      </c>
      <c r="B950" s="102">
        <v>349</v>
      </c>
      <c r="C950" s="4">
        <f>IF('Input&amp;Output'!$C$3=10,'v-t_chart'!G950,IF('Input&amp;Output'!$C$3=21,'v-t_chart'!H950,IF('Input&amp;Output'!$C$3=32,'v-t_chart'!I950,IF('Input&amp;Output'!$C$3=22,'v-t_chart'!J950,IF('Input&amp;Output'!$C$3=31,'v-t_chart'!K950,'v-t_chart'!L950)))))</f>
        <v>77.8</v>
      </c>
      <c r="D950" s="17"/>
      <c r="F950" s="4">
        <v>949</v>
      </c>
      <c r="G950" s="105"/>
      <c r="H950" s="108">
        <v>77.8</v>
      </c>
      <c r="I950" s="4">
        <v>77.8</v>
      </c>
      <c r="J950" s="4">
        <v>77.8</v>
      </c>
      <c r="K950" s="4">
        <v>77.8</v>
      </c>
      <c r="L950" s="107"/>
      <c r="M950" s="107"/>
      <c r="N950" s="4">
        <v>949</v>
      </c>
      <c r="O950" s="4"/>
      <c r="P950" s="108">
        <v>77.81</v>
      </c>
      <c r="Q950" s="4">
        <v>77.81</v>
      </c>
      <c r="R950" s="4">
        <v>77.81</v>
      </c>
      <c r="S950" s="4">
        <v>77.81</v>
      </c>
      <c r="T950" s="107"/>
      <c r="U950" s="107"/>
      <c r="V950" s="107"/>
      <c r="W950" s="107"/>
      <c r="X950" s="107"/>
    </row>
    <row r="951" spans="1:24">
      <c r="A951" s="102">
        <f t="shared" si="14"/>
        <v>950</v>
      </c>
      <c r="B951" s="102">
        <v>350</v>
      </c>
      <c r="C951" s="4">
        <f>IF('Input&amp;Output'!$C$3=10,'v-t_chart'!G951,IF('Input&amp;Output'!$C$3=21,'v-t_chart'!H951,IF('Input&amp;Output'!$C$3=32,'v-t_chart'!I951,IF('Input&amp;Output'!$C$3=22,'v-t_chart'!J951,IF('Input&amp;Output'!$C$3=31,'v-t_chart'!K951,'v-t_chart'!L951)))))</f>
        <v>78.5</v>
      </c>
      <c r="D951" s="17"/>
      <c r="F951" s="4">
        <v>950</v>
      </c>
      <c r="G951" s="105"/>
      <c r="H951" s="108">
        <v>78.5</v>
      </c>
      <c r="I951" s="4">
        <v>78.5</v>
      </c>
      <c r="J951" s="4">
        <v>78.5</v>
      </c>
      <c r="K951" s="4">
        <v>78.5</v>
      </c>
      <c r="L951" s="107"/>
      <c r="M951" s="107"/>
      <c r="N951" s="4">
        <v>950</v>
      </c>
      <c r="O951" s="4"/>
      <c r="P951" s="108">
        <v>78.47</v>
      </c>
      <c r="Q951" s="4">
        <v>78.47</v>
      </c>
      <c r="R951" s="4">
        <v>78.47</v>
      </c>
      <c r="S951" s="4">
        <v>78.47</v>
      </c>
      <c r="T951" s="107"/>
      <c r="U951" s="107"/>
      <c r="V951" s="107"/>
      <c r="W951" s="107"/>
      <c r="X951" s="107"/>
    </row>
    <row r="952" spans="1:24">
      <c r="A952" s="102">
        <f t="shared" si="14"/>
        <v>951</v>
      </c>
      <c r="B952" s="102">
        <v>351</v>
      </c>
      <c r="C952" s="4">
        <f>IF('Input&amp;Output'!$C$3=10,'v-t_chart'!G952,IF('Input&amp;Output'!$C$3=21,'v-t_chart'!H952,IF('Input&amp;Output'!$C$3=32,'v-t_chart'!I952,IF('Input&amp;Output'!$C$3=22,'v-t_chart'!J952,IF('Input&amp;Output'!$C$3=31,'v-t_chart'!K952,'v-t_chart'!L952)))))</f>
        <v>79.2</v>
      </c>
      <c r="D952" s="17"/>
      <c r="F952" s="4">
        <v>951</v>
      </c>
      <c r="G952" s="105"/>
      <c r="H952" s="108">
        <v>79.2</v>
      </c>
      <c r="I952" s="4">
        <v>79.2</v>
      </c>
      <c r="J952" s="4">
        <v>79.2</v>
      </c>
      <c r="K952" s="4">
        <v>79.2</v>
      </c>
      <c r="L952" s="107"/>
      <c r="M952" s="107"/>
      <c r="N952" s="4">
        <v>951</v>
      </c>
      <c r="O952" s="4"/>
      <c r="P952" s="108">
        <v>79.17</v>
      </c>
      <c r="Q952" s="4">
        <v>79.17</v>
      </c>
      <c r="R952" s="4">
        <v>79.17</v>
      </c>
      <c r="S952" s="4">
        <v>79.17</v>
      </c>
      <c r="T952" s="107"/>
      <c r="U952" s="107"/>
      <c r="V952" s="107"/>
      <c r="W952" s="107"/>
      <c r="X952" s="107"/>
    </row>
    <row r="953" spans="1:24">
      <c r="A953" s="102">
        <f t="shared" si="14"/>
        <v>952</v>
      </c>
      <c r="B953" s="102">
        <v>352</v>
      </c>
      <c r="C953" s="4">
        <f>IF('Input&amp;Output'!$C$3=10,'v-t_chart'!G953,IF('Input&amp;Output'!$C$3=21,'v-t_chart'!H953,IF('Input&amp;Output'!$C$3=32,'v-t_chart'!I953,IF('Input&amp;Output'!$C$3=22,'v-t_chart'!J953,IF('Input&amp;Output'!$C$3=31,'v-t_chart'!K953,'v-t_chart'!L953)))))</f>
        <v>80</v>
      </c>
      <c r="D953" s="17"/>
      <c r="F953" s="4">
        <v>952</v>
      </c>
      <c r="G953" s="105"/>
      <c r="H953" s="108">
        <v>80</v>
      </c>
      <c r="I953" s="4">
        <v>80</v>
      </c>
      <c r="J953" s="4">
        <v>80</v>
      </c>
      <c r="K953" s="4">
        <v>80</v>
      </c>
      <c r="L953" s="107"/>
      <c r="M953" s="107"/>
      <c r="N953" s="4">
        <v>952</v>
      </c>
      <c r="O953" s="4"/>
      <c r="P953" s="108">
        <v>80.02</v>
      </c>
      <c r="Q953" s="4">
        <v>80.02</v>
      </c>
      <c r="R953" s="4">
        <v>80.02</v>
      </c>
      <c r="S953" s="4">
        <v>80.02</v>
      </c>
      <c r="T953" s="107"/>
      <c r="U953" s="107"/>
      <c r="V953" s="107"/>
      <c r="W953" s="107"/>
      <c r="X953" s="107"/>
    </row>
    <row r="954" spans="1:24">
      <c r="A954" s="102">
        <f t="shared" si="14"/>
        <v>953</v>
      </c>
      <c r="B954" s="102">
        <v>353</v>
      </c>
      <c r="C954" s="4">
        <f>IF('Input&amp;Output'!$C$3=10,'v-t_chart'!G954,IF('Input&amp;Output'!$C$3=21,'v-t_chart'!H954,IF('Input&amp;Output'!$C$3=32,'v-t_chart'!I954,IF('Input&amp;Output'!$C$3=22,'v-t_chart'!J954,IF('Input&amp;Output'!$C$3=31,'v-t_chart'!K954,'v-t_chart'!L954)))))</f>
        <v>81</v>
      </c>
      <c r="D954" s="17"/>
      <c r="F954" s="4">
        <v>953</v>
      </c>
      <c r="G954" s="105"/>
      <c r="H954" s="108">
        <v>81</v>
      </c>
      <c r="I954" s="4">
        <v>81</v>
      </c>
      <c r="J954" s="4">
        <v>81</v>
      </c>
      <c r="K954" s="4">
        <v>81</v>
      </c>
      <c r="L954" s="107"/>
      <c r="M954" s="107"/>
      <c r="N954" s="4">
        <v>953</v>
      </c>
      <c r="O954" s="4"/>
      <c r="P954" s="108">
        <v>80.98</v>
      </c>
      <c r="Q954" s="4">
        <v>80.98</v>
      </c>
      <c r="R954" s="4">
        <v>80.98</v>
      </c>
      <c r="S954" s="4">
        <v>80.98</v>
      </c>
      <c r="T954" s="107"/>
      <c r="U954" s="107"/>
      <c r="V954" s="107"/>
      <c r="W954" s="107"/>
      <c r="X954" s="107"/>
    </row>
    <row r="955" spans="1:24">
      <c r="A955" s="102">
        <f t="shared" si="14"/>
        <v>954</v>
      </c>
      <c r="B955" s="102">
        <v>354</v>
      </c>
      <c r="C955" s="4">
        <f>IF('Input&amp;Output'!$C$3=10,'v-t_chart'!G955,IF('Input&amp;Output'!$C$3=21,'v-t_chart'!H955,IF('Input&amp;Output'!$C$3=32,'v-t_chart'!I955,IF('Input&amp;Output'!$C$3=22,'v-t_chart'!J955,IF('Input&amp;Output'!$C$3=31,'v-t_chart'!K955,'v-t_chart'!L955)))))</f>
        <v>82</v>
      </c>
      <c r="D955" s="17"/>
      <c r="F955" s="4">
        <v>954</v>
      </c>
      <c r="G955" s="105"/>
      <c r="H955" s="108">
        <v>81.2</v>
      </c>
      <c r="I955" s="4">
        <v>82</v>
      </c>
      <c r="J955" s="4">
        <v>82</v>
      </c>
      <c r="K955" s="4">
        <v>82</v>
      </c>
      <c r="L955" s="107"/>
      <c r="M955" s="107"/>
      <c r="N955" s="4">
        <v>954</v>
      </c>
      <c r="O955" s="4"/>
      <c r="P955" s="108">
        <v>81.150000000000006</v>
      </c>
      <c r="Q955" s="4">
        <v>81.99</v>
      </c>
      <c r="R955" s="4">
        <v>81.99</v>
      </c>
      <c r="S955" s="4">
        <v>81.99</v>
      </c>
      <c r="T955" s="107"/>
      <c r="U955" s="107"/>
      <c r="V955" s="107"/>
      <c r="W955" s="107"/>
      <c r="X955" s="107"/>
    </row>
    <row r="956" spans="1:24">
      <c r="A956" s="102">
        <f t="shared" si="14"/>
        <v>955</v>
      </c>
      <c r="B956" s="102">
        <v>355</v>
      </c>
      <c r="C956" s="4">
        <f>IF('Input&amp;Output'!$C$3=10,'v-t_chart'!G956,IF('Input&amp;Output'!$C$3=21,'v-t_chart'!H956,IF('Input&amp;Output'!$C$3=32,'v-t_chart'!I956,IF('Input&amp;Output'!$C$3=22,'v-t_chart'!J956,IF('Input&amp;Output'!$C$3=31,'v-t_chart'!K956,'v-t_chart'!L956)))))</f>
        <v>83</v>
      </c>
      <c r="D956" s="17"/>
      <c r="F956" s="4">
        <v>955</v>
      </c>
      <c r="G956" s="105"/>
      <c r="H956" s="108">
        <v>81.8</v>
      </c>
      <c r="I956" s="4">
        <v>83</v>
      </c>
      <c r="J956" s="4">
        <v>83</v>
      </c>
      <c r="K956" s="4">
        <v>83</v>
      </c>
      <c r="L956" s="107"/>
      <c r="M956" s="107"/>
      <c r="N956" s="4">
        <v>955</v>
      </c>
      <c r="O956" s="4"/>
      <c r="P956" s="108">
        <v>81.819999999999993</v>
      </c>
      <c r="Q956" s="4">
        <v>82.95</v>
      </c>
      <c r="R956" s="4">
        <v>82.95</v>
      </c>
      <c r="S956" s="4">
        <v>82.95</v>
      </c>
      <c r="T956" s="107"/>
      <c r="U956" s="107"/>
      <c r="V956" s="107"/>
      <c r="W956" s="107"/>
      <c r="X956" s="107"/>
    </row>
    <row r="957" spans="1:24">
      <c r="A957" s="102">
        <f t="shared" si="14"/>
        <v>956</v>
      </c>
      <c r="B957" s="102">
        <v>356</v>
      </c>
      <c r="C957" s="4">
        <f>IF('Input&amp;Output'!$C$3=10,'v-t_chart'!G957,IF('Input&amp;Output'!$C$3=21,'v-t_chart'!H957,IF('Input&amp;Output'!$C$3=32,'v-t_chart'!I957,IF('Input&amp;Output'!$C$3=22,'v-t_chart'!J957,IF('Input&amp;Output'!$C$3=31,'v-t_chart'!K957,'v-t_chart'!L957)))))</f>
        <v>83.7</v>
      </c>
      <c r="D957" s="17"/>
      <c r="F957" s="4">
        <v>956</v>
      </c>
      <c r="G957" s="105"/>
      <c r="H957" s="108">
        <v>82.2</v>
      </c>
      <c r="I957" s="4">
        <v>83.7</v>
      </c>
      <c r="J957" s="4">
        <v>83.7</v>
      </c>
      <c r="K957" s="4">
        <v>83.7</v>
      </c>
      <c r="L957" s="107"/>
      <c r="M957" s="107"/>
      <c r="N957" s="4">
        <v>956</v>
      </c>
      <c r="O957" s="4"/>
      <c r="P957" s="108">
        <v>82.21</v>
      </c>
      <c r="Q957" s="4">
        <v>83.71</v>
      </c>
      <c r="R957" s="4">
        <v>83.71</v>
      </c>
      <c r="S957" s="4">
        <v>83.71</v>
      </c>
      <c r="T957" s="107"/>
      <c r="U957" s="107"/>
      <c r="V957" s="107"/>
      <c r="W957" s="107"/>
      <c r="X957" s="107"/>
    </row>
    <row r="958" spans="1:24">
      <c r="A958" s="102">
        <f t="shared" si="14"/>
        <v>957</v>
      </c>
      <c r="B958" s="102">
        <v>357</v>
      </c>
      <c r="C958" s="4">
        <f>IF('Input&amp;Output'!$C$3=10,'v-t_chart'!G958,IF('Input&amp;Output'!$C$3=21,'v-t_chart'!H958,IF('Input&amp;Output'!$C$3=32,'v-t_chart'!I958,IF('Input&amp;Output'!$C$3=22,'v-t_chart'!J958,IF('Input&amp;Output'!$C$3=31,'v-t_chart'!K958,'v-t_chart'!L958)))))</f>
        <v>84.2</v>
      </c>
      <c r="D958" s="17"/>
      <c r="F958" s="4">
        <v>957</v>
      </c>
      <c r="G958" s="105"/>
      <c r="H958" s="108">
        <v>82.2</v>
      </c>
      <c r="I958" s="4">
        <v>84.2</v>
      </c>
      <c r="J958" s="4">
        <v>84.2</v>
      </c>
      <c r="K958" s="4">
        <v>84.2</v>
      </c>
      <c r="L958" s="107"/>
      <c r="M958" s="107"/>
      <c r="N958" s="4">
        <v>957</v>
      </c>
      <c r="O958" s="4"/>
      <c r="P958" s="108">
        <v>82.16</v>
      </c>
      <c r="Q958" s="4">
        <v>84.16</v>
      </c>
      <c r="R958" s="4">
        <v>84.16</v>
      </c>
      <c r="S958" s="4">
        <v>84.16</v>
      </c>
      <c r="T958" s="107"/>
      <c r="U958" s="107"/>
      <c r="V958" s="107"/>
      <c r="W958" s="107"/>
      <c r="X958" s="107"/>
    </row>
    <row r="959" spans="1:24">
      <c r="A959" s="102">
        <f t="shared" si="14"/>
        <v>958</v>
      </c>
      <c r="B959" s="102">
        <v>358</v>
      </c>
      <c r="C959" s="4">
        <f>IF('Input&amp;Output'!$C$3=10,'v-t_chart'!G959,IF('Input&amp;Output'!$C$3=21,'v-t_chart'!H959,IF('Input&amp;Output'!$C$3=32,'v-t_chart'!I959,IF('Input&amp;Output'!$C$3=22,'v-t_chart'!J959,IF('Input&amp;Output'!$C$3=31,'v-t_chart'!K959,'v-t_chart'!L959)))))</f>
        <v>84.4</v>
      </c>
      <c r="D959" s="17"/>
      <c r="F959" s="4">
        <v>958</v>
      </c>
      <c r="G959" s="105"/>
      <c r="H959" s="108">
        <v>82.4</v>
      </c>
      <c r="I959" s="4">
        <v>84.4</v>
      </c>
      <c r="J959" s="4">
        <v>84.4</v>
      </c>
      <c r="K959" s="4">
        <v>84.4</v>
      </c>
      <c r="L959" s="107"/>
      <c r="M959" s="107"/>
      <c r="N959" s="4">
        <v>958</v>
      </c>
      <c r="O959" s="4"/>
      <c r="P959" s="108">
        <v>82.39</v>
      </c>
      <c r="Q959" s="4">
        <v>84.39</v>
      </c>
      <c r="R959" s="4">
        <v>84.39</v>
      </c>
      <c r="S959" s="4">
        <v>84.39</v>
      </c>
      <c r="T959" s="107"/>
      <c r="U959" s="107"/>
      <c r="V959" s="107"/>
      <c r="W959" s="107"/>
      <c r="X959" s="107"/>
    </row>
    <row r="960" spans="1:24">
      <c r="A960" s="102">
        <f t="shared" si="14"/>
        <v>959</v>
      </c>
      <c r="B960" s="102">
        <v>359</v>
      </c>
      <c r="C960" s="4">
        <f>IF('Input&amp;Output'!$C$3=10,'v-t_chart'!G960,IF('Input&amp;Output'!$C$3=21,'v-t_chart'!H960,IF('Input&amp;Output'!$C$3=32,'v-t_chart'!I960,IF('Input&amp;Output'!$C$3=22,'v-t_chart'!J960,IF('Input&amp;Output'!$C$3=31,'v-t_chart'!K960,'v-t_chart'!L960)))))</f>
        <v>84.5</v>
      </c>
      <c r="D960" s="17"/>
      <c r="F960" s="4">
        <v>959</v>
      </c>
      <c r="G960" s="105"/>
      <c r="H960" s="108">
        <v>82.5</v>
      </c>
      <c r="I960" s="4">
        <v>84.5</v>
      </c>
      <c r="J960" s="4">
        <v>84.5</v>
      </c>
      <c r="K960" s="4">
        <v>84.5</v>
      </c>
      <c r="L960" s="107"/>
      <c r="M960" s="107"/>
      <c r="N960" s="4">
        <v>959</v>
      </c>
      <c r="O960" s="4"/>
      <c r="P960" s="108">
        <v>82.5</v>
      </c>
      <c r="Q960" s="4">
        <v>84.5</v>
      </c>
      <c r="R960" s="4">
        <v>84.5</v>
      </c>
      <c r="S960" s="4">
        <v>84.5</v>
      </c>
      <c r="T960" s="107"/>
      <c r="U960" s="107"/>
      <c r="V960" s="107"/>
      <c r="W960" s="107"/>
      <c r="X960" s="107"/>
    </row>
    <row r="961" spans="1:24">
      <c r="A961" s="102">
        <f t="shared" si="14"/>
        <v>960</v>
      </c>
      <c r="B961" s="102">
        <v>360</v>
      </c>
      <c r="C961" s="4">
        <f>IF('Input&amp;Output'!$C$3=10,'v-t_chart'!G961,IF('Input&amp;Output'!$C$3=21,'v-t_chart'!H961,IF('Input&amp;Output'!$C$3=32,'v-t_chart'!I961,IF('Input&amp;Output'!$C$3=22,'v-t_chart'!J961,IF('Input&amp;Output'!$C$3=31,'v-t_chart'!K961,'v-t_chart'!L961)))))</f>
        <v>84.4</v>
      </c>
      <c r="D961" s="17"/>
      <c r="F961" s="4">
        <v>960</v>
      </c>
      <c r="G961" s="105"/>
      <c r="H961" s="108">
        <v>82.5</v>
      </c>
      <c r="I961" s="4">
        <v>84.4</v>
      </c>
      <c r="J961" s="4">
        <v>84.4</v>
      </c>
      <c r="K961" s="4">
        <v>84.4</v>
      </c>
      <c r="L961" s="107"/>
      <c r="M961" s="107"/>
      <c r="N961" s="4">
        <v>960</v>
      </c>
      <c r="O961" s="4"/>
      <c r="P961" s="108">
        <v>82.5</v>
      </c>
      <c r="Q961" s="4">
        <v>84.42</v>
      </c>
      <c r="R961" s="4">
        <v>84.42</v>
      </c>
      <c r="S961" s="4">
        <v>84.42</v>
      </c>
      <c r="T961" s="107"/>
      <c r="U961" s="107"/>
      <c r="V961" s="107"/>
      <c r="W961" s="107"/>
      <c r="X961" s="107"/>
    </row>
    <row r="962" spans="1:24">
      <c r="A962" s="102">
        <f t="shared" si="14"/>
        <v>961</v>
      </c>
      <c r="B962" s="102">
        <v>361</v>
      </c>
      <c r="C962" s="4">
        <f>IF('Input&amp;Output'!$C$3=10,'v-t_chart'!G962,IF('Input&amp;Output'!$C$3=21,'v-t_chart'!H962,IF('Input&amp;Output'!$C$3=32,'v-t_chart'!I962,IF('Input&amp;Output'!$C$3=22,'v-t_chart'!J962,IF('Input&amp;Output'!$C$3=31,'v-t_chart'!K962,'v-t_chart'!L962)))))</f>
        <v>84.1</v>
      </c>
      <c r="D962" s="17"/>
      <c r="F962" s="4">
        <v>961</v>
      </c>
      <c r="G962" s="105"/>
      <c r="H962" s="108">
        <v>82.5</v>
      </c>
      <c r="I962" s="4">
        <v>84.1</v>
      </c>
      <c r="J962" s="4">
        <v>84.1</v>
      </c>
      <c r="K962" s="4">
        <v>84.1</v>
      </c>
      <c r="L962" s="107"/>
      <c r="M962" s="107"/>
      <c r="N962" s="4">
        <v>961</v>
      </c>
      <c r="O962" s="4"/>
      <c r="P962" s="108">
        <v>82.5</v>
      </c>
      <c r="Q962" s="4">
        <v>84.1</v>
      </c>
      <c r="R962" s="4">
        <v>84.1</v>
      </c>
      <c r="S962" s="4">
        <v>84.1</v>
      </c>
      <c r="T962" s="107"/>
      <c r="U962" s="107"/>
      <c r="V962" s="107"/>
      <c r="W962" s="107"/>
      <c r="X962" s="107"/>
    </row>
    <row r="963" spans="1:24">
      <c r="A963" s="102">
        <f t="shared" si="14"/>
        <v>962</v>
      </c>
      <c r="B963" s="102">
        <v>362</v>
      </c>
      <c r="C963" s="4">
        <f>IF('Input&amp;Output'!$C$3=10,'v-t_chart'!G963,IF('Input&amp;Output'!$C$3=21,'v-t_chart'!H963,IF('Input&amp;Output'!$C$3=32,'v-t_chart'!I963,IF('Input&amp;Output'!$C$3=22,'v-t_chart'!J963,IF('Input&amp;Output'!$C$3=31,'v-t_chart'!K963,'v-t_chart'!L963)))))</f>
        <v>83.7</v>
      </c>
      <c r="D963" s="17"/>
      <c r="F963" s="4">
        <v>962</v>
      </c>
      <c r="G963" s="105"/>
      <c r="H963" s="108">
        <v>82.5</v>
      </c>
      <c r="I963" s="4">
        <v>83.7</v>
      </c>
      <c r="J963" s="4">
        <v>83.7</v>
      </c>
      <c r="K963" s="4">
        <v>83.7</v>
      </c>
      <c r="L963" s="107"/>
      <c r="M963" s="107"/>
      <c r="N963" s="4">
        <v>962</v>
      </c>
      <c r="O963" s="4"/>
      <c r="P963" s="108">
        <v>82.46</v>
      </c>
      <c r="Q963" s="4">
        <v>83.66</v>
      </c>
      <c r="R963" s="4">
        <v>83.66</v>
      </c>
      <c r="S963" s="4">
        <v>83.66</v>
      </c>
      <c r="T963" s="107"/>
      <c r="U963" s="107"/>
      <c r="V963" s="107"/>
      <c r="W963" s="107"/>
      <c r="X963" s="107"/>
    </row>
    <row r="964" spans="1:24">
      <c r="A964" s="102">
        <f t="shared" ref="A964:A1027" si="15">A963+1</f>
        <v>963</v>
      </c>
      <c r="B964" s="102">
        <v>363</v>
      </c>
      <c r="C964" s="4">
        <f>IF('Input&amp;Output'!$C$3=10,'v-t_chart'!G964,IF('Input&amp;Output'!$C$3=21,'v-t_chart'!H964,IF('Input&amp;Output'!$C$3=32,'v-t_chart'!I964,IF('Input&amp;Output'!$C$3=22,'v-t_chart'!J964,IF('Input&amp;Output'!$C$3=31,'v-t_chart'!K964,'v-t_chart'!L964)))))</f>
        <v>83.2</v>
      </c>
      <c r="D964" s="17"/>
      <c r="F964" s="4">
        <v>963</v>
      </c>
      <c r="G964" s="105"/>
      <c r="H964" s="108">
        <v>82.3</v>
      </c>
      <c r="I964" s="4">
        <v>83.2</v>
      </c>
      <c r="J964" s="4">
        <v>83.2</v>
      </c>
      <c r="K964" s="4">
        <v>83.2</v>
      </c>
      <c r="L964" s="107"/>
      <c r="M964" s="107"/>
      <c r="N964" s="4">
        <v>963</v>
      </c>
      <c r="O964" s="4"/>
      <c r="P964" s="108">
        <v>82.31</v>
      </c>
      <c r="Q964" s="4">
        <v>83.21</v>
      </c>
      <c r="R964" s="4">
        <v>83.21</v>
      </c>
      <c r="S964" s="4">
        <v>83.21</v>
      </c>
      <c r="T964" s="107"/>
      <c r="U964" s="107"/>
      <c r="V964" s="107"/>
      <c r="W964" s="107"/>
      <c r="X964" s="107"/>
    </row>
    <row r="965" spans="1:24">
      <c r="A965" s="102">
        <f t="shared" si="15"/>
        <v>964</v>
      </c>
      <c r="B965" s="102">
        <v>364</v>
      </c>
      <c r="C965" s="4">
        <f>IF('Input&amp;Output'!$C$3=10,'v-t_chart'!G965,IF('Input&amp;Output'!$C$3=21,'v-t_chart'!H965,IF('Input&amp;Output'!$C$3=32,'v-t_chart'!I965,IF('Input&amp;Output'!$C$3=22,'v-t_chart'!J965,IF('Input&amp;Output'!$C$3=31,'v-t_chart'!K965,'v-t_chart'!L965)))))</f>
        <v>82.8</v>
      </c>
      <c r="D965" s="17"/>
      <c r="F965" s="4">
        <v>964</v>
      </c>
      <c r="G965" s="105"/>
      <c r="H965" s="108">
        <v>82.1</v>
      </c>
      <c r="I965" s="4">
        <v>82.8</v>
      </c>
      <c r="J965" s="4">
        <v>82.8</v>
      </c>
      <c r="K965" s="4">
        <v>82.8</v>
      </c>
      <c r="L965" s="107"/>
      <c r="M965" s="107"/>
      <c r="N965" s="4">
        <v>964</v>
      </c>
      <c r="O965" s="4"/>
      <c r="P965" s="108">
        <v>82.14</v>
      </c>
      <c r="Q965" s="4">
        <v>82.82</v>
      </c>
      <c r="R965" s="4">
        <v>82.82</v>
      </c>
      <c r="S965" s="4">
        <v>82.82</v>
      </c>
      <c r="T965" s="107"/>
      <c r="U965" s="107"/>
      <c r="V965" s="107"/>
      <c r="W965" s="107"/>
      <c r="X965" s="107"/>
    </row>
    <row r="966" spans="1:24">
      <c r="A966" s="102">
        <f t="shared" si="15"/>
        <v>965</v>
      </c>
      <c r="B966" s="102">
        <v>365</v>
      </c>
      <c r="C966" s="4">
        <f>IF('Input&amp;Output'!$C$3=10,'v-t_chart'!G966,IF('Input&amp;Output'!$C$3=21,'v-t_chart'!H966,IF('Input&amp;Output'!$C$3=32,'v-t_chart'!I966,IF('Input&amp;Output'!$C$3=22,'v-t_chart'!J966,IF('Input&amp;Output'!$C$3=31,'v-t_chart'!K966,'v-t_chart'!L966)))))</f>
        <v>82.6</v>
      </c>
      <c r="D966" s="17"/>
      <c r="F966" s="4">
        <v>965</v>
      </c>
      <c r="G966" s="105"/>
      <c r="H966" s="108">
        <v>82.1</v>
      </c>
      <c r="I966" s="4">
        <v>82.6</v>
      </c>
      <c r="J966" s="4">
        <v>82.6</v>
      </c>
      <c r="K966" s="4">
        <v>82.6</v>
      </c>
      <c r="L966" s="107"/>
      <c r="M966" s="107"/>
      <c r="N966" s="4">
        <v>965</v>
      </c>
      <c r="O966" s="4"/>
      <c r="P966" s="108">
        <v>82.08</v>
      </c>
      <c r="Q966" s="4">
        <v>82.59</v>
      </c>
      <c r="R966" s="4">
        <v>82.59</v>
      </c>
      <c r="S966" s="4">
        <v>82.59</v>
      </c>
      <c r="T966" s="107"/>
      <c r="U966" s="107"/>
      <c r="V966" s="107"/>
      <c r="W966" s="107"/>
      <c r="X966" s="107"/>
    </row>
    <row r="967" spans="1:24">
      <c r="A967" s="102">
        <f t="shared" si="15"/>
        <v>966</v>
      </c>
      <c r="B967" s="102">
        <v>366</v>
      </c>
      <c r="C967" s="4">
        <f>IF('Input&amp;Output'!$C$3=10,'v-t_chart'!G967,IF('Input&amp;Output'!$C$3=21,'v-t_chart'!H967,IF('Input&amp;Output'!$C$3=32,'v-t_chart'!I967,IF('Input&amp;Output'!$C$3=22,'v-t_chart'!J967,IF('Input&amp;Output'!$C$3=31,'v-t_chart'!K967,'v-t_chart'!L967)))))</f>
        <v>82.5</v>
      </c>
      <c r="D967" s="17"/>
      <c r="F967" s="4">
        <v>966</v>
      </c>
      <c r="G967" s="105"/>
      <c r="H967" s="108">
        <v>82.1</v>
      </c>
      <c r="I967" s="4">
        <v>82.5</v>
      </c>
      <c r="J967" s="4">
        <v>82.5</v>
      </c>
      <c r="K967" s="4">
        <v>82.5</v>
      </c>
      <c r="L967" s="107"/>
      <c r="M967" s="107"/>
      <c r="N967" s="4">
        <v>966</v>
      </c>
      <c r="O967" s="4"/>
      <c r="P967" s="108">
        <v>82.09</v>
      </c>
      <c r="Q967" s="4">
        <v>82.47</v>
      </c>
      <c r="R967" s="4">
        <v>82.47</v>
      </c>
      <c r="S967" s="4">
        <v>82.47</v>
      </c>
      <c r="T967" s="107"/>
      <c r="U967" s="107"/>
      <c r="V967" s="107"/>
      <c r="W967" s="107"/>
      <c r="X967" s="107"/>
    </row>
    <row r="968" spans="1:24">
      <c r="A968" s="102">
        <f t="shared" si="15"/>
        <v>967</v>
      </c>
      <c r="B968" s="102">
        <v>367</v>
      </c>
      <c r="C968" s="4">
        <f>IF('Input&amp;Output'!$C$3=10,'v-t_chart'!G968,IF('Input&amp;Output'!$C$3=21,'v-t_chart'!H968,IF('Input&amp;Output'!$C$3=32,'v-t_chart'!I968,IF('Input&amp;Output'!$C$3=22,'v-t_chart'!J968,IF('Input&amp;Output'!$C$3=31,'v-t_chart'!K968,'v-t_chart'!L968)))))</f>
        <v>82.4</v>
      </c>
      <c r="D968" s="17"/>
      <c r="F968" s="4">
        <v>967</v>
      </c>
      <c r="G968" s="105"/>
      <c r="H968" s="108">
        <v>82.1</v>
      </c>
      <c r="I968" s="4">
        <v>82.4</v>
      </c>
      <c r="J968" s="4">
        <v>82.4</v>
      </c>
      <c r="K968" s="4">
        <v>82.4</v>
      </c>
      <c r="L968" s="107"/>
      <c r="M968" s="107"/>
      <c r="N968" s="4">
        <v>967</v>
      </c>
      <c r="O968" s="4"/>
      <c r="P968" s="108">
        <v>82.11</v>
      </c>
      <c r="Q968" s="4">
        <v>82.39</v>
      </c>
      <c r="R968" s="4">
        <v>82.39</v>
      </c>
      <c r="S968" s="4">
        <v>82.39</v>
      </c>
      <c r="T968" s="107"/>
      <c r="U968" s="107"/>
      <c r="V968" s="107"/>
      <c r="W968" s="107"/>
      <c r="X968" s="107"/>
    </row>
    <row r="969" spans="1:24">
      <c r="A969" s="102">
        <f t="shared" si="15"/>
        <v>968</v>
      </c>
      <c r="B969" s="102">
        <v>368</v>
      </c>
      <c r="C969" s="4">
        <f>IF('Input&amp;Output'!$C$3=10,'v-t_chart'!G969,IF('Input&amp;Output'!$C$3=21,'v-t_chart'!H969,IF('Input&amp;Output'!$C$3=32,'v-t_chart'!I969,IF('Input&amp;Output'!$C$3=22,'v-t_chart'!J969,IF('Input&amp;Output'!$C$3=31,'v-t_chart'!K969,'v-t_chart'!L969)))))</f>
        <v>82.3</v>
      </c>
      <c r="D969" s="17"/>
      <c r="F969" s="4">
        <v>968</v>
      </c>
      <c r="G969" s="105"/>
      <c r="H969" s="108">
        <v>82.1</v>
      </c>
      <c r="I969" s="4">
        <v>82.3</v>
      </c>
      <c r="J969" s="4">
        <v>82.3</v>
      </c>
      <c r="K969" s="4">
        <v>82.3</v>
      </c>
      <c r="L969" s="107"/>
      <c r="M969" s="107"/>
      <c r="N969" s="4">
        <v>968</v>
      </c>
      <c r="O969" s="4"/>
      <c r="P969" s="108">
        <v>82.1</v>
      </c>
      <c r="Q969" s="4">
        <v>82.31</v>
      </c>
      <c r="R969" s="4">
        <v>82.31</v>
      </c>
      <c r="S969" s="4">
        <v>82.31</v>
      </c>
      <c r="T969" s="107"/>
      <c r="U969" s="107"/>
      <c r="V969" s="107"/>
      <c r="W969" s="107"/>
      <c r="X969" s="107"/>
    </row>
    <row r="970" spans="1:24">
      <c r="A970" s="102">
        <f t="shared" si="15"/>
        <v>969</v>
      </c>
      <c r="B970" s="102">
        <v>369</v>
      </c>
      <c r="C970" s="4">
        <f>IF('Input&amp;Output'!$C$3=10,'v-t_chart'!G970,IF('Input&amp;Output'!$C$3=21,'v-t_chart'!H970,IF('Input&amp;Output'!$C$3=32,'v-t_chart'!I970,IF('Input&amp;Output'!$C$3=22,'v-t_chart'!J970,IF('Input&amp;Output'!$C$3=31,'v-t_chart'!K970,'v-t_chart'!L970)))))</f>
        <v>82.2</v>
      </c>
      <c r="D970" s="17"/>
      <c r="F970" s="4">
        <v>969</v>
      </c>
      <c r="G970" s="105"/>
      <c r="H970" s="108">
        <v>82.1</v>
      </c>
      <c r="I970" s="4">
        <v>82.2</v>
      </c>
      <c r="J970" s="4">
        <v>82.2</v>
      </c>
      <c r="K970" s="4">
        <v>82.2</v>
      </c>
      <c r="L970" s="107"/>
      <c r="M970" s="107"/>
      <c r="N970" s="4">
        <v>969</v>
      </c>
      <c r="O970" s="4"/>
      <c r="P970" s="108">
        <v>82.08</v>
      </c>
      <c r="Q970" s="4">
        <v>82.24</v>
      </c>
      <c r="R970" s="4">
        <v>82.24</v>
      </c>
      <c r="S970" s="4">
        <v>82.24</v>
      </c>
      <c r="T970" s="107"/>
      <c r="U970" s="107"/>
      <c r="V970" s="107"/>
      <c r="W970" s="107"/>
      <c r="X970" s="107"/>
    </row>
    <row r="971" spans="1:24">
      <c r="A971" s="102">
        <f t="shared" si="15"/>
        <v>970</v>
      </c>
      <c r="B971" s="102">
        <v>370</v>
      </c>
      <c r="C971" s="4">
        <f>IF('Input&amp;Output'!$C$3=10,'v-t_chart'!G971,IF('Input&amp;Output'!$C$3=21,'v-t_chart'!H971,IF('Input&amp;Output'!$C$3=32,'v-t_chart'!I971,IF('Input&amp;Output'!$C$3=22,'v-t_chart'!J971,IF('Input&amp;Output'!$C$3=31,'v-t_chart'!K971,'v-t_chart'!L971)))))</f>
        <v>82.2</v>
      </c>
      <c r="D971" s="17"/>
      <c r="F971" s="4">
        <v>970</v>
      </c>
      <c r="G971" s="105"/>
      <c r="H971" s="108">
        <v>82.1</v>
      </c>
      <c r="I971" s="4">
        <v>82.2</v>
      </c>
      <c r="J971" s="4">
        <v>82.2</v>
      </c>
      <c r="K971" s="4">
        <v>82.2</v>
      </c>
      <c r="L971" s="107"/>
      <c r="M971" s="107"/>
      <c r="N971" s="4">
        <v>970</v>
      </c>
      <c r="O971" s="4"/>
      <c r="P971" s="108">
        <v>82.08</v>
      </c>
      <c r="Q971" s="4">
        <v>82.2</v>
      </c>
      <c r="R971" s="4">
        <v>82.2</v>
      </c>
      <c r="S971" s="4">
        <v>82.2</v>
      </c>
      <c r="T971" s="107"/>
      <c r="U971" s="107"/>
      <c r="V971" s="107"/>
      <c r="W971" s="107"/>
      <c r="X971" s="107"/>
    </row>
    <row r="972" spans="1:24">
      <c r="A972" s="102">
        <f t="shared" si="15"/>
        <v>971</v>
      </c>
      <c r="B972" s="102">
        <v>371</v>
      </c>
      <c r="C972" s="4">
        <f>IF('Input&amp;Output'!$C$3=10,'v-t_chart'!G972,IF('Input&amp;Output'!$C$3=21,'v-t_chart'!H972,IF('Input&amp;Output'!$C$3=32,'v-t_chart'!I972,IF('Input&amp;Output'!$C$3=22,'v-t_chart'!J972,IF('Input&amp;Output'!$C$3=31,'v-t_chart'!K972,'v-t_chart'!L972)))))</f>
        <v>82.2</v>
      </c>
      <c r="D972" s="17"/>
      <c r="F972" s="4">
        <v>971</v>
      </c>
      <c r="G972" s="105"/>
      <c r="H972" s="108">
        <v>82.1</v>
      </c>
      <c r="I972" s="4">
        <v>82.2</v>
      </c>
      <c r="J972" s="4">
        <v>82.2</v>
      </c>
      <c r="K972" s="4">
        <v>82.2</v>
      </c>
      <c r="L972" s="107"/>
      <c r="M972" s="107"/>
      <c r="N972" s="4">
        <v>971</v>
      </c>
      <c r="O972" s="4"/>
      <c r="P972" s="108">
        <v>82.08</v>
      </c>
      <c r="Q972" s="4">
        <v>82.17</v>
      </c>
      <c r="R972" s="4">
        <v>82.17</v>
      </c>
      <c r="S972" s="4">
        <v>82.17</v>
      </c>
      <c r="T972" s="107"/>
      <c r="U972" s="107"/>
      <c r="V972" s="107"/>
      <c r="W972" s="107"/>
      <c r="X972" s="107"/>
    </row>
    <row r="973" spans="1:24">
      <c r="A973" s="102">
        <f t="shared" si="15"/>
        <v>972</v>
      </c>
      <c r="B973" s="102">
        <v>372</v>
      </c>
      <c r="C973" s="4">
        <f>IF('Input&amp;Output'!$C$3=10,'v-t_chart'!G973,IF('Input&amp;Output'!$C$3=21,'v-t_chart'!H973,IF('Input&amp;Output'!$C$3=32,'v-t_chart'!I973,IF('Input&amp;Output'!$C$3=22,'v-t_chart'!J973,IF('Input&amp;Output'!$C$3=31,'v-t_chart'!K973,'v-t_chart'!L973)))))</f>
        <v>82.1</v>
      </c>
      <c r="D973" s="17"/>
      <c r="F973" s="4">
        <v>972</v>
      </c>
      <c r="G973" s="105"/>
      <c r="H973" s="108">
        <v>82.1</v>
      </c>
      <c r="I973" s="4">
        <v>82.1</v>
      </c>
      <c r="J973" s="4">
        <v>82.1</v>
      </c>
      <c r="K973" s="4">
        <v>82.1</v>
      </c>
      <c r="L973" s="107"/>
      <c r="M973" s="107"/>
      <c r="N973" s="4">
        <v>972</v>
      </c>
      <c r="O973" s="4"/>
      <c r="P973" s="108">
        <v>82.1</v>
      </c>
      <c r="Q973" s="4">
        <v>82.1</v>
      </c>
      <c r="R973" s="4">
        <v>82.1</v>
      </c>
      <c r="S973" s="4">
        <v>82.1</v>
      </c>
      <c r="T973" s="107"/>
      <c r="U973" s="107"/>
      <c r="V973" s="107"/>
      <c r="W973" s="107"/>
      <c r="X973" s="107"/>
    </row>
    <row r="974" spans="1:24">
      <c r="A974" s="102">
        <f t="shared" si="15"/>
        <v>973</v>
      </c>
      <c r="B974" s="102">
        <v>373</v>
      </c>
      <c r="C974" s="4">
        <f>IF('Input&amp;Output'!$C$3=10,'v-t_chart'!G974,IF('Input&amp;Output'!$C$3=21,'v-t_chart'!H974,IF('Input&amp;Output'!$C$3=32,'v-t_chart'!I974,IF('Input&amp;Output'!$C$3=22,'v-t_chart'!J974,IF('Input&amp;Output'!$C$3=31,'v-t_chart'!K974,'v-t_chart'!L974)))))</f>
        <v>81.900000000000006</v>
      </c>
      <c r="D974" s="17"/>
      <c r="F974" s="4">
        <v>973</v>
      </c>
      <c r="G974" s="105"/>
      <c r="H974" s="108">
        <v>81.900000000000006</v>
      </c>
      <c r="I974" s="4">
        <v>81.900000000000006</v>
      </c>
      <c r="J974" s="4">
        <v>81.900000000000006</v>
      </c>
      <c r="K974" s="4">
        <v>81.900000000000006</v>
      </c>
      <c r="L974" s="107"/>
      <c r="M974" s="107"/>
      <c r="N974" s="4">
        <v>973</v>
      </c>
      <c r="O974" s="4"/>
      <c r="P974" s="108">
        <v>81.900000000000006</v>
      </c>
      <c r="Q974" s="4">
        <v>81.900000000000006</v>
      </c>
      <c r="R974" s="4">
        <v>81.900000000000006</v>
      </c>
      <c r="S974" s="4">
        <v>81.900000000000006</v>
      </c>
      <c r="T974" s="107"/>
      <c r="U974" s="107"/>
      <c r="V974" s="107"/>
      <c r="W974" s="107"/>
      <c r="X974" s="107"/>
    </row>
    <row r="975" spans="1:24">
      <c r="A975" s="102">
        <f t="shared" si="15"/>
        <v>974</v>
      </c>
      <c r="B975" s="102">
        <v>374</v>
      </c>
      <c r="C975" s="4">
        <f>IF('Input&amp;Output'!$C$3=10,'v-t_chart'!G975,IF('Input&amp;Output'!$C$3=21,'v-t_chart'!H975,IF('Input&amp;Output'!$C$3=32,'v-t_chart'!I975,IF('Input&amp;Output'!$C$3=22,'v-t_chart'!J975,IF('Input&amp;Output'!$C$3=31,'v-t_chart'!K975,'v-t_chart'!L975)))))</f>
        <v>81.599999999999994</v>
      </c>
      <c r="D975" s="17"/>
      <c r="F975" s="4">
        <v>974</v>
      </c>
      <c r="G975" s="105"/>
      <c r="H975" s="108">
        <v>81.599999999999994</v>
      </c>
      <c r="I975" s="4">
        <v>81.599999999999994</v>
      </c>
      <c r="J975" s="4">
        <v>81.599999999999994</v>
      </c>
      <c r="K975" s="4">
        <v>81.599999999999994</v>
      </c>
      <c r="L975" s="107"/>
      <c r="M975" s="107"/>
      <c r="N975" s="4">
        <v>974</v>
      </c>
      <c r="O975" s="4"/>
      <c r="P975" s="108">
        <v>81.62</v>
      </c>
      <c r="Q975" s="4">
        <v>81.62</v>
      </c>
      <c r="R975" s="4">
        <v>81.62</v>
      </c>
      <c r="S975" s="4">
        <v>81.62</v>
      </c>
      <c r="T975" s="107"/>
      <c r="U975" s="107"/>
      <c r="V975" s="107"/>
      <c r="W975" s="107"/>
      <c r="X975" s="107"/>
    </row>
    <row r="976" spans="1:24">
      <c r="A976" s="102">
        <f t="shared" si="15"/>
        <v>975</v>
      </c>
      <c r="B976" s="102">
        <v>375</v>
      </c>
      <c r="C976" s="4">
        <f>IF('Input&amp;Output'!$C$3=10,'v-t_chart'!G976,IF('Input&amp;Output'!$C$3=21,'v-t_chart'!H976,IF('Input&amp;Output'!$C$3=32,'v-t_chart'!I976,IF('Input&amp;Output'!$C$3=22,'v-t_chart'!J976,IF('Input&amp;Output'!$C$3=31,'v-t_chart'!K976,'v-t_chart'!L976)))))</f>
        <v>81.3</v>
      </c>
      <c r="D976" s="17"/>
      <c r="F976" s="4">
        <v>975</v>
      </c>
      <c r="G976" s="105"/>
      <c r="H976" s="108">
        <v>81.3</v>
      </c>
      <c r="I976" s="4">
        <v>81.3</v>
      </c>
      <c r="J976" s="4">
        <v>81.3</v>
      </c>
      <c r="K976" s="4">
        <v>81.3</v>
      </c>
      <c r="L976" s="107"/>
      <c r="M976" s="107"/>
      <c r="N976" s="4">
        <v>975</v>
      </c>
      <c r="O976" s="4"/>
      <c r="P976" s="108">
        <v>81.319999999999993</v>
      </c>
      <c r="Q976" s="4">
        <v>81.319999999999993</v>
      </c>
      <c r="R976" s="4">
        <v>81.319999999999993</v>
      </c>
      <c r="S976" s="4">
        <v>81.319999999999993</v>
      </c>
      <c r="T976" s="107"/>
      <c r="U976" s="107"/>
      <c r="V976" s="107"/>
      <c r="W976" s="107"/>
      <c r="X976" s="107"/>
    </row>
    <row r="977" spans="1:24">
      <c r="A977" s="102">
        <f t="shared" si="15"/>
        <v>976</v>
      </c>
      <c r="B977" s="102">
        <v>376</v>
      </c>
      <c r="C977" s="4">
        <f>IF('Input&amp;Output'!$C$3=10,'v-t_chart'!G977,IF('Input&amp;Output'!$C$3=21,'v-t_chart'!H977,IF('Input&amp;Output'!$C$3=32,'v-t_chart'!I977,IF('Input&amp;Output'!$C$3=22,'v-t_chart'!J977,IF('Input&amp;Output'!$C$3=31,'v-t_chart'!K977,'v-t_chart'!L977)))))</f>
        <v>81.099999999999994</v>
      </c>
      <c r="D977" s="17"/>
      <c r="F977" s="4">
        <v>976</v>
      </c>
      <c r="G977" s="105"/>
      <c r="H977" s="108">
        <v>81.099999999999994</v>
      </c>
      <c r="I977" s="4">
        <v>81.099999999999994</v>
      </c>
      <c r="J977" s="4">
        <v>81.099999999999994</v>
      </c>
      <c r="K977" s="4">
        <v>81.099999999999994</v>
      </c>
      <c r="L977" s="107"/>
      <c r="M977" s="107"/>
      <c r="N977" s="4">
        <v>976</v>
      </c>
      <c r="O977" s="4"/>
      <c r="P977" s="108">
        <v>81.06</v>
      </c>
      <c r="Q977" s="4">
        <v>81.06</v>
      </c>
      <c r="R977" s="4">
        <v>81.06</v>
      </c>
      <c r="S977" s="4">
        <v>81.06</v>
      </c>
      <c r="T977" s="107"/>
      <c r="U977" s="107"/>
      <c r="V977" s="107"/>
      <c r="W977" s="107"/>
      <c r="X977" s="107"/>
    </row>
    <row r="978" spans="1:24">
      <c r="A978" s="102">
        <f t="shared" si="15"/>
        <v>977</v>
      </c>
      <c r="B978" s="102">
        <v>377</v>
      </c>
      <c r="C978" s="4">
        <f>IF('Input&amp;Output'!$C$3=10,'v-t_chart'!G978,IF('Input&amp;Output'!$C$3=21,'v-t_chart'!H978,IF('Input&amp;Output'!$C$3=32,'v-t_chart'!I978,IF('Input&amp;Output'!$C$3=22,'v-t_chart'!J978,IF('Input&amp;Output'!$C$3=31,'v-t_chart'!K978,'v-t_chart'!L978)))))</f>
        <v>80.8</v>
      </c>
      <c r="D978" s="17"/>
      <c r="F978" s="4">
        <v>977</v>
      </c>
      <c r="G978" s="105"/>
      <c r="H978" s="108">
        <v>80.8</v>
      </c>
      <c r="I978" s="4">
        <v>80.8</v>
      </c>
      <c r="J978" s="4">
        <v>80.8</v>
      </c>
      <c r="K978" s="4">
        <v>80.8</v>
      </c>
      <c r="L978" s="107"/>
      <c r="M978" s="107"/>
      <c r="N978" s="4">
        <v>977</v>
      </c>
      <c r="O978" s="4"/>
      <c r="P978" s="108">
        <v>80.83</v>
      </c>
      <c r="Q978" s="4">
        <v>80.83</v>
      </c>
      <c r="R978" s="4">
        <v>80.83</v>
      </c>
      <c r="S978" s="4">
        <v>80.83</v>
      </c>
      <c r="T978" s="107"/>
      <c r="U978" s="107"/>
      <c r="V978" s="107"/>
      <c r="W978" s="107"/>
      <c r="X978" s="107"/>
    </row>
    <row r="979" spans="1:24">
      <c r="A979" s="102">
        <f t="shared" si="15"/>
        <v>978</v>
      </c>
      <c r="B979" s="102">
        <v>378</v>
      </c>
      <c r="C979" s="4">
        <f>IF('Input&amp;Output'!$C$3=10,'v-t_chart'!G979,IF('Input&amp;Output'!$C$3=21,'v-t_chart'!H979,IF('Input&amp;Output'!$C$3=32,'v-t_chart'!I979,IF('Input&amp;Output'!$C$3=22,'v-t_chart'!J979,IF('Input&amp;Output'!$C$3=31,'v-t_chart'!K979,'v-t_chart'!L979)))))</f>
        <v>80.599999999999994</v>
      </c>
      <c r="D979" s="17"/>
      <c r="F979" s="4">
        <v>978</v>
      </c>
      <c r="G979" s="105"/>
      <c r="H979" s="108">
        <v>80.599999999999994</v>
      </c>
      <c r="I979" s="4">
        <v>80.599999999999994</v>
      </c>
      <c r="J979" s="4">
        <v>80.599999999999994</v>
      </c>
      <c r="K979" s="4">
        <v>80.599999999999994</v>
      </c>
      <c r="L979" s="107"/>
      <c r="M979" s="107"/>
      <c r="N979" s="4">
        <v>978</v>
      </c>
      <c r="O979" s="4"/>
      <c r="P979" s="108">
        <v>80.63</v>
      </c>
      <c r="Q979" s="4">
        <v>80.63</v>
      </c>
      <c r="R979" s="4">
        <v>80.63</v>
      </c>
      <c r="S979" s="4">
        <v>80.63</v>
      </c>
      <c r="T979" s="107"/>
      <c r="U979" s="107"/>
      <c r="V979" s="107"/>
      <c r="W979" s="107"/>
      <c r="X979" s="107"/>
    </row>
    <row r="980" spans="1:24">
      <c r="A980" s="102">
        <f t="shared" si="15"/>
        <v>979</v>
      </c>
      <c r="B980" s="102">
        <v>379</v>
      </c>
      <c r="C980" s="4">
        <f>IF('Input&amp;Output'!$C$3=10,'v-t_chart'!G980,IF('Input&amp;Output'!$C$3=21,'v-t_chart'!H980,IF('Input&amp;Output'!$C$3=32,'v-t_chart'!I980,IF('Input&amp;Output'!$C$3=22,'v-t_chart'!J980,IF('Input&amp;Output'!$C$3=31,'v-t_chart'!K980,'v-t_chart'!L980)))))</f>
        <v>80.400000000000006</v>
      </c>
      <c r="D980" s="17"/>
      <c r="F980" s="4">
        <v>979</v>
      </c>
      <c r="G980" s="105"/>
      <c r="H980" s="108">
        <v>80.400000000000006</v>
      </c>
      <c r="I980" s="4">
        <v>80.400000000000006</v>
      </c>
      <c r="J980" s="4">
        <v>80.400000000000006</v>
      </c>
      <c r="K980" s="4">
        <v>80.400000000000006</v>
      </c>
      <c r="L980" s="107"/>
      <c r="M980" s="107"/>
      <c r="N980" s="4">
        <v>979</v>
      </c>
      <c r="O980" s="4"/>
      <c r="P980" s="108">
        <v>80.41</v>
      </c>
      <c r="Q980" s="4">
        <v>80.41</v>
      </c>
      <c r="R980" s="4">
        <v>80.41</v>
      </c>
      <c r="S980" s="4">
        <v>80.41</v>
      </c>
      <c r="T980" s="107"/>
      <c r="U980" s="107"/>
      <c r="V980" s="107"/>
      <c r="W980" s="107"/>
      <c r="X980" s="107"/>
    </row>
    <row r="981" spans="1:24">
      <c r="A981" s="102">
        <f t="shared" si="15"/>
        <v>980</v>
      </c>
      <c r="B981" s="102">
        <v>380</v>
      </c>
      <c r="C981" s="4">
        <f>IF('Input&amp;Output'!$C$3=10,'v-t_chart'!G981,IF('Input&amp;Output'!$C$3=21,'v-t_chart'!H981,IF('Input&amp;Output'!$C$3=32,'v-t_chart'!I981,IF('Input&amp;Output'!$C$3=22,'v-t_chart'!J981,IF('Input&amp;Output'!$C$3=31,'v-t_chart'!K981,'v-t_chart'!L981)))))</f>
        <v>80.099999999999994</v>
      </c>
      <c r="D981" s="17"/>
      <c r="F981" s="4">
        <v>980</v>
      </c>
      <c r="G981" s="105"/>
      <c r="H981" s="108">
        <v>80.099999999999994</v>
      </c>
      <c r="I981" s="4">
        <v>80.099999999999994</v>
      </c>
      <c r="J981" s="4">
        <v>80.099999999999994</v>
      </c>
      <c r="K981" s="4">
        <v>80.099999999999994</v>
      </c>
      <c r="L981" s="107"/>
      <c r="M981" s="107"/>
      <c r="N981" s="4">
        <v>980</v>
      </c>
      <c r="O981" s="4"/>
      <c r="P981" s="108">
        <v>80.11</v>
      </c>
      <c r="Q981" s="4">
        <v>80.11</v>
      </c>
      <c r="R981" s="4">
        <v>80.11</v>
      </c>
      <c r="S981" s="4">
        <v>80.11</v>
      </c>
      <c r="T981" s="107"/>
      <c r="U981" s="107"/>
      <c r="V981" s="107"/>
      <c r="W981" s="107"/>
      <c r="X981" s="107"/>
    </row>
    <row r="982" spans="1:24">
      <c r="A982" s="102">
        <f t="shared" si="15"/>
        <v>981</v>
      </c>
      <c r="B982" s="102">
        <v>381</v>
      </c>
      <c r="C982" s="4">
        <f>IF('Input&amp;Output'!$C$3=10,'v-t_chart'!G982,IF('Input&amp;Output'!$C$3=21,'v-t_chart'!H982,IF('Input&amp;Output'!$C$3=32,'v-t_chart'!I982,IF('Input&amp;Output'!$C$3=22,'v-t_chart'!J982,IF('Input&amp;Output'!$C$3=31,'v-t_chart'!K982,'v-t_chart'!L982)))))</f>
        <v>79.7</v>
      </c>
      <c r="D982" s="17"/>
      <c r="F982" s="4">
        <v>981</v>
      </c>
      <c r="G982" s="105"/>
      <c r="H982" s="108">
        <v>79.7</v>
      </c>
      <c r="I982" s="4">
        <v>79.7</v>
      </c>
      <c r="J982" s="4">
        <v>79.7</v>
      </c>
      <c r="K982" s="4">
        <v>79.7</v>
      </c>
      <c r="L982" s="107"/>
      <c r="M982" s="107"/>
      <c r="N982" s="4">
        <v>981</v>
      </c>
      <c r="O982" s="4"/>
      <c r="P982" s="108">
        <v>79.69</v>
      </c>
      <c r="Q982" s="4">
        <v>79.69</v>
      </c>
      <c r="R982" s="4">
        <v>79.69</v>
      </c>
      <c r="S982" s="4">
        <v>79.69</v>
      </c>
      <c r="T982" s="107"/>
      <c r="U982" s="107"/>
      <c r="V982" s="107"/>
      <c r="W982" s="107"/>
      <c r="X982" s="107"/>
    </row>
    <row r="983" spans="1:24">
      <c r="A983" s="102">
        <f t="shared" si="15"/>
        <v>982</v>
      </c>
      <c r="B983" s="102">
        <v>382</v>
      </c>
      <c r="C983" s="4">
        <f>IF('Input&amp;Output'!$C$3=10,'v-t_chart'!G983,IF('Input&amp;Output'!$C$3=21,'v-t_chart'!H983,IF('Input&amp;Output'!$C$3=32,'v-t_chart'!I983,IF('Input&amp;Output'!$C$3=22,'v-t_chart'!J983,IF('Input&amp;Output'!$C$3=31,'v-t_chart'!K983,'v-t_chart'!L983)))))</f>
        <v>78.599999999999994</v>
      </c>
      <c r="D983" s="17"/>
      <c r="F983" s="4">
        <v>982</v>
      </c>
      <c r="G983" s="105"/>
      <c r="H983" s="108">
        <v>78.599999999999994</v>
      </c>
      <c r="I983" s="4">
        <v>78.599999999999994</v>
      </c>
      <c r="J983" s="4">
        <v>78.599999999999994</v>
      </c>
      <c r="K983" s="4">
        <v>78.599999999999994</v>
      </c>
      <c r="L983" s="107"/>
      <c r="M983" s="107"/>
      <c r="N983" s="4">
        <v>982</v>
      </c>
      <c r="O983" s="4"/>
      <c r="P983" s="108">
        <v>78.569999999999993</v>
      </c>
      <c r="Q983" s="4">
        <v>78.569999999999993</v>
      </c>
      <c r="R983" s="4">
        <v>78.569999999999993</v>
      </c>
      <c r="S983" s="4">
        <v>78.569999999999993</v>
      </c>
      <c r="T983" s="107"/>
      <c r="U983" s="107"/>
      <c r="V983" s="107"/>
      <c r="W983" s="107"/>
      <c r="X983" s="107"/>
    </row>
    <row r="984" spans="1:24">
      <c r="A984" s="102">
        <f t="shared" si="15"/>
        <v>983</v>
      </c>
      <c r="B984" s="102">
        <v>383</v>
      </c>
      <c r="C984" s="4">
        <f>IF('Input&amp;Output'!$C$3=10,'v-t_chart'!G984,IF('Input&amp;Output'!$C$3=21,'v-t_chart'!H984,IF('Input&amp;Output'!$C$3=32,'v-t_chart'!I984,IF('Input&amp;Output'!$C$3=22,'v-t_chart'!J984,IF('Input&amp;Output'!$C$3=31,'v-t_chart'!K984,'v-t_chart'!L984)))))</f>
        <v>76.8</v>
      </c>
      <c r="D984" s="17"/>
      <c r="F984" s="4">
        <v>983</v>
      </c>
      <c r="G984" s="105"/>
      <c r="H984" s="108">
        <v>76.8</v>
      </c>
      <c r="I984" s="4">
        <v>76.8</v>
      </c>
      <c r="J984" s="4">
        <v>76.8</v>
      </c>
      <c r="K984" s="4">
        <v>76.8</v>
      </c>
      <c r="L984" s="107"/>
      <c r="M984" s="107"/>
      <c r="N984" s="4">
        <v>983</v>
      </c>
      <c r="O984" s="4"/>
      <c r="P984" s="108">
        <v>76.77</v>
      </c>
      <c r="Q984" s="4">
        <v>76.77</v>
      </c>
      <c r="R984" s="4">
        <v>76.77</v>
      </c>
      <c r="S984" s="4">
        <v>76.77</v>
      </c>
      <c r="T984" s="107"/>
      <c r="U984" s="107"/>
      <c r="V984" s="107"/>
      <c r="W984" s="107"/>
      <c r="X984" s="107"/>
    </row>
    <row r="985" spans="1:24">
      <c r="A985" s="102">
        <f t="shared" si="15"/>
        <v>984</v>
      </c>
      <c r="B985" s="102">
        <v>384</v>
      </c>
      <c r="C985" s="4">
        <f>IF('Input&amp;Output'!$C$3=10,'v-t_chart'!G985,IF('Input&amp;Output'!$C$3=21,'v-t_chart'!H985,IF('Input&amp;Output'!$C$3=32,'v-t_chart'!I985,IF('Input&amp;Output'!$C$3=22,'v-t_chart'!J985,IF('Input&amp;Output'!$C$3=31,'v-t_chart'!K985,'v-t_chart'!L985)))))</f>
        <v>73.7</v>
      </c>
      <c r="D985" s="17"/>
      <c r="F985" s="4">
        <v>984</v>
      </c>
      <c r="G985" s="105"/>
      <c r="H985" s="108">
        <v>73.7</v>
      </c>
      <c r="I985" s="4">
        <v>73.7</v>
      </c>
      <c r="J985" s="4">
        <v>73.7</v>
      </c>
      <c r="K985" s="4">
        <v>73.7</v>
      </c>
      <c r="L985" s="107"/>
      <c r="M985" s="107"/>
      <c r="N985" s="4">
        <v>984</v>
      </c>
      <c r="O985" s="4"/>
      <c r="P985" s="108">
        <v>73.709999999999994</v>
      </c>
      <c r="Q985" s="4">
        <v>73.709999999999994</v>
      </c>
      <c r="R985" s="4">
        <v>73.709999999999994</v>
      </c>
      <c r="S985" s="4">
        <v>73.709999999999994</v>
      </c>
      <c r="T985" s="107"/>
      <c r="U985" s="107"/>
      <c r="V985" s="107"/>
      <c r="W985" s="107"/>
      <c r="X985" s="107"/>
    </row>
    <row r="986" spans="1:24">
      <c r="A986" s="102">
        <f t="shared" si="15"/>
        <v>985</v>
      </c>
      <c r="B986" s="102">
        <v>385</v>
      </c>
      <c r="C986" s="4">
        <f>IF('Input&amp;Output'!$C$3=10,'v-t_chart'!G986,IF('Input&amp;Output'!$C$3=21,'v-t_chart'!H986,IF('Input&amp;Output'!$C$3=32,'v-t_chart'!I986,IF('Input&amp;Output'!$C$3=22,'v-t_chart'!J986,IF('Input&amp;Output'!$C$3=31,'v-t_chart'!K986,'v-t_chart'!L986)))))</f>
        <v>69.400000000000006</v>
      </c>
      <c r="D986" s="17"/>
      <c r="F986" s="4">
        <v>985</v>
      </c>
      <c r="G986" s="105"/>
      <c r="H986" s="108">
        <v>69.400000000000006</v>
      </c>
      <c r="I986" s="4">
        <v>69.400000000000006</v>
      </c>
      <c r="J986" s="4">
        <v>69.400000000000006</v>
      </c>
      <c r="K986" s="4">
        <v>69.400000000000006</v>
      </c>
      <c r="L986" s="107"/>
      <c r="M986" s="107"/>
      <c r="N986" s="4">
        <v>985</v>
      </c>
      <c r="O986" s="4"/>
      <c r="P986" s="108">
        <v>69.39</v>
      </c>
      <c r="Q986" s="4">
        <v>69.39</v>
      </c>
      <c r="R986" s="4">
        <v>69.39</v>
      </c>
      <c r="S986" s="4">
        <v>69.39</v>
      </c>
      <c r="T986" s="107"/>
      <c r="U986" s="107"/>
      <c r="V986" s="107"/>
      <c r="W986" s="107"/>
      <c r="X986" s="107"/>
    </row>
    <row r="987" spans="1:24">
      <c r="A987" s="102">
        <f t="shared" si="15"/>
        <v>986</v>
      </c>
      <c r="B987" s="102">
        <v>386</v>
      </c>
      <c r="C987" s="4">
        <f>IF('Input&amp;Output'!$C$3=10,'v-t_chart'!G987,IF('Input&amp;Output'!$C$3=21,'v-t_chart'!H987,IF('Input&amp;Output'!$C$3=32,'v-t_chart'!I987,IF('Input&amp;Output'!$C$3=22,'v-t_chart'!J987,IF('Input&amp;Output'!$C$3=31,'v-t_chart'!K987,'v-t_chart'!L987)))))</f>
        <v>64</v>
      </c>
      <c r="D987" s="17"/>
      <c r="F987" s="4">
        <v>986</v>
      </c>
      <c r="G987" s="105"/>
      <c r="H987" s="108">
        <v>64</v>
      </c>
      <c r="I987" s="4">
        <v>64</v>
      </c>
      <c r="J987" s="4">
        <v>64</v>
      </c>
      <c r="K987" s="4">
        <v>64</v>
      </c>
      <c r="L987" s="107"/>
      <c r="M987" s="107"/>
      <c r="N987" s="4">
        <v>986</v>
      </c>
      <c r="O987" s="4"/>
      <c r="P987" s="108">
        <v>63.99</v>
      </c>
      <c r="Q987" s="4">
        <v>63.99</v>
      </c>
      <c r="R987" s="4">
        <v>63.99</v>
      </c>
      <c r="S987" s="4">
        <v>63.99</v>
      </c>
      <c r="T987" s="107"/>
      <c r="U987" s="107"/>
      <c r="V987" s="107"/>
      <c r="W987" s="107"/>
      <c r="X987" s="107"/>
    </row>
    <row r="988" spans="1:24">
      <c r="A988" s="102">
        <f t="shared" si="15"/>
        <v>987</v>
      </c>
      <c r="B988" s="102">
        <v>387</v>
      </c>
      <c r="C988" s="4">
        <f>IF('Input&amp;Output'!$C$3=10,'v-t_chart'!G988,IF('Input&amp;Output'!$C$3=21,'v-t_chart'!H988,IF('Input&amp;Output'!$C$3=32,'v-t_chart'!I988,IF('Input&amp;Output'!$C$3=22,'v-t_chart'!J988,IF('Input&amp;Output'!$C$3=31,'v-t_chart'!K988,'v-t_chart'!L988)))))</f>
        <v>58.6</v>
      </c>
      <c r="D988" s="17"/>
      <c r="F988" s="4">
        <v>987</v>
      </c>
      <c r="G988" s="105"/>
      <c r="H988" s="108">
        <v>58.6</v>
      </c>
      <c r="I988" s="4">
        <v>58.6</v>
      </c>
      <c r="J988" s="4">
        <v>58.6</v>
      </c>
      <c r="K988" s="4">
        <v>58.6</v>
      </c>
      <c r="L988" s="107"/>
      <c r="M988" s="107"/>
      <c r="N988" s="4">
        <v>987</v>
      </c>
      <c r="O988" s="4"/>
      <c r="P988" s="108">
        <v>58.59</v>
      </c>
      <c r="Q988" s="4">
        <v>58.59</v>
      </c>
      <c r="R988" s="4">
        <v>58.59</v>
      </c>
      <c r="S988" s="4">
        <v>58.59</v>
      </c>
      <c r="T988" s="107"/>
      <c r="U988" s="107"/>
      <c r="V988" s="107"/>
      <c r="W988" s="107"/>
      <c r="X988" s="107"/>
    </row>
    <row r="989" spans="1:24">
      <c r="A989" s="102">
        <f t="shared" si="15"/>
        <v>988</v>
      </c>
      <c r="B989" s="102">
        <v>388</v>
      </c>
      <c r="C989" s="4">
        <f>IF('Input&amp;Output'!$C$3=10,'v-t_chart'!G989,IF('Input&amp;Output'!$C$3=21,'v-t_chart'!H989,IF('Input&amp;Output'!$C$3=32,'v-t_chart'!I989,IF('Input&amp;Output'!$C$3=22,'v-t_chart'!J989,IF('Input&amp;Output'!$C$3=31,'v-t_chart'!K989,'v-t_chart'!L989)))))</f>
        <v>53.2</v>
      </c>
      <c r="D989" s="17"/>
      <c r="F989" s="4">
        <v>988</v>
      </c>
      <c r="G989" s="105"/>
      <c r="H989" s="108">
        <v>53.2</v>
      </c>
      <c r="I989" s="4">
        <v>53.2</v>
      </c>
      <c r="J989" s="4">
        <v>53.2</v>
      </c>
      <c r="K989" s="4">
        <v>53.2</v>
      </c>
      <c r="L989" s="107"/>
      <c r="M989" s="107"/>
      <c r="N989" s="4">
        <v>988</v>
      </c>
      <c r="O989" s="4"/>
      <c r="P989" s="108">
        <v>53.19</v>
      </c>
      <c r="Q989" s="4">
        <v>53.19</v>
      </c>
      <c r="R989" s="4">
        <v>53.19</v>
      </c>
      <c r="S989" s="4">
        <v>53.19</v>
      </c>
      <c r="T989" s="107"/>
      <c r="U989" s="107"/>
      <c r="V989" s="107"/>
      <c r="W989" s="107"/>
      <c r="X989" s="107"/>
    </row>
    <row r="990" spans="1:24">
      <c r="A990" s="102">
        <f t="shared" si="15"/>
        <v>989</v>
      </c>
      <c r="B990" s="102">
        <v>389</v>
      </c>
      <c r="C990" s="4">
        <f>IF('Input&amp;Output'!$C$3=10,'v-t_chart'!G990,IF('Input&amp;Output'!$C$3=21,'v-t_chart'!H990,IF('Input&amp;Output'!$C$3=32,'v-t_chart'!I990,IF('Input&amp;Output'!$C$3=22,'v-t_chart'!J990,IF('Input&amp;Output'!$C$3=31,'v-t_chart'!K990,'v-t_chart'!L990)))))</f>
        <v>47.8</v>
      </c>
      <c r="D990" s="17"/>
      <c r="F990" s="4">
        <v>989</v>
      </c>
      <c r="G990" s="105"/>
      <c r="H990" s="108">
        <v>47.8</v>
      </c>
      <c r="I990" s="4">
        <v>47.8</v>
      </c>
      <c r="J990" s="4">
        <v>47.8</v>
      </c>
      <c r="K990" s="4">
        <v>47.8</v>
      </c>
      <c r="L990" s="107"/>
      <c r="M990" s="107"/>
      <c r="N990" s="4">
        <v>989</v>
      </c>
      <c r="O990" s="4"/>
      <c r="P990" s="108">
        <v>47.79</v>
      </c>
      <c r="Q990" s="4">
        <v>47.79</v>
      </c>
      <c r="R990" s="4">
        <v>47.79</v>
      </c>
      <c r="S990" s="4">
        <v>47.79</v>
      </c>
      <c r="T990" s="107"/>
      <c r="U990" s="107"/>
      <c r="V990" s="107"/>
      <c r="W990" s="107"/>
      <c r="X990" s="107"/>
    </row>
    <row r="991" spans="1:24">
      <c r="A991" s="102">
        <f t="shared" si="15"/>
        <v>990</v>
      </c>
      <c r="B991" s="102">
        <v>390</v>
      </c>
      <c r="C991" s="4">
        <f>IF('Input&amp;Output'!$C$3=10,'v-t_chart'!G991,IF('Input&amp;Output'!$C$3=21,'v-t_chart'!H991,IF('Input&amp;Output'!$C$3=32,'v-t_chart'!I991,IF('Input&amp;Output'!$C$3=22,'v-t_chart'!J991,IF('Input&amp;Output'!$C$3=31,'v-t_chart'!K991,'v-t_chart'!L991)))))</f>
        <v>42.4</v>
      </c>
      <c r="D991" s="17"/>
      <c r="F991" s="4">
        <v>990</v>
      </c>
      <c r="G991" s="105"/>
      <c r="H991" s="108">
        <v>42.4</v>
      </c>
      <c r="I991" s="4">
        <v>42.4</v>
      </c>
      <c r="J991" s="4">
        <v>42.4</v>
      </c>
      <c r="K991" s="4">
        <v>42.4</v>
      </c>
      <c r="L991" s="107"/>
      <c r="M991" s="107"/>
      <c r="N991" s="4">
        <v>990</v>
      </c>
      <c r="O991" s="4"/>
      <c r="P991" s="108">
        <v>42.4</v>
      </c>
      <c r="Q991" s="4">
        <v>42.4</v>
      </c>
      <c r="R991" s="4">
        <v>42.4</v>
      </c>
      <c r="S991" s="4">
        <v>42.4</v>
      </c>
      <c r="T991" s="107"/>
      <c r="U991" s="107"/>
      <c r="V991" s="107"/>
      <c r="W991" s="107"/>
      <c r="X991" s="107"/>
    </row>
    <row r="992" spans="1:24">
      <c r="A992" s="102">
        <f t="shared" si="15"/>
        <v>991</v>
      </c>
      <c r="B992" s="102">
        <v>391</v>
      </c>
      <c r="C992" s="4">
        <f>IF('Input&amp;Output'!$C$3=10,'v-t_chart'!G992,IF('Input&amp;Output'!$C$3=21,'v-t_chart'!H992,IF('Input&amp;Output'!$C$3=32,'v-t_chart'!I992,IF('Input&amp;Output'!$C$3=22,'v-t_chart'!J992,IF('Input&amp;Output'!$C$3=31,'v-t_chart'!K992,'v-t_chart'!L992)))))</f>
        <v>37</v>
      </c>
      <c r="D992" s="17"/>
      <c r="F992" s="4">
        <v>991</v>
      </c>
      <c r="G992" s="105"/>
      <c r="H992" s="108">
        <v>37</v>
      </c>
      <c r="I992" s="4">
        <v>37</v>
      </c>
      <c r="J992" s="4">
        <v>37</v>
      </c>
      <c r="K992" s="4">
        <v>37</v>
      </c>
      <c r="L992" s="107"/>
      <c r="M992" s="107"/>
      <c r="N992" s="4">
        <v>991</v>
      </c>
      <c r="O992" s="4"/>
      <c r="P992" s="108">
        <v>37</v>
      </c>
      <c r="Q992" s="4">
        <v>37</v>
      </c>
      <c r="R992" s="4">
        <v>37</v>
      </c>
      <c r="S992" s="4">
        <v>37</v>
      </c>
      <c r="T992" s="107"/>
      <c r="U992" s="107"/>
      <c r="V992" s="107"/>
      <c r="W992" s="107"/>
      <c r="X992" s="107"/>
    </row>
    <row r="993" spans="1:24">
      <c r="A993" s="102">
        <f t="shared" si="15"/>
        <v>992</v>
      </c>
      <c r="B993" s="102">
        <v>392</v>
      </c>
      <c r="C993" s="4">
        <f>IF('Input&amp;Output'!$C$3=10,'v-t_chart'!G993,IF('Input&amp;Output'!$C$3=21,'v-t_chart'!H993,IF('Input&amp;Output'!$C$3=32,'v-t_chart'!I993,IF('Input&amp;Output'!$C$3=22,'v-t_chart'!J993,IF('Input&amp;Output'!$C$3=31,'v-t_chart'!K993,'v-t_chart'!L993)))))</f>
        <v>33</v>
      </c>
      <c r="D993" s="17"/>
      <c r="F993" s="4">
        <v>992</v>
      </c>
      <c r="G993" s="105"/>
      <c r="H993" s="108">
        <v>33</v>
      </c>
      <c r="I993" s="4">
        <v>33</v>
      </c>
      <c r="J993" s="4">
        <v>33</v>
      </c>
      <c r="K993" s="4">
        <v>33</v>
      </c>
      <c r="L993" s="107"/>
      <c r="M993" s="107"/>
      <c r="N993" s="4">
        <v>992</v>
      </c>
      <c r="O993" s="4"/>
      <c r="P993" s="108">
        <v>33</v>
      </c>
      <c r="Q993" s="4">
        <v>33</v>
      </c>
      <c r="R993" s="4">
        <v>33</v>
      </c>
      <c r="S993" s="4">
        <v>33</v>
      </c>
      <c r="T993" s="107"/>
      <c r="U993" s="107"/>
      <c r="V993" s="107"/>
      <c r="W993" s="107"/>
      <c r="X993" s="107"/>
    </row>
    <row r="994" spans="1:24">
      <c r="A994" s="102">
        <f t="shared" si="15"/>
        <v>993</v>
      </c>
      <c r="B994" s="102">
        <v>393</v>
      </c>
      <c r="C994" s="4">
        <f>IF('Input&amp;Output'!$C$3=10,'v-t_chart'!G994,IF('Input&amp;Output'!$C$3=21,'v-t_chart'!H994,IF('Input&amp;Output'!$C$3=32,'v-t_chart'!I994,IF('Input&amp;Output'!$C$3=22,'v-t_chart'!J994,IF('Input&amp;Output'!$C$3=31,'v-t_chart'!K994,'v-t_chart'!L994)))))</f>
        <v>30.9</v>
      </c>
      <c r="D994" s="17"/>
      <c r="F994" s="4">
        <v>993</v>
      </c>
      <c r="G994" s="105"/>
      <c r="H994" s="108">
        <v>30.9</v>
      </c>
      <c r="I994" s="4">
        <v>30.9</v>
      </c>
      <c r="J994" s="4">
        <v>30.9</v>
      </c>
      <c r="K994" s="4">
        <v>30.9</v>
      </c>
      <c r="L994" s="107"/>
      <c r="M994" s="107"/>
      <c r="N994" s="4">
        <v>993</v>
      </c>
      <c r="O994" s="4"/>
      <c r="P994" s="108">
        <v>30.91</v>
      </c>
      <c r="Q994" s="4">
        <v>30.91</v>
      </c>
      <c r="R994" s="4">
        <v>30.91</v>
      </c>
      <c r="S994" s="4">
        <v>30.91</v>
      </c>
      <c r="T994" s="107"/>
      <c r="U994" s="107"/>
      <c r="V994" s="107"/>
      <c r="W994" s="107"/>
      <c r="X994" s="107"/>
    </row>
    <row r="995" spans="1:24">
      <c r="A995" s="102">
        <f t="shared" si="15"/>
        <v>994</v>
      </c>
      <c r="B995" s="102">
        <v>394</v>
      </c>
      <c r="C995" s="4">
        <f>IF('Input&amp;Output'!$C$3=10,'v-t_chart'!G995,IF('Input&amp;Output'!$C$3=21,'v-t_chart'!H995,IF('Input&amp;Output'!$C$3=32,'v-t_chart'!I995,IF('Input&amp;Output'!$C$3=22,'v-t_chart'!J995,IF('Input&amp;Output'!$C$3=31,'v-t_chart'!K995,'v-t_chart'!L995)))))</f>
        <v>30.9</v>
      </c>
      <c r="D995" s="17"/>
      <c r="F995" s="4">
        <v>994</v>
      </c>
      <c r="G995" s="105"/>
      <c r="H995" s="108">
        <v>30.9</v>
      </c>
      <c r="I995" s="4">
        <v>30.9</v>
      </c>
      <c r="J995" s="4">
        <v>30.9</v>
      </c>
      <c r="K995" s="4">
        <v>30.9</v>
      </c>
      <c r="L995" s="107"/>
      <c r="M995" s="107"/>
      <c r="N995" s="4">
        <v>994</v>
      </c>
      <c r="O995" s="4"/>
      <c r="P995" s="108">
        <v>30.9</v>
      </c>
      <c r="Q995" s="4">
        <v>30.9</v>
      </c>
      <c r="R995" s="4">
        <v>30.9</v>
      </c>
      <c r="S995" s="4">
        <v>30.9</v>
      </c>
      <c r="T995" s="107"/>
      <c r="U995" s="107"/>
      <c r="V995" s="107"/>
      <c r="W995" s="107"/>
      <c r="X995" s="107"/>
    </row>
    <row r="996" spans="1:24">
      <c r="A996" s="102">
        <f t="shared" si="15"/>
        <v>995</v>
      </c>
      <c r="B996" s="102">
        <v>395</v>
      </c>
      <c r="C996" s="4">
        <f>IF('Input&amp;Output'!$C$3=10,'v-t_chart'!G996,IF('Input&amp;Output'!$C$3=21,'v-t_chart'!H996,IF('Input&amp;Output'!$C$3=32,'v-t_chart'!I996,IF('Input&amp;Output'!$C$3=22,'v-t_chart'!J996,IF('Input&amp;Output'!$C$3=31,'v-t_chart'!K996,'v-t_chart'!L996)))))</f>
        <v>33.5</v>
      </c>
      <c r="D996" s="17"/>
      <c r="F996" s="4">
        <v>995</v>
      </c>
      <c r="G996" s="105"/>
      <c r="H996" s="108">
        <v>33.5</v>
      </c>
      <c r="I996" s="4">
        <v>33.5</v>
      </c>
      <c r="J996" s="4">
        <v>33.5</v>
      </c>
      <c r="K996" s="4">
        <v>33.5</v>
      </c>
      <c r="L996" s="107"/>
      <c r="M996" s="107"/>
      <c r="N996" s="4">
        <v>995</v>
      </c>
      <c r="O996" s="4"/>
      <c r="P996" s="108">
        <v>33.5</v>
      </c>
      <c r="Q996" s="4">
        <v>33.5</v>
      </c>
      <c r="R996" s="4">
        <v>33.5</v>
      </c>
      <c r="S996" s="4">
        <v>33.5</v>
      </c>
      <c r="T996" s="107"/>
      <c r="U996" s="107"/>
      <c r="V996" s="107"/>
      <c r="W996" s="107"/>
      <c r="X996" s="107"/>
    </row>
    <row r="997" spans="1:24">
      <c r="A997" s="102">
        <f t="shared" si="15"/>
        <v>996</v>
      </c>
      <c r="B997" s="102">
        <v>396</v>
      </c>
      <c r="C997" s="4">
        <f>IF('Input&amp;Output'!$C$3=10,'v-t_chart'!G997,IF('Input&amp;Output'!$C$3=21,'v-t_chart'!H997,IF('Input&amp;Output'!$C$3=32,'v-t_chart'!I997,IF('Input&amp;Output'!$C$3=22,'v-t_chart'!J997,IF('Input&amp;Output'!$C$3=31,'v-t_chart'!K997,'v-t_chart'!L997)))))</f>
        <v>38</v>
      </c>
      <c r="D997" s="17"/>
      <c r="F997" s="4">
        <v>996</v>
      </c>
      <c r="G997" s="105"/>
      <c r="H997" s="108">
        <v>37.200000000000003</v>
      </c>
      <c r="I997" s="4">
        <v>38</v>
      </c>
      <c r="J997" s="4">
        <v>38</v>
      </c>
      <c r="K997" s="4">
        <v>38</v>
      </c>
      <c r="L997" s="107"/>
      <c r="M997" s="107"/>
      <c r="N997" s="4">
        <v>996</v>
      </c>
      <c r="O997" s="4"/>
      <c r="P997" s="108">
        <v>37.22</v>
      </c>
      <c r="Q997" s="4">
        <v>38</v>
      </c>
      <c r="R997" s="4">
        <v>38</v>
      </c>
      <c r="S997" s="4">
        <v>38</v>
      </c>
      <c r="T997" s="107"/>
      <c r="U997" s="107"/>
      <c r="V997" s="107"/>
      <c r="W997" s="107"/>
      <c r="X997" s="107"/>
    </row>
    <row r="998" spans="1:24">
      <c r="A998" s="102">
        <f t="shared" si="15"/>
        <v>997</v>
      </c>
      <c r="B998" s="102">
        <v>397</v>
      </c>
      <c r="C998" s="4">
        <f>IF('Input&amp;Output'!$C$3=10,'v-t_chart'!G998,IF('Input&amp;Output'!$C$3=21,'v-t_chart'!H998,IF('Input&amp;Output'!$C$3=32,'v-t_chart'!I998,IF('Input&amp;Output'!$C$3=22,'v-t_chart'!J998,IF('Input&amp;Output'!$C$3=31,'v-t_chart'!K998,'v-t_chart'!L998)))))</f>
        <v>42.5</v>
      </c>
      <c r="D998" s="17"/>
      <c r="F998" s="4">
        <v>997</v>
      </c>
      <c r="G998" s="105"/>
      <c r="H998" s="108">
        <v>40.799999999999997</v>
      </c>
      <c r="I998" s="4">
        <v>42.5</v>
      </c>
      <c r="J998" s="4">
        <v>42.5</v>
      </c>
      <c r="K998" s="4">
        <v>42.5</v>
      </c>
      <c r="L998" s="107"/>
      <c r="M998" s="107"/>
      <c r="N998" s="4">
        <v>997</v>
      </c>
      <c r="O998" s="4"/>
      <c r="P998" s="108">
        <v>40.76</v>
      </c>
      <c r="Q998" s="4">
        <v>42.5</v>
      </c>
      <c r="R998" s="4">
        <v>42.5</v>
      </c>
      <c r="S998" s="4">
        <v>42.5</v>
      </c>
      <c r="T998" s="107"/>
      <c r="U998" s="107"/>
      <c r="V998" s="107"/>
      <c r="W998" s="107"/>
      <c r="X998" s="107"/>
    </row>
    <row r="999" spans="1:24">
      <c r="A999" s="102">
        <f t="shared" si="15"/>
        <v>998</v>
      </c>
      <c r="B999" s="102">
        <v>398</v>
      </c>
      <c r="C999" s="4">
        <f>IF('Input&amp;Output'!$C$3=10,'v-t_chart'!G999,IF('Input&amp;Output'!$C$3=21,'v-t_chart'!H999,IF('Input&amp;Output'!$C$3=32,'v-t_chart'!I999,IF('Input&amp;Output'!$C$3=22,'v-t_chart'!J999,IF('Input&amp;Output'!$C$3=31,'v-t_chart'!K999,'v-t_chart'!L999)))))</f>
        <v>47</v>
      </c>
      <c r="D999" s="17"/>
      <c r="F999" s="4">
        <v>998</v>
      </c>
      <c r="G999" s="105"/>
      <c r="H999" s="108">
        <v>44.2</v>
      </c>
      <c r="I999" s="4">
        <v>47</v>
      </c>
      <c r="J999" s="4">
        <v>47</v>
      </c>
      <c r="K999" s="4">
        <v>47</v>
      </c>
      <c r="L999" s="107"/>
      <c r="M999" s="107"/>
      <c r="N999" s="4">
        <v>998</v>
      </c>
      <c r="O999" s="4"/>
      <c r="P999" s="108">
        <v>44.15</v>
      </c>
      <c r="Q999" s="4">
        <v>47</v>
      </c>
      <c r="R999" s="4">
        <v>47</v>
      </c>
      <c r="S999" s="4">
        <v>47</v>
      </c>
      <c r="T999" s="107"/>
      <c r="U999" s="107"/>
      <c r="V999" s="107"/>
      <c r="W999" s="107"/>
      <c r="X999" s="107"/>
    </row>
    <row r="1000" spans="1:24">
      <c r="A1000" s="102">
        <f t="shared" si="15"/>
        <v>999</v>
      </c>
      <c r="B1000" s="102">
        <v>399</v>
      </c>
      <c r="C1000" s="4">
        <f>IF('Input&amp;Output'!$C$3=10,'v-t_chart'!G1000,IF('Input&amp;Output'!$C$3=21,'v-t_chart'!H1000,IF('Input&amp;Output'!$C$3=32,'v-t_chart'!I1000,IF('Input&amp;Output'!$C$3=22,'v-t_chart'!J1000,IF('Input&amp;Output'!$C$3=31,'v-t_chart'!K1000,'v-t_chart'!L1000)))))</f>
        <v>51</v>
      </c>
      <c r="D1000" s="17"/>
      <c r="F1000" s="4">
        <v>999</v>
      </c>
      <c r="G1000" s="105"/>
      <c r="H1000" s="108">
        <v>47.4</v>
      </c>
      <c r="I1000" s="4">
        <v>51</v>
      </c>
      <c r="J1000" s="4">
        <v>51</v>
      </c>
      <c r="K1000" s="4">
        <v>51</v>
      </c>
      <c r="L1000" s="107"/>
      <c r="M1000" s="107"/>
      <c r="N1000" s="4">
        <v>999</v>
      </c>
      <c r="O1000" s="4"/>
      <c r="P1000" s="108">
        <v>47.37</v>
      </c>
      <c r="Q1000" s="4">
        <v>51</v>
      </c>
      <c r="R1000" s="4">
        <v>51</v>
      </c>
      <c r="S1000" s="4">
        <v>51</v>
      </c>
      <c r="T1000" s="107"/>
      <c r="U1000" s="107"/>
      <c r="V1000" s="107"/>
      <c r="W1000" s="107"/>
      <c r="X1000" s="107"/>
    </row>
    <row r="1001" spans="1:24">
      <c r="A1001" s="102">
        <f t="shared" si="15"/>
        <v>1000</v>
      </c>
      <c r="B1001" s="102">
        <v>400</v>
      </c>
      <c r="C1001" s="4">
        <f>IF('Input&amp;Output'!$C$3=10,'v-t_chart'!G1001,IF('Input&amp;Output'!$C$3=21,'v-t_chart'!H1001,IF('Input&amp;Output'!$C$3=32,'v-t_chart'!I1001,IF('Input&amp;Output'!$C$3=22,'v-t_chart'!J1001,IF('Input&amp;Output'!$C$3=31,'v-t_chart'!K1001,'v-t_chart'!L1001)))))</f>
        <v>53.5</v>
      </c>
      <c r="D1001" s="17"/>
      <c r="F1001" s="4">
        <v>1000</v>
      </c>
      <c r="G1001" s="105"/>
      <c r="H1001" s="108">
        <v>50.4</v>
      </c>
      <c r="I1001" s="4">
        <v>53.5</v>
      </c>
      <c r="J1001" s="4">
        <v>53.5</v>
      </c>
      <c r="K1001" s="4">
        <v>53.5</v>
      </c>
      <c r="L1001" s="107"/>
      <c r="M1001" s="107"/>
      <c r="N1001" s="4">
        <v>1000</v>
      </c>
      <c r="O1001" s="4"/>
      <c r="P1001" s="108">
        <v>50.42</v>
      </c>
      <c r="Q1001" s="4">
        <v>53.48</v>
      </c>
      <c r="R1001" s="4">
        <v>53.48</v>
      </c>
      <c r="S1001" s="4">
        <v>53.48</v>
      </c>
      <c r="T1001" s="107"/>
      <c r="U1001" s="107"/>
      <c r="V1001" s="107"/>
      <c r="W1001" s="107"/>
      <c r="X1001" s="107"/>
    </row>
    <row r="1002" spans="1:24">
      <c r="A1002" s="102">
        <f t="shared" si="15"/>
        <v>1001</v>
      </c>
      <c r="B1002" s="102">
        <v>401</v>
      </c>
      <c r="C1002" s="4">
        <f>IF('Input&amp;Output'!$C$3=10,'v-t_chart'!G1002,IF('Input&amp;Output'!$C$3=21,'v-t_chart'!H1002,IF('Input&amp;Output'!$C$3=32,'v-t_chart'!I1002,IF('Input&amp;Output'!$C$3=22,'v-t_chart'!J1002,IF('Input&amp;Output'!$C$3=31,'v-t_chart'!K1002,'v-t_chart'!L1002)))))</f>
        <v>55.1</v>
      </c>
      <c r="D1002" s="17"/>
      <c r="F1002" s="4">
        <v>1001</v>
      </c>
      <c r="G1002" s="105"/>
      <c r="H1002" s="108">
        <v>53.3</v>
      </c>
      <c r="I1002" s="4">
        <v>55.1</v>
      </c>
      <c r="J1002" s="4">
        <v>55.1</v>
      </c>
      <c r="K1002" s="4">
        <v>55.1</v>
      </c>
      <c r="L1002" s="107"/>
      <c r="M1002" s="107"/>
      <c r="N1002" s="4">
        <v>1001</v>
      </c>
      <c r="O1002" s="4"/>
      <c r="P1002" s="108">
        <v>53.32</v>
      </c>
      <c r="Q1002" s="4">
        <v>55.09</v>
      </c>
      <c r="R1002" s="4">
        <v>55.09</v>
      </c>
      <c r="S1002" s="4">
        <v>55.09</v>
      </c>
      <c r="T1002" s="107"/>
      <c r="U1002" s="107"/>
      <c r="V1002" s="107"/>
      <c r="W1002" s="107"/>
      <c r="X1002" s="107"/>
    </row>
    <row r="1003" spans="1:24">
      <c r="A1003" s="102">
        <f t="shared" si="15"/>
        <v>1002</v>
      </c>
      <c r="B1003" s="102">
        <v>402</v>
      </c>
      <c r="C1003" s="4">
        <f>IF('Input&amp;Output'!$C$3=10,'v-t_chart'!G1003,IF('Input&amp;Output'!$C$3=21,'v-t_chart'!H1003,IF('Input&amp;Output'!$C$3=32,'v-t_chart'!I1003,IF('Input&amp;Output'!$C$3=22,'v-t_chart'!J1003,IF('Input&amp;Output'!$C$3=31,'v-t_chart'!K1003,'v-t_chart'!L1003)))))</f>
        <v>56.4</v>
      </c>
      <c r="D1003" s="17"/>
      <c r="F1003" s="4">
        <v>1002</v>
      </c>
      <c r="G1003" s="105"/>
      <c r="H1003" s="108">
        <v>56.1</v>
      </c>
      <c r="I1003" s="4">
        <v>56.4</v>
      </c>
      <c r="J1003" s="4">
        <v>56.4</v>
      </c>
      <c r="K1003" s="4">
        <v>56.4</v>
      </c>
      <c r="L1003" s="107"/>
      <c r="M1003" s="107"/>
      <c r="N1003" s="4">
        <v>1002</v>
      </c>
      <c r="O1003" s="4"/>
      <c r="P1003" s="108">
        <v>56.05</v>
      </c>
      <c r="Q1003" s="4">
        <v>56.38</v>
      </c>
      <c r="R1003" s="4">
        <v>56.38</v>
      </c>
      <c r="S1003" s="4">
        <v>56.38</v>
      </c>
      <c r="T1003" s="107"/>
      <c r="U1003" s="107"/>
      <c r="V1003" s="107"/>
      <c r="W1003" s="107"/>
      <c r="X1003" s="107"/>
    </row>
    <row r="1004" spans="1:24">
      <c r="A1004" s="102">
        <f t="shared" si="15"/>
        <v>1003</v>
      </c>
      <c r="B1004" s="102">
        <v>403</v>
      </c>
      <c r="C1004" s="4">
        <f>IF('Input&amp;Output'!$C$3=10,'v-t_chart'!G1004,IF('Input&amp;Output'!$C$3=21,'v-t_chart'!H1004,IF('Input&amp;Output'!$C$3=32,'v-t_chart'!I1004,IF('Input&amp;Output'!$C$3=22,'v-t_chart'!J1004,IF('Input&amp;Output'!$C$3=31,'v-t_chart'!K1004,'v-t_chart'!L1004)))))</f>
        <v>57.3</v>
      </c>
      <c r="D1004" s="17"/>
      <c r="F1004" s="4">
        <v>1003</v>
      </c>
      <c r="G1004" s="105"/>
      <c r="H1004" s="108">
        <v>57.3</v>
      </c>
      <c r="I1004" s="4">
        <v>57.3</v>
      </c>
      <c r="J1004" s="4">
        <v>57.3</v>
      </c>
      <c r="K1004" s="4">
        <v>57.3</v>
      </c>
      <c r="L1004" s="107"/>
      <c r="M1004" s="107"/>
      <c r="N1004" s="4">
        <v>1003</v>
      </c>
      <c r="O1004" s="4"/>
      <c r="P1004" s="108">
        <v>57.3</v>
      </c>
      <c r="Q1004" s="4">
        <v>57.3</v>
      </c>
      <c r="R1004" s="4">
        <v>57.3</v>
      </c>
      <c r="S1004" s="4">
        <v>57.3</v>
      </c>
      <c r="T1004" s="107"/>
      <c r="U1004" s="107"/>
      <c r="V1004" s="107"/>
      <c r="W1004" s="107"/>
      <c r="X1004" s="107"/>
    </row>
    <row r="1005" spans="1:24">
      <c r="A1005" s="102">
        <f t="shared" si="15"/>
        <v>1004</v>
      </c>
      <c r="B1005" s="102">
        <v>404</v>
      </c>
      <c r="C1005" s="4">
        <f>IF('Input&amp;Output'!$C$3=10,'v-t_chart'!G1005,IF('Input&amp;Output'!$C$3=21,'v-t_chart'!H1005,IF('Input&amp;Output'!$C$3=32,'v-t_chart'!I1005,IF('Input&amp;Output'!$C$3=22,'v-t_chart'!J1005,IF('Input&amp;Output'!$C$3=31,'v-t_chart'!K1005,'v-t_chart'!L1005)))))</f>
        <v>58.1</v>
      </c>
      <c r="D1005" s="17"/>
      <c r="F1005" s="4">
        <v>1004</v>
      </c>
      <c r="G1005" s="105"/>
      <c r="H1005" s="108">
        <v>58.1</v>
      </c>
      <c r="I1005" s="4">
        <v>58.1</v>
      </c>
      <c r="J1005" s="4">
        <v>58.1</v>
      </c>
      <c r="K1005" s="4">
        <v>58.1</v>
      </c>
      <c r="L1005" s="107"/>
      <c r="M1005" s="107"/>
      <c r="N1005" s="4">
        <v>1004</v>
      </c>
      <c r="O1005" s="4"/>
      <c r="P1005" s="108">
        <v>58.06</v>
      </c>
      <c r="Q1005" s="4">
        <v>58.06</v>
      </c>
      <c r="R1005" s="4">
        <v>58.06</v>
      </c>
      <c r="S1005" s="4">
        <v>58.06</v>
      </c>
      <c r="T1005" s="107"/>
      <c r="U1005" s="107"/>
      <c r="V1005" s="107"/>
      <c r="W1005" s="107"/>
      <c r="X1005" s="107"/>
    </row>
    <row r="1006" spans="1:24">
      <c r="A1006" s="102">
        <f t="shared" si="15"/>
        <v>1005</v>
      </c>
      <c r="B1006" s="102">
        <v>405</v>
      </c>
      <c r="C1006" s="4">
        <f>IF('Input&amp;Output'!$C$3=10,'v-t_chart'!G1006,IF('Input&amp;Output'!$C$3=21,'v-t_chart'!H1006,IF('Input&amp;Output'!$C$3=32,'v-t_chart'!I1006,IF('Input&amp;Output'!$C$3=22,'v-t_chart'!J1006,IF('Input&amp;Output'!$C$3=31,'v-t_chart'!K1006,'v-t_chart'!L1006)))))</f>
        <v>58.8</v>
      </c>
      <c r="D1006" s="17"/>
      <c r="F1006" s="4">
        <v>1005</v>
      </c>
      <c r="G1006" s="105"/>
      <c r="H1006" s="108">
        <v>58.8</v>
      </c>
      <c r="I1006" s="4">
        <v>58.8</v>
      </c>
      <c r="J1006" s="4">
        <v>58.8</v>
      </c>
      <c r="K1006" s="4">
        <v>58.8</v>
      </c>
      <c r="L1006" s="107"/>
      <c r="M1006" s="107"/>
      <c r="N1006" s="4">
        <v>1005</v>
      </c>
      <c r="O1006" s="4"/>
      <c r="P1006" s="108">
        <v>58.78</v>
      </c>
      <c r="Q1006" s="4">
        <v>58.78</v>
      </c>
      <c r="R1006" s="4">
        <v>58.78</v>
      </c>
      <c r="S1006" s="4">
        <v>58.78</v>
      </c>
      <c r="T1006" s="107"/>
      <c r="U1006" s="107"/>
      <c r="V1006" s="107"/>
      <c r="W1006" s="107"/>
      <c r="X1006" s="107"/>
    </row>
    <row r="1007" spans="1:24">
      <c r="A1007" s="102">
        <f t="shared" si="15"/>
        <v>1006</v>
      </c>
      <c r="B1007" s="102">
        <v>406</v>
      </c>
      <c r="C1007" s="4">
        <f>IF('Input&amp;Output'!$C$3=10,'v-t_chart'!G1007,IF('Input&amp;Output'!$C$3=21,'v-t_chart'!H1007,IF('Input&amp;Output'!$C$3=32,'v-t_chart'!I1007,IF('Input&amp;Output'!$C$3=22,'v-t_chart'!J1007,IF('Input&amp;Output'!$C$3=31,'v-t_chart'!K1007,'v-t_chart'!L1007)))))</f>
        <v>59.4</v>
      </c>
      <c r="D1007" s="17"/>
      <c r="F1007" s="4">
        <v>1006</v>
      </c>
      <c r="G1007" s="105"/>
      <c r="H1007" s="108">
        <v>59.4</v>
      </c>
      <c r="I1007" s="4">
        <v>59.4</v>
      </c>
      <c r="J1007" s="4">
        <v>59.4</v>
      </c>
      <c r="K1007" s="4">
        <v>59.4</v>
      </c>
      <c r="L1007" s="107"/>
      <c r="M1007" s="107"/>
      <c r="N1007" s="4">
        <v>1006</v>
      </c>
      <c r="O1007" s="4"/>
      <c r="P1007" s="108">
        <v>59.4</v>
      </c>
      <c r="Q1007" s="4">
        <v>59.4</v>
      </c>
      <c r="R1007" s="4">
        <v>59.4</v>
      </c>
      <c r="S1007" s="4">
        <v>59.4</v>
      </c>
      <c r="T1007" s="107"/>
      <c r="U1007" s="107"/>
      <c r="V1007" s="107"/>
      <c r="W1007" s="107"/>
      <c r="X1007" s="107"/>
    </row>
    <row r="1008" spans="1:24">
      <c r="A1008" s="102">
        <f t="shared" si="15"/>
        <v>1007</v>
      </c>
      <c r="B1008" s="102">
        <v>407</v>
      </c>
      <c r="C1008" s="4">
        <f>IF('Input&amp;Output'!$C$3=10,'v-t_chart'!G1008,IF('Input&amp;Output'!$C$3=21,'v-t_chart'!H1008,IF('Input&amp;Output'!$C$3=32,'v-t_chart'!I1008,IF('Input&amp;Output'!$C$3=22,'v-t_chart'!J1008,IF('Input&amp;Output'!$C$3=31,'v-t_chart'!K1008,'v-t_chart'!L1008)))))</f>
        <v>59.8</v>
      </c>
      <c r="D1008" s="17"/>
      <c r="F1008" s="4">
        <v>1007</v>
      </c>
      <c r="G1008" s="105"/>
      <c r="H1008" s="108">
        <v>59.8</v>
      </c>
      <c r="I1008" s="4">
        <v>59.8</v>
      </c>
      <c r="J1008" s="4">
        <v>59.8</v>
      </c>
      <c r="K1008" s="4">
        <v>59.8</v>
      </c>
      <c r="L1008" s="107"/>
      <c r="M1008" s="107"/>
      <c r="N1008" s="4">
        <v>1007</v>
      </c>
      <c r="O1008" s="4"/>
      <c r="P1008" s="108">
        <v>59.75</v>
      </c>
      <c r="Q1008" s="4">
        <v>59.75</v>
      </c>
      <c r="R1008" s="4">
        <v>59.75</v>
      </c>
      <c r="S1008" s="4">
        <v>59.75</v>
      </c>
      <c r="T1008" s="107"/>
      <c r="U1008" s="107"/>
      <c r="V1008" s="107"/>
      <c r="W1008" s="107"/>
      <c r="X1008" s="107"/>
    </row>
    <row r="1009" spans="1:24">
      <c r="A1009" s="102">
        <f t="shared" si="15"/>
        <v>1008</v>
      </c>
      <c r="B1009" s="102">
        <v>408</v>
      </c>
      <c r="C1009" s="4">
        <f>IF('Input&amp;Output'!$C$3=10,'v-t_chart'!G1009,IF('Input&amp;Output'!$C$3=21,'v-t_chart'!H1009,IF('Input&amp;Output'!$C$3=32,'v-t_chart'!I1009,IF('Input&amp;Output'!$C$3=22,'v-t_chart'!J1009,IF('Input&amp;Output'!$C$3=31,'v-t_chart'!K1009,'v-t_chart'!L1009)))))</f>
        <v>59.7</v>
      </c>
      <c r="D1009" s="17"/>
      <c r="F1009" s="4">
        <v>1008</v>
      </c>
      <c r="G1009" s="105"/>
      <c r="H1009" s="108">
        <v>59.7</v>
      </c>
      <c r="I1009" s="4">
        <v>59.7</v>
      </c>
      <c r="J1009" s="4">
        <v>59.7</v>
      </c>
      <c r="K1009" s="4">
        <v>59.7</v>
      </c>
      <c r="L1009" s="107"/>
      <c r="M1009" s="107"/>
      <c r="N1009" s="4">
        <v>1008</v>
      </c>
      <c r="O1009" s="4"/>
      <c r="P1009" s="108">
        <v>59.69</v>
      </c>
      <c r="Q1009" s="4">
        <v>59.69</v>
      </c>
      <c r="R1009" s="4">
        <v>59.69</v>
      </c>
      <c r="S1009" s="4">
        <v>59.69</v>
      </c>
      <c r="T1009" s="107"/>
      <c r="U1009" s="107"/>
      <c r="V1009" s="107"/>
      <c r="W1009" s="107"/>
      <c r="X1009" s="107"/>
    </row>
    <row r="1010" spans="1:24">
      <c r="A1010" s="102">
        <f t="shared" si="15"/>
        <v>1009</v>
      </c>
      <c r="B1010" s="102">
        <v>409</v>
      </c>
      <c r="C1010" s="4">
        <f>IF('Input&amp;Output'!$C$3=10,'v-t_chart'!G1010,IF('Input&amp;Output'!$C$3=21,'v-t_chart'!H1010,IF('Input&amp;Output'!$C$3=32,'v-t_chart'!I1010,IF('Input&amp;Output'!$C$3=22,'v-t_chart'!J1010,IF('Input&amp;Output'!$C$3=31,'v-t_chart'!K1010,'v-t_chart'!L1010)))))</f>
        <v>59.4</v>
      </c>
      <c r="D1010" s="17"/>
      <c r="F1010" s="4">
        <v>1009</v>
      </c>
      <c r="G1010" s="105"/>
      <c r="H1010" s="108">
        <v>59.4</v>
      </c>
      <c r="I1010" s="4">
        <v>59.4</v>
      </c>
      <c r="J1010" s="4">
        <v>59.4</v>
      </c>
      <c r="K1010" s="4">
        <v>59.4</v>
      </c>
      <c r="L1010" s="107"/>
      <c r="M1010" s="107"/>
      <c r="N1010" s="4">
        <v>1009</v>
      </c>
      <c r="O1010" s="4"/>
      <c r="P1010" s="108">
        <v>59.42</v>
      </c>
      <c r="Q1010" s="4">
        <v>59.42</v>
      </c>
      <c r="R1010" s="4">
        <v>59.42</v>
      </c>
      <c r="S1010" s="4">
        <v>59.42</v>
      </c>
      <c r="T1010" s="107"/>
      <c r="U1010" s="107"/>
      <c r="V1010" s="107"/>
      <c r="W1010" s="107"/>
      <c r="X1010" s="107"/>
    </row>
    <row r="1011" spans="1:24">
      <c r="A1011" s="102">
        <f t="shared" si="15"/>
        <v>1010</v>
      </c>
      <c r="B1011" s="102">
        <v>410</v>
      </c>
      <c r="C1011" s="4">
        <f>IF('Input&amp;Output'!$C$3=10,'v-t_chart'!G1011,IF('Input&amp;Output'!$C$3=21,'v-t_chart'!H1011,IF('Input&amp;Output'!$C$3=32,'v-t_chart'!I1011,IF('Input&amp;Output'!$C$3=22,'v-t_chart'!J1011,IF('Input&amp;Output'!$C$3=31,'v-t_chart'!K1011,'v-t_chart'!L1011)))))</f>
        <v>59.2</v>
      </c>
      <c r="D1011" s="17"/>
      <c r="F1011" s="4">
        <v>1010</v>
      </c>
      <c r="G1011" s="105"/>
      <c r="H1011" s="108">
        <v>59.2</v>
      </c>
      <c r="I1011" s="4">
        <v>59.2</v>
      </c>
      <c r="J1011" s="4">
        <v>59.2</v>
      </c>
      <c r="K1011" s="4">
        <v>59.2</v>
      </c>
      <c r="L1011" s="107"/>
      <c r="M1011" s="107"/>
      <c r="N1011" s="4">
        <v>1010</v>
      </c>
      <c r="O1011" s="4"/>
      <c r="P1011" s="108">
        <v>59.21</v>
      </c>
      <c r="Q1011" s="4">
        <v>59.21</v>
      </c>
      <c r="R1011" s="4">
        <v>59.21</v>
      </c>
      <c r="S1011" s="4">
        <v>59.21</v>
      </c>
      <c r="T1011" s="107"/>
      <c r="U1011" s="107"/>
      <c r="V1011" s="107"/>
      <c r="W1011" s="107"/>
      <c r="X1011" s="107"/>
    </row>
    <row r="1012" spans="1:24">
      <c r="A1012" s="102">
        <f t="shared" si="15"/>
        <v>1011</v>
      </c>
      <c r="B1012" s="102">
        <v>411</v>
      </c>
      <c r="C1012" s="4">
        <f>IF('Input&amp;Output'!$C$3=10,'v-t_chart'!G1012,IF('Input&amp;Output'!$C$3=21,'v-t_chart'!H1012,IF('Input&amp;Output'!$C$3=32,'v-t_chart'!I1012,IF('Input&amp;Output'!$C$3=22,'v-t_chart'!J1012,IF('Input&amp;Output'!$C$3=31,'v-t_chart'!K1012,'v-t_chart'!L1012)))))</f>
        <v>59.2</v>
      </c>
      <c r="D1012" s="17"/>
      <c r="F1012" s="4">
        <v>1011</v>
      </c>
      <c r="G1012" s="105"/>
      <c r="H1012" s="108">
        <v>59.2</v>
      </c>
      <c r="I1012" s="4">
        <v>59.2</v>
      </c>
      <c r="J1012" s="4">
        <v>59.2</v>
      </c>
      <c r="K1012" s="4">
        <v>59.2</v>
      </c>
      <c r="L1012" s="107"/>
      <c r="M1012" s="107"/>
      <c r="N1012" s="4">
        <v>1011</v>
      </c>
      <c r="O1012" s="4"/>
      <c r="P1012" s="108">
        <v>59.22</v>
      </c>
      <c r="Q1012" s="4">
        <v>59.22</v>
      </c>
      <c r="R1012" s="4">
        <v>59.22</v>
      </c>
      <c r="S1012" s="4">
        <v>59.22</v>
      </c>
      <c r="T1012" s="107"/>
      <c r="U1012" s="107"/>
      <c r="V1012" s="107"/>
      <c r="W1012" s="107"/>
      <c r="X1012" s="107"/>
    </row>
    <row r="1013" spans="1:24">
      <c r="A1013" s="102">
        <f t="shared" si="15"/>
        <v>1012</v>
      </c>
      <c r="B1013" s="102">
        <v>412</v>
      </c>
      <c r="C1013" s="4">
        <f>IF('Input&amp;Output'!$C$3=10,'v-t_chart'!G1013,IF('Input&amp;Output'!$C$3=21,'v-t_chart'!H1013,IF('Input&amp;Output'!$C$3=32,'v-t_chart'!I1013,IF('Input&amp;Output'!$C$3=22,'v-t_chart'!J1013,IF('Input&amp;Output'!$C$3=31,'v-t_chart'!K1013,'v-t_chart'!L1013)))))</f>
        <v>59.6</v>
      </c>
      <c r="D1013" s="17"/>
      <c r="F1013" s="4">
        <v>1012</v>
      </c>
      <c r="G1013" s="105"/>
      <c r="H1013" s="108">
        <v>59.6</v>
      </c>
      <c r="I1013" s="4">
        <v>59.6</v>
      </c>
      <c r="J1013" s="4">
        <v>59.6</v>
      </c>
      <c r="K1013" s="4">
        <v>59.6</v>
      </c>
      <c r="L1013" s="107"/>
      <c r="M1013" s="107"/>
      <c r="N1013" s="4">
        <v>1012</v>
      </c>
      <c r="O1013" s="4"/>
      <c r="P1013" s="108">
        <v>59.55</v>
      </c>
      <c r="Q1013" s="4">
        <v>59.55</v>
      </c>
      <c r="R1013" s="4">
        <v>59.55</v>
      </c>
      <c r="S1013" s="4">
        <v>59.55</v>
      </c>
      <c r="T1013" s="107"/>
      <c r="U1013" s="107"/>
      <c r="V1013" s="107"/>
      <c r="W1013" s="107"/>
      <c r="X1013" s="107"/>
    </row>
    <row r="1014" spans="1:24">
      <c r="A1014" s="102">
        <f t="shared" si="15"/>
        <v>1013</v>
      </c>
      <c r="B1014" s="102">
        <v>413</v>
      </c>
      <c r="C1014" s="4">
        <f>IF('Input&amp;Output'!$C$3=10,'v-t_chart'!G1014,IF('Input&amp;Output'!$C$3=21,'v-t_chart'!H1014,IF('Input&amp;Output'!$C$3=32,'v-t_chart'!I1014,IF('Input&amp;Output'!$C$3=22,'v-t_chart'!J1014,IF('Input&amp;Output'!$C$3=31,'v-t_chart'!K1014,'v-t_chart'!L1014)))))</f>
        <v>60</v>
      </c>
      <c r="D1014" s="17"/>
      <c r="F1014" s="4">
        <v>1013</v>
      </c>
      <c r="G1014" s="105"/>
      <c r="H1014" s="108">
        <v>60</v>
      </c>
      <c r="I1014" s="4">
        <v>60</v>
      </c>
      <c r="J1014" s="4">
        <v>60</v>
      </c>
      <c r="K1014" s="4">
        <v>60</v>
      </c>
      <c r="L1014" s="107"/>
      <c r="M1014" s="107"/>
      <c r="N1014" s="4">
        <v>1013</v>
      </c>
      <c r="O1014" s="4"/>
      <c r="P1014" s="108">
        <v>60.03</v>
      </c>
      <c r="Q1014" s="4">
        <v>60.03</v>
      </c>
      <c r="R1014" s="4">
        <v>60.03</v>
      </c>
      <c r="S1014" s="4">
        <v>60.03</v>
      </c>
      <c r="T1014" s="107"/>
      <c r="U1014" s="107"/>
      <c r="V1014" s="107"/>
      <c r="W1014" s="107"/>
      <c r="X1014" s="107"/>
    </row>
    <row r="1015" spans="1:24">
      <c r="A1015" s="102">
        <f t="shared" si="15"/>
        <v>1014</v>
      </c>
      <c r="B1015" s="102">
        <v>414</v>
      </c>
      <c r="C1015" s="4">
        <f>IF('Input&amp;Output'!$C$3=10,'v-t_chart'!G1015,IF('Input&amp;Output'!$C$3=21,'v-t_chart'!H1015,IF('Input&amp;Output'!$C$3=32,'v-t_chart'!I1015,IF('Input&amp;Output'!$C$3=22,'v-t_chart'!J1015,IF('Input&amp;Output'!$C$3=31,'v-t_chart'!K1015,'v-t_chart'!L1015)))))</f>
        <v>60.5</v>
      </c>
      <c r="D1015" s="17"/>
      <c r="F1015" s="4">
        <v>1014</v>
      </c>
      <c r="G1015" s="105"/>
      <c r="H1015" s="108">
        <v>60.5</v>
      </c>
      <c r="I1015" s="4">
        <v>60.5</v>
      </c>
      <c r="J1015" s="4">
        <v>60.5</v>
      </c>
      <c r="K1015" s="4">
        <v>60.5</v>
      </c>
      <c r="L1015" s="107"/>
      <c r="M1015" s="107"/>
      <c r="N1015" s="4">
        <v>1014</v>
      </c>
      <c r="O1015" s="4"/>
      <c r="P1015" s="108">
        <v>60.54</v>
      </c>
      <c r="Q1015" s="4">
        <v>60.54</v>
      </c>
      <c r="R1015" s="4">
        <v>60.54</v>
      </c>
      <c r="S1015" s="4">
        <v>60.54</v>
      </c>
      <c r="T1015" s="107"/>
      <c r="U1015" s="107"/>
      <c r="V1015" s="107"/>
      <c r="W1015" s="107"/>
      <c r="X1015" s="107"/>
    </row>
    <row r="1016" spans="1:24">
      <c r="A1016" s="102">
        <f t="shared" si="15"/>
        <v>1015</v>
      </c>
      <c r="B1016" s="102">
        <v>415</v>
      </c>
      <c r="C1016" s="4">
        <f>IF('Input&amp;Output'!$C$3=10,'v-t_chart'!G1016,IF('Input&amp;Output'!$C$3=21,'v-t_chart'!H1016,IF('Input&amp;Output'!$C$3=32,'v-t_chart'!I1016,IF('Input&amp;Output'!$C$3=22,'v-t_chart'!J1016,IF('Input&amp;Output'!$C$3=31,'v-t_chart'!K1016,'v-t_chart'!L1016)))))</f>
        <v>61</v>
      </c>
      <c r="D1016" s="17"/>
      <c r="F1016" s="4">
        <v>1015</v>
      </c>
      <c r="G1016" s="105"/>
      <c r="H1016" s="108">
        <v>61</v>
      </c>
      <c r="I1016" s="4">
        <v>61</v>
      </c>
      <c r="J1016" s="4">
        <v>61</v>
      </c>
      <c r="K1016" s="4">
        <v>61</v>
      </c>
      <c r="L1016" s="107"/>
      <c r="M1016" s="107"/>
      <c r="N1016" s="4">
        <v>1015</v>
      </c>
      <c r="O1016" s="4"/>
      <c r="P1016" s="108">
        <v>60.95</v>
      </c>
      <c r="Q1016" s="4">
        <v>60.95</v>
      </c>
      <c r="R1016" s="4">
        <v>60.95</v>
      </c>
      <c r="S1016" s="4">
        <v>60.95</v>
      </c>
      <c r="T1016" s="107"/>
      <c r="U1016" s="107"/>
      <c r="V1016" s="107"/>
      <c r="W1016" s="107"/>
      <c r="X1016" s="107"/>
    </row>
    <row r="1017" spans="1:24">
      <c r="A1017" s="102">
        <f t="shared" si="15"/>
        <v>1016</v>
      </c>
      <c r="B1017" s="102">
        <v>416</v>
      </c>
      <c r="C1017" s="4">
        <f>IF('Input&amp;Output'!$C$3=10,'v-t_chart'!G1017,IF('Input&amp;Output'!$C$3=21,'v-t_chart'!H1017,IF('Input&amp;Output'!$C$3=32,'v-t_chart'!I1017,IF('Input&amp;Output'!$C$3=22,'v-t_chart'!J1017,IF('Input&amp;Output'!$C$3=31,'v-t_chart'!K1017,'v-t_chart'!L1017)))))</f>
        <v>61.2</v>
      </c>
      <c r="D1017" s="17"/>
      <c r="F1017" s="4">
        <v>1016</v>
      </c>
      <c r="G1017" s="105"/>
      <c r="H1017" s="108">
        <v>61.2</v>
      </c>
      <c r="I1017" s="4">
        <v>61.2</v>
      </c>
      <c r="J1017" s="4">
        <v>61.2</v>
      </c>
      <c r="K1017" s="4">
        <v>61.2</v>
      </c>
      <c r="L1017" s="107"/>
      <c r="M1017" s="107"/>
      <c r="N1017" s="4">
        <v>1016</v>
      </c>
      <c r="O1017" s="4"/>
      <c r="P1017" s="108">
        <v>61.17</v>
      </c>
      <c r="Q1017" s="4">
        <v>61.17</v>
      </c>
      <c r="R1017" s="4">
        <v>61.17</v>
      </c>
      <c r="S1017" s="4">
        <v>61.17</v>
      </c>
      <c r="T1017" s="107"/>
      <c r="U1017" s="107"/>
      <c r="V1017" s="107"/>
      <c r="W1017" s="107"/>
      <c r="X1017" s="107"/>
    </row>
    <row r="1018" spans="1:24">
      <c r="A1018" s="102">
        <f t="shared" si="15"/>
        <v>1017</v>
      </c>
      <c r="B1018" s="102">
        <v>417</v>
      </c>
      <c r="C1018" s="4">
        <f>IF('Input&amp;Output'!$C$3=10,'v-t_chart'!G1018,IF('Input&amp;Output'!$C$3=21,'v-t_chart'!H1018,IF('Input&amp;Output'!$C$3=32,'v-t_chart'!I1018,IF('Input&amp;Output'!$C$3=22,'v-t_chart'!J1018,IF('Input&amp;Output'!$C$3=31,'v-t_chart'!K1018,'v-t_chart'!L1018)))))</f>
        <v>61.3</v>
      </c>
      <c r="D1018" s="17"/>
      <c r="F1018" s="4">
        <v>1017</v>
      </c>
      <c r="G1018" s="105"/>
      <c r="H1018" s="108">
        <v>61.3</v>
      </c>
      <c r="I1018" s="4">
        <v>61.3</v>
      </c>
      <c r="J1018" s="4">
        <v>61.3</v>
      </c>
      <c r="K1018" s="4">
        <v>61.3</v>
      </c>
      <c r="L1018" s="107"/>
      <c r="M1018" s="107"/>
      <c r="N1018" s="4">
        <v>1017</v>
      </c>
      <c r="O1018" s="4"/>
      <c r="P1018" s="108">
        <v>61.27</v>
      </c>
      <c r="Q1018" s="4">
        <v>61.27</v>
      </c>
      <c r="R1018" s="4">
        <v>61.27</v>
      </c>
      <c r="S1018" s="4">
        <v>61.27</v>
      </c>
      <c r="T1018" s="107"/>
      <c r="U1018" s="107"/>
      <c r="V1018" s="107"/>
      <c r="W1018" s="107"/>
      <c r="X1018" s="107"/>
    </row>
    <row r="1019" spans="1:24">
      <c r="A1019" s="102">
        <f t="shared" si="15"/>
        <v>1018</v>
      </c>
      <c r="B1019" s="102">
        <v>418</v>
      </c>
      <c r="C1019" s="4">
        <f>IF('Input&amp;Output'!$C$3=10,'v-t_chart'!G1019,IF('Input&amp;Output'!$C$3=21,'v-t_chart'!H1019,IF('Input&amp;Output'!$C$3=32,'v-t_chart'!I1019,IF('Input&amp;Output'!$C$3=22,'v-t_chart'!J1019,IF('Input&amp;Output'!$C$3=31,'v-t_chart'!K1019,'v-t_chart'!L1019)))))</f>
        <v>61.4</v>
      </c>
      <c r="D1019" s="17"/>
      <c r="F1019" s="4">
        <v>1018</v>
      </c>
      <c r="G1019" s="105"/>
      <c r="H1019" s="108">
        <v>61.4</v>
      </c>
      <c r="I1019" s="4">
        <v>61.4</v>
      </c>
      <c r="J1019" s="4">
        <v>61.4</v>
      </c>
      <c r="K1019" s="4">
        <v>61.4</v>
      </c>
      <c r="L1019" s="107"/>
      <c r="M1019" s="107"/>
      <c r="N1019" s="4">
        <v>1018</v>
      </c>
      <c r="O1019" s="4"/>
      <c r="P1019" s="108">
        <v>61.4</v>
      </c>
      <c r="Q1019" s="4">
        <v>61.4</v>
      </c>
      <c r="R1019" s="4">
        <v>61.4</v>
      </c>
      <c r="S1019" s="4">
        <v>61.4</v>
      </c>
      <c r="T1019" s="107"/>
      <c r="U1019" s="107"/>
      <c r="V1019" s="107"/>
      <c r="W1019" s="107"/>
      <c r="X1019" s="107"/>
    </row>
    <row r="1020" spans="1:24">
      <c r="A1020" s="102">
        <f t="shared" si="15"/>
        <v>1019</v>
      </c>
      <c r="B1020" s="102">
        <v>419</v>
      </c>
      <c r="C1020" s="4">
        <f>IF('Input&amp;Output'!$C$3=10,'v-t_chart'!G1020,IF('Input&amp;Output'!$C$3=21,'v-t_chart'!H1020,IF('Input&amp;Output'!$C$3=32,'v-t_chart'!I1020,IF('Input&amp;Output'!$C$3=22,'v-t_chart'!J1020,IF('Input&amp;Output'!$C$3=31,'v-t_chart'!K1020,'v-t_chart'!L1020)))))</f>
        <v>61.7</v>
      </c>
      <c r="D1020" s="17"/>
      <c r="F1020" s="4">
        <v>1019</v>
      </c>
      <c r="G1020" s="105"/>
      <c r="H1020" s="108">
        <v>61.7</v>
      </c>
      <c r="I1020" s="4">
        <v>61.7</v>
      </c>
      <c r="J1020" s="4">
        <v>61.7</v>
      </c>
      <c r="K1020" s="4">
        <v>61.7</v>
      </c>
      <c r="L1020" s="107"/>
      <c r="M1020" s="107"/>
      <c r="N1020" s="4">
        <v>1019</v>
      </c>
      <c r="O1020" s="4"/>
      <c r="P1020" s="108">
        <v>61.7</v>
      </c>
      <c r="Q1020" s="4">
        <v>61.7</v>
      </c>
      <c r="R1020" s="4">
        <v>61.7</v>
      </c>
      <c r="S1020" s="4">
        <v>61.7</v>
      </c>
      <c r="T1020" s="107"/>
      <c r="U1020" s="107"/>
      <c r="V1020" s="107"/>
      <c r="W1020" s="107"/>
      <c r="X1020" s="107"/>
    </row>
    <row r="1021" spans="1:24">
      <c r="A1021" s="102">
        <f t="shared" si="15"/>
        <v>1020</v>
      </c>
      <c r="B1021" s="102">
        <v>420</v>
      </c>
      <c r="C1021" s="4">
        <f>IF('Input&amp;Output'!$C$3=10,'v-t_chart'!G1021,IF('Input&amp;Output'!$C$3=21,'v-t_chart'!H1021,IF('Input&amp;Output'!$C$3=32,'v-t_chart'!I1021,IF('Input&amp;Output'!$C$3=22,'v-t_chart'!J1021,IF('Input&amp;Output'!$C$3=31,'v-t_chart'!K1021,'v-t_chart'!L1021)))))</f>
        <v>62.3</v>
      </c>
      <c r="D1021" s="17"/>
      <c r="F1021" s="4">
        <v>1020</v>
      </c>
      <c r="G1021" s="105"/>
      <c r="H1021" s="108">
        <v>62.3</v>
      </c>
      <c r="I1021" s="4">
        <v>62.3</v>
      </c>
      <c r="J1021" s="4">
        <v>62.3</v>
      </c>
      <c r="K1021" s="4">
        <v>62.3</v>
      </c>
      <c r="L1021" s="107"/>
      <c r="M1021" s="107"/>
      <c r="N1021" s="4">
        <v>1020</v>
      </c>
      <c r="O1021" s="4"/>
      <c r="P1021" s="108">
        <v>62.31</v>
      </c>
      <c r="Q1021" s="4">
        <v>62.31</v>
      </c>
      <c r="R1021" s="4">
        <v>62.31</v>
      </c>
      <c r="S1021" s="4">
        <v>62.31</v>
      </c>
      <c r="T1021" s="107"/>
      <c r="U1021" s="107"/>
      <c r="V1021" s="107"/>
      <c r="W1021" s="107"/>
      <c r="X1021" s="107"/>
    </row>
    <row r="1022" spans="1:24">
      <c r="A1022" s="102">
        <f t="shared" si="15"/>
        <v>1021</v>
      </c>
      <c r="B1022" s="102">
        <v>421</v>
      </c>
      <c r="C1022" s="4">
        <f>IF('Input&amp;Output'!$C$3=10,'v-t_chart'!G1022,IF('Input&amp;Output'!$C$3=21,'v-t_chart'!H1022,IF('Input&amp;Output'!$C$3=32,'v-t_chart'!I1022,IF('Input&amp;Output'!$C$3=22,'v-t_chart'!J1022,IF('Input&amp;Output'!$C$3=31,'v-t_chart'!K1022,'v-t_chart'!L1022)))))</f>
        <v>63.1</v>
      </c>
      <c r="D1022" s="17"/>
      <c r="F1022" s="4">
        <v>1021</v>
      </c>
      <c r="G1022" s="105"/>
      <c r="H1022" s="108">
        <v>63.1</v>
      </c>
      <c r="I1022" s="4">
        <v>63.1</v>
      </c>
      <c r="J1022" s="4">
        <v>63.1</v>
      </c>
      <c r="K1022" s="4">
        <v>63.1</v>
      </c>
      <c r="L1022" s="107"/>
      <c r="M1022" s="107"/>
      <c r="N1022" s="4">
        <v>1021</v>
      </c>
      <c r="O1022" s="4"/>
      <c r="P1022" s="108">
        <v>63.05</v>
      </c>
      <c r="Q1022" s="4">
        <v>63.05</v>
      </c>
      <c r="R1022" s="4">
        <v>63.05</v>
      </c>
      <c r="S1022" s="4">
        <v>63.05</v>
      </c>
      <c r="T1022" s="107"/>
      <c r="U1022" s="107"/>
      <c r="V1022" s="107"/>
      <c r="W1022" s="107"/>
      <c r="X1022" s="107"/>
    </row>
    <row r="1023" spans="1:24">
      <c r="A1023" s="102">
        <f t="shared" si="15"/>
        <v>1022</v>
      </c>
      <c r="B1023" s="102">
        <v>422</v>
      </c>
      <c r="C1023" s="4">
        <f>IF('Input&amp;Output'!$C$3=10,'v-t_chart'!G1023,IF('Input&amp;Output'!$C$3=21,'v-t_chart'!H1023,IF('Input&amp;Output'!$C$3=32,'v-t_chart'!I1023,IF('Input&amp;Output'!$C$3=22,'v-t_chart'!J1023,IF('Input&amp;Output'!$C$3=31,'v-t_chart'!K1023,'v-t_chart'!L1023)))))</f>
        <v>63.6</v>
      </c>
      <c r="D1023" s="17"/>
      <c r="F1023" s="4">
        <v>1022</v>
      </c>
      <c r="G1023" s="105"/>
      <c r="H1023" s="108">
        <v>63.6</v>
      </c>
      <c r="I1023" s="4">
        <v>63.6</v>
      </c>
      <c r="J1023" s="4">
        <v>63.6</v>
      </c>
      <c r="K1023" s="4">
        <v>63.6</v>
      </c>
      <c r="L1023" s="107"/>
      <c r="M1023" s="107"/>
      <c r="N1023" s="4">
        <v>1022</v>
      </c>
      <c r="O1023" s="4"/>
      <c r="P1023" s="108">
        <v>63.63</v>
      </c>
      <c r="Q1023" s="4">
        <v>63.63</v>
      </c>
      <c r="R1023" s="4">
        <v>63.63</v>
      </c>
      <c r="S1023" s="4">
        <v>63.63</v>
      </c>
      <c r="T1023" s="107"/>
      <c r="U1023" s="107"/>
      <c r="V1023" s="107"/>
      <c r="W1023" s="107"/>
      <c r="X1023" s="107"/>
    </row>
    <row r="1024" spans="1:24">
      <c r="A1024" s="102">
        <f t="shared" si="15"/>
        <v>1023</v>
      </c>
      <c r="B1024" s="102">
        <v>423</v>
      </c>
      <c r="C1024" s="4">
        <f>IF('Input&amp;Output'!$C$3=10,'v-t_chart'!G1024,IF('Input&amp;Output'!$C$3=21,'v-t_chart'!H1024,IF('Input&amp;Output'!$C$3=32,'v-t_chart'!I1024,IF('Input&amp;Output'!$C$3=22,'v-t_chart'!J1024,IF('Input&amp;Output'!$C$3=31,'v-t_chart'!K1024,'v-t_chart'!L1024)))))</f>
        <v>63.9</v>
      </c>
      <c r="D1024" s="17"/>
      <c r="F1024" s="4">
        <v>1023</v>
      </c>
      <c r="G1024" s="105"/>
      <c r="H1024" s="108">
        <v>63.9</v>
      </c>
      <c r="I1024" s="4">
        <v>63.9</v>
      </c>
      <c r="J1024" s="4">
        <v>63.9</v>
      </c>
      <c r="K1024" s="4">
        <v>63.9</v>
      </c>
      <c r="L1024" s="107"/>
      <c r="M1024" s="107"/>
      <c r="N1024" s="4">
        <v>1023</v>
      </c>
      <c r="O1024" s="4"/>
      <c r="P1024" s="108">
        <v>63.85</v>
      </c>
      <c r="Q1024" s="4">
        <v>63.85</v>
      </c>
      <c r="R1024" s="4">
        <v>63.85</v>
      </c>
      <c r="S1024" s="4">
        <v>63.85</v>
      </c>
      <c r="T1024" s="107"/>
      <c r="U1024" s="107"/>
      <c r="V1024" s="107"/>
      <c r="W1024" s="107"/>
      <c r="X1024" s="107"/>
    </row>
    <row r="1025" spans="1:24">
      <c r="A1025" s="102">
        <f t="shared" si="15"/>
        <v>1024</v>
      </c>
      <c r="B1025" s="102">
        <v>424</v>
      </c>
      <c r="C1025" s="4">
        <f>IF('Input&amp;Output'!$C$3=10,'v-t_chart'!G1025,IF('Input&amp;Output'!$C$3=21,'v-t_chart'!H1025,IF('Input&amp;Output'!$C$3=32,'v-t_chart'!I1025,IF('Input&amp;Output'!$C$3=22,'v-t_chart'!J1025,IF('Input&amp;Output'!$C$3=31,'v-t_chart'!K1025,'v-t_chart'!L1025)))))</f>
        <v>63.8</v>
      </c>
      <c r="D1025" s="17"/>
      <c r="F1025" s="4">
        <v>1024</v>
      </c>
      <c r="G1025" s="105"/>
      <c r="H1025" s="108">
        <v>63.8</v>
      </c>
      <c r="I1025" s="4">
        <v>63.8</v>
      </c>
      <c r="J1025" s="4">
        <v>63.8</v>
      </c>
      <c r="K1025" s="4">
        <v>63.8</v>
      </c>
      <c r="L1025" s="107"/>
      <c r="M1025" s="107"/>
      <c r="N1025" s="4">
        <v>1024</v>
      </c>
      <c r="O1025" s="4"/>
      <c r="P1025" s="108">
        <v>63.78</v>
      </c>
      <c r="Q1025" s="4">
        <v>63.78</v>
      </c>
      <c r="R1025" s="4">
        <v>63.78</v>
      </c>
      <c r="S1025" s="4">
        <v>63.78</v>
      </c>
      <c r="T1025" s="107"/>
      <c r="U1025" s="107"/>
      <c r="V1025" s="107"/>
      <c r="W1025" s="107"/>
      <c r="X1025" s="107"/>
    </row>
    <row r="1026" spans="1:24">
      <c r="A1026" s="102">
        <f t="shared" si="15"/>
        <v>1025</v>
      </c>
      <c r="B1026" s="102">
        <v>425</v>
      </c>
      <c r="C1026" s="4">
        <f>IF('Input&amp;Output'!$C$3=10,'v-t_chart'!G1026,IF('Input&amp;Output'!$C$3=21,'v-t_chart'!H1026,IF('Input&amp;Output'!$C$3=32,'v-t_chart'!I1026,IF('Input&amp;Output'!$C$3=22,'v-t_chart'!J1026,IF('Input&amp;Output'!$C$3=31,'v-t_chart'!K1026,'v-t_chart'!L1026)))))</f>
        <v>63.6</v>
      </c>
      <c r="D1026" s="17"/>
      <c r="F1026" s="4">
        <v>1025</v>
      </c>
      <c r="G1026" s="105"/>
      <c r="H1026" s="108">
        <v>63.6</v>
      </c>
      <c r="I1026" s="4">
        <v>63.6</v>
      </c>
      <c r="J1026" s="4">
        <v>63.6</v>
      </c>
      <c r="K1026" s="4">
        <v>63.6</v>
      </c>
      <c r="L1026" s="107"/>
      <c r="M1026" s="107"/>
      <c r="N1026" s="4">
        <v>1025</v>
      </c>
      <c r="O1026" s="4"/>
      <c r="P1026" s="108">
        <v>63.61</v>
      </c>
      <c r="Q1026" s="4">
        <v>63.61</v>
      </c>
      <c r="R1026" s="4">
        <v>63.61</v>
      </c>
      <c r="S1026" s="4">
        <v>63.61</v>
      </c>
      <c r="T1026" s="107"/>
      <c r="U1026" s="107"/>
      <c r="V1026" s="107"/>
      <c r="W1026" s="107"/>
      <c r="X1026" s="107"/>
    </row>
    <row r="1027" spans="1:24">
      <c r="A1027" s="102">
        <f t="shared" si="15"/>
        <v>1026</v>
      </c>
      <c r="B1027" s="102">
        <v>426</v>
      </c>
      <c r="C1027" s="4">
        <f>IF('Input&amp;Output'!$C$3=10,'v-t_chart'!G1027,IF('Input&amp;Output'!$C$3=21,'v-t_chart'!H1027,IF('Input&amp;Output'!$C$3=32,'v-t_chart'!I1027,IF('Input&amp;Output'!$C$3=22,'v-t_chart'!J1027,IF('Input&amp;Output'!$C$3=31,'v-t_chart'!K1027,'v-t_chart'!L1027)))))</f>
        <v>63.3</v>
      </c>
      <c r="D1027" s="17"/>
      <c r="F1027" s="4">
        <v>1026</v>
      </c>
      <c r="G1027" s="105"/>
      <c r="H1027" s="108">
        <v>63.3</v>
      </c>
      <c r="I1027" s="4">
        <v>63.3</v>
      </c>
      <c r="J1027" s="4">
        <v>63.3</v>
      </c>
      <c r="K1027" s="4">
        <v>63.3</v>
      </c>
      <c r="L1027" s="107"/>
      <c r="M1027" s="107"/>
      <c r="N1027" s="4">
        <v>1026</v>
      </c>
      <c r="O1027" s="4"/>
      <c r="P1027" s="108">
        <v>63.33</v>
      </c>
      <c r="Q1027" s="4">
        <v>63.33</v>
      </c>
      <c r="R1027" s="4">
        <v>63.33</v>
      </c>
      <c r="S1027" s="4">
        <v>63.33</v>
      </c>
      <c r="T1027" s="107"/>
      <c r="U1027" s="107"/>
      <c r="V1027" s="107"/>
      <c r="W1027" s="107"/>
      <c r="X1027" s="107"/>
    </row>
    <row r="1028" spans="1:24">
      <c r="A1028" s="102">
        <f t="shared" ref="A1028:A1091" si="16">A1027+1</f>
        <v>1027</v>
      </c>
      <c r="B1028" s="102">
        <v>427</v>
      </c>
      <c r="C1028" s="4">
        <f>IF('Input&amp;Output'!$C$3=10,'v-t_chart'!G1028,IF('Input&amp;Output'!$C$3=21,'v-t_chart'!H1028,IF('Input&amp;Output'!$C$3=32,'v-t_chart'!I1028,IF('Input&amp;Output'!$C$3=22,'v-t_chart'!J1028,IF('Input&amp;Output'!$C$3=31,'v-t_chart'!K1028,'v-t_chart'!L1028)))))</f>
        <v>62.8</v>
      </c>
      <c r="D1028" s="17"/>
      <c r="F1028" s="4">
        <v>1027</v>
      </c>
      <c r="G1028" s="105"/>
      <c r="H1028" s="108">
        <v>62.8</v>
      </c>
      <c r="I1028" s="4">
        <v>62.8</v>
      </c>
      <c r="J1028" s="4">
        <v>62.8</v>
      </c>
      <c r="K1028" s="4">
        <v>62.8</v>
      </c>
      <c r="L1028" s="107"/>
      <c r="M1028" s="107"/>
      <c r="N1028" s="4">
        <v>1027</v>
      </c>
      <c r="O1028" s="4"/>
      <c r="P1028" s="108">
        <v>62.79</v>
      </c>
      <c r="Q1028" s="4">
        <v>62.79</v>
      </c>
      <c r="R1028" s="4">
        <v>62.79</v>
      </c>
      <c r="S1028" s="4">
        <v>62.79</v>
      </c>
      <c r="T1028" s="107"/>
      <c r="U1028" s="107"/>
      <c r="V1028" s="107"/>
      <c r="W1028" s="107"/>
      <c r="X1028" s="107"/>
    </row>
    <row r="1029" spans="1:24">
      <c r="A1029" s="102">
        <f t="shared" si="16"/>
        <v>1028</v>
      </c>
      <c r="B1029" s="102">
        <v>428</v>
      </c>
      <c r="C1029" s="4">
        <f>IF('Input&amp;Output'!$C$3=10,'v-t_chart'!G1029,IF('Input&amp;Output'!$C$3=21,'v-t_chart'!H1029,IF('Input&amp;Output'!$C$3=32,'v-t_chart'!I1029,IF('Input&amp;Output'!$C$3=22,'v-t_chart'!J1029,IF('Input&amp;Output'!$C$3=31,'v-t_chart'!K1029,'v-t_chart'!L1029)))))</f>
        <v>61.9</v>
      </c>
      <c r="D1029" s="17"/>
      <c r="F1029" s="4">
        <v>1028</v>
      </c>
      <c r="G1029" s="105"/>
      <c r="H1029" s="108">
        <v>61.9</v>
      </c>
      <c r="I1029" s="4">
        <v>61.9</v>
      </c>
      <c r="J1029" s="4">
        <v>61.9</v>
      </c>
      <c r="K1029" s="4">
        <v>61.9</v>
      </c>
      <c r="L1029" s="107"/>
      <c r="M1029" s="107"/>
      <c r="N1029" s="4">
        <v>1028</v>
      </c>
      <c r="O1029" s="4"/>
      <c r="P1029" s="108">
        <v>61.9</v>
      </c>
      <c r="Q1029" s="4">
        <v>61.9</v>
      </c>
      <c r="R1029" s="4">
        <v>61.9</v>
      </c>
      <c r="S1029" s="4">
        <v>61.9</v>
      </c>
      <c r="T1029" s="107"/>
      <c r="U1029" s="107"/>
      <c r="V1029" s="107"/>
      <c r="W1029" s="107"/>
      <c r="X1029" s="107"/>
    </row>
    <row r="1030" spans="1:24">
      <c r="A1030" s="102">
        <f t="shared" si="16"/>
        <v>1029</v>
      </c>
      <c r="B1030" s="102">
        <v>429</v>
      </c>
      <c r="C1030" s="4">
        <f>IF('Input&amp;Output'!$C$3=10,'v-t_chart'!G1030,IF('Input&amp;Output'!$C$3=21,'v-t_chart'!H1030,IF('Input&amp;Output'!$C$3=32,'v-t_chart'!I1030,IF('Input&amp;Output'!$C$3=22,'v-t_chart'!J1030,IF('Input&amp;Output'!$C$3=31,'v-t_chart'!K1030,'v-t_chart'!L1030)))))</f>
        <v>60.5</v>
      </c>
      <c r="D1030" s="17"/>
      <c r="F1030" s="4">
        <v>1029</v>
      </c>
      <c r="G1030" s="105"/>
      <c r="H1030" s="108">
        <v>60.5</v>
      </c>
      <c r="I1030" s="4">
        <v>60.5</v>
      </c>
      <c r="J1030" s="4">
        <v>60.5</v>
      </c>
      <c r="K1030" s="4">
        <v>60.5</v>
      </c>
      <c r="L1030" s="107"/>
      <c r="M1030" s="107"/>
      <c r="N1030" s="4">
        <v>1029</v>
      </c>
      <c r="O1030" s="4"/>
      <c r="P1030" s="108">
        <v>60.54</v>
      </c>
      <c r="Q1030" s="4">
        <v>60.54</v>
      </c>
      <c r="R1030" s="4">
        <v>60.54</v>
      </c>
      <c r="S1030" s="4">
        <v>60.54</v>
      </c>
      <c r="T1030" s="107"/>
      <c r="U1030" s="107"/>
      <c r="V1030" s="107"/>
      <c r="W1030" s="107"/>
      <c r="X1030" s="107"/>
    </row>
    <row r="1031" spans="1:24">
      <c r="A1031" s="102">
        <f t="shared" si="16"/>
        <v>1030</v>
      </c>
      <c r="B1031" s="102">
        <v>430</v>
      </c>
      <c r="C1031" s="4">
        <f>IF('Input&amp;Output'!$C$3=10,'v-t_chart'!G1031,IF('Input&amp;Output'!$C$3=21,'v-t_chart'!H1031,IF('Input&amp;Output'!$C$3=32,'v-t_chart'!I1031,IF('Input&amp;Output'!$C$3=22,'v-t_chart'!J1031,IF('Input&amp;Output'!$C$3=31,'v-t_chart'!K1031,'v-t_chart'!L1031)))))</f>
        <v>58.6</v>
      </c>
      <c r="D1031" s="17"/>
      <c r="F1031" s="4">
        <v>1030</v>
      </c>
      <c r="G1031" s="105"/>
      <c r="H1031" s="108">
        <v>58.6</v>
      </c>
      <c r="I1031" s="4">
        <v>58.6</v>
      </c>
      <c r="J1031" s="4">
        <v>58.6</v>
      </c>
      <c r="K1031" s="4">
        <v>58.6</v>
      </c>
      <c r="L1031" s="107"/>
      <c r="M1031" s="107"/>
      <c r="N1031" s="4">
        <v>1030</v>
      </c>
      <c r="O1031" s="4"/>
      <c r="P1031" s="108">
        <v>58.63</v>
      </c>
      <c r="Q1031" s="4">
        <v>58.63</v>
      </c>
      <c r="R1031" s="4">
        <v>58.63</v>
      </c>
      <c r="S1031" s="4">
        <v>58.63</v>
      </c>
      <c r="T1031" s="107"/>
      <c r="U1031" s="107"/>
      <c r="V1031" s="107"/>
      <c r="W1031" s="107"/>
      <c r="X1031" s="107"/>
    </row>
    <row r="1032" spans="1:24">
      <c r="A1032" s="102">
        <f t="shared" si="16"/>
        <v>1031</v>
      </c>
      <c r="B1032" s="102">
        <v>431</v>
      </c>
      <c r="C1032" s="4">
        <f>IF('Input&amp;Output'!$C$3=10,'v-t_chart'!G1032,IF('Input&amp;Output'!$C$3=21,'v-t_chart'!H1032,IF('Input&amp;Output'!$C$3=32,'v-t_chart'!I1032,IF('Input&amp;Output'!$C$3=22,'v-t_chart'!J1032,IF('Input&amp;Output'!$C$3=31,'v-t_chart'!K1032,'v-t_chart'!L1032)))))</f>
        <v>56.5</v>
      </c>
      <c r="D1032" s="17"/>
      <c r="F1032" s="4">
        <v>1031</v>
      </c>
      <c r="G1032" s="105"/>
      <c r="H1032" s="108">
        <v>56.5</v>
      </c>
      <c r="I1032" s="4">
        <v>56.5</v>
      </c>
      <c r="J1032" s="4">
        <v>56.5</v>
      </c>
      <c r="K1032" s="4">
        <v>56.5</v>
      </c>
      <c r="L1032" s="107"/>
      <c r="M1032" s="107"/>
      <c r="N1032" s="4">
        <v>1031</v>
      </c>
      <c r="O1032" s="4"/>
      <c r="P1032" s="108">
        <v>56.49</v>
      </c>
      <c r="Q1032" s="4">
        <v>56.49</v>
      </c>
      <c r="R1032" s="4">
        <v>56.49</v>
      </c>
      <c r="S1032" s="4">
        <v>56.49</v>
      </c>
      <c r="T1032" s="107"/>
      <c r="U1032" s="107"/>
      <c r="V1032" s="107"/>
      <c r="W1032" s="107"/>
      <c r="X1032" s="107"/>
    </row>
    <row r="1033" spans="1:24">
      <c r="A1033" s="102">
        <f t="shared" si="16"/>
        <v>1032</v>
      </c>
      <c r="B1033" s="102">
        <v>432</v>
      </c>
      <c r="C1033" s="4">
        <f>IF('Input&amp;Output'!$C$3=10,'v-t_chart'!G1033,IF('Input&amp;Output'!$C$3=21,'v-t_chart'!H1033,IF('Input&amp;Output'!$C$3=32,'v-t_chart'!I1033,IF('Input&amp;Output'!$C$3=22,'v-t_chart'!J1033,IF('Input&amp;Output'!$C$3=31,'v-t_chart'!K1033,'v-t_chart'!L1033)))))</f>
        <v>54.6</v>
      </c>
      <c r="D1033" s="17"/>
      <c r="F1033" s="4">
        <v>1032</v>
      </c>
      <c r="G1033" s="105"/>
      <c r="H1033" s="108">
        <v>54.6</v>
      </c>
      <c r="I1033" s="4">
        <v>54.6</v>
      </c>
      <c r="J1033" s="4">
        <v>54.6</v>
      </c>
      <c r="K1033" s="4">
        <v>54.6</v>
      </c>
      <c r="L1033" s="107"/>
      <c r="M1033" s="107"/>
      <c r="N1033" s="4">
        <v>1032</v>
      </c>
      <c r="O1033" s="4"/>
      <c r="P1033" s="108">
        <v>54.62</v>
      </c>
      <c r="Q1033" s="4">
        <v>54.62</v>
      </c>
      <c r="R1033" s="4">
        <v>54.62</v>
      </c>
      <c r="S1033" s="4">
        <v>54.62</v>
      </c>
      <c r="T1033" s="107"/>
      <c r="U1033" s="107"/>
      <c r="V1033" s="107"/>
      <c r="W1033" s="107"/>
      <c r="X1033" s="107"/>
    </row>
    <row r="1034" spans="1:24">
      <c r="A1034" s="102">
        <f t="shared" si="16"/>
        <v>1033</v>
      </c>
      <c r="B1034" s="102">
        <v>433</v>
      </c>
      <c r="C1034" s="4">
        <f>IF('Input&amp;Output'!$C$3=10,'v-t_chart'!G1034,IF('Input&amp;Output'!$C$3=21,'v-t_chart'!H1034,IF('Input&amp;Output'!$C$3=32,'v-t_chart'!I1034,IF('Input&amp;Output'!$C$3=22,'v-t_chart'!J1034,IF('Input&amp;Output'!$C$3=31,'v-t_chart'!K1034,'v-t_chart'!L1034)))))</f>
        <v>53.8</v>
      </c>
      <c r="D1034" s="17"/>
      <c r="F1034" s="4">
        <v>1033</v>
      </c>
      <c r="G1034" s="105"/>
      <c r="H1034" s="108">
        <v>53.8</v>
      </c>
      <c r="I1034" s="4">
        <v>53.8</v>
      </c>
      <c r="J1034" s="4">
        <v>53.8</v>
      </c>
      <c r="K1034" s="4">
        <v>53.8</v>
      </c>
      <c r="L1034" s="107"/>
      <c r="M1034" s="107"/>
      <c r="N1034" s="4">
        <v>1033</v>
      </c>
      <c r="O1034" s="4"/>
      <c r="P1034" s="108">
        <v>53.8</v>
      </c>
      <c r="Q1034" s="4">
        <v>53.8</v>
      </c>
      <c r="R1034" s="4">
        <v>53.8</v>
      </c>
      <c r="S1034" s="4">
        <v>53.8</v>
      </c>
      <c r="T1034" s="107"/>
      <c r="U1034" s="107"/>
      <c r="V1034" s="107"/>
      <c r="W1034" s="107"/>
      <c r="X1034" s="107"/>
    </row>
    <row r="1035" spans="1:24">
      <c r="A1035" s="102">
        <f t="shared" si="16"/>
        <v>1034</v>
      </c>
      <c r="B1035" s="102">
        <v>434</v>
      </c>
      <c r="C1035" s="4">
        <f>IF('Input&amp;Output'!$C$3=10,'v-t_chart'!G1035,IF('Input&amp;Output'!$C$3=21,'v-t_chart'!H1035,IF('Input&amp;Output'!$C$3=32,'v-t_chart'!I1035,IF('Input&amp;Output'!$C$3=22,'v-t_chart'!J1035,IF('Input&amp;Output'!$C$3=31,'v-t_chart'!K1035,'v-t_chart'!L1035)))))</f>
        <v>54.5</v>
      </c>
      <c r="D1035" s="17"/>
      <c r="F1035" s="4">
        <v>1034</v>
      </c>
      <c r="G1035" s="105"/>
      <c r="H1035" s="108">
        <v>54.5</v>
      </c>
      <c r="I1035" s="4">
        <v>54.5</v>
      </c>
      <c r="J1035" s="4">
        <v>54.5</v>
      </c>
      <c r="K1035" s="4">
        <v>54.5</v>
      </c>
      <c r="L1035" s="107"/>
      <c r="M1035" s="107"/>
      <c r="N1035" s="4">
        <v>1034</v>
      </c>
      <c r="O1035" s="4"/>
      <c r="P1035" s="108">
        <v>54.5</v>
      </c>
      <c r="Q1035" s="4">
        <v>54.5</v>
      </c>
      <c r="R1035" s="4">
        <v>54.5</v>
      </c>
      <c r="S1035" s="4">
        <v>54.5</v>
      </c>
      <c r="T1035" s="107"/>
      <c r="U1035" s="107"/>
      <c r="V1035" s="107"/>
      <c r="W1035" s="107"/>
      <c r="X1035" s="107"/>
    </row>
    <row r="1036" spans="1:24">
      <c r="A1036" s="102">
        <f t="shared" si="16"/>
        <v>1035</v>
      </c>
      <c r="B1036" s="102">
        <v>435</v>
      </c>
      <c r="C1036" s="4">
        <f>IF('Input&amp;Output'!$C$3=10,'v-t_chart'!G1036,IF('Input&amp;Output'!$C$3=21,'v-t_chart'!H1036,IF('Input&amp;Output'!$C$3=32,'v-t_chart'!I1036,IF('Input&amp;Output'!$C$3=22,'v-t_chart'!J1036,IF('Input&amp;Output'!$C$3=31,'v-t_chart'!K1036,'v-t_chart'!L1036)))))</f>
        <v>56.1</v>
      </c>
      <c r="D1036" s="17"/>
      <c r="F1036" s="4">
        <v>1035</v>
      </c>
      <c r="G1036" s="105"/>
      <c r="H1036" s="108">
        <v>56.1</v>
      </c>
      <c r="I1036" s="4">
        <v>56.1</v>
      </c>
      <c r="J1036" s="4">
        <v>56.1</v>
      </c>
      <c r="K1036" s="4">
        <v>56.1</v>
      </c>
      <c r="L1036" s="107"/>
      <c r="M1036" s="107"/>
      <c r="N1036" s="4">
        <v>1035</v>
      </c>
      <c r="O1036" s="4"/>
      <c r="P1036" s="108">
        <v>56.1</v>
      </c>
      <c r="Q1036" s="4">
        <v>56.1</v>
      </c>
      <c r="R1036" s="4">
        <v>56.1</v>
      </c>
      <c r="S1036" s="4">
        <v>56.1</v>
      </c>
      <c r="T1036" s="107"/>
      <c r="U1036" s="107"/>
      <c r="V1036" s="107"/>
      <c r="W1036" s="107"/>
      <c r="X1036" s="107"/>
    </row>
    <row r="1037" spans="1:24">
      <c r="A1037" s="102">
        <f t="shared" si="16"/>
        <v>1036</v>
      </c>
      <c r="B1037" s="102">
        <v>436</v>
      </c>
      <c r="C1037" s="4">
        <f>IF('Input&amp;Output'!$C$3=10,'v-t_chart'!G1037,IF('Input&amp;Output'!$C$3=21,'v-t_chart'!H1037,IF('Input&amp;Output'!$C$3=32,'v-t_chart'!I1037,IF('Input&amp;Output'!$C$3=22,'v-t_chart'!J1037,IF('Input&amp;Output'!$C$3=31,'v-t_chart'!K1037,'v-t_chart'!L1037)))))</f>
        <v>57.9</v>
      </c>
      <c r="D1037" s="17"/>
      <c r="F1037" s="4">
        <v>1036</v>
      </c>
      <c r="G1037" s="105"/>
      <c r="H1037" s="108">
        <v>57.9</v>
      </c>
      <c r="I1037" s="4">
        <v>57.9</v>
      </c>
      <c r="J1037" s="4">
        <v>57.9</v>
      </c>
      <c r="K1037" s="4">
        <v>57.9</v>
      </c>
      <c r="L1037" s="107"/>
      <c r="M1037" s="107"/>
      <c r="N1037" s="4">
        <v>1036</v>
      </c>
      <c r="O1037" s="4"/>
      <c r="P1037" s="108">
        <v>57.9</v>
      </c>
      <c r="Q1037" s="4">
        <v>57.9</v>
      </c>
      <c r="R1037" s="4">
        <v>57.9</v>
      </c>
      <c r="S1037" s="4">
        <v>57.9</v>
      </c>
      <c r="T1037" s="107"/>
      <c r="U1037" s="107"/>
      <c r="V1037" s="107"/>
      <c r="W1037" s="107"/>
      <c r="X1037" s="107"/>
    </row>
    <row r="1038" spans="1:24">
      <c r="A1038" s="102">
        <f t="shared" si="16"/>
        <v>1037</v>
      </c>
      <c r="B1038" s="102">
        <v>437</v>
      </c>
      <c r="C1038" s="4">
        <f>IF('Input&amp;Output'!$C$3=10,'v-t_chart'!G1038,IF('Input&amp;Output'!$C$3=21,'v-t_chart'!H1038,IF('Input&amp;Output'!$C$3=32,'v-t_chart'!I1038,IF('Input&amp;Output'!$C$3=22,'v-t_chart'!J1038,IF('Input&amp;Output'!$C$3=31,'v-t_chart'!K1038,'v-t_chart'!L1038)))))</f>
        <v>59.7</v>
      </c>
      <c r="D1038" s="17"/>
      <c r="F1038" s="4">
        <v>1037</v>
      </c>
      <c r="G1038" s="105"/>
      <c r="H1038" s="108">
        <v>59.7</v>
      </c>
      <c r="I1038" s="4">
        <v>59.7</v>
      </c>
      <c r="J1038" s="4">
        <v>59.7</v>
      </c>
      <c r="K1038" s="4">
        <v>59.7</v>
      </c>
      <c r="L1038" s="107"/>
      <c r="M1038" s="107"/>
      <c r="N1038" s="4">
        <v>1037</v>
      </c>
      <c r="O1038" s="4"/>
      <c r="P1038" s="108">
        <v>59.65</v>
      </c>
      <c r="Q1038" s="4">
        <v>59.65</v>
      </c>
      <c r="R1038" s="4">
        <v>59.65</v>
      </c>
      <c r="S1038" s="4">
        <v>59.65</v>
      </c>
      <c r="T1038" s="107"/>
      <c r="U1038" s="107"/>
      <c r="V1038" s="107"/>
      <c r="W1038" s="107"/>
      <c r="X1038" s="107"/>
    </row>
    <row r="1039" spans="1:24">
      <c r="A1039" s="102">
        <f t="shared" si="16"/>
        <v>1038</v>
      </c>
      <c r="B1039" s="102">
        <v>438</v>
      </c>
      <c r="C1039" s="4">
        <f>IF('Input&amp;Output'!$C$3=10,'v-t_chart'!G1039,IF('Input&amp;Output'!$C$3=21,'v-t_chart'!H1039,IF('Input&amp;Output'!$C$3=32,'v-t_chart'!I1039,IF('Input&amp;Output'!$C$3=22,'v-t_chart'!J1039,IF('Input&amp;Output'!$C$3=31,'v-t_chart'!K1039,'v-t_chart'!L1039)))))</f>
        <v>61.2</v>
      </c>
      <c r="D1039" s="17"/>
      <c r="F1039" s="4">
        <v>1038</v>
      </c>
      <c r="G1039" s="105"/>
      <c r="H1039" s="108">
        <v>61.2</v>
      </c>
      <c r="I1039" s="4">
        <v>61.2</v>
      </c>
      <c r="J1039" s="4">
        <v>61.2</v>
      </c>
      <c r="K1039" s="4">
        <v>61.2</v>
      </c>
      <c r="L1039" s="107"/>
      <c r="M1039" s="107"/>
      <c r="N1039" s="4">
        <v>1038</v>
      </c>
      <c r="O1039" s="4"/>
      <c r="P1039" s="108">
        <v>61.18</v>
      </c>
      <c r="Q1039" s="4">
        <v>61.18</v>
      </c>
      <c r="R1039" s="4">
        <v>61.18</v>
      </c>
      <c r="S1039" s="4">
        <v>61.18</v>
      </c>
      <c r="T1039" s="107"/>
      <c r="U1039" s="107"/>
      <c r="V1039" s="107"/>
      <c r="W1039" s="107"/>
      <c r="X1039" s="107"/>
    </row>
    <row r="1040" spans="1:24">
      <c r="A1040" s="102">
        <f t="shared" si="16"/>
        <v>1039</v>
      </c>
      <c r="B1040" s="102">
        <v>439</v>
      </c>
      <c r="C1040" s="4">
        <f>IF('Input&amp;Output'!$C$3=10,'v-t_chart'!G1040,IF('Input&amp;Output'!$C$3=21,'v-t_chart'!H1040,IF('Input&amp;Output'!$C$3=32,'v-t_chart'!I1040,IF('Input&amp;Output'!$C$3=22,'v-t_chart'!J1040,IF('Input&amp;Output'!$C$3=31,'v-t_chart'!K1040,'v-t_chart'!L1040)))))</f>
        <v>62.3</v>
      </c>
      <c r="D1040" s="17"/>
      <c r="F1040" s="4">
        <v>1039</v>
      </c>
      <c r="G1040" s="105"/>
      <c r="H1040" s="108">
        <v>62.3</v>
      </c>
      <c r="I1040" s="4">
        <v>62.3</v>
      </c>
      <c r="J1040" s="4">
        <v>62.3</v>
      </c>
      <c r="K1040" s="4">
        <v>62.3</v>
      </c>
      <c r="L1040" s="107"/>
      <c r="M1040" s="107"/>
      <c r="N1040" s="4">
        <v>1039</v>
      </c>
      <c r="O1040" s="4"/>
      <c r="P1040" s="108">
        <v>62.33</v>
      </c>
      <c r="Q1040" s="4">
        <v>62.33</v>
      </c>
      <c r="R1040" s="4">
        <v>62.33</v>
      </c>
      <c r="S1040" s="4">
        <v>62.33</v>
      </c>
      <c r="T1040" s="107"/>
      <c r="U1040" s="107"/>
      <c r="V1040" s="107"/>
      <c r="W1040" s="107"/>
      <c r="X1040" s="107"/>
    </row>
    <row r="1041" spans="1:24">
      <c r="A1041" s="102">
        <f t="shared" si="16"/>
        <v>1040</v>
      </c>
      <c r="B1041" s="102">
        <v>440</v>
      </c>
      <c r="C1041" s="4">
        <f>IF('Input&amp;Output'!$C$3=10,'v-t_chart'!G1041,IF('Input&amp;Output'!$C$3=21,'v-t_chart'!H1041,IF('Input&amp;Output'!$C$3=32,'v-t_chart'!I1041,IF('Input&amp;Output'!$C$3=22,'v-t_chart'!J1041,IF('Input&amp;Output'!$C$3=31,'v-t_chart'!K1041,'v-t_chart'!L1041)))))</f>
        <v>63.1</v>
      </c>
      <c r="D1041" s="17"/>
      <c r="F1041" s="4">
        <v>1040</v>
      </c>
      <c r="G1041" s="105"/>
      <c r="H1041" s="108">
        <v>63.1</v>
      </c>
      <c r="I1041" s="4">
        <v>63.1</v>
      </c>
      <c r="J1041" s="4">
        <v>63.1</v>
      </c>
      <c r="K1041" s="4">
        <v>63.1</v>
      </c>
      <c r="L1041" s="107"/>
      <c r="M1041" s="107"/>
      <c r="N1041" s="4">
        <v>1040</v>
      </c>
      <c r="O1041" s="4"/>
      <c r="P1041" s="108">
        <v>63.11</v>
      </c>
      <c r="Q1041" s="4">
        <v>63.11</v>
      </c>
      <c r="R1041" s="4">
        <v>63.11</v>
      </c>
      <c r="S1041" s="4">
        <v>63.11</v>
      </c>
      <c r="T1041" s="107"/>
      <c r="U1041" s="107"/>
      <c r="V1041" s="107"/>
      <c r="W1041" s="107"/>
      <c r="X1041" s="107"/>
    </row>
    <row r="1042" spans="1:24">
      <c r="A1042" s="102">
        <f t="shared" si="16"/>
        <v>1041</v>
      </c>
      <c r="B1042" s="102">
        <v>441</v>
      </c>
      <c r="C1042" s="4">
        <f>IF('Input&amp;Output'!$C$3=10,'v-t_chart'!G1042,IF('Input&amp;Output'!$C$3=21,'v-t_chart'!H1042,IF('Input&amp;Output'!$C$3=32,'v-t_chart'!I1042,IF('Input&amp;Output'!$C$3=22,'v-t_chart'!J1042,IF('Input&amp;Output'!$C$3=31,'v-t_chart'!K1042,'v-t_chart'!L1042)))))</f>
        <v>63.6</v>
      </c>
      <c r="D1042" s="17"/>
      <c r="F1042" s="4">
        <v>1041</v>
      </c>
      <c r="G1042" s="105"/>
      <c r="H1042" s="108">
        <v>63.6</v>
      </c>
      <c r="I1042" s="4">
        <v>63.6</v>
      </c>
      <c r="J1042" s="4">
        <v>63.6</v>
      </c>
      <c r="K1042" s="4">
        <v>63.6</v>
      </c>
      <c r="L1042" s="107"/>
      <c r="M1042" s="107"/>
      <c r="N1042" s="4">
        <v>1041</v>
      </c>
      <c r="O1042" s="4"/>
      <c r="P1042" s="108">
        <v>63.55</v>
      </c>
      <c r="Q1042" s="4">
        <v>63.55</v>
      </c>
      <c r="R1042" s="4">
        <v>63.55</v>
      </c>
      <c r="S1042" s="4">
        <v>63.55</v>
      </c>
      <c r="T1042" s="107"/>
      <c r="U1042" s="107"/>
      <c r="V1042" s="107"/>
      <c r="W1042" s="107"/>
      <c r="X1042" s="107"/>
    </row>
    <row r="1043" spans="1:24">
      <c r="A1043" s="102">
        <f t="shared" si="16"/>
        <v>1042</v>
      </c>
      <c r="B1043" s="102">
        <v>442</v>
      </c>
      <c r="C1043" s="4">
        <f>IF('Input&amp;Output'!$C$3=10,'v-t_chart'!G1043,IF('Input&amp;Output'!$C$3=21,'v-t_chart'!H1043,IF('Input&amp;Output'!$C$3=32,'v-t_chart'!I1043,IF('Input&amp;Output'!$C$3=22,'v-t_chart'!J1043,IF('Input&amp;Output'!$C$3=31,'v-t_chart'!K1043,'v-t_chart'!L1043)))))</f>
        <v>63.5</v>
      </c>
      <c r="D1043" s="17"/>
      <c r="F1043" s="4">
        <v>1042</v>
      </c>
      <c r="G1043" s="105"/>
      <c r="H1043" s="108">
        <v>63.5</v>
      </c>
      <c r="I1043" s="4">
        <v>63.5</v>
      </c>
      <c r="J1043" s="4">
        <v>63.5</v>
      </c>
      <c r="K1043" s="4">
        <v>63.5</v>
      </c>
      <c r="L1043" s="107"/>
      <c r="M1043" s="107"/>
      <c r="N1043" s="4">
        <v>1042</v>
      </c>
      <c r="O1043" s="4"/>
      <c r="P1043" s="108">
        <v>63.53</v>
      </c>
      <c r="Q1043" s="4">
        <v>63.53</v>
      </c>
      <c r="R1043" s="4">
        <v>63.53</v>
      </c>
      <c r="S1043" s="4">
        <v>63.53</v>
      </c>
      <c r="T1043" s="107"/>
      <c r="U1043" s="107"/>
      <c r="V1043" s="107"/>
      <c r="W1043" s="107"/>
      <c r="X1043" s="107"/>
    </row>
    <row r="1044" spans="1:24">
      <c r="A1044" s="102">
        <f t="shared" si="16"/>
        <v>1043</v>
      </c>
      <c r="B1044" s="102">
        <v>443</v>
      </c>
      <c r="C1044" s="4">
        <f>IF('Input&amp;Output'!$C$3=10,'v-t_chart'!G1044,IF('Input&amp;Output'!$C$3=21,'v-t_chart'!H1044,IF('Input&amp;Output'!$C$3=32,'v-t_chart'!I1044,IF('Input&amp;Output'!$C$3=22,'v-t_chart'!J1044,IF('Input&amp;Output'!$C$3=31,'v-t_chart'!K1044,'v-t_chart'!L1044)))))</f>
        <v>62.7</v>
      </c>
      <c r="D1044" s="17"/>
      <c r="F1044" s="4">
        <v>1043</v>
      </c>
      <c r="G1044" s="105"/>
      <c r="H1044" s="108">
        <v>62.7</v>
      </c>
      <c r="I1044" s="4">
        <v>62.7</v>
      </c>
      <c r="J1044" s="4">
        <v>62.7</v>
      </c>
      <c r="K1044" s="4">
        <v>62.7</v>
      </c>
      <c r="L1044" s="107"/>
      <c r="M1044" s="107"/>
      <c r="N1044" s="4">
        <v>1043</v>
      </c>
      <c r="O1044" s="4"/>
      <c r="P1044" s="108">
        <v>62.68</v>
      </c>
      <c r="Q1044" s="4">
        <v>62.68</v>
      </c>
      <c r="R1044" s="4">
        <v>62.68</v>
      </c>
      <c r="S1044" s="4">
        <v>62.68</v>
      </c>
      <c r="T1044" s="107"/>
      <c r="U1044" s="107"/>
      <c r="V1044" s="107"/>
      <c r="W1044" s="107"/>
      <c r="X1044" s="107"/>
    </row>
    <row r="1045" spans="1:24">
      <c r="A1045" s="102">
        <f t="shared" si="16"/>
        <v>1044</v>
      </c>
      <c r="B1045" s="102">
        <v>444</v>
      </c>
      <c r="C1045" s="4">
        <f>IF('Input&amp;Output'!$C$3=10,'v-t_chart'!G1045,IF('Input&amp;Output'!$C$3=21,'v-t_chart'!H1045,IF('Input&amp;Output'!$C$3=32,'v-t_chart'!I1045,IF('Input&amp;Output'!$C$3=22,'v-t_chart'!J1045,IF('Input&amp;Output'!$C$3=31,'v-t_chart'!K1045,'v-t_chart'!L1045)))))</f>
        <v>60.9</v>
      </c>
      <c r="D1045" s="17"/>
      <c r="F1045" s="4">
        <v>1044</v>
      </c>
      <c r="G1045" s="105"/>
      <c r="H1045" s="108">
        <v>60.9</v>
      </c>
      <c r="I1045" s="4">
        <v>60.9</v>
      </c>
      <c r="J1045" s="4">
        <v>60.9</v>
      </c>
      <c r="K1045" s="4">
        <v>60.9</v>
      </c>
      <c r="L1045" s="107"/>
      <c r="M1045" s="107"/>
      <c r="N1045" s="4">
        <v>1044</v>
      </c>
      <c r="O1045" s="4"/>
      <c r="P1045" s="108">
        <v>60.9</v>
      </c>
      <c r="Q1045" s="4">
        <v>60.9</v>
      </c>
      <c r="R1045" s="4">
        <v>60.9</v>
      </c>
      <c r="S1045" s="4">
        <v>60.9</v>
      </c>
      <c r="T1045" s="107"/>
      <c r="U1045" s="107"/>
      <c r="V1045" s="107"/>
      <c r="W1045" s="107"/>
      <c r="X1045" s="107"/>
    </row>
    <row r="1046" spans="1:24">
      <c r="A1046" s="102">
        <f t="shared" si="16"/>
        <v>1045</v>
      </c>
      <c r="B1046" s="102">
        <v>445</v>
      </c>
      <c r="C1046" s="4">
        <f>IF('Input&amp;Output'!$C$3=10,'v-t_chart'!G1046,IF('Input&amp;Output'!$C$3=21,'v-t_chart'!H1046,IF('Input&amp;Output'!$C$3=32,'v-t_chart'!I1046,IF('Input&amp;Output'!$C$3=22,'v-t_chart'!J1046,IF('Input&amp;Output'!$C$3=31,'v-t_chart'!K1046,'v-t_chart'!L1046)))))</f>
        <v>58.7</v>
      </c>
      <c r="D1046" s="17"/>
      <c r="F1046" s="4">
        <v>1045</v>
      </c>
      <c r="G1046" s="105"/>
      <c r="H1046" s="108">
        <v>58.7</v>
      </c>
      <c r="I1046" s="4">
        <v>58.7</v>
      </c>
      <c r="J1046" s="4">
        <v>58.7</v>
      </c>
      <c r="K1046" s="4">
        <v>58.7</v>
      </c>
      <c r="L1046" s="107"/>
      <c r="M1046" s="107"/>
      <c r="N1046" s="4">
        <v>1045</v>
      </c>
      <c r="O1046" s="4"/>
      <c r="P1046" s="108">
        <v>58.67</v>
      </c>
      <c r="Q1046" s="4">
        <v>58.67</v>
      </c>
      <c r="R1046" s="4">
        <v>58.67</v>
      </c>
      <c r="S1046" s="4">
        <v>58.67</v>
      </c>
      <c r="T1046" s="107"/>
      <c r="U1046" s="107"/>
      <c r="V1046" s="107"/>
      <c r="W1046" s="107"/>
      <c r="X1046" s="107"/>
    </row>
    <row r="1047" spans="1:24">
      <c r="A1047" s="102">
        <f t="shared" si="16"/>
        <v>1046</v>
      </c>
      <c r="B1047" s="102">
        <v>446</v>
      </c>
      <c r="C1047" s="4">
        <f>IF('Input&amp;Output'!$C$3=10,'v-t_chart'!G1047,IF('Input&amp;Output'!$C$3=21,'v-t_chart'!H1047,IF('Input&amp;Output'!$C$3=32,'v-t_chart'!I1047,IF('Input&amp;Output'!$C$3=22,'v-t_chart'!J1047,IF('Input&amp;Output'!$C$3=31,'v-t_chart'!K1047,'v-t_chart'!L1047)))))</f>
        <v>56.4</v>
      </c>
      <c r="D1047" s="17"/>
      <c r="F1047" s="4">
        <v>1046</v>
      </c>
      <c r="G1047" s="105"/>
      <c r="H1047" s="108">
        <v>56.4</v>
      </c>
      <c r="I1047" s="4">
        <v>56.4</v>
      </c>
      <c r="J1047" s="4">
        <v>56.4</v>
      </c>
      <c r="K1047" s="4">
        <v>56.4</v>
      </c>
      <c r="L1047" s="107"/>
      <c r="M1047" s="107"/>
      <c r="N1047" s="4">
        <v>1046</v>
      </c>
      <c r="O1047" s="4"/>
      <c r="P1047" s="108">
        <v>56.42</v>
      </c>
      <c r="Q1047" s="4">
        <v>56.42</v>
      </c>
      <c r="R1047" s="4">
        <v>56.42</v>
      </c>
      <c r="S1047" s="4">
        <v>56.42</v>
      </c>
      <c r="T1047" s="107"/>
      <c r="U1047" s="107"/>
      <c r="V1047" s="107"/>
      <c r="W1047" s="107"/>
      <c r="X1047" s="107"/>
    </row>
    <row r="1048" spans="1:24">
      <c r="A1048" s="102">
        <f t="shared" si="16"/>
        <v>1047</v>
      </c>
      <c r="B1048" s="102">
        <v>447</v>
      </c>
      <c r="C1048" s="4">
        <f>IF('Input&amp;Output'!$C$3=10,'v-t_chart'!G1048,IF('Input&amp;Output'!$C$3=21,'v-t_chart'!H1048,IF('Input&amp;Output'!$C$3=32,'v-t_chart'!I1048,IF('Input&amp;Output'!$C$3=22,'v-t_chart'!J1048,IF('Input&amp;Output'!$C$3=31,'v-t_chart'!K1048,'v-t_chart'!L1048)))))</f>
        <v>54.5</v>
      </c>
      <c r="D1048" s="17"/>
      <c r="F1048" s="4">
        <v>1047</v>
      </c>
      <c r="G1048" s="105"/>
      <c r="H1048" s="108">
        <v>54.5</v>
      </c>
      <c r="I1048" s="4">
        <v>54.5</v>
      </c>
      <c r="J1048" s="4">
        <v>54.5</v>
      </c>
      <c r="K1048" s="4">
        <v>54.5</v>
      </c>
      <c r="L1048" s="107"/>
      <c r="M1048" s="107"/>
      <c r="N1048" s="4">
        <v>1047</v>
      </c>
      <c r="O1048" s="4"/>
      <c r="P1048" s="108">
        <v>54.48</v>
      </c>
      <c r="Q1048" s="4">
        <v>54.48</v>
      </c>
      <c r="R1048" s="4">
        <v>54.48</v>
      </c>
      <c r="S1048" s="4">
        <v>54.48</v>
      </c>
      <c r="T1048" s="107"/>
      <c r="U1048" s="107"/>
      <c r="V1048" s="107"/>
      <c r="W1048" s="107"/>
      <c r="X1048" s="107"/>
    </row>
    <row r="1049" spans="1:24">
      <c r="A1049" s="102">
        <f t="shared" si="16"/>
        <v>1048</v>
      </c>
      <c r="B1049" s="102">
        <v>448</v>
      </c>
      <c r="C1049" s="4">
        <f>IF('Input&amp;Output'!$C$3=10,'v-t_chart'!G1049,IF('Input&amp;Output'!$C$3=21,'v-t_chart'!H1049,IF('Input&amp;Output'!$C$3=32,'v-t_chart'!I1049,IF('Input&amp;Output'!$C$3=22,'v-t_chart'!J1049,IF('Input&amp;Output'!$C$3=31,'v-t_chart'!K1049,'v-t_chart'!L1049)))))</f>
        <v>53.3</v>
      </c>
      <c r="D1049" s="17"/>
      <c r="F1049" s="4">
        <v>1048</v>
      </c>
      <c r="G1049" s="105"/>
      <c r="H1049" s="108">
        <v>53.3</v>
      </c>
      <c r="I1049" s="4">
        <v>53.3</v>
      </c>
      <c r="J1049" s="4">
        <v>53.3</v>
      </c>
      <c r="K1049" s="4">
        <v>53.3</v>
      </c>
      <c r="L1049" s="107"/>
      <c r="M1049" s="107"/>
      <c r="N1049" s="4">
        <v>1048</v>
      </c>
      <c r="O1049" s="4"/>
      <c r="P1049" s="108">
        <v>53.28</v>
      </c>
      <c r="Q1049" s="4">
        <v>53.28</v>
      </c>
      <c r="R1049" s="4">
        <v>53.28</v>
      </c>
      <c r="S1049" s="4">
        <v>53.28</v>
      </c>
      <c r="T1049" s="107"/>
      <c r="U1049" s="107"/>
      <c r="V1049" s="107"/>
      <c r="W1049" s="107"/>
      <c r="X1049" s="107"/>
    </row>
    <row r="1050" spans="1:24">
      <c r="A1050" s="102">
        <f t="shared" si="16"/>
        <v>1049</v>
      </c>
      <c r="B1050" s="102">
        <v>449</v>
      </c>
      <c r="C1050" s="4">
        <f>IF('Input&amp;Output'!$C$3=10,'v-t_chart'!G1050,IF('Input&amp;Output'!$C$3=21,'v-t_chart'!H1050,IF('Input&amp;Output'!$C$3=32,'v-t_chart'!I1050,IF('Input&amp;Output'!$C$3=22,'v-t_chart'!J1050,IF('Input&amp;Output'!$C$3=31,'v-t_chart'!K1050,'v-t_chart'!L1050)))))</f>
        <v>53</v>
      </c>
      <c r="D1050" s="17"/>
      <c r="F1050" s="4">
        <v>1049</v>
      </c>
      <c r="G1050" s="105"/>
      <c r="H1050" s="108">
        <v>53</v>
      </c>
      <c r="I1050" s="4">
        <v>53</v>
      </c>
      <c r="J1050" s="4">
        <v>53</v>
      </c>
      <c r="K1050" s="4">
        <v>53</v>
      </c>
      <c r="L1050" s="107"/>
      <c r="M1050" s="107"/>
      <c r="N1050" s="4">
        <v>1049</v>
      </c>
      <c r="O1050" s="4"/>
      <c r="P1050" s="108">
        <v>52.96</v>
      </c>
      <c r="Q1050" s="4">
        <v>52.96</v>
      </c>
      <c r="R1050" s="4">
        <v>52.96</v>
      </c>
      <c r="S1050" s="4">
        <v>52.96</v>
      </c>
      <c r="T1050" s="107"/>
      <c r="U1050" s="107"/>
      <c r="V1050" s="107"/>
      <c r="W1050" s="107"/>
      <c r="X1050" s="107"/>
    </row>
    <row r="1051" spans="1:24">
      <c r="A1051" s="102">
        <f t="shared" si="16"/>
        <v>1050</v>
      </c>
      <c r="B1051" s="102">
        <v>450</v>
      </c>
      <c r="C1051" s="4">
        <f>IF('Input&amp;Output'!$C$3=10,'v-t_chart'!G1051,IF('Input&amp;Output'!$C$3=21,'v-t_chart'!H1051,IF('Input&amp;Output'!$C$3=32,'v-t_chart'!I1051,IF('Input&amp;Output'!$C$3=22,'v-t_chart'!J1051,IF('Input&amp;Output'!$C$3=31,'v-t_chart'!K1051,'v-t_chart'!L1051)))))</f>
        <v>53.5</v>
      </c>
      <c r="D1051" s="17"/>
      <c r="F1051" s="4">
        <v>1050</v>
      </c>
      <c r="G1051" s="105"/>
      <c r="H1051" s="108">
        <v>53.5</v>
      </c>
      <c r="I1051" s="4">
        <v>53.5</v>
      </c>
      <c r="J1051" s="4">
        <v>53.5</v>
      </c>
      <c r="K1051" s="4">
        <v>53.5</v>
      </c>
      <c r="L1051" s="107"/>
      <c r="M1051" s="107"/>
      <c r="N1051" s="4">
        <v>1050</v>
      </c>
      <c r="O1051" s="4"/>
      <c r="P1051" s="108">
        <v>53.46</v>
      </c>
      <c r="Q1051" s="4">
        <v>53.46</v>
      </c>
      <c r="R1051" s="4">
        <v>53.46</v>
      </c>
      <c r="S1051" s="4">
        <v>53.46</v>
      </c>
      <c r="T1051" s="107"/>
      <c r="U1051" s="107"/>
      <c r="V1051" s="107"/>
      <c r="W1051" s="107"/>
      <c r="X1051" s="107"/>
    </row>
    <row r="1052" spans="1:24">
      <c r="A1052" s="102">
        <f t="shared" si="16"/>
        <v>1051</v>
      </c>
      <c r="B1052" s="102">
        <v>451</v>
      </c>
      <c r="C1052" s="4">
        <f>IF('Input&amp;Output'!$C$3=10,'v-t_chart'!G1052,IF('Input&amp;Output'!$C$3=21,'v-t_chart'!H1052,IF('Input&amp;Output'!$C$3=32,'v-t_chart'!I1052,IF('Input&amp;Output'!$C$3=22,'v-t_chart'!J1052,IF('Input&amp;Output'!$C$3=31,'v-t_chart'!K1052,'v-t_chart'!L1052)))))</f>
        <v>54.6</v>
      </c>
      <c r="D1052" s="17"/>
      <c r="F1052" s="4">
        <v>1051</v>
      </c>
      <c r="G1052" s="105"/>
      <c r="H1052" s="108">
        <v>54.6</v>
      </c>
      <c r="I1052" s="4">
        <v>54.6</v>
      </c>
      <c r="J1052" s="4">
        <v>54.6</v>
      </c>
      <c r="K1052" s="4">
        <v>54.6</v>
      </c>
      <c r="L1052" s="107"/>
      <c r="M1052" s="107"/>
      <c r="N1052" s="4">
        <v>1051</v>
      </c>
      <c r="O1052" s="4"/>
      <c r="P1052" s="108">
        <v>54.6</v>
      </c>
      <c r="Q1052" s="4">
        <v>54.6</v>
      </c>
      <c r="R1052" s="4">
        <v>54.6</v>
      </c>
      <c r="S1052" s="4">
        <v>54.6</v>
      </c>
      <c r="T1052" s="107"/>
      <c r="U1052" s="107"/>
      <c r="V1052" s="107"/>
      <c r="W1052" s="107"/>
      <c r="X1052" s="107"/>
    </row>
    <row r="1053" spans="1:24">
      <c r="A1053" s="102">
        <f t="shared" si="16"/>
        <v>1052</v>
      </c>
      <c r="B1053" s="102">
        <v>452</v>
      </c>
      <c r="C1053" s="4">
        <f>IF('Input&amp;Output'!$C$3=10,'v-t_chart'!G1053,IF('Input&amp;Output'!$C$3=21,'v-t_chart'!H1053,IF('Input&amp;Output'!$C$3=32,'v-t_chart'!I1053,IF('Input&amp;Output'!$C$3=22,'v-t_chart'!J1053,IF('Input&amp;Output'!$C$3=31,'v-t_chart'!K1053,'v-t_chart'!L1053)))))</f>
        <v>56.1</v>
      </c>
      <c r="D1053" s="17"/>
      <c r="F1053" s="4">
        <v>1052</v>
      </c>
      <c r="G1053" s="105"/>
      <c r="H1053" s="108">
        <v>56.1</v>
      </c>
      <c r="I1053" s="4">
        <v>56.1</v>
      </c>
      <c r="J1053" s="4">
        <v>56.1</v>
      </c>
      <c r="K1053" s="4">
        <v>56.1</v>
      </c>
      <c r="L1053" s="107"/>
      <c r="M1053" s="107"/>
      <c r="N1053" s="4">
        <v>1052</v>
      </c>
      <c r="O1053" s="4"/>
      <c r="P1053" s="108">
        <v>56.06</v>
      </c>
      <c r="Q1053" s="4">
        <v>56.06</v>
      </c>
      <c r="R1053" s="4">
        <v>56.06</v>
      </c>
      <c r="S1053" s="4">
        <v>56.06</v>
      </c>
      <c r="T1053" s="107"/>
      <c r="U1053" s="107"/>
      <c r="V1053" s="107"/>
      <c r="W1053" s="107"/>
      <c r="X1053" s="107"/>
    </row>
    <row r="1054" spans="1:24">
      <c r="A1054" s="102">
        <f t="shared" si="16"/>
        <v>1053</v>
      </c>
      <c r="B1054" s="102">
        <v>453</v>
      </c>
      <c r="C1054" s="4">
        <f>IF('Input&amp;Output'!$C$3=10,'v-t_chart'!G1054,IF('Input&amp;Output'!$C$3=21,'v-t_chart'!H1054,IF('Input&amp;Output'!$C$3=32,'v-t_chart'!I1054,IF('Input&amp;Output'!$C$3=22,'v-t_chart'!J1054,IF('Input&amp;Output'!$C$3=31,'v-t_chart'!K1054,'v-t_chart'!L1054)))))</f>
        <v>57.6</v>
      </c>
      <c r="D1054" s="17"/>
      <c r="F1054" s="4">
        <v>1053</v>
      </c>
      <c r="G1054" s="105"/>
      <c r="H1054" s="108">
        <v>57.6</v>
      </c>
      <c r="I1054" s="4">
        <v>57.6</v>
      </c>
      <c r="J1054" s="4">
        <v>57.6</v>
      </c>
      <c r="K1054" s="4">
        <v>57.6</v>
      </c>
      <c r="L1054" s="107"/>
      <c r="M1054" s="107"/>
      <c r="N1054" s="4">
        <v>1053</v>
      </c>
      <c r="O1054" s="4"/>
      <c r="P1054" s="108">
        <v>57.57</v>
      </c>
      <c r="Q1054" s="4">
        <v>57.57</v>
      </c>
      <c r="R1054" s="4">
        <v>57.57</v>
      </c>
      <c r="S1054" s="4">
        <v>57.57</v>
      </c>
      <c r="T1054" s="107"/>
      <c r="U1054" s="107"/>
      <c r="V1054" s="107"/>
      <c r="W1054" s="107"/>
      <c r="X1054" s="107"/>
    </row>
    <row r="1055" spans="1:24">
      <c r="A1055" s="102">
        <f t="shared" si="16"/>
        <v>1054</v>
      </c>
      <c r="B1055" s="102">
        <v>454</v>
      </c>
      <c r="C1055" s="4">
        <f>IF('Input&amp;Output'!$C$3=10,'v-t_chart'!G1055,IF('Input&amp;Output'!$C$3=21,'v-t_chart'!H1055,IF('Input&amp;Output'!$C$3=32,'v-t_chart'!I1055,IF('Input&amp;Output'!$C$3=22,'v-t_chart'!J1055,IF('Input&amp;Output'!$C$3=31,'v-t_chart'!K1055,'v-t_chart'!L1055)))))</f>
        <v>58.9</v>
      </c>
      <c r="D1055" s="17"/>
      <c r="F1055" s="4">
        <v>1054</v>
      </c>
      <c r="G1055" s="105"/>
      <c r="H1055" s="108">
        <v>58.9</v>
      </c>
      <c r="I1055" s="4">
        <v>58.9</v>
      </c>
      <c r="J1055" s="4">
        <v>58.9</v>
      </c>
      <c r="K1055" s="4">
        <v>58.9</v>
      </c>
      <c r="L1055" s="107"/>
      <c r="M1055" s="107"/>
      <c r="N1055" s="4">
        <v>1054</v>
      </c>
      <c r="O1055" s="4"/>
      <c r="P1055" s="108">
        <v>58.89</v>
      </c>
      <c r="Q1055" s="4">
        <v>58.89</v>
      </c>
      <c r="R1055" s="4">
        <v>58.89</v>
      </c>
      <c r="S1055" s="4">
        <v>58.89</v>
      </c>
      <c r="T1055" s="107"/>
      <c r="U1055" s="107"/>
      <c r="V1055" s="107"/>
      <c r="W1055" s="107"/>
      <c r="X1055" s="107"/>
    </row>
    <row r="1056" spans="1:24">
      <c r="A1056" s="102">
        <f t="shared" si="16"/>
        <v>1055</v>
      </c>
      <c r="B1056" s="102">
        <v>455</v>
      </c>
      <c r="C1056" s="4">
        <f>IF('Input&amp;Output'!$C$3=10,'v-t_chart'!G1056,IF('Input&amp;Output'!$C$3=21,'v-t_chart'!H1056,IF('Input&amp;Output'!$C$3=32,'v-t_chart'!I1056,IF('Input&amp;Output'!$C$3=22,'v-t_chart'!J1056,IF('Input&amp;Output'!$C$3=31,'v-t_chart'!K1056,'v-t_chart'!L1056)))))</f>
        <v>59.8</v>
      </c>
      <c r="D1056" s="17"/>
      <c r="F1056" s="4">
        <v>1055</v>
      </c>
      <c r="G1056" s="105"/>
      <c r="H1056" s="108">
        <v>59.8</v>
      </c>
      <c r="I1056" s="4">
        <v>59.8</v>
      </c>
      <c r="J1056" s="4">
        <v>59.8</v>
      </c>
      <c r="K1056" s="4">
        <v>59.8</v>
      </c>
      <c r="L1056" s="107"/>
      <c r="M1056" s="107"/>
      <c r="N1056" s="4">
        <v>1055</v>
      </c>
      <c r="O1056" s="4"/>
      <c r="P1056" s="108">
        <v>59.76</v>
      </c>
      <c r="Q1056" s="4">
        <v>59.76</v>
      </c>
      <c r="R1056" s="4">
        <v>59.76</v>
      </c>
      <c r="S1056" s="4">
        <v>59.76</v>
      </c>
      <c r="T1056" s="107"/>
      <c r="U1056" s="107"/>
      <c r="V1056" s="107"/>
      <c r="W1056" s="107"/>
      <c r="X1056" s="107"/>
    </row>
    <row r="1057" spans="1:24">
      <c r="A1057" s="102">
        <f t="shared" si="16"/>
        <v>1056</v>
      </c>
      <c r="B1057" s="102">
        <v>456</v>
      </c>
      <c r="C1057" s="4">
        <f>IF('Input&amp;Output'!$C$3=10,'v-t_chart'!G1057,IF('Input&amp;Output'!$C$3=21,'v-t_chart'!H1057,IF('Input&amp;Output'!$C$3=32,'v-t_chart'!I1057,IF('Input&amp;Output'!$C$3=22,'v-t_chart'!J1057,IF('Input&amp;Output'!$C$3=31,'v-t_chart'!K1057,'v-t_chart'!L1057)))))</f>
        <v>60.3</v>
      </c>
      <c r="D1057" s="17"/>
      <c r="F1057" s="4">
        <v>1056</v>
      </c>
      <c r="G1057" s="105"/>
      <c r="H1057" s="108">
        <v>60.3</v>
      </c>
      <c r="I1057" s="4">
        <v>60.3</v>
      </c>
      <c r="J1057" s="4">
        <v>60.3</v>
      </c>
      <c r="K1057" s="4">
        <v>60.3</v>
      </c>
      <c r="L1057" s="107"/>
      <c r="M1057" s="107"/>
      <c r="N1057" s="4">
        <v>1056</v>
      </c>
      <c r="O1057" s="4"/>
      <c r="P1057" s="108">
        <v>60.27</v>
      </c>
      <c r="Q1057" s="4">
        <v>60.27</v>
      </c>
      <c r="R1057" s="4">
        <v>60.27</v>
      </c>
      <c r="S1057" s="4">
        <v>60.27</v>
      </c>
      <c r="T1057" s="107"/>
      <c r="U1057" s="107"/>
      <c r="V1057" s="107"/>
      <c r="W1057" s="107"/>
      <c r="X1057" s="107"/>
    </row>
    <row r="1058" spans="1:24">
      <c r="A1058" s="102">
        <f t="shared" si="16"/>
        <v>1057</v>
      </c>
      <c r="B1058" s="102">
        <v>457</v>
      </c>
      <c r="C1058" s="4">
        <f>IF('Input&amp;Output'!$C$3=10,'v-t_chart'!G1058,IF('Input&amp;Output'!$C$3=21,'v-t_chart'!H1058,IF('Input&amp;Output'!$C$3=32,'v-t_chart'!I1058,IF('Input&amp;Output'!$C$3=22,'v-t_chart'!J1058,IF('Input&amp;Output'!$C$3=31,'v-t_chart'!K1058,'v-t_chart'!L1058)))))</f>
        <v>60.7</v>
      </c>
      <c r="D1058" s="17"/>
      <c r="F1058" s="4">
        <v>1057</v>
      </c>
      <c r="G1058" s="105"/>
      <c r="H1058" s="108">
        <v>60.7</v>
      </c>
      <c r="I1058" s="4">
        <v>60.7</v>
      </c>
      <c r="J1058" s="4">
        <v>60.7</v>
      </c>
      <c r="K1058" s="4">
        <v>60.7</v>
      </c>
      <c r="L1058" s="107"/>
      <c r="M1058" s="107"/>
      <c r="N1058" s="4">
        <v>1057</v>
      </c>
      <c r="O1058" s="4"/>
      <c r="P1058" s="108">
        <v>60.7</v>
      </c>
      <c r="Q1058" s="4">
        <v>60.7</v>
      </c>
      <c r="R1058" s="4">
        <v>60.7</v>
      </c>
      <c r="S1058" s="4">
        <v>60.7</v>
      </c>
      <c r="T1058" s="107"/>
      <c r="U1058" s="107"/>
      <c r="V1058" s="107"/>
      <c r="W1058" s="107"/>
      <c r="X1058" s="107"/>
    </row>
    <row r="1059" spans="1:24">
      <c r="A1059" s="102">
        <f t="shared" si="16"/>
        <v>1058</v>
      </c>
      <c r="B1059" s="102">
        <v>458</v>
      </c>
      <c r="C1059" s="4">
        <f>IF('Input&amp;Output'!$C$3=10,'v-t_chart'!G1059,IF('Input&amp;Output'!$C$3=21,'v-t_chart'!H1059,IF('Input&amp;Output'!$C$3=32,'v-t_chart'!I1059,IF('Input&amp;Output'!$C$3=22,'v-t_chart'!J1059,IF('Input&amp;Output'!$C$3=31,'v-t_chart'!K1059,'v-t_chart'!L1059)))))</f>
        <v>61.3</v>
      </c>
      <c r="D1059" s="17"/>
      <c r="F1059" s="4">
        <v>1058</v>
      </c>
      <c r="G1059" s="105"/>
      <c r="H1059" s="108">
        <v>61.3</v>
      </c>
      <c r="I1059" s="4">
        <v>61.3</v>
      </c>
      <c r="J1059" s="4">
        <v>61.3</v>
      </c>
      <c r="K1059" s="4">
        <v>61.3</v>
      </c>
      <c r="L1059" s="107"/>
      <c r="M1059" s="107"/>
      <c r="N1059" s="4">
        <v>1058</v>
      </c>
      <c r="O1059" s="4"/>
      <c r="P1059" s="108">
        <v>61.26</v>
      </c>
      <c r="Q1059" s="4">
        <v>61.26</v>
      </c>
      <c r="R1059" s="4">
        <v>61.26</v>
      </c>
      <c r="S1059" s="4">
        <v>61.26</v>
      </c>
      <c r="T1059" s="107"/>
      <c r="U1059" s="107"/>
      <c r="V1059" s="107"/>
      <c r="W1059" s="107"/>
      <c r="X1059" s="107"/>
    </row>
    <row r="1060" spans="1:24">
      <c r="A1060" s="102">
        <f t="shared" si="16"/>
        <v>1059</v>
      </c>
      <c r="B1060" s="102">
        <v>459</v>
      </c>
      <c r="C1060" s="4">
        <f>IF('Input&amp;Output'!$C$3=10,'v-t_chart'!G1060,IF('Input&amp;Output'!$C$3=21,'v-t_chart'!H1060,IF('Input&amp;Output'!$C$3=32,'v-t_chart'!I1060,IF('Input&amp;Output'!$C$3=22,'v-t_chart'!J1060,IF('Input&amp;Output'!$C$3=31,'v-t_chart'!K1060,'v-t_chart'!L1060)))))</f>
        <v>62.4</v>
      </c>
      <c r="D1060" s="17"/>
      <c r="F1060" s="4">
        <v>1059</v>
      </c>
      <c r="G1060" s="105"/>
      <c r="H1060" s="108">
        <v>62.4</v>
      </c>
      <c r="I1060" s="4">
        <v>62.4</v>
      </c>
      <c r="J1060" s="4">
        <v>62.4</v>
      </c>
      <c r="K1060" s="4">
        <v>62.4</v>
      </c>
      <c r="L1060" s="107"/>
      <c r="M1060" s="107"/>
      <c r="N1060" s="4">
        <v>1059</v>
      </c>
      <c r="O1060" s="4"/>
      <c r="P1060" s="108">
        <v>62.35</v>
      </c>
      <c r="Q1060" s="4">
        <v>62.35</v>
      </c>
      <c r="R1060" s="4">
        <v>62.35</v>
      </c>
      <c r="S1060" s="4">
        <v>62.35</v>
      </c>
      <c r="T1060" s="107"/>
      <c r="U1060" s="107"/>
      <c r="V1060" s="107"/>
      <c r="W1060" s="107"/>
      <c r="X1060" s="107"/>
    </row>
    <row r="1061" spans="1:24">
      <c r="A1061" s="102">
        <f t="shared" si="16"/>
        <v>1060</v>
      </c>
      <c r="B1061" s="102">
        <v>460</v>
      </c>
      <c r="C1061" s="4">
        <f>IF('Input&amp;Output'!$C$3=10,'v-t_chart'!G1061,IF('Input&amp;Output'!$C$3=21,'v-t_chart'!H1061,IF('Input&amp;Output'!$C$3=32,'v-t_chart'!I1061,IF('Input&amp;Output'!$C$3=22,'v-t_chart'!J1061,IF('Input&amp;Output'!$C$3=31,'v-t_chart'!K1061,'v-t_chart'!L1061)))))</f>
        <v>64.099999999999994</v>
      </c>
      <c r="D1061" s="17"/>
      <c r="F1061" s="4">
        <v>1060</v>
      </c>
      <c r="G1061" s="105"/>
      <c r="H1061" s="108">
        <v>64.099999999999994</v>
      </c>
      <c r="I1061" s="4">
        <v>64.099999999999994</v>
      </c>
      <c r="J1061" s="4">
        <v>64.099999999999994</v>
      </c>
      <c r="K1061" s="4">
        <v>64.099999999999994</v>
      </c>
      <c r="L1061" s="107"/>
      <c r="M1061" s="107"/>
      <c r="N1061" s="4">
        <v>1060</v>
      </c>
      <c r="O1061" s="4"/>
      <c r="P1061" s="108">
        <v>64.12</v>
      </c>
      <c r="Q1061" s="4">
        <v>64.12</v>
      </c>
      <c r="R1061" s="4">
        <v>64.12</v>
      </c>
      <c r="S1061" s="4">
        <v>64.12</v>
      </c>
      <c r="T1061" s="107"/>
      <c r="U1061" s="107"/>
      <c r="V1061" s="107"/>
      <c r="W1061" s="107"/>
      <c r="X1061" s="107"/>
    </row>
    <row r="1062" spans="1:24">
      <c r="A1062" s="102">
        <f t="shared" si="16"/>
        <v>1061</v>
      </c>
      <c r="B1062" s="102">
        <v>461</v>
      </c>
      <c r="C1062" s="4">
        <f>IF('Input&amp;Output'!$C$3=10,'v-t_chart'!G1062,IF('Input&amp;Output'!$C$3=21,'v-t_chart'!H1062,IF('Input&amp;Output'!$C$3=32,'v-t_chart'!I1062,IF('Input&amp;Output'!$C$3=22,'v-t_chart'!J1062,IF('Input&amp;Output'!$C$3=31,'v-t_chart'!K1062,'v-t_chart'!L1062)))))</f>
        <v>66.2</v>
      </c>
      <c r="D1062" s="17"/>
      <c r="F1062" s="4">
        <v>1061</v>
      </c>
      <c r="G1062" s="105"/>
      <c r="H1062" s="108">
        <v>66.2</v>
      </c>
      <c r="I1062" s="4">
        <v>66.2</v>
      </c>
      <c r="J1062" s="4">
        <v>66.2</v>
      </c>
      <c r="K1062" s="4">
        <v>66.2</v>
      </c>
      <c r="L1062" s="107"/>
      <c r="M1062" s="107"/>
      <c r="N1062" s="4">
        <v>1061</v>
      </c>
      <c r="O1062" s="4"/>
      <c r="P1062" s="108">
        <v>66.17</v>
      </c>
      <c r="Q1062" s="4">
        <v>66.17</v>
      </c>
      <c r="R1062" s="4">
        <v>66.17</v>
      </c>
      <c r="S1062" s="4">
        <v>66.17</v>
      </c>
      <c r="T1062" s="107"/>
      <c r="U1062" s="107"/>
      <c r="V1062" s="107"/>
      <c r="W1062" s="107"/>
      <c r="X1062" s="107"/>
    </row>
    <row r="1063" spans="1:24">
      <c r="A1063" s="102">
        <f t="shared" si="16"/>
        <v>1062</v>
      </c>
      <c r="B1063" s="102">
        <v>462</v>
      </c>
      <c r="C1063" s="4">
        <f>IF('Input&amp;Output'!$C$3=10,'v-t_chart'!G1063,IF('Input&amp;Output'!$C$3=21,'v-t_chart'!H1063,IF('Input&amp;Output'!$C$3=32,'v-t_chart'!I1063,IF('Input&amp;Output'!$C$3=22,'v-t_chart'!J1063,IF('Input&amp;Output'!$C$3=31,'v-t_chart'!K1063,'v-t_chart'!L1063)))))</f>
        <v>68.099999999999994</v>
      </c>
      <c r="D1063" s="17"/>
      <c r="F1063" s="4">
        <v>1062</v>
      </c>
      <c r="G1063" s="105"/>
      <c r="H1063" s="108">
        <v>68.099999999999994</v>
      </c>
      <c r="I1063" s="4">
        <v>68.099999999999994</v>
      </c>
      <c r="J1063" s="4">
        <v>68.099999999999994</v>
      </c>
      <c r="K1063" s="4">
        <v>68.099999999999994</v>
      </c>
      <c r="L1063" s="107"/>
      <c r="M1063" s="107"/>
      <c r="N1063" s="4">
        <v>1062</v>
      </c>
      <c r="O1063" s="4"/>
      <c r="P1063" s="108">
        <v>68.14</v>
      </c>
      <c r="Q1063" s="4">
        <v>68.14</v>
      </c>
      <c r="R1063" s="4">
        <v>68.14</v>
      </c>
      <c r="S1063" s="4">
        <v>68.14</v>
      </c>
      <c r="T1063" s="107"/>
      <c r="U1063" s="107"/>
      <c r="V1063" s="107"/>
      <c r="W1063" s="107"/>
      <c r="X1063" s="107"/>
    </row>
    <row r="1064" spans="1:24">
      <c r="A1064" s="102">
        <f t="shared" si="16"/>
        <v>1063</v>
      </c>
      <c r="B1064" s="102">
        <v>463</v>
      </c>
      <c r="C1064" s="4">
        <f>IF('Input&amp;Output'!$C$3=10,'v-t_chart'!G1064,IF('Input&amp;Output'!$C$3=21,'v-t_chart'!H1064,IF('Input&amp;Output'!$C$3=32,'v-t_chart'!I1064,IF('Input&amp;Output'!$C$3=22,'v-t_chart'!J1064,IF('Input&amp;Output'!$C$3=31,'v-t_chart'!K1064,'v-t_chart'!L1064)))))</f>
        <v>69.7</v>
      </c>
      <c r="D1064" s="17"/>
      <c r="F1064" s="4">
        <v>1063</v>
      </c>
      <c r="G1064" s="105"/>
      <c r="H1064" s="108">
        <v>69.7</v>
      </c>
      <c r="I1064" s="4">
        <v>69.7</v>
      </c>
      <c r="J1064" s="4">
        <v>69.7</v>
      </c>
      <c r="K1064" s="4">
        <v>69.7</v>
      </c>
      <c r="L1064" s="107"/>
      <c r="M1064" s="107"/>
      <c r="N1064" s="4">
        <v>1063</v>
      </c>
      <c r="O1064" s="4"/>
      <c r="P1064" s="108">
        <v>69.650000000000006</v>
      </c>
      <c r="Q1064" s="4">
        <v>69.650000000000006</v>
      </c>
      <c r="R1064" s="4">
        <v>69.650000000000006</v>
      </c>
      <c r="S1064" s="4">
        <v>69.650000000000006</v>
      </c>
      <c r="T1064" s="107"/>
      <c r="U1064" s="107"/>
      <c r="V1064" s="107"/>
      <c r="W1064" s="107"/>
      <c r="X1064" s="107"/>
    </row>
    <row r="1065" spans="1:24">
      <c r="A1065" s="102">
        <f t="shared" si="16"/>
        <v>1064</v>
      </c>
      <c r="B1065" s="102">
        <v>464</v>
      </c>
      <c r="C1065" s="4">
        <f>IF('Input&amp;Output'!$C$3=10,'v-t_chart'!G1065,IF('Input&amp;Output'!$C$3=21,'v-t_chart'!H1065,IF('Input&amp;Output'!$C$3=32,'v-t_chart'!I1065,IF('Input&amp;Output'!$C$3=22,'v-t_chart'!J1065,IF('Input&amp;Output'!$C$3=31,'v-t_chart'!K1065,'v-t_chart'!L1065)))))</f>
        <v>70.400000000000006</v>
      </c>
      <c r="D1065" s="17"/>
      <c r="F1065" s="4">
        <v>1064</v>
      </c>
      <c r="G1065" s="105"/>
      <c r="H1065" s="108">
        <v>70.400000000000006</v>
      </c>
      <c r="I1065" s="4">
        <v>70.400000000000006</v>
      </c>
      <c r="J1065" s="4">
        <v>70.400000000000006</v>
      </c>
      <c r="K1065" s="4">
        <v>70.400000000000006</v>
      </c>
      <c r="L1065" s="107"/>
      <c r="M1065" s="107"/>
      <c r="N1065" s="4">
        <v>1064</v>
      </c>
      <c r="O1065" s="4"/>
      <c r="P1065" s="108">
        <v>70.41</v>
      </c>
      <c r="Q1065" s="4">
        <v>70.41</v>
      </c>
      <c r="R1065" s="4">
        <v>70.41</v>
      </c>
      <c r="S1065" s="4">
        <v>70.41</v>
      </c>
      <c r="T1065" s="107"/>
      <c r="U1065" s="107"/>
      <c r="V1065" s="107"/>
      <c r="W1065" s="107"/>
      <c r="X1065" s="107"/>
    </row>
    <row r="1066" spans="1:24">
      <c r="A1066" s="102">
        <f t="shared" si="16"/>
        <v>1065</v>
      </c>
      <c r="B1066" s="102">
        <v>465</v>
      </c>
      <c r="C1066" s="4">
        <f>IF('Input&amp;Output'!$C$3=10,'v-t_chart'!G1066,IF('Input&amp;Output'!$C$3=21,'v-t_chart'!H1066,IF('Input&amp;Output'!$C$3=32,'v-t_chart'!I1066,IF('Input&amp;Output'!$C$3=22,'v-t_chart'!J1066,IF('Input&amp;Output'!$C$3=31,'v-t_chart'!K1066,'v-t_chart'!L1066)))))</f>
        <v>70.7</v>
      </c>
      <c r="D1066" s="17"/>
      <c r="F1066" s="4">
        <v>1065</v>
      </c>
      <c r="G1066" s="105"/>
      <c r="H1066" s="108">
        <v>70.7</v>
      </c>
      <c r="I1066" s="4">
        <v>70.7</v>
      </c>
      <c r="J1066" s="4">
        <v>70.7</v>
      </c>
      <c r="K1066" s="4">
        <v>70.7</v>
      </c>
      <c r="L1066" s="107"/>
      <c r="M1066" s="107"/>
      <c r="N1066" s="4">
        <v>1065</v>
      </c>
      <c r="O1066" s="4"/>
      <c r="P1066" s="108">
        <v>70.66</v>
      </c>
      <c r="Q1066" s="4">
        <v>70.66</v>
      </c>
      <c r="R1066" s="4">
        <v>70.66</v>
      </c>
      <c r="S1066" s="4">
        <v>70.66</v>
      </c>
      <c r="T1066" s="107"/>
      <c r="U1066" s="107"/>
      <c r="V1066" s="107"/>
      <c r="W1066" s="107"/>
      <c r="X1066" s="107"/>
    </row>
    <row r="1067" spans="1:24">
      <c r="A1067" s="102">
        <f t="shared" si="16"/>
        <v>1066</v>
      </c>
      <c r="B1067" s="102">
        <v>466</v>
      </c>
      <c r="C1067" s="4">
        <f>IF('Input&amp;Output'!$C$3=10,'v-t_chart'!G1067,IF('Input&amp;Output'!$C$3=21,'v-t_chart'!H1067,IF('Input&amp;Output'!$C$3=32,'v-t_chart'!I1067,IF('Input&amp;Output'!$C$3=22,'v-t_chart'!J1067,IF('Input&amp;Output'!$C$3=31,'v-t_chart'!K1067,'v-t_chart'!L1067)))))</f>
        <v>70.7</v>
      </c>
      <c r="D1067" s="17"/>
      <c r="F1067" s="4">
        <v>1066</v>
      </c>
      <c r="G1067" s="105"/>
      <c r="H1067" s="108">
        <v>70.7</v>
      </c>
      <c r="I1067" s="4">
        <v>70.7</v>
      </c>
      <c r="J1067" s="4">
        <v>70.7</v>
      </c>
      <c r="K1067" s="4">
        <v>70.7</v>
      </c>
      <c r="L1067" s="107"/>
      <c r="M1067" s="107"/>
      <c r="N1067" s="4">
        <v>1066</v>
      </c>
      <c r="O1067" s="4"/>
      <c r="P1067" s="108">
        <v>70.73</v>
      </c>
      <c r="Q1067" s="4">
        <v>70.73</v>
      </c>
      <c r="R1067" s="4">
        <v>70.73</v>
      </c>
      <c r="S1067" s="4">
        <v>70.73</v>
      </c>
      <c r="T1067" s="107"/>
      <c r="U1067" s="107"/>
      <c r="V1067" s="107"/>
      <c r="W1067" s="107"/>
      <c r="X1067" s="107"/>
    </row>
    <row r="1068" spans="1:24">
      <c r="A1068" s="102">
        <f t="shared" si="16"/>
        <v>1067</v>
      </c>
      <c r="B1068" s="102">
        <v>467</v>
      </c>
      <c r="C1068" s="4">
        <f>IF('Input&amp;Output'!$C$3=10,'v-t_chart'!G1068,IF('Input&amp;Output'!$C$3=21,'v-t_chart'!H1068,IF('Input&amp;Output'!$C$3=32,'v-t_chart'!I1068,IF('Input&amp;Output'!$C$3=22,'v-t_chart'!J1068,IF('Input&amp;Output'!$C$3=31,'v-t_chart'!K1068,'v-t_chart'!L1068)))))</f>
        <v>70.7</v>
      </c>
      <c r="D1068" s="17"/>
      <c r="F1068" s="4">
        <v>1067</v>
      </c>
      <c r="G1068" s="105"/>
      <c r="H1068" s="108">
        <v>70.7</v>
      </c>
      <c r="I1068" s="4">
        <v>70.7</v>
      </c>
      <c r="J1068" s="4">
        <v>70.7</v>
      </c>
      <c r="K1068" s="4">
        <v>70.7</v>
      </c>
      <c r="L1068" s="107"/>
      <c r="M1068" s="107"/>
      <c r="N1068" s="4">
        <v>1067</v>
      </c>
      <c r="O1068" s="4"/>
      <c r="P1068" s="108">
        <v>70.73</v>
      </c>
      <c r="Q1068" s="4">
        <v>70.73</v>
      </c>
      <c r="R1068" s="4">
        <v>70.73</v>
      </c>
      <c r="S1068" s="4">
        <v>70.73</v>
      </c>
      <c r="T1068" s="107"/>
      <c r="U1068" s="107"/>
      <c r="V1068" s="107"/>
      <c r="W1068" s="107"/>
      <c r="X1068" s="107"/>
    </row>
    <row r="1069" spans="1:24">
      <c r="A1069" s="102">
        <f t="shared" si="16"/>
        <v>1068</v>
      </c>
      <c r="B1069" s="102">
        <v>468</v>
      </c>
      <c r="C1069" s="4">
        <f>IF('Input&amp;Output'!$C$3=10,'v-t_chart'!G1069,IF('Input&amp;Output'!$C$3=21,'v-t_chart'!H1069,IF('Input&amp;Output'!$C$3=32,'v-t_chart'!I1069,IF('Input&amp;Output'!$C$3=22,'v-t_chart'!J1069,IF('Input&amp;Output'!$C$3=31,'v-t_chart'!K1069,'v-t_chart'!L1069)))))</f>
        <v>70.7</v>
      </c>
      <c r="D1069" s="17"/>
      <c r="F1069" s="4">
        <v>1068</v>
      </c>
      <c r="G1069" s="105"/>
      <c r="H1069" s="108">
        <v>70.7</v>
      </c>
      <c r="I1069" s="4">
        <v>70.7</v>
      </c>
      <c r="J1069" s="4">
        <v>70.7</v>
      </c>
      <c r="K1069" s="4">
        <v>70.7</v>
      </c>
      <c r="L1069" s="107"/>
      <c r="M1069" s="107"/>
      <c r="N1069" s="4">
        <v>1068</v>
      </c>
      <c r="O1069" s="4"/>
      <c r="P1069" s="108">
        <v>70.66</v>
      </c>
      <c r="Q1069" s="4">
        <v>70.66</v>
      </c>
      <c r="R1069" s="4">
        <v>70.66</v>
      </c>
      <c r="S1069" s="4">
        <v>70.66</v>
      </c>
      <c r="T1069" s="107"/>
      <c r="U1069" s="107"/>
      <c r="V1069" s="107"/>
      <c r="W1069" s="107"/>
      <c r="X1069" s="107"/>
    </row>
    <row r="1070" spans="1:24">
      <c r="A1070" s="102">
        <f t="shared" si="16"/>
        <v>1069</v>
      </c>
      <c r="B1070" s="102">
        <v>469</v>
      </c>
      <c r="C1070" s="4">
        <f>IF('Input&amp;Output'!$C$3=10,'v-t_chart'!G1070,IF('Input&amp;Output'!$C$3=21,'v-t_chart'!H1070,IF('Input&amp;Output'!$C$3=32,'v-t_chart'!I1070,IF('Input&amp;Output'!$C$3=22,'v-t_chart'!J1070,IF('Input&amp;Output'!$C$3=31,'v-t_chart'!K1070,'v-t_chart'!L1070)))))</f>
        <v>70.599999999999994</v>
      </c>
      <c r="D1070" s="17"/>
      <c r="F1070" s="4">
        <v>1069</v>
      </c>
      <c r="G1070" s="105"/>
      <c r="H1070" s="108">
        <v>70.599999999999994</v>
      </c>
      <c r="I1070" s="4">
        <v>70.599999999999994</v>
      </c>
      <c r="J1070" s="4">
        <v>70.599999999999994</v>
      </c>
      <c r="K1070" s="4">
        <v>70.599999999999994</v>
      </c>
      <c r="L1070" s="107"/>
      <c r="M1070" s="107"/>
      <c r="N1070" s="4">
        <v>1069</v>
      </c>
      <c r="O1070" s="4"/>
      <c r="P1070" s="108">
        <v>70.56</v>
      </c>
      <c r="Q1070" s="4">
        <v>70.56</v>
      </c>
      <c r="R1070" s="4">
        <v>70.56</v>
      </c>
      <c r="S1070" s="4">
        <v>70.56</v>
      </c>
      <c r="T1070" s="107"/>
      <c r="U1070" s="107"/>
      <c r="V1070" s="107"/>
      <c r="W1070" s="107"/>
      <c r="X1070" s="107"/>
    </row>
    <row r="1071" spans="1:24">
      <c r="A1071" s="102">
        <f t="shared" si="16"/>
        <v>1070</v>
      </c>
      <c r="B1071" s="102">
        <v>470</v>
      </c>
      <c r="C1071" s="4">
        <f>IF('Input&amp;Output'!$C$3=10,'v-t_chart'!G1071,IF('Input&amp;Output'!$C$3=21,'v-t_chart'!H1071,IF('Input&amp;Output'!$C$3=32,'v-t_chart'!I1071,IF('Input&amp;Output'!$C$3=22,'v-t_chart'!J1071,IF('Input&amp;Output'!$C$3=31,'v-t_chart'!K1071,'v-t_chart'!L1071)))))</f>
        <v>70.5</v>
      </c>
      <c r="D1071" s="17"/>
      <c r="F1071" s="4">
        <v>1070</v>
      </c>
      <c r="G1071" s="105"/>
      <c r="H1071" s="108">
        <v>70.5</v>
      </c>
      <c r="I1071" s="4">
        <v>70.5</v>
      </c>
      <c r="J1071" s="4">
        <v>70.5</v>
      </c>
      <c r="K1071" s="4">
        <v>70.5</v>
      </c>
      <c r="L1071" s="107"/>
      <c r="M1071" s="107"/>
      <c r="N1071" s="4">
        <v>1070</v>
      </c>
      <c r="O1071" s="4"/>
      <c r="P1071" s="108">
        <v>70.459999999999994</v>
      </c>
      <c r="Q1071" s="4">
        <v>70.459999999999994</v>
      </c>
      <c r="R1071" s="4">
        <v>70.459999999999994</v>
      </c>
      <c r="S1071" s="4">
        <v>70.459999999999994</v>
      </c>
      <c r="T1071" s="107"/>
      <c r="U1071" s="107"/>
      <c r="V1071" s="107"/>
      <c r="W1071" s="107"/>
      <c r="X1071" s="107"/>
    </row>
    <row r="1072" spans="1:24">
      <c r="A1072" s="102">
        <f t="shared" si="16"/>
        <v>1071</v>
      </c>
      <c r="B1072" s="102">
        <v>471</v>
      </c>
      <c r="C1072" s="4">
        <f>IF('Input&amp;Output'!$C$3=10,'v-t_chart'!G1072,IF('Input&amp;Output'!$C$3=21,'v-t_chart'!H1072,IF('Input&amp;Output'!$C$3=32,'v-t_chart'!I1072,IF('Input&amp;Output'!$C$3=22,'v-t_chart'!J1072,IF('Input&amp;Output'!$C$3=31,'v-t_chart'!K1072,'v-t_chart'!L1072)))))</f>
        <v>70.400000000000006</v>
      </c>
      <c r="D1072" s="17"/>
      <c r="F1072" s="4">
        <v>1071</v>
      </c>
      <c r="G1072" s="105"/>
      <c r="H1072" s="108">
        <v>70.400000000000006</v>
      </c>
      <c r="I1072" s="4">
        <v>70.400000000000006</v>
      </c>
      <c r="J1072" s="4">
        <v>70.400000000000006</v>
      </c>
      <c r="K1072" s="4">
        <v>70.400000000000006</v>
      </c>
      <c r="L1072" s="107"/>
      <c r="M1072" s="107"/>
      <c r="N1072" s="4">
        <v>1071</v>
      </c>
      <c r="O1072" s="4"/>
      <c r="P1072" s="108">
        <v>70.349999999999994</v>
      </c>
      <c r="Q1072" s="4">
        <v>70.349999999999994</v>
      </c>
      <c r="R1072" s="4">
        <v>70.349999999999994</v>
      </c>
      <c r="S1072" s="4">
        <v>70.349999999999994</v>
      </c>
      <c r="T1072" s="107"/>
      <c r="U1072" s="107"/>
      <c r="V1072" s="107"/>
      <c r="W1072" s="107"/>
      <c r="X1072" s="107"/>
    </row>
    <row r="1073" spans="1:24">
      <c r="A1073" s="102">
        <f t="shared" si="16"/>
        <v>1072</v>
      </c>
      <c r="B1073" s="102">
        <v>472</v>
      </c>
      <c r="C1073" s="4">
        <f>IF('Input&amp;Output'!$C$3=10,'v-t_chart'!G1073,IF('Input&amp;Output'!$C$3=21,'v-t_chart'!H1073,IF('Input&amp;Output'!$C$3=32,'v-t_chart'!I1073,IF('Input&amp;Output'!$C$3=22,'v-t_chart'!J1073,IF('Input&amp;Output'!$C$3=31,'v-t_chart'!K1073,'v-t_chart'!L1073)))))</f>
        <v>70.2</v>
      </c>
      <c r="D1073" s="17"/>
      <c r="F1073" s="4">
        <v>1072</v>
      </c>
      <c r="G1073" s="105"/>
      <c r="H1073" s="108">
        <v>70.2</v>
      </c>
      <c r="I1073" s="4">
        <v>70.2</v>
      </c>
      <c r="J1073" s="4">
        <v>70.2</v>
      </c>
      <c r="K1073" s="4">
        <v>70.2</v>
      </c>
      <c r="L1073" s="107"/>
      <c r="M1073" s="107"/>
      <c r="N1073" s="4">
        <v>1072</v>
      </c>
      <c r="O1073" s="4"/>
      <c r="P1073" s="108">
        <v>70.23</v>
      </c>
      <c r="Q1073" s="4">
        <v>70.23</v>
      </c>
      <c r="R1073" s="4">
        <v>70.23</v>
      </c>
      <c r="S1073" s="4">
        <v>70.23</v>
      </c>
      <c r="T1073" s="107"/>
      <c r="U1073" s="107"/>
      <c r="V1073" s="107"/>
      <c r="W1073" s="107"/>
      <c r="X1073" s="107"/>
    </row>
    <row r="1074" spans="1:24">
      <c r="A1074" s="102">
        <f t="shared" si="16"/>
        <v>1073</v>
      </c>
      <c r="B1074" s="102">
        <v>473</v>
      </c>
      <c r="C1074" s="4">
        <f>IF('Input&amp;Output'!$C$3=10,'v-t_chart'!G1074,IF('Input&amp;Output'!$C$3=21,'v-t_chart'!H1074,IF('Input&amp;Output'!$C$3=32,'v-t_chart'!I1074,IF('Input&amp;Output'!$C$3=22,'v-t_chart'!J1074,IF('Input&amp;Output'!$C$3=31,'v-t_chart'!K1074,'v-t_chart'!L1074)))))</f>
        <v>70.099999999999994</v>
      </c>
      <c r="D1074" s="17"/>
      <c r="F1074" s="4">
        <v>1073</v>
      </c>
      <c r="G1074" s="105"/>
      <c r="H1074" s="108">
        <v>70.099999999999994</v>
      </c>
      <c r="I1074" s="4">
        <v>70.099999999999994</v>
      </c>
      <c r="J1074" s="4">
        <v>70.099999999999994</v>
      </c>
      <c r="K1074" s="4">
        <v>70.099999999999994</v>
      </c>
      <c r="L1074" s="107"/>
      <c r="M1074" s="107"/>
      <c r="N1074" s="4">
        <v>1073</v>
      </c>
      <c r="O1074" s="4"/>
      <c r="P1074" s="108">
        <v>70.08</v>
      </c>
      <c r="Q1074" s="4">
        <v>70.08</v>
      </c>
      <c r="R1074" s="4">
        <v>70.08</v>
      </c>
      <c r="S1074" s="4">
        <v>70.08</v>
      </c>
      <c r="T1074" s="107"/>
      <c r="U1074" s="107"/>
      <c r="V1074" s="107"/>
      <c r="W1074" s="107"/>
      <c r="X1074" s="107"/>
    </row>
    <row r="1075" spans="1:24">
      <c r="A1075" s="102">
        <f t="shared" si="16"/>
        <v>1074</v>
      </c>
      <c r="B1075" s="102">
        <v>474</v>
      </c>
      <c r="C1075" s="4">
        <f>IF('Input&amp;Output'!$C$3=10,'v-t_chart'!G1075,IF('Input&amp;Output'!$C$3=21,'v-t_chart'!H1075,IF('Input&amp;Output'!$C$3=32,'v-t_chart'!I1075,IF('Input&amp;Output'!$C$3=22,'v-t_chart'!J1075,IF('Input&amp;Output'!$C$3=31,'v-t_chart'!K1075,'v-t_chart'!L1075)))))</f>
        <v>69.8</v>
      </c>
      <c r="D1075" s="17"/>
      <c r="F1075" s="4">
        <v>1074</v>
      </c>
      <c r="G1075" s="105"/>
      <c r="H1075" s="108">
        <v>69.8</v>
      </c>
      <c r="I1075" s="4">
        <v>69.8</v>
      </c>
      <c r="J1075" s="4">
        <v>69.8</v>
      </c>
      <c r="K1075" s="4">
        <v>69.8</v>
      </c>
      <c r="L1075" s="107"/>
      <c r="M1075" s="107"/>
      <c r="N1075" s="4">
        <v>1074</v>
      </c>
      <c r="O1075" s="4"/>
      <c r="P1075" s="108">
        <v>69.819999999999993</v>
      </c>
      <c r="Q1075" s="4">
        <v>69.819999999999993</v>
      </c>
      <c r="R1075" s="4">
        <v>69.819999999999993</v>
      </c>
      <c r="S1075" s="4">
        <v>69.819999999999993</v>
      </c>
      <c r="T1075" s="107"/>
      <c r="U1075" s="107"/>
      <c r="V1075" s="107"/>
      <c r="W1075" s="107"/>
      <c r="X1075" s="107"/>
    </row>
    <row r="1076" spans="1:24">
      <c r="A1076" s="102">
        <f t="shared" si="16"/>
        <v>1075</v>
      </c>
      <c r="B1076" s="102">
        <v>475</v>
      </c>
      <c r="C1076" s="4">
        <f>IF('Input&amp;Output'!$C$3=10,'v-t_chart'!G1076,IF('Input&amp;Output'!$C$3=21,'v-t_chart'!H1076,IF('Input&amp;Output'!$C$3=32,'v-t_chart'!I1076,IF('Input&amp;Output'!$C$3=22,'v-t_chart'!J1076,IF('Input&amp;Output'!$C$3=31,'v-t_chart'!K1076,'v-t_chart'!L1076)))))</f>
        <v>69.5</v>
      </c>
      <c r="D1076" s="17"/>
      <c r="F1076" s="4">
        <v>1075</v>
      </c>
      <c r="G1076" s="105"/>
      <c r="H1076" s="108">
        <v>69.5</v>
      </c>
      <c r="I1076" s="4">
        <v>69.5</v>
      </c>
      <c r="J1076" s="4">
        <v>69.5</v>
      </c>
      <c r="K1076" s="4">
        <v>69.5</v>
      </c>
      <c r="L1076" s="107"/>
      <c r="M1076" s="107"/>
      <c r="N1076" s="4">
        <v>1075</v>
      </c>
      <c r="O1076" s="4"/>
      <c r="P1076" s="108">
        <v>69.48</v>
      </c>
      <c r="Q1076" s="4">
        <v>69.48</v>
      </c>
      <c r="R1076" s="4">
        <v>69.48</v>
      </c>
      <c r="S1076" s="4">
        <v>69.48</v>
      </c>
      <c r="T1076" s="107"/>
      <c r="U1076" s="107"/>
      <c r="V1076" s="107"/>
      <c r="W1076" s="107"/>
      <c r="X1076" s="107"/>
    </row>
    <row r="1077" spans="1:24">
      <c r="A1077" s="102">
        <f t="shared" si="16"/>
        <v>1076</v>
      </c>
      <c r="B1077" s="102">
        <v>476</v>
      </c>
      <c r="C1077" s="4">
        <f>IF('Input&amp;Output'!$C$3=10,'v-t_chart'!G1077,IF('Input&amp;Output'!$C$3=21,'v-t_chart'!H1077,IF('Input&amp;Output'!$C$3=32,'v-t_chart'!I1077,IF('Input&amp;Output'!$C$3=22,'v-t_chart'!J1077,IF('Input&amp;Output'!$C$3=31,'v-t_chart'!K1077,'v-t_chart'!L1077)))))</f>
        <v>69.099999999999994</v>
      </c>
      <c r="D1077" s="17"/>
      <c r="F1077" s="4">
        <v>1076</v>
      </c>
      <c r="G1077" s="105"/>
      <c r="H1077" s="108">
        <v>69.099999999999994</v>
      </c>
      <c r="I1077" s="4">
        <v>69.099999999999994</v>
      </c>
      <c r="J1077" s="4">
        <v>69.099999999999994</v>
      </c>
      <c r="K1077" s="4">
        <v>69.099999999999994</v>
      </c>
      <c r="L1077" s="107"/>
      <c r="M1077" s="107"/>
      <c r="N1077" s="4">
        <v>1076</v>
      </c>
      <c r="O1077" s="4"/>
      <c r="P1077" s="108">
        <v>69.14</v>
      </c>
      <c r="Q1077" s="4">
        <v>69.14</v>
      </c>
      <c r="R1077" s="4">
        <v>69.14</v>
      </c>
      <c r="S1077" s="4">
        <v>69.14</v>
      </c>
      <c r="T1077" s="107"/>
      <c r="U1077" s="107"/>
      <c r="V1077" s="107"/>
      <c r="W1077" s="107"/>
      <c r="X1077" s="107"/>
    </row>
    <row r="1078" spans="1:24">
      <c r="A1078" s="102">
        <f t="shared" si="16"/>
        <v>1077</v>
      </c>
      <c r="B1078" s="102">
        <v>477</v>
      </c>
      <c r="C1078" s="4">
        <f>IF('Input&amp;Output'!$C$3=10,'v-t_chart'!G1078,IF('Input&amp;Output'!$C$3=21,'v-t_chart'!H1078,IF('Input&amp;Output'!$C$3=32,'v-t_chart'!I1078,IF('Input&amp;Output'!$C$3=22,'v-t_chart'!J1078,IF('Input&amp;Output'!$C$3=31,'v-t_chart'!K1078,'v-t_chart'!L1078)))))</f>
        <v>69.099999999999994</v>
      </c>
      <c r="D1078" s="17"/>
      <c r="F1078" s="4">
        <v>1077</v>
      </c>
      <c r="G1078" s="105"/>
      <c r="H1078" s="108">
        <v>69.099999999999994</v>
      </c>
      <c r="I1078" s="4">
        <v>69.099999999999994</v>
      </c>
      <c r="J1078" s="4">
        <v>69.099999999999994</v>
      </c>
      <c r="K1078" s="4">
        <v>69.099999999999994</v>
      </c>
      <c r="L1078" s="107"/>
      <c r="M1078" s="107"/>
      <c r="N1078" s="4">
        <v>1077</v>
      </c>
      <c r="O1078" s="4"/>
      <c r="P1078" s="108">
        <v>69.05</v>
      </c>
      <c r="Q1078" s="4">
        <v>69.05</v>
      </c>
      <c r="R1078" s="4">
        <v>69.05</v>
      </c>
      <c r="S1078" s="4">
        <v>69.05</v>
      </c>
      <c r="T1078" s="107"/>
      <c r="U1078" s="107"/>
      <c r="V1078" s="107"/>
      <c r="W1078" s="107"/>
      <c r="X1078" s="107"/>
    </row>
    <row r="1079" spans="1:24">
      <c r="A1079" s="102">
        <f t="shared" si="16"/>
        <v>1078</v>
      </c>
      <c r="B1079" s="102">
        <v>478</v>
      </c>
      <c r="C1079" s="4">
        <f>IF('Input&amp;Output'!$C$3=10,'v-t_chart'!G1079,IF('Input&amp;Output'!$C$3=21,'v-t_chart'!H1079,IF('Input&amp;Output'!$C$3=32,'v-t_chart'!I1079,IF('Input&amp;Output'!$C$3=22,'v-t_chart'!J1079,IF('Input&amp;Output'!$C$3=31,'v-t_chart'!K1079,'v-t_chart'!L1079)))))</f>
        <v>69.5</v>
      </c>
      <c r="D1079" s="17"/>
      <c r="F1079" s="4">
        <v>1078</v>
      </c>
      <c r="G1079" s="105"/>
      <c r="H1079" s="108">
        <v>69.5</v>
      </c>
      <c r="I1079" s="4">
        <v>69.5</v>
      </c>
      <c r="J1079" s="4">
        <v>69.5</v>
      </c>
      <c r="K1079" s="4">
        <v>69.5</v>
      </c>
      <c r="L1079" s="107"/>
      <c r="M1079" s="107"/>
      <c r="N1079" s="4">
        <v>1078</v>
      </c>
      <c r="O1079" s="4"/>
      <c r="P1079" s="108">
        <v>69.5</v>
      </c>
      <c r="Q1079" s="4">
        <v>69.5</v>
      </c>
      <c r="R1079" s="4">
        <v>69.5</v>
      </c>
      <c r="S1079" s="4">
        <v>69.5</v>
      </c>
      <c r="T1079" s="107"/>
      <c r="U1079" s="107"/>
      <c r="V1079" s="107"/>
      <c r="W1079" s="107"/>
      <c r="X1079" s="107"/>
    </row>
    <row r="1080" spans="1:24">
      <c r="A1080" s="102">
        <f t="shared" si="16"/>
        <v>1079</v>
      </c>
      <c r="B1080" s="102">
        <v>479</v>
      </c>
      <c r="C1080" s="4">
        <f>IF('Input&amp;Output'!$C$3=10,'v-t_chart'!G1080,IF('Input&amp;Output'!$C$3=21,'v-t_chart'!H1080,IF('Input&amp;Output'!$C$3=32,'v-t_chart'!I1080,IF('Input&amp;Output'!$C$3=22,'v-t_chart'!J1080,IF('Input&amp;Output'!$C$3=31,'v-t_chart'!K1080,'v-t_chart'!L1080)))))</f>
        <v>70.3</v>
      </c>
      <c r="D1080" s="17"/>
      <c r="F1080" s="4">
        <v>1079</v>
      </c>
      <c r="G1080" s="105"/>
      <c r="H1080" s="108">
        <v>70.3</v>
      </c>
      <c r="I1080" s="4">
        <v>70.3</v>
      </c>
      <c r="J1080" s="4">
        <v>70.3</v>
      </c>
      <c r="K1080" s="4">
        <v>70.3</v>
      </c>
      <c r="L1080" s="107"/>
      <c r="M1080" s="107"/>
      <c r="N1080" s="4">
        <v>1079</v>
      </c>
      <c r="O1080" s="4"/>
      <c r="P1080" s="108">
        <v>70.31</v>
      </c>
      <c r="Q1080" s="4">
        <v>70.31</v>
      </c>
      <c r="R1080" s="4">
        <v>70.31</v>
      </c>
      <c r="S1080" s="4">
        <v>70.31</v>
      </c>
      <c r="T1080" s="107"/>
      <c r="U1080" s="107"/>
      <c r="V1080" s="107"/>
      <c r="W1080" s="107"/>
      <c r="X1080" s="107"/>
    </row>
    <row r="1081" spans="1:24">
      <c r="A1081" s="102">
        <f t="shared" si="16"/>
        <v>1080</v>
      </c>
      <c r="B1081" s="102">
        <v>480</v>
      </c>
      <c r="C1081" s="4">
        <f>IF('Input&amp;Output'!$C$3=10,'v-t_chart'!G1081,IF('Input&amp;Output'!$C$3=21,'v-t_chart'!H1081,IF('Input&amp;Output'!$C$3=32,'v-t_chart'!I1081,IF('Input&amp;Output'!$C$3=22,'v-t_chart'!J1081,IF('Input&amp;Output'!$C$3=31,'v-t_chart'!K1081,'v-t_chart'!L1081)))))</f>
        <v>71.2</v>
      </c>
      <c r="D1081" s="17"/>
      <c r="F1081" s="4">
        <v>1080</v>
      </c>
      <c r="G1081" s="105"/>
      <c r="H1081" s="108">
        <v>71.2</v>
      </c>
      <c r="I1081" s="4">
        <v>71.2</v>
      </c>
      <c r="J1081" s="4">
        <v>71.2</v>
      </c>
      <c r="K1081" s="4">
        <v>71.2</v>
      </c>
      <c r="L1081" s="107"/>
      <c r="M1081" s="107"/>
      <c r="N1081" s="4">
        <v>1080</v>
      </c>
      <c r="O1081" s="4"/>
      <c r="P1081" s="108">
        <v>71.22</v>
      </c>
      <c r="Q1081" s="4">
        <v>71.22</v>
      </c>
      <c r="R1081" s="4">
        <v>71.22</v>
      </c>
      <c r="S1081" s="4">
        <v>71.22</v>
      </c>
      <c r="T1081" s="107"/>
      <c r="U1081" s="107"/>
      <c r="V1081" s="107"/>
      <c r="W1081" s="107"/>
      <c r="X1081" s="107"/>
    </row>
    <row r="1082" spans="1:24">
      <c r="A1082" s="102">
        <f t="shared" si="16"/>
        <v>1081</v>
      </c>
      <c r="B1082" s="102">
        <v>481</v>
      </c>
      <c r="C1082" s="4">
        <f>IF('Input&amp;Output'!$C$3=10,'v-t_chart'!G1082,IF('Input&amp;Output'!$C$3=21,'v-t_chart'!H1082,IF('Input&amp;Output'!$C$3=32,'v-t_chart'!I1082,IF('Input&amp;Output'!$C$3=22,'v-t_chart'!J1082,IF('Input&amp;Output'!$C$3=31,'v-t_chart'!K1082,'v-t_chart'!L1082)))))</f>
        <v>72</v>
      </c>
      <c r="D1082" s="17"/>
      <c r="F1082" s="4">
        <v>1081</v>
      </c>
      <c r="G1082" s="105"/>
      <c r="H1082" s="108">
        <v>72</v>
      </c>
      <c r="I1082" s="4">
        <v>72</v>
      </c>
      <c r="J1082" s="4">
        <v>72</v>
      </c>
      <c r="K1082" s="4">
        <v>72</v>
      </c>
      <c r="L1082" s="107"/>
      <c r="M1082" s="107"/>
      <c r="N1082" s="4">
        <v>1081</v>
      </c>
      <c r="O1082" s="4"/>
      <c r="P1082" s="108">
        <v>72.040000000000006</v>
      </c>
      <c r="Q1082" s="4">
        <v>72.040000000000006</v>
      </c>
      <c r="R1082" s="4">
        <v>72.040000000000006</v>
      </c>
      <c r="S1082" s="4">
        <v>72.040000000000006</v>
      </c>
      <c r="T1082" s="107"/>
      <c r="U1082" s="107"/>
      <c r="V1082" s="107"/>
      <c r="W1082" s="107"/>
      <c r="X1082" s="107"/>
    </row>
    <row r="1083" spans="1:24">
      <c r="A1083" s="102">
        <f t="shared" si="16"/>
        <v>1082</v>
      </c>
      <c r="B1083" s="102">
        <v>482</v>
      </c>
      <c r="C1083" s="4">
        <f>IF('Input&amp;Output'!$C$3=10,'v-t_chart'!G1083,IF('Input&amp;Output'!$C$3=21,'v-t_chart'!H1083,IF('Input&amp;Output'!$C$3=32,'v-t_chart'!I1083,IF('Input&amp;Output'!$C$3=22,'v-t_chart'!J1083,IF('Input&amp;Output'!$C$3=31,'v-t_chart'!K1083,'v-t_chart'!L1083)))))</f>
        <v>72.599999999999994</v>
      </c>
      <c r="D1083" s="17"/>
      <c r="F1083" s="4">
        <v>1082</v>
      </c>
      <c r="G1083" s="105"/>
      <c r="H1083" s="108">
        <v>72.599999999999994</v>
      </c>
      <c r="I1083" s="4">
        <v>72.599999999999994</v>
      </c>
      <c r="J1083" s="4">
        <v>72.599999999999994</v>
      </c>
      <c r="K1083" s="4">
        <v>72.599999999999994</v>
      </c>
      <c r="L1083" s="107"/>
      <c r="M1083" s="107"/>
      <c r="N1083" s="4">
        <v>1082</v>
      </c>
      <c r="O1083" s="4"/>
      <c r="P1083" s="108">
        <v>72.61</v>
      </c>
      <c r="Q1083" s="4">
        <v>72.61</v>
      </c>
      <c r="R1083" s="4">
        <v>72.61</v>
      </c>
      <c r="S1083" s="4">
        <v>72.61</v>
      </c>
      <c r="T1083" s="107"/>
      <c r="U1083" s="107"/>
      <c r="V1083" s="107"/>
      <c r="W1083" s="107"/>
      <c r="X1083" s="107"/>
    </row>
    <row r="1084" spans="1:24">
      <c r="A1084" s="102">
        <f t="shared" si="16"/>
        <v>1083</v>
      </c>
      <c r="B1084" s="102">
        <v>483</v>
      </c>
      <c r="C1084" s="4">
        <f>IF('Input&amp;Output'!$C$3=10,'v-t_chart'!G1084,IF('Input&amp;Output'!$C$3=21,'v-t_chart'!H1084,IF('Input&amp;Output'!$C$3=32,'v-t_chart'!I1084,IF('Input&amp;Output'!$C$3=22,'v-t_chart'!J1084,IF('Input&amp;Output'!$C$3=31,'v-t_chart'!K1084,'v-t_chart'!L1084)))))</f>
        <v>72.8</v>
      </c>
      <c r="D1084" s="17"/>
      <c r="F1084" s="4">
        <v>1083</v>
      </c>
      <c r="G1084" s="105"/>
      <c r="H1084" s="108">
        <v>72.8</v>
      </c>
      <c r="I1084" s="4">
        <v>72.8</v>
      </c>
      <c r="J1084" s="4">
        <v>72.8</v>
      </c>
      <c r="K1084" s="4">
        <v>72.8</v>
      </c>
      <c r="L1084" s="107"/>
      <c r="M1084" s="107"/>
      <c r="N1084" s="4">
        <v>1083</v>
      </c>
      <c r="O1084" s="4"/>
      <c r="P1084" s="108">
        <v>72.84</v>
      </c>
      <c r="Q1084" s="4">
        <v>72.84</v>
      </c>
      <c r="R1084" s="4">
        <v>72.84</v>
      </c>
      <c r="S1084" s="4">
        <v>72.84</v>
      </c>
      <c r="T1084" s="107"/>
      <c r="U1084" s="107"/>
      <c r="V1084" s="107"/>
      <c r="W1084" s="107"/>
      <c r="X1084" s="107"/>
    </row>
    <row r="1085" spans="1:24">
      <c r="A1085" s="102">
        <f t="shared" si="16"/>
        <v>1084</v>
      </c>
      <c r="B1085" s="102">
        <v>484</v>
      </c>
      <c r="C1085" s="4">
        <f>IF('Input&amp;Output'!$C$3=10,'v-t_chart'!G1085,IF('Input&amp;Output'!$C$3=21,'v-t_chart'!H1085,IF('Input&amp;Output'!$C$3=32,'v-t_chart'!I1085,IF('Input&amp;Output'!$C$3=22,'v-t_chart'!J1085,IF('Input&amp;Output'!$C$3=31,'v-t_chart'!K1085,'v-t_chart'!L1085)))))</f>
        <v>72.7</v>
      </c>
      <c r="D1085" s="17"/>
      <c r="F1085" s="4">
        <v>1084</v>
      </c>
      <c r="G1085" s="105"/>
      <c r="H1085" s="108">
        <v>72.7</v>
      </c>
      <c r="I1085" s="4">
        <v>72.7</v>
      </c>
      <c r="J1085" s="4">
        <v>72.7</v>
      </c>
      <c r="K1085" s="4">
        <v>72.7</v>
      </c>
      <c r="L1085" s="107"/>
      <c r="M1085" s="107"/>
      <c r="N1085" s="4">
        <v>1084</v>
      </c>
      <c r="O1085" s="4"/>
      <c r="P1085" s="108">
        <v>72.709999999999994</v>
      </c>
      <c r="Q1085" s="4">
        <v>72.709999999999994</v>
      </c>
      <c r="R1085" s="4">
        <v>72.709999999999994</v>
      </c>
      <c r="S1085" s="4">
        <v>72.709999999999994</v>
      </c>
      <c r="T1085" s="107"/>
      <c r="U1085" s="107"/>
      <c r="V1085" s="107"/>
      <c r="W1085" s="107"/>
      <c r="X1085" s="107"/>
    </row>
    <row r="1086" spans="1:24">
      <c r="A1086" s="102">
        <f t="shared" si="16"/>
        <v>1085</v>
      </c>
      <c r="B1086" s="102">
        <v>485</v>
      </c>
      <c r="C1086" s="4">
        <f>IF('Input&amp;Output'!$C$3=10,'v-t_chart'!G1086,IF('Input&amp;Output'!$C$3=21,'v-t_chart'!H1086,IF('Input&amp;Output'!$C$3=32,'v-t_chart'!I1086,IF('Input&amp;Output'!$C$3=22,'v-t_chart'!J1086,IF('Input&amp;Output'!$C$3=31,'v-t_chart'!K1086,'v-t_chart'!L1086)))))</f>
        <v>72</v>
      </c>
      <c r="D1086" s="17"/>
      <c r="F1086" s="4">
        <v>1085</v>
      </c>
      <c r="G1086" s="105"/>
      <c r="H1086" s="108">
        <v>72</v>
      </c>
      <c r="I1086" s="4">
        <v>72</v>
      </c>
      <c r="J1086" s="4">
        <v>72</v>
      </c>
      <c r="K1086" s="4">
        <v>72</v>
      </c>
      <c r="L1086" s="107"/>
      <c r="M1086" s="107"/>
      <c r="N1086" s="4">
        <v>1085</v>
      </c>
      <c r="O1086" s="4"/>
      <c r="P1086" s="108">
        <v>72</v>
      </c>
      <c r="Q1086" s="4">
        <v>72</v>
      </c>
      <c r="R1086" s="4">
        <v>72</v>
      </c>
      <c r="S1086" s="4">
        <v>72</v>
      </c>
      <c r="T1086" s="107"/>
      <c r="U1086" s="107"/>
      <c r="V1086" s="107"/>
      <c r="W1086" s="107"/>
      <c r="X1086" s="107"/>
    </row>
    <row r="1087" spans="1:24">
      <c r="A1087" s="102">
        <f t="shared" si="16"/>
        <v>1086</v>
      </c>
      <c r="B1087" s="102">
        <v>486</v>
      </c>
      <c r="C1087" s="4">
        <f>IF('Input&amp;Output'!$C$3=10,'v-t_chart'!G1087,IF('Input&amp;Output'!$C$3=21,'v-t_chart'!H1087,IF('Input&amp;Output'!$C$3=32,'v-t_chart'!I1087,IF('Input&amp;Output'!$C$3=22,'v-t_chart'!J1087,IF('Input&amp;Output'!$C$3=31,'v-t_chart'!K1087,'v-t_chart'!L1087)))))</f>
        <v>70.400000000000006</v>
      </c>
      <c r="D1087" s="17"/>
      <c r="F1087" s="4">
        <v>1086</v>
      </c>
      <c r="G1087" s="105"/>
      <c r="H1087" s="108">
        <v>70.400000000000006</v>
      </c>
      <c r="I1087" s="4">
        <v>70.400000000000006</v>
      </c>
      <c r="J1087" s="4">
        <v>70.400000000000006</v>
      </c>
      <c r="K1087" s="4">
        <v>70.400000000000006</v>
      </c>
      <c r="L1087" s="107"/>
      <c r="M1087" s="107"/>
      <c r="N1087" s="4">
        <v>1086</v>
      </c>
      <c r="O1087" s="4"/>
      <c r="P1087" s="108">
        <v>70.349999999999994</v>
      </c>
      <c r="Q1087" s="4">
        <v>70.349999999999994</v>
      </c>
      <c r="R1087" s="4">
        <v>70.349999999999994</v>
      </c>
      <c r="S1087" s="4">
        <v>70.349999999999994</v>
      </c>
      <c r="T1087" s="107"/>
      <c r="U1087" s="107"/>
      <c r="V1087" s="107"/>
      <c r="W1087" s="107"/>
      <c r="X1087" s="107"/>
    </row>
    <row r="1088" spans="1:24">
      <c r="A1088" s="102">
        <f t="shared" si="16"/>
        <v>1087</v>
      </c>
      <c r="B1088" s="102">
        <v>487</v>
      </c>
      <c r="C1088" s="4">
        <f>IF('Input&amp;Output'!$C$3=10,'v-t_chart'!G1088,IF('Input&amp;Output'!$C$3=21,'v-t_chart'!H1088,IF('Input&amp;Output'!$C$3=32,'v-t_chart'!I1088,IF('Input&amp;Output'!$C$3=22,'v-t_chart'!J1088,IF('Input&amp;Output'!$C$3=31,'v-t_chart'!K1088,'v-t_chart'!L1088)))))</f>
        <v>67.7</v>
      </c>
      <c r="D1088" s="17"/>
      <c r="F1088" s="4">
        <v>1087</v>
      </c>
      <c r="G1088" s="105"/>
      <c r="H1088" s="108">
        <v>67.7</v>
      </c>
      <c r="I1088" s="4">
        <v>67.7</v>
      </c>
      <c r="J1088" s="4">
        <v>67.7</v>
      </c>
      <c r="K1088" s="4">
        <v>67.7</v>
      </c>
      <c r="L1088" s="107"/>
      <c r="M1088" s="107"/>
      <c r="N1088" s="4">
        <v>1087</v>
      </c>
      <c r="O1088" s="4"/>
      <c r="P1088" s="108">
        <v>67.7</v>
      </c>
      <c r="Q1088" s="4">
        <v>67.7</v>
      </c>
      <c r="R1088" s="4">
        <v>67.7</v>
      </c>
      <c r="S1088" s="4">
        <v>67.7</v>
      </c>
      <c r="T1088" s="107"/>
      <c r="U1088" s="107"/>
      <c r="V1088" s="107"/>
      <c r="W1088" s="107"/>
      <c r="X1088" s="107"/>
    </row>
    <row r="1089" spans="1:24">
      <c r="A1089" s="102">
        <f t="shared" si="16"/>
        <v>1088</v>
      </c>
      <c r="B1089" s="102">
        <v>488</v>
      </c>
      <c r="C1089" s="4">
        <f>IF('Input&amp;Output'!$C$3=10,'v-t_chart'!G1089,IF('Input&amp;Output'!$C$3=21,'v-t_chart'!H1089,IF('Input&amp;Output'!$C$3=32,'v-t_chart'!I1089,IF('Input&amp;Output'!$C$3=22,'v-t_chart'!J1089,IF('Input&amp;Output'!$C$3=31,'v-t_chart'!K1089,'v-t_chart'!L1089)))))</f>
        <v>64.400000000000006</v>
      </c>
      <c r="D1089" s="17"/>
      <c r="F1089" s="4">
        <v>1088</v>
      </c>
      <c r="G1089" s="105"/>
      <c r="H1089" s="108">
        <v>64.400000000000006</v>
      </c>
      <c r="I1089" s="4">
        <v>64.400000000000006</v>
      </c>
      <c r="J1089" s="4">
        <v>64.400000000000006</v>
      </c>
      <c r="K1089" s="4">
        <v>64.400000000000006</v>
      </c>
      <c r="L1089" s="107"/>
      <c r="M1089" s="107"/>
      <c r="N1089" s="4">
        <v>1088</v>
      </c>
      <c r="O1089" s="4"/>
      <c r="P1089" s="108">
        <v>64.42</v>
      </c>
      <c r="Q1089" s="4">
        <v>64.42</v>
      </c>
      <c r="R1089" s="4">
        <v>64.42</v>
      </c>
      <c r="S1089" s="4">
        <v>64.42</v>
      </c>
      <c r="T1089" s="107"/>
      <c r="U1089" s="107"/>
      <c r="V1089" s="107"/>
      <c r="W1089" s="107"/>
      <c r="X1089" s="107"/>
    </row>
    <row r="1090" spans="1:24">
      <c r="A1090" s="102">
        <f t="shared" si="16"/>
        <v>1089</v>
      </c>
      <c r="B1090" s="102">
        <v>489</v>
      </c>
      <c r="C1090" s="4">
        <f>IF('Input&amp;Output'!$C$3=10,'v-t_chart'!G1090,IF('Input&amp;Output'!$C$3=21,'v-t_chart'!H1090,IF('Input&amp;Output'!$C$3=32,'v-t_chart'!I1090,IF('Input&amp;Output'!$C$3=22,'v-t_chart'!J1090,IF('Input&amp;Output'!$C$3=31,'v-t_chart'!K1090,'v-t_chart'!L1090)))))</f>
        <v>61</v>
      </c>
      <c r="D1090" s="17"/>
      <c r="F1090" s="4">
        <v>1089</v>
      </c>
      <c r="G1090" s="105"/>
      <c r="H1090" s="108">
        <v>61</v>
      </c>
      <c r="I1090" s="4">
        <v>61</v>
      </c>
      <c r="J1090" s="4">
        <v>61</v>
      </c>
      <c r="K1090" s="4">
        <v>61</v>
      </c>
      <c r="L1090" s="107"/>
      <c r="M1090" s="107"/>
      <c r="N1090" s="4">
        <v>1089</v>
      </c>
      <c r="O1090" s="4"/>
      <c r="P1090" s="108">
        <v>60.96</v>
      </c>
      <c r="Q1090" s="4">
        <v>60.96</v>
      </c>
      <c r="R1090" s="4">
        <v>60.96</v>
      </c>
      <c r="S1090" s="4">
        <v>60.96</v>
      </c>
      <c r="T1090" s="107"/>
      <c r="U1090" s="107"/>
      <c r="V1090" s="107"/>
      <c r="W1090" s="107"/>
      <c r="X1090" s="107"/>
    </row>
    <row r="1091" spans="1:24">
      <c r="A1091" s="102">
        <f t="shared" si="16"/>
        <v>1090</v>
      </c>
      <c r="B1091" s="102">
        <v>490</v>
      </c>
      <c r="C1091" s="4">
        <f>IF('Input&amp;Output'!$C$3=10,'v-t_chart'!G1091,IF('Input&amp;Output'!$C$3=21,'v-t_chart'!H1091,IF('Input&amp;Output'!$C$3=32,'v-t_chart'!I1091,IF('Input&amp;Output'!$C$3=22,'v-t_chart'!J1091,IF('Input&amp;Output'!$C$3=31,'v-t_chart'!K1091,'v-t_chart'!L1091)))))</f>
        <v>57.6</v>
      </c>
      <c r="D1091" s="17"/>
      <c r="F1091" s="4">
        <v>1090</v>
      </c>
      <c r="G1091" s="105"/>
      <c r="H1091" s="108">
        <v>57.6</v>
      </c>
      <c r="I1091" s="4">
        <v>57.6</v>
      </c>
      <c r="J1091" s="4">
        <v>57.6</v>
      </c>
      <c r="K1091" s="4">
        <v>57.6</v>
      </c>
      <c r="L1091" s="107"/>
      <c r="M1091" s="107"/>
      <c r="N1091" s="4">
        <v>1090</v>
      </c>
      <c r="O1091" s="4"/>
      <c r="P1091" s="108">
        <v>57.57</v>
      </c>
      <c r="Q1091" s="4">
        <v>57.57</v>
      </c>
      <c r="R1091" s="4">
        <v>57.57</v>
      </c>
      <c r="S1091" s="4">
        <v>57.57</v>
      </c>
      <c r="T1091" s="107"/>
      <c r="U1091" s="107"/>
      <c r="V1091" s="107"/>
      <c r="W1091" s="107"/>
      <c r="X1091" s="107"/>
    </row>
    <row r="1092" spans="1:24">
      <c r="A1092" s="102">
        <f t="shared" ref="A1092:A1155" si="17">A1091+1</f>
        <v>1091</v>
      </c>
      <c r="B1092" s="102">
        <v>491</v>
      </c>
      <c r="C1092" s="4">
        <f>IF('Input&amp;Output'!$C$3=10,'v-t_chart'!G1092,IF('Input&amp;Output'!$C$3=21,'v-t_chart'!H1092,IF('Input&amp;Output'!$C$3=32,'v-t_chart'!I1092,IF('Input&amp;Output'!$C$3=22,'v-t_chart'!J1092,IF('Input&amp;Output'!$C$3=31,'v-t_chart'!K1092,'v-t_chart'!L1092)))))</f>
        <v>54</v>
      </c>
      <c r="D1092" s="17"/>
      <c r="F1092" s="4">
        <v>1091</v>
      </c>
      <c r="G1092" s="105"/>
      <c r="H1092" s="108">
        <v>54</v>
      </c>
      <c r="I1092" s="4">
        <v>54</v>
      </c>
      <c r="J1092" s="4">
        <v>54</v>
      </c>
      <c r="K1092" s="4">
        <v>54</v>
      </c>
      <c r="L1092" s="107"/>
      <c r="M1092" s="107"/>
      <c r="N1092" s="4">
        <v>1091</v>
      </c>
      <c r="O1092" s="4"/>
      <c r="P1092" s="108">
        <v>54.01</v>
      </c>
      <c r="Q1092" s="4">
        <v>54.01</v>
      </c>
      <c r="R1092" s="4">
        <v>54.01</v>
      </c>
      <c r="S1092" s="4">
        <v>54.01</v>
      </c>
      <c r="T1092" s="107"/>
      <c r="U1092" s="107"/>
      <c r="V1092" s="107"/>
      <c r="W1092" s="107"/>
      <c r="X1092" s="107"/>
    </row>
    <row r="1093" spans="1:24">
      <c r="A1093" s="102">
        <f t="shared" si="17"/>
        <v>1092</v>
      </c>
      <c r="B1093" s="102">
        <v>492</v>
      </c>
      <c r="C1093" s="4">
        <f>IF('Input&amp;Output'!$C$3=10,'v-t_chart'!G1093,IF('Input&amp;Output'!$C$3=21,'v-t_chart'!H1093,IF('Input&amp;Output'!$C$3=32,'v-t_chart'!I1093,IF('Input&amp;Output'!$C$3=22,'v-t_chart'!J1093,IF('Input&amp;Output'!$C$3=31,'v-t_chart'!K1093,'v-t_chart'!L1093)))))</f>
        <v>49.7</v>
      </c>
      <c r="D1093" s="17"/>
      <c r="F1093" s="4">
        <v>1092</v>
      </c>
      <c r="G1093" s="105"/>
      <c r="H1093" s="108">
        <v>49.7</v>
      </c>
      <c r="I1093" s="4">
        <v>49.7</v>
      </c>
      <c r="J1093" s="4">
        <v>49.7</v>
      </c>
      <c r="K1093" s="4">
        <v>49.7</v>
      </c>
      <c r="L1093" s="107"/>
      <c r="M1093" s="107"/>
      <c r="N1093" s="4">
        <v>1092</v>
      </c>
      <c r="O1093" s="4"/>
      <c r="P1093" s="108">
        <v>49.74</v>
      </c>
      <c r="Q1093" s="4">
        <v>49.74</v>
      </c>
      <c r="R1093" s="4">
        <v>49.74</v>
      </c>
      <c r="S1093" s="4">
        <v>49.74</v>
      </c>
      <c r="T1093" s="107"/>
      <c r="U1093" s="107"/>
      <c r="V1093" s="107"/>
      <c r="W1093" s="107"/>
      <c r="X1093" s="107"/>
    </row>
    <row r="1094" spans="1:24">
      <c r="A1094" s="102">
        <f t="shared" si="17"/>
        <v>1093</v>
      </c>
      <c r="B1094" s="102">
        <v>493</v>
      </c>
      <c r="C1094" s="4">
        <f>IF('Input&amp;Output'!$C$3=10,'v-t_chart'!G1094,IF('Input&amp;Output'!$C$3=21,'v-t_chart'!H1094,IF('Input&amp;Output'!$C$3=32,'v-t_chart'!I1094,IF('Input&amp;Output'!$C$3=22,'v-t_chart'!J1094,IF('Input&amp;Output'!$C$3=31,'v-t_chart'!K1094,'v-t_chart'!L1094)))))</f>
        <v>44.4</v>
      </c>
      <c r="D1094" s="17"/>
      <c r="F1094" s="4">
        <v>1093</v>
      </c>
      <c r="G1094" s="105"/>
      <c r="H1094" s="108">
        <v>44.4</v>
      </c>
      <c r="I1094" s="4">
        <v>44.4</v>
      </c>
      <c r="J1094" s="4">
        <v>44.4</v>
      </c>
      <c r="K1094" s="4">
        <v>44.4</v>
      </c>
      <c r="L1094" s="107"/>
      <c r="M1094" s="107"/>
      <c r="N1094" s="4">
        <v>1093</v>
      </c>
      <c r="O1094" s="4"/>
      <c r="P1094" s="108">
        <v>44.44</v>
      </c>
      <c r="Q1094" s="4">
        <v>44.44</v>
      </c>
      <c r="R1094" s="4">
        <v>44.44</v>
      </c>
      <c r="S1094" s="4">
        <v>44.44</v>
      </c>
      <c r="T1094" s="107"/>
      <c r="U1094" s="107"/>
      <c r="V1094" s="107"/>
      <c r="W1094" s="107"/>
      <c r="X1094" s="107"/>
    </row>
    <row r="1095" spans="1:24">
      <c r="A1095" s="102">
        <f t="shared" si="17"/>
        <v>1094</v>
      </c>
      <c r="B1095" s="102">
        <v>494</v>
      </c>
      <c r="C1095" s="4">
        <f>IF('Input&amp;Output'!$C$3=10,'v-t_chart'!G1095,IF('Input&amp;Output'!$C$3=21,'v-t_chart'!H1095,IF('Input&amp;Output'!$C$3=32,'v-t_chart'!I1095,IF('Input&amp;Output'!$C$3=22,'v-t_chart'!J1095,IF('Input&amp;Output'!$C$3=31,'v-t_chart'!K1095,'v-t_chart'!L1095)))))</f>
        <v>38.200000000000003</v>
      </c>
      <c r="D1095" s="17"/>
      <c r="F1095" s="4">
        <v>1094</v>
      </c>
      <c r="G1095" s="105"/>
      <c r="H1095" s="108">
        <v>38.200000000000003</v>
      </c>
      <c r="I1095" s="4">
        <v>38.200000000000003</v>
      </c>
      <c r="J1095" s="4">
        <v>38.200000000000003</v>
      </c>
      <c r="K1095" s="4">
        <v>38.200000000000003</v>
      </c>
      <c r="L1095" s="107"/>
      <c r="M1095" s="107"/>
      <c r="N1095" s="4">
        <v>1094</v>
      </c>
      <c r="O1095" s="4"/>
      <c r="P1095" s="108">
        <v>38.17</v>
      </c>
      <c r="Q1095" s="4">
        <v>38.17</v>
      </c>
      <c r="R1095" s="4">
        <v>38.17</v>
      </c>
      <c r="S1095" s="4">
        <v>38.17</v>
      </c>
      <c r="T1095" s="107"/>
      <c r="U1095" s="107"/>
      <c r="V1095" s="107"/>
      <c r="W1095" s="107"/>
      <c r="X1095" s="107"/>
    </row>
    <row r="1096" spans="1:24">
      <c r="A1096" s="102">
        <f t="shared" si="17"/>
        <v>1095</v>
      </c>
      <c r="B1096" s="102">
        <v>495</v>
      </c>
      <c r="C1096" s="4">
        <f>IF('Input&amp;Output'!$C$3=10,'v-t_chart'!G1096,IF('Input&amp;Output'!$C$3=21,'v-t_chart'!H1096,IF('Input&amp;Output'!$C$3=32,'v-t_chart'!I1096,IF('Input&amp;Output'!$C$3=22,'v-t_chart'!J1096,IF('Input&amp;Output'!$C$3=31,'v-t_chart'!K1096,'v-t_chart'!L1096)))))</f>
        <v>31.2</v>
      </c>
      <c r="D1096" s="17"/>
      <c r="F1096" s="4">
        <v>1095</v>
      </c>
      <c r="G1096" s="105"/>
      <c r="H1096" s="108">
        <v>31.2</v>
      </c>
      <c r="I1096" s="4">
        <v>31.2</v>
      </c>
      <c r="J1096" s="4">
        <v>31.2</v>
      </c>
      <c r="K1096" s="4">
        <v>31.2</v>
      </c>
      <c r="L1096" s="107"/>
      <c r="M1096" s="107"/>
      <c r="N1096" s="4">
        <v>1095</v>
      </c>
      <c r="O1096" s="4"/>
      <c r="P1096" s="108">
        <v>31.22</v>
      </c>
      <c r="Q1096" s="4">
        <v>31.22</v>
      </c>
      <c r="R1096" s="4">
        <v>31.22</v>
      </c>
      <c r="S1096" s="4">
        <v>31.22</v>
      </c>
      <c r="T1096" s="107"/>
      <c r="U1096" s="107"/>
      <c r="V1096" s="107"/>
      <c r="W1096" s="107"/>
      <c r="X1096" s="107"/>
    </row>
    <row r="1097" spans="1:24">
      <c r="A1097" s="102">
        <f t="shared" si="17"/>
        <v>1096</v>
      </c>
      <c r="B1097" s="102">
        <v>496</v>
      </c>
      <c r="C1097" s="4">
        <f>IF('Input&amp;Output'!$C$3=10,'v-t_chart'!G1097,IF('Input&amp;Output'!$C$3=21,'v-t_chart'!H1097,IF('Input&amp;Output'!$C$3=32,'v-t_chart'!I1097,IF('Input&amp;Output'!$C$3=22,'v-t_chart'!J1097,IF('Input&amp;Output'!$C$3=31,'v-t_chart'!K1097,'v-t_chart'!L1097)))))</f>
        <v>24</v>
      </c>
      <c r="D1097" s="17"/>
      <c r="F1097" s="4">
        <v>1096</v>
      </c>
      <c r="G1097" s="105"/>
      <c r="H1097" s="108">
        <v>24</v>
      </c>
      <c r="I1097" s="4">
        <v>24</v>
      </c>
      <c r="J1097" s="4">
        <v>24</v>
      </c>
      <c r="K1097" s="4">
        <v>24</v>
      </c>
      <c r="L1097" s="107"/>
      <c r="M1097" s="107"/>
      <c r="N1097" s="4">
        <v>1096</v>
      </c>
      <c r="O1097" s="4"/>
      <c r="P1097" s="108">
        <v>23.99</v>
      </c>
      <c r="Q1097" s="4">
        <v>23.99</v>
      </c>
      <c r="R1097" s="4">
        <v>23.99</v>
      </c>
      <c r="S1097" s="4">
        <v>23.99</v>
      </c>
      <c r="T1097" s="107"/>
      <c r="U1097" s="107"/>
      <c r="V1097" s="107"/>
      <c r="W1097" s="107"/>
      <c r="X1097" s="107"/>
    </row>
    <row r="1098" spans="1:24">
      <c r="A1098" s="102">
        <f t="shared" si="17"/>
        <v>1097</v>
      </c>
      <c r="B1098" s="102">
        <v>497</v>
      </c>
      <c r="C1098" s="4">
        <f>IF('Input&amp;Output'!$C$3=10,'v-t_chart'!G1098,IF('Input&amp;Output'!$C$3=21,'v-t_chart'!H1098,IF('Input&amp;Output'!$C$3=32,'v-t_chart'!I1098,IF('Input&amp;Output'!$C$3=22,'v-t_chart'!J1098,IF('Input&amp;Output'!$C$3=31,'v-t_chart'!K1098,'v-t_chart'!L1098)))))</f>
        <v>16.8</v>
      </c>
      <c r="D1098" s="17"/>
      <c r="F1098" s="4">
        <v>1097</v>
      </c>
      <c r="G1098" s="105"/>
      <c r="H1098" s="108">
        <v>16.8</v>
      </c>
      <c r="I1098" s="4">
        <v>16.8</v>
      </c>
      <c r="J1098" s="4">
        <v>16.8</v>
      </c>
      <c r="K1098" s="4">
        <v>16.8</v>
      </c>
      <c r="L1098" s="107"/>
      <c r="M1098" s="107"/>
      <c r="N1098" s="4">
        <v>1097</v>
      </c>
      <c r="O1098" s="4"/>
      <c r="P1098" s="108">
        <v>16.84</v>
      </c>
      <c r="Q1098" s="4">
        <v>16.84</v>
      </c>
      <c r="R1098" s="4">
        <v>16.84</v>
      </c>
      <c r="S1098" s="4">
        <v>16.84</v>
      </c>
      <c r="T1098" s="107"/>
      <c r="U1098" s="107"/>
      <c r="V1098" s="107"/>
      <c r="W1098" s="107"/>
      <c r="X1098" s="107"/>
    </row>
    <row r="1099" spans="1:24">
      <c r="A1099" s="102">
        <f t="shared" si="17"/>
        <v>1098</v>
      </c>
      <c r="B1099" s="102">
        <v>498</v>
      </c>
      <c r="C1099" s="4">
        <f>IF('Input&amp;Output'!$C$3=10,'v-t_chart'!G1099,IF('Input&amp;Output'!$C$3=21,'v-t_chart'!H1099,IF('Input&amp;Output'!$C$3=32,'v-t_chart'!I1099,IF('Input&amp;Output'!$C$3=22,'v-t_chart'!J1099,IF('Input&amp;Output'!$C$3=31,'v-t_chart'!K1099,'v-t_chart'!L1099)))))</f>
        <v>10.4</v>
      </c>
      <c r="D1099" s="17"/>
      <c r="F1099" s="4">
        <v>1098</v>
      </c>
      <c r="G1099" s="105"/>
      <c r="H1099" s="108">
        <v>10.4</v>
      </c>
      <c r="I1099" s="4">
        <v>10.4</v>
      </c>
      <c r="J1099" s="4">
        <v>10.4</v>
      </c>
      <c r="K1099" s="4">
        <v>10.4</v>
      </c>
      <c r="L1099" s="107"/>
      <c r="M1099" s="107"/>
      <c r="N1099" s="4">
        <v>1098</v>
      </c>
      <c r="O1099" s="4"/>
      <c r="P1099" s="108">
        <v>10.43</v>
      </c>
      <c r="Q1099" s="4">
        <v>10.43</v>
      </c>
      <c r="R1099" s="4">
        <v>10.43</v>
      </c>
      <c r="S1099" s="4">
        <v>10.43</v>
      </c>
      <c r="T1099" s="107"/>
      <c r="U1099" s="107"/>
      <c r="V1099" s="107"/>
      <c r="W1099" s="107"/>
      <c r="X1099" s="107"/>
    </row>
    <row r="1100" spans="1:24">
      <c r="A1100" s="102">
        <f t="shared" si="17"/>
        <v>1099</v>
      </c>
      <c r="B1100" s="102">
        <v>499</v>
      </c>
      <c r="C1100" s="4">
        <f>IF('Input&amp;Output'!$C$3=10,'v-t_chart'!G1100,IF('Input&amp;Output'!$C$3=21,'v-t_chart'!H1100,IF('Input&amp;Output'!$C$3=32,'v-t_chart'!I1100,IF('Input&amp;Output'!$C$3=22,'v-t_chart'!J1100,IF('Input&amp;Output'!$C$3=31,'v-t_chart'!K1100,'v-t_chart'!L1100)))))</f>
        <v>5.7</v>
      </c>
      <c r="D1100" s="17"/>
      <c r="F1100" s="4">
        <v>1099</v>
      </c>
      <c r="G1100" s="105"/>
      <c r="H1100" s="108">
        <v>5.7</v>
      </c>
      <c r="I1100" s="4">
        <v>5.7</v>
      </c>
      <c r="J1100" s="4">
        <v>5.7</v>
      </c>
      <c r="K1100" s="4">
        <v>5.7</v>
      </c>
      <c r="L1100" s="107"/>
      <c r="M1100" s="107"/>
      <c r="N1100" s="4">
        <v>1099</v>
      </c>
      <c r="O1100" s="4"/>
      <c r="P1100" s="108">
        <v>5.66</v>
      </c>
      <c r="Q1100" s="4">
        <v>5.66</v>
      </c>
      <c r="R1100" s="4">
        <v>5.66</v>
      </c>
      <c r="S1100" s="4">
        <v>5.66</v>
      </c>
      <c r="T1100" s="107"/>
      <c r="U1100" s="107"/>
      <c r="V1100" s="107"/>
      <c r="W1100" s="107"/>
      <c r="X1100" s="107"/>
    </row>
    <row r="1101" spans="1:24">
      <c r="A1101" s="102">
        <f t="shared" si="17"/>
        <v>1100</v>
      </c>
      <c r="B1101" s="102">
        <v>500</v>
      </c>
      <c r="C1101" s="4">
        <f>IF('Input&amp;Output'!$C$3=10,'v-t_chart'!G1101,IF('Input&amp;Output'!$C$3=21,'v-t_chart'!H1101,IF('Input&amp;Output'!$C$3=32,'v-t_chart'!I1101,IF('Input&amp;Output'!$C$3=22,'v-t_chart'!J1101,IF('Input&amp;Output'!$C$3=31,'v-t_chart'!K1101,'v-t_chart'!L1101)))))</f>
        <v>2.8</v>
      </c>
      <c r="D1101" s="17"/>
      <c r="F1101" s="4">
        <v>1100</v>
      </c>
      <c r="G1101" s="105"/>
      <c r="H1101" s="108">
        <v>2.8</v>
      </c>
      <c r="I1101" s="4">
        <v>2.8</v>
      </c>
      <c r="J1101" s="4">
        <v>2.8</v>
      </c>
      <c r="K1101" s="4">
        <v>2.8</v>
      </c>
      <c r="L1101" s="107"/>
      <c r="M1101" s="107"/>
      <c r="N1101" s="4">
        <v>1100</v>
      </c>
      <c r="O1101" s="4"/>
      <c r="P1101" s="108">
        <v>2.83</v>
      </c>
      <c r="Q1101" s="4">
        <v>2.83</v>
      </c>
      <c r="R1101" s="4">
        <v>2.83</v>
      </c>
      <c r="S1101" s="4">
        <v>2.83</v>
      </c>
      <c r="T1101" s="107"/>
      <c r="U1101" s="107"/>
      <c r="V1101" s="107"/>
      <c r="W1101" s="107"/>
      <c r="X1101" s="107"/>
    </row>
    <row r="1102" spans="1:24">
      <c r="A1102" s="102">
        <f t="shared" si="17"/>
        <v>1101</v>
      </c>
      <c r="B1102" s="102">
        <v>501</v>
      </c>
      <c r="C1102" s="4">
        <f>IF('Input&amp;Output'!$C$3=10,'v-t_chart'!G1102,IF('Input&amp;Output'!$C$3=21,'v-t_chart'!H1102,IF('Input&amp;Output'!$C$3=32,'v-t_chart'!I1102,IF('Input&amp;Output'!$C$3=22,'v-t_chart'!J1102,IF('Input&amp;Output'!$C$3=31,'v-t_chart'!K1102,'v-t_chart'!L1102)))))</f>
        <v>1.6</v>
      </c>
      <c r="D1102" s="17"/>
      <c r="F1102" s="4">
        <v>1101</v>
      </c>
      <c r="G1102" s="105"/>
      <c r="H1102" s="108">
        <v>1.6</v>
      </c>
      <c r="I1102" s="4">
        <v>1.6</v>
      </c>
      <c r="J1102" s="4">
        <v>1.6</v>
      </c>
      <c r="K1102" s="4">
        <v>1.6</v>
      </c>
      <c r="L1102" s="107"/>
      <c r="M1102" s="107"/>
      <c r="N1102" s="4">
        <v>1101</v>
      </c>
      <c r="O1102" s="4"/>
      <c r="P1102" s="108">
        <v>1.58</v>
      </c>
      <c r="Q1102" s="4">
        <v>1.58</v>
      </c>
      <c r="R1102" s="4">
        <v>1.58</v>
      </c>
      <c r="S1102" s="4">
        <v>1.58</v>
      </c>
      <c r="T1102" s="107"/>
      <c r="U1102" s="107"/>
      <c r="V1102" s="107"/>
      <c r="W1102" s="107"/>
      <c r="X1102" s="107"/>
    </row>
    <row r="1103" spans="1:24">
      <c r="A1103" s="102">
        <f t="shared" si="17"/>
        <v>1102</v>
      </c>
      <c r="B1103" s="102">
        <v>502</v>
      </c>
      <c r="C1103" s="4">
        <f>IF('Input&amp;Output'!$C$3=10,'v-t_chart'!G1103,IF('Input&amp;Output'!$C$3=21,'v-t_chart'!H1103,IF('Input&amp;Output'!$C$3=32,'v-t_chart'!I1103,IF('Input&amp;Output'!$C$3=22,'v-t_chart'!J1103,IF('Input&amp;Output'!$C$3=31,'v-t_chart'!K1103,'v-t_chart'!L1103)))))</f>
        <v>0.3</v>
      </c>
      <c r="D1103" s="17"/>
      <c r="F1103" s="4">
        <v>1102</v>
      </c>
      <c r="G1103" s="105"/>
      <c r="H1103" s="108">
        <v>0.3</v>
      </c>
      <c r="I1103" s="4">
        <v>0.3</v>
      </c>
      <c r="J1103" s="4">
        <v>0.3</v>
      </c>
      <c r="K1103" s="4">
        <v>0.3</v>
      </c>
      <c r="L1103" s="107"/>
      <c r="M1103" s="107"/>
      <c r="N1103" s="4">
        <v>1102</v>
      </c>
      <c r="O1103" s="4"/>
      <c r="P1103" s="108">
        <v>0.33</v>
      </c>
      <c r="Q1103" s="4">
        <v>0.33</v>
      </c>
      <c r="R1103" s="4">
        <v>0.33</v>
      </c>
      <c r="S1103" s="4">
        <v>0.33</v>
      </c>
      <c r="T1103" s="107"/>
      <c r="U1103" s="107"/>
      <c r="V1103" s="107"/>
      <c r="W1103" s="107"/>
      <c r="X1103" s="107"/>
    </row>
    <row r="1104" spans="1:24">
      <c r="A1104" s="102">
        <f t="shared" si="17"/>
        <v>1103</v>
      </c>
      <c r="B1104" s="102">
        <v>503</v>
      </c>
      <c r="C1104" s="4">
        <f>IF('Input&amp;Output'!$C$3=10,'v-t_chart'!G1104,IF('Input&amp;Output'!$C$3=21,'v-t_chart'!H1104,IF('Input&amp;Output'!$C$3=32,'v-t_chart'!I1104,IF('Input&amp;Output'!$C$3=22,'v-t_chart'!J1104,IF('Input&amp;Output'!$C$3=31,'v-t_chart'!K1104,'v-t_chart'!L1104)))))</f>
        <v>0</v>
      </c>
      <c r="D1104" s="17"/>
      <c r="F1104" s="4">
        <v>1103</v>
      </c>
      <c r="G1104" s="105"/>
      <c r="H1104" s="108">
        <v>0</v>
      </c>
      <c r="I1104" s="4">
        <v>0</v>
      </c>
      <c r="J1104" s="4">
        <v>0</v>
      </c>
      <c r="K1104" s="4">
        <v>0</v>
      </c>
      <c r="L1104" s="107"/>
      <c r="M1104" s="107"/>
      <c r="N1104" s="4">
        <v>1103</v>
      </c>
      <c r="O1104" s="4"/>
      <c r="P1104" s="108">
        <v>0</v>
      </c>
      <c r="Q1104" s="4">
        <v>0</v>
      </c>
      <c r="R1104" s="4">
        <v>0</v>
      </c>
      <c r="S1104" s="4">
        <v>0</v>
      </c>
      <c r="T1104" s="107"/>
      <c r="U1104" s="107"/>
      <c r="V1104" s="107"/>
      <c r="W1104" s="107"/>
      <c r="X1104" s="107"/>
    </row>
    <row r="1105" spans="1:24">
      <c r="A1105" s="102">
        <f t="shared" si="17"/>
        <v>1104</v>
      </c>
      <c r="B1105" s="102">
        <v>504</v>
      </c>
      <c r="C1105" s="4">
        <f>IF('Input&amp;Output'!$C$3=10,'v-t_chart'!G1105,IF('Input&amp;Output'!$C$3=21,'v-t_chart'!H1105,IF('Input&amp;Output'!$C$3=32,'v-t_chart'!I1105,IF('Input&amp;Output'!$C$3=22,'v-t_chart'!J1105,IF('Input&amp;Output'!$C$3=31,'v-t_chart'!K1105,'v-t_chart'!L1105)))))</f>
        <v>0</v>
      </c>
      <c r="D1105" s="17"/>
      <c r="F1105" s="4">
        <v>1104</v>
      </c>
      <c r="G1105" s="105"/>
      <c r="H1105" s="108">
        <v>0</v>
      </c>
      <c r="I1105" s="4">
        <v>0</v>
      </c>
      <c r="J1105" s="4">
        <v>0</v>
      </c>
      <c r="K1105" s="4">
        <v>0</v>
      </c>
      <c r="L1105" s="107"/>
      <c r="M1105" s="107"/>
      <c r="N1105" s="4">
        <v>1104</v>
      </c>
      <c r="O1105" s="4"/>
      <c r="P1105" s="108">
        <v>0</v>
      </c>
      <c r="Q1105" s="4">
        <v>0</v>
      </c>
      <c r="R1105" s="4">
        <v>0</v>
      </c>
      <c r="S1105" s="4">
        <v>0</v>
      </c>
      <c r="T1105" s="107"/>
      <c r="U1105" s="107"/>
      <c r="V1105" s="107"/>
      <c r="W1105" s="107"/>
      <c r="X1105" s="107"/>
    </row>
    <row r="1106" spans="1:24">
      <c r="A1106" s="102">
        <f t="shared" si="17"/>
        <v>1105</v>
      </c>
      <c r="B1106" s="102">
        <v>505</v>
      </c>
      <c r="C1106" s="4">
        <f>IF('Input&amp;Output'!$C$3=10,'v-t_chart'!G1106,IF('Input&amp;Output'!$C$3=21,'v-t_chart'!H1106,IF('Input&amp;Output'!$C$3=32,'v-t_chart'!I1106,IF('Input&amp;Output'!$C$3=22,'v-t_chart'!J1106,IF('Input&amp;Output'!$C$3=31,'v-t_chart'!K1106,'v-t_chart'!L1106)))))</f>
        <v>0</v>
      </c>
      <c r="D1106" s="17"/>
      <c r="F1106" s="4">
        <v>1105</v>
      </c>
      <c r="G1106" s="105"/>
      <c r="H1106" s="108">
        <v>0</v>
      </c>
      <c r="I1106" s="4">
        <v>0</v>
      </c>
      <c r="J1106" s="4">
        <v>0</v>
      </c>
      <c r="K1106" s="4">
        <v>0</v>
      </c>
      <c r="L1106" s="107"/>
      <c r="M1106" s="107"/>
      <c r="N1106" s="4">
        <v>1105</v>
      </c>
      <c r="O1106" s="4"/>
      <c r="P1106" s="108">
        <v>0</v>
      </c>
      <c r="Q1106" s="4">
        <v>0</v>
      </c>
      <c r="R1106" s="4">
        <v>0</v>
      </c>
      <c r="S1106" s="4">
        <v>0</v>
      </c>
      <c r="T1106" s="107"/>
      <c r="U1106" s="107"/>
      <c r="V1106" s="107"/>
      <c r="W1106" s="107"/>
      <c r="X1106" s="107"/>
    </row>
    <row r="1107" spans="1:24">
      <c r="A1107" s="102">
        <f t="shared" si="17"/>
        <v>1106</v>
      </c>
      <c r="B1107" s="102">
        <v>506</v>
      </c>
      <c r="C1107" s="4">
        <f>IF('Input&amp;Output'!$C$3=10,'v-t_chart'!G1107,IF('Input&amp;Output'!$C$3=21,'v-t_chart'!H1107,IF('Input&amp;Output'!$C$3=32,'v-t_chart'!I1107,IF('Input&amp;Output'!$C$3=22,'v-t_chart'!J1107,IF('Input&amp;Output'!$C$3=31,'v-t_chart'!K1107,'v-t_chart'!L1107)))))</f>
        <v>0</v>
      </c>
      <c r="D1107" s="17"/>
      <c r="F1107" s="4">
        <v>1106</v>
      </c>
      <c r="G1107" s="105"/>
      <c r="H1107" s="108">
        <v>0</v>
      </c>
      <c r="I1107" s="4">
        <v>0</v>
      </c>
      <c r="J1107" s="4">
        <v>0</v>
      </c>
      <c r="K1107" s="4">
        <v>0</v>
      </c>
      <c r="L1107" s="107"/>
      <c r="M1107" s="107"/>
      <c r="N1107" s="4">
        <v>1106</v>
      </c>
      <c r="O1107" s="4"/>
      <c r="P1107" s="108">
        <v>0</v>
      </c>
      <c r="Q1107" s="4">
        <v>0</v>
      </c>
      <c r="R1107" s="4">
        <v>0</v>
      </c>
      <c r="S1107" s="4">
        <v>0</v>
      </c>
      <c r="T1107" s="107"/>
      <c r="U1107" s="107"/>
      <c r="V1107" s="107"/>
      <c r="W1107" s="107"/>
      <c r="X1107" s="107"/>
    </row>
    <row r="1108" spans="1:24">
      <c r="A1108" s="102">
        <f t="shared" si="17"/>
        <v>1107</v>
      </c>
      <c r="B1108" s="102">
        <v>507</v>
      </c>
      <c r="C1108" s="4">
        <f>IF('Input&amp;Output'!$C$3=10,'v-t_chart'!G1108,IF('Input&amp;Output'!$C$3=21,'v-t_chart'!H1108,IF('Input&amp;Output'!$C$3=32,'v-t_chart'!I1108,IF('Input&amp;Output'!$C$3=22,'v-t_chart'!J1108,IF('Input&amp;Output'!$C$3=31,'v-t_chart'!K1108,'v-t_chart'!L1108)))))</f>
        <v>0</v>
      </c>
      <c r="D1108" s="17"/>
      <c r="F1108" s="4">
        <v>1107</v>
      </c>
      <c r="G1108" s="105"/>
      <c r="H1108" s="108">
        <v>0</v>
      </c>
      <c r="I1108" s="4">
        <v>0</v>
      </c>
      <c r="J1108" s="4">
        <v>0</v>
      </c>
      <c r="K1108" s="4">
        <v>0</v>
      </c>
      <c r="L1108" s="107"/>
      <c r="M1108" s="107"/>
      <c r="N1108" s="4">
        <v>1107</v>
      </c>
      <c r="O1108" s="4"/>
      <c r="P1108" s="108">
        <v>0</v>
      </c>
      <c r="Q1108" s="4">
        <v>0</v>
      </c>
      <c r="R1108" s="4">
        <v>0</v>
      </c>
      <c r="S1108" s="4">
        <v>0</v>
      </c>
      <c r="T1108" s="107"/>
      <c r="U1108" s="107"/>
      <c r="V1108" s="107"/>
      <c r="W1108" s="107"/>
      <c r="X1108" s="107"/>
    </row>
    <row r="1109" spans="1:24">
      <c r="A1109" s="102">
        <f t="shared" si="17"/>
        <v>1108</v>
      </c>
      <c r="B1109" s="102">
        <v>508</v>
      </c>
      <c r="C1109" s="4">
        <f>IF('Input&amp;Output'!$C$3=10,'v-t_chart'!G1109,IF('Input&amp;Output'!$C$3=21,'v-t_chart'!H1109,IF('Input&amp;Output'!$C$3=32,'v-t_chart'!I1109,IF('Input&amp;Output'!$C$3=22,'v-t_chart'!J1109,IF('Input&amp;Output'!$C$3=31,'v-t_chart'!K1109,'v-t_chart'!L1109)))))</f>
        <v>0</v>
      </c>
      <c r="D1109" s="17"/>
      <c r="F1109" s="4">
        <v>1108</v>
      </c>
      <c r="G1109" s="105"/>
      <c r="H1109" s="108">
        <v>0</v>
      </c>
      <c r="I1109" s="4">
        <v>0</v>
      </c>
      <c r="J1109" s="4">
        <v>0</v>
      </c>
      <c r="K1109" s="4">
        <v>0</v>
      </c>
      <c r="L1109" s="107"/>
      <c r="M1109" s="107"/>
      <c r="N1109" s="4">
        <v>1108</v>
      </c>
      <c r="O1109" s="4"/>
      <c r="P1109" s="108">
        <v>0</v>
      </c>
      <c r="Q1109" s="4">
        <v>0</v>
      </c>
      <c r="R1109" s="4">
        <v>0</v>
      </c>
      <c r="S1109" s="4">
        <v>0</v>
      </c>
      <c r="T1109" s="107"/>
      <c r="U1109" s="107"/>
      <c r="V1109" s="107"/>
      <c r="W1109" s="107"/>
      <c r="X1109" s="107"/>
    </row>
    <row r="1110" spans="1:24">
      <c r="A1110" s="102">
        <f t="shared" si="17"/>
        <v>1109</v>
      </c>
      <c r="B1110" s="102">
        <v>509</v>
      </c>
      <c r="C1110" s="4">
        <f>IF('Input&amp;Output'!$C$3=10,'v-t_chart'!G1110,IF('Input&amp;Output'!$C$3=21,'v-t_chart'!H1110,IF('Input&amp;Output'!$C$3=32,'v-t_chart'!I1110,IF('Input&amp;Output'!$C$3=22,'v-t_chart'!J1110,IF('Input&amp;Output'!$C$3=31,'v-t_chart'!K1110,'v-t_chart'!L1110)))))</f>
        <v>0</v>
      </c>
      <c r="D1110" s="17"/>
      <c r="F1110" s="4">
        <v>1109</v>
      </c>
      <c r="G1110" s="105"/>
      <c r="H1110" s="108">
        <v>0</v>
      </c>
      <c r="I1110" s="4">
        <v>0</v>
      </c>
      <c r="J1110" s="4">
        <v>0</v>
      </c>
      <c r="K1110" s="4">
        <v>0</v>
      </c>
      <c r="L1110" s="107"/>
      <c r="M1110" s="107"/>
      <c r="N1110" s="4">
        <v>1109</v>
      </c>
      <c r="O1110" s="4"/>
      <c r="P1110" s="108">
        <v>0</v>
      </c>
      <c r="Q1110" s="4">
        <v>0</v>
      </c>
      <c r="R1110" s="4">
        <v>0</v>
      </c>
      <c r="S1110" s="4">
        <v>0</v>
      </c>
      <c r="T1110" s="107"/>
      <c r="U1110" s="107"/>
      <c r="V1110" s="107"/>
      <c r="W1110" s="107"/>
      <c r="X1110" s="107"/>
    </row>
    <row r="1111" spans="1:24">
      <c r="A1111" s="102">
        <f t="shared" si="17"/>
        <v>1110</v>
      </c>
      <c r="B1111" s="102">
        <v>510</v>
      </c>
      <c r="C1111" s="4">
        <f>IF('Input&amp;Output'!$C$3=10,'v-t_chart'!G1111,IF('Input&amp;Output'!$C$3=21,'v-t_chart'!H1111,IF('Input&amp;Output'!$C$3=32,'v-t_chart'!I1111,IF('Input&amp;Output'!$C$3=22,'v-t_chart'!J1111,IF('Input&amp;Output'!$C$3=31,'v-t_chart'!K1111,'v-t_chart'!L1111)))))</f>
        <v>0</v>
      </c>
      <c r="D1111" s="17"/>
      <c r="F1111" s="4">
        <v>1110</v>
      </c>
      <c r="G1111" s="105"/>
      <c r="H1111" s="108">
        <v>0</v>
      </c>
      <c r="I1111" s="4">
        <v>0</v>
      </c>
      <c r="J1111" s="4">
        <v>0</v>
      </c>
      <c r="K1111" s="4">
        <v>0</v>
      </c>
      <c r="L1111" s="107"/>
      <c r="M1111" s="107"/>
      <c r="N1111" s="4">
        <v>1110</v>
      </c>
      <c r="O1111" s="4"/>
      <c r="P1111" s="108">
        <v>0</v>
      </c>
      <c r="Q1111" s="4">
        <v>0</v>
      </c>
      <c r="R1111" s="4">
        <v>0</v>
      </c>
      <c r="S1111" s="4">
        <v>0</v>
      </c>
      <c r="T1111" s="107"/>
      <c r="U1111" s="107"/>
      <c r="V1111" s="107"/>
      <c r="W1111" s="107"/>
      <c r="X1111" s="107"/>
    </row>
    <row r="1112" spans="1:24">
      <c r="A1112" s="102">
        <f t="shared" si="17"/>
        <v>1111</v>
      </c>
      <c r="B1112" s="102">
        <v>511</v>
      </c>
      <c r="C1112" s="4">
        <f>IF('Input&amp;Output'!$C$3=10,'v-t_chart'!G1112,IF('Input&amp;Output'!$C$3=21,'v-t_chart'!H1112,IF('Input&amp;Output'!$C$3=32,'v-t_chart'!I1112,IF('Input&amp;Output'!$C$3=22,'v-t_chart'!J1112,IF('Input&amp;Output'!$C$3=31,'v-t_chart'!K1112,'v-t_chart'!L1112)))))</f>
        <v>0</v>
      </c>
      <c r="D1112" s="17"/>
      <c r="F1112" s="4">
        <v>1111</v>
      </c>
      <c r="G1112" s="105"/>
      <c r="H1112" s="108">
        <v>0</v>
      </c>
      <c r="I1112" s="4">
        <v>0</v>
      </c>
      <c r="J1112" s="4">
        <v>0</v>
      </c>
      <c r="K1112" s="4">
        <v>0</v>
      </c>
      <c r="L1112" s="107"/>
      <c r="M1112" s="107"/>
      <c r="N1112" s="4">
        <v>1111</v>
      </c>
      <c r="O1112" s="4"/>
      <c r="P1112" s="108">
        <v>0</v>
      </c>
      <c r="Q1112" s="4">
        <v>0</v>
      </c>
      <c r="R1112" s="4">
        <v>0</v>
      </c>
      <c r="S1112" s="4">
        <v>0</v>
      </c>
      <c r="T1112" s="107"/>
      <c r="U1112" s="107"/>
      <c r="V1112" s="107"/>
      <c r="W1112" s="107"/>
      <c r="X1112" s="107"/>
    </row>
    <row r="1113" spans="1:24">
      <c r="A1113" s="102">
        <f t="shared" si="17"/>
        <v>1112</v>
      </c>
      <c r="B1113" s="102">
        <v>512</v>
      </c>
      <c r="C1113" s="4">
        <f>IF('Input&amp;Output'!$C$3=10,'v-t_chart'!G1113,IF('Input&amp;Output'!$C$3=21,'v-t_chart'!H1113,IF('Input&amp;Output'!$C$3=32,'v-t_chart'!I1113,IF('Input&amp;Output'!$C$3=22,'v-t_chart'!J1113,IF('Input&amp;Output'!$C$3=31,'v-t_chart'!K1113,'v-t_chart'!L1113)))))</f>
        <v>0</v>
      </c>
      <c r="D1113" s="17"/>
      <c r="F1113" s="4">
        <v>1112</v>
      </c>
      <c r="G1113" s="105"/>
      <c r="H1113" s="108">
        <v>0</v>
      </c>
      <c r="I1113" s="4">
        <v>0</v>
      </c>
      <c r="J1113" s="4">
        <v>0</v>
      </c>
      <c r="K1113" s="4">
        <v>0</v>
      </c>
      <c r="L1113" s="107"/>
      <c r="M1113" s="107"/>
      <c r="N1113" s="4">
        <v>1112</v>
      </c>
      <c r="O1113" s="4"/>
      <c r="P1113" s="108">
        <v>0</v>
      </c>
      <c r="Q1113" s="4">
        <v>0</v>
      </c>
      <c r="R1113" s="4">
        <v>0</v>
      </c>
      <c r="S1113" s="4">
        <v>0</v>
      </c>
      <c r="T1113" s="107"/>
      <c r="U1113" s="107"/>
      <c r="V1113" s="107"/>
      <c r="W1113" s="107"/>
      <c r="X1113" s="107"/>
    </row>
    <row r="1114" spans="1:24">
      <c r="A1114" s="102">
        <f t="shared" si="17"/>
        <v>1113</v>
      </c>
      <c r="B1114" s="102">
        <v>513</v>
      </c>
      <c r="C1114" s="4">
        <f>IF('Input&amp;Output'!$C$3=10,'v-t_chart'!G1114,IF('Input&amp;Output'!$C$3=21,'v-t_chart'!H1114,IF('Input&amp;Output'!$C$3=32,'v-t_chart'!I1114,IF('Input&amp;Output'!$C$3=22,'v-t_chart'!J1114,IF('Input&amp;Output'!$C$3=31,'v-t_chart'!K1114,'v-t_chart'!L1114)))))</f>
        <v>0</v>
      </c>
      <c r="D1114" s="17"/>
      <c r="F1114" s="4">
        <v>1113</v>
      </c>
      <c r="G1114" s="105"/>
      <c r="H1114" s="108">
        <v>0</v>
      </c>
      <c r="I1114" s="4">
        <v>0</v>
      </c>
      <c r="J1114" s="4">
        <v>0</v>
      </c>
      <c r="K1114" s="4">
        <v>0</v>
      </c>
      <c r="L1114" s="107"/>
      <c r="M1114" s="107"/>
      <c r="N1114" s="4">
        <v>1113</v>
      </c>
      <c r="O1114" s="4"/>
      <c r="P1114" s="108">
        <v>0</v>
      </c>
      <c r="Q1114" s="4">
        <v>0</v>
      </c>
      <c r="R1114" s="4">
        <v>0</v>
      </c>
      <c r="S1114" s="4">
        <v>0</v>
      </c>
      <c r="T1114" s="107"/>
      <c r="U1114" s="107"/>
      <c r="V1114" s="107"/>
      <c r="W1114" s="107"/>
      <c r="X1114" s="107"/>
    </row>
    <row r="1115" spans="1:24">
      <c r="A1115" s="102">
        <f t="shared" si="17"/>
        <v>1114</v>
      </c>
      <c r="B1115" s="102">
        <v>514</v>
      </c>
      <c r="C1115" s="4">
        <f>IF('Input&amp;Output'!$C$3=10,'v-t_chart'!G1115,IF('Input&amp;Output'!$C$3=21,'v-t_chart'!H1115,IF('Input&amp;Output'!$C$3=32,'v-t_chart'!I1115,IF('Input&amp;Output'!$C$3=22,'v-t_chart'!J1115,IF('Input&amp;Output'!$C$3=31,'v-t_chart'!K1115,'v-t_chart'!L1115)))))</f>
        <v>0</v>
      </c>
      <c r="D1115" s="17"/>
      <c r="F1115" s="4">
        <v>1114</v>
      </c>
      <c r="G1115" s="105"/>
      <c r="H1115" s="108">
        <v>0</v>
      </c>
      <c r="I1115" s="4">
        <v>0</v>
      </c>
      <c r="J1115" s="4">
        <v>0</v>
      </c>
      <c r="K1115" s="4">
        <v>0</v>
      </c>
      <c r="L1115" s="107"/>
      <c r="M1115" s="107"/>
      <c r="N1115" s="4">
        <v>1114</v>
      </c>
      <c r="O1115" s="4"/>
      <c r="P1115" s="108">
        <v>0</v>
      </c>
      <c r="Q1115" s="4">
        <v>0</v>
      </c>
      <c r="R1115" s="4">
        <v>0</v>
      </c>
      <c r="S1115" s="4">
        <v>0</v>
      </c>
      <c r="T1115" s="107"/>
      <c r="U1115" s="107"/>
      <c r="V1115" s="107"/>
      <c r="W1115" s="107"/>
      <c r="X1115" s="107"/>
    </row>
    <row r="1116" spans="1:24">
      <c r="A1116" s="102">
        <f t="shared" si="17"/>
        <v>1115</v>
      </c>
      <c r="B1116" s="102">
        <v>515</v>
      </c>
      <c r="C1116" s="4">
        <f>IF('Input&amp;Output'!$C$3=10,'v-t_chart'!G1116,IF('Input&amp;Output'!$C$3=21,'v-t_chart'!H1116,IF('Input&amp;Output'!$C$3=32,'v-t_chart'!I1116,IF('Input&amp;Output'!$C$3=22,'v-t_chart'!J1116,IF('Input&amp;Output'!$C$3=31,'v-t_chart'!K1116,'v-t_chart'!L1116)))))</f>
        <v>0</v>
      </c>
      <c r="D1116" s="17"/>
      <c r="F1116" s="4">
        <v>1115</v>
      </c>
      <c r="G1116" s="105"/>
      <c r="H1116" s="108">
        <v>0</v>
      </c>
      <c r="I1116" s="4">
        <v>0</v>
      </c>
      <c r="J1116" s="4">
        <v>0</v>
      </c>
      <c r="K1116" s="4">
        <v>0</v>
      </c>
      <c r="L1116" s="107"/>
      <c r="M1116" s="107"/>
      <c r="N1116" s="4">
        <v>1115</v>
      </c>
      <c r="O1116" s="4"/>
      <c r="P1116" s="108">
        <v>0</v>
      </c>
      <c r="Q1116" s="4">
        <v>0</v>
      </c>
      <c r="R1116" s="4">
        <v>0</v>
      </c>
      <c r="S1116" s="4">
        <v>0</v>
      </c>
      <c r="T1116" s="107"/>
      <c r="U1116" s="107"/>
      <c r="V1116" s="107"/>
      <c r="W1116" s="107"/>
      <c r="X1116" s="107"/>
    </row>
    <row r="1117" spans="1:24">
      <c r="A1117" s="102">
        <f t="shared" si="17"/>
        <v>1116</v>
      </c>
      <c r="B1117" s="102">
        <v>516</v>
      </c>
      <c r="C1117" s="4">
        <f>IF('Input&amp;Output'!$C$3=10,'v-t_chart'!G1117,IF('Input&amp;Output'!$C$3=21,'v-t_chart'!H1117,IF('Input&amp;Output'!$C$3=32,'v-t_chart'!I1117,IF('Input&amp;Output'!$C$3=22,'v-t_chart'!J1117,IF('Input&amp;Output'!$C$3=31,'v-t_chart'!K1117,'v-t_chart'!L1117)))))</f>
        <v>0</v>
      </c>
      <c r="D1117" s="17"/>
      <c r="F1117" s="4">
        <v>1116</v>
      </c>
      <c r="G1117" s="105"/>
      <c r="H1117" s="108">
        <v>0</v>
      </c>
      <c r="I1117" s="4">
        <v>0</v>
      </c>
      <c r="J1117" s="4">
        <v>0</v>
      </c>
      <c r="K1117" s="4">
        <v>0</v>
      </c>
      <c r="L1117" s="107"/>
      <c r="M1117" s="107"/>
      <c r="N1117" s="4">
        <v>1116</v>
      </c>
      <c r="O1117" s="4"/>
      <c r="P1117" s="108">
        <v>0</v>
      </c>
      <c r="Q1117" s="4">
        <v>0</v>
      </c>
      <c r="R1117" s="4">
        <v>0</v>
      </c>
      <c r="S1117" s="4">
        <v>0</v>
      </c>
      <c r="T1117" s="107"/>
      <c r="U1117" s="107"/>
      <c r="V1117" s="107"/>
      <c r="W1117" s="107"/>
      <c r="X1117" s="107"/>
    </row>
    <row r="1118" spans="1:24">
      <c r="A1118" s="102">
        <f t="shared" si="17"/>
        <v>1117</v>
      </c>
      <c r="B1118" s="102">
        <v>517</v>
      </c>
      <c r="C1118" s="4">
        <f>IF('Input&amp;Output'!$C$3=10,'v-t_chart'!G1118,IF('Input&amp;Output'!$C$3=21,'v-t_chart'!H1118,IF('Input&amp;Output'!$C$3=32,'v-t_chart'!I1118,IF('Input&amp;Output'!$C$3=22,'v-t_chart'!J1118,IF('Input&amp;Output'!$C$3=31,'v-t_chart'!K1118,'v-t_chart'!L1118)))))</f>
        <v>0</v>
      </c>
      <c r="D1118" s="17"/>
      <c r="F1118" s="4">
        <v>1117</v>
      </c>
      <c r="G1118" s="105"/>
      <c r="H1118" s="108">
        <v>0</v>
      </c>
      <c r="I1118" s="4">
        <v>0</v>
      </c>
      <c r="J1118" s="4">
        <v>0</v>
      </c>
      <c r="K1118" s="4">
        <v>0</v>
      </c>
      <c r="L1118" s="107"/>
      <c r="M1118" s="107"/>
      <c r="N1118" s="4">
        <v>1117</v>
      </c>
      <c r="O1118" s="4"/>
      <c r="P1118" s="108">
        <v>0</v>
      </c>
      <c r="Q1118" s="4">
        <v>0</v>
      </c>
      <c r="R1118" s="4">
        <v>0</v>
      </c>
      <c r="S1118" s="4">
        <v>0</v>
      </c>
      <c r="T1118" s="107"/>
      <c r="U1118" s="107"/>
      <c r="V1118" s="107"/>
      <c r="W1118" s="107"/>
      <c r="X1118" s="107"/>
    </row>
    <row r="1119" spans="1:24">
      <c r="A1119" s="102">
        <f t="shared" si="17"/>
        <v>1118</v>
      </c>
      <c r="B1119" s="102">
        <v>518</v>
      </c>
      <c r="C1119" s="4">
        <f>IF('Input&amp;Output'!$C$3=10,'v-t_chart'!G1119,IF('Input&amp;Output'!$C$3=21,'v-t_chart'!H1119,IF('Input&amp;Output'!$C$3=32,'v-t_chart'!I1119,IF('Input&amp;Output'!$C$3=22,'v-t_chart'!J1119,IF('Input&amp;Output'!$C$3=31,'v-t_chart'!K1119,'v-t_chart'!L1119)))))</f>
        <v>0</v>
      </c>
      <c r="D1119" s="17"/>
      <c r="F1119" s="4">
        <v>1118</v>
      </c>
      <c r="G1119" s="105"/>
      <c r="H1119" s="108">
        <v>0</v>
      </c>
      <c r="I1119" s="4">
        <v>0</v>
      </c>
      <c r="J1119" s="4">
        <v>0</v>
      </c>
      <c r="K1119" s="4">
        <v>0</v>
      </c>
      <c r="L1119" s="107"/>
      <c r="M1119" s="107"/>
      <c r="N1119" s="4">
        <v>1118</v>
      </c>
      <c r="O1119" s="4"/>
      <c r="P1119" s="108">
        <v>0</v>
      </c>
      <c r="Q1119" s="4">
        <v>0</v>
      </c>
      <c r="R1119" s="4">
        <v>0</v>
      </c>
      <c r="S1119" s="4">
        <v>0</v>
      </c>
      <c r="T1119" s="107"/>
      <c r="U1119" s="107"/>
      <c r="V1119" s="107"/>
      <c r="W1119" s="107"/>
      <c r="X1119" s="107"/>
    </row>
    <row r="1120" spans="1:24">
      <c r="A1120" s="102">
        <f t="shared" si="17"/>
        <v>1119</v>
      </c>
      <c r="B1120" s="102">
        <v>519</v>
      </c>
      <c r="C1120" s="4">
        <f>IF('Input&amp;Output'!$C$3=10,'v-t_chart'!G1120,IF('Input&amp;Output'!$C$3=21,'v-t_chart'!H1120,IF('Input&amp;Output'!$C$3=32,'v-t_chart'!I1120,IF('Input&amp;Output'!$C$3=22,'v-t_chart'!J1120,IF('Input&amp;Output'!$C$3=31,'v-t_chart'!K1120,'v-t_chart'!L1120)))))</f>
        <v>0</v>
      </c>
      <c r="D1120" s="17"/>
      <c r="F1120" s="4">
        <v>1119</v>
      </c>
      <c r="G1120" s="105"/>
      <c r="H1120" s="108">
        <v>0</v>
      </c>
      <c r="I1120" s="4">
        <v>0</v>
      </c>
      <c r="J1120" s="4">
        <v>0</v>
      </c>
      <c r="K1120" s="4">
        <v>0</v>
      </c>
      <c r="L1120" s="107"/>
      <c r="M1120" s="107"/>
      <c r="N1120" s="4">
        <v>1119</v>
      </c>
      <c r="O1120" s="4"/>
      <c r="P1120" s="108">
        <v>0</v>
      </c>
      <c r="Q1120" s="4">
        <v>0</v>
      </c>
      <c r="R1120" s="4">
        <v>0</v>
      </c>
      <c r="S1120" s="4">
        <v>0</v>
      </c>
      <c r="T1120" s="107"/>
      <c r="U1120" s="107"/>
      <c r="V1120" s="107"/>
      <c r="W1120" s="107"/>
      <c r="X1120" s="107"/>
    </row>
    <row r="1121" spans="1:24">
      <c r="A1121" s="102">
        <f t="shared" si="17"/>
        <v>1120</v>
      </c>
      <c r="B1121" s="102">
        <v>520</v>
      </c>
      <c r="C1121" s="4">
        <f>IF('Input&amp;Output'!$C$3=10,'v-t_chart'!G1121,IF('Input&amp;Output'!$C$3=21,'v-t_chart'!H1121,IF('Input&amp;Output'!$C$3=32,'v-t_chart'!I1121,IF('Input&amp;Output'!$C$3=22,'v-t_chart'!J1121,IF('Input&amp;Output'!$C$3=31,'v-t_chart'!K1121,'v-t_chart'!L1121)))))</f>
        <v>0</v>
      </c>
      <c r="D1121" s="17"/>
      <c r="F1121" s="4">
        <v>1120</v>
      </c>
      <c r="G1121" s="105"/>
      <c r="H1121" s="108">
        <v>0</v>
      </c>
      <c r="I1121" s="4">
        <v>0</v>
      </c>
      <c r="J1121" s="4">
        <v>0</v>
      </c>
      <c r="K1121" s="4">
        <v>0</v>
      </c>
      <c r="L1121" s="107"/>
      <c r="M1121" s="107"/>
      <c r="N1121" s="4">
        <v>1120</v>
      </c>
      <c r="O1121" s="4"/>
      <c r="P1121" s="108">
        <v>0</v>
      </c>
      <c r="Q1121" s="4">
        <v>0</v>
      </c>
      <c r="R1121" s="4">
        <v>0</v>
      </c>
      <c r="S1121" s="4">
        <v>0</v>
      </c>
      <c r="T1121" s="107"/>
      <c r="U1121" s="107"/>
      <c r="V1121" s="107"/>
      <c r="W1121" s="107"/>
      <c r="X1121" s="107"/>
    </row>
    <row r="1122" spans="1:24">
      <c r="A1122" s="102">
        <f t="shared" si="17"/>
        <v>1121</v>
      </c>
      <c r="B1122" s="102">
        <v>521</v>
      </c>
      <c r="C1122" s="4">
        <f>IF('Input&amp;Output'!$C$3=10,'v-t_chart'!G1122,IF('Input&amp;Output'!$C$3=21,'v-t_chart'!H1122,IF('Input&amp;Output'!$C$3=32,'v-t_chart'!I1122,IF('Input&amp;Output'!$C$3=22,'v-t_chart'!J1122,IF('Input&amp;Output'!$C$3=31,'v-t_chart'!K1122,'v-t_chart'!L1122)))))</f>
        <v>0</v>
      </c>
      <c r="D1122" s="17"/>
      <c r="F1122" s="4">
        <v>1121</v>
      </c>
      <c r="G1122" s="105"/>
      <c r="H1122" s="108">
        <v>0</v>
      </c>
      <c r="I1122" s="4">
        <v>0</v>
      </c>
      <c r="J1122" s="4">
        <v>0</v>
      </c>
      <c r="K1122" s="4">
        <v>0</v>
      </c>
      <c r="L1122" s="107"/>
      <c r="M1122" s="107"/>
      <c r="N1122" s="4">
        <v>1121</v>
      </c>
      <c r="O1122" s="4"/>
      <c r="P1122" s="108">
        <v>0</v>
      </c>
      <c r="Q1122" s="4">
        <v>0</v>
      </c>
      <c r="R1122" s="4">
        <v>0</v>
      </c>
      <c r="S1122" s="4">
        <v>0</v>
      </c>
      <c r="T1122" s="107"/>
      <c r="U1122" s="107"/>
      <c r="V1122" s="107"/>
      <c r="W1122" s="107"/>
      <c r="X1122" s="107"/>
    </row>
    <row r="1123" spans="1:24">
      <c r="A1123" s="102">
        <f t="shared" si="17"/>
        <v>1122</v>
      </c>
      <c r="B1123" s="102">
        <v>522</v>
      </c>
      <c r="C1123" s="4">
        <f>IF('Input&amp;Output'!$C$3=10,'v-t_chart'!G1123,IF('Input&amp;Output'!$C$3=21,'v-t_chart'!H1123,IF('Input&amp;Output'!$C$3=32,'v-t_chart'!I1123,IF('Input&amp;Output'!$C$3=22,'v-t_chart'!J1123,IF('Input&amp;Output'!$C$3=31,'v-t_chart'!K1123,'v-t_chart'!L1123)))))</f>
        <v>0</v>
      </c>
      <c r="D1123" s="17"/>
      <c r="F1123" s="4">
        <v>1122</v>
      </c>
      <c r="G1123" s="105"/>
      <c r="H1123" s="108">
        <v>0</v>
      </c>
      <c r="I1123" s="4">
        <v>0</v>
      </c>
      <c r="J1123" s="4">
        <v>0</v>
      </c>
      <c r="K1123" s="4">
        <v>0</v>
      </c>
      <c r="L1123" s="107"/>
      <c r="M1123" s="107"/>
      <c r="N1123" s="4">
        <v>1122</v>
      </c>
      <c r="O1123" s="4"/>
      <c r="P1123" s="108">
        <v>0</v>
      </c>
      <c r="Q1123" s="4">
        <v>0</v>
      </c>
      <c r="R1123" s="4">
        <v>0</v>
      </c>
      <c r="S1123" s="4">
        <v>0</v>
      </c>
      <c r="T1123" s="107"/>
      <c r="U1123" s="107"/>
      <c r="V1123" s="107"/>
      <c r="W1123" s="107"/>
      <c r="X1123" s="107"/>
    </row>
    <row r="1124" spans="1:24">
      <c r="A1124" s="102">
        <f t="shared" si="17"/>
        <v>1123</v>
      </c>
      <c r="B1124" s="102">
        <v>523</v>
      </c>
      <c r="C1124" s="4">
        <f>IF('Input&amp;Output'!$C$3=10,'v-t_chart'!G1124,IF('Input&amp;Output'!$C$3=21,'v-t_chart'!H1124,IF('Input&amp;Output'!$C$3=32,'v-t_chart'!I1124,IF('Input&amp;Output'!$C$3=22,'v-t_chart'!J1124,IF('Input&amp;Output'!$C$3=31,'v-t_chart'!K1124,'v-t_chart'!L1124)))))</f>
        <v>0</v>
      </c>
      <c r="D1124" s="17"/>
      <c r="F1124" s="4">
        <v>1123</v>
      </c>
      <c r="G1124" s="105"/>
      <c r="H1124" s="108">
        <v>0</v>
      </c>
      <c r="I1124" s="4">
        <v>0</v>
      </c>
      <c r="J1124" s="4">
        <v>0</v>
      </c>
      <c r="K1124" s="4">
        <v>0</v>
      </c>
      <c r="L1124" s="107"/>
      <c r="M1124" s="107"/>
      <c r="N1124" s="4">
        <v>1123</v>
      </c>
      <c r="O1124" s="4"/>
      <c r="P1124" s="108">
        <v>0</v>
      </c>
      <c r="Q1124" s="4">
        <v>0</v>
      </c>
      <c r="R1124" s="4">
        <v>0</v>
      </c>
      <c r="S1124" s="4">
        <v>0</v>
      </c>
      <c r="T1124" s="107"/>
      <c r="U1124" s="107"/>
      <c r="V1124" s="107"/>
      <c r="W1124" s="107"/>
      <c r="X1124" s="107"/>
    </row>
    <row r="1125" spans="1:24">
      <c r="A1125" s="102">
        <f t="shared" si="17"/>
        <v>1124</v>
      </c>
      <c r="B1125" s="102">
        <v>524</v>
      </c>
      <c r="C1125" s="4">
        <f>IF('Input&amp;Output'!$C$3=10,'v-t_chart'!G1125,IF('Input&amp;Output'!$C$3=21,'v-t_chart'!H1125,IF('Input&amp;Output'!$C$3=32,'v-t_chart'!I1125,IF('Input&amp;Output'!$C$3=22,'v-t_chart'!J1125,IF('Input&amp;Output'!$C$3=31,'v-t_chart'!K1125,'v-t_chart'!L1125)))))</f>
        <v>0</v>
      </c>
      <c r="D1125" s="17"/>
      <c r="F1125" s="4">
        <v>1124</v>
      </c>
      <c r="G1125" s="105"/>
      <c r="H1125" s="108">
        <v>0</v>
      </c>
      <c r="I1125" s="4">
        <v>0</v>
      </c>
      <c r="J1125" s="4">
        <v>0</v>
      </c>
      <c r="K1125" s="4">
        <v>0</v>
      </c>
      <c r="L1125" s="107"/>
      <c r="M1125" s="107"/>
      <c r="N1125" s="4">
        <v>1124</v>
      </c>
      <c r="O1125" s="4"/>
      <c r="P1125" s="108">
        <v>0</v>
      </c>
      <c r="Q1125" s="4">
        <v>0</v>
      </c>
      <c r="R1125" s="4">
        <v>0</v>
      </c>
      <c r="S1125" s="4">
        <v>0</v>
      </c>
      <c r="T1125" s="107"/>
      <c r="U1125" s="107"/>
      <c r="V1125" s="107"/>
      <c r="W1125" s="107"/>
      <c r="X1125" s="107"/>
    </row>
    <row r="1126" spans="1:24">
      <c r="A1126" s="102">
        <f t="shared" si="17"/>
        <v>1125</v>
      </c>
      <c r="B1126" s="102">
        <v>525</v>
      </c>
      <c r="C1126" s="4">
        <f>IF('Input&amp;Output'!$C$3=10,'v-t_chart'!G1126,IF('Input&amp;Output'!$C$3=21,'v-t_chart'!H1126,IF('Input&amp;Output'!$C$3=32,'v-t_chart'!I1126,IF('Input&amp;Output'!$C$3=22,'v-t_chart'!J1126,IF('Input&amp;Output'!$C$3=31,'v-t_chart'!K1126,'v-t_chart'!L1126)))))</f>
        <v>0</v>
      </c>
      <c r="D1126" s="17"/>
      <c r="F1126" s="4">
        <v>1125</v>
      </c>
      <c r="G1126" s="105"/>
      <c r="H1126" s="108">
        <v>0</v>
      </c>
      <c r="I1126" s="4">
        <v>0</v>
      </c>
      <c r="J1126" s="4">
        <v>0</v>
      </c>
      <c r="K1126" s="4">
        <v>0</v>
      </c>
      <c r="L1126" s="107"/>
      <c r="M1126" s="107"/>
      <c r="N1126" s="4">
        <v>1125</v>
      </c>
      <c r="O1126" s="4"/>
      <c r="P1126" s="108">
        <v>0</v>
      </c>
      <c r="Q1126" s="4">
        <v>0</v>
      </c>
      <c r="R1126" s="4">
        <v>0</v>
      </c>
      <c r="S1126" s="4">
        <v>0</v>
      </c>
      <c r="T1126" s="107"/>
      <c r="U1126" s="107"/>
      <c r="V1126" s="107"/>
      <c r="W1126" s="107"/>
      <c r="X1126" s="107"/>
    </row>
    <row r="1127" spans="1:24">
      <c r="A1127" s="102">
        <f t="shared" si="17"/>
        <v>1126</v>
      </c>
      <c r="B1127" s="102">
        <v>526</v>
      </c>
      <c r="C1127" s="4">
        <f>IF('Input&amp;Output'!$C$3=10,'v-t_chart'!G1127,IF('Input&amp;Output'!$C$3=21,'v-t_chart'!H1127,IF('Input&amp;Output'!$C$3=32,'v-t_chart'!I1127,IF('Input&amp;Output'!$C$3=22,'v-t_chart'!J1127,IF('Input&amp;Output'!$C$3=31,'v-t_chart'!K1127,'v-t_chart'!L1127)))))</f>
        <v>0</v>
      </c>
      <c r="D1127" s="17"/>
      <c r="F1127" s="4">
        <v>1126</v>
      </c>
      <c r="G1127" s="105"/>
      <c r="H1127" s="108">
        <v>0</v>
      </c>
      <c r="I1127" s="4">
        <v>0</v>
      </c>
      <c r="J1127" s="4">
        <v>0</v>
      </c>
      <c r="K1127" s="4">
        <v>0</v>
      </c>
      <c r="L1127" s="107"/>
      <c r="M1127" s="107"/>
      <c r="N1127" s="4">
        <v>1126</v>
      </c>
      <c r="O1127" s="4"/>
      <c r="P1127" s="108">
        <v>0</v>
      </c>
      <c r="Q1127" s="4">
        <v>0</v>
      </c>
      <c r="R1127" s="4">
        <v>0</v>
      </c>
      <c r="S1127" s="4">
        <v>0</v>
      </c>
      <c r="T1127" s="107"/>
      <c r="U1127" s="107"/>
      <c r="V1127" s="107"/>
      <c r="W1127" s="107"/>
      <c r="X1127" s="107"/>
    </row>
    <row r="1128" spans="1:24">
      <c r="A1128" s="102">
        <f t="shared" si="17"/>
        <v>1127</v>
      </c>
      <c r="B1128" s="102">
        <v>527</v>
      </c>
      <c r="C1128" s="4">
        <f>IF('Input&amp;Output'!$C$3=10,'v-t_chart'!G1128,IF('Input&amp;Output'!$C$3=21,'v-t_chart'!H1128,IF('Input&amp;Output'!$C$3=32,'v-t_chart'!I1128,IF('Input&amp;Output'!$C$3=22,'v-t_chart'!J1128,IF('Input&amp;Output'!$C$3=31,'v-t_chart'!K1128,'v-t_chart'!L1128)))))</f>
        <v>0</v>
      </c>
      <c r="D1128" s="17"/>
      <c r="F1128" s="4">
        <v>1127</v>
      </c>
      <c r="G1128" s="105"/>
      <c r="H1128" s="108">
        <v>0</v>
      </c>
      <c r="I1128" s="4">
        <v>0</v>
      </c>
      <c r="J1128" s="4">
        <v>0</v>
      </c>
      <c r="K1128" s="4">
        <v>0</v>
      </c>
      <c r="L1128" s="107"/>
      <c r="M1128" s="107"/>
      <c r="N1128" s="4">
        <v>1127</v>
      </c>
      <c r="O1128" s="4"/>
      <c r="P1128" s="108">
        <v>0</v>
      </c>
      <c r="Q1128" s="4">
        <v>0</v>
      </c>
      <c r="R1128" s="4">
        <v>0</v>
      </c>
      <c r="S1128" s="4">
        <v>0</v>
      </c>
      <c r="T1128" s="107"/>
      <c r="U1128" s="107"/>
      <c r="V1128" s="107"/>
      <c r="W1128" s="107"/>
      <c r="X1128" s="107"/>
    </row>
    <row r="1129" spans="1:24">
      <c r="A1129" s="102">
        <f t="shared" si="17"/>
        <v>1128</v>
      </c>
      <c r="B1129" s="102">
        <v>528</v>
      </c>
      <c r="C1129" s="4">
        <f>IF('Input&amp;Output'!$C$3=10,'v-t_chart'!G1129,IF('Input&amp;Output'!$C$3=21,'v-t_chart'!H1129,IF('Input&amp;Output'!$C$3=32,'v-t_chart'!I1129,IF('Input&amp;Output'!$C$3=22,'v-t_chart'!J1129,IF('Input&amp;Output'!$C$3=31,'v-t_chart'!K1129,'v-t_chart'!L1129)))))</f>
        <v>0</v>
      </c>
      <c r="D1129" s="17"/>
      <c r="F1129" s="4">
        <v>1128</v>
      </c>
      <c r="G1129" s="105"/>
      <c r="H1129" s="108">
        <v>0</v>
      </c>
      <c r="I1129" s="4">
        <v>0</v>
      </c>
      <c r="J1129" s="4">
        <v>0</v>
      </c>
      <c r="K1129" s="4">
        <v>0</v>
      </c>
      <c r="L1129" s="107"/>
      <c r="M1129" s="107"/>
      <c r="N1129" s="4">
        <v>1128</v>
      </c>
      <c r="O1129" s="4"/>
      <c r="P1129" s="108">
        <v>0</v>
      </c>
      <c r="Q1129" s="4">
        <v>0</v>
      </c>
      <c r="R1129" s="4">
        <v>0</v>
      </c>
      <c r="S1129" s="4">
        <v>0</v>
      </c>
      <c r="T1129" s="107"/>
      <c r="U1129" s="107"/>
      <c r="V1129" s="107"/>
      <c r="W1129" s="107"/>
      <c r="X1129" s="107"/>
    </row>
    <row r="1130" spans="1:24">
      <c r="A1130" s="102">
        <f t="shared" si="17"/>
        <v>1129</v>
      </c>
      <c r="B1130" s="102">
        <v>529</v>
      </c>
      <c r="C1130" s="4">
        <f>IF('Input&amp;Output'!$C$3=10,'v-t_chart'!G1130,IF('Input&amp;Output'!$C$3=21,'v-t_chart'!H1130,IF('Input&amp;Output'!$C$3=32,'v-t_chart'!I1130,IF('Input&amp;Output'!$C$3=22,'v-t_chart'!J1130,IF('Input&amp;Output'!$C$3=31,'v-t_chart'!K1130,'v-t_chart'!L1130)))))</f>
        <v>0</v>
      </c>
      <c r="D1130" s="17"/>
      <c r="F1130" s="4">
        <v>1129</v>
      </c>
      <c r="G1130" s="105"/>
      <c r="H1130" s="108">
        <v>0</v>
      </c>
      <c r="I1130" s="4">
        <v>0</v>
      </c>
      <c r="J1130" s="4">
        <v>0</v>
      </c>
      <c r="K1130" s="4">
        <v>0</v>
      </c>
      <c r="L1130" s="107"/>
      <c r="M1130" s="107"/>
      <c r="N1130" s="4">
        <v>1129</v>
      </c>
      <c r="O1130" s="4"/>
      <c r="P1130" s="108">
        <v>0</v>
      </c>
      <c r="Q1130" s="4">
        <v>0</v>
      </c>
      <c r="R1130" s="4">
        <v>0</v>
      </c>
      <c r="S1130" s="4">
        <v>0</v>
      </c>
      <c r="T1130" s="107"/>
      <c r="U1130" s="107"/>
      <c r="V1130" s="107"/>
      <c r="W1130" s="107"/>
      <c r="X1130" s="107"/>
    </row>
    <row r="1131" spans="1:24">
      <c r="A1131" s="102">
        <f t="shared" si="17"/>
        <v>1130</v>
      </c>
      <c r="B1131" s="102">
        <v>530</v>
      </c>
      <c r="C1131" s="4">
        <f>IF('Input&amp;Output'!$C$3=10,'v-t_chart'!G1131,IF('Input&amp;Output'!$C$3=21,'v-t_chart'!H1131,IF('Input&amp;Output'!$C$3=32,'v-t_chart'!I1131,IF('Input&amp;Output'!$C$3=22,'v-t_chart'!J1131,IF('Input&amp;Output'!$C$3=31,'v-t_chart'!K1131,'v-t_chart'!L1131)))))</f>
        <v>0</v>
      </c>
      <c r="D1131" s="17"/>
      <c r="F1131" s="4">
        <v>1130</v>
      </c>
      <c r="G1131" s="105"/>
      <c r="H1131" s="108">
        <v>0</v>
      </c>
      <c r="I1131" s="4">
        <v>0</v>
      </c>
      <c r="J1131" s="4">
        <v>0</v>
      </c>
      <c r="K1131" s="4">
        <v>0</v>
      </c>
      <c r="L1131" s="107"/>
      <c r="M1131" s="107"/>
      <c r="N1131" s="4">
        <v>1130</v>
      </c>
      <c r="O1131" s="4"/>
      <c r="P1131" s="108">
        <v>0</v>
      </c>
      <c r="Q1131" s="4">
        <v>0</v>
      </c>
      <c r="R1131" s="4">
        <v>0</v>
      </c>
      <c r="S1131" s="4">
        <v>0</v>
      </c>
      <c r="T1131" s="107"/>
      <c r="U1131" s="107"/>
      <c r="V1131" s="107"/>
      <c r="W1131" s="107"/>
      <c r="X1131" s="107"/>
    </row>
    <row r="1132" spans="1:24">
      <c r="A1132" s="102">
        <f t="shared" si="17"/>
        <v>1131</v>
      </c>
      <c r="B1132" s="102">
        <v>531</v>
      </c>
      <c r="C1132" s="4">
        <f>IF('Input&amp;Output'!$C$3=10,'v-t_chart'!G1132,IF('Input&amp;Output'!$C$3=21,'v-t_chart'!H1132,IF('Input&amp;Output'!$C$3=32,'v-t_chart'!I1132,IF('Input&amp;Output'!$C$3=22,'v-t_chart'!J1132,IF('Input&amp;Output'!$C$3=31,'v-t_chart'!K1132,'v-t_chart'!L1132)))))</f>
        <v>0</v>
      </c>
      <c r="D1132" s="17"/>
      <c r="F1132" s="4">
        <v>1131</v>
      </c>
      <c r="G1132" s="105"/>
      <c r="H1132" s="108">
        <v>0</v>
      </c>
      <c r="I1132" s="4">
        <v>0</v>
      </c>
      <c r="J1132" s="4">
        <v>0</v>
      </c>
      <c r="K1132" s="4">
        <v>0</v>
      </c>
      <c r="L1132" s="107"/>
      <c r="M1132" s="107"/>
      <c r="N1132" s="4">
        <v>1131</v>
      </c>
      <c r="O1132" s="4"/>
      <c r="P1132" s="108">
        <v>0</v>
      </c>
      <c r="Q1132" s="4">
        <v>0</v>
      </c>
      <c r="R1132" s="4">
        <v>0</v>
      </c>
      <c r="S1132" s="4">
        <v>0</v>
      </c>
      <c r="T1132" s="107"/>
      <c r="U1132" s="107"/>
      <c r="V1132" s="107"/>
      <c r="W1132" s="107"/>
      <c r="X1132" s="107"/>
    </row>
    <row r="1133" spans="1:24">
      <c r="A1133" s="102">
        <f t="shared" si="17"/>
        <v>1132</v>
      </c>
      <c r="B1133" s="102">
        <v>532</v>
      </c>
      <c r="C1133" s="4">
        <f>IF('Input&amp;Output'!$C$3=10,'v-t_chart'!G1133,IF('Input&amp;Output'!$C$3=21,'v-t_chart'!H1133,IF('Input&amp;Output'!$C$3=32,'v-t_chart'!I1133,IF('Input&amp;Output'!$C$3=22,'v-t_chart'!J1133,IF('Input&amp;Output'!$C$3=31,'v-t_chart'!K1133,'v-t_chart'!L1133)))))</f>
        <v>0</v>
      </c>
      <c r="D1133" s="17"/>
      <c r="F1133" s="4">
        <v>1132</v>
      </c>
      <c r="G1133" s="105"/>
      <c r="H1133" s="108">
        <v>0</v>
      </c>
      <c r="I1133" s="4">
        <v>0</v>
      </c>
      <c r="J1133" s="4">
        <v>0</v>
      </c>
      <c r="K1133" s="4">
        <v>0</v>
      </c>
      <c r="L1133" s="107"/>
      <c r="M1133" s="107"/>
      <c r="N1133" s="4">
        <v>1132</v>
      </c>
      <c r="O1133" s="4"/>
      <c r="P1133" s="108">
        <v>0</v>
      </c>
      <c r="Q1133" s="4">
        <v>0</v>
      </c>
      <c r="R1133" s="4">
        <v>0</v>
      </c>
      <c r="S1133" s="4">
        <v>0</v>
      </c>
      <c r="T1133" s="107"/>
      <c r="U1133" s="107"/>
      <c r="V1133" s="107"/>
      <c r="W1133" s="107"/>
      <c r="X1133" s="107"/>
    </row>
    <row r="1134" spans="1:24">
      <c r="A1134" s="102">
        <f t="shared" si="17"/>
        <v>1133</v>
      </c>
      <c r="B1134" s="102">
        <v>533</v>
      </c>
      <c r="C1134" s="4">
        <f>IF('Input&amp;Output'!$C$3=10,'v-t_chart'!G1134,IF('Input&amp;Output'!$C$3=21,'v-t_chart'!H1134,IF('Input&amp;Output'!$C$3=32,'v-t_chart'!I1134,IF('Input&amp;Output'!$C$3=22,'v-t_chart'!J1134,IF('Input&amp;Output'!$C$3=31,'v-t_chart'!K1134,'v-t_chart'!L1134)))))</f>
        <v>2.2999999999999998</v>
      </c>
      <c r="D1134" s="17"/>
      <c r="F1134" s="4">
        <v>1133</v>
      </c>
      <c r="G1134" s="105"/>
      <c r="H1134" s="108">
        <v>2.2999999999999998</v>
      </c>
      <c r="I1134" s="4">
        <v>2.2999999999999998</v>
      </c>
      <c r="J1134" s="4">
        <v>2.2999999999999998</v>
      </c>
      <c r="K1134" s="4">
        <v>2.2999999999999998</v>
      </c>
      <c r="L1134" s="107"/>
      <c r="M1134" s="107"/>
      <c r="N1134" s="4">
        <v>1133</v>
      </c>
      <c r="O1134" s="4"/>
      <c r="P1134" s="108">
        <v>2.27</v>
      </c>
      <c r="Q1134" s="4">
        <v>2.25</v>
      </c>
      <c r="R1134" s="4">
        <v>2.25</v>
      </c>
      <c r="S1134" s="4">
        <v>2.25</v>
      </c>
      <c r="T1134" s="107"/>
      <c r="U1134" s="107"/>
      <c r="V1134" s="107"/>
      <c r="W1134" s="107"/>
      <c r="X1134" s="107"/>
    </row>
    <row r="1135" spans="1:24">
      <c r="A1135" s="102">
        <f t="shared" si="17"/>
        <v>1134</v>
      </c>
      <c r="B1135" s="102">
        <v>534</v>
      </c>
      <c r="C1135" s="4">
        <f>IF('Input&amp;Output'!$C$3=10,'v-t_chart'!G1135,IF('Input&amp;Output'!$C$3=21,'v-t_chart'!H1135,IF('Input&amp;Output'!$C$3=32,'v-t_chart'!I1135,IF('Input&amp;Output'!$C$3=22,'v-t_chart'!J1135,IF('Input&amp;Output'!$C$3=31,'v-t_chart'!K1135,'v-t_chart'!L1135)))))</f>
        <v>7.2</v>
      </c>
      <c r="D1135" s="17"/>
      <c r="F1135" s="4">
        <v>1134</v>
      </c>
      <c r="G1135" s="105"/>
      <c r="H1135" s="108">
        <v>7.2</v>
      </c>
      <c r="I1135" s="4">
        <v>7.2</v>
      </c>
      <c r="J1135" s="4">
        <v>7.2</v>
      </c>
      <c r="K1135" s="4">
        <v>7.2</v>
      </c>
      <c r="L1135" s="107"/>
      <c r="M1135" s="107"/>
      <c r="N1135" s="4">
        <v>1134</v>
      </c>
      <c r="O1135" s="4"/>
      <c r="P1135" s="108">
        <v>7.16</v>
      </c>
      <c r="Q1135" s="4">
        <v>7.16</v>
      </c>
      <c r="R1135" s="4">
        <v>7.16</v>
      </c>
      <c r="S1135" s="4">
        <v>7.16</v>
      </c>
      <c r="T1135" s="107"/>
      <c r="U1135" s="107"/>
      <c r="V1135" s="107"/>
      <c r="W1135" s="107"/>
      <c r="X1135" s="107"/>
    </row>
    <row r="1136" spans="1:24">
      <c r="A1136" s="102">
        <f t="shared" si="17"/>
        <v>1135</v>
      </c>
      <c r="B1136" s="102">
        <v>535</v>
      </c>
      <c r="C1136" s="4">
        <f>IF('Input&amp;Output'!$C$3=10,'v-t_chart'!G1136,IF('Input&amp;Output'!$C$3=21,'v-t_chart'!H1136,IF('Input&amp;Output'!$C$3=32,'v-t_chart'!I1136,IF('Input&amp;Output'!$C$3=22,'v-t_chart'!J1136,IF('Input&amp;Output'!$C$3=31,'v-t_chart'!K1136,'v-t_chart'!L1136)))))</f>
        <v>14.6</v>
      </c>
      <c r="D1136" s="17"/>
      <c r="F1136" s="4">
        <v>1135</v>
      </c>
      <c r="G1136" s="105"/>
      <c r="H1136" s="108">
        <v>13.5</v>
      </c>
      <c r="I1136" s="4">
        <v>14.6</v>
      </c>
      <c r="J1136" s="4">
        <v>14.6</v>
      </c>
      <c r="K1136" s="4">
        <v>14.6</v>
      </c>
      <c r="L1136" s="107"/>
      <c r="M1136" s="107"/>
      <c r="N1136" s="4">
        <v>1135</v>
      </c>
      <c r="O1136" s="4"/>
      <c r="P1136" s="108">
        <v>13.53</v>
      </c>
      <c r="Q1136" s="4">
        <v>14.56</v>
      </c>
      <c r="R1136" s="4">
        <v>14.56</v>
      </c>
      <c r="S1136" s="4">
        <v>14.56</v>
      </c>
      <c r="T1136" s="107"/>
      <c r="U1136" s="107"/>
      <c r="V1136" s="107"/>
      <c r="W1136" s="107"/>
      <c r="X1136" s="107"/>
    </row>
    <row r="1137" spans="1:24">
      <c r="A1137" s="102">
        <f t="shared" si="17"/>
        <v>1136</v>
      </c>
      <c r="B1137" s="102">
        <v>536</v>
      </c>
      <c r="C1137" s="4">
        <f>IF('Input&amp;Output'!$C$3=10,'v-t_chart'!G1137,IF('Input&amp;Output'!$C$3=21,'v-t_chart'!H1137,IF('Input&amp;Output'!$C$3=32,'v-t_chart'!I1137,IF('Input&amp;Output'!$C$3=22,'v-t_chart'!J1137,IF('Input&amp;Output'!$C$3=31,'v-t_chart'!K1137,'v-t_chart'!L1137)))))</f>
        <v>23.5</v>
      </c>
      <c r="D1137" s="17"/>
      <c r="F1137" s="4">
        <v>1136</v>
      </c>
      <c r="G1137" s="105"/>
      <c r="H1137" s="108">
        <v>18.7</v>
      </c>
      <c r="I1137" s="4">
        <v>23.5</v>
      </c>
      <c r="J1137" s="4">
        <v>23.5</v>
      </c>
      <c r="K1137" s="4">
        <v>23.5</v>
      </c>
      <c r="L1137" s="107"/>
      <c r="M1137" s="107"/>
      <c r="N1137" s="4">
        <v>1136</v>
      </c>
      <c r="O1137" s="4"/>
      <c r="P1137" s="108">
        <v>18.66</v>
      </c>
      <c r="Q1137" s="4">
        <v>23.5</v>
      </c>
      <c r="R1137" s="4">
        <v>23.5</v>
      </c>
      <c r="S1137" s="4">
        <v>23.5</v>
      </c>
      <c r="T1137" s="107"/>
      <c r="U1137" s="107"/>
      <c r="V1137" s="107"/>
      <c r="W1137" s="107"/>
      <c r="X1137" s="107"/>
    </row>
    <row r="1138" spans="1:24">
      <c r="A1138" s="102">
        <f t="shared" si="17"/>
        <v>1137</v>
      </c>
      <c r="B1138" s="102">
        <v>537</v>
      </c>
      <c r="C1138" s="4">
        <f>IF('Input&amp;Output'!$C$3=10,'v-t_chart'!G1138,IF('Input&amp;Output'!$C$3=21,'v-t_chart'!H1138,IF('Input&amp;Output'!$C$3=32,'v-t_chart'!I1138,IF('Input&amp;Output'!$C$3=22,'v-t_chart'!J1138,IF('Input&amp;Output'!$C$3=31,'v-t_chart'!K1138,'v-t_chart'!L1138)))))</f>
        <v>33</v>
      </c>
      <c r="D1138" s="17"/>
      <c r="F1138" s="4">
        <v>1137</v>
      </c>
      <c r="G1138" s="105"/>
      <c r="H1138" s="108">
        <v>22.9</v>
      </c>
      <c r="I1138" s="4">
        <v>33</v>
      </c>
      <c r="J1138" s="4">
        <v>33</v>
      </c>
      <c r="K1138" s="4">
        <v>33</v>
      </c>
      <c r="L1138" s="107"/>
      <c r="M1138" s="107"/>
      <c r="N1138" s="4">
        <v>1137</v>
      </c>
      <c r="O1138" s="4"/>
      <c r="P1138" s="108">
        <v>22.94</v>
      </c>
      <c r="Q1138" s="4">
        <v>33.04</v>
      </c>
      <c r="R1138" s="4">
        <v>33.04</v>
      </c>
      <c r="S1138" s="4">
        <v>33.04</v>
      </c>
      <c r="T1138" s="107"/>
      <c r="U1138" s="107"/>
      <c r="V1138" s="107"/>
      <c r="W1138" s="107"/>
      <c r="X1138" s="107"/>
    </row>
    <row r="1139" spans="1:24">
      <c r="A1139" s="102">
        <f t="shared" si="17"/>
        <v>1138</v>
      </c>
      <c r="B1139" s="102">
        <v>538</v>
      </c>
      <c r="C1139" s="4">
        <f>IF('Input&amp;Output'!$C$3=10,'v-t_chart'!G1139,IF('Input&amp;Output'!$C$3=21,'v-t_chart'!H1139,IF('Input&amp;Output'!$C$3=32,'v-t_chart'!I1139,IF('Input&amp;Output'!$C$3=22,'v-t_chart'!J1139,IF('Input&amp;Output'!$C$3=31,'v-t_chart'!K1139,'v-t_chart'!L1139)))))</f>
        <v>42.7</v>
      </c>
      <c r="D1139" s="17"/>
      <c r="F1139" s="4">
        <v>1138</v>
      </c>
      <c r="G1139" s="105"/>
      <c r="H1139" s="108">
        <v>26.7</v>
      </c>
      <c r="I1139" s="4">
        <v>42.7</v>
      </c>
      <c r="J1139" s="4">
        <v>42.7</v>
      </c>
      <c r="K1139" s="4">
        <v>42.7</v>
      </c>
      <c r="L1139" s="107"/>
      <c r="M1139" s="107"/>
      <c r="N1139" s="4">
        <v>1138</v>
      </c>
      <c r="O1139" s="4"/>
      <c r="P1139" s="108">
        <v>26.68</v>
      </c>
      <c r="Q1139" s="4">
        <v>42.68</v>
      </c>
      <c r="R1139" s="4">
        <v>42.68</v>
      </c>
      <c r="S1139" s="4">
        <v>42.68</v>
      </c>
      <c r="T1139" s="107"/>
      <c r="U1139" s="107"/>
      <c r="V1139" s="107"/>
      <c r="W1139" s="107"/>
      <c r="X1139" s="107"/>
    </row>
    <row r="1140" spans="1:24">
      <c r="A1140" s="102">
        <f t="shared" si="17"/>
        <v>1139</v>
      </c>
      <c r="B1140" s="102">
        <v>539</v>
      </c>
      <c r="C1140" s="4">
        <f>IF('Input&amp;Output'!$C$3=10,'v-t_chart'!G1140,IF('Input&amp;Output'!$C$3=21,'v-t_chart'!H1140,IF('Input&amp;Output'!$C$3=32,'v-t_chart'!I1140,IF('Input&amp;Output'!$C$3=22,'v-t_chart'!J1140,IF('Input&amp;Output'!$C$3=31,'v-t_chart'!K1140,'v-t_chart'!L1140)))))</f>
        <v>51.8</v>
      </c>
      <c r="D1140" s="17"/>
      <c r="F1140" s="4">
        <v>1139</v>
      </c>
      <c r="G1140" s="105"/>
      <c r="H1140" s="108">
        <v>30</v>
      </c>
      <c r="I1140" s="4">
        <v>51.8</v>
      </c>
      <c r="J1140" s="4">
        <v>51.8</v>
      </c>
      <c r="K1140" s="4">
        <v>51.8</v>
      </c>
      <c r="L1140" s="107"/>
      <c r="M1140" s="107"/>
      <c r="N1140" s="4">
        <v>1139</v>
      </c>
      <c r="O1140" s="4"/>
      <c r="P1140" s="108">
        <v>29.97</v>
      </c>
      <c r="Q1140" s="4">
        <v>51.79</v>
      </c>
      <c r="R1140" s="4">
        <v>51.79</v>
      </c>
      <c r="S1140" s="4">
        <v>51.79</v>
      </c>
      <c r="T1140" s="107"/>
      <c r="U1140" s="107"/>
      <c r="V1140" s="107"/>
      <c r="W1140" s="107"/>
      <c r="X1140" s="107"/>
    </row>
    <row r="1141" spans="1:24">
      <c r="A1141" s="102">
        <f t="shared" si="17"/>
        <v>1140</v>
      </c>
      <c r="B1141" s="102">
        <v>540</v>
      </c>
      <c r="C1141" s="4">
        <f>IF('Input&amp;Output'!$C$3=10,'v-t_chart'!G1141,IF('Input&amp;Output'!$C$3=21,'v-t_chart'!H1141,IF('Input&amp;Output'!$C$3=32,'v-t_chart'!I1141,IF('Input&amp;Output'!$C$3=22,'v-t_chart'!J1141,IF('Input&amp;Output'!$C$3=31,'v-t_chart'!K1141,'v-t_chart'!L1141)))))</f>
        <v>59.4</v>
      </c>
      <c r="D1141" s="17"/>
      <c r="F1141" s="4">
        <v>1140</v>
      </c>
      <c r="G1141" s="105"/>
      <c r="H1141" s="108">
        <v>32.799999999999997</v>
      </c>
      <c r="I1141" s="4">
        <v>59.4</v>
      </c>
      <c r="J1141" s="4">
        <v>59.4</v>
      </c>
      <c r="K1141" s="4">
        <v>59.4</v>
      </c>
      <c r="L1141" s="107"/>
      <c r="M1141" s="107"/>
      <c r="N1141" s="4">
        <v>1140</v>
      </c>
      <c r="O1141" s="4"/>
      <c r="P1141" s="108">
        <v>32.79</v>
      </c>
      <c r="Q1141" s="4">
        <v>59.4</v>
      </c>
      <c r="R1141" s="4">
        <v>59.4</v>
      </c>
      <c r="S1141" s="4">
        <v>59.4</v>
      </c>
      <c r="T1141" s="107"/>
      <c r="U1141" s="107"/>
      <c r="V1141" s="107"/>
      <c r="W1141" s="107"/>
      <c r="X1141" s="107"/>
    </row>
    <row r="1142" spans="1:24">
      <c r="A1142" s="102">
        <f t="shared" si="17"/>
        <v>1141</v>
      </c>
      <c r="B1142" s="102">
        <v>541</v>
      </c>
      <c r="C1142" s="4">
        <f>IF('Input&amp;Output'!$C$3=10,'v-t_chart'!G1142,IF('Input&amp;Output'!$C$3=21,'v-t_chart'!H1142,IF('Input&amp;Output'!$C$3=32,'v-t_chart'!I1142,IF('Input&amp;Output'!$C$3=22,'v-t_chart'!J1142,IF('Input&amp;Output'!$C$3=31,'v-t_chart'!K1142,'v-t_chart'!L1142)))))</f>
        <v>65.3</v>
      </c>
      <c r="D1142" s="17"/>
      <c r="F1142" s="4">
        <v>1141</v>
      </c>
      <c r="G1142" s="105"/>
      <c r="H1142" s="108">
        <v>35.200000000000003</v>
      </c>
      <c r="I1142" s="4">
        <v>65.3</v>
      </c>
      <c r="J1142" s="4">
        <v>65.3</v>
      </c>
      <c r="K1142" s="4">
        <v>65.3</v>
      </c>
      <c r="L1142" s="107"/>
      <c r="M1142" s="107"/>
      <c r="N1142" s="4">
        <v>1141</v>
      </c>
      <c r="O1142" s="4"/>
      <c r="P1142" s="108">
        <v>35.18</v>
      </c>
      <c r="Q1142" s="4">
        <v>65.260000000000005</v>
      </c>
      <c r="R1142" s="4">
        <v>65.260000000000005</v>
      </c>
      <c r="S1142" s="4">
        <v>65.260000000000005</v>
      </c>
      <c r="T1142" s="107"/>
      <c r="U1142" s="107"/>
      <c r="V1142" s="107"/>
      <c r="W1142" s="107"/>
      <c r="X1142" s="107"/>
    </row>
    <row r="1143" spans="1:24">
      <c r="A1143" s="102">
        <f t="shared" si="17"/>
        <v>1142</v>
      </c>
      <c r="B1143" s="102">
        <v>542</v>
      </c>
      <c r="C1143" s="4">
        <f>IF('Input&amp;Output'!$C$3=10,'v-t_chart'!G1143,IF('Input&amp;Output'!$C$3=21,'v-t_chart'!H1143,IF('Input&amp;Output'!$C$3=32,'v-t_chart'!I1143,IF('Input&amp;Output'!$C$3=22,'v-t_chart'!J1143,IF('Input&amp;Output'!$C$3=31,'v-t_chart'!K1143,'v-t_chart'!L1143)))))</f>
        <v>69.599999999999994</v>
      </c>
      <c r="D1143" s="17"/>
      <c r="F1143" s="4">
        <v>1142</v>
      </c>
      <c r="G1143" s="105"/>
      <c r="H1143" s="108">
        <v>37.299999999999997</v>
      </c>
      <c r="I1143" s="4">
        <v>69.599999999999994</v>
      </c>
      <c r="J1143" s="4">
        <v>69.599999999999994</v>
      </c>
      <c r="K1143" s="4">
        <v>69.599999999999994</v>
      </c>
      <c r="L1143" s="107"/>
      <c r="M1143" s="107"/>
      <c r="N1143" s="4">
        <v>1142</v>
      </c>
      <c r="O1143" s="4"/>
      <c r="P1143" s="108">
        <v>37.25</v>
      </c>
      <c r="Q1143" s="4">
        <v>69.569999999999993</v>
      </c>
      <c r="R1143" s="4">
        <v>69.569999999999993</v>
      </c>
      <c r="S1143" s="4">
        <v>69.569999999999993</v>
      </c>
      <c r="T1143" s="107"/>
      <c r="U1143" s="107"/>
      <c r="V1143" s="107"/>
      <c r="W1143" s="107"/>
      <c r="X1143" s="107"/>
    </row>
    <row r="1144" spans="1:24">
      <c r="A1144" s="102">
        <f t="shared" si="17"/>
        <v>1143</v>
      </c>
      <c r="B1144" s="102">
        <v>543</v>
      </c>
      <c r="C1144" s="4">
        <f>IF('Input&amp;Output'!$C$3=10,'v-t_chart'!G1144,IF('Input&amp;Output'!$C$3=21,'v-t_chart'!H1144,IF('Input&amp;Output'!$C$3=32,'v-t_chart'!I1144,IF('Input&amp;Output'!$C$3=22,'v-t_chart'!J1144,IF('Input&amp;Output'!$C$3=31,'v-t_chart'!K1144,'v-t_chart'!L1144)))))</f>
        <v>72.3</v>
      </c>
      <c r="D1144" s="17"/>
      <c r="F1144" s="4">
        <v>1143</v>
      </c>
      <c r="G1144" s="105"/>
      <c r="H1144" s="108">
        <v>39.1</v>
      </c>
      <c r="I1144" s="4">
        <v>72.3</v>
      </c>
      <c r="J1144" s="4">
        <v>72.3</v>
      </c>
      <c r="K1144" s="4">
        <v>72.3</v>
      </c>
      <c r="L1144" s="107"/>
      <c r="M1144" s="107"/>
      <c r="N1144" s="4">
        <v>1143</v>
      </c>
      <c r="O1144" s="4"/>
      <c r="P1144" s="108">
        <v>39.14</v>
      </c>
      <c r="Q1144" s="4">
        <v>72.33</v>
      </c>
      <c r="R1144" s="4">
        <v>72.33</v>
      </c>
      <c r="S1144" s="4">
        <v>72.33</v>
      </c>
      <c r="T1144" s="107"/>
      <c r="U1144" s="107"/>
      <c r="V1144" s="107"/>
      <c r="W1144" s="107"/>
      <c r="X1144" s="107"/>
    </row>
    <row r="1145" spans="1:24">
      <c r="A1145" s="102">
        <f t="shared" si="17"/>
        <v>1144</v>
      </c>
      <c r="B1145" s="102">
        <v>544</v>
      </c>
      <c r="C1145" s="4">
        <f>IF('Input&amp;Output'!$C$3=10,'v-t_chart'!G1145,IF('Input&amp;Output'!$C$3=21,'v-t_chart'!H1145,IF('Input&amp;Output'!$C$3=32,'v-t_chart'!I1145,IF('Input&amp;Output'!$C$3=22,'v-t_chart'!J1145,IF('Input&amp;Output'!$C$3=31,'v-t_chart'!K1145,'v-t_chart'!L1145)))))</f>
        <v>73.900000000000006</v>
      </c>
      <c r="D1145" s="17"/>
      <c r="F1145" s="4">
        <v>1144</v>
      </c>
      <c r="G1145" s="105"/>
      <c r="H1145" s="108">
        <v>40.799999999999997</v>
      </c>
      <c r="I1145" s="4">
        <v>73.900000000000006</v>
      </c>
      <c r="J1145" s="4">
        <v>73.900000000000006</v>
      </c>
      <c r="K1145" s="4">
        <v>73.900000000000006</v>
      </c>
      <c r="L1145" s="107"/>
      <c r="M1145" s="107"/>
      <c r="N1145" s="4">
        <v>1144</v>
      </c>
      <c r="O1145" s="4"/>
      <c r="P1145" s="108">
        <v>40.76</v>
      </c>
      <c r="Q1145" s="4">
        <v>73.94</v>
      </c>
      <c r="R1145" s="4">
        <v>73.94</v>
      </c>
      <c r="S1145" s="4">
        <v>73.94</v>
      </c>
      <c r="T1145" s="107"/>
      <c r="U1145" s="107"/>
      <c r="V1145" s="107"/>
      <c r="W1145" s="107"/>
      <c r="X1145" s="107"/>
    </row>
    <row r="1146" spans="1:24">
      <c r="A1146" s="102">
        <f t="shared" si="17"/>
        <v>1145</v>
      </c>
      <c r="B1146" s="102">
        <v>545</v>
      </c>
      <c r="C1146" s="4">
        <f>IF('Input&amp;Output'!$C$3=10,'v-t_chart'!G1146,IF('Input&amp;Output'!$C$3=21,'v-t_chart'!H1146,IF('Input&amp;Output'!$C$3=32,'v-t_chart'!I1146,IF('Input&amp;Output'!$C$3=22,'v-t_chart'!J1146,IF('Input&amp;Output'!$C$3=31,'v-t_chart'!K1146,'v-t_chart'!L1146)))))</f>
        <v>75</v>
      </c>
      <c r="D1146" s="17"/>
      <c r="F1146" s="4">
        <v>1145</v>
      </c>
      <c r="G1146" s="105"/>
      <c r="H1146" s="108">
        <v>41.8</v>
      </c>
      <c r="I1146" s="4">
        <v>75</v>
      </c>
      <c r="J1146" s="4">
        <v>75</v>
      </c>
      <c r="K1146" s="4">
        <v>75</v>
      </c>
      <c r="L1146" s="107"/>
      <c r="M1146" s="107"/>
      <c r="N1146" s="4">
        <v>1145</v>
      </c>
      <c r="O1146" s="4"/>
      <c r="P1146" s="108">
        <v>41.77</v>
      </c>
      <c r="Q1146" s="4">
        <v>74.95</v>
      </c>
      <c r="R1146" s="4">
        <v>74.95</v>
      </c>
      <c r="S1146" s="4">
        <v>74.95</v>
      </c>
      <c r="T1146" s="107"/>
      <c r="U1146" s="107"/>
      <c r="V1146" s="107"/>
      <c r="W1146" s="107"/>
      <c r="X1146" s="107"/>
    </row>
    <row r="1147" spans="1:24">
      <c r="A1147" s="102">
        <f t="shared" si="17"/>
        <v>1146</v>
      </c>
      <c r="B1147" s="102">
        <v>546</v>
      </c>
      <c r="C1147" s="4">
        <f>IF('Input&amp;Output'!$C$3=10,'v-t_chart'!G1147,IF('Input&amp;Output'!$C$3=21,'v-t_chart'!H1147,IF('Input&amp;Output'!$C$3=32,'v-t_chart'!I1147,IF('Input&amp;Output'!$C$3=22,'v-t_chart'!J1147,IF('Input&amp;Output'!$C$3=31,'v-t_chart'!K1147,'v-t_chart'!L1147)))))</f>
        <v>75.7</v>
      </c>
      <c r="D1147" s="17"/>
      <c r="F1147" s="4">
        <v>1146</v>
      </c>
      <c r="G1147" s="105"/>
      <c r="H1147" s="108">
        <v>42.5</v>
      </c>
      <c r="I1147" s="4">
        <v>75.7</v>
      </c>
      <c r="J1147" s="4">
        <v>75.7</v>
      </c>
      <c r="K1147" s="4">
        <v>75.7</v>
      </c>
      <c r="L1147" s="107"/>
      <c r="M1147" s="107"/>
      <c r="N1147" s="4">
        <v>1146</v>
      </c>
      <c r="O1147" s="4"/>
      <c r="P1147" s="108">
        <v>42.52</v>
      </c>
      <c r="Q1147" s="4">
        <v>75.72</v>
      </c>
      <c r="R1147" s="4">
        <v>75.72</v>
      </c>
      <c r="S1147" s="4">
        <v>75.72</v>
      </c>
      <c r="T1147" s="107"/>
      <c r="U1147" s="107"/>
      <c r="V1147" s="107"/>
      <c r="W1147" s="107"/>
      <c r="X1147" s="107"/>
    </row>
    <row r="1148" spans="1:24">
      <c r="A1148" s="102">
        <f t="shared" si="17"/>
        <v>1147</v>
      </c>
      <c r="B1148" s="102">
        <v>547</v>
      </c>
      <c r="C1148" s="4">
        <f>IF('Input&amp;Output'!$C$3=10,'v-t_chart'!G1148,IF('Input&amp;Output'!$C$3=21,'v-t_chart'!H1148,IF('Input&amp;Output'!$C$3=32,'v-t_chart'!I1148,IF('Input&amp;Output'!$C$3=22,'v-t_chart'!J1148,IF('Input&amp;Output'!$C$3=31,'v-t_chart'!K1148,'v-t_chart'!L1148)))))</f>
        <v>76.5</v>
      </c>
      <c r="D1148" s="17"/>
      <c r="F1148" s="4">
        <v>1147</v>
      </c>
      <c r="G1148" s="105"/>
      <c r="H1148" s="108">
        <v>43.3</v>
      </c>
      <c r="I1148" s="4">
        <v>76.5</v>
      </c>
      <c r="J1148" s="4">
        <v>76.5</v>
      </c>
      <c r="K1148" s="4">
        <v>76.5</v>
      </c>
      <c r="L1148" s="107"/>
      <c r="M1148" s="107"/>
      <c r="N1148" s="4">
        <v>1147</v>
      </c>
      <c r="O1148" s="4"/>
      <c r="P1148" s="108">
        <v>43.28</v>
      </c>
      <c r="Q1148" s="4">
        <v>76.48</v>
      </c>
      <c r="R1148" s="4">
        <v>76.48</v>
      </c>
      <c r="S1148" s="4">
        <v>76.48</v>
      </c>
      <c r="T1148" s="107"/>
      <c r="U1148" s="107"/>
      <c r="V1148" s="107"/>
      <c r="W1148" s="107"/>
      <c r="X1148" s="107"/>
    </row>
    <row r="1149" spans="1:24">
      <c r="A1149" s="102">
        <f t="shared" si="17"/>
        <v>1148</v>
      </c>
      <c r="B1149" s="102">
        <v>548</v>
      </c>
      <c r="C1149" s="4">
        <f>IF('Input&amp;Output'!$C$3=10,'v-t_chart'!G1149,IF('Input&amp;Output'!$C$3=21,'v-t_chart'!H1149,IF('Input&amp;Output'!$C$3=32,'v-t_chart'!I1149,IF('Input&amp;Output'!$C$3=22,'v-t_chart'!J1149,IF('Input&amp;Output'!$C$3=31,'v-t_chart'!K1149,'v-t_chart'!L1149)))))</f>
        <v>77.3</v>
      </c>
      <c r="D1149" s="17"/>
      <c r="F1149" s="4">
        <v>1148</v>
      </c>
      <c r="G1149" s="105"/>
      <c r="H1149" s="108">
        <v>44.1</v>
      </c>
      <c r="I1149" s="4">
        <v>77.3</v>
      </c>
      <c r="J1149" s="4">
        <v>77.3</v>
      </c>
      <c r="K1149" s="4">
        <v>77.3</v>
      </c>
      <c r="L1149" s="107"/>
      <c r="M1149" s="107"/>
      <c r="N1149" s="4">
        <v>1148</v>
      </c>
      <c r="O1149" s="4"/>
      <c r="P1149" s="108">
        <v>44.11</v>
      </c>
      <c r="Q1149" s="4">
        <v>77.33</v>
      </c>
      <c r="R1149" s="4">
        <v>77.33</v>
      </c>
      <c r="S1149" s="4">
        <v>77.33</v>
      </c>
      <c r="T1149" s="107"/>
      <c r="U1149" s="107"/>
      <c r="V1149" s="107"/>
      <c r="W1149" s="107"/>
      <c r="X1149" s="107"/>
    </row>
    <row r="1150" spans="1:24">
      <c r="A1150" s="102">
        <f t="shared" si="17"/>
        <v>1149</v>
      </c>
      <c r="B1150" s="102">
        <v>549</v>
      </c>
      <c r="C1150" s="4">
        <f>IF('Input&amp;Output'!$C$3=10,'v-t_chart'!G1150,IF('Input&amp;Output'!$C$3=21,'v-t_chart'!H1150,IF('Input&amp;Output'!$C$3=32,'v-t_chart'!I1150,IF('Input&amp;Output'!$C$3=22,'v-t_chart'!J1150,IF('Input&amp;Output'!$C$3=31,'v-t_chart'!K1150,'v-t_chart'!L1150)))))</f>
        <v>78.2</v>
      </c>
      <c r="D1150" s="17"/>
      <c r="F1150" s="4">
        <v>1149</v>
      </c>
      <c r="G1150" s="105"/>
      <c r="H1150" s="108">
        <v>45</v>
      </c>
      <c r="I1150" s="4">
        <v>78.2</v>
      </c>
      <c r="J1150" s="4">
        <v>78.2</v>
      </c>
      <c r="K1150" s="4">
        <v>78.2</v>
      </c>
      <c r="L1150" s="107"/>
      <c r="M1150" s="107"/>
      <c r="N1150" s="4">
        <v>1149</v>
      </c>
      <c r="O1150" s="4"/>
      <c r="P1150" s="108">
        <v>44.97</v>
      </c>
      <c r="Q1150" s="4">
        <v>78.17</v>
      </c>
      <c r="R1150" s="4">
        <v>78.17</v>
      </c>
      <c r="S1150" s="4">
        <v>78.17</v>
      </c>
      <c r="T1150" s="107"/>
      <c r="U1150" s="107"/>
      <c r="V1150" s="107"/>
      <c r="W1150" s="107"/>
      <c r="X1150" s="107"/>
    </row>
    <row r="1151" spans="1:24">
      <c r="A1151" s="102">
        <f t="shared" si="17"/>
        <v>1150</v>
      </c>
      <c r="B1151" s="102">
        <v>550</v>
      </c>
      <c r="C1151" s="4">
        <f>IF('Input&amp;Output'!$C$3=10,'v-t_chart'!G1151,IF('Input&amp;Output'!$C$3=21,'v-t_chart'!H1151,IF('Input&amp;Output'!$C$3=32,'v-t_chart'!I1151,IF('Input&amp;Output'!$C$3=22,'v-t_chart'!J1151,IF('Input&amp;Output'!$C$3=31,'v-t_chart'!K1151,'v-t_chart'!L1151)))))</f>
        <v>78.900000000000006</v>
      </c>
      <c r="D1151" s="17"/>
      <c r="F1151" s="4">
        <v>1150</v>
      </c>
      <c r="G1151" s="105"/>
      <c r="H1151" s="108">
        <v>45.7</v>
      </c>
      <c r="I1151" s="4">
        <v>78.900000000000006</v>
      </c>
      <c r="J1151" s="4">
        <v>78.900000000000006</v>
      </c>
      <c r="K1151" s="4">
        <v>78.900000000000006</v>
      </c>
      <c r="L1151" s="107"/>
      <c r="M1151" s="107"/>
      <c r="N1151" s="4">
        <v>1150</v>
      </c>
      <c r="O1151" s="4"/>
      <c r="P1151" s="108">
        <v>45.69</v>
      </c>
      <c r="Q1151" s="4">
        <v>78.91</v>
      </c>
      <c r="R1151" s="4">
        <v>78.91</v>
      </c>
      <c r="S1151" s="4">
        <v>78.91</v>
      </c>
      <c r="T1151" s="107"/>
      <c r="U1151" s="107"/>
      <c r="V1151" s="107"/>
      <c r="W1151" s="107"/>
      <c r="X1151" s="107"/>
    </row>
    <row r="1152" spans="1:24">
      <c r="A1152" s="102">
        <f t="shared" si="17"/>
        <v>1151</v>
      </c>
      <c r="B1152" s="102">
        <v>551</v>
      </c>
      <c r="C1152" s="4">
        <f>IF('Input&amp;Output'!$C$3=10,'v-t_chart'!G1152,IF('Input&amp;Output'!$C$3=21,'v-t_chart'!H1152,IF('Input&amp;Output'!$C$3=32,'v-t_chart'!I1152,IF('Input&amp;Output'!$C$3=22,'v-t_chart'!J1152,IF('Input&amp;Output'!$C$3=31,'v-t_chart'!K1152,'v-t_chart'!L1152)))))</f>
        <v>79.400000000000006</v>
      </c>
      <c r="D1152" s="17"/>
      <c r="F1152" s="4">
        <v>1151</v>
      </c>
      <c r="G1152" s="105"/>
      <c r="H1152" s="108">
        <v>46.2</v>
      </c>
      <c r="I1152" s="4">
        <v>79.400000000000006</v>
      </c>
      <c r="J1152" s="4">
        <v>79.400000000000006</v>
      </c>
      <c r="K1152" s="4">
        <v>79.400000000000006</v>
      </c>
      <c r="L1152" s="107"/>
      <c r="M1152" s="107"/>
      <c r="N1152" s="4">
        <v>1151</v>
      </c>
      <c r="O1152" s="4"/>
      <c r="P1152" s="108">
        <v>46.19</v>
      </c>
      <c r="Q1152" s="4">
        <v>79.400000000000006</v>
      </c>
      <c r="R1152" s="4">
        <v>79.400000000000006</v>
      </c>
      <c r="S1152" s="4">
        <v>79.400000000000006</v>
      </c>
      <c r="T1152" s="107"/>
      <c r="U1152" s="107"/>
      <c r="V1152" s="107"/>
      <c r="W1152" s="107"/>
      <c r="X1152" s="107"/>
    </row>
    <row r="1153" spans="1:24">
      <c r="A1153" s="102">
        <f t="shared" si="17"/>
        <v>1152</v>
      </c>
      <c r="B1153" s="102">
        <v>552</v>
      </c>
      <c r="C1153" s="4">
        <f>IF('Input&amp;Output'!$C$3=10,'v-t_chart'!G1153,IF('Input&amp;Output'!$C$3=21,'v-t_chart'!H1153,IF('Input&amp;Output'!$C$3=32,'v-t_chart'!I1153,IF('Input&amp;Output'!$C$3=22,'v-t_chart'!J1153,IF('Input&amp;Output'!$C$3=31,'v-t_chart'!K1153,'v-t_chart'!L1153)))))</f>
        <v>79.599999999999994</v>
      </c>
      <c r="D1153" s="17"/>
      <c r="F1153" s="4">
        <v>1152</v>
      </c>
      <c r="G1153" s="105"/>
      <c r="H1153" s="108">
        <v>46.3</v>
      </c>
      <c r="I1153" s="4">
        <v>79.599999999999994</v>
      </c>
      <c r="J1153" s="4">
        <v>79.599999999999994</v>
      </c>
      <c r="K1153" s="4">
        <v>79.599999999999994</v>
      </c>
      <c r="L1153" s="107"/>
      <c r="M1153" s="107"/>
      <c r="N1153" s="4">
        <v>1152</v>
      </c>
      <c r="O1153" s="4"/>
      <c r="P1153" s="108">
        <v>46.34</v>
      </c>
      <c r="Q1153" s="4">
        <v>79.55</v>
      </c>
      <c r="R1153" s="4">
        <v>79.55</v>
      </c>
      <c r="S1153" s="4">
        <v>79.55</v>
      </c>
      <c r="T1153" s="107"/>
      <c r="U1153" s="107"/>
      <c r="V1153" s="107"/>
      <c r="W1153" s="107"/>
      <c r="X1153" s="107"/>
    </row>
    <row r="1154" spans="1:24">
      <c r="A1154" s="102">
        <f t="shared" si="17"/>
        <v>1153</v>
      </c>
      <c r="B1154" s="102">
        <v>553</v>
      </c>
      <c r="C1154" s="4">
        <f>IF('Input&amp;Output'!$C$3=10,'v-t_chart'!G1154,IF('Input&amp;Output'!$C$3=21,'v-t_chart'!H1154,IF('Input&amp;Output'!$C$3=32,'v-t_chart'!I1154,IF('Input&amp;Output'!$C$3=22,'v-t_chart'!J1154,IF('Input&amp;Output'!$C$3=31,'v-t_chart'!K1154,'v-t_chart'!L1154)))))</f>
        <v>79.3</v>
      </c>
      <c r="D1154" s="17"/>
      <c r="F1154" s="4">
        <v>1153</v>
      </c>
      <c r="G1154" s="105"/>
      <c r="H1154" s="108">
        <v>46.1</v>
      </c>
      <c r="I1154" s="4">
        <v>79.3</v>
      </c>
      <c r="J1154" s="4">
        <v>79.3</v>
      </c>
      <c r="K1154" s="4">
        <v>79.3</v>
      </c>
      <c r="L1154" s="107"/>
      <c r="M1154" s="107"/>
      <c r="N1154" s="4">
        <v>1153</v>
      </c>
      <c r="O1154" s="4"/>
      <c r="P1154" s="108">
        <v>46.12</v>
      </c>
      <c r="Q1154" s="4">
        <v>79.319999999999993</v>
      </c>
      <c r="R1154" s="4">
        <v>79.319999999999993</v>
      </c>
      <c r="S1154" s="4">
        <v>79.319999999999993</v>
      </c>
      <c r="T1154" s="107"/>
      <c r="U1154" s="107"/>
      <c r="V1154" s="107"/>
      <c r="W1154" s="107"/>
      <c r="X1154" s="107"/>
    </row>
    <row r="1155" spans="1:24">
      <c r="A1155" s="102">
        <f t="shared" si="17"/>
        <v>1154</v>
      </c>
      <c r="B1155" s="102">
        <v>554</v>
      </c>
      <c r="C1155" s="4">
        <f>IF('Input&amp;Output'!$C$3=10,'v-t_chart'!G1155,IF('Input&amp;Output'!$C$3=21,'v-t_chart'!H1155,IF('Input&amp;Output'!$C$3=32,'v-t_chart'!I1155,IF('Input&amp;Output'!$C$3=22,'v-t_chart'!J1155,IF('Input&amp;Output'!$C$3=31,'v-t_chart'!K1155,'v-t_chart'!L1155)))))</f>
        <v>78.8</v>
      </c>
      <c r="D1155" s="17"/>
      <c r="F1155" s="4">
        <v>1154</v>
      </c>
      <c r="G1155" s="105"/>
      <c r="H1155" s="108">
        <v>45.6</v>
      </c>
      <c r="I1155" s="4">
        <v>78.8</v>
      </c>
      <c r="J1155" s="4">
        <v>78.8</v>
      </c>
      <c r="K1155" s="4">
        <v>78.8</v>
      </c>
      <c r="L1155" s="107"/>
      <c r="M1155" s="107"/>
      <c r="N1155" s="4">
        <v>1154</v>
      </c>
      <c r="O1155" s="4"/>
      <c r="P1155" s="108">
        <v>45.58</v>
      </c>
      <c r="Q1155" s="4">
        <v>78.77</v>
      </c>
      <c r="R1155" s="4">
        <v>78.77</v>
      </c>
      <c r="S1155" s="4">
        <v>78.77</v>
      </c>
      <c r="T1155" s="107"/>
      <c r="U1155" s="107"/>
      <c r="V1155" s="107"/>
      <c r="W1155" s="107"/>
      <c r="X1155" s="107"/>
    </row>
    <row r="1156" spans="1:24">
      <c r="A1156" s="102">
        <f t="shared" ref="A1156:A1219" si="18">A1155+1</f>
        <v>1155</v>
      </c>
      <c r="B1156" s="102">
        <v>555</v>
      </c>
      <c r="C1156" s="4">
        <f>IF('Input&amp;Output'!$C$3=10,'v-t_chart'!G1156,IF('Input&amp;Output'!$C$3=21,'v-t_chart'!H1156,IF('Input&amp;Output'!$C$3=32,'v-t_chart'!I1156,IF('Input&amp;Output'!$C$3=22,'v-t_chart'!J1156,IF('Input&amp;Output'!$C$3=31,'v-t_chart'!K1156,'v-t_chart'!L1156)))))</f>
        <v>78.099999999999994</v>
      </c>
      <c r="D1156" s="17"/>
      <c r="F1156" s="4">
        <v>1155</v>
      </c>
      <c r="G1156" s="105"/>
      <c r="H1156" s="108">
        <v>44.9</v>
      </c>
      <c r="I1156" s="4">
        <v>78.099999999999994</v>
      </c>
      <c r="J1156" s="4">
        <v>78.099999999999994</v>
      </c>
      <c r="K1156" s="4">
        <v>78.099999999999994</v>
      </c>
      <c r="L1156" s="107"/>
      <c r="M1156" s="107"/>
      <c r="N1156" s="4">
        <v>1155</v>
      </c>
      <c r="O1156" s="4"/>
      <c r="P1156" s="108">
        <v>44.93</v>
      </c>
      <c r="Q1156" s="4">
        <v>78.11</v>
      </c>
      <c r="R1156" s="4">
        <v>78.11</v>
      </c>
      <c r="S1156" s="4">
        <v>78.11</v>
      </c>
      <c r="T1156" s="107"/>
      <c r="U1156" s="107"/>
      <c r="V1156" s="107"/>
      <c r="W1156" s="107"/>
      <c r="X1156" s="107"/>
    </row>
    <row r="1157" spans="1:24">
      <c r="A1157" s="102">
        <f t="shared" si="18"/>
        <v>1156</v>
      </c>
      <c r="B1157" s="102">
        <v>556</v>
      </c>
      <c r="C1157" s="4">
        <f>IF('Input&amp;Output'!$C$3=10,'v-t_chart'!G1157,IF('Input&amp;Output'!$C$3=21,'v-t_chart'!H1157,IF('Input&amp;Output'!$C$3=32,'v-t_chart'!I1157,IF('Input&amp;Output'!$C$3=22,'v-t_chart'!J1157,IF('Input&amp;Output'!$C$3=31,'v-t_chart'!K1157,'v-t_chart'!L1157)))))</f>
        <v>77.5</v>
      </c>
      <c r="D1157" s="17"/>
      <c r="F1157" s="4">
        <v>1156</v>
      </c>
      <c r="G1157" s="105"/>
      <c r="H1157" s="108">
        <v>44.4</v>
      </c>
      <c r="I1157" s="4">
        <v>77.5</v>
      </c>
      <c r="J1157" s="4">
        <v>77.5</v>
      </c>
      <c r="K1157" s="4">
        <v>77.5</v>
      </c>
      <c r="L1157" s="107"/>
      <c r="M1157" s="107"/>
      <c r="N1157" s="4">
        <v>1156</v>
      </c>
      <c r="O1157" s="4"/>
      <c r="P1157" s="108">
        <v>44.36</v>
      </c>
      <c r="Q1157" s="4">
        <v>77.52</v>
      </c>
      <c r="R1157" s="4">
        <v>77.52</v>
      </c>
      <c r="S1157" s="4">
        <v>77.52</v>
      </c>
      <c r="T1157" s="107"/>
      <c r="U1157" s="107"/>
      <c r="V1157" s="107"/>
      <c r="W1157" s="107"/>
      <c r="X1157" s="107"/>
    </row>
    <row r="1158" spans="1:24">
      <c r="A1158" s="102">
        <f t="shared" si="18"/>
        <v>1157</v>
      </c>
      <c r="B1158" s="102">
        <v>557</v>
      </c>
      <c r="C1158" s="4">
        <f>IF('Input&amp;Output'!$C$3=10,'v-t_chart'!G1158,IF('Input&amp;Output'!$C$3=21,'v-t_chart'!H1158,IF('Input&amp;Output'!$C$3=32,'v-t_chart'!I1158,IF('Input&amp;Output'!$C$3=22,'v-t_chart'!J1158,IF('Input&amp;Output'!$C$3=31,'v-t_chart'!K1158,'v-t_chart'!L1158)))))</f>
        <v>77.2</v>
      </c>
      <c r="D1158" s="17"/>
      <c r="F1158" s="4">
        <v>1157</v>
      </c>
      <c r="G1158" s="105"/>
      <c r="H1158" s="108">
        <v>44</v>
      </c>
      <c r="I1158" s="4">
        <v>77.2</v>
      </c>
      <c r="J1158" s="4">
        <v>77.2</v>
      </c>
      <c r="K1158" s="4">
        <v>77.2</v>
      </c>
      <c r="L1158" s="107"/>
      <c r="M1158" s="107"/>
      <c r="N1158" s="4">
        <v>1157</v>
      </c>
      <c r="O1158" s="4"/>
      <c r="P1158" s="108">
        <v>44</v>
      </c>
      <c r="Q1158" s="4">
        <v>77.180000000000007</v>
      </c>
      <c r="R1158" s="4">
        <v>77.180000000000007</v>
      </c>
      <c r="S1158" s="4">
        <v>77.180000000000007</v>
      </c>
      <c r="T1158" s="107"/>
      <c r="U1158" s="107"/>
      <c r="V1158" s="107"/>
      <c r="W1158" s="107"/>
      <c r="X1158" s="107"/>
    </row>
    <row r="1159" spans="1:24">
      <c r="A1159" s="102">
        <f t="shared" si="18"/>
        <v>1158</v>
      </c>
      <c r="B1159" s="102">
        <v>558</v>
      </c>
      <c r="C1159" s="4">
        <f>IF('Input&amp;Output'!$C$3=10,'v-t_chart'!G1159,IF('Input&amp;Output'!$C$3=21,'v-t_chart'!H1159,IF('Input&amp;Output'!$C$3=32,'v-t_chart'!I1159,IF('Input&amp;Output'!$C$3=22,'v-t_chart'!J1159,IF('Input&amp;Output'!$C$3=31,'v-t_chart'!K1159,'v-t_chart'!L1159)))))</f>
        <v>77.2</v>
      </c>
      <c r="D1159" s="17"/>
      <c r="F1159" s="4">
        <v>1158</v>
      </c>
      <c r="G1159" s="105"/>
      <c r="H1159" s="108">
        <v>44</v>
      </c>
      <c r="I1159" s="4">
        <v>77.2</v>
      </c>
      <c r="J1159" s="4">
        <v>77.2</v>
      </c>
      <c r="K1159" s="4">
        <v>77.2</v>
      </c>
      <c r="L1159" s="107"/>
      <c r="M1159" s="107"/>
      <c r="N1159" s="4">
        <v>1158</v>
      </c>
      <c r="O1159" s="4"/>
      <c r="P1159" s="108">
        <v>44</v>
      </c>
      <c r="Q1159" s="4">
        <v>77.17</v>
      </c>
      <c r="R1159" s="4">
        <v>77.17</v>
      </c>
      <c r="S1159" s="4">
        <v>77.17</v>
      </c>
      <c r="T1159" s="107"/>
      <c r="U1159" s="107"/>
      <c r="V1159" s="107"/>
      <c r="W1159" s="107"/>
      <c r="X1159" s="107"/>
    </row>
    <row r="1160" spans="1:24">
      <c r="A1160" s="102">
        <f t="shared" si="18"/>
        <v>1159</v>
      </c>
      <c r="B1160" s="102">
        <v>559</v>
      </c>
      <c r="C1160" s="4">
        <f>IF('Input&amp;Output'!$C$3=10,'v-t_chart'!G1160,IF('Input&amp;Output'!$C$3=21,'v-t_chart'!H1160,IF('Input&amp;Output'!$C$3=32,'v-t_chart'!I1160,IF('Input&amp;Output'!$C$3=22,'v-t_chart'!J1160,IF('Input&amp;Output'!$C$3=31,'v-t_chart'!K1160,'v-t_chart'!L1160)))))</f>
        <v>77.5</v>
      </c>
      <c r="D1160" s="17"/>
      <c r="F1160" s="4">
        <v>1159</v>
      </c>
      <c r="G1160" s="105"/>
      <c r="H1160" s="108">
        <v>44.3</v>
      </c>
      <c r="I1160" s="4">
        <v>77.5</v>
      </c>
      <c r="J1160" s="4">
        <v>77.5</v>
      </c>
      <c r="K1160" s="4">
        <v>77.5</v>
      </c>
      <c r="L1160" s="107"/>
      <c r="M1160" s="107"/>
      <c r="N1160" s="4">
        <v>1159</v>
      </c>
      <c r="O1160" s="4"/>
      <c r="P1160" s="108">
        <v>44.29</v>
      </c>
      <c r="Q1160" s="4">
        <v>77.459999999999994</v>
      </c>
      <c r="R1160" s="4">
        <v>77.459999999999994</v>
      </c>
      <c r="S1160" s="4">
        <v>77.459999999999994</v>
      </c>
      <c r="T1160" s="107"/>
      <c r="U1160" s="107"/>
      <c r="V1160" s="107"/>
      <c r="W1160" s="107"/>
      <c r="X1160" s="107"/>
    </row>
    <row r="1161" spans="1:24">
      <c r="A1161" s="102">
        <f t="shared" si="18"/>
        <v>1160</v>
      </c>
      <c r="B1161" s="102">
        <v>560</v>
      </c>
      <c r="C1161" s="4">
        <f>IF('Input&amp;Output'!$C$3=10,'v-t_chart'!G1161,IF('Input&amp;Output'!$C$3=21,'v-t_chart'!H1161,IF('Input&amp;Output'!$C$3=32,'v-t_chart'!I1161,IF('Input&amp;Output'!$C$3=22,'v-t_chart'!J1161,IF('Input&amp;Output'!$C$3=31,'v-t_chart'!K1161,'v-t_chart'!L1161)))))</f>
        <v>77.900000000000006</v>
      </c>
      <c r="D1161" s="17"/>
      <c r="F1161" s="4">
        <v>1160</v>
      </c>
      <c r="G1161" s="105"/>
      <c r="H1161" s="108">
        <v>44.8</v>
      </c>
      <c r="I1161" s="4">
        <v>77.900000000000006</v>
      </c>
      <c r="J1161" s="4">
        <v>77.900000000000006</v>
      </c>
      <c r="K1161" s="4">
        <v>77.900000000000006</v>
      </c>
      <c r="L1161" s="107"/>
      <c r="M1161" s="107"/>
      <c r="N1161" s="4">
        <v>1160</v>
      </c>
      <c r="O1161" s="4"/>
      <c r="P1161" s="108">
        <v>44.75</v>
      </c>
      <c r="Q1161" s="4">
        <v>77.94</v>
      </c>
      <c r="R1161" s="4">
        <v>77.94</v>
      </c>
      <c r="S1161" s="4">
        <v>77.94</v>
      </c>
      <c r="T1161" s="107"/>
      <c r="U1161" s="107"/>
      <c r="V1161" s="107"/>
      <c r="W1161" s="107"/>
      <c r="X1161" s="107"/>
    </row>
    <row r="1162" spans="1:24">
      <c r="A1162" s="102">
        <f t="shared" si="18"/>
        <v>1161</v>
      </c>
      <c r="B1162" s="102">
        <v>561</v>
      </c>
      <c r="C1162" s="4">
        <f>IF('Input&amp;Output'!$C$3=10,'v-t_chart'!G1162,IF('Input&amp;Output'!$C$3=21,'v-t_chart'!H1162,IF('Input&amp;Output'!$C$3=32,'v-t_chart'!I1162,IF('Input&amp;Output'!$C$3=22,'v-t_chart'!J1162,IF('Input&amp;Output'!$C$3=31,'v-t_chart'!K1162,'v-t_chart'!L1162)))))</f>
        <v>78.5</v>
      </c>
      <c r="D1162" s="17"/>
      <c r="F1162" s="4">
        <v>1161</v>
      </c>
      <c r="G1162" s="105"/>
      <c r="H1162" s="108">
        <v>45.3</v>
      </c>
      <c r="I1162" s="4">
        <v>78.5</v>
      </c>
      <c r="J1162" s="4">
        <v>78.5</v>
      </c>
      <c r="K1162" s="4">
        <v>78.5</v>
      </c>
      <c r="L1162" s="107"/>
      <c r="M1162" s="107"/>
      <c r="N1162" s="4">
        <v>1161</v>
      </c>
      <c r="O1162" s="4"/>
      <c r="P1162" s="108">
        <v>45.33</v>
      </c>
      <c r="Q1162" s="4">
        <v>78.5</v>
      </c>
      <c r="R1162" s="4">
        <v>78.5</v>
      </c>
      <c r="S1162" s="4">
        <v>78.5</v>
      </c>
      <c r="T1162" s="107"/>
      <c r="U1162" s="107"/>
      <c r="V1162" s="107"/>
      <c r="W1162" s="107"/>
      <c r="X1162" s="107"/>
    </row>
    <row r="1163" spans="1:24">
      <c r="A1163" s="102">
        <f t="shared" si="18"/>
        <v>1162</v>
      </c>
      <c r="B1163" s="102">
        <v>562</v>
      </c>
      <c r="C1163" s="4">
        <f>IF('Input&amp;Output'!$C$3=10,'v-t_chart'!G1163,IF('Input&amp;Output'!$C$3=21,'v-t_chart'!H1163,IF('Input&amp;Output'!$C$3=32,'v-t_chart'!I1163,IF('Input&amp;Output'!$C$3=22,'v-t_chart'!J1163,IF('Input&amp;Output'!$C$3=31,'v-t_chart'!K1163,'v-t_chart'!L1163)))))</f>
        <v>79.099999999999994</v>
      </c>
      <c r="D1163" s="17"/>
      <c r="F1163" s="4">
        <v>1162</v>
      </c>
      <c r="G1163" s="105"/>
      <c r="H1163" s="108">
        <v>45.9</v>
      </c>
      <c r="I1163" s="4">
        <v>79.099999999999994</v>
      </c>
      <c r="J1163" s="4">
        <v>79.099999999999994</v>
      </c>
      <c r="K1163" s="4">
        <v>79.099999999999994</v>
      </c>
      <c r="L1163" s="107"/>
      <c r="M1163" s="107"/>
      <c r="N1163" s="4">
        <v>1162</v>
      </c>
      <c r="O1163" s="4"/>
      <c r="P1163" s="108">
        <v>45.91</v>
      </c>
      <c r="Q1163" s="4">
        <v>79.08</v>
      </c>
      <c r="R1163" s="4">
        <v>79.08</v>
      </c>
      <c r="S1163" s="4">
        <v>79.08</v>
      </c>
      <c r="T1163" s="107"/>
      <c r="U1163" s="107"/>
      <c r="V1163" s="107"/>
      <c r="W1163" s="107"/>
      <c r="X1163" s="107"/>
    </row>
    <row r="1164" spans="1:24">
      <c r="A1164" s="102">
        <f t="shared" si="18"/>
        <v>1163</v>
      </c>
      <c r="B1164" s="102">
        <v>563</v>
      </c>
      <c r="C1164" s="4">
        <f>IF('Input&amp;Output'!$C$3=10,'v-t_chart'!G1164,IF('Input&amp;Output'!$C$3=21,'v-t_chart'!H1164,IF('Input&amp;Output'!$C$3=32,'v-t_chart'!I1164,IF('Input&amp;Output'!$C$3=22,'v-t_chart'!J1164,IF('Input&amp;Output'!$C$3=31,'v-t_chart'!K1164,'v-t_chart'!L1164)))))</f>
        <v>79.599999999999994</v>
      </c>
      <c r="D1164" s="17"/>
      <c r="F1164" s="4">
        <v>1163</v>
      </c>
      <c r="G1164" s="105"/>
      <c r="H1164" s="108">
        <v>46.5</v>
      </c>
      <c r="I1164" s="4">
        <v>79.599999999999994</v>
      </c>
      <c r="J1164" s="4">
        <v>79.599999999999994</v>
      </c>
      <c r="K1164" s="4">
        <v>79.599999999999994</v>
      </c>
      <c r="L1164" s="107"/>
      <c r="M1164" s="107"/>
      <c r="N1164" s="4">
        <v>1163</v>
      </c>
      <c r="O1164" s="4"/>
      <c r="P1164" s="108">
        <v>46.45</v>
      </c>
      <c r="Q1164" s="4">
        <v>79.61</v>
      </c>
      <c r="R1164" s="4">
        <v>79.61</v>
      </c>
      <c r="S1164" s="4">
        <v>79.61</v>
      </c>
      <c r="T1164" s="107"/>
      <c r="U1164" s="107"/>
      <c r="V1164" s="107"/>
      <c r="W1164" s="107"/>
      <c r="X1164" s="107"/>
    </row>
    <row r="1165" spans="1:24">
      <c r="A1165" s="102">
        <f t="shared" si="18"/>
        <v>1164</v>
      </c>
      <c r="B1165" s="102">
        <v>564</v>
      </c>
      <c r="C1165" s="4">
        <f>IF('Input&amp;Output'!$C$3=10,'v-t_chart'!G1165,IF('Input&amp;Output'!$C$3=21,'v-t_chart'!H1165,IF('Input&amp;Output'!$C$3=32,'v-t_chart'!I1165,IF('Input&amp;Output'!$C$3=22,'v-t_chart'!J1165,IF('Input&amp;Output'!$C$3=31,'v-t_chart'!K1165,'v-t_chart'!L1165)))))</f>
        <v>80</v>
      </c>
      <c r="D1165" s="17"/>
      <c r="F1165" s="4">
        <v>1164</v>
      </c>
      <c r="G1165" s="105"/>
      <c r="H1165" s="108">
        <v>46.8</v>
      </c>
      <c r="I1165" s="4">
        <v>80</v>
      </c>
      <c r="J1165" s="4">
        <v>80</v>
      </c>
      <c r="K1165" s="4">
        <v>80</v>
      </c>
      <c r="L1165" s="107"/>
      <c r="M1165" s="107"/>
      <c r="N1165" s="4">
        <v>1164</v>
      </c>
      <c r="O1165" s="4"/>
      <c r="P1165" s="108">
        <v>46.84</v>
      </c>
      <c r="Q1165" s="4">
        <v>80.010000000000005</v>
      </c>
      <c r="R1165" s="4">
        <v>80.010000000000005</v>
      </c>
      <c r="S1165" s="4">
        <v>80.010000000000005</v>
      </c>
      <c r="T1165" s="107"/>
      <c r="U1165" s="107"/>
      <c r="V1165" s="107"/>
      <c r="W1165" s="107"/>
      <c r="X1165" s="107"/>
    </row>
    <row r="1166" spans="1:24">
      <c r="A1166" s="102">
        <f t="shared" si="18"/>
        <v>1165</v>
      </c>
      <c r="B1166" s="102">
        <v>565</v>
      </c>
      <c r="C1166" s="4">
        <f>IF('Input&amp;Output'!$C$3=10,'v-t_chart'!G1166,IF('Input&amp;Output'!$C$3=21,'v-t_chart'!H1166,IF('Input&amp;Output'!$C$3=32,'v-t_chart'!I1166,IF('Input&amp;Output'!$C$3=22,'v-t_chart'!J1166,IF('Input&amp;Output'!$C$3=31,'v-t_chart'!K1166,'v-t_chart'!L1166)))))</f>
        <v>80.2</v>
      </c>
      <c r="D1166" s="17"/>
      <c r="F1166" s="4">
        <v>1165</v>
      </c>
      <c r="G1166" s="105"/>
      <c r="H1166" s="108">
        <v>47.1</v>
      </c>
      <c r="I1166" s="4">
        <v>80.2</v>
      </c>
      <c r="J1166" s="4">
        <v>80.2</v>
      </c>
      <c r="K1166" s="4">
        <v>80.2</v>
      </c>
      <c r="L1166" s="107"/>
      <c r="M1166" s="107"/>
      <c r="N1166" s="4">
        <v>1165</v>
      </c>
      <c r="O1166" s="4"/>
      <c r="P1166" s="108">
        <v>47.06</v>
      </c>
      <c r="Q1166" s="4">
        <v>80.22</v>
      </c>
      <c r="R1166" s="4">
        <v>80.22</v>
      </c>
      <c r="S1166" s="4">
        <v>80.22</v>
      </c>
      <c r="T1166" s="107"/>
      <c r="U1166" s="107"/>
      <c r="V1166" s="107"/>
      <c r="W1166" s="107"/>
      <c r="X1166" s="107"/>
    </row>
    <row r="1167" spans="1:24">
      <c r="A1167" s="102">
        <f t="shared" si="18"/>
        <v>1166</v>
      </c>
      <c r="B1167" s="102">
        <v>566</v>
      </c>
      <c r="C1167" s="4">
        <f>IF('Input&amp;Output'!$C$3=10,'v-t_chart'!G1167,IF('Input&amp;Output'!$C$3=21,'v-t_chart'!H1167,IF('Input&amp;Output'!$C$3=32,'v-t_chart'!I1167,IF('Input&amp;Output'!$C$3=22,'v-t_chart'!J1167,IF('Input&amp;Output'!$C$3=31,'v-t_chart'!K1167,'v-t_chart'!L1167)))))</f>
        <v>80.3</v>
      </c>
      <c r="D1167" s="17"/>
      <c r="F1167" s="4">
        <v>1166</v>
      </c>
      <c r="G1167" s="105"/>
      <c r="H1167" s="108">
        <v>47.1</v>
      </c>
      <c r="I1167" s="4">
        <v>80.3</v>
      </c>
      <c r="J1167" s="4">
        <v>80.3</v>
      </c>
      <c r="K1167" s="4">
        <v>80.3</v>
      </c>
      <c r="L1167" s="107"/>
      <c r="M1167" s="107"/>
      <c r="N1167" s="4">
        <v>1166</v>
      </c>
      <c r="O1167" s="4"/>
      <c r="P1167" s="108">
        <v>47.09</v>
      </c>
      <c r="Q1167" s="4">
        <v>80.260000000000005</v>
      </c>
      <c r="R1167" s="4">
        <v>80.260000000000005</v>
      </c>
      <c r="S1167" s="4">
        <v>80.260000000000005</v>
      </c>
      <c r="T1167" s="107"/>
      <c r="U1167" s="107"/>
      <c r="V1167" s="107"/>
      <c r="W1167" s="107"/>
      <c r="X1167" s="107"/>
    </row>
    <row r="1168" spans="1:24">
      <c r="A1168" s="102">
        <f t="shared" si="18"/>
        <v>1167</v>
      </c>
      <c r="B1168" s="102">
        <v>567</v>
      </c>
      <c r="C1168" s="4">
        <f>IF('Input&amp;Output'!$C$3=10,'v-t_chart'!G1168,IF('Input&amp;Output'!$C$3=21,'v-t_chart'!H1168,IF('Input&amp;Output'!$C$3=32,'v-t_chart'!I1168,IF('Input&amp;Output'!$C$3=22,'v-t_chart'!J1168,IF('Input&amp;Output'!$C$3=31,'v-t_chart'!K1168,'v-t_chart'!L1168)))))</f>
        <v>80.099999999999994</v>
      </c>
      <c r="D1168" s="17"/>
      <c r="F1168" s="4">
        <v>1167</v>
      </c>
      <c r="G1168" s="105"/>
      <c r="H1168" s="108">
        <v>47</v>
      </c>
      <c r="I1168" s="4">
        <v>80.099999999999994</v>
      </c>
      <c r="J1168" s="4">
        <v>80.099999999999994</v>
      </c>
      <c r="K1168" s="4">
        <v>80.099999999999994</v>
      </c>
      <c r="L1168" s="107"/>
      <c r="M1168" s="107"/>
      <c r="N1168" s="4">
        <v>1167</v>
      </c>
      <c r="O1168" s="4"/>
      <c r="P1168" s="108">
        <v>46.95</v>
      </c>
      <c r="Q1168" s="4">
        <v>80.11</v>
      </c>
      <c r="R1168" s="4">
        <v>80.11</v>
      </c>
      <c r="S1168" s="4">
        <v>80.11</v>
      </c>
      <c r="T1168" s="107"/>
      <c r="U1168" s="107"/>
      <c r="V1168" s="107"/>
      <c r="W1168" s="107"/>
      <c r="X1168" s="107"/>
    </row>
    <row r="1169" spans="1:24">
      <c r="A1169" s="102">
        <f t="shared" si="18"/>
        <v>1168</v>
      </c>
      <c r="B1169" s="102">
        <v>568</v>
      </c>
      <c r="C1169" s="4">
        <f>IF('Input&amp;Output'!$C$3=10,'v-t_chart'!G1169,IF('Input&amp;Output'!$C$3=21,'v-t_chart'!H1169,IF('Input&amp;Output'!$C$3=32,'v-t_chart'!I1169,IF('Input&amp;Output'!$C$3=22,'v-t_chart'!J1169,IF('Input&amp;Output'!$C$3=31,'v-t_chart'!K1169,'v-t_chart'!L1169)))))</f>
        <v>79.8</v>
      </c>
      <c r="D1169" s="17"/>
      <c r="F1169" s="4">
        <v>1168</v>
      </c>
      <c r="G1169" s="105"/>
      <c r="H1169" s="108">
        <v>46.7</v>
      </c>
      <c r="I1169" s="4">
        <v>79.8</v>
      </c>
      <c r="J1169" s="4">
        <v>79.8</v>
      </c>
      <c r="K1169" s="4">
        <v>79.8</v>
      </c>
      <c r="L1169" s="107"/>
      <c r="M1169" s="107"/>
      <c r="N1169" s="4">
        <v>1168</v>
      </c>
      <c r="O1169" s="4"/>
      <c r="P1169" s="108">
        <v>46.66</v>
      </c>
      <c r="Q1169" s="4">
        <v>79.83</v>
      </c>
      <c r="R1169" s="4">
        <v>79.83</v>
      </c>
      <c r="S1169" s="4">
        <v>79.83</v>
      </c>
      <c r="T1169" s="107"/>
      <c r="U1169" s="107"/>
      <c r="V1169" s="107"/>
      <c r="W1169" s="107"/>
      <c r="X1169" s="107"/>
    </row>
    <row r="1170" spans="1:24">
      <c r="A1170" s="102">
        <f t="shared" si="18"/>
        <v>1169</v>
      </c>
      <c r="B1170" s="102">
        <v>569</v>
      </c>
      <c r="C1170" s="4">
        <f>IF('Input&amp;Output'!$C$3=10,'v-t_chart'!G1170,IF('Input&amp;Output'!$C$3=21,'v-t_chart'!H1170,IF('Input&amp;Output'!$C$3=32,'v-t_chart'!I1170,IF('Input&amp;Output'!$C$3=22,'v-t_chart'!J1170,IF('Input&amp;Output'!$C$3=31,'v-t_chart'!K1170,'v-t_chart'!L1170)))))</f>
        <v>79.5</v>
      </c>
      <c r="D1170" s="17"/>
      <c r="F1170" s="4">
        <v>1169</v>
      </c>
      <c r="G1170" s="105"/>
      <c r="H1170" s="108">
        <v>46.3</v>
      </c>
      <c r="I1170" s="4">
        <v>79.5</v>
      </c>
      <c r="J1170" s="4">
        <v>79.5</v>
      </c>
      <c r="K1170" s="4">
        <v>79.5</v>
      </c>
      <c r="L1170" s="107"/>
      <c r="M1170" s="107"/>
      <c r="N1170" s="4">
        <v>1169</v>
      </c>
      <c r="O1170" s="4"/>
      <c r="P1170" s="108">
        <v>46.3</v>
      </c>
      <c r="Q1170" s="4">
        <v>79.48</v>
      </c>
      <c r="R1170" s="4">
        <v>79.48</v>
      </c>
      <c r="S1170" s="4">
        <v>79.48</v>
      </c>
      <c r="T1170" s="107"/>
      <c r="U1170" s="107"/>
      <c r="V1170" s="107"/>
      <c r="W1170" s="107"/>
      <c r="X1170" s="107"/>
    </row>
    <row r="1171" spans="1:24">
      <c r="A1171" s="102">
        <f t="shared" si="18"/>
        <v>1170</v>
      </c>
      <c r="B1171" s="102">
        <v>570</v>
      </c>
      <c r="C1171" s="4">
        <f>IF('Input&amp;Output'!$C$3=10,'v-t_chart'!G1171,IF('Input&amp;Output'!$C$3=21,'v-t_chart'!H1171,IF('Input&amp;Output'!$C$3=32,'v-t_chart'!I1171,IF('Input&amp;Output'!$C$3=22,'v-t_chart'!J1171,IF('Input&amp;Output'!$C$3=31,'v-t_chart'!K1171,'v-t_chart'!L1171)))))</f>
        <v>79.099999999999994</v>
      </c>
      <c r="D1171" s="17"/>
      <c r="F1171" s="4">
        <v>1170</v>
      </c>
      <c r="G1171" s="105"/>
      <c r="H1171" s="108">
        <v>45.9</v>
      </c>
      <c r="I1171" s="4">
        <v>79.099999999999994</v>
      </c>
      <c r="J1171" s="4">
        <v>79.099999999999994</v>
      </c>
      <c r="K1171" s="4">
        <v>79.099999999999994</v>
      </c>
      <c r="L1171" s="107"/>
      <c r="M1171" s="107"/>
      <c r="N1171" s="4">
        <v>1170</v>
      </c>
      <c r="O1171" s="4"/>
      <c r="P1171" s="108">
        <v>45.94</v>
      </c>
      <c r="Q1171" s="4">
        <v>79.13</v>
      </c>
      <c r="R1171" s="4">
        <v>79.13</v>
      </c>
      <c r="S1171" s="4">
        <v>79.13</v>
      </c>
      <c r="T1171" s="107"/>
      <c r="U1171" s="107"/>
      <c r="V1171" s="107"/>
      <c r="W1171" s="107"/>
      <c r="X1171" s="107"/>
    </row>
    <row r="1172" spans="1:24">
      <c r="A1172" s="102">
        <f t="shared" si="18"/>
        <v>1171</v>
      </c>
      <c r="B1172" s="102">
        <v>571</v>
      </c>
      <c r="C1172" s="4">
        <f>IF('Input&amp;Output'!$C$3=10,'v-t_chart'!G1172,IF('Input&amp;Output'!$C$3=21,'v-t_chart'!H1172,IF('Input&amp;Output'!$C$3=32,'v-t_chart'!I1172,IF('Input&amp;Output'!$C$3=22,'v-t_chart'!J1172,IF('Input&amp;Output'!$C$3=31,'v-t_chart'!K1172,'v-t_chart'!L1172)))))</f>
        <v>78.8</v>
      </c>
      <c r="D1172" s="17"/>
      <c r="F1172" s="4">
        <v>1171</v>
      </c>
      <c r="G1172" s="105"/>
      <c r="H1172" s="108">
        <v>45.6</v>
      </c>
      <c r="I1172" s="4">
        <v>78.8</v>
      </c>
      <c r="J1172" s="4">
        <v>78.8</v>
      </c>
      <c r="K1172" s="4">
        <v>78.8</v>
      </c>
      <c r="L1172" s="107"/>
      <c r="M1172" s="107"/>
      <c r="N1172" s="4">
        <v>1171</v>
      </c>
      <c r="O1172" s="4"/>
      <c r="P1172" s="108">
        <v>45.62</v>
      </c>
      <c r="Q1172" s="4">
        <v>78.81</v>
      </c>
      <c r="R1172" s="4">
        <v>78.81</v>
      </c>
      <c r="S1172" s="4">
        <v>78.81</v>
      </c>
      <c r="T1172" s="107"/>
      <c r="U1172" s="107"/>
      <c r="V1172" s="107"/>
      <c r="W1172" s="107"/>
      <c r="X1172" s="107"/>
    </row>
    <row r="1173" spans="1:24">
      <c r="A1173" s="102">
        <f t="shared" si="18"/>
        <v>1172</v>
      </c>
      <c r="B1173" s="102">
        <v>572</v>
      </c>
      <c r="C1173" s="4">
        <f>IF('Input&amp;Output'!$C$3=10,'v-t_chart'!G1173,IF('Input&amp;Output'!$C$3=21,'v-t_chart'!H1173,IF('Input&amp;Output'!$C$3=32,'v-t_chart'!I1173,IF('Input&amp;Output'!$C$3=22,'v-t_chart'!J1173,IF('Input&amp;Output'!$C$3=31,'v-t_chart'!K1173,'v-t_chart'!L1173)))))</f>
        <v>78.599999999999994</v>
      </c>
      <c r="D1173" s="17"/>
      <c r="F1173" s="4">
        <v>1172</v>
      </c>
      <c r="G1173" s="105"/>
      <c r="H1173" s="108">
        <v>45.4</v>
      </c>
      <c r="I1173" s="4">
        <v>78.599999999999994</v>
      </c>
      <c r="J1173" s="4">
        <v>78.599999999999994</v>
      </c>
      <c r="K1173" s="4">
        <v>78.599999999999994</v>
      </c>
      <c r="L1173" s="107"/>
      <c r="M1173" s="107"/>
      <c r="N1173" s="4">
        <v>1172</v>
      </c>
      <c r="O1173" s="4"/>
      <c r="P1173" s="108">
        <v>45.37</v>
      </c>
      <c r="Q1173" s="4">
        <v>78.569999999999993</v>
      </c>
      <c r="R1173" s="4">
        <v>78.569999999999993</v>
      </c>
      <c r="S1173" s="4">
        <v>78.569999999999993</v>
      </c>
      <c r="T1173" s="107"/>
      <c r="U1173" s="107"/>
      <c r="V1173" s="107"/>
      <c r="W1173" s="107"/>
      <c r="X1173" s="107"/>
    </row>
    <row r="1174" spans="1:24">
      <c r="A1174" s="102">
        <f t="shared" si="18"/>
        <v>1173</v>
      </c>
      <c r="B1174" s="102">
        <v>573</v>
      </c>
      <c r="C1174" s="4">
        <f>IF('Input&amp;Output'!$C$3=10,'v-t_chart'!G1174,IF('Input&amp;Output'!$C$3=21,'v-t_chart'!H1174,IF('Input&amp;Output'!$C$3=32,'v-t_chart'!I1174,IF('Input&amp;Output'!$C$3=22,'v-t_chart'!J1174,IF('Input&amp;Output'!$C$3=31,'v-t_chart'!K1174,'v-t_chart'!L1174)))))</f>
        <v>78.400000000000006</v>
      </c>
      <c r="D1174" s="17"/>
      <c r="F1174" s="4">
        <v>1173</v>
      </c>
      <c r="G1174" s="105"/>
      <c r="H1174" s="108">
        <v>45.2</v>
      </c>
      <c r="I1174" s="4">
        <v>78.400000000000006</v>
      </c>
      <c r="J1174" s="4">
        <v>78.400000000000006</v>
      </c>
      <c r="K1174" s="4">
        <v>78.400000000000006</v>
      </c>
      <c r="L1174" s="107"/>
      <c r="M1174" s="107"/>
      <c r="N1174" s="4">
        <v>1173</v>
      </c>
      <c r="O1174" s="4"/>
      <c r="P1174" s="108">
        <v>45.22</v>
      </c>
      <c r="Q1174" s="4">
        <v>78.41</v>
      </c>
      <c r="R1174" s="4">
        <v>78.41</v>
      </c>
      <c r="S1174" s="4">
        <v>78.41</v>
      </c>
      <c r="T1174" s="107"/>
      <c r="U1174" s="107"/>
      <c r="V1174" s="107"/>
      <c r="W1174" s="107"/>
      <c r="X1174" s="107"/>
    </row>
    <row r="1175" spans="1:24">
      <c r="A1175" s="102">
        <f t="shared" si="18"/>
        <v>1174</v>
      </c>
      <c r="B1175" s="102">
        <v>574</v>
      </c>
      <c r="C1175" s="4">
        <f>IF('Input&amp;Output'!$C$3=10,'v-t_chart'!G1175,IF('Input&amp;Output'!$C$3=21,'v-t_chart'!H1175,IF('Input&amp;Output'!$C$3=32,'v-t_chart'!I1175,IF('Input&amp;Output'!$C$3=22,'v-t_chart'!J1175,IF('Input&amp;Output'!$C$3=31,'v-t_chart'!K1175,'v-t_chart'!L1175)))))</f>
        <v>78.3</v>
      </c>
      <c r="D1175" s="17"/>
      <c r="F1175" s="4">
        <v>1174</v>
      </c>
      <c r="G1175" s="105"/>
      <c r="H1175" s="108">
        <v>45.1</v>
      </c>
      <c r="I1175" s="4">
        <v>78.3</v>
      </c>
      <c r="J1175" s="4">
        <v>78.3</v>
      </c>
      <c r="K1175" s="4">
        <v>78.3</v>
      </c>
      <c r="L1175" s="107"/>
      <c r="M1175" s="107"/>
      <c r="N1175" s="4">
        <v>1174</v>
      </c>
      <c r="O1175" s="4"/>
      <c r="P1175" s="108">
        <v>45.11</v>
      </c>
      <c r="Q1175" s="4">
        <v>78.290000000000006</v>
      </c>
      <c r="R1175" s="4">
        <v>78.290000000000006</v>
      </c>
      <c r="S1175" s="4">
        <v>78.290000000000006</v>
      </c>
      <c r="T1175" s="107"/>
      <c r="U1175" s="107"/>
      <c r="V1175" s="107"/>
      <c r="W1175" s="107"/>
      <c r="X1175" s="107"/>
    </row>
    <row r="1176" spans="1:24">
      <c r="A1176" s="102">
        <f t="shared" si="18"/>
        <v>1175</v>
      </c>
      <c r="B1176" s="102">
        <v>575</v>
      </c>
      <c r="C1176" s="4">
        <f>IF('Input&amp;Output'!$C$3=10,'v-t_chart'!G1176,IF('Input&amp;Output'!$C$3=21,'v-t_chart'!H1176,IF('Input&amp;Output'!$C$3=32,'v-t_chart'!I1176,IF('Input&amp;Output'!$C$3=22,'v-t_chart'!J1176,IF('Input&amp;Output'!$C$3=31,'v-t_chart'!K1176,'v-t_chart'!L1176)))))</f>
        <v>78</v>
      </c>
      <c r="D1176" s="17"/>
      <c r="F1176" s="4">
        <v>1175</v>
      </c>
      <c r="G1176" s="105"/>
      <c r="H1176" s="108">
        <v>44.8</v>
      </c>
      <c r="I1176" s="4">
        <v>78</v>
      </c>
      <c r="J1176" s="4">
        <v>78</v>
      </c>
      <c r="K1176" s="4">
        <v>78</v>
      </c>
      <c r="L1176" s="107"/>
      <c r="M1176" s="107"/>
      <c r="N1176" s="4">
        <v>1175</v>
      </c>
      <c r="O1176" s="4"/>
      <c r="P1176" s="108">
        <v>44.79</v>
      </c>
      <c r="Q1176" s="4">
        <v>77.959999999999994</v>
      </c>
      <c r="R1176" s="4">
        <v>77.959999999999994</v>
      </c>
      <c r="S1176" s="4">
        <v>77.959999999999994</v>
      </c>
      <c r="T1176" s="107"/>
      <c r="U1176" s="107"/>
      <c r="V1176" s="107"/>
      <c r="W1176" s="107"/>
      <c r="X1176" s="107"/>
    </row>
    <row r="1177" spans="1:24">
      <c r="A1177" s="102">
        <f t="shared" si="18"/>
        <v>1176</v>
      </c>
      <c r="B1177" s="102">
        <v>576</v>
      </c>
      <c r="C1177" s="4">
        <f>IF('Input&amp;Output'!$C$3=10,'v-t_chart'!G1177,IF('Input&amp;Output'!$C$3=21,'v-t_chart'!H1177,IF('Input&amp;Output'!$C$3=32,'v-t_chart'!I1177,IF('Input&amp;Output'!$C$3=22,'v-t_chart'!J1177,IF('Input&amp;Output'!$C$3=31,'v-t_chart'!K1177,'v-t_chart'!L1177)))))</f>
        <v>76.7</v>
      </c>
      <c r="D1177" s="17"/>
      <c r="F1177" s="4">
        <v>1176</v>
      </c>
      <c r="G1177" s="105"/>
      <c r="H1177" s="108">
        <v>43.5</v>
      </c>
      <c r="I1177" s="4">
        <v>76.7</v>
      </c>
      <c r="J1177" s="4">
        <v>76.7</v>
      </c>
      <c r="K1177" s="4">
        <v>76.7</v>
      </c>
      <c r="L1177" s="107"/>
      <c r="M1177" s="107"/>
      <c r="N1177" s="4">
        <v>1176</v>
      </c>
      <c r="O1177" s="4"/>
      <c r="P1177" s="108">
        <v>43.49</v>
      </c>
      <c r="Q1177" s="4">
        <v>76.67</v>
      </c>
      <c r="R1177" s="4">
        <v>76.67</v>
      </c>
      <c r="S1177" s="4">
        <v>76.67</v>
      </c>
      <c r="T1177" s="107"/>
      <c r="U1177" s="107"/>
      <c r="V1177" s="107"/>
      <c r="W1177" s="107"/>
      <c r="X1177" s="107"/>
    </row>
    <row r="1178" spans="1:24">
      <c r="A1178" s="102">
        <f t="shared" si="18"/>
        <v>1177</v>
      </c>
      <c r="B1178" s="102">
        <v>577</v>
      </c>
      <c r="C1178" s="4">
        <f>IF('Input&amp;Output'!$C$3=10,'v-t_chart'!G1178,IF('Input&amp;Output'!$C$3=21,'v-t_chart'!H1178,IF('Input&amp;Output'!$C$3=32,'v-t_chart'!I1178,IF('Input&amp;Output'!$C$3=22,'v-t_chart'!J1178,IF('Input&amp;Output'!$C$3=31,'v-t_chart'!K1178,'v-t_chart'!L1178)))))</f>
        <v>73.7</v>
      </c>
      <c r="D1178" s="17"/>
      <c r="F1178" s="4">
        <v>1177</v>
      </c>
      <c r="G1178" s="105"/>
      <c r="H1178" s="108">
        <v>40.9</v>
      </c>
      <c r="I1178" s="4">
        <v>73.7</v>
      </c>
      <c r="J1178" s="4">
        <v>73.7</v>
      </c>
      <c r="K1178" s="4">
        <v>73.7</v>
      </c>
      <c r="L1178" s="107"/>
      <c r="M1178" s="107"/>
      <c r="N1178" s="4">
        <v>1177</v>
      </c>
      <c r="O1178" s="4"/>
      <c r="P1178" s="108">
        <v>40.869999999999997</v>
      </c>
      <c r="Q1178" s="4">
        <v>73.72</v>
      </c>
      <c r="R1178" s="4">
        <v>73.72</v>
      </c>
      <c r="S1178" s="4">
        <v>73.72</v>
      </c>
      <c r="T1178" s="107"/>
      <c r="U1178" s="107"/>
      <c r="V1178" s="107"/>
      <c r="W1178" s="107"/>
      <c r="X1178" s="107"/>
    </row>
    <row r="1179" spans="1:24">
      <c r="A1179" s="102">
        <f t="shared" si="18"/>
        <v>1178</v>
      </c>
      <c r="B1179" s="102">
        <v>578</v>
      </c>
      <c r="C1179" s="4">
        <f>IF('Input&amp;Output'!$C$3=10,'v-t_chart'!G1179,IF('Input&amp;Output'!$C$3=21,'v-t_chart'!H1179,IF('Input&amp;Output'!$C$3=32,'v-t_chart'!I1179,IF('Input&amp;Output'!$C$3=22,'v-t_chart'!J1179,IF('Input&amp;Output'!$C$3=31,'v-t_chart'!K1179,'v-t_chart'!L1179)))))</f>
        <v>69.5</v>
      </c>
      <c r="D1179" s="17"/>
      <c r="F1179" s="4">
        <v>1178</v>
      </c>
      <c r="G1179" s="105"/>
      <c r="H1179" s="108">
        <v>38.200000000000003</v>
      </c>
      <c r="I1179" s="4">
        <v>69.5</v>
      </c>
      <c r="J1179" s="4">
        <v>69.5</v>
      </c>
      <c r="K1179" s="4">
        <v>69.5</v>
      </c>
      <c r="L1179" s="107"/>
      <c r="M1179" s="107"/>
      <c r="N1179" s="4">
        <v>1178</v>
      </c>
      <c r="O1179" s="4"/>
      <c r="P1179" s="108">
        <v>38.24</v>
      </c>
      <c r="Q1179" s="4">
        <v>69.459999999999994</v>
      </c>
      <c r="R1179" s="4">
        <v>69.459999999999994</v>
      </c>
      <c r="S1179" s="4">
        <v>69.459999999999994</v>
      </c>
      <c r="T1179" s="107"/>
      <c r="U1179" s="107"/>
      <c r="V1179" s="107"/>
      <c r="W1179" s="107"/>
      <c r="X1179" s="107"/>
    </row>
    <row r="1180" spans="1:24">
      <c r="A1180" s="102">
        <f t="shared" si="18"/>
        <v>1179</v>
      </c>
      <c r="B1180" s="102">
        <v>579</v>
      </c>
      <c r="C1180" s="4">
        <f>IF('Input&amp;Output'!$C$3=10,'v-t_chart'!G1180,IF('Input&amp;Output'!$C$3=21,'v-t_chart'!H1180,IF('Input&amp;Output'!$C$3=32,'v-t_chart'!I1180,IF('Input&amp;Output'!$C$3=22,'v-t_chart'!J1180,IF('Input&amp;Output'!$C$3=31,'v-t_chart'!K1180,'v-t_chart'!L1180)))))</f>
        <v>64.8</v>
      </c>
      <c r="D1180" s="17"/>
      <c r="F1180" s="4">
        <v>1179</v>
      </c>
      <c r="G1180" s="105"/>
      <c r="H1180" s="108">
        <v>35.6</v>
      </c>
      <c r="I1180" s="4">
        <v>64.8</v>
      </c>
      <c r="J1180" s="4">
        <v>64.8</v>
      </c>
      <c r="K1180" s="4">
        <v>64.8</v>
      </c>
      <c r="L1180" s="107"/>
      <c r="M1180" s="107"/>
      <c r="N1180" s="4">
        <v>1179</v>
      </c>
      <c r="O1180" s="4"/>
      <c r="P1180" s="108">
        <v>35.61</v>
      </c>
      <c r="Q1180" s="4">
        <v>64.81</v>
      </c>
      <c r="R1180" s="4">
        <v>64.81</v>
      </c>
      <c r="S1180" s="4">
        <v>64.81</v>
      </c>
      <c r="T1180" s="107"/>
      <c r="U1180" s="107"/>
      <c r="V1180" s="107"/>
      <c r="W1180" s="107"/>
      <c r="X1180" s="107"/>
    </row>
    <row r="1181" spans="1:24">
      <c r="A1181" s="102">
        <f t="shared" si="18"/>
        <v>1180</v>
      </c>
      <c r="B1181" s="102">
        <v>580</v>
      </c>
      <c r="C1181" s="4">
        <f>IF('Input&amp;Output'!$C$3=10,'v-t_chart'!G1181,IF('Input&amp;Output'!$C$3=21,'v-t_chart'!H1181,IF('Input&amp;Output'!$C$3=32,'v-t_chart'!I1181,IF('Input&amp;Output'!$C$3=22,'v-t_chart'!J1181,IF('Input&amp;Output'!$C$3=31,'v-t_chart'!K1181,'v-t_chart'!L1181)))))</f>
        <v>60.3</v>
      </c>
      <c r="D1181" s="17"/>
      <c r="F1181" s="4">
        <v>1180</v>
      </c>
      <c r="G1181" s="105"/>
      <c r="H1181" s="108">
        <v>33</v>
      </c>
      <c r="I1181" s="4">
        <v>60.3</v>
      </c>
      <c r="J1181" s="4">
        <v>60.3</v>
      </c>
      <c r="K1181" s="4">
        <v>60.3</v>
      </c>
      <c r="L1181" s="107"/>
      <c r="M1181" s="107"/>
      <c r="N1181" s="4">
        <v>1180</v>
      </c>
      <c r="O1181" s="4"/>
      <c r="P1181" s="108">
        <v>32.979999999999997</v>
      </c>
      <c r="Q1181" s="4">
        <v>60.31</v>
      </c>
      <c r="R1181" s="4">
        <v>60.31</v>
      </c>
      <c r="S1181" s="4">
        <v>60.31</v>
      </c>
      <c r="T1181" s="107"/>
      <c r="U1181" s="107"/>
      <c r="V1181" s="107"/>
      <c r="W1181" s="107"/>
      <c r="X1181" s="107"/>
    </row>
    <row r="1182" spans="1:24">
      <c r="A1182" s="102">
        <f t="shared" si="18"/>
        <v>1181</v>
      </c>
      <c r="B1182" s="102">
        <v>581</v>
      </c>
      <c r="C1182" s="4">
        <f>IF('Input&amp;Output'!$C$3=10,'v-t_chart'!G1182,IF('Input&amp;Output'!$C$3=21,'v-t_chart'!H1182,IF('Input&amp;Output'!$C$3=32,'v-t_chart'!I1182,IF('Input&amp;Output'!$C$3=22,'v-t_chart'!J1182,IF('Input&amp;Output'!$C$3=31,'v-t_chart'!K1182,'v-t_chart'!L1182)))))</f>
        <v>56.2</v>
      </c>
      <c r="D1182" s="17"/>
      <c r="F1182" s="4">
        <v>1181</v>
      </c>
      <c r="G1182" s="105"/>
      <c r="H1182" s="108">
        <v>30.4</v>
      </c>
      <c r="I1182" s="4">
        <v>56.2</v>
      </c>
      <c r="J1182" s="4">
        <v>56.2</v>
      </c>
      <c r="K1182" s="4">
        <v>56.2</v>
      </c>
      <c r="L1182" s="107"/>
      <c r="M1182" s="107"/>
      <c r="N1182" s="4">
        <v>1181</v>
      </c>
      <c r="O1182" s="4"/>
      <c r="P1182" s="108">
        <v>30.35</v>
      </c>
      <c r="Q1182" s="4">
        <v>56.23</v>
      </c>
      <c r="R1182" s="4">
        <v>56.23</v>
      </c>
      <c r="S1182" s="4">
        <v>56.23</v>
      </c>
      <c r="T1182" s="107"/>
      <c r="U1182" s="107"/>
      <c r="V1182" s="107"/>
      <c r="W1182" s="107"/>
      <c r="X1182" s="107"/>
    </row>
    <row r="1183" spans="1:24">
      <c r="A1183" s="102">
        <f t="shared" si="18"/>
        <v>1182</v>
      </c>
      <c r="B1183" s="102">
        <v>582</v>
      </c>
      <c r="C1183" s="4">
        <f>IF('Input&amp;Output'!$C$3=10,'v-t_chart'!G1183,IF('Input&amp;Output'!$C$3=21,'v-t_chart'!H1183,IF('Input&amp;Output'!$C$3=32,'v-t_chart'!I1183,IF('Input&amp;Output'!$C$3=22,'v-t_chart'!J1183,IF('Input&amp;Output'!$C$3=31,'v-t_chart'!K1183,'v-t_chart'!L1183)))))</f>
        <v>52.5</v>
      </c>
      <c r="D1183" s="17"/>
      <c r="F1183" s="4">
        <v>1182</v>
      </c>
      <c r="G1183" s="105"/>
      <c r="H1183" s="108">
        <v>27.7</v>
      </c>
      <c r="I1183" s="4">
        <v>52.5</v>
      </c>
      <c r="J1183" s="4">
        <v>52.5</v>
      </c>
      <c r="K1183" s="4">
        <v>52.5</v>
      </c>
      <c r="L1183" s="107"/>
      <c r="M1183" s="107"/>
      <c r="N1183" s="4">
        <v>1182</v>
      </c>
      <c r="O1183" s="4"/>
      <c r="P1183" s="108">
        <v>27.73</v>
      </c>
      <c r="Q1183" s="4">
        <v>52.54</v>
      </c>
      <c r="R1183" s="4">
        <v>52.54</v>
      </c>
      <c r="S1183" s="4">
        <v>52.54</v>
      </c>
      <c r="T1183" s="107"/>
      <c r="U1183" s="107"/>
      <c r="V1183" s="107"/>
      <c r="W1183" s="107"/>
      <c r="X1183" s="107"/>
    </row>
    <row r="1184" spans="1:24">
      <c r="A1184" s="102">
        <f t="shared" si="18"/>
        <v>1183</v>
      </c>
      <c r="B1184" s="102">
        <v>583</v>
      </c>
      <c r="C1184" s="4">
        <f>IF('Input&amp;Output'!$C$3=10,'v-t_chart'!G1184,IF('Input&amp;Output'!$C$3=21,'v-t_chart'!H1184,IF('Input&amp;Output'!$C$3=32,'v-t_chart'!I1184,IF('Input&amp;Output'!$C$3=22,'v-t_chart'!J1184,IF('Input&amp;Output'!$C$3=31,'v-t_chart'!K1184,'v-t_chart'!L1184)))))</f>
        <v>49</v>
      </c>
      <c r="D1184" s="17"/>
      <c r="F1184" s="4">
        <v>1183</v>
      </c>
      <c r="G1184" s="105"/>
      <c r="H1184" s="108">
        <v>25.1</v>
      </c>
      <c r="I1184" s="4">
        <v>49</v>
      </c>
      <c r="J1184" s="4">
        <v>49</v>
      </c>
      <c r="K1184" s="4">
        <v>49</v>
      </c>
      <c r="L1184" s="107"/>
      <c r="M1184" s="107"/>
      <c r="N1184" s="4">
        <v>1183</v>
      </c>
      <c r="O1184" s="4"/>
      <c r="P1184" s="108">
        <v>25.1</v>
      </c>
      <c r="Q1184" s="4">
        <v>48.97</v>
      </c>
      <c r="R1184" s="4">
        <v>48.97</v>
      </c>
      <c r="S1184" s="4">
        <v>48.97</v>
      </c>
      <c r="T1184" s="107"/>
      <c r="U1184" s="107"/>
      <c r="V1184" s="107"/>
      <c r="W1184" s="107"/>
      <c r="X1184" s="107"/>
    </row>
    <row r="1185" spans="1:24">
      <c r="A1185" s="102">
        <f t="shared" si="18"/>
        <v>1184</v>
      </c>
      <c r="B1185" s="102">
        <v>584</v>
      </c>
      <c r="C1185" s="4">
        <f>IF('Input&amp;Output'!$C$3=10,'v-t_chart'!G1185,IF('Input&amp;Output'!$C$3=21,'v-t_chart'!H1185,IF('Input&amp;Output'!$C$3=32,'v-t_chart'!I1185,IF('Input&amp;Output'!$C$3=22,'v-t_chart'!J1185,IF('Input&amp;Output'!$C$3=31,'v-t_chart'!K1185,'v-t_chart'!L1185)))))</f>
        <v>45.2</v>
      </c>
      <c r="D1185" s="17"/>
      <c r="F1185" s="4">
        <v>1184</v>
      </c>
      <c r="G1185" s="105"/>
      <c r="H1185" s="108">
        <v>22.5</v>
      </c>
      <c r="I1185" s="4">
        <v>45.2</v>
      </c>
      <c r="J1185" s="4">
        <v>45.2</v>
      </c>
      <c r="K1185" s="4">
        <v>45.2</v>
      </c>
      <c r="L1185" s="107"/>
      <c r="M1185" s="107"/>
      <c r="N1185" s="4">
        <v>1184</v>
      </c>
      <c r="O1185" s="4"/>
      <c r="P1185" s="108">
        <v>22.47</v>
      </c>
      <c r="Q1185" s="4">
        <v>45.24</v>
      </c>
      <c r="R1185" s="4">
        <v>45.24</v>
      </c>
      <c r="S1185" s="4">
        <v>45.24</v>
      </c>
      <c r="T1185" s="107"/>
      <c r="U1185" s="107"/>
      <c r="V1185" s="107"/>
      <c r="W1185" s="107"/>
      <c r="X1185" s="107"/>
    </row>
    <row r="1186" spans="1:24">
      <c r="A1186" s="102">
        <f t="shared" si="18"/>
        <v>1185</v>
      </c>
      <c r="B1186" s="102">
        <v>585</v>
      </c>
      <c r="C1186" s="4">
        <f>IF('Input&amp;Output'!$C$3=10,'v-t_chart'!G1186,IF('Input&amp;Output'!$C$3=21,'v-t_chart'!H1186,IF('Input&amp;Output'!$C$3=32,'v-t_chart'!I1186,IF('Input&amp;Output'!$C$3=22,'v-t_chart'!J1186,IF('Input&amp;Output'!$C$3=31,'v-t_chart'!K1186,'v-t_chart'!L1186)))))</f>
        <v>40.799999999999997</v>
      </c>
      <c r="D1186" s="17"/>
      <c r="F1186" s="4">
        <v>1185</v>
      </c>
      <c r="G1186" s="105"/>
      <c r="H1186" s="108">
        <v>19.8</v>
      </c>
      <c r="I1186" s="4">
        <v>40.799999999999997</v>
      </c>
      <c r="J1186" s="4">
        <v>40.799999999999997</v>
      </c>
      <c r="K1186" s="4">
        <v>40.799999999999997</v>
      </c>
      <c r="L1186" s="107"/>
      <c r="M1186" s="107"/>
      <c r="N1186" s="4">
        <v>1185</v>
      </c>
      <c r="O1186" s="4"/>
      <c r="P1186" s="108">
        <v>19.84</v>
      </c>
      <c r="Q1186" s="4">
        <v>40.79</v>
      </c>
      <c r="R1186" s="4">
        <v>40.79</v>
      </c>
      <c r="S1186" s="4">
        <v>40.79</v>
      </c>
      <c r="T1186" s="107"/>
      <c r="U1186" s="107"/>
      <c r="V1186" s="107"/>
      <c r="W1186" s="107"/>
      <c r="X1186" s="107"/>
    </row>
    <row r="1187" spans="1:24">
      <c r="A1187" s="102">
        <f t="shared" si="18"/>
        <v>1186</v>
      </c>
      <c r="B1187" s="102">
        <v>586</v>
      </c>
      <c r="C1187" s="4">
        <f>IF('Input&amp;Output'!$C$3=10,'v-t_chart'!G1187,IF('Input&amp;Output'!$C$3=21,'v-t_chart'!H1187,IF('Input&amp;Output'!$C$3=32,'v-t_chart'!I1187,IF('Input&amp;Output'!$C$3=22,'v-t_chart'!J1187,IF('Input&amp;Output'!$C$3=31,'v-t_chart'!K1187,'v-t_chart'!L1187)))))</f>
        <v>35.4</v>
      </c>
      <c r="D1187" s="17"/>
      <c r="F1187" s="4">
        <v>1186</v>
      </c>
      <c r="G1187" s="105"/>
      <c r="H1187" s="108">
        <v>17.2</v>
      </c>
      <c r="I1187" s="4">
        <v>35.4</v>
      </c>
      <c r="J1187" s="4">
        <v>35.4</v>
      </c>
      <c r="K1187" s="4">
        <v>35.4</v>
      </c>
      <c r="L1187" s="107"/>
      <c r="M1187" s="107"/>
      <c r="N1187" s="4">
        <v>1186</v>
      </c>
      <c r="O1187" s="4"/>
      <c r="P1187" s="108">
        <v>17.21</v>
      </c>
      <c r="Q1187" s="4">
        <v>35.35</v>
      </c>
      <c r="R1187" s="4">
        <v>35.35</v>
      </c>
      <c r="S1187" s="4">
        <v>35.35</v>
      </c>
      <c r="T1187" s="107"/>
      <c r="U1187" s="107"/>
      <c r="V1187" s="107"/>
      <c r="W1187" s="107"/>
      <c r="X1187" s="107"/>
    </row>
    <row r="1188" spans="1:24">
      <c r="A1188" s="102">
        <f t="shared" si="18"/>
        <v>1187</v>
      </c>
      <c r="B1188" s="102">
        <v>587</v>
      </c>
      <c r="C1188" s="4">
        <f>IF('Input&amp;Output'!$C$3=10,'v-t_chart'!G1188,IF('Input&amp;Output'!$C$3=21,'v-t_chart'!H1188,IF('Input&amp;Output'!$C$3=32,'v-t_chart'!I1188,IF('Input&amp;Output'!$C$3=22,'v-t_chart'!J1188,IF('Input&amp;Output'!$C$3=31,'v-t_chart'!K1188,'v-t_chart'!L1188)))))</f>
        <v>29.4</v>
      </c>
      <c r="D1188" s="17"/>
      <c r="F1188" s="4">
        <v>1187</v>
      </c>
      <c r="G1188" s="105"/>
      <c r="H1188" s="108">
        <v>14.6</v>
      </c>
      <c r="I1188" s="4">
        <v>29.4</v>
      </c>
      <c r="J1188" s="4">
        <v>29.4</v>
      </c>
      <c r="K1188" s="4">
        <v>29.4</v>
      </c>
      <c r="L1188" s="107"/>
      <c r="M1188" s="107"/>
      <c r="N1188" s="4">
        <v>1187</v>
      </c>
      <c r="O1188" s="4"/>
      <c r="P1188" s="108">
        <v>14.59</v>
      </c>
      <c r="Q1188" s="4">
        <v>29.41</v>
      </c>
      <c r="R1188" s="4">
        <v>29.41</v>
      </c>
      <c r="S1188" s="4">
        <v>29.41</v>
      </c>
      <c r="T1188" s="107"/>
      <c r="U1188" s="107"/>
      <c r="V1188" s="107"/>
      <c r="W1188" s="107"/>
      <c r="X1188" s="107"/>
    </row>
    <row r="1189" spans="1:24">
      <c r="A1189" s="102">
        <f t="shared" si="18"/>
        <v>1188</v>
      </c>
      <c r="B1189" s="102">
        <v>588</v>
      </c>
      <c r="C1189" s="4">
        <f>IF('Input&amp;Output'!$C$3=10,'v-t_chart'!G1189,IF('Input&amp;Output'!$C$3=21,'v-t_chart'!H1189,IF('Input&amp;Output'!$C$3=32,'v-t_chart'!I1189,IF('Input&amp;Output'!$C$3=22,'v-t_chart'!J1189,IF('Input&amp;Output'!$C$3=31,'v-t_chart'!K1189,'v-t_chart'!L1189)))))</f>
        <v>23.4</v>
      </c>
      <c r="D1189" s="17"/>
      <c r="F1189" s="4">
        <v>1188</v>
      </c>
      <c r="G1189" s="105"/>
      <c r="H1189" s="108">
        <v>12</v>
      </c>
      <c r="I1189" s="4">
        <v>23.4</v>
      </c>
      <c r="J1189" s="4">
        <v>23.4</v>
      </c>
      <c r="K1189" s="4">
        <v>23.4</v>
      </c>
      <c r="L1189" s="107"/>
      <c r="M1189" s="107"/>
      <c r="N1189" s="4">
        <v>1188</v>
      </c>
      <c r="O1189" s="4"/>
      <c r="P1189" s="108">
        <v>11.96</v>
      </c>
      <c r="Q1189" s="4">
        <v>23.43</v>
      </c>
      <c r="R1189" s="4">
        <v>23.43</v>
      </c>
      <c r="S1189" s="4">
        <v>23.43</v>
      </c>
      <c r="T1189" s="107"/>
      <c r="U1189" s="107"/>
      <c r="V1189" s="107"/>
      <c r="W1189" s="107"/>
      <c r="X1189" s="107"/>
    </row>
    <row r="1190" spans="1:24">
      <c r="A1190" s="102">
        <f t="shared" si="18"/>
        <v>1189</v>
      </c>
      <c r="B1190" s="102">
        <v>589</v>
      </c>
      <c r="C1190" s="4">
        <f>IF('Input&amp;Output'!$C$3=10,'v-t_chart'!G1190,IF('Input&amp;Output'!$C$3=21,'v-t_chart'!H1190,IF('Input&amp;Output'!$C$3=32,'v-t_chart'!I1190,IF('Input&amp;Output'!$C$3=22,'v-t_chart'!J1190,IF('Input&amp;Output'!$C$3=31,'v-t_chart'!K1190,'v-t_chart'!L1190)))))</f>
        <v>17.7</v>
      </c>
      <c r="D1190" s="17"/>
      <c r="F1190" s="4">
        <v>1189</v>
      </c>
      <c r="G1190" s="105"/>
      <c r="H1190" s="108">
        <v>9.3000000000000007</v>
      </c>
      <c r="I1190" s="4">
        <v>17.7</v>
      </c>
      <c r="J1190" s="4">
        <v>17.7</v>
      </c>
      <c r="K1190" s="4">
        <v>17.7</v>
      </c>
      <c r="L1190" s="107"/>
      <c r="M1190" s="107"/>
      <c r="N1190" s="4">
        <v>1189</v>
      </c>
      <c r="O1190" s="4"/>
      <c r="P1190" s="108">
        <v>9.33</v>
      </c>
      <c r="Q1190" s="4">
        <v>17.72</v>
      </c>
      <c r="R1190" s="4">
        <v>17.72</v>
      </c>
      <c r="S1190" s="4">
        <v>17.72</v>
      </c>
      <c r="T1190" s="107"/>
      <c r="U1190" s="107"/>
      <c r="V1190" s="107"/>
      <c r="W1190" s="107"/>
      <c r="X1190" s="107"/>
    </row>
    <row r="1191" spans="1:24">
      <c r="A1191" s="102">
        <f t="shared" si="18"/>
        <v>1190</v>
      </c>
      <c r="B1191" s="102">
        <v>590</v>
      </c>
      <c r="C1191" s="4">
        <f>IF('Input&amp;Output'!$C$3=10,'v-t_chart'!G1191,IF('Input&amp;Output'!$C$3=21,'v-t_chart'!H1191,IF('Input&amp;Output'!$C$3=32,'v-t_chart'!I1191,IF('Input&amp;Output'!$C$3=22,'v-t_chart'!J1191,IF('Input&amp;Output'!$C$3=31,'v-t_chart'!K1191,'v-t_chart'!L1191)))))</f>
        <v>12.6</v>
      </c>
      <c r="D1191" s="17"/>
      <c r="F1191" s="4">
        <v>1190</v>
      </c>
      <c r="G1191" s="105"/>
      <c r="H1191" s="108">
        <v>6.7</v>
      </c>
      <c r="I1191" s="4">
        <v>12.6</v>
      </c>
      <c r="J1191" s="4">
        <v>12.6</v>
      </c>
      <c r="K1191" s="4">
        <v>12.6</v>
      </c>
      <c r="L1191" s="107"/>
      <c r="M1191" s="107"/>
      <c r="N1191" s="4">
        <v>1190</v>
      </c>
      <c r="O1191" s="4"/>
      <c r="P1191" s="108">
        <v>6.7</v>
      </c>
      <c r="Q1191" s="4">
        <v>12.62</v>
      </c>
      <c r="R1191" s="4">
        <v>12.62</v>
      </c>
      <c r="S1191" s="4">
        <v>12.62</v>
      </c>
      <c r="T1191" s="107"/>
      <c r="U1191" s="107"/>
      <c r="V1191" s="107"/>
      <c r="W1191" s="107"/>
      <c r="X1191" s="107"/>
    </row>
    <row r="1192" spans="1:24">
      <c r="A1192" s="102">
        <f t="shared" si="18"/>
        <v>1191</v>
      </c>
      <c r="B1192" s="102">
        <v>591</v>
      </c>
      <c r="C1192" s="4">
        <f>IF('Input&amp;Output'!$C$3=10,'v-t_chart'!G1192,IF('Input&amp;Output'!$C$3=21,'v-t_chart'!H1192,IF('Input&amp;Output'!$C$3=32,'v-t_chart'!I1192,IF('Input&amp;Output'!$C$3=22,'v-t_chart'!J1192,IF('Input&amp;Output'!$C$3=31,'v-t_chart'!K1192,'v-t_chart'!L1192)))))</f>
        <v>8</v>
      </c>
      <c r="D1192" s="17"/>
      <c r="F1192" s="4">
        <v>1191</v>
      </c>
      <c r="G1192" s="105"/>
      <c r="H1192" s="108">
        <v>4.0999999999999996</v>
      </c>
      <c r="I1192" s="4">
        <v>8</v>
      </c>
      <c r="J1192" s="4">
        <v>8</v>
      </c>
      <c r="K1192" s="4">
        <v>8</v>
      </c>
      <c r="L1192" s="107"/>
      <c r="M1192" s="107"/>
      <c r="N1192" s="4">
        <v>1191</v>
      </c>
      <c r="O1192" s="4"/>
      <c r="P1192" s="108">
        <v>4.07</v>
      </c>
      <c r="Q1192" s="4">
        <v>8.0399999999999991</v>
      </c>
      <c r="R1192" s="4">
        <v>8.0399999999999991</v>
      </c>
      <c r="S1192" s="4">
        <v>8.0399999999999991</v>
      </c>
      <c r="T1192" s="107"/>
      <c r="U1192" s="107"/>
      <c r="V1192" s="107"/>
      <c r="W1192" s="107"/>
      <c r="X1192" s="107"/>
    </row>
    <row r="1193" spans="1:24">
      <c r="A1193" s="102">
        <f t="shared" si="18"/>
        <v>1192</v>
      </c>
      <c r="B1193" s="102">
        <v>592</v>
      </c>
      <c r="C1193" s="4">
        <f>IF('Input&amp;Output'!$C$3=10,'v-t_chart'!G1193,IF('Input&amp;Output'!$C$3=21,'v-t_chart'!H1193,IF('Input&amp;Output'!$C$3=32,'v-t_chart'!I1193,IF('Input&amp;Output'!$C$3=22,'v-t_chart'!J1193,IF('Input&amp;Output'!$C$3=31,'v-t_chart'!K1193,'v-t_chart'!L1193)))))</f>
        <v>4.0999999999999996</v>
      </c>
      <c r="D1193" s="17"/>
      <c r="F1193" s="4">
        <v>1192</v>
      </c>
      <c r="G1193" s="105"/>
      <c r="H1193" s="108">
        <v>1.5</v>
      </c>
      <c r="I1193" s="4">
        <v>4.0999999999999996</v>
      </c>
      <c r="J1193" s="4">
        <v>4.0999999999999996</v>
      </c>
      <c r="K1193" s="4">
        <v>4.0999999999999996</v>
      </c>
      <c r="L1193" s="107"/>
      <c r="M1193" s="107"/>
      <c r="N1193" s="4">
        <v>1192</v>
      </c>
      <c r="O1193" s="4"/>
      <c r="P1193" s="108">
        <v>1.45</v>
      </c>
      <c r="Q1193" s="4">
        <v>4.07</v>
      </c>
      <c r="R1193" s="4">
        <v>4.07</v>
      </c>
      <c r="S1193" s="4">
        <v>4.07</v>
      </c>
      <c r="T1193" s="107"/>
      <c r="U1193" s="107"/>
      <c r="V1193" s="107"/>
      <c r="W1193" s="107"/>
      <c r="X1193" s="107"/>
    </row>
    <row r="1194" spans="1:24">
      <c r="A1194" s="102">
        <f t="shared" si="18"/>
        <v>1193</v>
      </c>
      <c r="B1194" s="102">
        <v>593</v>
      </c>
      <c r="C1194" s="4">
        <f>IF('Input&amp;Output'!$C$3=10,'v-t_chart'!G1194,IF('Input&amp;Output'!$C$3=21,'v-t_chart'!H1194,IF('Input&amp;Output'!$C$3=32,'v-t_chart'!I1194,IF('Input&amp;Output'!$C$3=22,'v-t_chart'!J1194,IF('Input&amp;Output'!$C$3=31,'v-t_chart'!K1194,'v-t_chart'!L1194)))))</f>
        <v>1.3</v>
      </c>
      <c r="D1194" s="17"/>
      <c r="F1194" s="4">
        <v>1193</v>
      </c>
      <c r="G1194" s="105"/>
      <c r="H1194" s="108">
        <v>0</v>
      </c>
      <c r="I1194" s="4">
        <v>1.3</v>
      </c>
      <c r="J1194" s="4">
        <v>1.3</v>
      </c>
      <c r="K1194" s="4">
        <v>1.3</v>
      </c>
      <c r="L1194" s="107"/>
      <c r="M1194" s="107"/>
      <c r="N1194" s="4">
        <v>1193</v>
      </c>
      <c r="O1194" s="4"/>
      <c r="P1194" s="108">
        <v>0</v>
      </c>
      <c r="Q1194" s="4">
        <v>1.29</v>
      </c>
      <c r="R1194" s="4">
        <v>1.29</v>
      </c>
      <c r="S1194" s="4">
        <v>1.29</v>
      </c>
      <c r="T1194" s="107"/>
      <c r="U1194" s="107"/>
      <c r="V1194" s="107"/>
      <c r="W1194" s="107"/>
      <c r="X1194" s="107"/>
    </row>
    <row r="1195" spans="1:24">
      <c r="A1195" s="102">
        <f t="shared" si="18"/>
        <v>1194</v>
      </c>
      <c r="B1195" s="102">
        <v>594</v>
      </c>
      <c r="C1195" s="4">
        <f>IF('Input&amp;Output'!$C$3=10,'v-t_chart'!G1195,IF('Input&amp;Output'!$C$3=21,'v-t_chart'!H1195,IF('Input&amp;Output'!$C$3=32,'v-t_chart'!I1195,IF('Input&amp;Output'!$C$3=22,'v-t_chart'!J1195,IF('Input&amp;Output'!$C$3=31,'v-t_chart'!K1195,'v-t_chart'!L1195)))))</f>
        <v>0</v>
      </c>
      <c r="D1195" s="17"/>
      <c r="F1195" s="4">
        <v>1194</v>
      </c>
      <c r="G1195" s="105"/>
      <c r="H1195" s="108">
        <v>0</v>
      </c>
      <c r="I1195" s="4">
        <v>0</v>
      </c>
      <c r="J1195" s="4">
        <v>0</v>
      </c>
      <c r="K1195" s="4">
        <v>0</v>
      </c>
      <c r="L1195" s="107"/>
      <c r="M1195" s="107"/>
      <c r="N1195" s="4">
        <v>1194</v>
      </c>
      <c r="O1195" s="4"/>
      <c r="P1195" s="108">
        <v>0</v>
      </c>
      <c r="Q1195" s="4">
        <v>0</v>
      </c>
      <c r="R1195" s="4">
        <v>0</v>
      </c>
      <c r="S1195" s="4">
        <v>0</v>
      </c>
      <c r="T1195" s="107"/>
      <c r="U1195" s="107"/>
      <c r="V1195" s="107"/>
      <c r="W1195" s="107"/>
      <c r="X1195" s="107"/>
    </row>
    <row r="1196" spans="1:24">
      <c r="A1196" s="102">
        <f t="shared" si="18"/>
        <v>1195</v>
      </c>
      <c r="B1196" s="102">
        <v>595</v>
      </c>
      <c r="C1196" s="4">
        <f>IF('Input&amp;Output'!$C$3=10,'v-t_chart'!G1196,IF('Input&amp;Output'!$C$3=21,'v-t_chart'!H1196,IF('Input&amp;Output'!$C$3=32,'v-t_chart'!I1196,IF('Input&amp;Output'!$C$3=22,'v-t_chart'!J1196,IF('Input&amp;Output'!$C$3=31,'v-t_chart'!K1196,'v-t_chart'!L1196)))))</f>
        <v>0</v>
      </c>
      <c r="D1196" s="17"/>
      <c r="F1196" s="4">
        <v>1195</v>
      </c>
      <c r="G1196" s="105"/>
      <c r="H1196" s="108">
        <v>0</v>
      </c>
      <c r="I1196" s="4">
        <v>0</v>
      </c>
      <c r="J1196" s="4">
        <v>0</v>
      </c>
      <c r="K1196" s="4">
        <v>0</v>
      </c>
      <c r="L1196" s="107"/>
      <c r="M1196" s="107"/>
      <c r="N1196" s="4">
        <v>1195</v>
      </c>
      <c r="O1196" s="4"/>
      <c r="P1196" s="108">
        <v>0</v>
      </c>
      <c r="Q1196" s="4">
        <v>0</v>
      </c>
      <c r="R1196" s="4">
        <v>0</v>
      </c>
      <c r="S1196" s="4">
        <v>0</v>
      </c>
      <c r="T1196" s="107"/>
      <c r="U1196" s="107"/>
      <c r="V1196" s="107"/>
      <c r="W1196" s="107"/>
      <c r="X1196" s="107"/>
    </row>
    <row r="1197" spans="1:24">
      <c r="A1197" s="102">
        <f t="shared" si="18"/>
        <v>1196</v>
      </c>
      <c r="B1197" s="102">
        <v>596</v>
      </c>
      <c r="C1197" s="4">
        <f>IF('Input&amp;Output'!$C$3=10,'v-t_chart'!G1197,IF('Input&amp;Output'!$C$3=21,'v-t_chart'!H1197,IF('Input&amp;Output'!$C$3=32,'v-t_chart'!I1197,IF('Input&amp;Output'!$C$3=22,'v-t_chart'!J1197,IF('Input&amp;Output'!$C$3=31,'v-t_chart'!K1197,'v-t_chart'!L1197)))))</f>
        <v>0</v>
      </c>
      <c r="D1197" s="17"/>
      <c r="F1197" s="4">
        <v>1196</v>
      </c>
      <c r="G1197" s="105"/>
      <c r="H1197" s="108">
        <v>0</v>
      </c>
      <c r="I1197" s="4">
        <v>0</v>
      </c>
      <c r="J1197" s="4">
        <v>0</v>
      </c>
      <c r="K1197" s="4">
        <v>0</v>
      </c>
      <c r="L1197" s="107"/>
      <c r="M1197" s="107"/>
      <c r="N1197" s="4">
        <v>1196</v>
      </c>
      <c r="O1197" s="4"/>
      <c r="P1197" s="108">
        <v>0</v>
      </c>
      <c r="Q1197" s="4">
        <v>0</v>
      </c>
      <c r="R1197" s="4">
        <v>0</v>
      </c>
      <c r="S1197" s="4">
        <v>0</v>
      </c>
      <c r="T1197" s="107"/>
      <c r="U1197" s="107"/>
      <c r="V1197" s="107"/>
      <c r="W1197" s="107"/>
      <c r="X1197" s="107"/>
    </row>
    <row r="1198" spans="1:24">
      <c r="A1198" s="102">
        <f t="shared" si="18"/>
        <v>1197</v>
      </c>
      <c r="B1198" s="102">
        <v>597</v>
      </c>
      <c r="C1198" s="4">
        <f>IF('Input&amp;Output'!$C$3=10,'v-t_chart'!G1198,IF('Input&amp;Output'!$C$3=21,'v-t_chart'!H1198,IF('Input&amp;Output'!$C$3=32,'v-t_chart'!I1198,IF('Input&amp;Output'!$C$3=22,'v-t_chart'!J1198,IF('Input&amp;Output'!$C$3=31,'v-t_chart'!K1198,'v-t_chart'!L1198)))))</f>
        <v>0</v>
      </c>
      <c r="D1198" s="17"/>
      <c r="F1198" s="4">
        <v>1197</v>
      </c>
      <c r="G1198" s="105"/>
      <c r="H1198" s="108">
        <v>0</v>
      </c>
      <c r="I1198" s="4">
        <v>0</v>
      </c>
      <c r="J1198" s="4">
        <v>0</v>
      </c>
      <c r="K1198" s="4">
        <v>0</v>
      </c>
      <c r="L1198" s="107"/>
      <c r="M1198" s="107"/>
      <c r="N1198" s="4">
        <v>1197</v>
      </c>
      <c r="O1198" s="4"/>
      <c r="P1198" s="108">
        <v>0</v>
      </c>
      <c r="Q1198" s="4">
        <v>0</v>
      </c>
      <c r="R1198" s="4">
        <v>0</v>
      </c>
      <c r="S1198" s="4">
        <v>0</v>
      </c>
      <c r="T1198" s="107"/>
      <c r="U1198" s="107"/>
      <c r="V1198" s="107"/>
      <c r="W1198" s="107"/>
      <c r="X1198" s="107"/>
    </row>
    <row r="1199" spans="1:24">
      <c r="A1199" s="102">
        <f t="shared" si="18"/>
        <v>1198</v>
      </c>
      <c r="B1199" s="102">
        <v>598</v>
      </c>
      <c r="C1199" s="4">
        <f>IF('Input&amp;Output'!$C$3=10,'v-t_chart'!G1199,IF('Input&amp;Output'!$C$3=21,'v-t_chart'!H1199,IF('Input&amp;Output'!$C$3=32,'v-t_chart'!I1199,IF('Input&amp;Output'!$C$3=22,'v-t_chart'!J1199,IF('Input&amp;Output'!$C$3=31,'v-t_chart'!K1199,'v-t_chart'!L1199)))))</f>
        <v>0</v>
      </c>
      <c r="D1199" s="17"/>
      <c r="F1199" s="4">
        <v>1198</v>
      </c>
      <c r="G1199" s="105"/>
      <c r="H1199" s="108">
        <v>0</v>
      </c>
      <c r="I1199" s="4">
        <v>0</v>
      </c>
      <c r="J1199" s="4">
        <v>0</v>
      </c>
      <c r="K1199" s="4">
        <v>0</v>
      </c>
      <c r="L1199" s="107"/>
      <c r="M1199" s="107"/>
      <c r="N1199" s="4">
        <v>1198</v>
      </c>
      <c r="O1199" s="4"/>
      <c r="P1199" s="108">
        <v>0</v>
      </c>
      <c r="Q1199" s="4">
        <v>0</v>
      </c>
      <c r="R1199" s="4">
        <v>0</v>
      </c>
      <c r="S1199" s="4">
        <v>0</v>
      </c>
      <c r="T1199" s="107"/>
      <c r="U1199" s="107"/>
      <c r="V1199" s="107"/>
      <c r="W1199" s="107"/>
      <c r="X1199" s="107"/>
    </row>
    <row r="1200" spans="1:24">
      <c r="A1200" s="102">
        <f t="shared" si="18"/>
        <v>1199</v>
      </c>
      <c r="B1200" s="102">
        <v>599</v>
      </c>
      <c r="C1200" s="4">
        <f>IF('Input&amp;Output'!$C$3=10,'v-t_chart'!G1200,IF('Input&amp;Output'!$C$3=21,'v-t_chart'!H1200,IF('Input&amp;Output'!$C$3=32,'v-t_chart'!I1200,IF('Input&amp;Output'!$C$3=22,'v-t_chart'!J1200,IF('Input&amp;Output'!$C$3=31,'v-t_chart'!K1200,'v-t_chart'!L1200)))))</f>
        <v>0</v>
      </c>
      <c r="D1200" s="17"/>
      <c r="F1200" s="4">
        <v>1199</v>
      </c>
      <c r="G1200" s="105"/>
      <c r="H1200" s="108">
        <v>0</v>
      </c>
      <c r="I1200" s="4">
        <v>0</v>
      </c>
      <c r="J1200" s="4">
        <v>0</v>
      </c>
      <c r="K1200" s="4">
        <v>0</v>
      </c>
      <c r="L1200" s="107"/>
      <c r="M1200" s="107"/>
      <c r="N1200" s="4">
        <v>1199</v>
      </c>
      <c r="O1200" s="4"/>
      <c r="P1200" s="108">
        <v>0</v>
      </c>
      <c r="Q1200" s="4">
        <v>0</v>
      </c>
      <c r="R1200" s="4">
        <v>0</v>
      </c>
      <c r="S1200" s="4">
        <v>0</v>
      </c>
      <c r="T1200" s="107"/>
      <c r="U1200" s="107"/>
      <c r="V1200" s="107"/>
      <c r="W1200" s="107"/>
      <c r="X1200" s="107"/>
    </row>
    <row r="1201" spans="1:24">
      <c r="A1201" s="102">
        <f t="shared" si="18"/>
        <v>1200</v>
      </c>
      <c r="B1201" s="102">
        <v>600</v>
      </c>
      <c r="C1201" s="4">
        <f>IF('Input&amp;Output'!$C$3=10,'v-t_chart'!G1201,IF('Input&amp;Output'!$C$3=21,'v-t_chart'!H1201,IF('Input&amp;Output'!$C$3=32,'v-t_chart'!I1201,IF('Input&amp;Output'!$C$3=22,'v-t_chart'!J1201,IF('Input&amp;Output'!$C$3=31,'v-t_chart'!K1201,'v-t_chart'!L1201)))))</f>
        <v>0</v>
      </c>
      <c r="D1201" s="17"/>
      <c r="F1201" s="4">
        <v>1200</v>
      </c>
      <c r="G1201" s="105"/>
      <c r="H1201" s="108">
        <v>0</v>
      </c>
      <c r="I1201" s="4">
        <v>0</v>
      </c>
      <c r="J1201" s="4">
        <v>0</v>
      </c>
      <c r="K1201" s="4">
        <v>0</v>
      </c>
      <c r="L1201" s="107"/>
      <c r="M1201" s="107"/>
      <c r="N1201" s="4">
        <v>1200</v>
      </c>
      <c r="O1201" s="4"/>
      <c r="P1201" s="108">
        <v>0</v>
      </c>
      <c r="Q1201" s="4">
        <v>0</v>
      </c>
      <c r="R1201" s="4">
        <v>0</v>
      </c>
      <c r="S1201" s="4">
        <v>0</v>
      </c>
      <c r="T1201" s="107"/>
      <c r="U1201" s="107"/>
      <c r="V1201" s="107"/>
      <c r="W1201" s="107"/>
      <c r="X1201" s="107"/>
    </row>
    <row r="1202" spans="1:24">
      <c r="A1202" s="102">
        <f t="shared" si="18"/>
        <v>1201</v>
      </c>
      <c r="B1202" s="102">
        <v>1</v>
      </c>
      <c r="C1202" s="4">
        <f>IF('Input&amp;Output'!$C$3=10,'v-t_chart'!G1202,IF('Input&amp;Output'!$C$3=21,'v-t_chart'!H1202,IF('Input&amp;Output'!$C$3=32,'v-t_chart'!I1202,IF('Input&amp;Output'!$C$3=22,'v-t_chart'!J1202,IF('Input&amp;Output'!$C$3=31,'v-t_chart'!K1202,'v-t_chart'!L1202)))))</f>
        <v>0</v>
      </c>
      <c r="D1202" s="17"/>
      <c r="F1202" s="4">
        <v>1201</v>
      </c>
      <c r="G1202" s="105"/>
      <c r="I1202" s="4">
        <v>0</v>
      </c>
      <c r="K1202" s="4">
        <v>0</v>
      </c>
      <c r="L1202" s="107"/>
      <c r="M1202" s="107"/>
      <c r="N1202" s="4">
        <v>1201</v>
      </c>
      <c r="O1202" s="4"/>
      <c r="P1202" s="4"/>
      <c r="Q1202" s="4">
        <v>0</v>
      </c>
      <c r="R1202" s="4"/>
      <c r="S1202" s="4">
        <v>0</v>
      </c>
      <c r="T1202" s="107"/>
      <c r="U1202" s="107"/>
      <c r="V1202" s="107"/>
      <c r="W1202" s="107"/>
      <c r="X1202" s="107"/>
    </row>
    <row r="1203" spans="1:24">
      <c r="A1203" s="102">
        <f t="shared" si="18"/>
        <v>1202</v>
      </c>
      <c r="B1203" s="102">
        <v>2</v>
      </c>
      <c r="C1203" s="4">
        <f>IF('Input&amp;Output'!$C$3=10,'v-t_chart'!G1203,IF('Input&amp;Output'!$C$3=21,'v-t_chart'!H1203,IF('Input&amp;Output'!$C$3=32,'v-t_chart'!I1203,IF('Input&amp;Output'!$C$3=22,'v-t_chart'!J1203,IF('Input&amp;Output'!$C$3=31,'v-t_chart'!K1203,'v-t_chart'!L1203)))))</f>
        <v>0</v>
      </c>
      <c r="D1203" s="17"/>
      <c r="F1203" s="4">
        <v>1202</v>
      </c>
      <c r="G1203" s="105"/>
      <c r="I1203" s="4">
        <v>0</v>
      </c>
      <c r="K1203" s="4">
        <v>0</v>
      </c>
      <c r="L1203" s="107"/>
      <c r="M1203" s="107"/>
      <c r="N1203" s="4">
        <v>1202</v>
      </c>
      <c r="O1203" s="4"/>
      <c r="P1203" s="4"/>
      <c r="Q1203" s="4">
        <v>0</v>
      </c>
      <c r="R1203" s="4"/>
      <c r="S1203" s="4">
        <v>0</v>
      </c>
      <c r="T1203" s="107"/>
      <c r="U1203" s="107"/>
      <c r="V1203" s="107"/>
      <c r="W1203" s="107"/>
      <c r="X1203" s="107"/>
    </row>
    <row r="1204" spans="1:24">
      <c r="A1204" s="102">
        <f t="shared" si="18"/>
        <v>1203</v>
      </c>
      <c r="B1204" s="102">
        <v>3</v>
      </c>
      <c r="C1204" s="4">
        <f>IF('Input&amp;Output'!$C$3=10,'v-t_chart'!G1204,IF('Input&amp;Output'!$C$3=21,'v-t_chart'!H1204,IF('Input&amp;Output'!$C$3=32,'v-t_chart'!I1204,IF('Input&amp;Output'!$C$3=22,'v-t_chart'!J1204,IF('Input&amp;Output'!$C$3=31,'v-t_chart'!K1204,'v-t_chart'!L1204)))))</f>
        <v>0</v>
      </c>
      <c r="D1204" s="17"/>
      <c r="F1204" s="4">
        <v>1203</v>
      </c>
      <c r="G1204" s="105"/>
      <c r="I1204" s="4">
        <v>0</v>
      </c>
      <c r="K1204" s="4">
        <v>0</v>
      </c>
      <c r="L1204" s="107"/>
      <c r="M1204" s="107"/>
      <c r="N1204" s="4">
        <v>1203</v>
      </c>
      <c r="O1204" s="4"/>
      <c r="P1204" s="4"/>
      <c r="Q1204" s="4">
        <v>0</v>
      </c>
      <c r="R1204" s="4"/>
      <c r="S1204" s="4">
        <v>0</v>
      </c>
      <c r="T1204" s="107"/>
      <c r="U1204" s="107"/>
      <c r="V1204" s="107"/>
      <c r="W1204" s="107"/>
      <c r="X1204" s="107"/>
    </row>
    <row r="1205" spans="1:24">
      <c r="A1205" s="102">
        <f t="shared" si="18"/>
        <v>1204</v>
      </c>
      <c r="B1205" s="102">
        <v>4</v>
      </c>
      <c r="C1205" s="4">
        <f>IF('Input&amp;Output'!$C$3=10,'v-t_chart'!G1205,IF('Input&amp;Output'!$C$3=21,'v-t_chart'!H1205,IF('Input&amp;Output'!$C$3=32,'v-t_chart'!I1205,IF('Input&amp;Output'!$C$3=22,'v-t_chart'!J1205,IF('Input&amp;Output'!$C$3=31,'v-t_chart'!K1205,'v-t_chart'!L1205)))))</f>
        <v>0</v>
      </c>
      <c r="D1205" s="17"/>
      <c r="F1205" s="4">
        <v>1204</v>
      </c>
      <c r="G1205" s="105"/>
      <c r="I1205" s="4">
        <v>0</v>
      </c>
      <c r="K1205" s="4">
        <v>0</v>
      </c>
      <c r="L1205" s="107"/>
      <c r="M1205" s="107"/>
      <c r="N1205" s="4">
        <v>1204</v>
      </c>
      <c r="O1205" s="4"/>
      <c r="P1205" s="4"/>
      <c r="Q1205" s="4">
        <v>0</v>
      </c>
      <c r="R1205" s="4"/>
      <c r="S1205" s="4">
        <v>0</v>
      </c>
      <c r="T1205" s="107"/>
      <c r="U1205" s="107"/>
      <c r="V1205" s="107"/>
      <c r="W1205" s="107"/>
      <c r="X1205" s="107"/>
    </row>
    <row r="1206" spans="1:24">
      <c r="A1206" s="102">
        <f t="shared" si="18"/>
        <v>1205</v>
      </c>
      <c r="B1206" s="102">
        <v>5</v>
      </c>
      <c r="C1206" s="4">
        <f>IF('Input&amp;Output'!$C$3=10,'v-t_chart'!G1206,IF('Input&amp;Output'!$C$3=21,'v-t_chart'!H1206,IF('Input&amp;Output'!$C$3=32,'v-t_chart'!I1206,IF('Input&amp;Output'!$C$3=22,'v-t_chart'!J1206,IF('Input&amp;Output'!$C$3=31,'v-t_chart'!K1206,'v-t_chart'!L1206)))))</f>
        <v>0</v>
      </c>
      <c r="D1206" s="17"/>
      <c r="F1206" s="4">
        <v>1205</v>
      </c>
      <c r="G1206" s="105"/>
      <c r="I1206" s="4">
        <v>0</v>
      </c>
      <c r="K1206" s="4">
        <v>0</v>
      </c>
      <c r="L1206" s="107"/>
      <c r="M1206" s="107"/>
      <c r="N1206" s="4">
        <v>1205</v>
      </c>
      <c r="O1206" s="4"/>
      <c r="P1206" s="4"/>
      <c r="Q1206" s="4">
        <v>0</v>
      </c>
      <c r="R1206" s="4"/>
      <c r="S1206" s="4">
        <v>0</v>
      </c>
      <c r="T1206" s="107"/>
      <c r="U1206" s="107"/>
      <c r="V1206" s="107"/>
      <c r="W1206" s="107"/>
      <c r="X1206" s="107"/>
    </row>
    <row r="1207" spans="1:24">
      <c r="A1207" s="102">
        <f t="shared" si="18"/>
        <v>1206</v>
      </c>
      <c r="B1207" s="102">
        <v>6</v>
      </c>
      <c r="C1207" s="4">
        <f>IF('Input&amp;Output'!$C$3=10,'v-t_chart'!G1207,IF('Input&amp;Output'!$C$3=21,'v-t_chart'!H1207,IF('Input&amp;Output'!$C$3=32,'v-t_chart'!I1207,IF('Input&amp;Output'!$C$3=22,'v-t_chart'!J1207,IF('Input&amp;Output'!$C$3=31,'v-t_chart'!K1207,'v-t_chart'!L1207)))))</f>
        <v>0</v>
      </c>
      <c r="D1207" s="17"/>
      <c r="F1207" s="4">
        <v>1206</v>
      </c>
      <c r="G1207" s="105"/>
      <c r="I1207" s="4">
        <v>0</v>
      </c>
      <c r="K1207" s="4">
        <v>0</v>
      </c>
      <c r="L1207" s="107"/>
      <c r="M1207" s="107"/>
      <c r="N1207" s="4">
        <v>1206</v>
      </c>
      <c r="O1207" s="4"/>
      <c r="P1207" s="4"/>
      <c r="Q1207" s="4">
        <v>0</v>
      </c>
      <c r="R1207" s="4"/>
      <c r="S1207" s="4">
        <v>0</v>
      </c>
      <c r="T1207" s="107"/>
      <c r="U1207" s="107"/>
      <c r="V1207" s="107"/>
      <c r="W1207" s="107"/>
      <c r="X1207" s="107"/>
    </row>
    <row r="1208" spans="1:24">
      <c r="A1208" s="102">
        <f t="shared" si="18"/>
        <v>1207</v>
      </c>
      <c r="B1208" s="102">
        <v>7</v>
      </c>
      <c r="C1208" s="4">
        <f>IF('Input&amp;Output'!$C$3=10,'v-t_chart'!G1208,IF('Input&amp;Output'!$C$3=21,'v-t_chart'!H1208,IF('Input&amp;Output'!$C$3=32,'v-t_chart'!I1208,IF('Input&amp;Output'!$C$3=22,'v-t_chart'!J1208,IF('Input&amp;Output'!$C$3=31,'v-t_chart'!K1208,'v-t_chart'!L1208)))))</f>
        <v>0</v>
      </c>
      <c r="D1208" s="17"/>
      <c r="F1208" s="4">
        <v>1207</v>
      </c>
      <c r="G1208" s="105"/>
      <c r="I1208" s="4">
        <v>0</v>
      </c>
      <c r="K1208" s="4">
        <v>0</v>
      </c>
      <c r="L1208" s="107"/>
      <c r="M1208" s="107"/>
      <c r="N1208" s="4">
        <v>1207</v>
      </c>
      <c r="O1208" s="4"/>
      <c r="P1208" s="4"/>
      <c r="Q1208" s="4">
        <v>0</v>
      </c>
      <c r="R1208" s="4"/>
      <c r="S1208" s="4">
        <v>0</v>
      </c>
      <c r="T1208" s="107"/>
      <c r="U1208" s="107"/>
      <c r="V1208" s="107"/>
      <c r="W1208" s="107"/>
      <c r="X1208" s="107"/>
    </row>
    <row r="1209" spans="1:24">
      <c r="A1209" s="102">
        <f t="shared" si="18"/>
        <v>1208</v>
      </c>
      <c r="B1209" s="102">
        <v>8</v>
      </c>
      <c r="C1209" s="4">
        <f>IF('Input&amp;Output'!$C$3=10,'v-t_chart'!G1209,IF('Input&amp;Output'!$C$3=21,'v-t_chart'!H1209,IF('Input&amp;Output'!$C$3=32,'v-t_chart'!I1209,IF('Input&amp;Output'!$C$3=22,'v-t_chart'!J1209,IF('Input&amp;Output'!$C$3=31,'v-t_chart'!K1209,'v-t_chart'!L1209)))))</f>
        <v>0.9</v>
      </c>
      <c r="D1209" s="17"/>
      <c r="F1209" s="4">
        <v>1208</v>
      </c>
      <c r="G1209" s="105"/>
      <c r="I1209" s="4">
        <v>0.9</v>
      </c>
      <c r="K1209" s="4">
        <v>0.9</v>
      </c>
      <c r="L1209" s="107"/>
      <c r="M1209" s="107"/>
      <c r="N1209" s="4">
        <v>1208</v>
      </c>
      <c r="O1209" s="4"/>
      <c r="P1209" s="4"/>
      <c r="Q1209" s="4">
        <v>0.87</v>
      </c>
      <c r="R1209" s="4"/>
      <c r="S1209" s="4">
        <v>0.87</v>
      </c>
      <c r="T1209" s="107"/>
      <c r="U1209" s="107"/>
      <c r="V1209" s="107"/>
      <c r="W1209" s="107"/>
      <c r="X1209" s="107"/>
    </row>
    <row r="1210" spans="1:24">
      <c r="A1210" s="102">
        <f t="shared" si="18"/>
        <v>1209</v>
      </c>
      <c r="B1210" s="102">
        <v>9</v>
      </c>
      <c r="C1210" s="4">
        <f>IF('Input&amp;Output'!$C$3=10,'v-t_chart'!G1210,IF('Input&amp;Output'!$C$3=21,'v-t_chart'!H1210,IF('Input&amp;Output'!$C$3=32,'v-t_chart'!I1210,IF('Input&amp;Output'!$C$3=22,'v-t_chart'!J1210,IF('Input&amp;Output'!$C$3=31,'v-t_chart'!K1210,'v-t_chart'!L1210)))))</f>
        <v>3.2</v>
      </c>
      <c r="D1210" s="17"/>
      <c r="F1210" s="4">
        <v>1209</v>
      </c>
      <c r="G1210" s="105"/>
      <c r="I1210" s="4">
        <v>3.2</v>
      </c>
      <c r="K1210" s="4">
        <v>3.2</v>
      </c>
      <c r="L1210" s="107"/>
      <c r="M1210" s="107"/>
      <c r="N1210" s="4">
        <v>1209</v>
      </c>
      <c r="O1210" s="4"/>
      <c r="P1210" s="4"/>
      <c r="Q1210" s="4">
        <v>3.21</v>
      </c>
      <c r="R1210" s="4"/>
      <c r="S1210" s="4">
        <v>3.21</v>
      </c>
      <c r="T1210" s="107"/>
      <c r="U1210" s="107"/>
      <c r="V1210" s="107"/>
      <c r="W1210" s="107"/>
      <c r="X1210" s="107"/>
    </row>
    <row r="1211" spans="1:24">
      <c r="A1211" s="102">
        <f t="shared" si="18"/>
        <v>1210</v>
      </c>
      <c r="B1211" s="102">
        <v>10</v>
      </c>
      <c r="C1211" s="4">
        <f>IF('Input&amp;Output'!$C$3=10,'v-t_chart'!G1211,IF('Input&amp;Output'!$C$3=21,'v-t_chart'!H1211,IF('Input&amp;Output'!$C$3=32,'v-t_chart'!I1211,IF('Input&amp;Output'!$C$3=22,'v-t_chart'!J1211,IF('Input&amp;Output'!$C$3=31,'v-t_chart'!K1211,'v-t_chart'!L1211)))))</f>
        <v>7.3</v>
      </c>
      <c r="D1211" s="17"/>
      <c r="F1211" s="4">
        <v>1210</v>
      </c>
      <c r="G1211" s="105"/>
      <c r="I1211" s="4">
        <v>7.3</v>
      </c>
      <c r="K1211" s="4">
        <v>7.3</v>
      </c>
      <c r="L1211" s="107"/>
      <c r="M1211" s="107"/>
      <c r="N1211" s="4">
        <v>1210</v>
      </c>
      <c r="O1211" s="4"/>
      <c r="P1211" s="4"/>
      <c r="Q1211" s="4">
        <v>7.27</v>
      </c>
      <c r="R1211" s="4"/>
      <c r="S1211" s="4">
        <v>7.27</v>
      </c>
      <c r="T1211" s="107"/>
      <c r="U1211" s="107"/>
      <c r="V1211" s="107"/>
      <c r="W1211" s="107"/>
      <c r="X1211" s="107"/>
    </row>
    <row r="1212" spans="1:24">
      <c r="A1212" s="102">
        <f t="shared" si="18"/>
        <v>1211</v>
      </c>
      <c r="B1212" s="102">
        <v>11</v>
      </c>
      <c r="C1212" s="4">
        <f>IF('Input&amp;Output'!$C$3=10,'v-t_chart'!G1212,IF('Input&amp;Output'!$C$3=21,'v-t_chart'!H1212,IF('Input&amp;Output'!$C$3=32,'v-t_chart'!I1212,IF('Input&amp;Output'!$C$3=22,'v-t_chart'!J1212,IF('Input&amp;Output'!$C$3=31,'v-t_chart'!K1212,'v-t_chart'!L1212)))))</f>
        <v>12.4</v>
      </c>
      <c r="D1212" s="17"/>
      <c r="F1212" s="4">
        <v>1211</v>
      </c>
      <c r="G1212" s="105"/>
      <c r="I1212" s="4">
        <v>12.4</v>
      </c>
      <c r="K1212" s="4">
        <v>12.4</v>
      </c>
      <c r="L1212" s="107"/>
      <c r="M1212" s="107"/>
      <c r="N1212" s="4">
        <v>1211</v>
      </c>
      <c r="O1212" s="4"/>
      <c r="P1212" s="4"/>
      <c r="Q1212" s="4">
        <v>12.41</v>
      </c>
      <c r="R1212" s="4"/>
      <c r="S1212" s="4">
        <v>12.41</v>
      </c>
      <c r="T1212" s="107"/>
      <c r="U1212" s="107"/>
      <c r="V1212" s="107"/>
      <c r="W1212" s="107"/>
      <c r="X1212" s="107"/>
    </row>
    <row r="1213" spans="1:24">
      <c r="A1213" s="102">
        <f t="shared" si="18"/>
        <v>1212</v>
      </c>
      <c r="B1213" s="102">
        <v>12</v>
      </c>
      <c r="C1213" s="4">
        <f>IF('Input&amp;Output'!$C$3=10,'v-t_chart'!G1213,IF('Input&amp;Output'!$C$3=21,'v-t_chart'!H1213,IF('Input&amp;Output'!$C$3=32,'v-t_chart'!I1213,IF('Input&amp;Output'!$C$3=22,'v-t_chart'!J1213,IF('Input&amp;Output'!$C$3=31,'v-t_chart'!K1213,'v-t_chart'!L1213)))))</f>
        <v>17.899999999999999</v>
      </c>
      <c r="D1213" s="17"/>
      <c r="F1213" s="4">
        <v>1212</v>
      </c>
      <c r="G1213" s="105"/>
      <c r="I1213" s="4">
        <v>17.899999999999999</v>
      </c>
      <c r="K1213" s="4">
        <v>17.899999999999999</v>
      </c>
      <c r="L1213" s="107"/>
      <c r="M1213" s="107"/>
      <c r="N1213" s="4">
        <v>1212</v>
      </c>
      <c r="O1213" s="4"/>
      <c r="P1213" s="4"/>
      <c r="Q1213" s="4">
        <v>17.93</v>
      </c>
      <c r="R1213" s="4"/>
      <c r="S1213" s="4">
        <v>17.93</v>
      </c>
      <c r="T1213" s="107"/>
      <c r="U1213" s="107"/>
      <c r="V1213" s="107"/>
      <c r="W1213" s="107"/>
      <c r="X1213" s="107"/>
    </row>
    <row r="1214" spans="1:24">
      <c r="A1214" s="102">
        <f t="shared" si="18"/>
        <v>1213</v>
      </c>
      <c r="B1214" s="102">
        <v>13</v>
      </c>
      <c r="C1214" s="4">
        <f>IF('Input&amp;Output'!$C$3=10,'v-t_chart'!G1214,IF('Input&amp;Output'!$C$3=21,'v-t_chart'!H1214,IF('Input&amp;Output'!$C$3=32,'v-t_chart'!I1214,IF('Input&amp;Output'!$C$3=22,'v-t_chart'!J1214,IF('Input&amp;Output'!$C$3=31,'v-t_chart'!K1214,'v-t_chart'!L1214)))))</f>
        <v>23.5</v>
      </c>
      <c r="D1214" s="17"/>
      <c r="F1214" s="4">
        <v>1213</v>
      </c>
      <c r="G1214" s="105"/>
      <c r="I1214" s="4">
        <v>23.5</v>
      </c>
      <c r="K1214" s="4">
        <v>23.5</v>
      </c>
      <c r="L1214" s="107"/>
      <c r="M1214" s="107"/>
      <c r="N1214" s="4">
        <v>1213</v>
      </c>
      <c r="O1214" s="4"/>
      <c r="P1214" s="4"/>
      <c r="Q1214" s="4">
        <v>23.54</v>
      </c>
      <c r="R1214" s="4"/>
      <c r="S1214" s="4">
        <v>23.54</v>
      </c>
      <c r="T1214" s="107"/>
      <c r="U1214" s="107"/>
      <c r="V1214" s="107"/>
      <c r="W1214" s="107"/>
      <c r="X1214" s="107"/>
    </row>
    <row r="1215" spans="1:24">
      <c r="A1215" s="102">
        <f t="shared" si="18"/>
        <v>1214</v>
      </c>
      <c r="B1215" s="102">
        <v>14</v>
      </c>
      <c r="C1215" s="4">
        <f>IF('Input&amp;Output'!$C$3=10,'v-t_chart'!G1215,IF('Input&amp;Output'!$C$3=21,'v-t_chart'!H1215,IF('Input&amp;Output'!$C$3=32,'v-t_chart'!I1215,IF('Input&amp;Output'!$C$3=22,'v-t_chart'!J1215,IF('Input&amp;Output'!$C$3=31,'v-t_chart'!K1215,'v-t_chart'!L1215)))))</f>
        <v>29.1</v>
      </c>
      <c r="D1215" s="17"/>
      <c r="F1215" s="4">
        <v>1214</v>
      </c>
      <c r="G1215" s="105"/>
      <c r="I1215" s="4">
        <v>29.1</v>
      </c>
      <c r="K1215" s="4">
        <v>29.1</v>
      </c>
      <c r="L1215" s="107"/>
      <c r="M1215" s="107"/>
      <c r="N1215" s="4">
        <v>1214</v>
      </c>
      <c r="O1215" s="4"/>
      <c r="P1215" s="4"/>
      <c r="Q1215" s="4">
        <v>29.1</v>
      </c>
      <c r="R1215" s="4"/>
      <c r="S1215" s="4">
        <v>29.1</v>
      </c>
      <c r="T1215" s="107"/>
      <c r="U1215" s="107"/>
      <c r="V1215" s="107"/>
      <c r="W1215" s="107"/>
      <c r="X1215" s="107"/>
    </row>
    <row r="1216" spans="1:24">
      <c r="A1216" s="102">
        <f t="shared" si="18"/>
        <v>1215</v>
      </c>
      <c r="B1216" s="102">
        <v>15</v>
      </c>
      <c r="C1216" s="4">
        <f>IF('Input&amp;Output'!$C$3=10,'v-t_chart'!G1216,IF('Input&amp;Output'!$C$3=21,'v-t_chart'!H1216,IF('Input&amp;Output'!$C$3=32,'v-t_chart'!I1216,IF('Input&amp;Output'!$C$3=22,'v-t_chart'!J1216,IF('Input&amp;Output'!$C$3=31,'v-t_chart'!K1216,'v-t_chart'!L1216)))))</f>
        <v>34.299999999999997</v>
      </c>
      <c r="D1216" s="17"/>
      <c r="F1216" s="4">
        <v>1215</v>
      </c>
      <c r="G1216" s="105"/>
      <c r="I1216" s="4">
        <v>34.299999999999997</v>
      </c>
      <c r="K1216" s="4">
        <v>34.299999999999997</v>
      </c>
      <c r="L1216" s="107"/>
      <c r="M1216" s="107"/>
      <c r="N1216" s="4">
        <v>1215</v>
      </c>
      <c r="O1216" s="4"/>
      <c r="P1216" s="4"/>
      <c r="Q1216" s="4">
        <v>34.340000000000003</v>
      </c>
      <c r="R1216" s="4"/>
      <c r="S1216" s="4">
        <v>34.340000000000003</v>
      </c>
      <c r="T1216" s="107"/>
      <c r="U1216" s="107"/>
      <c r="V1216" s="107"/>
      <c r="W1216" s="107"/>
      <c r="X1216" s="107"/>
    </row>
    <row r="1217" spans="1:24">
      <c r="A1217" s="102">
        <f t="shared" si="18"/>
        <v>1216</v>
      </c>
      <c r="B1217" s="102">
        <v>16</v>
      </c>
      <c r="C1217" s="4">
        <f>IF('Input&amp;Output'!$C$3=10,'v-t_chart'!G1217,IF('Input&amp;Output'!$C$3=21,'v-t_chart'!H1217,IF('Input&amp;Output'!$C$3=32,'v-t_chart'!I1217,IF('Input&amp;Output'!$C$3=22,'v-t_chart'!J1217,IF('Input&amp;Output'!$C$3=31,'v-t_chart'!K1217,'v-t_chart'!L1217)))))</f>
        <v>38.6</v>
      </c>
      <c r="D1217" s="17"/>
      <c r="F1217" s="4">
        <v>1216</v>
      </c>
      <c r="G1217" s="105"/>
      <c r="I1217" s="4">
        <v>38.6</v>
      </c>
      <c r="K1217" s="4">
        <v>38.6</v>
      </c>
      <c r="L1217" s="107"/>
      <c r="M1217" s="107"/>
      <c r="N1217" s="4">
        <v>1216</v>
      </c>
      <c r="O1217" s="4"/>
      <c r="P1217" s="4"/>
      <c r="Q1217" s="4">
        <v>38.619999999999997</v>
      </c>
      <c r="R1217" s="4"/>
      <c r="S1217" s="4">
        <v>38.619999999999997</v>
      </c>
      <c r="T1217" s="107"/>
      <c r="U1217" s="107"/>
      <c r="V1217" s="107"/>
      <c r="W1217" s="107"/>
      <c r="X1217" s="107"/>
    </row>
    <row r="1218" spans="1:24">
      <c r="A1218" s="102">
        <f t="shared" si="18"/>
        <v>1217</v>
      </c>
      <c r="B1218" s="102">
        <v>17</v>
      </c>
      <c r="C1218" s="4">
        <f>IF('Input&amp;Output'!$C$3=10,'v-t_chart'!G1218,IF('Input&amp;Output'!$C$3=21,'v-t_chart'!H1218,IF('Input&amp;Output'!$C$3=32,'v-t_chart'!I1218,IF('Input&amp;Output'!$C$3=22,'v-t_chart'!J1218,IF('Input&amp;Output'!$C$3=31,'v-t_chart'!K1218,'v-t_chart'!L1218)))))</f>
        <v>41.6</v>
      </c>
      <c r="D1218" s="17"/>
      <c r="F1218" s="4">
        <v>1217</v>
      </c>
      <c r="G1218" s="105"/>
      <c r="I1218" s="4">
        <v>41.6</v>
      </c>
      <c r="K1218" s="4">
        <v>41.6</v>
      </c>
      <c r="L1218" s="107"/>
      <c r="M1218" s="107"/>
      <c r="N1218" s="4">
        <v>1217</v>
      </c>
      <c r="O1218" s="4"/>
      <c r="P1218" s="4"/>
      <c r="Q1218" s="4">
        <v>41.62</v>
      </c>
      <c r="R1218" s="4"/>
      <c r="S1218" s="4">
        <v>41.62</v>
      </c>
      <c r="T1218" s="107"/>
      <c r="U1218" s="107"/>
      <c r="V1218" s="107"/>
      <c r="W1218" s="107"/>
      <c r="X1218" s="107"/>
    </row>
    <row r="1219" spans="1:24">
      <c r="A1219" s="102">
        <f t="shared" si="18"/>
        <v>1218</v>
      </c>
      <c r="B1219" s="102">
        <v>18</v>
      </c>
      <c r="C1219" s="4">
        <f>IF('Input&amp;Output'!$C$3=10,'v-t_chart'!G1219,IF('Input&amp;Output'!$C$3=21,'v-t_chart'!H1219,IF('Input&amp;Output'!$C$3=32,'v-t_chart'!I1219,IF('Input&amp;Output'!$C$3=22,'v-t_chart'!J1219,IF('Input&amp;Output'!$C$3=31,'v-t_chart'!K1219,'v-t_chart'!L1219)))))</f>
        <v>43.9</v>
      </c>
      <c r="D1219" s="17"/>
      <c r="F1219" s="4">
        <v>1218</v>
      </c>
      <c r="G1219" s="105"/>
      <c r="I1219" s="4">
        <v>43.9</v>
      </c>
      <c r="K1219" s="4">
        <v>43.9</v>
      </c>
      <c r="L1219" s="107"/>
      <c r="M1219" s="107"/>
      <c r="N1219" s="4">
        <v>1218</v>
      </c>
      <c r="O1219" s="4"/>
      <c r="P1219" s="4"/>
      <c r="Q1219" s="4">
        <v>43.85</v>
      </c>
      <c r="R1219" s="4"/>
      <c r="S1219" s="4">
        <v>43.85</v>
      </c>
      <c r="T1219" s="107"/>
      <c r="U1219" s="107"/>
      <c r="V1219" s="107"/>
      <c r="W1219" s="107"/>
      <c r="X1219" s="107"/>
    </row>
    <row r="1220" spans="1:24">
      <c r="A1220" s="102">
        <f t="shared" ref="A1220:A1283" si="19">A1219+1</f>
        <v>1219</v>
      </c>
      <c r="B1220" s="102">
        <v>19</v>
      </c>
      <c r="C1220" s="4">
        <f>IF('Input&amp;Output'!$C$3=10,'v-t_chart'!G1220,IF('Input&amp;Output'!$C$3=21,'v-t_chart'!H1220,IF('Input&amp;Output'!$C$3=32,'v-t_chart'!I1220,IF('Input&amp;Output'!$C$3=22,'v-t_chart'!J1220,IF('Input&amp;Output'!$C$3=31,'v-t_chart'!K1220,'v-t_chart'!L1220)))))</f>
        <v>45.9</v>
      </c>
      <c r="D1220" s="17"/>
      <c r="F1220" s="4">
        <v>1219</v>
      </c>
      <c r="G1220" s="105"/>
      <c r="I1220" s="4">
        <v>45.9</v>
      </c>
      <c r="K1220" s="4">
        <v>45.9</v>
      </c>
      <c r="L1220" s="107"/>
      <c r="M1220" s="107"/>
      <c r="N1220" s="4">
        <v>1219</v>
      </c>
      <c r="O1220" s="4"/>
      <c r="P1220" s="4"/>
      <c r="Q1220" s="4">
        <v>45.93</v>
      </c>
      <c r="R1220" s="4"/>
      <c r="S1220" s="4">
        <v>45.93</v>
      </c>
      <c r="T1220" s="107"/>
      <c r="U1220" s="107"/>
      <c r="V1220" s="107"/>
      <c r="W1220" s="107"/>
      <c r="X1220" s="107"/>
    </row>
    <row r="1221" spans="1:24">
      <c r="A1221" s="102">
        <f t="shared" si="19"/>
        <v>1220</v>
      </c>
      <c r="B1221" s="102">
        <v>20</v>
      </c>
      <c r="C1221" s="4">
        <f>IF('Input&amp;Output'!$C$3=10,'v-t_chart'!G1221,IF('Input&amp;Output'!$C$3=21,'v-t_chart'!H1221,IF('Input&amp;Output'!$C$3=32,'v-t_chart'!I1221,IF('Input&amp;Output'!$C$3=22,'v-t_chart'!J1221,IF('Input&amp;Output'!$C$3=31,'v-t_chart'!K1221,'v-t_chart'!L1221)))))</f>
        <v>48.1</v>
      </c>
      <c r="D1221" s="17"/>
      <c r="F1221" s="4">
        <v>1220</v>
      </c>
      <c r="G1221" s="105"/>
      <c r="I1221" s="4">
        <v>48.1</v>
      </c>
      <c r="K1221" s="4">
        <v>48.1</v>
      </c>
      <c r="L1221" s="107"/>
      <c r="M1221" s="107"/>
      <c r="N1221" s="4">
        <v>1220</v>
      </c>
      <c r="O1221" s="4"/>
      <c r="P1221" s="4"/>
      <c r="Q1221" s="4">
        <v>48.08</v>
      </c>
      <c r="R1221" s="4"/>
      <c r="S1221" s="4">
        <v>48.08</v>
      </c>
      <c r="T1221" s="107"/>
      <c r="U1221" s="107"/>
      <c r="V1221" s="107"/>
      <c r="W1221" s="107"/>
      <c r="X1221" s="107"/>
    </row>
    <row r="1222" spans="1:24">
      <c r="A1222" s="102">
        <f t="shared" si="19"/>
        <v>1221</v>
      </c>
      <c r="B1222" s="102">
        <v>21</v>
      </c>
      <c r="C1222" s="4">
        <f>IF('Input&amp;Output'!$C$3=10,'v-t_chart'!G1222,IF('Input&amp;Output'!$C$3=21,'v-t_chart'!H1222,IF('Input&amp;Output'!$C$3=32,'v-t_chart'!I1222,IF('Input&amp;Output'!$C$3=22,'v-t_chart'!J1222,IF('Input&amp;Output'!$C$3=31,'v-t_chart'!K1222,'v-t_chart'!L1222)))))</f>
        <v>50.3</v>
      </c>
      <c r="D1222" s="17"/>
      <c r="F1222" s="4">
        <v>1221</v>
      </c>
      <c r="G1222" s="105"/>
      <c r="I1222" s="4">
        <v>50.3</v>
      </c>
      <c r="K1222" s="4">
        <v>50.3</v>
      </c>
      <c r="L1222" s="107"/>
      <c r="M1222" s="107"/>
      <c r="N1222" s="4">
        <v>1221</v>
      </c>
      <c r="O1222" s="4"/>
      <c r="P1222" s="4"/>
      <c r="Q1222" s="4">
        <v>50.34</v>
      </c>
      <c r="R1222" s="4"/>
      <c r="S1222" s="4">
        <v>50.34</v>
      </c>
      <c r="T1222" s="107"/>
      <c r="U1222" s="107"/>
      <c r="V1222" s="107"/>
      <c r="W1222" s="107"/>
      <c r="X1222" s="107"/>
    </row>
    <row r="1223" spans="1:24">
      <c r="A1223" s="102">
        <f t="shared" si="19"/>
        <v>1222</v>
      </c>
      <c r="B1223" s="102">
        <v>22</v>
      </c>
      <c r="C1223" s="4">
        <f>IF('Input&amp;Output'!$C$3=10,'v-t_chart'!G1223,IF('Input&amp;Output'!$C$3=21,'v-t_chart'!H1223,IF('Input&amp;Output'!$C$3=32,'v-t_chart'!I1223,IF('Input&amp;Output'!$C$3=22,'v-t_chart'!J1223,IF('Input&amp;Output'!$C$3=31,'v-t_chart'!K1223,'v-t_chart'!L1223)))))</f>
        <v>52.6</v>
      </c>
      <c r="D1223" s="17"/>
      <c r="F1223" s="4">
        <v>1222</v>
      </c>
      <c r="G1223" s="105"/>
      <c r="I1223" s="4">
        <v>52.6</v>
      </c>
      <c r="K1223" s="4">
        <v>52.6</v>
      </c>
      <c r="L1223" s="107"/>
      <c r="M1223" s="107"/>
      <c r="N1223" s="4">
        <v>1222</v>
      </c>
      <c r="O1223" s="4"/>
      <c r="P1223" s="4"/>
      <c r="Q1223" s="4">
        <v>52.64</v>
      </c>
      <c r="R1223" s="4"/>
      <c r="S1223" s="4">
        <v>52.64</v>
      </c>
      <c r="T1223" s="107"/>
      <c r="U1223" s="107"/>
      <c r="V1223" s="107"/>
      <c r="W1223" s="107"/>
      <c r="X1223" s="107"/>
    </row>
    <row r="1224" spans="1:24">
      <c r="A1224" s="102">
        <f t="shared" si="19"/>
        <v>1223</v>
      </c>
      <c r="B1224" s="102">
        <v>23</v>
      </c>
      <c r="C1224" s="4">
        <f>IF('Input&amp;Output'!$C$3=10,'v-t_chart'!G1224,IF('Input&amp;Output'!$C$3=21,'v-t_chart'!H1224,IF('Input&amp;Output'!$C$3=32,'v-t_chart'!I1224,IF('Input&amp;Output'!$C$3=22,'v-t_chart'!J1224,IF('Input&amp;Output'!$C$3=31,'v-t_chart'!K1224,'v-t_chart'!L1224)))))</f>
        <v>54.8</v>
      </c>
      <c r="D1224" s="17"/>
      <c r="F1224" s="4">
        <v>1223</v>
      </c>
      <c r="G1224" s="105"/>
      <c r="I1224" s="4">
        <v>54.8</v>
      </c>
      <c r="K1224" s="4">
        <v>54.8</v>
      </c>
      <c r="L1224" s="107"/>
      <c r="M1224" s="107"/>
      <c r="N1224" s="4">
        <v>1223</v>
      </c>
      <c r="O1224" s="4"/>
      <c r="P1224" s="4"/>
      <c r="Q1224" s="4">
        <v>54.78</v>
      </c>
      <c r="R1224" s="4"/>
      <c r="S1224" s="4">
        <v>54.78</v>
      </c>
      <c r="T1224" s="107"/>
      <c r="U1224" s="107"/>
      <c r="V1224" s="107"/>
      <c r="W1224" s="107"/>
      <c r="X1224" s="107"/>
    </row>
    <row r="1225" spans="1:24">
      <c r="A1225" s="102">
        <f t="shared" si="19"/>
        <v>1224</v>
      </c>
      <c r="B1225" s="102">
        <v>24</v>
      </c>
      <c r="C1225" s="4">
        <f>IF('Input&amp;Output'!$C$3=10,'v-t_chart'!G1225,IF('Input&amp;Output'!$C$3=21,'v-t_chart'!H1225,IF('Input&amp;Output'!$C$3=32,'v-t_chart'!I1225,IF('Input&amp;Output'!$C$3=22,'v-t_chart'!J1225,IF('Input&amp;Output'!$C$3=31,'v-t_chart'!K1225,'v-t_chart'!L1225)))))</f>
        <v>55.8</v>
      </c>
      <c r="D1225" s="17"/>
      <c r="F1225" s="4">
        <v>1224</v>
      </c>
      <c r="G1225" s="105"/>
      <c r="I1225" s="4">
        <v>55.8</v>
      </c>
      <c r="K1225" s="4">
        <v>55.8</v>
      </c>
      <c r="L1225" s="107"/>
      <c r="M1225" s="107"/>
      <c r="N1225" s="4">
        <v>1224</v>
      </c>
      <c r="O1225" s="4"/>
      <c r="P1225" s="4"/>
      <c r="Q1225" s="4">
        <v>55.83</v>
      </c>
      <c r="R1225" s="4"/>
      <c r="S1225" s="4">
        <v>55.83</v>
      </c>
      <c r="T1225" s="107"/>
      <c r="U1225" s="107"/>
      <c r="V1225" s="107"/>
      <c r="W1225" s="107"/>
      <c r="X1225" s="107"/>
    </row>
    <row r="1226" spans="1:24">
      <c r="A1226" s="102">
        <f t="shared" si="19"/>
        <v>1225</v>
      </c>
      <c r="B1226" s="102">
        <v>25</v>
      </c>
      <c r="C1226" s="4">
        <f>IF('Input&amp;Output'!$C$3=10,'v-t_chart'!G1226,IF('Input&amp;Output'!$C$3=21,'v-t_chart'!H1226,IF('Input&amp;Output'!$C$3=32,'v-t_chart'!I1226,IF('Input&amp;Output'!$C$3=22,'v-t_chart'!J1226,IF('Input&amp;Output'!$C$3=31,'v-t_chart'!K1226,'v-t_chart'!L1226)))))</f>
        <v>55.2</v>
      </c>
      <c r="D1226" s="17"/>
      <c r="F1226" s="4">
        <v>1225</v>
      </c>
      <c r="G1226" s="105"/>
      <c r="I1226" s="4">
        <v>55.2</v>
      </c>
      <c r="K1226" s="4">
        <v>55.2</v>
      </c>
      <c r="L1226" s="107"/>
      <c r="M1226" s="107"/>
      <c r="N1226" s="4">
        <v>1225</v>
      </c>
      <c r="O1226" s="4"/>
      <c r="P1226" s="4"/>
      <c r="Q1226" s="4">
        <v>55.22</v>
      </c>
      <c r="R1226" s="4"/>
      <c r="S1226" s="4">
        <v>55.22</v>
      </c>
      <c r="T1226" s="107"/>
      <c r="U1226" s="107"/>
      <c r="V1226" s="107"/>
      <c r="W1226" s="107"/>
      <c r="X1226" s="107"/>
    </row>
    <row r="1227" spans="1:24">
      <c r="A1227" s="102">
        <f t="shared" si="19"/>
        <v>1226</v>
      </c>
      <c r="B1227" s="102">
        <v>26</v>
      </c>
      <c r="C1227" s="4">
        <f>IF('Input&amp;Output'!$C$3=10,'v-t_chart'!G1227,IF('Input&amp;Output'!$C$3=21,'v-t_chart'!H1227,IF('Input&amp;Output'!$C$3=32,'v-t_chart'!I1227,IF('Input&amp;Output'!$C$3=22,'v-t_chart'!J1227,IF('Input&amp;Output'!$C$3=31,'v-t_chart'!K1227,'v-t_chart'!L1227)))))</f>
        <v>53.9</v>
      </c>
      <c r="D1227" s="17"/>
      <c r="F1227" s="4">
        <v>1226</v>
      </c>
      <c r="G1227" s="105"/>
      <c r="I1227" s="4">
        <v>53.9</v>
      </c>
      <c r="K1227" s="4">
        <v>53.9</v>
      </c>
      <c r="L1227" s="107"/>
      <c r="M1227" s="107"/>
      <c r="N1227" s="4">
        <v>1226</v>
      </c>
      <c r="O1227" s="4"/>
      <c r="P1227" s="4"/>
      <c r="Q1227" s="4">
        <v>53.85</v>
      </c>
      <c r="R1227" s="4"/>
      <c r="S1227" s="4">
        <v>53.85</v>
      </c>
      <c r="T1227" s="107"/>
      <c r="U1227" s="107"/>
      <c r="V1227" s="107"/>
      <c r="W1227" s="107"/>
      <c r="X1227" s="107"/>
    </row>
    <row r="1228" spans="1:24">
      <c r="A1228" s="102">
        <f t="shared" si="19"/>
        <v>1227</v>
      </c>
      <c r="B1228" s="102">
        <v>27</v>
      </c>
      <c r="C1228" s="4">
        <f>IF('Input&amp;Output'!$C$3=10,'v-t_chart'!G1228,IF('Input&amp;Output'!$C$3=21,'v-t_chart'!H1228,IF('Input&amp;Output'!$C$3=32,'v-t_chart'!I1228,IF('Input&amp;Output'!$C$3=22,'v-t_chart'!J1228,IF('Input&amp;Output'!$C$3=31,'v-t_chart'!K1228,'v-t_chart'!L1228)))))</f>
        <v>52.7</v>
      </c>
      <c r="D1228" s="17"/>
      <c r="F1228" s="4">
        <v>1227</v>
      </c>
      <c r="G1228" s="105"/>
      <c r="I1228" s="4">
        <v>52.7</v>
      </c>
      <c r="K1228" s="4">
        <v>52.7</v>
      </c>
      <c r="L1228" s="107"/>
      <c r="M1228" s="107"/>
      <c r="N1228" s="4">
        <v>1227</v>
      </c>
      <c r="O1228" s="4"/>
      <c r="P1228" s="4"/>
      <c r="Q1228" s="4">
        <v>52.67</v>
      </c>
      <c r="R1228" s="4"/>
      <c r="S1228" s="4">
        <v>52.67</v>
      </c>
      <c r="T1228" s="107"/>
      <c r="U1228" s="107"/>
      <c r="V1228" s="107"/>
      <c r="W1228" s="107"/>
      <c r="X1228" s="107"/>
    </row>
    <row r="1229" spans="1:24">
      <c r="A1229" s="102">
        <f t="shared" si="19"/>
        <v>1228</v>
      </c>
      <c r="B1229" s="102">
        <v>28</v>
      </c>
      <c r="C1229" s="4">
        <f>IF('Input&amp;Output'!$C$3=10,'v-t_chart'!G1229,IF('Input&amp;Output'!$C$3=21,'v-t_chart'!H1229,IF('Input&amp;Output'!$C$3=32,'v-t_chart'!I1229,IF('Input&amp;Output'!$C$3=22,'v-t_chart'!J1229,IF('Input&amp;Output'!$C$3=31,'v-t_chart'!K1229,'v-t_chart'!L1229)))))</f>
        <v>52.8</v>
      </c>
      <c r="D1229" s="17"/>
      <c r="F1229" s="4">
        <v>1228</v>
      </c>
      <c r="G1229" s="105"/>
      <c r="I1229" s="4">
        <v>52.8</v>
      </c>
      <c r="K1229" s="4">
        <v>52.8</v>
      </c>
      <c r="L1229" s="107"/>
      <c r="M1229" s="107"/>
      <c r="N1229" s="4">
        <v>1228</v>
      </c>
      <c r="O1229" s="4"/>
      <c r="P1229" s="4"/>
      <c r="Q1229" s="4">
        <v>52.76</v>
      </c>
      <c r="R1229" s="4"/>
      <c r="S1229" s="4">
        <v>52.76</v>
      </c>
      <c r="T1229" s="107"/>
      <c r="U1229" s="107"/>
      <c r="V1229" s="107"/>
      <c r="W1229" s="107"/>
      <c r="X1229" s="107"/>
    </row>
    <row r="1230" spans="1:24">
      <c r="A1230" s="102">
        <f t="shared" si="19"/>
        <v>1229</v>
      </c>
      <c r="B1230" s="102">
        <v>29</v>
      </c>
      <c r="C1230" s="4">
        <f>IF('Input&amp;Output'!$C$3=10,'v-t_chart'!G1230,IF('Input&amp;Output'!$C$3=21,'v-t_chart'!H1230,IF('Input&amp;Output'!$C$3=32,'v-t_chart'!I1230,IF('Input&amp;Output'!$C$3=22,'v-t_chart'!J1230,IF('Input&amp;Output'!$C$3=31,'v-t_chart'!K1230,'v-t_chart'!L1230)))))</f>
        <v>55</v>
      </c>
      <c r="D1230" s="17"/>
      <c r="F1230" s="4">
        <v>1229</v>
      </c>
      <c r="G1230" s="105"/>
      <c r="I1230" s="4">
        <v>55</v>
      </c>
      <c r="K1230" s="4">
        <v>55</v>
      </c>
      <c r="L1230" s="107"/>
      <c r="M1230" s="107"/>
      <c r="N1230" s="4">
        <v>1229</v>
      </c>
      <c r="O1230" s="4"/>
      <c r="P1230" s="4"/>
      <c r="Q1230" s="4">
        <v>54.99</v>
      </c>
      <c r="R1230" s="4"/>
      <c r="S1230" s="4">
        <v>54.99</v>
      </c>
      <c r="T1230" s="107"/>
      <c r="U1230" s="107"/>
      <c r="V1230" s="107"/>
      <c r="W1230" s="107"/>
      <c r="X1230" s="107"/>
    </row>
    <row r="1231" spans="1:24">
      <c r="A1231" s="102">
        <f t="shared" si="19"/>
        <v>1230</v>
      </c>
      <c r="B1231" s="102">
        <v>30</v>
      </c>
      <c r="C1231" s="4">
        <f>IF('Input&amp;Output'!$C$3=10,'v-t_chart'!G1231,IF('Input&amp;Output'!$C$3=21,'v-t_chart'!H1231,IF('Input&amp;Output'!$C$3=32,'v-t_chart'!I1231,IF('Input&amp;Output'!$C$3=22,'v-t_chart'!J1231,IF('Input&amp;Output'!$C$3=31,'v-t_chart'!K1231,'v-t_chart'!L1231)))))</f>
        <v>58.5</v>
      </c>
      <c r="D1231" s="17"/>
      <c r="F1231" s="4">
        <v>1230</v>
      </c>
      <c r="G1231" s="105"/>
      <c r="I1231" s="4">
        <v>58.5</v>
      </c>
      <c r="K1231" s="4">
        <v>58.5</v>
      </c>
      <c r="L1231" s="107"/>
      <c r="M1231" s="107"/>
      <c r="N1231" s="4">
        <v>1230</v>
      </c>
      <c r="O1231" s="4"/>
      <c r="P1231" s="4"/>
      <c r="Q1231" s="4">
        <v>58.53</v>
      </c>
      <c r="R1231" s="4"/>
      <c r="S1231" s="4">
        <v>58.53</v>
      </c>
      <c r="T1231" s="107"/>
      <c r="U1231" s="107"/>
      <c r="V1231" s="107"/>
      <c r="W1231" s="107"/>
      <c r="X1231" s="107"/>
    </row>
    <row r="1232" spans="1:24">
      <c r="A1232" s="102">
        <f t="shared" si="19"/>
        <v>1231</v>
      </c>
      <c r="B1232" s="102">
        <v>31</v>
      </c>
      <c r="C1232" s="4">
        <f>IF('Input&amp;Output'!$C$3=10,'v-t_chart'!G1232,IF('Input&amp;Output'!$C$3=21,'v-t_chart'!H1232,IF('Input&amp;Output'!$C$3=32,'v-t_chart'!I1232,IF('Input&amp;Output'!$C$3=22,'v-t_chart'!J1232,IF('Input&amp;Output'!$C$3=31,'v-t_chart'!K1232,'v-t_chart'!L1232)))))</f>
        <v>62.3</v>
      </c>
      <c r="D1232" s="17"/>
      <c r="F1232" s="4">
        <v>1231</v>
      </c>
      <c r="G1232" s="105"/>
      <c r="I1232" s="4">
        <v>62.3</v>
      </c>
      <c r="K1232" s="4">
        <v>62.3</v>
      </c>
      <c r="L1232" s="107"/>
      <c r="M1232" s="107"/>
      <c r="N1232" s="4">
        <v>1231</v>
      </c>
      <c r="O1232" s="4"/>
      <c r="P1232" s="4"/>
      <c r="Q1232" s="4">
        <v>62.28</v>
      </c>
      <c r="R1232" s="4"/>
      <c r="S1232" s="4">
        <v>62.28</v>
      </c>
      <c r="T1232" s="107"/>
      <c r="U1232" s="107"/>
      <c r="V1232" s="107"/>
      <c r="W1232" s="107"/>
      <c r="X1232" s="107"/>
    </row>
    <row r="1233" spans="1:24">
      <c r="A1233" s="102">
        <f t="shared" si="19"/>
        <v>1232</v>
      </c>
      <c r="B1233" s="102">
        <v>32</v>
      </c>
      <c r="C1233" s="4">
        <f>IF('Input&amp;Output'!$C$3=10,'v-t_chart'!G1233,IF('Input&amp;Output'!$C$3=21,'v-t_chart'!H1233,IF('Input&amp;Output'!$C$3=32,'v-t_chart'!I1233,IF('Input&amp;Output'!$C$3=22,'v-t_chart'!J1233,IF('Input&amp;Output'!$C$3=31,'v-t_chart'!K1233,'v-t_chart'!L1233)))))</f>
        <v>65.7</v>
      </c>
      <c r="D1233" s="17"/>
      <c r="F1233" s="4">
        <v>1232</v>
      </c>
      <c r="G1233" s="105"/>
      <c r="I1233" s="4">
        <v>65.7</v>
      </c>
      <c r="K1233" s="4">
        <v>65.7</v>
      </c>
      <c r="L1233" s="107"/>
      <c r="M1233" s="107"/>
      <c r="N1233" s="4">
        <v>1232</v>
      </c>
      <c r="O1233" s="4"/>
      <c r="P1233" s="4"/>
      <c r="Q1233" s="4">
        <v>65.69</v>
      </c>
      <c r="R1233" s="4"/>
      <c r="S1233" s="4">
        <v>65.69</v>
      </c>
      <c r="T1233" s="107"/>
      <c r="U1233" s="107"/>
      <c r="V1233" s="107"/>
      <c r="W1233" s="107"/>
      <c r="X1233" s="107"/>
    </row>
    <row r="1234" spans="1:24">
      <c r="A1234" s="102">
        <f t="shared" si="19"/>
        <v>1233</v>
      </c>
      <c r="B1234" s="102">
        <v>33</v>
      </c>
      <c r="C1234" s="4">
        <f>IF('Input&amp;Output'!$C$3=10,'v-t_chart'!G1234,IF('Input&amp;Output'!$C$3=21,'v-t_chart'!H1234,IF('Input&amp;Output'!$C$3=32,'v-t_chart'!I1234,IF('Input&amp;Output'!$C$3=22,'v-t_chart'!J1234,IF('Input&amp;Output'!$C$3=31,'v-t_chart'!K1234,'v-t_chart'!L1234)))))</f>
        <v>68.099999999999994</v>
      </c>
      <c r="D1234" s="17"/>
      <c r="F1234" s="4">
        <v>1233</v>
      </c>
      <c r="G1234" s="105"/>
      <c r="I1234" s="4">
        <v>68.099999999999994</v>
      </c>
      <c r="K1234" s="4">
        <v>68.099999999999994</v>
      </c>
      <c r="L1234" s="107"/>
      <c r="M1234" s="107"/>
      <c r="N1234" s="4">
        <v>1233</v>
      </c>
      <c r="O1234" s="4"/>
      <c r="P1234" s="4"/>
      <c r="Q1234" s="4">
        <v>68.05</v>
      </c>
      <c r="R1234" s="4"/>
      <c r="S1234" s="4">
        <v>68.05</v>
      </c>
      <c r="T1234" s="107"/>
      <c r="U1234" s="107"/>
      <c r="V1234" s="107"/>
      <c r="W1234" s="107"/>
      <c r="X1234" s="107"/>
    </row>
    <row r="1235" spans="1:24">
      <c r="A1235" s="102">
        <f t="shared" si="19"/>
        <v>1234</v>
      </c>
      <c r="B1235" s="102">
        <v>34</v>
      </c>
      <c r="C1235" s="4">
        <f>IF('Input&amp;Output'!$C$3=10,'v-t_chart'!G1235,IF('Input&amp;Output'!$C$3=21,'v-t_chart'!H1235,IF('Input&amp;Output'!$C$3=32,'v-t_chart'!I1235,IF('Input&amp;Output'!$C$3=22,'v-t_chart'!J1235,IF('Input&amp;Output'!$C$3=31,'v-t_chart'!K1235,'v-t_chart'!L1235)))))</f>
        <v>69.099999999999994</v>
      </c>
      <c r="D1235" s="17"/>
      <c r="F1235" s="4">
        <v>1234</v>
      </c>
      <c r="G1235" s="105"/>
      <c r="I1235" s="4">
        <v>69.099999999999994</v>
      </c>
      <c r="K1235" s="4">
        <v>69.099999999999994</v>
      </c>
      <c r="L1235" s="107"/>
      <c r="M1235" s="107"/>
      <c r="N1235" s="4">
        <v>1234</v>
      </c>
      <c r="O1235" s="4"/>
      <c r="P1235" s="4"/>
      <c r="Q1235" s="4">
        <v>69.11</v>
      </c>
      <c r="R1235" s="4"/>
      <c r="S1235" s="4">
        <v>69.11</v>
      </c>
      <c r="T1235" s="107"/>
      <c r="U1235" s="107"/>
      <c r="V1235" s="107"/>
      <c r="W1235" s="107"/>
      <c r="X1235" s="107"/>
    </row>
    <row r="1236" spans="1:24">
      <c r="A1236" s="102">
        <f t="shared" si="19"/>
        <v>1235</v>
      </c>
      <c r="B1236" s="102">
        <v>35</v>
      </c>
      <c r="C1236" s="4">
        <f>IF('Input&amp;Output'!$C$3=10,'v-t_chart'!G1236,IF('Input&amp;Output'!$C$3=21,'v-t_chart'!H1236,IF('Input&amp;Output'!$C$3=32,'v-t_chart'!I1236,IF('Input&amp;Output'!$C$3=22,'v-t_chart'!J1236,IF('Input&amp;Output'!$C$3=31,'v-t_chart'!K1236,'v-t_chart'!L1236)))))</f>
        <v>69.5</v>
      </c>
      <c r="D1236" s="17"/>
      <c r="F1236" s="4">
        <v>1235</v>
      </c>
      <c r="G1236" s="105"/>
      <c r="I1236" s="4">
        <v>69.5</v>
      </c>
      <c r="K1236" s="4">
        <v>69.5</v>
      </c>
      <c r="L1236" s="107"/>
      <c r="M1236" s="107"/>
      <c r="N1236" s="4">
        <v>1235</v>
      </c>
      <c r="O1236" s="4"/>
      <c r="P1236" s="4"/>
      <c r="Q1236" s="4">
        <v>69.52</v>
      </c>
      <c r="R1236" s="4"/>
      <c r="S1236" s="4">
        <v>69.52</v>
      </c>
      <c r="T1236" s="107"/>
      <c r="U1236" s="107"/>
      <c r="V1236" s="107"/>
      <c r="W1236" s="107"/>
      <c r="X1236" s="107"/>
    </row>
    <row r="1237" spans="1:24">
      <c r="A1237" s="102">
        <f t="shared" si="19"/>
        <v>1236</v>
      </c>
      <c r="B1237" s="102">
        <v>36</v>
      </c>
      <c r="C1237" s="4">
        <f>IF('Input&amp;Output'!$C$3=10,'v-t_chart'!G1237,IF('Input&amp;Output'!$C$3=21,'v-t_chart'!H1237,IF('Input&amp;Output'!$C$3=32,'v-t_chart'!I1237,IF('Input&amp;Output'!$C$3=22,'v-t_chart'!J1237,IF('Input&amp;Output'!$C$3=31,'v-t_chart'!K1237,'v-t_chart'!L1237)))))</f>
        <v>69.900000000000006</v>
      </c>
      <c r="D1237" s="17"/>
      <c r="F1237" s="4">
        <v>1236</v>
      </c>
      <c r="G1237" s="105"/>
      <c r="I1237" s="4">
        <v>69.900000000000006</v>
      </c>
      <c r="K1237" s="4">
        <v>69.900000000000006</v>
      </c>
      <c r="L1237" s="107"/>
      <c r="M1237" s="107"/>
      <c r="N1237" s="4">
        <v>1236</v>
      </c>
      <c r="O1237" s="4"/>
      <c r="P1237" s="4"/>
      <c r="Q1237" s="4">
        <v>69.930000000000007</v>
      </c>
      <c r="R1237" s="4"/>
      <c r="S1237" s="4">
        <v>69.930000000000007</v>
      </c>
      <c r="T1237" s="107"/>
      <c r="U1237" s="107"/>
      <c r="V1237" s="107"/>
      <c r="W1237" s="107"/>
      <c r="X1237" s="107"/>
    </row>
    <row r="1238" spans="1:24">
      <c r="A1238" s="102">
        <f t="shared" si="19"/>
        <v>1237</v>
      </c>
      <c r="B1238" s="102">
        <v>37</v>
      </c>
      <c r="C1238" s="4">
        <f>IF('Input&amp;Output'!$C$3=10,'v-t_chart'!G1238,IF('Input&amp;Output'!$C$3=21,'v-t_chart'!H1238,IF('Input&amp;Output'!$C$3=32,'v-t_chart'!I1238,IF('Input&amp;Output'!$C$3=22,'v-t_chart'!J1238,IF('Input&amp;Output'!$C$3=31,'v-t_chart'!K1238,'v-t_chart'!L1238)))))</f>
        <v>70.599999999999994</v>
      </c>
      <c r="D1238" s="17"/>
      <c r="F1238" s="4">
        <v>1237</v>
      </c>
      <c r="G1238" s="105"/>
      <c r="I1238" s="4">
        <v>70.599999999999994</v>
      </c>
      <c r="K1238" s="4">
        <v>70.599999999999994</v>
      </c>
      <c r="L1238" s="107"/>
      <c r="M1238" s="107"/>
      <c r="N1238" s="4">
        <v>1237</v>
      </c>
      <c r="O1238" s="4"/>
      <c r="P1238" s="4"/>
      <c r="Q1238" s="4">
        <v>70.56</v>
      </c>
      <c r="R1238" s="4"/>
      <c r="S1238" s="4">
        <v>70.56</v>
      </c>
      <c r="T1238" s="107"/>
      <c r="U1238" s="107"/>
      <c r="V1238" s="107"/>
      <c r="W1238" s="107"/>
      <c r="X1238" s="107"/>
    </row>
    <row r="1239" spans="1:24">
      <c r="A1239" s="102">
        <f t="shared" si="19"/>
        <v>1238</v>
      </c>
      <c r="B1239" s="102">
        <v>38</v>
      </c>
      <c r="C1239" s="4">
        <f>IF('Input&amp;Output'!$C$3=10,'v-t_chart'!G1239,IF('Input&amp;Output'!$C$3=21,'v-t_chart'!H1239,IF('Input&amp;Output'!$C$3=32,'v-t_chart'!I1239,IF('Input&amp;Output'!$C$3=22,'v-t_chart'!J1239,IF('Input&amp;Output'!$C$3=31,'v-t_chart'!K1239,'v-t_chart'!L1239)))))</f>
        <v>71.3</v>
      </c>
      <c r="D1239" s="17"/>
      <c r="F1239" s="4">
        <v>1238</v>
      </c>
      <c r="G1239" s="105"/>
      <c r="I1239" s="4">
        <v>71.3</v>
      </c>
      <c r="K1239" s="4">
        <v>71.3</v>
      </c>
      <c r="L1239" s="107"/>
      <c r="M1239" s="107"/>
      <c r="N1239" s="4">
        <v>1238</v>
      </c>
      <c r="O1239" s="4"/>
      <c r="P1239" s="4"/>
      <c r="Q1239" s="4">
        <v>71.34</v>
      </c>
      <c r="R1239" s="4"/>
      <c r="S1239" s="4">
        <v>71.34</v>
      </c>
      <c r="T1239" s="107"/>
      <c r="U1239" s="107"/>
      <c r="V1239" s="107"/>
      <c r="W1239" s="107"/>
      <c r="X1239" s="107"/>
    </row>
    <row r="1240" spans="1:24">
      <c r="A1240" s="102">
        <f t="shared" si="19"/>
        <v>1239</v>
      </c>
      <c r="B1240" s="102">
        <v>39</v>
      </c>
      <c r="C1240" s="4">
        <f>IF('Input&amp;Output'!$C$3=10,'v-t_chart'!G1240,IF('Input&amp;Output'!$C$3=21,'v-t_chart'!H1240,IF('Input&amp;Output'!$C$3=32,'v-t_chart'!I1240,IF('Input&amp;Output'!$C$3=22,'v-t_chart'!J1240,IF('Input&amp;Output'!$C$3=31,'v-t_chart'!K1240,'v-t_chart'!L1240)))))</f>
        <v>72.2</v>
      </c>
      <c r="D1240" s="17"/>
      <c r="F1240" s="4">
        <v>1239</v>
      </c>
      <c r="G1240" s="105"/>
      <c r="I1240" s="4">
        <v>72.2</v>
      </c>
      <c r="K1240" s="4">
        <v>72.2</v>
      </c>
      <c r="L1240" s="107"/>
      <c r="M1240" s="107"/>
      <c r="N1240" s="4">
        <v>1239</v>
      </c>
      <c r="O1240" s="4"/>
      <c r="P1240" s="4"/>
      <c r="Q1240" s="4">
        <v>72.17</v>
      </c>
      <c r="R1240" s="4"/>
      <c r="S1240" s="4">
        <v>72.17</v>
      </c>
      <c r="T1240" s="107"/>
      <c r="U1240" s="107"/>
      <c r="V1240" s="107"/>
      <c r="W1240" s="107"/>
      <c r="X1240" s="107"/>
    </row>
    <row r="1241" spans="1:24">
      <c r="A1241" s="102">
        <f t="shared" si="19"/>
        <v>1240</v>
      </c>
      <c r="B1241" s="102">
        <v>40</v>
      </c>
      <c r="C1241" s="4">
        <f>IF('Input&amp;Output'!$C$3=10,'v-t_chart'!G1241,IF('Input&amp;Output'!$C$3=21,'v-t_chart'!H1241,IF('Input&amp;Output'!$C$3=32,'v-t_chart'!I1241,IF('Input&amp;Output'!$C$3=22,'v-t_chart'!J1241,IF('Input&amp;Output'!$C$3=31,'v-t_chart'!K1241,'v-t_chart'!L1241)))))</f>
        <v>72.8</v>
      </c>
      <c r="D1241" s="17"/>
      <c r="F1241" s="4">
        <v>1240</v>
      </c>
      <c r="G1241" s="105"/>
      <c r="I1241" s="4">
        <v>72.8</v>
      </c>
      <c r="K1241" s="4">
        <v>72.8</v>
      </c>
      <c r="L1241" s="107"/>
      <c r="M1241" s="107"/>
      <c r="N1241" s="4">
        <v>1240</v>
      </c>
      <c r="O1241" s="4"/>
      <c r="P1241" s="4"/>
      <c r="Q1241" s="4">
        <v>72.84</v>
      </c>
      <c r="R1241" s="4"/>
      <c r="S1241" s="4">
        <v>72.84</v>
      </c>
      <c r="T1241" s="107"/>
      <c r="U1241" s="107"/>
      <c r="V1241" s="107"/>
      <c r="W1241" s="107"/>
      <c r="X1241" s="107"/>
    </row>
    <row r="1242" spans="1:24">
      <c r="A1242" s="102">
        <f t="shared" si="19"/>
        <v>1241</v>
      </c>
      <c r="B1242" s="102">
        <v>41</v>
      </c>
      <c r="C1242" s="4">
        <f>IF('Input&amp;Output'!$C$3=10,'v-t_chart'!G1242,IF('Input&amp;Output'!$C$3=21,'v-t_chart'!H1242,IF('Input&amp;Output'!$C$3=32,'v-t_chart'!I1242,IF('Input&amp;Output'!$C$3=22,'v-t_chart'!J1242,IF('Input&amp;Output'!$C$3=31,'v-t_chart'!K1242,'v-t_chart'!L1242)))))</f>
        <v>73.2</v>
      </c>
      <c r="D1242" s="17"/>
      <c r="F1242" s="4">
        <v>1241</v>
      </c>
      <c r="G1242" s="105"/>
      <c r="I1242" s="4">
        <v>73.2</v>
      </c>
      <c r="K1242" s="4">
        <v>73.2</v>
      </c>
      <c r="L1242" s="107"/>
      <c r="M1242" s="107"/>
      <c r="N1242" s="4">
        <v>1241</v>
      </c>
      <c r="O1242" s="4"/>
      <c r="P1242" s="4"/>
      <c r="Q1242" s="4">
        <v>73.19</v>
      </c>
      <c r="R1242" s="4"/>
      <c r="S1242" s="4">
        <v>73.19</v>
      </c>
      <c r="T1242" s="107"/>
      <c r="U1242" s="107"/>
      <c r="V1242" s="107"/>
      <c r="W1242" s="107"/>
      <c r="X1242" s="107"/>
    </row>
    <row r="1243" spans="1:24">
      <c r="A1243" s="102">
        <f t="shared" si="19"/>
        <v>1242</v>
      </c>
      <c r="B1243" s="102">
        <v>42</v>
      </c>
      <c r="C1243" s="4">
        <f>IF('Input&amp;Output'!$C$3=10,'v-t_chart'!G1243,IF('Input&amp;Output'!$C$3=21,'v-t_chart'!H1243,IF('Input&amp;Output'!$C$3=32,'v-t_chart'!I1243,IF('Input&amp;Output'!$C$3=22,'v-t_chart'!J1243,IF('Input&amp;Output'!$C$3=31,'v-t_chart'!K1243,'v-t_chart'!L1243)))))</f>
        <v>73.400000000000006</v>
      </c>
      <c r="D1243" s="17"/>
      <c r="F1243" s="4">
        <v>1242</v>
      </c>
      <c r="G1243" s="105"/>
      <c r="I1243" s="4">
        <v>73.400000000000006</v>
      </c>
      <c r="K1243" s="4">
        <v>73.400000000000006</v>
      </c>
      <c r="L1243" s="107"/>
      <c r="M1243" s="107"/>
      <c r="N1243" s="4">
        <v>1242</v>
      </c>
      <c r="O1243" s="4"/>
      <c r="P1243" s="4"/>
      <c r="Q1243" s="4">
        <v>73.400000000000006</v>
      </c>
      <c r="R1243" s="4"/>
      <c r="S1243" s="4">
        <v>73.400000000000006</v>
      </c>
      <c r="T1243" s="107"/>
      <c r="U1243" s="107"/>
      <c r="V1243" s="107"/>
      <c r="W1243" s="107"/>
      <c r="X1243" s="107"/>
    </row>
    <row r="1244" spans="1:24">
      <c r="A1244" s="102">
        <f t="shared" si="19"/>
        <v>1243</v>
      </c>
      <c r="B1244" s="102">
        <v>43</v>
      </c>
      <c r="C1244" s="4">
        <f>IF('Input&amp;Output'!$C$3=10,'v-t_chart'!G1244,IF('Input&amp;Output'!$C$3=21,'v-t_chart'!H1244,IF('Input&amp;Output'!$C$3=32,'v-t_chart'!I1244,IF('Input&amp;Output'!$C$3=22,'v-t_chart'!J1244,IF('Input&amp;Output'!$C$3=31,'v-t_chart'!K1244,'v-t_chart'!L1244)))))</f>
        <v>73.8</v>
      </c>
      <c r="D1244" s="17"/>
      <c r="F1244" s="4">
        <v>1243</v>
      </c>
      <c r="G1244" s="105"/>
      <c r="I1244" s="4">
        <v>73.8</v>
      </c>
      <c r="K1244" s="4">
        <v>73.8</v>
      </c>
      <c r="L1244" s="107"/>
      <c r="M1244" s="107"/>
      <c r="N1244" s="4">
        <v>1243</v>
      </c>
      <c r="O1244" s="4"/>
      <c r="P1244" s="4"/>
      <c r="Q1244" s="4">
        <v>73.75</v>
      </c>
      <c r="R1244" s="4"/>
      <c r="S1244" s="4">
        <v>73.75</v>
      </c>
      <c r="T1244" s="107"/>
      <c r="U1244" s="107"/>
      <c r="V1244" s="107"/>
      <c r="W1244" s="107"/>
      <c r="X1244" s="107"/>
    </row>
    <row r="1245" spans="1:24">
      <c r="A1245" s="102">
        <f t="shared" si="19"/>
        <v>1244</v>
      </c>
      <c r="B1245" s="102">
        <v>44</v>
      </c>
      <c r="C1245" s="4">
        <f>IF('Input&amp;Output'!$C$3=10,'v-t_chart'!G1245,IF('Input&amp;Output'!$C$3=21,'v-t_chart'!H1245,IF('Input&amp;Output'!$C$3=32,'v-t_chart'!I1245,IF('Input&amp;Output'!$C$3=22,'v-t_chart'!J1245,IF('Input&amp;Output'!$C$3=31,'v-t_chart'!K1245,'v-t_chart'!L1245)))))</f>
        <v>74.8</v>
      </c>
      <c r="D1245" s="17"/>
      <c r="F1245" s="4">
        <v>1244</v>
      </c>
      <c r="G1245" s="105"/>
      <c r="I1245" s="4">
        <v>74.8</v>
      </c>
      <c r="K1245" s="4">
        <v>74.8</v>
      </c>
      <c r="L1245" s="107"/>
      <c r="M1245" s="107"/>
      <c r="N1245" s="4">
        <v>1244</v>
      </c>
      <c r="O1245" s="4"/>
      <c r="P1245" s="4"/>
      <c r="Q1245" s="4">
        <v>74.790000000000006</v>
      </c>
      <c r="R1245" s="4"/>
      <c r="S1245" s="4">
        <v>74.790000000000006</v>
      </c>
      <c r="T1245" s="107"/>
      <c r="U1245" s="107"/>
      <c r="V1245" s="107"/>
      <c r="W1245" s="107"/>
      <c r="X1245" s="107"/>
    </row>
    <row r="1246" spans="1:24">
      <c r="A1246" s="102">
        <f t="shared" si="19"/>
        <v>1245</v>
      </c>
      <c r="B1246" s="102">
        <v>45</v>
      </c>
      <c r="C1246" s="4">
        <f>IF('Input&amp;Output'!$C$3=10,'v-t_chart'!G1246,IF('Input&amp;Output'!$C$3=21,'v-t_chart'!H1246,IF('Input&amp;Output'!$C$3=32,'v-t_chart'!I1246,IF('Input&amp;Output'!$C$3=22,'v-t_chart'!J1246,IF('Input&amp;Output'!$C$3=31,'v-t_chart'!K1246,'v-t_chart'!L1246)))))</f>
        <v>76.7</v>
      </c>
      <c r="D1246" s="17"/>
      <c r="F1246" s="4">
        <v>1245</v>
      </c>
      <c r="G1246" s="105"/>
      <c r="I1246" s="4">
        <v>76.7</v>
      </c>
      <c r="K1246" s="4">
        <v>76.7</v>
      </c>
      <c r="L1246" s="107"/>
      <c r="M1246" s="107"/>
      <c r="N1246" s="4">
        <v>1245</v>
      </c>
      <c r="O1246" s="4"/>
      <c r="P1246" s="4"/>
      <c r="Q1246" s="4">
        <v>76.739999999999995</v>
      </c>
      <c r="R1246" s="4"/>
      <c r="S1246" s="4">
        <v>76.739999999999995</v>
      </c>
      <c r="T1246" s="107"/>
      <c r="U1246" s="107"/>
      <c r="V1246" s="107"/>
      <c r="W1246" s="107"/>
      <c r="X1246" s="107"/>
    </row>
    <row r="1247" spans="1:24">
      <c r="A1247" s="102">
        <f t="shared" si="19"/>
        <v>1246</v>
      </c>
      <c r="B1247" s="102">
        <v>46</v>
      </c>
      <c r="C1247" s="4">
        <f>IF('Input&amp;Output'!$C$3=10,'v-t_chart'!G1247,IF('Input&amp;Output'!$C$3=21,'v-t_chart'!H1247,IF('Input&amp;Output'!$C$3=32,'v-t_chart'!I1247,IF('Input&amp;Output'!$C$3=22,'v-t_chart'!J1247,IF('Input&amp;Output'!$C$3=31,'v-t_chart'!K1247,'v-t_chart'!L1247)))))</f>
        <v>79.099999999999994</v>
      </c>
      <c r="D1247" s="17"/>
      <c r="F1247" s="4">
        <v>1246</v>
      </c>
      <c r="G1247" s="105"/>
      <c r="I1247" s="4">
        <v>79.099999999999994</v>
      </c>
      <c r="K1247" s="4">
        <v>79.099999999999994</v>
      </c>
      <c r="L1247" s="107"/>
      <c r="M1247" s="107"/>
      <c r="N1247" s="4">
        <v>1246</v>
      </c>
      <c r="O1247" s="4"/>
      <c r="P1247" s="4"/>
      <c r="Q1247" s="4">
        <v>79.05</v>
      </c>
      <c r="R1247" s="4"/>
      <c r="S1247" s="4">
        <v>79.05</v>
      </c>
      <c r="T1247" s="107"/>
      <c r="U1247" s="107"/>
      <c r="V1247" s="107"/>
      <c r="W1247" s="107"/>
      <c r="X1247" s="107"/>
    </row>
    <row r="1248" spans="1:24">
      <c r="A1248" s="102">
        <f t="shared" si="19"/>
        <v>1247</v>
      </c>
      <c r="B1248" s="102">
        <v>47</v>
      </c>
      <c r="C1248" s="4">
        <f>IF('Input&amp;Output'!$C$3=10,'v-t_chart'!G1248,IF('Input&amp;Output'!$C$3=21,'v-t_chart'!H1248,IF('Input&amp;Output'!$C$3=32,'v-t_chart'!I1248,IF('Input&amp;Output'!$C$3=22,'v-t_chart'!J1248,IF('Input&amp;Output'!$C$3=31,'v-t_chart'!K1248,'v-t_chart'!L1248)))))</f>
        <v>81.099999999999994</v>
      </c>
      <c r="D1248" s="17"/>
      <c r="F1248" s="4">
        <v>1247</v>
      </c>
      <c r="G1248" s="105"/>
      <c r="I1248" s="4">
        <v>81.099999999999994</v>
      </c>
      <c r="K1248" s="4">
        <v>81.099999999999994</v>
      </c>
      <c r="L1248" s="107"/>
      <c r="M1248" s="107"/>
      <c r="N1248" s="4">
        <v>1247</v>
      </c>
      <c r="O1248" s="4"/>
      <c r="P1248" s="4"/>
      <c r="Q1248" s="4">
        <v>81.099999999999994</v>
      </c>
      <c r="R1248" s="4"/>
      <c r="S1248" s="4">
        <v>81.099999999999994</v>
      </c>
      <c r="T1248" s="107"/>
      <c r="U1248" s="107"/>
      <c r="V1248" s="107"/>
      <c r="W1248" s="107"/>
      <c r="X1248" s="107"/>
    </row>
    <row r="1249" spans="1:24">
      <c r="A1249" s="102">
        <f t="shared" si="19"/>
        <v>1248</v>
      </c>
      <c r="B1249" s="102">
        <v>48</v>
      </c>
      <c r="C1249" s="4">
        <f>IF('Input&amp;Output'!$C$3=10,'v-t_chart'!G1249,IF('Input&amp;Output'!$C$3=21,'v-t_chart'!H1249,IF('Input&amp;Output'!$C$3=32,'v-t_chart'!I1249,IF('Input&amp;Output'!$C$3=22,'v-t_chart'!J1249,IF('Input&amp;Output'!$C$3=31,'v-t_chart'!K1249,'v-t_chart'!L1249)))))</f>
        <v>82.1</v>
      </c>
      <c r="D1249" s="17"/>
      <c r="F1249" s="4">
        <v>1248</v>
      </c>
      <c r="G1249" s="105"/>
      <c r="I1249" s="4">
        <v>82.1</v>
      </c>
      <c r="K1249" s="4">
        <v>82.1</v>
      </c>
      <c r="L1249" s="107"/>
      <c r="M1249" s="107"/>
      <c r="N1249" s="4">
        <v>1248</v>
      </c>
      <c r="O1249" s="4"/>
      <c r="P1249" s="4"/>
      <c r="Q1249" s="4">
        <v>82.1</v>
      </c>
      <c r="R1249" s="4"/>
      <c r="S1249" s="4">
        <v>82.1</v>
      </c>
      <c r="T1249" s="107"/>
      <c r="U1249" s="107"/>
      <c r="V1249" s="107"/>
      <c r="W1249" s="107"/>
      <c r="X1249" s="107"/>
    </row>
    <row r="1250" spans="1:24">
      <c r="A1250" s="102">
        <f t="shared" si="19"/>
        <v>1249</v>
      </c>
      <c r="B1250" s="102">
        <v>49</v>
      </c>
      <c r="C1250" s="4">
        <f>IF('Input&amp;Output'!$C$3=10,'v-t_chart'!G1250,IF('Input&amp;Output'!$C$3=21,'v-t_chart'!H1250,IF('Input&amp;Output'!$C$3=32,'v-t_chart'!I1250,IF('Input&amp;Output'!$C$3=22,'v-t_chart'!J1250,IF('Input&amp;Output'!$C$3=31,'v-t_chart'!K1250,'v-t_chart'!L1250)))))</f>
        <v>81.7</v>
      </c>
      <c r="D1250" s="17"/>
      <c r="F1250" s="4">
        <v>1249</v>
      </c>
      <c r="G1250" s="105"/>
      <c r="I1250" s="4">
        <v>81.7</v>
      </c>
      <c r="K1250" s="4">
        <v>81.7</v>
      </c>
      <c r="L1250" s="107"/>
      <c r="M1250" s="107"/>
      <c r="N1250" s="4">
        <v>1249</v>
      </c>
      <c r="O1250" s="4"/>
      <c r="P1250" s="4"/>
      <c r="Q1250" s="4">
        <v>81.650000000000006</v>
      </c>
      <c r="R1250" s="4"/>
      <c r="S1250" s="4">
        <v>81.650000000000006</v>
      </c>
      <c r="T1250" s="107"/>
      <c r="U1250" s="107"/>
      <c r="V1250" s="107"/>
      <c r="W1250" s="107"/>
      <c r="X1250" s="107"/>
    </row>
    <row r="1251" spans="1:24">
      <c r="A1251" s="102">
        <f t="shared" si="19"/>
        <v>1250</v>
      </c>
      <c r="B1251" s="102">
        <v>50</v>
      </c>
      <c r="C1251" s="4">
        <f>IF('Input&amp;Output'!$C$3=10,'v-t_chart'!G1251,IF('Input&amp;Output'!$C$3=21,'v-t_chart'!H1251,IF('Input&amp;Output'!$C$3=32,'v-t_chart'!I1251,IF('Input&amp;Output'!$C$3=22,'v-t_chart'!J1251,IF('Input&amp;Output'!$C$3=31,'v-t_chart'!K1251,'v-t_chart'!L1251)))))</f>
        <v>80.3</v>
      </c>
      <c r="D1251" s="17"/>
      <c r="F1251" s="4">
        <v>1250</v>
      </c>
      <c r="G1251" s="105"/>
      <c r="I1251" s="4">
        <v>80.3</v>
      </c>
      <c r="K1251" s="4">
        <v>80.3</v>
      </c>
      <c r="L1251" s="107"/>
      <c r="M1251" s="107"/>
      <c r="N1251" s="4">
        <v>1250</v>
      </c>
      <c r="O1251" s="4"/>
      <c r="P1251" s="4"/>
      <c r="Q1251" s="4">
        <v>80.33</v>
      </c>
      <c r="R1251" s="4"/>
      <c r="S1251" s="4">
        <v>80.33</v>
      </c>
      <c r="T1251" s="107"/>
      <c r="U1251" s="107"/>
      <c r="V1251" s="107"/>
      <c r="W1251" s="107"/>
      <c r="X1251" s="107"/>
    </row>
    <row r="1252" spans="1:24">
      <c r="A1252" s="102">
        <f t="shared" si="19"/>
        <v>1251</v>
      </c>
      <c r="B1252" s="102">
        <v>51</v>
      </c>
      <c r="C1252" s="4">
        <f>IF('Input&amp;Output'!$C$3=10,'v-t_chart'!G1252,IF('Input&amp;Output'!$C$3=21,'v-t_chart'!H1252,IF('Input&amp;Output'!$C$3=32,'v-t_chart'!I1252,IF('Input&amp;Output'!$C$3=22,'v-t_chart'!J1252,IF('Input&amp;Output'!$C$3=31,'v-t_chart'!K1252,'v-t_chart'!L1252)))))</f>
        <v>78.8</v>
      </c>
      <c r="D1252" s="17"/>
      <c r="F1252" s="4">
        <v>1251</v>
      </c>
      <c r="G1252" s="105"/>
      <c r="I1252" s="4">
        <v>78.8</v>
      </c>
      <c r="K1252" s="4">
        <v>78.8</v>
      </c>
      <c r="L1252" s="107"/>
      <c r="M1252" s="107"/>
      <c r="N1252" s="4">
        <v>1251</v>
      </c>
      <c r="O1252" s="4"/>
      <c r="P1252" s="4"/>
      <c r="Q1252" s="4">
        <v>78.81</v>
      </c>
      <c r="R1252" s="4"/>
      <c r="S1252" s="4">
        <v>78.81</v>
      </c>
      <c r="T1252" s="107"/>
      <c r="U1252" s="107"/>
      <c r="V1252" s="107"/>
      <c r="W1252" s="107"/>
      <c r="X1252" s="107"/>
    </row>
    <row r="1253" spans="1:24">
      <c r="A1253" s="102">
        <f t="shared" si="19"/>
        <v>1252</v>
      </c>
      <c r="B1253" s="102">
        <v>52</v>
      </c>
      <c r="C1253" s="4">
        <f>IF('Input&amp;Output'!$C$3=10,'v-t_chart'!G1253,IF('Input&amp;Output'!$C$3=21,'v-t_chart'!H1253,IF('Input&amp;Output'!$C$3=32,'v-t_chart'!I1253,IF('Input&amp;Output'!$C$3=22,'v-t_chart'!J1253,IF('Input&amp;Output'!$C$3=31,'v-t_chart'!K1253,'v-t_chart'!L1253)))))</f>
        <v>77.3</v>
      </c>
      <c r="D1253" s="17"/>
      <c r="F1253" s="4">
        <v>1252</v>
      </c>
      <c r="G1253" s="105"/>
      <c r="I1253" s="4">
        <v>77.3</v>
      </c>
      <c r="K1253" s="4">
        <v>77.3</v>
      </c>
      <c r="L1253" s="107"/>
      <c r="M1253" s="107"/>
      <c r="N1253" s="4">
        <v>1252</v>
      </c>
      <c r="O1253" s="4"/>
      <c r="P1253" s="4"/>
      <c r="Q1253" s="4">
        <v>77.28</v>
      </c>
      <c r="R1253" s="4"/>
      <c r="S1253" s="4">
        <v>77.28</v>
      </c>
      <c r="T1253" s="107"/>
      <c r="U1253" s="107"/>
      <c r="V1253" s="107"/>
      <c r="W1253" s="107"/>
      <c r="X1253" s="107"/>
    </row>
    <row r="1254" spans="1:24">
      <c r="A1254" s="102">
        <f t="shared" si="19"/>
        <v>1253</v>
      </c>
      <c r="B1254" s="102">
        <v>53</v>
      </c>
      <c r="C1254" s="4">
        <f>IF('Input&amp;Output'!$C$3=10,'v-t_chart'!G1254,IF('Input&amp;Output'!$C$3=21,'v-t_chart'!H1254,IF('Input&amp;Output'!$C$3=32,'v-t_chart'!I1254,IF('Input&amp;Output'!$C$3=22,'v-t_chart'!J1254,IF('Input&amp;Output'!$C$3=31,'v-t_chart'!K1254,'v-t_chart'!L1254)))))</f>
        <v>75.900000000000006</v>
      </c>
      <c r="D1254" s="17"/>
      <c r="F1254" s="4">
        <v>1253</v>
      </c>
      <c r="G1254" s="105"/>
      <c r="I1254" s="4">
        <v>75.900000000000006</v>
      </c>
      <c r="K1254" s="4">
        <v>75.900000000000006</v>
      </c>
      <c r="L1254" s="107"/>
      <c r="M1254" s="107"/>
      <c r="N1254" s="4">
        <v>1253</v>
      </c>
      <c r="O1254" s="4"/>
      <c r="P1254" s="4"/>
      <c r="Q1254" s="4">
        <v>75.89</v>
      </c>
      <c r="R1254" s="4"/>
      <c r="S1254" s="4">
        <v>75.89</v>
      </c>
      <c r="T1254" s="107"/>
      <c r="U1254" s="107"/>
      <c r="V1254" s="107"/>
      <c r="W1254" s="107"/>
      <c r="X1254" s="107"/>
    </row>
    <row r="1255" spans="1:24">
      <c r="A1255" s="102">
        <f t="shared" si="19"/>
        <v>1254</v>
      </c>
      <c r="B1255" s="102">
        <v>54</v>
      </c>
      <c r="C1255" s="4">
        <f>IF('Input&amp;Output'!$C$3=10,'v-t_chart'!G1255,IF('Input&amp;Output'!$C$3=21,'v-t_chart'!H1255,IF('Input&amp;Output'!$C$3=32,'v-t_chart'!I1255,IF('Input&amp;Output'!$C$3=22,'v-t_chart'!J1255,IF('Input&amp;Output'!$C$3=31,'v-t_chart'!K1255,'v-t_chart'!L1255)))))</f>
        <v>75</v>
      </c>
      <c r="D1255" s="17"/>
      <c r="F1255" s="4">
        <v>1254</v>
      </c>
      <c r="G1255" s="105"/>
      <c r="I1255" s="4">
        <v>75</v>
      </c>
      <c r="K1255" s="4">
        <v>75</v>
      </c>
      <c r="L1255" s="107"/>
      <c r="M1255" s="107"/>
      <c r="N1255" s="4">
        <v>1254</v>
      </c>
      <c r="O1255" s="4"/>
      <c r="P1255" s="4"/>
      <c r="Q1255" s="4">
        <v>74.959999999999994</v>
      </c>
      <c r="R1255" s="4"/>
      <c r="S1255" s="4">
        <v>74.959999999999994</v>
      </c>
      <c r="T1255" s="107"/>
      <c r="U1255" s="107"/>
      <c r="V1255" s="107"/>
      <c r="W1255" s="107"/>
      <c r="X1255" s="107"/>
    </row>
    <row r="1256" spans="1:24">
      <c r="A1256" s="102">
        <f t="shared" si="19"/>
        <v>1255</v>
      </c>
      <c r="B1256" s="102">
        <v>55</v>
      </c>
      <c r="C1256" s="4">
        <f>IF('Input&amp;Output'!$C$3=10,'v-t_chart'!G1256,IF('Input&amp;Output'!$C$3=21,'v-t_chart'!H1256,IF('Input&amp;Output'!$C$3=32,'v-t_chart'!I1256,IF('Input&amp;Output'!$C$3=22,'v-t_chart'!J1256,IF('Input&amp;Output'!$C$3=31,'v-t_chart'!K1256,'v-t_chart'!L1256)))))</f>
        <v>74.7</v>
      </c>
      <c r="D1256" s="17"/>
      <c r="F1256" s="4">
        <v>1255</v>
      </c>
      <c r="G1256" s="105"/>
      <c r="I1256" s="4">
        <v>74.7</v>
      </c>
      <c r="K1256" s="4">
        <v>74.7</v>
      </c>
      <c r="L1256" s="107"/>
      <c r="M1256" s="107"/>
      <c r="N1256" s="4">
        <v>1255</v>
      </c>
      <c r="O1256" s="4"/>
      <c r="P1256" s="4"/>
      <c r="Q1256" s="4">
        <v>74.650000000000006</v>
      </c>
      <c r="R1256" s="4"/>
      <c r="S1256" s="4">
        <v>74.650000000000006</v>
      </c>
      <c r="T1256" s="107"/>
      <c r="U1256" s="107"/>
      <c r="V1256" s="107"/>
      <c r="W1256" s="107"/>
      <c r="X1256" s="107"/>
    </row>
    <row r="1257" spans="1:24">
      <c r="A1257" s="102">
        <f t="shared" si="19"/>
        <v>1256</v>
      </c>
      <c r="B1257" s="102">
        <v>56</v>
      </c>
      <c r="C1257" s="4">
        <f>IF('Input&amp;Output'!$C$3=10,'v-t_chart'!G1257,IF('Input&amp;Output'!$C$3=21,'v-t_chart'!H1257,IF('Input&amp;Output'!$C$3=32,'v-t_chart'!I1257,IF('Input&amp;Output'!$C$3=22,'v-t_chart'!J1257,IF('Input&amp;Output'!$C$3=31,'v-t_chart'!K1257,'v-t_chart'!L1257)))))</f>
        <v>74.7</v>
      </c>
      <c r="D1257" s="17"/>
      <c r="F1257" s="4">
        <v>1256</v>
      </c>
      <c r="G1257" s="105"/>
      <c r="I1257" s="4">
        <v>74.7</v>
      </c>
      <c r="K1257" s="4">
        <v>74.7</v>
      </c>
      <c r="L1257" s="107"/>
      <c r="M1257" s="107"/>
      <c r="N1257" s="4">
        <v>1256</v>
      </c>
      <c r="O1257" s="4"/>
      <c r="P1257" s="4"/>
      <c r="Q1257" s="4">
        <v>74.650000000000006</v>
      </c>
      <c r="R1257" s="4"/>
      <c r="S1257" s="4">
        <v>74.650000000000006</v>
      </c>
      <c r="T1257" s="107"/>
      <c r="U1257" s="107"/>
      <c r="V1257" s="107"/>
      <c r="W1257" s="107"/>
      <c r="X1257" s="107"/>
    </row>
    <row r="1258" spans="1:24">
      <c r="A1258" s="102">
        <f t="shared" si="19"/>
        <v>1257</v>
      </c>
      <c r="B1258" s="102">
        <v>57</v>
      </c>
      <c r="C1258" s="4">
        <f>IF('Input&amp;Output'!$C$3=10,'v-t_chart'!G1258,IF('Input&amp;Output'!$C$3=21,'v-t_chart'!H1258,IF('Input&amp;Output'!$C$3=32,'v-t_chart'!I1258,IF('Input&amp;Output'!$C$3=22,'v-t_chart'!J1258,IF('Input&amp;Output'!$C$3=31,'v-t_chart'!K1258,'v-t_chart'!L1258)))))</f>
        <v>74.7</v>
      </c>
      <c r="D1258" s="17"/>
      <c r="F1258" s="4">
        <v>1257</v>
      </c>
      <c r="G1258" s="105"/>
      <c r="I1258" s="4">
        <v>74.7</v>
      </c>
      <c r="K1258" s="4">
        <v>74.7</v>
      </c>
      <c r="L1258" s="107"/>
      <c r="M1258" s="107"/>
      <c r="N1258" s="4">
        <v>1257</v>
      </c>
      <c r="O1258" s="4"/>
      <c r="P1258" s="4"/>
      <c r="Q1258" s="4">
        <v>74.66</v>
      </c>
      <c r="R1258" s="4"/>
      <c r="S1258" s="4">
        <v>74.66</v>
      </c>
      <c r="T1258" s="107"/>
      <c r="U1258" s="107"/>
      <c r="V1258" s="107"/>
      <c r="W1258" s="107"/>
      <c r="X1258" s="107"/>
    </row>
    <row r="1259" spans="1:24">
      <c r="A1259" s="102">
        <f t="shared" si="19"/>
        <v>1258</v>
      </c>
      <c r="B1259" s="102">
        <v>58</v>
      </c>
      <c r="C1259" s="4">
        <f>IF('Input&amp;Output'!$C$3=10,'v-t_chart'!G1259,IF('Input&amp;Output'!$C$3=21,'v-t_chart'!H1259,IF('Input&amp;Output'!$C$3=32,'v-t_chart'!I1259,IF('Input&amp;Output'!$C$3=22,'v-t_chart'!J1259,IF('Input&amp;Output'!$C$3=31,'v-t_chart'!K1259,'v-t_chart'!L1259)))))</f>
        <v>74.599999999999994</v>
      </c>
      <c r="D1259" s="17"/>
      <c r="F1259" s="4">
        <v>1258</v>
      </c>
      <c r="G1259" s="105"/>
      <c r="I1259" s="4">
        <v>74.599999999999994</v>
      </c>
      <c r="K1259" s="4">
        <v>74.599999999999994</v>
      </c>
      <c r="L1259" s="107"/>
      <c r="M1259" s="107"/>
      <c r="N1259" s="4">
        <v>1258</v>
      </c>
      <c r="O1259" s="4"/>
      <c r="P1259" s="4"/>
      <c r="Q1259" s="4">
        <v>74.59</v>
      </c>
      <c r="R1259" s="4"/>
      <c r="S1259" s="4">
        <v>74.59</v>
      </c>
      <c r="T1259" s="107"/>
      <c r="U1259" s="107"/>
      <c r="V1259" s="107"/>
      <c r="W1259" s="107"/>
      <c r="X1259" s="107"/>
    </row>
    <row r="1260" spans="1:24">
      <c r="A1260" s="102">
        <f t="shared" si="19"/>
        <v>1259</v>
      </c>
      <c r="B1260" s="102">
        <v>59</v>
      </c>
      <c r="C1260" s="4">
        <f>IF('Input&amp;Output'!$C$3=10,'v-t_chart'!G1260,IF('Input&amp;Output'!$C$3=21,'v-t_chart'!H1260,IF('Input&amp;Output'!$C$3=32,'v-t_chart'!I1260,IF('Input&amp;Output'!$C$3=22,'v-t_chart'!J1260,IF('Input&amp;Output'!$C$3=31,'v-t_chart'!K1260,'v-t_chart'!L1260)))))</f>
        <v>74.400000000000006</v>
      </c>
      <c r="D1260" s="17"/>
      <c r="F1260" s="4">
        <v>1259</v>
      </c>
      <c r="G1260" s="105"/>
      <c r="I1260" s="4">
        <v>74.400000000000006</v>
      </c>
      <c r="K1260" s="4">
        <v>74.400000000000006</v>
      </c>
      <c r="L1260" s="107"/>
      <c r="M1260" s="107"/>
      <c r="N1260" s="4">
        <v>1259</v>
      </c>
      <c r="O1260" s="4"/>
      <c r="P1260" s="4"/>
      <c r="Q1260" s="4">
        <v>74.38</v>
      </c>
      <c r="R1260" s="4"/>
      <c r="S1260" s="4">
        <v>74.38</v>
      </c>
      <c r="T1260" s="107"/>
      <c r="U1260" s="107"/>
      <c r="V1260" s="107"/>
      <c r="W1260" s="107"/>
      <c r="X1260" s="107"/>
    </row>
    <row r="1261" spans="1:24">
      <c r="A1261" s="102">
        <f t="shared" si="19"/>
        <v>1260</v>
      </c>
      <c r="B1261" s="102">
        <v>60</v>
      </c>
      <c r="C1261" s="4">
        <f>IF('Input&amp;Output'!$C$3=10,'v-t_chart'!G1261,IF('Input&amp;Output'!$C$3=21,'v-t_chart'!H1261,IF('Input&amp;Output'!$C$3=32,'v-t_chart'!I1261,IF('Input&amp;Output'!$C$3=22,'v-t_chart'!J1261,IF('Input&amp;Output'!$C$3=31,'v-t_chart'!K1261,'v-t_chart'!L1261)))))</f>
        <v>74.099999999999994</v>
      </c>
      <c r="D1261" s="17"/>
      <c r="F1261" s="4">
        <v>1260</v>
      </c>
      <c r="G1261" s="105"/>
      <c r="I1261" s="4">
        <v>74.099999999999994</v>
      </c>
      <c r="K1261" s="4">
        <v>74.099999999999994</v>
      </c>
      <c r="L1261" s="107"/>
      <c r="M1261" s="107"/>
      <c r="N1261" s="4">
        <v>1260</v>
      </c>
      <c r="O1261" s="4"/>
      <c r="P1261" s="4"/>
      <c r="Q1261" s="4">
        <v>74.08</v>
      </c>
      <c r="R1261" s="4"/>
      <c r="S1261" s="4">
        <v>74.08</v>
      </c>
      <c r="T1261" s="107"/>
      <c r="U1261" s="107"/>
      <c r="V1261" s="107"/>
      <c r="W1261" s="107"/>
      <c r="X1261" s="107"/>
    </row>
    <row r="1262" spans="1:24">
      <c r="A1262" s="102">
        <f t="shared" si="19"/>
        <v>1261</v>
      </c>
      <c r="B1262" s="102">
        <v>61</v>
      </c>
      <c r="C1262" s="4">
        <f>IF('Input&amp;Output'!$C$3=10,'v-t_chart'!G1262,IF('Input&amp;Output'!$C$3=21,'v-t_chart'!H1262,IF('Input&amp;Output'!$C$3=32,'v-t_chart'!I1262,IF('Input&amp;Output'!$C$3=22,'v-t_chart'!J1262,IF('Input&amp;Output'!$C$3=31,'v-t_chart'!K1262,'v-t_chart'!L1262)))))</f>
        <v>73.900000000000006</v>
      </c>
      <c r="D1262" s="17"/>
      <c r="F1262" s="4">
        <v>1261</v>
      </c>
      <c r="G1262" s="105"/>
      <c r="I1262" s="4">
        <v>73.900000000000006</v>
      </c>
      <c r="K1262" s="4">
        <v>73.900000000000006</v>
      </c>
      <c r="L1262" s="107"/>
      <c r="M1262" s="107"/>
      <c r="N1262" s="4">
        <v>1261</v>
      </c>
      <c r="O1262" s="4"/>
      <c r="P1262" s="4"/>
      <c r="Q1262" s="4">
        <v>73.87</v>
      </c>
      <c r="R1262" s="4"/>
      <c r="S1262" s="4">
        <v>73.87</v>
      </c>
      <c r="T1262" s="107"/>
      <c r="U1262" s="107"/>
      <c r="V1262" s="107"/>
      <c r="W1262" s="107"/>
      <c r="X1262" s="107"/>
    </row>
    <row r="1263" spans="1:24">
      <c r="A1263" s="102">
        <f t="shared" si="19"/>
        <v>1262</v>
      </c>
      <c r="B1263" s="102">
        <v>62</v>
      </c>
      <c r="C1263" s="4">
        <f>IF('Input&amp;Output'!$C$3=10,'v-t_chart'!G1263,IF('Input&amp;Output'!$C$3=21,'v-t_chart'!H1263,IF('Input&amp;Output'!$C$3=32,'v-t_chart'!I1263,IF('Input&amp;Output'!$C$3=22,'v-t_chart'!J1263,IF('Input&amp;Output'!$C$3=31,'v-t_chart'!K1263,'v-t_chart'!L1263)))))</f>
        <v>74.099999999999994</v>
      </c>
      <c r="D1263" s="17"/>
      <c r="F1263" s="4">
        <v>1262</v>
      </c>
      <c r="G1263" s="105"/>
      <c r="I1263" s="4">
        <v>74.099999999999994</v>
      </c>
      <c r="K1263" s="4">
        <v>74.099999999999994</v>
      </c>
      <c r="L1263" s="107"/>
      <c r="M1263" s="107"/>
      <c r="N1263" s="4">
        <v>1262</v>
      </c>
      <c r="O1263" s="4"/>
      <c r="P1263" s="4"/>
      <c r="Q1263" s="4">
        <v>74.09</v>
      </c>
      <c r="R1263" s="4"/>
      <c r="S1263" s="4">
        <v>74.09</v>
      </c>
      <c r="T1263" s="107"/>
      <c r="U1263" s="107"/>
      <c r="V1263" s="107"/>
      <c r="W1263" s="107"/>
      <c r="X1263" s="107"/>
    </row>
    <row r="1264" spans="1:24">
      <c r="A1264" s="102">
        <f t="shared" si="19"/>
        <v>1263</v>
      </c>
      <c r="B1264" s="102">
        <v>63</v>
      </c>
      <c r="C1264" s="4">
        <f>IF('Input&amp;Output'!$C$3=10,'v-t_chart'!G1264,IF('Input&amp;Output'!$C$3=21,'v-t_chart'!H1264,IF('Input&amp;Output'!$C$3=32,'v-t_chart'!I1264,IF('Input&amp;Output'!$C$3=22,'v-t_chart'!J1264,IF('Input&amp;Output'!$C$3=31,'v-t_chart'!K1264,'v-t_chart'!L1264)))))</f>
        <v>75.099999999999994</v>
      </c>
      <c r="D1264" s="17"/>
      <c r="F1264" s="4">
        <v>1263</v>
      </c>
      <c r="G1264" s="105"/>
      <c r="I1264" s="4">
        <v>75.099999999999994</v>
      </c>
      <c r="K1264" s="4">
        <v>75.099999999999994</v>
      </c>
      <c r="L1264" s="107"/>
      <c r="M1264" s="107"/>
      <c r="N1264" s="4">
        <v>1263</v>
      </c>
      <c r="O1264" s="4"/>
      <c r="P1264" s="4"/>
      <c r="Q1264" s="4">
        <v>75.14</v>
      </c>
      <c r="R1264" s="4"/>
      <c r="S1264" s="4">
        <v>75.14</v>
      </c>
      <c r="T1264" s="107"/>
      <c r="U1264" s="107"/>
      <c r="V1264" s="107"/>
      <c r="W1264" s="107"/>
      <c r="X1264" s="107"/>
    </row>
    <row r="1265" spans="1:24">
      <c r="A1265" s="102">
        <f t="shared" si="19"/>
        <v>1264</v>
      </c>
      <c r="B1265" s="102">
        <v>64</v>
      </c>
      <c r="C1265" s="4">
        <f>IF('Input&amp;Output'!$C$3=10,'v-t_chart'!G1265,IF('Input&amp;Output'!$C$3=21,'v-t_chart'!H1265,IF('Input&amp;Output'!$C$3=32,'v-t_chart'!I1265,IF('Input&amp;Output'!$C$3=22,'v-t_chart'!J1265,IF('Input&amp;Output'!$C$3=31,'v-t_chart'!K1265,'v-t_chart'!L1265)))))</f>
        <v>76.8</v>
      </c>
      <c r="D1265" s="17"/>
      <c r="F1265" s="4">
        <v>1264</v>
      </c>
      <c r="G1265" s="105"/>
      <c r="I1265" s="4">
        <v>76.8</v>
      </c>
      <c r="K1265" s="4">
        <v>76.8</v>
      </c>
      <c r="L1265" s="107"/>
      <c r="M1265" s="107"/>
      <c r="N1265" s="4">
        <v>1264</v>
      </c>
      <c r="O1265" s="4"/>
      <c r="P1265" s="4"/>
      <c r="Q1265" s="4">
        <v>76.84</v>
      </c>
      <c r="R1265" s="4"/>
      <c r="S1265" s="4">
        <v>76.84</v>
      </c>
      <c r="T1265" s="107"/>
      <c r="U1265" s="107"/>
      <c r="V1265" s="107"/>
      <c r="W1265" s="107"/>
      <c r="X1265" s="107"/>
    </row>
    <row r="1266" spans="1:24">
      <c r="A1266" s="102">
        <f t="shared" si="19"/>
        <v>1265</v>
      </c>
      <c r="B1266" s="102">
        <v>65</v>
      </c>
      <c r="C1266" s="4">
        <f>IF('Input&amp;Output'!$C$3=10,'v-t_chart'!G1266,IF('Input&amp;Output'!$C$3=21,'v-t_chart'!H1266,IF('Input&amp;Output'!$C$3=32,'v-t_chart'!I1266,IF('Input&amp;Output'!$C$3=22,'v-t_chart'!J1266,IF('Input&amp;Output'!$C$3=31,'v-t_chart'!K1266,'v-t_chart'!L1266)))))</f>
        <v>78.7</v>
      </c>
      <c r="D1266" s="17"/>
      <c r="F1266" s="4">
        <v>1265</v>
      </c>
      <c r="G1266" s="105"/>
      <c r="I1266" s="4">
        <v>78.7</v>
      </c>
      <c r="K1266" s="4">
        <v>78.7</v>
      </c>
      <c r="L1266" s="107"/>
      <c r="M1266" s="107"/>
      <c r="N1266" s="4">
        <v>1265</v>
      </c>
      <c r="O1266" s="4"/>
      <c r="P1266" s="4"/>
      <c r="Q1266" s="4">
        <v>78.73</v>
      </c>
      <c r="R1266" s="4"/>
      <c r="S1266" s="4">
        <v>78.73</v>
      </c>
      <c r="T1266" s="107"/>
      <c r="U1266" s="107"/>
      <c r="V1266" s="107"/>
      <c r="W1266" s="107"/>
      <c r="X1266" s="107"/>
    </row>
    <row r="1267" spans="1:24">
      <c r="A1267" s="102">
        <f t="shared" si="19"/>
        <v>1266</v>
      </c>
      <c r="B1267" s="102">
        <v>66</v>
      </c>
      <c r="C1267" s="4">
        <f>IF('Input&amp;Output'!$C$3=10,'v-t_chart'!G1267,IF('Input&amp;Output'!$C$3=21,'v-t_chart'!H1267,IF('Input&amp;Output'!$C$3=32,'v-t_chart'!I1267,IF('Input&amp;Output'!$C$3=22,'v-t_chart'!J1267,IF('Input&amp;Output'!$C$3=31,'v-t_chart'!K1267,'v-t_chart'!L1267)))))</f>
        <v>80.400000000000006</v>
      </c>
      <c r="D1267" s="17"/>
      <c r="F1267" s="4">
        <v>1266</v>
      </c>
      <c r="G1267" s="105"/>
      <c r="I1267" s="4">
        <v>80.400000000000006</v>
      </c>
      <c r="K1267" s="4">
        <v>80.400000000000006</v>
      </c>
      <c r="L1267" s="107"/>
      <c r="M1267" s="107"/>
      <c r="N1267" s="4">
        <v>1266</v>
      </c>
      <c r="O1267" s="4"/>
      <c r="P1267" s="4"/>
      <c r="Q1267" s="4">
        <v>80.42</v>
      </c>
      <c r="R1267" s="4"/>
      <c r="S1267" s="4">
        <v>80.42</v>
      </c>
      <c r="T1267" s="107"/>
      <c r="U1267" s="107"/>
      <c r="V1267" s="107"/>
      <c r="W1267" s="107"/>
      <c r="X1267" s="107"/>
    </row>
    <row r="1268" spans="1:24">
      <c r="A1268" s="102">
        <f t="shared" si="19"/>
        <v>1267</v>
      </c>
      <c r="B1268" s="102">
        <v>67</v>
      </c>
      <c r="C1268" s="4">
        <f>IF('Input&amp;Output'!$C$3=10,'v-t_chart'!G1268,IF('Input&amp;Output'!$C$3=21,'v-t_chart'!H1268,IF('Input&amp;Output'!$C$3=32,'v-t_chart'!I1268,IF('Input&amp;Output'!$C$3=22,'v-t_chart'!J1268,IF('Input&amp;Output'!$C$3=31,'v-t_chart'!K1268,'v-t_chart'!L1268)))))</f>
        <v>81.7</v>
      </c>
      <c r="D1268" s="17"/>
      <c r="F1268" s="4">
        <v>1267</v>
      </c>
      <c r="G1268" s="105"/>
      <c r="I1268" s="4">
        <v>81.7</v>
      </c>
      <c r="K1268" s="4">
        <v>81.7</v>
      </c>
      <c r="L1268" s="107"/>
      <c r="M1268" s="107"/>
      <c r="N1268" s="4">
        <v>1267</v>
      </c>
      <c r="O1268" s="4"/>
      <c r="P1268" s="4"/>
      <c r="Q1268" s="4">
        <v>81.67</v>
      </c>
      <c r="R1268" s="4"/>
      <c r="S1268" s="4">
        <v>81.67</v>
      </c>
      <c r="T1268" s="107"/>
      <c r="U1268" s="107"/>
      <c r="V1268" s="107"/>
      <c r="W1268" s="107"/>
      <c r="X1268" s="107"/>
    </row>
    <row r="1269" spans="1:24">
      <c r="A1269" s="102">
        <f t="shared" si="19"/>
        <v>1268</v>
      </c>
      <c r="B1269" s="102">
        <v>68</v>
      </c>
      <c r="C1269" s="4">
        <f>IF('Input&amp;Output'!$C$3=10,'v-t_chart'!G1269,IF('Input&amp;Output'!$C$3=21,'v-t_chart'!H1269,IF('Input&amp;Output'!$C$3=32,'v-t_chart'!I1269,IF('Input&amp;Output'!$C$3=22,'v-t_chart'!J1269,IF('Input&amp;Output'!$C$3=31,'v-t_chart'!K1269,'v-t_chart'!L1269)))))</f>
        <v>82.6</v>
      </c>
      <c r="D1269" s="17"/>
      <c r="F1269" s="4">
        <v>1268</v>
      </c>
      <c r="G1269" s="105"/>
      <c r="I1269" s="4">
        <v>82.6</v>
      </c>
      <c r="K1269" s="4">
        <v>82.6</v>
      </c>
      <c r="L1269" s="107"/>
      <c r="M1269" s="107"/>
      <c r="N1269" s="4">
        <v>1268</v>
      </c>
      <c r="O1269" s="4"/>
      <c r="P1269" s="4"/>
      <c r="Q1269" s="4">
        <v>82.63</v>
      </c>
      <c r="R1269" s="4"/>
      <c r="S1269" s="4">
        <v>82.63</v>
      </c>
      <c r="T1269" s="107"/>
      <c r="U1269" s="107"/>
      <c r="V1269" s="107"/>
      <c r="W1269" s="107"/>
      <c r="X1269" s="107"/>
    </row>
    <row r="1270" spans="1:24">
      <c r="A1270" s="102">
        <f t="shared" si="19"/>
        <v>1269</v>
      </c>
      <c r="B1270" s="102">
        <v>69</v>
      </c>
      <c r="C1270" s="4">
        <f>IF('Input&amp;Output'!$C$3=10,'v-t_chart'!G1270,IF('Input&amp;Output'!$C$3=21,'v-t_chart'!H1270,IF('Input&amp;Output'!$C$3=32,'v-t_chart'!I1270,IF('Input&amp;Output'!$C$3=22,'v-t_chart'!J1270,IF('Input&amp;Output'!$C$3=31,'v-t_chart'!K1270,'v-t_chart'!L1270)))))</f>
        <v>83.5</v>
      </c>
      <c r="D1270" s="17"/>
      <c r="F1270" s="4">
        <v>1269</v>
      </c>
      <c r="G1270" s="105"/>
      <c r="I1270" s="4">
        <v>83.5</v>
      </c>
      <c r="K1270" s="4">
        <v>83.5</v>
      </c>
      <c r="L1270" s="107"/>
      <c r="M1270" s="107"/>
      <c r="N1270" s="4">
        <v>1269</v>
      </c>
      <c r="O1270" s="4"/>
      <c r="P1270" s="4"/>
      <c r="Q1270" s="4">
        <v>83.53</v>
      </c>
      <c r="R1270" s="4"/>
      <c r="S1270" s="4">
        <v>83.53</v>
      </c>
      <c r="T1270" s="107"/>
      <c r="U1270" s="107"/>
      <c r="V1270" s="107"/>
      <c r="W1270" s="107"/>
      <c r="X1270" s="107"/>
    </row>
    <row r="1271" spans="1:24">
      <c r="A1271" s="102">
        <f t="shared" si="19"/>
        <v>1270</v>
      </c>
      <c r="B1271" s="102">
        <v>70</v>
      </c>
      <c r="C1271" s="4">
        <f>IF('Input&amp;Output'!$C$3=10,'v-t_chart'!G1271,IF('Input&amp;Output'!$C$3=21,'v-t_chart'!H1271,IF('Input&amp;Output'!$C$3=32,'v-t_chart'!I1271,IF('Input&amp;Output'!$C$3=22,'v-t_chart'!J1271,IF('Input&amp;Output'!$C$3=31,'v-t_chart'!K1271,'v-t_chart'!L1271)))))</f>
        <v>84.4</v>
      </c>
      <c r="D1271" s="17"/>
      <c r="F1271" s="4">
        <v>1270</v>
      </c>
      <c r="G1271" s="105"/>
      <c r="I1271" s="4">
        <v>84.4</v>
      </c>
      <c r="K1271" s="4">
        <v>84.4</v>
      </c>
      <c r="L1271" s="107"/>
      <c r="M1271" s="107"/>
      <c r="N1271" s="4">
        <v>1270</v>
      </c>
      <c r="O1271" s="4"/>
      <c r="P1271" s="4"/>
      <c r="Q1271" s="4">
        <v>84.37</v>
      </c>
      <c r="R1271" s="4"/>
      <c r="S1271" s="4">
        <v>84.37</v>
      </c>
      <c r="T1271" s="107"/>
      <c r="U1271" s="107"/>
      <c r="V1271" s="107"/>
      <c r="W1271" s="107"/>
      <c r="X1271" s="107"/>
    </row>
    <row r="1272" spans="1:24">
      <c r="A1272" s="102">
        <f t="shared" si="19"/>
        <v>1271</v>
      </c>
      <c r="B1272" s="102">
        <v>71</v>
      </c>
      <c r="C1272" s="4">
        <f>IF('Input&amp;Output'!$C$3=10,'v-t_chart'!G1272,IF('Input&amp;Output'!$C$3=21,'v-t_chart'!H1272,IF('Input&amp;Output'!$C$3=32,'v-t_chart'!I1272,IF('Input&amp;Output'!$C$3=22,'v-t_chart'!J1272,IF('Input&amp;Output'!$C$3=31,'v-t_chart'!K1272,'v-t_chart'!L1272)))))</f>
        <v>85.1</v>
      </c>
      <c r="D1272" s="17"/>
      <c r="F1272" s="4">
        <v>1271</v>
      </c>
      <c r="G1272" s="105"/>
      <c r="I1272" s="4">
        <v>85.1</v>
      </c>
      <c r="K1272" s="4">
        <v>85.1</v>
      </c>
      <c r="L1272" s="107"/>
      <c r="M1272" s="107"/>
      <c r="N1272" s="4">
        <v>1271</v>
      </c>
      <c r="O1272" s="4"/>
      <c r="P1272" s="4"/>
      <c r="Q1272" s="4">
        <v>85.1</v>
      </c>
      <c r="R1272" s="4"/>
      <c r="S1272" s="4">
        <v>85.1</v>
      </c>
      <c r="T1272" s="107"/>
      <c r="U1272" s="107"/>
      <c r="V1272" s="107"/>
      <c r="W1272" s="107"/>
      <c r="X1272" s="107"/>
    </row>
    <row r="1273" spans="1:24">
      <c r="A1273" s="102">
        <f t="shared" si="19"/>
        <v>1272</v>
      </c>
      <c r="B1273" s="102">
        <v>72</v>
      </c>
      <c r="C1273" s="4">
        <f>IF('Input&amp;Output'!$C$3=10,'v-t_chart'!G1273,IF('Input&amp;Output'!$C$3=21,'v-t_chart'!H1273,IF('Input&amp;Output'!$C$3=32,'v-t_chart'!I1273,IF('Input&amp;Output'!$C$3=22,'v-t_chart'!J1273,IF('Input&amp;Output'!$C$3=31,'v-t_chart'!K1273,'v-t_chart'!L1273)))))</f>
        <v>85.7</v>
      </c>
      <c r="D1273" s="17"/>
      <c r="F1273" s="4">
        <v>1272</v>
      </c>
      <c r="G1273" s="105"/>
      <c r="I1273" s="4">
        <v>85.7</v>
      </c>
      <c r="K1273" s="4">
        <v>85.7</v>
      </c>
      <c r="L1273" s="107"/>
      <c r="M1273" s="107"/>
      <c r="N1273" s="4">
        <v>1272</v>
      </c>
      <c r="O1273" s="4"/>
      <c r="P1273" s="4"/>
      <c r="Q1273" s="4">
        <v>85.73</v>
      </c>
      <c r="R1273" s="4"/>
      <c r="S1273" s="4">
        <v>85.73</v>
      </c>
      <c r="T1273" s="107"/>
      <c r="U1273" s="107"/>
      <c r="V1273" s="107"/>
      <c r="W1273" s="107"/>
      <c r="X1273" s="107"/>
    </row>
    <row r="1274" spans="1:24">
      <c r="A1274" s="102">
        <f t="shared" si="19"/>
        <v>1273</v>
      </c>
      <c r="B1274" s="102">
        <v>73</v>
      </c>
      <c r="C1274" s="4">
        <f>IF('Input&amp;Output'!$C$3=10,'v-t_chart'!G1274,IF('Input&amp;Output'!$C$3=21,'v-t_chart'!H1274,IF('Input&amp;Output'!$C$3=32,'v-t_chart'!I1274,IF('Input&amp;Output'!$C$3=22,'v-t_chart'!J1274,IF('Input&amp;Output'!$C$3=31,'v-t_chart'!K1274,'v-t_chart'!L1274)))))</f>
        <v>86.3</v>
      </c>
      <c r="D1274" s="17"/>
      <c r="F1274" s="4">
        <v>1273</v>
      </c>
      <c r="G1274" s="105"/>
      <c r="I1274" s="4">
        <v>86.3</v>
      </c>
      <c r="K1274" s="4">
        <v>86.3</v>
      </c>
      <c r="L1274" s="107"/>
      <c r="M1274" s="107"/>
      <c r="N1274" s="4">
        <v>1273</v>
      </c>
      <c r="O1274" s="4"/>
      <c r="P1274" s="4"/>
      <c r="Q1274" s="4">
        <v>86.32</v>
      </c>
      <c r="R1274" s="4"/>
      <c r="S1274" s="4">
        <v>86.32</v>
      </c>
      <c r="T1274" s="107"/>
      <c r="U1274" s="107"/>
      <c r="V1274" s="107"/>
      <c r="W1274" s="107"/>
      <c r="X1274" s="107"/>
    </row>
    <row r="1275" spans="1:24">
      <c r="A1275" s="102">
        <f t="shared" si="19"/>
        <v>1274</v>
      </c>
      <c r="B1275" s="102">
        <v>74</v>
      </c>
      <c r="C1275" s="4">
        <f>IF('Input&amp;Output'!$C$3=10,'v-t_chart'!G1275,IF('Input&amp;Output'!$C$3=21,'v-t_chart'!H1275,IF('Input&amp;Output'!$C$3=32,'v-t_chart'!I1275,IF('Input&amp;Output'!$C$3=22,'v-t_chart'!J1275,IF('Input&amp;Output'!$C$3=31,'v-t_chart'!K1275,'v-t_chart'!L1275)))))</f>
        <v>87</v>
      </c>
      <c r="D1275" s="17"/>
      <c r="F1275" s="4">
        <v>1274</v>
      </c>
      <c r="G1275" s="105"/>
      <c r="I1275" s="4">
        <v>87</v>
      </c>
      <c r="K1275" s="4">
        <v>87</v>
      </c>
      <c r="L1275" s="107"/>
      <c r="M1275" s="107"/>
      <c r="N1275" s="4">
        <v>1274</v>
      </c>
      <c r="O1275" s="4"/>
      <c r="P1275" s="4"/>
      <c r="Q1275" s="4">
        <v>87</v>
      </c>
      <c r="R1275" s="4"/>
      <c r="S1275" s="4">
        <v>87</v>
      </c>
      <c r="T1275" s="107"/>
      <c r="U1275" s="107"/>
      <c r="V1275" s="107"/>
      <c r="W1275" s="107"/>
      <c r="X1275" s="107"/>
    </row>
    <row r="1276" spans="1:24">
      <c r="A1276" s="102">
        <f t="shared" si="19"/>
        <v>1275</v>
      </c>
      <c r="B1276" s="102">
        <v>75</v>
      </c>
      <c r="C1276" s="4">
        <f>IF('Input&amp;Output'!$C$3=10,'v-t_chart'!G1276,IF('Input&amp;Output'!$C$3=21,'v-t_chart'!H1276,IF('Input&amp;Output'!$C$3=32,'v-t_chart'!I1276,IF('Input&amp;Output'!$C$3=22,'v-t_chart'!J1276,IF('Input&amp;Output'!$C$3=31,'v-t_chart'!K1276,'v-t_chart'!L1276)))))</f>
        <v>87.9</v>
      </c>
      <c r="D1276" s="17"/>
      <c r="F1276" s="4">
        <v>1275</v>
      </c>
      <c r="G1276" s="105"/>
      <c r="I1276" s="4">
        <v>87.9</v>
      </c>
      <c r="K1276" s="4">
        <v>87.9</v>
      </c>
      <c r="L1276" s="107"/>
      <c r="M1276" s="107"/>
      <c r="N1276" s="4">
        <v>1275</v>
      </c>
      <c r="O1276" s="4"/>
      <c r="P1276" s="4"/>
      <c r="Q1276" s="4">
        <v>87.87</v>
      </c>
      <c r="R1276" s="4"/>
      <c r="S1276" s="4">
        <v>87.87</v>
      </c>
      <c r="T1276" s="107"/>
      <c r="U1276" s="107"/>
      <c r="V1276" s="107"/>
      <c r="W1276" s="107"/>
      <c r="X1276" s="107"/>
    </row>
    <row r="1277" spans="1:24">
      <c r="A1277" s="102">
        <f t="shared" si="19"/>
        <v>1276</v>
      </c>
      <c r="B1277" s="102">
        <v>76</v>
      </c>
      <c r="C1277" s="4">
        <f>IF('Input&amp;Output'!$C$3=10,'v-t_chart'!G1277,IF('Input&amp;Output'!$C$3=21,'v-t_chart'!H1277,IF('Input&amp;Output'!$C$3=32,'v-t_chart'!I1277,IF('Input&amp;Output'!$C$3=22,'v-t_chart'!J1277,IF('Input&amp;Output'!$C$3=31,'v-t_chart'!K1277,'v-t_chart'!L1277)))))</f>
        <v>88.8</v>
      </c>
      <c r="D1277" s="17"/>
      <c r="F1277" s="4">
        <v>1276</v>
      </c>
      <c r="G1277" s="105"/>
      <c r="I1277" s="4">
        <v>88.8</v>
      </c>
      <c r="K1277" s="4">
        <v>88.8</v>
      </c>
      <c r="L1277" s="107"/>
      <c r="M1277" s="107"/>
      <c r="N1277" s="4">
        <v>1276</v>
      </c>
      <c r="O1277" s="4"/>
      <c r="P1277" s="4"/>
      <c r="Q1277" s="4">
        <v>88.84</v>
      </c>
      <c r="R1277" s="4"/>
      <c r="S1277" s="4">
        <v>88.84</v>
      </c>
      <c r="T1277" s="107"/>
      <c r="U1277" s="107"/>
      <c r="V1277" s="107"/>
      <c r="W1277" s="107"/>
      <c r="X1277" s="107"/>
    </row>
    <row r="1278" spans="1:24">
      <c r="A1278" s="102">
        <f t="shared" si="19"/>
        <v>1277</v>
      </c>
      <c r="B1278" s="102">
        <v>77</v>
      </c>
      <c r="C1278" s="4">
        <f>IF('Input&amp;Output'!$C$3=10,'v-t_chart'!G1278,IF('Input&amp;Output'!$C$3=21,'v-t_chart'!H1278,IF('Input&amp;Output'!$C$3=32,'v-t_chart'!I1278,IF('Input&amp;Output'!$C$3=22,'v-t_chart'!J1278,IF('Input&amp;Output'!$C$3=31,'v-t_chart'!K1278,'v-t_chart'!L1278)))))</f>
        <v>89.7</v>
      </c>
      <c r="D1278" s="17"/>
      <c r="F1278" s="4">
        <v>1277</v>
      </c>
      <c r="G1278" s="105"/>
      <c r="I1278" s="4">
        <v>89.7</v>
      </c>
      <c r="K1278" s="4">
        <v>89.7</v>
      </c>
      <c r="L1278" s="107"/>
      <c r="M1278" s="107"/>
      <c r="N1278" s="4">
        <v>1277</v>
      </c>
      <c r="O1278" s="4"/>
      <c r="P1278" s="4"/>
      <c r="Q1278" s="4">
        <v>89.73</v>
      </c>
      <c r="R1278" s="4"/>
      <c r="S1278" s="4">
        <v>89.73</v>
      </c>
      <c r="T1278" s="107"/>
      <c r="U1278" s="107"/>
      <c r="V1278" s="107"/>
      <c r="W1278" s="107"/>
      <c r="X1278" s="107"/>
    </row>
    <row r="1279" spans="1:24">
      <c r="A1279" s="102">
        <f t="shared" si="19"/>
        <v>1278</v>
      </c>
      <c r="B1279" s="102">
        <v>78</v>
      </c>
      <c r="C1279" s="4">
        <f>IF('Input&amp;Output'!$C$3=10,'v-t_chart'!G1279,IF('Input&amp;Output'!$C$3=21,'v-t_chart'!H1279,IF('Input&amp;Output'!$C$3=32,'v-t_chart'!I1279,IF('Input&amp;Output'!$C$3=22,'v-t_chart'!J1279,IF('Input&amp;Output'!$C$3=31,'v-t_chart'!K1279,'v-t_chart'!L1279)))))</f>
        <v>90.3</v>
      </c>
      <c r="D1279" s="17"/>
      <c r="F1279" s="4">
        <v>1278</v>
      </c>
      <c r="G1279" s="105"/>
      <c r="I1279" s="4">
        <v>90.3</v>
      </c>
      <c r="K1279" s="4">
        <v>90.3</v>
      </c>
      <c r="L1279" s="107"/>
      <c r="M1279" s="107"/>
      <c r="N1279" s="4">
        <v>1278</v>
      </c>
      <c r="O1279" s="4"/>
      <c r="P1279" s="4"/>
      <c r="Q1279" s="4">
        <v>90.34</v>
      </c>
      <c r="R1279" s="4"/>
      <c r="S1279" s="4">
        <v>90.34</v>
      </c>
      <c r="T1279" s="107"/>
      <c r="U1279" s="107"/>
      <c r="V1279" s="107"/>
      <c r="W1279" s="107"/>
      <c r="X1279" s="107"/>
    </row>
    <row r="1280" spans="1:24">
      <c r="A1280" s="102">
        <f t="shared" si="19"/>
        <v>1279</v>
      </c>
      <c r="B1280" s="102">
        <v>79</v>
      </c>
      <c r="C1280" s="4">
        <f>IF('Input&amp;Output'!$C$3=10,'v-t_chart'!G1280,IF('Input&amp;Output'!$C$3=21,'v-t_chart'!H1280,IF('Input&amp;Output'!$C$3=32,'v-t_chart'!I1280,IF('Input&amp;Output'!$C$3=22,'v-t_chart'!J1280,IF('Input&amp;Output'!$C$3=31,'v-t_chart'!K1280,'v-t_chart'!L1280)))))</f>
        <v>90.6</v>
      </c>
      <c r="D1280" s="17"/>
      <c r="F1280" s="4">
        <v>1279</v>
      </c>
      <c r="G1280" s="105"/>
      <c r="I1280" s="4">
        <v>90.6</v>
      </c>
      <c r="K1280" s="4">
        <v>90.6</v>
      </c>
      <c r="L1280" s="107"/>
      <c r="M1280" s="107"/>
      <c r="N1280" s="4">
        <v>1279</v>
      </c>
      <c r="O1280" s="4"/>
      <c r="P1280" s="4"/>
      <c r="Q1280" s="4">
        <v>90.58</v>
      </c>
      <c r="R1280" s="4"/>
      <c r="S1280" s="4">
        <v>90.58</v>
      </c>
      <c r="T1280" s="107"/>
      <c r="U1280" s="107"/>
      <c r="V1280" s="107"/>
      <c r="W1280" s="107"/>
      <c r="X1280" s="107"/>
    </row>
    <row r="1281" spans="1:24">
      <c r="A1281" s="102">
        <f t="shared" si="19"/>
        <v>1280</v>
      </c>
      <c r="B1281" s="102">
        <v>80</v>
      </c>
      <c r="C1281" s="4">
        <f>IF('Input&amp;Output'!$C$3=10,'v-t_chart'!G1281,IF('Input&amp;Output'!$C$3=21,'v-t_chart'!H1281,IF('Input&amp;Output'!$C$3=32,'v-t_chart'!I1281,IF('Input&amp;Output'!$C$3=22,'v-t_chart'!J1281,IF('Input&amp;Output'!$C$3=31,'v-t_chart'!K1281,'v-t_chart'!L1281)))))</f>
        <v>90.6</v>
      </c>
      <c r="D1281" s="17"/>
      <c r="F1281" s="4">
        <v>1280</v>
      </c>
      <c r="G1281" s="105"/>
      <c r="I1281" s="4">
        <v>90.6</v>
      </c>
      <c r="K1281" s="4">
        <v>90.6</v>
      </c>
      <c r="L1281" s="107"/>
      <c r="M1281" s="107"/>
      <c r="N1281" s="4">
        <v>1280</v>
      </c>
      <c r="O1281" s="4"/>
      <c r="P1281" s="4"/>
      <c r="Q1281" s="4">
        <v>90.58</v>
      </c>
      <c r="R1281" s="4"/>
      <c r="S1281" s="4">
        <v>90.58</v>
      </c>
      <c r="T1281" s="107"/>
      <c r="U1281" s="107"/>
      <c r="V1281" s="107"/>
      <c r="W1281" s="107"/>
      <c r="X1281" s="107"/>
    </row>
    <row r="1282" spans="1:24">
      <c r="A1282" s="102">
        <f t="shared" si="19"/>
        <v>1281</v>
      </c>
      <c r="B1282" s="102">
        <v>81</v>
      </c>
      <c r="C1282" s="4">
        <f>IF('Input&amp;Output'!$C$3=10,'v-t_chart'!G1282,IF('Input&amp;Output'!$C$3=21,'v-t_chart'!H1282,IF('Input&amp;Output'!$C$3=32,'v-t_chart'!I1282,IF('Input&amp;Output'!$C$3=22,'v-t_chart'!J1282,IF('Input&amp;Output'!$C$3=31,'v-t_chart'!K1282,'v-t_chart'!L1282)))))</f>
        <v>90.5</v>
      </c>
      <c r="D1282" s="17"/>
      <c r="F1282" s="4">
        <v>1281</v>
      </c>
      <c r="G1282" s="105"/>
      <c r="I1282" s="4">
        <v>90.5</v>
      </c>
      <c r="K1282" s="4">
        <v>90.5</v>
      </c>
      <c r="L1282" s="107"/>
      <c r="M1282" s="107"/>
      <c r="N1282" s="4">
        <v>1281</v>
      </c>
      <c r="O1282" s="4"/>
      <c r="P1282" s="4"/>
      <c r="Q1282" s="4">
        <v>90.51</v>
      </c>
      <c r="R1282" s="4"/>
      <c r="S1282" s="4">
        <v>90.51</v>
      </c>
      <c r="T1282" s="107"/>
      <c r="U1282" s="107"/>
      <c r="V1282" s="107"/>
      <c r="W1282" s="107"/>
      <c r="X1282" s="107"/>
    </row>
    <row r="1283" spans="1:24">
      <c r="A1283" s="102">
        <f t="shared" si="19"/>
        <v>1282</v>
      </c>
      <c r="B1283" s="102">
        <v>82</v>
      </c>
      <c r="C1283" s="4">
        <f>IF('Input&amp;Output'!$C$3=10,'v-t_chart'!G1283,IF('Input&amp;Output'!$C$3=21,'v-t_chart'!H1283,IF('Input&amp;Output'!$C$3=32,'v-t_chart'!I1283,IF('Input&amp;Output'!$C$3=22,'v-t_chart'!J1283,IF('Input&amp;Output'!$C$3=31,'v-t_chart'!K1283,'v-t_chart'!L1283)))))</f>
        <v>90.4</v>
      </c>
      <c r="D1283" s="17"/>
      <c r="F1283" s="4">
        <v>1282</v>
      </c>
      <c r="G1283" s="105"/>
      <c r="I1283" s="4">
        <v>90.4</v>
      </c>
      <c r="K1283" s="4">
        <v>90.4</v>
      </c>
      <c r="L1283" s="107"/>
      <c r="M1283" s="107"/>
      <c r="N1283" s="4">
        <v>1282</v>
      </c>
      <c r="O1283" s="4"/>
      <c r="P1283" s="4"/>
      <c r="Q1283" s="4">
        <v>90.37</v>
      </c>
      <c r="R1283" s="4"/>
      <c r="S1283" s="4">
        <v>90.37</v>
      </c>
      <c r="T1283" s="107"/>
      <c r="U1283" s="107"/>
      <c r="V1283" s="107"/>
      <c r="W1283" s="107"/>
      <c r="X1283" s="107"/>
    </row>
    <row r="1284" spans="1:24">
      <c r="A1284" s="102">
        <f t="shared" ref="A1284:A1347" si="20">A1283+1</f>
        <v>1283</v>
      </c>
      <c r="B1284" s="102">
        <v>83</v>
      </c>
      <c r="C1284" s="4">
        <f>IF('Input&amp;Output'!$C$3=10,'v-t_chart'!G1284,IF('Input&amp;Output'!$C$3=21,'v-t_chart'!H1284,IF('Input&amp;Output'!$C$3=32,'v-t_chart'!I1284,IF('Input&amp;Output'!$C$3=22,'v-t_chart'!J1284,IF('Input&amp;Output'!$C$3=31,'v-t_chart'!K1284,'v-t_chart'!L1284)))))</f>
        <v>90.1</v>
      </c>
      <c r="D1284" s="17"/>
      <c r="F1284" s="4">
        <v>1283</v>
      </c>
      <c r="G1284" s="105"/>
      <c r="I1284" s="4">
        <v>90.1</v>
      </c>
      <c r="K1284" s="4">
        <v>90.1</v>
      </c>
      <c r="L1284" s="107"/>
      <c r="M1284" s="107"/>
      <c r="N1284" s="4">
        <v>1283</v>
      </c>
      <c r="O1284" s="4"/>
      <c r="P1284" s="4"/>
      <c r="Q1284" s="4">
        <v>90.11</v>
      </c>
      <c r="R1284" s="4"/>
      <c r="S1284" s="4">
        <v>90.11</v>
      </c>
      <c r="T1284" s="107"/>
      <c r="U1284" s="107"/>
      <c r="V1284" s="107"/>
      <c r="W1284" s="107"/>
      <c r="X1284" s="107"/>
    </row>
    <row r="1285" spans="1:24">
      <c r="A1285" s="102">
        <f t="shared" si="20"/>
        <v>1284</v>
      </c>
      <c r="B1285" s="102">
        <v>84</v>
      </c>
      <c r="C1285" s="4">
        <f>IF('Input&amp;Output'!$C$3=10,'v-t_chart'!G1285,IF('Input&amp;Output'!$C$3=21,'v-t_chart'!H1285,IF('Input&amp;Output'!$C$3=32,'v-t_chart'!I1285,IF('Input&amp;Output'!$C$3=22,'v-t_chart'!J1285,IF('Input&amp;Output'!$C$3=31,'v-t_chart'!K1285,'v-t_chart'!L1285)))))</f>
        <v>89.7</v>
      </c>
      <c r="D1285" s="17"/>
      <c r="F1285" s="4">
        <v>1284</v>
      </c>
      <c r="G1285" s="105"/>
      <c r="I1285" s="4">
        <v>89.7</v>
      </c>
      <c r="K1285" s="4">
        <v>89.7</v>
      </c>
      <c r="L1285" s="107"/>
      <c r="M1285" s="107"/>
      <c r="N1285" s="4">
        <v>1284</v>
      </c>
      <c r="O1285" s="4"/>
      <c r="P1285" s="4"/>
      <c r="Q1285" s="4">
        <v>89.72</v>
      </c>
      <c r="R1285" s="4"/>
      <c r="S1285" s="4">
        <v>89.72</v>
      </c>
      <c r="T1285" s="107"/>
      <c r="U1285" s="107"/>
      <c r="V1285" s="107"/>
      <c r="W1285" s="107"/>
      <c r="X1285" s="107"/>
    </row>
    <row r="1286" spans="1:24">
      <c r="A1286" s="102">
        <f t="shared" si="20"/>
        <v>1285</v>
      </c>
      <c r="B1286" s="102">
        <v>85</v>
      </c>
      <c r="C1286" s="4">
        <f>IF('Input&amp;Output'!$C$3=10,'v-t_chart'!G1286,IF('Input&amp;Output'!$C$3=21,'v-t_chart'!H1286,IF('Input&amp;Output'!$C$3=32,'v-t_chart'!I1286,IF('Input&amp;Output'!$C$3=22,'v-t_chart'!J1286,IF('Input&amp;Output'!$C$3=31,'v-t_chart'!K1286,'v-t_chart'!L1286)))))</f>
        <v>89.3</v>
      </c>
      <c r="D1286" s="17"/>
      <c r="F1286" s="4">
        <v>1285</v>
      </c>
      <c r="G1286" s="105"/>
      <c r="I1286" s="4">
        <v>89.3</v>
      </c>
      <c r="K1286" s="4">
        <v>89.3</v>
      </c>
      <c r="L1286" s="107"/>
      <c r="M1286" s="107"/>
      <c r="N1286" s="4">
        <v>1285</v>
      </c>
      <c r="O1286" s="4"/>
      <c r="P1286" s="4"/>
      <c r="Q1286" s="4">
        <v>89.31</v>
      </c>
      <c r="R1286" s="4"/>
      <c r="S1286" s="4">
        <v>89.31</v>
      </c>
      <c r="T1286" s="107"/>
      <c r="U1286" s="107"/>
      <c r="V1286" s="107"/>
      <c r="W1286" s="107"/>
      <c r="X1286" s="107"/>
    </row>
    <row r="1287" spans="1:24">
      <c r="A1287" s="102">
        <f t="shared" si="20"/>
        <v>1286</v>
      </c>
      <c r="B1287" s="102">
        <v>86</v>
      </c>
      <c r="C1287" s="4">
        <f>IF('Input&amp;Output'!$C$3=10,'v-t_chart'!G1287,IF('Input&amp;Output'!$C$3=21,'v-t_chart'!H1287,IF('Input&amp;Output'!$C$3=32,'v-t_chart'!I1287,IF('Input&amp;Output'!$C$3=22,'v-t_chart'!J1287,IF('Input&amp;Output'!$C$3=31,'v-t_chart'!K1287,'v-t_chart'!L1287)))))</f>
        <v>89</v>
      </c>
      <c r="D1287" s="17"/>
      <c r="F1287" s="4">
        <v>1286</v>
      </c>
      <c r="G1287" s="105"/>
      <c r="I1287" s="4">
        <v>89</v>
      </c>
      <c r="K1287" s="4">
        <v>89</v>
      </c>
      <c r="L1287" s="107"/>
      <c r="M1287" s="107"/>
      <c r="N1287" s="4">
        <v>1286</v>
      </c>
      <c r="O1287" s="4"/>
      <c r="P1287" s="4"/>
      <c r="Q1287" s="4">
        <v>88.95</v>
      </c>
      <c r="R1287" s="4"/>
      <c r="S1287" s="4">
        <v>88.95</v>
      </c>
      <c r="T1287" s="107"/>
      <c r="U1287" s="107"/>
      <c r="V1287" s="107"/>
      <c r="W1287" s="107"/>
      <c r="X1287" s="107"/>
    </row>
    <row r="1288" spans="1:24">
      <c r="A1288" s="102">
        <f t="shared" si="20"/>
        <v>1287</v>
      </c>
      <c r="B1288" s="102">
        <v>87</v>
      </c>
      <c r="C1288" s="4">
        <f>IF('Input&amp;Output'!$C$3=10,'v-t_chart'!G1288,IF('Input&amp;Output'!$C$3=21,'v-t_chart'!H1288,IF('Input&amp;Output'!$C$3=32,'v-t_chart'!I1288,IF('Input&amp;Output'!$C$3=22,'v-t_chart'!J1288,IF('Input&amp;Output'!$C$3=31,'v-t_chart'!K1288,'v-t_chart'!L1288)))))</f>
        <v>88.8</v>
      </c>
      <c r="D1288" s="17"/>
      <c r="F1288" s="4">
        <v>1287</v>
      </c>
      <c r="G1288" s="105"/>
      <c r="I1288" s="4">
        <v>88.8</v>
      </c>
      <c r="K1288" s="4">
        <v>88.8</v>
      </c>
      <c r="L1288" s="107"/>
      <c r="M1288" s="107"/>
      <c r="N1288" s="4">
        <v>1287</v>
      </c>
      <c r="O1288" s="4"/>
      <c r="P1288" s="4"/>
      <c r="Q1288" s="4">
        <v>88.8</v>
      </c>
      <c r="R1288" s="4"/>
      <c r="S1288" s="4">
        <v>88.8</v>
      </c>
      <c r="T1288" s="107"/>
      <c r="U1288" s="107"/>
      <c r="V1288" s="107"/>
      <c r="W1288" s="107"/>
      <c r="X1288" s="107"/>
    </row>
    <row r="1289" spans="1:24">
      <c r="A1289" s="102">
        <f t="shared" si="20"/>
        <v>1288</v>
      </c>
      <c r="B1289" s="102">
        <v>88</v>
      </c>
      <c r="C1289" s="4">
        <f>IF('Input&amp;Output'!$C$3=10,'v-t_chart'!G1289,IF('Input&amp;Output'!$C$3=21,'v-t_chart'!H1289,IF('Input&amp;Output'!$C$3=32,'v-t_chart'!I1289,IF('Input&amp;Output'!$C$3=22,'v-t_chart'!J1289,IF('Input&amp;Output'!$C$3=31,'v-t_chart'!K1289,'v-t_chart'!L1289)))))</f>
        <v>88.9</v>
      </c>
      <c r="D1289" s="17"/>
      <c r="F1289" s="4">
        <v>1288</v>
      </c>
      <c r="G1289" s="105"/>
      <c r="I1289" s="4">
        <v>88.9</v>
      </c>
      <c r="K1289" s="4">
        <v>88.9</v>
      </c>
      <c r="L1289" s="107"/>
      <c r="M1289" s="107"/>
      <c r="N1289" s="4">
        <v>1288</v>
      </c>
      <c r="O1289" s="4"/>
      <c r="P1289" s="4"/>
      <c r="Q1289" s="4">
        <v>88.91</v>
      </c>
      <c r="R1289" s="4"/>
      <c r="S1289" s="4">
        <v>88.91</v>
      </c>
      <c r="T1289" s="107"/>
      <c r="U1289" s="107"/>
      <c r="V1289" s="107"/>
      <c r="W1289" s="107"/>
      <c r="X1289" s="107"/>
    </row>
    <row r="1290" spans="1:24">
      <c r="A1290" s="102">
        <f t="shared" si="20"/>
        <v>1289</v>
      </c>
      <c r="B1290" s="102">
        <v>89</v>
      </c>
      <c r="C1290" s="4">
        <f>IF('Input&amp;Output'!$C$3=10,'v-t_chart'!G1290,IF('Input&amp;Output'!$C$3=21,'v-t_chart'!H1290,IF('Input&amp;Output'!$C$3=32,'v-t_chart'!I1290,IF('Input&amp;Output'!$C$3=22,'v-t_chart'!J1290,IF('Input&amp;Output'!$C$3=31,'v-t_chart'!K1290,'v-t_chart'!L1290)))))</f>
        <v>89.1</v>
      </c>
      <c r="D1290" s="17"/>
      <c r="F1290" s="4">
        <v>1289</v>
      </c>
      <c r="G1290" s="105"/>
      <c r="I1290" s="4">
        <v>89.1</v>
      </c>
      <c r="K1290" s="4">
        <v>89.1</v>
      </c>
      <c r="L1290" s="107"/>
      <c r="M1290" s="107"/>
      <c r="N1290" s="4">
        <v>1289</v>
      </c>
      <c r="O1290" s="4"/>
      <c r="P1290" s="4"/>
      <c r="Q1290" s="4">
        <v>89.12</v>
      </c>
      <c r="R1290" s="4"/>
      <c r="S1290" s="4">
        <v>89.12</v>
      </c>
      <c r="T1290" s="107"/>
      <c r="U1290" s="107"/>
      <c r="V1290" s="107"/>
      <c r="W1290" s="107"/>
      <c r="X1290" s="107"/>
    </row>
    <row r="1291" spans="1:24">
      <c r="A1291" s="102">
        <f t="shared" si="20"/>
        <v>1290</v>
      </c>
      <c r="B1291" s="102">
        <v>90</v>
      </c>
      <c r="C1291" s="4">
        <f>IF('Input&amp;Output'!$C$3=10,'v-t_chart'!G1291,IF('Input&amp;Output'!$C$3=21,'v-t_chart'!H1291,IF('Input&amp;Output'!$C$3=32,'v-t_chart'!I1291,IF('Input&amp;Output'!$C$3=22,'v-t_chart'!J1291,IF('Input&amp;Output'!$C$3=31,'v-t_chart'!K1291,'v-t_chart'!L1291)))))</f>
        <v>89.3</v>
      </c>
      <c r="D1291" s="17"/>
      <c r="F1291" s="4">
        <v>1290</v>
      </c>
      <c r="G1291" s="105"/>
      <c r="I1291" s="4">
        <v>89.3</v>
      </c>
      <c r="K1291" s="4">
        <v>89.3</v>
      </c>
      <c r="L1291" s="107"/>
      <c r="M1291" s="107"/>
      <c r="N1291" s="4">
        <v>1290</v>
      </c>
      <c r="O1291" s="4"/>
      <c r="P1291" s="4"/>
      <c r="Q1291" s="4">
        <v>89.31</v>
      </c>
      <c r="R1291" s="4"/>
      <c r="S1291" s="4">
        <v>89.31</v>
      </c>
      <c r="T1291" s="107"/>
      <c r="U1291" s="107"/>
      <c r="V1291" s="107"/>
      <c r="W1291" s="107"/>
      <c r="X1291" s="107"/>
    </row>
    <row r="1292" spans="1:24">
      <c r="A1292" s="102">
        <f t="shared" si="20"/>
        <v>1291</v>
      </c>
      <c r="B1292" s="102">
        <v>91</v>
      </c>
      <c r="C1292" s="4">
        <f>IF('Input&amp;Output'!$C$3=10,'v-t_chart'!G1292,IF('Input&amp;Output'!$C$3=21,'v-t_chart'!H1292,IF('Input&amp;Output'!$C$3=32,'v-t_chart'!I1292,IF('Input&amp;Output'!$C$3=22,'v-t_chart'!J1292,IF('Input&amp;Output'!$C$3=31,'v-t_chart'!K1292,'v-t_chart'!L1292)))))</f>
        <v>89.4</v>
      </c>
      <c r="D1292" s="17"/>
      <c r="F1292" s="4">
        <v>1291</v>
      </c>
      <c r="G1292" s="105"/>
      <c r="I1292" s="4">
        <v>89.4</v>
      </c>
      <c r="K1292" s="4">
        <v>89.4</v>
      </c>
      <c r="L1292" s="107"/>
      <c r="M1292" s="107"/>
      <c r="N1292" s="4">
        <v>1291</v>
      </c>
      <c r="O1292" s="4"/>
      <c r="P1292" s="4"/>
      <c r="Q1292" s="4">
        <v>89.44</v>
      </c>
      <c r="R1292" s="4"/>
      <c r="S1292" s="4">
        <v>89.44</v>
      </c>
      <c r="T1292" s="107"/>
      <c r="U1292" s="107"/>
      <c r="V1292" s="107"/>
      <c r="W1292" s="107"/>
      <c r="X1292" s="107"/>
    </row>
    <row r="1293" spans="1:24">
      <c r="A1293" s="102">
        <f t="shared" si="20"/>
        <v>1292</v>
      </c>
      <c r="B1293" s="102">
        <v>92</v>
      </c>
      <c r="C1293" s="4">
        <f>IF('Input&amp;Output'!$C$3=10,'v-t_chart'!G1293,IF('Input&amp;Output'!$C$3=21,'v-t_chart'!H1293,IF('Input&amp;Output'!$C$3=32,'v-t_chart'!I1293,IF('Input&amp;Output'!$C$3=22,'v-t_chart'!J1293,IF('Input&amp;Output'!$C$3=31,'v-t_chart'!K1293,'v-t_chart'!L1293)))))</f>
        <v>89.4</v>
      </c>
      <c r="D1293" s="17"/>
      <c r="F1293" s="4">
        <v>1292</v>
      </c>
      <c r="G1293" s="105"/>
      <c r="I1293" s="4">
        <v>89.4</v>
      </c>
      <c r="K1293" s="4">
        <v>89.4</v>
      </c>
      <c r="L1293" s="107"/>
      <c r="M1293" s="107"/>
      <c r="N1293" s="4">
        <v>1292</v>
      </c>
      <c r="O1293" s="4"/>
      <c r="P1293" s="4"/>
      <c r="Q1293" s="4">
        <v>89.41</v>
      </c>
      <c r="R1293" s="4"/>
      <c r="S1293" s="4">
        <v>89.41</v>
      </c>
      <c r="T1293" s="107"/>
      <c r="U1293" s="107"/>
      <c r="V1293" s="107"/>
      <c r="W1293" s="107"/>
      <c r="X1293" s="107"/>
    </row>
    <row r="1294" spans="1:24">
      <c r="A1294" s="102">
        <f t="shared" si="20"/>
        <v>1293</v>
      </c>
      <c r="B1294" s="102">
        <v>93</v>
      </c>
      <c r="C1294" s="4">
        <f>IF('Input&amp;Output'!$C$3=10,'v-t_chart'!G1294,IF('Input&amp;Output'!$C$3=21,'v-t_chart'!H1294,IF('Input&amp;Output'!$C$3=32,'v-t_chart'!I1294,IF('Input&amp;Output'!$C$3=22,'v-t_chart'!J1294,IF('Input&amp;Output'!$C$3=31,'v-t_chart'!K1294,'v-t_chart'!L1294)))))</f>
        <v>89.2</v>
      </c>
      <c r="D1294" s="17"/>
      <c r="F1294" s="4">
        <v>1293</v>
      </c>
      <c r="G1294" s="105"/>
      <c r="I1294" s="4">
        <v>89.2</v>
      </c>
      <c r="K1294" s="4">
        <v>89.2</v>
      </c>
      <c r="L1294" s="107"/>
      <c r="M1294" s="107"/>
      <c r="N1294" s="4">
        <v>1293</v>
      </c>
      <c r="O1294" s="4"/>
      <c r="P1294" s="4"/>
      <c r="Q1294" s="4">
        <v>89.22</v>
      </c>
      <c r="R1294" s="4"/>
      <c r="S1294" s="4">
        <v>89.22</v>
      </c>
      <c r="T1294" s="107"/>
      <c r="U1294" s="107"/>
      <c r="V1294" s="107"/>
      <c r="W1294" s="107"/>
      <c r="X1294" s="107"/>
    </row>
    <row r="1295" spans="1:24">
      <c r="A1295" s="102">
        <f t="shared" si="20"/>
        <v>1294</v>
      </c>
      <c r="B1295" s="102">
        <v>94</v>
      </c>
      <c r="C1295" s="4">
        <f>IF('Input&amp;Output'!$C$3=10,'v-t_chart'!G1295,IF('Input&amp;Output'!$C$3=21,'v-t_chart'!H1295,IF('Input&amp;Output'!$C$3=32,'v-t_chart'!I1295,IF('Input&amp;Output'!$C$3=22,'v-t_chart'!J1295,IF('Input&amp;Output'!$C$3=31,'v-t_chart'!K1295,'v-t_chart'!L1295)))))</f>
        <v>88.9</v>
      </c>
      <c r="D1295" s="17"/>
      <c r="F1295" s="4">
        <v>1294</v>
      </c>
      <c r="G1295" s="105"/>
      <c r="I1295" s="4">
        <v>88.9</v>
      </c>
      <c r="K1295" s="4">
        <v>88.9</v>
      </c>
      <c r="L1295" s="107"/>
      <c r="M1295" s="107"/>
      <c r="N1295" s="4">
        <v>1294</v>
      </c>
      <c r="O1295" s="4"/>
      <c r="P1295" s="4"/>
      <c r="Q1295" s="4">
        <v>88.9</v>
      </c>
      <c r="R1295" s="4"/>
      <c r="S1295" s="4">
        <v>88.9</v>
      </c>
      <c r="T1295" s="107"/>
      <c r="U1295" s="107"/>
      <c r="V1295" s="107"/>
      <c r="W1295" s="107"/>
      <c r="X1295" s="107"/>
    </row>
    <row r="1296" spans="1:24">
      <c r="A1296" s="102">
        <f t="shared" si="20"/>
        <v>1295</v>
      </c>
      <c r="B1296" s="102">
        <v>95</v>
      </c>
      <c r="C1296" s="4">
        <f>IF('Input&amp;Output'!$C$3=10,'v-t_chart'!G1296,IF('Input&amp;Output'!$C$3=21,'v-t_chart'!H1296,IF('Input&amp;Output'!$C$3=32,'v-t_chart'!I1296,IF('Input&amp;Output'!$C$3=22,'v-t_chart'!J1296,IF('Input&amp;Output'!$C$3=31,'v-t_chart'!K1296,'v-t_chart'!L1296)))))</f>
        <v>88.5</v>
      </c>
      <c r="D1296" s="17"/>
      <c r="F1296" s="4">
        <v>1295</v>
      </c>
      <c r="G1296" s="105"/>
      <c r="I1296" s="4">
        <v>88.5</v>
      </c>
      <c r="K1296" s="4">
        <v>88.5</v>
      </c>
      <c r="L1296" s="107"/>
      <c r="M1296" s="107"/>
      <c r="N1296" s="4">
        <v>1295</v>
      </c>
      <c r="O1296" s="4"/>
      <c r="P1296" s="4"/>
      <c r="Q1296" s="4">
        <v>88.46</v>
      </c>
      <c r="R1296" s="4"/>
      <c r="S1296" s="4">
        <v>88.46</v>
      </c>
      <c r="T1296" s="107"/>
      <c r="U1296" s="107"/>
      <c r="V1296" s="107"/>
      <c r="W1296" s="107"/>
      <c r="X1296" s="107"/>
    </row>
    <row r="1297" spans="1:24">
      <c r="A1297" s="102">
        <f t="shared" si="20"/>
        <v>1296</v>
      </c>
      <c r="B1297" s="102">
        <v>96</v>
      </c>
      <c r="C1297" s="4">
        <f>IF('Input&amp;Output'!$C$3=10,'v-t_chart'!G1297,IF('Input&amp;Output'!$C$3=21,'v-t_chart'!H1297,IF('Input&amp;Output'!$C$3=32,'v-t_chart'!I1297,IF('Input&amp;Output'!$C$3=22,'v-t_chart'!J1297,IF('Input&amp;Output'!$C$3=31,'v-t_chart'!K1297,'v-t_chart'!L1297)))))</f>
        <v>88</v>
      </c>
      <c r="D1297" s="17"/>
      <c r="F1297" s="4">
        <v>1296</v>
      </c>
      <c r="G1297" s="105"/>
      <c r="I1297" s="4">
        <v>88</v>
      </c>
      <c r="K1297" s="4">
        <v>88</v>
      </c>
      <c r="L1297" s="107"/>
      <c r="M1297" s="107"/>
      <c r="N1297" s="4">
        <v>1296</v>
      </c>
      <c r="O1297" s="4"/>
      <c r="P1297" s="4"/>
      <c r="Q1297" s="4">
        <v>87.97</v>
      </c>
      <c r="R1297" s="4"/>
      <c r="S1297" s="4">
        <v>87.97</v>
      </c>
      <c r="T1297" s="107"/>
      <c r="U1297" s="107"/>
      <c r="V1297" s="107"/>
      <c r="W1297" s="107"/>
      <c r="X1297" s="107"/>
    </row>
    <row r="1298" spans="1:24">
      <c r="A1298" s="102">
        <f t="shared" si="20"/>
        <v>1297</v>
      </c>
      <c r="B1298" s="102">
        <v>97</v>
      </c>
      <c r="C1298" s="4">
        <f>IF('Input&amp;Output'!$C$3=10,'v-t_chart'!G1298,IF('Input&amp;Output'!$C$3=21,'v-t_chart'!H1298,IF('Input&amp;Output'!$C$3=32,'v-t_chart'!I1298,IF('Input&amp;Output'!$C$3=22,'v-t_chart'!J1298,IF('Input&amp;Output'!$C$3=31,'v-t_chart'!K1298,'v-t_chart'!L1298)))))</f>
        <v>87.5</v>
      </c>
      <c r="D1298" s="17"/>
      <c r="F1298" s="4">
        <v>1297</v>
      </c>
      <c r="G1298" s="105"/>
      <c r="I1298" s="4">
        <v>87.5</v>
      </c>
      <c r="K1298" s="4">
        <v>87.5</v>
      </c>
      <c r="L1298" s="107"/>
      <c r="M1298" s="107"/>
      <c r="N1298" s="4">
        <v>1297</v>
      </c>
      <c r="O1298" s="4"/>
      <c r="P1298" s="4"/>
      <c r="Q1298" s="4">
        <v>87.5</v>
      </c>
      <c r="R1298" s="4"/>
      <c r="S1298" s="4">
        <v>87.5</v>
      </c>
      <c r="T1298" s="107"/>
      <c r="U1298" s="107"/>
      <c r="V1298" s="107"/>
      <c r="W1298" s="107"/>
      <c r="X1298" s="107"/>
    </row>
    <row r="1299" spans="1:24">
      <c r="A1299" s="102">
        <f t="shared" si="20"/>
        <v>1298</v>
      </c>
      <c r="B1299" s="102">
        <v>98</v>
      </c>
      <c r="C1299" s="4">
        <f>IF('Input&amp;Output'!$C$3=10,'v-t_chart'!G1299,IF('Input&amp;Output'!$C$3=21,'v-t_chart'!H1299,IF('Input&amp;Output'!$C$3=32,'v-t_chart'!I1299,IF('Input&amp;Output'!$C$3=22,'v-t_chart'!J1299,IF('Input&amp;Output'!$C$3=31,'v-t_chart'!K1299,'v-t_chart'!L1299)))))</f>
        <v>87.2</v>
      </c>
      <c r="D1299" s="17"/>
      <c r="F1299" s="4">
        <v>1298</v>
      </c>
      <c r="G1299" s="105"/>
      <c r="I1299" s="4">
        <v>87.2</v>
      </c>
      <c r="K1299" s="4">
        <v>87.2</v>
      </c>
      <c r="L1299" s="107"/>
      <c r="M1299" s="107"/>
      <c r="N1299" s="4">
        <v>1298</v>
      </c>
      <c r="O1299" s="4"/>
      <c r="P1299" s="4"/>
      <c r="Q1299" s="4">
        <v>87.17</v>
      </c>
      <c r="R1299" s="4"/>
      <c r="S1299" s="4">
        <v>87.17</v>
      </c>
      <c r="T1299" s="107"/>
      <c r="U1299" s="107"/>
      <c r="V1299" s="107"/>
      <c r="W1299" s="107"/>
      <c r="X1299" s="107"/>
    </row>
    <row r="1300" spans="1:24">
      <c r="A1300" s="102">
        <f t="shared" si="20"/>
        <v>1299</v>
      </c>
      <c r="B1300" s="102">
        <v>99</v>
      </c>
      <c r="C1300" s="4">
        <f>IF('Input&amp;Output'!$C$3=10,'v-t_chart'!G1300,IF('Input&amp;Output'!$C$3=21,'v-t_chart'!H1300,IF('Input&amp;Output'!$C$3=32,'v-t_chart'!I1300,IF('Input&amp;Output'!$C$3=22,'v-t_chart'!J1300,IF('Input&amp;Output'!$C$3=31,'v-t_chart'!K1300,'v-t_chart'!L1300)))))</f>
        <v>87.1</v>
      </c>
      <c r="D1300" s="17"/>
      <c r="F1300" s="4">
        <v>1299</v>
      </c>
      <c r="G1300" s="105"/>
      <c r="I1300" s="4">
        <v>87.1</v>
      </c>
      <c r="K1300" s="4">
        <v>87.1</v>
      </c>
      <c r="L1300" s="107"/>
      <c r="M1300" s="107"/>
      <c r="N1300" s="4">
        <v>1299</v>
      </c>
      <c r="O1300" s="4"/>
      <c r="P1300" s="4"/>
      <c r="Q1300" s="4">
        <v>87.08</v>
      </c>
      <c r="R1300" s="4"/>
      <c r="S1300" s="4">
        <v>87.08</v>
      </c>
      <c r="T1300" s="107"/>
      <c r="U1300" s="107"/>
      <c r="V1300" s="107"/>
      <c r="W1300" s="107"/>
      <c r="X1300" s="107"/>
    </row>
    <row r="1301" spans="1:24">
      <c r="A1301" s="102">
        <f t="shared" si="20"/>
        <v>1300</v>
      </c>
      <c r="B1301" s="102">
        <v>100</v>
      </c>
      <c r="C1301" s="4">
        <f>IF('Input&amp;Output'!$C$3=10,'v-t_chart'!G1301,IF('Input&amp;Output'!$C$3=21,'v-t_chart'!H1301,IF('Input&amp;Output'!$C$3=32,'v-t_chart'!I1301,IF('Input&amp;Output'!$C$3=22,'v-t_chart'!J1301,IF('Input&amp;Output'!$C$3=31,'v-t_chart'!K1301,'v-t_chart'!L1301)))))</f>
        <v>87.2</v>
      </c>
      <c r="D1301" s="17"/>
      <c r="F1301" s="4">
        <v>1300</v>
      </c>
      <c r="G1301" s="105"/>
      <c r="I1301" s="4">
        <v>87.2</v>
      </c>
      <c r="K1301" s="4">
        <v>87.2</v>
      </c>
      <c r="L1301" s="107"/>
      <c r="M1301" s="107"/>
      <c r="N1301" s="4">
        <v>1300</v>
      </c>
      <c r="O1301" s="4"/>
      <c r="P1301" s="4"/>
      <c r="Q1301" s="4">
        <v>87.16</v>
      </c>
      <c r="R1301" s="4"/>
      <c r="S1301" s="4">
        <v>87.16</v>
      </c>
      <c r="T1301" s="107"/>
      <c r="U1301" s="107"/>
      <c r="V1301" s="107"/>
      <c r="W1301" s="107"/>
      <c r="X1301" s="107"/>
    </row>
    <row r="1302" spans="1:24">
      <c r="A1302" s="102">
        <f t="shared" si="20"/>
        <v>1301</v>
      </c>
      <c r="B1302" s="102">
        <v>101</v>
      </c>
      <c r="C1302" s="4">
        <f>IF('Input&amp;Output'!$C$3=10,'v-t_chart'!G1302,IF('Input&amp;Output'!$C$3=21,'v-t_chart'!H1302,IF('Input&amp;Output'!$C$3=32,'v-t_chart'!I1302,IF('Input&amp;Output'!$C$3=22,'v-t_chart'!J1302,IF('Input&amp;Output'!$C$3=31,'v-t_chart'!K1302,'v-t_chart'!L1302)))))</f>
        <v>87.3</v>
      </c>
      <c r="D1302" s="17"/>
      <c r="F1302" s="4">
        <v>1301</v>
      </c>
      <c r="G1302" s="105"/>
      <c r="I1302" s="4">
        <v>87.3</v>
      </c>
      <c r="K1302" s="4">
        <v>87.3</v>
      </c>
      <c r="L1302" s="107"/>
      <c r="M1302" s="107"/>
      <c r="N1302" s="4">
        <v>1301</v>
      </c>
      <c r="O1302" s="4"/>
      <c r="P1302" s="4"/>
      <c r="Q1302" s="4">
        <v>87.28</v>
      </c>
      <c r="R1302" s="4"/>
      <c r="S1302" s="4">
        <v>87.28</v>
      </c>
      <c r="T1302" s="107"/>
      <c r="U1302" s="107"/>
      <c r="V1302" s="107"/>
      <c r="W1302" s="107"/>
      <c r="X1302" s="107"/>
    </row>
    <row r="1303" spans="1:24">
      <c r="A1303" s="102">
        <f t="shared" si="20"/>
        <v>1302</v>
      </c>
      <c r="B1303" s="102">
        <v>102</v>
      </c>
      <c r="C1303" s="4">
        <f>IF('Input&amp;Output'!$C$3=10,'v-t_chart'!G1303,IF('Input&amp;Output'!$C$3=21,'v-t_chart'!H1303,IF('Input&amp;Output'!$C$3=32,'v-t_chart'!I1303,IF('Input&amp;Output'!$C$3=22,'v-t_chart'!J1303,IF('Input&amp;Output'!$C$3=31,'v-t_chart'!K1303,'v-t_chart'!L1303)))))</f>
        <v>87.4</v>
      </c>
      <c r="D1303" s="17"/>
      <c r="F1303" s="4">
        <v>1302</v>
      </c>
      <c r="G1303" s="105"/>
      <c r="I1303" s="4">
        <v>87.4</v>
      </c>
      <c r="K1303" s="4">
        <v>87.4</v>
      </c>
      <c r="L1303" s="107"/>
      <c r="M1303" s="107"/>
      <c r="N1303" s="4">
        <v>1302</v>
      </c>
      <c r="O1303" s="4"/>
      <c r="P1303" s="4"/>
      <c r="Q1303" s="4">
        <v>87.4</v>
      </c>
      <c r="R1303" s="4"/>
      <c r="S1303" s="4">
        <v>87.4</v>
      </c>
      <c r="T1303" s="107"/>
      <c r="U1303" s="107"/>
      <c r="V1303" s="107"/>
      <c r="W1303" s="107"/>
      <c r="X1303" s="107"/>
    </row>
    <row r="1304" spans="1:24">
      <c r="A1304" s="102">
        <f t="shared" si="20"/>
        <v>1303</v>
      </c>
      <c r="B1304" s="102">
        <v>103</v>
      </c>
      <c r="C1304" s="4">
        <f>IF('Input&amp;Output'!$C$3=10,'v-t_chart'!G1304,IF('Input&amp;Output'!$C$3=21,'v-t_chart'!H1304,IF('Input&amp;Output'!$C$3=32,'v-t_chart'!I1304,IF('Input&amp;Output'!$C$3=22,'v-t_chart'!J1304,IF('Input&amp;Output'!$C$3=31,'v-t_chart'!K1304,'v-t_chart'!L1304)))))</f>
        <v>87.5</v>
      </c>
      <c r="D1304" s="17"/>
      <c r="F1304" s="4">
        <v>1303</v>
      </c>
      <c r="G1304" s="105"/>
      <c r="I1304" s="4">
        <v>87.5</v>
      </c>
      <c r="K1304" s="4">
        <v>87.5</v>
      </c>
      <c r="L1304" s="107"/>
      <c r="M1304" s="107"/>
      <c r="N1304" s="4">
        <v>1303</v>
      </c>
      <c r="O1304" s="4"/>
      <c r="P1304" s="4"/>
      <c r="Q1304" s="4">
        <v>87.47</v>
      </c>
      <c r="R1304" s="4"/>
      <c r="S1304" s="4">
        <v>87.47</v>
      </c>
      <c r="T1304" s="107"/>
      <c r="U1304" s="107"/>
      <c r="V1304" s="107"/>
      <c r="W1304" s="107"/>
      <c r="X1304" s="107"/>
    </row>
    <row r="1305" spans="1:24">
      <c r="A1305" s="102">
        <f t="shared" si="20"/>
        <v>1304</v>
      </c>
      <c r="B1305" s="102">
        <v>104</v>
      </c>
      <c r="C1305" s="4">
        <f>IF('Input&amp;Output'!$C$3=10,'v-t_chart'!G1305,IF('Input&amp;Output'!$C$3=21,'v-t_chart'!H1305,IF('Input&amp;Output'!$C$3=32,'v-t_chart'!I1305,IF('Input&amp;Output'!$C$3=22,'v-t_chart'!J1305,IF('Input&amp;Output'!$C$3=31,'v-t_chart'!K1305,'v-t_chart'!L1305)))))</f>
        <v>87.4</v>
      </c>
      <c r="D1305" s="17"/>
      <c r="F1305" s="4">
        <v>1304</v>
      </c>
      <c r="G1305" s="105"/>
      <c r="I1305" s="4">
        <v>87.4</v>
      </c>
      <c r="K1305" s="4">
        <v>87.4</v>
      </c>
      <c r="L1305" s="107"/>
      <c r="M1305" s="107"/>
      <c r="N1305" s="4">
        <v>1304</v>
      </c>
      <c r="O1305" s="4"/>
      <c r="P1305" s="4"/>
      <c r="Q1305" s="4">
        <v>87.38</v>
      </c>
      <c r="R1305" s="4"/>
      <c r="S1305" s="4">
        <v>87.38</v>
      </c>
      <c r="T1305" s="107"/>
      <c r="U1305" s="107"/>
      <c r="V1305" s="107"/>
      <c r="W1305" s="107"/>
      <c r="X1305" s="107"/>
    </row>
    <row r="1306" spans="1:24">
      <c r="A1306" s="102">
        <f t="shared" si="20"/>
        <v>1305</v>
      </c>
      <c r="B1306" s="102">
        <v>105</v>
      </c>
      <c r="C1306" s="4">
        <f>IF('Input&amp;Output'!$C$3=10,'v-t_chart'!G1306,IF('Input&amp;Output'!$C$3=21,'v-t_chart'!H1306,IF('Input&amp;Output'!$C$3=32,'v-t_chart'!I1306,IF('Input&amp;Output'!$C$3=22,'v-t_chart'!J1306,IF('Input&amp;Output'!$C$3=31,'v-t_chart'!K1306,'v-t_chart'!L1306)))))</f>
        <v>87.1</v>
      </c>
      <c r="D1306" s="17"/>
      <c r="F1306" s="4">
        <v>1305</v>
      </c>
      <c r="G1306" s="105"/>
      <c r="I1306" s="4">
        <v>87.1</v>
      </c>
      <c r="K1306" s="4">
        <v>87.1</v>
      </c>
      <c r="L1306" s="107"/>
      <c r="M1306" s="107"/>
      <c r="N1306" s="4">
        <v>1305</v>
      </c>
      <c r="O1306" s="4"/>
      <c r="P1306" s="4"/>
      <c r="Q1306" s="4">
        <v>87.12</v>
      </c>
      <c r="R1306" s="4"/>
      <c r="S1306" s="4">
        <v>87.12</v>
      </c>
      <c r="T1306" s="107"/>
      <c r="U1306" s="107"/>
      <c r="V1306" s="107"/>
      <c r="W1306" s="107"/>
      <c r="X1306" s="107"/>
    </row>
    <row r="1307" spans="1:24">
      <c r="A1307" s="102">
        <f t="shared" si="20"/>
        <v>1306</v>
      </c>
      <c r="B1307" s="102">
        <v>106</v>
      </c>
      <c r="C1307" s="4">
        <f>IF('Input&amp;Output'!$C$3=10,'v-t_chart'!G1307,IF('Input&amp;Output'!$C$3=21,'v-t_chart'!H1307,IF('Input&amp;Output'!$C$3=32,'v-t_chart'!I1307,IF('Input&amp;Output'!$C$3=22,'v-t_chart'!J1307,IF('Input&amp;Output'!$C$3=31,'v-t_chart'!K1307,'v-t_chart'!L1307)))))</f>
        <v>86.8</v>
      </c>
      <c r="D1307" s="17"/>
      <c r="F1307" s="4">
        <v>1306</v>
      </c>
      <c r="G1307" s="105"/>
      <c r="I1307" s="4">
        <v>86.8</v>
      </c>
      <c r="K1307" s="4">
        <v>86.8</v>
      </c>
      <c r="L1307" s="107"/>
      <c r="M1307" s="107"/>
      <c r="N1307" s="4">
        <v>1306</v>
      </c>
      <c r="O1307" s="4"/>
      <c r="P1307" s="4"/>
      <c r="Q1307" s="4">
        <v>86.78</v>
      </c>
      <c r="R1307" s="4"/>
      <c r="S1307" s="4">
        <v>86.78</v>
      </c>
      <c r="T1307" s="107"/>
      <c r="U1307" s="107"/>
      <c r="V1307" s="107"/>
      <c r="W1307" s="107"/>
      <c r="X1307" s="107"/>
    </row>
    <row r="1308" spans="1:24">
      <c r="A1308" s="102">
        <f t="shared" si="20"/>
        <v>1307</v>
      </c>
      <c r="B1308" s="102">
        <v>107</v>
      </c>
      <c r="C1308" s="4">
        <f>IF('Input&amp;Output'!$C$3=10,'v-t_chart'!G1308,IF('Input&amp;Output'!$C$3=21,'v-t_chart'!H1308,IF('Input&amp;Output'!$C$3=32,'v-t_chart'!I1308,IF('Input&amp;Output'!$C$3=22,'v-t_chart'!J1308,IF('Input&amp;Output'!$C$3=31,'v-t_chart'!K1308,'v-t_chart'!L1308)))))</f>
        <v>86.4</v>
      </c>
      <c r="D1308" s="17"/>
      <c r="F1308" s="4">
        <v>1307</v>
      </c>
      <c r="G1308" s="105"/>
      <c r="I1308" s="4">
        <v>86.4</v>
      </c>
      <c r="K1308" s="4">
        <v>86.4</v>
      </c>
      <c r="L1308" s="107"/>
      <c r="M1308" s="107"/>
      <c r="N1308" s="4">
        <v>1307</v>
      </c>
      <c r="O1308" s="4"/>
      <c r="P1308" s="4"/>
      <c r="Q1308" s="4">
        <v>86.37</v>
      </c>
      <c r="R1308" s="4"/>
      <c r="S1308" s="4">
        <v>86.37</v>
      </c>
      <c r="T1308" s="107"/>
      <c r="U1308" s="107"/>
      <c r="V1308" s="107"/>
      <c r="W1308" s="107"/>
      <c r="X1308" s="107"/>
    </row>
    <row r="1309" spans="1:24">
      <c r="A1309" s="102">
        <f t="shared" si="20"/>
        <v>1308</v>
      </c>
      <c r="B1309" s="102">
        <v>108</v>
      </c>
      <c r="C1309" s="4">
        <f>IF('Input&amp;Output'!$C$3=10,'v-t_chart'!G1309,IF('Input&amp;Output'!$C$3=21,'v-t_chart'!H1309,IF('Input&amp;Output'!$C$3=32,'v-t_chart'!I1309,IF('Input&amp;Output'!$C$3=22,'v-t_chart'!J1309,IF('Input&amp;Output'!$C$3=31,'v-t_chart'!K1309,'v-t_chart'!L1309)))))</f>
        <v>85.9</v>
      </c>
      <c r="D1309" s="17"/>
      <c r="F1309" s="4">
        <v>1308</v>
      </c>
      <c r="G1309" s="105"/>
      <c r="I1309" s="4">
        <v>85.9</v>
      </c>
      <c r="K1309" s="4">
        <v>85.9</v>
      </c>
      <c r="L1309" s="107"/>
      <c r="M1309" s="107"/>
      <c r="N1309" s="4">
        <v>1308</v>
      </c>
      <c r="O1309" s="4"/>
      <c r="P1309" s="4"/>
      <c r="Q1309" s="4">
        <v>85.88</v>
      </c>
      <c r="R1309" s="4"/>
      <c r="S1309" s="4">
        <v>85.88</v>
      </c>
      <c r="T1309" s="107"/>
      <c r="U1309" s="107"/>
      <c r="V1309" s="107"/>
      <c r="W1309" s="107"/>
      <c r="X1309" s="107"/>
    </row>
    <row r="1310" spans="1:24">
      <c r="A1310" s="102">
        <f t="shared" si="20"/>
        <v>1309</v>
      </c>
      <c r="B1310" s="102">
        <v>109</v>
      </c>
      <c r="C1310" s="4">
        <f>IF('Input&amp;Output'!$C$3=10,'v-t_chart'!G1310,IF('Input&amp;Output'!$C$3=21,'v-t_chart'!H1310,IF('Input&amp;Output'!$C$3=32,'v-t_chart'!I1310,IF('Input&amp;Output'!$C$3=22,'v-t_chart'!J1310,IF('Input&amp;Output'!$C$3=31,'v-t_chart'!K1310,'v-t_chart'!L1310)))))</f>
        <v>85.2</v>
      </c>
      <c r="D1310" s="17"/>
      <c r="F1310" s="4">
        <v>1309</v>
      </c>
      <c r="G1310" s="105"/>
      <c r="I1310" s="4">
        <v>85.2</v>
      </c>
      <c r="K1310" s="4">
        <v>85.2</v>
      </c>
      <c r="L1310" s="107"/>
      <c r="M1310" s="107"/>
      <c r="N1310" s="4">
        <v>1309</v>
      </c>
      <c r="O1310" s="4"/>
      <c r="P1310" s="4"/>
      <c r="Q1310" s="4">
        <v>85.19</v>
      </c>
      <c r="R1310" s="4"/>
      <c r="S1310" s="4">
        <v>85.19</v>
      </c>
      <c r="T1310" s="107"/>
      <c r="U1310" s="107"/>
      <c r="V1310" s="107"/>
      <c r="W1310" s="107"/>
      <c r="X1310" s="107"/>
    </row>
    <row r="1311" spans="1:24">
      <c r="A1311" s="102">
        <f t="shared" si="20"/>
        <v>1310</v>
      </c>
      <c r="B1311" s="102">
        <v>110</v>
      </c>
      <c r="C1311" s="4">
        <f>IF('Input&amp;Output'!$C$3=10,'v-t_chart'!G1311,IF('Input&amp;Output'!$C$3=21,'v-t_chart'!H1311,IF('Input&amp;Output'!$C$3=32,'v-t_chart'!I1311,IF('Input&amp;Output'!$C$3=22,'v-t_chart'!J1311,IF('Input&amp;Output'!$C$3=31,'v-t_chart'!K1311,'v-t_chart'!L1311)))))</f>
        <v>84</v>
      </c>
      <c r="D1311" s="17"/>
      <c r="F1311" s="4">
        <v>1310</v>
      </c>
      <c r="G1311" s="105"/>
      <c r="I1311" s="4">
        <v>84</v>
      </c>
      <c r="K1311" s="4">
        <v>84</v>
      </c>
      <c r="L1311" s="107"/>
      <c r="M1311" s="107"/>
      <c r="N1311" s="4">
        <v>1310</v>
      </c>
      <c r="O1311" s="4"/>
      <c r="P1311" s="4"/>
      <c r="Q1311" s="4">
        <v>83.98</v>
      </c>
      <c r="R1311" s="4"/>
      <c r="S1311" s="4">
        <v>83.98</v>
      </c>
      <c r="T1311" s="107"/>
      <c r="U1311" s="107"/>
      <c r="V1311" s="107"/>
      <c r="W1311" s="107"/>
      <c r="X1311" s="107"/>
    </row>
    <row r="1312" spans="1:24">
      <c r="A1312" s="102">
        <f t="shared" si="20"/>
        <v>1311</v>
      </c>
      <c r="B1312" s="102">
        <v>111</v>
      </c>
      <c r="C1312" s="4">
        <f>IF('Input&amp;Output'!$C$3=10,'v-t_chart'!G1312,IF('Input&amp;Output'!$C$3=21,'v-t_chart'!H1312,IF('Input&amp;Output'!$C$3=32,'v-t_chart'!I1312,IF('Input&amp;Output'!$C$3=22,'v-t_chart'!J1312,IF('Input&amp;Output'!$C$3=31,'v-t_chart'!K1312,'v-t_chart'!L1312)))))</f>
        <v>82.2</v>
      </c>
      <c r="D1312" s="17"/>
      <c r="F1312" s="4">
        <v>1311</v>
      </c>
      <c r="G1312" s="105"/>
      <c r="I1312" s="4">
        <v>82.2</v>
      </c>
      <c r="K1312" s="4">
        <v>82.2</v>
      </c>
      <c r="L1312" s="107"/>
      <c r="M1312" s="107"/>
      <c r="N1312" s="4">
        <v>1311</v>
      </c>
      <c r="O1312" s="4"/>
      <c r="P1312" s="4"/>
      <c r="Q1312" s="4">
        <v>82.22</v>
      </c>
      <c r="R1312" s="4"/>
      <c r="S1312" s="4">
        <v>82.22</v>
      </c>
      <c r="T1312" s="107"/>
      <c r="U1312" s="107"/>
      <c r="V1312" s="107"/>
      <c r="W1312" s="107"/>
      <c r="X1312" s="107"/>
    </row>
    <row r="1313" spans="1:24">
      <c r="A1313" s="102">
        <f t="shared" si="20"/>
        <v>1312</v>
      </c>
      <c r="B1313" s="102">
        <v>112</v>
      </c>
      <c r="C1313" s="4">
        <f>IF('Input&amp;Output'!$C$3=10,'v-t_chart'!G1313,IF('Input&amp;Output'!$C$3=21,'v-t_chart'!H1313,IF('Input&amp;Output'!$C$3=32,'v-t_chart'!I1313,IF('Input&amp;Output'!$C$3=22,'v-t_chart'!J1313,IF('Input&amp;Output'!$C$3=31,'v-t_chart'!K1313,'v-t_chart'!L1313)))))</f>
        <v>80.3</v>
      </c>
      <c r="D1313" s="17"/>
      <c r="F1313" s="4">
        <v>1312</v>
      </c>
      <c r="G1313" s="105"/>
      <c r="I1313" s="4">
        <v>80.3</v>
      </c>
      <c r="K1313" s="4">
        <v>80.3</v>
      </c>
      <c r="L1313" s="107"/>
      <c r="M1313" s="107"/>
      <c r="N1313" s="4">
        <v>1312</v>
      </c>
      <c r="O1313" s="4"/>
      <c r="P1313" s="4"/>
      <c r="Q1313" s="4">
        <v>80.31</v>
      </c>
      <c r="R1313" s="4"/>
      <c r="S1313" s="4">
        <v>80.31</v>
      </c>
      <c r="T1313" s="107"/>
      <c r="U1313" s="107"/>
      <c r="V1313" s="107"/>
      <c r="W1313" s="107"/>
      <c r="X1313" s="107"/>
    </row>
    <row r="1314" spans="1:24">
      <c r="A1314" s="102">
        <f t="shared" si="20"/>
        <v>1313</v>
      </c>
      <c r="B1314" s="102">
        <v>113</v>
      </c>
      <c r="C1314" s="4">
        <f>IF('Input&amp;Output'!$C$3=10,'v-t_chart'!G1314,IF('Input&amp;Output'!$C$3=21,'v-t_chart'!H1314,IF('Input&amp;Output'!$C$3=32,'v-t_chart'!I1314,IF('Input&amp;Output'!$C$3=22,'v-t_chart'!J1314,IF('Input&amp;Output'!$C$3=31,'v-t_chart'!K1314,'v-t_chart'!L1314)))))</f>
        <v>78.599999999999994</v>
      </c>
      <c r="D1314" s="17"/>
      <c r="F1314" s="4">
        <v>1313</v>
      </c>
      <c r="G1314" s="105"/>
      <c r="I1314" s="4">
        <v>78.599999999999994</v>
      </c>
      <c r="K1314" s="4">
        <v>78.599999999999994</v>
      </c>
      <c r="L1314" s="107"/>
      <c r="M1314" s="107"/>
      <c r="N1314" s="4">
        <v>1313</v>
      </c>
      <c r="O1314" s="4"/>
      <c r="P1314" s="4"/>
      <c r="Q1314" s="4">
        <v>78.63</v>
      </c>
      <c r="R1314" s="4"/>
      <c r="S1314" s="4">
        <v>78.63</v>
      </c>
      <c r="T1314" s="107"/>
      <c r="U1314" s="107"/>
      <c r="V1314" s="107"/>
      <c r="W1314" s="107"/>
      <c r="X1314" s="107"/>
    </row>
    <row r="1315" spans="1:24">
      <c r="A1315" s="102">
        <f t="shared" si="20"/>
        <v>1314</v>
      </c>
      <c r="B1315" s="102">
        <v>114</v>
      </c>
      <c r="C1315" s="4">
        <f>IF('Input&amp;Output'!$C$3=10,'v-t_chart'!G1315,IF('Input&amp;Output'!$C$3=21,'v-t_chart'!H1315,IF('Input&amp;Output'!$C$3=32,'v-t_chart'!I1315,IF('Input&amp;Output'!$C$3=22,'v-t_chart'!J1315,IF('Input&amp;Output'!$C$3=31,'v-t_chart'!K1315,'v-t_chart'!L1315)))))</f>
        <v>77.2</v>
      </c>
      <c r="D1315" s="17"/>
      <c r="F1315" s="4">
        <v>1314</v>
      </c>
      <c r="G1315" s="105"/>
      <c r="I1315" s="4">
        <v>77.2</v>
      </c>
      <c r="K1315" s="4">
        <v>77.2</v>
      </c>
      <c r="L1315" s="107"/>
      <c r="M1315" s="107"/>
      <c r="N1315" s="4">
        <v>1314</v>
      </c>
      <c r="O1315" s="4"/>
      <c r="P1315" s="4"/>
      <c r="Q1315" s="4">
        <v>77.23</v>
      </c>
      <c r="R1315" s="4"/>
      <c r="S1315" s="4">
        <v>77.23</v>
      </c>
      <c r="T1315" s="107"/>
      <c r="U1315" s="107"/>
      <c r="V1315" s="107"/>
      <c r="W1315" s="107"/>
      <c r="X1315" s="107"/>
    </row>
    <row r="1316" spans="1:24">
      <c r="A1316" s="102">
        <f t="shared" si="20"/>
        <v>1315</v>
      </c>
      <c r="B1316" s="102">
        <v>115</v>
      </c>
      <c r="C1316" s="4">
        <f>IF('Input&amp;Output'!$C$3=10,'v-t_chart'!G1316,IF('Input&amp;Output'!$C$3=21,'v-t_chart'!H1316,IF('Input&amp;Output'!$C$3=32,'v-t_chart'!I1316,IF('Input&amp;Output'!$C$3=22,'v-t_chart'!J1316,IF('Input&amp;Output'!$C$3=31,'v-t_chart'!K1316,'v-t_chart'!L1316)))))</f>
        <v>75.900000000000006</v>
      </c>
      <c r="D1316" s="17"/>
      <c r="F1316" s="4">
        <v>1315</v>
      </c>
      <c r="G1316" s="105"/>
      <c r="I1316" s="4">
        <v>75.900000000000006</v>
      </c>
      <c r="K1316" s="4">
        <v>75.900000000000006</v>
      </c>
      <c r="L1316" s="107"/>
      <c r="M1316" s="107"/>
      <c r="N1316" s="4">
        <v>1315</v>
      </c>
      <c r="O1316" s="4"/>
      <c r="P1316" s="4"/>
      <c r="Q1316" s="4">
        <v>75.849999999999994</v>
      </c>
      <c r="R1316" s="4"/>
      <c r="S1316" s="4">
        <v>75.849999999999994</v>
      </c>
      <c r="T1316" s="107"/>
      <c r="U1316" s="107"/>
      <c r="V1316" s="107"/>
      <c r="W1316" s="107"/>
      <c r="X1316" s="107"/>
    </row>
    <row r="1317" spans="1:24">
      <c r="A1317" s="102">
        <f t="shared" si="20"/>
        <v>1316</v>
      </c>
      <c r="B1317" s="102">
        <v>116</v>
      </c>
      <c r="C1317" s="4">
        <f>IF('Input&amp;Output'!$C$3=10,'v-t_chart'!G1317,IF('Input&amp;Output'!$C$3=21,'v-t_chart'!H1317,IF('Input&amp;Output'!$C$3=32,'v-t_chart'!I1317,IF('Input&amp;Output'!$C$3=22,'v-t_chart'!J1317,IF('Input&amp;Output'!$C$3=31,'v-t_chart'!K1317,'v-t_chart'!L1317)))))</f>
        <v>73.8</v>
      </c>
      <c r="D1317" s="17"/>
      <c r="F1317" s="4">
        <v>1316</v>
      </c>
      <c r="G1317" s="105"/>
      <c r="I1317" s="4">
        <v>73.8</v>
      </c>
      <c r="K1317" s="4">
        <v>73.8</v>
      </c>
      <c r="L1317" s="107"/>
      <c r="M1317" s="107"/>
      <c r="N1317" s="4">
        <v>1316</v>
      </c>
      <c r="O1317" s="4"/>
      <c r="P1317" s="4"/>
      <c r="Q1317" s="4">
        <v>73.84</v>
      </c>
      <c r="R1317" s="4"/>
      <c r="S1317" s="4">
        <v>73.84</v>
      </c>
      <c r="T1317" s="107"/>
      <c r="U1317" s="107"/>
      <c r="V1317" s="107"/>
      <c r="W1317" s="107"/>
      <c r="X1317" s="107"/>
    </row>
    <row r="1318" spans="1:24">
      <c r="A1318" s="102">
        <f t="shared" si="20"/>
        <v>1317</v>
      </c>
      <c r="B1318" s="102">
        <v>117</v>
      </c>
      <c r="C1318" s="4">
        <f>IF('Input&amp;Output'!$C$3=10,'v-t_chart'!G1318,IF('Input&amp;Output'!$C$3=21,'v-t_chart'!H1318,IF('Input&amp;Output'!$C$3=32,'v-t_chart'!I1318,IF('Input&amp;Output'!$C$3=22,'v-t_chart'!J1318,IF('Input&amp;Output'!$C$3=31,'v-t_chart'!K1318,'v-t_chart'!L1318)))))</f>
        <v>70.400000000000006</v>
      </c>
      <c r="D1318" s="17"/>
      <c r="F1318" s="4">
        <v>1317</v>
      </c>
      <c r="G1318" s="105"/>
      <c r="I1318" s="4">
        <v>70.400000000000006</v>
      </c>
      <c r="K1318" s="4">
        <v>70.400000000000006</v>
      </c>
      <c r="L1318" s="107"/>
      <c r="M1318" s="107"/>
      <c r="N1318" s="4">
        <v>1317</v>
      </c>
      <c r="O1318" s="4"/>
      <c r="P1318" s="4"/>
      <c r="Q1318" s="4">
        <v>70.400000000000006</v>
      </c>
      <c r="R1318" s="4"/>
      <c r="S1318" s="4">
        <v>70.400000000000006</v>
      </c>
      <c r="T1318" s="107"/>
      <c r="U1318" s="107"/>
      <c r="V1318" s="107"/>
      <c r="W1318" s="107"/>
      <c r="X1318" s="107"/>
    </row>
    <row r="1319" spans="1:24">
      <c r="A1319" s="102">
        <f t="shared" si="20"/>
        <v>1318</v>
      </c>
      <c r="B1319" s="102">
        <v>118</v>
      </c>
      <c r="C1319" s="4">
        <f>IF('Input&amp;Output'!$C$3=10,'v-t_chart'!G1319,IF('Input&amp;Output'!$C$3=21,'v-t_chart'!H1319,IF('Input&amp;Output'!$C$3=32,'v-t_chart'!I1319,IF('Input&amp;Output'!$C$3=22,'v-t_chart'!J1319,IF('Input&amp;Output'!$C$3=31,'v-t_chart'!K1319,'v-t_chart'!L1319)))))</f>
        <v>65.7</v>
      </c>
      <c r="D1319" s="17"/>
      <c r="F1319" s="4">
        <v>1318</v>
      </c>
      <c r="G1319" s="105"/>
      <c r="I1319" s="4">
        <v>65.7</v>
      </c>
      <c r="K1319" s="4">
        <v>65.7</v>
      </c>
      <c r="L1319" s="107"/>
      <c r="M1319" s="107"/>
      <c r="N1319" s="4">
        <v>1318</v>
      </c>
      <c r="O1319" s="4"/>
      <c r="P1319" s="4"/>
      <c r="Q1319" s="4">
        <v>65.650000000000006</v>
      </c>
      <c r="R1319" s="4"/>
      <c r="S1319" s="4">
        <v>65.650000000000006</v>
      </c>
      <c r="T1319" s="107"/>
      <c r="U1319" s="107"/>
      <c r="V1319" s="107"/>
      <c r="W1319" s="107"/>
      <c r="X1319" s="107"/>
    </row>
    <row r="1320" spans="1:24">
      <c r="A1320" s="102">
        <f t="shared" si="20"/>
        <v>1319</v>
      </c>
      <c r="B1320" s="102">
        <v>119</v>
      </c>
      <c r="C1320" s="4">
        <f>IF('Input&amp;Output'!$C$3=10,'v-t_chart'!G1320,IF('Input&amp;Output'!$C$3=21,'v-t_chart'!H1320,IF('Input&amp;Output'!$C$3=32,'v-t_chart'!I1320,IF('Input&amp;Output'!$C$3=22,'v-t_chart'!J1320,IF('Input&amp;Output'!$C$3=31,'v-t_chart'!K1320,'v-t_chart'!L1320)))))</f>
        <v>60.5</v>
      </c>
      <c r="D1320" s="17"/>
      <c r="F1320" s="4">
        <v>1319</v>
      </c>
      <c r="G1320" s="105"/>
      <c r="I1320" s="4">
        <v>60.5</v>
      </c>
      <c r="K1320" s="4">
        <v>60.5</v>
      </c>
      <c r="L1320" s="107"/>
      <c r="M1320" s="107"/>
      <c r="N1320" s="4">
        <v>1319</v>
      </c>
      <c r="O1320" s="4"/>
      <c r="P1320" s="4"/>
      <c r="Q1320" s="4">
        <v>60.48</v>
      </c>
      <c r="R1320" s="4"/>
      <c r="S1320" s="4">
        <v>60.48</v>
      </c>
      <c r="T1320" s="107"/>
      <c r="U1320" s="107"/>
      <c r="V1320" s="107"/>
      <c r="W1320" s="107"/>
      <c r="X1320" s="107"/>
    </row>
    <row r="1321" spans="1:24">
      <c r="A1321" s="102">
        <f t="shared" si="20"/>
        <v>1320</v>
      </c>
      <c r="B1321" s="102">
        <v>120</v>
      </c>
      <c r="C1321" s="4">
        <f>IF('Input&amp;Output'!$C$3=10,'v-t_chart'!G1321,IF('Input&amp;Output'!$C$3=21,'v-t_chart'!H1321,IF('Input&amp;Output'!$C$3=32,'v-t_chart'!I1321,IF('Input&amp;Output'!$C$3=22,'v-t_chart'!J1321,IF('Input&amp;Output'!$C$3=31,'v-t_chart'!K1321,'v-t_chart'!L1321)))))</f>
        <v>55.9</v>
      </c>
      <c r="D1321" s="17"/>
      <c r="F1321" s="4">
        <v>1320</v>
      </c>
      <c r="G1321" s="105"/>
      <c r="I1321" s="4">
        <v>55.9</v>
      </c>
      <c r="K1321" s="4">
        <v>55.9</v>
      </c>
      <c r="L1321" s="107"/>
      <c r="M1321" s="107"/>
      <c r="N1321" s="4">
        <v>1320</v>
      </c>
      <c r="O1321" s="4"/>
      <c r="P1321" s="4"/>
      <c r="Q1321" s="4">
        <v>55.94</v>
      </c>
      <c r="R1321" s="4"/>
      <c r="S1321" s="4">
        <v>55.94</v>
      </c>
      <c r="T1321" s="107"/>
      <c r="U1321" s="107"/>
      <c r="V1321" s="107"/>
      <c r="W1321" s="107"/>
      <c r="X1321" s="107"/>
    </row>
    <row r="1322" spans="1:24">
      <c r="A1322" s="102">
        <f t="shared" si="20"/>
        <v>1321</v>
      </c>
      <c r="B1322" s="102">
        <v>121</v>
      </c>
      <c r="C1322" s="4">
        <f>IF('Input&amp;Output'!$C$3=10,'v-t_chart'!G1322,IF('Input&amp;Output'!$C$3=21,'v-t_chart'!H1322,IF('Input&amp;Output'!$C$3=32,'v-t_chart'!I1322,IF('Input&amp;Output'!$C$3=22,'v-t_chart'!J1322,IF('Input&amp;Output'!$C$3=31,'v-t_chart'!K1322,'v-t_chart'!L1322)))))</f>
        <v>53</v>
      </c>
      <c r="D1322" s="17"/>
      <c r="F1322" s="4">
        <v>1321</v>
      </c>
      <c r="G1322" s="105"/>
      <c r="I1322" s="4">
        <v>53</v>
      </c>
      <c r="K1322" s="4">
        <v>53</v>
      </c>
      <c r="L1322" s="107"/>
      <c r="M1322" s="107"/>
      <c r="N1322" s="4">
        <v>1321</v>
      </c>
      <c r="O1322" s="4"/>
      <c r="P1322" s="4"/>
      <c r="Q1322" s="4">
        <v>53.03</v>
      </c>
      <c r="R1322" s="4"/>
      <c r="S1322" s="4">
        <v>53.03</v>
      </c>
      <c r="T1322" s="107"/>
      <c r="U1322" s="107"/>
      <c r="V1322" s="107"/>
      <c r="W1322" s="107"/>
      <c r="X1322" s="107"/>
    </row>
    <row r="1323" spans="1:24">
      <c r="A1323" s="102">
        <f t="shared" si="20"/>
        <v>1322</v>
      </c>
      <c r="B1323" s="102">
        <v>122</v>
      </c>
      <c r="C1323" s="4">
        <f>IF('Input&amp;Output'!$C$3=10,'v-t_chart'!G1323,IF('Input&amp;Output'!$C$3=21,'v-t_chart'!H1323,IF('Input&amp;Output'!$C$3=32,'v-t_chart'!I1323,IF('Input&amp;Output'!$C$3=22,'v-t_chart'!J1323,IF('Input&amp;Output'!$C$3=31,'v-t_chart'!K1323,'v-t_chart'!L1323)))))</f>
        <v>51.6</v>
      </c>
      <c r="D1323" s="17"/>
      <c r="F1323" s="4">
        <v>1322</v>
      </c>
      <c r="G1323" s="105"/>
      <c r="I1323" s="4">
        <v>51.6</v>
      </c>
      <c r="K1323" s="4">
        <v>51.6</v>
      </c>
      <c r="L1323" s="107"/>
      <c r="M1323" s="107"/>
      <c r="N1323" s="4">
        <v>1322</v>
      </c>
      <c r="O1323" s="4"/>
      <c r="P1323" s="4"/>
      <c r="Q1323" s="4">
        <v>51.63</v>
      </c>
      <c r="R1323" s="4"/>
      <c r="S1323" s="4">
        <v>51.63</v>
      </c>
      <c r="T1323" s="107"/>
      <c r="U1323" s="107"/>
      <c r="V1323" s="107"/>
      <c r="W1323" s="107"/>
      <c r="X1323" s="107"/>
    </row>
    <row r="1324" spans="1:24">
      <c r="A1324" s="102">
        <f t="shared" si="20"/>
        <v>1323</v>
      </c>
      <c r="B1324" s="102">
        <v>123</v>
      </c>
      <c r="C1324" s="4">
        <f>IF('Input&amp;Output'!$C$3=10,'v-t_chart'!G1324,IF('Input&amp;Output'!$C$3=21,'v-t_chart'!H1324,IF('Input&amp;Output'!$C$3=32,'v-t_chart'!I1324,IF('Input&amp;Output'!$C$3=22,'v-t_chart'!J1324,IF('Input&amp;Output'!$C$3=31,'v-t_chart'!K1324,'v-t_chart'!L1324)))))</f>
        <v>50.9</v>
      </c>
      <c r="D1324" s="17"/>
      <c r="F1324" s="4">
        <v>1323</v>
      </c>
      <c r="G1324" s="105"/>
      <c r="I1324" s="4">
        <v>50.9</v>
      </c>
      <c r="K1324" s="4">
        <v>50.9</v>
      </c>
      <c r="L1324" s="107"/>
      <c r="M1324" s="107"/>
      <c r="N1324" s="4">
        <v>1323</v>
      </c>
      <c r="O1324" s="4"/>
      <c r="P1324" s="4"/>
      <c r="Q1324" s="4">
        <v>50.92</v>
      </c>
      <c r="R1324" s="4"/>
      <c r="S1324" s="4">
        <v>50.92</v>
      </c>
      <c r="T1324" s="107"/>
      <c r="U1324" s="107"/>
      <c r="V1324" s="107"/>
      <c r="W1324" s="107"/>
      <c r="X1324" s="107"/>
    </row>
    <row r="1325" spans="1:24">
      <c r="A1325" s="102">
        <f t="shared" si="20"/>
        <v>1324</v>
      </c>
      <c r="B1325" s="102">
        <v>124</v>
      </c>
      <c r="C1325" s="4">
        <f>IF('Input&amp;Output'!$C$3=10,'v-t_chart'!G1325,IF('Input&amp;Output'!$C$3=21,'v-t_chart'!H1325,IF('Input&amp;Output'!$C$3=32,'v-t_chart'!I1325,IF('Input&amp;Output'!$C$3=22,'v-t_chart'!J1325,IF('Input&amp;Output'!$C$3=31,'v-t_chart'!K1325,'v-t_chart'!L1325)))))</f>
        <v>50.5</v>
      </c>
      <c r="D1325" s="17"/>
      <c r="F1325" s="4">
        <v>1324</v>
      </c>
      <c r="G1325" s="105"/>
      <c r="I1325" s="4">
        <v>50.5</v>
      </c>
      <c r="K1325" s="4">
        <v>50.5</v>
      </c>
      <c r="L1325" s="107"/>
      <c r="M1325" s="107"/>
      <c r="N1325" s="4">
        <v>1324</v>
      </c>
      <c r="O1325" s="4"/>
      <c r="P1325" s="4"/>
      <c r="Q1325" s="4">
        <v>50.47</v>
      </c>
      <c r="R1325" s="4"/>
      <c r="S1325" s="4">
        <v>50.47</v>
      </c>
      <c r="T1325" s="107"/>
      <c r="U1325" s="107"/>
      <c r="V1325" s="107"/>
      <c r="W1325" s="107"/>
      <c r="X1325" s="107"/>
    </row>
    <row r="1326" spans="1:24">
      <c r="A1326" s="102">
        <f t="shared" si="20"/>
        <v>1325</v>
      </c>
      <c r="B1326" s="102">
        <v>125</v>
      </c>
      <c r="C1326" s="4">
        <f>IF('Input&amp;Output'!$C$3=10,'v-t_chart'!G1326,IF('Input&amp;Output'!$C$3=21,'v-t_chart'!H1326,IF('Input&amp;Output'!$C$3=32,'v-t_chart'!I1326,IF('Input&amp;Output'!$C$3=22,'v-t_chart'!J1326,IF('Input&amp;Output'!$C$3=31,'v-t_chart'!K1326,'v-t_chart'!L1326)))))</f>
        <v>50.2</v>
      </c>
      <c r="D1326" s="17"/>
      <c r="F1326" s="4">
        <v>1325</v>
      </c>
      <c r="G1326" s="105"/>
      <c r="I1326" s="4">
        <v>50.2</v>
      </c>
      <c r="K1326" s="4">
        <v>50.2</v>
      </c>
      <c r="L1326" s="107"/>
      <c r="M1326" s="107"/>
      <c r="N1326" s="4">
        <v>1325</v>
      </c>
      <c r="O1326" s="4"/>
      <c r="P1326" s="4"/>
      <c r="Q1326" s="4">
        <v>50.21</v>
      </c>
      <c r="R1326" s="4"/>
      <c r="S1326" s="4">
        <v>50.21</v>
      </c>
      <c r="T1326" s="107"/>
      <c r="U1326" s="107"/>
      <c r="V1326" s="107"/>
      <c r="W1326" s="107"/>
      <c r="X1326" s="107"/>
    </row>
    <row r="1327" spans="1:24">
      <c r="A1327" s="102">
        <f t="shared" si="20"/>
        <v>1326</v>
      </c>
      <c r="B1327" s="102">
        <v>126</v>
      </c>
      <c r="C1327" s="4">
        <f>IF('Input&amp;Output'!$C$3=10,'v-t_chart'!G1327,IF('Input&amp;Output'!$C$3=21,'v-t_chart'!H1327,IF('Input&amp;Output'!$C$3=32,'v-t_chart'!I1327,IF('Input&amp;Output'!$C$3=22,'v-t_chart'!J1327,IF('Input&amp;Output'!$C$3=31,'v-t_chart'!K1327,'v-t_chart'!L1327)))))</f>
        <v>50.3</v>
      </c>
      <c r="D1327" s="17"/>
      <c r="F1327" s="4">
        <v>1326</v>
      </c>
      <c r="G1327" s="105"/>
      <c r="I1327" s="4">
        <v>50.3</v>
      </c>
      <c r="K1327" s="4">
        <v>50.3</v>
      </c>
      <c r="L1327" s="107"/>
      <c r="M1327" s="107"/>
      <c r="N1327" s="4">
        <v>1326</v>
      </c>
      <c r="O1327" s="4"/>
      <c r="P1327" s="4"/>
      <c r="Q1327" s="4">
        <v>50.25</v>
      </c>
      <c r="R1327" s="4"/>
      <c r="S1327" s="4">
        <v>50.25</v>
      </c>
      <c r="T1327" s="107"/>
      <c r="U1327" s="107"/>
      <c r="V1327" s="107"/>
      <c r="W1327" s="107"/>
      <c r="X1327" s="107"/>
    </row>
    <row r="1328" spans="1:24">
      <c r="A1328" s="102">
        <f t="shared" si="20"/>
        <v>1327</v>
      </c>
      <c r="B1328" s="102">
        <v>127</v>
      </c>
      <c r="C1328" s="4">
        <f>IF('Input&amp;Output'!$C$3=10,'v-t_chart'!G1328,IF('Input&amp;Output'!$C$3=21,'v-t_chart'!H1328,IF('Input&amp;Output'!$C$3=32,'v-t_chart'!I1328,IF('Input&amp;Output'!$C$3=22,'v-t_chart'!J1328,IF('Input&amp;Output'!$C$3=31,'v-t_chart'!K1328,'v-t_chart'!L1328)))))</f>
        <v>50.6</v>
      </c>
      <c r="D1328" s="17"/>
      <c r="F1328" s="4">
        <v>1327</v>
      </c>
      <c r="G1328" s="105"/>
      <c r="I1328" s="4">
        <v>50.6</v>
      </c>
      <c r="K1328" s="4">
        <v>50.6</v>
      </c>
      <c r="L1328" s="107"/>
      <c r="M1328" s="107"/>
      <c r="N1328" s="4">
        <v>1327</v>
      </c>
      <c r="O1328" s="4"/>
      <c r="P1328" s="4"/>
      <c r="Q1328" s="4">
        <v>50.6</v>
      </c>
      <c r="R1328" s="4"/>
      <c r="S1328" s="4">
        <v>50.6</v>
      </c>
      <c r="T1328" s="107"/>
      <c r="U1328" s="107"/>
      <c r="V1328" s="107"/>
      <c r="W1328" s="107"/>
      <c r="X1328" s="107"/>
    </row>
    <row r="1329" spans="1:24">
      <c r="A1329" s="102">
        <f t="shared" si="20"/>
        <v>1328</v>
      </c>
      <c r="B1329" s="102">
        <v>128</v>
      </c>
      <c r="C1329" s="4">
        <f>IF('Input&amp;Output'!$C$3=10,'v-t_chart'!G1329,IF('Input&amp;Output'!$C$3=21,'v-t_chart'!H1329,IF('Input&amp;Output'!$C$3=32,'v-t_chart'!I1329,IF('Input&amp;Output'!$C$3=22,'v-t_chart'!J1329,IF('Input&amp;Output'!$C$3=31,'v-t_chart'!K1329,'v-t_chart'!L1329)))))</f>
        <v>51.2</v>
      </c>
      <c r="D1329" s="17"/>
      <c r="F1329" s="4">
        <v>1328</v>
      </c>
      <c r="G1329" s="105"/>
      <c r="I1329" s="4">
        <v>51.2</v>
      </c>
      <c r="K1329" s="4">
        <v>51.2</v>
      </c>
      <c r="L1329" s="107"/>
      <c r="M1329" s="107"/>
      <c r="N1329" s="4">
        <v>1328</v>
      </c>
      <c r="O1329" s="4"/>
      <c r="P1329" s="4"/>
      <c r="Q1329" s="4">
        <v>51.16</v>
      </c>
      <c r="R1329" s="4"/>
      <c r="S1329" s="4">
        <v>51.16</v>
      </c>
      <c r="T1329" s="107"/>
      <c r="U1329" s="107"/>
      <c r="V1329" s="107"/>
      <c r="W1329" s="107"/>
      <c r="X1329" s="107"/>
    </row>
    <row r="1330" spans="1:24">
      <c r="A1330" s="102">
        <f t="shared" si="20"/>
        <v>1329</v>
      </c>
      <c r="B1330" s="102">
        <v>129</v>
      </c>
      <c r="C1330" s="4">
        <f>IF('Input&amp;Output'!$C$3=10,'v-t_chart'!G1330,IF('Input&amp;Output'!$C$3=21,'v-t_chart'!H1330,IF('Input&amp;Output'!$C$3=32,'v-t_chart'!I1330,IF('Input&amp;Output'!$C$3=22,'v-t_chart'!J1330,IF('Input&amp;Output'!$C$3=31,'v-t_chart'!K1330,'v-t_chart'!L1330)))))</f>
        <v>51.8</v>
      </c>
      <c r="D1330" s="17"/>
      <c r="F1330" s="4">
        <v>1329</v>
      </c>
      <c r="G1330" s="105"/>
      <c r="I1330" s="4">
        <v>51.8</v>
      </c>
      <c r="K1330" s="4">
        <v>51.8</v>
      </c>
      <c r="L1330" s="107"/>
      <c r="M1330" s="107"/>
      <c r="N1330" s="4">
        <v>1329</v>
      </c>
      <c r="O1330" s="4"/>
      <c r="P1330" s="4"/>
      <c r="Q1330" s="4">
        <v>51.8</v>
      </c>
      <c r="R1330" s="4"/>
      <c r="S1330" s="4">
        <v>51.8</v>
      </c>
      <c r="T1330" s="107"/>
      <c r="U1330" s="107"/>
      <c r="V1330" s="107"/>
      <c r="W1330" s="107"/>
      <c r="X1330" s="107"/>
    </row>
    <row r="1331" spans="1:24">
      <c r="A1331" s="102">
        <f t="shared" si="20"/>
        <v>1330</v>
      </c>
      <c r="B1331" s="102">
        <v>130</v>
      </c>
      <c r="C1331" s="4">
        <f>IF('Input&amp;Output'!$C$3=10,'v-t_chart'!G1331,IF('Input&amp;Output'!$C$3=21,'v-t_chart'!H1331,IF('Input&amp;Output'!$C$3=32,'v-t_chart'!I1331,IF('Input&amp;Output'!$C$3=22,'v-t_chart'!J1331,IF('Input&amp;Output'!$C$3=31,'v-t_chart'!K1331,'v-t_chart'!L1331)))))</f>
        <v>52.5</v>
      </c>
      <c r="D1331" s="17"/>
      <c r="F1331" s="4">
        <v>1330</v>
      </c>
      <c r="G1331" s="105"/>
      <c r="I1331" s="4">
        <v>52.5</v>
      </c>
      <c r="K1331" s="4">
        <v>52.5</v>
      </c>
      <c r="L1331" s="107"/>
      <c r="M1331" s="107"/>
      <c r="N1331" s="4">
        <v>1330</v>
      </c>
      <c r="O1331" s="4"/>
      <c r="P1331" s="4"/>
      <c r="Q1331" s="4">
        <v>52.49</v>
      </c>
      <c r="R1331" s="4"/>
      <c r="S1331" s="4">
        <v>52.49</v>
      </c>
      <c r="T1331" s="107"/>
      <c r="U1331" s="107"/>
      <c r="V1331" s="107"/>
      <c r="W1331" s="107"/>
      <c r="X1331" s="107"/>
    </row>
    <row r="1332" spans="1:24">
      <c r="A1332" s="102">
        <f t="shared" si="20"/>
        <v>1331</v>
      </c>
      <c r="B1332" s="102">
        <v>131</v>
      </c>
      <c r="C1332" s="4">
        <f>IF('Input&amp;Output'!$C$3=10,'v-t_chart'!G1332,IF('Input&amp;Output'!$C$3=21,'v-t_chart'!H1332,IF('Input&amp;Output'!$C$3=32,'v-t_chart'!I1332,IF('Input&amp;Output'!$C$3=22,'v-t_chart'!J1332,IF('Input&amp;Output'!$C$3=31,'v-t_chart'!K1332,'v-t_chart'!L1332)))))</f>
        <v>53.4</v>
      </c>
      <c r="D1332" s="17"/>
      <c r="F1332" s="4">
        <v>1331</v>
      </c>
      <c r="G1332" s="105"/>
      <c r="I1332" s="4">
        <v>53.4</v>
      </c>
      <c r="K1332" s="4">
        <v>53.4</v>
      </c>
      <c r="L1332" s="107"/>
      <c r="M1332" s="107"/>
      <c r="N1332" s="4">
        <v>1331</v>
      </c>
      <c r="O1332" s="4"/>
      <c r="P1332" s="4"/>
      <c r="Q1332" s="4">
        <v>53.4</v>
      </c>
      <c r="R1332" s="4"/>
      <c r="S1332" s="4">
        <v>53.4</v>
      </c>
      <c r="T1332" s="107"/>
      <c r="U1332" s="107"/>
      <c r="V1332" s="107"/>
      <c r="W1332" s="107"/>
      <c r="X1332" s="107"/>
    </row>
    <row r="1333" spans="1:24">
      <c r="A1333" s="102">
        <f t="shared" si="20"/>
        <v>1332</v>
      </c>
      <c r="B1333" s="102">
        <v>132</v>
      </c>
      <c r="C1333" s="4">
        <f>IF('Input&amp;Output'!$C$3=10,'v-t_chart'!G1333,IF('Input&amp;Output'!$C$3=21,'v-t_chart'!H1333,IF('Input&amp;Output'!$C$3=32,'v-t_chart'!I1333,IF('Input&amp;Output'!$C$3=22,'v-t_chart'!J1333,IF('Input&amp;Output'!$C$3=31,'v-t_chart'!K1333,'v-t_chart'!L1333)))))</f>
        <v>54.9</v>
      </c>
      <c r="D1333" s="17"/>
      <c r="F1333" s="4">
        <v>1332</v>
      </c>
      <c r="G1333" s="105"/>
      <c r="I1333" s="4">
        <v>54.9</v>
      </c>
      <c r="K1333" s="4">
        <v>54.9</v>
      </c>
      <c r="L1333" s="107"/>
      <c r="M1333" s="107"/>
      <c r="N1333" s="4">
        <v>1332</v>
      </c>
      <c r="O1333" s="4"/>
      <c r="P1333" s="4"/>
      <c r="Q1333" s="4">
        <v>54.86</v>
      </c>
      <c r="R1333" s="4"/>
      <c r="S1333" s="4">
        <v>54.86</v>
      </c>
      <c r="T1333" s="107"/>
      <c r="U1333" s="107"/>
      <c r="V1333" s="107"/>
      <c r="W1333" s="107"/>
      <c r="X1333" s="107"/>
    </row>
    <row r="1334" spans="1:24">
      <c r="A1334" s="102">
        <f t="shared" si="20"/>
        <v>1333</v>
      </c>
      <c r="B1334" s="102">
        <v>133</v>
      </c>
      <c r="C1334" s="4">
        <f>IF('Input&amp;Output'!$C$3=10,'v-t_chart'!G1334,IF('Input&amp;Output'!$C$3=21,'v-t_chart'!H1334,IF('Input&amp;Output'!$C$3=32,'v-t_chart'!I1334,IF('Input&amp;Output'!$C$3=22,'v-t_chart'!J1334,IF('Input&amp;Output'!$C$3=31,'v-t_chart'!K1334,'v-t_chart'!L1334)))))</f>
        <v>57</v>
      </c>
      <c r="D1334" s="17"/>
      <c r="F1334" s="4">
        <v>1333</v>
      </c>
      <c r="G1334" s="105"/>
      <c r="I1334" s="4">
        <v>57</v>
      </c>
      <c r="K1334" s="4">
        <v>57</v>
      </c>
      <c r="L1334" s="107"/>
      <c r="M1334" s="107"/>
      <c r="N1334" s="4">
        <v>1333</v>
      </c>
      <c r="O1334" s="4"/>
      <c r="P1334" s="4"/>
      <c r="Q1334" s="4">
        <v>56.98</v>
      </c>
      <c r="R1334" s="4"/>
      <c r="S1334" s="4">
        <v>56.98</v>
      </c>
      <c r="T1334" s="107"/>
      <c r="U1334" s="107"/>
      <c r="V1334" s="107"/>
      <c r="W1334" s="107"/>
      <c r="X1334" s="107"/>
    </row>
    <row r="1335" spans="1:24">
      <c r="A1335" s="102">
        <f t="shared" si="20"/>
        <v>1334</v>
      </c>
      <c r="B1335" s="102">
        <v>134</v>
      </c>
      <c r="C1335" s="4">
        <f>IF('Input&amp;Output'!$C$3=10,'v-t_chart'!G1335,IF('Input&amp;Output'!$C$3=21,'v-t_chart'!H1335,IF('Input&amp;Output'!$C$3=32,'v-t_chart'!I1335,IF('Input&amp;Output'!$C$3=22,'v-t_chart'!J1335,IF('Input&amp;Output'!$C$3=31,'v-t_chart'!K1335,'v-t_chart'!L1335)))))</f>
        <v>59.4</v>
      </c>
      <c r="D1335" s="17"/>
      <c r="F1335" s="4">
        <v>1334</v>
      </c>
      <c r="G1335" s="105"/>
      <c r="I1335" s="4">
        <v>59.4</v>
      </c>
      <c r="K1335" s="4">
        <v>59.4</v>
      </c>
      <c r="L1335" s="107"/>
      <c r="M1335" s="107"/>
      <c r="N1335" s="4">
        <v>1334</v>
      </c>
      <c r="O1335" s="4"/>
      <c r="P1335" s="4"/>
      <c r="Q1335" s="4">
        <v>59.44</v>
      </c>
      <c r="R1335" s="4"/>
      <c r="S1335" s="4">
        <v>59.44</v>
      </c>
      <c r="T1335" s="107"/>
      <c r="U1335" s="107"/>
      <c r="V1335" s="107"/>
      <c r="W1335" s="107"/>
      <c r="X1335" s="107"/>
    </row>
    <row r="1336" spans="1:24">
      <c r="A1336" s="102">
        <f t="shared" si="20"/>
        <v>1335</v>
      </c>
      <c r="B1336" s="102">
        <v>135</v>
      </c>
      <c r="C1336" s="4">
        <f>IF('Input&amp;Output'!$C$3=10,'v-t_chart'!G1336,IF('Input&amp;Output'!$C$3=21,'v-t_chart'!H1336,IF('Input&amp;Output'!$C$3=32,'v-t_chart'!I1336,IF('Input&amp;Output'!$C$3=22,'v-t_chart'!J1336,IF('Input&amp;Output'!$C$3=31,'v-t_chart'!K1336,'v-t_chart'!L1336)))))</f>
        <v>61.9</v>
      </c>
      <c r="D1336" s="17"/>
      <c r="F1336" s="4">
        <v>1335</v>
      </c>
      <c r="G1336" s="105"/>
      <c r="I1336" s="4">
        <v>61.9</v>
      </c>
      <c r="K1336" s="4">
        <v>61.9</v>
      </c>
      <c r="L1336" s="107"/>
      <c r="M1336" s="107"/>
      <c r="N1336" s="4">
        <v>1335</v>
      </c>
      <c r="O1336" s="4"/>
      <c r="P1336" s="4"/>
      <c r="Q1336" s="4">
        <v>61.92</v>
      </c>
      <c r="R1336" s="4"/>
      <c r="S1336" s="4">
        <v>61.92</v>
      </c>
      <c r="T1336" s="107"/>
      <c r="U1336" s="107"/>
      <c r="V1336" s="107"/>
      <c r="W1336" s="107"/>
      <c r="X1336" s="107"/>
    </row>
    <row r="1337" spans="1:24">
      <c r="A1337" s="102">
        <f t="shared" si="20"/>
        <v>1336</v>
      </c>
      <c r="B1337" s="102">
        <v>136</v>
      </c>
      <c r="C1337" s="4">
        <f>IF('Input&amp;Output'!$C$3=10,'v-t_chart'!G1337,IF('Input&amp;Output'!$C$3=21,'v-t_chart'!H1337,IF('Input&amp;Output'!$C$3=32,'v-t_chart'!I1337,IF('Input&amp;Output'!$C$3=22,'v-t_chart'!J1337,IF('Input&amp;Output'!$C$3=31,'v-t_chart'!K1337,'v-t_chart'!L1337)))))</f>
        <v>64.3</v>
      </c>
      <c r="D1337" s="17"/>
      <c r="F1337" s="4">
        <v>1336</v>
      </c>
      <c r="G1337" s="105"/>
      <c r="I1337" s="4">
        <v>64.3</v>
      </c>
      <c r="K1337" s="4">
        <v>64.3</v>
      </c>
      <c r="L1337" s="107"/>
      <c r="M1337" s="107"/>
      <c r="N1337" s="4">
        <v>1336</v>
      </c>
      <c r="O1337" s="4"/>
      <c r="P1337" s="4"/>
      <c r="Q1337" s="4">
        <v>64.3</v>
      </c>
      <c r="R1337" s="4"/>
      <c r="S1337" s="4">
        <v>64.3</v>
      </c>
      <c r="T1337" s="107"/>
      <c r="U1337" s="107"/>
      <c r="V1337" s="107"/>
      <c r="W1337" s="107"/>
      <c r="X1337" s="107"/>
    </row>
    <row r="1338" spans="1:24">
      <c r="A1338" s="102">
        <f t="shared" si="20"/>
        <v>1337</v>
      </c>
      <c r="B1338" s="102">
        <v>137</v>
      </c>
      <c r="C1338" s="4">
        <f>IF('Input&amp;Output'!$C$3=10,'v-t_chart'!G1338,IF('Input&amp;Output'!$C$3=21,'v-t_chart'!H1338,IF('Input&amp;Output'!$C$3=32,'v-t_chart'!I1338,IF('Input&amp;Output'!$C$3=22,'v-t_chart'!J1338,IF('Input&amp;Output'!$C$3=31,'v-t_chart'!K1338,'v-t_chart'!L1338)))))</f>
        <v>66.400000000000006</v>
      </c>
      <c r="D1338" s="17"/>
      <c r="F1338" s="4">
        <v>1337</v>
      </c>
      <c r="G1338" s="105"/>
      <c r="I1338" s="4">
        <v>66.400000000000006</v>
      </c>
      <c r="K1338" s="4">
        <v>66.400000000000006</v>
      </c>
      <c r="L1338" s="107"/>
      <c r="M1338" s="107"/>
      <c r="N1338" s="4">
        <v>1337</v>
      </c>
      <c r="O1338" s="4"/>
      <c r="P1338" s="4"/>
      <c r="Q1338" s="4">
        <v>66.37</v>
      </c>
      <c r="R1338" s="4"/>
      <c r="S1338" s="4">
        <v>66.37</v>
      </c>
      <c r="T1338" s="107"/>
      <c r="U1338" s="107"/>
      <c r="V1338" s="107"/>
      <c r="W1338" s="107"/>
      <c r="X1338" s="107"/>
    </row>
    <row r="1339" spans="1:24">
      <c r="A1339" s="102">
        <f t="shared" si="20"/>
        <v>1338</v>
      </c>
      <c r="B1339" s="102">
        <v>138</v>
      </c>
      <c r="C1339" s="4">
        <f>IF('Input&amp;Output'!$C$3=10,'v-t_chart'!G1339,IF('Input&amp;Output'!$C$3=21,'v-t_chart'!H1339,IF('Input&amp;Output'!$C$3=32,'v-t_chart'!I1339,IF('Input&amp;Output'!$C$3=22,'v-t_chart'!J1339,IF('Input&amp;Output'!$C$3=31,'v-t_chart'!K1339,'v-t_chart'!L1339)))))</f>
        <v>68.099999999999994</v>
      </c>
      <c r="D1339" s="17"/>
      <c r="F1339" s="4">
        <v>1338</v>
      </c>
      <c r="G1339" s="105"/>
      <c r="I1339" s="4">
        <v>68.099999999999994</v>
      </c>
      <c r="K1339" s="4">
        <v>68.099999999999994</v>
      </c>
      <c r="L1339" s="107"/>
      <c r="M1339" s="107"/>
      <c r="N1339" s="4">
        <v>1338</v>
      </c>
      <c r="O1339" s="4"/>
      <c r="P1339" s="4"/>
      <c r="Q1339" s="4">
        <v>68.11</v>
      </c>
      <c r="R1339" s="4"/>
      <c r="S1339" s="4">
        <v>68.11</v>
      </c>
      <c r="T1339" s="107"/>
      <c r="U1339" s="107"/>
      <c r="V1339" s="107"/>
      <c r="W1339" s="107"/>
      <c r="X1339" s="107"/>
    </row>
    <row r="1340" spans="1:24">
      <c r="A1340" s="102">
        <f t="shared" si="20"/>
        <v>1339</v>
      </c>
      <c r="B1340" s="102">
        <v>139</v>
      </c>
      <c r="C1340" s="4">
        <f>IF('Input&amp;Output'!$C$3=10,'v-t_chart'!G1340,IF('Input&amp;Output'!$C$3=21,'v-t_chart'!H1340,IF('Input&amp;Output'!$C$3=32,'v-t_chart'!I1340,IF('Input&amp;Output'!$C$3=22,'v-t_chart'!J1340,IF('Input&amp;Output'!$C$3=31,'v-t_chart'!K1340,'v-t_chart'!L1340)))))</f>
        <v>69.599999999999994</v>
      </c>
      <c r="D1340" s="17"/>
      <c r="F1340" s="4">
        <v>1339</v>
      </c>
      <c r="G1340" s="105"/>
      <c r="I1340" s="4">
        <v>69.599999999999994</v>
      </c>
      <c r="K1340" s="4">
        <v>69.599999999999994</v>
      </c>
      <c r="L1340" s="107"/>
      <c r="M1340" s="107"/>
      <c r="N1340" s="4">
        <v>1339</v>
      </c>
      <c r="O1340" s="4"/>
      <c r="P1340" s="4"/>
      <c r="Q1340" s="4">
        <v>69.61</v>
      </c>
      <c r="R1340" s="4"/>
      <c r="S1340" s="4">
        <v>69.61</v>
      </c>
      <c r="T1340" s="107"/>
      <c r="U1340" s="107"/>
      <c r="V1340" s="107"/>
      <c r="W1340" s="107"/>
      <c r="X1340" s="107"/>
    </row>
    <row r="1341" spans="1:24">
      <c r="A1341" s="102">
        <f t="shared" si="20"/>
        <v>1340</v>
      </c>
      <c r="B1341" s="102">
        <v>140</v>
      </c>
      <c r="C1341" s="4">
        <f>IF('Input&amp;Output'!$C$3=10,'v-t_chart'!G1341,IF('Input&amp;Output'!$C$3=21,'v-t_chart'!H1341,IF('Input&amp;Output'!$C$3=32,'v-t_chart'!I1341,IF('Input&amp;Output'!$C$3=22,'v-t_chart'!J1341,IF('Input&amp;Output'!$C$3=31,'v-t_chart'!K1341,'v-t_chart'!L1341)))))</f>
        <v>70.7</v>
      </c>
      <c r="D1341" s="17"/>
      <c r="F1341" s="4">
        <v>1340</v>
      </c>
      <c r="G1341" s="105"/>
      <c r="I1341" s="4">
        <v>70.7</v>
      </c>
      <c r="K1341" s="4">
        <v>70.7</v>
      </c>
      <c r="L1341" s="107"/>
      <c r="M1341" s="107"/>
      <c r="N1341" s="4">
        <v>1340</v>
      </c>
      <c r="O1341" s="4"/>
      <c r="P1341" s="4"/>
      <c r="Q1341" s="4">
        <v>70.73</v>
      </c>
      <c r="R1341" s="4"/>
      <c r="S1341" s="4">
        <v>70.73</v>
      </c>
      <c r="T1341" s="107"/>
      <c r="U1341" s="107"/>
      <c r="V1341" s="107"/>
      <c r="W1341" s="107"/>
      <c r="X1341" s="107"/>
    </row>
    <row r="1342" spans="1:24">
      <c r="A1342" s="102">
        <f t="shared" si="20"/>
        <v>1341</v>
      </c>
      <c r="B1342" s="102">
        <v>141</v>
      </c>
      <c r="C1342" s="4">
        <f>IF('Input&amp;Output'!$C$3=10,'v-t_chart'!G1342,IF('Input&amp;Output'!$C$3=21,'v-t_chart'!H1342,IF('Input&amp;Output'!$C$3=32,'v-t_chart'!I1342,IF('Input&amp;Output'!$C$3=22,'v-t_chart'!J1342,IF('Input&amp;Output'!$C$3=31,'v-t_chart'!K1342,'v-t_chart'!L1342)))))</f>
        <v>71.400000000000006</v>
      </c>
      <c r="D1342" s="17"/>
      <c r="F1342" s="4">
        <v>1341</v>
      </c>
      <c r="G1342" s="105"/>
      <c r="I1342" s="4">
        <v>71.400000000000006</v>
      </c>
      <c r="K1342" s="4">
        <v>71.400000000000006</v>
      </c>
      <c r="L1342" s="107"/>
      <c r="M1342" s="107"/>
      <c r="N1342" s="4">
        <v>1341</v>
      </c>
      <c r="O1342" s="4"/>
      <c r="P1342" s="4"/>
      <c r="Q1342" s="4">
        <v>71.349999999999994</v>
      </c>
      <c r="R1342" s="4"/>
      <c r="S1342" s="4">
        <v>71.349999999999994</v>
      </c>
      <c r="T1342" s="107"/>
      <c r="U1342" s="107"/>
      <c r="V1342" s="107"/>
      <c r="W1342" s="107"/>
      <c r="X1342" s="107"/>
    </row>
    <row r="1343" spans="1:24">
      <c r="A1343" s="102">
        <f t="shared" si="20"/>
        <v>1342</v>
      </c>
      <c r="B1343" s="102">
        <v>142</v>
      </c>
      <c r="C1343" s="4">
        <f>IF('Input&amp;Output'!$C$3=10,'v-t_chart'!G1343,IF('Input&amp;Output'!$C$3=21,'v-t_chart'!H1343,IF('Input&amp;Output'!$C$3=32,'v-t_chart'!I1343,IF('Input&amp;Output'!$C$3=22,'v-t_chart'!J1343,IF('Input&amp;Output'!$C$3=31,'v-t_chart'!K1343,'v-t_chart'!L1343)))))</f>
        <v>71.8</v>
      </c>
      <c r="D1343" s="17"/>
      <c r="F1343" s="4">
        <v>1342</v>
      </c>
      <c r="G1343" s="105"/>
      <c r="I1343" s="4">
        <v>71.8</v>
      </c>
      <c r="K1343" s="4">
        <v>71.8</v>
      </c>
      <c r="L1343" s="107"/>
      <c r="M1343" s="107"/>
      <c r="N1343" s="4">
        <v>1342</v>
      </c>
      <c r="O1343" s="4"/>
      <c r="P1343" s="4"/>
      <c r="Q1343" s="4">
        <v>71.78</v>
      </c>
      <c r="R1343" s="4"/>
      <c r="S1343" s="4">
        <v>71.78</v>
      </c>
      <c r="T1343" s="107"/>
      <c r="U1343" s="107"/>
      <c r="V1343" s="107"/>
      <c r="W1343" s="107"/>
      <c r="X1343" s="107"/>
    </row>
    <row r="1344" spans="1:24">
      <c r="A1344" s="102">
        <f t="shared" si="20"/>
        <v>1343</v>
      </c>
      <c r="B1344" s="102">
        <v>143</v>
      </c>
      <c r="C1344" s="4">
        <f>IF('Input&amp;Output'!$C$3=10,'v-t_chart'!G1344,IF('Input&amp;Output'!$C$3=21,'v-t_chart'!H1344,IF('Input&amp;Output'!$C$3=32,'v-t_chart'!I1344,IF('Input&amp;Output'!$C$3=22,'v-t_chart'!J1344,IF('Input&amp;Output'!$C$3=31,'v-t_chart'!K1344,'v-t_chart'!L1344)))))</f>
        <v>72.8</v>
      </c>
      <c r="D1344" s="17"/>
      <c r="F1344" s="4">
        <v>1343</v>
      </c>
      <c r="G1344" s="105"/>
      <c r="I1344" s="4">
        <v>72.8</v>
      </c>
      <c r="K1344" s="4">
        <v>72.8</v>
      </c>
      <c r="L1344" s="107"/>
      <c r="M1344" s="107"/>
      <c r="N1344" s="4">
        <v>1343</v>
      </c>
      <c r="O1344" s="4"/>
      <c r="P1344" s="4"/>
      <c r="Q1344" s="4">
        <v>72.77</v>
      </c>
      <c r="R1344" s="4"/>
      <c r="S1344" s="4">
        <v>72.77</v>
      </c>
      <c r="T1344" s="107"/>
      <c r="U1344" s="107"/>
      <c r="V1344" s="107"/>
      <c r="W1344" s="107"/>
      <c r="X1344" s="107"/>
    </row>
    <row r="1345" spans="1:24">
      <c r="A1345" s="102">
        <f t="shared" si="20"/>
        <v>1344</v>
      </c>
      <c r="B1345" s="102">
        <v>144</v>
      </c>
      <c r="C1345" s="4">
        <f>IF('Input&amp;Output'!$C$3=10,'v-t_chart'!G1345,IF('Input&amp;Output'!$C$3=21,'v-t_chart'!H1345,IF('Input&amp;Output'!$C$3=32,'v-t_chart'!I1345,IF('Input&amp;Output'!$C$3=22,'v-t_chart'!J1345,IF('Input&amp;Output'!$C$3=31,'v-t_chart'!K1345,'v-t_chart'!L1345)))))</f>
        <v>75</v>
      </c>
      <c r="D1345" s="17"/>
      <c r="F1345" s="4">
        <v>1344</v>
      </c>
      <c r="G1345" s="105"/>
      <c r="I1345" s="4">
        <v>75</v>
      </c>
      <c r="K1345" s="4">
        <v>75</v>
      </c>
      <c r="L1345" s="107"/>
      <c r="M1345" s="107"/>
      <c r="N1345" s="4">
        <v>1344</v>
      </c>
      <c r="O1345" s="4"/>
      <c r="P1345" s="4"/>
      <c r="Q1345" s="4">
        <v>74.95</v>
      </c>
      <c r="R1345" s="4"/>
      <c r="S1345" s="4">
        <v>74.95</v>
      </c>
      <c r="T1345" s="107"/>
      <c r="U1345" s="107"/>
      <c r="V1345" s="107"/>
      <c r="W1345" s="107"/>
      <c r="X1345" s="107"/>
    </row>
    <row r="1346" spans="1:24">
      <c r="A1346" s="102">
        <f t="shared" si="20"/>
        <v>1345</v>
      </c>
      <c r="B1346" s="102">
        <v>145</v>
      </c>
      <c r="C1346" s="4">
        <f>IF('Input&amp;Output'!$C$3=10,'v-t_chart'!G1346,IF('Input&amp;Output'!$C$3=21,'v-t_chart'!H1346,IF('Input&amp;Output'!$C$3=32,'v-t_chart'!I1346,IF('Input&amp;Output'!$C$3=22,'v-t_chart'!J1346,IF('Input&amp;Output'!$C$3=31,'v-t_chart'!K1346,'v-t_chart'!L1346)))))</f>
        <v>77.8</v>
      </c>
      <c r="D1346" s="17"/>
      <c r="F1346" s="4">
        <v>1345</v>
      </c>
      <c r="G1346" s="105"/>
      <c r="I1346" s="4">
        <v>77.8</v>
      </c>
      <c r="K1346" s="4">
        <v>77.8</v>
      </c>
      <c r="L1346" s="107"/>
      <c r="M1346" s="107"/>
      <c r="N1346" s="4">
        <v>1345</v>
      </c>
      <c r="O1346" s="4"/>
      <c r="P1346" s="4"/>
      <c r="Q1346" s="4">
        <v>77.81</v>
      </c>
      <c r="R1346" s="4"/>
      <c r="S1346" s="4">
        <v>77.81</v>
      </c>
      <c r="T1346" s="107"/>
      <c r="U1346" s="107"/>
      <c r="V1346" s="107"/>
      <c r="W1346" s="107"/>
      <c r="X1346" s="107"/>
    </row>
    <row r="1347" spans="1:24">
      <c r="A1347" s="102">
        <f t="shared" si="20"/>
        <v>1346</v>
      </c>
      <c r="B1347" s="102">
        <v>146</v>
      </c>
      <c r="C1347" s="4">
        <f>IF('Input&amp;Output'!$C$3=10,'v-t_chart'!G1347,IF('Input&amp;Output'!$C$3=21,'v-t_chart'!H1347,IF('Input&amp;Output'!$C$3=32,'v-t_chart'!I1347,IF('Input&amp;Output'!$C$3=22,'v-t_chart'!J1347,IF('Input&amp;Output'!$C$3=31,'v-t_chart'!K1347,'v-t_chart'!L1347)))))</f>
        <v>80.7</v>
      </c>
      <c r="D1347" s="17"/>
      <c r="F1347" s="4">
        <v>1346</v>
      </c>
      <c r="G1347" s="105"/>
      <c r="I1347" s="4">
        <v>80.7</v>
      </c>
      <c r="K1347" s="4">
        <v>80.7</v>
      </c>
      <c r="L1347" s="107"/>
      <c r="M1347" s="107"/>
      <c r="N1347" s="4">
        <v>1346</v>
      </c>
      <c r="O1347" s="4"/>
      <c r="P1347" s="4"/>
      <c r="Q1347" s="4">
        <v>80.67</v>
      </c>
      <c r="R1347" s="4"/>
      <c r="S1347" s="4">
        <v>80.67</v>
      </c>
      <c r="T1347" s="107"/>
      <c r="U1347" s="107"/>
      <c r="V1347" s="107"/>
      <c r="W1347" s="107"/>
      <c r="X1347" s="107"/>
    </row>
    <row r="1348" spans="1:24">
      <c r="A1348" s="102">
        <f t="shared" ref="A1348:A1411" si="21">A1347+1</f>
        <v>1347</v>
      </c>
      <c r="B1348" s="102">
        <v>147</v>
      </c>
      <c r="C1348" s="4">
        <f>IF('Input&amp;Output'!$C$3=10,'v-t_chart'!G1348,IF('Input&amp;Output'!$C$3=21,'v-t_chart'!H1348,IF('Input&amp;Output'!$C$3=32,'v-t_chart'!I1348,IF('Input&amp;Output'!$C$3=22,'v-t_chart'!J1348,IF('Input&amp;Output'!$C$3=31,'v-t_chart'!K1348,'v-t_chart'!L1348)))))</f>
        <v>83.3</v>
      </c>
      <c r="D1348" s="17"/>
      <c r="F1348" s="4">
        <v>1347</v>
      </c>
      <c r="G1348" s="105"/>
      <c r="I1348" s="4">
        <v>83.3</v>
      </c>
      <c r="K1348" s="4">
        <v>83.3</v>
      </c>
      <c r="L1348" s="107"/>
      <c r="M1348" s="107"/>
      <c r="N1348" s="4">
        <v>1347</v>
      </c>
      <c r="O1348" s="4"/>
      <c r="P1348" s="4"/>
      <c r="Q1348" s="4">
        <v>83.26</v>
      </c>
      <c r="R1348" s="4"/>
      <c r="S1348" s="4">
        <v>83.26</v>
      </c>
      <c r="T1348" s="107"/>
      <c r="U1348" s="107"/>
      <c r="V1348" s="107"/>
      <c r="W1348" s="107"/>
      <c r="X1348" s="107"/>
    </row>
    <row r="1349" spans="1:24">
      <c r="A1349" s="102">
        <f t="shared" si="21"/>
        <v>1348</v>
      </c>
      <c r="B1349" s="102">
        <v>148</v>
      </c>
      <c r="C1349" s="4">
        <f>IF('Input&amp;Output'!$C$3=10,'v-t_chart'!G1349,IF('Input&amp;Output'!$C$3=21,'v-t_chart'!H1349,IF('Input&amp;Output'!$C$3=32,'v-t_chart'!I1349,IF('Input&amp;Output'!$C$3=22,'v-t_chart'!J1349,IF('Input&amp;Output'!$C$3=31,'v-t_chart'!K1349,'v-t_chart'!L1349)))))</f>
        <v>85.4</v>
      </c>
      <c r="D1349" s="17"/>
      <c r="F1349" s="4">
        <v>1348</v>
      </c>
      <c r="G1349" s="105"/>
      <c r="I1349" s="4">
        <v>85.4</v>
      </c>
      <c r="K1349" s="4">
        <v>85.4</v>
      </c>
      <c r="L1349" s="107"/>
      <c r="M1349" s="107"/>
      <c r="N1349" s="4">
        <v>1348</v>
      </c>
      <c r="O1349" s="4"/>
      <c r="P1349" s="4"/>
      <c r="Q1349" s="4">
        <v>85.41</v>
      </c>
      <c r="R1349" s="4"/>
      <c r="S1349" s="4">
        <v>85.41</v>
      </c>
      <c r="T1349" s="107"/>
      <c r="U1349" s="107"/>
      <c r="V1349" s="107"/>
      <c r="W1349" s="107"/>
      <c r="X1349" s="107"/>
    </row>
    <row r="1350" spans="1:24">
      <c r="A1350" s="102">
        <f t="shared" si="21"/>
        <v>1349</v>
      </c>
      <c r="B1350" s="102">
        <v>149</v>
      </c>
      <c r="C1350" s="4">
        <f>IF('Input&amp;Output'!$C$3=10,'v-t_chart'!G1350,IF('Input&amp;Output'!$C$3=21,'v-t_chart'!H1350,IF('Input&amp;Output'!$C$3=32,'v-t_chart'!I1350,IF('Input&amp;Output'!$C$3=22,'v-t_chart'!J1350,IF('Input&amp;Output'!$C$3=31,'v-t_chart'!K1350,'v-t_chart'!L1350)))))</f>
        <v>87.3</v>
      </c>
      <c r="D1350" s="17"/>
      <c r="F1350" s="4">
        <v>1349</v>
      </c>
      <c r="G1350" s="105"/>
      <c r="I1350" s="4">
        <v>87.3</v>
      </c>
      <c r="K1350" s="4">
        <v>87.3</v>
      </c>
      <c r="L1350" s="107"/>
      <c r="M1350" s="107"/>
      <c r="N1350" s="4">
        <v>1349</v>
      </c>
      <c r="O1350" s="4"/>
      <c r="P1350" s="4"/>
      <c r="Q1350" s="4">
        <v>87.33</v>
      </c>
      <c r="R1350" s="4"/>
      <c r="S1350" s="4">
        <v>87.33</v>
      </c>
      <c r="T1350" s="107"/>
      <c r="U1350" s="107"/>
      <c r="V1350" s="107"/>
      <c r="W1350" s="107"/>
      <c r="X1350" s="107"/>
    </row>
    <row r="1351" spans="1:24">
      <c r="A1351" s="102">
        <f t="shared" si="21"/>
        <v>1350</v>
      </c>
      <c r="B1351" s="102">
        <v>150</v>
      </c>
      <c r="C1351" s="4">
        <f>IF('Input&amp;Output'!$C$3=10,'v-t_chart'!G1351,IF('Input&amp;Output'!$C$3=21,'v-t_chart'!H1351,IF('Input&amp;Output'!$C$3=32,'v-t_chart'!I1351,IF('Input&amp;Output'!$C$3=22,'v-t_chart'!J1351,IF('Input&amp;Output'!$C$3=31,'v-t_chart'!K1351,'v-t_chart'!L1351)))))</f>
        <v>89.1</v>
      </c>
      <c r="D1351" s="17"/>
      <c r="F1351" s="4">
        <v>1350</v>
      </c>
      <c r="G1351" s="105"/>
      <c r="I1351" s="4">
        <v>89.1</v>
      </c>
      <c r="K1351" s="4">
        <v>89.1</v>
      </c>
      <c r="L1351" s="107"/>
      <c r="M1351" s="107"/>
      <c r="N1351" s="4">
        <v>1350</v>
      </c>
      <c r="O1351" s="4"/>
      <c r="P1351" s="4"/>
      <c r="Q1351" s="4">
        <v>89.08</v>
      </c>
      <c r="R1351" s="4"/>
      <c r="S1351" s="4">
        <v>89.08</v>
      </c>
      <c r="T1351" s="107"/>
      <c r="U1351" s="107"/>
      <c r="V1351" s="107"/>
      <c r="W1351" s="107"/>
      <c r="X1351" s="107"/>
    </row>
    <row r="1352" spans="1:24">
      <c r="A1352" s="102">
        <f t="shared" si="21"/>
        <v>1351</v>
      </c>
      <c r="B1352" s="102">
        <v>151</v>
      </c>
      <c r="C1352" s="4">
        <f>IF('Input&amp;Output'!$C$3=10,'v-t_chart'!G1352,IF('Input&amp;Output'!$C$3=21,'v-t_chart'!H1352,IF('Input&amp;Output'!$C$3=32,'v-t_chart'!I1352,IF('Input&amp;Output'!$C$3=22,'v-t_chart'!J1352,IF('Input&amp;Output'!$C$3=31,'v-t_chart'!K1352,'v-t_chart'!L1352)))))</f>
        <v>90.6</v>
      </c>
      <c r="D1352" s="17"/>
      <c r="F1352" s="4">
        <v>1351</v>
      </c>
      <c r="G1352" s="105"/>
      <c r="I1352" s="4">
        <v>90.6</v>
      </c>
      <c r="K1352" s="4">
        <v>90.6</v>
      </c>
      <c r="L1352" s="107"/>
      <c r="M1352" s="107"/>
      <c r="N1352" s="4">
        <v>1351</v>
      </c>
      <c r="O1352" s="4"/>
      <c r="P1352" s="4"/>
      <c r="Q1352" s="4">
        <v>90.58</v>
      </c>
      <c r="R1352" s="4"/>
      <c r="S1352" s="4">
        <v>90.58</v>
      </c>
      <c r="T1352" s="107"/>
      <c r="U1352" s="107"/>
      <c r="V1352" s="107"/>
      <c r="W1352" s="107"/>
      <c r="X1352" s="107"/>
    </row>
    <row r="1353" spans="1:24">
      <c r="A1353" s="102">
        <f t="shared" si="21"/>
        <v>1352</v>
      </c>
      <c r="B1353" s="102">
        <v>152</v>
      </c>
      <c r="C1353" s="4">
        <f>IF('Input&amp;Output'!$C$3=10,'v-t_chart'!G1353,IF('Input&amp;Output'!$C$3=21,'v-t_chart'!H1353,IF('Input&amp;Output'!$C$3=32,'v-t_chart'!I1353,IF('Input&amp;Output'!$C$3=22,'v-t_chart'!J1353,IF('Input&amp;Output'!$C$3=31,'v-t_chart'!K1353,'v-t_chart'!L1353)))))</f>
        <v>91.9</v>
      </c>
      <c r="D1353" s="17"/>
      <c r="F1353" s="4">
        <v>1352</v>
      </c>
      <c r="G1353" s="105"/>
      <c r="I1353" s="4">
        <v>91.9</v>
      </c>
      <c r="K1353" s="4">
        <v>91.9</v>
      </c>
      <c r="L1353" s="107"/>
      <c r="M1353" s="107"/>
      <c r="N1353" s="4">
        <v>1352</v>
      </c>
      <c r="O1353" s="4"/>
      <c r="P1353" s="4"/>
      <c r="Q1353" s="4">
        <v>91.9</v>
      </c>
      <c r="R1353" s="4"/>
      <c r="S1353" s="4">
        <v>91.9</v>
      </c>
      <c r="T1353" s="107"/>
      <c r="U1353" s="107"/>
      <c r="V1353" s="107"/>
      <c r="W1353" s="107"/>
      <c r="X1353" s="107"/>
    </row>
    <row r="1354" spans="1:24">
      <c r="A1354" s="102">
        <f t="shared" si="21"/>
        <v>1353</v>
      </c>
      <c r="B1354" s="102">
        <v>153</v>
      </c>
      <c r="C1354" s="4">
        <f>IF('Input&amp;Output'!$C$3=10,'v-t_chart'!G1354,IF('Input&amp;Output'!$C$3=21,'v-t_chart'!H1354,IF('Input&amp;Output'!$C$3=32,'v-t_chart'!I1354,IF('Input&amp;Output'!$C$3=22,'v-t_chart'!J1354,IF('Input&amp;Output'!$C$3=31,'v-t_chart'!K1354,'v-t_chart'!L1354)))))</f>
        <v>93.2</v>
      </c>
      <c r="D1354" s="17"/>
      <c r="F1354" s="4">
        <v>1353</v>
      </c>
      <c r="G1354" s="105"/>
      <c r="I1354" s="4">
        <v>93.2</v>
      </c>
      <c r="K1354" s="4">
        <v>93.2</v>
      </c>
      <c r="L1354" s="107"/>
      <c r="M1354" s="107"/>
      <c r="N1354" s="4">
        <v>1353</v>
      </c>
      <c r="O1354" s="4"/>
      <c r="P1354" s="4"/>
      <c r="Q1354" s="4">
        <v>93.19</v>
      </c>
      <c r="R1354" s="4"/>
      <c r="S1354" s="4">
        <v>93.19</v>
      </c>
      <c r="T1354" s="107"/>
      <c r="U1354" s="107"/>
      <c r="V1354" s="107"/>
      <c r="W1354" s="107"/>
      <c r="X1354" s="107"/>
    </row>
    <row r="1355" spans="1:24">
      <c r="A1355" s="102">
        <f t="shared" si="21"/>
        <v>1354</v>
      </c>
      <c r="B1355" s="102">
        <v>154</v>
      </c>
      <c r="C1355" s="4">
        <f>IF('Input&amp;Output'!$C$3=10,'v-t_chart'!G1355,IF('Input&amp;Output'!$C$3=21,'v-t_chart'!H1355,IF('Input&amp;Output'!$C$3=32,'v-t_chart'!I1355,IF('Input&amp;Output'!$C$3=22,'v-t_chart'!J1355,IF('Input&amp;Output'!$C$3=31,'v-t_chart'!K1355,'v-t_chart'!L1355)))))</f>
        <v>94.6</v>
      </c>
      <c r="D1355" s="17"/>
      <c r="F1355" s="4">
        <v>1354</v>
      </c>
      <c r="G1355" s="105"/>
      <c r="I1355" s="4">
        <v>94.6</v>
      </c>
      <c r="K1355" s="4">
        <v>94.6</v>
      </c>
      <c r="L1355" s="107"/>
      <c r="M1355" s="107"/>
      <c r="N1355" s="4">
        <v>1354</v>
      </c>
      <c r="O1355" s="4"/>
      <c r="P1355" s="4"/>
      <c r="Q1355" s="4">
        <v>94.55</v>
      </c>
      <c r="R1355" s="4"/>
      <c r="S1355" s="4">
        <v>94.55</v>
      </c>
      <c r="T1355" s="107"/>
      <c r="U1355" s="107"/>
      <c r="V1355" s="107"/>
      <c r="W1355" s="107"/>
      <c r="X1355" s="107"/>
    </row>
    <row r="1356" spans="1:24">
      <c r="A1356" s="102">
        <f t="shared" si="21"/>
        <v>1355</v>
      </c>
      <c r="B1356" s="102">
        <v>155</v>
      </c>
      <c r="C1356" s="4">
        <f>IF('Input&amp;Output'!$C$3=10,'v-t_chart'!G1356,IF('Input&amp;Output'!$C$3=21,'v-t_chart'!H1356,IF('Input&amp;Output'!$C$3=32,'v-t_chart'!I1356,IF('Input&amp;Output'!$C$3=22,'v-t_chart'!J1356,IF('Input&amp;Output'!$C$3=31,'v-t_chart'!K1356,'v-t_chart'!L1356)))))</f>
        <v>96</v>
      </c>
      <c r="D1356" s="17"/>
      <c r="F1356" s="4">
        <v>1355</v>
      </c>
      <c r="G1356" s="105"/>
      <c r="I1356" s="4">
        <v>96</v>
      </c>
      <c r="K1356" s="4">
        <v>96</v>
      </c>
      <c r="L1356" s="107"/>
      <c r="M1356" s="107"/>
      <c r="N1356" s="4">
        <v>1355</v>
      </c>
      <c r="O1356" s="4"/>
      <c r="P1356" s="4"/>
      <c r="Q1356" s="4">
        <v>96.01</v>
      </c>
      <c r="R1356" s="4"/>
      <c r="S1356" s="4">
        <v>96.01</v>
      </c>
      <c r="T1356" s="107"/>
      <c r="U1356" s="107"/>
      <c r="V1356" s="107"/>
      <c r="W1356" s="107"/>
      <c r="X1356" s="107"/>
    </row>
    <row r="1357" spans="1:24">
      <c r="A1357" s="102">
        <f t="shared" si="21"/>
        <v>1356</v>
      </c>
      <c r="B1357" s="102">
        <v>156</v>
      </c>
      <c r="C1357" s="4">
        <f>IF('Input&amp;Output'!$C$3=10,'v-t_chart'!G1357,IF('Input&amp;Output'!$C$3=21,'v-t_chart'!H1357,IF('Input&amp;Output'!$C$3=32,'v-t_chart'!I1357,IF('Input&amp;Output'!$C$3=22,'v-t_chart'!J1357,IF('Input&amp;Output'!$C$3=31,'v-t_chart'!K1357,'v-t_chart'!L1357)))))</f>
        <v>97.5</v>
      </c>
      <c r="D1357" s="17"/>
      <c r="F1357" s="4">
        <v>1356</v>
      </c>
      <c r="G1357" s="105"/>
      <c r="I1357" s="4">
        <v>97.5</v>
      </c>
      <c r="K1357" s="4">
        <v>97.5</v>
      </c>
      <c r="L1357" s="107"/>
      <c r="M1357" s="107"/>
      <c r="N1357" s="4">
        <v>1356</v>
      </c>
      <c r="O1357" s="4"/>
      <c r="P1357" s="4"/>
      <c r="Q1357" s="4">
        <v>97.52</v>
      </c>
      <c r="R1357" s="4"/>
      <c r="S1357" s="4">
        <v>97.52</v>
      </c>
      <c r="T1357" s="107"/>
      <c r="U1357" s="107"/>
      <c r="V1357" s="107"/>
      <c r="W1357" s="107"/>
      <c r="X1357" s="107"/>
    </row>
    <row r="1358" spans="1:24">
      <c r="A1358" s="102">
        <f t="shared" si="21"/>
        <v>1357</v>
      </c>
      <c r="B1358" s="102">
        <v>157</v>
      </c>
      <c r="C1358" s="4">
        <f>IF('Input&amp;Output'!$C$3=10,'v-t_chart'!G1358,IF('Input&amp;Output'!$C$3=21,'v-t_chart'!H1358,IF('Input&amp;Output'!$C$3=32,'v-t_chart'!I1358,IF('Input&amp;Output'!$C$3=22,'v-t_chart'!J1358,IF('Input&amp;Output'!$C$3=31,'v-t_chart'!K1358,'v-t_chart'!L1358)))))</f>
        <v>99</v>
      </c>
      <c r="D1358" s="17"/>
      <c r="F1358" s="4">
        <v>1357</v>
      </c>
      <c r="G1358" s="105"/>
      <c r="I1358" s="4">
        <v>99</v>
      </c>
      <c r="K1358" s="4">
        <v>99</v>
      </c>
      <c r="L1358" s="107"/>
      <c r="M1358" s="107"/>
      <c r="N1358" s="4">
        <v>1357</v>
      </c>
      <c r="O1358" s="4"/>
      <c r="P1358" s="4"/>
      <c r="Q1358" s="4">
        <v>98.95</v>
      </c>
      <c r="R1358" s="4"/>
      <c r="S1358" s="4">
        <v>98.95</v>
      </c>
      <c r="T1358" s="107"/>
      <c r="U1358" s="107"/>
      <c r="V1358" s="107"/>
      <c r="W1358" s="107"/>
      <c r="X1358" s="107"/>
    </row>
    <row r="1359" spans="1:24">
      <c r="A1359" s="102">
        <f t="shared" si="21"/>
        <v>1358</v>
      </c>
      <c r="B1359" s="102">
        <v>158</v>
      </c>
      <c r="C1359" s="4">
        <f>IF('Input&amp;Output'!$C$3=10,'v-t_chart'!G1359,IF('Input&amp;Output'!$C$3=21,'v-t_chart'!H1359,IF('Input&amp;Output'!$C$3=32,'v-t_chart'!I1359,IF('Input&amp;Output'!$C$3=22,'v-t_chart'!J1359,IF('Input&amp;Output'!$C$3=31,'v-t_chart'!K1359,'v-t_chart'!L1359)))))</f>
        <v>99.8</v>
      </c>
      <c r="D1359" s="17"/>
      <c r="F1359" s="4">
        <v>1358</v>
      </c>
      <c r="G1359" s="105"/>
      <c r="I1359" s="4">
        <v>99.8</v>
      </c>
      <c r="K1359" s="4">
        <v>99.8</v>
      </c>
      <c r="L1359" s="107"/>
      <c r="M1359" s="107"/>
      <c r="N1359" s="4">
        <v>1358</v>
      </c>
      <c r="O1359" s="4"/>
      <c r="P1359" s="4"/>
      <c r="Q1359" s="4">
        <v>99.76</v>
      </c>
      <c r="R1359" s="4"/>
      <c r="S1359" s="4">
        <v>99.76</v>
      </c>
      <c r="T1359" s="107"/>
      <c r="U1359" s="107"/>
      <c r="V1359" s="107"/>
      <c r="W1359" s="107"/>
      <c r="X1359" s="107"/>
    </row>
    <row r="1360" spans="1:24">
      <c r="A1360" s="102">
        <f t="shared" si="21"/>
        <v>1359</v>
      </c>
      <c r="B1360" s="102">
        <v>159</v>
      </c>
      <c r="C1360" s="4">
        <f>IF('Input&amp;Output'!$C$3=10,'v-t_chart'!G1360,IF('Input&amp;Output'!$C$3=21,'v-t_chart'!H1360,IF('Input&amp;Output'!$C$3=32,'v-t_chart'!I1360,IF('Input&amp;Output'!$C$3=22,'v-t_chart'!J1360,IF('Input&amp;Output'!$C$3=31,'v-t_chart'!K1360,'v-t_chart'!L1360)))))</f>
        <v>99</v>
      </c>
      <c r="D1360" s="17"/>
      <c r="F1360" s="4">
        <v>1359</v>
      </c>
      <c r="G1360" s="105"/>
      <c r="I1360" s="4">
        <v>99</v>
      </c>
      <c r="K1360" s="4">
        <v>99</v>
      </c>
      <c r="L1360" s="107"/>
      <c r="M1360" s="107"/>
      <c r="N1360" s="4">
        <v>1359</v>
      </c>
      <c r="O1360" s="4"/>
      <c r="P1360" s="4"/>
      <c r="Q1360" s="4">
        <v>99.01</v>
      </c>
      <c r="R1360" s="4"/>
      <c r="S1360" s="4">
        <v>99.01</v>
      </c>
      <c r="T1360" s="107"/>
      <c r="U1360" s="107"/>
      <c r="V1360" s="107"/>
      <c r="W1360" s="107"/>
      <c r="X1360" s="107"/>
    </row>
    <row r="1361" spans="1:24">
      <c r="A1361" s="102">
        <f t="shared" si="21"/>
        <v>1360</v>
      </c>
      <c r="B1361" s="102">
        <v>160</v>
      </c>
      <c r="C1361" s="4">
        <f>IF('Input&amp;Output'!$C$3=10,'v-t_chart'!G1361,IF('Input&amp;Output'!$C$3=21,'v-t_chart'!H1361,IF('Input&amp;Output'!$C$3=32,'v-t_chart'!I1361,IF('Input&amp;Output'!$C$3=22,'v-t_chart'!J1361,IF('Input&amp;Output'!$C$3=31,'v-t_chart'!K1361,'v-t_chart'!L1361)))))</f>
        <v>96.7</v>
      </c>
      <c r="D1361" s="17"/>
      <c r="F1361" s="4">
        <v>1360</v>
      </c>
      <c r="G1361" s="105"/>
      <c r="I1361" s="4">
        <v>96.7</v>
      </c>
      <c r="K1361" s="4">
        <v>96.7</v>
      </c>
      <c r="L1361" s="107"/>
      <c r="M1361" s="107"/>
      <c r="N1361" s="4">
        <v>1360</v>
      </c>
      <c r="O1361" s="4"/>
      <c r="P1361" s="4"/>
      <c r="Q1361" s="4">
        <v>96.65</v>
      </c>
      <c r="R1361" s="4"/>
      <c r="S1361" s="4">
        <v>96.65</v>
      </c>
      <c r="T1361" s="107"/>
      <c r="U1361" s="107"/>
      <c r="V1361" s="107"/>
      <c r="W1361" s="107"/>
      <c r="X1361" s="107"/>
    </row>
    <row r="1362" spans="1:24">
      <c r="A1362" s="102">
        <f t="shared" si="21"/>
        <v>1361</v>
      </c>
      <c r="B1362" s="102">
        <v>161</v>
      </c>
      <c r="C1362" s="4">
        <f>IF('Input&amp;Output'!$C$3=10,'v-t_chart'!G1362,IF('Input&amp;Output'!$C$3=21,'v-t_chart'!H1362,IF('Input&amp;Output'!$C$3=32,'v-t_chart'!I1362,IF('Input&amp;Output'!$C$3=22,'v-t_chart'!J1362,IF('Input&amp;Output'!$C$3=31,'v-t_chart'!K1362,'v-t_chart'!L1362)))))</f>
        <v>93.7</v>
      </c>
      <c r="D1362" s="17"/>
      <c r="F1362" s="4">
        <v>1361</v>
      </c>
      <c r="G1362" s="105"/>
      <c r="I1362" s="4">
        <v>93.7</v>
      </c>
      <c r="K1362" s="4">
        <v>93.7</v>
      </c>
      <c r="L1362" s="107"/>
      <c r="M1362" s="107"/>
      <c r="N1362" s="4">
        <v>1361</v>
      </c>
      <c r="O1362" s="4"/>
      <c r="P1362" s="4"/>
      <c r="Q1362" s="4">
        <v>93.71</v>
      </c>
      <c r="R1362" s="4"/>
      <c r="S1362" s="4">
        <v>93.71</v>
      </c>
      <c r="T1362" s="107"/>
      <c r="U1362" s="107"/>
      <c r="V1362" s="107"/>
      <c r="W1362" s="107"/>
      <c r="X1362" s="107"/>
    </row>
    <row r="1363" spans="1:24">
      <c r="A1363" s="102">
        <f t="shared" si="21"/>
        <v>1362</v>
      </c>
      <c r="B1363" s="102">
        <v>162</v>
      </c>
      <c r="C1363" s="4">
        <f>IF('Input&amp;Output'!$C$3=10,'v-t_chart'!G1363,IF('Input&amp;Output'!$C$3=21,'v-t_chart'!H1363,IF('Input&amp;Output'!$C$3=32,'v-t_chart'!I1363,IF('Input&amp;Output'!$C$3=22,'v-t_chart'!J1363,IF('Input&amp;Output'!$C$3=31,'v-t_chart'!K1363,'v-t_chart'!L1363)))))</f>
        <v>91.3</v>
      </c>
      <c r="D1363" s="17"/>
      <c r="F1363" s="4">
        <v>1362</v>
      </c>
      <c r="G1363" s="105"/>
      <c r="I1363" s="4">
        <v>91.3</v>
      </c>
      <c r="K1363" s="4">
        <v>91.3</v>
      </c>
      <c r="L1363" s="107"/>
      <c r="M1363" s="107"/>
      <c r="N1363" s="4">
        <v>1362</v>
      </c>
      <c r="O1363" s="4"/>
      <c r="P1363" s="4"/>
      <c r="Q1363" s="4">
        <v>91.34</v>
      </c>
      <c r="R1363" s="4"/>
      <c r="S1363" s="4">
        <v>91.34</v>
      </c>
      <c r="T1363" s="107"/>
      <c r="U1363" s="107"/>
      <c r="V1363" s="107"/>
      <c r="W1363" s="107"/>
      <c r="X1363" s="107"/>
    </row>
    <row r="1364" spans="1:24">
      <c r="A1364" s="102">
        <f t="shared" si="21"/>
        <v>1363</v>
      </c>
      <c r="B1364" s="102">
        <v>163</v>
      </c>
      <c r="C1364" s="4">
        <f>IF('Input&amp;Output'!$C$3=10,'v-t_chart'!G1364,IF('Input&amp;Output'!$C$3=21,'v-t_chart'!H1364,IF('Input&amp;Output'!$C$3=32,'v-t_chart'!I1364,IF('Input&amp;Output'!$C$3=22,'v-t_chart'!J1364,IF('Input&amp;Output'!$C$3=31,'v-t_chart'!K1364,'v-t_chart'!L1364)))))</f>
        <v>90.4</v>
      </c>
      <c r="D1364" s="17"/>
      <c r="F1364" s="4">
        <v>1363</v>
      </c>
      <c r="G1364" s="105"/>
      <c r="I1364" s="4">
        <v>90.4</v>
      </c>
      <c r="K1364" s="4">
        <v>90.4</v>
      </c>
      <c r="L1364" s="107"/>
      <c r="M1364" s="107"/>
      <c r="N1364" s="4">
        <v>1363</v>
      </c>
      <c r="O1364" s="4"/>
      <c r="P1364" s="4"/>
      <c r="Q1364" s="4">
        <v>90.38</v>
      </c>
      <c r="R1364" s="4"/>
      <c r="S1364" s="4">
        <v>90.38</v>
      </c>
      <c r="T1364" s="107"/>
      <c r="U1364" s="107"/>
      <c r="V1364" s="107"/>
      <c r="W1364" s="107"/>
      <c r="X1364" s="107"/>
    </row>
    <row r="1365" spans="1:24">
      <c r="A1365" s="102">
        <f t="shared" si="21"/>
        <v>1364</v>
      </c>
      <c r="B1365" s="102">
        <v>164</v>
      </c>
      <c r="C1365" s="4">
        <f>IF('Input&amp;Output'!$C$3=10,'v-t_chart'!G1365,IF('Input&amp;Output'!$C$3=21,'v-t_chart'!H1365,IF('Input&amp;Output'!$C$3=32,'v-t_chart'!I1365,IF('Input&amp;Output'!$C$3=22,'v-t_chart'!J1365,IF('Input&amp;Output'!$C$3=31,'v-t_chart'!K1365,'v-t_chart'!L1365)))))</f>
        <v>90.6</v>
      </c>
      <c r="D1365" s="17"/>
      <c r="F1365" s="4">
        <v>1364</v>
      </c>
      <c r="G1365" s="105"/>
      <c r="I1365" s="4">
        <v>90.6</v>
      </c>
      <c r="K1365" s="4">
        <v>90.6</v>
      </c>
      <c r="L1365" s="107"/>
      <c r="M1365" s="107"/>
      <c r="N1365" s="4">
        <v>1364</v>
      </c>
      <c r="O1365" s="4"/>
      <c r="P1365" s="4"/>
      <c r="Q1365" s="4">
        <v>90.58</v>
      </c>
      <c r="R1365" s="4"/>
      <c r="S1365" s="4">
        <v>90.58</v>
      </c>
      <c r="T1365" s="107"/>
      <c r="U1365" s="107"/>
      <c r="V1365" s="107"/>
      <c r="W1365" s="107"/>
      <c r="X1365" s="107"/>
    </row>
    <row r="1366" spans="1:24">
      <c r="A1366" s="102">
        <f t="shared" si="21"/>
        <v>1365</v>
      </c>
      <c r="B1366" s="102">
        <v>165</v>
      </c>
      <c r="C1366" s="4">
        <f>IF('Input&amp;Output'!$C$3=10,'v-t_chart'!G1366,IF('Input&amp;Output'!$C$3=21,'v-t_chart'!H1366,IF('Input&amp;Output'!$C$3=32,'v-t_chart'!I1366,IF('Input&amp;Output'!$C$3=22,'v-t_chart'!J1366,IF('Input&amp;Output'!$C$3=31,'v-t_chart'!K1366,'v-t_chart'!L1366)))))</f>
        <v>91.1</v>
      </c>
      <c r="D1366" s="17"/>
      <c r="F1366" s="4">
        <v>1365</v>
      </c>
      <c r="G1366" s="105"/>
      <c r="I1366" s="4">
        <v>91.1</v>
      </c>
      <c r="K1366" s="4">
        <v>91.1</v>
      </c>
      <c r="L1366" s="107"/>
      <c r="M1366" s="107"/>
      <c r="N1366" s="4">
        <v>1365</v>
      </c>
      <c r="O1366" s="4"/>
      <c r="P1366" s="4"/>
      <c r="Q1366" s="4">
        <v>91.06</v>
      </c>
      <c r="R1366" s="4"/>
      <c r="S1366" s="4">
        <v>91.06</v>
      </c>
      <c r="T1366" s="107"/>
      <c r="U1366" s="107"/>
      <c r="V1366" s="107"/>
      <c r="W1366" s="107"/>
      <c r="X1366" s="107"/>
    </row>
    <row r="1367" spans="1:24">
      <c r="A1367" s="102">
        <f t="shared" si="21"/>
        <v>1366</v>
      </c>
      <c r="B1367" s="102">
        <v>166</v>
      </c>
      <c r="C1367" s="4">
        <f>IF('Input&amp;Output'!$C$3=10,'v-t_chart'!G1367,IF('Input&amp;Output'!$C$3=21,'v-t_chart'!H1367,IF('Input&amp;Output'!$C$3=32,'v-t_chart'!I1367,IF('Input&amp;Output'!$C$3=22,'v-t_chart'!J1367,IF('Input&amp;Output'!$C$3=31,'v-t_chart'!K1367,'v-t_chart'!L1367)))))</f>
        <v>90.9</v>
      </c>
      <c r="D1367" s="17"/>
      <c r="F1367" s="4">
        <v>1366</v>
      </c>
      <c r="G1367" s="105"/>
      <c r="I1367" s="4">
        <v>90.9</v>
      </c>
      <c r="K1367" s="4">
        <v>90.9</v>
      </c>
      <c r="L1367" s="107"/>
      <c r="M1367" s="107"/>
      <c r="N1367" s="4">
        <v>1366</v>
      </c>
      <c r="O1367" s="4"/>
      <c r="P1367" s="4"/>
      <c r="Q1367" s="4">
        <v>90.9</v>
      </c>
      <c r="R1367" s="4"/>
      <c r="S1367" s="4">
        <v>90.9</v>
      </c>
      <c r="T1367" s="107"/>
      <c r="U1367" s="107"/>
      <c r="V1367" s="107"/>
      <c r="W1367" s="107"/>
      <c r="X1367" s="107"/>
    </row>
    <row r="1368" spans="1:24">
      <c r="A1368" s="102">
        <f t="shared" si="21"/>
        <v>1367</v>
      </c>
      <c r="B1368" s="102">
        <v>167</v>
      </c>
      <c r="C1368" s="4">
        <f>IF('Input&amp;Output'!$C$3=10,'v-t_chart'!G1368,IF('Input&amp;Output'!$C$3=21,'v-t_chart'!H1368,IF('Input&amp;Output'!$C$3=32,'v-t_chart'!I1368,IF('Input&amp;Output'!$C$3=22,'v-t_chart'!J1368,IF('Input&amp;Output'!$C$3=31,'v-t_chart'!K1368,'v-t_chart'!L1368)))))</f>
        <v>89</v>
      </c>
      <c r="D1368" s="17"/>
      <c r="F1368" s="4">
        <v>1367</v>
      </c>
      <c r="G1368" s="105"/>
      <c r="I1368" s="4">
        <v>89</v>
      </c>
      <c r="K1368" s="4">
        <v>89</v>
      </c>
      <c r="L1368" s="107"/>
      <c r="M1368" s="107"/>
      <c r="N1368" s="4">
        <v>1367</v>
      </c>
      <c r="O1368" s="4"/>
      <c r="P1368" s="4"/>
      <c r="Q1368" s="4">
        <v>89.02</v>
      </c>
      <c r="R1368" s="4"/>
      <c r="S1368" s="4">
        <v>89.02</v>
      </c>
      <c r="T1368" s="107"/>
      <c r="U1368" s="107"/>
      <c r="V1368" s="107"/>
      <c r="W1368" s="107"/>
      <c r="X1368" s="107"/>
    </row>
    <row r="1369" spans="1:24">
      <c r="A1369" s="102">
        <f t="shared" si="21"/>
        <v>1368</v>
      </c>
      <c r="B1369" s="102">
        <v>168</v>
      </c>
      <c r="C1369" s="4">
        <f>IF('Input&amp;Output'!$C$3=10,'v-t_chart'!G1369,IF('Input&amp;Output'!$C$3=21,'v-t_chart'!H1369,IF('Input&amp;Output'!$C$3=32,'v-t_chart'!I1369,IF('Input&amp;Output'!$C$3=22,'v-t_chart'!J1369,IF('Input&amp;Output'!$C$3=31,'v-t_chart'!K1369,'v-t_chart'!L1369)))))</f>
        <v>85.6</v>
      </c>
      <c r="D1369" s="17"/>
      <c r="F1369" s="4">
        <v>1368</v>
      </c>
      <c r="G1369" s="105"/>
      <c r="I1369" s="4">
        <v>85.6</v>
      </c>
      <c r="K1369" s="4">
        <v>85.6</v>
      </c>
      <c r="L1369" s="107"/>
      <c r="M1369" s="107"/>
      <c r="N1369" s="4">
        <v>1368</v>
      </c>
      <c r="O1369" s="4"/>
      <c r="P1369" s="4"/>
      <c r="Q1369" s="4">
        <v>85.58</v>
      </c>
      <c r="R1369" s="4"/>
      <c r="S1369" s="4">
        <v>85.58</v>
      </c>
      <c r="T1369" s="107"/>
      <c r="U1369" s="107"/>
      <c r="V1369" s="107"/>
      <c r="W1369" s="107"/>
      <c r="X1369" s="107"/>
    </row>
    <row r="1370" spans="1:24">
      <c r="A1370" s="102">
        <f t="shared" si="21"/>
        <v>1369</v>
      </c>
      <c r="B1370" s="102">
        <v>169</v>
      </c>
      <c r="C1370" s="4">
        <f>IF('Input&amp;Output'!$C$3=10,'v-t_chart'!G1370,IF('Input&amp;Output'!$C$3=21,'v-t_chart'!H1370,IF('Input&amp;Output'!$C$3=32,'v-t_chart'!I1370,IF('Input&amp;Output'!$C$3=22,'v-t_chart'!J1370,IF('Input&amp;Output'!$C$3=31,'v-t_chart'!K1370,'v-t_chart'!L1370)))))</f>
        <v>81.599999999999994</v>
      </c>
      <c r="D1370" s="17"/>
      <c r="F1370" s="4">
        <v>1369</v>
      </c>
      <c r="G1370" s="105"/>
      <c r="I1370" s="4">
        <v>81.599999999999994</v>
      </c>
      <c r="K1370" s="4">
        <v>81.599999999999994</v>
      </c>
      <c r="L1370" s="107"/>
      <c r="M1370" s="107"/>
      <c r="N1370" s="4">
        <v>1369</v>
      </c>
      <c r="O1370" s="4"/>
      <c r="P1370" s="4"/>
      <c r="Q1370" s="4">
        <v>81.599999999999994</v>
      </c>
      <c r="R1370" s="4"/>
      <c r="S1370" s="4">
        <v>81.599999999999994</v>
      </c>
      <c r="T1370" s="107"/>
      <c r="U1370" s="107"/>
      <c r="V1370" s="107"/>
      <c r="W1370" s="107"/>
      <c r="X1370" s="107"/>
    </row>
    <row r="1371" spans="1:24">
      <c r="A1371" s="102">
        <f t="shared" si="21"/>
        <v>1370</v>
      </c>
      <c r="B1371" s="102">
        <v>170</v>
      </c>
      <c r="C1371" s="4">
        <f>IF('Input&amp;Output'!$C$3=10,'v-t_chart'!G1371,IF('Input&amp;Output'!$C$3=21,'v-t_chart'!H1371,IF('Input&amp;Output'!$C$3=32,'v-t_chart'!I1371,IF('Input&amp;Output'!$C$3=22,'v-t_chart'!J1371,IF('Input&amp;Output'!$C$3=31,'v-t_chart'!K1371,'v-t_chart'!L1371)))))</f>
        <v>77.599999999999994</v>
      </c>
      <c r="D1371" s="17"/>
      <c r="F1371" s="4">
        <v>1370</v>
      </c>
      <c r="G1371" s="105"/>
      <c r="I1371" s="4">
        <v>77.599999999999994</v>
      </c>
      <c r="K1371" s="4">
        <v>77.599999999999994</v>
      </c>
      <c r="L1371" s="107"/>
      <c r="M1371" s="107"/>
      <c r="N1371" s="4">
        <v>1370</v>
      </c>
      <c r="O1371" s="4"/>
      <c r="P1371" s="4"/>
      <c r="Q1371" s="4">
        <v>77.56</v>
      </c>
      <c r="R1371" s="4"/>
      <c r="S1371" s="4">
        <v>77.56</v>
      </c>
      <c r="T1371" s="107"/>
      <c r="U1371" s="107"/>
      <c r="V1371" s="107"/>
      <c r="W1371" s="107"/>
      <c r="X1371" s="107"/>
    </row>
    <row r="1372" spans="1:24">
      <c r="A1372" s="102">
        <f t="shared" si="21"/>
        <v>1371</v>
      </c>
      <c r="B1372" s="102">
        <v>171</v>
      </c>
      <c r="C1372" s="4">
        <f>IF('Input&amp;Output'!$C$3=10,'v-t_chart'!G1372,IF('Input&amp;Output'!$C$3=21,'v-t_chart'!H1372,IF('Input&amp;Output'!$C$3=32,'v-t_chart'!I1372,IF('Input&amp;Output'!$C$3=22,'v-t_chart'!J1372,IF('Input&amp;Output'!$C$3=31,'v-t_chart'!K1372,'v-t_chart'!L1372)))))</f>
        <v>73.599999999999994</v>
      </c>
      <c r="D1372" s="17"/>
      <c r="F1372" s="4">
        <v>1371</v>
      </c>
      <c r="G1372" s="105"/>
      <c r="I1372" s="4">
        <v>73.599999999999994</v>
      </c>
      <c r="K1372" s="4">
        <v>73.599999999999994</v>
      </c>
      <c r="L1372" s="107"/>
      <c r="M1372" s="107"/>
      <c r="N1372" s="4">
        <v>1371</v>
      </c>
      <c r="O1372" s="4"/>
      <c r="P1372" s="4"/>
      <c r="Q1372" s="4">
        <v>73.569999999999993</v>
      </c>
      <c r="R1372" s="4"/>
      <c r="S1372" s="4">
        <v>73.569999999999993</v>
      </c>
      <c r="T1372" s="107"/>
      <c r="U1372" s="107"/>
      <c r="V1372" s="107"/>
      <c r="W1372" s="107"/>
      <c r="X1372" s="107"/>
    </row>
    <row r="1373" spans="1:24">
      <c r="A1373" s="102">
        <f t="shared" si="21"/>
        <v>1372</v>
      </c>
      <c r="B1373" s="102">
        <v>172</v>
      </c>
      <c r="C1373" s="4">
        <f>IF('Input&amp;Output'!$C$3=10,'v-t_chart'!G1373,IF('Input&amp;Output'!$C$3=21,'v-t_chart'!H1373,IF('Input&amp;Output'!$C$3=32,'v-t_chart'!I1373,IF('Input&amp;Output'!$C$3=22,'v-t_chart'!J1373,IF('Input&amp;Output'!$C$3=31,'v-t_chart'!K1373,'v-t_chart'!L1373)))))</f>
        <v>69.7</v>
      </c>
      <c r="D1373" s="17"/>
      <c r="F1373" s="4">
        <v>1372</v>
      </c>
      <c r="G1373" s="105"/>
      <c r="I1373" s="4">
        <v>69.7</v>
      </c>
      <c r="K1373" s="4">
        <v>69.7</v>
      </c>
      <c r="L1373" s="107"/>
      <c r="M1373" s="107"/>
      <c r="N1373" s="4">
        <v>1372</v>
      </c>
      <c r="O1373" s="4"/>
      <c r="P1373" s="4"/>
      <c r="Q1373" s="4">
        <v>69.7</v>
      </c>
      <c r="R1373" s="4"/>
      <c r="S1373" s="4">
        <v>69.7</v>
      </c>
      <c r="T1373" s="107"/>
      <c r="U1373" s="107"/>
      <c r="V1373" s="107"/>
      <c r="W1373" s="107"/>
      <c r="X1373" s="107"/>
    </row>
    <row r="1374" spans="1:24">
      <c r="A1374" s="102">
        <f t="shared" si="21"/>
        <v>1373</v>
      </c>
      <c r="B1374" s="102">
        <v>173</v>
      </c>
      <c r="C1374" s="4">
        <f>IF('Input&amp;Output'!$C$3=10,'v-t_chart'!G1374,IF('Input&amp;Output'!$C$3=21,'v-t_chart'!H1374,IF('Input&amp;Output'!$C$3=32,'v-t_chart'!I1374,IF('Input&amp;Output'!$C$3=22,'v-t_chart'!J1374,IF('Input&amp;Output'!$C$3=31,'v-t_chart'!K1374,'v-t_chart'!L1374)))))</f>
        <v>66</v>
      </c>
      <c r="D1374" s="17"/>
      <c r="F1374" s="4">
        <v>1373</v>
      </c>
      <c r="G1374" s="105"/>
      <c r="I1374" s="4">
        <v>66</v>
      </c>
      <c r="K1374" s="4">
        <v>66</v>
      </c>
      <c r="L1374" s="107"/>
      <c r="M1374" s="107"/>
      <c r="N1374" s="4">
        <v>1373</v>
      </c>
      <c r="O1374" s="4"/>
      <c r="P1374" s="4"/>
      <c r="Q1374" s="4">
        <v>66.02</v>
      </c>
      <c r="R1374" s="4"/>
      <c r="S1374" s="4">
        <v>66.02</v>
      </c>
      <c r="T1374" s="107"/>
      <c r="U1374" s="107"/>
      <c r="V1374" s="107"/>
      <c r="W1374" s="107"/>
      <c r="X1374" s="107"/>
    </row>
    <row r="1375" spans="1:24">
      <c r="A1375" s="102">
        <f t="shared" si="21"/>
        <v>1374</v>
      </c>
      <c r="B1375" s="102">
        <v>174</v>
      </c>
      <c r="C1375" s="4">
        <f>IF('Input&amp;Output'!$C$3=10,'v-t_chart'!G1375,IF('Input&amp;Output'!$C$3=21,'v-t_chart'!H1375,IF('Input&amp;Output'!$C$3=32,'v-t_chart'!I1375,IF('Input&amp;Output'!$C$3=22,'v-t_chart'!J1375,IF('Input&amp;Output'!$C$3=31,'v-t_chart'!K1375,'v-t_chart'!L1375)))))</f>
        <v>62.7</v>
      </c>
      <c r="D1375" s="17"/>
      <c r="F1375" s="4">
        <v>1374</v>
      </c>
      <c r="G1375" s="105"/>
      <c r="I1375" s="4">
        <v>62.7</v>
      </c>
      <c r="K1375" s="4">
        <v>62.7</v>
      </c>
      <c r="L1375" s="107"/>
      <c r="M1375" s="107"/>
      <c r="N1375" s="4">
        <v>1374</v>
      </c>
      <c r="O1375" s="4"/>
      <c r="P1375" s="4"/>
      <c r="Q1375" s="4">
        <v>62.69</v>
      </c>
      <c r="R1375" s="4"/>
      <c r="S1375" s="4">
        <v>62.69</v>
      </c>
      <c r="T1375" s="107"/>
      <c r="U1375" s="107"/>
      <c r="V1375" s="107"/>
      <c r="W1375" s="107"/>
      <c r="X1375" s="107"/>
    </row>
    <row r="1376" spans="1:24">
      <c r="A1376" s="102">
        <f t="shared" si="21"/>
        <v>1375</v>
      </c>
      <c r="B1376" s="102">
        <v>175</v>
      </c>
      <c r="C1376" s="4">
        <f>IF('Input&amp;Output'!$C$3=10,'v-t_chart'!G1376,IF('Input&amp;Output'!$C$3=21,'v-t_chart'!H1376,IF('Input&amp;Output'!$C$3=32,'v-t_chart'!I1376,IF('Input&amp;Output'!$C$3=22,'v-t_chart'!J1376,IF('Input&amp;Output'!$C$3=31,'v-t_chart'!K1376,'v-t_chart'!L1376)))))</f>
        <v>60</v>
      </c>
      <c r="D1376" s="17"/>
      <c r="F1376" s="4">
        <v>1375</v>
      </c>
      <c r="G1376" s="105"/>
      <c r="I1376" s="4">
        <v>60</v>
      </c>
      <c r="K1376" s="4">
        <v>60</v>
      </c>
      <c r="L1376" s="107"/>
      <c r="M1376" s="107"/>
      <c r="N1376" s="4">
        <v>1375</v>
      </c>
      <c r="O1376" s="4"/>
      <c r="P1376" s="4"/>
      <c r="Q1376" s="4">
        <v>59.98</v>
      </c>
      <c r="R1376" s="4"/>
      <c r="S1376" s="4">
        <v>59.98</v>
      </c>
      <c r="T1376" s="107"/>
      <c r="U1376" s="107"/>
      <c r="V1376" s="107"/>
      <c r="W1376" s="107"/>
      <c r="X1376" s="107"/>
    </row>
    <row r="1377" spans="1:24">
      <c r="A1377" s="102">
        <f t="shared" si="21"/>
        <v>1376</v>
      </c>
      <c r="B1377" s="102">
        <v>176</v>
      </c>
      <c r="C1377" s="4">
        <f>IF('Input&amp;Output'!$C$3=10,'v-t_chart'!G1377,IF('Input&amp;Output'!$C$3=21,'v-t_chart'!H1377,IF('Input&amp;Output'!$C$3=32,'v-t_chart'!I1377,IF('Input&amp;Output'!$C$3=22,'v-t_chart'!J1377,IF('Input&amp;Output'!$C$3=31,'v-t_chart'!K1377,'v-t_chart'!L1377)))))</f>
        <v>58</v>
      </c>
      <c r="D1377" s="17"/>
      <c r="F1377" s="4">
        <v>1376</v>
      </c>
      <c r="G1377" s="105"/>
      <c r="I1377" s="4">
        <v>58</v>
      </c>
      <c r="K1377" s="4">
        <v>58</v>
      </c>
      <c r="L1377" s="107"/>
      <c r="M1377" s="107"/>
      <c r="N1377" s="4">
        <v>1376</v>
      </c>
      <c r="O1377" s="4"/>
      <c r="P1377" s="4"/>
      <c r="Q1377" s="4">
        <v>57.96</v>
      </c>
      <c r="R1377" s="4"/>
      <c r="S1377" s="4">
        <v>57.96</v>
      </c>
      <c r="T1377" s="107"/>
      <c r="U1377" s="107"/>
      <c r="V1377" s="107"/>
      <c r="W1377" s="107"/>
      <c r="X1377" s="107"/>
    </row>
    <row r="1378" spans="1:24">
      <c r="A1378" s="102">
        <f t="shared" si="21"/>
        <v>1377</v>
      </c>
      <c r="B1378" s="102">
        <v>177</v>
      </c>
      <c r="C1378" s="4">
        <f>IF('Input&amp;Output'!$C$3=10,'v-t_chart'!G1378,IF('Input&amp;Output'!$C$3=21,'v-t_chart'!H1378,IF('Input&amp;Output'!$C$3=32,'v-t_chart'!I1378,IF('Input&amp;Output'!$C$3=22,'v-t_chart'!J1378,IF('Input&amp;Output'!$C$3=31,'v-t_chart'!K1378,'v-t_chart'!L1378)))))</f>
        <v>56.4</v>
      </c>
      <c r="D1378" s="17"/>
      <c r="F1378" s="4">
        <v>1377</v>
      </c>
      <c r="G1378" s="105"/>
      <c r="I1378" s="4">
        <v>56.4</v>
      </c>
      <c r="K1378" s="4">
        <v>56.4</v>
      </c>
      <c r="L1378" s="107"/>
      <c r="M1378" s="107"/>
      <c r="N1378" s="4">
        <v>1377</v>
      </c>
      <c r="O1378" s="4"/>
      <c r="P1378" s="4"/>
      <c r="Q1378" s="4">
        <v>56.36</v>
      </c>
      <c r="R1378" s="4"/>
      <c r="S1378" s="4">
        <v>56.36</v>
      </c>
      <c r="T1378" s="107"/>
      <c r="U1378" s="107"/>
      <c r="V1378" s="107"/>
      <c r="W1378" s="107"/>
      <c r="X1378" s="107"/>
    </row>
    <row r="1379" spans="1:24">
      <c r="A1379" s="102">
        <f t="shared" si="21"/>
        <v>1378</v>
      </c>
      <c r="B1379" s="102">
        <v>178</v>
      </c>
      <c r="C1379" s="4">
        <f>IF('Input&amp;Output'!$C$3=10,'v-t_chart'!G1379,IF('Input&amp;Output'!$C$3=21,'v-t_chart'!H1379,IF('Input&amp;Output'!$C$3=32,'v-t_chart'!I1379,IF('Input&amp;Output'!$C$3=22,'v-t_chart'!J1379,IF('Input&amp;Output'!$C$3=31,'v-t_chart'!K1379,'v-t_chart'!L1379)))))</f>
        <v>54.8</v>
      </c>
      <c r="D1379" s="17"/>
      <c r="F1379" s="4">
        <v>1378</v>
      </c>
      <c r="G1379" s="105"/>
      <c r="I1379" s="4">
        <v>54.8</v>
      </c>
      <c r="K1379" s="4">
        <v>54.8</v>
      </c>
      <c r="L1379" s="107"/>
      <c r="M1379" s="107"/>
      <c r="N1379" s="4">
        <v>1378</v>
      </c>
      <c r="O1379" s="4"/>
      <c r="P1379" s="4"/>
      <c r="Q1379" s="4">
        <v>54.83</v>
      </c>
      <c r="R1379" s="4"/>
      <c r="S1379" s="4">
        <v>54.83</v>
      </c>
      <c r="T1379" s="107"/>
      <c r="U1379" s="107"/>
      <c r="V1379" s="107"/>
      <c r="W1379" s="107"/>
      <c r="X1379" s="107"/>
    </row>
    <row r="1380" spans="1:24">
      <c r="A1380" s="102">
        <f t="shared" si="21"/>
        <v>1379</v>
      </c>
      <c r="B1380" s="102">
        <v>179</v>
      </c>
      <c r="C1380" s="4">
        <f>IF('Input&amp;Output'!$C$3=10,'v-t_chart'!G1380,IF('Input&amp;Output'!$C$3=21,'v-t_chart'!H1380,IF('Input&amp;Output'!$C$3=32,'v-t_chart'!I1380,IF('Input&amp;Output'!$C$3=22,'v-t_chart'!J1380,IF('Input&amp;Output'!$C$3=31,'v-t_chart'!K1380,'v-t_chart'!L1380)))))</f>
        <v>53.3</v>
      </c>
      <c r="D1380" s="17"/>
      <c r="F1380" s="4">
        <v>1379</v>
      </c>
      <c r="G1380" s="105"/>
      <c r="I1380" s="4">
        <v>53.3</v>
      </c>
      <c r="K1380" s="4">
        <v>53.3</v>
      </c>
      <c r="L1380" s="107"/>
      <c r="M1380" s="107"/>
      <c r="N1380" s="4">
        <v>1379</v>
      </c>
      <c r="O1380" s="4"/>
      <c r="P1380" s="4"/>
      <c r="Q1380" s="4">
        <v>53.25</v>
      </c>
      <c r="R1380" s="4"/>
      <c r="S1380" s="4">
        <v>53.25</v>
      </c>
      <c r="T1380" s="107"/>
      <c r="U1380" s="107"/>
      <c r="V1380" s="107"/>
      <c r="W1380" s="107"/>
      <c r="X1380" s="107"/>
    </row>
    <row r="1381" spans="1:24">
      <c r="A1381" s="102">
        <f t="shared" si="21"/>
        <v>1380</v>
      </c>
      <c r="B1381" s="102">
        <v>180</v>
      </c>
      <c r="C1381" s="4">
        <f>IF('Input&amp;Output'!$C$3=10,'v-t_chart'!G1381,IF('Input&amp;Output'!$C$3=21,'v-t_chart'!H1381,IF('Input&amp;Output'!$C$3=32,'v-t_chart'!I1381,IF('Input&amp;Output'!$C$3=22,'v-t_chart'!J1381,IF('Input&amp;Output'!$C$3=31,'v-t_chart'!K1381,'v-t_chart'!L1381)))))</f>
        <v>51.7</v>
      </c>
      <c r="D1381" s="17"/>
      <c r="F1381" s="4">
        <v>1380</v>
      </c>
      <c r="G1381" s="105"/>
      <c r="I1381" s="4">
        <v>51.7</v>
      </c>
      <c r="K1381" s="4">
        <v>51.7</v>
      </c>
      <c r="L1381" s="107"/>
      <c r="M1381" s="107"/>
      <c r="N1381" s="4">
        <v>1380</v>
      </c>
      <c r="O1381" s="4"/>
      <c r="P1381" s="4"/>
      <c r="Q1381" s="4">
        <v>51.65</v>
      </c>
      <c r="R1381" s="4"/>
      <c r="S1381" s="4">
        <v>51.65</v>
      </c>
      <c r="T1381" s="107"/>
      <c r="U1381" s="107"/>
      <c r="V1381" s="107"/>
      <c r="W1381" s="107"/>
      <c r="X1381" s="107"/>
    </row>
    <row r="1382" spans="1:24">
      <c r="A1382" s="102">
        <f t="shared" si="21"/>
        <v>1381</v>
      </c>
      <c r="B1382" s="102">
        <v>181</v>
      </c>
      <c r="C1382" s="4">
        <f>IF('Input&amp;Output'!$C$3=10,'v-t_chart'!G1382,IF('Input&amp;Output'!$C$3=21,'v-t_chart'!H1382,IF('Input&amp;Output'!$C$3=32,'v-t_chart'!I1382,IF('Input&amp;Output'!$C$3=22,'v-t_chart'!J1382,IF('Input&amp;Output'!$C$3=31,'v-t_chart'!K1382,'v-t_chart'!L1382)))))</f>
        <v>50.2</v>
      </c>
      <c r="D1382" s="17"/>
      <c r="F1382" s="4">
        <v>1381</v>
      </c>
      <c r="G1382" s="105"/>
      <c r="I1382" s="4">
        <v>50.2</v>
      </c>
      <c r="K1382" s="4">
        <v>50.2</v>
      </c>
      <c r="L1382" s="107"/>
      <c r="M1382" s="107"/>
      <c r="N1382" s="4">
        <v>1381</v>
      </c>
      <c r="O1382" s="4"/>
      <c r="P1382" s="4"/>
      <c r="Q1382" s="4">
        <v>50.17</v>
      </c>
      <c r="R1382" s="4"/>
      <c r="S1382" s="4">
        <v>50.17</v>
      </c>
      <c r="T1382" s="107"/>
      <c r="U1382" s="107"/>
      <c r="V1382" s="107"/>
      <c r="W1382" s="107"/>
      <c r="X1382" s="107"/>
    </row>
    <row r="1383" spans="1:24">
      <c r="A1383" s="102">
        <f t="shared" si="21"/>
        <v>1382</v>
      </c>
      <c r="B1383" s="102">
        <v>182</v>
      </c>
      <c r="C1383" s="4">
        <f>IF('Input&amp;Output'!$C$3=10,'v-t_chart'!G1383,IF('Input&amp;Output'!$C$3=21,'v-t_chart'!H1383,IF('Input&amp;Output'!$C$3=32,'v-t_chart'!I1383,IF('Input&amp;Output'!$C$3=22,'v-t_chart'!J1383,IF('Input&amp;Output'!$C$3=31,'v-t_chart'!K1383,'v-t_chart'!L1383)))))</f>
        <v>48.7</v>
      </c>
      <c r="D1383" s="17"/>
      <c r="F1383" s="4">
        <v>1382</v>
      </c>
      <c r="G1383" s="105"/>
      <c r="I1383" s="4">
        <v>48.7</v>
      </c>
      <c r="K1383" s="4">
        <v>48.7</v>
      </c>
      <c r="L1383" s="107"/>
      <c r="M1383" s="107"/>
      <c r="N1383" s="4">
        <v>1382</v>
      </c>
      <c r="O1383" s="4"/>
      <c r="P1383" s="4"/>
      <c r="Q1383" s="4">
        <v>48.69</v>
      </c>
      <c r="R1383" s="4"/>
      <c r="S1383" s="4">
        <v>48.69</v>
      </c>
      <c r="T1383" s="107"/>
      <c r="U1383" s="107"/>
      <c r="V1383" s="107"/>
      <c r="W1383" s="107"/>
      <c r="X1383" s="107"/>
    </row>
    <row r="1384" spans="1:24">
      <c r="A1384" s="102">
        <f t="shared" si="21"/>
        <v>1383</v>
      </c>
      <c r="B1384" s="102">
        <v>183</v>
      </c>
      <c r="C1384" s="4">
        <f>IF('Input&amp;Output'!$C$3=10,'v-t_chart'!G1384,IF('Input&amp;Output'!$C$3=21,'v-t_chart'!H1384,IF('Input&amp;Output'!$C$3=32,'v-t_chart'!I1384,IF('Input&amp;Output'!$C$3=22,'v-t_chart'!J1384,IF('Input&amp;Output'!$C$3=31,'v-t_chart'!K1384,'v-t_chart'!L1384)))))</f>
        <v>47.2</v>
      </c>
      <c r="D1384" s="17"/>
      <c r="F1384" s="4">
        <v>1383</v>
      </c>
      <c r="G1384" s="105"/>
      <c r="I1384" s="4">
        <v>47.2</v>
      </c>
      <c r="K1384" s="4">
        <v>47.2</v>
      </c>
      <c r="L1384" s="107"/>
      <c r="M1384" s="107"/>
      <c r="N1384" s="4">
        <v>1383</v>
      </c>
      <c r="O1384" s="4"/>
      <c r="P1384" s="4"/>
      <c r="Q1384" s="4">
        <v>47.21</v>
      </c>
      <c r="R1384" s="4"/>
      <c r="S1384" s="4">
        <v>47.21</v>
      </c>
      <c r="T1384" s="107"/>
      <c r="U1384" s="107"/>
      <c r="V1384" s="107"/>
      <c r="W1384" s="107"/>
      <c r="X1384" s="107"/>
    </row>
    <row r="1385" spans="1:24">
      <c r="A1385" s="102">
        <f t="shared" si="21"/>
        <v>1384</v>
      </c>
      <c r="B1385" s="102">
        <v>184</v>
      </c>
      <c r="C1385" s="4">
        <f>IF('Input&amp;Output'!$C$3=10,'v-t_chart'!G1385,IF('Input&amp;Output'!$C$3=21,'v-t_chart'!H1385,IF('Input&amp;Output'!$C$3=32,'v-t_chart'!I1385,IF('Input&amp;Output'!$C$3=22,'v-t_chart'!J1385,IF('Input&amp;Output'!$C$3=31,'v-t_chart'!K1385,'v-t_chart'!L1385)))))</f>
        <v>47.1</v>
      </c>
      <c r="D1385" s="17"/>
      <c r="F1385" s="4">
        <v>1384</v>
      </c>
      <c r="G1385" s="105"/>
      <c r="I1385" s="4">
        <v>47.1</v>
      </c>
      <c r="K1385" s="4">
        <v>47.1</v>
      </c>
      <c r="L1385" s="107"/>
      <c r="M1385" s="107"/>
      <c r="N1385" s="4">
        <v>1384</v>
      </c>
      <c r="O1385" s="4"/>
      <c r="P1385" s="4"/>
      <c r="Q1385" s="4">
        <v>47.1</v>
      </c>
      <c r="R1385" s="4"/>
      <c r="S1385" s="4">
        <v>47.1</v>
      </c>
      <c r="T1385" s="107"/>
      <c r="U1385" s="107"/>
      <c r="V1385" s="107"/>
      <c r="W1385" s="107"/>
      <c r="X1385" s="107"/>
    </row>
    <row r="1386" spans="1:24">
      <c r="A1386" s="102">
        <f t="shared" si="21"/>
        <v>1385</v>
      </c>
      <c r="B1386" s="102">
        <v>185</v>
      </c>
      <c r="C1386" s="4">
        <f>IF('Input&amp;Output'!$C$3=10,'v-t_chart'!G1386,IF('Input&amp;Output'!$C$3=21,'v-t_chart'!H1386,IF('Input&amp;Output'!$C$3=32,'v-t_chart'!I1386,IF('Input&amp;Output'!$C$3=22,'v-t_chart'!J1386,IF('Input&amp;Output'!$C$3=31,'v-t_chart'!K1386,'v-t_chart'!L1386)))))</f>
        <v>47</v>
      </c>
      <c r="D1386" s="17"/>
      <c r="F1386" s="4">
        <v>1385</v>
      </c>
      <c r="G1386" s="105"/>
      <c r="I1386" s="4">
        <v>47</v>
      </c>
      <c r="K1386" s="4">
        <v>47</v>
      </c>
      <c r="L1386" s="107"/>
      <c r="M1386" s="107"/>
      <c r="N1386" s="4">
        <v>1385</v>
      </c>
      <c r="O1386" s="4"/>
      <c r="P1386" s="4"/>
      <c r="Q1386" s="4">
        <v>47.02</v>
      </c>
      <c r="R1386" s="4"/>
      <c r="S1386" s="4">
        <v>47.02</v>
      </c>
      <c r="T1386" s="107"/>
      <c r="U1386" s="107"/>
      <c r="V1386" s="107"/>
      <c r="W1386" s="107"/>
      <c r="X1386" s="107"/>
    </row>
    <row r="1387" spans="1:24">
      <c r="A1387" s="102">
        <f t="shared" si="21"/>
        <v>1386</v>
      </c>
      <c r="B1387" s="102">
        <v>186</v>
      </c>
      <c r="C1387" s="4">
        <f>IF('Input&amp;Output'!$C$3=10,'v-t_chart'!G1387,IF('Input&amp;Output'!$C$3=21,'v-t_chart'!H1387,IF('Input&amp;Output'!$C$3=32,'v-t_chart'!I1387,IF('Input&amp;Output'!$C$3=22,'v-t_chart'!J1387,IF('Input&amp;Output'!$C$3=31,'v-t_chart'!K1387,'v-t_chart'!L1387)))))</f>
        <v>46.9</v>
      </c>
      <c r="D1387" s="17"/>
      <c r="F1387" s="4">
        <v>1386</v>
      </c>
      <c r="G1387" s="105"/>
      <c r="I1387" s="4">
        <v>46.9</v>
      </c>
      <c r="K1387" s="4">
        <v>46.9</v>
      </c>
      <c r="L1387" s="107"/>
      <c r="M1387" s="107"/>
      <c r="N1387" s="4">
        <v>1386</v>
      </c>
      <c r="O1387" s="4"/>
      <c r="P1387" s="4"/>
      <c r="Q1387" s="4">
        <v>46.86</v>
      </c>
      <c r="R1387" s="4"/>
      <c r="S1387" s="4">
        <v>46.86</v>
      </c>
      <c r="T1387" s="107"/>
      <c r="U1387" s="107"/>
      <c r="V1387" s="107"/>
      <c r="W1387" s="107"/>
      <c r="X1387" s="107"/>
    </row>
    <row r="1388" spans="1:24">
      <c r="A1388" s="102">
        <f t="shared" si="21"/>
        <v>1387</v>
      </c>
      <c r="B1388" s="102">
        <v>187</v>
      </c>
      <c r="C1388" s="4">
        <f>IF('Input&amp;Output'!$C$3=10,'v-t_chart'!G1388,IF('Input&amp;Output'!$C$3=21,'v-t_chart'!H1388,IF('Input&amp;Output'!$C$3=32,'v-t_chart'!I1388,IF('Input&amp;Output'!$C$3=22,'v-t_chart'!J1388,IF('Input&amp;Output'!$C$3=31,'v-t_chart'!K1388,'v-t_chart'!L1388)))))</f>
        <v>46.6</v>
      </c>
      <c r="D1388" s="17"/>
      <c r="F1388" s="4">
        <v>1387</v>
      </c>
      <c r="G1388" s="105"/>
      <c r="I1388" s="4">
        <v>46.6</v>
      </c>
      <c r="K1388" s="4">
        <v>46.6</v>
      </c>
      <c r="L1388" s="107"/>
      <c r="M1388" s="107"/>
      <c r="N1388" s="4">
        <v>1387</v>
      </c>
      <c r="O1388" s="4"/>
      <c r="P1388" s="4"/>
      <c r="Q1388" s="4">
        <v>46.61</v>
      </c>
      <c r="R1388" s="4"/>
      <c r="S1388" s="4">
        <v>46.61</v>
      </c>
      <c r="T1388" s="107"/>
      <c r="U1388" s="107"/>
      <c r="V1388" s="107"/>
      <c r="W1388" s="107"/>
      <c r="X1388" s="107"/>
    </row>
    <row r="1389" spans="1:24">
      <c r="A1389" s="102">
        <f t="shared" si="21"/>
        <v>1388</v>
      </c>
      <c r="B1389" s="102">
        <v>188</v>
      </c>
      <c r="C1389" s="4">
        <f>IF('Input&amp;Output'!$C$3=10,'v-t_chart'!G1389,IF('Input&amp;Output'!$C$3=21,'v-t_chart'!H1389,IF('Input&amp;Output'!$C$3=32,'v-t_chart'!I1389,IF('Input&amp;Output'!$C$3=22,'v-t_chart'!J1389,IF('Input&amp;Output'!$C$3=31,'v-t_chart'!K1389,'v-t_chart'!L1389)))))</f>
        <v>46.3</v>
      </c>
      <c r="D1389" s="17"/>
      <c r="F1389" s="4">
        <v>1388</v>
      </c>
      <c r="G1389" s="105"/>
      <c r="I1389" s="4">
        <v>46.3</v>
      </c>
      <c r="K1389" s="4">
        <v>46.3</v>
      </c>
      <c r="L1389" s="107"/>
      <c r="M1389" s="107"/>
      <c r="N1389" s="4">
        <v>1388</v>
      </c>
      <c r="O1389" s="4"/>
      <c r="P1389" s="4"/>
      <c r="Q1389" s="4">
        <v>46.31</v>
      </c>
      <c r="R1389" s="4"/>
      <c r="S1389" s="4">
        <v>46.31</v>
      </c>
      <c r="T1389" s="107"/>
      <c r="U1389" s="107"/>
      <c r="V1389" s="107"/>
      <c r="W1389" s="107"/>
      <c r="X1389" s="107"/>
    </row>
    <row r="1390" spans="1:24">
      <c r="A1390" s="102">
        <f t="shared" si="21"/>
        <v>1389</v>
      </c>
      <c r="B1390" s="102">
        <v>189</v>
      </c>
      <c r="C1390" s="4">
        <f>IF('Input&amp;Output'!$C$3=10,'v-t_chart'!G1390,IF('Input&amp;Output'!$C$3=21,'v-t_chart'!H1390,IF('Input&amp;Output'!$C$3=32,'v-t_chart'!I1390,IF('Input&amp;Output'!$C$3=22,'v-t_chart'!J1390,IF('Input&amp;Output'!$C$3=31,'v-t_chart'!K1390,'v-t_chart'!L1390)))))</f>
        <v>46.1</v>
      </c>
      <c r="D1390" s="17"/>
      <c r="F1390" s="4">
        <v>1389</v>
      </c>
      <c r="G1390" s="105"/>
      <c r="I1390" s="4">
        <v>46.1</v>
      </c>
      <c r="K1390" s="4">
        <v>46.1</v>
      </c>
      <c r="L1390" s="107"/>
      <c r="M1390" s="107"/>
      <c r="N1390" s="4">
        <v>1389</v>
      </c>
      <c r="O1390" s="4"/>
      <c r="P1390" s="4"/>
      <c r="Q1390" s="4">
        <v>46.07</v>
      </c>
      <c r="R1390" s="4"/>
      <c r="S1390" s="4">
        <v>46.07</v>
      </c>
      <c r="T1390" s="107"/>
      <c r="U1390" s="107"/>
      <c r="V1390" s="107"/>
      <c r="W1390" s="107"/>
      <c r="X1390" s="107"/>
    </row>
    <row r="1391" spans="1:24">
      <c r="A1391" s="102">
        <f t="shared" si="21"/>
        <v>1390</v>
      </c>
      <c r="B1391" s="102">
        <v>190</v>
      </c>
      <c r="C1391" s="4">
        <f>IF('Input&amp;Output'!$C$3=10,'v-t_chart'!G1391,IF('Input&amp;Output'!$C$3=21,'v-t_chart'!H1391,IF('Input&amp;Output'!$C$3=32,'v-t_chart'!I1391,IF('Input&amp;Output'!$C$3=22,'v-t_chart'!J1391,IF('Input&amp;Output'!$C$3=31,'v-t_chart'!K1391,'v-t_chart'!L1391)))))</f>
        <v>46.1</v>
      </c>
      <c r="D1391" s="17"/>
      <c r="F1391" s="4">
        <v>1390</v>
      </c>
      <c r="G1391" s="105"/>
      <c r="I1391" s="4">
        <v>46.1</v>
      </c>
      <c r="K1391" s="4">
        <v>46.1</v>
      </c>
      <c r="L1391" s="107"/>
      <c r="M1391" s="107"/>
      <c r="N1391" s="4">
        <v>1390</v>
      </c>
      <c r="O1391" s="4"/>
      <c r="P1391" s="4"/>
      <c r="Q1391" s="4">
        <v>46.08</v>
      </c>
      <c r="R1391" s="4"/>
      <c r="S1391" s="4">
        <v>46.08</v>
      </c>
      <c r="T1391" s="107"/>
      <c r="U1391" s="107"/>
      <c r="V1391" s="107"/>
      <c r="W1391" s="107"/>
      <c r="X1391" s="107"/>
    </row>
    <row r="1392" spans="1:24">
      <c r="A1392" s="102">
        <f t="shared" si="21"/>
        <v>1391</v>
      </c>
      <c r="B1392" s="102">
        <v>191</v>
      </c>
      <c r="C1392" s="4">
        <f>IF('Input&amp;Output'!$C$3=10,'v-t_chart'!G1392,IF('Input&amp;Output'!$C$3=21,'v-t_chart'!H1392,IF('Input&amp;Output'!$C$3=32,'v-t_chart'!I1392,IF('Input&amp;Output'!$C$3=22,'v-t_chart'!J1392,IF('Input&amp;Output'!$C$3=31,'v-t_chart'!K1392,'v-t_chart'!L1392)))))</f>
        <v>46.5</v>
      </c>
      <c r="D1392" s="17"/>
      <c r="F1392" s="4">
        <v>1391</v>
      </c>
      <c r="G1392" s="105"/>
      <c r="I1392" s="4">
        <v>46.5</v>
      </c>
      <c r="K1392" s="4">
        <v>46.5</v>
      </c>
      <c r="L1392" s="107"/>
      <c r="M1392" s="107"/>
      <c r="N1392" s="4">
        <v>1391</v>
      </c>
      <c r="O1392" s="4"/>
      <c r="P1392" s="4"/>
      <c r="Q1392" s="4">
        <v>46.45</v>
      </c>
      <c r="R1392" s="4"/>
      <c r="S1392" s="4">
        <v>46.45</v>
      </c>
      <c r="T1392" s="107"/>
      <c r="U1392" s="107"/>
      <c r="V1392" s="107"/>
      <c r="W1392" s="107"/>
      <c r="X1392" s="107"/>
    </row>
    <row r="1393" spans="1:24">
      <c r="A1393" s="102">
        <f t="shared" si="21"/>
        <v>1392</v>
      </c>
      <c r="B1393" s="102">
        <v>192</v>
      </c>
      <c r="C1393" s="4">
        <f>IF('Input&amp;Output'!$C$3=10,'v-t_chart'!G1393,IF('Input&amp;Output'!$C$3=21,'v-t_chart'!H1393,IF('Input&amp;Output'!$C$3=32,'v-t_chart'!I1393,IF('Input&amp;Output'!$C$3=22,'v-t_chart'!J1393,IF('Input&amp;Output'!$C$3=31,'v-t_chart'!K1393,'v-t_chart'!L1393)))))</f>
        <v>47.1</v>
      </c>
      <c r="D1393" s="17"/>
      <c r="F1393" s="4">
        <v>1392</v>
      </c>
      <c r="G1393" s="105"/>
      <c r="I1393" s="4">
        <v>47.1</v>
      </c>
      <c r="K1393" s="4">
        <v>47.1</v>
      </c>
      <c r="L1393" s="107"/>
      <c r="M1393" s="107"/>
      <c r="N1393" s="4">
        <v>1392</v>
      </c>
      <c r="O1393" s="4"/>
      <c r="P1393" s="4"/>
      <c r="Q1393" s="4">
        <v>47.1</v>
      </c>
      <c r="R1393" s="4"/>
      <c r="S1393" s="4">
        <v>47.1</v>
      </c>
      <c r="T1393" s="107"/>
      <c r="U1393" s="107"/>
      <c r="V1393" s="107"/>
      <c r="W1393" s="107"/>
      <c r="X1393" s="107"/>
    </row>
    <row r="1394" spans="1:24">
      <c r="A1394" s="102">
        <f t="shared" si="21"/>
        <v>1393</v>
      </c>
      <c r="B1394" s="102">
        <v>193</v>
      </c>
      <c r="C1394" s="4">
        <f>IF('Input&amp;Output'!$C$3=10,'v-t_chart'!G1394,IF('Input&amp;Output'!$C$3=21,'v-t_chart'!H1394,IF('Input&amp;Output'!$C$3=32,'v-t_chart'!I1394,IF('Input&amp;Output'!$C$3=22,'v-t_chart'!J1394,IF('Input&amp;Output'!$C$3=31,'v-t_chart'!K1394,'v-t_chart'!L1394)))))</f>
        <v>48.1</v>
      </c>
      <c r="D1394" s="17"/>
      <c r="F1394" s="4">
        <v>1393</v>
      </c>
      <c r="G1394" s="105"/>
      <c r="I1394" s="4">
        <v>48.1</v>
      </c>
      <c r="K1394" s="4">
        <v>48.1</v>
      </c>
      <c r="L1394" s="107"/>
      <c r="M1394" s="107"/>
      <c r="N1394" s="4">
        <v>1393</v>
      </c>
      <c r="O1394" s="4"/>
      <c r="P1394" s="4"/>
      <c r="Q1394" s="4">
        <v>48.12</v>
      </c>
      <c r="R1394" s="4"/>
      <c r="S1394" s="4">
        <v>48.12</v>
      </c>
      <c r="T1394" s="107"/>
      <c r="U1394" s="107"/>
      <c r="V1394" s="107"/>
      <c r="W1394" s="107"/>
      <c r="X1394" s="107"/>
    </row>
    <row r="1395" spans="1:24">
      <c r="A1395" s="102">
        <f t="shared" si="21"/>
        <v>1394</v>
      </c>
      <c r="B1395" s="102">
        <v>194</v>
      </c>
      <c r="C1395" s="4">
        <f>IF('Input&amp;Output'!$C$3=10,'v-t_chart'!G1395,IF('Input&amp;Output'!$C$3=21,'v-t_chart'!H1395,IF('Input&amp;Output'!$C$3=32,'v-t_chart'!I1395,IF('Input&amp;Output'!$C$3=22,'v-t_chart'!J1395,IF('Input&amp;Output'!$C$3=31,'v-t_chart'!K1395,'v-t_chart'!L1395)))))</f>
        <v>49.8</v>
      </c>
      <c r="D1395" s="17"/>
      <c r="F1395" s="4">
        <v>1394</v>
      </c>
      <c r="G1395" s="105"/>
      <c r="I1395" s="4">
        <v>49.8</v>
      </c>
      <c r="K1395" s="4">
        <v>49.8</v>
      </c>
      <c r="L1395" s="107"/>
      <c r="M1395" s="107"/>
      <c r="N1395" s="4">
        <v>1394</v>
      </c>
      <c r="O1395" s="4"/>
      <c r="P1395" s="4"/>
      <c r="Q1395" s="4">
        <v>49.84</v>
      </c>
      <c r="R1395" s="4"/>
      <c r="S1395" s="4">
        <v>49.84</v>
      </c>
      <c r="T1395" s="107"/>
      <c r="U1395" s="107"/>
      <c r="V1395" s="107"/>
      <c r="W1395" s="107"/>
      <c r="X1395" s="107"/>
    </row>
    <row r="1396" spans="1:24">
      <c r="A1396" s="102">
        <f t="shared" si="21"/>
        <v>1395</v>
      </c>
      <c r="B1396" s="102">
        <v>195</v>
      </c>
      <c r="C1396" s="4">
        <f>IF('Input&amp;Output'!$C$3=10,'v-t_chart'!G1396,IF('Input&amp;Output'!$C$3=21,'v-t_chart'!H1396,IF('Input&amp;Output'!$C$3=32,'v-t_chart'!I1396,IF('Input&amp;Output'!$C$3=22,'v-t_chart'!J1396,IF('Input&amp;Output'!$C$3=31,'v-t_chart'!K1396,'v-t_chart'!L1396)))))</f>
        <v>52.2</v>
      </c>
      <c r="D1396" s="17"/>
      <c r="F1396" s="4">
        <v>1395</v>
      </c>
      <c r="G1396" s="105"/>
      <c r="I1396" s="4">
        <v>52.2</v>
      </c>
      <c r="K1396" s="4">
        <v>52.2</v>
      </c>
      <c r="L1396" s="107"/>
      <c r="M1396" s="107"/>
      <c r="N1396" s="4">
        <v>1395</v>
      </c>
      <c r="O1396" s="4"/>
      <c r="P1396" s="4"/>
      <c r="Q1396" s="4">
        <v>52.22</v>
      </c>
      <c r="R1396" s="4"/>
      <c r="S1396" s="4">
        <v>52.22</v>
      </c>
      <c r="T1396" s="107"/>
      <c r="U1396" s="107"/>
      <c r="V1396" s="107"/>
      <c r="W1396" s="107"/>
      <c r="X1396" s="107"/>
    </row>
    <row r="1397" spans="1:24">
      <c r="A1397" s="102">
        <f t="shared" si="21"/>
        <v>1396</v>
      </c>
      <c r="B1397" s="102">
        <v>196</v>
      </c>
      <c r="C1397" s="4">
        <f>IF('Input&amp;Output'!$C$3=10,'v-t_chart'!G1397,IF('Input&amp;Output'!$C$3=21,'v-t_chart'!H1397,IF('Input&amp;Output'!$C$3=32,'v-t_chart'!I1397,IF('Input&amp;Output'!$C$3=22,'v-t_chart'!J1397,IF('Input&amp;Output'!$C$3=31,'v-t_chart'!K1397,'v-t_chart'!L1397)))))</f>
        <v>54.8</v>
      </c>
      <c r="D1397" s="17"/>
      <c r="F1397" s="4">
        <v>1396</v>
      </c>
      <c r="G1397" s="105"/>
      <c r="I1397" s="4">
        <v>54.8</v>
      </c>
      <c r="K1397" s="4">
        <v>54.8</v>
      </c>
      <c r="L1397" s="107"/>
      <c r="M1397" s="107"/>
      <c r="N1397" s="4">
        <v>1396</v>
      </c>
      <c r="O1397" s="4"/>
      <c r="P1397" s="4"/>
      <c r="Q1397" s="4">
        <v>54.8</v>
      </c>
      <c r="R1397" s="4"/>
      <c r="S1397" s="4">
        <v>54.8</v>
      </c>
      <c r="T1397" s="107"/>
      <c r="U1397" s="107"/>
      <c r="V1397" s="107"/>
      <c r="W1397" s="107"/>
      <c r="X1397" s="107"/>
    </row>
    <row r="1398" spans="1:24">
      <c r="A1398" s="102">
        <f t="shared" si="21"/>
        <v>1397</v>
      </c>
      <c r="B1398" s="102">
        <v>197</v>
      </c>
      <c r="C1398" s="4">
        <f>IF('Input&amp;Output'!$C$3=10,'v-t_chart'!G1398,IF('Input&amp;Output'!$C$3=21,'v-t_chart'!H1398,IF('Input&amp;Output'!$C$3=32,'v-t_chart'!I1398,IF('Input&amp;Output'!$C$3=22,'v-t_chart'!J1398,IF('Input&amp;Output'!$C$3=31,'v-t_chart'!K1398,'v-t_chart'!L1398)))))</f>
        <v>57.3</v>
      </c>
      <c r="D1398" s="17"/>
      <c r="F1398" s="4">
        <v>1397</v>
      </c>
      <c r="G1398" s="105"/>
      <c r="I1398" s="4">
        <v>57.3</v>
      </c>
      <c r="K1398" s="4">
        <v>57.3</v>
      </c>
      <c r="L1398" s="107"/>
      <c r="M1398" s="107"/>
      <c r="N1398" s="4">
        <v>1397</v>
      </c>
      <c r="O1398" s="4"/>
      <c r="P1398" s="4"/>
      <c r="Q1398" s="4">
        <v>57.26</v>
      </c>
      <c r="R1398" s="4"/>
      <c r="S1398" s="4">
        <v>57.26</v>
      </c>
      <c r="T1398" s="107"/>
      <c r="U1398" s="107"/>
      <c r="V1398" s="107"/>
      <c r="W1398" s="107"/>
      <c r="X1398" s="107"/>
    </row>
    <row r="1399" spans="1:24">
      <c r="A1399" s="102">
        <f t="shared" si="21"/>
        <v>1398</v>
      </c>
      <c r="B1399" s="102">
        <v>198</v>
      </c>
      <c r="C1399" s="4">
        <f>IF('Input&amp;Output'!$C$3=10,'v-t_chart'!G1399,IF('Input&amp;Output'!$C$3=21,'v-t_chart'!H1399,IF('Input&amp;Output'!$C$3=32,'v-t_chart'!I1399,IF('Input&amp;Output'!$C$3=22,'v-t_chart'!J1399,IF('Input&amp;Output'!$C$3=31,'v-t_chart'!K1399,'v-t_chart'!L1399)))))</f>
        <v>59.5</v>
      </c>
      <c r="D1399" s="17"/>
      <c r="F1399" s="4">
        <v>1398</v>
      </c>
      <c r="G1399" s="105"/>
      <c r="I1399" s="4">
        <v>59.5</v>
      </c>
      <c r="K1399" s="4">
        <v>59.5</v>
      </c>
      <c r="L1399" s="107"/>
      <c r="M1399" s="107"/>
      <c r="N1399" s="4">
        <v>1398</v>
      </c>
      <c r="O1399" s="4"/>
      <c r="P1399" s="4"/>
      <c r="Q1399" s="4">
        <v>59.53</v>
      </c>
      <c r="R1399" s="4"/>
      <c r="S1399" s="4">
        <v>59.53</v>
      </c>
      <c r="T1399" s="107"/>
      <c r="U1399" s="107"/>
      <c r="V1399" s="107"/>
      <c r="W1399" s="107"/>
      <c r="X1399" s="107"/>
    </row>
    <row r="1400" spans="1:24">
      <c r="A1400" s="102">
        <f t="shared" si="21"/>
        <v>1399</v>
      </c>
      <c r="B1400" s="102">
        <v>199</v>
      </c>
      <c r="C1400" s="4">
        <f>IF('Input&amp;Output'!$C$3=10,'v-t_chart'!G1400,IF('Input&amp;Output'!$C$3=21,'v-t_chart'!H1400,IF('Input&amp;Output'!$C$3=32,'v-t_chart'!I1400,IF('Input&amp;Output'!$C$3=22,'v-t_chart'!J1400,IF('Input&amp;Output'!$C$3=31,'v-t_chart'!K1400,'v-t_chart'!L1400)))))</f>
        <v>61.7</v>
      </c>
      <c r="D1400" s="17"/>
      <c r="F1400" s="4">
        <v>1399</v>
      </c>
      <c r="G1400" s="105"/>
      <c r="I1400" s="4">
        <v>61.7</v>
      </c>
      <c r="K1400" s="4">
        <v>61.7</v>
      </c>
      <c r="L1400" s="107"/>
      <c r="M1400" s="107"/>
      <c r="N1400" s="4">
        <v>1399</v>
      </c>
      <c r="O1400" s="4"/>
      <c r="P1400" s="4"/>
      <c r="Q1400" s="4">
        <v>61.74</v>
      </c>
      <c r="R1400" s="4"/>
      <c r="S1400" s="4">
        <v>61.74</v>
      </c>
      <c r="T1400" s="107"/>
      <c r="U1400" s="107"/>
      <c r="V1400" s="107"/>
      <c r="W1400" s="107"/>
      <c r="X1400" s="107"/>
    </row>
    <row r="1401" spans="1:24">
      <c r="A1401" s="102">
        <f t="shared" si="21"/>
        <v>1400</v>
      </c>
      <c r="B1401" s="102">
        <v>200</v>
      </c>
      <c r="C1401" s="4">
        <f>IF('Input&amp;Output'!$C$3=10,'v-t_chart'!G1401,IF('Input&amp;Output'!$C$3=21,'v-t_chart'!H1401,IF('Input&amp;Output'!$C$3=32,'v-t_chart'!I1401,IF('Input&amp;Output'!$C$3=22,'v-t_chart'!J1401,IF('Input&amp;Output'!$C$3=31,'v-t_chart'!K1401,'v-t_chart'!L1401)))))</f>
        <v>64.400000000000006</v>
      </c>
      <c r="D1401" s="17"/>
      <c r="F1401" s="4">
        <v>1400</v>
      </c>
      <c r="G1401" s="105"/>
      <c r="I1401" s="4">
        <v>64.400000000000006</v>
      </c>
      <c r="K1401" s="4">
        <v>64.400000000000006</v>
      </c>
      <c r="L1401" s="107"/>
      <c r="M1401" s="107"/>
      <c r="N1401" s="4">
        <v>1400</v>
      </c>
      <c r="O1401" s="4"/>
      <c r="P1401" s="4"/>
      <c r="Q1401" s="4">
        <v>64.349999999999994</v>
      </c>
      <c r="R1401" s="4"/>
      <c r="S1401" s="4">
        <v>64.349999999999994</v>
      </c>
      <c r="T1401" s="107"/>
      <c r="U1401" s="107"/>
      <c r="V1401" s="107"/>
      <c r="W1401" s="107"/>
      <c r="X1401" s="107"/>
    </row>
    <row r="1402" spans="1:24">
      <c r="A1402" s="102">
        <f t="shared" si="21"/>
        <v>1401</v>
      </c>
      <c r="B1402" s="102">
        <v>201</v>
      </c>
      <c r="C1402" s="4">
        <f>IF('Input&amp;Output'!$C$3=10,'v-t_chart'!G1402,IF('Input&amp;Output'!$C$3=21,'v-t_chart'!H1402,IF('Input&amp;Output'!$C$3=32,'v-t_chart'!I1402,IF('Input&amp;Output'!$C$3=22,'v-t_chart'!J1402,IF('Input&amp;Output'!$C$3=31,'v-t_chart'!K1402,'v-t_chart'!L1402)))))</f>
        <v>67.7</v>
      </c>
      <c r="D1402" s="17"/>
      <c r="F1402" s="4">
        <v>1401</v>
      </c>
      <c r="G1402" s="105"/>
      <c r="I1402" s="4">
        <v>67.7</v>
      </c>
      <c r="K1402" s="4">
        <v>67.7</v>
      </c>
      <c r="L1402" s="107"/>
      <c r="M1402" s="107"/>
      <c r="N1402" s="4">
        <v>1401</v>
      </c>
      <c r="O1402" s="4"/>
      <c r="P1402" s="4"/>
      <c r="Q1402" s="4">
        <v>67.680000000000007</v>
      </c>
      <c r="R1402" s="4"/>
      <c r="S1402" s="4">
        <v>67.680000000000007</v>
      </c>
      <c r="T1402" s="107"/>
      <c r="U1402" s="107"/>
      <c r="V1402" s="107"/>
      <c r="W1402" s="107"/>
      <c r="X1402" s="107"/>
    </row>
    <row r="1403" spans="1:24">
      <c r="A1403" s="102">
        <f t="shared" si="21"/>
        <v>1402</v>
      </c>
      <c r="B1403" s="102">
        <v>202</v>
      </c>
      <c r="C1403" s="4">
        <f>IF('Input&amp;Output'!$C$3=10,'v-t_chart'!G1403,IF('Input&amp;Output'!$C$3=21,'v-t_chart'!H1403,IF('Input&amp;Output'!$C$3=32,'v-t_chart'!I1403,IF('Input&amp;Output'!$C$3=22,'v-t_chart'!J1403,IF('Input&amp;Output'!$C$3=31,'v-t_chart'!K1403,'v-t_chart'!L1403)))))</f>
        <v>71.400000000000006</v>
      </c>
      <c r="D1403" s="17"/>
      <c r="F1403" s="4">
        <v>1402</v>
      </c>
      <c r="G1403" s="105"/>
      <c r="I1403" s="4">
        <v>71.400000000000006</v>
      </c>
      <c r="K1403" s="4">
        <v>71.400000000000006</v>
      </c>
      <c r="L1403" s="107"/>
      <c r="M1403" s="107"/>
      <c r="N1403" s="4">
        <v>1402</v>
      </c>
      <c r="O1403" s="4"/>
      <c r="P1403" s="4"/>
      <c r="Q1403" s="4">
        <v>71.37</v>
      </c>
      <c r="R1403" s="4"/>
      <c r="S1403" s="4">
        <v>71.37</v>
      </c>
      <c r="T1403" s="107"/>
      <c r="U1403" s="107"/>
      <c r="V1403" s="107"/>
      <c r="W1403" s="107"/>
      <c r="X1403" s="107"/>
    </row>
    <row r="1404" spans="1:24">
      <c r="A1404" s="102">
        <f t="shared" si="21"/>
        <v>1403</v>
      </c>
      <c r="B1404" s="102">
        <v>203</v>
      </c>
      <c r="C1404" s="4">
        <f>IF('Input&amp;Output'!$C$3=10,'v-t_chart'!G1404,IF('Input&amp;Output'!$C$3=21,'v-t_chart'!H1404,IF('Input&amp;Output'!$C$3=32,'v-t_chart'!I1404,IF('Input&amp;Output'!$C$3=22,'v-t_chart'!J1404,IF('Input&amp;Output'!$C$3=31,'v-t_chart'!K1404,'v-t_chart'!L1404)))))</f>
        <v>74.900000000000006</v>
      </c>
      <c r="D1404" s="17"/>
      <c r="F1404" s="4">
        <v>1403</v>
      </c>
      <c r="G1404" s="105"/>
      <c r="I1404" s="4">
        <v>74.900000000000006</v>
      </c>
      <c r="K1404" s="4">
        <v>74.900000000000006</v>
      </c>
      <c r="L1404" s="107"/>
      <c r="M1404" s="107"/>
      <c r="N1404" s="4">
        <v>1403</v>
      </c>
      <c r="O1404" s="4"/>
      <c r="P1404" s="4"/>
      <c r="Q1404" s="4">
        <v>74.930000000000007</v>
      </c>
      <c r="R1404" s="4"/>
      <c r="S1404" s="4">
        <v>74.930000000000007</v>
      </c>
      <c r="T1404" s="107"/>
      <c r="U1404" s="107"/>
      <c r="V1404" s="107"/>
      <c r="W1404" s="107"/>
      <c r="X1404" s="107"/>
    </row>
    <row r="1405" spans="1:24">
      <c r="A1405" s="102">
        <f t="shared" si="21"/>
        <v>1404</v>
      </c>
      <c r="B1405" s="102">
        <v>204</v>
      </c>
      <c r="C1405" s="4">
        <f>IF('Input&amp;Output'!$C$3=10,'v-t_chart'!G1405,IF('Input&amp;Output'!$C$3=21,'v-t_chart'!H1405,IF('Input&amp;Output'!$C$3=32,'v-t_chart'!I1405,IF('Input&amp;Output'!$C$3=22,'v-t_chart'!J1405,IF('Input&amp;Output'!$C$3=31,'v-t_chart'!K1405,'v-t_chart'!L1405)))))</f>
        <v>78.2</v>
      </c>
      <c r="D1405" s="17"/>
      <c r="F1405" s="4">
        <v>1404</v>
      </c>
      <c r="G1405" s="105"/>
      <c r="I1405" s="4">
        <v>78.2</v>
      </c>
      <c r="K1405" s="4">
        <v>78.2</v>
      </c>
      <c r="L1405" s="107"/>
      <c r="M1405" s="107"/>
      <c r="N1405" s="4">
        <v>1404</v>
      </c>
      <c r="O1405" s="4"/>
      <c r="P1405" s="4"/>
      <c r="Q1405" s="4">
        <v>78.16</v>
      </c>
      <c r="R1405" s="4"/>
      <c r="S1405" s="4">
        <v>78.16</v>
      </c>
      <c r="T1405" s="107"/>
      <c r="U1405" s="107"/>
      <c r="V1405" s="107"/>
      <c r="W1405" s="107"/>
      <c r="X1405" s="107"/>
    </row>
    <row r="1406" spans="1:24">
      <c r="A1406" s="102">
        <f t="shared" si="21"/>
        <v>1405</v>
      </c>
      <c r="B1406" s="102">
        <v>205</v>
      </c>
      <c r="C1406" s="4">
        <f>IF('Input&amp;Output'!$C$3=10,'v-t_chart'!G1406,IF('Input&amp;Output'!$C$3=21,'v-t_chart'!H1406,IF('Input&amp;Output'!$C$3=32,'v-t_chart'!I1406,IF('Input&amp;Output'!$C$3=22,'v-t_chart'!J1406,IF('Input&amp;Output'!$C$3=31,'v-t_chart'!K1406,'v-t_chart'!L1406)))))</f>
        <v>81.099999999999994</v>
      </c>
      <c r="D1406" s="17"/>
      <c r="F1406" s="4">
        <v>1405</v>
      </c>
      <c r="G1406" s="105"/>
      <c r="I1406" s="4">
        <v>81.099999999999994</v>
      </c>
      <c r="K1406" s="4">
        <v>81.099999999999994</v>
      </c>
      <c r="L1406" s="107"/>
      <c r="M1406" s="107"/>
      <c r="N1406" s="4">
        <v>1405</v>
      </c>
      <c r="O1406" s="4"/>
      <c r="P1406" s="4"/>
      <c r="Q1406" s="4">
        <v>81.09</v>
      </c>
      <c r="R1406" s="4"/>
      <c r="S1406" s="4">
        <v>81.09</v>
      </c>
      <c r="T1406" s="107"/>
      <c r="U1406" s="107"/>
      <c r="V1406" s="107"/>
      <c r="W1406" s="107"/>
      <c r="X1406" s="107"/>
    </row>
    <row r="1407" spans="1:24">
      <c r="A1407" s="102">
        <f t="shared" si="21"/>
        <v>1406</v>
      </c>
      <c r="B1407" s="102">
        <v>206</v>
      </c>
      <c r="C1407" s="4">
        <f>IF('Input&amp;Output'!$C$3=10,'v-t_chart'!G1407,IF('Input&amp;Output'!$C$3=21,'v-t_chart'!H1407,IF('Input&amp;Output'!$C$3=32,'v-t_chart'!I1407,IF('Input&amp;Output'!$C$3=22,'v-t_chart'!J1407,IF('Input&amp;Output'!$C$3=31,'v-t_chart'!K1407,'v-t_chart'!L1407)))))</f>
        <v>83.9</v>
      </c>
      <c r="D1407" s="17"/>
      <c r="F1407" s="4">
        <v>1406</v>
      </c>
      <c r="G1407" s="105"/>
      <c r="I1407" s="4">
        <v>83.9</v>
      </c>
      <c r="K1407" s="4">
        <v>83.9</v>
      </c>
      <c r="L1407" s="107"/>
      <c r="M1407" s="107"/>
      <c r="N1407" s="4">
        <v>1406</v>
      </c>
      <c r="O1407" s="4"/>
      <c r="P1407" s="4"/>
      <c r="Q1407" s="4">
        <v>83.87</v>
      </c>
      <c r="R1407" s="4"/>
      <c r="S1407" s="4">
        <v>83.87</v>
      </c>
      <c r="T1407" s="107"/>
      <c r="U1407" s="107"/>
      <c r="V1407" s="107"/>
      <c r="W1407" s="107"/>
      <c r="X1407" s="107"/>
    </row>
    <row r="1408" spans="1:24">
      <c r="A1408" s="102">
        <f t="shared" si="21"/>
        <v>1407</v>
      </c>
      <c r="B1408" s="102">
        <v>207</v>
      </c>
      <c r="C1408" s="4">
        <f>IF('Input&amp;Output'!$C$3=10,'v-t_chart'!G1408,IF('Input&amp;Output'!$C$3=21,'v-t_chart'!H1408,IF('Input&amp;Output'!$C$3=32,'v-t_chart'!I1408,IF('Input&amp;Output'!$C$3=22,'v-t_chart'!J1408,IF('Input&amp;Output'!$C$3=31,'v-t_chart'!K1408,'v-t_chart'!L1408)))))</f>
        <v>86.6</v>
      </c>
      <c r="D1408" s="17"/>
      <c r="F1408" s="4">
        <v>1407</v>
      </c>
      <c r="G1408" s="105"/>
      <c r="I1408" s="4">
        <v>86.6</v>
      </c>
      <c r="K1408" s="4">
        <v>86.6</v>
      </c>
      <c r="L1408" s="107"/>
      <c r="M1408" s="107"/>
      <c r="N1408" s="4">
        <v>1407</v>
      </c>
      <c r="O1408" s="4"/>
      <c r="P1408" s="4"/>
      <c r="Q1408" s="4">
        <v>86.55</v>
      </c>
      <c r="R1408" s="4"/>
      <c r="S1408" s="4">
        <v>86.55</v>
      </c>
      <c r="T1408" s="107"/>
      <c r="U1408" s="107"/>
      <c r="V1408" s="107"/>
      <c r="W1408" s="107"/>
      <c r="X1408" s="107"/>
    </row>
    <row r="1409" spans="1:24">
      <c r="A1409" s="102">
        <f t="shared" si="21"/>
        <v>1408</v>
      </c>
      <c r="B1409" s="102">
        <v>208</v>
      </c>
      <c r="C1409" s="4">
        <f>IF('Input&amp;Output'!$C$3=10,'v-t_chart'!G1409,IF('Input&amp;Output'!$C$3=21,'v-t_chart'!H1409,IF('Input&amp;Output'!$C$3=32,'v-t_chart'!I1409,IF('Input&amp;Output'!$C$3=22,'v-t_chart'!J1409,IF('Input&amp;Output'!$C$3=31,'v-t_chart'!K1409,'v-t_chart'!L1409)))))</f>
        <v>89.1</v>
      </c>
      <c r="D1409" s="17"/>
      <c r="F1409" s="4">
        <v>1408</v>
      </c>
      <c r="G1409" s="105"/>
      <c r="I1409" s="4">
        <v>89.1</v>
      </c>
      <c r="K1409" s="4">
        <v>89.1</v>
      </c>
      <c r="L1409" s="107"/>
      <c r="M1409" s="107"/>
      <c r="N1409" s="4">
        <v>1408</v>
      </c>
      <c r="O1409" s="4"/>
      <c r="P1409" s="4"/>
      <c r="Q1409" s="4">
        <v>89.13</v>
      </c>
      <c r="R1409" s="4"/>
      <c r="S1409" s="4">
        <v>89.13</v>
      </c>
      <c r="T1409" s="107"/>
      <c r="U1409" s="107"/>
      <c r="V1409" s="107"/>
      <c r="W1409" s="107"/>
      <c r="X1409" s="107"/>
    </row>
    <row r="1410" spans="1:24">
      <c r="A1410" s="102">
        <f t="shared" si="21"/>
        <v>1409</v>
      </c>
      <c r="B1410" s="102">
        <v>209</v>
      </c>
      <c r="C1410" s="4">
        <f>IF('Input&amp;Output'!$C$3=10,'v-t_chart'!G1410,IF('Input&amp;Output'!$C$3=21,'v-t_chart'!H1410,IF('Input&amp;Output'!$C$3=32,'v-t_chart'!I1410,IF('Input&amp;Output'!$C$3=22,'v-t_chart'!J1410,IF('Input&amp;Output'!$C$3=31,'v-t_chart'!K1410,'v-t_chart'!L1410)))))</f>
        <v>91.6</v>
      </c>
      <c r="D1410" s="17"/>
      <c r="F1410" s="4">
        <v>1409</v>
      </c>
      <c r="G1410" s="105"/>
      <c r="I1410" s="4">
        <v>91.6</v>
      </c>
      <c r="K1410" s="4">
        <v>91.6</v>
      </c>
      <c r="L1410" s="107"/>
      <c r="M1410" s="107"/>
      <c r="N1410" s="4">
        <v>1409</v>
      </c>
      <c r="O1410" s="4"/>
      <c r="P1410" s="4"/>
      <c r="Q1410" s="4">
        <v>91.64</v>
      </c>
      <c r="R1410" s="4"/>
      <c r="S1410" s="4">
        <v>91.64</v>
      </c>
      <c r="T1410" s="107"/>
      <c r="U1410" s="107"/>
      <c r="V1410" s="107"/>
      <c r="W1410" s="107"/>
      <c r="X1410" s="107"/>
    </row>
    <row r="1411" spans="1:24">
      <c r="A1411" s="102">
        <f t="shared" si="21"/>
        <v>1410</v>
      </c>
      <c r="B1411" s="102">
        <v>210</v>
      </c>
      <c r="C1411" s="4">
        <f>IF('Input&amp;Output'!$C$3=10,'v-t_chart'!G1411,IF('Input&amp;Output'!$C$3=21,'v-t_chart'!H1411,IF('Input&amp;Output'!$C$3=32,'v-t_chart'!I1411,IF('Input&amp;Output'!$C$3=22,'v-t_chart'!J1411,IF('Input&amp;Output'!$C$3=31,'v-t_chart'!K1411,'v-t_chart'!L1411)))))</f>
        <v>94</v>
      </c>
      <c r="D1411" s="17"/>
      <c r="F1411" s="4">
        <v>1410</v>
      </c>
      <c r="G1411" s="105"/>
      <c r="I1411" s="4">
        <v>94</v>
      </c>
      <c r="K1411" s="4">
        <v>94</v>
      </c>
      <c r="L1411" s="107"/>
      <c r="M1411" s="107"/>
      <c r="N1411" s="4">
        <v>1410</v>
      </c>
      <c r="O1411" s="4"/>
      <c r="P1411" s="4"/>
      <c r="Q1411" s="4">
        <v>94.03</v>
      </c>
      <c r="R1411" s="4"/>
      <c r="S1411" s="4">
        <v>94.03</v>
      </c>
      <c r="T1411" s="107"/>
      <c r="U1411" s="107"/>
      <c r="V1411" s="107"/>
      <c r="W1411" s="107"/>
      <c r="X1411" s="107"/>
    </row>
    <row r="1412" spans="1:24">
      <c r="A1412" s="102">
        <f t="shared" ref="A1412:A1475" si="22">A1411+1</f>
        <v>1411</v>
      </c>
      <c r="B1412" s="102">
        <v>211</v>
      </c>
      <c r="C1412" s="4">
        <f>IF('Input&amp;Output'!$C$3=10,'v-t_chart'!G1412,IF('Input&amp;Output'!$C$3=21,'v-t_chart'!H1412,IF('Input&amp;Output'!$C$3=32,'v-t_chart'!I1412,IF('Input&amp;Output'!$C$3=22,'v-t_chart'!J1412,IF('Input&amp;Output'!$C$3=31,'v-t_chart'!K1412,'v-t_chart'!L1412)))))</f>
        <v>96.3</v>
      </c>
      <c r="D1412" s="17"/>
      <c r="F1412" s="4">
        <v>1411</v>
      </c>
      <c r="G1412" s="105"/>
      <c r="I1412" s="4">
        <v>96.3</v>
      </c>
      <c r="K1412" s="4">
        <v>96.3</v>
      </c>
      <c r="L1412" s="107"/>
      <c r="M1412" s="107"/>
      <c r="N1412" s="4">
        <v>1411</v>
      </c>
      <c r="O1412" s="4"/>
      <c r="P1412" s="4"/>
      <c r="Q1412" s="4">
        <v>96.27</v>
      </c>
      <c r="R1412" s="4"/>
      <c r="S1412" s="4">
        <v>96.27</v>
      </c>
      <c r="T1412" s="107"/>
      <c r="U1412" s="107"/>
      <c r="V1412" s="107"/>
      <c r="W1412" s="107"/>
      <c r="X1412" s="107"/>
    </row>
    <row r="1413" spans="1:24">
      <c r="A1413" s="102">
        <f t="shared" si="22"/>
        <v>1412</v>
      </c>
      <c r="B1413" s="102">
        <v>212</v>
      </c>
      <c r="C1413" s="4">
        <f>IF('Input&amp;Output'!$C$3=10,'v-t_chart'!G1413,IF('Input&amp;Output'!$C$3=21,'v-t_chart'!H1413,IF('Input&amp;Output'!$C$3=32,'v-t_chart'!I1413,IF('Input&amp;Output'!$C$3=22,'v-t_chart'!J1413,IF('Input&amp;Output'!$C$3=31,'v-t_chart'!K1413,'v-t_chart'!L1413)))))</f>
        <v>98.4</v>
      </c>
      <c r="D1413" s="17"/>
      <c r="F1413" s="4">
        <v>1412</v>
      </c>
      <c r="G1413" s="105"/>
      <c r="I1413" s="4">
        <v>98.4</v>
      </c>
      <c r="K1413" s="4">
        <v>98.4</v>
      </c>
      <c r="L1413" s="107"/>
      <c r="M1413" s="107"/>
      <c r="N1413" s="4">
        <v>1412</v>
      </c>
      <c r="O1413" s="4"/>
      <c r="P1413" s="4"/>
      <c r="Q1413" s="4">
        <v>98.44</v>
      </c>
      <c r="R1413" s="4"/>
      <c r="S1413" s="4">
        <v>98.44</v>
      </c>
      <c r="T1413" s="107"/>
      <c r="U1413" s="107"/>
      <c r="V1413" s="107"/>
      <c r="W1413" s="107"/>
      <c r="X1413" s="107"/>
    </row>
    <row r="1414" spans="1:24">
      <c r="A1414" s="102">
        <f t="shared" si="22"/>
        <v>1413</v>
      </c>
      <c r="B1414" s="102">
        <v>213</v>
      </c>
      <c r="C1414" s="4">
        <f>IF('Input&amp;Output'!$C$3=10,'v-t_chart'!G1414,IF('Input&amp;Output'!$C$3=21,'v-t_chart'!H1414,IF('Input&amp;Output'!$C$3=32,'v-t_chart'!I1414,IF('Input&amp;Output'!$C$3=22,'v-t_chart'!J1414,IF('Input&amp;Output'!$C$3=31,'v-t_chart'!K1414,'v-t_chart'!L1414)))))</f>
        <v>100.4</v>
      </c>
      <c r="D1414" s="17"/>
      <c r="F1414" s="4">
        <v>1413</v>
      </c>
      <c r="G1414" s="105"/>
      <c r="I1414" s="4">
        <v>100.4</v>
      </c>
      <c r="K1414" s="4">
        <v>100.4</v>
      </c>
      <c r="L1414" s="107"/>
      <c r="M1414" s="107"/>
      <c r="N1414" s="4">
        <v>1413</v>
      </c>
      <c r="O1414" s="4"/>
      <c r="P1414" s="4"/>
      <c r="Q1414" s="4">
        <v>100.43</v>
      </c>
      <c r="R1414" s="4"/>
      <c r="S1414" s="4">
        <v>100.43</v>
      </c>
      <c r="T1414" s="107"/>
      <c r="U1414" s="107"/>
      <c r="V1414" s="107"/>
      <c r="W1414" s="107"/>
      <c r="X1414" s="107"/>
    </row>
    <row r="1415" spans="1:24">
      <c r="A1415" s="102">
        <f t="shared" si="22"/>
        <v>1414</v>
      </c>
      <c r="B1415" s="102">
        <v>214</v>
      </c>
      <c r="C1415" s="4">
        <f>IF('Input&amp;Output'!$C$3=10,'v-t_chart'!G1415,IF('Input&amp;Output'!$C$3=21,'v-t_chart'!H1415,IF('Input&amp;Output'!$C$3=32,'v-t_chart'!I1415,IF('Input&amp;Output'!$C$3=22,'v-t_chart'!J1415,IF('Input&amp;Output'!$C$3=31,'v-t_chart'!K1415,'v-t_chart'!L1415)))))</f>
        <v>102.1</v>
      </c>
      <c r="D1415" s="17"/>
      <c r="F1415" s="4">
        <v>1414</v>
      </c>
      <c r="G1415" s="105"/>
      <c r="I1415" s="4">
        <v>102.1</v>
      </c>
      <c r="K1415" s="4">
        <v>102.1</v>
      </c>
      <c r="L1415" s="107"/>
      <c r="M1415" s="107"/>
      <c r="N1415" s="4">
        <v>1414</v>
      </c>
      <c r="O1415" s="4"/>
      <c r="P1415" s="4"/>
      <c r="Q1415" s="4">
        <v>102.1</v>
      </c>
      <c r="R1415" s="4"/>
      <c r="S1415" s="4">
        <v>102.1</v>
      </c>
      <c r="T1415" s="107"/>
      <c r="U1415" s="107"/>
      <c r="V1415" s="107"/>
      <c r="W1415" s="107"/>
      <c r="X1415" s="107"/>
    </row>
    <row r="1416" spans="1:24">
      <c r="A1416" s="102">
        <f t="shared" si="22"/>
        <v>1415</v>
      </c>
      <c r="B1416" s="102">
        <v>215</v>
      </c>
      <c r="C1416" s="4">
        <f>IF('Input&amp;Output'!$C$3=10,'v-t_chart'!G1416,IF('Input&amp;Output'!$C$3=21,'v-t_chart'!H1416,IF('Input&amp;Output'!$C$3=32,'v-t_chart'!I1416,IF('Input&amp;Output'!$C$3=22,'v-t_chart'!J1416,IF('Input&amp;Output'!$C$3=31,'v-t_chart'!K1416,'v-t_chart'!L1416)))))</f>
        <v>103.6</v>
      </c>
      <c r="D1416" s="17"/>
      <c r="F1416" s="4">
        <v>1415</v>
      </c>
      <c r="G1416" s="105"/>
      <c r="I1416" s="4">
        <v>103.6</v>
      </c>
      <c r="K1416" s="4">
        <v>103.6</v>
      </c>
      <c r="L1416" s="107"/>
      <c r="M1416" s="107"/>
      <c r="N1416" s="4">
        <v>1415</v>
      </c>
      <c r="O1416" s="4"/>
      <c r="P1416" s="4"/>
      <c r="Q1416" s="4">
        <v>103.56</v>
      </c>
      <c r="R1416" s="4"/>
      <c r="S1416" s="4">
        <v>103.56</v>
      </c>
      <c r="T1416" s="107"/>
      <c r="U1416" s="107"/>
      <c r="V1416" s="107"/>
      <c r="W1416" s="107"/>
      <c r="X1416" s="107"/>
    </row>
    <row r="1417" spans="1:24">
      <c r="A1417" s="102">
        <f t="shared" si="22"/>
        <v>1416</v>
      </c>
      <c r="B1417" s="102">
        <v>216</v>
      </c>
      <c r="C1417" s="4">
        <f>IF('Input&amp;Output'!$C$3=10,'v-t_chart'!G1417,IF('Input&amp;Output'!$C$3=21,'v-t_chart'!H1417,IF('Input&amp;Output'!$C$3=32,'v-t_chart'!I1417,IF('Input&amp;Output'!$C$3=22,'v-t_chart'!J1417,IF('Input&amp;Output'!$C$3=31,'v-t_chart'!K1417,'v-t_chart'!L1417)))))</f>
        <v>104.9</v>
      </c>
      <c r="D1417" s="17"/>
      <c r="F1417" s="4">
        <v>1416</v>
      </c>
      <c r="G1417" s="105"/>
      <c r="I1417" s="4">
        <v>104.9</v>
      </c>
      <c r="K1417" s="4">
        <v>104.9</v>
      </c>
      <c r="L1417" s="107"/>
      <c r="M1417" s="107"/>
      <c r="N1417" s="4">
        <v>1416</v>
      </c>
      <c r="O1417" s="4"/>
      <c r="P1417" s="4"/>
      <c r="Q1417" s="4">
        <v>104.92</v>
      </c>
      <c r="R1417" s="4"/>
      <c r="S1417" s="4">
        <v>104.92</v>
      </c>
      <c r="T1417" s="107"/>
      <c r="U1417" s="107"/>
      <c r="V1417" s="107"/>
      <c r="W1417" s="107"/>
      <c r="X1417" s="107"/>
    </row>
    <row r="1418" spans="1:24">
      <c r="A1418" s="102">
        <f t="shared" si="22"/>
        <v>1417</v>
      </c>
      <c r="B1418" s="102">
        <v>217</v>
      </c>
      <c r="C1418" s="4">
        <f>IF('Input&amp;Output'!$C$3=10,'v-t_chart'!G1418,IF('Input&amp;Output'!$C$3=21,'v-t_chart'!H1418,IF('Input&amp;Output'!$C$3=32,'v-t_chart'!I1418,IF('Input&amp;Output'!$C$3=22,'v-t_chart'!J1418,IF('Input&amp;Output'!$C$3=31,'v-t_chart'!K1418,'v-t_chart'!L1418)))))</f>
        <v>106.2</v>
      </c>
      <c r="D1418" s="17"/>
      <c r="F1418" s="4">
        <v>1417</v>
      </c>
      <c r="G1418" s="105"/>
      <c r="I1418" s="4">
        <v>106.2</v>
      </c>
      <c r="K1418" s="4">
        <v>106.2</v>
      </c>
      <c r="L1418" s="107"/>
      <c r="M1418" s="107"/>
      <c r="N1418" s="4">
        <v>1417</v>
      </c>
      <c r="O1418" s="4"/>
      <c r="P1418" s="4"/>
      <c r="Q1418" s="4">
        <v>106.23</v>
      </c>
      <c r="R1418" s="4"/>
      <c r="S1418" s="4">
        <v>106.23</v>
      </c>
      <c r="T1418" s="107"/>
      <c r="U1418" s="107"/>
      <c r="V1418" s="107"/>
      <c r="W1418" s="107"/>
      <c r="X1418" s="107"/>
    </row>
    <row r="1419" spans="1:24">
      <c r="A1419" s="102">
        <f t="shared" si="22"/>
        <v>1418</v>
      </c>
      <c r="B1419" s="102">
        <v>218</v>
      </c>
      <c r="C1419" s="4">
        <f>IF('Input&amp;Output'!$C$3=10,'v-t_chart'!G1419,IF('Input&amp;Output'!$C$3=21,'v-t_chart'!H1419,IF('Input&amp;Output'!$C$3=32,'v-t_chart'!I1419,IF('Input&amp;Output'!$C$3=22,'v-t_chart'!J1419,IF('Input&amp;Output'!$C$3=31,'v-t_chart'!K1419,'v-t_chart'!L1419)))))</f>
        <v>106.5</v>
      </c>
      <c r="D1419" s="17"/>
      <c r="F1419" s="4">
        <v>1418</v>
      </c>
      <c r="G1419" s="105"/>
      <c r="I1419" s="4">
        <v>107.5</v>
      </c>
      <c r="K1419" s="4">
        <v>106.5</v>
      </c>
      <c r="L1419" s="107"/>
      <c r="M1419" s="107"/>
      <c r="N1419" s="4">
        <v>1418</v>
      </c>
      <c r="O1419" s="4"/>
      <c r="P1419" s="4"/>
      <c r="Q1419" s="4">
        <v>107.45</v>
      </c>
      <c r="R1419" s="4"/>
      <c r="S1419" s="4">
        <v>106.45</v>
      </c>
      <c r="T1419" s="107"/>
      <c r="U1419" s="107"/>
      <c r="V1419" s="107"/>
      <c r="W1419" s="107"/>
      <c r="X1419" s="107"/>
    </row>
    <row r="1420" spans="1:24">
      <c r="A1420" s="102">
        <f t="shared" si="22"/>
        <v>1419</v>
      </c>
      <c r="B1420" s="102">
        <v>219</v>
      </c>
      <c r="C1420" s="4">
        <f>IF('Input&amp;Output'!$C$3=10,'v-t_chart'!G1420,IF('Input&amp;Output'!$C$3=21,'v-t_chart'!H1420,IF('Input&amp;Output'!$C$3=32,'v-t_chart'!I1420,IF('Input&amp;Output'!$C$3=22,'v-t_chart'!J1420,IF('Input&amp;Output'!$C$3=31,'v-t_chart'!K1420,'v-t_chart'!L1420)))))</f>
        <v>106.5</v>
      </c>
      <c r="D1420" s="17"/>
      <c r="F1420" s="4">
        <v>1419</v>
      </c>
      <c r="G1420" s="105"/>
      <c r="I1420" s="4">
        <v>108.5</v>
      </c>
      <c r="K1420" s="4">
        <v>106.5</v>
      </c>
      <c r="L1420" s="107"/>
      <c r="M1420" s="107"/>
      <c r="N1420" s="4">
        <v>1419</v>
      </c>
      <c r="O1420" s="4"/>
      <c r="P1420" s="4"/>
      <c r="Q1420" s="4">
        <v>108.47</v>
      </c>
      <c r="R1420" s="4"/>
      <c r="S1420" s="4">
        <v>106.47</v>
      </c>
      <c r="T1420" s="107"/>
      <c r="U1420" s="107"/>
      <c r="V1420" s="107"/>
      <c r="W1420" s="107"/>
      <c r="X1420" s="107"/>
    </row>
    <row r="1421" spans="1:24">
      <c r="A1421" s="102">
        <f t="shared" si="22"/>
        <v>1420</v>
      </c>
      <c r="B1421" s="102">
        <v>220</v>
      </c>
      <c r="C1421" s="4">
        <f>IF('Input&amp;Output'!$C$3=10,'v-t_chart'!G1421,IF('Input&amp;Output'!$C$3=21,'v-t_chart'!H1421,IF('Input&amp;Output'!$C$3=32,'v-t_chart'!I1421,IF('Input&amp;Output'!$C$3=22,'v-t_chart'!J1421,IF('Input&amp;Output'!$C$3=31,'v-t_chart'!K1421,'v-t_chart'!L1421)))))</f>
        <v>106.6</v>
      </c>
      <c r="D1421" s="17"/>
      <c r="F1421" s="4">
        <v>1420</v>
      </c>
      <c r="G1421" s="105"/>
      <c r="I1421" s="4">
        <v>109.3</v>
      </c>
      <c r="K1421" s="4">
        <v>106.6</v>
      </c>
      <c r="L1421" s="107"/>
      <c r="M1421" s="107"/>
      <c r="N1421" s="4">
        <v>1420</v>
      </c>
      <c r="O1421" s="4"/>
      <c r="P1421" s="4"/>
      <c r="Q1421" s="4">
        <v>109.26</v>
      </c>
      <c r="R1421" s="4"/>
      <c r="S1421" s="4">
        <v>106.56</v>
      </c>
      <c r="T1421" s="107"/>
      <c r="U1421" s="107"/>
      <c r="V1421" s="107"/>
      <c r="W1421" s="107"/>
      <c r="X1421" s="107"/>
    </row>
    <row r="1422" spans="1:24">
      <c r="A1422" s="102">
        <f t="shared" si="22"/>
        <v>1421</v>
      </c>
      <c r="B1422" s="102">
        <v>221</v>
      </c>
      <c r="C1422" s="4">
        <f>IF('Input&amp;Output'!$C$3=10,'v-t_chart'!G1422,IF('Input&amp;Output'!$C$3=21,'v-t_chart'!H1422,IF('Input&amp;Output'!$C$3=32,'v-t_chart'!I1422,IF('Input&amp;Output'!$C$3=22,'v-t_chart'!J1422,IF('Input&amp;Output'!$C$3=31,'v-t_chart'!K1422,'v-t_chart'!L1422)))))</f>
        <v>106.6</v>
      </c>
      <c r="D1422" s="17"/>
      <c r="F1422" s="4">
        <v>1421</v>
      </c>
      <c r="G1422" s="105"/>
      <c r="I1422" s="4">
        <v>109.9</v>
      </c>
      <c r="K1422" s="4">
        <v>106.6</v>
      </c>
      <c r="L1422" s="107"/>
      <c r="M1422" s="107"/>
      <c r="N1422" s="4">
        <v>1421</v>
      </c>
      <c r="O1422" s="4"/>
      <c r="P1422" s="4"/>
      <c r="Q1422" s="4">
        <v>109.92</v>
      </c>
      <c r="R1422" s="4"/>
      <c r="S1422" s="4">
        <v>106.62</v>
      </c>
      <c r="T1422" s="107"/>
      <c r="U1422" s="107"/>
      <c r="V1422" s="107"/>
      <c r="W1422" s="107"/>
      <c r="X1422" s="107"/>
    </row>
    <row r="1423" spans="1:24">
      <c r="A1423" s="102">
        <f t="shared" si="22"/>
        <v>1422</v>
      </c>
      <c r="B1423" s="102">
        <v>222</v>
      </c>
      <c r="C1423" s="4">
        <f>IF('Input&amp;Output'!$C$3=10,'v-t_chart'!G1423,IF('Input&amp;Output'!$C$3=21,'v-t_chart'!H1423,IF('Input&amp;Output'!$C$3=32,'v-t_chart'!I1423,IF('Input&amp;Output'!$C$3=22,'v-t_chart'!J1423,IF('Input&amp;Output'!$C$3=31,'v-t_chart'!K1423,'v-t_chart'!L1423)))))</f>
        <v>107</v>
      </c>
      <c r="D1423" s="17"/>
      <c r="F1423" s="4">
        <v>1422</v>
      </c>
      <c r="G1423" s="105"/>
      <c r="I1423" s="4">
        <v>110.5</v>
      </c>
      <c r="K1423" s="4">
        <v>107</v>
      </c>
      <c r="L1423" s="107"/>
      <c r="M1423" s="107"/>
      <c r="N1423" s="4">
        <v>1422</v>
      </c>
      <c r="O1423" s="4"/>
      <c r="P1423" s="4"/>
      <c r="Q1423" s="4">
        <v>110.48</v>
      </c>
      <c r="R1423" s="4"/>
      <c r="S1423" s="4">
        <v>107.03</v>
      </c>
      <c r="T1423" s="107"/>
      <c r="U1423" s="107"/>
      <c r="V1423" s="107"/>
      <c r="W1423" s="107"/>
      <c r="X1423" s="107"/>
    </row>
    <row r="1424" spans="1:24">
      <c r="A1424" s="102">
        <f t="shared" si="22"/>
        <v>1423</v>
      </c>
      <c r="B1424" s="102">
        <v>223</v>
      </c>
      <c r="C1424" s="4">
        <f>IF('Input&amp;Output'!$C$3=10,'v-t_chart'!G1424,IF('Input&amp;Output'!$C$3=21,'v-t_chart'!H1424,IF('Input&amp;Output'!$C$3=32,'v-t_chart'!I1424,IF('Input&amp;Output'!$C$3=22,'v-t_chart'!J1424,IF('Input&amp;Output'!$C$3=31,'v-t_chart'!K1424,'v-t_chart'!L1424)))))</f>
        <v>107.3</v>
      </c>
      <c r="D1424" s="17"/>
      <c r="F1424" s="4">
        <v>1423</v>
      </c>
      <c r="G1424" s="105"/>
      <c r="I1424" s="4">
        <v>110.9</v>
      </c>
      <c r="K1424" s="4">
        <v>107.3</v>
      </c>
      <c r="L1424" s="107"/>
      <c r="M1424" s="107"/>
      <c r="N1424" s="4">
        <v>1423</v>
      </c>
      <c r="O1424" s="4"/>
      <c r="P1424" s="4"/>
      <c r="Q1424" s="4">
        <v>110.9</v>
      </c>
      <c r="R1424" s="4"/>
      <c r="S1424" s="4">
        <v>107.3</v>
      </c>
      <c r="T1424" s="107"/>
      <c r="U1424" s="107"/>
      <c r="V1424" s="107"/>
      <c r="W1424" s="107"/>
      <c r="X1424" s="107"/>
    </row>
    <row r="1425" spans="1:24">
      <c r="A1425" s="102">
        <f t="shared" si="22"/>
        <v>1424</v>
      </c>
      <c r="B1425" s="102">
        <v>224</v>
      </c>
      <c r="C1425" s="4">
        <f>IF('Input&amp;Output'!$C$3=10,'v-t_chart'!G1425,IF('Input&amp;Output'!$C$3=21,'v-t_chart'!H1425,IF('Input&amp;Output'!$C$3=32,'v-t_chart'!I1425,IF('Input&amp;Output'!$C$3=22,'v-t_chart'!J1425,IF('Input&amp;Output'!$C$3=31,'v-t_chart'!K1425,'v-t_chart'!L1425)))))</f>
        <v>107.3</v>
      </c>
      <c r="D1425" s="17"/>
      <c r="F1425" s="4">
        <v>1424</v>
      </c>
      <c r="G1425" s="105"/>
      <c r="I1425" s="4">
        <v>111.2</v>
      </c>
      <c r="K1425" s="4">
        <v>107.3</v>
      </c>
      <c r="L1425" s="107"/>
      <c r="M1425" s="107"/>
      <c r="N1425" s="4">
        <v>1424</v>
      </c>
      <c r="O1425" s="4"/>
      <c r="P1425" s="4"/>
      <c r="Q1425" s="4">
        <v>111.19</v>
      </c>
      <c r="R1425" s="4"/>
      <c r="S1425" s="4">
        <v>107.29</v>
      </c>
      <c r="T1425" s="107"/>
      <c r="U1425" s="107"/>
      <c r="V1425" s="107"/>
      <c r="W1425" s="107"/>
      <c r="X1425" s="107"/>
    </row>
    <row r="1426" spans="1:24">
      <c r="A1426" s="102">
        <f t="shared" si="22"/>
        <v>1425</v>
      </c>
      <c r="B1426" s="102">
        <v>225</v>
      </c>
      <c r="C1426" s="4">
        <f>IF('Input&amp;Output'!$C$3=10,'v-t_chart'!G1426,IF('Input&amp;Output'!$C$3=21,'v-t_chart'!H1426,IF('Input&amp;Output'!$C$3=32,'v-t_chart'!I1426,IF('Input&amp;Output'!$C$3=22,'v-t_chart'!J1426,IF('Input&amp;Output'!$C$3=31,'v-t_chart'!K1426,'v-t_chart'!L1426)))))</f>
        <v>107.2</v>
      </c>
      <c r="D1426" s="17"/>
      <c r="F1426" s="4">
        <v>1425</v>
      </c>
      <c r="G1426" s="105"/>
      <c r="I1426" s="4">
        <v>111.4</v>
      </c>
      <c r="K1426" s="4">
        <v>107.2</v>
      </c>
      <c r="L1426" s="107"/>
      <c r="M1426" s="107"/>
      <c r="N1426" s="4">
        <v>1425</v>
      </c>
      <c r="O1426" s="4"/>
      <c r="P1426" s="4"/>
      <c r="Q1426" s="4">
        <v>111.42</v>
      </c>
      <c r="R1426" s="4"/>
      <c r="S1426" s="4">
        <v>107.22</v>
      </c>
      <c r="T1426" s="107"/>
      <c r="U1426" s="107"/>
      <c r="V1426" s="107"/>
      <c r="W1426" s="107"/>
      <c r="X1426" s="107"/>
    </row>
    <row r="1427" spans="1:24">
      <c r="A1427" s="102">
        <f t="shared" si="22"/>
        <v>1426</v>
      </c>
      <c r="B1427" s="102">
        <v>226</v>
      </c>
      <c r="C1427" s="4">
        <f>IF('Input&amp;Output'!$C$3=10,'v-t_chart'!G1427,IF('Input&amp;Output'!$C$3=21,'v-t_chart'!H1427,IF('Input&amp;Output'!$C$3=32,'v-t_chart'!I1427,IF('Input&amp;Output'!$C$3=22,'v-t_chart'!J1427,IF('Input&amp;Output'!$C$3=31,'v-t_chart'!K1427,'v-t_chart'!L1427)))))</f>
        <v>107.2</v>
      </c>
      <c r="D1427" s="17"/>
      <c r="F1427" s="4">
        <v>1426</v>
      </c>
      <c r="G1427" s="105"/>
      <c r="I1427" s="4">
        <v>111.7</v>
      </c>
      <c r="K1427" s="4">
        <v>107.2</v>
      </c>
      <c r="L1427" s="107"/>
      <c r="M1427" s="107"/>
      <c r="N1427" s="4">
        <v>1426</v>
      </c>
      <c r="O1427" s="4"/>
      <c r="P1427" s="4"/>
      <c r="Q1427" s="4">
        <v>111.65</v>
      </c>
      <c r="R1427" s="4"/>
      <c r="S1427" s="4">
        <v>107.2</v>
      </c>
      <c r="T1427" s="107"/>
      <c r="U1427" s="107"/>
      <c r="V1427" s="107"/>
      <c r="W1427" s="107"/>
      <c r="X1427" s="107"/>
    </row>
    <row r="1428" spans="1:24">
      <c r="A1428" s="102">
        <f t="shared" si="22"/>
        <v>1427</v>
      </c>
      <c r="B1428" s="102">
        <v>227</v>
      </c>
      <c r="C1428" s="4">
        <f>IF('Input&amp;Output'!$C$3=10,'v-t_chart'!G1428,IF('Input&amp;Output'!$C$3=21,'v-t_chart'!H1428,IF('Input&amp;Output'!$C$3=32,'v-t_chart'!I1428,IF('Input&amp;Output'!$C$3=22,'v-t_chart'!J1428,IF('Input&amp;Output'!$C$3=31,'v-t_chart'!K1428,'v-t_chart'!L1428)))))</f>
        <v>107.2</v>
      </c>
      <c r="D1428" s="17"/>
      <c r="F1428" s="4">
        <v>1427</v>
      </c>
      <c r="G1428" s="105"/>
      <c r="I1428" s="4">
        <v>111.9</v>
      </c>
      <c r="K1428" s="4">
        <v>107.2</v>
      </c>
      <c r="L1428" s="107"/>
      <c r="M1428" s="107"/>
      <c r="N1428" s="4">
        <v>1427</v>
      </c>
      <c r="O1428" s="4"/>
      <c r="P1428" s="4"/>
      <c r="Q1428" s="4">
        <v>111.9</v>
      </c>
      <c r="R1428" s="4"/>
      <c r="S1428" s="4">
        <v>107.2</v>
      </c>
      <c r="T1428" s="107"/>
      <c r="U1428" s="107"/>
      <c r="V1428" s="107"/>
      <c r="W1428" s="107"/>
      <c r="X1428" s="107"/>
    </row>
    <row r="1429" spans="1:24">
      <c r="A1429" s="102">
        <f t="shared" si="22"/>
        <v>1428</v>
      </c>
      <c r="B1429" s="102">
        <v>228</v>
      </c>
      <c r="C1429" s="4">
        <f>IF('Input&amp;Output'!$C$3=10,'v-t_chart'!G1429,IF('Input&amp;Output'!$C$3=21,'v-t_chart'!H1429,IF('Input&amp;Output'!$C$3=32,'v-t_chart'!I1429,IF('Input&amp;Output'!$C$3=22,'v-t_chart'!J1429,IF('Input&amp;Output'!$C$3=31,'v-t_chart'!K1429,'v-t_chart'!L1429)))))</f>
        <v>107.3</v>
      </c>
      <c r="D1429" s="17"/>
      <c r="F1429" s="4">
        <v>1428</v>
      </c>
      <c r="G1429" s="105"/>
      <c r="I1429" s="4">
        <v>112.3</v>
      </c>
      <c r="K1429" s="4">
        <v>107.3</v>
      </c>
      <c r="L1429" s="107"/>
      <c r="M1429" s="107"/>
      <c r="N1429" s="4">
        <v>1428</v>
      </c>
      <c r="O1429" s="4"/>
      <c r="P1429" s="4"/>
      <c r="Q1429" s="4">
        <v>112.27</v>
      </c>
      <c r="R1429" s="4"/>
      <c r="S1429" s="4">
        <v>107.27</v>
      </c>
      <c r="T1429" s="107"/>
      <c r="U1429" s="107"/>
      <c r="V1429" s="107"/>
      <c r="W1429" s="107"/>
      <c r="X1429" s="107"/>
    </row>
    <row r="1430" spans="1:24">
      <c r="A1430" s="102">
        <f t="shared" si="22"/>
        <v>1429</v>
      </c>
      <c r="B1430" s="102">
        <v>229</v>
      </c>
      <c r="C1430" s="4">
        <f>IF('Input&amp;Output'!$C$3=10,'v-t_chart'!G1430,IF('Input&amp;Output'!$C$3=21,'v-t_chart'!H1430,IF('Input&amp;Output'!$C$3=32,'v-t_chart'!I1430,IF('Input&amp;Output'!$C$3=22,'v-t_chart'!J1430,IF('Input&amp;Output'!$C$3=31,'v-t_chart'!K1430,'v-t_chart'!L1430)))))</f>
        <v>107.5</v>
      </c>
      <c r="D1430" s="17"/>
      <c r="F1430" s="4">
        <v>1429</v>
      </c>
      <c r="G1430" s="105"/>
      <c r="I1430" s="4">
        <v>113</v>
      </c>
      <c r="K1430" s="4">
        <v>107.5</v>
      </c>
      <c r="L1430" s="107"/>
      <c r="M1430" s="107"/>
      <c r="N1430" s="4">
        <v>1429</v>
      </c>
      <c r="O1430" s="4"/>
      <c r="P1430" s="4"/>
      <c r="Q1430" s="4">
        <v>112.97</v>
      </c>
      <c r="R1430" s="4"/>
      <c r="S1430" s="4">
        <v>107.47</v>
      </c>
      <c r="T1430" s="107"/>
      <c r="U1430" s="107"/>
      <c r="V1430" s="107"/>
      <c r="W1430" s="107"/>
      <c r="X1430" s="107"/>
    </row>
    <row r="1431" spans="1:24">
      <c r="A1431" s="102">
        <f t="shared" si="22"/>
        <v>1430</v>
      </c>
      <c r="B1431" s="102">
        <v>230</v>
      </c>
      <c r="C1431" s="4">
        <f>IF('Input&amp;Output'!$C$3=10,'v-t_chart'!G1431,IF('Input&amp;Output'!$C$3=21,'v-t_chart'!H1431,IF('Input&amp;Output'!$C$3=32,'v-t_chart'!I1431,IF('Input&amp;Output'!$C$3=22,'v-t_chart'!J1431,IF('Input&amp;Output'!$C$3=31,'v-t_chart'!K1431,'v-t_chart'!L1431)))))</f>
        <v>107.3</v>
      </c>
      <c r="D1431" s="17"/>
      <c r="F1431" s="4">
        <v>1430</v>
      </c>
      <c r="G1431" s="105"/>
      <c r="I1431" s="4">
        <v>114.1</v>
      </c>
      <c r="K1431" s="4">
        <v>107.3</v>
      </c>
      <c r="L1431" s="107"/>
      <c r="M1431" s="107"/>
      <c r="N1431" s="4">
        <v>1430</v>
      </c>
      <c r="O1431" s="4"/>
      <c r="P1431" s="4"/>
      <c r="Q1431" s="4">
        <v>114.14</v>
      </c>
      <c r="R1431" s="4"/>
      <c r="S1431" s="4">
        <v>107.34</v>
      </c>
      <c r="T1431" s="107"/>
      <c r="U1431" s="107"/>
      <c r="V1431" s="107"/>
      <c r="W1431" s="107"/>
      <c r="X1431" s="107"/>
    </row>
    <row r="1432" spans="1:24">
      <c r="A1432" s="102">
        <f t="shared" si="22"/>
        <v>1431</v>
      </c>
      <c r="B1432" s="102">
        <v>231</v>
      </c>
      <c r="C1432" s="4">
        <f>IF('Input&amp;Output'!$C$3=10,'v-t_chart'!G1432,IF('Input&amp;Output'!$C$3=21,'v-t_chart'!H1432,IF('Input&amp;Output'!$C$3=32,'v-t_chart'!I1432,IF('Input&amp;Output'!$C$3=22,'v-t_chart'!J1432,IF('Input&amp;Output'!$C$3=31,'v-t_chart'!K1432,'v-t_chart'!L1432)))))</f>
        <v>107.3</v>
      </c>
      <c r="D1432" s="17"/>
      <c r="F1432" s="4">
        <v>1431</v>
      </c>
      <c r="G1432" s="105"/>
      <c r="I1432" s="4">
        <v>115.7</v>
      </c>
      <c r="K1432" s="4">
        <v>107.3</v>
      </c>
      <c r="L1432" s="107"/>
      <c r="M1432" s="107"/>
      <c r="N1432" s="4">
        <v>1431</v>
      </c>
      <c r="O1432" s="4"/>
      <c r="P1432" s="4"/>
      <c r="Q1432" s="4">
        <v>115.71</v>
      </c>
      <c r="R1432" s="4"/>
      <c r="S1432" s="4">
        <v>107.31</v>
      </c>
      <c r="T1432" s="107"/>
      <c r="U1432" s="107"/>
      <c r="V1432" s="107"/>
      <c r="W1432" s="107"/>
      <c r="X1432" s="107"/>
    </row>
    <row r="1433" spans="1:24">
      <c r="A1433" s="102">
        <f t="shared" si="22"/>
        <v>1432</v>
      </c>
      <c r="B1433" s="102">
        <v>232</v>
      </c>
      <c r="C1433" s="4">
        <f>IF('Input&amp;Output'!$C$3=10,'v-t_chart'!G1433,IF('Input&amp;Output'!$C$3=21,'v-t_chart'!H1433,IF('Input&amp;Output'!$C$3=32,'v-t_chart'!I1433,IF('Input&amp;Output'!$C$3=22,'v-t_chart'!J1433,IF('Input&amp;Output'!$C$3=31,'v-t_chart'!K1433,'v-t_chart'!L1433)))))</f>
        <v>107.3</v>
      </c>
      <c r="D1433" s="17"/>
      <c r="F1433" s="4">
        <v>1432</v>
      </c>
      <c r="G1433" s="105"/>
      <c r="I1433" s="4">
        <v>117.5</v>
      </c>
      <c r="K1433" s="4">
        <v>107.3</v>
      </c>
      <c r="L1433" s="107"/>
      <c r="M1433" s="107"/>
      <c r="N1433" s="4">
        <v>1432</v>
      </c>
      <c r="O1433" s="4"/>
      <c r="P1433" s="4"/>
      <c r="Q1433" s="4">
        <v>117.46</v>
      </c>
      <c r="R1433" s="4"/>
      <c r="S1433" s="4">
        <v>107.26</v>
      </c>
      <c r="T1433" s="107"/>
      <c r="U1433" s="107"/>
      <c r="V1433" s="107"/>
      <c r="W1433" s="107"/>
      <c r="X1433" s="107"/>
    </row>
    <row r="1434" spans="1:24">
      <c r="A1434" s="102">
        <f t="shared" si="22"/>
        <v>1433</v>
      </c>
      <c r="B1434" s="102">
        <v>233</v>
      </c>
      <c r="C1434" s="4">
        <f>IF('Input&amp;Output'!$C$3=10,'v-t_chart'!G1434,IF('Input&amp;Output'!$C$3=21,'v-t_chart'!H1434,IF('Input&amp;Output'!$C$3=32,'v-t_chart'!I1434,IF('Input&amp;Output'!$C$3=22,'v-t_chart'!J1434,IF('Input&amp;Output'!$C$3=31,'v-t_chart'!K1434,'v-t_chart'!L1434)))))</f>
        <v>107.3</v>
      </c>
      <c r="D1434" s="17"/>
      <c r="F1434" s="4">
        <v>1433</v>
      </c>
      <c r="G1434" s="105"/>
      <c r="I1434" s="4">
        <v>119.3</v>
      </c>
      <c r="K1434" s="4">
        <v>107.3</v>
      </c>
      <c r="L1434" s="107"/>
      <c r="M1434" s="107"/>
      <c r="N1434" s="4">
        <v>1433</v>
      </c>
      <c r="O1434" s="4"/>
      <c r="P1434" s="4"/>
      <c r="Q1434" s="4">
        <v>119.26</v>
      </c>
      <c r="R1434" s="4"/>
      <c r="S1434" s="4">
        <v>107.26</v>
      </c>
      <c r="T1434" s="107"/>
      <c r="U1434" s="107"/>
      <c r="V1434" s="107"/>
      <c r="W1434" s="107"/>
      <c r="X1434" s="107"/>
    </row>
    <row r="1435" spans="1:24">
      <c r="A1435" s="102">
        <f t="shared" si="22"/>
        <v>1434</v>
      </c>
      <c r="B1435" s="102">
        <v>234</v>
      </c>
      <c r="C1435" s="4">
        <f>IF('Input&amp;Output'!$C$3=10,'v-t_chart'!G1435,IF('Input&amp;Output'!$C$3=21,'v-t_chart'!H1435,IF('Input&amp;Output'!$C$3=32,'v-t_chart'!I1435,IF('Input&amp;Output'!$C$3=22,'v-t_chart'!J1435,IF('Input&amp;Output'!$C$3=31,'v-t_chart'!K1435,'v-t_chart'!L1435)))))</f>
        <v>108</v>
      </c>
      <c r="D1435" s="17"/>
      <c r="F1435" s="4">
        <v>1434</v>
      </c>
      <c r="G1435" s="105"/>
      <c r="I1435" s="4">
        <v>121</v>
      </c>
      <c r="K1435" s="4">
        <v>108</v>
      </c>
      <c r="L1435" s="107"/>
      <c r="M1435" s="107"/>
      <c r="N1435" s="4">
        <v>1434</v>
      </c>
      <c r="O1435" s="4"/>
      <c r="P1435" s="4"/>
      <c r="Q1435" s="4">
        <v>120.96</v>
      </c>
      <c r="R1435" s="4"/>
      <c r="S1435" s="4">
        <v>107.96</v>
      </c>
      <c r="T1435" s="107"/>
      <c r="U1435" s="107"/>
      <c r="V1435" s="107"/>
      <c r="W1435" s="107"/>
      <c r="X1435" s="107"/>
    </row>
    <row r="1436" spans="1:24">
      <c r="A1436" s="102">
        <f t="shared" si="22"/>
        <v>1435</v>
      </c>
      <c r="B1436" s="102">
        <v>235</v>
      </c>
      <c r="C1436" s="4">
        <f>IF('Input&amp;Output'!$C$3=10,'v-t_chart'!G1436,IF('Input&amp;Output'!$C$3=21,'v-t_chart'!H1436,IF('Input&amp;Output'!$C$3=32,'v-t_chart'!I1436,IF('Input&amp;Output'!$C$3=22,'v-t_chart'!J1436,IF('Input&amp;Output'!$C$3=31,'v-t_chart'!K1436,'v-t_chart'!L1436)))))</f>
        <v>108.2</v>
      </c>
      <c r="D1436" s="17"/>
      <c r="F1436" s="4">
        <v>1435</v>
      </c>
      <c r="G1436" s="105"/>
      <c r="I1436" s="4">
        <v>122.2</v>
      </c>
      <c r="K1436" s="4">
        <v>108.2</v>
      </c>
      <c r="L1436" s="107"/>
      <c r="M1436" s="107"/>
      <c r="N1436" s="4">
        <v>1435</v>
      </c>
      <c r="O1436" s="4"/>
      <c r="P1436" s="4"/>
      <c r="Q1436" s="4">
        <v>122.24</v>
      </c>
      <c r="R1436" s="4"/>
      <c r="S1436" s="4">
        <v>108.24</v>
      </c>
      <c r="T1436" s="107"/>
      <c r="U1436" s="107"/>
      <c r="V1436" s="107"/>
      <c r="W1436" s="107"/>
      <c r="X1436" s="107"/>
    </row>
    <row r="1437" spans="1:24">
      <c r="A1437" s="102">
        <f t="shared" si="22"/>
        <v>1436</v>
      </c>
      <c r="B1437" s="102">
        <v>236</v>
      </c>
      <c r="C1437" s="4">
        <f>IF('Input&amp;Output'!$C$3=10,'v-t_chart'!G1437,IF('Input&amp;Output'!$C$3=21,'v-t_chart'!H1437,IF('Input&amp;Output'!$C$3=32,'v-t_chart'!I1437,IF('Input&amp;Output'!$C$3=22,'v-t_chart'!J1437,IF('Input&amp;Output'!$C$3=31,'v-t_chart'!K1437,'v-t_chart'!L1437)))))</f>
        <v>108.9</v>
      </c>
      <c r="D1437" s="17"/>
      <c r="F1437" s="4">
        <v>1436</v>
      </c>
      <c r="G1437" s="105"/>
      <c r="I1437" s="4">
        <v>122.9</v>
      </c>
      <c r="K1437" s="4">
        <v>108.9</v>
      </c>
      <c r="L1437" s="107"/>
      <c r="M1437" s="107"/>
      <c r="N1437" s="4">
        <v>1436</v>
      </c>
      <c r="O1437" s="4"/>
      <c r="P1437" s="4"/>
      <c r="Q1437" s="4">
        <v>122.86</v>
      </c>
      <c r="R1437" s="4"/>
      <c r="S1437" s="4">
        <v>108.86</v>
      </c>
      <c r="T1437" s="107"/>
      <c r="U1437" s="107"/>
      <c r="V1437" s="107"/>
      <c r="W1437" s="107"/>
      <c r="X1437" s="107"/>
    </row>
    <row r="1438" spans="1:24">
      <c r="A1438" s="102">
        <f t="shared" si="22"/>
        <v>1437</v>
      </c>
      <c r="B1438" s="102">
        <v>237</v>
      </c>
      <c r="C1438" s="4">
        <f>IF('Input&amp;Output'!$C$3=10,'v-t_chart'!G1438,IF('Input&amp;Output'!$C$3=21,'v-t_chart'!H1438,IF('Input&amp;Output'!$C$3=32,'v-t_chart'!I1438,IF('Input&amp;Output'!$C$3=22,'v-t_chart'!J1438,IF('Input&amp;Output'!$C$3=31,'v-t_chart'!K1438,'v-t_chart'!L1438)))))</f>
        <v>109</v>
      </c>
      <c r="D1438" s="17"/>
      <c r="F1438" s="4">
        <v>1437</v>
      </c>
      <c r="G1438" s="105"/>
      <c r="I1438" s="4">
        <v>123</v>
      </c>
      <c r="K1438" s="4">
        <v>109</v>
      </c>
      <c r="L1438" s="107"/>
      <c r="M1438" s="107"/>
      <c r="N1438" s="4">
        <v>1437</v>
      </c>
      <c r="O1438" s="4"/>
      <c r="P1438" s="4"/>
      <c r="Q1438" s="4">
        <v>122.97</v>
      </c>
      <c r="R1438" s="4"/>
      <c r="S1438" s="4">
        <v>108.97</v>
      </c>
      <c r="T1438" s="107"/>
      <c r="U1438" s="107"/>
      <c r="V1438" s="107"/>
      <c r="W1438" s="107"/>
      <c r="X1438" s="107"/>
    </row>
    <row r="1439" spans="1:24">
      <c r="A1439" s="102">
        <f t="shared" si="22"/>
        <v>1438</v>
      </c>
      <c r="B1439" s="102">
        <v>238</v>
      </c>
      <c r="C1439" s="4">
        <f>IF('Input&amp;Output'!$C$3=10,'v-t_chart'!G1439,IF('Input&amp;Output'!$C$3=21,'v-t_chart'!H1439,IF('Input&amp;Output'!$C$3=32,'v-t_chart'!I1439,IF('Input&amp;Output'!$C$3=22,'v-t_chart'!J1439,IF('Input&amp;Output'!$C$3=31,'v-t_chart'!K1439,'v-t_chart'!L1439)))))</f>
        <v>108.9</v>
      </c>
      <c r="D1439" s="17"/>
      <c r="F1439" s="4">
        <v>1438</v>
      </c>
      <c r="G1439" s="105"/>
      <c r="I1439" s="4">
        <v>122.9</v>
      </c>
      <c r="K1439" s="4">
        <v>108.9</v>
      </c>
      <c r="L1439" s="107"/>
      <c r="M1439" s="107"/>
      <c r="N1439" s="4">
        <v>1438</v>
      </c>
      <c r="O1439" s="4"/>
      <c r="P1439" s="4"/>
      <c r="Q1439" s="4">
        <v>122.89</v>
      </c>
      <c r="R1439" s="4"/>
      <c r="S1439" s="4">
        <v>108.89</v>
      </c>
      <c r="T1439" s="107"/>
      <c r="U1439" s="107"/>
      <c r="V1439" s="107"/>
      <c r="W1439" s="107"/>
      <c r="X1439" s="107"/>
    </row>
    <row r="1440" spans="1:24">
      <c r="A1440" s="102">
        <f t="shared" si="22"/>
        <v>1439</v>
      </c>
      <c r="B1440" s="102">
        <v>239</v>
      </c>
      <c r="C1440" s="4">
        <f>IF('Input&amp;Output'!$C$3=10,'v-t_chart'!G1440,IF('Input&amp;Output'!$C$3=21,'v-t_chart'!H1440,IF('Input&amp;Output'!$C$3=32,'v-t_chart'!I1440,IF('Input&amp;Output'!$C$3=22,'v-t_chart'!J1440,IF('Input&amp;Output'!$C$3=31,'v-t_chart'!K1440,'v-t_chart'!L1440)))))</f>
        <v>108.8</v>
      </c>
      <c r="D1440" s="17"/>
      <c r="F1440" s="4">
        <v>1439</v>
      </c>
      <c r="G1440" s="105"/>
      <c r="I1440" s="4">
        <v>122.8</v>
      </c>
      <c r="K1440" s="4">
        <v>108.8</v>
      </c>
      <c r="L1440" s="107"/>
      <c r="M1440" s="107"/>
      <c r="N1440" s="4">
        <v>1439</v>
      </c>
      <c r="O1440" s="4"/>
      <c r="P1440" s="4"/>
      <c r="Q1440" s="4">
        <v>122.75</v>
      </c>
      <c r="R1440" s="4"/>
      <c r="S1440" s="4">
        <v>108.75</v>
      </c>
      <c r="T1440" s="107"/>
      <c r="U1440" s="107"/>
      <c r="V1440" s="107"/>
      <c r="W1440" s="107"/>
      <c r="X1440" s="107"/>
    </row>
    <row r="1441" spans="1:24">
      <c r="A1441" s="102">
        <f t="shared" si="22"/>
        <v>1440</v>
      </c>
      <c r="B1441" s="102">
        <v>240</v>
      </c>
      <c r="C1441" s="4">
        <f>IF('Input&amp;Output'!$C$3=10,'v-t_chart'!G1441,IF('Input&amp;Output'!$C$3=21,'v-t_chart'!H1441,IF('Input&amp;Output'!$C$3=32,'v-t_chart'!I1441,IF('Input&amp;Output'!$C$3=22,'v-t_chart'!J1441,IF('Input&amp;Output'!$C$3=31,'v-t_chart'!K1441,'v-t_chart'!L1441)))))</f>
        <v>108.6</v>
      </c>
      <c r="D1441" s="17"/>
      <c r="F1441" s="4">
        <v>1440</v>
      </c>
      <c r="G1441" s="105"/>
      <c r="I1441" s="4">
        <v>122.6</v>
      </c>
      <c r="K1441" s="4">
        <v>108.6</v>
      </c>
      <c r="L1441" s="107"/>
      <c r="M1441" s="107"/>
      <c r="N1441" s="4">
        <v>1440</v>
      </c>
      <c r="O1441" s="4"/>
      <c r="P1441" s="4"/>
      <c r="Q1441" s="4">
        <v>122.59</v>
      </c>
      <c r="R1441" s="4"/>
      <c r="S1441" s="4">
        <v>108.59</v>
      </c>
      <c r="T1441" s="107"/>
      <c r="U1441" s="107"/>
      <c r="V1441" s="107"/>
      <c r="W1441" s="107"/>
      <c r="X1441" s="107"/>
    </row>
    <row r="1442" spans="1:24">
      <c r="A1442" s="102">
        <f t="shared" si="22"/>
        <v>1441</v>
      </c>
      <c r="B1442" s="102">
        <v>241</v>
      </c>
      <c r="C1442" s="4">
        <f>IF('Input&amp;Output'!$C$3=10,'v-t_chart'!G1442,IF('Input&amp;Output'!$C$3=21,'v-t_chart'!H1442,IF('Input&amp;Output'!$C$3=32,'v-t_chart'!I1442,IF('Input&amp;Output'!$C$3=22,'v-t_chart'!J1442,IF('Input&amp;Output'!$C$3=31,'v-t_chart'!K1442,'v-t_chart'!L1442)))))</f>
        <v>108.4</v>
      </c>
      <c r="D1442" s="17"/>
      <c r="F1442" s="4">
        <v>1441</v>
      </c>
      <c r="G1442" s="105"/>
      <c r="I1442" s="4">
        <v>122.4</v>
      </c>
      <c r="K1442" s="4">
        <v>108.4</v>
      </c>
      <c r="L1442" s="107"/>
      <c r="M1442" s="107"/>
      <c r="N1442" s="4">
        <v>1441</v>
      </c>
      <c r="O1442" s="4"/>
      <c r="P1442" s="4"/>
      <c r="Q1442" s="4">
        <v>122.44</v>
      </c>
      <c r="R1442" s="4"/>
      <c r="S1442" s="4">
        <v>108.44</v>
      </c>
      <c r="T1442" s="107"/>
      <c r="U1442" s="107"/>
      <c r="V1442" s="107"/>
      <c r="W1442" s="107"/>
      <c r="X1442" s="107"/>
    </row>
    <row r="1443" spans="1:24">
      <c r="A1443" s="102">
        <f t="shared" si="22"/>
        <v>1442</v>
      </c>
      <c r="B1443" s="102">
        <v>242</v>
      </c>
      <c r="C1443" s="4">
        <f>IF('Input&amp;Output'!$C$3=10,'v-t_chart'!G1443,IF('Input&amp;Output'!$C$3=21,'v-t_chart'!H1443,IF('Input&amp;Output'!$C$3=32,'v-t_chart'!I1443,IF('Input&amp;Output'!$C$3=22,'v-t_chart'!J1443,IF('Input&amp;Output'!$C$3=31,'v-t_chart'!K1443,'v-t_chart'!L1443)))))</f>
        <v>108.3</v>
      </c>
      <c r="D1443" s="17"/>
      <c r="F1443" s="4">
        <v>1442</v>
      </c>
      <c r="G1443" s="105"/>
      <c r="I1443" s="4">
        <v>122.3</v>
      </c>
      <c r="K1443" s="4">
        <v>108.3</v>
      </c>
      <c r="L1443" s="107"/>
      <c r="M1443" s="107"/>
      <c r="N1443" s="4">
        <v>1442</v>
      </c>
      <c r="O1443" s="4"/>
      <c r="P1443" s="4"/>
      <c r="Q1443" s="4">
        <v>122.31</v>
      </c>
      <c r="R1443" s="4"/>
      <c r="S1443" s="4">
        <v>108.31</v>
      </c>
      <c r="T1443" s="107"/>
      <c r="U1443" s="107"/>
      <c r="V1443" s="107"/>
      <c r="W1443" s="107"/>
      <c r="X1443" s="107"/>
    </row>
    <row r="1444" spans="1:24">
      <c r="A1444" s="102">
        <f t="shared" si="22"/>
        <v>1443</v>
      </c>
      <c r="B1444" s="102">
        <v>243</v>
      </c>
      <c r="C1444" s="4">
        <f>IF('Input&amp;Output'!$C$3=10,'v-t_chart'!G1444,IF('Input&amp;Output'!$C$3=21,'v-t_chart'!H1444,IF('Input&amp;Output'!$C$3=32,'v-t_chart'!I1444,IF('Input&amp;Output'!$C$3=22,'v-t_chart'!J1444,IF('Input&amp;Output'!$C$3=31,'v-t_chart'!K1444,'v-t_chart'!L1444)))))</f>
        <v>108.2</v>
      </c>
      <c r="D1444" s="17"/>
      <c r="F1444" s="4">
        <v>1443</v>
      </c>
      <c r="G1444" s="105"/>
      <c r="I1444" s="4">
        <v>122.2</v>
      </c>
      <c r="K1444" s="4">
        <v>108.2</v>
      </c>
      <c r="L1444" s="107"/>
      <c r="M1444" s="107"/>
      <c r="N1444" s="4">
        <v>1443</v>
      </c>
      <c r="O1444" s="4"/>
      <c r="P1444" s="4"/>
      <c r="Q1444" s="4">
        <v>122.22</v>
      </c>
      <c r="R1444" s="4"/>
      <c r="S1444" s="4">
        <v>108.22</v>
      </c>
      <c r="T1444" s="107"/>
      <c r="U1444" s="107"/>
      <c r="V1444" s="107"/>
      <c r="W1444" s="107"/>
      <c r="X1444" s="107"/>
    </row>
    <row r="1445" spans="1:24">
      <c r="A1445" s="102">
        <f t="shared" si="22"/>
        <v>1444</v>
      </c>
      <c r="B1445" s="102">
        <v>244</v>
      </c>
      <c r="C1445" s="4">
        <f>IF('Input&amp;Output'!$C$3=10,'v-t_chart'!G1445,IF('Input&amp;Output'!$C$3=21,'v-t_chart'!H1445,IF('Input&amp;Output'!$C$3=32,'v-t_chart'!I1445,IF('Input&amp;Output'!$C$3=22,'v-t_chart'!J1445,IF('Input&amp;Output'!$C$3=31,'v-t_chart'!K1445,'v-t_chart'!L1445)))))</f>
        <v>108.2</v>
      </c>
      <c r="D1445" s="17"/>
      <c r="F1445" s="4">
        <v>1444</v>
      </c>
      <c r="G1445" s="105"/>
      <c r="I1445" s="4">
        <v>122.2</v>
      </c>
      <c r="K1445" s="4">
        <v>108.2</v>
      </c>
      <c r="L1445" s="107"/>
      <c r="M1445" s="107"/>
      <c r="N1445" s="4">
        <v>1444</v>
      </c>
      <c r="O1445" s="4"/>
      <c r="P1445" s="4"/>
      <c r="Q1445" s="4">
        <v>122.18</v>
      </c>
      <c r="R1445" s="4"/>
      <c r="S1445" s="4">
        <v>108.18</v>
      </c>
      <c r="T1445" s="107"/>
      <c r="U1445" s="107"/>
      <c r="V1445" s="107"/>
      <c r="W1445" s="107"/>
      <c r="X1445" s="107"/>
    </row>
    <row r="1446" spans="1:24">
      <c r="A1446" s="102">
        <f t="shared" si="22"/>
        <v>1445</v>
      </c>
      <c r="B1446" s="102">
        <v>245</v>
      </c>
      <c r="C1446" s="4">
        <f>IF('Input&amp;Output'!$C$3=10,'v-t_chart'!G1446,IF('Input&amp;Output'!$C$3=21,'v-t_chart'!H1446,IF('Input&amp;Output'!$C$3=32,'v-t_chart'!I1446,IF('Input&amp;Output'!$C$3=22,'v-t_chart'!J1446,IF('Input&amp;Output'!$C$3=31,'v-t_chart'!K1446,'v-t_chart'!L1446)))))</f>
        <v>108.2</v>
      </c>
      <c r="D1446" s="17"/>
      <c r="F1446" s="4">
        <v>1445</v>
      </c>
      <c r="G1446" s="105"/>
      <c r="I1446" s="4">
        <v>122.2</v>
      </c>
      <c r="K1446" s="4">
        <v>108.2</v>
      </c>
      <c r="L1446" s="107"/>
      <c r="M1446" s="107"/>
      <c r="N1446" s="4">
        <v>1445</v>
      </c>
      <c r="O1446" s="4"/>
      <c r="P1446" s="4"/>
      <c r="Q1446" s="4">
        <v>122.19</v>
      </c>
      <c r="R1446" s="4"/>
      <c r="S1446" s="4">
        <v>108.19</v>
      </c>
      <c r="T1446" s="107"/>
      <c r="U1446" s="107"/>
      <c r="V1446" s="107"/>
      <c r="W1446" s="107"/>
      <c r="X1446" s="107"/>
    </row>
    <row r="1447" spans="1:24">
      <c r="A1447" s="102">
        <f t="shared" si="22"/>
        <v>1446</v>
      </c>
      <c r="B1447" s="102">
        <v>246</v>
      </c>
      <c r="C1447" s="4">
        <f>IF('Input&amp;Output'!$C$3=10,'v-t_chart'!G1447,IF('Input&amp;Output'!$C$3=21,'v-t_chart'!H1447,IF('Input&amp;Output'!$C$3=32,'v-t_chart'!I1447,IF('Input&amp;Output'!$C$3=22,'v-t_chart'!J1447,IF('Input&amp;Output'!$C$3=31,'v-t_chart'!K1447,'v-t_chart'!L1447)))))</f>
        <v>108.2</v>
      </c>
      <c r="D1447" s="17"/>
      <c r="F1447" s="4">
        <v>1446</v>
      </c>
      <c r="G1447" s="105"/>
      <c r="I1447" s="4">
        <v>122.2</v>
      </c>
      <c r="K1447" s="4">
        <v>108.2</v>
      </c>
      <c r="L1447" s="107"/>
      <c r="M1447" s="107"/>
      <c r="N1447" s="4">
        <v>1446</v>
      </c>
      <c r="O1447" s="4"/>
      <c r="P1447" s="4"/>
      <c r="Q1447" s="4">
        <v>122.23</v>
      </c>
      <c r="R1447" s="4"/>
      <c r="S1447" s="4">
        <v>108.23</v>
      </c>
      <c r="T1447" s="107"/>
      <c r="U1447" s="107"/>
      <c r="V1447" s="107"/>
      <c r="W1447" s="107"/>
      <c r="X1447" s="107"/>
    </row>
    <row r="1448" spans="1:24">
      <c r="A1448" s="102">
        <f t="shared" si="22"/>
        <v>1447</v>
      </c>
      <c r="B1448" s="102">
        <v>247</v>
      </c>
      <c r="C1448" s="4">
        <f>IF('Input&amp;Output'!$C$3=10,'v-t_chart'!G1448,IF('Input&amp;Output'!$C$3=21,'v-t_chart'!H1448,IF('Input&amp;Output'!$C$3=32,'v-t_chart'!I1448,IF('Input&amp;Output'!$C$3=22,'v-t_chart'!J1448,IF('Input&amp;Output'!$C$3=31,'v-t_chart'!K1448,'v-t_chart'!L1448)))))</f>
        <v>108.3</v>
      </c>
      <c r="D1448" s="17"/>
      <c r="F1448" s="4">
        <v>1447</v>
      </c>
      <c r="G1448" s="105"/>
      <c r="I1448" s="4">
        <v>122.3</v>
      </c>
      <c r="K1448" s="4">
        <v>108.3</v>
      </c>
      <c r="L1448" s="107"/>
      <c r="M1448" s="107"/>
      <c r="N1448" s="4">
        <v>1447</v>
      </c>
      <c r="O1448" s="4"/>
      <c r="P1448" s="4"/>
      <c r="Q1448" s="4">
        <v>122.31</v>
      </c>
      <c r="R1448" s="4"/>
      <c r="S1448" s="4">
        <v>108.31</v>
      </c>
      <c r="T1448" s="107"/>
      <c r="U1448" s="107"/>
      <c r="V1448" s="107"/>
      <c r="W1448" s="107"/>
      <c r="X1448" s="107"/>
    </row>
    <row r="1449" spans="1:24">
      <c r="A1449" s="102">
        <f t="shared" si="22"/>
        <v>1448</v>
      </c>
      <c r="B1449" s="102">
        <v>248</v>
      </c>
      <c r="C1449" s="4">
        <f>IF('Input&amp;Output'!$C$3=10,'v-t_chart'!G1449,IF('Input&amp;Output'!$C$3=21,'v-t_chart'!H1449,IF('Input&amp;Output'!$C$3=32,'v-t_chart'!I1449,IF('Input&amp;Output'!$C$3=22,'v-t_chart'!J1449,IF('Input&amp;Output'!$C$3=31,'v-t_chart'!K1449,'v-t_chart'!L1449)))))</f>
        <v>108.4</v>
      </c>
      <c r="D1449" s="17"/>
      <c r="F1449" s="4">
        <v>1448</v>
      </c>
      <c r="G1449" s="105"/>
      <c r="I1449" s="4">
        <v>122.4</v>
      </c>
      <c r="K1449" s="4">
        <v>108.4</v>
      </c>
      <c r="L1449" s="107"/>
      <c r="M1449" s="107"/>
      <c r="N1449" s="4">
        <v>1448</v>
      </c>
      <c r="O1449" s="4"/>
      <c r="P1449" s="4"/>
      <c r="Q1449" s="4">
        <v>122.39</v>
      </c>
      <c r="R1449" s="4"/>
      <c r="S1449" s="4">
        <v>108.39</v>
      </c>
      <c r="T1449" s="107"/>
      <c r="U1449" s="107"/>
      <c r="V1449" s="107"/>
      <c r="W1449" s="107"/>
      <c r="X1449" s="107"/>
    </row>
    <row r="1450" spans="1:24">
      <c r="A1450" s="102">
        <f t="shared" si="22"/>
        <v>1449</v>
      </c>
      <c r="B1450" s="102">
        <v>249</v>
      </c>
      <c r="C1450" s="4">
        <f>IF('Input&amp;Output'!$C$3=10,'v-t_chart'!G1450,IF('Input&amp;Output'!$C$3=21,'v-t_chart'!H1450,IF('Input&amp;Output'!$C$3=32,'v-t_chart'!I1450,IF('Input&amp;Output'!$C$3=22,'v-t_chart'!J1450,IF('Input&amp;Output'!$C$3=31,'v-t_chart'!K1450,'v-t_chart'!L1450)))))</f>
        <v>108.5</v>
      </c>
      <c r="D1450" s="17"/>
      <c r="F1450" s="4">
        <v>1449</v>
      </c>
      <c r="G1450" s="105"/>
      <c r="I1450" s="4">
        <v>122.5</v>
      </c>
      <c r="K1450" s="4">
        <v>108.5</v>
      </c>
      <c r="L1450" s="107"/>
      <c r="M1450" s="107"/>
      <c r="N1450" s="4">
        <v>1449</v>
      </c>
      <c r="O1450" s="4"/>
      <c r="P1450" s="4"/>
      <c r="Q1450" s="4">
        <v>122.45</v>
      </c>
      <c r="R1450" s="4"/>
      <c r="S1450" s="4">
        <v>108.45</v>
      </c>
      <c r="T1450" s="107"/>
      <c r="U1450" s="107"/>
      <c r="V1450" s="107"/>
      <c r="W1450" s="107"/>
      <c r="X1450" s="107"/>
    </row>
    <row r="1451" spans="1:24">
      <c r="A1451" s="102">
        <f t="shared" si="22"/>
        <v>1450</v>
      </c>
      <c r="B1451" s="102">
        <v>250</v>
      </c>
      <c r="C1451" s="4">
        <f>IF('Input&amp;Output'!$C$3=10,'v-t_chart'!G1451,IF('Input&amp;Output'!$C$3=21,'v-t_chart'!H1451,IF('Input&amp;Output'!$C$3=32,'v-t_chart'!I1451,IF('Input&amp;Output'!$C$3=22,'v-t_chart'!J1451,IF('Input&amp;Output'!$C$3=31,'v-t_chart'!K1451,'v-t_chart'!L1451)))))</f>
        <v>108.5</v>
      </c>
      <c r="D1451" s="17"/>
      <c r="F1451" s="4">
        <v>1450</v>
      </c>
      <c r="G1451" s="105"/>
      <c r="I1451" s="4">
        <v>122.5</v>
      </c>
      <c r="K1451" s="4">
        <v>108.5</v>
      </c>
      <c r="L1451" s="107"/>
      <c r="M1451" s="107"/>
      <c r="N1451" s="4">
        <v>1450</v>
      </c>
      <c r="O1451" s="4"/>
      <c r="P1451" s="4"/>
      <c r="Q1451" s="4">
        <v>122.47</v>
      </c>
      <c r="R1451" s="4"/>
      <c r="S1451" s="4">
        <v>108.47</v>
      </c>
      <c r="T1451" s="107"/>
      <c r="U1451" s="107"/>
      <c r="V1451" s="107"/>
      <c r="W1451" s="107"/>
      <c r="X1451" s="107"/>
    </row>
    <row r="1452" spans="1:24">
      <c r="A1452" s="102">
        <f t="shared" si="22"/>
        <v>1451</v>
      </c>
      <c r="B1452" s="102">
        <v>251</v>
      </c>
      <c r="C1452" s="4">
        <f>IF('Input&amp;Output'!$C$3=10,'v-t_chart'!G1452,IF('Input&amp;Output'!$C$3=21,'v-t_chart'!H1452,IF('Input&amp;Output'!$C$3=32,'v-t_chart'!I1452,IF('Input&amp;Output'!$C$3=22,'v-t_chart'!J1452,IF('Input&amp;Output'!$C$3=31,'v-t_chart'!K1452,'v-t_chart'!L1452)))))</f>
        <v>108.5</v>
      </c>
      <c r="D1452" s="17"/>
      <c r="F1452" s="4">
        <v>1451</v>
      </c>
      <c r="G1452" s="105"/>
      <c r="I1452" s="4">
        <v>122.5</v>
      </c>
      <c r="K1452" s="4">
        <v>108.5</v>
      </c>
      <c r="L1452" s="107"/>
      <c r="M1452" s="107"/>
      <c r="N1452" s="4">
        <v>1451</v>
      </c>
      <c r="O1452" s="4"/>
      <c r="P1452" s="4"/>
      <c r="Q1452" s="4">
        <v>122.48</v>
      </c>
      <c r="R1452" s="4"/>
      <c r="S1452" s="4">
        <v>108.48</v>
      </c>
      <c r="T1452" s="107"/>
      <c r="U1452" s="107"/>
      <c r="V1452" s="107"/>
      <c r="W1452" s="107"/>
      <c r="X1452" s="107"/>
    </row>
    <row r="1453" spans="1:24">
      <c r="A1453" s="102">
        <f t="shared" si="22"/>
        <v>1452</v>
      </c>
      <c r="B1453" s="102">
        <v>252</v>
      </c>
      <c r="C1453" s="4">
        <f>IF('Input&amp;Output'!$C$3=10,'v-t_chart'!G1453,IF('Input&amp;Output'!$C$3=21,'v-t_chart'!H1453,IF('Input&amp;Output'!$C$3=32,'v-t_chart'!I1453,IF('Input&amp;Output'!$C$3=22,'v-t_chart'!J1453,IF('Input&amp;Output'!$C$3=31,'v-t_chart'!K1453,'v-t_chart'!L1453)))))</f>
        <v>108.5</v>
      </c>
      <c r="D1453" s="17"/>
      <c r="F1453" s="4">
        <v>1452</v>
      </c>
      <c r="G1453" s="105"/>
      <c r="I1453" s="4">
        <v>122.5</v>
      </c>
      <c r="K1453" s="4">
        <v>108.5</v>
      </c>
      <c r="L1453" s="107"/>
      <c r="M1453" s="107"/>
      <c r="N1453" s="4">
        <v>1452</v>
      </c>
      <c r="O1453" s="4"/>
      <c r="P1453" s="4"/>
      <c r="Q1453" s="4">
        <v>122.49</v>
      </c>
      <c r="R1453" s="4"/>
      <c r="S1453" s="4">
        <v>108.49</v>
      </c>
      <c r="T1453" s="107"/>
      <c r="U1453" s="107"/>
      <c r="V1453" s="107"/>
      <c r="W1453" s="107"/>
      <c r="X1453" s="107"/>
    </row>
    <row r="1454" spans="1:24">
      <c r="A1454" s="102">
        <f t="shared" si="22"/>
        <v>1453</v>
      </c>
      <c r="B1454" s="102">
        <v>253</v>
      </c>
      <c r="C1454" s="4">
        <f>IF('Input&amp;Output'!$C$3=10,'v-t_chart'!G1454,IF('Input&amp;Output'!$C$3=21,'v-t_chart'!H1454,IF('Input&amp;Output'!$C$3=32,'v-t_chart'!I1454,IF('Input&amp;Output'!$C$3=22,'v-t_chart'!J1454,IF('Input&amp;Output'!$C$3=31,'v-t_chart'!K1454,'v-t_chart'!L1454)))))</f>
        <v>108.5</v>
      </c>
      <c r="D1454" s="17"/>
      <c r="F1454" s="4">
        <v>1453</v>
      </c>
      <c r="G1454" s="105"/>
      <c r="I1454" s="4">
        <v>122.5</v>
      </c>
      <c r="K1454" s="4">
        <v>108.5</v>
      </c>
      <c r="L1454" s="107"/>
      <c r="M1454" s="107"/>
      <c r="N1454" s="4">
        <v>1453</v>
      </c>
      <c r="O1454" s="4"/>
      <c r="P1454" s="4"/>
      <c r="Q1454" s="4">
        <v>122.53</v>
      </c>
      <c r="R1454" s="4"/>
      <c r="S1454" s="4">
        <v>108.53</v>
      </c>
      <c r="T1454" s="107"/>
      <c r="U1454" s="107"/>
      <c r="V1454" s="107"/>
      <c r="W1454" s="107"/>
      <c r="X1454" s="107"/>
    </row>
    <row r="1455" spans="1:24">
      <c r="A1455" s="102">
        <f t="shared" si="22"/>
        <v>1454</v>
      </c>
      <c r="B1455" s="102">
        <v>254</v>
      </c>
      <c r="C1455" s="4">
        <f>IF('Input&amp;Output'!$C$3=10,'v-t_chart'!G1455,IF('Input&amp;Output'!$C$3=21,'v-t_chart'!H1455,IF('Input&amp;Output'!$C$3=32,'v-t_chart'!I1455,IF('Input&amp;Output'!$C$3=22,'v-t_chart'!J1455,IF('Input&amp;Output'!$C$3=31,'v-t_chart'!K1455,'v-t_chart'!L1455)))))</f>
        <v>108.7</v>
      </c>
      <c r="D1455" s="17"/>
      <c r="F1455" s="4">
        <v>1454</v>
      </c>
      <c r="G1455" s="105"/>
      <c r="I1455" s="4">
        <v>122.7</v>
      </c>
      <c r="K1455" s="4">
        <v>108.7</v>
      </c>
      <c r="L1455" s="107"/>
      <c r="M1455" s="107"/>
      <c r="N1455" s="4">
        <v>1454</v>
      </c>
      <c r="O1455" s="4"/>
      <c r="P1455" s="4"/>
      <c r="Q1455" s="4">
        <v>122.65</v>
      </c>
      <c r="R1455" s="4"/>
      <c r="S1455" s="4">
        <v>108.65</v>
      </c>
      <c r="T1455" s="107"/>
      <c r="U1455" s="107"/>
      <c r="V1455" s="107"/>
      <c r="W1455" s="107"/>
      <c r="X1455" s="107"/>
    </row>
    <row r="1456" spans="1:24">
      <c r="A1456" s="102">
        <f t="shared" si="22"/>
        <v>1455</v>
      </c>
      <c r="B1456" s="102">
        <v>255</v>
      </c>
      <c r="C1456" s="4">
        <f>IF('Input&amp;Output'!$C$3=10,'v-t_chart'!G1456,IF('Input&amp;Output'!$C$3=21,'v-t_chart'!H1456,IF('Input&amp;Output'!$C$3=32,'v-t_chart'!I1456,IF('Input&amp;Output'!$C$3=22,'v-t_chart'!J1456,IF('Input&amp;Output'!$C$3=31,'v-t_chart'!K1456,'v-t_chart'!L1456)))))</f>
        <v>108.8</v>
      </c>
      <c r="D1456" s="17"/>
      <c r="F1456" s="4">
        <v>1455</v>
      </c>
      <c r="G1456" s="105"/>
      <c r="I1456" s="4">
        <v>122.8</v>
      </c>
      <c r="K1456" s="4">
        <v>108.8</v>
      </c>
      <c r="L1456" s="107"/>
      <c r="M1456" s="107"/>
      <c r="N1456" s="4">
        <v>1455</v>
      </c>
      <c r="O1456" s="4"/>
      <c r="P1456" s="4"/>
      <c r="Q1456" s="4">
        <v>122.82</v>
      </c>
      <c r="R1456" s="4"/>
      <c r="S1456" s="4">
        <v>108.82</v>
      </c>
      <c r="T1456" s="107"/>
      <c r="U1456" s="107"/>
      <c r="V1456" s="107"/>
      <c r="W1456" s="107"/>
      <c r="X1456" s="107"/>
    </row>
    <row r="1457" spans="1:24">
      <c r="A1457" s="102">
        <f t="shared" si="22"/>
        <v>1456</v>
      </c>
      <c r="B1457" s="102">
        <v>256</v>
      </c>
      <c r="C1457" s="4">
        <f>IF('Input&amp;Output'!$C$3=10,'v-t_chart'!G1457,IF('Input&amp;Output'!$C$3=21,'v-t_chart'!H1457,IF('Input&amp;Output'!$C$3=32,'v-t_chart'!I1457,IF('Input&amp;Output'!$C$3=22,'v-t_chart'!J1457,IF('Input&amp;Output'!$C$3=31,'v-t_chart'!K1457,'v-t_chart'!L1457)))))</f>
        <v>109</v>
      </c>
      <c r="D1457" s="17"/>
      <c r="F1457" s="4">
        <v>1456</v>
      </c>
      <c r="G1457" s="105"/>
      <c r="I1457" s="4">
        <v>123</v>
      </c>
      <c r="K1457" s="4">
        <v>109</v>
      </c>
      <c r="L1457" s="107"/>
      <c r="M1457" s="107"/>
      <c r="N1457" s="4">
        <v>1456</v>
      </c>
      <c r="O1457" s="4"/>
      <c r="P1457" s="4"/>
      <c r="Q1457" s="4">
        <v>123.01</v>
      </c>
      <c r="R1457" s="4"/>
      <c r="S1457" s="4">
        <v>109.01</v>
      </c>
      <c r="T1457" s="107"/>
      <c r="U1457" s="107"/>
      <c r="V1457" s="107"/>
      <c r="W1457" s="107"/>
      <c r="X1457" s="107"/>
    </row>
    <row r="1458" spans="1:24">
      <c r="A1458" s="102">
        <f t="shared" si="22"/>
        <v>1457</v>
      </c>
      <c r="B1458" s="102">
        <v>257</v>
      </c>
      <c r="C1458" s="4">
        <f>IF('Input&amp;Output'!$C$3=10,'v-t_chart'!G1458,IF('Input&amp;Output'!$C$3=21,'v-t_chart'!H1458,IF('Input&amp;Output'!$C$3=32,'v-t_chart'!I1458,IF('Input&amp;Output'!$C$3=22,'v-t_chart'!J1458,IF('Input&amp;Output'!$C$3=31,'v-t_chart'!K1458,'v-t_chart'!L1458)))))</f>
        <v>109.2</v>
      </c>
      <c r="D1458" s="17"/>
      <c r="F1458" s="4">
        <v>1457</v>
      </c>
      <c r="G1458" s="105"/>
      <c r="I1458" s="4">
        <v>123.2</v>
      </c>
      <c r="K1458" s="4">
        <v>109.2</v>
      </c>
      <c r="L1458" s="107"/>
      <c r="M1458" s="107"/>
      <c r="N1458" s="4">
        <v>1457</v>
      </c>
      <c r="O1458" s="4"/>
      <c r="P1458" s="4"/>
      <c r="Q1458" s="4">
        <v>123.2</v>
      </c>
      <c r="R1458" s="4"/>
      <c r="S1458" s="4">
        <v>109.2</v>
      </c>
      <c r="T1458" s="107"/>
      <c r="U1458" s="107"/>
      <c r="V1458" s="107"/>
      <c r="W1458" s="107"/>
      <c r="X1458" s="107"/>
    </row>
    <row r="1459" spans="1:24">
      <c r="A1459" s="102">
        <f t="shared" si="22"/>
        <v>1458</v>
      </c>
      <c r="B1459" s="102">
        <v>258</v>
      </c>
      <c r="C1459" s="4">
        <f>IF('Input&amp;Output'!$C$3=10,'v-t_chart'!G1459,IF('Input&amp;Output'!$C$3=21,'v-t_chart'!H1459,IF('Input&amp;Output'!$C$3=32,'v-t_chart'!I1459,IF('Input&amp;Output'!$C$3=22,'v-t_chart'!J1459,IF('Input&amp;Output'!$C$3=31,'v-t_chart'!K1459,'v-t_chart'!L1459)))))</f>
        <v>109.3</v>
      </c>
      <c r="D1459" s="17"/>
      <c r="F1459" s="4">
        <v>1458</v>
      </c>
      <c r="G1459" s="105"/>
      <c r="I1459" s="4">
        <v>123.3</v>
      </c>
      <c r="K1459" s="4">
        <v>109.3</v>
      </c>
      <c r="L1459" s="107"/>
      <c r="M1459" s="107"/>
      <c r="N1459" s="4">
        <v>1458</v>
      </c>
      <c r="O1459" s="4"/>
      <c r="P1459" s="4"/>
      <c r="Q1459" s="4">
        <v>123.34</v>
      </c>
      <c r="R1459" s="4"/>
      <c r="S1459" s="4">
        <v>109.34</v>
      </c>
      <c r="T1459" s="107"/>
      <c r="U1459" s="107"/>
      <c r="V1459" s="107"/>
      <c r="W1459" s="107"/>
      <c r="X1459" s="107"/>
    </row>
    <row r="1460" spans="1:24">
      <c r="A1460" s="102">
        <f t="shared" si="22"/>
        <v>1459</v>
      </c>
      <c r="B1460" s="102">
        <v>259</v>
      </c>
      <c r="C1460" s="4">
        <f>IF('Input&amp;Output'!$C$3=10,'v-t_chart'!G1460,IF('Input&amp;Output'!$C$3=21,'v-t_chart'!H1460,IF('Input&amp;Output'!$C$3=32,'v-t_chart'!I1460,IF('Input&amp;Output'!$C$3=22,'v-t_chart'!J1460,IF('Input&amp;Output'!$C$3=31,'v-t_chart'!K1460,'v-t_chart'!L1460)))))</f>
        <v>109.4</v>
      </c>
      <c r="D1460" s="17"/>
      <c r="F1460" s="4">
        <v>1459</v>
      </c>
      <c r="G1460" s="105"/>
      <c r="I1460" s="4">
        <v>123.4</v>
      </c>
      <c r="K1460" s="4">
        <v>109.4</v>
      </c>
      <c r="L1460" s="107"/>
      <c r="M1460" s="107"/>
      <c r="N1460" s="4">
        <v>1459</v>
      </c>
      <c r="O1460" s="4"/>
      <c r="P1460" s="4"/>
      <c r="Q1460" s="4">
        <v>123.42</v>
      </c>
      <c r="R1460" s="4"/>
      <c r="S1460" s="4">
        <v>109.42</v>
      </c>
      <c r="T1460" s="107"/>
      <c r="U1460" s="107"/>
      <c r="V1460" s="107"/>
      <c r="W1460" s="107"/>
      <c r="X1460" s="107"/>
    </row>
    <row r="1461" spans="1:24">
      <c r="A1461" s="102">
        <f t="shared" si="22"/>
        <v>1460</v>
      </c>
      <c r="B1461" s="102">
        <v>260</v>
      </c>
      <c r="C1461" s="4">
        <f>IF('Input&amp;Output'!$C$3=10,'v-t_chart'!G1461,IF('Input&amp;Output'!$C$3=21,'v-t_chart'!H1461,IF('Input&amp;Output'!$C$3=32,'v-t_chart'!I1461,IF('Input&amp;Output'!$C$3=22,'v-t_chart'!J1461,IF('Input&amp;Output'!$C$3=31,'v-t_chart'!K1461,'v-t_chart'!L1461)))))</f>
        <v>109.5</v>
      </c>
      <c r="D1461" s="17"/>
      <c r="F1461" s="4">
        <v>1460</v>
      </c>
      <c r="G1461" s="105"/>
      <c r="I1461" s="4">
        <v>123.5</v>
      </c>
      <c r="K1461" s="4">
        <v>109.5</v>
      </c>
      <c r="L1461" s="107"/>
      <c r="M1461" s="107"/>
      <c r="N1461" s="4">
        <v>1460</v>
      </c>
      <c r="O1461" s="4"/>
      <c r="P1461" s="4"/>
      <c r="Q1461" s="4">
        <v>123.48</v>
      </c>
      <c r="R1461" s="4"/>
      <c r="S1461" s="4">
        <v>109.48</v>
      </c>
      <c r="T1461" s="107"/>
      <c r="U1461" s="107"/>
      <c r="V1461" s="107"/>
      <c r="W1461" s="107"/>
      <c r="X1461" s="107"/>
    </row>
    <row r="1462" spans="1:24">
      <c r="A1462" s="102">
        <f t="shared" si="22"/>
        <v>1461</v>
      </c>
      <c r="B1462" s="102">
        <v>261</v>
      </c>
      <c r="C1462" s="4">
        <f>IF('Input&amp;Output'!$C$3=10,'v-t_chart'!G1462,IF('Input&amp;Output'!$C$3=21,'v-t_chart'!H1462,IF('Input&amp;Output'!$C$3=32,'v-t_chart'!I1462,IF('Input&amp;Output'!$C$3=22,'v-t_chart'!J1462,IF('Input&amp;Output'!$C$3=31,'v-t_chart'!K1462,'v-t_chart'!L1462)))))</f>
        <v>109.5</v>
      </c>
      <c r="D1462" s="17"/>
      <c r="F1462" s="4">
        <v>1461</v>
      </c>
      <c r="G1462" s="105"/>
      <c r="I1462" s="4">
        <v>123.5</v>
      </c>
      <c r="K1462" s="4">
        <v>109.5</v>
      </c>
      <c r="L1462" s="107"/>
      <c r="M1462" s="107"/>
      <c r="N1462" s="4">
        <v>1461</v>
      </c>
      <c r="O1462" s="4"/>
      <c r="P1462" s="4"/>
      <c r="Q1462" s="4">
        <v>123.54</v>
      </c>
      <c r="R1462" s="4"/>
      <c r="S1462" s="4">
        <v>109.54</v>
      </c>
      <c r="T1462" s="107"/>
      <c r="U1462" s="107"/>
      <c r="V1462" s="107"/>
      <c r="W1462" s="107"/>
      <c r="X1462" s="107"/>
    </row>
    <row r="1463" spans="1:24">
      <c r="A1463" s="102">
        <f t="shared" si="22"/>
        <v>1462</v>
      </c>
      <c r="B1463" s="102">
        <v>262</v>
      </c>
      <c r="C1463" s="4">
        <f>IF('Input&amp;Output'!$C$3=10,'v-t_chart'!G1463,IF('Input&amp;Output'!$C$3=21,'v-t_chart'!H1463,IF('Input&amp;Output'!$C$3=32,'v-t_chart'!I1463,IF('Input&amp;Output'!$C$3=22,'v-t_chart'!J1463,IF('Input&amp;Output'!$C$3=31,'v-t_chart'!K1463,'v-t_chart'!L1463)))))</f>
        <v>109.6</v>
      </c>
      <c r="D1463" s="17"/>
      <c r="F1463" s="4">
        <v>1462</v>
      </c>
      <c r="G1463" s="105"/>
      <c r="I1463" s="4">
        <v>123.6</v>
      </c>
      <c r="K1463" s="4">
        <v>109.6</v>
      </c>
      <c r="L1463" s="107"/>
      <c r="M1463" s="107"/>
      <c r="N1463" s="4">
        <v>1462</v>
      </c>
      <c r="O1463" s="4"/>
      <c r="P1463" s="4"/>
      <c r="Q1463" s="4">
        <v>123.61</v>
      </c>
      <c r="R1463" s="4"/>
      <c r="S1463" s="4">
        <v>109.61</v>
      </c>
      <c r="T1463" s="107"/>
      <c r="U1463" s="107"/>
      <c r="V1463" s="107"/>
      <c r="W1463" s="107"/>
      <c r="X1463" s="107"/>
    </row>
    <row r="1464" spans="1:24">
      <c r="A1464" s="102">
        <f t="shared" si="22"/>
        <v>1463</v>
      </c>
      <c r="B1464" s="102">
        <v>263</v>
      </c>
      <c r="C1464" s="4">
        <f>IF('Input&amp;Output'!$C$3=10,'v-t_chart'!G1464,IF('Input&amp;Output'!$C$3=21,'v-t_chart'!H1464,IF('Input&amp;Output'!$C$3=32,'v-t_chart'!I1464,IF('Input&amp;Output'!$C$3=22,'v-t_chart'!J1464,IF('Input&amp;Output'!$C$3=31,'v-t_chart'!K1464,'v-t_chart'!L1464)))))</f>
        <v>109.8</v>
      </c>
      <c r="D1464" s="17"/>
      <c r="F1464" s="4">
        <v>1463</v>
      </c>
      <c r="G1464" s="105"/>
      <c r="I1464" s="4">
        <v>123.8</v>
      </c>
      <c r="K1464" s="4">
        <v>109.8</v>
      </c>
      <c r="L1464" s="107"/>
      <c r="M1464" s="107"/>
      <c r="N1464" s="4">
        <v>1463</v>
      </c>
      <c r="O1464" s="4"/>
      <c r="P1464" s="4"/>
      <c r="Q1464" s="4">
        <v>123.75</v>
      </c>
      <c r="R1464" s="4"/>
      <c r="S1464" s="4">
        <v>109.75</v>
      </c>
      <c r="T1464" s="107"/>
      <c r="U1464" s="107"/>
      <c r="V1464" s="107"/>
      <c r="W1464" s="107"/>
      <c r="X1464" s="107"/>
    </row>
    <row r="1465" spans="1:24">
      <c r="A1465" s="102">
        <f t="shared" si="22"/>
        <v>1464</v>
      </c>
      <c r="B1465" s="102">
        <v>264</v>
      </c>
      <c r="C1465" s="4">
        <f>IF('Input&amp;Output'!$C$3=10,'v-t_chart'!G1465,IF('Input&amp;Output'!$C$3=21,'v-t_chart'!H1465,IF('Input&amp;Output'!$C$3=32,'v-t_chart'!I1465,IF('Input&amp;Output'!$C$3=22,'v-t_chart'!J1465,IF('Input&amp;Output'!$C$3=31,'v-t_chart'!K1465,'v-t_chart'!L1465)))))</f>
        <v>110</v>
      </c>
      <c r="D1465" s="17"/>
      <c r="F1465" s="4">
        <v>1464</v>
      </c>
      <c r="G1465" s="105"/>
      <c r="I1465" s="4">
        <v>124</v>
      </c>
      <c r="K1465" s="4">
        <v>110</v>
      </c>
      <c r="L1465" s="107"/>
      <c r="M1465" s="107"/>
      <c r="N1465" s="4">
        <v>1464</v>
      </c>
      <c r="O1465" s="4"/>
      <c r="P1465" s="4"/>
      <c r="Q1465" s="4">
        <v>123.96</v>
      </c>
      <c r="R1465" s="4"/>
      <c r="S1465" s="4">
        <v>109.96</v>
      </c>
      <c r="T1465" s="107"/>
      <c r="U1465" s="107"/>
      <c r="V1465" s="107"/>
      <c r="W1465" s="107"/>
      <c r="X1465" s="107"/>
    </row>
    <row r="1466" spans="1:24">
      <c r="A1466" s="102">
        <f t="shared" si="22"/>
        <v>1465</v>
      </c>
      <c r="B1466" s="102">
        <v>265</v>
      </c>
      <c r="C1466" s="4">
        <f>IF('Input&amp;Output'!$C$3=10,'v-t_chart'!G1466,IF('Input&amp;Output'!$C$3=21,'v-t_chart'!H1466,IF('Input&amp;Output'!$C$3=32,'v-t_chart'!I1466,IF('Input&amp;Output'!$C$3=22,'v-t_chart'!J1466,IF('Input&amp;Output'!$C$3=31,'v-t_chart'!K1466,'v-t_chart'!L1466)))))</f>
        <v>110.2</v>
      </c>
      <c r="D1466" s="17"/>
      <c r="F1466" s="4">
        <v>1465</v>
      </c>
      <c r="G1466" s="105"/>
      <c r="I1466" s="4">
        <v>124.2</v>
      </c>
      <c r="K1466" s="4">
        <v>110.2</v>
      </c>
      <c r="L1466" s="107"/>
      <c r="M1466" s="107"/>
      <c r="N1466" s="4">
        <v>1465</v>
      </c>
      <c r="O1466" s="4"/>
      <c r="P1466" s="4"/>
      <c r="Q1466" s="4">
        <v>124.21</v>
      </c>
      <c r="R1466" s="4"/>
      <c r="S1466" s="4">
        <v>110.21</v>
      </c>
      <c r="T1466" s="107"/>
      <c r="U1466" s="107"/>
      <c r="V1466" s="107"/>
      <c r="W1466" s="107"/>
      <c r="X1466" s="107"/>
    </row>
    <row r="1467" spans="1:24">
      <c r="A1467" s="102">
        <f t="shared" si="22"/>
        <v>1466</v>
      </c>
      <c r="B1467" s="102">
        <v>266</v>
      </c>
      <c r="C1467" s="4">
        <f>IF('Input&amp;Output'!$C$3=10,'v-t_chart'!G1467,IF('Input&amp;Output'!$C$3=21,'v-t_chart'!H1467,IF('Input&amp;Output'!$C$3=32,'v-t_chart'!I1467,IF('Input&amp;Output'!$C$3=22,'v-t_chart'!J1467,IF('Input&amp;Output'!$C$3=31,'v-t_chart'!K1467,'v-t_chart'!L1467)))))</f>
        <v>110.5</v>
      </c>
      <c r="D1467" s="17"/>
      <c r="F1467" s="4">
        <v>1466</v>
      </c>
      <c r="G1467" s="105"/>
      <c r="I1467" s="4">
        <v>124.5</v>
      </c>
      <c r="K1467" s="4">
        <v>110.5</v>
      </c>
      <c r="L1467" s="107"/>
      <c r="M1467" s="107"/>
      <c r="N1467" s="4">
        <v>1466</v>
      </c>
      <c r="O1467" s="4"/>
      <c r="P1467" s="4"/>
      <c r="Q1467" s="4">
        <v>124.47</v>
      </c>
      <c r="R1467" s="4"/>
      <c r="S1467" s="4">
        <v>110.47</v>
      </c>
      <c r="T1467" s="107"/>
      <c r="U1467" s="107"/>
      <c r="V1467" s="107"/>
      <c r="W1467" s="107"/>
      <c r="X1467" s="107"/>
    </row>
    <row r="1468" spans="1:24">
      <c r="A1468" s="102">
        <f t="shared" si="22"/>
        <v>1467</v>
      </c>
      <c r="B1468" s="102">
        <v>267</v>
      </c>
      <c r="C1468" s="4">
        <f>IF('Input&amp;Output'!$C$3=10,'v-t_chart'!G1468,IF('Input&amp;Output'!$C$3=21,'v-t_chart'!H1468,IF('Input&amp;Output'!$C$3=32,'v-t_chart'!I1468,IF('Input&amp;Output'!$C$3=22,'v-t_chart'!J1468,IF('Input&amp;Output'!$C$3=31,'v-t_chart'!K1468,'v-t_chart'!L1468)))))</f>
        <v>110.7</v>
      </c>
      <c r="D1468" s="17"/>
      <c r="F1468" s="4">
        <v>1467</v>
      </c>
      <c r="G1468" s="105"/>
      <c r="I1468" s="4">
        <v>124.7</v>
      </c>
      <c r="K1468" s="4">
        <v>110.7</v>
      </c>
      <c r="L1468" s="107"/>
      <c r="M1468" s="107"/>
      <c r="N1468" s="4">
        <v>1467</v>
      </c>
      <c r="O1468" s="4"/>
      <c r="P1468" s="4"/>
      <c r="Q1468" s="4">
        <v>124.72</v>
      </c>
      <c r="R1468" s="4"/>
      <c r="S1468" s="4">
        <v>110.72</v>
      </c>
      <c r="T1468" s="107"/>
      <c r="U1468" s="107"/>
      <c r="V1468" s="107"/>
      <c r="W1468" s="107"/>
      <c r="X1468" s="107"/>
    </row>
    <row r="1469" spans="1:24">
      <c r="A1469" s="102">
        <f t="shared" si="22"/>
        <v>1468</v>
      </c>
      <c r="B1469" s="102">
        <v>268</v>
      </c>
      <c r="C1469" s="4">
        <f>IF('Input&amp;Output'!$C$3=10,'v-t_chart'!G1469,IF('Input&amp;Output'!$C$3=21,'v-t_chart'!H1469,IF('Input&amp;Output'!$C$3=32,'v-t_chart'!I1469,IF('Input&amp;Output'!$C$3=22,'v-t_chart'!J1469,IF('Input&amp;Output'!$C$3=31,'v-t_chart'!K1469,'v-t_chart'!L1469)))))</f>
        <v>111</v>
      </c>
      <c r="D1469" s="17"/>
      <c r="F1469" s="4">
        <v>1468</v>
      </c>
      <c r="G1469" s="105"/>
      <c r="I1469" s="4">
        <v>125</v>
      </c>
      <c r="K1469" s="4">
        <v>111</v>
      </c>
      <c r="L1469" s="107"/>
      <c r="M1469" s="107"/>
      <c r="N1469" s="4">
        <v>1468</v>
      </c>
      <c r="O1469" s="4"/>
      <c r="P1469" s="4"/>
      <c r="Q1469" s="4">
        <v>124.95</v>
      </c>
      <c r="R1469" s="4"/>
      <c r="S1469" s="4">
        <v>110.95</v>
      </c>
      <c r="T1469" s="107"/>
      <c r="U1469" s="107"/>
      <c r="V1469" s="107"/>
      <c r="W1469" s="107"/>
      <c r="X1469" s="107"/>
    </row>
    <row r="1470" spans="1:24">
      <c r="A1470" s="102">
        <f t="shared" si="22"/>
        <v>1469</v>
      </c>
      <c r="B1470" s="102">
        <v>269</v>
      </c>
      <c r="C1470" s="4">
        <f>IF('Input&amp;Output'!$C$3=10,'v-t_chart'!G1470,IF('Input&amp;Output'!$C$3=21,'v-t_chart'!H1470,IF('Input&amp;Output'!$C$3=32,'v-t_chart'!I1470,IF('Input&amp;Output'!$C$3=22,'v-t_chart'!J1470,IF('Input&amp;Output'!$C$3=31,'v-t_chart'!K1470,'v-t_chart'!L1470)))))</f>
        <v>111.1</v>
      </c>
      <c r="D1470" s="17"/>
      <c r="F1470" s="4">
        <v>1469</v>
      </c>
      <c r="G1470" s="105"/>
      <c r="I1470" s="4">
        <v>125.1</v>
      </c>
      <c r="K1470" s="4">
        <v>111.1</v>
      </c>
      <c r="L1470" s="107"/>
      <c r="M1470" s="107"/>
      <c r="N1470" s="4">
        <v>1469</v>
      </c>
      <c r="O1470" s="4"/>
      <c r="P1470" s="4"/>
      <c r="Q1470" s="4">
        <v>125.12</v>
      </c>
      <c r="R1470" s="4"/>
      <c r="S1470" s="4">
        <v>111.12</v>
      </c>
      <c r="T1470" s="107"/>
      <c r="U1470" s="107"/>
      <c r="V1470" s="107"/>
      <c r="W1470" s="107"/>
      <c r="X1470" s="107"/>
    </row>
    <row r="1471" spans="1:24">
      <c r="A1471" s="102">
        <f t="shared" si="22"/>
        <v>1470</v>
      </c>
      <c r="B1471" s="102">
        <v>270</v>
      </c>
      <c r="C1471" s="4">
        <f>IF('Input&amp;Output'!$C$3=10,'v-t_chart'!G1471,IF('Input&amp;Output'!$C$3=21,'v-t_chart'!H1471,IF('Input&amp;Output'!$C$3=32,'v-t_chart'!I1471,IF('Input&amp;Output'!$C$3=22,'v-t_chart'!J1471,IF('Input&amp;Output'!$C$3=31,'v-t_chart'!K1471,'v-t_chart'!L1471)))))</f>
        <v>111.2</v>
      </c>
      <c r="D1471" s="17"/>
      <c r="F1471" s="4">
        <v>1470</v>
      </c>
      <c r="G1471" s="105"/>
      <c r="I1471" s="4">
        <v>125.2</v>
      </c>
      <c r="K1471" s="4">
        <v>111.2</v>
      </c>
      <c r="L1471" s="107"/>
      <c r="M1471" s="107"/>
      <c r="N1471" s="4">
        <v>1470</v>
      </c>
      <c r="O1471" s="4"/>
      <c r="P1471" s="4"/>
      <c r="Q1471" s="4">
        <v>125.23</v>
      </c>
      <c r="R1471" s="4"/>
      <c r="S1471" s="4">
        <v>111.23</v>
      </c>
      <c r="T1471" s="107"/>
      <c r="U1471" s="107"/>
      <c r="V1471" s="107"/>
      <c r="W1471" s="107"/>
      <c r="X1471" s="107"/>
    </row>
    <row r="1472" spans="1:24">
      <c r="A1472" s="102">
        <f t="shared" si="22"/>
        <v>1471</v>
      </c>
      <c r="B1472" s="102">
        <v>271</v>
      </c>
      <c r="C1472" s="4">
        <f>IF('Input&amp;Output'!$C$3=10,'v-t_chart'!G1472,IF('Input&amp;Output'!$C$3=21,'v-t_chart'!H1472,IF('Input&amp;Output'!$C$3=32,'v-t_chart'!I1472,IF('Input&amp;Output'!$C$3=22,'v-t_chart'!J1472,IF('Input&amp;Output'!$C$3=31,'v-t_chart'!K1472,'v-t_chart'!L1472)))))</f>
        <v>111.3</v>
      </c>
      <c r="D1472" s="17"/>
      <c r="F1472" s="4">
        <v>1471</v>
      </c>
      <c r="G1472" s="105"/>
      <c r="I1472" s="4">
        <v>125.3</v>
      </c>
      <c r="K1472" s="4">
        <v>111.3</v>
      </c>
      <c r="L1472" s="107"/>
      <c r="M1472" s="107"/>
      <c r="N1472" s="4">
        <v>1471</v>
      </c>
      <c r="O1472" s="4"/>
      <c r="P1472" s="4"/>
      <c r="Q1472" s="4">
        <v>125.3</v>
      </c>
      <c r="R1472" s="4"/>
      <c r="S1472" s="4">
        <v>111.3</v>
      </c>
      <c r="T1472" s="107"/>
      <c r="U1472" s="107"/>
      <c r="V1472" s="107"/>
      <c r="W1472" s="107"/>
      <c r="X1472" s="107"/>
    </row>
    <row r="1473" spans="1:24">
      <c r="A1473" s="102">
        <f t="shared" si="22"/>
        <v>1472</v>
      </c>
      <c r="B1473" s="102">
        <v>272</v>
      </c>
      <c r="C1473" s="4">
        <f>IF('Input&amp;Output'!$C$3=10,'v-t_chart'!G1473,IF('Input&amp;Output'!$C$3=21,'v-t_chart'!H1473,IF('Input&amp;Output'!$C$3=32,'v-t_chart'!I1473,IF('Input&amp;Output'!$C$3=22,'v-t_chart'!J1473,IF('Input&amp;Output'!$C$3=31,'v-t_chart'!K1473,'v-t_chart'!L1473)))))</f>
        <v>111.3</v>
      </c>
      <c r="D1473" s="17"/>
      <c r="F1473" s="4">
        <v>1472</v>
      </c>
      <c r="G1473" s="105"/>
      <c r="I1473" s="4">
        <v>125.3</v>
      </c>
      <c r="K1473" s="4">
        <v>111.3</v>
      </c>
      <c r="L1473" s="107"/>
      <c r="M1473" s="107"/>
      <c r="N1473" s="4">
        <v>1472</v>
      </c>
      <c r="O1473" s="4"/>
      <c r="P1473" s="4"/>
      <c r="Q1473" s="4">
        <v>125.31</v>
      </c>
      <c r="R1473" s="4"/>
      <c r="S1473" s="4">
        <v>111.31</v>
      </c>
      <c r="T1473" s="107"/>
      <c r="U1473" s="107"/>
      <c r="V1473" s="107"/>
      <c r="W1473" s="107"/>
      <c r="X1473" s="107"/>
    </row>
    <row r="1474" spans="1:24">
      <c r="A1474" s="102">
        <f t="shared" si="22"/>
        <v>1473</v>
      </c>
      <c r="B1474" s="102">
        <v>273</v>
      </c>
      <c r="C1474" s="4">
        <f>IF('Input&amp;Output'!$C$3=10,'v-t_chart'!G1474,IF('Input&amp;Output'!$C$3=21,'v-t_chart'!H1474,IF('Input&amp;Output'!$C$3=32,'v-t_chart'!I1474,IF('Input&amp;Output'!$C$3=22,'v-t_chart'!J1474,IF('Input&amp;Output'!$C$3=31,'v-t_chart'!K1474,'v-t_chart'!L1474)))))</f>
        <v>111.3</v>
      </c>
      <c r="D1474" s="17"/>
      <c r="F1474" s="4">
        <v>1473</v>
      </c>
      <c r="G1474" s="105"/>
      <c r="I1474" s="4">
        <v>125.3</v>
      </c>
      <c r="K1474" s="4">
        <v>111.3</v>
      </c>
      <c r="L1474" s="107"/>
      <c r="M1474" s="107"/>
      <c r="N1474" s="4">
        <v>1473</v>
      </c>
      <c r="O1474" s="4"/>
      <c r="P1474" s="4"/>
      <c r="Q1474" s="4">
        <v>125.27</v>
      </c>
      <c r="R1474" s="4"/>
      <c r="S1474" s="4">
        <v>111.27</v>
      </c>
      <c r="T1474" s="107"/>
      <c r="U1474" s="107"/>
      <c r="V1474" s="107"/>
      <c r="W1474" s="107"/>
      <c r="X1474" s="107"/>
    </row>
    <row r="1475" spans="1:24">
      <c r="A1475" s="102">
        <f t="shared" si="22"/>
        <v>1474</v>
      </c>
      <c r="B1475" s="102">
        <v>274</v>
      </c>
      <c r="C1475" s="4">
        <f>IF('Input&amp;Output'!$C$3=10,'v-t_chart'!G1475,IF('Input&amp;Output'!$C$3=21,'v-t_chart'!H1475,IF('Input&amp;Output'!$C$3=32,'v-t_chart'!I1475,IF('Input&amp;Output'!$C$3=22,'v-t_chart'!J1475,IF('Input&amp;Output'!$C$3=31,'v-t_chart'!K1475,'v-t_chart'!L1475)))))</f>
        <v>111.2</v>
      </c>
      <c r="D1475" s="17"/>
      <c r="F1475" s="4">
        <v>1474</v>
      </c>
      <c r="G1475" s="105"/>
      <c r="I1475" s="4">
        <v>125.2</v>
      </c>
      <c r="K1475" s="4">
        <v>111.2</v>
      </c>
      <c r="L1475" s="107"/>
      <c r="M1475" s="107"/>
      <c r="N1475" s="4">
        <v>1474</v>
      </c>
      <c r="O1475" s="4"/>
      <c r="P1475" s="4"/>
      <c r="Q1475" s="4">
        <v>125.15</v>
      </c>
      <c r="R1475" s="4"/>
      <c r="S1475" s="4">
        <v>111.15</v>
      </c>
      <c r="T1475" s="107"/>
      <c r="U1475" s="107"/>
      <c r="V1475" s="107"/>
      <c r="W1475" s="107"/>
      <c r="X1475" s="107"/>
    </row>
    <row r="1476" spans="1:24">
      <c r="A1476" s="102">
        <f t="shared" ref="A1476:A1539" si="23">A1475+1</f>
        <v>1475</v>
      </c>
      <c r="B1476" s="102">
        <v>275</v>
      </c>
      <c r="C1476" s="4">
        <f>IF('Input&amp;Output'!$C$3=10,'v-t_chart'!G1476,IF('Input&amp;Output'!$C$3=21,'v-t_chart'!H1476,IF('Input&amp;Output'!$C$3=32,'v-t_chart'!I1476,IF('Input&amp;Output'!$C$3=22,'v-t_chart'!J1476,IF('Input&amp;Output'!$C$3=31,'v-t_chart'!K1476,'v-t_chart'!L1476)))))</f>
        <v>111</v>
      </c>
      <c r="D1476" s="17"/>
      <c r="F1476" s="4">
        <v>1475</v>
      </c>
      <c r="G1476" s="105"/>
      <c r="I1476" s="4">
        <v>125</v>
      </c>
      <c r="K1476" s="4">
        <v>111</v>
      </c>
      <c r="L1476" s="107"/>
      <c r="M1476" s="107"/>
      <c r="N1476" s="4">
        <v>1475</v>
      </c>
      <c r="O1476" s="4"/>
      <c r="P1476" s="4"/>
      <c r="Q1476" s="4">
        <v>124.98</v>
      </c>
      <c r="R1476" s="4"/>
      <c r="S1476" s="4">
        <v>110.98</v>
      </c>
      <c r="T1476" s="107"/>
      <c r="U1476" s="107"/>
      <c r="V1476" s="107"/>
      <c r="W1476" s="107"/>
      <c r="X1476" s="107"/>
    </row>
    <row r="1477" spans="1:24">
      <c r="A1477" s="102">
        <f t="shared" si="23"/>
        <v>1476</v>
      </c>
      <c r="B1477" s="102">
        <v>276</v>
      </c>
      <c r="C1477" s="4">
        <f>IF('Input&amp;Output'!$C$3=10,'v-t_chart'!G1477,IF('Input&amp;Output'!$C$3=21,'v-t_chart'!H1477,IF('Input&amp;Output'!$C$3=32,'v-t_chart'!I1477,IF('Input&amp;Output'!$C$3=22,'v-t_chart'!J1477,IF('Input&amp;Output'!$C$3=31,'v-t_chart'!K1477,'v-t_chart'!L1477)))))</f>
        <v>110.8</v>
      </c>
      <c r="D1477" s="17"/>
      <c r="F1477" s="4">
        <v>1476</v>
      </c>
      <c r="G1477" s="105"/>
      <c r="I1477" s="4">
        <v>124.8</v>
      </c>
      <c r="K1477" s="4">
        <v>110.8</v>
      </c>
      <c r="L1477" s="107"/>
      <c r="M1477" s="107"/>
      <c r="N1477" s="4">
        <v>1476</v>
      </c>
      <c r="O1477" s="4"/>
      <c r="P1477" s="4"/>
      <c r="Q1477" s="4">
        <v>124.78</v>
      </c>
      <c r="R1477" s="4"/>
      <c r="S1477" s="4">
        <v>110.78</v>
      </c>
      <c r="T1477" s="107"/>
      <c r="U1477" s="107"/>
      <c r="V1477" s="107"/>
      <c r="W1477" s="107"/>
      <c r="X1477" s="107"/>
    </row>
    <row r="1478" spans="1:24">
      <c r="A1478" s="102">
        <f t="shared" si="23"/>
        <v>1477</v>
      </c>
      <c r="B1478" s="102">
        <v>277</v>
      </c>
      <c r="C1478" s="4">
        <f>IF('Input&amp;Output'!$C$3=10,'v-t_chart'!G1478,IF('Input&amp;Output'!$C$3=21,'v-t_chart'!H1478,IF('Input&amp;Output'!$C$3=32,'v-t_chart'!I1478,IF('Input&amp;Output'!$C$3=22,'v-t_chart'!J1478,IF('Input&amp;Output'!$C$3=31,'v-t_chart'!K1478,'v-t_chart'!L1478)))))</f>
        <v>110.6</v>
      </c>
      <c r="D1478" s="17"/>
      <c r="F1478" s="4">
        <v>1477</v>
      </c>
      <c r="G1478" s="105"/>
      <c r="I1478" s="4">
        <v>124.6</v>
      </c>
      <c r="K1478" s="4">
        <v>110.6</v>
      </c>
      <c r="L1478" s="107"/>
      <c r="M1478" s="107"/>
      <c r="N1478" s="4">
        <v>1477</v>
      </c>
      <c r="O1478" s="4"/>
      <c r="P1478" s="4"/>
      <c r="Q1478" s="4">
        <v>124.59</v>
      </c>
      <c r="R1478" s="4"/>
      <c r="S1478" s="4">
        <v>110.59</v>
      </c>
      <c r="T1478" s="107"/>
      <c r="U1478" s="107"/>
      <c r="V1478" s="107"/>
      <c r="W1478" s="107"/>
      <c r="X1478" s="107"/>
    </row>
    <row r="1479" spans="1:24">
      <c r="A1479" s="102">
        <f t="shared" si="23"/>
        <v>1478</v>
      </c>
      <c r="B1479" s="102">
        <v>278</v>
      </c>
      <c r="C1479" s="4">
        <f>IF('Input&amp;Output'!$C$3=10,'v-t_chart'!G1479,IF('Input&amp;Output'!$C$3=21,'v-t_chart'!H1479,IF('Input&amp;Output'!$C$3=32,'v-t_chart'!I1479,IF('Input&amp;Output'!$C$3=22,'v-t_chart'!J1479,IF('Input&amp;Output'!$C$3=31,'v-t_chart'!K1479,'v-t_chart'!L1479)))))</f>
        <v>110.4</v>
      </c>
      <c r="D1479" s="17"/>
      <c r="F1479" s="4">
        <v>1478</v>
      </c>
      <c r="G1479" s="105"/>
      <c r="I1479" s="4">
        <v>124.4</v>
      </c>
      <c r="K1479" s="4">
        <v>110.4</v>
      </c>
      <c r="L1479" s="107"/>
      <c r="M1479" s="107"/>
      <c r="N1479" s="4">
        <v>1478</v>
      </c>
      <c r="O1479" s="4"/>
      <c r="P1479" s="4"/>
      <c r="Q1479" s="4">
        <v>124.43</v>
      </c>
      <c r="R1479" s="4"/>
      <c r="S1479" s="4">
        <v>110.43</v>
      </c>
      <c r="T1479" s="107"/>
      <c r="U1479" s="107"/>
      <c r="V1479" s="107"/>
      <c r="W1479" s="107"/>
      <c r="X1479" s="107"/>
    </row>
    <row r="1480" spans="1:24">
      <c r="A1480" s="102">
        <f t="shared" si="23"/>
        <v>1479</v>
      </c>
      <c r="B1480" s="102">
        <v>279</v>
      </c>
      <c r="C1480" s="4">
        <f>IF('Input&amp;Output'!$C$3=10,'v-t_chart'!G1480,IF('Input&amp;Output'!$C$3=21,'v-t_chart'!H1480,IF('Input&amp;Output'!$C$3=32,'v-t_chart'!I1480,IF('Input&amp;Output'!$C$3=22,'v-t_chart'!J1480,IF('Input&amp;Output'!$C$3=31,'v-t_chart'!K1480,'v-t_chart'!L1480)))))</f>
        <v>110.3</v>
      </c>
      <c r="D1480" s="17"/>
      <c r="F1480" s="4">
        <v>1479</v>
      </c>
      <c r="G1480" s="105"/>
      <c r="I1480" s="4">
        <v>124.3</v>
      </c>
      <c r="K1480" s="4">
        <v>110.3</v>
      </c>
      <c r="L1480" s="107"/>
      <c r="M1480" s="107"/>
      <c r="N1480" s="4">
        <v>1479</v>
      </c>
      <c r="O1480" s="4"/>
      <c r="P1480" s="4"/>
      <c r="Q1480" s="4">
        <v>124.26</v>
      </c>
      <c r="R1480" s="4"/>
      <c r="S1480" s="4">
        <v>110.26</v>
      </c>
      <c r="T1480" s="107"/>
      <c r="U1480" s="107"/>
      <c r="V1480" s="107"/>
      <c r="W1480" s="107"/>
      <c r="X1480" s="107"/>
    </row>
    <row r="1481" spans="1:24">
      <c r="A1481" s="102">
        <f t="shared" si="23"/>
        <v>1480</v>
      </c>
      <c r="B1481" s="102">
        <v>280</v>
      </c>
      <c r="C1481" s="4">
        <f>IF('Input&amp;Output'!$C$3=10,'v-t_chart'!G1481,IF('Input&amp;Output'!$C$3=21,'v-t_chart'!H1481,IF('Input&amp;Output'!$C$3=32,'v-t_chart'!I1481,IF('Input&amp;Output'!$C$3=22,'v-t_chart'!J1481,IF('Input&amp;Output'!$C$3=31,'v-t_chart'!K1481,'v-t_chart'!L1481)))))</f>
        <v>109.9</v>
      </c>
      <c r="D1481" s="17"/>
      <c r="F1481" s="4">
        <v>1480</v>
      </c>
      <c r="G1481" s="105"/>
      <c r="I1481" s="4">
        <v>123.9</v>
      </c>
      <c r="K1481" s="4">
        <v>109.9</v>
      </c>
      <c r="L1481" s="107"/>
      <c r="M1481" s="107"/>
      <c r="N1481" s="4">
        <v>1480</v>
      </c>
      <c r="O1481" s="4"/>
      <c r="P1481" s="4"/>
      <c r="Q1481" s="4">
        <v>123.94</v>
      </c>
      <c r="R1481" s="4"/>
      <c r="S1481" s="4">
        <v>109.94</v>
      </c>
      <c r="T1481" s="107"/>
      <c r="U1481" s="107"/>
      <c r="V1481" s="107"/>
      <c r="W1481" s="107"/>
      <c r="X1481" s="107"/>
    </row>
    <row r="1482" spans="1:24">
      <c r="A1482" s="102">
        <f t="shared" si="23"/>
        <v>1481</v>
      </c>
      <c r="B1482" s="102">
        <v>281</v>
      </c>
      <c r="C1482" s="4">
        <f>IF('Input&amp;Output'!$C$3=10,'v-t_chart'!G1482,IF('Input&amp;Output'!$C$3=21,'v-t_chart'!H1482,IF('Input&amp;Output'!$C$3=32,'v-t_chart'!I1482,IF('Input&amp;Output'!$C$3=22,'v-t_chart'!J1482,IF('Input&amp;Output'!$C$3=31,'v-t_chart'!K1482,'v-t_chart'!L1482)))))</f>
        <v>109.3</v>
      </c>
      <c r="D1482" s="17"/>
      <c r="F1482" s="4">
        <v>1481</v>
      </c>
      <c r="G1482" s="105"/>
      <c r="I1482" s="4">
        <v>123.3</v>
      </c>
      <c r="K1482" s="4">
        <v>109.3</v>
      </c>
      <c r="L1482" s="107"/>
      <c r="M1482" s="107"/>
      <c r="N1482" s="4">
        <v>1481</v>
      </c>
      <c r="O1482" s="4"/>
      <c r="P1482" s="4"/>
      <c r="Q1482" s="4">
        <v>123.27</v>
      </c>
      <c r="R1482" s="4"/>
      <c r="S1482" s="4">
        <v>109.27</v>
      </c>
      <c r="T1482" s="107"/>
      <c r="U1482" s="107"/>
      <c r="V1482" s="107"/>
      <c r="W1482" s="107"/>
      <c r="X1482" s="107"/>
    </row>
    <row r="1483" spans="1:24">
      <c r="A1483" s="102">
        <f t="shared" si="23"/>
        <v>1482</v>
      </c>
      <c r="B1483" s="102">
        <v>282</v>
      </c>
      <c r="C1483" s="4">
        <f>IF('Input&amp;Output'!$C$3=10,'v-t_chart'!G1483,IF('Input&amp;Output'!$C$3=21,'v-t_chart'!H1483,IF('Input&amp;Output'!$C$3=32,'v-t_chart'!I1483,IF('Input&amp;Output'!$C$3=22,'v-t_chart'!J1483,IF('Input&amp;Output'!$C$3=31,'v-t_chart'!K1483,'v-t_chart'!L1483)))))</f>
        <v>108.1</v>
      </c>
      <c r="D1483" s="17"/>
      <c r="F1483" s="4">
        <v>1482</v>
      </c>
      <c r="G1483" s="105"/>
      <c r="I1483" s="4">
        <v>122.1</v>
      </c>
      <c r="K1483" s="4">
        <v>108.1</v>
      </c>
      <c r="L1483" s="107"/>
      <c r="M1483" s="107"/>
      <c r="N1483" s="4">
        <v>1482</v>
      </c>
      <c r="O1483" s="4"/>
      <c r="P1483" s="4"/>
      <c r="Q1483" s="4">
        <v>122.08</v>
      </c>
      <c r="R1483" s="4"/>
      <c r="S1483" s="4">
        <v>108.08</v>
      </c>
      <c r="T1483" s="107"/>
      <c r="U1483" s="107"/>
      <c r="V1483" s="107"/>
      <c r="W1483" s="107"/>
      <c r="X1483" s="107"/>
    </row>
    <row r="1484" spans="1:24">
      <c r="A1484" s="102">
        <f t="shared" si="23"/>
        <v>1483</v>
      </c>
      <c r="B1484" s="102">
        <v>283</v>
      </c>
      <c r="C1484" s="4">
        <f>IF('Input&amp;Output'!$C$3=10,'v-t_chart'!G1484,IF('Input&amp;Output'!$C$3=21,'v-t_chart'!H1484,IF('Input&amp;Output'!$C$3=32,'v-t_chart'!I1484,IF('Input&amp;Output'!$C$3=22,'v-t_chart'!J1484,IF('Input&amp;Output'!$C$3=31,'v-t_chart'!K1484,'v-t_chart'!L1484)))))</f>
        <v>106.3</v>
      </c>
      <c r="D1484" s="17"/>
      <c r="F1484" s="4">
        <v>1483</v>
      </c>
      <c r="G1484" s="105"/>
      <c r="I1484" s="4">
        <v>120.3</v>
      </c>
      <c r="K1484" s="4">
        <v>106.3</v>
      </c>
      <c r="L1484" s="107"/>
      <c r="M1484" s="107"/>
      <c r="N1484" s="4">
        <v>1483</v>
      </c>
      <c r="O1484" s="4"/>
      <c r="P1484" s="4"/>
      <c r="Q1484" s="4">
        <v>120.27</v>
      </c>
      <c r="R1484" s="4"/>
      <c r="S1484" s="4">
        <v>106.27</v>
      </c>
      <c r="T1484" s="107"/>
      <c r="U1484" s="107"/>
      <c r="V1484" s="107"/>
      <c r="W1484" s="107"/>
      <c r="X1484" s="107"/>
    </row>
    <row r="1485" spans="1:24">
      <c r="A1485" s="102">
        <f t="shared" si="23"/>
        <v>1484</v>
      </c>
      <c r="B1485" s="102">
        <v>284</v>
      </c>
      <c r="C1485" s="4">
        <f>IF('Input&amp;Output'!$C$3=10,'v-t_chart'!G1485,IF('Input&amp;Output'!$C$3=21,'v-t_chart'!H1485,IF('Input&amp;Output'!$C$3=32,'v-t_chart'!I1485,IF('Input&amp;Output'!$C$3=22,'v-t_chart'!J1485,IF('Input&amp;Output'!$C$3=31,'v-t_chart'!K1485,'v-t_chart'!L1485)))))</f>
        <v>104</v>
      </c>
      <c r="D1485" s="17"/>
      <c r="F1485" s="4">
        <v>1484</v>
      </c>
      <c r="G1485" s="105"/>
      <c r="I1485" s="4">
        <v>118</v>
      </c>
      <c r="K1485" s="4">
        <v>104</v>
      </c>
      <c r="L1485" s="107"/>
      <c r="M1485" s="107"/>
      <c r="N1485" s="4">
        <v>1484</v>
      </c>
      <c r="O1485" s="4"/>
      <c r="P1485" s="4"/>
      <c r="Q1485" s="4">
        <v>117.99</v>
      </c>
      <c r="R1485" s="4"/>
      <c r="S1485" s="4">
        <v>103.99</v>
      </c>
      <c r="T1485" s="107"/>
      <c r="U1485" s="107"/>
      <c r="V1485" s="107"/>
      <c r="W1485" s="107"/>
      <c r="X1485" s="107"/>
    </row>
    <row r="1486" spans="1:24">
      <c r="A1486" s="102">
        <f t="shared" si="23"/>
        <v>1485</v>
      </c>
      <c r="B1486" s="102">
        <v>285</v>
      </c>
      <c r="C1486" s="4">
        <f>IF('Input&amp;Output'!$C$3=10,'v-t_chart'!G1486,IF('Input&amp;Output'!$C$3=21,'v-t_chart'!H1486,IF('Input&amp;Output'!$C$3=32,'v-t_chart'!I1486,IF('Input&amp;Output'!$C$3=22,'v-t_chart'!J1486,IF('Input&amp;Output'!$C$3=31,'v-t_chart'!K1486,'v-t_chart'!L1486)))))</f>
        <v>101.5</v>
      </c>
      <c r="D1486" s="17"/>
      <c r="F1486" s="4">
        <v>1485</v>
      </c>
      <c r="G1486" s="105"/>
      <c r="I1486" s="4">
        <v>115.5</v>
      </c>
      <c r="K1486" s="4">
        <v>101.5</v>
      </c>
      <c r="L1486" s="107"/>
      <c r="M1486" s="107"/>
      <c r="N1486" s="4">
        <v>1485</v>
      </c>
      <c r="O1486" s="4"/>
      <c r="P1486" s="4"/>
      <c r="Q1486" s="4">
        <v>115.54</v>
      </c>
      <c r="R1486" s="4"/>
      <c r="S1486" s="4">
        <v>101.54</v>
      </c>
      <c r="T1486" s="107"/>
      <c r="U1486" s="107"/>
      <c r="V1486" s="107"/>
      <c r="W1486" s="107"/>
      <c r="X1486" s="107"/>
    </row>
    <row r="1487" spans="1:24">
      <c r="A1487" s="102">
        <f t="shared" si="23"/>
        <v>1486</v>
      </c>
      <c r="B1487" s="102">
        <v>286</v>
      </c>
      <c r="C1487" s="4">
        <f>IF('Input&amp;Output'!$C$3=10,'v-t_chart'!G1487,IF('Input&amp;Output'!$C$3=21,'v-t_chart'!H1487,IF('Input&amp;Output'!$C$3=32,'v-t_chart'!I1487,IF('Input&amp;Output'!$C$3=22,'v-t_chart'!J1487,IF('Input&amp;Output'!$C$3=31,'v-t_chart'!K1487,'v-t_chart'!L1487)))))</f>
        <v>99.2</v>
      </c>
      <c r="D1487" s="17"/>
      <c r="F1487" s="4">
        <v>1486</v>
      </c>
      <c r="G1487" s="105"/>
      <c r="I1487" s="4">
        <v>113.2</v>
      </c>
      <c r="K1487" s="4">
        <v>99.2</v>
      </c>
      <c r="L1487" s="107"/>
      <c r="M1487" s="107"/>
      <c r="N1487" s="4">
        <v>1486</v>
      </c>
      <c r="O1487" s="4"/>
      <c r="P1487" s="4"/>
      <c r="Q1487" s="4">
        <v>113.17</v>
      </c>
      <c r="R1487" s="4"/>
      <c r="S1487" s="4">
        <v>99.17</v>
      </c>
      <c r="T1487" s="107"/>
      <c r="U1487" s="107"/>
      <c r="V1487" s="107"/>
      <c r="W1487" s="107"/>
      <c r="X1487" s="107"/>
    </row>
    <row r="1488" spans="1:24">
      <c r="A1488" s="102">
        <f t="shared" si="23"/>
        <v>1487</v>
      </c>
      <c r="B1488" s="102">
        <v>287</v>
      </c>
      <c r="C1488" s="4">
        <f>IF('Input&amp;Output'!$C$3=10,'v-t_chart'!G1488,IF('Input&amp;Output'!$C$3=21,'v-t_chart'!H1488,IF('Input&amp;Output'!$C$3=32,'v-t_chart'!I1488,IF('Input&amp;Output'!$C$3=22,'v-t_chart'!J1488,IF('Input&amp;Output'!$C$3=31,'v-t_chart'!K1488,'v-t_chart'!L1488)))))</f>
        <v>97.2</v>
      </c>
      <c r="D1488" s="17"/>
      <c r="F1488" s="4">
        <v>1487</v>
      </c>
      <c r="G1488" s="105"/>
      <c r="I1488" s="4">
        <v>111.2</v>
      </c>
      <c r="K1488" s="4">
        <v>97.2</v>
      </c>
      <c r="L1488" s="107"/>
      <c r="M1488" s="107"/>
      <c r="N1488" s="4">
        <v>1487</v>
      </c>
      <c r="O1488" s="4"/>
      <c r="P1488" s="4"/>
      <c r="Q1488" s="4">
        <v>111.21</v>
      </c>
      <c r="R1488" s="4"/>
      <c r="S1488" s="4">
        <v>97.21</v>
      </c>
      <c r="T1488" s="107"/>
      <c r="U1488" s="107"/>
      <c r="V1488" s="107"/>
      <c r="W1488" s="107"/>
      <c r="X1488" s="107"/>
    </row>
    <row r="1489" spans="1:24">
      <c r="A1489" s="102">
        <f t="shared" si="23"/>
        <v>1488</v>
      </c>
      <c r="B1489" s="102">
        <v>288</v>
      </c>
      <c r="C1489" s="4">
        <f>IF('Input&amp;Output'!$C$3=10,'v-t_chart'!G1489,IF('Input&amp;Output'!$C$3=21,'v-t_chart'!H1489,IF('Input&amp;Output'!$C$3=32,'v-t_chart'!I1489,IF('Input&amp;Output'!$C$3=22,'v-t_chart'!J1489,IF('Input&amp;Output'!$C$3=31,'v-t_chart'!K1489,'v-t_chart'!L1489)))))</f>
        <v>96.1</v>
      </c>
      <c r="D1489" s="17"/>
      <c r="F1489" s="4">
        <v>1488</v>
      </c>
      <c r="G1489" s="105"/>
      <c r="I1489" s="4">
        <v>110.1</v>
      </c>
      <c r="K1489" s="4">
        <v>96.1</v>
      </c>
      <c r="L1489" s="107"/>
      <c r="M1489" s="107"/>
      <c r="N1489" s="4">
        <v>1488</v>
      </c>
      <c r="O1489" s="4"/>
      <c r="P1489" s="4"/>
      <c r="Q1489" s="4">
        <v>110.06</v>
      </c>
      <c r="R1489" s="4"/>
      <c r="S1489" s="4">
        <v>96.06</v>
      </c>
      <c r="T1489" s="107"/>
      <c r="U1489" s="107"/>
      <c r="V1489" s="107"/>
      <c r="W1489" s="107"/>
      <c r="X1489" s="107"/>
    </row>
    <row r="1490" spans="1:24">
      <c r="A1490" s="102">
        <f t="shared" si="23"/>
        <v>1489</v>
      </c>
      <c r="B1490" s="102">
        <v>289</v>
      </c>
      <c r="C1490" s="4">
        <f>IF('Input&amp;Output'!$C$3=10,'v-t_chart'!G1490,IF('Input&amp;Output'!$C$3=21,'v-t_chart'!H1490,IF('Input&amp;Output'!$C$3=32,'v-t_chart'!I1490,IF('Input&amp;Output'!$C$3=22,'v-t_chart'!J1490,IF('Input&amp;Output'!$C$3=31,'v-t_chart'!K1490,'v-t_chart'!L1490)))))</f>
        <v>95.7</v>
      </c>
      <c r="D1490" s="17"/>
      <c r="F1490" s="4">
        <v>1489</v>
      </c>
      <c r="G1490" s="105"/>
      <c r="I1490" s="4">
        <v>109.7</v>
      </c>
      <c r="K1490" s="4">
        <v>95.7</v>
      </c>
      <c r="L1490" s="107"/>
      <c r="M1490" s="107"/>
      <c r="N1490" s="4">
        <v>1489</v>
      </c>
      <c r="O1490" s="4"/>
      <c r="P1490" s="4"/>
      <c r="Q1490" s="4">
        <v>109.71</v>
      </c>
      <c r="R1490" s="4"/>
      <c r="S1490" s="4">
        <v>95.71</v>
      </c>
      <c r="T1490" s="107"/>
      <c r="U1490" s="107"/>
      <c r="V1490" s="107"/>
      <c r="W1490" s="107"/>
      <c r="X1490" s="107"/>
    </row>
    <row r="1491" spans="1:24">
      <c r="A1491" s="102">
        <f t="shared" si="23"/>
        <v>1490</v>
      </c>
      <c r="B1491" s="102">
        <v>290</v>
      </c>
      <c r="C1491" s="4">
        <f>IF('Input&amp;Output'!$C$3=10,'v-t_chart'!G1491,IF('Input&amp;Output'!$C$3=21,'v-t_chart'!H1491,IF('Input&amp;Output'!$C$3=32,'v-t_chart'!I1491,IF('Input&amp;Output'!$C$3=22,'v-t_chart'!J1491,IF('Input&amp;Output'!$C$3=31,'v-t_chart'!K1491,'v-t_chart'!L1491)))))</f>
        <v>95.8</v>
      </c>
      <c r="D1491" s="17"/>
      <c r="F1491" s="4">
        <v>1490</v>
      </c>
      <c r="G1491" s="105"/>
      <c r="I1491" s="4">
        <v>109.8</v>
      </c>
      <c r="K1491" s="4">
        <v>95.8</v>
      </c>
      <c r="L1491" s="107"/>
      <c r="M1491" s="107"/>
      <c r="N1491" s="4">
        <v>1490</v>
      </c>
      <c r="O1491" s="4"/>
      <c r="P1491" s="4"/>
      <c r="Q1491" s="4">
        <v>109.82</v>
      </c>
      <c r="R1491" s="4"/>
      <c r="S1491" s="4">
        <v>95.82</v>
      </c>
      <c r="T1491" s="107"/>
      <c r="U1491" s="107"/>
      <c r="V1491" s="107"/>
      <c r="W1491" s="107"/>
      <c r="X1491" s="107"/>
    </row>
    <row r="1492" spans="1:24">
      <c r="A1492" s="102">
        <f t="shared" si="23"/>
        <v>1491</v>
      </c>
      <c r="B1492" s="102">
        <v>291</v>
      </c>
      <c r="C1492" s="4">
        <f>IF('Input&amp;Output'!$C$3=10,'v-t_chart'!G1492,IF('Input&amp;Output'!$C$3=21,'v-t_chart'!H1492,IF('Input&amp;Output'!$C$3=32,'v-t_chart'!I1492,IF('Input&amp;Output'!$C$3=22,'v-t_chart'!J1492,IF('Input&amp;Output'!$C$3=31,'v-t_chart'!K1492,'v-t_chart'!L1492)))))</f>
        <v>96.1</v>
      </c>
      <c r="D1492" s="17"/>
      <c r="F1492" s="4">
        <v>1491</v>
      </c>
      <c r="G1492" s="105"/>
      <c r="I1492" s="4">
        <v>110.1</v>
      </c>
      <c r="K1492" s="4">
        <v>96.1</v>
      </c>
      <c r="L1492" s="107"/>
      <c r="M1492" s="107"/>
      <c r="N1492" s="4">
        <v>1491</v>
      </c>
      <c r="O1492" s="4"/>
      <c r="P1492" s="4"/>
      <c r="Q1492" s="4">
        <v>110.12</v>
      </c>
      <c r="R1492" s="4"/>
      <c r="S1492" s="4">
        <v>96.12</v>
      </c>
      <c r="T1492" s="107"/>
      <c r="U1492" s="107"/>
      <c r="V1492" s="107"/>
      <c r="W1492" s="107"/>
      <c r="X1492" s="107"/>
    </row>
    <row r="1493" spans="1:24">
      <c r="A1493" s="102">
        <f t="shared" si="23"/>
        <v>1492</v>
      </c>
      <c r="B1493" s="102">
        <v>292</v>
      </c>
      <c r="C1493" s="4">
        <f>IF('Input&amp;Output'!$C$3=10,'v-t_chart'!G1493,IF('Input&amp;Output'!$C$3=21,'v-t_chart'!H1493,IF('Input&amp;Output'!$C$3=32,'v-t_chart'!I1493,IF('Input&amp;Output'!$C$3=22,'v-t_chart'!J1493,IF('Input&amp;Output'!$C$3=31,'v-t_chart'!K1493,'v-t_chart'!L1493)))))</f>
        <v>96.4</v>
      </c>
      <c r="D1493" s="17"/>
      <c r="F1493" s="4">
        <v>1492</v>
      </c>
      <c r="G1493" s="105"/>
      <c r="I1493" s="4">
        <v>110.4</v>
      </c>
      <c r="K1493" s="4">
        <v>96.4</v>
      </c>
      <c r="L1493" s="107"/>
      <c r="M1493" s="107"/>
      <c r="N1493" s="4">
        <v>1492</v>
      </c>
      <c r="O1493" s="4"/>
      <c r="P1493" s="4"/>
      <c r="Q1493" s="4">
        <v>110.44</v>
      </c>
      <c r="R1493" s="4"/>
      <c r="S1493" s="4">
        <v>96.44</v>
      </c>
      <c r="T1493" s="107"/>
      <c r="U1493" s="107"/>
      <c r="V1493" s="107"/>
      <c r="W1493" s="107"/>
      <c r="X1493" s="107"/>
    </row>
    <row r="1494" spans="1:24">
      <c r="A1494" s="102">
        <f t="shared" si="23"/>
        <v>1493</v>
      </c>
      <c r="B1494" s="102">
        <v>293</v>
      </c>
      <c r="C1494" s="4">
        <f>IF('Input&amp;Output'!$C$3=10,'v-t_chart'!G1494,IF('Input&amp;Output'!$C$3=21,'v-t_chart'!H1494,IF('Input&amp;Output'!$C$3=32,'v-t_chart'!I1494,IF('Input&amp;Output'!$C$3=22,'v-t_chart'!J1494,IF('Input&amp;Output'!$C$3=31,'v-t_chart'!K1494,'v-t_chart'!L1494)))))</f>
        <v>96.7</v>
      </c>
      <c r="D1494" s="17"/>
      <c r="F1494" s="4">
        <v>1493</v>
      </c>
      <c r="G1494" s="105"/>
      <c r="I1494" s="4">
        <v>110.7</v>
      </c>
      <c r="K1494" s="4">
        <v>96.7</v>
      </c>
      <c r="L1494" s="107"/>
      <c r="M1494" s="107"/>
      <c r="N1494" s="4">
        <v>1493</v>
      </c>
      <c r="O1494" s="4"/>
      <c r="P1494" s="4"/>
      <c r="Q1494" s="4">
        <v>110.72</v>
      </c>
      <c r="R1494" s="4"/>
      <c r="S1494" s="4">
        <v>96.72</v>
      </c>
      <c r="T1494" s="107"/>
      <c r="U1494" s="107"/>
      <c r="V1494" s="107"/>
      <c r="W1494" s="107"/>
      <c r="X1494" s="107"/>
    </row>
    <row r="1495" spans="1:24">
      <c r="A1495" s="102">
        <f t="shared" si="23"/>
        <v>1494</v>
      </c>
      <c r="B1495" s="102">
        <v>294</v>
      </c>
      <c r="C1495" s="4">
        <f>IF('Input&amp;Output'!$C$3=10,'v-t_chart'!G1495,IF('Input&amp;Output'!$C$3=21,'v-t_chart'!H1495,IF('Input&amp;Output'!$C$3=32,'v-t_chart'!I1495,IF('Input&amp;Output'!$C$3=22,'v-t_chart'!J1495,IF('Input&amp;Output'!$C$3=31,'v-t_chart'!K1495,'v-t_chart'!L1495)))))</f>
        <v>96.9</v>
      </c>
      <c r="D1495" s="17"/>
      <c r="F1495" s="4">
        <v>1494</v>
      </c>
      <c r="G1495" s="105"/>
      <c r="I1495" s="4">
        <v>110.9</v>
      </c>
      <c r="K1495" s="4">
        <v>96.9</v>
      </c>
      <c r="L1495" s="107"/>
      <c r="M1495" s="107"/>
      <c r="N1495" s="4">
        <v>1494</v>
      </c>
      <c r="O1495" s="4"/>
      <c r="P1495" s="4"/>
      <c r="Q1495" s="4">
        <v>110.88</v>
      </c>
      <c r="R1495" s="4"/>
      <c r="S1495" s="4">
        <v>96.88</v>
      </c>
      <c r="T1495" s="107"/>
      <c r="U1495" s="107"/>
      <c r="V1495" s="107"/>
      <c r="W1495" s="107"/>
      <c r="X1495" s="107"/>
    </row>
    <row r="1496" spans="1:24">
      <c r="A1496" s="102">
        <f t="shared" si="23"/>
        <v>1495</v>
      </c>
      <c r="B1496" s="102">
        <v>295</v>
      </c>
      <c r="C1496" s="4">
        <f>IF('Input&amp;Output'!$C$3=10,'v-t_chart'!G1496,IF('Input&amp;Output'!$C$3=21,'v-t_chart'!H1496,IF('Input&amp;Output'!$C$3=32,'v-t_chart'!I1496,IF('Input&amp;Output'!$C$3=22,'v-t_chart'!J1496,IF('Input&amp;Output'!$C$3=31,'v-t_chart'!K1496,'v-t_chart'!L1496)))))</f>
        <v>96.9</v>
      </c>
      <c r="D1496" s="17"/>
      <c r="F1496" s="4">
        <v>1495</v>
      </c>
      <c r="G1496" s="105"/>
      <c r="I1496" s="4">
        <v>110.9</v>
      </c>
      <c r="K1496" s="4">
        <v>96.9</v>
      </c>
      <c r="L1496" s="107"/>
      <c r="M1496" s="107"/>
      <c r="N1496" s="4">
        <v>1495</v>
      </c>
      <c r="O1496" s="4"/>
      <c r="P1496" s="4"/>
      <c r="Q1496" s="4">
        <v>110.92</v>
      </c>
      <c r="R1496" s="4"/>
      <c r="S1496" s="4">
        <v>96.92</v>
      </c>
      <c r="T1496" s="107"/>
      <c r="U1496" s="107"/>
      <c r="V1496" s="107"/>
      <c r="W1496" s="107"/>
      <c r="X1496" s="107"/>
    </row>
    <row r="1497" spans="1:24">
      <c r="A1497" s="102">
        <f t="shared" si="23"/>
        <v>1496</v>
      </c>
      <c r="B1497" s="102">
        <v>296</v>
      </c>
      <c r="C1497" s="4">
        <f>IF('Input&amp;Output'!$C$3=10,'v-t_chart'!G1497,IF('Input&amp;Output'!$C$3=21,'v-t_chart'!H1497,IF('Input&amp;Output'!$C$3=32,'v-t_chart'!I1497,IF('Input&amp;Output'!$C$3=22,'v-t_chart'!J1497,IF('Input&amp;Output'!$C$3=31,'v-t_chart'!K1497,'v-t_chart'!L1497)))))</f>
        <v>96.8</v>
      </c>
      <c r="D1497" s="17"/>
      <c r="F1497" s="4">
        <v>1496</v>
      </c>
      <c r="G1497" s="105"/>
      <c r="I1497" s="4">
        <v>110.8</v>
      </c>
      <c r="K1497" s="4">
        <v>96.8</v>
      </c>
      <c r="L1497" s="107"/>
      <c r="M1497" s="107"/>
      <c r="N1497" s="4">
        <v>1496</v>
      </c>
      <c r="O1497" s="4"/>
      <c r="P1497" s="4"/>
      <c r="Q1497" s="4">
        <v>110.84</v>
      </c>
      <c r="R1497" s="4"/>
      <c r="S1497" s="4">
        <v>96.84</v>
      </c>
      <c r="T1497" s="107"/>
      <c r="U1497" s="107"/>
      <c r="V1497" s="107"/>
      <c r="W1497" s="107"/>
      <c r="X1497" s="107"/>
    </row>
    <row r="1498" spans="1:24">
      <c r="A1498" s="102">
        <f t="shared" si="23"/>
        <v>1497</v>
      </c>
      <c r="B1498" s="102">
        <v>297</v>
      </c>
      <c r="C1498" s="4">
        <f>IF('Input&amp;Output'!$C$3=10,'v-t_chart'!G1498,IF('Input&amp;Output'!$C$3=21,'v-t_chart'!H1498,IF('Input&amp;Output'!$C$3=32,'v-t_chart'!I1498,IF('Input&amp;Output'!$C$3=22,'v-t_chart'!J1498,IF('Input&amp;Output'!$C$3=31,'v-t_chart'!K1498,'v-t_chart'!L1498)))))</f>
        <v>96.7</v>
      </c>
      <c r="D1498" s="17"/>
      <c r="F1498" s="4">
        <v>1497</v>
      </c>
      <c r="G1498" s="105"/>
      <c r="I1498" s="4">
        <v>110.7</v>
      </c>
      <c r="K1498" s="4">
        <v>96.7</v>
      </c>
      <c r="L1498" s="107"/>
      <c r="M1498" s="107"/>
      <c r="N1498" s="4">
        <v>1497</v>
      </c>
      <c r="O1498" s="4"/>
      <c r="P1498" s="4"/>
      <c r="Q1498" s="4">
        <v>110.65</v>
      </c>
      <c r="R1498" s="4"/>
      <c r="S1498" s="4">
        <v>96.65</v>
      </c>
      <c r="T1498" s="107"/>
      <c r="U1498" s="107"/>
      <c r="V1498" s="107"/>
      <c r="W1498" s="107"/>
      <c r="X1498" s="107"/>
    </row>
    <row r="1499" spans="1:24">
      <c r="A1499" s="102">
        <f t="shared" si="23"/>
        <v>1498</v>
      </c>
      <c r="B1499" s="102">
        <v>298</v>
      </c>
      <c r="C1499" s="4">
        <f>IF('Input&amp;Output'!$C$3=10,'v-t_chart'!G1499,IF('Input&amp;Output'!$C$3=21,'v-t_chart'!H1499,IF('Input&amp;Output'!$C$3=32,'v-t_chart'!I1499,IF('Input&amp;Output'!$C$3=22,'v-t_chart'!J1499,IF('Input&amp;Output'!$C$3=31,'v-t_chart'!K1499,'v-t_chart'!L1499)))))</f>
        <v>96.4</v>
      </c>
      <c r="D1499" s="17"/>
      <c r="F1499" s="4">
        <v>1498</v>
      </c>
      <c r="G1499" s="105"/>
      <c r="I1499" s="4">
        <v>110.4</v>
      </c>
      <c r="K1499" s="4">
        <v>96.4</v>
      </c>
      <c r="L1499" s="107"/>
      <c r="M1499" s="107"/>
      <c r="N1499" s="4">
        <v>1498</v>
      </c>
      <c r="O1499" s="4"/>
      <c r="P1499" s="4"/>
      <c r="Q1499" s="4">
        <v>110.38</v>
      </c>
      <c r="R1499" s="4"/>
      <c r="S1499" s="4">
        <v>96.38</v>
      </c>
      <c r="T1499" s="107"/>
      <c r="U1499" s="107"/>
      <c r="V1499" s="107"/>
      <c r="W1499" s="107"/>
      <c r="X1499" s="107"/>
    </row>
    <row r="1500" spans="1:24">
      <c r="A1500" s="102">
        <f t="shared" si="23"/>
        <v>1499</v>
      </c>
      <c r="B1500" s="102">
        <v>299</v>
      </c>
      <c r="C1500" s="4">
        <f>IF('Input&amp;Output'!$C$3=10,'v-t_chart'!G1500,IF('Input&amp;Output'!$C$3=21,'v-t_chart'!H1500,IF('Input&amp;Output'!$C$3=32,'v-t_chart'!I1500,IF('Input&amp;Output'!$C$3=22,'v-t_chart'!J1500,IF('Input&amp;Output'!$C$3=31,'v-t_chart'!K1500,'v-t_chart'!L1500)))))</f>
        <v>96.1</v>
      </c>
      <c r="D1500" s="17"/>
      <c r="F1500" s="4">
        <v>1499</v>
      </c>
      <c r="G1500" s="105"/>
      <c r="I1500" s="4">
        <v>110.1</v>
      </c>
      <c r="K1500" s="4">
        <v>96.1</v>
      </c>
      <c r="L1500" s="107"/>
      <c r="M1500" s="107"/>
      <c r="N1500" s="4">
        <v>1499</v>
      </c>
      <c r="O1500" s="4"/>
      <c r="P1500" s="4"/>
      <c r="Q1500" s="4">
        <v>110.09</v>
      </c>
      <c r="R1500" s="4"/>
      <c r="S1500" s="4">
        <v>96.09</v>
      </c>
      <c r="T1500" s="107"/>
      <c r="U1500" s="107"/>
      <c r="V1500" s="107"/>
      <c r="W1500" s="107"/>
      <c r="X1500" s="107"/>
    </row>
    <row r="1501" spans="1:24">
      <c r="A1501" s="102">
        <f t="shared" si="23"/>
        <v>1500</v>
      </c>
      <c r="B1501" s="102">
        <v>300</v>
      </c>
      <c r="C1501" s="4">
        <f>IF('Input&amp;Output'!$C$3=10,'v-t_chart'!G1501,IF('Input&amp;Output'!$C$3=21,'v-t_chart'!H1501,IF('Input&amp;Output'!$C$3=32,'v-t_chart'!I1501,IF('Input&amp;Output'!$C$3=22,'v-t_chart'!J1501,IF('Input&amp;Output'!$C$3=31,'v-t_chart'!K1501,'v-t_chart'!L1501)))))</f>
        <v>95.9</v>
      </c>
      <c r="D1501" s="17"/>
      <c r="F1501" s="4">
        <v>1500</v>
      </c>
      <c r="G1501" s="105"/>
      <c r="I1501" s="4">
        <v>109.9</v>
      </c>
      <c r="K1501" s="4">
        <v>95.9</v>
      </c>
      <c r="L1501" s="107"/>
      <c r="M1501" s="107"/>
      <c r="N1501" s="4">
        <v>1500</v>
      </c>
      <c r="O1501" s="4"/>
      <c r="P1501" s="4"/>
      <c r="Q1501" s="4">
        <v>109.85</v>
      </c>
      <c r="R1501" s="4"/>
      <c r="S1501" s="4">
        <v>95.85</v>
      </c>
      <c r="T1501" s="107"/>
      <c r="U1501" s="107"/>
      <c r="V1501" s="107"/>
      <c r="W1501" s="107"/>
      <c r="X1501" s="107"/>
    </row>
    <row r="1502" spans="1:24">
      <c r="A1502" s="102">
        <f t="shared" si="23"/>
        <v>1501</v>
      </c>
      <c r="B1502" s="102">
        <v>301</v>
      </c>
      <c r="C1502" s="4">
        <f>IF('Input&amp;Output'!$C$3=10,'v-t_chart'!G1502,IF('Input&amp;Output'!$C$3=21,'v-t_chart'!H1502,IF('Input&amp;Output'!$C$3=32,'v-t_chart'!I1502,IF('Input&amp;Output'!$C$3=22,'v-t_chart'!J1502,IF('Input&amp;Output'!$C$3=31,'v-t_chart'!K1502,'v-t_chart'!L1502)))))</f>
        <v>95.8</v>
      </c>
      <c r="D1502" s="17"/>
      <c r="F1502" s="4">
        <v>1501</v>
      </c>
      <c r="G1502" s="105"/>
      <c r="I1502" s="4">
        <v>109.8</v>
      </c>
      <c r="K1502" s="4">
        <v>95.8</v>
      </c>
      <c r="L1502" s="107"/>
      <c r="M1502" s="107"/>
      <c r="N1502" s="4">
        <v>1501</v>
      </c>
      <c r="O1502" s="4"/>
      <c r="P1502" s="4"/>
      <c r="Q1502" s="4">
        <v>109.78</v>
      </c>
      <c r="R1502" s="4"/>
      <c r="S1502" s="4">
        <v>95.78</v>
      </c>
      <c r="T1502" s="107"/>
      <c r="U1502" s="107"/>
      <c r="V1502" s="107"/>
      <c r="W1502" s="107"/>
      <c r="X1502" s="107"/>
    </row>
    <row r="1503" spans="1:24">
      <c r="A1503" s="102">
        <f t="shared" si="23"/>
        <v>1502</v>
      </c>
      <c r="B1503" s="102">
        <v>302</v>
      </c>
      <c r="C1503" s="4">
        <f>IF('Input&amp;Output'!$C$3=10,'v-t_chart'!G1503,IF('Input&amp;Output'!$C$3=21,'v-t_chart'!H1503,IF('Input&amp;Output'!$C$3=32,'v-t_chart'!I1503,IF('Input&amp;Output'!$C$3=22,'v-t_chart'!J1503,IF('Input&amp;Output'!$C$3=31,'v-t_chart'!K1503,'v-t_chart'!L1503)))))</f>
        <v>95.9</v>
      </c>
      <c r="D1503" s="17"/>
      <c r="F1503" s="4">
        <v>1502</v>
      </c>
      <c r="G1503" s="105"/>
      <c r="I1503" s="4">
        <v>109.9</v>
      </c>
      <c r="K1503" s="4">
        <v>95.9</v>
      </c>
      <c r="L1503" s="107"/>
      <c r="M1503" s="107"/>
      <c r="N1503" s="4">
        <v>1502</v>
      </c>
      <c r="O1503" s="4"/>
      <c r="P1503" s="4"/>
      <c r="Q1503" s="4">
        <v>109.91</v>
      </c>
      <c r="R1503" s="4"/>
      <c r="S1503" s="4">
        <v>95.91</v>
      </c>
      <c r="T1503" s="107"/>
      <c r="U1503" s="107"/>
      <c r="V1503" s="107"/>
      <c r="W1503" s="107"/>
      <c r="X1503" s="107"/>
    </row>
    <row r="1504" spans="1:24">
      <c r="A1504" s="102">
        <f t="shared" si="23"/>
        <v>1503</v>
      </c>
      <c r="B1504" s="102">
        <v>303</v>
      </c>
      <c r="C1504" s="4">
        <f>IF('Input&amp;Output'!$C$3=10,'v-t_chart'!G1504,IF('Input&amp;Output'!$C$3=21,'v-t_chart'!H1504,IF('Input&amp;Output'!$C$3=32,'v-t_chart'!I1504,IF('Input&amp;Output'!$C$3=22,'v-t_chart'!J1504,IF('Input&amp;Output'!$C$3=31,'v-t_chart'!K1504,'v-t_chart'!L1504)))))</f>
        <v>96.2</v>
      </c>
      <c r="D1504" s="17"/>
      <c r="F1504" s="4">
        <v>1503</v>
      </c>
      <c r="G1504" s="105"/>
      <c r="I1504" s="4">
        <v>110.2</v>
      </c>
      <c r="K1504" s="4">
        <v>96.2</v>
      </c>
      <c r="L1504" s="107"/>
      <c r="M1504" s="107"/>
      <c r="N1504" s="4">
        <v>1503</v>
      </c>
      <c r="O1504" s="4"/>
      <c r="P1504" s="4"/>
      <c r="Q1504" s="4">
        <v>110.16</v>
      </c>
      <c r="R1504" s="4"/>
      <c r="S1504" s="4">
        <v>96.16</v>
      </c>
      <c r="T1504" s="107"/>
      <c r="U1504" s="107"/>
      <c r="V1504" s="107"/>
      <c r="W1504" s="107"/>
      <c r="X1504" s="107"/>
    </row>
    <row r="1505" spans="1:24">
      <c r="A1505" s="102">
        <f t="shared" si="23"/>
        <v>1504</v>
      </c>
      <c r="B1505" s="102">
        <v>304</v>
      </c>
      <c r="C1505" s="4">
        <f>IF('Input&amp;Output'!$C$3=10,'v-t_chart'!G1505,IF('Input&amp;Output'!$C$3=21,'v-t_chart'!H1505,IF('Input&amp;Output'!$C$3=32,'v-t_chart'!I1505,IF('Input&amp;Output'!$C$3=22,'v-t_chart'!J1505,IF('Input&amp;Output'!$C$3=31,'v-t_chart'!K1505,'v-t_chart'!L1505)))))</f>
        <v>96.4</v>
      </c>
      <c r="D1505" s="17"/>
      <c r="F1505" s="4">
        <v>1504</v>
      </c>
      <c r="G1505" s="105"/>
      <c r="I1505" s="4">
        <v>110.4</v>
      </c>
      <c r="K1505" s="4">
        <v>96.4</v>
      </c>
      <c r="L1505" s="107"/>
      <c r="M1505" s="107"/>
      <c r="N1505" s="4">
        <v>1504</v>
      </c>
      <c r="O1505" s="4"/>
      <c r="P1505" s="4"/>
      <c r="Q1505" s="4">
        <v>110.43</v>
      </c>
      <c r="R1505" s="4"/>
      <c r="S1505" s="4">
        <v>96.43</v>
      </c>
      <c r="T1505" s="107"/>
      <c r="U1505" s="107"/>
      <c r="V1505" s="107"/>
      <c r="W1505" s="107"/>
      <c r="X1505" s="107"/>
    </row>
    <row r="1506" spans="1:24">
      <c r="A1506" s="102">
        <f t="shared" si="23"/>
        <v>1505</v>
      </c>
      <c r="B1506" s="102">
        <v>305</v>
      </c>
      <c r="C1506" s="4">
        <f>IF('Input&amp;Output'!$C$3=10,'v-t_chart'!G1506,IF('Input&amp;Output'!$C$3=21,'v-t_chart'!H1506,IF('Input&amp;Output'!$C$3=32,'v-t_chart'!I1506,IF('Input&amp;Output'!$C$3=22,'v-t_chart'!J1506,IF('Input&amp;Output'!$C$3=31,'v-t_chart'!K1506,'v-t_chart'!L1506)))))</f>
        <v>96.7</v>
      </c>
      <c r="D1506" s="17"/>
      <c r="F1506" s="4">
        <v>1505</v>
      </c>
      <c r="G1506" s="105"/>
      <c r="I1506" s="4">
        <v>110.7</v>
      </c>
      <c r="K1506" s="4">
        <v>96.7</v>
      </c>
      <c r="L1506" s="107"/>
      <c r="M1506" s="107"/>
      <c r="N1506" s="4">
        <v>1505</v>
      </c>
      <c r="O1506" s="4"/>
      <c r="P1506" s="4"/>
      <c r="Q1506" s="4">
        <v>110.65</v>
      </c>
      <c r="R1506" s="4"/>
      <c r="S1506" s="4">
        <v>96.65</v>
      </c>
      <c r="T1506" s="107"/>
      <c r="U1506" s="107"/>
      <c r="V1506" s="107"/>
      <c r="W1506" s="107"/>
      <c r="X1506" s="107"/>
    </row>
    <row r="1507" spans="1:24">
      <c r="A1507" s="102">
        <f t="shared" si="23"/>
        <v>1506</v>
      </c>
      <c r="B1507" s="102">
        <v>306</v>
      </c>
      <c r="C1507" s="4">
        <f>IF('Input&amp;Output'!$C$3=10,'v-t_chart'!G1507,IF('Input&amp;Output'!$C$3=21,'v-t_chart'!H1507,IF('Input&amp;Output'!$C$3=32,'v-t_chart'!I1507,IF('Input&amp;Output'!$C$3=22,'v-t_chart'!J1507,IF('Input&amp;Output'!$C$3=31,'v-t_chart'!K1507,'v-t_chart'!L1507)))))</f>
        <v>96.7</v>
      </c>
      <c r="D1507" s="17"/>
      <c r="F1507" s="4">
        <v>1506</v>
      </c>
      <c r="G1507" s="105"/>
      <c r="I1507" s="4">
        <v>110.7</v>
      </c>
      <c r="K1507" s="4">
        <v>96.7</v>
      </c>
      <c r="L1507" s="107"/>
      <c r="M1507" s="107"/>
      <c r="N1507" s="4">
        <v>1506</v>
      </c>
      <c r="O1507" s="4"/>
      <c r="P1507" s="4"/>
      <c r="Q1507" s="4">
        <v>110.66</v>
      </c>
      <c r="R1507" s="4"/>
      <c r="S1507" s="4">
        <v>96.66</v>
      </c>
      <c r="T1507" s="107"/>
      <c r="U1507" s="107"/>
      <c r="V1507" s="107"/>
      <c r="W1507" s="107"/>
      <c r="X1507" s="107"/>
    </row>
    <row r="1508" spans="1:24">
      <c r="A1508" s="102">
        <f t="shared" si="23"/>
        <v>1507</v>
      </c>
      <c r="B1508" s="102">
        <v>307</v>
      </c>
      <c r="C1508" s="4">
        <f>IF('Input&amp;Output'!$C$3=10,'v-t_chart'!G1508,IF('Input&amp;Output'!$C$3=21,'v-t_chart'!H1508,IF('Input&amp;Output'!$C$3=32,'v-t_chart'!I1508,IF('Input&amp;Output'!$C$3=22,'v-t_chart'!J1508,IF('Input&amp;Output'!$C$3=31,'v-t_chart'!K1508,'v-t_chart'!L1508)))))</f>
        <v>96.3</v>
      </c>
      <c r="D1508" s="17"/>
      <c r="F1508" s="4">
        <v>1507</v>
      </c>
      <c r="G1508" s="105"/>
      <c r="I1508" s="4">
        <v>110.3</v>
      </c>
      <c r="K1508" s="4">
        <v>96.3</v>
      </c>
      <c r="L1508" s="107"/>
      <c r="M1508" s="107"/>
      <c r="N1508" s="4">
        <v>1507</v>
      </c>
      <c r="O1508" s="4"/>
      <c r="P1508" s="4"/>
      <c r="Q1508" s="4">
        <v>110.27</v>
      </c>
      <c r="R1508" s="4"/>
      <c r="S1508" s="4">
        <v>96.27</v>
      </c>
      <c r="T1508" s="107"/>
      <c r="U1508" s="107"/>
      <c r="V1508" s="107"/>
      <c r="W1508" s="107"/>
      <c r="X1508" s="107"/>
    </row>
    <row r="1509" spans="1:24">
      <c r="A1509" s="102">
        <f t="shared" si="23"/>
        <v>1508</v>
      </c>
      <c r="B1509" s="102">
        <v>308</v>
      </c>
      <c r="C1509" s="4">
        <f>IF('Input&amp;Output'!$C$3=10,'v-t_chart'!G1509,IF('Input&amp;Output'!$C$3=21,'v-t_chart'!H1509,IF('Input&amp;Output'!$C$3=32,'v-t_chart'!I1509,IF('Input&amp;Output'!$C$3=22,'v-t_chart'!J1509,IF('Input&amp;Output'!$C$3=31,'v-t_chart'!K1509,'v-t_chart'!L1509)))))</f>
        <v>95.3</v>
      </c>
      <c r="D1509" s="17"/>
      <c r="F1509" s="4">
        <v>1508</v>
      </c>
      <c r="G1509" s="105"/>
      <c r="I1509" s="4">
        <v>109.3</v>
      </c>
      <c r="K1509" s="4">
        <v>95.3</v>
      </c>
      <c r="L1509" s="107"/>
      <c r="M1509" s="107"/>
      <c r="N1509" s="4">
        <v>1508</v>
      </c>
      <c r="O1509" s="4"/>
      <c r="P1509" s="4"/>
      <c r="Q1509" s="4">
        <v>109.33</v>
      </c>
      <c r="R1509" s="4"/>
      <c r="S1509" s="4">
        <v>95.33</v>
      </c>
      <c r="T1509" s="107"/>
      <c r="U1509" s="107"/>
      <c r="V1509" s="107"/>
      <c r="W1509" s="107"/>
      <c r="X1509" s="107"/>
    </row>
    <row r="1510" spans="1:24">
      <c r="A1510" s="102">
        <f t="shared" si="23"/>
        <v>1509</v>
      </c>
      <c r="B1510" s="102">
        <v>309</v>
      </c>
      <c r="C1510" s="4">
        <f>IF('Input&amp;Output'!$C$3=10,'v-t_chart'!G1510,IF('Input&amp;Output'!$C$3=21,'v-t_chart'!H1510,IF('Input&amp;Output'!$C$3=32,'v-t_chart'!I1510,IF('Input&amp;Output'!$C$3=22,'v-t_chart'!J1510,IF('Input&amp;Output'!$C$3=31,'v-t_chart'!K1510,'v-t_chart'!L1510)))))</f>
        <v>94</v>
      </c>
      <c r="D1510" s="17"/>
      <c r="F1510" s="4">
        <v>1509</v>
      </c>
      <c r="G1510" s="105"/>
      <c r="I1510" s="4">
        <v>108</v>
      </c>
      <c r="K1510" s="4">
        <v>94</v>
      </c>
      <c r="L1510" s="107"/>
      <c r="M1510" s="107"/>
      <c r="N1510" s="4">
        <v>1509</v>
      </c>
      <c r="O1510" s="4"/>
      <c r="P1510" s="4"/>
      <c r="Q1510" s="4">
        <v>107.98</v>
      </c>
      <c r="R1510" s="4"/>
      <c r="S1510" s="4">
        <v>93.98</v>
      </c>
      <c r="T1510" s="107"/>
      <c r="U1510" s="107"/>
      <c r="V1510" s="107"/>
      <c r="W1510" s="107"/>
      <c r="X1510" s="107"/>
    </row>
    <row r="1511" spans="1:24">
      <c r="A1511" s="102">
        <f t="shared" si="23"/>
        <v>1510</v>
      </c>
      <c r="B1511" s="102">
        <v>310</v>
      </c>
      <c r="C1511" s="4">
        <f>IF('Input&amp;Output'!$C$3=10,'v-t_chart'!G1511,IF('Input&amp;Output'!$C$3=21,'v-t_chart'!H1511,IF('Input&amp;Output'!$C$3=32,'v-t_chart'!I1511,IF('Input&amp;Output'!$C$3=22,'v-t_chart'!J1511,IF('Input&amp;Output'!$C$3=31,'v-t_chart'!K1511,'v-t_chart'!L1511)))))</f>
        <v>92.5</v>
      </c>
      <c r="D1511" s="17"/>
      <c r="F1511" s="4">
        <v>1510</v>
      </c>
      <c r="G1511" s="105"/>
      <c r="I1511" s="4">
        <v>106.5</v>
      </c>
      <c r="K1511" s="4">
        <v>92.5</v>
      </c>
      <c r="L1511" s="107"/>
      <c r="M1511" s="107"/>
      <c r="N1511" s="4">
        <v>1510</v>
      </c>
      <c r="O1511" s="4"/>
      <c r="P1511" s="4"/>
      <c r="Q1511" s="4">
        <v>106.51</v>
      </c>
      <c r="R1511" s="4"/>
      <c r="S1511" s="4">
        <v>92.51</v>
      </c>
      <c r="T1511" s="107"/>
      <c r="U1511" s="107"/>
      <c r="V1511" s="107"/>
      <c r="W1511" s="107"/>
      <c r="X1511" s="107"/>
    </row>
    <row r="1512" spans="1:24">
      <c r="A1512" s="102">
        <f t="shared" si="23"/>
        <v>1511</v>
      </c>
      <c r="B1512" s="102">
        <v>311</v>
      </c>
      <c r="C1512" s="4">
        <f>IF('Input&amp;Output'!$C$3=10,'v-t_chart'!G1512,IF('Input&amp;Output'!$C$3=21,'v-t_chart'!H1512,IF('Input&amp;Output'!$C$3=32,'v-t_chart'!I1512,IF('Input&amp;Output'!$C$3=22,'v-t_chart'!J1512,IF('Input&amp;Output'!$C$3=31,'v-t_chart'!K1512,'v-t_chart'!L1512)))))</f>
        <v>91.4</v>
      </c>
      <c r="D1512" s="17"/>
      <c r="F1512" s="4">
        <v>1511</v>
      </c>
      <c r="G1512" s="105"/>
      <c r="I1512" s="4">
        <v>105.4</v>
      </c>
      <c r="K1512" s="4">
        <v>91.4</v>
      </c>
      <c r="L1512" s="107"/>
      <c r="M1512" s="107"/>
      <c r="N1512" s="4">
        <v>1511</v>
      </c>
      <c r="O1512" s="4"/>
      <c r="P1512" s="4"/>
      <c r="Q1512" s="4">
        <v>105.36</v>
      </c>
      <c r="R1512" s="4"/>
      <c r="S1512" s="4">
        <v>91.36</v>
      </c>
      <c r="T1512" s="107"/>
      <c r="U1512" s="107"/>
      <c r="V1512" s="107"/>
      <c r="W1512" s="107"/>
      <c r="X1512" s="107"/>
    </row>
    <row r="1513" spans="1:24">
      <c r="A1513" s="102">
        <f t="shared" si="23"/>
        <v>1512</v>
      </c>
      <c r="B1513" s="102">
        <v>312</v>
      </c>
      <c r="C1513" s="4">
        <f>IF('Input&amp;Output'!$C$3=10,'v-t_chart'!G1513,IF('Input&amp;Output'!$C$3=21,'v-t_chart'!H1513,IF('Input&amp;Output'!$C$3=32,'v-t_chart'!I1513,IF('Input&amp;Output'!$C$3=22,'v-t_chart'!J1513,IF('Input&amp;Output'!$C$3=31,'v-t_chart'!K1513,'v-t_chart'!L1513)))))</f>
        <v>90.9</v>
      </c>
      <c r="D1513" s="17"/>
      <c r="F1513" s="4">
        <v>1512</v>
      </c>
      <c r="G1513" s="105"/>
      <c r="I1513" s="4">
        <v>104.9</v>
      </c>
      <c r="K1513" s="4">
        <v>90.9</v>
      </c>
      <c r="L1513" s="107"/>
      <c r="M1513" s="107"/>
      <c r="N1513" s="4">
        <v>1512</v>
      </c>
      <c r="O1513" s="4"/>
      <c r="P1513" s="4"/>
      <c r="Q1513" s="4">
        <v>104.86</v>
      </c>
      <c r="R1513" s="4"/>
      <c r="S1513" s="4">
        <v>90.86</v>
      </c>
      <c r="T1513" s="107"/>
      <c r="U1513" s="107"/>
      <c r="V1513" s="107"/>
      <c r="W1513" s="107"/>
      <c r="X1513" s="107"/>
    </row>
    <row r="1514" spans="1:24">
      <c r="A1514" s="102">
        <f t="shared" si="23"/>
        <v>1513</v>
      </c>
      <c r="B1514" s="102">
        <v>313</v>
      </c>
      <c r="C1514" s="4">
        <f>IF('Input&amp;Output'!$C$3=10,'v-t_chart'!G1514,IF('Input&amp;Output'!$C$3=21,'v-t_chart'!H1514,IF('Input&amp;Output'!$C$3=32,'v-t_chart'!I1514,IF('Input&amp;Output'!$C$3=22,'v-t_chart'!J1514,IF('Input&amp;Output'!$C$3=31,'v-t_chart'!K1514,'v-t_chart'!L1514)))))</f>
        <v>90.7</v>
      </c>
      <c r="D1514" s="17"/>
      <c r="F1514" s="4">
        <v>1513</v>
      </c>
      <c r="G1514" s="105"/>
      <c r="I1514" s="4">
        <v>104.7</v>
      </c>
      <c r="K1514" s="4">
        <v>90.7</v>
      </c>
      <c r="L1514" s="107"/>
      <c r="M1514" s="107"/>
      <c r="N1514" s="4">
        <v>1513</v>
      </c>
      <c r="O1514" s="4"/>
      <c r="P1514" s="4"/>
      <c r="Q1514" s="4">
        <v>104.69</v>
      </c>
      <c r="R1514" s="4"/>
      <c r="S1514" s="4">
        <v>90.69</v>
      </c>
      <c r="T1514" s="107"/>
      <c r="U1514" s="107"/>
      <c r="V1514" s="107"/>
      <c r="W1514" s="107"/>
      <c r="X1514" s="107"/>
    </row>
    <row r="1515" spans="1:24">
      <c r="A1515" s="102">
        <f t="shared" si="23"/>
        <v>1514</v>
      </c>
      <c r="B1515" s="102">
        <v>314</v>
      </c>
      <c r="C1515" s="4">
        <f>IF('Input&amp;Output'!$C$3=10,'v-t_chart'!G1515,IF('Input&amp;Output'!$C$3=21,'v-t_chart'!H1515,IF('Input&amp;Output'!$C$3=32,'v-t_chart'!I1515,IF('Input&amp;Output'!$C$3=22,'v-t_chart'!J1515,IF('Input&amp;Output'!$C$3=31,'v-t_chart'!K1515,'v-t_chart'!L1515)))))</f>
        <v>90.3</v>
      </c>
      <c r="D1515" s="17"/>
      <c r="F1515" s="4">
        <v>1514</v>
      </c>
      <c r="G1515" s="105"/>
      <c r="I1515" s="4">
        <v>104.3</v>
      </c>
      <c r="K1515" s="4">
        <v>90.3</v>
      </c>
      <c r="L1515" s="107"/>
      <c r="M1515" s="107"/>
      <c r="N1515" s="4">
        <v>1514</v>
      </c>
      <c r="O1515" s="4"/>
      <c r="P1515" s="4"/>
      <c r="Q1515" s="4">
        <v>104.32</v>
      </c>
      <c r="R1515" s="4"/>
      <c r="S1515" s="4">
        <v>90.32</v>
      </c>
      <c r="T1515" s="107"/>
      <c r="U1515" s="107"/>
      <c r="V1515" s="107"/>
      <c r="W1515" s="107"/>
      <c r="X1515" s="107"/>
    </row>
    <row r="1516" spans="1:24">
      <c r="A1516" s="102">
        <f t="shared" si="23"/>
        <v>1515</v>
      </c>
      <c r="B1516" s="102">
        <v>315</v>
      </c>
      <c r="C1516" s="4">
        <f>IF('Input&amp;Output'!$C$3=10,'v-t_chart'!G1516,IF('Input&amp;Output'!$C$3=21,'v-t_chart'!H1516,IF('Input&amp;Output'!$C$3=32,'v-t_chart'!I1516,IF('Input&amp;Output'!$C$3=22,'v-t_chart'!J1516,IF('Input&amp;Output'!$C$3=31,'v-t_chart'!K1516,'v-t_chart'!L1516)))))</f>
        <v>89.6</v>
      </c>
      <c r="D1516" s="17"/>
      <c r="F1516" s="4">
        <v>1515</v>
      </c>
      <c r="G1516" s="105"/>
      <c r="I1516" s="4">
        <v>103.6</v>
      </c>
      <c r="K1516" s="4">
        <v>89.6</v>
      </c>
      <c r="L1516" s="107"/>
      <c r="M1516" s="107"/>
      <c r="N1516" s="4">
        <v>1515</v>
      </c>
      <c r="O1516" s="4"/>
      <c r="P1516" s="4"/>
      <c r="Q1516" s="4">
        <v>103.56</v>
      </c>
      <c r="R1516" s="4"/>
      <c r="S1516" s="4">
        <v>89.56</v>
      </c>
      <c r="T1516" s="107"/>
      <c r="U1516" s="107"/>
      <c r="V1516" s="107"/>
      <c r="W1516" s="107"/>
      <c r="X1516" s="107"/>
    </row>
    <row r="1517" spans="1:24">
      <c r="A1517" s="102">
        <f t="shared" si="23"/>
        <v>1516</v>
      </c>
      <c r="B1517" s="102">
        <v>316</v>
      </c>
      <c r="C1517" s="4">
        <f>IF('Input&amp;Output'!$C$3=10,'v-t_chart'!G1517,IF('Input&amp;Output'!$C$3=21,'v-t_chart'!H1517,IF('Input&amp;Output'!$C$3=32,'v-t_chart'!I1517,IF('Input&amp;Output'!$C$3=22,'v-t_chart'!J1517,IF('Input&amp;Output'!$C$3=31,'v-t_chart'!K1517,'v-t_chart'!L1517)))))</f>
        <v>88.6</v>
      </c>
      <c r="D1517" s="17"/>
      <c r="F1517" s="4">
        <v>1516</v>
      </c>
      <c r="G1517" s="105"/>
      <c r="I1517" s="4">
        <v>102.6</v>
      </c>
      <c r="K1517" s="4">
        <v>88.6</v>
      </c>
      <c r="L1517" s="107"/>
      <c r="M1517" s="107"/>
      <c r="N1517" s="4">
        <v>1516</v>
      </c>
      <c r="O1517" s="4"/>
      <c r="P1517" s="4"/>
      <c r="Q1517" s="4">
        <v>102.61</v>
      </c>
      <c r="R1517" s="4"/>
      <c r="S1517" s="4">
        <v>88.61</v>
      </c>
      <c r="T1517" s="107"/>
      <c r="U1517" s="107"/>
      <c r="V1517" s="107"/>
      <c r="W1517" s="107"/>
      <c r="X1517" s="107"/>
    </row>
    <row r="1518" spans="1:24">
      <c r="A1518" s="102">
        <f t="shared" si="23"/>
        <v>1517</v>
      </c>
      <c r="B1518" s="102">
        <v>317</v>
      </c>
      <c r="C1518" s="4">
        <f>IF('Input&amp;Output'!$C$3=10,'v-t_chart'!G1518,IF('Input&amp;Output'!$C$3=21,'v-t_chart'!H1518,IF('Input&amp;Output'!$C$3=32,'v-t_chart'!I1518,IF('Input&amp;Output'!$C$3=22,'v-t_chart'!J1518,IF('Input&amp;Output'!$C$3=31,'v-t_chart'!K1518,'v-t_chart'!L1518)))))</f>
        <v>87.7</v>
      </c>
      <c r="D1518" s="17"/>
      <c r="F1518" s="4">
        <v>1517</v>
      </c>
      <c r="G1518" s="105"/>
      <c r="I1518" s="4">
        <v>101.7</v>
      </c>
      <c r="K1518" s="4">
        <v>87.7</v>
      </c>
      <c r="L1518" s="107"/>
      <c r="M1518" s="107"/>
      <c r="N1518" s="4">
        <v>1517</v>
      </c>
      <c r="O1518" s="4"/>
      <c r="P1518" s="4"/>
      <c r="Q1518" s="4">
        <v>101.65</v>
      </c>
      <c r="R1518" s="4"/>
      <c r="S1518" s="4">
        <v>87.65</v>
      </c>
      <c r="T1518" s="107"/>
      <c r="U1518" s="107"/>
      <c r="V1518" s="107"/>
      <c r="W1518" s="107"/>
      <c r="X1518" s="107"/>
    </row>
    <row r="1519" spans="1:24">
      <c r="A1519" s="102">
        <f t="shared" si="23"/>
        <v>1518</v>
      </c>
      <c r="B1519" s="102">
        <v>318</v>
      </c>
      <c r="C1519" s="4">
        <f>IF('Input&amp;Output'!$C$3=10,'v-t_chart'!G1519,IF('Input&amp;Output'!$C$3=21,'v-t_chart'!H1519,IF('Input&amp;Output'!$C$3=32,'v-t_chart'!I1519,IF('Input&amp;Output'!$C$3=22,'v-t_chart'!J1519,IF('Input&amp;Output'!$C$3=31,'v-t_chart'!K1519,'v-t_chart'!L1519)))))</f>
        <v>86.8</v>
      </c>
      <c r="D1519" s="17"/>
      <c r="F1519" s="4">
        <v>1518</v>
      </c>
      <c r="G1519" s="105"/>
      <c r="I1519" s="4">
        <v>100.8</v>
      </c>
      <c r="K1519" s="4">
        <v>86.8</v>
      </c>
      <c r="L1519" s="107"/>
      <c r="M1519" s="107"/>
      <c r="N1519" s="4">
        <v>1518</v>
      </c>
      <c r="O1519" s="4"/>
      <c r="P1519" s="4"/>
      <c r="Q1519" s="4">
        <v>100.79</v>
      </c>
      <c r="R1519" s="4"/>
      <c r="S1519" s="4">
        <v>86.79</v>
      </c>
      <c r="T1519" s="107"/>
      <c r="U1519" s="107"/>
      <c r="V1519" s="107"/>
      <c r="W1519" s="107"/>
      <c r="X1519" s="107"/>
    </row>
    <row r="1520" spans="1:24">
      <c r="A1520" s="102">
        <f t="shared" si="23"/>
        <v>1519</v>
      </c>
      <c r="B1520" s="102">
        <v>319</v>
      </c>
      <c r="C1520" s="4">
        <f>IF('Input&amp;Output'!$C$3=10,'v-t_chart'!G1520,IF('Input&amp;Output'!$C$3=21,'v-t_chart'!H1520,IF('Input&amp;Output'!$C$3=32,'v-t_chart'!I1520,IF('Input&amp;Output'!$C$3=22,'v-t_chart'!J1520,IF('Input&amp;Output'!$C$3=31,'v-t_chart'!K1520,'v-t_chart'!L1520)))))</f>
        <v>86.2</v>
      </c>
      <c r="D1520" s="17"/>
      <c r="F1520" s="4">
        <v>1519</v>
      </c>
      <c r="G1520" s="105"/>
      <c r="I1520" s="4">
        <v>100.2</v>
      </c>
      <c r="K1520" s="4">
        <v>86.2</v>
      </c>
      <c r="L1520" s="107"/>
      <c r="M1520" s="107"/>
      <c r="N1520" s="4">
        <v>1519</v>
      </c>
      <c r="O1520" s="4"/>
      <c r="P1520" s="4"/>
      <c r="Q1520" s="4">
        <v>100.18</v>
      </c>
      <c r="R1520" s="4"/>
      <c r="S1520" s="4">
        <v>86.18</v>
      </c>
      <c r="T1520" s="107"/>
      <c r="U1520" s="107"/>
      <c r="V1520" s="107"/>
      <c r="W1520" s="107"/>
      <c r="X1520" s="107"/>
    </row>
    <row r="1521" spans="1:24">
      <c r="A1521" s="102">
        <f t="shared" si="23"/>
        <v>1520</v>
      </c>
      <c r="B1521" s="102">
        <v>320</v>
      </c>
      <c r="C1521" s="4">
        <f>IF('Input&amp;Output'!$C$3=10,'v-t_chart'!G1521,IF('Input&amp;Output'!$C$3=21,'v-t_chart'!H1521,IF('Input&amp;Output'!$C$3=32,'v-t_chart'!I1521,IF('Input&amp;Output'!$C$3=22,'v-t_chart'!J1521,IF('Input&amp;Output'!$C$3=31,'v-t_chart'!K1521,'v-t_chart'!L1521)))))</f>
        <v>85.8</v>
      </c>
      <c r="D1521" s="17"/>
      <c r="F1521" s="4">
        <v>1520</v>
      </c>
      <c r="G1521" s="105"/>
      <c r="I1521" s="4">
        <v>99.8</v>
      </c>
      <c r="K1521" s="4">
        <v>85.8</v>
      </c>
      <c r="L1521" s="107"/>
      <c r="M1521" s="107"/>
      <c r="N1521" s="4">
        <v>1520</v>
      </c>
      <c r="O1521" s="4"/>
      <c r="P1521" s="4"/>
      <c r="Q1521" s="4">
        <v>99.84</v>
      </c>
      <c r="R1521" s="4"/>
      <c r="S1521" s="4">
        <v>85.84</v>
      </c>
      <c r="T1521" s="107"/>
      <c r="U1521" s="107"/>
      <c r="V1521" s="107"/>
      <c r="W1521" s="107"/>
      <c r="X1521" s="107"/>
    </row>
    <row r="1522" spans="1:24">
      <c r="A1522" s="102">
        <f t="shared" si="23"/>
        <v>1521</v>
      </c>
      <c r="B1522" s="102">
        <v>321</v>
      </c>
      <c r="C1522" s="4">
        <f>IF('Input&amp;Output'!$C$3=10,'v-t_chart'!G1522,IF('Input&amp;Output'!$C$3=21,'v-t_chart'!H1522,IF('Input&amp;Output'!$C$3=32,'v-t_chart'!I1522,IF('Input&amp;Output'!$C$3=22,'v-t_chart'!J1522,IF('Input&amp;Output'!$C$3=31,'v-t_chart'!K1522,'v-t_chart'!L1522)))))</f>
        <v>85.7</v>
      </c>
      <c r="D1522" s="17"/>
      <c r="F1522" s="4">
        <v>1521</v>
      </c>
      <c r="G1522" s="105"/>
      <c r="I1522" s="4">
        <v>99.7</v>
      </c>
      <c r="K1522" s="4">
        <v>85.7</v>
      </c>
      <c r="L1522" s="107"/>
      <c r="M1522" s="107"/>
      <c r="N1522" s="4">
        <v>1521</v>
      </c>
      <c r="O1522" s="4"/>
      <c r="P1522" s="4"/>
      <c r="Q1522" s="4">
        <v>99.68</v>
      </c>
      <c r="R1522" s="4"/>
      <c r="S1522" s="4">
        <v>85.68</v>
      </c>
      <c r="T1522" s="107"/>
      <c r="U1522" s="107"/>
      <c r="V1522" s="107"/>
      <c r="W1522" s="107"/>
      <c r="X1522" s="107"/>
    </row>
    <row r="1523" spans="1:24">
      <c r="A1523" s="102">
        <f t="shared" si="23"/>
        <v>1522</v>
      </c>
      <c r="B1523" s="102">
        <v>322</v>
      </c>
      <c r="C1523" s="4">
        <f>IF('Input&amp;Output'!$C$3=10,'v-t_chart'!G1523,IF('Input&amp;Output'!$C$3=21,'v-t_chart'!H1523,IF('Input&amp;Output'!$C$3=32,'v-t_chart'!I1523,IF('Input&amp;Output'!$C$3=22,'v-t_chart'!J1523,IF('Input&amp;Output'!$C$3=31,'v-t_chart'!K1523,'v-t_chart'!L1523)))))</f>
        <v>85.7</v>
      </c>
      <c r="D1523" s="17"/>
      <c r="F1523" s="4">
        <v>1522</v>
      </c>
      <c r="G1523" s="105"/>
      <c r="I1523" s="4">
        <v>99.7</v>
      </c>
      <c r="K1523" s="4">
        <v>85.7</v>
      </c>
      <c r="L1523" s="107"/>
      <c r="M1523" s="107"/>
      <c r="N1523" s="4">
        <v>1522</v>
      </c>
      <c r="O1523" s="4"/>
      <c r="P1523" s="4"/>
      <c r="Q1523" s="4">
        <v>99.71</v>
      </c>
      <c r="R1523" s="4"/>
      <c r="S1523" s="4">
        <v>85.71</v>
      </c>
      <c r="T1523" s="107"/>
      <c r="U1523" s="107"/>
      <c r="V1523" s="107"/>
      <c r="W1523" s="107"/>
      <c r="X1523" s="107"/>
    </row>
    <row r="1524" spans="1:24">
      <c r="A1524" s="102">
        <f t="shared" si="23"/>
        <v>1523</v>
      </c>
      <c r="B1524" s="102">
        <v>323</v>
      </c>
      <c r="C1524" s="4">
        <f>IF('Input&amp;Output'!$C$3=10,'v-t_chart'!G1524,IF('Input&amp;Output'!$C$3=21,'v-t_chart'!H1524,IF('Input&amp;Output'!$C$3=32,'v-t_chart'!I1524,IF('Input&amp;Output'!$C$3=22,'v-t_chart'!J1524,IF('Input&amp;Output'!$C$3=31,'v-t_chart'!K1524,'v-t_chart'!L1524)))))</f>
        <v>86</v>
      </c>
      <c r="D1524" s="17"/>
      <c r="F1524" s="4">
        <v>1523</v>
      </c>
      <c r="G1524" s="105"/>
      <c r="I1524" s="4">
        <v>100</v>
      </c>
      <c r="K1524" s="4">
        <v>86</v>
      </c>
      <c r="L1524" s="107"/>
      <c r="M1524" s="107"/>
      <c r="N1524" s="4">
        <v>1523</v>
      </c>
      <c r="O1524" s="4"/>
      <c r="P1524" s="4"/>
      <c r="Q1524" s="4">
        <v>100</v>
      </c>
      <c r="R1524" s="4"/>
      <c r="S1524" s="4">
        <v>86</v>
      </c>
      <c r="T1524" s="107"/>
      <c r="U1524" s="107"/>
      <c r="V1524" s="107"/>
      <c r="W1524" s="107"/>
      <c r="X1524" s="107"/>
    </row>
    <row r="1525" spans="1:24">
      <c r="A1525" s="102">
        <f t="shared" si="23"/>
        <v>1524</v>
      </c>
      <c r="B1525" s="102">
        <v>324</v>
      </c>
      <c r="C1525" s="4">
        <f>IF('Input&amp;Output'!$C$3=10,'v-t_chart'!G1525,IF('Input&amp;Output'!$C$3=21,'v-t_chart'!H1525,IF('Input&amp;Output'!$C$3=32,'v-t_chart'!I1525,IF('Input&amp;Output'!$C$3=22,'v-t_chart'!J1525,IF('Input&amp;Output'!$C$3=31,'v-t_chart'!K1525,'v-t_chart'!L1525)))))</f>
        <v>86.7</v>
      </c>
      <c r="D1525" s="17"/>
      <c r="F1525" s="4">
        <v>1524</v>
      </c>
      <c r="G1525" s="105"/>
      <c r="I1525" s="4">
        <v>100.7</v>
      </c>
      <c r="K1525" s="4">
        <v>86.7</v>
      </c>
      <c r="L1525" s="107"/>
      <c r="M1525" s="107"/>
      <c r="N1525" s="4">
        <v>1524</v>
      </c>
      <c r="O1525" s="4"/>
      <c r="P1525" s="4"/>
      <c r="Q1525" s="4">
        <v>100.68</v>
      </c>
      <c r="R1525" s="4"/>
      <c r="S1525" s="4">
        <v>86.68</v>
      </c>
      <c r="T1525" s="107"/>
      <c r="U1525" s="107"/>
      <c r="V1525" s="107"/>
      <c r="W1525" s="107"/>
      <c r="X1525" s="107"/>
    </row>
    <row r="1526" spans="1:24">
      <c r="A1526" s="102">
        <f t="shared" si="23"/>
        <v>1525</v>
      </c>
      <c r="B1526" s="102">
        <v>325</v>
      </c>
      <c r="C1526" s="4">
        <f>IF('Input&amp;Output'!$C$3=10,'v-t_chart'!G1526,IF('Input&amp;Output'!$C$3=21,'v-t_chart'!H1526,IF('Input&amp;Output'!$C$3=32,'v-t_chart'!I1526,IF('Input&amp;Output'!$C$3=22,'v-t_chart'!J1526,IF('Input&amp;Output'!$C$3=31,'v-t_chart'!K1526,'v-t_chart'!L1526)))))</f>
        <v>87.8</v>
      </c>
      <c r="D1526" s="17"/>
      <c r="F1526" s="4">
        <v>1525</v>
      </c>
      <c r="G1526" s="105"/>
      <c r="I1526" s="4">
        <v>101.8</v>
      </c>
      <c r="K1526" s="4">
        <v>87.8</v>
      </c>
      <c r="L1526" s="107"/>
      <c r="M1526" s="107"/>
      <c r="N1526" s="4">
        <v>1525</v>
      </c>
      <c r="O1526" s="4"/>
      <c r="P1526" s="4"/>
      <c r="Q1526" s="4">
        <v>101.79</v>
      </c>
      <c r="R1526" s="4"/>
      <c r="S1526" s="4">
        <v>87.79</v>
      </c>
      <c r="T1526" s="107"/>
      <c r="U1526" s="107"/>
      <c r="V1526" s="107"/>
      <c r="W1526" s="107"/>
      <c r="X1526" s="107"/>
    </row>
    <row r="1527" spans="1:24">
      <c r="A1527" s="102">
        <f t="shared" si="23"/>
        <v>1526</v>
      </c>
      <c r="B1527" s="102">
        <v>326</v>
      </c>
      <c r="C1527" s="4">
        <f>IF('Input&amp;Output'!$C$3=10,'v-t_chart'!G1527,IF('Input&amp;Output'!$C$3=21,'v-t_chart'!H1527,IF('Input&amp;Output'!$C$3=32,'v-t_chart'!I1527,IF('Input&amp;Output'!$C$3=22,'v-t_chart'!J1527,IF('Input&amp;Output'!$C$3=31,'v-t_chart'!K1527,'v-t_chart'!L1527)))))</f>
        <v>89.2</v>
      </c>
      <c r="D1527" s="17"/>
      <c r="F1527" s="4">
        <v>1526</v>
      </c>
      <c r="G1527" s="105"/>
      <c r="I1527" s="4">
        <v>103.2</v>
      </c>
      <c r="K1527" s="4">
        <v>89.2</v>
      </c>
      <c r="L1527" s="107"/>
      <c r="M1527" s="107"/>
      <c r="N1527" s="4">
        <v>1526</v>
      </c>
      <c r="O1527" s="4"/>
      <c r="P1527" s="4"/>
      <c r="Q1527" s="4">
        <v>103.24</v>
      </c>
      <c r="R1527" s="4"/>
      <c r="S1527" s="4">
        <v>89.24</v>
      </c>
      <c r="T1527" s="107"/>
      <c r="U1527" s="107"/>
      <c r="V1527" s="107"/>
      <c r="W1527" s="107"/>
      <c r="X1527" s="107"/>
    </row>
    <row r="1528" spans="1:24">
      <c r="A1528" s="102">
        <f t="shared" si="23"/>
        <v>1527</v>
      </c>
      <c r="B1528" s="102">
        <v>327</v>
      </c>
      <c r="C1528" s="4">
        <f>IF('Input&amp;Output'!$C$3=10,'v-t_chart'!G1528,IF('Input&amp;Output'!$C$3=21,'v-t_chart'!H1528,IF('Input&amp;Output'!$C$3=32,'v-t_chart'!I1528,IF('Input&amp;Output'!$C$3=22,'v-t_chart'!J1528,IF('Input&amp;Output'!$C$3=31,'v-t_chart'!K1528,'v-t_chart'!L1528)))))</f>
        <v>90.9</v>
      </c>
      <c r="D1528" s="17"/>
      <c r="F1528" s="4">
        <v>1527</v>
      </c>
      <c r="G1528" s="105"/>
      <c r="I1528" s="4">
        <v>104.9</v>
      </c>
      <c r="K1528" s="4">
        <v>90.9</v>
      </c>
      <c r="L1528" s="107"/>
      <c r="M1528" s="107"/>
      <c r="N1528" s="4">
        <v>1527</v>
      </c>
      <c r="O1528" s="4"/>
      <c r="P1528" s="4"/>
      <c r="Q1528" s="4">
        <v>104.88</v>
      </c>
      <c r="R1528" s="4"/>
      <c r="S1528" s="4">
        <v>90.88</v>
      </c>
      <c r="T1528" s="107"/>
      <c r="U1528" s="107"/>
      <c r="V1528" s="107"/>
      <c r="W1528" s="107"/>
      <c r="X1528" s="107"/>
    </row>
    <row r="1529" spans="1:24">
      <c r="A1529" s="102">
        <f t="shared" si="23"/>
        <v>1528</v>
      </c>
      <c r="B1529" s="102">
        <v>328</v>
      </c>
      <c r="C1529" s="4">
        <f>IF('Input&amp;Output'!$C$3=10,'v-t_chart'!G1529,IF('Input&amp;Output'!$C$3=21,'v-t_chart'!H1529,IF('Input&amp;Output'!$C$3=32,'v-t_chart'!I1529,IF('Input&amp;Output'!$C$3=22,'v-t_chart'!J1529,IF('Input&amp;Output'!$C$3=31,'v-t_chart'!K1529,'v-t_chart'!L1529)))))</f>
        <v>92.6</v>
      </c>
      <c r="D1529" s="17"/>
      <c r="F1529" s="4">
        <v>1528</v>
      </c>
      <c r="G1529" s="105"/>
      <c r="I1529" s="4">
        <v>106.6</v>
      </c>
      <c r="K1529" s="4">
        <v>92.6</v>
      </c>
      <c r="L1529" s="107"/>
      <c r="M1529" s="107"/>
      <c r="N1529" s="4">
        <v>1528</v>
      </c>
      <c r="O1529" s="4"/>
      <c r="P1529" s="4"/>
      <c r="Q1529" s="4">
        <v>106.58</v>
      </c>
      <c r="R1529" s="4"/>
      <c r="S1529" s="4">
        <v>92.58</v>
      </c>
      <c r="T1529" s="107"/>
      <c r="U1529" s="107"/>
      <c r="V1529" s="107"/>
      <c r="W1529" s="107"/>
      <c r="X1529" s="107"/>
    </row>
    <row r="1530" spans="1:24">
      <c r="A1530" s="102">
        <f t="shared" si="23"/>
        <v>1529</v>
      </c>
      <c r="B1530" s="102">
        <v>329</v>
      </c>
      <c r="C1530" s="4">
        <f>IF('Input&amp;Output'!$C$3=10,'v-t_chart'!G1530,IF('Input&amp;Output'!$C$3=21,'v-t_chart'!H1530,IF('Input&amp;Output'!$C$3=32,'v-t_chart'!I1530,IF('Input&amp;Output'!$C$3=22,'v-t_chart'!J1530,IF('Input&amp;Output'!$C$3=31,'v-t_chart'!K1530,'v-t_chart'!L1530)))))</f>
        <v>94.3</v>
      </c>
      <c r="D1530" s="17"/>
      <c r="F1530" s="4">
        <v>1529</v>
      </c>
      <c r="G1530" s="105"/>
      <c r="I1530" s="4">
        <v>108.3</v>
      </c>
      <c r="K1530" s="4">
        <v>94.3</v>
      </c>
      <c r="L1530" s="107"/>
      <c r="M1530" s="107"/>
      <c r="N1530" s="4">
        <v>1529</v>
      </c>
      <c r="O1530" s="4"/>
      <c r="P1530" s="4"/>
      <c r="Q1530" s="4">
        <v>108.28</v>
      </c>
      <c r="R1530" s="4"/>
      <c r="S1530" s="4">
        <v>94.28</v>
      </c>
      <c r="T1530" s="107"/>
      <c r="U1530" s="107"/>
      <c r="V1530" s="107"/>
      <c r="W1530" s="107"/>
      <c r="X1530" s="107"/>
    </row>
    <row r="1531" spans="1:24">
      <c r="A1531" s="102">
        <f t="shared" si="23"/>
        <v>1530</v>
      </c>
      <c r="B1531" s="102">
        <v>330</v>
      </c>
      <c r="C1531" s="4">
        <f>IF('Input&amp;Output'!$C$3=10,'v-t_chart'!G1531,IF('Input&amp;Output'!$C$3=21,'v-t_chart'!H1531,IF('Input&amp;Output'!$C$3=32,'v-t_chart'!I1531,IF('Input&amp;Output'!$C$3=22,'v-t_chart'!J1531,IF('Input&amp;Output'!$C$3=31,'v-t_chart'!K1531,'v-t_chart'!L1531)))))</f>
        <v>95.9</v>
      </c>
      <c r="D1531" s="17"/>
      <c r="F1531" s="4">
        <v>1530</v>
      </c>
      <c r="G1531" s="105"/>
      <c r="I1531" s="4">
        <v>109.9</v>
      </c>
      <c r="K1531" s="4">
        <v>95.9</v>
      </c>
      <c r="L1531" s="107"/>
      <c r="M1531" s="107"/>
      <c r="N1531" s="4">
        <v>1530</v>
      </c>
      <c r="O1531" s="4"/>
      <c r="P1531" s="4"/>
      <c r="Q1531" s="4">
        <v>109.91</v>
      </c>
      <c r="R1531" s="4"/>
      <c r="S1531" s="4">
        <v>95.91</v>
      </c>
      <c r="T1531" s="107"/>
      <c r="U1531" s="107"/>
      <c r="V1531" s="107"/>
      <c r="W1531" s="107"/>
      <c r="X1531" s="107"/>
    </row>
    <row r="1532" spans="1:24">
      <c r="A1532" s="102">
        <f t="shared" si="23"/>
        <v>1531</v>
      </c>
      <c r="B1532" s="102">
        <v>331</v>
      </c>
      <c r="C1532" s="4">
        <f>IF('Input&amp;Output'!$C$3=10,'v-t_chart'!G1532,IF('Input&amp;Output'!$C$3=21,'v-t_chart'!H1532,IF('Input&amp;Output'!$C$3=32,'v-t_chart'!I1532,IF('Input&amp;Output'!$C$3=22,'v-t_chart'!J1532,IF('Input&amp;Output'!$C$3=31,'v-t_chart'!K1532,'v-t_chart'!L1532)))))</f>
        <v>97.4</v>
      </c>
      <c r="D1532" s="17"/>
      <c r="F1532" s="4">
        <v>1531</v>
      </c>
      <c r="G1532" s="105"/>
      <c r="I1532" s="4">
        <v>111.4</v>
      </c>
      <c r="K1532" s="4">
        <v>97.4</v>
      </c>
      <c r="L1532" s="107"/>
      <c r="M1532" s="107"/>
      <c r="N1532" s="4">
        <v>1531</v>
      </c>
      <c r="O1532" s="4"/>
      <c r="P1532" s="4"/>
      <c r="Q1532" s="4">
        <v>111.41</v>
      </c>
      <c r="R1532" s="4"/>
      <c r="S1532" s="4">
        <v>97.41</v>
      </c>
      <c r="T1532" s="107"/>
      <c r="U1532" s="107"/>
      <c r="V1532" s="107"/>
      <c r="W1532" s="107"/>
      <c r="X1532" s="107"/>
    </row>
    <row r="1533" spans="1:24">
      <c r="A1533" s="102">
        <f t="shared" si="23"/>
        <v>1532</v>
      </c>
      <c r="B1533" s="102">
        <v>332</v>
      </c>
      <c r="C1533" s="4">
        <f>IF('Input&amp;Output'!$C$3=10,'v-t_chart'!G1533,IF('Input&amp;Output'!$C$3=21,'v-t_chart'!H1533,IF('Input&amp;Output'!$C$3=32,'v-t_chart'!I1533,IF('Input&amp;Output'!$C$3=22,'v-t_chart'!J1533,IF('Input&amp;Output'!$C$3=31,'v-t_chart'!K1533,'v-t_chart'!L1533)))))</f>
        <v>98.7</v>
      </c>
      <c r="D1533" s="17"/>
      <c r="F1533" s="4">
        <v>1532</v>
      </c>
      <c r="G1533" s="105"/>
      <c r="I1533" s="4">
        <v>112.7</v>
      </c>
      <c r="K1533" s="4">
        <v>98.7</v>
      </c>
      <c r="L1533" s="107"/>
      <c r="M1533" s="107"/>
      <c r="N1533" s="4">
        <v>1532</v>
      </c>
      <c r="O1533" s="4"/>
      <c r="P1533" s="4"/>
      <c r="Q1533" s="4">
        <v>112.73</v>
      </c>
      <c r="R1533" s="4"/>
      <c r="S1533" s="4">
        <v>98.73</v>
      </c>
      <c r="T1533" s="107"/>
      <c r="U1533" s="107"/>
      <c r="V1533" s="107"/>
      <c r="W1533" s="107"/>
      <c r="X1533" s="107"/>
    </row>
    <row r="1534" spans="1:24">
      <c r="A1534" s="102">
        <f t="shared" si="23"/>
        <v>1533</v>
      </c>
      <c r="B1534" s="102">
        <v>333</v>
      </c>
      <c r="C1534" s="4">
        <f>IF('Input&amp;Output'!$C$3=10,'v-t_chart'!G1534,IF('Input&amp;Output'!$C$3=21,'v-t_chart'!H1534,IF('Input&amp;Output'!$C$3=32,'v-t_chart'!I1534,IF('Input&amp;Output'!$C$3=22,'v-t_chart'!J1534,IF('Input&amp;Output'!$C$3=31,'v-t_chart'!K1534,'v-t_chart'!L1534)))))</f>
        <v>99.7</v>
      </c>
      <c r="D1534" s="17"/>
      <c r="F1534" s="4">
        <v>1533</v>
      </c>
      <c r="G1534" s="105"/>
      <c r="I1534" s="4">
        <v>113.7</v>
      </c>
      <c r="K1534" s="4">
        <v>99.7</v>
      </c>
      <c r="L1534" s="107"/>
      <c r="M1534" s="107"/>
      <c r="N1534" s="4">
        <v>1533</v>
      </c>
      <c r="O1534" s="4"/>
      <c r="P1534" s="4"/>
      <c r="Q1534" s="4">
        <v>113.69</v>
      </c>
      <c r="R1534" s="4"/>
      <c r="S1534" s="4">
        <v>99.69</v>
      </c>
      <c r="T1534" s="107"/>
      <c r="U1534" s="107"/>
      <c r="V1534" s="107"/>
      <c r="W1534" s="107"/>
      <c r="X1534" s="107"/>
    </row>
    <row r="1535" spans="1:24">
      <c r="A1535" s="102">
        <f t="shared" si="23"/>
        <v>1534</v>
      </c>
      <c r="B1535" s="102">
        <v>334</v>
      </c>
      <c r="C1535" s="4">
        <f>IF('Input&amp;Output'!$C$3=10,'v-t_chart'!G1535,IF('Input&amp;Output'!$C$3=21,'v-t_chart'!H1535,IF('Input&amp;Output'!$C$3=32,'v-t_chart'!I1535,IF('Input&amp;Output'!$C$3=22,'v-t_chart'!J1535,IF('Input&amp;Output'!$C$3=31,'v-t_chart'!K1535,'v-t_chart'!L1535)))))</f>
        <v>100.3</v>
      </c>
      <c r="D1535" s="17"/>
      <c r="F1535" s="4">
        <v>1534</v>
      </c>
      <c r="G1535" s="105"/>
      <c r="I1535" s="4">
        <v>114.3</v>
      </c>
      <c r="K1535" s="4">
        <v>100.3</v>
      </c>
      <c r="L1535" s="107"/>
      <c r="M1535" s="107"/>
      <c r="N1535" s="4">
        <v>1534</v>
      </c>
      <c r="O1535" s="4"/>
      <c r="P1535" s="4"/>
      <c r="Q1535" s="4">
        <v>114.25</v>
      </c>
      <c r="R1535" s="4"/>
      <c r="S1535" s="4">
        <v>100.25</v>
      </c>
      <c r="T1535" s="107"/>
      <c r="U1535" s="107"/>
      <c r="V1535" s="107"/>
      <c r="W1535" s="107"/>
      <c r="X1535" s="107"/>
    </row>
    <row r="1536" spans="1:24">
      <c r="A1536" s="102">
        <f t="shared" si="23"/>
        <v>1535</v>
      </c>
      <c r="B1536" s="102">
        <v>335</v>
      </c>
      <c r="C1536" s="4">
        <f>IF('Input&amp;Output'!$C$3=10,'v-t_chart'!G1536,IF('Input&amp;Output'!$C$3=21,'v-t_chart'!H1536,IF('Input&amp;Output'!$C$3=32,'v-t_chart'!I1536,IF('Input&amp;Output'!$C$3=22,'v-t_chart'!J1536,IF('Input&amp;Output'!$C$3=31,'v-t_chart'!K1536,'v-t_chart'!L1536)))))</f>
        <v>100.6</v>
      </c>
      <c r="D1536" s="17"/>
      <c r="F1536" s="4">
        <v>1535</v>
      </c>
      <c r="G1536" s="105"/>
      <c r="I1536" s="4">
        <v>114.6</v>
      </c>
      <c r="K1536" s="4">
        <v>100.6</v>
      </c>
      <c r="L1536" s="107"/>
      <c r="M1536" s="107"/>
      <c r="N1536" s="4">
        <v>1535</v>
      </c>
      <c r="O1536" s="4"/>
      <c r="P1536" s="4"/>
      <c r="Q1536" s="4">
        <v>114.63</v>
      </c>
      <c r="R1536" s="4"/>
      <c r="S1536" s="4">
        <v>100.63</v>
      </c>
      <c r="T1536" s="107"/>
      <c r="U1536" s="107"/>
      <c r="V1536" s="107"/>
      <c r="W1536" s="107"/>
      <c r="X1536" s="107"/>
    </row>
    <row r="1537" spans="1:24">
      <c r="A1537" s="102">
        <f t="shared" si="23"/>
        <v>1536</v>
      </c>
      <c r="B1537" s="102">
        <v>336</v>
      </c>
      <c r="C1537" s="4">
        <f>IF('Input&amp;Output'!$C$3=10,'v-t_chart'!G1537,IF('Input&amp;Output'!$C$3=21,'v-t_chart'!H1537,IF('Input&amp;Output'!$C$3=32,'v-t_chart'!I1537,IF('Input&amp;Output'!$C$3=22,'v-t_chart'!J1537,IF('Input&amp;Output'!$C$3=31,'v-t_chart'!K1537,'v-t_chart'!L1537)))))</f>
        <v>101</v>
      </c>
      <c r="D1537" s="17"/>
      <c r="F1537" s="4">
        <v>1536</v>
      </c>
      <c r="G1537" s="105"/>
      <c r="I1537" s="4">
        <v>115</v>
      </c>
      <c r="K1537" s="4">
        <v>101</v>
      </c>
      <c r="L1537" s="107"/>
      <c r="M1537" s="107"/>
      <c r="N1537" s="4">
        <v>1536</v>
      </c>
      <c r="O1537" s="4"/>
      <c r="P1537" s="4"/>
      <c r="Q1537" s="4">
        <v>114.99</v>
      </c>
      <c r="R1537" s="4"/>
      <c r="S1537" s="4">
        <v>100.99</v>
      </c>
      <c r="T1537" s="107"/>
      <c r="U1537" s="107"/>
      <c r="V1537" s="107"/>
      <c r="W1537" s="107"/>
      <c r="X1537" s="107"/>
    </row>
    <row r="1538" spans="1:24">
      <c r="A1538" s="102">
        <f t="shared" si="23"/>
        <v>1537</v>
      </c>
      <c r="B1538" s="102">
        <v>337</v>
      </c>
      <c r="C1538" s="4">
        <f>IF('Input&amp;Output'!$C$3=10,'v-t_chart'!G1538,IF('Input&amp;Output'!$C$3=21,'v-t_chart'!H1538,IF('Input&amp;Output'!$C$3=32,'v-t_chart'!I1538,IF('Input&amp;Output'!$C$3=22,'v-t_chart'!J1538,IF('Input&amp;Output'!$C$3=31,'v-t_chart'!K1538,'v-t_chart'!L1538)))))</f>
        <v>101.4</v>
      </c>
      <c r="D1538" s="17"/>
      <c r="F1538" s="4">
        <v>1537</v>
      </c>
      <c r="G1538" s="105"/>
      <c r="I1538" s="4">
        <v>115.4</v>
      </c>
      <c r="K1538" s="4">
        <v>101.4</v>
      </c>
      <c r="L1538" s="107"/>
      <c r="M1538" s="107"/>
      <c r="N1538" s="4">
        <v>1537</v>
      </c>
      <c r="O1538" s="4"/>
      <c r="P1538" s="4"/>
      <c r="Q1538" s="4">
        <v>115.39</v>
      </c>
      <c r="R1538" s="4"/>
      <c r="S1538" s="4">
        <v>101.39</v>
      </c>
      <c r="T1538" s="107"/>
      <c r="U1538" s="107"/>
      <c r="V1538" s="107"/>
      <c r="W1538" s="107"/>
      <c r="X1538" s="107"/>
    </row>
    <row r="1539" spans="1:24">
      <c r="A1539" s="102">
        <f t="shared" si="23"/>
        <v>1538</v>
      </c>
      <c r="B1539" s="102">
        <v>338</v>
      </c>
      <c r="C1539" s="4">
        <f>IF('Input&amp;Output'!$C$3=10,'v-t_chart'!G1539,IF('Input&amp;Output'!$C$3=21,'v-t_chart'!H1539,IF('Input&amp;Output'!$C$3=32,'v-t_chart'!I1539,IF('Input&amp;Output'!$C$3=22,'v-t_chart'!J1539,IF('Input&amp;Output'!$C$3=31,'v-t_chart'!K1539,'v-t_chart'!L1539)))))</f>
        <v>101.8</v>
      </c>
      <c r="D1539" s="17"/>
      <c r="F1539" s="4">
        <v>1538</v>
      </c>
      <c r="G1539" s="105"/>
      <c r="I1539" s="4">
        <v>115.8</v>
      </c>
      <c r="K1539" s="4">
        <v>101.8</v>
      </c>
      <c r="L1539" s="107"/>
      <c r="M1539" s="107"/>
      <c r="N1539" s="4">
        <v>1538</v>
      </c>
      <c r="O1539" s="4"/>
      <c r="P1539" s="4"/>
      <c r="Q1539" s="4">
        <v>115.81</v>
      </c>
      <c r="R1539" s="4"/>
      <c r="S1539" s="4">
        <v>101.81</v>
      </c>
      <c r="T1539" s="107"/>
      <c r="U1539" s="107"/>
      <c r="V1539" s="107"/>
      <c r="W1539" s="107"/>
      <c r="X1539" s="107"/>
    </row>
    <row r="1540" spans="1:24">
      <c r="A1540" s="102">
        <f t="shared" ref="A1540:A1603" si="24">A1539+1</f>
        <v>1539</v>
      </c>
      <c r="B1540" s="102">
        <v>339</v>
      </c>
      <c r="C1540" s="4">
        <f>IF('Input&amp;Output'!$C$3=10,'v-t_chart'!G1540,IF('Input&amp;Output'!$C$3=21,'v-t_chart'!H1540,IF('Input&amp;Output'!$C$3=32,'v-t_chart'!I1540,IF('Input&amp;Output'!$C$3=22,'v-t_chart'!J1540,IF('Input&amp;Output'!$C$3=31,'v-t_chart'!K1540,'v-t_chart'!L1540)))))</f>
        <v>102.2</v>
      </c>
      <c r="D1540" s="17"/>
      <c r="F1540" s="4">
        <v>1539</v>
      </c>
      <c r="G1540" s="105"/>
      <c r="I1540" s="4">
        <v>116.2</v>
      </c>
      <c r="K1540" s="4">
        <v>102.2</v>
      </c>
      <c r="L1540" s="107"/>
      <c r="M1540" s="107"/>
      <c r="N1540" s="4">
        <v>1539</v>
      </c>
      <c r="O1540" s="4"/>
      <c r="P1540" s="4"/>
      <c r="Q1540" s="4">
        <v>116.21</v>
      </c>
      <c r="R1540" s="4"/>
      <c r="S1540" s="4">
        <v>102.21</v>
      </c>
      <c r="T1540" s="107"/>
      <c r="U1540" s="107"/>
      <c r="V1540" s="107"/>
      <c r="W1540" s="107"/>
      <c r="X1540" s="107"/>
    </row>
    <row r="1541" spans="1:24">
      <c r="A1541" s="102">
        <f t="shared" si="24"/>
        <v>1540</v>
      </c>
      <c r="B1541" s="102">
        <v>340</v>
      </c>
      <c r="C1541" s="4">
        <f>IF('Input&amp;Output'!$C$3=10,'v-t_chart'!G1541,IF('Input&amp;Output'!$C$3=21,'v-t_chart'!H1541,IF('Input&amp;Output'!$C$3=32,'v-t_chart'!I1541,IF('Input&amp;Output'!$C$3=22,'v-t_chart'!J1541,IF('Input&amp;Output'!$C$3=31,'v-t_chart'!K1541,'v-t_chart'!L1541)))))</f>
        <v>102.5</v>
      </c>
      <c r="D1541" s="17"/>
      <c r="F1541" s="4">
        <v>1540</v>
      </c>
      <c r="G1541" s="105"/>
      <c r="I1541" s="4">
        <v>116.5</v>
      </c>
      <c r="K1541" s="4">
        <v>102.5</v>
      </c>
      <c r="L1541" s="107"/>
      <c r="M1541" s="107"/>
      <c r="N1541" s="4">
        <v>1540</v>
      </c>
      <c r="O1541" s="4"/>
      <c r="P1541" s="4"/>
      <c r="Q1541" s="4">
        <v>116.47</v>
      </c>
      <c r="R1541" s="4"/>
      <c r="S1541" s="4">
        <v>102.47</v>
      </c>
      <c r="T1541" s="107"/>
      <c r="U1541" s="107"/>
      <c r="V1541" s="107"/>
      <c r="W1541" s="107"/>
      <c r="X1541" s="107"/>
    </row>
    <row r="1542" spans="1:24">
      <c r="A1542" s="102">
        <f t="shared" si="24"/>
        <v>1541</v>
      </c>
      <c r="B1542" s="102">
        <v>341</v>
      </c>
      <c r="C1542" s="4">
        <f>IF('Input&amp;Output'!$C$3=10,'v-t_chart'!G1542,IF('Input&amp;Output'!$C$3=21,'v-t_chart'!H1542,IF('Input&amp;Output'!$C$3=32,'v-t_chart'!I1542,IF('Input&amp;Output'!$C$3=22,'v-t_chart'!J1542,IF('Input&amp;Output'!$C$3=31,'v-t_chart'!K1542,'v-t_chart'!L1542)))))</f>
        <v>102.6</v>
      </c>
      <c r="D1542" s="17"/>
      <c r="F1542" s="4">
        <v>1541</v>
      </c>
      <c r="G1542" s="105"/>
      <c r="I1542" s="4">
        <v>116.6</v>
      </c>
      <c r="K1542" s="4">
        <v>102.6</v>
      </c>
      <c r="L1542" s="107"/>
      <c r="M1542" s="107"/>
      <c r="N1542" s="4">
        <v>1541</v>
      </c>
      <c r="O1542" s="4"/>
      <c r="P1542" s="4"/>
      <c r="Q1542" s="4">
        <v>116.6</v>
      </c>
      <c r="R1542" s="4"/>
      <c r="S1542" s="4">
        <v>102.6</v>
      </c>
      <c r="T1542" s="107"/>
      <c r="U1542" s="107"/>
      <c r="V1542" s="107"/>
      <c r="W1542" s="107"/>
      <c r="X1542" s="107"/>
    </row>
    <row r="1543" spans="1:24">
      <c r="A1543" s="102">
        <f t="shared" si="24"/>
        <v>1542</v>
      </c>
      <c r="B1543" s="102">
        <v>342</v>
      </c>
      <c r="C1543" s="4">
        <f>IF('Input&amp;Output'!$C$3=10,'v-t_chart'!G1543,IF('Input&amp;Output'!$C$3=21,'v-t_chart'!H1543,IF('Input&amp;Output'!$C$3=32,'v-t_chart'!I1543,IF('Input&amp;Output'!$C$3=22,'v-t_chart'!J1543,IF('Input&amp;Output'!$C$3=31,'v-t_chart'!K1543,'v-t_chart'!L1543)))))</f>
        <v>102.7</v>
      </c>
      <c r="D1543" s="17"/>
      <c r="F1543" s="4">
        <v>1542</v>
      </c>
      <c r="G1543" s="105"/>
      <c r="I1543" s="4">
        <v>116.7</v>
      </c>
      <c r="K1543" s="4">
        <v>102.7</v>
      </c>
      <c r="L1543" s="107"/>
      <c r="M1543" s="107"/>
      <c r="N1543" s="4">
        <v>1542</v>
      </c>
      <c r="O1543" s="4"/>
      <c r="P1543" s="4"/>
      <c r="Q1543" s="4">
        <v>116.67</v>
      </c>
      <c r="R1543" s="4"/>
      <c r="S1543" s="4">
        <v>102.67</v>
      </c>
      <c r="T1543" s="107"/>
      <c r="U1543" s="107"/>
      <c r="V1543" s="107"/>
      <c r="W1543" s="107"/>
      <c r="X1543" s="107"/>
    </row>
    <row r="1544" spans="1:24">
      <c r="A1544" s="102">
        <f t="shared" si="24"/>
        <v>1543</v>
      </c>
      <c r="B1544" s="102">
        <v>343</v>
      </c>
      <c r="C1544" s="4">
        <f>IF('Input&amp;Output'!$C$3=10,'v-t_chart'!G1544,IF('Input&amp;Output'!$C$3=21,'v-t_chart'!H1544,IF('Input&amp;Output'!$C$3=32,'v-t_chart'!I1544,IF('Input&amp;Output'!$C$3=22,'v-t_chart'!J1544,IF('Input&amp;Output'!$C$3=31,'v-t_chart'!K1544,'v-t_chart'!L1544)))))</f>
        <v>102.8</v>
      </c>
      <c r="D1544" s="17"/>
      <c r="F1544" s="4">
        <v>1543</v>
      </c>
      <c r="G1544" s="105"/>
      <c r="I1544" s="4">
        <v>116.8</v>
      </c>
      <c r="K1544" s="4">
        <v>102.8</v>
      </c>
      <c r="L1544" s="107"/>
      <c r="M1544" s="107"/>
      <c r="N1544" s="4">
        <v>1543</v>
      </c>
      <c r="O1544" s="4"/>
      <c r="P1544" s="4"/>
      <c r="Q1544" s="4">
        <v>116.77</v>
      </c>
      <c r="R1544" s="4"/>
      <c r="S1544" s="4">
        <v>102.77</v>
      </c>
      <c r="T1544" s="107"/>
      <c r="U1544" s="107"/>
      <c r="V1544" s="107"/>
      <c r="W1544" s="107"/>
      <c r="X1544" s="107"/>
    </row>
    <row r="1545" spans="1:24">
      <c r="A1545" s="102">
        <f t="shared" si="24"/>
        <v>1544</v>
      </c>
      <c r="B1545" s="102">
        <v>344</v>
      </c>
      <c r="C1545" s="4">
        <f>IF('Input&amp;Output'!$C$3=10,'v-t_chart'!G1545,IF('Input&amp;Output'!$C$3=21,'v-t_chart'!H1545,IF('Input&amp;Output'!$C$3=32,'v-t_chart'!I1545,IF('Input&amp;Output'!$C$3=22,'v-t_chart'!J1545,IF('Input&amp;Output'!$C$3=31,'v-t_chart'!K1545,'v-t_chart'!L1545)))))</f>
        <v>103</v>
      </c>
      <c r="D1545" s="17"/>
      <c r="F1545" s="4">
        <v>1544</v>
      </c>
      <c r="G1545" s="105"/>
      <c r="I1545" s="4">
        <v>117</v>
      </c>
      <c r="K1545" s="4">
        <v>103</v>
      </c>
      <c r="L1545" s="107"/>
      <c r="M1545" s="107"/>
      <c r="N1545" s="4">
        <v>1544</v>
      </c>
      <c r="O1545" s="4"/>
      <c r="P1545" s="4"/>
      <c r="Q1545" s="4">
        <v>117</v>
      </c>
      <c r="R1545" s="4"/>
      <c r="S1545" s="4">
        <v>103</v>
      </c>
      <c r="T1545" s="107"/>
      <c r="U1545" s="107"/>
      <c r="V1545" s="107"/>
      <c r="W1545" s="107"/>
      <c r="X1545" s="107"/>
    </row>
    <row r="1546" spans="1:24">
      <c r="A1546" s="102">
        <f t="shared" si="24"/>
        <v>1545</v>
      </c>
      <c r="B1546" s="102">
        <v>345</v>
      </c>
      <c r="C1546" s="4">
        <f>IF('Input&amp;Output'!$C$3=10,'v-t_chart'!G1546,IF('Input&amp;Output'!$C$3=21,'v-t_chart'!H1546,IF('Input&amp;Output'!$C$3=32,'v-t_chart'!I1546,IF('Input&amp;Output'!$C$3=22,'v-t_chart'!J1546,IF('Input&amp;Output'!$C$3=31,'v-t_chart'!K1546,'v-t_chart'!L1546)))))</f>
        <v>103.5</v>
      </c>
      <c r="D1546" s="17"/>
      <c r="F1546" s="4">
        <v>1545</v>
      </c>
      <c r="G1546" s="105"/>
      <c r="I1546" s="4">
        <v>117.5</v>
      </c>
      <c r="K1546" s="4">
        <v>103.5</v>
      </c>
      <c r="L1546" s="107"/>
      <c r="M1546" s="107"/>
      <c r="N1546" s="4">
        <v>1545</v>
      </c>
      <c r="O1546" s="4"/>
      <c r="P1546" s="4"/>
      <c r="Q1546" s="4">
        <v>117.48</v>
      </c>
      <c r="R1546" s="4"/>
      <c r="S1546" s="4">
        <v>103.48</v>
      </c>
      <c r="T1546" s="107"/>
      <c r="U1546" s="107"/>
      <c r="V1546" s="107"/>
      <c r="W1546" s="107"/>
      <c r="X1546" s="107"/>
    </row>
    <row r="1547" spans="1:24">
      <c r="A1547" s="102">
        <f t="shared" si="24"/>
        <v>1546</v>
      </c>
      <c r="B1547" s="102">
        <v>346</v>
      </c>
      <c r="C1547" s="4">
        <f>IF('Input&amp;Output'!$C$3=10,'v-t_chart'!G1547,IF('Input&amp;Output'!$C$3=21,'v-t_chart'!H1547,IF('Input&amp;Output'!$C$3=32,'v-t_chart'!I1547,IF('Input&amp;Output'!$C$3=22,'v-t_chart'!J1547,IF('Input&amp;Output'!$C$3=31,'v-t_chart'!K1547,'v-t_chart'!L1547)))))</f>
        <v>104.3</v>
      </c>
      <c r="D1547" s="17"/>
      <c r="F1547" s="4">
        <v>1546</v>
      </c>
      <c r="G1547" s="105"/>
      <c r="I1547" s="4">
        <v>118.3</v>
      </c>
      <c r="K1547" s="4">
        <v>104.3</v>
      </c>
      <c r="L1547" s="107"/>
      <c r="M1547" s="107"/>
      <c r="N1547" s="4">
        <v>1546</v>
      </c>
      <c r="O1547" s="4"/>
      <c r="P1547" s="4"/>
      <c r="Q1547" s="4">
        <v>118.25</v>
      </c>
      <c r="R1547" s="4"/>
      <c r="S1547" s="4">
        <v>104.25</v>
      </c>
      <c r="T1547" s="107"/>
      <c r="U1547" s="107"/>
      <c r="V1547" s="107"/>
      <c r="W1547" s="107"/>
      <c r="X1547" s="107"/>
    </row>
    <row r="1548" spans="1:24">
      <c r="A1548" s="102">
        <f t="shared" si="24"/>
        <v>1547</v>
      </c>
      <c r="B1548" s="102">
        <v>347</v>
      </c>
      <c r="C1548" s="4">
        <f>IF('Input&amp;Output'!$C$3=10,'v-t_chart'!G1548,IF('Input&amp;Output'!$C$3=21,'v-t_chart'!H1548,IF('Input&amp;Output'!$C$3=32,'v-t_chart'!I1548,IF('Input&amp;Output'!$C$3=22,'v-t_chart'!J1548,IF('Input&amp;Output'!$C$3=31,'v-t_chart'!K1548,'v-t_chart'!L1548)))))</f>
        <v>105.2</v>
      </c>
      <c r="D1548" s="17"/>
      <c r="F1548" s="4">
        <v>1547</v>
      </c>
      <c r="G1548" s="105"/>
      <c r="I1548" s="4">
        <v>119.2</v>
      </c>
      <c r="K1548" s="4">
        <v>105.2</v>
      </c>
      <c r="L1548" s="107"/>
      <c r="M1548" s="107"/>
      <c r="N1548" s="4">
        <v>1547</v>
      </c>
      <c r="O1548" s="4"/>
      <c r="P1548" s="4"/>
      <c r="Q1548" s="4">
        <v>119.16</v>
      </c>
      <c r="R1548" s="4"/>
      <c r="S1548" s="4">
        <v>105.16</v>
      </c>
      <c r="T1548" s="107"/>
      <c r="U1548" s="107"/>
      <c r="V1548" s="107"/>
      <c r="W1548" s="107"/>
      <c r="X1548" s="107"/>
    </row>
    <row r="1549" spans="1:24">
      <c r="A1549" s="102">
        <f t="shared" si="24"/>
        <v>1548</v>
      </c>
      <c r="B1549" s="102">
        <v>348</v>
      </c>
      <c r="C1549" s="4">
        <f>IF('Input&amp;Output'!$C$3=10,'v-t_chart'!G1549,IF('Input&amp;Output'!$C$3=21,'v-t_chart'!H1549,IF('Input&amp;Output'!$C$3=32,'v-t_chart'!I1549,IF('Input&amp;Output'!$C$3=22,'v-t_chart'!J1549,IF('Input&amp;Output'!$C$3=31,'v-t_chart'!K1549,'v-t_chart'!L1549)))))</f>
        <v>106.1</v>
      </c>
      <c r="D1549" s="17"/>
      <c r="F1549" s="4">
        <v>1548</v>
      </c>
      <c r="G1549" s="105"/>
      <c r="I1549" s="4">
        <v>120.1</v>
      </c>
      <c r="K1549" s="4">
        <v>106.1</v>
      </c>
      <c r="L1549" s="107"/>
      <c r="M1549" s="107"/>
      <c r="N1549" s="4">
        <v>1548</v>
      </c>
      <c r="O1549" s="4"/>
      <c r="P1549" s="4"/>
      <c r="Q1549" s="4">
        <v>120.07</v>
      </c>
      <c r="R1549" s="4"/>
      <c r="S1549" s="4">
        <v>106.07</v>
      </c>
      <c r="T1549" s="107"/>
      <c r="U1549" s="107"/>
      <c r="V1549" s="107"/>
      <c r="W1549" s="107"/>
      <c r="X1549" s="107"/>
    </row>
    <row r="1550" spans="1:24">
      <c r="A1550" s="102">
        <f t="shared" si="24"/>
        <v>1549</v>
      </c>
      <c r="B1550" s="102">
        <v>349</v>
      </c>
      <c r="C1550" s="4">
        <f>IF('Input&amp;Output'!$C$3=10,'v-t_chart'!G1550,IF('Input&amp;Output'!$C$3=21,'v-t_chart'!H1550,IF('Input&amp;Output'!$C$3=32,'v-t_chart'!I1550,IF('Input&amp;Output'!$C$3=22,'v-t_chart'!J1550,IF('Input&amp;Output'!$C$3=31,'v-t_chart'!K1550,'v-t_chart'!L1550)))))</f>
        <v>106.8</v>
      </c>
      <c r="D1550" s="17"/>
      <c r="F1550" s="4">
        <v>1549</v>
      </c>
      <c r="G1550" s="105"/>
      <c r="I1550" s="4">
        <v>120.8</v>
      </c>
      <c r="K1550" s="4">
        <v>106.8</v>
      </c>
      <c r="L1550" s="107"/>
      <c r="M1550" s="107"/>
      <c r="N1550" s="4">
        <v>1549</v>
      </c>
      <c r="O1550" s="4"/>
      <c r="P1550" s="4"/>
      <c r="Q1550" s="4">
        <v>120.83</v>
      </c>
      <c r="R1550" s="4"/>
      <c r="S1550" s="4">
        <v>106.83</v>
      </c>
      <c r="T1550" s="107"/>
      <c r="U1550" s="107"/>
      <c r="V1550" s="107"/>
      <c r="W1550" s="107"/>
      <c r="X1550" s="107"/>
    </row>
    <row r="1551" spans="1:24">
      <c r="A1551" s="102">
        <f t="shared" si="24"/>
        <v>1550</v>
      </c>
      <c r="B1551" s="102">
        <v>350</v>
      </c>
      <c r="C1551" s="4">
        <f>IF('Input&amp;Output'!$C$3=10,'v-t_chart'!G1551,IF('Input&amp;Output'!$C$3=21,'v-t_chart'!H1551,IF('Input&amp;Output'!$C$3=32,'v-t_chart'!I1551,IF('Input&amp;Output'!$C$3=22,'v-t_chart'!J1551,IF('Input&amp;Output'!$C$3=31,'v-t_chart'!K1551,'v-t_chart'!L1551)))))</f>
        <v>107.1</v>
      </c>
      <c r="D1551" s="17"/>
      <c r="F1551" s="4">
        <v>1550</v>
      </c>
      <c r="G1551" s="105"/>
      <c r="I1551" s="4">
        <v>121.1</v>
      </c>
      <c r="K1551" s="4">
        <v>107.1</v>
      </c>
      <c r="L1551" s="107"/>
      <c r="M1551" s="107"/>
      <c r="N1551" s="4">
        <v>1550</v>
      </c>
      <c r="O1551" s="4"/>
      <c r="P1551" s="4"/>
      <c r="Q1551" s="4">
        <v>121.14</v>
      </c>
      <c r="R1551" s="4"/>
      <c r="S1551" s="4">
        <v>107.14</v>
      </c>
      <c r="T1551" s="107"/>
      <c r="U1551" s="107"/>
      <c r="V1551" s="107"/>
      <c r="W1551" s="107"/>
      <c r="X1551" s="107"/>
    </row>
    <row r="1552" spans="1:24">
      <c r="A1552" s="102">
        <f t="shared" si="24"/>
        <v>1551</v>
      </c>
      <c r="B1552" s="102">
        <v>351</v>
      </c>
      <c r="C1552" s="4">
        <f>IF('Input&amp;Output'!$C$3=10,'v-t_chart'!G1552,IF('Input&amp;Output'!$C$3=21,'v-t_chart'!H1552,IF('Input&amp;Output'!$C$3=32,'v-t_chart'!I1552,IF('Input&amp;Output'!$C$3=22,'v-t_chart'!J1552,IF('Input&amp;Output'!$C$3=31,'v-t_chart'!K1552,'v-t_chart'!L1552)))))</f>
        <v>106.7</v>
      </c>
      <c r="D1552" s="17"/>
      <c r="F1552" s="4">
        <v>1551</v>
      </c>
      <c r="G1552" s="105"/>
      <c r="I1552" s="4">
        <v>120.7</v>
      </c>
      <c r="K1552" s="4">
        <v>106.7</v>
      </c>
      <c r="L1552" s="107"/>
      <c r="M1552" s="107"/>
      <c r="N1552" s="4">
        <v>1551</v>
      </c>
      <c r="O1552" s="4"/>
      <c r="P1552" s="4"/>
      <c r="Q1552" s="4">
        <v>120.67</v>
      </c>
      <c r="R1552" s="4"/>
      <c r="S1552" s="4">
        <v>106.67</v>
      </c>
      <c r="T1552" s="107"/>
      <c r="U1552" s="107"/>
      <c r="V1552" s="107"/>
      <c r="W1552" s="107"/>
      <c r="X1552" s="107"/>
    </row>
    <row r="1553" spans="1:24">
      <c r="A1553" s="102">
        <f t="shared" si="24"/>
        <v>1552</v>
      </c>
      <c r="B1553" s="102">
        <v>352</v>
      </c>
      <c r="C1553" s="4">
        <f>IF('Input&amp;Output'!$C$3=10,'v-t_chart'!G1553,IF('Input&amp;Output'!$C$3=21,'v-t_chart'!H1553,IF('Input&amp;Output'!$C$3=32,'v-t_chart'!I1553,IF('Input&amp;Output'!$C$3=22,'v-t_chart'!J1553,IF('Input&amp;Output'!$C$3=31,'v-t_chart'!K1553,'v-t_chart'!L1553)))))</f>
        <v>105</v>
      </c>
      <c r="D1553" s="17"/>
      <c r="F1553" s="4">
        <v>1552</v>
      </c>
      <c r="G1553" s="105"/>
      <c r="I1553" s="4">
        <v>119</v>
      </c>
      <c r="K1553" s="4">
        <v>105</v>
      </c>
      <c r="L1553" s="107"/>
      <c r="M1553" s="107"/>
      <c r="N1553" s="4">
        <v>1552</v>
      </c>
      <c r="O1553" s="4"/>
      <c r="P1553" s="4"/>
      <c r="Q1553" s="4">
        <v>119.02</v>
      </c>
      <c r="R1553" s="4"/>
      <c r="S1553" s="4">
        <v>105.02</v>
      </c>
      <c r="T1553" s="107"/>
      <c r="U1553" s="107"/>
      <c r="V1553" s="107"/>
      <c r="W1553" s="107"/>
      <c r="X1553" s="107"/>
    </row>
    <row r="1554" spans="1:24">
      <c r="A1554" s="102">
        <f t="shared" si="24"/>
        <v>1553</v>
      </c>
      <c r="B1554" s="102">
        <v>353</v>
      </c>
      <c r="C1554" s="4">
        <f>IF('Input&amp;Output'!$C$3=10,'v-t_chart'!G1554,IF('Input&amp;Output'!$C$3=21,'v-t_chart'!H1554,IF('Input&amp;Output'!$C$3=32,'v-t_chart'!I1554,IF('Input&amp;Output'!$C$3=22,'v-t_chart'!J1554,IF('Input&amp;Output'!$C$3=31,'v-t_chart'!K1554,'v-t_chart'!L1554)))))</f>
        <v>102.3</v>
      </c>
      <c r="D1554" s="17"/>
      <c r="F1554" s="4">
        <v>1553</v>
      </c>
      <c r="G1554" s="105"/>
      <c r="I1554" s="4">
        <v>116.3</v>
      </c>
      <c r="K1554" s="4">
        <v>102.3</v>
      </c>
      <c r="L1554" s="107"/>
      <c r="M1554" s="107"/>
      <c r="N1554" s="4">
        <v>1553</v>
      </c>
      <c r="O1554" s="4"/>
      <c r="P1554" s="4"/>
      <c r="Q1554" s="4">
        <v>116.25</v>
      </c>
      <c r="R1554" s="4"/>
      <c r="S1554" s="4">
        <v>102.25</v>
      </c>
      <c r="T1554" s="107"/>
      <c r="U1554" s="107"/>
      <c r="V1554" s="107"/>
      <c r="W1554" s="107"/>
      <c r="X1554" s="107"/>
    </row>
    <row r="1555" spans="1:24">
      <c r="A1555" s="102">
        <f t="shared" si="24"/>
        <v>1554</v>
      </c>
      <c r="B1555" s="102">
        <v>354</v>
      </c>
      <c r="C1555" s="4">
        <f>IF('Input&amp;Output'!$C$3=10,'v-t_chart'!G1555,IF('Input&amp;Output'!$C$3=21,'v-t_chart'!H1555,IF('Input&amp;Output'!$C$3=32,'v-t_chart'!I1555,IF('Input&amp;Output'!$C$3=22,'v-t_chart'!J1555,IF('Input&amp;Output'!$C$3=31,'v-t_chart'!K1555,'v-t_chart'!L1555)))))</f>
        <v>99.1</v>
      </c>
      <c r="D1555" s="17"/>
      <c r="F1555" s="4">
        <v>1554</v>
      </c>
      <c r="G1555" s="105"/>
      <c r="I1555" s="4">
        <v>113.1</v>
      </c>
      <c r="K1555" s="4">
        <v>99.1</v>
      </c>
      <c r="L1555" s="107"/>
      <c r="M1555" s="107"/>
      <c r="N1555" s="4">
        <v>1554</v>
      </c>
      <c r="O1555" s="4"/>
      <c r="P1555" s="4"/>
      <c r="Q1555" s="4">
        <v>113.07</v>
      </c>
      <c r="R1555" s="4"/>
      <c r="S1555" s="4">
        <v>99.07</v>
      </c>
      <c r="T1555" s="107"/>
      <c r="U1555" s="107"/>
      <c r="V1555" s="107"/>
      <c r="W1555" s="107"/>
      <c r="X1555" s="107"/>
    </row>
    <row r="1556" spans="1:24">
      <c r="A1556" s="102">
        <f t="shared" si="24"/>
        <v>1555</v>
      </c>
      <c r="B1556" s="102">
        <v>355</v>
      </c>
      <c r="C1556" s="4">
        <f>IF('Input&amp;Output'!$C$3=10,'v-t_chart'!G1556,IF('Input&amp;Output'!$C$3=21,'v-t_chart'!H1556,IF('Input&amp;Output'!$C$3=32,'v-t_chart'!I1556,IF('Input&amp;Output'!$C$3=22,'v-t_chart'!J1556,IF('Input&amp;Output'!$C$3=31,'v-t_chart'!K1556,'v-t_chart'!L1556)))))</f>
        <v>96.3</v>
      </c>
      <c r="D1556" s="17"/>
      <c r="F1556" s="4">
        <v>1555</v>
      </c>
      <c r="G1556" s="105"/>
      <c r="I1556" s="4">
        <v>110.3</v>
      </c>
      <c r="K1556" s="4">
        <v>96.3</v>
      </c>
      <c r="L1556" s="107"/>
      <c r="M1556" s="107"/>
      <c r="N1556" s="4">
        <v>1555</v>
      </c>
      <c r="O1556" s="4"/>
      <c r="P1556" s="4"/>
      <c r="Q1556" s="4">
        <v>110.31</v>
      </c>
      <c r="R1556" s="4"/>
      <c r="S1556" s="4">
        <v>96.31</v>
      </c>
      <c r="T1556" s="107"/>
      <c r="U1556" s="107"/>
      <c r="V1556" s="107"/>
      <c r="W1556" s="107"/>
      <c r="X1556" s="107"/>
    </row>
    <row r="1557" spans="1:24">
      <c r="A1557" s="102">
        <f t="shared" si="24"/>
        <v>1556</v>
      </c>
      <c r="B1557" s="102">
        <v>356</v>
      </c>
      <c r="C1557" s="4">
        <f>IF('Input&amp;Output'!$C$3=10,'v-t_chart'!G1557,IF('Input&amp;Output'!$C$3=21,'v-t_chart'!H1557,IF('Input&amp;Output'!$C$3=32,'v-t_chart'!I1557,IF('Input&amp;Output'!$C$3=22,'v-t_chart'!J1557,IF('Input&amp;Output'!$C$3=31,'v-t_chart'!K1557,'v-t_chart'!L1557)))))</f>
        <v>95</v>
      </c>
      <c r="D1557" s="17"/>
      <c r="F1557" s="4">
        <v>1556</v>
      </c>
      <c r="G1557" s="105"/>
      <c r="I1557" s="4">
        <v>109</v>
      </c>
      <c r="K1557" s="4">
        <v>95</v>
      </c>
      <c r="L1557" s="107"/>
      <c r="M1557" s="107"/>
      <c r="N1557" s="4">
        <v>1556</v>
      </c>
      <c r="O1557" s="4"/>
      <c r="P1557" s="4"/>
      <c r="Q1557" s="4">
        <v>109.02</v>
      </c>
      <c r="R1557" s="4"/>
      <c r="S1557" s="4">
        <v>95.02</v>
      </c>
      <c r="T1557" s="107"/>
      <c r="U1557" s="107"/>
      <c r="V1557" s="107"/>
      <c r="W1557" s="107"/>
      <c r="X1557" s="107"/>
    </row>
    <row r="1558" spans="1:24">
      <c r="A1558" s="102">
        <f t="shared" si="24"/>
        <v>1557</v>
      </c>
      <c r="B1558" s="102">
        <v>357</v>
      </c>
      <c r="C1558" s="4">
        <f>IF('Input&amp;Output'!$C$3=10,'v-t_chart'!G1558,IF('Input&amp;Output'!$C$3=21,'v-t_chart'!H1558,IF('Input&amp;Output'!$C$3=32,'v-t_chart'!I1558,IF('Input&amp;Output'!$C$3=22,'v-t_chart'!J1558,IF('Input&amp;Output'!$C$3=31,'v-t_chart'!K1558,'v-t_chart'!L1558)))))</f>
        <v>95.4</v>
      </c>
      <c r="D1558" s="17"/>
      <c r="F1558" s="4">
        <v>1557</v>
      </c>
      <c r="G1558" s="105"/>
      <c r="I1558" s="4">
        <v>109.4</v>
      </c>
      <c r="K1558" s="4">
        <v>95.4</v>
      </c>
      <c r="L1558" s="107"/>
      <c r="M1558" s="107"/>
      <c r="N1558" s="4">
        <v>1557</v>
      </c>
      <c r="O1558" s="4"/>
      <c r="P1558" s="4"/>
      <c r="Q1558" s="4">
        <v>109.41</v>
      </c>
      <c r="R1558" s="4"/>
      <c r="S1558" s="4">
        <v>95.41</v>
      </c>
      <c r="T1558" s="107"/>
      <c r="U1558" s="107"/>
      <c r="V1558" s="107"/>
      <c r="W1558" s="107"/>
      <c r="X1558" s="107"/>
    </row>
    <row r="1559" spans="1:24">
      <c r="A1559" s="102">
        <f t="shared" si="24"/>
        <v>1558</v>
      </c>
      <c r="B1559" s="102">
        <v>358</v>
      </c>
      <c r="C1559" s="4">
        <f>IF('Input&amp;Output'!$C$3=10,'v-t_chart'!G1559,IF('Input&amp;Output'!$C$3=21,'v-t_chart'!H1559,IF('Input&amp;Output'!$C$3=32,'v-t_chart'!I1559,IF('Input&amp;Output'!$C$3=22,'v-t_chart'!J1559,IF('Input&amp;Output'!$C$3=31,'v-t_chart'!K1559,'v-t_chart'!L1559)))))</f>
        <v>96.4</v>
      </c>
      <c r="D1559" s="17"/>
      <c r="F1559" s="4">
        <v>1558</v>
      </c>
      <c r="G1559" s="105"/>
      <c r="I1559" s="4">
        <v>110.4</v>
      </c>
      <c r="K1559" s="4">
        <v>96.4</v>
      </c>
      <c r="L1559" s="107"/>
      <c r="M1559" s="107"/>
      <c r="N1559" s="4">
        <v>1558</v>
      </c>
      <c r="O1559" s="4"/>
      <c r="P1559" s="4"/>
      <c r="Q1559" s="4">
        <v>110.41</v>
      </c>
      <c r="R1559" s="4"/>
      <c r="S1559" s="4">
        <v>96.41</v>
      </c>
      <c r="T1559" s="107"/>
      <c r="U1559" s="107"/>
      <c r="V1559" s="107"/>
      <c r="W1559" s="107"/>
      <c r="X1559" s="107"/>
    </row>
    <row r="1560" spans="1:24">
      <c r="A1560" s="102">
        <f t="shared" si="24"/>
        <v>1559</v>
      </c>
      <c r="B1560" s="102">
        <v>359</v>
      </c>
      <c r="C1560" s="4">
        <f>IF('Input&amp;Output'!$C$3=10,'v-t_chart'!G1560,IF('Input&amp;Output'!$C$3=21,'v-t_chart'!H1560,IF('Input&amp;Output'!$C$3=32,'v-t_chart'!I1560,IF('Input&amp;Output'!$C$3=22,'v-t_chart'!J1560,IF('Input&amp;Output'!$C$3=31,'v-t_chart'!K1560,'v-t_chart'!L1560)))))</f>
        <v>97.3</v>
      </c>
      <c r="D1560" s="17"/>
      <c r="F1560" s="4">
        <v>1559</v>
      </c>
      <c r="G1560" s="105"/>
      <c r="I1560" s="4">
        <v>111.3</v>
      </c>
      <c r="K1560" s="4">
        <v>97.3</v>
      </c>
      <c r="L1560" s="107"/>
      <c r="M1560" s="107"/>
      <c r="N1560" s="4">
        <v>1559</v>
      </c>
      <c r="O1560" s="4"/>
      <c r="P1560" s="4"/>
      <c r="Q1560" s="4">
        <v>111.33</v>
      </c>
      <c r="R1560" s="4"/>
      <c r="S1560" s="4">
        <v>97.33</v>
      </c>
      <c r="T1560" s="107"/>
      <c r="U1560" s="107"/>
      <c r="V1560" s="107"/>
      <c r="W1560" s="107"/>
      <c r="X1560" s="107"/>
    </row>
    <row r="1561" spans="1:24">
      <c r="A1561" s="102">
        <f t="shared" si="24"/>
        <v>1560</v>
      </c>
      <c r="B1561" s="102">
        <v>360</v>
      </c>
      <c r="C1561" s="4">
        <f>IF('Input&amp;Output'!$C$3=10,'v-t_chart'!G1561,IF('Input&amp;Output'!$C$3=21,'v-t_chart'!H1561,IF('Input&amp;Output'!$C$3=32,'v-t_chart'!I1561,IF('Input&amp;Output'!$C$3=22,'v-t_chart'!J1561,IF('Input&amp;Output'!$C$3=31,'v-t_chart'!K1561,'v-t_chart'!L1561)))))</f>
        <v>97.5</v>
      </c>
      <c r="D1561" s="17"/>
      <c r="F1561" s="4">
        <v>1560</v>
      </c>
      <c r="G1561" s="105"/>
      <c r="I1561" s="4">
        <v>111.5</v>
      </c>
      <c r="K1561" s="4">
        <v>97.5</v>
      </c>
      <c r="L1561" s="107"/>
      <c r="M1561" s="107"/>
      <c r="N1561" s="4">
        <v>1560</v>
      </c>
      <c r="O1561" s="4"/>
      <c r="P1561" s="4"/>
      <c r="Q1561" s="4">
        <v>111.48</v>
      </c>
      <c r="R1561" s="4"/>
      <c r="S1561" s="4">
        <v>97.48</v>
      </c>
      <c r="T1561" s="107"/>
      <c r="U1561" s="107"/>
      <c r="V1561" s="107"/>
      <c r="W1561" s="107"/>
      <c r="X1561" s="107"/>
    </row>
    <row r="1562" spans="1:24">
      <c r="A1562" s="102">
        <f t="shared" si="24"/>
        <v>1561</v>
      </c>
      <c r="B1562" s="102">
        <v>361</v>
      </c>
      <c r="C1562" s="4">
        <f>IF('Input&amp;Output'!$C$3=10,'v-t_chart'!G1562,IF('Input&amp;Output'!$C$3=21,'v-t_chart'!H1562,IF('Input&amp;Output'!$C$3=32,'v-t_chart'!I1562,IF('Input&amp;Output'!$C$3=22,'v-t_chart'!J1562,IF('Input&amp;Output'!$C$3=31,'v-t_chart'!K1562,'v-t_chart'!L1562)))))</f>
        <v>96.1</v>
      </c>
      <c r="D1562" s="17"/>
      <c r="F1562" s="4">
        <v>1561</v>
      </c>
      <c r="G1562" s="105"/>
      <c r="I1562" s="4">
        <v>110.1</v>
      </c>
      <c r="K1562" s="4">
        <v>96.1</v>
      </c>
      <c r="L1562" s="107"/>
      <c r="M1562" s="107"/>
      <c r="N1562" s="4">
        <v>1561</v>
      </c>
      <c r="O1562" s="4"/>
      <c r="P1562" s="4"/>
      <c r="Q1562" s="4">
        <v>110.05</v>
      </c>
      <c r="R1562" s="4"/>
      <c r="S1562" s="4">
        <v>96.05</v>
      </c>
      <c r="T1562" s="107"/>
      <c r="U1562" s="107"/>
      <c r="V1562" s="107"/>
      <c r="W1562" s="107"/>
      <c r="X1562" s="107"/>
    </row>
    <row r="1563" spans="1:24">
      <c r="A1563" s="102">
        <f t="shared" si="24"/>
        <v>1562</v>
      </c>
      <c r="B1563" s="102">
        <v>362</v>
      </c>
      <c r="C1563" s="4">
        <f>IF('Input&amp;Output'!$C$3=10,'v-t_chart'!G1563,IF('Input&amp;Output'!$C$3=21,'v-t_chart'!H1563,IF('Input&amp;Output'!$C$3=32,'v-t_chart'!I1563,IF('Input&amp;Output'!$C$3=22,'v-t_chart'!J1563,IF('Input&amp;Output'!$C$3=31,'v-t_chart'!K1563,'v-t_chart'!L1563)))))</f>
        <v>93.4</v>
      </c>
      <c r="D1563" s="17"/>
      <c r="F1563" s="4">
        <v>1562</v>
      </c>
      <c r="G1563" s="105"/>
      <c r="I1563" s="4">
        <v>107.4</v>
      </c>
      <c r="K1563" s="4">
        <v>93.4</v>
      </c>
      <c r="L1563" s="107"/>
      <c r="M1563" s="107"/>
      <c r="N1563" s="4">
        <v>1562</v>
      </c>
      <c r="O1563" s="4"/>
      <c r="P1563" s="4"/>
      <c r="Q1563" s="4">
        <v>107.39</v>
      </c>
      <c r="R1563" s="4"/>
      <c r="S1563" s="4">
        <v>93.39</v>
      </c>
      <c r="T1563" s="107"/>
      <c r="U1563" s="107"/>
      <c r="V1563" s="107"/>
      <c r="W1563" s="107"/>
      <c r="X1563" s="107"/>
    </row>
    <row r="1564" spans="1:24">
      <c r="A1564" s="102">
        <f t="shared" si="24"/>
        <v>1563</v>
      </c>
      <c r="B1564" s="102">
        <v>363</v>
      </c>
      <c r="C1564" s="4">
        <f>IF('Input&amp;Output'!$C$3=10,'v-t_chart'!G1564,IF('Input&amp;Output'!$C$3=21,'v-t_chart'!H1564,IF('Input&amp;Output'!$C$3=32,'v-t_chart'!I1564,IF('Input&amp;Output'!$C$3=22,'v-t_chart'!J1564,IF('Input&amp;Output'!$C$3=31,'v-t_chart'!K1564,'v-t_chart'!L1564)))))</f>
        <v>90.4</v>
      </c>
      <c r="D1564" s="17"/>
      <c r="F1564" s="4">
        <v>1563</v>
      </c>
      <c r="G1564" s="105"/>
      <c r="I1564" s="4">
        <v>104.4</v>
      </c>
      <c r="K1564" s="4">
        <v>90.4</v>
      </c>
      <c r="L1564" s="107"/>
      <c r="M1564" s="107"/>
      <c r="N1564" s="4">
        <v>1563</v>
      </c>
      <c r="O1564" s="4"/>
      <c r="P1564" s="4"/>
      <c r="Q1564" s="4">
        <v>104.4</v>
      </c>
      <c r="R1564" s="4"/>
      <c r="S1564" s="4">
        <v>90.4</v>
      </c>
      <c r="T1564" s="107"/>
      <c r="U1564" s="107"/>
      <c r="V1564" s="107"/>
      <c r="W1564" s="107"/>
      <c r="X1564" s="107"/>
    </row>
    <row r="1565" spans="1:24">
      <c r="A1565" s="102">
        <f t="shared" si="24"/>
        <v>1564</v>
      </c>
      <c r="B1565" s="102">
        <v>364</v>
      </c>
      <c r="C1565" s="4">
        <f>IF('Input&amp;Output'!$C$3=10,'v-t_chart'!G1565,IF('Input&amp;Output'!$C$3=21,'v-t_chart'!H1565,IF('Input&amp;Output'!$C$3=32,'v-t_chart'!I1565,IF('Input&amp;Output'!$C$3=22,'v-t_chart'!J1565,IF('Input&amp;Output'!$C$3=31,'v-t_chart'!K1565,'v-t_chart'!L1565)))))</f>
        <v>87.8</v>
      </c>
      <c r="D1565" s="17"/>
      <c r="F1565" s="4">
        <v>1564</v>
      </c>
      <c r="G1565" s="105"/>
      <c r="I1565" s="4">
        <v>101.8</v>
      </c>
      <c r="K1565" s="4">
        <v>87.8</v>
      </c>
      <c r="L1565" s="107"/>
      <c r="M1565" s="107"/>
      <c r="N1565" s="4">
        <v>1564</v>
      </c>
      <c r="O1565" s="4"/>
      <c r="P1565" s="4"/>
      <c r="Q1565" s="4">
        <v>101.75</v>
      </c>
      <c r="R1565" s="4"/>
      <c r="S1565" s="4">
        <v>87.75</v>
      </c>
      <c r="T1565" s="107"/>
      <c r="U1565" s="107"/>
      <c r="V1565" s="107"/>
      <c r="W1565" s="107"/>
      <c r="X1565" s="107"/>
    </row>
    <row r="1566" spans="1:24">
      <c r="A1566" s="102">
        <f t="shared" si="24"/>
        <v>1565</v>
      </c>
      <c r="B1566" s="102">
        <v>365</v>
      </c>
      <c r="C1566" s="4">
        <f>IF('Input&amp;Output'!$C$3=10,'v-t_chart'!G1566,IF('Input&amp;Output'!$C$3=21,'v-t_chart'!H1566,IF('Input&amp;Output'!$C$3=32,'v-t_chart'!I1566,IF('Input&amp;Output'!$C$3=22,'v-t_chart'!J1566,IF('Input&amp;Output'!$C$3=31,'v-t_chart'!K1566,'v-t_chart'!L1566)))))</f>
        <v>86</v>
      </c>
      <c r="D1566" s="17"/>
      <c r="F1566" s="4">
        <v>1565</v>
      </c>
      <c r="G1566" s="105"/>
      <c r="I1566" s="4">
        <v>100</v>
      </c>
      <c r="K1566" s="4">
        <v>86</v>
      </c>
      <c r="L1566" s="107"/>
      <c r="M1566" s="107"/>
      <c r="N1566" s="4">
        <v>1565</v>
      </c>
      <c r="O1566" s="4"/>
      <c r="P1566" s="4"/>
      <c r="Q1566" s="4">
        <v>99.99</v>
      </c>
      <c r="R1566" s="4"/>
      <c r="S1566" s="4">
        <v>85.99</v>
      </c>
      <c r="T1566" s="107"/>
      <c r="U1566" s="107"/>
      <c r="V1566" s="107"/>
      <c r="W1566" s="107"/>
      <c r="X1566" s="107"/>
    </row>
    <row r="1567" spans="1:24">
      <c r="A1567" s="102">
        <f t="shared" si="24"/>
        <v>1566</v>
      </c>
      <c r="B1567" s="102">
        <v>366</v>
      </c>
      <c r="C1567" s="4">
        <f>IF('Input&amp;Output'!$C$3=10,'v-t_chart'!G1567,IF('Input&amp;Output'!$C$3=21,'v-t_chart'!H1567,IF('Input&amp;Output'!$C$3=32,'v-t_chart'!I1567,IF('Input&amp;Output'!$C$3=22,'v-t_chart'!J1567,IF('Input&amp;Output'!$C$3=31,'v-t_chart'!K1567,'v-t_chart'!L1567)))))</f>
        <v>85.1</v>
      </c>
      <c r="D1567" s="17"/>
      <c r="F1567" s="4">
        <v>1566</v>
      </c>
      <c r="G1567" s="105"/>
      <c r="I1567" s="4">
        <v>99.1</v>
      </c>
      <c r="K1567" s="4">
        <v>85.1</v>
      </c>
      <c r="L1567" s="107"/>
      <c r="M1567" s="107"/>
      <c r="N1567" s="4">
        <v>1566</v>
      </c>
      <c r="O1567" s="4"/>
      <c r="P1567" s="4"/>
      <c r="Q1567" s="4">
        <v>99.08</v>
      </c>
      <c r="R1567" s="4"/>
      <c r="S1567" s="4">
        <v>85.08</v>
      </c>
      <c r="T1567" s="107"/>
      <c r="U1567" s="107"/>
      <c r="V1567" s="107"/>
      <c r="W1567" s="107"/>
      <c r="X1567" s="107"/>
    </row>
    <row r="1568" spans="1:24">
      <c r="A1568" s="102">
        <f t="shared" si="24"/>
        <v>1567</v>
      </c>
      <c r="B1568" s="102">
        <v>367</v>
      </c>
      <c r="C1568" s="4">
        <f>IF('Input&amp;Output'!$C$3=10,'v-t_chart'!G1568,IF('Input&amp;Output'!$C$3=21,'v-t_chart'!H1568,IF('Input&amp;Output'!$C$3=32,'v-t_chart'!I1568,IF('Input&amp;Output'!$C$3=22,'v-t_chart'!J1568,IF('Input&amp;Output'!$C$3=31,'v-t_chart'!K1568,'v-t_chart'!L1568)))))</f>
        <v>84.7</v>
      </c>
      <c r="D1568" s="17"/>
      <c r="F1568" s="4">
        <v>1567</v>
      </c>
      <c r="G1568" s="105"/>
      <c r="I1568" s="4">
        <v>98.7</v>
      </c>
      <c r="K1568" s="4">
        <v>84.7</v>
      </c>
      <c r="L1568" s="107"/>
      <c r="M1568" s="107"/>
      <c r="N1568" s="4">
        <v>1567</v>
      </c>
      <c r="O1568" s="4"/>
      <c r="P1568" s="4"/>
      <c r="Q1568" s="4">
        <v>98.66</v>
      </c>
      <c r="R1568" s="4"/>
      <c r="S1568" s="4">
        <v>84.66</v>
      </c>
      <c r="T1568" s="107"/>
      <c r="U1568" s="107"/>
      <c r="V1568" s="107"/>
      <c r="W1568" s="107"/>
      <c r="X1568" s="107"/>
    </row>
    <row r="1569" spans="1:24">
      <c r="A1569" s="102">
        <f t="shared" si="24"/>
        <v>1568</v>
      </c>
      <c r="B1569" s="102">
        <v>368</v>
      </c>
      <c r="C1569" s="4">
        <f>IF('Input&amp;Output'!$C$3=10,'v-t_chart'!G1569,IF('Input&amp;Output'!$C$3=21,'v-t_chart'!H1569,IF('Input&amp;Output'!$C$3=32,'v-t_chart'!I1569,IF('Input&amp;Output'!$C$3=22,'v-t_chart'!J1569,IF('Input&amp;Output'!$C$3=31,'v-t_chart'!K1569,'v-t_chart'!L1569)))))</f>
        <v>84.2</v>
      </c>
      <c r="D1569" s="17"/>
      <c r="F1569" s="4">
        <v>1568</v>
      </c>
      <c r="G1569" s="105"/>
      <c r="I1569" s="4">
        <v>98.2</v>
      </c>
      <c r="K1569" s="4">
        <v>84.2</v>
      </c>
      <c r="L1569" s="107"/>
      <c r="M1569" s="107"/>
      <c r="N1569" s="4">
        <v>1568</v>
      </c>
      <c r="O1569" s="4"/>
      <c r="P1569" s="4"/>
      <c r="Q1569" s="4">
        <v>98.23</v>
      </c>
      <c r="R1569" s="4"/>
      <c r="S1569" s="4">
        <v>84.23</v>
      </c>
      <c r="T1569" s="107"/>
      <c r="U1569" s="107"/>
      <c r="V1569" s="107"/>
      <c r="W1569" s="107"/>
      <c r="X1569" s="107"/>
    </row>
    <row r="1570" spans="1:24">
      <c r="A1570" s="102">
        <f t="shared" si="24"/>
        <v>1569</v>
      </c>
      <c r="B1570" s="102">
        <v>369</v>
      </c>
      <c r="C1570" s="4">
        <f>IF('Input&amp;Output'!$C$3=10,'v-t_chart'!G1570,IF('Input&amp;Output'!$C$3=21,'v-t_chart'!H1570,IF('Input&amp;Output'!$C$3=32,'v-t_chart'!I1570,IF('Input&amp;Output'!$C$3=22,'v-t_chart'!J1570,IF('Input&amp;Output'!$C$3=31,'v-t_chart'!K1570,'v-t_chart'!L1570)))))</f>
        <v>85</v>
      </c>
      <c r="D1570" s="17"/>
      <c r="F1570" s="4">
        <v>1569</v>
      </c>
      <c r="G1570" s="105"/>
      <c r="I1570" s="4">
        <v>99</v>
      </c>
      <c r="K1570" s="4">
        <v>85</v>
      </c>
      <c r="L1570" s="107"/>
      <c r="M1570" s="107"/>
      <c r="N1570" s="4">
        <v>1569</v>
      </c>
      <c r="O1570" s="4"/>
      <c r="P1570" s="4"/>
      <c r="Q1570" s="4">
        <v>98.99</v>
      </c>
      <c r="R1570" s="4"/>
      <c r="S1570" s="4">
        <v>84.99</v>
      </c>
      <c r="T1570" s="107"/>
      <c r="U1570" s="107"/>
      <c r="V1570" s="107"/>
      <c r="W1570" s="107"/>
      <c r="X1570" s="107"/>
    </row>
    <row r="1571" spans="1:24">
      <c r="A1571" s="102">
        <f t="shared" si="24"/>
        <v>1570</v>
      </c>
      <c r="B1571" s="102">
        <v>370</v>
      </c>
      <c r="C1571" s="4">
        <f>IF('Input&amp;Output'!$C$3=10,'v-t_chart'!G1571,IF('Input&amp;Output'!$C$3=21,'v-t_chart'!H1571,IF('Input&amp;Output'!$C$3=32,'v-t_chart'!I1571,IF('Input&amp;Output'!$C$3=22,'v-t_chart'!J1571,IF('Input&amp;Output'!$C$3=31,'v-t_chart'!K1571,'v-t_chart'!L1571)))))</f>
        <v>86.5</v>
      </c>
      <c r="D1571" s="17"/>
      <c r="F1571" s="4">
        <v>1570</v>
      </c>
      <c r="G1571" s="105"/>
      <c r="I1571" s="4">
        <v>100.5</v>
      </c>
      <c r="K1571" s="4">
        <v>86.5</v>
      </c>
      <c r="L1571" s="107"/>
      <c r="M1571" s="107"/>
      <c r="N1571" s="4">
        <v>1570</v>
      </c>
      <c r="O1571" s="4"/>
      <c r="P1571" s="4"/>
      <c r="Q1571" s="4">
        <v>100.51</v>
      </c>
      <c r="R1571" s="4"/>
      <c r="S1571" s="4">
        <v>86.51</v>
      </c>
      <c r="T1571" s="107"/>
      <c r="U1571" s="107"/>
      <c r="V1571" s="107"/>
      <c r="W1571" s="107"/>
      <c r="X1571" s="107"/>
    </row>
    <row r="1572" spans="1:24">
      <c r="A1572" s="102">
        <f t="shared" si="24"/>
        <v>1571</v>
      </c>
      <c r="B1572" s="102">
        <v>371</v>
      </c>
      <c r="C1572" s="4">
        <f>IF('Input&amp;Output'!$C$3=10,'v-t_chart'!G1572,IF('Input&amp;Output'!$C$3=21,'v-t_chart'!H1572,IF('Input&amp;Output'!$C$3=32,'v-t_chart'!I1572,IF('Input&amp;Output'!$C$3=22,'v-t_chart'!J1572,IF('Input&amp;Output'!$C$3=31,'v-t_chart'!K1572,'v-t_chart'!L1572)))))</f>
        <v>88.3</v>
      </c>
      <c r="D1572" s="17"/>
      <c r="F1572" s="102">
        <f t="shared" ref="F1572:F1635" si="25">F1571+1</f>
        <v>1571</v>
      </c>
      <c r="G1572" s="105"/>
      <c r="I1572" s="4">
        <v>102.3</v>
      </c>
      <c r="K1572" s="4">
        <v>88.3</v>
      </c>
      <c r="L1572" s="107"/>
      <c r="M1572" s="107"/>
      <c r="N1572" s="102">
        <f t="shared" ref="N1572:N1635" si="26">N1571+1</f>
        <v>1571</v>
      </c>
      <c r="O1572" s="4"/>
      <c r="P1572" s="4"/>
      <c r="Q1572" s="4">
        <v>102.3</v>
      </c>
      <c r="R1572" s="4"/>
      <c r="S1572" s="4">
        <v>88.3</v>
      </c>
      <c r="T1572" s="107"/>
      <c r="U1572" s="107"/>
      <c r="V1572" s="107"/>
      <c r="W1572" s="107"/>
      <c r="X1572" s="107"/>
    </row>
    <row r="1573" spans="1:24">
      <c r="A1573" s="102">
        <f t="shared" si="24"/>
        <v>1572</v>
      </c>
      <c r="B1573" s="102">
        <v>372</v>
      </c>
      <c r="C1573" s="4">
        <f>IF('Input&amp;Output'!$C$3=10,'v-t_chart'!G1573,IF('Input&amp;Output'!$C$3=21,'v-t_chart'!H1573,IF('Input&amp;Output'!$C$3=32,'v-t_chart'!I1573,IF('Input&amp;Output'!$C$3=22,'v-t_chart'!J1573,IF('Input&amp;Output'!$C$3=31,'v-t_chart'!K1573,'v-t_chart'!L1573)))))</f>
        <v>89.9</v>
      </c>
      <c r="D1573" s="17"/>
      <c r="F1573" s="102">
        <f t="shared" si="25"/>
        <v>1572</v>
      </c>
      <c r="G1573" s="105"/>
      <c r="I1573" s="4">
        <v>103.9</v>
      </c>
      <c r="K1573" s="4">
        <v>89.9</v>
      </c>
      <c r="L1573" s="107"/>
      <c r="M1573" s="107"/>
      <c r="N1573" s="102">
        <f t="shared" si="26"/>
        <v>1572</v>
      </c>
      <c r="O1573" s="4"/>
      <c r="P1573" s="4"/>
      <c r="Q1573" s="4">
        <v>103.9</v>
      </c>
      <c r="R1573" s="4"/>
      <c r="S1573" s="4">
        <v>89.9</v>
      </c>
      <c r="T1573" s="107"/>
      <c r="U1573" s="107"/>
      <c r="V1573" s="107"/>
      <c r="W1573" s="107"/>
      <c r="X1573" s="107"/>
    </row>
    <row r="1574" spans="1:24">
      <c r="A1574" s="102">
        <f t="shared" si="24"/>
        <v>1573</v>
      </c>
      <c r="B1574" s="102">
        <v>373</v>
      </c>
      <c r="C1574" s="4">
        <f>IF('Input&amp;Output'!$C$3=10,'v-t_chart'!G1574,IF('Input&amp;Output'!$C$3=21,'v-t_chart'!H1574,IF('Input&amp;Output'!$C$3=32,'v-t_chart'!I1574,IF('Input&amp;Output'!$C$3=22,'v-t_chart'!J1574,IF('Input&amp;Output'!$C$3=31,'v-t_chart'!K1574,'v-t_chart'!L1574)))))</f>
        <v>91</v>
      </c>
      <c r="D1574" s="17"/>
      <c r="F1574" s="102">
        <f t="shared" si="25"/>
        <v>1573</v>
      </c>
      <c r="G1574" s="105"/>
      <c r="I1574" s="4">
        <v>105</v>
      </c>
      <c r="K1574" s="4">
        <v>91</v>
      </c>
      <c r="L1574" s="107"/>
      <c r="M1574" s="107"/>
      <c r="N1574" s="102">
        <f t="shared" si="26"/>
        <v>1573</v>
      </c>
      <c r="O1574" s="4"/>
      <c r="P1574" s="4"/>
      <c r="Q1574" s="4">
        <v>105.03</v>
      </c>
      <c r="R1574" s="4"/>
      <c r="S1574" s="4">
        <v>91.03</v>
      </c>
      <c r="T1574" s="107"/>
      <c r="U1574" s="107"/>
      <c r="V1574" s="107"/>
      <c r="W1574" s="107"/>
      <c r="X1574" s="107"/>
    </row>
    <row r="1575" spans="1:24">
      <c r="A1575" s="102">
        <f t="shared" si="24"/>
        <v>1574</v>
      </c>
      <c r="B1575" s="102">
        <v>374</v>
      </c>
      <c r="C1575" s="4">
        <f>IF('Input&amp;Output'!$C$3=10,'v-t_chart'!G1575,IF('Input&amp;Output'!$C$3=21,'v-t_chart'!H1575,IF('Input&amp;Output'!$C$3=32,'v-t_chart'!I1575,IF('Input&amp;Output'!$C$3=22,'v-t_chart'!J1575,IF('Input&amp;Output'!$C$3=31,'v-t_chart'!K1575,'v-t_chart'!L1575)))))</f>
        <v>91.8</v>
      </c>
      <c r="D1575" s="17"/>
      <c r="F1575" s="102">
        <f t="shared" si="25"/>
        <v>1574</v>
      </c>
      <c r="G1575" s="105"/>
      <c r="I1575" s="4">
        <v>105.8</v>
      </c>
      <c r="K1575" s="4">
        <v>91.8</v>
      </c>
      <c r="L1575" s="107"/>
      <c r="M1575" s="107"/>
      <c r="N1575" s="102">
        <f t="shared" si="26"/>
        <v>1574</v>
      </c>
      <c r="O1575" s="4"/>
      <c r="P1575" s="4"/>
      <c r="Q1575" s="4">
        <v>105.79</v>
      </c>
      <c r="R1575" s="4"/>
      <c r="S1575" s="4">
        <v>91.79</v>
      </c>
      <c r="T1575" s="107"/>
      <c r="U1575" s="107"/>
      <c r="V1575" s="107"/>
      <c r="W1575" s="107"/>
      <c r="X1575" s="107"/>
    </row>
    <row r="1576" spans="1:24">
      <c r="A1576" s="102">
        <f t="shared" si="24"/>
        <v>1575</v>
      </c>
      <c r="B1576" s="102">
        <v>375</v>
      </c>
      <c r="C1576" s="4">
        <f>IF('Input&amp;Output'!$C$3=10,'v-t_chart'!G1576,IF('Input&amp;Output'!$C$3=21,'v-t_chart'!H1576,IF('Input&amp;Output'!$C$3=32,'v-t_chart'!I1576,IF('Input&amp;Output'!$C$3=22,'v-t_chart'!J1576,IF('Input&amp;Output'!$C$3=31,'v-t_chart'!K1576,'v-t_chart'!L1576)))))</f>
        <v>92.5</v>
      </c>
      <c r="D1576" s="17"/>
      <c r="F1576" s="102">
        <f t="shared" si="25"/>
        <v>1575</v>
      </c>
      <c r="G1576" s="105"/>
      <c r="I1576" s="4">
        <v>106.5</v>
      </c>
      <c r="K1576" s="4">
        <v>92.5</v>
      </c>
      <c r="L1576" s="107"/>
      <c r="M1576" s="107"/>
      <c r="N1576" s="102">
        <f t="shared" si="26"/>
        <v>1575</v>
      </c>
      <c r="O1576" s="4"/>
      <c r="P1576" s="4"/>
      <c r="Q1576" s="4">
        <v>106.45</v>
      </c>
      <c r="R1576" s="4"/>
      <c r="S1576" s="4">
        <v>92.45</v>
      </c>
      <c r="T1576" s="107"/>
      <c r="U1576" s="107"/>
      <c r="V1576" s="107"/>
      <c r="W1576" s="107"/>
      <c r="X1576" s="107"/>
    </row>
    <row r="1577" spans="1:24">
      <c r="A1577" s="102">
        <f t="shared" si="24"/>
        <v>1576</v>
      </c>
      <c r="B1577" s="102">
        <v>376</v>
      </c>
      <c r="C1577" s="4">
        <f>IF('Input&amp;Output'!$C$3=10,'v-t_chart'!G1577,IF('Input&amp;Output'!$C$3=21,'v-t_chart'!H1577,IF('Input&amp;Output'!$C$3=32,'v-t_chart'!I1577,IF('Input&amp;Output'!$C$3=22,'v-t_chart'!J1577,IF('Input&amp;Output'!$C$3=31,'v-t_chart'!K1577,'v-t_chart'!L1577)))))</f>
        <v>93.1</v>
      </c>
      <c r="D1577" s="17"/>
      <c r="F1577" s="102">
        <f t="shared" si="25"/>
        <v>1576</v>
      </c>
      <c r="G1577" s="105"/>
      <c r="I1577" s="4">
        <v>107.1</v>
      </c>
      <c r="K1577" s="4">
        <v>93.1</v>
      </c>
      <c r="L1577" s="107"/>
      <c r="M1577" s="107"/>
      <c r="N1577" s="102">
        <f t="shared" si="26"/>
        <v>1576</v>
      </c>
      <c r="O1577" s="4"/>
      <c r="P1577" s="4"/>
      <c r="Q1577" s="4">
        <v>107.08</v>
      </c>
      <c r="R1577" s="4"/>
      <c r="S1577" s="4">
        <v>93.08</v>
      </c>
      <c r="T1577" s="107"/>
      <c r="U1577" s="107"/>
      <c r="V1577" s="107"/>
      <c r="W1577" s="107"/>
      <c r="X1577" s="107"/>
    </row>
    <row r="1578" spans="1:24">
      <c r="A1578" s="102">
        <f t="shared" si="24"/>
        <v>1577</v>
      </c>
      <c r="B1578" s="102">
        <v>377</v>
      </c>
      <c r="C1578" s="4">
        <f>IF('Input&amp;Output'!$C$3=10,'v-t_chart'!G1578,IF('Input&amp;Output'!$C$3=21,'v-t_chart'!H1578,IF('Input&amp;Output'!$C$3=32,'v-t_chart'!I1578,IF('Input&amp;Output'!$C$3=22,'v-t_chart'!J1578,IF('Input&amp;Output'!$C$3=31,'v-t_chart'!K1578,'v-t_chart'!L1578)))))</f>
        <v>93.7</v>
      </c>
      <c r="D1578" s="17"/>
      <c r="F1578" s="102">
        <f t="shared" si="25"/>
        <v>1577</v>
      </c>
      <c r="G1578" s="105"/>
      <c r="I1578" s="4">
        <v>107.7</v>
      </c>
      <c r="K1578" s="4">
        <v>93.7</v>
      </c>
      <c r="L1578" s="107"/>
      <c r="M1578" s="107"/>
      <c r="N1578" s="102">
        <f t="shared" si="26"/>
        <v>1577</v>
      </c>
      <c r="O1578" s="4"/>
      <c r="P1578" s="4"/>
      <c r="Q1578" s="4">
        <v>107.72</v>
      </c>
      <c r="R1578" s="4"/>
      <c r="S1578" s="4">
        <v>93.72</v>
      </c>
      <c r="T1578" s="107"/>
      <c r="U1578" s="107"/>
      <c r="V1578" s="107"/>
      <c r="W1578" s="107"/>
      <c r="X1578" s="107"/>
    </row>
    <row r="1579" spans="1:24">
      <c r="A1579" s="102">
        <f t="shared" si="24"/>
        <v>1578</v>
      </c>
      <c r="B1579" s="102">
        <v>378</v>
      </c>
      <c r="C1579" s="4">
        <f>IF('Input&amp;Output'!$C$3=10,'v-t_chart'!G1579,IF('Input&amp;Output'!$C$3=21,'v-t_chart'!H1579,IF('Input&amp;Output'!$C$3=32,'v-t_chart'!I1579,IF('Input&amp;Output'!$C$3=22,'v-t_chart'!J1579,IF('Input&amp;Output'!$C$3=31,'v-t_chart'!K1579,'v-t_chart'!L1579)))))</f>
        <v>94.4</v>
      </c>
      <c r="D1579" s="17"/>
      <c r="F1579" s="102">
        <f t="shared" si="25"/>
        <v>1578</v>
      </c>
      <c r="G1579" s="105"/>
      <c r="I1579" s="4">
        <v>108.4</v>
      </c>
      <c r="K1579" s="4">
        <v>94.4</v>
      </c>
      <c r="L1579" s="107"/>
      <c r="M1579" s="107"/>
      <c r="N1579" s="102">
        <f t="shared" si="26"/>
        <v>1578</v>
      </c>
      <c r="O1579" s="4"/>
      <c r="P1579" s="4"/>
      <c r="Q1579" s="4">
        <v>108.35</v>
      </c>
      <c r="R1579" s="4"/>
      <c r="S1579" s="4">
        <v>94.35</v>
      </c>
      <c r="T1579" s="107"/>
      <c r="U1579" s="107"/>
      <c r="V1579" s="107"/>
      <c r="W1579" s="107"/>
      <c r="X1579" s="107"/>
    </row>
    <row r="1580" spans="1:24">
      <c r="A1580" s="102">
        <f t="shared" si="24"/>
        <v>1579</v>
      </c>
      <c r="B1580" s="102">
        <v>379</v>
      </c>
      <c r="C1580" s="4">
        <f>IF('Input&amp;Output'!$C$3=10,'v-t_chart'!G1580,IF('Input&amp;Output'!$C$3=21,'v-t_chart'!H1580,IF('Input&amp;Output'!$C$3=32,'v-t_chart'!I1580,IF('Input&amp;Output'!$C$3=22,'v-t_chart'!J1580,IF('Input&amp;Output'!$C$3=31,'v-t_chart'!K1580,'v-t_chart'!L1580)))))</f>
        <v>95</v>
      </c>
      <c r="D1580" s="17"/>
      <c r="F1580" s="102">
        <f t="shared" si="25"/>
        <v>1579</v>
      </c>
      <c r="G1580" s="105"/>
      <c r="I1580" s="4">
        <v>109</v>
      </c>
      <c r="K1580" s="4">
        <v>95</v>
      </c>
      <c r="L1580" s="107"/>
      <c r="M1580" s="107"/>
      <c r="N1580" s="102">
        <f t="shared" si="26"/>
        <v>1579</v>
      </c>
      <c r="O1580" s="4"/>
      <c r="P1580" s="4"/>
      <c r="Q1580" s="4">
        <v>108.98</v>
      </c>
      <c r="R1580" s="4"/>
      <c r="S1580" s="4">
        <v>94.98</v>
      </c>
      <c r="T1580" s="107"/>
      <c r="U1580" s="107"/>
      <c r="V1580" s="107"/>
      <c r="W1580" s="107"/>
      <c r="X1580" s="107"/>
    </row>
    <row r="1581" spans="1:24">
      <c r="A1581" s="102">
        <f t="shared" si="24"/>
        <v>1580</v>
      </c>
      <c r="B1581" s="102">
        <v>380</v>
      </c>
      <c r="C1581" s="4">
        <f>IF('Input&amp;Output'!$C$3=10,'v-t_chart'!G1581,IF('Input&amp;Output'!$C$3=21,'v-t_chart'!H1581,IF('Input&amp;Output'!$C$3=32,'v-t_chart'!I1581,IF('Input&amp;Output'!$C$3=22,'v-t_chart'!J1581,IF('Input&amp;Output'!$C$3=31,'v-t_chart'!K1581,'v-t_chart'!L1581)))))</f>
        <v>95.6</v>
      </c>
      <c r="D1581" s="17"/>
      <c r="F1581" s="102">
        <f t="shared" si="25"/>
        <v>1580</v>
      </c>
      <c r="G1581" s="105"/>
      <c r="I1581" s="4">
        <v>109.6</v>
      </c>
      <c r="K1581" s="4">
        <v>95.6</v>
      </c>
      <c r="L1581" s="107"/>
      <c r="M1581" s="107"/>
      <c r="N1581" s="102">
        <f t="shared" si="26"/>
        <v>1580</v>
      </c>
      <c r="O1581" s="4"/>
      <c r="P1581" s="4"/>
      <c r="Q1581" s="4">
        <v>109.62</v>
      </c>
      <c r="R1581" s="4"/>
      <c r="S1581" s="4">
        <v>95.62</v>
      </c>
      <c r="T1581" s="107"/>
      <c r="U1581" s="107"/>
      <c r="V1581" s="107"/>
      <c r="W1581" s="107"/>
      <c r="X1581" s="107"/>
    </row>
    <row r="1582" spans="1:24">
      <c r="A1582" s="102">
        <f t="shared" si="24"/>
        <v>1581</v>
      </c>
      <c r="B1582" s="102">
        <v>381</v>
      </c>
      <c r="C1582" s="4">
        <f>IF('Input&amp;Output'!$C$3=10,'v-t_chart'!G1582,IF('Input&amp;Output'!$C$3=21,'v-t_chart'!H1582,IF('Input&amp;Output'!$C$3=32,'v-t_chart'!I1582,IF('Input&amp;Output'!$C$3=22,'v-t_chart'!J1582,IF('Input&amp;Output'!$C$3=31,'v-t_chart'!K1582,'v-t_chart'!L1582)))))</f>
        <v>96.3</v>
      </c>
      <c r="D1582" s="17"/>
      <c r="F1582" s="102">
        <f t="shared" si="25"/>
        <v>1581</v>
      </c>
      <c r="G1582" s="105"/>
      <c r="I1582" s="4">
        <v>110.3</v>
      </c>
      <c r="K1582" s="4">
        <v>96.3</v>
      </c>
      <c r="L1582" s="107"/>
      <c r="M1582" s="107"/>
      <c r="N1582" s="102">
        <f t="shared" si="26"/>
        <v>1581</v>
      </c>
      <c r="O1582" s="4"/>
      <c r="P1582" s="4"/>
      <c r="Q1582" s="4">
        <v>110.28</v>
      </c>
      <c r="R1582" s="4"/>
      <c r="S1582" s="4">
        <v>96.28</v>
      </c>
      <c r="T1582" s="107"/>
      <c r="U1582" s="107"/>
      <c r="V1582" s="107"/>
      <c r="W1582" s="107"/>
      <c r="X1582" s="107"/>
    </row>
    <row r="1583" spans="1:24">
      <c r="A1583" s="102">
        <f t="shared" si="24"/>
        <v>1582</v>
      </c>
      <c r="B1583" s="102">
        <v>382</v>
      </c>
      <c r="C1583" s="4">
        <f>IF('Input&amp;Output'!$C$3=10,'v-t_chart'!G1583,IF('Input&amp;Output'!$C$3=21,'v-t_chart'!H1583,IF('Input&amp;Output'!$C$3=32,'v-t_chart'!I1583,IF('Input&amp;Output'!$C$3=22,'v-t_chart'!J1583,IF('Input&amp;Output'!$C$3=31,'v-t_chart'!K1583,'v-t_chart'!L1583)))))</f>
        <v>96.9</v>
      </c>
      <c r="D1583" s="17"/>
      <c r="F1583" s="102">
        <f t="shared" si="25"/>
        <v>1582</v>
      </c>
      <c r="G1583" s="105"/>
      <c r="I1583" s="4">
        <v>110.9</v>
      </c>
      <c r="K1583" s="4">
        <v>96.9</v>
      </c>
      <c r="L1583" s="107"/>
      <c r="M1583" s="107"/>
      <c r="N1583" s="102">
        <f t="shared" si="26"/>
        <v>1582</v>
      </c>
      <c r="O1583" s="4"/>
      <c r="P1583" s="4"/>
      <c r="Q1583" s="4">
        <v>110.93</v>
      </c>
      <c r="R1583" s="4"/>
      <c r="S1583" s="4">
        <v>96.93</v>
      </c>
      <c r="T1583" s="107"/>
      <c r="U1583" s="107"/>
      <c r="V1583" s="107"/>
      <c r="W1583" s="107"/>
      <c r="X1583" s="107"/>
    </row>
    <row r="1584" spans="1:24">
      <c r="A1584" s="102">
        <f t="shared" si="24"/>
        <v>1583</v>
      </c>
      <c r="B1584" s="102">
        <v>383</v>
      </c>
      <c r="C1584" s="4">
        <f>IF('Input&amp;Output'!$C$3=10,'v-t_chart'!G1584,IF('Input&amp;Output'!$C$3=21,'v-t_chart'!H1584,IF('Input&amp;Output'!$C$3=32,'v-t_chart'!I1584,IF('Input&amp;Output'!$C$3=22,'v-t_chart'!J1584,IF('Input&amp;Output'!$C$3=31,'v-t_chart'!K1584,'v-t_chart'!L1584)))))</f>
        <v>97.5</v>
      </c>
      <c r="D1584" s="17"/>
      <c r="F1584" s="102">
        <f t="shared" si="25"/>
        <v>1583</v>
      </c>
      <c r="G1584" s="105"/>
      <c r="I1584" s="4">
        <v>111.5</v>
      </c>
      <c r="K1584" s="4">
        <v>97.5</v>
      </c>
      <c r="L1584" s="107"/>
      <c r="M1584" s="107"/>
      <c r="N1584" s="102">
        <f t="shared" si="26"/>
        <v>1583</v>
      </c>
      <c r="O1584" s="4"/>
      <c r="P1584" s="4"/>
      <c r="Q1584" s="4">
        <v>111.52</v>
      </c>
      <c r="R1584" s="4"/>
      <c r="S1584" s="4">
        <v>97.52</v>
      </c>
      <c r="T1584" s="107"/>
      <c r="U1584" s="107"/>
      <c r="V1584" s="107"/>
      <c r="W1584" s="107"/>
      <c r="X1584" s="107"/>
    </row>
    <row r="1585" spans="1:24">
      <c r="A1585" s="102">
        <f t="shared" si="24"/>
        <v>1584</v>
      </c>
      <c r="B1585" s="102">
        <v>384</v>
      </c>
      <c r="C1585" s="4">
        <f>IF('Input&amp;Output'!$C$3=10,'v-t_chart'!G1585,IF('Input&amp;Output'!$C$3=21,'v-t_chart'!H1585,IF('Input&amp;Output'!$C$3=32,'v-t_chart'!I1585,IF('Input&amp;Output'!$C$3=22,'v-t_chart'!J1585,IF('Input&amp;Output'!$C$3=31,'v-t_chart'!K1585,'v-t_chart'!L1585)))))</f>
        <v>98</v>
      </c>
      <c r="D1585" s="17"/>
      <c r="F1585" s="102">
        <f t="shared" si="25"/>
        <v>1584</v>
      </c>
      <c r="G1585" s="105"/>
      <c r="I1585" s="4">
        <v>112</v>
      </c>
      <c r="K1585" s="4">
        <v>98</v>
      </c>
      <c r="L1585" s="107"/>
      <c r="M1585" s="107"/>
      <c r="N1585" s="102">
        <f t="shared" si="26"/>
        <v>1584</v>
      </c>
      <c r="O1585" s="4"/>
      <c r="P1585" s="4"/>
      <c r="Q1585" s="4">
        <v>111.96</v>
      </c>
      <c r="R1585" s="4"/>
      <c r="S1585" s="4">
        <v>97.96</v>
      </c>
      <c r="T1585" s="107"/>
      <c r="U1585" s="107"/>
      <c r="V1585" s="107"/>
      <c r="W1585" s="107"/>
      <c r="X1585" s="107"/>
    </row>
    <row r="1586" spans="1:24">
      <c r="A1586" s="102">
        <f t="shared" si="24"/>
        <v>1585</v>
      </c>
      <c r="B1586" s="102">
        <v>385</v>
      </c>
      <c r="C1586" s="4">
        <f>IF('Input&amp;Output'!$C$3=10,'v-t_chart'!G1586,IF('Input&amp;Output'!$C$3=21,'v-t_chart'!H1586,IF('Input&amp;Output'!$C$3=32,'v-t_chart'!I1586,IF('Input&amp;Output'!$C$3=22,'v-t_chart'!J1586,IF('Input&amp;Output'!$C$3=31,'v-t_chart'!K1586,'v-t_chart'!L1586)))))</f>
        <v>98.3</v>
      </c>
      <c r="D1586" s="17"/>
      <c r="F1586" s="102">
        <f t="shared" si="25"/>
        <v>1585</v>
      </c>
      <c r="G1586" s="105"/>
      <c r="I1586" s="4">
        <v>112.3</v>
      </c>
      <c r="K1586" s="4">
        <v>98.3</v>
      </c>
      <c r="L1586" s="107"/>
      <c r="M1586" s="107"/>
      <c r="N1586" s="102">
        <f t="shared" si="26"/>
        <v>1585</v>
      </c>
      <c r="O1586" s="4"/>
      <c r="P1586" s="4"/>
      <c r="Q1586" s="4">
        <v>112.3</v>
      </c>
      <c r="R1586" s="4"/>
      <c r="S1586" s="4">
        <v>98.3</v>
      </c>
      <c r="T1586" s="107"/>
      <c r="U1586" s="107"/>
      <c r="V1586" s="107"/>
      <c r="W1586" s="107"/>
      <c r="X1586" s="107"/>
    </row>
    <row r="1587" spans="1:24">
      <c r="A1587" s="102">
        <f t="shared" si="24"/>
        <v>1586</v>
      </c>
      <c r="B1587" s="102">
        <v>386</v>
      </c>
      <c r="C1587" s="4">
        <f>IF('Input&amp;Output'!$C$3=10,'v-t_chart'!G1587,IF('Input&amp;Output'!$C$3=21,'v-t_chart'!H1587,IF('Input&amp;Output'!$C$3=32,'v-t_chart'!I1587,IF('Input&amp;Output'!$C$3=22,'v-t_chart'!J1587,IF('Input&amp;Output'!$C$3=31,'v-t_chart'!K1587,'v-t_chart'!L1587)))))</f>
        <v>98.6</v>
      </c>
      <c r="D1587" s="17"/>
      <c r="F1587" s="102">
        <f t="shared" si="25"/>
        <v>1586</v>
      </c>
      <c r="G1587" s="105"/>
      <c r="I1587" s="4">
        <v>112.6</v>
      </c>
      <c r="K1587" s="4">
        <v>98.6</v>
      </c>
      <c r="L1587" s="107"/>
      <c r="M1587" s="107"/>
      <c r="N1587" s="102">
        <f t="shared" si="26"/>
        <v>1586</v>
      </c>
      <c r="O1587" s="4"/>
      <c r="P1587" s="4"/>
      <c r="Q1587" s="4">
        <v>112.59</v>
      </c>
      <c r="R1587" s="4"/>
      <c r="S1587" s="4">
        <v>98.59</v>
      </c>
      <c r="T1587" s="107"/>
      <c r="U1587" s="107"/>
      <c r="V1587" s="107"/>
      <c r="W1587" s="107"/>
      <c r="X1587" s="107"/>
    </row>
    <row r="1588" spans="1:24">
      <c r="A1588" s="102">
        <f t="shared" si="24"/>
        <v>1587</v>
      </c>
      <c r="B1588" s="102">
        <v>387</v>
      </c>
      <c r="C1588" s="4">
        <f>IF('Input&amp;Output'!$C$3=10,'v-t_chart'!G1588,IF('Input&amp;Output'!$C$3=21,'v-t_chart'!H1588,IF('Input&amp;Output'!$C$3=32,'v-t_chart'!I1588,IF('Input&amp;Output'!$C$3=22,'v-t_chart'!J1588,IF('Input&amp;Output'!$C$3=31,'v-t_chart'!K1588,'v-t_chart'!L1588)))))</f>
        <v>98.9</v>
      </c>
      <c r="D1588" s="17"/>
      <c r="F1588" s="102">
        <f t="shared" si="25"/>
        <v>1587</v>
      </c>
      <c r="G1588" s="105"/>
      <c r="I1588" s="4">
        <v>112.9</v>
      </c>
      <c r="K1588" s="4">
        <v>98.9</v>
      </c>
      <c r="L1588" s="107"/>
      <c r="M1588" s="107"/>
      <c r="N1588" s="102">
        <f t="shared" si="26"/>
        <v>1587</v>
      </c>
      <c r="O1588" s="4"/>
      <c r="P1588" s="4"/>
      <c r="Q1588" s="4">
        <v>112.86</v>
      </c>
      <c r="R1588" s="4"/>
      <c r="S1588" s="4">
        <v>98.86</v>
      </c>
      <c r="T1588" s="107"/>
      <c r="U1588" s="107"/>
      <c r="V1588" s="107"/>
      <c r="W1588" s="107"/>
      <c r="X1588" s="107"/>
    </row>
    <row r="1589" spans="1:24">
      <c r="A1589" s="102">
        <f t="shared" si="24"/>
        <v>1588</v>
      </c>
      <c r="B1589" s="102">
        <v>388</v>
      </c>
      <c r="C1589" s="4">
        <f>IF('Input&amp;Output'!$C$3=10,'v-t_chart'!G1589,IF('Input&amp;Output'!$C$3=21,'v-t_chart'!H1589,IF('Input&amp;Output'!$C$3=32,'v-t_chart'!I1589,IF('Input&amp;Output'!$C$3=22,'v-t_chart'!J1589,IF('Input&amp;Output'!$C$3=31,'v-t_chart'!K1589,'v-t_chart'!L1589)))))</f>
        <v>99.1</v>
      </c>
      <c r="D1589" s="17"/>
      <c r="F1589" s="102">
        <f t="shared" si="25"/>
        <v>1588</v>
      </c>
      <c r="G1589" s="105"/>
      <c r="I1589" s="4">
        <v>113.1</v>
      </c>
      <c r="K1589" s="4">
        <v>99.1</v>
      </c>
      <c r="L1589" s="107"/>
      <c r="M1589" s="107"/>
      <c r="N1589" s="102">
        <f t="shared" si="26"/>
        <v>1588</v>
      </c>
      <c r="O1589" s="4"/>
      <c r="P1589" s="4"/>
      <c r="Q1589" s="4">
        <v>113.11</v>
      </c>
      <c r="R1589" s="4"/>
      <c r="S1589" s="4">
        <v>99.11</v>
      </c>
      <c r="T1589" s="107"/>
      <c r="U1589" s="107"/>
      <c r="V1589" s="107"/>
      <c r="W1589" s="107"/>
      <c r="X1589" s="107"/>
    </row>
    <row r="1590" spans="1:24">
      <c r="A1590" s="102">
        <f t="shared" si="24"/>
        <v>1589</v>
      </c>
      <c r="B1590" s="102">
        <v>389</v>
      </c>
      <c r="C1590" s="4">
        <f>IF('Input&amp;Output'!$C$3=10,'v-t_chart'!G1590,IF('Input&amp;Output'!$C$3=21,'v-t_chart'!H1590,IF('Input&amp;Output'!$C$3=32,'v-t_chart'!I1590,IF('Input&amp;Output'!$C$3=22,'v-t_chart'!J1590,IF('Input&amp;Output'!$C$3=31,'v-t_chart'!K1590,'v-t_chart'!L1590)))))</f>
        <v>99.3</v>
      </c>
      <c r="D1590" s="17"/>
      <c r="F1590" s="102">
        <f t="shared" si="25"/>
        <v>1589</v>
      </c>
      <c r="G1590" s="105"/>
      <c r="I1590" s="4">
        <v>113.3</v>
      </c>
      <c r="K1590" s="4">
        <v>99.3</v>
      </c>
      <c r="L1590" s="107"/>
      <c r="M1590" s="107"/>
      <c r="N1590" s="102">
        <f t="shared" si="26"/>
        <v>1589</v>
      </c>
      <c r="O1590" s="4"/>
      <c r="P1590" s="4"/>
      <c r="Q1590" s="4">
        <v>113.25</v>
      </c>
      <c r="R1590" s="4"/>
      <c r="S1590" s="4">
        <v>99.25</v>
      </c>
      <c r="T1590" s="107"/>
      <c r="U1590" s="107"/>
      <c r="V1590" s="107"/>
      <c r="W1590" s="107"/>
      <c r="X1590" s="107"/>
    </row>
    <row r="1591" spans="1:24">
      <c r="A1591" s="102">
        <f t="shared" si="24"/>
        <v>1590</v>
      </c>
      <c r="B1591" s="102">
        <v>390</v>
      </c>
      <c r="C1591" s="4">
        <f>IF('Input&amp;Output'!$C$3=10,'v-t_chart'!G1591,IF('Input&amp;Output'!$C$3=21,'v-t_chart'!H1591,IF('Input&amp;Output'!$C$3=32,'v-t_chart'!I1591,IF('Input&amp;Output'!$C$3=22,'v-t_chart'!J1591,IF('Input&amp;Output'!$C$3=31,'v-t_chart'!K1591,'v-t_chart'!L1591)))))</f>
        <v>99.3</v>
      </c>
      <c r="D1591" s="17"/>
      <c r="F1591" s="102">
        <f t="shared" si="25"/>
        <v>1590</v>
      </c>
      <c r="G1591" s="105"/>
      <c r="I1591" s="4">
        <v>113.3</v>
      </c>
      <c r="K1591" s="4">
        <v>99.3</v>
      </c>
      <c r="L1591" s="107"/>
      <c r="M1591" s="107"/>
      <c r="N1591" s="102">
        <f t="shared" si="26"/>
        <v>1590</v>
      </c>
      <c r="O1591" s="4"/>
      <c r="P1591" s="4"/>
      <c r="Q1591" s="4">
        <v>113.25</v>
      </c>
      <c r="R1591" s="4"/>
      <c r="S1591" s="4">
        <v>99.25</v>
      </c>
      <c r="T1591" s="107"/>
      <c r="U1591" s="107"/>
      <c r="V1591" s="107"/>
      <c r="W1591" s="107"/>
      <c r="X1591" s="107"/>
    </row>
    <row r="1592" spans="1:24">
      <c r="A1592" s="102">
        <f t="shared" si="24"/>
        <v>1591</v>
      </c>
      <c r="B1592" s="102">
        <v>391</v>
      </c>
      <c r="C1592" s="4">
        <f>IF('Input&amp;Output'!$C$3=10,'v-t_chart'!G1592,IF('Input&amp;Output'!$C$3=21,'v-t_chart'!H1592,IF('Input&amp;Output'!$C$3=32,'v-t_chart'!I1592,IF('Input&amp;Output'!$C$3=22,'v-t_chart'!J1592,IF('Input&amp;Output'!$C$3=31,'v-t_chart'!K1592,'v-t_chart'!L1592)))))</f>
        <v>99.2</v>
      </c>
      <c r="D1592" s="17"/>
      <c r="F1592" s="102">
        <f t="shared" si="25"/>
        <v>1591</v>
      </c>
      <c r="G1592" s="105"/>
      <c r="I1592" s="4">
        <v>113.2</v>
      </c>
      <c r="K1592" s="4">
        <v>99.2</v>
      </c>
      <c r="L1592" s="107"/>
      <c r="M1592" s="107"/>
      <c r="N1592" s="102">
        <f t="shared" si="26"/>
        <v>1591</v>
      </c>
      <c r="O1592" s="4"/>
      <c r="P1592" s="4"/>
      <c r="Q1592" s="4">
        <v>113.18</v>
      </c>
      <c r="R1592" s="4"/>
      <c r="S1592" s="4">
        <v>99.18</v>
      </c>
      <c r="T1592" s="107"/>
      <c r="U1592" s="107"/>
      <c r="V1592" s="107"/>
      <c r="W1592" s="107"/>
      <c r="X1592" s="107"/>
    </row>
    <row r="1593" spans="1:24">
      <c r="A1593" s="102">
        <f t="shared" si="24"/>
        <v>1592</v>
      </c>
      <c r="B1593" s="102">
        <v>392</v>
      </c>
      <c r="C1593" s="4">
        <f>IF('Input&amp;Output'!$C$3=10,'v-t_chart'!G1593,IF('Input&amp;Output'!$C$3=21,'v-t_chart'!H1593,IF('Input&amp;Output'!$C$3=32,'v-t_chart'!I1593,IF('Input&amp;Output'!$C$3=22,'v-t_chart'!J1593,IF('Input&amp;Output'!$C$3=31,'v-t_chart'!K1593,'v-t_chart'!L1593)))))</f>
        <v>99.2</v>
      </c>
      <c r="D1593" s="17"/>
      <c r="F1593" s="102">
        <f t="shared" si="25"/>
        <v>1592</v>
      </c>
      <c r="G1593" s="105"/>
      <c r="I1593" s="4">
        <v>113.2</v>
      </c>
      <c r="K1593" s="4">
        <v>99.2</v>
      </c>
      <c r="L1593" s="107"/>
      <c r="M1593" s="107"/>
      <c r="N1593" s="102">
        <f t="shared" si="26"/>
        <v>1592</v>
      </c>
      <c r="O1593" s="4"/>
      <c r="P1593" s="4"/>
      <c r="Q1593" s="4">
        <v>113.16</v>
      </c>
      <c r="R1593" s="4"/>
      <c r="S1593" s="4">
        <v>99.16</v>
      </c>
      <c r="T1593" s="107"/>
      <c r="U1593" s="107"/>
      <c r="V1593" s="107"/>
      <c r="W1593" s="107"/>
      <c r="X1593" s="107"/>
    </row>
    <row r="1594" spans="1:24">
      <c r="A1594" s="102">
        <f t="shared" si="24"/>
        <v>1593</v>
      </c>
      <c r="B1594" s="102">
        <v>393</v>
      </c>
      <c r="C1594" s="4">
        <f>IF('Input&amp;Output'!$C$3=10,'v-t_chart'!G1594,IF('Input&amp;Output'!$C$3=21,'v-t_chart'!H1594,IF('Input&amp;Output'!$C$3=32,'v-t_chart'!I1594,IF('Input&amp;Output'!$C$3=22,'v-t_chart'!J1594,IF('Input&amp;Output'!$C$3=31,'v-t_chart'!K1594,'v-t_chart'!L1594)))))</f>
        <v>99.3</v>
      </c>
      <c r="D1594" s="17"/>
      <c r="F1594" s="102">
        <f t="shared" si="25"/>
        <v>1593</v>
      </c>
      <c r="G1594" s="105"/>
      <c r="I1594" s="4">
        <v>113.3</v>
      </c>
      <c r="K1594" s="4">
        <v>99.3</v>
      </c>
      <c r="L1594" s="107"/>
      <c r="M1594" s="107"/>
      <c r="N1594" s="102">
        <f t="shared" si="26"/>
        <v>1593</v>
      </c>
      <c r="O1594" s="4"/>
      <c r="P1594" s="4"/>
      <c r="Q1594" s="4">
        <v>113.27</v>
      </c>
      <c r="R1594" s="4"/>
      <c r="S1594" s="4">
        <v>99.27</v>
      </c>
      <c r="T1594" s="107"/>
      <c r="U1594" s="107"/>
      <c r="V1594" s="107"/>
      <c r="W1594" s="107"/>
      <c r="X1594" s="107"/>
    </row>
    <row r="1595" spans="1:24">
      <c r="A1595" s="102">
        <f t="shared" si="24"/>
        <v>1594</v>
      </c>
      <c r="B1595" s="102">
        <v>394</v>
      </c>
      <c r="C1595" s="4">
        <f>IF('Input&amp;Output'!$C$3=10,'v-t_chart'!G1595,IF('Input&amp;Output'!$C$3=21,'v-t_chart'!H1595,IF('Input&amp;Output'!$C$3=32,'v-t_chart'!I1595,IF('Input&amp;Output'!$C$3=22,'v-t_chart'!J1595,IF('Input&amp;Output'!$C$3=31,'v-t_chart'!K1595,'v-t_chart'!L1595)))))</f>
        <v>99.5</v>
      </c>
      <c r="D1595" s="17"/>
      <c r="F1595" s="102">
        <f t="shared" si="25"/>
        <v>1594</v>
      </c>
      <c r="G1595" s="105"/>
      <c r="I1595" s="4">
        <v>113.5</v>
      </c>
      <c r="K1595" s="4">
        <v>99.5</v>
      </c>
      <c r="L1595" s="107"/>
      <c r="M1595" s="107"/>
      <c r="N1595" s="102">
        <f t="shared" si="26"/>
        <v>1594</v>
      </c>
      <c r="O1595" s="4"/>
      <c r="P1595" s="4"/>
      <c r="Q1595" s="4">
        <v>113.54</v>
      </c>
      <c r="R1595" s="4"/>
      <c r="S1595" s="4">
        <v>99.54</v>
      </c>
      <c r="T1595" s="107"/>
      <c r="U1595" s="107"/>
      <c r="V1595" s="107"/>
      <c r="W1595" s="107"/>
      <c r="X1595" s="107"/>
    </row>
    <row r="1596" spans="1:24">
      <c r="A1596" s="102">
        <f t="shared" si="24"/>
        <v>1595</v>
      </c>
      <c r="B1596" s="102">
        <v>395</v>
      </c>
      <c r="C1596" s="4">
        <f>IF('Input&amp;Output'!$C$3=10,'v-t_chart'!G1596,IF('Input&amp;Output'!$C$3=21,'v-t_chart'!H1596,IF('Input&amp;Output'!$C$3=32,'v-t_chart'!I1596,IF('Input&amp;Output'!$C$3=22,'v-t_chart'!J1596,IF('Input&amp;Output'!$C$3=31,'v-t_chart'!K1596,'v-t_chart'!L1596)))))</f>
        <v>99.9</v>
      </c>
      <c r="D1596" s="17"/>
      <c r="F1596" s="102">
        <f t="shared" si="25"/>
        <v>1595</v>
      </c>
      <c r="G1596" s="105"/>
      <c r="I1596" s="4">
        <v>113.9</v>
      </c>
      <c r="K1596" s="4">
        <v>99.9</v>
      </c>
      <c r="L1596" s="107"/>
      <c r="M1596" s="107"/>
      <c r="N1596" s="102">
        <f t="shared" si="26"/>
        <v>1595</v>
      </c>
      <c r="O1596" s="4"/>
      <c r="P1596" s="4"/>
      <c r="Q1596" s="4">
        <v>113.89</v>
      </c>
      <c r="R1596" s="4"/>
      <c r="S1596" s="4">
        <v>99.89</v>
      </c>
      <c r="T1596" s="107"/>
      <c r="U1596" s="107"/>
      <c r="V1596" s="107"/>
      <c r="W1596" s="107"/>
      <c r="X1596" s="107"/>
    </row>
    <row r="1597" spans="1:24">
      <c r="A1597" s="102">
        <f t="shared" si="24"/>
        <v>1596</v>
      </c>
      <c r="B1597" s="102">
        <v>396</v>
      </c>
      <c r="C1597" s="4">
        <f>IF('Input&amp;Output'!$C$3=10,'v-t_chart'!G1597,IF('Input&amp;Output'!$C$3=21,'v-t_chart'!H1597,IF('Input&amp;Output'!$C$3=32,'v-t_chart'!I1597,IF('Input&amp;Output'!$C$3=22,'v-t_chart'!J1597,IF('Input&amp;Output'!$C$3=31,'v-t_chart'!K1597,'v-t_chart'!L1597)))))</f>
        <v>100.3</v>
      </c>
      <c r="D1597" s="17"/>
      <c r="F1597" s="102">
        <f t="shared" si="25"/>
        <v>1596</v>
      </c>
      <c r="G1597" s="105"/>
      <c r="I1597" s="4">
        <v>114.3</v>
      </c>
      <c r="K1597" s="4">
        <v>100.3</v>
      </c>
      <c r="L1597" s="107"/>
      <c r="M1597" s="107"/>
      <c r="N1597" s="102">
        <f t="shared" si="26"/>
        <v>1596</v>
      </c>
      <c r="O1597" s="4"/>
      <c r="P1597" s="4"/>
      <c r="Q1597" s="4">
        <v>114.25</v>
      </c>
      <c r="R1597" s="4"/>
      <c r="S1597" s="4">
        <v>100.25</v>
      </c>
      <c r="T1597" s="107"/>
      <c r="U1597" s="107"/>
      <c r="V1597" s="107"/>
      <c r="W1597" s="107"/>
      <c r="X1597" s="107"/>
    </row>
    <row r="1598" spans="1:24">
      <c r="A1598" s="102">
        <f t="shared" si="24"/>
        <v>1597</v>
      </c>
      <c r="B1598" s="102">
        <v>397</v>
      </c>
      <c r="C1598" s="4">
        <f>IF('Input&amp;Output'!$C$3=10,'v-t_chart'!G1598,IF('Input&amp;Output'!$C$3=21,'v-t_chart'!H1598,IF('Input&amp;Output'!$C$3=32,'v-t_chart'!I1598,IF('Input&amp;Output'!$C$3=22,'v-t_chart'!J1598,IF('Input&amp;Output'!$C$3=31,'v-t_chart'!K1598,'v-t_chart'!L1598)))))</f>
        <v>100.6</v>
      </c>
      <c r="D1598" s="17"/>
      <c r="F1598" s="102">
        <f t="shared" si="25"/>
        <v>1597</v>
      </c>
      <c r="G1598" s="105"/>
      <c r="I1598" s="4">
        <v>114.6</v>
      </c>
      <c r="K1598" s="4">
        <v>100.6</v>
      </c>
      <c r="L1598" s="107"/>
      <c r="M1598" s="107"/>
      <c r="N1598" s="102">
        <f t="shared" si="26"/>
        <v>1597</v>
      </c>
      <c r="O1598" s="4"/>
      <c r="P1598" s="4"/>
      <c r="Q1598" s="4">
        <v>114.59</v>
      </c>
      <c r="R1598" s="4"/>
      <c r="S1598" s="4">
        <v>100.59</v>
      </c>
      <c r="T1598" s="107"/>
      <c r="U1598" s="107"/>
      <c r="V1598" s="107"/>
      <c r="W1598" s="107"/>
      <c r="X1598" s="107"/>
    </row>
    <row r="1599" spans="1:24">
      <c r="A1599" s="102">
        <f t="shared" si="24"/>
        <v>1598</v>
      </c>
      <c r="B1599" s="102">
        <v>398</v>
      </c>
      <c r="C1599" s="4">
        <f>IF('Input&amp;Output'!$C$3=10,'v-t_chart'!G1599,IF('Input&amp;Output'!$C$3=21,'v-t_chart'!H1599,IF('Input&amp;Output'!$C$3=32,'v-t_chart'!I1599,IF('Input&amp;Output'!$C$3=22,'v-t_chart'!J1599,IF('Input&amp;Output'!$C$3=31,'v-t_chart'!K1599,'v-t_chart'!L1599)))))</f>
        <v>100.9</v>
      </c>
      <c r="D1599" s="17"/>
      <c r="F1599" s="102">
        <f t="shared" si="25"/>
        <v>1598</v>
      </c>
      <c r="G1599" s="105"/>
      <c r="I1599" s="4">
        <v>114.9</v>
      </c>
      <c r="K1599" s="4">
        <v>100.9</v>
      </c>
      <c r="L1599" s="107"/>
      <c r="M1599" s="107"/>
      <c r="N1599" s="102">
        <f t="shared" si="26"/>
        <v>1598</v>
      </c>
      <c r="O1599" s="4"/>
      <c r="P1599" s="4"/>
      <c r="Q1599" s="4">
        <v>114.88</v>
      </c>
      <c r="R1599" s="4"/>
      <c r="S1599" s="4">
        <v>100.88</v>
      </c>
      <c r="T1599" s="107"/>
      <c r="U1599" s="107"/>
      <c r="V1599" s="107"/>
      <c r="W1599" s="107"/>
      <c r="X1599" s="107"/>
    </row>
    <row r="1600" spans="1:24">
      <c r="A1600" s="102">
        <f t="shared" si="24"/>
        <v>1599</v>
      </c>
      <c r="B1600" s="102">
        <v>399</v>
      </c>
      <c r="C1600" s="4">
        <f>IF('Input&amp;Output'!$C$3=10,'v-t_chart'!G1600,IF('Input&amp;Output'!$C$3=21,'v-t_chart'!H1600,IF('Input&amp;Output'!$C$3=32,'v-t_chart'!I1600,IF('Input&amp;Output'!$C$3=22,'v-t_chart'!J1600,IF('Input&amp;Output'!$C$3=31,'v-t_chart'!K1600,'v-t_chart'!L1600)))))</f>
        <v>101.1</v>
      </c>
      <c r="D1600" s="17"/>
      <c r="F1600" s="102">
        <f t="shared" si="25"/>
        <v>1599</v>
      </c>
      <c r="G1600" s="105"/>
      <c r="I1600" s="4">
        <v>115.1</v>
      </c>
      <c r="K1600" s="4">
        <v>101.1</v>
      </c>
      <c r="L1600" s="107"/>
      <c r="M1600" s="107"/>
      <c r="N1600" s="102">
        <f t="shared" si="26"/>
        <v>1599</v>
      </c>
      <c r="O1600" s="4"/>
      <c r="P1600" s="4"/>
      <c r="Q1600" s="4">
        <v>115.1</v>
      </c>
      <c r="R1600" s="4"/>
      <c r="S1600" s="4">
        <v>101.1</v>
      </c>
      <c r="T1600" s="107"/>
      <c r="U1600" s="107"/>
      <c r="V1600" s="107"/>
      <c r="W1600" s="107"/>
      <c r="X1600" s="107"/>
    </row>
    <row r="1601" spans="1:24">
      <c r="A1601" s="102">
        <f t="shared" si="24"/>
        <v>1600</v>
      </c>
      <c r="B1601" s="102">
        <v>400</v>
      </c>
      <c r="C1601" s="4">
        <f>IF('Input&amp;Output'!$C$3=10,'v-t_chart'!G1601,IF('Input&amp;Output'!$C$3=21,'v-t_chart'!H1601,IF('Input&amp;Output'!$C$3=32,'v-t_chart'!I1601,IF('Input&amp;Output'!$C$3=22,'v-t_chart'!J1601,IF('Input&amp;Output'!$C$3=31,'v-t_chart'!K1601,'v-t_chart'!L1601)))))</f>
        <v>101.3</v>
      </c>
      <c r="D1601" s="17"/>
      <c r="F1601" s="102">
        <f t="shared" si="25"/>
        <v>1600</v>
      </c>
      <c r="G1601" s="105"/>
      <c r="I1601" s="4">
        <v>115.3</v>
      </c>
      <c r="K1601" s="4">
        <v>101.3</v>
      </c>
      <c r="L1601" s="107"/>
      <c r="M1601" s="107"/>
      <c r="N1601" s="102">
        <f t="shared" si="26"/>
        <v>1600</v>
      </c>
      <c r="O1601" s="4"/>
      <c r="P1601" s="4"/>
      <c r="Q1601" s="4">
        <v>115.27</v>
      </c>
      <c r="R1601" s="4"/>
      <c r="S1601" s="4">
        <v>101.27</v>
      </c>
      <c r="T1601" s="107"/>
      <c r="U1601" s="107"/>
      <c r="V1601" s="107"/>
      <c r="W1601" s="107"/>
      <c r="X1601" s="107"/>
    </row>
    <row r="1602" spans="1:24">
      <c r="A1602" s="102">
        <f t="shared" si="24"/>
        <v>1601</v>
      </c>
      <c r="B1602" s="102">
        <v>401</v>
      </c>
      <c r="C1602" s="4">
        <f>IF('Input&amp;Output'!$C$3=10,'v-t_chart'!G1602,IF('Input&amp;Output'!$C$3=21,'v-t_chart'!H1602,IF('Input&amp;Output'!$C$3=32,'v-t_chart'!I1602,IF('Input&amp;Output'!$C$3=22,'v-t_chart'!J1602,IF('Input&amp;Output'!$C$3=31,'v-t_chart'!K1602,'v-t_chart'!L1602)))))</f>
        <v>101.4</v>
      </c>
      <c r="D1602" s="17"/>
      <c r="F1602" s="102">
        <f t="shared" si="25"/>
        <v>1601</v>
      </c>
      <c r="G1602" s="105"/>
      <c r="I1602" s="4">
        <v>115.4</v>
      </c>
      <c r="K1602" s="4">
        <v>101.4</v>
      </c>
      <c r="L1602" s="107"/>
      <c r="M1602" s="107"/>
      <c r="N1602" s="102">
        <f t="shared" si="26"/>
        <v>1601</v>
      </c>
      <c r="O1602" s="4"/>
      <c r="P1602" s="4"/>
      <c r="Q1602" s="4">
        <v>115.4</v>
      </c>
      <c r="R1602" s="4"/>
      <c r="S1602" s="4">
        <v>101.4</v>
      </c>
      <c r="T1602" s="107"/>
      <c r="U1602" s="107"/>
      <c r="V1602" s="107"/>
      <c r="W1602" s="107"/>
      <c r="X1602" s="107"/>
    </row>
    <row r="1603" spans="1:24">
      <c r="A1603" s="102">
        <f t="shared" si="24"/>
        <v>1602</v>
      </c>
      <c r="B1603" s="102">
        <v>402</v>
      </c>
      <c r="C1603" s="4">
        <f>IF('Input&amp;Output'!$C$3=10,'v-t_chart'!G1603,IF('Input&amp;Output'!$C$3=21,'v-t_chart'!H1603,IF('Input&amp;Output'!$C$3=32,'v-t_chart'!I1603,IF('Input&amp;Output'!$C$3=22,'v-t_chart'!J1603,IF('Input&amp;Output'!$C$3=31,'v-t_chart'!K1603,'v-t_chart'!L1603)))))</f>
        <v>101.5</v>
      </c>
      <c r="D1603" s="17"/>
      <c r="F1603" s="102">
        <f t="shared" si="25"/>
        <v>1602</v>
      </c>
      <c r="G1603" s="105"/>
      <c r="I1603" s="4">
        <v>115.5</v>
      </c>
      <c r="K1603" s="4">
        <v>101.5</v>
      </c>
      <c r="L1603" s="107"/>
      <c r="M1603" s="107"/>
      <c r="N1603" s="102">
        <f t="shared" si="26"/>
        <v>1602</v>
      </c>
      <c r="O1603" s="4"/>
      <c r="P1603" s="4"/>
      <c r="Q1603" s="4">
        <v>115.51</v>
      </c>
      <c r="R1603" s="4"/>
      <c r="S1603" s="4">
        <v>101.51</v>
      </c>
      <c r="T1603" s="107"/>
      <c r="U1603" s="107"/>
      <c r="V1603" s="107"/>
      <c r="W1603" s="107"/>
      <c r="X1603" s="107"/>
    </row>
    <row r="1604" spans="1:24">
      <c r="A1604" s="102">
        <f t="shared" ref="A1604:A1667" si="27">A1603+1</f>
        <v>1603</v>
      </c>
      <c r="B1604" s="102">
        <v>403</v>
      </c>
      <c r="C1604" s="4">
        <f>IF('Input&amp;Output'!$C$3=10,'v-t_chart'!G1604,IF('Input&amp;Output'!$C$3=21,'v-t_chart'!H1604,IF('Input&amp;Output'!$C$3=32,'v-t_chart'!I1604,IF('Input&amp;Output'!$C$3=22,'v-t_chart'!J1604,IF('Input&amp;Output'!$C$3=31,'v-t_chart'!K1604,'v-t_chart'!L1604)))))</f>
        <v>101.6</v>
      </c>
      <c r="D1604" s="17"/>
      <c r="F1604" s="102">
        <f t="shared" si="25"/>
        <v>1603</v>
      </c>
      <c r="G1604" s="105"/>
      <c r="I1604" s="4">
        <v>115.6</v>
      </c>
      <c r="K1604" s="4">
        <v>101.6</v>
      </c>
      <c r="L1604" s="107"/>
      <c r="M1604" s="107"/>
      <c r="N1604" s="102">
        <f t="shared" si="26"/>
        <v>1603</v>
      </c>
      <c r="O1604" s="4"/>
      <c r="P1604" s="4"/>
      <c r="Q1604" s="4">
        <v>115.63</v>
      </c>
      <c r="R1604" s="4"/>
      <c r="S1604" s="4">
        <v>101.63</v>
      </c>
      <c r="T1604" s="107"/>
      <c r="U1604" s="107"/>
      <c r="V1604" s="107"/>
      <c r="W1604" s="107"/>
      <c r="X1604" s="107"/>
    </row>
    <row r="1605" spans="1:24">
      <c r="A1605" s="102">
        <f t="shared" si="27"/>
        <v>1604</v>
      </c>
      <c r="B1605" s="102">
        <v>404</v>
      </c>
      <c r="C1605" s="4">
        <f>IF('Input&amp;Output'!$C$3=10,'v-t_chart'!G1605,IF('Input&amp;Output'!$C$3=21,'v-t_chart'!H1605,IF('Input&amp;Output'!$C$3=32,'v-t_chart'!I1605,IF('Input&amp;Output'!$C$3=22,'v-t_chart'!J1605,IF('Input&amp;Output'!$C$3=31,'v-t_chart'!K1605,'v-t_chart'!L1605)))))</f>
        <v>101.8</v>
      </c>
      <c r="D1605" s="17"/>
      <c r="F1605" s="102">
        <f t="shared" si="25"/>
        <v>1604</v>
      </c>
      <c r="G1605" s="105"/>
      <c r="I1605" s="4">
        <v>115.8</v>
      </c>
      <c r="K1605" s="4">
        <v>101.8</v>
      </c>
      <c r="L1605" s="107"/>
      <c r="M1605" s="107"/>
      <c r="N1605" s="102">
        <f t="shared" si="26"/>
        <v>1604</v>
      </c>
      <c r="O1605" s="4"/>
      <c r="P1605" s="4"/>
      <c r="Q1605" s="4">
        <v>115.76</v>
      </c>
      <c r="R1605" s="4"/>
      <c r="S1605" s="4">
        <v>101.76</v>
      </c>
      <c r="T1605" s="107"/>
      <c r="U1605" s="107"/>
      <c r="V1605" s="107"/>
      <c r="W1605" s="107"/>
      <c r="X1605" s="107"/>
    </row>
    <row r="1606" spans="1:24">
      <c r="A1606" s="102">
        <f t="shared" si="27"/>
        <v>1605</v>
      </c>
      <c r="B1606" s="102">
        <v>405</v>
      </c>
      <c r="C1606" s="4">
        <f>IF('Input&amp;Output'!$C$3=10,'v-t_chart'!G1606,IF('Input&amp;Output'!$C$3=21,'v-t_chart'!H1606,IF('Input&amp;Output'!$C$3=32,'v-t_chart'!I1606,IF('Input&amp;Output'!$C$3=22,'v-t_chart'!J1606,IF('Input&amp;Output'!$C$3=31,'v-t_chart'!K1606,'v-t_chart'!L1606)))))</f>
        <v>101.9</v>
      </c>
      <c r="D1606" s="17"/>
      <c r="F1606" s="102">
        <f t="shared" si="25"/>
        <v>1605</v>
      </c>
      <c r="G1606" s="105"/>
      <c r="I1606" s="4">
        <v>115.9</v>
      </c>
      <c r="K1606" s="4">
        <v>101.9</v>
      </c>
      <c r="L1606" s="107"/>
      <c r="M1606" s="107"/>
      <c r="N1606" s="102">
        <f t="shared" si="26"/>
        <v>1605</v>
      </c>
      <c r="O1606" s="4"/>
      <c r="P1606" s="4"/>
      <c r="Q1606" s="4">
        <v>115.89</v>
      </c>
      <c r="R1606" s="4"/>
      <c r="S1606" s="4">
        <v>101.89</v>
      </c>
      <c r="T1606" s="107"/>
      <c r="U1606" s="107"/>
      <c r="V1606" s="107"/>
      <c r="W1606" s="107"/>
      <c r="X1606" s="107"/>
    </row>
    <row r="1607" spans="1:24">
      <c r="A1607" s="102">
        <f t="shared" si="27"/>
        <v>1606</v>
      </c>
      <c r="B1607" s="102">
        <v>406</v>
      </c>
      <c r="C1607" s="4">
        <f>IF('Input&amp;Output'!$C$3=10,'v-t_chart'!G1607,IF('Input&amp;Output'!$C$3=21,'v-t_chart'!H1607,IF('Input&amp;Output'!$C$3=32,'v-t_chart'!I1607,IF('Input&amp;Output'!$C$3=22,'v-t_chart'!J1607,IF('Input&amp;Output'!$C$3=31,'v-t_chart'!K1607,'v-t_chart'!L1607)))))</f>
        <v>102</v>
      </c>
      <c r="D1607" s="17"/>
      <c r="F1607" s="102">
        <f t="shared" si="25"/>
        <v>1606</v>
      </c>
      <c r="G1607" s="105"/>
      <c r="I1607" s="4">
        <v>116</v>
      </c>
      <c r="K1607" s="4">
        <v>102</v>
      </c>
      <c r="L1607" s="107"/>
      <c r="M1607" s="107"/>
      <c r="N1607" s="102">
        <f t="shared" si="26"/>
        <v>1606</v>
      </c>
      <c r="O1607" s="4"/>
      <c r="P1607" s="4"/>
      <c r="Q1607" s="4">
        <v>115.99</v>
      </c>
      <c r="R1607" s="4"/>
      <c r="S1607" s="4">
        <v>101.99</v>
      </c>
      <c r="T1607" s="107"/>
      <c r="U1607" s="107"/>
      <c r="V1607" s="107"/>
      <c r="W1607" s="107"/>
      <c r="X1607" s="107"/>
    </row>
    <row r="1608" spans="1:24">
      <c r="A1608" s="102">
        <f t="shared" si="27"/>
        <v>1607</v>
      </c>
      <c r="B1608" s="102">
        <v>407</v>
      </c>
      <c r="C1608" s="4">
        <f>IF('Input&amp;Output'!$C$3=10,'v-t_chart'!G1608,IF('Input&amp;Output'!$C$3=21,'v-t_chart'!H1608,IF('Input&amp;Output'!$C$3=32,'v-t_chart'!I1608,IF('Input&amp;Output'!$C$3=22,'v-t_chart'!J1608,IF('Input&amp;Output'!$C$3=31,'v-t_chart'!K1608,'v-t_chart'!L1608)))))</f>
        <v>102</v>
      </c>
      <c r="D1608" s="17"/>
      <c r="F1608" s="102">
        <f t="shared" si="25"/>
        <v>1607</v>
      </c>
      <c r="G1608" s="105"/>
      <c r="I1608" s="4">
        <v>116</v>
      </c>
      <c r="K1608" s="4">
        <v>102</v>
      </c>
      <c r="L1608" s="107"/>
      <c r="M1608" s="107"/>
      <c r="N1608" s="102">
        <f t="shared" si="26"/>
        <v>1607</v>
      </c>
      <c r="O1608" s="4"/>
      <c r="P1608" s="4"/>
      <c r="Q1608" s="4">
        <v>116.04</v>
      </c>
      <c r="R1608" s="4"/>
      <c r="S1608" s="4">
        <v>102.04</v>
      </c>
      <c r="T1608" s="107"/>
      <c r="U1608" s="107"/>
      <c r="V1608" s="107"/>
      <c r="W1608" s="107"/>
      <c r="X1608" s="107"/>
    </row>
    <row r="1609" spans="1:24">
      <c r="A1609" s="102">
        <f t="shared" si="27"/>
        <v>1608</v>
      </c>
      <c r="B1609" s="102">
        <v>408</v>
      </c>
      <c r="C1609" s="4">
        <f>IF('Input&amp;Output'!$C$3=10,'v-t_chart'!G1609,IF('Input&amp;Output'!$C$3=21,'v-t_chart'!H1609,IF('Input&amp;Output'!$C$3=32,'v-t_chart'!I1609,IF('Input&amp;Output'!$C$3=22,'v-t_chart'!J1609,IF('Input&amp;Output'!$C$3=31,'v-t_chart'!K1609,'v-t_chart'!L1609)))))</f>
        <v>102</v>
      </c>
      <c r="D1609" s="17"/>
      <c r="F1609" s="102">
        <f t="shared" si="25"/>
        <v>1608</v>
      </c>
      <c r="G1609" s="105"/>
      <c r="I1609" s="4">
        <v>116</v>
      </c>
      <c r="K1609" s="4">
        <v>102</v>
      </c>
      <c r="L1609" s="107"/>
      <c r="M1609" s="107"/>
      <c r="N1609" s="102">
        <f t="shared" si="26"/>
        <v>1608</v>
      </c>
      <c r="O1609" s="4"/>
      <c r="P1609" s="4"/>
      <c r="Q1609" s="4">
        <v>116.04</v>
      </c>
      <c r="R1609" s="4"/>
      <c r="S1609" s="4">
        <v>102.04</v>
      </c>
      <c r="T1609" s="107"/>
      <c r="U1609" s="107"/>
      <c r="V1609" s="107"/>
      <c r="W1609" s="107"/>
      <c r="X1609" s="107"/>
    </row>
    <row r="1610" spans="1:24">
      <c r="A1610" s="102">
        <f t="shared" si="27"/>
        <v>1609</v>
      </c>
      <c r="B1610" s="102">
        <v>409</v>
      </c>
      <c r="C1610" s="4">
        <f>IF('Input&amp;Output'!$C$3=10,'v-t_chart'!G1610,IF('Input&amp;Output'!$C$3=21,'v-t_chart'!H1610,IF('Input&amp;Output'!$C$3=32,'v-t_chart'!I1610,IF('Input&amp;Output'!$C$3=22,'v-t_chart'!J1610,IF('Input&amp;Output'!$C$3=31,'v-t_chart'!K1610,'v-t_chart'!L1610)))))</f>
        <v>102</v>
      </c>
      <c r="D1610" s="17"/>
      <c r="F1610" s="102">
        <f t="shared" si="25"/>
        <v>1609</v>
      </c>
      <c r="G1610" s="105"/>
      <c r="I1610" s="4">
        <v>116</v>
      </c>
      <c r="K1610" s="4">
        <v>102</v>
      </c>
      <c r="L1610" s="107"/>
      <c r="M1610" s="107"/>
      <c r="N1610" s="102">
        <f t="shared" si="26"/>
        <v>1609</v>
      </c>
      <c r="O1610" s="4"/>
      <c r="P1610" s="4"/>
      <c r="Q1610" s="4">
        <v>116</v>
      </c>
      <c r="R1610" s="4"/>
      <c r="S1610" s="4">
        <v>102</v>
      </c>
      <c r="T1610" s="107"/>
      <c r="U1610" s="107"/>
      <c r="V1610" s="107"/>
      <c r="W1610" s="107"/>
      <c r="X1610" s="107"/>
    </row>
    <row r="1611" spans="1:24">
      <c r="A1611" s="102">
        <f t="shared" si="27"/>
        <v>1610</v>
      </c>
      <c r="B1611" s="102">
        <v>410</v>
      </c>
      <c r="C1611" s="4">
        <f>IF('Input&amp;Output'!$C$3=10,'v-t_chart'!G1611,IF('Input&amp;Output'!$C$3=21,'v-t_chart'!H1611,IF('Input&amp;Output'!$C$3=32,'v-t_chart'!I1611,IF('Input&amp;Output'!$C$3=22,'v-t_chart'!J1611,IF('Input&amp;Output'!$C$3=31,'v-t_chart'!K1611,'v-t_chart'!L1611)))))</f>
        <v>101.9</v>
      </c>
      <c r="D1611" s="17"/>
      <c r="F1611" s="102">
        <f t="shared" si="25"/>
        <v>1610</v>
      </c>
      <c r="G1611" s="105"/>
      <c r="I1611" s="4">
        <v>115.9</v>
      </c>
      <c r="K1611" s="4">
        <v>101.9</v>
      </c>
      <c r="L1611" s="107"/>
      <c r="M1611" s="107"/>
      <c r="N1611" s="102">
        <f t="shared" si="26"/>
        <v>1610</v>
      </c>
      <c r="O1611" s="4"/>
      <c r="P1611" s="4"/>
      <c r="Q1611" s="4">
        <v>115.94</v>
      </c>
      <c r="R1611" s="4"/>
      <c r="S1611" s="4">
        <v>101.94</v>
      </c>
      <c r="T1611" s="107"/>
      <c r="U1611" s="107"/>
      <c r="V1611" s="107"/>
      <c r="W1611" s="107"/>
      <c r="X1611" s="107"/>
    </row>
    <row r="1612" spans="1:24">
      <c r="A1612" s="102">
        <f t="shared" si="27"/>
        <v>1611</v>
      </c>
      <c r="B1612" s="102">
        <v>411</v>
      </c>
      <c r="C1612" s="4">
        <f>IF('Input&amp;Output'!$C$3=10,'v-t_chart'!G1612,IF('Input&amp;Output'!$C$3=21,'v-t_chart'!H1612,IF('Input&amp;Output'!$C$3=32,'v-t_chart'!I1612,IF('Input&amp;Output'!$C$3=22,'v-t_chart'!J1612,IF('Input&amp;Output'!$C$3=31,'v-t_chart'!K1612,'v-t_chart'!L1612)))))</f>
        <v>101.9</v>
      </c>
      <c r="D1612" s="17"/>
      <c r="F1612" s="102">
        <f t="shared" si="25"/>
        <v>1611</v>
      </c>
      <c r="G1612" s="105"/>
      <c r="I1612" s="4">
        <v>115.9</v>
      </c>
      <c r="K1612" s="4">
        <v>101.9</v>
      </c>
      <c r="L1612" s="107"/>
      <c r="M1612" s="107"/>
      <c r="N1612" s="102">
        <f t="shared" si="26"/>
        <v>1611</v>
      </c>
      <c r="O1612" s="4"/>
      <c r="P1612" s="4"/>
      <c r="Q1612" s="4">
        <v>115.89</v>
      </c>
      <c r="R1612" s="4"/>
      <c r="S1612" s="4">
        <v>101.89</v>
      </c>
      <c r="T1612" s="107"/>
      <c r="U1612" s="107"/>
      <c r="V1612" s="107"/>
      <c r="W1612" s="107"/>
      <c r="X1612" s="107"/>
    </row>
    <row r="1613" spans="1:24">
      <c r="A1613" s="102">
        <f t="shared" si="27"/>
        <v>1612</v>
      </c>
      <c r="B1613" s="102">
        <v>412</v>
      </c>
      <c r="C1613" s="4">
        <f>IF('Input&amp;Output'!$C$3=10,'v-t_chart'!G1613,IF('Input&amp;Output'!$C$3=21,'v-t_chart'!H1613,IF('Input&amp;Output'!$C$3=32,'v-t_chart'!I1613,IF('Input&amp;Output'!$C$3=22,'v-t_chart'!J1613,IF('Input&amp;Output'!$C$3=31,'v-t_chart'!K1613,'v-t_chart'!L1613)))))</f>
        <v>101.9</v>
      </c>
      <c r="D1613" s="17"/>
      <c r="F1613" s="102">
        <f t="shared" si="25"/>
        <v>1612</v>
      </c>
      <c r="G1613" s="105"/>
      <c r="I1613" s="4">
        <v>115.9</v>
      </c>
      <c r="K1613" s="4">
        <v>101.9</v>
      </c>
      <c r="L1613" s="107"/>
      <c r="M1613" s="107"/>
      <c r="N1613" s="102">
        <f t="shared" si="26"/>
        <v>1612</v>
      </c>
      <c r="O1613" s="4"/>
      <c r="P1613" s="4"/>
      <c r="Q1613" s="4">
        <v>115.85</v>
      </c>
      <c r="R1613" s="4"/>
      <c r="S1613" s="4">
        <v>101.85</v>
      </c>
      <c r="T1613" s="107"/>
      <c r="U1613" s="107"/>
      <c r="V1613" s="107"/>
      <c r="W1613" s="107"/>
      <c r="X1613" s="107"/>
    </row>
    <row r="1614" spans="1:24">
      <c r="A1614" s="102">
        <f t="shared" si="27"/>
        <v>1613</v>
      </c>
      <c r="B1614" s="102">
        <v>413</v>
      </c>
      <c r="C1614" s="4">
        <f>IF('Input&amp;Output'!$C$3=10,'v-t_chart'!G1614,IF('Input&amp;Output'!$C$3=21,'v-t_chart'!H1614,IF('Input&amp;Output'!$C$3=32,'v-t_chart'!I1614,IF('Input&amp;Output'!$C$3=22,'v-t_chart'!J1614,IF('Input&amp;Output'!$C$3=31,'v-t_chart'!K1614,'v-t_chart'!L1614)))))</f>
        <v>101.8</v>
      </c>
      <c r="D1614" s="17"/>
      <c r="F1614" s="102">
        <f t="shared" si="25"/>
        <v>1613</v>
      </c>
      <c r="G1614" s="105"/>
      <c r="I1614" s="4">
        <v>115.8</v>
      </c>
      <c r="K1614" s="4">
        <v>101.8</v>
      </c>
      <c r="L1614" s="107"/>
      <c r="M1614" s="107"/>
      <c r="N1614" s="102">
        <f t="shared" si="26"/>
        <v>1613</v>
      </c>
      <c r="O1614" s="4"/>
      <c r="P1614" s="4"/>
      <c r="Q1614" s="4">
        <v>115.84</v>
      </c>
      <c r="R1614" s="4"/>
      <c r="S1614" s="4">
        <v>101.84</v>
      </c>
      <c r="T1614" s="107"/>
      <c r="U1614" s="107"/>
      <c r="V1614" s="107"/>
      <c r="W1614" s="107"/>
      <c r="X1614" s="107"/>
    </row>
    <row r="1615" spans="1:24">
      <c r="A1615" s="102">
        <f t="shared" si="27"/>
        <v>1614</v>
      </c>
      <c r="B1615" s="102">
        <v>414</v>
      </c>
      <c r="C1615" s="4">
        <f>IF('Input&amp;Output'!$C$3=10,'v-t_chart'!G1615,IF('Input&amp;Output'!$C$3=21,'v-t_chart'!H1615,IF('Input&amp;Output'!$C$3=32,'v-t_chart'!I1615,IF('Input&amp;Output'!$C$3=22,'v-t_chart'!J1615,IF('Input&amp;Output'!$C$3=31,'v-t_chart'!K1615,'v-t_chart'!L1615)))))</f>
        <v>101.8</v>
      </c>
      <c r="D1615" s="17"/>
      <c r="F1615" s="102">
        <f t="shared" si="25"/>
        <v>1614</v>
      </c>
      <c r="G1615" s="105"/>
      <c r="I1615" s="4">
        <v>115.8</v>
      </c>
      <c r="K1615" s="4">
        <v>101.8</v>
      </c>
      <c r="L1615" s="107"/>
      <c r="M1615" s="107"/>
      <c r="N1615" s="102">
        <f t="shared" si="26"/>
        <v>1614</v>
      </c>
      <c r="O1615" s="4"/>
      <c r="P1615" s="4"/>
      <c r="Q1615" s="4">
        <v>115.83</v>
      </c>
      <c r="R1615" s="4"/>
      <c r="S1615" s="4">
        <v>101.83</v>
      </c>
      <c r="T1615" s="107"/>
      <c r="U1615" s="107"/>
      <c r="V1615" s="107"/>
      <c r="W1615" s="107"/>
      <c r="X1615" s="107"/>
    </row>
    <row r="1616" spans="1:24">
      <c r="A1616" s="102">
        <f t="shared" si="27"/>
        <v>1615</v>
      </c>
      <c r="B1616" s="102">
        <v>415</v>
      </c>
      <c r="C1616" s="4">
        <f>IF('Input&amp;Output'!$C$3=10,'v-t_chart'!G1616,IF('Input&amp;Output'!$C$3=21,'v-t_chart'!H1616,IF('Input&amp;Output'!$C$3=32,'v-t_chart'!I1616,IF('Input&amp;Output'!$C$3=22,'v-t_chart'!J1616,IF('Input&amp;Output'!$C$3=31,'v-t_chart'!K1616,'v-t_chart'!L1616)))))</f>
        <v>101.8</v>
      </c>
      <c r="D1616" s="17"/>
      <c r="F1616" s="102">
        <f t="shared" si="25"/>
        <v>1615</v>
      </c>
      <c r="G1616" s="105"/>
      <c r="I1616" s="4">
        <v>115.8</v>
      </c>
      <c r="K1616" s="4">
        <v>101.8</v>
      </c>
      <c r="L1616" s="107"/>
      <c r="M1616" s="107"/>
      <c r="N1616" s="102">
        <f t="shared" si="26"/>
        <v>1615</v>
      </c>
      <c r="O1616" s="4"/>
      <c r="P1616" s="4"/>
      <c r="Q1616" s="4">
        <v>115.83</v>
      </c>
      <c r="R1616" s="4"/>
      <c r="S1616" s="4">
        <v>101.83</v>
      </c>
      <c r="T1616" s="107"/>
      <c r="U1616" s="107"/>
      <c r="V1616" s="107"/>
      <c r="W1616" s="107"/>
      <c r="X1616" s="107"/>
    </row>
    <row r="1617" spans="1:24">
      <c r="A1617" s="102">
        <f t="shared" si="27"/>
        <v>1616</v>
      </c>
      <c r="B1617" s="102">
        <v>416</v>
      </c>
      <c r="C1617" s="4">
        <f>IF('Input&amp;Output'!$C$3=10,'v-t_chart'!G1617,IF('Input&amp;Output'!$C$3=21,'v-t_chart'!H1617,IF('Input&amp;Output'!$C$3=32,'v-t_chart'!I1617,IF('Input&amp;Output'!$C$3=22,'v-t_chart'!J1617,IF('Input&amp;Output'!$C$3=31,'v-t_chart'!K1617,'v-t_chart'!L1617)))))</f>
        <v>101.8</v>
      </c>
      <c r="D1617" s="17"/>
      <c r="F1617" s="102">
        <f t="shared" si="25"/>
        <v>1616</v>
      </c>
      <c r="G1617" s="105"/>
      <c r="I1617" s="4">
        <v>115.8</v>
      </c>
      <c r="K1617" s="4">
        <v>101.8</v>
      </c>
      <c r="L1617" s="107"/>
      <c r="M1617" s="107"/>
      <c r="N1617" s="102">
        <f t="shared" si="26"/>
        <v>1616</v>
      </c>
      <c r="O1617" s="4"/>
      <c r="P1617" s="4"/>
      <c r="Q1617" s="4">
        <v>115.83</v>
      </c>
      <c r="R1617" s="4"/>
      <c r="S1617" s="4">
        <v>101.83</v>
      </c>
      <c r="T1617" s="107"/>
      <c r="U1617" s="107"/>
      <c r="V1617" s="107"/>
      <c r="W1617" s="107"/>
      <c r="X1617" s="107"/>
    </row>
    <row r="1618" spans="1:24">
      <c r="A1618" s="102">
        <f t="shared" si="27"/>
        <v>1617</v>
      </c>
      <c r="B1618" s="102">
        <v>417</v>
      </c>
      <c r="C1618" s="4">
        <f>IF('Input&amp;Output'!$C$3=10,'v-t_chart'!G1618,IF('Input&amp;Output'!$C$3=21,'v-t_chart'!H1618,IF('Input&amp;Output'!$C$3=32,'v-t_chart'!I1618,IF('Input&amp;Output'!$C$3=22,'v-t_chart'!J1618,IF('Input&amp;Output'!$C$3=31,'v-t_chart'!K1618,'v-t_chart'!L1618)))))</f>
        <v>101.8</v>
      </c>
      <c r="D1618" s="17"/>
      <c r="F1618" s="102">
        <f t="shared" si="25"/>
        <v>1617</v>
      </c>
      <c r="G1618" s="105"/>
      <c r="I1618" s="4">
        <v>115.8</v>
      </c>
      <c r="K1618" s="4">
        <v>101.8</v>
      </c>
      <c r="L1618" s="107"/>
      <c r="M1618" s="107"/>
      <c r="N1618" s="102">
        <f t="shared" si="26"/>
        <v>1617</v>
      </c>
      <c r="O1618" s="4"/>
      <c r="P1618" s="4"/>
      <c r="Q1618" s="4">
        <v>115.83</v>
      </c>
      <c r="R1618" s="4"/>
      <c r="S1618" s="4">
        <v>101.83</v>
      </c>
      <c r="T1618" s="107"/>
      <c r="U1618" s="107"/>
      <c r="V1618" s="107"/>
      <c r="W1618" s="107"/>
      <c r="X1618" s="107"/>
    </row>
    <row r="1619" spans="1:24">
      <c r="A1619" s="102">
        <f t="shared" si="27"/>
        <v>1618</v>
      </c>
      <c r="B1619" s="102">
        <v>418</v>
      </c>
      <c r="C1619" s="4">
        <f>IF('Input&amp;Output'!$C$3=10,'v-t_chart'!G1619,IF('Input&amp;Output'!$C$3=21,'v-t_chart'!H1619,IF('Input&amp;Output'!$C$3=32,'v-t_chart'!I1619,IF('Input&amp;Output'!$C$3=22,'v-t_chart'!J1619,IF('Input&amp;Output'!$C$3=31,'v-t_chart'!K1619,'v-t_chart'!L1619)))))</f>
        <v>101.8</v>
      </c>
      <c r="D1619" s="17"/>
      <c r="F1619" s="102">
        <f t="shared" si="25"/>
        <v>1618</v>
      </c>
      <c r="G1619" s="105"/>
      <c r="I1619" s="4">
        <v>115.8</v>
      </c>
      <c r="K1619" s="4">
        <v>101.8</v>
      </c>
      <c r="L1619" s="107"/>
      <c r="M1619" s="107"/>
      <c r="N1619" s="102">
        <f t="shared" si="26"/>
        <v>1618</v>
      </c>
      <c r="O1619" s="4"/>
      <c r="P1619" s="4"/>
      <c r="Q1619" s="4">
        <v>115.84</v>
      </c>
      <c r="R1619" s="4"/>
      <c r="S1619" s="4">
        <v>101.84</v>
      </c>
      <c r="T1619" s="107"/>
      <c r="U1619" s="107"/>
      <c r="V1619" s="107"/>
      <c r="W1619" s="107"/>
      <c r="X1619" s="107"/>
    </row>
    <row r="1620" spans="1:24">
      <c r="A1620" s="102">
        <f t="shared" si="27"/>
        <v>1619</v>
      </c>
      <c r="B1620" s="102">
        <v>419</v>
      </c>
      <c r="C1620" s="4">
        <f>IF('Input&amp;Output'!$C$3=10,'v-t_chart'!G1620,IF('Input&amp;Output'!$C$3=21,'v-t_chart'!H1620,IF('Input&amp;Output'!$C$3=32,'v-t_chart'!I1620,IF('Input&amp;Output'!$C$3=22,'v-t_chart'!J1620,IF('Input&amp;Output'!$C$3=31,'v-t_chart'!K1620,'v-t_chart'!L1620)))))</f>
        <v>101.9</v>
      </c>
      <c r="D1620" s="17"/>
      <c r="F1620" s="102">
        <f t="shared" si="25"/>
        <v>1619</v>
      </c>
      <c r="G1620" s="105"/>
      <c r="I1620" s="4">
        <v>115.9</v>
      </c>
      <c r="K1620" s="4">
        <v>101.9</v>
      </c>
      <c r="L1620" s="107"/>
      <c r="M1620" s="107"/>
      <c r="N1620" s="102">
        <f t="shared" si="26"/>
        <v>1619</v>
      </c>
      <c r="O1620" s="4"/>
      <c r="P1620" s="4"/>
      <c r="Q1620" s="4">
        <v>115.9</v>
      </c>
      <c r="R1620" s="4"/>
      <c r="S1620" s="4">
        <v>101.9</v>
      </c>
      <c r="T1620" s="107"/>
      <c r="U1620" s="107"/>
      <c r="V1620" s="107"/>
      <c r="W1620" s="107"/>
      <c r="X1620" s="107"/>
    </row>
    <row r="1621" spans="1:24">
      <c r="A1621" s="102">
        <f t="shared" si="27"/>
        <v>1620</v>
      </c>
      <c r="B1621" s="102">
        <v>420</v>
      </c>
      <c r="C1621" s="4">
        <f>IF('Input&amp;Output'!$C$3=10,'v-t_chart'!G1621,IF('Input&amp;Output'!$C$3=21,'v-t_chart'!H1621,IF('Input&amp;Output'!$C$3=32,'v-t_chart'!I1621,IF('Input&amp;Output'!$C$3=22,'v-t_chart'!J1621,IF('Input&amp;Output'!$C$3=31,'v-t_chart'!K1621,'v-t_chart'!L1621)))))</f>
        <v>102</v>
      </c>
      <c r="D1621" s="17"/>
      <c r="F1621" s="102">
        <f t="shared" si="25"/>
        <v>1620</v>
      </c>
      <c r="G1621" s="105"/>
      <c r="I1621" s="4">
        <v>116</v>
      </c>
      <c r="K1621" s="4">
        <v>102</v>
      </c>
      <c r="L1621" s="107"/>
      <c r="M1621" s="107"/>
      <c r="N1621" s="102">
        <f t="shared" si="26"/>
        <v>1620</v>
      </c>
      <c r="O1621" s="4"/>
      <c r="P1621" s="4"/>
      <c r="Q1621" s="4">
        <v>116.03</v>
      </c>
      <c r="R1621" s="4"/>
      <c r="S1621" s="4">
        <v>102.03</v>
      </c>
      <c r="T1621" s="107"/>
      <c r="U1621" s="107"/>
      <c r="V1621" s="107"/>
      <c r="W1621" s="107"/>
      <c r="X1621" s="107"/>
    </row>
    <row r="1622" spans="1:24">
      <c r="A1622" s="102">
        <f t="shared" si="27"/>
        <v>1621</v>
      </c>
      <c r="B1622" s="102">
        <v>421</v>
      </c>
      <c r="C1622" s="4">
        <f>IF('Input&amp;Output'!$C$3=10,'v-t_chart'!G1622,IF('Input&amp;Output'!$C$3=21,'v-t_chart'!H1622,IF('Input&amp;Output'!$C$3=32,'v-t_chart'!I1622,IF('Input&amp;Output'!$C$3=22,'v-t_chart'!J1622,IF('Input&amp;Output'!$C$3=31,'v-t_chart'!K1622,'v-t_chart'!L1622)))))</f>
        <v>102.2</v>
      </c>
      <c r="D1622" s="17"/>
      <c r="F1622" s="102">
        <f t="shared" si="25"/>
        <v>1621</v>
      </c>
      <c r="G1622" s="105"/>
      <c r="I1622" s="4">
        <v>116.2</v>
      </c>
      <c r="K1622" s="4">
        <v>102.2</v>
      </c>
      <c r="L1622" s="107"/>
      <c r="M1622" s="107"/>
      <c r="N1622" s="102">
        <f t="shared" si="26"/>
        <v>1621</v>
      </c>
      <c r="O1622" s="4"/>
      <c r="P1622" s="4"/>
      <c r="Q1622" s="4">
        <v>116.22</v>
      </c>
      <c r="R1622" s="4"/>
      <c r="S1622" s="4">
        <v>102.22</v>
      </c>
      <c r="T1622" s="107"/>
      <c r="U1622" s="107"/>
      <c r="V1622" s="107"/>
      <c r="W1622" s="107"/>
      <c r="X1622" s="107"/>
    </row>
    <row r="1623" spans="1:24">
      <c r="A1623" s="102">
        <f t="shared" si="27"/>
        <v>1622</v>
      </c>
      <c r="B1623" s="102">
        <v>422</v>
      </c>
      <c r="C1623" s="4">
        <f>IF('Input&amp;Output'!$C$3=10,'v-t_chart'!G1623,IF('Input&amp;Output'!$C$3=21,'v-t_chart'!H1623,IF('Input&amp;Output'!$C$3=32,'v-t_chart'!I1623,IF('Input&amp;Output'!$C$3=22,'v-t_chart'!J1623,IF('Input&amp;Output'!$C$3=31,'v-t_chart'!K1623,'v-t_chart'!L1623)))))</f>
        <v>102.4</v>
      </c>
      <c r="D1623" s="17"/>
      <c r="F1623" s="102">
        <f t="shared" si="25"/>
        <v>1622</v>
      </c>
      <c r="G1623" s="105"/>
      <c r="I1623" s="4">
        <v>116.4</v>
      </c>
      <c r="K1623" s="4">
        <v>102.4</v>
      </c>
      <c r="L1623" s="107"/>
      <c r="M1623" s="107"/>
      <c r="N1623" s="102">
        <f t="shared" si="26"/>
        <v>1622</v>
      </c>
      <c r="O1623" s="4"/>
      <c r="P1623" s="4"/>
      <c r="Q1623" s="4">
        <v>116.42</v>
      </c>
      <c r="R1623" s="4"/>
      <c r="S1623" s="4">
        <v>102.42</v>
      </c>
      <c r="T1623" s="107"/>
      <c r="U1623" s="107"/>
      <c r="V1623" s="107"/>
      <c r="W1623" s="107"/>
      <c r="X1623" s="107"/>
    </row>
    <row r="1624" spans="1:24">
      <c r="A1624" s="102">
        <f t="shared" si="27"/>
        <v>1623</v>
      </c>
      <c r="B1624" s="102">
        <v>423</v>
      </c>
      <c r="C1624" s="4">
        <f>IF('Input&amp;Output'!$C$3=10,'v-t_chart'!G1624,IF('Input&amp;Output'!$C$3=21,'v-t_chart'!H1624,IF('Input&amp;Output'!$C$3=32,'v-t_chart'!I1624,IF('Input&amp;Output'!$C$3=22,'v-t_chart'!J1624,IF('Input&amp;Output'!$C$3=31,'v-t_chart'!K1624,'v-t_chart'!L1624)))))</f>
        <v>102.6</v>
      </c>
      <c r="D1624" s="17"/>
      <c r="F1624" s="102">
        <f t="shared" si="25"/>
        <v>1623</v>
      </c>
      <c r="G1624" s="105"/>
      <c r="I1624" s="4">
        <v>116.6</v>
      </c>
      <c r="K1624" s="4">
        <v>102.6</v>
      </c>
      <c r="L1624" s="107"/>
      <c r="M1624" s="107"/>
      <c r="N1624" s="102">
        <f t="shared" si="26"/>
        <v>1623</v>
      </c>
      <c r="O1624" s="4"/>
      <c r="P1624" s="4"/>
      <c r="Q1624" s="4">
        <v>116.61</v>
      </c>
      <c r="R1624" s="4"/>
      <c r="S1624" s="4">
        <v>102.61</v>
      </c>
      <c r="T1624" s="107"/>
      <c r="U1624" s="107"/>
      <c r="V1624" s="107"/>
      <c r="W1624" s="107"/>
      <c r="X1624" s="107"/>
    </row>
    <row r="1625" spans="1:24">
      <c r="A1625" s="102">
        <f t="shared" si="27"/>
        <v>1624</v>
      </c>
      <c r="B1625" s="102">
        <v>424</v>
      </c>
      <c r="C1625" s="4">
        <f>IF('Input&amp;Output'!$C$3=10,'v-t_chart'!G1625,IF('Input&amp;Output'!$C$3=21,'v-t_chart'!H1625,IF('Input&amp;Output'!$C$3=32,'v-t_chart'!I1625,IF('Input&amp;Output'!$C$3=22,'v-t_chart'!J1625,IF('Input&amp;Output'!$C$3=31,'v-t_chart'!K1625,'v-t_chart'!L1625)))))</f>
        <v>102.8</v>
      </c>
      <c r="D1625" s="17"/>
      <c r="F1625" s="102">
        <f t="shared" si="25"/>
        <v>1624</v>
      </c>
      <c r="G1625" s="105"/>
      <c r="I1625" s="4">
        <v>116.8</v>
      </c>
      <c r="K1625" s="4">
        <v>102.8</v>
      </c>
      <c r="L1625" s="107"/>
      <c r="M1625" s="107"/>
      <c r="N1625" s="102">
        <f t="shared" si="26"/>
        <v>1624</v>
      </c>
      <c r="O1625" s="4"/>
      <c r="P1625" s="4"/>
      <c r="Q1625" s="4">
        <v>116.8</v>
      </c>
      <c r="R1625" s="4"/>
      <c r="S1625" s="4">
        <v>102.8</v>
      </c>
      <c r="T1625" s="107"/>
      <c r="U1625" s="107"/>
      <c r="V1625" s="107"/>
      <c r="W1625" s="107"/>
      <c r="X1625" s="107"/>
    </row>
    <row r="1626" spans="1:24">
      <c r="A1626" s="102">
        <f t="shared" si="27"/>
        <v>1625</v>
      </c>
      <c r="B1626" s="102">
        <v>425</v>
      </c>
      <c r="C1626" s="4">
        <f>IF('Input&amp;Output'!$C$3=10,'v-t_chart'!G1626,IF('Input&amp;Output'!$C$3=21,'v-t_chart'!H1626,IF('Input&amp;Output'!$C$3=32,'v-t_chart'!I1626,IF('Input&amp;Output'!$C$3=22,'v-t_chart'!J1626,IF('Input&amp;Output'!$C$3=31,'v-t_chart'!K1626,'v-t_chart'!L1626)))))</f>
        <v>103.1</v>
      </c>
      <c r="D1626" s="17"/>
      <c r="F1626" s="102">
        <f t="shared" si="25"/>
        <v>1625</v>
      </c>
      <c r="G1626" s="105"/>
      <c r="I1626" s="4">
        <v>117.1</v>
      </c>
      <c r="K1626" s="4">
        <v>103.1</v>
      </c>
      <c r="L1626" s="107"/>
      <c r="M1626" s="107"/>
      <c r="N1626" s="102">
        <f t="shared" si="26"/>
        <v>1625</v>
      </c>
      <c r="O1626" s="4"/>
      <c r="P1626" s="4"/>
      <c r="Q1626" s="4">
        <v>117.05</v>
      </c>
      <c r="R1626" s="4"/>
      <c r="S1626" s="4">
        <v>103.05</v>
      </c>
      <c r="T1626" s="107"/>
      <c r="U1626" s="107"/>
      <c r="V1626" s="107"/>
      <c r="W1626" s="107"/>
      <c r="X1626" s="107"/>
    </row>
    <row r="1627" spans="1:24">
      <c r="A1627" s="102">
        <f t="shared" si="27"/>
        <v>1626</v>
      </c>
      <c r="B1627" s="102">
        <v>426</v>
      </c>
      <c r="C1627" s="4">
        <f>IF('Input&amp;Output'!$C$3=10,'v-t_chart'!G1627,IF('Input&amp;Output'!$C$3=21,'v-t_chart'!H1627,IF('Input&amp;Output'!$C$3=32,'v-t_chart'!I1627,IF('Input&amp;Output'!$C$3=22,'v-t_chart'!J1627,IF('Input&amp;Output'!$C$3=31,'v-t_chart'!K1627,'v-t_chart'!L1627)))))</f>
        <v>103.4</v>
      </c>
      <c r="D1627" s="17"/>
      <c r="F1627" s="102">
        <f t="shared" si="25"/>
        <v>1626</v>
      </c>
      <c r="G1627" s="105"/>
      <c r="I1627" s="4">
        <v>117.4</v>
      </c>
      <c r="K1627" s="4">
        <v>103.4</v>
      </c>
      <c r="L1627" s="107"/>
      <c r="M1627" s="107"/>
      <c r="N1627" s="102">
        <f t="shared" si="26"/>
        <v>1626</v>
      </c>
      <c r="O1627" s="4"/>
      <c r="P1627" s="4"/>
      <c r="Q1627" s="4">
        <v>117.4</v>
      </c>
      <c r="R1627" s="4"/>
      <c r="S1627" s="4">
        <v>103.4</v>
      </c>
      <c r="T1627" s="107"/>
      <c r="U1627" s="107"/>
      <c r="V1627" s="107"/>
      <c r="W1627" s="107"/>
      <c r="X1627" s="107"/>
    </row>
    <row r="1628" spans="1:24">
      <c r="A1628" s="102">
        <f t="shared" si="27"/>
        <v>1627</v>
      </c>
      <c r="B1628" s="102">
        <v>427</v>
      </c>
      <c r="C1628" s="4">
        <f>IF('Input&amp;Output'!$C$3=10,'v-t_chart'!G1628,IF('Input&amp;Output'!$C$3=21,'v-t_chart'!H1628,IF('Input&amp;Output'!$C$3=32,'v-t_chart'!I1628,IF('Input&amp;Output'!$C$3=22,'v-t_chart'!J1628,IF('Input&amp;Output'!$C$3=31,'v-t_chart'!K1628,'v-t_chart'!L1628)))))</f>
        <v>103.9</v>
      </c>
      <c r="D1628" s="17"/>
      <c r="F1628" s="102">
        <f t="shared" si="25"/>
        <v>1627</v>
      </c>
      <c r="G1628" s="105"/>
      <c r="I1628" s="4">
        <v>117.9</v>
      </c>
      <c r="K1628" s="4">
        <v>103.9</v>
      </c>
      <c r="L1628" s="107"/>
      <c r="M1628" s="107"/>
      <c r="N1628" s="102">
        <f t="shared" si="26"/>
        <v>1627</v>
      </c>
      <c r="O1628" s="4"/>
      <c r="P1628" s="4"/>
      <c r="Q1628" s="4">
        <v>117.87</v>
      </c>
      <c r="R1628" s="4"/>
      <c r="S1628" s="4">
        <v>103.87</v>
      </c>
      <c r="T1628" s="107"/>
      <c r="U1628" s="107"/>
      <c r="V1628" s="107"/>
      <c r="W1628" s="107"/>
      <c r="X1628" s="107"/>
    </row>
    <row r="1629" spans="1:24">
      <c r="A1629" s="102">
        <f t="shared" si="27"/>
        <v>1628</v>
      </c>
      <c r="B1629" s="102">
        <v>428</v>
      </c>
      <c r="C1629" s="4">
        <f>IF('Input&amp;Output'!$C$3=10,'v-t_chart'!G1629,IF('Input&amp;Output'!$C$3=21,'v-t_chart'!H1629,IF('Input&amp;Output'!$C$3=32,'v-t_chart'!I1629,IF('Input&amp;Output'!$C$3=22,'v-t_chart'!J1629,IF('Input&amp;Output'!$C$3=31,'v-t_chart'!K1629,'v-t_chart'!L1629)))))</f>
        <v>104.4</v>
      </c>
      <c r="D1629" s="17"/>
      <c r="F1629" s="102">
        <f t="shared" si="25"/>
        <v>1628</v>
      </c>
      <c r="G1629" s="105"/>
      <c r="I1629" s="4">
        <v>118.4</v>
      </c>
      <c r="K1629" s="4">
        <v>104.4</v>
      </c>
      <c r="L1629" s="107"/>
      <c r="M1629" s="107"/>
      <c r="N1629" s="102">
        <f t="shared" si="26"/>
        <v>1628</v>
      </c>
      <c r="O1629" s="4"/>
      <c r="P1629" s="4"/>
      <c r="Q1629" s="4">
        <v>118.37</v>
      </c>
      <c r="R1629" s="4"/>
      <c r="S1629" s="4">
        <v>104.37</v>
      </c>
      <c r="T1629" s="107"/>
      <c r="U1629" s="107"/>
      <c r="V1629" s="107"/>
      <c r="W1629" s="107"/>
      <c r="X1629" s="107"/>
    </row>
    <row r="1630" spans="1:24">
      <c r="A1630" s="102">
        <f t="shared" si="27"/>
        <v>1629</v>
      </c>
      <c r="B1630" s="102">
        <v>429</v>
      </c>
      <c r="C1630" s="4">
        <f>IF('Input&amp;Output'!$C$3=10,'v-t_chart'!G1630,IF('Input&amp;Output'!$C$3=21,'v-t_chart'!H1630,IF('Input&amp;Output'!$C$3=32,'v-t_chart'!I1630,IF('Input&amp;Output'!$C$3=22,'v-t_chart'!J1630,IF('Input&amp;Output'!$C$3=31,'v-t_chart'!K1630,'v-t_chart'!L1630)))))</f>
        <v>104.9</v>
      </c>
      <c r="D1630" s="17"/>
      <c r="F1630" s="102">
        <f t="shared" si="25"/>
        <v>1629</v>
      </c>
      <c r="G1630" s="105"/>
      <c r="I1630" s="4">
        <v>118.9</v>
      </c>
      <c r="K1630" s="4">
        <v>104.9</v>
      </c>
      <c r="L1630" s="107"/>
      <c r="M1630" s="107"/>
      <c r="N1630" s="102">
        <f t="shared" si="26"/>
        <v>1629</v>
      </c>
      <c r="O1630" s="4"/>
      <c r="P1630" s="4"/>
      <c r="Q1630" s="4">
        <v>118.85</v>
      </c>
      <c r="R1630" s="4"/>
      <c r="S1630" s="4">
        <v>104.85</v>
      </c>
      <c r="T1630" s="107"/>
      <c r="U1630" s="107"/>
      <c r="V1630" s="107"/>
      <c r="W1630" s="107"/>
      <c r="X1630" s="107"/>
    </row>
    <row r="1631" spans="1:24">
      <c r="A1631" s="102">
        <f t="shared" si="27"/>
        <v>1630</v>
      </c>
      <c r="B1631" s="102">
        <v>430</v>
      </c>
      <c r="C1631" s="4">
        <f>IF('Input&amp;Output'!$C$3=10,'v-t_chart'!G1631,IF('Input&amp;Output'!$C$3=21,'v-t_chart'!H1631,IF('Input&amp;Output'!$C$3=32,'v-t_chart'!I1631,IF('Input&amp;Output'!$C$3=22,'v-t_chart'!J1631,IF('Input&amp;Output'!$C$3=31,'v-t_chart'!K1631,'v-t_chart'!L1631)))))</f>
        <v>105.2</v>
      </c>
      <c r="D1631" s="17"/>
      <c r="F1631" s="102">
        <f t="shared" si="25"/>
        <v>1630</v>
      </c>
      <c r="G1631" s="105"/>
      <c r="I1631" s="4">
        <v>119.2</v>
      </c>
      <c r="K1631" s="4">
        <v>105.2</v>
      </c>
      <c r="L1631" s="107"/>
      <c r="M1631" s="107"/>
      <c r="N1631" s="102">
        <f t="shared" si="26"/>
        <v>1630</v>
      </c>
      <c r="O1631" s="4"/>
      <c r="P1631" s="4"/>
      <c r="Q1631" s="4">
        <v>119.23</v>
      </c>
      <c r="R1631" s="4"/>
      <c r="S1631" s="4">
        <v>105.23</v>
      </c>
      <c r="T1631" s="107"/>
      <c r="U1631" s="107"/>
      <c r="V1631" s="107"/>
      <c r="W1631" s="107"/>
      <c r="X1631" s="107"/>
    </row>
    <row r="1632" spans="1:24">
      <c r="A1632" s="102">
        <f t="shared" si="27"/>
        <v>1631</v>
      </c>
      <c r="B1632" s="102">
        <v>431</v>
      </c>
      <c r="C1632" s="4">
        <f>IF('Input&amp;Output'!$C$3=10,'v-t_chart'!G1632,IF('Input&amp;Output'!$C$3=21,'v-t_chart'!H1632,IF('Input&amp;Output'!$C$3=32,'v-t_chart'!I1632,IF('Input&amp;Output'!$C$3=22,'v-t_chart'!J1632,IF('Input&amp;Output'!$C$3=31,'v-t_chart'!K1632,'v-t_chart'!L1632)))))</f>
        <v>105.5</v>
      </c>
      <c r="D1632" s="17"/>
      <c r="F1632" s="102">
        <f t="shared" si="25"/>
        <v>1631</v>
      </c>
      <c r="G1632" s="105"/>
      <c r="I1632" s="4">
        <v>119.5</v>
      </c>
      <c r="K1632" s="4">
        <v>105.5</v>
      </c>
      <c r="L1632" s="107"/>
      <c r="M1632" s="107"/>
      <c r="N1632" s="102">
        <f t="shared" si="26"/>
        <v>1631</v>
      </c>
      <c r="O1632" s="4"/>
      <c r="P1632" s="4"/>
      <c r="Q1632" s="4">
        <v>119.49</v>
      </c>
      <c r="R1632" s="4"/>
      <c r="S1632" s="4">
        <v>105.49</v>
      </c>
      <c r="T1632" s="107"/>
      <c r="U1632" s="107"/>
      <c r="V1632" s="107"/>
      <c r="W1632" s="107"/>
      <c r="X1632" s="107"/>
    </row>
    <row r="1633" spans="1:24">
      <c r="A1633" s="102">
        <f t="shared" si="27"/>
        <v>1632</v>
      </c>
      <c r="B1633" s="102">
        <v>432</v>
      </c>
      <c r="C1633" s="4">
        <f>IF('Input&amp;Output'!$C$3=10,'v-t_chart'!G1633,IF('Input&amp;Output'!$C$3=21,'v-t_chart'!H1633,IF('Input&amp;Output'!$C$3=32,'v-t_chart'!I1633,IF('Input&amp;Output'!$C$3=22,'v-t_chart'!J1633,IF('Input&amp;Output'!$C$3=31,'v-t_chart'!K1633,'v-t_chart'!L1633)))))</f>
        <v>105.7</v>
      </c>
      <c r="D1633" s="17"/>
      <c r="F1633" s="102">
        <f t="shared" si="25"/>
        <v>1632</v>
      </c>
      <c r="G1633" s="105"/>
      <c r="I1633" s="4">
        <v>119.7</v>
      </c>
      <c r="K1633" s="4">
        <v>105.7</v>
      </c>
      <c r="L1633" s="107"/>
      <c r="M1633" s="107"/>
      <c r="N1633" s="102">
        <f t="shared" si="26"/>
        <v>1632</v>
      </c>
      <c r="O1633" s="4"/>
      <c r="P1633" s="4"/>
      <c r="Q1633" s="4">
        <v>119.69</v>
      </c>
      <c r="R1633" s="4"/>
      <c r="S1633" s="4">
        <v>105.69</v>
      </c>
      <c r="T1633" s="107"/>
      <c r="U1633" s="107"/>
      <c r="V1633" s="107"/>
      <c r="W1633" s="107"/>
      <c r="X1633" s="107"/>
    </row>
    <row r="1634" spans="1:24">
      <c r="A1634" s="102">
        <f t="shared" si="27"/>
        <v>1633</v>
      </c>
      <c r="B1634" s="102">
        <v>433</v>
      </c>
      <c r="C1634" s="4">
        <f>IF('Input&amp;Output'!$C$3=10,'v-t_chart'!G1634,IF('Input&amp;Output'!$C$3=21,'v-t_chart'!H1634,IF('Input&amp;Output'!$C$3=32,'v-t_chart'!I1634,IF('Input&amp;Output'!$C$3=22,'v-t_chart'!J1634,IF('Input&amp;Output'!$C$3=31,'v-t_chart'!K1634,'v-t_chart'!L1634)))))</f>
        <v>105.9</v>
      </c>
      <c r="D1634" s="17"/>
      <c r="F1634" s="102">
        <f t="shared" si="25"/>
        <v>1633</v>
      </c>
      <c r="G1634" s="105"/>
      <c r="I1634" s="4">
        <v>119.9</v>
      </c>
      <c r="K1634" s="4">
        <v>105.9</v>
      </c>
      <c r="L1634" s="107"/>
      <c r="M1634" s="107"/>
      <c r="N1634" s="102">
        <f t="shared" si="26"/>
        <v>1633</v>
      </c>
      <c r="O1634" s="4"/>
      <c r="P1634" s="4"/>
      <c r="Q1634" s="4">
        <v>119.88</v>
      </c>
      <c r="R1634" s="4"/>
      <c r="S1634" s="4">
        <v>105.88</v>
      </c>
      <c r="T1634" s="107"/>
      <c r="U1634" s="107"/>
      <c r="V1634" s="107"/>
      <c r="W1634" s="107"/>
      <c r="X1634" s="107"/>
    </row>
    <row r="1635" spans="1:24">
      <c r="A1635" s="102">
        <f t="shared" si="27"/>
        <v>1634</v>
      </c>
      <c r="B1635" s="102">
        <v>434</v>
      </c>
      <c r="C1635" s="4">
        <f>IF('Input&amp;Output'!$C$3=10,'v-t_chart'!G1635,IF('Input&amp;Output'!$C$3=21,'v-t_chart'!H1635,IF('Input&amp;Output'!$C$3=32,'v-t_chart'!I1635,IF('Input&amp;Output'!$C$3=22,'v-t_chart'!J1635,IF('Input&amp;Output'!$C$3=31,'v-t_chart'!K1635,'v-t_chart'!L1635)))))</f>
        <v>106.1</v>
      </c>
      <c r="D1635" s="17"/>
      <c r="F1635" s="102">
        <f t="shared" si="25"/>
        <v>1634</v>
      </c>
      <c r="G1635" s="105"/>
      <c r="I1635" s="4">
        <v>120.1</v>
      </c>
      <c r="K1635" s="4">
        <v>106.1</v>
      </c>
      <c r="L1635" s="107"/>
      <c r="M1635" s="107"/>
      <c r="N1635" s="102">
        <f t="shared" si="26"/>
        <v>1634</v>
      </c>
      <c r="O1635" s="4"/>
      <c r="P1635" s="4"/>
      <c r="Q1635" s="4">
        <v>120.08</v>
      </c>
      <c r="R1635" s="4"/>
      <c r="S1635" s="4">
        <v>106.08</v>
      </c>
      <c r="T1635" s="107"/>
      <c r="U1635" s="107"/>
      <c r="V1635" s="107"/>
      <c r="W1635" s="107"/>
      <c r="X1635" s="107"/>
    </row>
    <row r="1636" spans="1:24">
      <c r="A1636" s="102">
        <f t="shared" si="27"/>
        <v>1635</v>
      </c>
      <c r="B1636" s="102">
        <v>435</v>
      </c>
      <c r="C1636" s="4">
        <f>IF('Input&amp;Output'!$C$3=10,'v-t_chart'!G1636,IF('Input&amp;Output'!$C$3=21,'v-t_chart'!H1636,IF('Input&amp;Output'!$C$3=32,'v-t_chart'!I1636,IF('Input&amp;Output'!$C$3=22,'v-t_chart'!J1636,IF('Input&amp;Output'!$C$3=31,'v-t_chart'!K1636,'v-t_chart'!L1636)))))</f>
        <v>106.3</v>
      </c>
      <c r="D1636" s="17"/>
      <c r="F1636" s="102">
        <f t="shared" ref="F1636:F1699" si="28">F1635+1</f>
        <v>1635</v>
      </c>
      <c r="G1636" s="105"/>
      <c r="I1636" s="4">
        <v>120.3</v>
      </c>
      <c r="K1636" s="4">
        <v>106.3</v>
      </c>
      <c r="L1636" s="107"/>
      <c r="M1636" s="107"/>
      <c r="N1636" s="102">
        <f t="shared" ref="N1636:N1699" si="29">N1635+1</f>
        <v>1635</v>
      </c>
      <c r="O1636" s="4"/>
      <c r="P1636" s="4"/>
      <c r="Q1636" s="4">
        <v>120.28</v>
      </c>
      <c r="R1636" s="4"/>
      <c r="S1636" s="4">
        <v>106.28</v>
      </c>
      <c r="T1636" s="107"/>
      <c r="U1636" s="107"/>
      <c r="V1636" s="107"/>
      <c r="W1636" s="107"/>
      <c r="X1636" s="107"/>
    </row>
    <row r="1637" spans="1:24">
      <c r="A1637" s="102">
        <f t="shared" si="27"/>
        <v>1636</v>
      </c>
      <c r="B1637" s="102">
        <v>436</v>
      </c>
      <c r="C1637" s="4">
        <f>IF('Input&amp;Output'!$C$3=10,'v-t_chart'!G1637,IF('Input&amp;Output'!$C$3=21,'v-t_chart'!H1637,IF('Input&amp;Output'!$C$3=32,'v-t_chart'!I1637,IF('Input&amp;Output'!$C$3=22,'v-t_chart'!J1637,IF('Input&amp;Output'!$C$3=31,'v-t_chart'!K1637,'v-t_chart'!L1637)))))</f>
        <v>106.5</v>
      </c>
      <c r="D1637" s="17"/>
      <c r="F1637" s="102">
        <f t="shared" si="28"/>
        <v>1636</v>
      </c>
      <c r="G1637" s="105"/>
      <c r="I1637" s="4">
        <v>120.5</v>
      </c>
      <c r="K1637" s="4">
        <v>106.5</v>
      </c>
      <c r="L1637" s="107"/>
      <c r="M1637" s="107"/>
      <c r="N1637" s="102">
        <f t="shared" si="29"/>
        <v>1636</v>
      </c>
      <c r="O1637" s="4"/>
      <c r="P1637" s="4"/>
      <c r="Q1637" s="4">
        <v>120.51</v>
      </c>
      <c r="R1637" s="4"/>
      <c r="S1637" s="4">
        <v>106.51</v>
      </c>
      <c r="T1637" s="107"/>
      <c r="U1637" s="107"/>
      <c r="V1637" s="107"/>
      <c r="W1637" s="107"/>
      <c r="X1637" s="107"/>
    </row>
    <row r="1638" spans="1:24">
      <c r="A1638" s="102">
        <f t="shared" si="27"/>
        <v>1637</v>
      </c>
      <c r="B1638" s="102">
        <v>437</v>
      </c>
      <c r="C1638" s="4">
        <f>IF('Input&amp;Output'!$C$3=10,'v-t_chart'!G1638,IF('Input&amp;Output'!$C$3=21,'v-t_chart'!H1638,IF('Input&amp;Output'!$C$3=32,'v-t_chart'!I1638,IF('Input&amp;Output'!$C$3=22,'v-t_chart'!J1638,IF('Input&amp;Output'!$C$3=31,'v-t_chart'!K1638,'v-t_chart'!L1638)))))</f>
        <v>106.8</v>
      </c>
      <c r="D1638" s="17"/>
      <c r="F1638" s="102">
        <f t="shared" si="28"/>
        <v>1637</v>
      </c>
      <c r="G1638" s="105"/>
      <c r="I1638" s="4">
        <v>120.8</v>
      </c>
      <c r="K1638" s="4">
        <v>106.8</v>
      </c>
      <c r="L1638" s="107"/>
      <c r="M1638" s="107"/>
      <c r="N1638" s="102">
        <f t="shared" si="29"/>
        <v>1637</v>
      </c>
      <c r="O1638" s="4"/>
      <c r="P1638" s="4"/>
      <c r="Q1638" s="4">
        <v>120.79</v>
      </c>
      <c r="R1638" s="4"/>
      <c r="S1638" s="4">
        <v>106.79</v>
      </c>
      <c r="T1638" s="107"/>
      <c r="U1638" s="107"/>
      <c r="V1638" s="107"/>
      <c r="W1638" s="107"/>
      <c r="X1638" s="107"/>
    </row>
    <row r="1639" spans="1:24">
      <c r="A1639" s="102">
        <f t="shared" si="27"/>
        <v>1638</v>
      </c>
      <c r="B1639" s="102">
        <v>438</v>
      </c>
      <c r="C1639" s="4">
        <f>IF('Input&amp;Output'!$C$3=10,'v-t_chart'!G1639,IF('Input&amp;Output'!$C$3=21,'v-t_chart'!H1639,IF('Input&amp;Output'!$C$3=32,'v-t_chart'!I1639,IF('Input&amp;Output'!$C$3=22,'v-t_chart'!J1639,IF('Input&amp;Output'!$C$3=31,'v-t_chart'!K1639,'v-t_chart'!L1639)))))</f>
        <v>107.1</v>
      </c>
      <c r="D1639" s="17"/>
      <c r="F1639" s="102">
        <f t="shared" si="28"/>
        <v>1638</v>
      </c>
      <c r="G1639" s="105"/>
      <c r="I1639" s="4">
        <v>121.1</v>
      </c>
      <c r="K1639" s="4">
        <v>107.1</v>
      </c>
      <c r="L1639" s="107"/>
      <c r="M1639" s="107"/>
      <c r="N1639" s="102">
        <f t="shared" si="29"/>
        <v>1638</v>
      </c>
      <c r="O1639" s="4"/>
      <c r="P1639" s="4"/>
      <c r="Q1639" s="4">
        <v>121.14</v>
      </c>
      <c r="R1639" s="4"/>
      <c r="S1639" s="4">
        <v>107.14</v>
      </c>
      <c r="T1639" s="107"/>
      <c r="U1639" s="107"/>
      <c r="V1639" s="107"/>
      <c r="W1639" s="107"/>
      <c r="X1639" s="107"/>
    </row>
    <row r="1640" spans="1:24">
      <c r="A1640" s="102">
        <f t="shared" si="27"/>
        <v>1639</v>
      </c>
      <c r="B1640" s="102">
        <v>439</v>
      </c>
      <c r="C1640" s="4">
        <f>IF('Input&amp;Output'!$C$3=10,'v-t_chart'!G1640,IF('Input&amp;Output'!$C$3=21,'v-t_chart'!H1640,IF('Input&amp;Output'!$C$3=32,'v-t_chart'!I1640,IF('Input&amp;Output'!$C$3=22,'v-t_chart'!J1640,IF('Input&amp;Output'!$C$3=31,'v-t_chart'!K1640,'v-t_chart'!L1640)))))</f>
        <v>107.5</v>
      </c>
      <c r="D1640" s="17"/>
      <c r="F1640" s="102">
        <f t="shared" si="28"/>
        <v>1639</v>
      </c>
      <c r="G1640" s="105"/>
      <c r="I1640" s="4">
        <v>121.5</v>
      </c>
      <c r="K1640" s="4">
        <v>107.5</v>
      </c>
      <c r="L1640" s="107"/>
      <c r="M1640" s="107"/>
      <c r="N1640" s="102">
        <f t="shared" si="29"/>
        <v>1639</v>
      </c>
      <c r="O1640" s="4"/>
      <c r="P1640" s="4"/>
      <c r="Q1640" s="4">
        <v>121.54</v>
      </c>
      <c r="R1640" s="4"/>
      <c r="S1640" s="4">
        <v>107.54</v>
      </c>
      <c r="T1640" s="107"/>
      <c r="U1640" s="107"/>
      <c r="V1640" s="107"/>
      <c r="W1640" s="107"/>
      <c r="X1640" s="107"/>
    </row>
    <row r="1641" spans="1:24">
      <c r="A1641" s="102">
        <f t="shared" si="27"/>
        <v>1640</v>
      </c>
      <c r="B1641" s="102">
        <v>440</v>
      </c>
      <c r="C1641" s="4">
        <f>IF('Input&amp;Output'!$C$3=10,'v-t_chart'!G1641,IF('Input&amp;Output'!$C$3=21,'v-t_chart'!H1641,IF('Input&amp;Output'!$C$3=32,'v-t_chart'!I1641,IF('Input&amp;Output'!$C$3=22,'v-t_chart'!J1641,IF('Input&amp;Output'!$C$3=31,'v-t_chart'!K1641,'v-t_chart'!L1641)))))</f>
        <v>108</v>
      </c>
      <c r="D1641" s="17"/>
      <c r="F1641" s="102">
        <f t="shared" si="28"/>
        <v>1640</v>
      </c>
      <c r="G1641" s="105"/>
      <c r="I1641" s="4">
        <v>122</v>
      </c>
      <c r="K1641" s="4">
        <v>108</v>
      </c>
      <c r="L1641" s="107"/>
      <c r="M1641" s="107"/>
      <c r="N1641" s="102">
        <f t="shared" si="29"/>
        <v>1640</v>
      </c>
      <c r="O1641" s="4"/>
      <c r="P1641" s="4"/>
      <c r="Q1641" s="4">
        <v>121.95</v>
      </c>
      <c r="R1641" s="4"/>
      <c r="S1641" s="4">
        <v>107.95</v>
      </c>
      <c r="T1641" s="107"/>
      <c r="U1641" s="107"/>
      <c r="V1641" s="107"/>
      <c r="W1641" s="107"/>
      <c r="X1641" s="107"/>
    </row>
    <row r="1642" spans="1:24">
      <c r="A1642" s="102">
        <f t="shared" si="27"/>
        <v>1641</v>
      </c>
      <c r="B1642" s="102">
        <v>441</v>
      </c>
      <c r="C1642" s="4">
        <f>IF('Input&amp;Output'!$C$3=10,'v-t_chart'!G1642,IF('Input&amp;Output'!$C$3=21,'v-t_chart'!H1642,IF('Input&amp;Output'!$C$3=32,'v-t_chart'!I1642,IF('Input&amp;Output'!$C$3=22,'v-t_chart'!J1642,IF('Input&amp;Output'!$C$3=31,'v-t_chart'!K1642,'v-t_chart'!L1642)))))</f>
        <v>108.3</v>
      </c>
      <c r="D1642" s="17"/>
      <c r="F1642" s="102">
        <f t="shared" si="28"/>
        <v>1641</v>
      </c>
      <c r="G1642" s="105"/>
      <c r="I1642" s="4">
        <v>122.3</v>
      </c>
      <c r="K1642" s="4">
        <v>108.3</v>
      </c>
      <c r="L1642" s="107"/>
      <c r="M1642" s="107"/>
      <c r="N1642" s="102">
        <f t="shared" si="29"/>
        <v>1641</v>
      </c>
      <c r="O1642" s="4"/>
      <c r="P1642" s="4"/>
      <c r="Q1642" s="4">
        <v>122.34</v>
      </c>
      <c r="R1642" s="4"/>
      <c r="S1642" s="4">
        <v>108.34</v>
      </c>
      <c r="T1642" s="107"/>
      <c r="U1642" s="107"/>
      <c r="V1642" s="107"/>
      <c r="W1642" s="107"/>
      <c r="X1642" s="107"/>
    </row>
    <row r="1643" spans="1:24">
      <c r="A1643" s="102">
        <f t="shared" si="27"/>
        <v>1642</v>
      </c>
      <c r="B1643" s="102">
        <v>442</v>
      </c>
      <c r="C1643" s="4">
        <f>IF('Input&amp;Output'!$C$3=10,'v-t_chart'!G1643,IF('Input&amp;Output'!$C$3=21,'v-t_chart'!H1643,IF('Input&amp;Output'!$C$3=32,'v-t_chart'!I1643,IF('Input&amp;Output'!$C$3=22,'v-t_chart'!J1643,IF('Input&amp;Output'!$C$3=31,'v-t_chart'!K1643,'v-t_chart'!L1643)))))</f>
        <v>108.6</v>
      </c>
      <c r="D1643" s="17"/>
      <c r="F1643" s="102">
        <f t="shared" si="28"/>
        <v>1642</v>
      </c>
      <c r="G1643" s="105"/>
      <c r="I1643" s="4">
        <v>122.6</v>
      </c>
      <c r="K1643" s="4">
        <v>108.6</v>
      </c>
      <c r="L1643" s="107"/>
      <c r="M1643" s="107"/>
      <c r="N1643" s="102">
        <f t="shared" si="29"/>
        <v>1642</v>
      </c>
      <c r="O1643" s="4"/>
      <c r="P1643" s="4"/>
      <c r="Q1643" s="4">
        <v>122.64</v>
      </c>
      <c r="R1643" s="4"/>
      <c r="S1643" s="4">
        <v>108.64</v>
      </c>
      <c r="T1643" s="107"/>
      <c r="U1643" s="107"/>
      <c r="V1643" s="107"/>
      <c r="W1643" s="107"/>
      <c r="X1643" s="107"/>
    </row>
    <row r="1644" spans="1:24">
      <c r="A1644" s="102">
        <f t="shared" si="27"/>
        <v>1643</v>
      </c>
      <c r="B1644" s="102">
        <v>443</v>
      </c>
      <c r="C1644" s="4">
        <f>IF('Input&amp;Output'!$C$3=10,'v-t_chart'!G1644,IF('Input&amp;Output'!$C$3=21,'v-t_chart'!H1644,IF('Input&amp;Output'!$C$3=32,'v-t_chart'!I1644,IF('Input&amp;Output'!$C$3=22,'v-t_chart'!J1644,IF('Input&amp;Output'!$C$3=31,'v-t_chart'!K1644,'v-t_chart'!L1644)))))</f>
        <v>108.9</v>
      </c>
      <c r="D1644" s="17"/>
      <c r="F1644" s="102">
        <f t="shared" si="28"/>
        <v>1643</v>
      </c>
      <c r="G1644" s="105"/>
      <c r="I1644" s="4">
        <v>122.9</v>
      </c>
      <c r="K1644" s="4">
        <v>108.9</v>
      </c>
      <c r="L1644" s="107"/>
      <c r="M1644" s="107"/>
      <c r="N1644" s="102">
        <f t="shared" si="29"/>
        <v>1643</v>
      </c>
      <c r="O1644" s="4"/>
      <c r="P1644" s="4"/>
      <c r="Q1644" s="4">
        <v>122.87</v>
      </c>
      <c r="R1644" s="4"/>
      <c r="S1644" s="4">
        <v>108.87</v>
      </c>
      <c r="T1644" s="107"/>
      <c r="U1644" s="107"/>
      <c r="V1644" s="107"/>
      <c r="W1644" s="107"/>
      <c r="X1644" s="107"/>
    </row>
    <row r="1645" spans="1:24">
      <c r="A1645" s="102">
        <f t="shared" si="27"/>
        <v>1644</v>
      </c>
      <c r="B1645" s="102">
        <v>444</v>
      </c>
      <c r="C1645" s="4">
        <f>IF('Input&amp;Output'!$C$3=10,'v-t_chart'!G1645,IF('Input&amp;Output'!$C$3=21,'v-t_chart'!H1645,IF('Input&amp;Output'!$C$3=32,'v-t_chart'!I1645,IF('Input&amp;Output'!$C$3=22,'v-t_chart'!J1645,IF('Input&amp;Output'!$C$3=31,'v-t_chart'!K1645,'v-t_chart'!L1645)))))</f>
        <v>109.1</v>
      </c>
      <c r="D1645" s="17"/>
      <c r="F1645" s="102">
        <f t="shared" si="28"/>
        <v>1644</v>
      </c>
      <c r="G1645" s="105"/>
      <c r="I1645" s="4">
        <v>123.1</v>
      </c>
      <c r="K1645" s="4">
        <v>109.1</v>
      </c>
      <c r="L1645" s="107"/>
      <c r="M1645" s="107"/>
      <c r="N1645" s="102">
        <f t="shared" si="29"/>
        <v>1644</v>
      </c>
      <c r="O1645" s="4"/>
      <c r="P1645" s="4"/>
      <c r="Q1645" s="4">
        <v>123.05</v>
      </c>
      <c r="R1645" s="4"/>
      <c r="S1645" s="4">
        <v>109.05</v>
      </c>
      <c r="T1645" s="107"/>
      <c r="U1645" s="107"/>
      <c r="V1645" s="107"/>
      <c r="W1645" s="107"/>
      <c r="X1645" s="107"/>
    </row>
    <row r="1646" spans="1:24">
      <c r="A1646" s="102">
        <f t="shared" si="27"/>
        <v>1645</v>
      </c>
      <c r="B1646" s="102">
        <v>445</v>
      </c>
      <c r="C1646" s="4">
        <f>IF('Input&amp;Output'!$C$3=10,'v-t_chart'!G1646,IF('Input&amp;Output'!$C$3=21,'v-t_chart'!H1646,IF('Input&amp;Output'!$C$3=32,'v-t_chart'!I1646,IF('Input&amp;Output'!$C$3=22,'v-t_chart'!J1646,IF('Input&amp;Output'!$C$3=31,'v-t_chart'!K1646,'v-t_chart'!L1646)))))</f>
        <v>109.2</v>
      </c>
      <c r="D1646" s="17"/>
      <c r="F1646" s="102">
        <f t="shared" si="28"/>
        <v>1645</v>
      </c>
      <c r="G1646" s="105"/>
      <c r="I1646" s="4">
        <v>123.2</v>
      </c>
      <c r="K1646" s="4">
        <v>109.2</v>
      </c>
      <c r="L1646" s="107"/>
      <c r="M1646" s="107"/>
      <c r="N1646" s="102">
        <f t="shared" si="29"/>
        <v>1645</v>
      </c>
      <c r="O1646" s="4"/>
      <c r="P1646" s="4"/>
      <c r="Q1646" s="4">
        <v>123.22</v>
      </c>
      <c r="R1646" s="4"/>
      <c r="S1646" s="4">
        <v>109.22</v>
      </c>
      <c r="T1646" s="107"/>
      <c r="U1646" s="107"/>
      <c r="V1646" s="107"/>
      <c r="W1646" s="107"/>
      <c r="X1646" s="107"/>
    </row>
    <row r="1647" spans="1:24">
      <c r="A1647" s="102">
        <f t="shared" si="27"/>
        <v>1646</v>
      </c>
      <c r="B1647" s="102">
        <v>446</v>
      </c>
      <c r="C1647" s="4">
        <f>IF('Input&amp;Output'!$C$3=10,'v-t_chart'!G1647,IF('Input&amp;Output'!$C$3=21,'v-t_chart'!H1647,IF('Input&amp;Output'!$C$3=32,'v-t_chart'!I1647,IF('Input&amp;Output'!$C$3=22,'v-t_chart'!J1647,IF('Input&amp;Output'!$C$3=31,'v-t_chart'!K1647,'v-t_chart'!L1647)))))</f>
        <v>109.4</v>
      </c>
      <c r="D1647" s="17"/>
      <c r="F1647" s="102">
        <f t="shared" si="28"/>
        <v>1646</v>
      </c>
      <c r="G1647" s="105"/>
      <c r="I1647" s="4">
        <v>123.4</v>
      </c>
      <c r="K1647" s="4">
        <v>109.4</v>
      </c>
      <c r="L1647" s="107"/>
      <c r="M1647" s="107"/>
      <c r="N1647" s="102">
        <f t="shared" si="29"/>
        <v>1646</v>
      </c>
      <c r="O1647" s="4"/>
      <c r="P1647" s="4"/>
      <c r="Q1647" s="4">
        <v>123.38</v>
      </c>
      <c r="R1647" s="4"/>
      <c r="S1647" s="4">
        <v>109.38</v>
      </c>
      <c r="T1647" s="107"/>
      <c r="U1647" s="107"/>
      <c r="V1647" s="107"/>
      <c r="W1647" s="107"/>
      <c r="X1647" s="107"/>
    </row>
    <row r="1648" spans="1:24">
      <c r="A1648" s="102">
        <f t="shared" si="27"/>
        <v>1647</v>
      </c>
      <c r="B1648" s="102">
        <v>447</v>
      </c>
      <c r="C1648" s="4">
        <f>IF('Input&amp;Output'!$C$3=10,'v-t_chart'!G1648,IF('Input&amp;Output'!$C$3=21,'v-t_chart'!H1648,IF('Input&amp;Output'!$C$3=32,'v-t_chart'!I1648,IF('Input&amp;Output'!$C$3=22,'v-t_chart'!J1648,IF('Input&amp;Output'!$C$3=31,'v-t_chart'!K1648,'v-t_chart'!L1648)))))</f>
        <v>109.5</v>
      </c>
      <c r="D1648" s="17"/>
      <c r="F1648" s="102">
        <f t="shared" si="28"/>
        <v>1647</v>
      </c>
      <c r="G1648" s="105"/>
      <c r="I1648" s="4">
        <v>123.5</v>
      </c>
      <c r="K1648" s="4">
        <v>109.5</v>
      </c>
      <c r="L1648" s="107"/>
      <c r="M1648" s="107"/>
      <c r="N1648" s="102">
        <f t="shared" si="29"/>
        <v>1647</v>
      </c>
      <c r="O1648" s="4"/>
      <c r="P1648" s="4"/>
      <c r="Q1648" s="4">
        <v>123.54</v>
      </c>
      <c r="R1648" s="4"/>
      <c r="S1648" s="4">
        <v>109.54</v>
      </c>
      <c r="T1648" s="107"/>
      <c r="U1648" s="107"/>
      <c r="V1648" s="107"/>
      <c r="W1648" s="107"/>
      <c r="X1648" s="107"/>
    </row>
    <row r="1649" spans="1:24">
      <c r="A1649" s="102">
        <f t="shared" si="27"/>
        <v>1648</v>
      </c>
      <c r="B1649" s="102">
        <v>448</v>
      </c>
      <c r="C1649" s="4">
        <f>IF('Input&amp;Output'!$C$3=10,'v-t_chart'!G1649,IF('Input&amp;Output'!$C$3=21,'v-t_chart'!H1649,IF('Input&amp;Output'!$C$3=32,'v-t_chart'!I1649,IF('Input&amp;Output'!$C$3=22,'v-t_chart'!J1649,IF('Input&amp;Output'!$C$3=31,'v-t_chart'!K1649,'v-t_chart'!L1649)))))</f>
        <v>109.7</v>
      </c>
      <c r="D1649" s="17"/>
      <c r="F1649" s="102">
        <f t="shared" si="28"/>
        <v>1648</v>
      </c>
      <c r="G1649" s="105"/>
      <c r="I1649" s="4">
        <v>123.7</v>
      </c>
      <c r="K1649" s="4">
        <v>109.7</v>
      </c>
      <c r="L1649" s="107"/>
      <c r="M1649" s="107"/>
      <c r="N1649" s="102">
        <f t="shared" si="29"/>
        <v>1648</v>
      </c>
      <c r="O1649" s="4"/>
      <c r="P1649" s="4"/>
      <c r="Q1649" s="4">
        <v>123.71</v>
      </c>
      <c r="R1649" s="4"/>
      <c r="S1649" s="4">
        <v>109.71</v>
      </c>
      <c r="T1649" s="107"/>
      <c r="U1649" s="107"/>
      <c r="V1649" s="107"/>
      <c r="W1649" s="107"/>
      <c r="X1649" s="107"/>
    </row>
    <row r="1650" spans="1:24">
      <c r="A1650" s="102">
        <f t="shared" si="27"/>
        <v>1649</v>
      </c>
      <c r="B1650" s="102">
        <v>449</v>
      </c>
      <c r="C1650" s="4">
        <f>IF('Input&amp;Output'!$C$3=10,'v-t_chart'!G1650,IF('Input&amp;Output'!$C$3=21,'v-t_chart'!H1650,IF('Input&amp;Output'!$C$3=32,'v-t_chart'!I1650,IF('Input&amp;Output'!$C$3=22,'v-t_chart'!J1650,IF('Input&amp;Output'!$C$3=31,'v-t_chart'!K1650,'v-t_chart'!L1650)))))</f>
        <v>109.9</v>
      </c>
      <c r="D1650" s="17"/>
      <c r="F1650" s="102">
        <f t="shared" si="28"/>
        <v>1649</v>
      </c>
      <c r="G1650" s="105"/>
      <c r="I1650" s="4">
        <v>123.9</v>
      </c>
      <c r="K1650" s="4">
        <v>109.9</v>
      </c>
      <c r="L1650" s="107"/>
      <c r="M1650" s="107"/>
      <c r="N1650" s="102">
        <f t="shared" si="29"/>
        <v>1649</v>
      </c>
      <c r="O1650" s="4"/>
      <c r="P1650" s="4"/>
      <c r="Q1650" s="4">
        <v>123.9</v>
      </c>
      <c r="R1650" s="4"/>
      <c r="S1650" s="4">
        <v>109.9</v>
      </c>
      <c r="T1650" s="107"/>
      <c r="U1650" s="107"/>
      <c r="V1650" s="107"/>
      <c r="W1650" s="107"/>
      <c r="X1650" s="107"/>
    </row>
    <row r="1651" spans="1:24">
      <c r="A1651" s="102">
        <f t="shared" si="27"/>
        <v>1650</v>
      </c>
      <c r="B1651" s="102">
        <v>450</v>
      </c>
      <c r="C1651" s="4">
        <f>IF('Input&amp;Output'!$C$3=10,'v-t_chart'!G1651,IF('Input&amp;Output'!$C$3=21,'v-t_chart'!H1651,IF('Input&amp;Output'!$C$3=32,'v-t_chart'!I1651,IF('Input&amp;Output'!$C$3=22,'v-t_chart'!J1651,IF('Input&amp;Output'!$C$3=31,'v-t_chart'!K1651,'v-t_chart'!L1651)))))</f>
        <v>110.2</v>
      </c>
      <c r="D1651" s="17"/>
      <c r="F1651" s="102">
        <f t="shared" si="28"/>
        <v>1650</v>
      </c>
      <c r="G1651" s="105"/>
      <c r="I1651" s="4">
        <v>124.2</v>
      </c>
      <c r="K1651" s="4">
        <v>110.2</v>
      </c>
      <c r="L1651" s="107"/>
      <c r="M1651" s="107"/>
      <c r="N1651" s="102">
        <f t="shared" si="29"/>
        <v>1650</v>
      </c>
      <c r="O1651" s="4"/>
      <c r="P1651" s="4"/>
      <c r="Q1651" s="4">
        <v>124.16</v>
      </c>
      <c r="R1651" s="4"/>
      <c r="S1651" s="4">
        <v>110.16</v>
      </c>
      <c r="T1651" s="107"/>
      <c r="U1651" s="107"/>
      <c r="V1651" s="107"/>
      <c r="W1651" s="107"/>
      <c r="X1651" s="107"/>
    </row>
    <row r="1652" spans="1:24">
      <c r="A1652" s="102">
        <f t="shared" si="27"/>
        <v>1651</v>
      </c>
      <c r="B1652" s="102">
        <v>451</v>
      </c>
      <c r="C1652" s="4">
        <f>IF('Input&amp;Output'!$C$3=10,'v-t_chart'!G1652,IF('Input&amp;Output'!$C$3=21,'v-t_chart'!H1652,IF('Input&amp;Output'!$C$3=32,'v-t_chart'!I1652,IF('Input&amp;Output'!$C$3=22,'v-t_chart'!J1652,IF('Input&amp;Output'!$C$3=31,'v-t_chart'!K1652,'v-t_chart'!L1652)))))</f>
        <v>110.5</v>
      </c>
      <c r="D1652" s="17"/>
      <c r="F1652" s="102">
        <f t="shared" si="28"/>
        <v>1651</v>
      </c>
      <c r="G1652" s="105"/>
      <c r="I1652" s="4">
        <v>124.5</v>
      </c>
      <c r="K1652" s="4">
        <v>110.5</v>
      </c>
      <c r="L1652" s="107"/>
      <c r="M1652" s="107"/>
      <c r="N1652" s="102">
        <f t="shared" si="29"/>
        <v>1651</v>
      </c>
      <c r="O1652" s="4"/>
      <c r="P1652" s="4"/>
      <c r="Q1652" s="4">
        <v>124.45</v>
      </c>
      <c r="R1652" s="4"/>
      <c r="S1652" s="4">
        <v>110.45</v>
      </c>
      <c r="T1652" s="107"/>
      <c r="U1652" s="107"/>
      <c r="V1652" s="107"/>
      <c r="W1652" s="107"/>
      <c r="X1652" s="107"/>
    </row>
    <row r="1653" spans="1:24">
      <c r="A1653" s="102">
        <f t="shared" si="27"/>
        <v>1652</v>
      </c>
      <c r="B1653" s="102">
        <v>452</v>
      </c>
      <c r="C1653" s="4">
        <f>IF('Input&amp;Output'!$C$3=10,'v-t_chart'!G1653,IF('Input&amp;Output'!$C$3=21,'v-t_chart'!H1653,IF('Input&amp;Output'!$C$3=32,'v-t_chart'!I1653,IF('Input&amp;Output'!$C$3=22,'v-t_chart'!J1653,IF('Input&amp;Output'!$C$3=31,'v-t_chart'!K1653,'v-t_chart'!L1653)))))</f>
        <v>110.8</v>
      </c>
      <c r="D1653" s="17"/>
      <c r="F1653" s="102">
        <f t="shared" si="28"/>
        <v>1652</v>
      </c>
      <c r="G1653" s="105"/>
      <c r="I1653" s="4">
        <v>124.8</v>
      </c>
      <c r="K1653" s="4">
        <v>110.8</v>
      </c>
      <c r="L1653" s="107"/>
      <c r="M1653" s="107"/>
      <c r="N1653" s="102">
        <f t="shared" si="29"/>
        <v>1652</v>
      </c>
      <c r="O1653" s="4"/>
      <c r="P1653" s="4"/>
      <c r="Q1653" s="4">
        <v>124.75</v>
      </c>
      <c r="R1653" s="4"/>
      <c r="S1653" s="4">
        <v>110.75</v>
      </c>
      <c r="T1653" s="107"/>
      <c r="U1653" s="107"/>
      <c r="V1653" s="107"/>
      <c r="W1653" s="107"/>
      <c r="X1653" s="107"/>
    </row>
    <row r="1654" spans="1:24">
      <c r="A1654" s="102">
        <f t="shared" si="27"/>
        <v>1653</v>
      </c>
      <c r="B1654" s="102">
        <v>453</v>
      </c>
      <c r="C1654" s="4">
        <f>IF('Input&amp;Output'!$C$3=10,'v-t_chart'!G1654,IF('Input&amp;Output'!$C$3=21,'v-t_chart'!H1654,IF('Input&amp;Output'!$C$3=32,'v-t_chart'!I1654,IF('Input&amp;Output'!$C$3=22,'v-t_chart'!J1654,IF('Input&amp;Output'!$C$3=31,'v-t_chart'!K1654,'v-t_chart'!L1654)))))</f>
        <v>111</v>
      </c>
      <c r="D1654" s="17"/>
      <c r="F1654" s="102">
        <f t="shared" si="28"/>
        <v>1653</v>
      </c>
      <c r="G1654" s="105"/>
      <c r="I1654" s="4">
        <v>125</v>
      </c>
      <c r="K1654" s="4">
        <v>111</v>
      </c>
      <c r="L1654" s="107"/>
      <c r="M1654" s="107"/>
      <c r="N1654" s="102">
        <f t="shared" si="29"/>
        <v>1653</v>
      </c>
      <c r="O1654" s="4"/>
      <c r="P1654" s="4"/>
      <c r="Q1654" s="4">
        <v>125.02</v>
      </c>
      <c r="R1654" s="4"/>
      <c r="S1654" s="4">
        <v>111.02</v>
      </c>
      <c r="T1654" s="107"/>
      <c r="U1654" s="107"/>
      <c r="V1654" s="107"/>
      <c r="W1654" s="107"/>
      <c r="X1654" s="107"/>
    </row>
    <row r="1655" spans="1:24">
      <c r="A1655" s="102">
        <f t="shared" si="27"/>
        <v>1654</v>
      </c>
      <c r="B1655" s="102">
        <v>454</v>
      </c>
      <c r="C1655" s="4">
        <f>IF('Input&amp;Output'!$C$3=10,'v-t_chart'!G1655,IF('Input&amp;Output'!$C$3=21,'v-t_chart'!H1655,IF('Input&amp;Output'!$C$3=32,'v-t_chart'!I1655,IF('Input&amp;Output'!$C$3=22,'v-t_chart'!J1655,IF('Input&amp;Output'!$C$3=31,'v-t_chart'!K1655,'v-t_chart'!L1655)))))</f>
        <v>111.2</v>
      </c>
      <c r="D1655" s="17"/>
      <c r="F1655" s="102">
        <f t="shared" si="28"/>
        <v>1654</v>
      </c>
      <c r="G1655" s="105"/>
      <c r="I1655" s="4">
        <v>125.2</v>
      </c>
      <c r="K1655" s="4">
        <v>111.2</v>
      </c>
      <c r="L1655" s="107"/>
      <c r="M1655" s="107"/>
      <c r="N1655" s="102">
        <f t="shared" si="29"/>
        <v>1654</v>
      </c>
      <c r="O1655" s="4"/>
      <c r="P1655" s="4"/>
      <c r="Q1655" s="4">
        <v>125.23</v>
      </c>
      <c r="R1655" s="4"/>
      <c r="S1655" s="4">
        <v>111.23</v>
      </c>
      <c r="T1655" s="107"/>
      <c r="U1655" s="107"/>
      <c r="V1655" s="107"/>
      <c r="W1655" s="107"/>
      <c r="X1655" s="107"/>
    </row>
    <row r="1656" spans="1:24">
      <c r="A1656" s="102">
        <f t="shared" si="27"/>
        <v>1655</v>
      </c>
      <c r="B1656" s="102">
        <v>455</v>
      </c>
      <c r="C1656" s="4">
        <f>IF('Input&amp;Output'!$C$3=10,'v-t_chart'!G1656,IF('Input&amp;Output'!$C$3=21,'v-t_chart'!H1656,IF('Input&amp;Output'!$C$3=32,'v-t_chart'!I1656,IF('Input&amp;Output'!$C$3=22,'v-t_chart'!J1656,IF('Input&amp;Output'!$C$3=31,'v-t_chart'!K1656,'v-t_chart'!L1656)))))</f>
        <v>111.3</v>
      </c>
      <c r="D1656" s="17"/>
      <c r="F1656" s="102">
        <f t="shared" si="28"/>
        <v>1655</v>
      </c>
      <c r="G1656" s="105"/>
      <c r="I1656" s="4">
        <v>125.3</v>
      </c>
      <c r="K1656" s="4">
        <v>111.3</v>
      </c>
      <c r="L1656" s="107"/>
      <c r="M1656" s="107"/>
      <c r="N1656" s="102">
        <f t="shared" si="29"/>
        <v>1655</v>
      </c>
      <c r="O1656" s="4"/>
      <c r="P1656" s="4"/>
      <c r="Q1656" s="4">
        <v>125.31</v>
      </c>
      <c r="R1656" s="4"/>
      <c r="S1656" s="4">
        <v>111.31</v>
      </c>
      <c r="T1656" s="107"/>
      <c r="U1656" s="107"/>
      <c r="V1656" s="107"/>
      <c r="W1656" s="107"/>
      <c r="X1656" s="107"/>
    </row>
    <row r="1657" spans="1:24">
      <c r="A1657" s="102">
        <f t="shared" si="27"/>
        <v>1656</v>
      </c>
      <c r="B1657" s="102">
        <v>456</v>
      </c>
      <c r="C1657" s="4">
        <f>IF('Input&amp;Output'!$C$3=10,'v-t_chart'!G1657,IF('Input&amp;Output'!$C$3=21,'v-t_chart'!H1657,IF('Input&amp;Output'!$C$3=32,'v-t_chart'!I1657,IF('Input&amp;Output'!$C$3=22,'v-t_chart'!J1657,IF('Input&amp;Output'!$C$3=31,'v-t_chart'!K1657,'v-t_chart'!L1657)))))</f>
        <v>111.1</v>
      </c>
      <c r="D1657" s="17"/>
      <c r="F1657" s="102">
        <f t="shared" si="28"/>
        <v>1656</v>
      </c>
      <c r="G1657" s="105"/>
      <c r="I1657" s="4">
        <v>125.1</v>
      </c>
      <c r="K1657" s="4">
        <v>111.1</v>
      </c>
      <c r="L1657" s="107"/>
      <c r="M1657" s="107"/>
      <c r="N1657" s="102">
        <f t="shared" si="29"/>
        <v>1656</v>
      </c>
      <c r="O1657" s="4"/>
      <c r="P1657" s="4"/>
      <c r="Q1657" s="4">
        <v>125.06</v>
      </c>
      <c r="R1657" s="4"/>
      <c r="S1657" s="4">
        <v>111.06</v>
      </c>
      <c r="T1657" s="107"/>
      <c r="U1657" s="107"/>
      <c r="V1657" s="107"/>
      <c r="W1657" s="107"/>
      <c r="X1657" s="107"/>
    </row>
    <row r="1658" spans="1:24">
      <c r="A1658" s="102">
        <f t="shared" si="27"/>
        <v>1657</v>
      </c>
      <c r="B1658" s="102">
        <v>457</v>
      </c>
      <c r="C1658" s="4">
        <f>IF('Input&amp;Output'!$C$3=10,'v-t_chart'!G1658,IF('Input&amp;Output'!$C$3=21,'v-t_chart'!H1658,IF('Input&amp;Output'!$C$3=32,'v-t_chart'!I1658,IF('Input&amp;Output'!$C$3=22,'v-t_chart'!J1658,IF('Input&amp;Output'!$C$3=31,'v-t_chart'!K1658,'v-t_chart'!L1658)))))</f>
        <v>110.4</v>
      </c>
      <c r="D1658" s="17"/>
      <c r="F1658" s="102">
        <f t="shared" si="28"/>
        <v>1657</v>
      </c>
      <c r="G1658" s="105"/>
      <c r="I1658" s="4">
        <v>124.4</v>
      </c>
      <c r="K1658" s="4">
        <v>110.4</v>
      </c>
      <c r="L1658" s="107"/>
      <c r="M1658" s="107"/>
      <c r="N1658" s="102">
        <f t="shared" si="29"/>
        <v>1657</v>
      </c>
      <c r="O1658" s="4"/>
      <c r="P1658" s="4"/>
      <c r="Q1658" s="4">
        <v>124.35</v>
      </c>
      <c r="R1658" s="4"/>
      <c r="S1658" s="4">
        <v>110.35</v>
      </c>
      <c r="T1658" s="107"/>
      <c r="U1658" s="107"/>
      <c r="V1658" s="107"/>
      <c r="W1658" s="107"/>
      <c r="X1658" s="107"/>
    </row>
    <row r="1659" spans="1:24">
      <c r="A1659" s="102">
        <f t="shared" si="27"/>
        <v>1658</v>
      </c>
      <c r="B1659" s="102">
        <v>458</v>
      </c>
      <c r="C1659" s="4">
        <f>IF('Input&amp;Output'!$C$3=10,'v-t_chart'!G1659,IF('Input&amp;Output'!$C$3=21,'v-t_chart'!H1659,IF('Input&amp;Output'!$C$3=32,'v-t_chart'!I1659,IF('Input&amp;Output'!$C$3=22,'v-t_chart'!J1659,IF('Input&amp;Output'!$C$3=31,'v-t_chart'!K1659,'v-t_chart'!L1659)))))</f>
        <v>109.3</v>
      </c>
      <c r="D1659" s="17"/>
      <c r="F1659" s="102">
        <f t="shared" si="28"/>
        <v>1658</v>
      </c>
      <c r="G1659" s="105"/>
      <c r="I1659" s="4">
        <v>123.3</v>
      </c>
      <c r="K1659" s="4">
        <v>109.3</v>
      </c>
      <c r="L1659" s="107"/>
      <c r="M1659" s="107"/>
      <c r="N1659" s="102">
        <f t="shared" si="29"/>
        <v>1658</v>
      </c>
      <c r="O1659" s="4"/>
      <c r="P1659" s="4"/>
      <c r="Q1659" s="4">
        <v>123.28</v>
      </c>
      <c r="R1659" s="4"/>
      <c r="S1659" s="4">
        <v>109.28</v>
      </c>
      <c r="T1659" s="107"/>
      <c r="U1659" s="107"/>
      <c r="V1659" s="107"/>
      <c r="W1659" s="107"/>
      <c r="X1659" s="107"/>
    </row>
    <row r="1660" spans="1:24">
      <c r="A1660" s="102">
        <f t="shared" si="27"/>
        <v>1659</v>
      </c>
      <c r="B1660" s="102">
        <v>459</v>
      </c>
      <c r="C1660" s="4">
        <f>IF('Input&amp;Output'!$C$3=10,'v-t_chart'!G1660,IF('Input&amp;Output'!$C$3=21,'v-t_chart'!H1660,IF('Input&amp;Output'!$C$3=32,'v-t_chart'!I1660,IF('Input&amp;Output'!$C$3=22,'v-t_chart'!J1660,IF('Input&amp;Output'!$C$3=31,'v-t_chart'!K1660,'v-t_chart'!L1660)))))</f>
        <v>108.1</v>
      </c>
      <c r="D1660" s="17"/>
      <c r="F1660" s="102">
        <f t="shared" si="28"/>
        <v>1659</v>
      </c>
      <c r="G1660" s="105"/>
      <c r="I1660" s="4">
        <v>122.1</v>
      </c>
      <c r="K1660" s="4">
        <v>108.1</v>
      </c>
      <c r="L1660" s="107"/>
      <c r="M1660" s="107"/>
      <c r="N1660" s="102">
        <f t="shared" si="29"/>
        <v>1659</v>
      </c>
      <c r="O1660" s="4"/>
      <c r="P1660" s="4"/>
      <c r="Q1660" s="4">
        <v>122.05</v>
      </c>
      <c r="R1660" s="4"/>
      <c r="S1660" s="4">
        <v>108.05</v>
      </c>
      <c r="T1660" s="107"/>
      <c r="U1660" s="107"/>
      <c r="V1660" s="107"/>
      <c r="W1660" s="107"/>
      <c r="X1660" s="107"/>
    </row>
    <row r="1661" spans="1:24">
      <c r="A1661" s="102">
        <f t="shared" si="27"/>
        <v>1660</v>
      </c>
      <c r="B1661" s="102">
        <v>460</v>
      </c>
      <c r="C1661" s="4">
        <f>IF('Input&amp;Output'!$C$3=10,'v-t_chart'!G1661,IF('Input&amp;Output'!$C$3=21,'v-t_chart'!H1661,IF('Input&amp;Output'!$C$3=32,'v-t_chart'!I1661,IF('Input&amp;Output'!$C$3=22,'v-t_chart'!J1661,IF('Input&amp;Output'!$C$3=31,'v-t_chart'!K1661,'v-t_chart'!L1661)))))</f>
        <v>106.8</v>
      </c>
      <c r="D1661" s="17"/>
      <c r="F1661" s="102">
        <f t="shared" si="28"/>
        <v>1660</v>
      </c>
      <c r="G1661" s="105"/>
      <c r="I1661" s="4">
        <v>120.8</v>
      </c>
      <c r="K1661" s="4">
        <v>106.8</v>
      </c>
      <c r="L1661" s="107"/>
      <c r="M1661" s="107"/>
      <c r="N1661" s="102">
        <f t="shared" si="29"/>
        <v>1660</v>
      </c>
      <c r="O1661" s="4"/>
      <c r="P1661" s="4"/>
      <c r="Q1661" s="4">
        <v>120.75</v>
      </c>
      <c r="R1661" s="4"/>
      <c r="S1661" s="4">
        <v>106.75</v>
      </c>
      <c r="T1661" s="107"/>
      <c r="U1661" s="107"/>
      <c r="V1661" s="107"/>
      <c r="W1661" s="107"/>
      <c r="X1661" s="107"/>
    </row>
    <row r="1662" spans="1:24">
      <c r="A1662" s="102">
        <f t="shared" si="27"/>
        <v>1661</v>
      </c>
      <c r="B1662" s="102">
        <v>461</v>
      </c>
      <c r="C1662" s="4">
        <f>IF('Input&amp;Output'!$C$3=10,'v-t_chart'!G1662,IF('Input&amp;Output'!$C$3=21,'v-t_chart'!H1662,IF('Input&amp;Output'!$C$3=32,'v-t_chart'!I1662,IF('Input&amp;Output'!$C$3=22,'v-t_chart'!J1662,IF('Input&amp;Output'!$C$3=31,'v-t_chart'!K1662,'v-t_chart'!L1662)))))</f>
        <v>105.5</v>
      </c>
      <c r="D1662" s="17"/>
      <c r="F1662" s="102">
        <f t="shared" si="28"/>
        <v>1661</v>
      </c>
      <c r="G1662" s="105"/>
      <c r="I1662" s="4">
        <v>119.5</v>
      </c>
      <c r="K1662" s="4">
        <v>105.5</v>
      </c>
      <c r="L1662" s="107"/>
      <c r="M1662" s="107"/>
      <c r="N1662" s="102">
        <f t="shared" si="29"/>
        <v>1661</v>
      </c>
      <c r="O1662" s="4"/>
      <c r="P1662" s="4"/>
      <c r="Q1662" s="4">
        <v>119.47</v>
      </c>
      <c r="R1662" s="4"/>
      <c r="S1662" s="4">
        <v>105.47</v>
      </c>
      <c r="T1662" s="107"/>
      <c r="U1662" s="107"/>
      <c r="V1662" s="107"/>
      <c r="W1662" s="107"/>
      <c r="X1662" s="107"/>
    </row>
    <row r="1663" spans="1:24">
      <c r="A1663" s="102">
        <f t="shared" si="27"/>
        <v>1662</v>
      </c>
      <c r="B1663" s="102">
        <v>462</v>
      </c>
      <c r="C1663" s="4">
        <f>IF('Input&amp;Output'!$C$3=10,'v-t_chart'!G1663,IF('Input&amp;Output'!$C$3=21,'v-t_chart'!H1663,IF('Input&amp;Output'!$C$3=32,'v-t_chart'!I1663,IF('Input&amp;Output'!$C$3=22,'v-t_chart'!J1663,IF('Input&amp;Output'!$C$3=31,'v-t_chart'!K1663,'v-t_chart'!L1663)))))</f>
        <v>104.4</v>
      </c>
      <c r="D1663" s="17"/>
      <c r="F1663" s="102">
        <f t="shared" si="28"/>
        <v>1662</v>
      </c>
      <c r="G1663" s="105"/>
      <c r="I1663" s="4">
        <v>118.4</v>
      </c>
      <c r="K1663" s="4">
        <v>104.4</v>
      </c>
      <c r="L1663" s="107"/>
      <c r="M1663" s="107"/>
      <c r="N1663" s="102">
        <f t="shared" si="29"/>
        <v>1662</v>
      </c>
      <c r="O1663" s="4"/>
      <c r="P1663" s="4"/>
      <c r="Q1663" s="4">
        <v>118.4</v>
      </c>
      <c r="R1663" s="4"/>
      <c r="S1663" s="4">
        <v>104.4</v>
      </c>
      <c r="T1663" s="107"/>
      <c r="U1663" s="107"/>
      <c r="V1663" s="107"/>
      <c r="W1663" s="107"/>
      <c r="X1663" s="107"/>
    </row>
    <row r="1664" spans="1:24">
      <c r="A1664" s="102">
        <f t="shared" si="27"/>
        <v>1663</v>
      </c>
      <c r="B1664" s="102">
        <v>463</v>
      </c>
      <c r="C1664" s="4">
        <f>IF('Input&amp;Output'!$C$3=10,'v-t_chart'!G1664,IF('Input&amp;Output'!$C$3=21,'v-t_chart'!H1664,IF('Input&amp;Output'!$C$3=32,'v-t_chart'!I1664,IF('Input&amp;Output'!$C$3=22,'v-t_chart'!J1664,IF('Input&amp;Output'!$C$3=31,'v-t_chart'!K1664,'v-t_chart'!L1664)))))</f>
        <v>103.8</v>
      </c>
      <c r="D1664" s="17"/>
      <c r="F1664" s="102">
        <f t="shared" si="28"/>
        <v>1663</v>
      </c>
      <c r="G1664" s="105"/>
      <c r="I1664" s="4">
        <v>117.8</v>
      </c>
      <c r="K1664" s="4">
        <v>103.8</v>
      </c>
      <c r="L1664" s="107"/>
      <c r="M1664" s="107"/>
      <c r="N1664" s="102">
        <f t="shared" si="29"/>
        <v>1663</v>
      </c>
      <c r="O1664" s="4"/>
      <c r="P1664" s="4"/>
      <c r="Q1664" s="4">
        <v>117.79</v>
      </c>
      <c r="R1664" s="4"/>
      <c r="S1664" s="4">
        <v>103.79</v>
      </c>
      <c r="T1664" s="107"/>
      <c r="U1664" s="107"/>
      <c r="V1664" s="107"/>
      <c r="W1664" s="107"/>
      <c r="X1664" s="107"/>
    </row>
    <row r="1665" spans="1:24">
      <c r="A1665" s="102">
        <f t="shared" si="27"/>
        <v>1664</v>
      </c>
      <c r="B1665" s="102">
        <v>464</v>
      </c>
      <c r="C1665" s="4">
        <f>IF('Input&amp;Output'!$C$3=10,'v-t_chart'!G1665,IF('Input&amp;Output'!$C$3=21,'v-t_chart'!H1665,IF('Input&amp;Output'!$C$3=32,'v-t_chart'!I1665,IF('Input&amp;Output'!$C$3=22,'v-t_chart'!J1665,IF('Input&amp;Output'!$C$3=31,'v-t_chart'!K1665,'v-t_chart'!L1665)))))</f>
        <v>103.6</v>
      </c>
      <c r="D1665" s="17"/>
      <c r="F1665" s="102">
        <f t="shared" si="28"/>
        <v>1664</v>
      </c>
      <c r="G1665" s="105"/>
      <c r="I1665" s="4">
        <v>117.6</v>
      </c>
      <c r="K1665" s="4">
        <v>103.6</v>
      </c>
      <c r="L1665" s="107"/>
      <c r="M1665" s="107"/>
      <c r="N1665" s="102">
        <f t="shared" si="29"/>
        <v>1664</v>
      </c>
      <c r="O1665" s="4"/>
      <c r="P1665" s="4"/>
      <c r="Q1665" s="4">
        <v>117.57</v>
      </c>
      <c r="R1665" s="4"/>
      <c r="S1665" s="4">
        <v>103.57</v>
      </c>
      <c r="T1665" s="107"/>
      <c r="U1665" s="107"/>
      <c r="V1665" s="107"/>
      <c r="W1665" s="107"/>
      <c r="X1665" s="107"/>
    </row>
    <row r="1666" spans="1:24">
      <c r="A1666" s="102">
        <f t="shared" si="27"/>
        <v>1665</v>
      </c>
      <c r="B1666" s="102">
        <v>465</v>
      </c>
      <c r="C1666" s="4">
        <f>IF('Input&amp;Output'!$C$3=10,'v-t_chart'!G1666,IF('Input&amp;Output'!$C$3=21,'v-t_chart'!H1666,IF('Input&amp;Output'!$C$3=32,'v-t_chart'!I1666,IF('Input&amp;Output'!$C$3=22,'v-t_chart'!J1666,IF('Input&amp;Output'!$C$3=31,'v-t_chart'!K1666,'v-t_chart'!L1666)))))</f>
        <v>103.5</v>
      </c>
      <c r="D1666" s="17"/>
      <c r="F1666" s="102">
        <f t="shared" si="28"/>
        <v>1665</v>
      </c>
      <c r="G1666" s="105"/>
      <c r="I1666" s="4">
        <v>117.5</v>
      </c>
      <c r="K1666" s="4">
        <v>103.5</v>
      </c>
      <c r="L1666" s="107"/>
      <c r="M1666" s="107"/>
      <c r="N1666" s="102">
        <f t="shared" si="29"/>
        <v>1665</v>
      </c>
      <c r="O1666" s="4"/>
      <c r="P1666" s="4"/>
      <c r="Q1666" s="4">
        <v>117.5</v>
      </c>
      <c r="R1666" s="4"/>
      <c r="S1666" s="4">
        <v>103.5</v>
      </c>
      <c r="T1666" s="107"/>
      <c r="U1666" s="107"/>
      <c r="V1666" s="107"/>
      <c r="W1666" s="107"/>
      <c r="X1666" s="107"/>
    </row>
    <row r="1667" spans="1:24">
      <c r="A1667" s="102">
        <f t="shared" si="27"/>
        <v>1666</v>
      </c>
      <c r="B1667" s="102">
        <v>466</v>
      </c>
      <c r="C1667" s="4">
        <f>IF('Input&amp;Output'!$C$3=10,'v-t_chart'!G1667,IF('Input&amp;Output'!$C$3=21,'v-t_chart'!H1667,IF('Input&amp;Output'!$C$3=32,'v-t_chart'!I1667,IF('Input&amp;Output'!$C$3=22,'v-t_chart'!J1667,IF('Input&amp;Output'!$C$3=31,'v-t_chart'!K1667,'v-t_chart'!L1667)))))</f>
        <v>103.5</v>
      </c>
      <c r="D1667" s="17"/>
      <c r="F1667" s="102">
        <f t="shared" si="28"/>
        <v>1666</v>
      </c>
      <c r="G1667" s="105"/>
      <c r="I1667" s="4">
        <v>117.5</v>
      </c>
      <c r="K1667" s="4">
        <v>103.5</v>
      </c>
      <c r="L1667" s="107"/>
      <c r="M1667" s="107"/>
      <c r="N1667" s="102">
        <f t="shared" si="29"/>
        <v>1666</v>
      </c>
      <c r="O1667" s="4"/>
      <c r="P1667" s="4"/>
      <c r="Q1667" s="4">
        <v>117.45</v>
      </c>
      <c r="R1667" s="4"/>
      <c r="S1667" s="4">
        <v>103.45</v>
      </c>
      <c r="T1667" s="107"/>
      <c r="U1667" s="107"/>
      <c r="V1667" s="107"/>
      <c r="W1667" s="107"/>
      <c r="X1667" s="107"/>
    </row>
    <row r="1668" spans="1:24">
      <c r="A1668" s="102">
        <f t="shared" ref="A1668:A1731" si="30">A1667+1</f>
        <v>1667</v>
      </c>
      <c r="B1668" s="102">
        <v>467</v>
      </c>
      <c r="C1668" s="4">
        <f>IF('Input&amp;Output'!$C$3=10,'v-t_chart'!G1668,IF('Input&amp;Output'!$C$3=21,'v-t_chart'!H1668,IF('Input&amp;Output'!$C$3=32,'v-t_chart'!I1668,IF('Input&amp;Output'!$C$3=22,'v-t_chart'!J1668,IF('Input&amp;Output'!$C$3=31,'v-t_chart'!K1668,'v-t_chart'!L1668)))))</f>
        <v>103.4</v>
      </c>
      <c r="D1668" s="17"/>
      <c r="F1668" s="102">
        <f t="shared" si="28"/>
        <v>1667</v>
      </c>
      <c r="G1668" s="105"/>
      <c r="I1668" s="4">
        <v>117.4</v>
      </c>
      <c r="K1668" s="4">
        <v>103.4</v>
      </c>
      <c r="L1668" s="107"/>
      <c r="M1668" s="107"/>
      <c r="N1668" s="102">
        <f t="shared" si="29"/>
        <v>1667</v>
      </c>
      <c r="O1668" s="4"/>
      <c r="P1668" s="4"/>
      <c r="Q1668" s="4">
        <v>117.39</v>
      </c>
      <c r="R1668" s="4"/>
      <c r="S1668" s="4">
        <v>103.39</v>
      </c>
      <c r="T1668" s="107"/>
      <c r="U1668" s="107"/>
      <c r="V1668" s="107"/>
      <c r="W1668" s="107"/>
      <c r="X1668" s="107"/>
    </row>
    <row r="1669" spans="1:24">
      <c r="A1669" s="102">
        <f t="shared" si="30"/>
        <v>1668</v>
      </c>
      <c r="B1669" s="102">
        <v>468</v>
      </c>
      <c r="C1669" s="4">
        <f>IF('Input&amp;Output'!$C$3=10,'v-t_chart'!G1669,IF('Input&amp;Output'!$C$3=21,'v-t_chart'!H1669,IF('Input&amp;Output'!$C$3=32,'v-t_chart'!I1669,IF('Input&amp;Output'!$C$3=22,'v-t_chart'!J1669,IF('Input&amp;Output'!$C$3=31,'v-t_chart'!K1669,'v-t_chart'!L1669)))))</f>
        <v>103.3</v>
      </c>
      <c r="D1669" s="17"/>
      <c r="F1669" s="102">
        <f t="shared" si="28"/>
        <v>1668</v>
      </c>
      <c r="G1669" s="105"/>
      <c r="I1669" s="4">
        <v>117.3</v>
      </c>
      <c r="K1669" s="4">
        <v>103.3</v>
      </c>
      <c r="L1669" s="107"/>
      <c r="M1669" s="107"/>
      <c r="N1669" s="102">
        <f t="shared" si="29"/>
        <v>1668</v>
      </c>
      <c r="O1669" s="4"/>
      <c r="P1669" s="4"/>
      <c r="Q1669" s="4">
        <v>117.28</v>
      </c>
      <c r="R1669" s="4"/>
      <c r="S1669" s="4">
        <v>103.28</v>
      </c>
      <c r="T1669" s="107"/>
      <c r="U1669" s="107"/>
      <c r="V1669" s="107"/>
      <c r="W1669" s="107"/>
      <c r="X1669" s="107"/>
    </row>
    <row r="1670" spans="1:24">
      <c r="A1670" s="102">
        <f t="shared" si="30"/>
        <v>1669</v>
      </c>
      <c r="B1670" s="102">
        <v>469</v>
      </c>
      <c r="C1670" s="4">
        <f>IF('Input&amp;Output'!$C$3=10,'v-t_chart'!G1670,IF('Input&amp;Output'!$C$3=21,'v-t_chart'!H1670,IF('Input&amp;Output'!$C$3=32,'v-t_chart'!I1670,IF('Input&amp;Output'!$C$3=22,'v-t_chart'!J1670,IF('Input&amp;Output'!$C$3=31,'v-t_chart'!K1670,'v-t_chart'!L1670)))))</f>
        <v>103.1</v>
      </c>
      <c r="D1670" s="17"/>
      <c r="F1670" s="102">
        <f t="shared" si="28"/>
        <v>1669</v>
      </c>
      <c r="G1670" s="105"/>
      <c r="I1670" s="4">
        <v>117.1</v>
      </c>
      <c r="K1670" s="4">
        <v>103.1</v>
      </c>
      <c r="L1670" s="107"/>
      <c r="M1670" s="107"/>
      <c r="N1670" s="102">
        <f t="shared" si="29"/>
        <v>1669</v>
      </c>
      <c r="O1670" s="4"/>
      <c r="P1670" s="4"/>
      <c r="Q1670" s="4">
        <v>117.09</v>
      </c>
      <c r="R1670" s="4"/>
      <c r="S1670" s="4">
        <v>103.09</v>
      </c>
      <c r="T1670" s="107"/>
      <c r="U1670" s="107"/>
      <c r="V1670" s="107"/>
      <c r="W1670" s="107"/>
      <c r="X1670" s="107"/>
    </row>
    <row r="1671" spans="1:24">
      <c r="A1671" s="102">
        <f t="shared" si="30"/>
        <v>1670</v>
      </c>
      <c r="B1671" s="102">
        <v>470</v>
      </c>
      <c r="C1671" s="4">
        <f>IF('Input&amp;Output'!$C$3=10,'v-t_chart'!G1671,IF('Input&amp;Output'!$C$3=21,'v-t_chart'!H1671,IF('Input&amp;Output'!$C$3=32,'v-t_chart'!I1671,IF('Input&amp;Output'!$C$3=22,'v-t_chart'!J1671,IF('Input&amp;Output'!$C$3=31,'v-t_chart'!K1671,'v-t_chart'!L1671)))))</f>
        <v>102.9</v>
      </c>
      <c r="D1671" s="17"/>
      <c r="F1671" s="102">
        <f t="shared" si="28"/>
        <v>1670</v>
      </c>
      <c r="G1671" s="105"/>
      <c r="I1671" s="4">
        <v>116.9</v>
      </c>
      <c r="K1671" s="4">
        <v>102.9</v>
      </c>
      <c r="L1671" s="107"/>
      <c r="M1671" s="107"/>
      <c r="N1671" s="102">
        <f t="shared" si="29"/>
        <v>1670</v>
      </c>
      <c r="O1671" s="4"/>
      <c r="P1671" s="4"/>
      <c r="Q1671" s="4">
        <v>116.87</v>
      </c>
      <c r="R1671" s="4"/>
      <c r="S1671" s="4">
        <v>102.87</v>
      </c>
      <c r="T1671" s="107"/>
      <c r="U1671" s="107"/>
      <c r="V1671" s="107"/>
      <c r="W1671" s="107"/>
      <c r="X1671" s="107"/>
    </row>
    <row r="1672" spans="1:24">
      <c r="A1672" s="102">
        <f t="shared" si="30"/>
        <v>1671</v>
      </c>
      <c r="B1672" s="102">
        <v>471</v>
      </c>
      <c r="C1672" s="4">
        <f>IF('Input&amp;Output'!$C$3=10,'v-t_chart'!G1672,IF('Input&amp;Output'!$C$3=21,'v-t_chart'!H1672,IF('Input&amp;Output'!$C$3=32,'v-t_chart'!I1672,IF('Input&amp;Output'!$C$3=22,'v-t_chart'!J1672,IF('Input&amp;Output'!$C$3=31,'v-t_chart'!K1672,'v-t_chart'!L1672)))))</f>
        <v>102.6</v>
      </c>
      <c r="D1672" s="17"/>
      <c r="F1672" s="102">
        <f t="shared" si="28"/>
        <v>1671</v>
      </c>
      <c r="G1672" s="105"/>
      <c r="I1672" s="4">
        <v>116.6</v>
      </c>
      <c r="K1672" s="4">
        <v>102.6</v>
      </c>
      <c r="L1672" s="107"/>
      <c r="M1672" s="107"/>
      <c r="N1672" s="102">
        <f t="shared" si="29"/>
        <v>1671</v>
      </c>
      <c r="O1672" s="4"/>
      <c r="P1672" s="4"/>
      <c r="Q1672" s="4">
        <v>116.64</v>
      </c>
      <c r="R1672" s="4"/>
      <c r="S1672" s="4">
        <v>102.64</v>
      </c>
      <c r="T1672" s="107"/>
      <c r="U1672" s="107"/>
      <c r="V1672" s="107"/>
      <c r="W1672" s="107"/>
      <c r="X1672" s="107"/>
    </row>
    <row r="1673" spans="1:24">
      <c r="A1673" s="102">
        <f t="shared" si="30"/>
        <v>1672</v>
      </c>
      <c r="B1673" s="102">
        <v>472</v>
      </c>
      <c r="C1673" s="4">
        <f>IF('Input&amp;Output'!$C$3=10,'v-t_chart'!G1673,IF('Input&amp;Output'!$C$3=21,'v-t_chart'!H1673,IF('Input&amp;Output'!$C$3=32,'v-t_chart'!I1673,IF('Input&amp;Output'!$C$3=22,'v-t_chart'!J1673,IF('Input&amp;Output'!$C$3=31,'v-t_chart'!K1673,'v-t_chart'!L1673)))))</f>
        <v>102.5</v>
      </c>
      <c r="D1673" s="17"/>
      <c r="F1673" s="102">
        <f t="shared" si="28"/>
        <v>1672</v>
      </c>
      <c r="G1673" s="105"/>
      <c r="I1673" s="4">
        <v>116.5</v>
      </c>
      <c r="K1673" s="4">
        <v>102.5</v>
      </c>
      <c r="L1673" s="107"/>
      <c r="M1673" s="107"/>
      <c r="N1673" s="102">
        <f t="shared" si="29"/>
        <v>1672</v>
      </c>
      <c r="O1673" s="4"/>
      <c r="P1673" s="4"/>
      <c r="Q1673" s="4">
        <v>116.46</v>
      </c>
      <c r="R1673" s="4"/>
      <c r="S1673" s="4">
        <v>102.46</v>
      </c>
      <c r="T1673" s="107"/>
      <c r="U1673" s="107"/>
      <c r="V1673" s="107"/>
      <c r="W1673" s="107"/>
      <c r="X1673" s="107"/>
    </row>
    <row r="1674" spans="1:24">
      <c r="A1674" s="102">
        <f t="shared" si="30"/>
        <v>1673</v>
      </c>
      <c r="B1674" s="102">
        <v>473</v>
      </c>
      <c r="C1674" s="4">
        <f>IF('Input&amp;Output'!$C$3=10,'v-t_chart'!G1674,IF('Input&amp;Output'!$C$3=21,'v-t_chart'!H1674,IF('Input&amp;Output'!$C$3=32,'v-t_chart'!I1674,IF('Input&amp;Output'!$C$3=22,'v-t_chart'!J1674,IF('Input&amp;Output'!$C$3=31,'v-t_chart'!K1674,'v-t_chart'!L1674)))))</f>
        <v>102.4</v>
      </c>
      <c r="D1674" s="17"/>
      <c r="F1674" s="102">
        <f t="shared" si="28"/>
        <v>1673</v>
      </c>
      <c r="G1674" s="105"/>
      <c r="I1674" s="4">
        <v>116.4</v>
      </c>
      <c r="K1674" s="4">
        <v>102.4</v>
      </c>
      <c r="L1674" s="107"/>
      <c r="M1674" s="107"/>
      <c r="N1674" s="102">
        <f t="shared" si="29"/>
        <v>1673</v>
      </c>
      <c r="O1674" s="4"/>
      <c r="P1674" s="4"/>
      <c r="Q1674" s="4">
        <v>116.39</v>
      </c>
      <c r="R1674" s="4"/>
      <c r="S1674" s="4">
        <v>102.39</v>
      </c>
      <c r="T1674" s="107"/>
      <c r="U1674" s="107"/>
      <c r="V1674" s="107"/>
      <c r="W1674" s="107"/>
      <c r="X1674" s="107"/>
    </row>
    <row r="1675" spans="1:24">
      <c r="A1675" s="102">
        <f t="shared" si="30"/>
        <v>1674</v>
      </c>
      <c r="B1675" s="102">
        <v>474</v>
      </c>
      <c r="C1675" s="4">
        <f>IF('Input&amp;Output'!$C$3=10,'v-t_chart'!G1675,IF('Input&amp;Output'!$C$3=21,'v-t_chart'!H1675,IF('Input&amp;Output'!$C$3=32,'v-t_chart'!I1675,IF('Input&amp;Output'!$C$3=22,'v-t_chart'!J1675,IF('Input&amp;Output'!$C$3=31,'v-t_chart'!K1675,'v-t_chart'!L1675)))))</f>
        <v>102.4</v>
      </c>
      <c r="D1675" s="17"/>
      <c r="F1675" s="102">
        <f t="shared" si="28"/>
        <v>1674</v>
      </c>
      <c r="G1675" s="105"/>
      <c r="I1675" s="4">
        <v>116.4</v>
      </c>
      <c r="K1675" s="4">
        <v>102.4</v>
      </c>
      <c r="L1675" s="107"/>
      <c r="M1675" s="107"/>
      <c r="N1675" s="102">
        <f t="shared" si="29"/>
        <v>1674</v>
      </c>
      <c r="O1675" s="4"/>
      <c r="P1675" s="4"/>
      <c r="Q1675" s="4">
        <v>116.42</v>
      </c>
      <c r="R1675" s="4"/>
      <c r="S1675" s="4">
        <v>102.42</v>
      </c>
      <c r="T1675" s="107"/>
      <c r="U1675" s="107"/>
      <c r="V1675" s="107"/>
      <c r="W1675" s="107"/>
      <c r="X1675" s="107"/>
    </row>
    <row r="1676" spans="1:24">
      <c r="A1676" s="102">
        <f t="shared" si="30"/>
        <v>1675</v>
      </c>
      <c r="B1676" s="102">
        <v>475</v>
      </c>
      <c r="C1676" s="4">
        <f>IF('Input&amp;Output'!$C$3=10,'v-t_chart'!G1676,IF('Input&amp;Output'!$C$3=21,'v-t_chart'!H1676,IF('Input&amp;Output'!$C$3=32,'v-t_chart'!I1676,IF('Input&amp;Output'!$C$3=22,'v-t_chart'!J1676,IF('Input&amp;Output'!$C$3=31,'v-t_chart'!K1676,'v-t_chart'!L1676)))))</f>
        <v>102.5</v>
      </c>
      <c r="D1676" s="17"/>
      <c r="F1676" s="102">
        <f t="shared" si="28"/>
        <v>1675</v>
      </c>
      <c r="G1676" s="105"/>
      <c r="I1676" s="4">
        <v>116.5</v>
      </c>
      <c r="K1676" s="4">
        <v>102.5</v>
      </c>
      <c r="L1676" s="107"/>
      <c r="M1676" s="107"/>
      <c r="N1676" s="102">
        <f t="shared" si="29"/>
        <v>1675</v>
      </c>
      <c r="O1676" s="4"/>
      <c r="P1676" s="4"/>
      <c r="Q1676" s="4">
        <v>116.53</v>
      </c>
      <c r="R1676" s="4"/>
      <c r="S1676" s="4">
        <v>102.53</v>
      </c>
      <c r="T1676" s="107"/>
      <c r="U1676" s="107"/>
      <c r="V1676" s="107"/>
      <c r="W1676" s="107"/>
      <c r="X1676" s="107"/>
    </row>
    <row r="1677" spans="1:24">
      <c r="A1677" s="102">
        <f t="shared" si="30"/>
        <v>1676</v>
      </c>
      <c r="B1677" s="102">
        <v>476</v>
      </c>
      <c r="C1677" s="4">
        <f>IF('Input&amp;Output'!$C$3=10,'v-t_chart'!G1677,IF('Input&amp;Output'!$C$3=21,'v-t_chart'!H1677,IF('Input&amp;Output'!$C$3=32,'v-t_chart'!I1677,IF('Input&amp;Output'!$C$3=22,'v-t_chart'!J1677,IF('Input&amp;Output'!$C$3=31,'v-t_chart'!K1677,'v-t_chart'!L1677)))))</f>
        <v>102.7</v>
      </c>
      <c r="D1677" s="17"/>
      <c r="F1677" s="102">
        <f t="shared" si="28"/>
        <v>1676</v>
      </c>
      <c r="G1677" s="105"/>
      <c r="I1677" s="4">
        <v>116.7</v>
      </c>
      <c r="K1677" s="4">
        <v>102.7</v>
      </c>
      <c r="L1677" s="107"/>
      <c r="M1677" s="107"/>
      <c r="N1677" s="102">
        <f t="shared" si="29"/>
        <v>1676</v>
      </c>
      <c r="O1677" s="4"/>
      <c r="P1677" s="4"/>
      <c r="Q1677" s="4">
        <v>116.71</v>
      </c>
      <c r="R1677" s="4"/>
      <c r="S1677" s="4">
        <v>102.71</v>
      </c>
      <c r="T1677" s="107"/>
      <c r="U1677" s="107"/>
      <c r="V1677" s="107"/>
      <c r="W1677" s="107"/>
      <c r="X1677" s="107"/>
    </row>
    <row r="1678" spans="1:24">
      <c r="A1678" s="102">
        <f t="shared" si="30"/>
        <v>1677</v>
      </c>
      <c r="B1678" s="102">
        <v>477</v>
      </c>
      <c r="C1678" s="4">
        <f>IF('Input&amp;Output'!$C$3=10,'v-t_chart'!G1678,IF('Input&amp;Output'!$C$3=21,'v-t_chart'!H1678,IF('Input&amp;Output'!$C$3=32,'v-t_chart'!I1678,IF('Input&amp;Output'!$C$3=22,'v-t_chart'!J1678,IF('Input&amp;Output'!$C$3=31,'v-t_chart'!K1678,'v-t_chart'!L1678)))))</f>
        <v>103</v>
      </c>
      <c r="D1678" s="17"/>
      <c r="F1678" s="102">
        <f t="shared" si="28"/>
        <v>1677</v>
      </c>
      <c r="G1678" s="105"/>
      <c r="I1678" s="4">
        <v>117</v>
      </c>
      <c r="K1678" s="4">
        <v>103</v>
      </c>
      <c r="L1678" s="107"/>
      <c r="M1678" s="107"/>
      <c r="N1678" s="102">
        <f t="shared" si="29"/>
        <v>1677</v>
      </c>
      <c r="O1678" s="4"/>
      <c r="P1678" s="4"/>
      <c r="Q1678" s="4">
        <v>116.96</v>
      </c>
      <c r="R1678" s="4"/>
      <c r="S1678" s="4">
        <v>102.96</v>
      </c>
      <c r="T1678" s="107"/>
      <c r="U1678" s="107"/>
      <c r="V1678" s="107"/>
      <c r="W1678" s="107"/>
      <c r="X1678" s="107"/>
    </row>
    <row r="1679" spans="1:24">
      <c r="A1679" s="102">
        <f t="shared" si="30"/>
        <v>1678</v>
      </c>
      <c r="B1679" s="102">
        <v>478</v>
      </c>
      <c r="C1679" s="4">
        <f>IF('Input&amp;Output'!$C$3=10,'v-t_chart'!G1679,IF('Input&amp;Output'!$C$3=21,'v-t_chart'!H1679,IF('Input&amp;Output'!$C$3=32,'v-t_chart'!I1679,IF('Input&amp;Output'!$C$3=22,'v-t_chart'!J1679,IF('Input&amp;Output'!$C$3=31,'v-t_chart'!K1679,'v-t_chart'!L1679)))))</f>
        <v>103.3</v>
      </c>
      <c r="D1679" s="17"/>
      <c r="F1679" s="102">
        <f t="shared" si="28"/>
        <v>1678</v>
      </c>
      <c r="G1679" s="105"/>
      <c r="I1679" s="4">
        <v>117.3</v>
      </c>
      <c r="K1679" s="4">
        <v>103.3</v>
      </c>
      <c r="L1679" s="107"/>
      <c r="M1679" s="107"/>
      <c r="N1679" s="102">
        <f t="shared" si="29"/>
        <v>1678</v>
      </c>
      <c r="O1679" s="4"/>
      <c r="P1679" s="4"/>
      <c r="Q1679" s="4">
        <v>117.29</v>
      </c>
      <c r="R1679" s="4"/>
      <c r="S1679" s="4">
        <v>103.29</v>
      </c>
      <c r="T1679" s="107"/>
      <c r="U1679" s="107"/>
      <c r="V1679" s="107"/>
      <c r="W1679" s="107"/>
      <c r="X1679" s="107"/>
    </row>
    <row r="1680" spans="1:24">
      <c r="A1680" s="102">
        <f t="shared" si="30"/>
        <v>1679</v>
      </c>
      <c r="B1680" s="102">
        <v>479</v>
      </c>
      <c r="C1680" s="4">
        <f>IF('Input&amp;Output'!$C$3=10,'v-t_chart'!G1680,IF('Input&amp;Output'!$C$3=21,'v-t_chart'!H1680,IF('Input&amp;Output'!$C$3=32,'v-t_chart'!I1680,IF('Input&amp;Output'!$C$3=22,'v-t_chart'!J1680,IF('Input&amp;Output'!$C$3=31,'v-t_chart'!K1680,'v-t_chart'!L1680)))))</f>
        <v>103.7</v>
      </c>
      <c r="D1680" s="17"/>
      <c r="F1680" s="102">
        <f t="shared" si="28"/>
        <v>1679</v>
      </c>
      <c r="G1680" s="105"/>
      <c r="I1680" s="4">
        <v>117.7</v>
      </c>
      <c r="K1680" s="4">
        <v>103.7</v>
      </c>
      <c r="L1680" s="107"/>
      <c r="M1680" s="107"/>
      <c r="N1680" s="102">
        <f t="shared" si="29"/>
        <v>1679</v>
      </c>
      <c r="O1680" s="4"/>
      <c r="P1680" s="4"/>
      <c r="Q1680" s="4">
        <v>117.67</v>
      </c>
      <c r="R1680" s="4"/>
      <c r="S1680" s="4">
        <v>103.67</v>
      </c>
      <c r="T1680" s="107"/>
      <c r="U1680" s="107"/>
      <c r="V1680" s="107"/>
      <c r="W1680" s="107"/>
      <c r="X1680" s="107"/>
    </row>
    <row r="1681" spans="1:24">
      <c r="A1681" s="102">
        <f t="shared" si="30"/>
        <v>1680</v>
      </c>
      <c r="B1681" s="102">
        <v>480</v>
      </c>
      <c r="C1681" s="4">
        <f>IF('Input&amp;Output'!$C$3=10,'v-t_chart'!G1681,IF('Input&amp;Output'!$C$3=21,'v-t_chart'!H1681,IF('Input&amp;Output'!$C$3=32,'v-t_chart'!I1681,IF('Input&amp;Output'!$C$3=22,'v-t_chart'!J1681,IF('Input&amp;Output'!$C$3=31,'v-t_chart'!K1681,'v-t_chart'!L1681)))))</f>
        <v>104.1</v>
      </c>
      <c r="D1681" s="17"/>
      <c r="F1681" s="102">
        <f t="shared" si="28"/>
        <v>1680</v>
      </c>
      <c r="G1681" s="105"/>
      <c r="I1681" s="4">
        <v>118.1</v>
      </c>
      <c r="K1681" s="4">
        <v>104.1</v>
      </c>
      <c r="L1681" s="107"/>
      <c r="M1681" s="107"/>
      <c r="N1681" s="102">
        <f t="shared" si="29"/>
        <v>1680</v>
      </c>
      <c r="O1681" s="4"/>
      <c r="P1681" s="4"/>
      <c r="Q1681" s="4">
        <v>118.08</v>
      </c>
      <c r="R1681" s="4"/>
      <c r="S1681" s="4">
        <v>104.08</v>
      </c>
      <c r="T1681" s="107"/>
      <c r="U1681" s="107"/>
      <c r="V1681" s="107"/>
      <c r="W1681" s="107"/>
      <c r="X1681" s="107"/>
    </row>
    <row r="1682" spans="1:24">
      <c r="A1682" s="102">
        <f t="shared" si="30"/>
        <v>1681</v>
      </c>
      <c r="B1682" s="102">
        <v>481</v>
      </c>
      <c r="C1682" s="4">
        <f>IF('Input&amp;Output'!$C$3=10,'v-t_chart'!G1682,IF('Input&amp;Output'!$C$3=21,'v-t_chart'!H1682,IF('Input&amp;Output'!$C$3=32,'v-t_chart'!I1682,IF('Input&amp;Output'!$C$3=22,'v-t_chart'!J1682,IF('Input&amp;Output'!$C$3=31,'v-t_chart'!K1682,'v-t_chart'!L1682)))))</f>
        <v>104.5</v>
      </c>
      <c r="D1682" s="17"/>
      <c r="F1682" s="102">
        <f t="shared" si="28"/>
        <v>1681</v>
      </c>
      <c r="G1682" s="105"/>
      <c r="I1682" s="4">
        <v>118.5</v>
      </c>
      <c r="K1682" s="4">
        <v>104.5</v>
      </c>
      <c r="L1682" s="107"/>
      <c r="M1682" s="107"/>
      <c r="N1682" s="102">
        <f t="shared" si="29"/>
        <v>1681</v>
      </c>
      <c r="O1682" s="4"/>
      <c r="P1682" s="4"/>
      <c r="Q1682" s="4">
        <v>118.45</v>
      </c>
      <c r="R1682" s="4"/>
      <c r="S1682" s="4">
        <v>104.45</v>
      </c>
      <c r="T1682" s="107"/>
      <c r="U1682" s="107"/>
      <c r="V1682" s="107"/>
      <c r="W1682" s="107"/>
      <c r="X1682" s="107"/>
    </row>
    <row r="1683" spans="1:24">
      <c r="A1683" s="102">
        <f t="shared" si="30"/>
        <v>1682</v>
      </c>
      <c r="B1683" s="102">
        <v>482</v>
      </c>
      <c r="C1683" s="4">
        <f>IF('Input&amp;Output'!$C$3=10,'v-t_chart'!G1683,IF('Input&amp;Output'!$C$3=21,'v-t_chart'!H1683,IF('Input&amp;Output'!$C$3=32,'v-t_chart'!I1683,IF('Input&amp;Output'!$C$3=22,'v-t_chart'!J1683,IF('Input&amp;Output'!$C$3=31,'v-t_chart'!K1683,'v-t_chart'!L1683)))))</f>
        <v>104.8</v>
      </c>
      <c r="D1683" s="17"/>
      <c r="F1683" s="102">
        <f t="shared" si="28"/>
        <v>1682</v>
      </c>
      <c r="G1683" s="105"/>
      <c r="I1683" s="4">
        <v>118.8</v>
      </c>
      <c r="K1683" s="4">
        <v>104.8</v>
      </c>
      <c r="L1683" s="107"/>
      <c r="M1683" s="107"/>
      <c r="N1683" s="102">
        <f t="shared" si="29"/>
        <v>1682</v>
      </c>
      <c r="O1683" s="4"/>
      <c r="P1683" s="4"/>
      <c r="Q1683" s="4">
        <v>118.75</v>
      </c>
      <c r="R1683" s="4"/>
      <c r="S1683" s="4">
        <v>104.75</v>
      </c>
      <c r="T1683" s="107"/>
      <c r="U1683" s="107"/>
      <c r="V1683" s="107"/>
      <c r="W1683" s="107"/>
      <c r="X1683" s="107"/>
    </row>
    <row r="1684" spans="1:24">
      <c r="A1684" s="102">
        <f t="shared" si="30"/>
        <v>1683</v>
      </c>
      <c r="B1684" s="102">
        <v>483</v>
      </c>
      <c r="C1684" s="4">
        <f>IF('Input&amp;Output'!$C$3=10,'v-t_chart'!G1684,IF('Input&amp;Output'!$C$3=21,'v-t_chart'!H1684,IF('Input&amp;Output'!$C$3=32,'v-t_chart'!I1684,IF('Input&amp;Output'!$C$3=22,'v-t_chart'!J1684,IF('Input&amp;Output'!$C$3=31,'v-t_chart'!K1684,'v-t_chart'!L1684)))))</f>
        <v>104.9</v>
      </c>
      <c r="D1684" s="17"/>
      <c r="F1684" s="102">
        <f t="shared" si="28"/>
        <v>1683</v>
      </c>
      <c r="G1684" s="105"/>
      <c r="I1684" s="4">
        <v>118.9</v>
      </c>
      <c r="K1684" s="4">
        <v>104.9</v>
      </c>
      <c r="L1684" s="107"/>
      <c r="M1684" s="107"/>
      <c r="N1684" s="102">
        <f t="shared" si="29"/>
        <v>1683</v>
      </c>
      <c r="O1684" s="4"/>
      <c r="P1684" s="4"/>
      <c r="Q1684" s="4">
        <v>118.94</v>
      </c>
      <c r="R1684" s="4"/>
      <c r="S1684" s="4">
        <v>104.94</v>
      </c>
      <c r="T1684" s="107"/>
      <c r="U1684" s="107"/>
      <c r="V1684" s="107"/>
      <c r="W1684" s="107"/>
      <c r="X1684" s="107"/>
    </row>
    <row r="1685" spans="1:24">
      <c r="A1685" s="102">
        <f t="shared" si="30"/>
        <v>1684</v>
      </c>
      <c r="B1685" s="102">
        <v>484</v>
      </c>
      <c r="C1685" s="4">
        <f>IF('Input&amp;Output'!$C$3=10,'v-t_chart'!G1685,IF('Input&amp;Output'!$C$3=21,'v-t_chart'!H1685,IF('Input&amp;Output'!$C$3=32,'v-t_chart'!I1685,IF('Input&amp;Output'!$C$3=22,'v-t_chart'!J1685,IF('Input&amp;Output'!$C$3=31,'v-t_chart'!K1685,'v-t_chart'!L1685)))))</f>
        <v>105.1</v>
      </c>
      <c r="D1685" s="17"/>
      <c r="F1685" s="102">
        <f t="shared" si="28"/>
        <v>1684</v>
      </c>
      <c r="G1685" s="105"/>
      <c r="I1685" s="4">
        <v>119.1</v>
      </c>
      <c r="K1685" s="4">
        <v>105.1</v>
      </c>
      <c r="L1685" s="107"/>
      <c r="M1685" s="107"/>
      <c r="N1685" s="102">
        <f t="shared" si="29"/>
        <v>1684</v>
      </c>
      <c r="O1685" s="4"/>
      <c r="P1685" s="4"/>
      <c r="Q1685" s="4">
        <v>119.05</v>
      </c>
      <c r="R1685" s="4"/>
      <c r="S1685" s="4">
        <v>105.05</v>
      </c>
      <c r="T1685" s="107"/>
      <c r="U1685" s="107"/>
      <c r="V1685" s="107"/>
      <c r="W1685" s="107"/>
      <c r="X1685" s="107"/>
    </row>
    <row r="1686" spans="1:24">
      <c r="A1686" s="102">
        <f t="shared" si="30"/>
        <v>1685</v>
      </c>
      <c r="B1686" s="102">
        <v>485</v>
      </c>
      <c r="C1686" s="4">
        <f>IF('Input&amp;Output'!$C$3=10,'v-t_chart'!G1686,IF('Input&amp;Output'!$C$3=21,'v-t_chart'!H1686,IF('Input&amp;Output'!$C$3=32,'v-t_chart'!I1686,IF('Input&amp;Output'!$C$3=22,'v-t_chart'!J1686,IF('Input&amp;Output'!$C$3=31,'v-t_chart'!K1686,'v-t_chart'!L1686)))))</f>
        <v>105.1</v>
      </c>
      <c r="D1686" s="17"/>
      <c r="F1686" s="102">
        <f t="shared" si="28"/>
        <v>1685</v>
      </c>
      <c r="G1686" s="105"/>
      <c r="I1686" s="4">
        <v>119.1</v>
      </c>
      <c r="K1686" s="4">
        <v>105.1</v>
      </c>
      <c r="L1686" s="107"/>
      <c r="M1686" s="107"/>
      <c r="N1686" s="102">
        <f t="shared" si="29"/>
        <v>1685</v>
      </c>
      <c r="O1686" s="4"/>
      <c r="P1686" s="4"/>
      <c r="Q1686" s="4">
        <v>119.11</v>
      </c>
      <c r="R1686" s="4"/>
      <c r="S1686" s="4">
        <v>105.11</v>
      </c>
      <c r="T1686" s="107"/>
      <c r="U1686" s="107"/>
      <c r="V1686" s="107"/>
      <c r="W1686" s="107"/>
      <c r="X1686" s="107"/>
    </row>
    <row r="1687" spans="1:24">
      <c r="A1687" s="102">
        <f t="shared" si="30"/>
        <v>1686</v>
      </c>
      <c r="B1687" s="102">
        <v>486</v>
      </c>
      <c r="C1687" s="4">
        <f>IF('Input&amp;Output'!$C$3=10,'v-t_chart'!G1687,IF('Input&amp;Output'!$C$3=21,'v-t_chart'!H1687,IF('Input&amp;Output'!$C$3=32,'v-t_chart'!I1687,IF('Input&amp;Output'!$C$3=22,'v-t_chart'!J1687,IF('Input&amp;Output'!$C$3=31,'v-t_chart'!K1687,'v-t_chart'!L1687)))))</f>
        <v>105.2</v>
      </c>
      <c r="D1687" s="17"/>
      <c r="F1687" s="102">
        <f t="shared" si="28"/>
        <v>1686</v>
      </c>
      <c r="G1687" s="105"/>
      <c r="I1687" s="4">
        <v>119.2</v>
      </c>
      <c r="K1687" s="4">
        <v>105.2</v>
      </c>
      <c r="L1687" s="107"/>
      <c r="M1687" s="107"/>
      <c r="N1687" s="102">
        <f t="shared" si="29"/>
        <v>1686</v>
      </c>
      <c r="O1687" s="4"/>
      <c r="P1687" s="4"/>
      <c r="Q1687" s="4">
        <v>119.15</v>
      </c>
      <c r="R1687" s="4"/>
      <c r="S1687" s="4">
        <v>105.15</v>
      </c>
      <c r="T1687" s="107"/>
      <c r="U1687" s="107"/>
      <c r="V1687" s="107"/>
      <c r="W1687" s="107"/>
      <c r="X1687" s="107"/>
    </row>
    <row r="1688" spans="1:24">
      <c r="A1688" s="102">
        <f t="shared" si="30"/>
        <v>1687</v>
      </c>
      <c r="B1688" s="102">
        <v>487</v>
      </c>
      <c r="C1688" s="4">
        <f>IF('Input&amp;Output'!$C$3=10,'v-t_chart'!G1688,IF('Input&amp;Output'!$C$3=21,'v-t_chart'!H1688,IF('Input&amp;Output'!$C$3=32,'v-t_chart'!I1688,IF('Input&amp;Output'!$C$3=22,'v-t_chart'!J1688,IF('Input&amp;Output'!$C$3=31,'v-t_chart'!K1688,'v-t_chart'!L1688)))))</f>
        <v>105.2</v>
      </c>
      <c r="D1688" s="17"/>
      <c r="F1688" s="102">
        <f t="shared" si="28"/>
        <v>1687</v>
      </c>
      <c r="G1688" s="105"/>
      <c r="I1688" s="4">
        <v>119.2</v>
      </c>
      <c r="K1688" s="4">
        <v>105.2</v>
      </c>
      <c r="L1688" s="107"/>
      <c r="M1688" s="107"/>
      <c r="N1688" s="102">
        <f t="shared" si="29"/>
        <v>1687</v>
      </c>
      <c r="O1688" s="4"/>
      <c r="P1688" s="4"/>
      <c r="Q1688" s="4">
        <v>119.18</v>
      </c>
      <c r="R1688" s="4"/>
      <c r="S1688" s="4">
        <v>105.18</v>
      </c>
      <c r="T1688" s="107"/>
      <c r="U1688" s="107"/>
      <c r="V1688" s="107"/>
      <c r="W1688" s="107"/>
      <c r="X1688" s="107"/>
    </row>
    <row r="1689" spans="1:24">
      <c r="A1689" s="102">
        <f t="shared" si="30"/>
        <v>1688</v>
      </c>
      <c r="B1689" s="102">
        <v>488</v>
      </c>
      <c r="C1689" s="4">
        <f>IF('Input&amp;Output'!$C$3=10,'v-t_chart'!G1689,IF('Input&amp;Output'!$C$3=21,'v-t_chart'!H1689,IF('Input&amp;Output'!$C$3=32,'v-t_chart'!I1689,IF('Input&amp;Output'!$C$3=22,'v-t_chart'!J1689,IF('Input&amp;Output'!$C$3=31,'v-t_chart'!K1689,'v-t_chart'!L1689)))))</f>
        <v>105.2</v>
      </c>
      <c r="D1689" s="17"/>
      <c r="F1689" s="102">
        <f t="shared" si="28"/>
        <v>1688</v>
      </c>
      <c r="G1689" s="105"/>
      <c r="I1689" s="4">
        <v>119.2</v>
      </c>
      <c r="K1689" s="4">
        <v>105.2</v>
      </c>
      <c r="L1689" s="107"/>
      <c r="M1689" s="107"/>
      <c r="N1689" s="102">
        <f t="shared" si="29"/>
        <v>1688</v>
      </c>
      <c r="O1689" s="4"/>
      <c r="P1689" s="4"/>
      <c r="Q1689" s="4">
        <v>119.22</v>
      </c>
      <c r="R1689" s="4"/>
      <c r="S1689" s="4">
        <v>105.22</v>
      </c>
      <c r="T1689" s="107"/>
      <c r="U1689" s="107"/>
      <c r="V1689" s="107"/>
      <c r="W1689" s="107"/>
      <c r="X1689" s="107"/>
    </row>
    <row r="1690" spans="1:24">
      <c r="A1690" s="102">
        <f t="shared" si="30"/>
        <v>1689</v>
      </c>
      <c r="B1690" s="102">
        <v>489</v>
      </c>
      <c r="C1690" s="4">
        <f>IF('Input&amp;Output'!$C$3=10,'v-t_chart'!G1690,IF('Input&amp;Output'!$C$3=21,'v-t_chart'!H1690,IF('Input&amp;Output'!$C$3=32,'v-t_chart'!I1690,IF('Input&amp;Output'!$C$3=22,'v-t_chart'!J1690,IF('Input&amp;Output'!$C$3=31,'v-t_chart'!K1690,'v-t_chart'!L1690)))))</f>
        <v>105.3</v>
      </c>
      <c r="D1690" s="17"/>
      <c r="F1690" s="102">
        <f t="shared" si="28"/>
        <v>1689</v>
      </c>
      <c r="G1690" s="105"/>
      <c r="I1690" s="4">
        <v>119.3</v>
      </c>
      <c r="K1690" s="4">
        <v>105.3</v>
      </c>
      <c r="L1690" s="107"/>
      <c r="M1690" s="107"/>
      <c r="N1690" s="102">
        <f t="shared" si="29"/>
        <v>1689</v>
      </c>
      <c r="O1690" s="4"/>
      <c r="P1690" s="4"/>
      <c r="Q1690" s="4">
        <v>119.26</v>
      </c>
      <c r="R1690" s="4"/>
      <c r="S1690" s="4">
        <v>105.26</v>
      </c>
      <c r="T1690" s="107"/>
      <c r="U1690" s="107"/>
      <c r="V1690" s="107"/>
      <c r="W1690" s="107"/>
      <c r="X1690" s="107"/>
    </row>
    <row r="1691" spans="1:24">
      <c r="A1691" s="102">
        <f t="shared" si="30"/>
        <v>1690</v>
      </c>
      <c r="B1691" s="102">
        <v>490</v>
      </c>
      <c r="C1691" s="4">
        <f>IF('Input&amp;Output'!$C$3=10,'v-t_chart'!G1691,IF('Input&amp;Output'!$C$3=21,'v-t_chart'!H1691,IF('Input&amp;Output'!$C$3=32,'v-t_chart'!I1691,IF('Input&amp;Output'!$C$3=22,'v-t_chart'!J1691,IF('Input&amp;Output'!$C$3=31,'v-t_chart'!K1691,'v-t_chart'!L1691)))))</f>
        <v>105.3</v>
      </c>
      <c r="D1691" s="17"/>
      <c r="F1691" s="102">
        <f t="shared" si="28"/>
        <v>1690</v>
      </c>
      <c r="G1691" s="105"/>
      <c r="I1691" s="4">
        <v>119.3</v>
      </c>
      <c r="K1691" s="4">
        <v>105.3</v>
      </c>
      <c r="L1691" s="107"/>
      <c r="M1691" s="107"/>
      <c r="N1691" s="102">
        <f t="shared" si="29"/>
        <v>1690</v>
      </c>
      <c r="O1691" s="4"/>
      <c r="P1691" s="4"/>
      <c r="Q1691" s="4">
        <v>119.33</v>
      </c>
      <c r="R1691" s="4"/>
      <c r="S1691" s="4">
        <v>105.33</v>
      </c>
      <c r="T1691" s="107"/>
      <c r="U1691" s="107"/>
      <c r="V1691" s="107"/>
      <c r="W1691" s="107"/>
      <c r="X1691" s="107"/>
    </row>
    <row r="1692" spans="1:24">
      <c r="A1692" s="102">
        <f t="shared" si="30"/>
        <v>1691</v>
      </c>
      <c r="B1692" s="102">
        <v>491</v>
      </c>
      <c r="C1692" s="4">
        <f>IF('Input&amp;Output'!$C$3=10,'v-t_chart'!G1692,IF('Input&amp;Output'!$C$3=21,'v-t_chart'!H1692,IF('Input&amp;Output'!$C$3=32,'v-t_chart'!I1692,IF('Input&amp;Output'!$C$3=22,'v-t_chart'!J1692,IF('Input&amp;Output'!$C$3=31,'v-t_chart'!K1692,'v-t_chart'!L1692)))))</f>
        <v>105.4</v>
      </c>
      <c r="D1692" s="17"/>
      <c r="F1692" s="102">
        <f t="shared" si="28"/>
        <v>1691</v>
      </c>
      <c r="G1692" s="105"/>
      <c r="I1692" s="4">
        <v>119.4</v>
      </c>
      <c r="K1692" s="4">
        <v>105.4</v>
      </c>
      <c r="L1692" s="107"/>
      <c r="M1692" s="107"/>
      <c r="N1692" s="102">
        <f t="shared" si="29"/>
        <v>1691</v>
      </c>
      <c r="O1692" s="4"/>
      <c r="P1692" s="4"/>
      <c r="Q1692" s="4">
        <v>119.4</v>
      </c>
      <c r="R1692" s="4"/>
      <c r="S1692" s="4">
        <v>105.4</v>
      </c>
      <c r="T1692" s="107"/>
      <c r="U1692" s="107"/>
      <c r="V1692" s="107"/>
      <c r="W1692" s="107"/>
      <c r="X1692" s="107"/>
    </row>
    <row r="1693" spans="1:24">
      <c r="A1693" s="102">
        <f t="shared" si="30"/>
        <v>1692</v>
      </c>
      <c r="B1693" s="102">
        <v>492</v>
      </c>
      <c r="C1693" s="4">
        <f>IF('Input&amp;Output'!$C$3=10,'v-t_chart'!G1693,IF('Input&amp;Output'!$C$3=21,'v-t_chart'!H1693,IF('Input&amp;Output'!$C$3=32,'v-t_chart'!I1693,IF('Input&amp;Output'!$C$3=22,'v-t_chart'!J1693,IF('Input&amp;Output'!$C$3=31,'v-t_chart'!K1693,'v-t_chart'!L1693)))))</f>
        <v>105.5</v>
      </c>
      <c r="D1693" s="17"/>
      <c r="F1693" s="102">
        <f t="shared" si="28"/>
        <v>1692</v>
      </c>
      <c r="G1693" s="105"/>
      <c r="I1693" s="4">
        <v>119.5</v>
      </c>
      <c r="K1693" s="4">
        <v>105.5</v>
      </c>
      <c r="L1693" s="107"/>
      <c r="M1693" s="107"/>
      <c r="N1693" s="102">
        <f t="shared" si="29"/>
        <v>1692</v>
      </c>
      <c r="O1693" s="4"/>
      <c r="P1693" s="4"/>
      <c r="Q1693" s="4">
        <v>119.46</v>
      </c>
      <c r="R1693" s="4"/>
      <c r="S1693" s="4">
        <v>105.46</v>
      </c>
      <c r="T1693" s="107"/>
      <c r="U1693" s="107"/>
      <c r="V1693" s="107"/>
      <c r="W1693" s="107"/>
      <c r="X1693" s="107"/>
    </row>
    <row r="1694" spans="1:24">
      <c r="A1694" s="102">
        <f t="shared" si="30"/>
        <v>1693</v>
      </c>
      <c r="B1694" s="102">
        <v>493</v>
      </c>
      <c r="C1694" s="4">
        <f>IF('Input&amp;Output'!$C$3=10,'v-t_chart'!G1694,IF('Input&amp;Output'!$C$3=21,'v-t_chart'!H1694,IF('Input&amp;Output'!$C$3=32,'v-t_chart'!I1694,IF('Input&amp;Output'!$C$3=22,'v-t_chart'!J1694,IF('Input&amp;Output'!$C$3=31,'v-t_chart'!K1694,'v-t_chart'!L1694)))))</f>
        <v>105.5</v>
      </c>
      <c r="D1694" s="17"/>
      <c r="F1694" s="102">
        <f t="shared" si="28"/>
        <v>1693</v>
      </c>
      <c r="G1694" s="105"/>
      <c r="I1694" s="4">
        <v>119.5</v>
      </c>
      <c r="K1694" s="4">
        <v>105.5</v>
      </c>
      <c r="L1694" s="107"/>
      <c r="M1694" s="107"/>
      <c r="N1694" s="102">
        <f t="shared" si="29"/>
        <v>1693</v>
      </c>
      <c r="O1694" s="4"/>
      <c r="P1694" s="4"/>
      <c r="Q1694" s="4">
        <v>119.46</v>
      </c>
      <c r="R1694" s="4"/>
      <c r="S1694" s="4">
        <v>105.46</v>
      </c>
      <c r="T1694" s="107"/>
      <c r="U1694" s="107"/>
      <c r="V1694" s="107"/>
      <c r="W1694" s="107"/>
      <c r="X1694" s="107"/>
    </row>
    <row r="1695" spans="1:24">
      <c r="A1695" s="102">
        <f t="shared" si="30"/>
        <v>1694</v>
      </c>
      <c r="B1695" s="102">
        <v>494</v>
      </c>
      <c r="C1695" s="4">
        <f>IF('Input&amp;Output'!$C$3=10,'v-t_chart'!G1695,IF('Input&amp;Output'!$C$3=21,'v-t_chart'!H1695,IF('Input&amp;Output'!$C$3=32,'v-t_chart'!I1695,IF('Input&amp;Output'!$C$3=22,'v-t_chart'!J1695,IF('Input&amp;Output'!$C$3=31,'v-t_chart'!K1695,'v-t_chart'!L1695)))))</f>
        <v>105.3</v>
      </c>
      <c r="D1695" s="17"/>
      <c r="F1695" s="102">
        <f t="shared" si="28"/>
        <v>1694</v>
      </c>
      <c r="G1695" s="105"/>
      <c r="I1695" s="4">
        <v>119.3</v>
      </c>
      <c r="K1695" s="4">
        <v>105.3</v>
      </c>
      <c r="L1695" s="107"/>
      <c r="M1695" s="107"/>
      <c r="N1695" s="102">
        <f t="shared" si="29"/>
        <v>1694</v>
      </c>
      <c r="O1695" s="4"/>
      <c r="P1695" s="4"/>
      <c r="Q1695" s="4">
        <v>119.34</v>
      </c>
      <c r="R1695" s="4"/>
      <c r="S1695" s="4">
        <v>105.34</v>
      </c>
      <c r="T1695" s="107"/>
      <c r="U1695" s="107"/>
      <c r="V1695" s="107"/>
      <c r="W1695" s="107"/>
      <c r="X1695" s="107"/>
    </row>
    <row r="1696" spans="1:24">
      <c r="A1696" s="102">
        <f t="shared" si="30"/>
        <v>1695</v>
      </c>
      <c r="B1696" s="102">
        <v>495</v>
      </c>
      <c r="C1696" s="4">
        <f>IF('Input&amp;Output'!$C$3=10,'v-t_chart'!G1696,IF('Input&amp;Output'!$C$3=21,'v-t_chart'!H1696,IF('Input&amp;Output'!$C$3=32,'v-t_chart'!I1696,IF('Input&amp;Output'!$C$3=22,'v-t_chart'!J1696,IF('Input&amp;Output'!$C$3=31,'v-t_chart'!K1696,'v-t_chart'!L1696)))))</f>
        <v>105.1</v>
      </c>
      <c r="D1696" s="17"/>
      <c r="F1696" s="102">
        <f t="shared" si="28"/>
        <v>1695</v>
      </c>
      <c r="G1696" s="105"/>
      <c r="I1696" s="4">
        <v>119.1</v>
      </c>
      <c r="K1696" s="4">
        <v>105.1</v>
      </c>
      <c r="L1696" s="107"/>
      <c r="M1696" s="107"/>
      <c r="N1696" s="102">
        <f t="shared" si="29"/>
        <v>1695</v>
      </c>
      <c r="O1696" s="4"/>
      <c r="P1696" s="4"/>
      <c r="Q1696" s="4">
        <v>119.05</v>
      </c>
      <c r="R1696" s="4"/>
      <c r="S1696" s="4">
        <v>105.05</v>
      </c>
      <c r="T1696" s="107"/>
      <c r="U1696" s="107"/>
      <c r="V1696" s="107"/>
      <c r="W1696" s="107"/>
      <c r="X1696" s="107"/>
    </row>
    <row r="1697" spans="1:24">
      <c r="A1697" s="102">
        <f t="shared" si="30"/>
        <v>1696</v>
      </c>
      <c r="B1697" s="102">
        <v>496</v>
      </c>
      <c r="C1697" s="4">
        <f>IF('Input&amp;Output'!$C$3=10,'v-t_chart'!G1697,IF('Input&amp;Output'!$C$3=21,'v-t_chart'!H1697,IF('Input&amp;Output'!$C$3=32,'v-t_chart'!I1697,IF('Input&amp;Output'!$C$3=22,'v-t_chart'!J1697,IF('Input&amp;Output'!$C$3=31,'v-t_chart'!K1697,'v-t_chart'!L1697)))))</f>
        <v>104.7</v>
      </c>
      <c r="D1697" s="17"/>
      <c r="F1697" s="102">
        <f t="shared" si="28"/>
        <v>1696</v>
      </c>
      <c r="G1697" s="105"/>
      <c r="I1697" s="4">
        <v>118.7</v>
      </c>
      <c r="K1697" s="4">
        <v>104.7</v>
      </c>
      <c r="L1697" s="107"/>
      <c r="M1697" s="107"/>
      <c r="N1697" s="102">
        <f t="shared" si="29"/>
        <v>1696</v>
      </c>
      <c r="O1697" s="4"/>
      <c r="P1697" s="4"/>
      <c r="Q1697" s="4">
        <v>118.65</v>
      </c>
      <c r="R1697" s="4"/>
      <c r="S1697" s="4">
        <v>104.65</v>
      </c>
      <c r="T1697" s="107"/>
      <c r="U1697" s="107"/>
      <c r="V1697" s="107"/>
      <c r="W1697" s="107"/>
      <c r="X1697" s="107"/>
    </row>
    <row r="1698" spans="1:24">
      <c r="A1698" s="102">
        <f t="shared" si="30"/>
        <v>1697</v>
      </c>
      <c r="B1698" s="102">
        <v>497</v>
      </c>
      <c r="C1698" s="4">
        <f>IF('Input&amp;Output'!$C$3=10,'v-t_chart'!G1698,IF('Input&amp;Output'!$C$3=21,'v-t_chart'!H1698,IF('Input&amp;Output'!$C$3=32,'v-t_chart'!I1698,IF('Input&amp;Output'!$C$3=22,'v-t_chart'!J1698,IF('Input&amp;Output'!$C$3=31,'v-t_chart'!K1698,'v-t_chart'!L1698)))))</f>
        <v>104.2</v>
      </c>
      <c r="D1698" s="17"/>
      <c r="F1698" s="102">
        <f t="shared" si="28"/>
        <v>1697</v>
      </c>
      <c r="G1698" s="105"/>
      <c r="I1698" s="4">
        <v>118.2</v>
      </c>
      <c r="K1698" s="4">
        <v>104.2</v>
      </c>
      <c r="L1698" s="107"/>
      <c r="M1698" s="107"/>
      <c r="N1698" s="102">
        <f t="shared" si="29"/>
        <v>1697</v>
      </c>
      <c r="O1698" s="4"/>
      <c r="P1698" s="4"/>
      <c r="Q1698" s="4">
        <v>118.22</v>
      </c>
      <c r="R1698" s="4"/>
      <c r="S1698" s="4">
        <v>104.22</v>
      </c>
      <c r="T1698" s="107"/>
      <c r="U1698" s="107"/>
      <c r="V1698" s="107"/>
      <c r="W1698" s="107"/>
      <c r="X1698" s="107"/>
    </row>
    <row r="1699" spans="1:24">
      <c r="A1699" s="102">
        <f t="shared" si="30"/>
        <v>1698</v>
      </c>
      <c r="B1699" s="102">
        <v>498</v>
      </c>
      <c r="C1699" s="4">
        <f>IF('Input&amp;Output'!$C$3=10,'v-t_chart'!G1699,IF('Input&amp;Output'!$C$3=21,'v-t_chart'!H1699,IF('Input&amp;Output'!$C$3=32,'v-t_chart'!I1699,IF('Input&amp;Output'!$C$3=22,'v-t_chart'!J1699,IF('Input&amp;Output'!$C$3=31,'v-t_chart'!K1699,'v-t_chart'!L1699)))))</f>
        <v>103.9</v>
      </c>
      <c r="D1699" s="17"/>
      <c r="F1699" s="102">
        <f t="shared" si="28"/>
        <v>1698</v>
      </c>
      <c r="G1699" s="105"/>
      <c r="I1699" s="4">
        <v>117.9</v>
      </c>
      <c r="K1699" s="4">
        <v>103.9</v>
      </c>
      <c r="L1699" s="107"/>
      <c r="M1699" s="107"/>
      <c r="N1699" s="102">
        <f t="shared" si="29"/>
        <v>1698</v>
      </c>
      <c r="O1699" s="4"/>
      <c r="P1699" s="4"/>
      <c r="Q1699" s="4">
        <v>117.85</v>
      </c>
      <c r="R1699" s="4"/>
      <c r="S1699" s="4">
        <v>103.85</v>
      </c>
      <c r="T1699" s="107"/>
      <c r="U1699" s="107"/>
      <c r="V1699" s="107"/>
      <c r="W1699" s="107"/>
      <c r="X1699" s="107"/>
    </row>
    <row r="1700" spans="1:24">
      <c r="A1700" s="102">
        <f t="shared" si="30"/>
        <v>1699</v>
      </c>
      <c r="B1700" s="102">
        <v>499</v>
      </c>
      <c r="C1700" s="4">
        <f>IF('Input&amp;Output'!$C$3=10,'v-t_chart'!G1700,IF('Input&amp;Output'!$C$3=21,'v-t_chart'!H1700,IF('Input&amp;Output'!$C$3=32,'v-t_chart'!I1700,IF('Input&amp;Output'!$C$3=22,'v-t_chart'!J1700,IF('Input&amp;Output'!$C$3=31,'v-t_chart'!K1700,'v-t_chart'!L1700)))))</f>
        <v>103.6</v>
      </c>
      <c r="D1700" s="17"/>
      <c r="F1700" s="102">
        <f t="shared" ref="F1700:F1763" si="31">F1699+1</f>
        <v>1699</v>
      </c>
      <c r="G1700" s="105"/>
      <c r="I1700" s="4">
        <v>117.6</v>
      </c>
      <c r="K1700" s="4">
        <v>103.6</v>
      </c>
      <c r="L1700" s="107"/>
      <c r="M1700" s="107"/>
      <c r="N1700" s="102">
        <f t="shared" ref="N1700:N1763" si="32">N1699+1</f>
        <v>1699</v>
      </c>
      <c r="O1700" s="4"/>
      <c r="P1700" s="4"/>
      <c r="Q1700" s="4">
        <v>117.61</v>
      </c>
      <c r="R1700" s="4"/>
      <c r="S1700" s="4">
        <v>103.61</v>
      </c>
      <c r="T1700" s="107"/>
      <c r="U1700" s="107"/>
      <c r="V1700" s="107"/>
      <c r="W1700" s="107"/>
      <c r="X1700" s="107"/>
    </row>
    <row r="1701" spans="1:24">
      <c r="A1701" s="102">
        <f t="shared" si="30"/>
        <v>1700</v>
      </c>
      <c r="B1701" s="102">
        <v>500</v>
      </c>
      <c r="C1701" s="4">
        <f>IF('Input&amp;Output'!$C$3=10,'v-t_chart'!G1701,IF('Input&amp;Output'!$C$3=21,'v-t_chart'!H1701,IF('Input&amp;Output'!$C$3=32,'v-t_chart'!I1701,IF('Input&amp;Output'!$C$3=22,'v-t_chart'!J1701,IF('Input&amp;Output'!$C$3=31,'v-t_chart'!K1701,'v-t_chart'!L1701)))))</f>
        <v>103.5</v>
      </c>
      <c r="D1701" s="17"/>
      <c r="F1701" s="102">
        <f t="shared" si="31"/>
        <v>1700</v>
      </c>
      <c r="G1701" s="105"/>
      <c r="I1701" s="4">
        <v>117.5</v>
      </c>
      <c r="K1701" s="4">
        <v>103.5</v>
      </c>
      <c r="L1701" s="107"/>
      <c r="M1701" s="107"/>
      <c r="N1701" s="102">
        <f t="shared" si="32"/>
        <v>1700</v>
      </c>
      <c r="O1701" s="4"/>
      <c r="P1701" s="4"/>
      <c r="Q1701" s="4">
        <v>117.51</v>
      </c>
      <c r="R1701" s="4"/>
      <c r="S1701" s="4">
        <v>103.51</v>
      </c>
      <c r="T1701" s="107"/>
      <c r="U1701" s="107"/>
      <c r="V1701" s="107"/>
      <c r="W1701" s="107"/>
      <c r="X1701" s="107"/>
    </row>
    <row r="1702" spans="1:24">
      <c r="A1702" s="102">
        <f t="shared" si="30"/>
        <v>1701</v>
      </c>
      <c r="B1702" s="102">
        <v>501</v>
      </c>
      <c r="C1702" s="4">
        <f>IF('Input&amp;Output'!$C$3=10,'v-t_chart'!G1702,IF('Input&amp;Output'!$C$3=21,'v-t_chart'!H1702,IF('Input&amp;Output'!$C$3=32,'v-t_chart'!I1702,IF('Input&amp;Output'!$C$3=22,'v-t_chart'!J1702,IF('Input&amp;Output'!$C$3=31,'v-t_chart'!K1702,'v-t_chart'!L1702)))))</f>
        <v>103.5</v>
      </c>
      <c r="D1702" s="17"/>
      <c r="F1702" s="102">
        <f t="shared" si="31"/>
        <v>1701</v>
      </c>
      <c r="G1702" s="105"/>
      <c r="I1702" s="4">
        <v>117.5</v>
      </c>
      <c r="K1702" s="4">
        <v>103.5</v>
      </c>
      <c r="L1702" s="107"/>
      <c r="M1702" s="107"/>
      <c r="N1702" s="102">
        <f t="shared" si="32"/>
        <v>1701</v>
      </c>
      <c r="O1702" s="4"/>
      <c r="P1702" s="4"/>
      <c r="Q1702" s="4">
        <v>117.45</v>
      </c>
      <c r="R1702" s="4"/>
      <c r="S1702" s="4">
        <v>103.45</v>
      </c>
      <c r="T1702" s="107"/>
      <c r="U1702" s="107"/>
      <c r="V1702" s="107"/>
      <c r="W1702" s="107"/>
      <c r="X1702" s="107"/>
    </row>
    <row r="1703" spans="1:24">
      <c r="A1703" s="102">
        <f t="shared" si="30"/>
        <v>1702</v>
      </c>
      <c r="B1703" s="102">
        <v>502</v>
      </c>
      <c r="C1703" s="4">
        <f>IF('Input&amp;Output'!$C$3=10,'v-t_chart'!G1703,IF('Input&amp;Output'!$C$3=21,'v-t_chart'!H1703,IF('Input&amp;Output'!$C$3=32,'v-t_chart'!I1703,IF('Input&amp;Output'!$C$3=22,'v-t_chart'!J1703,IF('Input&amp;Output'!$C$3=31,'v-t_chart'!K1703,'v-t_chart'!L1703)))))</f>
        <v>103.4</v>
      </c>
      <c r="D1703" s="17"/>
      <c r="F1703" s="102">
        <f t="shared" si="31"/>
        <v>1702</v>
      </c>
      <c r="G1703" s="105"/>
      <c r="I1703" s="4">
        <v>117.4</v>
      </c>
      <c r="K1703" s="4">
        <v>103.4</v>
      </c>
      <c r="L1703" s="107"/>
      <c r="M1703" s="107"/>
      <c r="N1703" s="102">
        <f t="shared" si="32"/>
        <v>1702</v>
      </c>
      <c r="O1703" s="4"/>
      <c r="P1703" s="4"/>
      <c r="Q1703" s="4">
        <v>117.38</v>
      </c>
      <c r="R1703" s="4"/>
      <c r="S1703" s="4">
        <v>103.38</v>
      </c>
      <c r="T1703" s="107"/>
      <c r="U1703" s="107"/>
      <c r="V1703" s="107"/>
      <c r="W1703" s="107"/>
      <c r="X1703" s="107"/>
    </row>
    <row r="1704" spans="1:24">
      <c r="A1704" s="102">
        <f t="shared" si="30"/>
        <v>1703</v>
      </c>
      <c r="B1704" s="102">
        <v>503</v>
      </c>
      <c r="C1704" s="4">
        <f>IF('Input&amp;Output'!$C$3=10,'v-t_chart'!G1704,IF('Input&amp;Output'!$C$3=21,'v-t_chart'!H1704,IF('Input&amp;Output'!$C$3=32,'v-t_chart'!I1704,IF('Input&amp;Output'!$C$3=22,'v-t_chart'!J1704,IF('Input&amp;Output'!$C$3=31,'v-t_chart'!K1704,'v-t_chart'!L1704)))))</f>
        <v>103.3</v>
      </c>
      <c r="D1704" s="17"/>
      <c r="F1704" s="102">
        <f t="shared" si="31"/>
        <v>1703</v>
      </c>
      <c r="G1704" s="105"/>
      <c r="I1704" s="4">
        <v>117.3</v>
      </c>
      <c r="K1704" s="4">
        <v>103.3</v>
      </c>
      <c r="L1704" s="107"/>
      <c r="M1704" s="107"/>
      <c r="N1704" s="102">
        <f t="shared" si="32"/>
        <v>1703</v>
      </c>
      <c r="O1704" s="4"/>
      <c r="P1704" s="4"/>
      <c r="Q1704" s="4">
        <v>117.26</v>
      </c>
      <c r="R1704" s="4"/>
      <c r="S1704" s="4">
        <v>103.26</v>
      </c>
      <c r="T1704" s="107"/>
      <c r="U1704" s="107"/>
      <c r="V1704" s="107"/>
      <c r="W1704" s="107"/>
      <c r="X1704" s="107"/>
    </row>
    <row r="1705" spans="1:24">
      <c r="A1705" s="102">
        <f t="shared" si="30"/>
        <v>1704</v>
      </c>
      <c r="B1705" s="102">
        <v>504</v>
      </c>
      <c r="C1705" s="4">
        <f>IF('Input&amp;Output'!$C$3=10,'v-t_chart'!G1705,IF('Input&amp;Output'!$C$3=21,'v-t_chart'!H1705,IF('Input&amp;Output'!$C$3=32,'v-t_chart'!I1705,IF('Input&amp;Output'!$C$3=22,'v-t_chart'!J1705,IF('Input&amp;Output'!$C$3=31,'v-t_chart'!K1705,'v-t_chart'!L1705)))))</f>
        <v>103</v>
      </c>
      <c r="D1705" s="17"/>
      <c r="F1705" s="102">
        <f t="shared" si="31"/>
        <v>1704</v>
      </c>
      <c r="G1705" s="105"/>
      <c r="I1705" s="4">
        <v>117</v>
      </c>
      <c r="K1705" s="4">
        <v>103</v>
      </c>
      <c r="L1705" s="107"/>
      <c r="M1705" s="107"/>
      <c r="N1705" s="102">
        <f t="shared" si="32"/>
        <v>1704</v>
      </c>
      <c r="O1705" s="4"/>
      <c r="P1705" s="4"/>
      <c r="Q1705" s="4">
        <v>117.03</v>
      </c>
      <c r="R1705" s="4"/>
      <c r="S1705" s="4">
        <v>103.03</v>
      </c>
      <c r="T1705" s="107"/>
      <c r="U1705" s="107"/>
      <c r="V1705" s="107"/>
      <c r="W1705" s="107"/>
      <c r="X1705" s="107"/>
    </row>
    <row r="1706" spans="1:24">
      <c r="A1706" s="102">
        <f t="shared" si="30"/>
        <v>1705</v>
      </c>
      <c r="B1706" s="102">
        <v>505</v>
      </c>
      <c r="C1706" s="4">
        <f>IF('Input&amp;Output'!$C$3=10,'v-t_chart'!G1706,IF('Input&amp;Output'!$C$3=21,'v-t_chart'!H1706,IF('Input&amp;Output'!$C$3=32,'v-t_chart'!I1706,IF('Input&amp;Output'!$C$3=22,'v-t_chart'!J1706,IF('Input&amp;Output'!$C$3=31,'v-t_chart'!K1706,'v-t_chart'!L1706)))))</f>
        <v>102.7</v>
      </c>
      <c r="D1706" s="17"/>
      <c r="F1706" s="102">
        <f t="shared" si="31"/>
        <v>1705</v>
      </c>
      <c r="G1706" s="105"/>
      <c r="I1706" s="4">
        <v>116.7</v>
      </c>
      <c r="K1706" s="4">
        <v>102.7</v>
      </c>
      <c r="L1706" s="107"/>
      <c r="M1706" s="107"/>
      <c r="N1706" s="102">
        <f t="shared" si="32"/>
        <v>1705</v>
      </c>
      <c r="O1706" s="4"/>
      <c r="P1706" s="4"/>
      <c r="Q1706" s="4">
        <v>116.71</v>
      </c>
      <c r="R1706" s="4"/>
      <c r="S1706" s="4">
        <v>102.71</v>
      </c>
      <c r="T1706" s="107"/>
      <c r="U1706" s="107"/>
      <c r="V1706" s="107"/>
      <c r="W1706" s="107"/>
      <c r="X1706" s="107"/>
    </row>
    <row r="1707" spans="1:24">
      <c r="A1707" s="102">
        <f t="shared" si="30"/>
        <v>1706</v>
      </c>
      <c r="B1707" s="102">
        <v>506</v>
      </c>
      <c r="C1707" s="4">
        <f>IF('Input&amp;Output'!$C$3=10,'v-t_chart'!G1707,IF('Input&amp;Output'!$C$3=21,'v-t_chart'!H1707,IF('Input&amp;Output'!$C$3=32,'v-t_chart'!I1707,IF('Input&amp;Output'!$C$3=22,'v-t_chart'!J1707,IF('Input&amp;Output'!$C$3=31,'v-t_chart'!K1707,'v-t_chart'!L1707)))))</f>
        <v>102.4</v>
      </c>
      <c r="D1707" s="17"/>
      <c r="F1707" s="102">
        <f t="shared" si="31"/>
        <v>1706</v>
      </c>
      <c r="G1707" s="105"/>
      <c r="I1707" s="4">
        <v>116.4</v>
      </c>
      <c r="K1707" s="4">
        <v>102.4</v>
      </c>
      <c r="L1707" s="107"/>
      <c r="M1707" s="107"/>
      <c r="N1707" s="102">
        <f t="shared" si="32"/>
        <v>1706</v>
      </c>
      <c r="O1707" s="4"/>
      <c r="P1707" s="4"/>
      <c r="Q1707" s="4">
        <v>116.38</v>
      </c>
      <c r="R1707" s="4"/>
      <c r="S1707" s="4">
        <v>102.38</v>
      </c>
      <c r="T1707" s="107"/>
      <c r="U1707" s="107"/>
      <c r="V1707" s="107"/>
      <c r="W1707" s="107"/>
      <c r="X1707" s="107"/>
    </row>
    <row r="1708" spans="1:24">
      <c r="A1708" s="102">
        <f t="shared" si="30"/>
        <v>1707</v>
      </c>
      <c r="B1708" s="102">
        <v>507</v>
      </c>
      <c r="C1708" s="4">
        <f>IF('Input&amp;Output'!$C$3=10,'v-t_chart'!G1708,IF('Input&amp;Output'!$C$3=21,'v-t_chart'!H1708,IF('Input&amp;Output'!$C$3=32,'v-t_chart'!I1708,IF('Input&amp;Output'!$C$3=22,'v-t_chart'!J1708,IF('Input&amp;Output'!$C$3=31,'v-t_chart'!K1708,'v-t_chart'!L1708)))))</f>
        <v>102.1</v>
      </c>
      <c r="D1708" s="17"/>
      <c r="F1708" s="102">
        <f t="shared" si="31"/>
        <v>1707</v>
      </c>
      <c r="G1708" s="105"/>
      <c r="I1708" s="4">
        <v>116.1</v>
      </c>
      <c r="K1708" s="4">
        <v>102.1</v>
      </c>
      <c r="L1708" s="107"/>
      <c r="M1708" s="107"/>
      <c r="N1708" s="102">
        <f t="shared" si="32"/>
        <v>1707</v>
      </c>
      <c r="O1708" s="4"/>
      <c r="P1708" s="4"/>
      <c r="Q1708" s="4">
        <v>116.09</v>
      </c>
      <c r="R1708" s="4"/>
      <c r="S1708" s="4">
        <v>102.09</v>
      </c>
      <c r="T1708" s="107"/>
      <c r="U1708" s="107"/>
      <c r="V1708" s="107"/>
      <c r="W1708" s="107"/>
      <c r="X1708" s="107"/>
    </row>
    <row r="1709" spans="1:24">
      <c r="A1709" s="102">
        <f t="shared" si="30"/>
        <v>1708</v>
      </c>
      <c r="B1709" s="102">
        <v>508</v>
      </c>
      <c r="C1709" s="4">
        <f>IF('Input&amp;Output'!$C$3=10,'v-t_chart'!G1709,IF('Input&amp;Output'!$C$3=21,'v-t_chart'!H1709,IF('Input&amp;Output'!$C$3=32,'v-t_chart'!I1709,IF('Input&amp;Output'!$C$3=22,'v-t_chart'!J1709,IF('Input&amp;Output'!$C$3=31,'v-t_chart'!K1709,'v-t_chart'!L1709)))))</f>
        <v>101.9</v>
      </c>
      <c r="D1709" s="17"/>
      <c r="F1709" s="102">
        <f t="shared" si="31"/>
        <v>1708</v>
      </c>
      <c r="G1709" s="105"/>
      <c r="I1709" s="4">
        <v>115.9</v>
      </c>
      <c r="K1709" s="4">
        <v>101.9</v>
      </c>
      <c r="L1709" s="107"/>
      <c r="M1709" s="107"/>
      <c r="N1709" s="102">
        <f t="shared" si="32"/>
        <v>1708</v>
      </c>
      <c r="O1709" s="4"/>
      <c r="P1709" s="4"/>
      <c r="Q1709" s="4">
        <v>115.87</v>
      </c>
      <c r="R1709" s="4"/>
      <c r="S1709" s="4">
        <v>101.87</v>
      </c>
      <c r="T1709" s="107"/>
      <c r="U1709" s="107"/>
      <c r="V1709" s="107"/>
      <c r="W1709" s="107"/>
      <c r="X1709" s="107"/>
    </row>
    <row r="1710" spans="1:24">
      <c r="A1710" s="102">
        <f t="shared" si="30"/>
        <v>1709</v>
      </c>
      <c r="B1710" s="102">
        <v>509</v>
      </c>
      <c r="C1710" s="4">
        <f>IF('Input&amp;Output'!$C$3=10,'v-t_chart'!G1710,IF('Input&amp;Output'!$C$3=21,'v-t_chart'!H1710,IF('Input&amp;Output'!$C$3=32,'v-t_chart'!I1710,IF('Input&amp;Output'!$C$3=22,'v-t_chart'!J1710,IF('Input&amp;Output'!$C$3=31,'v-t_chart'!K1710,'v-t_chart'!L1710)))))</f>
        <v>101.7</v>
      </c>
      <c r="D1710" s="17"/>
      <c r="F1710" s="102">
        <f t="shared" si="31"/>
        <v>1709</v>
      </c>
      <c r="G1710" s="105"/>
      <c r="I1710" s="4">
        <v>115.7</v>
      </c>
      <c r="K1710" s="4">
        <v>101.7</v>
      </c>
      <c r="L1710" s="107"/>
      <c r="M1710" s="107"/>
      <c r="N1710" s="102">
        <f t="shared" si="32"/>
        <v>1709</v>
      </c>
      <c r="O1710" s="4"/>
      <c r="P1710" s="4"/>
      <c r="Q1710" s="4">
        <v>115.7</v>
      </c>
      <c r="R1710" s="4"/>
      <c r="S1710" s="4">
        <v>101.7</v>
      </c>
      <c r="T1710" s="107"/>
      <c r="U1710" s="107"/>
      <c r="V1710" s="107"/>
      <c r="W1710" s="107"/>
      <c r="X1710" s="107"/>
    </row>
    <row r="1711" spans="1:24">
      <c r="A1711" s="102">
        <f t="shared" si="30"/>
        <v>1710</v>
      </c>
      <c r="B1711" s="102">
        <v>510</v>
      </c>
      <c r="C1711" s="4">
        <f>IF('Input&amp;Output'!$C$3=10,'v-t_chart'!G1711,IF('Input&amp;Output'!$C$3=21,'v-t_chart'!H1711,IF('Input&amp;Output'!$C$3=32,'v-t_chart'!I1711,IF('Input&amp;Output'!$C$3=22,'v-t_chart'!J1711,IF('Input&amp;Output'!$C$3=31,'v-t_chart'!K1711,'v-t_chart'!L1711)))))</f>
        <v>101.5</v>
      </c>
      <c r="D1711" s="17"/>
      <c r="F1711" s="102">
        <f t="shared" si="31"/>
        <v>1710</v>
      </c>
      <c r="G1711" s="105"/>
      <c r="I1711" s="4">
        <v>115.5</v>
      </c>
      <c r="K1711" s="4">
        <v>101.5</v>
      </c>
      <c r="L1711" s="107"/>
      <c r="M1711" s="107"/>
      <c r="N1711" s="102">
        <f t="shared" si="32"/>
        <v>1710</v>
      </c>
      <c r="O1711" s="4"/>
      <c r="P1711" s="4"/>
      <c r="Q1711" s="4">
        <v>115.52</v>
      </c>
      <c r="R1711" s="4"/>
      <c r="S1711" s="4">
        <v>101.52</v>
      </c>
      <c r="T1711" s="107"/>
      <c r="U1711" s="107"/>
      <c r="V1711" s="107"/>
      <c r="W1711" s="107"/>
      <c r="X1711" s="107"/>
    </row>
    <row r="1712" spans="1:24">
      <c r="A1712" s="102">
        <f t="shared" si="30"/>
        <v>1711</v>
      </c>
      <c r="B1712" s="102">
        <v>511</v>
      </c>
      <c r="C1712" s="4">
        <f>IF('Input&amp;Output'!$C$3=10,'v-t_chart'!G1712,IF('Input&amp;Output'!$C$3=21,'v-t_chart'!H1712,IF('Input&amp;Output'!$C$3=32,'v-t_chart'!I1712,IF('Input&amp;Output'!$C$3=22,'v-t_chart'!J1712,IF('Input&amp;Output'!$C$3=31,'v-t_chart'!K1712,'v-t_chart'!L1712)))))</f>
        <v>101.3</v>
      </c>
      <c r="D1712" s="17"/>
      <c r="F1712" s="102">
        <f t="shared" si="31"/>
        <v>1711</v>
      </c>
      <c r="G1712" s="105"/>
      <c r="I1712" s="4">
        <v>115.3</v>
      </c>
      <c r="K1712" s="4">
        <v>101.3</v>
      </c>
      <c r="L1712" s="107"/>
      <c r="M1712" s="107"/>
      <c r="N1712" s="102">
        <f t="shared" si="32"/>
        <v>1711</v>
      </c>
      <c r="O1712" s="4"/>
      <c r="P1712" s="4"/>
      <c r="Q1712" s="4">
        <v>115.34</v>
      </c>
      <c r="R1712" s="4"/>
      <c r="S1712" s="4">
        <v>101.34</v>
      </c>
      <c r="T1712" s="107"/>
      <c r="U1712" s="107"/>
      <c r="V1712" s="107"/>
      <c r="W1712" s="107"/>
      <c r="X1712" s="107"/>
    </row>
    <row r="1713" spans="1:24">
      <c r="A1713" s="102">
        <f t="shared" si="30"/>
        <v>1712</v>
      </c>
      <c r="B1713" s="102">
        <v>512</v>
      </c>
      <c r="C1713" s="4">
        <f>IF('Input&amp;Output'!$C$3=10,'v-t_chart'!G1713,IF('Input&amp;Output'!$C$3=21,'v-t_chart'!H1713,IF('Input&amp;Output'!$C$3=32,'v-t_chart'!I1713,IF('Input&amp;Output'!$C$3=22,'v-t_chart'!J1713,IF('Input&amp;Output'!$C$3=31,'v-t_chart'!K1713,'v-t_chart'!L1713)))))</f>
        <v>101.2</v>
      </c>
      <c r="D1713" s="17"/>
      <c r="F1713" s="102">
        <f t="shared" si="31"/>
        <v>1712</v>
      </c>
      <c r="G1713" s="105"/>
      <c r="I1713" s="4">
        <v>115.2</v>
      </c>
      <c r="K1713" s="4">
        <v>101.2</v>
      </c>
      <c r="L1713" s="107"/>
      <c r="M1713" s="107"/>
      <c r="N1713" s="102">
        <f t="shared" si="32"/>
        <v>1712</v>
      </c>
      <c r="O1713" s="4"/>
      <c r="P1713" s="4"/>
      <c r="Q1713" s="4">
        <v>115.15</v>
      </c>
      <c r="R1713" s="4"/>
      <c r="S1713" s="4">
        <v>101.15</v>
      </c>
      <c r="T1713" s="107"/>
      <c r="U1713" s="107"/>
      <c r="V1713" s="107"/>
      <c r="W1713" s="107"/>
      <c r="X1713" s="107"/>
    </row>
    <row r="1714" spans="1:24">
      <c r="A1714" s="102">
        <f t="shared" si="30"/>
        <v>1713</v>
      </c>
      <c r="B1714" s="102">
        <v>513</v>
      </c>
      <c r="C1714" s="4">
        <f>IF('Input&amp;Output'!$C$3=10,'v-t_chart'!G1714,IF('Input&amp;Output'!$C$3=21,'v-t_chart'!H1714,IF('Input&amp;Output'!$C$3=32,'v-t_chart'!I1714,IF('Input&amp;Output'!$C$3=22,'v-t_chart'!J1714,IF('Input&amp;Output'!$C$3=31,'v-t_chart'!K1714,'v-t_chart'!L1714)))))</f>
        <v>101</v>
      </c>
      <c r="D1714" s="17"/>
      <c r="F1714" s="102">
        <f t="shared" si="31"/>
        <v>1713</v>
      </c>
      <c r="G1714" s="105"/>
      <c r="I1714" s="4">
        <v>115</v>
      </c>
      <c r="K1714" s="4">
        <v>101</v>
      </c>
      <c r="L1714" s="107"/>
      <c r="M1714" s="107"/>
      <c r="N1714" s="102">
        <f t="shared" si="32"/>
        <v>1713</v>
      </c>
      <c r="O1714" s="4"/>
      <c r="P1714" s="4"/>
      <c r="Q1714" s="4">
        <v>114.99</v>
      </c>
      <c r="R1714" s="4"/>
      <c r="S1714" s="4">
        <v>100.99</v>
      </c>
      <c r="T1714" s="107"/>
      <c r="U1714" s="107"/>
      <c r="V1714" s="107"/>
      <c r="W1714" s="107"/>
      <c r="X1714" s="107"/>
    </row>
    <row r="1715" spans="1:24">
      <c r="A1715" s="102">
        <f t="shared" si="30"/>
        <v>1714</v>
      </c>
      <c r="B1715" s="102">
        <v>514</v>
      </c>
      <c r="C1715" s="4">
        <f>IF('Input&amp;Output'!$C$3=10,'v-t_chart'!G1715,IF('Input&amp;Output'!$C$3=21,'v-t_chart'!H1715,IF('Input&amp;Output'!$C$3=32,'v-t_chart'!I1715,IF('Input&amp;Output'!$C$3=22,'v-t_chart'!J1715,IF('Input&amp;Output'!$C$3=31,'v-t_chart'!K1715,'v-t_chart'!L1715)))))</f>
        <v>100.9</v>
      </c>
      <c r="D1715" s="17"/>
      <c r="F1715" s="102">
        <f t="shared" si="31"/>
        <v>1714</v>
      </c>
      <c r="G1715" s="105"/>
      <c r="I1715" s="4">
        <v>114.9</v>
      </c>
      <c r="K1715" s="4">
        <v>100.9</v>
      </c>
      <c r="L1715" s="107"/>
      <c r="M1715" s="107"/>
      <c r="N1715" s="102">
        <f t="shared" si="32"/>
        <v>1714</v>
      </c>
      <c r="O1715" s="4"/>
      <c r="P1715" s="4"/>
      <c r="Q1715" s="4">
        <v>114.9</v>
      </c>
      <c r="R1715" s="4"/>
      <c r="S1715" s="4">
        <v>100.9</v>
      </c>
      <c r="T1715" s="107"/>
      <c r="U1715" s="107"/>
      <c r="V1715" s="107"/>
      <c r="W1715" s="107"/>
      <c r="X1715" s="107"/>
    </row>
    <row r="1716" spans="1:24">
      <c r="A1716" s="102">
        <f t="shared" si="30"/>
        <v>1715</v>
      </c>
      <c r="B1716" s="102">
        <v>515</v>
      </c>
      <c r="C1716" s="4">
        <f>IF('Input&amp;Output'!$C$3=10,'v-t_chart'!G1716,IF('Input&amp;Output'!$C$3=21,'v-t_chart'!H1716,IF('Input&amp;Output'!$C$3=32,'v-t_chart'!I1716,IF('Input&amp;Output'!$C$3=22,'v-t_chart'!J1716,IF('Input&amp;Output'!$C$3=31,'v-t_chart'!K1716,'v-t_chart'!L1716)))))</f>
        <v>100.9</v>
      </c>
      <c r="D1716" s="17"/>
      <c r="F1716" s="102">
        <f t="shared" si="31"/>
        <v>1715</v>
      </c>
      <c r="G1716" s="105"/>
      <c r="I1716" s="4">
        <v>114.9</v>
      </c>
      <c r="K1716" s="4">
        <v>100.9</v>
      </c>
      <c r="L1716" s="107"/>
      <c r="M1716" s="107"/>
      <c r="N1716" s="102">
        <f t="shared" si="32"/>
        <v>1715</v>
      </c>
      <c r="O1716" s="4"/>
      <c r="P1716" s="4"/>
      <c r="Q1716" s="4">
        <v>114.91</v>
      </c>
      <c r="R1716" s="4"/>
      <c r="S1716" s="4">
        <v>100.91</v>
      </c>
      <c r="T1716" s="107"/>
      <c r="U1716" s="107"/>
      <c r="V1716" s="107"/>
      <c r="W1716" s="107"/>
      <c r="X1716" s="107"/>
    </row>
    <row r="1717" spans="1:24">
      <c r="A1717" s="102">
        <f t="shared" si="30"/>
        <v>1716</v>
      </c>
      <c r="B1717" s="102">
        <v>516</v>
      </c>
      <c r="C1717" s="4">
        <f>IF('Input&amp;Output'!$C$3=10,'v-t_chart'!G1717,IF('Input&amp;Output'!$C$3=21,'v-t_chart'!H1717,IF('Input&amp;Output'!$C$3=32,'v-t_chart'!I1717,IF('Input&amp;Output'!$C$3=22,'v-t_chart'!J1717,IF('Input&amp;Output'!$C$3=31,'v-t_chart'!K1717,'v-t_chart'!L1717)))))</f>
        <v>101</v>
      </c>
      <c r="D1717" s="17"/>
      <c r="F1717" s="102">
        <f t="shared" si="31"/>
        <v>1716</v>
      </c>
      <c r="G1717" s="105"/>
      <c r="I1717" s="4">
        <v>115</v>
      </c>
      <c r="K1717" s="4">
        <v>101</v>
      </c>
      <c r="L1717" s="107"/>
      <c r="M1717" s="107"/>
      <c r="N1717" s="102">
        <f t="shared" si="32"/>
        <v>1716</v>
      </c>
      <c r="O1717" s="4"/>
      <c r="P1717" s="4"/>
      <c r="Q1717" s="4">
        <v>115.01</v>
      </c>
      <c r="R1717" s="4"/>
      <c r="S1717" s="4">
        <v>101.01</v>
      </c>
      <c r="T1717" s="107"/>
      <c r="U1717" s="107"/>
      <c r="V1717" s="107"/>
      <c r="W1717" s="107"/>
      <c r="X1717" s="107"/>
    </row>
    <row r="1718" spans="1:24">
      <c r="A1718" s="102">
        <f t="shared" si="30"/>
        <v>1717</v>
      </c>
      <c r="B1718" s="102">
        <v>517</v>
      </c>
      <c r="C1718" s="4">
        <f>IF('Input&amp;Output'!$C$3=10,'v-t_chart'!G1718,IF('Input&amp;Output'!$C$3=21,'v-t_chart'!H1718,IF('Input&amp;Output'!$C$3=32,'v-t_chart'!I1718,IF('Input&amp;Output'!$C$3=22,'v-t_chart'!J1718,IF('Input&amp;Output'!$C$3=31,'v-t_chart'!K1718,'v-t_chart'!L1718)))))</f>
        <v>101.2</v>
      </c>
      <c r="D1718" s="17"/>
      <c r="F1718" s="102">
        <f t="shared" si="31"/>
        <v>1717</v>
      </c>
      <c r="G1718" s="105"/>
      <c r="I1718" s="4">
        <v>115.2</v>
      </c>
      <c r="K1718" s="4">
        <v>101.2</v>
      </c>
      <c r="L1718" s="107"/>
      <c r="M1718" s="107"/>
      <c r="N1718" s="102">
        <f t="shared" si="32"/>
        <v>1717</v>
      </c>
      <c r="O1718" s="4"/>
      <c r="P1718" s="4"/>
      <c r="Q1718" s="4">
        <v>115.16</v>
      </c>
      <c r="R1718" s="4"/>
      <c r="S1718" s="4">
        <v>101.16</v>
      </c>
      <c r="T1718" s="107"/>
      <c r="U1718" s="107"/>
      <c r="V1718" s="107"/>
      <c r="W1718" s="107"/>
      <c r="X1718" s="107"/>
    </row>
    <row r="1719" spans="1:24">
      <c r="A1719" s="102">
        <f t="shared" si="30"/>
        <v>1718</v>
      </c>
      <c r="B1719" s="102">
        <v>518</v>
      </c>
      <c r="C1719" s="4">
        <f>IF('Input&amp;Output'!$C$3=10,'v-t_chart'!G1719,IF('Input&amp;Output'!$C$3=21,'v-t_chart'!H1719,IF('Input&amp;Output'!$C$3=32,'v-t_chart'!I1719,IF('Input&amp;Output'!$C$3=22,'v-t_chart'!J1719,IF('Input&amp;Output'!$C$3=31,'v-t_chart'!K1719,'v-t_chart'!L1719)))))</f>
        <v>101.3</v>
      </c>
      <c r="D1719" s="17"/>
      <c r="F1719" s="102">
        <f t="shared" si="31"/>
        <v>1718</v>
      </c>
      <c r="G1719" s="105"/>
      <c r="I1719" s="4">
        <v>115.3</v>
      </c>
      <c r="K1719" s="4">
        <v>101.3</v>
      </c>
      <c r="L1719" s="107"/>
      <c r="M1719" s="107"/>
      <c r="N1719" s="102">
        <f t="shared" si="32"/>
        <v>1718</v>
      </c>
      <c r="O1719" s="4"/>
      <c r="P1719" s="4"/>
      <c r="Q1719" s="4">
        <v>115.32</v>
      </c>
      <c r="R1719" s="4"/>
      <c r="S1719" s="4">
        <v>101.32</v>
      </c>
      <c r="T1719" s="107"/>
      <c r="U1719" s="107"/>
      <c r="V1719" s="107"/>
      <c r="W1719" s="107"/>
      <c r="X1719" s="107"/>
    </row>
    <row r="1720" spans="1:24">
      <c r="A1720" s="102">
        <f t="shared" si="30"/>
        <v>1719</v>
      </c>
      <c r="B1720" s="102">
        <v>519</v>
      </c>
      <c r="C1720" s="4">
        <f>IF('Input&amp;Output'!$C$3=10,'v-t_chart'!G1720,IF('Input&amp;Output'!$C$3=21,'v-t_chart'!H1720,IF('Input&amp;Output'!$C$3=32,'v-t_chart'!I1720,IF('Input&amp;Output'!$C$3=22,'v-t_chart'!J1720,IF('Input&amp;Output'!$C$3=31,'v-t_chart'!K1720,'v-t_chart'!L1720)))))</f>
        <v>101.4</v>
      </c>
      <c r="D1720" s="17"/>
      <c r="F1720" s="102">
        <f t="shared" si="31"/>
        <v>1719</v>
      </c>
      <c r="G1720" s="105"/>
      <c r="I1720" s="4">
        <v>115.4</v>
      </c>
      <c r="K1720" s="4">
        <v>101.4</v>
      </c>
      <c r="L1720" s="107"/>
      <c r="M1720" s="107"/>
      <c r="N1720" s="102">
        <f t="shared" si="32"/>
        <v>1719</v>
      </c>
      <c r="O1720" s="4"/>
      <c r="P1720" s="4"/>
      <c r="Q1720" s="4">
        <v>115.44</v>
      </c>
      <c r="R1720" s="4"/>
      <c r="S1720" s="4">
        <v>101.44</v>
      </c>
      <c r="T1720" s="107"/>
      <c r="U1720" s="107"/>
      <c r="V1720" s="107"/>
      <c r="W1720" s="107"/>
      <c r="X1720" s="107"/>
    </row>
    <row r="1721" spans="1:24">
      <c r="A1721" s="102">
        <f t="shared" si="30"/>
        <v>1720</v>
      </c>
      <c r="B1721" s="102">
        <v>520</v>
      </c>
      <c r="C1721" s="4">
        <f>IF('Input&amp;Output'!$C$3=10,'v-t_chart'!G1721,IF('Input&amp;Output'!$C$3=21,'v-t_chart'!H1721,IF('Input&amp;Output'!$C$3=32,'v-t_chart'!I1721,IF('Input&amp;Output'!$C$3=22,'v-t_chart'!J1721,IF('Input&amp;Output'!$C$3=31,'v-t_chart'!K1721,'v-t_chart'!L1721)))))</f>
        <v>101.4</v>
      </c>
      <c r="D1721" s="17"/>
      <c r="F1721" s="102">
        <f t="shared" si="31"/>
        <v>1720</v>
      </c>
      <c r="G1721" s="105"/>
      <c r="I1721" s="4">
        <v>115.4</v>
      </c>
      <c r="K1721" s="4">
        <v>101.4</v>
      </c>
      <c r="L1721" s="107"/>
      <c r="M1721" s="107"/>
      <c r="N1721" s="102">
        <f t="shared" si="32"/>
        <v>1720</v>
      </c>
      <c r="O1721" s="4"/>
      <c r="P1721" s="4"/>
      <c r="Q1721" s="4">
        <v>115.43</v>
      </c>
      <c r="R1721" s="4"/>
      <c r="S1721" s="4">
        <v>101.43</v>
      </c>
      <c r="T1721" s="107"/>
      <c r="U1721" s="107"/>
      <c r="V1721" s="107"/>
      <c r="W1721" s="107"/>
      <c r="X1721" s="107"/>
    </row>
    <row r="1722" spans="1:24">
      <c r="A1722" s="102">
        <f t="shared" si="30"/>
        <v>1721</v>
      </c>
      <c r="B1722" s="102">
        <v>521</v>
      </c>
      <c r="C1722" s="4">
        <f>IF('Input&amp;Output'!$C$3=10,'v-t_chart'!G1722,IF('Input&amp;Output'!$C$3=21,'v-t_chart'!H1722,IF('Input&amp;Output'!$C$3=32,'v-t_chart'!I1722,IF('Input&amp;Output'!$C$3=22,'v-t_chart'!J1722,IF('Input&amp;Output'!$C$3=31,'v-t_chart'!K1722,'v-t_chart'!L1722)))))</f>
        <v>101.2</v>
      </c>
      <c r="D1722" s="17"/>
      <c r="F1722" s="102">
        <f t="shared" si="31"/>
        <v>1721</v>
      </c>
      <c r="G1722" s="105"/>
      <c r="I1722" s="4">
        <v>115.2</v>
      </c>
      <c r="K1722" s="4">
        <v>101.2</v>
      </c>
      <c r="L1722" s="107"/>
      <c r="M1722" s="107"/>
      <c r="N1722" s="102">
        <f t="shared" si="32"/>
        <v>1721</v>
      </c>
      <c r="O1722" s="4"/>
      <c r="P1722" s="4"/>
      <c r="Q1722" s="4">
        <v>115.22</v>
      </c>
      <c r="R1722" s="4"/>
      <c r="S1722" s="4">
        <v>101.22</v>
      </c>
      <c r="T1722" s="107"/>
      <c r="U1722" s="107"/>
      <c r="V1722" s="107"/>
      <c r="W1722" s="107"/>
      <c r="X1722" s="107"/>
    </row>
    <row r="1723" spans="1:24">
      <c r="A1723" s="102">
        <f t="shared" si="30"/>
        <v>1722</v>
      </c>
      <c r="B1723" s="102">
        <v>522</v>
      </c>
      <c r="C1723" s="4">
        <f>IF('Input&amp;Output'!$C$3=10,'v-t_chart'!G1723,IF('Input&amp;Output'!$C$3=21,'v-t_chart'!H1723,IF('Input&amp;Output'!$C$3=32,'v-t_chart'!I1723,IF('Input&amp;Output'!$C$3=22,'v-t_chart'!J1723,IF('Input&amp;Output'!$C$3=31,'v-t_chart'!K1723,'v-t_chart'!L1723)))))</f>
        <v>100.8</v>
      </c>
      <c r="D1723" s="17"/>
      <c r="F1723" s="102">
        <f t="shared" si="31"/>
        <v>1722</v>
      </c>
      <c r="G1723" s="105"/>
      <c r="I1723" s="4">
        <v>114.8</v>
      </c>
      <c r="K1723" s="4">
        <v>100.8</v>
      </c>
      <c r="L1723" s="107"/>
      <c r="M1723" s="107"/>
      <c r="N1723" s="102">
        <f t="shared" si="32"/>
        <v>1722</v>
      </c>
      <c r="O1723" s="4"/>
      <c r="P1723" s="4"/>
      <c r="Q1723" s="4">
        <v>114.82</v>
      </c>
      <c r="R1723" s="4"/>
      <c r="S1723" s="4">
        <v>100.82</v>
      </c>
      <c r="T1723" s="107"/>
      <c r="U1723" s="107"/>
      <c r="V1723" s="107"/>
      <c r="W1723" s="107"/>
      <c r="X1723" s="107"/>
    </row>
    <row r="1724" spans="1:24">
      <c r="A1724" s="102">
        <f t="shared" si="30"/>
        <v>1723</v>
      </c>
      <c r="B1724" s="102">
        <v>523</v>
      </c>
      <c r="C1724" s="4">
        <f>IF('Input&amp;Output'!$C$3=10,'v-t_chart'!G1724,IF('Input&amp;Output'!$C$3=21,'v-t_chart'!H1724,IF('Input&amp;Output'!$C$3=32,'v-t_chart'!I1724,IF('Input&amp;Output'!$C$3=22,'v-t_chart'!J1724,IF('Input&amp;Output'!$C$3=31,'v-t_chart'!K1724,'v-t_chart'!L1724)))))</f>
        <v>100.4</v>
      </c>
      <c r="D1724" s="17"/>
      <c r="F1724" s="102">
        <f t="shared" si="31"/>
        <v>1723</v>
      </c>
      <c r="G1724" s="105"/>
      <c r="I1724" s="4">
        <v>114.4</v>
      </c>
      <c r="K1724" s="4">
        <v>100.4</v>
      </c>
      <c r="L1724" s="107"/>
      <c r="M1724" s="107"/>
      <c r="N1724" s="102">
        <f t="shared" si="32"/>
        <v>1723</v>
      </c>
      <c r="O1724" s="4"/>
      <c r="P1724" s="4"/>
      <c r="Q1724" s="4">
        <v>114.36</v>
      </c>
      <c r="R1724" s="4"/>
      <c r="S1724" s="4">
        <v>100.36</v>
      </c>
      <c r="T1724" s="107"/>
      <c r="U1724" s="107"/>
      <c r="V1724" s="107"/>
      <c r="W1724" s="107"/>
      <c r="X1724" s="107"/>
    </row>
    <row r="1725" spans="1:24">
      <c r="A1725" s="102">
        <f t="shared" si="30"/>
        <v>1724</v>
      </c>
      <c r="B1725" s="102">
        <v>524</v>
      </c>
      <c r="C1725" s="4">
        <f>IF('Input&amp;Output'!$C$3=10,'v-t_chart'!G1725,IF('Input&amp;Output'!$C$3=21,'v-t_chart'!H1725,IF('Input&amp;Output'!$C$3=32,'v-t_chart'!I1725,IF('Input&amp;Output'!$C$3=22,'v-t_chart'!J1725,IF('Input&amp;Output'!$C$3=31,'v-t_chart'!K1725,'v-t_chart'!L1725)))))</f>
        <v>99.9</v>
      </c>
      <c r="D1725" s="17"/>
      <c r="F1725" s="102">
        <f t="shared" si="31"/>
        <v>1724</v>
      </c>
      <c r="G1725" s="105"/>
      <c r="I1725" s="4">
        <v>113.9</v>
      </c>
      <c r="K1725" s="4">
        <v>99.9</v>
      </c>
      <c r="L1725" s="107"/>
      <c r="M1725" s="107"/>
      <c r="N1725" s="102">
        <f t="shared" si="32"/>
        <v>1724</v>
      </c>
      <c r="O1725" s="4"/>
      <c r="P1725" s="4"/>
      <c r="Q1725" s="4">
        <v>113.93</v>
      </c>
      <c r="R1725" s="4"/>
      <c r="S1725" s="4">
        <v>99.93</v>
      </c>
      <c r="T1725" s="107"/>
      <c r="U1725" s="107"/>
      <c r="V1725" s="107"/>
      <c r="W1725" s="107"/>
      <c r="X1725" s="107"/>
    </row>
    <row r="1726" spans="1:24">
      <c r="A1726" s="102">
        <f t="shared" si="30"/>
        <v>1725</v>
      </c>
      <c r="B1726" s="102">
        <v>525</v>
      </c>
      <c r="C1726" s="4">
        <f>IF('Input&amp;Output'!$C$3=10,'v-t_chart'!G1726,IF('Input&amp;Output'!$C$3=21,'v-t_chart'!H1726,IF('Input&amp;Output'!$C$3=32,'v-t_chart'!I1726,IF('Input&amp;Output'!$C$3=22,'v-t_chart'!J1726,IF('Input&amp;Output'!$C$3=31,'v-t_chart'!K1726,'v-t_chart'!L1726)))))</f>
        <v>99.6</v>
      </c>
      <c r="D1726" s="17"/>
      <c r="F1726" s="102">
        <f t="shared" si="31"/>
        <v>1725</v>
      </c>
      <c r="G1726" s="105"/>
      <c r="I1726" s="4">
        <v>113.6</v>
      </c>
      <c r="K1726" s="4">
        <v>99.6</v>
      </c>
      <c r="L1726" s="107"/>
      <c r="M1726" s="107"/>
      <c r="N1726" s="102">
        <f t="shared" si="32"/>
        <v>1725</v>
      </c>
      <c r="O1726" s="4"/>
      <c r="P1726" s="4"/>
      <c r="Q1726" s="4">
        <v>113.61</v>
      </c>
      <c r="R1726" s="4"/>
      <c r="S1726" s="4">
        <v>99.61</v>
      </c>
      <c r="T1726" s="107"/>
      <c r="U1726" s="107"/>
      <c r="V1726" s="107"/>
      <c r="W1726" s="107"/>
      <c r="X1726" s="107"/>
    </row>
    <row r="1727" spans="1:24">
      <c r="A1727" s="102">
        <f t="shared" si="30"/>
        <v>1726</v>
      </c>
      <c r="B1727" s="102">
        <v>526</v>
      </c>
      <c r="C1727" s="4">
        <f>IF('Input&amp;Output'!$C$3=10,'v-t_chart'!G1727,IF('Input&amp;Output'!$C$3=21,'v-t_chart'!H1727,IF('Input&amp;Output'!$C$3=32,'v-t_chart'!I1727,IF('Input&amp;Output'!$C$3=22,'v-t_chart'!J1727,IF('Input&amp;Output'!$C$3=31,'v-t_chart'!K1727,'v-t_chart'!L1727)))))</f>
        <v>99.5</v>
      </c>
      <c r="D1727" s="17"/>
      <c r="F1727" s="102">
        <f t="shared" si="31"/>
        <v>1726</v>
      </c>
      <c r="G1727" s="105"/>
      <c r="I1727" s="4">
        <v>113.5</v>
      </c>
      <c r="K1727" s="4">
        <v>99.5</v>
      </c>
      <c r="L1727" s="107"/>
      <c r="M1727" s="107"/>
      <c r="N1727" s="102">
        <f t="shared" si="32"/>
        <v>1726</v>
      </c>
      <c r="O1727" s="4"/>
      <c r="P1727" s="4"/>
      <c r="Q1727" s="4">
        <v>113.48</v>
      </c>
      <c r="R1727" s="4"/>
      <c r="S1727" s="4">
        <v>99.48</v>
      </c>
      <c r="T1727" s="107"/>
      <c r="U1727" s="107"/>
      <c r="V1727" s="107"/>
      <c r="W1727" s="107"/>
      <c r="X1727" s="107"/>
    </row>
    <row r="1728" spans="1:24">
      <c r="A1728" s="102">
        <f t="shared" si="30"/>
        <v>1727</v>
      </c>
      <c r="B1728" s="102">
        <v>527</v>
      </c>
      <c r="C1728" s="4">
        <f>IF('Input&amp;Output'!$C$3=10,'v-t_chart'!G1728,IF('Input&amp;Output'!$C$3=21,'v-t_chart'!H1728,IF('Input&amp;Output'!$C$3=32,'v-t_chart'!I1728,IF('Input&amp;Output'!$C$3=22,'v-t_chart'!J1728,IF('Input&amp;Output'!$C$3=31,'v-t_chart'!K1728,'v-t_chart'!L1728)))))</f>
        <v>99.5</v>
      </c>
      <c r="D1728" s="17"/>
      <c r="F1728" s="102">
        <f t="shared" si="31"/>
        <v>1727</v>
      </c>
      <c r="G1728" s="105"/>
      <c r="I1728" s="4">
        <v>113.5</v>
      </c>
      <c r="K1728" s="4">
        <v>99.5</v>
      </c>
      <c r="L1728" s="107"/>
      <c r="M1728" s="107"/>
      <c r="N1728" s="102">
        <f t="shared" si="32"/>
        <v>1727</v>
      </c>
      <c r="O1728" s="4"/>
      <c r="P1728" s="4"/>
      <c r="Q1728" s="4">
        <v>113.48</v>
      </c>
      <c r="R1728" s="4"/>
      <c r="S1728" s="4">
        <v>99.48</v>
      </c>
      <c r="T1728" s="107"/>
      <c r="U1728" s="107"/>
      <c r="V1728" s="107"/>
      <c r="W1728" s="107"/>
      <c r="X1728" s="107"/>
    </row>
    <row r="1729" spans="1:24">
      <c r="A1729" s="102">
        <f t="shared" si="30"/>
        <v>1728</v>
      </c>
      <c r="B1729" s="102">
        <v>528</v>
      </c>
      <c r="C1729" s="4">
        <f>IF('Input&amp;Output'!$C$3=10,'v-t_chart'!G1729,IF('Input&amp;Output'!$C$3=21,'v-t_chart'!H1729,IF('Input&amp;Output'!$C$3=32,'v-t_chart'!I1729,IF('Input&amp;Output'!$C$3=22,'v-t_chart'!J1729,IF('Input&amp;Output'!$C$3=31,'v-t_chart'!K1729,'v-t_chart'!L1729)))))</f>
        <v>99.6</v>
      </c>
      <c r="D1729" s="17"/>
      <c r="F1729" s="102">
        <f t="shared" si="31"/>
        <v>1728</v>
      </c>
      <c r="G1729" s="105"/>
      <c r="I1729" s="4">
        <v>113.6</v>
      </c>
      <c r="K1729" s="4">
        <v>99.6</v>
      </c>
      <c r="L1729" s="107"/>
      <c r="M1729" s="107"/>
      <c r="N1729" s="102">
        <f t="shared" si="32"/>
        <v>1728</v>
      </c>
      <c r="O1729" s="4"/>
      <c r="P1729" s="4"/>
      <c r="Q1729" s="4">
        <v>113.56</v>
      </c>
      <c r="R1729" s="4"/>
      <c r="S1729" s="4">
        <v>99.56</v>
      </c>
      <c r="T1729" s="107"/>
      <c r="U1729" s="107"/>
      <c r="V1729" s="107"/>
      <c r="W1729" s="107"/>
      <c r="X1729" s="107"/>
    </row>
    <row r="1730" spans="1:24">
      <c r="A1730" s="102">
        <f t="shared" si="30"/>
        <v>1729</v>
      </c>
      <c r="B1730" s="102">
        <v>529</v>
      </c>
      <c r="C1730" s="4">
        <f>IF('Input&amp;Output'!$C$3=10,'v-t_chart'!G1730,IF('Input&amp;Output'!$C$3=21,'v-t_chart'!H1730,IF('Input&amp;Output'!$C$3=32,'v-t_chart'!I1730,IF('Input&amp;Output'!$C$3=22,'v-t_chart'!J1730,IF('Input&amp;Output'!$C$3=31,'v-t_chart'!K1730,'v-t_chart'!L1730)))))</f>
        <v>99.7</v>
      </c>
      <c r="D1730" s="17"/>
      <c r="F1730" s="102">
        <f t="shared" si="31"/>
        <v>1729</v>
      </c>
      <c r="G1730" s="105"/>
      <c r="I1730" s="4">
        <v>113.7</v>
      </c>
      <c r="K1730" s="4">
        <v>99.7</v>
      </c>
      <c r="L1730" s="107"/>
      <c r="M1730" s="107"/>
      <c r="N1730" s="102">
        <f t="shared" si="32"/>
        <v>1729</v>
      </c>
      <c r="O1730" s="4"/>
      <c r="P1730" s="4"/>
      <c r="Q1730" s="4">
        <v>113.68</v>
      </c>
      <c r="R1730" s="4"/>
      <c r="S1730" s="4">
        <v>99.68</v>
      </c>
      <c r="T1730" s="107"/>
      <c r="U1730" s="107"/>
      <c r="V1730" s="107"/>
      <c r="W1730" s="107"/>
      <c r="X1730" s="107"/>
    </row>
    <row r="1731" spans="1:24">
      <c r="A1731" s="102">
        <f t="shared" si="30"/>
        <v>1730</v>
      </c>
      <c r="B1731" s="102">
        <v>530</v>
      </c>
      <c r="C1731" s="4">
        <f>IF('Input&amp;Output'!$C$3=10,'v-t_chart'!G1731,IF('Input&amp;Output'!$C$3=21,'v-t_chart'!H1731,IF('Input&amp;Output'!$C$3=32,'v-t_chart'!I1731,IF('Input&amp;Output'!$C$3=22,'v-t_chart'!J1731,IF('Input&amp;Output'!$C$3=31,'v-t_chart'!K1731,'v-t_chart'!L1731)))))</f>
        <v>99.8</v>
      </c>
      <c r="D1731" s="17"/>
      <c r="F1731" s="102">
        <f t="shared" si="31"/>
        <v>1730</v>
      </c>
      <c r="G1731" s="105"/>
      <c r="I1731" s="4">
        <v>113.8</v>
      </c>
      <c r="K1731" s="4">
        <v>99.8</v>
      </c>
      <c r="L1731" s="107"/>
      <c r="M1731" s="107"/>
      <c r="N1731" s="102">
        <f t="shared" si="32"/>
        <v>1730</v>
      </c>
      <c r="O1731" s="4"/>
      <c r="P1731" s="4"/>
      <c r="Q1731" s="4">
        <v>113.8</v>
      </c>
      <c r="R1731" s="4"/>
      <c r="S1731" s="4">
        <v>99.8</v>
      </c>
      <c r="T1731" s="107"/>
      <c r="U1731" s="107"/>
      <c r="V1731" s="107"/>
      <c r="W1731" s="107"/>
      <c r="X1731" s="107"/>
    </row>
    <row r="1732" spans="1:24">
      <c r="A1732" s="102">
        <f t="shared" ref="A1732:A1795" si="33">A1731+1</f>
        <v>1731</v>
      </c>
      <c r="B1732" s="102">
        <v>531</v>
      </c>
      <c r="C1732" s="4">
        <f>IF('Input&amp;Output'!$C$3=10,'v-t_chart'!G1732,IF('Input&amp;Output'!$C$3=21,'v-t_chart'!H1732,IF('Input&amp;Output'!$C$3=32,'v-t_chart'!I1732,IF('Input&amp;Output'!$C$3=22,'v-t_chart'!J1732,IF('Input&amp;Output'!$C$3=31,'v-t_chart'!K1732,'v-t_chart'!L1732)))))</f>
        <v>99.9</v>
      </c>
      <c r="D1732" s="17"/>
      <c r="F1732" s="102">
        <f t="shared" si="31"/>
        <v>1731</v>
      </c>
      <c r="G1732" s="105"/>
      <c r="I1732" s="4">
        <v>113.9</v>
      </c>
      <c r="K1732" s="4">
        <v>99.9</v>
      </c>
      <c r="L1732" s="107"/>
      <c r="M1732" s="107"/>
      <c r="N1732" s="102">
        <f t="shared" si="32"/>
        <v>1731</v>
      </c>
      <c r="O1732" s="4"/>
      <c r="P1732" s="4"/>
      <c r="Q1732" s="4">
        <v>113.9</v>
      </c>
      <c r="R1732" s="4"/>
      <c r="S1732" s="4">
        <v>99.9</v>
      </c>
      <c r="T1732" s="107"/>
      <c r="U1732" s="107"/>
      <c r="V1732" s="107"/>
      <c r="W1732" s="107"/>
      <c r="X1732" s="107"/>
    </row>
    <row r="1733" spans="1:24">
      <c r="A1733" s="102">
        <f t="shared" si="33"/>
        <v>1732</v>
      </c>
      <c r="B1733" s="102">
        <v>532</v>
      </c>
      <c r="C1733" s="4">
        <f>IF('Input&amp;Output'!$C$3=10,'v-t_chart'!G1733,IF('Input&amp;Output'!$C$3=21,'v-t_chart'!H1733,IF('Input&amp;Output'!$C$3=32,'v-t_chart'!I1733,IF('Input&amp;Output'!$C$3=22,'v-t_chart'!J1733,IF('Input&amp;Output'!$C$3=31,'v-t_chart'!K1733,'v-t_chart'!L1733)))))</f>
        <v>100</v>
      </c>
      <c r="D1733" s="17"/>
      <c r="F1733" s="102">
        <f t="shared" si="31"/>
        <v>1732</v>
      </c>
      <c r="G1733" s="105"/>
      <c r="I1733" s="4">
        <v>114</v>
      </c>
      <c r="K1733" s="4">
        <v>100</v>
      </c>
      <c r="L1733" s="107"/>
      <c r="M1733" s="107"/>
      <c r="N1733" s="102">
        <f t="shared" si="32"/>
        <v>1732</v>
      </c>
      <c r="O1733" s="4"/>
      <c r="P1733" s="4"/>
      <c r="Q1733" s="4">
        <v>113.97</v>
      </c>
      <c r="R1733" s="4"/>
      <c r="S1733" s="4">
        <v>99.97</v>
      </c>
      <c r="T1733" s="107"/>
      <c r="U1733" s="107"/>
      <c r="V1733" s="107"/>
      <c r="W1733" s="107"/>
      <c r="X1733" s="107"/>
    </row>
    <row r="1734" spans="1:24">
      <c r="A1734" s="102">
        <f t="shared" si="33"/>
        <v>1733</v>
      </c>
      <c r="B1734" s="102">
        <v>533</v>
      </c>
      <c r="C1734" s="4">
        <f>IF('Input&amp;Output'!$C$3=10,'v-t_chart'!G1734,IF('Input&amp;Output'!$C$3=21,'v-t_chart'!H1734,IF('Input&amp;Output'!$C$3=32,'v-t_chart'!I1734,IF('Input&amp;Output'!$C$3=22,'v-t_chart'!J1734,IF('Input&amp;Output'!$C$3=31,'v-t_chart'!K1734,'v-t_chart'!L1734)))))</f>
        <v>100</v>
      </c>
      <c r="D1734" s="17"/>
      <c r="F1734" s="102">
        <f t="shared" si="31"/>
        <v>1733</v>
      </c>
      <c r="G1734" s="105"/>
      <c r="I1734" s="4">
        <v>114</v>
      </c>
      <c r="K1734" s="4">
        <v>100</v>
      </c>
      <c r="L1734" s="107"/>
      <c r="M1734" s="107"/>
      <c r="N1734" s="102">
        <f t="shared" si="32"/>
        <v>1733</v>
      </c>
      <c r="O1734" s="4"/>
      <c r="P1734" s="4"/>
      <c r="Q1734" s="4">
        <v>114.03</v>
      </c>
      <c r="R1734" s="4"/>
      <c r="S1734" s="4">
        <v>100.03</v>
      </c>
      <c r="T1734" s="107"/>
      <c r="U1734" s="107"/>
      <c r="V1734" s="107"/>
      <c r="W1734" s="107"/>
      <c r="X1734" s="107"/>
    </row>
    <row r="1735" spans="1:24">
      <c r="A1735" s="102">
        <f t="shared" si="33"/>
        <v>1734</v>
      </c>
      <c r="B1735" s="102">
        <v>534</v>
      </c>
      <c r="C1735" s="4">
        <f>IF('Input&amp;Output'!$C$3=10,'v-t_chart'!G1735,IF('Input&amp;Output'!$C$3=21,'v-t_chart'!H1735,IF('Input&amp;Output'!$C$3=32,'v-t_chart'!I1735,IF('Input&amp;Output'!$C$3=22,'v-t_chart'!J1735,IF('Input&amp;Output'!$C$3=31,'v-t_chart'!K1735,'v-t_chart'!L1735)))))</f>
        <v>100.1</v>
      </c>
      <c r="D1735" s="17"/>
      <c r="F1735" s="102">
        <f t="shared" si="31"/>
        <v>1734</v>
      </c>
      <c r="G1735" s="105"/>
      <c r="I1735" s="4">
        <v>114.1</v>
      </c>
      <c r="K1735" s="4">
        <v>100.1</v>
      </c>
      <c r="L1735" s="107"/>
      <c r="M1735" s="107"/>
      <c r="N1735" s="102">
        <f t="shared" si="32"/>
        <v>1734</v>
      </c>
      <c r="O1735" s="4"/>
      <c r="P1735" s="4"/>
      <c r="Q1735" s="4">
        <v>114.11</v>
      </c>
      <c r="R1735" s="4"/>
      <c r="S1735" s="4">
        <v>100.11</v>
      </c>
      <c r="T1735" s="107"/>
      <c r="U1735" s="107"/>
      <c r="V1735" s="107"/>
      <c r="W1735" s="107"/>
      <c r="X1735" s="107"/>
    </row>
    <row r="1736" spans="1:24">
      <c r="A1736" s="102">
        <f t="shared" si="33"/>
        <v>1735</v>
      </c>
      <c r="B1736" s="102">
        <v>535</v>
      </c>
      <c r="C1736" s="4">
        <f>IF('Input&amp;Output'!$C$3=10,'v-t_chart'!G1736,IF('Input&amp;Output'!$C$3=21,'v-t_chart'!H1736,IF('Input&amp;Output'!$C$3=32,'v-t_chart'!I1736,IF('Input&amp;Output'!$C$3=22,'v-t_chart'!J1736,IF('Input&amp;Output'!$C$3=31,'v-t_chart'!K1736,'v-t_chart'!L1736)))))</f>
        <v>100.2</v>
      </c>
      <c r="D1736" s="17"/>
      <c r="F1736" s="102">
        <f t="shared" si="31"/>
        <v>1735</v>
      </c>
      <c r="G1736" s="105"/>
      <c r="I1736" s="4">
        <v>114.2</v>
      </c>
      <c r="K1736" s="4">
        <v>100.2</v>
      </c>
      <c r="L1736" s="107"/>
      <c r="M1736" s="107"/>
      <c r="N1736" s="102">
        <f t="shared" si="32"/>
        <v>1735</v>
      </c>
      <c r="O1736" s="4"/>
      <c r="P1736" s="4"/>
      <c r="Q1736" s="4">
        <v>114.22</v>
      </c>
      <c r="R1736" s="4"/>
      <c r="S1736" s="4">
        <v>100.22</v>
      </c>
      <c r="T1736" s="107"/>
      <c r="U1736" s="107"/>
      <c r="V1736" s="107"/>
      <c r="W1736" s="107"/>
      <c r="X1736" s="107"/>
    </row>
    <row r="1737" spans="1:24">
      <c r="A1737" s="102">
        <f t="shared" si="33"/>
        <v>1736</v>
      </c>
      <c r="B1737" s="102">
        <v>536</v>
      </c>
      <c r="C1737" s="4">
        <f>IF('Input&amp;Output'!$C$3=10,'v-t_chart'!G1737,IF('Input&amp;Output'!$C$3=21,'v-t_chart'!H1737,IF('Input&amp;Output'!$C$3=32,'v-t_chart'!I1737,IF('Input&amp;Output'!$C$3=22,'v-t_chart'!J1737,IF('Input&amp;Output'!$C$3=31,'v-t_chart'!K1737,'v-t_chart'!L1737)))))</f>
        <v>100.4</v>
      </c>
      <c r="D1737" s="17"/>
      <c r="F1737" s="102">
        <f t="shared" si="31"/>
        <v>1736</v>
      </c>
      <c r="G1737" s="105"/>
      <c r="I1737" s="4">
        <v>114.4</v>
      </c>
      <c r="K1737" s="4">
        <v>100.4</v>
      </c>
      <c r="L1737" s="107"/>
      <c r="M1737" s="107"/>
      <c r="N1737" s="102">
        <f t="shared" si="32"/>
        <v>1736</v>
      </c>
      <c r="O1737" s="4"/>
      <c r="P1737" s="4"/>
      <c r="Q1737" s="4">
        <v>114.36</v>
      </c>
      <c r="R1737" s="4"/>
      <c r="S1737" s="4">
        <v>100.36</v>
      </c>
      <c r="T1737" s="107"/>
      <c r="U1737" s="107"/>
      <c r="V1737" s="107"/>
      <c r="W1737" s="107"/>
      <c r="X1737" s="107"/>
    </row>
    <row r="1738" spans="1:24">
      <c r="A1738" s="102">
        <f t="shared" si="33"/>
        <v>1737</v>
      </c>
      <c r="B1738" s="102">
        <v>537</v>
      </c>
      <c r="C1738" s="4">
        <f>IF('Input&amp;Output'!$C$3=10,'v-t_chart'!G1738,IF('Input&amp;Output'!$C$3=21,'v-t_chart'!H1738,IF('Input&amp;Output'!$C$3=32,'v-t_chart'!I1738,IF('Input&amp;Output'!$C$3=22,'v-t_chart'!J1738,IF('Input&amp;Output'!$C$3=31,'v-t_chart'!K1738,'v-t_chart'!L1738)))))</f>
        <v>100.5</v>
      </c>
      <c r="D1738" s="17"/>
      <c r="F1738" s="102">
        <f t="shared" si="31"/>
        <v>1737</v>
      </c>
      <c r="G1738" s="105"/>
      <c r="I1738" s="4">
        <v>114.5</v>
      </c>
      <c r="K1738" s="4">
        <v>100.5</v>
      </c>
      <c r="L1738" s="107"/>
      <c r="M1738" s="107"/>
      <c r="N1738" s="102">
        <f t="shared" si="32"/>
        <v>1737</v>
      </c>
      <c r="O1738" s="4"/>
      <c r="P1738" s="4"/>
      <c r="Q1738" s="4">
        <v>114.5</v>
      </c>
      <c r="R1738" s="4"/>
      <c r="S1738" s="4">
        <v>100.5</v>
      </c>
      <c r="T1738" s="107"/>
      <c r="U1738" s="107"/>
      <c r="V1738" s="107"/>
      <c r="W1738" s="107"/>
      <c r="X1738" s="107"/>
    </row>
    <row r="1739" spans="1:24">
      <c r="A1739" s="102">
        <f t="shared" si="33"/>
        <v>1738</v>
      </c>
      <c r="B1739" s="102">
        <v>538</v>
      </c>
      <c r="C1739" s="4">
        <f>IF('Input&amp;Output'!$C$3=10,'v-t_chart'!G1739,IF('Input&amp;Output'!$C$3=21,'v-t_chart'!H1739,IF('Input&amp;Output'!$C$3=32,'v-t_chart'!I1739,IF('Input&amp;Output'!$C$3=22,'v-t_chart'!J1739,IF('Input&amp;Output'!$C$3=31,'v-t_chart'!K1739,'v-t_chart'!L1739)))))</f>
        <v>100.6</v>
      </c>
      <c r="D1739" s="17"/>
      <c r="F1739" s="102">
        <f t="shared" si="31"/>
        <v>1738</v>
      </c>
      <c r="G1739" s="105"/>
      <c r="I1739" s="4">
        <v>114.6</v>
      </c>
      <c r="K1739" s="4">
        <v>100.6</v>
      </c>
      <c r="L1739" s="107"/>
      <c r="M1739" s="107"/>
      <c r="N1739" s="102">
        <f t="shared" si="32"/>
        <v>1738</v>
      </c>
      <c r="O1739" s="4"/>
      <c r="P1739" s="4"/>
      <c r="Q1739" s="4">
        <v>114.62</v>
      </c>
      <c r="R1739" s="4"/>
      <c r="S1739" s="4">
        <v>100.62</v>
      </c>
      <c r="T1739" s="107"/>
      <c r="U1739" s="107"/>
      <c r="V1739" s="107"/>
      <c r="W1739" s="107"/>
      <c r="X1739" s="107"/>
    </row>
    <row r="1740" spans="1:24">
      <c r="A1740" s="102">
        <f t="shared" si="33"/>
        <v>1739</v>
      </c>
      <c r="B1740" s="102">
        <v>539</v>
      </c>
      <c r="C1740" s="4">
        <f>IF('Input&amp;Output'!$C$3=10,'v-t_chart'!G1740,IF('Input&amp;Output'!$C$3=21,'v-t_chart'!H1740,IF('Input&amp;Output'!$C$3=32,'v-t_chart'!I1740,IF('Input&amp;Output'!$C$3=22,'v-t_chart'!J1740,IF('Input&amp;Output'!$C$3=31,'v-t_chart'!K1740,'v-t_chart'!L1740)))))</f>
        <v>100.7</v>
      </c>
      <c r="D1740" s="17"/>
      <c r="F1740" s="102">
        <f t="shared" si="31"/>
        <v>1739</v>
      </c>
      <c r="G1740" s="105"/>
      <c r="I1740" s="4">
        <v>114.7</v>
      </c>
      <c r="K1740" s="4">
        <v>100.7</v>
      </c>
      <c r="L1740" s="107"/>
      <c r="M1740" s="107"/>
      <c r="N1740" s="102">
        <f t="shared" si="32"/>
        <v>1739</v>
      </c>
      <c r="O1740" s="4"/>
      <c r="P1740" s="4"/>
      <c r="Q1740" s="4">
        <v>114.72</v>
      </c>
      <c r="R1740" s="4"/>
      <c r="S1740" s="4">
        <v>100.72</v>
      </c>
      <c r="T1740" s="107"/>
      <c r="U1740" s="107"/>
      <c r="V1740" s="107"/>
      <c r="W1740" s="107"/>
      <c r="X1740" s="107"/>
    </row>
    <row r="1741" spans="1:24">
      <c r="A1741" s="102">
        <f t="shared" si="33"/>
        <v>1740</v>
      </c>
      <c r="B1741" s="102">
        <v>540</v>
      </c>
      <c r="C1741" s="4">
        <f>IF('Input&amp;Output'!$C$3=10,'v-t_chart'!G1741,IF('Input&amp;Output'!$C$3=21,'v-t_chart'!H1741,IF('Input&amp;Output'!$C$3=32,'v-t_chart'!I1741,IF('Input&amp;Output'!$C$3=22,'v-t_chart'!J1741,IF('Input&amp;Output'!$C$3=31,'v-t_chart'!K1741,'v-t_chart'!L1741)))))</f>
        <v>100.8</v>
      </c>
      <c r="D1741" s="17"/>
      <c r="F1741" s="102">
        <f t="shared" si="31"/>
        <v>1740</v>
      </c>
      <c r="G1741" s="105"/>
      <c r="I1741" s="4">
        <v>114.8</v>
      </c>
      <c r="K1741" s="4">
        <v>100.8</v>
      </c>
      <c r="L1741" s="107"/>
      <c r="M1741" s="107"/>
      <c r="N1741" s="102">
        <f t="shared" si="32"/>
        <v>1740</v>
      </c>
      <c r="O1741" s="4"/>
      <c r="P1741" s="4"/>
      <c r="Q1741" s="4">
        <v>114.81</v>
      </c>
      <c r="R1741" s="4"/>
      <c r="S1741" s="4">
        <v>100.81</v>
      </c>
      <c r="T1741" s="107"/>
      <c r="U1741" s="107"/>
      <c r="V1741" s="107"/>
      <c r="W1741" s="107"/>
      <c r="X1741" s="107"/>
    </row>
    <row r="1742" spans="1:24">
      <c r="A1742" s="102">
        <f t="shared" si="33"/>
        <v>1741</v>
      </c>
      <c r="B1742" s="102">
        <v>541</v>
      </c>
      <c r="C1742" s="4">
        <f>IF('Input&amp;Output'!$C$3=10,'v-t_chart'!G1742,IF('Input&amp;Output'!$C$3=21,'v-t_chart'!H1742,IF('Input&amp;Output'!$C$3=32,'v-t_chart'!I1742,IF('Input&amp;Output'!$C$3=22,'v-t_chart'!J1742,IF('Input&amp;Output'!$C$3=31,'v-t_chart'!K1742,'v-t_chart'!L1742)))))</f>
        <v>101</v>
      </c>
      <c r="D1742" s="17"/>
      <c r="F1742" s="102">
        <f t="shared" si="31"/>
        <v>1741</v>
      </c>
      <c r="G1742" s="105"/>
      <c r="I1742" s="4">
        <v>115</v>
      </c>
      <c r="K1742" s="4">
        <v>101</v>
      </c>
      <c r="L1742" s="107"/>
      <c r="M1742" s="107"/>
      <c r="N1742" s="102">
        <f t="shared" si="32"/>
        <v>1741</v>
      </c>
      <c r="O1742" s="4"/>
      <c r="P1742" s="4"/>
      <c r="Q1742" s="4">
        <v>114.96</v>
      </c>
      <c r="R1742" s="4"/>
      <c r="S1742" s="4">
        <v>100.96</v>
      </c>
      <c r="T1742" s="107"/>
      <c r="U1742" s="107"/>
      <c r="V1742" s="107"/>
      <c r="W1742" s="107"/>
      <c r="X1742" s="107"/>
    </row>
    <row r="1743" spans="1:24">
      <c r="A1743" s="102">
        <f t="shared" si="33"/>
        <v>1742</v>
      </c>
      <c r="B1743" s="102">
        <v>542</v>
      </c>
      <c r="C1743" s="4">
        <f>IF('Input&amp;Output'!$C$3=10,'v-t_chart'!G1743,IF('Input&amp;Output'!$C$3=21,'v-t_chart'!H1743,IF('Input&amp;Output'!$C$3=32,'v-t_chart'!I1743,IF('Input&amp;Output'!$C$3=22,'v-t_chart'!J1743,IF('Input&amp;Output'!$C$3=31,'v-t_chart'!K1743,'v-t_chart'!L1743)))))</f>
        <v>101.3</v>
      </c>
      <c r="D1743" s="17"/>
      <c r="F1743" s="102">
        <f t="shared" si="31"/>
        <v>1742</v>
      </c>
      <c r="G1743" s="105"/>
      <c r="I1743" s="4">
        <v>115.3</v>
      </c>
      <c r="K1743" s="4">
        <v>101.3</v>
      </c>
      <c r="L1743" s="107"/>
      <c r="M1743" s="107"/>
      <c r="N1743" s="102">
        <f t="shared" si="32"/>
        <v>1742</v>
      </c>
      <c r="O1743" s="4"/>
      <c r="P1743" s="4"/>
      <c r="Q1743" s="4">
        <v>115.33</v>
      </c>
      <c r="R1743" s="4"/>
      <c r="S1743" s="4">
        <v>101.33</v>
      </c>
      <c r="T1743" s="107"/>
      <c r="U1743" s="107"/>
      <c r="V1743" s="107"/>
      <c r="W1743" s="107"/>
      <c r="X1743" s="107"/>
    </row>
    <row r="1744" spans="1:24">
      <c r="A1744" s="102">
        <f t="shared" si="33"/>
        <v>1743</v>
      </c>
      <c r="B1744" s="102">
        <v>543</v>
      </c>
      <c r="C1744" s="4">
        <f>IF('Input&amp;Output'!$C$3=10,'v-t_chart'!G1744,IF('Input&amp;Output'!$C$3=21,'v-t_chart'!H1744,IF('Input&amp;Output'!$C$3=32,'v-t_chart'!I1744,IF('Input&amp;Output'!$C$3=22,'v-t_chart'!J1744,IF('Input&amp;Output'!$C$3=31,'v-t_chart'!K1744,'v-t_chart'!L1744)))))</f>
        <v>102</v>
      </c>
      <c r="D1744" s="17"/>
      <c r="F1744" s="102">
        <f t="shared" si="31"/>
        <v>1743</v>
      </c>
      <c r="G1744" s="105"/>
      <c r="I1744" s="4">
        <v>116</v>
      </c>
      <c r="K1744" s="4">
        <v>102</v>
      </c>
      <c r="L1744" s="107"/>
      <c r="M1744" s="107"/>
      <c r="N1744" s="102">
        <f t="shared" si="32"/>
        <v>1743</v>
      </c>
      <c r="O1744" s="4"/>
      <c r="P1744" s="4"/>
      <c r="Q1744" s="4">
        <v>115.97</v>
      </c>
      <c r="R1744" s="4"/>
      <c r="S1744" s="4">
        <v>101.97</v>
      </c>
      <c r="T1744" s="107"/>
      <c r="U1744" s="107"/>
      <c r="V1744" s="107"/>
      <c r="W1744" s="107"/>
      <c r="X1744" s="107"/>
    </row>
    <row r="1745" spans="1:24">
      <c r="A1745" s="102">
        <f t="shared" si="33"/>
        <v>1744</v>
      </c>
      <c r="B1745" s="102">
        <v>544</v>
      </c>
      <c r="C1745" s="4">
        <f>IF('Input&amp;Output'!$C$3=10,'v-t_chart'!G1745,IF('Input&amp;Output'!$C$3=21,'v-t_chart'!H1745,IF('Input&amp;Output'!$C$3=32,'v-t_chart'!I1745,IF('Input&amp;Output'!$C$3=22,'v-t_chart'!J1745,IF('Input&amp;Output'!$C$3=31,'v-t_chart'!K1745,'v-t_chart'!L1745)))))</f>
        <v>102.7</v>
      </c>
      <c r="D1745" s="17"/>
      <c r="F1745" s="102">
        <f t="shared" si="31"/>
        <v>1744</v>
      </c>
      <c r="G1745" s="105"/>
      <c r="I1745" s="4">
        <v>116.7</v>
      </c>
      <c r="K1745" s="4">
        <v>102.7</v>
      </c>
      <c r="L1745" s="107"/>
      <c r="M1745" s="107"/>
      <c r="N1745" s="102">
        <f t="shared" si="32"/>
        <v>1744</v>
      </c>
      <c r="O1745" s="4"/>
      <c r="P1745" s="4"/>
      <c r="Q1745" s="4">
        <v>116.73</v>
      </c>
      <c r="R1745" s="4"/>
      <c r="S1745" s="4">
        <v>102.73</v>
      </c>
      <c r="T1745" s="107"/>
      <c r="U1745" s="107"/>
      <c r="V1745" s="107"/>
      <c r="W1745" s="107"/>
      <c r="X1745" s="107"/>
    </row>
    <row r="1746" spans="1:24">
      <c r="A1746" s="102">
        <f t="shared" si="33"/>
        <v>1745</v>
      </c>
      <c r="B1746" s="102">
        <v>545</v>
      </c>
      <c r="C1746" s="4">
        <f>IF('Input&amp;Output'!$C$3=10,'v-t_chart'!G1746,IF('Input&amp;Output'!$C$3=21,'v-t_chart'!H1746,IF('Input&amp;Output'!$C$3=32,'v-t_chart'!I1746,IF('Input&amp;Output'!$C$3=22,'v-t_chart'!J1746,IF('Input&amp;Output'!$C$3=31,'v-t_chart'!K1746,'v-t_chart'!L1746)))))</f>
        <v>103.5</v>
      </c>
      <c r="D1746" s="17"/>
      <c r="F1746" s="102">
        <f t="shared" si="31"/>
        <v>1745</v>
      </c>
      <c r="G1746" s="105"/>
      <c r="I1746" s="4">
        <v>117.5</v>
      </c>
      <c r="K1746" s="4">
        <v>103.5</v>
      </c>
      <c r="L1746" s="107"/>
      <c r="M1746" s="107"/>
      <c r="N1746" s="102">
        <f t="shared" si="32"/>
        <v>1745</v>
      </c>
      <c r="O1746" s="4"/>
      <c r="P1746" s="4"/>
      <c r="Q1746" s="4">
        <v>117.5</v>
      </c>
      <c r="R1746" s="4"/>
      <c r="S1746" s="4">
        <v>103.5</v>
      </c>
      <c r="T1746" s="107"/>
      <c r="U1746" s="107"/>
      <c r="V1746" s="107"/>
      <c r="W1746" s="107"/>
      <c r="X1746" s="107"/>
    </row>
    <row r="1747" spans="1:24">
      <c r="A1747" s="102">
        <f t="shared" si="33"/>
        <v>1746</v>
      </c>
      <c r="B1747" s="102">
        <v>546</v>
      </c>
      <c r="C1747" s="4">
        <f>IF('Input&amp;Output'!$C$3=10,'v-t_chart'!G1747,IF('Input&amp;Output'!$C$3=21,'v-t_chart'!H1747,IF('Input&amp;Output'!$C$3=32,'v-t_chart'!I1747,IF('Input&amp;Output'!$C$3=22,'v-t_chart'!J1747,IF('Input&amp;Output'!$C$3=31,'v-t_chart'!K1747,'v-t_chart'!L1747)))))</f>
        <v>104.2</v>
      </c>
      <c r="D1747" s="17"/>
      <c r="F1747" s="102">
        <f t="shared" si="31"/>
        <v>1746</v>
      </c>
      <c r="G1747" s="105"/>
      <c r="I1747" s="4">
        <v>118.2</v>
      </c>
      <c r="K1747" s="4">
        <v>104.2</v>
      </c>
      <c r="L1747" s="107"/>
      <c r="M1747" s="107"/>
      <c r="N1747" s="102">
        <f t="shared" si="32"/>
        <v>1746</v>
      </c>
      <c r="O1747" s="4"/>
      <c r="P1747" s="4"/>
      <c r="Q1747" s="4">
        <v>118.17</v>
      </c>
      <c r="R1747" s="4"/>
      <c r="S1747" s="4">
        <v>104.17</v>
      </c>
      <c r="T1747" s="107"/>
      <c r="U1747" s="107"/>
      <c r="V1747" s="107"/>
      <c r="W1747" s="107"/>
      <c r="X1747" s="107"/>
    </row>
    <row r="1748" spans="1:24">
      <c r="A1748" s="102">
        <f t="shared" si="33"/>
        <v>1747</v>
      </c>
      <c r="B1748" s="102">
        <v>547</v>
      </c>
      <c r="C1748" s="4">
        <f>IF('Input&amp;Output'!$C$3=10,'v-t_chart'!G1748,IF('Input&amp;Output'!$C$3=21,'v-t_chart'!H1748,IF('Input&amp;Output'!$C$3=32,'v-t_chart'!I1748,IF('Input&amp;Output'!$C$3=22,'v-t_chart'!J1748,IF('Input&amp;Output'!$C$3=31,'v-t_chart'!K1748,'v-t_chart'!L1748)))))</f>
        <v>104.6</v>
      </c>
      <c r="D1748" s="17"/>
      <c r="F1748" s="102">
        <f t="shared" si="31"/>
        <v>1747</v>
      </c>
      <c r="G1748" s="105"/>
      <c r="I1748" s="4">
        <v>118.6</v>
      </c>
      <c r="K1748" s="4">
        <v>104.6</v>
      </c>
      <c r="L1748" s="107"/>
      <c r="M1748" s="107"/>
      <c r="N1748" s="102">
        <f t="shared" si="32"/>
        <v>1747</v>
      </c>
      <c r="O1748" s="4"/>
      <c r="P1748" s="4"/>
      <c r="Q1748" s="4">
        <v>118.56</v>
      </c>
      <c r="R1748" s="4"/>
      <c r="S1748" s="4">
        <v>104.56</v>
      </c>
      <c r="T1748" s="107"/>
      <c r="U1748" s="107"/>
      <c r="V1748" s="107"/>
      <c r="W1748" s="107"/>
      <c r="X1748" s="107"/>
    </row>
    <row r="1749" spans="1:24">
      <c r="A1749" s="102">
        <f t="shared" si="33"/>
        <v>1748</v>
      </c>
      <c r="B1749" s="102">
        <v>548</v>
      </c>
      <c r="C1749" s="4">
        <f>IF('Input&amp;Output'!$C$3=10,'v-t_chart'!G1749,IF('Input&amp;Output'!$C$3=21,'v-t_chart'!H1749,IF('Input&amp;Output'!$C$3=32,'v-t_chart'!I1749,IF('Input&amp;Output'!$C$3=22,'v-t_chart'!J1749,IF('Input&amp;Output'!$C$3=31,'v-t_chart'!K1749,'v-t_chart'!L1749)))))</f>
        <v>104.7</v>
      </c>
      <c r="D1749" s="17"/>
      <c r="F1749" s="102">
        <f t="shared" si="31"/>
        <v>1748</v>
      </c>
      <c r="G1749" s="105"/>
      <c r="I1749" s="4">
        <v>118.7</v>
      </c>
      <c r="K1749" s="4">
        <v>104.7</v>
      </c>
      <c r="L1749" s="107"/>
      <c r="M1749" s="107"/>
      <c r="N1749" s="102">
        <f t="shared" si="32"/>
        <v>1748</v>
      </c>
      <c r="O1749" s="4"/>
      <c r="P1749" s="4"/>
      <c r="Q1749" s="4">
        <v>118.7</v>
      </c>
      <c r="R1749" s="4"/>
      <c r="S1749" s="4">
        <v>104.7</v>
      </c>
      <c r="T1749" s="107"/>
      <c r="U1749" s="107"/>
      <c r="V1749" s="107"/>
      <c r="W1749" s="107"/>
      <c r="X1749" s="107"/>
    </row>
    <row r="1750" spans="1:24">
      <c r="A1750" s="102">
        <f t="shared" si="33"/>
        <v>1749</v>
      </c>
      <c r="B1750" s="102">
        <v>549</v>
      </c>
      <c r="C1750" s="4">
        <f>IF('Input&amp;Output'!$C$3=10,'v-t_chart'!G1750,IF('Input&amp;Output'!$C$3=21,'v-t_chart'!H1750,IF('Input&amp;Output'!$C$3=32,'v-t_chart'!I1750,IF('Input&amp;Output'!$C$3=22,'v-t_chart'!J1750,IF('Input&amp;Output'!$C$3=31,'v-t_chart'!K1750,'v-t_chart'!L1750)))))</f>
        <v>104.8</v>
      </c>
      <c r="D1750" s="17"/>
      <c r="F1750" s="102">
        <f t="shared" si="31"/>
        <v>1749</v>
      </c>
      <c r="G1750" s="105"/>
      <c r="I1750" s="4">
        <v>118.8</v>
      </c>
      <c r="K1750" s="4">
        <v>104.8</v>
      </c>
      <c r="L1750" s="107"/>
      <c r="M1750" s="107"/>
      <c r="N1750" s="102">
        <f t="shared" si="32"/>
        <v>1749</v>
      </c>
      <c r="O1750" s="4"/>
      <c r="P1750" s="4"/>
      <c r="Q1750" s="4">
        <v>118.76</v>
      </c>
      <c r="R1750" s="4"/>
      <c r="S1750" s="4">
        <v>104.76</v>
      </c>
      <c r="T1750" s="107"/>
      <c r="U1750" s="107"/>
      <c r="V1750" s="107"/>
      <c r="W1750" s="107"/>
      <c r="X1750" s="107"/>
    </row>
    <row r="1751" spans="1:24">
      <c r="A1751" s="102">
        <f t="shared" si="33"/>
        <v>1750</v>
      </c>
      <c r="B1751" s="102">
        <v>550</v>
      </c>
      <c r="C1751" s="4">
        <f>IF('Input&amp;Output'!$C$3=10,'v-t_chart'!G1751,IF('Input&amp;Output'!$C$3=21,'v-t_chart'!H1751,IF('Input&amp;Output'!$C$3=32,'v-t_chart'!I1751,IF('Input&amp;Output'!$C$3=22,'v-t_chart'!J1751,IF('Input&amp;Output'!$C$3=31,'v-t_chart'!K1751,'v-t_chart'!L1751)))))</f>
        <v>104.8</v>
      </c>
      <c r="D1751" s="17"/>
      <c r="F1751" s="102">
        <f t="shared" si="31"/>
        <v>1750</v>
      </c>
      <c r="G1751" s="105"/>
      <c r="I1751" s="4">
        <v>118.8</v>
      </c>
      <c r="K1751" s="4">
        <v>104.8</v>
      </c>
      <c r="L1751" s="107"/>
      <c r="M1751" s="107"/>
      <c r="N1751" s="102">
        <f t="shared" si="32"/>
        <v>1750</v>
      </c>
      <c r="O1751" s="4"/>
      <c r="P1751" s="4"/>
      <c r="Q1751" s="4">
        <v>118.81</v>
      </c>
      <c r="R1751" s="4"/>
      <c r="S1751" s="4">
        <v>104.81</v>
      </c>
      <c r="T1751" s="107"/>
      <c r="U1751" s="107"/>
      <c r="V1751" s="107"/>
      <c r="W1751" s="107"/>
      <c r="X1751" s="107"/>
    </row>
    <row r="1752" spans="1:24">
      <c r="A1752" s="102">
        <f t="shared" si="33"/>
        <v>1751</v>
      </c>
      <c r="B1752" s="102">
        <v>551</v>
      </c>
      <c r="C1752" s="4">
        <f>IF('Input&amp;Output'!$C$3=10,'v-t_chart'!G1752,IF('Input&amp;Output'!$C$3=21,'v-t_chart'!H1752,IF('Input&amp;Output'!$C$3=32,'v-t_chart'!I1752,IF('Input&amp;Output'!$C$3=22,'v-t_chart'!J1752,IF('Input&amp;Output'!$C$3=31,'v-t_chart'!K1752,'v-t_chart'!L1752)))))</f>
        <v>104.9</v>
      </c>
      <c r="D1752" s="17"/>
      <c r="F1752" s="102">
        <f t="shared" si="31"/>
        <v>1751</v>
      </c>
      <c r="G1752" s="105"/>
      <c r="I1752" s="4">
        <v>118.9</v>
      </c>
      <c r="K1752" s="4">
        <v>104.9</v>
      </c>
      <c r="L1752" s="107"/>
      <c r="M1752" s="107"/>
      <c r="N1752" s="102">
        <f t="shared" si="32"/>
        <v>1751</v>
      </c>
      <c r="O1752" s="4"/>
      <c r="P1752" s="4"/>
      <c r="Q1752" s="4">
        <v>118.92</v>
      </c>
      <c r="R1752" s="4"/>
      <c r="S1752" s="4">
        <v>104.92</v>
      </c>
      <c r="T1752" s="107"/>
      <c r="U1752" s="107"/>
      <c r="V1752" s="107"/>
      <c r="W1752" s="107"/>
      <c r="X1752" s="107"/>
    </row>
    <row r="1753" spans="1:24">
      <c r="A1753" s="102">
        <f t="shared" si="33"/>
        <v>1752</v>
      </c>
      <c r="B1753" s="102">
        <v>552</v>
      </c>
      <c r="C1753" s="4">
        <f>IF('Input&amp;Output'!$C$3=10,'v-t_chart'!G1753,IF('Input&amp;Output'!$C$3=21,'v-t_chart'!H1753,IF('Input&amp;Output'!$C$3=32,'v-t_chart'!I1753,IF('Input&amp;Output'!$C$3=22,'v-t_chart'!J1753,IF('Input&amp;Output'!$C$3=31,'v-t_chart'!K1753,'v-t_chart'!L1753)))))</f>
        <v>105.1</v>
      </c>
      <c r="D1753" s="17"/>
      <c r="F1753" s="102">
        <f t="shared" si="31"/>
        <v>1752</v>
      </c>
      <c r="G1753" s="105"/>
      <c r="I1753" s="4">
        <v>119.1</v>
      </c>
      <c r="K1753" s="4">
        <v>105.1</v>
      </c>
      <c r="L1753" s="107"/>
      <c r="M1753" s="107"/>
      <c r="N1753" s="102">
        <f t="shared" si="32"/>
        <v>1752</v>
      </c>
      <c r="O1753" s="4"/>
      <c r="P1753" s="4"/>
      <c r="Q1753" s="4">
        <v>119.13</v>
      </c>
      <c r="R1753" s="4"/>
      <c r="S1753" s="4">
        <v>105.13</v>
      </c>
      <c r="T1753" s="107"/>
      <c r="U1753" s="107"/>
      <c r="V1753" s="107"/>
      <c r="W1753" s="107"/>
      <c r="X1753" s="107"/>
    </row>
    <row r="1754" spans="1:24">
      <c r="A1754" s="102">
        <f t="shared" si="33"/>
        <v>1753</v>
      </c>
      <c r="B1754" s="102">
        <v>553</v>
      </c>
      <c r="C1754" s="4">
        <f>IF('Input&amp;Output'!$C$3=10,'v-t_chart'!G1754,IF('Input&amp;Output'!$C$3=21,'v-t_chart'!H1754,IF('Input&amp;Output'!$C$3=32,'v-t_chart'!I1754,IF('Input&amp;Output'!$C$3=22,'v-t_chart'!J1754,IF('Input&amp;Output'!$C$3=31,'v-t_chart'!K1754,'v-t_chart'!L1754)))))</f>
        <v>105.4</v>
      </c>
      <c r="D1754" s="17"/>
      <c r="F1754" s="102">
        <f t="shared" si="31"/>
        <v>1753</v>
      </c>
      <c r="G1754" s="105"/>
      <c r="I1754" s="4">
        <v>119.4</v>
      </c>
      <c r="K1754" s="4">
        <v>105.4</v>
      </c>
      <c r="L1754" s="107"/>
      <c r="M1754" s="107"/>
      <c r="N1754" s="102">
        <f t="shared" si="32"/>
        <v>1753</v>
      </c>
      <c r="O1754" s="4"/>
      <c r="P1754" s="4"/>
      <c r="Q1754" s="4">
        <v>119.39</v>
      </c>
      <c r="R1754" s="4"/>
      <c r="S1754" s="4">
        <v>105.39</v>
      </c>
      <c r="T1754" s="107"/>
      <c r="U1754" s="107"/>
      <c r="V1754" s="107"/>
      <c r="W1754" s="107"/>
      <c r="X1754" s="107"/>
    </row>
    <row r="1755" spans="1:24">
      <c r="A1755" s="102">
        <f t="shared" si="33"/>
        <v>1754</v>
      </c>
      <c r="B1755" s="102">
        <v>554</v>
      </c>
      <c r="C1755" s="4">
        <f>IF('Input&amp;Output'!$C$3=10,'v-t_chart'!G1755,IF('Input&amp;Output'!$C$3=21,'v-t_chart'!H1755,IF('Input&amp;Output'!$C$3=32,'v-t_chart'!I1755,IF('Input&amp;Output'!$C$3=22,'v-t_chart'!J1755,IF('Input&amp;Output'!$C$3=31,'v-t_chart'!K1755,'v-t_chart'!L1755)))))</f>
        <v>105.7</v>
      </c>
      <c r="D1755" s="17"/>
      <c r="F1755" s="102">
        <f t="shared" si="31"/>
        <v>1754</v>
      </c>
      <c r="G1755" s="105"/>
      <c r="I1755" s="4">
        <v>119.7</v>
      </c>
      <c r="K1755" s="4">
        <v>105.7</v>
      </c>
      <c r="L1755" s="107"/>
      <c r="M1755" s="107"/>
      <c r="N1755" s="102">
        <f t="shared" si="32"/>
        <v>1754</v>
      </c>
      <c r="O1755" s="4"/>
      <c r="P1755" s="4"/>
      <c r="Q1755" s="4">
        <v>119.68</v>
      </c>
      <c r="R1755" s="4"/>
      <c r="S1755" s="4">
        <v>105.68</v>
      </c>
      <c r="T1755" s="107"/>
      <c r="U1755" s="107"/>
      <c r="V1755" s="107"/>
      <c r="W1755" s="107"/>
      <c r="X1755" s="107"/>
    </row>
    <row r="1756" spans="1:24">
      <c r="A1756" s="102">
        <f t="shared" si="33"/>
        <v>1755</v>
      </c>
      <c r="B1756" s="102">
        <v>555</v>
      </c>
      <c r="C1756" s="4">
        <f>IF('Input&amp;Output'!$C$3=10,'v-t_chart'!G1756,IF('Input&amp;Output'!$C$3=21,'v-t_chart'!H1756,IF('Input&amp;Output'!$C$3=32,'v-t_chart'!I1756,IF('Input&amp;Output'!$C$3=22,'v-t_chart'!J1756,IF('Input&amp;Output'!$C$3=31,'v-t_chart'!K1756,'v-t_chart'!L1756)))))</f>
        <v>105.9</v>
      </c>
      <c r="D1756" s="17"/>
      <c r="F1756" s="102">
        <f t="shared" si="31"/>
        <v>1755</v>
      </c>
      <c r="G1756" s="105"/>
      <c r="I1756" s="4">
        <v>119.9</v>
      </c>
      <c r="K1756" s="4">
        <v>105.9</v>
      </c>
      <c r="L1756" s="107"/>
      <c r="M1756" s="107"/>
      <c r="N1756" s="102">
        <f t="shared" si="32"/>
        <v>1755</v>
      </c>
      <c r="O1756" s="4"/>
      <c r="P1756" s="4"/>
      <c r="Q1756" s="4">
        <v>119.94</v>
      </c>
      <c r="R1756" s="4"/>
      <c r="S1756" s="4">
        <v>105.94</v>
      </c>
      <c r="T1756" s="107"/>
      <c r="U1756" s="107"/>
      <c r="V1756" s="107"/>
      <c r="W1756" s="107"/>
      <c r="X1756" s="107"/>
    </row>
    <row r="1757" spans="1:24">
      <c r="A1757" s="102">
        <f t="shared" si="33"/>
        <v>1756</v>
      </c>
      <c r="B1757" s="102">
        <v>556</v>
      </c>
      <c r="C1757" s="4">
        <f>IF('Input&amp;Output'!$C$3=10,'v-t_chart'!G1757,IF('Input&amp;Output'!$C$3=21,'v-t_chart'!H1757,IF('Input&amp;Output'!$C$3=32,'v-t_chart'!I1757,IF('Input&amp;Output'!$C$3=22,'v-t_chart'!J1757,IF('Input&amp;Output'!$C$3=31,'v-t_chart'!K1757,'v-t_chart'!L1757)))))</f>
        <v>106</v>
      </c>
      <c r="D1757" s="17"/>
      <c r="F1757" s="102">
        <f t="shared" si="31"/>
        <v>1756</v>
      </c>
      <c r="G1757" s="105"/>
      <c r="I1757" s="4">
        <v>120</v>
      </c>
      <c r="K1757" s="4">
        <v>106</v>
      </c>
      <c r="L1757" s="107"/>
      <c r="M1757" s="107"/>
      <c r="N1757" s="102">
        <f t="shared" si="32"/>
        <v>1756</v>
      </c>
      <c r="O1757" s="4"/>
      <c r="P1757" s="4"/>
      <c r="Q1757" s="4">
        <v>120.04</v>
      </c>
      <c r="R1757" s="4"/>
      <c r="S1757" s="4">
        <v>106.04</v>
      </c>
      <c r="T1757" s="107"/>
      <c r="U1757" s="107"/>
      <c r="V1757" s="107"/>
      <c r="W1757" s="107"/>
      <c r="X1757" s="107"/>
    </row>
    <row r="1758" spans="1:24">
      <c r="A1758" s="102">
        <f t="shared" si="33"/>
        <v>1757</v>
      </c>
      <c r="B1758" s="102">
        <v>557</v>
      </c>
      <c r="C1758" s="4">
        <f>IF('Input&amp;Output'!$C$3=10,'v-t_chart'!G1758,IF('Input&amp;Output'!$C$3=21,'v-t_chart'!H1758,IF('Input&amp;Output'!$C$3=32,'v-t_chart'!I1758,IF('Input&amp;Output'!$C$3=22,'v-t_chart'!J1758,IF('Input&amp;Output'!$C$3=31,'v-t_chart'!K1758,'v-t_chart'!L1758)))))</f>
        <v>105.7</v>
      </c>
      <c r="D1758" s="17"/>
      <c r="F1758" s="102">
        <f t="shared" si="31"/>
        <v>1757</v>
      </c>
      <c r="G1758" s="105"/>
      <c r="I1758" s="4">
        <v>119.7</v>
      </c>
      <c r="K1758" s="4">
        <v>105.7</v>
      </c>
      <c r="L1758" s="107"/>
      <c r="M1758" s="107"/>
      <c r="N1758" s="102">
        <f t="shared" si="32"/>
        <v>1757</v>
      </c>
      <c r="O1758" s="4"/>
      <c r="P1758" s="4"/>
      <c r="Q1758" s="4">
        <v>119.65</v>
      </c>
      <c r="R1758" s="4"/>
      <c r="S1758" s="4">
        <v>105.65</v>
      </c>
      <c r="T1758" s="107"/>
      <c r="U1758" s="107"/>
      <c r="V1758" s="107"/>
      <c r="W1758" s="107"/>
      <c r="X1758" s="107"/>
    </row>
    <row r="1759" spans="1:24">
      <c r="A1759" s="102">
        <f t="shared" si="33"/>
        <v>1758</v>
      </c>
      <c r="B1759" s="102">
        <v>558</v>
      </c>
      <c r="C1759" s="4">
        <f>IF('Input&amp;Output'!$C$3=10,'v-t_chart'!G1759,IF('Input&amp;Output'!$C$3=21,'v-t_chart'!H1759,IF('Input&amp;Output'!$C$3=32,'v-t_chart'!I1759,IF('Input&amp;Output'!$C$3=22,'v-t_chart'!J1759,IF('Input&amp;Output'!$C$3=31,'v-t_chart'!K1759,'v-t_chart'!L1759)))))</f>
        <v>105.4</v>
      </c>
      <c r="D1759" s="17"/>
      <c r="F1759" s="102">
        <f t="shared" si="31"/>
        <v>1758</v>
      </c>
      <c r="G1759" s="105"/>
      <c r="I1759" s="4">
        <v>118.4</v>
      </c>
      <c r="K1759" s="4">
        <v>105.4</v>
      </c>
      <c r="L1759" s="107"/>
      <c r="M1759" s="107"/>
      <c r="N1759" s="102">
        <f t="shared" si="32"/>
        <v>1758</v>
      </c>
      <c r="O1759" s="4"/>
      <c r="P1759" s="4"/>
      <c r="Q1759" s="4">
        <v>118.36</v>
      </c>
      <c r="R1759" s="4"/>
      <c r="S1759" s="4">
        <v>105.36</v>
      </c>
      <c r="T1759" s="107"/>
      <c r="U1759" s="107"/>
      <c r="V1759" s="107"/>
      <c r="W1759" s="107"/>
      <c r="X1759" s="107"/>
    </row>
    <row r="1760" spans="1:24">
      <c r="A1760" s="102">
        <f t="shared" si="33"/>
        <v>1759</v>
      </c>
      <c r="B1760" s="102">
        <v>559</v>
      </c>
      <c r="C1760" s="4">
        <f>IF('Input&amp;Output'!$C$3=10,'v-t_chart'!G1760,IF('Input&amp;Output'!$C$3=21,'v-t_chart'!H1760,IF('Input&amp;Output'!$C$3=32,'v-t_chart'!I1760,IF('Input&amp;Output'!$C$3=22,'v-t_chart'!J1760,IF('Input&amp;Output'!$C$3=31,'v-t_chart'!K1760,'v-t_chart'!L1760)))))</f>
        <v>103.9</v>
      </c>
      <c r="D1760" s="17"/>
      <c r="F1760" s="102">
        <f t="shared" si="31"/>
        <v>1759</v>
      </c>
      <c r="G1760" s="105"/>
      <c r="I1760" s="4">
        <v>115.9</v>
      </c>
      <c r="K1760" s="4">
        <v>103.9</v>
      </c>
      <c r="L1760" s="107"/>
      <c r="M1760" s="107"/>
      <c r="N1760" s="102">
        <f t="shared" si="32"/>
        <v>1759</v>
      </c>
      <c r="O1760" s="4"/>
      <c r="P1760" s="4"/>
      <c r="Q1760" s="4">
        <v>115.88</v>
      </c>
      <c r="R1760" s="4"/>
      <c r="S1760" s="4">
        <v>103.88</v>
      </c>
      <c r="T1760" s="107"/>
      <c r="U1760" s="107"/>
      <c r="V1760" s="107"/>
      <c r="W1760" s="107"/>
      <c r="X1760" s="107"/>
    </row>
    <row r="1761" spans="1:24">
      <c r="A1761" s="102">
        <f t="shared" si="33"/>
        <v>1760</v>
      </c>
      <c r="B1761" s="102">
        <v>560</v>
      </c>
      <c r="C1761" s="4">
        <f>IF('Input&amp;Output'!$C$3=10,'v-t_chart'!G1761,IF('Input&amp;Output'!$C$3=21,'v-t_chart'!H1761,IF('Input&amp;Output'!$C$3=32,'v-t_chart'!I1761,IF('Input&amp;Output'!$C$3=22,'v-t_chart'!J1761,IF('Input&amp;Output'!$C$3=31,'v-t_chart'!K1761,'v-t_chart'!L1761)))))</f>
        <v>102.2</v>
      </c>
      <c r="D1761" s="17"/>
      <c r="F1761" s="102">
        <f t="shared" si="31"/>
        <v>1760</v>
      </c>
      <c r="G1761" s="105"/>
      <c r="I1761" s="4">
        <v>113.2</v>
      </c>
      <c r="K1761" s="4">
        <v>102.2</v>
      </c>
      <c r="L1761" s="107"/>
      <c r="M1761" s="107"/>
      <c r="N1761" s="102">
        <f t="shared" si="32"/>
        <v>1760</v>
      </c>
      <c r="O1761" s="4"/>
      <c r="P1761" s="4"/>
      <c r="Q1761" s="4">
        <v>113.18</v>
      </c>
      <c r="R1761" s="4"/>
      <c r="S1761" s="4">
        <v>102.18</v>
      </c>
      <c r="T1761" s="107"/>
      <c r="U1761" s="107"/>
      <c r="V1761" s="107"/>
      <c r="W1761" s="107"/>
      <c r="X1761" s="107"/>
    </row>
    <row r="1762" spans="1:24">
      <c r="A1762" s="102">
        <f t="shared" si="33"/>
        <v>1761</v>
      </c>
      <c r="B1762" s="102">
        <v>561</v>
      </c>
      <c r="C1762" s="4">
        <f>IF('Input&amp;Output'!$C$3=10,'v-t_chart'!G1762,IF('Input&amp;Output'!$C$3=21,'v-t_chart'!H1762,IF('Input&amp;Output'!$C$3=32,'v-t_chart'!I1762,IF('Input&amp;Output'!$C$3=22,'v-t_chart'!J1762,IF('Input&amp;Output'!$C$3=31,'v-t_chart'!K1762,'v-t_chart'!L1762)))))</f>
        <v>100.5</v>
      </c>
      <c r="D1762" s="17"/>
      <c r="F1762" s="102">
        <f t="shared" si="31"/>
        <v>1761</v>
      </c>
      <c r="G1762" s="105"/>
      <c r="I1762" s="4">
        <v>110.5</v>
      </c>
      <c r="K1762" s="4">
        <v>100.5</v>
      </c>
      <c r="L1762" s="107"/>
      <c r="M1762" s="107"/>
      <c r="N1762" s="102">
        <f t="shared" si="32"/>
        <v>1761</v>
      </c>
      <c r="O1762" s="4"/>
      <c r="P1762" s="4"/>
      <c r="Q1762" s="4">
        <v>110.48</v>
      </c>
      <c r="R1762" s="4"/>
      <c r="S1762" s="4">
        <v>100.48</v>
      </c>
      <c r="T1762" s="107"/>
      <c r="U1762" s="107"/>
      <c r="V1762" s="107"/>
      <c r="W1762" s="107"/>
      <c r="X1762" s="107"/>
    </row>
    <row r="1763" spans="1:24">
      <c r="A1763" s="102">
        <f t="shared" si="33"/>
        <v>1762</v>
      </c>
      <c r="B1763" s="102">
        <v>562</v>
      </c>
      <c r="C1763" s="4">
        <f>IF('Input&amp;Output'!$C$3=10,'v-t_chart'!G1763,IF('Input&amp;Output'!$C$3=21,'v-t_chart'!H1763,IF('Input&amp;Output'!$C$3=32,'v-t_chart'!I1763,IF('Input&amp;Output'!$C$3=22,'v-t_chart'!J1763,IF('Input&amp;Output'!$C$3=31,'v-t_chart'!K1763,'v-t_chart'!L1763)))))</f>
        <v>99.2</v>
      </c>
      <c r="D1763" s="17"/>
      <c r="F1763" s="102">
        <f t="shared" si="31"/>
        <v>1762</v>
      </c>
      <c r="G1763" s="105"/>
      <c r="I1763" s="4">
        <v>107.2</v>
      </c>
      <c r="K1763" s="4">
        <v>99.2</v>
      </c>
      <c r="L1763" s="107"/>
      <c r="M1763" s="107"/>
      <c r="N1763" s="102">
        <f t="shared" si="32"/>
        <v>1762</v>
      </c>
      <c r="O1763" s="4"/>
      <c r="P1763" s="4"/>
      <c r="Q1763" s="4">
        <v>107.24</v>
      </c>
      <c r="R1763" s="4"/>
      <c r="S1763" s="4">
        <v>99.24</v>
      </c>
      <c r="T1763" s="107"/>
      <c r="U1763" s="107"/>
      <c r="V1763" s="107"/>
      <c r="W1763" s="107"/>
      <c r="X1763" s="107"/>
    </row>
    <row r="1764" spans="1:24">
      <c r="A1764" s="102">
        <f t="shared" si="33"/>
        <v>1763</v>
      </c>
      <c r="B1764" s="102">
        <v>563</v>
      </c>
      <c r="C1764" s="4">
        <f>IF('Input&amp;Output'!$C$3=10,'v-t_chart'!G1764,IF('Input&amp;Output'!$C$3=21,'v-t_chart'!H1764,IF('Input&amp;Output'!$C$3=32,'v-t_chart'!I1764,IF('Input&amp;Output'!$C$3=22,'v-t_chart'!J1764,IF('Input&amp;Output'!$C$3=31,'v-t_chart'!K1764,'v-t_chart'!L1764)))))</f>
        <v>98</v>
      </c>
      <c r="D1764" s="17"/>
      <c r="F1764" s="102">
        <f t="shared" ref="F1764:F1801" si="34">F1763+1</f>
        <v>1763</v>
      </c>
      <c r="G1764" s="105"/>
      <c r="I1764" s="4">
        <v>104</v>
      </c>
      <c r="K1764" s="4">
        <v>98</v>
      </c>
      <c r="L1764" s="107"/>
      <c r="M1764" s="107"/>
      <c r="N1764" s="102">
        <f t="shared" ref="N1764:N1801" si="35">N1763+1</f>
        <v>1763</v>
      </c>
      <c r="O1764" s="4"/>
      <c r="P1764" s="4"/>
      <c r="Q1764" s="4">
        <v>104</v>
      </c>
      <c r="R1764" s="4"/>
      <c r="S1764" s="4">
        <v>98</v>
      </c>
      <c r="T1764" s="107"/>
      <c r="U1764" s="107"/>
      <c r="V1764" s="107"/>
      <c r="W1764" s="107"/>
      <c r="X1764" s="107"/>
    </row>
    <row r="1765" spans="1:24">
      <c r="A1765" s="102">
        <f t="shared" si="33"/>
        <v>1764</v>
      </c>
      <c r="B1765" s="102">
        <v>564</v>
      </c>
      <c r="C1765" s="4">
        <f>IF('Input&amp;Output'!$C$3=10,'v-t_chart'!G1765,IF('Input&amp;Output'!$C$3=21,'v-t_chart'!H1765,IF('Input&amp;Output'!$C$3=32,'v-t_chart'!I1765,IF('Input&amp;Output'!$C$3=22,'v-t_chart'!J1765,IF('Input&amp;Output'!$C$3=31,'v-t_chart'!K1765,'v-t_chart'!L1765)))))</f>
        <v>96.4</v>
      </c>
      <c r="D1765" s="17"/>
      <c r="F1765" s="102">
        <f t="shared" si="34"/>
        <v>1764</v>
      </c>
      <c r="G1765" s="105"/>
      <c r="I1765" s="4">
        <v>100.4</v>
      </c>
      <c r="K1765" s="4">
        <v>96.4</v>
      </c>
      <c r="L1765" s="107"/>
      <c r="M1765" s="107"/>
      <c r="N1765" s="102">
        <f t="shared" si="35"/>
        <v>1764</v>
      </c>
      <c r="O1765" s="4"/>
      <c r="P1765" s="4"/>
      <c r="Q1765" s="4">
        <v>100.4</v>
      </c>
      <c r="R1765" s="4"/>
      <c r="S1765" s="4">
        <v>96.4</v>
      </c>
      <c r="T1765" s="107"/>
      <c r="U1765" s="107"/>
      <c r="V1765" s="107"/>
      <c r="W1765" s="107"/>
      <c r="X1765" s="107"/>
    </row>
    <row r="1766" spans="1:24">
      <c r="A1766" s="102">
        <f t="shared" si="33"/>
        <v>1765</v>
      </c>
      <c r="B1766" s="102">
        <v>565</v>
      </c>
      <c r="C1766" s="4">
        <f>IF('Input&amp;Output'!$C$3=10,'v-t_chart'!G1766,IF('Input&amp;Output'!$C$3=21,'v-t_chart'!H1766,IF('Input&amp;Output'!$C$3=32,'v-t_chart'!I1766,IF('Input&amp;Output'!$C$3=22,'v-t_chart'!J1766,IF('Input&amp;Output'!$C$3=31,'v-t_chart'!K1766,'v-t_chart'!L1766)))))</f>
        <v>94.8</v>
      </c>
      <c r="D1766" s="17"/>
      <c r="F1766" s="102">
        <f t="shared" si="34"/>
        <v>1765</v>
      </c>
      <c r="G1766" s="105"/>
      <c r="I1766" s="4">
        <v>96.8</v>
      </c>
      <c r="K1766" s="4">
        <v>94.8</v>
      </c>
      <c r="L1766" s="107"/>
      <c r="M1766" s="107"/>
      <c r="N1766" s="102">
        <f t="shared" si="35"/>
        <v>1765</v>
      </c>
      <c r="O1766" s="4"/>
      <c r="P1766" s="4"/>
      <c r="Q1766" s="4">
        <v>96.8</v>
      </c>
      <c r="R1766" s="4"/>
      <c r="S1766" s="4">
        <v>94.8</v>
      </c>
      <c r="T1766" s="107"/>
      <c r="U1766" s="107"/>
      <c r="V1766" s="107"/>
      <c r="W1766" s="107"/>
      <c r="X1766" s="107"/>
    </row>
    <row r="1767" spans="1:24">
      <c r="A1767" s="102">
        <f t="shared" si="33"/>
        <v>1766</v>
      </c>
      <c r="B1767" s="102">
        <v>566</v>
      </c>
      <c r="C1767" s="4">
        <f>IF('Input&amp;Output'!$C$3=10,'v-t_chart'!G1767,IF('Input&amp;Output'!$C$3=21,'v-t_chart'!H1767,IF('Input&amp;Output'!$C$3=32,'v-t_chart'!I1767,IF('Input&amp;Output'!$C$3=22,'v-t_chart'!J1767,IF('Input&amp;Output'!$C$3=31,'v-t_chart'!K1767,'v-t_chart'!L1767)))))</f>
        <v>92.8</v>
      </c>
      <c r="D1767" s="17"/>
      <c r="F1767" s="102">
        <f t="shared" si="34"/>
        <v>1766</v>
      </c>
      <c r="G1767" s="105"/>
      <c r="I1767" s="4">
        <v>92.8</v>
      </c>
      <c r="K1767" s="4">
        <v>92.8</v>
      </c>
      <c r="L1767" s="107"/>
      <c r="M1767" s="107"/>
      <c r="N1767" s="102">
        <f t="shared" si="35"/>
        <v>1766</v>
      </c>
      <c r="O1767" s="4"/>
      <c r="P1767" s="4"/>
      <c r="Q1767" s="4">
        <v>92.84</v>
      </c>
      <c r="R1767" s="4"/>
      <c r="S1767" s="4">
        <v>92.84</v>
      </c>
      <c r="T1767" s="107"/>
      <c r="U1767" s="107"/>
      <c r="V1767" s="107"/>
      <c r="W1767" s="107"/>
      <c r="X1767" s="107"/>
    </row>
    <row r="1768" spans="1:24">
      <c r="A1768" s="102">
        <f t="shared" si="33"/>
        <v>1767</v>
      </c>
      <c r="B1768" s="102">
        <v>567</v>
      </c>
      <c r="C1768" s="4">
        <f>IF('Input&amp;Output'!$C$3=10,'v-t_chart'!G1768,IF('Input&amp;Output'!$C$3=21,'v-t_chart'!H1768,IF('Input&amp;Output'!$C$3=32,'v-t_chart'!I1768,IF('Input&amp;Output'!$C$3=22,'v-t_chart'!J1768,IF('Input&amp;Output'!$C$3=31,'v-t_chart'!K1768,'v-t_chart'!L1768)))))</f>
        <v>88.9</v>
      </c>
      <c r="D1768" s="17"/>
      <c r="F1768" s="102">
        <f t="shared" si="34"/>
        <v>1767</v>
      </c>
      <c r="G1768" s="105"/>
      <c r="I1768" s="4">
        <v>88.9</v>
      </c>
      <c r="K1768" s="4">
        <v>88.9</v>
      </c>
      <c r="L1768" s="107"/>
      <c r="M1768" s="107"/>
      <c r="N1768" s="102">
        <f t="shared" si="35"/>
        <v>1767</v>
      </c>
      <c r="O1768" s="4"/>
      <c r="P1768" s="4"/>
      <c r="Q1768" s="4">
        <v>88.88</v>
      </c>
      <c r="R1768" s="4"/>
      <c r="S1768" s="4">
        <v>88.88</v>
      </c>
      <c r="T1768" s="107"/>
      <c r="U1768" s="107"/>
      <c r="V1768" s="107"/>
      <c r="W1768" s="107"/>
      <c r="X1768" s="107"/>
    </row>
    <row r="1769" spans="1:24">
      <c r="A1769" s="102">
        <f t="shared" si="33"/>
        <v>1768</v>
      </c>
      <c r="B1769" s="102">
        <v>568</v>
      </c>
      <c r="C1769" s="4">
        <f>IF('Input&amp;Output'!$C$3=10,'v-t_chart'!G1769,IF('Input&amp;Output'!$C$3=21,'v-t_chart'!H1769,IF('Input&amp;Output'!$C$3=32,'v-t_chart'!I1769,IF('Input&amp;Output'!$C$3=22,'v-t_chart'!J1769,IF('Input&amp;Output'!$C$3=31,'v-t_chart'!K1769,'v-t_chart'!L1769)))))</f>
        <v>84.9</v>
      </c>
      <c r="D1769" s="17"/>
      <c r="F1769" s="102">
        <f t="shared" si="34"/>
        <v>1768</v>
      </c>
      <c r="G1769" s="105"/>
      <c r="I1769" s="4">
        <v>84.9</v>
      </c>
      <c r="K1769" s="4">
        <v>84.9</v>
      </c>
      <c r="L1769" s="107"/>
      <c r="M1769" s="107"/>
      <c r="N1769" s="102">
        <f t="shared" si="35"/>
        <v>1768</v>
      </c>
      <c r="O1769" s="4"/>
      <c r="P1769" s="4"/>
      <c r="Q1769" s="4">
        <v>84.92</v>
      </c>
      <c r="R1769" s="4"/>
      <c r="S1769" s="4">
        <v>84.92</v>
      </c>
      <c r="T1769" s="107"/>
      <c r="U1769" s="107"/>
      <c r="V1769" s="107"/>
      <c r="W1769" s="107"/>
      <c r="X1769" s="107"/>
    </row>
    <row r="1770" spans="1:24">
      <c r="A1770" s="102">
        <f t="shared" si="33"/>
        <v>1769</v>
      </c>
      <c r="B1770" s="102">
        <v>569</v>
      </c>
      <c r="C1770" s="4">
        <f>IF('Input&amp;Output'!$C$3=10,'v-t_chart'!G1770,IF('Input&amp;Output'!$C$3=21,'v-t_chart'!H1770,IF('Input&amp;Output'!$C$3=32,'v-t_chart'!I1770,IF('Input&amp;Output'!$C$3=22,'v-t_chart'!J1770,IF('Input&amp;Output'!$C$3=31,'v-t_chart'!K1770,'v-t_chart'!L1770)))))</f>
        <v>80.599999999999994</v>
      </c>
      <c r="D1770" s="17"/>
      <c r="F1770" s="102">
        <f t="shared" si="34"/>
        <v>1769</v>
      </c>
      <c r="G1770" s="105"/>
      <c r="I1770" s="4">
        <v>80.599999999999994</v>
      </c>
      <c r="K1770" s="4">
        <v>80.599999999999994</v>
      </c>
      <c r="L1770" s="107"/>
      <c r="M1770" s="107"/>
      <c r="N1770" s="102">
        <f t="shared" si="35"/>
        <v>1769</v>
      </c>
      <c r="O1770" s="4"/>
      <c r="P1770" s="4"/>
      <c r="Q1770" s="4">
        <v>80.599999999999994</v>
      </c>
      <c r="R1770" s="4"/>
      <c r="S1770" s="4">
        <v>80.599999999999994</v>
      </c>
      <c r="T1770" s="107"/>
      <c r="U1770" s="107"/>
      <c r="V1770" s="107"/>
      <c r="W1770" s="107"/>
      <c r="X1770" s="107"/>
    </row>
    <row r="1771" spans="1:24">
      <c r="A1771" s="102">
        <f t="shared" si="33"/>
        <v>1770</v>
      </c>
      <c r="B1771" s="102">
        <v>570</v>
      </c>
      <c r="C1771" s="4">
        <f>IF('Input&amp;Output'!$C$3=10,'v-t_chart'!G1771,IF('Input&amp;Output'!$C$3=21,'v-t_chart'!H1771,IF('Input&amp;Output'!$C$3=32,'v-t_chart'!I1771,IF('Input&amp;Output'!$C$3=22,'v-t_chart'!J1771,IF('Input&amp;Output'!$C$3=31,'v-t_chart'!K1771,'v-t_chart'!L1771)))))</f>
        <v>76.3</v>
      </c>
      <c r="D1771" s="17"/>
      <c r="F1771" s="102">
        <f t="shared" si="34"/>
        <v>1770</v>
      </c>
      <c r="G1771" s="105"/>
      <c r="I1771" s="4">
        <v>76.3</v>
      </c>
      <c r="K1771" s="4">
        <v>76.3</v>
      </c>
      <c r="L1771" s="107"/>
      <c r="M1771" s="107"/>
      <c r="N1771" s="102">
        <f t="shared" si="35"/>
        <v>1770</v>
      </c>
      <c r="O1771" s="4"/>
      <c r="P1771" s="4"/>
      <c r="Q1771" s="4">
        <v>76.28</v>
      </c>
      <c r="R1771" s="4"/>
      <c r="S1771" s="4">
        <v>76.28</v>
      </c>
      <c r="T1771" s="107"/>
      <c r="U1771" s="107"/>
      <c r="V1771" s="107"/>
      <c r="W1771" s="107"/>
      <c r="X1771" s="107"/>
    </row>
    <row r="1772" spans="1:24">
      <c r="A1772" s="102">
        <f t="shared" si="33"/>
        <v>1771</v>
      </c>
      <c r="B1772" s="102">
        <v>571</v>
      </c>
      <c r="C1772" s="4">
        <f>IF('Input&amp;Output'!$C$3=10,'v-t_chart'!G1772,IF('Input&amp;Output'!$C$3=21,'v-t_chart'!H1772,IF('Input&amp;Output'!$C$3=32,'v-t_chart'!I1772,IF('Input&amp;Output'!$C$3=22,'v-t_chart'!J1772,IF('Input&amp;Output'!$C$3=31,'v-t_chart'!K1772,'v-t_chart'!L1772)))))</f>
        <v>72.3</v>
      </c>
      <c r="D1772" s="17"/>
      <c r="F1772" s="102">
        <f t="shared" si="34"/>
        <v>1771</v>
      </c>
      <c r="G1772" s="105"/>
      <c r="I1772" s="4">
        <v>72.3</v>
      </c>
      <c r="K1772" s="4">
        <v>72.3</v>
      </c>
      <c r="L1772" s="107"/>
      <c r="M1772" s="107"/>
      <c r="N1772" s="102">
        <f t="shared" si="35"/>
        <v>1771</v>
      </c>
      <c r="O1772" s="4"/>
      <c r="P1772" s="4"/>
      <c r="Q1772" s="4">
        <v>72.319999999999993</v>
      </c>
      <c r="R1772" s="4"/>
      <c r="S1772" s="4">
        <v>72.319999999999993</v>
      </c>
      <c r="T1772" s="107"/>
      <c r="U1772" s="107"/>
      <c r="V1772" s="107"/>
      <c r="W1772" s="107"/>
      <c r="X1772" s="107"/>
    </row>
    <row r="1773" spans="1:24">
      <c r="A1773" s="102">
        <f t="shared" si="33"/>
        <v>1772</v>
      </c>
      <c r="B1773" s="102">
        <v>572</v>
      </c>
      <c r="C1773" s="4">
        <f>IF('Input&amp;Output'!$C$3=10,'v-t_chart'!G1773,IF('Input&amp;Output'!$C$3=21,'v-t_chart'!H1773,IF('Input&amp;Output'!$C$3=32,'v-t_chart'!I1773,IF('Input&amp;Output'!$C$3=22,'v-t_chart'!J1773,IF('Input&amp;Output'!$C$3=31,'v-t_chart'!K1773,'v-t_chart'!L1773)))))</f>
        <v>68.7</v>
      </c>
      <c r="D1773" s="17"/>
      <c r="F1773" s="102">
        <f t="shared" si="34"/>
        <v>1772</v>
      </c>
      <c r="G1773" s="105"/>
      <c r="I1773" s="4">
        <v>68.7</v>
      </c>
      <c r="K1773" s="4">
        <v>68.7</v>
      </c>
      <c r="L1773" s="107"/>
      <c r="M1773" s="107"/>
      <c r="N1773" s="102">
        <f t="shared" si="35"/>
        <v>1772</v>
      </c>
      <c r="O1773" s="4"/>
      <c r="P1773" s="4"/>
      <c r="Q1773" s="4">
        <v>68.72</v>
      </c>
      <c r="R1773" s="4"/>
      <c r="S1773" s="4">
        <v>68.72</v>
      </c>
      <c r="T1773" s="107"/>
      <c r="U1773" s="107"/>
      <c r="V1773" s="107"/>
      <c r="W1773" s="107"/>
      <c r="X1773" s="107"/>
    </row>
    <row r="1774" spans="1:24">
      <c r="A1774" s="102">
        <f t="shared" si="33"/>
        <v>1773</v>
      </c>
      <c r="B1774" s="102">
        <v>573</v>
      </c>
      <c r="C1774" s="4">
        <f>IF('Input&amp;Output'!$C$3=10,'v-t_chart'!G1774,IF('Input&amp;Output'!$C$3=21,'v-t_chart'!H1774,IF('Input&amp;Output'!$C$3=32,'v-t_chart'!I1774,IF('Input&amp;Output'!$C$3=22,'v-t_chart'!J1774,IF('Input&amp;Output'!$C$3=31,'v-t_chart'!K1774,'v-t_chart'!L1774)))))</f>
        <v>65.5</v>
      </c>
      <c r="D1774" s="17"/>
      <c r="F1774" s="102">
        <f t="shared" si="34"/>
        <v>1773</v>
      </c>
      <c r="G1774" s="105"/>
      <c r="I1774" s="4">
        <v>65.5</v>
      </c>
      <c r="K1774" s="4">
        <v>65.5</v>
      </c>
      <c r="L1774" s="107"/>
      <c r="M1774" s="107"/>
      <c r="N1774" s="102">
        <f t="shared" si="35"/>
        <v>1773</v>
      </c>
      <c r="O1774" s="4"/>
      <c r="P1774" s="4"/>
      <c r="Q1774" s="4">
        <v>65.48</v>
      </c>
      <c r="R1774" s="4"/>
      <c r="S1774" s="4">
        <v>65.48</v>
      </c>
      <c r="T1774" s="107"/>
      <c r="U1774" s="107"/>
      <c r="V1774" s="107"/>
      <c r="W1774" s="107"/>
      <c r="X1774" s="107"/>
    </row>
    <row r="1775" spans="1:24">
      <c r="A1775" s="102">
        <f t="shared" si="33"/>
        <v>1774</v>
      </c>
      <c r="B1775" s="102">
        <v>574</v>
      </c>
      <c r="C1775" s="4">
        <f>IF('Input&amp;Output'!$C$3=10,'v-t_chart'!G1775,IF('Input&amp;Output'!$C$3=21,'v-t_chart'!H1775,IF('Input&amp;Output'!$C$3=32,'v-t_chart'!I1775,IF('Input&amp;Output'!$C$3=22,'v-t_chart'!J1775,IF('Input&amp;Output'!$C$3=31,'v-t_chart'!K1775,'v-t_chart'!L1775)))))</f>
        <v>63</v>
      </c>
      <c r="D1775" s="17"/>
      <c r="F1775" s="102">
        <f t="shared" si="34"/>
        <v>1774</v>
      </c>
      <c r="G1775" s="105"/>
      <c r="I1775" s="4">
        <v>63</v>
      </c>
      <c r="K1775" s="4">
        <v>63</v>
      </c>
      <c r="L1775" s="107"/>
      <c r="M1775" s="107"/>
      <c r="N1775" s="102">
        <f t="shared" si="35"/>
        <v>1774</v>
      </c>
      <c r="O1775" s="4"/>
      <c r="P1775" s="4"/>
      <c r="Q1775" s="4">
        <v>62.96</v>
      </c>
      <c r="R1775" s="4"/>
      <c r="S1775" s="4">
        <v>62.96</v>
      </c>
      <c r="T1775" s="107"/>
      <c r="U1775" s="107"/>
      <c r="V1775" s="107"/>
      <c r="W1775" s="107"/>
      <c r="X1775" s="107"/>
    </row>
    <row r="1776" spans="1:24">
      <c r="A1776" s="102">
        <f t="shared" si="33"/>
        <v>1775</v>
      </c>
      <c r="B1776" s="102">
        <v>575</v>
      </c>
      <c r="C1776" s="4">
        <f>IF('Input&amp;Output'!$C$3=10,'v-t_chart'!G1776,IF('Input&amp;Output'!$C$3=21,'v-t_chart'!H1776,IF('Input&amp;Output'!$C$3=32,'v-t_chart'!I1776,IF('Input&amp;Output'!$C$3=22,'v-t_chart'!J1776,IF('Input&amp;Output'!$C$3=31,'v-t_chart'!K1776,'v-t_chart'!L1776)))))</f>
        <v>61.2</v>
      </c>
      <c r="D1776" s="17"/>
      <c r="F1776" s="102">
        <f t="shared" si="34"/>
        <v>1775</v>
      </c>
      <c r="G1776" s="105"/>
      <c r="I1776" s="4">
        <v>61.2</v>
      </c>
      <c r="K1776" s="4">
        <v>61.2</v>
      </c>
      <c r="L1776" s="107"/>
      <c r="M1776" s="107"/>
      <c r="N1776" s="102">
        <f t="shared" si="35"/>
        <v>1775</v>
      </c>
      <c r="O1776" s="4"/>
      <c r="P1776" s="4"/>
      <c r="Q1776" s="4">
        <v>61.16</v>
      </c>
      <c r="R1776" s="4"/>
      <c r="S1776" s="4">
        <v>61.16</v>
      </c>
      <c r="T1776" s="107"/>
      <c r="U1776" s="107"/>
      <c r="V1776" s="107"/>
      <c r="W1776" s="107"/>
      <c r="X1776" s="107"/>
    </row>
    <row r="1777" spans="1:24">
      <c r="A1777" s="102">
        <f t="shared" si="33"/>
        <v>1776</v>
      </c>
      <c r="B1777" s="102">
        <v>576</v>
      </c>
      <c r="C1777" s="4">
        <f>IF('Input&amp;Output'!$C$3=10,'v-t_chart'!G1777,IF('Input&amp;Output'!$C$3=21,'v-t_chart'!H1777,IF('Input&amp;Output'!$C$3=32,'v-t_chart'!I1777,IF('Input&amp;Output'!$C$3=22,'v-t_chart'!J1777,IF('Input&amp;Output'!$C$3=31,'v-t_chart'!K1777,'v-t_chart'!L1777)))))</f>
        <v>60.5</v>
      </c>
      <c r="D1777" s="17"/>
      <c r="F1777" s="102">
        <f t="shared" si="34"/>
        <v>1776</v>
      </c>
      <c r="G1777" s="105"/>
      <c r="I1777" s="4">
        <v>60.5</v>
      </c>
      <c r="K1777" s="4">
        <v>60.5</v>
      </c>
      <c r="L1777" s="107"/>
      <c r="M1777" s="107"/>
      <c r="N1777" s="102">
        <f t="shared" si="35"/>
        <v>1776</v>
      </c>
      <c r="O1777" s="4"/>
      <c r="P1777" s="4"/>
      <c r="Q1777" s="4">
        <v>60.5</v>
      </c>
      <c r="R1777" s="4"/>
      <c r="S1777" s="4">
        <v>60.5</v>
      </c>
      <c r="T1777" s="107"/>
      <c r="U1777" s="107"/>
      <c r="V1777" s="107"/>
      <c r="W1777" s="107"/>
      <c r="X1777" s="107"/>
    </row>
    <row r="1778" spans="1:24">
      <c r="A1778" s="102">
        <f t="shared" si="33"/>
        <v>1777</v>
      </c>
      <c r="B1778" s="102">
        <v>577</v>
      </c>
      <c r="C1778" s="4">
        <f>IF('Input&amp;Output'!$C$3=10,'v-t_chart'!G1778,IF('Input&amp;Output'!$C$3=21,'v-t_chart'!H1778,IF('Input&amp;Output'!$C$3=32,'v-t_chart'!I1778,IF('Input&amp;Output'!$C$3=22,'v-t_chart'!J1778,IF('Input&amp;Output'!$C$3=31,'v-t_chart'!K1778,'v-t_chart'!L1778)))))</f>
        <v>60</v>
      </c>
      <c r="D1778" s="17"/>
      <c r="F1778" s="102">
        <f t="shared" si="34"/>
        <v>1777</v>
      </c>
      <c r="G1778" s="105"/>
      <c r="I1778" s="4">
        <v>60</v>
      </c>
      <c r="K1778" s="4">
        <v>60</v>
      </c>
      <c r="L1778" s="107"/>
      <c r="M1778" s="107"/>
      <c r="N1778" s="102">
        <f t="shared" si="35"/>
        <v>1777</v>
      </c>
      <c r="O1778" s="4"/>
      <c r="P1778" s="4"/>
      <c r="Q1778" s="4">
        <v>60</v>
      </c>
      <c r="R1778" s="4"/>
      <c r="S1778" s="4">
        <v>60</v>
      </c>
      <c r="T1778" s="107"/>
      <c r="U1778" s="107"/>
      <c r="V1778" s="107"/>
      <c r="W1778" s="107"/>
      <c r="X1778" s="107"/>
    </row>
    <row r="1779" spans="1:24">
      <c r="A1779" s="102">
        <f t="shared" si="33"/>
        <v>1778</v>
      </c>
      <c r="B1779" s="102">
        <v>578</v>
      </c>
      <c r="C1779" s="4">
        <f>IF('Input&amp;Output'!$C$3=10,'v-t_chart'!G1779,IF('Input&amp;Output'!$C$3=21,'v-t_chart'!H1779,IF('Input&amp;Output'!$C$3=32,'v-t_chart'!I1779,IF('Input&amp;Output'!$C$3=22,'v-t_chart'!J1779,IF('Input&amp;Output'!$C$3=31,'v-t_chart'!K1779,'v-t_chart'!L1779)))))</f>
        <v>59.7</v>
      </c>
      <c r="D1779" s="17"/>
      <c r="F1779" s="102">
        <f t="shared" si="34"/>
        <v>1778</v>
      </c>
      <c r="G1779" s="105"/>
      <c r="I1779" s="4">
        <v>59.7</v>
      </c>
      <c r="K1779" s="4">
        <v>59.7</v>
      </c>
      <c r="L1779" s="107"/>
      <c r="M1779" s="107"/>
      <c r="N1779" s="102">
        <f t="shared" si="35"/>
        <v>1778</v>
      </c>
      <c r="O1779" s="4"/>
      <c r="P1779" s="4"/>
      <c r="Q1779" s="4">
        <v>59.7</v>
      </c>
      <c r="R1779" s="4"/>
      <c r="S1779" s="4">
        <v>59.7</v>
      </c>
      <c r="T1779" s="107"/>
      <c r="U1779" s="107"/>
      <c r="V1779" s="107"/>
      <c r="W1779" s="107"/>
      <c r="X1779" s="107"/>
    </row>
    <row r="1780" spans="1:24">
      <c r="A1780" s="102">
        <f t="shared" si="33"/>
        <v>1779</v>
      </c>
      <c r="B1780" s="102">
        <v>579</v>
      </c>
      <c r="C1780" s="4">
        <f>IF('Input&amp;Output'!$C$3=10,'v-t_chart'!G1780,IF('Input&amp;Output'!$C$3=21,'v-t_chart'!H1780,IF('Input&amp;Output'!$C$3=32,'v-t_chart'!I1780,IF('Input&amp;Output'!$C$3=22,'v-t_chart'!J1780,IF('Input&amp;Output'!$C$3=31,'v-t_chart'!K1780,'v-t_chart'!L1780)))))</f>
        <v>59.4</v>
      </c>
      <c r="D1780" s="17"/>
      <c r="F1780" s="102">
        <f t="shared" si="34"/>
        <v>1779</v>
      </c>
      <c r="G1780" s="105"/>
      <c r="I1780" s="4">
        <v>59.4</v>
      </c>
      <c r="K1780" s="4">
        <v>59.4</v>
      </c>
      <c r="L1780" s="107"/>
      <c r="M1780" s="107"/>
      <c r="N1780" s="102">
        <f t="shared" si="35"/>
        <v>1779</v>
      </c>
      <c r="O1780" s="4"/>
      <c r="P1780" s="4"/>
      <c r="Q1780" s="4">
        <v>59.37</v>
      </c>
      <c r="R1780" s="4"/>
      <c r="S1780" s="4">
        <v>59.37</v>
      </c>
      <c r="T1780" s="107"/>
      <c r="U1780" s="107"/>
      <c r="V1780" s="107"/>
      <c r="W1780" s="107"/>
      <c r="X1780" s="107"/>
    </row>
    <row r="1781" spans="1:24">
      <c r="A1781" s="102">
        <f t="shared" si="33"/>
        <v>1780</v>
      </c>
      <c r="B1781" s="102">
        <v>580</v>
      </c>
      <c r="C1781" s="4">
        <f>IF('Input&amp;Output'!$C$3=10,'v-t_chart'!G1781,IF('Input&amp;Output'!$C$3=21,'v-t_chart'!H1781,IF('Input&amp;Output'!$C$3=32,'v-t_chart'!I1781,IF('Input&amp;Output'!$C$3=22,'v-t_chart'!J1781,IF('Input&amp;Output'!$C$3=31,'v-t_chart'!K1781,'v-t_chart'!L1781)))))</f>
        <v>59.4</v>
      </c>
      <c r="D1781" s="17"/>
      <c r="F1781" s="102">
        <f t="shared" si="34"/>
        <v>1780</v>
      </c>
      <c r="G1781" s="105"/>
      <c r="I1781" s="4">
        <v>59.4</v>
      </c>
      <c r="K1781" s="4">
        <v>59.4</v>
      </c>
      <c r="L1781" s="107"/>
      <c r="M1781" s="107"/>
      <c r="N1781" s="102">
        <f t="shared" si="35"/>
        <v>1780</v>
      </c>
      <c r="O1781" s="4"/>
      <c r="P1781" s="4"/>
      <c r="Q1781" s="4">
        <v>59.37</v>
      </c>
      <c r="R1781" s="4"/>
      <c r="S1781" s="4">
        <v>59.37</v>
      </c>
      <c r="T1781" s="107"/>
      <c r="U1781" s="107"/>
      <c r="V1781" s="107"/>
      <c r="W1781" s="107"/>
      <c r="X1781" s="107"/>
    </row>
    <row r="1782" spans="1:24">
      <c r="A1782" s="102">
        <f t="shared" si="33"/>
        <v>1781</v>
      </c>
      <c r="B1782" s="102">
        <v>581</v>
      </c>
      <c r="C1782" s="4">
        <f>IF('Input&amp;Output'!$C$3=10,'v-t_chart'!G1782,IF('Input&amp;Output'!$C$3=21,'v-t_chart'!H1782,IF('Input&amp;Output'!$C$3=32,'v-t_chart'!I1782,IF('Input&amp;Output'!$C$3=22,'v-t_chart'!J1782,IF('Input&amp;Output'!$C$3=31,'v-t_chart'!K1782,'v-t_chart'!L1782)))))</f>
        <v>58</v>
      </c>
      <c r="D1782" s="17"/>
      <c r="F1782" s="102">
        <f t="shared" si="34"/>
        <v>1781</v>
      </c>
      <c r="G1782" s="105"/>
      <c r="I1782" s="4">
        <v>58</v>
      </c>
      <c r="K1782" s="4">
        <v>58</v>
      </c>
      <c r="L1782" s="107"/>
      <c r="M1782" s="107"/>
      <c r="N1782" s="102">
        <f t="shared" si="35"/>
        <v>1781</v>
      </c>
      <c r="O1782" s="4"/>
      <c r="P1782" s="4"/>
      <c r="Q1782" s="4">
        <v>58</v>
      </c>
      <c r="R1782" s="4"/>
      <c r="S1782" s="4">
        <v>58</v>
      </c>
      <c r="T1782" s="107"/>
      <c r="U1782" s="107"/>
      <c r="V1782" s="107"/>
      <c r="W1782" s="107"/>
      <c r="X1782" s="107"/>
    </row>
    <row r="1783" spans="1:24">
      <c r="A1783" s="102">
        <f t="shared" si="33"/>
        <v>1782</v>
      </c>
      <c r="B1783" s="102">
        <v>582</v>
      </c>
      <c r="C1783" s="4">
        <f>IF('Input&amp;Output'!$C$3=10,'v-t_chart'!G1783,IF('Input&amp;Output'!$C$3=21,'v-t_chart'!H1783,IF('Input&amp;Output'!$C$3=32,'v-t_chart'!I1783,IF('Input&amp;Output'!$C$3=22,'v-t_chart'!J1783,IF('Input&amp;Output'!$C$3=31,'v-t_chart'!K1783,'v-t_chart'!L1783)))))</f>
        <v>55</v>
      </c>
      <c r="D1783" s="17"/>
      <c r="F1783" s="102">
        <f t="shared" si="34"/>
        <v>1782</v>
      </c>
      <c r="G1783" s="105"/>
      <c r="I1783" s="4">
        <v>55</v>
      </c>
      <c r="K1783" s="4">
        <v>55</v>
      </c>
      <c r="L1783" s="107"/>
      <c r="M1783" s="107"/>
      <c r="N1783" s="102">
        <f t="shared" si="35"/>
        <v>1782</v>
      </c>
      <c r="O1783" s="4"/>
      <c r="P1783" s="4"/>
      <c r="Q1783" s="4">
        <v>55</v>
      </c>
      <c r="R1783" s="4"/>
      <c r="S1783" s="4">
        <v>55</v>
      </c>
      <c r="T1783" s="107"/>
      <c r="U1783" s="107"/>
      <c r="V1783" s="107"/>
      <c r="W1783" s="107"/>
      <c r="X1783" s="107"/>
    </row>
    <row r="1784" spans="1:24">
      <c r="A1784" s="102">
        <f t="shared" si="33"/>
        <v>1783</v>
      </c>
      <c r="B1784" s="102">
        <v>583</v>
      </c>
      <c r="C1784" s="4">
        <f>IF('Input&amp;Output'!$C$3=10,'v-t_chart'!G1784,IF('Input&amp;Output'!$C$3=21,'v-t_chart'!H1784,IF('Input&amp;Output'!$C$3=32,'v-t_chart'!I1784,IF('Input&amp;Output'!$C$3=22,'v-t_chart'!J1784,IF('Input&amp;Output'!$C$3=31,'v-t_chart'!K1784,'v-t_chart'!L1784)))))</f>
        <v>51</v>
      </c>
      <c r="D1784" s="17"/>
      <c r="F1784" s="102">
        <f t="shared" si="34"/>
        <v>1783</v>
      </c>
      <c r="G1784" s="105"/>
      <c r="I1784" s="4">
        <v>51</v>
      </c>
      <c r="K1784" s="4">
        <v>51</v>
      </c>
      <c r="L1784" s="107"/>
      <c r="M1784" s="107"/>
      <c r="N1784" s="102">
        <f t="shared" si="35"/>
        <v>1783</v>
      </c>
      <c r="O1784" s="4"/>
      <c r="P1784" s="4"/>
      <c r="Q1784" s="4">
        <v>51</v>
      </c>
      <c r="R1784" s="4"/>
      <c r="S1784" s="4">
        <v>51</v>
      </c>
      <c r="T1784" s="107"/>
      <c r="U1784" s="107"/>
      <c r="V1784" s="107"/>
      <c r="W1784" s="107"/>
      <c r="X1784" s="107"/>
    </row>
    <row r="1785" spans="1:24">
      <c r="A1785" s="102">
        <f t="shared" si="33"/>
        <v>1784</v>
      </c>
      <c r="B1785" s="102">
        <v>584</v>
      </c>
      <c r="C1785" s="4">
        <f>IF('Input&amp;Output'!$C$3=10,'v-t_chart'!G1785,IF('Input&amp;Output'!$C$3=21,'v-t_chart'!H1785,IF('Input&amp;Output'!$C$3=32,'v-t_chart'!I1785,IF('Input&amp;Output'!$C$3=22,'v-t_chart'!J1785,IF('Input&amp;Output'!$C$3=31,'v-t_chart'!K1785,'v-t_chart'!L1785)))))</f>
        <v>46</v>
      </c>
      <c r="D1785" s="17"/>
      <c r="F1785" s="102">
        <f t="shared" si="34"/>
        <v>1784</v>
      </c>
      <c r="G1785" s="105"/>
      <c r="I1785" s="4">
        <v>46</v>
      </c>
      <c r="K1785" s="4">
        <v>46</v>
      </c>
      <c r="L1785" s="107"/>
      <c r="M1785" s="107"/>
      <c r="N1785" s="102">
        <f t="shared" si="35"/>
        <v>1784</v>
      </c>
      <c r="O1785" s="4"/>
      <c r="P1785" s="4"/>
      <c r="Q1785" s="4">
        <v>45.98</v>
      </c>
      <c r="R1785" s="4"/>
      <c r="S1785" s="4">
        <v>45.98</v>
      </c>
      <c r="T1785" s="107"/>
      <c r="U1785" s="107"/>
      <c r="V1785" s="107"/>
      <c r="W1785" s="107"/>
      <c r="X1785" s="107"/>
    </row>
    <row r="1786" spans="1:24">
      <c r="A1786" s="102">
        <f t="shared" si="33"/>
        <v>1785</v>
      </c>
      <c r="B1786" s="102">
        <v>585</v>
      </c>
      <c r="C1786" s="4">
        <f>IF('Input&amp;Output'!$C$3=10,'v-t_chart'!G1786,IF('Input&amp;Output'!$C$3=21,'v-t_chart'!H1786,IF('Input&amp;Output'!$C$3=32,'v-t_chart'!I1786,IF('Input&amp;Output'!$C$3=22,'v-t_chart'!J1786,IF('Input&amp;Output'!$C$3=31,'v-t_chart'!K1786,'v-t_chart'!L1786)))))</f>
        <v>38.799999999999997</v>
      </c>
      <c r="D1786" s="17"/>
      <c r="F1786" s="102">
        <f t="shared" si="34"/>
        <v>1785</v>
      </c>
      <c r="G1786" s="105"/>
      <c r="I1786" s="4">
        <v>38.799999999999997</v>
      </c>
      <c r="K1786" s="4">
        <v>38.799999999999997</v>
      </c>
      <c r="L1786" s="107"/>
      <c r="M1786" s="107"/>
      <c r="N1786" s="102">
        <f t="shared" si="35"/>
        <v>1785</v>
      </c>
      <c r="O1786" s="4"/>
      <c r="P1786" s="4"/>
      <c r="Q1786" s="4">
        <v>38.78</v>
      </c>
      <c r="R1786" s="4"/>
      <c r="S1786" s="4">
        <v>38.78</v>
      </c>
      <c r="T1786" s="107"/>
      <c r="U1786" s="107"/>
      <c r="V1786" s="107"/>
      <c r="W1786" s="107"/>
      <c r="X1786" s="107"/>
    </row>
    <row r="1787" spans="1:24">
      <c r="A1787" s="102">
        <f t="shared" si="33"/>
        <v>1786</v>
      </c>
      <c r="B1787" s="102">
        <v>586</v>
      </c>
      <c r="C1787" s="4">
        <f>IF('Input&amp;Output'!$C$3=10,'v-t_chart'!G1787,IF('Input&amp;Output'!$C$3=21,'v-t_chart'!H1787,IF('Input&amp;Output'!$C$3=32,'v-t_chart'!I1787,IF('Input&amp;Output'!$C$3=22,'v-t_chart'!J1787,IF('Input&amp;Output'!$C$3=31,'v-t_chart'!K1787,'v-t_chart'!L1787)))))</f>
        <v>31.6</v>
      </c>
      <c r="D1787" s="17"/>
      <c r="F1787" s="102">
        <f t="shared" si="34"/>
        <v>1786</v>
      </c>
      <c r="G1787" s="105"/>
      <c r="I1787" s="4">
        <v>31.6</v>
      </c>
      <c r="K1787" s="4">
        <v>31.6</v>
      </c>
      <c r="L1787" s="107"/>
      <c r="M1787" s="107"/>
      <c r="N1787" s="102">
        <f t="shared" si="35"/>
        <v>1786</v>
      </c>
      <c r="O1787" s="4"/>
      <c r="P1787" s="4"/>
      <c r="Q1787" s="4">
        <v>31.58</v>
      </c>
      <c r="R1787" s="4"/>
      <c r="S1787" s="4">
        <v>31.58</v>
      </c>
      <c r="T1787" s="107"/>
      <c r="U1787" s="107"/>
      <c r="V1787" s="107"/>
      <c r="W1787" s="107"/>
      <c r="X1787" s="107"/>
    </row>
    <row r="1788" spans="1:24">
      <c r="A1788" s="102">
        <f t="shared" si="33"/>
        <v>1787</v>
      </c>
      <c r="B1788" s="102">
        <v>587</v>
      </c>
      <c r="C1788" s="4">
        <f>IF('Input&amp;Output'!$C$3=10,'v-t_chart'!G1788,IF('Input&amp;Output'!$C$3=21,'v-t_chart'!H1788,IF('Input&amp;Output'!$C$3=32,'v-t_chart'!I1788,IF('Input&amp;Output'!$C$3=22,'v-t_chart'!J1788,IF('Input&amp;Output'!$C$3=31,'v-t_chart'!K1788,'v-t_chart'!L1788)))))</f>
        <v>24.4</v>
      </c>
      <c r="D1788" s="17"/>
      <c r="F1788" s="102">
        <f t="shared" si="34"/>
        <v>1787</v>
      </c>
      <c r="G1788" s="105"/>
      <c r="I1788" s="4">
        <v>24.4</v>
      </c>
      <c r="K1788" s="4">
        <v>24.4</v>
      </c>
      <c r="L1788" s="107"/>
      <c r="M1788" s="107"/>
      <c r="N1788" s="102">
        <f t="shared" si="35"/>
        <v>1787</v>
      </c>
      <c r="O1788" s="4"/>
      <c r="P1788" s="4"/>
      <c r="Q1788" s="4">
        <v>24.38</v>
      </c>
      <c r="R1788" s="4"/>
      <c r="S1788" s="4">
        <v>24.38</v>
      </c>
      <c r="T1788" s="107"/>
      <c r="U1788" s="107"/>
      <c r="V1788" s="107"/>
      <c r="W1788" s="107"/>
      <c r="X1788" s="107"/>
    </row>
    <row r="1789" spans="1:24">
      <c r="A1789" s="102">
        <f t="shared" si="33"/>
        <v>1788</v>
      </c>
      <c r="B1789" s="102">
        <v>588</v>
      </c>
      <c r="C1789" s="4">
        <f>IF('Input&amp;Output'!$C$3=10,'v-t_chart'!G1789,IF('Input&amp;Output'!$C$3=21,'v-t_chart'!H1789,IF('Input&amp;Output'!$C$3=32,'v-t_chart'!I1789,IF('Input&amp;Output'!$C$3=22,'v-t_chart'!J1789,IF('Input&amp;Output'!$C$3=31,'v-t_chart'!K1789,'v-t_chart'!L1789)))))</f>
        <v>17.2</v>
      </c>
      <c r="D1789" s="17"/>
      <c r="F1789" s="102">
        <f t="shared" si="34"/>
        <v>1788</v>
      </c>
      <c r="G1789" s="105"/>
      <c r="I1789" s="4">
        <v>17.2</v>
      </c>
      <c r="K1789" s="4">
        <v>17.2</v>
      </c>
      <c r="L1789" s="107"/>
      <c r="M1789" s="107"/>
      <c r="N1789" s="102">
        <f t="shared" si="35"/>
        <v>1788</v>
      </c>
      <c r="O1789" s="4"/>
      <c r="P1789" s="4"/>
      <c r="Q1789" s="4">
        <v>17.18</v>
      </c>
      <c r="R1789" s="4"/>
      <c r="S1789" s="4">
        <v>17.18</v>
      </c>
      <c r="T1789" s="107"/>
      <c r="U1789" s="107"/>
      <c r="V1789" s="107"/>
      <c r="W1789" s="107"/>
      <c r="X1789" s="107"/>
    </row>
    <row r="1790" spans="1:24">
      <c r="A1790" s="102">
        <f t="shared" si="33"/>
        <v>1789</v>
      </c>
      <c r="B1790" s="102">
        <v>589</v>
      </c>
      <c r="C1790" s="4">
        <f>IF('Input&amp;Output'!$C$3=10,'v-t_chart'!G1790,IF('Input&amp;Output'!$C$3=21,'v-t_chart'!H1790,IF('Input&amp;Output'!$C$3=32,'v-t_chart'!I1790,IF('Input&amp;Output'!$C$3=22,'v-t_chart'!J1790,IF('Input&amp;Output'!$C$3=31,'v-t_chart'!K1790,'v-t_chart'!L1790)))))</f>
        <v>10</v>
      </c>
      <c r="D1790" s="17"/>
      <c r="F1790" s="102">
        <f t="shared" si="34"/>
        <v>1789</v>
      </c>
      <c r="G1790" s="105"/>
      <c r="I1790" s="4">
        <v>10</v>
      </c>
      <c r="K1790" s="4">
        <v>10</v>
      </c>
      <c r="L1790" s="107"/>
      <c r="M1790" s="107"/>
      <c r="N1790" s="102">
        <f t="shared" si="35"/>
        <v>1789</v>
      </c>
      <c r="O1790" s="4"/>
      <c r="P1790" s="4"/>
      <c r="Q1790" s="4">
        <v>9.98</v>
      </c>
      <c r="R1790" s="4"/>
      <c r="S1790" s="4">
        <v>9.98</v>
      </c>
      <c r="T1790" s="107"/>
      <c r="U1790" s="107"/>
      <c r="V1790" s="107"/>
      <c r="W1790" s="107"/>
      <c r="X1790" s="107"/>
    </row>
    <row r="1791" spans="1:24">
      <c r="A1791" s="102">
        <f t="shared" si="33"/>
        <v>1790</v>
      </c>
      <c r="B1791" s="102">
        <v>590</v>
      </c>
      <c r="C1791" s="4">
        <f>IF('Input&amp;Output'!$C$3=10,'v-t_chart'!G1791,IF('Input&amp;Output'!$C$3=21,'v-t_chart'!H1791,IF('Input&amp;Output'!$C$3=32,'v-t_chart'!I1791,IF('Input&amp;Output'!$C$3=22,'v-t_chart'!J1791,IF('Input&amp;Output'!$C$3=31,'v-t_chart'!K1791,'v-t_chart'!L1791)))))</f>
        <v>5</v>
      </c>
      <c r="D1791" s="17"/>
      <c r="F1791" s="102">
        <f t="shared" si="34"/>
        <v>1790</v>
      </c>
      <c r="G1791" s="105"/>
      <c r="I1791" s="4">
        <v>5</v>
      </c>
      <c r="K1791" s="4">
        <v>5</v>
      </c>
      <c r="L1791" s="107"/>
      <c r="M1791" s="107"/>
      <c r="N1791" s="102">
        <f t="shared" si="35"/>
        <v>1790</v>
      </c>
      <c r="O1791" s="4"/>
      <c r="P1791" s="4"/>
      <c r="Q1791" s="4">
        <v>5</v>
      </c>
      <c r="R1791" s="4"/>
      <c r="S1791" s="4">
        <v>5</v>
      </c>
      <c r="T1791" s="107"/>
      <c r="U1791" s="107"/>
      <c r="V1791" s="107"/>
      <c r="W1791" s="107"/>
      <c r="X1791" s="107"/>
    </row>
    <row r="1792" spans="1:24">
      <c r="A1792" s="102">
        <f t="shared" si="33"/>
        <v>1791</v>
      </c>
      <c r="B1792" s="102">
        <v>591</v>
      </c>
      <c r="C1792" s="4">
        <f>IF('Input&amp;Output'!$C$3=10,'v-t_chart'!G1792,IF('Input&amp;Output'!$C$3=21,'v-t_chart'!H1792,IF('Input&amp;Output'!$C$3=32,'v-t_chart'!I1792,IF('Input&amp;Output'!$C$3=22,'v-t_chart'!J1792,IF('Input&amp;Output'!$C$3=31,'v-t_chart'!K1792,'v-t_chart'!L1792)))))</f>
        <v>2</v>
      </c>
      <c r="D1792" s="17"/>
      <c r="F1792" s="102">
        <f t="shared" si="34"/>
        <v>1791</v>
      </c>
      <c r="G1792" s="105"/>
      <c r="I1792" s="4">
        <v>2</v>
      </c>
      <c r="K1792" s="4">
        <v>2</v>
      </c>
      <c r="L1792" s="107"/>
      <c r="M1792" s="107"/>
      <c r="N1792" s="102">
        <f t="shared" si="35"/>
        <v>1791</v>
      </c>
      <c r="O1792" s="4"/>
      <c r="P1792" s="4"/>
      <c r="Q1792" s="4">
        <v>2</v>
      </c>
      <c r="R1792" s="4"/>
      <c r="S1792" s="4">
        <v>2</v>
      </c>
      <c r="T1792" s="107"/>
      <c r="U1792" s="107"/>
      <c r="V1792" s="107"/>
      <c r="W1792" s="107"/>
      <c r="X1792" s="107"/>
    </row>
    <row r="1793" spans="1:24">
      <c r="A1793" s="102">
        <f t="shared" si="33"/>
        <v>1792</v>
      </c>
      <c r="B1793" s="102">
        <v>592</v>
      </c>
      <c r="C1793" s="4">
        <f>IF('Input&amp;Output'!$C$3=10,'v-t_chart'!G1793,IF('Input&amp;Output'!$C$3=21,'v-t_chart'!H1793,IF('Input&amp;Output'!$C$3=32,'v-t_chart'!I1793,IF('Input&amp;Output'!$C$3=22,'v-t_chart'!J1793,IF('Input&amp;Output'!$C$3=31,'v-t_chart'!K1793,'v-t_chart'!L1793)))))</f>
        <v>0</v>
      </c>
      <c r="D1793" s="17"/>
      <c r="F1793" s="102">
        <f t="shared" si="34"/>
        <v>1792</v>
      </c>
      <c r="G1793" s="105"/>
      <c r="I1793" s="4">
        <v>0</v>
      </c>
      <c r="K1793" s="4">
        <v>0</v>
      </c>
      <c r="L1793" s="107"/>
      <c r="M1793" s="107"/>
      <c r="N1793" s="102">
        <f t="shared" si="35"/>
        <v>1792</v>
      </c>
      <c r="O1793" s="4"/>
      <c r="P1793" s="4"/>
      <c r="Q1793" s="4">
        <v>0</v>
      </c>
      <c r="R1793" s="4"/>
      <c r="S1793" s="4">
        <v>0</v>
      </c>
      <c r="T1793" s="107"/>
      <c r="U1793" s="107"/>
      <c r="V1793" s="107"/>
      <c r="W1793" s="107"/>
      <c r="X1793" s="107"/>
    </row>
    <row r="1794" spans="1:24">
      <c r="A1794" s="102">
        <f t="shared" si="33"/>
        <v>1793</v>
      </c>
      <c r="B1794" s="102">
        <v>593</v>
      </c>
      <c r="C1794" s="4">
        <f>IF('Input&amp;Output'!$C$3=10,'v-t_chart'!G1794,IF('Input&amp;Output'!$C$3=21,'v-t_chart'!H1794,IF('Input&amp;Output'!$C$3=32,'v-t_chart'!I1794,IF('Input&amp;Output'!$C$3=22,'v-t_chart'!J1794,IF('Input&amp;Output'!$C$3=31,'v-t_chart'!K1794,'v-t_chart'!L1794)))))</f>
        <v>0</v>
      </c>
      <c r="D1794" s="17"/>
      <c r="F1794" s="102">
        <f t="shared" si="34"/>
        <v>1793</v>
      </c>
      <c r="G1794" s="105"/>
      <c r="I1794" s="4">
        <v>0</v>
      </c>
      <c r="K1794" s="4">
        <v>0</v>
      </c>
      <c r="L1794" s="107"/>
      <c r="M1794" s="107"/>
      <c r="N1794" s="102">
        <f t="shared" si="35"/>
        <v>1793</v>
      </c>
      <c r="O1794" s="4"/>
      <c r="P1794" s="4"/>
      <c r="Q1794" s="4">
        <v>0</v>
      </c>
      <c r="R1794" s="4"/>
      <c r="S1794" s="4">
        <v>0</v>
      </c>
      <c r="T1794" s="107"/>
      <c r="U1794" s="107"/>
      <c r="V1794" s="107"/>
      <c r="W1794" s="107"/>
      <c r="X1794" s="107"/>
    </row>
    <row r="1795" spans="1:24">
      <c r="A1795" s="102">
        <f t="shared" si="33"/>
        <v>1794</v>
      </c>
      <c r="B1795" s="102">
        <v>594</v>
      </c>
      <c r="C1795" s="4">
        <f>IF('Input&amp;Output'!$C$3=10,'v-t_chart'!G1795,IF('Input&amp;Output'!$C$3=21,'v-t_chart'!H1795,IF('Input&amp;Output'!$C$3=32,'v-t_chart'!I1795,IF('Input&amp;Output'!$C$3=22,'v-t_chart'!J1795,IF('Input&amp;Output'!$C$3=31,'v-t_chart'!K1795,'v-t_chart'!L1795)))))</f>
        <v>0</v>
      </c>
      <c r="D1795" s="17"/>
      <c r="F1795" s="102">
        <f t="shared" si="34"/>
        <v>1794</v>
      </c>
      <c r="G1795" s="105"/>
      <c r="I1795" s="4">
        <v>0</v>
      </c>
      <c r="K1795" s="4">
        <v>0</v>
      </c>
      <c r="L1795" s="107"/>
      <c r="M1795" s="107"/>
      <c r="N1795" s="102">
        <f t="shared" si="35"/>
        <v>1794</v>
      </c>
      <c r="O1795" s="4"/>
      <c r="P1795" s="4"/>
      <c r="Q1795" s="4">
        <v>0</v>
      </c>
      <c r="R1795" s="4"/>
      <c r="S1795" s="4">
        <v>0</v>
      </c>
      <c r="T1795" s="107"/>
      <c r="U1795" s="107"/>
      <c r="V1795" s="107"/>
      <c r="W1795" s="107"/>
      <c r="X1795" s="107"/>
    </row>
    <row r="1796" spans="1:24">
      <c r="A1796" s="102">
        <f t="shared" ref="A1796:A1801" si="36">A1795+1</f>
        <v>1795</v>
      </c>
      <c r="B1796" s="102">
        <v>595</v>
      </c>
      <c r="C1796" s="4">
        <f>IF('Input&amp;Output'!$C$3=10,'v-t_chart'!G1796,IF('Input&amp;Output'!$C$3=21,'v-t_chart'!H1796,IF('Input&amp;Output'!$C$3=32,'v-t_chart'!I1796,IF('Input&amp;Output'!$C$3=22,'v-t_chart'!J1796,IF('Input&amp;Output'!$C$3=31,'v-t_chart'!K1796,'v-t_chart'!L1796)))))</f>
        <v>0</v>
      </c>
      <c r="D1796" s="17"/>
      <c r="F1796" s="102">
        <f t="shared" si="34"/>
        <v>1795</v>
      </c>
      <c r="G1796" s="105"/>
      <c r="I1796" s="4">
        <v>0</v>
      </c>
      <c r="K1796" s="4">
        <v>0</v>
      </c>
      <c r="L1796" s="107"/>
      <c r="M1796" s="107"/>
      <c r="N1796" s="102">
        <f t="shared" si="35"/>
        <v>1795</v>
      </c>
      <c r="O1796" s="4"/>
      <c r="P1796" s="4"/>
      <c r="Q1796" s="4">
        <v>0</v>
      </c>
      <c r="R1796" s="4"/>
      <c r="S1796" s="4">
        <v>0</v>
      </c>
      <c r="T1796" s="107"/>
      <c r="U1796" s="107"/>
      <c r="V1796" s="107"/>
      <c r="W1796" s="107"/>
      <c r="X1796" s="107"/>
    </row>
    <row r="1797" spans="1:24">
      <c r="A1797" s="102">
        <f t="shared" si="36"/>
        <v>1796</v>
      </c>
      <c r="B1797" s="102">
        <v>596</v>
      </c>
      <c r="C1797" s="4">
        <f>IF('Input&amp;Output'!$C$3=10,'v-t_chart'!G1797,IF('Input&amp;Output'!$C$3=21,'v-t_chart'!H1797,IF('Input&amp;Output'!$C$3=32,'v-t_chart'!I1797,IF('Input&amp;Output'!$C$3=22,'v-t_chart'!J1797,IF('Input&amp;Output'!$C$3=31,'v-t_chart'!K1797,'v-t_chart'!L1797)))))</f>
        <v>0</v>
      </c>
      <c r="D1797" s="17"/>
      <c r="F1797" s="102">
        <f t="shared" si="34"/>
        <v>1796</v>
      </c>
      <c r="G1797" s="105"/>
      <c r="I1797" s="4">
        <v>0</v>
      </c>
      <c r="K1797" s="4">
        <v>0</v>
      </c>
      <c r="L1797" s="107"/>
      <c r="M1797" s="107"/>
      <c r="N1797" s="102">
        <f t="shared" si="35"/>
        <v>1796</v>
      </c>
      <c r="O1797" s="4"/>
      <c r="P1797" s="4"/>
      <c r="Q1797" s="4">
        <v>0</v>
      </c>
      <c r="R1797" s="4"/>
      <c r="S1797" s="4">
        <v>0</v>
      </c>
      <c r="T1797" s="107"/>
      <c r="U1797" s="107"/>
      <c r="V1797" s="107"/>
      <c r="W1797" s="107"/>
      <c r="X1797" s="107"/>
    </row>
    <row r="1798" spans="1:24">
      <c r="A1798" s="102">
        <f t="shared" si="36"/>
        <v>1797</v>
      </c>
      <c r="B1798" s="102">
        <v>597</v>
      </c>
      <c r="C1798" s="4">
        <f>IF('Input&amp;Output'!$C$3=10,'v-t_chart'!G1798,IF('Input&amp;Output'!$C$3=21,'v-t_chart'!H1798,IF('Input&amp;Output'!$C$3=32,'v-t_chart'!I1798,IF('Input&amp;Output'!$C$3=22,'v-t_chart'!J1798,IF('Input&amp;Output'!$C$3=31,'v-t_chart'!K1798,'v-t_chart'!L1798)))))</f>
        <v>0</v>
      </c>
      <c r="D1798" s="17"/>
      <c r="F1798" s="102">
        <f t="shared" si="34"/>
        <v>1797</v>
      </c>
      <c r="G1798" s="105"/>
      <c r="I1798" s="4">
        <v>0</v>
      </c>
      <c r="K1798" s="4">
        <v>0</v>
      </c>
      <c r="L1798" s="107"/>
      <c r="M1798" s="107"/>
      <c r="N1798" s="102">
        <f t="shared" si="35"/>
        <v>1797</v>
      </c>
      <c r="O1798" s="4"/>
      <c r="P1798" s="4"/>
      <c r="Q1798" s="4">
        <v>0</v>
      </c>
      <c r="R1798" s="4"/>
      <c r="S1798" s="4">
        <v>0</v>
      </c>
      <c r="T1798" s="107"/>
      <c r="U1798" s="107"/>
      <c r="V1798" s="107"/>
      <c r="W1798" s="107"/>
      <c r="X1798" s="107"/>
    </row>
    <row r="1799" spans="1:24">
      <c r="A1799" s="102">
        <f t="shared" si="36"/>
        <v>1798</v>
      </c>
      <c r="B1799" s="102">
        <v>598</v>
      </c>
      <c r="C1799" s="4">
        <f>IF('Input&amp;Output'!$C$3=10,'v-t_chart'!G1799,IF('Input&amp;Output'!$C$3=21,'v-t_chart'!H1799,IF('Input&amp;Output'!$C$3=32,'v-t_chart'!I1799,IF('Input&amp;Output'!$C$3=22,'v-t_chart'!J1799,IF('Input&amp;Output'!$C$3=31,'v-t_chart'!K1799,'v-t_chart'!L1799)))))</f>
        <v>0</v>
      </c>
      <c r="D1799" s="17"/>
      <c r="F1799" s="102">
        <f t="shared" si="34"/>
        <v>1798</v>
      </c>
      <c r="G1799" s="105"/>
      <c r="I1799" s="4">
        <v>0</v>
      </c>
      <c r="K1799" s="4">
        <v>0</v>
      </c>
      <c r="L1799" s="107"/>
      <c r="M1799" s="107"/>
      <c r="N1799" s="102">
        <f t="shared" si="35"/>
        <v>1798</v>
      </c>
      <c r="O1799" s="4"/>
      <c r="P1799" s="4"/>
      <c r="Q1799" s="4">
        <v>0</v>
      </c>
      <c r="R1799" s="4"/>
      <c r="S1799" s="4">
        <v>0</v>
      </c>
      <c r="T1799" s="107"/>
      <c r="U1799" s="107"/>
      <c r="V1799" s="107"/>
      <c r="W1799" s="107"/>
      <c r="X1799" s="107"/>
    </row>
    <row r="1800" spans="1:24">
      <c r="A1800" s="102">
        <f t="shared" si="36"/>
        <v>1799</v>
      </c>
      <c r="B1800" s="102">
        <v>599</v>
      </c>
      <c r="C1800" s="4">
        <f>IF('Input&amp;Output'!$C$3=10,'v-t_chart'!G1800,IF('Input&amp;Output'!$C$3=21,'v-t_chart'!H1800,IF('Input&amp;Output'!$C$3=32,'v-t_chart'!I1800,IF('Input&amp;Output'!$C$3=22,'v-t_chart'!J1800,IF('Input&amp;Output'!$C$3=31,'v-t_chart'!K1800,'v-t_chart'!L1800)))))</f>
        <v>0</v>
      </c>
      <c r="D1800" s="17"/>
      <c r="F1800" s="102">
        <f t="shared" si="34"/>
        <v>1799</v>
      </c>
      <c r="G1800" s="105"/>
      <c r="I1800" s="4">
        <v>0</v>
      </c>
      <c r="K1800" s="4">
        <v>0</v>
      </c>
      <c r="L1800" s="107"/>
      <c r="M1800" s="107"/>
      <c r="N1800" s="102">
        <f t="shared" si="35"/>
        <v>1799</v>
      </c>
      <c r="O1800" s="4"/>
      <c r="P1800" s="4"/>
      <c r="Q1800" s="4">
        <v>0</v>
      </c>
      <c r="R1800" s="4"/>
      <c r="S1800" s="4">
        <v>0</v>
      </c>
      <c r="T1800" s="107"/>
      <c r="U1800" s="107"/>
      <c r="V1800" s="107"/>
      <c r="W1800" s="107"/>
      <c r="X1800" s="107"/>
    </row>
    <row r="1801" spans="1:24">
      <c r="A1801" s="102">
        <f t="shared" si="36"/>
        <v>1800</v>
      </c>
      <c r="B1801" s="102">
        <v>600</v>
      </c>
      <c r="C1801" s="4">
        <f>IF('Input&amp;Output'!$C$3=10,'v-t_chart'!G1801,IF('Input&amp;Output'!$C$3=21,'v-t_chart'!H1801,IF('Input&amp;Output'!$C$3=32,'v-t_chart'!I1801,IF('Input&amp;Output'!$C$3=22,'v-t_chart'!J1801,IF('Input&amp;Output'!$C$3=31,'v-t_chart'!K1801,'v-t_chart'!L1801)))))</f>
        <v>0</v>
      </c>
      <c r="D1801" s="17"/>
      <c r="F1801" s="102">
        <f t="shared" si="34"/>
        <v>1800</v>
      </c>
      <c r="G1801" s="105"/>
      <c r="I1801" s="4">
        <v>0</v>
      </c>
      <c r="K1801" s="4">
        <v>0</v>
      </c>
      <c r="L1801" s="107"/>
      <c r="M1801" s="107"/>
      <c r="N1801" s="102">
        <f t="shared" si="35"/>
        <v>1800</v>
      </c>
      <c r="O1801" s="4"/>
      <c r="P1801" s="4"/>
      <c r="Q1801" s="4">
        <v>0</v>
      </c>
      <c r="R1801" s="4"/>
      <c r="S1801" s="4">
        <v>0</v>
      </c>
      <c r="T1801" s="107"/>
      <c r="U1801" s="107"/>
      <c r="V1801" s="107"/>
      <c r="W1801" s="107"/>
      <c r="X1801" s="107"/>
    </row>
    <row r="1802" spans="1:24">
      <c r="S1802" s="107"/>
    </row>
    <row r="1803" spans="1:24">
      <c r="S1803" s="107"/>
    </row>
    <row r="1804" spans="1:24">
      <c r="S1804" s="107"/>
    </row>
    <row r="1805" spans="1:24">
      <c r="S1805" s="107"/>
    </row>
    <row r="1806" spans="1:24">
      <c r="S1806" s="107"/>
    </row>
    <row r="1807" spans="1:24">
      <c r="S1807" s="107"/>
    </row>
    <row r="1808" spans="1:24">
      <c r="S1808" s="107"/>
    </row>
    <row r="1809" spans="19:19">
      <c r="S1809" s="107"/>
    </row>
    <row r="1810" spans="19:19">
      <c r="S1810" s="107"/>
    </row>
    <row r="1811" spans="19:19">
      <c r="S1811" s="107"/>
    </row>
    <row r="1812" spans="19:19">
      <c r="S1812" s="107"/>
    </row>
    <row r="1813" spans="19:19">
      <c r="S1813" s="107"/>
    </row>
    <row r="1814" spans="19:19">
      <c r="S1814" s="107"/>
    </row>
    <row r="1815" spans="19:19">
      <c r="S1815" s="107"/>
    </row>
    <row r="1816" spans="19:19">
      <c r="S1816" s="107"/>
    </row>
    <row r="1817" spans="19:19">
      <c r="S1817" s="107"/>
    </row>
    <row r="1818" spans="19:19">
      <c r="S1818" s="107"/>
    </row>
    <row r="1819" spans="19:19">
      <c r="S1819" s="107"/>
    </row>
    <row r="1820" spans="19:19">
      <c r="S1820" s="107"/>
    </row>
    <row r="1821" spans="19:19">
      <c r="S1821" s="107"/>
    </row>
    <row r="1822" spans="19:19">
      <c r="S1822" s="107"/>
    </row>
    <row r="1823" spans="19:19">
      <c r="S1823" s="107"/>
    </row>
    <row r="1824" spans="19:19">
      <c r="S1824" s="107"/>
    </row>
    <row r="1825" spans="19:19">
      <c r="S1825" s="107"/>
    </row>
    <row r="1826" spans="19:19">
      <c r="S1826" s="107"/>
    </row>
    <row r="1827" spans="19:19">
      <c r="S1827" s="107"/>
    </row>
    <row r="1828" spans="19:19">
      <c r="S1828" s="107"/>
    </row>
    <row r="1829" spans="19:19">
      <c r="S1829" s="107"/>
    </row>
    <row r="1830" spans="19:19">
      <c r="S1830" s="107"/>
    </row>
    <row r="1831" spans="19:19">
      <c r="S1831" s="107"/>
    </row>
    <row r="1832" spans="19:19">
      <c r="S1832" s="107"/>
    </row>
    <row r="1833" spans="19:19">
      <c r="S1833" s="107"/>
    </row>
    <row r="1834" spans="19:19">
      <c r="S1834" s="107"/>
    </row>
    <row r="1835" spans="19:19">
      <c r="S1835" s="107"/>
    </row>
    <row r="1836" spans="19:19">
      <c r="S1836" s="107"/>
    </row>
    <row r="1837" spans="19:19">
      <c r="S1837" s="107"/>
    </row>
    <row r="1838" spans="19:19">
      <c r="S1838" s="107"/>
    </row>
    <row r="1839" spans="19:19">
      <c r="S1839" s="107"/>
    </row>
    <row r="1840" spans="19:19">
      <c r="S1840" s="107"/>
    </row>
    <row r="1841" spans="19:19">
      <c r="S1841" s="107"/>
    </row>
    <row r="1842" spans="19:19">
      <c r="S1842" s="107"/>
    </row>
    <row r="1843" spans="19:19">
      <c r="S1843" s="107"/>
    </row>
    <row r="1844" spans="19:19">
      <c r="S1844" s="107"/>
    </row>
    <row r="1845" spans="19:19">
      <c r="S1845" s="107"/>
    </row>
    <row r="1846" spans="19:19">
      <c r="S1846" s="107"/>
    </row>
    <row r="1847" spans="19:19">
      <c r="S1847" s="107"/>
    </row>
    <row r="1848" spans="19:19">
      <c r="S1848" s="107"/>
    </row>
    <row r="1849" spans="19:19">
      <c r="S1849" s="107"/>
    </row>
    <row r="1850" spans="19:19">
      <c r="S1850" s="107"/>
    </row>
    <row r="1851" spans="19:19">
      <c r="S1851" s="107"/>
    </row>
    <row r="1852" spans="19:19">
      <c r="S1852" s="107"/>
    </row>
    <row r="1853" spans="19:19">
      <c r="S1853" s="107"/>
    </row>
    <row r="1854" spans="19:19">
      <c r="S1854" s="107"/>
    </row>
    <row r="1855" spans="19:19">
      <c r="S1855" s="107"/>
    </row>
    <row r="1856" spans="19:19">
      <c r="S1856" s="107"/>
    </row>
    <row r="1857" spans="19:19">
      <c r="S1857" s="107"/>
    </row>
    <row r="1858" spans="19:19">
      <c r="S1858" s="107"/>
    </row>
    <row r="1859" spans="19:19">
      <c r="S1859" s="107"/>
    </row>
    <row r="1860" spans="19:19">
      <c r="S1860" s="107"/>
    </row>
    <row r="1861" spans="19:19">
      <c r="S1861" s="107"/>
    </row>
    <row r="1862" spans="19:19">
      <c r="S1862" s="107"/>
    </row>
    <row r="1863" spans="19:19">
      <c r="S1863" s="107"/>
    </row>
    <row r="1864" spans="19:19">
      <c r="S1864" s="107"/>
    </row>
    <row r="1865" spans="19:19">
      <c r="S1865" s="107"/>
    </row>
    <row r="1866" spans="19:19">
      <c r="S1866" s="107"/>
    </row>
    <row r="1867" spans="19:19">
      <c r="S1867" s="107"/>
    </row>
    <row r="1868" spans="19:19">
      <c r="S1868" s="107"/>
    </row>
    <row r="1869" spans="19:19">
      <c r="S1869" s="107"/>
    </row>
    <row r="1870" spans="19:19">
      <c r="S1870" s="107"/>
    </row>
    <row r="1871" spans="19:19">
      <c r="S1871" s="107"/>
    </row>
    <row r="1872" spans="19:19">
      <c r="S1872" s="107"/>
    </row>
    <row r="1873" spans="19:19">
      <c r="S1873" s="107"/>
    </row>
    <row r="1874" spans="19:19">
      <c r="S1874" s="107"/>
    </row>
    <row r="1875" spans="19:19">
      <c r="S1875" s="107"/>
    </row>
    <row r="1876" spans="19:19">
      <c r="S1876" s="107"/>
    </row>
    <row r="1877" spans="19:19">
      <c r="S1877" s="107"/>
    </row>
    <row r="1878" spans="19:19">
      <c r="S1878" s="107"/>
    </row>
    <row r="1879" spans="19:19">
      <c r="S1879" s="107"/>
    </row>
    <row r="1880" spans="19:19">
      <c r="S1880" s="107"/>
    </row>
    <row r="1881" spans="19:19">
      <c r="S1881" s="107"/>
    </row>
    <row r="1882" spans="19:19">
      <c r="S1882" s="107"/>
    </row>
    <row r="1883" spans="19:19">
      <c r="S1883" s="107"/>
    </row>
    <row r="1884" spans="19:19">
      <c r="S1884" s="107"/>
    </row>
    <row r="1885" spans="19:19">
      <c r="S1885" s="107"/>
    </row>
    <row r="1886" spans="19:19">
      <c r="S1886" s="107"/>
    </row>
    <row r="1887" spans="19:19">
      <c r="S1887" s="107"/>
    </row>
    <row r="1888" spans="19:19">
      <c r="S1888" s="107"/>
    </row>
    <row r="1889" spans="19:19">
      <c r="S1889" s="107"/>
    </row>
    <row r="1890" spans="19:19">
      <c r="S1890" s="107"/>
    </row>
    <row r="1891" spans="19:19">
      <c r="S1891" s="107"/>
    </row>
    <row r="1892" spans="19:19">
      <c r="S1892" s="107"/>
    </row>
    <row r="1893" spans="19:19">
      <c r="S1893" s="107"/>
    </row>
    <row r="1894" spans="19:19">
      <c r="S1894" s="107"/>
    </row>
    <row r="1895" spans="19:19">
      <c r="S1895" s="107"/>
    </row>
    <row r="1896" spans="19:19">
      <c r="S1896" s="107"/>
    </row>
    <row r="1897" spans="19:19">
      <c r="S1897" s="107"/>
    </row>
    <row r="1898" spans="19:19">
      <c r="S1898" s="107"/>
    </row>
    <row r="1899" spans="19:19">
      <c r="S1899" s="107"/>
    </row>
    <row r="1900" spans="19:19">
      <c r="S1900" s="107"/>
    </row>
    <row r="1901" spans="19:19">
      <c r="S1901" s="107"/>
    </row>
    <row r="1902" spans="19:19">
      <c r="S1902" s="107"/>
    </row>
    <row r="1903" spans="19:19">
      <c r="S1903" s="107"/>
    </row>
    <row r="1904" spans="19:19">
      <c r="S1904" s="107"/>
    </row>
    <row r="1905" spans="19:19">
      <c r="S1905" s="107"/>
    </row>
    <row r="1906" spans="19:19">
      <c r="S1906" s="107"/>
    </row>
    <row r="1907" spans="19:19">
      <c r="S1907" s="107"/>
    </row>
    <row r="1908" spans="19:19">
      <c r="S1908" s="107"/>
    </row>
    <row r="1909" spans="19:19">
      <c r="S1909" s="107"/>
    </row>
    <row r="1910" spans="19:19">
      <c r="S1910" s="107"/>
    </row>
    <row r="1911" spans="19:19">
      <c r="S1911" s="107"/>
    </row>
    <row r="1912" spans="19:19">
      <c r="S1912" s="107"/>
    </row>
    <row r="1913" spans="19:19">
      <c r="S1913" s="107"/>
    </row>
    <row r="1914" spans="19:19">
      <c r="S1914" s="107"/>
    </row>
    <row r="1915" spans="19:19">
      <c r="S1915" s="107"/>
    </row>
    <row r="1916" spans="19:19">
      <c r="S1916" s="107"/>
    </row>
    <row r="1917" spans="19:19">
      <c r="S1917" s="107"/>
    </row>
    <row r="1918" spans="19:19">
      <c r="S1918" s="107"/>
    </row>
    <row r="1919" spans="19:19">
      <c r="S1919" s="107"/>
    </row>
    <row r="1920" spans="19:19">
      <c r="S1920" s="107"/>
    </row>
    <row r="1921" spans="19:19">
      <c r="S1921" s="107"/>
    </row>
    <row r="1922" spans="19:19">
      <c r="S1922" s="107"/>
    </row>
    <row r="1923" spans="19:19">
      <c r="S1923" s="107"/>
    </row>
    <row r="1924" spans="19:19">
      <c r="S1924" s="107"/>
    </row>
    <row r="1925" spans="19:19">
      <c r="S1925" s="107"/>
    </row>
    <row r="1926" spans="19:19">
      <c r="S1926" s="107"/>
    </row>
    <row r="1927" spans="19:19">
      <c r="S1927" s="107"/>
    </row>
    <row r="1928" spans="19:19">
      <c r="S1928" s="107"/>
    </row>
    <row r="1929" spans="19:19">
      <c r="S1929" s="107"/>
    </row>
    <row r="1930" spans="19:19">
      <c r="S1930" s="107"/>
    </row>
    <row r="1931" spans="19:19">
      <c r="S1931" s="107"/>
    </row>
    <row r="1932" spans="19:19">
      <c r="S1932" s="107"/>
    </row>
    <row r="1933" spans="19:19">
      <c r="S1933" s="107"/>
    </row>
    <row r="1934" spans="19:19">
      <c r="S1934" s="107"/>
    </row>
    <row r="1935" spans="19:19">
      <c r="S1935" s="107"/>
    </row>
    <row r="1936" spans="19:19">
      <c r="S1936" s="107"/>
    </row>
    <row r="1937" spans="19:19">
      <c r="S1937" s="107"/>
    </row>
    <row r="1938" spans="19:19">
      <c r="S1938" s="107"/>
    </row>
    <row r="1939" spans="19:19">
      <c r="S1939" s="107"/>
    </row>
    <row r="1940" spans="19:19">
      <c r="S1940" s="107"/>
    </row>
    <row r="1941" spans="19:19">
      <c r="S1941" s="107"/>
    </row>
    <row r="1942" spans="19:19">
      <c r="S1942" s="107"/>
    </row>
    <row r="1943" spans="19:19">
      <c r="S1943" s="107"/>
    </row>
    <row r="1944" spans="19:19">
      <c r="S1944" s="107"/>
    </row>
    <row r="1945" spans="19:19">
      <c r="S1945" s="107"/>
    </row>
    <row r="1946" spans="19:19">
      <c r="S1946" s="107"/>
    </row>
    <row r="1947" spans="19:19">
      <c r="S1947" s="107"/>
    </row>
    <row r="1948" spans="19:19">
      <c r="S1948" s="107"/>
    </row>
    <row r="1949" spans="19:19">
      <c r="S1949" s="107"/>
    </row>
    <row r="1950" spans="19:19">
      <c r="S1950" s="107"/>
    </row>
    <row r="1951" spans="19:19">
      <c r="S1951" s="107"/>
    </row>
    <row r="1952" spans="19:19">
      <c r="S1952" s="107"/>
    </row>
    <row r="1953" spans="19:19">
      <c r="S1953" s="107"/>
    </row>
    <row r="1954" spans="19:19">
      <c r="S1954" s="107"/>
    </row>
    <row r="1955" spans="19:19">
      <c r="S1955" s="107"/>
    </row>
    <row r="1956" spans="19:19">
      <c r="S1956" s="107"/>
    </row>
    <row r="1957" spans="19:19">
      <c r="S1957" s="107"/>
    </row>
    <row r="1958" spans="19:19">
      <c r="S1958" s="107"/>
    </row>
    <row r="1959" spans="19:19">
      <c r="S1959" s="107"/>
    </row>
    <row r="1960" spans="19:19">
      <c r="S1960" s="107"/>
    </row>
    <row r="1961" spans="19:19">
      <c r="S1961" s="107"/>
    </row>
    <row r="1962" spans="19:19">
      <c r="S1962" s="107"/>
    </row>
    <row r="1963" spans="19:19">
      <c r="S1963" s="107"/>
    </row>
    <row r="1964" spans="19:19">
      <c r="S1964" s="107"/>
    </row>
    <row r="1965" spans="19:19">
      <c r="S1965" s="107"/>
    </row>
    <row r="1966" spans="19:19">
      <c r="S1966" s="107"/>
    </row>
    <row r="1967" spans="19:19">
      <c r="S1967" s="107"/>
    </row>
    <row r="1968" spans="19:19">
      <c r="S1968" s="107"/>
    </row>
    <row r="1969" spans="19:19">
      <c r="S1969" s="107"/>
    </row>
    <row r="1970" spans="19:19">
      <c r="S1970" s="107"/>
    </row>
    <row r="1971" spans="19:19">
      <c r="S1971" s="107"/>
    </row>
    <row r="1972" spans="19:19">
      <c r="S1972" s="107"/>
    </row>
    <row r="1973" spans="19:19">
      <c r="S1973" s="107"/>
    </row>
    <row r="1974" spans="19:19">
      <c r="S1974" s="107"/>
    </row>
    <row r="1975" spans="19:19">
      <c r="S1975" s="107"/>
    </row>
    <row r="1976" spans="19:19">
      <c r="S1976" s="107"/>
    </row>
    <row r="1977" spans="19:19">
      <c r="S1977" s="107"/>
    </row>
    <row r="1978" spans="19:19">
      <c r="S1978" s="107"/>
    </row>
    <row r="1979" spans="19:19">
      <c r="S1979" s="107"/>
    </row>
    <row r="1980" spans="19:19">
      <c r="S1980" s="107"/>
    </row>
    <row r="1981" spans="19:19">
      <c r="S1981" s="107"/>
    </row>
    <row r="1982" spans="19:19">
      <c r="S1982" s="107"/>
    </row>
    <row r="1983" spans="19:19">
      <c r="S1983" s="107"/>
    </row>
    <row r="1984" spans="19:19">
      <c r="S1984" s="107"/>
    </row>
    <row r="1985" spans="19:19">
      <c r="S1985" s="107"/>
    </row>
    <row r="1986" spans="19:19">
      <c r="S1986" s="107"/>
    </row>
    <row r="1987" spans="19:19">
      <c r="S1987" s="107"/>
    </row>
    <row r="1988" spans="19:19">
      <c r="S1988" s="107"/>
    </row>
    <row r="1989" spans="19:19">
      <c r="S1989" s="107"/>
    </row>
    <row r="1990" spans="19:19">
      <c r="S1990" s="107"/>
    </row>
    <row r="1991" spans="19:19">
      <c r="S1991" s="107"/>
    </row>
    <row r="1992" spans="19:19">
      <c r="S1992" s="107"/>
    </row>
    <row r="1993" spans="19:19">
      <c r="S1993" s="107"/>
    </row>
    <row r="1994" spans="19:19">
      <c r="S1994" s="107"/>
    </row>
    <row r="1995" spans="19:19">
      <c r="S1995" s="107"/>
    </row>
    <row r="1996" spans="19:19">
      <c r="S1996" s="107"/>
    </row>
    <row r="1997" spans="19:19">
      <c r="S1997" s="107"/>
    </row>
    <row r="1998" spans="19:19">
      <c r="S1998" s="107"/>
    </row>
    <row r="1999" spans="19:19">
      <c r="S1999" s="107"/>
    </row>
    <row r="2000" spans="19:19">
      <c r="S2000" s="107"/>
    </row>
    <row r="2001" spans="19:19">
      <c r="S2001" s="107"/>
    </row>
    <row r="2002" spans="19:19">
      <c r="S2002" s="107"/>
    </row>
    <row r="2003" spans="19:19">
      <c r="S2003" s="107"/>
    </row>
    <row r="2004" spans="19:19">
      <c r="S2004" s="107"/>
    </row>
    <row r="2005" spans="19:19">
      <c r="S2005" s="107"/>
    </row>
    <row r="2006" spans="19:19">
      <c r="S2006" s="107"/>
    </row>
    <row r="2007" spans="19:19">
      <c r="S2007" s="107"/>
    </row>
    <row r="2008" spans="19:19">
      <c r="S2008" s="107"/>
    </row>
    <row r="2009" spans="19:19">
      <c r="S2009" s="107"/>
    </row>
    <row r="2010" spans="19:19">
      <c r="S2010" s="107"/>
    </row>
    <row r="2011" spans="19:19">
      <c r="S2011" s="107"/>
    </row>
    <row r="2012" spans="19:19">
      <c r="S2012" s="107"/>
    </row>
    <row r="2013" spans="19:19">
      <c r="S2013" s="107"/>
    </row>
    <row r="2014" spans="19:19">
      <c r="S2014" s="107"/>
    </row>
    <row r="2015" spans="19:19">
      <c r="S2015" s="107"/>
    </row>
    <row r="2016" spans="19:19">
      <c r="S2016" s="107"/>
    </row>
    <row r="2017" spans="19:19">
      <c r="S2017" s="107"/>
    </row>
    <row r="2018" spans="19:19">
      <c r="S2018" s="107"/>
    </row>
    <row r="2019" spans="19:19">
      <c r="S2019" s="107"/>
    </row>
    <row r="2020" spans="19:19">
      <c r="S2020" s="107"/>
    </row>
    <row r="2021" spans="19:19">
      <c r="S2021" s="107"/>
    </row>
    <row r="2022" spans="19:19">
      <c r="S2022" s="107"/>
    </row>
    <row r="2023" spans="19:19">
      <c r="S2023" s="107"/>
    </row>
    <row r="2024" spans="19:19">
      <c r="S2024" s="107"/>
    </row>
    <row r="2025" spans="19:19">
      <c r="S2025" s="107"/>
    </row>
    <row r="2026" spans="19:19">
      <c r="S2026" s="107"/>
    </row>
    <row r="2027" spans="19:19">
      <c r="S2027" s="107"/>
    </row>
    <row r="2028" spans="19:19">
      <c r="S2028" s="107"/>
    </row>
    <row r="2029" spans="19:19">
      <c r="S2029" s="107"/>
    </row>
    <row r="2030" spans="19:19">
      <c r="S2030" s="107"/>
    </row>
    <row r="2031" spans="19:19">
      <c r="S2031" s="107"/>
    </row>
    <row r="2032" spans="19:19">
      <c r="S2032" s="107"/>
    </row>
    <row r="2033" spans="19:19">
      <c r="S2033" s="107"/>
    </row>
    <row r="2034" spans="19:19">
      <c r="S2034" s="107"/>
    </row>
    <row r="2035" spans="19:19">
      <c r="S2035" s="107"/>
    </row>
    <row r="2036" spans="19:19">
      <c r="S2036" s="107"/>
    </row>
    <row r="2037" spans="19:19">
      <c r="S2037" s="107"/>
    </row>
    <row r="2038" spans="19:19">
      <c r="S2038" s="107"/>
    </row>
    <row r="2039" spans="19:19">
      <c r="S2039" s="107"/>
    </row>
    <row r="2040" spans="19:19">
      <c r="S2040" s="107"/>
    </row>
    <row r="2041" spans="19:19">
      <c r="S2041" s="107"/>
    </row>
    <row r="2042" spans="19:19">
      <c r="S2042" s="107"/>
    </row>
    <row r="2043" spans="19:19">
      <c r="S2043" s="107"/>
    </row>
    <row r="2044" spans="19:19">
      <c r="S2044" s="107"/>
    </row>
    <row r="2045" spans="19:19">
      <c r="S2045" s="107"/>
    </row>
    <row r="2046" spans="19:19">
      <c r="S2046" s="107"/>
    </row>
    <row r="2047" spans="19:19">
      <c r="S2047" s="107"/>
    </row>
    <row r="2048" spans="19:19">
      <c r="S2048" s="107"/>
    </row>
    <row r="2049" spans="19:19">
      <c r="S2049" s="107"/>
    </row>
    <row r="2050" spans="19:19">
      <c r="S2050" s="107"/>
    </row>
    <row r="2051" spans="19:19">
      <c r="S2051" s="107"/>
    </row>
    <row r="2052" spans="19:19">
      <c r="S2052" s="107"/>
    </row>
    <row r="2053" spans="19:19">
      <c r="S2053" s="107"/>
    </row>
    <row r="2054" spans="19:19">
      <c r="S2054" s="107"/>
    </row>
    <row r="2055" spans="19:19">
      <c r="S2055" s="107"/>
    </row>
    <row r="2056" spans="19:19">
      <c r="S2056" s="107"/>
    </row>
    <row r="2057" spans="19:19">
      <c r="S2057" s="107"/>
    </row>
    <row r="2058" spans="19:19">
      <c r="S2058" s="107"/>
    </row>
    <row r="2059" spans="19:19">
      <c r="S2059" s="107"/>
    </row>
    <row r="2060" spans="19:19">
      <c r="S2060" s="107"/>
    </row>
    <row r="2061" spans="19:19">
      <c r="S2061" s="107"/>
    </row>
    <row r="2062" spans="19:19">
      <c r="S2062" s="107"/>
    </row>
    <row r="2063" spans="19:19">
      <c r="S2063" s="107"/>
    </row>
    <row r="2064" spans="19:19">
      <c r="S2064" s="107"/>
    </row>
    <row r="2065" spans="19:19">
      <c r="S2065" s="107"/>
    </row>
    <row r="2066" spans="19:19">
      <c r="S2066" s="107"/>
    </row>
    <row r="2067" spans="19:19">
      <c r="S2067" s="107"/>
    </row>
    <row r="2068" spans="19:19">
      <c r="S2068" s="107"/>
    </row>
    <row r="2069" spans="19:19">
      <c r="S2069" s="107"/>
    </row>
    <row r="2070" spans="19:19">
      <c r="S2070" s="107"/>
    </row>
    <row r="2071" spans="19:19">
      <c r="S2071" s="107"/>
    </row>
    <row r="2072" spans="19:19">
      <c r="S2072" s="107"/>
    </row>
    <row r="2073" spans="19:19">
      <c r="S2073" s="107"/>
    </row>
    <row r="2074" spans="19:19">
      <c r="S2074" s="107"/>
    </row>
    <row r="2075" spans="19:19">
      <c r="S2075" s="107"/>
    </row>
    <row r="2076" spans="19:19">
      <c r="S2076" s="107"/>
    </row>
    <row r="2077" spans="19:19">
      <c r="S2077" s="107"/>
    </row>
    <row r="2078" spans="19:19">
      <c r="S2078" s="107"/>
    </row>
    <row r="2079" spans="19:19">
      <c r="S2079" s="107"/>
    </row>
    <row r="2080" spans="19:19">
      <c r="S2080" s="107"/>
    </row>
    <row r="2081" spans="19:19">
      <c r="S2081" s="107"/>
    </row>
    <row r="2082" spans="19:19">
      <c r="S2082" s="107"/>
    </row>
    <row r="2083" spans="19:19">
      <c r="S2083" s="107"/>
    </row>
    <row r="2084" spans="19:19">
      <c r="S2084" s="107"/>
    </row>
    <row r="2085" spans="19:19">
      <c r="S2085" s="107"/>
    </row>
    <row r="2086" spans="19:19">
      <c r="S2086" s="107"/>
    </row>
    <row r="2087" spans="19:19">
      <c r="S2087" s="107"/>
    </row>
    <row r="2088" spans="19:19">
      <c r="S2088" s="107"/>
    </row>
    <row r="2089" spans="19:19">
      <c r="S2089" s="107"/>
    </row>
    <row r="2090" spans="19:19">
      <c r="S2090" s="107"/>
    </row>
    <row r="2091" spans="19:19">
      <c r="S2091" s="107"/>
    </row>
    <row r="2092" spans="19:19">
      <c r="S2092" s="107"/>
    </row>
    <row r="2093" spans="19:19">
      <c r="S2093" s="107"/>
    </row>
    <row r="2094" spans="19:19">
      <c r="S2094" s="107"/>
    </row>
    <row r="2095" spans="19:19">
      <c r="S2095" s="107"/>
    </row>
    <row r="2096" spans="19:19">
      <c r="S2096" s="107"/>
    </row>
    <row r="2097" spans="19:19">
      <c r="S2097" s="107"/>
    </row>
    <row r="2098" spans="19:19">
      <c r="S2098" s="107"/>
    </row>
    <row r="2099" spans="19:19">
      <c r="S2099" s="107"/>
    </row>
    <row r="2100" spans="19:19">
      <c r="S2100" s="107"/>
    </row>
    <row r="2101" spans="19:19">
      <c r="S2101" s="107"/>
    </row>
    <row r="2102" spans="19:19">
      <c r="S2102" s="107"/>
    </row>
    <row r="2103" spans="19:19">
      <c r="S2103" s="107"/>
    </row>
    <row r="2104" spans="19:19">
      <c r="S2104" s="107"/>
    </row>
    <row r="2105" spans="19:19">
      <c r="S2105" s="107"/>
    </row>
    <row r="2106" spans="19:19">
      <c r="S2106" s="107"/>
    </row>
    <row r="2107" spans="19:19">
      <c r="S2107" s="107"/>
    </row>
    <row r="2108" spans="19:19">
      <c r="S2108" s="107"/>
    </row>
    <row r="2109" spans="19:19">
      <c r="S2109" s="107"/>
    </row>
    <row r="2110" spans="19:19">
      <c r="S2110" s="107"/>
    </row>
    <row r="2111" spans="19:19">
      <c r="S2111" s="107"/>
    </row>
    <row r="2112" spans="19:19">
      <c r="S2112" s="107"/>
    </row>
    <row r="2113" spans="19:19">
      <c r="S2113" s="107"/>
    </row>
    <row r="2114" spans="19:19">
      <c r="S2114" s="107"/>
    </row>
    <row r="2115" spans="19:19">
      <c r="S2115" s="107"/>
    </row>
    <row r="2116" spans="19:19">
      <c r="S2116" s="107"/>
    </row>
    <row r="2117" spans="19:19">
      <c r="S2117" s="107"/>
    </row>
    <row r="2118" spans="19:19">
      <c r="S2118" s="107"/>
    </row>
    <row r="2119" spans="19:19">
      <c r="S2119" s="107"/>
    </row>
    <row r="2120" spans="19:19">
      <c r="S2120" s="107"/>
    </row>
    <row r="2121" spans="19:19">
      <c r="S2121" s="107"/>
    </row>
    <row r="2122" spans="19:19">
      <c r="S2122" s="107"/>
    </row>
    <row r="2123" spans="19:19">
      <c r="S2123" s="107"/>
    </row>
    <row r="2124" spans="19:19">
      <c r="S2124" s="107"/>
    </row>
    <row r="2125" spans="19:19">
      <c r="S2125" s="107"/>
    </row>
    <row r="2126" spans="19:19">
      <c r="S2126" s="107"/>
    </row>
    <row r="2127" spans="19:19">
      <c r="S2127" s="107"/>
    </row>
    <row r="2128" spans="19:19">
      <c r="S2128" s="107"/>
    </row>
    <row r="2129" spans="19:19">
      <c r="S2129" s="107"/>
    </row>
    <row r="2130" spans="19:19">
      <c r="S2130" s="107"/>
    </row>
    <row r="2131" spans="19:19">
      <c r="S2131" s="107"/>
    </row>
    <row r="2132" spans="19:19">
      <c r="S2132" s="107"/>
    </row>
    <row r="2133" spans="19:19">
      <c r="S2133" s="107"/>
    </row>
    <row r="2134" spans="19:19">
      <c r="S2134" s="107"/>
    </row>
    <row r="2135" spans="19:19">
      <c r="S2135" s="107"/>
    </row>
    <row r="2136" spans="19:19">
      <c r="S2136" s="107"/>
    </row>
    <row r="2137" spans="19:19">
      <c r="S2137" s="107"/>
    </row>
    <row r="2138" spans="19:19">
      <c r="S2138" s="107"/>
    </row>
    <row r="2139" spans="19:19">
      <c r="S2139" s="107"/>
    </row>
    <row r="2140" spans="19:19">
      <c r="S2140" s="107"/>
    </row>
    <row r="2141" spans="19:19">
      <c r="S2141" s="107"/>
    </row>
    <row r="2142" spans="19:19">
      <c r="S2142" s="107"/>
    </row>
    <row r="2143" spans="19:19">
      <c r="S2143" s="107"/>
    </row>
    <row r="2144" spans="19:19">
      <c r="S2144" s="107"/>
    </row>
    <row r="2145" spans="19:19">
      <c r="S2145" s="107"/>
    </row>
    <row r="2146" spans="19:19">
      <c r="S2146" s="107"/>
    </row>
    <row r="2147" spans="19:19">
      <c r="S2147" s="107"/>
    </row>
    <row r="2148" spans="19:19">
      <c r="S2148" s="107"/>
    </row>
    <row r="2149" spans="19:19">
      <c r="S2149" s="107"/>
    </row>
    <row r="2150" spans="19:19">
      <c r="S2150" s="107"/>
    </row>
    <row r="2151" spans="19:19">
      <c r="S2151" s="107"/>
    </row>
    <row r="2152" spans="19:19">
      <c r="S2152" s="107"/>
    </row>
    <row r="2153" spans="19:19">
      <c r="S2153" s="107"/>
    </row>
    <row r="2154" spans="19:19">
      <c r="S2154" s="107"/>
    </row>
    <row r="2155" spans="19:19">
      <c r="S2155" s="107"/>
    </row>
    <row r="2156" spans="19:19">
      <c r="S2156" s="107"/>
    </row>
    <row r="2157" spans="19:19">
      <c r="S2157" s="107"/>
    </row>
    <row r="2158" spans="19:19">
      <c r="S2158" s="107"/>
    </row>
    <row r="2159" spans="19:19">
      <c r="S2159" s="107"/>
    </row>
    <row r="2160" spans="19:19">
      <c r="S2160" s="107"/>
    </row>
    <row r="2161" spans="19:19">
      <c r="S2161" s="107"/>
    </row>
    <row r="2162" spans="19:19">
      <c r="S2162" s="107"/>
    </row>
    <row r="2163" spans="19:19">
      <c r="S2163" s="107"/>
    </row>
    <row r="2164" spans="19:19">
      <c r="S2164" s="107"/>
    </row>
    <row r="2165" spans="19:19">
      <c r="S2165" s="107"/>
    </row>
    <row r="2166" spans="19:19">
      <c r="S2166" s="107"/>
    </row>
    <row r="2167" spans="19:19">
      <c r="S2167" s="107"/>
    </row>
    <row r="2168" spans="19:19">
      <c r="S2168" s="107"/>
    </row>
    <row r="2169" spans="19:19">
      <c r="S2169" s="107"/>
    </row>
    <row r="2170" spans="19:19">
      <c r="S2170" s="107"/>
    </row>
    <row r="2171" spans="19:19">
      <c r="S2171" s="107"/>
    </row>
    <row r="2172" spans="19:19">
      <c r="S2172" s="107"/>
    </row>
    <row r="2173" spans="19:19">
      <c r="S2173" s="107"/>
    </row>
    <row r="2174" spans="19:19">
      <c r="S2174" s="107"/>
    </row>
    <row r="2175" spans="19:19">
      <c r="S2175" s="107"/>
    </row>
    <row r="2176" spans="19:19">
      <c r="S2176" s="107"/>
    </row>
    <row r="2177" spans="19:19">
      <c r="S2177" s="107"/>
    </row>
    <row r="2178" spans="19:19">
      <c r="S2178" s="107"/>
    </row>
    <row r="2179" spans="19:19">
      <c r="S2179" s="107"/>
    </row>
    <row r="2180" spans="19:19">
      <c r="S2180" s="107"/>
    </row>
    <row r="2181" spans="19:19">
      <c r="S2181" s="107"/>
    </row>
    <row r="2182" spans="19:19">
      <c r="S2182" s="107"/>
    </row>
    <row r="2183" spans="19:19">
      <c r="S2183" s="107"/>
    </row>
    <row r="2184" spans="19:19">
      <c r="S2184" s="107"/>
    </row>
    <row r="2185" spans="19:19">
      <c r="S2185" s="107"/>
    </row>
    <row r="2186" spans="19:19">
      <c r="S2186" s="107"/>
    </row>
    <row r="2187" spans="19:19">
      <c r="S2187" s="107"/>
    </row>
    <row r="2188" spans="19:19">
      <c r="S2188" s="107"/>
    </row>
    <row r="2189" spans="19:19">
      <c r="S2189" s="107"/>
    </row>
    <row r="2190" spans="19:19">
      <c r="S2190" s="107"/>
    </row>
    <row r="2191" spans="19:19">
      <c r="S2191" s="107"/>
    </row>
    <row r="2192" spans="19:19">
      <c r="S2192" s="107"/>
    </row>
    <row r="2193" spans="19:19">
      <c r="S2193" s="107"/>
    </row>
    <row r="2194" spans="19:19">
      <c r="S2194" s="107"/>
    </row>
    <row r="2195" spans="19:19">
      <c r="S2195" s="107"/>
    </row>
    <row r="2196" spans="19:19">
      <c r="S2196" s="107"/>
    </row>
    <row r="2197" spans="19:19">
      <c r="S2197" s="107"/>
    </row>
    <row r="2198" spans="19:19">
      <c r="S2198" s="107"/>
    </row>
    <row r="2199" spans="19:19">
      <c r="S2199" s="107"/>
    </row>
    <row r="2200" spans="19:19">
      <c r="S2200" s="107"/>
    </row>
    <row r="2201" spans="19:19">
      <c r="S2201" s="107"/>
    </row>
    <row r="2202" spans="19:19">
      <c r="S2202" s="107"/>
    </row>
    <row r="2203" spans="19:19">
      <c r="S2203" s="107"/>
    </row>
    <row r="2204" spans="19:19">
      <c r="S2204" s="107"/>
    </row>
    <row r="2205" spans="19:19">
      <c r="S2205" s="107"/>
    </row>
    <row r="2206" spans="19:19">
      <c r="S2206" s="107"/>
    </row>
    <row r="2207" spans="19:19">
      <c r="S2207" s="107"/>
    </row>
    <row r="2208" spans="19:19">
      <c r="S2208" s="107"/>
    </row>
    <row r="2209" spans="19:19">
      <c r="S2209" s="107"/>
    </row>
    <row r="2210" spans="19:19">
      <c r="S2210" s="107"/>
    </row>
    <row r="2211" spans="19:19">
      <c r="S2211" s="107"/>
    </row>
    <row r="2212" spans="19:19">
      <c r="S2212" s="107"/>
    </row>
    <row r="2213" spans="19:19">
      <c r="S2213" s="107"/>
    </row>
    <row r="2214" spans="19:19">
      <c r="S2214" s="107"/>
    </row>
    <row r="2215" spans="19:19">
      <c r="S2215" s="107"/>
    </row>
    <row r="2216" spans="19:19">
      <c r="S2216" s="107"/>
    </row>
    <row r="2217" spans="19:19">
      <c r="S2217" s="107"/>
    </row>
    <row r="2218" spans="19:19">
      <c r="S2218" s="107"/>
    </row>
    <row r="2219" spans="19:19">
      <c r="S2219" s="107"/>
    </row>
    <row r="2220" spans="19:19">
      <c r="S2220" s="107"/>
    </row>
    <row r="2221" spans="19:19">
      <c r="S2221" s="107"/>
    </row>
    <row r="2222" spans="19:19">
      <c r="S2222" s="107"/>
    </row>
    <row r="2223" spans="19:19">
      <c r="S2223" s="107"/>
    </row>
    <row r="2224" spans="19:19">
      <c r="S2224" s="107"/>
    </row>
    <row r="2225" spans="19:19">
      <c r="S2225" s="107"/>
    </row>
    <row r="2226" spans="19:19">
      <c r="S2226" s="107"/>
    </row>
    <row r="2227" spans="19:19">
      <c r="S2227" s="107"/>
    </row>
    <row r="2228" spans="19:19">
      <c r="S2228" s="107"/>
    </row>
    <row r="2229" spans="19:19">
      <c r="S2229" s="107"/>
    </row>
    <row r="2230" spans="19:19">
      <c r="S2230" s="107"/>
    </row>
    <row r="2231" spans="19:19">
      <c r="S2231" s="107"/>
    </row>
    <row r="2232" spans="19:19">
      <c r="S2232" s="107"/>
    </row>
    <row r="2233" spans="19:19">
      <c r="S2233" s="107"/>
    </row>
    <row r="2234" spans="19:19">
      <c r="S2234" s="107"/>
    </row>
    <row r="2235" spans="19:19">
      <c r="S2235" s="107"/>
    </row>
    <row r="2236" spans="19:19">
      <c r="S2236" s="107"/>
    </row>
    <row r="2237" spans="19:19">
      <c r="S2237" s="107"/>
    </row>
    <row r="2238" spans="19:19">
      <c r="S2238" s="107"/>
    </row>
    <row r="2239" spans="19:19">
      <c r="S2239" s="107"/>
    </row>
    <row r="2240" spans="19:19">
      <c r="S2240" s="107"/>
    </row>
    <row r="2241" spans="19:19">
      <c r="S2241" s="107"/>
    </row>
    <row r="2242" spans="19:19">
      <c r="S2242" s="107"/>
    </row>
    <row r="2243" spans="19:19">
      <c r="S2243" s="107"/>
    </row>
    <row r="2244" spans="19:19">
      <c r="S2244" s="107"/>
    </row>
    <row r="2245" spans="19:19">
      <c r="S2245" s="107"/>
    </row>
    <row r="2246" spans="19:19">
      <c r="S2246" s="107"/>
    </row>
    <row r="2247" spans="19:19">
      <c r="S2247" s="107"/>
    </row>
    <row r="2248" spans="19:19">
      <c r="S2248" s="107"/>
    </row>
    <row r="2249" spans="19:19">
      <c r="S2249" s="107"/>
    </row>
    <row r="2250" spans="19:19">
      <c r="S2250" s="107"/>
    </row>
    <row r="2251" spans="19:19">
      <c r="S2251" s="107"/>
    </row>
    <row r="2252" spans="19:19">
      <c r="S2252" s="107"/>
    </row>
    <row r="2253" spans="19:19">
      <c r="S2253" s="107"/>
    </row>
    <row r="2254" spans="19:19">
      <c r="S2254" s="107"/>
    </row>
    <row r="2255" spans="19:19">
      <c r="S2255" s="107"/>
    </row>
    <row r="2256" spans="19:19">
      <c r="S2256" s="107"/>
    </row>
    <row r="2257" spans="19:19">
      <c r="S2257" s="107"/>
    </row>
    <row r="2258" spans="19:19">
      <c r="S2258" s="107"/>
    </row>
    <row r="2259" spans="19:19">
      <c r="S2259" s="107"/>
    </row>
    <row r="2260" spans="19:19">
      <c r="S2260" s="107"/>
    </row>
    <row r="2261" spans="19:19">
      <c r="S2261" s="107"/>
    </row>
    <row r="2262" spans="19:19">
      <c r="S2262" s="107"/>
    </row>
    <row r="2263" spans="19:19">
      <c r="S2263" s="107"/>
    </row>
    <row r="2264" spans="19:19">
      <c r="S2264" s="107"/>
    </row>
    <row r="2265" spans="19:19">
      <c r="S2265" s="107"/>
    </row>
    <row r="2266" spans="19:19">
      <c r="S2266" s="107"/>
    </row>
    <row r="2267" spans="19:19">
      <c r="S2267" s="107"/>
    </row>
    <row r="2268" spans="19:19">
      <c r="S2268" s="107"/>
    </row>
    <row r="2269" spans="19:19">
      <c r="S2269" s="107"/>
    </row>
    <row r="2270" spans="19:19">
      <c r="S2270" s="107"/>
    </row>
    <row r="2271" spans="19:19">
      <c r="S2271" s="107"/>
    </row>
    <row r="2272" spans="19:19">
      <c r="S2272" s="107"/>
    </row>
    <row r="2273" spans="19:19">
      <c r="S2273" s="107"/>
    </row>
    <row r="2274" spans="19:19">
      <c r="S2274" s="107"/>
    </row>
    <row r="2275" spans="19:19">
      <c r="S2275" s="107"/>
    </row>
    <row r="2276" spans="19:19">
      <c r="S2276" s="107"/>
    </row>
    <row r="2277" spans="19:19">
      <c r="S2277" s="107"/>
    </row>
    <row r="2278" spans="19:19">
      <c r="S2278" s="107"/>
    </row>
    <row r="2279" spans="19:19">
      <c r="S2279" s="107"/>
    </row>
    <row r="2280" spans="19:19">
      <c r="S2280" s="107"/>
    </row>
    <row r="2281" spans="19:19">
      <c r="S2281" s="107"/>
    </row>
    <row r="2282" spans="19:19">
      <c r="S2282" s="107"/>
    </row>
    <row r="2283" spans="19:19">
      <c r="S2283" s="107"/>
    </row>
    <row r="2284" spans="19:19">
      <c r="S2284" s="107"/>
    </row>
    <row r="2285" spans="19:19">
      <c r="S2285" s="107"/>
    </row>
    <row r="2286" spans="19:19">
      <c r="S2286" s="107"/>
    </row>
    <row r="2287" spans="19:19">
      <c r="S2287" s="107"/>
    </row>
    <row r="2288" spans="19:19">
      <c r="S2288" s="107"/>
    </row>
    <row r="2289" spans="19:19">
      <c r="S2289" s="107"/>
    </row>
    <row r="2290" spans="19:19">
      <c r="S2290" s="107"/>
    </row>
    <row r="2291" spans="19:19">
      <c r="S2291" s="107"/>
    </row>
    <row r="2292" spans="19:19">
      <c r="S2292" s="107"/>
    </row>
    <row r="2293" spans="19:19">
      <c r="S2293" s="107"/>
    </row>
    <row r="2294" spans="19:19">
      <c r="S2294" s="107"/>
    </row>
    <row r="2295" spans="19:19">
      <c r="S2295" s="107"/>
    </row>
    <row r="2296" spans="19:19">
      <c r="S2296" s="107"/>
    </row>
    <row r="2297" spans="19:19">
      <c r="S2297" s="107"/>
    </row>
    <row r="2298" spans="19:19">
      <c r="S2298" s="107"/>
    </row>
    <row r="2299" spans="19:19">
      <c r="S2299" s="107"/>
    </row>
    <row r="2300" spans="19:19">
      <c r="S2300" s="107"/>
    </row>
    <row r="2301" spans="19:19">
      <c r="S2301" s="107"/>
    </row>
    <row r="2302" spans="19:19">
      <c r="S2302" s="107"/>
    </row>
    <row r="2303" spans="19:19">
      <c r="S2303" s="107"/>
    </row>
    <row r="2304" spans="19:19">
      <c r="S2304" s="107"/>
    </row>
    <row r="2305" spans="19:19">
      <c r="S2305" s="107"/>
    </row>
    <row r="2306" spans="19:19">
      <c r="S2306" s="107"/>
    </row>
    <row r="2307" spans="19:19">
      <c r="S2307" s="107"/>
    </row>
    <row r="2308" spans="19:19">
      <c r="S2308" s="107"/>
    </row>
    <row r="2309" spans="19:19">
      <c r="S2309" s="107"/>
    </row>
    <row r="2310" spans="19:19">
      <c r="S2310" s="107"/>
    </row>
    <row r="2311" spans="19:19">
      <c r="S2311" s="107"/>
    </row>
    <row r="2312" spans="19:19">
      <c r="S2312" s="107"/>
    </row>
    <row r="2313" spans="19:19">
      <c r="S2313" s="107"/>
    </row>
    <row r="2314" spans="19:19">
      <c r="S2314" s="107"/>
    </row>
    <row r="2315" spans="19:19">
      <c r="S2315" s="107"/>
    </row>
    <row r="2316" spans="19:19">
      <c r="S2316" s="107"/>
    </row>
    <row r="2317" spans="19:19">
      <c r="S2317" s="107"/>
    </row>
    <row r="2318" spans="19:19">
      <c r="S2318" s="107"/>
    </row>
    <row r="2319" spans="19:19">
      <c r="S2319" s="107"/>
    </row>
    <row r="2320" spans="19:19">
      <c r="S2320" s="107"/>
    </row>
    <row r="2321" spans="19:19">
      <c r="S2321" s="107"/>
    </row>
    <row r="2322" spans="19:19">
      <c r="S2322" s="107"/>
    </row>
    <row r="2323" spans="19:19">
      <c r="S2323" s="107"/>
    </row>
    <row r="2324" spans="19:19">
      <c r="S2324" s="107"/>
    </row>
    <row r="2325" spans="19:19">
      <c r="S2325" s="107"/>
    </row>
    <row r="2326" spans="19:19">
      <c r="S2326" s="107"/>
    </row>
    <row r="2327" spans="19:19">
      <c r="S2327" s="107"/>
    </row>
    <row r="2328" spans="19:19">
      <c r="S2328" s="107"/>
    </row>
    <row r="2329" spans="19:19">
      <c r="S2329" s="107"/>
    </row>
    <row r="2330" spans="19:19">
      <c r="S2330" s="107"/>
    </row>
    <row r="2331" spans="19:19">
      <c r="S2331" s="107"/>
    </row>
    <row r="2332" spans="19:19">
      <c r="S2332" s="107"/>
    </row>
    <row r="2333" spans="19:19">
      <c r="S2333" s="107"/>
    </row>
    <row r="2334" spans="19:19">
      <c r="S2334" s="107"/>
    </row>
    <row r="2335" spans="19:19">
      <c r="S2335" s="107"/>
    </row>
    <row r="2336" spans="19:19">
      <c r="S2336" s="107"/>
    </row>
    <row r="2337" spans="19:19">
      <c r="S2337" s="107"/>
    </row>
    <row r="2338" spans="19:19">
      <c r="S2338" s="107"/>
    </row>
    <row r="2339" spans="19:19">
      <c r="S2339" s="107"/>
    </row>
    <row r="2340" spans="19:19">
      <c r="S2340" s="107"/>
    </row>
    <row r="2341" spans="19:19">
      <c r="S2341" s="107"/>
    </row>
    <row r="2342" spans="19:19">
      <c r="S2342" s="107"/>
    </row>
    <row r="2343" spans="19:19">
      <c r="S2343" s="107"/>
    </row>
    <row r="2344" spans="19:19">
      <c r="S2344" s="107"/>
    </row>
    <row r="2345" spans="19:19">
      <c r="S2345" s="107"/>
    </row>
    <row r="2346" spans="19:19">
      <c r="S2346" s="107"/>
    </row>
    <row r="2347" spans="19:19">
      <c r="S2347" s="107"/>
    </row>
    <row r="2348" spans="19:19">
      <c r="S2348" s="107"/>
    </row>
    <row r="2349" spans="19:19">
      <c r="S2349" s="107"/>
    </row>
    <row r="2350" spans="19:19">
      <c r="S2350" s="107"/>
    </row>
    <row r="2351" spans="19:19">
      <c r="S2351" s="107"/>
    </row>
    <row r="2352" spans="19:19">
      <c r="S2352" s="107"/>
    </row>
    <row r="2353" spans="19:19">
      <c r="S2353" s="107"/>
    </row>
    <row r="2354" spans="19:19">
      <c r="S2354" s="107"/>
    </row>
    <row r="2355" spans="19:19">
      <c r="S2355" s="107"/>
    </row>
    <row r="2356" spans="19:19">
      <c r="S2356" s="107"/>
    </row>
    <row r="2357" spans="19:19">
      <c r="S2357" s="107"/>
    </row>
    <row r="2358" spans="19:19">
      <c r="S2358" s="107"/>
    </row>
    <row r="2359" spans="19:19">
      <c r="S2359" s="107"/>
    </row>
    <row r="2360" spans="19:19">
      <c r="S2360" s="107"/>
    </row>
    <row r="2361" spans="19:19">
      <c r="S2361" s="107"/>
    </row>
    <row r="2362" spans="19:19">
      <c r="S2362" s="107"/>
    </row>
    <row r="2363" spans="19:19">
      <c r="S2363" s="107"/>
    </row>
    <row r="2364" spans="19:19">
      <c r="S2364" s="107"/>
    </row>
    <row r="2365" spans="19:19">
      <c r="S2365" s="107"/>
    </row>
    <row r="2366" spans="19:19">
      <c r="S2366" s="107"/>
    </row>
    <row r="2367" spans="19:19">
      <c r="S2367" s="107"/>
    </row>
    <row r="2368" spans="19:19">
      <c r="S2368" s="107"/>
    </row>
    <row r="2369" spans="19:19">
      <c r="S2369" s="107"/>
    </row>
    <row r="2370" spans="19:19">
      <c r="S2370" s="107"/>
    </row>
    <row r="2371" spans="19:19">
      <c r="S2371" s="107"/>
    </row>
    <row r="2372" spans="19:19">
      <c r="S2372" s="107"/>
    </row>
    <row r="2373" spans="19:19">
      <c r="S2373" s="107"/>
    </row>
    <row r="2374" spans="19:19">
      <c r="S2374" s="107"/>
    </row>
    <row r="2375" spans="19:19">
      <c r="S2375" s="107"/>
    </row>
    <row r="2376" spans="19:19">
      <c r="S2376" s="107"/>
    </row>
    <row r="2377" spans="19:19">
      <c r="S2377" s="107"/>
    </row>
    <row r="2378" spans="19:19">
      <c r="S2378" s="107"/>
    </row>
    <row r="2379" spans="19:19">
      <c r="S2379" s="107"/>
    </row>
    <row r="2380" spans="19:19">
      <c r="S2380" s="107"/>
    </row>
    <row r="2381" spans="19:19">
      <c r="S2381" s="107"/>
    </row>
    <row r="2382" spans="19:19">
      <c r="S2382" s="107"/>
    </row>
    <row r="2383" spans="19:19">
      <c r="S2383" s="107"/>
    </row>
    <row r="2384" spans="19:19">
      <c r="S2384" s="107"/>
    </row>
    <row r="2385" spans="19:19">
      <c r="S2385" s="107"/>
    </row>
    <row r="2386" spans="19:19">
      <c r="S2386" s="107"/>
    </row>
    <row r="2387" spans="19:19">
      <c r="S2387" s="107"/>
    </row>
    <row r="2388" spans="19:19">
      <c r="S2388" s="107"/>
    </row>
    <row r="2389" spans="19:19">
      <c r="S2389" s="107"/>
    </row>
    <row r="2390" spans="19:19">
      <c r="S2390" s="107"/>
    </row>
    <row r="2391" spans="19:19">
      <c r="S2391" s="107"/>
    </row>
    <row r="2392" spans="19:19">
      <c r="S2392" s="107"/>
    </row>
    <row r="2393" spans="19:19">
      <c r="S2393" s="107"/>
    </row>
    <row r="2394" spans="19:19">
      <c r="S2394" s="107"/>
    </row>
    <row r="2395" spans="19:19">
      <c r="S2395" s="107"/>
    </row>
    <row r="2396" spans="19:19">
      <c r="S2396" s="107"/>
    </row>
    <row r="2397" spans="19:19">
      <c r="S2397" s="107"/>
    </row>
    <row r="2398" spans="19:19">
      <c r="S2398" s="107"/>
    </row>
    <row r="2399" spans="19:19">
      <c r="S2399" s="107"/>
    </row>
    <row r="2400" spans="19:19">
      <c r="S2400" s="107"/>
    </row>
    <row r="2401" spans="19:19">
      <c r="S2401" s="107"/>
    </row>
    <row r="2402" spans="19:19">
      <c r="S2402" s="107"/>
    </row>
    <row r="2403" spans="19:19">
      <c r="S2403" s="107"/>
    </row>
    <row r="2404" spans="19:19">
      <c r="S2404" s="107"/>
    </row>
    <row r="2405" spans="19:19">
      <c r="S2405" s="107"/>
    </row>
    <row r="2406" spans="19:19">
      <c r="S2406" s="107"/>
    </row>
    <row r="2407" spans="19:19">
      <c r="S2407" s="107"/>
    </row>
    <row r="2408" spans="19:19">
      <c r="S2408" s="107"/>
    </row>
    <row r="2409" spans="19:19">
      <c r="S2409" s="107"/>
    </row>
    <row r="2410" spans="19:19">
      <c r="S2410" s="107"/>
    </row>
    <row r="2411" spans="19:19">
      <c r="S2411" s="107"/>
    </row>
    <row r="2412" spans="19:19">
      <c r="S2412" s="107"/>
    </row>
    <row r="2413" spans="19:19">
      <c r="S2413" s="107"/>
    </row>
    <row r="2414" spans="19:19">
      <c r="S2414" s="107"/>
    </row>
    <row r="2415" spans="19:19">
      <c r="S2415" s="107"/>
    </row>
    <row r="2416" spans="19:19">
      <c r="S2416" s="107"/>
    </row>
    <row r="2417" spans="19:19">
      <c r="S2417" s="107"/>
    </row>
    <row r="2418" spans="19:19">
      <c r="S2418" s="107"/>
    </row>
    <row r="2419" spans="19:19">
      <c r="S2419" s="107"/>
    </row>
    <row r="2420" spans="19:19">
      <c r="S2420" s="107"/>
    </row>
    <row r="2421" spans="19:19">
      <c r="S2421" s="107"/>
    </row>
    <row r="2422" spans="19:19">
      <c r="S2422" s="107"/>
    </row>
    <row r="2423" spans="19:19">
      <c r="S2423" s="107"/>
    </row>
    <row r="2424" spans="19:19">
      <c r="S2424" s="107"/>
    </row>
    <row r="2425" spans="19:19">
      <c r="S2425" s="107"/>
    </row>
    <row r="2426" spans="19:19">
      <c r="S2426" s="107"/>
    </row>
    <row r="2427" spans="19:19">
      <c r="S2427" s="107"/>
    </row>
    <row r="2428" spans="19:19">
      <c r="S2428" s="107"/>
    </row>
    <row r="2429" spans="19:19">
      <c r="S2429" s="107"/>
    </row>
    <row r="2430" spans="19:19">
      <c r="S2430" s="107"/>
    </row>
    <row r="2431" spans="19:19">
      <c r="S2431" s="107"/>
    </row>
    <row r="2432" spans="19:19">
      <c r="S2432" s="107"/>
    </row>
    <row r="2433" spans="19:19">
      <c r="S2433" s="107"/>
    </row>
    <row r="2434" spans="19:19">
      <c r="S2434" s="107"/>
    </row>
    <row r="2435" spans="19:19">
      <c r="S2435" s="107"/>
    </row>
    <row r="2436" spans="19:19">
      <c r="S2436" s="107"/>
    </row>
    <row r="2437" spans="19:19">
      <c r="S2437" s="107"/>
    </row>
    <row r="2438" spans="19:19">
      <c r="S2438" s="107"/>
    </row>
    <row r="2439" spans="19:19">
      <c r="S2439" s="107"/>
    </row>
    <row r="2440" spans="19:19">
      <c r="S2440" s="107"/>
    </row>
    <row r="2441" spans="19:19">
      <c r="S2441" s="107"/>
    </row>
    <row r="2442" spans="19:19">
      <c r="S2442" s="107"/>
    </row>
    <row r="2443" spans="19:19">
      <c r="S2443" s="107"/>
    </row>
    <row r="2444" spans="19:19">
      <c r="S2444" s="107"/>
    </row>
    <row r="2445" spans="19:19">
      <c r="S2445" s="107"/>
    </row>
    <row r="2446" spans="19:19">
      <c r="S2446" s="107"/>
    </row>
    <row r="2447" spans="19:19">
      <c r="S2447" s="107"/>
    </row>
    <row r="2448" spans="19:19">
      <c r="S2448" s="107"/>
    </row>
    <row r="2449" spans="19:19">
      <c r="S2449" s="107"/>
    </row>
    <row r="2450" spans="19:19">
      <c r="S2450" s="107"/>
    </row>
    <row r="2451" spans="19:19">
      <c r="S2451" s="107"/>
    </row>
    <row r="2452" spans="19:19">
      <c r="S2452" s="107"/>
    </row>
    <row r="2453" spans="19:19">
      <c r="S2453" s="107"/>
    </row>
    <row r="2454" spans="19:19">
      <c r="S2454" s="107"/>
    </row>
    <row r="2455" spans="19:19">
      <c r="S2455" s="107"/>
    </row>
    <row r="2456" spans="19:19">
      <c r="S2456" s="107"/>
    </row>
    <row r="2457" spans="19:19">
      <c r="S2457" s="107"/>
    </row>
    <row r="2458" spans="19:19">
      <c r="S2458" s="107"/>
    </row>
    <row r="2459" spans="19:19">
      <c r="S2459" s="107"/>
    </row>
    <row r="2460" spans="19:19">
      <c r="S2460" s="107"/>
    </row>
    <row r="2461" spans="19:19">
      <c r="S2461" s="107"/>
    </row>
    <row r="2462" spans="19:19">
      <c r="S2462" s="107"/>
    </row>
    <row r="2463" spans="19:19">
      <c r="S2463" s="107"/>
    </row>
    <row r="2464" spans="19:19">
      <c r="S2464" s="107"/>
    </row>
    <row r="2465" spans="19:19">
      <c r="S2465" s="107"/>
    </row>
    <row r="2466" spans="19:19">
      <c r="S2466" s="107"/>
    </row>
    <row r="2467" spans="19:19">
      <c r="S2467" s="107"/>
    </row>
    <row r="2468" spans="19:19">
      <c r="S2468" s="107"/>
    </row>
    <row r="2469" spans="19:19">
      <c r="S2469" s="107"/>
    </row>
    <row r="2470" spans="19:19">
      <c r="S2470" s="107"/>
    </row>
    <row r="2471" spans="19:19">
      <c r="S2471" s="107"/>
    </row>
    <row r="2472" spans="19:19">
      <c r="S2472" s="107"/>
    </row>
    <row r="2473" spans="19:19">
      <c r="S2473" s="107"/>
    </row>
    <row r="2474" spans="19:19">
      <c r="S2474" s="107"/>
    </row>
    <row r="2475" spans="19:19">
      <c r="S2475" s="107"/>
    </row>
    <row r="2476" spans="19:19">
      <c r="S2476" s="107"/>
    </row>
    <row r="2477" spans="19:19">
      <c r="S2477" s="107"/>
    </row>
    <row r="2478" spans="19:19">
      <c r="S2478" s="107"/>
    </row>
    <row r="2479" spans="19:19">
      <c r="S2479" s="107"/>
    </row>
    <row r="2480" spans="19:19">
      <c r="S2480" s="107"/>
    </row>
    <row r="2481" spans="19:19">
      <c r="S2481" s="107"/>
    </row>
    <row r="2482" spans="19:19">
      <c r="S2482" s="107"/>
    </row>
    <row r="2483" spans="19:19">
      <c r="S2483" s="107"/>
    </row>
    <row r="2484" spans="19:19">
      <c r="S2484" s="107"/>
    </row>
    <row r="2485" spans="19:19">
      <c r="S2485" s="107"/>
    </row>
    <row r="2486" spans="19:19">
      <c r="S2486" s="107"/>
    </row>
    <row r="2487" spans="19:19">
      <c r="S2487" s="107"/>
    </row>
    <row r="2488" spans="19:19">
      <c r="S2488" s="107"/>
    </row>
    <row r="2489" spans="19:19">
      <c r="S2489" s="107"/>
    </row>
    <row r="2490" spans="19:19">
      <c r="S2490" s="107"/>
    </row>
    <row r="2491" spans="19:19">
      <c r="S2491" s="107"/>
    </row>
    <row r="2492" spans="19:19">
      <c r="S2492" s="107"/>
    </row>
    <row r="2493" spans="19:19">
      <c r="S2493" s="107"/>
    </row>
    <row r="2494" spans="19:19">
      <c r="S2494" s="107"/>
    </row>
    <row r="2495" spans="19:19">
      <c r="S2495" s="107"/>
    </row>
    <row r="2496" spans="19:19">
      <c r="S2496" s="107"/>
    </row>
    <row r="2497" spans="19:19">
      <c r="S2497" s="107"/>
    </row>
    <row r="2498" spans="19:19">
      <c r="S2498" s="107"/>
    </row>
    <row r="2499" spans="19:19">
      <c r="S2499" s="107"/>
    </row>
    <row r="2500" spans="19:19">
      <c r="S2500" s="107"/>
    </row>
    <row r="2501" spans="19:19">
      <c r="S2501" s="107"/>
    </row>
    <row r="2502" spans="19:19">
      <c r="S2502" s="107"/>
    </row>
    <row r="2503" spans="19:19">
      <c r="S2503" s="107"/>
    </row>
    <row r="2504" spans="19:19">
      <c r="S2504" s="107"/>
    </row>
    <row r="2505" spans="19:19">
      <c r="S2505" s="107"/>
    </row>
    <row r="2506" spans="19:19">
      <c r="S2506" s="107"/>
    </row>
    <row r="2507" spans="19:19">
      <c r="S2507" s="107"/>
    </row>
    <row r="2508" spans="19:19">
      <c r="S2508" s="107"/>
    </row>
    <row r="2509" spans="19:19">
      <c r="S2509" s="107"/>
    </row>
    <row r="2510" spans="19:19">
      <c r="S2510" s="107"/>
    </row>
    <row r="2511" spans="19:19">
      <c r="S2511" s="107"/>
    </row>
    <row r="2512" spans="19:19">
      <c r="S2512" s="107"/>
    </row>
    <row r="2513" spans="19:19">
      <c r="S2513" s="107"/>
    </row>
    <row r="2514" spans="19:19">
      <c r="S2514" s="107"/>
    </row>
    <row r="2515" spans="19:19">
      <c r="S2515" s="107"/>
    </row>
    <row r="2516" spans="19:19">
      <c r="S2516" s="107"/>
    </row>
    <row r="2517" spans="19:19">
      <c r="S2517" s="107"/>
    </row>
    <row r="2518" spans="19:19">
      <c r="S2518" s="107"/>
    </row>
    <row r="2519" spans="19:19">
      <c r="S2519" s="107"/>
    </row>
    <row r="2520" spans="19:19">
      <c r="S2520" s="107"/>
    </row>
    <row r="2521" spans="19:19">
      <c r="S2521" s="107"/>
    </row>
    <row r="2522" spans="19:19">
      <c r="S2522" s="107"/>
    </row>
    <row r="2523" spans="19:19">
      <c r="S2523" s="107"/>
    </row>
    <row r="2524" spans="19:19">
      <c r="S2524" s="107"/>
    </row>
    <row r="2525" spans="19:19">
      <c r="S2525" s="107"/>
    </row>
    <row r="2526" spans="19:19">
      <c r="S2526" s="107"/>
    </row>
    <row r="2527" spans="19:19">
      <c r="S2527" s="107"/>
    </row>
    <row r="2528" spans="19:19">
      <c r="S2528" s="107"/>
    </row>
    <row r="2529" spans="19:19">
      <c r="S2529" s="107"/>
    </row>
    <row r="2530" spans="19:19">
      <c r="S2530" s="107"/>
    </row>
    <row r="2531" spans="19:19">
      <c r="S2531" s="107"/>
    </row>
    <row r="2532" spans="19:19">
      <c r="S2532" s="107"/>
    </row>
    <row r="2533" spans="19:19">
      <c r="S2533" s="107"/>
    </row>
    <row r="2534" spans="19:19">
      <c r="S2534" s="107"/>
    </row>
    <row r="2535" spans="19:19">
      <c r="S2535" s="107"/>
    </row>
    <row r="2536" spans="19:19">
      <c r="S2536" s="107"/>
    </row>
    <row r="2537" spans="19:19">
      <c r="S2537" s="107"/>
    </row>
    <row r="2538" spans="19:19">
      <c r="S2538" s="107"/>
    </row>
    <row r="2539" spans="19:19">
      <c r="S2539" s="107"/>
    </row>
    <row r="2540" spans="19:19">
      <c r="S2540" s="107"/>
    </row>
    <row r="2541" spans="19:19">
      <c r="S2541" s="107"/>
    </row>
    <row r="2542" spans="19:19">
      <c r="S2542" s="107"/>
    </row>
    <row r="2543" spans="19:19">
      <c r="S2543" s="107"/>
    </row>
    <row r="2544" spans="19:19">
      <c r="S2544" s="107"/>
    </row>
    <row r="2545" spans="19:19">
      <c r="S2545" s="107"/>
    </row>
    <row r="2546" spans="19:19">
      <c r="S2546" s="107"/>
    </row>
    <row r="2547" spans="19:19">
      <c r="S2547" s="107"/>
    </row>
    <row r="2548" spans="19:19">
      <c r="S2548" s="107"/>
    </row>
    <row r="2549" spans="19:19">
      <c r="S2549" s="107"/>
    </row>
    <row r="2550" spans="19:19">
      <c r="S2550" s="107"/>
    </row>
    <row r="2551" spans="19:19">
      <c r="S2551" s="107"/>
    </row>
    <row r="2552" spans="19:19">
      <c r="S2552" s="107"/>
    </row>
    <row r="2553" spans="19:19">
      <c r="S2553" s="107"/>
    </row>
    <row r="2554" spans="19:19">
      <c r="S2554" s="107"/>
    </row>
    <row r="2555" spans="19:19">
      <c r="S2555" s="107"/>
    </row>
    <row r="2556" spans="19:19">
      <c r="S2556" s="107"/>
    </row>
    <row r="2557" spans="19:19">
      <c r="S2557" s="107"/>
    </row>
    <row r="2558" spans="19:19">
      <c r="S2558" s="107"/>
    </row>
    <row r="2559" spans="19:19">
      <c r="S2559" s="107"/>
    </row>
    <row r="2560" spans="19:19">
      <c r="S2560" s="107"/>
    </row>
    <row r="2561" spans="19:19">
      <c r="S2561" s="107"/>
    </row>
    <row r="2562" spans="19:19">
      <c r="S2562" s="107"/>
    </row>
    <row r="2563" spans="19:19">
      <c r="S2563" s="107"/>
    </row>
    <row r="2564" spans="19:19">
      <c r="S2564" s="107"/>
    </row>
    <row r="2565" spans="19:19">
      <c r="S2565" s="107"/>
    </row>
    <row r="2566" spans="19:19">
      <c r="S2566" s="107"/>
    </row>
    <row r="2567" spans="19:19">
      <c r="S2567" s="107"/>
    </row>
    <row r="2568" spans="19:19">
      <c r="S2568" s="107"/>
    </row>
    <row r="2569" spans="19:19">
      <c r="S2569" s="107"/>
    </row>
    <row r="2570" spans="19:19">
      <c r="S2570" s="107"/>
    </row>
    <row r="2571" spans="19:19">
      <c r="S2571" s="107"/>
    </row>
    <row r="2572" spans="19:19">
      <c r="S2572" s="107"/>
    </row>
    <row r="2573" spans="19:19">
      <c r="S2573" s="107"/>
    </row>
    <row r="2574" spans="19:19">
      <c r="S2574" s="107"/>
    </row>
    <row r="2575" spans="19:19">
      <c r="S2575" s="107"/>
    </row>
    <row r="2576" spans="19:19">
      <c r="S2576" s="107"/>
    </row>
    <row r="2577" spans="19:19">
      <c r="S2577" s="107"/>
    </row>
    <row r="2578" spans="19:19">
      <c r="S2578" s="107"/>
    </row>
    <row r="2579" spans="19:19">
      <c r="S2579" s="107"/>
    </row>
    <row r="2580" spans="19:19">
      <c r="S2580" s="107"/>
    </row>
    <row r="2581" spans="19:19">
      <c r="S2581" s="107"/>
    </row>
    <row r="2582" spans="19:19">
      <c r="S2582" s="107"/>
    </row>
    <row r="2583" spans="19:19">
      <c r="S2583" s="107"/>
    </row>
    <row r="2584" spans="19:19">
      <c r="S2584" s="107"/>
    </row>
    <row r="2585" spans="19:19">
      <c r="S2585" s="107"/>
    </row>
    <row r="2586" spans="19:19">
      <c r="S2586" s="107"/>
    </row>
    <row r="2587" spans="19:19">
      <c r="S2587" s="107"/>
    </row>
    <row r="2588" spans="19:19">
      <c r="S2588" s="107"/>
    </row>
    <row r="2589" spans="19:19">
      <c r="S2589" s="107"/>
    </row>
    <row r="2590" spans="19:19">
      <c r="S2590" s="107"/>
    </row>
    <row r="2591" spans="19:19">
      <c r="S2591" s="107"/>
    </row>
    <row r="2592" spans="19:19">
      <c r="S2592" s="107"/>
    </row>
    <row r="2593" spans="19:19">
      <c r="S2593" s="107"/>
    </row>
    <row r="2594" spans="19:19">
      <c r="S2594" s="107"/>
    </row>
    <row r="2595" spans="19:19">
      <c r="S2595" s="107"/>
    </row>
    <row r="2596" spans="19:19">
      <c r="S2596" s="107"/>
    </row>
    <row r="2597" spans="19:19">
      <c r="S2597" s="107"/>
    </row>
    <row r="2598" spans="19:19">
      <c r="S2598" s="107"/>
    </row>
    <row r="2599" spans="19:19">
      <c r="S2599" s="107"/>
    </row>
    <row r="2600" spans="19:19">
      <c r="S2600" s="107"/>
    </row>
    <row r="2601" spans="19:19">
      <c r="S2601" s="107"/>
    </row>
    <row r="2602" spans="19:19">
      <c r="S2602" s="107"/>
    </row>
    <row r="2603" spans="19:19">
      <c r="S2603" s="107"/>
    </row>
    <row r="2604" spans="19:19">
      <c r="S2604" s="107"/>
    </row>
    <row r="2605" spans="19:19">
      <c r="S2605" s="107"/>
    </row>
    <row r="2606" spans="19:19">
      <c r="S2606" s="107"/>
    </row>
    <row r="2607" spans="19:19">
      <c r="S2607" s="107"/>
    </row>
    <row r="2608" spans="19:19">
      <c r="S2608" s="107"/>
    </row>
    <row r="2609" spans="19:19">
      <c r="S2609" s="107"/>
    </row>
    <row r="2610" spans="19:19">
      <c r="S2610" s="107"/>
    </row>
    <row r="2611" spans="19:19">
      <c r="S2611" s="107"/>
    </row>
    <row r="2612" spans="19:19">
      <c r="S2612" s="107"/>
    </row>
    <row r="2613" spans="19:19">
      <c r="S2613" s="107"/>
    </row>
    <row r="2614" spans="19:19">
      <c r="S2614" s="107"/>
    </row>
    <row r="2615" spans="19:19">
      <c r="S2615" s="107"/>
    </row>
    <row r="2616" spans="19:19">
      <c r="S2616" s="107"/>
    </row>
    <row r="2617" spans="19:19">
      <c r="S2617" s="107"/>
    </row>
    <row r="2618" spans="19:19">
      <c r="S2618" s="107"/>
    </row>
    <row r="2619" spans="19:19">
      <c r="S2619" s="107"/>
    </row>
    <row r="2620" spans="19:19">
      <c r="S2620" s="107"/>
    </row>
    <row r="2621" spans="19:19">
      <c r="S2621" s="107"/>
    </row>
    <row r="2622" spans="19:19">
      <c r="S2622" s="107"/>
    </row>
    <row r="2623" spans="19:19">
      <c r="S2623" s="107"/>
    </row>
    <row r="2624" spans="19:19">
      <c r="S2624" s="107"/>
    </row>
    <row r="2625" spans="19:19">
      <c r="S2625" s="107"/>
    </row>
    <row r="2626" spans="19:19">
      <c r="S2626" s="107"/>
    </row>
    <row r="2627" spans="19:19">
      <c r="S2627" s="107"/>
    </row>
    <row r="2628" spans="19:19">
      <c r="S2628" s="107"/>
    </row>
    <row r="2629" spans="19:19">
      <c r="S2629" s="107"/>
    </row>
    <row r="2630" spans="19:19">
      <c r="S2630" s="107"/>
    </row>
    <row r="2631" spans="19:19">
      <c r="S2631" s="107"/>
    </row>
    <row r="2632" spans="19:19">
      <c r="S2632" s="107"/>
    </row>
    <row r="2633" spans="19:19">
      <c r="S2633" s="107"/>
    </row>
    <row r="2634" spans="19:19">
      <c r="S2634" s="107"/>
    </row>
    <row r="2635" spans="19:19">
      <c r="S2635" s="107"/>
    </row>
    <row r="2636" spans="19:19">
      <c r="S2636" s="107"/>
    </row>
    <row r="2637" spans="19:19">
      <c r="S2637" s="107"/>
    </row>
    <row r="2638" spans="19:19">
      <c r="S2638" s="107"/>
    </row>
    <row r="2639" spans="19:19">
      <c r="S2639" s="107"/>
    </row>
    <row r="2640" spans="19:19">
      <c r="S2640" s="107"/>
    </row>
    <row r="2641" spans="19:19">
      <c r="S2641" s="107"/>
    </row>
    <row r="2642" spans="19:19">
      <c r="S2642" s="107"/>
    </row>
    <row r="2643" spans="19:19">
      <c r="S2643" s="107"/>
    </row>
    <row r="2644" spans="19:19">
      <c r="S2644" s="107"/>
    </row>
    <row r="2645" spans="19:19">
      <c r="S2645" s="107"/>
    </row>
    <row r="2646" spans="19:19">
      <c r="S2646" s="107"/>
    </row>
    <row r="2647" spans="19:19">
      <c r="S2647" s="107"/>
    </row>
    <row r="2648" spans="19:19">
      <c r="S2648" s="107"/>
    </row>
    <row r="2649" spans="19:19">
      <c r="S2649" s="107"/>
    </row>
    <row r="2650" spans="19:19">
      <c r="S2650" s="107"/>
    </row>
    <row r="2651" spans="19:19">
      <c r="S2651" s="107"/>
    </row>
    <row r="2652" spans="19:19">
      <c r="S2652" s="107"/>
    </row>
    <row r="2653" spans="19:19">
      <c r="S2653" s="107"/>
    </row>
    <row r="2654" spans="19:19">
      <c r="S2654" s="107"/>
    </row>
    <row r="2655" spans="19:19">
      <c r="S2655" s="107"/>
    </row>
    <row r="2656" spans="19:19">
      <c r="S2656" s="107"/>
    </row>
    <row r="2657" spans="19:19">
      <c r="S2657" s="107"/>
    </row>
    <row r="2658" spans="19:19">
      <c r="S2658" s="107"/>
    </row>
    <row r="2659" spans="19:19">
      <c r="S2659" s="107"/>
    </row>
    <row r="2660" spans="19:19">
      <c r="S2660" s="107"/>
    </row>
    <row r="2661" spans="19:19">
      <c r="S2661" s="107"/>
    </row>
    <row r="2662" spans="19:19">
      <c r="S2662" s="107"/>
    </row>
    <row r="2663" spans="19:19">
      <c r="S2663" s="107"/>
    </row>
    <row r="2664" spans="19:19">
      <c r="S2664" s="107"/>
    </row>
    <row r="2665" spans="19:19">
      <c r="S2665" s="107"/>
    </row>
    <row r="2666" spans="19:19">
      <c r="S2666" s="107"/>
    </row>
    <row r="2667" spans="19:19">
      <c r="S2667" s="107"/>
    </row>
    <row r="2668" spans="19:19">
      <c r="S2668" s="107"/>
    </row>
    <row r="2669" spans="19:19">
      <c r="S2669" s="107"/>
    </row>
    <row r="2670" spans="19:19">
      <c r="S2670" s="107"/>
    </row>
    <row r="2671" spans="19:19">
      <c r="S2671" s="107"/>
    </row>
    <row r="2672" spans="19:19">
      <c r="S2672" s="107"/>
    </row>
    <row r="2673" spans="19:19">
      <c r="S2673" s="107"/>
    </row>
    <row r="2674" spans="19:19">
      <c r="S2674" s="107"/>
    </row>
    <row r="2675" spans="19:19">
      <c r="S2675" s="107"/>
    </row>
    <row r="2676" spans="19:19">
      <c r="S2676" s="107"/>
    </row>
    <row r="2677" spans="19:19">
      <c r="S2677" s="107"/>
    </row>
    <row r="2678" spans="19:19">
      <c r="S2678" s="107"/>
    </row>
    <row r="2679" spans="19:19">
      <c r="S2679" s="107"/>
    </row>
    <row r="2680" spans="19:19">
      <c r="S2680" s="107"/>
    </row>
    <row r="2681" spans="19:19">
      <c r="S2681" s="107"/>
    </row>
    <row r="2682" spans="19:19">
      <c r="S2682" s="107"/>
    </row>
    <row r="2683" spans="19:19">
      <c r="S2683" s="107"/>
    </row>
    <row r="2684" spans="19:19">
      <c r="S2684" s="107"/>
    </row>
    <row r="2685" spans="19:19">
      <c r="S2685" s="107"/>
    </row>
    <row r="2686" spans="19:19">
      <c r="S2686" s="107"/>
    </row>
    <row r="2687" spans="19:19">
      <c r="S2687" s="107"/>
    </row>
    <row r="2688" spans="19:19">
      <c r="S2688" s="107"/>
    </row>
    <row r="2689" spans="19:19">
      <c r="S2689" s="107"/>
    </row>
    <row r="2690" spans="19:19">
      <c r="S2690" s="107"/>
    </row>
    <row r="2691" spans="19:19">
      <c r="S2691" s="107"/>
    </row>
    <row r="2692" spans="19:19">
      <c r="S2692" s="107"/>
    </row>
    <row r="2693" spans="19:19">
      <c r="S2693" s="107"/>
    </row>
    <row r="2694" spans="19:19">
      <c r="S2694" s="107"/>
    </row>
    <row r="2695" spans="19:19">
      <c r="S2695" s="107"/>
    </row>
    <row r="2696" spans="19:19">
      <c r="S2696" s="107"/>
    </row>
    <row r="2697" spans="19:19">
      <c r="S2697" s="107"/>
    </row>
    <row r="2698" spans="19:19">
      <c r="S2698" s="107"/>
    </row>
    <row r="2699" spans="19:19">
      <c r="S2699" s="107"/>
    </row>
    <row r="2700" spans="19:19">
      <c r="S2700" s="107"/>
    </row>
    <row r="2701" spans="19:19">
      <c r="S2701" s="107"/>
    </row>
    <row r="2702" spans="19:19">
      <c r="S2702" s="107"/>
    </row>
    <row r="2703" spans="19:19">
      <c r="S2703" s="107"/>
    </row>
    <row r="2704" spans="19:19">
      <c r="S2704" s="107"/>
    </row>
    <row r="2705" spans="19:19">
      <c r="S2705" s="107"/>
    </row>
    <row r="2706" spans="19:19">
      <c r="S2706" s="107"/>
    </row>
    <row r="2707" spans="19:19">
      <c r="S2707" s="107"/>
    </row>
    <row r="2708" spans="19:19">
      <c r="S2708" s="107"/>
    </row>
    <row r="2709" spans="19:19">
      <c r="S2709" s="107"/>
    </row>
    <row r="2710" spans="19:19">
      <c r="S2710" s="107"/>
    </row>
    <row r="2711" spans="19:19">
      <c r="S2711" s="107"/>
    </row>
    <row r="2712" spans="19:19">
      <c r="S2712" s="107"/>
    </row>
    <row r="2713" spans="19:19">
      <c r="S2713" s="107"/>
    </row>
    <row r="2714" spans="19:19">
      <c r="S2714" s="107"/>
    </row>
    <row r="2715" spans="19:19">
      <c r="S2715" s="107"/>
    </row>
    <row r="2716" spans="19:19">
      <c r="S2716" s="107"/>
    </row>
    <row r="2717" spans="19:19">
      <c r="S2717" s="107"/>
    </row>
    <row r="2718" spans="19:19">
      <c r="S2718" s="107"/>
    </row>
    <row r="2719" spans="19:19">
      <c r="S2719" s="107"/>
    </row>
    <row r="2720" spans="19:19">
      <c r="S2720" s="107"/>
    </row>
    <row r="2721" spans="19:19">
      <c r="S2721" s="107"/>
    </row>
    <row r="2722" spans="19:19">
      <c r="S2722" s="107"/>
    </row>
    <row r="2723" spans="19:19">
      <c r="S2723" s="107"/>
    </row>
    <row r="2724" spans="19:19">
      <c r="S2724" s="107"/>
    </row>
    <row r="2725" spans="19:19">
      <c r="S2725" s="107"/>
    </row>
    <row r="2726" spans="19:19">
      <c r="S2726" s="107"/>
    </row>
    <row r="2727" spans="19:19">
      <c r="S2727" s="107"/>
    </row>
    <row r="2728" spans="19:19">
      <c r="S2728" s="107"/>
    </row>
    <row r="2729" spans="19:19">
      <c r="S2729" s="107"/>
    </row>
    <row r="2730" spans="19:19">
      <c r="S2730" s="107"/>
    </row>
    <row r="2731" spans="19:19">
      <c r="S2731" s="107"/>
    </row>
    <row r="2732" spans="19:19">
      <c r="S2732" s="107"/>
    </row>
    <row r="2733" spans="19:19">
      <c r="S2733" s="107"/>
    </row>
    <row r="2734" spans="19:19">
      <c r="S2734" s="107"/>
    </row>
    <row r="2735" spans="19:19">
      <c r="S2735" s="107"/>
    </row>
    <row r="2736" spans="19:19">
      <c r="S2736" s="107"/>
    </row>
    <row r="2737" spans="19:19">
      <c r="S2737" s="107"/>
    </row>
    <row r="2738" spans="19:19">
      <c r="S2738" s="107"/>
    </row>
    <row r="2739" spans="19:19">
      <c r="S2739" s="107"/>
    </row>
    <row r="2740" spans="19:19">
      <c r="S2740" s="107"/>
    </row>
    <row r="2741" spans="19:19">
      <c r="S2741" s="107"/>
    </row>
    <row r="2742" spans="19:19">
      <c r="S2742" s="107"/>
    </row>
    <row r="2743" spans="19:19">
      <c r="S2743" s="107"/>
    </row>
    <row r="2744" spans="19:19">
      <c r="S2744" s="107"/>
    </row>
    <row r="2745" spans="19:19">
      <c r="S2745" s="107"/>
    </row>
    <row r="2746" spans="19:19">
      <c r="S2746" s="107"/>
    </row>
    <row r="2747" spans="19:19">
      <c r="S2747" s="107"/>
    </row>
    <row r="2748" spans="19:19">
      <c r="S2748" s="107"/>
    </row>
    <row r="2749" spans="19:19">
      <c r="S2749" s="107"/>
    </row>
    <row r="2750" spans="19:19">
      <c r="S2750" s="107"/>
    </row>
    <row r="2751" spans="19:19">
      <c r="S2751" s="107"/>
    </row>
    <row r="2752" spans="19:19">
      <c r="S2752" s="107"/>
    </row>
    <row r="2753" spans="19:19">
      <c r="S2753" s="107"/>
    </row>
    <row r="2754" spans="19:19">
      <c r="S2754" s="107"/>
    </row>
    <row r="2755" spans="19:19">
      <c r="S2755" s="107"/>
    </row>
    <row r="2756" spans="19:19">
      <c r="S2756" s="107"/>
    </row>
    <row r="2757" spans="19:19">
      <c r="S2757" s="107"/>
    </row>
    <row r="2758" spans="19:19">
      <c r="S2758" s="107"/>
    </row>
    <row r="2759" spans="19:19">
      <c r="S2759" s="107"/>
    </row>
    <row r="2760" spans="19:19">
      <c r="S2760" s="107"/>
    </row>
    <row r="2761" spans="19:19">
      <c r="S2761" s="107"/>
    </row>
    <row r="2762" spans="19:19">
      <c r="S2762" s="107"/>
    </row>
    <row r="2763" spans="19:19">
      <c r="S2763" s="107"/>
    </row>
    <row r="2764" spans="19:19">
      <c r="S2764" s="107"/>
    </row>
    <row r="2765" spans="19:19">
      <c r="S2765" s="107"/>
    </row>
    <row r="2766" spans="19:19">
      <c r="S2766" s="107"/>
    </row>
    <row r="2767" spans="19:19">
      <c r="S2767" s="107"/>
    </row>
    <row r="2768" spans="19:19">
      <c r="S2768" s="107"/>
    </row>
    <row r="2769" spans="19:19">
      <c r="S2769" s="107"/>
    </row>
    <row r="2770" spans="19:19">
      <c r="S2770" s="107"/>
    </row>
    <row r="2771" spans="19:19">
      <c r="S2771" s="107"/>
    </row>
    <row r="2772" spans="19:19">
      <c r="S2772" s="107"/>
    </row>
    <row r="2773" spans="19:19">
      <c r="S2773" s="107"/>
    </row>
    <row r="2774" spans="19:19">
      <c r="S2774" s="107"/>
    </row>
    <row r="2775" spans="19:19">
      <c r="S2775" s="107"/>
    </row>
    <row r="2776" spans="19:19">
      <c r="S2776" s="107"/>
    </row>
    <row r="2777" spans="19:19">
      <c r="S2777" s="107"/>
    </row>
    <row r="2778" spans="19:19">
      <c r="S2778" s="107"/>
    </row>
    <row r="2779" spans="19:19">
      <c r="S2779" s="107"/>
    </row>
    <row r="2780" spans="19:19">
      <c r="S2780" s="107"/>
    </row>
    <row r="2781" spans="19:19">
      <c r="S2781" s="107"/>
    </row>
    <row r="2782" spans="19:19">
      <c r="S2782" s="107"/>
    </row>
    <row r="2783" spans="19:19">
      <c r="S2783" s="107"/>
    </row>
    <row r="2784" spans="19:19">
      <c r="S2784" s="107"/>
    </row>
    <row r="2785" spans="19:19">
      <c r="S2785" s="107"/>
    </row>
    <row r="2786" spans="19:19">
      <c r="S2786" s="107"/>
    </row>
    <row r="2787" spans="19:19">
      <c r="S2787" s="107"/>
    </row>
    <row r="2788" spans="19:19">
      <c r="S2788" s="107"/>
    </row>
    <row r="2789" spans="19:19">
      <c r="S2789" s="107"/>
    </row>
    <row r="2790" spans="19:19">
      <c r="S2790" s="107"/>
    </row>
    <row r="2791" spans="19:19">
      <c r="S2791" s="107"/>
    </row>
    <row r="2792" spans="19:19">
      <c r="S2792" s="107"/>
    </row>
    <row r="2793" spans="19:19">
      <c r="S2793" s="107"/>
    </row>
    <row r="2794" spans="19:19">
      <c r="S2794" s="107"/>
    </row>
    <row r="2795" spans="19:19">
      <c r="S2795" s="107"/>
    </row>
    <row r="2796" spans="19:19">
      <c r="S2796" s="107"/>
    </row>
    <row r="2797" spans="19:19">
      <c r="S2797" s="107"/>
    </row>
    <row r="2798" spans="19:19">
      <c r="S2798" s="107"/>
    </row>
    <row r="2799" spans="19:19">
      <c r="S2799" s="107"/>
    </row>
    <row r="2800" spans="19:19">
      <c r="S2800" s="107"/>
    </row>
    <row r="2801" spans="19:19">
      <c r="S2801" s="107"/>
    </row>
    <row r="2802" spans="19:19">
      <c r="S2802" s="107"/>
    </row>
    <row r="2803" spans="19:19">
      <c r="S2803" s="107"/>
    </row>
    <row r="2804" spans="19:19">
      <c r="S2804" s="107"/>
    </row>
    <row r="2805" spans="19:19">
      <c r="S2805" s="107"/>
    </row>
    <row r="2806" spans="19:19">
      <c r="S2806" s="107"/>
    </row>
    <row r="2807" spans="19:19">
      <c r="S2807" s="107"/>
    </row>
    <row r="2808" spans="19:19">
      <c r="S2808" s="107"/>
    </row>
    <row r="2809" spans="19:19">
      <c r="S2809" s="107"/>
    </row>
    <row r="2810" spans="19:19">
      <c r="S2810" s="107"/>
    </row>
    <row r="2811" spans="19:19">
      <c r="S2811" s="107"/>
    </row>
    <row r="2812" spans="19:19">
      <c r="S2812" s="107"/>
    </row>
    <row r="2813" spans="19:19">
      <c r="S2813" s="107"/>
    </row>
    <row r="2814" spans="19:19">
      <c r="S2814" s="107"/>
    </row>
    <row r="2815" spans="19:19">
      <c r="S2815" s="107"/>
    </row>
    <row r="2816" spans="19:19">
      <c r="S2816" s="107"/>
    </row>
    <row r="2817" spans="19:19">
      <c r="S2817" s="107"/>
    </row>
    <row r="2818" spans="19:19">
      <c r="S2818" s="107"/>
    </row>
    <row r="2819" spans="19:19">
      <c r="S2819" s="107"/>
    </row>
    <row r="2820" spans="19:19">
      <c r="S2820" s="107"/>
    </row>
    <row r="2821" spans="19:19">
      <c r="S2821" s="107"/>
    </row>
    <row r="2822" spans="19:19">
      <c r="S2822" s="107"/>
    </row>
    <row r="2823" spans="19:19">
      <c r="S2823" s="107"/>
    </row>
    <row r="2824" spans="19:19">
      <c r="S2824" s="107"/>
    </row>
    <row r="2825" spans="19:19">
      <c r="S2825" s="107"/>
    </row>
    <row r="2826" spans="19:19">
      <c r="S2826" s="107"/>
    </row>
    <row r="2827" spans="19:19">
      <c r="S2827" s="107"/>
    </row>
    <row r="2828" spans="19:19">
      <c r="S2828" s="107"/>
    </row>
    <row r="2829" spans="19:19">
      <c r="S2829" s="107"/>
    </row>
    <row r="2830" spans="19:19">
      <c r="S2830" s="107"/>
    </row>
    <row r="2831" spans="19:19">
      <c r="S2831" s="107"/>
    </row>
    <row r="2832" spans="19:19">
      <c r="S2832" s="107"/>
    </row>
    <row r="2833" spans="19:19">
      <c r="S2833" s="107"/>
    </row>
    <row r="2834" spans="19:19">
      <c r="S2834" s="107"/>
    </row>
    <row r="2835" spans="19:19">
      <c r="S2835" s="107"/>
    </row>
    <row r="2836" spans="19:19">
      <c r="S2836" s="107"/>
    </row>
    <row r="2837" spans="19:19">
      <c r="S2837" s="107"/>
    </row>
    <row r="2838" spans="19:19">
      <c r="S2838" s="107"/>
    </row>
    <row r="2839" spans="19:19">
      <c r="S2839" s="107"/>
    </row>
    <row r="2840" spans="19:19">
      <c r="S2840" s="107"/>
    </row>
    <row r="2841" spans="19:19">
      <c r="S2841" s="107"/>
    </row>
    <row r="2842" spans="19:19">
      <c r="S2842" s="107"/>
    </row>
    <row r="2843" spans="19:19">
      <c r="S2843" s="107"/>
    </row>
    <row r="2844" spans="19:19">
      <c r="S2844" s="107"/>
    </row>
    <row r="2845" spans="19:19">
      <c r="S2845" s="107"/>
    </row>
    <row r="2846" spans="19:19">
      <c r="S2846" s="107"/>
    </row>
    <row r="2847" spans="19:19">
      <c r="S2847" s="107"/>
    </row>
    <row r="2848" spans="19:19">
      <c r="S2848" s="107"/>
    </row>
    <row r="2849" spans="19:19">
      <c r="S2849" s="107"/>
    </row>
    <row r="2850" spans="19:19">
      <c r="S2850" s="107"/>
    </row>
    <row r="2851" spans="19:19">
      <c r="S2851" s="107"/>
    </row>
    <row r="2852" spans="19:19">
      <c r="S2852" s="107"/>
    </row>
    <row r="2853" spans="19:19">
      <c r="S2853" s="107"/>
    </row>
    <row r="2854" spans="19:19">
      <c r="S2854" s="107"/>
    </row>
    <row r="2855" spans="19:19">
      <c r="S2855" s="107"/>
    </row>
    <row r="2856" spans="19:19">
      <c r="S2856" s="107"/>
    </row>
    <row r="2857" spans="19:19">
      <c r="S2857" s="107"/>
    </row>
    <row r="2858" spans="19:19">
      <c r="S2858" s="107"/>
    </row>
    <row r="2859" spans="19:19">
      <c r="S2859" s="107"/>
    </row>
    <row r="2860" spans="19:19">
      <c r="S2860" s="107"/>
    </row>
    <row r="2861" spans="19:19">
      <c r="S2861" s="107"/>
    </row>
    <row r="2862" spans="19:19">
      <c r="S2862" s="107"/>
    </row>
    <row r="2863" spans="19:19">
      <c r="S2863" s="107"/>
    </row>
    <row r="2864" spans="19:19">
      <c r="S2864" s="107"/>
    </row>
    <row r="2865" spans="19:19">
      <c r="S2865" s="107"/>
    </row>
    <row r="2866" spans="19:19">
      <c r="S2866" s="107"/>
    </row>
    <row r="2867" spans="19:19">
      <c r="S2867" s="107"/>
    </row>
    <row r="2868" spans="19:19">
      <c r="S2868" s="107"/>
    </row>
    <row r="2869" spans="19:19">
      <c r="S2869" s="107"/>
    </row>
    <row r="2870" spans="19:19">
      <c r="S2870" s="107"/>
    </row>
    <row r="2871" spans="19:19">
      <c r="S2871" s="107"/>
    </row>
    <row r="2872" spans="19:19">
      <c r="S2872" s="107"/>
    </row>
    <row r="2873" spans="19:19">
      <c r="S2873" s="107"/>
    </row>
    <row r="2874" spans="19:19">
      <c r="S2874" s="107"/>
    </row>
    <row r="2875" spans="19:19">
      <c r="S2875" s="107"/>
    </row>
    <row r="2876" spans="19:19">
      <c r="S2876" s="107"/>
    </row>
    <row r="2877" spans="19:19">
      <c r="S2877" s="107"/>
    </row>
    <row r="2878" spans="19:19">
      <c r="S2878" s="107"/>
    </row>
    <row r="2879" spans="19:19">
      <c r="S2879" s="107"/>
    </row>
    <row r="2880" spans="19:19">
      <c r="S2880" s="107"/>
    </row>
    <row r="2881" spans="19:19">
      <c r="S2881" s="107"/>
    </row>
    <row r="2882" spans="19:19">
      <c r="S2882" s="107"/>
    </row>
    <row r="2883" spans="19:19">
      <c r="S2883" s="107"/>
    </row>
    <row r="2884" spans="19:19">
      <c r="S2884" s="107"/>
    </row>
    <row r="2885" spans="19:19">
      <c r="S2885" s="107"/>
    </row>
    <row r="2886" spans="19:19">
      <c r="S2886" s="107"/>
    </row>
    <row r="2887" spans="19:19">
      <c r="S2887" s="107"/>
    </row>
    <row r="2888" spans="19:19">
      <c r="S2888" s="107"/>
    </row>
    <row r="2889" spans="19:19">
      <c r="S2889" s="107"/>
    </row>
    <row r="2890" spans="19:19">
      <c r="S2890" s="107"/>
    </row>
    <row r="2891" spans="19:19">
      <c r="S2891" s="107"/>
    </row>
    <row r="2892" spans="19:19">
      <c r="S2892" s="107"/>
    </row>
    <row r="2893" spans="19:19">
      <c r="S2893" s="107"/>
    </row>
    <row r="2894" spans="19:19">
      <c r="S2894" s="107"/>
    </row>
    <row r="2895" spans="19:19">
      <c r="S2895" s="107"/>
    </row>
    <row r="2896" spans="19:19">
      <c r="S2896" s="107"/>
    </row>
    <row r="2897" spans="19:19">
      <c r="S2897" s="107"/>
    </row>
    <row r="2898" spans="19:19">
      <c r="S2898" s="107"/>
    </row>
    <row r="2899" spans="19:19">
      <c r="S2899" s="107"/>
    </row>
    <row r="2900" spans="19:19">
      <c r="S2900" s="107"/>
    </row>
    <row r="2901" spans="19:19">
      <c r="S2901" s="107"/>
    </row>
    <row r="2902" spans="19:19">
      <c r="S2902" s="107"/>
    </row>
    <row r="2903" spans="19:19">
      <c r="S2903" s="107"/>
    </row>
    <row r="2904" spans="19:19">
      <c r="S2904" s="107"/>
    </row>
    <row r="2905" spans="19:19">
      <c r="S2905" s="107"/>
    </row>
    <row r="2906" spans="19:19">
      <c r="S2906" s="107"/>
    </row>
    <row r="2907" spans="19:19">
      <c r="S2907" s="107"/>
    </row>
    <row r="2908" spans="19:19">
      <c r="S2908" s="107"/>
    </row>
    <row r="2909" spans="19:19">
      <c r="S2909" s="107"/>
    </row>
    <row r="2910" spans="19:19">
      <c r="S2910" s="107"/>
    </row>
    <row r="2911" spans="19:19">
      <c r="S2911" s="107"/>
    </row>
    <row r="2912" spans="19:19">
      <c r="S2912" s="107"/>
    </row>
    <row r="2913" spans="19:19">
      <c r="S2913" s="107"/>
    </row>
    <row r="2914" spans="19:19">
      <c r="S2914" s="107"/>
    </row>
    <row r="2915" spans="19:19">
      <c r="S2915" s="107"/>
    </row>
    <row r="2916" spans="19:19">
      <c r="S2916" s="107"/>
    </row>
    <row r="2917" spans="19:19">
      <c r="S2917" s="107"/>
    </row>
    <row r="2918" spans="19:19">
      <c r="S2918" s="107"/>
    </row>
    <row r="2919" spans="19:19">
      <c r="S2919" s="107"/>
    </row>
    <row r="2920" spans="19:19">
      <c r="S2920" s="107"/>
    </row>
    <row r="2921" spans="19:19">
      <c r="S2921" s="107"/>
    </row>
    <row r="2922" spans="19:19">
      <c r="S2922" s="107"/>
    </row>
    <row r="2923" spans="19:19">
      <c r="S2923" s="107"/>
    </row>
    <row r="2924" spans="19:19">
      <c r="S2924" s="107"/>
    </row>
    <row r="2925" spans="19:19">
      <c r="S2925" s="107"/>
    </row>
    <row r="2926" spans="19:19">
      <c r="S2926" s="107"/>
    </row>
    <row r="2927" spans="19:19">
      <c r="S2927" s="107"/>
    </row>
    <row r="2928" spans="19:19">
      <c r="S2928" s="107"/>
    </row>
    <row r="2929" spans="19:19">
      <c r="S2929" s="107"/>
    </row>
    <row r="2930" spans="19:19">
      <c r="S2930" s="107"/>
    </row>
    <row r="2931" spans="19:19">
      <c r="S2931" s="107"/>
    </row>
    <row r="2932" spans="19:19">
      <c r="S2932" s="107"/>
    </row>
    <row r="2933" spans="19:19">
      <c r="S2933" s="107"/>
    </row>
    <row r="2934" spans="19:19">
      <c r="S2934" s="107"/>
    </row>
    <row r="2935" spans="19:19">
      <c r="S2935" s="107"/>
    </row>
    <row r="2936" spans="19:19">
      <c r="S2936" s="107"/>
    </row>
    <row r="2937" spans="19:19">
      <c r="S2937" s="107"/>
    </row>
    <row r="2938" spans="19:19">
      <c r="S2938" s="107"/>
    </row>
    <row r="2939" spans="19:19">
      <c r="S2939" s="107"/>
    </row>
    <row r="2940" spans="19:19">
      <c r="S2940" s="107"/>
    </row>
    <row r="2941" spans="19:19">
      <c r="S2941" s="107"/>
    </row>
    <row r="2942" spans="19:19">
      <c r="S2942" s="107"/>
    </row>
    <row r="2943" spans="19:19">
      <c r="S2943" s="107"/>
    </row>
    <row r="2944" spans="19:19">
      <c r="S2944" s="107"/>
    </row>
    <row r="2945" spans="19:19">
      <c r="S2945" s="107"/>
    </row>
    <row r="2946" spans="19:19">
      <c r="S2946" s="107"/>
    </row>
    <row r="2947" spans="19:19">
      <c r="S2947" s="107"/>
    </row>
    <row r="2948" spans="19:19">
      <c r="S2948" s="107"/>
    </row>
    <row r="2949" spans="19:19">
      <c r="S2949" s="107"/>
    </row>
    <row r="2950" spans="19:19">
      <c r="S2950" s="107"/>
    </row>
    <row r="2951" spans="19:19">
      <c r="S2951" s="107"/>
    </row>
    <row r="2952" spans="19:19">
      <c r="S2952" s="107"/>
    </row>
    <row r="2953" spans="19:19">
      <c r="S2953" s="107"/>
    </row>
    <row r="2954" spans="19:19">
      <c r="S2954" s="107"/>
    </row>
    <row r="2955" spans="19:19">
      <c r="S2955" s="107"/>
    </row>
    <row r="2956" spans="19:19">
      <c r="S2956" s="107"/>
    </row>
    <row r="2957" spans="19:19">
      <c r="S2957" s="107"/>
    </row>
    <row r="2958" spans="19:19">
      <c r="S2958" s="107"/>
    </row>
    <row r="2959" spans="19:19">
      <c r="S2959" s="107"/>
    </row>
    <row r="2960" spans="19:19">
      <c r="S2960" s="107"/>
    </row>
    <row r="2961" spans="19:19">
      <c r="S2961" s="107"/>
    </row>
    <row r="2962" spans="19:19">
      <c r="S2962" s="107"/>
    </row>
    <row r="2963" spans="19:19">
      <c r="S2963" s="107"/>
    </row>
    <row r="2964" spans="19:19">
      <c r="S2964" s="107"/>
    </row>
    <row r="2965" spans="19:19">
      <c r="S2965" s="107"/>
    </row>
    <row r="2966" spans="19:19">
      <c r="S2966" s="107"/>
    </row>
    <row r="2967" spans="19:19">
      <c r="S2967" s="107"/>
    </row>
    <row r="2968" spans="19:19">
      <c r="S2968" s="107"/>
    </row>
    <row r="2969" spans="19:19">
      <c r="S2969" s="107"/>
    </row>
    <row r="2970" spans="19:19">
      <c r="S2970" s="107"/>
    </row>
    <row r="2971" spans="19:19">
      <c r="S2971" s="107"/>
    </row>
    <row r="2972" spans="19:19">
      <c r="S2972" s="107"/>
    </row>
    <row r="2973" spans="19:19">
      <c r="S2973" s="107"/>
    </row>
    <row r="2974" spans="19:19">
      <c r="S2974" s="107"/>
    </row>
    <row r="2975" spans="19:19">
      <c r="S2975" s="107"/>
    </row>
    <row r="2976" spans="19:19">
      <c r="S2976" s="107"/>
    </row>
    <row r="2977" spans="19:19">
      <c r="S2977" s="107"/>
    </row>
    <row r="2978" spans="19:19">
      <c r="S2978" s="107"/>
    </row>
    <row r="2979" spans="19:19">
      <c r="S2979" s="107"/>
    </row>
    <row r="2980" spans="19:19">
      <c r="S2980" s="107"/>
    </row>
    <row r="2981" spans="19:19">
      <c r="S2981" s="107"/>
    </row>
    <row r="2982" spans="19:19">
      <c r="S2982" s="107"/>
    </row>
    <row r="2983" spans="19:19">
      <c r="S2983" s="107"/>
    </row>
    <row r="2984" spans="19:19">
      <c r="S2984" s="107"/>
    </row>
    <row r="2985" spans="19:19">
      <c r="S2985" s="107"/>
    </row>
    <row r="2986" spans="19:19">
      <c r="S2986" s="107"/>
    </row>
    <row r="2987" spans="19:19">
      <c r="S2987" s="107"/>
    </row>
    <row r="2988" spans="19:19">
      <c r="S2988" s="107"/>
    </row>
    <row r="2989" spans="19:19">
      <c r="S2989" s="107"/>
    </row>
    <row r="2990" spans="19:19">
      <c r="S2990" s="107"/>
    </row>
    <row r="2991" spans="19:19">
      <c r="S2991" s="107"/>
    </row>
    <row r="2992" spans="19:19">
      <c r="S2992" s="107"/>
    </row>
    <row r="2993" spans="19:19">
      <c r="S2993" s="107"/>
    </row>
    <row r="2994" spans="19:19">
      <c r="S2994" s="107"/>
    </row>
    <row r="2995" spans="19:19">
      <c r="S2995" s="107"/>
    </row>
    <row r="2996" spans="19:19">
      <c r="S2996" s="107"/>
    </row>
    <row r="2997" spans="19:19">
      <c r="S2997" s="107"/>
    </row>
    <row r="2998" spans="19:19">
      <c r="S2998" s="107"/>
    </row>
    <row r="2999" spans="19:19">
      <c r="S2999" s="107"/>
    </row>
    <row r="3000" spans="19:19">
      <c r="S3000" s="107"/>
    </row>
    <row r="3001" spans="19:19">
      <c r="S3001" s="107"/>
    </row>
    <row r="3002" spans="19:19">
      <c r="S3002" s="107"/>
    </row>
    <row r="3003" spans="19:19">
      <c r="S3003" s="107"/>
    </row>
    <row r="3004" spans="19:19">
      <c r="S3004" s="107"/>
    </row>
    <row r="3005" spans="19:19">
      <c r="S3005" s="107"/>
    </row>
    <row r="3006" spans="19:19">
      <c r="S3006" s="107"/>
    </row>
    <row r="3007" spans="19:19">
      <c r="S3007" s="107"/>
    </row>
    <row r="3008" spans="19:19">
      <c r="S3008" s="107"/>
    </row>
    <row r="3009" spans="19:19">
      <c r="S3009" s="107"/>
    </row>
    <row r="3010" spans="19:19">
      <c r="S3010" s="107"/>
    </row>
    <row r="3011" spans="19:19">
      <c r="S3011" s="107"/>
    </row>
    <row r="3012" spans="19:19">
      <c r="S3012" s="107"/>
    </row>
    <row r="3013" spans="19:19">
      <c r="S3013" s="107"/>
    </row>
    <row r="3014" spans="19:19">
      <c r="S3014" s="107"/>
    </row>
    <row r="3015" spans="19:19">
      <c r="S3015" s="107"/>
    </row>
    <row r="3016" spans="19:19">
      <c r="S3016" s="107"/>
    </row>
    <row r="3017" spans="19:19">
      <c r="S3017" s="107"/>
    </row>
    <row r="3018" spans="19:19">
      <c r="S3018" s="107"/>
    </row>
    <row r="3019" spans="19:19">
      <c r="S3019" s="107"/>
    </row>
    <row r="3020" spans="19:19">
      <c r="S3020" s="107"/>
    </row>
    <row r="3021" spans="19:19">
      <c r="S3021" s="107"/>
    </row>
    <row r="3022" spans="19:19">
      <c r="S3022" s="107"/>
    </row>
    <row r="3023" spans="19:19">
      <c r="S3023" s="107"/>
    </row>
    <row r="3024" spans="19:19">
      <c r="S3024" s="107"/>
    </row>
    <row r="3025" spans="19:19">
      <c r="S3025" s="107"/>
    </row>
    <row r="3026" spans="19:19">
      <c r="S3026" s="107"/>
    </row>
    <row r="3027" spans="19:19">
      <c r="S3027" s="107"/>
    </row>
    <row r="3028" spans="19:19">
      <c r="S3028" s="107"/>
    </row>
    <row r="3029" spans="19:19">
      <c r="S3029" s="107"/>
    </row>
    <row r="3030" spans="19:19">
      <c r="S3030" s="107"/>
    </row>
    <row r="3031" spans="19:19">
      <c r="S3031" s="107"/>
    </row>
    <row r="3032" spans="19:19">
      <c r="S3032" s="107"/>
    </row>
    <row r="3033" spans="19:19">
      <c r="S3033" s="107"/>
    </row>
    <row r="3034" spans="19:19">
      <c r="S3034" s="107"/>
    </row>
    <row r="3035" spans="19:19">
      <c r="S3035" s="107"/>
    </row>
    <row r="3036" spans="19:19">
      <c r="S3036" s="107"/>
    </row>
    <row r="3037" spans="19:19">
      <c r="S3037" s="107"/>
    </row>
    <row r="3038" spans="19:19">
      <c r="S3038" s="107"/>
    </row>
    <row r="3039" spans="19:19">
      <c r="S3039" s="107"/>
    </row>
    <row r="3040" spans="19:19">
      <c r="S3040" s="107"/>
    </row>
    <row r="3041" spans="19:19">
      <c r="S3041" s="107"/>
    </row>
    <row r="3042" spans="19:19">
      <c r="S3042" s="107"/>
    </row>
    <row r="3043" spans="19:19">
      <c r="S3043" s="107"/>
    </row>
    <row r="3044" spans="19:19">
      <c r="S3044" s="107"/>
    </row>
    <row r="3045" spans="19:19">
      <c r="S3045" s="107"/>
    </row>
    <row r="3046" spans="19:19">
      <c r="S3046" s="107"/>
    </row>
    <row r="3047" spans="19:19">
      <c r="S3047" s="107"/>
    </row>
    <row r="3048" spans="19:19">
      <c r="S3048" s="107"/>
    </row>
    <row r="3049" spans="19:19">
      <c r="S3049" s="107"/>
    </row>
    <row r="3050" spans="19:19">
      <c r="S3050" s="107"/>
    </row>
    <row r="3051" spans="19:19">
      <c r="S3051" s="107"/>
    </row>
    <row r="3052" spans="19:19">
      <c r="S3052" s="107"/>
    </row>
    <row r="3053" spans="19:19">
      <c r="S3053" s="107"/>
    </row>
    <row r="3054" spans="19:19">
      <c r="S3054" s="107"/>
    </row>
    <row r="3055" spans="19:19">
      <c r="S3055" s="107"/>
    </row>
    <row r="3056" spans="19:19">
      <c r="S3056" s="107"/>
    </row>
    <row r="3057" spans="19:19">
      <c r="S3057" s="107"/>
    </row>
    <row r="3058" spans="19:19">
      <c r="S3058" s="107"/>
    </row>
    <row r="3059" spans="19:19">
      <c r="S3059" s="107"/>
    </row>
    <row r="3060" spans="19:19">
      <c r="S3060" s="107"/>
    </row>
    <row r="3061" spans="19:19">
      <c r="S3061" s="107"/>
    </row>
    <row r="3062" spans="19:19">
      <c r="S3062" s="107"/>
    </row>
    <row r="3063" spans="19:19">
      <c r="S3063" s="107"/>
    </row>
    <row r="3064" spans="19:19">
      <c r="S3064" s="107"/>
    </row>
    <row r="3065" spans="19:19">
      <c r="S3065" s="107"/>
    </row>
    <row r="3066" spans="19:19">
      <c r="S3066" s="107"/>
    </row>
    <row r="3067" spans="19:19">
      <c r="S3067" s="107"/>
    </row>
    <row r="3068" spans="19:19">
      <c r="S3068" s="107"/>
    </row>
    <row r="3069" spans="19:19">
      <c r="S3069" s="107"/>
    </row>
    <row r="3070" spans="19:19">
      <c r="S3070" s="107"/>
    </row>
    <row r="3071" spans="19:19">
      <c r="S3071" s="107"/>
    </row>
    <row r="3072" spans="19:19">
      <c r="S3072" s="107"/>
    </row>
    <row r="3073" spans="19:19">
      <c r="S3073" s="107"/>
    </row>
    <row r="3074" spans="19:19">
      <c r="S3074" s="107"/>
    </row>
    <row r="3075" spans="19:19">
      <c r="S3075" s="107"/>
    </row>
    <row r="3076" spans="19:19">
      <c r="S3076" s="107"/>
    </row>
    <row r="3077" spans="19:19">
      <c r="S3077" s="107"/>
    </row>
    <row r="3078" spans="19:19">
      <c r="S3078" s="107"/>
    </row>
    <row r="3079" spans="19:19">
      <c r="S3079" s="107"/>
    </row>
    <row r="3080" spans="19:19">
      <c r="S3080" s="107"/>
    </row>
    <row r="3081" spans="19:19">
      <c r="S3081" s="107"/>
    </row>
    <row r="3082" spans="19:19">
      <c r="S3082" s="107"/>
    </row>
    <row r="3083" spans="19:19">
      <c r="S3083" s="107"/>
    </row>
    <row r="3084" spans="19:19">
      <c r="S3084" s="107"/>
    </row>
    <row r="3085" spans="19:19">
      <c r="S3085" s="107"/>
    </row>
    <row r="3086" spans="19:19">
      <c r="S3086" s="107"/>
    </row>
    <row r="3087" spans="19:19">
      <c r="S3087" s="107"/>
    </row>
    <row r="3088" spans="19:19">
      <c r="S3088" s="107"/>
    </row>
    <row r="3089" spans="19:19">
      <c r="S3089" s="107"/>
    </row>
    <row r="3090" spans="19:19">
      <c r="S3090" s="107"/>
    </row>
    <row r="3091" spans="19:19">
      <c r="S3091" s="107"/>
    </row>
    <row r="3092" spans="19:19">
      <c r="S3092" s="107"/>
    </row>
    <row r="3093" spans="19:19">
      <c r="S3093" s="107"/>
    </row>
    <row r="3094" spans="19:19">
      <c r="S3094" s="107"/>
    </row>
    <row r="3095" spans="19:19">
      <c r="S3095" s="107"/>
    </row>
    <row r="3096" spans="19:19">
      <c r="S3096" s="107"/>
    </row>
    <row r="3097" spans="19:19">
      <c r="S3097" s="107"/>
    </row>
    <row r="3098" spans="19:19">
      <c r="S3098" s="107"/>
    </row>
    <row r="3099" spans="19:19">
      <c r="S3099" s="107"/>
    </row>
    <row r="3100" spans="19:19">
      <c r="S3100" s="107"/>
    </row>
    <row r="3101" spans="19:19">
      <c r="S3101" s="107"/>
    </row>
    <row r="3102" spans="19:19">
      <c r="S3102" s="107"/>
    </row>
    <row r="3103" spans="19:19">
      <c r="S3103" s="107"/>
    </row>
    <row r="3104" spans="19:19">
      <c r="S3104" s="107"/>
    </row>
    <row r="3105" spans="19:19">
      <c r="S3105" s="107"/>
    </row>
    <row r="3106" spans="19:19">
      <c r="S3106" s="107"/>
    </row>
    <row r="3107" spans="19:19">
      <c r="S3107" s="107"/>
    </row>
    <row r="3108" spans="19:19">
      <c r="S3108" s="107"/>
    </row>
    <row r="3109" spans="19:19">
      <c r="S3109" s="107"/>
    </row>
    <row r="3110" spans="19:19">
      <c r="S3110" s="107"/>
    </row>
    <row r="3111" spans="19:19">
      <c r="S3111" s="107"/>
    </row>
    <row r="3112" spans="19:19">
      <c r="S3112" s="107"/>
    </row>
    <row r="3113" spans="19:19">
      <c r="S3113" s="107"/>
    </row>
    <row r="3114" spans="19:19">
      <c r="S3114" s="107"/>
    </row>
    <row r="3115" spans="19:19">
      <c r="S3115" s="107"/>
    </row>
    <row r="3116" spans="19:19">
      <c r="S3116" s="107"/>
    </row>
    <row r="3117" spans="19:19">
      <c r="S3117" s="107"/>
    </row>
    <row r="3118" spans="19:19">
      <c r="S3118" s="107"/>
    </row>
    <row r="3119" spans="19:19">
      <c r="S3119" s="107"/>
    </row>
    <row r="3120" spans="19:19">
      <c r="S3120" s="107"/>
    </row>
    <row r="3121" spans="19:19">
      <c r="S3121" s="107"/>
    </row>
    <row r="3122" spans="19:19">
      <c r="S3122" s="107"/>
    </row>
    <row r="3123" spans="19:19">
      <c r="S3123" s="107"/>
    </row>
    <row r="3124" spans="19:19">
      <c r="S3124" s="107"/>
    </row>
    <row r="3125" spans="19:19">
      <c r="S3125" s="107"/>
    </row>
    <row r="3126" spans="19:19">
      <c r="S3126" s="107"/>
    </row>
    <row r="3127" spans="19:19">
      <c r="S3127" s="107"/>
    </row>
    <row r="3128" spans="19:19">
      <c r="S3128" s="107"/>
    </row>
    <row r="3129" spans="19:19">
      <c r="S3129" s="107"/>
    </row>
    <row r="3130" spans="19:19">
      <c r="S3130" s="107"/>
    </row>
    <row r="3131" spans="19:19">
      <c r="S3131" s="107"/>
    </row>
    <row r="3132" spans="19:19">
      <c r="S3132" s="107"/>
    </row>
    <row r="3133" spans="19:19">
      <c r="S3133" s="107"/>
    </row>
    <row r="3134" spans="19:19">
      <c r="S3134" s="107"/>
    </row>
    <row r="3135" spans="19:19">
      <c r="S3135" s="107"/>
    </row>
    <row r="3136" spans="19:19">
      <c r="S3136" s="107"/>
    </row>
    <row r="3137" spans="19:19">
      <c r="S3137" s="107"/>
    </row>
    <row r="3138" spans="19:19">
      <c r="S3138" s="107"/>
    </row>
    <row r="3139" spans="19:19">
      <c r="S3139" s="107"/>
    </row>
    <row r="3140" spans="19:19">
      <c r="S3140" s="107"/>
    </row>
    <row r="3141" spans="19:19">
      <c r="S3141" s="107"/>
    </row>
    <row r="3142" spans="19:19">
      <c r="S3142" s="107"/>
    </row>
    <row r="3143" spans="19:19">
      <c r="S3143" s="107"/>
    </row>
    <row r="3144" spans="19:19">
      <c r="S3144" s="107"/>
    </row>
    <row r="3145" spans="19:19">
      <c r="S3145" s="107"/>
    </row>
    <row r="3146" spans="19:19">
      <c r="S3146" s="107"/>
    </row>
    <row r="3147" spans="19:19">
      <c r="S3147" s="107"/>
    </row>
    <row r="3148" spans="19:19">
      <c r="S3148" s="107"/>
    </row>
    <row r="3149" spans="19:19">
      <c r="S3149" s="107"/>
    </row>
    <row r="3150" spans="19:19">
      <c r="S3150" s="107"/>
    </row>
    <row r="3151" spans="19:19">
      <c r="S3151" s="107"/>
    </row>
    <row r="3152" spans="19:19">
      <c r="S3152" s="107"/>
    </row>
    <row r="3153" spans="19:19">
      <c r="S3153" s="107"/>
    </row>
    <row r="3154" spans="19:19">
      <c r="S3154" s="107"/>
    </row>
    <row r="3155" spans="19:19">
      <c r="S3155" s="107"/>
    </row>
    <row r="3156" spans="19:19">
      <c r="S3156" s="107"/>
    </row>
    <row r="3157" spans="19:19">
      <c r="S3157" s="107"/>
    </row>
    <row r="3158" spans="19:19">
      <c r="S3158" s="107"/>
    </row>
    <row r="3159" spans="19:19">
      <c r="S3159" s="107"/>
    </row>
    <row r="3160" spans="19:19">
      <c r="S3160" s="107"/>
    </row>
    <row r="3161" spans="19:19">
      <c r="S3161" s="107"/>
    </row>
    <row r="3162" spans="19:19">
      <c r="S3162" s="107"/>
    </row>
    <row r="3163" spans="19:19">
      <c r="S3163" s="107"/>
    </row>
    <row r="3164" spans="19:19">
      <c r="S3164" s="107"/>
    </row>
    <row r="3165" spans="19:19">
      <c r="S3165" s="107"/>
    </row>
    <row r="3166" spans="19:19">
      <c r="S3166" s="107"/>
    </row>
    <row r="3167" spans="19:19">
      <c r="S3167" s="107"/>
    </row>
    <row r="3168" spans="19:19">
      <c r="S3168" s="107"/>
    </row>
    <row r="3169" spans="19:19">
      <c r="S3169" s="107"/>
    </row>
    <row r="3170" spans="19:19">
      <c r="S3170" s="107"/>
    </row>
    <row r="3171" spans="19:19">
      <c r="S3171" s="107"/>
    </row>
    <row r="3172" spans="19:19">
      <c r="S3172" s="107"/>
    </row>
    <row r="3173" spans="19:19">
      <c r="S3173" s="107"/>
    </row>
    <row r="3174" spans="19:19">
      <c r="S3174" s="107"/>
    </row>
    <row r="3175" spans="19:19">
      <c r="S3175" s="107"/>
    </row>
    <row r="3176" spans="19:19">
      <c r="S3176" s="107"/>
    </row>
    <row r="3177" spans="19:19">
      <c r="S3177" s="107"/>
    </row>
    <row r="3178" spans="19:19">
      <c r="S3178" s="107"/>
    </row>
    <row r="3179" spans="19:19">
      <c r="S3179" s="107"/>
    </row>
    <row r="3180" spans="19:19">
      <c r="S3180" s="107"/>
    </row>
    <row r="3181" spans="19:19">
      <c r="S3181" s="107"/>
    </row>
    <row r="3182" spans="19:19">
      <c r="S3182" s="107"/>
    </row>
    <row r="3183" spans="19:19">
      <c r="S3183" s="107"/>
    </row>
    <row r="3184" spans="19:19">
      <c r="S3184" s="107"/>
    </row>
    <row r="3185" spans="19:19">
      <c r="S3185" s="107"/>
    </row>
    <row r="3186" spans="19:19">
      <c r="S3186" s="107"/>
    </row>
    <row r="3187" spans="19:19">
      <c r="S3187" s="107"/>
    </row>
    <row r="3188" spans="19:19">
      <c r="S3188" s="107"/>
    </row>
    <row r="3189" spans="19:19">
      <c r="S3189" s="107"/>
    </row>
    <row r="3190" spans="19:19">
      <c r="S3190" s="107"/>
    </row>
    <row r="3191" spans="19:19">
      <c r="S3191" s="107"/>
    </row>
    <row r="3192" spans="19:19">
      <c r="S3192" s="107"/>
    </row>
    <row r="3193" spans="19:19">
      <c r="S3193" s="107"/>
    </row>
    <row r="3194" spans="19:19">
      <c r="S3194" s="107"/>
    </row>
    <row r="3195" spans="19:19">
      <c r="S3195" s="107"/>
    </row>
    <row r="3196" spans="19:19">
      <c r="S3196" s="107"/>
    </row>
    <row r="3197" spans="19:19">
      <c r="S3197" s="107"/>
    </row>
    <row r="3198" spans="19:19">
      <c r="S3198" s="107"/>
    </row>
    <row r="3199" spans="19:19">
      <c r="S3199" s="107"/>
    </row>
    <row r="3200" spans="19:19">
      <c r="S3200" s="107"/>
    </row>
    <row r="3201" spans="19:19">
      <c r="S3201" s="107"/>
    </row>
    <row r="3202" spans="19:19">
      <c r="S3202" s="107"/>
    </row>
    <row r="3203" spans="19:19">
      <c r="S3203" s="107"/>
    </row>
    <row r="3204" spans="19:19">
      <c r="S3204" s="107"/>
    </row>
    <row r="3205" spans="19:19">
      <c r="S3205" s="107"/>
    </row>
    <row r="3206" spans="19:19">
      <c r="S3206" s="107"/>
    </row>
    <row r="3207" spans="19:19">
      <c r="S3207" s="107"/>
    </row>
    <row r="3208" spans="19:19">
      <c r="S3208" s="107"/>
    </row>
    <row r="3209" spans="19:19">
      <c r="S3209" s="107"/>
    </row>
    <row r="3210" spans="19:19">
      <c r="S3210" s="107"/>
    </row>
    <row r="3211" spans="19:19">
      <c r="S3211" s="107"/>
    </row>
    <row r="3212" spans="19:19">
      <c r="S3212" s="107"/>
    </row>
    <row r="3213" spans="19:19">
      <c r="S3213" s="107"/>
    </row>
    <row r="3214" spans="19:19">
      <c r="S3214" s="107"/>
    </row>
    <row r="3215" spans="19:19">
      <c r="S3215" s="107"/>
    </row>
    <row r="3216" spans="19:19">
      <c r="S3216" s="107"/>
    </row>
    <row r="3217" spans="19:19">
      <c r="S3217" s="107"/>
    </row>
    <row r="3218" spans="19:19">
      <c r="S3218" s="107"/>
    </row>
    <row r="3219" spans="19:19">
      <c r="S3219" s="107"/>
    </row>
    <row r="3220" spans="19:19">
      <c r="S3220" s="107"/>
    </row>
    <row r="3221" spans="19:19">
      <c r="S3221" s="107"/>
    </row>
    <row r="3222" spans="19:19">
      <c r="S3222" s="107"/>
    </row>
    <row r="3223" spans="19:19">
      <c r="S3223" s="107"/>
    </row>
    <row r="3224" spans="19:19">
      <c r="S3224" s="107"/>
    </row>
    <row r="3225" spans="19:19">
      <c r="S3225" s="107"/>
    </row>
    <row r="3226" spans="19:19">
      <c r="S3226" s="107"/>
    </row>
    <row r="3227" spans="19:19">
      <c r="S3227" s="107"/>
    </row>
    <row r="3228" spans="19:19">
      <c r="S3228" s="107"/>
    </row>
    <row r="3229" spans="19:19">
      <c r="S3229" s="107"/>
    </row>
    <row r="3230" spans="19:19">
      <c r="S3230" s="107"/>
    </row>
    <row r="3231" spans="19:19">
      <c r="S3231" s="107"/>
    </row>
    <row r="3232" spans="19:19">
      <c r="S3232" s="107"/>
    </row>
    <row r="3233" spans="19:19">
      <c r="S3233" s="107"/>
    </row>
    <row r="3234" spans="19:19">
      <c r="S3234" s="107"/>
    </row>
    <row r="3235" spans="19:19">
      <c r="S3235" s="107"/>
    </row>
    <row r="3236" spans="19:19">
      <c r="S3236" s="107"/>
    </row>
    <row r="3237" spans="19:19">
      <c r="S3237" s="107"/>
    </row>
    <row r="3238" spans="19:19">
      <c r="S3238" s="107"/>
    </row>
    <row r="3239" spans="19:19">
      <c r="S3239" s="107"/>
    </row>
    <row r="3240" spans="19:19">
      <c r="S3240" s="107"/>
    </row>
    <row r="3241" spans="19:19">
      <c r="S3241" s="107"/>
    </row>
    <row r="3242" spans="19:19">
      <c r="S3242" s="107"/>
    </row>
    <row r="3243" spans="19:19">
      <c r="S3243" s="107"/>
    </row>
    <row r="3244" spans="19:19">
      <c r="S3244" s="107"/>
    </row>
    <row r="3245" spans="19:19">
      <c r="S3245" s="107"/>
    </row>
    <row r="3246" spans="19:19">
      <c r="S3246" s="107"/>
    </row>
    <row r="3247" spans="19:19">
      <c r="S3247" s="107"/>
    </row>
    <row r="3248" spans="19:19">
      <c r="S3248" s="107"/>
    </row>
    <row r="3249" spans="19:19">
      <c r="S3249" s="107"/>
    </row>
    <row r="3250" spans="19:19">
      <c r="S3250" s="107"/>
    </row>
    <row r="3251" spans="19:19">
      <c r="S3251" s="107"/>
    </row>
    <row r="3252" spans="19:19">
      <c r="S3252" s="107"/>
    </row>
    <row r="3253" spans="19:19">
      <c r="S3253" s="107"/>
    </row>
    <row r="3254" spans="19:19">
      <c r="S3254" s="107"/>
    </row>
    <row r="3255" spans="19:19">
      <c r="S3255" s="107"/>
    </row>
    <row r="3256" spans="19:19">
      <c r="S3256" s="107"/>
    </row>
    <row r="3257" spans="19:19">
      <c r="S3257" s="107"/>
    </row>
    <row r="3258" spans="19:19">
      <c r="S3258" s="107"/>
    </row>
    <row r="3259" spans="19:19">
      <c r="S3259" s="107"/>
    </row>
    <row r="3260" spans="19:19">
      <c r="S3260" s="107"/>
    </row>
    <row r="3261" spans="19:19">
      <c r="S3261" s="107"/>
    </row>
    <row r="3262" spans="19:19">
      <c r="S3262" s="107"/>
    </row>
    <row r="3263" spans="19:19">
      <c r="S3263" s="107"/>
    </row>
    <row r="3264" spans="19:19">
      <c r="S3264" s="107"/>
    </row>
    <row r="3265" spans="19:19">
      <c r="S3265" s="107"/>
    </row>
    <row r="3266" spans="19:19">
      <c r="S3266" s="107"/>
    </row>
    <row r="3267" spans="19:19">
      <c r="S3267" s="107"/>
    </row>
    <row r="3268" spans="19:19">
      <c r="S3268" s="107"/>
    </row>
    <row r="3269" spans="19:19">
      <c r="S3269" s="107"/>
    </row>
    <row r="3270" spans="19:19">
      <c r="S3270" s="107"/>
    </row>
    <row r="3271" spans="19:19">
      <c r="S3271" s="107"/>
    </row>
    <row r="3272" spans="19:19">
      <c r="S3272" s="107"/>
    </row>
    <row r="3273" spans="19:19">
      <c r="S3273" s="107"/>
    </row>
    <row r="3274" spans="19:19">
      <c r="S3274" s="107"/>
    </row>
    <row r="3275" spans="19:19">
      <c r="S3275" s="107"/>
    </row>
    <row r="3276" spans="19:19">
      <c r="S3276" s="107"/>
    </row>
    <row r="3277" spans="19:19">
      <c r="S3277" s="107"/>
    </row>
    <row r="3278" spans="19:19">
      <c r="S3278" s="107"/>
    </row>
    <row r="3279" spans="19:19">
      <c r="S3279" s="107"/>
    </row>
    <row r="3280" spans="19:19">
      <c r="S3280" s="107"/>
    </row>
    <row r="3281" spans="19:19">
      <c r="S3281" s="107"/>
    </row>
    <row r="3282" spans="19:19">
      <c r="S3282" s="107"/>
    </row>
    <row r="3283" spans="19:19">
      <c r="S3283" s="107"/>
    </row>
    <row r="3284" spans="19:19">
      <c r="S3284" s="107"/>
    </row>
    <row r="3285" spans="19:19">
      <c r="S3285" s="107"/>
    </row>
    <row r="3286" spans="19:19">
      <c r="S3286" s="107"/>
    </row>
    <row r="3287" spans="19:19">
      <c r="S3287" s="107"/>
    </row>
    <row r="3288" spans="19:19">
      <c r="S3288" s="107"/>
    </row>
    <row r="3289" spans="19:19">
      <c r="S3289" s="107"/>
    </row>
    <row r="3290" spans="19:19">
      <c r="S3290" s="107"/>
    </row>
    <row r="3291" spans="19:19">
      <c r="S3291" s="107"/>
    </row>
    <row r="3292" spans="19:19">
      <c r="S3292" s="107"/>
    </row>
    <row r="3293" spans="19:19">
      <c r="S3293" s="107"/>
    </row>
    <row r="3294" spans="19:19">
      <c r="S3294" s="107"/>
    </row>
    <row r="3295" spans="19:19">
      <c r="S3295" s="107"/>
    </row>
    <row r="3296" spans="19:19">
      <c r="S3296" s="107"/>
    </row>
    <row r="3297" spans="19:19">
      <c r="S3297" s="107"/>
    </row>
    <row r="3298" spans="19:19">
      <c r="S3298" s="107"/>
    </row>
    <row r="3299" spans="19:19">
      <c r="S3299" s="107"/>
    </row>
    <row r="3300" spans="19:19">
      <c r="S3300" s="107"/>
    </row>
    <row r="3301" spans="19:19">
      <c r="S3301" s="107"/>
    </row>
    <row r="3302" spans="19:19">
      <c r="S3302" s="107"/>
    </row>
    <row r="3303" spans="19:19">
      <c r="S3303" s="107"/>
    </row>
    <row r="3304" spans="19:19">
      <c r="S3304" s="107"/>
    </row>
    <row r="3305" spans="19:19">
      <c r="S3305" s="107"/>
    </row>
    <row r="3306" spans="19:19">
      <c r="S3306" s="107"/>
    </row>
    <row r="3307" spans="19:19">
      <c r="S3307" s="107"/>
    </row>
    <row r="3308" spans="19:19">
      <c r="S3308" s="107"/>
    </row>
    <row r="3309" spans="19:19">
      <c r="S3309" s="107"/>
    </row>
    <row r="3310" spans="19:19">
      <c r="S3310" s="107"/>
    </row>
    <row r="3311" spans="19:19">
      <c r="S3311" s="107"/>
    </row>
    <row r="3312" spans="19:19">
      <c r="S3312" s="107"/>
    </row>
    <row r="3313" spans="19:19">
      <c r="S3313" s="107"/>
    </row>
    <row r="3314" spans="19:19">
      <c r="S3314" s="107"/>
    </row>
    <row r="3315" spans="19:19">
      <c r="S3315" s="107"/>
    </row>
    <row r="3316" spans="19:19">
      <c r="S3316" s="107"/>
    </row>
    <row r="3317" spans="19:19">
      <c r="S3317" s="107"/>
    </row>
    <row r="3318" spans="19:19">
      <c r="S3318" s="107"/>
    </row>
    <row r="3319" spans="19:19">
      <c r="S3319" s="107"/>
    </row>
    <row r="3320" spans="19:19">
      <c r="S3320" s="107"/>
    </row>
    <row r="3321" spans="19:19">
      <c r="S3321" s="107"/>
    </row>
    <row r="3322" spans="19:19">
      <c r="S3322" s="107"/>
    </row>
    <row r="3323" spans="19:19">
      <c r="S3323" s="107"/>
    </row>
    <row r="3324" spans="19:19">
      <c r="S3324" s="107"/>
    </row>
    <row r="3325" spans="19:19">
      <c r="S3325" s="107"/>
    </row>
    <row r="3326" spans="19:19">
      <c r="S3326" s="107"/>
    </row>
    <row r="3327" spans="19:19">
      <c r="S3327" s="107"/>
    </row>
    <row r="3328" spans="19:19">
      <c r="S3328" s="107"/>
    </row>
    <row r="3329" spans="19:19">
      <c r="S3329" s="107"/>
    </row>
    <row r="3330" spans="19:19">
      <c r="S3330" s="107"/>
    </row>
    <row r="3331" spans="19:19">
      <c r="S3331" s="107"/>
    </row>
    <row r="3332" spans="19:19">
      <c r="S3332" s="107"/>
    </row>
    <row r="3333" spans="19:19">
      <c r="S3333" s="107"/>
    </row>
    <row r="3334" spans="19:19">
      <c r="S3334" s="107"/>
    </row>
    <row r="3335" spans="19:19">
      <c r="S3335" s="107"/>
    </row>
    <row r="3336" spans="19:19">
      <c r="S3336" s="107"/>
    </row>
    <row r="3337" spans="19:19">
      <c r="S3337" s="107"/>
    </row>
    <row r="3338" spans="19:19">
      <c r="S3338" s="107"/>
    </row>
    <row r="3339" spans="19:19">
      <c r="S3339" s="107"/>
    </row>
    <row r="3340" spans="19:19">
      <c r="S3340" s="107"/>
    </row>
    <row r="3341" spans="19:19">
      <c r="S3341" s="107"/>
    </row>
    <row r="3342" spans="19:19">
      <c r="S3342" s="107"/>
    </row>
    <row r="3343" spans="19:19">
      <c r="S3343" s="107"/>
    </row>
    <row r="3344" spans="19:19">
      <c r="S3344" s="107"/>
    </row>
    <row r="3345" spans="19:19">
      <c r="S3345" s="107"/>
    </row>
    <row r="3346" spans="19:19">
      <c r="S3346" s="107"/>
    </row>
    <row r="3347" spans="19:19">
      <c r="S3347" s="107"/>
    </row>
    <row r="3348" spans="19:19">
      <c r="S3348" s="107"/>
    </row>
    <row r="3349" spans="19:19">
      <c r="S3349" s="107"/>
    </row>
    <row r="3350" spans="19:19">
      <c r="S3350" s="107"/>
    </row>
    <row r="3351" spans="19:19">
      <c r="S3351" s="107"/>
    </row>
    <row r="3352" spans="19:19">
      <c r="S3352" s="107"/>
    </row>
    <row r="3353" spans="19:19">
      <c r="S3353" s="107"/>
    </row>
    <row r="3354" spans="19:19">
      <c r="S3354" s="107"/>
    </row>
    <row r="3355" spans="19:19">
      <c r="S3355" s="107"/>
    </row>
    <row r="3356" spans="19:19">
      <c r="S3356" s="107"/>
    </row>
    <row r="3357" spans="19:19">
      <c r="S3357" s="107"/>
    </row>
    <row r="3358" spans="19:19">
      <c r="S3358" s="107"/>
    </row>
    <row r="3359" spans="19:19">
      <c r="S3359" s="107"/>
    </row>
    <row r="3360" spans="19:19">
      <c r="S3360" s="107"/>
    </row>
    <row r="3361" spans="19:19">
      <c r="S3361" s="107"/>
    </row>
    <row r="3362" spans="19:19">
      <c r="S3362" s="107"/>
    </row>
    <row r="3363" spans="19:19">
      <c r="S3363" s="107"/>
    </row>
    <row r="3364" spans="19:19">
      <c r="S3364" s="107"/>
    </row>
    <row r="3365" spans="19:19">
      <c r="S3365" s="107"/>
    </row>
    <row r="3366" spans="19:19">
      <c r="S3366" s="107"/>
    </row>
    <row r="3367" spans="19:19">
      <c r="S3367" s="107"/>
    </row>
    <row r="3368" spans="19:19">
      <c r="S3368" s="107"/>
    </row>
    <row r="3369" spans="19:19">
      <c r="S3369" s="107"/>
    </row>
    <row r="3370" spans="19:19">
      <c r="S3370" s="107"/>
    </row>
    <row r="3371" spans="19:19">
      <c r="S3371" s="107"/>
    </row>
    <row r="3372" spans="19:19">
      <c r="S3372" s="107"/>
    </row>
    <row r="3373" spans="19:19">
      <c r="S3373" s="107"/>
    </row>
    <row r="3374" spans="19:19">
      <c r="S3374" s="107"/>
    </row>
    <row r="3375" spans="19:19">
      <c r="S3375" s="107"/>
    </row>
    <row r="3376" spans="19:19">
      <c r="S3376" s="107"/>
    </row>
    <row r="3377" spans="19:19">
      <c r="S3377" s="107"/>
    </row>
    <row r="3378" spans="19:19">
      <c r="S3378" s="107"/>
    </row>
    <row r="3379" spans="19:19">
      <c r="S3379" s="107"/>
    </row>
    <row r="3380" spans="19:19">
      <c r="S3380" s="107"/>
    </row>
    <row r="3381" spans="19:19">
      <c r="S3381" s="107"/>
    </row>
    <row r="3382" spans="19:19">
      <c r="S3382" s="107"/>
    </row>
    <row r="3383" spans="19:19">
      <c r="S3383" s="107"/>
    </row>
    <row r="3384" spans="19:19">
      <c r="S3384" s="107"/>
    </row>
    <row r="3385" spans="19:19">
      <c r="S3385" s="107"/>
    </row>
    <row r="3386" spans="19:19">
      <c r="S3386" s="107"/>
    </row>
    <row r="3387" spans="19:19">
      <c r="S3387" s="107"/>
    </row>
    <row r="3388" spans="19:19">
      <c r="S3388" s="107"/>
    </row>
    <row r="3389" spans="19:19">
      <c r="S3389" s="107"/>
    </row>
    <row r="3390" spans="19:19">
      <c r="S3390" s="107"/>
    </row>
    <row r="3391" spans="19:19">
      <c r="S3391" s="107"/>
    </row>
    <row r="3392" spans="19:19">
      <c r="S3392" s="107"/>
    </row>
    <row r="3393" spans="19:19">
      <c r="S3393" s="107"/>
    </row>
    <row r="3394" spans="19:19">
      <c r="S3394" s="107"/>
    </row>
    <row r="3395" spans="19:19">
      <c r="S3395" s="107"/>
    </row>
    <row r="3396" spans="19:19">
      <c r="S3396" s="107"/>
    </row>
    <row r="3397" spans="19:19">
      <c r="S3397" s="107"/>
    </row>
    <row r="3398" spans="19:19">
      <c r="S3398" s="107"/>
    </row>
    <row r="3399" spans="19:19">
      <c r="S3399" s="107"/>
    </row>
    <row r="3400" spans="19:19">
      <c r="S3400" s="107"/>
    </row>
    <row r="3401" spans="19:19">
      <c r="S3401" s="107"/>
    </row>
    <row r="3402" spans="19:19">
      <c r="S3402" s="107"/>
    </row>
    <row r="3403" spans="19:19">
      <c r="S3403" s="107"/>
    </row>
    <row r="3404" spans="19:19">
      <c r="S3404" s="107"/>
    </row>
    <row r="3405" spans="19:19">
      <c r="S3405" s="107"/>
    </row>
    <row r="3406" spans="19:19">
      <c r="S3406" s="107"/>
    </row>
    <row r="3407" spans="19:19">
      <c r="S3407" s="107"/>
    </row>
    <row r="3408" spans="19:19">
      <c r="S3408" s="107"/>
    </row>
    <row r="3409" spans="19:19">
      <c r="S3409" s="107"/>
    </row>
    <row r="3410" spans="19:19">
      <c r="S3410" s="107"/>
    </row>
    <row r="3411" spans="19:19">
      <c r="S3411" s="107"/>
    </row>
    <row r="3412" spans="19:19">
      <c r="S3412" s="107"/>
    </row>
    <row r="3413" spans="19:19">
      <c r="S3413" s="107"/>
    </row>
    <row r="3414" spans="19:19">
      <c r="S3414" s="107"/>
    </row>
    <row r="3415" spans="19:19">
      <c r="S3415" s="107"/>
    </row>
    <row r="3416" spans="19:19">
      <c r="S3416" s="107"/>
    </row>
    <row r="3417" spans="19:19">
      <c r="S3417" s="107"/>
    </row>
    <row r="3418" spans="19:19">
      <c r="S3418" s="107"/>
    </row>
    <row r="3419" spans="19:19">
      <c r="S3419" s="107"/>
    </row>
    <row r="3420" spans="19:19">
      <c r="S3420" s="107"/>
    </row>
    <row r="3421" spans="19:19">
      <c r="S3421" s="107"/>
    </row>
    <row r="3422" spans="19:19">
      <c r="S3422" s="107"/>
    </row>
    <row r="3423" spans="19:19">
      <c r="S3423" s="107"/>
    </row>
    <row r="3424" spans="19:19">
      <c r="S3424" s="107"/>
    </row>
    <row r="3425" spans="19:19">
      <c r="S3425" s="107"/>
    </row>
    <row r="3426" spans="19:19">
      <c r="S3426" s="107"/>
    </row>
    <row r="3427" spans="19:19">
      <c r="S3427" s="107"/>
    </row>
    <row r="3428" spans="19:19">
      <c r="S3428" s="107"/>
    </row>
    <row r="3429" spans="19:19">
      <c r="S3429" s="107"/>
    </row>
    <row r="3430" spans="19:19">
      <c r="S3430" s="107"/>
    </row>
    <row r="3431" spans="19:19">
      <c r="S3431" s="107"/>
    </row>
    <row r="3432" spans="19:19">
      <c r="S3432" s="107"/>
    </row>
    <row r="3433" spans="19:19">
      <c r="S3433" s="107"/>
    </row>
    <row r="3434" spans="19:19">
      <c r="S3434" s="107"/>
    </row>
    <row r="3435" spans="19:19">
      <c r="S3435" s="107"/>
    </row>
    <row r="3436" spans="19:19">
      <c r="S3436" s="107"/>
    </row>
    <row r="3437" spans="19:19">
      <c r="S3437" s="107"/>
    </row>
    <row r="3438" spans="19:19">
      <c r="S3438" s="107"/>
    </row>
    <row r="3439" spans="19:19">
      <c r="S3439" s="107"/>
    </row>
    <row r="3440" spans="19:19">
      <c r="S3440" s="107"/>
    </row>
    <row r="3441" spans="19:19">
      <c r="S3441" s="107"/>
    </row>
    <row r="3442" spans="19:19">
      <c r="S3442" s="107"/>
    </row>
    <row r="3443" spans="19:19">
      <c r="S3443" s="107"/>
    </row>
    <row r="3444" spans="19:19">
      <c r="S3444" s="107"/>
    </row>
    <row r="3445" spans="19:19">
      <c r="S3445" s="107"/>
    </row>
    <row r="3446" spans="19:19">
      <c r="S3446" s="107"/>
    </row>
    <row r="3447" spans="19:19">
      <c r="S3447" s="107"/>
    </row>
    <row r="3448" spans="19:19">
      <c r="S3448" s="107"/>
    </row>
    <row r="3449" spans="19:19">
      <c r="S3449" s="107"/>
    </row>
    <row r="3450" spans="19:19">
      <c r="S3450" s="107"/>
    </row>
    <row r="3451" spans="19:19">
      <c r="S3451" s="107"/>
    </row>
    <row r="3452" spans="19:19">
      <c r="S3452" s="107"/>
    </row>
    <row r="3453" spans="19:19">
      <c r="S3453" s="107"/>
    </row>
    <row r="3454" spans="19:19">
      <c r="S3454" s="107"/>
    </row>
    <row r="3455" spans="19:19">
      <c r="S3455" s="107"/>
    </row>
    <row r="3456" spans="19:19">
      <c r="S3456" s="107"/>
    </row>
    <row r="3457" spans="19:19">
      <c r="S3457" s="107"/>
    </row>
    <row r="3458" spans="19:19">
      <c r="S3458" s="107"/>
    </row>
    <row r="3459" spans="19:19">
      <c r="S3459" s="107"/>
    </row>
    <row r="3460" spans="19:19">
      <c r="S3460" s="107"/>
    </row>
    <row r="3461" spans="19:19">
      <c r="S3461" s="107"/>
    </row>
    <row r="3462" spans="19:19">
      <c r="S3462" s="107"/>
    </row>
    <row r="3463" spans="19:19">
      <c r="S3463" s="107"/>
    </row>
    <row r="3464" spans="19:19">
      <c r="S3464" s="107"/>
    </row>
    <row r="3465" spans="19:19">
      <c r="S3465" s="107"/>
    </row>
    <row r="3466" spans="19:19">
      <c r="S3466" s="107"/>
    </row>
    <row r="3467" spans="19:19">
      <c r="S3467" s="107"/>
    </row>
    <row r="3468" spans="19:19">
      <c r="S3468" s="107"/>
    </row>
    <row r="3469" spans="19:19">
      <c r="S3469" s="107"/>
    </row>
    <row r="3470" spans="19:19">
      <c r="S3470" s="107"/>
    </row>
    <row r="3471" spans="19:19">
      <c r="S3471" s="107"/>
    </row>
    <row r="3472" spans="19:19">
      <c r="S3472" s="107"/>
    </row>
    <row r="3473" spans="19:19">
      <c r="S3473" s="107"/>
    </row>
    <row r="3474" spans="19:19">
      <c r="S3474" s="107"/>
    </row>
    <row r="3475" spans="19:19">
      <c r="S3475" s="107"/>
    </row>
    <row r="3476" spans="19:19">
      <c r="S3476" s="107"/>
    </row>
    <row r="3477" spans="19:19">
      <c r="S3477" s="107"/>
    </row>
    <row r="3478" spans="19:19">
      <c r="S3478" s="107"/>
    </row>
    <row r="3479" spans="19:19">
      <c r="S3479" s="107"/>
    </row>
    <row r="3480" spans="19:19">
      <c r="S3480" s="107"/>
    </row>
    <row r="3481" spans="19:19">
      <c r="S3481" s="107"/>
    </row>
    <row r="3482" spans="19:19">
      <c r="S3482" s="107"/>
    </row>
    <row r="3483" spans="19:19">
      <c r="S3483" s="107"/>
    </row>
    <row r="3484" spans="19:19">
      <c r="S3484" s="107"/>
    </row>
    <row r="3485" spans="19:19">
      <c r="S3485" s="107"/>
    </row>
    <row r="3486" spans="19:19">
      <c r="S3486" s="107"/>
    </row>
    <row r="3487" spans="19:19">
      <c r="S3487" s="107"/>
    </row>
    <row r="3488" spans="19:19">
      <c r="S3488" s="107"/>
    </row>
    <row r="3489" spans="19:19">
      <c r="S3489" s="107"/>
    </row>
    <row r="3490" spans="19:19">
      <c r="S3490" s="107"/>
    </row>
    <row r="3491" spans="19:19">
      <c r="S3491" s="107"/>
    </row>
    <row r="3492" spans="19:19">
      <c r="S3492" s="107"/>
    </row>
    <row r="3493" spans="19:19">
      <c r="S3493" s="107"/>
    </row>
    <row r="3494" spans="19:19">
      <c r="S3494" s="107"/>
    </row>
    <row r="3495" spans="19:19">
      <c r="S3495" s="107"/>
    </row>
    <row r="3496" spans="19:19">
      <c r="S3496" s="107"/>
    </row>
    <row r="3497" spans="19:19">
      <c r="S3497" s="107"/>
    </row>
    <row r="3498" spans="19:19">
      <c r="S3498" s="107"/>
    </row>
    <row r="3499" spans="19:19">
      <c r="S3499" s="107"/>
    </row>
    <row r="3500" spans="19:19">
      <c r="S3500" s="107"/>
    </row>
    <row r="3501" spans="19:19">
      <c r="S3501" s="107"/>
    </row>
    <row r="3502" spans="19:19">
      <c r="S3502" s="107"/>
    </row>
    <row r="3503" spans="19:19">
      <c r="S3503" s="107"/>
    </row>
    <row r="3504" spans="19:19">
      <c r="S3504" s="107"/>
    </row>
    <row r="3505" spans="19:19">
      <c r="S3505" s="107"/>
    </row>
    <row r="3506" spans="19:19">
      <c r="S3506" s="107"/>
    </row>
    <row r="3507" spans="19:19">
      <c r="S3507" s="107"/>
    </row>
    <row r="3508" spans="19:19">
      <c r="S3508" s="107"/>
    </row>
    <row r="3509" spans="19:19">
      <c r="S3509" s="107"/>
    </row>
    <row r="3510" spans="19:19">
      <c r="S3510" s="107"/>
    </row>
    <row r="3511" spans="19:19">
      <c r="S3511" s="107"/>
    </row>
    <row r="3512" spans="19:19">
      <c r="S3512" s="107"/>
    </row>
    <row r="3513" spans="19:19">
      <c r="S3513" s="107"/>
    </row>
    <row r="3514" spans="19:19">
      <c r="S3514" s="107"/>
    </row>
    <row r="3515" spans="19:19">
      <c r="S3515" s="107"/>
    </row>
    <row r="3516" spans="19:19">
      <c r="S3516" s="107"/>
    </row>
    <row r="3517" spans="19:19">
      <c r="S3517" s="107"/>
    </row>
    <row r="3518" spans="19:19">
      <c r="S3518" s="107"/>
    </row>
    <row r="3519" spans="19:19">
      <c r="S3519" s="107"/>
    </row>
    <row r="3520" spans="19:19">
      <c r="S3520" s="107"/>
    </row>
    <row r="3521" spans="19:19">
      <c r="S3521" s="107"/>
    </row>
    <row r="3522" spans="19:19">
      <c r="S3522" s="107"/>
    </row>
    <row r="3523" spans="19:19">
      <c r="S3523" s="107"/>
    </row>
    <row r="3524" spans="19:19">
      <c r="S3524" s="107"/>
    </row>
    <row r="3525" spans="19:19">
      <c r="S3525" s="107"/>
    </row>
    <row r="3526" spans="19:19">
      <c r="S3526" s="107"/>
    </row>
    <row r="3527" spans="19:19">
      <c r="S3527" s="107"/>
    </row>
    <row r="3528" spans="19:19">
      <c r="S3528" s="107"/>
    </row>
    <row r="3529" spans="19:19">
      <c r="S3529" s="107"/>
    </row>
    <row r="3530" spans="19:19">
      <c r="S3530" s="107"/>
    </row>
    <row r="3531" spans="19:19">
      <c r="S3531" s="107"/>
    </row>
    <row r="3532" spans="19:19">
      <c r="S3532" s="107"/>
    </row>
    <row r="3533" spans="19:19">
      <c r="S3533" s="107"/>
    </row>
    <row r="3534" spans="19:19">
      <c r="S3534" s="107"/>
    </row>
    <row r="3535" spans="19:19">
      <c r="S3535" s="107"/>
    </row>
    <row r="3536" spans="19:19">
      <c r="S3536" s="107"/>
    </row>
    <row r="3537" spans="19:19">
      <c r="S3537" s="107"/>
    </row>
    <row r="3538" spans="19:19">
      <c r="S3538" s="107"/>
    </row>
    <row r="3539" spans="19:19">
      <c r="S3539" s="107"/>
    </row>
    <row r="3540" spans="19:19">
      <c r="S3540" s="107"/>
    </row>
    <row r="3541" spans="19:19">
      <c r="S3541" s="107"/>
    </row>
    <row r="3542" spans="19:19">
      <c r="S3542" s="107"/>
    </row>
    <row r="3543" spans="19:19">
      <c r="S3543" s="107"/>
    </row>
    <row r="3544" spans="19:19">
      <c r="S3544" s="107"/>
    </row>
    <row r="3545" spans="19:19">
      <c r="S3545" s="107"/>
    </row>
    <row r="3546" spans="19:19">
      <c r="S3546" s="107"/>
    </row>
    <row r="3547" spans="19:19">
      <c r="S3547" s="107"/>
    </row>
    <row r="3548" spans="19:19">
      <c r="S3548" s="107"/>
    </row>
    <row r="3549" spans="19:19">
      <c r="S3549" s="107"/>
    </row>
    <row r="3550" spans="19:19">
      <c r="S3550" s="107"/>
    </row>
    <row r="3551" spans="19:19">
      <c r="S3551" s="107"/>
    </row>
    <row r="3552" spans="19:19">
      <c r="S3552" s="107"/>
    </row>
    <row r="3553" spans="19:19">
      <c r="S3553" s="107"/>
    </row>
    <row r="3554" spans="19:19">
      <c r="S3554" s="107"/>
    </row>
    <row r="3555" spans="19:19">
      <c r="S3555" s="107"/>
    </row>
    <row r="3556" spans="19:19">
      <c r="S3556" s="107"/>
    </row>
    <row r="3557" spans="19:19">
      <c r="S3557" s="107"/>
    </row>
    <row r="3558" spans="19:19">
      <c r="S3558" s="107"/>
    </row>
    <row r="3559" spans="19:19">
      <c r="S3559" s="107"/>
    </row>
    <row r="3560" spans="19:19">
      <c r="S3560" s="107"/>
    </row>
    <row r="3561" spans="19:19">
      <c r="S3561" s="107"/>
    </row>
    <row r="3562" spans="19:19">
      <c r="S3562" s="107"/>
    </row>
    <row r="3563" spans="19:19">
      <c r="S3563" s="107"/>
    </row>
    <row r="3564" spans="19:19">
      <c r="S3564" s="107"/>
    </row>
    <row r="3565" spans="19:19">
      <c r="S3565" s="107"/>
    </row>
    <row r="3566" spans="19:19">
      <c r="S3566" s="107"/>
    </row>
    <row r="3567" spans="19:19">
      <c r="S3567" s="107"/>
    </row>
    <row r="3568" spans="19:19">
      <c r="S3568" s="107"/>
    </row>
    <row r="3569" spans="19:19">
      <c r="S3569" s="107"/>
    </row>
    <row r="3570" spans="19:19">
      <c r="S3570" s="107"/>
    </row>
    <row r="3571" spans="19:19">
      <c r="S3571" s="107"/>
    </row>
    <row r="3572" spans="19:19">
      <c r="S3572" s="107"/>
    </row>
    <row r="3573" spans="19:19">
      <c r="S3573" s="107"/>
    </row>
    <row r="3574" spans="19:19">
      <c r="S3574" s="107"/>
    </row>
    <row r="3575" spans="19:19">
      <c r="S3575" s="107"/>
    </row>
    <row r="3576" spans="19:19">
      <c r="S3576" s="107"/>
    </row>
    <row r="3577" spans="19:19">
      <c r="S3577" s="107"/>
    </row>
    <row r="3578" spans="19:19">
      <c r="S3578" s="107"/>
    </row>
    <row r="3579" spans="19:19">
      <c r="S3579" s="107"/>
    </row>
    <row r="3580" spans="19:19">
      <c r="S3580" s="107"/>
    </row>
    <row r="3581" spans="19:19">
      <c r="S3581" s="107"/>
    </row>
    <row r="3582" spans="19:19">
      <c r="S3582" s="107"/>
    </row>
    <row r="3583" spans="19:19">
      <c r="S3583" s="107"/>
    </row>
    <row r="3584" spans="19:19">
      <c r="S3584" s="107"/>
    </row>
    <row r="3585" spans="19:19">
      <c r="S3585" s="107"/>
    </row>
    <row r="3586" spans="19:19">
      <c r="S3586" s="107"/>
    </row>
    <row r="3587" spans="19:19">
      <c r="S3587" s="107"/>
    </row>
    <row r="3588" spans="19:19">
      <c r="S3588" s="107"/>
    </row>
    <row r="3589" spans="19:19">
      <c r="S3589" s="107"/>
    </row>
    <row r="3590" spans="19:19">
      <c r="S3590" s="107"/>
    </row>
    <row r="3591" spans="19:19">
      <c r="S3591" s="107"/>
    </row>
    <row r="3592" spans="19:19">
      <c r="S3592" s="107"/>
    </row>
    <row r="3593" spans="19:19">
      <c r="S3593" s="107"/>
    </row>
    <row r="3594" spans="19:19">
      <c r="S3594" s="107"/>
    </row>
    <row r="3595" spans="19:19">
      <c r="S3595" s="107"/>
    </row>
    <row r="3596" spans="19:19">
      <c r="S3596" s="107"/>
    </row>
    <row r="3597" spans="19:19">
      <c r="S3597" s="107"/>
    </row>
    <row r="3598" spans="19:19">
      <c r="S3598" s="107"/>
    </row>
    <row r="3599" spans="19:19">
      <c r="S3599" s="107"/>
    </row>
    <row r="3600" spans="19:19">
      <c r="S3600" s="107"/>
    </row>
    <row r="3601" spans="19:19">
      <c r="S3601" s="107"/>
    </row>
  </sheetData>
  <phoneticPr fontId="3"/>
  <pageMargins left="0.75" right="0.75" top="1" bottom="1" header="0.51200000000000001" footer="0.51200000000000001"/>
  <pageSetup paperSize="8" scale="8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7DD66-E5FC-4649-8371-22B9AF12C4E2}">
  <sheetPr codeName="Sheet5"/>
  <dimension ref="A1:P46"/>
  <sheetViews>
    <sheetView zoomScale="75" workbookViewId="0">
      <selection activeCell="G54" sqref="G54"/>
    </sheetView>
  </sheetViews>
  <sheetFormatPr defaultColWidth="9" defaultRowHeight="13.8"/>
  <cols>
    <col min="1" max="2" width="9" style="7"/>
    <col min="3" max="3" width="10" style="7" customWidth="1"/>
    <col min="4" max="16384" width="9" style="7"/>
  </cols>
  <sheetData>
    <row r="1" spans="1:16">
      <c r="A1" s="7">
        <v>13</v>
      </c>
      <c r="C1" s="109"/>
      <c r="D1" s="109"/>
      <c r="E1" s="109"/>
      <c r="F1" s="109"/>
      <c r="G1" s="109"/>
    </row>
    <row r="2" spans="1:16" s="110" customFormat="1" ht="27.6">
      <c r="B2" s="109" t="s">
        <v>3</v>
      </c>
      <c r="C2" s="110" t="s">
        <v>28</v>
      </c>
      <c r="D2" s="110" t="s">
        <v>41</v>
      </c>
      <c r="E2" s="110" t="s">
        <v>40</v>
      </c>
      <c r="F2" s="110" t="s">
        <v>12</v>
      </c>
      <c r="G2" s="110" t="s">
        <v>39</v>
      </c>
      <c r="M2" s="110" t="s">
        <v>37</v>
      </c>
    </row>
    <row r="3" spans="1:16" ht="15.75" customHeight="1">
      <c r="B3" s="3" t="s">
        <v>107</v>
      </c>
      <c r="C3" s="7" t="s">
        <v>32</v>
      </c>
      <c r="D3" s="7" t="s">
        <v>33</v>
      </c>
      <c r="E3" s="7" t="s">
        <v>35</v>
      </c>
      <c r="F3" s="7" t="s">
        <v>34</v>
      </c>
      <c r="G3" s="7" t="s">
        <v>4</v>
      </c>
      <c r="H3" s="110" t="s">
        <v>5</v>
      </c>
      <c r="I3" s="110" t="s">
        <v>6</v>
      </c>
      <c r="J3" s="110" t="s">
        <v>7</v>
      </c>
      <c r="K3" s="110" t="s">
        <v>8</v>
      </c>
      <c r="L3" s="110" t="s">
        <v>9</v>
      </c>
      <c r="M3" s="7" t="s">
        <v>38</v>
      </c>
    </row>
    <row r="4" spans="1:16" ht="15.75" customHeight="1">
      <c r="B4" s="16" t="s">
        <v>53</v>
      </c>
      <c r="C4" s="1">
        <v>20.6</v>
      </c>
      <c r="D4" s="1">
        <v>126</v>
      </c>
      <c r="E4" s="16">
        <v>8500</v>
      </c>
      <c r="F4" s="16">
        <v>1400</v>
      </c>
      <c r="G4" s="1">
        <v>220.8</v>
      </c>
      <c r="H4" s="1">
        <v>162.54</v>
      </c>
      <c r="I4" s="1">
        <v>116.31</v>
      </c>
      <c r="J4" s="1">
        <v>90.54</v>
      </c>
      <c r="K4" s="2">
        <v>75.53</v>
      </c>
      <c r="L4" s="1">
        <v>63.29</v>
      </c>
      <c r="M4" s="1">
        <v>31</v>
      </c>
      <c r="P4" s="4"/>
    </row>
    <row r="5" spans="1:16" ht="15.75" customHeight="1">
      <c r="B5" s="16" t="s">
        <v>54</v>
      </c>
      <c r="C5" s="1">
        <v>105.5</v>
      </c>
      <c r="D5" s="1">
        <v>256</v>
      </c>
      <c r="E5" s="16">
        <v>8000</v>
      </c>
      <c r="F5" s="16">
        <v>1000</v>
      </c>
      <c r="G5" s="1">
        <v>98.7</v>
      </c>
      <c r="H5" s="1">
        <v>69.2</v>
      </c>
      <c r="I5" s="1">
        <v>52.6</v>
      </c>
      <c r="J5" s="1">
        <v>42.1</v>
      </c>
      <c r="K5" s="2">
        <v>36.299999999999997</v>
      </c>
      <c r="L5" s="1"/>
      <c r="M5" s="1">
        <v>32</v>
      </c>
    </row>
    <row r="6" spans="1:16" ht="15.75" customHeight="1">
      <c r="B6" s="16" t="s">
        <v>55</v>
      </c>
      <c r="C6" s="1">
        <v>11</v>
      </c>
      <c r="D6" s="1">
        <v>158</v>
      </c>
      <c r="E6" s="16">
        <v>7750</v>
      </c>
      <c r="F6" s="16">
        <v>1850</v>
      </c>
      <c r="G6" s="1">
        <v>221</v>
      </c>
      <c r="H6" s="1">
        <v>156.1</v>
      </c>
      <c r="I6" s="1">
        <v>120.8</v>
      </c>
      <c r="J6" s="1">
        <v>100.2</v>
      </c>
      <c r="K6" s="2">
        <v>82.9</v>
      </c>
      <c r="L6" s="1">
        <v>71.8</v>
      </c>
      <c r="M6" s="1">
        <v>21</v>
      </c>
    </row>
    <row r="7" spans="1:16" ht="15.75" customHeight="1">
      <c r="B7" s="16" t="s">
        <v>56</v>
      </c>
      <c r="C7" s="1">
        <v>5.0999999999999996</v>
      </c>
      <c r="D7" s="1">
        <v>88</v>
      </c>
      <c r="E7" s="16">
        <v>7000</v>
      </c>
      <c r="F7" s="16">
        <v>1700</v>
      </c>
      <c r="G7" s="1">
        <v>294.7</v>
      </c>
      <c r="H7" s="1">
        <v>171.4</v>
      </c>
      <c r="I7" s="1">
        <v>108.7</v>
      </c>
      <c r="J7" s="1"/>
      <c r="K7" s="2"/>
      <c r="L7" s="1"/>
      <c r="M7" s="1">
        <v>10</v>
      </c>
    </row>
    <row r="8" spans="1:16" ht="15.75" customHeight="1">
      <c r="B8" s="16" t="s">
        <v>57</v>
      </c>
      <c r="C8" s="1">
        <v>6.8</v>
      </c>
      <c r="D8" s="1">
        <v>115</v>
      </c>
      <c r="E8" s="16">
        <v>7000</v>
      </c>
      <c r="F8" s="16">
        <v>2000</v>
      </c>
      <c r="G8" s="1">
        <v>221.73</v>
      </c>
      <c r="H8" s="1">
        <v>179.3</v>
      </c>
      <c r="I8" s="1">
        <v>146.5</v>
      </c>
      <c r="J8" s="1">
        <v>123.41</v>
      </c>
      <c r="K8" s="2">
        <v>109</v>
      </c>
      <c r="L8" s="1">
        <v>96.37</v>
      </c>
      <c r="M8" s="1">
        <v>10</v>
      </c>
    </row>
    <row r="9" spans="1:16" ht="15.75" customHeight="1">
      <c r="B9" s="16" t="s">
        <v>58</v>
      </c>
      <c r="C9" s="1">
        <v>2.9</v>
      </c>
      <c r="D9" s="1">
        <v>83</v>
      </c>
      <c r="E9" s="16">
        <v>7000</v>
      </c>
      <c r="F9" s="16">
        <v>1700</v>
      </c>
      <c r="G9" s="1">
        <v>418.9</v>
      </c>
      <c r="H9" s="1">
        <v>224.5</v>
      </c>
      <c r="I9" s="1">
        <v>163</v>
      </c>
      <c r="J9" s="1">
        <v>126.2</v>
      </c>
      <c r="K9" s="2"/>
      <c r="L9" s="1"/>
      <c r="M9" s="1">
        <v>10</v>
      </c>
    </row>
    <row r="10" spans="1:16" ht="15.75" customHeight="1">
      <c r="B10" s="16" t="s">
        <v>61</v>
      </c>
      <c r="C10" s="1">
        <v>128.4</v>
      </c>
      <c r="D10" s="1">
        <v>196</v>
      </c>
      <c r="E10" s="16">
        <v>11700</v>
      </c>
      <c r="F10" s="16">
        <v>1100</v>
      </c>
      <c r="G10" s="1">
        <v>80.900000000000006</v>
      </c>
      <c r="H10" s="1">
        <v>65.599999999999994</v>
      </c>
      <c r="I10" s="1">
        <v>55.5</v>
      </c>
      <c r="J10" s="1">
        <v>48.7</v>
      </c>
      <c r="K10" s="2">
        <v>44.1</v>
      </c>
      <c r="L10" s="1">
        <v>41.6</v>
      </c>
      <c r="M10" s="1">
        <v>32</v>
      </c>
    </row>
    <row r="11" spans="1:16" ht="15.75" customHeight="1">
      <c r="B11" s="16" t="s">
        <v>62</v>
      </c>
      <c r="C11" s="1">
        <v>50</v>
      </c>
      <c r="D11" s="1">
        <v>240</v>
      </c>
      <c r="E11" s="16">
        <v>5500</v>
      </c>
      <c r="F11" s="16">
        <v>1025</v>
      </c>
      <c r="G11" s="1">
        <v>78.099999999999994</v>
      </c>
      <c r="H11" s="1">
        <v>53.5</v>
      </c>
      <c r="I11" s="1">
        <v>41.5</v>
      </c>
      <c r="J11" s="1">
        <v>34.200000000000003</v>
      </c>
      <c r="K11" s="2">
        <v>29</v>
      </c>
      <c r="L11" s="1"/>
      <c r="M11" s="1">
        <v>32</v>
      </c>
    </row>
    <row r="12" spans="1:16" ht="15.75" customHeight="1">
      <c r="B12" s="16" t="s">
        <v>63</v>
      </c>
      <c r="C12" s="1">
        <v>47</v>
      </c>
      <c r="D12" s="1">
        <v>206</v>
      </c>
      <c r="E12" s="16">
        <v>8000</v>
      </c>
      <c r="F12" s="16">
        <v>1300</v>
      </c>
      <c r="G12" s="1">
        <v>135.4</v>
      </c>
      <c r="H12" s="1">
        <v>95.2</v>
      </c>
      <c r="I12" s="1">
        <v>74</v>
      </c>
      <c r="J12" s="1">
        <v>64</v>
      </c>
      <c r="K12" s="2">
        <v>51.3</v>
      </c>
      <c r="L12" s="1">
        <v>47.3</v>
      </c>
      <c r="M12" s="1">
        <v>32</v>
      </c>
    </row>
    <row r="13" spans="1:16">
      <c r="B13" s="16" t="s">
        <v>90</v>
      </c>
      <c r="C13" s="1">
        <v>15</v>
      </c>
      <c r="D13" s="1">
        <v>150</v>
      </c>
      <c r="E13" s="16">
        <v>8000</v>
      </c>
      <c r="F13" s="16">
        <v>1200</v>
      </c>
      <c r="G13" s="1">
        <v>202.8</v>
      </c>
      <c r="H13" s="1">
        <v>132.19999999999999</v>
      </c>
      <c r="I13" s="1">
        <v>99.2</v>
      </c>
      <c r="J13" s="1">
        <v>78.900000000000006</v>
      </c>
      <c r="K13" s="2">
        <v>69.599999999999994</v>
      </c>
      <c r="L13" s="1"/>
      <c r="M13" s="1">
        <v>22</v>
      </c>
    </row>
    <row r="14" spans="1:16">
      <c r="B14" s="16" t="s">
        <v>215</v>
      </c>
      <c r="C14" s="1">
        <v>33.4</v>
      </c>
      <c r="D14" s="1">
        <v>168</v>
      </c>
      <c r="E14" s="16">
        <v>10000</v>
      </c>
      <c r="F14" s="16">
        <v>1400</v>
      </c>
      <c r="G14" s="1">
        <v>2.9289999999999998</v>
      </c>
      <c r="H14" s="1">
        <v>2.056</v>
      </c>
      <c r="I14" s="1">
        <v>1.619</v>
      </c>
      <c r="J14" s="1">
        <v>1.333</v>
      </c>
      <c r="K14" s="2">
        <v>1.1539999999999999</v>
      </c>
      <c r="L14" s="1">
        <v>1.0369999999999999</v>
      </c>
      <c r="M14" s="1">
        <v>31</v>
      </c>
    </row>
    <row r="15" spans="1:16">
      <c r="B15" s="16"/>
      <c r="C15" s="1"/>
      <c r="D15" s="1"/>
      <c r="E15" s="16"/>
      <c r="F15" s="16"/>
      <c r="G15" s="1"/>
      <c r="H15" s="1"/>
      <c r="I15" s="1"/>
      <c r="J15" s="1"/>
      <c r="K15" s="2"/>
      <c r="L15" s="2"/>
      <c r="M15" s="1"/>
    </row>
    <row r="16" spans="1:16">
      <c r="B16" s="16"/>
      <c r="C16" s="1"/>
      <c r="D16" s="1"/>
      <c r="E16" s="16"/>
      <c r="F16" s="16"/>
      <c r="G16" s="1"/>
      <c r="H16" s="1"/>
      <c r="I16" s="1"/>
      <c r="J16" s="1"/>
      <c r="K16" s="2"/>
      <c r="L16" s="2"/>
      <c r="M16" s="1"/>
    </row>
    <row r="17" spans="2:13">
      <c r="B17" s="16"/>
      <c r="C17" s="1"/>
      <c r="D17" s="1"/>
      <c r="E17" s="16"/>
      <c r="F17" s="16"/>
      <c r="G17" s="1"/>
      <c r="H17" s="1"/>
      <c r="I17" s="1"/>
      <c r="J17" s="1"/>
      <c r="K17" s="2"/>
      <c r="L17" s="2"/>
      <c r="M17" s="1"/>
    </row>
    <row r="18" spans="2:13">
      <c r="B18" s="16"/>
      <c r="C18" s="1"/>
      <c r="D18" s="1"/>
      <c r="E18" s="16"/>
      <c r="F18" s="16"/>
      <c r="G18" s="1"/>
      <c r="H18" s="1"/>
      <c r="I18" s="1"/>
      <c r="J18" s="1"/>
      <c r="K18" s="2"/>
      <c r="L18" s="2"/>
      <c r="M18" s="1"/>
    </row>
    <row r="19" spans="2:13">
      <c r="B19" s="16"/>
      <c r="C19" s="1"/>
      <c r="D19" s="1"/>
      <c r="E19" s="16"/>
      <c r="F19" s="16"/>
      <c r="G19" s="1"/>
      <c r="H19" s="1"/>
      <c r="I19" s="1"/>
      <c r="J19" s="1"/>
      <c r="K19" s="2"/>
      <c r="L19" s="2"/>
      <c r="M19" s="1"/>
    </row>
    <row r="20" spans="2:13">
      <c r="B20" s="16"/>
      <c r="C20" s="1"/>
      <c r="D20" s="1"/>
      <c r="E20" s="16"/>
      <c r="F20" s="16"/>
      <c r="G20" s="1"/>
      <c r="H20" s="1"/>
      <c r="I20" s="1"/>
      <c r="J20" s="1"/>
      <c r="K20" s="2"/>
      <c r="L20" s="2"/>
      <c r="M20" s="1"/>
    </row>
    <row r="21" spans="2:13">
      <c r="B21" s="16"/>
      <c r="C21" s="1"/>
      <c r="D21" s="1"/>
      <c r="E21" s="16"/>
      <c r="F21" s="16"/>
      <c r="G21" s="1"/>
      <c r="H21" s="1"/>
      <c r="I21" s="1"/>
      <c r="J21" s="1"/>
      <c r="K21" s="2"/>
      <c r="L21" s="2"/>
      <c r="M21" s="1"/>
    </row>
    <row r="22" spans="2:13">
      <c r="B22" s="16"/>
      <c r="C22" s="1"/>
      <c r="D22" s="1"/>
      <c r="E22" s="16"/>
      <c r="F22" s="16"/>
      <c r="G22" s="1"/>
      <c r="H22" s="1"/>
      <c r="I22" s="1"/>
      <c r="J22" s="1"/>
      <c r="K22" s="2"/>
      <c r="L22" s="2"/>
      <c r="M22" s="1"/>
    </row>
    <row r="23" spans="2:13">
      <c r="B23" s="16"/>
      <c r="C23" s="1"/>
      <c r="D23" s="1"/>
      <c r="E23" s="16"/>
      <c r="F23" s="16"/>
      <c r="G23" s="1"/>
      <c r="H23" s="1"/>
      <c r="I23" s="1"/>
      <c r="J23" s="1"/>
      <c r="K23" s="2"/>
      <c r="L23" s="2"/>
      <c r="M23" s="1"/>
    </row>
    <row r="24" spans="2:13">
      <c r="B24" s="16"/>
      <c r="C24" s="1"/>
      <c r="D24" s="1"/>
      <c r="E24" s="16"/>
      <c r="F24" s="16"/>
      <c r="G24" s="1"/>
      <c r="H24" s="1"/>
      <c r="I24" s="1"/>
      <c r="J24" s="1"/>
      <c r="K24" s="2"/>
      <c r="L24" s="2"/>
      <c r="M24" s="1"/>
    </row>
    <row r="25" spans="2:13">
      <c r="B25" s="16"/>
      <c r="C25" s="1"/>
      <c r="D25" s="1"/>
      <c r="E25" s="16"/>
      <c r="F25" s="16"/>
      <c r="G25" s="1"/>
      <c r="H25" s="1"/>
      <c r="I25" s="1"/>
      <c r="J25" s="1"/>
      <c r="K25" s="2"/>
      <c r="L25" s="2"/>
      <c r="M25" s="1"/>
    </row>
    <row r="26" spans="2:13">
      <c r="B26" s="16"/>
      <c r="C26" s="1"/>
      <c r="D26" s="1"/>
      <c r="E26" s="16"/>
      <c r="F26" s="16"/>
      <c r="G26" s="1"/>
      <c r="H26" s="1"/>
      <c r="I26" s="1"/>
      <c r="J26" s="1"/>
      <c r="K26" s="2"/>
      <c r="L26" s="2"/>
      <c r="M26" s="1"/>
    </row>
    <row r="27" spans="2:13">
      <c r="B27" s="16"/>
      <c r="C27" s="1"/>
      <c r="D27" s="1"/>
      <c r="E27" s="16"/>
      <c r="F27" s="16"/>
      <c r="G27" s="1"/>
      <c r="H27" s="1"/>
      <c r="I27" s="1"/>
      <c r="J27" s="1"/>
      <c r="K27" s="2"/>
      <c r="L27" s="2"/>
      <c r="M27" s="1"/>
    </row>
    <row r="28" spans="2:13">
      <c r="B28" s="16"/>
      <c r="C28" s="1"/>
      <c r="D28" s="1"/>
      <c r="E28" s="1"/>
      <c r="F28" s="1"/>
      <c r="G28" s="1"/>
      <c r="H28" s="1"/>
      <c r="J28" s="1"/>
      <c r="K28" s="2"/>
      <c r="L28" s="2"/>
      <c r="M28" s="1"/>
    </row>
    <row r="29" spans="2:13">
      <c r="B29" s="16"/>
      <c r="C29" s="1"/>
      <c r="D29" s="1"/>
      <c r="E29" s="16"/>
      <c r="F29" s="16"/>
      <c r="G29" s="1"/>
      <c r="H29" s="1"/>
      <c r="I29" s="1"/>
      <c r="J29" s="1"/>
      <c r="K29" s="2"/>
      <c r="L29" s="2"/>
      <c r="M29" s="1"/>
    </row>
    <row r="30" spans="2:13">
      <c r="B30" s="16"/>
      <c r="C30" s="1"/>
      <c r="D30" s="1"/>
      <c r="E30" s="16"/>
      <c r="F30" s="16"/>
      <c r="G30" s="1"/>
      <c r="H30" s="1"/>
      <c r="I30" s="1"/>
      <c r="J30" s="1"/>
      <c r="K30" s="2"/>
      <c r="L30" s="2"/>
      <c r="M30" s="1"/>
    </row>
    <row r="31" spans="2:13">
      <c r="B31" s="16"/>
      <c r="C31" s="1"/>
      <c r="D31" s="1"/>
      <c r="E31" s="16"/>
      <c r="F31" s="16"/>
      <c r="G31" s="16"/>
      <c r="I31" s="11"/>
      <c r="K31" s="16"/>
      <c r="L31" s="2"/>
      <c r="M31" s="1"/>
    </row>
    <row r="33" spans="2:13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5" spans="2:1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</row>
    <row r="36" spans="2:13">
      <c r="B36" s="16"/>
      <c r="C36" s="1"/>
      <c r="D36" s="16"/>
      <c r="E36" s="1"/>
      <c r="F36" s="1"/>
      <c r="G36" s="16"/>
      <c r="H36" s="1"/>
      <c r="I36" s="1"/>
      <c r="J36" s="1"/>
      <c r="K36" s="1"/>
      <c r="L36" s="1"/>
      <c r="M36" s="1"/>
    </row>
    <row r="37" spans="2:1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</row>
    <row r="38" spans="2:13">
      <c r="B38" s="16"/>
      <c r="C38" s="16"/>
      <c r="D38" s="1"/>
      <c r="E38" s="16"/>
      <c r="F38" s="16"/>
      <c r="G38" s="16"/>
      <c r="H38" s="16"/>
      <c r="I38" s="16"/>
      <c r="J38" s="16"/>
      <c r="K38" s="16"/>
      <c r="L38" s="16"/>
      <c r="M38" s="16"/>
    </row>
    <row r="39" spans="2:13">
      <c r="B39" s="16"/>
      <c r="C39" s="16"/>
      <c r="D39" s="1"/>
      <c r="E39" s="16"/>
      <c r="F39" s="16"/>
      <c r="G39" s="16"/>
      <c r="H39" s="16"/>
      <c r="I39" s="16"/>
      <c r="J39" s="16"/>
      <c r="K39" s="16"/>
      <c r="L39" s="16"/>
      <c r="M39" s="16"/>
    </row>
    <row r="40" spans="2:1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</row>
    <row r="41" spans="2:13"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</row>
    <row r="42" spans="2:13">
      <c r="B42" s="16"/>
      <c r="C42" s="55"/>
      <c r="D42" s="111"/>
      <c r="E42" s="16"/>
      <c r="F42" s="16"/>
      <c r="G42" s="52"/>
      <c r="H42" s="52"/>
      <c r="I42" s="52"/>
      <c r="J42" s="52"/>
      <c r="K42" s="16"/>
      <c r="L42" s="16"/>
      <c r="M42" s="16"/>
    </row>
    <row r="43" spans="2:1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</row>
    <row r="44" spans="2:1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</row>
    <row r="45" spans="2:1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</row>
    <row r="46" spans="2:1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</row>
  </sheetData>
  <phoneticPr fontId="3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A7BE4-767E-402B-8378-2FA63B109E26}">
  <sheetPr codeName="Sheet4"/>
  <dimension ref="A2:Q51"/>
  <sheetViews>
    <sheetView topLeftCell="A21" zoomScale="75" workbookViewId="0">
      <selection activeCell="J43" sqref="J43"/>
    </sheetView>
  </sheetViews>
  <sheetFormatPr defaultColWidth="9" defaultRowHeight="13.8"/>
  <cols>
    <col min="1" max="1" width="11.44140625" style="7" customWidth="1"/>
    <col min="2" max="2" width="9" style="7"/>
    <col min="3" max="5" width="9.109375" style="7" customWidth="1"/>
    <col min="6" max="16384" width="9" style="7"/>
  </cols>
  <sheetData>
    <row r="2" spans="1:11">
      <c r="A2" s="7" t="s">
        <v>89</v>
      </c>
      <c r="B2" s="7">
        <v>1</v>
      </c>
    </row>
    <row r="4" spans="1:11">
      <c r="A4" s="106"/>
      <c r="B4" s="112" t="s">
        <v>1</v>
      </c>
      <c r="C4" s="112" t="s">
        <v>2</v>
      </c>
      <c r="D4" s="106"/>
      <c r="E4" s="113" t="s">
        <v>29</v>
      </c>
      <c r="F4" s="114"/>
      <c r="G4" s="115" t="s">
        <v>30</v>
      </c>
    </row>
    <row r="5" spans="1:11">
      <c r="A5" s="106"/>
      <c r="B5" s="112">
        <v>0</v>
      </c>
      <c r="C5" s="116">
        <v>0</v>
      </c>
      <c r="D5" s="106"/>
      <c r="E5" s="117" t="s">
        <v>36</v>
      </c>
      <c r="F5" s="118"/>
      <c r="G5" s="112">
        <f>C17+0.03*(C16-C17)</f>
        <v>1658</v>
      </c>
      <c r="I5" s="66" t="s">
        <v>59</v>
      </c>
      <c r="J5" s="119" t="s">
        <v>213</v>
      </c>
      <c r="K5" s="66" t="s">
        <v>108</v>
      </c>
    </row>
    <row r="6" spans="1:11">
      <c r="A6" s="106"/>
      <c r="B6" s="112">
        <v>1</v>
      </c>
      <c r="C6" s="116">
        <f>'Input&amp;Output'!$D14</f>
        <v>2.9289999999999998</v>
      </c>
      <c r="D6" s="106"/>
      <c r="E6" s="120"/>
      <c r="F6" s="105"/>
      <c r="G6" s="105"/>
      <c r="I6" s="66">
        <v>1</v>
      </c>
      <c r="J6" s="119">
        <v>2</v>
      </c>
      <c r="K6" s="66">
        <v>3</v>
      </c>
    </row>
    <row r="7" spans="1:11">
      <c r="A7" s="106"/>
      <c r="B7" s="112">
        <v>2</v>
      </c>
      <c r="C7" s="116">
        <f>'Input&amp;Output'!$D15</f>
        <v>2.056</v>
      </c>
      <c r="D7" s="106"/>
      <c r="E7" s="106"/>
      <c r="F7" s="106"/>
      <c r="G7" s="106"/>
      <c r="I7" s="121"/>
      <c r="J7" s="92"/>
      <c r="K7" s="121"/>
    </row>
    <row r="8" spans="1:11">
      <c r="A8" s="106"/>
      <c r="B8" s="112">
        <v>3</v>
      </c>
      <c r="C8" s="116">
        <f>'Input&amp;Output'!$D16</f>
        <v>1.619</v>
      </c>
      <c r="D8" s="106"/>
      <c r="E8" s="106"/>
      <c r="F8" s="122">
        <f>ROUND(G5/C6,B2)</f>
        <v>566.1</v>
      </c>
      <c r="G8" s="106"/>
      <c r="I8" s="123" t="s">
        <v>109</v>
      </c>
      <c r="J8" s="124" t="s">
        <v>109</v>
      </c>
      <c r="K8" s="123" t="s">
        <v>109</v>
      </c>
    </row>
    <row r="9" spans="1:11">
      <c r="A9" s="106"/>
      <c r="B9" s="112">
        <v>4</v>
      </c>
      <c r="C9" s="116">
        <f>'Input&amp;Output'!$D17</f>
        <v>1.333</v>
      </c>
      <c r="D9" s="106"/>
      <c r="E9" s="125"/>
      <c r="F9" s="126" t="s">
        <v>110</v>
      </c>
      <c r="G9" s="118"/>
      <c r="I9" s="121"/>
      <c r="J9" s="92"/>
      <c r="K9" s="121"/>
    </row>
    <row r="10" spans="1:11">
      <c r="A10" s="106"/>
      <c r="B10" s="112">
        <v>5</v>
      </c>
      <c r="C10" s="116">
        <f>'Input&amp;Output'!$D18</f>
        <v>1.1539999999999999</v>
      </c>
      <c r="D10" s="106"/>
      <c r="E10" s="120"/>
      <c r="F10" s="105"/>
      <c r="G10" s="105"/>
      <c r="I10" s="121"/>
      <c r="J10" s="92"/>
      <c r="K10" s="121"/>
    </row>
    <row r="11" spans="1:11">
      <c r="A11" s="106"/>
      <c r="B11" s="112">
        <v>6</v>
      </c>
      <c r="C11" s="116">
        <f>'Input&amp;Output'!$D19</f>
        <v>1.0369999999999999</v>
      </c>
      <c r="D11" s="106"/>
      <c r="E11" s="127" t="s">
        <v>111</v>
      </c>
      <c r="F11" s="126" t="s">
        <v>112</v>
      </c>
      <c r="G11" s="126" t="s">
        <v>113</v>
      </c>
      <c r="I11" s="121"/>
      <c r="J11" s="92"/>
      <c r="K11" s="121"/>
    </row>
    <row r="12" spans="1:11">
      <c r="A12" s="106"/>
      <c r="B12" s="106" t="s">
        <v>114</v>
      </c>
      <c r="C12" s="106">
        <f>IF(C9=0,3,IF(C10=0,4,IF(C11=0,5,IF(C11&lt;&gt;0,6,IF(C9="",3,IF(C10="",4,IF(C11="",5,"")))))))</f>
        <v>6</v>
      </c>
      <c r="D12" s="106"/>
      <c r="E12" s="128">
        <f>((0.5753*EXP((-1.9)*($C$15)/($C$14-0))-0.1)*($C$16-$C$17)+$C$17)</f>
        <v>4350.4462366936859</v>
      </c>
      <c r="F12" s="129">
        <f>ROUND(((0.5753* EXP((-1.9)*($C$15)/($C$14-0)) -0.1)*($C$16-$C$17)+$C$17)*(1/C6),B2)</f>
        <v>1485.3</v>
      </c>
      <c r="G12" s="130">
        <f>F12*C7</f>
        <v>3053.7768000000001</v>
      </c>
      <c r="I12" s="123" t="s">
        <v>115</v>
      </c>
      <c r="J12" s="124" t="s">
        <v>115</v>
      </c>
      <c r="K12" s="123" t="s">
        <v>116</v>
      </c>
    </row>
    <row r="13" spans="1:11">
      <c r="A13" s="106"/>
      <c r="B13" s="106"/>
      <c r="C13" s="106"/>
      <c r="D13" s="106"/>
      <c r="E13" s="128">
        <f>F13*C6</f>
        <v>2361.9456</v>
      </c>
      <c r="F13" s="129">
        <f>ROUND(IF(G5*C7&lt;10*C7,10,G5/C7),B2)</f>
        <v>806.4</v>
      </c>
      <c r="G13" s="130">
        <f>F13*C7</f>
        <v>1657.9584</v>
      </c>
      <c r="I13" s="123" t="s">
        <v>116</v>
      </c>
      <c r="J13" s="124" t="s">
        <v>115</v>
      </c>
      <c r="K13" s="123" t="s">
        <v>116</v>
      </c>
    </row>
    <row r="14" spans="1:11">
      <c r="A14" s="126" t="s">
        <v>117</v>
      </c>
      <c r="B14" s="126" t="s">
        <v>118</v>
      </c>
      <c r="C14" s="112">
        <f>'Input&amp;Output'!D9+75</f>
        <v>243</v>
      </c>
      <c r="D14" s="106"/>
      <c r="E14" s="130"/>
      <c r="F14" s="129" t="s">
        <v>119</v>
      </c>
      <c r="G14" s="126"/>
      <c r="I14" s="121"/>
      <c r="J14" s="92"/>
      <c r="K14" s="121"/>
    </row>
    <row r="15" spans="1:11">
      <c r="A15" s="131" t="s">
        <v>120</v>
      </c>
      <c r="B15" s="126" t="s">
        <v>121</v>
      </c>
      <c r="C15" s="112">
        <f>'Input&amp;Output'!D8</f>
        <v>33.4</v>
      </c>
      <c r="D15" s="106"/>
      <c r="E15" s="112"/>
      <c r="F15" s="129"/>
      <c r="G15" s="112"/>
      <c r="I15" s="121"/>
      <c r="J15" s="92"/>
      <c r="K15" s="121"/>
    </row>
    <row r="16" spans="1:11">
      <c r="A16" s="132" t="s">
        <v>122</v>
      </c>
      <c r="B16" s="126" t="s">
        <v>123</v>
      </c>
      <c r="C16" s="112">
        <f>'Input&amp;Output'!D11</f>
        <v>10000</v>
      </c>
      <c r="D16" s="106"/>
      <c r="E16" s="126" t="s">
        <v>113</v>
      </c>
      <c r="F16" s="129" t="s">
        <v>124</v>
      </c>
      <c r="G16" s="126" t="s">
        <v>125</v>
      </c>
      <c r="I16" s="121"/>
      <c r="J16" s="92"/>
      <c r="K16" s="121"/>
    </row>
    <row r="17" spans="1:11">
      <c r="A17" s="132" t="s">
        <v>126</v>
      </c>
      <c r="B17" s="126" t="s">
        <v>123</v>
      </c>
      <c r="C17" s="112">
        <f>'Input&amp;Output'!D12</f>
        <v>1400</v>
      </c>
      <c r="D17" s="106"/>
      <c r="E17" s="128">
        <f>((0.5753*EXP((-1.9)*($C$15)/($C$14-0)))*($C$16-$C$17)+$C$17)</f>
        <v>5210.4462366936859</v>
      </c>
      <c r="F17" s="129">
        <f>ROUND(((0.5753*EXP((-1.9)*($C$15)/($C$14-0)))*($C$16-$C$17)+$C$17)*(1/C7),B2)</f>
        <v>2534.3000000000002</v>
      </c>
      <c r="G17" s="130">
        <f>F17*C8</f>
        <v>4103.0317000000005</v>
      </c>
      <c r="I17" s="123" t="s">
        <v>127</v>
      </c>
      <c r="J17" s="124" t="s">
        <v>127</v>
      </c>
      <c r="K17" s="123" t="s">
        <v>128</v>
      </c>
    </row>
    <row r="18" spans="1:11">
      <c r="A18" s="106"/>
      <c r="B18" s="106"/>
      <c r="C18" s="106"/>
      <c r="D18" s="106"/>
      <c r="E18" s="128">
        <f>F18*C7</f>
        <v>3053.7768000000001</v>
      </c>
      <c r="F18" s="129">
        <f>ROUND(((0.5753*EXP((-1.9)*($C$15)/($C$14-0))-0.1)*($C$16-$C$17)+$C$17)*(1/C6),B2)</f>
        <v>1485.3</v>
      </c>
      <c r="G18" s="130">
        <f>F12*C8</f>
        <v>2404.7006999999999</v>
      </c>
      <c r="I18" s="123" t="s">
        <v>128</v>
      </c>
      <c r="J18" s="124" t="s">
        <v>127</v>
      </c>
      <c r="K18" s="123" t="s">
        <v>128</v>
      </c>
    </row>
    <row r="19" spans="1:11">
      <c r="A19" s="106"/>
      <c r="B19" s="106"/>
      <c r="C19" s="106"/>
      <c r="D19" s="106"/>
      <c r="E19" s="126"/>
      <c r="F19" s="129" t="s">
        <v>129</v>
      </c>
      <c r="G19" s="133"/>
      <c r="I19" s="121"/>
      <c r="J19" s="92"/>
      <c r="K19" s="121"/>
    </row>
    <row r="20" spans="1:11">
      <c r="A20" s="106"/>
      <c r="B20" s="106"/>
      <c r="C20" s="106"/>
      <c r="D20" s="106"/>
      <c r="E20" s="134"/>
      <c r="F20" s="129"/>
      <c r="G20" s="112"/>
      <c r="I20" s="121"/>
      <c r="J20" s="92"/>
      <c r="K20" s="121"/>
    </row>
    <row r="21" spans="1:11">
      <c r="A21" s="106"/>
      <c r="B21" s="106"/>
      <c r="C21" s="106"/>
      <c r="D21" s="106"/>
      <c r="E21" s="126" t="s">
        <v>125</v>
      </c>
      <c r="F21" s="129" t="s">
        <v>130</v>
      </c>
      <c r="G21" s="126" t="s">
        <v>131</v>
      </c>
      <c r="I21" s="121"/>
      <c r="J21" s="92"/>
      <c r="K21" s="121"/>
    </row>
    <row r="22" spans="1:11">
      <c r="A22" s="106"/>
      <c r="B22" s="106"/>
      <c r="C22" s="106"/>
      <c r="D22" s="106"/>
      <c r="E22" s="128">
        <f>IF(OR(C9=0,C9=""),20000,((0.5753*EXP((-1.9)*($C$15)/($C$14-0)))*($C$16-$C$17)+$C$17))</f>
        <v>5210.4462366936859</v>
      </c>
      <c r="F22" s="129">
        <f>ROUND(IF(OR(C9=0,C9=""),150,((0.5753*EXP((-1.9)*($C$15)/($C$14-0)))*($C$16-$C$17)+$C$17)*(1/C8)),B2)</f>
        <v>3218.3</v>
      </c>
      <c r="G22" s="130">
        <f>F22*C9</f>
        <v>4289.9939000000004</v>
      </c>
      <c r="I22" s="123" t="s">
        <v>132</v>
      </c>
      <c r="J22" s="124" t="s">
        <v>132</v>
      </c>
      <c r="K22" s="123" t="s">
        <v>133</v>
      </c>
    </row>
    <row r="23" spans="1:11">
      <c r="A23" s="106"/>
      <c r="B23" s="106"/>
      <c r="C23" s="106"/>
      <c r="D23" s="106"/>
      <c r="E23" s="128">
        <f>F23*C8</f>
        <v>4103.0317000000005</v>
      </c>
      <c r="F23" s="129">
        <f>ROUND(((0.5753*EXP((-1.9)*($C$15)/($C$14-0)))*($C$16-$C$17)+$C$17)*(1/C7),B2)</f>
        <v>2534.3000000000002</v>
      </c>
      <c r="G23" s="130">
        <f>F23*C9</f>
        <v>3378.2219</v>
      </c>
      <c r="I23" s="123" t="s">
        <v>133</v>
      </c>
      <c r="J23" s="124" t="s">
        <v>132</v>
      </c>
      <c r="K23" s="123" t="s">
        <v>133</v>
      </c>
    </row>
    <row r="24" spans="1:11">
      <c r="A24" s="106"/>
      <c r="B24" s="106"/>
      <c r="C24" s="106"/>
      <c r="D24" s="106"/>
      <c r="E24" s="126"/>
      <c r="F24" s="129" t="s">
        <v>134</v>
      </c>
      <c r="G24" s="126"/>
      <c r="I24" s="121"/>
      <c r="J24" s="92"/>
      <c r="K24" s="121"/>
    </row>
    <row r="25" spans="1:11">
      <c r="A25" s="106"/>
      <c r="B25" s="106"/>
      <c r="C25" s="106"/>
      <c r="D25" s="106"/>
      <c r="E25" s="112"/>
      <c r="F25" s="129"/>
      <c r="G25" s="112"/>
      <c r="I25" s="121"/>
      <c r="J25" s="92"/>
      <c r="K25" s="121"/>
    </row>
    <row r="26" spans="1:11">
      <c r="A26" s="106"/>
      <c r="B26" s="106"/>
      <c r="C26" s="106"/>
      <c r="D26" s="106"/>
      <c r="E26" s="126" t="s">
        <v>131</v>
      </c>
      <c r="F26" s="129" t="s">
        <v>135</v>
      </c>
      <c r="G26" s="126" t="s">
        <v>136</v>
      </c>
      <c r="I26" s="121"/>
      <c r="J26" s="92"/>
      <c r="K26" s="121"/>
    </row>
    <row r="27" spans="1:11">
      <c r="A27" s="106"/>
      <c r="B27" s="106"/>
      <c r="C27" s="106"/>
      <c r="D27" s="106"/>
      <c r="E27" s="128">
        <f>IF(OR(C10=0,C10=""),20000,((0.5753*EXP((-1.9)*($C$15)/($C$14-0)))*($C$16-$C$17)+$C$17))</f>
        <v>5210.4462366936859</v>
      </c>
      <c r="F27" s="129">
        <f>ROUND(IF(OR(C10=0,C10=""),150,((0.5753*EXP((-1.9)*($C$15)/($C$14-0)))*($C$16-$C$17)+$C$17)*(1/C9)),B2)</f>
        <v>3908.8</v>
      </c>
      <c r="G27" s="130">
        <f>F27*C10</f>
        <v>4510.7551999999996</v>
      </c>
      <c r="I27" s="123" t="s">
        <v>137</v>
      </c>
      <c r="J27" s="124" t="s">
        <v>137</v>
      </c>
      <c r="K27" s="123" t="s">
        <v>138</v>
      </c>
    </row>
    <row r="28" spans="1:11">
      <c r="A28" s="106"/>
      <c r="B28" s="106"/>
      <c r="C28" s="106"/>
      <c r="D28" s="106"/>
      <c r="E28" s="128">
        <f>F28*C9</f>
        <v>4289.9939000000004</v>
      </c>
      <c r="F28" s="129">
        <f>ROUND(((0.5753*EXP((-1.9)*($C$15)/($C$14-0)))*($C$16-$C$17)+$C$17)*(1/C8),B2)</f>
        <v>3218.3</v>
      </c>
      <c r="G28" s="130">
        <f>F28*C10</f>
        <v>3713.9182000000001</v>
      </c>
      <c r="I28" s="123" t="s">
        <v>138</v>
      </c>
      <c r="J28" s="124" t="s">
        <v>137</v>
      </c>
      <c r="K28" s="123" t="s">
        <v>138</v>
      </c>
    </row>
    <row r="29" spans="1:11">
      <c r="A29" s="106"/>
      <c r="B29" s="106"/>
      <c r="C29" s="106"/>
      <c r="D29" s="106"/>
      <c r="E29" s="133"/>
      <c r="F29" s="129" t="s">
        <v>139</v>
      </c>
      <c r="G29" s="127"/>
      <c r="I29" s="121"/>
      <c r="J29" s="92"/>
      <c r="K29" s="121"/>
    </row>
    <row r="30" spans="1:11">
      <c r="A30" s="106"/>
      <c r="B30" s="106"/>
      <c r="C30" s="106"/>
      <c r="D30" s="106"/>
      <c r="E30" s="112"/>
      <c r="F30" s="129"/>
      <c r="G30" s="112"/>
      <c r="I30" s="121"/>
      <c r="J30" s="92"/>
      <c r="K30" s="121"/>
    </row>
    <row r="31" spans="1:11">
      <c r="A31" s="106"/>
      <c r="B31" s="106"/>
      <c r="C31" s="106"/>
      <c r="D31" s="106"/>
      <c r="E31" s="126" t="s">
        <v>136</v>
      </c>
      <c r="F31" s="129" t="s">
        <v>140</v>
      </c>
      <c r="G31" s="126" t="s">
        <v>141</v>
      </c>
      <c r="I31" s="121"/>
      <c r="J31" s="92"/>
      <c r="K31" s="121"/>
    </row>
    <row r="32" spans="1:11">
      <c r="A32" s="106"/>
      <c r="B32" s="106"/>
      <c r="C32" s="106"/>
      <c r="D32" s="106"/>
      <c r="E32" s="128">
        <f>IF(OR(C11=0,C11=""),20000,((0.5753*EXP((-1.9)*($C$15)/($C$14-0)))*($C$16-$C$17)+$C$17))</f>
        <v>5210.4462366936859</v>
      </c>
      <c r="F32" s="129">
        <f>ROUND(IF(OR(C11=0,C11=""),150,((0.5753*EXP((-1.9)*($C$15)/($C$14-0)))*($C$16-$C$17)+$C$17)*(1/C10)),B2)</f>
        <v>4515.1000000000004</v>
      </c>
      <c r="G32" s="130">
        <f>F32*C11</f>
        <v>4682.1587</v>
      </c>
      <c r="I32" s="123" t="s">
        <v>142</v>
      </c>
      <c r="J32" s="124" t="s">
        <v>142</v>
      </c>
      <c r="K32" s="123" t="s">
        <v>143</v>
      </c>
    </row>
    <row r="33" spans="1:17">
      <c r="A33" s="106"/>
      <c r="B33" s="106"/>
      <c r="C33" s="106"/>
      <c r="D33" s="106"/>
      <c r="E33" s="128">
        <f>F33*C10</f>
        <v>4510.7551999999996</v>
      </c>
      <c r="F33" s="129">
        <f>ROUND(IF(C9&lt;&gt;0,((0.5753*EXP((-1.9)*($C$15)/($C$14-0)))*($C$16-$C$17)+$C$17)*(1/C9),F28),B2)</f>
        <v>3908.8</v>
      </c>
      <c r="G33" s="130">
        <f>F33*C11</f>
        <v>4053.4256</v>
      </c>
      <c r="I33" s="123" t="s">
        <v>143</v>
      </c>
      <c r="J33" s="124" t="s">
        <v>142</v>
      </c>
      <c r="K33" s="123" t="s">
        <v>143</v>
      </c>
    </row>
    <row r="34" spans="1:17">
      <c r="A34" s="106"/>
      <c r="B34" s="106"/>
      <c r="C34" s="106"/>
      <c r="D34" s="106"/>
      <c r="E34" s="126"/>
      <c r="F34" s="135" t="s">
        <v>144</v>
      </c>
      <c r="G34" s="134"/>
      <c r="I34" s="136"/>
      <c r="J34" s="96"/>
      <c r="K34" s="136"/>
    </row>
    <row r="36" spans="1:17">
      <c r="M36" s="137" t="s">
        <v>145</v>
      </c>
      <c r="N36" s="138" t="s">
        <v>146</v>
      </c>
      <c r="O36" s="276" t="s">
        <v>147</v>
      </c>
      <c r="P36" s="277"/>
      <c r="Q36" s="139" t="s">
        <v>148</v>
      </c>
    </row>
    <row r="37" spans="1:17">
      <c r="F37" s="102"/>
      <c r="G37" s="140"/>
      <c r="M37" s="141">
        <v>0</v>
      </c>
      <c r="N37" s="141">
        <v>0</v>
      </c>
      <c r="O37" s="141">
        <v>0</v>
      </c>
      <c r="P37" s="141">
        <v>0</v>
      </c>
      <c r="Q37" s="141">
        <v>0</v>
      </c>
    </row>
    <row r="38" spans="1:17">
      <c r="A38" s="142"/>
      <c r="B38" s="143" t="s">
        <v>149</v>
      </c>
      <c r="C38" s="143" t="s">
        <v>150</v>
      </c>
      <c r="D38" s="139" t="s">
        <v>151</v>
      </c>
      <c r="F38" s="102"/>
      <c r="G38" s="140"/>
      <c r="M38" s="141">
        <v>1</v>
      </c>
      <c r="N38" s="144">
        <f ca="1">calc_gear1!F12</f>
        <v>1485.3</v>
      </c>
      <c r="O38" s="141">
        <f t="shared" ref="O38:O43" si="0">N37</f>
        <v>0</v>
      </c>
      <c r="P38" s="144">
        <f ca="1">calc_gear1!F13</f>
        <v>806.4</v>
      </c>
      <c r="Q38" s="141">
        <v>0</v>
      </c>
    </row>
    <row r="39" spans="1:17">
      <c r="A39" s="145"/>
      <c r="B39" s="143" t="s">
        <v>152</v>
      </c>
      <c r="C39" s="143" t="s">
        <v>153</v>
      </c>
      <c r="D39" s="143" t="s">
        <v>153</v>
      </c>
      <c r="F39" s="102"/>
      <c r="G39" s="102"/>
      <c r="M39" s="141">
        <v>2</v>
      </c>
      <c r="N39" s="144">
        <f ca="1">calc_gear1!F17</f>
        <v>2534.3000000000002</v>
      </c>
      <c r="O39" s="141">
        <f t="shared" ca="1" si="0"/>
        <v>1485.3</v>
      </c>
      <c r="P39" s="141">
        <f ca="1">O39</f>
        <v>1485.3</v>
      </c>
      <c r="Q39" s="144">
        <f ca="1">P38</f>
        <v>806.4</v>
      </c>
    </row>
    <row r="40" spans="1:17">
      <c r="A40" s="141" t="s">
        <v>154</v>
      </c>
      <c r="B40" s="146">
        <f ca="1">IF(calc_gear1!F12="","",calc_gear1!F12)</f>
        <v>1485.3</v>
      </c>
      <c r="C40" s="147">
        <f>IF(calc_gear1!E12="","",calc_gear1!E12)</f>
        <v>4350.4462366936859</v>
      </c>
      <c r="D40" s="147">
        <f ca="1">calc_gear1!G12</f>
        <v>3053.7768000000001</v>
      </c>
      <c r="F40" s="102"/>
      <c r="G40" s="102"/>
      <c r="M40" s="141">
        <v>3</v>
      </c>
      <c r="N40" s="144">
        <f ca="1">calc_gear1!F22</f>
        <v>3218.3</v>
      </c>
      <c r="O40" s="141">
        <f t="shared" ca="1" si="0"/>
        <v>2534.3000000000002</v>
      </c>
      <c r="P40" s="141">
        <f ca="1">O40</f>
        <v>2534.3000000000002</v>
      </c>
      <c r="Q40" s="144">
        <f ca="1">P39</f>
        <v>1485.3</v>
      </c>
    </row>
    <row r="41" spans="1:17">
      <c r="A41" s="141" t="s">
        <v>155</v>
      </c>
      <c r="B41" s="146">
        <f ca="1">IF(calc_gear1!F17="","",calc_gear1!F17)</f>
        <v>2534.3000000000002</v>
      </c>
      <c r="C41" s="147">
        <f>IF(calc_gear1!E17="","",calc_gear1!E17)</f>
        <v>5210.4462366936859</v>
      </c>
      <c r="D41" s="147">
        <f ca="1">calc_gear1!G17</f>
        <v>4103.0317000000005</v>
      </c>
      <c r="F41" s="102"/>
      <c r="G41" s="102"/>
      <c r="M41" s="141">
        <v>4</v>
      </c>
      <c r="N41" s="144">
        <f ca="1">calc_gear1!F27</f>
        <v>3908.8</v>
      </c>
      <c r="O41" s="141">
        <f t="shared" ca="1" si="0"/>
        <v>3218.3</v>
      </c>
      <c r="P41" s="141">
        <f ca="1">O41</f>
        <v>3218.3</v>
      </c>
      <c r="Q41" s="144">
        <f ca="1">P40</f>
        <v>2534.3000000000002</v>
      </c>
    </row>
    <row r="42" spans="1:17">
      <c r="A42" s="141" t="s">
        <v>156</v>
      </c>
      <c r="B42" s="146">
        <f ca="1">IF(OR('Input&amp;Output'!D17=0,'Input&amp;Output'!D17=""),"",IF(calc_gear1!F22="","",calc_gear1!F22))</f>
        <v>3218.3</v>
      </c>
      <c r="C42" s="147">
        <f>IF(OR('Input&amp;Output'!D17=0,'Input&amp;Output'!D17=""),"",IF(calc_gear1!E22="","",calc_gear1!E22))</f>
        <v>5210.4462366936859</v>
      </c>
      <c r="D42" s="147">
        <f ca="1">IF(OR('Input&amp;Output'!D17=0,'Input&amp;Output'!D17=""),"",calc_gear1!G22)</f>
        <v>4289.9939000000004</v>
      </c>
      <c r="M42" s="141">
        <v>5</v>
      </c>
      <c r="N42" s="144">
        <f ca="1">calc_gear1!F32</f>
        <v>4515.1000000000004</v>
      </c>
      <c r="O42" s="141">
        <f t="shared" ca="1" si="0"/>
        <v>3908.8</v>
      </c>
      <c r="P42" s="141">
        <f ca="1">O42</f>
        <v>3908.8</v>
      </c>
      <c r="Q42" s="144">
        <f ca="1">P41</f>
        <v>3218.3</v>
      </c>
    </row>
    <row r="43" spans="1:17">
      <c r="A43" s="141" t="s">
        <v>157</v>
      </c>
      <c r="B43" s="146">
        <f ca="1">IF(OR('Input&amp;Output'!D18=0,'Input&amp;Output'!D18=""),"",IF(calc_gear1!F27="","",calc_gear1!F27))</f>
        <v>3908.8</v>
      </c>
      <c r="C43" s="147">
        <f>IF(OR('Input&amp;Output'!D18=0,'Input&amp;Output'!D18=""),"",IF(calc_gear1!E27="","",calc_gear1!E27))</f>
        <v>5210.4462366936859</v>
      </c>
      <c r="D43" s="147">
        <f ca="1">IF(OR('Input&amp;Output'!D18=0,'Input&amp;Output'!D18=""),"",calc_gear1!G27)</f>
        <v>4510.7551999999996</v>
      </c>
      <c r="M43" s="141">
        <v>6</v>
      </c>
      <c r="N43" s="144">
        <v>200</v>
      </c>
      <c r="O43" s="141">
        <f t="shared" ca="1" si="0"/>
        <v>4515.1000000000004</v>
      </c>
      <c r="P43" s="141">
        <f ca="1">O43</f>
        <v>4515.1000000000004</v>
      </c>
      <c r="Q43" s="144">
        <f ca="1">P42</f>
        <v>3908.8</v>
      </c>
    </row>
    <row r="44" spans="1:17">
      <c r="A44" s="141" t="s">
        <v>158</v>
      </c>
      <c r="B44" s="146">
        <f ca="1">IF(C44="","",IF(calc_gear1!F32="","",calc_gear1!F32))</f>
        <v>4515.1000000000004</v>
      </c>
      <c r="C44" s="147">
        <f>IF(calc_gear1!E32=20000,"",IF(calc_gear1!E32="","",calc_gear1!E32))</f>
        <v>5210.4462366936859</v>
      </c>
      <c r="D44" s="147">
        <f ca="1">IF(OR('Input&amp;Output'!D19=0,'Input&amp;Output'!D19=""),"",calc_gear1!G32)</f>
        <v>4682.1587</v>
      </c>
      <c r="Q44" s="148"/>
    </row>
    <row r="45" spans="1:17">
      <c r="A45" s="141" t="s">
        <v>159</v>
      </c>
      <c r="B45" s="146">
        <f ca="1">calc_gear1!F8</f>
        <v>566.1</v>
      </c>
      <c r="C45" s="143">
        <f>calc_gear1!G5</f>
        <v>1658</v>
      </c>
      <c r="D45" s="143">
        <f>'Input&amp;Output'!D12</f>
        <v>1400</v>
      </c>
    </row>
    <row r="46" spans="1:17">
      <c r="A46" s="141" t="s">
        <v>160</v>
      </c>
      <c r="B46" s="146">
        <f ca="1">B47</f>
        <v>806.4</v>
      </c>
      <c r="C46" s="147">
        <f>calc_gear1!G5</f>
        <v>1658</v>
      </c>
      <c r="D46" s="147">
        <f>'Input&amp;Output'!D12</f>
        <v>1400</v>
      </c>
    </row>
    <row r="47" spans="1:17">
      <c r="A47" s="141" t="s">
        <v>161</v>
      </c>
      <c r="B47" s="146">
        <f ca="1">IF(calc_gear1!F13="","",calc_gear1!F13)</f>
        <v>806.4</v>
      </c>
      <c r="C47" s="147">
        <f ca="1">IF(calc_gear1!G13="","",calc_gear1!G5)</f>
        <v>1658</v>
      </c>
      <c r="D47" s="147">
        <f ca="1">IF(calc_gear1!E13="","",calc_gear1!E13)</f>
        <v>2361.9456</v>
      </c>
    </row>
    <row r="48" spans="1:17">
      <c r="A48" s="141" t="s">
        <v>162</v>
      </c>
      <c r="B48" s="146">
        <f ca="1">IF(calc_gear1!F18="","",calc_gear1!F18)</f>
        <v>1485.3</v>
      </c>
      <c r="C48" s="149">
        <f ca="1">IF(calc_gear1!G18="","",calc_gear1!G18)</f>
        <v>2404.7006999999999</v>
      </c>
      <c r="D48" s="147">
        <f ca="1">IF(calc_gear1!E18="","",calc_gear1!E18)</f>
        <v>3053.7768000000001</v>
      </c>
    </row>
    <row r="49" spans="1:4">
      <c r="A49" s="141" t="s">
        <v>163</v>
      </c>
      <c r="B49" s="146">
        <f ca="1">IF(OR('Input&amp;Output'!D17=0,'Input&amp;Output'!D17=""),"",IF(calc_gear1!F23="","",calc_gear1!F23))</f>
        <v>2534.3000000000002</v>
      </c>
      <c r="C49" s="147">
        <f ca="1">IF(OR('Input&amp;Output'!D17=0,'Input&amp;Output'!D17=""),"",IF(calc_gear1!G23="","",calc_gear1!G23))</f>
        <v>3378.2219</v>
      </c>
      <c r="D49" s="147">
        <f ca="1">IF(OR('Input&amp;Output'!D17=0,'Input&amp;Output'!D17=""),"",IF(calc_gear1!E23="","",calc_gear1!E23))</f>
        <v>4103.0317000000005</v>
      </c>
    </row>
    <row r="50" spans="1:4">
      <c r="A50" s="141" t="s">
        <v>164</v>
      </c>
      <c r="B50" s="146">
        <f ca="1">IF(OR('Input&amp;Output'!D18=0,'Input&amp;Output'!D18=""),"",IF(calc_gear1!F28="","",calc_gear1!F28))</f>
        <v>3218.3</v>
      </c>
      <c r="C50" s="147">
        <f ca="1">IF(OR('Input&amp;Output'!D18=0,'Input&amp;Output'!D18=""),"",IF(calc_gear1!G28="","",calc_gear1!G28))</f>
        <v>3713.9182000000001</v>
      </c>
      <c r="D50" s="147">
        <f ca="1">IF(OR('Input&amp;Output'!D18=0,'Input&amp;Output'!D18=""),"",IF(calc_gear1!E28="","",calc_gear1!E28))</f>
        <v>4289.9939000000004</v>
      </c>
    </row>
    <row r="51" spans="1:4">
      <c r="A51" s="141" t="s">
        <v>165</v>
      </c>
      <c r="B51" s="146">
        <f ca="1">IF(C44="","",IF(calc_gear1!F33="","",calc_gear1!F33))</f>
        <v>3908.8</v>
      </c>
      <c r="C51" s="147">
        <f ca="1">IF(C44="","",IF(calc_gear1!G33="","",calc_gear1!G33))</f>
        <v>4053.4256</v>
      </c>
      <c r="D51" s="147">
        <f ca="1">IF(OR('Input&amp;Output'!D19=0,'Input&amp;Output'!D19=""),"",IF(calc_gear1!E33="","",calc_gear1!E33))</f>
        <v>4510.7551999999996</v>
      </c>
    </row>
  </sheetData>
  <mergeCells count="1">
    <mergeCell ref="O36:P36"/>
  </mergeCells>
  <phoneticPr fontId="3"/>
  <pageMargins left="0.75" right="0.75" top="1" bottom="1" header="0.51200000000000001" footer="0.5120000000000000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11FB9-935D-4621-8104-0015C82CF7FA}">
  <sheetPr codeName="Sheet7"/>
  <dimension ref="A1:GR1812"/>
  <sheetViews>
    <sheetView zoomScale="75" workbookViewId="0">
      <selection activeCell="C25" sqref="C25"/>
    </sheetView>
  </sheetViews>
  <sheetFormatPr defaultColWidth="9" defaultRowHeight="13.8"/>
  <cols>
    <col min="1" max="1" width="12.77734375" style="150" customWidth="1"/>
    <col min="2" max="3" width="9" style="150"/>
    <col min="4" max="4" width="9.88671875" style="150" customWidth="1"/>
    <col min="5" max="6" width="9" style="150"/>
    <col min="7" max="7" width="9.44140625" style="150" bestFit="1" customWidth="1"/>
    <col min="8" max="8" width="13.21875" style="150" customWidth="1"/>
    <col min="9" max="9" width="9" style="221"/>
    <col min="10" max="11" width="9" style="159"/>
    <col min="12" max="14" width="9.33203125" style="159" customWidth="1"/>
    <col min="15" max="16" width="8.44140625" style="159" customWidth="1"/>
    <col min="17" max="17" width="10.33203125" style="159" customWidth="1"/>
    <col min="18" max="18" width="9" style="159"/>
    <col min="19" max="19" width="8.21875" style="226" customWidth="1"/>
    <col min="20" max="20" width="9" style="159"/>
    <col min="21" max="21" width="10.109375" style="159" customWidth="1"/>
    <col min="22" max="22" width="9" style="204"/>
    <col min="23" max="23" width="2.33203125" style="150" customWidth="1"/>
    <col min="24" max="24" width="2.44140625" style="159" customWidth="1"/>
    <col min="25" max="25" width="9.33203125" style="161" customWidth="1"/>
    <col min="26" max="26" width="8.6640625" style="161" customWidth="1"/>
    <col min="27" max="27" width="8.6640625" style="229" customWidth="1"/>
    <col min="28" max="28" width="3.109375" style="196" customWidth="1"/>
    <col min="29" max="29" width="5" style="196" customWidth="1"/>
    <col min="30" max="30" width="7.109375" style="196" customWidth="1"/>
    <col min="31" max="31" width="6" style="161" customWidth="1"/>
    <col min="32" max="32" width="9.109375" style="161" customWidth="1"/>
    <col min="33" max="33" width="5.6640625" style="161" customWidth="1"/>
    <col min="34" max="34" width="9.109375" style="161" customWidth="1"/>
    <col min="35" max="35" width="5.21875" style="161" customWidth="1"/>
    <col min="36" max="36" width="9.109375" style="161" customWidth="1"/>
    <col min="37" max="37" width="2.44140625" style="161" customWidth="1"/>
    <col min="38" max="38" width="5.88671875" style="161" customWidth="1"/>
    <col min="39" max="39" width="8" style="161" customWidth="1"/>
    <col min="40" max="40" width="6.33203125" style="161" customWidth="1"/>
    <col min="41" max="41" width="8.6640625" style="196" customWidth="1"/>
    <col min="42" max="42" width="5.33203125" style="196" customWidth="1"/>
    <col min="43" max="43" width="8.44140625" style="196" customWidth="1"/>
    <col min="44" max="44" width="5.88671875" style="196" customWidth="1"/>
    <col min="45" max="45" width="7.88671875" style="196" customWidth="1"/>
    <col min="46" max="46" width="8.6640625" style="196" customWidth="1"/>
    <col min="47" max="47" width="9" style="161"/>
    <col min="48" max="48" width="8.6640625" style="161" customWidth="1"/>
    <col min="49" max="49" width="8" style="159" customWidth="1"/>
    <col min="50" max="50" width="9" style="161"/>
    <col min="51" max="53" width="8.6640625" style="161" customWidth="1"/>
    <col min="54" max="62" width="9" style="161"/>
    <col min="63" max="63" width="7.88671875" style="161" customWidth="1"/>
    <col min="64" max="64" width="9" style="161"/>
    <col min="65" max="66" width="7.88671875" style="161" customWidth="1"/>
    <col min="67" max="67" width="7.88671875" style="163" customWidth="1"/>
    <col min="68" max="92" width="7.88671875" style="159" customWidth="1"/>
    <col min="93" max="93" width="9" style="159"/>
    <col min="94" max="94" width="10" style="159" customWidth="1"/>
    <col min="95" max="100" width="9" style="159"/>
    <col min="101" max="101" width="5.77734375" style="164" customWidth="1"/>
    <col min="102" max="102" width="6.21875" style="164" customWidth="1"/>
    <col min="103" max="103" width="9" style="159"/>
    <col min="104" max="104" width="3.109375" style="159" customWidth="1"/>
    <col min="105" max="105" width="10.21875" style="165" bestFit="1" customWidth="1"/>
    <col min="106" max="106" width="9" style="165"/>
    <col min="107" max="107" width="9" style="166"/>
    <col min="108" max="108" width="2.44140625" style="159" customWidth="1"/>
    <col min="109" max="109" width="7.33203125" style="159" customWidth="1"/>
    <col min="110" max="110" width="8.77734375" style="159" customWidth="1"/>
    <col min="111" max="111" width="6.33203125" style="159" customWidth="1"/>
    <col min="112" max="112" width="2.44140625" style="159" customWidth="1"/>
    <col min="113" max="113" width="8.109375" style="159" customWidth="1"/>
    <col min="114" max="114" width="7.109375" style="159" customWidth="1"/>
    <col min="115" max="115" width="10.77734375" style="159" customWidth="1"/>
    <col min="116" max="116" width="3.33203125" style="159" customWidth="1"/>
    <col min="117" max="118" width="9" style="159"/>
    <col min="119" max="119" width="7.33203125" style="159" customWidth="1"/>
    <col min="120" max="120" width="7.21875" style="159" customWidth="1"/>
    <col min="121" max="122" width="9" style="159"/>
    <col min="123" max="123" width="8.21875" style="159" customWidth="1"/>
    <col min="124" max="124" width="9" style="159"/>
    <col min="125" max="125" width="4.44140625" style="159" customWidth="1"/>
    <col min="126" max="126" width="8.44140625" style="159" customWidth="1"/>
    <col min="127" max="135" width="9" style="159"/>
    <col min="136" max="136" width="6.6640625" style="159" customWidth="1"/>
    <col min="137" max="137" width="6.21875" style="159" customWidth="1"/>
    <col min="138" max="146" width="9" style="159"/>
    <col min="147" max="147" width="3.33203125" style="159" customWidth="1"/>
    <col min="148" max="148" width="7.21875" style="159" customWidth="1"/>
    <col min="149" max="200" width="9" style="159"/>
    <col min="201" max="16384" width="9" style="150"/>
  </cols>
  <sheetData>
    <row r="1" spans="1:138" ht="66" customHeight="1">
      <c r="C1" s="151"/>
      <c r="D1" s="151"/>
      <c r="E1" s="151"/>
      <c r="F1" s="151"/>
      <c r="G1" s="151"/>
      <c r="H1" s="151"/>
      <c r="I1" s="152"/>
      <c r="J1" s="153" t="s">
        <v>68</v>
      </c>
      <c r="K1" s="151"/>
      <c r="L1" s="280" t="s">
        <v>69</v>
      </c>
      <c r="M1" s="281"/>
      <c r="N1" s="282"/>
      <c r="O1" s="154"/>
      <c r="P1" s="155" t="s">
        <v>166</v>
      </c>
      <c r="Q1" s="156" t="s">
        <v>167</v>
      </c>
      <c r="R1" s="157"/>
      <c r="S1" s="158"/>
      <c r="T1" s="284" t="s">
        <v>80</v>
      </c>
      <c r="U1" s="285"/>
      <c r="V1" s="285"/>
      <c r="Y1" s="160" t="s">
        <v>82</v>
      </c>
      <c r="Z1" s="160" t="s">
        <v>86</v>
      </c>
      <c r="AA1" s="157" t="s">
        <v>83</v>
      </c>
      <c r="AB1" s="159"/>
      <c r="AC1" s="278" t="s">
        <v>84</v>
      </c>
      <c r="AD1" s="283"/>
      <c r="AE1" s="283"/>
      <c r="AF1" s="283"/>
      <c r="AG1" s="283"/>
      <c r="AH1" s="283"/>
      <c r="AI1" s="283"/>
      <c r="AJ1" s="283"/>
      <c r="AK1" s="283"/>
      <c r="AL1" s="283"/>
      <c r="AM1" s="283"/>
      <c r="AN1" s="283"/>
      <c r="AO1" s="283"/>
      <c r="AP1" s="283"/>
      <c r="AQ1" s="283"/>
      <c r="AR1" s="283"/>
      <c r="AS1" s="279"/>
      <c r="AT1" s="278" t="s">
        <v>85</v>
      </c>
      <c r="AU1" s="279"/>
      <c r="AW1" s="162" t="s">
        <v>14</v>
      </c>
    </row>
    <row r="2" spans="1:138" ht="27" customHeight="1">
      <c r="F2" s="167">
        <f ca="1">IF(TODAY()&gt;G40,"",1)</f>
        <v>1</v>
      </c>
      <c r="H2" s="159"/>
      <c r="I2" s="168" t="s">
        <v>0</v>
      </c>
      <c r="J2" s="169" t="s">
        <v>22</v>
      </c>
      <c r="K2" s="170" t="s">
        <v>18</v>
      </c>
      <c r="L2" s="171" t="s">
        <v>51</v>
      </c>
      <c r="M2" s="171" t="s">
        <v>49</v>
      </c>
      <c r="N2" s="171" t="s">
        <v>50</v>
      </c>
      <c r="O2" s="169"/>
      <c r="P2" s="172"/>
      <c r="Q2" s="173"/>
      <c r="R2" s="174" t="s">
        <v>87</v>
      </c>
      <c r="S2" s="175"/>
      <c r="T2" s="174" t="s">
        <v>60</v>
      </c>
      <c r="U2" s="175" t="s">
        <v>81</v>
      </c>
      <c r="V2" s="176"/>
      <c r="X2" s="177"/>
      <c r="Y2" s="178" t="s">
        <v>70</v>
      </c>
      <c r="Z2" s="178" t="s">
        <v>71</v>
      </c>
      <c r="AA2" s="179"/>
      <c r="AB2" s="180"/>
      <c r="AC2" s="181"/>
      <c r="AD2" s="174" t="s">
        <v>168</v>
      </c>
      <c r="AE2" s="182"/>
      <c r="AF2" s="174" t="s">
        <v>169</v>
      </c>
      <c r="AG2" s="174"/>
      <c r="AH2" s="174" t="s">
        <v>170</v>
      </c>
      <c r="AI2" s="174"/>
      <c r="AJ2" s="174" t="s">
        <v>72</v>
      </c>
      <c r="AK2" s="174"/>
      <c r="AL2" s="174"/>
      <c r="AM2" s="174" t="s">
        <v>73</v>
      </c>
      <c r="AN2" s="174"/>
      <c r="AO2" s="174" t="s">
        <v>74</v>
      </c>
      <c r="AP2" s="181"/>
      <c r="AQ2" s="174" t="s">
        <v>75</v>
      </c>
      <c r="AR2" s="174"/>
      <c r="AS2" s="174" t="s">
        <v>76</v>
      </c>
      <c r="AT2" s="174" t="s">
        <v>79</v>
      </c>
      <c r="AU2" s="183" t="s">
        <v>48</v>
      </c>
      <c r="BH2" s="184"/>
      <c r="BJ2" s="185"/>
      <c r="BK2" s="185"/>
      <c r="BM2" s="186"/>
      <c r="BN2" s="187"/>
      <c r="CM2" s="165"/>
      <c r="DA2" s="188"/>
      <c r="DB2" s="189"/>
      <c r="DC2" s="190"/>
      <c r="DD2" s="190"/>
      <c r="DE2" s="190"/>
      <c r="DF2" s="190"/>
      <c r="DG2" s="190"/>
      <c r="DH2" s="190"/>
      <c r="DI2" s="190"/>
      <c r="DJ2" s="190"/>
      <c r="DK2" s="190"/>
      <c r="DL2" s="161"/>
      <c r="DM2" s="161"/>
      <c r="DN2" s="161"/>
      <c r="DO2" s="161"/>
      <c r="DP2" s="161"/>
      <c r="DQ2" s="161"/>
      <c r="DR2" s="161"/>
      <c r="DS2" s="191"/>
      <c r="DT2" s="161"/>
      <c r="DU2" s="161"/>
      <c r="DV2" s="161"/>
    </row>
    <row r="3" spans="1:138" ht="14.4" thickBot="1">
      <c r="A3" s="159"/>
      <c r="B3" s="159"/>
      <c r="C3" s="159"/>
      <c r="D3" s="159"/>
      <c r="E3" s="159"/>
      <c r="F3" s="159"/>
      <c r="G3" s="159"/>
      <c r="H3" s="159"/>
      <c r="I3" s="192" t="s">
        <v>171</v>
      </c>
      <c r="J3" s="193" t="s">
        <v>172</v>
      </c>
      <c r="K3" s="193" t="s">
        <v>173</v>
      </c>
      <c r="L3" s="194"/>
      <c r="M3" s="195"/>
      <c r="N3" s="194"/>
      <c r="O3" s="194"/>
      <c r="P3" s="194" t="s">
        <v>174</v>
      </c>
      <c r="Q3" s="194" t="s">
        <v>174</v>
      </c>
      <c r="R3" s="194"/>
      <c r="S3" s="193"/>
      <c r="T3" s="194"/>
      <c r="U3" s="194"/>
      <c r="V3" s="194" t="s">
        <v>174</v>
      </c>
      <c r="X3" s="161"/>
      <c r="Y3" s="194"/>
      <c r="Z3" s="194"/>
      <c r="AA3" s="194" t="s">
        <v>174</v>
      </c>
      <c r="AC3" s="197"/>
      <c r="AD3" s="194" t="s">
        <v>174</v>
      </c>
      <c r="AE3" s="194"/>
      <c r="AF3" s="194" t="s">
        <v>174</v>
      </c>
      <c r="AG3" s="194"/>
      <c r="AH3" s="194" t="s">
        <v>174</v>
      </c>
      <c r="AI3" s="194"/>
      <c r="AJ3" s="194" t="s">
        <v>174</v>
      </c>
      <c r="AK3" s="194"/>
      <c r="AL3" s="194"/>
      <c r="AM3" s="194" t="s">
        <v>174</v>
      </c>
      <c r="AN3" s="194"/>
      <c r="AO3" s="194" t="s">
        <v>174</v>
      </c>
      <c r="AP3" s="197"/>
      <c r="AQ3" s="194" t="s">
        <v>174</v>
      </c>
      <c r="AR3" s="194"/>
      <c r="AS3" s="194" t="s">
        <v>174</v>
      </c>
      <c r="AT3" s="194"/>
      <c r="AU3" s="194" t="s">
        <v>175</v>
      </c>
      <c r="AW3" s="198" t="s">
        <v>176</v>
      </c>
      <c r="CM3" s="165"/>
      <c r="DA3" s="188"/>
      <c r="DB3" s="189"/>
      <c r="DC3" s="190"/>
      <c r="DD3" s="190"/>
      <c r="DE3" s="190"/>
      <c r="DF3" s="190"/>
      <c r="DG3" s="190"/>
      <c r="DH3" s="190"/>
      <c r="DI3" s="190"/>
      <c r="DJ3" s="190"/>
      <c r="DK3" s="190"/>
      <c r="DL3" s="161"/>
      <c r="DM3" s="161"/>
      <c r="DN3" s="161"/>
      <c r="DO3" s="161"/>
      <c r="DP3" s="161"/>
      <c r="DQ3" s="161"/>
      <c r="DR3" s="161"/>
      <c r="DS3" s="191"/>
      <c r="DT3" s="161"/>
      <c r="DU3" s="161"/>
      <c r="DV3" s="161"/>
    </row>
    <row r="4" spans="1:138" ht="14.4" thickTop="1">
      <c r="A4" s="159"/>
      <c r="B4" s="199" t="s">
        <v>177</v>
      </c>
      <c r="C4" s="199" t="s">
        <v>178</v>
      </c>
      <c r="D4" s="159"/>
      <c r="E4" s="200" t="s">
        <v>29</v>
      </c>
      <c r="F4" s="201"/>
      <c r="G4" s="202" t="s">
        <v>30</v>
      </c>
      <c r="H4" s="159"/>
      <c r="I4" s="203">
        <v>0</v>
      </c>
      <c r="J4" s="159">
        <v>0</v>
      </c>
      <c r="K4" s="204">
        <f t="shared" ref="K4:K35" si="0">IF($J4=0,0,VLOOKUP($Q4,$B$5:$C$11,2)*$J4)</f>
        <v>0</v>
      </c>
      <c r="L4" s="205" t="b">
        <v>0</v>
      </c>
      <c r="M4" s="206" t="b">
        <v>0</v>
      </c>
      <c r="N4" s="205" t="b">
        <v>0</v>
      </c>
      <c r="P4" s="159">
        <v>0</v>
      </c>
      <c r="Q4" s="159">
        <f>P4</f>
        <v>0</v>
      </c>
      <c r="R4" s="207">
        <v>0</v>
      </c>
      <c r="S4" s="208"/>
      <c r="U4" s="209"/>
      <c r="V4" s="204">
        <v>0</v>
      </c>
      <c r="X4" s="161"/>
      <c r="Y4" s="159" t="str">
        <f>""</f>
        <v/>
      </c>
      <c r="Z4" s="159" t="str">
        <f>""</f>
        <v/>
      </c>
      <c r="AA4" s="159">
        <v>0</v>
      </c>
      <c r="AB4" s="159"/>
      <c r="AC4" s="161"/>
      <c r="AD4" s="161">
        <v>0</v>
      </c>
      <c r="AF4" s="161">
        <v>0</v>
      </c>
      <c r="AH4" s="161">
        <v>0</v>
      </c>
      <c r="AJ4" s="161">
        <v>0</v>
      </c>
      <c r="AM4" s="161">
        <v>0</v>
      </c>
      <c r="AO4" s="161">
        <v>0</v>
      </c>
      <c r="AP4" s="161"/>
      <c r="AQ4" s="161">
        <v>0</v>
      </c>
      <c r="AR4" s="161"/>
      <c r="AS4" s="161">
        <v>0</v>
      </c>
      <c r="AT4" s="159"/>
      <c r="AU4" s="210">
        <f t="shared" ref="AU4:AU67" si="1">IF(Y4=0,$C$17/100,IF(OR(K4&lt;$C$17,AA4=0),$C$17/100,(VLOOKUP($AS4,$B$5:$C$11,2)*$J4)/100))</f>
        <v>14</v>
      </c>
      <c r="AV4" s="159"/>
      <c r="AW4" s="211">
        <v>0</v>
      </c>
      <c r="AX4" s="159"/>
      <c r="AY4" s="159"/>
      <c r="AZ4" s="159"/>
      <c r="BM4" s="212"/>
      <c r="BN4" s="212"/>
      <c r="CM4" s="165"/>
      <c r="CN4" s="165"/>
      <c r="CO4" s="213"/>
      <c r="CP4" s="214"/>
      <c r="CQ4" s="215"/>
      <c r="CR4" s="213"/>
      <c r="CS4" s="161"/>
      <c r="CT4" s="161"/>
      <c r="CU4" s="161"/>
      <c r="CV4" s="161"/>
      <c r="DA4" s="159"/>
      <c r="DB4" s="159"/>
      <c r="DC4" s="159"/>
    </row>
    <row r="5" spans="1:138">
      <c r="A5" s="159"/>
      <c r="B5" s="216">
        <v>0</v>
      </c>
      <c r="C5" s="217">
        <v>0</v>
      </c>
      <c r="D5" s="159"/>
      <c r="E5" s="218" t="s">
        <v>179</v>
      </c>
      <c r="F5" s="219"/>
      <c r="G5" s="220">
        <f>C17+0.03*(C16-C17)</f>
        <v>1658</v>
      </c>
      <c r="I5" s="221">
        <v>1</v>
      </c>
      <c r="J5" s="159">
        <f>'v-t_chart'!C2</f>
        <v>0</v>
      </c>
      <c r="K5" s="204">
        <f t="shared" si="0"/>
        <v>0</v>
      </c>
      <c r="L5" s="205" t="b">
        <f>IF('Input&amp;Output'!$C$3=10,phase_chart!C2,IF('Input&amp;Output'!$C$3=21,phase_chart!G2,IF('Input&amp;Output'!$C$3=22,phase_chart!K2,IF('Input&amp;Output'!$C$3=31,phase_chart!O2,IF('Input&amp;Output'!$C$3=32,phase_chart!S2,"")))))</f>
        <v>0</v>
      </c>
      <c r="M5" s="206" t="b">
        <f>IF('Input&amp;Output'!$C$3=10,phase_chart!D2,IF('Input&amp;Output'!$C$3=21,phase_chart!H2,IF('Input&amp;Output'!$C$3=22,phase_chart!L2,IF('Input&amp;Output'!$C$3=31,phase_chart!P2,IF('Input&amp;Output'!$C$3=32,phase_chart!T2,"")))))</f>
        <v>0</v>
      </c>
      <c r="N5" s="205" t="b">
        <f>IF('Input&amp;Output'!$C$3=10,phase_chart!E2,IF('Input&amp;Output'!$C$3=21,phase_chart!I2,IF('Input&amp;Output'!$C$3=22,phase_chart!M2,IF('Input&amp;Output'!$C$3=31,phase_chart!Q2,IF('Input&amp;Output'!$C$3=32,phase_chart!U2,"")))))</f>
        <v>0</v>
      </c>
      <c r="P5" s="159">
        <f>IF(NOT($J5=0),IF($J5&lt;IF($P4=0,0,VLOOKUP(P4,tbL!$M$37:$Q$43,IF(L5=TRUE,2,4))),IF($J5&gt;=VLOOKUP(P4,tbL!$M$37:$Q$43,IF(L5=TRUE,3,5)),$P4,IF(AND(L4=TRUE,L5=TRUE),$P4,$P4-1)),IF(AND(L5=TRUE,J5=VLOOKUP(P4,tbL!$M$37:$Q$43,IF(L5=TRUE,2,4))),P4,IF($P4+1&gt;$C$12,$C$12,$P4+1))),0)</f>
        <v>0</v>
      </c>
      <c r="Q5" s="159">
        <f t="shared" ref="Q5:Q68" si="2">P5</f>
        <v>0</v>
      </c>
      <c r="R5" s="207">
        <f>IF(L5=TRUE,IF(OR(K4=0,R4=1),1,0),0)</f>
        <v>0</v>
      </c>
      <c r="S5" s="208"/>
      <c r="T5" s="159">
        <f>IF(AND(L4=TRUE,M5=TRUE),1,IF(AND(L4=TRUE,N5=TRUE),-1,0))</f>
        <v>0</v>
      </c>
      <c r="U5" s="209" t="str">
        <f>IF(AND(T5=-1,N5=TRUE),"*",IF(AND(U4="*",N5=TRUE),"*",IF(AND(AND(L5=TRUE,U4="*"),J5&lt;VLOOKUP(V4+1,tbL!$M$38:$O$43,3)),"*","")))</f>
        <v/>
      </c>
      <c r="V5" s="204">
        <f t="shared" ref="V5:V68" si="3">IF(U5="*",IF(Q5&gt;V4,V4,Q5),Q5)</f>
        <v>0</v>
      </c>
      <c r="Y5" s="159" t="str">
        <f t="shared" ref="Y5:Y68" si="4">IF(OR($V5=3,OR($V5=1,$V5=2)),IF(OR($V8=0,OR($V9=0,OR($V10=0,OR($V11=0,OR($V12=0,OR($V13=0,$V14=0)))))),IF(J5&lt;IF(V5=3,$D$18,IF(V5=2,$F$13,$F$8)),0,IF(Y4=0,0,IF(J5&lt;10,0,""))),""),"")</f>
        <v/>
      </c>
      <c r="Z5" s="159" t="str">
        <f t="shared" ref="Z5:Z68" si="5">IF(AND(AND(J10&gt;0,J9=0),Z4=""),1,IF(Z4=1,IF(AND(J5&gt;0,J6-J5&gt;0),"",1),""))</f>
        <v/>
      </c>
      <c r="AA5" s="159">
        <f t="shared" ref="AA5:AA20" si="6">IF(IF(AND(AT5=-1,Z5=1),1,IF(Y5=0,AA4,V5))=0,0,IF((IF(AND(AT5=-1,Z5=1),1,IF(Y5=0,AA4,V5))-AA4)&gt;=2,-(-AA4-1),IF(IF(AND(AT5=-1,Z5=1),1,IF(Y5=0,AA4,V5))-AA4&lt;=-2,(AA4-1),IF(AND(AT5=-1,Z5=1),1,IF(Y5=0,V5,V5)))))</f>
        <v>0</v>
      </c>
      <c r="AC5" s="161" t="str">
        <f t="shared" ref="AC5:AC68" si="7">IF(OR(OR($AT5=-1,$R5=1),AA5=0),"",IF(AND(AA4=AA6,AA5&lt;&gt;AA4),"*",""))</f>
        <v/>
      </c>
      <c r="AD5" s="161">
        <f t="shared" ref="AD5:AD68" si="8">IF(AC5="*",AA4,AA5)</f>
        <v>0</v>
      </c>
      <c r="AE5" s="161" t="str">
        <f t="shared" ref="AE5:AE68" si="9">IF(OR(OR($AT5=-1,$R5=1),AD5=0),"",IF(AND(AND(AD4=AD7,AD5&lt;&gt;AD4),AD5=AD6),IF(AE3="*","","*"),""))</f>
        <v/>
      </c>
      <c r="AF5" s="161">
        <f t="shared" ref="AF5:AF68" si="10">IF(AE5="*",AD4,IF(AE4="*",AD3,AD5))</f>
        <v>0</v>
      </c>
      <c r="AG5" s="161" t="str">
        <f t="shared" ref="AG5:AG68" si="11">IF(OR(OR(OR($AT5=-1,$R5=1),AF5=0),AG2="*"),"",IF(AND(AND(AND(AF4=AF8,AF5&lt;&gt;AF4),AF5=AF6),AF5=AF7),"*",""))</f>
        <v/>
      </c>
      <c r="AH5" s="161">
        <f t="shared" ref="AH5:AH68" si="12">IF(AG5="*",AF4,IF(AG4="*",AF3,IF(AG3="*",AF2,AF5)))</f>
        <v>0</v>
      </c>
      <c r="AI5" s="161" t="str">
        <f t="shared" ref="AI5:AI68" si="13">IF(OR(OR(OR($AT5=-1,$R5=1),AH5=0),AI1="*"),"",IF(AND(AND(AND(AND(AH4=AH9,AH5&lt;&gt;AH4),AH5=AH6),AH5=AH7),AH5=AH8),"*",""))</f>
        <v/>
      </c>
      <c r="AJ5" s="161">
        <f t="shared" ref="AJ5:AJ68" si="14">IF(AI5="*",AH4,IF(AI4="*",AH3,IF(AI3="*",AH2,IF(AI2="*",AH1,AH5))))</f>
        <v>0</v>
      </c>
      <c r="AL5" s="161" t="str">
        <f t="shared" ref="AL5:AL68" si="15">IF(OR(OR(OR($AT5=-1,$R5=1),AJ5=0),AL1="*"),"",IF(AND(AND(AND(AND(AJ4=AJ9,AJ5&lt;&gt;AJ4),AJ5=AJ6),AJ5=AJ7),AJ5=AJ8),"*",""))</f>
        <v/>
      </c>
      <c r="AM5" s="161">
        <f>IF(AL5="*",AJ4,IF(AL4="*",#REF!,IF(AL3="*",#REF!,IF(AL2="*",AJ1,AJ5))))</f>
        <v>0</v>
      </c>
      <c r="AN5" s="161" t="str">
        <f t="shared" ref="AN5:AN68" si="16">IF(OR(OR(OR($AT5=-1,$R5=1),AM5=0),AN2="*"),"",IF(AND(AND(AND(AM4=AM8,AM5&lt;&gt;AM4),AM5=AM6),AM5=AM7),"*",""))</f>
        <v/>
      </c>
      <c r="AO5" s="161">
        <f>IF(AN5="*",AM4,IF(AN4="*",#REF!,IF(AN3="*",#REF!,AM5)))</f>
        <v>0</v>
      </c>
      <c r="AP5" s="161" t="str">
        <f t="shared" ref="AP5:AP68" si="17">IF(OR(OR($AT5=-1,$R5=1),AO5=0),"",IF(AND(AND(AO4=AO7,AO5&lt;&gt;AO4),AO5=AO6),"*",""))</f>
        <v/>
      </c>
      <c r="AQ5" s="161">
        <f>IF(AP5="*",AO4,IF(AP4="*",AH3,AO5))</f>
        <v>0</v>
      </c>
      <c r="AR5" s="161" t="str">
        <f t="shared" ref="AR5:AR68" si="18">IF(OR(OR($AT5=-1,$R5=1),AQ5=0),"",IF(AND(AQ4=AQ6,AQ5&lt;&gt;AQ4),"*",""))</f>
        <v/>
      </c>
      <c r="AS5" s="161">
        <f t="shared" ref="AS5:AS68" si="19">IF(AR5="*",AQ4,AQ5)</f>
        <v>0</v>
      </c>
      <c r="AT5" s="159" t="str">
        <f t="shared" ref="AT5:AT25" si="20">IF(OR(Z5=1,Y5=0),-1,"")</f>
        <v/>
      </c>
      <c r="AU5" s="210">
        <f t="shared" si="1"/>
        <v>14</v>
      </c>
      <c r="AV5" s="209"/>
      <c r="AW5" s="204">
        <f t="shared" ref="AW5:AW68" si="21">AW4+J5/3.6</f>
        <v>0</v>
      </c>
      <c r="AX5" s="159"/>
      <c r="AZ5" s="159"/>
      <c r="BM5" s="207"/>
      <c r="BN5" s="212"/>
      <c r="BP5" s="209"/>
      <c r="BQ5" s="211"/>
      <c r="BR5" s="211"/>
      <c r="BS5" s="211"/>
      <c r="BT5" s="211"/>
      <c r="BU5" s="211"/>
      <c r="BV5" s="211"/>
      <c r="BW5" s="211"/>
      <c r="BX5" s="211"/>
      <c r="BY5" s="211"/>
      <c r="BZ5" s="211"/>
      <c r="CA5" s="209"/>
      <c r="CC5" s="204"/>
      <c r="CD5" s="204"/>
      <c r="CE5" s="204"/>
      <c r="CF5" s="211"/>
      <c r="CG5" s="211"/>
      <c r="CI5" s="204"/>
      <c r="CJ5" s="204"/>
      <c r="CN5" s="165"/>
      <c r="CO5" s="161"/>
      <c r="CP5" s="222"/>
      <c r="CQ5" s="161"/>
      <c r="CR5" s="161"/>
      <c r="CS5" s="161"/>
      <c r="CT5" s="161"/>
      <c r="CU5" s="161"/>
      <c r="CV5" s="161"/>
    </row>
    <row r="6" spans="1:138">
      <c r="A6" s="159"/>
      <c r="B6" s="199">
        <v>1</v>
      </c>
      <c r="C6" s="223">
        <f>'Input&amp;Output'!$D14</f>
        <v>2.9289999999999998</v>
      </c>
      <c r="D6" s="159"/>
      <c r="E6" s="215"/>
      <c r="F6" s="161"/>
      <c r="G6" s="161"/>
      <c r="I6" s="221">
        <f>I5+1</f>
        <v>2</v>
      </c>
      <c r="J6" s="159">
        <f>'v-t_chart'!C3</f>
        <v>0</v>
      </c>
      <c r="K6" s="204">
        <f t="shared" si="0"/>
        <v>0</v>
      </c>
      <c r="L6" s="205" t="b">
        <f>IF('Input&amp;Output'!$C$3=10,phase_chart!C3,IF('Input&amp;Output'!$C$3=21,phase_chart!G3,IF('Input&amp;Output'!$C$3=22,phase_chart!K3,IF('Input&amp;Output'!$C$3=31,phase_chart!O3,IF('Input&amp;Output'!$C$3=32,phase_chart!S3,"")))))</f>
        <v>0</v>
      </c>
      <c r="M6" s="206" t="b">
        <f>IF('Input&amp;Output'!$C$3=10,phase_chart!D3,IF('Input&amp;Output'!$C$3=21,phase_chart!H3,IF('Input&amp;Output'!$C$3=22,phase_chart!L3,IF('Input&amp;Output'!$C$3=31,phase_chart!P3,IF('Input&amp;Output'!$C$3=32,phase_chart!T3,"")))))</f>
        <v>0</v>
      </c>
      <c r="N6" s="205" t="b">
        <f>IF('Input&amp;Output'!$C$3=10,phase_chart!E3,IF('Input&amp;Output'!$C$3=21,phase_chart!I3,IF('Input&amp;Output'!$C$3=22,phase_chart!M3,IF('Input&amp;Output'!$C$3=31,phase_chart!Q3,IF('Input&amp;Output'!$C$3=32,phase_chart!U3,"")))))</f>
        <v>0</v>
      </c>
      <c r="P6" s="159">
        <f>IF(NOT($J6=0),IF($J6&lt;IF($P5=0,0,VLOOKUP(P5,tbL!$M$37:$Q$43,IF(L6=TRUE,2,4))),IF($J6&gt;=VLOOKUP(P5,tbL!$M$37:$Q$43,IF(L6=TRUE,3,5)),$P5,IF(AND(L5=TRUE,L6=TRUE),$P5,$P5-1)),IF(AND(L6=TRUE,J6=VLOOKUP(P5,tbL!$M$37:$Q$43,IF(L6=TRUE,2,4))),P5,IF($P5+1&gt;$C$12,$C$12,$P5+1))),0)</f>
        <v>0</v>
      </c>
      <c r="Q6" s="159">
        <f t="shared" si="2"/>
        <v>0</v>
      </c>
      <c r="R6" s="207">
        <f t="shared" ref="R6:R69" si="22">IF(L6=TRUE,IF(OR(K5=0,R5=1),1,0),0)</f>
        <v>0</v>
      </c>
      <c r="S6" s="208"/>
      <c r="T6" s="159">
        <f t="shared" ref="T6:T69" si="23">IF(AND(L5=TRUE,M6=TRUE),1,IF(AND(L5=TRUE,N6=TRUE),-1,0))</f>
        <v>0</v>
      </c>
      <c r="U6" s="209" t="str">
        <f>IF(AND(T6=-1,N6=TRUE),"*",IF(AND(U5="*",N6=TRUE),"*",IF(AND(AND(L6=TRUE,U5="*"),J6&lt;VLOOKUP(V5+1,tbL!$M$38:$O$43,3)),"*","")))</f>
        <v/>
      </c>
      <c r="V6" s="204">
        <f t="shared" si="3"/>
        <v>0</v>
      </c>
      <c r="Y6" s="159" t="str">
        <f t="shared" si="4"/>
        <v/>
      </c>
      <c r="Z6" s="159" t="str">
        <f t="shared" si="5"/>
        <v/>
      </c>
      <c r="AA6" s="159">
        <f t="shared" si="6"/>
        <v>0</v>
      </c>
      <c r="AC6" s="161" t="str">
        <f t="shared" si="7"/>
        <v/>
      </c>
      <c r="AD6" s="161">
        <f t="shared" si="8"/>
        <v>0</v>
      </c>
      <c r="AE6" s="161" t="str">
        <f t="shared" si="9"/>
        <v/>
      </c>
      <c r="AF6" s="161">
        <f t="shared" si="10"/>
        <v>0</v>
      </c>
      <c r="AG6" s="161" t="str">
        <f t="shared" si="11"/>
        <v/>
      </c>
      <c r="AH6" s="161">
        <f t="shared" si="12"/>
        <v>0</v>
      </c>
      <c r="AI6" s="161" t="str">
        <f t="shared" si="13"/>
        <v/>
      </c>
      <c r="AJ6" s="161">
        <f t="shared" si="14"/>
        <v>0</v>
      </c>
      <c r="AL6" s="161" t="str">
        <f t="shared" si="15"/>
        <v/>
      </c>
      <c r="AM6" s="161">
        <f>IF(AL6="*",AJ5,IF(AL5="*",AJ4,IF(AL4="*",#REF!,IF(AL3="*",#REF!,AJ6))))</f>
        <v>0</v>
      </c>
      <c r="AN6" s="161" t="str">
        <f t="shared" si="16"/>
        <v/>
      </c>
      <c r="AO6" s="161">
        <f>IF(AN6="*",AM5,IF(AN5="*",AM4,IF(AN4="*",#REF!,AM6)))</f>
        <v>0</v>
      </c>
      <c r="AP6" s="161" t="str">
        <f t="shared" si="17"/>
        <v/>
      </c>
      <c r="AQ6" s="161">
        <f t="shared" ref="AQ6:AQ69" si="24">IF(AP6="*",AO5,IF(AP5="*",AO4,AO6))</f>
        <v>0</v>
      </c>
      <c r="AR6" s="161" t="str">
        <f t="shared" si="18"/>
        <v/>
      </c>
      <c r="AS6" s="161">
        <f t="shared" si="19"/>
        <v>0</v>
      </c>
      <c r="AT6" s="159" t="str">
        <f t="shared" si="20"/>
        <v/>
      </c>
      <c r="AU6" s="210">
        <f t="shared" si="1"/>
        <v>14</v>
      </c>
      <c r="AV6" s="209"/>
      <c r="AW6" s="204">
        <f t="shared" si="21"/>
        <v>0</v>
      </c>
      <c r="AX6" s="159"/>
      <c r="AZ6" s="159"/>
      <c r="BM6" s="207"/>
      <c r="BN6" s="212"/>
      <c r="BP6" s="209"/>
      <c r="BQ6" s="211"/>
      <c r="BR6" s="211"/>
      <c r="BS6" s="211"/>
      <c r="BT6" s="211"/>
      <c r="BU6" s="211"/>
      <c r="BV6" s="211"/>
      <c r="BW6" s="211"/>
      <c r="BX6" s="211"/>
      <c r="BY6" s="211"/>
      <c r="BZ6" s="211"/>
      <c r="CA6" s="209"/>
      <c r="CB6" s="224"/>
      <c r="CC6" s="204"/>
      <c r="CD6" s="204"/>
      <c r="CE6" s="204"/>
      <c r="CF6" s="211"/>
      <c r="CG6" s="211"/>
      <c r="CI6" s="204"/>
      <c r="CJ6" s="204"/>
      <c r="CL6" s="164"/>
      <c r="CM6" s="225"/>
      <c r="CN6" s="165"/>
      <c r="CO6" s="184"/>
      <c r="CP6" s="184"/>
      <c r="CQ6" s="161"/>
      <c r="CR6" s="161"/>
      <c r="CS6" s="161"/>
      <c r="CT6" s="161"/>
      <c r="CU6" s="161"/>
      <c r="CV6" s="161"/>
    </row>
    <row r="7" spans="1:138">
      <c r="A7" s="159"/>
      <c r="B7" s="199">
        <v>2</v>
      </c>
      <c r="C7" s="223">
        <f>'Input&amp;Output'!$D15</f>
        <v>2.056</v>
      </c>
      <c r="D7" s="159"/>
      <c r="E7" s="159"/>
      <c r="F7" s="226" t="s">
        <v>172</v>
      </c>
      <c r="G7" s="159"/>
      <c r="I7" s="221">
        <f t="shared" ref="I7:I70" si="25">I6+1</f>
        <v>3</v>
      </c>
      <c r="J7" s="159">
        <f>'v-t_chart'!C4</f>
        <v>0</v>
      </c>
      <c r="K7" s="204">
        <f t="shared" si="0"/>
        <v>0</v>
      </c>
      <c r="L7" s="205" t="b">
        <f>IF('Input&amp;Output'!$C$3=10,phase_chart!C4,IF('Input&amp;Output'!$C$3=21,phase_chart!G4,IF('Input&amp;Output'!$C$3=22,phase_chart!K4,IF('Input&amp;Output'!$C$3=31,phase_chart!O4,IF('Input&amp;Output'!$C$3=32,phase_chart!S4,"")))))</f>
        <v>0</v>
      </c>
      <c r="M7" s="206" t="b">
        <f>IF('Input&amp;Output'!$C$3=10,phase_chart!D4,IF('Input&amp;Output'!$C$3=21,phase_chart!H4,IF('Input&amp;Output'!$C$3=22,phase_chart!L4,IF('Input&amp;Output'!$C$3=31,phase_chart!P4,IF('Input&amp;Output'!$C$3=32,phase_chart!T4,"")))))</f>
        <v>0</v>
      </c>
      <c r="N7" s="205" t="b">
        <f>IF('Input&amp;Output'!$C$3=10,phase_chart!E4,IF('Input&amp;Output'!$C$3=21,phase_chart!I4,IF('Input&amp;Output'!$C$3=22,phase_chart!M4,IF('Input&amp;Output'!$C$3=31,phase_chart!Q4,IF('Input&amp;Output'!$C$3=32,phase_chart!U4,"")))))</f>
        <v>0</v>
      </c>
      <c r="P7" s="159">
        <f>IF(NOT($J7=0),IF($J7&lt;IF($P6=0,0,VLOOKUP(P6,tbL!$M$37:$Q$43,IF(L7=TRUE,2,4))),IF($J7&gt;=VLOOKUP(P6,tbL!$M$37:$Q$43,IF(L7=TRUE,3,5)),$P6,IF(AND(L6=TRUE,L7=TRUE),$P6,$P6-1)),IF(AND(L7=TRUE,J7=VLOOKUP(P6,tbL!$M$37:$Q$43,IF(L7=TRUE,2,4))),P6,IF($P6+1&gt;$C$12,$C$12,$P6+1))),0)</f>
        <v>0</v>
      </c>
      <c r="Q7" s="159">
        <f t="shared" si="2"/>
        <v>0</v>
      </c>
      <c r="R7" s="207">
        <f t="shared" si="22"/>
        <v>0</v>
      </c>
      <c r="S7" s="208"/>
      <c r="T7" s="159">
        <f t="shared" si="23"/>
        <v>0</v>
      </c>
      <c r="U7" s="209" t="str">
        <f>IF(AND(T7=-1,N7=TRUE),"*",IF(AND(U6="*",N7=TRUE),"*",IF(AND(AND(L7=TRUE,U6="*"),J7&lt;VLOOKUP(V6+1,tbL!$M$38:$O$43,3)),"*","")))</f>
        <v/>
      </c>
      <c r="V7" s="204">
        <f t="shared" si="3"/>
        <v>0</v>
      </c>
      <c r="Y7" s="159" t="str">
        <f t="shared" si="4"/>
        <v/>
      </c>
      <c r="Z7" s="159" t="str">
        <f t="shared" si="5"/>
        <v/>
      </c>
      <c r="AA7" s="159">
        <f t="shared" si="6"/>
        <v>0</v>
      </c>
      <c r="AC7" s="161" t="str">
        <f t="shared" si="7"/>
        <v/>
      </c>
      <c r="AD7" s="161">
        <f t="shared" si="8"/>
        <v>0</v>
      </c>
      <c r="AE7" s="161" t="str">
        <f t="shared" si="9"/>
        <v/>
      </c>
      <c r="AF7" s="161">
        <f t="shared" si="10"/>
        <v>0</v>
      </c>
      <c r="AG7" s="161" t="str">
        <f t="shared" si="11"/>
        <v/>
      </c>
      <c r="AH7" s="161">
        <f t="shared" si="12"/>
        <v>0</v>
      </c>
      <c r="AI7" s="161" t="str">
        <f t="shared" si="13"/>
        <v/>
      </c>
      <c r="AJ7" s="161">
        <f t="shared" si="14"/>
        <v>0</v>
      </c>
      <c r="AL7" s="161" t="str">
        <f t="shared" si="15"/>
        <v/>
      </c>
      <c r="AM7" s="161">
        <f>IF(AL7="*",AJ6,IF(AL6="*",AJ5,IF(AL5="*",AJ4,IF(AL4="*",#REF!,AJ7))))</f>
        <v>0</v>
      </c>
      <c r="AN7" s="161" t="str">
        <f t="shared" si="16"/>
        <v/>
      </c>
      <c r="AO7" s="161">
        <f t="shared" ref="AO7:AO70" si="26">IF(AN7="*",AM6,IF(AN6="*",AM5,IF(AN5="*",AM4,AM7)))</f>
        <v>0</v>
      </c>
      <c r="AP7" s="161" t="str">
        <f t="shared" si="17"/>
        <v/>
      </c>
      <c r="AQ7" s="161">
        <f t="shared" si="24"/>
        <v>0</v>
      </c>
      <c r="AR7" s="161" t="str">
        <f t="shared" si="18"/>
        <v/>
      </c>
      <c r="AS7" s="161">
        <f t="shared" si="19"/>
        <v>0</v>
      </c>
      <c r="AT7" s="159" t="str">
        <f t="shared" si="20"/>
        <v/>
      </c>
      <c r="AU7" s="210">
        <f t="shared" si="1"/>
        <v>14</v>
      </c>
      <c r="AV7" s="209"/>
      <c r="AW7" s="204">
        <f t="shared" si="21"/>
        <v>0</v>
      </c>
      <c r="AX7" s="159"/>
      <c r="AZ7" s="159"/>
      <c r="BM7" s="207"/>
      <c r="BN7" s="212"/>
      <c r="BP7" s="209"/>
      <c r="BQ7" s="211"/>
      <c r="BR7" s="211"/>
      <c r="BS7" s="211"/>
      <c r="BT7" s="211"/>
      <c r="BU7" s="211"/>
      <c r="BV7" s="211"/>
      <c r="BW7" s="211"/>
      <c r="BX7" s="211"/>
      <c r="BY7" s="211"/>
      <c r="BZ7" s="211"/>
      <c r="CA7" s="209"/>
      <c r="CC7" s="204"/>
      <c r="CD7" s="204"/>
      <c r="CE7" s="204"/>
      <c r="CF7" s="211"/>
      <c r="CG7" s="211"/>
      <c r="CI7" s="204"/>
      <c r="CJ7" s="204"/>
      <c r="CL7" s="164"/>
      <c r="CM7" s="227"/>
      <c r="CN7" s="165"/>
      <c r="CO7" s="161"/>
      <c r="CP7" s="161"/>
      <c r="CQ7" s="161"/>
      <c r="CR7" s="161"/>
      <c r="CS7" s="161"/>
      <c r="CT7" s="161"/>
      <c r="CU7" s="161"/>
      <c r="CV7" s="161"/>
      <c r="DS7" s="166"/>
      <c r="DZ7" s="166"/>
      <c r="EG7" s="166"/>
    </row>
    <row r="8" spans="1:138">
      <c r="A8" s="159"/>
      <c r="B8" s="199">
        <v>3</v>
      </c>
      <c r="C8" s="223">
        <f>'Input&amp;Output'!$D16</f>
        <v>1.619</v>
      </c>
      <c r="D8" s="159"/>
      <c r="E8" s="159"/>
      <c r="F8" s="131">
        <f ca="1">IF($F$2=1,INDIRECT(tbL!I8),IF($F$2=2,INDIRECT(tbL!J8),IF($F$2=3,INDIRECT(tbL!K8))))</f>
        <v>566.1</v>
      </c>
      <c r="G8" s="159"/>
      <c r="I8" s="221">
        <f t="shared" si="25"/>
        <v>4</v>
      </c>
      <c r="J8" s="159">
        <f>'v-t_chart'!C5</f>
        <v>0</v>
      </c>
      <c r="K8" s="204">
        <f t="shared" si="0"/>
        <v>0</v>
      </c>
      <c r="L8" s="205" t="b">
        <f>IF('Input&amp;Output'!$C$3=10,phase_chart!C5,IF('Input&amp;Output'!$C$3=21,phase_chart!G5,IF('Input&amp;Output'!$C$3=22,phase_chart!K5,IF('Input&amp;Output'!$C$3=31,phase_chart!O5,IF('Input&amp;Output'!$C$3=32,phase_chart!S5,"")))))</f>
        <v>0</v>
      </c>
      <c r="M8" s="206" t="b">
        <f>IF('Input&amp;Output'!$C$3=10,phase_chart!D5,IF('Input&amp;Output'!$C$3=21,phase_chart!H5,IF('Input&amp;Output'!$C$3=22,phase_chart!L5,IF('Input&amp;Output'!$C$3=31,phase_chart!P5,IF('Input&amp;Output'!$C$3=32,phase_chart!T5,"")))))</f>
        <v>0</v>
      </c>
      <c r="N8" s="205" t="b">
        <f>IF('Input&amp;Output'!$C$3=10,phase_chart!E5,IF('Input&amp;Output'!$C$3=21,phase_chart!I5,IF('Input&amp;Output'!$C$3=22,phase_chart!M5,IF('Input&amp;Output'!$C$3=31,phase_chart!Q5,IF('Input&amp;Output'!$C$3=32,phase_chart!U5,"")))))</f>
        <v>0</v>
      </c>
      <c r="P8" s="159">
        <f>IF(NOT($J8=0),IF($J8&lt;IF($P7=0,0,VLOOKUP(P7,tbL!$M$37:$Q$43,IF(L8=TRUE,2,4))),IF($J8&gt;=VLOOKUP(P7,tbL!$M$37:$Q$43,IF(L8=TRUE,3,5)),$P7,IF(AND(L7=TRUE,L8=TRUE),$P7,$P7-1)),IF(AND(L8=TRUE,J8=VLOOKUP(P7,tbL!$M$37:$Q$43,IF(L8=TRUE,2,4))),P7,IF($P7+1&gt;$C$12,$C$12,$P7+1))),0)</f>
        <v>0</v>
      </c>
      <c r="Q8" s="159">
        <f t="shared" si="2"/>
        <v>0</v>
      </c>
      <c r="R8" s="207">
        <f t="shared" si="22"/>
        <v>0</v>
      </c>
      <c r="S8" s="208"/>
      <c r="T8" s="159">
        <f t="shared" si="23"/>
        <v>0</v>
      </c>
      <c r="U8" s="209" t="str">
        <f>IF(AND(T8=-1,N8=TRUE),"*",IF(AND(U7="*",N8=TRUE),"*",IF(AND(AND(L8=TRUE,U7="*"),J8&lt;VLOOKUP(V7+1,tbL!$M$38:$O$43,3)),"*","")))</f>
        <v/>
      </c>
      <c r="V8" s="204">
        <f t="shared" si="3"/>
        <v>0</v>
      </c>
      <c r="Y8" s="159" t="str">
        <f t="shared" si="4"/>
        <v/>
      </c>
      <c r="Z8" s="159" t="str">
        <f t="shared" si="5"/>
        <v/>
      </c>
      <c r="AA8" s="159">
        <f t="shared" si="6"/>
        <v>0</v>
      </c>
      <c r="AC8" s="161" t="str">
        <f t="shared" si="7"/>
        <v/>
      </c>
      <c r="AD8" s="161">
        <f t="shared" si="8"/>
        <v>0</v>
      </c>
      <c r="AE8" s="161" t="str">
        <f t="shared" si="9"/>
        <v/>
      </c>
      <c r="AF8" s="161">
        <f t="shared" si="10"/>
        <v>0</v>
      </c>
      <c r="AG8" s="161" t="str">
        <f t="shared" si="11"/>
        <v/>
      </c>
      <c r="AH8" s="161">
        <f t="shared" si="12"/>
        <v>0</v>
      </c>
      <c r="AI8" s="161" t="str">
        <f t="shared" si="13"/>
        <v/>
      </c>
      <c r="AJ8" s="161">
        <f t="shared" si="14"/>
        <v>0</v>
      </c>
      <c r="AL8" s="161" t="str">
        <f t="shared" si="15"/>
        <v/>
      </c>
      <c r="AM8" s="161">
        <f t="shared" ref="AM8:AM71" si="27">IF(AL8="*",AJ7,IF(AL7="*",AJ6,IF(AL6="*",AJ5,IF(AL5="*",AJ4,AJ8))))</f>
        <v>0</v>
      </c>
      <c r="AN8" s="161" t="str">
        <f t="shared" si="16"/>
        <v/>
      </c>
      <c r="AO8" s="161">
        <f t="shared" si="26"/>
        <v>0</v>
      </c>
      <c r="AP8" s="161" t="str">
        <f t="shared" si="17"/>
        <v/>
      </c>
      <c r="AQ8" s="161">
        <f t="shared" si="24"/>
        <v>0</v>
      </c>
      <c r="AR8" s="161" t="str">
        <f t="shared" si="18"/>
        <v/>
      </c>
      <c r="AS8" s="161">
        <f t="shared" si="19"/>
        <v>0</v>
      </c>
      <c r="AT8" s="159" t="str">
        <f t="shared" si="20"/>
        <v/>
      </c>
      <c r="AU8" s="210">
        <f t="shared" si="1"/>
        <v>14</v>
      </c>
      <c r="AV8" s="209"/>
      <c r="AW8" s="204">
        <f t="shared" si="21"/>
        <v>0</v>
      </c>
      <c r="AX8" s="159"/>
      <c r="AZ8" s="159"/>
      <c r="BM8" s="207"/>
      <c r="BN8" s="212"/>
      <c r="BP8" s="209"/>
      <c r="BQ8" s="211"/>
      <c r="BR8" s="211"/>
      <c r="BS8" s="211"/>
      <c r="BT8" s="211"/>
      <c r="BU8" s="211"/>
      <c r="BV8" s="211"/>
      <c r="BW8" s="211"/>
      <c r="BX8" s="211"/>
      <c r="BY8" s="211"/>
      <c r="BZ8" s="211"/>
      <c r="CA8" s="209"/>
      <c r="CB8" s="224"/>
      <c r="CC8" s="204"/>
      <c r="CD8" s="204"/>
      <c r="CE8" s="204"/>
      <c r="CF8" s="211"/>
      <c r="CG8" s="211"/>
      <c r="CI8" s="209"/>
      <c r="CJ8" s="209"/>
      <c r="CL8" s="164"/>
      <c r="CM8" s="227"/>
      <c r="CN8" s="165"/>
      <c r="CO8" s="161"/>
      <c r="CP8" s="161"/>
      <c r="CQ8" s="161"/>
      <c r="CR8" s="161"/>
      <c r="CS8" s="161"/>
      <c r="CT8" s="161"/>
      <c r="CU8" s="161"/>
      <c r="CV8" s="161"/>
      <c r="DS8" s="166"/>
      <c r="DZ8" s="166"/>
      <c r="EG8" s="166"/>
    </row>
    <row r="9" spans="1:138">
      <c r="A9" s="159"/>
      <c r="B9" s="199">
        <v>4</v>
      </c>
      <c r="C9" s="223">
        <f>'Input&amp;Output'!$D17</f>
        <v>1.333</v>
      </c>
      <c r="D9" s="159"/>
      <c r="E9" s="228"/>
      <c r="F9" s="132" t="s">
        <v>180</v>
      </c>
      <c r="G9" s="219"/>
      <c r="I9" s="221">
        <f t="shared" si="25"/>
        <v>5</v>
      </c>
      <c r="J9" s="159">
        <f>'v-t_chart'!C6</f>
        <v>0</v>
      </c>
      <c r="K9" s="204">
        <f t="shared" si="0"/>
        <v>0</v>
      </c>
      <c r="L9" s="205" t="b">
        <f>IF('Input&amp;Output'!$C$3=10,phase_chart!C6,IF('Input&amp;Output'!$C$3=21,phase_chart!G6,IF('Input&amp;Output'!$C$3=22,phase_chart!K6,IF('Input&amp;Output'!$C$3=31,phase_chart!O6,IF('Input&amp;Output'!$C$3=32,phase_chart!S6,"")))))</f>
        <v>0</v>
      </c>
      <c r="M9" s="206" t="b">
        <f>IF('Input&amp;Output'!$C$3=10,phase_chart!D6,IF('Input&amp;Output'!$C$3=21,phase_chart!H6,IF('Input&amp;Output'!$C$3=22,phase_chart!L6,IF('Input&amp;Output'!$C$3=31,phase_chart!P6,IF('Input&amp;Output'!$C$3=32,phase_chart!T6,"")))))</f>
        <v>0</v>
      </c>
      <c r="N9" s="205" t="b">
        <f>IF('Input&amp;Output'!$C$3=10,phase_chart!E6,IF('Input&amp;Output'!$C$3=21,phase_chart!I6,IF('Input&amp;Output'!$C$3=22,phase_chart!M6,IF('Input&amp;Output'!$C$3=31,phase_chart!Q6,IF('Input&amp;Output'!$C$3=32,phase_chart!U6,"")))))</f>
        <v>0</v>
      </c>
      <c r="P9" s="159">
        <f>IF(NOT($J9=0),IF($J9&lt;IF($P8=0,0,VLOOKUP(P8,tbL!$M$37:$Q$43,IF(L9=TRUE,2,4))),IF($J9&gt;=VLOOKUP(P8,tbL!$M$37:$Q$43,IF(L9=TRUE,3,5)),$P8,IF(AND(L8=TRUE,L9=TRUE),$P8,$P8-1)),IF(AND(L9=TRUE,J9=VLOOKUP(P8,tbL!$M$37:$Q$43,IF(L9=TRUE,2,4))),P8,IF($P8+1&gt;$C$12,$C$12,$P8+1))),0)</f>
        <v>0</v>
      </c>
      <c r="Q9" s="159">
        <f t="shared" si="2"/>
        <v>0</v>
      </c>
      <c r="R9" s="207">
        <f t="shared" si="22"/>
        <v>0</v>
      </c>
      <c r="S9" s="208"/>
      <c r="T9" s="159">
        <f t="shared" si="23"/>
        <v>0</v>
      </c>
      <c r="U9" s="209" t="str">
        <f>IF(AND(T9=-1,N9=TRUE),"*",IF(AND(U8="*",N9=TRUE),"*",IF(AND(AND(L9=TRUE,U8="*"),J9&lt;VLOOKUP(V8+1,tbL!$M$38:$O$43,3)),"*","")))</f>
        <v/>
      </c>
      <c r="V9" s="204">
        <f t="shared" si="3"/>
        <v>0</v>
      </c>
      <c r="Y9" s="159" t="str">
        <f t="shared" si="4"/>
        <v/>
      </c>
      <c r="Z9" s="159" t="str">
        <f t="shared" si="5"/>
        <v/>
      </c>
      <c r="AA9" s="159">
        <f t="shared" si="6"/>
        <v>0</v>
      </c>
      <c r="AC9" s="161" t="str">
        <f t="shared" si="7"/>
        <v/>
      </c>
      <c r="AD9" s="161">
        <f t="shared" si="8"/>
        <v>0</v>
      </c>
      <c r="AE9" s="161" t="str">
        <f t="shared" si="9"/>
        <v/>
      </c>
      <c r="AF9" s="161">
        <f t="shared" si="10"/>
        <v>0</v>
      </c>
      <c r="AG9" s="161" t="str">
        <f t="shared" si="11"/>
        <v/>
      </c>
      <c r="AH9" s="161">
        <f t="shared" si="12"/>
        <v>0</v>
      </c>
      <c r="AI9" s="161" t="str">
        <f t="shared" si="13"/>
        <v/>
      </c>
      <c r="AJ9" s="161">
        <f t="shared" si="14"/>
        <v>0</v>
      </c>
      <c r="AL9" s="161" t="str">
        <f t="shared" si="15"/>
        <v/>
      </c>
      <c r="AM9" s="161">
        <f t="shared" si="27"/>
        <v>0</v>
      </c>
      <c r="AN9" s="161" t="str">
        <f t="shared" si="16"/>
        <v/>
      </c>
      <c r="AO9" s="161">
        <f t="shared" si="26"/>
        <v>0</v>
      </c>
      <c r="AP9" s="161" t="str">
        <f t="shared" si="17"/>
        <v/>
      </c>
      <c r="AQ9" s="161">
        <f t="shared" si="24"/>
        <v>0</v>
      </c>
      <c r="AR9" s="161" t="str">
        <f t="shared" si="18"/>
        <v/>
      </c>
      <c r="AS9" s="161">
        <f t="shared" si="19"/>
        <v>0</v>
      </c>
      <c r="AT9" s="159" t="str">
        <f t="shared" si="20"/>
        <v/>
      </c>
      <c r="AU9" s="210">
        <f t="shared" si="1"/>
        <v>14</v>
      </c>
      <c r="AV9" s="209"/>
      <c r="AW9" s="204">
        <f t="shared" si="21"/>
        <v>0</v>
      </c>
      <c r="AX9" s="159"/>
      <c r="AZ9" s="159"/>
      <c r="BM9" s="207"/>
      <c r="BN9" s="212"/>
      <c r="BP9" s="209"/>
      <c r="BQ9" s="211"/>
      <c r="BR9" s="211"/>
      <c r="BS9" s="211"/>
      <c r="BT9" s="211"/>
      <c r="BU9" s="211"/>
      <c r="BV9" s="211"/>
      <c r="BW9" s="211"/>
      <c r="BX9" s="211"/>
      <c r="BY9" s="211"/>
      <c r="BZ9" s="211"/>
      <c r="CA9" s="209"/>
      <c r="CB9" s="224"/>
      <c r="CC9" s="204"/>
      <c r="CD9" s="204"/>
      <c r="CE9" s="204"/>
      <c r="CF9" s="211"/>
      <c r="CG9" s="211"/>
      <c r="CI9" s="209"/>
      <c r="CJ9" s="209"/>
      <c r="CL9" s="164"/>
      <c r="CM9" s="227"/>
      <c r="CN9" s="165"/>
      <c r="CO9" s="161"/>
      <c r="CP9" s="161"/>
      <c r="CQ9" s="161"/>
      <c r="CR9" s="161"/>
      <c r="CS9" s="161"/>
      <c r="CT9" s="161"/>
      <c r="CU9" s="161"/>
      <c r="CV9" s="161"/>
      <c r="DS9" s="166"/>
      <c r="DZ9" s="166"/>
      <c r="EG9" s="166"/>
    </row>
    <row r="10" spans="1:138">
      <c r="A10" s="159"/>
      <c r="B10" s="199">
        <v>5</v>
      </c>
      <c r="C10" s="223">
        <f>'Input&amp;Output'!$D18</f>
        <v>1.1539999999999999</v>
      </c>
      <c r="D10" s="159"/>
      <c r="E10" s="215"/>
      <c r="F10" s="229" t="s">
        <v>181</v>
      </c>
      <c r="G10" s="161"/>
      <c r="H10" s="230" t="s">
        <v>182</v>
      </c>
      <c r="I10" s="221">
        <f t="shared" si="25"/>
        <v>6</v>
      </c>
      <c r="J10" s="159">
        <f>'v-t_chart'!C7</f>
        <v>0</v>
      </c>
      <c r="K10" s="204">
        <f t="shared" si="0"/>
        <v>0</v>
      </c>
      <c r="L10" s="205" t="b">
        <f>IF('Input&amp;Output'!$C$3=10,phase_chart!C7,IF('Input&amp;Output'!$C$3=21,phase_chart!G7,IF('Input&amp;Output'!$C$3=22,phase_chart!K7,IF('Input&amp;Output'!$C$3=31,phase_chart!O7,IF('Input&amp;Output'!$C$3=32,phase_chart!S7,"")))))</f>
        <v>0</v>
      </c>
      <c r="M10" s="206" t="b">
        <f>IF('Input&amp;Output'!$C$3=10,phase_chart!D7,IF('Input&amp;Output'!$C$3=21,phase_chart!H7,IF('Input&amp;Output'!$C$3=22,phase_chart!L7,IF('Input&amp;Output'!$C$3=31,phase_chart!P7,IF('Input&amp;Output'!$C$3=32,phase_chart!T7,"")))))</f>
        <v>0</v>
      </c>
      <c r="N10" s="205" t="b">
        <f>IF('Input&amp;Output'!$C$3=10,phase_chart!E7,IF('Input&amp;Output'!$C$3=21,phase_chart!I7,IF('Input&amp;Output'!$C$3=22,phase_chart!M7,IF('Input&amp;Output'!$C$3=31,phase_chart!Q7,IF('Input&amp;Output'!$C$3=32,phase_chart!U7,"")))))</f>
        <v>0</v>
      </c>
      <c r="P10" s="159">
        <f>IF(NOT($J10=0),IF($J10&lt;IF($P9=0,0,VLOOKUP(P9,tbL!$M$37:$Q$43,IF(L10=TRUE,2,4))),IF($J10&gt;=VLOOKUP(P9,tbL!$M$37:$Q$43,IF(L10=TRUE,3,5)),$P9,IF(AND(L9=TRUE,L10=TRUE),$P9,$P9-1)),IF(AND(L10=TRUE,J10=VLOOKUP(P9,tbL!$M$37:$Q$43,IF(L10=TRUE,2,4))),P9,IF($P9+1&gt;$C$12,$C$12,$P9+1))),0)</f>
        <v>0</v>
      </c>
      <c r="Q10" s="159">
        <f t="shared" si="2"/>
        <v>0</v>
      </c>
      <c r="R10" s="207">
        <f t="shared" si="22"/>
        <v>0</v>
      </c>
      <c r="S10" s="208"/>
      <c r="T10" s="159">
        <f t="shared" si="23"/>
        <v>0</v>
      </c>
      <c r="U10" s="209" t="str">
        <f>IF(AND(T10=-1,N10=TRUE),"*",IF(AND(U9="*",N10=TRUE),"*",IF(AND(AND(L10=TRUE,U9="*"),J10&lt;VLOOKUP(V9+1,tbL!$M$38:$O$43,3)),"*","")))</f>
        <v/>
      </c>
      <c r="V10" s="204">
        <f t="shared" si="3"/>
        <v>0</v>
      </c>
      <c r="Y10" s="159" t="str">
        <f t="shared" si="4"/>
        <v/>
      </c>
      <c r="Z10" s="159" t="str">
        <f t="shared" si="5"/>
        <v/>
      </c>
      <c r="AA10" s="159">
        <f t="shared" si="6"/>
        <v>0</v>
      </c>
      <c r="AC10" s="161" t="str">
        <f t="shared" si="7"/>
        <v/>
      </c>
      <c r="AD10" s="161">
        <f t="shared" si="8"/>
        <v>0</v>
      </c>
      <c r="AE10" s="161" t="str">
        <f t="shared" si="9"/>
        <v/>
      </c>
      <c r="AF10" s="161">
        <f t="shared" si="10"/>
        <v>0</v>
      </c>
      <c r="AG10" s="161" t="str">
        <f t="shared" si="11"/>
        <v/>
      </c>
      <c r="AH10" s="161">
        <f t="shared" si="12"/>
        <v>0</v>
      </c>
      <c r="AI10" s="161" t="str">
        <f t="shared" si="13"/>
        <v/>
      </c>
      <c r="AJ10" s="161">
        <f t="shared" si="14"/>
        <v>0</v>
      </c>
      <c r="AL10" s="161" t="str">
        <f t="shared" si="15"/>
        <v/>
      </c>
      <c r="AM10" s="161">
        <f t="shared" si="27"/>
        <v>0</v>
      </c>
      <c r="AN10" s="161" t="str">
        <f t="shared" si="16"/>
        <v/>
      </c>
      <c r="AO10" s="161">
        <f t="shared" si="26"/>
        <v>0</v>
      </c>
      <c r="AP10" s="161" t="str">
        <f t="shared" si="17"/>
        <v/>
      </c>
      <c r="AQ10" s="161">
        <f t="shared" si="24"/>
        <v>0</v>
      </c>
      <c r="AR10" s="161" t="str">
        <f t="shared" si="18"/>
        <v/>
      </c>
      <c r="AS10" s="161">
        <f t="shared" si="19"/>
        <v>0</v>
      </c>
      <c r="AT10" s="159" t="str">
        <f t="shared" si="20"/>
        <v/>
      </c>
      <c r="AU10" s="210">
        <f t="shared" si="1"/>
        <v>14</v>
      </c>
      <c r="AV10" s="209"/>
      <c r="AW10" s="204">
        <f t="shared" si="21"/>
        <v>0</v>
      </c>
      <c r="AX10" s="159"/>
      <c r="AZ10" s="159"/>
      <c r="BM10" s="207"/>
      <c r="BN10" s="212"/>
      <c r="BP10" s="209"/>
      <c r="BQ10" s="211"/>
      <c r="BR10" s="211"/>
      <c r="BS10" s="211"/>
      <c r="BT10" s="211"/>
      <c r="BU10" s="211"/>
      <c r="BV10" s="211"/>
      <c r="BW10" s="211"/>
      <c r="BX10" s="211"/>
      <c r="BY10" s="211"/>
      <c r="BZ10" s="211"/>
      <c r="CA10" s="209"/>
      <c r="CC10" s="204"/>
      <c r="CD10" s="204"/>
      <c r="CE10" s="204"/>
      <c r="CF10" s="211"/>
      <c r="CG10" s="211"/>
      <c r="CI10" s="209"/>
      <c r="CJ10" s="209"/>
      <c r="CL10" s="164"/>
      <c r="CM10" s="227"/>
      <c r="CN10" s="165"/>
      <c r="CO10" s="161"/>
      <c r="CP10" s="161"/>
      <c r="CQ10" s="161"/>
      <c r="CR10" s="161"/>
      <c r="CS10" s="161"/>
      <c r="CT10" s="161"/>
      <c r="CU10" s="161"/>
      <c r="CV10" s="161"/>
      <c r="DS10" s="166"/>
      <c r="DZ10" s="166"/>
      <c r="EG10" s="166"/>
    </row>
    <row r="11" spans="1:138">
      <c r="A11" s="159"/>
      <c r="B11" s="199">
        <v>6</v>
      </c>
      <c r="C11" s="223">
        <f>'Input&amp;Output'!$D19</f>
        <v>1.0369999999999999</v>
      </c>
      <c r="D11" s="159"/>
      <c r="E11" s="231" t="s">
        <v>183</v>
      </c>
      <c r="F11" s="132" t="s">
        <v>184</v>
      </c>
      <c r="G11" s="132" t="s">
        <v>185</v>
      </c>
      <c r="H11" s="132" t="s">
        <v>184</v>
      </c>
      <c r="I11" s="221">
        <f t="shared" si="25"/>
        <v>7</v>
      </c>
      <c r="J11" s="159">
        <f>'v-t_chart'!C8</f>
        <v>0</v>
      </c>
      <c r="K11" s="204">
        <f t="shared" si="0"/>
        <v>0</v>
      </c>
      <c r="L11" s="205" t="b">
        <f>IF('Input&amp;Output'!$C$3=10,phase_chart!C8,IF('Input&amp;Output'!$C$3=21,phase_chart!G8,IF('Input&amp;Output'!$C$3=22,phase_chart!K8,IF('Input&amp;Output'!$C$3=31,phase_chart!O8,IF('Input&amp;Output'!$C$3=32,phase_chart!S8,"")))))</f>
        <v>0</v>
      </c>
      <c r="M11" s="206" t="b">
        <f>IF('Input&amp;Output'!$C$3=10,phase_chart!D8,IF('Input&amp;Output'!$C$3=21,phase_chart!H8,IF('Input&amp;Output'!$C$3=22,phase_chart!L8,IF('Input&amp;Output'!$C$3=31,phase_chart!P8,IF('Input&amp;Output'!$C$3=32,phase_chart!T8,"")))))</f>
        <v>0</v>
      </c>
      <c r="N11" s="205" t="b">
        <f>IF('Input&amp;Output'!$C$3=10,phase_chart!E8,IF('Input&amp;Output'!$C$3=21,phase_chart!I8,IF('Input&amp;Output'!$C$3=22,phase_chart!M8,IF('Input&amp;Output'!$C$3=31,phase_chart!Q8,IF('Input&amp;Output'!$C$3=32,phase_chart!U8,"")))))</f>
        <v>0</v>
      </c>
      <c r="P11" s="159">
        <f>IF(NOT($J11=0),IF($J11&lt;IF($P10=0,0,VLOOKUP(P10,tbL!$M$37:$Q$43,IF(L11=TRUE,2,4))),IF($J11&gt;=VLOOKUP(P10,tbL!$M$37:$Q$43,IF(L11=TRUE,3,5)),$P10,IF(AND(L10=TRUE,L11=TRUE),$P10,$P10-1)),IF(AND(L11=TRUE,J11=VLOOKUP(P10,tbL!$M$37:$Q$43,IF(L11=TRUE,2,4))),P10,IF($P10+1&gt;$C$12,$C$12,$P10+1))),0)</f>
        <v>0</v>
      </c>
      <c r="Q11" s="159">
        <f t="shared" si="2"/>
        <v>0</v>
      </c>
      <c r="R11" s="207">
        <f t="shared" si="22"/>
        <v>0</v>
      </c>
      <c r="S11" s="208"/>
      <c r="T11" s="159">
        <f t="shared" si="23"/>
        <v>0</v>
      </c>
      <c r="U11" s="209" t="str">
        <f>IF(AND(T11=-1,N11=TRUE),"*",IF(AND(U10="*",N11=TRUE),"*",IF(AND(AND(L11=TRUE,U10="*"),J11&lt;VLOOKUP(V10+1,tbL!$M$38:$O$43,3)),"*","")))</f>
        <v/>
      </c>
      <c r="V11" s="204">
        <f t="shared" si="3"/>
        <v>0</v>
      </c>
      <c r="Y11" s="159" t="str">
        <f t="shared" si="4"/>
        <v/>
      </c>
      <c r="Z11" s="159" t="str">
        <f t="shared" si="5"/>
        <v/>
      </c>
      <c r="AA11" s="159">
        <f t="shared" si="6"/>
        <v>0</v>
      </c>
      <c r="AC11" s="161" t="str">
        <f t="shared" si="7"/>
        <v/>
      </c>
      <c r="AD11" s="161">
        <f t="shared" si="8"/>
        <v>0</v>
      </c>
      <c r="AE11" s="161" t="str">
        <f t="shared" si="9"/>
        <v/>
      </c>
      <c r="AF11" s="161">
        <f t="shared" si="10"/>
        <v>0</v>
      </c>
      <c r="AG11" s="161" t="str">
        <f t="shared" si="11"/>
        <v/>
      </c>
      <c r="AH11" s="161">
        <f t="shared" si="12"/>
        <v>0</v>
      </c>
      <c r="AI11" s="161" t="str">
        <f t="shared" si="13"/>
        <v/>
      </c>
      <c r="AJ11" s="161">
        <f t="shared" si="14"/>
        <v>0</v>
      </c>
      <c r="AL11" s="161" t="str">
        <f t="shared" si="15"/>
        <v/>
      </c>
      <c r="AM11" s="161">
        <f t="shared" si="27"/>
        <v>0</v>
      </c>
      <c r="AN11" s="161" t="str">
        <f t="shared" si="16"/>
        <v/>
      </c>
      <c r="AO11" s="161">
        <f t="shared" si="26"/>
        <v>0</v>
      </c>
      <c r="AP11" s="161" t="str">
        <f t="shared" si="17"/>
        <v/>
      </c>
      <c r="AQ11" s="161">
        <f t="shared" si="24"/>
        <v>0</v>
      </c>
      <c r="AR11" s="161" t="str">
        <f t="shared" si="18"/>
        <v/>
      </c>
      <c r="AS11" s="161">
        <f t="shared" si="19"/>
        <v>0</v>
      </c>
      <c r="AT11" s="159" t="str">
        <f t="shared" si="20"/>
        <v/>
      </c>
      <c r="AU11" s="210">
        <f t="shared" si="1"/>
        <v>14</v>
      </c>
      <c r="AV11" s="209"/>
      <c r="AW11" s="204">
        <f t="shared" si="21"/>
        <v>0</v>
      </c>
      <c r="AX11" s="159"/>
      <c r="AZ11" s="159"/>
      <c r="BM11" s="207"/>
      <c r="BN11" s="212"/>
      <c r="BP11" s="209"/>
      <c r="BQ11" s="211"/>
      <c r="BR11" s="211"/>
      <c r="BS11" s="211"/>
      <c r="BT11" s="211"/>
      <c r="BU11" s="211"/>
      <c r="BV11" s="211"/>
      <c r="BW11" s="211"/>
      <c r="BX11" s="211"/>
      <c r="BY11" s="211"/>
      <c r="BZ11" s="211"/>
      <c r="CA11" s="209"/>
      <c r="CB11" s="224"/>
      <c r="CC11" s="204"/>
      <c r="CD11" s="204"/>
      <c r="CE11" s="204"/>
      <c r="CF11" s="211"/>
      <c r="CG11" s="211"/>
      <c r="CI11" s="209"/>
      <c r="CJ11" s="209"/>
      <c r="CL11" s="164"/>
      <c r="CM11" s="227"/>
      <c r="CN11" s="165"/>
      <c r="CO11" s="161"/>
      <c r="CP11" s="161"/>
      <c r="CQ11" s="161"/>
      <c r="CR11" s="161"/>
      <c r="CS11" s="161"/>
      <c r="CT11" s="161"/>
      <c r="CU11" s="161"/>
      <c r="CV11" s="161"/>
      <c r="DS11" s="166"/>
      <c r="DT11" s="232"/>
      <c r="DZ11" s="166"/>
      <c r="EG11" s="166"/>
    </row>
    <row r="12" spans="1:138">
      <c r="A12" s="159"/>
      <c r="B12" s="159" t="s">
        <v>186</v>
      </c>
      <c r="C12" s="159">
        <f>IF(C9=0,3,IF(C10=0,4,IF(C11=0,5,IF(C11&lt;&gt;0,6,IF(C9="",3,IF(C10="",4,IF(C11="",5,"")))))))</f>
        <v>6</v>
      </c>
      <c r="D12" s="159"/>
      <c r="E12" s="220">
        <f>((0.5753*EXP((-1.9)*($C$15)/($C$14-0))-0.1)*($C$16-$C$17)+$C$17)</f>
        <v>4350.4462366936859</v>
      </c>
      <c r="F12" s="131">
        <f ca="1">IF($F$2=1,INDIRECT(tbL!I12),IF($F$2=2,INDIRECT(tbL!J12),IF($F$2=3,INDIRECT(tbL!K12))))</f>
        <v>1485.3</v>
      </c>
      <c r="G12" s="233">
        <f ca="1">F12*C7</f>
        <v>3053.7768000000001</v>
      </c>
      <c r="H12" s="234">
        <f ca="1">F13</f>
        <v>806.4</v>
      </c>
      <c r="I12" s="221">
        <f t="shared" si="25"/>
        <v>8</v>
      </c>
      <c r="J12" s="159">
        <f>'v-t_chart'!C9</f>
        <v>0</v>
      </c>
      <c r="K12" s="204">
        <f t="shared" si="0"/>
        <v>0</v>
      </c>
      <c r="L12" s="205" t="b">
        <f>IF('Input&amp;Output'!$C$3=10,phase_chart!C9,IF('Input&amp;Output'!$C$3=21,phase_chart!G9,IF('Input&amp;Output'!$C$3=22,phase_chart!K9,IF('Input&amp;Output'!$C$3=31,phase_chart!O9,IF('Input&amp;Output'!$C$3=32,phase_chart!S9,"")))))</f>
        <v>0</v>
      </c>
      <c r="M12" s="206" t="b">
        <f>IF('Input&amp;Output'!$C$3=10,phase_chart!D9,IF('Input&amp;Output'!$C$3=21,phase_chart!H9,IF('Input&amp;Output'!$C$3=22,phase_chart!L9,IF('Input&amp;Output'!$C$3=31,phase_chart!P9,IF('Input&amp;Output'!$C$3=32,phase_chart!T9,"")))))</f>
        <v>0</v>
      </c>
      <c r="N12" s="205" t="b">
        <f>IF('Input&amp;Output'!$C$3=10,phase_chart!E9,IF('Input&amp;Output'!$C$3=21,phase_chart!I9,IF('Input&amp;Output'!$C$3=22,phase_chart!M9,IF('Input&amp;Output'!$C$3=31,phase_chart!Q9,IF('Input&amp;Output'!$C$3=32,phase_chart!U9,"")))))</f>
        <v>0</v>
      </c>
      <c r="P12" s="159">
        <f>IF(NOT($J12=0),IF($J12&lt;IF($P11=0,0,VLOOKUP(P11,tbL!$M$37:$Q$43,IF(L12=TRUE,2,4))),IF($J12&gt;=VLOOKUP(P11,tbL!$M$37:$Q$43,IF(L12=TRUE,3,5)),$P11,IF(AND(L11=TRUE,L12=TRUE),$P11,$P11-1)),IF(AND(L12=TRUE,J12=VLOOKUP(P11,tbL!$M$37:$Q$43,IF(L12=TRUE,2,4))),P11,IF($P11+1&gt;$C$12,$C$12,$P11+1))),0)</f>
        <v>0</v>
      </c>
      <c r="Q12" s="159">
        <f t="shared" si="2"/>
        <v>0</v>
      </c>
      <c r="R12" s="207">
        <f t="shared" si="22"/>
        <v>0</v>
      </c>
      <c r="S12" s="208"/>
      <c r="T12" s="159">
        <f t="shared" si="23"/>
        <v>0</v>
      </c>
      <c r="U12" s="209" t="str">
        <f>IF(AND(T12=-1,N12=TRUE),"*",IF(AND(U11="*",N12=TRUE),"*",IF(AND(AND(L12=TRUE,U11="*"),J12&lt;VLOOKUP(V11+1,tbL!$M$38:$O$43,3)),"*","")))</f>
        <v/>
      </c>
      <c r="V12" s="204">
        <f t="shared" si="3"/>
        <v>0</v>
      </c>
      <c r="Y12" s="159" t="str">
        <f t="shared" si="4"/>
        <v/>
      </c>
      <c r="Z12" s="159" t="str">
        <f t="shared" si="5"/>
        <v/>
      </c>
      <c r="AA12" s="159">
        <f t="shared" si="6"/>
        <v>0</v>
      </c>
      <c r="AC12" s="161" t="str">
        <f t="shared" si="7"/>
        <v/>
      </c>
      <c r="AD12" s="161">
        <f t="shared" si="8"/>
        <v>0</v>
      </c>
      <c r="AE12" s="161" t="str">
        <f t="shared" si="9"/>
        <v/>
      </c>
      <c r="AF12" s="161">
        <f t="shared" si="10"/>
        <v>0</v>
      </c>
      <c r="AG12" s="161" t="str">
        <f t="shared" si="11"/>
        <v/>
      </c>
      <c r="AH12" s="161">
        <f t="shared" si="12"/>
        <v>0</v>
      </c>
      <c r="AI12" s="161" t="str">
        <f t="shared" si="13"/>
        <v/>
      </c>
      <c r="AJ12" s="161">
        <f t="shared" si="14"/>
        <v>0</v>
      </c>
      <c r="AL12" s="161" t="str">
        <f t="shared" si="15"/>
        <v/>
      </c>
      <c r="AM12" s="161">
        <f t="shared" si="27"/>
        <v>0</v>
      </c>
      <c r="AN12" s="161" t="str">
        <f t="shared" si="16"/>
        <v/>
      </c>
      <c r="AO12" s="161">
        <f t="shared" si="26"/>
        <v>0</v>
      </c>
      <c r="AP12" s="161" t="str">
        <f t="shared" si="17"/>
        <v/>
      </c>
      <c r="AQ12" s="161">
        <f t="shared" si="24"/>
        <v>0</v>
      </c>
      <c r="AR12" s="161" t="str">
        <f t="shared" si="18"/>
        <v/>
      </c>
      <c r="AS12" s="161">
        <f t="shared" si="19"/>
        <v>0</v>
      </c>
      <c r="AT12" s="159" t="str">
        <f t="shared" si="20"/>
        <v/>
      </c>
      <c r="AU12" s="210">
        <f t="shared" si="1"/>
        <v>14</v>
      </c>
      <c r="AV12" s="209"/>
      <c r="AW12" s="204">
        <f t="shared" si="21"/>
        <v>0</v>
      </c>
      <c r="AX12" s="159"/>
      <c r="AZ12" s="159"/>
      <c r="BM12" s="207"/>
      <c r="BN12" s="212"/>
      <c r="BP12" s="209"/>
      <c r="BQ12" s="211"/>
      <c r="BR12" s="211"/>
      <c r="BS12" s="211"/>
      <c r="BT12" s="211"/>
      <c r="BU12" s="211"/>
      <c r="BV12" s="211"/>
      <c r="BW12" s="211"/>
      <c r="BX12" s="211"/>
      <c r="BY12" s="211"/>
      <c r="BZ12" s="211"/>
      <c r="CA12" s="209"/>
      <c r="CB12" s="224"/>
      <c r="CC12" s="204"/>
      <c r="CD12" s="204"/>
      <c r="CE12" s="204"/>
      <c r="CF12" s="211"/>
      <c r="CG12" s="211"/>
      <c r="CI12" s="209"/>
      <c r="CJ12" s="209"/>
      <c r="CL12" s="164"/>
      <c r="CM12" s="227"/>
      <c r="CN12" s="165"/>
      <c r="CO12" s="161"/>
      <c r="CP12" s="161"/>
      <c r="CQ12" s="161"/>
      <c r="CR12" s="161"/>
      <c r="CS12" s="161"/>
      <c r="CT12" s="161"/>
      <c r="CU12" s="161"/>
      <c r="CV12" s="161"/>
      <c r="DS12" s="166"/>
      <c r="DZ12" s="166"/>
      <c r="EG12" s="166"/>
    </row>
    <row r="13" spans="1:138">
      <c r="A13" s="159"/>
      <c r="B13" s="159"/>
      <c r="C13" s="159"/>
      <c r="D13" s="159"/>
      <c r="E13" s="235">
        <f ca="1">F13*C6</f>
        <v>2361.9456</v>
      </c>
      <c r="F13" s="131">
        <f ca="1">IF($F$2=1,INDIRECT(tbL!I13),IF($F$2=2,INDIRECT(tbL!J13),IF($F$2=3,INDIRECT(tbL!K13))))</f>
        <v>806.4</v>
      </c>
      <c r="G13" s="233">
        <f ca="1">F13*C7</f>
        <v>1657.9584</v>
      </c>
      <c r="H13" s="236">
        <f ca="1">F13</f>
        <v>806.4</v>
      </c>
      <c r="I13" s="221">
        <f t="shared" si="25"/>
        <v>9</v>
      </c>
      <c r="J13" s="159">
        <f>'v-t_chart'!C10</f>
        <v>0</v>
      </c>
      <c r="K13" s="204">
        <f t="shared" si="0"/>
        <v>0</v>
      </c>
      <c r="L13" s="205" t="b">
        <f>IF('Input&amp;Output'!$C$3=10,phase_chart!C10,IF('Input&amp;Output'!$C$3=21,phase_chart!G10,IF('Input&amp;Output'!$C$3=22,phase_chart!K10,IF('Input&amp;Output'!$C$3=31,phase_chart!O10,IF('Input&amp;Output'!$C$3=32,phase_chart!S10,"")))))</f>
        <v>0</v>
      </c>
      <c r="M13" s="206" t="b">
        <f>IF('Input&amp;Output'!$C$3=10,phase_chart!D10,IF('Input&amp;Output'!$C$3=21,phase_chart!H10,IF('Input&amp;Output'!$C$3=22,phase_chart!L10,IF('Input&amp;Output'!$C$3=31,phase_chart!P10,IF('Input&amp;Output'!$C$3=32,phase_chart!T10,"")))))</f>
        <v>0</v>
      </c>
      <c r="N13" s="205" t="b">
        <f>IF('Input&amp;Output'!$C$3=10,phase_chart!E10,IF('Input&amp;Output'!$C$3=21,phase_chart!I10,IF('Input&amp;Output'!$C$3=22,phase_chart!M10,IF('Input&amp;Output'!$C$3=31,phase_chart!Q10,IF('Input&amp;Output'!$C$3=32,phase_chart!U10,"")))))</f>
        <v>0</v>
      </c>
      <c r="P13" s="159">
        <f>IF(NOT($J13=0),IF($J13&lt;IF($P12=0,0,VLOOKUP(P12,tbL!$M$37:$Q$43,IF(L13=TRUE,2,4))),IF($J13&gt;=VLOOKUP(P12,tbL!$M$37:$Q$43,IF(L13=TRUE,3,5)),$P12,IF(AND(L12=TRUE,L13=TRUE),$P12,$P12-1)),IF(AND(L13=TRUE,J13=VLOOKUP(P12,tbL!$M$37:$Q$43,IF(L13=TRUE,2,4))),P12,IF($P12+1&gt;$C$12,$C$12,$P12+1))),0)</f>
        <v>0</v>
      </c>
      <c r="Q13" s="159">
        <f t="shared" si="2"/>
        <v>0</v>
      </c>
      <c r="R13" s="207">
        <f t="shared" si="22"/>
        <v>0</v>
      </c>
      <c r="S13" s="208"/>
      <c r="T13" s="159">
        <f t="shared" si="23"/>
        <v>0</v>
      </c>
      <c r="U13" s="209" t="str">
        <f>IF(AND(T13=-1,N13=TRUE),"*",IF(AND(U12="*",N13=TRUE),"*",IF(AND(AND(L13=TRUE,U12="*"),J13&lt;VLOOKUP(V12+1,tbL!$M$38:$O$43,3)),"*","")))</f>
        <v/>
      </c>
      <c r="V13" s="204">
        <f t="shared" si="3"/>
        <v>0</v>
      </c>
      <c r="Y13" s="159" t="str">
        <f t="shared" si="4"/>
        <v/>
      </c>
      <c r="Z13" s="159" t="str">
        <f t="shared" si="5"/>
        <v/>
      </c>
      <c r="AA13" s="159">
        <f t="shared" si="6"/>
        <v>0</v>
      </c>
      <c r="AC13" s="161" t="str">
        <f t="shared" si="7"/>
        <v/>
      </c>
      <c r="AD13" s="161">
        <f t="shared" si="8"/>
        <v>0</v>
      </c>
      <c r="AE13" s="161" t="str">
        <f t="shared" si="9"/>
        <v/>
      </c>
      <c r="AF13" s="161">
        <f t="shared" si="10"/>
        <v>0</v>
      </c>
      <c r="AG13" s="161" t="str">
        <f t="shared" si="11"/>
        <v/>
      </c>
      <c r="AH13" s="161">
        <f t="shared" si="12"/>
        <v>0</v>
      </c>
      <c r="AI13" s="161" t="str">
        <f t="shared" si="13"/>
        <v/>
      </c>
      <c r="AJ13" s="161">
        <f t="shared" si="14"/>
        <v>0</v>
      </c>
      <c r="AL13" s="161" t="str">
        <f t="shared" si="15"/>
        <v/>
      </c>
      <c r="AM13" s="161">
        <f t="shared" si="27"/>
        <v>0</v>
      </c>
      <c r="AN13" s="161" t="str">
        <f t="shared" si="16"/>
        <v/>
      </c>
      <c r="AO13" s="161">
        <f t="shared" si="26"/>
        <v>0</v>
      </c>
      <c r="AP13" s="161" t="str">
        <f t="shared" si="17"/>
        <v/>
      </c>
      <c r="AQ13" s="161">
        <f t="shared" si="24"/>
        <v>0</v>
      </c>
      <c r="AR13" s="161" t="str">
        <f t="shared" si="18"/>
        <v/>
      </c>
      <c r="AS13" s="161">
        <f t="shared" si="19"/>
        <v>0</v>
      </c>
      <c r="AT13" s="159" t="str">
        <f t="shared" si="20"/>
        <v/>
      </c>
      <c r="AU13" s="210">
        <f t="shared" si="1"/>
        <v>14</v>
      </c>
      <c r="AV13" s="209"/>
      <c r="AW13" s="204">
        <f t="shared" si="21"/>
        <v>0</v>
      </c>
      <c r="AX13" s="159"/>
      <c r="AZ13" s="159"/>
      <c r="BM13" s="207"/>
      <c r="BN13" s="212"/>
      <c r="BP13" s="209"/>
      <c r="BQ13" s="211"/>
      <c r="BR13" s="211"/>
      <c r="BS13" s="211"/>
      <c r="BT13" s="211"/>
      <c r="BU13" s="211"/>
      <c r="BV13" s="211"/>
      <c r="BW13" s="211"/>
      <c r="BX13" s="211"/>
      <c r="BY13" s="211"/>
      <c r="BZ13" s="211"/>
      <c r="CA13" s="209"/>
      <c r="CB13" s="224"/>
      <c r="CC13" s="204"/>
      <c r="CD13" s="204"/>
      <c r="CE13" s="204"/>
      <c r="CF13" s="211"/>
      <c r="CG13" s="211"/>
      <c r="CI13" s="209"/>
      <c r="CJ13" s="209"/>
      <c r="CL13" s="164"/>
      <c r="CM13" s="225"/>
      <c r="CN13" s="165"/>
      <c r="CO13" s="161"/>
      <c r="CP13" s="161"/>
      <c r="CQ13" s="161"/>
      <c r="CR13" s="161"/>
      <c r="CS13" s="161"/>
      <c r="CT13" s="161"/>
      <c r="CU13" s="161"/>
      <c r="CV13" s="161"/>
      <c r="DS13" s="237"/>
      <c r="DT13" s="232"/>
      <c r="DZ13" s="166"/>
      <c r="EG13" s="166"/>
    </row>
    <row r="14" spans="1:138">
      <c r="A14" s="132" t="s">
        <v>187</v>
      </c>
      <c r="B14" s="132" t="s">
        <v>188</v>
      </c>
      <c r="C14" s="199">
        <f>'Input&amp;Output'!D9+75</f>
        <v>243</v>
      </c>
      <c r="D14" s="159"/>
      <c r="E14" s="238"/>
      <c r="F14" s="239" t="s">
        <v>189</v>
      </c>
      <c r="G14" s="239"/>
      <c r="H14" s="132" t="s">
        <v>190</v>
      </c>
      <c r="I14" s="221">
        <f t="shared" si="25"/>
        <v>10</v>
      </c>
      <c r="J14" s="159">
        <f>'v-t_chart'!C11</f>
        <v>0</v>
      </c>
      <c r="K14" s="204">
        <f t="shared" si="0"/>
        <v>0</v>
      </c>
      <c r="L14" s="205" t="b">
        <f>IF('Input&amp;Output'!$C$3=10,phase_chart!C11,IF('Input&amp;Output'!$C$3=21,phase_chart!G11,IF('Input&amp;Output'!$C$3=22,phase_chart!K11,IF('Input&amp;Output'!$C$3=31,phase_chart!O11,IF('Input&amp;Output'!$C$3=32,phase_chart!S11,"")))))</f>
        <v>0</v>
      </c>
      <c r="M14" s="206" t="b">
        <f>IF('Input&amp;Output'!$C$3=10,phase_chart!D11,IF('Input&amp;Output'!$C$3=21,phase_chart!H11,IF('Input&amp;Output'!$C$3=22,phase_chart!L11,IF('Input&amp;Output'!$C$3=31,phase_chart!P11,IF('Input&amp;Output'!$C$3=32,phase_chart!T11,"")))))</f>
        <v>0</v>
      </c>
      <c r="N14" s="205" t="b">
        <f>IF('Input&amp;Output'!$C$3=10,phase_chart!E11,IF('Input&amp;Output'!$C$3=21,phase_chart!I11,IF('Input&amp;Output'!$C$3=22,phase_chart!M11,IF('Input&amp;Output'!$C$3=31,phase_chart!Q11,IF('Input&amp;Output'!$C$3=32,phase_chart!U11,"")))))</f>
        <v>0</v>
      </c>
      <c r="P14" s="159">
        <f>IF(NOT($J14=0),IF($J14&lt;IF($P13=0,0,VLOOKUP(P13,tbL!$M$37:$Q$43,IF(L14=TRUE,2,4))),IF($J14&gt;=VLOOKUP(P13,tbL!$M$37:$Q$43,IF(L14=TRUE,3,5)),$P13,IF(AND(L13=TRUE,L14=TRUE),$P13,$P13-1)),IF(AND(L14=TRUE,J14=VLOOKUP(P13,tbL!$M$37:$Q$43,IF(L14=TRUE,2,4))),P13,IF($P13+1&gt;$C$12,$C$12,$P13+1))),0)</f>
        <v>0</v>
      </c>
      <c r="Q14" s="159">
        <f t="shared" si="2"/>
        <v>0</v>
      </c>
      <c r="R14" s="207">
        <f t="shared" si="22"/>
        <v>0</v>
      </c>
      <c r="S14" s="208"/>
      <c r="T14" s="159">
        <f t="shared" si="23"/>
        <v>0</v>
      </c>
      <c r="U14" s="209" t="str">
        <f>IF(AND(T14=-1,N14=TRUE),"*",IF(AND(U13="*",N14=TRUE),"*",IF(AND(AND(L14=TRUE,U13="*"),J14&lt;VLOOKUP(V13+1,tbL!$M$38:$O$43,3)),"*","")))</f>
        <v/>
      </c>
      <c r="V14" s="204">
        <f t="shared" si="3"/>
        <v>0</v>
      </c>
      <c r="Y14" s="159" t="str">
        <f t="shared" si="4"/>
        <v/>
      </c>
      <c r="Z14" s="159" t="str">
        <f t="shared" si="5"/>
        <v/>
      </c>
      <c r="AA14" s="159">
        <f t="shared" si="6"/>
        <v>0</v>
      </c>
      <c r="AC14" s="161" t="str">
        <f t="shared" si="7"/>
        <v/>
      </c>
      <c r="AD14" s="161">
        <f t="shared" si="8"/>
        <v>0</v>
      </c>
      <c r="AE14" s="161" t="str">
        <f t="shared" si="9"/>
        <v/>
      </c>
      <c r="AF14" s="161">
        <f t="shared" si="10"/>
        <v>0</v>
      </c>
      <c r="AG14" s="161" t="str">
        <f t="shared" si="11"/>
        <v/>
      </c>
      <c r="AH14" s="161">
        <f t="shared" si="12"/>
        <v>0</v>
      </c>
      <c r="AI14" s="161" t="str">
        <f t="shared" si="13"/>
        <v/>
      </c>
      <c r="AJ14" s="161">
        <f t="shared" si="14"/>
        <v>0</v>
      </c>
      <c r="AL14" s="161" t="str">
        <f t="shared" si="15"/>
        <v/>
      </c>
      <c r="AM14" s="161">
        <f t="shared" si="27"/>
        <v>0</v>
      </c>
      <c r="AN14" s="161" t="str">
        <f t="shared" si="16"/>
        <v/>
      </c>
      <c r="AO14" s="161">
        <f t="shared" si="26"/>
        <v>0</v>
      </c>
      <c r="AP14" s="161" t="str">
        <f t="shared" si="17"/>
        <v/>
      </c>
      <c r="AQ14" s="161">
        <f t="shared" si="24"/>
        <v>0</v>
      </c>
      <c r="AR14" s="161" t="str">
        <f t="shared" si="18"/>
        <v/>
      </c>
      <c r="AS14" s="161">
        <f t="shared" si="19"/>
        <v>0</v>
      </c>
      <c r="AT14" s="159" t="str">
        <f t="shared" si="20"/>
        <v/>
      </c>
      <c r="AU14" s="210">
        <f t="shared" si="1"/>
        <v>14</v>
      </c>
      <c r="AV14" s="209"/>
      <c r="AW14" s="204">
        <f t="shared" si="21"/>
        <v>0</v>
      </c>
      <c r="AX14" s="159"/>
      <c r="AZ14" s="159"/>
      <c r="BM14" s="207"/>
      <c r="BN14" s="212"/>
      <c r="BP14" s="209"/>
      <c r="BQ14" s="211"/>
      <c r="BR14" s="211"/>
      <c r="BS14" s="211"/>
      <c r="BT14" s="211"/>
      <c r="BU14" s="211"/>
      <c r="BV14" s="211"/>
      <c r="BW14" s="211"/>
      <c r="BX14" s="211"/>
      <c r="BY14" s="211"/>
      <c r="BZ14" s="211"/>
      <c r="CA14" s="209"/>
      <c r="CB14" s="224"/>
      <c r="CC14" s="204"/>
      <c r="CD14" s="204"/>
      <c r="CE14" s="204"/>
      <c r="CF14" s="211"/>
      <c r="CG14" s="211"/>
      <c r="CI14" s="209"/>
      <c r="CJ14" s="209"/>
      <c r="CL14" s="164"/>
      <c r="CM14" s="225"/>
      <c r="CN14" s="165"/>
      <c r="CO14" s="161"/>
      <c r="CP14" s="161"/>
      <c r="CQ14" s="161"/>
      <c r="CR14" s="161"/>
      <c r="CS14" s="161"/>
      <c r="CT14" s="161"/>
      <c r="CU14" s="161"/>
      <c r="CV14" s="161"/>
      <c r="DS14" s="166"/>
      <c r="DZ14" s="237"/>
      <c r="EG14" s="166"/>
    </row>
    <row r="15" spans="1:138">
      <c r="A15" s="131" t="s">
        <v>191</v>
      </c>
      <c r="B15" s="132" t="s">
        <v>192</v>
      </c>
      <c r="C15" s="199">
        <f>'Input&amp;Output'!D8</f>
        <v>33.4</v>
      </c>
      <c r="D15" s="159"/>
      <c r="E15" s="199"/>
      <c r="F15" s="132"/>
      <c r="G15" s="199"/>
      <c r="H15" s="151"/>
      <c r="I15" s="221">
        <f t="shared" si="25"/>
        <v>11</v>
      </c>
      <c r="J15" s="159">
        <f>'v-t_chart'!C12</f>
        <v>0</v>
      </c>
      <c r="K15" s="204">
        <f t="shared" si="0"/>
        <v>0</v>
      </c>
      <c r="L15" s="205" t="b">
        <f>IF('Input&amp;Output'!$C$3=10,phase_chart!C12,IF('Input&amp;Output'!$C$3=21,phase_chart!G12,IF('Input&amp;Output'!$C$3=22,phase_chart!K12,IF('Input&amp;Output'!$C$3=31,phase_chart!O12,IF('Input&amp;Output'!$C$3=32,phase_chart!S12,"")))))</f>
        <v>0</v>
      </c>
      <c r="M15" s="206" t="b">
        <f>IF('Input&amp;Output'!$C$3=10,phase_chart!D12,IF('Input&amp;Output'!$C$3=21,phase_chart!H12,IF('Input&amp;Output'!$C$3=22,phase_chart!L12,IF('Input&amp;Output'!$C$3=31,phase_chart!P12,IF('Input&amp;Output'!$C$3=32,phase_chart!T12,"")))))</f>
        <v>0</v>
      </c>
      <c r="N15" s="205" t="b">
        <f>IF('Input&amp;Output'!$C$3=10,phase_chart!E12,IF('Input&amp;Output'!$C$3=21,phase_chart!I12,IF('Input&amp;Output'!$C$3=22,phase_chart!M12,IF('Input&amp;Output'!$C$3=31,phase_chart!Q12,IF('Input&amp;Output'!$C$3=32,phase_chart!U12,"")))))</f>
        <v>0</v>
      </c>
      <c r="P15" s="159">
        <f>IF(NOT($J15=0),IF($J15&lt;IF($P14=0,0,VLOOKUP(P14,tbL!$M$37:$Q$43,IF(L15=TRUE,2,4))),IF($J15&gt;=VLOOKUP(P14,tbL!$M$37:$Q$43,IF(L15=TRUE,3,5)),$P14,IF(AND(L14=TRUE,L15=TRUE),$P14,$P14-1)),IF(AND(L15=TRUE,J15=VLOOKUP(P14,tbL!$M$37:$Q$43,IF(L15=TRUE,2,4))),P14,IF($P14+1&gt;$C$12,$C$12,$P14+1))),0)</f>
        <v>0</v>
      </c>
      <c r="Q15" s="159">
        <f t="shared" si="2"/>
        <v>0</v>
      </c>
      <c r="R15" s="207">
        <f t="shared" si="22"/>
        <v>0</v>
      </c>
      <c r="S15" s="208"/>
      <c r="T15" s="159">
        <f t="shared" si="23"/>
        <v>0</v>
      </c>
      <c r="U15" s="209" t="str">
        <f>IF(AND(T15=-1,N15=TRUE),"*",IF(AND(U14="*",N15=TRUE),"*",IF(AND(AND(L15=TRUE,U14="*"),J15&lt;VLOOKUP(V14+1,tbL!$M$38:$O$43,3)),"*","")))</f>
        <v/>
      </c>
      <c r="V15" s="204">
        <f t="shared" si="3"/>
        <v>0</v>
      </c>
      <c r="Y15" s="159" t="str">
        <f t="shared" si="4"/>
        <v/>
      </c>
      <c r="Z15" s="159" t="str">
        <f t="shared" si="5"/>
        <v/>
      </c>
      <c r="AA15" s="159">
        <f t="shared" si="6"/>
        <v>0</v>
      </c>
      <c r="AC15" s="161" t="str">
        <f t="shared" si="7"/>
        <v/>
      </c>
      <c r="AD15" s="161">
        <f t="shared" si="8"/>
        <v>0</v>
      </c>
      <c r="AE15" s="161" t="str">
        <f t="shared" si="9"/>
        <v/>
      </c>
      <c r="AF15" s="161">
        <f t="shared" si="10"/>
        <v>0</v>
      </c>
      <c r="AG15" s="161" t="str">
        <f t="shared" si="11"/>
        <v/>
      </c>
      <c r="AH15" s="161">
        <f t="shared" si="12"/>
        <v>0</v>
      </c>
      <c r="AI15" s="161" t="str">
        <f t="shared" si="13"/>
        <v/>
      </c>
      <c r="AJ15" s="161">
        <f t="shared" si="14"/>
        <v>0</v>
      </c>
      <c r="AL15" s="161" t="str">
        <f t="shared" si="15"/>
        <v/>
      </c>
      <c r="AM15" s="161">
        <f t="shared" si="27"/>
        <v>0</v>
      </c>
      <c r="AN15" s="161" t="str">
        <f t="shared" si="16"/>
        <v/>
      </c>
      <c r="AO15" s="161">
        <f t="shared" si="26"/>
        <v>0</v>
      </c>
      <c r="AP15" s="161" t="str">
        <f t="shared" si="17"/>
        <v/>
      </c>
      <c r="AQ15" s="161">
        <f t="shared" si="24"/>
        <v>0</v>
      </c>
      <c r="AR15" s="161" t="str">
        <f t="shared" si="18"/>
        <v/>
      </c>
      <c r="AS15" s="161">
        <f t="shared" si="19"/>
        <v>0</v>
      </c>
      <c r="AT15" s="159" t="str">
        <f t="shared" si="20"/>
        <v/>
      </c>
      <c r="AU15" s="210">
        <f t="shared" si="1"/>
        <v>14</v>
      </c>
      <c r="AV15" s="209"/>
      <c r="AW15" s="204">
        <f t="shared" si="21"/>
        <v>0</v>
      </c>
      <c r="AX15" s="159"/>
      <c r="AZ15" s="159"/>
      <c r="BM15" s="207"/>
      <c r="BN15" s="212"/>
      <c r="BP15" s="209"/>
      <c r="BQ15" s="211"/>
      <c r="BR15" s="211"/>
      <c r="BS15" s="211"/>
      <c r="BT15" s="211"/>
      <c r="BU15" s="211"/>
      <c r="BV15" s="211"/>
      <c r="BW15" s="211"/>
      <c r="BX15" s="211"/>
      <c r="BY15" s="211"/>
      <c r="BZ15" s="211"/>
      <c r="CA15" s="209"/>
      <c r="CB15" s="224"/>
      <c r="CC15" s="204"/>
      <c r="CD15" s="204"/>
      <c r="CE15" s="204"/>
      <c r="CF15" s="211"/>
      <c r="CG15" s="211"/>
      <c r="CI15" s="209"/>
      <c r="CJ15" s="209"/>
      <c r="CL15" s="164"/>
      <c r="CM15" s="225"/>
      <c r="CN15" s="165"/>
      <c r="CO15" s="161"/>
      <c r="CP15" s="161"/>
      <c r="CQ15" s="161"/>
      <c r="CR15" s="161"/>
      <c r="CS15" s="161"/>
      <c r="CT15" s="161"/>
      <c r="CU15" s="161"/>
      <c r="CV15" s="161"/>
      <c r="DS15" s="215"/>
      <c r="DZ15" s="215"/>
      <c r="EG15" s="240"/>
    </row>
    <row r="16" spans="1:138">
      <c r="A16" s="132" t="s">
        <v>193</v>
      </c>
      <c r="B16" s="132" t="s">
        <v>173</v>
      </c>
      <c r="C16" s="199">
        <f>'Input&amp;Output'!D11</f>
        <v>10000</v>
      </c>
      <c r="D16" s="159"/>
      <c r="E16" s="132" t="s">
        <v>185</v>
      </c>
      <c r="F16" s="132" t="s">
        <v>194</v>
      </c>
      <c r="G16" s="132" t="s">
        <v>195</v>
      </c>
      <c r="H16" s="132" t="s">
        <v>194</v>
      </c>
      <c r="I16" s="221">
        <f t="shared" si="25"/>
        <v>12</v>
      </c>
      <c r="J16" s="159">
        <f>'v-t_chart'!C13</f>
        <v>0</v>
      </c>
      <c r="K16" s="204">
        <f t="shared" si="0"/>
        <v>0</v>
      </c>
      <c r="L16" s="205" t="b">
        <f>IF('Input&amp;Output'!$C$3=10,phase_chart!C13,IF('Input&amp;Output'!$C$3=21,phase_chart!G13,IF('Input&amp;Output'!$C$3=22,phase_chart!K13,IF('Input&amp;Output'!$C$3=31,phase_chart!O13,IF('Input&amp;Output'!$C$3=32,phase_chart!S13,"")))))</f>
        <v>0</v>
      </c>
      <c r="M16" s="206" t="b">
        <f>IF('Input&amp;Output'!$C$3=10,phase_chart!D13,IF('Input&amp;Output'!$C$3=21,phase_chart!H13,IF('Input&amp;Output'!$C$3=22,phase_chart!L13,IF('Input&amp;Output'!$C$3=31,phase_chart!P13,IF('Input&amp;Output'!$C$3=32,phase_chart!T13,"")))))</f>
        <v>0</v>
      </c>
      <c r="N16" s="205" t="b">
        <f>IF('Input&amp;Output'!$C$3=10,phase_chart!E13,IF('Input&amp;Output'!$C$3=21,phase_chart!I13,IF('Input&amp;Output'!$C$3=22,phase_chart!M13,IF('Input&amp;Output'!$C$3=31,phase_chart!Q13,IF('Input&amp;Output'!$C$3=32,phase_chart!U13,"")))))</f>
        <v>0</v>
      </c>
      <c r="P16" s="159">
        <f>IF(NOT($J16=0),IF($J16&lt;IF($P15=0,0,VLOOKUP(P15,tbL!$M$37:$Q$43,IF(L16=TRUE,2,4))),IF($J16&gt;=VLOOKUP(P15,tbL!$M$37:$Q$43,IF(L16=TRUE,3,5)),$P15,IF(AND(L15=TRUE,L16=TRUE),$P15,$P15-1)),IF(AND(L16=TRUE,J16=VLOOKUP(P15,tbL!$M$37:$Q$43,IF(L16=TRUE,2,4))),P15,IF($P15+1&gt;$C$12,$C$12,$P15+1))),0)</f>
        <v>0</v>
      </c>
      <c r="Q16" s="159">
        <f t="shared" si="2"/>
        <v>0</v>
      </c>
      <c r="R16" s="207">
        <f t="shared" si="22"/>
        <v>0</v>
      </c>
      <c r="S16" s="208"/>
      <c r="T16" s="159">
        <f t="shared" si="23"/>
        <v>0</v>
      </c>
      <c r="U16" s="209" t="str">
        <f>IF(AND(T16=-1,N16=TRUE),"*",IF(AND(U15="*",N16=TRUE),"*",IF(AND(AND(L16=TRUE,U15="*"),J16&lt;VLOOKUP(V15+1,tbL!$M$38:$O$43,3)),"*","")))</f>
        <v/>
      </c>
      <c r="V16" s="204">
        <f t="shared" si="3"/>
        <v>0</v>
      </c>
      <c r="Y16" s="159" t="str">
        <f t="shared" si="4"/>
        <v/>
      </c>
      <c r="Z16" s="159" t="str">
        <f t="shared" si="5"/>
        <v/>
      </c>
      <c r="AA16" s="159">
        <f t="shared" si="6"/>
        <v>0</v>
      </c>
      <c r="AC16" s="161" t="str">
        <f t="shared" si="7"/>
        <v/>
      </c>
      <c r="AD16" s="161">
        <f t="shared" si="8"/>
        <v>0</v>
      </c>
      <c r="AE16" s="161" t="str">
        <f t="shared" si="9"/>
        <v/>
      </c>
      <c r="AF16" s="161">
        <f t="shared" si="10"/>
        <v>0</v>
      </c>
      <c r="AG16" s="161" t="str">
        <f t="shared" si="11"/>
        <v/>
      </c>
      <c r="AH16" s="161">
        <f t="shared" si="12"/>
        <v>0</v>
      </c>
      <c r="AI16" s="161" t="str">
        <f t="shared" si="13"/>
        <v/>
      </c>
      <c r="AJ16" s="161">
        <f t="shared" si="14"/>
        <v>0</v>
      </c>
      <c r="AL16" s="161" t="str">
        <f t="shared" si="15"/>
        <v/>
      </c>
      <c r="AM16" s="161">
        <f t="shared" si="27"/>
        <v>0</v>
      </c>
      <c r="AN16" s="161" t="str">
        <f t="shared" si="16"/>
        <v/>
      </c>
      <c r="AO16" s="161">
        <f t="shared" si="26"/>
        <v>0</v>
      </c>
      <c r="AP16" s="161" t="str">
        <f t="shared" si="17"/>
        <v/>
      </c>
      <c r="AQ16" s="161">
        <f t="shared" si="24"/>
        <v>0</v>
      </c>
      <c r="AR16" s="161" t="str">
        <f t="shared" si="18"/>
        <v/>
      </c>
      <c r="AS16" s="161">
        <f t="shared" si="19"/>
        <v>0</v>
      </c>
      <c r="AT16" s="159" t="str">
        <f t="shared" si="20"/>
        <v/>
      </c>
      <c r="AU16" s="210">
        <f t="shared" si="1"/>
        <v>14</v>
      </c>
      <c r="AV16" s="209"/>
      <c r="AW16" s="204">
        <f t="shared" si="21"/>
        <v>0</v>
      </c>
      <c r="AX16" s="159"/>
      <c r="AZ16" s="159"/>
      <c r="BM16" s="207"/>
      <c r="BN16" s="212"/>
      <c r="BP16" s="209"/>
      <c r="BQ16" s="211"/>
      <c r="BR16" s="211"/>
      <c r="BS16" s="211"/>
      <c r="BT16" s="211"/>
      <c r="BU16" s="211"/>
      <c r="BV16" s="211"/>
      <c r="BW16" s="211"/>
      <c r="BX16" s="211"/>
      <c r="BY16" s="211"/>
      <c r="BZ16" s="211"/>
      <c r="CA16" s="209"/>
      <c r="CB16" s="224"/>
      <c r="CC16" s="204"/>
      <c r="CD16" s="204"/>
      <c r="CE16" s="204"/>
      <c r="CF16" s="211"/>
      <c r="CG16" s="211"/>
      <c r="CI16" s="209"/>
      <c r="CJ16" s="209"/>
      <c r="CL16" s="164"/>
      <c r="CM16" s="225"/>
      <c r="CN16" s="165"/>
      <c r="CO16" s="161"/>
      <c r="CP16" s="161"/>
      <c r="CQ16" s="161"/>
      <c r="CR16" s="161"/>
      <c r="CS16" s="161"/>
      <c r="CT16" s="161"/>
      <c r="CU16" s="161"/>
      <c r="CV16" s="161"/>
      <c r="DS16" s="166"/>
      <c r="DT16" s="241"/>
      <c r="DZ16" s="166"/>
      <c r="EA16" s="241"/>
      <c r="EG16" s="166"/>
      <c r="EH16" s="241"/>
    </row>
    <row r="17" spans="1:168">
      <c r="A17" s="132" t="s">
        <v>196</v>
      </c>
      <c r="B17" s="132" t="s">
        <v>173</v>
      </c>
      <c r="C17" s="242">
        <f>'Input&amp;Output'!D12</f>
        <v>1400</v>
      </c>
      <c r="D17" s="243" t="s">
        <v>197</v>
      </c>
      <c r="E17" s="220">
        <f>((0.5753*EXP((-1.9)*($C$15)/($C$14-0)))*($C$16-$C$17)+$C$17)</f>
        <v>5210.4462366936859</v>
      </c>
      <c r="F17" s="131">
        <f ca="1">IF($F$2=1,INDIRECT(tbL!I17),IF($F$2=2,INDIRECT(tbL!J17),IF($F$2=3,INDIRECT(tbL!K17))))</f>
        <v>2534.3000000000002</v>
      </c>
      <c r="G17" s="233">
        <f ca="1">F17*C8</f>
        <v>4103.0317000000005</v>
      </c>
      <c r="H17" s="234">
        <f ca="1">F12</f>
        <v>1485.3</v>
      </c>
      <c r="I17" s="221">
        <f t="shared" si="25"/>
        <v>13</v>
      </c>
      <c r="J17" s="159">
        <f>'v-t_chart'!C14</f>
        <v>0</v>
      </c>
      <c r="K17" s="204">
        <f t="shared" si="0"/>
        <v>0</v>
      </c>
      <c r="L17" s="205" t="b">
        <f>IF('Input&amp;Output'!$C$3=10,phase_chart!C14,IF('Input&amp;Output'!$C$3=21,phase_chart!G14,IF('Input&amp;Output'!$C$3=22,phase_chart!K14,IF('Input&amp;Output'!$C$3=31,phase_chart!O14,IF('Input&amp;Output'!$C$3=32,phase_chart!S14,"")))))</f>
        <v>0</v>
      </c>
      <c r="M17" s="206" t="b">
        <f>IF('Input&amp;Output'!$C$3=10,phase_chart!D14,IF('Input&amp;Output'!$C$3=21,phase_chart!H14,IF('Input&amp;Output'!$C$3=22,phase_chart!L14,IF('Input&amp;Output'!$C$3=31,phase_chart!P14,IF('Input&amp;Output'!$C$3=32,phase_chart!T14,"")))))</f>
        <v>0</v>
      </c>
      <c r="N17" s="205" t="b">
        <f>IF('Input&amp;Output'!$C$3=10,phase_chart!E14,IF('Input&amp;Output'!$C$3=21,phase_chart!I14,IF('Input&amp;Output'!$C$3=22,phase_chart!M14,IF('Input&amp;Output'!$C$3=31,phase_chart!Q14,IF('Input&amp;Output'!$C$3=32,phase_chart!U14,"")))))</f>
        <v>0</v>
      </c>
      <c r="P17" s="159">
        <f>IF(NOT($J17=0),IF($J17&lt;IF($P16=0,0,VLOOKUP(P16,tbL!$M$37:$Q$43,IF(L17=TRUE,2,4))),IF($J17&gt;=VLOOKUP(P16,tbL!$M$37:$Q$43,IF(L17=TRUE,3,5)),$P16,IF(AND(L16=TRUE,L17=TRUE),$P16,$P16-1)),IF(AND(L17=TRUE,J17=VLOOKUP(P16,tbL!$M$37:$Q$43,IF(L17=TRUE,2,4))),P16,IF($P16+1&gt;$C$12,$C$12,$P16+1))),0)</f>
        <v>0</v>
      </c>
      <c r="Q17" s="159">
        <f t="shared" si="2"/>
        <v>0</v>
      </c>
      <c r="R17" s="207">
        <f t="shared" si="22"/>
        <v>0</v>
      </c>
      <c r="S17" s="208"/>
      <c r="T17" s="159">
        <f t="shared" si="23"/>
        <v>0</v>
      </c>
      <c r="U17" s="209" t="str">
        <f>IF(AND(T17=-1,N17=TRUE),"*",IF(AND(U16="*",N17=TRUE),"*",IF(AND(AND(L17=TRUE,U16="*"),J17&lt;VLOOKUP(V16+1,tbL!$M$38:$O$43,3)),"*","")))</f>
        <v/>
      </c>
      <c r="V17" s="204">
        <f t="shared" si="3"/>
        <v>0</v>
      </c>
      <c r="Y17" s="159" t="str">
        <f t="shared" si="4"/>
        <v/>
      </c>
      <c r="Z17" s="159" t="str">
        <f t="shared" si="5"/>
        <v/>
      </c>
      <c r="AA17" s="159">
        <f t="shared" si="6"/>
        <v>0</v>
      </c>
      <c r="AC17" s="161" t="str">
        <f t="shared" si="7"/>
        <v/>
      </c>
      <c r="AD17" s="161">
        <f t="shared" si="8"/>
        <v>0</v>
      </c>
      <c r="AE17" s="161" t="str">
        <f t="shared" si="9"/>
        <v/>
      </c>
      <c r="AF17" s="161">
        <f t="shared" si="10"/>
        <v>0</v>
      </c>
      <c r="AG17" s="161" t="str">
        <f t="shared" si="11"/>
        <v/>
      </c>
      <c r="AH17" s="161">
        <f t="shared" si="12"/>
        <v>0</v>
      </c>
      <c r="AI17" s="161" t="str">
        <f t="shared" si="13"/>
        <v/>
      </c>
      <c r="AJ17" s="161">
        <f t="shared" si="14"/>
        <v>0</v>
      </c>
      <c r="AL17" s="161" t="str">
        <f t="shared" si="15"/>
        <v/>
      </c>
      <c r="AM17" s="161">
        <f t="shared" si="27"/>
        <v>0</v>
      </c>
      <c r="AN17" s="161" t="str">
        <f t="shared" si="16"/>
        <v/>
      </c>
      <c r="AO17" s="161">
        <f t="shared" si="26"/>
        <v>0</v>
      </c>
      <c r="AP17" s="161" t="str">
        <f t="shared" si="17"/>
        <v/>
      </c>
      <c r="AQ17" s="161">
        <f t="shared" si="24"/>
        <v>0</v>
      </c>
      <c r="AR17" s="161" t="str">
        <f t="shared" si="18"/>
        <v/>
      </c>
      <c r="AS17" s="161">
        <f t="shared" si="19"/>
        <v>0</v>
      </c>
      <c r="AT17" s="159" t="str">
        <f t="shared" si="20"/>
        <v/>
      </c>
      <c r="AU17" s="210">
        <f t="shared" si="1"/>
        <v>14</v>
      </c>
      <c r="AV17" s="209"/>
      <c r="AW17" s="204">
        <f t="shared" si="21"/>
        <v>0</v>
      </c>
      <c r="AX17" s="159"/>
      <c r="AZ17" s="159"/>
      <c r="BM17" s="207"/>
      <c r="BN17" s="212"/>
      <c r="BP17" s="209"/>
      <c r="BQ17" s="211"/>
      <c r="BR17" s="211"/>
      <c r="BS17" s="211"/>
      <c r="BT17" s="211"/>
      <c r="BU17" s="211"/>
      <c r="BV17" s="211"/>
      <c r="BW17" s="211"/>
      <c r="BX17" s="211"/>
      <c r="BY17" s="211"/>
      <c r="BZ17" s="211"/>
      <c r="CA17" s="209"/>
      <c r="CB17" s="224"/>
      <c r="CC17" s="204"/>
      <c r="CD17" s="204"/>
      <c r="CE17" s="204"/>
      <c r="CF17" s="211"/>
      <c r="CG17" s="211"/>
      <c r="CI17" s="209"/>
      <c r="CJ17" s="209"/>
      <c r="CL17" s="164"/>
      <c r="CM17" s="225"/>
      <c r="CN17" s="165"/>
      <c r="CO17" s="161"/>
      <c r="CP17" s="161"/>
      <c r="CQ17" s="161"/>
      <c r="CR17" s="161"/>
      <c r="CS17" s="161"/>
      <c r="CT17" s="161"/>
      <c r="CU17" s="161"/>
      <c r="CV17" s="161"/>
      <c r="DS17" s="166"/>
      <c r="DT17" s="241"/>
      <c r="DZ17" s="166"/>
      <c r="EA17" s="241"/>
      <c r="EG17" s="166"/>
      <c r="EH17" s="241"/>
    </row>
    <row r="18" spans="1:168">
      <c r="A18" s="159"/>
      <c r="B18" s="159"/>
      <c r="C18" s="159"/>
      <c r="D18" s="132">
        <f>ROUND(G5/C8,tbL!B2)</f>
        <v>1024.0999999999999</v>
      </c>
      <c r="E18" s="235">
        <f ca="1">F18*C7</f>
        <v>3053.7768000000001</v>
      </c>
      <c r="F18" s="131">
        <f ca="1">IF($F$2=1,INDIRECT(tbL!I18),IF($F$2=2,INDIRECT(tbL!J18),IF($F$2=3,INDIRECT(tbL!K18))))</f>
        <v>1485.3</v>
      </c>
      <c r="G18" s="233">
        <f ca="1">F12*C8</f>
        <v>2404.7006999999999</v>
      </c>
      <c r="H18" s="236">
        <f ca="1">F12</f>
        <v>1485.3</v>
      </c>
      <c r="I18" s="221">
        <f t="shared" si="25"/>
        <v>14</v>
      </c>
      <c r="J18" s="159">
        <f>'v-t_chart'!C15</f>
        <v>0</v>
      </c>
      <c r="K18" s="204">
        <f t="shared" si="0"/>
        <v>0</v>
      </c>
      <c r="L18" s="205" t="b">
        <f>IF('Input&amp;Output'!$C$3=10,phase_chart!C15,IF('Input&amp;Output'!$C$3=21,phase_chart!G15,IF('Input&amp;Output'!$C$3=22,phase_chart!K15,IF('Input&amp;Output'!$C$3=31,phase_chart!O15,IF('Input&amp;Output'!$C$3=32,phase_chart!S15,"")))))</f>
        <v>0</v>
      </c>
      <c r="M18" s="206" t="b">
        <f>IF('Input&amp;Output'!$C$3=10,phase_chart!D15,IF('Input&amp;Output'!$C$3=21,phase_chart!H15,IF('Input&amp;Output'!$C$3=22,phase_chart!L15,IF('Input&amp;Output'!$C$3=31,phase_chart!P15,IF('Input&amp;Output'!$C$3=32,phase_chart!T15,"")))))</f>
        <v>0</v>
      </c>
      <c r="N18" s="205" t="b">
        <f>IF('Input&amp;Output'!$C$3=10,phase_chart!E15,IF('Input&amp;Output'!$C$3=21,phase_chart!I15,IF('Input&amp;Output'!$C$3=22,phase_chart!M15,IF('Input&amp;Output'!$C$3=31,phase_chart!Q15,IF('Input&amp;Output'!$C$3=32,phase_chart!U15,"")))))</f>
        <v>0</v>
      </c>
      <c r="P18" s="159">
        <f>IF(NOT($J18=0),IF($J18&lt;IF($P17=0,0,VLOOKUP(P17,tbL!$M$37:$Q$43,IF(L18=TRUE,2,4))),IF($J18&gt;=VLOOKUP(P17,tbL!$M$37:$Q$43,IF(L18=TRUE,3,5)),$P17,IF(AND(L17=TRUE,L18=TRUE),$P17,$P17-1)),IF(AND(L18=TRUE,J18=VLOOKUP(P17,tbL!$M$37:$Q$43,IF(L18=TRUE,2,4))),P17,IF($P17+1&gt;$C$12,$C$12,$P17+1))),0)</f>
        <v>0</v>
      </c>
      <c r="Q18" s="159">
        <f t="shared" si="2"/>
        <v>0</v>
      </c>
      <c r="R18" s="207">
        <f t="shared" si="22"/>
        <v>0</v>
      </c>
      <c r="S18" s="208"/>
      <c r="T18" s="159">
        <f t="shared" si="23"/>
        <v>0</v>
      </c>
      <c r="U18" s="209" t="str">
        <f>IF(AND(T18=-1,N18=TRUE),"*",IF(AND(U17="*",N18=TRUE),"*",IF(AND(AND(L18=TRUE,U17="*"),J18&lt;VLOOKUP(V17+1,tbL!$M$38:$O$43,3)),"*","")))</f>
        <v/>
      </c>
      <c r="V18" s="204">
        <f t="shared" si="3"/>
        <v>0</v>
      </c>
      <c r="Y18" s="159" t="str">
        <f t="shared" si="4"/>
        <v/>
      </c>
      <c r="Z18" s="159" t="str">
        <f t="shared" si="5"/>
        <v/>
      </c>
      <c r="AA18" s="159">
        <f t="shared" si="6"/>
        <v>0</v>
      </c>
      <c r="AC18" s="161" t="str">
        <f t="shared" si="7"/>
        <v/>
      </c>
      <c r="AD18" s="161">
        <f t="shared" si="8"/>
        <v>0</v>
      </c>
      <c r="AE18" s="161" t="str">
        <f t="shared" si="9"/>
        <v/>
      </c>
      <c r="AF18" s="161">
        <f t="shared" si="10"/>
        <v>0</v>
      </c>
      <c r="AG18" s="161" t="str">
        <f t="shared" si="11"/>
        <v/>
      </c>
      <c r="AH18" s="161">
        <f t="shared" si="12"/>
        <v>0</v>
      </c>
      <c r="AI18" s="161" t="str">
        <f t="shared" si="13"/>
        <v/>
      </c>
      <c r="AJ18" s="161">
        <f t="shared" si="14"/>
        <v>0</v>
      </c>
      <c r="AL18" s="161" t="str">
        <f t="shared" si="15"/>
        <v/>
      </c>
      <c r="AM18" s="161">
        <f t="shared" si="27"/>
        <v>0</v>
      </c>
      <c r="AN18" s="161" t="str">
        <f t="shared" si="16"/>
        <v/>
      </c>
      <c r="AO18" s="161">
        <f t="shared" si="26"/>
        <v>0</v>
      </c>
      <c r="AP18" s="161" t="str">
        <f t="shared" si="17"/>
        <v/>
      </c>
      <c r="AQ18" s="161">
        <f t="shared" si="24"/>
        <v>0</v>
      </c>
      <c r="AR18" s="161" t="str">
        <f t="shared" si="18"/>
        <v/>
      </c>
      <c r="AS18" s="161">
        <f t="shared" si="19"/>
        <v>0</v>
      </c>
      <c r="AT18" s="159" t="str">
        <f t="shared" si="20"/>
        <v/>
      </c>
      <c r="AU18" s="210">
        <f t="shared" si="1"/>
        <v>14</v>
      </c>
      <c r="AV18" s="209"/>
      <c r="AW18" s="204">
        <f t="shared" si="21"/>
        <v>0</v>
      </c>
      <c r="AX18" s="159"/>
      <c r="AZ18" s="159"/>
      <c r="BM18" s="207"/>
      <c r="BN18" s="212"/>
      <c r="BP18" s="209"/>
      <c r="BQ18" s="211"/>
      <c r="BR18" s="211"/>
      <c r="BS18" s="211"/>
      <c r="BT18" s="211"/>
      <c r="BU18" s="211"/>
      <c r="BV18" s="211"/>
      <c r="BW18" s="211"/>
      <c r="BX18" s="211"/>
      <c r="BY18" s="211"/>
      <c r="BZ18" s="211"/>
      <c r="CA18" s="209"/>
      <c r="CB18" s="224"/>
      <c r="CC18" s="204"/>
      <c r="CD18" s="204"/>
      <c r="CE18" s="204"/>
      <c r="CF18" s="211"/>
      <c r="CG18" s="211"/>
      <c r="CI18" s="209"/>
      <c r="CJ18" s="209"/>
      <c r="CL18" s="164"/>
      <c r="CM18" s="225"/>
      <c r="CN18" s="165"/>
      <c r="CO18" s="161"/>
      <c r="CP18" s="161"/>
      <c r="CQ18" s="161"/>
      <c r="CR18" s="161"/>
      <c r="CS18" s="161"/>
      <c r="CT18" s="161"/>
      <c r="CU18" s="161"/>
      <c r="CV18" s="161"/>
      <c r="DS18" s="166"/>
      <c r="DZ18" s="166"/>
      <c r="EG18" s="166"/>
      <c r="EP18" s="211"/>
      <c r="FA18" s="211"/>
      <c r="FL18" s="211"/>
    </row>
    <row r="19" spans="1:168">
      <c r="A19" s="159"/>
      <c r="B19" s="159"/>
      <c r="C19" s="159"/>
      <c r="D19" s="159"/>
      <c r="E19" s="239"/>
      <c r="F19" s="239" t="s">
        <v>198</v>
      </c>
      <c r="G19" s="244"/>
      <c r="H19" s="132" t="s">
        <v>198</v>
      </c>
      <c r="I19" s="221">
        <f t="shared" si="25"/>
        <v>15</v>
      </c>
      <c r="J19" s="159">
        <f>'v-t_chart'!C16</f>
        <v>0</v>
      </c>
      <c r="K19" s="204">
        <f t="shared" si="0"/>
        <v>0</v>
      </c>
      <c r="L19" s="205" t="b">
        <f>IF('Input&amp;Output'!$C$3=10,phase_chart!C16,IF('Input&amp;Output'!$C$3=21,phase_chart!G16,IF('Input&amp;Output'!$C$3=22,phase_chart!K16,IF('Input&amp;Output'!$C$3=31,phase_chart!O16,IF('Input&amp;Output'!$C$3=32,phase_chart!S16,"")))))</f>
        <v>0</v>
      </c>
      <c r="M19" s="206" t="b">
        <f>IF('Input&amp;Output'!$C$3=10,phase_chart!D16,IF('Input&amp;Output'!$C$3=21,phase_chart!H16,IF('Input&amp;Output'!$C$3=22,phase_chart!L16,IF('Input&amp;Output'!$C$3=31,phase_chart!P16,IF('Input&amp;Output'!$C$3=32,phase_chart!T16,"")))))</f>
        <v>0</v>
      </c>
      <c r="N19" s="205" t="b">
        <f>IF('Input&amp;Output'!$C$3=10,phase_chart!E16,IF('Input&amp;Output'!$C$3=21,phase_chart!I16,IF('Input&amp;Output'!$C$3=22,phase_chart!M16,IF('Input&amp;Output'!$C$3=31,phase_chart!Q16,IF('Input&amp;Output'!$C$3=32,phase_chart!U16,"")))))</f>
        <v>0</v>
      </c>
      <c r="P19" s="159">
        <f>IF(NOT($J19=0),IF($J19&lt;IF($P18=0,0,VLOOKUP(P18,tbL!$M$37:$Q$43,IF(L19=TRUE,2,4))),IF($J19&gt;=VLOOKUP(P18,tbL!$M$37:$Q$43,IF(L19=TRUE,3,5)),$P18,IF(AND(L18=TRUE,L19=TRUE),$P18,$P18-1)),IF(AND(L19=TRUE,J19=VLOOKUP(P18,tbL!$M$37:$Q$43,IF(L19=TRUE,2,4))),P18,IF($P18+1&gt;$C$12,$C$12,$P18+1))),0)</f>
        <v>0</v>
      </c>
      <c r="Q19" s="159">
        <f t="shared" si="2"/>
        <v>0</v>
      </c>
      <c r="R19" s="207">
        <f t="shared" si="22"/>
        <v>0</v>
      </c>
      <c r="S19" s="208"/>
      <c r="T19" s="159">
        <f t="shared" si="23"/>
        <v>0</v>
      </c>
      <c r="U19" s="209" t="str">
        <f>IF(AND(T19=-1,N19=TRUE),"*",IF(AND(U18="*",N19=TRUE),"*",IF(AND(AND(L19=TRUE,U18="*"),J19&lt;VLOOKUP(V18+1,tbL!$M$38:$O$43,3)),"*","")))</f>
        <v/>
      </c>
      <c r="V19" s="204">
        <f t="shared" si="3"/>
        <v>0</v>
      </c>
      <c r="Y19" s="159" t="str">
        <f t="shared" si="4"/>
        <v/>
      </c>
      <c r="Z19" s="159" t="str">
        <f t="shared" si="5"/>
        <v/>
      </c>
      <c r="AA19" s="159">
        <f t="shared" si="6"/>
        <v>0</v>
      </c>
      <c r="AC19" s="161" t="str">
        <f t="shared" si="7"/>
        <v/>
      </c>
      <c r="AD19" s="161">
        <f t="shared" si="8"/>
        <v>0</v>
      </c>
      <c r="AE19" s="161" t="str">
        <f t="shared" si="9"/>
        <v/>
      </c>
      <c r="AF19" s="161">
        <f t="shared" si="10"/>
        <v>0</v>
      </c>
      <c r="AG19" s="161" t="str">
        <f t="shared" si="11"/>
        <v/>
      </c>
      <c r="AH19" s="161">
        <f t="shared" si="12"/>
        <v>0</v>
      </c>
      <c r="AI19" s="161" t="str">
        <f t="shared" si="13"/>
        <v/>
      </c>
      <c r="AJ19" s="161">
        <f t="shared" si="14"/>
        <v>0</v>
      </c>
      <c r="AL19" s="161" t="str">
        <f t="shared" si="15"/>
        <v/>
      </c>
      <c r="AM19" s="161">
        <f t="shared" si="27"/>
        <v>0</v>
      </c>
      <c r="AN19" s="161" t="str">
        <f t="shared" si="16"/>
        <v/>
      </c>
      <c r="AO19" s="161">
        <f t="shared" si="26"/>
        <v>0</v>
      </c>
      <c r="AP19" s="161" t="str">
        <f t="shared" si="17"/>
        <v/>
      </c>
      <c r="AQ19" s="161">
        <f t="shared" si="24"/>
        <v>0</v>
      </c>
      <c r="AR19" s="161" t="str">
        <f t="shared" si="18"/>
        <v/>
      </c>
      <c r="AS19" s="161">
        <f t="shared" si="19"/>
        <v>0</v>
      </c>
      <c r="AT19" s="159" t="str">
        <f t="shared" si="20"/>
        <v/>
      </c>
      <c r="AU19" s="210">
        <f t="shared" si="1"/>
        <v>14</v>
      </c>
      <c r="AV19" s="209"/>
      <c r="AW19" s="204">
        <f t="shared" si="21"/>
        <v>0</v>
      </c>
      <c r="AX19" s="159"/>
      <c r="AZ19" s="159"/>
      <c r="BM19" s="207"/>
      <c r="BN19" s="212"/>
      <c r="BP19" s="209"/>
      <c r="BQ19" s="211"/>
      <c r="BR19" s="211"/>
      <c r="BS19" s="211"/>
      <c r="BT19" s="211"/>
      <c r="BU19" s="211"/>
      <c r="BV19" s="211"/>
      <c r="BW19" s="211"/>
      <c r="BX19" s="211"/>
      <c r="BY19" s="211"/>
      <c r="BZ19" s="211"/>
      <c r="CA19" s="209"/>
      <c r="CB19" s="224"/>
      <c r="CC19" s="204"/>
      <c r="CD19" s="204"/>
      <c r="CE19" s="204"/>
      <c r="CF19" s="211"/>
      <c r="CG19" s="211"/>
      <c r="CI19" s="209"/>
      <c r="CJ19" s="209"/>
      <c r="CL19" s="164"/>
      <c r="CM19" s="225"/>
      <c r="CN19" s="165"/>
      <c r="CO19" s="161"/>
      <c r="CP19" s="161"/>
      <c r="CQ19" s="161"/>
      <c r="CR19" s="161"/>
      <c r="CS19" s="161"/>
      <c r="CT19" s="161"/>
      <c r="CU19" s="161"/>
      <c r="CV19" s="161"/>
      <c r="DS19" s="166"/>
      <c r="DT19" s="241"/>
      <c r="DZ19" s="166"/>
      <c r="EA19" s="241"/>
      <c r="EG19" s="166"/>
      <c r="EH19" s="241"/>
      <c r="EJ19" s="166"/>
      <c r="ES19" s="165"/>
      <c r="ET19" s="165"/>
      <c r="EU19" s="166"/>
    </row>
    <row r="20" spans="1:168">
      <c r="A20" s="159"/>
      <c r="B20" s="159"/>
      <c r="C20" s="159"/>
      <c r="D20" s="159"/>
      <c r="E20" s="245"/>
      <c r="F20" s="131"/>
      <c r="G20" s="199"/>
      <c r="H20" s="151"/>
      <c r="I20" s="221">
        <f t="shared" si="25"/>
        <v>16</v>
      </c>
      <c r="J20" s="159">
        <f>'v-t_chart'!C17</f>
        <v>0</v>
      </c>
      <c r="K20" s="204">
        <f t="shared" si="0"/>
        <v>0</v>
      </c>
      <c r="L20" s="205" t="b">
        <f>IF('Input&amp;Output'!$C$3=10,phase_chart!C17,IF('Input&amp;Output'!$C$3=21,phase_chart!G17,IF('Input&amp;Output'!$C$3=22,phase_chart!K17,IF('Input&amp;Output'!$C$3=31,phase_chart!O17,IF('Input&amp;Output'!$C$3=32,phase_chart!S17,"")))))</f>
        <v>0</v>
      </c>
      <c r="M20" s="206" t="b">
        <f>IF('Input&amp;Output'!$C$3=10,phase_chart!D17,IF('Input&amp;Output'!$C$3=21,phase_chart!H17,IF('Input&amp;Output'!$C$3=22,phase_chart!L17,IF('Input&amp;Output'!$C$3=31,phase_chart!P17,IF('Input&amp;Output'!$C$3=32,phase_chart!T17,"")))))</f>
        <v>0</v>
      </c>
      <c r="N20" s="205" t="b">
        <f>IF('Input&amp;Output'!$C$3=10,phase_chart!E17,IF('Input&amp;Output'!$C$3=21,phase_chart!I17,IF('Input&amp;Output'!$C$3=22,phase_chart!M17,IF('Input&amp;Output'!$C$3=31,phase_chart!Q17,IF('Input&amp;Output'!$C$3=32,phase_chart!U17,"")))))</f>
        <v>0</v>
      </c>
      <c r="P20" s="159">
        <f>IF(NOT($J20=0),IF($J20&lt;IF($P19=0,0,VLOOKUP(P19,tbL!$M$37:$Q$43,IF(L20=TRUE,2,4))),IF($J20&gt;=VLOOKUP(P19,tbL!$M$37:$Q$43,IF(L20=TRUE,3,5)),$P19,IF(AND(L19=TRUE,L20=TRUE),$P19,$P19-1)),IF(AND(L20=TRUE,J20=VLOOKUP(P19,tbL!$M$37:$Q$43,IF(L20=TRUE,2,4))),P19,IF($P19+1&gt;$C$12,$C$12,$P19+1))),0)</f>
        <v>0</v>
      </c>
      <c r="Q20" s="159">
        <f t="shared" si="2"/>
        <v>0</v>
      </c>
      <c r="R20" s="207">
        <f t="shared" si="22"/>
        <v>0</v>
      </c>
      <c r="S20" s="208"/>
      <c r="T20" s="159">
        <f t="shared" si="23"/>
        <v>0</v>
      </c>
      <c r="U20" s="209" t="str">
        <f>IF(AND(T20=-1,N20=TRUE),"*",IF(AND(U19="*",N20=TRUE),"*",IF(AND(AND(L20=TRUE,U19="*"),J20&lt;VLOOKUP(V19+1,tbL!$M$38:$O$43,3)),"*","")))</f>
        <v/>
      </c>
      <c r="V20" s="204">
        <f t="shared" si="3"/>
        <v>0</v>
      </c>
      <c r="Y20" s="159" t="str">
        <f t="shared" si="4"/>
        <v/>
      </c>
      <c r="Z20" s="159" t="str">
        <f t="shared" si="5"/>
        <v/>
      </c>
      <c r="AA20" s="159">
        <f t="shared" si="6"/>
        <v>0</v>
      </c>
      <c r="AC20" s="161" t="str">
        <f t="shared" si="7"/>
        <v/>
      </c>
      <c r="AD20" s="161">
        <f t="shared" si="8"/>
        <v>0</v>
      </c>
      <c r="AE20" s="161" t="str">
        <f t="shared" si="9"/>
        <v/>
      </c>
      <c r="AF20" s="161">
        <f t="shared" si="10"/>
        <v>0</v>
      </c>
      <c r="AG20" s="161" t="str">
        <f t="shared" si="11"/>
        <v/>
      </c>
      <c r="AH20" s="161">
        <f t="shared" si="12"/>
        <v>0</v>
      </c>
      <c r="AI20" s="161" t="str">
        <f t="shared" si="13"/>
        <v/>
      </c>
      <c r="AJ20" s="161">
        <f t="shared" si="14"/>
        <v>0</v>
      </c>
      <c r="AL20" s="161" t="str">
        <f t="shared" si="15"/>
        <v/>
      </c>
      <c r="AM20" s="161">
        <f t="shared" si="27"/>
        <v>0</v>
      </c>
      <c r="AN20" s="161" t="str">
        <f t="shared" si="16"/>
        <v/>
      </c>
      <c r="AO20" s="161">
        <f t="shared" si="26"/>
        <v>0</v>
      </c>
      <c r="AP20" s="161" t="str">
        <f t="shared" si="17"/>
        <v/>
      </c>
      <c r="AQ20" s="161">
        <f t="shared" si="24"/>
        <v>0</v>
      </c>
      <c r="AR20" s="161" t="str">
        <f t="shared" si="18"/>
        <v/>
      </c>
      <c r="AS20" s="161">
        <f t="shared" si="19"/>
        <v>0</v>
      </c>
      <c r="AT20" s="159" t="str">
        <f t="shared" si="20"/>
        <v/>
      </c>
      <c r="AU20" s="210">
        <f t="shared" si="1"/>
        <v>14</v>
      </c>
      <c r="AV20" s="209"/>
      <c r="AW20" s="204">
        <f t="shared" si="21"/>
        <v>0</v>
      </c>
      <c r="AX20" s="159"/>
      <c r="AZ20" s="159"/>
      <c r="BM20" s="207"/>
      <c r="BN20" s="212"/>
      <c r="BP20" s="209"/>
      <c r="BQ20" s="211"/>
      <c r="BR20" s="211"/>
      <c r="BS20" s="211"/>
      <c r="BT20" s="211"/>
      <c r="BU20" s="211"/>
      <c r="BV20" s="211"/>
      <c r="BW20" s="211"/>
      <c r="BX20" s="211"/>
      <c r="BY20" s="211"/>
      <c r="BZ20" s="211"/>
      <c r="CA20" s="209"/>
      <c r="CB20" s="224"/>
      <c r="CC20" s="204"/>
      <c r="CD20" s="204"/>
      <c r="CE20" s="204"/>
      <c r="CF20" s="211"/>
      <c r="CG20" s="211"/>
      <c r="CI20" s="209"/>
      <c r="CJ20" s="209"/>
      <c r="CL20" s="164"/>
      <c r="CM20" s="225"/>
      <c r="CN20" s="165"/>
      <c r="CO20" s="161"/>
      <c r="CP20" s="161"/>
      <c r="CQ20" s="161"/>
      <c r="CR20" s="161"/>
      <c r="CS20" s="161"/>
      <c r="CT20" s="161"/>
      <c r="CU20" s="161"/>
      <c r="CV20" s="161"/>
      <c r="EJ20" s="166"/>
      <c r="ES20" s="165"/>
      <c r="ET20" s="165"/>
      <c r="EU20" s="166"/>
      <c r="FD20" s="165"/>
      <c r="FE20" s="165"/>
      <c r="FF20" s="166"/>
    </row>
    <row r="21" spans="1:168">
      <c r="A21" s="159"/>
      <c r="B21" s="159"/>
      <c r="C21" s="159"/>
      <c r="D21" s="159"/>
      <c r="E21" s="132" t="s">
        <v>195</v>
      </c>
      <c r="F21" s="132" t="s">
        <v>199</v>
      </c>
      <c r="G21" s="132" t="s">
        <v>200</v>
      </c>
      <c r="H21" s="132" t="s">
        <v>199</v>
      </c>
      <c r="I21" s="221">
        <f t="shared" si="25"/>
        <v>17</v>
      </c>
      <c r="J21" s="159">
        <f>'v-t_chart'!C18</f>
        <v>0</v>
      </c>
      <c r="K21" s="204">
        <f t="shared" si="0"/>
        <v>0</v>
      </c>
      <c r="L21" s="205" t="b">
        <f>IF('Input&amp;Output'!$C$3=10,phase_chart!C18,IF('Input&amp;Output'!$C$3=21,phase_chart!G18,IF('Input&amp;Output'!$C$3=22,phase_chart!K18,IF('Input&amp;Output'!$C$3=31,phase_chart!O18,IF('Input&amp;Output'!$C$3=32,phase_chart!S18,"")))))</f>
        <v>0</v>
      </c>
      <c r="M21" s="206" t="b">
        <f>IF('Input&amp;Output'!$C$3=10,phase_chart!D18,IF('Input&amp;Output'!$C$3=21,phase_chart!H18,IF('Input&amp;Output'!$C$3=22,phase_chart!L18,IF('Input&amp;Output'!$C$3=31,phase_chart!P18,IF('Input&amp;Output'!$C$3=32,phase_chart!T18,"")))))</f>
        <v>0</v>
      </c>
      <c r="N21" s="205" t="b">
        <f>IF('Input&amp;Output'!$C$3=10,phase_chart!E18,IF('Input&amp;Output'!$C$3=21,phase_chart!I18,IF('Input&amp;Output'!$C$3=22,phase_chart!M18,IF('Input&amp;Output'!$C$3=31,phase_chart!Q18,IF('Input&amp;Output'!$C$3=32,phase_chart!U18,"")))))</f>
        <v>0</v>
      </c>
      <c r="P21" s="159">
        <f>IF(NOT($J21=0),IF($J21&lt;IF($P20=0,0,VLOOKUP(P20,tbL!$M$37:$Q$43,IF(L21=TRUE,2,4))),IF($J21&gt;=VLOOKUP(P20,tbL!$M$37:$Q$43,IF(L21=TRUE,3,5)),$P20,IF(AND(L20=TRUE,L21=TRUE),$P20,$P20-1)),IF(AND(L21=TRUE,J21=VLOOKUP(P20,tbL!$M$37:$Q$43,IF(L21=TRUE,2,4))),P20,IF($P20+1&gt;$C$12,$C$12,$P20+1))),0)</f>
        <v>0</v>
      </c>
      <c r="Q21" s="159">
        <f t="shared" si="2"/>
        <v>0</v>
      </c>
      <c r="R21" s="207">
        <f t="shared" si="22"/>
        <v>0</v>
      </c>
      <c r="S21" s="208"/>
      <c r="T21" s="159">
        <f t="shared" si="23"/>
        <v>0</v>
      </c>
      <c r="U21" s="209" t="str">
        <f>IF(AND(T21=-1,N21=TRUE),"*",IF(AND(U20="*",N21=TRUE),"*",IF(AND(AND(L21=TRUE,U20="*"),J21&lt;VLOOKUP(V20+1,tbL!$M$38:$O$43,3)),"*","")))</f>
        <v/>
      </c>
      <c r="V21" s="204">
        <f t="shared" si="3"/>
        <v>0</v>
      </c>
      <c r="Y21" s="159" t="str">
        <f t="shared" si="4"/>
        <v/>
      </c>
      <c r="Z21" s="159">
        <f t="shared" si="5"/>
        <v>1</v>
      </c>
      <c r="AA21" s="159">
        <f>IF(IF(AND(AT21=-1,Z21=1),1,IF(Y21=0,AA20,V21))=0,0,IF((IF(AND(AT21=-1,Z21=1),1,IF(Y21=0,AA20,V21))-AA20)&gt;=2,-(-AA20-1),IF(IF(AND(AT21=-1,Z21=1),1,IF(Y21=0,AA20,V21))-AA20&lt;=-2,(AA20-1),IF(AND(AT21=-1,Z21=1),1,IF(Y21=0,V21,V21)))))</f>
        <v>1</v>
      </c>
      <c r="AC21" s="161" t="str">
        <f t="shared" si="7"/>
        <v/>
      </c>
      <c r="AD21" s="161">
        <f t="shared" si="8"/>
        <v>1</v>
      </c>
      <c r="AE21" s="161" t="str">
        <f t="shared" si="9"/>
        <v/>
      </c>
      <c r="AF21" s="161">
        <f t="shared" si="10"/>
        <v>1</v>
      </c>
      <c r="AG21" s="161" t="str">
        <f t="shared" si="11"/>
        <v/>
      </c>
      <c r="AH21" s="161">
        <f t="shared" si="12"/>
        <v>1</v>
      </c>
      <c r="AI21" s="161" t="str">
        <f t="shared" si="13"/>
        <v/>
      </c>
      <c r="AJ21" s="161">
        <f t="shared" si="14"/>
        <v>1</v>
      </c>
      <c r="AL21" s="161" t="str">
        <f t="shared" si="15"/>
        <v/>
      </c>
      <c r="AM21" s="161">
        <f t="shared" si="27"/>
        <v>1</v>
      </c>
      <c r="AN21" s="161" t="str">
        <f t="shared" si="16"/>
        <v/>
      </c>
      <c r="AO21" s="161">
        <f t="shared" si="26"/>
        <v>1</v>
      </c>
      <c r="AP21" s="161" t="str">
        <f t="shared" si="17"/>
        <v/>
      </c>
      <c r="AQ21" s="161">
        <f t="shared" si="24"/>
        <v>1</v>
      </c>
      <c r="AR21" s="161" t="str">
        <f t="shared" si="18"/>
        <v/>
      </c>
      <c r="AS21" s="161">
        <f t="shared" si="19"/>
        <v>1</v>
      </c>
      <c r="AT21" s="159">
        <f t="shared" si="20"/>
        <v>-1</v>
      </c>
      <c r="AU21" s="210">
        <f t="shared" si="1"/>
        <v>14</v>
      </c>
      <c r="AV21" s="209"/>
      <c r="AW21" s="204">
        <f t="shared" si="21"/>
        <v>0</v>
      </c>
      <c r="AX21" s="159"/>
      <c r="AZ21" s="159"/>
      <c r="BM21" s="207"/>
      <c r="BN21" s="212"/>
      <c r="BP21" s="209"/>
      <c r="BQ21" s="211"/>
      <c r="BR21" s="211"/>
      <c r="BS21" s="211"/>
      <c r="BT21" s="211"/>
      <c r="BU21" s="211"/>
      <c r="BV21" s="211"/>
      <c r="BW21" s="211"/>
      <c r="BX21" s="211"/>
      <c r="BY21" s="211"/>
      <c r="BZ21" s="211"/>
      <c r="CA21" s="209"/>
      <c r="CB21" s="224"/>
      <c r="CC21" s="204"/>
      <c r="CD21" s="204"/>
      <c r="CE21" s="204"/>
      <c r="CF21" s="211"/>
      <c r="CG21" s="211"/>
      <c r="CI21" s="209"/>
      <c r="CJ21" s="209"/>
      <c r="CL21" s="164"/>
      <c r="CM21" s="225"/>
      <c r="CN21" s="165"/>
      <c r="CO21" s="161"/>
      <c r="CP21" s="161"/>
      <c r="CQ21" s="161"/>
      <c r="CR21" s="161"/>
      <c r="CS21" s="161"/>
      <c r="CT21" s="161"/>
      <c r="CU21" s="161"/>
      <c r="CV21" s="161"/>
      <c r="EJ21" s="166"/>
      <c r="EL21" s="211"/>
      <c r="EM21" s="211"/>
      <c r="EN21" s="211"/>
      <c r="EO21" s="211"/>
      <c r="EP21" s="211"/>
      <c r="ES21" s="165"/>
      <c r="ET21" s="165"/>
      <c r="EU21" s="166"/>
      <c r="EW21" s="211"/>
      <c r="EX21" s="211"/>
      <c r="EY21" s="211"/>
      <c r="EZ21" s="211"/>
      <c r="FA21" s="211"/>
      <c r="FD21" s="165"/>
      <c r="FE21" s="165"/>
      <c r="FF21" s="166"/>
      <c r="FH21" s="211"/>
      <c r="FI21" s="211"/>
      <c r="FJ21" s="211"/>
      <c r="FK21" s="211"/>
      <c r="FL21" s="211"/>
    </row>
    <row r="22" spans="1:168">
      <c r="A22" s="159"/>
      <c r="B22" s="159"/>
      <c r="C22" s="159"/>
      <c r="D22" s="159"/>
      <c r="E22" s="220">
        <f>IF(OR(C9=0,C9=""),20000,((0.5753*EXP((-1.9)*($C$15)/($C$14-0)))*($C$16-$C$17)+$C$17))</f>
        <v>5210.4462366936859</v>
      </c>
      <c r="F22" s="131">
        <f ca="1">IF($F$2=1,INDIRECT(tbL!I22),IF($F$2=2,INDIRECT(tbL!J22),IF($F$2=3,INDIRECT(tbL!K22))))</f>
        <v>3218.3</v>
      </c>
      <c r="G22" s="233">
        <f ca="1">F22*C9</f>
        <v>4289.9939000000004</v>
      </c>
      <c r="H22" s="246">
        <f ca="1">IF(C12&lt;=3,1000,F17)</f>
        <v>2534.3000000000002</v>
      </c>
      <c r="I22" s="221">
        <f t="shared" si="25"/>
        <v>18</v>
      </c>
      <c r="J22" s="159">
        <f>'v-t_chart'!C19</f>
        <v>0</v>
      </c>
      <c r="K22" s="204">
        <f t="shared" si="0"/>
        <v>0</v>
      </c>
      <c r="L22" s="205" t="b">
        <f>IF('Input&amp;Output'!$C$3=10,phase_chart!C19,IF('Input&amp;Output'!$C$3=21,phase_chart!G19,IF('Input&amp;Output'!$C$3=22,phase_chart!K19,IF('Input&amp;Output'!$C$3=31,phase_chart!O19,IF('Input&amp;Output'!$C$3=32,phase_chart!S19,"")))))</f>
        <v>0</v>
      </c>
      <c r="M22" s="206" t="b">
        <f>IF('Input&amp;Output'!$C$3=10,phase_chart!D19,IF('Input&amp;Output'!$C$3=21,phase_chart!H19,IF('Input&amp;Output'!$C$3=22,phase_chart!L19,IF('Input&amp;Output'!$C$3=31,phase_chart!P19,IF('Input&amp;Output'!$C$3=32,phase_chart!T19,"")))))</f>
        <v>0</v>
      </c>
      <c r="N22" s="205" t="b">
        <f>IF('Input&amp;Output'!$C$3=10,phase_chart!E19,IF('Input&amp;Output'!$C$3=21,phase_chart!I19,IF('Input&amp;Output'!$C$3=22,phase_chart!M19,IF('Input&amp;Output'!$C$3=31,phase_chart!Q19,IF('Input&amp;Output'!$C$3=32,phase_chart!U19,"")))))</f>
        <v>0</v>
      </c>
      <c r="P22" s="159">
        <f>IF(NOT($J22=0),IF($J22&lt;IF($P21=0,0,VLOOKUP(P21,tbL!$M$37:$Q$43,IF(L22=TRUE,2,4))),IF($J22&gt;=VLOOKUP(P21,tbL!$M$37:$Q$43,IF(L22=TRUE,3,5)),$P21,IF(AND(L21=TRUE,L22=TRUE),$P21,$P21-1)),IF(AND(L22=TRUE,J22=VLOOKUP(P21,tbL!$M$37:$Q$43,IF(L22=TRUE,2,4))),P21,IF($P21+1&gt;$C$12,$C$12,$P21+1))),0)</f>
        <v>0</v>
      </c>
      <c r="Q22" s="159">
        <f t="shared" si="2"/>
        <v>0</v>
      </c>
      <c r="R22" s="207">
        <f t="shared" si="22"/>
        <v>0</v>
      </c>
      <c r="S22" s="208"/>
      <c r="T22" s="159">
        <f t="shared" si="23"/>
        <v>0</v>
      </c>
      <c r="U22" s="209" t="str">
        <f>IF(AND(T22=-1,N22=TRUE),"*",IF(AND(U21="*",N22=TRUE),"*",IF(AND(AND(L22=TRUE,U21="*"),J22&lt;VLOOKUP(V21+1,tbL!$M$38:$O$43,3)),"*","")))</f>
        <v/>
      </c>
      <c r="V22" s="204">
        <f t="shared" si="3"/>
        <v>0</v>
      </c>
      <c r="Y22" s="159" t="str">
        <f t="shared" si="4"/>
        <v/>
      </c>
      <c r="Z22" s="159">
        <f t="shared" si="5"/>
        <v>1</v>
      </c>
      <c r="AA22" s="159">
        <f>IF(IF(AND(AT22=-1,Z22=1),1,IF(Y22=0,AA21,V22))=0,0,IF((IF(AND(AT22=-1,Z22=1),1,IF(Y22=0,AA21,V22))-AA21)&gt;=2,-(-AA21-1),IF(IF(AND(AT22=-1,Z22=1),1,IF(Y22=0,AA21,V22))-AA21&lt;=-2,(AA21-1),IF(AND(AT22=-1,Z22=1),1,IF(Y22=0,V22,V22)))))</f>
        <v>1</v>
      </c>
      <c r="AC22" s="161" t="str">
        <f t="shared" si="7"/>
        <v/>
      </c>
      <c r="AD22" s="161">
        <f t="shared" si="8"/>
        <v>1</v>
      </c>
      <c r="AE22" s="161" t="str">
        <f t="shared" si="9"/>
        <v/>
      </c>
      <c r="AF22" s="161">
        <f t="shared" si="10"/>
        <v>1</v>
      </c>
      <c r="AG22" s="161" t="str">
        <f t="shared" si="11"/>
        <v/>
      </c>
      <c r="AH22" s="161">
        <f t="shared" si="12"/>
        <v>1</v>
      </c>
      <c r="AI22" s="161" t="str">
        <f t="shared" si="13"/>
        <v/>
      </c>
      <c r="AJ22" s="161">
        <f t="shared" si="14"/>
        <v>1</v>
      </c>
      <c r="AL22" s="161" t="str">
        <f t="shared" si="15"/>
        <v/>
      </c>
      <c r="AM22" s="161">
        <f t="shared" si="27"/>
        <v>1</v>
      </c>
      <c r="AN22" s="161" t="str">
        <f t="shared" si="16"/>
        <v/>
      </c>
      <c r="AO22" s="161">
        <f t="shared" si="26"/>
        <v>1</v>
      </c>
      <c r="AP22" s="161" t="str">
        <f t="shared" si="17"/>
        <v/>
      </c>
      <c r="AQ22" s="161">
        <f t="shared" si="24"/>
        <v>1</v>
      </c>
      <c r="AR22" s="161" t="str">
        <f t="shared" si="18"/>
        <v/>
      </c>
      <c r="AS22" s="161">
        <f t="shared" si="19"/>
        <v>1</v>
      </c>
      <c r="AT22" s="159">
        <f t="shared" si="20"/>
        <v>-1</v>
      </c>
      <c r="AU22" s="210">
        <f t="shared" si="1"/>
        <v>14</v>
      </c>
      <c r="AV22" s="209"/>
      <c r="AW22" s="204">
        <f t="shared" si="21"/>
        <v>0</v>
      </c>
      <c r="AX22" s="159"/>
      <c r="AZ22" s="159"/>
      <c r="BM22" s="207"/>
      <c r="BN22" s="212"/>
      <c r="BP22" s="209"/>
      <c r="BQ22" s="211"/>
      <c r="BR22" s="211"/>
      <c r="BS22" s="211"/>
      <c r="BT22" s="211"/>
      <c r="BU22" s="211"/>
      <c r="BV22" s="211"/>
      <c r="BW22" s="211"/>
      <c r="BX22" s="211"/>
      <c r="BY22" s="211"/>
      <c r="BZ22" s="211"/>
      <c r="CA22" s="209"/>
      <c r="CB22" s="224"/>
      <c r="CC22" s="204"/>
      <c r="CD22" s="204"/>
      <c r="CE22" s="204"/>
      <c r="CF22" s="211"/>
      <c r="CG22" s="211"/>
      <c r="CI22" s="209"/>
      <c r="CJ22" s="209"/>
      <c r="CL22" s="164"/>
      <c r="CM22" s="225"/>
      <c r="CN22" s="165"/>
      <c r="CO22" s="161"/>
      <c r="CP22" s="161"/>
      <c r="CQ22" s="161"/>
      <c r="CR22" s="161"/>
      <c r="CS22" s="161"/>
      <c r="CT22" s="161"/>
      <c r="CU22" s="161"/>
      <c r="CV22" s="161"/>
      <c r="DS22" s="161"/>
      <c r="DT22" s="161"/>
      <c r="DU22" s="161"/>
      <c r="DV22" s="161"/>
      <c r="EG22" s="166"/>
      <c r="EI22" s="165"/>
      <c r="EJ22" s="166"/>
      <c r="EK22" s="209"/>
      <c r="EL22" s="211"/>
      <c r="EM22" s="211"/>
      <c r="EN22" s="211"/>
      <c r="EO22" s="211"/>
      <c r="EP22" s="211"/>
      <c r="ES22" s="165"/>
      <c r="ET22" s="165"/>
      <c r="EU22" s="166"/>
      <c r="EV22" s="209"/>
      <c r="EW22" s="211"/>
      <c r="EX22" s="211"/>
      <c r="EY22" s="211"/>
      <c r="EZ22" s="211"/>
      <c r="FA22" s="211"/>
      <c r="FD22" s="165"/>
      <c r="FE22" s="165"/>
      <c r="FF22" s="166"/>
      <c r="FG22" s="209"/>
      <c r="FH22" s="211"/>
      <c r="FI22" s="211"/>
      <c r="FJ22" s="211"/>
      <c r="FK22" s="211"/>
      <c r="FL22" s="211"/>
    </row>
    <row r="23" spans="1:168">
      <c r="A23" s="159"/>
      <c r="B23" s="159"/>
      <c r="C23" s="159"/>
      <c r="D23" s="159"/>
      <c r="E23" s="235">
        <f ca="1">F23*C8</f>
        <v>4103.0317000000005</v>
      </c>
      <c r="F23" s="131">
        <f ca="1">IF($F$2=1,INDIRECT(tbL!I23),IF($F$2=2,INDIRECT(tbL!J23),IF($F$2=3,INDIRECT(tbL!K23))))</f>
        <v>2534.3000000000002</v>
      </c>
      <c r="G23" s="233">
        <f ca="1">F23*C9</f>
        <v>3378.2219</v>
      </c>
      <c r="H23" s="247">
        <f ca="1">IF(C12&lt;=3,1000,F17)</f>
        <v>2534.3000000000002</v>
      </c>
      <c r="I23" s="221">
        <f t="shared" si="25"/>
        <v>19</v>
      </c>
      <c r="J23" s="159">
        <f>'v-t_chart'!C20</f>
        <v>0</v>
      </c>
      <c r="K23" s="204">
        <f t="shared" si="0"/>
        <v>0</v>
      </c>
      <c r="L23" s="205" t="b">
        <f>IF('Input&amp;Output'!$C$3=10,phase_chart!C20,IF('Input&amp;Output'!$C$3=21,phase_chart!G20,IF('Input&amp;Output'!$C$3=22,phase_chart!K20,IF('Input&amp;Output'!$C$3=31,phase_chart!O20,IF('Input&amp;Output'!$C$3=32,phase_chart!S20,"")))))</f>
        <v>0</v>
      </c>
      <c r="M23" s="206" t="b">
        <f>IF('Input&amp;Output'!$C$3=10,phase_chart!D20,IF('Input&amp;Output'!$C$3=21,phase_chart!H20,IF('Input&amp;Output'!$C$3=22,phase_chart!L20,IF('Input&amp;Output'!$C$3=31,phase_chart!P20,IF('Input&amp;Output'!$C$3=32,phase_chart!T20,"")))))</f>
        <v>0</v>
      </c>
      <c r="N23" s="205" t="b">
        <f>IF('Input&amp;Output'!$C$3=10,phase_chart!E20,IF('Input&amp;Output'!$C$3=21,phase_chart!I20,IF('Input&amp;Output'!$C$3=22,phase_chart!M20,IF('Input&amp;Output'!$C$3=31,phase_chart!Q20,IF('Input&amp;Output'!$C$3=32,phase_chart!U20,"")))))</f>
        <v>0</v>
      </c>
      <c r="P23" s="159">
        <f>IF(NOT($J23=0),IF($J23&lt;IF($P22=0,0,VLOOKUP(P22,tbL!$M$37:$Q$43,IF(L23=TRUE,2,4))),IF($J23&gt;=VLOOKUP(P22,tbL!$M$37:$Q$43,IF(L23=TRUE,3,5)),$P22,IF(AND(L22=TRUE,L23=TRUE),$P22,$P22-1)),IF(AND(L23=TRUE,J23=VLOOKUP(P22,tbL!$M$37:$Q$43,IF(L23=TRUE,2,4))),P22,IF($P22+1&gt;$C$12,$C$12,$P22+1))),0)</f>
        <v>0</v>
      </c>
      <c r="Q23" s="159">
        <f t="shared" si="2"/>
        <v>0</v>
      </c>
      <c r="R23" s="207">
        <f t="shared" si="22"/>
        <v>0</v>
      </c>
      <c r="S23" s="208"/>
      <c r="T23" s="159">
        <f t="shared" si="23"/>
        <v>0</v>
      </c>
      <c r="U23" s="209" t="str">
        <f>IF(AND(T23=-1,N23=TRUE),"*",IF(AND(U22="*",N23=TRUE),"*",IF(AND(AND(L23=TRUE,U22="*"),J23&lt;VLOOKUP(V22+1,tbL!$M$38:$O$43,3)),"*","")))</f>
        <v/>
      </c>
      <c r="V23" s="204">
        <f t="shared" si="3"/>
        <v>0</v>
      </c>
      <c r="Y23" s="159" t="str">
        <f t="shared" si="4"/>
        <v/>
      </c>
      <c r="Z23" s="159">
        <f t="shared" si="5"/>
        <v>1</v>
      </c>
      <c r="AA23" s="159">
        <f>IF(IF(AND(AT23=-1,Z23=1),1,IF(Y23=0,AA22,V23))=0,0,IF((IF(AND(AT23=-1,Z23=1),1,IF(Y23=0,AA22,V23))-AA22)&gt;=2,-(-AA22-1),IF(IF(AND(AT23=-1,Z23=1),1,IF(Y23=0,AA22,V23))-AA22&lt;=-2,(AA22-1),IF(AND(AT23=-1,Z23=1),1,IF(Y23=0,V23,V23)))))</f>
        <v>1</v>
      </c>
      <c r="AC23" s="161" t="str">
        <f t="shared" si="7"/>
        <v/>
      </c>
      <c r="AD23" s="161">
        <f t="shared" si="8"/>
        <v>1</v>
      </c>
      <c r="AE23" s="161" t="str">
        <f t="shared" si="9"/>
        <v/>
      </c>
      <c r="AF23" s="161">
        <f t="shared" si="10"/>
        <v>1</v>
      </c>
      <c r="AG23" s="161" t="str">
        <f t="shared" si="11"/>
        <v/>
      </c>
      <c r="AH23" s="161">
        <f t="shared" si="12"/>
        <v>1</v>
      </c>
      <c r="AI23" s="161" t="str">
        <f t="shared" si="13"/>
        <v/>
      </c>
      <c r="AJ23" s="161">
        <f t="shared" si="14"/>
        <v>1</v>
      </c>
      <c r="AL23" s="161" t="str">
        <f t="shared" si="15"/>
        <v/>
      </c>
      <c r="AM23" s="161">
        <f t="shared" si="27"/>
        <v>1</v>
      </c>
      <c r="AN23" s="161" t="str">
        <f t="shared" si="16"/>
        <v/>
      </c>
      <c r="AO23" s="161">
        <f t="shared" si="26"/>
        <v>1</v>
      </c>
      <c r="AP23" s="161" t="str">
        <f t="shared" si="17"/>
        <v/>
      </c>
      <c r="AQ23" s="161">
        <f t="shared" si="24"/>
        <v>1</v>
      </c>
      <c r="AR23" s="161" t="str">
        <f t="shared" si="18"/>
        <v/>
      </c>
      <c r="AS23" s="161">
        <f t="shared" si="19"/>
        <v>1</v>
      </c>
      <c r="AT23" s="159">
        <f t="shared" si="20"/>
        <v>-1</v>
      </c>
      <c r="AU23" s="210">
        <f t="shared" si="1"/>
        <v>14</v>
      </c>
      <c r="AV23" s="209"/>
      <c r="AW23" s="204">
        <f t="shared" si="21"/>
        <v>0</v>
      </c>
      <c r="AX23" s="159"/>
      <c r="AZ23" s="159"/>
      <c r="BM23" s="207"/>
      <c r="BN23" s="212"/>
      <c r="BP23" s="209"/>
      <c r="BQ23" s="211"/>
      <c r="BR23" s="211"/>
      <c r="BS23" s="211"/>
      <c r="BT23" s="211"/>
      <c r="BU23" s="211"/>
      <c r="BV23" s="211"/>
      <c r="BW23" s="211"/>
      <c r="BX23" s="211"/>
      <c r="BY23" s="211"/>
      <c r="BZ23" s="211"/>
      <c r="CA23" s="209"/>
      <c r="CB23" s="224"/>
      <c r="CC23" s="204"/>
      <c r="CD23" s="204"/>
      <c r="CE23" s="204"/>
      <c r="CF23" s="211"/>
      <c r="CG23" s="211"/>
      <c r="CI23" s="209"/>
      <c r="CJ23" s="209"/>
      <c r="CL23" s="164"/>
      <c r="CM23" s="225"/>
      <c r="CN23" s="165"/>
      <c r="CO23" s="161"/>
      <c r="CP23" s="161"/>
      <c r="CQ23" s="161"/>
      <c r="CR23" s="161"/>
      <c r="CS23" s="161"/>
      <c r="CT23" s="161"/>
      <c r="CU23" s="161"/>
      <c r="CV23" s="161"/>
      <c r="DQ23" s="161"/>
      <c r="DR23" s="161"/>
      <c r="DS23" s="161"/>
      <c r="DT23" s="161"/>
      <c r="DU23" s="161"/>
      <c r="DV23" s="161"/>
      <c r="DW23" s="165"/>
      <c r="DX23" s="165"/>
      <c r="DY23" s="166"/>
      <c r="EH23" s="165"/>
      <c r="EI23" s="165"/>
      <c r="EJ23" s="166"/>
      <c r="EK23" s="209"/>
      <c r="EL23" s="211"/>
      <c r="EM23" s="211"/>
      <c r="EN23" s="211"/>
      <c r="EO23" s="211"/>
      <c r="EP23" s="211"/>
      <c r="ES23" s="165"/>
      <c r="ET23" s="165"/>
      <c r="EU23" s="166"/>
      <c r="EV23" s="209"/>
      <c r="EW23" s="211"/>
      <c r="EX23" s="211"/>
      <c r="EY23" s="211"/>
      <c r="EZ23" s="211"/>
      <c r="FA23" s="211"/>
      <c r="FD23" s="165"/>
      <c r="FE23" s="165"/>
      <c r="FF23" s="166"/>
      <c r="FG23" s="209"/>
      <c r="FH23" s="211"/>
      <c r="FI23" s="211"/>
      <c r="FJ23" s="211"/>
      <c r="FK23" s="211"/>
      <c r="FL23" s="211"/>
    </row>
    <row r="24" spans="1:168">
      <c r="A24" s="159"/>
      <c r="B24" s="159"/>
      <c r="C24" s="159"/>
      <c r="D24" s="159"/>
      <c r="E24" s="239"/>
      <c r="F24" s="239" t="s">
        <v>201</v>
      </c>
      <c r="G24" s="239"/>
      <c r="H24" s="132" t="s">
        <v>201</v>
      </c>
      <c r="I24" s="221">
        <f t="shared" si="25"/>
        <v>20</v>
      </c>
      <c r="J24" s="159">
        <f>'v-t_chart'!C21</f>
        <v>0</v>
      </c>
      <c r="K24" s="204">
        <f t="shared" si="0"/>
        <v>0</v>
      </c>
      <c r="L24" s="205" t="b">
        <f>IF('Input&amp;Output'!$C$3=10,phase_chart!C21,IF('Input&amp;Output'!$C$3=21,phase_chart!G21,IF('Input&amp;Output'!$C$3=22,phase_chart!K21,IF('Input&amp;Output'!$C$3=31,phase_chart!O21,IF('Input&amp;Output'!$C$3=32,phase_chart!S21,"")))))</f>
        <v>0</v>
      </c>
      <c r="M24" s="206" t="b">
        <f>IF('Input&amp;Output'!$C$3=10,phase_chart!D21,IF('Input&amp;Output'!$C$3=21,phase_chart!H21,IF('Input&amp;Output'!$C$3=22,phase_chart!L21,IF('Input&amp;Output'!$C$3=31,phase_chart!P21,IF('Input&amp;Output'!$C$3=32,phase_chart!T21,"")))))</f>
        <v>0</v>
      </c>
      <c r="N24" s="205" t="b">
        <f>IF('Input&amp;Output'!$C$3=10,phase_chart!E21,IF('Input&amp;Output'!$C$3=21,phase_chart!I21,IF('Input&amp;Output'!$C$3=22,phase_chart!M21,IF('Input&amp;Output'!$C$3=31,phase_chart!Q21,IF('Input&amp;Output'!$C$3=32,phase_chart!U21,"")))))</f>
        <v>0</v>
      </c>
      <c r="P24" s="159">
        <f>IF(NOT($J24=0),IF($J24&lt;IF($P23=0,0,VLOOKUP(P23,tbL!$M$37:$Q$43,IF(L24=TRUE,2,4))),IF($J24&gt;=VLOOKUP(P23,tbL!$M$37:$Q$43,IF(L24=TRUE,3,5)),$P23,IF(AND(L23=TRUE,L24=TRUE),$P23,$P23-1)),IF(AND(L24=TRUE,J24=VLOOKUP(P23,tbL!$M$37:$Q$43,IF(L24=TRUE,2,4))),P23,IF($P23+1&gt;$C$12,$C$12,$P23+1))),0)</f>
        <v>0</v>
      </c>
      <c r="Q24" s="159">
        <f t="shared" si="2"/>
        <v>0</v>
      </c>
      <c r="R24" s="207">
        <f t="shared" si="22"/>
        <v>0</v>
      </c>
      <c r="S24" s="208"/>
      <c r="T24" s="159">
        <f t="shared" si="23"/>
        <v>0</v>
      </c>
      <c r="U24" s="209" t="str">
        <f>IF(AND(T24=-1,N24=TRUE),"*",IF(AND(U23="*",N24=TRUE),"*",IF(AND(AND(L24=TRUE,U23="*"),J24&lt;VLOOKUP(V23+1,tbL!$M$38:$O$43,3)),"*","")))</f>
        <v/>
      </c>
      <c r="V24" s="204">
        <f t="shared" si="3"/>
        <v>0</v>
      </c>
      <c r="Y24" s="159" t="str">
        <f t="shared" si="4"/>
        <v/>
      </c>
      <c r="Z24" s="159">
        <f t="shared" si="5"/>
        <v>1</v>
      </c>
      <c r="AA24" s="159">
        <f>IF(IF(AND(AT24=-1,Z24=1),1,IF(Y24=0,AA23,V24))=0,0,IF((IF(AND(AT24=-1,Z24=1),1,IF(Y24=0,AA23,V24))-AA23)&gt;=2,-(-AA23-1),IF(IF(AND(AT24=-1,Z24=1),1,IF(Y24=0,AA23,V24))-AA23&lt;=-2,(AA23-1),IF(AND(AT24=-1,Z24=1),1,IF(Y24=0,V24,V24)))))</f>
        <v>1</v>
      </c>
      <c r="AC24" s="161" t="str">
        <f t="shared" si="7"/>
        <v/>
      </c>
      <c r="AD24" s="161">
        <f t="shared" si="8"/>
        <v>1</v>
      </c>
      <c r="AE24" s="161" t="str">
        <f t="shared" si="9"/>
        <v/>
      </c>
      <c r="AF24" s="161">
        <f t="shared" si="10"/>
        <v>1</v>
      </c>
      <c r="AG24" s="161" t="str">
        <f t="shared" si="11"/>
        <v/>
      </c>
      <c r="AH24" s="161">
        <f t="shared" si="12"/>
        <v>1</v>
      </c>
      <c r="AI24" s="161" t="str">
        <f t="shared" si="13"/>
        <v/>
      </c>
      <c r="AJ24" s="161">
        <f t="shared" si="14"/>
        <v>1</v>
      </c>
      <c r="AL24" s="161" t="str">
        <f t="shared" si="15"/>
        <v/>
      </c>
      <c r="AM24" s="161">
        <f t="shared" si="27"/>
        <v>1</v>
      </c>
      <c r="AN24" s="161" t="str">
        <f t="shared" si="16"/>
        <v/>
      </c>
      <c r="AO24" s="161">
        <f t="shared" si="26"/>
        <v>1</v>
      </c>
      <c r="AP24" s="161" t="str">
        <f t="shared" si="17"/>
        <v/>
      </c>
      <c r="AQ24" s="161">
        <f t="shared" si="24"/>
        <v>1</v>
      </c>
      <c r="AR24" s="161" t="str">
        <f t="shared" si="18"/>
        <v/>
      </c>
      <c r="AS24" s="161">
        <f t="shared" si="19"/>
        <v>1</v>
      </c>
      <c r="AT24" s="159">
        <f t="shared" si="20"/>
        <v>-1</v>
      </c>
      <c r="AU24" s="210">
        <f t="shared" si="1"/>
        <v>14</v>
      </c>
      <c r="AV24" s="209"/>
      <c r="AW24" s="204">
        <f t="shared" si="21"/>
        <v>0</v>
      </c>
      <c r="AX24" s="159"/>
      <c r="AZ24" s="159"/>
      <c r="BM24" s="207"/>
      <c r="BN24" s="212"/>
      <c r="BP24" s="209"/>
      <c r="BQ24" s="211"/>
      <c r="BR24" s="211"/>
      <c r="BS24" s="211"/>
      <c r="BT24" s="211"/>
      <c r="BU24" s="211"/>
      <c r="BV24" s="211"/>
      <c r="BW24" s="211"/>
      <c r="BX24" s="211"/>
      <c r="BY24" s="211"/>
      <c r="BZ24" s="211"/>
      <c r="CA24" s="209"/>
      <c r="CB24" s="224"/>
      <c r="CC24" s="204"/>
      <c r="CD24" s="204"/>
      <c r="CE24" s="204"/>
      <c r="CF24" s="211"/>
      <c r="CG24" s="211"/>
      <c r="CI24" s="209"/>
      <c r="CJ24" s="209"/>
      <c r="CL24" s="164"/>
      <c r="CM24" s="225"/>
      <c r="CN24" s="165"/>
      <c r="CO24" s="161"/>
      <c r="CP24" s="161"/>
      <c r="CQ24" s="161"/>
      <c r="CR24" s="161"/>
      <c r="CS24" s="161"/>
      <c r="CT24" s="161"/>
      <c r="CU24" s="161"/>
      <c r="CV24" s="161"/>
      <c r="DQ24" s="211"/>
      <c r="DR24" s="211"/>
      <c r="DS24" s="211"/>
      <c r="DT24" s="211"/>
      <c r="DU24" s="161"/>
      <c r="DV24" s="161"/>
      <c r="DW24" s="165"/>
      <c r="DX24" s="165"/>
      <c r="DY24" s="166"/>
      <c r="DZ24" s="209"/>
      <c r="EA24" s="211"/>
      <c r="EB24" s="211"/>
      <c r="EC24" s="211"/>
      <c r="ED24" s="211"/>
      <c r="EE24" s="211"/>
      <c r="EH24" s="165"/>
      <c r="EI24" s="165"/>
      <c r="EJ24" s="166"/>
      <c r="EK24" s="209"/>
      <c r="EL24" s="211"/>
      <c r="EM24" s="211"/>
      <c r="EN24" s="211"/>
      <c r="EO24" s="211"/>
      <c r="EP24" s="211"/>
      <c r="ES24" s="165"/>
      <c r="ET24" s="165"/>
      <c r="EU24" s="166"/>
      <c r="EV24" s="209"/>
      <c r="EW24" s="211"/>
      <c r="EX24" s="211"/>
      <c r="EY24" s="211"/>
      <c r="EZ24" s="211"/>
      <c r="FA24" s="211"/>
      <c r="FD24" s="165"/>
      <c r="FE24" s="165"/>
      <c r="FF24" s="166"/>
      <c r="FG24" s="209"/>
      <c r="FH24" s="211"/>
      <c r="FI24" s="211"/>
      <c r="FJ24" s="211"/>
      <c r="FK24" s="211"/>
      <c r="FL24" s="211"/>
    </row>
    <row r="25" spans="1:168">
      <c r="A25" s="159"/>
      <c r="B25" s="159"/>
      <c r="C25" s="159"/>
      <c r="D25" s="159"/>
      <c r="E25" s="199"/>
      <c r="F25" s="132"/>
      <c r="G25" s="199"/>
      <c r="H25" s="151"/>
      <c r="I25" s="221">
        <f t="shared" si="25"/>
        <v>21</v>
      </c>
      <c r="J25" s="159">
        <f>'v-t_chart'!C22</f>
        <v>0</v>
      </c>
      <c r="K25" s="204">
        <f t="shared" si="0"/>
        <v>0</v>
      </c>
      <c r="L25" s="205" t="b">
        <f>IF('Input&amp;Output'!$C$3=10,phase_chart!C22,IF('Input&amp;Output'!$C$3=21,phase_chart!G22,IF('Input&amp;Output'!$C$3=22,phase_chart!K22,IF('Input&amp;Output'!$C$3=31,phase_chart!O22,IF('Input&amp;Output'!$C$3=32,phase_chart!S22,"")))))</f>
        <v>0</v>
      </c>
      <c r="M25" s="206" t="b">
        <f>IF('Input&amp;Output'!$C$3=10,phase_chart!D22,IF('Input&amp;Output'!$C$3=21,phase_chart!H22,IF('Input&amp;Output'!$C$3=22,phase_chart!L22,IF('Input&amp;Output'!$C$3=31,phase_chart!P22,IF('Input&amp;Output'!$C$3=32,phase_chart!T22,"")))))</f>
        <v>0</v>
      </c>
      <c r="N25" s="205" t="b">
        <f>IF('Input&amp;Output'!$C$3=10,phase_chart!E22,IF('Input&amp;Output'!$C$3=21,phase_chart!I22,IF('Input&amp;Output'!$C$3=22,phase_chart!M22,IF('Input&amp;Output'!$C$3=31,phase_chart!Q22,IF('Input&amp;Output'!$C$3=32,phase_chart!U22,"")))))</f>
        <v>0</v>
      </c>
      <c r="P25" s="159">
        <f>IF(NOT($J25=0),IF($J25&lt;IF($P24=0,0,VLOOKUP(P24,tbL!$M$37:$Q$43,IF(L25=TRUE,2,4))),IF($J25&gt;=VLOOKUP(P24,tbL!$M$37:$Q$43,IF(L25=TRUE,3,5)),$P24,IF(AND(L24=TRUE,L25=TRUE),$P24,$P24-1)),IF(AND(L25=TRUE,J25=VLOOKUP(P24,tbL!$M$37:$Q$43,IF(L25=TRUE,2,4))),P24,IF($P24+1&gt;$C$12,$C$12,$P24+1))),0)</f>
        <v>0</v>
      </c>
      <c r="Q25" s="159">
        <f t="shared" si="2"/>
        <v>0</v>
      </c>
      <c r="R25" s="207">
        <f t="shared" si="22"/>
        <v>0</v>
      </c>
      <c r="S25" s="208"/>
      <c r="T25" s="159">
        <f t="shared" si="23"/>
        <v>0</v>
      </c>
      <c r="U25" s="209" t="str">
        <f>IF(AND(T25=-1,N25=TRUE),"*",IF(AND(U24="*",N25=TRUE),"*",IF(AND(AND(L25=TRUE,U24="*"),J25&lt;VLOOKUP(V24+1,tbL!$M$38:$O$43,3)),"*","")))</f>
        <v/>
      </c>
      <c r="V25" s="204">
        <f t="shared" si="3"/>
        <v>0</v>
      </c>
      <c r="Y25" s="159" t="str">
        <f t="shared" si="4"/>
        <v/>
      </c>
      <c r="Z25" s="159">
        <f t="shared" si="5"/>
        <v>1</v>
      </c>
      <c r="AA25" s="159">
        <f>IF(IF(AND(AT25=-1,Z25=1),1,IF(Y25=0,AA24,V25))=0,0,IF((IF(AND(AT25=-1,Z25=1),1,IF(Y25=0,AA24,V25))-AA24)&gt;=2,-(-AA24-1),IF(IF(AND(AT25=-1,Z25=1),1,IF(Y25=0,AA24,V25))-AA24&lt;=-2,(AA24-1),IF(AND(AT25=-1,Z25=1),1,IF(Y25=0,V25,V25)))))</f>
        <v>1</v>
      </c>
      <c r="AC25" s="161" t="str">
        <f t="shared" si="7"/>
        <v/>
      </c>
      <c r="AD25" s="161">
        <f t="shared" si="8"/>
        <v>1</v>
      </c>
      <c r="AE25" s="161" t="str">
        <f t="shared" si="9"/>
        <v/>
      </c>
      <c r="AF25" s="161">
        <f t="shared" si="10"/>
        <v>1</v>
      </c>
      <c r="AG25" s="161" t="str">
        <f t="shared" si="11"/>
        <v/>
      </c>
      <c r="AH25" s="161">
        <f t="shared" si="12"/>
        <v>1</v>
      </c>
      <c r="AI25" s="161" t="str">
        <f t="shared" si="13"/>
        <v/>
      </c>
      <c r="AJ25" s="161">
        <f t="shared" si="14"/>
        <v>1</v>
      </c>
      <c r="AL25" s="161" t="str">
        <f t="shared" si="15"/>
        <v/>
      </c>
      <c r="AM25" s="161">
        <f t="shared" si="27"/>
        <v>1</v>
      </c>
      <c r="AN25" s="161" t="str">
        <f t="shared" si="16"/>
        <v/>
      </c>
      <c r="AO25" s="161">
        <f t="shared" si="26"/>
        <v>1</v>
      </c>
      <c r="AP25" s="161" t="str">
        <f t="shared" si="17"/>
        <v/>
      </c>
      <c r="AQ25" s="161">
        <f t="shared" si="24"/>
        <v>1</v>
      </c>
      <c r="AR25" s="161" t="str">
        <f t="shared" si="18"/>
        <v/>
      </c>
      <c r="AS25" s="161">
        <f t="shared" si="19"/>
        <v>1</v>
      </c>
      <c r="AT25" s="159">
        <f t="shared" si="20"/>
        <v>-1</v>
      </c>
      <c r="AU25" s="210">
        <f t="shared" si="1"/>
        <v>14</v>
      </c>
      <c r="AV25" s="209"/>
      <c r="AW25" s="204">
        <f t="shared" si="21"/>
        <v>0</v>
      </c>
      <c r="AX25" s="159"/>
      <c r="AZ25" s="159"/>
      <c r="BM25" s="207"/>
      <c r="BN25" s="212"/>
      <c r="BP25" s="209"/>
      <c r="BQ25" s="211"/>
      <c r="BR25" s="211"/>
      <c r="BS25" s="211"/>
      <c r="BT25" s="211"/>
      <c r="BU25" s="211"/>
      <c r="BV25" s="211"/>
      <c r="BW25" s="211"/>
      <c r="BX25" s="211"/>
      <c r="BY25" s="211"/>
      <c r="BZ25" s="211"/>
      <c r="CA25" s="209"/>
      <c r="CB25" s="224"/>
      <c r="CC25" s="204"/>
      <c r="CD25" s="204"/>
      <c r="CE25" s="204"/>
      <c r="CF25" s="211"/>
      <c r="CG25" s="211"/>
      <c r="CI25" s="209"/>
      <c r="CJ25" s="209"/>
      <c r="CL25" s="164"/>
      <c r="CM25" s="225"/>
      <c r="CN25" s="165"/>
      <c r="CO25" s="161"/>
      <c r="CP25" s="161"/>
      <c r="CQ25" s="161"/>
      <c r="CR25" s="161"/>
      <c r="CS25" s="161"/>
      <c r="CT25" s="161"/>
      <c r="CU25" s="161"/>
      <c r="CV25" s="161"/>
      <c r="DQ25" s="211"/>
      <c r="DR25" s="211"/>
      <c r="DS25" s="211"/>
      <c r="DT25" s="211"/>
      <c r="DW25" s="165"/>
      <c r="DX25" s="165"/>
      <c r="DY25" s="166"/>
      <c r="DZ25" s="209"/>
      <c r="EA25" s="211"/>
      <c r="EB25" s="211"/>
      <c r="EC25" s="211"/>
      <c r="ED25" s="211"/>
      <c r="EE25" s="211"/>
      <c r="EH25" s="165"/>
      <c r="EI25" s="165"/>
      <c r="EJ25" s="166"/>
      <c r="EK25" s="209"/>
      <c r="EL25" s="211"/>
      <c r="EM25" s="211"/>
      <c r="EN25" s="211"/>
      <c r="EO25" s="211"/>
      <c r="EP25" s="211"/>
      <c r="ES25" s="165"/>
      <c r="ET25" s="165"/>
      <c r="EU25" s="166"/>
      <c r="EV25" s="209"/>
      <c r="EW25" s="211"/>
      <c r="EX25" s="211"/>
      <c r="EY25" s="211"/>
      <c r="EZ25" s="211"/>
      <c r="FA25" s="211"/>
      <c r="FD25" s="165"/>
      <c r="FE25" s="165"/>
      <c r="FF25" s="166"/>
      <c r="FG25" s="209"/>
      <c r="FH25" s="211"/>
      <c r="FI25" s="211"/>
      <c r="FJ25" s="211"/>
      <c r="FK25" s="211"/>
      <c r="FL25" s="211"/>
    </row>
    <row r="26" spans="1:168">
      <c r="A26" s="159"/>
      <c r="B26" s="159"/>
      <c r="C26" s="159"/>
      <c r="D26" s="159"/>
      <c r="E26" s="132" t="s">
        <v>200</v>
      </c>
      <c r="F26" s="132" t="s">
        <v>202</v>
      </c>
      <c r="G26" s="132" t="s">
        <v>203</v>
      </c>
      <c r="H26" s="132" t="s">
        <v>199</v>
      </c>
      <c r="I26" s="221">
        <f t="shared" si="25"/>
        <v>22</v>
      </c>
      <c r="J26" s="159">
        <f>'v-t_chart'!C23</f>
        <v>1</v>
      </c>
      <c r="K26" s="204">
        <f t="shared" si="0"/>
        <v>2.9289999999999998</v>
      </c>
      <c r="L26" s="205" t="b">
        <f>IF('Input&amp;Output'!$C$3=10,phase_chart!C23,IF('Input&amp;Output'!$C$3=21,phase_chart!G23,IF('Input&amp;Output'!$C$3=22,phase_chart!K23,IF('Input&amp;Output'!$C$3=31,phase_chart!O23,IF('Input&amp;Output'!$C$3=32,phase_chart!S23,"")))))</f>
        <v>1</v>
      </c>
      <c r="M26" s="206" t="b">
        <f>IF('Input&amp;Output'!$C$3=10,phase_chart!D23,IF('Input&amp;Output'!$C$3=21,phase_chart!H23,IF('Input&amp;Output'!$C$3=22,phase_chart!L23,IF('Input&amp;Output'!$C$3=31,phase_chart!P23,IF('Input&amp;Output'!$C$3=32,phase_chart!T23,"")))))</f>
        <v>0</v>
      </c>
      <c r="N26" s="205" t="b">
        <f>IF('Input&amp;Output'!$C$3=10,phase_chart!E23,IF('Input&amp;Output'!$C$3=21,phase_chart!I23,IF('Input&amp;Output'!$C$3=22,phase_chart!M23,IF('Input&amp;Output'!$C$3=31,phase_chart!Q23,IF('Input&amp;Output'!$C$3=32,phase_chart!U23,"")))))</f>
        <v>0</v>
      </c>
      <c r="P26" s="159">
        <f>IF(NOT($J26=0),IF($J26&lt;IF($P25=0,0,VLOOKUP(P25,tbL!$M$37:$Q$43,IF(L26=TRUE,2,4))),IF($J26&gt;=VLOOKUP(P25,tbL!$M$37:$Q$43,IF(L26=TRUE,3,5)),$P25,IF(AND(L25=TRUE,L26=TRUE),$P25,$P25-1)),IF(AND(L26=TRUE,J26=VLOOKUP(P25,tbL!$M$37:$Q$43,IF(L26=TRUE,2,4))),P25,IF($P25+1&gt;$C$12,$C$12,$P25+1))),0)</f>
        <v>1</v>
      </c>
      <c r="Q26" s="159">
        <f t="shared" si="2"/>
        <v>1</v>
      </c>
      <c r="R26" s="207">
        <f t="shared" si="22"/>
        <v>1</v>
      </c>
      <c r="S26" s="208"/>
      <c r="T26" s="159">
        <f t="shared" si="23"/>
        <v>0</v>
      </c>
      <c r="U26" s="209" t="str">
        <f>IF(AND(T26=-1,N26=TRUE),"*",IF(AND(U25="*",N26=TRUE),"*",IF(AND(AND(L26=TRUE,U25="*"),J26&lt;VLOOKUP(V25+1,tbL!$M$38:$O$43,3)),"*","")))</f>
        <v/>
      </c>
      <c r="V26" s="204">
        <f t="shared" si="3"/>
        <v>1</v>
      </c>
      <c r="Y26" s="159" t="str">
        <f t="shared" ca="1" si="4"/>
        <v/>
      </c>
      <c r="Z26" s="159" t="str">
        <f t="shared" si="5"/>
        <v/>
      </c>
      <c r="AA26" s="159">
        <f t="shared" ref="AA26:AA89" ca="1" si="28">IF(IF(AND(AT26=-1,Z26=1),1,IF(Y26=0,AA25,V26))=0,0,IF((IF(AND(AT26=-1,Z26=1),1,IF(Y26=0,AA25,V26))-AA25)&gt;=2,-(-AA25-1),IF(IF(AND(AT26=-1,Z26=1),1,IF(Y26=0,AA25,V26))-AA25&lt;=-2,(AA25-1),IF(AND(AT26=-1,Z26=1),1,IF(Y26=0,V26,V26)))))</f>
        <v>1</v>
      </c>
      <c r="AC26" s="161" t="str">
        <f t="shared" ca="1" si="7"/>
        <v/>
      </c>
      <c r="AD26" s="161">
        <f t="shared" ca="1" si="8"/>
        <v>1</v>
      </c>
      <c r="AE26" s="161" t="str">
        <f t="shared" ca="1" si="9"/>
        <v/>
      </c>
      <c r="AF26" s="161">
        <f t="shared" ca="1" si="10"/>
        <v>1</v>
      </c>
      <c r="AG26" s="161" t="str">
        <f t="shared" ca="1" si="11"/>
        <v/>
      </c>
      <c r="AH26" s="161">
        <f t="shared" ca="1" si="12"/>
        <v>1</v>
      </c>
      <c r="AI26" s="161" t="str">
        <f t="shared" ca="1" si="13"/>
        <v/>
      </c>
      <c r="AJ26" s="161">
        <f t="shared" ca="1" si="14"/>
        <v>1</v>
      </c>
      <c r="AL26" s="161" t="str">
        <f t="shared" ca="1" si="15"/>
        <v/>
      </c>
      <c r="AM26" s="161">
        <f t="shared" ca="1" si="27"/>
        <v>1</v>
      </c>
      <c r="AN26" s="161" t="str">
        <f t="shared" ca="1" si="16"/>
        <v/>
      </c>
      <c r="AO26" s="161">
        <f t="shared" ca="1" si="26"/>
        <v>1</v>
      </c>
      <c r="AP26" s="161" t="str">
        <f t="shared" ca="1" si="17"/>
        <v/>
      </c>
      <c r="AQ26" s="161">
        <f t="shared" ca="1" si="24"/>
        <v>1</v>
      </c>
      <c r="AR26" s="161" t="str">
        <f t="shared" ca="1" si="18"/>
        <v/>
      </c>
      <c r="AS26" s="161">
        <f t="shared" ca="1" si="19"/>
        <v>1</v>
      </c>
      <c r="AT26" s="159" t="str">
        <f t="shared" ref="AT26:AT89" ca="1" si="29">IF(OR(Z26=1,Y26=0),-1,"")</f>
        <v/>
      </c>
      <c r="AU26" s="210">
        <f t="shared" ca="1" si="1"/>
        <v>14</v>
      </c>
      <c r="AV26" s="209"/>
      <c r="AW26" s="204">
        <f t="shared" si="21"/>
        <v>0.27777777777777779</v>
      </c>
      <c r="AX26" s="159"/>
      <c r="AZ26" s="159"/>
      <c r="BM26" s="207"/>
      <c r="BN26" s="212"/>
      <c r="BP26" s="209"/>
      <c r="BQ26" s="211"/>
      <c r="BR26" s="211"/>
      <c r="BS26" s="211"/>
      <c r="BT26" s="211"/>
      <c r="BU26" s="211"/>
      <c r="BV26" s="211"/>
      <c r="BW26" s="211"/>
      <c r="BX26" s="211"/>
      <c r="BY26" s="211"/>
      <c r="BZ26" s="211"/>
      <c r="CA26" s="209"/>
      <c r="CB26" s="224"/>
      <c r="CC26" s="204"/>
      <c r="CD26" s="204"/>
      <c r="CE26" s="204"/>
      <c r="CF26" s="211"/>
      <c r="CG26" s="211"/>
      <c r="CI26" s="209"/>
      <c r="CJ26" s="209"/>
      <c r="CL26" s="164"/>
      <c r="CM26" s="225"/>
      <c r="CN26" s="165"/>
      <c r="CO26" s="161"/>
      <c r="CP26" s="161"/>
      <c r="CQ26" s="161"/>
      <c r="CR26" s="161"/>
      <c r="CS26" s="161"/>
      <c r="CT26" s="161"/>
      <c r="CU26" s="161"/>
      <c r="CV26" s="161"/>
      <c r="DQ26" s="211"/>
      <c r="DR26" s="211"/>
      <c r="DS26" s="211"/>
      <c r="DT26" s="211"/>
      <c r="DW26" s="165"/>
      <c r="DX26" s="165"/>
      <c r="DY26" s="166"/>
      <c r="DZ26" s="209"/>
      <c r="EA26" s="211"/>
      <c r="EB26" s="211"/>
      <c r="EC26" s="211"/>
      <c r="ED26" s="211"/>
      <c r="EE26" s="211"/>
      <c r="EH26" s="165"/>
      <c r="EI26" s="165"/>
      <c r="EJ26" s="166"/>
      <c r="EK26" s="209"/>
      <c r="EL26" s="211"/>
      <c r="EM26" s="211"/>
      <c r="EN26" s="211"/>
      <c r="EO26" s="211"/>
      <c r="EP26" s="211"/>
      <c r="ES26" s="165"/>
      <c r="ET26" s="165"/>
      <c r="EU26" s="166"/>
      <c r="EV26" s="209"/>
      <c r="EW26" s="211"/>
      <c r="EX26" s="211"/>
      <c r="EY26" s="211"/>
      <c r="EZ26" s="211"/>
      <c r="FA26" s="211"/>
      <c r="FD26" s="165"/>
      <c r="FE26" s="165"/>
      <c r="FF26" s="166"/>
      <c r="FG26" s="209"/>
      <c r="FH26" s="211"/>
      <c r="FI26" s="211"/>
      <c r="FJ26" s="211"/>
      <c r="FK26" s="211"/>
      <c r="FL26" s="211"/>
    </row>
    <row r="27" spans="1:168">
      <c r="A27" s="159"/>
      <c r="B27" s="159"/>
      <c r="C27" s="159"/>
      <c r="D27" s="159"/>
      <c r="E27" s="220">
        <f>IF(OR(C10=0,C10=""),20000,((0.5753*EXP((-1.9)*($C$15)/($C$14-0)))*($C$16-$C$17)+$C$17))</f>
        <v>5210.4462366936859</v>
      </c>
      <c r="F27" s="131">
        <f ca="1">IF($F$2=1,INDIRECT(tbL!I27),IF($F$2=2,INDIRECT(tbL!J27),IF($F$2=3,INDIRECT(tbL!K27))))</f>
        <v>3908.8</v>
      </c>
      <c r="G27" s="233">
        <f ca="1">F27*C10</f>
        <v>4510.7551999999996</v>
      </c>
      <c r="H27" s="246">
        <f ca="1">IF(C12&lt;=4,1000,F22)</f>
        <v>3218.3</v>
      </c>
      <c r="I27" s="221">
        <f t="shared" si="25"/>
        <v>23</v>
      </c>
      <c r="J27" s="159">
        <f>'v-t_chart'!C24</f>
        <v>2.6</v>
      </c>
      <c r="K27" s="204">
        <f t="shared" ca="1" si="0"/>
        <v>7.6154000000000002</v>
      </c>
      <c r="L27" s="205" t="b">
        <f>IF('Input&amp;Output'!$C$3=10,phase_chart!C24,IF('Input&amp;Output'!$C$3=21,phase_chart!G24,IF('Input&amp;Output'!$C$3=22,phase_chart!K24,IF('Input&amp;Output'!$C$3=31,phase_chart!O24,IF('Input&amp;Output'!$C$3=32,phase_chart!S24,"")))))</f>
        <v>1</v>
      </c>
      <c r="M27" s="206" t="b">
        <f>IF('Input&amp;Output'!$C$3=10,phase_chart!D24,IF('Input&amp;Output'!$C$3=21,phase_chart!H24,IF('Input&amp;Output'!$C$3=22,phase_chart!L24,IF('Input&amp;Output'!$C$3=31,phase_chart!P24,IF('Input&amp;Output'!$C$3=32,phase_chart!T24,"")))))</f>
        <v>0</v>
      </c>
      <c r="N27" s="205" t="b">
        <f>IF('Input&amp;Output'!$C$3=10,phase_chart!E24,IF('Input&amp;Output'!$C$3=21,phase_chart!I24,IF('Input&amp;Output'!$C$3=22,phase_chart!M24,IF('Input&amp;Output'!$C$3=31,phase_chart!Q24,IF('Input&amp;Output'!$C$3=32,phase_chart!U24,"")))))</f>
        <v>0</v>
      </c>
      <c r="P27" s="159">
        <f ca="1">IF(NOT($J27=0),IF($J27&lt;IF($P26=0,0,VLOOKUP(P26,tbL!$M$37:$Q$43,IF(L27=TRUE,2,4))),IF($J27&gt;=VLOOKUP(P26,tbL!$M$37:$Q$43,IF(L27=TRUE,3,5)),$P26,IF(AND(L26=TRUE,L27=TRUE),$P26,$P26-1)),IF(AND(L27=TRUE,J27=VLOOKUP(P26,tbL!$M$37:$Q$43,IF(L27=TRUE,2,4))),P26,IF($P26+1&gt;$C$12,$C$12,$P26+1))),0)</f>
        <v>1</v>
      </c>
      <c r="Q27" s="159">
        <f t="shared" ca="1" si="2"/>
        <v>1</v>
      </c>
      <c r="R27" s="207">
        <f t="shared" ref="R27:R42" si="30">IF(L27=TRUE,IF(OR(K26=0,R26=1),1,0),0)</f>
        <v>1</v>
      </c>
      <c r="S27" s="208"/>
      <c r="T27" s="159">
        <f t="shared" si="23"/>
        <v>0</v>
      </c>
      <c r="U27" s="209" t="str">
        <f ca="1">IF(AND(T27=-1,N27=TRUE),"*",IF(AND(U26="*",N27=TRUE),"*",IF(AND(AND(L27=TRUE,U26="*"),J27&lt;VLOOKUP(V26+1,tbL!$M$38:$O$43,3)),"*","")))</f>
        <v/>
      </c>
      <c r="V27" s="204">
        <f t="shared" ca="1" si="3"/>
        <v>1</v>
      </c>
      <c r="Y27" s="159" t="str">
        <f t="shared" ca="1" si="4"/>
        <v/>
      </c>
      <c r="Z27" s="159" t="str">
        <f t="shared" si="5"/>
        <v/>
      </c>
      <c r="AA27" s="159">
        <f t="shared" ca="1" si="28"/>
        <v>1</v>
      </c>
      <c r="AC27" s="161" t="str">
        <f t="shared" ca="1" si="7"/>
        <v/>
      </c>
      <c r="AD27" s="161">
        <f t="shared" ca="1" si="8"/>
        <v>1</v>
      </c>
      <c r="AE27" s="161" t="str">
        <f t="shared" ca="1" si="9"/>
        <v/>
      </c>
      <c r="AF27" s="161">
        <f t="shared" ca="1" si="10"/>
        <v>1</v>
      </c>
      <c r="AG27" s="161" t="str">
        <f t="shared" ca="1" si="11"/>
        <v/>
      </c>
      <c r="AH27" s="161">
        <f t="shared" ca="1" si="12"/>
        <v>1</v>
      </c>
      <c r="AI27" s="161" t="str">
        <f t="shared" ca="1" si="13"/>
        <v/>
      </c>
      <c r="AJ27" s="161">
        <f t="shared" ca="1" si="14"/>
        <v>1</v>
      </c>
      <c r="AL27" s="161" t="str">
        <f t="shared" ca="1" si="15"/>
        <v/>
      </c>
      <c r="AM27" s="161">
        <f t="shared" ca="1" si="27"/>
        <v>1</v>
      </c>
      <c r="AN27" s="161" t="str">
        <f t="shared" ca="1" si="16"/>
        <v/>
      </c>
      <c r="AO27" s="161">
        <f t="shared" ca="1" si="26"/>
        <v>1</v>
      </c>
      <c r="AP27" s="161" t="str">
        <f t="shared" ca="1" si="17"/>
        <v/>
      </c>
      <c r="AQ27" s="161">
        <f t="shared" ca="1" si="24"/>
        <v>1</v>
      </c>
      <c r="AR27" s="161" t="str">
        <f t="shared" ca="1" si="18"/>
        <v/>
      </c>
      <c r="AS27" s="161">
        <f t="shared" ca="1" si="19"/>
        <v>1</v>
      </c>
      <c r="AT27" s="159" t="str">
        <f t="shared" ca="1" si="29"/>
        <v/>
      </c>
      <c r="AU27" s="210">
        <f t="shared" ca="1" si="1"/>
        <v>14</v>
      </c>
      <c r="AV27" s="209"/>
      <c r="AW27" s="204">
        <f t="shared" si="21"/>
        <v>1</v>
      </c>
      <c r="AX27" s="159"/>
      <c r="AZ27" s="159"/>
      <c r="BM27" s="207"/>
      <c r="BN27" s="212"/>
      <c r="BP27" s="209"/>
      <c r="BQ27" s="211"/>
      <c r="BR27" s="211"/>
      <c r="BS27" s="211"/>
      <c r="BT27" s="211"/>
      <c r="BU27" s="211"/>
      <c r="BV27" s="211"/>
      <c r="BW27" s="211"/>
      <c r="BX27" s="211"/>
      <c r="BY27" s="211"/>
      <c r="BZ27" s="211"/>
      <c r="CA27" s="209"/>
      <c r="CB27" s="224"/>
      <c r="CC27" s="204"/>
      <c r="CD27" s="204"/>
      <c r="CE27" s="204"/>
      <c r="CF27" s="211"/>
      <c r="CG27" s="211"/>
      <c r="CI27" s="209"/>
      <c r="CJ27" s="209"/>
      <c r="CL27" s="164"/>
      <c r="CM27" s="225"/>
      <c r="CN27" s="165"/>
      <c r="CO27" s="161"/>
      <c r="CP27" s="161"/>
      <c r="CQ27" s="161"/>
      <c r="CR27" s="161"/>
      <c r="CS27" s="161"/>
      <c r="CT27" s="161"/>
      <c r="CU27" s="161"/>
      <c r="CV27" s="161"/>
      <c r="DQ27" s="211"/>
      <c r="DR27" s="211"/>
      <c r="DS27" s="211"/>
      <c r="DT27" s="211"/>
      <c r="DW27" s="165"/>
      <c r="DX27" s="165"/>
      <c r="DY27" s="166"/>
      <c r="DZ27" s="209"/>
      <c r="EA27" s="211"/>
      <c r="EB27" s="211"/>
      <c r="EC27" s="211"/>
      <c r="ED27" s="211"/>
      <c r="EE27" s="211"/>
      <c r="EH27" s="165"/>
      <c r="EI27" s="165"/>
      <c r="EJ27" s="166"/>
      <c r="EK27" s="209"/>
      <c r="EL27" s="211"/>
      <c r="EM27" s="211"/>
      <c r="EN27" s="211"/>
      <c r="EO27" s="211"/>
      <c r="EP27" s="211"/>
      <c r="ES27" s="165"/>
      <c r="ET27" s="165"/>
      <c r="EU27" s="166"/>
      <c r="EV27" s="209"/>
      <c r="EW27" s="211"/>
      <c r="EX27" s="211"/>
      <c r="EY27" s="211"/>
      <c r="EZ27" s="211"/>
      <c r="FA27" s="211"/>
      <c r="FD27" s="165"/>
      <c r="FE27" s="165"/>
      <c r="FF27" s="166"/>
      <c r="FG27" s="209"/>
      <c r="FH27" s="211"/>
      <c r="FI27" s="211"/>
      <c r="FJ27" s="211"/>
      <c r="FK27" s="211"/>
      <c r="FL27" s="211"/>
    </row>
    <row r="28" spans="1:168">
      <c r="A28" s="159"/>
      <c r="B28" s="159"/>
      <c r="C28" s="159"/>
      <c r="D28" s="159"/>
      <c r="E28" s="235">
        <f ca="1">F28*C9</f>
        <v>4289.9939000000004</v>
      </c>
      <c r="F28" s="131">
        <f ca="1">IF($F$2=1,INDIRECT(tbL!I28),IF($F$2=2,INDIRECT(tbL!J28),IF($F$2=3,INDIRECT(tbL!K28))))</f>
        <v>3218.3</v>
      </c>
      <c r="G28" s="233">
        <f ca="1">F28*C10</f>
        <v>3713.9182000000001</v>
      </c>
      <c r="H28" s="247">
        <f ca="1">IF(C12&lt;=4,1000,F22)</f>
        <v>3218.3</v>
      </c>
      <c r="I28" s="221">
        <f t="shared" si="25"/>
        <v>24</v>
      </c>
      <c r="J28" s="159">
        <f>'v-t_chart'!C25</f>
        <v>4.8</v>
      </c>
      <c r="K28" s="204">
        <f t="shared" ca="1" si="0"/>
        <v>14.059199999999999</v>
      </c>
      <c r="L28" s="205" t="b">
        <f>IF('Input&amp;Output'!$C$3=10,phase_chart!C25,IF('Input&amp;Output'!$C$3=21,phase_chart!G25,IF('Input&amp;Output'!$C$3=22,phase_chart!K25,IF('Input&amp;Output'!$C$3=31,phase_chart!O25,IF('Input&amp;Output'!$C$3=32,phase_chart!S25,"")))))</f>
        <v>1</v>
      </c>
      <c r="M28" s="206" t="b">
        <f>IF('Input&amp;Output'!$C$3=10,phase_chart!D25,IF('Input&amp;Output'!$C$3=21,phase_chart!H25,IF('Input&amp;Output'!$C$3=22,phase_chart!L25,IF('Input&amp;Output'!$C$3=31,phase_chart!P25,IF('Input&amp;Output'!$C$3=32,phase_chart!T25,"")))))</f>
        <v>0</v>
      </c>
      <c r="N28" s="205" t="b">
        <f>IF('Input&amp;Output'!$C$3=10,phase_chart!E25,IF('Input&amp;Output'!$C$3=21,phase_chart!I25,IF('Input&amp;Output'!$C$3=22,phase_chart!M25,IF('Input&amp;Output'!$C$3=31,phase_chart!Q25,IF('Input&amp;Output'!$C$3=32,phase_chart!U25,"")))))</f>
        <v>0</v>
      </c>
      <c r="P28" s="159">
        <f ca="1">IF(NOT($J28=0),IF($J28&lt;IF($P27=0,0,VLOOKUP(P27,tbL!$M$37:$Q$43,IF(L28=TRUE,2,4))),IF($J28&gt;=VLOOKUP(P27,tbL!$M$37:$Q$43,IF(L28=TRUE,3,5)),$P27,IF(AND(L27=TRUE,L28=TRUE),$P27,$P27-1)),IF(AND(L28=TRUE,J28=VLOOKUP(P27,tbL!$M$37:$Q$43,IF(L28=TRUE,2,4))),P27,IF($P27+1&gt;$C$12,$C$12,$P27+1))),0)</f>
        <v>1</v>
      </c>
      <c r="Q28" s="159">
        <f t="shared" ca="1" si="2"/>
        <v>1</v>
      </c>
      <c r="R28" s="207">
        <f t="shared" ca="1" si="30"/>
        <v>1</v>
      </c>
      <c r="S28" s="208"/>
      <c r="T28" s="159">
        <f t="shared" si="23"/>
        <v>0</v>
      </c>
      <c r="U28" s="209" t="str">
        <f ca="1">IF(AND(T28=-1,N28=TRUE),"*",IF(AND(U27="*",N28=TRUE),"*",IF(AND(AND(L28=TRUE,U27="*"),J28&lt;VLOOKUP(V27+1,tbL!$M$38:$O$43,3)),"*","")))</f>
        <v/>
      </c>
      <c r="V28" s="204">
        <f t="shared" ca="1" si="3"/>
        <v>1</v>
      </c>
      <c r="Y28" s="159" t="str">
        <f t="shared" ca="1" si="4"/>
        <v/>
      </c>
      <c r="Z28" s="159" t="str">
        <f t="shared" si="5"/>
        <v/>
      </c>
      <c r="AA28" s="159">
        <f t="shared" ca="1" si="28"/>
        <v>1</v>
      </c>
      <c r="AC28" s="161" t="str">
        <f t="shared" ca="1" si="7"/>
        <v/>
      </c>
      <c r="AD28" s="161">
        <f t="shared" ca="1" si="8"/>
        <v>1</v>
      </c>
      <c r="AE28" s="161" t="str">
        <f t="shared" ca="1" si="9"/>
        <v/>
      </c>
      <c r="AF28" s="161">
        <f t="shared" ca="1" si="10"/>
        <v>1</v>
      </c>
      <c r="AG28" s="161" t="str">
        <f t="shared" ca="1" si="11"/>
        <v/>
      </c>
      <c r="AH28" s="161">
        <f t="shared" ca="1" si="12"/>
        <v>1</v>
      </c>
      <c r="AI28" s="161" t="str">
        <f t="shared" ca="1" si="13"/>
        <v/>
      </c>
      <c r="AJ28" s="161">
        <f t="shared" ca="1" si="14"/>
        <v>1</v>
      </c>
      <c r="AL28" s="161" t="str">
        <f t="shared" ca="1" si="15"/>
        <v/>
      </c>
      <c r="AM28" s="161">
        <f t="shared" ca="1" si="27"/>
        <v>1</v>
      </c>
      <c r="AN28" s="161" t="str">
        <f t="shared" ca="1" si="16"/>
        <v/>
      </c>
      <c r="AO28" s="161">
        <f t="shared" ca="1" si="26"/>
        <v>1</v>
      </c>
      <c r="AP28" s="161" t="str">
        <f t="shared" ca="1" si="17"/>
        <v/>
      </c>
      <c r="AQ28" s="161">
        <f t="shared" ca="1" si="24"/>
        <v>1</v>
      </c>
      <c r="AR28" s="161" t="str">
        <f t="shared" ca="1" si="18"/>
        <v/>
      </c>
      <c r="AS28" s="161">
        <f t="shared" ca="1" si="19"/>
        <v>1</v>
      </c>
      <c r="AT28" s="159" t="str">
        <f t="shared" ca="1" si="29"/>
        <v/>
      </c>
      <c r="AU28" s="210">
        <f t="shared" ca="1" si="1"/>
        <v>14</v>
      </c>
      <c r="AV28" s="209"/>
      <c r="AW28" s="204">
        <f t="shared" si="21"/>
        <v>2.333333333333333</v>
      </c>
      <c r="AX28" s="159"/>
      <c r="AZ28" s="159"/>
      <c r="BM28" s="207"/>
      <c r="BN28" s="212"/>
      <c r="BP28" s="209"/>
      <c r="BQ28" s="211"/>
      <c r="BR28" s="211"/>
      <c r="BS28" s="211"/>
      <c r="BT28" s="211"/>
      <c r="BU28" s="211"/>
      <c r="BV28" s="211"/>
      <c r="BW28" s="211"/>
      <c r="BX28" s="211"/>
      <c r="BY28" s="211"/>
      <c r="BZ28" s="211"/>
      <c r="CA28" s="209"/>
      <c r="CB28" s="224"/>
      <c r="CC28" s="204"/>
      <c r="CD28" s="204"/>
      <c r="CE28" s="204"/>
      <c r="CF28" s="211"/>
      <c r="CG28" s="211"/>
      <c r="CI28" s="209"/>
      <c r="CJ28" s="209"/>
      <c r="CL28" s="164"/>
      <c r="CM28" s="225"/>
      <c r="CN28" s="165"/>
      <c r="CO28" s="161"/>
      <c r="CP28" s="161"/>
      <c r="CQ28" s="161"/>
      <c r="CR28" s="161"/>
      <c r="CS28" s="161"/>
      <c r="CT28" s="161"/>
      <c r="CU28" s="161"/>
      <c r="CV28" s="161"/>
      <c r="DQ28" s="211"/>
      <c r="DR28" s="211"/>
      <c r="DS28" s="211"/>
      <c r="DT28" s="211"/>
      <c r="DW28" s="165"/>
      <c r="DX28" s="165"/>
      <c r="DY28" s="166"/>
      <c r="DZ28" s="209"/>
      <c r="EA28" s="211"/>
      <c r="EB28" s="211"/>
      <c r="EC28" s="211"/>
      <c r="ED28" s="211"/>
      <c r="EE28" s="211"/>
      <c r="EH28" s="165"/>
      <c r="EI28" s="165"/>
      <c r="EJ28" s="166"/>
      <c r="EK28" s="209"/>
      <c r="EL28" s="211"/>
      <c r="EM28" s="211"/>
      <c r="EN28" s="211"/>
      <c r="EO28" s="211"/>
      <c r="EP28" s="211"/>
      <c r="ES28" s="165"/>
      <c r="ET28" s="165"/>
      <c r="EU28" s="166"/>
      <c r="EV28" s="209"/>
      <c r="EW28" s="211"/>
      <c r="EX28" s="211"/>
      <c r="EY28" s="211"/>
      <c r="EZ28" s="211"/>
      <c r="FA28" s="211"/>
      <c r="FD28" s="165"/>
      <c r="FE28" s="165"/>
      <c r="FF28" s="166"/>
      <c r="FG28" s="209"/>
      <c r="FH28" s="211"/>
      <c r="FI28" s="211"/>
      <c r="FJ28" s="211"/>
      <c r="FK28" s="211"/>
      <c r="FL28" s="211"/>
    </row>
    <row r="29" spans="1:168">
      <c r="A29" s="159"/>
      <c r="B29" s="159"/>
      <c r="C29" s="159"/>
      <c r="D29" s="159"/>
      <c r="E29" s="244"/>
      <c r="F29" s="239" t="s">
        <v>204</v>
      </c>
      <c r="G29" s="248"/>
      <c r="H29" s="132" t="s">
        <v>204</v>
      </c>
      <c r="I29" s="221">
        <f t="shared" si="25"/>
        <v>25</v>
      </c>
      <c r="J29" s="159">
        <f>'v-t_chart'!C26</f>
        <v>7.2</v>
      </c>
      <c r="K29" s="204">
        <f t="shared" ca="1" si="0"/>
        <v>21.088799999999999</v>
      </c>
      <c r="L29" s="205" t="b">
        <f>IF('Input&amp;Output'!$C$3=10,phase_chart!C26,IF('Input&amp;Output'!$C$3=21,phase_chart!G26,IF('Input&amp;Output'!$C$3=22,phase_chart!K26,IF('Input&amp;Output'!$C$3=31,phase_chart!O26,IF('Input&amp;Output'!$C$3=32,phase_chart!S26,"")))))</f>
        <v>1</v>
      </c>
      <c r="M29" s="206" t="b">
        <f>IF('Input&amp;Output'!$C$3=10,phase_chart!D26,IF('Input&amp;Output'!$C$3=21,phase_chart!H26,IF('Input&amp;Output'!$C$3=22,phase_chart!L26,IF('Input&amp;Output'!$C$3=31,phase_chart!P26,IF('Input&amp;Output'!$C$3=32,phase_chart!T26,"")))))</f>
        <v>0</v>
      </c>
      <c r="N29" s="205" t="b">
        <f>IF('Input&amp;Output'!$C$3=10,phase_chart!E26,IF('Input&amp;Output'!$C$3=21,phase_chart!I26,IF('Input&amp;Output'!$C$3=22,phase_chart!M26,IF('Input&amp;Output'!$C$3=31,phase_chart!Q26,IF('Input&amp;Output'!$C$3=32,phase_chart!U26,"")))))</f>
        <v>0</v>
      </c>
      <c r="P29" s="159">
        <f ca="1">IF(NOT($J29=0),IF($J29&lt;IF($P28=0,0,VLOOKUP(P28,tbL!$M$37:$Q$43,IF(L29=TRUE,2,4))),IF($J29&gt;=VLOOKUP(P28,tbL!$M$37:$Q$43,IF(L29=TRUE,3,5)),$P28,IF(AND(L28=TRUE,L29=TRUE),$P28,$P28-1)),IF(AND(L29=TRUE,J29=VLOOKUP(P28,tbL!$M$37:$Q$43,IF(L29=TRUE,2,4))),P28,IF($P28+1&gt;$C$12,$C$12,$P28+1))),0)</f>
        <v>1</v>
      </c>
      <c r="Q29" s="159">
        <f t="shared" ca="1" si="2"/>
        <v>1</v>
      </c>
      <c r="R29" s="207">
        <f t="shared" ca="1" si="30"/>
        <v>1</v>
      </c>
      <c r="S29" s="208"/>
      <c r="T29" s="159">
        <f t="shared" si="23"/>
        <v>0</v>
      </c>
      <c r="U29" s="209" t="str">
        <f ca="1">IF(AND(T29=-1,N29=TRUE),"*",IF(AND(U28="*",N29=TRUE),"*",IF(AND(AND(L29=TRUE,U28="*"),J29&lt;VLOOKUP(V28+1,tbL!$M$38:$O$43,3)),"*","")))</f>
        <v/>
      </c>
      <c r="V29" s="204">
        <f t="shared" ca="1" si="3"/>
        <v>1</v>
      </c>
      <c r="Y29" s="159" t="str">
        <f t="shared" ca="1" si="4"/>
        <v/>
      </c>
      <c r="Z29" s="159" t="str">
        <f t="shared" si="5"/>
        <v/>
      </c>
      <c r="AA29" s="159">
        <f t="shared" ca="1" si="28"/>
        <v>1</v>
      </c>
      <c r="AC29" s="161" t="str">
        <f t="shared" ca="1" si="7"/>
        <v/>
      </c>
      <c r="AD29" s="161">
        <f t="shared" ca="1" si="8"/>
        <v>1</v>
      </c>
      <c r="AE29" s="161" t="str">
        <f t="shared" ca="1" si="9"/>
        <v/>
      </c>
      <c r="AF29" s="161">
        <f t="shared" ca="1" si="10"/>
        <v>1</v>
      </c>
      <c r="AG29" s="161" t="str">
        <f t="shared" ca="1" si="11"/>
        <v/>
      </c>
      <c r="AH29" s="161">
        <f t="shared" ca="1" si="12"/>
        <v>1</v>
      </c>
      <c r="AI29" s="161" t="str">
        <f t="shared" ca="1" si="13"/>
        <v/>
      </c>
      <c r="AJ29" s="161">
        <f t="shared" ca="1" si="14"/>
        <v>1</v>
      </c>
      <c r="AL29" s="161" t="str">
        <f t="shared" ca="1" si="15"/>
        <v/>
      </c>
      <c r="AM29" s="161">
        <f t="shared" ca="1" si="27"/>
        <v>1</v>
      </c>
      <c r="AN29" s="161" t="str">
        <f t="shared" ca="1" si="16"/>
        <v/>
      </c>
      <c r="AO29" s="161">
        <f t="shared" ca="1" si="26"/>
        <v>1</v>
      </c>
      <c r="AP29" s="161" t="str">
        <f t="shared" ca="1" si="17"/>
        <v/>
      </c>
      <c r="AQ29" s="161">
        <f t="shared" ca="1" si="24"/>
        <v>1</v>
      </c>
      <c r="AR29" s="161" t="str">
        <f t="shared" ca="1" si="18"/>
        <v/>
      </c>
      <c r="AS29" s="161">
        <f t="shared" ca="1" si="19"/>
        <v>1</v>
      </c>
      <c r="AT29" s="159" t="str">
        <f t="shared" ca="1" si="29"/>
        <v/>
      </c>
      <c r="AU29" s="210">
        <f t="shared" ca="1" si="1"/>
        <v>14</v>
      </c>
      <c r="AV29" s="209"/>
      <c r="AW29" s="204">
        <f t="shared" si="21"/>
        <v>4.333333333333333</v>
      </c>
      <c r="AX29" s="159"/>
      <c r="AZ29" s="159"/>
      <c r="BM29" s="207"/>
      <c r="BN29" s="212"/>
      <c r="BP29" s="209"/>
      <c r="BQ29" s="211"/>
      <c r="BR29" s="211"/>
      <c r="BS29" s="211"/>
      <c r="BT29" s="211"/>
      <c r="BU29" s="211"/>
      <c r="BV29" s="211"/>
      <c r="BW29" s="211"/>
      <c r="BX29" s="211"/>
      <c r="BY29" s="211"/>
      <c r="BZ29" s="211"/>
      <c r="CA29" s="209"/>
      <c r="CB29" s="224"/>
      <c r="CC29" s="204"/>
      <c r="CD29" s="204"/>
      <c r="CE29" s="204"/>
      <c r="CF29" s="211"/>
      <c r="CG29" s="211"/>
      <c r="CI29" s="209"/>
      <c r="CJ29" s="209"/>
      <c r="CL29" s="164"/>
      <c r="CM29" s="225"/>
      <c r="CN29" s="165"/>
      <c r="CO29" s="161"/>
      <c r="CP29" s="161"/>
      <c r="CQ29" s="161"/>
      <c r="CR29" s="161"/>
      <c r="CS29" s="161"/>
      <c r="CT29" s="161"/>
      <c r="CU29" s="161"/>
      <c r="CV29" s="161"/>
      <c r="DQ29" s="211"/>
      <c r="DR29" s="211"/>
      <c r="DS29" s="211"/>
      <c r="DT29" s="211"/>
      <c r="DW29" s="165"/>
      <c r="DX29" s="165"/>
      <c r="DY29" s="166"/>
      <c r="DZ29" s="209"/>
      <c r="EA29" s="211"/>
      <c r="EB29" s="211"/>
      <c r="EC29" s="211"/>
      <c r="ED29" s="211"/>
      <c r="EE29" s="211"/>
      <c r="EH29" s="165"/>
      <c r="EI29" s="165"/>
      <c r="EJ29" s="166"/>
      <c r="EK29" s="209"/>
      <c r="EL29" s="211"/>
      <c r="EM29" s="211"/>
      <c r="EN29" s="211"/>
      <c r="EO29" s="211"/>
      <c r="EP29" s="211"/>
      <c r="ES29" s="165"/>
      <c r="ET29" s="165"/>
      <c r="EU29" s="166"/>
      <c r="EV29" s="209"/>
      <c r="EW29" s="211"/>
      <c r="EX29" s="211"/>
      <c r="EY29" s="211"/>
      <c r="EZ29" s="211"/>
      <c r="FA29" s="211"/>
      <c r="FD29" s="165"/>
      <c r="FE29" s="165"/>
      <c r="FF29" s="166"/>
      <c r="FG29" s="209"/>
      <c r="FH29" s="211"/>
      <c r="FI29" s="211"/>
      <c r="FJ29" s="211"/>
      <c r="FK29" s="211"/>
      <c r="FL29" s="211"/>
    </row>
    <row r="30" spans="1:168">
      <c r="A30" s="159"/>
      <c r="B30" s="159"/>
      <c r="C30" s="159"/>
      <c r="D30" s="159"/>
      <c r="E30" s="199"/>
      <c r="F30" s="132"/>
      <c r="G30" s="199"/>
      <c r="H30" s="151"/>
      <c r="I30" s="221">
        <f t="shared" si="25"/>
        <v>26</v>
      </c>
      <c r="J30" s="159">
        <f>'v-t_chart'!C27</f>
        <v>9.6</v>
      </c>
      <c r="K30" s="204">
        <f t="shared" ca="1" si="0"/>
        <v>28.118399999999998</v>
      </c>
      <c r="L30" s="205" t="b">
        <f>IF('Input&amp;Output'!$C$3=10,phase_chart!C27,IF('Input&amp;Output'!$C$3=21,phase_chart!G27,IF('Input&amp;Output'!$C$3=22,phase_chart!K27,IF('Input&amp;Output'!$C$3=31,phase_chart!O27,IF('Input&amp;Output'!$C$3=32,phase_chart!S27,"")))))</f>
        <v>1</v>
      </c>
      <c r="M30" s="206" t="b">
        <f>IF('Input&amp;Output'!$C$3=10,phase_chart!D27,IF('Input&amp;Output'!$C$3=21,phase_chart!H27,IF('Input&amp;Output'!$C$3=22,phase_chart!L27,IF('Input&amp;Output'!$C$3=31,phase_chart!P27,IF('Input&amp;Output'!$C$3=32,phase_chart!T27,"")))))</f>
        <v>0</v>
      </c>
      <c r="N30" s="205" t="b">
        <f>IF('Input&amp;Output'!$C$3=10,phase_chart!E27,IF('Input&amp;Output'!$C$3=21,phase_chart!I27,IF('Input&amp;Output'!$C$3=22,phase_chart!M27,IF('Input&amp;Output'!$C$3=31,phase_chart!Q27,IF('Input&amp;Output'!$C$3=32,phase_chart!U27,"")))))</f>
        <v>0</v>
      </c>
      <c r="P30" s="159">
        <f ca="1">IF(NOT($J30=0),IF($J30&lt;IF($P29=0,0,VLOOKUP(P29,tbL!$M$37:$Q$43,IF(L30=TRUE,2,4))),IF($J30&gt;=VLOOKUP(P29,tbL!$M$37:$Q$43,IF(L30=TRUE,3,5)),$P29,IF(AND(L29=TRUE,L30=TRUE),$P29,$P29-1)),IF(AND(L30=TRUE,J30=VLOOKUP(P29,tbL!$M$37:$Q$43,IF(L30=TRUE,2,4))),P29,IF($P29+1&gt;$C$12,$C$12,$P29+1))),0)</f>
        <v>1</v>
      </c>
      <c r="Q30" s="159">
        <f t="shared" ca="1" si="2"/>
        <v>1</v>
      </c>
      <c r="R30" s="207">
        <f t="shared" ca="1" si="30"/>
        <v>1</v>
      </c>
      <c r="S30" s="208"/>
      <c r="T30" s="159">
        <f t="shared" si="23"/>
        <v>0</v>
      </c>
      <c r="U30" s="209" t="str">
        <f ca="1">IF(AND(T30=-1,N30=TRUE),"*",IF(AND(U29="*",N30=TRUE),"*",IF(AND(AND(L30=TRUE,U29="*"),J30&lt;VLOOKUP(V29+1,tbL!$M$38:$O$43,3)),"*","")))</f>
        <v/>
      </c>
      <c r="V30" s="204">
        <f t="shared" ca="1" si="3"/>
        <v>1</v>
      </c>
      <c r="Y30" s="159" t="str">
        <f t="shared" ca="1" si="4"/>
        <v/>
      </c>
      <c r="Z30" s="159" t="str">
        <f t="shared" si="5"/>
        <v/>
      </c>
      <c r="AA30" s="159">
        <f t="shared" ca="1" si="28"/>
        <v>1</v>
      </c>
      <c r="AC30" s="161" t="str">
        <f t="shared" ca="1" si="7"/>
        <v/>
      </c>
      <c r="AD30" s="161">
        <f t="shared" ca="1" si="8"/>
        <v>1</v>
      </c>
      <c r="AE30" s="161" t="str">
        <f t="shared" ca="1" si="9"/>
        <v/>
      </c>
      <c r="AF30" s="161">
        <f t="shared" ca="1" si="10"/>
        <v>1</v>
      </c>
      <c r="AG30" s="161" t="str">
        <f t="shared" ca="1" si="11"/>
        <v/>
      </c>
      <c r="AH30" s="161">
        <f t="shared" ca="1" si="12"/>
        <v>1</v>
      </c>
      <c r="AI30" s="161" t="str">
        <f t="shared" ca="1" si="13"/>
        <v/>
      </c>
      <c r="AJ30" s="161">
        <f t="shared" ca="1" si="14"/>
        <v>1</v>
      </c>
      <c r="AL30" s="161" t="str">
        <f t="shared" ca="1" si="15"/>
        <v/>
      </c>
      <c r="AM30" s="161">
        <f t="shared" ca="1" si="27"/>
        <v>1</v>
      </c>
      <c r="AN30" s="161" t="str">
        <f t="shared" ca="1" si="16"/>
        <v/>
      </c>
      <c r="AO30" s="161">
        <f t="shared" ca="1" si="26"/>
        <v>1</v>
      </c>
      <c r="AP30" s="161" t="str">
        <f t="shared" ca="1" si="17"/>
        <v/>
      </c>
      <c r="AQ30" s="161">
        <f t="shared" ca="1" si="24"/>
        <v>1</v>
      </c>
      <c r="AR30" s="161" t="str">
        <f t="shared" ca="1" si="18"/>
        <v/>
      </c>
      <c r="AS30" s="161">
        <f t="shared" ca="1" si="19"/>
        <v>1</v>
      </c>
      <c r="AT30" s="159" t="str">
        <f t="shared" ca="1" si="29"/>
        <v/>
      </c>
      <c r="AU30" s="210">
        <f t="shared" ca="1" si="1"/>
        <v>14</v>
      </c>
      <c r="AV30" s="209"/>
      <c r="AW30" s="204">
        <f t="shared" si="21"/>
        <v>7</v>
      </c>
      <c r="AX30" s="159"/>
      <c r="AZ30" s="159"/>
      <c r="BM30" s="207"/>
      <c r="BN30" s="212"/>
      <c r="BP30" s="209"/>
      <c r="BQ30" s="211"/>
      <c r="BR30" s="211"/>
      <c r="BS30" s="211"/>
      <c r="BT30" s="211"/>
      <c r="BU30" s="211"/>
      <c r="BV30" s="211"/>
      <c r="BW30" s="211"/>
      <c r="BX30" s="211"/>
      <c r="BY30" s="211"/>
      <c r="BZ30" s="211"/>
      <c r="CA30" s="209"/>
      <c r="CB30" s="224"/>
      <c r="CC30" s="204"/>
      <c r="CD30" s="204"/>
      <c r="CE30" s="204"/>
      <c r="CF30" s="211"/>
      <c r="CG30" s="211"/>
      <c r="CI30" s="209"/>
      <c r="CJ30" s="209"/>
      <c r="CL30" s="164"/>
      <c r="CM30" s="225"/>
      <c r="CN30" s="165"/>
      <c r="CO30" s="161"/>
      <c r="CP30" s="161"/>
      <c r="CQ30" s="161"/>
      <c r="CR30" s="161"/>
      <c r="CS30" s="161"/>
      <c r="CT30" s="161"/>
      <c r="CU30" s="161"/>
      <c r="CV30" s="161"/>
      <c r="DQ30" s="211"/>
      <c r="DR30" s="211"/>
      <c r="DS30" s="211"/>
      <c r="DT30" s="211"/>
      <c r="DW30" s="165"/>
      <c r="DX30" s="165"/>
      <c r="DY30" s="166"/>
      <c r="DZ30" s="209"/>
      <c r="EA30" s="211"/>
      <c r="EB30" s="211"/>
      <c r="EC30" s="211"/>
      <c r="ED30" s="211"/>
      <c r="EE30" s="211"/>
      <c r="EH30" s="165"/>
      <c r="EI30" s="165"/>
      <c r="EJ30" s="166"/>
      <c r="EK30" s="209"/>
      <c r="EL30" s="211"/>
      <c r="EM30" s="211"/>
      <c r="EN30" s="211"/>
      <c r="EO30" s="211"/>
      <c r="EP30" s="211"/>
      <c r="ES30" s="165"/>
      <c r="ET30" s="165"/>
      <c r="EU30" s="166"/>
      <c r="EV30" s="209"/>
      <c r="EW30" s="211"/>
      <c r="EX30" s="211"/>
      <c r="EY30" s="211"/>
      <c r="EZ30" s="211"/>
      <c r="FA30" s="211"/>
      <c r="FD30" s="165"/>
      <c r="FE30" s="165"/>
      <c r="FF30" s="166"/>
      <c r="FG30" s="209"/>
      <c r="FH30" s="211"/>
      <c r="FI30" s="211"/>
      <c r="FJ30" s="211"/>
      <c r="FK30" s="211"/>
      <c r="FL30" s="211"/>
    </row>
    <row r="31" spans="1:168">
      <c r="A31" s="159"/>
      <c r="B31" s="159"/>
      <c r="C31" s="159"/>
      <c r="D31" s="159"/>
      <c r="E31" s="132" t="s">
        <v>203</v>
      </c>
      <c r="F31" s="132" t="s">
        <v>205</v>
      </c>
      <c r="G31" s="132" t="s">
        <v>206</v>
      </c>
      <c r="H31" s="132" t="s">
        <v>205</v>
      </c>
      <c r="I31" s="221">
        <f t="shared" si="25"/>
        <v>27</v>
      </c>
      <c r="J31" s="159">
        <f>'v-t_chart'!C28</f>
        <v>12</v>
      </c>
      <c r="K31" s="204">
        <f t="shared" ca="1" si="0"/>
        <v>35.147999999999996</v>
      </c>
      <c r="L31" s="205" t="b">
        <f>IF('Input&amp;Output'!$C$3=10,phase_chart!C28,IF('Input&amp;Output'!$C$3=21,phase_chart!G28,IF('Input&amp;Output'!$C$3=22,phase_chart!K28,IF('Input&amp;Output'!$C$3=31,phase_chart!O28,IF('Input&amp;Output'!$C$3=32,phase_chart!S28,"")))))</f>
        <v>1</v>
      </c>
      <c r="M31" s="206" t="b">
        <f>IF('Input&amp;Output'!$C$3=10,phase_chart!D28,IF('Input&amp;Output'!$C$3=21,phase_chart!H28,IF('Input&amp;Output'!$C$3=22,phase_chart!L28,IF('Input&amp;Output'!$C$3=31,phase_chart!P28,IF('Input&amp;Output'!$C$3=32,phase_chart!T28,"")))))</f>
        <v>0</v>
      </c>
      <c r="N31" s="205" t="b">
        <f>IF('Input&amp;Output'!$C$3=10,phase_chart!E28,IF('Input&amp;Output'!$C$3=21,phase_chart!I28,IF('Input&amp;Output'!$C$3=22,phase_chart!M28,IF('Input&amp;Output'!$C$3=31,phase_chart!Q28,IF('Input&amp;Output'!$C$3=32,phase_chart!U28,"")))))</f>
        <v>0</v>
      </c>
      <c r="P31" s="159">
        <f ca="1">IF(NOT($J31=0),IF($J31&lt;IF($P30=0,0,VLOOKUP(P30,tbL!$M$37:$Q$43,IF(L31=TRUE,2,4))),IF($J31&gt;=VLOOKUP(P30,tbL!$M$37:$Q$43,IF(L31=TRUE,3,5)),$P30,IF(AND(L30=TRUE,L31=TRUE),$P30,$P30-1)),IF(AND(L31=TRUE,J31=VLOOKUP(P30,tbL!$M$37:$Q$43,IF(L31=TRUE,2,4))),P30,IF($P30+1&gt;$C$12,$C$12,$P30+1))),0)</f>
        <v>1</v>
      </c>
      <c r="Q31" s="159">
        <f t="shared" ca="1" si="2"/>
        <v>1</v>
      </c>
      <c r="R31" s="207">
        <f t="shared" ca="1" si="30"/>
        <v>1</v>
      </c>
      <c r="S31" s="208"/>
      <c r="T31" s="159">
        <f t="shared" si="23"/>
        <v>0</v>
      </c>
      <c r="U31" s="209" t="str">
        <f ca="1">IF(AND(T31=-1,N31=TRUE),"*",IF(AND(U30="*",N31=TRUE),"*",IF(AND(AND(L31=TRUE,U30="*"),J31&lt;VLOOKUP(V30+1,tbL!$M$38:$O$43,3)),"*","")))</f>
        <v/>
      </c>
      <c r="V31" s="204">
        <f t="shared" ca="1" si="3"/>
        <v>1</v>
      </c>
      <c r="Y31" s="159" t="str">
        <f t="shared" ca="1" si="4"/>
        <v/>
      </c>
      <c r="Z31" s="159" t="str">
        <f t="shared" si="5"/>
        <v/>
      </c>
      <c r="AA31" s="159">
        <f t="shared" ca="1" si="28"/>
        <v>1</v>
      </c>
      <c r="AC31" s="161" t="str">
        <f t="shared" ca="1" si="7"/>
        <v/>
      </c>
      <c r="AD31" s="161">
        <f t="shared" ca="1" si="8"/>
        <v>1</v>
      </c>
      <c r="AE31" s="161" t="str">
        <f t="shared" ca="1" si="9"/>
        <v/>
      </c>
      <c r="AF31" s="161">
        <f t="shared" ca="1" si="10"/>
        <v>1</v>
      </c>
      <c r="AG31" s="161" t="str">
        <f t="shared" ca="1" si="11"/>
        <v/>
      </c>
      <c r="AH31" s="161">
        <f t="shared" ca="1" si="12"/>
        <v>1</v>
      </c>
      <c r="AI31" s="161" t="str">
        <f t="shared" ca="1" si="13"/>
        <v/>
      </c>
      <c r="AJ31" s="161">
        <f t="shared" ca="1" si="14"/>
        <v>1</v>
      </c>
      <c r="AL31" s="161" t="str">
        <f t="shared" ca="1" si="15"/>
        <v/>
      </c>
      <c r="AM31" s="161">
        <f t="shared" ca="1" si="27"/>
        <v>1</v>
      </c>
      <c r="AN31" s="161" t="str">
        <f t="shared" ca="1" si="16"/>
        <v/>
      </c>
      <c r="AO31" s="161">
        <f t="shared" ca="1" si="26"/>
        <v>1</v>
      </c>
      <c r="AP31" s="161" t="str">
        <f t="shared" ca="1" si="17"/>
        <v/>
      </c>
      <c r="AQ31" s="161">
        <f t="shared" ca="1" si="24"/>
        <v>1</v>
      </c>
      <c r="AR31" s="161" t="str">
        <f t="shared" ca="1" si="18"/>
        <v/>
      </c>
      <c r="AS31" s="161">
        <f t="shared" ca="1" si="19"/>
        <v>1</v>
      </c>
      <c r="AT31" s="159" t="str">
        <f t="shared" ca="1" si="29"/>
        <v/>
      </c>
      <c r="AU31" s="210">
        <f t="shared" ca="1" si="1"/>
        <v>14</v>
      </c>
      <c r="AV31" s="209"/>
      <c r="AW31" s="204">
        <f t="shared" si="21"/>
        <v>10.333333333333332</v>
      </c>
      <c r="AX31" s="159"/>
      <c r="AZ31" s="159"/>
      <c r="BM31" s="207"/>
      <c r="BN31" s="212"/>
      <c r="BP31" s="209"/>
      <c r="BQ31" s="211"/>
      <c r="BR31" s="211"/>
      <c r="BS31" s="211"/>
      <c r="BT31" s="211"/>
      <c r="BU31" s="211"/>
      <c r="BV31" s="211"/>
      <c r="BW31" s="211"/>
      <c r="BX31" s="211"/>
      <c r="BY31" s="211"/>
      <c r="BZ31" s="211"/>
      <c r="CA31" s="209"/>
      <c r="CB31" s="224"/>
      <c r="CC31" s="204"/>
      <c r="CD31" s="204"/>
      <c r="CE31" s="204"/>
      <c r="CF31" s="211"/>
      <c r="CG31" s="211"/>
      <c r="CI31" s="209"/>
      <c r="CJ31" s="209"/>
      <c r="CL31" s="164"/>
      <c r="CM31" s="225"/>
      <c r="CN31" s="165"/>
      <c r="CO31" s="161"/>
      <c r="CP31" s="214"/>
      <c r="CQ31" s="161"/>
      <c r="CR31" s="161"/>
      <c r="CS31" s="161"/>
      <c r="CT31" s="161"/>
      <c r="CU31" s="161"/>
      <c r="CV31" s="161"/>
      <c r="DQ31" s="211"/>
      <c r="DR31" s="211"/>
      <c r="DS31" s="211"/>
      <c r="DT31" s="211"/>
      <c r="DW31" s="165"/>
      <c r="DX31" s="165"/>
      <c r="DY31" s="166"/>
      <c r="DZ31" s="209"/>
      <c r="EA31" s="211"/>
      <c r="EB31" s="211"/>
      <c r="EC31" s="211"/>
      <c r="ED31" s="211"/>
      <c r="EE31" s="211"/>
      <c r="EH31" s="165"/>
      <c r="EI31" s="165"/>
      <c r="EJ31" s="166"/>
      <c r="EK31" s="209"/>
      <c r="EL31" s="211"/>
      <c r="EM31" s="211"/>
      <c r="EN31" s="211"/>
      <c r="EO31" s="211"/>
      <c r="EP31" s="211"/>
      <c r="ES31" s="165"/>
      <c r="ET31" s="165"/>
      <c r="EU31" s="166"/>
      <c r="EV31" s="209"/>
      <c r="EW31" s="211"/>
      <c r="EX31" s="211"/>
      <c r="EY31" s="211"/>
      <c r="EZ31" s="211"/>
      <c r="FA31" s="211"/>
      <c r="FD31" s="165"/>
      <c r="FE31" s="165"/>
      <c r="FF31" s="166"/>
      <c r="FG31" s="209"/>
      <c r="FH31" s="211"/>
      <c r="FI31" s="211"/>
      <c r="FJ31" s="211"/>
      <c r="FK31" s="211"/>
      <c r="FL31" s="211"/>
    </row>
    <row r="32" spans="1:168">
      <c r="A32" s="159"/>
      <c r="B32" s="159"/>
      <c r="C32" s="159"/>
      <c r="D32" s="159"/>
      <c r="E32" s="220">
        <f>IF(OR(C11=0,C11=""),20000,((0.5753*EXP((-1.9)*($C$15)/($C$14-0)))*($C$16-$C$17)+$C$17))</f>
        <v>5210.4462366936859</v>
      </c>
      <c r="F32" s="131">
        <f ca="1">IF($F$2=1,INDIRECT(tbL!I32),IF($F$2=2,INDIRECT(tbL!J32),IF($F$2=3,INDIRECT(tbL!K32))))</f>
        <v>4515.1000000000004</v>
      </c>
      <c r="G32" s="233">
        <f ca="1">F32*C11</f>
        <v>4682.1587</v>
      </c>
      <c r="H32" s="246">
        <f ca="1">IF(C12&lt;=5,1000,F27)</f>
        <v>3908.8</v>
      </c>
      <c r="I32" s="221">
        <f t="shared" si="25"/>
        <v>28</v>
      </c>
      <c r="J32" s="159">
        <f>'v-t_chart'!C29</f>
        <v>14.3</v>
      </c>
      <c r="K32" s="204">
        <f t="shared" ca="1" si="0"/>
        <v>41.884700000000002</v>
      </c>
      <c r="L32" s="205" t="b">
        <f>IF('Input&amp;Output'!$C$3=10,phase_chart!C29,IF('Input&amp;Output'!$C$3=21,phase_chart!G29,IF('Input&amp;Output'!$C$3=22,phase_chart!K29,IF('Input&amp;Output'!$C$3=31,phase_chart!O29,IF('Input&amp;Output'!$C$3=32,phase_chart!S29,"")))))</f>
        <v>1</v>
      </c>
      <c r="M32" s="206" t="b">
        <f>IF('Input&amp;Output'!$C$3=10,phase_chart!D29,IF('Input&amp;Output'!$C$3=21,phase_chart!H29,IF('Input&amp;Output'!$C$3=22,phase_chart!L29,IF('Input&amp;Output'!$C$3=31,phase_chart!P29,IF('Input&amp;Output'!$C$3=32,phase_chart!T29,"")))))</f>
        <v>0</v>
      </c>
      <c r="N32" s="205" t="b">
        <f>IF('Input&amp;Output'!$C$3=10,phase_chart!E29,IF('Input&amp;Output'!$C$3=21,phase_chart!I29,IF('Input&amp;Output'!$C$3=22,phase_chart!M29,IF('Input&amp;Output'!$C$3=31,phase_chart!Q29,IF('Input&amp;Output'!$C$3=32,phase_chart!U29,"")))))</f>
        <v>0</v>
      </c>
      <c r="P32" s="159">
        <f ca="1">IF(NOT($J32=0),IF($J32&lt;IF($P31=0,0,VLOOKUP(P31,tbL!$M$37:$Q$43,IF(L32=TRUE,2,4))),IF($J32&gt;=VLOOKUP(P31,tbL!$M$37:$Q$43,IF(L32=TRUE,3,5)),$P31,IF(AND(L31=TRUE,L32=TRUE),$P31,$P31-1)),IF(AND(L32=TRUE,J32=VLOOKUP(P31,tbL!$M$37:$Q$43,IF(L32=TRUE,2,4))),P31,IF($P31+1&gt;$C$12,$C$12,$P31+1))),0)</f>
        <v>1</v>
      </c>
      <c r="Q32" s="159">
        <f t="shared" ca="1" si="2"/>
        <v>1</v>
      </c>
      <c r="R32" s="207">
        <f t="shared" ca="1" si="30"/>
        <v>1</v>
      </c>
      <c r="S32" s="208"/>
      <c r="T32" s="159">
        <f t="shared" si="23"/>
        <v>0</v>
      </c>
      <c r="U32" s="209" t="str">
        <f ca="1">IF(AND(T32=-1,N32=TRUE),"*",IF(AND(U31="*",N32=TRUE),"*",IF(AND(AND(L32=TRUE,U31="*"),J32&lt;VLOOKUP(V31+1,tbL!$M$38:$O$43,3)),"*","")))</f>
        <v/>
      </c>
      <c r="V32" s="204">
        <f t="shared" ca="1" si="3"/>
        <v>1</v>
      </c>
      <c r="Y32" s="159" t="str">
        <f t="shared" ca="1" si="4"/>
        <v/>
      </c>
      <c r="Z32" s="159" t="str">
        <f t="shared" si="5"/>
        <v/>
      </c>
      <c r="AA32" s="159">
        <f t="shared" ca="1" si="28"/>
        <v>1</v>
      </c>
      <c r="AC32" s="161" t="str">
        <f t="shared" ca="1" si="7"/>
        <v/>
      </c>
      <c r="AD32" s="161">
        <f t="shared" ca="1" si="8"/>
        <v>1</v>
      </c>
      <c r="AE32" s="161" t="str">
        <f t="shared" ca="1" si="9"/>
        <v/>
      </c>
      <c r="AF32" s="161">
        <f t="shared" ca="1" si="10"/>
        <v>1</v>
      </c>
      <c r="AG32" s="161" t="str">
        <f t="shared" ca="1" si="11"/>
        <v/>
      </c>
      <c r="AH32" s="161">
        <f t="shared" ca="1" si="12"/>
        <v>1</v>
      </c>
      <c r="AI32" s="161" t="str">
        <f t="shared" ca="1" si="13"/>
        <v/>
      </c>
      <c r="AJ32" s="161">
        <f t="shared" ca="1" si="14"/>
        <v>1</v>
      </c>
      <c r="AL32" s="161" t="str">
        <f t="shared" ca="1" si="15"/>
        <v/>
      </c>
      <c r="AM32" s="161">
        <f t="shared" ca="1" si="27"/>
        <v>1</v>
      </c>
      <c r="AN32" s="161" t="str">
        <f t="shared" ca="1" si="16"/>
        <v/>
      </c>
      <c r="AO32" s="161">
        <f t="shared" ca="1" si="26"/>
        <v>1</v>
      </c>
      <c r="AP32" s="161" t="str">
        <f t="shared" ca="1" si="17"/>
        <v/>
      </c>
      <c r="AQ32" s="161">
        <f t="shared" ca="1" si="24"/>
        <v>1</v>
      </c>
      <c r="AR32" s="161" t="str">
        <f t="shared" ca="1" si="18"/>
        <v/>
      </c>
      <c r="AS32" s="161">
        <f t="shared" ca="1" si="19"/>
        <v>1</v>
      </c>
      <c r="AT32" s="159" t="str">
        <f t="shared" ca="1" si="29"/>
        <v/>
      </c>
      <c r="AU32" s="210">
        <f t="shared" ca="1" si="1"/>
        <v>14</v>
      </c>
      <c r="AV32" s="209"/>
      <c r="AW32" s="204">
        <f t="shared" si="21"/>
        <v>14.305555555555554</v>
      </c>
      <c r="AX32" s="159"/>
      <c r="AZ32" s="159"/>
      <c r="BM32" s="207"/>
      <c r="BN32" s="212"/>
      <c r="BP32" s="209"/>
      <c r="BQ32" s="211"/>
      <c r="BR32" s="211"/>
      <c r="BS32" s="211"/>
      <c r="BT32" s="211"/>
      <c r="BU32" s="211"/>
      <c r="BV32" s="211"/>
      <c r="BW32" s="211"/>
      <c r="BX32" s="211"/>
      <c r="BY32" s="211"/>
      <c r="BZ32" s="211"/>
      <c r="CA32" s="209"/>
      <c r="CB32" s="224"/>
      <c r="CC32" s="204"/>
      <c r="CD32" s="204"/>
      <c r="CE32" s="204"/>
      <c r="CF32" s="211"/>
      <c r="CG32" s="211"/>
      <c r="CI32" s="209"/>
      <c r="CJ32" s="209"/>
      <c r="CL32" s="164"/>
      <c r="CM32" s="225"/>
      <c r="CN32" s="165"/>
      <c r="CO32" s="161"/>
      <c r="CP32" s="214"/>
      <c r="CQ32" s="161"/>
      <c r="CR32" s="161"/>
      <c r="CS32" s="161"/>
      <c r="CT32" s="161"/>
      <c r="CU32" s="161"/>
      <c r="CV32" s="161"/>
      <c r="DQ32" s="211"/>
      <c r="DR32" s="211"/>
      <c r="DS32" s="211"/>
      <c r="DT32" s="211"/>
      <c r="DW32" s="165"/>
      <c r="DX32" s="165"/>
      <c r="DY32" s="166"/>
      <c r="DZ32" s="209"/>
      <c r="EA32" s="211"/>
      <c r="EB32" s="211"/>
      <c r="EC32" s="211"/>
      <c r="ED32" s="211"/>
      <c r="EE32" s="211"/>
      <c r="EH32" s="165"/>
      <c r="EI32" s="165"/>
      <c r="EJ32" s="166"/>
      <c r="EK32" s="209"/>
      <c r="EL32" s="211"/>
      <c r="EM32" s="211"/>
      <c r="EN32" s="211"/>
      <c r="EO32" s="211"/>
      <c r="EP32" s="211"/>
      <c r="ES32" s="165"/>
      <c r="ET32" s="165"/>
      <c r="EU32" s="166"/>
      <c r="EV32" s="209"/>
      <c r="EW32" s="211"/>
      <c r="EX32" s="211"/>
      <c r="EY32" s="211"/>
      <c r="EZ32" s="211"/>
      <c r="FA32" s="211"/>
      <c r="FD32" s="165"/>
      <c r="FE32" s="165"/>
      <c r="FF32" s="166"/>
      <c r="FG32" s="209"/>
      <c r="FH32" s="211"/>
      <c r="FI32" s="211"/>
      <c r="FJ32" s="211"/>
      <c r="FK32" s="211"/>
      <c r="FL32" s="211"/>
    </row>
    <row r="33" spans="1:168">
      <c r="A33" s="159"/>
      <c r="B33" s="159"/>
      <c r="C33" s="159"/>
      <c r="D33" s="159"/>
      <c r="E33" s="235">
        <f ca="1">F33*C10</f>
        <v>4510.7551999999996</v>
      </c>
      <c r="F33" s="131">
        <f ca="1">IF($F$2=1,INDIRECT(tbL!I33),IF($F$2=2,INDIRECT(tbL!J33),IF($F$2=3,INDIRECT(tbL!K33))))</f>
        <v>3908.8</v>
      </c>
      <c r="G33" s="233">
        <f ca="1">F33*C11</f>
        <v>4053.4256</v>
      </c>
      <c r="H33" s="247">
        <f ca="1">IF(C12&lt;=5,1000,F27)</f>
        <v>3908.8</v>
      </c>
      <c r="I33" s="221">
        <f t="shared" si="25"/>
        <v>29</v>
      </c>
      <c r="J33" s="159">
        <f>'v-t_chart'!C30</f>
        <v>16.600000000000001</v>
      </c>
      <c r="K33" s="204">
        <f t="shared" ca="1" si="0"/>
        <v>48.621400000000001</v>
      </c>
      <c r="L33" s="205" t="b">
        <f>IF('Input&amp;Output'!$C$3=10,phase_chart!C30,IF('Input&amp;Output'!$C$3=21,phase_chart!G30,IF('Input&amp;Output'!$C$3=22,phase_chart!K30,IF('Input&amp;Output'!$C$3=31,phase_chart!O30,IF('Input&amp;Output'!$C$3=32,phase_chart!S30,"")))))</f>
        <v>1</v>
      </c>
      <c r="M33" s="206" t="b">
        <f>IF('Input&amp;Output'!$C$3=10,phase_chart!D30,IF('Input&amp;Output'!$C$3=21,phase_chart!H30,IF('Input&amp;Output'!$C$3=22,phase_chart!L30,IF('Input&amp;Output'!$C$3=31,phase_chart!P30,IF('Input&amp;Output'!$C$3=32,phase_chart!T30,"")))))</f>
        <v>0</v>
      </c>
      <c r="N33" s="205" t="b">
        <f>IF('Input&amp;Output'!$C$3=10,phase_chart!E30,IF('Input&amp;Output'!$C$3=21,phase_chart!I30,IF('Input&amp;Output'!$C$3=22,phase_chart!M30,IF('Input&amp;Output'!$C$3=31,phase_chart!Q30,IF('Input&amp;Output'!$C$3=32,phase_chart!U30,"")))))</f>
        <v>0</v>
      </c>
      <c r="P33" s="159">
        <f ca="1">IF(NOT($J33=0),IF($J33&lt;IF($P32=0,0,VLOOKUP(P32,tbL!$M$37:$Q$43,IF(L33=TRUE,2,4))),IF($J33&gt;=VLOOKUP(P32,tbL!$M$37:$Q$43,IF(L33=TRUE,3,5)),$P32,IF(AND(L32=TRUE,L33=TRUE),$P32,$P32-1)),IF(AND(L33=TRUE,J33=VLOOKUP(P32,tbL!$M$37:$Q$43,IF(L33=TRUE,2,4))),P32,IF($P32+1&gt;$C$12,$C$12,$P32+1))),0)</f>
        <v>1</v>
      </c>
      <c r="Q33" s="159">
        <f t="shared" ca="1" si="2"/>
        <v>1</v>
      </c>
      <c r="R33" s="207">
        <f t="shared" ca="1" si="30"/>
        <v>1</v>
      </c>
      <c r="S33" s="208"/>
      <c r="T33" s="159">
        <f t="shared" si="23"/>
        <v>0</v>
      </c>
      <c r="U33" s="209" t="str">
        <f ca="1">IF(AND(T33=-1,N33=TRUE),"*",IF(AND(U32="*",N33=TRUE),"*",IF(AND(AND(L33=TRUE,U32="*"),J33&lt;VLOOKUP(V32+1,tbL!$M$38:$O$43,3)),"*","")))</f>
        <v/>
      </c>
      <c r="V33" s="204">
        <f t="shared" ca="1" si="3"/>
        <v>1</v>
      </c>
      <c r="Y33" s="159" t="str">
        <f t="shared" ca="1" si="4"/>
        <v/>
      </c>
      <c r="Z33" s="159" t="str">
        <f t="shared" si="5"/>
        <v/>
      </c>
      <c r="AA33" s="159">
        <f t="shared" ca="1" si="28"/>
        <v>1</v>
      </c>
      <c r="AC33" s="161" t="str">
        <f t="shared" ca="1" si="7"/>
        <v/>
      </c>
      <c r="AD33" s="161">
        <f t="shared" ca="1" si="8"/>
        <v>1</v>
      </c>
      <c r="AE33" s="161" t="str">
        <f t="shared" ca="1" si="9"/>
        <v/>
      </c>
      <c r="AF33" s="161">
        <f t="shared" ca="1" si="10"/>
        <v>1</v>
      </c>
      <c r="AG33" s="161" t="str">
        <f t="shared" ca="1" si="11"/>
        <v/>
      </c>
      <c r="AH33" s="161">
        <f t="shared" ca="1" si="12"/>
        <v>1</v>
      </c>
      <c r="AI33" s="161" t="str">
        <f t="shared" ca="1" si="13"/>
        <v/>
      </c>
      <c r="AJ33" s="161">
        <f t="shared" ca="1" si="14"/>
        <v>1</v>
      </c>
      <c r="AL33" s="161" t="str">
        <f t="shared" ca="1" si="15"/>
        <v/>
      </c>
      <c r="AM33" s="161">
        <f t="shared" ca="1" si="27"/>
        <v>1</v>
      </c>
      <c r="AN33" s="161" t="str">
        <f t="shared" ca="1" si="16"/>
        <v/>
      </c>
      <c r="AO33" s="161">
        <f t="shared" ca="1" si="26"/>
        <v>1</v>
      </c>
      <c r="AP33" s="161" t="str">
        <f t="shared" ca="1" si="17"/>
        <v/>
      </c>
      <c r="AQ33" s="161">
        <f t="shared" ca="1" si="24"/>
        <v>1</v>
      </c>
      <c r="AR33" s="161" t="str">
        <f t="shared" ca="1" si="18"/>
        <v/>
      </c>
      <c r="AS33" s="161">
        <f t="shared" ca="1" si="19"/>
        <v>1</v>
      </c>
      <c r="AT33" s="159" t="str">
        <f t="shared" ca="1" si="29"/>
        <v/>
      </c>
      <c r="AU33" s="210">
        <f t="shared" ca="1" si="1"/>
        <v>14</v>
      </c>
      <c r="AV33" s="209"/>
      <c r="AW33" s="204">
        <f t="shared" si="21"/>
        <v>18.916666666666664</v>
      </c>
      <c r="AX33" s="159"/>
      <c r="AZ33" s="159"/>
      <c r="BM33" s="207"/>
      <c r="BN33" s="212"/>
      <c r="BP33" s="209"/>
      <c r="BQ33" s="211"/>
      <c r="BR33" s="211"/>
      <c r="BS33" s="211"/>
      <c r="BT33" s="211"/>
      <c r="BU33" s="211"/>
      <c r="BV33" s="211"/>
      <c r="BW33" s="211"/>
      <c r="BX33" s="211"/>
      <c r="BY33" s="211"/>
      <c r="BZ33" s="211"/>
      <c r="CA33" s="209"/>
      <c r="CB33" s="224"/>
      <c r="CC33" s="204"/>
      <c r="CD33" s="204"/>
      <c r="CE33" s="204"/>
      <c r="CF33" s="211"/>
      <c r="CG33" s="211"/>
      <c r="CI33" s="209"/>
      <c r="CJ33" s="209"/>
      <c r="CL33" s="164"/>
      <c r="CM33" s="225"/>
      <c r="CN33" s="165"/>
      <c r="CO33" s="161"/>
      <c r="CP33" s="214"/>
      <c r="CQ33" s="161"/>
      <c r="CR33" s="161"/>
      <c r="CS33" s="161"/>
      <c r="CT33" s="161"/>
      <c r="CU33" s="161"/>
      <c r="CV33" s="161"/>
      <c r="CW33" s="225"/>
      <c r="CX33" s="249"/>
      <c r="DD33" s="209"/>
      <c r="DE33" s="211"/>
      <c r="DF33" s="211"/>
      <c r="DG33" s="211"/>
      <c r="DH33" s="211"/>
      <c r="DI33" s="211"/>
      <c r="DL33" s="165"/>
      <c r="DM33" s="165"/>
      <c r="DN33" s="166"/>
      <c r="DO33" s="209"/>
      <c r="DP33" s="211"/>
      <c r="DQ33" s="211"/>
      <c r="DR33" s="211"/>
      <c r="DS33" s="211"/>
      <c r="DT33" s="211"/>
      <c r="DW33" s="165"/>
      <c r="DX33" s="165"/>
      <c r="DY33" s="166"/>
      <c r="DZ33" s="209"/>
      <c r="EA33" s="211"/>
      <c r="EB33" s="211"/>
      <c r="EC33" s="211"/>
      <c r="ED33" s="211"/>
      <c r="EE33" s="211"/>
      <c r="EH33" s="165"/>
      <c r="EI33" s="165"/>
      <c r="EJ33" s="166"/>
      <c r="EK33" s="209"/>
      <c r="EL33" s="211"/>
      <c r="EM33" s="211"/>
      <c r="EN33" s="211"/>
      <c r="EO33" s="211"/>
      <c r="EP33" s="211"/>
      <c r="ES33" s="165"/>
      <c r="ET33" s="165"/>
      <c r="EU33" s="166"/>
      <c r="EV33" s="209"/>
      <c r="EW33" s="211"/>
      <c r="EX33" s="211"/>
      <c r="EY33" s="211"/>
      <c r="EZ33" s="211"/>
      <c r="FA33" s="211"/>
      <c r="FD33" s="165"/>
      <c r="FE33" s="165"/>
      <c r="FF33" s="166"/>
      <c r="FG33" s="209"/>
      <c r="FH33" s="211"/>
      <c r="FI33" s="211"/>
      <c r="FJ33" s="211"/>
      <c r="FK33" s="211"/>
      <c r="FL33" s="211"/>
    </row>
    <row r="34" spans="1:168">
      <c r="A34" s="159"/>
      <c r="B34" s="159"/>
      <c r="C34" s="159"/>
      <c r="D34" s="159"/>
      <c r="E34" s="239"/>
      <c r="F34" s="239" t="s">
        <v>207</v>
      </c>
      <c r="G34" s="250"/>
      <c r="H34" s="132" t="s">
        <v>207</v>
      </c>
      <c r="I34" s="221">
        <f t="shared" si="25"/>
        <v>30</v>
      </c>
      <c r="J34" s="159">
        <f>'v-t_chart'!C31</f>
        <v>18.899999999999999</v>
      </c>
      <c r="K34" s="204">
        <f t="shared" ca="1" si="0"/>
        <v>55.358099999999993</v>
      </c>
      <c r="L34" s="205" t="b">
        <f>IF('Input&amp;Output'!$C$3=10,phase_chart!C31,IF('Input&amp;Output'!$C$3=21,phase_chart!G31,IF('Input&amp;Output'!$C$3=22,phase_chart!K31,IF('Input&amp;Output'!$C$3=31,phase_chart!O31,IF('Input&amp;Output'!$C$3=32,phase_chart!S31,"")))))</f>
        <v>1</v>
      </c>
      <c r="M34" s="206" t="b">
        <f>IF('Input&amp;Output'!$C$3=10,phase_chart!D31,IF('Input&amp;Output'!$C$3=21,phase_chart!H31,IF('Input&amp;Output'!$C$3=22,phase_chart!L31,IF('Input&amp;Output'!$C$3=31,phase_chart!P31,IF('Input&amp;Output'!$C$3=32,phase_chart!T31,"")))))</f>
        <v>0</v>
      </c>
      <c r="N34" s="205" t="b">
        <f>IF('Input&amp;Output'!$C$3=10,phase_chart!E31,IF('Input&amp;Output'!$C$3=21,phase_chart!I31,IF('Input&amp;Output'!$C$3=22,phase_chart!M31,IF('Input&amp;Output'!$C$3=31,phase_chart!Q31,IF('Input&amp;Output'!$C$3=32,phase_chart!U31,"")))))</f>
        <v>0</v>
      </c>
      <c r="P34" s="159">
        <f ca="1">IF(NOT($J34=0),IF($J34&lt;IF($P33=0,0,VLOOKUP(P33,tbL!$M$37:$Q$43,IF(L34=TRUE,2,4))),IF($J34&gt;=VLOOKUP(P33,tbL!$M$37:$Q$43,IF(L34=TRUE,3,5)),$P33,IF(AND(L33=TRUE,L34=TRUE),$P33,$P33-1)),IF(AND(L34=TRUE,J34=VLOOKUP(P33,tbL!$M$37:$Q$43,IF(L34=TRUE,2,4))),P33,IF($P33+1&gt;$C$12,$C$12,$P33+1))),0)</f>
        <v>1</v>
      </c>
      <c r="Q34" s="159">
        <f t="shared" ca="1" si="2"/>
        <v>1</v>
      </c>
      <c r="R34" s="207">
        <f t="shared" ca="1" si="30"/>
        <v>1</v>
      </c>
      <c r="S34" s="208"/>
      <c r="T34" s="159">
        <f t="shared" si="23"/>
        <v>0</v>
      </c>
      <c r="U34" s="209" t="str">
        <f ca="1">IF(AND(T34=-1,N34=TRUE),"*",IF(AND(U33="*",N34=TRUE),"*",IF(AND(AND(L34=TRUE,U33="*"),J34&lt;VLOOKUP(V33+1,tbL!$M$38:$O$43,3)),"*","")))</f>
        <v/>
      </c>
      <c r="V34" s="204">
        <f t="shared" ca="1" si="3"/>
        <v>1</v>
      </c>
      <c r="Y34" s="159" t="str">
        <f t="shared" ca="1" si="4"/>
        <v/>
      </c>
      <c r="Z34" s="159" t="str">
        <f t="shared" si="5"/>
        <v/>
      </c>
      <c r="AA34" s="159">
        <f t="shared" ca="1" si="28"/>
        <v>1</v>
      </c>
      <c r="AC34" s="161" t="str">
        <f t="shared" ca="1" si="7"/>
        <v/>
      </c>
      <c r="AD34" s="161">
        <f t="shared" ca="1" si="8"/>
        <v>1</v>
      </c>
      <c r="AE34" s="161" t="str">
        <f t="shared" ca="1" si="9"/>
        <v/>
      </c>
      <c r="AF34" s="161">
        <f t="shared" ca="1" si="10"/>
        <v>1</v>
      </c>
      <c r="AG34" s="161" t="str">
        <f t="shared" ca="1" si="11"/>
        <v/>
      </c>
      <c r="AH34" s="161">
        <f t="shared" ca="1" si="12"/>
        <v>1</v>
      </c>
      <c r="AI34" s="161" t="str">
        <f t="shared" ca="1" si="13"/>
        <v/>
      </c>
      <c r="AJ34" s="161">
        <f t="shared" ca="1" si="14"/>
        <v>1</v>
      </c>
      <c r="AL34" s="161" t="str">
        <f t="shared" ca="1" si="15"/>
        <v/>
      </c>
      <c r="AM34" s="161">
        <f t="shared" ca="1" si="27"/>
        <v>1</v>
      </c>
      <c r="AN34" s="161" t="str">
        <f t="shared" ca="1" si="16"/>
        <v/>
      </c>
      <c r="AO34" s="161">
        <f t="shared" ca="1" si="26"/>
        <v>1</v>
      </c>
      <c r="AP34" s="161" t="str">
        <f t="shared" ca="1" si="17"/>
        <v/>
      </c>
      <c r="AQ34" s="161">
        <f t="shared" ca="1" si="24"/>
        <v>1</v>
      </c>
      <c r="AR34" s="161" t="str">
        <f t="shared" ca="1" si="18"/>
        <v/>
      </c>
      <c r="AS34" s="161">
        <f t="shared" ca="1" si="19"/>
        <v>1</v>
      </c>
      <c r="AT34" s="159" t="str">
        <f t="shared" ca="1" si="29"/>
        <v/>
      </c>
      <c r="AU34" s="210">
        <f t="shared" ca="1" si="1"/>
        <v>14</v>
      </c>
      <c r="AV34" s="209"/>
      <c r="AW34" s="204">
        <f t="shared" si="21"/>
        <v>24.166666666666664</v>
      </c>
      <c r="AX34" s="159"/>
      <c r="AZ34" s="159"/>
      <c r="BM34" s="207"/>
      <c r="BN34" s="212"/>
      <c r="BP34" s="209"/>
      <c r="BQ34" s="211"/>
      <c r="BR34" s="211"/>
      <c r="BS34" s="211"/>
      <c r="BT34" s="211"/>
      <c r="BU34" s="211"/>
      <c r="BV34" s="211"/>
      <c r="BW34" s="211"/>
      <c r="BX34" s="211"/>
      <c r="BY34" s="211"/>
      <c r="BZ34" s="211"/>
      <c r="CA34" s="209"/>
      <c r="CB34" s="224"/>
      <c r="CC34" s="204"/>
      <c r="CD34" s="204"/>
      <c r="CE34" s="204"/>
      <c r="CF34" s="211"/>
      <c r="CG34" s="211"/>
      <c r="CI34" s="209"/>
      <c r="CJ34" s="209"/>
      <c r="CL34" s="164"/>
      <c r="CM34" s="225"/>
      <c r="CN34" s="165"/>
      <c r="CO34" s="161"/>
      <c r="CP34" s="214"/>
      <c r="CQ34" s="161"/>
      <c r="CR34" s="161"/>
      <c r="CS34" s="161"/>
      <c r="CT34" s="161"/>
      <c r="CU34" s="161"/>
      <c r="CV34" s="161"/>
      <c r="CW34" s="225"/>
      <c r="CX34" s="249"/>
      <c r="DD34" s="209"/>
      <c r="DE34" s="211"/>
      <c r="DF34" s="211"/>
      <c r="DG34" s="211"/>
      <c r="DH34" s="211"/>
      <c r="DI34" s="211"/>
      <c r="DL34" s="165"/>
      <c r="DM34" s="165"/>
      <c r="DN34" s="166"/>
      <c r="DO34" s="209"/>
      <c r="DP34" s="211"/>
      <c r="DQ34" s="211"/>
      <c r="DR34" s="211"/>
      <c r="DS34" s="211"/>
      <c r="DT34" s="211"/>
      <c r="DW34" s="165"/>
      <c r="DX34" s="165"/>
      <c r="DY34" s="166"/>
      <c r="DZ34" s="209"/>
      <c r="EA34" s="211"/>
      <c r="EB34" s="211"/>
      <c r="EC34" s="211"/>
      <c r="ED34" s="211"/>
      <c r="EE34" s="211"/>
      <c r="EH34" s="165"/>
      <c r="EI34" s="165"/>
      <c r="EJ34" s="166"/>
      <c r="EK34" s="209"/>
      <c r="EL34" s="211"/>
      <c r="EM34" s="211"/>
      <c r="EN34" s="211"/>
      <c r="EO34" s="211"/>
      <c r="EP34" s="211"/>
      <c r="ES34" s="165"/>
      <c r="ET34" s="165"/>
      <c r="EU34" s="166"/>
      <c r="EV34" s="209"/>
      <c r="EW34" s="211"/>
      <c r="EX34" s="211"/>
      <c r="EY34" s="211"/>
      <c r="EZ34" s="211"/>
      <c r="FA34" s="211"/>
      <c r="FD34" s="165"/>
      <c r="FE34" s="165"/>
      <c r="FF34" s="166"/>
      <c r="FG34" s="209"/>
      <c r="FH34" s="211"/>
      <c r="FI34" s="211"/>
      <c r="FJ34" s="211"/>
      <c r="FK34" s="211"/>
      <c r="FL34" s="211"/>
    </row>
    <row r="35" spans="1:168">
      <c r="A35" s="159"/>
      <c r="B35" s="159"/>
      <c r="C35" s="159"/>
      <c r="D35" s="159"/>
      <c r="E35" s="159"/>
      <c r="F35" s="159"/>
      <c r="G35" s="159"/>
      <c r="I35" s="221">
        <f t="shared" si="25"/>
        <v>31</v>
      </c>
      <c r="J35" s="159">
        <f>'v-t_chart'!C32</f>
        <v>21.2</v>
      </c>
      <c r="K35" s="204">
        <f t="shared" ca="1" si="0"/>
        <v>62.094799999999992</v>
      </c>
      <c r="L35" s="205" t="b">
        <f>IF('Input&amp;Output'!$C$3=10,phase_chart!C32,IF('Input&amp;Output'!$C$3=21,phase_chart!G32,IF('Input&amp;Output'!$C$3=22,phase_chart!K32,IF('Input&amp;Output'!$C$3=31,phase_chart!O32,IF('Input&amp;Output'!$C$3=32,phase_chart!S32,"")))))</f>
        <v>1</v>
      </c>
      <c r="M35" s="206" t="b">
        <f>IF('Input&amp;Output'!$C$3=10,phase_chart!D32,IF('Input&amp;Output'!$C$3=21,phase_chart!H32,IF('Input&amp;Output'!$C$3=22,phase_chart!L32,IF('Input&amp;Output'!$C$3=31,phase_chart!P32,IF('Input&amp;Output'!$C$3=32,phase_chart!T32,"")))))</f>
        <v>0</v>
      </c>
      <c r="N35" s="205" t="b">
        <f>IF('Input&amp;Output'!$C$3=10,phase_chart!E32,IF('Input&amp;Output'!$C$3=21,phase_chart!I32,IF('Input&amp;Output'!$C$3=22,phase_chart!M32,IF('Input&amp;Output'!$C$3=31,phase_chart!Q32,IF('Input&amp;Output'!$C$3=32,phase_chart!U32,"")))))</f>
        <v>0</v>
      </c>
      <c r="P35" s="159">
        <f ca="1">IF(NOT($J35=0),IF($J35&lt;IF($P34=0,0,VLOOKUP(P34,tbL!$M$37:$Q$43,IF(L35=TRUE,2,4))),IF($J35&gt;=VLOOKUP(P34,tbL!$M$37:$Q$43,IF(L35=TRUE,3,5)),$P34,IF(AND(L34=TRUE,L35=TRUE),$P34,$P34-1)),IF(AND(L35=TRUE,J35=VLOOKUP(P34,tbL!$M$37:$Q$43,IF(L35=TRUE,2,4))),P34,IF($P34+1&gt;$C$12,$C$12,$P34+1))),0)</f>
        <v>1</v>
      </c>
      <c r="Q35" s="159">
        <f t="shared" ca="1" si="2"/>
        <v>1</v>
      </c>
      <c r="R35" s="207">
        <f t="shared" ca="1" si="30"/>
        <v>1</v>
      </c>
      <c r="S35" s="208"/>
      <c r="T35" s="159">
        <f t="shared" si="23"/>
        <v>0</v>
      </c>
      <c r="U35" s="209" t="str">
        <f ca="1">IF(AND(T35=-1,N35=TRUE),"*",IF(AND(U34="*",N35=TRUE),"*",IF(AND(AND(L35=TRUE,U34="*"),J35&lt;VLOOKUP(V34+1,tbL!$M$38:$O$43,3)),"*","")))</f>
        <v/>
      </c>
      <c r="V35" s="204">
        <f t="shared" ca="1" si="3"/>
        <v>1</v>
      </c>
      <c r="Y35" s="159" t="str">
        <f t="shared" ca="1" si="4"/>
        <v/>
      </c>
      <c r="Z35" s="159" t="str">
        <f t="shared" si="5"/>
        <v/>
      </c>
      <c r="AA35" s="159">
        <f t="shared" ca="1" si="28"/>
        <v>1</v>
      </c>
      <c r="AC35" s="161" t="str">
        <f t="shared" ca="1" si="7"/>
        <v/>
      </c>
      <c r="AD35" s="161">
        <f t="shared" ca="1" si="8"/>
        <v>1</v>
      </c>
      <c r="AE35" s="161" t="str">
        <f t="shared" ca="1" si="9"/>
        <v/>
      </c>
      <c r="AF35" s="161">
        <f t="shared" ca="1" si="10"/>
        <v>1</v>
      </c>
      <c r="AG35" s="161" t="str">
        <f t="shared" ca="1" si="11"/>
        <v/>
      </c>
      <c r="AH35" s="161">
        <f t="shared" ca="1" si="12"/>
        <v>1</v>
      </c>
      <c r="AI35" s="161" t="str">
        <f t="shared" ca="1" si="13"/>
        <v/>
      </c>
      <c r="AJ35" s="161">
        <f t="shared" ca="1" si="14"/>
        <v>1</v>
      </c>
      <c r="AL35" s="161" t="str">
        <f t="shared" ca="1" si="15"/>
        <v/>
      </c>
      <c r="AM35" s="161">
        <f t="shared" ca="1" si="27"/>
        <v>1</v>
      </c>
      <c r="AN35" s="161" t="str">
        <f t="shared" ca="1" si="16"/>
        <v/>
      </c>
      <c r="AO35" s="161">
        <f t="shared" ca="1" si="26"/>
        <v>1</v>
      </c>
      <c r="AP35" s="161" t="str">
        <f t="shared" ca="1" si="17"/>
        <v/>
      </c>
      <c r="AQ35" s="161">
        <f t="shared" ca="1" si="24"/>
        <v>1</v>
      </c>
      <c r="AR35" s="161" t="str">
        <f t="shared" ca="1" si="18"/>
        <v/>
      </c>
      <c r="AS35" s="161">
        <f t="shared" ca="1" si="19"/>
        <v>1</v>
      </c>
      <c r="AT35" s="159" t="str">
        <f t="shared" ca="1" si="29"/>
        <v/>
      </c>
      <c r="AU35" s="210">
        <f t="shared" ca="1" si="1"/>
        <v>14</v>
      </c>
      <c r="AV35" s="209"/>
      <c r="AW35" s="204">
        <f t="shared" si="21"/>
        <v>30.055555555555554</v>
      </c>
      <c r="AX35" s="159"/>
      <c r="AZ35" s="159"/>
      <c r="BM35" s="207"/>
      <c r="BN35" s="212"/>
      <c r="BP35" s="209"/>
      <c r="BQ35" s="211"/>
      <c r="BR35" s="211"/>
      <c r="BS35" s="211"/>
      <c r="BT35" s="211"/>
      <c r="BU35" s="211"/>
      <c r="BV35" s="211"/>
      <c r="BW35" s="211"/>
      <c r="BX35" s="211"/>
      <c r="BY35" s="211"/>
      <c r="BZ35" s="211"/>
      <c r="CA35" s="209"/>
      <c r="CB35" s="224"/>
      <c r="CC35" s="204"/>
      <c r="CD35" s="204"/>
      <c r="CE35" s="204"/>
      <c r="CF35" s="211"/>
      <c r="CG35" s="211"/>
      <c r="CI35" s="209"/>
      <c r="CJ35" s="209"/>
      <c r="CL35" s="164"/>
      <c r="CM35" s="225"/>
      <c r="CN35" s="165"/>
      <c r="CO35" s="161"/>
      <c r="CP35" s="251"/>
      <c r="CQ35" s="161"/>
      <c r="CR35" s="161"/>
      <c r="CS35" s="161"/>
      <c r="CT35" s="161"/>
      <c r="CU35" s="161"/>
      <c r="CV35" s="161"/>
      <c r="CW35" s="225"/>
      <c r="CX35" s="249"/>
      <c r="DD35" s="209"/>
      <c r="DE35" s="211"/>
      <c r="DF35" s="211"/>
      <c r="DG35" s="211"/>
      <c r="DH35" s="211"/>
      <c r="DI35" s="211"/>
      <c r="DL35" s="165"/>
      <c r="DM35" s="165"/>
      <c r="DN35" s="166"/>
      <c r="DO35" s="209"/>
      <c r="DP35" s="211"/>
      <c r="DQ35" s="211"/>
      <c r="DR35" s="211"/>
      <c r="DS35" s="211"/>
      <c r="DT35" s="211"/>
      <c r="DW35" s="165"/>
      <c r="DX35" s="165"/>
      <c r="DY35" s="166"/>
      <c r="DZ35" s="209"/>
      <c r="EA35" s="211"/>
      <c r="EB35" s="211"/>
      <c r="EC35" s="211"/>
      <c r="ED35" s="211"/>
      <c r="EE35" s="211"/>
      <c r="EH35" s="165"/>
      <c r="EI35" s="165"/>
      <c r="EJ35" s="166"/>
      <c r="EK35" s="209"/>
      <c r="EL35" s="211"/>
      <c r="EM35" s="211"/>
      <c r="EN35" s="211"/>
      <c r="EO35" s="211"/>
      <c r="EP35" s="211"/>
      <c r="ES35" s="165"/>
      <c r="ET35" s="165"/>
      <c r="EU35" s="166"/>
      <c r="EV35" s="209"/>
      <c r="EW35" s="211"/>
      <c r="EX35" s="211"/>
      <c r="EY35" s="211"/>
      <c r="EZ35" s="211"/>
      <c r="FA35" s="211"/>
      <c r="FD35" s="165"/>
      <c r="FE35" s="165"/>
      <c r="FF35" s="166"/>
      <c r="FG35" s="209"/>
      <c r="FH35" s="211"/>
      <c r="FI35" s="211"/>
      <c r="FJ35" s="211"/>
      <c r="FK35" s="211"/>
      <c r="FL35" s="211"/>
    </row>
    <row r="36" spans="1:168">
      <c r="I36" s="221">
        <f t="shared" si="25"/>
        <v>32</v>
      </c>
      <c r="J36" s="159">
        <f>'v-t_chart'!C33</f>
        <v>23.5</v>
      </c>
      <c r="K36" s="204">
        <f t="shared" ref="K36:K67" ca="1" si="31">IF($J36=0,0,VLOOKUP($Q36,$B$5:$C$11,2)*$J36)</f>
        <v>68.831499999999991</v>
      </c>
      <c r="L36" s="205" t="b">
        <f>IF('Input&amp;Output'!$C$3=10,phase_chart!C33,IF('Input&amp;Output'!$C$3=21,phase_chart!G33,IF('Input&amp;Output'!$C$3=22,phase_chart!K33,IF('Input&amp;Output'!$C$3=31,phase_chart!O33,IF('Input&amp;Output'!$C$3=32,phase_chart!S33,"")))))</f>
        <v>1</v>
      </c>
      <c r="M36" s="206" t="b">
        <f>IF('Input&amp;Output'!$C$3=10,phase_chart!D33,IF('Input&amp;Output'!$C$3=21,phase_chart!H33,IF('Input&amp;Output'!$C$3=22,phase_chart!L33,IF('Input&amp;Output'!$C$3=31,phase_chart!P33,IF('Input&amp;Output'!$C$3=32,phase_chart!T33,"")))))</f>
        <v>0</v>
      </c>
      <c r="N36" s="205" t="b">
        <f>IF('Input&amp;Output'!$C$3=10,phase_chart!E33,IF('Input&amp;Output'!$C$3=21,phase_chart!I33,IF('Input&amp;Output'!$C$3=22,phase_chart!M33,IF('Input&amp;Output'!$C$3=31,phase_chart!Q33,IF('Input&amp;Output'!$C$3=32,phase_chart!U33,"")))))</f>
        <v>0</v>
      </c>
      <c r="P36" s="159">
        <f ca="1">IF(NOT($J36=0),IF($J36&lt;IF($P35=0,0,VLOOKUP(P35,tbL!$M$37:$Q$43,IF(L36=TRUE,2,4))),IF($J36&gt;=VLOOKUP(P35,tbL!$M$37:$Q$43,IF(L36=TRUE,3,5)),$P35,IF(AND(L35=TRUE,L36=TRUE),$P35,$P35-1)),IF(AND(L36=TRUE,J36=VLOOKUP(P35,tbL!$M$37:$Q$43,IF(L36=TRUE,2,4))),P35,IF($P35+1&gt;$C$12,$C$12,$P35+1))),0)</f>
        <v>1</v>
      </c>
      <c r="Q36" s="159">
        <f t="shared" ca="1" si="2"/>
        <v>1</v>
      </c>
      <c r="R36" s="207">
        <f t="shared" ca="1" si="30"/>
        <v>1</v>
      </c>
      <c r="S36" s="208"/>
      <c r="T36" s="159">
        <f t="shared" si="23"/>
        <v>0</v>
      </c>
      <c r="U36" s="209" t="str">
        <f ca="1">IF(AND(T36=-1,N36=TRUE),"*",IF(AND(U35="*",N36=TRUE),"*",IF(AND(AND(L36=TRUE,U35="*"),J36&lt;VLOOKUP(V35+1,tbL!$M$38:$O$43,3)),"*","")))</f>
        <v/>
      </c>
      <c r="V36" s="204">
        <f t="shared" ca="1" si="3"/>
        <v>1</v>
      </c>
      <c r="Y36" s="159" t="str">
        <f t="shared" ca="1" si="4"/>
        <v/>
      </c>
      <c r="Z36" s="159" t="str">
        <f t="shared" si="5"/>
        <v/>
      </c>
      <c r="AA36" s="159">
        <f t="shared" ca="1" si="28"/>
        <v>1</v>
      </c>
      <c r="AC36" s="161" t="str">
        <f t="shared" ca="1" si="7"/>
        <v/>
      </c>
      <c r="AD36" s="161">
        <f t="shared" ca="1" si="8"/>
        <v>1</v>
      </c>
      <c r="AE36" s="161" t="str">
        <f t="shared" ca="1" si="9"/>
        <v/>
      </c>
      <c r="AF36" s="161">
        <f t="shared" ca="1" si="10"/>
        <v>1</v>
      </c>
      <c r="AG36" s="161" t="str">
        <f t="shared" ca="1" si="11"/>
        <v/>
      </c>
      <c r="AH36" s="161">
        <f t="shared" ca="1" si="12"/>
        <v>1</v>
      </c>
      <c r="AI36" s="161" t="str">
        <f t="shared" ca="1" si="13"/>
        <v/>
      </c>
      <c r="AJ36" s="161">
        <f t="shared" ca="1" si="14"/>
        <v>1</v>
      </c>
      <c r="AL36" s="161" t="str">
        <f t="shared" ca="1" si="15"/>
        <v/>
      </c>
      <c r="AM36" s="161">
        <f t="shared" ca="1" si="27"/>
        <v>1</v>
      </c>
      <c r="AN36" s="161" t="str">
        <f t="shared" ca="1" si="16"/>
        <v/>
      </c>
      <c r="AO36" s="161">
        <f t="shared" ca="1" si="26"/>
        <v>1</v>
      </c>
      <c r="AP36" s="161" t="str">
        <f t="shared" ca="1" si="17"/>
        <v/>
      </c>
      <c r="AQ36" s="161">
        <f t="shared" ca="1" si="24"/>
        <v>1</v>
      </c>
      <c r="AR36" s="161" t="str">
        <f t="shared" ca="1" si="18"/>
        <v/>
      </c>
      <c r="AS36" s="161">
        <f t="shared" ca="1" si="19"/>
        <v>1</v>
      </c>
      <c r="AT36" s="159" t="str">
        <f t="shared" ca="1" si="29"/>
        <v/>
      </c>
      <c r="AU36" s="210">
        <f t="shared" ca="1" si="1"/>
        <v>14</v>
      </c>
      <c r="AV36" s="209"/>
      <c r="AW36" s="204">
        <f t="shared" si="21"/>
        <v>36.583333333333329</v>
      </c>
      <c r="AX36" s="159"/>
      <c r="AZ36" s="159"/>
      <c r="BM36" s="207"/>
      <c r="BN36" s="212"/>
      <c r="BP36" s="209"/>
      <c r="BQ36" s="211"/>
      <c r="BR36" s="211"/>
      <c r="BS36" s="211"/>
      <c r="BT36" s="211"/>
      <c r="BU36" s="211"/>
      <c r="BV36" s="211"/>
      <c r="BW36" s="211"/>
      <c r="BX36" s="211"/>
      <c r="BY36" s="211"/>
      <c r="BZ36" s="211"/>
      <c r="CA36" s="209"/>
      <c r="CB36" s="224"/>
      <c r="CC36" s="204"/>
      <c r="CD36" s="204"/>
      <c r="CE36" s="204"/>
      <c r="CF36" s="211"/>
      <c r="CG36" s="211"/>
      <c r="CI36" s="209"/>
      <c r="CJ36" s="209"/>
      <c r="CL36" s="164"/>
      <c r="CM36" s="225"/>
      <c r="CN36" s="165"/>
      <c r="CO36" s="161"/>
      <c r="CP36" s="251"/>
      <c r="CQ36" s="161"/>
      <c r="CR36" s="161"/>
      <c r="CS36" s="161"/>
      <c r="CT36" s="161"/>
      <c r="CU36" s="161"/>
      <c r="CV36" s="161"/>
      <c r="CW36" s="225"/>
      <c r="CX36" s="249"/>
      <c r="DD36" s="209"/>
      <c r="DE36" s="211"/>
      <c r="DF36" s="211"/>
      <c r="DG36" s="211"/>
      <c r="DH36" s="211"/>
      <c r="DI36" s="211"/>
      <c r="DL36" s="165"/>
      <c r="DM36" s="165"/>
      <c r="DN36" s="166"/>
      <c r="DO36" s="209"/>
      <c r="DP36" s="211"/>
      <c r="DQ36" s="211"/>
      <c r="DR36" s="211"/>
      <c r="DS36" s="211"/>
      <c r="DT36" s="211"/>
      <c r="DW36" s="165"/>
      <c r="DX36" s="165"/>
      <c r="DY36" s="166"/>
      <c r="DZ36" s="209"/>
      <c r="EA36" s="211"/>
      <c r="EB36" s="211"/>
      <c r="EC36" s="211"/>
      <c r="ED36" s="211"/>
      <c r="EE36" s="211"/>
      <c r="EH36" s="165"/>
      <c r="EI36" s="165"/>
      <c r="EJ36" s="166"/>
      <c r="EK36" s="209"/>
      <c r="EL36" s="211"/>
      <c r="EM36" s="211"/>
      <c r="EN36" s="211"/>
      <c r="EO36" s="211"/>
      <c r="EP36" s="211"/>
      <c r="ES36" s="165"/>
      <c r="ET36" s="165"/>
      <c r="EU36" s="166"/>
      <c r="EV36" s="209"/>
      <c r="EW36" s="211"/>
      <c r="EX36" s="211"/>
      <c r="EY36" s="211"/>
      <c r="EZ36" s="211"/>
      <c r="FA36" s="211"/>
      <c r="FD36" s="165"/>
      <c r="FE36" s="165"/>
      <c r="FF36" s="166"/>
      <c r="FG36" s="209"/>
      <c r="FH36" s="211"/>
      <c r="FI36" s="211"/>
      <c r="FJ36" s="211"/>
      <c r="FK36" s="211"/>
      <c r="FL36" s="211"/>
    </row>
    <row r="37" spans="1:168">
      <c r="G37" s="252">
        <f ca="1">TODAY()</f>
        <v>45627</v>
      </c>
      <c r="I37" s="221">
        <f t="shared" si="25"/>
        <v>33</v>
      </c>
      <c r="J37" s="159">
        <f>'v-t_chart'!C34</f>
        <v>25.6</v>
      </c>
      <c r="K37" s="204">
        <f t="shared" ca="1" si="31"/>
        <v>74.982399999999998</v>
      </c>
      <c r="L37" s="205" t="b">
        <f>IF('Input&amp;Output'!$C$3=10,phase_chart!C34,IF('Input&amp;Output'!$C$3=21,phase_chart!G34,IF('Input&amp;Output'!$C$3=22,phase_chart!K34,IF('Input&amp;Output'!$C$3=31,phase_chart!O34,IF('Input&amp;Output'!$C$3=32,phase_chart!S34,"")))))</f>
        <v>1</v>
      </c>
      <c r="M37" s="206" t="b">
        <f>IF('Input&amp;Output'!$C$3=10,phase_chart!D34,IF('Input&amp;Output'!$C$3=21,phase_chart!H34,IF('Input&amp;Output'!$C$3=22,phase_chart!L34,IF('Input&amp;Output'!$C$3=31,phase_chart!P34,IF('Input&amp;Output'!$C$3=32,phase_chart!T34,"")))))</f>
        <v>0</v>
      </c>
      <c r="N37" s="205" t="b">
        <f>IF('Input&amp;Output'!$C$3=10,phase_chart!E34,IF('Input&amp;Output'!$C$3=21,phase_chart!I34,IF('Input&amp;Output'!$C$3=22,phase_chart!M34,IF('Input&amp;Output'!$C$3=31,phase_chart!Q34,IF('Input&amp;Output'!$C$3=32,phase_chart!U34,"")))))</f>
        <v>0</v>
      </c>
      <c r="P37" s="159">
        <f ca="1">IF(NOT($J37=0),IF($J37&lt;IF($P36=0,0,VLOOKUP(P36,tbL!$M$37:$Q$43,IF(L37=TRUE,2,4))),IF($J37&gt;=VLOOKUP(P36,tbL!$M$37:$Q$43,IF(L37=TRUE,3,5)),$P36,IF(AND(L36=TRUE,L37=TRUE),$P36,$P36-1)),IF(AND(L37=TRUE,J37=VLOOKUP(P36,tbL!$M$37:$Q$43,IF(L37=TRUE,2,4))),P36,IF($P36+1&gt;$C$12,$C$12,$P36+1))),0)</f>
        <v>1</v>
      </c>
      <c r="Q37" s="159">
        <f t="shared" ca="1" si="2"/>
        <v>1</v>
      </c>
      <c r="R37" s="207">
        <f t="shared" ca="1" si="30"/>
        <v>1</v>
      </c>
      <c r="S37" s="208"/>
      <c r="T37" s="159">
        <f t="shared" si="23"/>
        <v>0</v>
      </c>
      <c r="U37" s="209" t="str">
        <f ca="1">IF(AND(T37=-1,N37=TRUE),"*",IF(AND(U36="*",N37=TRUE),"*",IF(AND(AND(L37=TRUE,U36="*"),J37&lt;VLOOKUP(V36+1,tbL!$M$38:$O$43,3)),"*","")))</f>
        <v/>
      </c>
      <c r="V37" s="204">
        <f t="shared" ca="1" si="3"/>
        <v>1</v>
      </c>
      <c r="Y37" s="159" t="str">
        <f t="shared" ca="1" si="4"/>
        <v/>
      </c>
      <c r="Z37" s="159" t="str">
        <f t="shared" si="5"/>
        <v/>
      </c>
      <c r="AA37" s="159">
        <f t="shared" ca="1" si="28"/>
        <v>1</v>
      </c>
      <c r="AC37" s="161" t="str">
        <f t="shared" ca="1" si="7"/>
        <v/>
      </c>
      <c r="AD37" s="161">
        <f t="shared" ca="1" si="8"/>
        <v>1</v>
      </c>
      <c r="AE37" s="161" t="str">
        <f t="shared" ca="1" si="9"/>
        <v/>
      </c>
      <c r="AF37" s="161">
        <f t="shared" ca="1" si="10"/>
        <v>1</v>
      </c>
      <c r="AG37" s="161" t="str">
        <f t="shared" ca="1" si="11"/>
        <v/>
      </c>
      <c r="AH37" s="161">
        <f t="shared" ca="1" si="12"/>
        <v>1</v>
      </c>
      <c r="AI37" s="161" t="str">
        <f t="shared" ca="1" si="13"/>
        <v/>
      </c>
      <c r="AJ37" s="161">
        <f t="shared" ca="1" si="14"/>
        <v>1</v>
      </c>
      <c r="AL37" s="161" t="str">
        <f t="shared" ca="1" si="15"/>
        <v/>
      </c>
      <c r="AM37" s="161">
        <f t="shared" ca="1" si="27"/>
        <v>1</v>
      </c>
      <c r="AN37" s="161" t="str">
        <f t="shared" ca="1" si="16"/>
        <v/>
      </c>
      <c r="AO37" s="161">
        <f t="shared" ca="1" si="26"/>
        <v>1</v>
      </c>
      <c r="AP37" s="161" t="str">
        <f t="shared" ca="1" si="17"/>
        <v/>
      </c>
      <c r="AQ37" s="161">
        <f t="shared" ca="1" si="24"/>
        <v>1</v>
      </c>
      <c r="AR37" s="161" t="str">
        <f t="shared" ca="1" si="18"/>
        <v/>
      </c>
      <c r="AS37" s="161">
        <f t="shared" ca="1" si="19"/>
        <v>1</v>
      </c>
      <c r="AT37" s="159" t="str">
        <f t="shared" ca="1" si="29"/>
        <v/>
      </c>
      <c r="AU37" s="210">
        <f t="shared" ca="1" si="1"/>
        <v>14</v>
      </c>
      <c r="AV37" s="209"/>
      <c r="AW37" s="204">
        <f t="shared" si="21"/>
        <v>43.694444444444443</v>
      </c>
      <c r="AX37" s="159"/>
      <c r="AZ37" s="159"/>
      <c r="BM37" s="207"/>
      <c r="BN37" s="212"/>
      <c r="BP37" s="209"/>
      <c r="BQ37" s="211"/>
      <c r="BR37" s="211"/>
      <c r="BS37" s="211"/>
      <c r="BT37" s="211"/>
      <c r="BU37" s="211"/>
      <c r="BV37" s="211"/>
      <c r="BW37" s="211"/>
      <c r="BX37" s="211"/>
      <c r="BY37" s="211"/>
      <c r="BZ37" s="211"/>
      <c r="CA37" s="209"/>
      <c r="CC37" s="204"/>
      <c r="CD37" s="204"/>
      <c r="CE37" s="204"/>
      <c r="CF37" s="211"/>
      <c r="CG37" s="211"/>
      <c r="CI37" s="209"/>
      <c r="CJ37" s="209"/>
      <c r="CL37" s="164"/>
      <c r="CM37" s="225"/>
      <c r="CN37" s="165"/>
      <c r="CO37" s="161"/>
      <c r="CP37" s="251"/>
      <c r="CQ37" s="161"/>
      <c r="CR37" s="161"/>
      <c r="CS37" s="161"/>
      <c r="CT37" s="161"/>
      <c r="CU37" s="161"/>
      <c r="CV37" s="161"/>
      <c r="CW37" s="225"/>
      <c r="CX37" s="249"/>
      <c r="DD37" s="209"/>
      <c r="DE37" s="211"/>
      <c r="DF37" s="211"/>
      <c r="DG37" s="211"/>
      <c r="DH37" s="211"/>
      <c r="DI37" s="211"/>
      <c r="DL37" s="165"/>
      <c r="DM37" s="165"/>
      <c r="DN37" s="166"/>
      <c r="DO37" s="209"/>
      <c r="DP37" s="211"/>
      <c r="DQ37" s="211"/>
      <c r="DR37" s="211"/>
      <c r="DS37" s="211"/>
      <c r="DT37" s="211"/>
      <c r="DW37" s="165"/>
      <c r="DX37" s="165"/>
      <c r="DY37" s="166"/>
      <c r="DZ37" s="209"/>
      <c r="EA37" s="211"/>
      <c r="EB37" s="211"/>
      <c r="EC37" s="211"/>
      <c r="ED37" s="211"/>
      <c r="EE37" s="211"/>
      <c r="EH37" s="165"/>
      <c r="EI37" s="165"/>
      <c r="EJ37" s="166"/>
      <c r="EK37" s="209"/>
      <c r="EL37" s="211"/>
      <c r="EM37" s="211"/>
      <c r="EN37" s="211"/>
      <c r="EO37" s="211"/>
      <c r="EP37" s="211"/>
      <c r="ES37" s="165"/>
      <c r="ET37" s="165"/>
      <c r="EU37" s="166"/>
      <c r="EV37" s="209"/>
      <c r="EW37" s="211"/>
      <c r="EX37" s="211"/>
      <c r="EY37" s="211"/>
      <c r="EZ37" s="211"/>
      <c r="FA37" s="211"/>
      <c r="FD37" s="165"/>
      <c r="FE37" s="165"/>
      <c r="FF37" s="166"/>
      <c r="FG37" s="209"/>
      <c r="FH37" s="211"/>
      <c r="FI37" s="211"/>
      <c r="FJ37" s="211"/>
      <c r="FK37" s="211"/>
      <c r="FL37" s="211"/>
    </row>
    <row r="38" spans="1:168">
      <c r="G38" s="252">
        <v>39213</v>
      </c>
      <c r="I38" s="221">
        <f t="shared" si="25"/>
        <v>34</v>
      </c>
      <c r="J38" s="159">
        <f>'v-t_chart'!C35</f>
        <v>27.1</v>
      </c>
      <c r="K38" s="204">
        <f t="shared" ca="1" si="31"/>
        <v>79.375900000000001</v>
      </c>
      <c r="L38" s="205" t="b">
        <f>IF('Input&amp;Output'!$C$3=10,phase_chart!C35,IF('Input&amp;Output'!$C$3=21,phase_chart!G35,IF('Input&amp;Output'!$C$3=22,phase_chart!K35,IF('Input&amp;Output'!$C$3=31,phase_chart!O35,IF('Input&amp;Output'!$C$3=32,phase_chart!S35,"")))))</f>
        <v>1</v>
      </c>
      <c r="M38" s="206" t="b">
        <f>IF('Input&amp;Output'!$C$3=10,phase_chart!D35,IF('Input&amp;Output'!$C$3=21,phase_chart!H35,IF('Input&amp;Output'!$C$3=22,phase_chart!L35,IF('Input&amp;Output'!$C$3=31,phase_chart!P35,IF('Input&amp;Output'!$C$3=32,phase_chart!T35,"")))))</f>
        <v>0</v>
      </c>
      <c r="N38" s="205" t="b">
        <f>IF('Input&amp;Output'!$C$3=10,phase_chart!E35,IF('Input&amp;Output'!$C$3=21,phase_chart!I35,IF('Input&amp;Output'!$C$3=22,phase_chart!M35,IF('Input&amp;Output'!$C$3=31,phase_chart!Q35,IF('Input&amp;Output'!$C$3=32,phase_chart!U35,"")))))</f>
        <v>0</v>
      </c>
      <c r="P38" s="159">
        <f ca="1">IF(NOT($J38=0),IF($J38&lt;IF($P37=0,0,VLOOKUP(P37,tbL!$M$37:$Q$43,IF(L38=TRUE,2,4))),IF($J38&gt;=VLOOKUP(P37,tbL!$M$37:$Q$43,IF(L38=TRUE,3,5)),$P37,IF(AND(L37=TRUE,L38=TRUE),$P37,$P37-1)),IF(AND(L38=TRUE,J38=VLOOKUP(P37,tbL!$M$37:$Q$43,IF(L38=TRUE,2,4))),P37,IF($P37+1&gt;$C$12,$C$12,$P37+1))),0)</f>
        <v>1</v>
      </c>
      <c r="Q38" s="159">
        <f t="shared" ca="1" si="2"/>
        <v>1</v>
      </c>
      <c r="R38" s="207">
        <f t="shared" ca="1" si="30"/>
        <v>1</v>
      </c>
      <c r="S38" s="208"/>
      <c r="T38" s="159">
        <f t="shared" si="23"/>
        <v>0</v>
      </c>
      <c r="U38" s="209" t="str">
        <f ca="1">IF(AND(T38=-1,N38=TRUE),"*",IF(AND(U37="*",N38=TRUE),"*",IF(AND(AND(L38=TRUE,U37="*"),J38&lt;VLOOKUP(V37+1,tbL!$M$38:$O$43,3)),"*","")))</f>
        <v/>
      </c>
      <c r="V38" s="204">
        <f t="shared" ca="1" si="3"/>
        <v>1</v>
      </c>
      <c r="Y38" s="159" t="str">
        <f t="shared" ca="1" si="4"/>
        <v/>
      </c>
      <c r="Z38" s="159" t="str">
        <f t="shared" si="5"/>
        <v/>
      </c>
      <c r="AA38" s="159">
        <f t="shared" ca="1" si="28"/>
        <v>1</v>
      </c>
      <c r="AC38" s="161" t="str">
        <f t="shared" ca="1" si="7"/>
        <v/>
      </c>
      <c r="AD38" s="161">
        <f t="shared" ca="1" si="8"/>
        <v>1</v>
      </c>
      <c r="AE38" s="161" t="str">
        <f t="shared" ca="1" si="9"/>
        <v/>
      </c>
      <c r="AF38" s="161">
        <f t="shared" ca="1" si="10"/>
        <v>1</v>
      </c>
      <c r="AG38" s="161" t="str">
        <f t="shared" ca="1" si="11"/>
        <v/>
      </c>
      <c r="AH38" s="161">
        <f t="shared" ca="1" si="12"/>
        <v>1</v>
      </c>
      <c r="AI38" s="161" t="str">
        <f t="shared" ca="1" si="13"/>
        <v/>
      </c>
      <c r="AJ38" s="161">
        <f t="shared" ca="1" si="14"/>
        <v>1</v>
      </c>
      <c r="AL38" s="161" t="str">
        <f t="shared" ca="1" si="15"/>
        <v/>
      </c>
      <c r="AM38" s="161">
        <f t="shared" ca="1" si="27"/>
        <v>1</v>
      </c>
      <c r="AN38" s="161" t="str">
        <f t="shared" ca="1" si="16"/>
        <v/>
      </c>
      <c r="AO38" s="161">
        <f t="shared" ca="1" si="26"/>
        <v>1</v>
      </c>
      <c r="AP38" s="161" t="str">
        <f t="shared" ca="1" si="17"/>
        <v/>
      </c>
      <c r="AQ38" s="161">
        <f t="shared" ca="1" si="24"/>
        <v>1</v>
      </c>
      <c r="AR38" s="161" t="str">
        <f t="shared" ca="1" si="18"/>
        <v/>
      </c>
      <c r="AS38" s="161">
        <f t="shared" ca="1" si="19"/>
        <v>1</v>
      </c>
      <c r="AT38" s="159" t="str">
        <f t="shared" ca="1" si="29"/>
        <v/>
      </c>
      <c r="AU38" s="210">
        <f t="shared" ca="1" si="1"/>
        <v>14</v>
      </c>
      <c r="AV38" s="209"/>
      <c r="AW38" s="204">
        <f t="shared" si="21"/>
        <v>51.222222222222221</v>
      </c>
      <c r="AX38" s="159"/>
      <c r="AZ38" s="159"/>
      <c r="BM38" s="207"/>
      <c r="BN38" s="212"/>
      <c r="BP38" s="209"/>
      <c r="BQ38" s="211"/>
      <c r="BR38" s="211"/>
      <c r="BS38" s="211"/>
      <c r="BT38" s="211"/>
      <c r="BU38" s="211"/>
      <c r="BV38" s="211"/>
      <c r="BW38" s="211"/>
      <c r="BX38" s="211"/>
      <c r="BY38" s="211"/>
      <c r="BZ38" s="211"/>
      <c r="CA38" s="209"/>
      <c r="CB38" s="224"/>
      <c r="CC38" s="204"/>
      <c r="CD38" s="204"/>
      <c r="CE38" s="204"/>
      <c r="CF38" s="211"/>
      <c r="CG38" s="211"/>
      <c r="CI38" s="209"/>
      <c r="CJ38" s="209"/>
      <c r="CL38" s="164"/>
      <c r="CM38" s="225"/>
      <c r="CN38" s="165"/>
      <c r="CO38" s="161"/>
      <c r="CP38" s="161"/>
      <c r="CQ38" s="161"/>
      <c r="CR38" s="161"/>
      <c r="CS38" s="161"/>
      <c r="CT38" s="161"/>
      <c r="CU38" s="161"/>
      <c r="CV38" s="161"/>
      <c r="CW38" s="225"/>
      <c r="CX38" s="249"/>
      <c r="DD38" s="209"/>
      <c r="DE38" s="211"/>
      <c r="DF38" s="211"/>
      <c r="DG38" s="211"/>
      <c r="DH38" s="211"/>
      <c r="DI38" s="211"/>
      <c r="DL38" s="165"/>
      <c r="DM38" s="165"/>
      <c r="DN38" s="166"/>
      <c r="DO38" s="209"/>
      <c r="DP38" s="211"/>
      <c r="DQ38" s="211"/>
      <c r="DR38" s="211"/>
      <c r="DS38" s="211"/>
      <c r="DT38" s="211"/>
      <c r="DW38" s="165"/>
      <c r="DX38" s="165"/>
      <c r="DY38" s="166"/>
      <c r="DZ38" s="209"/>
      <c r="EA38" s="211"/>
      <c r="EB38" s="211"/>
      <c r="EC38" s="211"/>
      <c r="ED38" s="211"/>
      <c r="EE38" s="211"/>
      <c r="EH38" s="165"/>
      <c r="EI38" s="165"/>
      <c r="EJ38" s="166"/>
      <c r="EK38" s="209"/>
      <c r="EL38" s="211"/>
      <c r="EM38" s="211"/>
      <c r="EN38" s="211"/>
      <c r="EO38" s="211"/>
      <c r="EP38" s="211"/>
      <c r="ES38" s="165"/>
      <c r="ET38" s="165"/>
      <c r="EU38" s="166"/>
      <c r="EV38" s="209"/>
      <c r="EW38" s="211"/>
      <c r="EX38" s="211"/>
      <c r="EY38" s="211"/>
      <c r="EZ38" s="211"/>
      <c r="FA38" s="211"/>
      <c r="FD38" s="165"/>
      <c r="FE38" s="165"/>
      <c r="FF38" s="166"/>
      <c r="FG38" s="209"/>
      <c r="FH38" s="211"/>
      <c r="FI38" s="211"/>
      <c r="FJ38" s="211"/>
      <c r="FK38" s="211"/>
      <c r="FL38" s="211"/>
    </row>
    <row r="39" spans="1:168">
      <c r="G39" s="167"/>
      <c r="I39" s="221">
        <f t="shared" si="25"/>
        <v>35</v>
      </c>
      <c r="J39" s="159">
        <f>'v-t_chart'!C36</f>
        <v>28</v>
      </c>
      <c r="K39" s="204">
        <f t="shared" ca="1" si="31"/>
        <v>82.012</v>
      </c>
      <c r="L39" s="205" t="b">
        <f>IF('Input&amp;Output'!$C$3=10,phase_chart!C36,IF('Input&amp;Output'!$C$3=21,phase_chart!G36,IF('Input&amp;Output'!$C$3=22,phase_chart!K36,IF('Input&amp;Output'!$C$3=31,phase_chart!O36,IF('Input&amp;Output'!$C$3=32,phase_chart!S36,"")))))</f>
        <v>1</v>
      </c>
      <c r="M39" s="206" t="b">
        <f>IF('Input&amp;Output'!$C$3=10,phase_chart!D36,IF('Input&amp;Output'!$C$3=21,phase_chart!H36,IF('Input&amp;Output'!$C$3=22,phase_chart!L36,IF('Input&amp;Output'!$C$3=31,phase_chart!P36,IF('Input&amp;Output'!$C$3=32,phase_chart!T36,"")))))</f>
        <v>0</v>
      </c>
      <c r="N39" s="205" t="b">
        <f>IF('Input&amp;Output'!$C$3=10,phase_chart!E36,IF('Input&amp;Output'!$C$3=21,phase_chart!I36,IF('Input&amp;Output'!$C$3=22,phase_chart!M36,IF('Input&amp;Output'!$C$3=31,phase_chart!Q36,IF('Input&amp;Output'!$C$3=32,phase_chart!U36,"")))))</f>
        <v>0</v>
      </c>
      <c r="P39" s="159">
        <f ca="1">IF(NOT($J39=0),IF($J39&lt;IF($P38=0,0,VLOOKUP(P38,tbL!$M$37:$Q$43,IF(L39=TRUE,2,4))),IF($J39&gt;=VLOOKUP(P38,tbL!$M$37:$Q$43,IF(L39=TRUE,3,5)),$P38,IF(AND(L38=TRUE,L39=TRUE),$P38,$P38-1)),IF(AND(L39=TRUE,J39=VLOOKUP(P38,tbL!$M$37:$Q$43,IF(L39=TRUE,2,4))),P38,IF($P38+1&gt;$C$12,$C$12,$P38+1))),0)</f>
        <v>1</v>
      </c>
      <c r="Q39" s="159">
        <f t="shared" ca="1" si="2"/>
        <v>1</v>
      </c>
      <c r="R39" s="207">
        <f t="shared" ca="1" si="30"/>
        <v>1</v>
      </c>
      <c r="S39" s="208"/>
      <c r="T39" s="159">
        <f t="shared" si="23"/>
        <v>0</v>
      </c>
      <c r="U39" s="209" t="str">
        <f ca="1">IF(AND(T39=-1,N39=TRUE),"*",IF(AND(U38="*",N39=TRUE),"*",IF(AND(AND(L39=TRUE,U38="*"),J39&lt;VLOOKUP(V38+1,tbL!$M$38:$O$43,3)),"*","")))</f>
        <v/>
      </c>
      <c r="V39" s="204">
        <f t="shared" ca="1" si="3"/>
        <v>1</v>
      </c>
      <c r="Y39" s="159" t="str">
        <f t="shared" ca="1" si="4"/>
        <v/>
      </c>
      <c r="Z39" s="159" t="str">
        <f t="shared" si="5"/>
        <v/>
      </c>
      <c r="AA39" s="159">
        <f t="shared" ca="1" si="28"/>
        <v>1</v>
      </c>
      <c r="AC39" s="161" t="str">
        <f t="shared" ca="1" si="7"/>
        <v/>
      </c>
      <c r="AD39" s="161">
        <f t="shared" ca="1" si="8"/>
        <v>1</v>
      </c>
      <c r="AE39" s="161" t="str">
        <f t="shared" ca="1" si="9"/>
        <v/>
      </c>
      <c r="AF39" s="161">
        <f t="shared" ca="1" si="10"/>
        <v>1</v>
      </c>
      <c r="AG39" s="161" t="str">
        <f t="shared" ca="1" si="11"/>
        <v/>
      </c>
      <c r="AH39" s="161">
        <f t="shared" ca="1" si="12"/>
        <v>1</v>
      </c>
      <c r="AI39" s="161" t="str">
        <f t="shared" ca="1" si="13"/>
        <v/>
      </c>
      <c r="AJ39" s="161">
        <f t="shared" ca="1" si="14"/>
        <v>1</v>
      </c>
      <c r="AL39" s="161" t="str">
        <f t="shared" ca="1" si="15"/>
        <v/>
      </c>
      <c r="AM39" s="161">
        <f t="shared" ca="1" si="27"/>
        <v>1</v>
      </c>
      <c r="AN39" s="161" t="str">
        <f t="shared" ca="1" si="16"/>
        <v/>
      </c>
      <c r="AO39" s="161">
        <f t="shared" ca="1" si="26"/>
        <v>1</v>
      </c>
      <c r="AP39" s="161" t="str">
        <f t="shared" ca="1" si="17"/>
        <v/>
      </c>
      <c r="AQ39" s="161">
        <f t="shared" ca="1" si="24"/>
        <v>1</v>
      </c>
      <c r="AR39" s="161" t="str">
        <f t="shared" ca="1" si="18"/>
        <v/>
      </c>
      <c r="AS39" s="161">
        <f t="shared" ca="1" si="19"/>
        <v>1</v>
      </c>
      <c r="AT39" s="159" t="str">
        <f t="shared" ca="1" si="29"/>
        <v/>
      </c>
      <c r="AU39" s="210">
        <f t="shared" ca="1" si="1"/>
        <v>14</v>
      </c>
      <c r="AV39" s="209"/>
      <c r="AW39" s="204">
        <f t="shared" si="21"/>
        <v>59</v>
      </c>
      <c r="AX39" s="159"/>
      <c r="AZ39" s="159"/>
      <c r="BM39" s="207"/>
      <c r="BN39" s="212"/>
      <c r="BP39" s="209"/>
      <c r="BQ39" s="211"/>
      <c r="BR39" s="211"/>
      <c r="BS39" s="211"/>
      <c r="BT39" s="211"/>
      <c r="BU39" s="211"/>
      <c r="BV39" s="211"/>
      <c r="BW39" s="211"/>
      <c r="BX39" s="211"/>
      <c r="BY39" s="211"/>
      <c r="BZ39" s="211"/>
      <c r="CA39" s="209"/>
      <c r="CB39" s="224"/>
      <c r="CC39" s="204"/>
      <c r="CD39" s="204"/>
      <c r="CE39" s="204"/>
      <c r="CF39" s="211"/>
      <c r="CG39" s="211"/>
      <c r="CI39" s="209"/>
      <c r="CJ39" s="209"/>
      <c r="CM39" s="188"/>
      <c r="CN39" s="253"/>
      <c r="CQ39" s="254"/>
      <c r="CR39" s="254"/>
      <c r="CS39" s="254"/>
      <c r="CT39" s="254"/>
      <c r="CU39" s="254"/>
      <c r="CV39" s="254"/>
      <c r="CW39" s="225"/>
      <c r="CX39" s="249"/>
      <c r="DD39" s="209"/>
      <c r="DE39" s="211"/>
      <c r="DF39" s="211"/>
      <c r="DG39" s="211"/>
      <c r="DH39" s="211"/>
      <c r="DI39" s="211"/>
      <c r="DL39" s="165"/>
      <c r="DM39" s="165"/>
      <c r="DN39" s="166"/>
      <c r="DO39" s="209"/>
      <c r="DP39" s="211"/>
      <c r="DQ39" s="211"/>
      <c r="DR39" s="211"/>
      <c r="DS39" s="211"/>
      <c r="DT39" s="211"/>
      <c r="DW39" s="165"/>
      <c r="DX39" s="165"/>
      <c r="DY39" s="166"/>
      <c r="DZ39" s="209"/>
      <c r="EA39" s="211"/>
      <c r="EB39" s="211"/>
      <c r="EC39" s="211"/>
      <c r="ED39" s="211"/>
      <c r="EE39" s="211"/>
      <c r="EH39" s="165"/>
      <c r="EI39" s="165"/>
      <c r="EJ39" s="166"/>
      <c r="EK39" s="209"/>
      <c r="EL39" s="211"/>
      <c r="EM39" s="211"/>
      <c r="EN39" s="211"/>
      <c r="EO39" s="211"/>
      <c r="EP39" s="211"/>
      <c r="ES39" s="165"/>
      <c r="ET39" s="165"/>
      <c r="EU39" s="166"/>
      <c r="EV39" s="209"/>
      <c r="EW39" s="211"/>
      <c r="EX39" s="211"/>
      <c r="EY39" s="211"/>
      <c r="EZ39" s="211"/>
      <c r="FA39" s="211"/>
      <c r="FD39" s="165"/>
      <c r="FE39" s="165"/>
      <c r="FF39" s="166"/>
      <c r="FG39" s="209"/>
      <c r="FH39" s="211"/>
      <c r="FI39" s="211"/>
      <c r="FJ39" s="211"/>
      <c r="FK39" s="211"/>
      <c r="FL39" s="211"/>
    </row>
    <row r="40" spans="1:168">
      <c r="G40" s="167">
        <f>DATEVALUE("2031/3/14")</f>
        <v>47921</v>
      </c>
      <c r="I40" s="221">
        <f t="shared" si="25"/>
        <v>36</v>
      </c>
      <c r="J40" s="159">
        <f>'v-t_chart'!C37</f>
        <v>28.7</v>
      </c>
      <c r="K40" s="204">
        <f t="shared" ca="1" si="31"/>
        <v>84.062299999999993</v>
      </c>
      <c r="L40" s="205" t="b">
        <f>IF('Input&amp;Output'!$C$3=10,phase_chart!C37,IF('Input&amp;Output'!$C$3=21,phase_chart!G37,IF('Input&amp;Output'!$C$3=22,phase_chart!K37,IF('Input&amp;Output'!$C$3=31,phase_chart!O37,IF('Input&amp;Output'!$C$3=32,phase_chart!S37,"")))))</f>
        <v>1</v>
      </c>
      <c r="M40" s="206" t="b">
        <f>IF('Input&amp;Output'!$C$3=10,phase_chart!D37,IF('Input&amp;Output'!$C$3=21,phase_chart!H37,IF('Input&amp;Output'!$C$3=22,phase_chart!L37,IF('Input&amp;Output'!$C$3=31,phase_chart!P37,IF('Input&amp;Output'!$C$3=32,phase_chart!T37,"")))))</f>
        <v>0</v>
      </c>
      <c r="N40" s="205" t="b">
        <f>IF('Input&amp;Output'!$C$3=10,phase_chart!E37,IF('Input&amp;Output'!$C$3=21,phase_chart!I37,IF('Input&amp;Output'!$C$3=22,phase_chart!M37,IF('Input&amp;Output'!$C$3=31,phase_chart!Q37,IF('Input&amp;Output'!$C$3=32,phase_chart!U37,"")))))</f>
        <v>0</v>
      </c>
      <c r="P40" s="159">
        <f ca="1">IF(NOT($J40=0),IF($J40&lt;IF($P39=0,0,VLOOKUP(P39,tbL!$M$37:$Q$43,IF(L40=TRUE,2,4))),IF($J40&gt;=VLOOKUP(P39,tbL!$M$37:$Q$43,IF(L40=TRUE,3,5)),$P39,IF(AND(L39=TRUE,L40=TRUE),$P39,$P39-1)),IF(AND(L40=TRUE,J40=VLOOKUP(P39,tbL!$M$37:$Q$43,IF(L40=TRUE,2,4))),P39,IF($P39+1&gt;$C$12,$C$12,$P39+1))),0)</f>
        <v>1</v>
      </c>
      <c r="Q40" s="159">
        <f t="shared" ca="1" si="2"/>
        <v>1</v>
      </c>
      <c r="R40" s="207">
        <f t="shared" ca="1" si="30"/>
        <v>1</v>
      </c>
      <c r="S40" s="208"/>
      <c r="T40" s="159">
        <f t="shared" si="23"/>
        <v>0</v>
      </c>
      <c r="U40" s="209" t="str">
        <f ca="1">IF(AND(T40=-1,N40=TRUE),"*",IF(AND(U39="*",N40=TRUE),"*",IF(AND(AND(L40=TRUE,U39="*"),J40&lt;VLOOKUP(V39+1,tbL!$M$38:$O$43,3)),"*","")))</f>
        <v/>
      </c>
      <c r="V40" s="204">
        <f t="shared" ca="1" si="3"/>
        <v>1</v>
      </c>
      <c r="Y40" s="159" t="str">
        <f t="shared" ca="1" si="4"/>
        <v/>
      </c>
      <c r="Z40" s="159" t="str">
        <f t="shared" si="5"/>
        <v/>
      </c>
      <c r="AA40" s="159">
        <f t="shared" ca="1" si="28"/>
        <v>1</v>
      </c>
      <c r="AC40" s="161" t="str">
        <f t="shared" ca="1" si="7"/>
        <v/>
      </c>
      <c r="AD40" s="161">
        <f t="shared" ca="1" si="8"/>
        <v>1</v>
      </c>
      <c r="AE40" s="161" t="str">
        <f t="shared" ca="1" si="9"/>
        <v/>
      </c>
      <c r="AF40" s="161">
        <f t="shared" ca="1" si="10"/>
        <v>1</v>
      </c>
      <c r="AG40" s="161" t="str">
        <f t="shared" ca="1" si="11"/>
        <v/>
      </c>
      <c r="AH40" s="161">
        <f t="shared" ca="1" si="12"/>
        <v>1</v>
      </c>
      <c r="AI40" s="161" t="str">
        <f t="shared" ca="1" si="13"/>
        <v/>
      </c>
      <c r="AJ40" s="161">
        <f t="shared" ca="1" si="14"/>
        <v>1</v>
      </c>
      <c r="AL40" s="161" t="str">
        <f t="shared" ca="1" si="15"/>
        <v/>
      </c>
      <c r="AM40" s="161">
        <f t="shared" ca="1" si="27"/>
        <v>1</v>
      </c>
      <c r="AN40" s="161" t="str">
        <f t="shared" ca="1" si="16"/>
        <v/>
      </c>
      <c r="AO40" s="161">
        <f t="shared" ca="1" si="26"/>
        <v>1</v>
      </c>
      <c r="AP40" s="161" t="str">
        <f t="shared" ca="1" si="17"/>
        <v/>
      </c>
      <c r="AQ40" s="161">
        <f t="shared" ca="1" si="24"/>
        <v>1</v>
      </c>
      <c r="AR40" s="161" t="str">
        <f t="shared" ca="1" si="18"/>
        <v/>
      </c>
      <c r="AS40" s="161">
        <f t="shared" ca="1" si="19"/>
        <v>1</v>
      </c>
      <c r="AT40" s="159" t="str">
        <f t="shared" ca="1" si="29"/>
        <v/>
      </c>
      <c r="AU40" s="210">
        <f t="shared" ca="1" si="1"/>
        <v>14</v>
      </c>
      <c r="AV40" s="209"/>
      <c r="AW40" s="204">
        <f t="shared" si="21"/>
        <v>66.972222222222229</v>
      </c>
      <c r="AX40" s="159"/>
      <c r="AZ40" s="159"/>
      <c r="BM40" s="207"/>
      <c r="BN40" s="212"/>
      <c r="BP40" s="209"/>
      <c r="BQ40" s="211"/>
      <c r="BR40" s="211"/>
      <c r="BS40" s="211"/>
      <c r="BT40" s="211"/>
      <c r="BU40" s="211"/>
      <c r="BV40" s="211"/>
      <c r="BW40" s="211"/>
      <c r="BX40" s="211"/>
      <c r="BY40" s="211"/>
      <c r="BZ40" s="211"/>
      <c r="CA40" s="209"/>
      <c r="CB40" s="224"/>
      <c r="CC40" s="204"/>
      <c r="CD40" s="204"/>
      <c r="CE40" s="204"/>
      <c r="CF40" s="211"/>
      <c r="CG40" s="211"/>
      <c r="CI40" s="209"/>
      <c r="CJ40" s="209"/>
      <c r="CN40" s="255"/>
      <c r="CW40" s="225"/>
      <c r="CX40" s="249"/>
      <c r="DD40" s="209"/>
      <c r="DE40" s="211"/>
      <c r="DF40" s="211"/>
      <c r="DG40" s="211"/>
      <c r="DH40" s="211"/>
      <c r="DI40" s="211"/>
      <c r="DL40" s="165"/>
      <c r="DM40" s="165"/>
      <c r="DN40" s="166"/>
      <c r="DO40" s="209"/>
      <c r="DP40" s="211"/>
      <c r="DQ40" s="211"/>
      <c r="DR40" s="211"/>
      <c r="DS40" s="211"/>
      <c r="DT40" s="211"/>
      <c r="DW40" s="165"/>
      <c r="DX40" s="165"/>
      <c r="DY40" s="166"/>
      <c r="DZ40" s="209"/>
      <c r="EA40" s="211"/>
      <c r="EB40" s="211"/>
      <c r="EC40" s="211"/>
      <c r="ED40" s="211"/>
      <c r="EE40" s="211"/>
      <c r="EH40" s="165"/>
      <c r="EI40" s="165"/>
      <c r="EJ40" s="166"/>
      <c r="EK40" s="209"/>
      <c r="EL40" s="211"/>
      <c r="EM40" s="211"/>
      <c r="EN40" s="211"/>
      <c r="EO40" s="211"/>
      <c r="EP40" s="211"/>
      <c r="ES40" s="165"/>
      <c r="ET40" s="165"/>
      <c r="EU40" s="166"/>
      <c r="EV40" s="209"/>
      <c r="EW40" s="211"/>
      <c r="EX40" s="211"/>
      <c r="EY40" s="211"/>
      <c r="EZ40" s="211"/>
      <c r="FA40" s="211"/>
      <c r="FD40" s="165"/>
      <c r="FE40" s="165"/>
      <c r="FF40" s="166"/>
      <c r="FG40" s="209"/>
      <c r="FH40" s="211"/>
      <c r="FI40" s="211"/>
      <c r="FJ40" s="211"/>
      <c r="FK40" s="211"/>
      <c r="FL40" s="211"/>
    </row>
    <row r="41" spans="1:168">
      <c r="G41" s="167"/>
      <c r="I41" s="221">
        <f t="shared" si="25"/>
        <v>37</v>
      </c>
      <c r="J41" s="159">
        <f>'v-t_chart'!C38</f>
        <v>29.2</v>
      </c>
      <c r="K41" s="204">
        <f t="shared" ca="1" si="31"/>
        <v>85.526799999999994</v>
      </c>
      <c r="L41" s="205" t="b">
        <f>IF('Input&amp;Output'!$C$3=10,phase_chart!C38,IF('Input&amp;Output'!$C$3=21,phase_chart!G38,IF('Input&amp;Output'!$C$3=22,phase_chart!K38,IF('Input&amp;Output'!$C$3=31,phase_chart!O38,IF('Input&amp;Output'!$C$3=32,phase_chart!S38,"")))))</f>
        <v>1</v>
      </c>
      <c r="M41" s="206" t="b">
        <f>IF('Input&amp;Output'!$C$3=10,phase_chart!D38,IF('Input&amp;Output'!$C$3=21,phase_chart!H38,IF('Input&amp;Output'!$C$3=22,phase_chart!L38,IF('Input&amp;Output'!$C$3=31,phase_chart!P38,IF('Input&amp;Output'!$C$3=32,phase_chart!T38,"")))))</f>
        <v>0</v>
      </c>
      <c r="N41" s="205" t="b">
        <f>IF('Input&amp;Output'!$C$3=10,phase_chart!E38,IF('Input&amp;Output'!$C$3=21,phase_chart!I38,IF('Input&amp;Output'!$C$3=22,phase_chart!M38,IF('Input&amp;Output'!$C$3=31,phase_chart!Q38,IF('Input&amp;Output'!$C$3=32,phase_chart!U38,"")))))</f>
        <v>0</v>
      </c>
      <c r="P41" s="159">
        <f ca="1">IF(NOT($J41=0),IF($J41&lt;IF($P40=0,0,VLOOKUP(P40,tbL!$M$37:$Q$43,IF(L41=TRUE,2,4))),IF($J41&gt;=VLOOKUP(P40,tbL!$M$37:$Q$43,IF(L41=TRUE,3,5)),$P40,IF(AND(L40=TRUE,L41=TRUE),$P40,$P40-1)),IF(AND(L41=TRUE,J41=VLOOKUP(P40,tbL!$M$37:$Q$43,IF(L41=TRUE,2,4))),P40,IF($P40+1&gt;$C$12,$C$12,$P40+1))),0)</f>
        <v>1</v>
      </c>
      <c r="Q41" s="159">
        <f t="shared" ca="1" si="2"/>
        <v>1</v>
      </c>
      <c r="R41" s="207">
        <f t="shared" ca="1" si="30"/>
        <v>1</v>
      </c>
      <c r="S41" s="208"/>
      <c r="T41" s="159">
        <f t="shared" si="23"/>
        <v>0</v>
      </c>
      <c r="U41" s="209" t="str">
        <f ca="1">IF(AND(T41=-1,N41=TRUE),"*",IF(AND(U40="*",N41=TRUE),"*",IF(AND(AND(L41=TRUE,U40="*"),J41&lt;VLOOKUP(V40+1,tbL!$M$38:$O$43,3)),"*","")))</f>
        <v/>
      </c>
      <c r="V41" s="204">
        <f t="shared" ca="1" si="3"/>
        <v>1</v>
      </c>
      <c r="Y41" s="159" t="str">
        <f t="shared" ca="1" si="4"/>
        <v/>
      </c>
      <c r="Z41" s="159" t="str">
        <f t="shared" si="5"/>
        <v/>
      </c>
      <c r="AA41" s="159">
        <f t="shared" ca="1" si="28"/>
        <v>1</v>
      </c>
      <c r="AC41" s="161" t="str">
        <f t="shared" ca="1" si="7"/>
        <v/>
      </c>
      <c r="AD41" s="161">
        <f t="shared" ca="1" si="8"/>
        <v>1</v>
      </c>
      <c r="AE41" s="161" t="str">
        <f t="shared" ca="1" si="9"/>
        <v/>
      </c>
      <c r="AF41" s="161">
        <f t="shared" ca="1" si="10"/>
        <v>1</v>
      </c>
      <c r="AG41" s="161" t="str">
        <f t="shared" ca="1" si="11"/>
        <v/>
      </c>
      <c r="AH41" s="161">
        <f t="shared" ca="1" si="12"/>
        <v>1</v>
      </c>
      <c r="AI41" s="161" t="str">
        <f t="shared" ca="1" si="13"/>
        <v/>
      </c>
      <c r="AJ41" s="161">
        <f t="shared" ca="1" si="14"/>
        <v>1</v>
      </c>
      <c r="AL41" s="161" t="str">
        <f t="shared" ca="1" si="15"/>
        <v/>
      </c>
      <c r="AM41" s="161">
        <f t="shared" ca="1" si="27"/>
        <v>1</v>
      </c>
      <c r="AN41" s="161" t="str">
        <f t="shared" ca="1" si="16"/>
        <v/>
      </c>
      <c r="AO41" s="161">
        <f t="shared" ca="1" si="26"/>
        <v>1</v>
      </c>
      <c r="AP41" s="161" t="str">
        <f t="shared" ca="1" si="17"/>
        <v/>
      </c>
      <c r="AQ41" s="161">
        <f t="shared" ca="1" si="24"/>
        <v>1</v>
      </c>
      <c r="AR41" s="161" t="str">
        <f t="shared" ca="1" si="18"/>
        <v/>
      </c>
      <c r="AS41" s="161">
        <f t="shared" ca="1" si="19"/>
        <v>1</v>
      </c>
      <c r="AT41" s="159" t="str">
        <f t="shared" ca="1" si="29"/>
        <v/>
      </c>
      <c r="AU41" s="210">
        <f t="shared" ca="1" si="1"/>
        <v>14</v>
      </c>
      <c r="AV41" s="209"/>
      <c r="AW41" s="204">
        <f t="shared" si="21"/>
        <v>75.083333333333343</v>
      </c>
      <c r="AX41" s="159"/>
      <c r="AZ41" s="159"/>
      <c r="BM41" s="207"/>
      <c r="BN41" s="212"/>
      <c r="BP41" s="209"/>
      <c r="BQ41" s="211"/>
      <c r="BR41" s="211"/>
      <c r="BS41" s="211"/>
      <c r="BT41" s="211"/>
      <c r="BU41" s="211"/>
      <c r="BV41" s="211"/>
      <c r="BW41" s="211"/>
      <c r="BX41" s="211"/>
      <c r="BY41" s="211"/>
      <c r="BZ41" s="211"/>
      <c r="CA41" s="209"/>
      <c r="CB41" s="224"/>
      <c r="CC41" s="204"/>
      <c r="CD41" s="204"/>
      <c r="CE41" s="204"/>
      <c r="CF41" s="211"/>
      <c r="CG41" s="211"/>
      <c r="CI41" s="209"/>
      <c r="CJ41" s="209"/>
      <c r="CO41" s="164"/>
      <c r="CP41" s="164"/>
      <c r="CQ41" s="164"/>
      <c r="CR41" s="164"/>
      <c r="CS41" s="164"/>
      <c r="CW41" s="225"/>
      <c r="CX41" s="249"/>
      <c r="DD41" s="209"/>
      <c r="DE41" s="211"/>
      <c r="DF41" s="211"/>
      <c r="DG41" s="211"/>
      <c r="DH41" s="211"/>
      <c r="DI41" s="211"/>
      <c r="DL41" s="165"/>
      <c r="DM41" s="165"/>
      <c r="DN41" s="166"/>
      <c r="DO41" s="209"/>
      <c r="DP41" s="211"/>
      <c r="DQ41" s="211"/>
      <c r="DR41" s="211"/>
      <c r="DS41" s="211"/>
      <c r="DT41" s="211"/>
      <c r="DW41" s="165"/>
      <c r="DX41" s="165"/>
      <c r="DY41" s="166"/>
      <c r="DZ41" s="209"/>
      <c r="EA41" s="211"/>
      <c r="EB41" s="211"/>
      <c r="EC41" s="211"/>
      <c r="ED41" s="211"/>
      <c r="EE41" s="211"/>
      <c r="EH41" s="165"/>
      <c r="EI41" s="165"/>
      <c r="EJ41" s="166"/>
      <c r="EK41" s="209"/>
      <c r="EL41" s="211"/>
      <c r="EM41" s="211"/>
      <c r="EN41" s="211"/>
      <c r="EO41" s="211"/>
      <c r="EP41" s="211"/>
      <c r="ES41" s="165"/>
      <c r="ET41" s="165"/>
      <c r="EU41" s="166"/>
      <c r="EV41" s="209"/>
      <c r="EW41" s="211"/>
      <c r="EX41" s="211"/>
      <c r="EY41" s="211"/>
      <c r="EZ41" s="211"/>
      <c r="FA41" s="211"/>
      <c r="FD41" s="165"/>
      <c r="FE41" s="165"/>
      <c r="FF41" s="166"/>
      <c r="FG41" s="209"/>
      <c r="FH41" s="211"/>
      <c r="FI41" s="211"/>
      <c r="FJ41" s="211"/>
      <c r="FK41" s="211"/>
      <c r="FL41" s="211"/>
    </row>
    <row r="42" spans="1:168">
      <c r="G42" s="167"/>
      <c r="I42" s="221">
        <f t="shared" si="25"/>
        <v>38</v>
      </c>
      <c r="J42" s="159">
        <f>'v-t_chart'!C39</f>
        <v>29.8</v>
      </c>
      <c r="K42" s="204">
        <f t="shared" ca="1" si="31"/>
        <v>87.284199999999998</v>
      </c>
      <c r="L42" s="205" t="b">
        <f>IF('Input&amp;Output'!$C$3=10,phase_chart!C39,IF('Input&amp;Output'!$C$3=21,phase_chart!G39,IF('Input&amp;Output'!$C$3=22,phase_chart!K39,IF('Input&amp;Output'!$C$3=31,phase_chart!O39,IF('Input&amp;Output'!$C$3=32,phase_chart!S39,"")))))</f>
        <v>1</v>
      </c>
      <c r="M42" s="206" t="b">
        <f>IF('Input&amp;Output'!$C$3=10,phase_chart!D39,IF('Input&amp;Output'!$C$3=21,phase_chart!H39,IF('Input&amp;Output'!$C$3=22,phase_chart!L39,IF('Input&amp;Output'!$C$3=31,phase_chart!P39,IF('Input&amp;Output'!$C$3=32,phase_chart!T39,"")))))</f>
        <v>0</v>
      </c>
      <c r="N42" s="205" t="b">
        <f>IF('Input&amp;Output'!$C$3=10,phase_chart!E39,IF('Input&amp;Output'!$C$3=21,phase_chart!I39,IF('Input&amp;Output'!$C$3=22,phase_chart!M39,IF('Input&amp;Output'!$C$3=31,phase_chart!Q39,IF('Input&amp;Output'!$C$3=32,phase_chart!U39,"")))))</f>
        <v>0</v>
      </c>
      <c r="P42" s="159">
        <f ca="1">IF(NOT($J42=0),IF($J42&lt;IF($P41=0,0,VLOOKUP(P41,tbL!$M$37:$Q$43,IF(L42=TRUE,2,4))),IF($J42&gt;=VLOOKUP(P41,tbL!$M$37:$Q$43,IF(L42=TRUE,3,5)),$P41,IF(AND(L41=TRUE,L42=TRUE),$P41,$P41-1)),IF(AND(L42=TRUE,J42=VLOOKUP(P41,tbL!$M$37:$Q$43,IF(L42=TRUE,2,4))),P41,IF($P41+1&gt;$C$12,$C$12,$P41+1))),0)</f>
        <v>1</v>
      </c>
      <c r="Q42" s="159">
        <f t="shared" ca="1" si="2"/>
        <v>1</v>
      </c>
      <c r="R42" s="207">
        <f t="shared" ca="1" si="30"/>
        <v>1</v>
      </c>
      <c r="S42" s="208"/>
      <c r="T42" s="159">
        <f t="shared" si="23"/>
        <v>0</v>
      </c>
      <c r="U42" s="209" t="str">
        <f ca="1">IF(AND(T42=-1,N42=TRUE),"*",IF(AND(U41="*",N42=TRUE),"*",IF(AND(AND(L42=TRUE,U41="*"),J42&lt;VLOOKUP(V41+1,tbL!$M$38:$O$43,3)),"*","")))</f>
        <v/>
      </c>
      <c r="V42" s="204">
        <f t="shared" ca="1" si="3"/>
        <v>1</v>
      </c>
      <c r="Y42" s="159" t="str">
        <f t="shared" ca="1" si="4"/>
        <v/>
      </c>
      <c r="Z42" s="159" t="str">
        <f t="shared" si="5"/>
        <v/>
      </c>
      <c r="AA42" s="159">
        <f t="shared" ca="1" si="28"/>
        <v>1</v>
      </c>
      <c r="AC42" s="161" t="str">
        <f t="shared" ca="1" si="7"/>
        <v/>
      </c>
      <c r="AD42" s="161">
        <f t="shared" ca="1" si="8"/>
        <v>1</v>
      </c>
      <c r="AE42" s="161" t="str">
        <f t="shared" ca="1" si="9"/>
        <v/>
      </c>
      <c r="AF42" s="161">
        <f t="shared" ca="1" si="10"/>
        <v>1</v>
      </c>
      <c r="AG42" s="161" t="str">
        <f t="shared" ca="1" si="11"/>
        <v/>
      </c>
      <c r="AH42" s="161">
        <f t="shared" ca="1" si="12"/>
        <v>1</v>
      </c>
      <c r="AI42" s="161" t="str">
        <f t="shared" ca="1" si="13"/>
        <v/>
      </c>
      <c r="AJ42" s="161">
        <f t="shared" ca="1" si="14"/>
        <v>1</v>
      </c>
      <c r="AL42" s="161" t="str">
        <f t="shared" ca="1" si="15"/>
        <v/>
      </c>
      <c r="AM42" s="161">
        <f t="shared" ca="1" si="27"/>
        <v>1</v>
      </c>
      <c r="AN42" s="161" t="str">
        <f t="shared" ca="1" si="16"/>
        <v/>
      </c>
      <c r="AO42" s="161">
        <f t="shared" ca="1" si="26"/>
        <v>1</v>
      </c>
      <c r="AP42" s="161" t="str">
        <f t="shared" ca="1" si="17"/>
        <v/>
      </c>
      <c r="AQ42" s="161">
        <f t="shared" ca="1" si="24"/>
        <v>1</v>
      </c>
      <c r="AR42" s="161" t="str">
        <f t="shared" ca="1" si="18"/>
        <v/>
      </c>
      <c r="AS42" s="161">
        <f t="shared" ca="1" si="19"/>
        <v>1</v>
      </c>
      <c r="AT42" s="159" t="str">
        <f t="shared" ca="1" si="29"/>
        <v/>
      </c>
      <c r="AU42" s="210">
        <f t="shared" ca="1" si="1"/>
        <v>14</v>
      </c>
      <c r="AV42" s="209"/>
      <c r="AW42" s="204">
        <f t="shared" si="21"/>
        <v>83.361111111111114</v>
      </c>
      <c r="AX42" s="159"/>
      <c r="AZ42" s="159"/>
      <c r="BM42" s="207"/>
      <c r="BN42" s="212"/>
      <c r="BP42" s="209"/>
      <c r="BQ42" s="211"/>
      <c r="BR42" s="211"/>
      <c r="BS42" s="211"/>
      <c r="BT42" s="211"/>
      <c r="BU42" s="211"/>
      <c r="BV42" s="211"/>
      <c r="BW42" s="211"/>
      <c r="BX42" s="211"/>
      <c r="BY42" s="211"/>
      <c r="BZ42" s="211"/>
      <c r="CA42" s="209"/>
      <c r="CC42" s="204"/>
      <c r="CD42" s="204"/>
      <c r="CE42" s="204"/>
      <c r="CF42" s="211"/>
      <c r="CG42" s="211"/>
      <c r="CI42" s="209"/>
      <c r="CJ42" s="209"/>
      <c r="CO42" s="164"/>
      <c r="CP42" s="164"/>
      <c r="CQ42" s="164"/>
      <c r="CR42" s="164"/>
      <c r="CS42" s="164"/>
      <c r="CW42" s="225"/>
      <c r="CX42" s="249"/>
      <c r="DD42" s="209"/>
      <c r="DE42" s="211"/>
      <c r="DF42" s="211"/>
      <c r="DG42" s="211"/>
      <c r="DH42" s="211"/>
      <c r="DI42" s="211"/>
      <c r="DL42" s="165"/>
      <c r="DM42" s="165"/>
      <c r="DN42" s="166"/>
      <c r="DO42" s="209"/>
      <c r="DP42" s="211"/>
      <c r="DQ42" s="211"/>
      <c r="DR42" s="211"/>
      <c r="DS42" s="211"/>
      <c r="DT42" s="211"/>
      <c r="DW42" s="165"/>
      <c r="DX42" s="165"/>
      <c r="DY42" s="166"/>
      <c r="DZ42" s="209"/>
      <c r="EA42" s="211"/>
      <c r="EB42" s="211"/>
      <c r="EC42" s="211"/>
      <c r="ED42" s="211"/>
      <c r="EE42" s="211"/>
      <c r="EH42" s="165"/>
      <c r="EI42" s="165"/>
      <c r="EJ42" s="166"/>
      <c r="EK42" s="209"/>
      <c r="EL42" s="211"/>
      <c r="EM42" s="211"/>
      <c r="EN42" s="211"/>
      <c r="EO42" s="211"/>
      <c r="EP42" s="211"/>
      <c r="ES42" s="165"/>
      <c r="ET42" s="165"/>
      <c r="EU42" s="166"/>
      <c r="EV42" s="209"/>
      <c r="EW42" s="211"/>
      <c r="EX42" s="211"/>
      <c r="EY42" s="211"/>
      <c r="EZ42" s="211"/>
      <c r="FA42" s="211"/>
      <c r="FD42" s="165"/>
      <c r="FE42" s="165"/>
      <c r="FF42" s="166"/>
      <c r="FG42" s="209"/>
      <c r="FH42" s="211"/>
      <c r="FI42" s="211"/>
      <c r="FJ42" s="211"/>
      <c r="FK42" s="211"/>
      <c r="FL42" s="211"/>
    </row>
    <row r="43" spans="1:168">
      <c r="G43" s="167"/>
      <c r="I43" s="221">
        <f t="shared" si="25"/>
        <v>39</v>
      </c>
      <c r="J43" s="159">
        <f>'v-t_chart'!C40</f>
        <v>30.4</v>
      </c>
      <c r="K43" s="204">
        <f t="shared" ca="1" si="31"/>
        <v>89.041599999999988</v>
      </c>
      <c r="L43" s="205" t="b">
        <f>IF('Input&amp;Output'!$C$3=10,phase_chart!C40,IF('Input&amp;Output'!$C$3=21,phase_chart!G40,IF('Input&amp;Output'!$C$3=22,phase_chart!K40,IF('Input&amp;Output'!$C$3=31,phase_chart!O40,IF('Input&amp;Output'!$C$3=32,phase_chart!S40,"")))))</f>
        <v>0</v>
      </c>
      <c r="M43" s="206" t="b">
        <f>IF('Input&amp;Output'!$C$3=10,phase_chart!D40,IF('Input&amp;Output'!$C$3=21,phase_chart!H40,IF('Input&amp;Output'!$C$3=22,phase_chart!L40,IF('Input&amp;Output'!$C$3=31,phase_chart!P40,IF('Input&amp;Output'!$C$3=32,phase_chart!T40,"")))))</f>
        <v>1</v>
      </c>
      <c r="N43" s="205" t="b">
        <f>IF('Input&amp;Output'!$C$3=10,phase_chart!E40,IF('Input&amp;Output'!$C$3=21,phase_chart!I40,IF('Input&amp;Output'!$C$3=22,phase_chart!M40,IF('Input&amp;Output'!$C$3=31,phase_chart!Q40,IF('Input&amp;Output'!$C$3=32,phase_chart!U40,"")))))</f>
        <v>0</v>
      </c>
      <c r="P43" s="159">
        <f ca="1">IF(NOT($J43=0),IF($J43&lt;IF($P42=0,0,VLOOKUP(P42,tbL!$M$37:$Q$43,IF(L43=TRUE,2,4))),IF($J43&gt;=VLOOKUP(P42,tbL!$M$37:$Q$43,IF(L43=TRUE,3,5)),$P42,IF(AND(L42=TRUE,L43=TRUE),$P42,$P42-1)),IF(AND(L43=TRUE,J43=VLOOKUP(P42,tbL!$M$37:$Q$43,IF(L43=TRUE,2,4))),P42,IF($P42+1&gt;$C$12,$C$12,$P42+1))),0)</f>
        <v>1</v>
      </c>
      <c r="Q43" s="159">
        <f t="shared" ca="1" si="2"/>
        <v>1</v>
      </c>
      <c r="R43" s="207">
        <f t="shared" si="22"/>
        <v>0</v>
      </c>
      <c r="S43" s="208"/>
      <c r="T43" s="159">
        <f t="shared" si="23"/>
        <v>1</v>
      </c>
      <c r="U43" s="209" t="str">
        <f ca="1">IF(AND(T43=-1,N43=TRUE),"*",IF(AND(U42="*",N43=TRUE),"*",IF(AND(AND(L43=TRUE,U42="*"),J43&lt;VLOOKUP(V42+1,tbL!$M$38:$O$43,3)),"*","")))</f>
        <v/>
      </c>
      <c r="V43" s="204">
        <f t="shared" ca="1" si="3"/>
        <v>1</v>
      </c>
      <c r="Y43" s="159" t="str">
        <f t="shared" ca="1" si="4"/>
        <v/>
      </c>
      <c r="Z43" s="159" t="str">
        <f t="shared" si="5"/>
        <v/>
      </c>
      <c r="AA43" s="159">
        <f t="shared" ca="1" si="28"/>
        <v>1</v>
      </c>
      <c r="AC43" s="161" t="str">
        <f t="shared" ca="1" si="7"/>
        <v/>
      </c>
      <c r="AD43" s="161">
        <f t="shared" ca="1" si="8"/>
        <v>1</v>
      </c>
      <c r="AE43" s="161" t="str">
        <f t="shared" ca="1" si="9"/>
        <v/>
      </c>
      <c r="AF43" s="161">
        <f t="shared" ca="1" si="10"/>
        <v>1</v>
      </c>
      <c r="AG43" s="161" t="str">
        <f t="shared" ca="1" si="11"/>
        <v/>
      </c>
      <c r="AH43" s="161">
        <f t="shared" ca="1" si="12"/>
        <v>1</v>
      </c>
      <c r="AI43" s="161" t="str">
        <f t="shared" ca="1" si="13"/>
        <v/>
      </c>
      <c r="AJ43" s="161">
        <f t="shared" ca="1" si="14"/>
        <v>1</v>
      </c>
      <c r="AL43" s="161" t="str">
        <f t="shared" ca="1" si="15"/>
        <v/>
      </c>
      <c r="AM43" s="161">
        <f t="shared" ca="1" si="27"/>
        <v>1</v>
      </c>
      <c r="AN43" s="161" t="str">
        <f t="shared" ca="1" si="16"/>
        <v/>
      </c>
      <c r="AO43" s="161">
        <f t="shared" ca="1" si="26"/>
        <v>1</v>
      </c>
      <c r="AP43" s="161" t="str">
        <f t="shared" ca="1" si="17"/>
        <v/>
      </c>
      <c r="AQ43" s="161">
        <f t="shared" ca="1" si="24"/>
        <v>1</v>
      </c>
      <c r="AR43" s="161" t="str">
        <f t="shared" ca="1" si="18"/>
        <v/>
      </c>
      <c r="AS43" s="161">
        <f t="shared" ca="1" si="19"/>
        <v>1</v>
      </c>
      <c r="AT43" s="159" t="str">
        <f t="shared" ca="1" si="29"/>
        <v/>
      </c>
      <c r="AU43" s="210">
        <f t="shared" ca="1" si="1"/>
        <v>14</v>
      </c>
      <c r="AV43" s="209"/>
      <c r="AW43" s="204">
        <f t="shared" si="21"/>
        <v>91.805555555555557</v>
      </c>
      <c r="AX43" s="159"/>
      <c r="AZ43" s="159"/>
      <c r="BM43" s="207"/>
      <c r="BN43" s="212"/>
      <c r="BP43" s="209"/>
      <c r="BQ43" s="211"/>
      <c r="BR43" s="211"/>
      <c r="BS43" s="211"/>
      <c r="BT43" s="211"/>
      <c r="BU43" s="211"/>
      <c r="BV43" s="211"/>
      <c r="BW43" s="211"/>
      <c r="BX43" s="211"/>
      <c r="BY43" s="211"/>
      <c r="BZ43" s="211"/>
      <c r="CA43" s="209"/>
      <c r="CB43" s="224"/>
      <c r="CC43" s="204"/>
      <c r="CD43" s="204"/>
      <c r="CE43" s="204"/>
      <c r="CF43" s="211"/>
      <c r="CG43" s="211"/>
      <c r="CI43" s="209"/>
      <c r="CJ43" s="209"/>
      <c r="CO43" s="164"/>
      <c r="CP43" s="164"/>
      <c r="CQ43" s="164"/>
      <c r="CR43" s="164"/>
      <c r="CS43" s="164"/>
      <c r="CW43" s="225"/>
      <c r="CX43" s="249"/>
      <c r="DD43" s="209"/>
      <c r="DE43" s="211"/>
      <c r="DF43" s="211"/>
      <c r="DG43" s="211"/>
      <c r="DH43" s="211"/>
      <c r="DI43" s="211"/>
      <c r="DL43" s="165"/>
      <c r="DM43" s="165"/>
      <c r="DN43" s="166"/>
      <c r="DO43" s="209"/>
      <c r="DP43" s="211"/>
      <c r="DQ43" s="211"/>
      <c r="DR43" s="211"/>
      <c r="DS43" s="211"/>
      <c r="DT43" s="211"/>
      <c r="DW43" s="165"/>
      <c r="DX43" s="165"/>
      <c r="DY43" s="166"/>
      <c r="DZ43" s="209"/>
      <c r="EA43" s="211"/>
      <c r="EB43" s="211"/>
      <c r="EC43" s="211"/>
      <c r="ED43" s="211"/>
      <c r="EE43" s="211"/>
      <c r="EH43" s="165"/>
      <c r="EI43" s="165"/>
      <c r="EJ43" s="166"/>
      <c r="EK43" s="209"/>
      <c r="EL43" s="211"/>
      <c r="EM43" s="211"/>
      <c r="EN43" s="211"/>
      <c r="EO43" s="211"/>
      <c r="EP43" s="211"/>
      <c r="ES43" s="165"/>
      <c r="ET43" s="165"/>
      <c r="EU43" s="166"/>
      <c r="EV43" s="209"/>
      <c r="EW43" s="211"/>
      <c r="EX43" s="211"/>
      <c r="EY43" s="211"/>
      <c r="EZ43" s="211"/>
      <c r="FA43" s="211"/>
      <c r="FD43" s="165"/>
      <c r="FE43" s="165"/>
      <c r="FF43" s="166"/>
      <c r="FG43" s="209"/>
      <c r="FH43" s="211"/>
      <c r="FI43" s="211"/>
      <c r="FJ43" s="211"/>
      <c r="FK43" s="211"/>
      <c r="FL43" s="211"/>
    </row>
    <row r="44" spans="1:168">
      <c r="I44" s="221">
        <f t="shared" si="25"/>
        <v>40</v>
      </c>
      <c r="J44" s="159">
        <f>'v-t_chart'!C41</f>
        <v>29.6</v>
      </c>
      <c r="K44" s="204">
        <f t="shared" ca="1" si="31"/>
        <v>86.698399999999992</v>
      </c>
      <c r="L44" s="205" t="b">
        <f>IF('Input&amp;Output'!$C$3=10,phase_chart!C41,IF('Input&amp;Output'!$C$3=21,phase_chart!G41,IF('Input&amp;Output'!$C$3=22,phase_chart!K41,IF('Input&amp;Output'!$C$3=31,phase_chart!O41,IF('Input&amp;Output'!$C$3=32,phase_chart!S41,"")))))</f>
        <v>0</v>
      </c>
      <c r="M44" s="206" t="b">
        <f>IF('Input&amp;Output'!$C$3=10,phase_chart!D41,IF('Input&amp;Output'!$C$3=21,phase_chart!H41,IF('Input&amp;Output'!$C$3=22,phase_chart!L41,IF('Input&amp;Output'!$C$3=31,phase_chart!P41,IF('Input&amp;Output'!$C$3=32,phase_chart!T41,"")))))</f>
        <v>1</v>
      </c>
      <c r="N44" s="205" t="b">
        <f>IF('Input&amp;Output'!$C$3=10,phase_chart!E41,IF('Input&amp;Output'!$C$3=21,phase_chart!I41,IF('Input&amp;Output'!$C$3=22,phase_chart!M41,IF('Input&amp;Output'!$C$3=31,phase_chart!Q41,IF('Input&amp;Output'!$C$3=32,phase_chart!U41,"")))))</f>
        <v>0</v>
      </c>
      <c r="P44" s="159">
        <f ca="1">IF(NOT($J44=0),IF($J44&lt;IF($P43=0,0,VLOOKUP(P43,tbL!$M$37:$Q$43,IF(L44=TRUE,2,4))),IF($J44&gt;=VLOOKUP(P43,tbL!$M$37:$Q$43,IF(L44=TRUE,3,5)),$P43,IF(AND(L43=TRUE,L44=TRUE),$P43,$P43-1)),IF(AND(L44=TRUE,J44=VLOOKUP(P43,tbL!$M$37:$Q$43,IF(L44=TRUE,2,4))),P43,IF($P43+1&gt;$C$12,$C$12,$P43+1))),0)</f>
        <v>1</v>
      </c>
      <c r="Q44" s="159">
        <f t="shared" ca="1" si="2"/>
        <v>1</v>
      </c>
      <c r="R44" s="207">
        <f t="shared" si="22"/>
        <v>0</v>
      </c>
      <c r="S44" s="208"/>
      <c r="T44" s="159">
        <f t="shared" si="23"/>
        <v>0</v>
      </c>
      <c r="U44" s="209" t="str">
        <f ca="1">IF(AND(T44=-1,N44=TRUE),"*",IF(AND(U43="*",N44=TRUE),"*",IF(AND(AND(L44=TRUE,U43="*"),J44&lt;VLOOKUP(V43+1,tbL!$M$38:$O$43,3)),"*","")))</f>
        <v/>
      </c>
      <c r="V44" s="204">
        <f t="shared" ca="1" si="3"/>
        <v>1</v>
      </c>
      <c r="Y44" s="159" t="str">
        <f t="shared" ca="1" si="4"/>
        <v/>
      </c>
      <c r="Z44" s="159" t="str">
        <f t="shared" si="5"/>
        <v/>
      </c>
      <c r="AA44" s="159">
        <f t="shared" ca="1" si="28"/>
        <v>1</v>
      </c>
      <c r="AC44" s="161" t="str">
        <f t="shared" ca="1" si="7"/>
        <v/>
      </c>
      <c r="AD44" s="161">
        <f t="shared" ca="1" si="8"/>
        <v>1</v>
      </c>
      <c r="AE44" s="161" t="str">
        <f t="shared" ca="1" si="9"/>
        <v/>
      </c>
      <c r="AF44" s="161">
        <f t="shared" ca="1" si="10"/>
        <v>1</v>
      </c>
      <c r="AG44" s="161" t="str">
        <f t="shared" ca="1" si="11"/>
        <v/>
      </c>
      <c r="AH44" s="161">
        <f t="shared" ca="1" si="12"/>
        <v>1</v>
      </c>
      <c r="AI44" s="161" t="str">
        <f t="shared" ca="1" si="13"/>
        <v/>
      </c>
      <c r="AJ44" s="161">
        <f t="shared" ca="1" si="14"/>
        <v>1</v>
      </c>
      <c r="AL44" s="161" t="str">
        <f t="shared" ca="1" si="15"/>
        <v/>
      </c>
      <c r="AM44" s="161">
        <f t="shared" ca="1" si="27"/>
        <v>1</v>
      </c>
      <c r="AN44" s="161" t="str">
        <f t="shared" ca="1" si="16"/>
        <v/>
      </c>
      <c r="AO44" s="161">
        <f t="shared" ca="1" si="26"/>
        <v>1</v>
      </c>
      <c r="AP44" s="161" t="str">
        <f t="shared" ca="1" si="17"/>
        <v/>
      </c>
      <c r="AQ44" s="161">
        <f t="shared" ca="1" si="24"/>
        <v>1</v>
      </c>
      <c r="AR44" s="161" t="str">
        <f t="shared" ca="1" si="18"/>
        <v/>
      </c>
      <c r="AS44" s="161">
        <f t="shared" ca="1" si="19"/>
        <v>1</v>
      </c>
      <c r="AT44" s="159" t="str">
        <f t="shared" ca="1" si="29"/>
        <v/>
      </c>
      <c r="AU44" s="210">
        <f t="shared" ca="1" si="1"/>
        <v>14</v>
      </c>
      <c r="AV44" s="209"/>
      <c r="AW44" s="204">
        <f t="shared" si="21"/>
        <v>100.02777777777779</v>
      </c>
      <c r="AX44" s="159"/>
      <c r="AZ44" s="159"/>
      <c r="BM44" s="207"/>
      <c r="BN44" s="212"/>
      <c r="BP44" s="209"/>
      <c r="BQ44" s="211"/>
      <c r="BR44" s="211"/>
      <c r="BS44" s="211"/>
      <c r="BT44" s="211"/>
      <c r="BU44" s="211"/>
      <c r="BV44" s="211"/>
      <c r="BW44" s="211"/>
      <c r="BX44" s="211"/>
      <c r="BY44" s="211"/>
      <c r="BZ44" s="211"/>
      <c r="CA44" s="209"/>
      <c r="CB44" s="224"/>
      <c r="CC44" s="204"/>
      <c r="CD44" s="204"/>
      <c r="CE44" s="204"/>
      <c r="CF44" s="211"/>
      <c r="CG44" s="211"/>
      <c r="CI44" s="209"/>
      <c r="CJ44" s="209"/>
      <c r="CO44" s="164"/>
      <c r="CP44" s="164"/>
      <c r="CQ44" s="164"/>
      <c r="CR44" s="164"/>
      <c r="CS44" s="164"/>
      <c r="CW44" s="225"/>
      <c r="CX44" s="249"/>
      <c r="DD44" s="209"/>
      <c r="DE44" s="211"/>
      <c r="DF44" s="211"/>
      <c r="DG44" s="211"/>
      <c r="DH44" s="211"/>
      <c r="DI44" s="211"/>
      <c r="DL44" s="165"/>
      <c r="DM44" s="165"/>
      <c r="DN44" s="166"/>
      <c r="DO44" s="209"/>
      <c r="DP44" s="211"/>
      <c r="DQ44" s="211"/>
      <c r="DR44" s="211"/>
      <c r="DS44" s="211"/>
      <c r="DT44" s="211"/>
      <c r="DW44" s="165"/>
      <c r="DX44" s="165"/>
      <c r="DY44" s="166"/>
      <c r="DZ44" s="209"/>
      <c r="EA44" s="211"/>
      <c r="EB44" s="211"/>
      <c r="EC44" s="211"/>
      <c r="ED44" s="211"/>
      <c r="EE44" s="211"/>
      <c r="EH44" s="165"/>
      <c r="EI44" s="165"/>
      <c r="EJ44" s="166"/>
      <c r="EK44" s="209"/>
      <c r="EL44" s="211"/>
      <c r="EM44" s="211"/>
      <c r="EN44" s="211"/>
      <c r="EO44" s="211"/>
      <c r="EP44" s="211"/>
      <c r="ES44" s="165"/>
      <c r="ET44" s="165"/>
      <c r="EU44" s="166"/>
      <c r="EV44" s="209"/>
      <c r="EW44" s="211"/>
      <c r="EX44" s="211"/>
      <c r="EY44" s="211"/>
      <c r="EZ44" s="211"/>
      <c r="FA44" s="211"/>
      <c r="FD44" s="165"/>
      <c r="FE44" s="165"/>
      <c r="FF44" s="166"/>
      <c r="FG44" s="209"/>
      <c r="FH44" s="211"/>
      <c r="FI44" s="211"/>
      <c r="FJ44" s="211"/>
      <c r="FK44" s="211"/>
      <c r="FL44" s="211"/>
    </row>
    <row r="45" spans="1:168">
      <c r="I45" s="221">
        <f t="shared" si="25"/>
        <v>41</v>
      </c>
      <c r="J45" s="159">
        <f>'v-t_chart'!C42</f>
        <v>28.7</v>
      </c>
      <c r="K45" s="204">
        <f t="shared" ca="1" si="31"/>
        <v>84.062299999999993</v>
      </c>
      <c r="L45" s="205" t="b">
        <f>IF('Input&amp;Output'!$C$3=10,phase_chart!C42,IF('Input&amp;Output'!$C$3=21,phase_chart!G42,IF('Input&amp;Output'!$C$3=22,phase_chart!K42,IF('Input&amp;Output'!$C$3=31,phase_chart!O42,IF('Input&amp;Output'!$C$3=32,phase_chart!S42,"")))))</f>
        <v>0</v>
      </c>
      <c r="M45" s="206" t="b">
        <f>IF('Input&amp;Output'!$C$3=10,phase_chart!D42,IF('Input&amp;Output'!$C$3=21,phase_chart!H42,IF('Input&amp;Output'!$C$3=22,phase_chart!L42,IF('Input&amp;Output'!$C$3=31,phase_chart!P42,IF('Input&amp;Output'!$C$3=32,phase_chart!T42,"")))))</f>
        <v>1</v>
      </c>
      <c r="N45" s="205" t="b">
        <f>IF('Input&amp;Output'!$C$3=10,phase_chart!E42,IF('Input&amp;Output'!$C$3=21,phase_chart!I42,IF('Input&amp;Output'!$C$3=22,phase_chart!M42,IF('Input&amp;Output'!$C$3=31,phase_chart!Q42,IF('Input&amp;Output'!$C$3=32,phase_chart!U42,"")))))</f>
        <v>0</v>
      </c>
      <c r="P45" s="159">
        <f ca="1">IF(NOT($J45=0),IF($J45&lt;IF($P44=0,0,VLOOKUP(P44,tbL!$M$37:$Q$43,IF(L45=TRUE,2,4))),IF($J45&gt;=VLOOKUP(P44,tbL!$M$37:$Q$43,IF(L45=TRUE,3,5)),$P44,IF(AND(L44=TRUE,L45=TRUE),$P44,$P44-1)),IF(AND(L45=TRUE,J45=VLOOKUP(P44,tbL!$M$37:$Q$43,IF(L45=TRUE,2,4))),P44,IF($P44+1&gt;$C$12,$C$12,$P44+1))),0)</f>
        <v>1</v>
      </c>
      <c r="Q45" s="159">
        <f t="shared" ca="1" si="2"/>
        <v>1</v>
      </c>
      <c r="R45" s="207">
        <f t="shared" si="22"/>
        <v>0</v>
      </c>
      <c r="S45" s="208"/>
      <c r="T45" s="159">
        <f t="shared" si="23"/>
        <v>0</v>
      </c>
      <c r="U45" s="209" t="str">
        <f ca="1">IF(AND(T45=-1,N45=TRUE),"*",IF(AND(U44="*",N45=TRUE),"*",IF(AND(AND(L45=TRUE,U44="*"),J45&lt;VLOOKUP(V44+1,tbL!$M$38:$O$43,3)),"*","")))</f>
        <v/>
      </c>
      <c r="V45" s="204">
        <f t="shared" ca="1" si="3"/>
        <v>1</v>
      </c>
      <c r="Y45" s="159" t="str">
        <f t="shared" ca="1" si="4"/>
        <v/>
      </c>
      <c r="Z45" s="159" t="str">
        <f t="shared" si="5"/>
        <v/>
      </c>
      <c r="AA45" s="159">
        <f t="shared" ca="1" si="28"/>
        <v>1</v>
      </c>
      <c r="AC45" s="161" t="str">
        <f t="shared" ca="1" si="7"/>
        <v/>
      </c>
      <c r="AD45" s="161">
        <f t="shared" ca="1" si="8"/>
        <v>1</v>
      </c>
      <c r="AE45" s="161" t="str">
        <f t="shared" ca="1" si="9"/>
        <v/>
      </c>
      <c r="AF45" s="161">
        <f t="shared" ca="1" si="10"/>
        <v>1</v>
      </c>
      <c r="AG45" s="161" t="str">
        <f t="shared" ca="1" si="11"/>
        <v/>
      </c>
      <c r="AH45" s="161">
        <f t="shared" ca="1" si="12"/>
        <v>1</v>
      </c>
      <c r="AI45" s="161" t="str">
        <f t="shared" ca="1" si="13"/>
        <v/>
      </c>
      <c r="AJ45" s="161">
        <f t="shared" ca="1" si="14"/>
        <v>1</v>
      </c>
      <c r="AL45" s="161" t="str">
        <f t="shared" ca="1" si="15"/>
        <v/>
      </c>
      <c r="AM45" s="161">
        <f t="shared" ca="1" si="27"/>
        <v>1</v>
      </c>
      <c r="AN45" s="161" t="str">
        <f t="shared" ca="1" si="16"/>
        <v/>
      </c>
      <c r="AO45" s="161">
        <f t="shared" ca="1" si="26"/>
        <v>1</v>
      </c>
      <c r="AP45" s="161" t="str">
        <f t="shared" ca="1" si="17"/>
        <v/>
      </c>
      <c r="AQ45" s="161">
        <f t="shared" ca="1" si="24"/>
        <v>1</v>
      </c>
      <c r="AR45" s="161" t="str">
        <f t="shared" ca="1" si="18"/>
        <v/>
      </c>
      <c r="AS45" s="161">
        <f t="shared" ca="1" si="19"/>
        <v>1</v>
      </c>
      <c r="AT45" s="159" t="str">
        <f t="shared" ca="1" si="29"/>
        <v/>
      </c>
      <c r="AU45" s="210">
        <f t="shared" ca="1" si="1"/>
        <v>14</v>
      </c>
      <c r="AV45" s="209"/>
      <c r="AW45" s="204">
        <f t="shared" si="21"/>
        <v>108</v>
      </c>
      <c r="AX45" s="159"/>
      <c r="AZ45" s="159"/>
      <c r="BM45" s="207"/>
      <c r="BN45" s="212"/>
      <c r="BP45" s="209"/>
      <c r="BQ45" s="211"/>
      <c r="BR45" s="211"/>
      <c r="BS45" s="211"/>
      <c r="BT45" s="211"/>
      <c r="BU45" s="211"/>
      <c r="BV45" s="211"/>
      <c r="BW45" s="211"/>
      <c r="BX45" s="211"/>
      <c r="BY45" s="211"/>
      <c r="BZ45" s="211"/>
      <c r="CA45" s="209"/>
      <c r="CB45" s="224"/>
      <c r="CC45" s="204"/>
      <c r="CD45" s="204"/>
      <c r="CE45" s="204"/>
      <c r="CF45" s="211"/>
      <c r="CG45" s="211"/>
      <c r="CI45" s="209"/>
      <c r="CJ45" s="209"/>
      <c r="CO45" s="164"/>
      <c r="CP45" s="164"/>
      <c r="CQ45" s="164"/>
      <c r="CR45" s="164"/>
      <c r="CS45" s="164"/>
      <c r="CW45" s="225"/>
      <c r="CX45" s="249"/>
      <c r="DD45" s="209"/>
      <c r="DE45" s="211"/>
      <c r="DF45" s="211"/>
      <c r="DG45" s="211"/>
      <c r="DH45" s="211"/>
      <c r="DI45" s="211"/>
      <c r="DL45" s="165"/>
      <c r="DM45" s="165"/>
      <c r="DN45" s="166"/>
      <c r="DO45" s="209"/>
      <c r="DP45" s="211"/>
      <c r="DQ45" s="211"/>
      <c r="DR45" s="211"/>
      <c r="DS45" s="211"/>
      <c r="DT45" s="211"/>
      <c r="DW45" s="165"/>
      <c r="DX45" s="165"/>
      <c r="DY45" s="166"/>
      <c r="DZ45" s="209"/>
      <c r="EA45" s="211"/>
      <c r="EB45" s="211"/>
      <c r="EC45" s="211"/>
      <c r="ED45" s="211"/>
      <c r="EE45" s="211"/>
      <c r="EH45" s="165"/>
      <c r="EI45" s="165"/>
      <c r="EJ45" s="166"/>
      <c r="EK45" s="209"/>
      <c r="EL45" s="211"/>
      <c r="EM45" s="211"/>
      <c r="EN45" s="211"/>
      <c r="EO45" s="211"/>
      <c r="EP45" s="211"/>
      <c r="ES45" s="165"/>
      <c r="ET45" s="165"/>
      <c r="EU45" s="166"/>
      <c r="EV45" s="209"/>
      <c r="EW45" s="211"/>
      <c r="EX45" s="211"/>
      <c r="EY45" s="211"/>
      <c r="EZ45" s="211"/>
      <c r="FA45" s="211"/>
      <c r="FD45" s="165"/>
      <c r="FE45" s="165"/>
      <c r="FF45" s="166"/>
      <c r="FG45" s="209"/>
      <c r="FH45" s="211"/>
      <c r="FI45" s="211"/>
      <c r="FJ45" s="211"/>
      <c r="FK45" s="211"/>
      <c r="FL45" s="211"/>
    </row>
    <row r="46" spans="1:168">
      <c r="I46" s="221">
        <f t="shared" si="25"/>
        <v>42</v>
      </c>
      <c r="J46" s="159">
        <f>'v-t_chart'!C43</f>
        <v>27.9</v>
      </c>
      <c r="K46" s="204">
        <f t="shared" ca="1" si="31"/>
        <v>81.719099999999997</v>
      </c>
      <c r="L46" s="205" t="b">
        <f>IF('Input&amp;Output'!$C$3=10,phase_chart!C43,IF('Input&amp;Output'!$C$3=21,phase_chart!G43,IF('Input&amp;Output'!$C$3=22,phase_chart!K43,IF('Input&amp;Output'!$C$3=31,phase_chart!O43,IF('Input&amp;Output'!$C$3=32,phase_chart!S43,"")))))</f>
        <v>0</v>
      </c>
      <c r="M46" s="206" t="b">
        <f>IF('Input&amp;Output'!$C$3=10,phase_chart!D43,IF('Input&amp;Output'!$C$3=21,phase_chart!H43,IF('Input&amp;Output'!$C$3=22,phase_chart!L43,IF('Input&amp;Output'!$C$3=31,phase_chart!P43,IF('Input&amp;Output'!$C$3=32,phase_chart!T43,"")))))</f>
        <v>1</v>
      </c>
      <c r="N46" s="205" t="b">
        <f>IF('Input&amp;Output'!$C$3=10,phase_chart!E43,IF('Input&amp;Output'!$C$3=21,phase_chart!I43,IF('Input&amp;Output'!$C$3=22,phase_chart!M43,IF('Input&amp;Output'!$C$3=31,phase_chart!Q43,IF('Input&amp;Output'!$C$3=32,phase_chart!U43,"")))))</f>
        <v>0</v>
      </c>
      <c r="P46" s="159">
        <f ca="1">IF(NOT($J46=0),IF($J46&lt;IF($P45=0,0,VLOOKUP(P45,tbL!$M$37:$Q$43,IF(L46=TRUE,2,4))),IF($J46&gt;=VLOOKUP(P45,tbL!$M$37:$Q$43,IF(L46=TRUE,3,5)),$P45,IF(AND(L45=TRUE,L46=TRUE),$P45,$P45-1)),IF(AND(L46=TRUE,J46=VLOOKUP(P45,tbL!$M$37:$Q$43,IF(L46=TRUE,2,4))),P45,IF($P45+1&gt;$C$12,$C$12,$P45+1))),0)</f>
        <v>1</v>
      </c>
      <c r="Q46" s="159">
        <f t="shared" ca="1" si="2"/>
        <v>1</v>
      </c>
      <c r="R46" s="207">
        <f t="shared" si="22"/>
        <v>0</v>
      </c>
      <c r="S46" s="208"/>
      <c r="T46" s="159">
        <f t="shared" si="23"/>
        <v>0</v>
      </c>
      <c r="U46" s="209" t="str">
        <f ca="1">IF(AND(T46=-1,N46=TRUE),"*",IF(AND(U45="*",N46=TRUE),"*",IF(AND(AND(L46=TRUE,U45="*"),J46&lt;VLOOKUP(V45+1,tbL!$M$38:$O$43,3)),"*","")))</f>
        <v/>
      </c>
      <c r="V46" s="204">
        <f t="shared" ca="1" si="3"/>
        <v>1</v>
      </c>
      <c r="Y46" s="159" t="str">
        <f t="shared" ca="1" si="4"/>
        <v/>
      </c>
      <c r="Z46" s="159" t="str">
        <f t="shared" si="5"/>
        <v/>
      </c>
      <c r="AA46" s="159">
        <f t="shared" ca="1" si="28"/>
        <v>1</v>
      </c>
      <c r="AC46" s="161" t="str">
        <f t="shared" ca="1" si="7"/>
        <v/>
      </c>
      <c r="AD46" s="161">
        <f t="shared" ca="1" si="8"/>
        <v>1</v>
      </c>
      <c r="AE46" s="161" t="str">
        <f t="shared" ca="1" si="9"/>
        <v/>
      </c>
      <c r="AF46" s="161">
        <f t="shared" ca="1" si="10"/>
        <v>1</v>
      </c>
      <c r="AG46" s="161" t="str">
        <f t="shared" ca="1" si="11"/>
        <v/>
      </c>
      <c r="AH46" s="161">
        <f t="shared" ca="1" si="12"/>
        <v>1</v>
      </c>
      <c r="AI46" s="161" t="str">
        <f t="shared" ca="1" si="13"/>
        <v/>
      </c>
      <c r="AJ46" s="161">
        <f t="shared" ca="1" si="14"/>
        <v>1</v>
      </c>
      <c r="AL46" s="161" t="str">
        <f t="shared" ca="1" si="15"/>
        <v/>
      </c>
      <c r="AM46" s="161">
        <f t="shared" ca="1" si="27"/>
        <v>1</v>
      </c>
      <c r="AN46" s="161" t="str">
        <f t="shared" ca="1" si="16"/>
        <v/>
      </c>
      <c r="AO46" s="161">
        <f t="shared" ca="1" si="26"/>
        <v>1</v>
      </c>
      <c r="AP46" s="161" t="str">
        <f t="shared" ca="1" si="17"/>
        <v/>
      </c>
      <c r="AQ46" s="161">
        <f t="shared" ca="1" si="24"/>
        <v>1</v>
      </c>
      <c r="AR46" s="161" t="str">
        <f t="shared" ca="1" si="18"/>
        <v/>
      </c>
      <c r="AS46" s="161">
        <f t="shared" ca="1" si="19"/>
        <v>1</v>
      </c>
      <c r="AT46" s="159" t="str">
        <f t="shared" ca="1" si="29"/>
        <v/>
      </c>
      <c r="AU46" s="210">
        <f t="shared" ca="1" si="1"/>
        <v>14</v>
      </c>
      <c r="AV46" s="209"/>
      <c r="AW46" s="204">
        <f t="shared" si="21"/>
        <v>115.75</v>
      </c>
      <c r="AX46" s="159"/>
      <c r="AZ46" s="159"/>
      <c r="BM46" s="207"/>
      <c r="BN46" s="212"/>
      <c r="BP46" s="209"/>
      <c r="BQ46" s="211"/>
      <c r="BR46" s="211"/>
      <c r="BS46" s="211"/>
      <c r="BT46" s="211"/>
      <c r="BU46" s="211"/>
      <c r="BV46" s="211"/>
      <c r="BW46" s="211"/>
      <c r="BX46" s="211"/>
      <c r="BY46" s="211"/>
      <c r="BZ46" s="211"/>
      <c r="CA46" s="209"/>
      <c r="CB46" s="224"/>
      <c r="CC46" s="204"/>
      <c r="CD46" s="204"/>
      <c r="CE46" s="204"/>
      <c r="CF46" s="211"/>
      <c r="CG46" s="211"/>
      <c r="CI46" s="209"/>
      <c r="CJ46" s="209"/>
      <c r="CO46" s="164"/>
      <c r="CP46" s="164"/>
      <c r="CQ46" s="164"/>
      <c r="CR46" s="164"/>
      <c r="CS46" s="164"/>
      <c r="CW46" s="225"/>
      <c r="CX46" s="249"/>
      <c r="DD46" s="209"/>
      <c r="DE46" s="211"/>
      <c r="DF46" s="211"/>
      <c r="DG46" s="211"/>
      <c r="DH46" s="211"/>
      <c r="DI46" s="211"/>
      <c r="DL46" s="165"/>
      <c r="DM46" s="165"/>
      <c r="DN46" s="166"/>
      <c r="DO46" s="209"/>
      <c r="DP46" s="211"/>
      <c r="DQ46" s="211"/>
      <c r="DR46" s="211"/>
      <c r="DS46" s="211"/>
      <c r="DT46" s="211"/>
      <c r="DW46" s="165"/>
      <c r="DX46" s="165"/>
      <c r="DY46" s="166"/>
      <c r="DZ46" s="209"/>
      <c r="EA46" s="211"/>
      <c r="EB46" s="211"/>
      <c r="EC46" s="211"/>
      <c r="ED46" s="211"/>
      <c r="EE46" s="211"/>
      <c r="EH46" s="165"/>
      <c r="EI46" s="165"/>
      <c r="EJ46" s="166"/>
      <c r="EK46" s="209"/>
      <c r="EL46" s="211"/>
      <c r="EM46" s="211"/>
      <c r="EN46" s="211"/>
      <c r="EO46" s="211"/>
      <c r="EP46" s="211"/>
      <c r="ES46" s="165"/>
      <c r="ET46" s="165"/>
      <c r="EU46" s="166"/>
      <c r="EV46" s="209"/>
      <c r="EW46" s="211"/>
      <c r="EX46" s="211"/>
      <c r="EY46" s="211"/>
      <c r="EZ46" s="211"/>
      <c r="FA46" s="211"/>
      <c r="FD46" s="165"/>
      <c r="FE46" s="165"/>
      <c r="FF46" s="166"/>
      <c r="FG46" s="209"/>
      <c r="FH46" s="211"/>
      <c r="FI46" s="211"/>
      <c r="FJ46" s="211"/>
      <c r="FK46" s="211"/>
      <c r="FL46" s="211"/>
    </row>
    <row r="47" spans="1:168">
      <c r="I47" s="221">
        <f t="shared" si="25"/>
        <v>43</v>
      </c>
      <c r="J47" s="159">
        <f>'v-t_chart'!C44</f>
        <v>27.5</v>
      </c>
      <c r="K47" s="204">
        <f t="shared" ca="1" si="31"/>
        <v>80.547499999999999</v>
      </c>
      <c r="L47" s="205" t="b">
        <f>IF('Input&amp;Output'!$C$3=10,phase_chart!C44,IF('Input&amp;Output'!$C$3=21,phase_chart!G44,IF('Input&amp;Output'!$C$3=22,phase_chart!K44,IF('Input&amp;Output'!$C$3=31,phase_chart!O44,IF('Input&amp;Output'!$C$3=32,phase_chart!S44,"")))))</f>
        <v>0</v>
      </c>
      <c r="M47" s="206" t="b">
        <f>IF('Input&amp;Output'!$C$3=10,phase_chart!D44,IF('Input&amp;Output'!$C$3=21,phase_chart!H44,IF('Input&amp;Output'!$C$3=22,phase_chart!L44,IF('Input&amp;Output'!$C$3=31,phase_chart!P44,IF('Input&amp;Output'!$C$3=32,phase_chart!T44,"")))))</f>
        <v>1</v>
      </c>
      <c r="N47" s="205" t="b">
        <f>IF('Input&amp;Output'!$C$3=10,phase_chart!E44,IF('Input&amp;Output'!$C$3=21,phase_chart!I44,IF('Input&amp;Output'!$C$3=22,phase_chart!M44,IF('Input&amp;Output'!$C$3=31,phase_chart!Q44,IF('Input&amp;Output'!$C$3=32,phase_chart!U44,"")))))</f>
        <v>0</v>
      </c>
      <c r="P47" s="159">
        <f ca="1">IF(NOT($J47=0),IF($J47&lt;IF($P46=0,0,VLOOKUP(P46,tbL!$M$37:$Q$43,IF(L47=TRUE,2,4))),IF($J47&gt;=VLOOKUP(P46,tbL!$M$37:$Q$43,IF(L47=TRUE,3,5)),$P46,IF(AND(L46=TRUE,L47=TRUE),$P46,$P46-1)),IF(AND(L47=TRUE,J47=VLOOKUP(P46,tbL!$M$37:$Q$43,IF(L47=TRUE,2,4))),P46,IF($P46+1&gt;$C$12,$C$12,$P46+1))),0)</f>
        <v>1</v>
      </c>
      <c r="Q47" s="159">
        <f t="shared" ca="1" si="2"/>
        <v>1</v>
      </c>
      <c r="R47" s="207">
        <f t="shared" si="22"/>
        <v>0</v>
      </c>
      <c r="S47" s="208"/>
      <c r="T47" s="159">
        <f t="shared" si="23"/>
        <v>0</v>
      </c>
      <c r="U47" s="209" t="str">
        <f ca="1">IF(AND(T47=-1,N47=TRUE),"*",IF(AND(U46="*",N47=TRUE),"*",IF(AND(AND(L47=TRUE,U46="*"),J47&lt;VLOOKUP(V46+1,tbL!$M$38:$O$43,3)),"*","")))</f>
        <v/>
      </c>
      <c r="V47" s="204">
        <f t="shared" ca="1" si="3"/>
        <v>1</v>
      </c>
      <c r="Y47" s="159" t="str">
        <f t="shared" ca="1" si="4"/>
        <v/>
      </c>
      <c r="Z47" s="159" t="str">
        <f t="shared" si="5"/>
        <v/>
      </c>
      <c r="AA47" s="159">
        <f t="shared" ca="1" si="28"/>
        <v>1</v>
      </c>
      <c r="AC47" s="161" t="str">
        <f t="shared" ca="1" si="7"/>
        <v/>
      </c>
      <c r="AD47" s="161">
        <f t="shared" ca="1" si="8"/>
        <v>1</v>
      </c>
      <c r="AE47" s="161" t="str">
        <f t="shared" ca="1" si="9"/>
        <v/>
      </c>
      <c r="AF47" s="161">
        <f t="shared" ca="1" si="10"/>
        <v>1</v>
      </c>
      <c r="AG47" s="161" t="str">
        <f t="shared" ca="1" si="11"/>
        <v/>
      </c>
      <c r="AH47" s="161">
        <f t="shared" ca="1" si="12"/>
        <v>1</v>
      </c>
      <c r="AI47" s="161" t="str">
        <f t="shared" ca="1" si="13"/>
        <v/>
      </c>
      <c r="AJ47" s="161">
        <f t="shared" ca="1" si="14"/>
        <v>1</v>
      </c>
      <c r="AL47" s="161" t="str">
        <f t="shared" ca="1" si="15"/>
        <v/>
      </c>
      <c r="AM47" s="161">
        <f t="shared" ca="1" si="27"/>
        <v>1</v>
      </c>
      <c r="AN47" s="161" t="str">
        <f t="shared" ca="1" si="16"/>
        <v/>
      </c>
      <c r="AO47" s="161">
        <f t="shared" ca="1" si="26"/>
        <v>1</v>
      </c>
      <c r="AP47" s="161" t="str">
        <f t="shared" ca="1" si="17"/>
        <v/>
      </c>
      <c r="AQ47" s="161">
        <f t="shared" ca="1" si="24"/>
        <v>1</v>
      </c>
      <c r="AR47" s="161" t="str">
        <f t="shared" ca="1" si="18"/>
        <v/>
      </c>
      <c r="AS47" s="161">
        <f t="shared" ca="1" si="19"/>
        <v>1</v>
      </c>
      <c r="AT47" s="159" t="str">
        <f t="shared" ca="1" si="29"/>
        <v/>
      </c>
      <c r="AU47" s="210">
        <f t="shared" ca="1" si="1"/>
        <v>14</v>
      </c>
      <c r="AV47" s="209"/>
      <c r="AW47" s="204">
        <f t="shared" si="21"/>
        <v>123.38888888888889</v>
      </c>
      <c r="AX47" s="159"/>
      <c r="AZ47" s="159"/>
      <c r="BM47" s="207"/>
      <c r="BN47" s="212"/>
      <c r="BP47" s="209"/>
      <c r="BQ47" s="211"/>
      <c r="BR47" s="211"/>
      <c r="BS47" s="211"/>
      <c r="BT47" s="211"/>
      <c r="BU47" s="211"/>
      <c r="BV47" s="211"/>
      <c r="BW47" s="211"/>
      <c r="BX47" s="211"/>
      <c r="BY47" s="211"/>
      <c r="BZ47" s="211"/>
      <c r="CA47" s="209"/>
      <c r="CC47" s="204"/>
      <c r="CD47" s="204"/>
      <c r="CE47" s="204"/>
      <c r="CF47" s="211"/>
      <c r="CG47" s="211"/>
      <c r="CI47" s="209"/>
      <c r="CJ47" s="209"/>
      <c r="CO47" s="164"/>
      <c r="CP47" s="164"/>
      <c r="CQ47" s="164"/>
      <c r="CR47" s="164"/>
      <c r="CS47" s="164"/>
      <c r="CW47" s="225"/>
      <c r="CX47" s="249"/>
      <c r="DD47" s="209"/>
      <c r="DE47" s="211"/>
      <c r="DF47" s="211"/>
      <c r="DG47" s="211"/>
      <c r="DH47" s="211"/>
      <c r="DI47" s="211"/>
      <c r="DL47" s="165"/>
      <c r="DM47" s="165"/>
      <c r="DN47" s="166"/>
      <c r="DO47" s="209"/>
      <c r="DP47" s="211"/>
      <c r="DQ47" s="211"/>
      <c r="DR47" s="211"/>
      <c r="DS47" s="211"/>
      <c r="DT47" s="211"/>
      <c r="DW47" s="165"/>
      <c r="DX47" s="165"/>
      <c r="DY47" s="166"/>
      <c r="DZ47" s="209"/>
      <c r="EA47" s="211"/>
      <c r="EB47" s="211"/>
      <c r="EC47" s="211"/>
      <c r="ED47" s="211"/>
      <c r="EE47" s="211"/>
      <c r="EH47" s="165"/>
      <c r="EI47" s="165"/>
      <c r="EJ47" s="166"/>
      <c r="EK47" s="209"/>
      <c r="EL47" s="211"/>
      <c r="EM47" s="211"/>
      <c r="EN47" s="211"/>
      <c r="EO47" s="211"/>
      <c r="EP47" s="211"/>
      <c r="ES47" s="165"/>
      <c r="ET47" s="165"/>
      <c r="EU47" s="166"/>
      <c r="EV47" s="209"/>
      <c r="EW47" s="211"/>
      <c r="EX47" s="211"/>
      <c r="EY47" s="211"/>
      <c r="EZ47" s="211"/>
      <c r="FA47" s="211"/>
      <c r="FD47" s="165"/>
      <c r="FE47" s="165"/>
      <c r="FF47" s="166"/>
      <c r="FG47" s="209"/>
      <c r="FH47" s="211"/>
      <c r="FI47" s="211"/>
      <c r="FJ47" s="211"/>
      <c r="FK47" s="211"/>
      <c r="FL47" s="211"/>
    </row>
    <row r="48" spans="1:168">
      <c r="I48" s="221">
        <f t="shared" si="25"/>
        <v>44</v>
      </c>
      <c r="J48" s="159">
        <f>'v-t_chart'!C45</f>
        <v>27.3</v>
      </c>
      <c r="K48" s="204">
        <f t="shared" ca="1" si="31"/>
        <v>79.961699999999993</v>
      </c>
      <c r="L48" s="205" t="b">
        <f>IF('Input&amp;Output'!$C$3=10,phase_chart!C45,IF('Input&amp;Output'!$C$3=21,phase_chart!G45,IF('Input&amp;Output'!$C$3=22,phase_chart!K45,IF('Input&amp;Output'!$C$3=31,phase_chart!O45,IF('Input&amp;Output'!$C$3=32,phase_chart!S45,"")))))</f>
        <v>0</v>
      </c>
      <c r="M48" s="206" t="b">
        <f>IF('Input&amp;Output'!$C$3=10,phase_chart!D45,IF('Input&amp;Output'!$C$3=21,phase_chart!H45,IF('Input&amp;Output'!$C$3=22,phase_chart!L45,IF('Input&amp;Output'!$C$3=31,phase_chart!P45,IF('Input&amp;Output'!$C$3=32,phase_chart!T45,"")))))</f>
        <v>1</v>
      </c>
      <c r="N48" s="205" t="b">
        <f>IF('Input&amp;Output'!$C$3=10,phase_chart!E45,IF('Input&amp;Output'!$C$3=21,phase_chart!I45,IF('Input&amp;Output'!$C$3=22,phase_chart!M45,IF('Input&amp;Output'!$C$3=31,phase_chart!Q45,IF('Input&amp;Output'!$C$3=32,phase_chart!U45,"")))))</f>
        <v>0</v>
      </c>
      <c r="P48" s="159">
        <f ca="1">IF(NOT($J48=0),IF($J48&lt;IF($P47=0,0,VLOOKUP(P47,tbL!$M$37:$Q$43,IF(L48=TRUE,2,4))),IF($J48&gt;=VLOOKUP(P47,tbL!$M$37:$Q$43,IF(L48=TRUE,3,5)),$P47,IF(AND(L47=TRUE,L48=TRUE),$P47,$P47-1)),IF(AND(L48=TRUE,J48=VLOOKUP(P47,tbL!$M$37:$Q$43,IF(L48=TRUE,2,4))),P47,IF($P47+1&gt;$C$12,$C$12,$P47+1))),0)</f>
        <v>1</v>
      </c>
      <c r="Q48" s="159">
        <f t="shared" ca="1" si="2"/>
        <v>1</v>
      </c>
      <c r="R48" s="207">
        <f t="shared" si="22"/>
        <v>0</v>
      </c>
      <c r="S48" s="208"/>
      <c r="T48" s="159">
        <f t="shared" si="23"/>
        <v>0</v>
      </c>
      <c r="U48" s="209" t="str">
        <f ca="1">IF(AND(T48=-1,N48=TRUE),"*",IF(AND(U47="*",N48=TRUE),"*",IF(AND(AND(L48=TRUE,U47="*"),J48&lt;VLOOKUP(V47+1,tbL!$M$38:$O$43,3)),"*","")))</f>
        <v/>
      </c>
      <c r="V48" s="204">
        <f t="shared" ca="1" si="3"/>
        <v>1</v>
      </c>
      <c r="Y48" s="159" t="str">
        <f t="shared" ca="1" si="4"/>
        <v/>
      </c>
      <c r="Z48" s="159" t="str">
        <f t="shared" si="5"/>
        <v/>
      </c>
      <c r="AA48" s="159">
        <f t="shared" ca="1" si="28"/>
        <v>1</v>
      </c>
      <c r="AC48" s="161" t="str">
        <f t="shared" ca="1" si="7"/>
        <v/>
      </c>
      <c r="AD48" s="161">
        <f t="shared" ca="1" si="8"/>
        <v>1</v>
      </c>
      <c r="AE48" s="161" t="str">
        <f t="shared" ca="1" si="9"/>
        <v/>
      </c>
      <c r="AF48" s="161">
        <f t="shared" ca="1" si="10"/>
        <v>1</v>
      </c>
      <c r="AG48" s="161" t="str">
        <f t="shared" ca="1" si="11"/>
        <v/>
      </c>
      <c r="AH48" s="161">
        <f t="shared" ca="1" si="12"/>
        <v>1</v>
      </c>
      <c r="AI48" s="161" t="str">
        <f t="shared" ca="1" si="13"/>
        <v/>
      </c>
      <c r="AJ48" s="161">
        <f t="shared" ca="1" si="14"/>
        <v>1</v>
      </c>
      <c r="AL48" s="161" t="str">
        <f t="shared" ca="1" si="15"/>
        <v/>
      </c>
      <c r="AM48" s="161">
        <f t="shared" ca="1" si="27"/>
        <v>1</v>
      </c>
      <c r="AN48" s="161" t="str">
        <f t="shared" ca="1" si="16"/>
        <v/>
      </c>
      <c r="AO48" s="161">
        <f t="shared" ca="1" si="26"/>
        <v>1</v>
      </c>
      <c r="AP48" s="161" t="str">
        <f t="shared" ca="1" si="17"/>
        <v/>
      </c>
      <c r="AQ48" s="161">
        <f t="shared" ca="1" si="24"/>
        <v>1</v>
      </c>
      <c r="AR48" s="161" t="str">
        <f t="shared" ca="1" si="18"/>
        <v/>
      </c>
      <c r="AS48" s="161">
        <f t="shared" ca="1" si="19"/>
        <v>1</v>
      </c>
      <c r="AT48" s="159" t="str">
        <f t="shared" ca="1" si="29"/>
        <v/>
      </c>
      <c r="AU48" s="210">
        <f t="shared" ca="1" si="1"/>
        <v>14</v>
      </c>
      <c r="AV48" s="209"/>
      <c r="AW48" s="204">
        <f t="shared" si="21"/>
        <v>130.97222222222223</v>
      </c>
      <c r="AX48" s="159"/>
      <c r="AZ48" s="159"/>
      <c r="BM48" s="207"/>
      <c r="BN48" s="212"/>
      <c r="BP48" s="209"/>
      <c r="BQ48" s="211"/>
      <c r="BR48" s="211"/>
      <c r="BS48" s="211"/>
      <c r="BT48" s="211"/>
      <c r="BU48" s="211"/>
      <c r="BV48" s="211"/>
      <c r="BW48" s="211"/>
      <c r="BX48" s="211"/>
      <c r="BY48" s="211"/>
      <c r="BZ48" s="211"/>
      <c r="CA48" s="209"/>
      <c r="CB48" s="224"/>
      <c r="CC48" s="204"/>
      <c r="CD48" s="204"/>
      <c r="CE48" s="204"/>
      <c r="CF48" s="211"/>
      <c r="CG48" s="211"/>
      <c r="CI48" s="209"/>
      <c r="CJ48" s="209"/>
      <c r="CO48" s="164"/>
      <c r="CP48" s="164"/>
      <c r="CQ48" s="164"/>
      <c r="CR48" s="164"/>
      <c r="CS48" s="164"/>
      <c r="CW48" s="225"/>
      <c r="CX48" s="249"/>
      <c r="DD48" s="209"/>
      <c r="DE48" s="211"/>
      <c r="DF48" s="211"/>
      <c r="DG48" s="211"/>
      <c r="DH48" s="211"/>
      <c r="DI48" s="211"/>
      <c r="DL48" s="165"/>
      <c r="DM48" s="165"/>
      <c r="DN48" s="166"/>
      <c r="DO48" s="209"/>
      <c r="DP48" s="211"/>
      <c r="DQ48" s="211"/>
      <c r="DR48" s="211"/>
      <c r="DS48" s="211"/>
      <c r="DT48" s="211"/>
      <c r="DW48" s="165"/>
      <c r="DX48" s="165"/>
      <c r="DY48" s="166"/>
      <c r="DZ48" s="209"/>
      <c r="EA48" s="211"/>
      <c r="EB48" s="211"/>
      <c r="EC48" s="211"/>
      <c r="ED48" s="211"/>
      <c r="EE48" s="211"/>
      <c r="EH48" s="165"/>
      <c r="EI48" s="165"/>
      <c r="EJ48" s="166"/>
      <c r="EK48" s="209"/>
      <c r="EL48" s="211"/>
      <c r="EM48" s="211"/>
      <c r="EN48" s="211"/>
      <c r="EO48" s="211"/>
      <c r="EP48" s="211"/>
      <c r="ES48" s="165"/>
      <c r="ET48" s="165"/>
      <c r="EU48" s="166"/>
      <c r="EV48" s="209"/>
      <c r="EW48" s="211"/>
      <c r="EX48" s="211"/>
      <c r="EY48" s="211"/>
      <c r="EZ48" s="211"/>
      <c r="FA48" s="211"/>
      <c r="FD48" s="165"/>
      <c r="FE48" s="165"/>
      <c r="FF48" s="166"/>
      <c r="FG48" s="209"/>
      <c r="FH48" s="211"/>
      <c r="FI48" s="211"/>
      <c r="FJ48" s="211"/>
      <c r="FK48" s="211"/>
      <c r="FL48" s="211"/>
    </row>
    <row r="49" spans="2:168">
      <c r="I49" s="221">
        <f t="shared" si="25"/>
        <v>45</v>
      </c>
      <c r="J49" s="159">
        <f>'v-t_chart'!C46</f>
        <v>27.4</v>
      </c>
      <c r="K49" s="204">
        <f t="shared" ca="1" si="31"/>
        <v>80.254599999999996</v>
      </c>
      <c r="L49" s="205" t="b">
        <f>IF('Input&amp;Output'!$C$3=10,phase_chart!C46,IF('Input&amp;Output'!$C$3=21,phase_chart!G46,IF('Input&amp;Output'!$C$3=22,phase_chart!K46,IF('Input&amp;Output'!$C$3=31,phase_chart!O46,IF('Input&amp;Output'!$C$3=32,phase_chart!S46,"")))))</f>
        <v>0</v>
      </c>
      <c r="M49" s="206" t="b">
        <f>IF('Input&amp;Output'!$C$3=10,phase_chart!D46,IF('Input&amp;Output'!$C$3=21,phase_chart!H46,IF('Input&amp;Output'!$C$3=22,phase_chart!L46,IF('Input&amp;Output'!$C$3=31,phase_chart!P46,IF('Input&amp;Output'!$C$3=32,phase_chart!T46,"")))))</f>
        <v>1</v>
      </c>
      <c r="N49" s="205" t="b">
        <f>IF('Input&amp;Output'!$C$3=10,phase_chart!E46,IF('Input&amp;Output'!$C$3=21,phase_chart!I46,IF('Input&amp;Output'!$C$3=22,phase_chart!M46,IF('Input&amp;Output'!$C$3=31,phase_chart!Q46,IF('Input&amp;Output'!$C$3=32,phase_chart!U46,"")))))</f>
        <v>0</v>
      </c>
      <c r="P49" s="159">
        <f ca="1">IF(NOT($J49=0),IF($J49&lt;IF($P48=0,0,VLOOKUP(P48,tbL!$M$37:$Q$43,IF(L49=TRUE,2,4))),IF($J49&gt;=VLOOKUP(P48,tbL!$M$37:$Q$43,IF(L49=TRUE,3,5)),$P48,IF(AND(L48=TRUE,L49=TRUE),$P48,$P48-1)),IF(AND(L49=TRUE,J49=VLOOKUP(P48,tbL!$M$37:$Q$43,IF(L49=TRUE,2,4))),P48,IF($P48+1&gt;$C$12,$C$12,$P48+1))),0)</f>
        <v>1</v>
      </c>
      <c r="Q49" s="159">
        <f t="shared" ca="1" si="2"/>
        <v>1</v>
      </c>
      <c r="R49" s="207">
        <f t="shared" si="22"/>
        <v>0</v>
      </c>
      <c r="S49" s="208"/>
      <c r="T49" s="159">
        <f t="shared" si="23"/>
        <v>0</v>
      </c>
      <c r="U49" s="209" t="str">
        <f ca="1">IF(AND(T49=-1,N49=TRUE),"*",IF(AND(U48="*",N49=TRUE),"*",IF(AND(AND(L49=TRUE,U48="*"),J49&lt;VLOOKUP(V48+1,tbL!$M$38:$O$43,3)),"*","")))</f>
        <v/>
      </c>
      <c r="V49" s="204">
        <f t="shared" ca="1" si="3"/>
        <v>1</v>
      </c>
      <c r="Y49" s="159" t="str">
        <f t="shared" ca="1" si="4"/>
        <v/>
      </c>
      <c r="Z49" s="159" t="str">
        <f t="shared" si="5"/>
        <v/>
      </c>
      <c r="AA49" s="159">
        <f t="shared" ca="1" si="28"/>
        <v>1</v>
      </c>
      <c r="AC49" s="161" t="str">
        <f t="shared" ca="1" si="7"/>
        <v/>
      </c>
      <c r="AD49" s="161">
        <f t="shared" ca="1" si="8"/>
        <v>1</v>
      </c>
      <c r="AE49" s="161" t="str">
        <f t="shared" ca="1" si="9"/>
        <v/>
      </c>
      <c r="AF49" s="161">
        <f t="shared" ca="1" si="10"/>
        <v>1</v>
      </c>
      <c r="AG49" s="161" t="str">
        <f t="shared" ca="1" si="11"/>
        <v/>
      </c>
      <c r="AH49" s="161">
        <f t="shared" ca="1" si="12"/>
        <v>1</v>
      </c>
      <c r="AI49" s="161" t="str">
        <f t="shared" ca="1" si="13"/>
        <v/>
      </c>
      <c r="AJ49" s="161">
        <f t="shared" ca="1" si="14"/>
        <v>1</v>
      </c>
      <c r="AL49" s="161" t="str">
        <f t="shared" ca="1" si="15"/>
        <v/>
      </c>
      <c r="AM49" s="161">
        <f t="shared" ca="1" si="27"/>
        <v>1</v>
      </c>
      <c r="AN49" s="161" t="str">
        <f t="shared" ca="1" si="16"/>
        <v/>
      </c>
      <c r="AO49" s="161">
        <f t="shared" ca="1" si="26"/>
        <v>1</v>
      </c>
      <c r="AP49" s="161" t="str">
        <f t="shared" ca="1" si="17"/>
        <v/>
      </c>
      <c r="AQ49" s="161">
        <f t="shared" ca="1" si="24"/>
        <v>1</v>
      </c>
      <c r="AR49" s="161" t="str">
        <f t="shared" ca="1" si="18"/>
        <v/>
      </c>
      <c r="AS49" s="161">
        <f t="shared" ca="1" si="19"/>
        <v>1</v>
      </c>
      <c r="AT49" s="159" t="str">
        <f t="shared" ca="1" si="29"/>
        <v/>
      </c>
      <c r="AU49" s="210">
        <f t="shared" ca="1" si="1"/>
        <v>14</v>
      </c>
      <c r="AV49" s="209"/>
      <c r="AW49" s="204">
        <f t="shared" si="21"/>
        <v>138.58333333333334</v>
      </c>
      <c r="AX49" s="159"/>
      <c r="AZ49" s="159"/>
      <c r="BM49" s="207"/>
      <c r="BN49" s="212"/>
      <c r="BP49" s="209"/>
      <c r="BQ49" s="211"/>
      <c r="BR49" s="211"/>
      <c r="BS49" s="211"/>
      <c r="BT49" s="211"/>
      <c r="BU49" s="211"/>
      <c r="BV49" s="211"/>
      <c r="BW49" s="211"/>
      <c r="BX49" s="211"/>
      <c r="BY49" s="211"/>
      <c r="BZ49" s="211"/>
      <c r="CA49" s="209"/>
      <c r="CB49" s="224"/>
      <c r="CC49" s="204"/>
      <c r="CD49" s="204"/>
      <c r="CE49" s="204"/>
      <c r="CF49" s="211"/>
      <c r="CG49" s="211"/>
      <c r="CI49" s="209"/>
      <c r="CJ49" s="209"/>
      <c r="CW49" s="225"/>
      <c r="CX49" s="249"/>
      <c r="DD49" s="209"/>
      <c r="DE49" s="211"/>
      <c r="DF49" s="211"/>
      <c r="DG49" s="211"/>
      <c r="DH49" s="211"/>
      <c r="DI49" s="211"/>
      <c r="DL49" s="165"/>
      <c r="DM49" s="165"/>
      <c r="DN49" s="166"/>
      <c r="DO49" s="209"/>
      <c r="DP49" s="211"/>
      <c r="DQ49" s="211"/>
      <c r="DR49" s="211"/>
      <c r="DS49" s="211"/>
      <c r="DT49" s="211"/>
      <c r="DW49" s="165"/>
      <c r="DX49" s="165"/>
      <c r="DY49" s="166"/>
      <c r="DZ49" s="209"/>
      <c r="EA49" s="211"/>
      <c r="EB49" s="211"/>
      <c r="EC49" s="211"/>
      <c r="ED49" s="211"/>
      <c r="EE49" s="211"/>
      <c r="EH49" s="165"/>
      <c r="EI49" s="165"/>
      <c r="EJ49" s="166"/>
      <c r="EK49" s="209"/>
      <c r="EL49" s="211"/>
      <c r="EM49" s="211"/>
      <c r="EN49" s="211"/>
      <c r="EO49" s="211"/>
      <c r="EP49" s="211"/>
      <c r="ES49" s="165"/>
      <c r="ET49" s="165"/>
      <c r="EU49" s="166"/>
      <c r="EV49" s="209"/>
      <c r="EW49" s="211"/>
      <c r="EX49" s="211"/>
      <c r="EY49" s="211"/>
      <c r="EZ49" s="211"/>
      <c r="FA49" s="211"/>
      <c r="FD49" s="165"/>
      <c r="FE49" s="165"/>
      <c r="FF49" s="166"/>
      <c r="FG49" s="209"/>
      <c r="FH49" s="211"/>
      <c r="FI49" s="211"/>
      <c r="FJ49" s="211"/>
      <c r="FK49" s="211"/>
      <c r="FL49" s="211"/>
    </row>
    <row r="50" spans="2:168">
      <c r="I50" s="221">
        <f t="shared" si="25"/>
        <v>46</v>
      </c>
      <c r="J50" s="159">
        <f>'v-t_chart'!C47</f>
        <v>27.5</v>
      </c>
      <c r="K50" s="204">
        <f t="shared" ca="1" si="31"/>
        <v>80.547499999999999</v>
      </c>
      <c r="L50" s="205" t="b">
        <f>IF('Input&amp;Output'!$C$3=10,phase_chart!C47,IF('Input&amp;Output'!$C$3=21,phase_chart!G47,IF('Input&amp;Output'!$C$3=22,phase_chart!K47,IF('Input&amp;Output'!$C$3=31,phase_chart!O47,IF('Input&amp;Output'!$C$3=32,phase_chart!S47,"")))))</f>
        <v>0</v>
      </c>
      <c r="M50" s="206" t="b">
        <f>IF('Input&amp;Output'!$C$3=10,phase_chart!D47,IF('Input&amp;Output'!$C$3=21,phase_chart!H47,IF('Input&amp;Output'!$C$3=22,phase_chart!L47,IF('Input&amp;Output'!$C$3=31,phase_chart!P47,IF('Input&amp;Output'!$C$3=32,phase_chart!T47,"")))))</f>
        <v>1</v>
      </c>
      <c r="N50" s="205" t="b">
        <f>IF('Input&amp;Output'!$C$3=10,phase_chart!E47,IF('Input&amp;Output'!$C$3=21,phase_chart!I47,IF('Input&amp;Output'!$C$3=22,phase_chart!M47,IF('Input&amp;Output'!$C$3=31,phase_chart!Q47,IF('Input&amp;Output'!$C$3=32,phase_chart!U47,"")))))</f>
        <v>0</v>
      </c>
      <c r="P50" s="159">
        <f ca="1">IF(NOT($J50=0),IF($J50&lt;IF($P49=0,0,VLOOKUP(P49,tbL!$M$37:$Q$43,IF(L50=TRUE,2,4))),IF($J50&gt;=VLOOKUP(P49,tbL!$M$37:$Q$43,IF(L50=TRUE,3,5)),$P49,IF(AND(L49=TRUE,L50=TRUE),$P49,$P49-1)),IF(AND(L50=TRUE,J50=VLOOKUP(P49,tbL!$M$37:$Q$43,IF(L50=TRUE,2,4))),P49,IF($P49+1&gt;$C$12,$C$12,$P49+1))),0)</f>
        <v>1</v>
      </c>
      <c r="Q50" s="159">
        <f t="shared" ca="1" si="2"/>
        <v>1</v>
      </c>
      <c r="R50" s="207">
        <f t="shared" si="22"/>
        <v>0</v>
      </c>
      <c r="S50" s="208"/>
      <c r="T50" s="159">
        <f t="shared" si="23"/>
        <v>0</v>
      </c>
      <c r="U50" s="209" t="str">
        <f ca="1">IF(AND(T50=-1,N50=TRUE),"*",IF(AND(U49="*",N50=TRUE),"*",IF(AND(AND(L50=TRUE,U49="*"),J50&lt;VLOOKUP(V49+1,tbL!$M$38:$O$43,3)),"*","")))</f>
        <v/>
      </c>
      <c r="V50" s="204">
        <f t="shared" ca="1" si="3"/>
        <v>1</v>
      </c>
      <c r="Y50" s="159" t="str">
        <f t="shared" ca="1" si="4"/>
        <v/>
      </c>
      <c r="Z50" s="159" t="str">
        <f t="shared" si="5"/>
        <v/>
      </c>
      <c r="AA50" s="159">
        <f t="shared" ca="1" si="28"/>
        <v>1</v>
      </c>
      <c r="AC50" s="161" t="str">
        <f t="shared" ca="1" si="7"/>
        <v/>
      </c>
      <c r="AD50" s="161">
        <f t="shared" ca="1" si="8"/>
        <v>1</v>
      </c>
      <c r="AE50" s="161" t="str">
        <f t="shared" ca="1" si="9"/>
        <v/>
      </c>
      <c r="AF50" s="161">
        <f t="shared" ca="1" si="10"/>
        <v>1</v>
      </c>
      <c r="AG50" s="161" t="str">
        <f t="shared" ca="1" si="11"/>
        <v/>
      </c>
      <c r="AH50" s="161">
        <f t="shared" ca="1" si="12"/>
        <v>1</v>
      </c>
      <c r="AI50" s="161" t="str">
        <f t="shared" ca="1" si="13"/>
        <v/>
      </c>
      <c r="AJ50" s="161">
        <f t="shared" ca="1" si="14"/>
        <v>1</v>
      </c>
      <c r="AL50" s="161" t="str">
        <f t="shared" ca="1" si="15"/>
        <v/>
      </c>
      <c r="AM50" s="161">
        <f t="shared" ca="1" si="27"/>
        <v>1</v>
      </c>
      <c r="AN50" s="161" t="str">
        <f t="shared" ca="1" si="16"/>
        <v/>
      </c>
      <c r="AO50" s="161">
        <f t="shared" ca="1" si="26"/>
        <v>1</v>
      </c>
      <c r="AP50" s="161" t="str">
        <f t="shared" ca="1" si="17"/>
        <v/>
      </c>
      <c r="AQ50" s="161">
        <f t="shared" ca="1" si="24"/>
        <v>1</v>
      </c>
      <c r="AR50" s="161" t="str">
        <f t="shared" ca="1" si="18"/>
        <v/>
      </c>
      <c r="AS50" s="161">
        <f t="shared" ca="1" si="19"/>
        <v>1</v>
      </c>
      <c r="AT50" s="159" t="str">
        <f t="shared" ca="1" si="29"/>
        <v/>
      </c>
      <c r="AU50" s="210">
        <f t="shared" ca="1" si="1"/>
        <v>14</v>
      </c>
      <c r="AV50" s="209"/>
      <c r="AW50" s="204">
        <f t="shared" si="21"/>
        <v>146.22222222222223</v>
      </c>
      <c r="AX50" s="159"/>
      <c r="AZ50" s="159"/>
      <c r="BM50" s="207"/>
      <c r="BN50" s="212"/>
      <c r="BP50" s="209"/>
      <c r="BQ50" s="211"/>
      <c r="BR50" s="211"/>
      <c r="BS50" s="211"/>
      <c r="BT50" s="211"/>
      <c r="BU50" s="211"/>
      <c r="BV50" s="211"/>
      <c r="BW50" s="211"/>
      <c r="BX50" s="211"/>
      <c r="BY50" s="211"/>
      <c r="BZ50" s="211"/>
      <c r="CA50" s="209"/>
      <c r="CB50" s="224"/>
      <c r="CC50" s="204"/>
      <c r="CD50" s="204"/>
      <c r="CE50" s="204"/>
      <c r="CF50" s="211"/>
      <c r="CG50" s="211"/>
      <c r="CI50" s="209"/>
      <c r="CJ50" s="209"/>
      <c r="CW50" s="225"/>
      <c r="CX50" s="249"/>
      <c r="DD50" s="209"/>
      <c r="DE50" s="211"/>
      <c r="DF50" s="211"/>
      <c r="DG50" s="211"/>
      <c r="DH50" s="211"/>
      <c r="DI50" s="211"/>
      <c r="DL50" s="165"/>
      <c r="DM50" s="165"/>
      <c r="DN50" s="166"/>
      <c r="DO50" s="209"/>
      <c r="DP50" s="211"/>
      <c r="DQ50" s="211"/>
      <c r="DR50" s="211"/>
      <c r="DS50" s="211"/>
      <c r="DT50" s="211"/>
      <c r="DW50" s="165"/>
      <c r="DX50" s="165"/>
      <c r="DY50" s="166"/>
      <c r="DZ50" s="209"/>
      <c r="EA50" s="211"/>
      <c r="EB50" s="211"/>
      <c r="EC50" s="211"/>
      <c r="ED50" s="211"/>
      <c r="EE50" s="211"/>
      <c r="EH50" s="165"/>
      <c r="EI50" s="165"/>
      <c r="EJ50" s="166"/>
      <c r="EK50" s="209"/>
      <c r="EL50" s="211"/>
      <c r="EM50" s="211"/>
      <c r="EN50" s="211"/>
      <c r="EO50" s="211"/>
      <c r="EP50" s="211"/>
      <c r="ES50" s="165"/>
      <c r="ET50" s="165"/>
      <c r="EU50" s="166"/>
      <c r="EV50" s="209"/>
      <c r="EW50" s="211"/>
      <c r="EX50" s="211"/>
      <c r="EY50" s="211"/>
      <c r="EZ50" s="211"/>
      <c r="FA50" s="211"/>
      <c r="FD50" s="165"/>
      <c r="FE50" s="165"/>
      <c r="FF50" s="166"/>
      <c r="FG50" s="209"/>
      <c r="FH50" s="211"/>
      <c r="FI50" s="211"/>
      <c r="FJ50" s="211"/>
      <c r="FK50" s="211"/>
      <c r="FL50" s="211"/>
    </row>
    <row r="51" spans="2:168">
      <c r="I51" s="221">
        <f t="shared" si="25"/>
        <v>47</v>
      </c>
      <c r="J51" s="159">
        <f>'v-t_chart'!C48</f>
        <v>27.6</v>
      </c>
      <c r="K51" s="204">
        <f t="shared" ca="1" si="31"/>
        <v>80.840400000000002</v>
      </c>
      <c r="L51" s="205" t="b">
        <f>IF('Input&amp;Output'!$C$3=10,phase_chart!C48,IF('Input&amp;Output'!$C$3=21,phase_chart!G48,IF('Input&amp;Output'!$C$3=22,phase_chart!K48,IF('Input&amp;Output'!$C$3=31,phase_chart!O48,IF('Input&amp;Output'!$C$3=32,phase_chart!S48,"")))))</f>
        <v>0</v>
      </c>
      <c r="M51" s="206" t="b">
        <f>IF('Input&amp;Output'!$C$3=10,phase_chart!D48,IF('Input&amp;Output'!$C$3=21,phase_chart!H48,IF('Input&amp;Output'!$C$3=22,phase_chart!L48,IF('Input&amp;Output'!$C$3=31,phase_chart!P48,IF('Input&amp;Output'!$C$3=32,phase_chart!T48,"")))))</f>
        <v>1</v>
      </c>
      <c r="N51" s="205" t="b">
        <f>IF('Input&amp;Output'!$C$3=10,phase_chart!E48,IF('Input&amp;Output'!$C$3=21,phase_chart!I48,IF('Input&amp;Output'!$C$3=22,phase_chart!M48,IF('Input&amp;Output'!$C$3=31,phase_chart!Q48,IF('Input&amp;Output'!$C$3=32,phase_chart!U48,"")))))</f>
        <v>0</v>
      </c>
      <c r="P51" s="159">
        <f ca="1">IF(NOT($J51=0),IF($J51&lt;IF($P50=0,0,VLOOKUP(P50,tbL!$M$37:$Q$43,IF(L51=TRUE,2,4))),IF($J51&gt;=VLOOKUP(P50,tbL!$M$37:$Q$43,IF(L51=TRUE,3,5)),$P50,IF(AND(L50=TRUE,L51=TRUE),$P50,$P50-1)),IF(AND(L51=TRUE,J51=VLOOKUP(P50,tbL!$M$37:$Q$43,IF(L51=TRUE,2,4))),P50,IF($P50+1&gt;$C$12,$C$12,$P50+1))),0)</f>
        <v>1</v>
      </c>
      <c r="Q51" s="159">
        <f t="shared" ca="1" si="2"/>
        <v>1</v>
      </c>
      <c r="R51" s="207">
        <f t="shared" si="22"/>
        <v>0</v>
      </c>
      <c r="S51" s="208"/>
      <c r="T51" s="159">
        <f t="shared" si="23"/>
        <v>0</v>
      </c>
      <c r="U51" s="209" t="str">
        <f ca="1">IF(AND(T51=-1,N51=TRUE),"*",IF(AND(U50="*",N51=TRUE),"*",IF(AND(AND(L51=TRUE,U50="*"),J51&lt;VLOOKUP(V50+1,tbL!$M$38:$O$43,3)),"*","")))</f>
        <v/>
      </c>
      <c r="V51" s="204">
        <f t="shared" ca="1" si="3"/>
        <v>1</v>
      </c>
      <c r="Y51" s="159" t="str">
        <f t="shared" ca="1" si="4"/>
        <v/>
      </c>
      <c r="Z51" s="159" t="str">
        <f t="shared" si="5"/>
        <v/>
      </c>
      <c r="AA51" s="159">
        <f t="shared" ca="1" si="28"/>
        <v>1</v>
      </c>
      <c r="AC51" s="161" t="str">
        <f t="shared" ca="1" si="7"/>
        <v/>
      </c>
      <c r="AD51" s="161">
        <f t="shared" ca="1" si="8"/>
        <v>1</v>
      </c>
      <c r="AE51" s="161" t="str">
        <f t="shared" ca="1" si="9"/>
        <v/>
      </c>
      <c r="AF51" s="161">
        <f t="shared" ca="1" si="10"/>
        <v>1</v>
      </c>
      <c r="AG51" s="161" t="str">
        <f t="shared" ca="1" si="11"/>
        <v/>
      </c>
      <c r="AH51" s="161">
        <f t="shared" ca="1" si="12"/>
        <v>1</v>
      </c>
      <c r="AI51" s="161" t="str">
        <f t="shared" ca="1" si="13"/>
        <v/>
      </c>
      <c r="AJ51" s="161">
        <f t="shared" ca="1" si="14"/>
        <v>1</v>
      </c>
      <c r="AL51" s="161" t="str">
        <f t="shared" ca="1" si="15"/>
        <v/>
      </c>
      <c r="AM51" s="161">
        <f t="shared" ca="1" si="27"/>
        <v>1</v>
      </c>
      <c r="AN51" s="161" t="str">
        <f t="shared" ca="1" si="16"/>
        <v/>
      </c>
      <c r="AO51" s="161">
        <f t="shared" ca="1" si="26"/>
        <v>1</v>
      </c>
      <c r="AP51" s="161" t="str">
        <f t="shared" ca="1" si="17"/>
        <v/>
      </c>
      <c r="AQ51" s="161">
        <f t="shared" ca="1" si="24"/>
        <v>1</v>
      </c>
      <c r="AR51" s="161" t="str">
        <f t="shared" ca="1" si="18"/>
        <v/>
      </c>
      <c r="AS51" s="161">
        <f t="shared" ca="1" si="19"/>
        <v>1</v>
      </c>
      <c r="AT51" s="159" t="str">
        <f t="shared" ca="1" si="29"/>
        <v/>
      </c>
      <c r="AU51" s="210">
        <f t="shared" ca="1" si="1"/>
        <v>14</v>
      </c>
      <c r="AV51" s="209"/>
      <c r="AW51" s="204">
        <f t="shared" si="21"/>
        <v>153.88888888888889</v>
      </c>
      <c r="AX51" s="159"/>
      <c r="AZ51" s="159"/>
      <c r="BM51" s="207"/>
      <c r="BN51" s="212"/>
      <c r="BP51" s="209"/>
      <c r="BQ51" s="211"/>
      <c r="BR51" s="211"/>
      <c r="BS51" s="211"/>
      <c r="BT51" s="211"/>
      <c r="BU51" s="211"/>
      <c r="BV51" s="211"/>
      <c r="BW51" s="211"/>
      <c r="BX51" s="211"/>
      <c r="BY51" s="211"/>
      <c r="BZ51" s="211"/>
      <c r="CA51" s="209"/>
      <c r="CB51" s="224"/>
      <c r="CC51" s="204"/>
      <c r="CD51" s="204"/>
      <c r="CE51" s="204"/>
      <c r="CF51" s="211"/>
      <c r="CG51" s="211"/>
      <c r="CI51" s="209"/>
      <c r="CJ51" s="209"/>
      <c r="CW51" s="225"/>
      <c r="CX51" s="249"/>
      <c r="DD51" s="209"/>
      <c r="DE51" s="211"/>
      <c r="DF51" s="211"/>
      <c r="DG51" s="211"/>
      <c r="DH51" s="211"/>
      <c r="DI51" s="211"/>
      <c r="DL51" s="165"/>
      <c r="DM51" s="165"/>
      <c r="DN51" s="166"/>
      <c r="DO51" s="209"/>
      <c r="DP51" s="211"/>
      <c r="DQ51" s="211"/>
      <c r="DR51" s="211"/>
      <c r="DS51" s="211"/>
      <c r="DT51" s="211"/>
      <c r="DW51" s="165"/>
      <c r="DX51" s="165"/>
      <c r="DY51" s="166"/>
      <c r="DZ51" s="209"/>
      <c r="EA51" s="211"/>
      <c r="EB51" s="211"/>
      <c r="EC51" s="211"/>
      <c r="ED51" s="211"/>
      <c r="EE51" s="211"/>
      <c r="EH51" s="165"/>
      <c r="EI51" s="165"/>
      <c r="EJ51" s="166"/>
      <c r="EK51" s="209"/>
      <c r="EL51" s="211"/>
      <c r="EM51" s="211"/>
      <c r="EN51" s="211"/>
      <c r="EO51" s="211"/>
      <c r="EP51" s="211"/>
      <c r="ES51" s="165"/>
      <c r="ET51" s="165"/>
      <c r="EU51" s="166"/>
      <c r="EV51" s="209"/>
      <c r="EW51" s="211"/>
      <c r="EX51" s="211"/>
      <c r="EY51" s="211"/>
      <c r="EZ51" s="211"/>
      <c r="FA51" s="211"/>
      <c r="FD51" s="165"/>
      <c r="FE51" s="165"/>
      <c r="FF51" s="166"/>
      <c r="FG51" s="209"/>
      <c r="FH51" s="211"/>
      <c r="FI51" s="211"/>
      <c r="FJ51" s="211"/>
      <c r="FK51" s="211"/>
      <c r="FL51" s="211"/>
    </row>
    <row r="52" spans="2:168">
      <c r="I52" s="221">
        <f t="shared" si="25"/>
        <v>48</v>
      </c>
      <c r="J52" s="159">
        <f>'v-t_chart'!C49</f>
        <v>27.6</v>
      </c>
      <c r="K52" s="204">
        <f t="shared" ca="1" si="31"/>
        <v>80.840400000000002</v>
      </c>
      <c r="L52" s="205" t="b">
        <f>IF('Input&amp;Output'!$C$3=10,phase_chart!C49,IF('Input&amp;Output'!$C$3=21,phase_chart!G49,IF('Input&amp;Output'!$C$3=22,phase_chart!K49,IF('Input&amp;Output'!$C$3=31,phase_chart!O49,IF('Input&amp;Output'!$C$3=32,phase_chart!S49,"")))))</f>
        <v>0</v>
      </c>
      <c r="M52" s="206" t="b">
        <f>IF('Input&amp;Output'!$C$3=10,phase_chart!D49,IF('Input&amp;Output'!$C$3=21,phase_chart!H49,IF('Input&amp;Output'!$C$3=22,phase_chart!L49,IF('Input&amp;Output'!$C$3=31,phase_chart!P49,IF('Input&amp;Output'!$C$3=32,phase_chart!T49,"")))))</f>
        <v>1</v>
      </c>
      <c r="N52" s="205" t="b">
        <f>IF('Input&amp;Output'!$C$3=10,phase_chart!E49,IF('Input&amp;Output'!$C$3=21,phase_chart!I49,IF('Input&amp;Output'!$C$3=22,phase_chart!M49,IF('Input&amp;Output'!$C$3=31,phase_chart!Q49,IF('Input&amp;Output'!$C$3=32,phase_chart!U49,"")))))</f>
        <v>0</v>
      </c>
      <c r="P52" s="159">
        <f ca="1">IF(NOT($J52=0),IF($J52&lt;IF($P51=0,0,VLOOKUP(P51,tbL!$M$37:$Q$43,IF(L52=TRUE,2,4))),IF($J52&gt;=VLOOKUP(P51,tbL!$M$37:$Q$43,IF(L52=TRUE,3,5)),$P51,IF(AND(L51=TRUE,L52=TRUE),$P51,$P51-1)),IF(AND(L52=TRUE,J52=VLOOKUP(P51,tbL!$M$37:$Q$43,IF(L52=TRUE,2,4))),P51,IF($P51+1&gt;$C$12,$C$12,$P51+1))),0)</f>
        <v>1</v>
      </c>
      <c r="Q52" s="159">
        <f t="shared" ca="1" si="2"/>
        <v>1</v>
      </c>
      <c r="R52" s="207">
        <f t="shared" si="22"/>
        <v>0</v>
      </c>
      <c r="S52" s="208"/>
      <c r="T52" s="159">
        <f t="shared" si="23"/>
        <v>0</v>
      </c>
      <c r="U52" s="209" t="str">
        <f ca="1">IF(AND(T52=-1,N52=TRUE),"*",IF(AND(U51="*",N52=TRUE),"*",IF(AND(AND(L52=TRUE,U51="*"),J52&lt;VLOOKUP(V51+1,tbL!$M$38:$O$43,3)),"*","")))</f>
        <v/>
      </c>
      <c r="V52" s="204">
        <f t="shared" ca="1" si="3"/>
        <v>1</v>
      </c>
      <c r="Y52" s="159" t="str">
        <f t="shared" ca="1" si="4"/>
        <v/>
      </c>
      <c r="Z52" s="159" t="str">
        <f t="shared" si="5"/>
        <v/>
      </c>
      <c r="AA52" s="159">
        <f t="shared" ca="1" si="28"/>
        <v>1</v>
      </c>
      <c r="AC52" s="161" t="str">
        <f t="shared" ca="1" si="7"/>
        <v/>
      </c>
      <c r="AD52" s="161">
        <f t="shared" ca="1" si="8"/>
        <v>1</v>
      </c>
      <c r="AE52" s="161" t="str">
        <f t="shared" ca="1" si="9"/>
        <v/>
      </c>
      <c r="AF52" s="161">
        <f t="shared" ca="1" si="10"/>
        <v>1</v>
      </c>
      <c r="AG52" s="161" t="str">
        <f t="shared" ca="1" si="11"/>
        <v/>
      </c>
      <c r="AH52" s="161">
        <f t="shared" ca="1" si="12"/>
        <v>1</v>
      </c>
      <c r="AI52" s="161" t="str">
        <f t="shared" ca="1" si="13"/>
        <v/>
      </c>
      <c r="AJ52" s="161">
        <f t="shared" ca="1" si="14"/>
        <v>1</v>
      </c>
      <c r="AL52" s="161" t="str">
        <f t="shared" ca="1" si="15"/>
        <v/>
      </c>
      <c r="AM52" s="161">
        <f t="shared" ca="1" si="27"/>
        <v>1</v>
      </c>
      <c r="AN52" s="161" t="str">
        <f t="shared" ca="1" si="16"/>
        <v/>
      </c>
      <c r="AO52" s="161">
        <f t="shared" ca="1" si="26"/>
        <v>1</v>
      </c>
      <c r="AP52" s="161" t="str">
        <f t="shared" ca="1" si="17"/>
        <v/>
      </c>
      <c r="AQ52" s="161">
        <f t="shared" ca="1" si="24"/>
        <v>1</v>
      </c>
      <c r="AR52" s="161" t="str">
        <f t="shared" ca="1" si="18"/>
        <v/>
      </c>
      <c r="AS52" s="161">
        <f t="shared" ca="1" si="19"/>
        <v>1</v>
      </c>
      <c r="AT52" s="159" t="str">
        <f t="shared" ca="1" si="29"/>
        <v/>
      </c>
      <c r="AU52" s="210">
        <f t="shared" ca="1" si="1"/>
        <v>14</v>
      </c>
      <c r="AV52" s="209"/>
      <c r="AW52" s="204">
        <f t="shared" si="21"/>
        <v>161.55555555555554</v>
      </c>
      <c r="AX52" s="159"/>
      <c r="AZ52" s="159"/>
      <c r="BM52" s="207"/>
      <c r="BN52" s="212"/>
      <c r="BP52" s="209"/>
      <c r="BQ52" s="211"/>
      <c r="BR52" s="211"/>
      <c r="BS52" s="211"/>
      <c r="BT52" s="211"/>
      <c r="BU52" s="211"/>
      <c r="BV52" s="211"/>
      <c r="BW52" s="211"/>
      <c r="BX52" s="211"/>
      <c r="BY52" s="211"/>
      <c r="BZ52" s="211"/>
      <c r="CA52" s="209"/>
      <c r="CB52" s="224"/>
      <c r="CC52" s="204"/>
      <c r="CD52" s="204"/>
      <c r="CE52" s="204"/>
      <c r="CF52" s="211"/>
      <c r="CG52" s="211"/>
      <c r="CI52" s="209"/>
      <c r="CJ52" s="209"/>
      <c r="CW52" s="225"/>
      <c r="CX52" s="249"/>
      <c r="DD52" s="209"/>
      <c r="DE52" s="211"/>
      <c r="DF52" s="211"/>
      <c r="DG52" s="211"/>
      <c r="DH52" s="211"/>
      <c r="DI52" s="211"/>
      <c r="DL52" s="165"/>
      <c r="DM52" s="165"/>
      <c r="DN52" s="166"/>
      <c r="DO52" s="209"/>
      <c r="DP52" s="211"/>
      <c r="DQ52" s="211"/>
      <c r="DR52" s="211"/>
      <c r="DS52" s="211"/>
      <c r="DT52" s="211"/>
      <c r="DW52" s="165"/>
      <c r="DX52" s="165"/>
      <c r="DY52" s="166"/>
      <c r="DZ52" s="209"/>
      <c r="EA52" s="211"/>
      <c r="EB52" s="211"/>
      <c r="EC52" s="211"/>
      <c r="ED52" s="211"/>
      <c r="EE52" s="211"/>
      <c r="EH52" s="165"/>
      <c r="EI52" s="165"/>
      <c r="EJ52" s="166"/>
      <c r="EK52" s="209"/>
      <c r="EL52" s="211"/>
      <c r="EM52" s="211"/>
      <c r="EN52" s="211"/>
      <c r="EO52" s="211"/>
      <c r="EP52" s="211"/>
      <c r="ES52" s="165"/>
      <c r="ET52" s="165"/>
      <c r="EU52" s="166"/>
      <c r="EV52" s="209"/>
      <c r="EW52" s="211"/>
      <c r="EX52" s="211"/>
      <c r="EY52" s="211"/>
      <c r="EZ52" s="211"/>
      <c r="FA52" s="211"/>
      <c r="FD52" s="165"/>
      <c r="FE52" s="165"/>
      <c r="FF52" s="166"/>
      <c r="FG52" s="209"/>
      <c r="FH52" s="211"/>
      <c r="FI52" s="211"/>
      <c r="FJ52" s="211"/>
      <c r="FK52" s="211"/>
      <c r="FL52" s="211"/>
    </row>
    <row r="53" spans="2:168">
      <c r="D53" s="141" t="s">
        <v>208</v>
      </c>
      <c r="I53" s="221">
        <f t="shared" si="25"/>
        <v>49</v>
      </c>
      <c r="J53" s="159">
        <f>'v-t_chart'!C50</f>
        <v>27.6</v>
      </c>
      <c r="K53" s="204">
        <f t="shared" ca="1" si="31"/>
        <v>80.840400000000002</v>
      </c>
      <c r="L53" s="205" t="b">
        <f>IF('Input&amp;Output'!$C$3=10,phase_chart!C50,IF('Input&amp;Output'!$C$3=21,phase_chart!G50,IF('Input&amp;Output'!$C$3=22,phase_chart!K50,IF('Input&amp;Output'!$C$3=31,phase_chart!O50,IF('Input&amp;Output'!$C$3=32,phase_chart!S50,"")))))</f>
        <v>0</v>
      </c>
      <c r="M53" s="206" t="b">
        <f>IF('Input&amp;Output'!$C$3=10,phase_chart!D50,IF('Input&amp;Output'!$C$3=21,phase_chart!H50,IF('Input&amp;Output'!$C$3=22,phase_chart!L50,IF('Input&amp;Output'!$C$3=31,phase_chart!P50,IF('Input&amp;Output'!$C$3=32,phase_chart!T50,"")))))</f>
        <v>1</v>
      </c>
      <c r="N53" s="205" t="b">
        <f>IF('Input&amp;Output'!$C$3=10,phase_chart!E50,IF('Input&amp;Output'!$C$3=21,phase_chart!I50,IF('Input&amp;Output'!$C$3=22,phase_chart!M50,IF('Input&amp;Output'!$C$3=31,phase_chart!Q50,IF('Input&amp;Output'!$C$3=32,phase_chart!U50,"")))))</f>
        <v>0</v>
      </c>
      <c r="P53" s="159">
        <f ca="1">IF(NOT($J53=0),IF($J53&lt;IF($P52=0,0,VLOOKUP(P52,tbL!$M$37:$Q$43,IF(L53=TRUE,2,4))),IF($J53&gt;=VLOOKUP(P52,tbL!$M$37:$Q$43,IF(L53=TRUE,3,5)),$P52,IF(AND(L52=TRUE,L53=TRUE),$P52,$P52-1)),IF(AND(L53=TRUE,J53=VLOOKUP(P52,tbL!$M$37:$Q$43,IF(L53=TRUE,2,4))),P52,IF($P52+1&gt;$C$12,$C$12,$P52+1))),0)</f>
        <v>1</v>
      </c>
      <c r="Q53" s="159">
        <f t="shared" ca="1" si="2"/>
        <v>1</v>
      </c>
      <c r="R53" s="207">
        <f t="shared" si="22"/>
        <v>0</v>
      </c>
      <c r="S53" s="208"/>
      <c r="T53" s="159">
        <f t="shared" si="23"/>
        <v>0</v>
      </c>
      <c r="U53" s="209" t="str">
        <f ca="1">IF(AND(T53=-1,N53=TRUE),"*",IF(AND(U52="*",N53=TRUE),"*",IF(AND(AND(L53=TRUE,U52="*"),J53&lt;VLOOKUP(V52+1,tbL!$M$38:$O$43,3)),"*","")))</f>
        <v/>
      </c>
      <c r="V53" s="204">
        <f t="shared" ca="1" si="3"/>
        <v>1</v>
      </c>
      <c r="Y53" s="159" t="str">
        <f t="shared" ca="1" si="4"/>
        <v/>
      </c>
      <c r="Z53" s="159" t="str">
        <f t="shared" si="5"/>
        <v/>
      </c>
      <c r="AA53" s="159">
        <f t="shared" ca="1" si="28"/>
        <v>1</v>
      </c>
      <c r="AC53" s="161" t="str">
        <f t="shared" ca="1" si="7"/>
        <v/>
      </c>
      <c r="AD53" s="161">
        <f t="shared" ca="1" si="8"/>
        <v>1</v>
      </c>
      <c r="AE53" s="161" t="str">
        <f t="shared" ca="1" si="9"/>
        <v/>
      </c>
      <c r="AF53" s="161">
        <f t="shared" ca="1" si="10"/>
        <v>1</v>
      </c>
      <c r="AG53" s="161" t="str">
        <f t="shared" ca="1" si="11"/>
        <v/>
      </c>
      <c r="AH53" s="161">
        <f t="shared" ca="1" si="12"/>
        <v>1</v>
      </c>
      <c r="AI53" s="161" t="str">
        <f t="shared" ca="1" si="13"/>
        <v/>
      </c>
      <c r="AJ53" s="161">
        <f t="shared" ca="1" si="14"/>
        <v>1</v>
      </c>
      <c r="AL53" s="161" t="str">
        <f t="shared" ca="1" si="15"/>
        <v/>
      </c>
      <c r="AM53" s="161">
        <f t="shared" ca="1" si="27"/>
        <v>1</v>
      </c>
      <c r="AN53" s="161" t="str">
        <f t="shared" ca="1" si="16"/>
        <v/>
      </c>
      <c r="AO53" s="161">
        <f t="shared" ca="1" si="26"/>
        <v>1</v>
      </c>
      <c r="AP53" s="161" t="str">
        <f t="shared" ca="1" si="17"/>
        <v/>
      </c>
      <c r="AQ53" s="161">
        <f t="shared" ca="1" si="24"/>
        <v>1</v>
      </c>
      <c r="AR53" s="161" t="str">
        <f t="shared" ca="1" si="18"/>
        <v/>
      </c>
      <c r="AS53" s="161">
        <f t="shared" ca="1" si="19"/>
        <v>1</v>
      </c>
      <c r="AT53" s="159" t="str">
        <f t="shared" ca="1" si="29"/>
        <v/>
      </c>
      <c r="AU53" s="210">
        <f t="shared" ca="1" si="1"/>
        <v>14</v>
      </c>
      <c r="AV53" s="209"/>
      <c r="AW53" s="204">
        <f t="shared" si="21"/>
        <v>169.2222222222222</v>
      </c>
      <c r="AX53" s="159"/>
      <c r="AZ53" s="159"/>
      <c r="BM53" s="207"/>
      <c r="BN53" s="212"/>
      <c r="BP53" s="209"/>
      <c r="BQ53" s="211"/>
      <c r="BR53" s="211"/>
      <c r="BS53" s="211"/>
      <c r="BT53" s="211"/>
      <c r="BU53" s="211"/>
      <c r="BV53" s="211"/>
      <c r="BW53" s="211"/>
      <c r="BX53" s="211"/>
      <c r="BY53" s="211"/>
      <c r="BZ53" s="211"/>
      <c r="CA53" s="209"/>
      <c r="CB53" s="224"/>
      <c r="CC53" s="204"/>
      <c r="CD53" s="204"/>
      <c r="CE53" s="204"/>
      <c r="CF53" s="211"/>
      <c r="CG53" s="211"/>
      <c r="CI53" s="209"/>
      <c r="CJ53" s="209"/>
      <c r="CW53" s="225"/>
      <c r="CX53" s="249"/>
      <c r="DD53" s="209"/>
      <c r="DE53" s="211"/>
      <c r="DF53" s="211"/>
      <c r="DG53" s="211"/>
      <c r="DH53" s="211"/>
      <c r="DI53" s="211"/>
      <c r="DL53" s="165"/>
      <c r="DM53" s="165"/>
      <c r="DN53" s="166"/>
      <c r="DO53" s="209"/>
      <c r="DP53" s="211"/>
      <c r="DQ53" s="211"/>
      <c r="DR53" s="211"/>
      <c r="DS53" s="211"/>
      <c r="DT53" s="211"/>
      <c r="DW53" s="165"/>
      <c r="DX53" s="165"/>
      <c r="DY53" s="166"/>
      <c r="DZ53" s="209"/>
      <c r="EA53" s="211"/>
      <c r="EB53" s="211"/>
      <c r="EC53" s="211"/>
      <c r="ED53" s="211"/>
      <c r="EE53" s="211"/>
      <c r="EH53" s="165"/>
      <c r="EI53" s="165"/>
      <c r="EJ53" s="166"/>
      <c r="EK53" s="209"/>
      <c r="EL53" s="211"/>
      <c r="EM53" s="211"/>
      <c r="EN53" s="211"/>
      <c r="EO53" s="211"/>
      <c r="EP53" s="211"/>
      <c r="ES53" s="165"/>
      <c r="ET53" s="165"/>
      <c r="EU53" s="166"/>
      <c r="EV53" s="209"/>
      <c r="EW53" s="211"/>
      <c r="EX53" s="211"/>
      <c r="EY53" s="211"/>
      <c r="EZ53" s="211"/>
      <c r="FA53" s="211"/>
      <c r="FD53" s="165"/>
      <c r="FE53" s="165"/>
      <c r="FF53" s="166"/>
      <c r="FG53" s="209"/>
      <c r="FH53" s="211"/>
      <c r="FI53" s="211"/>
      <c r="FJ53" s="211"/>
      <c r="FK53" s="211"/>
      <c r="FL53" s="211"/>
    </row>
    <row r="54" spans="2:168">
      <c r="B54" s="256" t="s">
        <v>209</v>
      </c>
      <c r="C54" s="257">
        <f>AW1807</f>
        <v>4065.8888888888882</v>
      </c>
      <c r="D54" s="258">
        <f>C54/1000</f>
        <v>4.065888888888888</v>
      </c>
      <c r="I54" s="221">
        <f t="shared" si="25"/>
        <v>50</v>
      </c>
      <c r="J54" s="159">
        <f>'v-t_chart'!C51</f>
        <v>27.7</v>
      </c>
      <c r="K54" s="204">
        <f t="shared" ca="1" si="31"/>
        <v>81.133299999999991</v>
      </c>
      <c r="L54" s="205" t="b">
        <f>IF('Input&amp;Output'!$C$3=10,phase_chart!C51,IF('Input&amp;Output'!$C$3=21,phase_chart!G51,IF('Input&amp;Output'!$C$3=22,phase_chart!K51,IF('Input&amp;Output'!$C$3=31,phase_chart!O51,IF('Input&amp;Output'!$C$3=32,phase_chart!S51,"")))))</f>
        <v>0</v>
      </c>
      <c r="M54" s="206" t="b">
        <f>IF('Input&amp;Output'!$C$3=10,phase_chart!D51,IF('Input&amp;Output'!$C$3=21,phase_chart!H51,IF('Input&amp;Output'!$C$3=22,phase_chart!L51,IF('Input&amp;Output'!$C$3=31,phase_chart!P51,IF('Input&amp;Output'!$C$3=32,phase_chart!T51,"")))))</f>
        <v>1</v>
      </c>
      <c r="N54" s="205" t="b">
        <f>IF('Input&amp;Output'!$C$3=10,phase_chart!E51,IF('Input&amp;Output'!$C$3=21,phase_chart!I51,IF('Input&amp;Output'!$C$3=22,phase_chart!M51,IF('Input&amp;Output'!$C$3=31,phase_chart!Q51,IF('Input&amp;Output'!$C$3=32,phase_chart!U51,"")))))</f>
        <v>0</v>
      </c>
      <c r="P54" s="159">
        <f ca="1">IF(NOT($J54=0),IF($J54&lt;IF($P53=0,0,VLOOKUP(P53,tbL!$M$37:$Q$43,IF(L54=TRUE,2,4))),IF($J54&gt;=VLOOKUP(P53,tbL!$M$37:$Q$43,IF(L54=TRUE,3,5)),$P53,IF(AND(L53=TRUE,L54=TRUE),$P53,$P53-1)),IF(AND(L54=TRUE,J54=VLOOKUP(P53,tbL!$M$37:$Q$43,IF(L54=TRUE,2,4))),P53,IF($P53+1&gt;$C$12,$C$12,$P53+1))),0)</f>
        <v>1</v>
      </c>
      <c r="Q54" s="159">
        <f t="shared" ca="1" si="2"/>
        <v>1</v>
      </c>
      <c r="R54" s="207">
        <f t="shared" si="22"/>
        <v>0</v>
      </c>
      <c r="S54" s="208"/>
      <c r="T54" s="159">
        <f t="shared" si="23"/>
        <v>0</v>
      </c>
      <c r="U54" s="209" t="str">
        <f ca="1">IF(AND(T54=-1,N54=TRUE),"*",IF(AND(U53="*",N54=TRUE),"*",IF(AND(AND(L54=TRUE,U53="*"),J54&lt;VLOOKUP(V53+1,tbL!$M$38:$O$43,3)),"*","")))</f>
        <v/>
      </c>
      <c r="V54" s="204">
        <f t="shared" ca="1" si="3"/>
        <v>1</v>
      </c>
      <c r="Y54" s="159" t="str">
        <f t="shared" ca="1" si="4"/>
        <v/>
      </c>
      <c r="Z54" s="159" t="str">
        <f t="shared" si="5"/>
        <v/>
      </c>
      <c r="AA54" s="159">
        <f t="shared" ca="1" si="28"/>
        <v>1</v>
      </c>
      <c r="AC54" s="161" t="str">
        <f t="shared" ca="1" si="7"/>
        <v/>
      </c>
      <c r="AD54" s="161">
        <f t="shared" ca="1" si="8"/>
        <v>1</v>
      </c>
      <c r="AE54" s="161" t="str">
        <f t="shared" ca="1" si="9"/>
        <v/>
      </c>
      <c r="AF54" s="161">
        <f t="shared" ca="1" si="10"/>
        <v>1</v>
      </c>
      <c r="AG54" s="161" t="str">
        <f t="shared" ca="1" si="11"/>
        <v/>
      </c>
      <c r="AH54" s="161">
        <f t="shared" ca="1" si="12"/>
        <v>1</v>
      </c>
      <c r="AI54" s="161" t="str">
        <f t="shared" ca="1" si="13"/>
        <v/>
      </c>
      <c r="AJ54" s="161">
        <f t="shared" ca="1" si="14"/>
        <v>1</v>
      </c>
      <c r="AL54" s="161" t="str">
        <f t="shared" ca="1" si="15"/>
        <v/>
      </c>
      <c r="AM54" s="161">
        <f t="shared" ca="1" si="27"/>
        <v>1</v>
      </c>
      <c r="AN54" s="161" t="str">
        <f t="shared" ca="1" si="16"/>
        <v/>
      </c>
      <c r="AO54" s="161">
        <f t="shared" ca="1" si="26"/>
        <v>1</v>
      </c>
      <c r="AP54" s="161" t="str">
        <f t="shared" ca="1" si="17"/>
        <v/>
      </c>
      <c r="AQ54" s="161">
        <f t="shared" ca="1" si="24"/>
        <v>1</v>
      </c>
      <c r="AR54" s="161" t="str">
        <f t="shared" ca="1" si="18"/>
        <v/>
      </c>
      <c r="AS54" s="161">
        <f t="shared" ca="1" si="19"/>
        <v>1</v>
      </c>
      <c r="AT54" s="159" t="str">
        <f t="shared" ca="1" si="29"/>
        <v/>
      </c>
      <c r="AU54" s="210">
        <f t="shared" ca="1" si="1"/>
        <v>14</v>
      </c>
      <c r="AV54" s="209"/>
      <c r="AW54" s="204">
        <f t="shared" si="21"/>
        <v>176.91666666666666</v>
      </c>
      <c r="AX54" s="159"/>
      <c r="AZ54" s="159"/>
      <c r="BM54" s="207"/>
      <c r="BN54" s="212"/>
      <c r="BP54" s="209"/>
      <c r="BQ54" s="211"/>
      <c r="BR54" s="211"/>
      <c r="BS54" s="211"/>
      <c r="BT54" s="211"/>
      <c r="BU54" s="211"/>
      <c r="BV54" s="211"/>
      <c r="BW54" s="211"/>
      <c r="BX54" s="211"/>
      <c r="BY54" s="211"/>
      <c r="BZ54" s="211"/>
      <c r="CA54" s="209"/>
      <c r="CB54" s="224"/>
      <c r="CC54" s="204"/>
      <c r="CD54" s="204"/>
      <c r="CE54" s="204"/>
      <c r="CF54" s="211"/>
      <c r="CG54" s="211"/>
      <c r="CI54" s="209"/>
      <c r="CJ54" s="209"/>
      <c r="CW54" s="225"/>
      <c r="CX54" s="249"/>
      <c r="DD54" s="209"/>
      <c r="DE54" s="211"/>
      <c r="DF54" s="211"/>
      <c r="DG54" s="211"/>
      <c r="DH54" s="211"/>
      <c r="DI54" s="211"/>
      <c r="DL54" s="165"/>
      <c r="DM54" s="165"/>
      <c r="DN54" s="166"/>
      <c r="DO54" s="209"/>
      <c r="DP54" s="211"/>
      <c r="DQ54" s="211"/>
      <c r="DR54" s="211"/>
      <c r="DS54" s="211"/>
      <c r="DT54" s="211"/>
      <c r="DW54" s="165"/>
      <c r="DX54" s="165"/>
      <c r="DY54" s="166"/>
      <c r="DZ54" s="209"/>
      <c r="EA54" s="211"/>
      <c r="EB54" s="211"/>
      <c r="EC54" s="211"/>
      <c r="ED54" s="211"/>
      <c r="EE54" s="211"/>
      <c r="EH54" s="165"/>
      <c r="EI54" s="165"/>
      <c r="EJ54" s="166"/>
      <c r="EK54" s="209"/>
      <c r="EL54" s="211"/>
      <c r="EM54" s="211"/>
      <c r="EN54" s="211"/>
      <c r="EO54" s="211"/>
      <c r="EP54" s="211"/>
      <c r="ES54" s="165"/>
      <c r="ET54" s="165"/>
      <c r="EU54" s="166"/>
      <c r="EV54" s="209"/>
      <c r="EW54" s="211"/>
      <c r="EX54" s="211"/>
      <c r="EY54" s="211"/>
      <c r="EZ54" s="211"/>
      <c r="FA54" s="211"/>
      <c r="FD54" s="165"/>
      <c r="FE54" s="165"/>
      <c r="FF54" s="166"/>
      <c r="FG54" s="209"/>
      <c r="FH54" s="211"/>
      <c r="FI54" s="211"/>
      <c r="FJ54" s="211"/>
      <c r="FK54" s="211"/>
      <c r="FL54" s="211"/>
    </row>
    <row r="55" spans="2:168">
      <c r="B55" s="256" t="s">
        <v>210</v>
      </c>
      <c r="C55" s="257">
        <f>AW1808</f>
        <v>13178.083333333316</v>
      </c>
      <c r="D55" s="258">
        <f>(C55-C54)/1000</f>
        <v>9.1121944444444267</v>
      </c>
      <c r="I55" s="221">
        <f t="shared" si="25"/>
        <v>51</v>
      </c>
      <c r="J55" s="159">
        <f>'v-t_chart'!C52</f>
        <v>27.8</v>
      </c>
      <c r="K55" s="204">
        <f t="shared" ca="1" si="31"/>
        <v>81.426199999999994</v>
      </c>
      <c r="L55" s="205" t="b">
        <f>IF('Input&amp;Output'!$C$3=10,phase_chart!C52,IF('Input&amp;Output'!$C$3=21,phase_chart!G52,IF('Input&amp;Output'!$C$3=22,phase_chart!K52,IF('Input&amp;Output'!$C$3=31,phase_chart!O52,IF('Input&amp;Output'!$C$3=32,phase_chart!S52,"")))))</f>
        <v>0</v>
      </c>
      <c r="M55" s="206" t="b">
        <f>IF('Input&amp;Output'!$C$3=10,phase_chart!D52,IF('Input&amp;Output'!$C$3=21,phase_chart!H52,IF('Input&amp;Output'!$C$3=22,phase_chart!L52,IF('Input&amp;Output'!$C$3=31,phase_chart!P52,IF('Input&amp;Output'!$C$3=32,phase_chart!T52,"")))))</f>
        <v>1</v>
      </c>
      <c r="N55" s="205" t="b">
        <f>IF('Input&amp;Output'!$C$3=10,phase_chart!E52,IF('Input&amp;Output'!$C$3=21,phase_chart!I52,IF('Input&amp;Output'!$C$3=22,phase_chart!M52,IF('Input&amp;Output'!$C$3=31,phase_chart!Q52,IF('Input&amp;Output'!$C$3=32,phase_chart!U52,"")))))</f>
        <v>0</v>
      </c>
      <c r="P55" s="159">
        <f ca="1">IF(NOT($J55=0),IF($J55&lt;IF($P54=0,0,VLOOKUP(P54,tbL!$M$37:$Q$43,IF(L55=TRUE,2,4))),IF($J55&gt;=VLOOKUP(P54,tbL!$M$37:$Q$43,IF(L55=TRUE,3,5)),$P54,IF(AND(L54=TRUE,L55=TRUE),$P54,$P54-1)),IF(AND(L55=TRUE,J55=VLOOKUP(P54,tbL!$M$37:$Q$43,IF(L55=TRUE,2,4))),P54,IF($P54+1&gt;$C$12,$C$12,$P54+1))),0)</f>
        <v>1</v>
      </c>
      <c r="Q55" s="159">
        <f t="shared" ca="1" si="2"/>
        <v>1</v>
      </c>
      <c r="R55" s="207">
        <f t="shared" si="22"/>
        <v>0</v>
      </c>
      <c r="S55" s="208"/>
      <c r="T55" s="159">
        <f t="shared" si="23"/>
        <v>0</v>
      </c>
      <c r="U55" s="209" t="str">
        <f ca="1">IF(AND(T55=-1,N55=TRUE),"*",IF(AND(U54="*",N55=TRUE),"*",IF(AND(AND(L55=TRUE,U54="*"),J55&lt;VLOOKUP(V54+1,tbL!$M$38:$O$43,3)),"*","")))</f>
        <v/>
      </c>
      <c r="V55" s="204">
        <f t="shared" ca="1" si="3"/>
        <v>1</v>
      </c>
      <c r="Y55" s="159" t="str">
        <f t="shared" ca="1" si="4"/>
        <v/>
      </c>
      <c r="Z55" s="159" t="str">
        <f t="shared" si="5"/>
        <v/>
      </c>
      <c r="AA55" s="159">
        <f t="shared" ca="1" si="28"/>
        <v>1</v>
      </c>
      <c r="AC55" s="161" t="str">
        <f t="shared" ca="1" si="7"/>
        <v/>
      </c>
      <c r="AD55" s="161">
        <f t="shared" ca="1" si="8"/>
        <v>1</v>
      </c>
      <c r="AE55" s="161" t="str">
        <f t="shared" ca="1" si="9"/>
        <v/>
      </c>
      <c r="AF55" s="161">
        <f t="shared" ca="1" si="10"/>
        <v>1</v>
      </c>
      <c r="AG55" s="161" t="str">
        <f t="shared" ca="1" si="11"/>
        <v/>
      </c>
      <c r="AH55" s="161">
        <f t="shared" ca="1" si="12"/>
        <v>1</v>
      </c>
      <c r="AI55" s="161" t="str">
        <f t="shared" ca="1" si="13"/>
        <v/>
      </c>
      <c r="AJ55" s="161">
        <f t="shared" ca="1" si="14"/>
        <v>1</v>
      </c>
      <c r="AL55" s="161" t="str">
        <f t="shared" ca="1" si="15"/>
        <v/>
      </c>
      <c r="AM55" s="161">
        <f t="shared" ca="1" si="27"/>
        <v>1</v>
      </c>
      <c r="AN55" s="161" t="str">
        <f t="shared" ca="1" si="16"/>
        <v/>
      </c>
      <c r="AO55" s="161">
        <f t="shared" ca="1" si="26"/>
        <v>1</v>
      </c>
      <c r="AP55" s="161" t="str">
        <f t="shared" ca="1" si="17"/>
        <v/>
      </c>
      <c r="AQ55" s="161">
        <f t="shared" ca="1" si="24"/>
        <v>1</v>
      </c>
      <c r="AR55" s="161" t="str">
        <f t="shared" ca="1" si="18"/>
        <v/>
      </c>
      <c r="AS55" s="161">
        <f t="shared" ca="1" si="19"/>
        <v>1</v>
      </c>
      <c r="AT55" s="159" t="str">
        <f t="shared" ca="1" si="29"/>
        <v/>
      </c>
      <c r="AU55" s="210">
        <f t="shared" ca="1" si="1"/>
        <v>14</v>
      </c>
      <c r="AV55" s="209"/>
      <c r="AW55" s="204">
        <f t="shared" si="21"/>
        <v>184.63888888888889</v>
      </c>
      <c r="AX55" s="159"/>
      <c r="AZ55" s="159"/>
      <c r="BM55" s="207"/>
      <c r="BN55" s="212"/>
      <c r="BP55" s="209"/>
      <c r="BQ55" s="211"/>
      <c r="BR55" s="211"/>
      <c r="BS55" s="211"/>
      <c r="BT55" s="211"/>
      <c r="BU55" s="211"/>
      <c r="BV55" s="211"/>
      <c r="BW55" s="211"/>
      <c r="BX55" s="211"/>
      <c r="BY55" s="211"/>
      <c r="BZ55" s="211"/>
      <c r="CA55" s="209"/>
      <c r="CB55" s="224"/>
      <c r="CC55" s="204"/>
      <c r="CD55" s="204"/>
      <c r="CE55" s="204"/>
      <c r="CF55" s="211"/>
      <c r="CG55" s="211"/>
      <c r="CI55" s="209"/>
      <c r="CJ55" s="209"/>
      <c r="CW55" s="225"/>
      <c r="CX55" s="249"/>
      <c r="DD55" s="209"/>
      <c r="DE55" s="211"/>
      <c r="DF55" s="211"/>
      <c r="DG55" s="211"/>
      <c r="DH55" s="211"/>
      <c r="DI55" s="211"/>
      <c r="DL55" s="165"/>
      <c r="DM55" s="165"/>
      <c r="DN55" s="166"/>
      <c r="DO55" s="209"/>
      <c r="DP55" s="211"/>
      <c r="DQ55" s="211"/>
      <c r="DR55" s="211"/>
      <c r="DS55" s="211"/>
      <c r="DT55" s="211"/>
      <c r="DW55" s="165"/>
      <c r="DX55" s="165"/>
      <c r="DY55" s="166"/>
      <c r="DZ55" s="209"/>
      <c r="EA55" s="211"/>
      <c r="EB55" s="211"/>
      <c r="EC55" s="211"/>
      <c r="ED55" s="211"/>
      <c r="EE55" s="211"/>
      <c r="EH55" s="165"/>
      <c r="EI55" s="165"/>
      <c r="EJ55" s="166"/>
      <c r="EK55" s="209"/>
      <c r="EL55" s="211"/>
      <c r="EM55" s="211"/>
      <c r="EN55" s="211"/>
      <c r="EO55" s="211"/>
      <c r="EP55" s="211"/>
      <c r="ES55" s="165"/>
      <c r="ET55" s="165"/>
      <c r="EU55" s="166"/>
      <c r="EV55" s="209"/>
      <c r="EW55" s="211"/>
      <c r="EX55" s="211"/>
      <c r="EY55" s="211"/>
      <c r="EZ55" s="211"/>
      <c r="FA55" s="211"/>
      <c r="FD55" s="165"/>
      <c r="FE55" s="165"/>
      <c r="FF55" s="166"/>
      <c r="FG55" s="209"/>
      <c r="FH55" s="211"/>
      <c r="FI55" s="211"/>
      <c r="FJ55" s="211"/>
      <c r="FK55" s="211"/>
      <c r="FL55" s="211"/>
    </row>
    <row r="56" spans="2:168">
      <c r="B56" s="256" t="s">
        <v>211</v>
      </c>
      <c r="C56" s="257">
        <f>AW1809</f>
        <v>27614.74999999996</v>
      </c>
      <c r="D56" s="258">
        <f>(C56-C55)/1000</f>
        <v>14.436666666666644</v>
      </c>
      <c r="I56" s="221">
        <f t="shared" si="25"/>
        <v>52</v>
      </c>
      <c r="J56" s="159">
        <f>'v-t_chart'!C53</f>
        <v>28.1</v>
      </c>
      <c r="K56" s="204">
        <f t="shared" ca="1" si="31"/>
        <v>82.304900000000004</v>
      </c>
      <c r="L56" s="205" t="b">
        <f>IF('Input&amp;Output'!$C$3=10,phase_chart!C53,IF('Input&amp;Output'!$C$3=21,phase_chart!G53,IF('Input&amp;Output'!$C$3=22,phase_chart!K53,IF('Input&amp;Output'!$C$3=31,phase_chart!O53,IF('Input&amp;Output'!$C$3=32,phase_chart!S53,"")))))</f>
        <v>0</v>
      </c>
      <c r="M56" s="206" t="b">
        <f>IF('Input&amp;Output'!$C$3=10,phase_chart!D53,IF('Input&amp;Output'!$C$3=21,phase_chart!H53,IF('Input&amp;Output'!$C$3=22,phase_chart!L53,IF('Input&amp;Output'!$C$3=31,phase_chart!P53,IF('Input&amp;Output'!$C$3=32,phase_chart!T53,"")))))</f>
        <v>1</v>
      </c>
      <c r="N56" s="205" t="b">
        <f>IF('Input&amp;Output'!$C$3=10,phase_chart!E53,IF('Input&amp;Output'!$C$3=21,phase_chart!I53,IF('Input&amp;Output'!$C$3=22,phase_chart!M53,IF('Input&amp;Output'!$C$3=31,phase_chart!Q53,IF('Input&amp;Output'!$C$3=32,phase_chart!U53,"")))))</f>
        <v>0</v>
      </c>
      <c r="P56" s="159">
        <f ca="1">IF(NOT($J56=0),IF($J56&lt;IF($P55=0,0,VLOOKUP(P55,tbL!$M$37:$Q$43,IF(L56=TRUE,2,4))),IF($J56&gt;=VLOOKUP(P55,tbL!$M$37:$Q$43,IF(L56=TRUE,3,5)),$P55,IF(AND(L55=TRUE,L56=TRUE),$P55,$P55-1)),IF(AND(L56=TRUE,J56=VLOOKUP(P55,tbL!$M$37:$Q$43,IF(L56=TRUE,2,4))),P55,IF($P55+1&gt;$C$12,$C$12,$P55+1))),0)</f>
        <v>1</v>
      </c>
      <c r="Q56" s="159">
        <f t="shared" ca="1" si="2"/>
        <v>1</v>
      </c>
      <c r="R56" s="207">
        <f t="shared" si="22"/>
        <v>0</v>
      </c>
      <c r="S56" s="208"/>
      <c r="T56" s="159">
        <f t="shared" si="23"/>
        <v>0</v>
      </c>
      <c r="U56" s="209" t="str">
        <f ca="1">IF(AND(T56=-1,N56=TRUE),"*",IF(AND(U55="*",N56=TRUE),"*",IF(AND(AND(L56=TRUE,U55="*"),J56&lt;VLOOKUP(V55+1,tbL!$M$38:$O$43,3)),"*","")))</f>
        <v/>
      </c>
      <c r="V56" s="204">
        <f t="shared" ca="1" si="3"/>
        <v>1</v>
      </c>
      <c r="Y56" s="159" t="str">
        <f t="shared" ca="1" si="4"/>
        <v/>
      </c>
      <c r="Z56" s="159" t="str">
        <f t="shared" si="5"/>
        <v/>
      </c>
      <c r="AA56" s="159">
        <f t="shared" ca="1" si="28"/>
        <v>1</v>
      </c>
      <c r="AC56" s="161" t="str">
        <f t="shared" ca="1" si="7"/>
        <v/>
      </c>
      <c r="AD56" s="161">
        <f t="shared" ca="1" si="8"/>
        <v>1</v>
      </c>
      <c r="AE56" s="161" t="str">
        <f t="shared" ca="1" si="9"/>
        <v/>
      </c>
      <c r="AF56" s="161">
        <f t="shared" ca="1" si="10"/>
        <v>1</v>
      </c>
      <c r="AG56" s="161" t="str">
        <f t="shared" ca="1" si="11"/>
        <v/>
      </c>
      <c r="AH56" s="161">
        <f t="shared" ca="1" si="12"/>
        <v>1</v>
      </c>
      <c r="AI56" s="161" t="str">
        <f t="shared" ca="1" si="13"/>
        <v/>
      </c>
      <c r="AJ56" s="161">
        <f t="shared" ca="1" si="14"/>
        <v>1</v>
      </c>
      <c r="AL56" s="161" t="str">
        <f t="shared" ca="1" si="15"/>
        <v/>
      </c>
      <c r="AM56" s="161">
        <f t="shared" ca="1" si="27"/>
        <v>1</v>
      </c>
      <c r="AN56" s="161" t="str">
        <f t="shared" ca="1" si="16"/>
        <v/>
      </c>
      <c r="AO56" s="161">
        <f t="shared" ca="1" si="26"/>
        <v>1</v>
      </c>
      <c r="AP56" s="161" t="str">
        <f t="shared" ca="1" si="17"/>
        <v/>
      </c>
      <c r="AQ56" s="161">
        <f t="shared" ca="1" si="24"/>
        <v>1</v>
      </c>
      <c r="AR56" s="161" t="str">
        <f t="shared" ca="1" si="18"/>
        <v/>
      </c>
      <c r="AS56" s="161">
        <f t="shared" ca="1" si="19"/>
        <v>1</v>
      </c>
      <c r="AT56" s="159" t="str">
        <f t="shared" ca="1" si="29"/>
        <v/>
      </c>
      <c r="AU56" s="210">
        <f t="shared" ca="1" si="1"/>
        <v>14</v>
      </c>
      <c r="AV56" s="209"/>
      <c r="AW56" s="204">
        <f t="shared" si="21"/>
        <v>192.44444444444443</v>
      </c>
      <c r="AX56" s="159"/>
      <c r="AZ56" s="159"/>
      <c r="BM56" s="207"/>
      <c r="BN56" s="212"/>
      <c r="BP56" s="209"/>
      <c r="BQ56" s="211"/>
      <c r="BR56" s="211"/>
      <c r="BS56" s="211"/>
      <c r="BT56" s="211"/>
      <c r="BU56" s="211"/>
      <c r="BV56" s="211"/>
      <c r="BW56" s="211"/>
      <c r="BX56" s="211"/>
      <c r="BY56" s="211"/>
      <c r="BZ56" s="211"/>
      <c r="CA56" s="209"/>
      <c r="CB56" s="224"/>
      <c r="CC56" s="204"/>
      <c r="CD56" s="204"/>
      <c r="CE56" s="204"/>
      <c r="CF56" s="211"/>
      <c r="CG56" s="211"/>
      <c r="CI56" s="209"/>
      <c r="CJ56" s="209"/>
      <c r="CW56" s="225"/>
      <c r="CX56" s="249"/>
      <c r="DD56" s="209"/>
      <c r="DE56" s="211"/>
      <c r="DF56" s="211"/>
      <c r="DG56" s="211"/>
      <c r="DH56" s="211"/>
      <c r="DI56" s="211"/>
      <c r="DL56" s="165"/>
      <c r="DM56" s="165"/>
      <c r="DN56" s="166"/>
      <c r="DO56" s="209"/>
      <c r="DP56" s="211"/>
      <c r="DQ56" s="211"/>
      <c r="DR56" s="211"/>
      <c r="DS56" s="211"/>
      <c r="DT56" s="211"/>
      <c r="DW56" s="165"/>
      <c r="DX56" s="165"/>
      <c r="DY56" s="166"/>
      <c r="DZ56" s="209"/>
      <c r="EA56" s="211"/>
      <c r="EB56" s="211"/>
      <c r="EC56" s="211"/>
      <c r="ED56" s="211"/>
      <c r="EE56" s="211"/>
      <c r="EH56" s="165"/>
      <c r="EI56" s="165"/>
      <c r="EJ56" s="166"/>
      <c r="EK56" s="209"/>
      <c r="EL56" s="211"/>
      <c r="EM56" s="211"/>
      <c r="EN56" s="211"/>
      <c r="EO56" s="211"/>
      <c r="EP56" s="211"/>
      <c r="ES56" s="165"/>
      <c r="ET56" s="165"/>
      <c r="EU56" s="166"/>
      <c r="EV56" s="209"/>
      <c r="EW56" s="211"/>
      <c r="EX56" s="211"/>
      <c r="EY56" s="211"/>
      <c r="EZ56" s="211"/>
      <c r="FA56" s="211"/>
      <c r="FD56" s="165"/>
      <c r="FE56" s="165"/>
      <c r="FF56" s="166"/>
      <c r="FG56" s="209"/>
      <c r="FH56" s="211"/>
      <c r="FI56" s="211"/>
      <c r="FJ56" s="211"/>
      <c r="FK56" s="211"/>
      <c r="FL56" s="211"/>
    </row>
    <row r="57" spans="2:168">
      <c r="I57" s="221">
        <f t="shared" si="25"/>
        <v>53</v>
      </c>
      <c r="J57" s="159">
        <f>'v-t_chart'!C54</f>
        <v>28.6</v>
      </c>
      <c r="K57" s="204">
        <f t="shared" ca="1" si="31"/>
        <v>83.769400000000005</v>
      </c>
      <c r="L57" s="205" t="b">
        <f>IF('Input&amp;Output'!$C$3=10,phase_chart!C54,IF('Input&amp;Output'!$C$3=21,phase_chart!G54,IF('Input&amp;Output'!$C$3=22,phase_chart!K54,IF('Input&amp;Output'!$C$3=31,phase_chart!O54,IF('Input&amp;Output'!$C$3=32,phase_chart!S54,"")))))</f>
        <v>0</v>
      </c>
      <c r="M57" s="206" t="b">
        <f>IF('Input&amp;Output'!$C$3=10,phase_chart!D54,IF('Input&amp;Output'!$C$3=21,phase_chart!H54,IF('Input&amp;Output'!$C$3=22,phase_chart!L54,IF('Input&amp;Output'!$C$3=31,phase_chart!P54,IF('Input&amp;Output'!$C$3=32,phase_chart!T54,"")))))</f>
        <v>1</v>
      </c>
      <c r="N57" s="205" t="b">
        <f>IF('Input&amp;Output'!$C$3=10,phase_chart!E54,IF('Input&amp;Output'!$C$3=21,phase_chart!I54,IF('Input&amp;Output'!$C$3=22,phase_chart!M54,IF('Input&amp;Output'!$C$3=31,phase_chart!Q54,IF('Input&amp;Output'!$C$3=32,phase_chart!U54,"")))))</f>
        <v>0</v>
      </c>
      <c r="P57" s="159">
        <f ca="1">IF(NOT($J57=0),IF($J57&lt;IF($P56=0,0,VLOOKUP(P56,tbL!$M$37:$Q$43,IF(L57=TRUE,2,4))),IF($J57&gt;=VLOOKUP(P56,tbL!$M$37:$Q$43,IF(L57=TRUE,3,5)),$P56,IF(AND(L56=TRUE,L57=TRUE),$P56,$P56-1)),IF(AND(L57=TRUE,J57=VLOOKUP(P56,tbL!$M$37:$Q$43,IF(L57=TRUE,2,4))),P56,IF($P56+1&gt;$C$12,$C$12,$P56+1))),0)</f>
        <v>1</v>
      </c>
      <c r="Q57" s="159">
        <f t="shared" ca="1" si="2"/>
        <v>1</v>
      </c>
      <c r="R57" s="207">
        <f t="shared" si="22"/>
        <v>0</v>
      </c>
      <c r="S57" s="208"/>
      <c r="T57" s="159">
        <f t="shared" si="23"/>
        <v>0</v>
      </c>
      <c r="U57" s="209" t="str">
        <f ca="1">IF(AND(T57=-1,N57=TRUE),"*",IF(AND(U56="*",N57=TRUE),"*",IF(AND(AND(L57=TRUE,U56="*"),J57&lt;VLOOKUP(V56+1,tbL!$M$38:$O$43,3)),"*","")))</f>
        <v/>
      </c>
      <c r="V57" s="204">
        <f t="shared" ca="1" si="3"/>
        <v>1</v>
      </c>
      <c r="Y57" s="159" t="str">
        <f t="shared" ca="1" si="4"/>
        <v/>
      </c>
      <c r="Z57" s="159" t="str">
        <f t="shared" si="5"/>
        <v/>
      </c>
      <c r="AA57" s="159">
        <f t="shared" ca="1" si="28"/>
        <v>1</v>
      </c>
      <c r="AC57" s="161" t="str">
        <f t="shared" ca="1" si="7"/>
        <v/>
      </c>
      <c r="AD57" s="161">
        <f t="shared" ca="1" si="8"/>
        <v>1</v>
      </c>
      <c r="AE57" s="161" t="str">
        <f t="shared" ca="1" si="9"/>
        <v/>
      </c>
      <c r="AF57" s="161">
        <f t="shared" ca="1" si="10"/>
        <v>1</v>
      </c>
      <c r="AG57" s="161" t="str">
        <f t="shared" ca="1" si="11"/>
        <v/>
      </c>
      <c r="AH57" s="161">
        <f t="shared" ca="1" si="12"/>
        <v>1</v>
      </c>
      <c r="AI57" s="161" t="str">
        <f t="shared" ca="1" si="13"/>
        <v/>
      </c>
      <c r="AJ57" s="161">
        <f t="shared" ca="1" si="14"/>
        <v>1</v>
      </c>
      <c r="AL57" s="161" t="str">
        <f t="shared" ca="1" si="15"/>
        <v/>
      </c>
      <c r="AM57" s="161">
        <f t="shared" ca="1" si="27"/>
        <v>1</v>
      </c>
      <c r="AN57" s="161" t="str">
        <f t="shared" ca="1" si="16"/>
        <v/>
      </c>
      <c r="AO57" s="161">
        <f t="shared" ca="1" si="26"/>
        <v>1</v>
      </c>
      <c r="AP57" s="161" t="str">
        <f t="shared" ca="1" si="17"/>
        <v/>
      </c>
      <c r="AQ57" s="161">
        <f t="shared" ca="1" si="24"/>
        <v>1</v>
      </c>
      <c r="AR57" s="161" t="str">
        <f t="shared" ca="1" si="18"/>
        <v/>
      </c>
      <c r="AS57" s="161">
        <f t="shared" ca="1" si="19"/>
        <v>1</v>
      </c>
      <c r="AT57" s="159" t="str">
        <f t="shared" ca="1" si="29"/>
        <v/>
      </c>
      <c r="AU57" s="210">
        <f t="shared" ca="1" si="1"/>
        <v>14</v>
      </c>
      <c r="AV57" s="209"/>
      <c r="AW57" s="204">
        <f t="shared" si="21"/>
        <v>200.38888888888889</v>
      </c>
      <c r="AX57" s="159"/>
      <c r="AZ57" s="159"/>
      <c r="BM57" s="207"/>
      <c r="BN57" s="212"/>
      <c r="BP57" s="209"/>
      <c r="BQ57" s="211"/>
      <c r="BR57" s="211"/>
      <c r="BS57" s="211"/>
      <c r="BT57" s="211"/>
      <c r="BU57" s="211"/>
      <c r="BV57" s="211"/>
      <c r="BW57" s="211"/>
      <c r="BX57" s="211"/>
      <c r="BY57" s="211"/>
      <c r="BZ57" s="211"/>
      <c r="CA57" s="209"/>
      <c r="CB57" s="224"/>
      <c r="CC57" s="204"/>
      <c r="CD57" s="204"/>
      <c r="CE57" s="204"/>
      <c r="CF57" s="211"/>
      <c r="CG57" s="211"/>
      <c r="CI57" s="209"/>
      <c r="CJ57" s="209"/>
      <c r="CW57" s="225"/>
      <c r="CX57" s="249"/>
      <c r="DD57" s="209"/>
      <c r="DE57" s="211"/>
      <c r="DF57" s="211"/>
      <c r="DG57" s="211"/>
      <c r="DH57" s="211"/>
      <c r="DI57" s="211"/>
      <c r="DL57" s="165"/>
      <c r="DM57" s="165"/>
      <c r="DN57" s="166"/>
      <c r="DO57" s="209"/>
      <c r="DP57" s="211"/>
      <c r="DQ57" s="211"/>
      <c r="DR57" s="211"/>
      <c r="DS57" s="211"/>
      <c r="DT57" s="211"/>
      <c r="DW57" s="165"/>
      <c r="DX57" s="165"/>
      <c r="DY57" s="166"/>
      <c r="DZ57" s="209"/>
      <c r="EA57" s="211"/>
      <c r="EB57" s="211"/>
      <c r="EC57" s="211"/>
      <c r="ED57" s="211"/>
      <c r="EE57" s="211"/>
      <c r="EH57" s="165"/>
      <c r="EI57" s="165"/>
      <c r="EJ57" s="166"/>
      <c r="EK57" s="209"/>
      <c r="EL57" s="211"/>
      <c r="EM57" s="211"/>
      <c r="EN57" s="211"/>
      <c r="EO57" s="211"/>
      <c r="EP57" s="211"/>
      <c r="ES57" s="165"/>
      <c r="ET57" s="165"/>
      <c r="EU57" s="166"/>
      <c r="EV57" s="209"/>
      <c r="EW57" s="211"/>
      <c r="EX57" s="211"/>
      <c r="EY57" s="211"/>
      <c r="EZ57" s="211"/>
      <c r="FA57" s="211"/>
      <c r="FD57" s="165"/>
      <c r="FE57" s="165"/>
      <c r="FF57" s="166"/>
      <c r="FG57" s="209"/>
      <c r="FH57" s="211"/>
      <c r="FI57" s="211"/>
      <c r="FJ57" s="211"/>
      <c r="FK57" s="211"/>
      <c r="FL57" s="211"/>
    </row>
    <row r="58" spans="2:168">
      <c r="I58" s="221">
        <f t="shared" si="25"/>
        <v>54</v>
      </c>
      <c r="J58" s="159">
        <f>'v-t_chart'!C55</f>
        <v>29</v>
      </c>
      <c r="K58" s="204">
        <f t="shared" ca="1" si="31"/>
        <v>84.940999999999988</v>
      </c>
      <c r="L58" s="205" t="b">
        <f>IF('Input&amp;Output'!$C$3=10,phase_chart!C55,IF('Input&amp;Output'!$C$3=21,phase_chart!G55,IF('Input&amp;Output'!$C$3=22,phase_chart!K55,IF('Input&amp;Output'!$C$3=31,phase_chart!O55,IF('Input&amp;Output'!$C$3=32,phase_chart!S55,"")))))</f>
        <v>0</v>
      </c>
      <c r="M58" s="206" t="b">
        <f>IF('Input&amp;Output'!$C$3=10,phase_chart!D55,IF('Input&amp;Output'!$C$3=21,phase_chart!H55,IF('Input&amp;Output'!$C$3=22,phase_chart!L55,IF('Input&amp;Output'!$C$3=31,phase_chart!P55,IF('Input&amp;Output'!$C$3=32,phase_chart!T55,"")))))</f>
        <v>1</v>
      </c>
      <c r="N58" s="205" t="b">
        <f>IF('Input&amp;Output'!$C$3=10,phase_chart!E55,IF('Input&amp;Output'!$C$3=21,phase_chart!I55,IF('Input&amp;Output'!$C$3=22,phase_chart!M55,IF('Input&amp;Output'!$C$3=31,phase_chart!Q55,IF('Input&amp;Output'!$C$3=32,phase_chart!U55,"")))))</f>
        <v>0</v>
      </c>
      <c r="P58" s="159">
        <f ca="1">IF(NOT($J58=0),IF($J58&lt;IF($P57=0,0,VLOOKUP(P57,tbL!$M$37:$Q$43,IF(L58=TRUE,2,4))),IF($J58&gt;=VLOOKUP(P57,tbL!$M$37:$Q$43,IF(L58=TRUE,3,5)),$P57,IF(AND(L57=TRUE,L58=TRUE),$P57,$P57-1)),IF(AND(L58=TRUE,J58=VLOOKUP(P57,tbL!$M$37:$Q$43,IF(L58=TRUE,2,4))),P57,IF($P57+1&gt;$C$12,$C$12,$P57+1))),0)</f>
        <v>1</v>
      </c>
      <c r="Q58" s="159">
        <f t="shared" ca="1" si="2"/>
        <v>1</v>
      </c>
      <c r="R58" s="207">
        <f t="shared" si="22"/>
        <v>0</v>
      </c>
      <c r="S58" s="208"/>
      <c r="T58" s="159">
        <f t="shared" si="23"/>
        <v>0</v>
      </c>
      <c r="U58" s="209" t="str">
        <f ca="1">IF(AND(T58=-1,N58=TRUE),"*",IF(AND(U57="*",N58=TRUE),"*",IF(AND(AND(L58=TRUE,U57="*"),J58&lt;VLOOKUP(V57+1,tbL!$M$38:$O$43,3)),"*","")))</f>
        <v/>
      </c>
      <c r="V58" s="204">
        <f t="shared" ca="1" si="3"/>
        <v>1</v>
      </c>
      <c r="Y58" s="159" t="str">
        <f t="shared" ca="1" si="4"/>
        <v/>
      </c>
      <c r="Z58" s="159" t="str">
        <f t="shared" si="5"/>
        <v/>
      </c>
      <c r="AA58" s="159">
        <f t="shared" ca="1" si="28"/>
        <v>1</v>
      </c>
      <c r="AC58" s="161" t="str">
        <f t="shared" ca="1" si="7"/>
        <v/>
      </c>
      <c r="AD58" s="161">
        <f t="shared" ca="1" si="8"/>
        <v>1</v>
      </c>
      <c r="AE58" s="161" t="str">
        <f t="shared" ca="1" si="9"/>
        <v/>
      </c>
      <c r="AF58" s="161">
        <f t="shared" ca="1" si="10"/>
        <v>1</v>
      </c>
      <c r="AG58" s="161" t="str">
        <f t="shared" ca="1" si="11"/>
        <v/>
      </c>
      <c r="AH58" s="161">
        <f t="shared" ca="1" si="12"/>
        <v>1</v>
      </c>
      <c r="AI58" s="161" t="str">
        <f t="shared" ca="1" si="13"/>
        <v/>
      </c>
      <c r="AJ58" s="161">
        <f t="shared" ca="1" si="14"/>
        <v>1</v>
      </c>
      <c r="AL58" s="161" t="str">
        <f t="shared" ca="1" si="15"/>
        <v/>
      </c>
      <c r="AM58" s="161">
        <f t="shared" ca="1" si="27"/>
        <v>1</v>
      </c>
      <c r="AN58" s="161" t="str">
        <f t="shared" ca="1" si="16"/>
        <v/>
      </c>
      <c r="AO58" s="161">
        <f t="shared" ca="1" si="26"/>
        <v>1</v>
      </c>
      <c r="AP58" s="161" t="str">
        <f t="shared" ca="1" si="17"/>
        <v/>
      </c>
      <c r="AQ58" s="161">
        <f t="shared" ca="1" si="24"/>
        <v>1</v>
      </c>
      <c r="AR58" s="161" t="str">
        <f t="shared" ca="1" si="18"/>
        <v/>
      </c>
      <c r="AS58" s="161">
        <f t="shared" ca="1" si="19"/>
        <v>1</v>
      </c>
      <c r="AT58" s="159" t="str">
        <f t="shared" ca="1" si="29"/>
        <v/>
      </c>
      <c r="AU58" s="210">
        <f t="shared" ca="1" si="1"/>
        <v>14</v>
      </c>
      <c r="AV58" s="209"/>
      <c r="AW58" s="204">
        <f t="shared" si="21"/>
        <v>208.44444444444443</v>
      </c>
      <c r="AX58" s="159"/>
      <c r="AZ58" s="159"/>
      <c r="BM58" s="207"/>
      <c r="BN58" s="212"/>
      <c r="BP58" s="209"/>
      <c r="BQ58" s="211"/>
      <c r="BR58" s="211"/>
      <c r="BS58" s="211"/>
      <c r="BT58" s="211"/>
      <c r="BU58" s="211"/>
      <c r="BV58" s="211"/>
      <c r="BW58" s="211"/>
      <c r="BX58" s="211"/>
      <c r="BY58" s="211"/>
      <c r="BZ58" s="211"/>
      <c r="CA58" s="209"/>
      <c r="CB58" s="224"/>
      <c r="CC58" s="204"/>
      <c r="CD58" s="204"/>
      <c r="CE58" s="204"/>
      <c r="CF58" s="211"/>
      <c r="CG58" s="211"/>
      <c r="CI58" s="209"/>
      <c r="CJ58" s="209"/>
      <c r="CW58" s="225"/>
      <c r="CX58" s="249"/>
      <c r="DD58" s="209"/>
      <c r="DE58" s="211"/>
      <c r="DF58" s="211"/>
      <c r="DG58" s="211"/>
      <c r="DH58" s="211"/>
      <c r="DI58" s="211"/>
      <c r="DL58" s="165"/>
      <c r="DM58" s="165"/>
      <c r="DN58" s="166"/>
      <c r="DO58" s="209"/>
      <c r="DP58" s="211"/>
      <c r="DQ58" s="211"/>
      <c r="DR58" s="211"/>
      <c r="DS58" s="211"/>
      <c r="DT58" s="211"/>
      <c r="DW58" s="165"/>
      <c r="DX58" s="165"/>
      <c r="DY58" s="166"/>
      <c r="DZ58" s="209"/>
      <c r="EA58" s="211"/>
      <c r="EB58" s="211"/>
      <c r="EC58" s="211"/>
      <c r="ED58" s="211"/>
      <c r="EE58" s="211"/>
      <c r="EH58" s="165"/>
      <c r="EI58" s="165"/>
      <c r="EJ58" s="166"/>
      <c r="EK58" s="209"/>
      <c r="EL58" s="211"/>
      <c r="EM58" s="211"/>
      <c r="EN58" s="211"/>
      <c r="EO58" s="211"/>
      <c r="EP58" s="211"/>
      <c r="ES58" s="165"/>
      <c r="ET58" s="165"/>
      <c r="EU58" s="166"/>
      <c r="EV58" s="209"/>
      <c r="EW58" s="211"/>
      <c r="EX58" s="211"/>
      <c r="EY58" s="211"/>
      <c r="EZ58" s="211"/>
      <c r="FA58" s="211"/>
      <c r="FD58" s="165"/>
      <c r="FE58" s="165"/>
      <c r="FF58" s="166"/>
      <c r="FG58" s="209"/>
      <c r="FH58" s="211"/>
      <c r="FI58" s="211"/>
      <c r="FJ58" s="211"/>
      <c r="FK58" s="211"/>
      <c r="FL58" s="211"/>
    </row>
    <row r="59" spans="2:168">
      <c r="I59" s="221">
        <f t="shared" si="25"/>
        <v>55</v>
      </c>
      <c r="J59" s="159">
        <f>'v-t_chart'!C56</f>
        <v>29.2</v>
      </c>
      <c r="K59" s="204">
        <f t="shared" ca="1" si="31"/>
        <v>85.526799999999994</v>
      </c>
      <c r="L59" s="205" t="b">
        <f>IF('Input&amp;Output'!$C$3=10,phase_chart!C56,IF('Input&amp;Output'!$C$3=21,phase_chart!G56,IF('Input&amp;Output'!$C$3=22,phase_chart!K56,IF('Input&amp;Output'!$C$3=31,phase_chart!O56,IF('Input&amp;Output'!$C$3=32,phase_chart!S56,"")))))</f>
        <v>0</v>
      </c>
      <c r="M59" s="206" t="b">
        <f>IF('Input&amp;Output'!$C$3=10,phase_chart!D56,IF('Input&amp;Output'!$C$3=21,phase_chart!H56,IF('Input&amp;Output'!$C$3=22,phase_chart!L56,IF('Input&amp;Output'!$C$3=31,phase_chart!P56,IF('Input&amp;Output'!$C$3=32,phase_chart!T56,"")))))</f>
        <v>1</v>
      </c>
      <c r="N59" s="205" t="b">
        <f>IF('Input&amp;Output'!$C$3=10,phase_chart!E56,IF('Input&amp;Output'!$C$3=21,phase_chart!I56,IF('Input&amp;Output'!$C$3=22,phase_chart!M56,IF('Input&amp;Output'!$C$3=31,phase_chart!Q56,IF('Input&amp;Output'!$C$3=32,phase_chart!U56,"")))))</f>
        <v>0</v>
      </c>
      <c r="P59" s="159">
        <f ca="1">IF(NOT($J59=0),IF($J59&lt;IF($P58=0,0,VLOOKUP(P58,tbL!$M$37:$Q$43,IF(L59=TRUE,2,4))),IF($J59&gt;=VLOOKUP(P58,tbL!$M$37:$Q$43,IF(L59=TRUE,3,5)),$P58,IF(AND(L58=TRUE,L59=TRUE),$P58,$P58-1)),IF(AND(L59=TRUE,J59=VLOOKUP(P58,tbL!$M$37:$Q$43,IF(L59=TRUE,2,4))),P58,IF($P58+1&gt;$C$12,$C$12,$P58+1))),0)</f>
        <v>1</v>
      </c>
      <c r="Q59" s="159">
        <f t="shared" ca="1" si="2"/>
        <v>1</v>
      </c>
      <c r="R59" s="207">
        <f t="shared" si="22"/>
        <v>0</v>
      </c>
      <c r="S59" s="208"/>
      <c r="T59" s="159">
        <f t="shared" si="23"/>
        <v>0</v>
      </c>
      <c r="U59" s="209" t="str">
        <f ca="1">IF(AND(T59=-1,N59=TRUE),"*",IF(AND(U58="*",N59=TRUE),"*",IF(AND(AND(L59=TRUE,U58="*"),J59&lt;VLOOKUP(V58+1,tbL!$M$38:$O$43,3)),"*","")))</f>
        <v/>
      </c>
      <c r="V59" s="204">
        <f t="shared" ca="1" si="3"/>
        <v>1</v>
      </c>
      <c r="Y59" s="159" t="str">
        <f t="shared" ca="1" si="4"/>
        <v/>
      </c>
      <c r="Z59" s="159" t="str">
        <f t="shared" si="5"/>
        <v/>
      </c>
      <c r="AA59" s="159">
        <f t="shared" ca="1" si="28"/>
        <v>1</v>
      </c>
      <c r="AC59" s="161" t="str">
        <f t="shared" ca="1" si="7"/>
        <v/>
      </c>
      <c r="AD59" s="161">
        <f t="shared" ca="1" si="8"/>
        <v>1</v>
      </c>
      <c r="AE59" s="161" t="str">
        <f t="shared" ca="1" si="9"/>
        <v/>
      </c>
      <c r="AF59" s="161">
        <f t="shared" ca="1" si="10"/>
        <v>1</v>
      </c>
      <c r="AG59" s="161" t="str">
        <f t="shared" ca="1" si="11"/>
        <v/>
      </c>
      <c r="AH59" s="161">
        <f t="shared" ca="1" si="12"/>
        <v>1</v>
      </c>
      <c r="AI59" s="161" t="str">
        <f t="shared" ca="1" si="13"/>
        <v/>
      </c>
      <c r="AJ59" s="161">
        <f t="shared" ca="1" si="14"/>
        <v>1</v>
      </c>
      <c r="AL59" s="161" t="str">
        <f t="shared" ca="1" si="15"/>
        <v/>
      </c>
      <c r="AM59" s="161">
        <f t="shared" ca="1" si="27"/>
        <v>1</v>
      </c>
      <c r="AN59" s="161" t="str">
        <f t="shared" ca="1" si="16"/>
        <v/>
      </c>
      <c r="AO59" s="161">
        <f t="shared" ca="1" si="26"/>
        <v>1</v>
      </c>
      <c r="AP59" s="161" t="str">
        <f t="shared" ca="1" si="17"/>
        <v/>
      </c>
      <c r="AQ59" s="161">
        <f t="shared" ca="1" si="24"/>
        <v>1</v>
      </c>
      <c r="AR59" s="161" t="str">
        <f t="shared" ca="1" si="18"/>
        <v/>
      </c>
      <c r="AS59" s="161">
        <f t="shared" ca="1" si="19"/>
        <v>1</v>
      </c>
      <c r="AT59" s="159" t="str">
        <f t="shared" ca="1" si="29"/>
        <v/>
      </c>
      <c r="AU59" s="210">
        <f t="shared" ca="1" si="1"/>
        <v>14</v>
      </c>
      <c r="AV59" s="209"/>
      <c r="AW59" s="204">
        <f t="shared" si="21"/>
        <v>216.55555555555554</v>
      </c>
      <c r="AX59" s="159"/>
      <c r="AZ59" s="159"/>
      <c r="BM59" s="207"/>
      <c r="BN59" s="212"/>
      <c r="BP59" s="209"/>
      <c r="BQ59" s="211"/>
      <c r="BR59" s="211"/>
      <c r="BS59" s="211"/>
      <c r="BT59" s="211"/>
      <c r="BU59" s="211"/>
      <c r="BV59" s="211"/>
      <c r="BW59" s="211"/>
      <c r="BX59" s="211"/>
      <c r="BY59" s="211"/>
      <c r="BZ59" s="211"/>
      <c r="CA59" s="209"/>
      <c r="CB59" s="224"/>
      <c r="CC59" s="204"/>
      <c r="CD59" s="204"/>
      <c r="CE59" s="204"/>
      <c r="CF59" s="211"/>
      <c r="CG59" s="211"/>
      <c r="CI59" s="209"/>
      <c r="CJ59" s="209"/>
      <c r="CW59" s="225"/>
      <c r="CX59" s="249"/>
      <c r="DD59" s="209"/>
      <c r="DE59" s="211"/>
      <c r="DF59" s="211"/>
      <c r="DG59" s="211"/>
      <c r="DH59" s="211"/>
      <c r="DI59" s="211"/>
      <c r="DL59" s="165"/>
      <c r="DM59" s="165"/>
      <c r="DN59" s="166"/>
      <c r="DO59" s="209"/>
      <c r="DP59" s="211"/>
      <c r="DQ59" s="211"/>
      <c r="DR59" s="211"/>
      <c r="DS59" s="211"/>
      <c r="DT59" s="211"/>
      <c r="DW59" s="165"/>
      <c r="DX59" s="165"/>
      <c r="DY59" s="166"/>
      <c r="DZ59" s="209"/>
      <c r="EA59" s="211"/>
      <c r="EB59" s="211"/>
      <c r="EC59" s="211"/>
      <c r="ED59" s="211"/>
      <c r="EE59" s="211"/>
      <c r="EH59" s="165"/>
      <c r="EI59" s="165"/>
      <c r="EJ59" s="166"/>
      <c r="EK59" s="209"/>
      <c r="EL59" s="211"/>
      <c r="EM59" s="211"/>
      <c r="EN59" s="211"/>
      <c r="EO59" s="211"/>
      <c r="EP59" s="211"/>
      <c r="ES59" s="165"/>
      <c r="ET59" s="165"/>
      <c r="EU59" s="166"/>
      <c r="EV59" s="209"/>
      <c r="EW59" s="211"/>
      <c r="EX59" s="211"/>
      <c r="EY59" s="211"/>
      <c r="EZ59" s="211"/>
      <c r="FA59" s="211"/>
      <c r="FD59" s="165"/>
      <c r="FE59" s="165"/>
      <c r="FF59" s="166"/>
      <c r="FG59" s="209"/>
      <c r="FH59" s="211"/>
      <c r="FI59" s="211"/>
      <c r="FJ59" s="211"/>
      <c r="FK59" s="211"/>
      <c r="FL59" s="211"/>
    </row>
    <row r="60" spans="2:168">
      <c r="I60" s="221">
        <f t="shared" si="25"/>
        <v>56</v>
      </c>
      <c r="J60" s="159">
        <f>'v-t_chart'!C57</f>
        <v>29.5</v>
      </c>
      <c r="K60" s="204">
        <f t="shared" ca="1" si="31"/>
        <v>86.405499999999989</v>
      </c>
      <c r="L60" s="205" t="b">
        <f>IF('Input&amp;Output'!$C$3=10,phase_chart!C57,IF('Input&amp;Output'!$C$3=21,phase_chart!G57,IF('Input&amp;Output'!$C$3=22,phase_chart!K57,IF('Input&amp;Output'!$C$3=31,phase_chart!O57,IF('Input&amp;Output'!$C$3=32,phase_chart!S57,"")))))</f>
        <v>0</v>
      </c>
      <c r="M60" s="206" t="b">
        <f>IF('Input&amp;Output'!$C$3=10,phase_chart!D57,IF('Input&amp;Output'!$C$3=21,phase_chart!H57,IF('Input&amp;Output'!$C$3=22,phase_chart!L57,IF('Input&amp;Output'!$C$3=31,phase_chart!P57,IF('Input&amp;Output'!$C$3=32,phase_chart!T57,"")))))</f>
        <v>1</v>
      </c>
      <c r="N60" s="205" t="b">
        <f>IF('Input&amp;Output'!$C$3=10,phase_chart!E57,IF('Input&amp;Output'!$C$3=21,phase_chart!I57,IF('Input&amp;Output'!$C$3=22,phase_chart!M57,IF('Input&amp;Output'!$C$3=31,phase_chart!Q57,IF('Input&amp;Output'!$C$3=32,phase_chart!U57,"")))))</f>
        <v>0</v>
      </c>
      <c r="P60" s="159">
        <f ca="1">IF(NOT($J60=0),IF($J60&lt;IF($P59=0,0,VLOOKUP(P59,tbL!$M$37:$Q$43,IF(L60=TRUE,2,4))),IF($J60&gt;=VLOOKUP(P59,tbL!$M$37:$Q$43,IF(L60=TRUE,3,5)),$P59,IF(AND(L59=TRUE,L60=TRUE),$P59,$P59-1)),IF(AND(L60=TRUE,J60=VLOOKUP(P59,tbL!$M$37:$Q$43,IF(L60=TRUE,2,4))),P59,IF($P59+1&gt;$C$12,$C$12,$P59+1))),0)</f>
        <v>1</v>
      </c>
      <c r="Q60" s="159">
        <f t="shared" ca="1" si="2"/>
        <v>1</v>
      </c>
      <c r="R60" s="207">
        <f t="shared" si="22"/>
        <v>0</v>
      </c>
      <c r="S60" s="208"/>
      <c r="T60" s="159">
        <f t="shared" si="23"/>
        <v>0</v>
      </c>
      <c r="U60" s="209" t="str">
        <f ca="1">IF(AND(T60=-1,N60=TRUE),"*",IF(AND(U59="*",N60=TRUE),"*",IF(AND(AND(L60=TRUE,U59="*"),J60&lt;VLOOKUP(V59+1,tbL!$M$38:$O$43,3)),"*","")))</f>
        <v/>
      </c>
      <c r="V60" s="204">
        <f t="shared" ca="1" si="3"/>
        <v>1</v>
      </c>
      <c r="Y60" s="159" t="str">
        <f t="shared" ca="1" si="4"/>
        <v/>
      </c>
      <c r="Z60" s="159" t="str">
        <f t="shared" si="5"/>
        <v/>
      </c>
      <c r="AA60" s="159">
        <f t="shared" ca="1" si="28"/>
        <v>1</v>
      </c>
      <c r="AC60" s="161" t="str">
        <f t="shared" ca="1" si="7"/>
        <v/>
      </c>
      <c r="AD60" s="161">
        <f t="shared" ca="1" si="8"/>
        <v>1</v>
      </c>
      <c r="AE60" s="161" t="str">
        <f t="shared" ca="1" si="9"/>
        <v/>
      </c>
      <c r="AF60" s="161">
        <f t="shared" ca="1" si="10"/>
        <v>1</v>
      </c>
      <c r="AG60" s="161" t="str">
        <f t="shared" ca="1" si="11"/>
        <v/>
      </c>
      <c r="AH60" s="161">
        <f t="shared" ca="1" si="12"/>
        <v>1</v>
      </c>
      <c r="AI60" s="161" t="str">
        <f t="shared" ca="1" si="13"/>
        <v/>
      </c>
      <c r="AJ60" s="161">
        <f t="shared" ca="1" si="14"/>
        <v>1</v>
      </c>
      <c r="AL60" s="161" t="str">
        <f t="shared" ca="1" si="15"/>
        <v/>
      </c>
      <c r="AM60" s="161">
        <f t="shared" ca="1" si="27"/>
        <v>1</v>
      </c>
      <c r="AN60" s="161" t="str">
        <f t="shared" ca="1" si="16"/>
        <v/>
      </c>
      <c r="AO60" s="161">
        <f t="shared" ca="1" si="26"/>
        <v>1</v>
      </c>
      <c r="AP60" s="161" t="str">
        <f t="shared" ca="1" si="17"/>
        <v/>
      </c>
      <c r="AQ60" s="161">
        <f t="shared" ca="1" si="24"/>
        <v>1</v>
      </c>
      <c r="AR60" s="161" t="str">
        <f t="shared" ca="1" si="18"/>
        <v/>
      </c>
      <c r="AS60" s="161">
        <f t="shared" ca="1" si="19"/>
        <v>1</v>
      </c>
      <c r="AT60" s="159" t="str">
        <f t="shared" ca="1" si="29"/>
        <v/>
      </c>
      <c r="AU60" s="210">
        <f t="shared" ca="1" si="1"/>
        <v>14</v>
      </c>
      <c r="AV60" s="209"/>
      <c r="AW60" s="204">
        <f t="shared" si="21"/>
        <v>224.75</v>
      </c>
      <c r="AX60" s="159"/>
      <c r="AZ60" s="159"/>
      <c r="BM60" s="207"/>
      <c r="BN60" s="212"/>
      <c r="BP60" s="209"/>
      <c r="BQ60" s="211"/>
      <c r="BR60" s="211"/>
      <c r="BS60" s="211"/>
      <c r="BT60" s="211"/>
      <c r="BU60" s="211"/>
      <c r="BV60" s="211"/>
      <c r="BW60" s="211"/>
      <c r="BX60" s="211"/>
      <c r="BY60" s="211"/>
      <c r="BZ60" s="211"/>
      <c r="CA60" s="209"/>
      <c r="CB60" s="224"/>
      <c r="CC60" s="204"/>
      <c r="CD60" s="204"/>
      <c r="CE60" s="204"/>
      <c r="CF60" s="211"/>
      <c r="CG60" s="211"/>
      <c r="CI60" s="209"/>
      <c r="CJ60" s="209"/>
      <c r="CW60" s="225"/>
      <c r="CX60" s="249"/>
      <c r="DD60" s="209"/>
      <c r="DE60" s="211"/>
      <c r="DF60" s="211"/>
      <c r="DG60" s="211"/>
      <c r="DH60" s="211"/>
      <c r="DI60" s="211"/>
      <c r="DL60" s="165"/>
      <c r="DM60" s="165"/>
      <c r="DN60" s="166"/>
      <c r="DO60" s="209"/>
      <c r="DP60" s="211"/>
      <c r="DQ60" s="211"/>
      <c r="DR60" s="211"/>
      <c r="DS60" s="211"/>
      <c r="DT60" s="211"/>
      <c r="DW60" s="165"/>
      <c r="DX60" s="165"/>
      <c r="DY60" s="166"/>
      <c r="DZ60" s="209"/>
      <c r="EA60" s="211"/>
      <c r="EB60" s="211"/>
      <c r="EC60" s="211"/>
      <c r="ED60" s="211"/>
      <c r="EE60" s="211"/>
      <c r="EH60" s="165"/>
      <c r="EI60" s="165"/>
      <c r="EJ60" s="166"/>
      <c r="EK60" s="209"/>
      <c r="EL60" s="211"/>
      <c r="EM60" s="211"/>
      <c r="EN60" s="211"/>
      <c r="EO60" s="211"/>
      <c r="EP60" s="211"/>
      <c r="ES60" s="165"/>
      <c r="ET60" s="165"/>
      <c r="EU60" s="166"/>
      <c r="EV60" s="209"/>
      <c r="EW60" s="211"/>
      <c r="EX60" s="211"/>
      <c r="EY60" s="211"/>
      <c r="EZ60" s="211"/>
      <c r="FA60" s="211"/>
      <c r="FD60" s="165"/>
      <c r="FE60" s="165"/>
      <c r="FF60" s="166"/>
      <c r="FG60" s="209"/>
      <c r="FH60" s="211"/>
      <c r="FI60" s="211"/>
      <c r="FJ60" s="211"/>
      <c r="FK60" s="211"/>
      <c r="FL60" s="211"/>
    </row>
    <row r="61" spans="2:168">
      <c r="I61" s="221">
        <f t="shared" si="25"/>
        <v>57</v>
      </c>
      <c r="J61" s="159">
        <f>'v-t_chart'!C58</f>
        <v>29.7</v>
      </c>
      <c r="K61" s="204">
        <f t="shared" ca="1" si="31"/>
        <v>86.991299999999995</v>
      </c>
      <c r="L61" s="205" t="b">
        <f>IF('Input&amp;Output'!$C$3=10,phase_chart!C58,IF('Input&amp;Output'!$C$3=21,phase_chart!G58,IF('Input&amp;Output'!$C$3=22,phase_chart!K58,IF('Input&amp;Output'!$C$3=31,phase_chart!O58,IF('Input&amp;Output'!$C$3=32,phase_chart!S58,"")))))</f>
        <v>0</v>
      </c>
      <c r="M61" s="206" t="b">
        <f>IF('Input&amp;Output'!$C$3=10,phase_chart!D58,IF('Input&amp;Output'!$C$3=21,phase_chart!H58,IF('Input&amp;Output'!$C$3=22,phase_chart!L58,IF('Input&amp;Output'!$C$3=31,phase_chart!P58,IF('Input&amp;Output'!$C$3=32,phase_chart!T58,"")))))</f>
        <v>1</v>
      </c>
      <c r="N61" s="205" t="b">
        <f>IF('Input&amp;Output'!$C$3=10,phase_chart!E58,IF('Input&amp;Output'!$C$3=21,phase_chart!I58,IF('Input&amp;Output'!$C$3=22,phase_chart!M58,IF('Input&amp;Output'!$C$3=31,phase_chart!Q58,IF('Input&amp;Output'!$C$3=32,phase_chart!U58,"")))))</f>
        <v>0</v>
      </c>
      <c r="P61" s="159">
        <f ca="1">IF(NOT($J61=0),IF($J61&lt;IF($P60=0,0,VLOOKUP(P60,tbL!$M$37:$Q$43,IF(L61=TRUE,2,4))),IF($J61&gt;=VLOOKUP(P60,tbL!$M$37:$Q$43,IF(L61=TRUE,3,5)),$P60,IF(AND(L60=TRUE,L61=TRUE),$P60,$P60-1)),IF(AND(L61=TRUE,J61=VLOOKUP(P60,tbL!$M$37:$Q$43,IF(L61=TRUE,2,4))),P60,IF($P60+1&gt;$C$12,$C$12,$P60+1))),0)</f>
        <v>1</v>
      </c>
      <c r="Q61" s="159">
        <f t="shared" ca="1" si="2"/>
        <v>1</v>
      </c>
      <c r="R61" s="207">
        <f t="shared" si="22"/>
        <v>0</v>
      </c>
      <c r="S61" s="208"/>
      <c r="T61" s="159">
        <f t="shared" si="23"/>
        <v>0</v>
      </c>
      <c r="U61" s="209" t="str">
        <f ca="1">IF(AND(T61=-1,N61=TRUE),"*",IF(AND(U60="*",N61=TRUE),"*",IF(AND(AND(L61=TRUE,U60="*"),J61&lt;VLOOKUP(V60+1,tbL!$M$38:$O$43,3)),"*","")))</f>
        <v/>
      </c>
      <c r="V61" s="204">
        <f t="shared" ca="1" si="3"/>
        <v>1</v>
      </c>
      <c r="Y61" s="159" t="str">
        <f t="shared" ca="1" si="4"/>
        <v/>
      </c>
      <c r="Z61" s="159" t="str">
        <f t="shared" si="5"/>
        <v/>
      </c>
      <c r="AA61" s="159">
        <f t="shared" ca="1" si="28"/>
        <v>1</v>
      </c>
      <c r="AC61" s="161" t="str">
        <f t="shared" ca="1" si="7"/>
        <v/>
      </c>
      <c r="AD61" s="161">
        <f t="shared" ca="1" si="8"/>
        <v>1</v>
      </c>
      <c r="AE61" s="161" t="str">
        <f t="shared" ca="1" si="9"/>
        <v/>
      </c>
      <c r="AF61" s="161">
        <f t="shared" ca="1" si="10"/>
        <v>1</v>
      </c>
      <c r="AG61" s="161" t="str">
        <f t="shared" ca="1" si="11"/>
        <v/>
      </c>
      <c r="AH61" s="161">
        <f t="shared" ca="1" si="12"/>
        <v>1</v>
      </c>
      <c r="AI61" s="161" t="str">
        <f t="shared" ca="1" si="13"/>
        <v/>
      </c>
      <c r="AJ61" s="161">
        <f t="shared" ca="1" si="14"/>
        <v>1</v>
      </c>
      <c r="AL61" s="161" t="str">
        <f t="shared" ca="1" si="15"/>
        <v/>
      </c>
      <c r="AM61" s="161">
        <f t="shared" ca="1" si="27"/>
        <v>1</v>
      </c>
      <c r="AN61" s="161" t="str">
        <f t="shared" ca="1" si="16"/>
        <v/>
      </c>
      <c r="AO61" s="161">
        <f t="shared" ca="1" si="26"/>
        <v>1</v>
      </c>
      <c r="AP61" s="161" t="str">
        <f t="shared" ca="1" si="17"/>
        <v/>
      </c>
      <c r="AQ61" s="161">
        <f t="shared" ca="1" si="24"/>
        <v>1</v>
      </c>
      <c r="AR61" s="161" t="str">
        <f t="shared" ca="1" si="18"/>
        <v/>
      </c>
      <c r="AS61" s="161">
        <f t="shared" ca="1" si="19"/>
        <v>1</v>
      </c>
      <c r="AT61" s="159" t="str">
        <f t="shared" ca="1" si="29"/>
        <v/>
      </c>
      <c r="AU61" s="210">
        <f t="shared" ca="1" si="1"/>
        <v>14</v>
      </c>
      <c r="AV61" s="209"/>
      <c r="AW61" s="204">
        <f t="shared" si="21"/>
        <v>233</v>
      </c>
      <c r="AX61" s="159"/>
      <c r="AZ61" s="159"/>
      <c r="BM61" s="207"/>
      <c r="BN61" s="212"/>
      <c r="BP61" s="209"/>
      <c r="BQ61" s="211"/>
      <c r="BR61" s="211"/>
      <c r="BS61" s="211"/>
      <c r="BT61" s="211"/>
      <c r="BU61" s="211"/>
      <c r="BV61" s="211"/>
      <c r="BW61" s="211"/>
      <c r="BX61" s="211"/>
      <c r="BY61" s="211"/>
      <c r="BZ61" s="211"/>
      <c r="CA61" s="209"/>
      <c r="CB61" s="224"/>
      <c r="CC61" s="204"/>
      <c r="CD61" s="204"/>
      <c r="CE61" s="204"/>
      <c r="CF61" s="211"/>
      <c r="CG61" s="211"/>
      <c r="CI61" s="209"/>
      <c r="CJ61" s="209"/>
      <c r="CW61" s="225"/>
      <c r="CX61" s="249"/>
      <c r="DD61" s="209"/>
      <c r="DE61" s="211"/>
      <c r="DF61" s="211"/>
      <c r="DG61" s="211"/>
      <c r="DH61" s="211"/>
      <c r="DI61" s="211"/>
      <c r="DL61" s="165"/>
      <c r="DM61" s="165"/>
      <c r="DN61" s="166"/>
      <c r="DO61" s="209"/>
      <c r="DP61" s="211"/>
      <c r="DQ61" s="211"/>
      <c r="DR61" s="211"/>
      <c r="DS61" s="211"/>
      <c r="DT61" s="211"/>
      <c r="DW61" s="165"/>
      <c r="DX61" s="165"/>
      <c r="DY61" s="166"/>
      <c r="DZ61" s="209"/>
      <c r="EA61" s="211"/>
      <c r="EB61" s="211"/>
      <c r="EC61" s="211"/>
      <c r="ED61" s="211"/>
      <c r="EE61" s="211"/>
      <c r="EH61" s="165"/>
      <c r="EI61" s="165"/>
      <c r="EJ61" s="166"/>
      <c r="EK61" s="209"/>
      <c r="EL61" s="211"/>
      <c r="EM61" s="211"/>
      <c r="EN61" s="211"/>
      <c r="EO61" s="211"/>
      <c r="EP61" s="211"/>
      <c r="ES61" s="165"/>
      <c r="ET61" s="165"/>
      <c r="EU61" s="166"/>
      <c r="EV61" s="209"/>
      <c r="EW61" s="211"/>
      <c r="EX61" s="211"/>
      <c r="EY61" s="211"/>
      <c r="EZ61" s="211"/>
      <c r="FA61" s="211"/>
      <c r="FD61" s="165"/>
      <c r="FE61" s="165"/>
      <c r="FF61" s="166"/>
      <c r="FG61" s="209"/>
      <c r="FH61" s="211"/>
      <c r="FI61" s="211"/>
      <c r="FJ61" s="211"/>
      <c r="FK61" s="211"/>
      <c r="FL61" s="211"/>
    </row>
    <row r="62" spans="2:168">
      <c r="I62" s="221">
        <f t="shared" si="25"/>
        <v>58</v>
      </c>
      <c r="J62" s="159">
        <f>'v-t_chart'!C59</f>
        <v>30.1</v>
      </c>
      <c r="K62" s="204">
        <f t="shared" ca="1" si="31"/>
        <v>88.162899999999993</v>
      </c>
      <c r="L62" s="205" t="b">
        <f>IF('Input&amp;Output'!$C$3=10,phase_chart!C59,IF('Input&amp;Output'!$C$3=21,phase_chart!G59,IF('Input&amp;Output'!$C$3=22,phase_chart!K59,IF('Input&amp;Output'!$C$3=31,phase_chart!O59,IF('Input&amp;Output'!$C$3=32,phase_chart!S59,"")))))</f>
        <v>0</v>
      </c>
      <c r="M62" s="206" t="b">
        <f>IF('Input&amp;Output'!$C$3=10,phase_chart!D59,IF('Input&amp;Output'!$C$3=21,phase_chart!H59,IF('Input&amp;Output'!$C$3=22,phase_chart!L59,IF('Input&amp;Output'!$C$3=31,phase_chart!P59,IF('Input&amp;Output'!$C$3=32,phase_chart!T59,"")))))</f>
        <v>1</v>
      </c>
      <c r="N62" s="205" t="b">
        <f>IF('Input&amp;Output'!$C$3=10,phase_chart!E59,IF('Input&amp;Output'!$C$3=21,phase_chart!I59,IF('Input&amp;Output'!$C$3=22,phase_chart!M59,IF('Input&amp;Output'!$C$3=31,phase_chart!Q59,IF('Input&amp;Output'!$C$3=32,phase_chart!U59,"")))))</f>
        <v>0</v>
      </c>
      <c r="P62" s="159">
        <f ca="1">IF(NOT($J62=0),IF($J62&lt;IF($P61=0,0,VLOOKUP(P61,tbL!$M$37:$Q$43,IF(L62=TRUE,2,4))),IF($J62&gt;=VLOOKUP(P61,tbL!$M$37:$Q$43,IF(L62=TRUE,3,5)),$P61,IF(AND(L61=TRUE,L62=TRUE),$P61,$P61-1)),IF(AND(L62=TRUE,J62=VLOOKUP(P61,tbL!$M$37:$Q$43,IF(L62=TRUE,2,4))),P61,IF($P61+1&gt;$C$12,$C$12,$P61+1))),0)</f>
        <v>1</v>
      </c>
      <c r="Q62" s="159">
        <f t="shared" ca="1" si="2"/>
        <v>1</v>
      </c>
      <c r="R62" s="207">
        <f t="shared" si="22"/>
        <v>0</v>
      </c>
      <c r="S62" s="208"/>
      <c r="T62" s="159">
        <f t="shared" si="23"/>
        <v>0</v>
      </c>
      <c r="U62" s="209" t="str">
        <f ca="1">IF(AND(T62=-1,N62=TRUE),"*",IF(AND(U61="*",N62=TRUE),"*",IF(AND(AND(L62=TRUE,U61="*"),J62&lt;VLOOKUP(V61+1,tbL!$M$38:$O$43,3)),"*","")))</f>
        <v/>
      </c>
      <c r="V62" s="204">
        <f t="shared" ca="1" si="3"/>
        <v>1</v>
      </c>
      <c r="Y62" s="159" t="str">
        <f t="shared" ca="1" si="4"/>
        <v/>
      </c>
      <c r="Z62" s="159" t="str">
        <f t="shared" si="5"/>
        <v/>
      </c>
      <c r="AA62" s="159">
        <f t="shared" ca="1" si="28"/>
        <v>1</v>
      </c>
      <c r="AC62" s="161" t="str">
        <f t="shared" ca="1" si="7"/>
        <v/>
      </c>
      <c r="AD62" s="161">
        <f t="shared" ca="1" si="8"/>
        <v>1</v>
      </c>
      <c r="AE62" s="161" t="str">
        <f t="shared" ca="1" si="9"/>
        <v/>
      </c>
      <c r="AF62" s="161">
        <f t="shared" ca="1" si="10"/>
        <v>1</v>
      </c>
      <c r="AG62" s="161" t="str">
        <f t="shared" ca="1" si="11"/>
        <v/>
      </c>
      <c r="AH62" s="161">
        <f t="shared" ca="1" si="12"/>
        <v>1</v>
      </c>
      <c r="AI62" s="161" t="str">
        <f t="shared" ca="1" si="13"/>
        <v/>
      </c>
      <c r="AJ62" s="161">
        <f t="shared" ca="1" si="14"/>
        <v>1</v>
      </c>
      <c r="AL62" s="161" t="str">
        <f t="shared" ca="1" si="15"/>
        <v/>
      </c>
      <c r="AM62" s="161">
        <f t="shared" ca="1" si="27"/>
        <v>1</v>
      </c>
      <c r="AN62" s="161" t="str">
        <f t="shared" ca="1" si="16"/>
        <v/>
      </c>
      <c r="AO62" s="161">
        <f t="shared" ca="1" si="26"/>
        <v>1</v>
      </c>
      <c r="AP62" s="161" t="str">
        <f t="shared" ca="1" si="17"/>
        <v/>
      </c>
      <c r="AQ62" s="161">
        <f t="shared" ca="1" si="24"/>
        <v>1</v>
      </c>
      <c r="AR62" s="161" t="str">
        <f t="shared" ca="1" si="18"/>
        <v/>
      </c>
      <c r="AS62" s="161">
        <f t="shared" ca="1" si="19"/>
        <v>1</v>
      </c>
      <c r="AT62" s="159" t="str">
        <f t="shared" ca="1" si="29"/>
        <v/>
      </c>
      <c r="AU62" s="210">
        <f t="shared" ca="1" si="1"/>
        <v>14</v>
      </c>
      <c r="AV62" s="209"/>
      <c r="AW62" s="204">
        <f t="shared" si="21"/>
        <v>241.36111111111111</v>
      </c>
      <c r="AX62" s="159"/>
      <c r="AZ62" s="159"/>
      <c r="BM62" s="207"/>
      <c r="BN62" s="212"/>
      <c r="BP62" s="209"/>
      <c r="BQ62" s="211"/>
      <c r="BR62" s="211"/>
      <c r="BS62" s="211"/>
      <c r="BT62" s="211"/>
      <c r="BU62" s="211"/>
      <c r="BV62" s="211"/>
      <c r="BW62" s="211"/>
      <c r="BX62" s="211"/>
      <c r="BY62" s="211"/>
      <c r="BZ62" s="211"/>
      <c r="CA62" s="209"/>
      <c r="CB62" s="224"/>
      <c r="CC62" s="204"/>
      <c r="CD62" s="204"/>
      <c r="CE62" s="204"/>
      <c r="CF62" s="211"/>
      <c r="CG62" s="211"/>
      <c r="CI62" s="209"/>
      <c r="CJ62" s="209"/>
      <c r="CW62" s="225"/>
      <c r="CX62" s="249"/>
      <c r="DD62" s="209"/>
      <c r="DE62" s="211"/>
      <c r="DF62" s="211"/>
      <c r="DG62" s="211"/>
      <c r="DH62" s="211"/>
      <c r="DI62" s="211"/>
      <c r="DL62" s="165"/>
      <c r="DM62" s="165"/>
      <c r="DN62" s="166"/>
      <c r="DO62" s="209"/>
      <c r="DP62" s="211"/>
      <c r="DQ62" s="211"/>
      <c r="DR62" s="211"/>
      <c r="DS62" s="211"/>
      <c r="DT62" s="211"/>
      <c r="DW62" s="165"/>
      <c r="DX62" s="165"/>
      <c r="DY62" s="166"/>
      <c r="DZ62" s="209"/>
      <c r="EA62" s="211"/>
      <c r="EB62" s="211"/>
      <c r="EC62" s="211"/>
      <c r="ED62" s="211"/>
      <c r="EE62" s="211"/>
      <c r="EH62" s="165"/>
      <c r="EI62" s="165"/>
      <c r="EJ62" s="166"/>
      <c r="EK62" s="209"/>
      <c r="EL62" s="211"/>
      <c r="EM62" s="211"/>
      <c r="EN62" s="211"/>
      <c r="EO62" s="211"/>
      <c r="EP62" s="211"/>
      <c r="ES62" s="165"/>
      <c r="ET62" s="165"/>
      <c r="EU62" s="166"/>
      <c r="EV62" s="209"/>
      <c r="EW62" s="211"/>
      <c r="EX62" s="211"/>
      <c r="EY62" s="211"/>
      <c r="EZ62" s="211"/>
      <c r="FA62" s="211"/>
      <c r="FD62" s="165"/>
      <c r="FE62" s="165"/>
      <c r="FF62" s="166"/>
      <c r="FG62" s="209"/>
      <c r="FH62" s="211"/>
      <c r="FI62" s="211"/>
      <c r="FJ62" s="211"/>
      <c r="FK62" s="211"/>
      <c r="FL62" s="211"/>
    </row>
    <row r="63" spans="2:168">
      <c r="I63" s="221">
        <f t="shared" si="25"/>
        <v>59</v>
      </c>
      <c r="J63" s="159">
        <f>'v-t_chart'!C60</f>
        <v>30.5</v>
      </c>
      <c r="K63" s="204">
        <f t="shared" ca="1" si="31"/>
        <v>89.334499999999991</v>
      </c>
      <c r="L63" s="205" t="b">
        <f>IF('Input&amp;Output'!$C$3=10,phase_chart!C60,IF('Input&amp;Output'!$C$3=21,phase_chart!G60,IF('Input&amp;Output'!$C$3=22,phase_chart!K60,IF('Input&amp;Output'!$C$3=31,phase_chart!O60,IF('Input&amp;Output'!$C$3=32,phase_chart!S60,"")))))</f>
        <v>0</v>
      </c>
      <c r="M63" s="206" t="b">
        <f>IF('Input&amp;Output'!$C$3=10,phase_chart!D60,IF('Input&amp;Output'!$C$3=21,phase_chart!H60,IF('Input&amp;Output'!$C$3=22,phase_chart!L60,IF('Input&amp;Output'!$C$3=31,phase_chart!P60,IF('Input&amp;Output'!$C$3=32,phase_chart!T60,"")))))</f>
        <v>1</v>
      </c>
      <c r="N63" s="205" t="b">
        <f>IF('Input&amp;Output'!$C$3=10,phase_chart!E60,IF('Input&amp;Output'!$C$3=21,phase_chart!I60,IF('Input&amp;Output'!$C$3=22,phase_chart!M60,IF('Input&amp;Output'!$C$3=31,phase_chart!Q60,IF('Input&amp;Output'!$C$3=32,phase_chart!U60,"")))))</f>
        <v>0</v>
      </c>
      <c r="P63" s="159">
        <f ca="1">IF(NOT($J63=0),IF($J63&lt;IF($P62=0,0,VLOOKUP(P62,tbL!$M$37:$Q$43,IF(L63=TRUE,2,4))),IF($J63&gt;=VLOOKUP(P62,tbL!$M$37:$Q$43,IF(L63=TRUE,3,5)),$P62,IF(AND(L62=TRUE,L63=TRUE),$P62,$P62-1)),IF(AND(L63=TRUE,J63=VLOOKUP(P62,tbL!$M$37:$Q$43,IF(L63=TRUE,2,4))),P62,IF($P62+1&gt;$C$12,$C$12,$P62+1))),0)</f>
        <v>1</v>
      </c>
      <c r="Q63" s="159">
        <f t="shared" ca="1" si="2"/>
        <v>1</v>
      </c>
      <c r="R63" s="207">
        <f t="shared" si="22"/>
        <v>0</v>
      </c>
      <c r="S63" s="208"/>
      <c r="T63" s="159">
        <f t="shared" si="23"/>
        <v>0</v>
      </c>
      <c r="U63" s="209" t="str">
        <f ca="1">IF(AND(T63=-1,N63=TRUE),"*",IF(AND(U62="*",N63=TRUE),"*",IF(AND(AND(L63=TRUE,U62="*"),J63&lt;VLOOKUP(V62+1,tbL!$M$38:$O$43,3)),"*","")))</f>
        <v/>
      </c>
      <c r="V63" s="204">
        <f t="shared" ca="1" si="3"/>
        <v>1</v>
      </c>
      <c r="Y63" s="159" t="str">
        <f t="shared" ca="1" si="4"/>
        <v/>
      </c>
      <c r="Z63" s="159" t="str">
        <f t="shared" si="5"/>
        <v/>
      </c>
      <c r="AA63" s="159">
        <f t="shared" ca="1" si="28"/>
        <v>1</v>
      </c>
      <c r="AC63" s="161" t="str">
        <f t="shared" ca="1" si="7"/>
        <v/>
      </c>
      <c r="AD63" s="161">
        <f t="shared" ca="1" si="8"/>
        <v>1</v>
      </c>
      <c r="AE63" s="161" t="str">
        <f t="shared" ca="1" si="9"/>
        <v/>
      </c>
      <c r="AF63" s="161">
        <f t="shared" ca="1" si="10"/>
        <v>1</v>
      </c>
      <c r="AG63" s="161" t="str">
        <f t="shared" ca="1" si="11"/>
        <v/>
      </c>
      <c r="AH63" s="161">
        <f t="shared" ca="1" si="12"/>
        <v>1</v>
      </c>
      <c r="AI63" s="161" t="str">
        <f t="shared" ca="1" si="13"/>
        <v/>
      </c>
      <c r="AJ63" s="161">
        <f t="shared" ca="1" si="14"/>
        <v>1</v>
      </c>
      <c r="AL63" s="161" t="str">
        <f t="shared" ca="1" si="15"/>
        <v/>
      </c>
      <c r="AM63" s="161">
        <f t="shared" ca="1" si="27"/>
        <v>1</v>
      </c>
      <c r="AN63" s="161" t="str">
        <f t="shared" ca="1" si="16"/>
        <v/>
      </c>
      <c r="AO63" s="161">
        <f t="shared" ca="1" si="26"/>
        <v>1</v>
      </c>
      <c r="AP63" s="161" t="str">
        <f t="shared" ca="1" si="17"/>
        <v/>
      </c>
      <c r="AQ63" s="161">
        <f t="shared" ca="1" si="24"/>
        <v>1</v>
      </c>
      <c r="AR63" s="161" t="str">
        <f t="shared" ca="1" si="18"/>
        <v/>
      </c>
      <c r="AS63" s="161">
        <f t="shared" ca="1" si="19"/>
        <v>1</v>
      </c>
      <c r="AT63" s="159" t="str">
        <f t="shared" ca="1" si="29"/>
        <v/>
      </c>
      <c r="AU63" s="210">
        <f t="shared" ca="1" si="1"/>
        <v>14</v>
      </c>
      <c r="AV63" s="209"/>
      <c r="AW63" s="204">
        <f t="shared" si="21"/>
        <v>249.83333333333334</v>
      </c>
      <c r="AX63" s="159"/>
      <c r="AZ63" s="159"/>
      <c r="BM63" s="207"/>
      <c r="BN63" s="212"/>
      <c r="BP63" s="209"/>
      <c r="BQ63" s="211"/>
      <c r="BR63" s="211"/>
      <c r="BS63" s="211"/>
      <c r="BT63" s="211"/>
      <c r="BU63" s="211"/>
      <c r="BV63" s="211"/>
      <c r="BW63" s="211"/>
      <c r="BX63" s="211"/>
      <c r="BY63" s="211"/>
      <c r="BZ63" s="211"/>
      <c r="CA63" s="209"/>
      <c r="CB63" s="224"/>
      <c r="CC63" s="204"/>
      <c r="CD63" s="204"/>
      <c r="CE63" s="204"/>
      <c r="CF63" s="211"/>
      <c r="CG63" s="211"/>
      <c r="CI63" s="209"/>
      <c r="CJ63" s="209"/>
      <c r="CW63" s="225"/>
      <c r="CX63" s="249"/>
      <c r="DD63" s="209"/>
      <c r="DE63" s="211"/>
      <c r="DF63" s="211"/>
      <c r="DG63" s="211"/>
      <c r="DH63" s="211"/>
      <c r="DI63" s="211"/>
      <c r="DL63" s="165"/>
      <c r="DM63" s="165"/>
      <c r="DN63" s="166"/>
      <c r="DO63" s="209"/>
      <c r="DP63" s="211"/>
      <c r="DQ63" s="211"/>
      <c r="DR63" s="211"/>
      <c r="DS63" s="211"/>
      <c r="DT63" s="211"/>
      <c r="DW63" s="165"/>
      <c r="DX63" s="165"/>
      <c r="DY63" s="166"/>
      <c r="DZ63" s="209"/>
      <c r="EA63" s="211"/>
      <c r="EB63" s="211"/>
      <c r="EC63" s="211"/>
      <c r="ED63" s="211"/>
      <c r="EE63" s="211"/>
      <c r="EH63" s="165"/>
      <c r="EI63" s="165"/>
      <c r="EJ63" s="166"/>
      <c r="EK63" s="209"/>
      <c r="EL63" s="211"/>
      <c r="EM63" s="211"/>
      <c r="EN63" s="211"/>
      <c r="EO63" s="211"/>
      <c r="EP63" s="211"/>
      <c r="ES63" s="165"/>
      <c r="ET63" s="165"/>
      <c r="EU63" s="166"/>
      <c r="EV63" s="209"/>
      <c r="EW63" s="211"/>
      <c r="EX63" s="211"/>
      <c r="EY63" s="211"/>
      <c r="EZ63" s="211"/>
      <c r="FA63" s="211"/>
      <c r="FD63" s="165"/>
      <c r="FE63" s="165"/>
      <c r="FF63" s="166"/>
      <c r="FG63" s="209"/>
      <c r="FH63" s="211"/>
      <c r="FI63" s="211"/>
      <c r="FJ63" s="211"/>
      <c r="FK63" s="211"/>
      <c r="FL63" s="211"/>
    </row>
    <row r="64" spans="2:168">
      <c r="I64" s="221">
        <f t="shared" si="25"/>
        <v>60</v>
      </c>
      <c r="J64" s="159">
        <f>'v-t_chart'!C61</f>
        <v>30.7</v>
      </c>
      <c r="K64" s="204">
        <f t="shared" ca="1" si="31"/>
        <v>89.920299999999997</v>
      </c>
      <c r="L64" s="205" t="b">
        <f>IF('Input&amp;Output'!$C$3=10,phase_chart!C61,IF('Input&amp;Output'!$C$3=21,phase_chart!G61,IF('Input&amp;Output'!$C$3=22,phase_chart!K61,IF('Input&amp;Output'!$C$3=31,phase_chart!O61,IF('Input&amp;Output'!$C$3=32,phase_chart!S61,"")))))</f>
        <v>0</v>
      </c>
      <c r="M64" s="206" t="b">
        <f>IF('Input&amp;Output'!$C$3=10,phase_chart!D61,IF('Input&amp;Output'!$C$3=21,phase_chart!H61,IF('Input&amp;Output'!$C$3=22,phase_chart!L61,IF('Input&amp;Output'!$C$3=31,phase_chart!P61,IF('Input&amp;Output'!$C$3=32,phase_chart!T61,"")))))</f>
        <v>1</v>
      </c>
      <c r="N64" s="205" t="b">
        <f>IF('Input&amp;Output'!$C$3=10,phase_chart!E61,IF('Input&amp;Output'!$C$3=21,phase_chart!I61,IF('Input&amp;Output'!$C$3=22,phase_chart!M61,IF('Input&amp;Output'!$C$3=31,phase_chart!Q61,IF('Input&amp;Output'!$C$3=32,phase_chart!U61,"")))))</f>
        <v>0</v>
      </c>
      <c r="P64" s="159">
        <f ca="1">IF(NOT($J64=0),IF($J64&lt;IF($P63=0,0,VLOOKUP(P63,tbL!$M$37:$Q$43,IF(L64=TRUE,2,4))),IF($J64&gt;=VLOOKUP(P63,tbL!$M$37:$Q$43,IF(L64=TRUE,3,5)),$P63,IF(AND(L63=TRUE,L64=TRUE),$P63,$P63-1)),IF(AND(L64=TRUE,J64=VLOOKUP(P63,tbL!$M$37:$Q$43,IF(L64=TRUE,2,4))),P63,IF($P63+1&gt;$C$12,$C$12,$P63+1))),0)</f>
        <v>1</v>
      </c>
      <c r="Q64" s="159">
        <f t="shared" ca="1" si="2"/>
        <v>1</v>
      </c>
      <c r="R64" s="207">
        <f t="shared" si="22"/>
        <v>0</v>
      </c>
      <c r="S64" s="208"/>
      <c r="T64" s="159">
        <f t="shared" si="23"/>
        <v>0</v>
      </c>
      <c r="U64" s="209" t="str">
        <f ca="1">IF(AND(T64=-1,N64=TRUE),"*",IF(AND(U63="*",N64=TRUE),"*",IF(AND(AND(L64=TRUE,U63="*"),J64&lt;VLOOKUP(V63+1,tbL!$M$38:$O$43,3)),"*","")))</f>
        <v/>
      </c>
      <c r="V64" s="204">
        <f t="shared" ca="1" si="3"/>
        <v>1</v>
      </c>
      <c r="Y64" s="159">
        <f t="shared" ca="1" si="4"/>
        <v>0</v>
      </c>
      <c r="Z64" s="159" t="str">
        <f t="shared" si="5"/>
        <v/>
      </c>
      <c r="AA64" s="159">
        <f t="shared" ca="1" si="28"/>
        <v>1</v>
      </c>
      <c r="AC64" s="161" t="str">
        <f t="shared" ca="1" si="7"/>
        <v/>
      </c>
      <c r="AD64" s="161">
        <f t="shared" ca="1" si="8"/>
        <v>1</v>
      </c>
      <c r="AE64" s="161" t="str">
        <f t="shared" ca="1" si="9"/>
        <v/>
      </c>
      <c r="AF64" s="161">
        <f t="shared" ca="1" si="10"/>
        <v>1</v>
      </c>
      <c r="AG64" s="161" t="str">
        <f t="shared" ca="1" si="11"/>
        <v/>
      </c>
      <c r="AH64" s="161">
        <f t="shared" ca="1" si="12"/>
        <v>1</v>
      </c>
      <c r="AI64" s="161" t="str">
        <f t="shared" ca="1" si="13"/>
        <v/>
      </c>
      <c r="AJ64" s="161">
        <f t="shared" ca="1" si="14"/>
        <v>1</v>
      </c>
      <c r="AL64" s="161" t="str">
        <f t="shared" ca="1" si="15"/>
        <v/>
      </c>
      <c r="AM64" s="161">
        <f t="shared" ca="1" si="27"/>
        <v>1</v>
      </c>
      <c r="AN64" s="161" t="str">
        <f t="shared" ca="1" si="16"/>
        <v/>
      </c>
      <c r="AO64" s="161">
        <f t="shared" ca="1" si="26"/>
        <v>1</v>
      </c>
      <c r="AP64" s="161" t="str">
        <f t="shared" ca="1" si="17"/>
        <v/>
      </c>
      <c r="AQ64" s="161">
        <f t="shared" ca="1" si="24"/>
        <v>1</v>
      </c>
      <c r="AR64" s="161" t="str">
        <f t="shared" ca="1" si="18"/>
        <v/>
      </c>
      <c r="AS64" s="161">
        <f t="shared" ca="1" si="19"/>
        <v>1</v>
      </c>
      <c r="AT64" s="159">
        <f t="shared" ca="1" si="29"/>
        <v>-1</v>
      </c>
      <c r="AU64" s="210">
        <f t="shared" ca="1" si="1"/>
        <v>14</v>
      </c>
      <c r="AV64" s="209"/>
      <c r="AW64" s="204">
        <f t="shared" si="21"/>
        <v>258.36111111111114</v>
      </c>
      <c r="AX64" s="159"/>
      <c r="AZ64" s="159"/>
      <c r="BM64" s="207"/>
      <c r="BN64" s="212"/>
      <c r="BP64" s="209"/>
      <c r="BQ64" s="211"/>
      <c r="BR64" s="211"/>
      <c r="BS64" s="211"/>
      <c r="BT64" s="211"/>
      <c r="BU64" s="211"/>
      <c r="BV64" s="211"/>
      <c r="BW64" s="211"/>
      <c r="BX64" s="211"/>
      <c r="BY64" s="211"/>
      <c r="BZ64" s="211"/>
      <c r="CA64" s="209"/>
      <c r="CB64" s="224"/>
      <c r="CC64" s="204"/>
      <c r="CD64" s="204"/>
      <c r="CE64" s="204"/>
      <c r="CF64" s="211"/>
      <c r="CG64" s="211"/>
      <c r="CI64" s="209"/>
      <c r="CJ64" s="209"/>
      <c r="CW64" s="225"/>
      <c r="CX64" s="249"/>
      <c r="DD64" s="209"/>
      <c r="DE64" s="211"/>
      <c r="DF64" s="211"/>
      <c r="DG64" s="211"/>
      <c r="DH64" s="211"/>
      <c r="DI64" s="211"/>
      <c r="DL64" s="165"/>
      <c r="DM64" s="165"/>
      <c r="DN64" s="166"/>
      <c r="DO64" s="209"/>
      <c r="DP64" s="211"/>
      <c r="DQ64" s="211"/>
      <c r="DR64" s="211"/>
      <c r="DS64" s="211"/>
      <c r="DT64" s="211"/>
      <c r="DW64" s="165"/>
      <c r="DX64" s="165"/>
      <c r="DY64" s="166"/>
      <c r="DZ64" s="209"/>
      <c r="EA64" s="211"/>
      <c r="EB64" s="211"/>
      <c r="EC64" s="211"/>
      <c r="ED64" s="211"/>
      <c r="EE64" s="211"/>
      <c r="EH64" s="165"/>
      <c r="EI64" s="165"/>
      <c r="EJ64" s="166"/>
      <c r="EK64" s="209"/>
      <c r="EL64" s="211"/>
      <c r="EM64" s="211"/>
      <c r="EN64" s="211"/>
      <c r="EO64" s="211"/>
      <c r="EP64" s="211"/>
      <c r="ES64" s="165"/>
      <c r="ET64" s="165"/>
      <c r="EU64" s="166"/>
      <c r="EV64" s="209"/>
      <c r="EW64" s="211"/>
      <c r="EX64" s="211"/>
      <c r="EY64" s="211"/>
      <c r="EZ64" s="211"/>
      <c r="FA64" s="211"/>
      <c r="FD64" s="165"/>
      <c r="FE64" s="165"/>
      <c r="FF64" s="166"/>
      <c r="FG64" s="209"/>
      <c r="FH64" s="211"/>
      <c r="FI64" s="211"/>
      <c r="FJ64" s="211"/>
      <c r="FK64" s="211"/>
      <c r="FL64" s="211"/>
    </row>
    <row r="65" spans="2:168">
      <c r="I65" s="221">
        <f t="shared" si="25"/>
        <v>61</v>
      </c>
      <c r="J65" s="159">
        <f>'v-t_chart'!C62</f>
        <v>29.7</v>
      </c>
      <c r="K65" s="204">
        <f t="shared" ca="1" si="31"/>
        <v>86.991299999999995</v>
      </c>
      <c r="L65" s="205" t="b">
        <f>IF('Input&amp;Output'!$C$3=10,phase_chart!C62,IF('Input&amp;Output'!$C$3=21,phase_chart!G62,IF('Input&amp;Output'!$C$3=22,phase_chart!K62,IF('Input&amp;Output'!$C$3=31,phase_chart!O62,IF('Input&amp;Output'!$C$3=32,phase_chart!S62,"")))))</f>
        <v>0</v>
      </c>
      <c r="M65" s="206" t="b">
        <f>IF('Input&amp;Output'!$C$3=10,phase_chart!D62,IF('Input&amp;Output'!$C$3=21,phase_chart!H62,IF('Input&amp;Output'!$C$3=22,phase_chart!L62,IF('Input&amp;Output'!$C$3=31,phase_chart!P62,IF('Input&amp;Output'!$C$3=32,phase_chart!T62,"")))))</f>
        <v>0</v>
      </c>
      <c r="N65" s="205" t="b">
        <f>IF('Input&amp;Output'!$C$3=10,phase_chart!E62,IF('Input&amp;Output'!$C$3=21,phase_chart!I62,IF('Input&amp;Output'!$C$3=22,phase_chart!M62,IF('Input&amp;Output'!$C$3=31,phase_chart!Q62,IF('Input&amp;Output'!$C$3=32,phase_chart!U62,"")))))</f>
        <v>1</v>
      </c>
      <c r="P65" s="159">
        <f ca="1">IF(NOT($J65=0),IF($J65&lt;IF($P64=0,0,VLOOKUP(P64,tbL!$M$37:$Q$43,IF(L65=TRUE,2,4))),IF($J65&gt;=VLOOKUP(P64,tbL!$M$37:$Q$43,IF(L65=TRUE,3,5)),$P64,IF(AND(L64=TRUE,L65=TRUE),$P64,$P64-1)),IF(AND(L65=TRUE,J65=VLOOKUP(P64,tbL!$M$37:$Q$43,IF(L65=TRUE,2,4))),P64,IF($P64+1&gt;$C$12,$C$12,$P64+1))),0)</f>
        <v>1</v>
      </c>
      <c r="Q65" s="159">
        <f t="shared" ca="1" si="2"/>
        <v>1</v>
      </c>
      <c r="R65" s="207">
        <f t="shared" si="22"/>
        <v>0</v>
      </c>
      <c r="S65" s="208"/>
      <c r="T65" s="159">
        <f t="shared" si="23"/>
        <v>0</v>
      </c>
      <c r="U65" s="209" t="str">
        <f ca="1">IF(AND(T65=-1,N65=TRUE),"*",IF(AND(U64="*",N65=TRUE),"*",IF(AND(AND(L65=TRUE,U64="*"),J65&lt;VLOOKUP(V64+1,tbL!$M$38:$O$43,3)),"*","")))</f>
        <v/>
      </c>
      <c r="V65" s="204">
        <f t="shared" ca="1" si="3"/>
        <v>1</v>
      </c>
      <c r="Y65" s="159">
        <f t="shared" ca="1" si="4"/>
        <v>0</v>
      </c>
      <c r="Z65" s="159" t="str">
        <f t="shared" si="5"/>
        <v/>
      </c>
      <c r="AA65" s="159">
        <f t="shared" ca="1" si="28"/>
        <v>1</v>
      </c>
      <c r="AC65" s="161" t="str">
        <f t="shared" ca="1" si="7"/>
        <v/>
      </c>
      <c r="AD65" s="161">
        <f t="shared" ca="1" si="8"/>
        <v>1</v>
      </c>
      <c r="AE65" s="161" t="str">
        <f t="shared" ca="1" si="9"/>
        <v/>
      </c>
      <c r="AF65" s="161">
        <f t="shared" ca="1" si="10"/>
        <v>1</v>
      </c>
      <c r="AG65" s="161" t="str">
        <f t="shared" ca="1" si="11"/>
        <v/>
      </c>
      <c r="AH65" s="161">
        <f t="shared" ca="1" si="12"/>
        <v>1</v>
      </c>
      <c r="AI65" s="161" t="str">
        <f t="shared" ca="1" si="13"/>
        <v/>
      </c>
      <c r="AJ65" s="161">
        <f t="shared" ca="1" si="14"/>
        <v>1</v>
      </c>
      <c r="AL65" s="161" t="str">
        <f t="shared" ca="1" si="15"/>
        <v/>
      </c>
      <c r="AM65" s="161">
        <f t="shared" ca="1" si="27"/>
        <v>1</v>
      </c>
      <c r="AN65" s="161" t="str">
        <f t="shared" ca="1" si="16"/>
        <v/>
      </c>
      <c r="AO65" s="161">
        <f t="shared" ca="1" si="26"/>
        <v>1</v>
      </c>
      <c r="AP65" s="161" t="str">
        <f t="shared" ca="1" si="17"/>
        <v/>
      </c>
      <c r="AQ65" s="161">
        <f t="shared" ca="1" si="24"/>
        <v>1</v>
      </c>
      <c r="AR65" s="161" t="str">
        <f t="shared" ca="1" si="18"/>
        <v/>
      </c>
      <c r="AS65" s="161">
        <f t="shared" ca="1" si="19"/>
        <v>1</v>
      </c>
      <c r="AT65" s="159">
        <f t="shared" ca="1" si="29"/>
        <v>-1</v>
      </c>
      <c r="AU65" s="210">
        <f t="shared" ca="1" si="1"/>
        <v>14</v>
      </c>
      <c r="AV65" s="209"/>
      <c r="AW65" s="204">
        <f t="shared" si="21"/>
        <v>266.61111111111114</v>
      </c>
      <c r="AX65" s="159"/>
      <c r="AZ65" s="159"/>
      <c r="BM65" s="207"/>
      <c r="BN65" s="212"/>
      <c r="BP65" s="209"/>
      <c r="BQ65" s="211"/>
      <c r="BR65" s="211"/>
      <c r="BS65" s="211"/>
      <c r="BT65" s="211"/>
      <c r="BU65" s="211"/>
      <c r="BV65" s="211"/>
      <c r="BW65" s="211"/>
      <c r="BX65" s="211"/>
      <c r="BY65" s="211"/>
      <c r="BZ65" s="211"/>
      <c r="CA65" s="209"/>
      <c r="CB65" s="224"/>
      <c r="CC65" s="204"/>
      <c r="CD65" s="204"/>
      <c r="CE65" s="204"/>
      <c r="CF65" s="211"/>
      <c r="CG65" s="211"/>
      <c r="CI65" s="209"/>
      <c r="CJ65" s="209"/>
      <c r="CW65" s="225"/>
      <c r="CX65" s="249"/>
      <c r="DD65" s="209"/>
      <c r="DE65" s="211"/>
      <c r="DF65" s="211"/>
      <c r="DG65" s="211"/>
      <c r="DH65" s="211"/>
      <c r="DI65" s="211"/>
      <c r="DL65" s="165"/>
      <c r="DM65" s="165"/>
      <c r="DN65" s="166"/>
      <c r="DO65" s="209"/>
      <c r="DP65" s="211"/>
      <c r="DQ65" s="211"/>
      <c r="DR65" s="211"/>
      <c r="DS65" s="211"/>
      <c r="DT65" s="211"/>
      <c r="DW65" s="165"/>
      <c r="DX65" s="165"/>
      <c r="DY65" s="166"/>
      <c r="DZ65" s="209"/>
      <c r="EA65" s="211"/>
      <c r="EB65" s="211"/>
      <c r="EC65" s="211"/>
      <c r="ED65" s="211"/>
      <c r="EE65" s="211"/>
      <c r="EH65" s="165"/>
      <c r="EI65" s="165"/>
      <c r="EJ65" s="166"/>
      <c r="EK65" s="209"/>
      <c r="EL65" s="211"/>
      <c r="EM65" s="211"/>
      <c r="EN65" s="211"/>
      <c r="EO65" s="211"/>
      <c r="EP65" s="211"/>
      <c r="ES65" s="165"/>
      <c r="ET65" s="165"/>
      <c r="EU65" s="166"/>
      <c r="EV65" s="209"/>
      <c r="EW65" s="211"/>
      <c r="EX65" s="211"/>
      <c r="EY65" s="211"/>
      <c r="EZ65" s="211"/>
      <c r="FA65" s="211"/>
      <c r="FD65" s="165"/>
      <c r="FE65" s="165"/>
      <c r="FF65" s="166"/>
      <c r="FG65" s="209"/>
      <c r="FH65" s="211"/>
      <c r="FI65" s="211"/>
      <c r="FJ65" s="211"/>
      <c r="FK65" s="211"/>
      <c r="FL65" s="211"/>
    </row>
    <row r="66" spans="2:168">
      <c r="I66" s="221">
        <f t="shared" si="25"/>
        <v>62</v>
      </c>
      <c r="J66" s="159">
        <f>'v-t_chart'!C63</f>
        <v>27</v>
      </c>
      <c r="K66" s="204">
        <f t="shared" ca="1" si="31"/>
        <v>79.082999999999998</v>
      </c>
      <c r="L66" s="205" t="b">
        <f>IF('Input&amp;Output'!$C$3=10,phase_chart!C63,IF('Input&amp;Output'!$C$3=21,phase_chart!G63,IF('Input&amp;Output'!$C$3=22,phase_chart!K63,IF('Input&amp;Output'!$C$3=31,phase_chart!O63,IF('Input&amp;Output'!$C$3=32,phase_chart!S63,"")))))</f>
        <v>0</v>
      </c>
      <c r="M66" s="206" t="b">
        <f>IF('Input&amp;Output'!$C$3=10,phase_chart!D63,IF('Input&amp;Output'!$C$3=21,phase_chart!H63,IF('Input&amp;Output'!$C$3=22,phase_chart!L63,IF('Input&amp;Output'!$C$3=31,phase_chart!P63,IF('Input&amp;Output'!$C$3=32,phase_chart!T63,"")))))</f>
        <v>0</v>
      </c>
      <c r="N66" s="205" t="b">
        <f>IF('Input&amp;Output'!$C$3=10,phase_chart!E63,IF('Input&amp;Output'!$C$3=21,phase_chart!I63,IF('Input&amp;Output'!$C$3=22,phase_chart!M63,IF('Input&amp;Output'!$C$3=31,phase_chart!Q63,IF('Input&amp;Output'!$C$3=32,phase_chart!U63,"")))))</f>
        <v>1</v>
      </c>
      <c r="P66" s="159">
        <f ca="1">IF(NOT($J66=0),IF($J66&lt;IF($P65=0,0,VLOOKUP(P65,tbL!$M$37:$Q$43,IF(L66=TRUE,2,4))),IF($J66&gt;=VLOOKUP(P65,tbL!$M$37:$Q$43,IF(L66=TRUE,3,5)),$P65,IF(AND(L65=TRUE,L66=TRUE),$P65,$P65-1)),IF(AND(L66=TRUE,J66=VLOOKUP(P65,tbL!$M$37:$Q$43,IF(L66=TRUE,2,4))),P65,IF($P65+1&gt;$C$12,$C$12,$P65+1))),0)</f>
        <v>1</v>
      </c>
      <c r="Q66" s="159">
        <f t="shared" ca="1" si="2"/>
        <v>1</v>
      </c>
      <c r="R66" s="207">
        <f t="shared" si="22"/>
        <v>0</v>
      </c>
      <c r="S66" s="208"/>
      <c r="T66" s="159">
        <f t="shared" si="23"/>
        <v>0</v>
      </c>
      <c r="U66" s="209" t="str">
        <f ca="1">IF(AND(T66=-1,N66=TRUE),"*",IF(AND(U65="*",N66=TRUE),"*",IF(AND(AND(L66=TRUE,U65="*"),J66&lt;VLOOKUP(V65+1,tbL!$M$38:$O$43,3)),"*","")))</f>
        <v/>
      </c>
      <c r="V66" s="204">
        <f t="shared" ca="1" si="3"/>
        <v>1</v>
      </c>
      <c r="Y66" s="159">
        <f t="shared" ca="1" si="4"/>
        <v>0</v>
      </c>
      <c r="Z66" s="159" t="str">
        <f t="shared" si="5"/>
        <v/>
      </c>
      <c r="AA66" s="159">
        <f t="shared" ca="1" si="28"/>
        <v>1</v>
      </c>
      <c r="AC66" s="161" t="str">
        <f t="shared" ca="1" si="7"/>
        <v/>
      </c>
      <c r="AD66" s="161">
        <f t="shared" ca="1" si="8"/>
        <v>1</v>
      </c>
      <c r="AE66" s="161" t="str">
        <f t="shared" ca="1" si="9"/>
        <v/>
      </c>
      <c r="AF66" s="161">
        <f t="shared" ca="1" si="10"/>
        <v>1</v>
      </c>
      <c r="AG66" s="161" t="str">
        <f t="shared" ca="1" si="11"/>
        <v/>
      </c>
      <c r="AH66" s="161">
        <f t="shared" ca="1" si="12"/>
        <v>1</v>
      </c>
      <c r="AI66" s="161" t="str">
        <f t="shared" ca="1" si="13"/>
        <v/>
      </c>
      <c r="AJ66" s="161">
        <f t="shared" ca="1" si="14"/>
        <v>1</v>
      </c>
      <c r="AL66" s="161" t="str">
        <f t="shared" ca="1" si="15"/>
        <v/>
      </c>
      <c r="AM66" s="161">
        <f t="shared" ca="1" si="27"/>
        <v>1</v>
      </c>
      <c r="AN66" s="161" t="str">
        <f t="shared" ca="1" si="16"/>
        <v/>
      </c>
      <c r="AO66" s="161">
        <f t="shared" ca="1" si="26"/>
        <v>1</v>
      </c>
      <c r="AP66" s="161" t="str">
        <f t="shared" ca="1" si="17"/>
        <v/>
      </c>
      <c r="AQ66" s="161">
        <f t="shared" ca="1" si="24"/>
        <v>1</v>
      </c>
      <c r="AR66" s="161" t="str">
        <f t="shared" ca="1" si="18"/>
        <v/>
      </c>
      <c r="AS66" s="161">
        <f t="shared" ca="1" si="19"/>
        <v>1</v>
      </c>
      <c r="AT66" s="159">
        <f t="shared" ca="1" si="29"/>
        <v>-1</v>
      </c>
      <c r="AU66" s="210">
        <f t="shared" ca="1" si="1"/>
        <v>14</v>
      </c>
      <c r="AV66" s="209"/>
      <c r="AW66" s="204">
        <f t="shared" si="21"/>
        <v>274.11111111111114</v>
      </c>
      <c r="AX66" s="159"/>
      <c r="AZ66" s="159"/>
      <c r="BM66" s="207"/>
      <c r="BN66" s="212"/>
      <c r="BP66" s="209"/>
      <c r="BQ66" s="211"/>
      <c r="BR66" s="211"/>
      <c r="BS66" s="211"/>
      <c r="BT66" s="211"/>
      <c r="BU66" s="211"/>
      <c r="BV66" s="211"/>
      <c r="BW66" s="211"/>
      <c r="BX66" s="211"/>
      <c r="BY66" s="211"/>
      <c r="BZ66" s="211"/>
      <c r="CA66" s="209"/>
      <c r="CB66" s="224"/>
      <c r="CC66" s="204"/>
      <c r="CD66" s="204"/>
      <c r="CE66" s="204"/>
      <c r="CF66" s="211"/>
      <c r="CG66" s="211"/>
      <c r="CI66" s="209"/>
      <c r="CJ66" s="209"/>
      <c r="CW66" s="225"/>
      <c r="CX66" s="249"/>
      <c r="DD66" s="209"/>
      <c r="DE66" s="211"/>
      <c r="DF66" s="211"/>
      <c r="DG66" s="211"/>
      <c r="DH66" s="211"/>
      <c r="DI66" s="211"/>
      <c r="DL66" s="165"/>
      <c r="DM66" s="165"/>
      <c r="DN66" s="166"/>
      <c r="DO66" s="209"/>
      <c r="DP66" s="211"/>
      <c r="DQ66" s="211"/>
      <c r="DR66" s="211"/>
      <c r="DS66" s="211"/>
      <c r="DT66" s="211"/>
      <c r="DW66" s="165"/>
      <c r="DX66" s="165"/>
      <c r="DY66" s="166"/>
      <c r="DZ66" s="209"/>
      <c r="EA66" s="211"/>
      <c r="EB66" s="211"/>
      <c r="EC66" s="211"/>
      <c r="ED66" s="211"/>
      <c r="EE66" s="211"/>
      <c r="EH66" s="165"/>
      <c r="EI66" s="165"/>
      <c r="EJ66" s="166"/>
      <c r="EK66" s="209"/>
      <c r="EL66" s="211"/>
      <c r="EM66" s="211"/>
      <c r="EN66" s="211"/>
      <c r="EO66" s="211"/>
      <c r="EP66" s="211"/>
      <c r="ES66" s="165"/>
      <c r="ET66" s="165"/>
      <c r="EU66" s="166"/>
      <c r="EV66" s="209"/>
      <c r="EW66" s="211"/>
      <c r="EX66" s="211"/>
      <c r="EY66" s="211"/>
      <c r="EZ66" s="211"/>
      <c r="FA66" s="211"/>
      <c r="FD66" s="165"/>
      <c r="FE66" s="165"/>
      <c r="FF66" s="166"/>
      <c r="FG66" s="209"/>
      <c r="FH66" s="211"/>
      <c r="FI66" s="211"/>
      <c r="FJ66" s="211"/>
      <c r="FK66" s="211"/>
      <c r="FL66" s="211"/>
    </row>
    <row r="67" spans="2:168">
      <c r="I67" s="221">
        <f t="shared" si="25"/>
        <v>63</v>
      </c>
      <c r="J67" s="159">
        <f>'v-t_chart'!C64</f>
        <v>23</v>
      </c>
      <c r="K67" s="204">
        <f t="shared" ca="1" si="31"/>
        <v>67.36699999999999</v>
      </c>
      <c r="L67" s="205" t="b">
        <f>IF('Input&amp;Output'!$C$3=10,phase_chart!C64,IF('Input&amp;Output'!$C$3=21,phase_chart!G64,IF('Input&amp;Output'!$C$3=22,phase_chart!K64,IF('Input&amp;Output'!$C$3=31,phase_chart!O64,IF('Input&amp;Output'!$C$3=32,phase_chart!S64,"")))))</f>
        <v>0</v>
      </c>
      <c r="M67" s="206" t="b">
        <f>IF('Input&amp;Output'!$C$3=10,phase_chart!D64,IF('Input&amp;Output'!$C$3=21,phase_chart!H64,IF('Input&amp;Output'!$C$3=22,phase_chart!L64,IF('Input&amp;Output'!$C$3=31,phase_chart!P64,IF('Input&amp;Output'!$C$3=32,phase_chart!T64,"")))))</f>
        <v>0</v>
      </c>
      <c r="N67" s="205" t="b">
        <f>IF('Input&amp;Output'!$C$3=10,phase_chart!E64,IF('Input&amp;Output'!$C$3=21,phase_chart!I64,IF('Input&amp;Output'!$C$3=22,phase_chart!M64,IF('Input&amp;Output'!$C$3=31,phase_chart!Q64,IF('Input&amp;Output'!$C$3=32,phase_chart!U64,"")))))</f>
        <v>1</v>
      </c>
      <c r="P67" s="159">
        <f ca="1">IF(NOT($J67=0),IF($J67&lt;IF($P66=0,0,VLOOKUP(P66,tbL!$M$37:$Q$43,IF(L67=TRUE,2,4))),IF($J67&gt;=VLOOKUP(P66,tbL!$M$37:$Q$43,IF(L67=TRUE,3,5)),$P66,IF(AND(L66=TRUE,L67=TRUE),$P66,$P66-1)),IF(AND(L67=TRUE,J67=VLOOKUP(P66,tbL!$M$37:$Q$43,IF(L67=TRUE,2,4))),P66,IF($P66+1&gt;$C$12,$C$12,$P66+1))),0)</f>
        <v>1</v>
      </c>
      <c r="Q67" s="159">
        <f t="shared" ca="1" si="2"/>
        <v>1</v>
      </c>
      <c r="R67" s="207">
        <f t="shared" si="22"/>
        <v>0</v>
      </c>
      <c r="S67" s="208"/>
      <c r="T67" s="159">
        <f t="shared" si="23"/>
        <v>0</v>
      </c>
      <c r="U67" s="209" t="str">
        <f ca="1">IF(AND(T67=-1,N67=TRUE),"*",IF(AND(U66="*",N67=TRUE),"*",IF(AND(AND(L67=TRUE,U66="*"),J67&lt;VLOOKUP(V66+1,tbL!$M$38:$O$43,3)),"*","")))</f>
        <v/>
      </c>
      <c r="V67" s="204">
        <f t="shared" ca="1" si="3"/>
        <v>1</v>
      </c>
      <c r="Y67" s="159">
        <f t="shared" ca="1" si="4"/>
        <v>0</v>
      </c>
      <c r="Z67" s="159" t="str">
        <f t="shared" si="5"/>
        <v/>
      </c>
      <c r="AA67" s="159">
        <f t="shared" ca="1" si="28"/>
        <v>1</v>
      </c>
      <c r="AC67" s="161" t="str">
        <f t="shared" ca="1" si="7"/>
        <v/>
      </c>
      <c r="AD67" s="161">
        <f t="shared" ca="1" si="8"/>
        <v>1</v>
      </c>
      <c r="AE67" s="161" t="str">
        <f t="shared" ca="1" si="9"/>
        <v/>
      </c>
      <c r="AF67" s="161">
        <f t="shared" ca="1" si="10"/>
        <v>1</v>
      </c>
      <c r="AG67" s="161" t="str">
        <f t="shared" ca="1" si="11"/>
        <v/>
      </c>
      <c r="AH67" s="161">
        <f t="shared" ca="1" si="12"/>
        <v>1</v>
      </c>
      <c r="AI67" s="161" t="str">
        <f t="shared" ca="1" si="13"/>
        <v/>
      </c>
      <c r="AJ67" s="161">
        <f t="shared" ca="1" si="14"/>
        <v>1</v>
      </c>
      <c r="AL67" s="161" t="str">
        <f t="shared" ca="1" si="15"/>
        <v/>
      </c>
      <c r="AM67" s="161">
        <f t="shared" ca="1" si="27"/>
        <v>1</v>
      </c>
      <c r="AN67" s="161" t="str">
        <f t="shared" ca="1" si="16"/>
        <v/>
      </c>
      <c r="AO67" s="161">
        <f t="shared" ca="1" si="26"/>
        <v>1</v>
      </c>
      <c r="AP67" s="161" t="str">
        <f t="shared" ca="1" si="17"/>
        <v/>
      </c>
      <c r="AQ67" s="161">
        <f t="shared" ca="1" si="24"/>
        <v>1</v>
      </c>
      <c r="AR67" s="161" t="str">
        <f t="shared" ca="1" si="18"/>
        <v/>
      </c>
      <c r="AS67" s="161">
        <f t="shared" ca="1" si="19"/>
        <v>1</v>
      </c>
      <c r="AT67" s="159">
        <f t="shared" ca="1" si="29"/>
        <v>-1</v>
      </c>
      <c r="AU67" s="210">
        <f t="shared" ca="1" si="1"/>
        <v>14</v>
      </c>
      <c r="AV67" s="209"/>
      <c r="AW67" s="204">
        <f t="shared" si="21"/>
        <v>280.50000000000006</v>
      </c>
      <c r="AX67" s="159"/>
      <c r="AZ67" s="159"/>
      <c r="BM67" s="207"/>
      <c r="BN67" s="212"/>
      <c r="BP67" s="209"/>
      <c r="BQ67" s="211"/>
      <c r="BR67" s="211"/>
      <c r="BS67" s="211"/>
      <c r="BT67" s="211"/>
      <c r="BU67" s="211"/>
      <c r="BV67" s="211"/>
      <c r="BW67" s="211"/>
      <c r="BX67" s="211"/>
      <c r="BY67" s="211"/>
      <c r="BZ67" s="211"/>
      <c r="CA67" s="209"/>
      <c r="CB67" s="224"/>
      <c r="CC67" s="204"/>
      <c r="CD67" s="204"/>
      <c r="CE67" s="204"/>
      <c r="CF67" s="211"/>
      <c r="CG67" s="211"/>
      <c r="CI67" s="209"/>
      <c r="CJ67" s="209"/>
      <c r="CW67" s="225"/>
      <c r="CX67" s="249"/>
      <c r="DD67" s="209"/>
      <c r="DE67" s="211"/>
      <c r="DF67" s="211"/>
      <c r="DG67" s="211"/>
      <c r="DH67" s="211"/>
      <c r="DI67" s="211"/>
      <c r="DL67" s="165"/>
      <c r="DM67" s="165"/>
      <c r="DN67" s="166"/>
      <c r="DO67" s="209"/>
      <c r="DP67" s="211"/>
      <c r="DQ67" s="211"/>
      <c r="DR67" s="211"/>
      <c r="DS67" s="211"/>
      <c r="DT67" s="211"/>
      <c r="DW67" s="165"/>
      <c r="DX67" s="165"/>
      <c r="DY67" s="166"/>
      <c r="DZ67" s="209"/>
      <c r="EA67" s="211"/>
      <c r="EB67" s="211"/>
      <c r="EC67" s="211"/>
      <c r="ED67" s="211"/>
      <c r="EE67" s="211"/>
      <c r="EH67" s="165"/>
      <c r="EI67" s="165"/>
      <c r="EJ67" s="166"/>
      <c r="EK67" s="209"/>
      <c r="EL67" s="211"/>
      <c r="EM67" s="211"/>
      <c r="EN67" s="211"/>
      <c r="EO67" s="211"/>
      <c r="EP67" s="211"/>
      <c r="ES67" s="165"/>
      <c r="ET67" s="165"/>
      <c r="EU67" s="166"/>
      <c r="EV67" s="209"/>
      <c r="EW67" s="211"/>
      <c r="EX67" s="211"/>
      <c r="EY67" s="211"/>
      <c r="EZ67" s="211"/>
      <c r="FA67" s="211"/>
      <c r="FD67" s="165"/>
      <c r="FE67" s="165"/>
      <c r="FF67" s="166"/>
      <c r="FG67" s="209"/>
      <c r="FH67" s="211"/>
      <c r="FI67" s="211"/>
      <c r="FJ67" s="211"/>
      <c r="FK67" s="211"/>
      <c r="FL67" s="211"/>
    </row>
    <row r="68" spans="2:168">
      <c r="B68" s="150" t="str">
        <f ca="1">IF(OR(OR(tbL!N40=150,tbL!N41=150),tbL!N42=150),"Note;150km/h is a fanciful speed","")</f>
        <v/>
      </c>
      <c r="I68" s="221">
        <f t="shared" si="25"/>
        <v>64</v>
      </c>
      <c r="J68" s="159">
        <f>'v-t_chart'!C65</f>
        <v>18.7</v>
      </c>
      <c r="K68" s="204">
        <f t="shared" ref="K68:K99" ca="1" si="32">IF($J68=0,0,VLOOKUP($Q68,$B$5:$C$11,2)*$J68)</f>
        <v>54.772299999999994</v>
      </c>
      <c r="L68" s="205" t="b">
        <f>IF('Input&amp;Output'!$C$3=10,phase_chart!C65,IF('Input&amp;Output'!$C$3=21,phase_chart!G65,IF('Input&amp;Output'!$C$3=22,phase_chart!K65,IF('Input&amp;Output'!$C$3=31,phase_chart!O65,IF('Input&amp;Output'!$C$3=32,phase_chart!S65,"")))))</f>
        <v>0</v>
      </c>
      <c r="M68" s="206" t="b">
        <f>IF('Input&amp;Output'!$C$3=10,phase_chart!D65,IF('Input&amp;Output'!$C$3=21,phase_chart!H65,IF('Input&amp;Output'!$C$3=22,phase_chart!L65,IF('Input&amp;Output'!$C$3=31,phase_chart!P65,IF('Input&amp;Output'!$C$3=32,phase_chart!T65,"")))))</f>
        <v>0</v>
      </c>
      <c r="N68" s="205" t="b">
        <f>IF('Input&amp;Output'!$C$3=10,phase_chart!E65,IF('Input&amp;Output'!$C$3=21,phase_chart!I65,IF('Input&amp;Output'!$C$3=22,phase_chart!M65,IF('Input&amp;Output'!$C$3=31,phase_chart!Q65,IF('Input&amp;Output'!$C$3=32,phase_chart!U65,"")))))</f>
        <v>1</v>
      </c>
      <c r="P68" s="159">
        <f ca="1">IF(NOT($J68=0),IF($J68&lt;IF($P67=0,0,VLOOKUP(P67,tbL!$M$37:$Q$43,IF(L68=TRUE,2,4))),IF($J68&gt;=VLOOKUP(P67,tbL!$M$37:$Q$43,IF(L68=TRUE,3,5)),$P67,IF(AND(L67=TRUE,L68=TRUE),$P67,$P67-1)),IF(AND(L68=TRUE,J68=VLOOKUP(P67,tbL!$M$37:$Q$43,IF(L68=TRUE,2,4))),P67,IF($P67+1&gt;$C$12,$C$12,$P67+1))),0)</f>
        <v>1</v>
      </c>
      <c r="Q68" s="159">
        <f t="shared" ca="1" si="2"/>
        <v>1</v>
      </c>
      <c r="R68" s="207">
        <f t="shared" si="22"/>
        <v>0</v>
      </c>
      <c r="S68" s="208"/>
      <c r="T68" s="159">
        <f t="shared" si="23"/>
        <v>0</v>
      </c>
      <c r="U68" s="209" t="str">
        <f ca="1">IF(AND(T68=-1,N68=TRUE),"*",IF(AND(U67="*",N68=TRUE),"*",IF(AND(AND(L68=TRUE,U67="*"),J68&lt;VLOOKUP(V67+1,tbL!$M$38:$O$43,3)),"*","")))</f>
        <v/>
      </c>
      <c r="V68" s="204">
        <f t="shared" ca="1" si="3"/>
        <v>1</v>
      </c>
      <c r="Y68" s="159">
        <f t="shared" ca="1" si="4"/>
        <v>0</v>
      </c>
      <c r="Z68" s="159" t="str">
        <f t="shared" si="5"/>
        <v/>
      </c>
      <c r="AA68" s="159">
        <f t="shared" ca="1" si="28"/>
        <v>1</v>
      </c>
      <c r="AC68" s="161" t="str">
        <f t="shared" ca="1" si="7"/>
        <v/>
      </c>
      <c r="AD68" s="161">
        <f t="shared" ca="1" si="8"/>
        <v>1</v>
      </c>
      <c r="AE68" s="161" t="str">
        <f t="shared" ca="1" si="9"/>
        <v/>
      </c>
      <c r="AF68" s="161">
        <f t="shared" ca="1" si="10"/>
        <v>1</v>
      </c>
      <c r="AG68" s="161" t="str">
        <f t="shared" ca="1" si="11"/>
        <v/>
      </c>
      <c r="AH68" s="161">
        <f t="shared" ca="1" si="12"/>
        <v>1</v>
      </c>
      <c r="AI68" s="161" t="str">
        <f t="shared" ca="1" si="13"/>
        <v/>
      </c>
      <c r="AJ68" s="161">
        <f t="shared" ca="1" si="14"/>
        <v>1</v>
      </c>
      <c r="AL68" s="161" t="str">
        <f t="shared" ca="1" si="15"/>
        <v/>
      </c>
      <c r="AM68" s="161">
        <f t="shared" ca="1" si="27"/>
        <v>1</v>
      </c>
      <c r="AN68" s="161" t="str">
        <f t="shared" ca="1" si="16"/>
        <v/>
      </c>
      <c r="AO68" s="161">
        <f t="shared" ca="1" si="26"/>
        <v>1</v>
      </c>
      <c r="AP68" s="161" t="str">
        <f t="shared" ca="1" si="17"/>
        <v/>
      </c>
      <c r="AQ68" s="161">
        <f t="shared" ca="1" si="24"/>
        <v>1</v>
      </c>
      <c r="AR68" s="161" t="str">
        <f t="shared" ca="1" si="18"/>
        <v/>
      </c>
      <c r="AS68" s="161">
        <f t="shared" ca="1" si="19"/>
        <v>1</v>
      </c>
      <c r="AT68" s="159">
        <f t="shared" ca="1" si="29"/>
        <v>-1</v>
      </c>
      <c r="AU68" s="210">
        <f t="shared" ref="AU68:AU131" ca="1" si="33">IF(Y68=0,$C$17/100,IF(OR(K68&lt;$C$17,AA68=0),$C$17/100,(VLOOKUP($AS68,$B$5:$C$11,2)*$J68)/100))</f>
        <v>14</v>
      </c>
      <c r="AV68" s="209"/>
      <c r="AW68" s="204">
        <f t="shared" si="21"/>
        <v>285.69444444444451</v>
      </c>
      <c r="AX68" s="159"/>
      <c r="AZ68" s="159"/>
      <c r="BM68" s="207"/>
      <c r="BN68" s="212"/>
      <c r="BP68" s="209"/>
      <c r="BQ68" s="211"/>
      <c r="BR68" s="211"/>
      <c r="BS68" s="211"/>
      <c r="BT68" s="211"/>
      <c r="BU68" s="211"/>
      <c r="BV68" s="211"/>
      <c r="BW68" s="211"/>
      <c r="BX68" s="211"/>
      <c r="BY68" s="211"/>
      <c r="BZ68" s="211"/>
      <c r="CA68" s="209"/>
      <c r="CB68" s="224"/>
      <c r="CC68" s="204"/>
      <c r="CD68" s="204"/>
      <c r="CE68" s="204"/>
      <c r="CF68" s="211"/>
      <c r="CG68" s="211"/>
      <c r="CI68" s="209"/>
      <c r="CJ68" s="209"/>
      <c r="CW68" s="225"/>
      <c r="CX68" s="249"/>
      <c r="DD68" s="209"/>
      <c r="DE68" s="211"/>
      <c r="DF68" s="211"/>
      <c r="DG68" s="211"/>
      <c r="DH68" s="211"/>
      <c r="DI68" s="211"/>
      <c r="DL68" s="165"/>
      <c r="DM68" s="165"/>
      <c r="DN68" s="166"/>
      <c r="DO68" s="209"/>
      <c r="DP68" s="211"/>
      <c r="DQ68" s="211"/>
      <c r="DR68" s="211"/>
      <c r="DS68" s="211"/>
      <c r="DT68" s="211"/>
      <c r="DW68" s="165"/>
      <c r="DX68" s="165"/>
      <c r="DY68" s="166"/>
      <c r="DZ68" s="209"/>
      <c r="EA68" s="211"/>
      <c r="EB68" s="211"/>
      <c r="EC68" s="211"/>
      <c r="ED68" s="211"/>
      <c r="EE68" s="211"/>
      <c r="EH68" s="165"/>
      <c r="EI68" s="165"/>
      <c r="EJ68" s="166"/>
      <c r="EK68" s="209"/>
      <c r="EL68" s="211"/>
      <c r="EM68" s="211"/>
      <c r="EN68" s="211"/>
      <c r="EO68" s="211"/>
      <c r="EP68" s="211"/>
      <c r="ES68" s="165"/>
      <c r="ET68" s="165"/>
      <c r="EU68" s="166"/>
      <c r="EV68" s="209"/>
      <c r="EW68" s="211"/>
      <c r="EX68" s="211"/>
      <c r="EY68" s="211"/>
      <c r="EZ68" s="211"/>
      <c r="FA68" s="211"/>
      <c r="FD68" s="165"/>
      <c r="FE68" s="165"/>
      <c r="FF68" s="166"/>
      <c r="FG68" s="209"/>
      <c r="FH68" s="211"/>
      <c r="FI68" s="211"/>
      <c r="FJ68" s="211"/>
      <c r="FK68" s="211"/>
      <c r="FL68" s="211"/>
    </row>
    <row r="69" spans="2:168">
      <c r="I69" s="221">
        <f t="shared" si="25"/>
        <v>65</v>
      </c>
      <c r="J69" s="159">
        <f>'v-t_chart'!C66</f>
        <v>14.2</v>
      </c>
      <c r="K69" s="204">
        <f t="shared" ca="1" si="32"/>
        <v>41.591799999999992</v>
      </c>
      <c r="L69" s="205" t="b">
        <f>IF('Input&amp;Output'!$C$3=10,phase_chart!C66,IF('Input&amp;Output'!$C$3=21,phase_chart!G66,IF('Input&amp;Output'!$C$3=22,phase_chart!K66,IF('Input&amp;Output'!$C$3=31,phase_chart!O66,IF('Input&amp;Output'!$C$3=32,phase_chart!S66,"")))))</f>
        <v>0</v>
      </c>
      <c r="M69" s="206" t="b">
        <f>IF('Input&amp;Output'!$C$3=10,phase_chart!D66,IF('Input&amp;Output'!$C$3=21,phase_chart!H66,IF('Input&amp;Output'!$C$3=22,phase_chart!L66,IF('Input&amp;Output'!$C$3=31,phase_chart!P66,IF('Input&amp;Output'!$C$3=32,phase_chart!T66,"")))))</f>
        <v>0</v>
      </c>
      <c r="N69" s="205" t="b">
        <f>IF('Input&amp;Output'!$C$3=10,phase_chart!E66,IF('Input&amp;Output'!$C$3=21,phase_chart!I66,IF('Input&amp;Output'!$C$3=22,phase_chart!M66,IF('Input&amp;Output'!$C$3=31,phase_chart!Q66,IF('Input&amp;Output'!$C$3=32,phase_chart!U66,"")))))</f>
        <v>1</v>
      </c>
      <c r="P69" s="159">
        <f ca="1">IF(NOT($J69=0),IF($J69&lt;IF($P68=0,0,VLOOKUP(P68,tbL!$M$37:$Q$43,IF(L69=TRUE,2,4))),IF($J69&gt;=VLOOKUP(P68,tbL!$M$37:$Q$43,IF(L69=TRUE,3,5)),$P68,IF(AND(L68=TRUE,L69=TRUE),$P68,$P68-1)),IF(AND(L69=TRUE,J69=VLOOKUP(P68,tbL!$M$37:$Q$43,IF(L69=TRUE,2,4))),P68,IF($P68+1&gt;$C$12,$C$12,$P68+1))),0)</f>
        <v>1</v>
      </c>
      <c r="Q69" s="159">
        <f t="shared" ref="Q69:Q132" ca="1" si="34">P69</f>
        <v>1</v>
      </c>
      <c r="R69" s="207">
        <f t="shared" si="22"/>
        <v>0</v>
      </c>
      <c r="S69" s="208"/>
      <c r="T69" s="159">
        <f t="shared" si="23"/>
        <v>0</v>
      </c>
      <c r="U69" s="209" t="str">
        <f ca="1">IF(AND(T69=-1,N69=TRUE),"*",IF(AND(U68="*",N69=TRUE),"*",IF(AND(AND(L69=TRUE,U68="*"),J69&lt;VLOOKUP(V68+1,tbL!$M$38:$O$43,3)),"*","")))</f>
        <v/>
      </c>
      <c r="V69" s="204">
        <f t="shared" ref="V69:V132" ca="1" si="35">IF(U69="*",IF(Q69&gt;V68,V68,Q69),Q69)</f>
        <v>1</v>
      </c>
      <c r="Y69" s="159">
        <f t="shared" ref="Y69:Y132" ca="1" si="36">IF(OR($V69=3,OR($V69=1,$V69=2)),IF(OR($V72=0,OR($V73=0,OR($V74=0,OR($V75=0,OR($V76=0,OR($V77=0,$V78=0)))))),IF(J69&lt;IF(V69=3,$D$18,IF(V69=2,$F$13,$F$8)),0,IF(Y68=0,0,IF(J69&lt;10,0,""))),""),"")</f>
        <v>0</v>
      </c>
      <c r="Z69" s="159" t="str">
        <f t="shared" ref="Z69:Z132" si="37">IF(AND(AND(J74&gt;0,J73=0),Z68=""),1,IF(Z68=1,IF(AND(J69&gt;0,J70-J69&gt;0),"",1),""))</f>
        <v/>
      </c>
      <c r="AA69" s="159">
        <f t="shared" ca="1" si="28"/>
        <v>1</v>
      </c>
      <c r="AC69" s="161" t="str">
        <f t="shared" ref="AC69:AC132" ca="1" si="38">IF(OR(OR($AT69=-1,$R69=1),AA69=0),"",IF(AND(AA68=AA70,AA69&lt;&gt;AA68),"*",""))</f>
        <v/>
      </c>
      <c r="AD69" s="161">
        <f t="shared" ref="AD69:AD132" ca="1" si="39">IF(AC69="*",AA68,AA69)</f>
        <v>1</v>
      </c>
      <c r="AE69" s="161" t="str">
        <f t="shared" ref="AE69:AE132" ca="1" si="40">IF(OR(OR($AT69=-1,$R69=1),AD69=0),"",IF(AND(AND(AD68=AD71,AD69&lt;&gt;AD68),AD69=AD70),IF(AE67="*","","*"),""))</f>
        <v/>
      </c>
      <c r="AF69" s="161">
        <f t="shared" ref="AF69:AF132" ca="1" si="41">IF(AE69="*",AD68,IF(AE68="*",AD67,AD69))</f>
        <v>1</v>
      </c>
      <c r="AG69" s="161" t="str">
        <f t="shared" ref="AG69:AG132" ca="1" si="42">IF(OR(OR(OR($AT69=-1,$R69=1),AF69=0),AG66="*"),"",IF(AND(AND(AND(AF68=AF72,AF69&lt;&gt;AF68),AF69=AF70),AF69=AF71),"*",""))</f>
        <v/>
      </c>
      <c r="AH69" s="161">
        <f t="shared" ref="AH69:AH132" ca="1" si="43">IF(AG69="*",AF68,IF(AG68="*",AF67,IF(AG67="*",AF66,AF69)))</f>
        <v>1</v>
      </c>
      <c r="AI69" s="161" t="str">
        <f t="shared" ref="AI69:AI132" ca="1" si="44">IF(OR(OR(OR($AT69=-1,$R69=1),AH69=0),AI65="*"),"",IF(AND(AND(AND(AND(AH68=AH73,AH69&lt;&gt;AH68),AH69=AH70),AH69=AH71),AH69=AH72),"*",""))</f>
        <v/>
      </c>
      <c r="AJ69" s="161">
        <f t="shared" ref="AJ69:AJ132" ca="1" si="45">IF(AI69="*",AH68,IF(AI68="*",AH67,IF(AI67="*",AH66,IF(AI66="*",AH65,AH69))))</f>
        <v>1</v>
      </c>
      <c r="AL69" s="161" t="str">
        <f t="shared" ref="AL69:AL132" ca="1" si="46">IF(OR(OR(OR($AT69=-1,$R69=1),AJ69=0),AL65="*"),"",IF(AND(AND(AND(AND(AJ68=AJ73,AJ69&lt;&gt;AJ68),AJ69=AJ70),AJ69=AJ71),AJ69=AJ72),"*",""))</f>
        <v/>
      </c>
      <c r="AM69" s="161">
        <f t="shared" ca="1" si="27"/>
        <v>1</v>
      </c>
      <c r="AN69" s="161" t="str">
        <f t="shared" ref="AN69:AN132" ca="1" si="47">IF(OR(OR(OR($AT69=-1,$R69=1),AM69=0),AN66="*"),"",IF(AND(AND(AND(AM68=AM72,AM69&lt;&gt;AM68),AM69=AM70),AM69=AM71),"*",""))</f>
        <v/>
      </c>
      <c r="AO69" s="161">
        <f t="shared" ca="1" si="26"/>
        <v>1</v>
      </c>
      <c r="AP69" s="161" t="str">
        <f t="shared" ref="AP69:AP132" ca="1" si="48">IF(OR(OR($AT69=-1,$R69=1),AO69=0),"",IF(AND(AND(AO68=AO71,AO69&lt;&gt;AO68),AO69=AO70),"*",""))</f>
        <v/>
      </c>
      <c r="AQ69" s="161">
        <f t="shared" ca="1" si="24"/>
        <v>1</v>
      </c>
      <c r="AR69" s="161" t="str">
        <f t="shared" ref="AR69:AR132" ca="1" si="49">IF(OR(OR($AT69=-1,$R69=1),AQ69=0),"",IF(AND(AQ68=AQ70,AQ69&lt;&gt;AQ68),"*",""))</f>
        <v/>
      </c>
      <c r="AS69" s="161">
        <f t="shared" ref="AS69:AS132" ca="1" si="50">IF(AR69="*",AQ68,AQ69)</f>
        <v>1</v>
      </c>
      <c r="AT69" s="159">
        <f t="shared" ca="1" si="29"/>
        <v>-1</v>
      </c>
      <c r="AU69" s="210">
        <f t="shared" ca="1" si="33"/>
        <v>14</v>
      </c>
      <c r="AV69" s="209"/>
      <c r="AW69" s="204">
        <f t="shared" ref="AW69:AW132" si="51">AW68+J69/3.6</f>
        <v>289.63888888888897</v>
      </c>
      <c r="AX69" s="159"/>
      <c r="AZ69" s="159"/>
      <c r="BM69" s="207"/>
      <c r="BN69" s="212"/>
      <c r="BP69" s="209"/>
      <c r="BQ69" s="211"/>
      <c r="BR69" s="211"/>
      <c r="BS69" s="211"/>
      <c r="BT69" s="211"/>
      <c r="BU69" s="211"/>
      <c r="BV69" s="211"/>
      <c r="BW69" s="211"/>
      <c r="BX69" s="211"/>
      <c r="BY69" s="211"/>
      <c r="BZ69" s="211"/>
      <c r="CA69" s="209"/>
      <c r="CB69" s="224"/>
      <c r="CC69" s="204"/>
      <c r="CD69" s="204"/>
      <c r="CE69" s="204"/>
      <c r="CF69" s="211"/>
      <c r="CG69" s="211"/>
      <c r="CI69" s="209"/>
      <c r="CJ69" s="209"/>
      <c r="CW69" s="225"/>
      <c r="CX69" s="249"/>
      <c r="DD69" s="209"/>
      <c r="DE69" s="211"/>
      <c r="DF69" s="211"/>
      <c r="DG69" s="211"/>
      <c r="DH69" s="211"/>
      <c r="DI69" s="211"/>
      <c r="DL69" s="165"/>
      <c r="DM69" s="165"/>
      <c r="DN69" s="166"/>
      <c r="DO69" s="209"/>
      <c r="DP69" s="211"/>
      <c r="DQ69" s="211"/>
      <c r="DR69" s="211"/>
      <c r="DS69" s="211"/>
      <c r="DT69" s="211"/>
      <c r="DW69" s="165"/>
      <c r="DX69" s="165"/>
      <c r="DY69" s="166"/>
      <c r="DZ69" s="209"/>
      <c r="EA69" s="211"/>
      <c r="EB69" s="211"/>
      <c r="EC69" s="211"/>
      <c r="ED69" s="211"/>
      <c r="EE69" s="211"/>
      <c r="EH69" s="165"/>
      <c r="EI69" s="165"/>
      <c r="EJ69" s="166"/>
      <c r="EK69" s="209"/>
      <c r="EL69" s="211"/>
      <c r="EM69" s="211"/>
      <c r="EN69" s="211"/>
      <c r="EO69" s="211"/>
      <c r="EP69" s="211"/>
      <c r="ES69" s="165"/>
      <c r="ET69" s="165"/>
      <c r="EU69" s="166"/>
      <c r="EV69" s="209"/>
      <c r="EW69" s="211"/>
      <c r="EX69" s="211"/>
      <c r="EY69" s="211"/>
      <c r="EZ69" s="211"/>
      <c r="FA69" s="211"/>
      <c r="FD69" s="165"/>
      <c r="FE69" s="165"/>
      <c r="FF69" s="166"/>
      <c r="FG69" s="209"/>
      <c r="FH69" s="211"/>
      <c r="FI69" s="211"/>
      <c r="FJ69" s="211"/>
      <c r="FK69" s="211"/>
      <c r="FL69" s="211"/>
    </row>
    <row r="70" spans="2:168">
      <c r="I70" s="221">
        <f t="shared" si="25"/>
        <v>66</v>
      </c>
      <c r="J70" s="159">
        <f>'v-t_chart'!C67</f>
        <v>9.4</v>
      </c>
      <c r="K70" s="204">
        <f t="shared" ca="1" si="32"/>
        <v>27.532599999999999</v>
      </c>
      <c r="L70" s="205" t="b">
        <f>IF('Input&amp;Output'!$C$3=10,phase_chart!C67,IF('Input&amp;Output'!$C$3=21,phase_chart!G67,IF('Input&amp;Output'!$C$3=22,phase_chart!K67,IF('Input&amp;Output'!$C$3=31,phase_chart!O67,IF('Input&amp;Output'!$C$3=32,phase_chart!S67,"")))))</f>
        <v>0</v>
      </c>
      <c r="M70" s="206" t="b">
        <f>IF('Input&amp;Output'!$C$3=10,phase_chart!D67,IF('Input&amp;Output'!$C$3=21,phase_chart!H67,IF('Input&amp;Output'!$C$3=22,phase_chart!L67,IF('Input&amp;Output'!$C$3=31,phase_chart!P67,IF('Input&amp;Output'!$C$3=32,phase_chart!T67,"")))))</f>
        <v>0</v>
      </c>
      <c r="N70" s="205" t="b">
        <f>IF('Input&amp;Output'!$C$3=10,phase_chart!E67,IF('Input&amp;Output'!$C$3=21,phase_chart!I67,IF('Input&amp;Output'!$C$3=22,phase_chart!M67,IF('Input&amp;Output'!$C$3=31,phase_chart!Q67,IF('Input&amp;Output'!$C$3=32,phase_chart!U67,"")))))</f>
        <v>1</v>
      </c>
      <c r="P70" s="159">
        <f ca="1">IF(NOT($J70=0),IF($J70&lt;IF($P69=0,0,VLOOKUP(P69,tbL!$M$37:$Q$43,IF(L70=TRUE,2,4))),IF($J70&gt;=VLOOKUP(P69,tbL!$M$37:$Q$43,IF(L70=TRUE,3,5)),$P69,IF(AND(L69=TRUE,L70=TRUE),$P69,$P69-1)),IF(AND(L70=TRUE,J70=VLOOKUP(P69,tbL!$M$37:$Q$43,IF(L70=TRUE,2,4))),P69,IF($P69+1&gt;$C$12,$C$12,$P69+1))),0)</f>
        <v>1</v>
      </c>
      <c r="Q70" s="159">
        <f t="shared" ca="1" si="34"/>
        <v>1</v>
      </c>
      <c r="R70" s="207">
        <f t="shared" ref="R70:R133" si="52">IF(L70=TRUE,IF(OR(K69=0,R69=1),1,0),0)</f>
        <v>0</v>
      </c>
      <c r="S70" s="208"/>
      <c r="T70" s="159">
        <f t="shared" ref="T70:T133" si="53">IF(AND(L69=TRUE,M70=TRUE),1,IF(AND(L69=TRUE,N70=TRUE),-1,0))</f>
        <v>0</v>
      </c>
      <c r="U70" s="209" t="str">
        <f ca="1">IF(AND(T70=-1,N70=TRUE),"*",IF(AND(U69="*",N70=TRUE),"*",IF(AND(AND(L70=TRUE,U69="*"),J70&lt;VLOOKUP(V69+1,tbL!$M$38:$O$43,3)),"*","")))</f>
        <v/>
      </c>
      <c r="V70" s="204">
        <f t="shared" ca="1" si="35"/>
        <v>1</v>
      </c>
      <c r="Y70" s="159">
        <f t="shared" ca="1" si="36"/>
        <v>0</v>
      </c>
      <c r="Z70" s="159" t="str">
        <f t="shared" si="37"/>
        <v/>
      </c>
      <c r="AA70" s="159">
        <f t="shared" ca="1" si="28"/>
        <v>1</v>
      </c>
      <c r="AC70" s="161" t="str">
        <f t="shared" ca="1" si="38"/>
        <v/>
      </c>
      <c r="AD70" s="161">
        <f t="shared" ca="1" si="39"/>
        <v>1</v>
      </c>
      <c r="AE70" s="161" t="str">
        <f t="shared" ca="1" si="40"/>
        <v/>
      </c>
      <c r="AF70" s="161">
        <f t="shared" ca="1" si="41"/>
        <v>1</v>
      </c>
      <c r="AG70" s="161" t="str">
        <f t="shared" ca="1" si="42"/>
        <v/>
      </c>
      <c r="AH70" s="161">
        <f t="shared" ca="1" si="43"/>
        <v>1</v>
      </c>
      <c r="AI70" s="161" t="str">
        <f t="shared" ca="1" si="44"/>
        <v/>
      </c>
      <c r="AJ70" s="161">
        <f t="shared" ca="1" si="45"/>
        <v>1</v>
      </c>
      <c r="AL70" s="161" t="str">
        <f t="shared" ca="1" si="46"/>
        <v/>
      </c>
      <c r="AM70" s="161">
        <f t="shared" ca="1" si="27"/>
        <v>1</v>
      </c>
      <c r="AN70" s="161" t="str">
        <f t="shared" ca="1" si="47"/>
        <v/>
      </c>
      <c r="AO70" s="161">
        <f t="shared" ca="1" si="26"/>
        <v>1</v>
      </c>
      <c r="AP70" s="161" t="str">
        <f t="shared" ca="1" si="48"/>
        <v/>
      </c>
      <c r="AQ70" s="161">
        <f t="shared" ref="AQ70:AQ133" ca="1" si="54">IF(AP70="*",AO69,IF(AP69="*",AO68,AO70))</f>
        <v>1</v>
      </c>
      <c r="AR70" s="161" t="str">
        <f t="shared" ca="1" si="49"/>
        <v/>
      </c>
      <c r="AS70" s="161">
        <f t="shared" ca="1" si="50"/>
        <v>1</v>
      </c>
      <c r="AT70" s="159">
        <f t="shared" ca="1" si="29"/>
        <v>-1</v>
      </c>
      <c r="AU70" s="210">
        <f t="shared" ca="1" si="33"/>
        <v>14</v>
      </c>
      <c r="AV70" s="209"/>
      <c r="AW70" s="204">
        <f t="shared" si="51"/>
        <v>292.25000000000006</v>
      </c>
      <c r="AX70" s="159"/>
      <c r="AZ70" s="159"/>
      <c r="BM70" s="207"/>
      <c r="BN70" s="212"/>
      <c r="BP70" s="209"/>
      <c r="BQ70" s="211"/>
      <c r="BR70" s="211"/>
      <c r="BS70" s="211"/>
      <c r="BT70" s="211"/>
      <c r="BU70" s="211"/>
      <c r="BV70" s="211"/>
      <c r="BW70" s="211"/>
      <c r="BX70" s="211"/>
      <c r="BY70" s="211"/>
      <c r="BZ70" s="211"/>
      <c r="CA70" s="209"/>
      <c r="CB70" s="224"/>
      <c r="CC70" s="204"/>
      <c r="CD70" s="204"/>
      <c r="CE70" s="204"/>
      <c r="CF70" s="211"/>
      <c r="CG70" s="211"/>
      <c r="CI70" s="209"/>
      <c r="CJ70" s="209"/>
      <c r="CW70" s="225"/>
      <c r="CX70" s="249"/>
      <c r="DD70" s="209"/>
      <c r="DE70" s="211"/>
      <c r="DF70" s="211"/>
      <c r="DG70" s="211"/>
      <c r="DH70" s="211"/>
      <c r="DI70" s="211"/>
      <c r="DL70" s="165"/>
      <c r="DM70" s="165"/>
      <c r="DN70" s="166"/>
      <c r="DO70" s="209"/>
      <c r="DP70" s="211"/>
      <c r="DQ70" s="211"/>
      <c r="DR70" s="211"/>
      <c r="DS70" s="211"/>
      <c r="DT70" s="211"/>
      <c r="DW70" s="165"/>
      <c r="DX70" s="165"/>
      <c r="DY70" s="166"/>
      <c r="DZ70" s="209"/>
      <c r="EA70" s="211"/>
      <c r="EB70" s="211"/>
      <c r="EC70" s="211"/>
      <c r="ED70" s="211"/>
      <c r="EE70" s="211"/>
      <c r="EH70" s="165"/>
      <c r="EI70" s="165"/>
      <c r="EJ70" s="166"/>
      <c r="EK70" s="209"/>
      <c r="EL70" s="211"/>
      <c r="EM70" s="211"/>
      <c r="EN70" s="211"/>
      <c r="EO70" s="211"/>
      <c r="EP70" s="211"/>
      <c r="ES70" s="165"/>
      <c r="ET70" s="165"/>
      <c r="EU70" s="166"/>
      <c r="EV70" s="209"/>
      <c r="EW70" s="211"/>
      <c r="EX70" s="211"/>
      <c r="EY70" s="211"/>
      <c r="EZ70" s="211"/>
      <c r="FA70" s="211"/>
      <c r="FD70" s="165"/>
      <c r="FE70" s="165"/>
      <c r="FF70" s="166"/>
      <c r="FG70" s="209"/>
      <c r="FH70" s="211"/>
      <c r="FI70" s="211"/>
      <c r="FJ70" s="211"/>
      <c r="FK70" s="211"/>
      <c r="FL70" s="211"/>
    </row>
    <row r="71" spans="2:168">
      <c r="I71" s="221">
        <f t="shared" ref="I71:I134" si="55">I70+1</f>
        <v>67</v>
      </c>
      <c r="J71" s="159">
        <f>'v-t_chart'!C68</f>
        <v>4.9000000000000004</v>
      </c>
      <c r="K71" s="204">
        <f t="shared" ca="1" si="32"/>
        <v>14.3521</v>
      </c>
      <c r="L71" s="205" t="b">
        <f>IF('Input&amp;Output'!$C$3=10,phase_chart!C68,IF('Input&amp;Output'!$C$3=21,phase_chart!G68,IF('Input&amp;Output'!$C$3=22,phase_chart!K68,IF('Input&amp;Output'!$C$3=31,phase_chart!O68,IF('Input&amp;Output'!$C$3=32,phase_chart!S68,"")))))</f>
        <v>0</v>
      </c>
      <c r="M71" s="206" t="b">
        <f>IF('Input&amp;Output'!$C$3=10,phase_chart!D68,IF('Input&amp;Output'!$C$3=21,phase_chart!H68,IF('Input&amp;Output'!$C$3=22,phase_chart!L68,IF('Input&amp;Output'!$C$3=31,phase_chart!P68,IF('Input&amp;Output'!$C$3=32,phase_chart!T68,"")))))</f>
        <v>0</v>
      </c>
      <c r="N71" s="205" t="b">
        <f>IF('Input&amp;Output'!$C$3=10,phase_chart!E68,IF('Input&amp;Output'!$C$3=21,phase_chart!I68,IF('Input&amp;Output'!$C$3=22,phase_chart!M68,IF('Input&amp;Output'!$C$3=31,phase_chart!Q68,IF('Input&amp;Output'!$C$3=32,phase_chart!U68,"")))))</f>
        <v>1</v>
      </c>
      <c r="P71" s="159">
        <f ca="1">IF(NOT($J71=0),IF($J71&lt;IF($P70=0,0,VLOOKUP(P70,tbL!$M$37:$Q$43,IF(L71=TRUE,2,4))),IF($J71&gt;=VLOOKUP(P70,tbL!$M$37:$Q$43,IF(L71=TRUE,3,5)),$P70,IF(AND(L70=TRUE,L71=TRUE),$P70,$P70-1)),IF(AND(L71=TRUE,J71=VLOOKUP(P70,tbL!$M$37:$Q$43,IF(L71=TRUE,2,4))),P70,IF($P70+1&gt;$C$12,$C$12,$P70+1))),0)</f>
        <v>1</v>
      </c>
      <c r="Q71" s="159">
        <f t="shared" ca="1" si="34"/>
        <v>1</v>
      </c>
      <c r="R71" s="207">
        <f t="shared" si="52"/>
        <v>0</v>
      </c>
      <c r="S71" s="208"/>
      <c r="T71" s="159">
        <f t="shared" si="53"/>
        <v>0</v>
      </c>
      <c r="U71" s="209" t="str">
        <f ca="1">IF(AND(T71=-1,N71=TRUE),"*",IF(AND(U70="*",N71=TRUE),"*",IF(AND(AND(L71=TRUE,U70="*"),J71&lt;VLOOKUP(V70+1,tbL!$M$38:$O$43,3)),"*","")))</f>
        <v/>
      </c>
      <c r="V71" s="204">
        <f t="shared" ca="1" si="35"/>
        <v>1</v>
      </c>
      <c r="Y71" s="159">
        <f t="shared" ca="1" si="36"/>
        <v>0</v>
      </c>
      <c r="Z71" s="159" t="str">
        <f t="shared" si="37"/>
        <v/>
      </c>
      <c r="AA71" s="159">
        <f t="shared" ca="1" si="28"/>
        <v>1</v>
      </c>
      <c r="AC71" s="161" t="str">
        <f t="shared" ca="1" si="38"/>
        <v/>
      </c>
      <c r="AD71" s="161">
        <f t="shared" ca="1" si="39"/>
        <v>1</v>
      </c>
      <c r="AE71" s="161" t="str">
        <f t="shared" ca="1" si="40"/>
        <v/>
      </c>
      <c r="AF71" s="161">
        <f t="shared" ca="1" si="41"/>
        <v>1</v>
      </c>
      <c r="AG71" s="161" t="str">
        <f t="shared" ca="1" si="42"/>
        <v/>
      </c>
      <c r="AH71" s="161">
        <f t="shared" ca="1" si="43"/>
        <v>1</v>
      </c>
      <c r="AI71" s="161" t="str">
        <f t="shared" ca="1" si="44"/>
        <v/>
      </c>
      <c r="AJ71" s="161">
        <f t="shared" ca="1" si="45"/>
        <v>1</v>
      </c>
      <c r="AL71" s="161" t="str">
        <f t="shared" ca="1" si="46"/>
        <v/>
      </c>
      <c r="AM71" s="161">
        <f t="shared" ca="1" si="27"/>
        <v>1</v>
      </c>
      <c r="AN71" s="161" t="str">
        <f t="shared" ca="1" si="47"/>
        <v/>
      </c>
      <c r="AO71" s="161">
        <f t="shared" ref="AO71:AO134" ca="1" si="56">IF(AN71="*",AM70,IF(AN70="*",AM69,IF(AN69="*",AM68,AM71)))</f>
        <v>1</v>
      </c>
      <c r="AP71" s="161" t="str">
        <f t="shared" ca="1" si="48"/>
        <v/>
      </c>
      <c r="AQ71" s="161">
        <f t="shared" ca="1" si="54"/>
        <v>1</v>
      </c>
      <c r="AR71" s="161" t="str">
        <f t="shared" ca="1" si="49"/>
        <v/>
      </c>
      <c r="AS71" s="161">
        <f t="shared" ca="1" si="50"/>
        <v>1</v>
      </c>
      <c r="AT71" s="159">
        <f t="shared" ca="1" si="29"/>
        <v>-1</v>
      </c>
      <c r="AU71" s="210">
        <f t="shared" ca="1" si="33"/>
        <v>14</v>
      </c>
      <c r="AV71" s="209"/>
      <c r="AW71" s="204">
        <f t="shared" si="51"/>
        <v>293.61111111111114</v>
      </c>
      <c r="AX71" s="159"/>
      <c r="AZ71" s="159"/>
      <c r="BM71" s="207"/>
      <c r="BN71" s="212"/>
      <c r="BP71" s="209"/>
      <c r="BQ71" s="211"/>
      <c r="BR71" s="211"/>
      <c r="BS71" s="211"/>
      <c r="BT71" s="211"/>
      <c r="BU71" s="211"/>
      <c r="BV71" s="211"/>
      <c r="BW71" s="211"/>
      <c r="BX71" s="211"/>
      <c r="BY71" s="211"/>
      <c r="BZ71" s="211"/>
      <c r="CA71" s="209"/>
      <c r="CB71" s="224"/>
      <c r="CC71" s="204"/>
      <c r="CD71" s="204"/>
      <c r="CE71" s="204"/>
      <c r="CF71" s="211"/>
      <c r="CG71" s="211"/>
      <c r="CI71" s="209"/>
      <c r="CJ71" s="209"/>
      <c r="CW71" s="225"/>
      <c r="CX71" s="249"/>
      <c r="DD71" s="209"/>
      <c r="DE71" s="211"/>
      <c r="DF71" s="211"/>
      <c r="DG71" s="211"/>
      <c r="DH71" s="211"/>
      <c r="DI71" s="211"/>
      <c r="DL71" s="165"/>
      <c r="DM71" s="165"/>
      <c r="DN71" s="166"/>
      <c r="DO71" s="209"/>
      <c r="DP71" s="211"/>
      <c r="DQ71" s="211"/>
      <c r="DR71" s="211"/>
      <c r="DS71" s="211"/>
      <c r="DT71" s="211"/>
      <c r="DW71" s="165"/>
      <c r="DX71" s="165"/>
      <c r="DY71" s="166"/>
      <c r="DZ71" s="209"/>
      <c r="EA71" s="211"/>
      <c r="EB71" s="211"/>
      <c r="EC71" s="211"/>
      <c r="ED71" s="211"/>
      <c r="EE71" s="211"/>
      <c r="EH71" s="165"/>
      <c r="EI71" s="165"/>
      <c r="EJ71" s="166"/>
      <c r="EK71" s="209"/>
      <c r="EL71" s="211"/>
      <c r="EM71" s="211"/>
      <c r="EN71" s="211"/>
      <c r="EO71" s="211"/>
      <c r="EP71" s="211"/>
      <c r="ES71" s="165"/>
      <c r="ET71" s="165"/>
      <c r="EU71" s="166"/>
      <c r="EV71" s="209"/>
      <c r="EW71" s="211"/>
      <c r="EX71" s="211"/>
      <c r="EY71" s="211"/>
      <c r="EZ71" s="211"/>
      <c r="FA71" s="211"/>
      <c r="FD71" s="165"/>
      <c r="FE71" s="165"/>
      <c r="FF71" s="166"/>
      <c r="FG71" s="209"/>
      <c r="FH71" s="211"/>
      <c r="FI71" s="211"/>
      <c r="FJ71" s="211"/>
      <c r="FK71" s="211"/>
      <c r="FL71" s="211"/>
    </row>
    <row r="72" spans="2:168">
      <c r="I72" s="221">
        <f t="shared" si="55"/>
        <v>68</v>
      </c>
      <c r="J72" s="159">
        <f>'v-t_chart'!C69</f>
        <v>2</v>
      </c>
      <c r="K72" s="204">
        <f t="shared" ca="1" si="32"/>
        <v>5.8579999999999997</v>
      </c>
      <c r="L72" s="205" t="b">
        <f>IF('Input&amp;Output'!$C$3=10,phase_chart!C69,IF('Input&amp;Output'!$C$3=21,phase_chart!G69,IF('Input&amp;Output'!$C$3=22,phase_chart!K69,IF('Input&amp;Output'!$C$3=31,phase_chart!O69,IF('Input&amp;Output'!$C$3=32,phase_chart!S69,"")))))</f>
        <v>0</v>
      </c>
      <c r="M72" s="206" t="b">
        <f>IF('Input&amp;Output'!$C$3=10,phase_chart!D69,IF('Input&amp;Output'!$C$3=21,phase_chart!H69,IF('Input&amp;Output'!$C$3=22,phase_chart!L69,IF('Input&amp;Output'!$C$3=31,phase_chart!P69,IF('Input&amp;Output'!$C$3=32,phase_chart!T69,"")))))</f>
        <v>0</v>
      </c>
      <c r="N72" s="205" t="b">
        <f>IF('Input&amp;Output'!$C$3=10,phase_chart!E69,IF('Input&amp;Output'!$C$3=21,phase_chart!I69,IF('Input&amp;Output'!$C$3=22,phase_chart!M69,IF('Input&amp;Output'!$C$3=31,phase_chart!Q69,IF('Input&amp;Output'!$C$3=32,phase_chart!U69,"")))))</f>
        <v>1</v>
      </c>
      <c r="P72" s="159">
        <f ca="1">IF(NOT($J72=0),IF($J72&lt;IF($P71=0,0,VLOOKUP(P71,tbL!$M$37:$Q$43,IF(L72=TRUE,2,4))),IF($J72&gt;=VLOOKUP(P71,tbL!$M$37:$Q$43,IF(L72=TRUE,3,5)),$P71,IF(AND(L71=TRUE,L72=TRUE),$P71,$P71-1)),IF(AND(L72=TRUE,J72=VLOOKUP(P71,tbL!$M$37:$Q$43,IF(L72=TRUE,2,4))),P71,IF($P71+1&gt;$C$12,$C$12,$P71+1))),0)</f>
        <v>1</v>
      </c>
      <c r="Q72" s="159">
        <f t="shared" ca="1" si="34"/>
        <v>1</v>
      </c>
      <c r="R72" s="207">
        <f t="shared" si="52"/>
        <v>0</v>
      </c>
      <c r="S72" s="208"/>
      <c r="T72" s="159">
        <f t="shared" si="53"/>
        <v>0</v>
      </c>
      <c r="U72" s="209" t="str">
        <f ca="1">IF(AND(T72=-1,N72=TRUE),"*",IF(AND(U71="*",N72=TRUE),"*",IF(AND(AND(L72=TRUE,U71="*"),J72&lt;VLOOKUP(V71+1,tbL!$M$38:$O$43,3)),"*","")))</f>
        <v/>
      </c>
      <c r="V72" s="204">
        <f t="shared" ca="1" si="35"/>
        <v>1</v>
      </c>
      <c r="Y72" s="159">
        <f t="shared" ca="1" si="36"/>
        <v>0</v>
      </c>
      <c r="Z72" s="159" t="str">
        <f t="shared" si="37"/>
        <v/>
      </c>
      <c r="AA72" s="159">
        <f t="shared" ca="1" si="28"/>
        <v>1</v>
      </c>
      <c r="AC72" s="161" t="str">
        <f t="shared" ca="1" si="38"/>
        <v/>
      </c>
      <c r="AD72" s="161">
        <f t="shared" ca="1" si="39"/>
        <v>1</v>
      </c>
      <c r="AE72" s="161" t="str">
        <f t="shared" ca="1" si="40"/>
        <v/>
      </c>
      <c r="AF72" s="161">
        <f t="shared" ca="1" si="41"/>
        <v>1</v>
      </c>
      <c r="AG72" s="161" t="str">
        <f t="shared" ca="1" si="42"/>
        <v/>
      </c>
      <c r="AH72" s="161">
        <f t="shared" ca="1" si="43"/>
        <v>1</v>
      </c>
      <c r="AI72" s="161" t="str">
        <f t="shared" ca="1" si="44"/>
        <v/>
      </c>
      <c r="AJ72" s="161">
        <f t="shared" ca="1" si="45"/>
        <v>1</v>
      </c>
      <c r="AL72" s="161" t="str">
        <f t="shared" ca="1" si="46"/>
        <v/>
      </c>
      <c r="AM72" s="161">
        <f t="shared" ref="AM72:AM135" ca="1" si="57">IF(AL72="*",AJ71,IF(AL71="*",AJ70,IF(AL70="*",AJ69,IF(AL69="*",AJ68,AJ72))))</f>
        <v>1</v>
      </c>
      <c r="AN72" s="161" t="str">
        <f t="shared" ca="1" si="47"/>
        <v/>
      </c>
      <c r="AO72" s="161">
        <f t="shared" ca="1" si="56"/>
        <v>1</v>
      </c>
      <c r="AP72" s="161" t="str">
        <f t="shared" ca="1" si="48"/>
        <v/>
      </c>
      <c r="AQ72" s="161">
        <f t="shared" ca="1" si="54"/>
        <v>1</v>
      </c>
      <c r="AR72" s="161" t="str">
        <f t="shared" ca="1" si="49"/>
        <v/>
      </c>
      <c r="AS72" s="161">
        <f t="shared" ca="1" si="50"/>
        <v>1</v>
      </c>
      <c r="AT72" s="159">
        <f t="shared" ca="1" si="29"/>
        <v>-1</v>
      </c>
      <c r="AU72" s="210">
        <f t="shared" ca="1" si="33"/>
        <v>14</v>
      </c>
      <c r="AV72" s="209"/>
      <c r="AW72" s="204">
        <f t="shared" si="51"/>
        <v>294.16666666666669</v>
      </c>
      <c r="AX72" s="159"/>
      <c r="AZ72" s="159"/>
      <c r="BM72" s="207"/>
      <c r="BN72" s="212"/>
      <c r="BP72" s="209"/>
      <c r="BQ72" s="211"/>
      <c r="BR72" s="211"/>
      <c r="BS72" s="211"/>
      <c r="BT72" s="211"/>
      <c r="BU72" s="211"/>
      <c r="BV72" s="211"/>
      <c r="BW72" s="211"/>
      <c r="BX72" s="211"/>
      <c r="BY72" s="211"/>
      <c r="BZ72" s="211"/>
      <c r="CA72" s="209"/>
      <c r="CB72" s="224"/>
      <c r="CC72" s="204"/>
      <c r="CD72" s="204"/>
      <c r="CE72" s="204"/>
      <c r="CF72" s="211"/>
      <c r="CG72" s="211"/>
      <c r="CI72" s="209"/>
      <c r="CJ72" s="209"/>
      <c r="CW72" s="225"/>
      <c r="CX72" s="249"/>
      <c r="DD72" s="209"/>
      <c r="DE72" s="211"/>
      <c r="DF72" s="211"/>
      <c r="DG72" s="211"/>
      <c r="DH72" s="211"/>
      <c r="DI72" s="211"/>
      <c r="DL72" s="165"/>
      <c r="DM72" s="165"/>
      <c r="DN72" s="166"/>
      <c r="DO72" s="209"/>
      <c r="DP72" s="211"/>
      <c r="DQ72" s="211"/>
      <c r="DR72" s="211"/>
      <c r="DS72" s="211"/>
      <c r="DT72" s="211"/>
      <c r="DW72" s="165"/>
      <c r="DX72" s="165"/>
      <c r="DY72" s="166"/>
      <c r="DZ72" s="209"/>
      <c r="EA72" s="211"/>
      <c r="EB72" s="211"/>
      <c r="EC72" s="211"/>
      <c r="ED72" s="211"/>
      <c r="EE72" s="211"/>
      <c r="EH72" s="165"/>
      <c r="EI72" s="165"/>
      <c r="EJ72" s="166"/>
      <c r="EK72" s="209"/>
      <c r="EL72" s="211"/>
      <c r="EM72" s="211"/>
      <c r="EN72" s="211"/>
      <c r="EO72" s="211"/>
      <c r="EP72" s="211"/>
      <c r="ES72" s="165"/>
      <c r="ET72" s="165"/>
      <c r="EU72" s="166"/>
      <c r="EV72" s="209"/>
      <c r="EW72" s="211"/>
      <c r="EX72" s="211"/>
      <c r="EY72" s="211"/>
      <c r="EZ72" s="211"/>
      <c r="FA72" s="211"/>
      <c r="FD72" s="165"/>
      <c r="FE72" s="165"/>
      <c r="FF72" s="166"/>
      <c r="FG72" s="209"/>
      <c r="FH72" s="211"/>
      <c r="FI72" s="211"/>
      <c r="FJ72" s="211"/>
      <c r="FK72" s="211"/>
      <c r="FL72" s="211"/>
    </row>
    <row r="73" spans="2:168">
      <c r="I73" s="221">
        <f t="shared" si="55"/>
        <v>69</v>
      </c>
      <c r="J73" s="159">
        <f>'v-t_chart'!C70</f>
        <v>0</v>
      </c>
      <c r="K73" s="204">
        <f t="shared" si="32"/>
        <v>0</v>
      </c>
      <c r="L73" s="205" t="b">
        <f>IF('Input&amp;Output'!$C$3=10,phase_chart!C70,IF('Input&amp;Output'!$C$3=21,phase_chart!G70,IF('Input&amp;Output'!$C$3=22,phase_chart!K70,IF('Input&amp;Output'!$C$3=31,phase_chart!O70,IF('Input&amp;Output'!$C$3=32,phase_chart!S70,"")))))</f>
        <v>0</v>
      </c>
      <c r="M73" s="206" t="b">
        <f>IF('Input&amp;Output'!$C$3=10,phase_chart!D70,IF('Input&amp;Output'!$C$3=21,phase_chart!H70,IF('Input&amp;Output'!$C$3=22,phase_chart!L70,IF('Input&amp;Output'!$C$3=31,phase_chart!P70,IF('Input&amp;Output'!$C$3=32,phase_chart!T70,"")))))</f>
        <v>0</v>
      </c>
      <c r="N73" s="205" t="b">
        <f>IF('Input&amp;Output'!$C$3=10,phase_chart!E70,IF('Input&amp;Output'!$C$3=21,phase_chart!I70,IF('Input&amp;Output'!$C$3=22,phase_chart!M70,IF('Input&amp;Output'!$C$3=31,phase_chart!Q70,IF('Input&amp;Output'!$C$3=32,phase_chart!U70,"")))))</f>
        <v>0</v>
      </c>
      <c r="P73" s="159">
        <f>IF(NOT($J73=0),IF($J73&lt;IF($P72=0,0,VLOOKUP(P72,tbL!$M$37:$Q$43,IF(L73=TRUE,2,4))),IF($J73&gt;=VLOOKUP(P72,tbL!$M$37:$Q$43,IF(L73=TRUE,3,5)),$P72,IF(AND(L72=TRUE,L73=TRUE),$P72,$P72-1)),IF(AND(L73=TRUE,J73=VLOOKUP(P72,tbL!$M$37:$Q$43,IF(L73=TRUE,2,4))),P72,IF($P72+1&gt;$C$12,$C$12,$P72+1))),0)</f>
        <v>0</v>
      </c>
      <c r="Q73" s="159">
        <f t="shared" si="34"/>
        <v>0</v>
      </c>
      <c r="R73" s="207">
        <f t="shared" si="52"/>
        <v>0</v>
      </c>
      <c r="S73" s="208"/>
      <c r="T73" s="159">
        <f t="shared" si="53"/>
        <v>0</v>
      </c>
      <c r="U73" s="209" t="str">
        <f ca="1">IF(AND(T73=-1,N73=TRUE),"*",IF(AND(U72="*",N73=TRUE),"*",IF(AND(AND(L73=TRUE,U72="*"),J73&lt;VLOOKUP(V72+1,tbL!$M$38:$O$43,3)),"*","")))</f>
        <v/>
      </c>
      <c r="V73" s="204">
        <f t="shared" ca="1" si="35"/>
        <v>0</v>
      </c>
      <c r="Y73" s="159" t="str">
        <f t="shared" ca="1" si="36"/>
        <v/>
      </c>
      <c r="Z73" s="159">
        <f t="shared" si="37"/>
        <v>1</v>
      </c>
      <c r="AA73" s="159">
        <f t="shared" ca="1" si="28"/>
        <v>1</v>
      </c>
      <c r="AC73" s="161" t="str">
        <f t="shared" ca="1" si="38"/>
        <v/>
      </c>
      <c r="AD73" s="161">
        <f t="shared" ca="1" si="39"/>
        <v>1</v>
      </c>
      <c r="AE73" s="161" t="str">
        <f t="shared" ca="1" si="40"/>
        <v/>
      </c>
      <c r="AF73" s="161">
        <f t="shared" ca="1" si="41"/>
        <v>1</v>
      </c>
      <c r="AG73" s="161" t="str">
        <f t="shared" ca="1" si="42"/>
        <v/>
      </c>
      <c r="AH73" s="161">
        <f t="shared" ca="1" si="43"/>
        <v>1</v>
      </c>
      <c r="AI73" s="161" t="str">
        <f t="shared" ca="1" si="44"/>
        <v/>
      </c>
      <c r="AJ73" s="161">
        <f t="shared" ca="1" si="45"/>
        <v>1</v>
      </c>
      <c r="AL73" s="161" t="str">
        <f t="shared" ca="1" si="46"/>
        <v/>
      </c>
      <c r="AM73" s="161">
        <f t="shared" ca="1" si="57"/>
        <v>1</v>
      </c>
      <c r="AN73" s="161" t="str">
        <f t="shared" ca="1" si="47"/>
        <v/>
      </c>
      <c r="AO73" s="161">
        <f t="shared" ca="1" si="56"/>
        <v>1</v>
      </c>
      <c r="AP73" s="161" t="str">
        <f t="shared" ca="1" si="48"/>
        <v/>
      </c>
      <c r="AQ73" s="161">
        <f t="shared" ca="1" si="54"/>
        <v>1</v>
      </c>
      <c r="AR73" s="161" t="str">
        <f t="shared" ca="1" si="49"/>
        <v/>
      </c>
      <c r="AS73" s="161">
        <f t="shared" ca="1" si="50"/>
        <v>1</v>
      </c>
      <c r="AT73" s="159">
        <f t="shared" ca="1" si="29"/>
        <v>-1</v>
      </c>
      <c r="AU73" s="210">
        <f t="shared" ca="1" si="33"/>
        <v>14</v>
      </c>
      <c r="AV73" s="209"/>
      <c r="AW73" s="204">
        <f t="shared" si="51"/>
        <v>294.16666666666669</v>
      </c>
      <c r="AX73" s="159"/>
      <c r="AZ73" s="159"/>
      <c r="BM73" s="207"/>
      <c r="BN73" s="212"/>
      <c r="BP73" s="209"/>
      <c r="BQ73" s="211"/>
      <c r="BR73" s="211"/>
      <c r="BS73" s="211"/>
      <c r="BT73" s="211"/>
      <c r="BU73" s="211"/>
      <c r="BV73" s="211"/>
      <c r="BW73" s="211"/>
      <c r="BX73" s="211"/>
      <c r="BY73" s="211"/>
      <c r="BZ73" s="211"/>
      <c r="CA73" s="209"/>
      <c r="CB73" s="224"/>
      <c r="CC73" s="204"/>
      <c r="CD73" s="204"/>
      <c r="CE73" s="204"/>
      <c r="CF73" s="211"/>
      <c r="CG73" s="211"/>
      <c r="CI73" s="209"/>
      <c r="CJ73" s="209"/>
      <c r="CW73" s="225"/>
      <c r="CX73" s="249"/>
      <c r="DD73" s="209"/>
      <c r="DE73" s="211"/>
      <c r="DF73" s="211"/>
      <c r="DG73" s="211"/>
      <c r="DH73" s="211"/>
      <c r="DI73" s="211"/>
      <c r="DL73" s="165"/>
      <c r="DM73" s="165"/>
      <c r="DN73" s="166"/>
      <c r="DO73" s="209"/>
      <c r="DP73" s="211"/>
      <c r="DQ73" s="211"/>
      <c r="DR73" s="211"/>
      <c r="DS73" s="211"/>
      <c r="DT73" s="211"/>
      <c r="DW73" s="165"/>
      <c r="DX73" s="165"/>
      <c r="DY73" s="166"/>
      <c r="DZ73" s="209"/>
      <c r="EA73" s="211"/>
      <c r="EB73" s="211"/>
      <c r="EC73" s="211"/>
      <c r="ED73" s="211"/>
      <c r="EE73" s="211"/>
      <c r="EH73" s="165"/>
      <c r="EI73" s="165"/>
      <c r="EJ73" s="166"/>
      <c r="EK73" s="209"/>
      <c r="EL73" s="211"/>
      <c r="EM73" s="211"/>
      <c r="EN73" s="211"/>
      <c r="EO73" s="211"/>
      <c r="EP73" s="211"/>
      <c r="ES73" s="165"/>
      <c r="ET73" s="165"/>
      <c r="EU73" s="166"/>
      <c r="EV73" s="209"/>
      <c r="EW73" s="211"/>
      <c r="EX73" s="211"/>
      <c r="EY73" s="211"/>
      <c r="EZ73" s="211"/>
      <c r="FA73" s="211"/>
      <c r="FD73" s="165"/>
      <c r="FE73" s="165"/>
      <c r="FF73" s="166"/>
      <c r="FG73" s="209"/>
      <c r="FH73" s="211"/>
      <c r="FI73" s="211"/>
      <c r="FJ73" s="211"/>
      <c r="FK73" s="211"/>
      <c r="FL73" s="211"/>
    </row>
    <row r="74" spans="2:168">
      <c r="I74" s="221">
        <f t="shared" si="55"/>
        <v>70</v>
      </c>
      <c r="J74" s="159">
        <f>'v-t_chart'!C71</f>
        <v>0</v>
      </c>
      <c r="K74" s="204">
        <f t="shared" si="32"/>
        <v>0</v>
      </c>
      <c r="L74" s="205" t="b">
        <f>IF('Input&amp;Output'!$C$3=10,phase_chart!C71,IF('Input&amp;Output'!$C$3=21,phase_chart!G71,IF('Input&amp;Output'!$C$3=22,phase_chart!K71,IF('Input&amp;Output'!$C$3=31,phase_chart!O71,IF('Input&amp;Output'!$C$3=32,phase_chart!S71,"")))))</f>
        <v>0</v>
      </c>
      <c r="M74" s="206" t="b">
        <f>IF('Input&amp;Output'!$C$3=10,phase_chart!D71,IF('Input&amp;Output'!$C$3=21,phase_chart!H71,IF('Input&amp;Output'!$C$3=22,phase_chart!L71,IF('Input&amp;Output'!$C$3=31,phase_chart!P71,IF('Input&amp;Output'!$C$3=32,phase_chart!T71,"")))))</f>
        <v>0</v>
      </c>
      <c r="N74" s="205" t="b">
        <f>IF('Input&amp;Output'!$C$3=10,phase_chart!E71,IF('Input&amp;Output'!$C$3=21,phase_chart!I71,IF('Input&amp;Output'!$C$3=22,phase_chart!M71,IF('Input&amp;Output'!$C$3=31,phase_chart!Q71,IF('Input&amp;Output'!$C$3=32,phase_chart!U71,"")))))</f>
        <v>0</v>
      </c>
      <c r="P74" s="159">
        <f>IF(NOT($J74=0),IF($J74&lt;IF($P73=0,0,VLOOKUP(P73,tbL!$M$37:$Q$43,IF(L74=TRUE,2,4))),IF($J74&gt;=VLOOKUP(P73,tbL!$M$37:$Q$43,IF(L74=TRUE,3,5)),$P73,IF(AND(L73=TRUE,L74=TRUE),$P73,$P73-1)),IF(AND(L74=TRUE,J74=VLOOKUP(P73,tbL!$M$37:$Q$43,IF(L74=TRUE,2,4))),P73,IF($P73+1&gt;$C$12,$C$12,$P73+1))),0)</f>
        <v>0</v>
      </c>
      <c r="Q74" s="159">
        <f t="shared" si="34"/>
        <v>0</v>
      </c>
      <c r="R74" s="207">
        <f t="shared" si="52"/>
        <v>0</v>
      </c>
      <c r="S74" s="208"/>
      <c r="T74" s="159">
        <f t="shared" si="53"/>
        <v>0</v>
      </c>
      <c r="U74" s="209" t="str">
        <f ca="1">IF(AND(T74=-1,N74=TRUE),"*",IF(AND(U73="*",N74=TRUE),"*",IF(AND(AND(L74=TRUE,U73="*"),J74&lt;VLOOKUP(V73+1,tbL!$M$38:$O$43,3)),"*","")))</f>
        <v/>
      </c>
      <c r="V74" s="204">
        <f t="shared" ca="1" si="35"/>
        <v>0</v>
      </c>
      <c r="Y74" s="159" t="str">
        <f t="shared" ca="1" si="36"/>
        <v/>
      </c>
      <c r="Z74" s="159">
        <f t="shared" si="37"/>
        <v>1</v>
      </c>
      <c r="AA74" s="159">
        <f t="shared" ca="1" si="28"/>
        <v>1</v>
      </c>
      <c r="AC74" s="161" t="str">
        <f t="shared" ca="1" si="38"/>
        <v/>
      </c>
      <c r="AD74" s="161">
        <f t="shared" ca="1" si="39"/>
        <v>1</v>
      </c>
      <c r="AE74" s="161" t="str">
        <f t="shared" ca="1" si="40"/>
        <v/>
      </c>
      <c r="AF74" s="161">
        <f t="shared" ca="1" si="41"/>
        <v>1</v>
      </c>
      <c r="AG74" s="161" t="str">
        <f t="shared" ca="1" si="42"/>
        <v/>
      </c>
      <c r="AH74" s="161">
        <f t="shared" ca="1" si="43"/>
        <v>1</v>
      </c>
      <c r="AI74" s="161" t="str">
        <f t="shared" ca="1" si="44"/>
        <v/>
      </c>
      <c r="AJ74" s="161">
        <f t="shared" ca="1" si="45"/>
        <v>1</v>
      </c>
      <c r="AL74" s="161" t="str">
        <f t="shared" ca="1" si="46"/>
        <v/>
      </c>
      <c r="AM74" s="161">
        <f t="shared" ca="1" si="57"/>
        <v>1</v>
      </c>
      <c r="AN74" s="161" t="str">
        <f t="shared" ca="1" si="47"/>
        <v/>
      </c>
      <c r="AO74" s="161">
        <f t="shared" ca="1" si="56"/>
        <v>1</v>
      </c>
      <c r="AP74" s="161" t="str">
        <f t="shared" ca="1" si="48"/>
        <v/>
      </c>
      <c r="AQ74" s="161">
        <f t="shared" ca="1" si="54"/>
        <v>1</v>
      </c>
      <c r="AR74" s="161" t="str">
        <f t="shared" ca="1" si="49"/>
        <v/>
      </c>
      <c r="AS74" s="161">
        <f t="shared" ca="1" si="50"/>
        <v>1</v>
      </c>
      <c r="AT74" s="159">
        <f t="shared" ca="1" si="29"/>
        <v>-1</v>
      </c>
      <c r="AU74" s="210">
        <f t="shared" ca="1" si="33"/>
        <v>14</v>
      </c>
      <c r="AV74" s="209"/>
      <c r="AW74" s="204">
        <f t="shared" si="51"/>
        <v>294.16666666666669</v>
      </c>
      <c r="AX74" s="159"/>
      <c r="AZ74" s="159"/>
      <c r="BM74" s="207"/>
      <c r="BN74" s="212"/>
      <c r="BP74" s="209"/>
      <c r="BQ74" s="211"/>
      <c r="BR74" s="211"/>
      <c r="BS74" s="211"/>
      <c r="BT74" s="211"/>
      <c r="BU74" s="211"/>
      <c r="BV74" s="211"/>
      <c r="BW74" s="211"/>
      <c r="BX74" s="211"/>
      <c r="BY74" s="211"/>
      <c r="BZ74" s="211"/>
      <c r="CA74" s="209"/>
      <c r="CC74" s="204"/>
      <c r="CD74" s="204"/>
      <c r="CE74" s="204"/>
      <c r="CF74" s="211"/>
      <c r="CG74" s="211"/>
      <c r="CI74" s="209"/>
      <c r="CJ74" s="209"/>
      <c r="CW74" s="225"/>
      <c r="CX74" s="249"/>
      <c r="DD74" s="209"/>
      <c r="DE74" s="211"/>
      <c r="DF74" s="211"/>
      <c r="DG74" s="211"/>
      <c r="DH74" s="211"/>
      <c r="DI74" s="211"/>
      <c r="DL74" s="165"/>
      <c r="DM74" s="165"/>
      <c r="DN74" s="166"/>
      <c r="DO74" s="209"/>
      <c r="DP74" s="211"/>
      <c r="DQ74" s="211"/>
      <c r="DR74" s="211"/>
      <c r="DS74" s="211"/>
      <c r="DT74" s="211"/>
      <c r="DW74" s="165"/>
      <c r="DX74" s="165"/>
      <c r="DY74" s="166"/>
      <c r="DZ74" s="209"/>
      <c r="EA74" s="211"/>
      <c r="EB74" s="211"/>
      <c r="EC74" s="211"/>
      <c r="ED74" s="211"/>
      <c r="EE74" s="211"/>
      <c r="EH74" s="165"/>
      <c r="EI74" s="165"/>
      <c r="EJ74" s="166"/>
      <c r="EK74" s="209"/>
      <c r="EL74" s="211"/>
      <c r="EM74" s="211"/>
      <c r="EN74" s="211"/>
      <c r="EO74" s="211"/>
      <c r="EP74" s="211"/>
      <c r="ES74" s="165"/>
      <c r="ET74" s="165"/>
      <c r="EU74" s="166"/>
      <c r="EV74" s="209"/>
      <c r="EW74" s="211"/>
      <c r="EX74" s="211"/>
      <c r="EY74" s="211"/>
      <c r="EZ74" s="211"/>
      <c r="FA74" s="211"/>
      <c r="FD74" s="165"/>
      <c r="FE74" s="165"/>
      <c r="FF74" s="166"/>
      <c r="FG74" s="209"/>
      <c r="FH74" s="211"/>
      <c r="FI74" s="211"/>
      <c r="FJ74" s="211"/>
      <c r="FK74" s="211"/>
      <c r="FL74" s="211"/>
    </row>
    <row r="75" spans="2:168">
      <c r="I75" s="221">
        <f t="shared" si="55"/>
        <v>71</v>
      </c>
      <c r="J75" s="159">
        <f>'v-t_chart'!C72</f>
        <v>0</v>
      </c>
      <c r="K75" s="204">
        <f t="shared" si="32"/>
        <v>0</v>
      </c>
      <c r="L75" s="205" t="b">
        <f>IF('Input&amp;Output'!$C$3=10,phase_chart!C72,IF('Input&amp;Output'!$C$3=21,phase_chart!G72,IF('Input&amp;Output'!$C$3=22,phase_chart!K72,IF('Input&amp;Output'!$C$3=31,phase_chart!O72,IF('Input&amp;Output'!$C$3=32,phase_chart!S72,"")))))</f>
        <v>0</v>
      </c>
      <c r="M75" s="206" t="b">
        <f>IF('Input&amp;Output'!$C$3=10,phase_chart!D72,IF('Input&amp;Output'!$C$3=21,phase_chart!H72,IF('Input&amp;Output'!$C$3=22,phase_chart!L72,IF('Input&amp;Output'!$C$3=31,phase_chart!P72,IF('Input&amp;Output'!$C$3=32,phase_chart!T72,"")))))</f>
        <v>0</v>
      </c>
      <c r="N75" s="205" t="b">
        <f>IF('Input&amp;Output'!$C$3=10,phase_chart!E72,IF('Input&amp;Output'!$C$3=21,phase_chart!I72,IF('Input&amp;Output'!$C$3=22,phase_chart!M72,IF('Input&amp;Output'!$C$3=31,phase_chart!Q72,IF('Input&amp;Output'!$C$3=32,phase_chart!U72,"")))))</f>
        <v>0</v>
      </c>
      <c r="P75" s="159">
        <f>IF(NOT($J75=0),IF($J75&lt;IF($P74=0,0,VLOOKUP(P74,tbL!$M$37:$Q$43,IF(L75=TRUE,2,4))),IF($J75&gt;=VLOOKUP(P74,tbL!$M$37:$Q$43,IF(L75=TRUE,3,5)),$P74,IF(AND(L74=TRUE,L75=TRUE),$P74,$P74-1)),IF(AND(L75=TRUE,J75=VLOOKUP(P74,tbL!$M$37:$Q$43,IF(L75=TRUE,2,4))),P74,IF($P74+1&gt;$C$12,$C$12,$P74+1))),0)</f>
        <v>0</v>
      </c>
      <c r="Q75" s="159">
        <f t="shared" si="34"/>
        <v>0</v>
      </c>
      <c r="R75" s="207">
        <f t="shared" si="52"/>
        <v>0</v>
      </c>
      <c r="S75" s="208"/>
      <c r="T75" s="159">
        <f t="shared" si="53"/>
        <v>0</v>
      </c>
      <c r="U75" s="209" t="str">
        <f ca="1">IF(AND(T75=-1,N75=TRUE),"*",IF(AND(U74="*",N75=TRUE),"*",IF(AND(AND(L75=TRUE,U74="*"),J75&lt;VLOOKUP(V74+1,tbL!$M$38:$O$43,3)),"*","")))</f>
        <v/>
      </c>
      <c r="V75" s="204">
        <f t="shared" ca="1" si="35"/>
        <v>0</v>
      </c>
      <c r="Y75" s="159" t="str">
        <f t="shared" ca="1" si="36"/>
        <v/>
      </c>
      <c r="Z75" s="159">
        <f t="shared" si="37"/>
        <v>1</v>
      </c>
      <c r="AA75" s="159">
        <f t="shared" ca="1" si="28"/>
        <v>1</v>
      </c>
      <c r="AC75" s="161" t="str">
        <f t="shared" ca="1" si="38"/>
        <v/>
      </c>
      <c r="AD75" s="161">
        <f t="shared" ca="1" si="39"/>
        <v>1</v>
      </c>
      <c r="AE75" s="161" t="str">
        <f t="shared" ca="1" si="40"/>
        <v/>
      </c>
      <c r="AF75" s="161">
        <f t="shared" ca="1" si="41"/>
        <v>1</v>
      </c>
      <c r="AG75" s="161" t="str">
        <f t="shared" ca="1" si="42"/>
        <v/>
      </c>
      <c r="AH75" s="161">
        <f t="shared" ca="1" si="43"/>
        <v>1</v>
      </c>
      <c r="AI75" s="161" t="str">
        <f t="shared" ca="1" si="44"/>
        <v/>
      </c>
      <c r="AJ75" s="161">
        <f t="shared" ca="1" si="45"/>
        <v>1</v>
      </c>
      <c r="AL75" s="161" t="str">
        <f t="shared" ca="1" si="46"/>
        <v/>
      </c>
      <c r="AM75" s="161">
        <f t="shared" ca="1" si="57"/>
        <v>1</v>
      </c>
      <c r="AN75" s="161" t="str">
        <f t="shared" ca="1" si="47"/>
        <v/>
      </c>
      <c r="AO75" s="161">
        <f t="shared" ca="1" si="56"/>
        <v>1</v>
      </c>
      <c r="AP75" s="161" t="str">
        <f t="shared" ca="1" si="48"/>
        <v/>
      </c>
      <c r="AQ75" s="161">
        <f t="shared" ca="1" si="54"/>
        <v>1</v>
      </c>
      <c r="AR75" s="161" t="str">
        <f t="shared" ca="1" si="49"/>
        <v/>
      </c>
      <c r="AS75" s="161">
        <f t="shared" ca="1" si="50"/>
        <v>1</v>
      </c>
      <c r="AT75" s="159">
        <f t="shared" ca="1" si="29"/>
        <v>-1</v>
      </c>
      <c r="AU75" s="210">
        <f t="shared" ca="1" si="33"/>
        <v>14</v>
      </c>
      <c r="AV75" s="209"/>
      <c r="AW75" s="204">
        <f t="shared" si="51"/>
        <v>294.16666666666669</v>
      </c>
      <c r="AX75" s="159"/>
      <c r="AZ75" s="159"/>
      <c r="BM75" s="207"/>
      <c r="BN75" s="212"/>
      <c r="BP75" s="209"/>
      <c r="BQ75" s="211"/>
      <c r="BR75" s="211"/>
      <c r="BS75" s="211"/>
      <c r="BT75" s="211"/>
      <c r="BU75" s="211"/>
      <c r="BV75" s="211"/>
      <c r="BW75" s="211"/>
      <c r="BX75" s="211"/>
      <c r="BY75" s="211"/>
      <c r="BZ75" s="211"/>
      <c r="CA75" s="209"/>
      <c r="CB75" s="224"/>
      <c r="CC75" s="204"/>
      <c r="CD75" s="204"/>
      <c r="CE75" s="204"/>
      <c r="CF75" s="211"/>
      <c r="CG75" s="211"/>
      <c r="CI75" s="209"/>
      <c r="CJ75" s="209"/>
      <c r="CW75" s="225"/>
      <c r="CX75" s="249"/>
      <c r="DD75" s="209"/>
      <c r="DE75" s="211"/>
      <c r="DF75" s="211"/>
      <c r="DG75" s="211"/>
      <c r="DH75" s="211"/>
      <c r="DI75" s="211"/>
      <c r="DL75" s="165"/>
      <c r="DM75" s="165"/>
      <c r="DN75" s="166"/>
      <c r="DO75" s="209"/>
      <c r="DP75" s="211"/>
      <c r="DQ75" s="211"/>
      <c r="DR75" s="211"/>
      <c r="DS75" s="211"/>
      <c r="DT75" s="211"/>
      <c r="DW75" s="165"/>
      <c r="DX75" s="165"/>
      <c r="DY75" s="166"/>
      <c r="DZ75" s="209"/>
      <c r="EA75" s="211"/>
      <c r="EB75" s="211"/>
      <c r="EC75" s="211"/>
      <c r="ED75" s="211"/>
      <c r="EE75" s="211"/>
      <c r="EH75" s="165"/>
      <c r="EI75" s="165"/>
      <c r="EJ75" s="166"/>
      <c r="EK75" s="209"/>
      <c r="EL75" s="211"/>
      <c r="EM75" s="211"/>
      <c r="EN75" s="211"/>
      <c r="EO75" s="211"/>
      <c r="EP75" s="211"/>
      <c r="ES75" s="165"/>
      <c r="ET75" s="165"/>
      <c r="EU75" s="166"/>
      <c r="EV75" s="209"/>
      <c r="EW75" s="211"/>
      <c r="EX75" s="211"/>
      <c r="EY75" s="211"/>
      <c r="EZ75" s="211"/>
      <c r="FA75" s="211"/>
      <c r="FD75" s="165"/>
      <c r="FE75" s="165"/>
      <c r="FF75" s="166"/>
      <c r="FG75" s="209"/>
      <c r="FH75" s="211"/>
      <c r="FI75" s="211"/>
      <c r="FJ75" s="211"/>
      <c r="FK75" s="211"/>
      <c r="FL75" s="211"/>
    </row>
    <row r="76" spans="2:168">
      <c r="I76" s="221">
        <f t="shared" si="55"/>
        <v>72</v>
      </c>
      <c r="J76" s="159">
        <f>'v-t_chart'!C73</f>
        <v>0</v>
      </c>
      <c r="K76" s="204">
        <f t="shared" si="32"/>
        <v>0</v>
      </c>
      <c r="L76" s="205" t="b">
        <f>IF('Input&amp;Output'!$C$3=10,phase_chart!C73,IF('Input&amp;Output'!$C$3=21,phase_chart!G73,IF('Input&amp;Output'!$C$3=22,phase_chart!K73,IF('Input&amp;Output'!$C$3=31,phase_chart!O73,IF('Input&amp;Output'!$C$3=32,phase_chart!S73,"")))))</f>
        <v>0</v>
      </c>
      <c r="M76" s="206" t="b">
        <f>IF('Input&amp;Output'!$C$3=10,phase_chart!D73,IF('Input&amp;Output'!$C$3=21,phase_chart!H73,IF('Input&amp;Output'!$C$3=22,phase_chart!L73,IF('Input&amp;Output'!$C$3=31,phase_chart!P73,IF('Input&amp;Output'!$C$3=32,phase_chart!T73,"")))))</f>
        <v>0</v>
      </c>
      <c r="N76" s="205" t="b">
        <f>IF('Input&amp;Output'!$C$3=10,phase_chart!E73,IF('Input&amp;Output'!$C$3=21,phase_chart!I73,IF('Input&amp;Output'!$C$3=22,phase_chart!M73,IF('Input&amp;Output'!$C$3=31,phase_chart!Q73,IF('Input&amp;Output'!$C$3=32,phase_chart!U73,"")))))</f>
        <v>0</v>
      </c>
      <c r="P76" s="159">
        <f>IF(NOT($J76=0),IF($J76&lt;IF($P75=0,0,VLOOKUP(P75,tbL!$M$37:$Q$43,IF(L76=TRUE,2,4))),IF($J76&gt;=VLOOKUP(P75,tbL!$M$37:$Q$43,IF(L76=TRUE,3,5)),$P75,IF(AND(L75=TRUE,L76=TRUE),$P75,$P75-1)),IF(AND(L76=TRUE,J76=VLOOKUP(P75,tbL!$M$37:$Q$43,IF(L76=TRUE,2,4))),P75,IF($P75+1&gt;$C$12,$C$12,$P75+1))),0)</f>
        <v>0</v>
      </c>
      <c r="Q76" s="159">
        <f t="shared" si="34"/>
        <v>0</v>
      </c>
      <c r="R76" s="207">
        <f t="shared" si="52"/>
        <v>0</v>
      </c>
      <c r="S76" s="208"/>
      <c r="T76" s="159">
        <f t="shared" si="53"/>
        <v>0</v>
      </c>
      <c r="U76" s="209" t="str">
        <f ca="1">IF(AND(T76=-1,N76=TRUE),"*",IF(AND(U75="*",N76=TRUE),"*",IF(AND(AND(L76=TRUE,U75="*"),J76&lt;VLOOKUP(V75+1,tbL!$M$38:$O$43,3)),"*","")))</f>
        <v/>
      </c>
      <c r="V76" s="204">
        <f t="shared" ca="1" si="35"/>
        <v>0</v>
      </c>
      <c r="Y76" s="159" t="str">
        <f t="shared" ca="1" si="36"/>
        <v/>
      </c>
      <c r="Z76" s="159">
        <f t="shared" si="37"/>
        <v>1</v>
      </c>
      <c r="AA76" s="159">
        <f t="shared" ca="1" si="28"/>
        <v>1</v>
      </c>
      <c r="AC76" s="161" t="str">
        <f t="shared" ca="1" si="38"/>
        <v/>
      </c>
      <c r="AD76" s="161">
        <f t="shared" ca="1" si="39"/>
        <v>1</v>
      </c>
      <c r="AE76" s="161" t="str">
        <f t="shared" ca="1" si="40"/>
        <v/>
      </c>
      <c r="AF76" s="161">
        <f t="shared" ca="1" si="41"/>
        <v>1</v>
      </c>
      <c r="AG76" s="161" t="str">
        <f t="shared" ca="1" si="42"/>
        <v/>
      </c>
      <c r="AH76" s="161">
        <f t="shared" ca="1" si="43"/>
        <v>1</v>
      </c>
      <c r="AI76" s="161" t="str">
        <f t="shared" ca="1" si="44"/>
        <v/>
      </c>
      <c r="AJ76" s="161">
        <f t="shared" ca="1" si="45"/>
        <v>1</v>
      </c>
      <c r="AL76" s="161" t="str">
        <f t="shared" ca="1" si="46"/>
        <v/>
      </c>
      <c r="AM76" s="161">
        <f t="shared" ca="1" si="57"/>
        <v>1</v>
      </c>
      <c r="AN76" s="161" t="str">
        <f t="shared" ca="1" si="47"/>
        <v/>
      </c>
      <c r="AO76" s="161">
        <f t="shared" ca="1" si="56"/>
        <v>1</v>
      </c>
      <c r="AP76" s="161" t="str">
        <f t="shared" ca="1" si="48"/>
        <v/>
      </c>
      <c r="AQ76" s="161">
        <f t="shared" ca="1" si="54"/>
        <v>1</v>
      </c>
      <c r="AR76" s="161" t="str">
        <f t="shared" ca="1" si="49"/>
        <v/>
      </c>
      <c r="AS76" s="161">
        <f t="shared" ca="1" si="50"/>
        <v>1</v>
      </c>
      <c r="AT76" s="159">
        <f t="shared" ca="1" si="29"/>
        <v>-1</v>
      </c>
      <c r="AU76" s="210">
        <f t="shared" ca="1" si="33"/>
        <v>14</v>
      </c>
      <c r="AV76" s="209"/>
      <c r="AW76" s="204">
        <f t="shared" si="51"/>
        <v>294.16666666666669</v>
      </c>
      <c r="AX76" s="159"/>
      <c r="AZ76" s="159"/>
      <c r="BM76" s="207"/>
      <c r="BN76" s="212"/>
      <c r="BP76" s="209"/>
      <c r="BQ76" s="211"/>
      <c r="BR76" s="211"/>
      <c r="BS76" s="211"/>
      <c r="BT76" s="211"/>
      <c r="BU76" s="211"/>
      <c r="BV76" s="211"/>
      <c r="BW76" s="211"/>
      <c r="BX76" s="211"/>
      <c r="BY76" s="211"/>
      <c r="BZ76" s="211"/>
      <c r="CA76" s="209"/>
      <c r="CB76" s="224"/>
      <c r="CC76" s="204"/>
      <c r="CD76" s="204"/>
      <c r="CE76" s="204"/>
      <c r="CF76" s="211"/>
      <c r="CG76" s="211"/>
      <c r="CI76" s="209"/>
      <c r="CJ76" s="209"/>
      <c r="CW76" s="225"/>
      <c r="CX76" s="249"/>
      <c r="DD76" s="209"/>
      <c r="DE76" s="211"/>
      <c r="DF76" s="211"/>
      <c r="DG76" s="211"/>
      <c r="DH76" s="211"/>
      <c r="DI76" s="211"/>
      <c r="DL76" s="165"/>
      <c r="DM76" s="165"/>
      <c r="DN76" s="166"/>
      <c r="DO76" s="209"/>
      <c r="DP76" s="211"/>
      <c r="DQ76" s="211"/>
      <c r="DR76" s="211"/>
      <c r="DS76" s="211"/>
      <c r="DT76" s="211"/>
      <c r="DW76" s="165"/>
      <c r="DX76" s="165"/>
      <c r="DY76" s="166"/>
      <c r="DZ76" s="209"/>
      <c r="EA76" s="211"/>
      <c r="EB76" s="211"/>
      <c r="EC76" s="211"/>
      <c r="ED76" s="211"/>
      <c r="EE76" s="211"/>
      <c r="EH76" s="165"/>
      <c r="EI76" s="165"/>
      <c r="EJ76" s="166"/>
      <c r="EK76" s="209"/>
      <c r="EL76" s="211"/>
      <c r="EM76" s="211"/>
      <c r="EN76" s="211"/>
      <c r="EO76" s="211"/>
      <c r="EP76" s="211"/>
      <c r="ES76" s="165"/>
      <c r="ET76" s="165"/>
      <c r="EU76" s="166"/>
      <c r="EV76" s="209"/>
      <c r="EW76" s="211"/>
      <c r="EX76" s="211"/>
      <c r="EY76" s="211"/>
      <c r="EZ76" s="211"/>
      <c r="FA76" s="211"/>
      <c r="FD76" s="165"/>
      <c r="FE76" s="165"/>
      <c r="FF76" s="166"/>
      <c r="FG76" s="209"/>
      <c r="FH76" s="211"/>
      <c r="FI76" s="211"/>
      <c r="FJ76" s="211"/>
      <c r="FK76" s="211"/>
      <c r="FL76" s="211"/>
    </row>
    <row r="77" spans="2:168">
      <c r="I77" s="221">
        <f t="shared" si="55"/>
        <v>73</v>
      </c>
      <c r="J77" s="159">
        <f>'v-t_chart'!C74</f>
        <v>0</v>
      </c>
      <c r="K77" s="204">
        <f t="shared" si="32"/>
        <v>0</v>
      </c>
      <c r="L77" s="205" t="b">
        <f>IF('Input&amp;Output'!$C$3=10,phase_chart!C74,IF('Input&amp;Output'!$C$3=21,phase_chart!G74,IF('Input&amp;Output'!$C$3=22,phase_chart!K74,IF('Input&amp;Output'!$C$3=31,phase_chart!O74,IF('Input&amp;Output'!$C$3=32,phase_chart!S74,"")))))</f>
        <v>0</v>
      </c>
      <c r="M77" s="206" t="b">
        <f>IF('Input&amp;Output'!$C$3=10,phase_chart!D74,IF('Input&amp;Output'!$C$3=21,phase_chart!H74,IF('Input&amp;Output'!$C$3=22,phase_chart!L74,IF('Input&amp;Output'!$C$3=31,phase_chart!P74,IF('Input&amp;Output'!$C$3=32,phase_chart!T74,"")))))</f>
        <v>0</v>
      </c>
      <c r="N77" s="205" t="b">
        <f>IF('Input&amp;Output'!$C$3=10,phase_chart!E74,IF('Input&amp;Output'!$C$3=21,phase_chart!I74,IF('Input&amp;Output'!$C$3=22,phase_chart!M74,IF('Input&amp;Output'!$C$3=31,phase_chart!Q74,IF('Input&amp;Output'!$C$3=32,phase_chart!U74,"")))))</f>
        <v>0</v>
      </c>
      <c r="P77" s="159">
        <f>IF(NOT($J77=0),IF($J77&lt;IF($P76=0,0,VLOOKUP(P76,tbL!$M$37:$Q$43,IF(L77=TRUE,2,4))),IF($J77&gt;=VLOOKUP(P76,tbL!$M$37:$Q$43,IF(L77=TRUE,3,5)),$P76,IF(AND(L76=TRUE,L77=TRUE),$P76,$P76-1)),IF(AND(L77=TRUE,J77=VLOOKUP(P76,tbL!$M$37:$Q$43,IF(L77=TRUE,2,4))),P76,IF($P76+1&gt;$C$12,$C$12,$P76+1))),0)</f>
        <v>0</v>
      </c>
      <c r="Q77" s="159">
        <f t="shared" si="34"/>
        <v>0</v>
      </c>
      <c r="R77" s="207">
        <f t="shared" si="52"/>
        <v>0</v>
      </c>
      <c r="S77" s="208"/>
      <c r="T77" s="159">
        <f t="shared" si="53"/>
        <v>0</v>
      </c>
      <c r="U77" s="209" t="str">
        <f ca="1">IF(AND(T77=-1,N77=TRUE),"*",IF(AND(U76="*",N77=TRUE),"*",IF(AND(AND(L77=TRUE,U76="*"),J77&lt;VLOOKUP(V76+1,tbL!$M$38:$O$43,3)),"*","")))</f>
        <v/>
      </c>
      <c r="V77" s="204">
        <f t="shared" ca="1" si="35"/>
        <v>0</v>
      </c>
      <c r="Y77" s="159" t="str">
        <f t="shared" ca="1" si="36"/>
        <v/>
      </c>
      <c r="Z77" s="159">
        <f t="shared" si="37"/>
        <v>1</v>
      </c>
      <c r="AA77" s="159">
        <f t="shared" ca="1" si="28"/>
        <v>1</v>
      </c>
      <c r="AC77" s="161" t="str">
        <f t="shared" ca="1" si="38"/>
        <v/>
      </c>
      <c r="AD77" s="161">
        <f t="shared" ca="1" si="39"/>
        <v>1</v>
      </c>
      <c r="AE77" s="161" t="str">
        <f t="shared" ca="1" si="40"/>
        <v/>
      </c>
      <c r="AF77" s="161">
        <f t="shared" ca="1" si="41"/>
        <v>1</v>
      </c>
      <c r="AG77" s="161" t="str">
        <f t="shared" ca="1" si="42"/>
        <v/>
      </c>
      <c r="AH77" s="161">
        <f t="shared" ca="1" si="43"/>
        <v>1</v>
      </c>
      <c r="AI77" s="161" t="str">
        <f t="shared" ca="1" si="44"/>
        <v/>
      </c>
      <c r="AJ77" s="161">
        <f t="shared" ca="1" si="45"/>
        <v>1</v>
      </c>
      <c r="AL77" s="161" t="str">
        <f t="shared" ca="1" si="46"/>
        <v/>
      </c>
      <c r="AM77" s="161">
        <f t="shared" ca="1" si="57"/>
        <v>1</v>
      </c>
      <c r="AN77" s="161" t="str">
        <f t="shared" ca="1" si="47"/>
        <v/>
      </c>
      <c r="AO77" s="161">
        <f t="shared" ca="1" si="56"/>
        <v>1</v>
      </c>
      <c r="AP77" s="161" t="str">
        <f t="shared" ca="1" si="48"/>
        <v/>
      </c>
      <c r="AQ77" s="161">
        <f t="shared" ca="1" si="54"/>
        <v>1</v>
      </c>
      <c r="AR77" s="161" t="str">
        <f t="shared" ca="1" si="49"/>
        <v/>
      </c>
      <c r="AS77" s="161">
        <f t="shared" ca="1" si="50"/>
        <v>1</v>
      </c>
      <c r="AT77" s="159">
        <f t="shared" ca="1" si="29"/>
        <v>-1</v>
      </c>
      <c r="AU77" s="210">
        <f t="shared" ca="1" si="33"/>
        <v>14</v>
      </c>
      <c r="AV77" s="209"/>
      <c r="AW77" s="204">
        <f t="shared" si="51"/>
        <v>294.16666666666669</v>
      </c>
      <c r="AX77" s="159"/>
      <c r="AZ77" s="159"/>
      <c r="BM77" s="207"/>
      <c r="BN77" s="212"/>
      <c r="BP77" s="209"/>
      <c r="BQ77" s="211"/>
      <c r="BR77" s="211"/>
      <c r="BS77" s="211"/>
      <c r="BT77" s="211"/>
      <c r="BU77" s="211"/>
      <c r="BV77" s="211"/>
      <c r="BW77" s="211"/>
      <c r="BX77" s="211"/>
      <c r="BY77" s="211"/>
      <c r="BZ77" s="211"/>
      <c r="CA77" s="209"/>
      <c r="CB77" s="224"/>
      <c r="CC77" s="204"/>
      <c r="CD77" s="204"/>
      <c r="CE77" s="204"/>
      <c r="CF77" s="211"/>
      <c r="CG77" s="211"/>
      <c r="CI77" s="209"/>
      <c r="CJ77" s="209"/>
      <c r="CW77" s="225"/>
      <c r="CX77" s="249"/>
      <c r="DD77" s="209"/>
      <c r="DE77" s="211"/>
      <c r="DF77" s="211"/>
      <c r="DG77" s="211"/>
      <c r="DH77" s="211"/>
      <c r="DI77" s="211"/>
      <c r="DL77" s="165"/>
      <c r="DM77" s="165"/>
      <c r="DN77" s="166"/>
      <c r="DO77" s="209"/>
      <c r="DP77" s="211"/>
      <c r="DQ77" s="211"/>
      <c r="DR77" s="211"/>
      <c r="DS77" s="211"/>
      <c r="DT77" s="211"/>
      <c r="DW77" s="165"/>
      <c r="DX77" s="165"/>
      <c r="DY77" s="166"/>
      <c r="DZ77" s="209"/>
      <c r="EA77" s="211"/>
      <c r="EB77" s="211"/>
      <c r="EC77" s="211"/>
      <c r="ED77" s="211"/>
      <c r="EE77" s="211"/>
      <c r="EH77" s="165"/>
      <c r="EI77" s="165"/>
      <c r="EJ77" s="166"/>
      <c r="EK77" s="209"/>
      <c r="EL77" s="211"/>
      <c r="EM77" s="211"/>
      <c r="EN77" s="211"/>
      <c r="EO77" s="211"/>
      <c r="EP77" s="211"/>
      <c r="ES77" s="165"/>
      <c r="ET77" s="165"/>
      <c r="EU77" s="166"/>
      <c r="EV77" s="209"/>
      <c r="EW77" s="211"/>
      <c r="EX77" s="211"/>
      <c r="EY77" s="211"/>
      <c r="EZ77" s="211"/>
      <c r="FA77" s="211"/>
      <c r="FD77" s="165"/>
      <c r="FE77" s="165"/>
      <c r="FF77" s="166"/>
      <c r="FG77" s="209"/>
      <c r="FH77" s="211"/>
      <c r="FI77" s="211"/>
      <c r="FJ77" s="211"/>
      <c r="FK77" s="211"/>
      <c r="FL77" s="211"/>
    </row>
    <row r="78" spans="2:168">
      <c r="I78" s="221">
        <f t="shared" si="55"/>
        <v>74</v>
      </c>
      <c r="J78" s="159">
        <f>'v-t_chart'!C75</f>
        <v>1.7</v>
      </c>
      <c r="K78" s="204">
        <f t="shared" si="32"/>
        <v>4.9792999999999994</v>
      </c>
      <c r="L78" s="205" t="b">
        <f>IF('Input&amp;Output'!$C$3=10,phase_chart!C75,IF('Input&amp;Output'!$C$3=21,phase_chart!G75,IF('Input&amp;Output'!$C$3=22,phase_chart!K75,IF('Input&amp;Output'!$C$3=31,phase_chart!O75,IF('Input&amp;Output'!$C$3=32,phase_chart!S75,"")))))</f>
        <v>1</v>
      </c>
      <c r="M78" s="206" t="b">
        <f>IF('Input&amp;Output'!$C$3=10,phase_chart!D75,IF('Input&amp;Output'!$C$3=21,phase_chart!H75,IF('Input&amp;Output'!$C$3=22,phase_chart!L75,IF('Input&amp;Output'!$C$3=31,phase_chart!P75,IF('Input&amp;Output'!$C$3=32,phase_chart!T75,"")))))</f>
        <v>0</v>
      </c>
      <c r="N78" s="205" t="b">
        <f>IF('Input&amp;Output'!$C$3=10,phase_chart!E75,IF('Input&amp;Output'!$C$3=21,phase_chart!I75,IF('Input&amp;Output'!$C$3=22,phase_chart!M75,IF('Input&amp;Output'!$C$3=31,phase_chart!Q75,IF('Input&amp;Output'!$C$3=32,phase_chart!U75,"")))))</f>
        <v>0</v>
      </c>
      <c r="P78" s="159">
        <f>IF(NOT($J78=0),IF($J78&lt;IF($P77=0,0,VLOOKUP(P77,tbL!$M$37:$Q$43,IF(L78=TRUE,2,4))),IF($J78&gt;=VLOOKUP(P77,tbL!$M$37:$Q$43,IF(L78=TRUE,3,5)),$P77,IF(AND(L77=TRUE,L78=TRUE),$P77,$P77-1)),IF(AND(L78=TRUE,J78=VLOOKUP(P77,tbL!$M$37:$Q$43,IF(L78=TRUE,2,4))),P77,IF($P77+1&gt;$C$12,$C$12,$P77+1))),0)</f>
        <v>1</v>
      </c>
      <c r="Q78" s="159">
        <f t="shared" si="34"/>
        <v>1</v>
      </c>
      <c r="R78" s="207">
        <f t="shared" si="52"/>
        <v>1</v>
      </c>
      <c r="S78" s="208"/>
      <c r="T78" s="159">
        <f t="shared" si="53"/>
        <v>0</v>
      </c>
      <c r="U78" s="209" t="str">
        <f ca="1">IF(AND(T78=-1,N78=TRUE),"*",IF(AND(U77="*",N78=TRUE),"*",IF(AND(AND(L78=TRUE,U77="*"),J78&lt;VLOOKUP(V77+1,tbL!$M$38:$O$43,3)),"*","")))</f>
        <v/>
      </c>
      <c r="V78" s="204">
        <f t="shared" ca="1" si="35"/>
        <v>1</v>
      </c>
      <c r="Y78" s="159" t="str">
        <f t="shared" ca="1" si="36"/>
        <v/>
      </c>
      <c r="Z78" s="159" t="str">
        <f t="shared" si="37"/>
        <v/>
      </c>
      <c r="AA78" s="159">
        <f t="shared" ca="1" si="28"/>
        <v>1</v>
      </c>
      <c r="AC78" s="161" t="str">
        <f t="shared" ca="1" si="38"/>
        <v/>
      </c>
      <c r="AD78" s="161">
        <f t="shared" ca="1" si="39"/>
        <v>1</v>
      </c>
      <c r="AE78" s="161" t="str">
        <f t="shared" ca="1" si="40"/>
        <v/>
      </c>
      <c r="AF78" s="161">
        <f t="shared" ca="1" si="41"/>
        <v>1</v>
      </c>
      <c r="AG78" s="161" t="str">
        <f t="shared" ca="1" si="42"/>
        <v/>
      </c>
      <c r="AH78" s="161">
        <f t="shared" ca="1" si="43"/>
        <v>1</v>
      </c>
      <c r="AI78" s="161" t="str">
        <f t="shared" ca="1" si="44"/>
        <v/>
      </c>
      <c r="AJ78" s="161">
        <f t="shared" ca="1" si="45"/>
        <v>1</v>
      </c>
      <c r="AL78" s="161" t="str">
        <f t="shared" ca="1" si="46"/>
        <v/>
      </c>
      <c r="AM78" s="161">
        <f t="shared" ca="1" si="57"/>
        <v>1</v>
      </c>
      <c r="AN78" s="161" t="str">
        <f t="shared" ca="1" si="47"/>
        <v/>
      </c>
      <c r="AO78" s="161">
        <f t="shared" ca="1" si="56"/>
        <v>1</v>
      </c>
      <c r="AP78" s="161" t="str">
        <f t="shared" ca="1" si="48"/>
        <v/>
      </c>
      <c r="AQ78" s="161">
        <f t="shared" ca="1" si="54"/>
        <v>1</v>
      </c>
      <c r="AR78" s="161" t="str">
        <f t="shared" ca="1" si="49"/>
        <v/>
      </c>
      <c r="AS78" s="161">
        <f t="shared" ca="1" si="50"/>
        <v>1</v>
      </c>
      <c r="AT78" s="159" t="str">
        <f t="shared" ca="1" si="29"/>
        <v/>
      </c>
      <c r="AU78" s="210">
        <f t="shared" ca="1" si="33"/>
        <v>14</v>
      </c>
      <c r="AV78" s="209"/>
      <c r="AW78" s="204">
        <f t="shared" si="51"/>
        <v>294.63888888888891</v>
      </c>
      <c r="AX78" s="159"/>
      <c r="AZ78" s="159"/>
      <c r="BM78" s="207"/>
      <c r="BN78" s="212"/>
      <c r="BP78" s="209"/>
      <c r="BQ78" s="211"/>
      <c r="BR78" s="211"/>
      <c r="BS78" s="211"/>
      <c r="BT78" s="211"/>
      <c r="BU78" s="211"/>
      <c r="BV78" s="211"/>
      <c r="BW78" s="211"/>
      <c r="BX78" s="211"/>
      <c r="BY78" s="211"/>
      <c r="BZ78" s="211"/>
      <c r="CA78" s="209"/>
      <c r="CB78" s="224"/>
      <c r="CC78" s="204"/>
      <c r="CD78" s="204"/>
      <c r="CE78" s="204"/>
      <c r="CF78" s="211"/>
      <c r="CG78" s="211"/>
      <c r="CI78" s="209"/>
      <c r="CJ78" s="209"/>
      <c r="CW78" s="225"/>
      <c r="CX78" s="249"/>
      <c r="DD78" s="209"/>
      <c r="DE78" s="211"/>
      <c r="DF78" s="211"/>
      <c r="DG78" s="211"/>
      <c r="DH78" s="211"/>
      <c r="DI78" s="211"/>
      <c r="DL78" s="165"/>
      <c r="DM78" s="165"/>
      <c r="DN78" s="166"/>
      <c r="DO78" s="209"/>
      <c r="DP78" s="211"/>
      <c r="DQ78" s="211"/>
      <c r="DR78" s="211"/>
      <c r="DS78" s="211"/>
      <c r="DT78" s="211"/>
      <c r="DW78" s="165"/>
      <c r="DX78" s="165"/>
      <c r="DY78" s="166"/>
      <c r="DZ78" s="209"/>
      <c r="EA78" s="211"/>
      <c r="EB78" s="211"/>
      <c r="EC78" s="211"/>
      <c r="ED78" s="211"/>
      <c r="EE78" s="211"/>
      <c r="EH78" s="165"/>
      <c r="EI78" s="165"/>
      <c r="EJ78" s="166"/>
      <c r="EK78" s="209"/>
      <c r="EL78" s="211"/>
      <c r="EM78" s="211"/>
      <c r="EN78" s="211"/>
      <c r="EO78" s="211"/>
      <c r="EP78" s="211"/>
      <c r="ES78" s="165"/>
      <c r="ET78" s="165"/>
      <c r="EU78" s="166"/>
      <c r="EV78" s="209"/>
      <c r="EW78" s="211"/>
      <c r="EX78" s="211"/>
      <c r="EY78" s="211"/>
      <c r="EZ78" s="211"/>
      <c r="FA78" s="211"/>
      <c r="FD78" s="165"/>
      <c r="FE78" s="165"/>
      <c r="FF78" s="166"/>
      <c r="FG78" s="209"/>
      <c r="FH78" s="211"/>
      <c r="FI78" s="211"/>
      <c r="FJ78" s="211"/>
      <c r="FK78" s="211"/>
      <c r="FL78" s="211"/>
    </row>
    <row r="79" spans="2:168">
      <c r="I79" s="221">
        <f t="shared" si="55"/>
        <v>75</v>
      </c>
      <c r="J79" s="159">
        <f>'v-t_chart'!C76</f>
        <v>5.8</v>
      </c>
      <c r="K79" s="204">
        <f t="shared" ca="1" si="32"/>
        <v>16.988199999999999</v>
      </c>
      <c r="L79" s="205" t="b">
        <f>IF('Input&amp;Output'!$C$3=10,phase_chart!C76,IF('Input&amp;Output'!$C$3=21,phase_chart!G76,IF('Input&amp;Output'!$C$3=22,phase_chart!K76,IF('Input&amp;Output'!$C$3=31,phase_chart!O76,IF('Input&amp;Output'!$C$3=32,phase_chart!S76,"")))))</f>
        <v>1</v>
      </c>
      <c r="M79" s="206" t="b">
        <f>IF('Input&amp;Output'!$C$3=10,phase_chart!D76,IF('Input&amp;Output'!$C$3=21,phase_chart!H76,IF('Input&amp;Output'!$C$3=22,phase_chart!L76,IF('Input&amp;Output'!$C$3=31,phase_chart!P76,IF('Input&amp;Output'!$C$3=32,phase_chart!T76,"")))))</f>
        <v>0</v>
      </c>
      <c r="N79" s="205" t="b">
        <f>IF('Input&amp;Output'!$C$3=10,phase_chart!E76,IF('Input&amp;Output'!$C$3=21,phase_chart!I76,IF('Input&amp;Output'!$C$3=22,phase_chart!M76,IF('Input&amp;Output'!$C$3=31,phase_chart!Q76,IF('Input&amp;Output'!$C$3=32,phase_chart!U76,"")))))</f>
        <v>0</v>
      </c>
      <c r="P79" s="159">
        <f ca="1">IF(NOT($J79=0),IF($J79&lt;IF($P78=0,0,VLOOKUP(P78,tbL!$M$37:$Q$43,IF(L79=TRUE,2,4))),IF($J79&gt;=VLOOKUP(P78,tbL!$M$37:$Q$43,IF(L79=TRUE,3,5)),$P78,IF(AND(L78=TRUE,L79=TRUE),$P78,$P78-1)),IF(AND(L79=TRUE,J79=VLOOKUP(P78,tbL!$M$37:$Q$43,IF(L79=TRUE,2,4))),P78,IF($P78+1&gt;$C$12,$C$12,$P78+1))),0)</f>
        <v>1</v>
      </c>
      <c r="Q79" s="159">
        <f t="shared" ca="1" si="34"/>
        <v>1</v>
      </c>
      <c r="R79" s="207">
        <f t="shared" ref="R79:R95" si="58">IF(L79=TRUE,IF(OR(K78=0,R78=1),1,0),0)</f>
        <v>1</v>
      </c>
      <c r="S79" s="208"/>
      <c r="T79" s="159">
        <f t="shared" si="53"/>
        <v>0</v>
      </c>
      <c r="U79" s="209" t="str">
        <f ca="1">IF(AND(T79=-1,N79=TRUE),"*",IF(AND(U78="*",N79=TRUE),"*",IF(AND(AND(L79=TRUE,U78="*"),J79&lt;VLOOKUP(V78+1,tbL!$M$38:$O$43,3)),"*","")))</f>
        <v/>
      </c>
      <c r="V79" s="204">
        <f t="shared" ca="1" si="35"/>
        <v>1</v>
      </c>
      <c r="Y79" s="159" t="str">
        <f t="shared" ca="1" si="36"/>
        <v/>
      </c>
      <c r="Z79" s="159" t="str">
        <f t="shared" si="37"/>
        <v/>
      </c>
      <c r="AA79" s="159">
        <f t="shared" ca="1" si="28"/>
        <v>1</v>
      </c>
      <c r="AC79" s="161" t="str">
        <f t="shared" ca="1" si="38"/>
        <v/>
      </c>
      <c r="AD79" s="161">
        <f t="shared" ca="1" si="39"/>
        <v>1</v>
      </c>
      <c r="AE79" s="161" t="str">
        <f t="shared" ca="1" si="40"/>
        <v/>
      </c>
      <c r="AF79" s="161">
        <f t="shared" ca="1" si="41"/>
        <v>1</v>
      </c>
      <c r="AG79" s="161" t="str">
        <f t="shared" ca="1" si="42"/>
        <v/>
      </c>
      <c r="AH79" s="161">
        <f t="shared" ca="1" si="43"/>
        <v>1</v>
      </c>
      <c r="AI79" s="161" t="str">
        <f t="shared" ca="1" si="44"/>
        <v/>
      </c>
      <c r="AJ79" s="161">
        <f t="shared" ca="1" si="45"/>
        <v>1</v>
      </c>
      <c r="AL79" s="161" t="str">
        <f t="shared" ca="1" si="46"/>
        <v/>
      </c>
      <c r="AM79" s="161">
        <f t="shared" ca="1" si="57"/>
        <v>1</v>
      </c>
      <c r="AN79" s="161" t="str">
        <f t="shared" ca="1" si="47"/>
        <v/>
      </c>
      <c r="AO79" s="161">
        <f t="shared" ca="1" si="56"/>
        <v>1</v>
      </c>
      <c r="AP79" s="161" t="str">
        <f t="shared" ca="1" si="48"/>
        <v/>
      </c>
      <c r="AQ79" s="161">
        <f t="shared" ca="1" si="54"/>
        <v>1</v>
      </c>
      <c r="AR79" s="161" t="str">
        <f t="shared" ca="1" si="49"/>
        <v/>
      </c>
      <c r="AS79" s="161">
        <f t="shared" ca="1" si="50"/>
        <v>1</v>
      </c>
      <c r="AT79" s="159" t="str">
        <f t="shared" ca="1" si="29"/>
        <v/>
      </c>
      <c r="AU79" s="210">
        <f t="shared" ca="1" si="33"/>
        <v>14</v>
      </c>
      <c r="AV79" s="209"/>
      <c r="AW79" s="204">
        <f t="shared" si="51"/>
        <v>296.25</v>
      </c>
      <c r="AX79" s="159"/>
      <c r="AZ79" s="159"/>
      <c r="BM79" s="207"/>
      <c r="BN79" s="212"/>
      <c r="BP79" s="209"/>
      <c r="BQ79" s="211"/>
      <c r="BR79" s="211"/>
      <c r="BS79" s="211"/>
      <c r="BT79" s="211"/>
      <c r="BU79" s="211"/>
      <c r="BV79" s="211"/>
      <c r="BW79" s="211"/>
      <c r="BX79" s="211"/>
      <c r="BY79" s="211"/>
      <c r="BZ79" s="211"/>
      <c r="CA79" s="209"/>
      <c r="CC79" s="204"/>
      <c r="CD79" s="204"/>
      <c r="CE79" s="204"/>
      <c r="CF79" s="211"/>
      <c r="CG79" s="211"/>
      <c r="CI79" s="209"/>
      <c r="CJ79" s="209"/>
      <c r="CW79" s="225"/>
      <c r="CX79" s="249"/>
      <c r="DD79" s="209"/>
      <c r="DE79" s="211"/>
      <c r="DF79" s="211"/>
      <c r="DG79" s="211"/>
      <c r="DH79" s="211"/>
      <c r="DI79" s="211"/>
      <c r="DL79" s="165"/>
      <c r="DM79" s="165"/>
      <c r="DN79" s="166"/>
      <c r="DO79" s="209"/>
      <c r="DP79" s="211"/>
      <c r="DQ79" s="211"/>
      <c r="DR79" s="211"/>
      <c r="DS79" s="211"/>
      <c r="DT79" s="211"/>
      <c r="DW79" s="165"/>
      <c r="DX79" s="165"/>
      <c r="DY79" s="166"/>
      <c r="DZ79" s="209"/>
      <c r="EA79" s="211"/>
      <c r="EB79" s="211"/>
      <c r="EC79" s="211"/>
      <c r="ED79" s="211"/>
      <c r="EE79" s="211"/>
      <c r="EH79" s="165"/>
      <c r="EI79" s="165"/>
      <c r="EJ79" s="166"/>
      <c r="EK79" s="209"/>
      <c r="EL79" s="211"/>
      <c r="EM79" s="211"/>
      <c r="EN79" s="211"/>
      <c r="EO79" s="211"/>
      <c r="EP79" s="211"/>
      <c r="ES79" s="165"/>
      <c r="ET79" s="165"/>
      <c r="EU79" s="166"/>
      <c r="EV79" s="209"/>
      <c r="EW79" s="211"/>
      <c r="EX79" s="211"/>
      <c r="EY79" s="211"/>
      <c r="EZ79" s="211"/>
      <c r="FA79" s="211"/>
      <c r="FD79" s="165"/>
      <c r="FE79" s="165"/>
      <c r="FF79" s="166"/>
      <c r="FG79" s="209"/>
      <c r="FH79" s="211"/>
      <c r="FI79" s="211"/>
      <c r="FJ79" s="211"/>
      <c r="FK79" s="211"/>
      <c r="FL79" s="211"/>
    </row>
    <row r="80" spans="2:168">
      <c r="I80" s="221">
        <f t="shared" si="55"/>
        <v>76</v>
      </c>
      <c r="J80" s="159">
        <f>'v-t_chart'!C77</f>
        <v>11.8</v>
      </c>
      <c r="K80" s="204">
        <f t="shared" ca="1" si="32"/>
        <v>34.562199999999997</v>
      </c>
      <c r="L80" s="205" t="b">
        <f>IF('Input&amp;Output'!$C$3=10,phase_chart!C77,IF('Input&amp;Output'!$C$3=21,phase_chart!G77,IF('Input&amp;Output'!$C$3=22,phase_chart!K77,IF('Input&amp;Output'!$C$3=31,phase_chart!O77,IF('Input&amp;Output'!$C$3=32,phase_chart!S77,"")))))</f>
        <v>1</v>
      </c>
      <c r="M80" s="206" t="b">
        <f>IF('Input&amp;Output'!$C$3=10,phase_chart!D77,IF('Input&amp;Output'!$C$3=21,phase_chart!H77,IF('Input&amp;Output'!$C$3=22,phase_chart!L77,IF('Input&amp;Output'!$C$3=31,phase_chart!P77,IF('Input&amp;Output'!$C$3=32,phase_chart!T77,"")))))</f>
        <v>0</v>
      </c>
      <c r="N80" s="205" t="b">
        <f>IF('Input&amp;Output'!$C$3=10,phase_chart!E77,IF('Input&amp;Output'!$C$3=21,phase_chart!I77,IF('Input&amp;Output'!$C$3=22,phase_chart!M77,IF('Input&amp;Output'!$C$3=31,phase_chart!Q77,IF('Input&amp;Output'!$C$3=32,phase_chart!U77,"")))))</f>
        <v>0</v>
      </c>
      <c r="P80" s="159">
        <f ca="1">IF(NOT($J80=0),IF($J80&lt;IF($P79=0,0,VLOOKUP(P79,tbL!$M$37:$Q$43,IF(L80=TRUE,2,4))),IF($J80&gt;=VLOOKUP(P79,tbL!$M$37:$Q$43,IF(L80=TRUE,3,5)),$P79,IF(AND(L79=TRUE,L80=TRUE),$P79,$P79-1)),IF(AND(L80=TRUE,J80=VLOOKUP(P79,tbL!$M$37:$Q$43,IF(L80=TRUE,2,4))),P79,IF($P79+1&gt;$C$12,$C$12,$P79+1))),0)</f>
        <v>1</v>
      </c>
      <c r="Q80" s="159">
        <f t="shared" ca="1" si="34"/>
        <v>1</v>
      </c>
      <c r="R80" s="207">
        <f t="shared" ca="1" si="58"/>
        <v>1</v>
      </c>
      <c r="S80" s="208"/>
      <c r="T80" s="159">
        <f t="shared" si="53"/>
        <v>0</v>
      </c>
      <c r="U80" s="209" t="str">
        <f ca="1">IF(AND(T80=-1,N80=TRUE),"*",IF(AND(U79="*",N80=TRUE),"*",IF(AND(AND(L80=TRUE,U79="*"),J80&lt;VLOOKUP(V79+1,tbL!$M$38:$O$43,3)),"*","")))</f>
        <v/>
      </c>
      <c r="V80" s="204">
        <f t="shared" ca="1" si="35"/>
        <v>1</v>
      </c>
      <c r="Y80" s="159" t="str">
        <f t="shared" ca="1" si="36"/>
        <v/>
      </c>
      <c r="Z80" s="159" t="str">
        <f t="shared" si="37"/>
        <v/>
      </c>
      <c r="AA80" s="159">
        <f t="shared" ca="1" si="28"/>
        <v>1</v>
      </c>
      <c r="AC80" s="161" t="str">
        <f t="shared" ca="1" si="38"/>
        <v/>
      </c>
      <c r="AD80" s="161">
        <f t="shared" ca="1" si="39"/>
        <v>1</v>
      </c>
      <c r="AE80" s="161" t="str">
        <f t="shared" ca="1" si="40"/>
        <v/>
      </c>
      <c r="AF80" s="161">
        <f t="shared" ca="1" si="41"/>
        <v>1</v>
      </c>
      <c r="AG80" s="161" t="str">
        <f t="shared" ca="1" si="42"/>
        <v/>
      </c>
      <c r="AH80" s="161">
        <f t="shared" ca="1" si="43"/>
        <v>1</v>
      </c>
      <c r="AI80" s="161" t="str">
        <f t="shared" ca="1" si="44"/>
        <v/>
      </c>
      <c r="AJ80" s="161">
        <f t="shared" ca="1" si="45"/>
        <v>1</v>
      </c>
      <c r="AL80" s="161" t="str">
        <f t="shared" ca="1" si="46"/>
        <v/>
      </c>
      <c r="AM80" s="161">
        <f t="shared" ca="1" si="57"/>
        <v>1</v>
      </c>
      <c r="AN80" s="161" t="str">
        <f t="shared" ca="1" si="47"/>
        <v/>
      </c>
      <c r="AO80" s="161">
        <f t="shared" ca="1" si="56"/>
        <v>1</v>
      </c>
      <c r="AP80" s="161" t="str">
        <f t="shared" ca="1" si="48"/>
        <v/>
      </c>
      <c r="AQ80" s="161">
        <f t="shared" ca="1" si="54"/>
        <v>1</v>
      </c>
      <c r="AR80" s="161" t="str">
        <f t="shared" ca="1" si="49"/>
        <v/>
      </c>
      <c r="AS80" s="161">
        <f t="shared" ca="1" si="50"/>
        <v>1</v>
      </c>
      <c r="AT80" s="159" t="str">
        <f t="shared" ca="1" si="29"/>
        <v/>
      </c>
      <c r="AU80" s="210">
        <f t="shared" ca="1" si="33"/>
        <v>14</v>
      </c>
      <c r="AV80" s="209"/>
      <c r="AW80" s="204">
        <f t="shared" si="51"/>
        <v>299.52777777777777</v>
      </c>
      <c r="AX80" s="159"/>
      <c r="AZ80" s="159"/>
      <c r="BM80" s="207"/>
      <c r="BN80" s="212"/>
      <c r="BP80" s="209"/>
      <c r="BQ80" s="211"/>
      <c r="BR80" s="211"/>
      <c r="BS80" s="211"/>
      <c r="BT80" s="211"/>
      <c r="BU80" s="211"/>
      <c r="BV80" s="211"/>
      <c r="BW80" s="211"/>
      <c r="BX80" s="211"/>
      <c r="BY80" s="211"/>
      <c r="BZ80" s="211"/>
      <c r="CA80" s="209"/>
      <c r="CB80" s="224"/>
      <c r="CC80" s="204"/>
      <c r="CD80" s="204"/>
      <c r="CE80" s="204"/>
      <c r="CF80" s="211"/>
      <c r="CG80" s="211"/>
      <c r="CI80" s="209"/>
      <c r="CJ80" s="209"/>
      <c r="CW80" s="225"/>
      <c r="CX80" s="249"/>
      <c r="DD80" s="209"/>
      <c r="DE80" s="211"/>
      <c r="DF80" s="211"/>
      <c r="DG80" s="211"/>
      <c r="DH80" s="211"/>
      <c r="DI80" s="211"/>
      <c r="DL80" s="165"/>
      <c r="DM80" s="165"/>
      <c r="DN80" s="166"/>
      <c r="DO80" s="209"/>
      <c r="DP80" s="211"/>
      <c r="DQ80" s="211"/>
      <c r="DR80" s="211"/>
      <c r="DS80" s="211"/>
      <c r="DT80" s="211"/>
      <c r="DW80" s="165"/>
      <c r="DX80" s="165"/>
      <c r="DY80" s="166"/>
      <c r="DZ80" s="209"/>
      <c r="EA80" s="211"/>
      <c r="EB80" s="211"/>
      <c r="EC80" s="211"/>
      <c r="ED80" s="211"/>
      <c r="EE80" s="211"/>
      <c r="EH80" s="165"/>
      <c r="EI80" s="165"/>
      <c r="EJ80" s="166"/>
      <c r="EK80" s="209"/>
      <c r="EL80" s="211"/>
      <c r="EM80" s="211"/>
      <c r="EN80" s="211"/>
      <c r="EO80" s="211"/>
      <c r="EP80" s="211"/>
      <c r="ES80" s="165"/>
      <c r="ET80" s="165"/>
      <c r="EU80" s="166"/>
      <c r="EV80" s="209"/>
      <c r="EW80" s="211"/>
      <c r="EX80" s="211"/>
      <c r="EY80" s="211"/>
      <c r="EZ80" s="211"/>
      <c r="FA80" s="211"/>
      <c r="FD80" s="165"/>
      <c r="FE80" s="165"/>
      <c r="FF80" s="166"/>
      <c r="FG80" s="209"/>
      <c r="FH80" s="211"/>
      <c r="FI80" s="211"/>
      <c r="FJ80" s="211"/>
      <c r="FK80" s="211"/>
      <c r="FL80" s="211"/>
    </row>
    <row r="81" spans="9:168">
      <c r="I81" s="221">
        <f t="shared" si="55"/>
        <v>77</v>
      </c>
      <c r="J81" s="159">
        <f>'v-t_chart'!C78</f>
        <v>18.3</v>
      </c>
      <c r="K81" s="204">
        <f t="shared" ca="1" si="32"/>
        <v>53.600699999999996</v>
      </c>
      <c r="L81" s="205" t="b">
        <f>IF('Input&amp;Output'!$C$3=10,phase_chart!C78,IF('Input&amp;Output'!$C$3=21,phase_chart!G78,IF('Input&amp;Output'!$C$3=22,phase_chart!K78,IF('Input&amp;Output'!$C$3=31,phase_chart!O78,IF('Input&amp;Output'!$C$3=32,phase_chart!S78,"")))))</f>
        <v>1</v>
      </c>
      <c r="M81" s="206" t="b">
        <f>IF('Input&amp;Output'!$C$3=10,phase_chart!D78,IF('Input&amp;Output'!$C$3=21,phase_chart!H78,IF('Input&amp;Output'!$C$3=22,phase_chart!L78,IF('Input&amp;Output'!$C$3=31,phase_chart!P78,IF('Input&amp;Output'!$C$3=32,phase_chart!T78,"")))))</f>
        <v>0</v>
      </c>
      <c r="N81" s="205" t="b">
        <f>IF('Input&amp;Output'!$C$3=10,phase_chart!E78,IF('Input&amp;Output'!$C$3=21,phase_chart!I78,IF('Input&amp;Output'!$C$3=22,phase_chart!M78,IF('Input&amp;Output'!$C$3=31,phase_chart!Q78,IF('Input&amp;Output'!$C$3=32,phase_chart!U78,"")))))</f>
        <v>0</v>
      </c>
      <c r="P81" s="159">
        <f ca="1">IF(NOT($J81=0),IF($J81&lt;IF($P80=0,0,VLOOKUP(P80,tbL!$M$37:$Q$43,IF(L81=TRUE,2,4))),IF($J81&gt;=VLOOKUP(P80,tbL!$M$37:$Q$43,IF(L81=TRUE,3,5)),$P80,IF(AND(L80=TRUE,L81=TRUE),$P80,$P80-1)),IF(AND(L81=TRUE,J81=VLOOKUP(P80,tbL!$M$37:$Q$43,IF(L81=TRUE,2,4))),P80,IF($P80+1&gt;$C$12,$C$12,$P80+1))),0)</f>
        <v>1</v>
      </c>
      <c r="Q81" s="159">
        <f t="shared" ca="1" si="34"/>
        <v>1</v>
      </c>
      <c r="R81" s="207">
        <f t="shared" ca="1" si="58"/>
        <v>1</v>
      </c>
      <c r="S81" s="208"/>
      <c r="T81" s="159">
        <f t="shared" si="53"/>
        <v>0</v>
      </c>
      <c r="U81" s="209" t="str">
        <f ca="1">IF(AND(T81=-1,N81=TRUE),"*",IF(AND(U80="*",N81=TRUE),"*",IF(AND(AND(L81=TRUE,U80="*"),J81&lt;VLOOKUP(V80+1,tbL!$M$38:$O$43,3)),"*","")))</f>
        <v/>
      </c>
      <c r="V81" s="204">
        <f t="shared" ca="1" si="35"/>
        <v>1</v>
      </c>
      <c r="Y81" s="159" t="str">
        <f t="shared" ca="1" si="36"/>
        <v/>
      </c>
      <c r="Z81" s="159" t="str">
        <f t="shared" si="37"/>
        <v/>
      </c>
      <c r="AA81" s="159">
        <f t="shared" ca="1" si="28"/>
        <v>1</v>
      </c>
      <c r="AC81" s="161" t="str">
        <f t="shared" ca="1" si="38"/>
        <v/>
      </c>
      <c r="AD81" s="161">
        <f t="shared" ca="1" si="39"/>
        <v>1</v>
      </c>
      <c r="AE81" s="161" t="str">
        <f t="shared" ca="1" si="40"/>
        <v/>
      </c>
      <c r="AF81" s="161">
        <f t="shared" ca="1" si="41"/>
        <v>1</v>
      </c>
      <c r="AG81" s="161" t="str">
        <f t="shared" ca="1" si="42"/>
        <v/>
      </c>
      <c r="AH81" s="161">
        <f t="shared" ca="1" si="43"/>
        <v>1</v>
      </c>
      <c r="AI81" s="161" t="str">
        <f t="shared" ca="1" si="44"/>
        <v/>
      </c>
      <c r="AJ81" s="161">
        <f t="shared" ca="1" si="45"/>
        <v>1</v>
      </c>
      <c r="AL81" s="161" t="str">
        <f t="shared" ca="1" si="46"/>
        <v/>
      </c>
      <c r="AM81" s="161">
        <f t="shared" ca="1" si="57"/>
        <v>1</v>
      </c>
      <c r="AN81" s="161" t="str">
        <f t="shared" ca="1" si="47"/>
        <v/>
      </c>
      <c r="AO81" s="161">
        <f t="shared" ca="1" si="56"/>
        <v>1</v>
      </c>
      <c r="AP81" s="161" t="str">
        <f t="shared" ca="1" si="48"/>
        <v/>
      </c>
      <c r="AQ81" s="161">
        <f t="shared" ca="1" si="54"/>
        <v>1</v>
      </c>
      <c r="AR81" s="161" t="str">
        <f t="shared" ca="1" si="49"/>
        <v/>
      </c>
      <c r="AS81" s="161">
        <f t="shared" ca="1" si="50"/>
        <v>1</v>
      </c>
      <c r="AT81" s="159" t="str">
        <f t="shared" ca="1" si="29"/>
        <v/>
      </c>
      <c r="AU81" s="210">
        <f t="shared" ca="1" si="33"/>
        <v>14</v>
      </c>
      <c r="AV81" s="209"/>
      <c r="AW81" s="204">
        <f t="shared" si="51"/>
        <v>304.61111111111109</v>
      </c>
      <c r="AX81" s="159"/>
      <c r="AZ81" s="159"/>
      <c r="BM81" s="207"/>
      <c r="BN81" s="212"/>
      <c r="BP81" s="209"/>
      <c r="BQ81" s="211"/>
      <c r="BR81" s="211"/>
      <c r="BS81" s="211"/>
      <c r="BT81" s="211"/>
      <c r="BU81" s="211"/>
      <c r="BV81" s="211"/>
      <c r="BW81" s="211"/>
      <c r="BX81" s="211"/>
      <c r="BY81" s="211"/>
      <c r="BZ81" s="211"/>
      <c r="CA81" s="209"/>
      <c r="CB81" s="224"/>
      <c r="CC81" s="204"/>
      <c r="CD81" s="204"/>
      <c r="CE81" s="204"/>
      <c r="CF81" s="211"/>
      <c r="CG81" s="211"/>
      <c r="CI81" s="209"/>
      <c r="CJ81" s="209"/>
      <c r="CW81" s="225"/>
      <c r="CX81" s="249"/>
      <c r="DD81" s="209"/>
      <c r="DE81" s="211"/>
      <c r="DF81" s="211"/>
      <c r="DG81" s="211"/>
      <c r="DH81" s="211"/>
      <c r="DI81" s="211"/>
      <c r="DL81" s="165"/>
      <c r="DM81" s="165"/>
      <c r="DN81" s="166"/>
      <c r="DO81" s="209"/>
      <c r="DP81" s="211"/>
      <c r="DQ81" s="211"/>
      <c r="DR81" s="211"/>
      <c r="DS81" s="211"/>
      <c r="DT81" s="211"/>
      <c r="DW81" s="165"/>
      <c r="DX81" s="165"/>
      <c r="DY81" s="166"/>
      <c r="DZ81" s="209"/>
      <c r="EA81" s="211"/>
      <c r="EB81" s="211"/>
      <c r="EC81" s="211"/>
      <c r="ED81" s="211"/>
      <c r="EE81" s="211"/>
      <c r="EH81" s="165"/>
      <c r="EI81" s="165"/>
      <c r="EJ81" s="166"/>
      <c r="EK81" s="209"/>
      <c r="EL81" s="211"/>
      <c r="EM81" s="211"/>
      <c r="EN81" s="211"/>
      <c r="EO81" s="211"/>
      <c r="EP81" s="211"/>
      <c r="ES81" s="165"/>
      <c r="ET81" s="165"/>
      <c r="EU81" s="166"/>
      <c r="EV81" s="209"/>
      <c r="EW81" s="211"/>
      <c r="EX81" s="211"/>
      <c r="EY81" s="211"/>
      <c r="EZ81" s="211"/>
      <c r="FA81" s="211"/>
      <c r="FD81" s="165"/>
      <c r="FE81" s="165"/>
      <c r="FF81" s="166"/>
      <c r="FG81" s="209"/>
      <c r="FH81" s="211"/>
      <c r="FI81" s="211"/>
      <c r="FJ81" s="211"/>
      <c r="FK81" s="211"/>
      <c r="FL81" s="211"/>
    </row>
    <row r="82" spans="9:168">
      <c r="I82" s="221">
        <f t="shared" si="55"/>
        <v>78</v>
      </c>
      <c r="J82" s="159">
        <f>'v-t_chart'!C79</f>
        <v>24.5</v>
      </c>
      <c r="K82" s="204">
        <f t="shared" ca="1" si="32"/>
        <v>71.760499999999993</v>
      </c>
      <c r="L82" s="205" t="b">
        <f>IF('Input&amp;Output'!$C$3=10,phase_chart!C79,IF('Input&amp;Output'!$C$3=21,phase_chart!G79,IF('Input&amp;Output'!$C$3=22,phase_chart!K79,IF('Input&amp;Output'!$C$3=31,phase_chart!O79,IF('Input&amp;Output'!$C$3=32,phase_chart!S79,"")))))</f>
        <v>1</v>
      </c>
      <c r="M82" s="206" t="b">
        <f>IF('Input&amp;Output'!$C$3=10,phase_chart!D79,IF('Input&amp;Output'!$C$3=21,phase_chart!H79,IF('Input&amp;Output'!$C$3=22,phase_chart!L79,IF('Input&amp;Output'!$C$3=31,phase_chart!P79,IF('Input&amp;Output'!$C$3=32,phase_chart!T79,"")))))</f>
        <v>0</v>
      </c>
      <c r="N82" s="205" t="b">
        <f>IF('Input&amp;Output'!$C$3=10,phase_chart!E79,IF('Input&amp;Output'!$C$3=21,phase_chart!I79,IF('Input&amp;Output'!$C$3=22,phase_chart!M79,IF('Input&amp;Output'!$C$3=31,phase_chart!Q79,IF('Input&amp;Output'!$C$3=32,phase_chart!U79,"")))))</f>
        <v>0</v>
      </c>
      <c r="P82" s="159">
        <f ca="1">IF(NOT($J82=0),IF($J82&lt;IF($P81=0,0,VLOOKUP(P81,tbL!$M$37:$Q$43,IF(L82=TRUE,2,4))),IF($J82&gt;=VLOOKUP(P81,tbL!$M$37:$Q$43,IF(L82=TRUE,3,5)),$P81,IF(AND(L81=TRUE,L82=TRUE),$P81,$P81-1)),IF(AND(L82=TRUE,J82=VLOOKUP(P81,tbL!$M$37:$Q$43,IF(L82=TRUE,2,4))),P81,IF($P81+1&gt;$C$12,$C$12,$P81+1))),0)</f>
        <v>1</v>
      </c>
      <c r="Q82" s="159">
        <f t="shared" ca="1" si="34"/>
        <v>1</v>
      </c>
      <c r="R82" s="207">
        <f t="shared" ca="1" si="58"/>
        <v>1</v>
      </c>
      <c r="S82" s="208"/>
      <c r="T82" s="159">
        <f t="shared" si="53"/>
        <v>0</v>
      </c>
      <c r="U82" s="209" t="str">
        <f ca="1">IF(AND(T82=-1,N82=TRUE),"*",IF(AND(U81="*",N82=TRUE),"*",IF(AND(AND(L82=TRUE,U81="*"),J82&lt;VLOOKUP(V81+1,tbL!$M$38:$O$43,3)),"*","")))</f>
        <v/>
      </c>
      <c r="V82" s="204">
        <f t="shared" ca="1" si="35"/>
        <v>1</v>
      </c>
      <c r="Y82" s="159" t="str">
        <f t="shared" ca="1" si="36"/>
        <v/>
      </c>
      <c r="Z82" s="159" t="str">
        <f t="shared" si="37"/>
        <v/>
      </c>
      <c r="AA82" s="159">
        <f t="shared" ca="1" si="28"/>
        <v>1</v>
      </c>
      <c r="AC82" s="161" t="str">
        <f t="shared" ca="1" si="38"/>
        <v/>
      </c>
      <c r="AD82" s="161">
        <f t="shared" ca="1" si="39"/>
        <v>1</v>
      </c>
      <c r="AE82" s="161" t="str">
        <f t="shared" ca="1" si="40"/>
        <v/>
      </c>
      <c r="AF82" s="161">
        <f t="shared" ca="1" si="41"/>
        <v>1</v>
      </c>
      <c r="AG82" s="161" t="str">
        <f t="shared" ca="1" si="42"/>
        <v/>
      </c>
      <c r="AH82" s="161">
        <f t="shared" ca="1" si="43"/>
        <v>1</v>
      </c>
      <c r="AI82" s="161" t="str">
        <f t="shared" ca="1" si="44"/>
        <v/>
      </c>
      <c r="AJ82" s="161">
        <f t="shared" ca="1" si="45"/>
        <v>1</v>
      </c>
      <c r="AL82" s="161" t="str">
        <f t="shared" ca="1" si="46"/>
        <v/>
      </c>
      <c r="AM82" s="161">
        <f t="shared" ca="1" si="57"/>
        <v>1</v>
      </c>
      <c r="AN82" s="161" t="str">
        <f t="shared" ca="1" si="47"/>
        <v/>
      </c>
      <c r="AO82" s="161">
        <f t="shared" ca="1" si="56"/>
        <v>1</v>
      </c>
      <c r="AP82" s="161" t="str">
        <f t="shared" ca="1" si="48"/>
        <v/>
      </c>
      <c r="AQ82" s="161">
        <f t="shared" ca="1" si="54"/>
        <v>1</v>
      </c>
      <c r="AR82" s="161" t="str">
        <f t="shared" ca="1" si="49"/>
        <v/>
      </c>
      <c r="AS82" s="161">
        <f t="shared" ca="1" si="50"/>
        <v>1</v>
      </c>
      <c r="AT82" s="159" t="str">
        <f t="shared" ca="1" si="29"/>
        <v/>
      </c>
      <c r="AU82" s="210">
        <f t="shared" ca="1" si="33"/>
        <v>14</v>
      </c>
      <c r="AV82" s="209"/>
      <c r="AW82" s="204">
        <f t="shared" si="51"/>
        <v>311.41666666666663</v>
      </c>
      <c r="AX82" s="159"/>
      <c r="AZ82" s="159"/>
      <c r="BM82" s="207"/>
      <c r="BN82" s="212"/>
      <c r="BP82" s="209"/>
      <c r="BQ82" s="211"/>
      <c r="BR82" s="211"/>
      <c r="BS82" s="211"/>
      <c r="BT82" s="211"/>
      <c r="BU82" s="211"/>
      <c r="BV82" s="211"/>
      <c r="BW82" s="211"/>
      <c r="BX82" s="211"/>
      <c r="BY82" s="211"/>
      <c r="BZ82" s="211"/>
      <c r="CA82" s="209"/>
      <c r="CB82" s="224"/>
      <c r="CC82" s="204"/>
      <c r="CD82" s="204"/>
      <c r="CE82" s="204"/>
      <c r="CF82" s="211"/>
      <c r="CG82" s="211"/>
      <c r="CI82" s="209"/>
      <c r="CJ82" s="209"/>
      <c r="CW82" s="225"/>
      <c r="CX82" s="249"/>
      <c r="DD82" s="209"/>
      <c r="DE82" s="211"/>
      <c r="DF82" s="211"/>
      <c r="DG82" s="211"/>
      <c r="DH82" s="211"/>
      <c r="DI82" s="211"/>
      <c r="DL82" s="165"/>
      <c r="DM82" s="165"/>
      <c r="DN82" s="166"/>
      <c r="DO82" s="209"/>
      <c r="DP82" s="211"/>
      <c r="DQ82" s="211"/>
      <c r="DR82" s="211"/>
      <c r="DS82" s="211"/>
      <c r="DT82" s="211"/>
      <c r="DW82" s="165"/>
      <c r="DX82" s="165"/>
      <c r="DY82" s="166"/>
      <c r="DZ82" s="209"/>
      <c r="EA82" s="211"/>
      <c r="EB82" s="211"/>
      <c r="EC82" s="211"/>
      <c r="ED82" s="211"/>
      <c r="EE82" s="211"/>
      <c r="EH82" s="165"/>
      <c r="EI82" s="165"/>
      <c r="EJ82" s="166"/>
      <c r="EK82" s="209"/>
      <c r="EL82" s="211"/>
      <c r="EM82" s="211"/>
      <c r="EN82" s="211"/>
      <c r="EO82" s="211"/>
      <c r="EP82" s="211"/>
      <c r="ES82" s="165"/>
      <c r="ET82" s="165"/>
      <c r="EU82" s="166"/>
      <c r="EV82" s="209"/>
      <c r="EW82" s="211"/>
      <c r="EX82" s="211"/>
      <c r="EY82" s="211"/>
      <c r="EZ82" s="211"/>
      <c r="FA82" s="211"/>
      <c r="FD82" s="165"/>
      <c r="FE82" s="165"/>
      <c r="FF82" s="166"/>
      <c r="FG82" s="209"/>
      <c r="FH82" s="211"/>
      <c r="FI82" s="211"/>
      <c r="FJ82" s="211"/>
      <c r="FK82" s="211"/>
      <c r="FL82" s="211"/>
    </row>
    <row r="83" spans="9:168">
      <c r="I83" s="221">
        <f t="shared" si="55"/>
        <v>79</v>
      </c>
      <c r="J83" s="159">
        <f>'v-t_chart'!C80</f>
        <v>29.4</v>
      </c>
      <c r="K83" s="204">
        <f t="shared" ca="1" si="32"/>
        <v>86.112599999999986</v>
      </c>
      <c r="L83" s="205" t="b">
        <f>IF('Input&amp;Output'!$C$3=10,phase_chart!C80,IF('Input&amp;Output'!$C$3=21,phase_chart!G80,IF('Input&amp;Output'!$C$3=22,phase_chart!K80,IF('Input&amp;Output'!$C$3=31,phase_chart!O80,IF('Input&amp;Output'!$C$3=32,phase_chart!S80,"")))))</f>
        <v>1</v>
      </c>
      <c r="M83" s="206" t="b">
        <f>IF('Input&amp;Output'!$C$3=10,phase_chart!D80,IF('Input&amp;Output'!$C$3=21,phase_chart!H80,IF('Input&amp;Output'!$C$3=22,phase_chart!L80,IF('Input&amp;Output'!$C$3=31,phase_chart!P80,IF('Input&amp;Output'!$C$3=32,phase_chart!T80,"")))))</f>
        <v>0</v>
      </c>
      <c r="N83" s="205" t="b">
        <f>IF('Input&amp;Output'!$C$3=10,phase_chart!E80,IF('Input&amp;Output'!$C$3=21,phase_chart!I80,IF('Input&amp;Output'!$C$3=22,phase_chart!M80,IF('Input&amp;Output'!$C$3=31,phase_chart!Q80,IF('Input&amp;Output'!$C$3=32,phase_chart!U80,"")))))</f>
        <v>0</v>
      </c>
      <c r="P83" s="159">
        <f ca="1">IF(NOT($J83=0),IF($J83&lt;IF($P82=0,0,VLOOKUP(P82,tbL!$M$37:$Q$43,IF(L83=TRUE,2,4))),IF($J83&gt;=VLOOKUP(P82,tbL!$M$37:$Q$43,IF(L83=TRUE,3,5)),$P82,IF(AND(L82=TRUE,L83=TRUE),$P82,$P82-1)),IF(AND(L83=TRUE,J83=VLOOKUP(P82,tbL!$M$37:$Q$43,IF(L83=TRUE,2,4))),P82,IF($P82+1&gt;$C$12,$C$12,$P82+1))),0)</f>
        <v>1</v>
      </c>
      <c r="Q83" s="159">
        <f t="shared" ca="1" si="34"/>
        <v>1</v>
      </c>
      <c r="R83" s="207">
        <f t="shared" ca="1" si="58"/>
        <v>1</v>
      </c>
      <c r="S83" s="208"/>
      <c r="T83" s="159">
        <f t="shared" si="53"/>
        <v>0</v>
      </c>
      <c r="U83" s="209" t="str">
        <f ca="1">IF(AND(T83=-1,N83=TRUE),"*",IF(AND(U82="*",N83=TRUE),"*",IF(AND(AND(L83=TRUE,U82="*"),J83&lt;VLOOKUP(V82+1,tbL!$M$38:$O$43,3)),"*","")))</f>
        <v/>
      </c>
      <c r="V83" s="204">
        <f t="shared" ca="1" si="35"/>
        <v>1</v>
      </c>
      <c r="Y83" s="159" t="str">
        <f t="shared" ca="1" si="36"/>
        <v/>
      </c>
      <c r="Z83" s="159" t="str">
        <f t="shared" si="37"/>
        <v/>
      </c>
      <c r="AA83" s="159">
        <f t="shared" ca="1" si="28"/>
        <v>1</v>
      </c>
      <c r="AC83" s="161" t="str">
        <f t="shared" ca="1" si="38"/>
        <v/>
      </c>
      <c r="AD83" s="161">
        <f t="shared" ca="1" si="39"/>
        <v>1</v>
      </c>
      <c r="AE83" s="161" t="str">
        <f t="shared" ca="1" si="40"/>
        <v/>
      </c>
      <c r="AF83" s="161">
        <f t="shared" ca="1" si="41"/>
        <v>1</v>
      </c>
      <c r="AG83" s="161" t="str">
        <f t="shared" ca="1" si="42"/>
        <v/>
      </c>
      <c r="AH83" s="161">
        <f t="shared" ca="1" si="43"/>
        <v>1</v>
      </c>
      <c r="AI83" s="161" t="str">
        <f t="shared" ca="1" si="44"/>
        <v/>
      </c>
      <c r="AJ83" s="161">
        <f t="shared" ca="1" si="45"/>
        <v>1</v>
      </c>
      <c r="AL83" s="161" t="str">
        <f t="shared" ca="1" si="46"/>
        <v/>
      </c>
      <c r="AM83" s="161">
        <f t="shared" ca="1" si="57"/>
        <v>1</v>
      </c>
      <c r="AN83" s="161" t="str">
        <f t="shared" ca="1" si="47"/>
        <v/>
      </c>
      <c r="AO83" s="161">
        <f t="shared" ca="1" si="56"/>
        <v>1</v>
      </c>
      <c r="AP83" s="161" t="str">
        <f t="shared" ca="1" si="48"/>
        <v/>
      </c>
      <c r="AQ83" s="161">
        <f t="shared" ca="1" si="54"/>
        <v>1</v>
      </c>
      <c r="AR83" s="161" t="str">
        <f t="shared" ca="1" si="49"/>
        <v/>
      </c>
      <c r="AS83" s="161">
        <f t="shared" ca="1" si="50"/>
        <v>1</v>
      </c>
      <c r="AT83" s="159" t="str">
        <f t="shared" ca="1" si="29"/>
        <v/>
      </c>
      <c r="AU83" s="210">
        <f t="shared" ca="1" si="33"/>
        <v>14</v>
      </c>
      <c r="AV83" s="209"/>
      <c r="AW83" s="204">
        <f t="shared" si="51"/>
        <v>319.58333333333331</v>
      </c>
      <c r="AX83" s="159"/>
      <c r="AZ83" s="159"/>
      <c r="BM83" s="207"/>
      <c r="BN83" s="212"/>
      <c r="BP83" s="209"/>
      <c r="BQ83" s="211"/>
      <c r="BR83" s="211"/>
      <c r="BS83" s="211"/>
      <c r="BT83" s="211"/>
      <c r="BU83" s="211"/>
      <c r="BV83" s="211"/>
      <c r="BW83" s="211"/>
      <c r="BX83" s="211"/>
      <c r="BY83" s="211"/>
      <c r="BZ83" s="211"/>
      <c r="CA83" s="209"/>
      <c r="CB83" s="224"/>
      <c r="CC83" s="204"/>
      <c r="CD83" s="204"/>
      <c r="CE83" s="204"/>
      <c r="CF83" s="211"/>
      <c r="CG83" s="211"/>
      <c r="CI83" s="209"/>
      <c r="CJ83" s="209"/>
      <c r="CW83" s="225"/>
      <c r="CX83" s="249"/>
      <c r="DD83" s="209"/>
      <c r="DE83" s="211"/>
      <c r="DF83" s="211"/>
      <c r="DG83" s="211"/>
      <c r="DH83" s="211"/>
      <c r="DI83" s="211"/>
      <c r="DL83" s="165"/>
      <c r="DM83" s="165"/>
      <c r="DN83" s="166"/>
      <c r="DO83" s="209"/>
      <c r="DP83" s="211"/>
      <c r="DQ83" s="211"/>
      <c r="DR83" s="211"/>
      <c r="DS83" s="211"/>
      <c r="DT83" s="211"/>
      <c r="DW83" s="165"/>
      <c r="DX83" s="165"/>
      <c r="DY83" s="166"/>
      <c r="DZ83" s="209"/>
      <c r="EA83" s="211"/>
      <c r="EB83" s="211"/>
      <c r="EC83" s="211"/>
      <c r="ED83" s="211"/>
      <c r="EE83" s="211"/>
      <c r="EH83" s="165"/>
      <c r="EI83" s="165"/>
      <c r="EJ83" s="166"/>
      <c r="EK83" s="209"/>
      <c r="EL83" s="211"/>
      <c r="EM83" s="211"/>
      <c r="EN83" s="211"/>
      <c r="EO83" s="211"/>
      <c r="EP83" s="211"/>
      <c r="ES83" s="165"/>
      <c r="ET83" s="165"/>
      <c r="EU83" s="166"/>
      <c r="EV83" s="209"/>
      <c r="EW83" s="211"/>
      <c r="EX83" s="211"/>
      <c r="EY83" s="211"/>
      <c r="EZ83" s="211"/>
      <c r="FA83" s="211"/>
      <c r="FD83" s="165"/>
      <c r="FE83" s="165"/>
      <c r="FF83" s="166"/>
      <c r="FG83" s="209"/>
      <c r="FH83" s="211"/>
      <c r="FI83" s="211"/>
      <c r="FJ83" s="211"/>
      <c r="FK83" s="211"/>
      <c r="FL83" s="211"/>
    </row>
    <row r="84" spans="9:168">
      <c r="I84" s="221">
        <f t="shared" si="55"/>
        <v>80</v>
      </c>
      <c r="J84" s="159">
        <f>'v-t_chart'!C81</f>
        <v>32.5</v>
      </c>
      <c r="K84" s="204">
        <f t="shared" ca="1" si="32"/>
        <v>95.192499999999995</v>
      </c>
      <c r="L84" s="205" t="b">
        <f>IF('Input&amp;Output'!$C$3=10,phase_chart!C81,IF('Input&amp;Output'!$C$3=21,phase_chart!G81,IF('Input&amp;Output'!$C$3=22,phase_chart!K81,IF('Input&amp;Output'!$C$3=31,phase_chart!O81,IF('Input&amp;Output'!$C$3=32,phase_chart!S81,"")))))</f>
        <v>1</v>
      </c>
      <c r="M84" s="206" t="b">
        <f>IF('Input&amp;Output'!$C$3=10,phase_chart!D81,IF('Input&amp;Output'!$C$3=21,phase_chart!H81,IF('Input&amp;Output'!$C$3=22,phase_chart!L81,IF('Input&amp;Output'!$C$3=31,phase_chart!P81,IF('Input&amp;Output'!$C$3=32,phase_chart!T81,"")))))</f>
        <v>0</v>
      </c>
      <c r="N84" s="205" t="b">
        <f>IF('Input&amp;Output'!$C$3=10,phase_chart!E81,IF('Input&amp;Output'!$C$3=21,phase_chart!I81,IF('Input&amp;Output'!$C$3=22,phase_chart!M81,IF('Input&amp;Output'!$C$3=31,phase_chart!Q81,IF('Input&amp;Output'!$C$3=32,phase_chart!U81,"")))))</f>
        <v>0</v>
      </c>
      <c r="P84" s="159">
        <f ca="1">IF(NOT($J84=0),IF($J84&lt;IF($P83=0,0,VLOOKUP(P83,tbL!$M$37:$Q$43,IF(L84=TRUE,2,4))),IF($J84&gt;=VLOOKUP(P83,tbL!$M$37:$Q$43,IF(L84=TRUE,3,5)),$P83,IF(AND(L83=TRUE,L84=TRUE),$P83,$P83-1)),IF(AND(L84=TRUE,J84=VLOOKUP(P83,tbL!$M$37:$Q$43,IF(L84=TRUE,2,4))),P83,IF($P83+1&gt;$C$12,$C$12,$P83+1))),0)</f>
        <v>1</v>
      </c>
      <c r="Q84" s="159">
        <f t="shared" ca="1" si="34"/>
        <v>1</v>
      </c>
      <c r="R84" s="207">
        <f t="shared" ca="1" si="58"/>
        <v>1</v>
      </c>
      <c r="S84" s="208"/>
      <c r="T84" s="159">
        <f t="shared" si="53"/>
        <v>0</v>
      </c>
      <c r="U84" s="209" t="str">
        <f ca="1">IF(AND(T84=-1,N84=TRUE),"*",IF(AND(U83="*",N84=TRUE),"*",IF(AND(AND(L84=TRUE,U83="*"),J84&lt;VLOOKUP(V83+1,tbL!$M$38:$O$43,3)),"*","")))</f>
        <v/>
      </c>
      <c r="V84" s="204">
        <f t="shared" ca="1" si="35"/>
        <v>1</v>
      </c>
      <c r="Y84" s="159" t="str">
        <f t="shared" ca="1" si="36"/>
        <v/>
      </c>
      <c r="Z84" s="159" t="str">
        <f t="shared" si="37"/>
        <v/>
      </c>
      <c r="AA84" s="159">
        <f t="shared" ca="1" si="28"/>
        <v>1</v>
      </c>
      <c r="AC84" s="161" t="str">
        <f t="shared" ca="1" si="38"/>
        <v/>
      </c>
      <c r="AD84" s="161">
        <f t="shared" ca="1" si="39"/>
        <v>1</v>
      </c>
      <c r="AE84" s="161" t="str">
        <f t="shared" ca="1" si="40"/>
        <v/>
      </c>
      <c r="AF84" s="161">
        <f t="shared" ca="1" si="41"/>
        <v>1</v>
      </c>
      <c r="AG84" s="161" t="str">
        <f t="shared" ca="1" si="42"/>
        <v/>
      </c>
      <c r="AH84" s="161">
        <f t="shared" ca="1" si="43"/>
        <v>1</v>
      </c>
      <c r="AI84" s="161" t="str">
        <f t="shared" ca="1" si="44"/>
        <v/>
      </c>
      <c r="AJ84" s="161">
        <f t="shared" ca="1" si="45"/>
        <v>1</v>
      </c>
      <c r="AL84" s="161" t="str">
        <f t="shared" ca="1" si="46"/>
        <v/>
      </c>
      <c r="AM84" s="161">
        <f t="shared" ca="1" si="57"/>
        <v>1</v>
      </c>
      <c r="AN84" s="161" t="str">
        <f t="shared" ca="1" si="47"/>
        <v/>
      </c>
      <c r="AO84" s="161">
        <f t="shared" ca="1" si="56"/>
        <v>1</v>
      </c>
      <c r="AP84" s="161" t="str">
        <f t="shared" ca="1" si="48"/>
        <v/>
      </c>
      <c r="AQ84" s="161">
        <f t="shared" ca="1" si="54"/>
        <v>1</v>
      </c>
      <c r="AR84" s="161" t="str">
        <f t="shared" ca="1" si="49"/>
        <v/>
      </c>
      <c r="AS84" s="161">
        <f t="shared" ca="1" si="50"/>
        <v>1</v>
      </c>
      <c r="AT84" s="159" t="str">
        <f t="shared" ca="1" si="29"/>
        <v/>
      </c>
      <c r="AU84" s="210">
        <f t="shared" ca="1" si="33"/>
        <v>14</v>
      </c>
      <c r="AV84" s="209"/>
      <c r="AW84" s="204">
        <f t="shared" si="51"/>
        <v>328.61111111111109</v>
      </c>
      <c r="AX84" s="159"/>
      <c r="AZ84" s="159"/>
      <c r="BM84" s="207"/>
      <c r="BN84" s="212"/>
      <c r="BP84" s="209"/>
      <c r="BQ84" s="211"/>
      <c r="BR84" s="211"/>
      <c r="BS84" s="211"/>
      <c r="BT84" s="211"/>
      <c r="BU84" s="211"/>
      <c r="BV84" s="211"/>
      <c r="BW84" s="211"/>
      <c r="BX84" s="211"/>
      <c r="BY84" s="211"/>
      <c r="BZ84" s="211"/>
      <c r="CA84" s="209"/>
      <c r="CC84" s="204"/>
      <c r="CD84" s="204"/>
      <c r="CE84" s="204"/>
      <c r="CF84" s="211"/>
      <c r="CG84" s="211"/>
      <c r="CI84" s="209"/>
      <c r="CJ84" s="209"/>
      <c r="CW84" s="225"/>
      <c r="CX84" s="249"/>
      <c r="DD84" s="209"/>
      <c r="DE84" s="211"/>
      <c r="DF84" s="211"/>
      <c r="DG84" s="211"/>
      <c r="DH84" s="211"/>
      <c r="DI84" s="211"/>
      <c r="DL84" s="165"/>
      <c r="DM84" s="165"/>
      <c r="DN84" s="166"/>
      <c r="DO84" s="209"/>
      <c r="DP84" s="211"/>
      <c r="DQ84" s="211"/>
      <c r="DR84" s="211"/>
      <c r="DS84" s="211"/>
      <c r="DT84" s="211"/>
      <c r="DW84" s="165"/>
      <c r="DX84" s="165"/>
      <c r="DY84" s="166"/>
      <c r="DZ84" s="209"/>
      <c r="EA84" s="211"/>
      <c r="EB84" s="211"/>
      <c r="EC84" s="211"/>
      <c r="ED84" s="211"/>
      <c r="EE84" s="211"/>
      <c r="EH84" s="165"/>
      <c r="EI84" s="165"/>
      <c r="EJ84" s="166"/>
      <c r="EK84" s="209"/>
      <c r="EL84" s="211"/>
      <c r="EM84" s="211"/>
      <c r="EN84" s="211"/>
      <c r="EO84" s="211"/>
      <c r="EP84" s="211"/>
      <c r="ES84" s="165"/>
      <c r="ET84" s="165"/>
      <c r="EU84" s="166"/>
      <c r="EV84" s="209"/>
      <c r="EW84" s="211"/>
      <c r="EX84" s="211"/>
      <c r="EY84" s="211"/>
      <c r="EZ84" s="211"/>
      <c r="FA84" s="211"/>
      <c r="FD84" s="165"/>
      <c r="FE84" s="165"/>
      <c r="FF84" s="166"/>
      <c r="FG84" s="209"/>
      <c r="FH84" s="211"/>
      <c r="FI84" s="211"/>
      <c r="FJ84" s="211"/>
      <c r="FK84" s="211"/>
      <c r="FL84" s="211"/>
    </row>
    <row r="85" spans="9:168">
      <c r="I85" s="221">
        <f t="shared" si="55"/>
        <v>81</v>
      </c>
      <c r="J85" s="159">
        <f>'v-t_chart'!C82</f>
        <v>34.200000000000003</v>
      </c>
      <c r="K85" s="204">
        <f t="shared" ca="1" si="32"/>
        <v>100.1718</v>
      </c>
      <c r="L85" s="205" t="b">
        <f>IF('Input&amp;Output'!$C$3=10,phase_chart!C82,IF('Input&amp;Output'!$C$3=21,phase_chart!G82,IF('Input&amp;Output'!$C$3=22,phase_chart!K82,IF('Input&amp;Output'!$C$3=31,phase_chart!O82,IF('Input&amp;Output'!$C$3=32,phase_chart!S82,"")))))</f>
        <v>1</v>
      </c>
      <c r="M85" s="206" t="b">
        <f>IF('Input&amp;Output'!$C$3=10,phase_chart!D82,IF('Input&amp;Output'!$C$3=21,phase_chart!H82,IF('Input&amp;Output'!$C$3=22,phase_chart!L82,IF('Input&amp;Output'!$C$3=31,phase_chart!P82,IF('Input&amp;Output'!$C$3=32,phase_chart!T82,"")))))</f>
        <v>0</v>
      </c>
      <c r="N85" s="205" t="b">
        <f>IF('Input&amp;Output'!$C$3=10,phase_chart!E82,IF('Input&amp;Output'!$C$3=21,phase_chart!I82,IF('Input&amp;Output'!$C$3=22,phase_chart!M82,IF('Input&amp;Output'!$C$3=31,phase_chart!Q82,IF('Input&amp;Output'!$C$3=32,phase_chart!U82,"")))))</f>
        <v>0</v>
      </c>
      <c r="P85" s="159">
        <f ca="1">IF(NOT($J85=0),IF($J85&lt;IF($P84=0,0,VLOOKUP(P84,tbL!$M$37:$Q$43,IF(L85=TRUE,2,4))),IF($J85&gt;=VLOOKUP(P84,tbL!$M$37:$Q$43,IF(L85=TRUE,3,5)),$P84,IF(AND(L84=TRUE,L85=TRUE),$P84,$P84-1)),IF(AND(L85=TRUE,J85=VLOOKUP(P84,tbL!$M$37:$Q$43,IF(L85=TRUE,2,4))),P84,IF($P84+1&gt;$C$12,$C$12,$P84+1))),0)</f>
        <v>1</v>
      </c>
      <c r="Q85" s="159">
        <f t="shared" ca="1" si="34"/>
        <v>1</v>
      </c>
      <c r="R85" s="207">
        <f t="shared" ca="1" si="58"/>
        <v>1</v>
      </c>
      <c r="S85" s="208"/>
      <c r="T85" s="159">
        <f t="shared" si="53"/>
        <v>0</v>
      </c>
      <c r="U85" s="209" t="str">
        <f ca="1">IF(AND(T85=-1,N85=TRUE),"*",IF(AND(U84="*",N85=TRUE),"*",IF(AND(AND(L85=TRUE,U84="*"),J85&lt;VLOOKUP(V84+1,tbL!$M$38:$O$43,3)),"*","")))</f>
        <v/>
      </c>
      <c r="V85" s="204">
        <f t="shared" ca="1" si="35"/>
        <v>1</v>
      </c>
      <c r="Y85" s="159" t="str">
        <f t="shared" ca="1" si="36"/>
        <v/>
      </c>
      <c r="Z85" s="159" t="str">
        <f t="shared" si="37"/>
        <v/>
      </c>
      <c r="AA85" s="159">
        <f t="shared" ca="1" si="28"/>
        <v>1</v>
      </c>
      <c r="AC85" s="161" t="str">
        <f t="shared" ca="1" si="38"/>
        <v/>
      </c>
      <c r="AD85" s="161">
        <f t="shared" ca="1" si="39"/>
        <v>1</v>
      </c>
      <c r="AE85" s="161" t="str">
        <f t="shared" ca="1" si="40"/>
        <v/>
      </c>
      <c r="AF85" s="161">
        <f t="shared" ca="1" si="41"/>
        <v>1</v>
      </c>
      <c r="AG85" s="161" t="str">
        <f t="shared" ca="1" si="42"/>
        <v/>
      </c>
      <c r="AH85" s="161">
        <f t="shared" ca="1" si="43"/>
        <v>1</v>
      </c>
      <c r="AI85" s="161" t="str">
        <f t="shared" ca="1" si="44"/>
        <v/>
      </c>
      <c r="AJ85" s="161">
        <f t="shared" ca="1" si="45"/>
        <v>1</v>
      </c>
      <c r="AL85" s="161" t="str">
        <f t="shared" ca="1" si="46"/>
        <v/>
      </c>
      <c r="AM85" s="161">
        <f t="shared" ca="1" si="57"/>
        <v>1</v>
      </c>
      <c r="AN85" s="161" t="str">
        <f t="shared" ca="1" si="47"/>
        <v/>
      </c>
      <c r="AO85" s="161">
        <f t="shared" ca="1" si="56"/>
        <v>1</v>
      </c>
      <c r="AP85" s="161" t="str">
        <f t="shared" ca="1" si="48"/>
        <v/>
      </c>
      <c r="AQ85" s="161">
        <f t="shared" ca="1" si="54"/>
        <v>1</v>
      </c>
      <c r="AR85" s="161" t="str">
        <f t="shared" ca="1" si="49"/>
        <v/>
      </c>
      <c r="AS85" s="161">
        <f t="shared" ca="1" si="50"/>
        <v>1</v>
      </c>
      <c r="AT85" s="159" t="str">
        <f t="shared" ca="1" si="29"/>
        <v/>
      </c>
      <c r="AU85" s="210">
        <f t="shared" ca="1" si="33"/>
        <v>14</v>
      </c>
      <c r="AV85" s="209"/>
      <c r="AW85" s="204">
        <f t="shared" si="51"/>
        <v>338.11111111111109</v>
      </c>
      <c r="AX85" s="159"/>
      <c r="AZ85" s="159"/>
      <c r="BM85" s="207"/>
      <c r="BN85" s="212"/>
      <c r="BP85" s="209"/>
      <c r="BQ85" s="211"/>
      <c r="BR85" s="211"/>
      <c r="BS85" s="211"/>
      <c r="BT85" s="211"/>
      <c r="BU85" s="211"/>
      <c r="BV85" s="211"/>
      <c r="BW85" s="211"/>
      <c r="BX85" s="211"/>
      <c r="BY85" s="211"/>
      <c r="BZ85" s="211"/>
      <c r="CA85" s="209"/>
      <c r="CB85" s="224"/>
      <c r="CC85" s="204"/>
      <c r="CD85" s="204"/>
      <c r="CE85" s="204"/>
      <c r="CF85" s="211"/>
      <c r="CG85" s="211"/>
      <c r="CI85" s="209"/>
      <c r="CJ85" s="209"/>
      <c r="CW85" s="225"/>
      <c r="CX85" s="249"/>
      <c r="DD85" s="209"/>
      <c r="DE85" s="211"/>
      <c r="DF85" s="211"/>
      <c r="DG85" s="211"/>
      <c r="DH85" s="211"/>
      <c r="DI85" s="211"/>
      <c r="DL85" s="165"/>
      <c r="DM85" s="165"/>
      <c r="DN85" s="166"/>
      <c r="DO85" s="209"/>
      <c r="DP85" s="211"/>
      <c r="DQ85" s="211"/>
      <c r="DR85" s="211"/>
      <c r="DS85" s="211"/>
      <c r="DT85" s="211"/>
      <c r="DW85" s="165"/>
      <c r="DX85" s="165"/>
      <c r="DY85" s="166"/>
      <c r="DZ85" s="209"/>
      <c r="EA85" s="211"/>
      <c r="EB85" s="211"/>
      <c r="EC85" s="211"/>
      <c r="ED85" s="211"/>
      <c r="EE85" s="211"/>
      <c r="EH85" s="165"/>
      <c r="EI85" s="165"/>
      <c r="EJ85" s="166"/>
      <c r="EK85" s="209"/>
      <c r="EL85" s="211"/>
      <c r="EM85" s="211"/>
      <c r="EN85" s="211"/>
      <c r="EO85" s="211"/>
      <c r="EP85" s="211"/>
      <c r="ES85" s="165"/>
      <c r="ET85" s="165"/>
      <c r="EU85" s="166"/>
      <c r="EV85" s="209"/>
      <c r="EW85" s="211"/>
      <c r="EX85" s="211"/>
      <c r="EY85" s="211"/>
      <c r="EZ85" s="211"/>
      <c r="FA85" s="211"/>
      <c r="FD85" s="165"/>
      <c r="FE85" s="165"/>
      <c r="FF85" s="166"/>
      <c r="FG85" s="209"/>
      <c r="FH85" s="211"/>
      <c r="FI85" s="211"/>
      <c r="FJ85" s="211"/>
      <c r="FK85" s="211"/>
      <c r="FL85" s="211"/>
    </row>
    <row r="86" spans="9:168">
      <c r="I86" s="221">
        <f t="shared" si="55"/>
        <v>82</v>
      </c>
      <c r="J86" s="159">
        <f>'v-t_chart'!C83</f>
        <v>34.4</v>
      </c>
      <c r="K86" s="204">
        <f t="shared" ca="1" si="32"/>
        <v>100.7576</v>
      </c>
      <c r="L86" s="205" t="b">
        <f>IF('Input&amp;Output'!$C$3=10,phase_chart!C83,IF('Input&amp;Output'!$C$3=21,phase_chart!G83,IF('Input&amp;Output'!$C$3=22,phase_chart!K83,IF('Input&amp;Output'!$C$3=31,phase_chart!O83,IF('Input&amp;Output'!$C$3=32,phase_chart!S83,"")))))</f>
        <v>1</v>
      </c>
      <c r="M86" s="206" t="b">
        <f>IF('Input&amp;Output'!$C$3=10,phase_chart!D83,IF('Input&amp;Output'!$C$3=21,phase_chart!H83,IF('Input&amp;Output'!$C$3=22,phase_chart!L83,IF('Input&amp;Output'!$C$3=31,phase_chart!P83,IF('Input&amp;Output'!$C$3=32,phase_chart!T83,"")))))</f>
        <v>0</v>
      </c>
      <c r="N86" s="205" t="b">
        <f>IF('Input&amp;Output'!$C$3=10,phase_chart!E83,IF('Input&amp;Output'!$C$3=21,phase_chart!I83,IF('Input&amp;Output'!$C$3=22,phase_chart!M83,IF('Input&amp;Output'!$C$3=31,phase_chart!Q83,IF('Input&amp;Output'!$C$3=32,phase_chart!U83,"")))))</f>
        <v>0</v>
      </c>
      <c r="P86" s="159">
        <f ca="1">IF(NOT($J86=0),IF($J86&lt;IF($P85=0,0,VLOOKUP(P85,tbL!$M$37:$Q$43,IF(L86=TRUE,2,4))),IF($J86&gt;=VLOOKUP(P85,tbL!$M$37:$Q$43,IF(L86=TRUE,3,5)),$P85,IF(AND(L85=TRUE,L86=TRUE),$P85,$P85-1)),IF(AND(L86=TRUE,J86=VLOOKUP(P85,tbL!$M$37:$Q$43,IF(L86=TRUE,2,4))),P85,IF($P85+1&gt;$C$12,$C$12,$P85+1))),0)</f>
        <v>1</v>
      </c>
      <c r="Q86" s="159">
        <f t="shared" ca="1" si="34"/>
        <v>1</v>
      </c>
      <c r="R86" s="207">
        <f t="shared" ca="1" si="58"/>
        <v>1</v>
      </c>
      <c r="S86" s="208"/>
      <c r="T86" s="159">
        <f t="shared" si="53"/>
        <v>0</v>
      </c>
      <c r="U86" s="209" t="str">
        <f ca="1">IF(AND(T86=-1,N86=TRUE),"*",IF(AND(U85="*",N86=TRUE),"*",IF(AND(AND(L86=TRUE,U85="*"),J86&lt;VLOOKUP(V85+1,tbL!$M$38:$O$43,3)),"*","")))</f>
        <v/>
      </c>
      <c r="V86" s="204">
        <f t="shared" ca="1" si="35"/>
        <v>1</v>
      </c>
      <c r="Y86" s="159" t="str">
        <f t="shared" ca="1" si="36"/>
        <v/>
      </c>
      <c r="Z86" s="159" t="str">
        <f t="shared" si="37"/>
        <v/>
      </c>
      <c r="AA86" s="159">
        <f t="shared" ca="1" si="28"/>
        <v>1</v>
      </c>
      <c r="AC86" s="161" t="str">
        <f t="shared" ca="1" si="38"/>
        <v/>
      </c>
      <c r="AD86" s="161">
        <f t="shared" ca="1" si="39"/>
        <v>1</v>
      </c>
      <c r="AE86" s="161" t="str">
        <f t="shared" ca="1" si="40"/>
        <v/>
      </c>
      <c r="AF86" s="161">
        <f t="shared" ca="1" si="41"/>
        <v>1</v>
      </c>
      <c r="AG86" s="161" t="str">
        <f t="shared" ca="1" si="42"/>
        <v/>
      </c>
      <c r="AH86" s="161">
        <f t="shared" ca="1" si="43"/>
        <v>1</v>
      </c>
      <c r="AI86" s="161" t="str">
        <f t="shared" ca="1" si="44"/>
        <v/>
      </c>
      <c r="AJ86" s="161">
        <f t="shared" ca="1" si="45"/>
        <v>1</v>
      </c>
      <c r="AL86" s="161" t="str">
        <f t="shared" ca="1" si="46"/>
        <v/>
      </c>
      <c r="AM86" s="161">
        <f t="shared" ca="1" si="57"/>
        <v>1</v>
      </c>
      <c r="AN86" s="161" t="str">
        <f t="shared" ca="1" si="47"/>
        <v/>
      </c>
      <c r="AO86" s="161">
        <f t="shared" ca="1" si="56"/>
        <v>1</v>
      </c>
      <c r="AP86" s="161" t="str">
        <f t="shared" ca="1" si="48"/>
        <v/>
      </c>
      <c r="AQ86" s="161">
        <f t="shared" ca="1" si="54"/>
        <v>1</v>
      </c>
      <c r="AR86" s="161" t="str">
        <f t="shared" ca="1" si="49"/>
        <v/>
      </c>
      <c r="AS86" s="161">
        <f t="shared" ca="1" si="50"/>
        <v>1</v>
      </c>
      <c r="AT86" s="159" t="str">
        <f t="shared" ca="1" si="29"/>
        <v/>
      </c>
      <c r="AU86" s="210">
        <f t="shared" ca="1" si="33"/>
        <v>14</v>
      </c>
      <c r="AV86" s="209"/>
      <c r="AW86" s="204">
        <f t="shared" si="51"/>
        <v>347.66666666666663</v>
      </c>
      <c r="AX86" s="159"/>
      <c r="AZ86" s="159"/>
      <c r="BM86" s="207"/>
      <c r="BN86" s="212"/>
      <c r="BP86" s="209"/>
      <c r="BQ86" s="211"/>
      <c r="BR86" s="211"/>
      <c r="BS86" s="211"/>
      <c r="BT86" s="211"/>
      <c r="BU86" s="211"/>
      <c r="BV86" s="211"/>
      <c r="BW86" s="211"/>
      <c r="BX86" s="211"/>
      <c r="BY86" s="211"/>
      <c r="BZ86" s="211"/>
      <c r="CA86" s="209"/>
      <c r="CB86" s="224"/>
      <c r="CC86" s="204"/>
      <c r="CD86" s="204"/>
      <c r="CE86" s="204"/>
      <c r="CF86" s="211"/>
      <c r="CG86" s="211"/>
      <c r="CI86" s="209"/>
      <c r="CJ86" s="209"/>
      <c r="CW86" s="225"/>
      <c r="CX86" s="249"/>
      <c r="DD86" s="209"/>
      <c r="DE86" s="211"/>
      <c r="DF86" s="211"/>
      <c r="DG86" s="211"/>
      <c r="DH86" s="211"/>
      <c r="DI86" s="211"/>
      <c r="DL86" s="165"/>
      <c r="DM86" s="165"/>
      <c r="DN86" s="166"/>
      <c r="DO86" s="209"/>
      <c r="DP86" s="211"/>
      <c r="DQ86" s="211"/>
      <c r="DR86" s="211"/>
      <c r="DS86" s="211"/>
      <c r="DT86" s="211"/>
      <c r="DW86" s="165"/>
      <c r="DX86" s="165"/>
      <c r="DY86" s="166"/>
      <c r="DZ86" s="209"/>
      <c r="EA86" s="211"/>
      <c r="EB86" s="211"/>
      <c r="EC86" s="211"/>
      <c r="ED86" s="211"/>
      <c r="EE86" s="211"/>
      <c r="EH86" s="165"/>
      <c r="EI86" s="165"/>
      <c r="EJ86" s="166"/>
      <c r="EK86" s="209"/>
      <c r="EL86" s="211"/>
      <c r="EM86" s="211"/>
      <c r="EN86" s="211"/>
      <c r="EO86" s="211"/>
      <c r="EP86" s="211"/>
      <c r="ES86" s="165"/>
      <c r="ET86" s="165"/>
      <c r="EU86" s="166"/>
      <c r="EV86" s="209"/>
      <c r="EW86" s="211"/>
      <c r="EX86" s="211"/>
      <c r="EY86" s="211"/>
      <c r="EZ86" s="211"/>
      <c r="FA86" s="211"/>
      <c r="FD86" s="165"/>
      <c r="FE86" s="165"/>
      <c r="FF86" s="166"/>
      <c r="FG86" s="209"/>
      <c r="FH86" s="211"/>
      <c r="FI86" s="211"/>
      <c r="FJ86" s="211"/>
      <c r="FK86" s="211"/>
      <c r="FL86" s="211"/>
    </row>
    <row r="87" spans="9:168">
      <c r="I87" s="221">
        <f t="shared" si="55"/>
        <v>83</v>
      </c>
      <c r="J87" s="159">
        <f>'v-t_chart'!C84</f>
        <v>34.5</v>
      </c>
      <c r="K87" s="204">
        <f t="shared" ca="1" si="32"/>
        <v>101.0505</v>
      </c>
      <c r="L87" s="205" t="b">
        <f>IF('Input&amp;Output'!$C$3=10,phase_chart!C84,IF('Input&amp;Output'!$C$3=21,phase_chart!G84,IF('Input&amp;Output'!$C$3=22,phase_chart!K84,IF('Input&amp;Output'!$C$3=31,phase_chart!O84,IF('Input&amp;Output'!$C$3=32,phase_chart!S84,"")))))</f>
        <v>1</v>
      </c>
      <c r="M87" s="206" t="b">
        <f>IF('Input&amp;Output'!$C$3=10,phase_chart!D84,IF('Input&amp;Output'!$C$3=21,phase_chart!H84,IF('Input&amp;Output'!$C$3=22,phase_chart!L84,IF('Input&amp;Output'!$C$3=31,phase_chart!P84,IF('Input&amp;Output'!$C$3=32,phase_chart!T84,"")))))</f>
        <v>0</v>
      </c>
      <c r="N87" s="205" t="b">
        <f>IF('Input&amp;Output'!$C$3=10,phase_chart!E84,IF('Input&amp;Output'!$C$3=21,phase_chart!I84,IF('Input&amp;Output'!$C$3=22,phase_chart!M84,IF('Input&amp;Output'!$C$3=31,phase_chart!Q84,IF('Input&amp;Output'!$C$3=32,phase_chart!U84,"")))))</f>
        <v>0</v>
      </c>
      <c r="P87" s="159">
        <f ca="1">IF(NOT($J87=0),IF($J87&lt;IF($P86=0,0,VLOOKUP(P86,tbL!$M$37:$Q$43,IF(L87=TRUE,2,4))),IF($J87&gt;=VLOOKUP(P86,tbL!$M$37:$Q$43,IF(L87=TRUE,3,5)),$P86,IF(AND(L86=TRUE,L87=TRUE),$P86,$P86-1)),IF(AND(L87=TRUE,J87=VLOOKUP(P86,tbL!$M$37:$Q$43,IF(L87=TRUE,2,4))),P86,IF($P86+1&gt;$C$12,$C$12,$P86+1))),0)</f>
        <v>1</v>
      </c>
      <c r="Q87" s="159">
        <f t="shared" ca="1" si="34"/>
        <v>1</v>
      </c>
      <c r="R87" s="207">
        <f t="shared" ca="1" si="58"/>
        <v>1</v>
      </c>
      <c r="S87" s="208"/>
      <c r="T87" s="159">
        <f t="shared" si="53"/>
        <v>0</v>
      </c>
      <c r="U87" s="209" t="str">
        <f ca="1">IF(AND(T87=-1,N87=TRUE),"*",IF(AND(U86="*",N87=TRUE),"*",IF(AND(AND(L87=TRUE,U86="*"),J87&lt;VLOOKUP(V86+1,tbL!$M$38:$O$43,3)),"*","")))</f>
        <v/>
      </c>
      <c r="V87" s="204">
        <f t="shared" ca="1" si="35"/>
        <v>1</v>
      </c>
      <c r="Y87" s="159" t="str">
        <f t="shared" ca="1" si="36"/>
        <v/>
      </c>
      <c r="Z87" s="159" t="str">
        <f t="shared" si="37"/>
        <v/>
      </c>
      <c r="AA87" s="159">
        <f t="shared" ca="1" si="28"/>
        <v>1</v>
      </c>
      <c r="AC87" s="161" t="str">
        <f t="shared" ca="1" si="38"/>
        <v/>
      </c>
      <c r="AD87" s="161">
        <f t="shared" ca="1" si="39"/>
        <v>1</v>
      </c>
      <c r="AE87" s="161" t="str">
        <f t="shared" ca="1" si="40"/>
        <v/>
      </c>
      <c r="AF87" s="161">
        <f t="shared" ca="1" si="41"/>
        <v>1</v>
      </c>
      <c r="AG87" s="161" t="str">
        <f t="shared" ca="1" si="42"/>
        <v/>
      </c>
      <c r="AH87" s="161">
        <f t="shared" ca="1" si="43"/>
        <v>1</v>
      </c>
      <c r="AI87" s="161" t="str">
        <f t="shared" ca="1" si="44"/>
        <v/>
      </c>
      <c r="AJ87" s="161">
        <f t="shared" ca="1" si="45"/>
        <v>1</v>
      </c>
      <c r="AL87" s="161" t="str">
        <f t="shared" ca="1" si="46"/>
        <v/>
      </c>
      <c r="AM87" s="161">
        <f t="shared" ca="1" si="57"/>
        <v>1</v>
      </c>
      <c r="AN87" s="161" t="str">
        <f t="shared" ca="1" si="47"/>
        <v/>
      </c>
      <c r="AO87" s="161">
        <f t="shared" ca="1" si="56"/>
        <v>1</v>
      </c>
      <c r="AP87" s="161" t="str">
        <f t="shared" ca="1" si="48"/>
        <v/>
      </c>
      <c r="AQ87" s="161">
        <f t="shared" ca="1" si="54"/>
        <v>1</v>
      </c>
      <c r="AR87" s="161" t="str">
        <f t="shared" ca="1" si="49"/>
        <v/>
      </c>
      <c r="AS87" s="161">
        <f t="shared" ca="1" si="50"/>
        <v>1</v>
      </c>
      <c r="AT87" s="159" t="str">
        <f t="shared" ca="1" si="29"/>
        <v/>
      </c>
      <c r="AU87" s="210">
        <f t="shared" ca="1" si="33"/>
        <v>14</v>
      </c>
      <c r="AV87" s="209"/>
      <c r="AW87" s="204">
        <f t="shared" si="51"/>
        <v>357.24999999999994</v>
      </c>
      <c r="AX87" s="159"/>
      <c r="AZ87" s="159"/>
      <c r="BM87" s="207"/>
      <c r="BN87" s="212"/>
      <c r="BP87" s="209"/>
      <c r="BQ87" s="211"/>
      <c r="BR87" s="211"/>
      <c r="BS87" s="211"/>
      <c r="BT87" s="211"/>
      <c r="BU87" s="211"/>
      <c r="BV87" s="211"/>
      <c r="BW87" s="211"/>
      <c r="BX87" s="211"/>
      <c r="BY87" s="211"/>
      <c r="BZ87" s="211"/>
      <c r="CA87" s="209"/>
      <c r="CB87" s="224"/>
      <c r="CC87" s="204"/>
      <c r="CD87" s="204"/>
      <c r="CE87" s="204"/>
      <c r="CF87" s="211"/>
      <c r="CG87" s="211"/>
      <c r="CI87" s="209"/>
      <c r="CJ87" s="209"/>
      <c r="CW87" s="225"/>
      <c r="CX87" s="249"/>
      <c r="DD87" s="209"/>
      <c r="DE87" s="211"/>
      <c r="DF87" s="211"/>
      <c r="DG87" s="211"/>
      <c r="DH87" s="211"/>
      <c r="DI87" s="211"/>
      <c r="DL87" s="165"/>
      <c r="DM87" s="165"/>
      <c r="DN87" s="166"/>
      <c r="DO87" s="209"/>
      <c r="DP87" s="211"/>
      <c r="DQ87" s="211"/>
      <c r="DR87" s="211"/>
      <c r="DS87" s="211"/>
      <c r="DT87" s="211"/>
      <c r="DW87" s="165"/>
      <c r="DX87" s="165"/>
      <c r="DY87" s="166"/>
      <c r="DZ87" s="209"/>
      <c r="EA87" s="211"/>
      <c r="EB87" s="211"/>
      <c r="EC87" s="211"/>
      <c r="ED87" s="211"/>
      <c r="EE87" s="211"/>
      <c r="EH87" s="165"/>
      <c r="EI87" s="165"/>
      <c r="EJ87" s="166"/>
      <c r="EK87" s="209"/>
      <c r="EL87" s="211"/>
      <c r="EM87" s="211"/>
      <c r="EN87" s="211"/>
      <c r="EO87" s="211"/>
      <c r="EP87" s="211"/>
      <c r="ES87" s="165"/>
      <c r="ET87" s="165"/>
      <c r="EU87" s="166"/>
      <c r="EV87" s="209"/>
      <c r="EW87" s="211"/>
      <c r="EX87" s="211"/>
      <c r="EY87" s="211"/>
      <c r="EZ87" s="211"/>
      <c r="FA87" s="211"/>
      <c r="FD87" s="165"/>
      <c r="FE87" s="165"/>
      <c r="FF87" s="166"/>
      <c r="FG87" s="209"/>
      <c r="FH87" s="211"/>
      <c r="FI87" s="211"/>
      <c r="FJ87" s="211"/>
      <c r="FK87" s="211"/>
      <c r="FL87" s="211"/>
    </row>
    <row r="88" spans="9:168">
      <c r="I88" s="221">
        <f t="shared" si="55"/>
        <v>84</v>
      </c>
      <c r="J88" s="159">
        <f>'v-t_chart'!C85</f>
        <v>34.6</v>
      </c>
      <c r="K88" s="204">
        <f t="shared" ca="1" si="32"/>
        <v>101.3434</v>
      </c>
      <c r="L88" s="205" t="b">
        <f>IF('Input&amp;Output'!$C$3=10,phase_chart!C85,IF('Input&amp;Output'!$C$3=21,phase_chart!G85,IF('Input&amp;Output'!$C$3=22,phase_chart!K85,IF('Input&amp;Output'!$C$3=31,phase_chart!O85,IF('Input&amp;Output'!$C$3=32,phase_chart!S85,"")))))</f>
        <v>1</v>
      </c>
      <c r="M88" s="206" t="b">
        <f>IF('Input&amp;Output'!$C$3=10,phase_chart!D85,IF('Input&amp;Output'!$C$3=21,phase_chart!H85,IF('Input&amp;Output'!$C$3=22,phase_chart!L85,IF('Input&amp;Output'!$C$3=31,phase_chart!P85,IF('Input&amp;Output'!$C$3=32,phase_chart!T85,"")))))</f>
        <v>0</v>
      </c>
      <c r="N88" s="205" t="b">
        <f>IF('Input&amp;Output'!$C$3=10,phase_chart!E85,IF('Input&amp;Output'!$C$3=21,phase_chart!I85,IF('Input&amp;Output'!$C$3=22,phase_chart!M85,IF('Input&amp;Output'!$C$3=31,phase_chart!Q85,IF('Input&amp;Output'!$C$3=32,phase_chart!U85,"")))))</f>
        <v>0</v>
      </c>
      <c r="P88" s="159">
        <f ca="1">IF(NOT($J88=0),IF($J88&lt;IF($P87=0,0,VLOOKUP(P87,tbL!$M$37:$Q$43,IF(L88=TRUE,2,4))),IF($J88&gt;=VLOOKUP(P87,tbL!$M$37:$Q$43,IF(L88=TRUE,3,5)),$P87,IF(AND(L87=TRUE,L88=TRUE),$P87,$P87-1)),IF(AND(L88=TRUE,J88=VLOOKUP(P87,tbL!$M$37:$Q$43,IF(L88=TRUE,2,4))),P87,IF($P87+1&gt;$C$12,$C$12,$P87+1))),0)</f>
        <v>1</v>
      </c>
      <c r="Q88" s="159">
        <f t="shared" ca="1" si="34"/>
        <v>1</v>
      </c>
      <c r="R88" s="207">
        <f t="shared" ca="1" si="58"/>
        <v>1</v>
      </c>
      <c r="S88" s="208"/>
      <c r="T88" s="159">
        <f t="shared" si="53"/>
        <v>0</v>
      </c>
      <c r="U88" s="209" t="str">
        <f ca="1">IF(AND(T88=-1,N88=TRUE),"*",IF(AND(U87="*",N88=TRUE),"*",IF(AND(AND(L88=TRUE,U87="*"),J88&lt;VLOOKUP(V87+1,tbL!$M$38:$O$43,3)),"*","")))</f>
        <v/>
      </c>
      <c r="V88" s="204">
        <f t="shared" ca="1" si="35"/>
        <v>1</v>
      </c>
      <c r="Y88" s="159" t="str">
        <f t="shared" ca="1" si="36"/>
        <v/>
      </c>
      <c r="Z88" s="159" t="str">
        <f t="shared" si="37"/>
        <v/>
      </c>
      <c r="AA88" s="159">
        <f t="shared" ca="1" si="28"/>
        <v>1</v>
      </c>
      <c r="AC88" s="161" t="str">
        <f t="shared" ca="1" si="38"/>
        <v/>
      </c>
      <c r="AD88" s="161">
        <f t="shared" ca="1" si="39"/>
        <v>1</v>
      </c>
      <c r="AE88" s="161" t="str">
        <f t="shared" ca="1" si="40"/>
        <v/>
      </c>
      <c r="AF88" s="161">
        <f t="shared" ca="1" si="41"/>
        <v>1</v>
      </c>
      <c r="AG88" s="161" t="str">
        <f t="shared" ca="1" si="42"/>
        <v/>
      </c>
      <c r="AH88" s="161">
        <f t="shared" ca="1" si="43"/>
        <v>1</v>
      </c>
      <c r="AI88" s="161" t="str">
        <f t="shared" ca="1" si="44"/>
        <v/>
      </c>
      <c r="AJ88" s="161">
        <f t="shared" ca="1" si="45"/>
        <v>1</v>
      </c>
      <c r="AL88" s="161" t="str">
        <f t="shared" ca="1" si="46"/>
        <v/>
      </c>
      <c r="AM88" s="161">
        <f t="shared" ca="1" si="57"/>
        <v>1</v>
      </c>
      <c r="AN88" s="161" t="str">
        <f t="shared" ca="1" si="47"/>
        <v/>
      </c>
      <c r="AO88" s="161">
        <f t="shared" ca="1" si="56"/>
        <v>1</v>
      </c>
      <c r="AP88" s="161" t="str">
        <f t="shared" ca="1" si="48"/>
        <v/>
      </c>
      <c r="AQ88" s="161">
        <f t="shared" ca="1" si="54"/>
        <v>1</v>
      </c>
      <c r="AR88" s="161" t="str">
        <f t="shared" ca="1" si="49"/>
        <v/>
      </c>
      <c r="AS88" s="161">
        <f t="shared" ca="1" si="50"/>
        <v>1</v>
      </c>
      <c r="AT88" s="159" t="str">
        <f t="shared" ca="1" si="29"/>
        <v/>
      </c>
      <c r="AU88" s="210">
        <f t="shared" ca="1" si="33"/>
        <v>14</v>
      </c>
      <c r="AV88" s="209"/>
      <c r="AW88" s="204">
        <f t="shared" si="51"/>
        <v>366.86111111111103</v>
      </c>
      <c r="AX88" s="159"/>
      <c r="AZ88" s="159"/>
      <c r="BM88" s="207"/>
      <c r="BN88" s="212"/>
      <c r="BP88" s="209"/>
      <c r="BQ88" s="211"/>
      <c r="BR88" s="211"/>
      <c r="BS88" s="211"/>
      <c r="BT88" s="211"/>
      <c r="BU88" s="211"/>
      <c r="BV88" s="211"/>
      <c r="BW88" s="211"/>
      <c r="BX88" s="211"/>
      <c r="BY88" s="211"/>
      <c r="BZ88" s="211"/>
      <c r="CA88" s="209"/>
      <c r="CB88" s="224"/>
      <c r="CC88" s="204"/>
      <c r="CD88" s="204"/>
      <c r="CE88" s="204"/>
      <c r="CF88" s="211"/>
      <c r="CG88" s="211"/>
      <c r="CI88" s="209"/>
      <c r="CJ88" s="209"/>
      <c r="CW88" s="225"/>
      <c r="CX88" s="249"/>
      <c r="DD88" s="209"/>
      <c r="DE88" s="211"/>
      <c r="DF88" s="211"/>
      <c r="DG88" s="211"/>
      <c r="DH88" s="211"/>
      <c r="DI88" s="211"/>
      <c r="DL88" s="165"/>
      <c r="DM88" s="165"/>
      <c r="DN88" s="166"/>
      <c r="DO88" s="209"/>
      <c r="DP88" s="211"/>
      <c r="DQ88" s="211"/>
      <c r="DR88" s="211"/>
      <c r="DS88" s="211"/>
      <c r="DT88" s="211"/>
      <c r="DW88" s="165"/>
      <c r="DX88" s="165"/>
      <c r="DY88" s="166"/>
      <c r="DZ88" s="209"/>
      <c r="EA88" s="211"/>
      <c r="EB88" s="211"/>
      <c r="EC88" s="211"/>
      <c r="ED88" s="211"/>
      <c r="EE88" s="211"/>
      <c r="EH88" s="165"/>
      <c r="EI88" s="165"/>
      <c r="EJ88" s="166"/>
      <c r="EK88" s="209"/>
      <c r="EL88" s="211"/>
      <c r="EM88" s="211"/>
      <c r="EN88" s="211"/>
      <c r="EO88" s="211"/>
      <c r="EP88" s="211"/>
      <c r="ES88" s="165"/>
      <c r="ET88" s="165"/>
      <c r="EU88" s="166"/>
      <c r="EV88" s="209"/>
      <c r="EW88" s="211"/>
      <c r="EX88" s="211"/>
      <c r="EY88" s="211"/>
      <c r="EZ88" s="211"/>
      <c r="FA88" s="211"/>
      <c r="FD88" s="165"/>
      <c r="FE88" s="165"/>
      <c r="FF88" s="166"/>
      <c r="FG88" s="209"/>
      <c r="FH88" s="211"/>
      <c r="FI88" s="211"/>
      <c r="FJ88" s="211"/>
      <c r="FK88" s="211"/>
      <c r="FL88" s="211"/>
    </row>
    <row r="89" spans="9:168">
      <c r="I89" s="221">
        <f t="shared" si="55"/>
        <v>85</v>
      </c>
      <c r="J89" s="159">
        <f>'v-t_chart'!C86</f>
        <v>34.700000000000003</v>
      </c>
      <c r="K89" s="204">
        <f t="shared" ca="1" si="32"/>
        <v>101.63630000000001</v>
      </c>
      <c r="L89" s="205" t="b">
        <f>IF('Input&amp;Output'!$C$3=10,phase_chart!C86,IF('Input&amp;Output'!$C$3=21,phase_chart!G86,IF('Input&amp;Output'!$C$3=22,phase_chart!K86,IF('Input&amp;Output'!$C$3=31,phase_chart!O86,IF('Input&amp;Output'!$C$3=32,phase_chart!S86,"")))))</f>
        <v>1</v>
      </c>
      <c r="M89" s="206" t="b">
        <f>IF('Input&amp;Output'!$C$3=10,phase_chart!D86,IF('Input&amp;Output'!$C$3=21,phase_chart!H86,IF('Input&amp;Output'!$C$3=22,phase_chart!L86,IF('Input&amp;Output'!$C$3=31,phase_chart!P86,IF('Input&amp;Output'!$C$3=32,phase_chart!T86,"")))))</f>
        <v>0</v>
      </c>
      <c r="N89" s="205" t="b">
        <f>IF('Input&amp;Output'!$C$3=10,phase_chart!E86,IF('Input&amp;Output'!$C$3=21,phase_chart!I86,IF('Input&amp;Output'!$C$3=22,phase_chart!M86,IF('Input&amp;Output'!$C$3=31,phase_chart!Q86,IF('Input&amp;Output'!$C$3=32,phase_chart!U86,"")))))</f>
        <v>0</v>
      </c>
      <c r="P89" s="159">
        <f ca="1">IF(NOT($J89=0),IF($J89&lt;IF($P88=0,0,VLOOKUP(P88,tbL!$M$37:$Q$43,IF(L89=TRUE,2,4))),IF($J89&gt;=VLOOKUP(P88,tbL!$M$37:$Q$43,IF(L89=TRUE,3,5)),$P88,IF(AND(L88=TRUE,L89=TRUE),$P88,$P88-1)),IF(AND(L89=TRUE,J89=VLOOKUP(P88,tbL!$M$37:$Q$43,IF(L89=TRUE,2,4))),P88,IF($P88+1&gt;$C$12,$C$12,$P88+1))),0)</f>
        <v>1</v>
      </c>
      <c r="Q89" s="159">
        <f t="shared" ca="1" si="34"/>
        <v>1</v>
      </c>
      <c r="R89" s="207">
        <f t="shared" ca="1" si="58"/>
        <v>1</v>
      </c>
      <c r="S89" s="208"/>
      <c r="T89" s="159">
        <f t="shared" si="53"/>
        <v>0</v>
      </c>
      <c r="U89" s="209" t="str">
        <f ca="1">IF(AND(T89=-1,N89=TRUE),"*",IF(AND(U88="*",N89=TRUE),"*",IF(AND(AND(L89=TRUE,U88="*"),J89&lt;VLOOKUP(V88+1,tbL!$M$38:$O$43,3)),"*","")))</f>
        <v/>
      </c>
      <c r="V89" s="204">
        <f t="shared" ca="1" si="35"/>
        <v>1</v>
      </c>
      <c r="Y89" s="159" t="str">
        <f t="shared" ca="1" si="36"/>
        <v/>
      </c>
      <c r="Z89" s="159" t="str">
        <f t="shared" si="37"/>
        <v/>
      </c>
      <c r="AA89" s="159">
        <f t="shared" ca="1" si="28"/>
        <v>1</v>
      </c>
      <c r="AC89" s="161" t="str">
        <f t="shared" ca="1" si="38"/>
        <v/>
      </c>
      <c r="AD89" s="161">
        <f t="shared" ca="1" si="39"/>
        <v>1</v>
      </c>
      <c r="AE89" s="161" t="str">
        <f t="shared" ca="1" si="40"/>
        <v/>
      </c>
      <c r="AF89" s="161">
        <f t="shared" ca="1" si="41"/>
        <v>1</v>
      </c>
      <c r="AG89" s="161" t="str">
        <f t="shared" ca="1" si="42"/>
        <v/>
      </c>
      <c r="AH89" s="161">
        <f t="shared" ca="1" si="43"/>
        <v>1</v>
      </c>
      <c r="AI89" s="161" t="str">
        <f t="shared" ca="1" si="44"/>
        <v/>
      </c>
      <c r="AJ89" s="161">
        <f t="shared" ca="1" si="45"/>
        <v>1</v>
      </c>
      <c r="AL89" s="161" t="str">
        <f t="shared" ca="1" si="46"/>
        <v/>
      </c>
      <c r="AM89" s="161">
        <f t="shared" ca="1" si="57"/>
        <v>1</v>
      </c>
      <c r="AN89" s="161" t="str">
        <f t="shared" ca="1" si="47"/>
        <v/>
      </c>
      <c r="AO89" s="161">
        <f t="shared" ca="1" si="56"/>
        <v>1</v>
      </c>
      <c r="AP89" s="161" t="str">
        <f t="shared" ca="1" si="48"/>
        <v/>
      </c>
      <c r="AQ89" s="161">
        <f t="shared" ca="1" si="54"/>
        <v>1</v>
      </c>
      <c r="AR89" s="161" t="str">
        <f t="shared" ca="1" si="49"/>
        <v/>
      </c>
      <c r="AS89" s="161">
        <f t="shared" ca="1" si="50"/>
        <v>1</v>
      </c>
      <c r="AT89" s="159" t="str">
        <f t="shared" ca="1" si="29"/>
        <v/>
      </c>
      <c r="AU89" s="210">
        <f t="shared" ca="1" si="33"/>
        <v>14</v>
      </c>
      <c r="AV89" s="209"/>
      <c r="AW89" s="204">
        <f t="shared" si="51"/>
        <v>376.49999999999994</v>
      </c>
      <c r="AX89" s="159"/>
      <c r="AZ89" s="159"/>
      <c r="BM89" s="207"/>
      <c r="BN89" s="212"/>
      <c r="BP89" s="209"/>
      <c r="BQ89" s="211"/>
      <c r="BR89" s="211"/>
      <c r="BS89" s="211"/>
      <c r="BT89" s="211"/>
      <c r="BU89" s="211"/>
      <c r="BV89" s="211"/>
      <c r="BW89" s="211"/>
      <c r="BX89" s="211"/>
      <c r="BY89" s="211"/>
      <c r="BZ89" s="211"/>
      <c r="CA89" s="209"/>
      <c r="CB89" s="224"/>
      <c r="CC89" s="204"/>
      <c r="CD89" s="204"/>
      <c r="CE89" s="204"/>
      <c r="CF89" s="211"/>
      <c r="CG89" s="211"/>
      <c r="CI89" s="209"/>
      <c r="CJ89" s="209"/>
      <c r="CW89" s="225"/>
      <c r="CX89" s="249"/>
      <c r="DD89" s="209"/>
      <c r="DE89" s="211"/>
      <c r="DF89" s="211"/>
      <c r="DG89" s="211"/>
      <c r="DH89" s="211"/>
      <c r="DI89" s="211"/>
      <c r="DL89" s="165"/>
      <c r="DM89" s="165"/>
      <c r="DN89" s="166"/>
      <c r="DO89" s="209"/>
      <c r="DP89" s="211"/>
      <c r="DQ89" s="211"/>
      <c r="DR89" s="211"/>
      <c r="DS89" s="211"/>
      <c r="DT89" s="211"/>
      <c r="DW89" s="165"/>
      <c r="DX89" s="165"/>
      <c r="DY89" s="166"/>
      <c r="DZ89" s="209"/>
      <c r="EA89" s="211"/>
      <c r="EB89" s="211"/>
      <c r="EC89" s="211"/>
      <c r="ED89" s="211"/>
      <c r="EE89" s="211"/>
      <c r="EH89" s="165"/>
      <c r="EI89" s="165"/>
      <c r="EJ89" s="166"/>
      <c r="EK89" s="209"/>
      <c r="EL89" s="211"/>
      <c r="EM89" s="211"/>
      <c r="EN89" s="211"/>
      <c r="EO89" s="211"/>
      <c r="EP89" s="211"/>
      <c r="ES89" s="165"/>
      <c r="ET89" s="165"/>
      <c r="EU89" s="166"/>
      <c r="EV89" s="209"/>
      <c r="EW89" s="211"/>
      <c r="EX89" s="211"/>
      <c r="EY89" s="211"/>
      <c r="EZ89" s="211"/>
      <c r="FA89" s="211"/>
      <c r="FD89" s="165"/>
      <c r="FE89" s="165"/>
      <c r="FF89" s="166"/>
      <c r="FG89" s="209"/>
      <c r="FH89" s="211"/>
      <c r="FI89" s="211"/>
      <c r="FJ89" s="211"/>
      <c r="FK89" s="211"/>
      <c r="FL89" s="211"/>
    </row>
    <row r="90" spans="9:168">
      <c r="I90" s="221">
        <f t="shared" si="55"/>
        <v>86</v>
      </c>
      <c r="J90" s="159">
        <f>'v-t_chart'!C87</f>
        <v>34.799999999999997</v>
      </c>
      <c r="K90" s="204">
        <f t="shared" ca="1" si="32"/>
        <v>101.92919999999998</v>
      </c>
      <c r="L90" s="205" t="b">
        <f>IF('Input&amp;Output'!$C$3=10,phase_chart!C87,IF('Input&amp;Output'!$C$3=21,phase_chart!G87,IF('Input&amp;Output'!$C$3=22,phase_chart!K87,IF('Input&amp;Output'!$C$3=31,phase_chart!O87,IF('Input&amp;Output'!$C$3=32,phase_chart!S87,"")))))</f>
        <v>1</v>
      </c>
      <c r="M90" s="206" t="b">
        <f>IF('Input&amp;Output'!$C$3=10,phase_chart!D87,IF('Input&amp;Output'!$C$3=21,phase_chart!H87,IF('Input&amp;Output'!$C$3=22,phase_chart!L87,IF('Input&amp;Output'!$C$3=31,phase_chart!P87,IF('Input&amp;Output'!$C$3=32,phase_chart!T87,"")))))</f>
        <v>0</v>
      </c>
      <c r="N90" s="205" t="b">
        <f>IF('Input&amp;Output'!$C$3=10,phase_chart!E87,IF('Input&amp;Output'!$C$3=21,phase_chart!I87,IF('Input&amp;Output'!$C$3=22,phase_chart!M87,IF('Input&amp;Output'!$C$3=31,phase_chart!Q87,IF('Input&amp;Output'!$C$3=32,phase_chart!U87,"")))))</f>
        <v>0</v>
      </c>
      <c r="P90" s="159">
        <f ca="1">IF(NOT($J90=0),IF($J90&lt;IF($P89=0,0,VLOOKUP(P89,tbL!$M$37:$Q$43,IF(L90=TRUE,2,4))),IF($J90&gt;=VLOOKUP(P89,tbL!$M$37:$Q$43,IF(L90=TRUE,3,5)),$P89,IF(AND(L89=TRUE,L90=TRUE),$P89,$P89-1)),IF(AND(L90=TRUE,J90=VLOOKUP(P89,tbL!$M$37:$Q$43,IF(L90=TRUE,2,4))),P89,IF($P89+1&gt;$C$12,$C$12,$P89+1))),0)</f>
        <v>1</v>
      </c>
      <c r="Q90" s="159">
        <f t="shared" ca="1" si="34"/>
        <v>1</v>
      </c>
      <c r="R90" s="207">
        <f t="shared" ca="1" si="58"/>
        <v>1</v>
      </c>
      <c r="S90" s="208"/>
      <c r="T90" s="159">
        <f t="shared" si="53"/>
        <v>0</v>
      </c>
      <c r="U90" s="209" t="str">
        <f ca="1">IF(AND(T90=-1,N90=TRUE),"*",IF(AND(U89="*",N90=TRUE),"*",IF(AND(AND(L90=TRUE,U89="*"),J90&lt;VLOOKUP(V89+1,tbL!$M$38:$O$43,3)),"*","")))</f>
        <v/>
      </c>
      <c r="V90" s="204">
        <f t="shared" ca="1" si="35"/>
        <v>1</v>
      </c>
      <c r="Y90" s="159" t="str">
        <f t="shared" ca="1" si="36"/>
        <v/>
      </c>
      <c r="Z90" s="159" t="str">
        <f t="shared" si="37"/>
        <v/>
      </c>
      <c r="AA90" s="159">
        <f t="shared" ref="AA90:AA153" ca="1" si="59">IF(IF(AND(AT90=-1,Z90=1),1,IF(Y90=0,AA89,V90))=0,0,IF((IF(AND(AT90=-1,Z90=1),1,IF(Y90=0,AA89,V90))-AA89)&gt;=2,-(-AA89-1),IF(IF(AND(AT90=-1,Z90=1),1,IF(Y90=0,AA89,V90))-AA89&lt;=-2,(AA89-1),IF(AND(AT90=-1,Z90=1),1,IF(Y90=0,V90,V90)))))</f>
        <v>1</v>
      </c>
      <c r="AC90" s="161" t="str">
        <f t="shared" ca="1" si="38"/>
        <v/>
      </c>
      <c r="AD90" s="161">
        <f t="shared" ca="1" si="39"/>
        <v>1</v>
      </c>
      <c r="AE90" s="161" t="str">
        <f t="shared" ca="1" si="40"/>
        <v/>
      </c>
      <c r="AF90" s="161">
        <f t="shared" ca="1" si="41"/>
        <v>1</v>
      </c>
      <c r="AG90" s="161" t="str">
        <f t="shared" ca="1" si="42"/>
        <v/>
      </c>
      <c r="AH90" s="161">
        <f t="shared" ca="1" si="43"/>
        <v>1</v>
      </c>
      <c r="AI90" s="161" t="str">
        <f t="shared" ca="1" si="44"/>
        <v/>
      </c>
      <c r="AJ90" s="161">
        <f t="shared" ca="1" si="45"/>
        <v>1</v>
      </c>
      <c r="AL90" s="161" t="str">
        <f t="shared" ca="1" si="46"/>
        <v/>
      </c>
      <c r="AM90" s="161">
        <f t="shared" ca="1" si="57"/>
        <v>1</v>
      </c>
      <c r="AN90" s="161" t="str">
        <f t="shared" ca="1" si="47"/>
        <v/>
      </c>
      <c r="AO90" s="161">
        <f t="shared" ca="1" si="56"/>
        <v>1</v>
      </c>
      <c r="AP90" s="161" t="str">
        <f t="shared" ca="1" si="48"/>
        <v/>
      </c>
      <c r="AQ90" s="161">
        <f t="shared" ca="1" si="54"/>
        <v>1</v>
      </c>
      <c r="AR90" s="161" t="str">
        <f t="shared" ca="1" si="49"/>
        <v/>
      </c>
      <c r="AS90" s="161">
        <f t="shared" ca="1" si="50"/>
        <v>1</v>
      </c>
      <c r="AT90" s="159" t="str">
        <f t="shared" ref="AT90:AT153" ca="1" si="60">IF(OR(Z90=1,Y90=0),-1,"")</f>
        <v/>
      </c>
      <c r="AU90" s="210">
        <f t="shared" ca="1" si="33"/>
        <v>14</v>
      </c>
      <c r="AV90" s="209"/>
      <c r="AW90" s="204">
        <f t="shared" si="51"/>
        <v>386.16666666666663</v>
      </c>
      <c r="AX90" s="159"/>
      <c r="AZ90" s="159"/>
      <c r="BM90" s="207"/>
      <c r="BN90" s="212"/>
      <c r="BP90" s="209"/>
      <c r="BQ90" s="211"/>
      <c r="BR90" s="211"/>
      <c r="BS90" s="211"/>
      <c r="BT90" s="211"/>
      <c r="BU90" s="211"/>
      <c r="BV90" s="211"/>
      <c r="BW90" s="211"/>
      <c r="BX90" s="211"/>
      <c r="BY90" s="211"/>
      <c r="BZ90" s="211"/>
      <c r="CA90" s="209"/>
      <c r="CB90" s="224"/>
      <c r="CC90" s="204"/>
      <c r="CD90" s="204"/>
      <c r="CE90" s="204"/>
      <c r="CF90" s="211"/>
      <c r="CG90" s="211"/>
      <c r="CI90" s="209"/>
      <c r="CJ90" s="209"/>
      <c r="CW90" s="225"/>
      <c r="CX90" s="249"/>
      <c r="DD90" s="209"/>
      <c r="DE90" s="211"/>
      <c r="DF90" s="211"/>
      <c r="DG90" s="211"/>
      <c r="DH90" s="211"/>
      <c r="DI90" s="211"/>
      <c r="DL90" s="165"/>
      <c r="DM90" s="165"/>
      <c r="DN90" s="166"/>
      <c r="DO90" s="209"/>
      <c r="DP90" s="211"/>
      <c r="DQ90" s="211"/>
      <c r="DR90" s="211"/>
      <c r="DS90" s="211"/>
      <c r="DT90" s="211"/>
      <c r="DW90" s="165"/>
      <c r="DX90" s="165"/>
      <c r="DY90" s="166"/>
      <c r="DZ90" s="209"/>
      <c r="EA90" s="211"/>
      <c r="EB90" s="211"/>
      <c r="EC90" s="211"/>
      <c r="ED90" s="211"/>
      <c r="EE90" s="211"/>
      <c r="EH90" s="165"/>
      <c r="EI90" s="165"/>
      <c r="EJ90" s="166"/>
      <c r="EK90" s="209"/>
      <c r="EL90" s="211"/>
      <c r="EM90" s="211"/>
      <c r="EN90" s="211"/>
      <c r="EO90" s="211"/>
      <c r="EP90" s="211"/>
      <c r="ES90" s="165"/>
      <c r="ET90" s="165"/>
      <c r="EU90" s="166"/>
      <c r="EV90" s="209"/>
      <c r="EW90" s="211"/>
      <c r="EX90" s="211"/>
      <c r="EY90" s="211"/>
      <c r="EZ90" s="211"/>
      <c r="FA90" s="211"/>
      <c r="FD90" s="165"/>
      <c r="FE90" s="165"/>
      <c r="FF90" s="166"/>
      <c r="FG90" s="209"/>
      <c r="FH90" s="211"/>
      <c r="FI90" s="211"/>
      <c r="FJ90" s="211"/>
      <c r="FK90" s="211"/>
      <c r="FL90" s="211"/>
    </row>
    <row r="91" spans="9:168">
      <c r="I91" s="221">
        <f t="shared" si="55"/>
        <v>87</v>
      </c>
      <c r="J91" s="159">
        <f>'v-t_chart'!C88</f>
        <v>35.200000000000003</v>
      </c>
      <c r="K91" s="204">
        <f t="shared" ca="1" si="32"/>
        <v>103.10080000000001</v>
      </c>
      <c r="L91" s="205" t="b">
        <f>IF('Input&amp;Output'!$C$3=10,phase_chart!C88,IF('Input&amp;Output'!$C$3=21,phase_chart!G88,IF('Input&amp;Output'!$C$3=22,phase_chart!K88,IF('Input&amp;Output'!$C$3=31,phase_chart!O88,IF('Input&amp;Output'!$C$3=32,phase_chart!S88,"")))))</f>
        <v>1</v>
      </c>
      <c r="M91" s="206" t="b">
        <f>IF('Input&amp;Output'!$C$3=10,phase_chart!D88,IF('Input&amp;Output'!$C$3=21,phase_chart!H88,IF('Input&amp;Output'!$C$3=22,phase_chart!L88,IF('Input&amp;Output'!$C$3=31,phase_chart!P88,IF('Input&amp;Output'!$C$3=32,phase_chart!T88,"")))))</f>
        <v>0</v>
      </c>
      <c r="N91" s="205" t="b">
        <f>IF('Input&amp;Output'!$C$3=10,phase_chart!E88,IF('Input&amp;Output'!$C$3=21,phase_chart!I88,IF('Input&amp;Output'!$C$3=22,phase_chart!M88,IF('Input&amp;Output'!$C$3=31,phase_chart!Q88,IF('Input&amp;Output'!$C$3=32,phase_chart!U88,"")))))</f>
        <v>0</v>
      </c>
      <c r="P91" s="159">
        <f ca="1">IF(NOT($J91=0),IF($J91&lt;IF($P90=0,0,VLOOKUP(P90,tbL!$M$37:$Q$43,IF(L91=TRUE,2,4))),IF($J91&gt;=VLOOKUP(P90,tbL!$M$37:$Q$43,IF(L91=TRUE,3,5)),$P90,IF(AND(L90=TRUE,L91=TRUE),$P90,$P90-1)),IF(AND(L91=TRUE,J91=VLOOKUP(P90,tbL!$M$37:$Q$43,IF(L91=TRUE,2,4))),P90,IF($P90+1&gt;$C$12,$C$12,$P90+1))),0)</f>
        <v>1</v>
      </c>
      <c r="Q91" s="159">
        <f t="shared" ca="1" si="34"/>
        <v>1</v>
      </c>
      <c r="R91" s="207">
        <f t="shared" ca="1" si="58"/>
        <v>1</v>
      </c>
      <c r="S91" s="208"/>
      <c r="T91" s="159">
        <f t="shared" si="53"/>
        <v>0</v>
      </c>
      <c r="U91" s="209" t="str">
        <f ca="1">IF(AND(T91=-1,N91=TRUE),"*",IF(AND(U90="*",N91=TRUE),"*",IF(AND(AND(L91=TRUE,U90="*"),J91&lt;VLOOKUP(V90+1,tbL!$M$38:$O$43,3)),"*","")))</f>
        <v/>
      </c>
      <c r="V91" s="204">
        <f t="shared" ca="1" si="35"/>
        <v>1</v>
      </c>
      <c r="Y91" s="159" t="str">
        <f t="shared" ca="1" si="36"/>
        <v/>
      </c>
      <c r="Z91" s="159" t="str">
        <f t="shared" si="37"/>
        <v/>
      </c>
      <c r="AA91" s="159">
        <f t="shared" ca="1" si="59"/>
        <v>1</v>
      </c>
      <c r="AC91" s="161" t="str">
        <f t="shared" ca="1" si="38"/>
        <v/>
      </c>
      <c r="AD91" s="161">
        <f t="shared" ca="1" si="39"/>
        <v>1</v>
      </c>
      <c r="AE91" s="161" t="str">
        <f t="shared" ca="1" si="40"/>
        <v/>
      </c>
      <c r="AF91" s="161">
        <f t="shared" ca="1" si="41"/>
        <v>1</v>
      </c>
      <c r="AG91" s="161" t="str">
        <f t="shared" ca="1" si="42"/>
        <v/>
      </c>
      <c r="AH91" s="161">
        <f t="shared" ca="1" si="43"/>
        <v>1</v>
      </c>
      <c r="AI91" s="161" t="str">
        <f t="shared" ca="1" si="44"/>
        <v/>
      </c>
      <c r="AJ91" s="161">
        <f t="shared" ca="1" si="45"/>
        <v>1</v>
      </c>
      <c r="AL91" s="161" t="str">
        <f t="shared" ca="1" si="46"/>
        <v/>
      </c>
      <c r="AM91" s="161">
        <f t="shared" ca="1" si="57"/>
        <v>1</v>
      </c>
      <c r="AN91" s="161" t="str">
        <f t="shared" ca="1" si="47"/>
        <v/>
      </c>
      <c r="AO91" s="161">
        <f t="shared" ca="1" si="56"/>
        <v>1</v>
      </c>
      <c r="AP91" s="161" t="str">
        <f t="shared" ca="1" si="48"/>
        <v/>
      </c>
      <c r="AQ91" s="161">
        <f t="shared" ca="1" si="54"/>
        <v>1</v>
      </c>
      <c r="AR91" s="161" t="str">
        <f t="shared" ca="1" si="49"/>
        <v/>
      </c>
      <c r="AS91" s="161">
        <f t="shared" ca="1" si="50"/>
        <v>1</v>
      </c>
      <c r="AT91" s="159" t="str">
        <f t="shared" ca="1" si="60"/>
        <v/>
      </c>
      <c r="AU91" s="210">
        <f t="shared" ca="1" si="33"/>
        <v>14</v>
      </c>
      <c r="AV91" s="209"/>
      <c r="AW91" s="204">
        <f t="shared" si="51"/>
        <v>395.9444444444444</v>
      </c>
      <c r="AX91" s="159"/>
      <c r="AZ91" s="159"/>
      <c r="BM91" s="207"/>
      <c r="BN91" s="212"/>
      <c r="BP91" s="209"/>
      <c r="BQ91" s="211"/>
      <c r="BR91" s="211"/>
      <c r="BS91" s="211"/>
      <c r="BT91" s="211"/>
      <c r="BU91" s="211"/>
      <c r="BV91" s="211"/>
      <c r="BW91" s="211"/>
      <c r="BX91" s="211"/>
      <c r="BY91" s="211"/>
      <c r="BZ91" s="211"/>
      <c r="CA91" s="209"/>
      <c r="CB91" s="224"/>
      <c r="CC91" s="204"/>
      <c r="CD91" s="204"/>
      <c r="CE91" s="204"/>
      <c r="CF91" s="211"/>
      <c r="CG91" s="211"/>
      <c r="CI91" s="209"/>
      <c r="CJ91" s="209"/>
      <c r="CW91" s="225"/>
      <c r="CX91" s="249"/>
      <c r="DD91" s="209"/>
      <c r="DE91" s="211"/>
      <c r="DF91" s="211"/>
      <c r="DG91" s="211"/>
      <c r="DH91" s="211"/>
      <c r="DI91" s="211"/>
      <c r="DL91" s="165"/>
      <c r="DM91" s="165"/>
      <c r="DN91" s="166"/>
      <c r="DO91" s="209"/>
      <c r="DP91" s="211"/>
      <c r="DQ91" s="211"/>
      <c r="DR91" s="211"/>
      <c r="DS91" s="211"/>
      <c r="DT91" s="211"/>
      <c r="DW91" s="165"/>
      <c r="DX91" s="165"/>
      <c r="DY91" s="166"/>
      <c r="DZ91" s="209"/>
      <c r="EA91" s="211"/>
      <c r="EB91" s="211"/>
      <c r="EC91" s="211"/>
      <c r="ED91" s="211"/>
      <c r="EE91" s="211"/>
      <c r="EH91" s="165"/>
      <c r="EI91" s="165"/>
      <c r="EJ91" s="166"/>
      <c r="EK91" s="209"/>
      <c r="EL91" s="211"/>
      <c r="EM91" s="211"/>
      <c r="EN91" s="211"/>
      <c r="EO91" s="211"/>
      <c r="EP91" s="211"/>
      <c r="ES91" s="165"/>
      <c r="ET91" s="165"/>
      <c r="EU91" s="166"/>
      <c r="EV91" s="209"/>
      <c r="EW91" s="211"/>
      <c r="EX91" s="211"/>
      <c r="EY91" s="211"/>
      <c r="EZ91" s="211"/>
      <c r="FA91" s="211"/>
      <c r="FD91" s="165"/>
      <c r="FE91" s="165"/>
      <c r="FF91" s="166"/>
      <c r="FG91" s="209"/>
      <c r="FH91" s="211"/>
      <c r="FI91" s="211"/>
      <c r="FJ91" s="211"/>
      <c r="FK91" s="211"/>
      <c r="FL91" s="211"/>
    </row>
    <row r="92" spans="9:168">
      <c r="I92" s="221">
        <f t="shared" si="55"/>
        <v>88</v>
      </c>
      <c r="J92" s="159">
        <f>'v-t_chart'!C89</f>
        <v>36</v>
      </c>
      <c r="K92" s="204">
        <f t="shared" ca="1" si="32"/>
        <v>105.44399999999999</v>
      </c>
      <c r="L92" s="205" t="b">
        <f>IF('Input&amp;Output'!$C$3=10,phase_chart!C89,IF('Input&amp;Output'!$C$3=21,phase_chart!G89,IF('Input&amp;Output'!$C$3=22,phase_chart!K89,IF('Input&amp;Output'!$C$3=31,phase_chart!O89,IF('Input&amp;Output'!$C$3=32,phase_chart!S89,"")))))</f>
        <v>1</v>
      </c>
      <c r="M92" s="206" t="b">
        <f>IF('Input&amp;Output'!$C$3=10,phase_chart!D89,IF('Input&amp;Output'!$C$3=21,phase_chart!H89,IF('Input&amp;Output'!$C$3=22,phase_chart!L89,IF('Input&amp;Output'!$C$3=31,phase_chart!P89,IF('Input&amp;Output'!$C$3=32,phase_chart!T89,"")))))</f>
        <v>0</v>
      </c>
      <c r="N92" s="205" t="b">
        <f>IF('Input&amp;Output'!$C$3=10,phase_chart!E89,IF('Input&amp;Output'!$C$3=21,phase_chart!I89,IF('Input&amp;Output'!$C$3=22,phase_chart!M89,IF('Input&amp;Output'!$C$3=31,phase_chart!Q89,IF('Input&amp;Output'!$C$3=32,phase_chart!U89,"")))))</f>
        <v>0</v>
      </c>
      <c r="P92" s="159">
        <f ca="1">IF(NOT($J92=0),IF($J92&lt;IF($P91=0,0,VLOOKUP(P91,tbL!$M$37:$Q$43,IF(L92=TRUE,2,4))),IF($J92&gt;=VLOOKUP(P91,tbL!$M$37:$Q$43,IF(L92=TRUE,3,5)),$P91,IF(AND(L91=TRUE,L92=TRUE),$P91,$P91-1)),IF(AND(L92=TRUE,J92=VLOOKUP(P91,tbL!$M$37:$Q$43,IF(L92=TRUE,2,4))),P91,IF($P91+1&gt;$C$12,$C$12,$P91+1))),0)</f>
        <v>1</v>
      </c>
      <c r="Q92" s="159">
        <f t="shared" ca="1" si="34"/>
        <v>1</v>
      </c>
      <c r="R92" s="207">
        <f t="shared" ca="1" si="58"/>
        <v>1</v>
      </c>
      <c r="S92" s="208"/>
      <c r="T92" s="159">
        <f t="shared" si="53"/>
        <v>0</v>
      </c>
      <c r="U92" s="209" t="str">
        <f ca="1">IF(AND(T92=-1,N92=TRUE),"*",IF(AND(U91="*",N92=TRUE),"*",IF(AND(AND(L92=TRUE,U91="*"),J92&lt;VLOOKUP(V91+1,tbL!$M$38:$O$43,3)),"*","")))</f>
        <v/>
      </c>
      <c r="V92" s="204">
        <f t="shared" ca="1" si="35"/>
        <v>1</v>
      </c>
      <c r="Y92" s="159" t="str">
        <f t="shared" ca="1" si="36"/>
        <v/>
      </c>
      <c r="Z92" s="159" t="str">
        <f t="shared" si="37"/>
        <v/>
      </c>
      <c r="AA92" s="159">
        <f t="shared" ca="1" si="59"/>
        <v>1</v>
      </c>
      <c r="AC92" s="161" t="str">
        <f t="shared" ca="1" si="38"/>
        <v/>
      </c>
      <c r="AD92" s="161">
        <f t="shared" ca="1" si="39"/>
        <v>1</v>
      </c>
      <c r="AE92" s="161" t="str">
        <f t="shared" ca="1" si="40"/>
        <v/>
      </c>
      <c r="AF92" s="161">
        <f t="shared" ca="1" si="41"/>
        <v>1</v>
      </c>
      <c r="AG92" s="161" t="str">
        <f t="shared" ca="1" si="42"/>
        <v/>
      </c>
      <c r="AH92" s="161">
        <f t="shared" ca="1" si="43"/>
        <v>1</v>
      </c>
      <c r="AI92" s="161" t="str">
        <f t="shared" ca="1" si="44"/>
        <v/>
      </c>
      <c r="AJ92" s="161">
        <f t="shared" ca="1" si="45"/>
        <v>1</v>
      </c>
      <c r="AL92" s="161" t="str">
        <f t="shared" ca="1" si="46"/>
        <v/>
      </c>
      <c r="AM92" s="161">
        <f t="shared" ca="1" si="57"/>
        <v>1</v>
      </c>
      <c r="AN92" s="161" t="str">
        <f t="shared" ca="1" si="47"/>
        <v/>
      </c>
      <c r="AO92" s="161">
        <f t="shared" ca="1" si="56"/>
        <v>1</v>
      </c>
      <c r="AP92" s="161" t="str">
        <f t="shared" ca="1" si="48"/>
        <v/>
      </c>
      <c r="AQ92" s="161">
        <f t="shared" ca="1" si="54"/>
        <v>1</v>
      </c>
      <c r="AR92" s="161" t="str">
        <f t="shared" ca="1" si="49"/>
        <v/>
      </c>
      <c r="AS92" s="161">
        <f t="shared" ca="1" si="50"/>
        <v>1</v>
      </c>
      <c r="AT92" s="159" t="str">
        <f t="shared" ca="1" si="60"/>
        <v/>
      </c>
      <c r="AU92" s="210">
        <f t="shared" ca="1" si="33"/>
        <v>14</v>
      </c>
      <c r="AV92" s="209"/>
      <c r="AW92" s="204">
        <f t="shared" si="51"/>
        <v>405.9444444444444</v>
      </c>
      <c r="AX92" s="159"/>
      <c r="AZ92" s="159"/>
      <c r="BM92" s="207"/>
      <c r="BN92" s="212"/>
      <c r="BP92" s="209"/>
      <c r="BQ92" s="211"/>
      <c r="BR92" s="211"/>
      <c r="BS92" s="211"/>
      <c r="BT92" s="211"/>
      <c r="BU92" s="211"/>
      <c r="BV92" s="211"/>
      <c r="BW92" s="211"/>
      <c r="BX92" s="211"/>
      <c r="BY92" s="211"/>
      <c r="BZ92" s="211"/>
      <c r="CA92" s="209"/>
      <c r="CB92" s="224"/>
      <c r="CC92" s="204"/>
      <c r="CD92" s="204"/>
      <c r="CE92" s="204"/>
      <c r="CF92" s="211"/>
      <c r="CG92" s="211"/>
      <c r="CI92" s="209"/>
      <c r="CJ92" s="209"/>
      <c r="CW92" s="225"/>
      <c r="CX92" s="249"/>
      <c r="DD92" s="209"/>
      <c r="DE92" s="211"/>
      <c r="DF92" s="211"/>
      <c r="DG92" s="211"/>
      <c r="DH92" s="211"/>
      <c r="DI92" s="211"/>
      <c r="DL92" s="165"/>
      <c r="DM92" s="165"/>
      <c r="DN92" s="166"/>
      <c r="DO92" s="209"/>
      <c r="DP92" s="211"/>
      <c r="DQ92" s="211"/>
      <c r="DR92" s="211"/>
      <c r="DS92" s="211"/>
      <c r="DT92" s="211"/>
      <c r="DW92" s="165"/>
      <c r="DX92" s="165"/>
      <c r="DY92" s="166"/>
      <c r="DZ92" s="209"/>
      <c r="EA92" s="211"/>
      <c r="EB92" s="211"/>
      <c r="EC92" s="211"/>
      <c r="ED92" s="211"/>
      <c r="EE92" s="211"/>
      <c r="EH92" s="165"/>
      <c r="EI92" s="165"/>
      <c r="EJ92" s="166"/>
      <c r="EK92" s="209"/>
      <c r="EL92" s="211"/>
      <c r="EM92" s="211"/>
      <c r="EN92" s="211"/>
      <c r="EO92" s="211"/>
      <c r="EP92" s="211"/>
      <c r="ES92" s="165"/>
      <c r="ET92" s="165"/>
      <c r="EU92" s="166"/>
      <c r="EV92" s="209"/>
      <c r="EW92" s="211"/>
      <c r="EX92" s="211"/>
      <c r="EY92" s="211"/>
      <c r="EZ92" s="211"/>
      <c r="FA92" s="211"/>
      <c r="FD92" s="165"/>
      <c r="FE92" s="165"/>
      <c r="FF92" s="166"/>
      <c r="FG92" s="209"/>
      <c r="FH92" s="211"/>
      <c r="FI92" s="211"/>
      <c r="FJ92" s="211"/>
      <c r="FK92" s="211"/>
      <c r="FL92" s="211"/>
    </row>
    <row r="93" spans="9:168">
      <c r="I93" s="221">
        <f t="shared" si="55"/>
        <v>89</v>
      </c>
      <c r="J93" s="159">
        <f>'v-t_chart'!C90</f>
        <v>37</v>
      </c>
      <c r="K93" s="204">
        <f t="shared" ca="1" si="32"/>
        <v>108.37299999999999</v>
      </c>
      <c r="L93" s="205" t="b">
        <f>IF('Input&amp;Output'!$C$3=10,phase_chart!C90,IF('Input&amp;Output'!$C$3=21,phase_chart!G90,IF('Input&amp;Output'!$C$3=22,phase_chart!K90,IF('Input&amp;Output'!$C$3=31,phase_chart!O90,IF('Input&amp;Output'!$C$3=32,phase_chart!S90,"")))))</f>
        <v>1</v>
      </c>
      <c r="M93" s="206" t="b">
        <f>IF('Input&amp;Output'!$C$3=10,phase_chart!D90,IF('Input&amp;Output'!$C$3=21,phase_chart!H90,IF('Input&amp;Output'!$C$3=22,phase_chart!L90,IF('Input&amp;Output'!$C$3=31,phase_chart!P90,IF('Input&amp;Output'!$C$3=32,phase_chart!T90,"")))))</f>
        <v>0</v>
      </c>
      <c r="N93" s="205" t="b">
        <f>IF('Input&amp;Output'!$C$3=10,phase_chart!E90,IF('Input&amp;Output'!$C$3=21,phase_chart!I90,IF('Input&amp;Output'!$C$3=22,phase_chart!M90,IF('Input&amp;Output'!$C$3=31,phase_chart!Q90,IF('Input&amp;Output'!$C$3=32,phase_chart!U90,"")))))</f>
        <v>0</v>
      </c>
      <c r="P93" s="159">
        <f ca="1">IF(NOT($J93=0),IF($J93&lt;IF($P92=0,0,VLOOKUP(P92,tbL!$M$37:$Q$43,IF(L93=TRUE,2,4))),IF($J93&gt;=VLOOKUP(P92,tbL!$M$37:$Q$43,IF(L93=TRUE,3,5)),$P92,IF(AND(L92=TRUE,L93=TRUE),$P92,$P92-1)),IF(AND(L93=TRUE,J93=VLOOKUP(P92,tbL!$M$37:$Q$43,IF(L93=TRUE,2,4))),P92,IF($P92+1&gt;$C$12,$C$12,$P92+1))),0)</f>
        <v>1</v>
      </c>
      <c r="Q93" s="159">
        <f t="shared" ca="1" si="34"/>
        <v>1</v>
      </c>
      <c r="R93" s="207">
        <f t="shared" ca="1" si="58"/>
        <v>1</v>
      </c>
      <c r="S93" s="208"/>
      <c r="T93" s="159">
        <f t="shared" si="53"/>
        <v>0</v>
      </c>
      <c r="U93" s="209" t="str">
        <f ca="1">IF(AND(T93=-1,N93=TRUE),"*",IF(AND(U92="*",N93=TRUE),"*",IF(AND(AND(L93=TRUE,U92="*"),J93&lt;VLOOKUP(V92+1,tbL!$M$38:$O$43,3)),"*","")))</f>
        <v/>
      </c>
      <c r="V93" s="204">
        <f t="shared" ca="1" si="35"/>
        <v>1</v>
      </c>
      <c r="Y93" s="159" t="str">
        <f t="shared" ca="1" si="36"/>
        <v/>
      </c>
      <c r="Z93" s="159" t="str">
        <f t="shared" si="37"/>
        <v/>
      </c>
      <c r="AA93" s="159">
        <f t="shared" ca="1" si="59"/>
        <v>1</v>
      </c>
      <c r="AC93" s="161" t="str">
        <f t="shared" ca="1" si="38"/>
        <v/>
      </c>
      <c r="AD93" s="161">
        <f t="shared" ca="1" si="39"/>
        <v>1</v>
      </c>
      <c r="AE93" s="161" t="str">
        <f t="shared" ca="1" si="40"/>
        <v/>
      </c>
      <c r="AF93" s="161">
        <f t="shared" ca="1" si="41"/>
        <v>1</v>
      </c>
      <c r="AG93" s="161" t="str">
        <f t="shared" ca="1" si="42"/>
        <v/>
      </c>
      <c r="AH93" s="161">
        <f t="shared" ca="1" si="43"/>
        <v>1</v>
      </c>
      <c r="AI93" s="161" t="str">
        <f t="shared" ca="1" si="44"/>
        <v/>
      </c>
      <c r="AJ93" s="161">
        <f t="shared" ca="1" si="45"/>
        <v>1</v>
      </c>
      <c r="AL93" s="161" t="str">
        <f t="shared" ca="1" si="46"/>
        <v/>
      </c>
      <c r="AM93" s="161">
        <f t="shared" ca="1" si="57"/>
        <v>1</v>
      </c>
      <c r="AN93" s="161" t="str">
        <f t="shared" ca="1" si="47"/>
        <v/>
      </c>
      <c r="AO93" s="161">
        <f t="shared" ca="1" si="56"/>
        <v>1</v>
      </c>
      <c r="AP93" s="161" t="str">
        <f t="shared" ca="1" si="48"/>
        <v/>
      </c>
      <c r="AQ93" s="161">
        <f t="shared" ca="1" si="54"/>
        <v>1</v>
      </c>
      <c r="AR93" s="161" t="str">
        <f t="shared" ca="1" si="49"/>
        <v/>
      </c>
      <c r="AS93" s="161">
        <f t="shared" ca="1" si="50"/>
        <v>1</v>
      </c>
      <c r="AT93" s="159" t="str">
        <f t="shared" ca="1" si="60"/>
        <v/>
      </c>
      <c r="AU93" s="210">
        <f t="shared" ca="1" si="33"/>
        <v>14</v>
      </c>
      <c r="AV93" s="209"/>
      <c r="AW93" s="204">
        <f t="shared" si="51"/>
        <v>416.22222222222217</v>
      </c>
      <c r="AX93" s="159"/>
      <c r="AZ93" s="159"/>
      <c r="BM93" s="207"/>
      <c r="BN93" s="212"/>
      <c r="BP93" s="209"/>
      <c r="BQ93" s="211"/>
      <c r="BR93" s="211"/>
      <c r="BS93" s="211"/>
      <c r="BT93" s="211"/>
      <c r="BU93" s="211"/>
      <c r="BV93" s="211"/>
      <c r="BW93" s="211"/>
      <c r="BX93" s="211"/>
      <c r="BY93" s="211"/>
      <c r="BZ93" s="211"/>
      <c r="CA93" s="209"/>
      <c r="CB93" s="224"/>
      <c r="CC93" s="204"/>
      <c r="CD93" s="204"/>
      <c r="CE93" s="204"/>
      <c r="CF93" s="211"/>
      <c r="CG93" s="211"/>
      <c r="CI93" s="209"/>
      <c r="CJ93" s="209"/>
      <c r="CW93" s="225"/>
      <c r="CX93" s="249"/>
      <c r="DD93" s="209"/>
      <c r="DE93" s="211"/>
      <c r="DF93" s="211"/>
      <c r="DG93" s="211"/>
      <c r="DH93" s="211"/>
      <c r="DI93" s="211"/>
      <c r="DL93" s="165"/>
      <c r="DM93" s="165"/>
      <c r="DN93" s="166"/>
      <c r="DO93" s="209"/>
      <c r="DP93" s="211"/>
      <c r="DQ93" s="211"/>
      <c r="DR93" s="211"/>
      <c r="DS93" s="211"/>
      <c r="DT93" s="211"/>
      <c r="DW93" s="165"/>
      <c r="DX93" s="165"/>
      <c r="DY93" s="166"/>
      <c r="DZ93" s="209"/>
      <c r="EA93" s="211"/>
      <c r="EB93" s="211"/>
      <c r="EC93" s="211"/>
      <c r="ED93" s="211"/>
      <c r="EE93" s="211"/>
      <c r="EH93" s="165"/>
      <c r="EI93" s="165"/>
      <c r="EJ93" s="166"/>
      <c r="EK93" s="209"/>
      <c r="EL93" s="211"/>
      <c r="EM93" s="211"/>
      <c r="EN93" s="211"/>
      <c r="EO93" s="211"/>
      <c r="EP93" s="211"/>
      <c r="ES93" s="165"/>
      <c r="ET93" s="165"/>
      <c r="EU93" s="166"/>
      <c r="EV93" s="209"/>
      <c r="EW93" s="211"/>
      <c r="EX93" s="211"/>
      <c r="EY93" s="211"/>
      <c r="EZ93" s="211"/>
      <c r="FA93" s="211"/>
      <c r="FD93" s="165"/>
      <c r="FE93" s="165"/>
      <c r="FF93" s="166"/>
      <c r="FG93" s="209"/>
      <c r="FH93" s="211"/>
      <c r="FI93" s="211"/>
      <c r="FJ93" s="211"/>
      <c r="FK93" s="211"/>
      <c r="FL93" s="211"/>
    </row>
    <row r="94" spans="9:168">
      <c r="I94" s="221">
        <f t="shared" si="55"/>
        <v>90</v>
      </c>
      <c r="J94" s="159">
        <f>'v-t_chart'!C91</f>
        <v>37.9</v>
      </c>
      <c r="K94" s="204">
        <f t="shared" ca="1" si="32"/>
        <v>111.00909999999999</v>
      </c>
      <c r="L94" s="205" t="b">
        <f>IF('Input&amp;Output'!$C$3=10,phase_chart!C91,IF('Input&amp;Output'!$C$3=21,phase_chart!G91,IF('Input&amp;Output'!$C$3=22,phase_chart!K91,IF('Input&amp;Output'!$C$3=31,phase_chart!O91,IF('Input&amp;Output'!$C$3=32,phase_chart!S91,"")))))</f>
        <v>1</v>
      </c>
      <c r="M94" s="206" t="b">
        <f>IF('Input&amp;Output'!$C$3=10,phase_chart!D91,IF('Input&amp;Output'!$C$3=21,phase_chart!H91,IF('Input&amp;Output'!$C$3=22,phase_chart!L91,IF('Input&amp;Output'!$C$3=31,phase_chart!P91,IF('Input&amp;Output'!$C$3=32,phase_chart!T91,"")))))</f>
        <v>0</v>
      </c>
      <c r="N94" s="205" t="b">
        <f>IF('Input&amp;Output'!$C$3=10,phase_chart!E91,IF('Input&amp;Output'!$C$3=21,phase_chart!I91,IF('Input&amp;Output'!$C$3=22,phase_chart!M91,IF('Input&amp;Output'!$C$3=31,phase_chart!Q91,IF('Input&amp;Output'!$C$3=32,phase_chart!U91,"")))))</f>
        <v>0</v>
      </c>
      <c r="P94" s="159">
        <f ca="1">IF(NOT($J94=0),IF($J94&lt;IF($P93=0,0,VLOOKUP(P93,tbL!$M$37:$Q$43,IF(L94=TRUE,2,4))),IF($J94&gt;=VLOOKUP(P93,tbL!$M$37:$Q$43,IF(L94=TRUE,3,5)),$P93,IF(AND(L93=TRUE,L94=TRUE),$P93,$P93-1)),IF(AND(L94=TRUE,J94=VLOOKUP(P93,tbL!$M$37:$Q$43,IF(L94=TRUE,2,4))),P93,IF($P93+1&gt;$C$12,$C$12,$P93+1))),0)</f>
        <v>1</v>
      </c>
      <c r="Q94" s="159">
        <f t="shared" ca="1" si="34"/>
        <v>1</v>
      </c>
      <c r="R94" s="207">
        <f t="shared" ca="1" si="58"/>
        <v>1</v>
      </c>
      <c r="S94" s="208"/>
      <c r="T94" s="159">
        <f t="shared" si="53"/>
        <v>0</v>
      </c>
      <c r="U94" s="209" t="str">
        <f ca="1">IF(AND(T94=-1,N94=TRUE),"*",IF(AND(U93="*",N94=TRUE),"*",IF(AND(AND(L94=TRUE,U93="*"),J94&lt;VLOOKUP(V93+1,tbL!$M$38:$O$43,3)),"*","")))</f>
        <v/>
      </c>
      <c r="V94" s="204">
        <f t="shared" ca="1" si="35"/>
        <v>1</v>
      </c>
      <c r="Y94" s="159" t="str">
        <f t="shared" ca="1" si="36"/>
        <v/>
      </c>
      <c r="Z94" s="159" t="str">
        <f t="shared" si="37"/>
        <v/>
      </c>
      <c r="AA94" s="159">
        <f t="shared" ca="1" si="59"/>
        <v>1</v>
      </c>
      <c r="AC94" s="161" t="str">
        <f t="shared" ca="1" si="38"/>
        <v/>
      </c>
      <c r="AD94" s="161">
        <f t="shared" ca="1" si="39"/>
        <v>1</v>
      </c>
      <c r="AE94" s="161" t="str">
        <f t="shared" ca="1" si="40"/>
        <v/>
      </c>
      <c r="AF94" s="161">
        <f t="shared" ca="1" si="41"/>
        <v>1</v>
      </c>
      <c r="AG94" s="161" t="str">
        <f t="shared" ca="1" si="42"/>
        <v/>
      </c>
      <c r="AH94" s="161">
        <f t="shared" ca="1" si="43"/>
        <v>1</v>
      </c>
      <c r="AI94" s="161" t="str">
        <f t="shared" ca="1" si="44"/>
        <v/>
      </c>
      <c r="AJ94" s="161">
        <f t="shared" ca="1" si="45"/>
        <v>1</v>
      </c>
      <c r="AL94" s="161" t="str">
        <f t="shared" ca="1" si="46"/>
        <v/>
      </c>
      <c r="AM94" s="161">
        <f t="shared" ca="1" si="57"/>
        <v>1</v>
      </c>
      <c r="AN94" s="161" t="str">
        <f t="shared" ca="1" si="47"/>
        <v/>
      </c>
      <c r="AO94" s="161">
        <f t="shared" ca="1" si="56"/>
        <v>1</v>
      </c>
      <c r="AP94" s="161" t="str">
        <f t="shared" ca="1" si="48"/>
        <v/>
      </c>
      <c r="AQ94" s="161">
        <f t="shared" ca="1" si="54"/>
        <v>1</v>
      </c>
      <c r="AR94" s="161" t="str">
        <f t="shared" ca="1" si="49"/>
        <v/>
      </c>
      <c r="AS94" s="161">
        <f t="shared" ca="1" si="50"/>
        <v>1</v>
      </c>
      <c r="AT94" s="159" t="str">
        <f t="shared" ca="1" si="60"/>
        <v/>
      </c>
      <c r="AU94" s="210">
        <f t="shared" ca="1" si="33"/>
        <v>14</v>
      </c>
      <c r="AV94" s="209"/>
      <c r="AW94" s="204">
        <f t="shared" si="51"/>
        <v>426.74999999999994</v>
      </c>
      <c r="AX94" s="159"/>
      <c r="AZ94" s="159"/>
      <c r="BM94" s="207"/>
      <c r="BN94" s="212"/>
      <c r="BP94" s="209"/>
      <c r="BQ94" s="211"/>
      <c r="BR94" s="211"/>
      <c r="BS94" s="211"/>
      <c r="BT94" s="211"/>
      <c r="BU94" s="211"/>
      <c r="BV94" s="211"/>
      <c r="BW94" s="211"/>
      <c r="BX94" s="211"/>
      <c r="BY94" s="211"/>
      <c r="BZ94" s="211"/>
      <c r="CA94" s="209"/>
      <c r="CB94" s="224"/>
      <c r="CC94" s="204"/>
      <c r="CD94" s="204"/>
      <c r="CE94" s="204"/>
      <c r="CF94" s="211"/>
      <c r="CG94" s="211"/>
      <c r="CI94" s="209"/>
      <c r="CJ94" s="209"/>
      <c r="CW94" s="225"/>
      <c r="CX94" s="249"/>
      <c r="DD94" s="209"/>
      <c r="DE94" s="211"/>
      <c r="DF94" s="211"/>
      <c r="DG94" s="211"/>
      <c r="DH94" s="211"/>
      <c r="DI94" s="211"/>
      <c r="DL94" s="165"/>
      <c r="DM94" s="165"/>
      <c r="DN94" s="166"/>
      <c r="DO94" s="209"/>
      <c r="DP94" s="211"/>
      <c r="DQ94" s="211"/>
      <c r="DR94" s="211"/>
      <c r="DS94" s="211"/>
      <c r="DT94" s="211"/>
      <c r="DW94" s="165"/>
      <c r="DX94" s="165"/>
      <c r="DY94" s="166"/>
      <c r="DZ94" s="209"/>
      <c r="EA94" s="211"/>
      <c r="EB94" s="211"/>
      <c r="EC94" s="211"/>
      <c r="ED94" s="211"/>
      <c r="EE94" s="211"/>
      <c r="EH94" s="165"/>
      <c r="EI94" s="165"/>
      <c r="EJ94" s="166"/>
      <c r="EK94" s="209"/>
      <c r="EL94" s="211"/>
      <c r="EM94" s="211"/>
      <c r="EN94" s="211"/>
      <c r="EO94" s="211"/>
      <c r="EP94" s="211"/>
      <c r="ES94" s="165"/>
      <c r="ET94" s="165"/>
      <c r="EU94" s="166"/>
      <c r="EV94" s="209"/>
      <c r="EW94" s="211"/>
      <c r="EX94" s="211"/>
      <c r="EY94" s="211"/>
      <c r="EZ94" s="211"/>
      <c r="FA94" s="211"/>
      <c r="FD94" s="165"/>
      <c r="FE94" s="165"/>
      <c r="FF94" s="166"/>
      <c r="FG94" s="209"/>
      <c r="FH94" s="211"/>
      <c r="FI94" s="211"/>
      <c r="FJ94" s="211"/>
      <c r="FK94" s="211"/>
      <c r="FL94" s="211"/>
    </row>
    <row r="95" spans="9:168">
      <c r="I95" s="221">
        <f t="shared" si="55"/>
        <v>91</v>
      </c>
      <c r="J95" s="159">
        <f>'v-t_chart'!C92</f>
        <v>38.6</v>
      </c>
      <c r="K95" s="204">
        <f t="shared" ca="1" si="32"/>
        <v>113.0594</v>
      </c>
      <c r="L95" s="205" t="b">
        <f>IF('Input&amp;Output'!$C$3=10,phase_chart!C92,IF('Input&amp;Output'!$C$3=21,phase_chart!G92,IF('Input&amp;Output'!$C$3=22,phase_chart!K92,IF('Input&amp;Output'!$C$3=31,phase_chart!O92,IF('Input&amp;Output'!$C$3=32,phase_chart!S92,"")))))</f>
        <v>1</v>
      </c>
      <c r="M95" s="206" t="b">
        <f>IF('Input&amp;Output'!$C$3=10,phase_chart!D92,IF('Input&amp;Output'!$C$3=21,phase_chart!H92,IF('Input&amp;Output'!$C$3=22,phase_chart!L92,IF('Input&amp;Output'!$C$3=31,phase_chart!P92,IF('Input&amp;Output'!$C$3=32,phase_chart!T92,"")))))</f>
        <v>0</v>
      </c>
      <c r="N95" s="205" t="b">
        <f>IF('Input&amp;Output'!$C$3=10,phase_chart!E92,IF('Input&amp;Output'!$C$3=21,phase_chart!I92,IF('Input&amp;Output'!$C$3=22,phase_chart!M92,IF('Input&amp;Output'!$C$3=31,phase_chart!Q92,IF('Input&amp;Output'!$C$3=32,phase_chart!U92,"")))))</f>
        <v>0</v>
      </c>
      <c r="P95" s="159">
        <f ca="1">IF(NOT($J95=0),IF($J95&lt;IF($P94=0,0,VLOOKUP(P94,tbL!$M$37:$Q$43,IF(L95=TRUE,2,4))),IF($J95&gt;=VLOOKUP(P94,tbL!$M$37:$Q$43,IF(L95=TRUE,3,5)),$P94,IF(AND(L94=TRUE,L95=TRUE),$P94,$P94-1)),IF(AND(L95=TRUE,J95=VLOOKUP(P94,tbL!$M$37:$Q$43,IF(L95=TRUE,2,4))),P94,IF($P94+1&gt;$C$12,$C$12,$P94+1))),0)</f>
        <v>1</v>
      </c>
      <c r="Q95" s="159">
        <f t="shared" ca="1" si="34"/>
        <v>1</v>
      </c>
      <c r="R95" s="207">
        <f t="shared" ca="1" si="58"/>
        <v>1</v>
      </c>
      <c r="S95" s="208"/>
      <c r="T95" s="159">
        <f t="shared" si="53"/>
        <v>0</v>
      </c>
      <c r="U95" s="209" t="str">
        <f ca="1">IF(AND(T95=-1,N95=TRUE),"*",IF(AND(U94="*",N95=TRUE),"*",IF(AND(AND(L95=TRUE,U94="*"),J95&lt;VLOOKUP(V94+1,tbL!$M$38:$O$43,3)),"*","")))</f>
        <v/>
      </c>
      <c r="V95" s="204">
        <f t="shared" ca="1" si="35"/>
        <v>1</v>
      </c>
      <c r="Y95" s="159" t="str">
        <f t="shared" ca="1" si="36"/>
        <v/>
      </c>
      <c r="Z95" s="159" t="str">
        <f t="shared" si="37"/>
        <v/>
      </c>
      <c r="AA95" s="159">
        <f t="shared" ca="1" si="59"/>
        <v>1</v>
      </c>
      <c r="AC95" s="161" t="str">
        <f t="shared" ca="1" si="38"/>
        <v/>
      </c>
      <c r="AD95" s="161">
        <f t="shared" ca="1" si="39"/>
        <v>1</v>
      </c>
      <c r="AE95" s="161" t="str">
        <f t="shared" ca="1" si="40"/>
        <v/>
      </c>
      <c r="AF95" s="161">
        <f t="shared" ca="1" si="41"/>
        <v>1</v>
      </c>
      <c r="AG95" s="161" t="str">
        <f t="shared" ca="1" si="42"/>
        <v/>
      </c>
      <c r="AH95" s="161">
        <f t="shared" ca="1" si="43"/>
        <v>1</v>
      </c>
      <c r="AI95" s="161" t="str">
        <f t="shared" ca="1" si="44"/>
        <v/>
      </c>
      <c r="AJ95" s="161">
        <f t="shared" ca="1" si="45"/>
        <v>1</v>
      </c>
      <c r="AL95" s="161" t="str">
        <f t="shared" ca="1" si="46"/>
        <v/>
      </c>
      <c r="AM95" s="161">
        <f t="shared" ca="1" si="57"/>
        <v>1</v>
      </c>
      <c r="AN95" s="161" t="str">
        <f t="shared" ca="1" si="47"/>
        <v/>
      </c>
      <c r="AO95" s="161">
        <f t="shared" ca="1" si="56"/>
        <v>1</v>
      </c>
      <c r="AP95" s="161" t="str">
        <f t="shared" ca="1" si="48"/>
        <v/>
      </c>
      <c r="AQ95" s="161">
        <f t="shared" ca="1" si="54"/>
        <v>1</v>
      </c>
      <c r="AR95" s="161" t="str">
        <f t="shared" ca="1" si="49"/>
        <v/>
      </c>
      <c r="AS95" s="161">
        <f t="shared" ca="1" si="50"/>
        <v>1</v>
      </c>
      <c r="AT95" s="159" t="str">
        <f t="shared" ca="1" si="60"/>
        <v/>
      </c>
      <c r="AU95" s="210">
        <f t="shared" ca="1" si="33"/>
        <v>14</v>
      </c>
      <c r="AV95" s="209"/>
      <c r="AW95" s="204">
        <f t="shared" si="51"/>
        <v>437.47222222222217</v>
      </c>
      <c r="AX95" s="159"/>
      <c r="AZ95" s="159"/>
      <c r="BM95" s="207"/>
      <c r="BN95" s="212"/>
      <c r="BP95" s="209"/>
      <c r="BQ95" s="211"/>
      <c r="BR95" s="211"/>
      <c r="BS95" s="211"/>
      <c r="BT95" s="211"/>
      <c r="BU95" s="211"/>
      <c r="BV95" s="211"/>
      <c r="BW95" s="211"/>
      <c r="BX95" s="211"/>
      <c r="BY95" s="211"/>
      <c r="BZ95" s="211"/>
      <c r="CA95" s="209"/>
      <c r="CB95" s="224"/>
      <c r="CC95" s="204"/>
      <c r="CD95" s="204"/>
      <c r="CE95" s="204"/>
      <c r="CF95" s="211"/>
      <c r="CG95" s="211"/>
      <c r="CI95" s="209"/>
      <c r="CJ95" s="209"/>
      <c r="CW95" s="225"/>
      <c r="CX95" s="249"/>
      <c r="DD95" s="209"/>
      <c r="DE95" s="211"/>
      <c r="DF95" s="211"/>
      <c r="DG95" s="211"/>
      <c r="DH95" s="211"/>
      <c r="DI95" s="211"/>
      <c r="DL95" s="165"/>
      <c r="DM95" s="165"/>
      <c r="DN95" s="166"/>
      <c r="DO95" s="209"/>
      <c r="DP95" s="211"/>
      <c r="DQ95" s="211"/>
      <c r="DR95" s="211"/>
      <c r="DS95" s="211"/>
      <c r="DT95" s="211"/>
      <c r="DW95" s="165"/>
      <c r="DX95" s="165"/>
      <c r="DY95" s="166"/>
      <c r="DZ95" s="209"/>
      <c r="EA95" s="211"/>
      <c r="EB95" s="211"/>
      <c r="EC95" s="211"/>
      <c r="ED95" s="211"/>
      <c r="EE95" s="211"/>
      <c r="EH95" s="165"/>
      <c r="EI95" s="165"/>
      <c r="EJ95" s="166"/>
      <c r="EK95" s="209"/>
      <c r="EL95" s="211"/>
      <c r="EM95" s="211"/>
      <c r="EN95" s="211"/>
      <c r="EO95" s="211"/>
      <c r="EP95" s="211"/>
      <c r="ES95" s="165"/>
      <c r="ET95" s="165"/>
      <c r="EU95" s="166"/>
      <c r="EV95" s="209"/>
      <c r="EW95" s="211"/>
      <c r="EX95" s="211"/>
      <c r="EY95" s="211"/>
      <c r="EZ95" s="211"/>
      <c r="FA95" s="211"/>
      <c r="FD95" s="165"/>
      <c r="FE95" s="165"/>
      <c r="FF95" s="166"/>
      <c r="FG95" s="209"/>
      <c r="FH95" s="211"/>
      <c r="FI95" s="211"/>
      <c r="FJ95" s="211"/>
      <c r="FK95" s="211"/>
      <c r="FL95" s="211"/>
    </row>
    <row r="96" spans="9:168">
      <c r="I96" s="221">
        <f t="shared" si="55"/>
        <v>92</v>
      </c>
      <c r="J96" s="159">
        <f>'v-t_chart'!C93</f>
        <v>38.799999999999997</v>
      </c>
      <c r="K96" s="204">
        <f t="shared" ca="1" si="32"/>
        <v>113.64519999999999</v>
      </c>
      <c r="L96" s="205" t="b">
        <f>IF('Input&amp;Output'!$C$3=10,phase_chart!C93,IF('Input&amp;Output'!$C$3=21,phase_chart!G93,IF('Input&amp;Output'!$C$3=22,phase_chart!K93,IF('Input&amp;Output'!$C$3=31,phase_chart!O93,IF('Input&amp;Output'!$C$3=32,phase_chart!S93,"")))))</f>
        <v>0</v>
      </c>
      <c r="M96" s="206" t="b">
        <f>IF('Input&amp;Output'!$C$3=10,phase_chart!D93,IF('Input&amp;Output'!$C$3=21,phase_chart!H93,IF('Input&amp;Output'!$C$3=22,phase_chart!L93,IF('Input&amp;Output'!$C$3=31,phase_chart!P93,IF('Input&amp;Output'!$C$3=32,phase_chart!T93,"")))))</f>
        <v>1</v>
      </c>
      <c r="N96" s="205" t="b">
        <f>IF('Input&amp;Output'!$C$3=10,phase_chart!E93,IF('Input&amp;Output'!$C$3=21,phase_chart!I93,IF('Input&amp;Output'!$C$3=22,phase_chart!M93,IF('Input&amp;Output'!$C$3=31,phase_chart!Q93,IF('Input&amp;Output'!$C$3=32,phase_chart!U93,"")))))</f>
        <v>0</v>
      </c>
      <c r="P96" s="159">
        <f ca="1">IF(NOT($J96=0),IF($J96&lt;IF($P95=0,0,VLOOKUP(P95,tbL!$M$37:$Q$43,IF(L96=TRUE,2,4))),IF($J96&gt;=VLOOKUP(P95,tbL!$M$37:$Q$43,IF(L96=TRUE,3,5)),$P95,IF(AND(L95=TRUE,L96=TRUE),$P95,$P95-1)),IF(AND(L96=TRUE,J96=VLOOKUP(P95,tbL!$M$37:$Q$43,IF(L96=TRUE,2,4))),P95,IF($P95+1&gt;$C$12,$C$12,$P95+1))),0)</f>
        <v>1</v>
      </c>
      <c r="Q96" s="159">
        <f t="shared" ca="1" si="34"/>
        <v>1</v>
      </c>
      <c r="R96" s="207">
        <f t="shared" si="52"/>
        <v>0</v>
      </c>
      <c r="S96" s="208"/>
      <c r="T96" s="159">
        <f t="shared" si="53"/>
        <v>1</v>
      </c>
      <c r="U96" s="209" t="str">
        <f ca="1">IF(AND(T96=-1,N96=TRUE),"*",IF(AND(U95="*",N96=TRUE),"*",IF(AND(AND(L96=TRUE,U95="*"),J96&lt;VLOOKUP(V95+1,tbL!$M$38:$O$43,3)),"*","")))</f>
        <v/>
      </c>
      <c r="V96" s="204">
        <f t="shared" ca="1" si="35"/>
        <v>1</v>
      </c>
      <c r="Y96" s="159" t="str">
        <f t="shared" ca="1" si="36"/>
        <v/>
      </c>
      <c r="Z96" s="159" t="str">
        <f t="shared" si="37"/>
        <v/>
      </c>
      <c r="AA96" s="159">
        <f t="shared" ca="1" si="59"/>
        <v>1</v>
      </c>
      <c r="AC96" s="161" t="str">
        <f t="shared" ca="1" si="38"/>
        <v/>
      </c>
      <c r="AD96" s="161">
        <f t="shared" ca="1" si="39"/>
        <v>1</v>
      </c>
      <c r="AE96" s="161" t="str">
        <f t="shared" ca="1" si="40"/>
        <v/>
      </c>
      <c r="AF96" s="161">
        <f t="shared" ca="1" si="41"/>
        <v>1</v>
      </c>
      <c r="AG96" s="161" t="str">
        <f t="shared" ca="1" si="42"/>
        <v/>
      </c>
      <c r="AH96" s="161">
        <f t="shared" ca="1" si="43"/>
        <v>1</v>
      </c>
      <c r="AI96" s="161" t="str">
        <f t="shared" ca="1" si="44"/>
        <v/>
      </c>
      <c r="AJ96" s="161">
        <f t="shared" ca="1" si="45"/>
        <v>1</v>
      </c>
      <c r="AL96" s="161" t="str">
        <f t="shared" ca="1" si="46"/>
        <v/>
      </c>
      <c r="AM96" s="161">
        <f t="shared" ca="1" si="57"/>
        <v>1</v>
      </c>
      <c r="AN96" s="161" t="str">
        <f t="shared" ca="1" si="47"/>
        <v/>
      </c>
      <c r="AO96" s="161">
        <f t="shared" ca="1" si="56"/>
        <v>1</v>
      </c>
      <c r="AP96" s="161" t="str">
        <f t="shared" ca="1" si="48"/>
        <v/>
      </c>
      <c r="AQ96" s="161">
        <f t="shared" ca="1" si="54"/>
        <v>1</v>
      </c>
      <c r="AR96" s="161" t="str">
        <f t="shared" ca="1" si="49"/>
        <v/>
      </c>
      <c r="AS96" s="161">
        <f t="shared" ca="1" si="50"/>
        <v>1</v>
      </c>
      <c r="AT96" s="159" t="str">
        <f t="shared" ca="1" si="60"/>
        <v/>
      </c>
      <c r="AU96" s="210">
        <f t="shared" ca="1" si="33"/>
        <v>14</v>
      </c>
      <c r="AV96" s="209"/>
      <c r="AW96" s="204">
        <f t="shared" si="51"/>
        <v>448.24999999999994</v>
      </c>
      <c r="AX96" s="159"/>
      <c r="AZ96" s="159"/>
      <c r="BM96" s="207"/>
      <c r="BN96" s="212"/>
      <c r="BP96" s="209"/>
      <c r="BQ96" s="211"/>
      <c r="BR96" s="211"/>
      <c r="BS96" s="211"/>
      <c r="BT96" s="211"/>
      <c r="BU96" s="211"/>
      <c r="BV96" s="211"/>
      <c r="BW96" s="211"/>
      <c r="BX96" s="211"/>
      <c r="BY96" s="211"/>
      <c r="BZ96" s="211"/>
      <c r="CA96" s="209"/>
      <c r="CB96" s="224"/>
      <c r="CC96" s="204"/>
      <c r="CD96" s="204"/>
      <c r="CE96" s="204"/>
      <c r="CF96" s="211"/>
      <c r="CG96" s="211"/>
      <c r="CI96" s="209"/>
      <c r="CJ96" s="209"/>
      <c r="CW96" s="225"/>
      <c r="CX96" s="249"/>
      <c r="DD96" s="209"/>
      <c r="DE96" s="211"/>
      <c r="DF96" s="211"/>
      <c r="DG96" s="211"/>
      <c r="DH96" s="211"/>
      <c r="DI96" s="211"/>
      <c r="DL96" s="165"/>
      <c r="DM96" s="165"/>
      <c r="DN96" s="166"/>
      <c r="DO96" s="209"/>
      <c r="DP96" s="211"/>
      <c r="DQ96" s="211"/>
      <c r="DR96" s="211"/>
      <c r="DS96" s="211"/>
      <c r="DT96" s="211"/>
      <c r="DW96" s="165"/>
      <c r="DX96" s="165"/>
      <c r="DY96" s="166"/>
      <c r="DZ96" s="209"/>
      <c r="EA96" s="211"/>
      <c r="EB96" s="211"/>
      <c r="EC96" s="211"/>
      <c r="ED96" s="211"/>
      <c r="EE96" s="211"/>
      <c r="EH96" s="165"/>
      <c r="EI96" s="165"/>
      <c r="EJ96" s="166"/>
      <c r="EK96" s="209"/>
      <c r="EL96" s="211"/>
      <c r="EM96" s="211"/>
      <c r="EN96" s="211"/>
      <c r="EO96" s="211"/>
      <c r="EP96" s="211"/>
      <c r="ES96" s="165"/>
      <c r="ET96" s="165"/>
      <c r="EU96" s="166"/>
      <c r="EV96" s="209"/>
      <c r="EW96" s="211"/>
      <c r="EX96" s="211"/>
      <c r="EY96" s="211"/>
      <c r="EZ96" s="211"/>
      <c r="FA96" s="211"/>
      <c r="FD96" s="165"/>
      <c r="FE96" s="165"/>
      <c r="FF96" s="166"/>
      <c r="FG96" s="209"/>
      <c r="FH96" s="211"/>
      <c r="FI96" s="211"/>
      <c r="FJ96" s="211"/>
      <c r="FK96" s="211"/>
      <c r="FL96" s="211"/>
    </row>
    <row r="97" spans="9:168">
      <c r="I97" s="221">
        <f t="shared" si="55"/>
        <v>93</v>
      </c>
      <c r="J97" s="159">
        <f>'v-t_chart'!C94</f>
        <v>38.799999999999997</v>
      </c>
      <c r="K97" s="204">
        <f t="shared" ca="1" si="32"/>
        <v>113.64519999999999</v>
      </c>
      <c r="L97" s="205" t="b">
        <f>IF('Input&amp;Output'!$C$3=10,phase_chart!C94,IF('Input&amp;Output'!$C$3=21,phase_chart!G94,IF('Input&amp;Output'!$C$3=22,phase_chart!K94,IF('Input&amp;Output'!$C$3=31,phase_chart!O94,IF('Input&amp;Output'!$C$3=32,phase_chart!S94,"")))))</f>
        <v>0</v>
      </c>
      <c r="M97" s="206" t="b">
        <f>IF('Input&amp;Output'!$C$3=10,phase_chart!D94,IF('Input&amp;Output'!$C$3=21,phase_chart!H94,IF('Input&amp;Output'!$C$3=22,phase_chart!L94,IF('Input&amp;Output'!$C$3=31,phase_chart!P94,IF('Input&amp;Output'!$C$3=32,phase_chart!T94,"")))))</f>
        <v>1</v>
      </c>
      <c r="N97" s="205" t="b">
        <f>IF('Input&amp;Output'!$C$3=10,phase_chart!E94,IF('Input&amp;Output'!$C$3=21,phase_chart!I94,IF('Input&amp;Output'!$C$3=22,phase_chart!M94,IF('Input&amp;Output'!$C$3=31,phase_chart!Q94,IF('Input&amp;Output'!$C$3=32,phase_chart!U94,"")))))</f>
        <v>0</v>
      </c>
      <c r="P97" s="159">
        <f ca="1">IF(NOT($J97=0),IF($J97&lt;IF($P96=0,0,VLOOKUP(P96,tbL!$M$37:$Q$43,IF(L97=TRUE,2,4))),IF($J97&gt;=VLOOKUP(P96,tbL!$M$37:$Q$43,IF(L97=TRUE,3,5)),$P96,IF(AND(L96=TRUE,L97=TRUE),$P96,$P96-1)),IF(AND(L97=TRUE,J97=VLOOKUP(P96,tbL!$M$37:$Q$43,IF(L97=TRUE,2,4))),P96,IF($P96+1&gt;$C$12,$C$12,$P96+1))),0)</f>
        <v>1</v>
      </c>
      <c r="Q97" s="159">
        <f t="shared" ca="1" si="34"/>
        <v>1</v>
      </c>
      <c r="R97" s="207">
        <f t="shared" si="52"/>
        <v>0</v>
      </c>
      <c r="S97" s="208"/>
      <c r="T97" s="159">
        <f t="shared" si="53"/>
        <v>0</v>
      </c>
      <c r="U97" s="209" t="str">
        <f ca="1">IF(AND(T97=-1,N97=TRUE),"*",IF(AND(U96="*",N97=TRUE),"*",IF(AND(AND(L97=TRUE,U96="*"),J97&lt;VLOOKUP(V96+1,tbL!$M$38:$O$43,3)),"*","")))</f>
        <v/>
      </c>
      <c r="V97" s="204">
        <f t="shared" ca="1" si="35"/>
        <v>1</v>
      </c>
      <c r="Y97" s="159" t="str">
        <f t="shared" ca="1" si="36"/>
        <v/>
      </c>
      <c r="Z97" s="159" t="str">
        <f t="shared" si="37"/>
        <v/>
      </c>
      <c r="AA97" s="159">
        <f t="shared" ca="1" si="59"/>
        <v>1</v>
      </c>
      <c r="AC97" s="161" t="str">
        <f t="shared" ca="1" si="38"/>
        <v/>
      </c>
      <c r="AD97" s="161">
        <f t="shared" ca="1" si="39"/>
        <v>1</v>
      </c>
      <c r="AE97" s="161" t="str">
        <f t="shared" ca="1" si="40"/>
        <v/>
      </c>
      <c r="AF97" s="161">
        <f t="shared" ca="1" si="41"/>
        <v>1</v>
      </c>
      <c r="AG97" s="161" t="str">
        <f t="shared" ca="1" si="42"/>
        <v/>
      </c>
      <c r="AH97" s="161">
        <f t="shared" ca="1" si="43"/>
        <v>1</v>
      </c>
      <c r="AI97" s="161" t="str">
        <f t="shared" ca="1" si="44"/>
        <v/>
      </c>
      <c r="AJ97" s="161">
        <f t="shared" ca="1" si="45"/>
        <v>1</v>
      </c>
      <c r="AL97" s="161" t="str">
        <f t="shared" ca="1" si="46"/>
        <v/>
      </c>
      <c r="AM97" s="161">
        <f t="shared" ca="1" si="57"/>
        <v>1</v>
      </c>
      <c r="AN97" s="161" t="str">
        <f t="shared" ca="1" si="47"/>
        <v/>
      </c>
      <c r="AO97" s="161">
        <f t="shared" ca="1" si="56"/>
        <v>1</v>
      </c>
      <c r="AP97" s="161" t="str">
        <f t="shared" ca="1" si="48"/>
        <v/>
      </c>
      <c r="AQ97" s="161">
        <f t="shared" ca="1" si="54"/>
        <v>1</v>
      </c>
      <c r="AR97" s="161" t="str">
        <f t="shared" ca="1" si="49"/>
        <v/>
      </c>
      <c r="AS97" s="161">
        <f t="shared" ca="1" si="50"/>
        <v>1</v>
      </c>
      <c r="AT97" s="159" t="str">
        <f t="shared" ca="1" si="60"/>
        <v/>
      </c>
      <c r="AU97" s="210">
        <f t="shared" ca="1" si="33"/>
        <v>14</v>
      </c>
      <c r="AV97" s="209"/>
      <c r="AW97" s="204">
        <f t="shared" si="51"/>
        <v>459.02777777777771</v>
      </c>
      <c r="AX97" s="159"/>
      <c r="AZ97" s="159"/>
      <c r="BM97" s="207"/>
      <c r="BN97" s="212"/>
      <c r="BP97" s="209"/>
      <c r="BQ97" s="211"/>
      <c r="BR97" s="211"/>
      <c r="BS97" s="211"/>
      <c r="BT97" s="211"/>
      <c r="BU97" s="211"/>
      <c r="BV97" s="211"/>
      <c r="BW97" s="211"/>
      <c r="BX97" s="211"/>
      <c r="BY97" s="211"/>
      <c r="BZ97" s="211"/>
      <c r="CA97" s="209"/>
      <c r="CB97" s="224"/>
      <c r="CC97" s="204"/>
      <c r="CD97" s="204"/>
      <c r="CE97" s="204"/>
      <c r="CF97" s="211"/>
      <c r="CG97" s="211"/>
      <c r="CI97" s="209"/>
      <c r="CJ97" s="209"/>
      <c r="CW97" s="225"/>
      <c r="CX97" s="249"/>
      <c r="DD97" s="209"/>
      <c r="DE97" s="211"/>
      <c r="DF97" s="211"/>
      <c r="DG97" s="211"/>
      <c r="DH97" s="211"/>
      <c r="DI97" s="211"/>
      <c r="DL97" s="165"/>
      <c r="DM97" s="165"/>
      <c r="DN97" s="166"/>
      <c r="DO97" s="209"/>
      <c r="DP97" s="211"/>
      <c r="DQ97" s="211"/>
      <c r="DR97" s="211"/>
      <c r="DS97" s="211"/>
      <c r="DT97" s="211"/>
      <c r="DW97" s="165"/>
      <c r="DX97" s="165"/>
      <c r="DY97" s="166"/>
      <c r="DZ97" s="209"/>
      <c r="EA97" s="211"/>
      <c r="EB97" s="211"/>
      <c r="EC97" s="211"/>
      <c r="ED97" s="211"/>
      <c r="EE97" s="211"/>
      <c r="EH97" s="165"/>
      <c r="EI97" s="165"/>
      <c r="EJ97" s="166"/>
      <c r="EK97" s="209"/>
      <c r="EL97" s="211"/>
      <c r="EM97" s="211"/>
      <c r="EN97" s="211"/>
      <c r="EO97" s="211"/>
      <c r="EP97" s="211"/>
      <c r="ES97" s="165"/>
      <c r="ET97" s="165"/>
      <c r="EU97" s="166"/>
      <c r="EV97" s="209"/>
      <c r="EW97" s="211"/>
      <c r="EX97" s="211"/>
      <c r="EY97" s="211"/>
      <c r="EZ97" s="211"/>
      <c r="FA97" s="211"/>
      <c r="FD97" s="165"/>
      <c r="FE97" s="165"/>
      <c r="FF97" s="166"/>
      <c r="FG97" s="209"/>
      <c r="FH97" s="211"/>
      <c r="FI97" s="211"/>
      <c r="FJ97" s="211"/>
      <c r="FK97" s="211"/>
      <c r="FL97" s="211"/>
    </row>
    <row r="98" spans="9:168">
      <c r="I98" s="221">
        <f t="shared" si="55"/>
        <v>94</v>
      </c>
      <c r="J98" s="159">
        <f>'v-t_chart'!C95</f>
        <v>38.700000000000003</v>
      </c>
      <c r="K98" s="204">
        <f t="shared" ca="1" si="32"/>
        <v>113.3523</v>
      </c>
      <c r="L98" s="205" t="b">
        <f>IF('Input&amp;Output'!$C$3=10,phase_chart!C95,IF('Input&amp;Output'!$C$3=21,phase_chart!G95,IF('Input&amp;Output'!$C$3=22,phase_chart!K95,IF('Input&amp;Output'!$C$3=31,phase_chart!O95,IF('Input&amp;Output'!$C$3=32,phase_chart!S95,"")))))</f>
        <v>0</v>
      </c>
      <c r="M98" s="206" t="b">
        <f>IF('Input&amp;Output'!$C$3=10,phase_chart!D95,IF('Input&amp;Output'!$C$3=21,phase_chart!H95,IF('Input&amp;Output'!$C$3=22,phase_chart!L95,IF('Input&amp;Output'!$C$3=31,phase_chart!P95,IF('Input&amp;Output'!$C$3=32,phase_chart!T95,"")))))</f>
        <v>1</v>
      </c>
      <c r="N98" s="205" t="b">
        <f>IF('Input&amp;Output'!$C$3=10,phase_chart!E95,IF('Input&amp;Output'!$C$3=21,phase_chart!I95,IF('Input&amp;Output'!$C$3=22,phase_chart!M95,IF('Input&amp;Output'!$C$3=31,phase_chart!Q95,IF('Input&amp;Output'!$C$3=32,phase_chart!U95,"")))))</f>
        <v>0</v>
      </c>
      <c r="P98" s="159">
        <f ca="1">IF(NOT($J98=0),IF($J98&lt;IF($P97=0,0,VLOOKUP(P97,tbL!$M$37:$Q$43,IF(L98=TRUE,2,4))),IF($J98&gt;=VLOOKUP(P97,tbL!$M$37:$Q$43,IF(L98=TRUE,3,5)),$P97,IF(AND(L97=TRUE,L98=TRUE),$P97,$P97-1)),IF(AND(L98=TRUE,J98=VLOOKUP(P97,tbL!$M$37:$Q$43,IF(L98=TRUE,2,4))),P97,IF($P97+1&gt;$C$12,$C$12,$P97+1))),0)</f>
        <v>1</v>
      </c>
      <c r="Q98" s="159">
        <f t="shared" ca="1" si="34"/>
        <v>1</v>
      </c>
      <c r="R98" s="207">
        <f t="shared" si="52"/>
        <v>0</v>
      </c>
      <c r="S98" s="208"/>
      <c r="T98" s="159">
        <f t="shared" si="53"/>
        <v>0</v>
      </c>
      <c r="U98" s="209" t="str">
        <f ca="1">IF(AND(T98=-1,N98=TRUE),"*",IF(AND(U97="*",N98=TRUE),"*",IF(AND(AND(L98=TRUE,U97="*"),J98&lt;VLOOKUP(V97+1,tbL!$M$38:$O$43,3)),"*","")))</f>
        <v/>
      </c>
      <c r="V98" s="204">
        <f t="shared" ca="1" si="35"/>
        <v>1</v>
      </c>
      <c r="Y98" s="159" t="str">
        <f t="shared" ca="1" si="36"/>
        <v/>
      </c>
      <c r="Z98" s="159" t="str">
        <f t="shared" si="37"/>
        <v/>
      </c>
      <c r="AA98" s="159">
        <f t="shared" ca="1" si="59"/>
        <v>1</v>
      </c>
      <c r="AC98" s="161" t="str">
        <f t="shared" ca="1" si="38"/>
        <v/>
      </c>
      <c r="AD98" s="161">
        <f t="shared" ca="1" si="39"/>
        <v>1</v>
      </c>
      <c r="AE98" s="161" t="str">
        <f t="shared" ca="1" si="40"/>
        <v/>
      </c>
      <c r="AF98" s="161">
        <f t="shared" ca="1" si="41"/>
        <v>1</v>
      </c>
      <c r="AG98" s="161" t="str">
        <f t="shared" ca="1" si="42"/>
        <v/>
      </c>
      <c r="AH98" s="161">
        <f t="shared" ca="1" si="43"/>
        <v>1</v>
      </c>
      <c r="AI98" s="161" t="str">
        <f t="shared" ca="1" si="44"/>
        <v/>
      </c>
      <c r="AJ98" s="161">
        <f t="shared" ca="1" si="45"/>
        <v>1</v>
      </c>
      <c r="AL98" s="161" t="str">
        <f t="shared" ca="1" si="46"/>
        <v/>
      </c>
      <c r="AM98" s="161">
        <f t="shared" ca="1" si="57"/>
        <v>1</v>
      </c>
      <c r="AN98" s="161" t="str">
        <f t="shared" ca="1" si="47"/>
        <v/>
      </c>
      <c r="AO98" s="161">
        <f t="shared" ca="1" si="56"/>
        <v>1</v>
      </c>
      <c r="AP98" s="161" t="str">
        <f t="shared" ca="1" si="48"/>
        <v/>
      </c>
      <c r="AQ98" s="161">
        <f t="shared" ca="1" si="54"/>
        <v>1</v>
      </c>
      <c r="AR98" s="161" t="str">
        <f t="shared" ca="1" si="49"/>
        <v/>
      </c>
      <c r="AS98" s="161">
        <f t="shared" ca="1" si="50"/>
        <v>1</v>
      </c>
      <c r="AT98" s="159" t="str">
        <f t="shared" ca="1" si="60"/>
        <v/>
      </c>
      <c r="AU98" s="210">
        <f t="shared" ca="1" si="33"/>
        <v>14</v>
      </c>
      <c r="AV98" s="209"/>
      <c r="AW98" s="204">
        <f t="shared" si="51"/>
        <v>469.77777777777771</v>
      </c>
      <c r="AX98" s="159"/>
      <c r="AZ98" s="159"/>
      <c r="BM98" s="207"/>
      <c r="BN98" s="212"/>
      <c r="BP98" s="209"/>
      <c r="BQ98" s="211"/>
      <c r="BR98" s="211"/>
      <c r="BS98" s="211"/>
      <c r="BT98" s="211"/>
      <c r="BU98" s="211"/>
      <c r="BV98" s="211"/>
      <c r="BW98" s="211"/>
      <c r="BX98" s="211"/>
      <c r="BY98" s="211"/>
      <c r="BZ98" s="211"/>
      <c r="CA98" s="209"/>
      <c r="CB98" s="224"/>
      <c r="CC98" s="204"/>
      <c r="CD98" s="204"/>
      <c r="CE98" s="204"/>
      <c r="CF98" s="211"/>
      <c r="CG98" s="211"/>
      <c r="CI98" s="209"/>
      <c r="CJ98" s="209"/>
      <c r="CW98" s="225"/>
      <c r="CX98" s="249"/>
      <c r="DD98" s="209"/>
      <c r="DE98" s="211"/>
      <c r="DF98" s="211"/>
      <c r="DG98" s="211"/>
      <c r="DH98" s="211"/>
      <c r="DI98" s="211"/>
      <c r="DL98" s="165"/>
      <c r="DM98" s="165"/>
      <c r="DN98" s="166"/>
      <c r="DO98" s="209"/>
      <c r="DP98" s="211"/>
      <c r="DQ98" s="211"/>
      <c r="DR98" s="211"/>
      <c r="DS98" s="211"/>
      <c r="DT98" s="211"/>
      <c r="DW98" s="165"/>
      <c r="DX98" s="165"/>
      <c r="DY98" s="166"/>
      <c r="DZ98" s="209"/>
      <c r="EA98" s="211"/>
      <c r="EB98" s="211"/>
      <c r="EC98" s="211"/>
      <c r="ED98" s="211"/>
      <c r="EE98" s="211"/>
      <c r="EH98" s="165"/>
      <c r="EI98" s="165"/>
      <c r="EJ98" s="166"/>
      <c r="EK98" s="209"/>
      <c r="EL98" s="211"/>
      <c r="EM98" s="211"/>
      <c r="EN98" s="211"/>
      <c r="EO98" s="211"/>
      <c r="EP98" s="211"/>
      <c r="ES98" s="165"/>
      <c r="ET98" s="165"/>
      <c r="EU98" s="166"/>
      <c r="EV98" s="209"/>
      <c r="EW98" s="211"/>
      <c r="EX98" s="211"/>
      <c r="EY98" s="211"/>
      <c r="EZ98" s="211"/>
      <c r="FA98" s="211"/>
      <c r="FD98" s="165"/>
      <c r="FE98" s="165"/>
      <c r="FF98" s="166"/>
      <c r="FG98" s="209"/>
      <c r="FH98" s="211"/>
      <c r="FI98" s="211"/>
      <c r="FJ98" s="211"/>
      <c r="FK98" s="211"/>
      <c r="FL98" s="211"/>
    </row>
    <row r="99" spans="9:168">
      <c r="I99" s="221">
        <f t="shared" si="55"/>
        <v>95</v>
      </c>
      <c r="J99" s="159">
        <f>'v-t_chart'!C96</f>
        <v>38.5</v>
      </c>
      <c r="K99" s="204">
        <f t="shared" ca="1" si="32"/>
        <v>112.76649999999999</v>
      </c>
      <c r="L99" s="205" t="b">
        <f>IF('Input&amp;Output'!$C$3=10,phase_chart!C96,IF('Input&amp;Output'!$C$3=21,phase_chart!G96,IF('Input&amp;Output'!$C$3=22,phase_chart!K96,IF('Input&amp;Output'!$C$3=31,phase_chart!O96,IF('Input&amp;Output'!$C$3=32,phase_chart!S96,"")))))</f>
        <v>0</v>
      </c>
      <c r="M99" s="206" t="b">
        <f>IF('Input&amp;Output'!$C$3=10,phase_chart!D96,IF('Input&amp;Output'!$C$3=21,phase_chart!H96,IF('Input&amp;Output'!$C$3=22,phase_chart!L96,IF('Input&amp;Output'!$C$3=31,phase_chart!P96,IF('Input&amp;Output'!$C$3=32,phase_chart!T96,"")))))</f>
        <v>1</v>
      </c>
      <c r="N99" s="205" t="b">
        <f>IF('Input&amp;Output'!$C$3=10,phase_chart!E96,IF('Input&amp;Output'!$C$3=21,phase_chart!I96,IF('Input&amp;Output'!$C$3=22,phase_chart!M96,IF('Input&amp;Output'!$C$3=31,phase_chart!Q96,IF('Input&amp;Output'!$C$3=32,phase_chart!U96,"")))))</f>
        <v>0</v>
      </c>
      <c r="P99" s="159">
        <f ca="1">IF(NOT($J99=0),IF($J99&lt;IF($P98=0,0,VLOOKUP(P98,tbL!$M$37:$Q$43,IF(L99=TRUE,2,4))),IF($J99&gt;=VLOOKUP(P98,tbL!$M$37:$Q$43,IF(L99=TRUE,3,5)),$P98,IF(AND(L98=TRUE,L99=TRUE),$P98,$P98-1)),IF(AND(L99=TRUE,J99=VLOOKUP(P98,tbL!$M$37:$Q$43,IF(L99=TRUE,2,4))),P98,IF($P98+1&gt;$C$12,$C$12,$P98+1))),0)</f>
        <v>1</v>
      </c>
      <c r="Q99" s="159">
        <f t="shared" ca="1" si="34"/>
        <v>1</v>
      </c>
      <c r="R99" s="207">
        <f t="shared" si="52"/>
        <v>0</v>
      </c>
      <c r="S99" s="208"/>
      <c r="T99" s="159">
        <f t="shared" si="53"/>
        <v>0</v>
      </c>
      <c r="U99" s="209" t="str">
        <f ca="1">IF(AND(T99=-1,N99=TRUE),"*",IF(AND(U98="*",N99=TRUE),"*",IF(AND(AND(L99=TRUE,U98="*"),J99&lt;VLOOKUP(V98+1,tbL!$M$38:$O$43,3)),"*","")))</f>
        <v/>
      </c>
      <c r="V99" s="204">
        <f t="shared" ca="1" si="35"/>
        <v>1</v>
      </c>
      <c r="Y99" s="159" t="str">
        <f t="shared" ca="1" si="36"/>
        <v/>
      </c>
      <c r="Z99" s="159" t="str">
        <f t="shared" si="37"/>
        <v/>
      </c>
      <c r="AA99" s="159">
        <f t="shared" ca="1" si="59"/>
        <v>1</v>
      </c>
      <c r="AC99" s="161" t="str">
        <f t="shared" ca="1" si="38"/>
        <v/>
      </c>
      <c r="AD99" s="161">
        <f t="shared" ca="1" si="39"/>
        <v>1</v>
      </c>
      <c r="AE99" s="161" t="str">
        <f t="shared" ca="1" si="40"/>
        <v/>
      </c>
      <c r="AF99" s="161">
        <f t="shared" ca="1" si="41"/>
        <v>1</v>
      </c>
      <c r="AG99" s="161" t="str">
        <f t="shared" ca="1" si="42"/>
        <v/>
      </c>
      <c r="AH99" s="161">
        <f t="shared" ca="1" si="43"/>
        <v>1</v>
      </c>
      <c r="AI99" s="161" t="str">
        <f t="shared" ca="1" si="44"/>
        <v/>
      </c>
      <c r="AJ99" s="161">
        <f t="shared" ca="1" si="45"/>
        <v>1</v>
      </c>
      <c r="AL99" s="161" t="str">
        <f t="shared" ca="1" si="46"/>
        <v/>
      </c>
      <c r="AM99" s="161">
        <f t="shared" ca="1" si="57"/>
        <v>1</v>
      </c>
      <c r="AN99" s="161" t="str">
        <f t="shared" ca="1" si="47"/>
        <v/>
      </c>
      <c r="AO99" s="161">
        <f t="shared" ca="1" si="56"/>
        <v>1</v>
      </c>
      <c r="AP99" s="161" t="str">
        <f t="shared" ca="1" si="48"/>
        <v/>
      </c>
      <c r="AQ99" s="161">
        <f t="shared" ca="1" si="54"/>
        <v>1</v>
      </c>
      <c r="AR99" s="161" t="str">
        <f t="shared" ca="1" si="49"/>
        <v/>
      </c>
      <c r="AS99" s="161">
        <f t="shared" ca="1" si="50"/>
        <v>1</v>
      </c>
      <c r="AT99" s="159" t="str">
        <f t="shared" ca="1" si="60"/>
        <v/>
      </c>
      <c r="AU99" s="210">
        <f t="shared" ca="1" si="33"/>
        <v>14</v>
      </c>
      <c r="AV99" s="209"/>
      <c r="AW99" s="204">
        <f t="shared" si="51"/>
        <v>480.47222222222217</v>
      </c>
      <c r="AX99" s="159"/>
      <c r="AZ99" s="159"/>
      <c r="BM99" s="207"/>
      <c r="BN99" s="212"/>
      <c r="BP99" s="209"/>
      <c r="BQ99" s="211"/>
      <c r="BR99" s="211"/>
      <c r="BS99" s="211"/>
      <c r="BT99" s="211"/>
      <c r="BU99" s="211"/>
      <c r="BV99" s="211"/>
      <c r="BW99" s="211"/>
      <c r="BX99" s="211"/>
      <c r="BY99" s="211"/>
      <c r="BZ99" s="211"/>
      <c r="CA99" s="209"/>
      <c r="CB99" s="224"/>
      <c r="CC99" s="204"/>
      <c r="CD99" s="204"/>
      <c r="CE99" s="204"/>
      <c r="CF99" s="211"/>
      <c r="CG99" s="211"/>
      <c r="CI99" s="209"/>
      <c r="CJ99" s="209"/>
      <c r="CW99" s="225"/>
      <c r="CX99" s="249"/>
      <c r="DD99" s="209"/>
      <c r="DE99" s="211"/>
      <c r="DF99" s="211"/>
      <c r="DG99" s="211"/>
      <c r="DH99" s="211"/>
      <c r="DI99" s="211"/>
      <c r="DL99" s="165"/>
      <c r="DM99" s="165"/>
      <c r="DN99" s="166"/>
      <c r="DO99" s="209"/>
      <c r="DP99" s="211"/>
      <c r="DQ99" s="211"/>
      <c r="DR99" s="211"/>
      <c r="DS99" s="211"/>
      <c r="DT99" s="211"/>
      <c r="DW99" s="165"/>
      <c r="DX99" s="165"/>
      <c r="DY99" s="166"/>
      <c r="DZ99" s="209"/>
      <c r="EA99" s="211"/>
      <c r="EB99" s="211"/>
      <c r="EC99" s="211"/>
      <c r="ED99" s="211"/>
      <c r="EE99" s="211"/>
      <c r="EH99" s="165"/>
      <c r="EI99" s="165"/>
      <c r="EJ99" s="166"/>
      <c r="EK99" s="209"/>
      <c r="EL99" s="211"/>
      <c r="EM99" s="211"/>
      <c r="EN99" s="211"/>
      <c r="EO99" s="211"/>
      <c r="EP99" s="211"/>
      <c r="ES99" s="165"/>
      <c r="ET99" s="165"/>
      <c r="EU99" s="166"/>
      <c r="EV99" s="209"/>
      <c r="EW99" s="211"/>
      <c r="EX99" s="211"/>
      <c r="EY99" s="211"/>
      <c r="EZ99" s="211"/>
      <c r="FA99" s="211"/>
      <c r="FD99" s="165"/>
      <c r="FE99" s="165"/>
      <c r="FF99" s="166"/>
      <c r="FG99" s="209"/>
      <c r="FH99" s="211"/>
      <c r="FI99" s="211"/>
      <c r="FJ99" s="211"/>
      <c r="FK99" s="211"/>
      <c r="FL99" s="211"/>
    </row>
    <row r="100" spans="9:168">
      <c r="I100" s="221">
        <f t="shared" si="55"/>
        <v>96</v>
      </c>
      <c r="J100" s="159">
        <f>'v-t_chart'!C97</f>
        <v>38</v>
      </c>
      <c r="K100" s="204">
        <f t="shared" ref="K100:K131" ca="1" si="61">IF($J100=0,0,VLOOKUP($Q100,$B$5:$C$11,2)*$J100)</f>
        <v>111.30199999999999</v>
      </c>
      <c r="L100" s="205" t="b">
        <f>IF('Input&amp;Output'!$C$3=10,phase_chart!C97,IF('Input&amp;Output'!$C$3=21,phase_chart!G97,IF('Input&amp;Output'!$C$3=22,phase_chart!K97,IF('Input&amp;Output'!$C$3=31,phase_chart!O97,IF('Input&amp;Output'!$C$3=32,phase_chart!S97,"")))))</f>
        <v>0</v>
      </c>
      <c r="M100" s="206" t="b">
        <f>IF('Input&amp;Output'!$C$3=10,phase_chart!D97,IF('Input&amp;Output'!$C$3=21,phase_chart!H97,IF('Input&amp;Output'!$C$3=22,phase_chart!L97,IF('Input&amp;Output'!$C$3=31,phase_chart!P97,IF('Input&amp;Output'!$C$3=32,phase_chart!T97,"")))))</f>
        <v>1</v>
      </c>
      <c r="N100" s="205" t="b">
        <f>IF('Input&amp;Output'!$C$3=10,phase_chart!E97,IF('Input&amp;Output'!$C$3=21,phase_chart!I97,IF('Input&amp;Output'!$C$3=22,phase_chart!M97,IF('Input&amp;Output'!$C$3=31,phase_chart!Q97,IF('Input&amp;Output'!$C$3=32,phase_chart!U97,"")))))</f>
        <v>0</v>
      </c>
      <c r="P100" s="159">
        <f ca="1">IF(NOT($J100=0),IF($J100&lt;IF($P99=0,0,VLOOKUP(P99,tbL!$M$37:$Q$43,IF(L100=TRUE,2,4))),IF($J100&gt;=VLOOKUP(P99,tbL!$M$37:$Q$43,IF(L100=TRUE,3,5)),$P99,IF(AND(L99=TRUE,L100=TRUE),$P99,$P99-1)),IF(AND(L100=TRUE,J100=VLOOKUP(P99,tbL!$M$37:$Q$43,IF(L100=TRUE,2,4))),P99,IF($P99+1&gt;$C$12,$C$12,$P99+1))),0)</f>
        <v>1</v>
      </c>
      <c r="Q100" s="159">
        <f t="shared" ca="1" si="34"/>
        <v>1</v>
      </c>
      <c r="R100" s="207">
        <f t="shared" si="52"/>
        <v>0</v>
      </c>
      <c r="S100" s="208"/>
      <c r="T100" s="159">
        <f t="shared" si="53"/>
        <v>0</v>
      </c>
      <c r="U100" s="209" t="str">
        <f ca="1">IF(AND(T100=-1,N100=TRUE),"*",IF(AND(U99="*",N100=TRUE),"*",IF(AND(AND(L100=TRUE,U99="*"),J100&lt;VLOOKUP(V99+1,tbL!$M$38:$O$43,3)),"*","")))</f>
        <v/>
      </c>
      <c r="V100" s="204">
        <f t="shared" ca="1" si="35"/>
        <v>1</v>
      </c>
      <c r="Y100" s="159" t="str">
        <f t="shared" ca="1" si="36"/>
        <v/>
      </c>
      <c r="Z100" s="159" t="str">
        <f t="shared" si="37"/>
        <v/>
      </c>
      <c r="AA100" s="159">
        <f t="shared" ca="1" si="59"/>
        <v>1</v>
      </c>
      <c r="AC100" s="161" t="str">
        <f t="shared" ca="1" si="38"/>
        <v/>
      </c>
      <c r="AD100" s="161">
        <f t="shared" ca="1" si="39"/>
        <v>1</v>
      </c>
      <c r="AE100" s="161" t="str">
        <f t="shared" ca="1" si="40"/>
        <v/>
      </c>
      <c r="AF100" s="161">
        <f t="shared" ca="1" si="41"/>
        <v>1</v>
      </c>
      <c r="AG100" s="161" t="str">
        <f t="shared" ca="1" si="42"/>
        <v/>
      </c>
      <c r="AH100" s="161">
        <f t="shared" ca="1" si="43"/>
        <v>1</v>
      </c>
      <c r="AI100" s="161" t="str">
        <f t="shared" ca="1" si="44"/>
        <v/>
      </c>
      <c r="AJ100" s="161">
        <f t="shared" ca="1" si="45"/>
        <v>1</v>
      </c>
      <c r="AL100" s="161" t="str">
        <f t="shared" ca="1" si="46"/>
        <v/>
      </c>
      <c r="AM100" s="161">
        <f t="shared" ca="1" si="57"/>
        <v>1</v>
      </c>
      <c r="AN100" s="161" t="str">
        <f t="shared" ca="1" si="47"/>
        <v/>
      </c>
      <c r="AO100" s="161">
        <f t="shared" ca="1" si="56"/>
        <v>1</v>
      </c>
      <c r="AP100" s="161" t="str">
        <f t="shared" ca="1" si="48"/>
        <v/>
      </c>
      <c r="AQ100" s="161">
        <f t="shared" ca="1" si="54"/>
        <v>1</v>
      </c>
      <c r="AR100" s="161" t="str">
        <f t="shared" ca="1" si="49"/>
        <v/>
      </c>
      <c r="AS100" s="161">
        <f t="shared" ca="1" si="50"/>
        <v>1</v>
      </c>
      <c r="AT100" s="159" t="str">
        <f t="shared" ca="1" si="60"/>
        <v/>
      </c>
      <c r="AU100" s="210">
        <f t="shared" ca="1" si="33"/>
        <v>14</v>
      </c>
      <c r="AV100" s="209"/>
      <c r="AW100" s="204">
        <f t="shared" si="51"/>
        <v>491.02777777777771</v>
      </c>
      <c r="AX100" s="159"/>
      <c r="AZ100" s="159"/>
      <c r="BM100" s="207"/>
      <c r="BN100" s="212"/>
      <c r="BP100" s="209"/>
      <c r="BQ100" s="211"/>
      <c r="BR100" s="211"/>
      <c r="BS100" s="211"/>
      <c r="BT100" s="211"/>
      <c r="BU100" s="211"/>
      <c r="BV100" s="211"/>
      <c r="BW100" s="211"/>
      <c r="BX100" s="211"/>
      <c r="BY100" s="211"/>
      <c r="BZ100" s="211"/>
      <c r="CA100" s="209"/>
      <c r="CB100" s="224"/>
      <c r="CC100" s="204"/>
      <c r="CD100" s="204"/>
      <c r="CE100" s="204"/>
      <c r="CF100" s="211"/>
      <c r="CG100" s="211"/>
      <c r="CI100" s="209"/>
      <c r="CJ100" s="209"/>
      <c r="CW100" s="225"/>
      <c r="CX100" s="249"/>
      <c r="DD100" s="209"/>
      <c r="DE100" s="211"/>
      <c r="DF100" s="211"/>
      <c r="DG100" s="211"/>
      <c r="DH100" s="211"/>
      <c r="DI100" s="211"/>
      <c r="DL100" s="165"/>
      <c r="DM100" s="165"/>
      <c r="DN100" s="166"/>
      <c r="DO100" s="209"/>
      <c r="DP100" s="211"/>
      <c r="DQ100" s="211"/>
      <c r="DR100" s="211"/>
      <c r="DS100" s="211"/>
      <c r="DT100" s="211"/>
      <c r="DW100" s="165"/>
      <c r="DX100" s="165"/>
      <c r="DY100" s="166"/>
      <c r="DZ100" s="209"/>
      <c r="EA100" s="211"/>
      <c r="EB100" s="211"/>
      <c r="EC100" s="211"/>
      <c r="ED100" s="211"/>
      <c r="EE100" s="211"/>
      <c r="EH100" s="165"/>
      <c r="EI100" s="165"/>
      <c r="EJ100" s="166"/>
      <c r="EK100" s="209"/>
      <c r="EL100" s="211"/>
      <c r="EM100" s="211"/>
      <c r="EN100" s="211"/>
      <c r="EO100" s="211"/>
      <c r="EP100" s="211"/>
      <c r="ES100" s="165"/>
      <c r="ET100" s="165"/>
      <c r="EU100" s="166"/>
      <c r="EV100" s="209"/>
      <c r="EW100" s="211"/>
      <c r="EX100" s="211"/>
      <c r="EY100" s="211"/>
      <c r="EZ100" s="211"/>
      <c r="FA100" s="211"/>
      <c r="FD100" s="165"/>
      <c r="FE100" s="165"/>
      <c r="FF100" s="166"/>
      <c r="FG100" s="209"/>
      <c r="FH100" s="211"/>
      <c r="FI100" s="211"/>
      <c r="FJ100" s="211"/>
      <c r="FK100" s="211"/>
      <c r="FL100" s="211"/>
    </row>
    <row r="101" spans="9:168">
      <c r="I101" s="221">
        <f t="shared" si="55"/>
        <v>97</v>
      </c>
      <c r="J101" s="159">
        <f>'v-t_chart'!C98</f>
        <v>37.4</v>
      </c>
      <c r="K101" s="204">
        <f t="shared" ca="1" si="61"/>
        <v>109.54459999999999</v>
      </c>
      <c r="L101" s="205" t="b">
        <f>IF('Input&amp;Output'!$C$3=10,phase_chart!C98,IF('Input&amp;Output'!$C$3=21,phase_chart!G98,IF('Input&amp;Output'!$C$3=22,phase_chart!K98,IF('Input&amp;Output'!$C$3=31,phase_chart!O98,IF('Input&amp;Output'!$C$3=32,phase_chart!S98,"")))))</f>
        <v>0</v>
      </c>
      <c r="M101" s="206" t="b">
        <f>IF('Input&amp;Output'!$C$3=10,phase_chart!D98,IF('Input&amp;Output'!$C$3=21,phase_chart!H98,IF('Input&amp;Output'!$C$3=22,phase_chart!L98,IF('Input&amp;Output'!$C$3=31,phase_chart!P98,IF('Input&amp;Output'!$C$3=32,phase_chart!T98,"")))))</f>
        <v>1</v>
      </c>
      <c r="N101" s="205" t="b">
        <f>IF('Input&amp;Output'!$C$3=10,phase_chart!E98,IF('Input&amp;Output'!$C$3=21,phase_chart!I98,IF('Input&amp;Output'!$C$3=22,phase_chart!M98,IF('Input&amp;Output'!$C$3=31,phase_chart!Q98,IF('Input&amp;Output'!$C$3=32,phase_chart!U98,"")))))</f>
        <v>0</v>
      </c>
      <c r="P101" s="159">
        <f ca="1">IF(NOT($J101=0),IF($J101&lt;IF($P100=0,0,VLOOKUP(P100,tbL!$M$37:$Q$43,IF(L101=TRUE,2,4))),IF($J101&gt;=VLOOKUP(P100,tbL!$M$37:$Q$43,IF(L101=TRUE,3,5)),$P100,IF(AND(L100=TRUE,L101=TRUE),$P100,$P100-1)),IF(AND(L101=TRUE,J101=VLOOKUP(P100,tbL!$M$37:$Q$43,IF(L101=TRUE,2,4))),P100,IF($P100+1&gt;$C$12,$C$12,$P100+1))),0)</f>
        <v>1</v>
      </c>
      <c r="Q101" s="159">
        <f t="shared" ca="1" si="34"/>
        <v>1</v>
      </c>
      <c r="R101" s="207">
        <f t="shared" si="52"/>
        <v>0</v>
      </c>
      <c r="S101" s="208"/>
      <c r="T101" s="159">
        <f t="shared" si="53"/>
        <v>0</v>
      </c>
      <c r="U101" s="209" t="str">
        <f ca="1">IF(AND(T101=-1,N101=TRUE),"*",IF(AND(U100="*",N101=TRUE),"*",IF(AND(AND(L101=TRUE,U100="*"),J101&lt;VLOOKUP(V100+1,tbL!$M$38:$O$43,3)),"*","")))</f>
        <v/>
      </c>
      <c r="V101" s="204">
        <f t="shared" ca="1" si="35"/>
        <v>1</v>
      </c>
      <c r="Y101" s="159" t="str">
        <f t="shared" ca="1" si="36"/>
        <v/>
      </c>
      <c r="Z101" s="159" t="str">
        <f t="shared" si="37"/>
        <v/>
      </c>
      <c r="AA101" s="159">
        <f t="shared" ca="1" si="59"/>
        <v>1</v>
      </c>
      <c r="AC101" s="161" t="str">
        <f t="shared" ca="1" si="38"/>
        <v/>
      </c>
      <c r="AD101" s="161">
        <f t="shared" ca="1" si="39"/>
        <v>1</v>
      </c>
      <c r="AE101" s="161" t="str">
        <f t="shared" ca="1" si="40"/>
        <v/>
      </c>
      <c r="AF101" s="161">
        <f t="shared" ca="1" si="41"/>
        <v>1</v>
      </c>
      <c r="AG101" s="161" t="str">
        <f t="shared" ca="1" si="42"/>
        <v/>
      </c>
      <c r="AH101" s="161">
        <f t="shared" ca="1" si="43"/>
        <v>1</v>
      </c>
      <c r="AI101" s="161" t="str">
        <f t="shared" ca="1" si="44"/>
        <v/>
      </c>
      <c r="AJ101" s="161">
        <f t="shared" ca="1" si="45"/>
        <v>1</v>
      </c>
      <c r="AL101" s="161" t="str">
        <f t="shared" ca="1" si="46"/>
        <v/>
      </c>
      <c r="AM101" s="161">
        <f t="shared" ca="1" si="57"/>
        <v>1</v>
      </c>
      <c r="AN101" s="161" t="str">
        <f t="shared" ca="1" si="47"/>
        <v/>
      </c>
      <c r="AO101" s="161">
        <f t="shared" ca="1" si="56"/>
        <v>1</v>
      </c>
      <c r="AP101" s="161" t="str">
        <f t="shared" ca="1" si="48"/>
        <v/>
      </c>
      <c r="AQ101" s="161">
        <f t="shared" ca="1" si="54"/>
        <v>1</v>
      </c>
      <c r="AR101" s="161" t="str">
        <f t="shared" ca="1" si="49"/>
        <v/>
      </c>
      <c r="AS101" s="161">
        <f t="shared" ca="1" si="50"/>
        <v>1</v>
      </c>
      <c r="AT101" s="159" t="str">
        <f t="shared" ca="1" si="60"/>
        <v/>
      </c>
      <c r="AU101" s="210">
        <f t="shared" ca="1" si="33"/>
        <v>14</v>
      </c>
      <c r="AV101" s="209"/>
      <c r="AW101" s="204">
        <f t="shared" si="51"/>
        <v>501.41666666666663</v>
      </c>
      <c r="AX101" s="159"/>
      <c r="AZ101" s="159"/>
      <c r="BM101" s="207"/>
      <c r="BN101" s="212"/>
      <c r="BP101" s="209"/>
      <c r="BQ101" s="211"/>
      <c r="BR101" s="211"/>
      <c r="BS101" s="211"/>
      <c r="BT101" s="211"/>
      <c r="BU101" s="211"/>
      <c r="BV101" s="211"/>
      <c r="BW101" s="211"/>
      <c r="BX101" s="211"/>
      <c r="BY101" s="211"/>
      <c r="BZ101" s="211"/>
      <c r="CA101" s="209"/>
      <c r="CB101" s="224"/>
      <c r="CC101" s="204"/>
      <c r="CD101" s="204"/>
      <c r="CE101" s="204"/>
      <c r="CF101" s="211"/>
      <c r="CG101" s="211"/>
      <c r="CI101" s="209"/>
      <c r="CJ101" s="209"/>
      <c r="CW101" s="225"/>
      <c r="CX101" s="249"/>
      <c r="DD101" s="209"/>
      <c r="DE101" s="211"/>
      <c r="DF101" s="211"/>
      <c r="DG101" s="211"/>
      <c r="DH101" s="211"/>
      <c r="DI101" s="211"/>
      <c r="DL101" s="165"/>
      <c r="DM101" s="165"/>
      <c r="DN101" s="166"/>
      <c r="DO101" s="209"/>
      <c r="DP101" s="211"/>
      <c r="DQ101" s="211"/>
      <c r="DR101" s="211"/>
      <c r="DS101" s="211"/>
      <c r="DT101" s="211"/>
      <c r="DW101" s="165"/>
      <c r="DX101" s="165"/>
      <c r="DY101" s="166"/>
      <c r="DZ101" s="209"/>
      <c r="EA101" s="211"/>
      <c r="EB101" s="211"/>
      <c r="EC101" s="211"/>
      <c r="ED101" s="211"/>
      <c r="EE101" s="211"/>
      <c r="EH101" s="165"/>
      <c r="EI101" s="165"/>
      <c r="EJ101" s="166"/>
      <c r="EK101" s="209"/>
      <c r="EL101" s="211"/>
      <c r="EM101" s="211"/>
      <c r="EN101" s="211"/>
      <c r="EO101" s="211"/>
      <c r="EP101" s="211"/>
      <c r="ES101" s="165"/>
      <c r="ET101" s="165"/>
      <c r="EU101" s="166"/>
      <c r="EV101" s="209"/>
      <c r="EW101" s="211"/>
      <c r="EX101" s="211"/>
      <c r="EY101" s="211"/>
      <c r="EZ101" s="211"/>
      <c r="FA101" s="211"/>
      <c r="FD101" s="165"/>
      <c r="FE101" s="165"/>
      <c r="FF101" s="166"/>
      <c r="FG101" s="209"/>
      <c r="FH101" s="211"/>
      <c r="FI101" s="211"/>
      <c r="FJ101" s="211"/>
      <c r="FK101" s="211"/>
      <c r="FL101" s="211"/>
    </row>
    <row r="102" spans="9:168">
      <c r="I102" s="221">
        <f t="shared" si="55"/>
        <v>98</v>
      </c>
      <c r="J102" s="159">
        <f>'v-t_chart'!C99</f>
        <v>36.9</v>
      </c>
      <c r="K102" s="204">
        <f t="shared" ca="1" si="61"/>
        <v>108.08009999999999</v>
      </c>
      <c r="L102" s="205" t="b">
        <f>IF('Input&amp;Output'!$C$3=10,phase_chart!C99,IF('Input&amp;Output'!$C$3=21,phase_chart!G99,IF('Input&amp;Output'!$C$3=22,phase_chart!K99,IF('Input&amp;Output'!$C$3=31,phase_chart!O99,IF('Input&amp;Output'!$C$3=32,phase_chart!S99,"")))))</f>
        <v>0</v>
      </c>
      <c r="M102" s="206" t="b">
        <f>IF('Input&amp;Output'!$C$3=10,phase_chart!D99,IF('Input&amp;Output'!$C$3=21,phase_chart!H99,IF('Input&amp;Output'!$C$3=22,phase_chart!L99,IF('Input&amp;Output'!$C$3=31,phase_chart!P99,IF('Input&amp;Output'!$C$3=32,phase_chart!T99,"")))))</f>
        <v>1</v>
      </c>
      <c r="N102" s="205" t="b">
        <f>IF('Input&amp;Output'!$C$3=10,phase_chart!E99,IF('Input&amp;Output'!$C$3=21,phase_chart!I99,IF('Input&amp;Output'!$C$3=22,phase_chart!M99,IF('Input&amp;Output'!$C$3=31,phase_chart!Q99,IF('Input&amp;Output'!$C$3=32,phase_chart!U99,"")))))</f>
        <v>0</v>
      </c>
      <c r="P102" s="159">
        <f ca="1">IF(NOT($J102=0),IF($J102&lt;IF($P101=0,0,VLOOKUP(P101,tbL!$M$37:$Q$43,IF(L102=TRUE,2,4))),IF($J102&gt;=VLOOKUP(P101,tbL!$M$37:$Q$43,IF(L102=TRUE,3,5)),$P101,IF(AND(L101=TRUE,L102=TRUE),$P101,$P101-1)),IF(AND(L102=TRUE,J102=VLOOKUP(P101,tbL!$M$37:$Q$43,IF(L102=TRUE,2,4))),P101,IF($P101+1&gt;$C$12,$C$12,$P101+1))),0)</f>
        <v>1</v>
      </c>
      <c r="Q102" s="159">
        <f t="shared" ca="1" si="34"/>
        <v>1</v>
      </c>
      <c r="R102" s="207">
        <f t="shared" si="52"/>
        <v>0</v>
      </c>
      <c r="S102" s="208"/>
      <c r="T102" s="159">
        <f t="shared" si="53"/>
        <v>0</v>
      </c>
      <c r="U102" s="209" t="str">
        <f ca="1">IF(AND(T102=-1,N102=TRUE),"*",IF(AND(U101="*",N102=TRUE),"*",IF(AND(AND(L102=TRUE,U101="*"),J102&lt;VLOOKUP(V101+1,tbL!$M$38:$O$43,3)),"*","")))</f>
        <v/>
      </c>
      <c r="V102" s="204">
        <f t="shared" ca="1" si="35"/>
        <v>1</v>
      </c>
      <c r="Y102" s="159" t="str">
        <f t="shared" ca="1" si="36"/>
        <v/>
      </c>
      <c r="Z102" s="159" t="str">
        <f t="shared" si="37"/>
        <v/>
      </c>
      <c r="AA102" s="159">
        <f t="shared" ca="1" si="59"/>
        <v>1</v>
      </c>
      <c r="AC102" s="161" t="str">
        <f t="shared" ca="1" si="38"/>
        <v/>
      </c>
      <c r="AD102" s="161">
        <f t="shared" ca="1" si="39"/>
        <v>1</v>
      </c>
      <c r="AE102" s="161" t="str">
        <f t="shared" ca="1" si="40"/>
        <v/>
      </c>
      <c r="AF102" s="161">
        <f t="shared" ca="1" si="41"/>
        <v>1</v>
      </c>
      <c r="AG102" s="161" t="str">
        <f t="shared" ca="1" si="42"/>
        <v/>
      </c>
      <c r="AH102" s="161">
        <f t="shared" ca="1" si="43"/>
        <v>1</v>
      </c>
      <c r="AI102" s="161" t="str">
        <f t="shared" ca="1" si="44"/>
        <v/>
      </c>
      <c r="AJ102" s="161">
        <f t="shared" ca="1" si="45"/>
        <v>1</v>
      </c>
      <c r="AL102" s="161" t="str">
        <f t="shared" ca="1" si="46"/>
        <v/>
      </c>
      <c r="AM102" s="161">
        <f t="shared" ca="1" si="57"/>
        <v>1</v>
      </c>
      <c r="AN102" s="161" t="str">
        <f t="shared" ca="1" si="47"/>
        <v/>
      </c>
      <c r="AO102" s="161">
        <f t="shared" ca="1" si="56"/>
        <v>1</v>
      </c>
      <c r="AP102" s="161" t="str">
        <f t="shared" ca="1" si="48"/>
        <v/>
      </c>
      <c r="AQ102" s="161">
        <f t="shared" ca="1" si="54"/>
        <v>1</v>
      </c>
      <c r="AR102" s="161" t="str">
        <f t="shared" ca="1" si="49"/>
        <v/>
      </c>
      <c r="AS102" s="161">
        <f t="shared" ca="1" si="50"/>
        <v>1</v>
      </c>
      <c r="AT102" s="159" t="str">
        <f t="shared" ca="1" si="60"/>
        <v/>
      </c>
      <c r="AU102" s="210">
        <f t="shared" ca="1" si="33"/>
        <v>14</v>
      </c>
      <c r="AV102" s="209"/>
      <c r="AW102" s="204">
        <f t="shared" si="51"/>
        <v>511.66666666666663</v>
      </c>
      <c r="AX102" s="159"/>
      <c r="AZ102" s="159"/>
      <c r="BM102" s="207"/>
      <c r="BN102" s="212"/>
      <c r="BP102" s="209"/>
      <c r="BQ102" s="211"/>
      <c r="BR102" s="211"/>
      <c r="BS102" s="211"/>
      <c r="BT102" s="211"/>
      <c r="BU102" s="211"/>
      <c r="BV102" s="211"/>
      <c r="BW102" s="211"/>
      <c r="BX102" s="211"/>
      <c r="BY102" s="211"/>
      <c r="BZ102" s="211"/>
      <c r="CA102" s="209"/>
      <c r="CB102" s="224"/>
      <c r="CC102" s="204"/>
      <c r="CD102" s="204"/>
      <c r="CE102" s="204"/>
      <c r="CF102" s="211"/>
      <c r="CG102" s="211"/>
      <c r="CI102" s="209"/>
      <c r="CJ102" s="209"/>
      <c r="CW102" s="225"/>
      <c r="CX102" s="249"/>
      <c r="DD102" s="209"/>
      <c r="DE102" s="211"/>
      <c r="DF102" s="211"/>
      <c r="DG102" s="211"/>
      <c r="DH102" s="211"/>
      <c r="DI102" s="211"/>
      <c r="DL102" s="165"/>
      <c r="DM102" s="165"/>
      <c r="DN102" s="166"/>
      <c r="DO102" s="209"/>
      <c r="DP102" s="211"/>
      <c r="DQ102" s="211"/>
      <c r="DR102" s="211"/>
      <c r="DS102" s="211"/>
      <c r="DT102" s="211"/>
      <c r="DW102" s="165"/>
      <c r="DX102" s="165"/>
      <c r="DY102" s="166"/>
      <c r="DZ102" s="209"/>
      <c r="EA102" s="211"/>
      <c r="EB102" s="211"/>
      <c r="EC102" s="211"/>
      <c r="ED102" s="211"/>
      <c r="EE102" s="211"/>
      <c r="EH102" s="165"/>
      <c r="EI102" s="165"/>
      <c r="EJ102" s="166"/>
      <c r="EK102" s="209"/>
      <c r="EL102" s="211"/>
      <c r="EM102" s="211"/>
      <c r="EN102" s="211"/>
      <c r="EO102" s="211"/>
      <c r="EP102" s="211"/>
      <c r="ES102" s="165"/>
      <c r="ET102" s="165"/>
      <c r="EU102" s="166"/>
      <c r="EV102" s="209"/>
      <c r="EW102" s="211"/>
      <c r="EX102" s="211"/>
      <c r="EY102" s="211"/>
      <c r="EZ102" s="211"/>
      <c r="FA102" s="211"/>
      <c r="FD102" s="165"/>
      <c r="FE102" s="165"/>
      <c r="FF102" s="166"/>
      <c r="FG102" s="209"/>
      <c r="FH102" s="211"/>
      <c r="FI102" s="211"/>
      <c r="FJ102" s="211"/>
      <c r="FK102" s="211"/>
      <c r="FL102" s="211"/>
    </row>
    <row r="103" spans="9:168">
      <c r="I103" s="221">
        <f t="shared" si="55"/>
        <v>99</v>
      </c>
      <c r="J103" s="159">
        <f>'v-t_chart'!C100</f>
        <v>36.6</v>
      </c>
      <c r="K103" s="204">
        <f t="shared" ca="1" si="61"/>
        <v>107.20139999999999</v>
      </c>
      <c r="L103" s="205" t="b">
        <f>IF('Input&amp;Output'!$C$3=10,phase_chart!C100,IF('Input&amp;Output'!$C$3=21,phase_chart!G100,IF('Input&amp;Output'!$C$3=22,phase_chart!K100,IF('Input&amp;Output'!$C$3=31,phase_chart!O100,IF('Input&amp;Output'!$C$3=32,phase_chart!S100,"")))))</f>
        <v>0</v>
      </c>
      <c r="M103" s="206" t="b">
        <f>IF('Input&amp;Output'!$C$3=10,phase_chart!D100,IF('Input&amp;Output'!$C$3=21,phase_chart!H100,IF('Input&amp;Output'!$C$3=22,phase_chart!L100,IF('Input&amp;Output'!$C$3=31,phase_chart!P100,IF('Input&amp;Output'!$C$3=32,phase_chart!T100,"")))))</f>
        <v>1</v>
      </c>
      <c r="N103" s="205" t="b">
        <f>IF('Input&amp;Output'!$C$3=10,phase_chart!E100,IF('Input&amp;Output'!$C$3=21,phase_chart!I100,IF('Input&amp;Output'!$C$3=22,phase_chart!M100,IF('Input&amp;Output'!$C$3=31,phase_chart!Q100,IF('Input&amp;Output'!$C$3=32,phase_chart!U100,"")))))</f>
        <v>0</v>
      </c>
      <c r="P103" s="159">
        <f ca="1">IF(NOT($J103=0),IF($J103&lt;IF($P102=0,0,VLOOKUP(P102,tbL!$M$37:$Q$43,IF(L103=TRUE,2,4))),IF($J103&gt;=VLOOKUP(P102,tbL!$M$37:$Q$43,IF(L103=TRUE,3,5)),$P102,IF(AND(L102=TRUE,L103=TRUE),$P102,$P102-1)),IF(AND(L103=TRUE,J103=VLOOKUP(P102,tbL!$M$37:$Q$43,IF(L103=TRUE,2,4))),P102,IF($P102+1&gt;$C$12,$C$12,$P102+1))),0)</f>
        <v>1</v>
      </c>
      <c r="Q103" s="159">
        <f t="shared" ca="1" si="34"/>
        <v>1</v>
      </c>
      <c r="R103" s="207">
        <f t="shared" si="52"/>
        <v>0</v>
      </c>
      <c r="S103" s="208"/>
      <c r="T103" s="159">
        <f t="shared" si="53"/>
        <v>0</v>
      </c>
      <c r="U103" s="209" t="str">
        <f ca="1">IF(AND(T103=-1,N103=TRUE),"*",IF(AND(U102="*",N103=TRUE),"*",IF(AND(AND(L103=TRUE,U102="*"),J103&lt;VLOOKUP(V102+1,tbL!$M$38:$O$43,3)),"*","")))</f>
        <v/>
      </c>
      <c r="V103" s="204">
        <f t="shared" ca="1" si="35"/>
        <v>1</v>
      </c>
      <c r="Y103" s="159" t="str">
        <f t="shared" ca="1" si="36"/>
        <v/>
      </c>
      <c r="Z103" s="159" t="str">
        <f t="shared" si="37"/>
        <v/>
      </c>
      <c r="AA103" s="159">
        <f t="shared" ca="1" si="59"/>
        <v>1</v>
      </c>
      <c r="AC103" s="161" t="str">
        <f t="shared" ca="1" si="38"/>
        <v/>
      </c>
      <c r="AD103" s="161">
        <f t="shared" ca="1" si="39"/>
        <v>1</v>
      </c>
      <c r="AE103" s="161" t="str">
        <f t="shared" ca="1" si="40"/>
        <v/>
      </c>
      <c r="AF103" s="161">
        <f t="shared" ca="1" si="41"/>
        <v>1</v>
      </c>
      <c r="AG103" s="161" t="str">
        <f t="shared" ca="1" si="42"/>
        <v/>
      </c>
      <c r="AH103" s="161">
        <f t="shared" ca="1" si="43"/>
        <v>1</v>
      </c>
      <c r="AI103" s="161" t="str">
        <f t="shared" ca="1" si="44"/>
        <v/>
      </c>
      <c r="AJ103" s="161">
        <f t="shared" ca="1" si="45"/>
        <v>1</v>
      </c>
      <c r="AL103" s="161" t="str">
        <f t="shared" ca="1" si="46"/>
        <v/>
      </c>
      <c r="AM103" s="161">
        <f t="shared" ca="1" si="57"/>
        <v>1</v>
      </c>
      <c r="AN103" s="161" t="str">
        <f t="shared" ca="1" si="47"/>
        <v/>
      </c>
      <c r="AO103" s="161">
        <f t="shared" ca="1" si="56"/>
        <v>1</v>
      </c>
      <c r="AP103" s="161" t="str">
        <f t="shared" ca="1" si="48"/>
        <v/>
      </c>
      <c r="AQ103" s="161">
        <f t="shared" ca="1" si="54"/>
        <v>1</v>
      </c>
      <c r="AR103" s="161" t="str">
        <f t="shared" ca="1" si="49"/>
        <v/>
      </c>
      <c r="AS103" s="161">
        <f t="shared" ca="1" si="50"/>
        <v>1</v>
      </c>
      <c r="AT103" s="159" t="str">
        <f t="shared" ca="1" si="60"/>
        <v/>
      </c>
      <c r="AU103" s="210">
        <f t="shared" ca="1" si="33"/>
        <v>14</v>
      </c>
      <c r="AV103" s="209"/>
      <c r="AW103" s="204">
        <f t="shared" si="51"/>
        <v>521.83333333333326</v>
      </c>
      <c r="AX103" s="159"/>
      <c r="AZ103" s="159"/>
      <c r="BM103" s="207"/>
      <c r="BN103" s="212"/>
      <c r="BP103" s="209"/>
      <c r="BQ103" s="211"/>
      <c r="BR103" s="211"/>
      <c r="BS103" s="211"/>
      <c r="BT103" s="211"/>
      <c r="BU103" s="211"/>
      <c r="BV103" s="211"/>
      <c r="BW103" s="211"/>
      <c r="BX103" s="211"/>
      <c r="BY103" s="211"/>
      <c r="BZ103" s="211"/>
      <c r="CA103" s="209"/>
      <c r="CB103" s="224"/>
      <c r="CC103" s="204"/>
      <c r="CD103" s="204"/>
      <c r="CE103" s="204"/>
      <c r="CF103" s="211"/>
      <c r="CG103" s="211"/>
      <c r="CI103" s="209"/>
      <c r="CJ103" s="209"/>
      <c r="CW103" s="225"/>
      <c r="CX103" s="249"/>
      <c r="DD103" s="209"/>
      <c r="DE103" s="211"/>
      <c r="DF103" s="211"/>
      <c r="DG103" s="211"/>
      <c r="DH103" s="211"/>
      <c r="DI103" s="211"/>
      <c r="DL103" s="165"/>
      <c r="DM103" s="165"/>
      <c r="DN103" s="166"/>
      <c r="DO103" s="209"/>
      <c r="DP103" s="211"/>
      <c r="DQ103" s="211"/>
      <c r="DR103" s="211"/>
      <c r="DS103" s="211"/>
      <c r="DT103" s="211"/>
      <c r="DW103" s="165"/>
      <c r="DX103" s="165"/>
      <c r="DY103" s="166"/>
      <c r="DZ103" s="209"/>
      <c r="EA103" s="211"/>
      <c r="EB103" s="211"/>
      <c r="EC103" s="211"/>
      <c r="ED103" s="211"/>
      <c r="EE103" s="211"/>
      <c r="EH103" s="165"/>
      <c r="EI103" s="165"/>
      <c r="EJ103" s="166"/>
      <c r="EK103" s="209"/>
      <c r="EL103" s="211"/>
      <c r="EM103" s="211"/>
      <c r="EN103" s="211"/>
      <c r="EO103" s="211"/>
      <c r="EP103" s="211"/>
      <c r="ES103" s="165"/>
      <c r="ET103" s="165"/>
      <c r="EU103" s="166"/>
      <c r="EV103" s="209"/>
      <c r="EW103" s="211"/>
      <c r="EX103" s="211"/>
      <c r="EY103" s="211"/>
      <c r="EZ103" s="211"/>
      <c r="FA103" s="211"/>
      <c r="FD103" s="165"/>
      <c r="FE103" s="165"/>
      <c r="FF103" s="166"/>
      <c r="FG103" s="209"/>
      <c r="FH103" s="211"/>
      <c r="FI103" s="211"/>
      <c r="FJ103" s="211"/>
      <c r="FK103" s="211"/>
      <c r="FL103" s="211"/>
    </row>
    <row r="104" spans="9:168">
      <c r="I104" s="221">
        <f t="shared" si="55"/>
        <v>100</v>
      </c>
      <c r="J104" s="159">
        <f>'v-t_chart'!C101</f>
        <v>36.4</v>
      </c>
      <c r="K104" s="204">
        <f t="shared" ca="1" si="61"/>
        <v>106.61559999999999</v>
      </c>
      <c r="L104" s="205" t="b">
        <f>IF('Input&amp;Output'!$C$3=10,phase_chart!C101,IF('Input&amp;Output'!$C$3=21,phase_chart!G101,IF('Input&amp;Output'!$C$3=22,phase_chart!K101,IF('Input&amp;Output'!$C$3=31,phase_chart!O101,IF('Input&amp;Output'!$C$3=32,phase_chart!S101,"")))))</f>
        <v>0</v>
      </c>
      <c r="M104" s="206" t="b">
        <f>IF('Input&amp;Output'!$C$3=10,phase_chart!D101,IF('Input&amp;Output'!$C$3=21,phase_chart!H101,IF('Input&amp;Output'!$C$3=22,phase_chart!L101,IF('Input&amp;Output'!$C$3=31,phase_chart!P101,IF('Input&amp;Output'!$C$3=32,phase_chart!T101,"")))))</f>
        <v>1</v>
      </c>
      <c r="N104" s="205" t="b">
        <f>IF('Input&amp;Output'!$C$3=10,phase_chart!E101,IF('Input&amp;Output'!$C$3=21,phase_chart!I101,IF('Input&amp;Output'!$C$3=22,phase_chart!M101,IF('Input&amp;Output'!$C$3=31,phase_chart!Q101,IF('Input&amp;Output'!$C$3=32,phase_chart!U101,"")))))</f>
        <v>0</v>
      </c>
      <c r="P104" s="159">
        <f ca="1">IF(NOT($J104=0),IF($J104&lt;IF($P103=0,0,VLOOKUP(P103,tbL!$M$37:$Q$43,IF(L104=TRUE,2,4))),IF($J104&gt;=VLOOKUP(P103,tbL!$M$37:$Q$43,IF(L104=TRUE,3,5)),$P103,IF(AND(L103=TRUE,L104=TRUE),$P103,$P103-1)),IF(AND(L104=TRUE,J104=VLOOKUP(P103,tbL!$M$37:$Q$43,IF(L104=TRUE,2,4))),P103,IF($P103+1&gt;$C$12,$C$12,$P103+1))),0)</f>
        <v>1</v>
      </c>
      <c r="Q104" s="159">
        <f t="shared" ca="1" si="34"/>
        <v>1</v>
      </c>
      <c r="R104" s="207">
        <f t="shared" si="52"/>
        <v>0</v>
      </c>
      <c r="S104" s="208"/>
      <c r="T104" s="159">
        <f t="shared" si="53"/>
        <v>0</v>
      </c>
      <c r="U104" s="209" t="str">
        <f ca="1">IF(AND(T104=-1,N104=TRUE),"*",IF(AND(U103="*",N104=TRUE),"*",IF(AND(AND(L104=TRUE,U103="*"),J104&lt;VLOOKUP(V103+1,tbL!$M$38:$O$43,3)),"*","")))</f>
        <v/>
      </c>
      <c r="V104" s="204">
        <f t="shared" ca="1" si="35"/>
        <v>1</v>
      </c>
      <c r="Y104" s="159" t="str">
        <f t="shared" ca="1" si="36"/>
        <v/>
      </c>
      <c r="Z104" s="159" t="str">
        <f t="shared" si="37"/>
        <v/>
      </c>
      <c r="AA104" s="159">
        <f t="shared" ca="1" si="59"/>
        <v>1</v>
      </c>
      <c r="AC104" s="161" t="str">
        <f t="shared" ca="1" si="38"/>
        <v/>
      </c>
      <c r="AD104" s="161">
        <f t="shared" ca="1" si="39"/>
        <v>1</v>
      </c>
      <c r="AE104" s="161" t="str">
        <f t="shared" ca="1" si="40"/>
        <v/>
      </c>
      <c r="AF104" s="161">
        <f t="shared" ca="1" si="41"/>
        <v>1</v>
      </c>
      <c r="AG104" s="161" t="str">
        <f t="shared" ca="1" si="42"/>
        <v/>
      </c>
      <c r="AH104" s="161">
        <f t="shared" ca="1" si="43"/>
        <v>1</v>
      </c>
      <c r="AI104" s="161" t="str">
        <f t="shared" ca="1" si="44"/>
        <v/>
      </c>
      <c r="AJ104" s="161">
        <f t="shared" ca="1" si="45"/>
        <v>1</v>
      </c>
      <c r="AL104" s="161" t="str">
        <f t="shared" ca="1" si="46"/>
        <v/>
      </c>
      <c r="AM104" s="161">
        <f t="shared" ca="1" si="57"/>
        <v>1</v>
      </c>
      <c r="AN104" s="161" t="str">
        <f t="shared" ca="1" si="47"/>
        <v/>
      </c>
      <c r="AO104" s="161">
        <f t="shared" ca="1" si="56"/>
        <v>1</v>
      </c>
      <c r="AP104" s="161" t="str">
        <f t="shared" ca="1" si="48"/>
        <v/>
      </c>
      <c r="AQ104" s="161">
        <f t="shared" ca="1" si="54"/>
        <v>1</v>
      </c>
      <c r="AR104" s="161" t="str">
        <f t="shared" ca="1" si="49"/>
        <v/>
      </c>
      <c r="AS104" s="161">
        <f t="shared" ca="1" si="50"/>
        <v>1</v>
      </c>
      <c r="AT104" s="159" t="str">
        <f t="shared" ca="1" si="60"/>
        <v/>
      </c>
      <c r="AU104" s="210">
        <f t="shared" ca="1" si="33"/>
        <v>14</v>
      </c>
      <c r="AV104" s="209"/>
      <c r="AW104" s="204">
        <f t="shared" si="51"/>
        <v>531.94444444444434</v>
      </c>
      <c r="AX104" s="159"/>
      <c r="AZ104" s="159"/>
      <c r="BM104" s="207"/>
      <c r="BN104" s="212"/>
      <c r="BP104" s="209"/>
      <c r="BQ104" s="211"/>
      <c r="BR104" s="211"/>
      <c r="BS104" s="211"/>
      <c r="BT104" s="211"/>
      <c r="BU104" s="211"/>
      <c r="BV104" s="211"/>
      <c r="BW104" s="211"/>
      <c r="BX104" s="211"/>
      <c r="BY104" s="211"/>
      <c r="BZ104" s="211"/>
      <c r="CA104" s="209"/>
      <c r="CB104" s="224"/>
      <c r="CC104" s="204"/>
      <c r="CD104" s="204"/>
      <c r="CE104" s="204"/>
      <c r="CF104" s="211"/>
      <c r="CG104" s="211"/>
      <c r="CI104" s="209"/>
      <c r="CJ104" s="209"/>
      <c r="CW104" s="225"/>
      <c r="CX104" s="249"/>
      <c r="DD104" s="209"/>
      <c r="DE104" s="211"/>
      <c r="DF104" s="211"/>
      <c r="DG104" s="211"/>
      <c r="DH104" s="211"/>
      <c r="DI104" s="211"/>
      <c r="DL104" s="165"/>
      <c r="DM104" s="165"/>
      <c r="DN104" s="166"/>
      <c r="DO104" s="209"/>
      <c r="DP104" s="211"/>
      <c r="DQ104" s="211"/>
      <c r="DR104" s="211"/>
      <c r="DS104" s="211"/>
      <c r="DT104" s="211"/>
      <c r="DW104" s="165"/>
      <c r="DX104" s="165"/>
      <c r="DY104" s="166"/>
      <c r="DZ104" s="209"/>
      <c r="EA104" s="211"/>
      <c r="EB104" s="211"/>
      <c r="EC104" s="211"/>
      <c r="ED104" s="211"/>
      <c r="EE104" s="211"/>
      <c r="EH104" s="165"/>
      <c r="EI104" s="165"/>
      <c r="EJ104" s="166"/>
      <c r="EK104" s="209"/>
      <c r="EL104" s="211"/>
      <c r="EM104" s="211"/>
      <c r="EN104" s="211"/>
      <c r="EO104" s="211"/>
      <c r="EP104" s="211"/>
      <c r="ES104" s="165"/>
      <c r="ET104" s="165"/>
      <c r="EU104" s="166"/>
      <c r="EV104" s="209"/>
      <c r="EW104" s="211"/>
      <c r="EX104" s="211"/>
      <c r="EY104" s="211"/>
      <c r="EZ104" s="211"/>
      <c r="FA104" s="211"/>
      <c r="FD104" s="165"/>
      <c r="FE104" s="165"/>
      <c r="FF104" s="166"/>
      <c r="FG104" s="209"/>
      <c r="FH104" s="211"/>
      <c r="FI104" s="211"/>
      <c r="FJ104" s="211"/>
      <c r="FK104" s="211"/>
      <c r="FL104" s="211"/>
    </row>
    <row r="105" spans="9:168">
      <c r="I105" s="221">
        <f t="shared" si="55"/>
        <v>101</v>
      </c>
      <c r="J105" s="159">
        <f>'v-t_chart'!C102</f>
        <v>36.4</v>
      </c>
      <c r="K105" s="204">
        <f t="shared" ca="1" si="61"/>
        <v>106.61559999999999</v>
      </c>
      <c r="L105" s="205" t="b">
        <f>IF('Input&amp;Output'!$C$3=10,phase_chart!C102,IF('Input&amp;Output'!$C$3=21,phase_chart!G102,IF('Input&amp;Output'!$C$3=22,phase_chart!K102,IF('Input&amp;Output'!$C$3=31,phase_chart!O102,IF('Input&amp;Output'!$C$3=32,phase_chart!S102,"")))))</f>
        <v>0</v>
      </c>
      <c r="M105" s="206" t="b">
        <f>IF('Input&amp;Output'!$C$3=10,phase_chart!D102,IF('Input&amp;Output'!$C$3=21,phase_chart!H102,IF('Input&amp;Output'!$C$3=22,phase_chart!L102,IF('Input&amp;Output'!$C$3=31,phase_chart!P102,IF('Input&amp;Output'!$C$3=32,phase_chart!T102,"")))))</f>
        <v>1</v>
      </c>
      <c r="N105" s="205" t="b">
        <f>IF('Input&amp;Output'!$C$3=10,phase_chart!E102,IF('Input&amp;Output'!$C$3=21,phase_chart!I102,IF('Input&amp;Output'!$C$3=22,phase_chart!M102,IF('Input&amp;Output'!$C$3=31,phase_chart!Q102,IF('Input&amp;Output'!$C$3=32,phase_chart!U102,"")))))</f>
        <v>0</v>
      </c>
      <c r="P105" s="159">
        <f ca="1">IF(NOT($J105=0),IF($J105&lt;IF($P104=0,0,VLOOKUP(P104,tbL!$M$37:$Q$43,IF(L105=TRUE,2,4))),IF($J105&gt;=VLOOKUP(P104,tbL!$M$37:$Q$43,IF(L105=TRUE,3,5)),$P104,IF(AND(L104=TRUE,L105=TRUE),$P104,$P104-1)),IF(AND(L105=TRUE,J105=VLOOKUP(P104,tbL!$M$37:$Q$43,IF(L105=TRUE,2,4))),P104,IF($P104+1&gt;$C$12,$C$12,$P104+1))),0)</f>
        <v>1</v>
      </c>
      <c r="Q105" s="159">
        <f t="shared" ca="1" si="34"/>
        <v>1</v>
      </c>
      <c r="R105" s="207">
        <f t="shared" si="52"/>
        <v>0</v>
      </c>
      <c r="S105" s="208"/>
      <c r="T105" s="159">
        <f t="shared" si="53"/>
        <v>0</v>
      </c>
      <c r="U105" s="209" t="str">
        <f ca="1">IF(AND(T105=-1,N105=TRUE),"*",IF(AND(U104="*",N105=TRUE),"*",IF(AND(AND(L105=TRUE,U104="*"),J105&lt;VLOOKUP(V104+1,tbL!$M$38:$O$43,3)),"*","")))</f>
        <v/>
      </c>
      <c r="V105" s="204">
        <f t="shared" ca="1" si="35"/>
        <v>1</v>
      </c>
      <c r="Y105" s="159" t="str">
        <f t="shared" ca="1" si="36"/>
        <v/>
      </c>
      <c r="Z105" s="159" t="str">
        <f t="shared" si="37"/>
        <v/>
      </c>
      <c r="AA105" s="159">
        <f t="shared" ca="1" si="59"/>
        <v>1</v>
      </c>
      <c r="AC105" s="161" t="str">
        <f t="shared" ca="1" si="38"/>
        <v/>
      </c>
      <c r="AD105" s="161">
        <f t="shared" ca="1" si="39"/>
        <v>1</v>
      </c>
      <c r="AE105" s="161" t="str">
        <f t="shared" ca="1" si="40"/>
        <v/>
      </c>
      <c r="AF105" s="161">
        <f t="shared" ca="1" si="41"/>
        <v>1</v>
      </c>
      <c r="AG105" s="161" t="str">
        <f t="shared" ca="1" si="42"/>
        <v/>
      </c>
      <c r="AH105" s="161">
        <f t="shared" ca="1" si="43"/>
        <v>1</v>
      </c>
      <c r="AI105" s="161" t="str">
        <f t="shared" ca="1" si="44"/>
        <v/>
      </c>
      <c r="AJ105" s="161">
        <f t="shared" ca="1" si="45"/>
        <v>1</v>
      </c>
      <c r="AL105" s="161" t="str">
        <f t="shared" ca="1" si="46"/>
        <v/>
      </c>
      <c r="AM105" s="161">
        <f t="shared" ca="1" si="57"/>
        <v>1</v>
      </c>
      <c r="AN105" s="161" t="str">
        <f t="shared" ca="1" si="47"/>
        <v/>
      </c>
      <c r="AO105" s="161">
        <f t="shared" ca="1" si="56"/>
        <v>1</v>
      </c>
      <c r="AP105" s="161" t="str">
        <f t="shared" ca="1" si="48"/>
        <v/>
      </c>
      <c r="AQ105" s="161">
        <f t="shared" ca="1" si="54"/>
        <v>1</v>
      </c>
      <c r="AR105" s="161" t="str">
        <f t="shared" ca="1" si="49"/>
        <v/>
      </c>
      <c r="AS105" s="161">
        <f t="shared" ca="1" si="50"/>
        <v>1</v>
      </c>
      <c r="AT105" s="159" t="str">
        <f t="shared" ca="1" si="60"/>
        <v/>
      </c>
      <c r="AU105" s="210">
        <f t="shared" ca="1" si="33"/>
        <v>14</v>
      </c>
      <c r="AV105" s="209"/>
      <c r="AW105" s="204">
        <f t="shared" si="51"/>
        <v>542.05555555555543</v>
      </c>
      <c r="AX105" s="159"/>
      <c r="AZ105" s="159"/>
      <c r="BM105" s="207"/>
      <c r="BN105" s="212"/>
      <c r="BP105" s="209"/>
      <c r="BQ105" s="211"/>
      <c r="BR105" s="211"/>
      <c r="BS105" s="211"/>
      <c r="BT105" s="211"/>
      <c r="BU105" s="211"/>
      <c r="BV105" s="211"/>
      <c r="BW105" s="211"/>
      <c r="BX105" s="211"/>
      <c r="BY105" s="211"/>
      <c r="BZ105" s="211"/>
      <c r="CA105" s="209"/>
      <c r="CB105" s="224"/>
      <c r="CC105" s="204"/>
      <c r="CD105" s="204"/>
      <c r="CE105" s="204"/>
      <c r="CF105" s="211"/>
      <c r="CG105" s="211"/>
      <c r="CI105" s="209"/>
      <c r="CJ105" s="209"/>
      <c r="CW105" s="225"/>
      <c r="CX105" s="249"/>
      <c r="DD105" s="209"/>
      <c r="DE105" s="211"/>
      <c r="DF105" s="211"/>
      <c r="DG105" s="211"/>
      <c r="DH105" s="211"/>
      <c r="DI105" s="211"/>
      <c r="DL105" s="165"/>
      <c r="DM105" s="165"/>
      <c r="DN105" s="166"/>
      <c r="DO105" s="209"/>
      <c r="DP105" s="211"/>
      <c r="DQ105" s="211"/>
      <c r="DR105" s="211"/>
      <c r="DS105" s="211"/>
      <c r="DT105" s="211"/>
      <c r="DW105" s="165"/>
      <c r="DX105" s="165"/>
      <c r="DY105" s="166"/>
      <c r="DZ105" s="209"/>
      <c r="EA105" s="211"/>
      <c r="EB105" s="211"/>
      <c r="EC105" s="211"/>
      <c r="ED105" s="211"/>
      <c r="EE105" s="211"/>
      <c r="EH105" s="165"/>
      <c r="EI105" s="165"/>
      <c r="EJ105" s="166"/>
      <c r="EK105" s="209"/>
      <c r="EL105" s="211"/>
      <c r="EM105" s="211"/>
      <c r="EN105" s="211"/>
      <c r="EO105" s="211"/>
      <c r="EP105" s="211"/>
      <c r="ES105" s="165"/>
      <c r="ET105" s="165"/>
      <c r="EU105" s="166"/>
      <c r="EV105" s="209"/>
      <c r="EW105" s="211"/>
      <c r="EX105" s="211"/>
      <c r="EY105" s="211"/>
      <c r="EZ105" s="211"/>
      <c r="FA105" s="211"/>
      <c r="FD105" s="165"/>
      <c r="FE105" s="165"/>
      <c r="FF105" s="166"/>
      <c r="FG105" s="209"/>
      <c r="FH105" s="211"/>
      <c r="FI105" s="211"/>
      <c r="FJ105" s="211"/>
      <c r="FK105" s="211"/>
      <c r="FL105" s="211"/>
    </row>
    <row r="106" spans="9:168">
      <c r="I106" s="221">
        <f t="shared" si="55"/>
        <v>102</v>
      </c>
      <c r="J106" s="159">
        <f>'v-t_chart'!C103</f>
        <v>36.5</v>
      </c>
      <c r="K106" s="204">
        <f t="shared" ca="1" si="61"/>
        <v>106.90849999999999</v>
      </c>
      <c r="L106" s="205" t="b">
        <f>IF('Input&amp;Output'!$C$3=10,phase_chart!C103,IF('Input&amp;Output'!$C$3=21,phase_chart!G103,IF('Input&amp;Output'!$C$3=22,phase_chart!K103,IF('Input&amp;Output'!$C$3=31,phase_chart!O103,IF('Input&amp;Output'!$C$3=32,phase_chart!S103,"")))))</f>
        <v>0</v>
      </c>
      <c r="M106" s="206" t="b">
        <f>IF('Input&amp;Output'!$C$3=10,phase_chart!D103,IF('Input&amp;Output'!$C$3=21,phase_chart!H103,IF('Input&amp;Output'!$C$3=22,phase_chart!L103,IF('Input&amp;Output'!$C$3=31,phase_chart!P103,IF('Input&amp;Output'!$C$3=32,phase_chart!T103,"")))))</f>
        <v>1</v>
      </c>
      <c r="N106" s="205" t="b">
        <f>IF('Input&amp;Output'!$C$3=10,phase_chart!E103,IF('Input&amp;Output'!$C$3=21,phase_chart!I103,IF('Input&amp;Output'!$C$3=22,phase_chart!M103,IF('Input&amp;Output'!$C$3=31,phase_chart!Q103,IF('Input&amp;Output'!$C$3=32,phase_chart!U103,"")))))</f>
        <v>0</v>
      </c>
      <c r="P106" s="159">
        <f ca="1">IF(NOT($J106=0),IF($J106&lt;IF($P105=0,0,VLOOKUP(P105,tbL!$M$37:$Q$43,IF(L106=TRUE,2,4))),IF($J106&gt;=VLOOKUP(P105,tbL!$M$37:$Q$43,IF(L106=TRUE,3,5)),$P105,IF(AND(L105=TRUE,L106=TRUE),$P105,$P105-1)),IF(AND(L106=TRUE,J106=VLOOKUP(P105,tbL!$M$37:$Q$43,IF(L106=TRUE,2,4))),P105,IF($P105+1&gt;$C$12,$C$12,$P105+1))),0)</f>
        <v>1</v>
      </c>
      <c r="Q106" s="159">
        <f t="shared" ca="1" si="34"/>
        <v>1</v>
      </c>
      <c r="R106" s="207">
        <f t="shared" si="52"/>
        <v>0</v>
      </c>
      <c r="S106" s="208"/>
      <c r="T106" s="159">
        <f t="shared" si="53"/>
        <v>0</v>
      </c>
      <c r="U106" s="209" t="str">
        <f ca="1">IF(AND(T106=-1,N106=TRUE),"*",IF(AND(U105="*",N106=TRUE),"*",IF(AND(AND(L106=TRUE,U105="*"),J106&lt;VLOOKUP(V105+1,tbL!$M$38:$O$43,3)),"*","")))</f>
        <v/>
      </c>
      <c r="V106" s="204">
        <f t="shared" ca="1" si="35"/>
        <v>1</v>
      </c>
      <c r="Y106" s="159" t="str">
        <f t="shared" ca="1" si="36"/>
        <v/>
      </c>
      <c r="Z106" s="159" t="str">
        <f t="shared" si="37"/>
        <v/>
      </c>
      <c r="AA106" s="159">
        <f t="shared" ca="1" si="59"/>
        <v>1</v>
      </c>
      <c r="AC106" s="161" t="str">
        <f t="shared" ca="1" si="38"/>
        <v/>
      </c>
      <c r="AD106" s="161">
        <f t="shared" ca="1" si="39"/>
        <v>1</v>
      </c>
      <c r="AE106" s="161" t="str">
        <f t="shared" ca="1" si="40"/>
        <v/>
      </c>
      <c r="AF106" s="161">
        <f t="shared" ca="1" si="41"/>
        <v>1</v>
      </c>
      <c r="AG106" s="161" t="str">
        <f t="shared" ca="1" si="42"/>
        <v/>
      </c>
      <c r="AH106" s="161">
        <f t="shared" ca="1" si="43"/>
        <v>1</v>
      </c>
      <c r="AI106" s="161" t="str">
        <f t="shared" ca="1" si="44"/>
        <v/>
      </c>
      <c r="AJ106" s="161">
        <f t="shared" ca="1" si="45"/>
        <v>1</v>
      </c>
      <c r="AL106" s="161" t="str">
        <f t="shared" ca="1" si="46"/>
        <v/>
      </c>
      <c r="AM106" s="161">
        <f t="shared" ca="1" si="57"/>
        <v>1</v>
      </c>
      <c r="AN106" s="161" t="str">
        <f t="shared" ca="1" si="47"/>
        <v/>
      </c>
      <c r="AO106" s="161">
        <f t="shared" ca="1" si="56"/>
        <v>1</v>
      </c>
      <c r="AP106" s="161" t="str">
        <f t="shared" ca="1" si="48"/>
        <v/>
      </c>
      <c r="AQ106" s="161">
        <f t="shared" ca="1" si="54"/>
        <v>1</v>
      </c>
      <c r="AR106" s="161" t="str">
        <f t="shared" ca="1" si="49"/>
        <v/>
      </c>
      <c r="AS106" s="161">
        <f t="shared" ca="1" si="50"/>
        <v>1</v>
      </c>
      <c r="AT106" s="159" t="str">
        <f t="shared" ca="1" si="60"/>
        <v/>
      </c>
      <c r="AU106" s="210">
        <f t="shared" ca="1" si="33"/>
        <v>14</v>
      </c>
      <c r="AV106" s="209"/>
      <c r="AW106" s="204">
        <f t="shared" si="51"/>
        <v>552.19444444444434</v>
      </c>
      <c r="AX106" s="159"/>
      <c r="AZ106" s="159"/>
      <c r="BM106" s="207"/>
      <c r="BN106" s="212"/>
      <c r="BP106" s="209"/>
      <c r="BQ106" s="211"/>
      <c r="BR106" s="211"/>
      <c r="BS106" s="211"/>
      <c r="BT106" s="211"/>
      <c r="BU106" s="211"/>
      <c r="BV106" s="211"/>
      <c r="BW106" s="211"/>
      <c r="BX106" s="211"/>
      <c r="BY106" s="211"/>
      <c r="BZ106" s="211"/>
      <c r="CA106" s="209"/>
      <c r="CB106" s="224"/>
      <c r="CC106" s="204"/>
      <c r="CD106" s="204"/>
      <c r="CE106" s="204"/>
      <c r="CF106" s="211"/>
      <c r="CG106" s="211"/>
      <c r="CI106" s="209"/>
      <c r="CJ106" s="209"/>
      <c r="CW106" s="225"/>
      <c r="CX106" s="249"/>
      <c r="DD106" s="209"/>
      <c r="DE106" s="211"/>
      <c r="DF106" s="211"/>
      <c r="DG106" s="211"/>
      <c r="DH106" s="211"/>
      <c r="DI106" s="211"/>
      <c r="DL106" s="165"/>
      <c r="DM106" s="165"/>
      <c r="DN106" s="166"/>
      <c r="DO106" s="209"/>
      <c r="DP106" s="211"/>
      <c r="DQ106" s="211"/>
      <c r="DR106" s="211"/>
      <c r="DS106" s="211"/>
      <c r="DT106" s="211"/>
      <c r="DW106" s="165"/>
      <c r="DX106" s="165"/>
      <c r="DY106" s="166"/>
      <c r="DZ106" s="209"/>
      <c r="EA106" s="211"/>
      <c r="EB106" s="211"/>
      <c r="EC106" s="211"/>
      <c r="ED106" s="211"/>
      <c r="EE106" s="211"/>
      <c r="EH106" s="165"/>
      <c r="EI106" s="165"/>
      <c r="EJ106" s="166"/>
      <c r="EK106" s="209"/>
      <c r="EL106" s="211"/>
      <c r="EM106" s="211"/>
      <c r="EN106" s="211"/>
      <c r="EO106" s="211"/>
      <c r="EP106" s="211"/>
      <c r="ES106" s="165"/>
      <c r="ET106" s="165"/>
      <c r="EU106" s="166"/>
      <c r="EV106" s="209"/>
      <c r="EW106" s="211"/>
      <c r="EX106" s="211"/>
      <c r="EY106" s="211"/>
      <c r="EZ106" s="211"/>
      <c r="FA106" s="211"/>
      <c r="FD106" s="165"/>
      <c r="FE106" s="165"/>
      <c r="FF106" s="166"/>
      <c r="FG106" s="209"/>
      <c r="FH106" s="211"/>
      <c r="FI106" s="211"/>
      <c r="FJ106" s="211"/>
      <c r="FK106" s="211"/>
      <c r="FL106" s="211"/>
    </row>
    <row r="107" spans="9:168">
      <c r="I107" s="221">
        <f t="shared" si="55"/>
        <v>103</v>
      </c>
      <c r="J107" s="159">
        <f>'v-t_chart'!C104</f>
        <v>36.700000000000003</v>
      </c>
      <c r="K107" s="204">
        <f t="shared" ca="1" si="61"/>
        <v>107.4943</v>
      </c>
      <c r="L107" s="205" t="b">
        <f>IF('Input&amp;Output'!$C$3=10,phase_chart!C104,IF('Input&amp;Output'!$C$3=21,phase_chart!G104,IF('Input&amp;Output'!$C$3=22,phase_chart!K104,IF('Input&amp;Output'!$C$3=31,phase_chart!O104,IF('Input&amp;Output'!$C$3=32,phase_chart!S104,"")))))</f>
        <v>0</v>
      </c>
      <c r="M107" s="206" t="b">
        <f>IF('Input&amp;Output'!$C$3=10,phase_chart!D104,IF('Input&amp;Output'!$C$3=21,phase_chart!H104,IF('Input&amp;Output'!$C$3=22,phase_chart!L104,IF('Input&amp;Output'!$C$3=31,phase_chart!P104,IF('Input&amp;Output'!$C$3=32,phase_chart!T104,"")))))</f>
        <v>1</v>
      </c>
      <c r="N107" s="205" t="b">
        <f>IF('Input&amp;Output'!$C$3=10,phase_chart!E104,IF('Input&amp;Output'!$C$3=21,phase_chart!I104,IF('Input&amp;Output'!$C$3=22,phase_chart!M104,IF('Input&amp;Output'!$C$3=31,phase_chart!Q104,IF('Input&amp;Output'!$C$3=32,phase_chart!U104,"")))))</f>
        <v>0</v>
      </c>
      <c r="P107" s="159">
        <f ca="1">IF(NOT($J107=0),IF($J107&lt;IF($P106=0,0,VLOOKUP(P106,tbL!$M$37:$Q$43,IF(L107=TRUE,2,4))),IF($J107&gt;=VLOOKUP(P106,tbL!$M$37:$Q$43,IF(L107=TRUE,3,5)),$P106,IF(AND(L106=TRUE,L107=TRUE),$P106,$P106-1)),IF(AND(L107=TRUE,J107=VLOOKUP(P106,tbL!$M$37:$Q$43,IF(L107=TRUE,2,4))),P106,IF($P106+1&gt;$C$12,$C$12,$P106+1))),0)</f>
        <v>1</v>
      </c>
      <c r="Q107" s="159">
        <f t="shared" ca="1" si="34"/>
        <v>1</v>
      </c>
      <c r="R107" s="207">
        <f t="shared" si="52"/>
        <v>0</v>
      </c>
      <c r="S107" s="208"/>
      <c r="T107" s="159">
        <f t="shared" si="53"/>
        <v>0</v>
      </c>
      <c r="U107" s="209" t="str">
        <f ca="1">IF(AND(T107=-1,N107=TRUE),"*",IF(AND(U106="*",N107=TRUE),"*",IF(AND(AND(L107=TRUE,U106="*"),J107&lt;VLOOKUP(V106+1,tbL!$M$38:$O$43,3)),"*","")))</f>
        <v/>
      </c>
      <c r="V107" s="204">
        <f t="shared" ca="1" si="35"/>
        <v>1</v>
      </c>
      <c r="Y107" s="159" t="str">
        <f t="shared" ca="1" si="36"/>
        <v/>
      </c>
      <c r="Z107" s="159" t="str">
        <f t="shared" si="37"/>
        <v/>
      </c>
      <c r="AA107" s="159">
        <f t="shared" ca="1" si="59"/>
        <v>1</v>
      </c>
      <c r="AC107" s="161" t="str">
        <f t="shared" ca="1" si="38"/>
        <v/>
      </c>
      <c r="AD107" s="161">
        <f t="shared" ca="1" si="39"/>
        <v>1</v>
      </c>
      <c r="AE107" s="161" t="str">
        <f t="shared" ca="1" si="40"/>
        <v/>
      </c>
      <c r="AF107" s="161">
        <f t="shared" ca="1" si="41"/>
        <v>1</v>
      </c>
      <c r="AG107" s="161" t="str">
        <f t="shared" ca="1" si="42"/>
        <v/>
      </c>
      <c r="AH107" s="161">
        <f t="shared" ca="1" si="43"/>
        <v>1</v>
      </c>
      <c r="AI107" s="161" t="str">
        <f t="shared" ca="1" si="44"/>
        <v/>
      </c>
      <c r="AJ107" s="161">
        <f t="shared" ca="1" si="45"/>
        <v>1</v>
      </c>
      <c r="AL107" s="161" t="str">
        <f t="shared" ca="1" si="46"/>
        <v/>
      </c>
      <c r="AM107" s="161">
        <f t="shared" ca="1" si="57"/>
        <v>1</v>
      </c>
      <c r="AN107" s="161" t="str">
        <f t="shared" ca="1" si="47"/>
        <v/>
      </c>
      <c r="AO107" s="161">
        <f t="shared" ca="1" si="56"/>
        <v>1</v>
      </c>
      <c r="AP107" s="161" t="str">
        <f t="shared" ca="1" si="48"/>
        <v/>
      </c>
      <c r="AQ107" s="161">
        <f t="shared" ca="1" si="54"/>
        <v>1</v>
      </c>
      <c r="AR107" s="161" t="str">
        <f t="shared" ca="1" si="49"/>
        <v/>
      </c>
      <c r="AS107" s="161">
        <f t="shared" ca="1" si="50"/>
        <v>1</v>
      </c>
      <c r="AT107" s="159" t="str">
        <f t="shared" ca="1" si="60"/>
        <v/>
      </c>
      <c r="AU107" s="210">
        <f t="shared" ca="1" si="33"/>
        <v>14</v>
      </c>
      <c r="AV107" s="209"/>
      <c r="AW107" s="204">
        <f t="shared" si="51"/>
        <v>562.3888888888888</v>
      </c>
      <c r="AX107" s="159"/>
      <c r="AZ107" s="159"/>
      <c r="BM107" s="207"/>
      <c r="BN107" s="212"/>
      <c r="BP107" s="209"/>
      <c r="BQ107" s="211"/>
      <c r="BR107" s="211"/>
      <c r="BS107" s="211"/>
      <c r="BT107" s="211"/>
      <c r="BU107" s="211"/>
      <c r="BV107" s="211"/>
      <c r="BW107" s="211"/>
      <c r="BX107" s="211"/>
      <c r="BY107" s="211"/>
      <c r="BZ107" s="211"/>
      <c r="CA107" s="209"/>
      <c r="CB107" s="224"/>
      <c r="CC107" s="204"/>
      <c r="CD107" s="204"/>
      <c r="CE107" s="204"/>
      <c r="CF107" s="211"/>
      <c r="CG107" s="211"/>
      <c r="CI107" s="209"/>
      <c r="CJ107" s="209"/>
      <c r="CW107" s="225"/>
      <c r="CX107" s="249"/>
      <c r="DD107" s="209"/>
      <c r="DE107" s="211"/>
      <c r="DF107" s="211"/>
      <c r="DG107" s="211"/>
      <c r="DH107" s="211"/>
      <c r="DI107" s="211"/>
      <c r="DL107" s="165"/>
      <c r="DM107" s="165"/>
      <c r="DN107" s="166"/>
      <c r="DO107" s="209"/>
      <c r="DP107" s="211"/>
      <c r="DQ107" s="211"/>
      <c r="DR107" s="211"/>
      <c r="DS107" s="211"/>
      <c r="DT107" s="211"/>
      <c r="DW107" s="165"/>
      <c r="DX107" s="165"/>
      <c r="DY107" s="166"/>
      <c r="DZ107" s="209"/>
      <c r="EA107" s="211"/>
      <c r="EB107" s="211"/>
      <c r="EC107" s="211"/>
      <c r="ED107" s="211"/>
      <c r="EE107" s="211"/>
      <c r="EH107" s="165"/>
      <c r="EI107" s="165"/>
      <c r="EJ107" s="166"/>
      <c r="EK107" s="209"/>
      <c r="EL107" s="211"/>
      <c r="EM107" s="211"/>
      <c r="EN107" s="211"/>
      <c r="EO107" s="211"/>
      <c r="EP107" s="211"/>
      <c r="ES107" s="165"/>
      <c r="ET107" s="165"/>
      <c r="EU107" s="166"/>
      <c r="EV107" s="209"/>
      <c r="EW107" s="211"/>
      <c r="EX107" s="211"/>
      <c r="EY107" s="211"/>
      <c r="EZ107" s="211"/>
      <c r="FA107" s="211"/>
      <c r="FD107" s="165"/>
      <c r="FE107" s="165"/>
      <c r="FF107" s="166"/>
      <c r="FG107" s="209"/>
      <c r="FH107" s="211"/>
      <c r="FI107" s="211"/>
      <c r="FJ107" s="211"/>
      <c r="FK107" s="211"/>
      <c r="FL107" s="211"/>
    </row>
    <row r="108" spans="9:168">
      <c r="I108" s="221">
        <f t="shared" si="55"/>
        <v>104</v>
      </c>
      <c r="J108" s="159">
        <f>'v-t_chart'!C105</f>
        <v>36.9</v>
      </c>
      <c r="K108" s="204">
        <f t="shared" ca="1" si="61"/>
        <v>108.08009999999999</v>
      </c>
      <c r="L108" s="205" t="b">
        <f>IF('Input&amp;Output'!$C$3=10,phase_chart!C105,IF('Input&amp;Output'!$C$3=21,phase_chart!G105,IF('Input&amp;Output'!$C$3=22,phase_chart!K105,IF('Input&amp;Output'!$C$3=31,phase_chart!O105,IF('Input&amp;Output'!$C$3=32,phase_chart!S105,"")))))</f>
        <v>0</v>
      </c>
      <c r="M108" s="206" t="b">
        <f>IF('Input&amp;Output'!$C$3=10,phase_chart!D105,IF('Input&amp;Output'!$C$3=21,phase_chart!H105,IF('Input&amp;Output'!$C$3=22,phase_chart!L105,IF('Input&amp;Output'!$C$3=31,phase_chart!P105,IF('Input&amp;Output'!$C$3=32,phase_chart!T105,"")))))</f>
        <v>1</v>
      </c>
      <c r="N108" s="205" t="b">
        <f>IF('Input&amp;Output'!$C$3=10,phase_chart!E105,IF('Input&amp;Output'!$C$3=21,phase_chart!I105,IF('Input&amp;Output'!$C$3=22,phase_chart!M105,IF('Input&amp;Output'!$C$3=31,phase_chart!Q105,IF('Input&amp;Output'!$C$3=32,phase_chart!U105,"")))))</f>
        <v>0</v>
      </c>
      <c r="P108" s="159">
        <f ca="1">IF(NOT($J108=0),IF($J108&lt;IF($P107=0,0,VLOOKUP(P107,tbL!$M$37:$Q$43,IF(L108=TRUE,2,4))),IF($J108&gt;=VLOOKUP(P107,tbL!$M$37:$Q$43,IF(L108=TRUE,3,5)),$P107,IF(AND(L107=TRUE,L108=TRUE),$P107,$P107-1)),IF(AND(L108=TRUE,J108=VLOOKUP(P107,tbL!$M$37:$Q$43,IF(L108=TRUE,2,4))),P107,IF($P107+1&gt;$C$12,$C$12,$P107+1))),0)</f>
        <v>1</v>
      </c>
      <c r="Q108" s="159">
        <f t="shared" ca="1" si="34"/>
        <v>1</v>
      </c>
      <c r="R108" s="207">
        <f t="shared" si="52"/>
        <v>0</v>
      </c>
      <c r="S108" s="208"/>
      <c r="T108" s="159">
        <f t="shared" si="53"/>
        <v>0</v>
      </c>
      <c r="U108" s="209" t="str">
        <f ca="1">IF(AND(T108=-1,N108=TRUE),"*",IF(AND(U107="*",N108=TRUE),"*",IF(AND(AND(L108=TRUE,U107="*"),J108&lt;VLOOKUP(V107+1,tbL!$M$38:$O$43,3)),"*","")))</f>
        <v/>
      </c>
      <c r="V108" s="204">
        <f t="shared" ca="1" si="35"/>
        <v>1</v>
      </c>
      <c r="Y108" s="159" t="str">
        <f t="shared" ca="1" si="36"/>
        <v/>
      </c>
      <c r="Z108" s="159" t="str">
        <f t="shared" si="37"/>
        <v/>
      </c>
      <c r="AA108" s="159">
        <f t="shared" ca="1" si="59"/>
        <v>1</v>
      </c>
      <c r="AC108" s="161" t="str">
        <f t="shared" ca="1" si="38"/>
        <v/>
      </c>
      <c r="AD108" s="161">
        <f t="shared" ca="1" si="39"/>
        <v>1</v>
      </c>
      <c r="AE108" s="161" t="str">
        <f t="shared" ca="1" si="40"/>
        <v/>
      </c>
      <c r="AF108" s="161">
        <f t="shared" ca="1" si="41"/>
        <v>1</v>
      </c>
      <c r="AG108" s="161" t="str">
        <f t="shared" ca="1" si="42"/>
        <v/>
      </c>
      <c r="AH108" s="161">
        <f t="shared" ca="1" si="43"/>
        <v>1</v>
      </c>
      <c r="AI108" s="161" t="str">
        <f t="shared" ca="1" si="44"/>
        <v/>
      </c>
      <c r="AJ108" s="161">
        <f t="shared" ca="1" si="45"/>
        <v>1</v>
      </c>
      <c r="AL108" s="161" t="str">
        <f t="shared" ca="1" si="46"/>
        <v/>
      </c>
      <c r="AM108" s="161">
        <f t="shared" ca="1" si="57"/>
        <v>1</v>
      </c>
      <c r="AN108" s="161" t="str">
        <f t="shared" ca="1" si="47"/>
        <v/>
      </c>
      <c r="AO108" s="161">
        <f t="shared" ca="1" si="56"/>
        <v>1</v>
      </c>
      <c r="AP108" s="161" t="str">
        <f t="shared" ca="1" si="48"/>
        <v/>
      </c>
      <c r="AQ108" s="161">
        <f t="shared" ca="1" si="54"/>
        <v>1</v>
      </c>
      <c r="AR108" s="161" t="str">
        <f t="shared" ca="1" si="49"/>
        <v/>
      </c>
      <c r="AS108" s="161">
        <f t="shared" ca="1" si="50"/>
        <v>1</v>
      </c>
      <c r="AT108" s="159" t="str">
        <f t="shared" ca="1" si="60"/>
        <v/>
      </c>
      <c r="AU108" s="210">
        <f t="shared" ca="1" si="33"/>
        <v>14</v>
      </c>
      <c r="AV108" s="209"/>
      <c r="AW108" s="204">
        <f t="shared" si="51"/>
        <v>572.6388888888888</v>
      </c>
      <c r="AX108" s="159"/>
      <c r="AZ108" s="159"/>
      <c r="BM108" s="207"/>
      <c r="BN108" s="212"/>
      <c r="BP108" s="209"/>
      <c r="BQ108" s="211"/>
      <c r="BR108" s="211"/>
      <c r="BS108" s="211"/>
      <c r="BT108" s="211"/>
      <c r="BU108" s="211"/>
      <c r="BV108" s="211"/>
      <c r="BW108" s="211"/>
      <c r="BX108" s="211"/>
      <c r="BY108" s="211"/>
      <c r="BZ108" s="211"/>
      <c r="CA108" s="209"/>
      <c r="CB108" s="224"/>
      <c r="CC108" s="204"/>
      <c r="CD108" s="204"/>
      <c r="CE108" s="204"/>
      <c r="CF108" s="211"/>
      <c r="CG108" s="211"/>
      <c r="CI108" s="209"/>
      <c r="CJ108" s="209"/>
      <c r="CW108" s="225"/>
      <c r="CX108" s="249"/>
      <c r="DD108" s="209"/>
      <c r="DE108" s="211"/>
      <c r="DF108" s="211"/>
      <c r="DG108" s="211"/>
      <c r="DH108" s="211"/>
      <c r="DI108" s="211"/>
      <c r="DL108" s="165"/>
      <c r="DM108" s="165"/>
      <c r="DN108" s="166"/>
      <c r="DO108" s="209"/>
      <c r="DP108" s="211"/>
      <c r="DQ108" s="211"/>
      <c r="DR108" s="211"/>
      <c r="DS108" s="211"/>
      <c r="DT108" s="211"/>
      <c r="DW108" s="165"/>
      <c r="DX108" s="165"/>
      <c r="DY108" s="166"/>
      <c r="DZ108" s="209"/>
      <c r="EA108" s="211"/>
      <c r="EB108" s="211"/>
      <c r="EC108" s="211"/>
      <c r="ED108" s="211"/>
      <c r="EE108" s="211"/>
      <c r="EH108" s="165"/>
      <c r="EI108" s="165"/>
      <c r="EJ108" s="166"/>
      <c r="EK108" s="209"/>
      <c r="EL108" s="211"/>
      <c r="EM108" s="211"/>
      <c r="EN108" s="211"/>
      <c r="EO108" s="211"/>
      <c r="EP108" s="211"/>
      <c r="ES108" s="165"/>
      <c r="ET108" s="165"/>
      <c r="EU108" s="166"/>
      <c r="EV108" s="209"/>
      <c r="EW108" s="211"/>
      <c r="EX108" s="211"/>
      <c r="EY108" s="211"/>
      <c r="EZ108" s="211"/>
      <c r="FA108" s="211"/>
      <c r="FD108" s="165"/>
      <c r="FE108" s="165"/>
      <c r="FF108" s="166"/>
      <c r="FG108" s="209"/>
      <c r="FH108" s="211"/>
      <c r="FI108" s="211"/>
      <c r="FJ108" s="211"/>
      <c r="FK108" s="211"/>
      <c r="FL108" s="211"/>
    </row>
    <row r="109" spans="9:168">
      <c r="I109" s="221">
        <f t="shared" si="55"/>
        <v>105</v>
      </c>
      <c r="J109" s="159">
        <f>'v-t_chart'!C106</f>
        <v>37</v>
      </c>
      <c r="K109" s="204">
        <f t="shared" ca="1" si="61"/>
        <v>108.37299999999999</v>
      </c>
      <c r="L109" s="205" t="b">
        <f>IF('Input&amp;Output'!$C$3=10,phase_chart!C106,IF('Input&amp;Output'!$C$3=21,phase_chart!G106,IF('Input&amp;Output'!$C$3=22,phase_chart!K106,IF('Input&amp;Output'!$C$3=31,phase_chart!O106,IF('Input&amp;Output'!$C$3=32,phase_chart!S106,"")))))</f>
        <v>0</v>
      </c>
      <c r="M109" s="206" t="b">
        <f>IF('Input&amp;Output'!$C$3=10,phase_chart!D106,IF('Input&amp;Output'!$C$3=21,phase_chart!H106,IF('Input&amp;Output'!$C$3=22,phase_chart!L106,IF('Input&amp;Output'!$C$3=31,phase_chart!P106,IF('Input&amp;Output'!$C$3=32,phase_chart!T106,"")))))</f>
        <v>1</v>
      </c>
      <c r="N109" s="205" t="b">
        <f>IF('Input&amp;Output'!$C$3=10,phase_chart!E106,IF('Input&amp;Output'!$C$3=21,phase_chart!I106,IF('Input&amp;Output'!$C$3=22,phase_chart!M106,IF('Input&amp;Output'!$C$3=31,phase_chart!Q106,IF('Input&amp;Output'!$C$3=32,phase_chart!U106,"")))))</f>
        <v>0</v>
      </c>
      <c r="P109" s="159">
        <f ca="1">IF(NOT($J109=0),IF($J109&lt;IF($P108=0,0,VLOOKUP(P108,tbL!$M$37:$Q$43,IF(L109=TRUE,2,4))),IF($J109&gt;=VLOOKUP(P108,tbL!$M$37:$Q$43,IF(L109=TRUE,3,5)),$P108,IF(AND(L108=TRUE,L109=TRUE),$P108,$P108-1)),IF(AND(L109=TRUE,J109=VLOOKUP(P108,tbL!$M$37:$Q$43,IF(L109=TRUE,2,4))),P108,IF($P108+1&gt;$C$12,$C$12,$P108+1))),0)</f>
        <v>1</v>
      </c>
      <c r="Q109" s="159">
        <f t="shared" ca="1" si="34"/>
        <v>1</v>
      </c>
      <c r="R109" s="207">
        <f t="shared" si="52"/>
        <v>0</v>
      </c>
      <c r="S109" s="208"/>
      <c r="T109" s="159">
        <f t="shared" si="53"/>
        <v>0</v>
      </c>
      <c r="U109" s="209" t="str">
        <f ca="1">IF(AND(T109=-1,N109=TRUE),"*",IF(AND(U108="*",N109=TRUE),"*",IF(AND(AND(L109=TRUE,U108="*"),J109&lt;VLOOKUP(V108+1,tbL!$M$38:$O$43,3)),"*","")))</f>
        <v/>
      </c>
      <c r="V109" s="204">
        <f t="shared" ca="1" si="35"/>
        <v>1</v>
      </c>
      <c r="Y109" s="159" t="str">
        <f t="shared" ca="1" si="36"/>
        <v/>
      </c>
      <c r="Z109" s="159" t="str">
        <f t="shared" si="37"/>
        <v/>
      </c>
      <c r="AA109" s="159">
        <f t="shared" ca="1" si="59"/>
        <v>1</v>
      </c>
      <c r="AC109" s="161" t="str">
        <f t="shared" ca="1" si="38"/>
        <v/>
      </c>
      <c r="AD109" s="161">
        <f t="shared" ca="1" si="39"/>
        <v>1</v>
      </c>
      <c r="AE109" s="161" t="str">
        <f t="shared" ca="1" si="40"/>
        <v/>
      </c>
      <c r="AF109" s="161">
        <f t="shared" ca="1" si="41"/>
        <v>1</v>
      </c>
      <c r="AG109" s="161" t="str">
        <f t="shared" ca="1" si="42"/>
        <v/>
      </c>
      <c r="AH109" s="161">
        <f t="shared" ca="1" si="43"/>
        <v>1</v>
      </c>
      <c r="AI109" s="161" t="str">
        <f t="shared" ca="1" si="44"/>
        <v/>
      </c>
      <c r="AJ109" s="161">
        <f t="shared" ca="1" si="45"/>
        <v>1</v>
      </c>
      <c r="AL109" s="161" t="str">
        <f t="shared" ca="1" si="46"/>
        <v/>
      </c>
      <c r="AM109" s="161">
        <f t="shared" ca="1" si="57"/>
        <v>1</v>
      </c>
      <c r="AN109" s="161" t="str">
        <f t="shared" ca="1" si="47"/>
        <v/>
      </c>
      <c r="AO109" s="161">
        <f t="shared" ca="1" si="56"/>
        <v>1</v>
      </c>
      <c r="AP109" s="161" t="str">
        <f t="shared" ca="1" si="48"/>
        <v/>
      </c>
      <c r="AQ109" s="161">
        <f t="shared" ca="1" si="54"/>
        <v>1</v>
      </c>
      <c r="AR109" s="161" t="str">
        <f t="shared" ca="1" si="49"/>
        <v/>
      </c>
      <c r="AS109" s="161">
        <f t="shared" ca="1" si="50"/>
        <v>1</v>
      </c>
      <c r="AT109" s="159" t="str">
        <f t="shared" ca="1" si="60"/>
        <v/>
      </c>
      <c r="AU109" s="210">
        <f t="shared" ca="1" si="33"/>
        <v>14</v>
      </c>
      <c r="AV109" s="209"/>
      <c r="AW109" s="204">
        <f t="shared" si="51"/>
        <v>582.91666666666663</v>
      </c>
      <c r="AX109" s="159"/>
      <c r="AZ109" s="159"/>
      <c r="BM109" s="207"/>
      <c r="BN109" s="212"/>
      <c r="BP109" s="209"/>
      <c r="BQ109" s="211"/>
      <c r="BR109" s="211"/>
      <c r="BS109" s="211"/>
      <c r="BT109" s="211"/>
      <c r="BU109" s="211"/>
      <c r="BV109" s="211"/>
      <c r="BW109" s="211"/>
      <c r="BX109" s="211"/>
      <c r="BY109" s="211"/>
      <c r="BZ109" s="211"/>
      <c r="CA109" s="209"/>
      <c r="CB109" s="224"/>
      <c r="CC109" s="204"/>
      <c r="CD109" s="204"/>
      <c r="CE109" s="204"/>
      <c r="CF109" s="211"/>
      <c r="CG109" s="211"/>
      <c r="CI109" s="209"/>
      <c r="CJ109" s="209"/>
      <c r="CW109" s="225"/>
      <c r="CX109" s="249"/>
      <c r="DD109" s="209"/>
      <c r="DE109" s="211"/>
      <c r="DF109" s="211"/>
      <c r="DG109" s="211"/>
      <c r="DH109" s="211"/>
      <c r="DI109" s="211"/>
      <c r="DL109" s="165"/>
      <c r="DM109" s="165"/>
      <c r="DN109" s="166"/>
      <c r="DO109" s="209"/>
      <c r="DP109" s="211"/>
      <c r="DQ109" s="211"/>
      <c r="DR109" s="211"/>
      <c r="DS109" s="211"/>
      <c r="DT109" s="211"/>
      <c r="DW109" s="165"/>
      <c r="DX109" s="165"/>
      <c r="DY109" s="166"/>
      <c r="DZ109" s="209"/>
      <c r="EA109" s="211"/>
      <c r="EB109" s="211"/>
      <c r="EC109" s="211"/>
      <c r="ED109" s="211"/>
      <c r="EE109" s="211"/>
      <c r="EH109" s="165"/>
      <c r="EI109" s="165"/>
      <c r="EJ109" s="166"/>
      <c r="EK109" s="209"/>
      <c r="EL109" s="211"/>
      <c r="EM109" s="211"/>
      <c r="EN109" s="211"/>
      <c r="EO109" s="211"/>
      <c r="EP109" s="211"/>
      <c r="ES109" s="165"/>
      <c r="ET109" s="165"/>
      <c r="EU109" s="166"/>
      <c r="EV109" s="209"/>
      <c r="EW109" s="211"/>
      <c r="EX109" s="211"/>
      <c r="EY109" s="211"/>
      <c r="EZ109" s="211"/>
      <c r="FA109" s="211"/>
      <c r="FD109" s="165"/>
      <c r="FE109" s="165"/>
      <c r="FF109" s="166"/>
      <c r="FG109" s="209"/>
      <c r="FH109" s="211"/>
      <c r="FI109" s="211"/>
      <c r="FJ109" s="211"/>
      <c r="FK109" s="211"/>
      <c r="FL109" s="211"/>
    </row>
    <row r="110" spans="9:168">
      <c r="I110" s="221">
        <f t="shared" si="55"/>
        <v>106</v>
      </c>
      <c r="J110" s="159">
        <f>'v-t_chart'!C107</f>
        <v>37.200000000000003</v>
      </c>
      <c r="K110" s="204">
        <f t="shared" ca="1" si="61"/>
        <v>108.9588</v>
      </c>
      <c r="L110" s="205" t="b">
        <f>IF('Input&amp;Output'!$C$3=10,phase_chart!C107,IF('Input&amp;Output'!$C$3=21,phase_chart!G107,IF('Input&amp;Output'!$C$3=22,phase_chart!K107,IF('Input&amp;Output'!$C$3=31,phase_chart!O107,IF('Input&amp;Output'!$C$3=32,phase_chart!S107,"")))))</f>
        <v>0</v>
      </c>
      <c r="M110" s="206" t="b">
        <f>IF('Input&amp;Output'!$C$3=10,phase_chart!D107,IF('Input&amp;Output'!$C$3=21,phase_chart!H107,IF('Input&amp;Output'!$C$3=22,phase_chart!L107,IF('Input&amp;Output'!$C$3=31,phase_chart!P107,IF('Input&amp;Output'!$C$3=32,phase_chart!T107,"")))))</f>
        <v>1</v>
      </c>
      <c r="N110" s="205" t="b">
        <f>IF('Input&amp;Output'!$C$3=10,phase_chart!E107,IF('Input&amp;Output'!$C$3=21,phase_chart!I107,IF('Input&amp;Output'!$C$3=22,phase_chart!M107,IF('Input&amp;Output'!$C$3=31,phase_chart!Q107,IF('Input&amp;Output'!$C$3=32,phase_chart!U107,"")))))</f>
        <v>0</v>
      </c>
      <c r="P110" s="159">
        <f ca="1">IF(NOT($J110=0),IF($J110&lt;IF($P109=0,0,VLOOKUP(P109,tbL!$M$37:$Q$43,IF(L110=TRUE,2,4))),IF($J110&gt;=VLOOKUP(P109,tbL!$M$37:$Q$43,IF(L110=TRUE,3,5)),$P109,IF(AND(L109=TRUE,L110=TRUE),$P109,$P109-1)),IF(AND(L110=TRUE,J110=VLOOKUP(P109,tbL!$M$37:$Q$43,IF(L110=TRUE,2,4))),P109,IF($P109+1&gt;$C$12,$C$12,$P109+1))),0)</f>
        <v>1</v>
      </c>
      <c r="Q110" s="159">
        <f t="shared" ca="1" si="34"/>
        <v>1</v>
      </c>
      <c r="R110" s="207">
        <f t="shared" si="52"/>
        <v>0</v>
      </c>
      <c r="S110" s="208"/>
      <c r="T110" s="159">
        <f t="shared" si="53"/>
        <v>0</v>
      </c>
      <c r="U110" s="209" t="str">
        <f ca="1">IF(AND(T110=-1,N110=TRUE),"*",IF(AND(U109="*",N110=TRUE),"*",IF(AND(AND(L110=TRUE,U109="*"),J110&lt;VLOOKUP(V109+1,tbL!$M$38:$O$43,3)),"*","")))</f>
        <v/>
      </c>
      <c r="V110" s="204">
        <f t="shared" ca="1" si="35"/>
        <v>1</v>
      </c>
      <c r="Y110" s="159" t="str">
        <f t="shared" ca="1" si="36"/>
        <v/>
      </c>
      <c r="Z110" s="159" t="str">
        <f t="shared" si="37"/>
        <v/>
      </c>
      <c r="AA110" s="159">
        <f t="shared" ca="1" si="59"/>
        <v>1</v>
      </c>
      <c r="AC110" s="161" t="str">
        <f t="shared" ca="1" si="38"/>
        <v/>
      </c>
      <c r="AD110" s="161">
        <f t="shared" ca="1" si="39"/>
        <v>1</v>
      </c>
      <c r="AE110" s="161" t="str">
        <f t="shared" ca="1" si="40"/>
        <v/>
      </c>
      <c r="AF110" s="161">
        <f t="shared" ca="1" si="41"/>
        <v>1</v>
      </c>
      <c r="AG110" s="161" t="str">
        <f t="shared" ca="1" si="42"/>
        <v/>
      </c>
      <c r="AH110" s="161">
        <f t="shared" ca="1" si="43"/>
        <v>1</v>
      </c>
      <c r="AI110" s="161" t="str">
        <f t="shared" ca="1" si="44"/>
        <v/>
      </c>
      <c r="AJ110" s="161">
        <f t="shared" ca="1" si="45"/>
        <v>1</v>
      </c>
      <c r="AL110" s="161" t="str">
        <f t="shared" ca="1" si="46"/>
        <v/>
      </c>
      <c r="AM110" s="161">
        <f t="shared" ca="1" si="57"/>
        <v>1</v>
      </c>
      <c r="AN110" s="161" t="str">
        <f t="shared" ca="1" si="47"/>
        <v/>
      </c>
      <c r="AO110" s="161">
        <f t="shared" ca="1" si="56"/>
        <v>1</v>
      </c>
      <c r="AP110" s="161" t="str">
        <f t="shared" ca="1" si="48"/>
        <v/>
      </c>
      <c r="AQ110" s="161">
        <f t="shared" ca="1" si="54"/>
        <v>1</v>
      </c>
      <c r="AR110" s="161" t="str">
        <f t="shared" ca="1" si="49"/>
        <v/>
      </c>
      <c r="AS110" s="161">
        <f t="shared" ca="1" si="50"/>
        <v>1</v>
      </c>
      <c r="AT110" s="159" t="str">
        <f t="shared" ca="1" si="60"/>
        <v/>
      </c>
      <c r="AU110" s="210">
        <f t="shared" ca="1" si="33"/>
        <v>14</v>
      </c>
      <c r="AV110" s="209"/>
      <c r="AW110" s="204">
        <f t="shared" si="51"/>
        <v>593.25</v>
      </c>
      <c r="AX110" s="159"/>
      <c r="AZ110" s="159"/>
      <c r="BM110" s="207"/>
      <c r="BN110" s="212"/>
      <c r="BP110" s="209"/>
      <c r="BQ110" s="211"/>
      <c r="BR110" s="211"/>
      <c r="BS110" s="211"/>
      <c r="BT110" s="211"/>
      <c r="BU110" s="211"/>
      <c r="BV110" s="211"/>
      <c r="BW110" s="211"/>
      <c r="BX110" s="211"/>
      <c r="BY110" s="211"/>
      <c r="BZ110" s="211"/>
      <c r="CA110" s="209"/>
      <c r="CB110" s="224"/>
      <c r="CC110" s="204"/>
      <c r="CD110" s="204"/>
      <c r="CE110" s="204"/>
      <c r="CF110" s="211"/>
      <c r="CG110" s="211"/>
      <c r="CI110" s="209"/>
      <c r="CJ110" s="209"/>
      <c r="CW110" s="225"/>
      <c r="CX110" s="249"/>
      <c r="DD110" s="209"/>
      <c r="DE110" s="211"/>
      <c r="DF110" s="211"/>
      <c r="DG110" s="211"/>
      <c r="DH110" s="211"/>
      <c r="DI110" s="211"/>
      <c r="DL110" s="165"/>
      <c r="DM110" s="165"/>
      <c r="DN110" s="166"/>
      <c r="DO110" s="209"/>
      <c r="DP110" s="211"/>
      <c r="DQ110" s="211"/>
      <c r="DR110" s="211"/>
      <c r="DS110" s="211"/>
      <c r="DT110" s="211"/>
      <c r="DW110" s="165"/>
      <c r="DX110" s="165"/>
      <c r="DY110" s="166"/>
      <c r="DZ110" s="209"/>
      <c r="EA110" s="211"/>
      <c r="EB110" s="211"/>
      <c r="EC110" s="211"/>
      <c r="ED110" s="211"/>
      <c r="EE110" s="211"/>
      <c r="EH110" s="165"/>
      <c r="EI110" s="165"/>
      <c r="EJ110" s="166"/>
      <c r="EK110" s="209"/>
      <c r="EL110" s="211"/>
      <c r="EM110" s="211"/>
      <c r="EN110" s="211"/>
      <c r="EO110" s="211"/>
      <c r="EP110" s="211"/>
      <c r="ES110" s="165"/>
      <c r="ET110" s="165"/>
      <c r="EU110" s="166"/>
      <c r="EV110" s="209"/>
      <c r="EW110" s="211"/>
      <c r="EX110" s="211"/>
      <c r="EY110" s="211"/>
      <c r="EZ110" s="211"/>
      <c r="FA110" s="211"/>
      <c r="FD110" s="165"/>
      <c r="FE110" s="165"/>
      <c r="FF110" s="166"/>
      <c r="FG110" s="209"/>
      <c r="FH110" s="211"/>
      <c r="FI110" s="211"/>
      <c r="FJ110" s="211"/>
      <c r="FK110" s="211"/>
      <c r="FL110" s="211"/>
    </row>
    <row r="111" spans="9:168">
      <c r="I111" s="221">
        <f t="shared" si="55"/>
        <v>107</v>
      </c>
      <c r="J111" s="159">
        <f>'v-t_chart'!C108</f>
        <v>37.299999999999997</v>
      </c>
      <c r="K111" s="204">
        <f t="shared" ca="1" si="61"/>
        <v>109.25169999999999</v>
      </c>
      <c r="L111" s="205" t="b">
        <f>IF('Input&amp;Output'!$C$3=10,phase_chart!C108,IF('Input&amp;Output'!$C$3=21,phase_chart!G108,IF('Input&amp;Output'!$C$3=22,phase_chart!K108,IF('Input&amp;Output'!$C$3=31,phase_chart!O108,IF('Input&amp;Output'!$C$3=32,phase_chart!S108,"")))))</f>
        <v>0</v>
      </c>
      <c r="M111" s="206" t="b">
        <f>IF('Input&amp;Output'!$C$3=10,phase_chart!D108,IF('Input&amp;Output'!$C$3=21,phase_chart!H108,IF('Input&amp;Output'!$C$3=22,phase_chart!L108,IF('Input&amp;Output'!$C$3=31,phase_chart!P108,IF('Input&amp;Output'!$C$3=32,phase_chart!T108,"")))))</f>
        <v>1</v>
      </c>
      <c r="N111" s="205" t="b">
        <f>IF('Input&amp;Output'!$C$3=10,phase_chart!E108,IF('Input&amp;Output'!$C$3=21,phase_chart!I108,IF('Input&amp;Output'!$C$3=22,phase_chart!M108,IF('Input&amp;Output'!$C$3=31,phase_chart!Q108,IF('Input&amp;Output'!$C$3=32,phase_chart!U108,"")))))</f>
        <v>0</v>
      </c>
      <c r="P111" s="159">
        <f ca="1">IF(NOT($J111=0),IF($J111&lt;IF($P110=0,0,VLOOKUP(P110,tbL!$M$37:$Q$43,IF(L111=TRUE,2,4))),IF($J111&gt;=VLOOKUP(P110,tbL!$M$37:$Q$43,IF(L111=TRUE,3,5)),$P110,IF(AND(L110=TRUE,L111=TRUE),$P110,$P110-1)),IF(AND(L111=TRUE,J111=VLOOKUP(P110,tbL!$M$37:$Q$43,IF(L111=TRUE,2,4))),P110,IF($P110+1&gt;$C$12,$C$12,$P110+1))),0)</f>
        <v>1</v>
      </c>
      <c r="Q111" s="159">
        <f t="shared" ca="1" si="34"/>
        <v>1</v>
      </c>
      <c r="R111" s="207">
        <f t="shared" si="52"/>
        <v>0</v>
      </c>
      <c r="S111" s="208"/>
      <c r="T111" s="159">
        <f t="shared" si="53"/>
        <v>0</v>
      </c>
      <c r="U111" s="209" t="str">
        <f ca="1">IF(AND(T111=-1,N111=TRUE),"*",IF(AND(U110="*",N111=TRUE),"*",IF(AND(AND(L111=TRUE,U110="*"),J111&lt;VLOOKUP(V110+1,tbL!$M$38:$O$43,3)),"*","")))</f>
        <v/>
      </c>
      <c r="V111" s="204">
        <f t="shared" ca="1" si="35"/>
        <v>1</v>
      </c>
      <c r="Y111" s="159" t="str">
        <f t="shared" ca="1" si="36"/>
        <v/>
      </c>
      <c r="Z111" s="159" t="str">
        <f t="shared" si="37"/>
        <v/>
      </c>
      <c r="AA111" s="159">
        <f t="shared" ca="1" si="59"/>
        <v>1</v>
      </c>
      <c r="AC111" s="161" t="str">
        <f t="shared" ca="1" si="38"/>
        <v/>
      </c>
      <c r="AD111" s="161">
        <f t="shared" ca="1" si="39"/>
        <v>1</v>
      </c>
      <c r="AE111" s="161" t="str">
        <f t="shared" ca="1" si="40"/>
        <v/>
      </c>
      <c r="AF111" s="161">
        <f t="shared" ca="1" si="41"/>
        <v>1</v>
      </c>
      <c r="AG111" s="161" t="str">
        <f t="shared" ca="1" si="42"/>
        <v/>
      </c>
      <c r="AH111" s="161">
        <f t="shared" ca="1" si="43"/>
        <v>1</v>
      </c>
      <c r="AI111" s="161" t="str">
        <f t="shared" ca="1" si="44"/>
        <v/>
      </c>
      <c r="AJ111" s="161">
        <f t="shared" ca="1" si="45"/>
        <v>1</v>
      </c>
      <c r="AL111" s="161" t="str">
        <f t="shared" ca="1" si="46"/>
        <v/>
      </c>
      <c r="AM111" s="161">
        <f t="shared" ca="1" si="57"/>
        <v>1</v>
      </c>
      <c r="AN111" s="161" t="str">
        <f t="shared" ca="1" si="47"/>
        <v/>
      </c>
      <c r="AO111" s="161">
        <f t="shared" ca="1" si="56"/>
        <v>1</v>
      </c>
      <c r="AP111" s="161" t="str">
        <f t="shared" ca="1" si="48"/>
        <v/>
      </c>
      <c r="AQ111" s="161">
        <f t="shared" ca="1" si="54"/>
        <v>1</v>
      </c>
      <c r="AR111" s="161" t="str">
        <f t="shared" ca="1" si="49"/>
        <v/>
      </c>
      <c r="AS111" s="161">
        <f t="shared" ca="1" si="50"/>
        <v>1</v>
      </c>
      <c r="AT111" s="159" t="str">
        <f t="shared" ca="1" si="60"/>
        <v/>
      </c>
      <c r="AU111" s="210">
        <f t="shared" ca="1" si="33"/>
        <v>14</v>
      </c>
      <c r="AV111" s="209"/>
      <c r="AW111" s="204">
        <f t="shared" si="51"/>
        <v>603.61111111111109</v>
      </c>
      <c r="AX111" s="159"/>
      <c r="AZ111" s="159"/>
      <c r="BM111" s="207"/>
      <c r="BN111" s="212"/>
      <c r="BP111" s="209"/>
      <c r="BQ111" s="211"/>
      <c r="BR111" s="211"/>
      <c r="BS111" s="211"/>
      <c r="BT111" s="211"/>
      <c r="BU111" s="211"/>
      <c r="BV111" s="211"/>
      <c r="BW111" s="211"/>
      <c r="BX111" s="211"/>
      <c r="BY111" s="211"/>
      <c r="BZ111" s="211"/>
      <c r="CA111" s="209"/>
      <c r="CC111" s="204"/>
      <c r="CD111" s="204"/>
      <c r="CE111" s="204"/>
      <c r="CF111" s="211"/>
      <c r="CG111" s="211"/>
      <c r="CI111" s="209"/>
      <c r="CJ111" s="209"/>
      <c r="CW111" s="225"/>
      <c r="CX111" s="249"/>
      <c r="DD111" s="209"/>
      <c r="DE111" s="211"/>
      <c r="DF111" s="211"/>
      <c r="DG111" s="211"/>
      <c r="DH111" s="211"/>
      <c r="DI111" s="211"/>
      <c r="DL111" s="165"/>
      <c r="DM111" s="165"/>
      <c r="DN111" s="166"/>
      <c r="DO111" s="209"/>
      <c r="DP111" s="211"/>
      <c r="DQ111" s="211"/>
      <c r="DR111" s="211"/>
      <c r="DS111" s="211"/>
      <c r="DT111" s="211"/>
      <c r="DW111" s="165"/>
      <c r="DX111" s="165"/>
      <c r="DY111" s="166"/>
      <c r="DZ111" s="209"/>
      <c r="EA111" s="211"/>
      <c r="EB111" s="211"/>
      <c r="EC111" s="211"/>
      <c r="ED111" s="211"/>
      <c r="EE111" s="211"/>
      <c r="EH111" s="165"/>
      <c r="EI111" s="165"/>
      <c r="EJ111" s="166"/>
      <c r="EK111" s="209"/>
      <c r="EL111" s="211"/>
      <c r="EM111" s="211"/>
      <c r="EN111" s="211"/>
      <c r="EO111" s="211"/>
      <c r="EP111" s="211"/>
      <c r="ES111" s="165"/>
      <c r="ET111" s="165"/>
      <c r="EU111" s="166"/>
      <c r="EV111" s="209"/>
      <c r="EW111" s="211"/>
      <c r="EX111" s="211"/>
      <c r="EY111" s="211"/>
      <c r="EZ111" s="211"/>
      <c r="FA111" s="211"/>
      <c r="FD111" s="165"/>
      <c r="FE111" s="165"/>
      <c r="FF111" s="166"/>
      <c r="FG111" s="209"/>
      <c r="FH111" s="211"/>
      <c r="FI111" s="211"/>
      <c r="FJ111" s="211"/>
      <c r="FK111" s="211"/>
      <c r="FL111" s="211"/>
    </row>
    <row r="112" spans="9:168">
      <c r="I112" s="221">
        <f t="shared" si="55"/>
        <v>108</v>
      </c>
      <c r="J112" s="159">
        <f>'v-t_chart'!C109</f>
        <v>37.4</v>
      </c>
      <c r="K112" s="204">
        <f t="shared" ca="1" si="61"/>
        <v>109.54459999999999</v>
      </c>
      <c r="L112" s="205" t="b">
        <f>IF('Input&amp;Output'!$C$3=10,phase_chart!C109,IF('Input&amp;Output'!$C$3=21,phase_chart!G109,IF('Input&amp;Output'!$C$3=22,phase_chart!K109,IF('Input&amp;Output'!$C$3=31,phase_chart!O109,IF('Input&amp;Output'!$C$3=32,phase_chart!S109,"")))))</f>
        <v>0</v>
      </c>
      <c r="M112" s="206" t="b">
        <f>IF('Input&amp;Output'!$C$3=10,phase_chart!D109,IF('Input&amp;Output'!$C$3=21,phase_chart!H109,IF('Input&amp;Output'!$C$3=22,phase_chart!L109,IF('Input&amp;Output'!$C$3=31,phase_chart!P109,IF('Input&amp;Output'!$C$3=32,phase_chart!T109,"")))))</f>
        <v>1</v>
      </c>
      <c r="N112" s="205" t="b">
        <f>IF('Input&amp;Output'!$C$3=10,phase_chart!E109,IF('Input&amp;Output'!$C$3=21,phase_chart!I109,IF('Input&amp;Output'!$C$3=22,phase_chart!M109,IF('Input&amp;Output'!$C$3=31,phase_chart!Q109,IF('Input&amp;Output'!$C$3=32,phase_chart!U109,"")))))</f>
        <v>0</v>
      </c>
      <c r="P112" s="159">
        <f ca="1">IF(NOT($J112=0),IF($J112&lt;IF($P111=0,0,VLOOKUP(P111,tbL!$M$37:$Q$43,IF(L112=TRUE,2,4))),IF($J112&gt;=VLOOKUP(P111,tbL!$M$37:$Q$43,IF(L112=TRUE,3,5)),$P111,IF(AND(L111=TRUE,L112=TRUE),$P111,$P111-1)),IF(AND(L112=TRUE,J112=VLOOKUP(P111,tbL!$M$37:$Q$43,IF(L112=TRUE,2,4))),P111,IF($P111+1&gt;$C$12,$C$12,$P111+1))),0)</f>
        <v>1</v>
      </c>
      <c r="Q112" s="159">
        <f t="shared" ca="1" si="34"/>
        <v>1</v>
      </c>
      <c r="R112" s="207">
        <f t="shared" si="52"/>
        <v>0</v>
      </c>
      <c r="S112" s="208"/>
      <c r="T112" s="159">
        <f t="shared" si="53"/>
        <v>0</v>
      </c>
      <c r="U112" s="209" t="str">
        <f ca="1">IF(AND(T112=-1,N112=TRUE),"*",IF(AND(U111="*",N112=TRUE),"*",IF(AND(AND(L112=TRUE,U111="*"),J112&lt;VLOOKUP(V111+1,tbL!$M$38:$O$43,3)),"*","")))</f>
        <v/>
      </c>
      <c r="V112" s="204">
        <f t="shared" ca="1" si="35"/>
        <v>1</v>
      </c>
      <c r="Y112" s="159" t="str">
        <f t="shared" ca="1" si="36"/>
        <v/>
      </c>
      <c r="Z112" s="159" t="str">
        <f t="shared" si="37"/>
        <v/>
      </c>
      <c r="AA112" s="159">
        <f t="shared" ca="1" si="59"/>
        <v>1</v>
      </c>
      <c r="AC112" s="161" t="str">
        <f t="shared" ca="1" si="38"/>
        <v/>
      </c>
      <c r="AD112" s="161">
        <f t="shared" ca="1" si="39"/>
        <v>1</v>
      </c>
      <c r="AE112" s="161" t="str">
        <f t="shared" ca="1" si="40"/>
        <v/>
      </c>
      <c r="AF112" s="161">
        <f t="shared" ca="1" si="41"/>
        <v>1</v>
      </c>
      <c r="AG112" s="161" t="str">
        <f t="shared" ca="1" si="42"/>
        <v/>
      </c>
      <c r="AH112" s="161">
        <f t="shared" ca="1" si="43"/>
        <v>1</v>
      </c>
      <c r="AI112" s="161" t="str">
        <f t="shared" ca="1" si="44"/>
        <v/>
      </c>
      <c r="AJ112" s="161">
        <f t="shared" ca="1" si="45"/>
        <v>1</v>
      </c>
      <c r="AL112" s="161" t="str">
        <f t="shared" ca="1" si="46"/>
        <v/>
      </c>
      <c r="AM112" s="161">
        <f t="shared" ca="1" si="57"/>
        <v>1</v>
      </c>
      <c r="AN112" s="161" t="str">
        <f t="shared" ca="1" si="47"/>
        <v/>
      </c>
      <c r="AO112" s="161">
        <f t="shared" ca="1" si="56"/>
        <v>1</v>
      </c>
      <c r="AP112" s="161" t="str">
        <f t="shared" ca="1" si="48"/>
        <v/>
      </c>
      <c r="AQ112" s="161">
        <f t="shared" ca="1" si="54"/>
        <v>1</v>
      </c>
      <c r="AR112" s="161" t="str">
        <f t="shared" ca="1" si="49"/>
        <v/>
      </c>
      <c r="AS112" s="161">
        <f t="shared" ca="1" si="50"/>
        <v>1</v>
      </c>
      <c r="AT112" s="159" t="str">
        <f t="shared" ca="1" si="60"/>
        <v/>
      </c>
      <c r="AU112" s="210">
        <f t="shared" ca="1" si="33"/>
        <v>14</v>
      </c>
      <c r="AV112" s="209"/>
      <c r="AW112" s="204">
        <f t="shared" si="51"/>
        <v>614</v>
      </c>
      <c r="AX112" s="159"/>
      <c r="AZ112" s="159"/>
      <c r="BM112" s="207"/>
      <c r="BN112" s="212"/>
      <c r="BP112" s="209"/>
      <c r="BQ112" s="211"/>
      <c r="BR112" s="211"/>
      <c r="BS112" s="211"/>
      <c r="BT112" s="211"/>
      <c r="BU112" s="211"/>
      <c r="BV112" s="211"/>
      <c r="BW112" s="211"/>
      <c r="BX112" s="211"/>
      <c r="BY112" s="211"/>
      <c r="BZ112" s="211"/>
      <c r="CA112" s="209"/>
      <c r="CB112" s="224"/>
      <c r="CC112" s="204"/>
      <c r="CD112" s="204"/>
      <c r="CE112" s="204"/>
      <c r="CF112" s="211"/>
      <c r="CG112" s="211"/>
      <c r="CI112" s="209"/>
      <c r="CJ112" s="209"/>
      <c r="CW112" s="225"/>
      <c r="CX112" s="249"/>
      <c r="DD112" s="209"/>
      <c r="DE112" s="211"/>
      <c r="DF112" s="211"/>
      <c r="DG112" s="211"/>
      <c r="DH112" s="211"/>
      <c r="DI112" s="211"/>
      <c r="DL112" s="165"/>
      <c r="DM112" s="165"/>
      <c r="DN112" s="166"/>
      <c r="DO112" s="209"/>
      <c r="DP112" s="211"/>
      <c r="DQ112" s="211"/>
      <c r="DR112" s="211"/>
      <c r="DS112" s="211"/>
      <c r="DT112" s="211"/>
      <c r="DW112" s="165"/>
      <c r="DX112" s="165"/>
      <c r="DY112" s="166"/>
      <c r="DZ112" s="209"/>
      <c r="EA112" s="211"/>
      <c r="EB112" s="211"/>
      <c r="EC112" s="211"/>
      <c r="ED112" s="211"/>
      <c r="EE112" s="211"/>
      <c r="EH112" s="165"/>
      <c r="EI112" s="165"/>
      <c r="EJ112" s="166"/>
      <c r="EK112" s="209"/>
      <c r="EL112" s="211"/>
      <c r="EM112" s="211"/>
      <c r="EN112" s="211"/>
      <c r="EO112" s="211"/>
      <c r="EP112" s="211"/>
      <c r="ES112" s="165"/>
      <c r="ET112" s="165"/>
      <c r="EU112" s="166"/>
      <c r="EV112" s="209"/>
      <c r="EW112" s="211"/>
      <c r="EX112" s="211"/>
      <c r="EY112" s="211"/>
      <c r="EZ112" s="211"/>
      <c r="FA112" s="211"/>
      <c r="FD112" s="165"/>
      <c r="FE112" s="165"/>
      <c r="FF112" s="166"/>
      <c r="FG112" s="209"/>
      <c r="FH112" s="211"/>
      <c r="FI112" s="211"/>
      <c r="FJ112" s="211"/>
      <c r="FK112" s="211"/>
      <c r="FL112" s="211"/>
    </row>
    <row r="113" spans="9:168">
      <c r="I113" s="221">
        <f t="shared" si="55"/>
        <v>109</v>
      </c>
      <c r="J113" s="159">
        <f>'v-t_chart'!C110</f>
        <v>37.299999999999997</v>
      </c>
      <c r="K113" s="204">
        <f t="shared" ca="1" si="61"/>
        <v>109.25169999999999</v>
      </c>
      <c r="L113" s="205" t="b">
        <f>IF('Input&amp;Output'!$C$3=10,phase_chart!C110,IF('Input&amp;Output'!$C$3=21,phase_chart!G110,IF('Input&amp;Output'!$C$3=22,phase_chart!K110,IF('Input&amp;Output'!$C$3=31,phase_chart!O110,IF('Input&amp;Output'!$C$3=32,phase_chart!S110,"")))))</f>
        <v>0</v>
      </c>
      <c r="M113" s="206" t="b">
        <f>IF('Input&amp;Output'!$C$3=10,phase_chart!D110,IF('Input&amp;Output'!$C$3=21,phase_chart!H110,IF('Input&amp;Output'!$C$3=22,phase_chart!L110,IF('Input&amp;Output'!$C$3=31,phase_chart!P110,IF('Input&amp;Output'!$C$3=32,phase_chart!T110,"")))))</f>
        <v>1</v>
      </c>
      <c r="N113" s="205" t="b">
        <f>IF('Input&amp;Output'!$C$3=10,phase_chart!E110,IF('Input&amp;Output'!$C$3=21,phase_chart!I110,IF('Input&amp;Output'!$C$3=22,phase_chart!M110,IF('Input&amp;Output'!$C$3=31,phase_chart!Q110,IF('Input&amp;Output'!$C$3=32,phase_chart!U110,"")))))</f>
        <v>0</v>
      </c>
      <c r="P113" s="159">
        <f ca="1">IF(NOT($J113=0),IF($J113&lt;IF($P112=0,0,VLOOKUP(P112,tbL!$M$37:$Q$43,IF(L113=TRUE,2,4))),IF($J113&gt;=VLOOKUP(P112,tbL!$M$37:$Q$43,IF(L113=TRUE,3,5)),$P112,IF(AND(L112=TRUE,L113=TRUE),$P112,$P112-1)),IF(AND(L113=TRUE,J113=VLOOKUP(P112,tbL!$M$37:$Q$43,IF(L113=TRUE,2,4))),P112,IF($P112+1&gt;$C$12,$C$12,$P112+1))),0)</f>
        <v>1</v>
      </c>
      <c r="Q113" s="159">
        <f t="shared" ca="1" si="34"/>
        <v>1</v>
      </c>
      <c r="R113" s="207">
        <f t="shared" si="52"/>
        <v>0</v>
      </c>
      <c r="S113" s="208"/>
      <c r="T113" s="159">
        <f t="shared" si="53"/>
        <v>0</v>
      </c>
      <c r="U113" s="209" t="str">
        <f ca="1">IF(AND(T113=-1,N113=TRUE),"*",IF(AND(U112="*",N113=TRUE),"*",IF(AND(AND(L113=TRUE,U112="*"),J113&lt;VLOOKUP(V112+1,tbL!$M$38:$O$43,3)),"*","")))</f>
        <v/>
      </c>
      <c r="V113" s="204">
        <f t="shared" ca="1" si="35"/>
        <v>1</v>
      </c>
      <c r="Y113" s="159" t="str">
        <f t="shared" ca="1" si="36"/>
        <v/>
      </c>
      <c r="Z113" s="159" t="str">
        <f t="shared" si="37"/>
        <v/>
      </c>
      <c r="AA113" s="159">
        <f t="shared" ca="1" si="59"/>
        <v>1</v>
      </c>
      <c r="AC113" s="161" t="str">
        <f t="shared" ca="1" si="38"/>
        <v/>
      </c>
      <c r="AD113" s="161">
        <f t="shared" ca="1" si="39"/>
        <v>1</v>
      </c>
      <c r="AE113" s="161" t="str">
        <f t="shared" ca="1" si="40"/>
        <v/>
      </c>
      <c r="AF113" s="161">
        <f t="shared" ca="1" si="41"/>
        <v>1</v>
      </c>
      <c r="AG113" s="161" t="str">
        <f t="shared" ca="1" si="42"/>
        <v/>
      </c>
      <c r="AH113" s="161">
        <f t="shared" ca="1" si="43"/>
        <v>1</v>
      </c>
      <c r="AI113" s="161" t="str">
        <f t="shared" ca="1" si="44"/>
        <v/>
      </c>
      <c r="AJ113" s="161">
        <f t="shared" ca="1" si="45"/>
        <v>1</v>
      </c>
      <c r="AL113" s="161" t="str">
        <f t="shared" ca="1" si="46"/>
        <v/>
      </c>
      <c r="AM113" s="161">
        <f t="shared" ca="1" si="57"/>
        <v>1</v>
      </c>
      <c r="AN113" s="161" t="str">
        <f t="shared" ca="1" si="47"/>
        <v/>
      </c>
      <c r="AO113" s="161">
        <f t="shared" ca="1" si="56"/>
        <v>1</v>
      </c>
      <c r="AP113" s="161" t="str">
        <f t="shared" ca="1" si="48"/>
        <v/>
      </c>
      <c r="AQ113" s="161">
        <f t="shared" ca="1" si="54"/>
        <v>1</v>
      </c>
      <c r="AR113" s="161" t="str">
        <f t="shared" ca="1" si="49"/>
        <v/>
      </c>
      <c r="AS113" s="161">
        <f t="shared" ca="1" si="50"/>
        <v>1</v>
      </c>
      <c r="AT113" s="159" t="str">
        <f t="shared" ca="1" si="60"/>
        <v/>
      </c>
      <c r="AU113" s="210">
        <f t="shared" ca="1" si="33"/>
        <v>14</v>
      </c>
      <c r="AV113" s="209"/>
      <c r="AW113" s="204">
        <f t="shared" si="51"/>
        <v>624.36111111111109</v>
      </c>
      <c r="AX113" s="159"/>
      <c r="AZ113" s="159"/>
      <c r="BM113" s="207"/>
      <c r="BN113" s="212"/>
      <c r="BP113" s="209"/>
      <c r="BQ113" s="211"/>
      <c r="BR113" s="211"/>
      <c r="BS113" s="211"/>
      <c r="BT113" s="211"/>
      <c r="BU113" s="211"/>
      <c r="BV113" s="211"/>
      <c r="BW113" s="211"/>
      <c r="BX113" s="211"/>
      <c r="BY113" s="211"/>
      <c r="BZ113" s="211"/>
      <c r="CA113" s="209"/>
      <c r="CB113" s="224"/>
      <c r="CC113" s="204"/>
      <c r="CD113" s="204"/>
      <c r="CE113" s="204"/>
      <c r="CF113" s="211"/>
      <c r="CG113" s="211"/>
      <c r="CI113" s="209"/>
      <c r="CJ113" s="209"/>
      <c r="CW113" s="225"/>
      <c r="CX113" s="249"/>
      <c r="DD113" s="209"/>
      <c r="DE113" s="211"/>
      <c r="DF113" s="211"/>
      <c r="DG113" s="211"/>
      <c r="DH113" s="211"/>
      <c r="DI113" s="211"/>
      <c r="DL113" s="165"/>
      <c r="DM113" s="165"/>
      <c r="DN113" s="166"/>
      <c r="DO113" s="209"/>
      <c r="DP113" s="211"/>
      <c r="DQ113" s="211"/>
      <c r="DR113" s="211"/>
      <c r="DS113" s="211"/>
      <c r="DT113" s="211"/>
      <c r="DW113" s="165"/>
      <c r="DX113" s="165"/>
      <c r="DY113" s="166"/>
      <c r="DZ113" s="209"/>
      <c r="EA113" s="211"/>
      <c r="EB113" s="211"/>
      <c r="EC113" s="211"/>
      <c r="ED113" s="211"/>
      <c r="EE113" s="211"/>
      <c r="EH113" s="165"/>
      <c r="EI113" s="165"/>
      <c r="EJ113" s="166"/>
      <c r="EK113" s="209"/>
      <c r="EL113" s="211"/>
      <c r="EM113" s="211"/>
      <c r="EN113" s="211"/>
      <c r="EO113" s="211"/>
      <c r="EP113" s="211"/>
      <c r="ES113" s="165"/>
      <c r="ET113" s="165"/>
      <c r="EU113" s="166"/>
      <c r="EV113" s="209"/>
      <c r="EW113" s="211"/>
      <c r="EX113" s="211"/>
      <c r="EY113" s="211"/>
      <c r="EZ113" s="211"/>
      <c r="FA113" s="211"/>
      <c r="FD113" s="165"/>
      <c r="FE113" s="165"/>
      <c r="FF113" s="166"/>
      <c r="FG113" s="209"/>
      <c r="FH113" s="211"/>
      <c r="FI113" s="211"/>
      <c r="FJ113" s="211"/>
      <c r="FK113" s="211"/>
      <c r="FL113" s="211"/>
    </row>
    <row r="114" spans="9:168">
      <c r="I114" s="221">
        <f t="shared" si="55"/>
        <v>110</v>
      </c>
      <c r="J114" s="159">
        <f>'v-t_chart'!C111</f>
        <v>36.799999999999997</v>
      </c>
      <c r="K114" s="204">
        <f t="shared" ca="1" si="61"/>
        <v>107.78719999999998</v>
      </c>
      <c r="L114" s="205" t="b">
        <f>IF('Input&amp;Output'!$C$3=10,phase_chart!C111,IF('Input&amp;Output'!$C$3=21,phase_chart!G111,IF('Input&amp;Output'!$C$3=22,phase_chart!K111,IF('Input&amp;Output'!$C$3=31,phase_chart!O111,IF('Input&amp;Output'!$C$3=32,phase_chart!S111,"")))))</f>
        <v>0</v>
      </c>
      <c r="M114" s="206" t="b">
        <f>IF('Input&amp;Output'!$C$3=10,phase_chart!D111,IF('Input&amp;Output'!$C$3=21,phase_chart!H111,IF('Input&amp;Output'!$C$3=22,phase_chart!L111,IF('Input&amp;Output'!$C$3=31,phase_chart!P111,IF('Input&amp;Output'!$C$3=32,phase_chart!T111,"")))))</f>
        <v>1</v>
      </c>
      <c r="N114" s="205" t="b">
        <f>IF('Input&amp;Output'!$C$3=10,phase_chart!E111,IF('Input&amp;Output'!$C$3=21,phase_chart!I111,IF('Input&amp;Output'!$C$3=22,phase_chart!M111,IF('Input&amp;Output'!$C$3=31,phase_chart!Q111,IF('Input&amp;Output'!$C$3=32,phase_chart!U111,"")))))</f>
        <v>0</v>
      </c>
      <c r="P114" s="159">
        <f ca="1">IF(NOT($J114=0),IF($J114&lt;IF($P113=0,0,VLOOKUP(P113,tbL!$M$37:$Q$43,IF(L114=TRUE,2,4))),IF($J114&gt;=VLOOKUP(P113,tbL!$M$37:$Q$43,IF(L114=TRUE,3,5)),$P113,IF(AND(L113=TRUE,L114=TRUE),$P113,$P113-1)),IF(AND(L114=TRUE,J114=VLOOKUP(P113,tbL!$M$37:$Q$43,IF(L114=TRUE,2,4))),P113,IF($P113+1&gt;$C$12,$C$12,$P113+1))),0)</f>
        <v>1</v>
      </c>
      <c r="Q114" s="159">
        <f t="shared" ca="1" si="34"/>
        <v>1</v>
      </c>
      <c r="R114" s="207">
        <f t="shared" si="52"/>
        <v>0</v>
      </c>
      <c r="S114" s="208"/>
      <c r="T114" s="159">
        <f t="shared" si="53"/>
        <v>0</v>
      </c>
      <c r="U114" s="209" t="str">
        <f ca="1">IF(AND(T114=-1,N114=TRUE),"*",IF(AND(U113="*",N114=TRUE),"*",IF(AND(AND(L114=TRUE,U113="*"),J114&lt;VLOOKUP(V113+1,tbL!$M$38:$O$43,3)),"*","")))</f>
        <v/>
      </c>
      <c r="V114" s="204">
        <f t="shared" ca="1" si="35"/>
        <v>1</v>
      </c>
      <c r="Y114" s="159" t="str">
        <f t="shared" ca="1" si="36"/>
        <v/>
      </c>
      <c r="Z114" s="159" t="str">
        <f t="shared" si="37"/>
        <v/>
      </c>
      <c r="AA114" s="159">
        <f t="shared" ca="1" si="59"/>
        <v>1</v>
      </c>
      <c r="AC114" s="161" t="str">
        <f t="shared" ca="1" si="38"/>
        <v/>
      </c>
      <c r="AD114" s="161">
        <f t="shared" ca="1" si="39"/>
        <v>1</v>
      </c>
      <c r="AE114" s="161" t="str">
        <f t="shared" ca="1" si="40"/>
        <v/>
      </c>
      <c r="AF114" s="161">
        <f t="shared" ca="1" si="41"/>
        <v>1</v>
      </c>
      <c r="AG114" s="161" t="str">
        <f t="shared" ca="1" si="42"/>
        <v/>
      </c>
      <c r="AH114" s="161">
        <f t="shared" ca="1" si="43"/>
        <v>1</v>
      </c>
      <c r="AI114" s="161" t="str">
        <f t="shared" ca="1" si="44"/>
        <v/>
      </c>
      <c r="AJ114" s="161">
        <f t="shared" ca="1" si="45"/>
        <v>1</v>
      </c>
      <c r="AL114" s="161" t="str">
        <f t="shared" ca="1" si="46"/>
        <v/>
      </c>
      <c r="AM114" s="161">
        <f t="shared" ca="1" si="57"/>
        <v>1</v>
      </c>
      <c r="AN114" s="161" t="str">
        <f t="shared" ca="1" si="47"/>
        <v/>
      </c>
      <c r="AO114" s="161">
        <f t="shared" ca="1" si="56"/>
        <v>1</v>
      </c>
      <c r="AP114" s="161" t="str">
        <f t="shared" ca="1" si="48"/>
        <v/>
      </c>
      <c r="AQ114" s="161">
        <f t="shared" ca="1" si="54"/>
        <v>1</v>
      </c>
      <c r="AR114" s="161" t="str">
        <f t="shared" ca="1" si="49"/>
        <v/>
      </c>
      <c r="AS114" s="161">
        <f t="shared" ca="1" si="50"/>
        <v>1</v>
      </c>
      <c r="AT114" s="159" t="str">
        <f t="shared" ca="1" si="60"/>
        <v/>
      </c>
      <c r="AU114" s="210">
        <f t="shared" ca="1" si="33"/>
        <v>14</v>
      </c>
      <c r="AV114" s="209"/>
      <c r="AW114" s="204">
        <f t="shared" si="51"/>
        <v>634.58333333333326</v>
      </c>
      <c r="AX114" s="159"/>
      <c r="AZ114" s="159"/>
      <c r="BM114" s="207"/>
      <c r="BN114" s="212"/>
      <c r="BP114" s="209"/>
      <c r="BQ114" s="211"/>
      <c r="BR114" s="211"/>
      <c r="BS114" s="211"/>
      <c r="BT114" s="211"/>
      <c r="BU114" s="211"/>
      <c r="BV114" s="211"/>
      <c r="BW114" s="211"/>
      <c r="BX114" s="211"/>
      <c r="BY114" s="211"/>
      <c r="BZ114" s="211"/>
      <c r="CA114" s="209"/>
      <c r="CB114" s="224"/>
      <c r="CC114" s="204"/>
      <c r="CD114" s="204"/>
      <c r="CE114" s="204"/>
      <c r="CF114" s="211"/>
      <c r="CG114" s="211"/>
      <c r="CI114" s="209"/>
      <c r="CJ114" s="209"/>
      <c r="CW114" s="225"/>
      <c r="CX114" s="249"/>
      <c r="DD114" s="209"/>
      <c r="DE114" s="211"/>
      <c r="DF114" s="211"/>
      <c r="DG114" s="211"/>
      <c r="DH114" s="211"/>
      <c r="DI114" s="211"/>
      <c r="DL114" s="165"/>
      <c r="DM114" s="165"/>
      <c r="DN114" s="166"/>
      <c r="DO114" s="209"/>
      <c r="DP114" s="211"/>
      <c r="DQ114" s="211"/>
      <c r="DR114" s="211"/>
      <c r="DS114" s="211"/>
      <c r="DT114" s="211"/>
      <c r="DW114" s="165"/>
      <c r="DX114" s="165"/>
      <c r="DY114" s="166"/>
      <c r="DZ114" s="209"/>
      <c r="EA114" s="211"/>
      <c r="EB114" s="211"/>
      <c r="EC114" s="211"/>
      <c r="ED114" s="211"/>
      <c r="EE114" s="211"/>
      <c r="EH114" s="165"/>
      <c r="EI114" s="165"/>
      <c r="EJ114" s="166"/>
      <c r="EK114" s="209"/>
      <c r="EL114" s="211"/>
      <c r="EM114" s="211"/>
      <c r="EN114" s="211"/>
      <c r="EO114" s="211"/>
      <c r="EP114" s="211"/>
      <c r="ES114" s="165"/>
      <c r="ET114" s="165"/>
      <c r="EU114" s="166"/>
      <c r="EV114" s="209"/>
      <c r="EW114" s="211"/>
      <c r="EX114" s="211"/>
      <c r="EY114" s="211"/>
      <c r="EZ114" s="211"/>
      <c r="FA114" s="211"/>
      <c r="FD114" s="165"/>
      <c r="FE114" s="165"/>
      <c r="FF114" s="166"/>
      <c r="FG114" s="209"/>
      <c r="FH114" s="211"/>
      <c r="FI114" s="211"/>
      <c r="FJ114" s="211"/>
      <c r="FK114" s="211"/>
      <c r="FL114" s="211"/>
    </row>
    <row r="115" spans="9:168">
      <c r="I115" s="221">
        <f t="shared" si="55"/>
        <v>111</v>
      </c>
      <c r="J115" s="159">
        <f>'v-t_chart'!C112</f>
        <v>35.799999999999997</v>
      </c>
      <c r="K115" s="204">
        <f t="shared" ca="1" si="61"/>
        <v>104.85819999999998</v>
      </c>
      <c r="L115" s="205" t="b">
        <f>IF('Input&amp;Output'!$C$3=10,phase_chart!C112,IF('Input&amp;Output'!$C$3=21,phase_chart!G112,IF('Input&amp;Output'!$C$3=22,phase_chart!K112,IF('Input&amp;Output'!$C$3=31,phase_chart!O112,IF('Input&amp;Output'!$C$3=32,phase_chart!S112,"")))))</f>
        <v>0</v>
      </c>
      <c r="M115" s="206" t="b">
        <f>IF('Input&amp;Output'!$C$3=10,phase_chart!D112,IF('Input&amp;Output'!$C$3=21,phase_chart!H112,IF('Input&amp;Output'!$C$3=22,phase_chart!L112,IF('Input&amp;Output'!$C$3=31,phase_chart!P112,IF('Input&amp;Output'!$C$3=32,phase_chart!T112,"")))))</f>
        <v>0</v>
      </c>
      <c r="N115" s="205" t="b">
        <f>IF('Input&amp;Output'!$C$3=10,phase_chart!E112,IF('Input&amp;Output'!$C$3=21,phase_chart!I112,IF('Input&amp;Output'!$C$3=22,phase_chart!M112,IF('Input&amp;Output'!$C$3=31,phase_chart!Q112,IF('Input&amp;Output'!$C$3=32,phase_chart!U112,"")))))</f>
        <v>1</v>
      </c>
      <c r="P115" s="159">
        <f ca="1">IF(NOT($J115=0),IF($J115&lt;IF($P114=0,0,VLOOKUP(P114,tbL!$M$37:$Q$43,IF(L115=TRUE,2,4))),IF($J115&gt;=VLOOKUP(P114,tbL!$M$37:$Q$43,IF(L115=TRUE,3,5)),$P114,IF(AND(L114=TRUE,L115=TRUE),$P114,$P114-1)),IF(AND(L115=TRUE,J115=VLOOKUP(P114,tbL!$M$37:$Q$43,IF(L115=TRUE,2,4))),P114,IF($P114+1&gt;$C$12,$C$12,$P114+1))),0)</f>
        <v>1</v>
      </c>
      <c r="Q115" s="159">
        <f t="shared" ca="1" si="34"/>
        <v>1</v>
      </c>
      <c r="R115" s="207">
        <f t="shared" si="52"/>
        <v>0</v>
      </c>
      <c r="S115" s="208"/>
      <c r="T115" s="159">
        <f t="shared" si="53"/>
        <v>0</v>
      </c>
      <c r="U115" s="209" t="str">
        <f ca="1">IF(AND(T115=-1,N115=TRUE),"*",IF(AND(U114="*",N115=TRUE),"*",IF(AND(AND(L115=TRUE,U114="*"),J115&lt;VLOOKUP(V114+1,tbL!$M$38:$O$43,3)),"*","")))</f>
        <v/>
      </c>
      <c r="V115" s="204">
        <f t="shared" ca="1" si="35"/>
        <v>1</v>
      </c>
      <c r="Y115" s="159" t="str">
        <f t="shared" ca="1" si="36"/>
        <v/>
      </c>
      <c r="Z115" s="159" t="str">
        <f t="shared" si="37"/>
        <v/>
      </c>
      <c r="AA115" s="159">
        <f t="shared" ca="1" si="59"/>
        <v>1</v>
      </c>
      <c r="AC115" s="161" t="str">
        <f t="shared" ca="1" si="38"/>
        <v/>
      </c>
      <c r="AD115" s="161">
        <f t="shared" ca="1" si="39"/>
        <v>1</v>
      </c>
      <c r="AE115" s="161" t="str">
        <f t="shared" ca="1" si="40"/>
        <v/>
      </c>
      <c r="AF115" s="161">
        <f t="shared" ca="1" si="41"/>
        <v>1</v>
      </c>
      <c r="AG115" s="161" t="str">
        <f t="shared" ca="1" si="42"/>
        <v/>
      </c>
      <c r="AH115" s="161">
        <f t="shared" ca="1" si="43"/>
        <v>1</v>
      </c>
      <c r="AI115" s="161" t="str">
        <f t="shared" ca="1" si="44"/>
        <v/>
      </c>
      <c r="AJ115" s="161">
        <f t="shared" ca="1" si="45"/>
        <v>1</v>
      </c>
      <c r="AL115" s="161" t="str">
        <f t="shared" ca="1" si="46"/>
        <v/>
      </c>
      <c r="AM115" s="161">
        <f t="shared" ca="1" si="57"/>
        <v>1</v>
      </c>
      <c r="AN115" s="161" t="str">
        <f t="shared" ca="1" si="47"/>
        <v/>
      </c>
      <c r="AO115" s="161">
        <f t="shared" ca="1" si="56"/>
        <v>1</v>
      </c>
      <c r="AP115" s="161" t="str">
        <f t="shared" ca="1" si="48"/>
        <v/>
      </c>
      <c r="AQ115" s="161">
        <f t="shared" ca="1" si="54"/>
        <v>1</v>
      </c>
      <c r="AR115" s="161" t="str">
        <f t="shared" ca="1" si="49"/>
        <v/>
      </c>
      <c r="AS115" s="161">
        <f t="shared" ca="1" si="50"/>
        <v>1</v>
      </c>
      <c r="AT115" s="159" t="str">
        <f t="shared" ca="1" si="60"/>
        <v/>
      </c>
      <c r="AU115" s="210">
        <f t="shared" ca="1" si="33"/>
        <v>14</v>
      </c>
      <c r="AV115" s="209"/>
      <c r="AW115" s="204">
        <f t="shared" si="51"/>
        <v>644.52777777777771</v>
      </c>
      <c r="AX115" s="159"/>
      <c r="AZ115" s="159"/>
      <c r="BM115" s="207"/>
      <c r="BN115" s="212"/>
      <c r="BP115" s="209"/>
      <c r="BQ115" s="211"/>
      <c r="BR115" s="211"/>
      <c r="BS115" s="211"/>
      <c r="BT115" s="211"/>
      <c r="BU115" s="211"/>
      <c r="BV115" s="211"/>
      <c r="BW115" s="211"/>
      <c r="BX115" s="211"/>
      <c r="BY115" s="211"/>
      <c r="BZ115" s="211"/>
      <c r="CA115" s="209"/>
      <c r="CB115" s="224"/>
      <c r="CC115" s="204"/>
      <c r="CD115" s="204"/>
      <c r="CE115" s="204"/>
      <c r="CF115" s="211"/>
      <c r="CG115" s="211"/>
      <c r="CI115" s="209"/>
      <c r="CJ115" s="209"/>
      <c r="CW115" s="225"/>
      <c r="CX115" s="249"/>
      <c r="DD115" s="209"/>
      <c r="DE115" s="211"/>
      <c r="DF115" s="211"/>
      <c r="DG115" s="211"/>
      <c r="DH115" s="211"/>
      <c r="DI115" s="211"/>
      <c r="DL115" s="165"/>
      <c r="DM115" s="165"/>
      <c r="DN115" s="166"/>
      <c r="DO115" s="209"/>
      <c r="DP115" s="211"/>
      <c r="DQ115" s="211"/>
      <c r="DR115" s="211"/>
      <c r="DS115" s="211"/>
      <c r="DT115" s="211"/>
      <c r="DW115" s="165"/>
      <c r="DX115" s="165"/>
      <c r="DY115" s="166"/>
      <c r="DZ115" s="209"/>
      <c r="EA115" s="211"/>
      <c r="EB115" s="211"/>
      <c r="EC115" s="211"/>
      <c r="ED115" s="211"/>
      <c r="EE115" s="211"/>
      <c r="EH115" s="165"/>
      <c r="EI115" s="165"/>
      <c r="EJ115" s="166"/>
      <c r="EK115" s="209"/>
      <c r="EL115" s="211"/>
      <c r="EM115" s="211"/>
      <c r="EN115" s="211"/>
      <c r="EO115" s="211"/>
      <c r="EP115" s="211"/>
      <c r="ES115" s="165"/>
      <c r="ET115" s="165"/>
      <c r="EU115" s="166"/>
      <c r="EV115" s="209"/>
      <c r="EW115" s="211"/>
      <c r="EX115" s="211"/>
      <c r="EY115" s="211"/>
      <c r="EZ115" s="211"/>
      <c r="FA115" s="211"/>
      <c r="FD115" s="165"/>
      <c r="FE115" s="165"/>
      <c r="FF115" s="166"/>
      <c r="FG115" s="209"/>
      <c r="FH115" s="211"/>
      <c r="FI115" s="211"/>
      <c r="FJ115" s="211"/>
      <c r="FK115" s="211"/>
      <c r="FL115" s="211"/>
    </row>
    <row r="116" spans="9:168">
      <c r="I116" s="221">
        <f t="shared" si="55"/>
        <v>112</v>
      </c>
      <c r="J116" s="159">
        <f>'v-t_chart'!C113</f>
        <v>34.700000000000003</v>
      </c>
      <c r="K116" s="204">
        <f t="shared" ca="1" si="61"/>
        <v>101.63630000000001</v>
      </c>
      <c r="L116" s="205" t="b">
        <f>IF('Input&amp;Output'!$C$3=10,phase_chart!C113,IF('Input&amp;Output'!$C$3=21,phase_chart!G113,IF('Input&amp;Output'!$C$3=22,phase_chart!K113,IF('Input&amp;Output'!$C$3=31,phase_chart!O113,IF('Input&amp;Output'!$C$3=32,phase_chart!S113,"")))))</f>
        <v>0</v>
      </c>
      <c r="M116" s="206" t="b">
        <f>IF('Input&amp;Output'!$C$3=10,phase_chart!D113,IF('Input&amp;Output'!$C$3=21,phase_chart!H113,IF('Input&amp;Output'!$C$3=22,phase_chart!L113,IF('Input&amp;Output'!$C$3=31,phase_chart!P113,IF('Input&amp;Output'!$C$3=32,phase_chart!T113,"")))))</f>
        <v>0</v>
      </c>
      <c r="N116" s="205" t="b">
        <f>IF('Input&amp;Output'!$C$3=10,phase_chart!E113,IF('Input&amp;Output'!$C$3=21,phase_chart!I113,IF('Input&amp;Output'!$C$3=22,phase_chart!M113,IF('Input&amp;Output'!$C$3=31,phase_chart!Q113,IF('Input&amp;Output'!$C$3=32,phase_chart!U113,"")))))</f>
        <v>1</v>
      </c>
      <c r="P116" s="159">
        <f ca="1">IF(NOT($J116=0),IF($J116&lt;IF($P115=0,0,VLOOKUP(P115,tbL!$M$37:$Q$43,IF(L116=TRUE,2,4))),IF($J116&gt;=VLOOKUP(P115,tbL!$M$37:$Q$43,IF(L116=TRUE,3,5)),$P115,IF(AND(L115=TRUE,L116=TRUE),$P115,$P115-1)),IF(AND(L116=TRUE,J116=VLOOKUP(P115,tbL!$M$37:$Q$43,IF(L116=TRUE,2,4))),P115,IF($P115+1&gt;$C$12,$C$12,$P115+1))),0)</f>
        <v>1</v>
      </c>
      <c r="Q116" s="159">
        <f t="shared" ca="1" si="34"/>
        <v>1</v>
      </c>
      <c r="R116" s="207">
        <f t="shared" si="52"/>
        <v>0</v>
      </c>
      <c r="S116" s="208"/>
      <c r="T116" s="159">
        <f t="shared" si="53"/>
        <v>0</v>
      </c>
      <c r="U116" s="209" t="str">
        <f ca="1">IF(AND(T116=-1,N116=TRUE),"*",IF(AND(U115="*",N116=TRUE),"*",IF(AND(AND(L116=TRUE,U115="*"),J116&lt;VLOOKUP(V115+1,tbL!$M$38:$O$43,3)),"*","")))</f>
        <v/>
      </c>
      <c r="V116" s="204">
        <f t="shared" ca="1" si="35"/>
        <v>1</v>
      </c>
      <c r="Y116" s="159" t="str">
        <f t="shared" ca="1" si="36"/>
        <v/>
      </c>
      <c r="Z116" s="159" t="str">
        <f t="shared" si="37"/>
        <v/>
      </c>
      <c r="AA116" s="159">
        <f t="shared" ca="1" si="59"/>
        <v>1</v>
      </c>
      <c r="AC116" s="161" t="str">
        <f t="shared" ca="1" si="38"/>
        <v/>
      </c>
      <c r="AD116" s="161">
        <f t="shared" ca="1" si="39"/>
        <v>1</v>
      </c>
      <c r="AE116" s="161" t="str">
        <f t="shared" ca="1" si="40"/>
        <v/>
      </c>
      <c r="AF116" s="161">
        <f t="shared" ca="1" si="41"/>
        <v>1</v>
      </c>
      <c r="AG116" s="161" t="str">
        <f t="shared" ca="1" si="42"/>
        <v/>
      </c>
      <c r="AH116" s="161">
        <f t="shared" ca="1" si="43"/>
        <v>1</v>
      </c>
      <c r="AI116" s="161" t="str">
        <f t="shared" ca="1" si="44"/>
        <v/>
      </c>
      <c r="AJ116" s="161">
        <f t="shared" ca="1" si="45"/>
        <v>1</v>
      </c>
      <c r="AL116" s="161" t="str">
        <f t="shared" ca="1" si="46"/>
        <v/>
      </c>
      <c r="AM116" s="161">
        <f t="shared" ca="1" si="57"/>
        <v>1</v>
      </c>
      <c r="AN116" s="161" t="str">
        <f t="shared" ca="1" si="47"/>
        <v/>
      </c>
      <c r="AO116" s="161">
        <f t="shared" ca="1" si="56"/>
        <v>1</v>
      </c>
      <c r="AP116" s="161" t="str">
        <f t="shared" ca="1" si="48"/>
        <v/>
      </c>
      <c r="AQ116" s="161">
        <f t="shared" ca="1" si="54"/>
        <v>1</v>
      </c>
      <c r="AR116" s="161" t="str">
        <f t="shared" ca="1" si="49"/>
        <v/>
      </c>
      <c r="AS116" s="161">
        <f t="shared" ca="1" si="50"/>
        <v>1</v>
      </c>
      <c r="AT116" s="159" t="str">
        <f t="shared" ca="1" si="60"/>
        <v/>
      </c>
      <c r="AU116" s="210">
        <f t="shared" ca="1" si="33"/>
        <v>14</v>
      </c>
      <c r="AV116" s="209"/>
      <c r="AW116" s="204">
        <f t="shared" si="51"/>
        <v>654.16666666666663</v>
      </c>
      <c r="AX116" s="159"/>
      <c r="AZ116" s="159"/>
      <c r="BM116" s="207"/>
      <c r="BN116" s="212"/>
      <c r="BP116" s="209"/>
      <c r="BQ116" s="211"/>
      <c r="BR116" s="211"/>
      <c r="BS116" s="211"/>
      <c r="BT116" s="211"/>
      <c r="BU116" s="211"/>
      <c r="BV116" s="211"/>
      <c r="BW116" s="211"/>
      <c r="BX116" s="211"/>
      <c r="BY116" s="211"/>
      <c r="BZ116" s="211"/>
      <c r="CA116" s="209"/>
      <c r="CC116" s="204"/>
      <c r="CD116" s="204"/>
      <c r="CE116" s="204"/>
      <c r="CF116" s="211"/>
      <c r="CG116" s="211"/>
      <c r="CI116" s="209"/>
      <c r="CJ116" s="209"/>
      <c r="CW116" s="225"/>
      <c r="CX116" s="249"/>
      <c r="DD116" s="209"/>
      <c r="DE116" s="211"/>
      <c r="DF116" s="211"/>
      <c r="DG116" s="211"/>
      <c r="DH116" s="211"/>
      <c r="DI116" s="211"/>
      <c r="DL116" s="165"/>
      <c r="DM116" s="165"/>
      <c r="DN116" s="166"/>
      <c r="DO116" s="209"/>
      <c r="DP116" s="211"/>
      <c r="DQ116" s="211"/>
      <c r="DR116" s="211"/>
      <c r="DS116" s="211"/>
      <c r="DT116" s="211"/>
      <c r="DW116" s="165"/>
      <c r="DX116" s="165"/>
      <c r="DY116" s="166"/>
      <c r="DZ116" s="209"/>
      <c r="EA116" s="211"/>
      <c r="EB116" s="211"/>
      <c r="EC116" s="211"/>
      <c r="ED116" s="211"/>
      <c r="EE116" s="211"/>
      <c r="EH116" s="165"/>
      <c r="EI116" s="165"/>
      <c r="EJ116" s="166"/>
      <c r="EK116" s="209"/>
      <c r="EL116" s="211"/>
      <c r="EM116" s="211"/>
      <c r="EN116" s="211"/>
      <c r="EO116" s="211"/>
      <c r="EP116" s="211"/>
      <c r="ES116" s="165"/>
      <c r="ET116" s="165"/>
      <c r="EU116" s="166"/>
      <c r="EV116" s="209"/>
      <c r="EW116" s="211"/>
      <c r="EX116" s="211"/>
      <c r="EY116" s="211"/>
      <c r="EZ116" s="211"/>
      <c r="FA116" s="211"/>
      <c r="FD116" s="165"/>
      <c r="FE116" s="165"/>
      <c r="FF116" s="166"/>
      <c r="FG116" s="209"/>
      <c r="FH116" s="211"/>
      <c r="FI116" s="211"/>
      <c r="FJ116" s="211"/>
      <c r="FK116" s="211"/>
      <c r="FL116" s="211"/>
    </row>
    <row r="117" spans="9:168">
      <c r="I117" s="221">
        <f t="shared" si="55"/>
        <v>113</v>
      </c>
      <c r="J117" s="159">
        <f>'v-t_chart'!C114</f>
        <v>31.8</v>
      </c>
      <c r="K117" s="204">
        <f t="shared" ca="1" si="61"/>
        <v>93.142200000000003</v>
      </c>
      <c r="L117" s="205" t="b">
        <f>IF('Input&amp;Output'!$C$3=10,phase_chart!C114,IF('Input&amp;Output'!$C$3=21,phase_chart!G114,IF('Input&amp;Output'!$C$3=22,phase_chart!K114,IF('Input&amp;Output'!$C$3=31,phase_chart!O114,IF('Input&amp;Output'!$C$3=32,phase_chart!S114,"")))))</f>
        <v>0</v>
      </c>
      <c r="M117" s="206" t="b">
        <f>IF('Input&amp;Output'!$C$3=10,phase_chart!D114,IF('Input&amp;Output'!$C$3=21,phase_chart!H114,IF('Input&amp;Output'!$C$3=22,phase_chart!L114,IF('Input&amp;Output'!$C$3=31,phase_chart!P114,IF('Input&amp;Output'!$C$3=32,phase_chart!T114,"")))))</f>
        <v>0</v>
      </c>
      <c r="N117" s="205" t="b">
        <f>IF('Input&amp;Output'!$C$3=10,phase_chart!E114,IF('Input&amp;Output'!$C$3=21,phase_chart!I114,IF('Input&amp;Output'!$C$3=22,phase_chart!M114,IF('Input&amp;Output'!$C$3=31,phase_chart!Q114,IF('Input&amp;Output'!$C$3=32,phase_chart!U114,"")))))</f>
        <v>1</v>
      </c>
      <c r="P117" s="159">
        <f ca="1">IF(NOT($J117=0),IF($J117&lt;IF($P116=0,0,VLOOKUP(P116,tbL!$M$37:$Q$43,IF(L117=TRUE,2,4))),IF($J117&gt;=VLOOKUP(P116,tbL!$M$37:$Q$43,IF(L117=TRUE,3,5)),$P116,IF(AND(L116=TRUE,L117=TRUE),$P116,$P116-1)),IF(AND(L117=TRUE,J117=VLOOKUP(P116,tbL!$M$37:$Q$43,IF(L117=TRUE,2,4))),P116,IF($P116+1&gt;$C$12,$C$12,$P116+1))),0)</f>
        <v>1</v>
      </c>
      <c r="Q117" s="159">
        <f t="shared" ca="1" si="34"/>
        <v>1</v>
      </c>
      <c r="R117" s="207">
        <f t="shared" si="52"/>
        <v>0</v>
      </c>
      <c r="S117" s="208"/>
      <c r="T117" s="159">
        <f t="shared" si="53"/>
        <v>0</v>
      </c>
      <c r="U117" s="209" t="str">
        <f ca="1">IF(AND(T117=-1,N117=TRUE),"*",IF(AND(U116="*",N117=TRUE),"*",IF(AND(AND(L117=TRUE,U116="*"),J117&lt;VLOOKUP(V116+1,tbL!$M$38:$O$43,3)),"*","")))</f>
        <v/>
      </c>
      <c r="V117" s="204">
        <f t="shared" ca="1" si="35"/>
        <v>1</v>
      </c>
      <c r="Y117" s="159" t="str">
        <f t="shared" ca="1" si="36"/>
        <v/>
      </c>
      <c r="Z117" s="159" t="str">
        <f t="shared" si="37"/>
        <v/>
      </c>
      <c r="AA117" s="159">
        <f t="shared" ca="1" si="59"/>
        <v>1</v>
      </c>
      <c r="AC117" s="161" t="str">
        <f t="shared" ca="1" si="38"/>
        <v/>
      </c>
      <c r="AD117" s="161">
        <f t="shared" ca="1" si="39"/>
        <v>1</v>
      </c>
      <c r="AE117" s="161" t="str">
        <f t="shared" ca="1" si="40"/>
        <v/>
      </c>
      <c r="AF117" s="161">
        <f t="shared" ca="1" si="41"/>
        <v>1</v>
      </c>
      <c r="AG117" s="161" t="str">
        <f t="shared" ca="1" si="42"/>
        <v/>
      </c>
      <c r="AH117" s="161">
        <f t="shared" ca="1" si="43"/>
        <v>1</v>
      </c>
      <c r="AI117" s="161" t="str">
        <f t="shared" ca="1" si="44"/>
        <v/>
      </c>
      <c r="AJ117" s="161">
        <f t="shared" ca="1" si="45"/>
        <v>1</v>
      </c>
      <c r="AL117" s="161" t="str">
        <f t="shared" ca="1" si="46"/>
        <v/>
      </c>
      <c r="AM117" s="161">
        <f t="shared" ca="1" si="57"/>
        <v>1</v>
      </c>
      <c r="AN117" s="161" t="str">
        <f t="shared" ca="1" si="47"/>
        <v/>
      </c>
      <c r="AO117" s="161">
        <f t="shared" ca="1" si="56"/>
        <v>1</v>
      </c>
      <c r="AP117" s="161" t="str">
        <f t="shared" ca="1" si="48"/>
        <v/>
      </c>
      <c r="AQ117" s="161">
        <f t="shared" ca="1" si="54"/>
        <v>1</v>
      </c>
      <c r="AR117" s="161" t="str">
        <f t="shared" ca="1" si="49"/>
        <v/>
      </c>
      <c r="AS117" s="161">
        <f t="shared" ca="1" si="50"/>
        <v>1</v>
      </c>
      <c r="AT117" s="159" t="str">
        <f t="shared" ca="1" si="60"/>
        <v/>
      </c>
      <c r="AU117" s="210">
        <f t="shared" ca="1" si="33"/>
        <v>14</v>
      </c>
      <c r="AV117" s="209"/>
      <c r="AW117" s="204">
        <f t="shared" si="51"/>
        <v>663</v>
      </c>
      <c r="AX117" s="159"/>
      <c r="AZ117" s="159"/>
      <c r="BM117" s="207"/>
      <c r="BN117" s="212"/>
      <c r="BP117" s="209"/>
      <c r="BQ117" s="211"/>
      <c r="BR117" s="211"/>
      <c r="BS117" s="211"/>
      <c r="BT117" s="211"/>
      <c r="BU117" s="211"/>
      <c r="BV117" s="211"/>
      <c r="BW117" s="211"/>
      <c r="BX117" s="211"/>
      <c r="BY117" s="211"/>
      <c r="BZ117" s="211"/>
      <c r="CA117" s="209"/>
      <c r="CB117" s="224"/>
      <c r="CC117" s="204"/>
      <c r="CD117" s="204"/>
      <c r="CE117" s="204"/>
      <c r="CF117" s="211"/>
      <c r="CG117" s="211"/>
      <c r="CI117" s="209"/>
      <c r="CJ117" s="209"/>
      <c r="CW117" s="225"/>
      <c r="CX117" s="249"/>
      <c r="DD117" s="209"/>
      <c r="DE117" s="211"/>
      <c r="DF117" s="211"/>
      <c r="DG117" s="211"/>
      <c r="DH117" s="211"/>
      <c r="DI117" s="211"/>
      <c r="DL117" s="165"/>
      <c r="DM117" s="165"/>
      <c r="DN117" s="166"/>
      <c r="DO117" s="209"/>
      <c r="DP117" s="211"/>
      <c r="DQ117" s="211"/>
      <c r="DR117" s="211"/>
      <c r="DS117" s="211"/>
      <c r="DT117" s="211"/>
      <c r="DW117" s="165"/>
      <c r="DX117" s="165"/>
      <c r="DY117" s="166"/>
      <c r="DZ117" s="209"/>
      <c r="EA117" s="211"/>
      <c r="EB117" s="211"/>
      <c r="EC117" s="211"/>
      <c r="ED117" s="211"/>
      <c r="EE117" s="211"/>
      <c r="EH117" s="165"/>
      <c r="EI117" s="165"/>
      <c r="EJ117" s="166"/>
      <c r="EK117" s="209"/>
      <c r="EL117" s="211"/>
      <c r="EM117" s="211"/>
      <c r="EN117" s="211"/>
      <c r="EO117" s="211"/>
      <c r="EP117" s="211"/>
      <c r="ES117" s="165"/>
      <c r="ET117" s="165"/>
      <c r="EU117" s="166"/>
      <c r="EV117" s="209"/>
      <c r="EW117" s="211"/>
      <c r="EX117" s="211"/>
      <c r="EY117" s="211"/>
      <c r="EZ117" s="211"/>
      <c r="FA117" s="211"/>
      <c r="FD117" s="165"/>
      <c r="FE117" s="165"/>
      <c r="FF117" s="166"/>
      <c r="FG117" s="209"/>
      <c r="FH117" s="211"/>
      <c r="FI117" s="211"/>
      <c r="FJ117" s="211"/>
      <c r="FK117" s="211"/>
      <c r="FL117" s="211"/>
    </row>
    <row r="118" spans="9:168">
      <c r="I118" s="221">
        <f t="shared" si="55"/>
        <v>114</v>
      </c>
      <c r="J118" s="159">
        <f>'v-t_chart'!C115</f>
        <v>28.9</v>
      </c>
      <c r="K118" s="204">
        <f t="shared" ca="1" si="61"/>
        <v>84.648099999999985</v>
      </c>
      <c r="L118" s="205" t="b">
        <f>IF('Input&amp;Output'!$C$3=10,phase_chart!C115,IF('Input&amp;Output'!$C$3=21,phase_chart!G115,IF('Input&amp;Output'!$C$3=22,phase_chart!K115,IF('Input&amp;Output'!$C$3=31,phase_chart!O115,IF('Input&amp;Output'!$C$3=32,phase_chart!S115,"")))))</f>
        <v>0</v>
      </c>
      <c r="M118" s="206" t="b">
        <f>IF('Input&amp;Output'!$C$3=10,phase_chart!D115,IF('Input&amp;Output'!$C$3=21,phase_chart!H115,IF('Input&amp;Output'!$C$3=22,phase_chart!L115,IF('Input&amp;Output'!$C$3=31,phase_chart!P115,IF('Input&amp;Output'!$C$3=32,phase_chart!T115,"")))))</f>
        <v>0</v>
      </c>
      <c r="N118" s="205" t="b">
        <f>IF('Input&amp;Output'!$C$3=10,phase_chart!E115,IF('Input&amp;Output'!$C$3=21,phase_chart!I115,IF('Input&amp;Output'!$C$3=22,phase_chart!M115,IF('Input&amp;Output'!$C$3=31,phase_chart!Q115,IF('Input&amp;Output'!$C$3=32,phase_chart!U115,"")))))</f>
        <v>1</v>
      </c>
      <c r="P118" s="159">
        <f ca="1">IF(NOT($J118=0),IF($J118&lt;IF($P117=0,0,VLOOKUP(P117,tbL!$M$37:$Q$43,IF(L118=TRUE,2,4))),IF($J118&gt;=VLOOKUP(P117,tbL!$M$37:$Q$43,IF(L118=TRUE,3,5)),$P117,IF(AND(L117=TRUE,L118=TRUE),$P117,$P117-1)),IF(AND(L118=TRUE,J118=VLOOKUP(P117,tbL!$M$37:$Q$43,IF(L118=TRUE,2,4))),P117,IF($P117+1&gt;$C$12,$C$12,$P117+1))),0)</f>
        <v>1</v>
      </c>
      <c r="Q118" s="159">
        <f t="shared" ca="1" si="34"/>
        <v>1</v>
      </c>
      <c r="R118" s="207">
        <f t="shared" si="52"/>
        <v>0</v>
      </c>
      <c r="S118" s="208"/>
      <c r="T118" s="159">
        <f t="shared" si="53"/>
        <v>0</v>
      </c>
      <c r="U118" s="209" t="str">
        <f ca="1">IF(AND(T118=-1,N118=TRUE),"*",IF(AND(U117="*",N118=TRUE),"*",IF(AND(AND(L118=TRUE,U117="*"),J118&lt;VLOOKUP(V117+1,tbL!$M$38:$O$43,3)),"*","")))</f>
        <v/>
      </c>
      <c r="V118" s="204">
        <f t="shared" ca="1" si="35"/>
        <v>1</v>
      </c>
      <c r="Y118" s="159" t="str">
        <f t="shared" ca="1" si="36"/>
        <v/>
      </c>
      <c r="Z118" s="159" t="str">
        <f t="shared" si="37"/>
        <v/>
      </c>
      <c r="AA118" s="159">
        <f t="shared" ca="1" si="59"/>
        <v>1</v>
      </c>
      <c r="AC118" s="161" t="str">
        <f t="shared" ca="1" si="38"/>
        <v/>
      </c>
      <c r="AD118" s="161">
        <f t="shared" ca="1" si="39"/>
        <v>1</v>
      </c>
      <c r="AE118" s="161" t="str">
        <f t="shared" ca="1" si="40"/>
        <v/>
      </c>
      <c r="AF118" s="161">
        <f t="shared" ca="1" si="41"/>
        <v>1</v>
      </c>
      <c r="AG118" s="161" t="str">
        <f t="shared" ca="1" si="42"/>
        <v/>
      </c>
      <c r="AH118" s="161">
        <f t="shared" ca="1" si="43"/>
        <v>1</v>
      </c>
      <c r="AI118" s="161" t="str">
        <f t="shared" ca="1" si="44"/>
        <v/>
      </c>
      <c r="AJ118" s="161">
        <f t="shared" ca="1" si="45"/>
        <v>1</v>
      </c>
      <c r="AL118" s="161" t="str">
        <f t="shared" ca="1" si="46"/>
        <v/>
      </c>
      <c r="AM118" s="161">
        <f t="shared" ca="1" si="57"/>
        <v>1</v>
      </c>
      <c r="AN118" s="161" t="str">
        <f t="shared" ca="1" si="47"/>
        <v/>
      </c>
      <c r="AO118" s="161">
        <f t="shared" ca="1" si="56"/>
        <v>1</v>
      </c>
      <c r="AP118" s="161" t="str">
        <f t="shared" ca="1" si="48"/>
        <v/>
      </c>
      <c r="AQ118" s="161">
        <f t="shared" ca="1" si="54"/>
        <v>1</v>
      </c>
      <c r="AR118" s="161" t="str">
        <f t="shared" ca="1" si="49"/>
        <v/>
      </c>
      <c r="AS118" s="161">
        <f t="shared" ca="1" si="50"/>
        <v>1</v>
      </c>
      <c r="AT118" s="159" t="str">
        <f t="shared" ca="1" si="60"/>
        <v/>
      </c>
      <c r="AU118" s="210">
        <f t="shared" ca="1" si="33"/>
        <v>14</v>
      </c>
      <c r="AV118" s="209"/>
      <c r="AW118" s="204">
        <f t="shared" si="51"/>
        <v>671.02777777777783</v>
      </c>
      <c r="AX118" s="159"/>
      <c r="AZ118" s="159"/>
      <c r="BM118" s="207"/>
      <c r="BN118" s="212"/>
      <c r="BP118" s="209"/>
      <c r="BQ118" s="211"/>
      <c r="BR118" s="211"/>
      <c r="BS118" s="211"/>
      <c r="BT118" s="211"/>
      <c r="BU118" s="211"/>
      <c r="BV118" s="211"/>
      <c r="BW118" s="211"/>
      <c r="BX118" s="211"/>
      <c r="BY118" s="211"/>
      <c r="BZ118" s="211"/>
      <c r="CA118" s="209"/>
      <c r="CB118" s="224"/>
      <c r="CC118" s="204"/>
      <c r="CD118" s="204"/>
      <c r="CE118" s="204"/>
      <c r="CF118" s="211"/>
      <c r="CG118" s="211"/>
      <c r="CI118" s="209"/>
      <c r="CJ118" s="209"/>
      <c r="CW118" s="225"/>
      <c r="CX118" s="249"/>
      <c r="DD118" s="209"/>
      <c r="DE118" s="211"/>
      <c r="DF118" s="211"/>
      <c r="DG118" s="211"/>
      <c r="DH118" s="211"/>
      <c r="DI118" s="211"/>
      <c r="DL118" s="165"/>
      <c r="DM118" s="165"/>
      <c r="DN118" s="166"/>
      <c r="DO118" s="209"/>
      <c r="DP118" s="211"/>
      <c r="DQ118" s="211"/>
      <c r="DR118" s="211"/>
      <c r="DS118" s="211"/>
      <c r="DT118" s="211"/>
      <c r="DW118" s="165"/>
      <c r="DX118" s="165"/>
      <c r="DY118" s="166"/>
      <c r="DZ118" s="209"/>
      <c r="EA118" s="211"/>
      <c r="EB118" s="211"/>
      <c r="EC118" s="211"/>
      <c r="ED118" s="211"/>
      <c r="EE118" s="211"/>
      <c r="EH118" s="165"/>
      <c r="EI118" s="165"/>
      <c r="EJ118" s="166"/>
      <c r="EK118" s="209"/>
      <c r="EL118" s="211"/>
      <c r="EM118" s="211"/>
      <c r="EN118" s="211"/>
      <c r="EO118" s="211"/>
      <c r="EP118" s="211"/>
      <c r="ES118" s="165"/>
      <c r="ET118" s="165"/>
      <c r="EU118" s="166"/>
      <c r="EV118" s="209"/>
      <c r="EW118" s="211"/>
      <c r="EX118" s="211"/>
      <c r="EY118" s="211"/>
      <c r="EZ118" s="211"/>
      <c r="FA118" s="211"/>
      <c r="FD118" s="165"/>
      <c r="FE118" s="165"/>
      <c r="FF118" s="166"/>
      <c r="FG118" s="209"/>
      <c r="FH118" s="211"/>
      <c r="FI118" s="211"/>
      <c r="FJ118" s="211"/>
      <c r="FK118" s="211"/>
      <c r="FL118" s="211"/>
    </row>
    <row r="119" spans="9:168">
      <c r="I119" s="221">
        <f t="shared" si="55"/>
        <v>115</v>
      </c>
      <c r="J119" s="159">
        <f>'v-t_chart'!C116</f>
        <v>26.7</v>
      </c>
      <c r="K119" s="204">
        <f t="shared" ca="1" si="61"/>
        <v>78.204299999999989</v>
      </c>
      <c r="L119" s="205" t="b">
        <f>IF('Input&amp;Output'!$C$3=10,phase_chart!C116,IF('Input&amp;Output'!$C$3=21,phase_chart!G116,IF('Input&amp;Output'!$C$3=22,phase_chart!K116,IF('Input&amp;Output'!$C$3=31,phase_chart!O116,IF('Input&amp;Output'!$C$3=32,phase_chart!S116,"")))))</f>
        <v>0</v>
      </c>
      <c r="M119" s="206" t="b">
        <f>IF('Input&amp;Output'!$C$3=10,phase_chart!D116,IF('Input&amp;Output'!$C$3=21,phase_chart!H116,IF('Input&amp;Output'!$C$3=22,phase_chart!L116,IF('Input&amp;Output'!$C$3=31,phase_chart!P116,IF('Input&amp;Output'!$C$3=32,phase_chart!T116,"")))))</f>
        <v>0</v>
      </c>
      <c r="N119" s="205" t="b">
        <f>IF('Input&amp;Output'!$C$3=10,phase_chart!E116,IF('Input&amp;Output'!$C$3=21,phase_chart!I116,IF('Input&amp;Output'!$C$3=22,phase_chart!M116,IF('Input&amp;Output'!$C$3=31,phase_chart!Q116,IF('Input&amp;Output'!$C$3=32,phase_chart!U116,"")))))</f>
        <v>1</v>
      </c>
      <c r="P119" s="159">
        <f ca="1">IF(NOT($J119=0),IF($J119&lt;IF($P118=0,0,VLOOKUP(P118,tbL!$M$37:$Q$43,IF(L119=TRUE,2,4))),IF($J119&gt;=VLOOKUP(P118,tbL!$M$37:$Q$43,IF(L119=TRUE,3,5)),$P118,IF(AND(L118=TRUE,L119=TRUE),$P118,$P118-1)),IF(AND(L119=TRUE,J119=VLOOKUP(P118,tbL!$M$37:$Q$43,IF(L119=TRUE,2,4))),P118,IF($P118+1&gt;$C$12,$C$12,$P118+1))),0)</f>
        <v>1</v>
      </c>
      <c r="Q119" s="159">
        <f t="shared" ca="1" si="34"/>
        <v>1</v>
      </c>
      <c r="R119" s="207">
        <f t="shared" si="52"/>
        <v>0</v>
      </c>
      <c r="S119" s="208"/>
      <c r="T119" s="159">
        <f t="shared" si="53"/>
        <v>0</v>
      </c>
      <c r="U119" s="209" t="str">
        <f ca="1">IF(AND(T119=-1,N119=TRUE),"*",IF(AND(U118="*",N119=TRUE),"*",IF(AND(AND(L119=TRUE,U118="*"),J119&lt;VLOOKUP(V118+1,tbL!$M$38:$O$43,3)),"*","")))</f>
        <v/>
      </c>
      <c r="V119" s="204">
        <f t="shared" ca="1" si="35"/>
        <v>1</v>
      </c>
      <c r="Y119" s="159" t="str">
        <f t="shared" ca="1" si="36"/>
        <v/>
      </c>
      <c r="Z119" s="159" t="str">
        <f t="shared" si="37"/>
        <v/>
      </c>
      <c r="AA119" s="159">
        <f t="shared" ca="1" si="59"/>
        <v>1</v>
      </c>
      <c r="AC119" s="161" t="str">
        <f t="shared" ca="1" si="38"/>
        <v/>
      </c>
      <c r="AD119" s="161">
        <f t="shared" ca="1" si="39"/>
        <v>1</v>
      </c>
      <c r="AE119" s="161" t="str">
        <f t="shared" ca="1" si="40"/>
        <v/>
      </c>
      <c r="AF119" s="161">
        <f t="shared" ca="1" si="41"/>
        <v>1</v>
      </c>
      <c r="AG119" s="161" t="str">
        <f t="shared" ca="1" si="42"/>
        <v/>
      </c>
      <c r="AH119" s="161">
        <f t="shared" ca="1" si="43"/>
        <v>1</v>
      </c>
      <c r="AI119" s="161" t="str">
        <f t="shared" ca="1" si="44"/>
        <v/>
      </c>
      <c r="AJ119" s="161">
        <f t="shared" ca="1" si="45"/>
        <v>1</v>
      </c>
      <c r="AL119" s="161" t="str">
        <f t="shared" ca="1" si="46"/>
        <v/>
      </c>
      <c r="AM119" s="161">
        <f t="shared" ca="1" si="57"/>
        <v>1</v>
      </c>
      <c r="AN119" s="161" t="str">
        <f t="shared" ca="1" si="47"/>
        <v/>
      </c>
      <c r="AO119" s="161">
        <f t="shared" ca="1" si="56"/>
        <v>1</v>
      </c>
      <c r="AP119" s="161" t="str">
        <f t="shared" ca="1" si="48"/>
        <v/>
      </c>
      <c r="AQ119" s="161">
        <f t="shared" ca="1" si="54"/>
        <v>1</v>
      </c>
      <c r="AR119" s="161" t="str">
        <f t="shared" ca="1" si="49"/>
        <v/>
      </c>
      <c r="AS119" s="161">
        <f t="shared" ca="1" si="50"/>
        <v>1</v>
      </c>
      <c r="AT119" s="159" t="str">
        <f t="shared" ca="1" si="60"/>
        <v/>
      </c>
      <c r="AU119" s="210">
        <f t="shared" ca="1" si="33"/>
        <v>14</v>
      </c>
      <c r="AV119" s="209"/>
      <c r="AW119" s="204">
        <f t="shared" si="51"/>
        <v>678.44444444444446</v>
      </c>
      <c r="AX119" s="159"/>
      <c r="AZ119" s="159"/>
      <c r="BM119" s="207"/>
      <c r="BN119" s="212"/>
      <c r="BP119" s="209"/>
      <c r="BQ119" s="211"/>
      <c r="BR119" s="211"/>
      <c r="BS119" s="211"/>
      <c r="BT119" s="211"/>
      <c r="BU119" s="211"/>
      <c r="BV119" s="211"/>
      <c r="BW119" s="211"/>
      <c r="BX119" s="211"/>
      <c r="BY119" s="211"/>
      <c r="BZ119" s="211"/>
      <c r="CA119" s="209"/>
      <c r="CB119" s="224"/>
      <c r="CC119" s="204"/>
      <c r="CD119" s="204"/>
      <c r="CE119" s="204"/>
      <c r="CF119" s="211"/>
      <c r="CG119" s="211"/>
      <c r="CI119" s="209"/>
      <c r="CJ119" s="209"/>
      <c r="CW119" s="225"/>
      <c r="CX119" s="249"/>
      <c r="DD119" s="209"/>
      <c r="DE119" s="211"/>
      <c r="DF119" s="211"/>
      <c r="DG119" s="211"/>
      <c r="DH119" s="211"/>
      <c r="DI119" s="211"/>
      <c r="DL119" s="165"/>
      <c r="DM119" s="165"/>
      <c r="DN119" s="166"/>
      <c r="DO119" s="209"/>
      <c r="DP119" s="211"/>
      <c r="DQ119" s="211"/>
      <c r="DR119" s="211"/>
      <c r="DS119" s="211"/>
      <c r="DT119" s="211"/>
      <c r="DW119" s="165"/>
      <c r="DX119" s="165"/>
      <c r="DY119" s="166"/>
      <c r="DZ119" s="209"/>
      <c r="EA119" s="211"/>
      <c r="EB119" s="211"/>
      <c r="EC119" s="211"/>
      <c r="ED119" s="211"/>
      <c r="EE119" s="211"/>
      <c r="EH119" s="165"/>
      <c r="EI119" s="165"/>
      <c r="EJ119" s="166"/>
      <c r="EK119" s="209"/>
      <c r="EL119" s="211"/>
      <c r="EM119" s="211"/>
      <c r="EN119" s="211"/>
      <c r="EO119" s="211"/>
      <c r="EP119" s="211"/>
      <c r="ES119" s="165"/>
      <c r="ET119" s="165"/>
      <c r="EU119" s="166"/>
      <c r="EV119" s="209"/>
      <c r="EW119" s="211"/>
      <c r="EX119" s="211"/>
      <c r="EY119" s="211"/>
      <c r="EZ119" s="211"/>
      <c r="FA119" s="211"/>
      <c r="FD119" s="165"/>
      <c r="FE119" s="165"/>
      <c r="FF119" s="166"/>
      <c r="FG119" s="209"/>
      <c r="FH119" s="211"/>
      <c r="FI119" s="211"/>
      <c r="FJ119" s="211"/>
      <c r="FK119" s="211"/>
      <c r="FL119" s="211"/>
    </row>
    <row r="120" spans="9:168">
      <c r="I120" s="221">
        <f t="shared" si="55"/>
        <v>116</v>
      </c>
      <c r="J120" s="159">
        <f>'v-t_chart'!C117</f>
        <v>24.6</v>
      </c>
      <c r="K120" s="204">
        <f t="shared" ca="1" si="61"/>
        <v>72.053399999999996</v>
      </c>
      <c r="L120" s="205" t="b">
        <f>IF('Input&amp;Output'!$C$3=10,phase_chart!C117,IF('Input&amp;Output'!$C$3=21,phase_chart!G117,IF('Input&amp;Output'!$C$3=22,phase_chart!K117,IF('Input&amp;Output'!$C$3=31,phase_chart!O117,IF('Input&amp;Output'!$C$3=32,phase_chart!S117,"")))))</f>
        <v>0</v>
      </c>
      <c r="M120" s="206" t="b">
        <f>IF('Input&amp;Output'!$C$3=10,phase_chart!D117,IF('Input&amp;Output'!$C$3=21,phase_chart!H117,IF('Input&amp;Output'!$C$3=22,phase_chart!L117,IF('Input&amp;Output'!$C$3=31,phase_chart!P117,IF('Input&amp;Output'!$C$3=32,phase_chart!T117,"")))))</f>
        <v>1</v>
      </c>
      <c r="N120" s="205" t="b">
        <f>IF('Input&amp;Output'!$C$3=10,phase_chart!E117,IF('Input&amp;Output'!$C$3=21,phase_chart!I117,IF('Input&amp;Output'!$C$3=22,phase_chart!M117,IF('Input&amp;Output'!$C$3=31,phase_chart!Q117,IF('Input&amp;Output'!$C$3=32,phase_chart!U117,"")))))</f>
        <v>0</v>
      </c>
      <c r="P120" s="159">
        <f ca="1">IF(NOT($J120=0),IF($J120&lt;IF($P119=0,0,VLOOKUP(P119,tbL!$M$37:$Q$43,IF(L120=TRUE,2,4))),IF($J120&gt;=VLOOKUP(P119,tbL!$M$37:$Q$43,IF(L120=TRUE,3,5)),$P119,IF(AND(L119=TRUE,L120=TRUE),$P119,$P119-1)),IF(AND(L120=TRUE,J120=VLOOKUP(P119,tbL!$M$37:$Q$43,IF(L120=TRUE,2,4))),P119,IF($P119+1&gt;$C$12,$C$12,$P119+1))),0)</f>
        <v>1</v>
      </c>
      <c r="Q120" s="159">
        <f t="shared" ca="1" si="34"/>
        <v>1</v>
      </c>
      <c r="R120" s="207">
        <f t="shared" si="52"/>
        <v>0</v>
      </c>
      <c r="S120" s="208"/>
      <c r="T120" s="159">
        <f t="shared" si="53"/>
        <v>0</v>
      </c>
      <c r="U120" s="209" t="str">
        <f ca="1">IF(AND(T120=-1,N120=TRUE),"*",IF(AND(U119="*",N120=TRUE),"*",IF(AND(AND(L120=TRUE,U119="*"),J120&lt;VLOOKUP(V119+1,tbL!$M$38:$O$43,3)),"*","")))</f>
        <v/>
      </c>
      <c r="V120" s="204">
        <f t="shared" ca="1" si="35"/>
        <v>1</v>
      </c>
      <c r="Y120" s="159" t="str">
        <f t="shared" ca="1" si="36"/>
        <v/>
      </c>
      <c r="Z120" s="159" t="str">
        <f t="shared" si="37"/>
        <v/>
      </c>
      <c r="AA120" s="159">
        <f t="shared" ca="1" si="59"/>
        <v>1</v>
      </c>
      <c r="AC120" s="161" t="str">
        <f t="shared" ca="1" si="38"/>
        <v/>
      </c>
      <c r="AD120" s="161">
        <f t="shared" ca="1" si="39"/>
        <v>1</v>
      </c>
      <c r="AE120" s="161" t="str">
        <f t="shared" ca="1" si="40"/>
        <v/>
      </c>
      <c r="AF120" s="161">
        <f t="shared" ca="1" si="41"/>
        <v>1</v>
      </c>
      <c r="AG120" s="161" t="str">
        <f t="shared" ca="1" si="42"/>
        <v/>
      </c>
      <c r="AH120" s="161">
        <f t="shared" ca="1" si="43"/>
        <v>1</v>
      </c>
      <c r="AI120" s="161" t="str">
        <f t="shared" ca="1" si="44"/>
        <v/>
      </c>
      <c r="AJ120" s="161">
        <f t="shared" ca="1" si="45"/>
        <v>1</v>
      </c>
      <c r="AL120" s="161" t="str">
        <f t="shared" ca="1" si="46"/>
        <v/>
      </c>
      <c r="AM120" s="161">
        <f t="shared" ca="1" si="57"/>
        <v>1</v>
      </c>
      <c r="AN120" s="161" t="str">
        <f t="shared" ca="1" si="47"/>
        <v/>
      </c>
      <c r="AO120" s="161">
        <f t="shared" ca="1" si="56"/>
        <v>1</v>
      </c>
      <c r="AP120" s="161" t="str">
        <f t="shared" ca="1" si="48"/>
        <v/>
      </c>
      <c r="AQ120" s="161">
        <f t="shared" ca="1" si="54"/>
        <v>1</v>
      </c>
      <c r="AR120" s="161" t="str">
        <f t="shared" ca="1" si="49"/>
        <v/>
      </c>
      <c r="AS120" s="161">
        <f t="shared" ca="1" si="50"/>
        <v>1</v>
      </c>
      <c r="AT120" s="159" t="str">
        <f t="shared" ca="1" si="60"/>
        <v/>
      </c>
      <c r="AU120" s="210">
        <f t="shared" ca="1" si="33"/>
        <v>14</v>
      </c>
      <c r="AV120" s="209"/>
      <c r="AW120" s="204">
        <f t="shared" si="51"/>
        <v>685.27777777777783</v>
      </c>
      <c r="AX120" s="159"/>
      <c r="AZ120" s="159"/>
      <c r="BM120" s="207"/>
      <c r="BN120" s="212"/>
      <c r="BP120" s="209"/>
      <c r="BQ120" s="211"/>
      <c r="BR120" s="211"/>
      <c r="BS120" s="211"/>
      <c r="BT120" s="211"/>
      <c r="BU120" s="211"/>
      <c r="BV120" s="211"/>
      <c r="BW120" s="211"/>
      <c r="BX120" s="211"/>
      <c r="BY120" s="211"/>
      <c r="BZ120" s="211"/>
      <c r="CA120" s="209"/>
      <c r="CB120" s="224"/>
      <c r="CC120" s="204"/>
      <c r="CD120" s="204"/>
      <c r="CE120" s="204"/>
      <c r="CF120" s="211"/>
      <c r="CG120" s="211"/>
      <c r="CI120" s="209"/>
      <c r="CJ120" s="209"/>
      <c r="CW120" s="225"/>
      <c r="CX120" s="249"/>
      <c r="DD120" s="209"/>
      <c r="DE120" s="211"/>
      <c r="DF120" s="211"/>
      <c r="DG120" s="211"/>
      <c r="DH120" s="211"/>
      <c r="DI120" s="211"/>
      <c r="DL120" s="165"/>
      <c r="DM120" s="165"/>
      <c r="DN120" s="166"/>
      <c r="DO120" s="209"/>
      <c r="DP120" s="211"/>
      <c r="DQ120" s="211"/>
      <c r="DR120" s="211"/>
      <c r="DS120" s="211"/>
      <c r="DT120" s="211"/>
      <c r="DW120" s="165"/>
      <c r="DX120" s="165"/>
      <c r="DY120" s="166"/>
      <c r="DZ120" s="209"/>
      <c r="EA120" s="211"/>
      <c r="EB120" s="211"/>
      <c r="EC120" s="211"/>
      <c r="ED120" s="211"/>
      <c r="EE120" s="211"/>
      <c r="EH120" s="165"/>
      <c r="EI120" s="165"/>
      <c r="EJ120" s="166"/>
      <c r="EK120" s="209"/>
      <c r="EL120" s="211"/>
      <c r="EM120" s="211"/>
      <c r="EN120" s="211"/>
      <c r="EO120" s="211"/>
      <c r="EP120" s="211"/>
      <c r="ES120" s="165"/>
      <c r="ET120" s="165"/>
      <c r="EU120" s="166"/>
      <c r="EV120" s="209"/>
      <c r="EW120" s="211"/>
      <c r="EX120" s="211"/>
      <c r="EY120" s="211"/>
      <c r="EZ120" s="211"/>
      <c r="FA120" s="211"/>
      <c r="FD120" s="165"/>
      <c r="FE120" s="165"/>
      <c r="FF120" s="166"/>
      <c r="FG120" s="209"/>
      <c r="FH120" s="211"/>
      <c r="FI120" s="211"/>
      <c r="FJ120" s="211"/>
      <c r="FK120" s="211"/>
      <c r="FL120" s="211"/>
    </row>
    <row r="121" spans="9:168">
      <c r="I121" s="221">
        <f t="shared" si="55"/>
        <v>117</v>
      </c>
      <c r="J121" s="159">
        <f>'v-t_chart'!C118</f>
        <v>25.2</v>
      </c>
      <c r="K121" s="204">
        <f t="shared" ca="1" si="61"/>
        <v>73.8108</v>
      </c>
      <c r="L121" s="205" t="b">
        <f>IF('Input&amp;Output'!$C$3=10,phase_chart!C118,IF('Input&amp;Output'!$C$3=21,phase_chart!G118,IF('Input&amp;Output'!$C$3=22,phase_chart!K118,IF('Input&amp;Output'!$C$3=31,phase_chart!O118,IF('Input&amp;Output'!$C$3=32,phase_chart!S118,"")))))</f>
        <v>0</v>
      </c>
      <c r="M121" s="206" t="b">
        <f>IF('Input&amp;Output'!$C$3=10,phase_chart!D118,IF('Input&amp;Output'!$C$3=21,phase_chart!H118,IF('Input&amp;Output'!$C$3=22,phase_chart!L118,IF('Input&amp;Output'!$C$3=31,phase_chart!P118,IF('Input&amp;Output'!$C$3=32,phase_chart!T118,"")))))</f>
        <v>1</v>
      </c>
      <c r="N121" s="205" t="b">
        <f>IF('Input&amp;Output'!$C$3=10,phase_chart!E118,IF('Input&amp;Output'!$C$3=21,phase_chart!I118,IF('Input&amp;Output'!$C$3=22,phase_chart!M118,IF('Input&amp;Output'!$C$3=31,phase_chart!Q118,IF('Input&amp;Output'!$C$3=32,phase_chart!U118,"")))))</f>
        <v>0</v>
      </c>
      <c r="P121" s="159">
        <f ca="1">IF(NOT($J121=0),IF($J121&lt;IF($P120=0,0,VLOOKUP(P120,tbL!$M$37:$Q$43,IF(L121=TRUE,2,4))),IF($J121&gt;=VLOOKUP(P120,tbL!$M$37:$Q$43,IF(L121=TRUE,3,5)),$P120,IF(AND(L120=TRUE,L121=TRUE),$P120,$P120-1)),IF(AND(L121=TRUE,J121=VLOOKUP(P120,tbL!$M$37:$Q$43,IF(L121=TRUE,2,4))),P120,IF($P120+1&gt;$C$12,$C$12,$P120+1))),0)</f>
        <v>1</v>
      </c>
      <c r="Q121" s="159">
        <f t="shared" ca="1" si="34"/>
        <v>1</v>
      </c>
      <c r="R121" s="207">
        <f t="shared" si="52"/>
        <v>0</v>
      </c>
      <c r="S121" s="208"/>
      <c r="T121" s="159">
        <f t="shared" si="53"/>
        <v>0</v>
      </c>
      <c r="U121" s="209" t="str">
        <f ca="1">IF(AND(T121=-1,N121=TRUE),"*",IF(AND(U120="*",N121=TRUE),"*",IF(AND(AND(L121=TRUE,U120="*"),J121&lt;VLOOKUP(V120+1,tbL!$M$38:$O$43,3)),"*","")))</f>
        <v/>
      </c>
      <c r="V121" s="204">
        <f t="shared" ca="1" si="35"/>
        <v>1</v>
      </c>
      <c r="Y121" s="159" t="str">
        <f t="shared" ca="1" si="36"/>
        <v/>
      </c>
      <c r="Z121" s="159" t="str">
        <f t="shared" si="37"/>
        <v/>
      </c>
      <c r="AA121" s="159">
        <f t="shared" ca="1" si="59"/>
        <v>1</v>
      </c>
      <c r="AC121" s="161" t="str">
        <f t="shared" ca="1" si="38"/>
        <v/>
      </c>
      <c r="AD121" s="161">
        <f t="shared" ca="1" si="39"/>
        <v>1</v>
      </c>
      <c r="AE121" s="161" t="str">
        <f t="shared" ca="1" si="40"/>
        <v/>
      </c>
      <c r="AF121" s="161">
        <f t="shared" ca="1" si="41"/>
        <v>1</v>
      </c>
      <c r="AG121" s="161" t="str">
        <f t="shared" ca="1" si="42"/>
        <v/>
      </c>
      <c r="AH121" s="161">
        <f t="shared" ca="1" si="43"/>
        <v>1</v>
      </c>
      <c r="AI121" s="161" t="str">
        <f t="shared" ca="1" si="44"/>
        <v/>
      </c>
      <c r="AJ121" s="161">
        <f t="shared" ca="1" si="45"/>
        <v>1</v>
      </c>
      <c r="AL121" s="161" t="str">
        <f t="shared" ca="1" si="46"/>
        <v/>
      </c>
      <c r="AM121" s="161">
        <f t="shared" ca="1" si="57"/>
        <v>1</v>
      </c>
      <c r="AN121" s="161" t="str">
        <f t="shared" ca="1" si="47"/>
        <v/>
      </c>
      <c r="AO121" s="161">
        <f t="shared" ca="1" si="56"/>
        <v>1</v>
      </c>
      <c r="AP121" s="161" t="str">
        <f t="shared" ca="1" si="48"/>
        <v/>
      </c>
      <c r="AQ121" s="161">
        <f t="shared" ca="1" si="54"/>
        <v>1</v>
      </c>
      <c r="AR121" s="161" t="str">
        <f t="shared" ca="1" si="49"/>
        <v/>
      </c>
      <c r="AS121" s="161">
        <f t="shared" ca="1" si="50"/>
        <v>1</v>
      </c>
      <c r="AT121" s="159" t="str">
        <f t="shared" ca="1" si="60"/>
        <v/>
      </c>
      <c r="AU121" s="210">
        <f t="shared" ca="1" si="33"/>
        <v>14</v>
      </c>
      <c r="AV121" s="209"/>
      <c r="AW121" s="204">
        <f t="shared" si="51"/>
        <v>692.27777777777783</v>
      </c>
      <c r="AX121" s="159"/>
      <c r="AZ121" s="159"/>
      <c r="BM121" s="207"/>
      <c r="BN121" s="212"/>
      <c r="BP121" s="209"/>
      <c r="BQ121" s="211"/>
      <c r="BR121" s="211"/>
      <c r="BS121" s="211"/>
      <c r="BT121" s="211"/>
      <c r="BU121" s="211"/>
      <c r="BV121" s="211"/>
      <c r="BW121" s="211"/>
      <c r="BX121" s="211"/>
      <c r="BY121" s="211"/>
      <c r="BZ121" s="211"/>
      <c r="CA121" s="209"/>
      <c r="CC121" s="204"/>
      <c r="CD121" s="204"/>
      <c r="CE121" s="204"/>
      <c r="CF121" s="211"/>
      <c r="CG121" s="211"/>
      <c r="CI121" s="209"/>
      <c r="CJ121" s="209"/>
      <c r="CW121" s="225"/>
      <c r="CX121" s="249"/>
      <c r="DD121" s="209"/>
      <c r="DE121" s="211"/>
      <c r="DF121" s="211"/>
      <c r="DG121" s="211"/>
      <c r="DH121" s="211"/>
      <c r="DI121" s="211"/>
      <c r="DL121" s="165"/>
      <c r="DM121" s="165"/>
      <c r="DN121" s="166"/>
      <c r="DO121" s="209"/>
      <c r="DP121" s="211"/>
      <c r="DQ121" s="211"/>
      <c r="DR121" s="211"/>
      <c r="DS121" s="211"/>
      <c r="DT121" s="211"/>
      <c r="DW121" s="165"/>
      <c r="DX121" s="165"/>
      <c r="DY121" s="166"/>
      <c r="DZ121" s="209"/>
      <c r="EA121" s="211"/>
      <c r="EB121" s="211"/>
      <c r="EC121" s="211"/>
      <c r="ED121" s="211"/>
      <c r="EE121" s="211"/>
      <c r="EH121" s="165"/>
      <c r="EI121" s="165"/>
      <c r="EJ121" s="166"/>
      <c r="EK121" s="209"/>
      <c r="EL121" s="211"/>
      <c r="EM121" s="211"/>
      <c r="EN121" s="211"/>
      <c r="EO121" s="211"/>
      <c r="EP121" s="211"/>
      <c r="ES121" s="165"/>
      <c r="ET121" s="165"/>
      <c r="EU121" s="166"/>
      <c r="EV121" s="209"/>
      <c r="EW121" s="211"/>
      <c r="EX121" s="211"/>
      <c r="EY121" s="211"/>
      <c r="EZ121" s="211"/>
      <c r="FA121" s="211"/>
      <c r="FD121" s="165"/>
      <c r="FE121" s="165"/>
      <c r="FF121" s="166"/>
      <c r="FG121" s="209"/>
      <c r="FH121" s="211"/>
      <c r="FI121" s="211"/>
      <c r="FJ121" s="211"/>
      <c r="FK121" s="211"/>
      <c r="FL121" s="211"/>
    </row>
    <row r="122" spans="9:168">
      <c r="I122" s="221">
        <f t="shared" si="55"/>
        <v>118</v>
      </c>
      <c r="J122" s="159">
        <f>'v-t_chart'!C119</f>
        <v>26.2</v>
      </c>
      <c r="K122" s="204">
        <f t="shared" ca="1" si="61"/>
        <v>76.739799999999988</v>
      </c>
      <c r="L122" s="205" t="b">
        <f>IF('Input&amp;Output'!$C$3=10,phase_chart!C119,IF('Input&amp;Output'!$C$3=21,phase_chart!G119,IF('Input&amp;Output'!$C$3=22,phase_chart!K119,IF('Input&amp;Output'!$C$3=31,phase_chart!O119,IF('Input&amp;Output'!$C$3=32,phase_chart!S119,"")))))</f>
        <v>0</v>
      </c>
      <c r="M122" s="206" t="b">
        <f>IF('Input&amp;Output'!$C$3=10,phase_chart!D119,IF('Input&amp;Output'!$C$3=21,phase_chart!H119,IF('Input&amp;Output'!$C$3=22,phase_chart!L119,IF('Input&amp;Output'!$C$3=31,phase_chart!P119,IF('Input&amp;Output'!$C$3=32,phase_chart!T119,"")))))</f>
        <v>1</v>
      </c>
      <c r="N122" s="205" t="b">
        <f>IF('Input&amp;Output'!$C$3=10,phase_chart!E119,IF('Input&amp;Output'!$C$3=21,phase_chart!I119,IF('Input&amp;Output'!$C$3=22,phase_chart!M119,IF('Input&amp;Output'!$C$3=31,phase_chart!Q119,IF('Input&amp;Output'!$C$3=32,phase_chart!U119,"")))))</f>
        <v>0</v>
      </c>
      <c r="P122" s="159">
        <f ca="1">IF(NOT($J122=0),IF($J122&lt;IF($P121=0,0,VLOOKUP(P121,tbL!$M$37:$Q$43,IF(L122=TRUE,2,4))),IF($J122&gt;=VLOOKUP(P121,tbL!$M$37:$Q$43,IF(L122=TRUE,3,5)),$P121,IF(AND(L121=TRUE,L122=TRUE),$P121,$P121-1)),IF(AND(L122=TRUE,J122=VLOOKUP(P121,tbL!$M$37:$Q$43,IF(L122=TRUE,2,4))),P121,IF($P121+1&gt;$C$12,$C$12,$P121+1))),0)</f>
        <v>1</v>
      </c>
      <c r="Q122" s="159">
        <f t="shared" ca="1" si="34"/>
        <v>1</v>
      </c>
      <c r="R122" s="207">
        <f t="shared" si="52"/>
        <v>0</v>
      </c>
      <c r="S122" s="208"/>
      <c r="T122" s="159">
        <f t="shared" si="53"/>
        <v>0</v>
      </c>
      <c r="U122" s="209" t="str">
        <f ca="1">IF(AND(T122=-1,N122=TRUE),"*",IF(AND(U121="*",N122=TRUE),"*",IF(AND(AND(L122=TRUE,U121="*"),J122&lt;VLOOKUP(V121+1,tbL!$M$38:$O$43,3)),"*","")))</f>
        <v/>
      </c>
      <c r="V122" s="204">
        <f t="shared" ca="1" si="35"/>
        <v>1</v>
      </c>
      <c r="Y122" s="159" t="str">
        <f t="shared" ca="1" si="36"/>
        <v/>
      </c>
      <c r="Z122" s="159" t="str">
        <f t="shared" si="37"/>
        <v/>
      </c>
      <c r="AA122" s="159">
        <f t="shared" ca="1" si="59"/>
        <v>1</v>
      </c>
      <c r="AC122" s="161" t="str">
        <f t="shared" ca="1" si="38"/>
        <v/>
      </c>
      <c r="AD122" s="161">
        <f t="shared" ca="1" si="39"/>
        <v>1</v>
      </c>
      <c r="AE122" s="161" t="str">
        <f t="shared" ca="1" si="40"/>
        <v/>
      </c>
      <c r="AF122" s="161">
        <f t="shared" ca="1" si="41"/>
        <v>1</v>
      </c>
      <c r="AG122" s="161" t="str">
        <f t="shared" ca="1" si="42"/>
        <v/>
      </c>
      <c r="AH122" s="161">
        <f t="shared" ca="1" si="43"/>
        <v>1</v>
      </c>
      <c r="AI122" s="161" t="str">
        <f t="shared" ca="1" si="44"/>
        <v/>
      </c>
      <c r="AJ122" s="161">
        <f t="shared" ca="1" si="45"/>
        <v>1</v>
      </c>
      <c r="AL122" s="161" t="str">
        <f t="shared" ca="1" si="46"/>
        <v/>
      </c>
      <c r="AM122" s="161">
        <f t="shared" ca="1" si="57"/>
        <v>1</v>
      </c>
      <c r="AN122" s="161" t="str">
        <f t="shared" ca="1" si="47"/>
        <v/>
      </c>
      <c r="AO122" s="161">
        <f t="shared" ca="1" si="56"/>
        <v>1</v>
      </c>
      <c r="AP122" s="161" t="str">
        <f t="shared" ca="1" si="48"/>
        <v/>
      </c>
      <c r="AQ122" s="161">
        <f t="shared" ca="1" si="54"/>
        <v>1</v>
      </c>
      <c r="AR122" s="161" t="str">
        <f t="shared" ca="1" si="49"/>
        <v/>
      </c>
      <c r="AS122" s="161">
        <f t="shared" ca="1" si="50"/>
        <v>1</v>
      </c>
      <c r="AT122" s="159" t="str">
        <f t="shared" ca="1" si="60"/>
        <v/>
      </c>
      <c r="AU122" s="210">
        <f t="shared" ca="1" si="33"/>
        <v>14</v>
      </c>
      <c r="AV122" s="209"/>
      <c r="AW122" s="204">
        <f t="shared" si="51"/>
        <v>699.55555555555566</v>
      </c>
      <c r="AX122" s="159"/>
      <c r="AZ122" s="159"/>
      <c r="BM122" s="207"/>
      <c r="BN122" s="212"/>
      <c r="BP122" s="209"/>
      <c r="BQ122" s="211"/>
      <c r="BR122" s="211"/>
      <c r="BS122" s="211"/>
      <c r="BT122" s="211"/>
      <c r="BU122" s="211"/>
      <c r="BV122" s="211"/>
      <c r="BW122" s="211"/>
      <c r="BX122" s="211"/>
      <c r="BY122" s="211"/>
      <c r="BZ122" s="211"/>
      <c r="CA122" s="209"/>
      <c r="CB122" s="224"/>
      <c r="CC122" s="204"/>
      <c r="CD122" s="204"/>
      <c r="CE122" s="204"/>
      <c r="CF122" s="211"/>
      <c r="CG122" s="211"/>
      <c r="CI122" s="209"/>
      <c r="CJ122" s="209"/>
      <c r="CW122" s="225"/>
      <c r="CX122" s="249"/>
      <c r="DD122" s="209"/>
      <c r="DE122" s="211"/>
      <c r="DF122" s="211"/>
      <c r="DG122" s="211"/>
      <c r="DH122" s="211"/>
      <c r="DI122" s="211"/>
      <c r="DL122" s="165"/>
      <c r="DM122" s="165"/>
      <c r="DN122" s="166"/>
      <c r="DO122" s="209"/>
      <c r="DP122" s="211"/>
      <c r="DQ122" s="211"/>
      <c r="DR122" s="211"/>
      <c r="DS122" s="211"/>
      <c r="DT122" s="211"/>
      <c r="DW122" s="165"/>
      <c r="DX122" s="165"/>
      <c r="DY122" s="166"/>
      <c r="DZ122" s="209"/>
      <c r="EA122" s="211"/>
      <c r="EB122" s="211"/>
      <c r="EC122" s="211"/>
      <c r="ED122" s="211"/>
      <c r="EE122" s="211"/>
      <c r="EH122" s="165"/>
      <c r="EI122" s="165"/>
      <c r="EJ122" s="166"/>
      <c r="EK122" s="209"/>
      <c r="EL122" s="211"/>
      <c r="EM122" s="211"/>
      <c r="EN122" s="211"/>
      <c r="EO122" s="211"/>
      <c r="EP122" s="211"/>
      <c r="ES122" s="165"/>
      <c r="ET122" s="165"/>
      <c r="EU122" s="166"/>
      <c r="EV122" s="209"/>
      <c r="EW122" s="211"/>
      <c r="EX122" s="211"/>
      <c r="EY122" s="211"/>
      <c r="EZ122" s="211"/>
      <c r="FA122" s="211"/>
      <c r="FD122" s="165"/>
      <c r="FE122" s="165"/>
      <c r="FF122" s="166"/>
      <c r="FG122" s="209"/>
      <c r="FH122" s="211"/>
      <c r="FI122" s="211"/>
      <c r="FJ122" s="211"/>
      <c r="FK122" s="211"/>
      <c r="FL122" s="211"/>
    </row>
    <row r="123" spans="9:168">
      <c r="I123" s="221">
        <f t="shared" si="55"/>
        <v>119</v>
      </c>
      <c r="J123" s="159">
        <f>'v-t_chart'!C120</f>
        <v>27.6</v>
      </c>
      <c r="K123" s="204">
        <f t="shared" ca="1" si="61"/>
        <v>80.840400000000002</v>
      </c>
      <c r="L123" s="205" t="b">
        <f>IF('Input&amp;Output'!$C$3=10,phase_chart!C120,IF('Input&amp;Output'!$C$3=21,phase_chart!G120,IF('Input&amp;Output'!$C$3=22,phase_chart!K120,IF('Input&amp;Output'!$C$3=31,phase_chart!O120,IF('Input&amp;Output'!$C$3=32,phase_chart!S120,"")))))</f>
        <v>0</v>
      </c>
      <c r="M123" s="206" t="b">
        <f>IF('Input&amp;Output'!$C$3=10,phase_chart!D120,IF('Input&amp;Output'!$C$3=21,phase_chart!H120,IF('Input&amp;Output'!$C$3=22,phase_chart!L120,IF('Input&amp;Output'!$C$3=31,phase_chart!P120,IF('Input&amp;Output'!$C$3=32,phase_chart!T120,"")))))</f>
        <v>1</v>
      </c>
      <c r="N123" s="205" t="b">
        <f>IF('Input&amp;Output'!$C$3=10,phase_chart!E120,IF('Input&amp;Output'!$C$3=21,phase_chart!I120,IF('Input&amp;Output'!$C$3=22,phase_chart!M120,IF('Input&amp;Output'!$C$3=31,phase_chart!Q120,IF('Input&amp;Output'!$C$3=32,phase_chart!U120,"")))))</f>
        <v>0</v>
      </c>
      <c r="P123" s="159">
        <f ca="1">IF(NOT($J123=0),IF($J123&lt;IF($P122=0,0,VLOOKUP(P122,tbL!$M$37:$Q$43,IF(L123=TRUE,2,4))),IF($J123&gt;=VLOOKUP(P122,tbL!$M$37:$Q$43,IF(L123=TRUE,3,5)),$P122,IF(AND(L122=TRUE,L123=TRUE),$P122,$P122-1)),IF(AND(L123=TRUE,J123=VLOOKUP(P122,tbL!$M$37:$Q$43,IF(L123=TRUE,2,4))),P122,IF($P122+1&gt;$C$12,$C$12,$P122+1))),0)</f>
        <v>1</v>
      </c>
      <c r="Q123" s="159">
        <f t="shared" ca="1" si="34"/>
        <v>1</v>
      </c>
      <c r="R123" s="207">
        <f t="shared" si="52"/>
        <v>0</v>
      </c>
      <c r="S123" s="208"/>
      <c r="T123" s="159">
        <f t="shared" si="53"/>
        <v>0</v>
      </c>
      <c r="U123" s="209" t="str">
        <f ca="1">IF(AND(T123=-1,N123=TRUE),"*",IF(AND(U122="*",N123=TRUE),"*",IF(AND(AND(L123=TRUE,U122="*"),J123&lt;VLOOKUP(V122+1,tbL!$M$38:$O$43,3)),"*","")))</f>
        <v/>
      </c>
      <c r="V123" s="204">
        <f t="shared" ca="1" si="35"/>
        <v>1</v>
      </c>
      <c r="Y123" s="159" t="str">
        <f t="shared" ca="1" si="36"/>
        <v/>
      </c>
      <c r="Z123" s="159" t="str">
        <f t="shared" si="37"/>
        <v/>
      </c>
      <c r="AA123" s="159">
        <f t="shared" ca="1" si="59"/>
        <v>1</v>
      </c>
      <c r="AC123" s="161" t="str">
        <f t="shared" ca="1" si="38"/>
        <v/>
      </c>
      <c r="AD123" s="161">
        <f t="shared" ca="1" si="39"/>
        <v>1</v>
      </c>
      <c r="AE123" s="161" t="str">
        <f t="shared" ca="1" si="40"/>
        <v/>
      </c>
      <c r="AF123" s="161">
        <f t="shared" ca="1" si="41"/>
        <v>1</v>
      </c>
      <c r="AG123" s="161" t="str">
        <f t="shared" ca="1" si="42"/>
        <v/>
      </c>
      <c r="AH123" s="161">
        <f t="shared" ca="1" si="43"/>
        <v>1</v>
      </c>
      <c r="AI123" s="161" t="str">
        <f t="shared" ca="1" si="44"/>
        <v/>
      </c>
      <c r="AJ123" s="161">
        <f t="shared" ca="1" si="45"/>
        <v>1</v>
      </c>
      <c r="AL123" s="161" t="str">
        <f t="shared" ca="1" si="46"/>
        <v/>
      </c>
      <c r="AM123" s="161">
        <f t="shared" ca="1" si="57"/>
        <v>1</v>
      </c>
      <c r="AN123" s="161" t="str">
        <f t="shared" ca="1" si="47"/>
        <v/>
      </c>
      <c r="AO123" s="161">
        <f t="shared" ca="1" si="56"/>
        <v>1</v>
      </c>
      <c r="AP123" s="161" t="str">
        <f t="shared" ca="1" si="48"/>
        <v/>
      </c>
      <c r="AQ123" s="161">
        <f t="shared" ca="1" si="54"/>
        <v>1</v>
      </c>
      <c r="AR123" s="161" t="str">
        <f t="shared" ca="1" si="49"/>
        <v/>
      </c>
      <c r="AS123" s="161">
        <f t="shared" ca="1" si="50"/>
        <v>1</v>
      </c>
      <c r="AT123" s="159" t="str">
        <f t="shared" ca="1" si="60"/>
        <v/>
      </c>
      <c r="AU123" s="210">
        <f t="shared" ca="1" si="33"/>
        <v>14</v>
      </c>
      <c r="AV123" s="209"/>
      <c r="AW123" s="204">
        <f t="shared" si="51"/>
        <v>707.22222222222229</v>
      </c>
      <c r="AX123" s="159"/>
      <c r="AZ123" s="159"/>
      <c r="BM123" s="207"/>
      <c r="BN123" s="212"/>
      <c r="BP123" s="209"/>
      <c r="BQ123" s="211"/>
      <c r="BR123" s="211"/>
      <c r="BS123" s="211"/>
      <c r="BT123" s="211"/>
      <c r="BU123" s="211"/>
      <c r="BV123" s="211"/>
      <c r="BW123" s="211"/>
      <c r="BX123" s="211"/>
      <c r="BY123" s="211"/>
      <c r="BZ123" s="211"/>
      <c r="CA123" s="209"/>
      <c r="CB123" s="224"/>
      <c r="CC123" s="204"/>
      <c r="CD123" s="204"/>
      <c r="CE123" s="204"/>
      <c r="CF123" s="211"/>
      <c r="CG123" s="211"/>
      <c r="CI123" s="209"/>
      <c r="CJ123" s="209"/>
      <c r="EH123" s="165"/>
      <c r="EI123" s="165"/>
      <c r="EJ123" s="166"/>
      <c r="EK123" s="209"/>
      <c r="EL123" s="211"/>
      <c r="EM123" s="211"/>
      <c r="EN123" s="211"/>
      <c r="EO123" s="211"/>
      <c r="EP123" s="211"/>
      <c r="ES123" s="165"/>
      <c r="ET123" s="165"/>
      <c r="EU123" s="166"/>
      <c r="EV123" s="209"/>
      <c r="EW123" s="211"/>
      <c r="EX123" s="211"/>
      <c r="EY123" s="211"/>
      <c r="EZ123" s="211"/>
      <c r="FA123" s="211"/>
      <c r="FD123" s="165"/>
      <c r="FE123" s="165"/>
      <c r="FF123" s="166"/>
      <c r="FG123" s="209"/>
      <c r="FH123" s="211"/>
      <c r="FI123" s="211"/>
      <c r="FJ123" s="211"/>
      <c r="FK123" s="211"/>
      <c r="FL123" s="211"/>
    </row>
    <row r="124" spans="9:168">
      <c r="I124" s="221">
        <f t="shared" si="55"/>
        <v>120</v>
      </c>
      <c r="J124" s="159">
        <f>'v-t_chart'!C121</f>
        <v>29.2</v>
      </c>
      <c r="K124" s="204">
        <f t="shared" ca="1" si="61"/>
        <v>85.526799999999994</v>
      </c>
      <c r="L124" s="205" t="b">
        <f>IF('Input&amp;Output'!$C$3=10,phase_chart!C121,IF('Input&amp;Output'!$C$3=21,phase_chart!G121,IF('Input&amp;Output'!$C$3=22,phase_chart!K121,IF('Input&amp;Output'!$C$3=31,phase_chart!O121,IF('Input&amp;Output'!$C$3=32,phase_chart!S121,"")))))</f>
        <v>0</v>
      </c>
      <c r="M124" s="206" t="b">
        <f>IF('Input&amp;Output'!$C$3=10,phase_chart!D121,IF('Input&amp;Output'!$C$3=21,phase_chart!H121,IF('Input&amp;Output'!$C$3=22,phase_chart!L121,IF('Input&amp;Output'!$C$3=31,phase_chart!P121,IF('Input&amp;Output'!$C$3=32,phase_chart!T121,"")))))</f>
        <v>1</v>
      </c>
      <c r="N124" s="205" t="b">
        <f>IF('Input&amp;Output'!$C$3=10,phase_chart!E121,IF('Input&amp;Output'!$C$3=21,phase_chart!I121,IF('Input&amp;Output'!$C$3=22,phase_chart!M121,IF('Input&amp;Output'!$C$3=31,phase_chart!Q121,IF('Input&amp;Output'!$C$3=32,phase_chart!U121,"")))))</f>
        <v>0</v>
      </c>
      <c r="P124" s="159">
        <f ca="1">IF(NOT($J124=0),IF($J124&lt;IF($P123=0,0,VLOOKUP(P123,tbL!$M$37:$Q$43,IF(L124=TRUE,2,4))),IF($J124&gt;=VLOOKUP(P123,tbL!$M$37:$Q$43,IF(L124=TRUE,3,5)),$P123,IF(AND(L123=TRUE,L124=TRUE),$P123,$P123-1)),IF(AND(L124=TRUE,J124=VLOOKUP(P123,tbL!$M$37:$Q$43,IF(L124=TRUE,2,4))),P123,IF($P123+1&gt;$C$12,$C$12,$P123+1))),0)</f>
        <v>1</v>
      </c>
      <c r="Q124" s="159">
        <f t="shared" ca="1" si="34"/>
        <v>1</v>
      </c>
      <c r="R124" s="207">
        <f t="shared" si="52"/>
        <v>0</v>
      </c>
      <c r="S124" s="208"/>
      <c r="T124" s="159">
        <f t="shared" si="53"/>
        <v>0</v>
      </c>
      <c r="U124" s="209" t="str">
        <f ca="1">IF(AND(T124=-1,N124=TRUE),"*",IF(AND(U123="*",N124=TRUE),"*",IF(AND(AND(L124=TRUE,U123="*"),J124&lt;VLOOKUP(V123+1,tbL!$M$38:$O$43,3)),"*","")))</f>
        <v/>
      </c>
      <c r="V124" s="204">
        <f t="shared" ca="1" si="35"/>
        <v>1</v>
      </c>
      <c r="Y124" s="159" t="str">
        <f t="shared" ca="1" si="36"/>
        <v/>
      </c>
      <c r="Z124" s="159" t="str">
        <f t="shared" si="37"/>
        <v/>
      </c>
      <c r="AA124" s="159">
        <f t="shared" ca="1" si="59"/>
        <v>1</v>
      </c>
      <c r="AC124" s="161" t="str">
        <f t="shared" ca="1" si="38"/>
        <v/>
      </c>
      <c r="AD124" s="161">
        <f t="shared" ca="1" si="39"/>
        <v>1</v>
      </c>
      <c r="AE124" s="161" t="str">
        <f t="shared" ca="1" si="40"/>
        <v/>
      </c>
      <c r="AF124" s="161">
        <f t="shared" ca="1" si="41"/>
        <v>1</v>
      </c>
      <c r="AG124" s="161" t="str">
        <f t="shared" ca="1" si="42"/>
        <v/>
      </c>
      <c r="AH124" s="161">
        <f t="shared" ca="1" si="43"/>
        <v>1</v>
      </c>
      <c r="AI124" s="161" t="str">
        <f t="shared" ca="1" si="44"/>
        <v/>
      </c>
      <c r="AJ124" s="161">
        <f t="shared" ca="1" si="45"/>
        <v>1</v>
      </c>
      <c r="AL124" s="161" t="str">
        <f t="shared" ca="1" si="46"/>
        <v/>
      </c>
      <c r="AM124" s="161">
        <f t="shared" ca="1" si="57"/>
        <v>1</v>
      </c>
      <c r="AN124" s="161" t="str">
        <f t="shared" ca="1" si="47"/>
        <v/>
      </c>
      <c r="AO124" s="161">
        <f t="shared" ca="1" si="56"/>
        <v>1</v>
      </c>
      <c r="AP124" s="161" t="str">
        <f t="shared" ca="1" si="48"/>
        <v/>
      </c>
      <c r="AQ124" s="161">
        <f t="shared" ca="1" si="54"/>
        <v>1</v>
      </c>
      <c r="AR124" s="161" t="str">
        <f t="shared" ca="1" si="49"/>
        <v/>
      </c>
      <c r="AS124" s="161">
        <f t="shared" ca="1" si="50"/>
        <v>1</v>
      </c>
      <c r="AT124" s="159" t="str">
        <f t="shared" ca="1" si="60"/>
        <v/>
      </c>
      <c r="AU124" s="210">
        <f t="shared" ca="1" si="33"/>
        <v>14</v>
      </c>
      <c r="AV124" s="209"/>
      <c r="AW124" s="204">
        <f t="shared" si="51"/>
        <v>715.33333333333337</v>
      </c>
      <c r="AX124" s="159"/>
      <c r="AZ124" s="159"/>
      <c r="BM124" s="207"/>
      <c r="BN124" s="212"/>
      <c r="BP124" s="209"/>
      <c r="BQ124" s="211"/>
      <c r="BR124" s="211"/>
      <c r="BS124" s="211"/>
      <c r="BT124" s="211"/>
      <c r="BU124" s="211"/>
      <c r="BV124" s="211"/>
      <c r="BW124" s="211"/>
      <c r="BX124" s="211"/>
      <c r="BY124" s="211"/>
      <c r="BZ124" s="211"/>
      <c r="CA124" s="209"/>
      <c r="CB124" s="224"/>
      <c r="CC124" s="204"/>
      <c r="CD124" s="204"/>
      <c r="CE124" s="204"/>
      <c r="CF124" s="211"/>
      <c r="CG124" s="211"/>
      <c r="CI124" s="209"/>
      <c r="CJ124" s="209"/>
      <c r="EH124" s="165"/>
      <c r="EI124" s="165"/>
      <c r="EJ124" s="166"/>
      <c r="EK124" s="209"/>
      <c r="EL124" s="211"/>
      <c r="EM124" s="211"/>
      <c r="EN124" s="211"/>
      <c r="EO124" s="211"/>
      <c r="EP124" s="211"/>
      <c r="ES124" s="165"/>
      <c r="ET124" s="165"/>
      <c r="EU124" s="166"/>
      <c r="EV124" s="209"/>
      <c r="EW124" s="211"/>
      <c r="EX124" s="211"/>
      <c r="EY124" s="211"/>
      <c r="EZ124" s="211"/>
      <c r="FA124" s="211"/>
      <c r="FD124" s="165"/>
      <c r="FE124" s="165"/>
      <c r="FF124" s="166"/>
      <c r="FG124" s="209"/>
      <c r="FH124" s="211"/>
      <c r="FI124" s="211"/>
      <c r="FJ124" s="211"/>
      <c r="FK124" s="211"/>
      <c r="FL124" s="211"/>
    </row>
    <row r="125" spans="9:168">
      <c r="I125" s="221">
        <f t="shared" si="55"/>
        <v>121</v>
      </c>
      <c r="J125" s="159">
        <f>'v-t_chart'!C122</f>
        <v>31</v>
      </c>
      <c r="K125" s="204">
        <f t="shared" ca="1" si="61"/>
        <v>90.798999999999992</v>
      </c>
      <c r="L125" s="205" t="b">
        <f>IF('Input&amp;Output'!$C$3=10,phase_chart!C122,IF('Input&amp;Output'!$C$3=21,phase_chart!G122,IF('Input&amp;Output'!$C$3=22,phase_chart!K122,IF('Input&amp;Output'!$C$3=31,phase_chart!O122,IF('Input&amp;Output'!$C$3=32,phase_chart!S122,"")))))</f>
        <v>0</v>
      </c>
      <c r="M125" s="206" t="b">
        <f>IF('Input&amp;Output'!$C$3=10,phase_chart!D122,IF('Input&amp;Output'!$C$3=21,phase_chart!H122,IF('Input&amp;Output'!$C$3=22,phase_chart!L122,IF('Input&amp;Output'!$C$3=31,phase_chart!P122,IF('Input&amp;Output'!$C$3=32,phase_chart!T122,"")))))</f>
        <v>1</v>
      </c>
      <c r="N125" s="205" t="b">
        <f>IF('Input&amp;Output'!$C$3=10,phase_chart!E122,IF('Input&amp;Output'!$C$3=21,phase_chart!I122,IF('Input&amp;Output'!$C$3=22,phase_chart!M122,IF('Input&amp;Output'!$C$3=31,phase_chart!Q122,IF('Input&amp;Output'!$C$3=32,phase_chart!U122,"")))))</f>
        <v>0</v>
      </c>
      <c r="P125" s="159">
        <f ca="1">IF(NOT($J125=0),IF($J125&lt;IF($P124=0,0,VLOOKUP(P124,tbL!$M$37:$Q$43,IF(L125=TRUE,2,4))),IF($J125&gt;=VLOOKUP(P124,tbL!$M$37:$Q$43,IF(L125=TRUE,3,5)),$P124,IF(AND(L124=TRUE,L125=TRUE),$P124,$P124-1)),IF(AND(L125=TRUE,J125=VLOOKUP(P124,tbL!$M$37:$Q$43,IF(L125=TRUE,2,4))),P124,IF($P124+1&gt;$C$12,$C$12,$P124+1))),0)</f>
        <v>1</v>
      </c>
      <c r="Q125" s="159">
        <f t="shared" ca="1" si="34"/>
        <v>1</v>
      </c>
      <c r="R125" s="207">
        <f t="shared" si="52"/>
        <v>0</v>
      </c>
      <c r="S125" s="208"/>
      <c r="T125" s="159">
        <f t="shared" si="53"/>
        <v>0</v>
      </c>
      <c r="U125" s="209" t="str">
        <f ca="1">IF(AND(T125=-1,N125=TRUE),"*",IF(AND(U124="*",N125=TRUE),"*",IF(AND(AND(L125=TRUE,U124="*"),J125&lt;VLOOKUP(V124+1,tbL!$M$38:$O$43,3)),"*","")))</f>
        <v/>
      </c>
      <c r="V125" s="204">
        <f t="shared" ca="1" si="35"/>
        <v>1</v>
      </c>
      <c r="Y125" s="159" t="str">
        <f t="shared" ca="1" si="36"/>
        <v/>
      </c>
      <c r="Z125" s="159" t="str">
        <f t="shared" si="37"/>
        <v/>
      </c>
      <c r="AA125" s="159">
        <f t="shared" ca="1" si="59"/>
        <v>1</v>
      </c>
      <c r="AC125" s="161" t="str">
        <f t="shared" ca="1" si="38"/>
        <v/>
      </c>
      <c r="AD125" s="161">
        <f t="shared" ca="1" si="39"/>
        <v>1</v>
      </c>
      <c r="AE125" s="161" t="str">
        <f t="shared" ca="1" si="40"/>
        <v/>
      </c>
      <c r="AF125" s="161">
        <f t="shared" ca="1" si="41"/>
        <v>1</v>
      </c>
      <c r="AG125" s="161" t="str">
        <f t="shared" ca="1" si="42"/>
        <v/>
      </c>
      <c r="AH125" s="161">
        <f t="shared" ca="1" si="43"/>
        <v>1</v>
      </c>
      <c r="AI125" s="161" t="str">
        <f t="shared" ca="1" si="44"/>
        <v/>
      </c>
      <c r="AJ125" s="161">
        <f t="shared" ca="1" si="45"/>
        <v>1</v>
      </c>
      <c r="AL125" s="161" t="str">
        <f t="shared" ca="1" si="46"/>
        <v/>
      </c>
      <c r="AM125" s="161">
        <f t="shared" ca="1" si="57"/>
        <v>1</v>
      </c>
      <c r="AN125" s="161" t="str">
        <f t="shared" ca="1" si="47"/>
        <v/>
      </c>
      <c r="AO125" s="161">
        <f t="shared" ca="1" si="56"/>
        <v>1</v>
      </c>
      <c r="AP125" s="161" t="str">
        <f t="shared" ca="1" si="48"/>
        <v/>
      </c>
      <c r="AQ125" s="161">
        <f t="shared" ca="1" si="54"/>
        <v>1</v>
      </c>
      <c r="AR125" s="161" t="str">
        <f t="shared" ca="1" si="49"/>
        <v/>
      </c>
      <c r="AS125" s="161">
        <f t="shared" ca="1" si="50"/>
        <v>1</v>
      </c>
      <c r="AT125" s="159" t="str">
        <f t="shared" ca="1" si="60"/>
        <v/>
      </c>
      <c r="AU125" s="210">
        <f t="shared" ca="1" si="33"/>
        <v>14</v>
      </c>
      <c r="AV125" s="209"/>
      <c r="AW125" s="204">
        <f t="shared" si="51"/>
        <v>723.94444444444446</v>
      </c>
      <c r="AX125" s="159"/>
      <c r="AZ125" s="159"/>
      <c r="BM125" s="207"/>
      <c r="BN125" s="212"/>
      <c r="BP125" s="209"/>
      <c r="BQ125" s="211"/>
      <c r="BR125" s="211"/>
      <c r="BS125" s="211"/>
      <c r="BT125" s="211"/>
      <c r="BU125" s="211"/>
      <c r="BV125" s="211"/>
      <c r="BW125" s="211"/>
      <c r="BX125" s="211"/>
      <c r="BY125" s="211"/>
      <c r="BZ125" s="211"/>
      <c r="CA125" s="209"/>
      <c r="CB125" s="224"/>
      <c r="CC125" s="204"/>
      <c r="CD125" s="204"/>
      <c r="CE125" s="204"/>
      <c r="CF125" s="211"/>
      <c r="CG125" s="211"/>
      <c r="CI125" s="209"/>
      <c r="CJ125" s="209"/>
      <c r="EH125" s="165"/>
      <c r="EI125" s="165"/>
      <c r="EJ125" s="166"/>
      <c r="EK125" s="209"/>
      <c r="EL125" s="211"/>
      <c r="EM125" s="211"/>
      <c r="EN125" s="211"/>
      <c r="EO125" s="211"/>
      <c r="EP125" s="211"/>
      <c r="ES125" s="165"/>
      <c r="ET125" s="165"/>
      <c r="EU125" s="166"/>
      <c r="EV125" s="209"/>
      <c r="EW125" s="211"/>
      <c r="EX125" s="211"/>
      <c r="EY125" s="211"/>
      <c r="EZ125" s="211"/>
      <c r="FA125" s="211"/>
      <c r="FD125" s="165"/>
      <c r="FE125" s="165"/>
      <c r="FF125" s="166"/>
      <c r="FG125" s="209"/>
      <c r="FH125" s="211"/>
      <c r="FI125" s="211"/>
      <c r="FJ125" s="211"/>
      <c r="FK125" s="211"/>
      <c r="FL125" s="211"/>
    </row>
    <row r="126" spans="9:168">
      <c r="I126" s="221">
        <f t="shared" si="55"/>
        <v>122</v>
      </c>
      <c r="J126" s="159">
        <f>'v-t_chart'!C123</f>
        <v>32.799999999999997</v>
      </c>
      <c r="K126" s="204">
        <f t="shared" ca="1" si="61"/>
        <v>96.07119999999999</v>
      </c>
      <c r="L126" s="205" t="b">
        <f>IF('Input&amp;Output'!$C$3=10,phase_chart!C123,IF('Input&amp;Output'!$C$3=21,phase_chart!G123,IF('Input&amp;Output'!$C$3=22,phase_chart!K123,IF('Input&amp;Output'!$C$3=31,phase_chart!O123,IF('Input&amp;Output'!$C$3=32,phase_chart!S123,"")))))</f>
        <v>0</v>
      </c>
      <c r="M126" s="206" t="b">
        <f>IF('Input&amp;Output'!$C$3=10,phase_chart!D123,IF('Input&amp;Output'!$C$3=21,phase_chart!H123,IF('Input&amp;Output'!$C$3=22,phase_chart!L123,IF('Input&amp;Output'!$C$3=31,phase_chart!P123,IF('Input&amp;Output'!$C$3=32,phase_chart!T123,"")))))</f>
        <v>1</v>
      </c>
      <c r="N126" s="205" t="b">
        <f>IF('Input&amp;Output'!$C$3=10,phase_chart!E123,IF('Input&amp;Output'!$C$3=21,phase_chart!I123,IF('Input&amp;Output'!$C$3=22,phase_chart!M123,IF('Input&amp;Output'!$C$3=31,phase_chart!Q123,IF('Input&amp;Output'!$C$3=32,phase_chart!U123,"")))))</f>
        <v>0</v>
      </c>
      <c r="P126" s="159">
        <f ca="1">IF(NOT($J126=0),IF($J126&lt;IF($P125=0,0,VLOOKUP(P125,tbL!$M$37:$Q$43,IF(L126=TRUE,2,4))),IF($J126&gt;=VLOOKUP(P125,tbL!$M$37:$Q$43,IF(L126=TRUE,3,5)),$P125,IF(AND(L125=TRUE,L126=TRUE),$P125,$P125-1)),IF(AND(L126=TRUE,J126=VLOOKUP(P125,tbL!$M$37:$Q$43,IF(L126=TRUE,2,4))),P125,IF($P125+1&gt;$C$12,$C$12,$P125+1))),0)</f>
        <v>1</v>
      </c>
      <c r="Q126" s="159">
        <f t="shared" ca="1" si="34"/>
        <v>1</v>
      </c>
      <c r="R126" s="207">
        <f t="shared" si="52"/>
        <v>0</v>
      </c>
      <c r="S126" s="208"/>
      <c r="T126" s="159">
        <f t="shared" si="53"/>
        <v>0</v>
      </c>
      <c r="U126" s="209" t="str">
        <f ca="1">IF(AND(T126=-1,N126=TRUE),"*",IF(AND(U125="*",N126=TRUE),"*",IF(AND(AND(L126=TRUE,U125="*"),J126&lt;VLOOKUP(V125+1,tbL!$M$38:$O$43,3)),"*","")))</f>
        <v/>
      </c>
      <c r="V126" s="204">
        <f t="shared" ca="1" si="35"/>
        <v>1</v>
      </c>
      <c r="Y126" s="159" t="str">
        <f t="shared" ca="1" si="36"/>
        <v/>
      </c>
      <c r="Z126" s="159" t="str">
        <f t="shared" si="37"/>
        <v/>
      </c>
      <c r="AA126" s="159">
        <f t="shared" ca="1" si="59"/>
        <v>1</v>
      </c>
      <c r="AC126" s="161" t="str">
        <f t="shared" ca="1" si="38"/>
        <v/>
      </c>
      <c r="AD126" s="161">
        <f t="shared" ca="1" si="39"/>
        <v>1</v>
      </c>
      <c r="AE126" s="161" t="str">
        <f t="shared" ca="1" si="40"/>
        <v/>
      </c>
      <c r="AF126" s="161">
        <f t="shared" ca="1" si="41"/>
        <v>1</v>
      </c>
      <c r="AG126" s="161" t="str">
        <f t="shared" ca="1" si="42"/>
        <v/>
      </c>
      <c r="AH126" s="161">
        <f t="shared" ca="1" si="43"/>
        <v>1</v>
      </c>
      <c r="AI126" s="161" t="str">
        <f t="shared" ca="1" si="44"/>
        <v/>
      </c>
      <c r="AJ126" s="161">
        <f t="shared" ca="1" si="45"/>
        <v>1</v>
      </c>
      <c r="AL126" s="161" t="str">
        <f t="shared" ca="1" si="46"/>
        <v/>
      </c>
      <c r="AM126" s="161">
        <f t="shared" ca="1" si="57"/>
        <v>1</v>
      </c>
      <c r="AN126" s="161" t="str">
        <f t="shared" ca="1" si="47"/>
        <v/>
      </c>
      <c r="AO126" s="161">
        <f t="shared" ca="1" si="56"/>
        <v>1</v>
      </c>
      <c r="AP126" s="161" t="str">
        <f t="shared" ca="1" si="48"/>
        <v/>
      </c>
      <c r="AQ126" s="161">
        <f t="shared" ca="1" si="54"/>
        <v>1</v>
      </c>
      <c r="AR126" s="161" t="str">
        <f t="shared" ca="1" si="49"/>
        <v/>
      </c>
      <c r="AS126" s="161">
        <f t="shared" ca="1" si="50"/>
        <v>1</v>
      </c>
      <c r="AT126" s="159" t="str">
        <f t="shared" ca="1" si="60"/>
        <v/>
      </c>
      <c r="AU126" s="210">
        <f t="shared" ca="1" si="33"/>
        <v>14</v>
      </c>
      <c r="AV126" s="209"/>
      <c r="AW126" s="204">
        <f t="shared" si="51"/>
        <v>733.05555555555554</v>
      </c>
      <c r="AX126" s="159"/>
      <c r="AZ126" s="159"/>
      <c r="BM126" s="207"/>
      <c r="BN126" s="212"/>
      <c r="BP126" s="209"/>
      <c r="BQ126" s="211"/>
      <c r="BR126" s="211"/>
      <c r="BS126" s="211"/>
      <c r="BT126" s="211"/>
      <c r="BU126" s="211"/>
      <c r="BV126" s="211"/>
      <c r="BW126" s="211"/>
      <c r="BX126" s="211"/>
      <c r="BY126" s="211"/>
      <c r="BZ126" s="211"/>
      <c r="CA126" s="209"/>
      <c r="CB126" s="224"/>
      <c r="CC126" s="204"/>
      <c r="CD126" s="204"/>
      <c r="CE126" s="204"/>
      <c r="CF126" s="211"/>
      <c r="CG126" s="211"/>
      <c r="CI126" s="209"/>
      <c r="CJ126" s="209"/>
      <c r="EH126" s="165"/>
      <c r="EI126" s="165"/>
      <c r="EJ126" s="166"/>
      <c r="EK126" s="209"/>
      <c r="EL126" s="211"/>
      <c r="EM126" s="211"/>
      <c r="EN126" s="211"/>
      <c r="EO126" s="211"/>
      <c r="EP126" s="211"/>
      <c r="ES126" s="165"/>
      <c r="ET126" s="165"/>
      <c r="EU126" s="166"/>
      <c r="EV126" s="209"/>
      <c r="EW126" s="211"/>
      <c r="EX126" s="211"/>
      <c r="EY126" s="211"/>
      <c r="EZ126" s="211"/>
      <c r="FA126" s="211"/>
      <c r="FD126" s="165"/>
      <c r="FE126" s="165"/>
      <c r="FF126" s="166"/>
      <c r="FG126" s="209"/>
      <c r="FH126" s="211"/>
      <c r="FI126" s="211"/>
      <c r="FJ126" s="211"/>
      <c r="FK126" s="211"/>
      <c r="FL126" s="211"/>
    </row>
    <row r="127" spans="9:168">
      <c r="I127" s="221">
        <f t="shared" si="55"/>
        <v>123</v>
      </c>
      <c r="J127" s="159">
        <f>'v-t_chart'!C124</f>
        <v>34.299999999999997</v>
      </c>
      <c r="K127" s="204">
        <f t="shared" ca="1" si="61"/>
        <v>100.46469999999998</v>
      </c>
      <c r="L127" s="205" t="b">
        <f>IF('Input&amp;Output'!$C$3=10,phase_chart!C124,IF('Input&amp;Output'!$C$3=21,phase_chart!G124,IF('Input&amp;Output'!$C$3=22,phase_chart!K124,IF('Input&amp;Output'!$C$3=31,phase_chart!O124,IF('Input&amp;Output'!$C$3=32,phase_chart!S124,"")))))</f>
        <v>0</v>
      </c>
      <c r="M127" s="206" t="b">
        <f>IF('Input&amp;Output'!$C$3=10,phase_chart!D124,IF('Input&amp;Output'!$C$3=21,phase_chart!H124,IF('Input&amp;Output'!$C$3=22,phase_chart!L124,IF('Input&amp;Output'!$C$3=31,phase_chart!P124,IF('Input&amp;Output'!$C$3=32,phase_chart!T124,"")))))</f>
        <v>1</v>
      </c>
      <c r="N127" s="205" t="b">
        <f>IF('Input&amp;Output'!$C$3=10,phase_chart!E124,IF('Input&amp;Output'!$C$3=21,phase_chart!I124,IF('Input&amp;Output'!$C$3=22,phase_chart!M124,IF('Input&amp;Output'!$C$3=31,phase_chart!Q124,IF('Input&amp;Output'!$C$3=32,phase_chart!U124,"")))))</f>
        <v>0</v>
      </c>
      <c r="P127" s="159">
        <f ca="1">IF(NOT($J127=0),IF($J127&lt;IF($P126=0,0,VLOOKUP(P126,tbL!$M$37:$Q$43,IF(L127=TRUE,2,4))),IF($J127&gt;=VLOOKUP(P126,tbL!$M$37:$Q$43,IF(L127=TRUE,3,5)),$P126,IF(AND(L126=TRUE,L127=TRUE),$P126,$P126-1)),IF(AND(L127=TRUE,J127=VLOOKUP(P126,tbL!$M$37:$Q$43,IF(L127=TRUE,2,4))),P126,IF($P126+1&gt;$C$12,$C$12,$P126+1))),0)</f>
        <v>1</v>
      </c>
      <c r="Q127" s="159">
        <f t="shared" ca="1" si="34"/>
        <v>1</v>
      </c>
      <c r="R127" s="207">
        <f t="shared" si="52"/>
        <v>0</v>
      </c>
      <c r="S127" s="208"/>
      <c r="T127" s="159">
        <f t="shared" si="53"/>
        <v>0</v>
      </c>
      <c r="U127" s="209" t="str">
        <f ca="1">IF(AND(T127=-1,N127=TRUE),"*",IF(AND(U126="*",N127=TRUE),"*",IF(AND(AND(L127=TRUE,U126="*"),J127&lt;VLOOKUP(V126+1,tbL!$M$38:$O$43,3)),"*","")))</f>
        <v/>
      </c>
      <c r="V127" s="204">
        <f t="shared" ca="1" si="35"/>
        <v>1</v>
      </c>
      <c r="Y127" s="159" t="str">
        <f t="shared" ca="1" si="36"/>
        <v/>
      </c>
      <c r="Z127" s="159" t="str">
        <f t="shared" si="37"/>
        <v/>
      </c>
      <c r="AA127" s="159">
        <f t="shared" ca="1" si="59"/>
        <v>1</v>
      </c>
      <c r="AC127" s="161" t="str">
        <f t="shared" ca="1" si="38"/>
        <v/>
      </c>
      <c r="AD127" s="161">
        <f t="shared" ca="1" si="39"/>
        <v>1</v>
      </c>
      <c r="AE127" s="161" t="str">
        <f t="shared" ca="1" si="40"/>
        <v/>
      </c>
      <c r="AF127" s="161">
        <f t="shared" ca="1" si="41"/>
        <v>1</v>
      </c>
      <c r="AG127" s="161" t="str">
        <f t="shared" ca="1" si="42"/>
        <v/>
      </c>
      <c r="AH127" s="161">
        <f t="shared" ca="1" si="43"/>
        <v>1</v>
      </c>
      <c r="AI127" s="161" t="str">
        <f t="shared" ca="1" si="44"/>
        <v/>
      </c>
      <c r="AJ127" s="161">
        <f t="shared" ca="1" si="45"/>
        <v>1</v>
      </c>
      <c r="AL127" s="161" t="str">
        <f t="shared" ca="1" si="46"/>
        <v/>
      </c>
      <c r="AM127" s="161">
        <f t="shared" ca="1" si="57"/>
        <v>1</v>
      </c>
      <c r="AN127" s="161" t="str">
        <f t="shared" ca="1" si="47"/>
        <v/>
      </c>
      <c r="AO127" s="161">
        <f t="shared" ca="1" si="56"/>
        <v>1</v>
      </c>
      <c r="AP127" s="161" t="str">
        <f t="shared" ca="1" si="48"/>
        <v/>
      </c>
      <c r="AQ127" s="161">
        <f t="shared" ca="1" si="54"/>
        <v>1</v>
      </c>
      <c r="AR127" s="161" t="str">
        <f t="shared" ca="1" si="49"/>
        <v/>
      </c>
      <c r="AS127" s="161">
        <f t="shared" ca="1" si="50"/>
        <v>1</v>
      </c>
      <c r="AT127" s="159" t="str">
        <f t="shared" ca="1" si="60"/>
        <v/>
      </c>
      <c r="AU127" s="210">
        <f t="shared" ca="1" si="33"/>
        <v>14</v>
      </c>
      <c r="AV127" s="209"/>
      <c r="AW127" s="204">
        <f t="shared" si="51"/>
        <v>742.58333333333337</v>
      </c>
      <c r="AX127" s="159"/>
      <c r="AZ127" s="159"/>
      <c r="BM127" s="207"/>
      <c r="BN127" s="212"/>
      <c r="BP127" s="209"/>
      <c r="BQ127" s="211"/>
      <c r="BR127" s="211"/>
      <c r="BS127" s="211"/>
      <c r="BT127" s="211"/>
      <c r="BU127" s="211"/>
      <c r="BV127" s="211"/>
      <c r="BW127" s="211"/>
      <c r="BX127" s="211"/>
      <c r="BY127" s="211"/>
      <c r="BZ127" s="211"/>
      <c r="CA127" s="209"/>
      <c r="CB127" s="224"/>
      <c r="CC127" s="204"/>
      <c r="CD127" s="204"/>
      <c r="CE127" s="204"/>
      <c r="CF127" s="211"/>
      <c r="CG127" s="211"/>
      <c r="CI127" s="209"/>
      <c r="CJ127" s="209"/>
      <c r="EH127" s="165"/>
      <c r="EI127" s="165"/>
      <c r="EJ127" s="166"/>
      <c r="EK127" s="209"/>
      <c r="EL127" s="211"/>
      <c r="EM127" s="211"/>
      <c r="EN127" s="211"/>
      <c r="EO127" s="211"/>
      <c r="EP127" s="211"/>
      <c r="ES127" s="165"/>
      <c r="ET127" s="165"/>
      <c r="EU127" s="166"/>
      <c r="EV127" s="209"/>
      <c r="EW127" s="211"/>
      <c r="EX127" s="211"/>
      <c r="EY127" s="211"/>
      <c r="EZ127" s="211"/>
      <c r="FA127" s="211"/>
      <c r="FD127" s="165"/>
      <c r="FE127" s="165"/>
      <c r="FF127" s="166"/>
      <c r="FG127" s="209"/>
      <c r="FH127" s="211"/>
      <c r="FI127" s="211"/>
      <c r="FJ127" s="211"/>
      <c r="FK127" s="211"/>
      <c r="FL127" s="211"/>
    </row>
    <row r="128" spans="9:168">
      <c r="I128" s="221">
        <f t="shared" si="55"/>
        <v>124</v>
      </c>
      <c r="J128" s="159">
        <f>'v-t_chart'!C125</f>
        <v>35.1</v>
      </c>
      <c r="K128" s="204">
        <f t="shared" ca="1" si="61"/>
        <v>102.8079</v>
      </c>
      <c r="L128" s="205" t="b">
        <f>IF('Input&amp;Output'!$C$3=10,phase_chart!C125,IF('Input&amp;Output'!$C$3=21,phase_chart!G125,IF('Input&amp;Output'!$C$3=22,phase_chart!K125,IF('Input&amp;Output'!$C$3=31,phase_chart!O125,IF('Input&amp;Output'!$C$3=32,phase_chart!S125,"")))))</f>
        <v>0</v>
      </c>
      <c r="M128" s="206" t="b">
        <f>IF('Input&amp;Output'!$C$3=10,phase_chart!D125,IF('Input&amp;Output'!$C$3=21,phase_chart!H125,IF('Input&amp;Output'!$C$3=22,phase_chart!L125,IF('Input&amp;Output'!$C$3=31,phase_chart!P125,IF('Input&amp;Output'!$C$3=32,phase_chart!T125,"")))))</f>
        <v>1</v>
      </c>
      <c r="N128" s="205" t="b">
        <f>IF('Input&amp;Output'!$C$3=10,phase_chart!E125,IF('Input&amp;Output'!$C$3=21,phase_chart!I125,IF('Input&amp;Output'!$C$3=22,phase_chart!M125,IF('Input&amp;Output'!$C$3=31,phase_chart!Q125,IF('Input&amp;Output'!$C$3=32,phase_chart!U125,"")))))</f>
        <v>0</v>
      </c>
      <c r="P128" s="159">
        <f ca="1">IF(NOT($J128=0),IF($J128&lt;IF($P127=0,0,VLOOKUP(P127,tbL!$M$37:$Q$43,IF(L128=TRUE,2,4))),IF($J128&gt;=VLOOKUP(P127,tbL!$M$37:$Q$43,IF(L128=TRUE,3,5)),$P127,IF(AND(L127=TRUE,L128=TRUE),$P127,$P127-1)),IF(AND(L128=TRUE,J128=VLOOKUP(P127,tbL!$M$37:$Q$43,IF(L128=TRUE,2,4))),P127,IF($P127+1&gt;$C$12,$C$12,$P127+1))),0)</f>
        <v>1</v>
      </c>
      <c r="Q128" s="159">
        <f t="shared" ca="1" si="34"/>
        <v>1</v>
      </c>
      <c r="R128" s="207">
        <f t="shared" si="52"/>
        <v>0</v>
      </c>
      <c r="S128" s="208"/>
      <c r="T128" s="159">
        <f t="shared" si="53"/>
        <v>0</v>
      </c>
      <c r="U128" s="209" t="str">
        <f ca="1">IF(AND(T128=-1,N128=TRUE),"*",IF(AND(U127="*",N128=TRUE),"*",IF(AND(AND(L128=TRUE,U127="*"),J128&lt;VLOOKUP(V127+1,tbL!$M$38:$O$43,3)),"*","")))</f>
        <v/>
      </c>
      <c r="V128" s="204">
        <f t="shared" ca="1" si="35"/>
        <v>1</v>
      </c>
      <c r="Y128" s="159" t="str">
        <f t="shared" ca="1" si="36"/>
        <v/>
      </c>
      <c r="Z128" s="159" t="str">
        <f t="shared" si="37"/>
        <v/>
      </c>
      <c r="AA128" s="159">
        <f t="shared" ca="1" si="59"/>
        <v>1</v>
      </c>
      <c r="AC128" s="161" t="str">
        <f t="shared" ca="1" si="38"/>
        <v/>
      </c>
      <c r="AD128" s="161">
        <f t="shared" ca="1" si="39"/>
        <v>1</v>
      </c>
      <c r="AE128" s="161" t="str">
        <f t="shared" ca="1" si="40"/>
        <v/>
      </c>
      <c r="AF128" s="161">
        <f t="shared" ca="1" si="41"/>
        <v>1</v>
      </c>
      <c r="AG128" s="161" t="str">
        <f t="shared" ca="1" si="42"/>
        <v/>
      </c>
      <c r="AH128" s="161">
        <f t="shared" ca="1" si="43"/>
        <v>1</v>
      </c>
      <c r="AI128" s="161" t="str">
        <f t="shared" ca="1" si="44"/>
        <v/>
      </c>
      <c r="AJ128" s="161">
        <f t="shared" ca="1" si="45"/>
        <v>1</v>
      </c>
      <c r="AL128" s="161" t="str">
        <f t="shared" ca="1" si="46"/>
        <v/>
      </c>
      <c r="AM128" s="161">
        <f t="shared" ca="1" si="57"/>
        <v>1</v>
      </c>
      <c r="AN128" s="161" t="str">
        <f t="shared" ca="1" si="47"/>
        <v/>
      </c>
      <c r="AO128" s="161">
        <f t="shared" ca="1" si="56"/>
        <v>1</v>
      </c>
      <c r="AP128" s="161" t="str">
        <f t="shared" ca="1" si="48"/>
        <v/>
      </c>
      <c r="AQ128" s="161">
        <f t="shared" ca="1" si="54"/>
        <v>1</v>
      </c>
      <c r="AR128" s="161" t="str">
        <f t="shared" ca="1" si="49"/>
        <v/>
      </c>
      <c r="AS128" s="161">
        <f t="shared" ca="1" si="50"/>
        <v>1</v>
      </c>
      <c r="AT128" s="159" t="str">
        <f t="shared" ca="1" si="60"/>
        <v/>
      </c>
      <c r="AU128" s="210">
        <f t="shared" ca="1" si="33"/>
        <v>14</v>
      </c>
      <c r="AV128" s="209"/>
      <c r="AW128" s="204">
        <f t="shared" si="51"/>
        <v>752.33333333333337</v>
      </c>
      <c r="AX128" s="159"/>
      <c r="AZ128" s="159"/>
      <c r="BM128" s="207"/>
      <c r="BN128" s="212"/>
      <c r="BP128" s="209"/>
      <c r="BQ128" s="211"/>
      <c r="BR128" s="211"/>
      <c r="BS128" s="211"/>
      <c r="BT128" s="211"/>
      <c r="BU128" s="211"/>
      <c r="BV128" s="211"/>
      <c r="BW128" s="211"/>
      <c r="BX128" s="211"/>
      <c r="BY128" s="211"/>
      <c r="BZ128" s="211"/>
      <c r="CA128" s="209"/>
      <c r="CB128" s="224"/>
      <c r="CC128" s="204"/>
      <c r="CD128" s="204"/>
      <c r="CE128" s="204"/>
      <c r="CF128" s="211"/>
      <c r="CG128" s="211"/>
      <c r="CI128" s="209"/>
      <c r="CJ128" s="209"/>
      <c r="EH128" s="165"/>
      <c r="EI128" s="165"/>
      <c r="EJ128" s="166"/>
      <c r="EK128" s="209"/>
      <c r="EL128" s="211"/>
      <c r="EM128" s="211"/>
      <c r="EN128" s="211"/>
      <c r="EO128" s="211"/>
      <c r="EP128" s="211"/>
      <c r="ES128" s="165"/>
      <c r="ET128" s="165"/>
      <c r="EU128" s="166"/>
      <c r="EV128" s="209"/>
      <c r="EW128" s="211"/>
      <c r="EX128" s="211"/>
      <c r="EY128" s="211"/>
      <c r="EZ128" s="211"/>
      <c r="FA128" s="211"/>
      <c r="FD128" s="165"/>
      <c r="FE128" s="165"/>
      <c r="FF128" s="166"/>
      <c r="FG128" s="209"/>
      <c r="FH128" s="211"/>
      <c r="FI128" s="211"/>
      <c r="FJ128" s="211"/>
      <c r="FK128" s="211"/>
      <c r="FL128" s="211"/>
    </row>
    <row r="129" spans="9:168">
      <c r="I129" s="221">
        <f t="shared" si="55"/>
        <v>125</v>
      </c>
      <c r="J129" s="159">
        <f>'v-t_chart'!C126</f>
        <v>35.299999999999997</v>
      </c>
      <c r="K129" s="204">
        <f t="shared" ca="1" si="61"/>
        <v>103.39369999999998</v>
      </c>
      <c r="L129" s="205" t="b">
        <f>IF('Input&amp;Output'!$C$3=10,phase_chart!C126,IF('Input&amp;Output'!$C$3=21,phase_chart!G126,IF('Input&amp;Output'!$C$3=22,phase_chart!K126,IF('Input&amp;Output'!$C$3=31,phase_chart!O126,IF('Input&amp;Output'!$C$3=32,phase_chart!S126,"")))))</f>
        <v>0</v>
      </c>
      <c r="M129" s="206" t="b">
        <f>IF('Input&amp;Output'!$C$3=10,phase_chart!D126,IF('Input&amp;Output'!$C$3=21,phase_chart!H126,IF('Input&amp;Output'!$C$3=22,phase_chart!L126,IF('Input&amp;Output'!$C$3=31,phase_chart!P126,IF('Input&amp;Output'!$C$3=32,phase_chart!T126,"")))))</f>
        <v>0</v>
      </c>
      <c r="N129" s="205" t="b">
        <f>IF('Input&amp;Output'!$C$3=10,phase_chart!E126,IF('Input&amp;Output'!$C$3=21,phase_chart!I126,IF('Input&amp;Output'!$C$3=22,phase_chart!M126,IF('Input&amp;Output'!$C$3=31,phase_chart!Q126,IF('Input&amp;Output'!$C$3=32,phase_chart!U126,"")))))</f>
        <v>1</v>
      </c>
      <c r="P129" s="159">
        <f ca="1">IF(NOT($J129=0),IF($J129&lt;IF($P128=0,0,VLOOKUP(P128,tbL!$M$37:$Q$43,IF(L129=TRUE,2,4))),IF($J129&gt;=VLOOKUP(P128,tbL!$M$37:$Q$43,IF(L129=TRUE,3,5)),$P128,IF(AND(L128=TRUE,L129=TRUE),$P128,$P128-1)),IF(AND(L129=TRUE,J129=VLOOKUP(P128,tbL!$M$37:$Q$43,IF(L129=TRUE,2,4))),P128,IF($P128+1&gt;$C$12,$C$12,$P128+1))),0)</f>
        <v>1</v>
      </c>
      <c r="Q129" s="159">
        <f t="shared" ca="1" si="34"/>
        <v>1</v>
      </c>
      <c r="R129" s="207">
        <f t="shared" si="52"/>
        <v>0</v>
      </c>
      <c r="S129" s="208"/>
      <c r="T129" s="159">
        <f t="shared" si="53"/>
        <v>0</v>
      </c>
      <c r="U129" s="209" t="str">
        <f ca="1">IF(AND(T129=-1,N129=TRUE),"*",IF(AND(U128="*",N129=TRUE),"*",IF(AND(AND(L129=TRUE,U128="*"),J129&lt;VLOOKUP(V128+1,tbL!$M$38:$O$43,3)),"*","")))</f>
        <v/>
      </c>
      <c r="V129" s="204">
        <f t="shared" ca="1" si="35"/>
        <v>1</v>
      </c>
      <c r="Y129" s="159" t="str">
        <f t="shared" ca="1" si="36"/>
        <v/>
      </c>
      <c r="Z129" s="159" t="str">
        <f t="shared" si="37"/>
        <v/>
      </c>
      <c r="AA129" s="159">
        <f t="shared" ca="1" si="59"/>
        <v>1</v>
      </c>
      <c r="AC129" s="161" t="str">
        <f t="shared" ca="1" si="38"/>
        <v/>
      </c>
      <c r="AD129" s="161">
        <f t="shared" ca="1" si="39"/>
        <v>1</v>
      </c>
      <c r="AE129" s="161" t="str">
        <f t="shared" ca="1" si="40"/>
        <v/>
      </c>
      <c r="AF129" s="161">
        <f t="shared" ca="1" si="41"/>
        <v>1</v>
      </c>
      <c r="AG129" s="161" t="str">
        <f t="shared" ca="1" si="42"/>
        <v/>
      </c>
      <c r="AH129" s="161">
        <f t="shared" ca="1" si="43"/>
        <v>1</v>
      </c>
      <c r="AI129" s="161" t="str">
        <f t="shared" ca="1" si="44"/>
        <v/>
      </c>
      <c r="AJ129" s="161">
        <f t="shared" ca="1" si="45"/>
        <v>1</v>
      </c>
      <c r="AL129" s="161" t="str">
        <f t="shared" ca="1" si="46"/>
        <v/>
      </c>
      <c r="AM129" s="161">
        <f t="shared" ca="1" si="57"/>
        <v>1</v>
      </c>
      <c r="AN129" s="161" t="str">
        <f t="shared" ca="1" si="47"/>
        <v/>
      </c>
      <c r="AO129" s="161">
        <f t="shared" ca="1" si="56"/>
        <v>1</v>
      </c>
      <c r="AP129" s="161" t="str">
        <f t="shared" ca="1" si="48"/>
        <v/>
      </c>
      <c r="AQ129" s="161">
        <f t="shared" ca="1" si="54"/>
        <v>1</v>
      </c>
      <c r="AR129" s="161" t="str">
        <f t="shared" ca="1" si="49"/>
        <v/>
      </c>
      <c r="AS129" s="161">
        <f t="shared" ca="1" si="50"/>
        <v>1</v>
      </c>
      <c r="AT129" s="159" t="str">
        <f t="shared" ca="1" si="60"/>
        <v/>
      </c>
      <c r="AU129" s="210">
        <f t="shared" ca="1" si="33"/>
        <v>14</v>
      </c>
      <c r="AV129" s="209"/>
      <c r="AW129" s="204">
        <f t="shared" si="51"/>
        <v>762.13888888888891</v>
      </c>
      <c r="AX129" s="159"/>
      <c r="AZ129" s="159"/>
      <c r="BM129" s="207"/>
      <c r="BN129" s="212"/>
      <c r="BP129" s="209"/>
      <c r="BQ129" s="211"/>
      <c r="BR129" s="211"/>
      <c r="BS129" s="211"/>
      <c r="BT129" s="211"/>
      <c r="BU129" s="211"/>
      <c r="BV129" s="211"/>
      <c r="BW129" s="211"/>
      <c r="BX129" s="211"/>
      <c r="BY129" s="211"/>
      <c r="BZ129" s="211"/>
      <c r="CA129" s="209"/>
      <c r="CB129" s="224"/>
      <c r="CC129" s="204"/>
      <c r="CD129" s="204"/>
      <c r="CE129" s="204"/>
      <c r="CF129" s="211"/>
      <c r="CG129" s="211"/>
      <c r="CI129" s="209"/>
      <c r="CJ129" s="209"/>
      <c r="EH129" s="165"/>
      <c r="EI129" s="165"/>
      <c r="EJ129" s="166"/>
      <c r="EK129" s="209"/>
      <c r="EL129" s="211"/>
      <c r="EM129" s="211"/>
      <c r="EN129" s="211"/>
      <c r="EO129" s="211"/>
      <c r="EP129" s="211"/>
      <c r="ES129" s="165"/>
      <c r="ET129" s="165"/>
      <c r="EU129" s="166"/>
      <c r="EV129" s="209"/>
      <c r="EW129" s="211"/>
      <c r="EX129" s="211"/>
      <c r="EY129" s="211"/>
      <c r="EZ129" s="211"/>
      <c r="FA129" s="211"/>
      <c r="FD129" s="165"/>
      <c r="FE129" s="165"/>
      <c r="FF129" s="166"/>
      <c r="FG129" s="209"/>
      <c r="FH129" s="211"/>
      <c r="FI129" s="211"/>
      <c r="FJ129" s="211"/>
      <c r="FK129" s="211"/>
      <c r="FL129" s="211"/>
    </row>
    <row r="130" spans="9:168">
      <c r="I130" s="221">
        <f t="shared" si="55"/>
        <v>126</v>
      </c>
      <c r="J130" s="159">
        <f>'v-t_chart'!C127</f>
        <v>35.1</v>
      </c>
      <c r="K130" s="204">
        <f t="shared" ca="1" si="61"/>
        <v>102.8079</v>
      </c>
      <c r="L130" s="205" t="b">
        <f>IF('Input&amp;Output'!$C$3=10,phase_chart!C127,IF('Input&amp;Output'!$C$3=21,phase_chart!G127,IF('Input&amp;Output'!$C$3=22,phase_chart!K127,IF('Input&amp;Output'!$C$3=31,phase_chart!O127,IF('Input&amp;Output'!$C$3=32,phase_chart!S127,"")))))</f>
        <v>0</v>
      </c>
      <c r="M130" s="206" t="b">
        <f>IF('Input&amp;Output'!$C$3=10,phase_chart!D127,IF('Input&amp;Output'!$C$3=21,phase_chart!H127,IF('Input&amp;Output'!$C$3=22,phase_chart!L127,IF('Input&amp;Output'!$C$3=31,phase_chart!P127,IF('Input&amp;Output'!$C$3=32,phase_chart!T127,"")))))</f>
        <v>0</v>
      </c>
      <c r="N130" s="205" t="b">
        <f>IF('Input&amp;Output'!$C$3=10,phase_chart!E127,IF('Input&amp;Output'!$C$3=21,phase_chart!I127,IF('Input&amp;Output'!$C$3=22,phase_chart!M127,IF('Input&amp;Output'!$C$3=31,phase_chart!Q127,IF('Input&amp;Output'!$C$3=32,phase_chart!U127,"")))))</f>
        <v>1</v>
      </c>
      <c r="P130" s="159">
        <f ca="1">IF(NOT($J130=0),IF($J130&lt;IF($P129=0,0,VLOOKUP(P129,tbL!$M$37:$Q$43,IF(L130=TRUE,2,4))),IF($J130&gt;=VLOOKUP(P129,tbL!$M$37:$Q$43,IF(L130=TRUE,3,5)),$P129,IF(AND(L129=TRUE,L130=TRUE),$P129,$P129-1)),IF(AND(L130=TRUE,J130=VLOOKUP(P129,tbL!$M$37:$Q$43,IF(L130=TRUE,2,4))),P129,IF($P129+1&gt;$C$12,$C$12,$P129+1))),0)</f>
        <v>1</v>
      </c>
      <c r="Q130" s="159">
        <f t="shared" ca="1" si="34"/>
        <v>1</v>
      </c>
      <c r="R130" s="207">
        <f t="shared" si="52"/>
        <v>0</v>
      </c>
      <c r="S130" s="208"/>
      <c r="T130" s="159">
        <f t="shared" si="53"/>
        <v>0</v>
      </c>
      <c r="U130" s="209" t="str">
        <f ca="1">IF(AND(T130=-1,N130=TRUE),"*",IF(AND(U129="*",N130=TRUE),"*",IF(AND(AND(L130=TRUE,U129="*"),J130&lt;VLOOKUP(V129+1,tbL!$M$38:$O$43,3)),"*","")))</f>
        <v/>
      </c>
      <c r="V130" s="204">
        <f t="shared" ca="1" si="35"/>
        <v>1</v>
      </c>
      <c r="Y130" s="159" t="str">
        <f t="shared" ca="1" si="36"/>
        <v/>
      </c>
      <c r="Z130" s="159" t="str">
        <f t="shared" si="37"/>
        <v/>
      </c>
      <c r="AA130" s="159">
        <f t="shared" ca="1" si="59"/>
        <v>1</v>
      </c>
      <c r="AC130" s="161" t="str">
        <f t="shared" ca="1" si="38"/>
        <v/>
      </c>
      <c r="AD130" s="161">
        <f t="shared" ca="1" si="39"/>
        <v>1</v>
      </c>
      <c r="AE130" s="161" t="str">
        <f t="shared" ca="1" si="40"/>
        <v/>
      </c>
      <c r="AF130" s="161">
        <f t="shared" ca="1" si="41"/>
        <v>1</v>
      </c>
      <c r="AG130" s="161" t="str">
        <f t="shared" ca="1" si="42"/>
        <v/>
      </c>
      <c r="AH130" s="161">
        <f t="shared" ca="1" si="43"/>
        <v>1</v>
      </c>
      <c r="AI130" s="161" t="str">
        <f t="shared" ca="1" si="44"/>
        <v/>
      </c>
      <c r="AJ130" s="161">
        <f t="shared" ca="1" si="45"/>
        <v>1</v>
      </c>
      <c r="AL130" s="161" t="str">
        <f t="shared" ca="1" si="46"/>
        <v/>
      </c>
      <c r="AM130" s="161">
        <f t="shared" ca="1" si="57"/>
        <v>1</v>
      </c>
      <c r="AN130" s="161" t="str">
        <f t="shared" ca="1" si="47"/>
        <v/>
      </c>
      <c r="AO130" s="161">
        <f t="shared" ca="1" si="56"/>
        <v>1</v>
      </c>
      <c r="AP130" s="161" t="str">
        <f t="shared" ca="1" si="48"/>
        <v/>
      </c>
      <c r="AQ130" s="161">
        <f t="shared" ca="1" si="54"/>
        <v>1</v>
      </c>
      <c r="AR130" s="161" t="str">
        <f t="shared" ca="1" si="49"/>
        <v/>
      </c>
      <c r="AS130" s="161">
        <f t="shared" ca="1" si="50"/>
        <v>1</v>
      </c>
      <c r="AT130" s="159" t="str">
        <f t="shared" ca="1" si="60"/>
        <v/>
      </c>
      <c r="AU130" s="210">
        <f t="shared" ca="1" si="33"/>
        <v>14</v>
      </c>
      <c r="AV130" s="209"/>
      <c r="AW130" s="204">
        <f t="shared" si="51"/>
        <v>771.88888888888891</v>
      </c>
      <c r="AX130" s="159"/>
      <c r="AZ130" s="159"/>
      <c r="BM130" s="207"/>
      <c r="BN130" s="212"/>
      <c r="BP130" s="209"/>
      <c r="BQ130" s="211"/>
      <c r="BR130" s="211"/>
      <c r="BS130" s="211"/>
      <c r="BT130" s="211"/>
      <c r="BU130" s="211"/>
      <c r="BV130" s="211"/>
      <c r="BW130" s="211"/>
      <c r="BX130" s="211"/>
      <c r="BY130" s="211"/>
      <c r="BZ130" s="211"/>
      <c r="CA130" s="209"/>
      <c r="CB130" s="224"/>
      <c r="CC130" s="204"/>
      <c r="CD130" s="204"/>
      <c r="CE130" s="204"/>
      <c r="CF130" s="211"/>
      <c r="CG130" s="211"/>
      <c r="CI130" s="209"/>
      <c r="CJ130" s="209"/>
      <c r="EH130" s="165"/>
      <c r="EI130" s="165"/>
      <c r="EJ130" s="166"/>
      <c r="EK130" s="209"/>
      <c r="EL130" s="211"/>
      <c r="EM130" s="211"/>
      <c r="EN130" s="211"/>
      <c r="EO130" s="211"/>
      <c r="EP130" s="211"/>
      <c r="ES130" s="165"/>
      <c r="ET130" s="165"/>
      <c r="EU130" s="166"/>
      <c r="EV130" s="209"/>
      <c r="EW130" s="211"/>
      <c r="EX130" s="211"/>
      <c r="EY130" s="211"/>
      <c r="EZ130" s="211"/>
      <c r="FA130" s="211"/>
      <c r="FD130" s="165"/>
      <c r="FE130" s="165"/>
      <c r="FF130" s="166"/>
      <c r="FG130" s="209"/>
      <c r="FH130" s="211"/>
      <c r="FI130" s="211"/>
      <c r="FJ130" s="211"/>
      <c r="FK130" s="211"/>
      <c r="FL130" s="211"/>
    </row>
    <row r="131" spans="9:168">
      <c r="I131" s="221">
        <f t="shared" si="55"/>
        <v>127</v>
      </c>
      <c r="J131" s="159">
        <f>'v-t_chart'!C128</f>
        <v>34.6</v>
      </c>
      <c r="K131" s="204">
        <f t="shared" ca="1" si="61"/>
        <v>101.3434</v>
      </c>
      <c r="L131" s="205" t="b">
        <f>IF('Input&amp;Output'!$C$3=10,phase_chart!C128,IF('Input&amp;Output'!$C$3=21,phase_chart!G128,IF('Input&amp;Output'!$C$3=22,phase_chart!K128,IF('Input&amp;Output'!$C$3=31,phase_chart!O128,IF('Input&amp;Output'!$C$3=32,phase_chart!S128,"")))))</f>
        <v>0</v>
      </c>
      <c r="M131" s="206" t="b">
        <f>IF('Input&amp;Output'!$C$3=10,phase_chart!D128,IF('Input&amp;Output'!$C$3=21,phase_chart!H128,IF('Input&amp;Output'!$C$3=22,phase_chart!L128,IF('Input&amp;Output'!$C$3=31,phase_chart!P128,IF('Input&amp;Output'!$C$3=32,phase_chart!T128,"")))))</f>
        <v>0</v>
      </c>
      <c r="N131" s="205" t="b">
        <f>IF('Input&amp;Output'!$C$3=10,phase_chart!E128,IF('Input&amp;Output'!$C$3=21,phase_chart!I128,IF('Input&amp;Output'!$C$3=22,phase_chart!M128,IF('Input&amp;Output'!$C$3=31,phase_chart!Q128,IF('Input&amp;Output'!$C$3=32,phase_chart!U128,"")))))</f>
        <v>1</v>
      </c>
      <c r="P131" s="159">
        <f ca="1">IF(NOT($J131=0),IF($J131&lt;IF($P130=0,0,VLOOKUP(P130,tbL!$M$37:$Q$43,IF(L131=TRUE,2,4))),IF($J131&gt;=VLOOKUP(P130,tbL!$M$37:$Q$43,IF(L131=TRUE,3,5)),$P130,IF(AND(L130=TRUE,L131=TRUE),$P130,$P130-1)),IF(AND(L131=TRUE,J131=VLOOKUP(P130,tbL!$M$37:$Q$43,IF(L131=TRUE,2,4))),P130,IF($P130+1&gt;$C$12,$C$12,$P130+1))),0)</f>
        <v>1</v>
      </c>
      <c r="Q131" s="159">
        <f t="shared" ca="1" si="34"/>
        <v>1</v>
      </c>
      <c r="R131" s="207">
        <f t="shared" si="52"/>
        <v>0</v>
      </c>
      <c r="S131" s="208"/>
      <c r="T131" s="159">
        <f t="shared" si="53"/>
        <v>0</v>
      </c>
      <c r="U131" s="209" t="str">
        <f ca="1">IF(AND(T131=-1,N131=TRUE),"*",IF(AND(U130="*",N131=TRUE),"*",IF(AND(AND(L131=TRUE,U130="*"),J131&lt;VLOOKUP(V130+1,tbL!$M$38:$O$43,3)),"*","")))</f>
        <v/>
      </c>
      <c r="V131" s="204">
        <f t="shared" ca="1" si="35"/>
        <v>1</v>
      </c>
      <c r="Y131" s="159" t="str">
        <f t="shared" ca="1" si="36"/>
        <v/>
      </c>
      <c r="Z131" s="159" t="str">
        <f t="shared" si="37"/>
        <v/>
      </c>
      <c r="AA131" s="159">
        <f t="shared" ca="1" si="59"/>
        <v>1</v>
      </c>
      <c r="AC131" s="161" t="str">
        <f t="shared" ca="1" si="38"/>
        <v/>
      </c>
      <c r="AD131" s="161">
        <f t="shared" ca="1" si="39"/>
        <v>1</v>
      </c>
      <c r="AE131" s="161" t="str">
        <f t="shared" ca="1" si="40"/>
        <v/>
      </c>
      <c r="AF131" s="161">
        <f t="shared" ca="1" si="41"/>
        <v>1</v>
      </c>
      <c r="AG131" s="161" t="str">
        <f t="shared" ca="1" si="42"/>
        <v/>
      </c>
      <c r="AH131" s="161">
        <f t="shared" ca="1" si="43"/>
        <v>1</v>
      </c>
      <c r="AI131" s="161" t="str">
        <f t="shared" ca="1" si="44"/>
        <v/>
      </c>
      <c r="AJ131" s="161">
        <f t="shared" ca="1" si="45"/>
        <v>1</v>
      </c>
      <c r="AL131" s="161" t="str">
        <f t="shared" ca="1" si="46"/>
        <v/>
      </c>
      <c r="AM131" s="161">
        <f t="shared" ca="1" si="57"/>
        <v>1</v>
      </c>
      <c r="AN131" s="161" t="str">
        <f t="shared" ca="1" si="47"/>
        <v/>
      </c>
      <c r="AO131" s="161">
        <f t="shared" ca="1" si="56"/>
        <v>1</v>
      </c>
      <c r="AP131" s="161" t="str">
        <f t="shared" ca="1" si="48"/>
        <v/>
      </c>
      <c r="AQ131" s="161">
        <f t="shared" ca="1" si="54"/>
        <v>1</v>
      </c>
      <c r="AR131" s="161" t="str">
        <f t="shared" ca="1" si="49"/>
        <v/>
      </c>
      <c r="AS131" s="161">
        <f t="shared" ca="1" si="50"/>
        <v>1</v>
      </c>
      <c r="AT131" s="159" t="str">
        <f t="shared" ca="1" si="60"/>
        <v/>
      </c>
      <c r="AU131" s="210">
        <f t="shared" ca="1" si="33"/>
        <v>14</v>
      </c>
      <c r="AV131" s="209"/>
      <c r="AW131" s="204">
        <f t="shared" si="51"/>
        <v>781.5</v>
      </c>
      <c r="AX131" s="159"/>
      <c r="AZ131" s="159"/>
      <c r="BM131" s="207"/>
      <c r="BN131" s="212"/>
      <c r="BP131" s="209"/>
      <c r="BQ131" s="211"/>
      <c r="BR131" s="211"/>
      <c r="BS131" s="211"/>
      <c r="BT131" s="211"/>
      <c r="BU131" s="211"/>
      <c r="BV131" s="211"/>
      <c r="BW131" s="211"/>
      <c r="BX131" s="211"/>
      <c r="BY131" s="211"/>
      <c r="BZ131" s="211"/>
      <c r="CA131" s="209"/>
      <c r="CB131" s="224"/>
      <c r="CC131" s="204"/>
      <c r="CD131" s="204"/>
      <c r="CE131" s="204"/>
      <c r="CF131" s="211"/>
      <c r="CG131" s="211"/>
      <c r="CI131" s="209"/>
      <c r="CJ131" s="209"/>
      <c r="EH131" s="165"/>
      <c r="EI131" s="165"/>
      <c r="EJ131" s="166"/>
      <c r="EK131" s="209"/>
      <c r="EL131" s="211"/>
      <c r="EM131" s="211"/>
      <c r="EN131" s="211"/>
      <c r="EO131" s="211"/>
      <c r="EP131" s="211"/>
      <c r="ES131" s="165"/>
      <c r="ET131" s="165"/>
      <c r="EU131" s="166"/>
      <c r="EV131" s="209"/>
      <c r="EW131" s="211"/>
      <c r="EX131" s="211"/>
      <c r="EY131" s="211"/>
      <c r="EZ131" s="211"/>
      <c r="FA131" s="211"/>
      <c r="FD131" s="165"/>
      <c r="FE131" s="165"/>
      <c r="FF131" s="166"/>
      <c r="FG131" s="209"/>
      <c r="FH131" s="211"/>
      <c r="FI131" s="211"/>
      <c r="FJ131" s="211"/>
      <c r="FK131" s="211"/>
      <c r="FL131" s="211"/>
    </row>
    <row r="132" spans="9:168">
      <c r="I132" s="221">
        <f t="shared" si="55"/>
        <v>128</v>
      </c>
      <c r="J132" s="159">
        <f>'v-t_chart'!C129</f>
        <v>33.700000000000003</v>
      </c>
      <c r="K132" s="204">
        <f t="shared" ref="K132:K154" ca="1" si="62">IF($J132=0,0,VLOOKUP($Q132,$B$5:$C$11,2)*$J132)</f>
        <v>98.707300000000004</v>
      </c>
      <c r="L132" s="205" t="b">
        <f>IF('Input&amp;Output'!$C$3=10,phase_chart!C129,IF('Input&amp;Output'!$C$3=21,phase_chart!G129,IF('Input&amp;Output'!$C$3=22,phase_chart!K129,IF('Input&amp;Output'!$C$3=31,phase_chart!O129,IF('Input&amp;Output'!$C$3=32,phase_chart!S129,"")))))</f>
        <v>0</v>
      </c>
      <c r="M132" s="206" t="b">
        <f>IF('Input&amp;Output'!$C$3=10,phase_chart!D129,IF('Input&amp;Output'!$C$3=21,phase_chart!H129,IF('Input&amp;Output'!$C$3=22,phase_chart!L129,IF('Input&amp;Output'!$C$3=31,phase_chart!P129,IF('Input&amp;Output'!$C$3=32,phase_chart!T129,"")))))</f>
        <v>0</v>
      </c>
      <c r="N132" s="205" t="b">
        <f>IF('Input&amp;Output'!$C$3=10,phase_chart!E129,IF('Input&amp;Output'!$C$3=21,phase_chart!I129,IF('Input&amp;Output'!$C$3=22,phase_chart!M129,IF('Input&amp;Output'!$C$3=31,phase_chart!Q129,IF('Input&amp;Output'!$C$3=32,phase_chart!U129,"")))))</f>
        <v>1</v>
      </c>
      <c r="P132" s="159">
        <f ca="1">IF(NOT($J132=0),IF($J132&lt;IF($P131=0,0,VLOOKUP(P131,tbL!$M$37:$Q$43,IF(L132=TRUE,2,4))),IF($J132&gt;=VLOOKUP(P131,tbL!$M$37:$Q$43,IF(L132=TRUE,3,5)),$P131,IF(AND(L131=TRUE,L132=TRUE),$P131,$P131-1)),IF(AND(L132=TRUE,J132=VLOOKUP(P131,tbL!$M$37:$Q$43,IF(L132=TRUE,2,4))),P131,IF($P131+1&gt;$C$12,$C$12,$P131+1))),0)</f>
        <v>1</v>
      </c>
      <c r="Q132" s="159">
        <f t="shared" ca="1" si="34"/>
        <v>1</v>
      </c>
      <c r="R132" s="207">
        <f t="shared" si="52"/>
        <v>0</v>
      </c>
      <c r="S132" s="208"/>
      <c r="T132" s="159">
        <f t="shared" si="53"/>
        <v>0</v>
      </c>
      <c r="U132" s="209" t="str">
        <f ca="1">IF(AND(T132=-1,N132=TRUE),"*",IF(AND(U131="*",N132=TRUE),"*",IF(AND(AND(L132=TRUE,U131="*"),J132&lt;VLOOKUP(V131+1,tbL!$M$38:$O$43,3)),"*","")))</f>
        <v/>
      </c>
      <c r="V132" s="204">
        <f t="shared" ca="1" si="35"/>
        <v>1</v>
      </c>
      <c r="Y132" s="159" t="str">
        <f t="shared" ca="1" si="36"/>
        <v/>
      </c>
      <c r="Z132" s="159" t="str">
        <f t="shared" si="37"/>
        <v/>
      </c>
      <c r="AA132" s="159">
        <f t="shared" ca="1" si="59"/>
        <v>1</v>
      </c>
      <c r="AC132" s="161" t="str">
        <f t="shared" ca="1" si="38"/>
        <v/>
      </c>
      <c r="AD132" s="161">
        <f t="shared" ca="1" si="39"/>
        <v>1</v>
      </c>
      <c r="AE132" s="161" t="str">
        <f t="shared" ca="1" si="40"/>
        <v/>
      </c>
      <c r="AF132" s="161">
        <f t="shared" ca="1" si="41"/>
        <v>1</v>
      </c>
      <c r="AG132" s="161" t="str">
        <f t="shared" ca="1" si="42"/>
        <v/>
      </c>
      <c r="AH132" s="161">
        <f t="shared" ca="1" si="43"/>
        <v>1</v>
      </c>
      <c r="AI132" s="161" t="str">
        <f t="shared" ca="1" si="44"/>
        <v/>
      </c>
      <c r="AJ132" s="161">
        <f t="shared" ca="1" si="45"/>
        <v>1</v>
      </c>
      <c r="AL132" s="161" t="str">
        <f t="shared" ca="1" si="46"/>
        <v/>
      </c>
      <c r="AM132" s="161">
        <f t="shared" ca="1" si="57"/>
        <v>1</v>
      </c>
      <c r="AN132" s="161" t="str">
        <f t="shared" ca="1" si="47"/>
        <v/>
      </c>
      <c r="AO132" s="161">
        <f t="shared" ca="1" si="56"/>
        <v>1</v>
      </c>
      <c r="AP132" s="161" t="str">
        <f t="shared" ca="1" si="48"/>
        <v/>
      </c>
      <c r="AQ132" s="161">
        <f t="shared" ca="1" si="54"/>
        <v>1</v>
      </c>
      <c r="AR132" s="161" t="str">
        <f t="shared" ca="1" si="49"/>
        <v/>
      </c>
      <c r="AS132" s="161">
        <f t="shared" ca="1" si="50"/>
        <v>1</v>
      </c>
      <c r="AT132" s="159" t="str">
        <f t="shared" ca="1" si="60"/>
        <v/>
      </c>
      <c r="AU132" s="210">
        <f t="shared" ref="AU132:AU195" ca="1" si="63">IF(Y132=0,$C$17/100,IF(OR(K132&lt;$C$17,AA132=0),$C$17/100,(VLOOKUP($AS132,$B$5:$C$11,2)*$J132)/100))</f>
        <v>14</v>
      </c>
      <c r="AV132" s="209"/>
      <c r="AW132" s="204">
        <f t="shared" si="51"/>
        <v>790.86111111111109</v>
      </c>
      <c r="AX132" s="159"/>
      <c r="AZ132" s="159"/>
      <c r="BM132" s="207"/>
      <c r="BN132" s="212"/>
      <c r="BP132" s="209"/>
      <c r="BQ132" s="211"/>
      <c r="BR132" s="211"/>
      <c r="BS132" s="211"/>
      <c r="BT132" s="211"/>
      <c r="BU132" s="211"/>
      <c r="BV132" s="211"/>
      <c r="BW132" s="211"/>
      <c r="BX132" s="211"/>
      <c r="BY132" s="211"/>
      <c r="BZ132" s="211"/>
      <c r="CA132" s="209"/>
      <c r="CB132" s="224"/>
      <c r="CC132" s="204"/>
      <c r="CD132" s="204"/>
      <c r="CE132" s="204"/>
      <c r="CF132" s="211"/>
      <c r="CG132" s="211"/>
      <c r="CI132" s="209"/>
      <c r="CJ132" s="209"/>
      <c r="EH132" s="165"/>
      <c r="EI132" s="165"/>
      <c r="EJ132" s="166"/>
      <c r="EK132" s="209"/>
      <c r="EL132" s="211"/>
      <c r="EM132" s="211"/>
      <c r="EN132" s="211"/>
      <c r="EO132" s="211"/>
      <c r="EP132" s="211"/>
      <c r="ES132" s="165"/>
      <c r="ET132" s="165"/>
      <c r="EU132" s="166"/>
      <c r="EV132" s="209"/>
      <c r="EW132" s="211"/>
      <c r="EX132" s="211"/>
      <c r="EY132" s="211"/>
      <c r="EZ132" s="211"/>
      <c r="FA132" s="211"/>
      <c r="FD132" s="165"/>
      <c r="FE132" s="165"/>
      <c r="FF132" s="166"/>
      <c r="FG132" s="209"/>
      <c r="FH132" s="211"/>
      <c r="FI132" s="211"/>
      <c r="FJ132" s="211"/>
      <c r="FK132" s="211"/>
      <c r="FL132" s="211"/>
    </row>
    <row r="133" spans="9:168">
      <c r="I133" s="221">
        <f t="shared" si="55"/>
        <v>129</v>
      </c>
      <c r="J133" s="159">
        <f>'v-t_chart'!C130</f>
        <v>32.200000000000003</v>
      </c>
      <c r="K133" s="204">
        <f t="shared" ca="1" si="62"/>
        <v>94.313800000000001</v>
      </c>
      <c r="L133" s="205" t="b">
        <f>IF('Input&amp;Output'!$C$3=10,phase_chart!C130,IF('Input&amp;Output'!$C$3=21,phase_chart!G130,IF('Input&amp;Output'!$C$3=22,phase_chart!K130,IF('Input&amp;Output'!$C$3=31,phase_chart!O130,IF('Input&amp;Output'!$C$3=32,phase_chart!S130,"")))))</f>
        <v>0</v>
      </c>
      <c r="M133" s="206" t="b">
        <f>IF('Input&amp;Output'!$C$3=10,phase_chart!D130,IF('Input&amp;Output'!$C$3=21,phase_chart!H130,IF('Input&amp;Output'!$C$3=22,phase_chart!L130,IF('Input&amp;Output'!$C$3=31,phase_chart!P130,IF('Input&amp;Output'!$C$3=32,phase_chart!T130,"")))))</f>
        <v>0</v>
      </c>
      <c r="N133" s="205" t="b">
        <f>IF('Input&amp;Output'!$C$3=10,phase_chart!E130,IF('Input&amp;Output'!$C$3=21,phase_chart!I130,IF('Input&amp;Output'!$C$3=22,phase_chart!M130,IF('Input&amp;Output'!$C$3=31,phase_chart!Q130,IF('Input&amp;Output'!$C$3=32,phase_chart!U130,"")))))</f>
        <v>1</v>
      </c>
      <c r="P133" s="159">
        <f ca="1">IF(NOT($J133=0),IF($J133&lt;IF($P132=0,0,VLOOKUP(P132,tbL!$M$37:$Q$43,IF(L133=TRUE,2,4))),IF($J133&gt;=VLOOKUP(P132,tbL!$M$37:$Q$43,IF(L133=TRUE,3,5)),$P132,IF(AND(L132=TRUE,L133=TRUE),$P132,$P132-1)),IF(AND(L133=TRUE,J133=VLOOKUP(P132,tbL!$M$37:$Q$43,IF(L133=TRUE,2,4))),P132,IF($P132+1&gt;$C$12,$C$12,$P132+1))),0)</f>
        <v>1</v>
      </c>
      <c r="Q133" s="159">
        <f t="shared" ref="Q133:Q196" ca="1" si="64">P133</f>
        <v>1</v>
      </c>
      <c r="R133" s="207">
        <f t="shared" si="52"/>
        <v>0</v>
      </c>
      <c r="S133" s="208"/>
      <c r="T133" s="159">
        <f t="shared" si="53"/>
        <v>0</v>
      </c>
      <c r="U133" s="209" t="str">
        <f ca="1">IF(AND(T133=-1,N133=TRUE),"*",IF(AND(U132="*",N133=TRUE),"*",IF(AND(AND(L133=TRUE,U132="*"),J133&lt;VLOOKUP(V132+1,tbL!$M$38:$O$43,3)),"*","")))</f>
        <v/>
      </c>
      <c r="V133" s="204">
        <f t="shared" ref="V133:V196" ca="1" si="65">IF(U133="*",IF(Q133&gt;V132,V132,Q133),Q133)</f>
        <v>1</v>
      </c>
      <c r="Y133" s="159" t="str">
        <f t="shared" ref="Y133:Y196" ca="1" si="66">IF(OR($V133=3,OR($V133=1,$V133=2)),IF(OR($V136=0,OR($V137=0,OR($V138=0,OR($V139=0,OR($V140=0,OR($V141=0,$V142=0)))))),IF(J133&lt;IF(V133=3,$D$18,IF(V133=2,$F$13,$F$8)),0,IF(Y132=0,0,IF(J133&lt;10,0,""))),""),"")</f>
        <v/>
      </c>
      <c r="Z133" s="159" t="str">
        <f t="shared" ref="Z133:Z196" si="67">IF(AND(AND(J138&gt;0,J137=0),Z132=""),1,IF(Z132=1,IF(AND(J133&gt;0,J134-J133&gt;0),"",1),""))</f>
        <v/>
      </c>
      <c r="AA133" s="159">
        <f t="shared" ca="1" si="59"/>
        <v>1</v>
      </c>
      <c r="AC133" s="161" t="str">
        <f t="shared" ref="AC133:AC196" ca="1" si="68">IF(OR(OR($AT133=-1,$R133=1),AA133=0),"",IF(AND(AA132=AA134,AA133&lt;&gt;AA132),"*",""))</f>
        <v/>
      </c>
      <c r="AD133" s="161">
        <f t="shared" ref="AD133:AD196" ca="1" si="69">IF(AC133="*",AA132,AA133)</f>
        <v>1</v>
      </c>
      <c r="AE133" s="161" t="str">
        <f t="shared" ref="AE133:AE196" ca="1" si="70">IF(OR(OR($AT133=-1,$R133=1),AD133=0),"",IF(AND(AND(AD132=AD135,AD133&lt;&gt;AD132),AD133=AD134),IF(AE131="*","","*"),""))</f>
        <v/>
      </c>
      <c r="AF133" s="161">
        <f t="shared" ref="AF133:AF196" ca="1" si="71">IF(AE133="*",AD132,IF(AE132="*",AD131,AD133))</f>
        <v>1</v>
      </c>
      <c r="AG133" s="161" t="str">
        <f t="shared" ref="AG133:AG196" ca="1" si="72">IF(OR(OR(OR($AT133=-1,$R133=1),AF133=0),AG130="*"),"",IF(AND(AND(AND(AF132=AF136,AF133&lt;&gt;AF132),AF133=AF134),AF133=AF135),"*",""))</f>
        <v/>
      </c>
      <c r="AH133" s="161">
        <f t="shared" ref="AH133:AH196" ca="1" si="73">IF(AG133="*",AF132,IF(AG132="*",AF131,IF(AG131="*",AF130,AF133)))</f>
        <v>1</v>
      </c>
      <c r="AI133" s="161" t="str">
        <f t="shared" ref="AI133:AI196" ca="1" si="74">IF(OR(OR(OR($AT133=-1,$R133=1),AH133=0),AI129="*"),"",IF(AND(AND(AND(AND(AH132=AH137,AH133&lt;&gt;AH132),AH133=AH134),AH133=AH135),AH133=AH136),"*",""))</f>
        <v/>
      </c>
      <c r="AJ133" s="161">
        <f t="shared" ref="AJ133:AJ196" ca="1" si="75">IF(AI133="*",AH132,IF(AI132="*",AH131,IF(AI131="*",AH130,IF(AI130="*",AH129,AH133))))</f>
        <v>1</v>
      </c>
      <c r="AL133" s="161" t="str">
        <f t="shared" ref="AL133:AL196" ca="1" si="76">IF(OR(OR(OR($AT133=-1,$R133=1),AJ133=0),AL129="*"),"",IF(AND(AND(AND(AND(AJ132=AJ137,AJ133&lt;&gt;AJ132),AJ133=AJ134),AJ133=AJ135),AJ133=AJ136),"*",""))</f>
        <v/>
      </c>
      <c r="AM133" s="161">
        <f t="shared" ca="1" si="57"/>
        <v>1</v>
      </c>
      <c r="AN133" s="161" t="str">
        <f t="shared" ref="AN133:AN196" ca="1" si="77">IF(OR(OR(OR($AT133=-1,$R133=1),AM133=0),AN130="*"),"",IF(AND(AND(AND(AM132=AM136,AM133&lt;&gt;AM132),AM133=AM134),AM133=AM135),"*",""))</f>
        <v/>
      </c>
      <c r="AO133" s="161">
        <f t="shared" ca="1" si="56"/>
        <v>1</v>
      </c>
      <c r="AP133" s="161" t="str">
        <f t="shared" ref="AP133:AP196" ca="1" si="78">IF(OR(OR($AT133=-1,$R133=1),AO133=0),"",IF(AND(AND(AO132=AO135,AO133&lt;&gt;AO132),AO133=AO134),"*",""))</f>
        <v/>
      </c>
      <c r="AQ133" s="161">
        <f t="shared" ca="1" si="54"/>
        <v>1</v>
      </c>
      <c r="AR133" s="161" t="str">
        <f t="shared" ref="AR133:AR196" ca="1" si="79">IF(OR(OR($AT133=-1,$R133=1),AQ133=0),"",IF(AND(AQ132=AQ134,AQ133&lt;&gt;AQ132),"*",""))</f>
        <v/>
      </c>
      <c r="AS133" s="161">
        <f t="shared" ref="AS133:AS196" ca="1" si="80">IF(AR133="*",AQ132,AQ133)</f>
        <v>1</v>
      </c>
      <c r="AT133" s="159" t="str">
        <f t="shared" ca="1" si="60"/>
        <v/>
      </c>
      <c r="AU133" s="210">
        <f t="shared" ca="1" si="63"/>
        <v>14</v>
      </c>
      <c r="AV133" s="209"/>
      <c r="AW133" s="204">
        <f t="shared" ref="AW133:AW196" si="81">AW132+J133/3.6</f>
        <v>799.80555555555554</v>
      </c>
      <c r="AX133" s="159"/>
      <c r="AZ133" s="159"/>
      <c r="BM133" s="207"/>
      <c r="BN133" s="212"/>
      <c r="BP133" s="209"/>
      <c r="BQ133" s="211"/>
      <c r="BR133" s="211"/>
      <c r="BS133" s="211"/>
      <c r="BT133" s="211"/>
      <c r="BU133" s="211"/>
      <c r="BV133" s="211"/>
      <c r="BW133" s="211"/>
      <c r="BX133" s="211"/>
      <c r="BY133" s="211"/>
      <c r="BZ133" s="211"/>
      <c r="CA133" s="209"/>
      <c r="CB133" s="224"/>
      <c r="CC133" s="204"/>
      <c r="CD133" s="204"/>
      <c r="CE133" s="204"/>
      <c r="CF133" s="211"/>
      <c r="CG133" s="211"/>
      <c r="CI133" s="209"/>
      <c r="CJ133" s="209"/>
      <c r="EH133" s="165"/>
      <c r="EI133" s="165"/>
      <c r="EJ133" s="166"/>
      <c r="EK133" s="209"/>
      <c r="EL133" s="211"/>
      <c r="EM133" s="211"/>
      <c r="EN133" s="211"/>
      <c r="EO133" s="211"/>
      <c r="EP133" s="211"/>
      <c r="ES133" s="165"/>
      <c r="ET133" s="165"/>
      <c r="EU133" s="166"/>
      <c r="EV133" s="209"/>
      <c r="EW133" s="211"/>
      <c r="EX133" s="211"/>
      <c r="EY133" s="211"/>
      <c r="EZ133" s="211"/>
      <c r="FA133" s="211"/>
      <c r="FD133" s="165"/>
      <c r="FE133" s="165"/>
      <c r="FF133" s="166"/>
      <c r="FG133" s="209"/>
      <c r="FH133" s="211"/>
      <c r="FI133" s="211"/>
      <c r="FJ133" s="211"/>
      <c r="FK133" s="211"/>
      <c r="FL133" s="211"/>
    </row>
    <row r="134" spans="9:168">
      <c r="I134" s="221">
        <f t="shared" si="55"/>
        <v>130</v>
      </c>
      <c r="J134" s="159">
        <f>'v-t_chart'!C131</f>
        <v>29.6</v>
      </c>
      <c r="K134" s="204">
        <f t="shared" ca="1" si="62"/>
        <v>86.698399999999992</v>
      </c>
      <c r="L134" s="205" t="b">
        <f>IF('Input&amp;Output'!$C$3=10,phase_chart!C131,IF('Input&amp;Output'!$C$3=21,phase_chart!G131,IF('Input&amp;Output'!$C$3=22,phase_chart!K131,IF('Input&amp;Output'!$C$3=31,phase_chart!O131,IF('Input&amp;Output'!$C$3=32,phase_chart!S131,"")))))</f>
        <v>0</v>
      </c>
      <c r="M134" s="206" t="b">
        <f>IF('Input&amp;Output'!$C$3=10,phase_chart!D131,IF('Input&amp;Output'!$C$3=21,phase_chart!H131,IF('Input&amp;Output'!$C$3=22,phase_chart!L131,IF('Input&amp;Output'!$C$3=31,phase_chart!P131,IF('Input&amp;Output'!$C$3=32,phase_chart!T131,"")))))</f>
        <v>0</v>
      </c>
      <c r="N134" s="205" t="b">
        <f>IF('Input&amp;Output'!$C$3=10,phase_chart!E131,IF('Input&amp;Output'!$C$3=21,phase_chart!I131,IF('Input&amp;Output'!$C$3=22,phase_chart!M131,IF('Input&amp;Output'!$C$3=31,phase_chart!Q131,IF('Input&amp;Output'!$C$3=32,phase_chart!U131,"")))))</f>
        <v>1</v>
      </c>
      <c r="P134" s="159">
        <f ca="1">IF(NOT($J134=0),IF($J134&lt;IF($P133=0,0,VLOOKUP(P133,tbL!$M$37:$Q$43,IF(L134=TRUE,2,4))),IF($J134&gt;=VLOOKUP(P133,tbL!$M$37:$Q$43,IF(L134=TRUE,3,5)),$P133,IF(AND(L133=TRUE,L134=TRUE),$P133,$P133-1)),IF(AND(L134=TRUE,J134=VLOOKUP(P133,tbL!$M$37:$Q$43,IF(L134=TRUE,2,4))),P133,IF($P133+1&gt;$C$12,$C$12,$P133+1))),0)</f>
        <v>1</v>
      </c>
      <c r="Q134" s="159">
        <f t="shared" ca="1" si="64"/>
        <v>1</v>
      </c>
      <c r="R134" s="207">
        <f t="shared" ref="R134:R187" si="82">IF(L134=TRUE,IF(OR(K133=0,R133=1),1,0),0)</f>
        <v>0</v>
      </c>
      <c r="S134" s="208"/>
      <c r="T134" s="159">
        <f t="shared" ref="T134:T197" si="83">IF(AND(L133=TRUE,M134=TRUE),1,IF(AND(L133=TRUE,N134=TRUE),-1,0))</f>
        <v>0</v>
      </c>
      <c r="U134" s="209" t="str">
        <f ca="1">IF(AND(T134=-1,N134=TRUE),"*",IF(AND(U133="*",N134=TRUE),"*",IF(AND(AND(L134=TRUE,U133="*"),J134&lt;VLOOKUP(V133+1,tbL!$M$38:$O$43,3)),"*","")))</f>
        <v/>
      </c>
      <c r="V134" s="204">
        <f t="shared" ca="1" si="65"/>
        <v>1</v>
      </c>
      <c r="Y134" s="159" t="str">
        <f t="shared" ca="1" si="66"/>
        <v/>
      </c>
      <c r="Z134" s="159" t="str">
        <f t="shared" si="67"/>
        <v/>
      </c>
      <c r="AA134" s="159">
        <f t="shared" ca="1" si="59"/>
        <v>1</v>
      </c>
      <c r="AC134" s="161" t="str">
        <f t="shared" ca="1" si="68"/>
        <v/>
      </c>
      <c r="AD134" s="161">
        <f t="shared" ca="1" si="69"/>
        <v>1</v>
      </c>
      <c r="AE134" s="161" t="str">
        <f t="shared" ca="1" si="70"/>
        <v/>
      </c>
      <c r="AF134" s="161">
        <f t="shared" ca="1" si="71"/>
        <v>1</v>
      </c>
      <c r="AG134" s="161" t="str">
        <f t="shared" ca="1" si="72"/>
        <v/>
      </c>
      <c r="AH134" s="161">
        <f t="shared" ca="1" si="73"/>
        <v>1</v>
      </c>
      <c r="AI134" s="161" t="str">
        <f t="shared" ca="1" si="74"/>
        <v/>
      </c>
      <c r="AJ134" s="161">
        <f t="shared" ca="1" si="75"/>
        <v>1</v>
      </c>
      <c r="AL134" s="161" t="str">
        <f t="shared" ca="1" si="76"/>
        <v/>
      </c>
      <c r="AM134" s="161">
        <f t="shared" ca="1" si="57"/>
        <v>1</v>
      </c>
      <c r="AN134" s="161" t="str">
        <f t="shared" ca="1" si="77"/>
        <v/>
      </c>
      <c r="AO134" s="161">
        <f t="shared" ca="1" si="56"/>
        <v>1</v>
      </c>
      <c r="AP134" s="161" t="str">
        <f t="shared" ca="1" si="78"/>
        <v/>
      </c>
      <c r="AQ134" s="161">
        <f t="shared" ref="AQ134:AQ197" ca="1" si="84">IF(AP134="*",AO133,IF(AP133="*",AO132,AO134))</f>
        <v>1</v>
      </c>
      <c r="AR134" s="161" t="str">
        <f t="shared" ca="1" si="79"/>
        <v/>
      </c>
      <c r="AS134" s="161">
        <f t="shared" ca="1" si="80"/>
        <v>1</v>
      </c>
      <c r="AT134" s="159" t="str">
        <f t="shared" ca="1" si="60"/>
        <v/>
      </c>
      <c r="AU134" s="210">
        <f t="shared" ca="1" si="63"/>
        <v>14</v>
      </c>
      <c r="AV134" s="209"/>
      <c r="AW134" s="204">
        <f t="shared" si="81"/>
        <v>808.02777777777771</v>
      </c>
      <c r="AX134" s="159"/>
      <c r="AZ134" s="159"/>
      <c r="BM134" s="207"/>
      <c r="BN134" s="212"/>
      <c r="BP134" s="209"/>
      <c r="BQ134" s="211"/>
      <c r="BR134" s="211"/>
      <c r="BS134" s="211"/>
      <c r="BT134" s="211"/>
      <c r="BU134" s="211"/>
      <c r="BV134" s="211"/>
      <c r="BW134" s="211"/>
      <c r="BX134" s="211"/>
      <c r="BY134" s="211"/>
      <c r="BZ134" s="211"/>
      <c r="CA134" s="209"/>
      <c r="CB134" s="224"/>
      <c r="CC134" s="204"/>
      <c r="CD134" s="204"/>
      <c r="CE134" s="204"/>
      <c r="CF134" s="211"/>
      <c r="CG134" s="211"/>
      <c r="CI134" s="209"/>
      <c r="CJ134" s="209"/>
      <c r="EH134" s="165"/>
      <c r="EI134" s="165"/>
      <c r="EJ134" s="166"/>
      <c r="EK134" s="209"/>
      <c r="EL134" s="211"/>
      <c r="EM134" s="211"/>
      <c r="EN134" s="211"/>
      <c r="EO134" s="211"/>
      <c r="EP134" s="211"/>
      <c r="ES134" s="165"/>
      <c r="ET134" s="165"/>
      <c r="EU134" s="166"/>
      <c r="EV134" s="209"/>
      <c r="EW134" s="211"/>
      <c r="EX134" s="211"/>
      <c r="EY134" s="211"/>
      <c r="EZ134" s="211"/>
      <c r="FA134" s="211"/>
      <c r="FD134" s="165"/>
      <c r="FE134" s="165"/>
      <c r="FF134" s="166"/>
      <c r="FG134" s="209"/>
      <c r="FH134" s="211"/>
      <c r="FI134" s="211"/>
      <c r="FJ134" s="211"/>
      <c r="FK134" s="211"/>
      <c r="FL134" s="211"/>
    </row>
    <row r="135" spans="9:168">
      <c r="I135" s="221">
        <f t="shared" ref="I135:I198" si="85">I134+1</f>
        <v>131</v>
      </c>
      <c r="J135" s="159">
        <f>'v-t_chart'!C132</f>
        <v>26</v>
      </c>
      <c r="K135" s="204">
        <f t="shared" ca="1" si="62"/>
        <v>76.153999999999996</v>
      </c>
      <c r="L135" s="205" t="b">
        <f>IF('Input&amp;Output'!$C$3=10,phase_chart!C132,IF('Input&amp;Output'!$C$3=21,phase_chart!G132,IF('Input&amp;Output'!$C$3=22,phase_chart!K132,IF('Input&amp;Output'!$C$3=31,phase_chart!O132,IF('Input&amp;Output'!$C$3=32,phase_chart!S132,"")))))</f>
        <v>0</v>
      </c>
      <c r="M135" s="206" t="b">
        <f>IF('Input&amp;Output'!$C$3=10,phase_chart!D132,IF('Input&amp;Output'!$C$3=21,phase_chart!H132,IF('Input&amp;Output'!$C$3=22,phase_chart!L132,IF('Input&amp;Output'!$C$3=31,phase_chart!P132,IF('Input&amp;Output'!$C$3=32,phase_chart!T132,"")))))</f>
        <v>0</v>
      </c>
      <c r="N135" s="205" t="b">
        <f>IF('Input&amp;Output'!$C$3=10,phase_chart!E132,IF('Input&amp;Output'!$C$3=21,phase_chart!I132,IF('Input&amp;Output'!$C$3=22,phase_chart!M132,IF('Input&amp;Output'!$C$3=31,phase_chart!Q132,IF('Input&amp;Output'!$C$3=32,phase_chart!U132,"")))))</f>
        <v>1</v>
      </c>
      <c r="P135" s="159">
        <f ca="1">IF(NOT($J135=0),IF($J135&lt;IF($P134=0,0,VLOOKUP(P134,tbL!$M$37:$Q$43,IF(L135=TRUE,2,4))),IF($J135&gt;=VLOOKUP(P134,tbL!$M$37:$Q$43,IF(L135=TRUE,3,5)),$P134,IF(AND(L134=TRUE,L135=TRUE),$P134,$P134-1)),IF(AND(L135=TRUE,J135=VLOOKUP(P134,tbL!$M$37:$Q$43,IF(L135=TRUE,2,4))),P134,IF($P134+1&gt;$C$12,$C$12,$P134+1))),0)</f>
        <v>1</v>
      </c>
      <c r="Q135" s="159">
        <f t="shared" ca="1" si="64"/>
        <v>1</v>
      </c>
      <c r="R135" s="207">
        <f t="shared" si="82"/>
        <v>0</v>
      </c>
      <c r="S135" s="208"/>
      <c r="T135" s="159">
        <f t="shared" si="83"/>
        <v>0</v>
      </c>
      <c r="U135" s="209" t="str">
        <f ca="1">IF(AND(T135=-1,N135=TRUE),"*",IF(AND(U134="*",N135=TRUE),"*",IF(AND(AND(L135=TRUE,U134="*"),J135&lt;VLOOKUP(V134+1,tbL!$M$38:$O$43,3)),"*","")))</f>
        <v/>
      </c>
      <c r="V135" s="204">
        <f t="shared" ca="1" si="65"/>
        <v>1</v>
      </c>
      <c r="Y135" s="159" t="str">
        <f t="shared" ca="1" si="66"/>
        <v/>
      </c>
      <c r="Z135" s="159" t="str">
        <f t="shared" si="67"/>
        <v/>
      </c>
      <c r="AA135" s="159">
        <f t="shared" ca="1" si="59"/>
        <v>1</v>
      </c>
      <c r="AC135" s="161" t="str">
        <f t="shared" ca="1" si="68"/>
        <v/>
      </c>
      <c r="AD135" s="161">
        <f t="shared" ca="1" si="69"/>
        <v>1</v>
      </c>
      <c r="AE135" s="161" t="str">
        <f t="shared" ca="1" si="70"/>
        <v/>
      </c>
      <c r="AF135" s="161">
        <f t="shared" ca="1" si="71"/>
        <v>1</v>
      </c>
      <c r="AG135" s="161" t="str">
        <f t="shared" ca="1" si="72"/>
        <v/>
      </c>
      <c r="AH135" s="161">
        <f t="shared" ca="1" si="73"/>
        <v>1</v>
      </c>
      <c r="AI135" s="161" t="str">
        <f t="shared" ca="1" si="74"/>
        <v/>
      </c>
      <c r="AJ135" s="161">
        <f t="shared" ca="1" si="75"/>
        <v>1</v>
      </c>
      <c r="AL135" s="161" t="str">
        <f t="shared" ca="1" si="76"/>
        <v/>
      </c>
      <c r="AM135" s="161">
        <f t="shared" ca="1" si="57"/>
        <v>1</v>
      </c>
      <c r="AN135" s="161" t="str">
        <f t="shared" ca="1" si="77"/>
        <v/>
      </c>
      <c r="AO135" s="161">
        <f t="shared" ref="AO135:AO198" ca="1" si="86">IF(AN135="*",AM134,IF(AN134="*",AM133,IF(AN133="*",AM132,AM135)))</f>
        <v>1</v>
      </c>
      <c r="AP135" s="161" t="str">
        <f t="shared" ca="1" si="78"/>
        <v/>
      </c>
      <c r="AQ135" s="161">
        <f t="shared" ca="1" si="84"/>
        <v>1</v>
      </c>
      <c r="AR135" s="161" t="str">
        <f t="shared" ca="1" si="79"/>
        <v/>
      </c>
      <c r="AS135" s="161">
        <f t="shared" ca="1" si="80"/>
        <v>1</v>
      </c>
      <c r="AT135" s="159" t="str">
        <f t="shared" ca="1" si="60"/>
        <v/>
      </c>
      <c r="AU135" s="210">
        <f t="shared" ca="1" si="63"/>
        <v>14</v>
      </c>
      <c r="AV135" s="209"/>
      <c r="AW135" s="204">
        <f t="shared" si="81"/>
        <v>815.24999999999989</v>
      </c>
      <c r="AX135" s="159"/>
      <c r="AZ135" s="159"/>
      <c r="BM135" s="207"/>
      <c r="BN135" s="212"/>
      <c r="BP135" s="209"/>
      <c r="BQ135" s="211"/>
      <c r="BR135" s="211"/>
      <c r="BS135" s="211"/>
      <c r="BT135" s="211"/>
      <c r="BU135" s="211"/>
      <c r="BV135" s="211"/>
      <c r="BW135" s="211"/>
      <c r="BX135" s="211"/>
      <c r="BY135" s="211"/>
      <c r="BZ135" s="211"/>
      <c r="CA135" s="209"/>
      <c r="CB135" s="224"/>
      <c r="CC135" s="204"/>
      <c r="CD135" s="204"/>
      <c r="CE135" s="204"/>
      <c r="CF135" s="211"/>
      <c r="CG135" s="211"/>
      <c r="CI135" s="209"/>
      <c r="CJ135" s="209"/>
      <c r="EH135" s="165"/>
      <c r="EI135" s="165"/>
      <c r="EJ135" s="166"/>
      <c r="EK135" s="209"/>
      <c r="EL135" s="211"/>
      <c r="EM135" s="211"/>
      <c r="EN135" s="211"/>
      <c r="EO135" s="211"/>
      <c r="EP135" s="211"/>
      <c r="ES135" s="165"/>
      <c r="ET135" s="165"/>
      <c r="EU135" s="166"/>
      <c r="EV135" s="209"/>
      <c r="EW135" s="211"/>
      <c r="EX135" s="211"/>
      <c r="EY135" s="211"/>
      <c r="EZ135" s="211"/>
      <c r="FA135" s="211"/>
      <c r="FD135" s="165"/>
      <c r="FE135" s="165"/>
      <c r="FF135" s="166"/>
      <c r="FG135" s="209"/>
      <c r="FH135" s="211"/>
      <c r="FI135" s="211"/>
      <c r="FJ135" s="211"/>
      <c r="FK135" s="211"/>
      <c r="FL135" s="211"/>
    </row>
    <row r="136" spans="9:168">
      <c r="I136" s="221">
        <f t="shared" si="85"/>
        <v>132</v>
      </c>
      <c r="J136" s="159">
        <f>'v-t_chart'!C133</f>
        <v>22</v>
      </c>
      <c r="K136" s="204">
        <f t="shared" ca="1" si="62"/>
        <v>64.438000000000002</v>
      </c>
      <c r="L136" s="205" t="b">
        <f>IF('Input&amp;Output'!$C$3=10,phase_chart!C133,IF('Input&amp;Output'!$C$3=21,phase_chart!G133,IF('Input&amp;Output'!$C$3=22,phase_chart!K133,IF('Input&amp;Output'!$C$3=31,phase_chart!O133,IF('Input&amp;Output'!$C$3=32,phase_chart!S133,"")))))</f>
        <v>0</v>
      </c>
      <c r="M136" s="206" t="b">
        <f>IF('Input&amp;Output'!$C$3=10,phase_chart!D133,IF('Input&amp;Output'!$C$3=21,phase_chart!H133,IF('Input&amp;Output'!$C$3=22,phase_chart!L133,IF('Input&amp;Output'!$C$3=31,phase_chart!P133,IF('Input&amp;Output'!$C$3=32,phase_chart!T133,"")))))</f>
        <v>0</v>
      </c>
      <c r="N136" s="205" t="b">
        <f>IF('Input&amp;Output'!$C$3=10,phase_chart!E133,IF('Input&amp;Output'!$C$3=21,phase_chart!I133,IF('Input&amp;Output'!$C$3=22,phase_chart!M133,IF('Input&amp;Output'!$C$3=31,phase_chart!Q133,IF('Input&amp;Output'!$C$3=32,phase_chart!U133,"")))))</f>
        <v>1</v>
      </c>
      <c r="P136" s="159">
        <f ca="1">IF(NOT($J136=0),IF($J136&lt;IF($P135=0,0,VLOOKUP(P135,tbL!$M$37:$Q$43,IF(L136=TRUE,2,4))),IF($J136&gt;=VLOOKUP(P135,tbL!$M$37:$Q$43,IF(L136=TRUE,3,5)),$P135,IF(AND(L135=TRUE,L136=TRUE),$P135,$P135-1)),IF(AND(L136=TRUE,J136=VLOOKUP(P135,tbL!$M$37:$Q$43,IF(L136=TRUE,2,4))),P135,IF($P135+1&gt;$C$12,$C$12,$P135+1))),0)</f>
        <v>1</v>
      </c>
      <c r="Q136" s="159">
        <f t="shared" ca="1" si="64"/>
        <v>1</v>
      </c>
      <c r="R136" s="207">
        <f t="shared" si="82"/>
        <v>0</v>
      </c>
      <c r="S136" s="208"/>
      <c r="T136" s="159">
        <f t="shared" si="83"/>
        <v>0</v>
      </c>
      <c r="U136" s="209" t="str">
        <f ca="1">IF(AND(T136=-1,N136=TRUE),"*",IF(AND(U135="*",N136=TRUE),"*",IF(AND(AND(L136=TRUE,U135="*"),J136&lt;VLOOKUP(V135+1,tbL!$M$38:$O$43,3)),"*","")))</f>
        <v/>
      </c>
      <c r="V136" s="204">
        <f t="shared" ca="1" si="65"/>
        <v>1</v>
      </c>
      <c r="Y136" s="159" t="str">
        <f t="shared" ca="1" si="66"/>
        <v/>
      </c>
      <c r="Z136" s="159" t="str">
        <f t="shared" si="67"/>
        <v/>
      </c>
      <c r="AA136" s="159">
        <f t="shared" ca="1" si="59"/>
        <v>1</v>
      </c>
      <c r="AC136" s="161" t="str">
        <f t="shared" ca="1" si="68"/>
        <v/>
      </c>
      <c r="AD136" s="161">
        <f t="shared" ca="1" si="69"/>
        <v>1</v>
      </c>
      <c r="AE136" s="161" t="str">
        <f t="shared" ca="1" si="70"/>
        <v/>
      </c>
      <c r="AF136" s="161">
        <f t="shared" ca="1" si="71"/>
        <v>1</v>
      </c>
      <c r="AG136" s="161" t="str">
        <f t="shared" ca="1" si="72"/>
        <v/>
      </c>
      <c r="AH136" s="161">
        <f t="shared" ca="1" si="73"/>
        <v>1</v>
      </c>
      <c r="AI136" s="161" t="str">
        <f t="shared" ca="1" si="74"/>
        <v/>
      </c>
      <c r="AJ136" s="161">
        <f t="shared" ca="1" si="75"/>
        <v>1</v>
      </c>
      <c r="AL136" s="161" t="str">
        <f t="shared" ca="1" si="76"/>
        <v/>
      </c>
      <c r="AM136" s="161">
        <f t="shared" ref="AM136:AM199" ca="1" si="87">IF(AL136="*",AJ135,IF(AL135="*",AJ134,IF(AL134="*",AJ133,IF(AL133="*",AJ132,AJ136))))</f>
        <v>1</v>
      </c>
      <c r="AN136" s="161" t="str">
        <f t="shared" ca="1" si="77"/>
        <v/>
      </c>
      <c r="AO136" s="161">
        <f t="shared" ca="1" si="86"/>
        <v>1</v>
      </c>
      <c r="AP136" s="161" t="str">
        <f t="shared" ca="1" si="78"/>
        <v/>
      </c>
      <c r="AQ136" s="161">
        <f t="shared" ca="1" si="84"/>
        <v>1</v>
      </c>
      <c r="AR136" s="161" t="str">
        <f t="shared" ca="1" si="79"/>
        <v/>
      </c>
      <c r="AS136" s="161">
        <f t="shared" ca="1" si="80"/>
        <v>1</v>
      </c>
      <c r="AT136" s="159" t="str">
        <f t="shared" ca="1" si="60"/>
        <v/>
      </c>
      <c r="AU136" s="210">
        <f t="shared" ca="1" si="63"/>
        <v>14</v>
      </c>
      <c r="AV136" s="209"/>
      <c r="AW136" s="204">
        <f t="shared" si="81"/>
        <v>821.36111111111097</v>
      </c>
      <c r="AX136" s="159"/>
      <c r="AZ136" s="159"/>
      <c r="BM136" s="207"/>
      <c r="BN136" s="212"/>
      <c r="BP136" s="209"/>
      <c r="BQ136" s="211"/>
      <c r="BR136" s="211"/>
      <c r="BS136" s="211"/>
      <c r="BT136" s="211"/>
      <c r="BU136" s="211"/>
      <c r="BV136" s="211"/>
      <c r="BW136" s="211"/>
      <c r="BX136" s="211"/>
      <c r="BY136" s="211"/>
      <c r="BZ136" s="211"/>
      <c r="CA136" s="209"/>
      <c r="CB136" s="224"/>
      <c r="CC136" s="204"/>
      <c r="CD136" s="204"/>
      <c r="CE136" s="204"/>
      <c r="CF136" s="211"/>
      <c r="CG136" s="211"/>
      <c r="CI136" s="209"/>
      <c r="CJ136" s="209"/>
      <c r="EH136" s="165"/>
      <c r="EI136" s="165"/>
      <c r="EJ136" s="166"/>
      <c r="EK136" s="209"/>
      <c r="EL136" s="211"/>
      <c r="EM136" s="211"/>
      <c r="EN136" s="211"/>
      <c r="EO136" s="211"/>
      <c r="EP136" s="211"/>
      <c r="ES136" s="165"/>
      <c r="ET136" s="165"/>
      <c r="EU136" s="166"/>
      <c r="EV136" s="209"/>
      <c r="EW136" s="211"/>
      <c r="EX136" s="211"/>
      <c r="EY136" s="211"/>
      <c r="EZ136" s="211"/>
      <c r="FA136" s="211"/>
      <c r="FD136" s="165"/>
      <c r="FE136" s="165"/>
      <c r="FF136" s="166"/>
      <c r="FG136" s="209"/>
      <c r="FH136" s="211"/>
      <c r="FI136" s="211"/>
      <c r="FJ136" s="211"/>
      <c r="FK136" s="211"/>
      <c r="FL136" s="211"/>
    </row>
    <row r="137" spans="9:168">
      <c r="I137" s="221">
        <f t="shared" si="85"/>
        <v>133</v>
      </c>
      <c r="J137" s="159">
        <f>'v-t_chart'!C134</f>
        <v>18.5</v>
      </c>
      <c r="K137" s="204">
        <f t="shared" ca="1" si="62"/>
        <v>54.186499999999995</v>
      </c>
      <c r="L137" s="205" t="b">
        <f>IF('Input&amp;Output'!$C$3=10,phase_chart!C134,IF('Input&amp;Output'!$C$3=21,phase_chart!G134,IF('Input&amp;Output'!$C$3=22,phase_chart!K134,IF('Input&amp;Output'!$C$3=31,phase_chart!O134,IF('Input&amp;Output'!$C$3=32,phase_chart!S134,"")))))</f>
        <v>0</v>
      </c>
      <c r="M137" s="206" t="b">
        <f>IF('Input&amp;Output'!$C$3=10,phase_chart!D134,IF('Input&amp;Output'!$C$3=21,phase_chart!H134,IF('Input&amp;Output'!$C$3=22,phase_chart!L134,IF('Input&amp;Output'!$C$3=31,phase_chart!P134,IF('Input&amp;Output'!$C$3=32,phase_chart!T134,"")))))</f>
        <v>0</v>
      </c>
      <c r="N137" s="205" t="b">
        <f>IF('Input&amp;Output'!$C$3=10,phase_chart!E134,IF('Input&amp;Output'!$C$3=21,phase_chart!I134,IF('Input&amp;Output'!$C$3=22,phase_chart!M134,IF('Input&amp;Output'!$C$3=31,phase_chart!Q134,IF('Input&amp;Output'!$C$3=32,phase_chart!U134,"")))))</f>
        <v>1</v>
      </c>
      <c r="P137" s="159">
        <f ca="1">IF(NOT($J137=0),IF($J137&lt;IF($P136=0,0,VLOOKUP(P136,tbL!$M$37:$Q$43,IF(L137=TRUE,2,4))),IF($J137&gt;=VLOOKUP(P136,tbL!$M$37:$Q$43,IF(L137=TRUE,3,5)),$P136,IF(AND(L136=TRUE,L137=TRUE),$P136,$P136-1)),IF(AND(L137=TRUE,J137=VLOOKUP(P136,tbL!$M$37:$Q$43,IF(L137=TRUE,2,4))),P136,IF($P136+1&gt;$C$12,$C$12,$P136+1))),0)</f>
        <v>1</v>
      </c>
      <c r="Q137" s="159">
        <f t="shared" ca="1" si="64"/>
        <v>1</v>
      </c>
      <c r="R137" s="207">
        <f t="shared" si="82"/>
        <v>0</v>
      </c>
      <c r="S137" s="208"/>
      <c r="T137" s="159">
        <f t="shared" si="83"/>
        <v>0</v>
      </c>
      <c r="U137" s="209" t="str">
        <f ca="1">IF(AND(T137=-1,N137=TRUE),"*",IF(AND(U136="*",N137=TRUE),"*",IF(AND(AND(L137=TRUE,U136="*"),J137&lt;VLOOKUP(V136+1,tbL!$M$38:$O$43,3)),"*","")))</f>
        <v/>
      </c>
      <c r="V137" s="204">
        <f t="shared" ca="1" si="65"/>
        <v>1</v>
      </c>
      <c r="Y137" s="159" t="str">
        <f t="shared" ca="1" si="66"/>
        <v/>
      </c>
      <c r="Z137" s="159" t="str">
        <f t="shared" si="67"/>
        <v/>
      </c>
      <c r="AA137" s="159">
        <f t="shared" ca="1" si="59"/>
        <v>1</v>
      </c>
      <c r="AC137" s="161" t="str">
        <f t="shared" ca="1" si="68"/>
        <v/>
      </c>
      <c r="AD137" s="161">
        <f t="shared" ca="1" si="69"/>
        <v>1</v>
      </c>
      <c r="AE137" s="161" t="str">
        <f t="shared" ca="1" si="70"/>
        <v/>
      </c>
      <c r="AF137" s="161">
        <f t="shared" ca="1" si="71"/>
        <v>1</v>
      </c>
      <c r="AG137" s="161" t="str">
        <f t="shared" ca="1" si="72"/>
        <v/>
      </c>
      <c r="AH137" s="161">
        <f t="shared" ca="1" si="73"/>
        <v>1</v>
      </c>
      <c r="AI137" s="161" t="str">
        <f t="shared" ca="1" si="74"/>
        <v/>
      </c>
      <c r="AJ137" s="161">
        <f t="shared" ca="1" si="75"/>
        <v>1</v>
      </c>
      <c r="AL137" s="161" t="str">
        <f t="shared" ca="1" si="76"/>
        <v/>
      </c>
      <c r="AM137" s="161">
        <f t="shared" ca="1" si="87"/>
        <v>1</v>
      </c>
      <c r="AN137" s="161" t="str">
        <f t="shared" ca="1" si="77"/>
        <v/>
      </c>
      <c r="AO137" s="161">
        <f t="shared" ca="1" si="86"/>
        <v>1</v>
      </c>
      <c r="AP137" s="161" t="str">
        <f t="shared" ca="1" si="78"/>
        <v/>
      </c>
      <c r="AQ137" s="161">
        <f t="shared" ca="1" si="84"/>
        <v>1</v>
      </c>
      <c r="AR137" s="161" t="str">
        <f t="shared" ca="1" si="79"/>
        <v/>
      </c>
      <c r="AS137" s="161">
        <f t="shared" ca="1" si="80"/>
        <v>1</v>
      </c>
      <c r="AT137" s="159" t="str">
        <f t="shared" ca="1" si="60"/>
        <v/>
      </c>
      <c r="AU137" s="210">
        <f t="shared" ca="1" si="63"/>
        <v>14</v>
      </c>
      <c r="AV137" s="209"/>
      <c r="AW137" s="204">
        <f t="shared" si="81"/>
        <v>826.49999999999989</v>
      </c>
      <c r="AX137" s="159"/>
      <c r="AZ137" s="159"/>
      <c r="BM137" s="207"/>
      <c r="BN137" s="212"/>
      <c r="BP137" s="209"/>
      <c r="BQ137" s="211"/>
      <c r="BR137" s="211"/>
      <c r="BS137" s="211"/>
      <c r="BT137" s="211"/>
      <c r="BU137" s="211"/>
      <c r="BV137" s="211"/>
      <c r="BW137" s="211"/>
      <c r="BX137" s="211"/>
      <c r="BY137" s="211"/>
      <c r="BZ137" s="211"/>
      <c r="CA137" s="209"/>
      <c r="CB137" s="224"/>
      <c r="CC137" s="204"/>
      <c r="CD137" s="204"/>
      <c r="CE137" s="204"/>
      <c r="CF137" s="211"/>
      <c r="CG137" s="211"/>
      <c r="CI137" s="209"/>
      <c r="CJ137" s="209"/>
      <c r="EH137" s="165"/>
      <c r="EI137" s="165"/>
      <c r="EJ137" s="166"/>
      <c r="EK137" s="209"/>
      <c r="EL137" s="211"/>
      <c r="EM137" s="211"/>
      <c r="EN137" s="211"/>
      <c r="EO137" s="211"/>
      <c r="EP137" s="211"/>
      <c r="ES137" s="165"/>
      <c r="ET137" s="165"/>
      <c r="EU137" s="166"/>
      <c r="EV137" s="209"/>
      <c r="EW137" s="211"/>
      <c r="EX137" s="211"/>
      <c r="EY137" s="211"/>
      <c r="EZ137" s="211"/>
      <c r="FA137" s="211"/>
      <c r="FD137" s="165"/>
      <c r="FE137" s="165"/>
      <c r="FF137" s="166"/>
      <c r="FG137" s="209"/>
      <c r="FH137" s="211"/>
      <c r="FI137" s="211"/>
      <c r="FJ137" s="211"/>
      <c r="FK137" s="211"/>
      <c r="FL137" s="211"/>
    </row>
    <row r="138" spans="9:168">
      <c r="I138" s="221">
        <f t="shared" si="85"/>
        <v>134</v>
      </c>
      <c r="J138" s="159">
        <f>'v-t_chart'!C135</f>
        <v>16.600000000000001</v>
      </c>
      <c r="K138" s="204">
        <f t="shared" ca="1" si="62"/>
        <v>48.621400000000001</v>
      </c>
      <c r="L138" s="205" t="b">
        <f>IF('Input&amp;Output'!$C$3=10,phase_chart!C135,IF('Input&amp;Output'!$C$3=21,phase_chart!G135,IF('Input&amp;Output'!$C$3=22,phase_chart!K135,IF('Input&amp;Output'!$C$3=31,phase_chart!O135,IF('Input&amp;Output'!$C$3=32,phase_chart!S135,"")))))</f>
        <v>1</v>
      </c>
      <c r="M138" s="206" t="b">
        <f>IF('Input&amp;Output'!$C$3=10,phase_chart!D135,IF('Input&amp;Output'!$C$3=21,phase_chart!H135,IF('Input&amp;Output'!$C$3=22,phase_chart!L135,IF('Input&amp;Output'!$C$3=31,phase_chart!P135,IF('Input&amp;Output'!$C$3=32,phase_chart!T135,"")))))</f>
        <v>0</v>
      </c>
      <c r="N138" s="205" t="b">
        <f>IF('Input&amp;Output'!$C$3=10,phase_chart!E135,IF('Input&amp;Output'!$C$3=21,phase_chart!I135,IF('Input&amp;Output'!$C$3=22,phase_chart!M135,IF('Input&amp;Output'!$C$3=31,phase_chart!Q135,IF('Input&amp;Output'!$C$3=32,phase_chart!U135,"")))))</f>
        <v>0</v>
      </c>
      <c r="P138" s="159">
        <f ca="1">IF(NOT($J138=0),IF($J138&lt;IF($P137=0,0,VLOOKUP(P137,tbL!$M$37:$Q$43,IF(L138=TRUE,2,4))),IF($J138&gt;=VLOOKUP(P137,tbL!$M$37:$Q$43,IF(L138=TRUE,3,5)),$P137,IF(AND(L137=TRUE,L138=TRUE),$P137,$P137-1)),IF(AND(L138=TRUE,J138=VLOOKUP(P137,tbL!$M$37:$Q$43,IF(L138=TRUE,2,4))),P137,IF($P137+1&gt;$C$12,$C$12,$P137+1))),0)</f>
        <v>1</v>
      </c>
      <c r="Q138" s="159">
        <f t="shared" ca="1" si="64"/>
        <v>1</v>
      </c>
      <c r="R138" s="207">
        <f t="shared" ref="R138:R143" ca="1" si="88">IF(L138=TRUE,IF(OR(K137=0,R137=1),1,0),0)</f>
        <v>0</v>
      </c>
      <c r="S138" s="208"/>
      <c r="T138" s="159">
        <f t="shared" si="83"/>
        <v>0</v>
      </c>
      <c r="U138" s="209" t="str">
        <f ca="1">IF(AND(T138=-1,N138=TRUE),"*",IF(AND(U137="*",N138=TRUE),"*",IF(AND(AND(L138=TRUE,U137="*"),J138&lt;VLOOKUP(V137+1,tbL!$M$38:$O$43,3)),"*","")))</f>
        <v/>
      </c>
      <c r="V138" s="204">
        <f t="shared" ca="1" si="65"/>
        <v>1</v>
      </c>
      <c r="Y138" s="159" t="str">
        <f t="shared" ca="1" si="66"/>
        <v/>
      </c>
      <c r="Z138" s="159" t="str">
        <f t="shared" si="67"/>
        <v/>
      </c>
      <c r="AA138" s="159">
        <f t="shared" ca="1" si="59"/>
        <v>1</v>
      </c>
      <c r="AC138" s="161" t="str">
        <f t="shared" ca="1" si="68"/>
        <v/>
      </c>
      <c r="AD138" s="161">
        <f t="shared" ca="1" si="69"/>
        <v>1</v>
      </c>
      <c r="AE138" s="161" t="str">
        <f t="shared" ca="1" si="70"/>
        <v/>
      </c>
      <c r="AF138" s="161">
        <f t="shared" ca="1" si="71"/>
        <v>1</v>
      </c>
      <c r="AG138" s="161" t="str">
        <f t="shared" ca="1" si="72"/>
        <v/>
      </c>
      <c r="AH138" s="161">
        <f t="shared" ca="1" si="73"/>
        <v>1</v>
      </c>
      <c r="AI138" s="161" t="str">
        <f t="shared" ca="1" si="74"/>
        <v/>
      </c>
      <c r="AJ138" s="161">
        <f t="shared" ca="1" si="75"/>
        <v>1</v>
      </c>
      <c r="AL138" s="161" t="str">
        <f t="shared" ca="1" si="76"/>
        <v/>
      </c>
      <c r="AM138" s="161">
        <f t="shared" ca="1" si="87"/>
        <v>1</v>
      </c>
      <c r="AN138" s="161" t="str">
        <f t="shared" ca="1" si="77"/>
        <v/>
      </c>
      <c r="AO138" s="161">
        <f t="shared" ca="1" si="86"/>
        <v>1</v>
      </c>
      <c r="AP138" s="161" t="str">
        <f t="shared" ca="1" si="78"/>
        <v/>
      </c>
      <c r="AQ138" s="161">
        <f t="shared" ca="1" si="84"/>
        <v>1</v>
      </c>
      <c r="AR138" s="161" t="str">
        <f t="shared" ca="1" si="79"/>
        <v/>
      </c>
      <c r="AS138" s="161">
        <f t="shared" ca="1" si="80"/>
        <v>1</v>
      </c>
      <c r="AT138" s="159" t="str">
        <f t="shared" ca="1" si="60"/>
        <v/>
      </c>
      <c r="AU138" s="210">
        <f t="shared" ca="1" si="63"/>
        <v>14</v>
      </c>
      <c r="AV138" s="209"/>
      <c r="AW138" s="204">
        <f t="shared" si="81"/>
        <v>831.11111111111097</v>
      </c>
      <c r="AX138" s="159"/>
      <c r="AZ138" s="159"/>
      <c r="BM138" s="207"/>
      <c r="BN138" s="212"/>
      <c r="BP138" s="209"/>
      <c r="BQ138" s="211"/>
      <c r="BR138" s="211"/>
      <c r="BS138" s="211"/>
      <c r="BT138" s="211"/>
      <c r="BU138" s="211"/>
      <c r="BV138" s="211"/>
      <c r="BW138" s="211"/>
      <c r="BX138" s="211"/>
      <c r="BY138" s="211"/>
      <c r="BZ138" s="211"/>
      <c r="CA138" s="209"/>
      <c r="CB138" s="224"/>
      <c r="CC138" s="204"/>
      <c r="CD138" s="204"/>
      <c r="CE138" s="204"/>
      <c r="CF138" s="211"/>
      <c r="CG138" s="211"/>
      <c r="CI138" s="209"/>
      <c r="CJ138" s="209"/>
      <c r="EH138" s="165"/>
      <c r="EI138" s="165"/>
      <c r="EJ138" s="166"/>
      <c r="EK138" s="209"/>
      <c r="EL138" s="211"/>
      <c r="EM138" s="211"/>
      <c r="EN138" s="211"/>
      <c r="EO138" s="211"/>
      <c r="EP138" s="211"/>
      <c r="ES138" s="165"/>
      <c r="ET138" s="165"/>
      <c r="EU138" s="166"/>
      <c r="EV138" s="209"/>
      <c r="EW138" s="211"/>
      <c r="EX138" s="211"/>
      <c r="EY138" s="211"/>
      <c r="EZ138" s="211"/>
      <c r="FA138" s="211"/>
      <c r="FD138" s="165"/>
      <c r="FE138" s="165"/>
      <c r="FF138" s="166"/>
      <c r="FG138" s="209"/>
      <c r="FH138" s="211"/>
      <c r="FI138" s="211"/>
      <c r="FJ138" s="211"/>
      <c r="FK138" s="211"/>
      <c r="FL138" s="211"/>
    </row>
    <row r="139" spans="9:168">
      <c r="I139" s="221">
        <f t="shared" si="85"/>
        <v>135</v>
      </c>
      <c r="J139" s="159">
        <f>'v-t_chart'!C136</f>
        <v>17.600000000000001</v>
      </c>
      <c r="K139" s="204">
        <f t="shared" ca="1" si="62"/>
        <v>51.550400000000003</v>
      </c>
      <c r="L139" s="205" t="b">
        <f>IF('Input&amp;Output'!$C$3=10,phase_chart!C136,IF('Input&amp;Output'!$C$3=21,phase_chart!G136,IF('Input&amp;Output'!$C$3=22,phase_chart!K136,IF('Input&amp;Output'!$C$3=31,phase_chart!O136,IF('Input&amp;Output'!$C$3=32,phase_chart!S136,"")))))</f>
        <v>1</v>
      </c>
      <c r="M139" s="206" t="b">
        <f>IF('Input&amp;Output'!$C$3=10,phase_chart!D136,IF('Input&amp;Output'!$C$3=21,phase_chart!H136,IF('Input&amp;Output'!$C$3=22,phase_chart!L136,IF('Input&amp;Output'!$C$3=31,phase_chart!P136,IF('Input&amp;Output'!$C$3=32,phase_chart!T136,"")))))</f>
        <v>0</v>
      </c>
      <c r="N139" s="205" t="b">
        <f>IF('Input&amp;Output'!$C$3=10,phase_chart!E136,IF('Input&amp;Output'!$C$3=21,phase_chart!I136,IF('Input&amp;Output'!$C$3=22,phase_chart!M136,IF('Input&amp;Output'!$C$3=31,phase_chart!Q136,IF('Input&amp;Output'!$C$3=32,phase_chart!U136,"")))))</f>
        <v>0</v>
      </c>
      <c r="P139" s="159">
        <f ca="1">IF(NOT($J139=0),IF($J139&lt;IF($P138=0,0,VLOOKUP(P138,tbL!$M$37:$Q$43,IF(L139=TRUE,2,4))),IF($J139&gt;=VLOOKUP(P138,tbL!$M$37:$Q$43,IF(L139=TRUE,3,5)),$P138,IF(AND(L138=TRUE,L139=TRUE),$P138,$P138-1)),IF(AND(L139=TRUE,J139=VLOOKUP(P138,tbL!$M$37:$Q$43,IF(L139=TRUE,2,4))),P138,IF($P138+1&gt;$C$12,$C$12,$P138+1))),0)</f>
        <v>1</v>
      </c>
      <c r="Q139" s="159">
        <f t="shared" ca="1" si="64"/>
        <v>1</v>
      </c>
      <c r="R139" s="207">
        <f t="shared" ca="1" si="88"/>
        <v>0</v>
      </c>
      <c r="S139" s="208"/>
      <c r="T139" s="159">
        <f t="shared" si="83"/>
        <v>0</v>
      </c>
      <c r="U139" s="209" t="str">
        <f ca="1">IF(AND(T139=-1,N139=TRUE),"*",IF(AND(U138="*",N139=TRUE),"*",IF(AND(AND(L139=TRUE,U138="*"),J139&lt;VLOOKUP(V138+1,tbL!$M$38:$O$43,3)),"*","")))</f>
        <v/>
      </c>
      <c r="V139" s="204">
        <f t="shared" ca="1" si="65"/>
        <v>1</v>
      </c>
      <c r="Y139" s="159" t="str">
        <f t="shared" ca="1" si="66"/>
        <v/>
      </c>
      <c r="Z139" s="159" t="str">
        <f t="shared" si="67"/>
        <v/>
      </c>
      <c r="AA139" s="159">
        <f t="shared" ca="1" si="59"/>
        <v>1</v>
      </c>
      <c r="AC139" s="161" t="str">
        <f t="shared" ca="1" si="68"/>
        <v/>
      </c>
      <c r="AD139" s="161">
        <f t="shared" ca="1" si="69"/>
        <v>1</v>
      </c>
      <c r="AE139" s="161" t="str">
        <f t="shared" ca="1" si="70"/>
        <v/>
      </c>
      <c r="AF139" s="161">
        <f t="shared" ca="1" si="71"/>
        <v>1</v>
      </c>
      <c r="AG139" s="161" t="str">
        <f t="shared" ca="1" si="72"/>
        <v/>
      </c>
      <c r="AH139" s="161">
        <f t="shared" ca="1" si="73"/>
        <v>1</v>
      </c>
      <c r="AI139" s="161" t="str">
        <f t="shared" ca="1" si="74"/>
        <v/>
      </c>
      <c r="AJ139" s="161">
        <f t="shared" ca="1" si="75"/>
        <v>1</v>
      </c>
      <c r="AL139" s="161" t="str">
        <f t="shared" ca="1" si="76"/>
        <v/>
      </c>
      <c r="AM139" s="161">
        <f t="shared" ca="1" si="87"/>
        <v>1</v>
      </c>
      <c r="AN139" s="161" t="str">
        <f t="shared" ca="1" si="77"/>
        <v/>
      </c>
      <c r="AO139" s="161">
        <f t="shared" ca="1" si="86"/>
        <v>1</v>
      </c>
      <c r="AP139" s="161" t="str">
        <f t="shared" ca="1" si="78"/>
        <v/>
      </c>
      <c r="AQ139" s="161">
        <f t="shared" ca="1" si="84"/>
        <v>1</v>
      </c>
      <c r="AR139" s="161" t="str">
        <f t="shared" ca="1" si="79"/>
        <v/>
      </c>
      <c r="AS139" s="161">
        <f t="shared" ca="1" si="80"/>
        <v>1</v>
      </c>
      <c r="AT139" s="159" t="str">
        <f t="shared" ca="1" si="60"/>
        <v/>
      </c>
      <c r="AU139" s="210">
        <f t="shared" ca="1" si="63"/>
        <v>14</v>
      </c>
      <c r="AV139" s="209"/>
      <c r="AW139" s="204">
        <f t="shared" si="81"/>
        <v>835.99999999999989</v>
      </c>
      <c r="AX139" s="159"/>
      <c r="AZ139" s="159"/>
      <c r="BM139" s="207"/>
      <c r="BN139" s="212"/>
      <c r="BP139" s="209"/>
      <c r="BQ139" s="211"/>
      <c r="BR139" s="211"/>
      <c r="BS139" s="211"/>
      <c r="BT139" s="211"/>
      <c r="BU139" s="211"/>
      <c r="BV139" s="211"/>
      <c r="BW139" s="211"/>
      <c r="BX139" s="211"/>
      <c r="BY139" s="211"/>
      <c r="BZ139" s="211"/>
      <c r="CA139" s="209"/>
      <c r="CB139" s="224"/>
      <c r="CC139" s="204"/>
      <c r="CD139" s="204"/>
      <c r="CE139" s="204"/>
      <c r="CF139" s="211"/>
      <c r="CG139" s="211"/>
      <c r="CI139" s="209"/>
      <c r="CJ139" s="209"/>
      <c r="EH139" s="165"/>
      <c r="EI139" s="165"/>
      <c r="EJ139" s="166"/>
      <c r="EK139" s="209"/>
      <c r="EL139" s="211"/>
      <c r="EM139" s="211"/>
      <c r="EN139" s="211"/>
      <c r="EO139" s="211"/>
      <c r="EP139" s="211"/>
      <c r="ES139" s="165"/>
      <c r="ET139" s="165"/>
      <c r="EU139" s="166"/>
      <c r="EV139" s="209"/>
      <c r="EW139" s="211"/>
      <c r="EX139" s="211"/>
      <c r="EY139" s="211"/>
      <c r="EZ139" s="211"/>
      <c r="FA139" s="211"/>
      <c r="FD139" s="165"/>
      <c r="FE139" s="165"/>
      <c r="FF139" s="166"/>
      <c r="FG139" s="209"/>
      <c r="FH139" s="211"/>
      <c r="FI139" s="211"/>
      <c r="FJ139" s="211"/>
      <c r="FK139" s="211"/>
      <c r="FL139" s="211"/>
    </row>
    <row r="140" spans="9:168">
      <c r="I140" s="221">
        <f t="shared" si="85"/>
        <v>136</v>
      </c>
      <c r="J140" s="159">
        <f>'v-t_chart'!C137</f>
        <v>21</v>
      </c>
      <c r="K140" s="204">
        <f t="shared" ca="1" si="62"/>
        <v>61.508999999999993</v>
      </c>
      <c r="L140" s="205" t="b">
        <f>IF('Input&amp;Output'!$C$3=10,phase_chart!C137,IF('Input&amp;Output'!$C$3=21,phase_chart!G137,IF('Input&amp;Output'!$C$3=22,phase_chart!K137,IF('Input&amp;Output'!$C$3=31,phase_chart!O137,IF('Input&amp;Output'!$C$3=32,phase_chart!S137,"")))))</f>
        <v>1</v>
      </c>
      <c r="M140" s="206" t="b">
        <f>IF('Input&amp;Output'!$C$3=10,phase_chart!D137,IF('Input&amp;Output'!$C$3=21,phase_chart!H137,IF('Input&amp;Output'!$C$3=22,phase_chart!L137,IF('Input&amp;Output'!$C$3=31,phase_chart!P137,IF('Input&amp;Output'!$C$3=32,phase_chart!T137,"")))))</f>
        <v>0</v>
      </c>
      <c r="N140" s="205" t="b">
        <f>IF('Input&amp;Output'!$C$3=10,phase_chart!E137,IF('Input&amp;Output'!$C$3=21,phase_chart!I137,IF('Input&amp;Output'!$C$3=22,phase_chart!M137,IF('Input&amp;Output'!$C$3=31,phase_chart!Q137,IF('Input&amp;Output'!$C$3=32,phase_chart!U137,"")))))</f>
        <v>0</v>
      </c>
      <c r="P140" s="159">
        <f ca="1">IF(NOT($J140=0),IF($J140&lt;IF($P139=0,0,VLOOKUP(P139,tbL!$M$37:$Q$43,IF(L140=TRUE,2,4))),IF($J140&gt;=VLOOKUP(P139,tbL!$M$37:$Q$43,IF(L140=TRUE,3,5)),$P139,IF(AND(L139=TRUE,L140=TRUE),$P139,$P139-1)),IF(AND(L140=TRUE,J140=VLOOKUP(P139,tbL!$M$37:$Q$43,IF(L140=TRUE,2,4))),P139,IF($P139+1&gt;$C$12,$C$12,$P139+1))),0)</f>
        <v>1</v>
      </c>
      <c r="Q140" s="159">
        <f t="shared" ca="1" si="64"/>
        <v>1</v>
      </c>
      <c r="R140" s="207">
        <f t="shared" ca="1" si="88"/>
        <v>0</v>
      </c>
      <c r="S140" s="208"/>
      <c r="T140" s="159">
        <f t="shared" si="83"/>
        <v>0</v>
      </c>
      <c r="U140" s="209" t="str">
        <f ca="1">IF(AND(T140=-1,N140=TRUE),"*",IF(AND(U139="*",N140=TRUE),"*",IF(AND(AND(L140=TRUE,U139="*"),J140&lt;VLOOKUP(V139+1,tbL!$M$38:$O$43,3)),"*","")))</f>
        <v/>
      </c>
      <c r="V140" s="204">
        <f t="shared" ca="1" si="65"/>
        <v>1</v>
      </c>
      <c r="Y140" s="159" t="str">
        <f t="shared" ca="1" si="66"/>
        <v/>
      </c>
      <c r="Z140" s="159" t="str">
        <f t="shared" si="67"/>
        <v/>
      </c>
      <c r="AA140" s="159">
        <f t="shared" ca="1" si="59"/>
        <v>1</v>
      </c>
      <c r="AC140" s="161" t="str">
        <f t="shared" ca="1" si="68"/>
        <v/>
      </c>
      <c r="AD140" s="161">
        <f t="shared" ca="1" si="69"/>
        <v>1</v>
      </c>
      <c r="AE140" s="161" t="str">
        <f t="shared" ca="1" si="70"/>
        <v/>
      </c>
      <c r="AF140" s="161">
        <f t="shared" ca="1" si="71"/>
        <v>1</v>
      </c>
      <c r="AG140" s="161" t="str">
        <f t="shared" ca="1" si="72"/>
        <v/>
      </c>
      <c r="AH140" s="161">
        <f t="shared" ca="1" si="73"/>
        <v>1</v>
      </c>
      <c r="AI140" s="161" t="str">
        <f t="shared" ca="1" si="74"/>
        <v/>
      </c>
      <c r="AJ140" s="161">
        <f t="shared" ca="1" si="75"/>
        <v>1</v>
      </c>
      <c r="AL140" s="161" t="str">
        <f t="shared" ca="1" si="76"/>
        <v/>
      </c>
      <c r="AM140" s="161">
        <f t="shared" ca="1" si="87"/>
        <v>1</v>
      </c>
      <c r="AN140" s="161" t="str">
        <f t="shared" ca="1" si="77"/>
        <v/>
      </c>
      <c r="AO140" s="161">
        <f t="shared" ca="1" si="86"/>
        <v>1</v>
      </c>
      <c r="AP140" s="161" t="str">
        <f t="shared" ca="1" si="78"/>
        <v/>
      </c>
      <c r="AQ140" s="161">
        <f t="shared" ca="1" si="84"/>
        <v>1</v>
      </c>
      <c r="AR140" s="161" t="str">
        <f t="shared" ca="1" si="79"/>
        <v/>
      </c>
      <c r="AS140" s="161">
        <f t="shared" ca="1" si="80"/>
        <v>1</v>
      </c>
      <c r="AT140" s="159" t="str">
        <f t="shared" ca="1" si="60"/>
        <v/>
      </c>
      <c r="AU140" s="210">
        <f t="shared" ca="1" si="63"/>
        <v>14</v>
      </c>
      <c r="AV140" s="209"/>
      <c r="AW140" s="204">
        <f t="shared" si="81"/>
        <v>841.83333333333326</v>
      </c>
      <c r="AX140" s="159"/>
      <c r="AZ140" s="159"/>
      <c r="BM140" s="207"/>
      <c r="BN140" s="212"/>
      <c r="BP140" s="209"/>
      <c r="BQ140" s="211"/>
      <c r="BR140" s="211"/>
      <c r="BS140" s="211"/>
      <c r="BT140" s="211"/>
      <c r="BU140" s="211"/>
      <c r="BV140" s="211"/>
      <c r="BW140" s="211"/>
      <c r="BX140" s="211"/>
      <c r="BY140" s="211"/>
      <c r="BZ140" s="211"/>
      <c r="CA140" s="209"/>
      <c r="CB140" s="224"/>
      <c r="CC140" s="204"/>
      <c r="CD140" s="204"/>
      <c r="CE140" s="204"/>
      <c r="CF140" s="211"/>
      <c r="CG140" s="211"/>
      <c r="CI140" s="209"/>
      <c r="CJ140" s="209"/>
      <c r="EH140" s="165"/>
      <c r="EI140" s="165"/>
      <c r="EJ140" s="166"/>
      <c r="EK140" s="209"/>
      <c r="EL140" s="211"/>
      <c r="EM140" s="211"/>
      <c r="EN140" s="211"/>
      <c r="EO140" s="211"/>
      <c r="EP140" s="211"/>
      <c r="ES140" s="165"/>
      <c r="ET140" s="165"/>
      <c r="EU140" s="166"/>
      <c r="EV140" s="209"/>
      <c r="EW140" s="211"/>
      <c r="EX140" s="211"/>
      <c r="EY140" s="211"/>
      <c r="EZ140" s="211"/>
      <c r="FA140" s="211"/>
      <c r="FD140" s="165"/>
      <c r="FE140" s="165"/>
      <c r="FF140" s="166"/>
      <c r="FG140" s="209"/>
      <c r="FH140" s="211"/>
      <c r="FI140" s="211"/>
      <c r="FJ140" s="211"/>
      <c r="FK140" s="211"/>
      <c r="FL140" s="211"/>
    </row>
    <row r="141" spans="9:168">
      <c r="I141" s="221">
        <f t="shared" si="85"/>
        <v>137</v>
      </c>
      <c r="J141" s="159">
        <f>'v-t_chart'!C138</f>
        <v>25.2</v>
      </c>
      <c r="K141" s="204">
        <f t="shared" ca="1" si="62"/>
        <v>73.8108</v>
      </c>
      <c r="L141" s="205" t="b">
        <f>IF('Input&amp;Output'!$C$3=10,phase_chart!C138,IF('Input&amp;Output'!$C$3=21,phase_chart!G138,IF('Input&amp;Output'!$C$3=22,phase_chart!K138,IF('Input&amp;Output'!$C$3=31,phase_chart!O138,IF('Input&amp;Output'!$C$3=32,phase_chart!S138,"")))))</f>
        <v>1</v>
      </c>
      <c r="M141" s="206" t="b">
        <f>IF('Input&amp;Output'!$C$3=10,phase_chart!D138,IF('Input&amp;Output'!$C$3=21,phase_chart!H138,IF('Input&amp;Output'!$C$3=22,phase_chart!L138,IF('Input&amp;Output'!$C$3=31,phase_chart!P138,IF('Input&amp;Output'!$C$3=32,phase_chart!T138,"")))))</f>
        <v>0</v>
      </c>
      <c r="N141" s="205" t="b">
        <f>IF('Input&amp;Output'!$C$3=10,phase_chart!E138,IF('Input&amp;Output'!$C$3=21,phase_chart!I138,IF('Input&amp;Output'!$C$3=22,phase_chart!M138,IF('Input&amp;Output'!$C$3=31,phase_chart!Q138,IF('Input&amp;Output'!$C$3=32,phase_chart!U138,"")))))</f>
        <v>0</v>
      </c>
      <c r="P141" s="159">
        <f ca="1">IF(NOT($J141=0),IF($J141&lt;IF($P140=0,0,VLOOKUP(P140,tbL!$M$37:$Q$43,IF(L141=TRUE,2,4))),IF($J141&gt;=VLOOKUP(P140,tbL!$M$37:$Q$43,IF(L141=TRUE,3,5)),$P140,IF(AND(L140=TRUE,L141=TRUE),$P140,$P140-1)),IF(AND(L141=TRUE,J141=VLOOKUP(P140,tbL!$M$37:$Q$43,IF(L141=TRUE,2,4))),P140,IF($P140+1&gt;$C$12,$C$12,$P140+1))),0)</f>
        <v>1</v>
      </c>
      <c r="Q141" s="159">
        <f t="shared" ca="1" si="64"/>
        <v>1</v>
      </c>
      <c r="R141" s="207">
        <f t="shared" ca="1" si="88"/>
        <v>0</v>
      </c>
      <c r="S141" s="208"/>
      <c r="T141" s="159">
        <f t="shared" si="83"/>
        <v>0</v>
      </c>
      <c r="U141" s="209" t="str">
        <f ca="1">IF(AND(T141=-1,N141=TRUE),"*",IF(AND(U140="*",N141=TRUE),"*",IF(AND(AND(L141=TRUE,U140="*"),J141&lt;VLOOKUP(V140+1,tbL!$M$38:$O$43,3)),"*","")))</f>
        <v/>
      </c>
      <c r="V141" s="204">
        <f t="shared" ca="1" si="65"/>
        <v>1</v>
      </c>
      <c r="Y141" s="159" t="str">
        <f t="shared" ca="1" si="66"/>
        <v/>
      </c>
      <c r="Z141" s="159" t="str">
        <f t="shared" si="67"/>
        <v/>
      </c>
      <c r="AA141" s="159">
        <f t="shared" ca="1" si="59"/>
        <v>1</v>
      </c>
      <c r="AC141" s="161" t="str">
        <f t="shared" ca="1" si="68"/>
        <v/>
      </c>
      <c r="AD141" s="161">
        <f t="shared" ca="1" si="69"/>
        <v>1</v>
      </c>
      <c r="AE141" s="161" t="str">
        <f t="shared" ca="1" si="70"/>
        <v/>
      </c>
      <c r="AF141" s="161">
        <f t="shared" ca="1" si="71"/>
        <v>1</v>
      </c>
      <c r="AG141" s="161" t="str">
        <f t="shared" ca="1" si="72"/>
        <v/>
      </c>
      <c r="AH141" s="161">
        <f t="shared" ca="1" si="73"/>
        <v>1</v>
      </c>
      <c r="AI141" s="161" t="str">
        <f t="shared" ca="1" si="74"/>
        <v/>
      </c>
      <c r="AJ141" s="161">
        <f t="shared" ca="1" si="75"/>
        <v>1</v>
      </c>
      <c r="AL141" s="161" t="str">
        <f t="shared" ca="1" si="76"/>
        <v/>
      </c>
      <c r="AM141" s="161">
        <f t="shared" ca="1" si="87"/>
        <v>1</v>
      </c>
      <c r="AN141" s="161" t="str">
        <f t="shared" ca="1" si="77"/>
        <v/>
      </c>
      <c r="AO141" s="161">
        <f t="shared" ca="1" si="86"/>
        <v>1</v>
      </c>
      <c r="AP141" s="161" t="str">
        <f t="shared" ca="1" si="78"/>
        <v/>
      </c>
      <c r="AQ141" s="161">
        <f t="shared" ca="1" si="84"/>
        <v>1</v>
      </c>
      <c r="AR141" s="161" t="str">
        <f t="shared" ca="1" si="79"/>
        <v/>
      </c>
      <c r="AS141" s="161">
        <f t="shared" ca="1" si="80"/>
        <v>1</v>
      </c>
      <c r="AT141" s="159" t="str">
        <f t="shared" ca="1" si="60"/>
        <v/>
      </c>
      <c r="AU141" s="210">
        <f t="shared" ca="1" si="63"/>
        <v>14</v>
      </c>
      <c r="AV141" s="209"/>
      <c r="AW141" s="204">
        <f t="shared" si="81"/>
        <v>848.83333333333326</v>
      </c>
      <c r="AX141" s="159"/>
      <c r="AZ141" s="159"/>
      <c r="BM141" s="207"/>
      <c r="BN141" s="212"/>
      <c r="BP141" s="209"/>
      <c r="BQ141" s="211"/>
      <c r="BR141" s="211"/>
      <c r="BS141" s="211"/>
      <c r="BT141" s="211"/>
      <c r="BU141" s="211"/>
      <c r="BV141" s="211"/>
      <c r="BW141" s="211"/>
      <c r="BX141" s="211"/>
      <c r="BY141" s="211"/>
      <c r="BZ141" s="211"/>
      <c r="CA141" s="209"/>
      <c r="CB141" s="224"/>
      <c r="CC141" s="204"/>
      <c r="CD141" s="204"/>
      <c r="CE141" s="204"/>
      <c r="CF141" s="211"/>
      <c r="CG141" s="211"/>
      <c r="CI141" s="209"/>
      <c r="CJ141" s="209"/>
      <c r="EH141" s="165"/>
      <c r="EI141" s="165"/>
      <c r="EJ141" s="166"/>
      <c r="EK141" s="209"/>
      <c r="EL141" s="211"/>
      <c r="EM141" s="211"/>
      <c r="EN141" s="211"/>
      <c r="EO141" s="211"/>
      <c r="EP141" s="211"/>
      <c r="ES141" s="165"/>
      <c r="ET141" s="165"/>
      <c r="EU141" s="166"/>
      <c r="EV141" s="209"/>
      <c r="EW141" s="211"/>
      <c r="EX141" s="211"/>
      <c r="EY141" s="211"/>
      <c r="EZ141" s="211"/>
      <c r="FA141" s="211"/>
      <c r="FD141" s="165"/>
      <c r="FE141" s="165"/>
      <c r="FF141" s="166"/>
      <c r="FG141" s="209"/>
      <c r="FH141" s="211"/>
      <c r="FI141" s="211"/>
      <c r="FJ141" s="211"/>
      <c r="FK141" s="211"/>
      <c r="FL141" s="211"/>
    </row>
    <row r="142" spans="9:168">
      <c r="I142" s="221">
        <f t="shared" si="85"/>
        <v>138</v>
      </c>
      <c r="J142" s="159">
        <f>'v-t_chart'!C139</f>
        <v>29.1</v>
      </c>
      <c r="K142" s="204">
        <f t="shared" ca="1" si="62"/>
        <v>85.233900000000006</v>
      </c>
      <c r="L142" s="205" t="b">
        <f>IF('Input&amp;Output'!$C$3=10,phase_chart!C139,IF('Input&amp;Output'!$C$3=21,phase_chart!G139,IF('Input&amp;Output'!$C$3=22,phase_chart!K139,IF('Input&amp;Output'!$C$3=31,phase_chart!O139,IF('Input&amp;Output'!$C$3=32,phase_chart!S139,"")))))</f>
        <v>1</v>
      </c>
      <c r="M142" s="206" t="b">
        <f>IF('Input&amp;Output'!$C$3=10,phase_chart!D139,IF('Input&amp;Output'!$C$3=21,phase_chart!H139,IF('Input&amp;Output'!$C$3=22,phase_chart!L139,IF('Input&amp;Output'!$C$3=31,phase_chart!P139,IF('Input&amp;Output'!$C$3=32,phase_chart!T139,"")))))</f>
        <v>0</v>
      </c>
      <c r="N142" s="205" t="b">
        <f>IF('Input&amp;Output'!$C$3=10,phase_chart!E139,IF('Input&amp;Output'!$C$3=21,phase_chart!I139,IF('Input&amp;Output'!$C$3=22,phase_chart!M139,IF('Input&amp;Output'!$C$3=31,phase_chart!Q139,IF('Input&amp;Output'!$C$3=32,phase_chart!U139,"")))))</f>
        <v>0</v>
      </c>
      <c r="P142" s="159">
        <f ca="1">IF(NOT($J142=0),IF($J142&lt;IF($P141=0,0,VLOOKUP(P141,tbL!$M$37:$Q$43,IF(L142=TRUE,2,4))),IF($J142&gt;=VLOOKUP(P141,tbL!$M$37:$Q$43,IF(L142=TRUE,3,5)),$P141,IF(AND(L141=TRUE,L142=TRUE),$P141,$P141-1)),IF(AND(L142=TRUE,J142=VLOOKUP(P141,tbL!$M$37:$Q$43,IF(L142=TRUE,2,4))),P141,IF($P141+1&gt;$C$12,$C$12,$P141+1))),0)</f>
        <v>1</v>
      </c>
      <c r="Q142" s="159">
        <f t="shared" ca="1" si="64"/>
        <v>1</v>
      </c>
      <c r="R142" s="207">
        <f t="shared" ca="1" si="88"/>
        <v>0</v>
      </c>
      <c r="S142" s="208"/>
      <c r="T142" s="159">
        <f t="shared" si="83"/>
        <v>0</v>
      </c>
      <c r="U142" s="209" t="str">
        <f ca="1">IF(AND(T142=-1,N142=TRUE),"*",IF(AND(U141="*",N142=TRUE),"*",IF(AND(AND(L142=TRUE,U141="*"),J142&lt;VLOOKUP(V141+1,tbL!$M$38:$O$43,3)),"*","")))</f>
        <v/>
      </c>
      <c r="V142" s="204">
        <f t="shared" ca="1" si="65"/>
        <v>1</v>
      </c>
      <c r="Y142" s="159" t="str">
        <f t="shared" ca="1" si="66"/>
        <v/>
      </c>
      <c r="Z142" s="159" t="str">
        <f t="shared" si="67"/>
        <v/>
      </c>
      <c r="AA142" s="159">
        <f t="shared" ca="1" si="59"/>
        <v>1</v>
      </c>
      <c r="AC142" s="161" t="str">
        <f t="shared" ca="1" si="68"/>
        <v/>
      </c>
      <c r="AD142" s="161">
        <f t="shared" ca="1" si="69"/>
        <v>1</v>
      </c>
      <c r="AE142" s="161" t="str">
        <f t="shared" ca="1" si="70"/>
        <v/>
      </c>
      <c r="AF142" s="161">
        <f t="shared" ca="1" si="71"/>
        <v>1</v>
      </c>
      <c r="AG142" s="161" t="str">
        <f t="shared" ca="1" si="72"/>
        <v/>
      </c>
      <c r="AH142" s="161">
        <f t="shared" ca="1" si="73"/>
        <v>1</v>
      </c>
      <c r="AI142" s="161" t="str">
        <f t="shared" ca="1" si="74"/>
        <v/>
      </c>
      <c r="AJ142" s="161">
        <f t="shared" ca="1" si="75"/>
        <v>1</v>
      </c>
      <c r="AL142" s="161" t="str">
        <f t="shared" ca="1" si="76"/>
        <v/>
      </c>
      <c r="AM142" s="161">
        <f t="shared" ca="1" si="87"/>
        <v>1</v>
      </c>
      <c r="AN142" s="161" t="str">
        <f t="shared" ca="1" si="77"/>
        <v/>
      </c>
      <c r="AO142" s="161">
        <f t="shared" ca="1" si="86"/>
        <v>1</v>
      </c>
      <c r="AP142" s="161" t="str">
        <f t="shared" ca="1" si="78"/>
        <v/>
      </c>
      <c r="AQ142" s="161">
        <f t="shared" ca="1" si="84"/>
        <v>1</v>
      </c>
      <c r="AR142" s="161" t="str">
        <f t="shared" ca="1" si="79"/>
        <v/>
      </c>
      <c r="AS142" s="161">
        <f t="shared" ca="1" si="80"/>
        <v>1</v>
      </c>
      <c r="AT142" s="159" t="str">
        <f t="shared" ca="1" si="60"/>
        <v/>
      </c>
      <c r="AU142" s="210">
        <f t="shared" ca="1" si="63"/>
        <v>14</v>
      </c>
      <c r="AV142" s="209"/>
      <c r="AW142" s="204">
        <f t="shared" si="81"/>
        <v>856.91666666666663</v>
      </c>
      <c r="AX142" s="159"/>
      <c r="AZ142" s="159"/>
      <c r="BM142" s="207"/>
      <c r="BN142" s="212"/>
      <c r="BP142" s="209"/>
      <c r="BQ142" s="211"/>
      <c r="BR142" s="211"/>
      <c r="BS142" s="211"/>
      <c r="BT142" s="211"/>
      <c r="BU142" s="211"/>
      <c r="BV142" s="211"/>
      <c r="BW142" s="211"/>
      <c r="BX142" s="211"/>
      <c r="BY142" s="211"/>
      <c r="BZ142" s="211"/>
      <c r="CA142" s="209"/>
      <c r="CB142" s="224"/>
      <c r="CC142" s="204"/>
      <c r="CD142" s="204"/>
      <c r="CE142" s="204"/>
      <c r="CF142" s="211"/>
      <c r="CG142" s="211"/>
      <c r="CI142" s="209"/>
      <c r="CJ142" s="209"/>
      <c r="EH142" s="165"/>
      <c r="EI142" s="165"/>
      <c r="EJ142" s="166"/>
      <c r="EK142" s="209"/>
      <c r="EL142" s="211"/>
      <c r="EM142" s="211"/>
      <c r="EN142" s="211"/>
      <c r="EO142" s="211"/>
      <c r="EP142" s="211"/>
      <c r="ES142" s="165"/>
      <c r="ET142" s="165"/>
      <c r="EU142" s="166"/>
      <c r="EV142" s="209"/>
      <c r="EW142" s="211"/>
      <c r="EX142" s="211"/>
      <c r="EY142" s="211"/>
      <c r="EZ142" s="211"/>
      <c r="FA142" s="211"/>
      <c r="FD142" s="165"/>
      <c r="FE142" s="165"/>
      <c r="FF142" s="166"/>
      <c r="FG142" s="209"/>
      <c r="FH142" s="211"/>
      <c r="FI142" s="211"/>
      <c r="FJ142" s="211"/>
      <c r="FK142" s="211"/>
      <c r="FL142" s="211"/>
    </row>
    <row r="143" spans="9:168">
      <c r="I143" s="221">
        <f t="shared" si="85"/>
        <v>139</v>
      </c>
      <c r="J143" s="159">
        <f>'v-t_chart'!C140</f>
        <v>31.4</v>
      </c>
      <c r="K143" s="204">
        <f t="shared" ca="1" si="62"/>
        <v>91.97059999999999</v>
      </c>
      <c r="L143" s="205" t="b">
        <f>IF('Input&amp;Output'!$C$3=10,phase_chart!C140,IF('Input&amp;Output'!$C$3=21,phase_chart!G140,IF('Input&amp;Output'!$C$3=22,phase_chart!K140,IF('Input&amp;Output'!$C$3=31,phase_chart!O140,IF('Input&amp;Output'!$C$3=32,phase_chart!S140,"")))))</f>
        <v>1</v>
      </c>
      <c r="M143" s="206" t="b">
        <f>IF('Input&amp;Output'!$C$3=10,phase_chart!D140,IF('Input&amp;Output'!$C$3=21,phase_chart!H140,IF('Input&amp;Output'!$C$3=22,phase_chart!L140,IF('Input&amp;Output'!$C$3=31,phase_chart!P140,IF('Input&amp;Output'!$C$3=32,phase_chart!T140,"")))))</f>
        <v>0</v>
      </c>
      <c r="N143" s="205" t="b">
        <f>IF('Input&amp;Output'!$C$3=10,phase_chart!E140,IF('Input&amp;Output'!$C$3=21,phase_chart!I140,IF('Input&amp;Output'!$C$3=22,phase_chart!M140,IF('Input&amp;Output'!$C$3=31,phase_chart!Q140,IF('Input&amp;Output'!$C$3=32,phase_chart!U140,"")))))</f>
        <v>0</v>
      </c>
      <c r="P143" s="159">
        <f ca="1">IF(NOT($J143=0),IF($J143&lt;IF($P142=0,0,VLOOKUP(P142,tbL!$M$37:$Q$43,IF(L143=TRUE,2,4))),IF($J143&gt;=VLOOKUP(P142,tbL!$M$37:$Q$43,IF(L143=TRUE,3,5)),$P142,IF(AND(L142=TRUE,L143=TRUE),$P142,$P142-1)),IF(AND(L143=TRUE,J143=VLOOKUP(P142,tbL!$M$37:$Q$43,IF(L143=TRUE,2,4))),P142,IF($P142+1&gt;$C$12,$C$12,$P142+1))),0)</f>
        <v>1</v>
      </c>
      <c r="Q143" s="159">
        <f t="shared" ca="1" si="64"/>
        <v>1</v>
      </c>
      <c r="R143" s="207">
        <f t="shared" ca="1" si="88"/>
        <v>0</v>
      </c>
      <c r="S143" s="208"/>
      <c r="T143" s="159">
        <f t="shared" si="83"/>
        <v>0</v>
      </c>
      <c r="U143" s="209" t="str">
        <f ca="1">IF(AND(T143=-1,N143=TRUE),"*",IF(AND(U142="*",N143=TRUE),"*",IF(AND(AND(L143=TRUE,U142="*"),J143&lt;VLOOKUP(V142+1,tbL!$M$38:$O$43,3)),"*","")))</f>
        <v/>
      </c>
      <c r="V143" s="204">
        <f t="shared" ca="1" si="65"/>
        <v>1</v>
      </c>
      <c r="Y143" s="159" t="str">
        <f t="shared" ca="1" si="66"/>
        <v/>
      </c>
      <c r="Z143" s="159" t="str">
        <f t="shared" si="67"/>
        <v/>
      </c>
      <c r="AA143" s="159">
        <f t="shared" ca="1" si="59"/>
        <v>1</v>
      </c>
      <c r="AC143" s="161" t="str">
        <f t="shared" ca="1" si="68"/>
        <v/>
      </c>
      <c r="AD143" s="161">
        <f t="shared" ca="1" si="69"/>
        <v>1</v>
      </c>
      <c r="AE143" s="161" t="str">
        <f t="shared" ca="1" si="70"/>
        <v/>
      </c>
      <c r="AF143" s="161">
        <f t="shared" ca="1" si="71"/>
        <v>1</v>
      </c>
      <c r="AG143" s="161" t="str">
        <f t="shared" ca="1" si="72"/>
        <v/>
      </c>
      <c r="AH143" s="161">
        <f t="shared" ca="1" si="73"/>
        <v>1</v>
      </c>
      <c r="AI143" s="161" t="str">
        <f t="shared" ca="1" si="74"/>
        <v/>
      </c>
      <c r="AJ143" s="161">
        <f t="shared" ca="1" si="75"/>
        <v>1</v>
      </c>
      <c r="AL143" s="161" t="str">
        <f t="shared" ca="1" si="76"/>
        <v/>
      </c>
      <c r="AM143" s="161">
        <f t="shared" ca="1" si="87"/>
        <v>1</v>
      </c>
      <c r="AN143" s="161" t="str">
        <f t="shared" ca="1" si="77"/>
        <v/>
      </c>
      <c r="AO143" s="161">
        <f t="shared" ca="1" si="86"/>
        <v>1</v>
      </c>
      <c r="AP143" s="161" t="str">
        <f t="shared" ca="1" si="78"/>
        <v/>
      </c>
      <c r="AQ143" s="161">
        <f t="shared" ca="1" si="84"/>
        <v>1</v>
      </c>
      <c r="AR143" s="161" t="str">
        <f t="shared" ca="1" si="79"/>
        <v/>
      </c>
      <c r="AS143" s="161">
        <f t="shared" ca="1" si="80"/>
        <v>1</v>
      </c>
      <c r="AT143" s="159" t="str">
        <f t="shared" ca="1" si="60"/>
        <v/>
      </c>
      <c r="AU143" s="210">
        <f t="shared" ca="1" si="63"/>
        <v>14</v>
      </c>
      <c r="AV143" s="209"/>
      <c r="AW143" s="204">
        <f t="shared" si="81"/>
        <v>865.6388888888888</v>
      </c>
      <c r="AX143" s="159"/>
      <c r="AZ143" s="159"/>
      <c r="BM143" s="207"/>
      <c r="BN143" s="212"/>
      <c r="BP143" s="209"/>
      <c r="BQ143" s="211"/>
      <c r="BR143" s="211"/>
      <c r="BS143" s="211"/>
      <c r="BT143" s="211"/>
      <c r="BU143" s="211"/>
      <c r="BV143" s="211"/>
      <c r="BW143" s="211"/>
      <c r="BX143" s="211"/>
      <c r="BY143" s="211"/>
      <c r="BZ143" s="211"/>
      <c r="CA143" s="209"/>
      <c r="CB143" s="224"/>
      <c r="CC143" s="204"/>
      <c r="CD143" s="204"/>
      <c r="CE143" s="204"/>
      <c r="CF143" s="211"/>
      <c r="CG143" s="211"/>
      <c r="CI143" s="209"/>
      <c r="CJ143" s="209"/>
      <c r="EH143" s="165"/>
      <c r="EI143" s="165"/>
      <c r="EJ143" s="166"/>
      <c r="EK143" s="209"/>
      <c r="EL143" s="211"/>
      <c r="EM143" s="211"/>
      <c r="EN143" s="211"/>
      <c r="EO143" s="211"/>
      <c r="EP143" s="211"/>
      <c r="ES143" s="165"/>
      <c r="ET143" s="165"/>
      <c r="EU143" s="166"/>
      <c r="EV143" s="209"/>
      <c r="EW143" s="211"/>
      <c r="EX143" s="211"/>
      <c r="EY143" s="211"/>
      <c r="EZ143" s="211"/>
      <c r="FA143" s="211"/>
      <c r="FD143" s="165"/>
      <c r="FE143" s="165"/>
      <c r="FF143" s="166"/>
      <c r="FG143" s="209"/>
      <c r="FH143" s="211"/>
      <c r="FI143" s="211"/>
      <c r="FJ143" s="211"/>
      <c r="FK143" s="211"/>
      <c r="FL143" s="211"/>
    </row>
    <row r="144" spans="9:168">
      <c r="I144" s="221">
        <f t="shared" si="85"/>
        <v>140</v>
      </c>
      <c r="J144" s="159">
        <f>'v-t_chart'!C141</f>
        <v>31.9</v>
      </c>
      <c r="K144" s="204">
        <f t="shared" ca="1" si="62"/>
        <v>93.435099999999991</v>
      </c>
      <c r="L144" s="205" t="b">
        <f>IF('Input&amp;Output'!$C$3=10,phase_chart!C141,IF('Input&amp;Output'!$C$3=21,phase_chart!G141,IF('Input&amp;Output'!$C$3=22,phase_chart!K141,IF('Input&amp;Output'!$C$3=31,phase_chart!O141,IF('Input&amp;Output'!$C$3=32,phase_chart!S141,"")))))</f>
        <v>0</v>
      </c>
      <c r="M144" s="206" t="b">
        <f>IF('Input&amp;Output'!$C$3=10,phase_chart!D141,IF('Input&amp;Output'!$C$3=21,phase_chart!H141,IF('Input&amp;Output'!$C$3=22,phase_chart!L141,IF('Input&amp;Output'!$C$3=31,phase_chart!P141,IF('Input&amp;Output'!$C$3=32,phase_chart!T141,"")))))</f>
        <v>0</v>
      </c>
      <c r="N144" s="205" t="b">
        <f>IF('Input&amp;Output'!$C$3=10,phase_chart!E141,IF('Input&amp;Output'!$C$3=21,phase_chart!I141,IF('Input&amp;Output'!$C$3=22,phase_chart!M141,IF('Input&amp;Output'!$C$3=31,phase_chart!Q141,IF('Input&amp;Output'!$C$3=32,phase_chart!U141,"")))))</f>
        <v>1</v>
      </c>
      <c r="P144" s="159">
        <f ca="1">IF(NOT($J144=0),IF($J144&lt;IF($P143=0,0,VLOOKUP(P143,tbL!$M$37:$Q$43,IF(L144=TRUE,2,4))),IF($J144&gt;=VLOOKUP(P143,tbL!$M$37:$Q$43,IF(L144=TRUE,3,5)),$P143,IF(AND(L143=TRUE,L144=TRUE),$P143,$P143-1)),IF(AND(L144=TRUE,J144=VLOOKUP(P143,tbL!$M$37:$Q$43,IF(L144=TRUE,2,4))),P143,IF($P143+1&gt;$C$12,$C$12,$P143+1))),0)</f>
        <v>1</v>
      </c>
      <c r="Q144" s="159">
        <f t="shared" ca="1" si="64"/>
        <v>1</v>
      </c>
      <c r="R144" s="207">
        <f t="shared" si="82"/>
        <v>0</v>
      </c>
      <c r="S144" s="208"/>
      <c r="T144" s="159">
        <f t="shared" si="83"/>
        <v>-1</v>
      </c>
      <c r="U144" s="209" t="str">
        <f>IF(AND(T144=-1,N144=TRUE),"*",IF(AND(U143="*",N144=TRUE),"*",IF(AND(AND(L144=TRUE,U143="*"),J144&lt;VLOOKUP(V143+1,tbL!$M$38:$O$43,3)),"*","")))</f>
        <v>*</v>
      </c>
      <c r="V144" s="204">
        <f t="shared" ca="1" si="65"/>
        <v>1</v>
      </c>
      <c r="Y144" s="159" t="str">
        <f t="shared" ca="1" si="66"/>
        <v/>
      </c>
      <c r="Z144" s="159" t="str">
        <f t="shared" si="67"/>
        <v/>
      </c>
      <c r="AA144" s="159">
        <f t="shared" ca="1" si="59"/>
        <v>1</v>
      </c>
      <c r="AC144" s="161" t="str">
        <f t="shared" ca="1" si="68"/>
        <v/>
      </c>
      <c r="AD144" s="161">
        <f t="shared" ca="1" si="69"/>
        <v>1</v>
      </c>
      <c r="AE144" s="161" t="str">
        <f t="shared" ca="1" si="70"/>
        <v/>
      </c>
      <c r="AF144" s="161">
        <f t="shared" ca="1" si="71"/>
        <v>1</v>
      </c>
      <c r="AG144" s="161" t="str">
        <f t="shared" ca="1" si="72"/>
        <v/>
      </c>
      <c r="AH144" s="161">
        <f t="shared" ca="1" si="73"/>
        <v>1</v>
      </c>
      <c r="AI144" s="161" t="str">
        <f t="shared" ca="1" si="74"/>
        <v/>
      </c>
      <c r="AJ144" s="161">
        <f t="shared" ca="1" si="75"/>
        <v>1</v>
      </c>
      <c r="AL144" s="161" t="str">
        <f t="shared" ca="1" si="76"/>
        <v/>
      </c>
      <c r="AM144" s="161">
        <f t="shared" ca="1" si="87"/>
        <v>1</v>
      </c>
      <c r="AN144" s="161" t="str">
        <f t="shared" ca="1" si="77"/>
        <v/>
      </c>
      <c r="AO144" s="161">
        <f t="shared" ca="1" si="86"/>
        <v>1</v>
      </c>
      <c r="AP144" s="161" t="str">
        <f t="shared" ca="1" si="78"/>
        <v/>
      </c>
      <c r="AQ144" s="161">
        <f t="shared" ca="1" si="84"/>
        <v>1</v>
      </c>
      <c r="AR144" s="161" t="str">
        <f t="shared" ca="1" si="79"/>
        <v/>
      </c>
      <c r="AS144" s="161">
        <f t="shared" ca="1" si="80"/>
        <v>1</v>
      </c>
      <c r="AT144" s="159" t="str">
        <f t="shared" ca="1" si="60"/>
        <v/>
      </c>
      <c r="AU144" s="210">
        <f t="shared" ca="1" si="63"/>
        <v>14</v>
      </c>
      <c r="AV144" s="209"/>
      <c r="AW144" s="204">
        <f t="shared" si="81"/>
        <v>874.49999999999989</v>
      </c>
      <c r="AX144" s="159"/>
      <c r="AZ144" s="159"/>
      <c r="BM144" s="207"/>
      <c r="BN144" s="212"/>
      <c r="BP144" s="209"/>
      <c r="BQ144" s="211"/>
      <c r="BR144" s="211"/>
      <c r="BS144" s="211"/>
      <c r="BT144" s="211"/>
      <c r="BU144" s="211"/>
      <c r="BV144" s="211"/>
      <c r="BW144" s="211"/>
      <c r="BX144" s="211"/>
      <c r="BY144" s="211"/>
      <c r="BZ144" s="211"/>
      <c r="CA144" s="209"/>
      <c r="CB144" s="224"/>
      <c r="CC144" s="204"/>
      <c r="CD144" s="204"/>
      <c r="CE144" s="204"/>
      <c r="CF144" s="211"/>
      <c r="CG144" s="211"/>
      <c r="CI144" s="209"/>
      <c r="CJ144" s="209"/>
      <c r="EH144" s="165"/>
      <c r="EI144" s="165"/>
      <c r="EJ144" s="166"/>
      <c r="EK144" s="209"/>
      <c r="EL144" s="211"/>
      <c r="EM144" s="211"/>
      <c r="EN144" s="211"/>
      <c r="EO144" s="211"/>
      <c r="EP144" s="211"/>
      <c r="ES144" s="165"/>
      <c r="ET144" s="165"/>
      <c r="EU144" s="166"/>
      <c r="EV144" s="209"/>
      <c r="EW144" s="211"/>
      <c r="EX144" s="211"/>
      <c r="EY144" s="211"/>
      <c r="EZ144" s="211"/>
      <c r="FA144" s="211"/>
      <c r="FD144" s="165"/>
      <c r="FE144" s="165"/>
      <c r="FF144" s="166"/>
      <c r="FG144" s="209"/>
      <c r="FH144" s="211"/>
      <c r="FI144" s="211"/>
      <c r="FJ144" s="211"/>
      <c r="FK144" s="211"/>
      <c r="FL144" s="211"/>
    </row>
    <row r="145" spans="9:168">
      <c r="I145" s="221">
        <f t="shared" si="85"/>
        <v>141</v>
      </c>
      <c r="J145" s="159">
        <f>'v-t_chart'!C142</f>
        <v>31.4</v>
      </c>
      <c r="K145" s="204">
        <f t="shared" ca="1" si="62"/>
        <v>91.97059999999999</v>
      </c>
      <c r="L145" s="205" t="b">
        <f>IF('Input&amp;Output'!$C$3=10,phase_chart!C142,IF('Input&amp;Output'!$C$3=21,phase_chart!G142,IF('Input&amp;Output'!$C$3=22,phase_chart!K142,IF('Input&amp;Output'!$C$3=31,phase_chart!O142,IF('Input&amp;Output'!$C$3=32,phase_chart!S142,"")))))</f>
        <v>0</v>
      </c>
      <c r="M145" s="206" t="b">
        <f>IF('Input&amp;Output'!$C$3=10,phase_chart!D142,IF('Input&amp;Output'!$C$3=21,phase_chart!H142,IF('Input&amp;Output'!$C$3=22,phase_chart!L142,IF('Input&amp;Output'!$C$3=31,phase_chart!P142,IF('Input&amp;Output'!$C$3=32,phase_chart!T142,"")))))</f>
        <v>0</v>
      </c>
      <c r="N145" s="205" t="b">
        <f>IF('Input&amp;Output'!$C$3=10,phase_chart!E142,IF('Input&amp;Output'!$C$3=21,phase_chart!I142,IF('Input&amp;Output'!$C$3=22,phase_chart!M142,IF('Input&amp;Output'!$C$3=31,phase_chart!Q142,IF('Input&amp;Output'!$C$3=32,phase_chart!U142,"")))))</f>
        <v>1</v>
      </c>
      <c r="P145" s="159">
        <f ca="1">IF(NOT($J145=0),IF($J145&lt;IF($P144=0,0,VLOOKUP(P144,tbL!$M$37:$Q$43,IF(L145=TRUE,2,4))),IF($J145&gt;=VLOOKUP(P144,tbL!$M$37:$Q$43,IF(L145=TRUE,3,5)),$P144,IF(AND(L144=TRUE,L145=TRUE),$P144,$P144-1)),IF(AND(L145=TRUE,J145=VLOOKUP(P144,tbL!$M$37:$Q$43,IF(L145=TRUE,2,4))),P144,IF($P144+1&gt;$C$12,$C$12,$P144+1))),0)</f>
        <v>1</v>
      </c>
      <c r="Q145" s="159">
        <f t="shared" ca="1" si="64"/>
        <v>1</v>
      </c>
      <c r="R145" s="207">
        <f t="shared" si="82"/>
        <v>0</v>
      </c>
      <c r="S145" s="208"/>
      <c r="T145" s="159">
        <f t="shared" si="83"/>
        <v>0</v>
      </c>
      <c r="U145" s="209" t="str">
        <f>IF(AND(T145=-1,N145=TRUE),"*",IF(AND(U144="*",N145=TRUE),"*",IF(AND(AND(L145=TRUE,U144="*"),J145&lt;VLOOKUP(V144+1,tbL!$M$38:$O$43,3)),"*","")))</f>
        <v>*</v>
      </c>
      <c r="V145" s="204">
        <f t="shared" ca="1" si="65"/>
        <v>1</v>
      </c>
      <c r="Y145" s="159" t="str">
        <f t="shared" ca="1" si="66"/>
        <v/>
      </c>
      <c r="Z145" s="159" t="str">
        <f t="shared" si="67"/>
        <v/>
      </c>
      <c r="AA145" s="159">
        <f t="shared" ca="1" si="59"/>
        <v>1</v>
      </c>
      <c r="AC145" s="161" t="str">
        <f t="shared" ca="1" si="68"/>
        <v/>
      </c>
      <c r="AD145" s="161">
        <f t="shared" ca="1" si="69"/>
        <v>1</v>
      </c>
      <c r="AE145" s="161" t="str">
        <f t="shared" ca="1" si="70"/>
        <v/>
      </c>
      <c r="AF145" s="161">
        <f t="shared" ca="1" si="71"/>
        <v>1</v>
      </c>
      <c r="AG145" s="161" t="str">
        <f t="shared" ca="1" si="72"/>
        <v/>
      </c>
      <c r="AH145" s="161">
        <f t="shared" ca="1" si="73"/>
        <v>1</v>
      </c>
      <c r="AI145" s="161" t="str">
        <f t="shared" ca="1" si="74"/>
        <v/>
      </c>
      <c r="AJ145" s="161">
        <f t="shared" ca="1" si="75"/>
        <v>1</v>
      </c>
      <c r="AL145" s="161" t="str">
        <f t="shared" ca="1" si="76"/>
        <v/>
      </c>
      <c r="AM145" s="161">
        <f t="shared" ca="1" si="87"/>
        <v>1</v>
      </c>
      <c r="AN145" s="161" t="str">
        <f t="shared" ca="1" si="77"/>
        <v/>
      </c>
      <c r="AO145" s="161">
        <f t="shared" ca="1" si="86"/>
        <v>1</v>
      </c>
      <c r="AP145" s="161" t="str">
        <f t="shared" ca="1" si="78"/>
        <v/>
      </c>
      <c r="AQ145" s="161">
        <f t="shared" ca="1" si="84"/>
        <v>1</v>
      </c>
      <c r="AR145" s="161" t="str">
        <f t="shared" ca="1" si="79"/>
        <v/>
      </c>
      <c r="AS145" s="161">
        <f t="shared" ca="1" si="80"/>
        <v>1</v>
      </c>
      <c r="AT145" s="159" t="str">
        <f t="shared" ca="1" si="60"/>
        <v/>
      </c>
      <c r="AU145" s="210">
        <f t="shared" ca="1" si="63"/>
        <v>14</v>
      </c>
      <c r="AV145" s="209"/>
      <c r="AW145" s="204">
        <f t="shared" si="81"/>
        <v>883.22222222222206</v>
      </c>
      <c r="AX145" s="159"/>
      <c r="AZ145" s="159"/>
      <c r="BM145" s="207"/>
      <c r="BN145" s="212"/>
      <c r="BP145" s="209"/>
      <c r="BQ145" s="211"/>
      <c r="BR145" s="211"/>
      <c r="BS145" s="211"/>
      <c r="BT145" s="211"/>
      <c r="BU145" s="211"/>
      <c r="BV145" s="211"/>
      <c r="BW145" s="211"/>
      <c r="BX145" s="211"/>
      <c r="BY145" s="211"/>
      <c r="BZ145" s="211"/>
      <c r="CA145" s="209"/>
      <c r="CB145" s="224"/>
      <c r="CC145" s="204"/>
      <c r="CD145" s="204"/>
      <c r="CE145" s="204"/>
      <c r="CF145" s="211"/>
      <c r="CG145" s="211"/>
      <c r="CI145" s="209"/>
      <c r="CJ145" s="209"/>
      <c r="EH145" s="165"/>
      <c r="EI145" s="165"/>
      <c r="EJ145" s="166"/>
      <c r="EK145" s="209"/>
      <c r="EL145" s="211"/>
      <c r="EM145" s="211"/>
      <c r="EN145" s="211"/>
      <c r="EO145" s="211"/>
      <c r="EP145" s="211"/>
      <c r="ES145" s="165"/>
      <c r="ET145" s="165"/>
      <c r="EU145" s="166"/>
      <c r="EV145" s="209"/>
      <c r="EW145" s="211"/>
      <c r="EX145" s="211"/>
      <c r="EY145" s="211"/>
      <c r="EZ145" s="211"/>
      <c r="FA145" s="211"/>
      <c r="FD145" s="165"/>
      <c r="FE145" s="165"/>
      <c r="FF145" s="166"/>
      <c r="FG145" s="209"/>
      <c r="FH145" s="211"/>
      <c r="FI145" s="211"/>
      <c r="FJ145" s="211"/>
      <c r="FK145" s="211"/>
      <c r="FL145" s="211"/>
    </row>
    <row r="146" spans="9:168">
      <c r="I146" s="221">
        <f t="shared" si="85"/>
        <v>142</v>
      </c>
      <c r="J146" s="159">
        <f>'v-t_chart'!C143</f>
        <v>30.6</v>
      </c>
      <c r="K146" s="204">
        <f t="shared" ca="1" si="62"/>
        <v>89.627399999999994</v>
      </c>
      <c r="L146" s="205" t="b">
        <f>IF('Input&amp;Output'!$C$3=10,phase_chart!C143,IF('Input&amp;Output'!$C$3=21,phase_chart!G143,IF('Input&amp;Output'!$C$3=22,phase_chart!K143,IF('Input&amp;Output'!$C$3=31,phase_chart!O143,IF('Input&amp;Output'!$C$3=32,phase_chart!S143,"")))))</f>
        <v>0</v>
      </c>
      <c r="M146" s="206" t="b">
        <f>IF('Input&amp;Output'!$C$3=10,phase_chart!D143,IF('Input&amp;Output'!$C$3=21,phase_chart!H143,IF('Input&amp;Output'!$C$3=22,phase_chart!L143,IF('Input&amp;Output'!$C$3=31,phase_chart!P143,IF('Input&amp;Output'!$C$3=32,phase_chart!T143,"")))))</f>
        <v>0</v>
      </c>
      <c r="N146" s="205" t="b">
        <f>IF('Input&amp;Output'!$C$3=10,phase_chart!E143,IF('Input&amp;Output'!$C$3=21,phase_chart!I143,IF('Input&amp;Output'!$C$3=22,phase_chart!M143,IF('Input&amp;Output'!$C$3=31,phase_chart!Q143,IF('Input&amp;Output'!$C$3=32,phase_chart!U143,"")))))</f>
        <v>1</v>
      </c>
      <c r="P146" s="159">
        <f ca="1">IF(NOT($J146=0),IF($J146&lt;IF($P145=0,0,VLOOKUP(P145,tbL!$M$37:$Q$43,IF(L146=TRUE,2,4))),IF($J146&gt;=VLOOKUP(P145,tbL!$M$37:$Q$43,IF(L146=TRUE,3,5)),$P145,IF(AND(L145=TRUE,L146=TRUE),$P145,$P145-1)),IF(AND(L146=TRUE,J146=VLOOKUP(P145,tbL!$M$37:$Q$43,IF(L146=TRUE,2,4))),P145,IF($P145+1&gt;$C$12,$C$12,$P145+1))),0)</f>
        <v>1</v>
      </c>
      <c r="Q146" s="159">
        <f t="shared" ca="1" si="64"/>
        <v>1</v>
      </c>
      <c r="R146" s="207">
        <f t="shared" si="82"/>
        <v>0</v>
      </c>
      <c r="S146" s="208"/>
      <c r="T146" s="159">
        <f t="shared" si="83"/>
        <v>0</v>
      </c>
      <c r="U146" s="209" t="str">
        <f>IF(AND(T146=-1,N146=TRUE),"*",IF(AND(U145="*",N146=TRUE),"*",IF(AND(AND(L146=TRUE,U145="*"),J146&lt;VLOOKUP(V145+1,tbL!$M$38:$O$43,3)),"*","")))</f>
        <v>*</v>
      </c>
      <c r="V146" s="204">
        <f t="shared" ca="1" si="65"/>
        <v>1</v>
      </c>
      <c r="Y146" s="159">
        <f t="shared" ca="1" si="66"/>
        <v>0</v>
      </c>
      <c r="Z146" s="159" t="str">
        <f t="shared" si="67"/>
        <v/>
      </c>
      <c r="AA146" s="159">
        <f t="shared" ca="1" si="59"/>
        <v>1</v>
      </c>
      <c r="AC146" s="161" t="str">
        <f t="shared" ca="1" si="68"/>
        <v/>
      </c>
      <c r="AD146" s="161">
        <f t="shared" ca="1" si="69"/>
        <v>1</v>
      </c>
      <c r="AE146" s="161" t="str">
        <f t="shared" ca="1" si="70"/>
        <v/>
      </c>
      <c r="AF146" s="161">
        <f t="shared" ca="1" si="71"/>
        <v>1</v>
      </c>
      <c r="AG146" s="161" t="str">
        <f t="shared" ca="1" si="72"/>
        <v/>
      </c>
      <c r="AH146" s="161">
        <f t="shared" ca="1" si="73"/>
        <v>1</v>
      </c>
      <c r="AI146" s="161" t="str">
        <f t="shared" ca="1" si="74"/>
        <v/>
      </c>
      <c r="AJ146" s="161">
        <f t="shared" ca="1" si="75"/>
        <v>1</v>
      </c>
      <c r="AL146" s="161" t="str">
        <f t="shared" ca="1" si="76"/>
        <v/>
      </c>
      <c r="AM146" s="161">
        <f t="shared" ca="1" si="87"/>
        <v>1</v>
      </c>
      <c r="AN146" s="161" t="str">
        <f t="shared" ca="1" si="77"/>
        <v/>
      </c>
      <c r="AO146" s="161">
        <f t="shared" ca="1" si="86"/>
        <v>1</v>
      </c>
      <c r="AP146" s="161" t="str">
        <f t="shared" ca="1" si="78"/>
        <v/>
      </c>
      <c r="AQ146" s="161">
        <f t="shared" ca="1" si="84"/>
        <v>1</v>
      </c>
      <c r="AR146" s="161" t="str">
        <f t="shared" ca="1" si="79"/>
        <v/>
      </c>
      <c r="AS146" s="161">
        <f t="shared" ca="1" si="80"/>
        <v>1</v>
      </c>
      <c r="AT146" s="159">
        <f t="shared" ca="1" si="60"/>
        <v>-1</v>
      </c>
      <c r="AU146" s="210">
        <f t="shared" ca="1" si="63"/>
        <v>14</v>
      </c>
      <c r="AV146" s="209"/>
      <c r="AW146" s="204">
        <f t="shared" si="81"/>
        <v>891.72222222222206</v>
      </c>
      <c r="AX146" s="159"/>
      <c r="AZ146" s="159"/>
      <c r="BM146" s="207"/>
      <c r="BN146" s="212"/>
      <c r="BP146" s="209"/>
      <c r="BQ146" s="211"/>
      <c r="BR146" s="211"/>
      <c r="BS146" s="211"/>
      <c r="BT146" s="211"/>
      <c r="BU146" s="211"/>
      <c r="BV146" s="211"/>
      <c r="BW146" s="211"/>
      <c r="BX146" s="211"/>
      <c r="BY146" s="211"/>
      <c r="BZ146" s="211"/>
      <c r="CA146" s="209"/>
      <c r="CB146" s="224"/>
      <c r="CC146" s="204"/>
      <c r="CD146" s="204"/>
      <c r="CE146" s="204"/>
      <c r="CF146" s="211"/>
      <c r="CG146" s="211"/>
      <c r="CI146" s="209"/>
      <c r="CJ146" s="209"/>
      <c r="EH146" s="165"/>
      <c r="EI146" s="165"/>
      <c r="EJ146" s="166"/>
      <c r="EK146" s="209"/>
      <c r="EL146" s="211"/>
      <c r="EM146" s="211"/>
      <c r="EN146" s="211"/>
      <c r="EO146" s="211"/>
      <c r="EP146" s="211"/>
      <c r="ES146" s="165"/>
      <c r="ET146" s="165"/>
      <c r="EU146" s="166"/>
      <c r="EV146" s="209"/>
      <c r="EW146" s="211"/>
      <c r="EX146" s="211"/>
      <c r="EY146" s="211"/>
      <c r="EZ146" s="211"/>
      <c r="FA146" s="211"/>
      <c r="FD146" s="165"/>
      <c r="FE146" s="165"/>
      <c r="FF146" s="166"/>
      <c r="FG146" s="209"/>
      <c r="FH146" s="211"/>
      <c r="FI146" s="211"/>
      <c r="FJ146" s="211"/>
      <c r="FK146" s="211"/>
      <c r="FL146" s="211"/>
    </row>
    <row r="147" spans="9:168">
      <c r="I147" s="221">
        <f t="shared" si="85"/>
        <v>143</v>
      </c>
      <c r="J147" s="159">
        <f>'v-t_chart'!C144</f>
        <v>29.5</v>
      </c>
      <c r="K147" s="204">
        <f t="shared" ca="1" si="62"/>
        <v>86.405499999999989</v>
      </c>
      <c r="L147" s="205" t="b">
        <f>IF('Input&amp;Output'!$C$3=10,phase_chart!C144,IF('Input&amp;Output'!$C$3=21,phase_chart!G144,IF('Input&amp;Output'!$C$3=22,phase_chart!K144,IF('Input&amp;Output'!$C$3=31,phase_chart!O144,IF('Input&amp;Output'!$C$3=32,phase_chart!S144,"")))))</f>
        <v>0</v>
      </c>
      <c r="M147" s="206" t="b">
        <f>IF('Input&amp;Output'!$C$3=10,phase_chart!D144,IF('Input&amp;Output'!$C$3=21,phase_chart!H144,IF('Input&amp;Output'!$C$3=22,phase_chart!L144,IF('Input&amp;Output'!$C$3=31,phase_chart!P144,IF('Input&amp;Output'!$C$3=32,phase_chart!T144,"")))))</f>
        <v>0</v>
      </c>
      <c r="N147" s="205" t="b">
        <f>IF('Input&amp;Output'!$C$3=10,phase_chart!E144,IF('Input&amp;Output'!$C$3=21,phase_chart!I144,IF('Input&amp;Output'!$C$3=22,phase_chart!M144,IF('Input&amp;Output'!$C$3=31,phase_chart!Q144,IF('Input&amp;Output'!$C$3=32,phase_chart!U144,"")))))</f>
        <v>1</v>
      </c>
      <c r="P147" s="159">
        <f ca="1">IF(NOT($J147=0),IF($J147&lt;IF($P146=0,0,VLOOKUP(P146,tbL!$M$37:$Q$43,IF(L147=TRUE,2,4))),IF($J147&gt;=VLOOKUP(P146,tbL!$M$37:$Q$43,IF(L147=TRUE,3,5)),$P146,IF(AND(L146=TRUE,L147=TRUE),$P146,$P146-1)),IF(AND(L147=TRUE,J147=VLOOKUP(P146,tbL!$M$37:$Q$43,IF(L147=TRUE,2,4))),P146,IF($P146+1&gt;$C$12,$C$12,$P146+1))),0)</f>
        <v>1</v>
      </c>
      <c r="Q147" s="159">
        <f t="shared" ca="1" si="64"/>
        <v>1</v>
      </c>
      <c r="R147" s="207">
        <f t="shared" si="82"/>
        <v>0</v>
      </c>
      <c r="S147" s="208"/>
      <c r="T147" s="159">
        <f t="shared" si="83"/>
        <v>0</v>
      </c>
      <c r="U147" s="209" t="str">
        <f>IF(AND(T147=-1,N147=TRUE),"*",IF(AND(U146="*",N147=TRUE),"*",IF(AND(AND(L147=TRUE,U146="*"),J147&lt;VLOOKUP(V146+1,tbL!$M$38:$O$43,3)),"*","")))</f>
        <v>*</v>
      </c>
      <c r="V147" s="204">
        <f t="shared" ca="1" si="65"/>
        <v>1</v>
      </c>
      <c r="Y147" s="159">
        <f t="shared" ca="1" si="66"/>
        <v>0</v>
      </c>
      <c r="Z147" s="159" t="str">
        <f t="shared" si="67"/>
        <v/>
      </c>
      <c r="AA147" s="159">
        <f t="shared" ca="1" si="59"/>
        <v>1</v>
      </c>
      <c r="AC147" s="161" t="str">
        <f t="shared" ca="1" si="68"/>
        <v/>
      </c>
      <c r="AD147" s="161">
        <f t="shared" ca="1" si="69"/>
        <v>1</v>
      </c>
      <c r="AE147" s="161" t="str">
        <f t="shared" ca="1" si="70"/>
        <v/>
      </c>
      <c r="AF147" s="161">
        <f t="shared" ca="1" si="71"/>
        <v>1</v>
      </c>
      <c r="AG147" s="161" t="str">
        <f t="shared" ca="1" si="72"/>
        <v/>
      </c>
      <c r="AH147" s="161">
        <f t="shared" ca="1" si="73"/>
        <v>1</v>
      </c>
      <c r="AI147" s="161" t="str">
        <f t="shared" ca="1" si="74"/>
        <v/>
      </c>
      <c r="AJ147" s="161">
        <f t="shared" ca="1" si="75"/>
        <v>1</v>
      </c>
      <c r="AL147" s="161" t="str">
        <f t="shared" ca="1" si="76"/>
        <v/>
      </c>
      <c r="AM147" s="161">
        <f t="shared" ca="1" si="87"/>
        <v>1</v>
      </c>
      <c r="AN147" s="161" t="str">
        <f t="shared" ca="1" si="77"/>
        <v/>
      </c>
      <c r="AO147" s="161">
        <f t="shared" ca="1" si="86"/>
        <v>1</v>
      </c>
      <c r="AP147" s="161" t="str">
        <f t="shared" ca="1" si="78"/>
        <v/>
      </c>
      <c r="AQ147" s="161">
        <f t="shared" ca="1" si="84"/>
        <v>1</v>
      </c>
      <c r="AR147" s="161" t="str">
        <f t="shared" ca="1" si="79"/>
        <v/>
      </c>
      <c r="AS147" s="161">
        <f t="shared" ca="1" si="80"/>
        <v>1</v>
      </c>
      <c r="AT147" s="159">
        <f t="shared" ca="1" si="60"/>
        <v>-1</v>
      </c>
      <c r="AU147" s="210">
        <f t="shared" ca="1" si="63"/>
        <v>14</v>
      </c>
      <c r="AV147" s="209"/>
      <c r="AW147" s="204">
        <f t="shared" si="81"/>
        <v>899.91666666666652</v>
      </c>
      <c r="AX147" s="159"/>
      <c r="AZ147" s="159"/>
      <c r="BM147" s="207"/>
      <c r="BN147" s="212"/>
      <c r="BP147" s="209"/>
      <c r="BQ147" s="211"/>
      <c r="BR147" s="211"/>
      <c r="BS147" s="211"/>
      <c r="BT147" s="211"/>
      <c r="BU147" s="211"/>
      <c r="BV147" s="211"/>
      <c r="BW147" s="211"/>
      <c r="BX147" s="211"/>
      <c r="BY147" s="211"/>
      <c r="BZ147" s="211"/>
      <c r="CA147" s="209"/>
      <c r="CB147" s="224"/>
      <c r="CC147" s="204"/>
      <c r="CD147" s="204"/>
      <c r="CE147" s="204"/>
      <c r="CF147" s="211"/>
      <c r="CG147" s="211"/>
      <c r="CI147" s="209"/>
      <c r="CJ147" s="209"/>
      <c r="EH147" s="165"/>
      <c r="EI147" s="165"/>
      <c r="EJ147" s="166"/>
      <c r="EK147" s="209"/>
      <c r="EL147" s="211"/>
      <c r="EM147" s="211"/>
      <c r="EN147" s="211"/>
      <c r="EO147" s="211"/>
      <c r="EP147" s="211"/>
      <c r="ES147" s="165"/>
      <c r="ET147" s="165"/>
      <c r="EU147" s="166"/>
      <c r="EV147" s="209"/>
      <c r="EW147" s="211"/>
      <c r="EX147" s="211"/>
      <c r="EY147" s="211"/>
      <c r="EZ147" s="211"/>
      <c r="FA147" s="211"/>
      <c r="FD147" s="165"/>
      <c r="FE147" s="165"/>
      <c r="FF147" s="166"/>
      <c r="FG147" s="209"/>
      <c r="FH147" s="211"/>
      <c r="FI147" s="211"/>
      <c r="FJ147" s="211"/>
      <c r="FK147" s="211"/>
      <c r="FL147" s="211"/>
    </row>
    <row r="148" spans="9:168">
      <c r="I148" s="221">
        <f t="shared" si="85"/>
        <v>144</v>
      </c>
      <c r="J148" s="159">
        <f>'v-t_chart'!C145</f>
        <v>28</v>
      </c>
      <c r="K148" s="204">
        <f t="shared" ca="1" si="62"/>
        <v>82.012</v>
      </c>
      <c r="L148" s="205" t="b">
        <f>IF('Input&amp;Output'!$C$3=10,phase_chart!C145,IF('Input&amp;Output'!$C$3=21,phase_chart!G145,IF('Input&amp;Output'!$C$3=22,phase_chart!K145,IF('Input&amp;Output'!$C$3=31,phase_chart!O145,IF('Input&amp;Output'!$C$3=32,phase_chart!S145,"")))))</f>
        <v>0</v>
      </c>
      <c r="M148" s="206" t="b">
        <f>IF('Input&amp;Output'!$C$3=10,phase_chart!D145,IF('Input&amp;Output'!$C$3=21,phase_chart!H145,IF('Input&amp;Output'!$C$3=22,phase_chart!L145,IF('Input&amp;Output'!$C$3=31,phase_chart!P145,IF('Input&amp;Output'!$C$3=32,phase_chart!T145,"")))))</f>
        <v>0</v>
      </c>
      <c r="N148" s="205" t="b">
        <f>IF('Input&amp;Output'!$C$3=10,phase_chart!E145,IF('Input&amp;Output'!$C$3=21,phase_chart!I145,IF('Input&amp;Output'!$C$3=22,phase_chart!M145,IF('Input&amp;Output'!$C$3=31,phase_chart!Q145,IF('Input&amp;Output'!$C$3=32,phase_chart!U145,"")))))</f>
        <v>1</v>
      </c>
      <c r="P148" s="159">
        <f ca="1">IF(NOT($J148=0),IF($J148&lt;IF($P147=0,0,VLOOKUP(P147,tbL!$M$37:$Q$43,IF(L148=TRUE,2,4))),IF($J148&gt;=VLOOKUP(P147,tbL!$M$37:$Q$43,IF(L148=TRUE,3,5)),$P147,IF(AND(L147=TRUE,L148=TRUE),$P147,$P147-1)),IF(AND(L148=TRUE,J148=VLOOKUP(P147,tbL!$M$37:$Q$43,IF(L148=TRUE,2,4))),P147,IF($P147+1&gt;$C$12,$C$12,$P147+1))),0)</f>
        <v>1</v>
      </c>
      <c r="Q148" s="159">
        <f t="shared" ca="1" si="64"/>
        <v>1</v>
      </c>
      <c r="R148" s="207">
        <f t="shared" si="82"/>
        <v>0</v>
      </c>
      <c r="S148" s="208"/>
      <c r="T148" s="159">
        <f t="shared" si="83"/>
        <v>0</v>
      </c>
      <c r="U148" s="209" t="str">
        <f>IF(AND(T148=-1,N148=TRUE),"*",IF(AND(U147="*",N148=TRUE),"*",IF(AND(AND(L148=TRUE,U147="*"),J148&lt;VLOOKUP(V147+1,tbL!$M$38:$O$43,3)),"*","")))</f>
        <v>*</v>
      </c>
      <c r="V148" s="204">
        <f t="shared" ca="1" si="65"/>
        <v>1</v>
      </c>
      <c r="Y148" s="159">
        <f t="shared" ca="1" si="66"/>
        <v>0</v>
      </c>
      <c r="Z148" s="159" t="str">
        <f t="shared" si="67"/>
        <v/>
      </c>
      <c r="AA148" s="159">
        <f t="shared" ca="1" si="59"/>
        <v>1</v>
      </c>
      <c r="AC148" s="161" t="str">
        <f t="shared" ca="1" si="68"/>
        <v/>
      </c>
      <c r="AD148" s="161">
        <f t="shared" ca="1" si="69"/>
        <v>1</v>
      </c>
      <c r="AE148" s="161" t="str">
        <f t="shared" ca="1" si="70"/>
        <v/>
      </c>
      <c r="AF148" s="161">
        <f t="shared" ca="1" si="71"/>
        <v>1</v>
      </c>
      <c r="AG148" s="161" t="str">
        <f t="shared" ca="1" si="72"/>
        <v/>
      </c>
      <c r="AH148" s="161">
        <f t="shared" ca="1" si="73"/>
        <v>1</v>
      </c>
      <c r="AI148" s="161" t="str">
        <f t="shared" ca="1" si="74"/>
        <v/>
      </c>
      <c r="AJ148" s="161">
        <f t="shared" ca="1" si="75"/>
        <v>1</v>
      </c>
      <c r="AL148" s="161" t="str">
        <f t="shared" ca="1" si="76"/>
        <v/>
      </c>
      <c r="AM148" s="161">
        <f t="shared" ca="1" si="87"/>
        <v>1</v>
      </c>
      <c r="AN148" s="161" t="str">
        <f t="shared" ca="1" si="77"/>
        <v/>
      </c>
      <c r="AO148" s="161">
        <f t="shared" ca="1" si="86"/>
        <v>1</v>
      </c>
      <c r="AP148" s="161" t="str">
        <f t="shared" ca="1" si="78"/>
        <v/>
      </c>
      <c r="AQ148" s="161">
        <f t="shared" ca="1" si="84"/>
        <v>1</v>
      </c>
      <c r="AR148" s="161" t="str">
        <f t="shared" ca="1" si="79"/>
        <v/>
      </c>
      <c r="AS148" s="161">
        <f t="shared" ca="1" si="80"/>
        <v>1</v>
      </c>
      <c r="AT148" s="159">
        <f t="shared" ca="1" si="60"/>
        <v>-1</v>
      </c>
      <c r="AU148" s="210">
        <f t="shared" ca="1" si="63"/>
        <v>14</v>
      </c>
      <c r="AV148" s="209"/>
      <c r="AW148" s="204">
        <f t="shared" si="81"/>
        <v>907.69444444444434</v>
      </c>
      <c r="AX148" s="159"/>
      <c r="AZ148" s="159"/>
      <c r="BM148" s="207"/>
      <c r="BN148" s="212"/>
      <c r="BP148" s="209"/>
      <c r="BQ148" s="211"/>
      <c r="BR148" s="211"/>
      <c r="BS148" s="211"/>
      <c r="BT148" s="211"/>
      <c r="BU148" s="211"/>
      <c r="BV148" s="211"/>
      <c r="BW148" s="211"/>
      <c r="BX148" s="211"/>
      <c r="BY148" s="211"/>
      <c r="BZ148" s="211"/>
      <c r="CA148" s="209"/>
      <c r="CB148" s="224"/>
      <c r="CC148" s="204"/>
      <c r="CD148" s="204"/>
      <c r="CE148" s="204"/>
      <c r="CF148" s="211"/>
      <c r="CG148" s="211"/>
      <c r="CI148" s="209"/>
      <c r="CJ148" s="209"/>
      <c r="EH148" s="165"/>
      <c r="EI148" s="165"/>
      <c r="EJ148" s="166"/>
      <c r="EK148" s="209"/>
      <c r="EL148" s="211"/>
      <c r="EM148" s="211"/>
      <c r="EN148" s="211"/>
      <c r="EO148" s="211"/>
      <c r="EP148" s="211"/>
      <c r="ES148" s="165"/>
      <c r="ET148" s="165"/>
      <c r="EU148" s="166"/>
      <c r="EV148" s="209"/>
      <c r="EW148" s="211"/>
      <c r="EX148" s="211"/>
      <c r="EY148" s="211"/>
      <c r="EZ148" s="211"/>
      <c r="FA148" s="211"/>
      <c r="FD148" s="165"/>
      <c r="FE148" s="165"/>
      <c r="FF148" s="166"/>
      <c r="FG148" s="209"/>
      <c r="FH148" s="211"/>
      <c r="FI148" s="211"/>
      <c r="FJ148" s="211"/>
      <c r="FK148" s="211"/>
      <c r="FL148" s="211"/>
    </row>
    <row r="149" spans="9:168">
      <c r="I149" s="221">
        <f t="shared" si="85"/>
        <v>145</v>
      </c>
      <c r="J149" s="159">
        <f>'v-t_chart'!C146</f>
        <v>24.9</v>
      </c>
      <c r="K149" s="204">
        <f t="shared" ca="1" si="62"/>
        <v>72.932099999999991</v>
      </c>
      <c r="L149" s="205" t="b">
        <f>IF('Input&amp;Output'!$C$3=10,phase_chart!C146,IF('Input&amp;Output'!$C$3=21,phase_chart!G146,IF('Input&amp;Output'!$C$3=22,phase_chart!K146,IF('Input&amp;Output'!$C$3=31,phase_chart!O146,IF('Input&amp;Output'!$C$3=32,phase_chart!S146,"")))))</f>
        <v>0</v>
      </c>
      <c r="M149" s="206" t="b">
        <f>IF('Input&amp;Output'!$C$3=10,phase_chart!D146,IF('Input&amp;Output'!$C$3=21,phase_chart!H146,IF('Input&amp;Output'!$C$3=22,phase_chart!L146,IF('Input&amp;Output'!$C$3=31,phase_chart!P146,IF('Input&amp;Output'!$C$3=32,phase_chart!T146,"")))))</f>
        <v>0</v>
      </c>
      <c r="N149" s="205" t="b">
        <f>IF('Input&amp;Output'!$C$3=10,phase_chart!E146,IF('Input&amp;Output'!$C$3=21,phase_chart!I146,IF('Input&amp;Output'!$C$3=22,phase_chart!M146,IF('Input&amp;Output'!$C$3=31,phase_chart!Q146,IF('Input&amp;Output'!$C$3=32,phase_chart!U146,"")))))</f>
        <v>1</v>
      </c>
      <c r="P149" s="159">
        <f ca="1">IF(NOT($J149=0),IF($J149&lt;IF($P148=0,0,VLOOKUP(P148,tbL!$M$37:$Q$43,IF(L149=TRUE,2,4))),IF($J149&gt;=VLOOKUP(P148,tbL!$M$37:$Q$43,IF(L149=TRUE,3,5)),$P148,IF(AND(L148=TRUE,L149=TRUE),$P148,$P148-1)),IF(AND(L149=TRUE,J149=VLOOKUP(P148,tbL!$M$37:$Q$43,IF(L149=TRUE,2,4))),P148,IF($P148+1&gt;$C$12,$C$12,$P148+1))),0)</f>
        <v>1</v>
      </c>
      <c r="Q149" s="159">
        <f t="shared" ca="1" si="64"/>
        <v>1</v>
      </c>
      <c r="R149" s="207">
        <f t="shared" si="82"/>
        <v>0</v>
      </c>
      <c r="S149" s="208"/>
      <c r="T149" s="159">
        <f t="shared" si="83"/>
        <v>0</v>
      </c>
      <c r="U149" s="209" t="str">
        <f>IF(AND(T149=-1,N149=TRUE),"*",IF(AND(U148="*",N149=TRUE),"*",IF(AND(AND(L149=TRUE,U148="*"),J149&lt;VLOOKUP(V148+1,tbL!$M$38:$O$43,3)),"*","")))</f>
        <v>*</v>
      </c>
      <c r="V149" s="204">
        <f t="shared" ca="1" si="65"/>
        <v>1</v>
      </c>
      <c r="Y149" s="159">
        <f t="shared" ca="1" si="66"/>
        <v>0</v>
      </c>
      <c r="Z149" s="159" t="str">
        <f t="shared" si="67"/>
        <v/>
      </c>
      <c r="AA149" s="159">
        <f t="shared" ca="1" si="59"/>
        <v>1</v>
      </c>
      <c r="AC149" s="161" t="str">
        <f t="shared" ca="1" si="68"/>
        <v/>
      </c>
      <c r="AD149" s="161">
        <f t="shared" ca="1" si="69"/>
        <v>1</v>
      </c>
      <c r="AE149" s="161" t="str">
        <f t="shared" ca="1" si="70"/>
        <v/>
      </c>
      <c r="AF149" s="161">
        <f t="shared" ca="1" si="71"/>
        <v>1</v>
      </c>
      <c r="AG149" s="161" t="str">
        <f t="shared" ca="1" si="72"/>
        <v/>
      </c>
      <c r="AH149" s="161">
        <f t="shared" ca="1" si="73"/>
        <v>1</v>
      </c>
      <c r="AI149" s="161" t="str">
        <f t="shared" ca="1" si="74"/>
        <v/>
      </c>
      <c r="AJ149" s="161">
        <f t="shared" ca="1" si="75"/>
        <v>1</v>
      </c>
      <c r="AL149" s="161" t="str">
        <f t="shared" ca="1" si="76"/>
        <v/>
      </c>
      <c r="AM149" s="161">
        <f t="shared" ca="1" si="87"/>
        <v>1</v>
      </c>
      <c r="AN149" s="161" t="str">
        <f t="shared" ca="1" si="77"/>
        <v/>
      </c>
      <c r="AO149" s="161">
        <f t="shared" ca="1" si="86"/>
        <v>1</v>
      </c>
      <c r="AP149" s="161" t="str">
        <f t="shared" ca="1" si="78"/>
        <v/>
      </c>
      <c r="AQ149" s="161">
        <f t="shared" ca="1" si="84"/>
        <v>1</v>
      </c>
      <c r="AR149" s="161" t="str">
        <f t="shared" ca="1" si="79"/>
        <v/>
      </c>
      <c r="AS149" s="161">
        <f t="shared" ca="1" si="80"/>
        <v>1</v>
      </c>
      <c r="AT149" s="159">
        <f t="shared" ca="1" si="60"/>
        <v>-1</v>
      </c>
      <c r="AU149" s="210">
        <f t="shared" ca="1" si="63"/>
        <v>14</v>
      </c>
      <c r="AV149" s="209"/>
      <c r="AW149" s="204">
        <f t="shared" si="81"/>
        <v>914.61111111111097</v>
      </c>
      <c r="AX149" s="159"/>
      <c r="AZ149" s="159"/>
      <c r="BM149" s="207"/>
      <c r="BN149" s="212"/>
      <c r="BP149" s="209"/>
      <c r="BQ149" s="211"/>
      <c r="BR149" s="211"/>
      <c r="BS149" s="211"/>
      <c r="BT149" s="211"/>
      <c r="BU149" s="211"/>
      <c r="BV149" s="211"/>
      <c r="BW149" s="211"/>
      <c r="BX149" s="211"/>
      <c r="BY149" s="211"/>
      <c r="BZ149" s="211"/>
      <c r="CA149" s="209"/>
      <c r="CB149" s="224"/>
      <c r="CC149" s="204"/>
      <c r="CD149" s="204"/>
      <c r="CE149" s="204"/>
      <c r="CF149" s="211"/>
      <c r="CG149" s="211"/>
      <c r="CI149" s="209"/>
      <c r="CJ149" s="209"/>
      <c r="EH149" s="165"/>
      <c r="EI149" s="165"/>
      <c r="EJ149" s="166"/>
      <c r="EK149" s="209"/>
      <c r="EL149" s="211"/>
      <c r="EM149" s="211"/>
      <c r="EN149" s="211"/>
      <c r="EO149" s="211"/>
      <c r="EP149" s="211"/>
      <c r="ES149" s="165"/>
      <c r="ET149" s="165"/>
      <c r="EU149" s="166"/>
      <c r="EV149" s="209"/>
      <c r="EW149" s="211"/>
      <c r="EX149" s="211"/>
      <c r="EY149" s="211"/>
      <c r="EZ149" s="211"/>
      <c r="FA149" s="211"/>
      <c r="FD149" s="165"/>
      <c r="FE149" s="165"/>
      <c r="FF149" s="166"/>
      <c r="FG149" s="209"/>
      <c r="FH149" s="211"/>
      <c r="FI149" s="211"/>
      <c r="FJ149" s="211"/>
      <c r="FK149" s="211"/>
      <c r="FL149" s="211"/>
    </row>
    <row r="150" spans="9:168">
      <c r="I150" s="221">
        <f t="shared" si="85"/>
        <v>146</v>
      </c>
      <c r="J150" s="159">
        <f>'v-t_chart'!C147</f>
        <v>20.2</v>
      </c>
      <c r="K150" s="204">
        <f t="shared" ca="1" si="62"/>
        <v>59.165799999999997</v>
      </c>
      <c r="L150" s="205" t="b">
        <f>IF('Input&amp;Output'!$C$3=10,phase_chart!C147,IF('Input&amp;Output'!$C$3=21,phase_chart!G147,IF('Input&amp;Output'!$C$3=22,phase_chart!K147,IF('Input&amp;Output'!$C$3=31,phase_chart!O147,IF('Input&amp;Output'!$C$3=32,phase_chart!S147,"")))))</f>
        <v>0</v>
      </c>
      <c r="M150" s="206" t="b">
        <f>IF('Input&amp;Output'!$C$3=10,phase_chart!D147,IF('Input&amp;Output'!$C$3=21,phase_chart!H147,IF('Input&amp;Output'!$C$3=22,phase_chart!L147,IF('Input&amp;Output'!$C$3=31,phase_chart!P147,IF('Input&amp;Output'!$C$3=32,phase_chart!T147,"")))))</f>
        <v>0</v>
      </c>
      <c r="N150" s="205" t="b">
        <f>IF('Input&amp;Output'!$C$3=10,phase_chart!E147,IF('Input&amp;Output'!$C$3=21,phase_chart!I147,IF('Input&amp;Output'!$C$3=22,phase_chart!M147,IF('Input&amp;Output'!$C$3=31,phase_chart!Q147,IF('Input&amp;Output'!$C$3=32,phase_chart!U147,"")))))</f>
        <v>1</v>
      </c>
      <c r="P150" s="159">
        <f ca="1">IF(NOT($J150=0),IF($J150&lt;IF($P149=0,0,VLOOKUP(P149,tbL!$M$37:$Q$43,IF(L150=TRUE,2,4))),IF($J150&gt;=VLOOKUP(P149,tbL!$M$37:$Q$43,IF(L150=TRUE,3,5)),$P149,IF(AND(L149=TRUE,L150=TRUE),$P149,$P149-1)),IF(AND(L150=TRUE,J150=VLOOKUP(P149,tbL!$M$37:$Q$43,IF(L150=TRUE,2,4))),P149,IF($P149+1&gt;$C$12,$C$12,$P149+1))),0)</f>
        <v>1</v>
      </c>
      <c r="Q150" s="159">
        <f t="shared" ca="1" si="64"/>
        <v>1</v>
      </c>
      <c r="R150" s="207">
        <f t="shared" si="82"/>
        <v>0</v>
      </c>
      <c r="S150" s="208"/>
      <c r="T150" s="159">
        <f t="shared" si="83"/>
        <v>0</v>
      </c>
      <c r="U150" s="209" t="str">
        <f>IF(AND(T150=-1,N150=TRUE),"*",IF(AND(U149="*",N150=TRUE),"*",IF(AND(AND(L150=TRUE,U149="*"),J150&lt;VLOOKUP(V149+1,tbL!$M$38:$O$43,3)),"*","")))</f>
        <v>*</v>
      </c>
      <c r="V150" s="204">
        <f t="shared" ca="1" si="65"/>
        <v>1</v>
      </c>
      <c r="Y150" s="159">
        <f t="shared" ca="1" si="66"/>
        <v>0</v>
      </c>
      <c r="Z150" s="159" t="str">
        <f t="shared" si="67"/>
        <v/>
      </c>
      <c r="AA150" s="159">
        <f t="shared" ca="1" si="59"/>
        <v>1</v>
      </c>
      <c r="AC150" s="161" t="str">
        <f t="shared" ca="1" si="68"/>
        <v/>
      </c>
      <c r="AD150" s="161">
        <f t="shared" ca="1" si="69"/>
        <v>1</v>
      </c>
      <c r="AE150" s="161" t="str">
        <f t="shared" ca="1" si="70"/>
        <v/>
      </c>
      <c r="AF150" s="161">
        <f t="shared" ca="1" si="71"/>
        <v>1</v>
      </c>
      <c r="AG150" s="161" t="str">
        <f t="shared" ca="1" si="72"/>
        <v/>
      </c>
      <c r="AH150" s="161">
        <f t="shared" ca="1" si="73"/>
        <v>1</v>
      </c>
      <c r="AI150" s="161" t="str">
        <f t="shared" ca="1" si="74"/>
        <v/>
      </c>
      <c r="AJ150" s="161">
        <f t="shared" ca="1" si="75"/>
        <v>1</v>
      </c>
      <c r="AL150" s="161" t="str">
        <f t="shared" ca="1" si="76"/>
        <v/>
      </c>
      <c r="AM150" s="161">
        <f t="shared" ca="1" si="87"/>
        <v>1</v>
      </c>
      <c r="AN150" s="161" t="str">
        <f t="shared" ca="1" si="77"/>
        <v/>
      </c>
      <c r="AO150" s="161">
        <f t="shared" ca="1" si="86"/>
        <v>1</v>
      </c>
      <c r="AP150" s="161" t="str">
        <f t="shared" ca="1" si="78"/>
        <v/>
      </c>
      <c r="AQ150" s="161">
        <f t="shared" ca="1" si="84"/>
        <v>1</v>
      </c>
      <c r="AR150" s="161" t="str">
        <f t="shared" ca="1" si="79"/>
        <v/>
      </c>
      <c r="AS150" s="161">
        <f t="shared" ca="1" si="80"/>
        <v>1</v>
      </c>
      <c r="AT150" s="159">
        <f t="shared" ca="1" si="60"/>
        <v>-1</v>
      </c>
      <c r="AU150" s="210">
        <f t="shared" ca="1" si="63"/>
        <v>14</v>
      </c>
      <c r="AV150" s="209"/>
      <c r="AW150" s="204">
        <f t="shared" si="81"/>
        <v>920.22222222222206</v>
      </c>
      <c r="AX150" s="159"/>
      <c r="AZ150" s="159"/>
      <c r="BM150" s="207"/>
      <c r="BN150" s="212"/>
      <c r="BP150" s="209"/>
      <c r="BQ150" s="211"/>
      <c r="BR150" s="211"/>
      <c r="BS150" s="211"/>
      <c r="BT150" s="211"/>
      <c r="BU150" s="211"/>
      <c r="BV150" s="211"/>
      <c r="BW150" s="211"/>
      <c r="BX150" s="211"/>
      <c r="BY150" s="211"/>
      <c r="BZ150" s="211"/>
      <c r="CA150" s="209"/>
      <c r="CB150" s="224"/>
      <c r="CC150" s="204"/>
      <c r="CD150" s="204"/>
      <c r="CE150" s="204"/>
      <c r="CF150" s="211"/>
      <c r="CG150" s="211"/>
      <c r="CI150" s="209"/>
      <c r="CJ150" s="209"/>
      <c r="EH150" s="165"/>
      <c r="EI150" s="165"/>
      <c r="EJ150" s="166"/>
      <c r="EK150" s="209"/>
      <c r="EL150" s="211"/>
      <c r="EM150" s="211"/>
      <c r="EN150" s="211"/>
      <c r="EO150" s="211"/>
      <c r="EP150" s="211"/>
      <c r="ES150" s="165"/>
      <c r="ET150" s="165"/>
      <c r="EU150" s="166"/>
      <c r="EV150" s="209"/>
      <c r="EW150" s="211"/>
      <c r="EX150" s="211"/>
      <c r="EY150" s="211"/>
      <c r="EZ150" s="211"/>
      <c r="FA150" s="211"/>
      <c r="FD150" s="165"/>
      <c r="FE150" s="165"/>
      <c r="FF150" s="166"/>
      <c r="FG150" s="209"/>
      <c r="FH150" s="211"/>
      <c r="FI150" s="211"/>
      <c r="FJ150" s="211"/>
      <c r="FK150" s="211"/>
      <c r="FL150" s="211"/>
    </row>
    <row r="151" spans="9:168">
      <c r="I151" s="221">
        <f t="shared" si="85"/>
        <v>147</v>
      </c>
      <c r="J151" s="159">
        <f>'v-t_chart'!C148</f>
        <v>14.8</v>
      </c>
      <c r="K151" s="204">
        <f t="shared" ca="1" si="62"/>
        <v>43.349199999999996</v>
      </c>
      <c r="L151" s="205" t="b">
        <f>IF('Input&amp;Output'!$C$3=10,phase_chart!C148,IF('Input&amp;Output'!$C$3=21,phase_chart!G148,IF('Input&amp;Output'!$C$3=22,phase_chart!K148,IF('Input&amp;Output'!$C$3=31,phase_chart!O148,IF('Input&amp;Output'!$C$3=32,phase_chart!S148,"")))))</f>
        <v>0</v>
      </c>
      <c r="M151" s="206" t="b">
        <f>IF('Input&amp;Output'!$C$3=10,phase_chart!D148,IF('Input&amp;Output'!$C$3=21,phase_chart!H148,IF('Input&amp;Output'!$C$3=22,phase_chart!L148,IF('Input&amp;Output'!$C$3=31,phase_chart!P148,IF('Input&amp;Output'!$C$3=32,phase_chart!T148,"")))))</f>
        <v>0</v>
      </c>
      <c r="N151" s="205" t="b">
        <f>IF('Input&amp;Output'!$C$3=10,phase_chart!E148,IF('Input&amp;Output'!$C$3=21,phase_chart!I148,IF('Input&amp;Output'!$C$3=22,phase_chart!M148,IF('Input&amp;Output'!$C$3=31,phase_chart!Q148,IF('Input&amp;Output'!$C$3=32,phase_chart!U148,"")))))</f>
        <v>1</v>
      </c>
      <c r="P151" s="159">
        <f ca="1">IF(NOT($J151=0),IF($J151&lt;IF($P150=0,0,VLOOKUP(P150,tbL!$M$37:$Q$43,IF(L151=TRUE,2,4))),IF($J151&gt;=VLOOKUP(P150,tbL!$M$37:$Q$43,IF(L151=TRUE,3,5)),$P150,IF(AND(L150=TRUE,L151=TRUE),$P150,$P150-1)),IF(AND(L151=TRUE,J151=VLOOKUP(P150,tbL!$M$37:$Q$43,IF(L151=TRUE,2,4))),P150,IF($P150+1&gt;$C$12,$C$12,$P150+1))),0)</f>
        <v>1</v>
      </c>
      <c r="Q151" s="159">
        <f t="shared" ca="1" si="64"/>
        <v>1</v>
      </c>
      <c r="R151" s="207">
        <f t="shared" si="82"/>
        <v>0</v>
      </c>
      <c r="S151" s="208"/>
      <c r="T151" s="159">
        <f t="shared" si="83"/>
        <v>0</v>
      </c>
      <c r="U151" s="209" t="str">
        <f>IF(AND(T151=-1,N151=TRUE),"*",IF(AND(U150="*",N151=TRUE),"*",IF(AND(AND(L151=TRUE,U150="*"),J151&lt;VLOOKUP(V150+1,tbL!$M$38:$O$43,3)),"*","")))</f>
        <v>*</v>
      </c>
      <c r="V151" s="204">
        <f t="shared" ca="1" si="65"/>
        <v>1</v>
      </c>
      <c r="Y151" s="159">
        <f t="shared" ca="1" si="66"/>
        <v>0</v>
      </c>
      <c r="Z151" s="159" t="str">
        <f t="shared" si="67"/>
        <v/>
      </c>
      <c r="AA151" s="159">
        <f t="shared" ca="1" si="59"/>
        <v>1</v>
      </c>
      <c r="AC151" s="161" t="str">
        <f t="shared" ca="1" si="68"/>
        <v/>
      </c>
      <c r="AD151" s="161">
        <f t="shared" ca="1" si="69"/>
        <v>1</v>
      </c>
      <c r="AE151" s="161" t="str">
        <f t="shared" ca="1" si="70"/>
        <v/>
      </c>
      <c r="AF151" s="161">
        <f t="shared" ca="1" si="71"/>
        <v>1</v>
      </c>
      <c r="AG151" s="161" t="str">
        <f t="shared" ca="1" si="72"/>
        <v/>
      </c>
      <c r="AH151" s="161">
        <f t="shared" ca="1" si="73"/>
        <v>1</v>
      </c>
      <c r="AI151" s="161" t="str">
        <f t="shared" ca="1" si="74"/>
        <v/>
      </c>
      <c r="AJ151" s="161">
        <f t="shared" ca="1" si="75"/>
        <v>1</v>
      </c>
      <c r="AL151" s="161" t="str">
        <f t="shared" ca="1" si="76"/>
        <v/>
      </c>
      <c r="AM151" s="161">
        <f t="shared" ca="1" si="87"/>
        <v>1</v>
      </c>
      <c r="AN151" s="161" t="str">
        <f t="shared" ca="1" si="77"/>
        <v/>
      </c>
      <c r="AO151" s="161">
        <f t="shared" ca="1" si="86"/>
        <v>1</v>
      </c>
      <c r="AP151" s="161" t="str">
        <f t="shared" ca="1" si="78"/>
        <v/>
      </c>
      <c r="AQ151" s="161">
        <f t="shared" ca="1" si="84"/>
        <v>1</v>
      </c>
      <c r="AR151" s="161" t="str">
        <f t="shared" ca="1" si="79"/>
        <v/>
      </c>
      <c r="AS151" s="161">
        <f t="shared" ca="1" si="80"/>
        <v>1</v>
      </c>
      <c r="AT151" s="159">
        <f t="shared" ca="1" si="60"/>
        <v>-1</v>
      </c>
      <c r="AU151" s="210">
        <f t="shared" ca="1" si="63"/>
        <v>14</v>
      </c>
      <c r="AV151" s="209"/>
      <c r="AW151" s="204">
        <f t="shared" si="81"/>
        <v>924.33333333333314</v>
      </c>
      <c r="AX151" s="159"/>
      <c r="AZ151" s="159"/>
      <c r="BM151" s="207"/>
      <c r="BN151" s="212"/>
      <c r="BP151" s="209"/>
      <c r="BQ151" s="211"/>
      <c r="BR151" s="211"/>
      <c r="BS151" s="211"/>
      <c r="BT151" s="211"/>
      <c r="BU151" s="211"/>
      <c r="BV151" s="211"/>
      <c r="BW151" s="211"/>
      <c r="BX151" s="211"/>
      <c r="BY151" s="211"/>
      <c r="BZ151" s="211"/>
      <c r="CA151" s="209"/>
      <c r="CB151" s="224"/>
      <c r="CC151" s="204"/>
      <c r="CD151" s="204"/>
      <c r="CE151" s="204"/>
      <c r="CF151" s="211"/>
      <c r="CG151" s="211"/>
      <c r="CI151" s="209"/>
      <c r="CJ151" s="209"/>
      <c r="EH151" s="165"/>
      <c r="EI151" s="165"/>
      <c r="EJ151" s="166"/>
      <c r="EK151" s="209"/>
      <c r="EL151" s="211"/>
      <c r="EM151" s="211"/>
      <c r="EN151" s="211"/>
      <c r="EO151" s="211"/>
      <c r="EP151" s="211"/>
      <c r="ES151" s="165"/>
      <c r="ET151" s="165"/>
      <c r="EU151" s="166"/>
      <c r="EV151" s="209"/>
      <c r="EW151" s="211"/>
      <c r="EX151" s="211"/>
      <c r="EY151" s="211"/>
      <c r="EZ151" s="211"/>
      <c r="FA151" s="211"/>
      <c r="FD151" s="165"/>
      <c r="FE151" s="165"/>
      <c r="FF151" s="166"/>
      <c r="FG151" s="209"/>
      <c r="FH151" s="211"/>
      <c r="FI151" s="211"/>
      <c r="FJ151" s="211"/>
      <c r="FK151" s="211"/>
      <c r="FL151" s="211"/>
    </row>
    <row r="152" spans="9:168">
      <c r="I152" s="221">
        <f t="shared" si="85"/>
        <v>148</v>
      </c>
      <c r="J152" s="159">
        <f>'v-t_chart'!C149</f>
        <v>9.5</v>
      </c>
      <c r="K152" s="204">
        <f t="shared" ca="1" si="62"/>
        <v>27.825499999999998</v>
      </c>
      <c r="L152" s="205" t="b">
        <f>IF('Input&amp;Output'!$C$3=10,phase_chart!C149,IF('Input&amp;Output'!$C$3=21,phase_chart!G149,IF('Input&amp;Output'!$C$3=22,phase_chart!K149,IF('Input&amp;Output'!$C$3=31,phase_chart!O149,IF('Input&amp;Output'!$C$3=32,phase_chart!S149,"")))))</f>
        <v>0</v>
      </c>
      <c r="M152" s="206" t="b">
        <f>IF('Input&amp;Output'!$C$3=10,phase_chart!D149,IF('Input&amp;Output'!$C$3=21,phase_chart!H149,IF('Input&amp;Output'!$C$3=22,phase_chart!L149,IF('Input&amp;Output'!$C$3=31,phase_chart!P149,IF('Input&amp;Output'!$C$3=32,phase_chart!T149,"")))))</f>
        <v>0</v>
      </c>
      <c r="N152" s="205" t="b">
        <f>IF('Input&amp;Output'!$C$3=10,phase_chart!E149,IF('Input&amp;Output'!$C$3=21,phase_chart!I149,IF('Input&amp;Output'!$C$3=22,phase_chart!M149,IF('Input&amp;Output'!$C$3=31,phase_chart!Q149,IF('Input&amp;Output'!$C$3=32,phase_chart!U149,"")))))</f>
        <v>1</v>
      </c>
      <c r="P152" s="159">
        <f ca="1">IF(NOT($J152=0),IF($J152&lt;IF($P151=0,0,VLOOKUP(P151,tbL!$M$37:$Q$43,IF(L152=TRUE,2,4))),IF($J152&gt;=VLOOKUP(P151,tbL!$M$37:$Q$43,IF(L152=TRUE,3,5)),$P151,IF(AND(L151=TRUE,L152=TRUE),$P151,$P151-1)),IF(AND(L152=TRUE,J152=VLOOKUP(P151,tbL!$M$37:$Q$43,IF(L152=TRUE,2,4))),P151,IF($P151+1&gt;$C$12,$C$12,$P151+1))),0)</f>
        <v>1</v>
      </c>
      <c r="Q152" s="159">
        <f t="shared" ca="1" si="64"/>
        <v>1</v>
      </c>
      <c r="R152" s="207">
        <f t="shared" si="82"/>
        <v>0</v>
      </c>
      <c r="S152" s="208"/>
      <c r="T152" s="159">
        <f t="shared" si="83"/>
        <v>0</v>
      </c>
      <c r="U152" s="209" t="str">
        <f>IF(AND(T152=-1,N152=TRUE),"*",IF(AND(U151="*",N152=TRUE),"*",IF(AND(AND(L152=TRUE,U151="*"),J152&lt;VLOOKUP(V151+1,tbL!$M$38:$O$43,3)),"*","")))</f>
        <v>*</v>
      </c>
      <c r="V152" s="204">
        <f t="shared" ca="1" si="65"/>
        <v>1</v>
      </c>
      <c r="Y152" s="159">
        <f t="shared" ca="1" si="66"/>
        <v>0</v>
      </c>
      <c r="Z152" s="159" t="str">
        <f t="shared" si="67"/>
        <v/>
      </c>
      <c r="AA152" s="159">
        <f t="shared" ca="1" si="59"/>
        <v>1</v>
      </c>
      <c r="AC152" s="161" t="str">
        <f t="shared" ca="1" si="68"/>
        <v/>
      </c>
      <c r="AD152" s="161">
        <f t="shared" ca="1" si="69"/>
        <v>1</v>
      </c>
      <c r="AE152" s="161" t="str">
        <f t="shared" ca="1" si="70"/>
        <v/>
      </c>
      <c r="AF152" s="161">
        <f t="shared" ca="1" si="71"/>
        <v>1</v>
      </c>
      <c r="AG152" s="161" t="str">
        <f t="shared" ca="1" si="72"/>
        <v/>
      </c>
      <c r="AH152" s="161">
        <f t="shared" ca="1" si="73"/>
        <v>1</v>
      </c>
      <c r="AI152" s="161" t="str">
        <f t="shared" ca="1" si="74"/>
        <v/>
      </c>
      <c r="AJ152" s="161">
        <f t="shared" ca="1" si="75"/>
        <v>1</v>
      </c>
      <c r="AL152" s="161" t="str">
        <f t="shared" ca="1" si="76"/>
        <v/>
      </c>
      <c r="AM152" s="161">
        <f t="shared" ca="1" si="87"/>
        <v>1</v>
      </c>
      <c r="AN152" s="161" t="str">
        <f t="shared" ca="1" si="77"/>
        <v/>
      </c>
      <c r="AO152" s="161">
        <f t="shared" ca="1" si="86"/>
        <v>1</v>
      </c>
      <c r="AP152" s="161" t="str">
        <f t="shared" ca="1" si="78"/>
        <v/>
      </c>
      <c r="AQ152" s="161">
        <f t="shared" ca="1" si="84"/>
        <v>1</v>
      </c>
      <c r="AR152" s="161" t="str">
        <f t="shared" ca="1" si="79"/>
        <v/>
      </c>
      <c r="AS152" s="161">
        <f t="shared" ca="1" si="80"/>
        <v>1</v>
      </c>
      <c r="AT152" s="159">
        <f t="shared" ca="1" si="60"/>
        <v>-1</v>
      </c>
      <c r="AU152" s="210">
        <f t="shared" ca="1" si="63"/>
        <v>14</v>
      </c>
      <c r="AV152" s="209"/>
      <c r="AW152" s="204">
        <f t="shared" si="81"/>
        <v>926.97222222222206</v>
      </c>
      <c r="AX152" s="159"/>
      <c r="AZ152" s="159"/>
      <c r="BM152" s="207"/>
      <c r="BN152" s="212"/>
      <c r="BP152" s="209"/>
      <c r="BQ152" s="211"/>
      <c r="BR152" s="211"/>
      <c r="BS152" s="211"/>
      <c r="BT152" s="211"/>
      <c r="BU152" s="211"/>
      <c r="BV152" s="211"/>
      <c r="BW152" s="211"/>
      <c r="BX152" s="211"/>
      <c r="BY152" s="211"/>
      <c r="BZ152" s="211"/>
      <c r="CA152" s="209"/>
      <c r="CB152" s="224"/>
      <c r="CC152" s="204"/>
      <c r="CD152" s="204"/>
      <c r="CE152" s="204"/>
      <c r="CF152" s="211"/>
      <c r="CG152" s="211"/>
      <c r="CI152" s="209"/>
      <c r="CJ152" s="209"/>
      <c r="EH152" s="165"/>
      <c r="EI152" s="165"/>
      <c r="EJ152" s="166"/>
      <c r="EK152" s="209"/>
      <c r="EL152" s="211"/>
      <c r="EM152" s="211"/>
      <c r="EN152" s="211"/>
      <c r="EO152" s="211"/>
      <c r="EP152" s="211"/>
      <c r="ES152" s="165"/>
      <c r="ET152" s="165"/>
      <c r="EU152" s="166"/>
      <c r="EV152" s="209"/>
      <c r="EW152" s="211"/>
      <c r="EX152" s="211"/>
      <c r="EY152" s="211"/>
      <c r="EZ152" s="211"/>
      <c r="FA152" s="211"/>
      <c r="FD152" s="165"/>
      <c r="FE152" s="165"/>
      <c r="FF152" s="166"/>
      <c r="FG152" s="209"/>
      <c r="FH152" s="211"/>
      <c r="FI152" s="211"/>
      <c r="FJ152" s="211"/>
      <c r="FK152" s="211"/>
      <c r="FL152" s="211"/>
    </row>
    <row r="153" spans="9:168">
      <c r="I153" s="221">
        <f t="shared" si="85"/>
        <v>149</v>
      </c>
      <c r="J153" s="159">
        <f>'v-t_chart'!C150</f>
        <v>4.8</v>
      </c>
      <c r="K153" s="204">
        <f t="shared" ca="1" si="62"/>
        <v>14.059199999999999</v>
      </c>
      <c r="L153" s="205" t="b">
        <f>IF('Input&amp;Output'!$C$3=10,phase_chart!C150,IF('Input&amp;Output'!$C$3=21,phase_chart!G150,IF('Input&amp;Output'!$C$3=22,phase_chart!K150,IF('Input&amp;Output'!$C$3=31,phase_chart!O150,IF('Input&amp;Output'!$C$3=32,phase_chart!S150,"")))))</f>
        <v>0</v>
      </c>
      <c r="M153" s="206" t="b">
        <f>IF('Input&amp;Output'!$C$3=10,phase_chart!D150,IF('Input&amp;Output'!$C$3=21,phase_chart!H150,IF('Input&amp;Output'!$C$3=22,phase_chart!L150,IF('Input&amp;Output'!$C$3=31,phase_chart!P150,IF('Input&amp;Output'!$C$3=32,phase_chart!T150,"")))))</f>
        <v>0</v>
      </c>
      <c r="N153" s="205" t="b">
        <f>IF('Input&amp;Output'!$C$3=10,phase_chart!E150,IF('Input&amp;Output'!$C$3=21,phase_chart!I150,IF('Input&amp;Output'!$C$3=22,phase_chart!M150,IF('Input&amp;Output'!$C$3=31,phase_chart!Q150,IF('Input&amp;Output'!$C$3=32,phase_chart!U150,"")))))</f>
        <v>1</v>
      </c>
      <c r="P153" s="159">
        <f ca="1">IF(NOT($J153=0),IF($J153&lt;IF($P152=0,0,VLOOKUP(P152,tbL!$M$37:$Q$43,IF(L153=TRUE,2,4))),IF($J153&gt;=VLOOKUP(P152,tbL!$M$37:$Q$43,IF(L153=TRUE,3,5)),$P152,IF(AND(L152=TRUE,L153=TRUE),$P152,$P152-1)),IF(AND(L153=TRUE,J153=VLOOKUP(P152,tbL!$M$37:$Q$43,IF(L153=TRUE,2,4))),P152,IF($P152+1&gt;$C$12,$C$12,$P152+1))),0)</f>
        <v>1</v>
      </c>
      <c r="Q153" s="159">
        <f t="shared" ca="1" si="64"/>
        <v>1</v>
      </c>
      <c r="R153" s="207">
        <f t="shared" si="82"/>
        <v>0</v>
      </c>
      <c r="S153" s="208"/>
      <c r="T153" s="159">
        <f t="shared" si="83"/>
        <v>0</v>
      </c>
      <c r="U153" s="209" t="str">
        <f>IF(AND(T153=-1,N153=TRUE),"*",IF(AND(U152="*",N153=TRUE),"*",IF(AND(AND(L153=TRUE,U152="*"),J153&lt;VLOOKUP(V152+1,tbL!$M$38:$O$43,3)),"*","")))</f>
        <v>*</v>
      </c>
      <c r="V153" s="204">
        <f t="shared" ca="1" si="65"/>
        <v>1</v>
      </c>
      <c r="Y153" s="159">
        <f t="shared" ca="1" si="66"/>
        <v>0</v>
      </c>
      <c r="Z153" s="159" t="str">
        <f t="shared" si="67"/>
        <v/>
      </c>
      <c r="AA153" s="159">
        <f t="shared" ca="1" si="59"/>
        <v>1</v>
      </c>
      <c r="AC153" s="161" t="str">
        <f t="shared" ca="1" si="68"/>
        <v/>
      </c>
      <c r="AD153" s="161">
        <f t="shared" ca="1" si="69"/>
        <v>1</v>
      </c>
      <c r="AE153" s="161" t="str">
        <f t="shared" ca="1" si="70"/>
        <v/>
      </c>
      <c r="AF153" s="161">
        <f t="shared" ca="1" si="71"/>
        <v>1</v>
      </c>
      <c r="AG153" s="161" t="str">
        <f t="shared" ca="1" si="72"/>
        <v/>
      </c>
      <c r="AH153" s="161">
        <f t="shared" ca="1" si="73"/>
        <v>1</v>
      </c>
      <c r="AI153" s="161" t="str">
        <f t="shared" ca="1" si="74"/>
        <v/>
      </c>
      <c r="AJ153" s="161">
        <f t="shared" ca="1" si="75"/>
        <v>1</v>
      </c>
      <c r="AL153" s="161" t="str">
        <f t="shared" ca="1" si="76"/>
        <v/>
      </c>
      <c r="AM153" s="161">
        <f t="shared" ca="1" si="87"/>
        <v>1</v>
      </c>
      <c r="AN153" s="161" t="str">
        <f t="shared" ca="1" si="77"/>
        <v/>
      </c>
      <c r="AO153" s="161">
        <f t="shared" ca="1" si="86"/>
        <v>1</v>
      </c>
      <c r="AP153" s="161" t="str">
        <f t="shared" ca="1" si="78"/>
        <v/>
      </c>
      <c r="AQ153" s="161">
        <f t="shared" ca="1" si="84"/>
        <v>1</v>
      </c>
      <c r="AR153" s="161" t="str">
        <f t="shared" ca="1" si="79"/>
        <v/>
      </c>
      <c r="AS153" s="161">
        <f t="shared" ca="1" si="80"/>
        <v>1</v>
      </c>
      <c r="AT153" s="159">
        <f t="shared" ca="1" si="60"/>
        <v>-1</v>
      </c>
      <c r="AU153" s="210">
        <f t="shared" ca="1" si="63"/>
        <v>14</v>
      </c>
      <c r="AV153" s="209"/>
      <c r="AW153" s="204">
        <f t="shared" si="81"/>
        <v>928.30555555555543</v>
      </c>
      <c r="AX153" s="159"/>
      <c r="AZ153" s="159"/>
      <c r="BM153" s="207"/>
      <c r="BN153" s="212"/>
      <c r="BP153" s="209"/>
      <c r="BQ153" s="211"/>
      <c r="BR153" s="211"/>
      <c r="BS153" s="211"/>
      <c r="BT153" s="211"/>
      <c r="BU153" s="211"/>
      <c r="BV153" s="211"/>
      <c r="BW153" s="211"/>
      <c r="BX153" s="211"/>
      <c r="BY153" s="211"/>
      <c r="BZ153" s="211"/>
      <c r="CA153" s="209"/>
      <c r="CB153" s="224"/>
      <c r="CC153" s="204"/>
      <c r="CD153" s="204"/>
      <c r="CE153" s="204"/>
      <c r="CF153" s="211"/>
      <c r="CG153" s="211"/>
      <c r="CI153" s="209"/>
      <c r="CJ153" s="209"/>
      <c r="EH153" s="165"/>
      <c r="EI153" s="165"/>
      <c r="EJ153" s="166"/>
      <c r="EK153" s="209"/>
      <c r="EL153" s="211"/>
      <c r="EM153" s="211"/>
      <c r="EN153" s="211"/>
      <c r="EO153" s="211"/>
      <c r="EP153" s="211"/>
      <c r="ES153" s="165"/>
      <c r="ET153" s="165"/>
      <c r="EU153" s="166"/>
      <c r="EV153" s="209"/>
      <c r="EW153" s="211"/>
      <c r="EX153" s="211"/>
      <c r="EY153" s="211"/>
      <c r="EZ153" s="211"/>
      <c r="FA153" s="211"/>
      <c r="FD153" s="165"/>
      <c r="FE153" s="165"/>
      <c r="FF153" s="166"/>
      <c r="FG153" s="209"/>
      <c r="FH153" s="211"/>
      <c r="FI153" s="211"/>
      <c r="FJ153" s="211"/>
      <c r="FK153" s="211"/>
      <c r="FL153" s="211"/>
    </row>
    <row r="154" spans="9:168">
      <c r="I154" s="221">
        <f t="shared" si="85"/>
        <v>150</v>
      </c>
      <c r="J154" s="159">
        <f>'v-t_chart'!C151</f>
        <v>1.4</v>
      </c>
      <c r="K154" s="204">
        <f t="shared" ca="1" si="62"/>
        <v>4.1005999999999991</v>
      </c>
      <c r="L154" s="205" t="b">
        <f>IF('Input&amp;Output'!$C$3=10,phase_chart!C151,IF('Input&amp;Output'!$C$3=21,phase_chart!G151,IF('Input&amp;Output'!$C$3=22,phase_chart!K151,IF('Input&amp;Output'!$C$3=31,phase_chart!O151,IF('Input&amp;Output'!$C$3=32,phase_chart!S151,"")))))</f>
        <v>0</v>
      </c>
      <c r="M154" s="206" t="b">
        <f>IF('Input&amp;Output'!$C$3=10,phase_chart!D151,IF('Input&amp;Output'!$C$3=21,phase_chart!H151,IF('Input&amp;Output'!$C$3=22,phase_chart!L151,IF('Input&amp;Output'!$C$3=31,phase_chart!P151,IF('Input&amp;Output'!$C$3=32,phase_chart!T151,"")))))</f>
        <v>0</v>
      </c>
      <c r="N154" s="205" t="b">
        <f>IF('Input&amp;Output'!$C$3=10,phase_chart!E151,IF('Input&amp;Output'!$C$3=21,phase_chart!I151,IF('Input&amp;Output'!$C$3=22,phase_chart!M151,IF('Input&amp;Output'!$C$3=31,phase_chart!Q151,IF('Input&amp;Output'!$C$3=32,phase_chart!U151,"")))))</f>
        <v>1</v>
      </c>
      <c r="P154" s="159">
        <f ca="1">IF(NOT($J154=0),IF($J154&lt;IF($P153=0,0,VLOOKUP(P153,tbL!$M$37:$Q$43,IF(L154=TRUE,2,4))),IF($J154&gt;=VLOOKUP(P153,tbL!$M$37:$Q$43,IF(L154=TRUE,3,5)),$P153,IF(AND(L153=TRUE,L154=TRUE),$P153,$P153-1)),IF(AND(L154=TRUE,J154=VLOOKUP(P153,tbL!$M$37:$Q$43,IF(L154=TRUE,2,4))),P153,IF($P153+1&gt;$C$12,$C$12,$P153+1))),0)</f>
        <v>1</v>
      </c>
      <c r="Q154" s="159">
        <f t="shared" ca="1" si="64"/>
        <v>1</v>
      </c>
      <c r="R154" s="207">
        <f t="shared" si="82"/>
        <v>0</v>
      </c>
      <c r="S154" s="208"/>
      <c r="T154" s="159">
        <f t="shared" si="83"/>
        <v>0</v>
      </c>
      <c r="U154" s="209" t="str">
        <f>IF(AND(T154=-1,N154=TRUE),"*",IF(AND(U153="*",N154=TRUE),"*",IF(AND(AND(L154=TRUE,U153="*"),J154&lt;VLOOKUP(V153+1,tbL!$M$38:$O$43,3)),"*","")))</f>
        <v>*</v>
      </c>
      <c r="V154" s="204">
        <f t="shared" ca="1" si="65"/>
        <v>1</v>
      </c>
      <c r="Y154" s="159">
        <f t="shared" ca="1" si="66"/>
        <v>0</v>
      </c>
      <c r="Z154" s="159" t="str">
        <f t="shared" si="67"/>
        <v/>
      </c>
      <c r="AA154" s="159">
        <f t="shared" ref="AA154:AA217" ca="1" si="89">IF(IF(AND(AT154=-1,Z154=1),1,IF(Y154=0,AA153,V154))=0,0,IF((IF(AND(AT154=-1,Z154=1),1,IF(Y154=0,AA153,V154))-AA153)&gt;=2,-(-AA153-1),IF(IF(AND(AT154=-1,Z154=1),1,IF(Y154=0,AA153,V154))-AA153&lt;=-2,(AA153-1),IF(AND(AT154=-1,Z154=1),1,IF(Y154=0,V154,V154)))))</f>
        <v>1</v>
      </c>
      <c r="AC154" s="161" t="str">
        <f t="shared" ca="1" si="68"/>
        <v/>
      </c>
      <c r="AD154" s="161">
        <f t="shared" ca="1" si="69"/>
        <v>1</v>
      </c>
      <c r="AE154" s="161" t="str">
        <f t="shared" ca="1" si="70"/>
        <v/>
      </c>
      <c r="AF154" s="161">
        <f t="shared" ca="1" si="71"/>
        <v>1</v>
      </c>
      <c r="AG154" s="161" t="str">
        <f t="shared" ca="1" si="72"/>
        <v/>
      </c>
      <c r="AH154" s="161">
        <f t="shared" ca="1" si="73"/>
        <v>1</v>
      </c>
      <c r="AI154" s="161" t="str">
        <f t="shared" ca="1" si="74"/>
        <v/>
      </c>
      <c r="AJ154" s="161">
        <f t="shared" ca="1" si="75"/>
        <v>1</v>
      </c>
      <c r="AL154" s="161" t="str">
        <f t="shared" ca="1" si="76"/>
        <v/>
      </c>
      <c r="AM154" s="161">
        <f t="shared" ca="1" si="87"/>
        <v>1</v>
      </c>
      <c r="AN154" s="161" t="str">
        <f t="shared" ca="1" si="77"/>
        <v/>
      </c>
      <c r="AO154" s="161">
        <f t="shared" ca="1" si="86"/>
        <v>1</v>
      </c>
      <c r="AP154" s="161" t="str">
        <f t="shared" ca="1" si="78"/>
        <v/>
      </c>
      <c r="AQ154" s="161">
        <f t="shared" ca="1" si="84"/>
        <v>1</v>
      </c>
      <c r="AR154" s="161" t="str">
        <f t="shared" ca="1" si="79"/>
        <v/>
      </c>
      <c r="AS154" s="161">
        <f t="shared" ca="1" si="80"/>
        <v>1</v>
      </c>
      <c r="AT154" s="159">
        <f t="shared" ref="AT154:AT217" ca="1" si="90">IF(OR(Z154=1,Y154=0),-1,"")</f>
        <v>-1</v>
      </c>
      <c r="AU154" s="210">
        <f t="shared" ca="1" si="63"/>
        <v>14</v>
      </c>
      <c r="AV154" s="209"/>
      <c r="AW154" s="204">
        <f t="shared" si="81"/>
        <v>928.69444444444434</v>
      </c>
      <c r="AX154" s="159"/>
      <c r="AZ154" s="159"/>
      <c r="BM154" s="207"/>
      <c r="BN154" s="212"/>
      <c r="BP154" s="209"/>
      <c r="BQ154" s="211"/>
      <c r="BR154" s="211"/>
      <c r="BS154" s="211"/>
      <c r="BT154" s="211"/>
      <c r="BU154" s="211"/>
      <c r="BV154" s="211"/>
      <c r="BW154" s="211"/>
      <c r="BX154" s="211"/>
      <c r="BY154" s="211"/>
      <c r="BZ154" s="211"/>
      <c r="CA154" s="209"/>
      <c r="CB154" s="224"/>
      <c r="CC154" s="204"/>
      <c r="CD154" s="204"/>
      <c r="CE154" s="204"/>
      <c r="CF154" s="211"/>
      <c r="CG154" s="211"/>
      <c r="CI154" s="209"/>
      <c r="CJ154" s="209"/>
      <c r="EH154" s="165"/>
      <c r="EI154" s="165"/>
      <c r="EJ154" s="166"/>
      <c r="EK154" s="209"/>
      <c r="EL154" s="211"/>
      <c r="EM154" s="211"/>
      <c r="EN154" s="211"/>
      <c r="EO154" s="211"/>
      <c r="EP154" s="211"/>
      <c r="ES154" s="165"/>
      <c r="ET154" s="165"/>
      <c r="EU154" s="166"/>
      <c r="EV154" s="209"/>
      <c r="EW154" s="211"/>
      <c r="EX154" s="211"/>
      <c r="EY154" s="211"/>
      <c r="EZ154" s="211"/>
      <c r="FA154" s="211"/>
      <c r="FD154" s="165"/>
      <c r="FE154" s="165"/>
      <c r="FF154" s="166"/>
      <c r="FG154" s="209"/>
      <c r="FH154" s="211"/>
      <c r="FI154" s="211"/>
      <c r="FJ154" s="211"/>
      <c r="FK154" s="211"/>
      <c r="FL154" s="211"/>
    </row>
    <row r="155" spans="9:168">
      <c r="I155" s="221">
        <f t="shared" si="85"/>
        <v>151</v>
      </c>
      <c r="J155" s="159">
        <f>'v-t_chart'!C152</f>
        <v>0</v>
      </c>
      <c r="K155" s="204">
        <f t="shared" ref="K155:K186" si="91">IF($J155=0,0,VLOOKUP($Q155,$B$5:$C$11,2)*$J155)</f>
        <v>0</v>
      </c>
      <c r="L155" s="205" t="b">
        <f>IF('Input&amp;Output'!$C$3=10,phase_chart!C152,IF('Input&amp;Output'!$C$3=21,phase_chart!G152,IF('Input&amp;Output'!$C$3=22,phase_chart!K152,IF('Input&amp;Output'!$C$3=31,phase_chart!O152,IF('Input&amp;Output'!$C$3=32,phase_chart!S152,"")))))</f>
        <v>0</v>
      </c>
      <c r="M155" s="206" t="b">
        <f>IF('Input&amp;Output'!$C$3=10,phase_chart!D152,IF('Input&amp;Output'!$C$3=21,phase_chart!H152,IF('Input&amp;Output'!$C$3=22,phase_chart!L152,IF('Input&amp;Output'!$C$3=31,phase_chart!P152,IF('Input&amp;Output'!$C$3=32,phase_chart!T152,"")))))</f>
        <v>0</v>
      </c>
      <c r="N155" s="205" t="b">
        <f>IF('Input&amp;Output'!$C$3=10,phase_chart!E152,IF('Input&amp;Output'!$C$3=21,phase_chart!I152,IF('Input&amp;Output'!$C$3=22,phase_chart!M152,IF('Input&amp;Output'!$C$3=31,phase_chart!Q152,IF('Input&amp;Output'!$C$3=32,phase_chart!U152,"")))))</f>
        <v>0</v>
      </c>
      <c r="P155" s="159">
        <f>IF(NOT($J155=0),IF($J155&lt;IF($P154=0,0,VLOOKUP(P154,tbL!$M$37:$Q$43,IF(L155=TRUE,2,4))),IF($J155&gt;=VLOOKUP(P154,tbL!$M$37:$Q$43,IF(L155=TRUE,3,5)),$P154,IF(AND(L154=TRUE,L155=TRUE),$P154,$P154-1)),IF(AND(L155=TRUE,J155=VLOOKUP(P154,tbL!$M$37:$Q$43,IF(L155=TRUE,2,4))),P154,IF($P154+1&gt;$C$12,$C$12,$P154+1))),0)</f>
        <v>0</v>
      </c>
      <c r="Q155" s="159">
        <f t="shared" si="64"/>
        <v>0</v>
      </c>
      <c r="R155" s="207">
        <f t="shared" si="82"/>
        <v>0</v>
      </c>
      <c r="S155" s="208"/>
      <c r="T155" s="159">
        <f t="shared" si="83"/>
        <v>0</v>
      </c>
      <c r="U155" s="209" t="str">
        <f ca="1">IF(AND(T155=-1,N155=TRUE),"*",IF(AND(U154="*",N155=TRUE),"*",IF(AND(AND(L155=TRUE,U154="*"),J155&lt;VLOOKUP(V154+1,tbL!$M$38:$O$43,3)),"*","")))</f>
        <v/>
      </c>
      <c r="V155" s="204">
        <f t="shared" ca="1" si="65"/>
        <v>0</v>
      </c>
      <c r="Y155" s="159" t="str">
        <f t="shared" ca="1" si="66"/>
        <v/>
      </c>
      <c r="Z155" s="159" t="str">
        <f t="shared" si="67"/>
        <v/>
      </c>
      <c r="AA155" s="159">
        <f t="shared" ca="1" si="89"/>
        <v>0</v>
      </c>
      <c r="AC155" s="161" t="str">
        <f t="shared" ca="1" si="68"/>
        <v/>
      </c>
      <c r="AD155" s="161">
        <f t="shared" ca="1" si="69"/>
        <v>0</v>
      </c>
      <c r="AE155" s="161" t="str">
        <f t="shared" ca="1" si="70"/>
        <v/>
      </c>
      <c r="AF155" s="161">
        <f t="shared" ca="1" si="71"/>
        <v>0</v>
      </c>
      <c r="AG155" s="161" t="str">
        <f t="shared" ca="1" si="72"/>
        <v/>
      </c>
      <c r="AH155" s="161">
        <f t="shared" ca="1" si="73"/>
        <v>0</v>
      </c>
      <c r="AI155" s="161" t="str">
        <f t="shared" ca="1" si="74"/>
        <v/>
      </c>
      <c r="AJ155" s="161">
        <f t="shared" ca="1" si="75"/>
        <v>0</v>
      </c>
      <c r="AL155" s="161" t="str">
        <f t="shared" ca="1" si="76"/>
        <v/>
      </c>
      <c r="AM155" s="161">
        <f t="shared" ca="1" si="87"/>
        <v>0</v>
      </c>
      <c r="AN155" s="161" t="str">
        <f t="shared" ca="1" si="77"/>
        <v/>
      </c>
      <c r="AO155" s="161">
        <f t="shared" ca="1" si="86"/>
        <v>0</v>
      </c>
      <c r="AP155" s="161" t="str">
        <f t="shared" ca="1" si="78"/>
        <v/>
      </c>
      <c r="AQ155" s="161">
        <f t="shared" ca="1" si="84"/>
        <v>0</v>
      </c>
      <c r="AR155" s="161" t="str">
        <f t="shared" ca="1" si="79"/>
        <v/>
      </c>
      <c r="AS155" s="161">
        <f t="shared" ca="1" si="80"/>
        <v>0</v>
      </c>
      <c r="AT155" s="159" t="str">
        <f t="shared" ca="1" si="90"/>
        <v/>
      </c>
      <c r="AU155" s="210">
        <f t="shared" ca="1" si="63"/>
        <v>14</v>
      </c>
      <c r="AV155" s="209"/>
      <c r="AW155" s="204">
        <f t="shared" si="81"/>
        <v>928.69444444444434</v>
      </c>
      <c r="AX155" s="159"/>
      <c r="AZ155" s="159"/>
      <c r="BM155" s="207"/>
      <c r="BN155" s="212"/>
      <c r="BP155" s="209"/>
      <c r="BQ155" s="211"/>
      <c r="BR155" s="211"/>
      <c r="BS155" s="211"/>
      <c r="BT155" s="211"/>
      <c r="BU155" s="211"/>
      <c r="BV155" s="211"/>
      <c r="BW155" s="211"/>
      <c r="BX155" s="211"/>
      <c r="BY155" s="211"/>
      <c r="BZ155" s="211"/>
      <c r="CA155" s="209"/>
      <c r="CB155" s="224"/>
      <c r="CC155" s="204"/>
      <c r="CD155" s="204"/>
      <c r="CE155" s="204"/>
      <c r="CF155" s="211"/>
      <c r="CG155" s="211"/>
      <c r="CI155" s="209"/>
      <c r="CJ155" s="209"/>
      <c r="EH155" s="165"/>
      <c r="EI155" s="165"/>
      <c r="EJ155" s="166"/>
      <c r="EK155" s="209"/>
      <c r="EL155" s="211"/>
      <c r="EM155" s="211"/>
      <c r="EN155" s="211"/>
      <c r="EO155" s="211"/>
      <c r="EP155" s="211"/>
      <c r="ES155" s="165"/>
      <c r="ET155" s="165"/>
      <c r="EU155" s="166"/>
      <c r="EV155" s="209"/>
      <c r="EW155" s="211"/>
      <c r="EX155" s="211"/>
      <c r="EY155" s="211"/>
      <c r="EZ155" s="211"/>
      <c r="FA155" s="211"/>
      <c r="FD155" s="165"/>
      <c r="FE155" s="165"/>
      <c r="FF155" s="166"/>
      <c r="FG155" s="209"/>
      <c r="FH155" s="211"/>
      <c r="FI155" s="211"/>
      <c r="FJ155" s="211"/>
      <c r="FK155" s="211"/>
      <c r="FL155" s="211"/>
    </row>
    <row r="156" spans="9:168">
      <c r="I156" s="221">
        <f t="shared" si="85"/>
        <v>152</v>
      </c>
      <c r="J156" s="159">
        <f>'v-t_chart'!C153</f>
        <v>0</v>
      </c>
      <c r="K156" s="204">
        <f t="shared" si="91"/>
        <v>0</v>
      </c>
      <c r="L156" s="205" t="b">
        <f>IF('Input&amp;Output'!$C$3=10,phase_chart!C153,IF('Input&amp;Output'!$C$3=21,phase_chart!G153,IF('Input&amp;Output'!$C$3=22,phase_chart!K153,IF('Input&amp;Output'!$C$3=31,phase_chart!O153,IF('Input&amp;Output'!$C$3=32,phase_chart!S153,"")))))</f>
        <v>0</v>
      </c>
      <c r="M156" s="206" t="b">
        <f>IF('Input&amp;Output'!$C$3=10,phase_chart!D153,IF('Input&amp;Output'!$C$3=21,phase_chart!H153,IF('Input&amp;Output'!$C$3=22,phase_chart!L153,IF('Input&amp;Output'!$C$3=31,phase_chart!P153,IF('Input&amp;Output'!$C$3=32,phase_chart!T153,"")))))</f>
        <v>0</v>
      </c>
      <c r="N156" s="205" t="b">
        <f>IF('Input&amp;Output'!$C$3=10,phase_chart!E153,IF('Input&amp;Output'!$C$3=21,phase_chart!I153,IF('Input&amp;Output'!$C$3=22,phase_chart!M153,IF('Input&amp;Output'!$C$3=31,phase_chart!Q153,IF('Input&amp;Output'!$C$3=32,phase_chart!U153,"")))))</f>
        <v>0</v>
      </c>
      <c r="P156" s="159">
        <f>IF(NOT($J156=0),IF($J156&lt;IF($P155=0,0,VLOOKUP(P155,tbL!$M$37:$Q$43,IF(L156=TRUE,2,4))),IF($J156&gt;=VLOOKUP(P155,tbL!$M$37:$Q$43,IF(L156=TRUE,3,5)),$P155,IF(AND(L155=TRUE,L156=TRUE),$P155,$P155-1)),IF(AND(L156=TRUE,J156=VLOOKUP(P155,tbL!$M$37:$Q$43,IF(L156=TRUE,2,4))),P155,IF($P155+1&gt;$C$12,$C$12,$P155+1))),0)</f>
        <v>0</v>
      </c>
      <c r="Q156" s="159">
        <f t="shared" si="64"/>
        <v>0</v>
      </c>
      <c r="R156" s="207">
        <f t="shared" si="82"/>
        <v>0</v>
      </c>
      <c r="S156" s="208"/>
      <c r="T156" s="159">
        <f t="shared" si="83"/>
        <v>0</v>
      </c>
      <c r="U156" s="209" t="str">
        <f ca="1">IF(AND(T156=-1,N156=TRUE),"*",IF(AND(U155="*",N156=TRUE),"*",IF(AND(AND(L156=TRUE,U155="*"),J156&lt;VLOOKUP(V155+1,tbL!$M$38:$O$43,3)),"*","")))</f>
        <v/>
      </c>
      <c r="V156" s="204">
        <f t="shared" ca="1" si="65"/>
        <v>0</v>
      </c>
      <c r="Y156" s="159" t="str">
        <f t="shared" ca="1" si="66"/>
        <v/>
      </c>
      <c r="Z156" s="159" t="str">
        <f t="shared" si="67"/>
        <v/>
      </c>
      <c r="AA156" s="159">
        <f t="shared" ca="1" si="89"/>
        <v>0</v>
      </c>
      <c r="AC156" s="161" t="str">
        <f t="shared" ca="1" si="68"/>
        <v/>
      </c>
      <c r="AD156" s="161">
        <f t="shared" ca="1" si="69"/>
        <v>0</v>
      </c>
      <c r="AE156" s="161" t="str">
        <f t="shared" ca="1" si="70"/>
        <v/>
      </c>
      <c r="AF156" s="161">
        <f t="shared" ca="1" si="71"/>
        <v>0</v>
      </c>
      <c r="AG156" s="161" t="str">
        <f t="shared" ca="1" si="72"/>
        <v/>
      </c>
      <c r="AH156" s="161">
        <f t="shared" ca="1" si="73"/>
        <v>0</v>
      </c>
      <c r="AI156" s="161" t="str">
        <f t="shared" ca="1" si="74"/>
        <v/>
      </c>
      <c r="AJ156" s="161">
        <f t="shared" ca="1" si="75"/>
        <v>0</v>
      </c>
      <c r="AL156" s="161" t="str">
        <f t="shared" ca="1" si="76"/>
        <v/>
      </c>
      <c r="AM156" s="161">
        <f t="shared" ca="1" si="87"/>
        <v>0</v>
      </c>
      <c r="AN156" s="161" t="str">
        <f t="shared" ca="1" si="77"/>
        <v/>
      </c>
      <c r="AO156" s="161">
        <f t="shared" ca="1" si="86"/>
        <v>0</v>
      </c>
      <c r="AP156" s="161" t="str">
        <f t="shared" ca="1" si="78"/>
        <v/>
      </c>
      <c r="AQ156" s="161">
        <f t="shared" ca="1" si="84"/>
        <v>0</v>
      </c>
      <c r="AR156" s="161" t="str">
        <f t="shared" ca="1" si="79"/>
        <v/>
      </c>
      <c r="AS156" s="161">
        <f t="shared" ca="1" si="80"/>
        <v>0</v>
      </c>
      <c r="AT156" s="159" t="str">
        <f t="shared" ca="1" si="90"/>
        <v/>
      </c>
      <c r="AU156" s="210">
        <f t="shared" ca="1" si="63"/>
        <v>14</v>
      </c>
      <c r="AV156" s="209"/>
      <c r="AW156" s="204">
        <f t="shared" si="81"/>
        <v>928.69444444444434</v>
      </c>
      <c r="AX156" s="159"/>
      <c r="AZ156" s="159"/>
      <c r="BM156" s="207"/>
      <c r="BN156" s="212"/>
      <c r="BP156" s="209"/>
      <c r="BQ156" s="211"/>
      <c r="BR156" s="211"/>
      <c r="BS156" s="211"/>
      <c r="BT156" s="211"/>
      <c r="BU156" s="211"/>
      <c r="BV156" s="211"/>
      <c r="BW156" s="211"/>
      <c r="BX156" s="211"/>
      <c r="BY156" s="211"/>
      <c r="BZ156" s="211"/>
      <c r="CA156" s="209"/>
      <c r="CB156" s="224"/>
      <c r="CC156" s="204"/>
      <c r="CD156" s="204"/>
      <c r="CE156" s="204"/>
      <c r="CF156" s="211"/>
      <c r="CG156" s="211"/>
      <c r="CI156" s="209"/>
      <c r="CJ156" s="209"/>
      <c r="EH156" s="165"/>
      <c r="EI156" s="165"/>
      <c r="EJ156" s="166"/>
      <c r="EK156" s="209"/>
      <c r="EL156" s="211"/>
      <c r="EM156" s="211"/>
      <c r="EN156" s="211"/>
      <c r="EO156" s="211"/>
      <c r="EP156" s="211"/>
      <c r="ES156" s="165"/>
      <c r="ET156" s="165"/>
      <c r="EU156" s="166"/>
      <c r="EV156" s="209"/>
      <c r="EW156" s="211"/>
      <c r="EX156" s="211"/>
      <c r="EY156" s="211"/>
      <c r="EZ156" s="211"/>
      <c r="FA156" s="211"/>
      <c r="FD156" s="165"/>
      <c r="FE156" s="165"/>
      <c r="FF156" s="166"/>
      <c r="FG156" s="209"/>
      <c r="FH156" s="211"/>
      <c r="FI156" s="211"/>
      <c r="FJ156" s="211"/>
      <c r="FK156" s="211"/>
      <c r="FL156" s="211"/>
    </row>
    <row r="157" spans="9:168">
      <c r="I157" s="221">
        <f t="shared" si="85"/>
        <v>153</v>
      </c>
      <c r="J157" s="159">
        <f>'v-t_chart'!C154</f>
        <v>0</v>
      </c>
      <c r="K157" s="204">
        <f t="shared" si="91"/>
        <v>0</v>
      </c>
      <c r="L157" s="205" t="b">
        <f>IF('Input&amp;Output'!$C$3=10,phase_chart!C154,IF('Input&amp;Output'!$C$3=21,phase_chart!G154,IF('Input&amp;Output'!$C$3=22,phase_chart!K154,IF('Input&amp;Output'!$C$3=31,phase_chart!O154,IF('Input&amp;Output'!$C$3=32,phase_chart!S154,"")))))</f>
        <v>0</v>
      </c>
      <c r="M157" s="206" t="b">
        <f>IF('Input&amp;Output'!$C$3=10,phase_chart!D154,IF('Input&amp;Output'!$C$3=21,phase_chart!H154,IF('Input&amp;Output'!$C$3=22,phase_chart!L154,IF('Input&amp;Output'!$C$3=31,phase_chart!P154,IF('Input&amp;Output'!$C$3=32,phase_chart!T154,"")))))</f>
        <v>0</v>
      </c>
      <c r="N157" s="205" t="b">
        <f>IF('Input&amp;Output'!$C$3=10,phase_chart!E154,IF('Input&amp;Output'!$C$3=21,phase_chart!I154,IF('Input&amp;Output'!$C$3=22,phase_chart!M154,IF('Input&amp;Output'!$C$3=31,phase_chart!Q154,IF('Input&amp;Output'!$C$3=32,phase_chart!U154,"")))))</f>
        <v>0</v>
      </c>
      <c r="P157" s="159">
        <f>IF(NOT($J157=0),IF($J157&lt;IF($P156=0,0,VLOOKUP(P156,tbL!$M$37:$Q$43,IF(L157=TRUE,2,4))),IF($J157&gt;=VLOOKUP(P156,tbL!$M$37:$Q$43,IF(L157=TRUE,3,5)),$P156,IF(AND(L156=TRUE,L157=TRUE),$P156,$P156-1)),IF(AND(L157=TRUE,J157=VLOOKUP(P156,tbL!$M$37:$Q$43,IF(L157=TRUE,2,4))),P156,IF($P156+1&gt;$C$12,$C$12,$P156+1))),0)</f>
        <v>0</v>
      </c>
      <c r="Q157" s="159">
        <f t="shared" si="64"/>
        <v>0</v>
      </c>
      <c r="R157" s="207">
        <f t="shared" si="82"/>
        <v>0</v>
      </c>
      <c r="S157" s="208"/>
      <c r="T157" s="159">
        <f t="shared" si="83"/>
        <v>0</v>
      </c>
      <c r="U157" s="209" t="str">
        <f ca="1">IF(AND(T157=-1,N157=TRUE),"*",IF(AND(U156="*",N157=TRUE),"*",IF(AND(AND(L157=TRUE,U156="*"),J157&lt;VLOOKUP(V156+1,tbL!$M$38:$O$43,3)),"*","")))</f>
        <v/>
      </c>
      <c r="V157" s="204">
        <f t="shared" ca="1" si="65"/>
        <v>0</v>
      </c>
      <c r="Y157" s="159" t="str">
        <f t="shared" ca="1" si="66"/>
        <v/>
      </c>
      <c r="Z157" s="159" t="str">
        <f t="shared" si="67"/>
        <v/>
      </c>
      <c r="AA157" s="159">
        <f t="shared" ca="1" si="89"/>
        <v>0</v>
      </c>
      <c r="AC157" s="161" t="str">
        <f t="shared" ca="1" si="68"/>
        <v/>
      </c>
      <c r="AD157" s="161">
        <f t="shared" ca="1" si="69"/>
        <v>0</v>
      </c>
      <c r="AE157" s="161" t="str">
        <f t="shared" ca="1" si="70"/>
        <v/>
      </c>
      <c r="AF157" s="161">
        <f t="shared" ca="1" si="71"/>
        <v>0</v>
      </c>
      <c r="AG157" s="161" t="str">
        <f t="shared" ca="1" si="72"/>
        <v/>
      </c>
      <c r="AH157" s="161">
        <f t="shared" ca="1" si="73"/>
        <v>0</v>
      </c>
      <c r="AI157" s="161" t="str">
        <f t="shared" ca="1" si="74"/>
        <v/>
      </c>
      <c r="AJ157" s="161">
        <f t="shared" ca="1" si="75"/>
        <v>0</v>
      </c>
      <c r="AL157" s="161" t="str">
        <f t="shared" ca="1" si="76"/>
        <v/>
      </c>
      <c r="AM157" s="161">
        <f t="shared" ca="1" si="87"/>
        <v>0</v>
      </c>
      <c r="AN157" s="161" t="str">
        <f t="shared" ca="1" si="77"/>
        <v/>
      </c>
      <c r="AO157" s="161">
        <f t="shared" ca="1" si="86"/>
        <v>0</v>
      </c>
      <c r="AP157" s="161" t="str">
        <f t="shared" ca="1" si="78"/>
        <v/>
      </c>
      <c r="AQ157" s="161">
        <f t="shared" ca="1" si="84"/>
        <v>0</v>
      </c>
      <c r="AR157" s="161" t="str">
        <f t="shared" ca="1" si="79"/>
        <v/>
      </c>
      <c r="AS157" s="161">
        <f t="shared" ca="1" si="80"/>
        <v>0</v>
      </c>
      <c r="AT157" s="159" t="str">
        <f t="shared" ca="1" si="90"/>
        <v/>
      </c>
      <c r="AU157" s="210">
        <f t="shared" ca="1" si="63"/>
        <v>14</v>
      </c>
      <c r="AV157" s="209"/>
      <c r="AW157" s="204">
        <f t="shared" si="81"/>
        <v>928.69444444444434</v>
      </c>
      <c r="AX157" s="159"/>
      <c r="AZ157" s="159"/>
      <c r="BM157" s="207"/>
      <c r="BN157" s="212"/>
      <c r="BP157" s="209"/>
      <c r="BQ157" s="211"/>
      <c r="BR157" s="211"/>
      <c r="BS157" s="211"/>
      <c r="BT157" s="211"/>
      <c r="BU157" s="211"/>
      <c r="BV157" s="211"/>
      <c r="BW157" s="211"/>
      <c r="BX157" s="211"/>
      <c r="BY157" s="211"/>
      <c r="BZ157" s="211"/>
      <c r="CA157" s="209"/>
      <c r="CB157" s="224"/>
      <c r="CC157" s="204"/>
      <c r="CD157" s="204"/>
      <c r="CE157" s="204"/>
      <c r="CF157" s="211"/>
      <c r="CG157" s="211"/>
      <c r="CI157" s="209"/>
      <c r="CJ157" s="209"/>
      <c r="EH157" s="165"/>
      <c r="EI157" s="165"/>
      <c r="EJ157" s="166"/>
      <c r="EK157" s="209"/>
      <c r="EL157" s="211"/>
      <c r="EM157" s="211"/>
      <c r="EN157" s="211"/>
      <c r="EO157" s="211"/>
      <c r="EP157" s="211"/>
      <c r="ES157" s="165"/>
      <c r="ET157" s="165"/>
      <c r="EU157" s="166"/>
      <c r="EV157" s="209"/>
      <c r="EW157" s="211"/>
      <c r="EX157" s="211"/>
      <c r="EY157" s="211"/>
      <c r="EZ157" s="211"/>
      <c r="FA157" s="211"/>
      <c r="FD157" s="165"/>
      <c r="FE157" s="165"/>
      <c r="FF157" s="166"/>
      <c r="FG157" s="209"/>
      <c r="FH157" s="211"/>
      <c r="FI157" s="211"/>
      <c r="FJ157" s="211"/>
      <c r="FK157" s="211"/>
      <c r="FL157" s="211"/>
    </row>
    <row r="158" spans="9:168">
      <c r="I158" s="221">
        <f t="shared" si="85"/>
        <v>154</v>
      </c>
      <c r="J158" s="159">
        <f>'v-t_chart'!C155</f>
        <v>0</v>
      </c>
      <c r="K158" s="204">
        <f t="shared" si="91"/>
        <v>0</v>
      </c>
      <c r="L158" s="205" t="b">
        <f>IF('Input&amp;Output'!$C$3=10,phase_chart!C155,IF('Input&amp;Output'!$C$3=21,phase_chart!G155,IF('Input&amp;Output'!$C$3=22,phase_chart!K155,IF('Input&amp;Output'!$C$3=31,phase_chart!O155,IF('Input&amp;Output'!$C$3=32,phase_chart!S155,"")))))</f>
        <v>0</v>
      </c>
      <c r="M158" s="206" t="b">
        <f>IF('Input&amp;Output'!$C$3=10,phase_chart!D155,IF('Input&amp;Output'!$C$3=21,phase_chart!H155,IF('Input&amp;Output'!$C$3=22,phase_chart!L155,IF('Input&amp;Output'!$C$3=31,phase_chart!P155,IF('Input&amp;Output'!$C$3=32,phase_chart!T155,"")))))</f>
        <v>0</v>
      </c>
      <c r="N158" s="205" t="b">
        <f>IF('Input&amp;Output'!$C$3=10,phase_chart!E155,IF('Input&amp;Output'!$C$3=21,phase_chart!I155,IF('Input&amp;Output'!$C$3=22,phase_chart!M155,IF('Input&amp;Output'!$C$3=31,phase_chart!Q155,IF('Input&amp;Output'!$C$3=32,phase_chart!U155,"")))))</f>
        <v>0</v>
      </c>
      <c r="P158" s="159">
        <f>IF(NOT($J158=0),IF($J158&lt;IF($P157=0,0,VLOOKUP(P157,tbL!$M$37:$Q$43,IF(L158=TRUE,2,4))),IF($J158&gt;=VLOOKUP(P157,tbL!$M$37:$Q$43,IF(L158=TRUE,3,5)),$P157,IF(AND(L157=TRUE,L158=TRUE),$P157,$P157-1)),IF(AND(L158=TRUE,J158=VLOOKUP(P157,tbL!$M$37:$Q$43,IF(L158=TRUE,2,4))),P157,IF($P157+1&gt;$C$12,$C$12,$P157+1))),0)</f>
        <v>0</v>
      </c>
      <c r="Q158" s="159">
        <f t="shared" si="64"/>
        <v>0</v>
      </c>
      <c r="R158" s="207">
        <f t="shared" si="82"/>
        <v>0</v>
      </c>
      <c r="S158" s="208"/>
      <c r="T158" s="159">
        <f t="shared" si="83"/>
        <v>0</v>
      </c>
      <c r="U158" s="209" t="str">
        <f ca="1">IF(AND(T158=-1,N158=TRUE),"*",IF(AND(U157="*",N158=TRUE),"*",IF(AND(AND(L158=TRUE,U157="*"),J158&lt;VLOOKUP(V157+1,tbL!$M$38:$O$43,3)),"*","")))</f>
        <v/>
      </c>
      <c r="V158" s="204">
        <f t="shared" ca="1" si="65"/>
        <v>0</v>
      </c>
      <c r="Y158" s="159" t="str">
        <f t="shared" ca="1" si="66"/>
        <v/>
      </c>
      <c r="Z158" s="159" t="str">
        <f t="shared" si="67"/>
        <v/>
      </c>
      <c r="AA158" s="159">
        <f t="shared" ca="1" si="89"/>
        <v>0</v>
      </c>
      <c r="AC158" s="161" t="str">
        <f t="shared" ca="1" si="68"/>
        <v/>
      </c>
      <c r="AD158" s="161">
        <f t="shared" ca="1" si="69"/>
        <v>0</v>
      </c>
      <c r="AE158" s="161" t="str">
        <f t="shared" ca="1" si="70"/>
        <v/>
      </c>
      <c r="AF158" s="161">
        <f t="shared" ca="1" si="71"/>
        <v>0</v>
      </c>
      <c r="AG158" s="161" t="str">
        <f t="shared" ca="1" si="72"/>
        <v/>
      </c>
      <c r="AH158" s="161">
        <f t="shared" ca="1" si="73"/>
        <v>0</v>
      </c>
      <c r="AI158" s="161" t="str">
        <f t="shared" ca="1" si="74"/>
        <v/>
      </c>
      <c r="AJ158" s="161">
        <f t="shared" ca="1" si="75"/>
        <v>0</v>
      </c>
      <c r="AL158" s="161" t="str">
        <f t="shared" ca="1" si="76"/>
        <v/>
      </c>
      <c r="AM158" s="161">
        <f t="shared" ca="1" si="87"/>
        <v>0</v>
      </c>
      <c r="AN158" s="161" t="str">
        <f t="shared" ca="1" si="77"/>
        <v/>
      </c>
      <c r="AO158" s="161">
        <f t="shared" ca="1" si="86"/>
        <v>0</v>
      </c>
      <c r="AP158" s="161" t="str">
        <f t="shared" ca="1" si="78"/>
        <v/>
      </c>
      <c r="AQ158" s="161">
        <f t="shared" ca="1" si="84"/>
        <v>0</v>
      </c>
      <c r="AR158" s="161" t="str">
        <f t="shared" ca="1" si="79"/>
        <v/>
      </c>
      <c r="AS158" s="161">
        <f t="shared" ca="1" si="80"/>
        <v>0</v>
      </c>
      <c r="AT158" s="159" t="str">
        <f t="shared" ca="1" si="90"/>
        <v/>
      </c>
      <c r="AU158" s="210">
        <f t="shared" ca="1" si="63"/>
        <v>14</v>
      </c>
      <c r="AV158" s="209"/>
      <c r="AW158" s="204">
        <f t="shared" si="81"/>
        <v>928.69444444444434</v>
      </c>
      <c r="AX158" s="159"/>
      <c r="AZ158" s="159"/>
      <c r="BM158" s="207"/>
      <c r="BN158" s="212"/>
      <c r="BP158" s="209"/>
      <c r="BQ158" s="211"/>
      <c r="BR158" s="211"/>
      <c r="BS158" s="211"/>
      <c r="BT158" s="211"/>
      <c r="BU158" s="211"/>
      <c r="BV158" s="211"/>
      <c r="BW158" s="211"/>
      <c r="BX158" s="211"/>
      <c r="BY158" s="211"/>
      <c r="BZ158" s="211"/>
      <c r="CA158" s="209"/>
      <c r="CB158" s="224"/>
      <c r="CC158" s="204"/>
      <c r="CD158" s="204"/>
      <c r="CE158" s="204"/>
      <c r="CF158" s="211"/>
      <c r="CG158" s="211"/>
      <c r="CI158" s="209"/>
      <c r="CJ158" s="209"/>
      <c r="EH158" s="165"/>
      <c r="EI158" s="165"/>
      <c r="EJ158" s="166"/>
      <c r="EK158" s="209"/>
      <c r="EL158" s="211"/>
      <c r="EM158" s="211"/>
      <c r="EN158" s="211"/>
      <c r="EO158" s="211"/>
      <c r="EP158" s="211"/>
      <c r="ES158" s="165"/>
      <c r="ET158" s="165"/>
      <c r="EU158" s="166"/>
      <c r="EV158" s="209"/>
      <c r="EW158" s="211"/>
      <c r="EX158" s="211"/>
      <c r="EY158" s="211"/>
      <c r="EZ158" s="211"/>
      <c r="FA158" s="211"/>
      <c r="FD158" s="165"/>
      <c r="FE158" s="165"/>
      <c r="FF158" s="166"/>
      <c r="FG158" s="209"/>
      <c r="FH158" s="211"/>
      <c r="FI158" s="211"/>
      <c r="FJ158" s="211"/>
      <c r="FK158" s="211"/>
      <c r="FL158" s="211"/>
    </row>
    <row r="159" spans="9:168">
      <c r="I159" s="221">
        <f t="shared" si="85"/>
        <v>155</v>
      </c>
      <c r="J159" s="159">
        <f>'v-t_chart'!C156</f>
        <v>0</v>
      </c>
      <c r="K159" s="204">
        <f t="shared" si="91"/>
        <v>0</v>
      </c>
      <c r="L159" s="205" t="b">
        <f>IF('Input&amp;Output'!$C$3=10,phase_chart!C156,IF('Input&amp;Output'!$C$3=21,phase_chart!G156,IF('Input&amp;Output'!$C$3=22,phase_chart!K156,IF('Input&amp;Output'!$C$3=31,phase_chart!O156,IF('Input&amp;Output'!$C$3=32,phase_chart!S156,"")))))</f>
        <v>0</v>
      </c>
      <c r="M159" s="206" t="b">
        <f>IF('Input&amp;Output'!$C$3=10,phase_chart!D156,IF('Input&amp;Output'!$C$3=21,phase_chart!H156,IF('Input&amp;Output'!$C$3=22,phase_chart!L156,IF('Input&amp;Output'!$C$3=31,phase_chart!P156,IF('Input&amp;Output'!$C$3=32,phase_chart!T156,"")))))</f>
        <v>0</v>
      </c>
      <c r="N159" s="205" t="b">
        <f>IF('Input&amp;Output'!$C$3=10,phase_chart!E156,IF('Input&amp;Output'!$C$3=21,phase_chart!I156,IF('Input&amp;Output'!$C$3=22,phase_chart!M156,IF('Input&amp;Output'!$C$3=31,phase_chart!Q156,IF('Input&amp;Output'!$C$3=32,phase_chart!U156,"")))))</f>
        <v>0</v>
      </c>
      <c r="P159" s="159">
        <f>IF(NOT($J159=0),IF($J159&lt;IF($P158=0,0,VLOOKUP(P158,tbL!$M$37:$Q$43,IF(L159=TRUE,2,4))),IF($J159&gt;=VLOOKUP(P158,tbL!$M$37:$Q$43,IF(L159=TRUE,3,5)),$P158,IF(AND(L158=TRUE,L159=TRUE),$P158,$P158-1)),IF(AND(L159=TRUE,J159=VLOOKUP(P158,tbL!$M$37:$Q$43,IF(L159=TRUE,2,4))),P158,IF($P158+1&gt;$C$12,$C$12,$P158+1))),0)</f>
        <v>0</v>
      </c>
      <c r="Q159" s="159">
        <f t="shared" si="64"/>
        <v>0</v>
      </c>
      <c r="R159" s="207">
        <f t="shared" si="82"/>
        <v>0</v>
      </c>
      <c r="S159" s="208"/>
      <c r="T159" s="159">
        <f t="shared" si="83"/>
        <v>0</v>
      </c>
      <c r="U159" s="209" t="str">
        <f ca="1">IF(AND(T159=-1,N159=TRUE),"*",IF(AND(U158="*",N159=TRUE),"*",IF(AND(AND(L159=TRUE,U158="*"),J159&lt;VLOOKUP(V158+1,tbL!$M$38:$O$43,3)),"*","")))</f>
        <v/>
      </c>
      <c r="V159" s="204">
        <f t="shared" ca="1" si="65"/>
        <v>0</v>
      </c>
      <c r="Y159" s="159" t="str">
        <f t="shared" ca="1" si="66"/>
        <v/>
      </c>
      <c r="Z159" s="159" t="str">
        <f t="shared" si="67"/>
        <v/>
      </c>
      <c r="AA159" s="159">
        <f t="shared" ca="1" si="89"/>
        <v>0</v>
      </c>
      <c r="AC159" s="161" t="str">
        <f t="shared" ca="1" si="68"/>
        <v/>
      </c>
      <c r="AD159" s="161">
        <f t="shared" ca="1" si="69"/>
        <v>0</v>
      </c>
      <c r="AE159" s="161" t="str">
        <f t="shared" ca="1" si="70"/>
        <v/>
      </c>
      <c r="AF159" s="161">
        <f t="shared" ca="1" si="71"/>
        <v>0</v>
      </c>
      <c r="AG159" s="161" t="str">
        <f t="shared" ca="1" si="72"/>
        <v/>
      </c>
      <c r="AH159" s="161">
        <f t="shared" ca="1" si="73"/>
        <v>0</v>
      </c>
      <c r="AI159" s="161" t="str">
        <f t="shared" ca="1" si="74"/>
        <v/>
      </c>
      <c r="AJ159" s="161">
        <f t="shared" ca="1" si="75"/>
        <v>0</v>
      </c>
      <c r="AL159" s="161" t="str">
        <f t="shared" ca="1" si="76"/>
        <v/>
      </c>
      <c r="AM159" s="161">
        <f t="shared" ca="1" si="87"/>
        <v>0</v>
      </c>
      <c r="AN159" s="161" t="str">
        <f t="shared" ca="1" si="77"/>
        <v/>
      </c>
      <c r="AO159" s="161">
        <f t="shared" ca="1" si="86"/>
        <v>0</v>
      </c>
      <c r="AP159" s="161" t="str">
        <f t="shared" ca="1" si="78"/>
        <v/>
      </c>
      <c r="AQ159" s="161">
        <f t="shared" ca="1" si="84"/>
        <v>0</v>
      </c>
      <c r="AR159" s="161" t="str">
        <f t="shared" ca="1" si="79"/>
        <v/>
      </c>
      <c r="AS159" s="161">
        <f t="shared" ca="1" si="80"/>
        <v>0</v>
      </c>
      <c r="AT159" s="159" t="str">
        <f t="shared" ca="1" si="90"/>
        <v/>
      </c>
      <c r="AU159" s="210">
        <f t="shared" ca="1" si="63"/>
        <v>14</v>
      </c>
      <c r="AV159" s="209"/>
      <c r="AW159" s="204">
        <f t="shared" si="81"/>
        <v>928.69444444444434</v>
      </c>
      <c r="AX159" s="159"/>
      <c r="AZ159" s="159"/>
      <c r="BM159" s="207"/>
      <c r="BN159" s="212"/>
      <c r="BP159" s="209"/>
      <c r="BQ159" s="211"/>
      <c r="BR159" s="211"/>
      <c r="BS159" s="211"/>
      <c r="BT159" s="211"/>
      <c r="BU159" s="211"/>
      <c r="BV159" s="211"/>
      <c r="BW159" s="211"/>
      <c r="BX159" s="211"/>
      <c r="BY159" s="211"/>
      <c r="BZ159" s="211"/>
      <c r="CA159" s="209"/>
      <c r="CB159" s="224"/>
      <c r="CC159" s="204"/>
      <c r="CD159" s="204"/>
      <c r="CE159" s="204"/>
      <c r="CF159" s="211"/>
      <c r="CG159" s="211"/>
      <c r="CI159" s="209"/>
      <c r="CJ159" s="209"/>
      <c r="EH159" s="165"/>
      <c r="EI159" s="165"/>
      <c r="EJ159" s="166"/>
      <c r="EK159" s="209"/>
      <c r="EL159" s="211"/>
      <c r="EM159" s="211"/>
      <c r="EN159" s="211"/>
      <c r="EO159" s="211"/>
      <c r="EP159" s="211"/>
      <c r="ES159" s="165"/>
      <c r="ET159" s="165"/>
      <c r="EU159" s="166"/>
      <c r="EV159" s="209"/>
      <c r="EW159" s="211"/>
      <c r="EX159" s="211"/>
      <c r="EY159" s="211"/>
      <c r="EZ159" s="211"/>
      <c r="FA159" s="211"/>
      <c r="FD159" s="165"/>
      <c r="FE159" s="165"/>
      <c r="FF159" s="166"/>
      <c r="FG159" s="209"/>
      <c r="FH159" s="211"/>
      <c r="FI159" s="211"/>
      <c r="FJ159" s="211"/>
      <c r="FK159" s="211"/>
      <c r="FL159" s="211"/>
    </row>
    <row r="160" spans="9:168">
      <c r="I160" s="221">
        <f t="shared" si="85"/>
        <v>156</v>
      </c>
      <c r="J160" s="159">
        <f>'v-t_chart'!C157</f>
        <v>0</v>
      </c>
      <c r="K160" s="204">
        <f t="shared" si="91"/>
        <v>0</v>
      </c>
      <c r="L160" s="205" t="b">
        <f>IF('Input&amp;Output'!$C$3=10,phase_chart!C157,IF('Input&amp;Output'!$C$3=21,phase_chart!G157,IF('Input&amp;Output'!$C$3=22,phase_chart!K157,IF('Input&amp;Output'!$C$3=31,phase_chart!O157,IF('Input&amp;Output'!$C$3=32,phase_chart!S157,"")))))</f>
        <v>0</v>
      </c>
      <c r="M160" s="206" t="b">
        <f>IF('Input&amp;Output'!$C$3=10,phase_chart!D157,IF('Input&amp;Output'!$C$3=21,phase_chart!H157,IF('Input&amp;Output'!$C$3=22,phase_chart!L157,IF('Input&amp;Output'!$C$3=31,phase_chart!P157,IF('Input&amp;Output'!$C$3=32,phase_chart!T157,"")))))</f>
        <v>0</v>
      </c>
      <c r="N160" s="205" t="b">
        <f>IF('Input&amp;Output'!$C$3=10,phase_chart!E157,IF('Input&amp;Output'!$C$3=21,phase_chart!I157,IF('Input&amp;Output'!$C$3=22,phase_chart!M157,IF('Input&amp;Output'!$C$3=31,phase_chart!Q157,IF('Input&amp;Output'!$C$3=32,phase_chart!U157,"")))))</f>
        <v>0</v>
      </c>
      <c r="P160" s="159">
        <f>IF(NOT($J160=0),IF($J160&lt;IF($P159=0,0,VLOOKUP(P159,tbL!$M$37:$Q$43,IF(L160=TRUE,2,4))),IF($J160&gt;=VLOOKUP(P159,tbL!$M$37:$Q$43,IF(L160=TRUE,3,5)),$P159,IF(AND(L159=TRUE,L160=TRUE),$P159,$P159-1)),IF(AND(L160=TRUE,J160=VLOOKUP(P159,tbL!$M$37:$Q$43,IF(L160=TRUE,2,4))),P159,IF($P159+1&gt;$C$12,$C$12,$P159+1))),0)</f>
        <v>0</v>
      </c>
      <c r="Q160" s="159">
        <f t="shared" si="64"/>
        <v>0</v>
      </c>
      <c r="R160" s="207">
        <f t="shared" si="82"/>
        <v>0</v>
      </c>
      <c r="S160" s="208"/>
      <c r="T160" s="159">
        <f t="shared" si="83"/>
        <v>0</v>
      </c>
      <c r="U160" s="209" t="str">
        <f ca="1">IF(AND(T160=-1,N160=TRUE),"*",IF(AND(U159="*",N160=TRUE),"*",IF(AND(AND(L160=TRUE,U159="*"),J160&lt;VLOOKUP(V159+1,tbL!$M$38:$O$43,3)),"*","")))</f>
        <v/>
      </c>
      <c r="V160" s="204">
        <f t="shared" ca="1" si="65"/>
        <v>0</v>
      </c>
      <c r="Y160" s="159" t="str">
        <f t="shared" ca="1" si="66"/>
        <v/>
      </c>
      <c r="Z160" s="159" t="str">
        <f t="shared" si="67"/>
        <v/>
      </c>
      <c r="AA160" s="159">
        <f t="shared" ca="1" si="89"/>
        <v>0</v>
      </c>
      <c r="AC160" s="161" t="str">
        <f t="shared" ca="1" si="68"/>
        <v/>
      </c>
      <c r="AD160" s="161">
        <f t="shared" ca="1" si="69"/>
        <v>0</v>
      </c>
      <c r="AE160" s="161" t="str">
        <f t="shared" ca="1" si="70"/>
        <v/>
      </c>
      <c r="AF160" s="161">
        <f t="shared" ca="1" si="71"/>
        <v>0</v>
      </c>
      <c r="AG160" s="161" t="str">
        <f t="shared" ca="1" si="72"/>
        <v/>
      </c>
      <c r="AH160" s="161">
        <f t="shared" ca="1" si="73"/>
        <v>0</v>
      </c>
      <c r="AI160" s="161" t="str">
        <f t="shared" ca="1" si="74"/>
        <v/>
      </c>
      <c r="AJ160" s="161">
        <f t="shared" ca="1" si="75"/>
        <v>0</v>
      </c>
      <c r="AL160" s="161" t="str">
        <f t="shared" ca="1" si="76"/>
        <v/>
      </c>
      <c r="AM160" s="161">
        <f t="shared" ca="1" si="87"/>
        <v>0</v>
      </c>
      <c r="AN160" s="161" t="str">
        <f t="shared" ca="1" si="77"/>
        <v/>
      </c>
      <c r="AO160" s="161">
        <f t="shared" ca="1" si="86"/>
        <v>0</v>
      </c>
      <c r="AP160" s="161" t="str">
        <f t="shared" ca="1" si="78"/>
        <v/>
      </c>
      <c r="AQ160" s="161">
        <f t="shared" ca="1" si="84"/>
        <v>0</v>
      </c>
      <c r="AR160" s="161" t="str">
        <f t="shared" ca="1" si="79"/>
        <v/>
      </c>
      <c r="AS160" s="161">
        <f t="shared" ca="1" si="80"/>
        <v>0</v>
      </c>
      <c r="AT160" s="159" t="str">
        <f t="shared" ca="1" si="90"/>
        <v/>
      </c>
      <c r="AU160" s="210">
        <f t="shared" ca="1" si="63"/>
        <v>14</v>
      </c>
      <c r="AV160" s="209"/>
      <c r="AW160" s="204">
        <f t="shared" si="81"/>
        <v>928.69444444444434</v>
      </c>
      <c r="AX160" s="159"/>
      <c r="AZ160" s="159"/>
      <c r="BM160" s="207"/>
      <c r="BN160" s="212"/>
      <c r="BP160" s="209"/>
      <c r="BQ160" s="211"/>
      <c r="BR160" s="211"/>
      <c r="BS160" s="211"/>
      <c r="BT160" s="211"/>
      <c r="BU160" s="211"/>
      <c r="BV160" s="211"/>
      <c r="BW160" s="211"/>
      <c r="BX160" s="211"/>
      <c r="BY160" s="211"/>
      <c r="BZ160" s="211"/>
      <c r="CA160" s="209"/>
      <c r="CB160" s="224"/>
      <c r="CC160" s="204"/>
      <c r="CD160" s="204"/>
      <c r="CE160" s="204"/>
      <c r="CF160" s="211"/>
      <c r="CG160" s="211"/>
      <c r="CI160" s="209"/>
      <c r="CJ160" s="209"/>
      <c r="EH160" s="165"/>
      <c r="EI160" s="165"/>
      <c r="EJ160" s="166"/>
      <c r="EK160" s="209"/>
      <c r="EL160" s="211"/>
      <c r="EM160" s="211"/>
      <c r="EN160" s="211"/>
      <c r="EO160" s="211"/>
      <c r="EP160" s="211"/>
      <c r="ES160" s="165"/>
      <c r="ET160" s="165"/>
      <c r="EU160" s="166"/>
      <c r="EV160" s="209"/>
      <c r="EW160" s="211"/>
      <c r="EX160" s="211"/>
      <c r="EY160" s="211"/>
      <c r="EZ160" s="211"/>
      <c r="FA160" s="211"/>
      <c r="FD160" s="165"/>
      <c r="FE160" s="165"/>
      <c r="FF160" s="166"/>
      <c r="FG160" s="209"/>
      <c r="FH160" s="211"/>
      <c r="FI160" s="211"/>
      <c r="FJ160" s="211"/>
      <c r="FK160" s="211"/>
      <c r="FL160" s="211"/>
    </row>
    <row r="161" spans="9:168">
      <c r="I161" s="221">
        <f t="shared" si="85"/>
        <v>157</v>
      </c>
      <c r="J161" s="159">
        <f>'v-t_chart'!C158</f>
        <v>0</v>
      </c>
      <c r="K161" s="204">
        <f t="shared" si="91"/>
        <v>0</v>
      </c>
      <c r="L161" s="205" t="b">
        <f>IF('Input&amp;Output'!$C$3=10,phase_chart!C158,IF('Input&amp;Output'!$C$3=21,phase_chart!G158,IF('Input&amp;Output'!$C$3=22,phase_chart!K158,IF('Input&amp;Output'!$C$3=31,phase_chart!O158,IF('Input&amp;Output'!$C$3=32,phase_chart!S158,"")))))</f>
        <v>0</v>
      </c>
      <c r="M161" s="206" t="b">
        <f>IF('Input&amp;Output'!$C$3=10,phase_chart!D158,IF('Input&amp;Output'!$C$3=21,phase_chart!H158,IF('Input&amp;Output'!$C$3=22,phase_chart!L158,IF('Input&amp;Output'!$C$3=31,phase_chart!P158,IF('Input&amp;Output'!$C$3=32,phase_chart!T158,"")))))</f>
        <v>0</v>
      </c>
      <c r="N161" s="205" t="b">
        <f>IF('Input&amp;Output'!$C$3=10,phase_chart!E158,IF('Input&amp;Output'!$C$3=21,phase_chart!I158,IF('Input&amp;Output'!$C$3=22,phase_chart!M158,IF('Input&amp;Output'!$C$3=31,phase_chart!Q158,IF('Input&amp;Output'!$C$3=32,phase_chart!U158,"")))))</f>
        <v>0</v>
      </c>
      <c r="P161" s="159">
        <f>IF(NOT($J161=0),IF($J161&lt;IF($P160=0,0,VLOOKUP(P160,tbL!$M$37:$Q$43,IF(L161=TRUE,2,4))),IF($J161&gt;=VLOOKUP(P160,tbL!$M$37:$Q$43,IF(L161=TRUE,3,5)),$P160,IF(AND(L160=TRUE,L161=TRUE),$P160,$P160-1)),IF(AND(L161=TRUE,J161=VLOOKUP(P160,tbL!$M$37:$Q$43,IF(L161=TRUE,2,4))),P160,IF($P160+1&gt;$C$12,$C$12,$P160+1))),0)</f>
        <v>0</v>
      </c>
      <c r="Q161" s="159">
        <f t="shared" si="64"/>
        <v>0</v>
      </c>
      <c r="R161" s="207">
        <f t="shared" si="82"/>
        <v>0</v>
      </c>
      <c r="S161" s="208"/>
      <c r="T161" s="159">
        <f t="shared" si="83"/>
        <v>0</v>
      </c>
      <c r="U161" s="209" t="str">
        <f ca="1">IF(AND(T161=-1,N161=TRUE),"*",IF(AND(U160="*",N161=TRUE),"*",IF(AND(AND(L161=TRUE,U160="*"),J161&lt;VLOOKUP(V160+1,tbL!$M$38:$O$43,3)),"*","")))</f>
        <v/>
      </c>
      <c r="V161" s="204">
        <f t="shared" ca="1" si="65"/>
        <v>0</v>
      </c>
      <c r="Y161" s="159" t="str">
        <f t="shared" ca="1" si="66"/>
        <v/>
      </c>
      <c r="Z161" s="159" t="str">
        <f t="shared" si="67"/>
        <v/>
      </c>
      <c r="AA161" s="159">
        <f t="shared" ca="1" si="89"/>
        <v>0</v>
      </c>
      <c r="AC161" s="161" t="str">
        <f t="shared" ca="1" si="68"/>
        <v/>
      </c>
      <c r="AD161" s="161">
        <f t="shared" ca="1" si="69"/>
        <v>0</v>
      </c>
      <c r="AE161" s="161" t="str">
        <f t="shared" ca="1" si="70"/>
        <v/>
      </c>
      <c r="AF161" s="161">
        <f t="shared" ca="1" si="71"/>
        <v>0</v>
      </c>
      <c r="AG161" s="161" t="str">
        <f t="shared" ca="1" si="72"/>
        <v/>
      </c>
      <c r="AH161" s="161">
        <f t="shared" ca="1" si="73"/>
        <v>0</v>
      </c>
      <c r="AI161" s="161" t="str">
        <f t="shared" ca="1" si="74"/>
        <v/>
      </c>
      <c r="AJ161" s="161">
        <f t="shared" ca="1" si="75"/>
        <v>0</v>
      </c>
      <c r="AL161" s="161" t="str">
        <f t="shared" ca="1" si="76"/>
        <v/>
      </c>
      <c r="AM161" s="161">
        <f t="shared" ca="1" si="87"/>
        <v>0</v>
      </c>
      <c r="AN161" s="161" t="str">
        <f t="shared" ca="1" si="77"/>
        <v/>
      </c>
      <c r="AO161" s="161">
        <f t="shared" ca="1" si="86"/>
        <v>0</v>
      </c>
      <c r="AP161" s="161" t="str">
        <f t="shared" ca="1" si="78"/>
        <v/>
      </c>
      <c r="AQ161" s="161">
        <f t="shared" ca="1" si="84"/>
        <v>0</v>
      </c>
      <c r="AR161" s="161" t="str">
        <f t="shared" ca="1" si="79"/>
        <v/>
      </c>
      <c r="AS161" s="161">
        <f t="shared" ca="1" si="80"/>
        <v>0</v>
      </c>
      <c r="AT161" s="159" t="str">
        <f t="shared" ca="1" si="90"/>
        <v/>
      </c>
      <c r="AU161" s="210">
        <f t="shared" ca="1" si="63"/>
        <v>14</v>
      </c>
      <c r="AV161" s="209"/>
      <c r="AW161" s="204">
        <f t="shared" si="81"/>
        <v>928.69444444444434</v>
      </c>
      <c r="AX161" s="159"/>
      <c r="AZ161" s="159"/>
      <c r="BM161" s="207"/>
      <c r="BN161" s="212"/>
      <c r="BP161" s="209"/>
      <c r="BQ161" s="211"/>
      <c r="BR161" s="211"/>
      <c r="BS161" s="211"/>
      <c r="BT161" s="211"/>
      <c r="BU161" s="211"/>
      <c r="BV161" s="211"/>
      <c r="BW161" s="211"/>
      <c r="BX161" s="211"/>
      <c r="BY161" s="211"/>
      <c r="BZ161" s="211"/>
      <c r="CA161" s="209"/>
      <c r="CB161" s="224"/>
      <c r="CC161" s="204"/>
      <c r="CD161" s="204"/>
      <c r="CE161" s="204"/>
      <c r="CF161" s="211"/>
      <c r="CG161" s="211"/>
      <c r="CI161" s="209"/>
      <c r="CJ161" s="209"/>
      <c r="EH161" s="165"/>
      <c r="EI161" s="165"/>
      <c r="EJ161" s="166"/>
      <c r="EK161" s="209"/>
      <c r="EL161" s="211"/>
      <c r="EM161" s="211"/>
      <c r="EN161" s="211"/>
      <c r="EO161" s="211"/>
      <c r="EP161" s="211"/>
      <c r="ES161" s="165"/>
      <c r="ET161" s="165"/>
      <c r="EU161" s="166"/>
      <c r="EV161" s="209"/>
      <c r="EW161" s="211"/>
      <c r="EX161" s="211"/>
      <c r="EY161" s="211"/>
      <c r="EZ161" s="211"/>
      <c r="FA161" s="211"/>
      <c r="FD161" s="165"/>
      <c r="FE161" s="165"/>
      <c r="FF161" s="166"/>
      <c r="FG161" s="209"/>
      <c r="FH161" s="211"/>
      <c r="FI161" s="211"/>
      <c r="FJ161" s="211"/>
      <c r="FK161" s="211"/>
      <c r="FL161" s="211"/>
    </row>
    <row r="162" spans="9:168">
      <c r="I162" s="221">
        <f t="shared" si="85"/>
        <v>158</v>
      </c>
      <c r="J162" s="159">
        <f>'v-t_chart'!C159</f>
        <v>0</v>
      </c>
      <c r="K162" s="204">
        <f t="shared" si="91"/>
        <v>0</v>
      </c>
      <c r="L162" s="205" t="b">
        <f>IF('Input&amp;Output'!$C$3=10,phase_chart!C159,IF('Input&amp;Output'!$C$3=21,phase_chart!G159,IF('Input&amp;Output'!$C$3=22,phase_chart!K159,IF('Input&amp;Output'!$C$3=31,phase_chart!O159,IF('Input&amp;Output'!$C$3=32,phase_chart!S159,"")))))</f>
        <v>0</v>
      </c>
      <c r="M162" s="206" t="b">
        <f>IF('Input&amp;Output'!$C$3=10,phase_chart!D159,IF('Input&amp;Output'!$C$3=21,phase_chart!H159,IF('Input&amp;Output'!$C$3=22,phase_chart!L159,IF('Input&amp;Output'!$C$3=31,phase_chart!P159,IF('Input&amp;Output'!$C$3=32,phase_chart!T159,"")))))</f>
        <v>0</v>
      </c>
      <c r="N162" s="205" t="b">
        <f>IF('Input&amp;Output'!$C$3=10,phase_chart!E159,IF('Input&amp;Output'!$C$3=21,phase_chart!I159,IF('Input&amp;Output'!$C$3=22,phase_chart!M159,IF('Input&amp;Output'!$C$3=31,phase_chart!Q159,IF('Input&amp;Output'!$C$3=32,phase_chart!U159,"")))))</f>
        <v>0</v>
      </c>
      <c r="P162" s="159">
        <f>IF(NOT($J162=0),IF($J162&lt;IF($P161=0,0,VLOOKUP(P161,tbL!$M$37:$Q$43,IF(L162=TRUE,2,4))),IF($J162&gt;=VLOOKUP(P161,tbL!$M$37:$Q$43,IF(L162=TRUE,3,5)),$P161,IF(AND(L161=TRUE,L162=TRUE),$P161,$P161-1)),IF(AND(L162=TRUE,J162=VLOOKUP(P161,tbL!$M$37:$Q$43,IF(L162=TRUE,2,4))),P161,IF($P161+1&gt;$C$12,$C$12,$P161+1))),0)</f>
        <v>0</v>
      </c>
      <c r="Q162" s="159">
        <f t="shared" si="64"/>
        <v>0</v>
      </c>
      <c r="R162" s="207">
        <f t="shared" si="82"/>
        <v>0</v>
      </c>
      <c r="S162" s="208"/>
      <c r="T162" s="159">
        <f t="shared" si="83"/>
        <v>0</v>
      </c>
      <c r="U162" s="209" t="str">
        <f ca="1">IF(AND(T162=-1,N162=TRUE),"*",IF(AND(U161="*",N162=TRUE),"*",IF(AND(AND(L162=TRUE,U161="*"),J162&lt;VLOOKUP(V161+1,tbL!$M$38:$O$43,3)),"*","")))</f>
        <v/>
      </c>
      <c r="V162" s="204">
        <f t="shared" ca="1" si="65"/>
        <v>0</v>
      </c>
      <c r="Y162" s="159" t="str">
        <f t="shared" ca="1" si="66"/>
        <v/>
      </c>
      <c r="Z162" s="159" t="str">
        <f t="shared" si="67"/>
        <v/>
      </c>
      <c r="AA162" s="159">
        <f t="shared" ca="1" si="89"/>
        <v>0</v>
      </c>
      <c r="AC162" s="161" t="str">
        <f t="shared" ca="1" si="68"/>
        <v/>
      </c>
      <c r="AD162" s="161">
        <f t="shared" ca="1" si="69"/>
        <v>0</v>
      </c>
      <c r="AE162" s="161" t="str">
        <f t="shared" ca="1" si="70"/>
        <v/>
      </c>
      <c r="AF162" s="161">
        <f t="shared" ca="1" si="71"/>
        <v>0</v>
      </c>
      <c r="AG162" s="161" t="str">
        <f t="shared" ca="1" si="72"/>
        <v/>
      </c>
      <c r="AH162" s="161">
        <f t="shared" ca="1" si="73"/>
        <v>0</v>
      </c>
      <c r="AI162" s="161" t="str">
        <f t="shared" ca="1" si="74"/>
        <v/>
      </c>
      <c r="AJ162" s="161">
        <f t="shared" ca="1" si="75"/>
        <v>0</v>
      </c>
      <c r="AL162" s="161" t="str">
        <f t="shared" ca="1" si="76"/>
        <v/>
      </c>
      <c r="AM162" s="161">
        <f t="shared" ca="1" si="87"/>
        <v>0</v>
      </c>
      <c r="AN162" s="161" t="str">
        <f t="shared" ca="1" si="77"/>
        <v/>
      </c>
      <c r="AO162" s="161">
        <f t="shared" ca="1" si="86"/>
        <v>0</v>
      </c>
      <c r="AP162" s="161" t="str">
        <f t="shared" ca="1" si="78"/>
        <v/>
      </c>
      <c r="AQ162" s="161">
        <f t="shared" ca="1" si="84"/>
        <v>0</v>
      </c>
      <c r="AR162" s="161" t="str">
        <f t="shared" ca="1" si="79"/>
        <v/>
      </c>
      <c r="AS162" s="161">
        <f t="shared" ca="1" si="80"/>
        <v>0</v>
      </c>
      <c r="AT162" s="159" t="str">
        <f t="shared" ca="1" si="90"/>
        <v/>
      </c>
      <c r="AU162" s="210">
        <f t="shared" ca="1" si="63"/>
        <v>14</v>
      </c>
      <c r="AV162" s="209"/>
      <c r="AW162" s="204">
        <f t="shared" si="81"/>
        <v>928.69444444444434</v>
      </c>
      <c r="AX162" s="159"/>
      <c r="AZ162" s="159"/>
      <c r="BM162" s="207"/>
      <c r="BN162" s="212"/>
      <c r="BP162" s="209"/>
      <c r="BQ162" s="211"/>
      <c r="BR162" s="211"/>
      <c r="BS162" s="211"/>
      <c r="BT162" s="211"/>
      <c r="BU162" s="211"/>
      <c r="BV162" s="211"/>
      <c r="BW162" s="211"/>
      <c r="BX162" s="211"/>
      <c r="BY162" s="211"/>
      <c r="BZ162" s="211"/>
      <c r="CA162" s="209"/>
      <c r="CB162" s="224"/>
      <c r="CC162" s="204"/>
      <c r="CD162" s="204"/>
      <c r="CE162" s="204"/>
      <c r="CF162" s="211"/>
      <c r="CG162" s="211"/>
      <c r="CI162" s="209"/>
      <c r="CJ162" s="209"/>
      <c r="EH162" s="165"/>
      <c r="EI162" s="165"/>
      <c r="EJ162" s="166"/>
      <c r="EK162" s="209"/>
      <c r="EL162" s="211"/>
      <c r="EM162" s="211"/>
      <c r="EN162" s="211"/>
      <c r="EO162" s="211"/>
      <c r="EP162" s="211"/>
      <c r="ES162" s="165"/>
      <c r="ET162" s="165"/>
      <c r="EU162" s="166"/>
      <c r="EV162" s="209"/>
      <c r="EW162" s="211"/>
      <c r="EX162" s="211"/>
      <c r="EY162" s="211"/>
      <c r="EZ162" s="211"/>
      <c r="FA162" s="211"/>
      <c r="FD162" s="165"/>
      <c r="FE162" s="165"/>
      <c r="FF162" s="166"/>
      <c r="FG162" s="209"/>
      <c r="FH162" s="211"/>
      <c r="FI162" s="211"/>
      <c r="FJ162" s="211"/>
      <c r="FK162" s="211"/>
      <c r="FL162" s="211"/>
    </row>
    <row r="163" spans="9:168">
      <c r="I163" s="221">
        <f t="shared" si="85"/>
        <v>159</v>
      </c>
      <c r="J163" s="159">
        <f>'v-t_chart'!C160</f>
        <v>0</v>
      </c>
      <c r="K163" s="204">
        <f t="shared" si="91"/>
        <v>0</v>
      </c>
      <c r="L163" s="205" t="b">
        <f>IF('Input&amp;Output'!$C$3=10,phase_chart!C160,IF('Input&amp;Output'!$C$3=21,phase_chart!G160,IF('Input&amp;Output'!$C$3=22,phase_chart!K160,IF('Input&amp;Output'!$C$3=31,phase_chart!O160,IF('Input&amp;Output'!$C$3=32,phase_chart!S160,"")))))</f>
        <v>0</v>
      </c>
      <c r="M163" s="206" t="b">
        <f>IF('Input&amp;Output'!$C$3=10,phase_chart!D160,IF('Input&amp;Output'!$C$3=21,phase_chart!H160,IF('Input&amp;Output'!$C$3=22,phase_chart!L160,IF('Input&amp;Output'!$C$3=31,phase_chart!P160,IF('Input&amp;Output'!$C$3=32,phase_chart!T160,"")))))</f>
        <v>0</v>
      </c>
      <c r="N163" s="205" t="b">
        <f>IF('Input&amp;Output'!$C$3=10,phase_chart!E160,IF('Input&amp;Output'!$C$3=21,phase_chart!I160,IF('Input&amp;Output'!$C$3=22,phase_chart!M160,IF('Input&amp;Output'!$C$3=31,phase_chart!Q160,IF('Input&amp;Output'!$C$3=32,phase_chart!U160,"")))))</f>
        <v>0</v>
      </c>
      <c r="P163" s="159">
        <f>IF(NOT($J163=0),IF($J163&lt;IF($P162=0,0,VLOOKUP(P162,tbL!$M$37:$Q$43,IF(L163=TRUE,2,4))),IF($J163&gt;=VLOOKUP(P162,tbL!$M$37:$Q$43,IF(L163=TRUE,3,5)),$P162,IF(AND(L162=TRUE,L163=TRUE),$P162,$P162-1)),IF(AND(L163=TRUE,J163=VLOOKUP(P162,tbL!$M$37:$Q$43,IF(L163=TRUE,2,4))),P162,IF($P162+1&gt;$C$12,$C$12,$P162+1))),0)</f>
        <v>0</v>
      </c>
      <c r="Q163" s="159">
        <f t="shared" si="64"/>
        <v>0</v>
      </c>
      <c r="R163" s="207">
        <f t="shared" si="82"/>
        <v>0</v>
      </c>
      <c r="S163" s="208"/>
      <c r="T163" s="159">
        <f t="shared" si="83"/>
        <v>0</v>
      </c>
      <c r="U163" s="209" t="str">
        <f ca="1">IF(AND(T163=-1,N163=TRUE),"*",IF(AND(U162="*",N163=TRUE),"*",IF(AND(AND(L163=TRUE,U162="*"),J163&lt;VLOOKUP(V162+1,tbL!$M$38:$O$43,3)),"*","")))</f>
        <v/>
      </c>
      <c r="V163" s="204">
        <f t="shared" ca="1" si="65"/>
        <v>0</v>
      </c>
      <c r="Y163" s="159" t="str">
        <f t="shared" ca="1" si="66"/>
        <v/>
      </c>
      <c r="Z163" s="159" t="str">
        <f t="shared" si="67"/>
        <v/>
      </c>
      <c r="AA163" s="159">
        <f t="shared" ca="1" si="89"/>
        <v>0</v>
      </c>
      <c r="AC163" s="161" t="str">
        <f t="shared" ca="1" si="68"/>
        <v/>
      </c>
      <c r="AD163" s="161">
        <f t="shared" ca="1" si="69"/>
        <v>0</v>
      </c>
      <c r="AE163" s="161" t="str">
        <f t="shared" ca="1" si="70"/>
        <v/>
      </c>
      <c r="AF163" s="161">
        <f t="shared" ca="1" si="71"/>
        <v>0</v>
      </c>
      <c r="AG163" s="161" t="str">
        <f t="shared" ca="1" si="72"/>
        <v/>
      </c>
      <c r="AH163" s="161">
        <f t="shared" ca="1" si="73"/>
        <v>0</v>
      </c>
      <c r="AI163" s="161" t="str">
        <f t="shared" ca="1" si="74"/>
        <v/>
      </c>
      <c r="AJ163" s="161">
        <f t="shared" ca="1" si="75"/>
        <v>0</v>
      </c>
      <c r="AL163" s="161" t="str">
        <f t="shared" ca="1" si="76"/>
        <v/>
      </c>
      <c r="AM163" s="161">
        <f t="shared" ca="1" si="87"/>
        <v>0</v>
      </c>
      <c r="AN163" s="161" t="str">
        <f t="shared" ca="1" si="77"/>
        <v/>
      </c>
      <c r="AO163" s="161">
        <f t="shared" ca="1" si="86"/>
        <v>0</v>
      </c>
      <c r="AP163" s="161" t="str">
        <f t="shared" ca="1" si="78"/>
        <v/>
      </c>
      <c r="AQ163" s="161">
        <f t="shared" ca="1" si="84"/>
        <v>0</v>
      </c>
      <c r="AR163" s="161" t="str">
        <f t="shared" ca="1" si="79"/>
        <v/>
      </c>
      <c r="AS163" s="161">
        <f t="shared" ca="1" si="80"/>
        <v>0</v>
      </c>
      <c r="AT163" s="159" t="str">
        <f t="shared" ca="1" si="90"/>
        <v/>
      </c>
      <c r="AU163" s="210">
        <f t="shared" ca="1" si="63"/>
        <v>14</v>
      </c>
      <c r="AV163" s="209"/>
      <c r="AW163" s="204">
        <f t="shared" si="81"/>
        <v>928.69444444444434</v>
      </c>
      <c r="AX163" s="159"/>
      <c r="AZ163" s="159"/>
      <c r="BM163" s="207"/>
      <c r="BN163" s="212"/>
      <c r="BP163" s="209"/>
      <c r="BQ163" s="211"/>
      <c r="BR163" s="211"/>
      <c r="BS163" s="211"/>
      <c r="BT163" s="211"/>
      <c r="BU163" s="211"/>
      <c r="BV163" s="211"/>
      <c r="BW163" s="211"/>
      <c r="BX163" s="211"/>
      <c r="BY163" s="211"/>
      <c r="BZ163" s="211"/>
      <c r="CA163" s="209"/>
      <c r="CB163" s="224"/>
      <c r="CC163" s="204"/>
      <c r="CD163" s="204"/>
      <c r="CE163" s="204"/>
      <c r="CF163" s="211"/>
      <c r="CG163" s="211"/>
      <c r="CI163" s="209"/>
      <c r="CJ163" s="209"/>
      <c r="EH163" s="165"/>
      <c r="EI163" s="165"/>
      <c r="EJ163" s="166"/>
      <c r="EK163" s="209"/>
      <c r="EL163" s="211"/>
      <c r="EM163" s="211"/>
      <c r="EN163" s="211"/>
      <c r="EO163" s="211"/>
      <c r="EP163" s="211"/>
      <c r="ES163" s="165"/>
      <c r="ET163" s="165"/>
      <c r="EU163" s="166"/>
      <c r="EV163" s="209"/>
      <c r="EW163" s="211"/>
      <c r="EX163" s="211"/>
      <c r="EY163" s="211"/>
      <c r="EZ163" s="211"/>
      <c r="FA163" s="211"/>
      <c r="FD163" s="165"/>
      <c r="FE163" s="165"/>
      <c r="FF163" s="166"/>
      <c r="FG163" s="209"/>
      <c r="FH163" s="211"/>
      <c r="FI163" s="211"/>
      <c r="FJ163" s="211"/>
      <c r="FK163" s="211"/>
      <c r="FL163" s="211"/>
    </row>
    <row r="164" spans="9:168">
      <c r="I164" s="221">
        <f t="shared" si="85"/>
        <v>160</v>
      </c>
      <c r="J164" s="159">
        <f>'v-t_chart'!C161</f>
        <v>0</v>
      </c>
      <c r="K164" s="204">
        <f t="shared" si="91"/>
        <v>0</v>
      </c>
      <c r="L164" s="205" t="b">
        <f>IF('Input&amp;Output'!$C$3=10,phase_chart!C161,IF('Input&amp;Output'!$C$3=21,phase_chart!G161,IF('Input&amp;Output'!$C$3=22,phase_chart!K161,IF('Input&amp;Output'!$C$3=31,phase_chart!O161,IF('Input&amp;Output'!$C$3=32,phase_chart!S161,"")))))</f>
        <v>0</v>
      </c>
      <c r="M164" s="206" t="b">
        <f>IF('Input&amp;Output'!$C$3=10,phase_chart!D161,IF('Input&amp;Output'!$C$3=21,phase_chart!H161,IF('Input&amp;Output'!$C$3=22,phase_chart!L161,IF('Input&amp;Output'!$C$3=31,phase_chart!P161,IF('Input&amp;Output'!$C$3=32,phase_chart!T161,"")))))</f>
        <v>0</v>
      </c>
      <c r="N164" s="205" t="b">
        <f>IF('Input&amp;Output'!$C$3=10,phase_chart!E161,IF('Input&amp;Output'!$C$3=21,phase_chart!I161,IF('Input&amp;Output'!$C$3=22,phase_chart!M161,IF('Input&amp;Output'!$C$3=31,phase_chart!Q161,IF('Input&amp;Output'!$C$3=32,phase_chart!U161,"")))))</f>
        <v>0</v>
      </c>
      <c r="P164" s="159">
        <f>IF(NOT($J164=0),IF($J164&lt;IF($P163=0,0,VLOOKUP(P163,tbL!$M$37:$Q$43,IF(L164=TRUE,2,4))),IF($J164&gt;=VLOOKUP(P163,tbL!$M$37:$Q$43,IF(L164=TRUE,3,5)),$P163,IF(AND(L163=TRUE,L164=TRUE),$P163,$P163-1)),IF(AND(L164=TRUE,J164=VLOOKUP(P163,tbL!$M$37:$Q$43,IF(L164=TRUE,2,4))),P163,IF($P163+1&gt;$C$12,$C$12,$P163+1))),0)</f>
        <v>0</v>
      </c>
      <c r="Q164" s="159">
        <f t="shared" si="64"/>
        <v>0</v>
      </c>
      <c r="R164" s="207">
        <f t="shared" si="82"/>
        <v>0</v>
      </c>
      <c r="S164" s="208"/>
      <c r="T164" s="159">
        <f t="shared" si="83"/>
        <v>0</v>
      </c>
      <c r="U164" s="209" t="str">
        <f ca="1">IF(AND(T164=-1,N164=TRUE),"*",IF(AND(U163="*",N164=TRUE),"*",IF(AND(AND(L164=TRUE,U163="*"),J164&lt;VLOOKUP(V163+1,tbL!$M$38:$O$43,3)),"*","")))</f>
        <v/>
      </c>
      <c r="V164" s="204">
        <f t="shared" ca="1" si="65"/>
        <v>0</v>
      </c>
      <c r="Y164" s="159" t="str">
        <f t="shared" ca="1" si="66"/>
        <v/>
      </c>
      <c r="Z164" s="159" t="str">
        <f t="shared" si="67"/>
        <v/>
      </c>
      <c r="AA164" s="159">
        <f t="shared" ca="1" si="89"/>
        <v>0</v>
      </c>
      <c r="AC164" s="161" t="str">
        <f t="shared" ca="1" si="68"/>
        <v/>
      </c>
      <c r="AD164" s="161">
        <f t="shared" ca="1" si="69"/>
        <v>0</v>
      </c>
      <c r="AE164" s="161" t="str">
        <f t="shared" ca="1" si="70"/>
        <v/>
      </c>
      <c r="AF164" s="161">
        <f t="shared" ca="1" si="71"/>
        <v>0</v>
      </c>
      <c r="AG164" s="161" t="str">
        <f t="shared" ca="1" si="72"/>
        <v/>
      </c>
      <c r="AH164" s="161">
        <f t="shared" ca="1" si="73"/>
        <v>0</v>
      </c>
      <c r="AI164" s="161" t="str">
        <f t="shared" ca="1" si="74"/>
        <v/>
      </c>
      <c r="AJ164" s="161">
        <f t="shared" ca="1" si="75"/>
        <v>0</v>
      </c>
      <c r="AL164" s="161" t="str">
        <f t="shared" ca="1" si="76"/>
        <v/>
      </c>
      <c r="AM164" s="161">
        <f t="shared" ca="1" si="87"/>
        <v>0</v>
      </c>
      <c r="AN164" s="161" t="str">
        <f t="shared" ca="1" si="77"/>
        <v/>
      </c>
      <c r="AO164" s="161">
        <f t="shared" ca="1" si="86"/>
        <v>0</v>
      </c>
      <c r="AP164" s="161" t="str">
        <f t="shared" ca="1" si="78"/>
        <v/>
      </c>
      <c r="AQ164" s="161">
        <f t="shared" ca="1" si="84"/>
        <v>0</v>
      </c>
      <c r="AR164" s="161" t="str">
        <f t="shared" ca="1" si="79"/>
        <v/>
      </c>
      <c r="AS164" s="161">
        <f t="shared" ca="1" si="80"/>
        <v>0</v>
      </c>
      <c r="AT164" s="159" t="str">
        <f t="shared" ca="1" si="90"/>
        <v/>
      </c>
      <c r="AU164" s="210">
        <f t="shared" ca="1" si="63"/>
        <v>14</v>
      </c>
      <c r="AV164" s="209"/>
      <c r="AW164" s="204">
        <f t="shared" si="81"/>
        <v>928.69444444444434</v>
      </c>
      <c r="AX164" s="159"/>
      <c r="AZ164" s="159"/>
      <c r="BM164" s="207"/>
      <c r="BN164" s="212"/>
      <c r="BP164" s="209"/>
      <c r="BQ164" s="211"/>
      <c r="BR164" s="211"/>
      <c r="BS164" s="211"/>
      <c r="BT164" s="211"/>
      <c r="BU164" s="211"/>
      <c r="BV164" s="211"/>
      <c r="BW164" s="211"/>
      <c r="BX164" s="211"/>
      <c r="BY164" s="211"/>
      <c r="BZ164" s="211"/>
      <c r="CA164" s="209"/>
      <c r="CB164" s="224"/>
      <c r="CC164" s="204"/>
      <c r="CD164" s="204"/>
      <c r="CE164" s="204"/>
      <c r="CF164" s="211"/>
      <c r="CG164" s="211"/>
      <c r="CI164" s="209"/>
      <c r="CJ164" s="209"/>
      <c r="EH164" s="165"/>
      <c r="EI164" s="165"/>
      <c r="EJ164" s="166"/>
      <c r="EK164" s="209"/>
      <c r="EL164" s="211"/>
      <c r="EM164" s="211"/>
      <c r="EN164" s="211"/>
      <c r="EO164" s="211"/>
      <c r="EP164" s="211"/>
      <c r="ES164" s="165"/>
      <c r="ET164" s="165"/>
      <c r="EU164" s="166"/>
      <c r="EV164" s="209"/>
      <c r="EW164" s="211"/>
      <c r="EX164" s="211"/>
      <c r="EY164" s="211"/>
      <c r="EZ164" s="211"/>
      <c r="FA164" s="211"/>
      <c r="FD164" s="165"/>
      <c r="FE164" s="165"/>
      <c r="FF164" s="166"/>
      <c r="FG164" s="209"/>
      <c r="FH164" s="211"/>
      <c r="FI164" s="211"/>
      <c r="FJ164" s="211"/>
      <c r="FK164" s="211"/>
      <c r="FL164" s="211"/>
    </row>
    <row r="165" spans="9:168">
      <c r="I165" s="221">
        <f t="shared" si="85"/>
        <v>161</v>
      </c>
      <c r="J165" s="159">
        <f>'v-t_chart'!C162</f>
        <v>0</v>
      </c>
      <c r="K165" s="204">
        <f t="shared" si="91"/>
        <v>0</v>
      </c>
      <c r="L165" s="205" t="b">
        <f>IF('Input&amp;Output'!$C$3=10,phase_chart!C162,IF('Input&amp;Output'!$C$3=21,phase_chart!G162,IF('Input&amp;Output'!$C$3=22,phase_chart!K162,IF('Input&amp;Output'!$C$3=31,phase_chart!O162,IF('Input&amp;Output'!$C$3=32,phase_chart!S162,"")))))</f>
        <v>0</v>
      </c>
      <c r="M165" s="206" t="b">
        <f>IF('Input&amp;Output'!$C$3=10,phase_chart!D162,IF('Input&amp;Output'!$C$3=21,phase_chart!H162,IF('Input&amp;Output'!$C$3=22,phase_chart!L162,IF('Input&amp;Output'!$C$3=31,phase_chart!P162,IF('Input&amp;Output'!$C$3=32,phase_chart!T162,"")))))</f>
        <v>0</v>
      </c>
      <c r="N165" s="205" t="b">
        <f>IF('Input&amp;Output'!$C$3=10,phase_chart!E162,IF('Input&amp;Output'!$C$3=21,phase_chart!I162,IF('Input&amp;Output'!$C$3=22,phase_chart!M162,IF('Input&amp;Output'!$C$3=31,phase_chart!Q162,IF('Input&amp;Output'!$C$3=32,phase_chart!U162,"")))))</f>
        <v>0</v>
      </c>
      <c r="P165" s="159">
        <f>IF(NOT($J165=0),IF($J165&lt;IF($P164=0,0,VLOOKUP(P164,tbL!$M$37:$Q$43,IF(L165=TRUE,2,4))),IF($J165&gt;=VLOOKUP(P164,tbL!$M$37:$Q$43,IF(L165=TRUE,3,5)),$P164,IF(AND(L164=TRUE,L165=TRUE),$P164,$P164-1)),IF(AND(L165=TRUE,J165=VLOOKUP(P164,tbL!$M$37:$Q$43,IF(L165=TRUE,2,4))),P164,IF($P164+1&gt;$C$12,$C$12,$P164+1))),0)</f>
        <v>0</v>
      </c>
      <c r="Q165" s="159">
        <f t="shared" si="64"/>
        <v>0</v>
      </c>
      <c r="R165" s="207">
        <f t="shared" si="82"/>
        <v>0</v>
      </c>
      <c r="S165" s="208"/>
      <c r="T165" s="159">
        <f t="shared" si="83"/>
        <v>0</v>
      </c>
      <c r="U165" s="209" t="str">
        <f ca="1">IF(AND(T165=-1,N165=TRUE),"*",IF(AND(U164="*",N165=TRUE),"*",IF(AND(AND(L165=TRUE,U164="*"),J165&lt;VLOOKUP(V164+1,tbL!$M$38:$O$43,3)),"*","")))</f>
        <v/>
      </c>
      <c r="V165" s="204">
        <f t="shared" ca="1" si="65"/>
        <v>0</v>
      </c>
      <c r="Y165" s="159" t="str">
        <f t="shared" ca="1" si="66"/>
        <v/>
      </c>
      <c r="Z165" s="159" t="str">
        <f t="shared" si="67"/>
        <v/>
      </c>
      <c r="AA165" s="159">
        <f t="shared" ca="1" si="89"/>
        <v>0</v>
      </c>
      <c r="AC165" s="161" t="str">
        <f t="shared" ca="1" si="68"/>
        <v/>
      </c>
      <c r="AD165" s="161">
        <f t="shared" ca="1" si="69"/>
        <v>0</v>
      </c>
      <c r="AE165" s="161" t="str">
        <f t="shared" ca="1" si="70"/>
        <v/>
      </c>
      <c r="AF165" s="161">
        <f t="shared" ca="1" si="71"/>
        <v>0</v>
      </c>
      <c r="AG165" s="161" t="str">
        <f t="shared" ca="1" si="72"/>
        <v/>
      </c>
      <c r="AH165" s="161">
        <f t="shared" ca="1" si="73"/>
        <v>0</v>
      </c>
      <c r="AI165" s="161" t="str">
        <f t="shared" ca="1" si="74"/>
        <v/>
      </c>
      <c r="AJ165" s="161">
        <f t="shared" ca="1" si="75"/>
        <v>0</v>
      </c>
      <c r="AL165" s="161" t="str">
        <f t="shared" ca="1" si="76"/>
        <v/>
      </c>
      <c r="AM165" s="161">
        <f t="shared" ca="1" si="87"/>
        <v>0</v>
      </c>
      <c r="AN165" s="161" t="str">
        <f t="shared" ca="1" si="77"/>
        <v/>
      </c>
      <c r="AO165" s="161">
        <f t="shared" ca="1" si="86"/>
        <v>0</v>
      </c>
      <c r="AP165" s="161" t="str">
        <f t="shared" ca="1" si="78"/>
        <v/>
      </c>
      <c r="AQ165" s="161">
        <f t="shared" ca="1" si="84"/>
        <v>0</v>
      </c>
      <c r="AR165" s="161" t="str">
        <f t="shared" ca="1" si="79"/>
        <v/>
      </c>
      <c r="AS165" s="161">
        <f t="shared" ca="1" si="80"/>
        <v>0</v>
      </c>
      <c r="AT165" s="159" t="str">
        <f t="shared" ca="1" si="90"/>
        <v/>
      </c>
      <c r="AU165" s="210">
        <f t="shared" ca="1" si="63"/>
        <v>14</v>
      </c>
      <c r="AV165" s="209"/>
      <c r="AW165" s="204">
        <f t="shared" si="81"/>
        <v>928.69444444444434</v>
      </c>
      <c r="AX165" s="159"/>
      <c r="AZ165" s="159"/>
      <c r="BM165" s="207"/>
      <c r="BN165" s="212"/>
      <c r="BP165" s="209"/>
      <c r="BQ165" s="211"/>
      <c r="BR165" s="211"/>
      <c r="BS165" s="211"/>
      <c r="BT165" s="211"/>
      <c r="BU165" s="211"/>
      <c r="BV165" s="211"/>
      <c r="BW165" s="211"/>
      <c r="BX165" s="211"/>
      <c r="BY165" s="211"/>
      <c r="BZ165" s="211"/>
      <c r="CA165" s="209"/>
      <c r="CB165" s="224"/>
      <c r="CC165" s="204"/>
      <c r="CD165" s="204"/>
      <c r="CE165" s="204"/>
      <c r="CF165" s="211"/>
      <c r="CG165" s="211"/>
      <c r="CI165" s="209"/>
      <c r="CJ165" s="209"/>
      <c r="EH165" s="165"/>
      <c r="EI165" s="165"/>
      <c r="EJ165" s="166"/>
      <c r="EK165" s="209"/>
      <c r="EL165" s="211"/>
      <c r="EM165" s="211"/>
      <c r="EN165" s="211"/>
      <c r="EO165" s="211"/>
      <c r="EP165" s="211"/>
      <c r="ES165" s="165"/>
      <c r="ET165" s="165"/>
      <c r="EU165" s="166"/>
      <c r="EV165" s="209"/>
      <c r="EW165" s="211"/>
      <c r="EX165" s="211"/>
      <c r="EY165" s="211"/>
      <c r="EZ165" s="211"/>
      <c r="FA165" s="211"/>
      <c r="FD165" s="165"/>
      <c r="FE165" s="165"/>
      <c r="FF165" s="166"/>
      <c r="FG165" s="209"/>
      <c r="FH165" s="211"/>
      <c r="FI165" s="211"/>
      <c r="FJ165" s="211"/>
      <c r="FK165" s="211"/>
      <c r="FL165" s="211"/>
    </row>
    <row r="166" spans="9:168">
      <c r="I166" s="221">
        <f t="shared" si="85"/>
        <v>162</v>
      </c>
      <c r="J166" s="159">
        <f>'v-t_chart'!C163</f>
        <v>0</v>
      </c>
      <c r="K166" s="204">
        <f t="shared" si="91"/>
        <v>0</v>
      </c>
      <c r="L166" s="205" t="b">
        <f>IF('Input&amp;Output'!$C$3=10,phase_chart!C163,IF('Input&amp;Output'!$C$3=21,phase_chart!G163,IF('Input&amp;Output'!$C$3=22,phase_chart!K163,IF('Input&amp;Output'!$C$3=31,phase_chart!O163,IF('Input&amp;Output'!$C$3=32,phase_chart!S163,"")))))</f>
        <v>0</v>
      </c>
      <c r="M166" s="206" t="b">
        <f>IF('Input&amp;Output'!$C$3=10,phase_chart!D163,IF('Input&amp;Output'!$C$3=21,phase_chart!H163,IF('Input&amp;Output'!$C$3=22,phase_chart!L163,IF('Input&amp;Output'!$C$3=31,phase_chart!P163,IF('Input&amp;Output'!$C$3=32,phase_chart!T163,"")))))</f>
        <v>0</v>
      </c>
      <c r="N166" s="205" t="b">
        <f>IF('Input&amp;Output'!$C$3=10,phase_chart!E163,IF('Input&amp;Output'!$C$3=21,phase_chart!I163,IF('Input&amp;Output'!$C$3=22,phase_chart!M163,IF('Input&amp;Output'!$C$3=31,phase_chart!Q163,IF('Input&amp;Output'!$C$3=32,phase_chart!U163,"")))))</f>
        <v>0</v>
      </c>
      <c r="P166" s="159">
        <f>IF(NOT($J166=0),IF($J166&lt;IF($P165=0,0,VLOOKUP(P165,tbL!$M$37:$Q$43,IF(L166=TRUE,2,4))),IF($J166&gt;=VLOOKUP(P165,tbL!$M$37:$Q$43,IF(L166=TRUE,3,5)),$P165,IF(AND(L165=TRUE,L166=TRUE),$P165,$P165-1)),IF(AND(L166=TRUE,J166=VLOOKUP(P165,tbL!$M$37:$Q$43,IF(L166=TRUE,2,4))),P165,IF($P165+1&gt;$C$12,$C$12,$P165+1))),0)</f>
        <v>0</v>
      </c>
      <c r="Q166" s="159">
        <f t="shared" si="64"/>
        <v>0</v>
      </c>
      <c r="R166" s="207">
        <f t="shared" si="82"/>
        <v>0</v>
      </c>
      <c r="S166" s="208"/>
      <c r="T166" s="159">
        <f t="shared" si="83"/>
        <v>0</v>
      </c>
      <c r="U166" s="209" t="str">
        <f ca="1">IF(AND(T166=-1,N166=TRUE),"*",IF(AND(U165="*",N166=TRUE),"*",IF(AND(AND(L166=TRUE,U165="*"),J166&lt;VLOOKUP(V165+1,tbL!$M$38:$O$43,3)),"*","")))</f>
        <v/>
      </c>
      <c r="V166" s="204">
        <f t="shared" ca="1" si="65"/>
        <v>0</v>
      </c>
      <c r="Y166" s="159" t="str">
        <f t="shared" ca="1" si="66"/>
        <v/>
      </c>
      <c r="Z166" s="159" t="str">
        <f t="shared" si="67"/>
        <v/>
      </c>
      <c r="AA166" s="159">
        <f t="shared" ca="1" si="89"/>
        <v>0</v>
      </c>
      <c r="AC166" s="161" t="str">
        <f t="shared" ca="1" si="68"/>
        <v/>
      </c>
      <c r="AD166" s="161">
        <f t="shared" ca="1" si="69"/>
        <v>0</v>
      </c>
      <c r="AE166" s="161" t="str">
        <f t="shared" ca="1" si="70"/>
        <v/>
      </c>
      <c r="AF166" s="161">
        <f t="shared" ca="1" si="71"/>
        <v>0</v>
      </c>
      <c r="AG166" s="161" t="str">
        <f t="shared" ca="1" si="72"/>
        <v/>
      </c>
      <c r="AH166" s="161">
        <f t="shared" ca="1" si="73"/>
        <v>0</v>
      </c>
      <c r="AI166" s="161" t="str">
        <f t="shared" ca="1" si="74"/>
        <v/>
      </c>
      <c r="AJ166" s="161">
        <f t="shared" ca="1" si="75"/>
        <v>0</v>
      </c>
      <c r="AL166" s="161" t="str">
        <f t="shared" ca="1" si="76"/>
        <v/>
      </c>
      <c r="AM166" s="161">
        <f t="shared" ca="1" si="87"/>
        <v>0</v>
      </c>
      <c r="AN166" s="161" t="str">
        <f t="shared" ca="1" si="77"/>
        <v/>
      </c>
      <c r="AO166" s="161">
        <f t="shared" ca="1" si="86"/>
        <v>0</v>
      </c>
      <c r="AP166" s="161" t="str">
        <f t="shared" ca="1" si="78"/>
        <v/>
      </c>
      <c r="AQ166" s="161">
        <f t="shared" ca="1" si="84"/>
        <v>0</v>
      </c>
      <c r="AR166" s="161" t="str">
        <f t="shared" ca="1" si="79"/>
        <v/>
      </c>
      <c r="AS166" s="161">
        <f t="shared" ca="1" si="80"/>
        <v>0</v>
      </c>
      <c r="AT166" s="159" t="str">
        <f t="shared" ca="1" si="90"/>
        <v/>
      </c>
      <c r="AU166" s="210">
        <f t="shared" ca="1" si="63"/>
        <v>14</v>
      </c>
      <c r="AV166" s="209"/>
      <c r="AW166" s="204">
        <f t="shared" si="81"/>
        <v>928.69444444444434</v>
      </c>
      <c r="AX166" s="159"/>
      <c r="AZ166" s="159"/>
      <c r="BM166" s="207"/>
      <c r="BN166" s="212"/>
      <c r="BP166" s="209"/>
      <c r="BQ166" s="211"/>
      <c r="BR166" s="211"/>
      <c r="BS166" s="211"/>
      <c r="BT166" s="211"/>
      <c r="BU166" s="211"/>
      <c r="BV166" s="211"/>
      <c r="BW166" s="211"/>
      <c r="BX166" s="211"/>
      <c r="BY166" s="211"/>
      <c r="BZ166" s="211"/>
      <c r="CA166" s="209"/>
      <c r="CB166" s="224"/>
      <c r="CC166" s="204"/>
      <c r="CD166" s="204"/>
      <c r="CE166" s="204"/>
      <c r="CF166" s="211"/>
      <c r="CG166" s="211"/>
      <c r="CI166" s="209"/>
      <c r="CJ166" s="209"/>
      <c r="EH166" s="165"/>
      <c r="EI166" s="165"/>
      <c r="EJ166" s="166"/>
      <c r="EK166" s="209"/>
      <c r="EL166" s="211"/>
      <c r="EM166" s="211"/>
      <c r="EN166" s="211"/>
      <c r="EO166" s="211"/>
      <c r="EP166" s="211"/>
      <c r="ES166" s="165"/>
      <c r="ET166" s="165"/>
      <c r="EU166" s="166"/>
      <c r="EV166" s="209"/>
      <c r="EW166" s="211"/>
      <c r="EX166" s="211"/>
      <c r="EY166" s="211"/>
      <c r="EZ166" s="211"/>
      <c r="FA166" s="211"/>
      <c r="FD166" s="165"/>
      <c r="FE166" s="165"/>
      <c r="FF166" s="166"/>
      <c r="FG166" s="209"/>
      <c r="FH166" s="211"/>
      <c r="FI166" s="211"/>
      <c r="FJ166" s="211"/>
      <c r="FK166" s="211"/>
      <c r="FL166" s="211"/>
    </row>
    <row r="167" spans="9:168">
      <c r="I167" s="221">
        <f t="shared" si="85"/>
        <v>163</v>
      </c>
      <c r="J167" s="159">
        <f>'v-t_chart'!C164</f>
        <v>0</v>
      </c>
      <c r="K167" s="204">
        <f t="shared" si="91"/>
        <v>0</v>
      </c>
      <c r="L167" s="205" t="b">
        <f>IF('Input&amp;Output'!$C$3=10,phase_chart!C164,IF('Input&amp;Output'!$C$3=21,phase_chart!G164,IF('Input&amp;Output'!$C$3=22,phase_chart!K164,IF('Input&amp;Output'!$C$3=31,phase_chart!O164,IF('Input&amp;Output'!$C$3=32,phase_chart!S164,"")))))</f>
        <v>0</v>
      </c>
      <c r="M167" s="206" t="b">
        <f>IF('Input&amp;Output'!$C$3=10,phase_chart!D164,IF('Input&amp;Output'!$C$3=21,phase_chart!H164,IF('Input&amp;Output'!$C$3=22,phase_chart!L164,IF('Input&amp;Output'!$C$3=31,phase_chart!P164,IF('Input&amp;Output'!$C$3=32,phase_chart!T164,"")))))</f>
        <v>0</v>
      </c>
      <c r="N167" s="205" t="b">
        <f>IF('Input&amp;Output'!$C$3=10,phase_chart!E164,IF('Input&amp;Output'!$C$3=21,phase_chart!I164,IF('Input&amp;Output'!$C$3=22,phase_chart!M164,IF('Input&amp;Output'!$C$3=31,phase_chart!Q164,IF('Input&amp;Output'!$C$3=32,phase_chart!U164,"")))))</f>
        <v>0</v>
      </c>
      <c r="P167" s="159">
        <f>IF(NOT($J167=0),IF($J167&lt;IF($P166=0,0,VLOOKUP(P166,tbL!$M$37:$Q$43,IF(L167=TRUE,2,4))),IF($J167&gt;=VLOOKUP(P166,tbL!$M$37:$Q$43,IF(L167=TRUE,3,5)),$P166,IF(AND(L166=TRUE,L167=TRUE),$P166,$P166-1)),IF(AND(L167=TRUE,J167=VLOOKUP(P166,tbL!$M$37:$Q$43,IF(L167=TRUE,2,4))),P166,IF($P166+1&gt;$C$12,$C$12,$P166+1))),0)</f>
        <v>0</v>
      </c>
      <c r="Q167" s="159">
        <f t="shared" si="64"/>
        <v>0</v>
      </c>
      <c r="R167" s="207">
        <f t="shared" si="82"/>
        <v>0</v>
      </c>
      <c r="S167" s="208"/>
      <c r="T167" s="159">
        <f t="shared" si="83"/>
        <v>0</v>
      </c>
      <c r="U167" s="209" t="str">
        <f ca="1">IF(AND(T167=-1,N167=TRUE),"*",IF(AND(U166="*",N167=TRUE),"*",IF(AND(AND(L167=TRUE,U166="*"),J167&lt;VLOOKUP(V166+1,tbL!$M$38:$O$43,3)),"*","")))</f>
        <v/>
      </c>
      <c r="V167" s="204">
        <f t="shared" ca="1" si="65"/>
        <v>0</v>
      </c>
      <c r="Y167" s="159" t="str">
        <f t="shared" ca="1" si="66"/>
        <v/>
      </c>
      <c r="Z167" s="159" t="str">
        <f t="shared" si="67"/>
        <v/>
      </c>
      <c r="AA167" s="159">
        <f t="shared" ca="1" si="89"/>
        <v>0</v>
      </c>
      <c r="AC167" s="161" t="str">
        <f t="shared" ca="1" si="68"/>
        <v/>
      </c>
      <c r="AD167" s="161">
        <f t="shared" ca="1" si="69"/>
        <v>0</v>
      </c>
      <c r="AE167" s="161" t="str">
        <f t="shared" ca="1" si="70"/>
        <v/>
      </c>
      <c r="AF167" s="161">
        <f t="shared" ca="1" si="71"/>
        <v>0</v>
      </c>
      <c r="AG167" s="161" t="str">
        <f t="shared" ca="1" si="72"/>
        <v/>
      </c>
      <c r="AH167" s="161">
        <f t="shared" ca="1" si="73"/>
        <v>0</v>
      </c>
      <c r="AI167" s="161" t="str">
        <f t="shared" ca="1" si="74"/>
        <v/>
      </c>
      <c r="AJ167" s="161">
        <f t="shared" ca="1" si="75"/>
        <v>0</v>
      </c>
      <c r="AL167" s="161" t="str">
        <f t="shared" ca="1" si="76"/>
        <v/>
      </c>
      <c r="AM167" s="161">
        <f t="shared" ca="1" si="87"/>
        <v>0</v>
      </c>
      <c r="AN167" s="161" t="str">
        <f t="shared" ca="1" si="77"/>
        <v/>
      </c>
      <c r="AO167" s="161">
        <f t="shared" ca="1" si="86"/>
        <v>0</v>
      </c>
      <c r="AP167" s="161" t="str">
        <f t="shared" ca="1" si="78"/>
        <v/>
      </c>
      <c r="AQ167" s="161">
        <f t="shared" ca="1" si="84"/>
        <v>0</v>
      </c>
      <c r="AR167" s="161" t="str">
        <f t="shared" ca="1" si="79"/>
        <v/>
      </c>
      <c r="AS167" s="161">
        <f t="shared" ca="1" si="80"/>
        <v>0</v>
      </c>
      <c r="AT167" s="159" t="str">
        <f t="shared" ca="1" si="90"/>
        <v/>
      </c>
      <c r="AU167" s="210">
        <f t="shared" ca="1" si="63"/>
        <v>14</v>
      </c>
      <c r="AV167" s="209"/>
      <c r="AW167" s="204">
        <f t="shared" si="81"/>
        <v>928.69444444444434</v>
      </c>
      <c r="AX167" s="159"/>
      <c r="AZ167" s="159"/>
      <c r="BM167" s="207"/>
      <c r="BN167" s="212"/>
      <c r="BP167" s="209"/>
      <c r="BQ167" s="211"/>
      <c r="BR167" s="211"/>
      <c r="BS167" s="211"/>
      <c r="BT167" s="211"/>
      <c r="BU167" s="211"/>
      <c r="BV167" s="211"/>
      <c r="BW167" s="211"/>
      <c r="BX167" s="211"/>
      <c r="BY167" s="211"/>
      <c r="BZ167" s="211"/>
      <c r="CA167" s="209"/>
      <c r="CB167" s="224"/>
      <c r="CC167" s="204"/>
      <c r="CD167" s="204"/>
      <c r="CE167" s="204"/>
      <c r="CF167" s="211"/>
      <c r="CG167" s="211"/>
      <c r="CI167" s="209"/>
      <c r="CJ167" s="209"/>
      <c r="EH167" s="165"/>
      <c r="EI167" s="165"/>
      <c r="EJ167" s="166"/>
      <c r="EK167" s="209"/>
      <c r="EL167" s="211"/>
      <c r="EM167" s="211"/>
      <c r="EN167" s="211"/>
      <c r="EO167" s="211"/>
      <c r="EP167" s="211"/>
      <c r="ES167" s="165"/>
      <c r="ET167" s="165"/>
      <c r="EU167" s="166"/>
      <c r="EV167" s="209"/>
      <c r="EW167" s="211"/>
      <c r="EX167" s="211"/>
      <c r="EY167" s="211"/>
      <c r="EZ167" s="211"/>
      <c r="FA167" s="211"/>
      <c r="FD167" s="165"/>
      <c r="FE167" s="165"/>
      <c r="FF167" s="166"/>
      <c r="FG167" s="209"/>
      <c r="FH167" s="211"/>
      <c r="FI167" s="211"/>
      <c r="FJ167" s="211"/>
      <c r="FK167" s="211"/>
      <c r="FL167" s="211"/>
    </row>
    <row r="168" spans="9:168">
      <c r="I168" s="221">
        <f t="shared" si="85"/>
        <v>164</v>
      </c>
      <c r="J168" s="159">
        <f>'v-t_chart'!C165</f>
        <v>0</v>
      </c>
      <c r="K168" s="204">
        <f t="shared" si="91"/>
        <v>0</v>
      </c>
      <c r="L168" s="205" t="b">
        <f>IF('Input&amp;Output'!$C$3=10,phase_chart!C165,IF('Input&amp;Output'!$C$3=21,phase_chart!G165,IF('Input&amp;Output'!$C$3=22,phase_chart!K165,IF('Input&amp;Output'!$C$3=31,phase_chart!O165,IF('Input&amp;Output'!$C$3=32,phase_chart!S165,"")))))</f>
        <v>0</v>
      </c>
      <c r="M168" s="206" t="b">
        <f>IF('Input&amp;Output'!$C$3=10,phase_chart!D165,IF('Input&amp;Output'!$C$3=21,phase_chart!H165,IF('Input&amp;Output'!$C$3=22,phase_chart!L165,IF('Input&amp;Output'!$C$3=31,phase_chart!P165,IF('Input&amp;Output'!$C$3=32,phase_chart!T165,"")))))</f>
        <v>0</v>
      </c>
      <c r="N168" s="205" t="b">
        <f>IF('Input&amp;Output'!$C$3=10,phase_chart!E165,IF('Input&amp;Output'!$C$3=21,phase_chart!I165,IF('Input&amp;Output'!$C$3=22,phase_chart!M165,IF('Input&amp;Output'!$C$3=31,phase_chart!Q165,IF('Input&amp;Output'!$C$3=32,phase_chart!U165,"")))))</f>
        <v>0</v>
      </c>
      <c r="P168" s="159">
        <f>IF(NOT($J168=0),IF($J168&lt;IF($P167=0,0,VLOOKUP(P167,tbL!$M$37:$Q$43,IF(L168=TRUE,2,4))),IF($J168&gt;=VLOOKUP(P167,tbL!$M$37:$Q$43,IF(L168=TRUE,3,5)),$P167,IF(AND(L167=TRUE,L168=TRUE),$P167,$P167-1)),IF(AND(L168=TRUE,J168=VLOOKUP(P167,tbL!$M$37:$Q$43,IF(L168=TRUE,2,4))),P167,IF($P167+1&gt;$C$12,$C$12,$P167+1))),0)</f>
        <v>0</v>
      </c>
      <c r="Q168" s="159">
        <f t="shared" si="64"/>
        <v>0</v>
      </c>
      <c r="R168" s="207">
        <f t="shared" si="82"/>
        <v>0</v>
      </c>
      <c r="S168" s="208"/>
      <c r="T168" s="159">
        <f t="shared" si="83"/>
        <v>0</v>
      </c>
      <c r="U168" s="209" t="str">
        <f ca="1">IF(AND(T168=-1,N168=TRUE),"*",IF(AND(U167="*",N168=TRUE),"*",IF(AND(AND(L168=TRUE,U167="*"),J168&lt;VLOOKUP(V167+1,tbL!$M$38:$O$43,3)),"*","")))</f>
        <v/>
      </c>
      <c r="V168" s="204">
        <f t="shared" ca="1" si="65"/>
        <v>0</v>
      </c>
      <c r="Y168" s="159" t="str">
        <f t="shared" ca="1" si="66"/>
        <v/>
      </c>
      <c r="Z168" s="159" t="str">
        <f t="shared" si="67"/>
        <v/>
      </c>
      <c r="AA168" s="159">
        <f t="shared" ca="1" si="89"/>
        <v>0</v>
      </c>
      <c r="AC168" s="161" t="str">
        <f t="shared" ca="1" si="68"/>
        <v/>
      </c>
      <c r="AD168" s="161">
        <f t="shared" ca="1" si="69"/>
        <v>0</v>
      </c>
      <c r="AE168" s="161" t="str">
        <f t="shared" ca="1" si="70"/>
        <v/>
      </c>
      <c r="AF168" s="161">
        <f t="shared" ca="1" si="71"/>
        <v>0</v>
      </c>
      <c r="AG168" s="161" t="str">
        <f t="shared" ca="1" si="72"/>
        <v/>
      </c>
      <c r="AH168" s="161">
        <f t="shared" ca="1" si="73"/>
        <v>0</v>
      </c>
      <c r="AI168" s="161" t="str">
        <f t="shared" ca="1" si="74"/>
        <v/>
      </c>
      <c r="AJ168" s="161">
        <f t="shared" ca="1" si="75"/>
        <v>0</v>
      </c>
      <c r="AL168" s="161" t="str">
        <f t="shared" ca="1" si="76"/>
        <v/>
      </c>
      <c r="AM168" s="161">
        <f t="shared" ca="1" si="87"/>
        <v>0</v>
      </c>
      <c r="AN168" s="161" t="str">
        <f t="shared" ca="1" si="77"/>
        <v/>
      </c>
      <c r="AO168" s="161">
        <f t="shared" ca="1" si="86"/>
        <v>0</v>
      </c>
      <c r="AP168" s="161" t="str">
        <f t="shared" ca="1" si="78"/>
        <v/>
      </c>
      <c r="AQ168" s="161">
        <f t="shared" ca="1" si="84"/>
        <v>0</v>
      </c>
      <c r="AR168" s="161" t="str">
        <f t="shared" ca="1" si="79"/>
        <v/>
      </c>
      <c r="AS168" s="161">
        <f t="shared" ca="1" si="80"/>
        <v>0</v>
      </c>
      <c r="AT168" s="159" t="str">
        <f t="shared" ca="1" si="90"/>
        <v/>
      </c>
      <c r="AU168" s="210">
        <f t="shared" ca="1" si="63"/>
        <v>14</v>
      </c>
      <c r="AV168" s="209"/>
      <c r="AW168" s="204">
        <f t="shared" si="81"/>
        <v>928.69444444444434</v>
      </c>
      <c r="AX168" s="159"/>
      <c r="AZ168" s="159"/>
      <c r="BM168" s="207"/>
      <c r="BN168" s="212"/>
      <c r="BP168" s="209"/>
      <c r="BQ168" s="211"/>
      <c r="BR168" s="211"/>
      <c r="BS168" s="211"/>
      <c r="BT168" s="211"/>
      <c r="BU168" s="211"/>
      <c r="BV168" s="211"/>
      <c r="BW168" s="211"/>
      <c r="BX168" s="211"/>
      <c r="BY168" s="211"/>
      <c r="BZ168" s="211"/>
      <c r="CA168" s="209"/>
      <c r="CB168" s="224"/>
      <c r="CC168" s="204"/>
      <c r="CD168" s="204"/>
      <c r="CE168" s="204"/>
      <c r="CF168" s="211"/>
      <c r="CG168" s="211"/>
      <c r="CI168" s="209"/>
      <c r="CJ168" s="209"/>
      <c r="EH168" s="165"/>
      <c r="EI168" s="165"/>
      <c r="EJ168" s="166"/>
      <c r="EK168" s="209"/>
      <c r="EL168" s="211"/>
      <c r="EM168" s="211"/>
      <c r="EN168" s="211"/>
      <c r="EO168" s="211"/>
      <c r="EP168" s="211"/>
      <c r="ES168" s="165"/>
      <c r="ET168" s="165"/>
      <c r="EU168" s="166"/>
      <c r="EV168" s="209"/>
      <c r="EW168" s="211"/>
      <c r="EX168" s="211"/>
      <c r="EY168" s="211"/>
      <c r="EZ168" s="211"/>
      <c r="FA168" s="211"/>
      <c r="FD168" s="165"/>
      <c r="FE168" s="165"/>
      <c r="FF168" s="166"/>
      <c r="FG168" s="209"/>
      <c r="FH168" s="211"/>
      <c r="FI168" s="211"/>
      <c r="FJ168" s="211"/>
      <c r="FK168" s="211"/>
      <c r="FL168" s="211"/>
    </row>
    <row r="169" spans="9:168">
      <c r="I169" s="221">
        <f t="shared" si="85"/>
        <v>165</v>
      </c>
      <c r="J169" s="159">
        <f>'v-t_chart'!C166</f>
        <v>0</v>
      </c>
      <c r="K169" s="204">
        <f t="shared" si="91"/>
        <v>0</v>
      </c>
      <c r="L169" s="205" t="b">
        <f>IF('Input&amp;Output'!$C$3=10,phase_chart!C166,IF('Input&amp;Output'!$C$3=21,phase_chart!G166,IF('Input&amp;Output'!$C$3=22,phase_chart!K166,IF('Input&amp;Output'!$C$3=31,phase_chart!O166,IF('Input&amp;Output'!$C$3=32,phase_chart!S166,"")))))</f>
        <v>0</v>
      </c>
      <c r="M169" s="206" t="b">
        <f>IF('Input&amp;Output'!$C$3=10,phase_chart!D166,IF('Input&amp;Output'!$C$3=21,phase_chart!H166,IF('Input&amp;Output'!$C$3=22,phase_chart!L166,IF('Input&amp;Output'!$C$3=31,phase_chart!P166,IF('Input&amp;Output'!$C$3=32,phase_chart!T166,"")))))</f>
        <v>0</v>
      </c>
      <c r="N169" s="205" t="b">
        <f>IF('Input&amp;Output'!$C$3=10,phase_chart!E166,IF('Input&amp;Output'!$C$3=21,phase_chart!I166,IF('Input&amp;Output'!$C$3=22,phase_chart!M166,IF('Input&amp;Output'!$C$3=31,phase_chart!Q166,IF('Input&amp;Output'!$C$3=32,phase_chart!U166,"")))))</f>
        <v>0</v>
      </c>
      <c r="P169" s="159">
        <f>IF(NOT($J169=0),IF($J169&lt;IF($P168=0,0,VLOOKUP(P168,tbL!$M$37:$Q$43,IF(L169=TRUE,2,4))),IF($J169&gt;=VLOOKUP(P168,tbL!$M$37:$Q$43,IF(L169=TRUE,3,5)),$P168,IF(AND(L168=TRUE,L169=TRUE),$P168,$P168-1)),IF(AND(L169=TRUE,J169=VLOOKUP(P168,tbL!$M$37:$Q$43,IF(L169=TRUE,2,4))),P168,IF($P168+1&gt;$C$12,$C$12,$P168+1))),0)</f>
        <v>0</v>
      </c>
      <c r="Q169" s="159">
        <f t="shared" si="64"/>
        <v>0</v>
      </c>
      <c r="R169" s="207">
        <f t="shared" si="82"/>
        <v>0</v>
      </c>
      <c r="S169" s="208"/>
      <c r="T169" s="159">
        <f t="shared" si="83"/>
        <v>0</v>
      </c>
      <c r="U169" s="209" t="str">
        <f ca="1">IF(AND(T169=-1,N169=TRUE),"*",IF(AND(U168="*",N169=TRUE),"*",IF(AND(AND(L169=TRUE,U168="*"),J169&lt;VLOOKUP(V168+1,tbL!$M$38:$O$43,3)),"*","")))</f>
        <v/>
      </c>
      <c r="V169" s="204">
        <f t="shared" ca="1" si="65"/>
        <v>0</v>
      </c>
      <c r="Y169" s="159" t="str">
        <f t="shared" ca="1" si="66"/>
        <v/>
      </c>
      <c r="Z169" s="159" t="str">
        <f t="shared" si="67"/>
        <v/>
      </c>
      <c r="AA169" s="159">
        <f t="shared" ca="1" si="89"/>
        <v>0</v>
      </c>
      <c r="AC169" s="161" t="str">
        <f t="shared" ca="1" si="68"/>
        <v/>
      </c>
      <c r="AD169" s="161">
        <f t="shared" ca="1" si="69"/>
        <v>0</v>
      </c>
      <c r="AE169" s="161" t="str">
        <f t="shared" ca="1" si="70"/>
        <v/>
      </c>
      <c r="AF169" s="161">
        <f t="shared" ca="1" si="71"/>
        <v>0</v>
      </c>
      <c r="AG169" s="161" t="str">
        <f t="shared" ca="1" si="72"/>
        <v/>
      </c>
      <c r="AH169" s="161">
        <f t="shared" ca="1" si="73"/>
        <v>0</v>
      </c>
      <c r="AI169" s="161" t="str">
        <f t="shared" ca="1" si="74"/>
        <v/>
      </c>
      <c r="AJ169" s="161">
        <f t="shared" ca="1" si="75"/>
        <v>0</v>
      </c>
      <c r="AL169" s="161" t="str">
        <f t="shared" ca="1" si="76"/>
        <v/>
      </c>
      <c r="AM169" s="161">
        <f t="shared" ca="1" si="87"/>
        <v>0</v>
      </c>
      <c r="AN169" s="161" t="str">
        <f t="shared" ca="1" si="77"/>
        <v/>
      </c>
      <c r="AO169" s="161">
        <f t="shared" ca="1" si="86"/>
        <v>0</v>
      </c>
      <c r="AP169" s="161" t="str">
        <f t="shared" ca="1" si="78"/>
        <v/>
      </c>
      <c r="AQ169" s="161">
        <f t="shared" ca="1" si="84"/>
        <v>0</v>
      </c>
      <c r="AR169" s="161" t="str">
        <f t="shared" ca="1" si="79"/>
        <v/>
      </c>
      <c r="AS169" s="161">
        <f t="shared" ca="1" si="80"/>
        <v>0</v>
      </c>
      <c r="AT169" s="159" t="str">
        <f t="shared" ca="1" si="90"/>
        <v/>
      </c>
      <c r="AU169" s="210">
        <f t="shared" ca="1" si="63"/>
        <v>14</v>
      </c>
      <c r="AV169" s="209"/>
      <c r="AW169" s="204">
        <f t="shared" si="81"/>
        <v>928.69444444444434</v>
      </c>
      <c r="AX169" s="159"/>
      <c r="AZ169" s="159"/>
      <c r="BM169" s="207"/>
      <c r="BN169" s="212"/>
      <c r="BP169" s="209"/>
      <c r="BQ169" s="211"/>
      <c r="BR169" s="211"/>
      <c r="BS169" s="211"/>
      <c r="BT169" s="211"/>
      <c r="BU169" s="211"/>
      <c r="BV169" s="211"/>
      <c r="BW169" s="211"/>
      <c r="BX169" s="211"/>
      <c r="BY169" s="211"/>
      <c r="BZ169" s="211"/>
      <c r="CA169" s="209"/>
      <c r="CB169" s="224"/>
      <c r="CC169" s="204"/>
      <c r="CD169" s="204"/>
      <c r="CE169" s="204"/>
      <c r="CF169" s="211"/>
      <c r="CG169" s="211"/>
      <c r="CI169" s="209"/>
      <c r="CJ169" s="209"/>
      <c r="EH169" s="165"/>
      <c r="EI169" s="165"/>
      <c r="EJ169" s="166"/>
      <c r="EK169" s="209"/>
      <c r="EL169" s="211"/>
      <c r="EM169" s="211"/>
      <c r="EN169" s="211"/>
      <c r="EO169" s="211"/>
      <c r="EP169" s="211"/>
      <c r="ES169" s="165"/>
      <c r="ET169" s="165"/>
      <c r="EU169" s="166"/>
      <c r="EV169" s="209"/>
      <c r="EW169" s="211"/>
      <c r="EX169" s="211"/>
      <c r="EY169" s="211"/>
      <c r="EZ169" s="211"/>
      <c r="FA169" s="211"/>
      <c r="FD169" s="165"/>
      <c r="FE169" s="165"/>
      <c r="FF169" s="166"/>
      <c r="FG169" s="209"/>
      <c r="FH169" s="211"/>
      <c r="FI169" s="211"/>
      <c r="FJ169" s="211"/>
      <c r="FK169" s="211"/>
      <c r="FL169" s="211"/>
    </row>
    <row r="170" spans="9:168">
      <c r="I170" s="221">
        <f t="shared" si="85"/>
        <v>166</v>
      </c>
      <c r="J170" s="159">
        <f>'v-t_chart'!C167</f>
        <v>0</v>
      </c>
      <c r="K170" s="204">
        <f t="shared" si="91"/>
        <v>0</v>
      </c>
      <c r="L170" s="205" t="b">
        <f>IF('Input&amp;Output'!$C$3=10,phase_chart!C167,IF('Input&amp;Output'!$C$3=21,phase_chart!G167,IF('Input&amp;Output'!$C$3=22,phase_chart!K167,IF('Input&amp;Output'!$C$3=31,phase_chart!O167,IF('Input&amp;Output'!$C$3=32,phase_chart!S167,"")))))</f>
        <v>0</v>
      </c>
      <c r="M170" s="206" t="b">
        <f>IF('Input&amp;Output'!$C$3=10,phase_chart!D167,IF('Input&amp;Output'!$C$3=21,phase_chart!H167,IF('Input&amp;Output'!$C$3=22,phase_chart!L167,IF('Input&amp;Output'!$C$3=31,phase_chart!P167,IF('Input&amp;Output'!$C$3=32,phase_chart!T167,"")))))</f>
        <v>0</v>
      </c>
      <c r="N170" s="205" t="b">
        <f>IF('Input&amp;Output'!$C$3=10,phase_chart!E167,IF('Input&amp;Output'!$C$3=21,phase_chart!I167,IF('Input&amp;Output'!$C$3=22,phase_chart!M167,IF('Input&amp;Output'!$C$3=31,phase_chart!Q167,IF('Input&amp;Output'!$C$3=32,phase_chart!U167,"")))))</f>
        <v>0</v>
      </c>
      <c r="P170" s="159">
        <f>IF(NOT($J170=0),IF($J170&lt;IF($P169=0,0,VLOOKUP(P169,tbL!$M$37:$Q$43,IF(L170=TRUE,2,4))),IF($J170&gt;=VLOOKUP(P169,tbL!$M$37:$Q$43,IF(L170=TRUE,3,5)),$P169,IF(AND(L169=TRUE,L170=TRUE),$P169,$P169-1)),IF(AND(L170=TRUE,J170=VLOOKUP(P169,tbL!$M$37:$Q$43,IF(L170=TRUE,2,4))),P169,IF($P169+1&gt;$C$12,$C$12,$P169+1))),0)</f>
        <v>0</v>
      </c>
      <c r="Q170" s="159">
        <f t="shared" si="64"/>
        <v>0</v>
      </c>
      <c r="R170" s="207">
        <f t="shared" si="82"/>
        <v>0</v>
      </c>
      <c r="S170" s="208"/>
      <c r="T170" s="159">
        <f t="shared" si="83"/>
        <v>0</v>
      </c>
      <c r="U170" s="209" t="str">
        <f ca="1">IF(AND(T170=-1,N170=TRUE),"*",IF(AND(U169="*",N170=TRUE),"*",IF(AND(AND(L170=TRUE,U169="*"),J170&lt;VLOOKUP(V169+1,tbL!$M$38:$O$43,3)),"*","")))</f>
        <v/>
      </c>
      <c r="V170" s="204">
        <f t="shared" ca="1" si="65"/>
        <v>0</v>
      </c>
      <c r="Y170" s="159" t="str">
        <f t="shared" ca="1" si="66"/>
        <v/>
      </c>
      <c r="Z170" s="159" t="str">
        <f t="shared" si="67"/>
        <v/>
      </c>
      <c r="AA170" s="159">
        <f t="shared" ca="1" si="89"/>
        <v>0</v>
      </c>
      <c r="AC170" s="161" t="str">
        <f t="shared" ca="1" si="68"/>
        <v/>
      </c>
      <c r="AD170" s="161">
        <f t="shared" ca="1" si="69"/>
        <v>0</v>
      </c>
      <c r="AE170" s="161" t="str">
        <f t="shared" ca="1" si="70"/>
        <v/>
      </c>
      <c r="AF170" s="161">
        <f t="shared" ca="1" si="71"/>
        <v>0</v>
      </c>
      <c r="AG170" s="161" t="str">
        <f t="shared" ca="1" si="72"/>
        <v/>
      </c>
      <c r="AH170" s="161">
        <f t="shared" ca="1" si="73"/>
        <v>0</v>
      </c>
      <c r="AI170" s="161" t="str">
        <f t="shared" ca="1" si="74"/>
        <v/>
      </c>
      <c r="AJ170" s="161">
        <f t="shared" ca="1" si="75"/>
        <v>0</v>
      </c>
      <c r="AL170" s="161" t="str">
        <f t="shared" ca="1" si="76"/>
        <v/>
      </c>
      <c r="AM170" s="161">
        <f t="shared" ca="1" si="87"/>
        <v>0</v>
      </c>
      <c r="AN170" s="161" t="str">
        <f t="shared" ca="1" si="77"/>
        <v/>
      </c>
      <c r="AO170" s="161">
        <f t="shared" ca="1" si="86"/>
        <v>0</v>
      </c>
      <c r="AP170" s="161" t="str">
        <f t="shared" ca="1" si="78"/>
        <v/>
      </c>
      <c r="AQ170" s="161">
        <f t="shared" ca="1" si="84"/>
        <v>0</v>
      </c>
      <c r="AR170" s="161" t="str">
        <f t="shared" ca="1" si="79"/>
        <v/>
      </c>
      <c r="AS170" s="161">
        <f t="shared" ca="1" si="80"/>
        <v>0</v>
      </c>
      <c r="AT170" s="159" t="str">
        <f t="shared" ca="1" si="90"/>
        <v/>
      </c>
      <c r="AU170" s="210">
        <f t="shared" ca="1" si="63"/>
        <v>14</v>
      </c>
      <c r="AV170" s="209"/>
      <c r="AW170" s="204">
        <f t="shared" si="81"/>
        <v>928.69444444444434</v>
      </c>
      <c r="AX170" s="159"/>
      <c r="AZ170" s="159"/>
      <c r="BM170" s="207"/>
      <c r="BN170" s="212"/>
      <c r="BP170" s="209"/>
      <c r="BQ170" s="211"/>
      <c r="BR170" s="211"/>
      <c r="BS170" s="211"/>
      <c r="BT170" s="211"/>
      <c r="BU170" s="211"/>
      <c r="BV170" s="211"/>
      <c r="BW170" s="211"/>
      <c r="BX170" s="211"/>
      <c r="BY170" s="211"/>
      <c r="BZ170" s="211"/>
      <c r="CA170" s="209"/>
      <c r="CB170" s="224"/>
      <c r="CC170" s="204"/>
      <c r="CD170" s="204"/>
      <c r="CE170" s="204"/>
      <c r="CF170" s="211"/>
      <c r="CG170" s="211"/>
      <c r="CI170" s="209"/>
      <c r="CJ170" s="209"/>
      <c r="EH170" s="165"/>
      <c r="EI170" s="165"/>
      <c r="EJ170" s="166"/>
      <c r="EK170" s="209"/>
      <c r="EL170" s="211"/>
      <c r="EM170" s="211"/>
      <c r="EN170" s="211"/>
      <c r="EO170" s="211"/>
      <c r="EP170" s="211"/>
      <c r="ES170" s="165"/>
      <c r="ET170" s="165"/>
      <c r="EU170" s="166"/>
      <c r="EV170" s="209"/>
      <c r="EW170" s="211"/>
      <c r="EX170" s="211"/>
      <c r="EY170" s="211"/>
      <c r="EZ170" s="211"/>
      <c r="FA170" s="211"/>
      <c r="FD170" s="165"/>
      <c r="FE170" s="165"/>
      <c r="FF170" s="166"/>
      <c r="FG170" s="209"/>
      <c r="FH170" s="211"/>
      <c r="FI170" s="211"/>
      <c r="FJ170" s="211"/>
      <c r="FK170" s="211"/>
      <c r="FL170" s="211"/>
    </row>
    <row r="171" spans="9:168">
      <c r="I171" s="221">
        <f t="shared" si="85"/>
        <v>167</v>
      </c>
      <c r="J171" s="159">
        <f>'v-t_chart'!C168</f>
        <v>0</v>
      </c>
      <c r="K171" s="204">
        <f t="shared" si="91"/>
        <v>0</v>
      </c>
      <c r="L171" s="205" t="b">
        <f>IF('Input&amp;Output'!$C$3=10,phase_chart!C168,IF('Input&amp;Output'!$C$3=21,phase_chart!G168,IF('Input&amp;Output'!$C$3=22,phase_chart!K168,IF('Input&amp;Output'!$C$3=31,phase_chart!O168,IF('Input&amp;Output'!$C$3=32,phase_chart!S168,"")))))</f>
        <v>0</v>
      </c>
      <c r="M171" s="206" t="b">
        <f>IF('Input&amp;Output'!$C$3=10,phase_chart!D168,IF('Input&amp;Output'!$C$3=21,phase_chart!H168,IF('Input&amp;Output'!$C$3=22,phase_chart!L168,IF('Input&amp;Output'!$C$3=31,phase_chart!P168,IF('Input&amp;Output'!$C$3=32,phase_chart!T168,"")))))</f>
        <v>0</v>
      </c>
      <c r="N171" s="205" t="b">
        <f>IF('Input&amp;Output'!$C$3=10,phase_chart!E168,IF('Input&amp;Output'!$C$3=21,phase_chart!I168,IF('Input&amp;Output'!$C$3=22,phase_chart!M168,IF('Input&amp;Output'!$C$3=31,phase_chart!Q168,IF('Input&amp;Output'!$C$3=32,phase_chart!U168,"")))))</f>
        <v>0</v>
      </c>
      <c r="P171" s="159">
        <f>IF(NOT($J171=0),IF($J171&lt;IF($P170=0,0,VLOOKUP(P170,tbL!$M$37:$Q$43,IF(L171=TRUE,2,4))),IF($J171&gt;=VLOOKUP(P170,tbL!$M$37:$Q$43,IF(L171=TRUE,3,5)),$P170,IF(AND(L170=TRUE,L171=TRUE),$P170,$P170-1)),IF(AND(L171=TRUE,J171=VLOOKUP(P170,tbL!$M$37:$Q$43,IF(L171=TRUE,2,4))),P170,IF($P170+1&gt;$C$12,$C$12,$P170+1))),0)</f>
        <v>0</v>
      </c>
      <c r="Q171" s="159">
        <f t="shared" si="64"/>
        <v>0</v>
      </c>
      <c r="R171" s="207">
        <f t="shared" si="82"/>
        <v>0</v>
      </c>
      <c r="S171" s="208"/>
      <c r="T171" s="159">
        <f t="shared" si="83"/>
        <v>0</v>
      </c>
      <c r="U171" s="209" t="str">
        <f ca="1">IF(AND(T171=-1,N171=TRUE),"*",IF(AND(U170="*",N171=TRUE),"*",IF(AND(AND(L171=TRUE,U170="*"),J171&lt;VLOOKUP(V170+1,tbL!$M$38:$O$43,3)),"*","")))</f>
        <v/>
      </c>
      <c r="V171" s="204">
        <f t="shared" ca="1" si="65"/>
        <v>0</v>
      </c>
      <c r="Y171" s="159" t="str">
        <f t="shared" ca="1" si="66"/>
        <v/>
      </c>
      <c r="Z171" s="159" t="str">
        <f t="shared" si="67"/>
        <v/>
      </c>
      <c r="AA171" s="159">
        <f t="shared" ca="1" si="89"/>
        <v>0</v>
      </c>
      <c r="AC171" s="161" t="str">
        <f t="shared" ca="1" si="68"/>
        <v/>
      </c>
      <c r="AD171" s="161">
        <f t="shared" ca="1" si="69"/>
        <v>0</v>
      </c>
      <c r="AE171" s="161" t="str">
        <f t="shared" ca="1" si="70"/>
        <v/>
      </c>
      <c r="AF171" s="161">
        <f t="shared" ca="1" si="71"/>
        <v>0</v>
      </c>
      <c r="AG171" s="161" t="str">
        <f t="shared" ca="1" si="72"/>
        <v/>
      </c>
      <c r="AH171" s="161">
        <f t="shared" ca="1" si="73"/>
        <v>0</v>
      </c>
      <c r="AI171" s="161" t="str">
        <f t="shared" ca="1" si="74"/>
        <v/>
      </c>
      <c r="AJ171" s="161">
        <f t="shared" ca="1" si="75"/>
        <v>0</v>
      </c>
      <c r="AL171" s="161" t="str">
        <f t="shared" ca="1" si="76"/>
        <v/>
      </c>
      <c r="AM171" s="161">
        <f t="shared" ca="1" si="87"/>
        <v>0</v>
      </c>
      <c r="AN171" s="161" t="str">
        <f t="shared" ca="1" si="77"/>
        <v/>
      </c>
      <c r="AO171" s="161">
        <f t="shared" ca="1" si="86"/>
        <v>0</v>
      </c>
      <c r="AP171" s="161" t="str">
        <f t="shared" ca="1" si="78"/>
        <v/>
      </c>
      <c r="AQ171" s="161">
        <f t="shared" ca="1" si="84"/>
        <v>0</v>
      </c>
      <c r="AR171" s="161" t="str">
        <f t="shared" ca="1" si="79"/>
        <v/>
      </c>
      <c r="AS171" s="161">
        <f t="shared" ca="1" si="80"/>
        <v>0</v>
      </c>
      <c r="AT171" s="159" t="str">
        <f t="shared" ca="1" si="90"/>
        <v/>
      </c>
      <c r="AU171" s="210">
        <f t="shared" ca="1" si="63"/>
        <v>14</v>
      </c>
      <c r="AV171" s="209"/>
      <c r="AW171" s="204">
        <f t="shared" si="81"/>
        <v>928.69444444444434</v>
      </c>
      <c r="AX171" s="159"/>
      <c r="AZ171" s="159"/>
      <c r="BM171" s="207"/>
      <c r="BN171" s="212"/>
      <c r="BP171" s="209"/>
      <c r="BQ171" s="211"/>
      <c r="BR171" s="211"/>
      <c r="BS171" s="211"/>
      <c r="BT171" s="211"/>
      <c r="BU171" s="211"/>
      <c r="BV171" s="211"/>
      <c r="BW171" s="211"/>
      <c r="BX171" s="211"/>
      <c r="BY171" s="211"/>
      <c r="BZ171" s="211"/>
      <c r="CA171" s="209"/>
      <c r="CB171" s="224"/>
      <c r="CC171" s="204"/>
      <c r="CD171" s="204"/>
      <c r="CE171" s="204"/>
      <c r="CF171" s="211"/>
      <c r="CG171" s="211"/>
      <c r="CI171" s="209"/>
      <c r="CJ171" s="209"/>
      <c r="EH171" s="165"/>
      <c r="EI171" s="165"/>
      <c r="EJ171" s="166"/>
      <c r="EK171" s="209"/>
      <c r="EL171" s="211"/>
      <c r="EM171" s="211"/>
      <c r="EN171" s="211"/>
      <c r="EO171" s="211"/>
      <c r="EP171" s="211"/>
      <c r="ES171" s="165"/>
      <c r="ET171" s="165"/>
      <c r="EU171" s="166"/>
      <c r="EV171" s="209"/>
      <c r="EW171" s="211"/>
      <c r="EX171" s="211"/>
      <c r="EY171" s="211"/>
      <c r="EZ171" s="211"/>
      <c r="FA171" s="211"/>
      <c r="FD171" s="165"/>
      <c r="FE171" s="165"/>
      <c r="FF171" s="166"/>
      <c r="FG171" s="209"/>
      <c r="FH171" s="211"/>
      <c r="FI171" s="211"/>
      <c r="FJ171" s="211"/>
      <c r="FK171" s="211"/>
      <c r="FL171" s="211"/>
    </row>
    <row r="172" spans="9:168">
      <c r="I172" s="221">
        <f t="shared" si="85"/>
        <v>168</v>
      </c>
      <c r="J172" s="159">
        <f>'v-t_chart'!C169</f>
        <v>0</v>
      </c>
      <c r="K172" s="204">
        <f t="shared" si="91"/>
        <v>0</v>
      </c>
      <c r="L172" s="205" t="b">
        <f>IF('Input&amp;Output'!$C$3=10,phase_chart!C169,IF('Input&amp;Output'!$C$3=21,phase_chart!G169,IF('Input&amp;Output'!$C$3=22,phase_chart!K169,IF('Input&amp;Output'!$C$3=31,phase_chart!O169,IF('Input&amp;Output'!$C$3=32,phase_chart!S169,"")))))</f>
        <v>0</v>
      </c>
      <c r="M172" s="206" t="b">
        <f>IF('Input&amp;Output'!$C$3=10,phase_chart!D169,IF('Input&amp;Output'!$C$3=21,phase_chart!H169,IF('Input&amp;Output'!$C$3=22,phase_chart!L169,IF('Input&amp;Output'!$C$3=31,phase_chart!P169,IF('Input&amp;Output'!$C$3=32,phase_chart!T169,"")))))</f>
        <v>0</v>
      </c>
      <c r="N172" s="205" t="b">
        <f>IF('Input&amp;Output'!$C$3=10,phase_chart!E169,IF('Input&amp;Output'!$C$3=21,phase_chart!I169,IF('Input&amp;Output'!$C$3=22,phase_chart!M169,IF('Input&amp;Output'!$C$3=31,phase_chart!Q169,IF('Input&amp;Output'!$C$3=32,phase_chart!U169,"")))))</f>
        <v>0</v>
      </c>
      <c r="P172" s="159">
        <f>IF(NOT($J172=0),IF($J172&lt;IF($P171=0,0,VLOOKUP(P171,tbL!$M$37:$Q$43,IF(L172=TRUE,2,4))),IF($J172&gt;=VLOOKUP(P171,tbL!$M$37:$Q$43,IF(L172=TRUE,3,5)),$P171,IF(AND(L171=TRUE,L172=TRUE),$P171,$P171-1)),IF(AND(L172=TRUE,J172=VLOOKUP(P171,tbL!$M$37:$Q$43,IF(L172=TRUE,2,4))),P171,IF($P171+1&gt;$C$12,$C$12,$P171+1))),0)</f>
        <v>0</v>
      </c>
      <c r="Q172" s="159">
        <f t="shared" si="64"/>
        <v>0</v>
      </c>
      <c r="R172" s="207">
        <f t="shared" si="82"/>
        <v>0</v>
      </c>
      <c r="S172" s="208"/>
      <c r="T172" s="159">
        <f t="shared" si="83"/>
        <v>0</v>
      </c>
      <c r="U172" s="209" t="str">
        <f ca="1">IF(AND(T172=-1,N172=TRUE),"*",IF(AND(U171="*",N172=TRUE),"*",IF(AND(AND(L172=TRUE,U171="*"),J172&lt;VLOOKUP(V171+1,tbL!$M$38:$O$43,3)),"*","")))</f>
        <v/>
      </c>
      <c r="V172" s="204">
        <f t="shared" ca="1" si="65"/>
        <v>0</v>
      </c>
      <c r="Y172" s="159" t="str">
        <f t="shared" ca="1" si="66"/>
        <v/>
      </c>
      <c r="Z172" s="159" t="str">
        <f t="shared" si="67"/>
        <v/>
      </c>
      <c r="AA172" s="159">
        <f t="shared" ca="1" si="89"/>
        <v>0</v>
      </c>
      <c r="AC172" s="161" t="str">
        <f t="shared" ca="1" si="68"/>
        <v/>
      </c>
      <c r="AD172" s="161">
        <f t="shared" ca="1" si="69"/>
        <v>0</v>
      </c>
      <c r="AE172" s="161" t="str">
        <f t="shared" ca="1" si="70"/>
        <v/>
      </c>
      <c r="AF172" s="161">
        <f t="shared" ca="1" si="71"/>
        <v>0</v>
      </c>
      <c r="AG172" s="161" t="str">
        <f t="shared" ca="1" si="72"/>
        <v/>
      </c>
      <c r="AH172" s="161">
        <f t="shared" ca="1" si="73"/>
        <v>0</v>
      </c>
      <c r="AI172" s="161" t="str">
        <f t="shared" ca="1" si="74"/>
        <v/>
      </c>
      <c r="AJ172" s="161">
        <f t="shared" ca="1" si="75"/>
        <v>0</v>
      </c>
      <c r="AL172" s="161" t="str">
        <f t="shared" ca="1" si="76"/>
        <v/>
      </c>
      <c r="AM172" s="161">
        <f t="shared" ca="1" si="87"/>
        <v>0</v>
      </c>
      <c r="AN172" s="161" t="str">
        <f t="shared" ca="1" si="77"/>
        <v/>
      </c>
      <c r="AO172" s="161">
        <f t="shared" ca="1" si="86"/>
        <v>0</v>
      </c>
      <c r="AP172" s="161" t="str">
        <f t="shared" ca="1" si="78"/>
        <v/>
      </c>
      <c r="AQ172" s="161">
        <f t="shared" ca="1" si="84"/>
        <v>0</v>
      </c>
      <c r="AR172" s="161" t="str">
        <f t="shared" ca="1" si="79"/>
        <v/>
      </c>
      <c r="AS172" s="161">
        <f t="shared" ca="1" si="80"/>
        <v>0</v>
      </c>
      <c r="AT172" s="159" t="str">
        <f t="shared" ca="1" si="90"/>
        <v/>
      </c>
      <c r="AU172" s="210">
        <f t="shared" ca="1" si="63"/>
        <v>14</v>
      </c>
      <c r="AV172" s="209"/>
      <c r="AW172" s="204">
        <f t="shared" si="81"/>
        <v>928.69444444444434</v>
      </c>
      <c r="AX172" s="159"/>
      <c r="AZ172" s="159"/>
      <c r="BM172" s="207"/>
      <c r="BN172" s="212"/>
      <c r="BP172" s="209"/>
      <c r="BQ172" s="211"/>
      <c r="BR172" s="211"/>
      <c r="BS172" s="211"/>
      <c r="BT172" s="211"/>
      <c r="BU172" s="211"/>
      <c r="BV172" s="211"/>
      <c r="BW172" s="211"/>
      <c r="BX172" s="211"/>
      <c r="BY172" s="211"/>
      <c r="BZ172" s="211"/>
      <c r="CA172" s="209"/>
      <c r="CB172" s="224"/>
      <c r="CC172" s="204"/>
      <c r="CD172" s="204"/>
      <c r="CE172" s="204"/>
      <c r="CF172" s="211"/>
      <c r="CG172" s="211"/>
      <c r="CI172" s="209"/>
      <c r="CJ172" s="209"/>
      <c r="EH172" s="165"/>
      <c r="EI172" s="165"/>
      <c r="EJ172" s="166"/>
      <c r="EK172" s="209"/>
      <c r="EL172" s="211"/>
      <c r="EM172" s="211"/>
      <c r="EN172" s="211"/>
      <c r="EO172" s="211"/>
      <c r="EP172" s="211"/>
      <c r="ES172" s="165"/>
      <c r="ET172" s="165"/>
      <c r="EU172" s="166"/>
      <c r="EV172" s="209"/>
      <c r="EW172" s="211"/>
      <c r="EX172" s="211"/>
      <c r="EY172" s="211"/>
      <c r="EZ172" s="211"/>
      <c r="FA172" s="211"/>
      <c r="FD172" s="165"/>
      <c r="FE172" s="165"/>
      <c r="FF172" s="166"/>
      <c r="FG172" s="209"/>
      <c r="FH172" s="211"/>
      <c r="FI172" s="211"/>
      <c r="FJ172" s="211"/>
      <c r="FK172" s="211"/>
      <c r="FL172" s="211"/>
    </row>
    <row r="173" spans="9:168">
      <c r="I173" s="221">
        <f t="shared" si="85"/>
        <v>169</v>
      </c>
      <c r="J173" s="159">
        <f>'v-t_chart'!C170</f>
        <v>0</v>
      </c>
      <c r="K173" s="204">
        <f t="shared" si="91"/>
        <v>0</v>
      </c>
      <c r="L173" s="205" t="b">
        <f>IF('Input&amp;Output'!$C$3=10,phase_chart!C170,IF('Input&amp;Output'!$C$3=21,phase_chart!G170,IF('Input&amp;Output'!$C$3=22,phase_chart!K170,IF('Input&amp;Output'!$C$3=31,phase_chart!O170,IF('Input&amp;Output'!$C$3=32,phase_chart!S170,"")))))</f>
        <v>0</v>
      </c>
      <c r="M173" s="206" t="b">
        <f>IF('Input&amp;Output'!$C$3=10,phase_chart!D170,IF('Input&amp;Output'!$C$3=21,phase_chart!H170,IF('Input&amp;Output'!$C$3=22,phase_chart!L170,IF('Input&amp;Output'!$C$3=31,phase_chart!P170,IF('Input&amp;Output'!$C$3=32,phase_chart!T170,"")))))</f>
        <v>0</v>
      </c>
      <c r="N173" s="205" t="b">
        <f>IF('Input&amp;Output'!$C$3=10,phase_chart!E170,IF('Input&amp;Output'!$C$3=21,phase_chart!I170,IF('Input&amp;Output'!$C$3=22,phase_chart!M170,IF('Input&amp;Output'!$C$3=31,phase_chart!Q170,IF('Input&amp;Output'!$C$3=32,phase_chart!U170,"")))))</f>
        <v>0</v>
      </c>
      <c r="P173" s="159">
        <f>IF(NOT($J173=0),IF($J173&lt;IF($P172=0,0,VLOOKUP(P172,tbL!$M$37:$Q$43,IF(L173=TRUE,2,4))),IF($J173&gt;=VLOOKUP(P172,tbL!$M$37:$Q$43,IF(L173=TRUE,3,5)),$P172,IF(AND(L172=TRUE,L173=TRUE),$P172,$P172-1)),IF(AND(L173=TRUE,J173=VLOOKUP(P172,tbL!$M$37:$Q$43,IF(L173=TRUE,2,4))),P172,IF($P172+1&gt;$C$12,$C$12,$P172+1))),0)</f>
        <v>0</v>
      </c>
      <c r="Q173" s="159">
        <f t="shared" si="64"/>
        <v>0</v>
      </c>
      <c r="R173" s="207">
        <f t="shared" si="82"/>
        <v>0</v>
      </c>
      <c r="S173" s="208"/>
      <c r="T173" s="159">
        <f t="shared" si="83"/>
        <v>0</v>
      </c>
      <c r="U173" s="209" t="str">
        <f ca="1">IF(AND(T173=-1,N173=TRUE),"*",IF(AND(U172="*",N173=TRUE),"*",IF(AND(AND(L173=TRUE,U172="*"),J173&lt;VLOOKUP(V172+1,tbL!$M$38:$O$43,3)),"*","")))</f>
        <v/>
      </c>
      <c r="V173" s="204">
        <f t="shared" ca="1" si="65"/>
        <v>0</v>
      </c>
      <c r="Y173" s="159" t="str">
        <f t="shared" ca="1" si="66"/>
        <v/>
      </c>
      <c r="Z173" s="159" t="str">
        <f t="shared" si="67"/>
        <v/>
      </c>
      <c r="AA173" s="159">
        <f t="shared" ca="1" si="89"/>
        <v>0</v>
      </c>
      <c r="AC173" s="161" t="str">
        <f t="shared" ca="1" si="68"/>
        <v/>
      </c>
      <c r="AD173" s="161">
        <f t="shared" ca="1" si="69"/>
        <v>0</v>
      </c>
      <c r="AE173" s="161" t="str">
        <f t="shared" ca="1" si="70"/>
        <v/>
      </c>
      <c r="AF173" s="161">
        <f t="shared" ca="1" si="71"/>
        <v>0</v>
      </c>
      <c r="AG173" s="161" t="str">
        <f t="shared" ca="1" si="72"/>
        <v/>
      </c>
      <c r="AH173" s="161">
        <f t="shared" ca="1" si="73"/>
        <v>0</v>
      </c>
      <c r="AI173" s="161" t="str">
        <f t="shared" ca="1" si="74"/>
        <v/>
      </c>
      <c r="AJ173" s="161">
        <f t="shared" ca="1" si="75"/>
        <v>0</v>
      </c>
      <c r="AL173" s="161" t="str">
        <f t="shared" ca="1" si="76"/>
        <v/>
      </c>
      <c r="AM173" s="161">
        <f t="shared" ca="1" si="87"/>
        <v>0</v>
      </c>
      <c r="AN173" s="161" t="str">
        <f t="shared" ca="1" si="77"/>
        <v/>
      </c>
      <c r="AO173" s="161">
        <f t="shared" ca="1" si="86"/>
        <v>0</v>
      </c>
      <c r="AP173" s="161" t="str">
        <f t="shared" ca="1" si="78"/>
        <v/>
      </c>
      <c r="AQ173" s="161">
        <f t="shared" ca="1" si="84"/>
        <v>0</v>
      </c>
      <c r="AR173" s="161" t="str">
        <f t="shared" ca="1" si="79"/>
        <v/>
      </c>
      <c r="AS173" s="161">
        <f t="shared" ca="1" si="80"/>
        <v>0</v>
      </c>
      <c r="AT173" s="159" t="str">
        <f t="shared" ca="1" si="90"/>
        <v/>
      </c>
      <c r="AU173" s="210">
        <f t="shared" ca="1" si="63"/>
        <v>14</v>
      </c>
      <c r="AV173" s="209"/>
      <c r="AW173" s="204">
        <f t="shared" si="81"/>
        <v>928.69444444444434</v>
      </c>
      <c r="AX173" s="159"/>
      <c r="AZ173" s="159"/>
      <c r="BM173" s="207"/>
      <c r="BN173" s="212"/>
      <c r="BP173" s="209"/>
      <c r="BQ173" s="211"/>
      <c r="BR173" s="211"/>
      <c r="BS173" s="211"/>
      <c r="BT173" s="211"/>
      <c r="BU173" s="211"/>
      <c r="BV173" s="211"/>
      <c r="BW173" s="211"/>
      <c r="BX173" s="211"/>
      <c r="BY173" s="211"/>
      <c r="BZ173" s="211"/>
      <c r="CA173" s="209"/>
      <c r="CB173" s="224"/>
      <c r="CC173" s="204"/>
      <c r="CD173" s="204"/>
      <c r="CE173" s="204"/>
      <c r="CF173" s="211"/>
      <c r="CG173" s="211"/>
      <c r="CI173" s="209"/>
      <c r="CJ173" s="209"/>
      <c r="EH173" s="165"/>
      <c r="EI173" s="165"/>
      <c r="EJ173" s="166"/>
      <c r="EK173" s="209"/>
      <c r="EL173" s="211"/>
      <c r="EM173" s="211"/>
      <c r="EN173" s="211"/>
      <c r="EO173" s="211"/>
      <c r="EP173" s="211"/>
      <c r="ES173" s="165"/>
      <c r="ET173" s="165"/>
      <c r="EU173" s="166"/>
      <c r="EV173" s="209"/>
      <c r="EW173" s="211"/>
      <c r="EX173" s="211"/>
      <c r="EY173" s="211"/>
      <c r="EZ173" s="211"/>
      <c r="FA173" s="211"/>
      <c r="FD173" s="165"/>
      <c r="FE173" s="165"/>
      <c r="FF173" s="166"/>
      <c r="FG173" s="209"/>
      <c r="FH173" s="211"/>
      <c r="FI173" s="211"/>
      <c r="FJ173" s="211"/>
      <c r="FK173" s="211"/>
      <c r="FL173" s="211"/>
    </row>
    <row r="174" spans="9:168">
      <c r="I174" s="221">
        <f t="shared" si="85"/>
        <v>170</v>
      </c>
      <c r="J174" s="159">
        <f>'v-t_chart'!C171</f>
        <v>0</v>
      </c>
      <c r="K174" s="204">
        <f t="shared" si="91"/>
        <v>0</v>
      </c>
      <c r="L174" s="205" t="b">
        <f>IF('Input&amp;Output'!$C$3=10,phase_chart!C171,IF('Input&amp;Output'!$C$3=21,phase_chart!G171,IF('Input&amp;Output'!$C$3=22,phase_chart!K171,IF('Input&amp;Output'!$C$3=31,phase_chart!O171,IF('Input&amp;Output'!$C$3=32,phase_chart!S171,"")))))</f>
        <v>0</v>
      </c>
      <c r="M174" s="206" t="b">
        <f>IF('Input&amp;Output'!$C$3=10,phase_chart!D171,IF('Input&amp;Output'!$C$3=21,phase_chart!H171,IF('Input&amp;Output'!$C$3=22,phase_chart!L171,IF('Input&amp;Output'!$C$3=31,phase_chart!P171,IF('Input&amp;Output'!$C$3=32,phase_chart!T171,"")))))</f>
        <v>0</v>
      </c>
      <c r="N174" s="205" t="b">
        <f>IF('Input&amp;Output'!$C$3=10,phase_chart!E171,IF('Input&amp;Output'!$C$3=21,phase_chart!I171,IF('Input&amp;Output'!$C$3=22,phase_chart!M171,IF('Input&amp;Output'!$C$3=31,phase_chart!Q171,IF('Input&amp;Output'!$C$3=32,phase_chart!U171,"")))))</f>
        <v>0</v>
      </c>
      <c r="P174" s="159">
        <f>IF(NOT($J174=0),IF($J174&lt;IF($P173=0,0,VLOOKUP(P173,tbL!$M$37:$Q$43,IF(L174=TRUE,2,4))),IF($J174&gt;=VLOOKUP(P173,tbL!$M$37:$Q$43,IF(L174=TRUE,3,5)),$P173,IF(AND(L173=TRUE,L174=TRUE),$P173,$P173-1)),IF(AND(L174=TRUE,J174=VLOOKUP(P173,tbL!$M$37:$Q$43,IF(L174=TRUE,2,4))),P173,IF($P173+1&gt;$C$12,$C$12,$P173+1))),0)</f>
        <v>0</v>
      </c>
      <c r="Q174" s="159">
        <f t="shared" si="64"/>
        <v>0</v>
      </c>
      <c r="R174" s="207">
        <f t="shared" si="82"/>
        <v>0</v>
      </c>
      <c r="S174" s="208"/>
      <c r="T174" s="159">
        <f t="shared" si="83"/>
        <v>0</v>
      </c>
      <c r="U174" s="209" t="str">
        <f ca="1">IF(AND(T174=-1,N174=TRUE),"*",IF(AND(U173="*",N174=TRUE),"*",IF(AND(AND(L174=TRUE,U173="*"),J174&lt;VLOOKUP(V173+1,tbL!$M$38:$O$43,3)),"*","")))</f>
        <v/>
      </c>
      <c r="V174" s="204">
        <f t="shared" ca="1" si="65"/>
        <v>0</v>
      </c>
      <c r="Y174" s="159" t="str">
        <f t="shared" ca="1" si="66"/>
        <v/>
      </c>
      <c r="Z174" s="159" t="str">
        <f t="shared" si="67"/>
        <v/>
      </c>
      <c r="AA174" s="159">
        <f t="shared" ca="1" si="89"/>
        <v>0</v>
      </c>
      <c r="AC174" s="161" t="str">
        <f t="shared" ca="1" si="68"/>
        <v/>
      </c>
      <c r="AD174" s="161">
        <f t="shared" ca="1" si="69"/>
        <v>0</v>
      </c>
      <c r="AE174" s="161" t="str">
        <f t="shared" ca="1" si="70"/>
        <v/>
      </c>
      <c r="AF174" s="161">
        <f t="shared" ca="1" si="71"/>
        <v>0</v>
      </c>
      <c r="AG174" s="161" t="str">
        <f t="shared" ca="1" si="72"/>
        <v/>
      </c>
      <c r="AH174" s="161">
        <f t="shared" ca="1" si="73"/>
        <v>0</v>
      </c>
      <c r="AI174" s="161" t="str">
        <f t="shared" ca="1" si="74"/>
        <v/>
      </c>
      <c r="AJ174" s="161">
        <f t="shared" ca="1" si="75"/>
        <v>0</v>
      </c>
      <c r="AL174" s="161" t="str">
        <f t="shared" ca="1" si="76"/>
        <v/>
      </c>
      <c r="AM174" s="161">
        <f t="shared" ca="1" si="87"/>
        <v>0</v>
      </c>
      <c r="AN174" s="161" t="str">
        <f t="shared" ca="1" si="77"/>
        <v/>
      </c>
      <c r="AO174" s="161">
        <f t="shared" ca="1" si="86"/>
        <v>0</v>
      </c>
      <c r="AP174" s="161" t="str">
        <f t="shared" ca="1" si="78"/>
        <v/>
      </c>
      <c r="AQ174" s="161">
        <f t="shared" ca="1" si="84"/>
        <v>0</v>
      </c>
      <c r="AR174" s="161" t="str">
        <f t="shared" ca="1" si="79"/>
        <v/>
      </c>
      <c r="AS174" s="161">
        <f t="shared" ca="1" si="80"/>
        <v>0</v>
      </c>
      <c r="AT174" s="159" t="str">
        <f t="shared" ca="1" si="90"/>
        <v/>
      </c>
      <c r="AU174" s="210">
        <f t="shared" ca="1" si="63"/>
        <v>14</v>
      </c>
      <c r="AV174" s="209"/>
      <c r="AW174" s="204">
        <f t="shared" si="81"/>
        <v>928.69444444444434</v>
      </c>
      <c r="AX174" s="159"/>
      <c r="AZ174" s="159"/>
      <c r="BM174" s="207"/>
      <c r="BN174" s="212"/>
      <c r="BP174" s="209"/>
      <c r="BQ174" s="211"/>
      <c r="BR174" s="211"/>
      <c r="BS174" s="211"/>
      <c r="BT174" s="211"/>
      <c r="BU174" s="211"/>
      <c r="BV174" s="211"/>
      <c r="BW174" s="211"/>
      <c r="BX174" s="211"/>
      <c r="BY174" s="211"/>
      <c r="BZ174" s="211"/>
      <c r="CA174" s="209"/>
      <c r="CB174" s="224"/>
      <c r="CC174" s="204"/>
      <c r="CD174" s="204"/>
      <c r="CE174" s="204"/>
      <c r="CF174" s="211"/>
      <c r="CG174" s="211"/>
      <c r="CI174" s="209"/>
      <c r="CJ174" s="209"/>
      <c r="EH174" s="165"/>
      <c r="EI174" s="165"/>
      <c r="EJ174" s="166"/>
      <c r="EK174" s="209"/>
      <c r="EL174" s="211"/>
      <c r="EM174" s="211"/>
      <c r="EN174" s="211"/>
      <c r="EO174" s="211"/>
      <c r="EP174" s="211"/>
      <c r="ES174" s="165"/>
      <c r="ET174" s="165"/>
      <c r="EU174" s="166"/>
      <c r="EV174" s="209"/>
      <c r="EW174" s="211"/>
      <c r="EX174" s="211"/>
      <c r="EY174" s="211"/>
      <c r="EZ174" s="211"/>
      <c r="FA174" s="211"/>
      <c r="FD174" s="165"/>
      <c r="FE174" s="165"/>
      <c r="FF174" s="166"/>
      <c r="FG174" s="209"/>
      <c r="FH174" s="211"/>
      <c r="FI174" s="211"/>
      <c r="FJ174" s="211"/>
      <c r="FK174" s="211"/>
      <c r="FL174" s="211"/>
    </row>
    <row r="175" spans="9:168">
      <c r="I175" s="221">
        <f t="shared" si="85"/>
        <v>171</v>
      </c>
      <c r="J175" s="159">
        <f>'v-t_chart'!C172</f>
        <v>0</v>
      </c>
      <c r="K175" s="204">
        <f t="shared" si="91"/>
        <v>0</v>
      </c>
      <c r="L175" s="205" t="b">
        <f>IF('Input&amp;Output'!$C$3=10,phase_chart!C172,IF('Input&amp;Output'!$C$3=21,phase_chart!G172,IF('Input&amp;Output'!$C$3=22,phase_chart!K172,IF('Input&amp;Output'!$C$3=31,phase_chart!O172,IF('Input&amp;Output'!$C$3=32,phase_chart!S172,"")))))</f>
        <v>0</v>
      </c>
      <c r="M175" s="206" t="b">
        <f>IF('Input&amp;Output'!$C$3=10,phase_chart!D172,IF('Input&amp;Output'!$C$3=21,phase_chart!H172,IF('Input&amp;Output'!$C$3=22,phase_chart!L172,IF('Input&amp;Output'!$C$3=31,phase_chart!P172,IF('Input&amp;Output'!$C$3=32,phase_chart!T172,"")))))</f>
        <v>0</v>
      </c>
      <c r="N175" s="205" t="b">
        <f>IF('Input&amp;Output'!$C$3=10,phase_chart!E172,IF('Input&amp;Output'!$C$3=21,phase_chart!I172,IF('Input&amp;Output'!$C$3=22,phase_chart!M172,IF('Input&amp;Output'!$C$3=31,phase_chart!Q172,IF('Input&amp;Output'!$C$3=32,phase_chart!U172,"")))))</f>
        <v>0</v>
      </c>
      <c r="P175" s="159">
        <f>IF(NOT($J175=0),IF($J175&lt;IF($P174=0,0,VLOOKUP(P174,tbL!$M$37:$Q$43,IF(L175=TRUE,2,4))),IF($J175&gt;=VLOOKUP(P174,tbL!$M$37:$Q$43,IF(L175=TRUE,3,5)),$P174,IF(AND(L174=TRUE,L175=TRUE),$P174,$P174-1)),IF(AND(L175=TRUE,J175=VLOOKUP(P174,tbL!$M$37:$Q$43,IF(L175=TRUE,2,4))),P174,IF($P174+1&gt;$C$12,$C$12,$P174+1))),0)</f>
        <v>0</v>
      </c>
      <c r="Q175" s="159">
        <f t="shared" si="64"/>
        <v>0</v>
      </c>
      <c r="R175" s="207">
        <f t="shared" si="82"/>
        <v>0</v>
      </c>
      <c r="S175" s="208"/>
      <c r="T175" s="159">
        <f t="shared" si="83"/>
        <v>0</v>
      </c>
      <c r="U175" s="209" t="str">
        <f ca="1">IF(AND(T175=-1,N175=TRUE),"*",IF(AND(U174="*",N175=TRUE),"*",IF(AND(AND(L175=TRUE,U174="*"),J175&lt;VLOOKUP(V174+1,tbL!$M$38:$O$43,3)),"*","")))</f>
        <v/>
      </c>
      <c r="V175" s="204">
        <f t="shared" ca="1" si="65"/>
        <v>0</v>
      </c>
      <c r="Y175" s="159" t="str">
        <f t="shared" ca="1" si="66"/>
        <v/>
      </c>
      <c r="Z175" s="159" t="str">
        <f t="shared" si="67"/>
        <v/>
      </c>
      <c r="AA175" s="159">
        <f t="shared" ca="1" si="89"/>
        <v>0</v>
      </c>
      <c r="AC175" s="161" t="str">
        <f t="shared" ca="1" si="68"/>
        <v/>
      </c>
      <c r="AD175" s="161">
        <f t="shared" ca="1" si="69"/>
        <v>0</v>
      </c>
      <c r="AE175" s="161" t="str">
        <f t="shared" ca="1" si="70"/>
        <v/>
      </c>
      <c r="AF175" s="161">
        <f t="shared" ca="1" si="71"/>
        <v>0</v>
      </c>
      <c r="AG175" s="161" t="str">
        <f t="shared" ca="1" si="72"/>
        <v/>
      </c>
      <c r="AH175" s="161">
        <f t="shared" ca="1" si="73"/>
        <v>0</v>
      </c>
      <c r="AI175" s="161" t="str">
        <f t="shared" ca="1" si="74"/>
        <v/>
      </c>
      <c r="AJ175" s="161">
        <f t="shared" ca="1" si="75"/>
        <v>0</v>
      </c>
      <c r="AL175" s="161" t="str">
        <f t="shared" ca="1" si="76"/>
        <v/>
      </c>
      <c r="AM175" s="161">
        <f t="shared" ca="1" si="87"/>
        <v>0</v>
      </c>
      <c r="AN175" s="161" t="str">
        <f t="shared" ca="1" si="77"/>
        <v/>
      </c>
      <c r="AO175" s="161">
        <f t="shared" ca="1" si="86"/>
        <v>0</v>
      </c>
      <c r="AP175" s="161" t="str">
        <f t="shared" ca="1" si="78"/>
        <v/>
      </c>
      <c r="AQ175" s="161">
        <f t="shared" ca="1" si="84"/>
        <v>0</v>
      </c>
      <c r="AR175" s="161" t="str">
        <f t="shared" ca="1" si="79"/>
        <v/>
      </c>
      <c r="AS175" s="161">
        <f t="shared" ca="1" si="80"/>
        <v>0</v>
      </c>
      <c r="AT175" s="159" t="str">
        <f t="shared" ca="1" si="90"/>
        <v/>
      </c>
      <c r="AU175" s="210">
        <f t="shared" ca="1" si="63"/>
        <v>14</v>
      </c>
      <c r="AV175" s="209"/>
      <c r="AW175" s="204">
        <f t="shared" si="81"/>
        <v>928.69444444444434</v>
      </c>
      <c r="AX175" s="159"/>
      <c r="AZ175" s="159"/>
      <c r="BM175" s="207"/>
      <c r="BN175" s="212"/>
      <c r="BP175" s="209"/>
      <c r="BQ175" s="211"/>
      <c r="BR175" s="211"/>
      <c r="BS175" s="211"/>
      <c r="BT175" s="211"/>
      <c r="BU175" s="211"/>
      <c r="BV175" s="211"/>
      <c r="BW175" s="211"/>
      <c r="BX175" s="211"/>
      <c r="BY175" s="211"/>
      <c r="BZ175" s="211"/>
      <c r="CA175" s="209"/>
      <c r="CB175" s="224"/>
      <c r="CC175" s="204"/>
      <c r="CD175" s="204"/>
      <c r="CE175" s="204"/>
      <c r="CF175" s="211"/>
      <c r="CG175" s="211"/>
      <c r="CI175" s="209"/>
      <c r="CJ175" s="209"/>
      <c r="EH175" s="165"/>
      <c r="EI175" s="165"/>
      <c r="EJ175" s="166"/>
      <c r="EK175" s="209"/>
      <c r="EL175" s="211"/>
      <c r="EM175" s="211"/>
      <c r="EN175" s="211"/>
      <c r="EO175" s="211"/>
      <c r="EP175" s="211"/>
      <c r="ES175" s="165"/>
      <c r="ET175" s="165"/>
      <c r="EU175" s="166"/>
      <c r="EV175" s="209"/>
      <c r="EW175" s="211"/>
      <c r="EX175" s="211"/>
      <c r="EY175" s="211"/>
      <c r="EZ175" s="211"/>
      <c r="FA175" s="211"/>
      <c r="FD175" s="165"/>
      <c r="FE175" s="165"/>
      <c r="FF175" s="166"/>
      <c r="FG175" s="209"/>
      <c r="FH175" s="211"/>
      <c r="FI175" s="211"/>
      <c r="FJ175" s="211"/>
      <c r="FK175" s="211"/>
      <c r="FL175" s="211"/>
    </row>
    <row r="176" spans="9:168">
      <c r="I176" s="221">
        <f t="shared" si="85"/>
        <v>172</v>
      </c>
      <c r="J176" s="159">
        <f>'v-t_chart'!C173</f>
        <v>0</v>
      </c>
      <c r="K176" s="204">
        <f t="shared" si="91"/>
        <v>0</v>
      </c>
      <c r="L176" s="205" t="b">
        <f>IF('Input&amp;Output'!$C$3=10,phase_chart!C173,IF('Input&amp;Output'!$C$3=21,phase_chart!G173,IF('Input&amp;Output'!$C$3=22,phase_chart!K173,IF('Input&amp;Output'!$C$3=31,phase_chart!O173,IF('Input&amp;Output'!$C$3=32,phase_chart!S173,"")))))</f>
        <v>0</v>
      </c>
      <c r="M176" s="206" t="b">
        <f>IF('Input&amp;Output'!$C$3=10,phase_chart!D173,IF('Input&amp;Output'!$C$3=21,phase_chart!H173,IF('Input&amp;Output'!$C$3=22,phase_chart!L173,IF('Input&amp;Output'!$C$3=31,phase_chart!P173,IF('Input&amp;Output'!$C$3=32,phase_chart!T173,"")))))</f>
        <v>0</v>
      </c>
      <c r="N176" s="205" t="b">
        <f>IF('Input&amp;Output'!$C$3=10,phase_chart!E173,IF('Input&amp;Output'!$C$3=21,phase_chart!I173,IF('Input&amp;Output'!$C$3=22,phase_chart!M173,IF('Input&amp;Output'!$C$3=31,phase_chart!Q173,IF('Input&amp;Output'!$C$3=32,phase_chart!U173,"")))))</f>
        <v>0</v>
      </c>
      <c r="P176" s="159">
        <f>IF(NOT($J176=0),IF($J176&lt;IF($P175=0,0,VLOOKUP(P175,tbL!$M$37:$Q$43,IF(L176=TRUE,2,4))),IF($J176&gt;=VLOOKUP(P175,tbL!$M$37:$Q$43,IF(L176=TRUE,3,5)),$P175,IF(AND(L175=TRUE,L176=TRUE),$P175,$P175-1)),IF(AND(L176=TRUE,J176=VLOOKUP(P175,tbL!$M$37:$Q$43,IF(L176=TRUE,2,4))),P175,IF($P175+1&gt;$C$12,$C$12,$P175+1))),0)</f>
        <v>0</v>
      </c>
      <c r="Q176" s="159">
        <f t="shared" si="64"/>
        <v>0</v>
      </c>
      <c r="R176" s="207">
        <f t="shared" si="82"/>
        <v>0</v>
      </c>
      <c r="S176" s="208"/>
      <c r="T176" s="159">
        <f t="shared" si="83"/>
        <v>0</v>
      </c>
      <c r="U176" s="209" t="str">
        <f ca="1">IF(AND(T176=-1,N176=TRUE),"*",IF(AND(U175="*",N176=TRUE),"*",IF(AND(AND(L176=TRUE,U175="*"),J176&lt;VLOOKUP(V175+1,tbL!$M$38:$O$43,3)),"*","")))</f>
        <v/>
      </c>
      <c r="V176" s="204">
        <f t="shared" ca="1" si="65"/>
        <v>0</v>
      </c>
      <c r="Y176" s="159" t="str">
        <f t="shared" ca="1" si="66"/>
        <v/>
      </c>
      <c r="Z176" s="159" t="str">
        <f t="shared" si="67"/>
        <v/>
      </c>
      <c r="AA176" s="159">
        <f t="shared" ca="1" si="89"/>
        <v>0</v>
      </c>
      <c r="AC176" s="161" t="str">
        <f t="shared" ca="1" si="68"/>
        <v/>
      </c>
      <c r="AD176" s="161">
        <f t="shared" ca="1" si="69"/>
        <v>0</v>
      </c>
      <c r="AE176" s="161" t="str">
        <f t="shared" ca="1" si="70"/>
        <v/>
      </c>
      <c r="AF176" s="161">
        <f t="shared" ca="1" si="71"/>
        <v>0</v>
      </c>
      <c r="AG176" s="161" t="str">
        <f t="shared" ca="1" si="72"/>
        <v/>
      </c>
      <c r="AH176" s="161">
        <f t="shared" ca="1" si="73"/>
        <v>0</v>
      </c>
      <c r="AI176" s="161" t="str">
        <f t="shared" ca="1" si="74"/>
        <v/>
      </c>
      <c r="AJ176" s="161">
        <f t="shared" ca="1" si="75"/>
        <v>0</v>
      </c>
      <c r="AL176" s="161" t="str">
        <f t="shared" ca="1" si="76"/>
        <v/>
      </c>
      <c r="AM176" s="161">
        <f t="shared" ca="1" si="87"/>
        <v>0</v>
      </c>
      <c r="AN176" s="161" t="str">
        <f t="shared" ca="1" si="77"/>
        <v/>
      </c>
      <c r="AO176" s="161">
        <f t="shared" ca="1" si="86"/>
        <v>0</v>
      </c>
      <c r="AP176" s="161" t="str">
        <f t="shared" ca="1" si="78"/>
        <v/>
      </c>
      <c r="AQ176" s="161">
        <f t="shared" ca="1" si="84"/>
        <v>0</v>
      </c>
      <c r="AR176" s="161" t="str">
        <f t="shared" ca="1" si="79"/>
        <v/>
      </c>
      <c r="AS176" s="161">
        <f t="shared" ca="1" si="80"/>
        <v>0</v>
      </c>
      <c r="AT176" s="159" t="str">
        <f t="shared" ca="1" si="90"/>
        <v/>
      </c>
      <c r="AU176" s="210">
        <f t="shared" ca="1" si="63"/>
        <v>14</v>
      </c>
      <c r="AV176" s="209"/>
      <c r="AW176" s="204">
        <f t="shared" si="81"/>
        <v>928.69444444444434</v>
      </c>
      <c r="AX176" s="159"/>
      <c r="AZ176" s="159"/>
      <c r="BM176" s="207"/>
      <c r="BN176" s="212"/>
      <c r="BP176" s="209"/>
      <c r="BQ176" s="211"/>
      <c r="BR176" s="211"/>
      <c r="BS176" s="211"/>
      <c r="BT176" s="211"/>
      <c r="BU176" s="211"/>
      <c r="BV176" s="211"/>
      <c r="BW176" s="211"/>
      <c r="BX176" s="211"/>
      <c r="BY176" s="211"/>
      <c r="BZ176" s="211"/>
      <c r="CA176" s="209"/>
      <c r="CB176" s="224"/>
      <c r="CC176" s="204"/>
      <c r="CD176" s="204"/>
      <c r="CE176" s="204"/>
      <c r="CF176" s="211"/>
      <c r="CG176" s="211"/>
      <c r="CI176" s="209"/>
      <c r="CJ176" s="209"/>
      <c r="EH176" s="165"/>
      <c r="EI176" s="165"/>
      <c r="EJ176" s="166"/>
      <c r="EK176" s="209"/>
      <c r="EL176" s="211"/>
      <c r="EM176" s="211"/>
      <c r="EN176" s="211"/>
      <c r="EO176" s="211"/>
      <c r="EP176" s="211"/>
      <c r="ES176" s="165"/>
      <c r="ET176" s="165"/>
      <c r="EU176" s="166"/>
      <c r="EV176" s="209"/>
      <c r="EW176" s="211"/>
      <c r="EX176" s="211"/>
      <c r="EY176" s="211"/>
      <c r="EZ176" s="211"/>
      <c r="FA176" s="211"/>
      <c r="FD176" s="165"/>
      <c r="FE176" s="165"/>
      <c r="FF176" s="166"/>
      <c r="FG176" s="209"/>
      <c r="FH176" s="211"/>
      <c r="FI176" s="211"/>
      <c r="FJ176" s="211"/>
      <c r="FK176" s="211"/>
      <c r="FL176" s="211"/>
    </row>
    <row r="177" spans="9:168">
      <c r="I177" s="221">
        <f t="shared" si="85"/>
        <v>173</v>
      </c>
      <c r="J177" s="159">
        <f>'v-t_chart'!C174</f>
        <v>0</v>
      </c>
      <c r="K177" s="204">
        <f t="shared" si="91"/>
        <v>0</v>
      </c>
      <c r="L177" s="205" t="b">
        <f>IF('Input&amp;Output'!$C$3=10,phase_chart!C174,IF('Input&amp;Output'!$C$3=21,phase_chart!G174,IF('Input&amp;Output'!$C$3=22,phase_chart!K174,IF('Input&amp;Output'!$C$3=31,phase_chart!O174,IF('Input&amp;Output'!$C$3=32,phase_chart!S174,"")))))</f>
        <v>0</v>
      </c>
      <c r="M177" s="206" t="b">
        <f>IF('Input&amp;Output'!$C$3=10,phase_chart!D174,IF('Input&amp;Output'!$C$3=21,phase_chart!H174,IF('Input&amp;Output'!$C$3=22,phase_chart!L174,IF('Input&amp;Output'!$C$3=31,phase_chart!P174,IF('Input&amp;Output'!$C$3=32,phase_chart!T174,"")))))</f>
        <v>0</v>
      </c>
      <c r="N177" s="205" t="b">
        <f>IF('Input&amp;Output'!$C$3=10,phase_chart!E174,IF('Input&amp;Output'!$C$3=21,phase_chart!I174,IF('Input&amp;Output'!$C$3=22,phase_chart!M174,IF('Input&amp;Output'!$C$3=31,phase_chart!Q174,IF('Input&amp;Output'!$C$3=32,phase_chart!U174,"")))))</f>
        <v>0</v>
      </c>
      <c r="P177" s="159">
        <f>IF(NOT($J177=0),IF($J177&lt;IF($P176=0,0,VLOOKUP(P176,tbL!$M$37:$Q$43,IF(L177=TRUE,2,4))),IF($J177&gt;=VLOOKUP(P176,tbL!$M$37:$Q$43,IF(L177=TRUE,3,5)),$P176,IF(AND(L176=TRUE,L177=TRUE),$P176,$P176-1)),IF(AND(L177=TRUE,J177=VLOOKUP(P176,tbL!$M$37:$Q$43,IF(L177=TRUE,2,4))),P176,IF($P176+1&gt;$C$12,$C$12,$P176+1))),0)</f>
        <v>0</v>
      </c>
      <c r="Q177" s="159">
        <f t="shared" si="64"/>
        <v>0</v>
      </c>
      <c r="R177" s="207">
        <f t="shared" si="82"/>
        <v>0</v>
      </c>
      <c r="S177" s="208"/>
      <c r="T177" s="159">
        <f t="shared" si="83"/>
        <v>0</v>
      </c>
      <c r="U177" s="209" t="str">
        <f ca="1">IF(AND(T177=-1,N177=TRUE),"*",IF(AND(U176="*",N177=TRUE),"*",IF(AND(AND(L177=TRUE,U176="*"),J177&lt;VLOOKUP(V176+1,tbL!$M$38:$O$43,3)),"*","")))</f>
        <v/>
      </c>
      <c r="V177" s="204">
        <f t="shared" ca="1" si="65"/>
        <v>0</v>
      </c>
      <c r="Y177" s="159" t="str">
        <f t="shared" ca="1" si="66"/>
        <v/>
      </c>
      <c r="Z177" s="159" t="str">
        <f t="shared" si="67"/>
        <v/>
      </c>
      <c r="AA177" s="159">
        <f t="shared" ca="1" si="89"/>
        <v>0</v>
      </c>
      <c r="AC177" s="161" t="str">
        <f t="shared" ca="1" si="68"/>
        <v/>
      </c>
      <c r="AD177" s="161">
        <f t="shared" ca="1" si="69"/>
        <v>0</v>
      </c>
      <c r="AE177" s="161" t="str">
        <f t="shared" ca="1" si="70"/>
        <v/>
      </c>
      <c r="AF177" s="161">
        <f t="shared" ca="1" si="71"/>
        <v>0</v>
      </c>
      <c r="AG177" s="161" t="str">
        <f t="shared" ca="1" si="72"/>
        <v/>
      </c>
      <c r="AH177" s="161">
        <f t="shared" ca="1" si="73"/>
        <v>0</v>
      </c>
      <c r="AI177" s="161" t="str">
        <f t="shared" ca="1" si="74"/>
        <v/>
      </c>
      <c r="AJ177" s="161">
        <f t="shared" ca="1" si="75"/>
        <v>0</v>
      </c>
      <c r="AL177" s="161" t="str">
        <f t="shared" ca="1" si="76"/>
        <v/>
      </c>
      <c r="AM177" s="161">
        <f t="shared" ca="1" si="87"/>
        <v>0</v>
      </c>
      <c r="AN177" s="161" t="str">
        <f t="shared" ca="1" si="77"/>
        <v/>
      </c>
      <c r="AO177" s="161">
        <f t="shared" ca="1" si="86"/>
        <v>0</v>
      </c>
      <c r="AP177" s="161" t="str">
        <f t="shared" ca="1" si="78"/>
        <v/>
      </c>
      <c r="AQ177" s="161">
        <f t="shared" ca="1" si="84"/>
        <v>0</v>
      </c>
      <c r="AR177" s="161" t="str">
        <f t="shared" ca="1" si="79"/>
        <v/>
      </c>
      <c r="AS177" s="161">
        <f t="shared" ca="1" si="80"/>
        <v>0</v>
      </c>
      <c r="AT177" s="159" t="str">
        <f t="shared" ca="1" si="90"/>
        <v/>
      </c>
      <c r="AU177" s="210">
        <f t="shared" ca="1" si="63"/>
        <v>14</v>
      </c>
      <c r="AV177" s="209"/>
      <c r="AW177" s="204">
        <f t="shared" si="81"/>
        <v>928.69444444444434</v>
      </c>
      <c r="AX177" s="159"/>
      <c r="AZ177" s="159"/>
      <c r="BM177" s="207"/>
      <c r="BN177" s="212"/>
      <c r="BP177" s="209"/>
      <c r="BQ177" s="211"/>
      <c r="BR177" s="211"/>
      <c r="BS177" s="211"/>
      <c r="BT177" s="211"/>
      <c r="BU177" s="211"/>
      <c r="BV177" s="211"/>
      <c r="BW177" s="211"/>
      <c r="BX177" s="211"/>
      <c r="BY177" s="211"/>
      <c r="BZ177" s="211"/>
      <c r="CA177" s="209"/>
      <c r="CB177" s="224"/>
      <c r="CC177" s="204"/>
      <c r="CD177" s="204"/>
      <c r="CE177" s="204"/>
      <c r="CF177" s="211"/>
      <c r="CG177" s="211"/>
      <c r="CI177" s="209"/>
      <c r="CJ177" s="209"/>
      <c r="EH177" s="165"/>
      <c r="EI177" s="165"/>
      <c r="EJ177" s="166"/>
      <c r="EK177" s="209"/>
      <c r="EL177" s="211"/>
      <c r="EM177" s="211"/>
      <c r="EN177" s="211"/>
      <c r="EO177" s="211"/>
      <c r="EP177" s="211"/>
      <c r="ES177" s="165"/>
      <c r="ET177" s="165"/>
      <c r="EU177" s="166"/>
      <c r="EV177" s="209"/>
      <c r="EW177" s="211"/>
      <c r="EX177" s="211"/>
      <c r="EY177" s="211"/>
      <c r="EZ177" s="211"/>
      <c r="FA177" s="211"/>
      <c r="FD177" s="165"/>
      <c r="FE177" s="165"/>
      <c r="FF177" s="166"/>
      <c r="FG177" s="209"/>
      <c r="FH177" s="211"/>
      <c r="FI177" s="211"/>
      <c r="FJ177" s="211"/>
      <c r="FK177" s="211"/>
      <c r="FL177" s="211"/>
    </row>
    <row r="178" spans="9:168">
      <c r="I178" s="221">
        <f t="shared" si="85"/>
        <v>174</v>
      </c>
      <c r="J178" s="159">
        <f>'v-t_chart'!C175</f>
        <v>0</v>
      </c>
      <c r="K178" s="204">
        <f t="shared" si="91"/>
        <v>0</v>
      </c>
      <c r="L178" s="205" t="b">
        <f>IF('Input&amp;Output'!$C$3=10,phase_chart!C175,IF('Input&amp;Output'!$C$3=21,phase_chart!G175,IF('Input&amp;Output'!$C$3=22,phase_chart!K175,IF('Input&amp;Output'!$C$3=31,phase_chart!O175,IF('Input&amp;Output'!$C$3=32,phase_chart!S175,"")))))</f>
        <v>0</v>
      </c>
      <c r="M178" s="206" t="b">
        <f>IF('Input&amp;Output'!$C$3=10,phase_chart!D175,IF('Input&amp;Output'!$C$3=21,phase_chart!H175,IF('Input&amp;Output'!$C$3=22,phase_chart!L175,IF('Input&amp;Output'!$C$3=31,phase_chart!P175,IF('Input&amp;Output'!$C$3=32,phase_chart!T175,"")))))</f>
        <v>0</v>
      </c>
      <c r="N178" s="205" t="b">
        <f>IF('Input&amp;Output'!$C$3=10,phase_chart!E175,IF('Input&amp;Output'!$C$3=21,phase_chart!I175,IF('Input&amp;Output'!$C$3=22,phase_chart!M175,IF('Input&amp;Output'!$C$3=31,phase_chart!Q175,IF('Input&amp;Output'!$C$3=32,phase_chart!U175,"")))))</f>
        <v>0</v>
      </c>
      <c r="P178" s="159">
        <f>IF(NOT($J178=0),IF($J178&lt;IF($P177=0,0,VLOOKUP(P177,tbL!$M$37:$Q$43,IF(L178=TRUE,2,4))),IF($J178&gt;=VLOOKUP(P177,tbL!$M$37:$Q$43,IF(L178=TRUE,3,5)),$P177,IF(AND(L177=TRUE,L178=TRUE),$P177,$P177-1)),IF(AND(L178=TRUE,J178=VLOOKUP(P177,tbL!$M$37:$Q$43,IF(L178=TRUE,2,4))),P177,IF($P177+1&gt;$C$12,$C$12,$P177+1))),0)</f>
        <v>0</v>
      </c>
      <c r="Q178" s="159">
        <f t="shared" si="64"/>
        <v>0</v>
      </c>
      <c r="R178" s="207">
        <f t="shared" si="82"/>
        <v>0</v>
      </c>
      <c r="S178" s="208"/>
      <c r="T178" s="159">
        <f t="shared" si="83"/>
        <v>0</v>
      </c>
      <c r="U178" s="209" t="str">
        <f ca="1">IF(AND(T178=-1,N178=TRUE),"*",IF(AND(U177="*",N178=TRUE),"*",IF(AND(AND(L178=TRUE,U177="*"),J178&lt;VLOOKUP(V177+1,tbL!$M$38:$O$43,3)),"*","")))</f>
        <v/>
      </c>
      <c r="V178" s="204">
        <f t="shared" ca="1" si="65"/>
        <v>0</v>
      </c>
      <c r="Y178" s="159" t="str">
        <f t="shared" ca="1" si="66"/>
        <v/>
      </c>
      <c r="Z178" s="159" t="str">
        <f t="shared" si="67"/>
        <v/>
      </c>
      <c r="AA178" s="159">
        <f t="shared" ca="1" si="89"/>
        <v>0</v>
      </c>
      <c r="AC178" s="161" t="str">
        <f t="shared" ca="1" si="68"/>
        <v/>
      </c>
      <c r="AD178" s="161">
        <f t="shared" ca="1" si="69"/>
        <v>0</v>
      </c>
      <c r="AE178" s="161" t="str">
        <f t="shared" ca="1" si="70"/>
        <v/>
      </c>
      <c r="AF178" s="161">
        <f t="shared" ca="1" si="71"/>
        <v>0</v>
      </c>
      <c r="AG178" s="161" t="str">
        <f t="shared" ca="1" si="72"/>
        <v/>
      </c>
      <c r="AH178" s="161">
        <f t="shared" ca="1" si="73"/>
        <v>0</v>
      </c>
      <c r="AI178" s="161" t="str">
        <f t="shared" ca="1" si="74"/>
        <v/>
      </c>
      <c r="AJ178" s="161">
        <f t="shared" ca="1" si="75"/>
        <v>0</v>
      </c>
      <c r="AL178" s="161" t="str">
        <f t="shared" ca="1" si="76"/>
        <v/>
      </c>
      <c r="AM178" s="161">
        <f t="shared" ca="1" si="87"/>
        <v>0</v>
      </c>
      <c r="AN178" s="161" t="str">
        <f t="shared" ca="1" si="77"/>
        <v/>
      </c>
      <c r="AO178" s="161">
        <f t="shared" ca="1" si="86"/>
        <v>0</v>
      </c>
      <c r="AP178" s="161" t="str">
        <f t="shared" ca="1" si="78"/>
        <v/>
      </c>
      <c r="AQ178" s="161">
        <f t="shared" ca="1" si="84"/>
        <v>0</v>
      </c>
      <c r="AR178" s="161" t="str">
        <f t="shared" ca="1" si="79"/>
        <v/>
      </c>
      <c r="AS178" s="161">
        <f t="shared" ca="1" si="80"/>
        <v>0</v>
      </c>
      <c r="AT178" s="159" t="str">
        <f t="shared" ca="1" si="90"/>
        <v/>
      </c>
      <c r="AU178" s="210">
        <f t="shared" ca="1" si="63"/>
        <v>14</v>
      </c>
      <c r="AV178" s="209"/>
      <c r="AW178" s="204">
        <f t="shared" si="81"/>
        <v>928.69444444444434</v>
      </c>
      <c r="AX178" s="159"/>
      <c r="AZ178" s="159"/>
      <c r="BM178" s="207"/>
      <c r="BN178" s="212"/>
      <c r="BP178" s="209"/>
      <c r="BQ178" s="211"/>
      <c r="BR178" s="211"/>
      <c r="BS178" s="211"/>
      <c r="BT178" s="211"/>
      <c r="BU178" s="211"/>
      <c r="BV178" s="211"/>
      <c r="BW178" s="211"/>
      <c r="BX178" s="211"/>
      <c r="BY178" s="211"/>
      <c r="BZ178" s="211"/>
      <c r="CA178" s="209"/>
      <c r="CB178" s="224"/>
      <c r="CC178" s="204"/>
      <c r="CD178" s="204"/>
      <c r="CE178" s="204"/>
      <c r="CF178" s="211"/>
      <c r="CG178" s="211"/>
      <c r="CI178" s="209"/>
      <c r="CJ178" s="209"/>
      <c r="EH178" s="165"/>
      <c r="EI178" s="165"/>
      <c r="EJ178" s="166"/>
      <c r="EK178" s="209"/>
      <c r="EL178" s="211"/>
      <c r="EM178" s="211"/>
      <c r="EN178" s="211"/>
      <c r="EO178" s="211"/>
      <c r="EP178" s="211"/>
      <c r="ES178" s="165"/>
      <c r="ET178" s="165"/>
      <c r="EU178" s="166"/>
      <c r="EV178" s="209"/>
      <c r="EW178" s="211"/>
      <c r="EX178" s="211"/>
      <c r="EY178" s="211"/>
      <c r="EZ178" s="211"/>
      <c r="FA178" s="211"/>
      <c r="FD178" s="165"/>
      <c r="FE178" s="165"/>
      <c r="FF178" s="166"/>
      <c r="FG178" s="209"/>
      <c r="FH178" s="211"/>
      <c r="FI178" s="211"/>
      <c r="FJ178" s="211"/>
      <c r="FK178" s="211"/>
      <c r="FL178" s="211"/>
    </row>
    <row r="179" spans="9:168">
      <c r="I179" s="221">
        <f t="shared" si="85"/>
        <v>175</v>
      </c>
      <c r="J179" s="159">
        <f>'v-t_chart'!C176</f>
        <v>0</v>
      </c>
      <c r="K179" s="204">
        <f t="shared" si="91"/>
        <v>0</v>
      </c>
      <c r="L179" s="205" t="b">
        <f>IF('Input&amp;Output'!$C$3=10,phase_chart!C176,IF('Input&amp;Output'!$C$3=21,phase_chart!G176,IF('Input&amp;Output'!$C$3=22,phase_chart!K176,IF('Input&amp;Output'!$C$3=31,phase_chart!O176,IF('Input&amp;Output'!$C$3=32,phase_chart!S176,"")))))</f>
        <v>0</v>
      </c>
      <c r="M179" s="206" t="b">
        <f>IF('Input&amp;Output'!$C$3=10,phase_chart!D176,IF('Input&amp;Output'!$C$3=21,phase_chart!H176,IF('Input&amp;Output'!$C$3=22,phase_chart!L176,IF('Input&amp;Output'!$C$3=31,phase_chart!P176,IF('Input&amp;Output'!$C$3=32,phase_chart!T176,"")))))</f>
        <v>0</v>
      </c>
      <c r="N179" s="205" t="b">
        <f>IF('Input&amp;Output'!$C$3=10,phase_chart!E176,IF('Input&amp;Output'!$C$3=21,phase_chart!I176,IF('Input&amp;Output'!$C$3=22,phase_chart!M176,IF('Input&amp;Output'!$C$3=31,phase_chart!Q176,IF('Input&amp;Output'!$C$3=32,phase_chart!U176,"")))))</f>
        <v>0</v>
      </c>
      <c r="P179" s="159">
        <f>IF(NOT($J179=0),IF($J179&lt;IF($P178=0,0,VLOOKUP(P178,tbL!$M$37:$Q$43,IF(L179=TRUE,2,4))),IF($J179&gt;=VLOOKUP(P178,tbL!$M$37:$Q$43,IF(L179=TRUE,3,5)),$P178,IF(AND(L178=TRUE,L179=TRUE),$P178,$P178-1)),IF(AND(L179=TRUE,J179=VLOOKUP(P178,tbL!$M$37:$Q$43,IF(L179=TRUE,2,4))),P178,IF($P178+1&gt;$C$12,$C$12,$P178+1))),0)</f>
        <v>0</v>
      </c>
      <c r="Q179" s="159">
        <f t="shared" si="64"/>
        <v>0</v>
      </c>
      <c r="R179" s="207">
        <f t="shared" si="82"/>
        <v>0</v>
      </c>
      <c r="S179" s="208"/>
      <c r="T179" s="159">
        <f t="shared" si="83"/>
        <v>0</v>
      </c>
      <c r="U179" s="209" t="str">
        <f ca="1">IF(AND(T179=-1,N179=TRUE),"*",IF(AND(U178="*",N179=TRUE),"*",IF(AND(AND(L179=TRUE,U178="*"),J179&lt;VLOOKUP(V178+1,tbL!$M$38:$O$43,3)),"*","")))</f>
        <v/>
      </c>
      <c r="V179" s="204">
        <f t="shared" ca="1" si="65"/>
        <v>0</v>
      </c>
      <c r="Y179" s="159" t="str">
        <f t="shared" ca="1" si="66"/>
        <v/>
      </c>
      <c r="Z179" s="159" t="str">
        <f t="shared" si="67"/>
        <v/>
      </c>
      <c r="AA179" s="159">
        <f t="shared" ca="1" si="89"/>
        <v>0</v>
      </c>
      <c r="AC179" s="161" t="str">
        <f t="shared" ca="1" si="68"/>
        <v/>
      </c>
      <c r="AD179" s="161">
        <f t="shared" ca="1" si="69"/>
        <v>0</v>
      </c>
      <c r="AE179" s="161" t="str">
        <f t="shared" ca="1" si="70"/>
        <v/>
      </c>
      <c r="AF179" s="161">
        <f t="shared" ca="1" si="71"/>
        <v>0</v>
      </c>
      <c r="AG179" s="161" t="str">
        <f t="shared" ca="1" si="72"/>
        <v/>
      </c>
      <c r="AH179" s="161">
        <f t="shared" ca="1" si="73"/>
        <v>0</v>
      </c>
      <c r="AI179" s="161" t="str">
        <f t="shared" ca="1" si="74"/>
        <v/>
      </c>
      <c r="AJ179" s="161">
        <f t="shared" ca="1" si="75"/>
        <v>0</v>
      </c>
      <c r="AL179" s="161" t="str">
        <f t="shared" ca="1" si="76"/>
        <v/>
      </c>
      <c r="AM179" s="161">
        <f t="shared" ca="1" si="87"/>
        <v>0</v>
      </c>
      <c r="AN179" s="161" t="str">
        <f t="shared" ca="1" si="77"/>
        <v/>
      </c>
      <c r="AO179" s="161">
        <f t="shared" ca="1" si="86"/>
        <v>0</v>
      </c>
      <c r="AP179" s="161" t="str">
        <f t="shared" ca="1" si="78"/>
        <v/>
      </c>
      <c r="AQ179" s="161">
        <f t="shared" ca="1" si="84"/>
        <v>0</v>
      </c>
      <c r="AR179" s="161" t="str">
        <f t="shared" ca="1" si="79"/>
        <v/>
      </c>
      <c r="AS179" s="161">
        <f t="shared" ca="1" si="80"/>
        <v>0</v>
      </c>
      <c r="AT179" s="159" t="str">
        <f t="shared" ca="1" si="90"/>
        <v/>
      </c>
      <c r="AU179" s="210">
        <f t="shared" ca="1" si="63"/>
        <v>14</v>
      </c>
      <c r="AV179" s="209"/>
      <c r="AW179" s="204">
        <f t="shared" si="81"/>
        <v>928.69444444444434</v>
      </c>
      <c r="AX179" s="159"/>
      <c r="AZ179" s="159"/>
      <c r="BM179" s="207"/>
      <c r="BN179" s="212"/>
      <c r="BP179" s="209"/>
      <c r="BQ179" s="211"/>
      <c r="BR179" s="211"/>
      <c r="BS179" s="211"/>
      <c r="BT179" s="211"/>
      <c r="BU179" s="211"/>
      <c r="BV179" s="211"/>
      <c r="BW179" s="211"/>
      <c r="BX179" s="211"/>
      <c r="BY179" s="211"/>
      <c r="BZ179" s="211"/>
      <c r="CA179" s="209"/>
      <c r="CB179" s="224"/>
      <c r="CC179" s="204"/>
      <c r="CD179" s="204"/>
      <c r="CE179" s="204"/>
      <c r="CF179" s="211"/>
      <c r="CG179" s="211"/>
      <c r="CI179" s="209"/>
      <c r="CJ179" s="209"/>
      <c r="EH179" s="165"/>
      <c r="EI179" s="165"/>
      <c r="EJ179" s="166"/>
      <c r="EK179" s="209"/>
      <c r="EL179" s="211"/>
      <c r="EM179" s="211"/>
      <c r="EN179" s="211"/>
      <c r="EO179" s="211"/>
      <c r="EP179" s="211"/>
      <c r="ES179" s="165"/>
      <c r="ET179" s="165"/>
      <c r="EU179" s="166"/>
      <c r="EV179" s="209"/>
      <c r="EW179" s="211"/>
      <c r="EX179" s="211"/>
      <c r="EY179" s="211"/>
      <c r="EZ179" s="211"/>
      <c r="FA179" s="211"/>
      <c r="FD179" s="165"/>
      <c r="FE179" s="165"/>
      <c r="FF179" s="166"/>
      <c r="FG179" s="209"/>
      <c r="FH179" s="211"/>
      <c r="FI179" s="211"/>
      <c r="FJ179" s="211"/>
      <c r="FK179" s="211"/>
      <c r="FL179" s="211"/>
    </row>
    <row r="180" spans="9:168">
      <c r="I180" s="221">
        <f t="shared" si="85"/>
        <v>176</v>
      </c>
      <c r="J180" s="159">
        <f>'v-t_chart'!C177</f>
        <v>0</v>
      </c>
      <c r="K180" s="204">
        <f t="shared" si="91"/>
        <v>0</v>
      </c>
      <c r="L180" s="205" t="b">
        <f>IF('Input&amp;Output'!$C$3=10,phase_chart!C177,IF('Input&amp;Output'!$C$3=21,phase_chart!G177,IF('Input&amp;Output'!$C$3=22,phase_chart!K177,IF('Input&amp;Output'!$C$3=31,phase_chart!O177,IF('Input&amp;Output'!$C$3=32,phase_chart!S177,"")))))</f>
        <v>0</v>
      </c>
      <c r="M180" s="206" t="b">
        <f>IF('Input&amp;Output'!$C$3=10,phase_chart!D177,IF('Input&amp;Output'!$C$3=21,phase_chart!H177,IF('Input&amp;Output'!$C$3=22,phase_chart!L177,IF('Input&amp;Output'!$C$3=31,phase_chart!P177,IF('Input&amp;Output'!$C$3=32,phase_chart!T177,"")))))</f>
        <v>0</v>
      </c>
      <c r="N180" s="205" t="b">
        <f>IF('Input&amp;Output'!$C$3=10,phase_chart!E177,IF('Input&amp;Output'!$C$3=21,phase_chart!I177,IF('Input&amp;Output'!$C$3=22,phase_chart!M177,IF('Input&amp;Output'!$C$3=31,phase_chart!Q177,IF('Input&amp;Output'!$C$3=32,phase_chart!U177,"")))))</f>
        <v>0</v>
      </c>
      <c r="P180" s="159">
        <f>IF(NOT($J180=0),IF($J180&lt;IF($P179=0,0,VLOOKUP(P179,tbL!$M$37:$Q$43,IF(L180=TRUE,2,4))),IF($J180&gt;=VLOOKUP(P179,tbL!$M$37:$Q$43,IF(L180=TRUE,3,5)),$P179,IF(AND(L179=TRUE,L180=TRUE),$P179,$P179-1)),IF(AND(L180=TRUE,J180=VLOOKUP(P179,tbL!$M$37:$Q$43,IF(L180=TRUE,2,4))),P179,IF($P179+1&gt;$C$12,$C$12,$P179+1))),0)</f>
        <v>0</v>
      </c>
      <c r="Q180" s="159">
        <f t="shared" si="64"/>
        <v>0</v>
      </c>
      <c r="R180" s="207">
        <f t="shared" si="82"/>
        <v>0</v>
      </c>
      <c r="S180" s="208"/>
      <c r="T180" s="159">
        <f t="shared" si="83"/>
        <v>0</v>
      </c>
      <c r="U180" s="209" t="str">
        <f ca="1">IF(AND(T180=-1,N180=TRUE),"*",IF(AND(U179="*",N180=TRUE),"*",IF(AND(AND(L180=TRUE,U179="*"),J180&lt;VLOOKUP(V179+1,tbL!$M$38:$O$43,3)),"*","")))</f>
        <v/>
      </c>
      <c r="V180" s="204">
        <f t="shared" ca="1" si="65"/>
        <v>0</v>
      </c>
      <c r="Y180" s="159" t="str">
        <f t="shared" ca="1" si="66"/>
        <v/>
      </c>
      <c r="Z180" s="159" t="str">
        <f t="shared" si="67"/>
        <v/>
      </c>
      <c r="AA180" s="159">
        <f t="shared" ca="1" si="89"/>
        <v>0</v>
      </c>
      <c r="AC180" s="161" t="str">
        <f t="shared" ca="1" si="68"/>
        <v/>
      </c>
      <c r="AD180" s="161">
        <f t="shared" ca="1" si="69"/>
        <v>0</v>
      </c>
      <c r="AE180" s="161" t="str">
        <f t="shared" ca="1" si="70"/>
        <v/>
      </c>
      <c r="AF180" s="161">
        <f t="shared" ca="1" si="71"/>
        <v>0</v>
      </c>
      <c r="AG180" s="161" t="str">
        <f t="shared" ca="1" si="72"/>
        <v/>
      </c>
      <c r="AH180" s="161">
        <f t="shared" ca="1" si="73"/>
        <v>0</v>
      </c>
      <c r="AI180" s="161" t="str">
        <f t="shared" ca="1" si="74"/>
        <v/>
      </c>
      <c r="AJ180" s="161">
        <f t="shared" ca="1" si="75"/>
        <v>0</v>
      </c>
      <c r="AL180" s="161" t="str">
        <f t="shared" ca="1" si="76"/>
        <v/>
      </c>
      <c r="AM180" s="161">
        <f t="shared" ca="1" si="87"/>
        <v>0</v>
      </c>
      <c r="AN180" s="161" t="str">
        <f t="shared" ca="1" si="77"/>
        <v/>
      </c>
      <c r="AO180" s="161">
        <f t="shared" ca="1" si="86"/>
        <v>0</v>
      </c>
      <c r="AP180" s="161" t="str">
        <f t="shared" ca="1" si="78"/>
        <v/>
      </c>
      <c r="AQ180" s="161">
        <f t="shared" ca="1" si="84"/>
        <v>0</v>
      </c>
      <c r="AR180" s="161" t="str">
        <f t="shared" ca="1" si="79"/>
        <v/>
      </c>
      <c r="AS180" s="161">
        <f t="shared" ca="1" si="80"/>
        <v>0</v>
      </c>
      <c r="AT180" s="159" t="str">
        <f t="shared" ca="1" si="90"/>
        <v/>
      </c>
      <c r="AU180" s="210">
        <f t="shared" ca="1" si="63"/>
        <v>14</v>
      </c>
      <c r="AV180" s="209"/>
      <c r="AW180" s="204">
        <f t="shared" si="81"/>
        <v>928.69444444444434</v>
      </c>
      <c r="AX180" s="159"/>
      <c r="AZ180" s="159"/>
      <c r="BM180" s="207"/>
      <c r="BN180" s="212"/>
      <c r="BP180" s="209"/>
      <c r="BQ180" s="211"/>
      <c r="BR180" s="211"/>
      <c r="BS180" s="211"/>
      <c r="BT180" s="211"/>
      <c r="BU180" s="211"/>
      <c r="BV180" s="211"/>
      <c r="BW180" s="211"/>
      <c r="BX180" s="211"/>
      <c r="BY180" s="211"/>
      <c r="BZ180" s="211"/>
      <c r="CA180" s="209"/>
      <c r="CB180" s="224"/>
      <c r="CC180" s="204"/>
      <c r="CD180" s="204"/>
      <c r="CE180" s="204"/>
      <c r="CF180" s="211"/>
      <c r="CG180" s="211"/>
      <c r="CI180" s="209"/>
      <c r="CJ180" s="209"/>
      <c r="EH180" s="165"/>
      <c r="EI180" s="165"/>
      <c r="EJ180" s="166"/>
      <c r="EK180" s="209"/>
      <c r="EL180" s="211"/>
      <c r="EM180" s="211"/>
      <c r="EN180" s="211"/>
      <c r="EO180" s="211"/>
      <c r="EP180" s="211"/>
      <c r="ES180" s="165"/>
      <c r="ET180" s="165"/>
      <c r="EU180" s="166"/>
      <c r="EV180" s="209"/>
      <c r="EW180" s="211"/>
      <c r="EX180" s="211"/>
      <c r="EY180" s="211"/>
      <c r="EZ180" s="211"/>
      <c r="FA180" s="211"/>
      <c r="FD180" s="165"/>
      <c r="FE180" s="165"/>
      <c r="FF180" s="166"/>
      <c r="FG180" s="209"/>
      <c r="FH180" s="211"/>
      <c r="FI180" s="211"/>
      <c r="FJ180" s="211"/>
      <c r="FK180" s="211"/>
      <c r="FL180" s="211"/>
    </row>
    <row r="181" spans="9:168">
      <c r="I181" s="221">
        <f t="shared" si="85"/>
        <v>177</v>
      </c>
      <c r="J181" s="159">
        <f>'v-t_chart'!C178</f>
        <v>0</v>
      </c>
      <c r="K181" s="204">
        <f t="shared" si="91"/>
        <v>0</v>
      </c>
      <c r="L181" s="205" t="b">
        <f>IF('Input&amp;Output'!$C$3=10,phase_chart!C178,IF('Input&amp;Output'!$C$3=21,phase_chart!G178,IF('Input&amp;Output'!$C$3=22,phase_chart!K178,IF('Input&amp;Output'!$C$3=31,phase_chart!O178,IF('Input&amp;Output'!$C$3=32,phase_chart!S178,"")))))</f>
        <v>0</v>
      </c>
      <c r="M181" s="206" t="b">
        <f>IF('Input&amp;Output'!$C$3=10,phase_chart!D178,IF('Input&amp;Output'!$C$3=21,phase_chart!H178,IF('Input&amp;Output'!$C$3=22,phase_chart!L178,IF('Input&amp;Output'!$C$3=31,phase_chart!P178,IF('Input&amp;Output'!$C$3=32,phase_chart!T178,"")))))</f>
        <v>0</v>
      </c>
      <c r="N181" s="205" t="b">
        <f>IF('Input&amp;Output'!$C$3=10,phase_chart!E178,IF('Input&amp;Output'!$C$3=21,phase_chart!I178,IF('Input&amp;Output'!$C$3=22,phase_chart!M178,IF('Input&amp;Output'!$C$3=31,phase_chart!Q178,IF('Input&amp;Output'!$C$3=32,phase_chart!U178,"")))))</f>
        <v>0</v>
      </c>
      <c r="P181" s="159">
        <f>IF(NOT($J181=0),IF($J181&lt;IF($P180=0,0,VLOOKUP(P180,tbL!$M$37:$Q$43,IF(L181=TRUE,2,4))),IF($J181&gt;=VLOOKUP(P180,tbL!$M$37:$Q$43,IF(L181=TRUE,3,5)),$P180,IF(AND(L180=TRUE,L181=TRUE),$P180,$P180-1)),IF(AND(L181=TRUE,J181=VLOOKUP(P180,tbL!$M$37:$Q$43,IF(L181=TRUE,2,4))),P180,IF($P180+1&gt;$C$12,$C$12,$P180+1))),0)</f>
        <v>0</v>
      </c>
      <c r="Q181" s="159">
        <f t="shared" si="64"/>
        <v>0</v>
      </c>
      <c r="R181" s="207">
        <f t="shared" si="82"/>
        <v>0</v>
      </c>
      <c r="S181" s="208"/>
      <c r="T181" s="159">
        <f t="shared" si="83"/>
        <v>0</v>
      </c>
      <c r="U181" s="209" t="str">
        <f ca="1">IF(AND(T181=-1,N181=TRUE),"*",IF(AND(U180="*",N181=TRUE),"*",IF(AND(AND(L181=TRUE,U180="*"),J181&lt;VLOOKUP(V180+1,tbL!$M$38:$O$43,3)),"*","")))</f>
        <v/>
      </c>
      <c r="V181" s="204">
        <f t="shared" ca="1" si="65"/>
        <v>0</v>
      </c>
      <c r="Y181" s="159" t="str">
        <f t="shared" ca="1" si="66"/>
        <v/>
      </c>
      <c r="Z181" s="159" t="str">
        <f t="shared" si="67"/>
        <v/>
      </c>
      <c r="AA181" s="159">
        <f t="shared" ca="1" si="89"/>
        <v>0</v>
      </c>
      <c r="AC181" s="161" t="str">
        <f t="shared" ca="1" si="68"/>
        <v/>
      </c>
      <c r="AD181" s="161">
        <f t="shared" ca="1" si="69"/>
        <v>0</v>
      </c>
      <c r="AE181" s="161" t="str">
        <f t="shared" ca="1" si="70"/>
        <v/>
      </c>
      <c r="AF181" s="161">
        <f t="shared" ca="1" si="71"/>
        <v>0</v>
      </c>
      <c r="AG181" s="161" t="str">
        <f t="shared" ca="1" si="72"/>
        <v/>
      </c>
      <c r="AH181" s="161">
        <f t="shared" ca="1" si="73"/>
        <v>0</v>
      </c>
      <c r="AI181" s="161" t="str">
        <f t="shared" ca="1" si="74"/>
        <v/>
      </c>
      <c r="AJ181" s="161">
        <f t="shared" ca="1" si="75"/>
        <v>0</v>
      </c>
      <c r="AL181" s="161" t="str">
        <f t="shared" ca="1" si="76"/>
        <v/>
      </c>
      <c r="AM181" s="161">
        <f t="shared" ca="1" si="87"/>
        <v>0</v>
      </c>
      <c r="AN181" s="161" t="str">
        <f t="shared" ca="1" si="77"/>
        <v/>
      </c>
      <c r="AO181" s="161">
        <f t="shared" ca="1" si="86"/>
        <v>0</v>
      </c>
      <c r="AP181" s="161" t="str">
        <f t="shared" ca="1" si="78"/>
        <v/>
      </c>
      <c r="AQ181" s="161">
        <f t="shared" ca="1" si="84"/>
        <v>0</v>
      </c>
      <c r="AR181" s="161" t="str">
        <f t="shared" ca="1" si="79"/>
        <v/>
      </c>
      <c r="AS181" s="161">
        <f t="shared" ca="1" si="80"/>
        <v>0</v>
      </c>
      <c r="AT181" s="159" t="str">
        <f t="shared" ca="1" si="90"/>
        <v/>
      </c>
      <c r="AU181" s="210">
        <f t="shared" ca="1" si="63"/>
        <v>14</v>
      </c>
      <c r="AV181" s="209"/>
      <c r="AW181" s="204">
        <f t="shared" si="81"/>
        <v>928.69444444444434</v>
      </c>
      <c r="AX181" s="159"/>
      <c r="AZ181" s="159"/>
      <c r="BM181" s="207"/>
      <c r="BN181" s="212"/>
      <c r="BP181" s="209"/>
      <c r="BQ181" s="211"/>
      <c r="BR181" s="211"/>
      <c r="BS181" s="211"/>
      <c r="BT181" s="211"/>
      <c r="BU181" s="211"/>
      <c r="BV181" s="211"/>
      <c r="BW181" s="211"/>
      <c r="BX181" s="211"/>
      <c r="BY181" s="211"/>
      <c r="BZ181" s="211"/>
      <c r="CA181" s="209"/>
      <c r="CB181" s="224"/>
      <c r="CC181" s="204"/>
      <c r="CD181" s="204"/>
      <c r="CE181" s="204"/>
      <c r="CF181" s="211"/>
      <c r="CG181" s="211"/>
      <c r="CI181" s="209"/>
      <c r="CJ181" s="209"/>
      <c r="EH181" s="165"/>
      <c r="EI181" s="165"/>
      <c r="EJ181" s="166"/>
      <c r="EK181" s="209"/>
      <c r="EL181" s="211"/>
      <c r="EM181" s="211"/>
      <c r="EN181" s="211"/>
      <c r="EO181" s="211"/>
      <c r="EP181" s="211"/>
      <c r="ES181" s="165"/>
      <c r="ET181" s="165"/>
      <c r="EU181" s="166"/>
      <c r="EV181" s="209"/>
      <c r="EW181" s="211"/>
      <c r="EX181" s="211"/>
      <c r="EY181" s="211"/>
      <c r="EZ181" s="211"/>
      <c r="FA181" s="211"/>
      <c r="FD181" s="165"/>
      <c r="FE181" s="165"/>
      <c r="FF181" s="166"/>
      <c r="FG181" s="209"/>
      <c r="FH181" s="211"/>
      <c r="FI181" s="211"/>
      <c r="FJ181" s="211"/>
      <c r="FK181" s="211"/>
      <c r="FL181" s="211"/>
    </row>
    <row r="182" spans="9:168">
      <c r="I182" s="221">
        <f t="shared" si="85"/>
        <v>178</v>
      </c>
      <c r="J182" s="159">
        <f>'v-t_chart'!C179</f>
        <v>0</v>
      </c>
      <c r="K182" s="204">
        <f t="shared" si="91"/>
        <v>0</v>
      </c>
      <c r="L182" s="205" t="b">
        <f>IF('Input&amp;Output'!$C$3=10,phase_chart!C179,IF('Input&amp;Output'!$C$3=21,phase_chart!G179,IF('Input&amp;Output'!$C$3=22,phase_chart!K179,IF('Input&amp;Output'!$C$3=31,phase_chart!O179,IF('Input&amp;Output'!$C$3=32,phase_chart!S179,"")))))</f>
        <v>0</v>
      </c>
      <c r="M182" s="206" t="b">
        <f>IF('Input&amp;Output'!$C$3=10,phase_chart!D179,IF('Input&amp;Output'!$C$3=21,phase_chart!H179,IF('Input&amp;Output'!$C$3=22,phase_chart!L179,IF('Input&amp;Output'!$C$3=31,phase_chart!P179,IF('Input&amp;Output'!$C$3=32,phase_chart!T179,"")))))</f>
        <v>0</v>
      </c>
      <c r="N182" s="205" t="b">
        <f>IF('Input&amp;Output'!$C$3=10,phase_chart!E179,IF('Input&amp;Output'!$C$3=21,phase_chart!I179,IF('Input&amp;Output'!$C$3=22,phase_chart!M179,IF('Input&amp;Output'!$C$3=31,phase_chart!Q179,IF('Input&amp;Output'!$C$3=32,phase_chart!U179,"")))))</f>
        <v>0</v>
      </c>
      <c r="P182" s="159">
        <f>IF(NOT($J182=0),IF($J182&lt;IF($P181=0,0,VLOOKUP(P181,tbL!$M$37:$Q$43,IF(L182=TRUE,2,4))),IF($J182&gt;=VLOOKUP(P181,tbL!$M$37:$Q$43,IF(L182=TRUE,3,5)),$P181,IF(AND(L181=TRUE,L182=TRUE),$P181,$P181-1)),IF(AND(L182=TRUE,J182=VLOOKUP(P181,tbL!$M$37:$Q$43,IF(L182=TRUE,2,4))),P181,IF($P181+1&gt;$C$12,$C$12,$P181+1))),0)</f>
        <v>0</v>
      </c>
      <c r="Q182" s="159">
        <f t="shared" si="64"/>
        <v>0</v>
      </c>
      <c r="R182" s="207">
        <f t="shared" si="82"/>
        <v>0</v>
      </c>
      <c r="S182" s="208"/>
      <c r="T182" s="159">
        <f t="shared" si="83"/>
        <v>0</v>
      </c>
      <c r="U182" s="209" t="str">
        <f ca="1">IF(AND(T182=-1,N182=TRUE),"*",IF(AND(U181="*",N182=TRUE),"*",IF(AND(AND(L182=TRUE,U181="*"),J182&lt;VLOOKUP(V181+1,tbL!$M$38:$O$43,3)),"*","")))</f>
        <v/>
      </c>
      <c r="V182" s="204">
        <f t="shared" ca="1" si="65"/>
        <v>0</v>
      </c>
      <c r="Y182" s="159" t="str">
        <f t="shared" ca="1" si="66"/>
        <v/>
      </c>
      <c r="Z182" s="159">
        <f t="shared" si="67"/>
        <v>1</v>
      </c>
      <c r="AA182" s="159">
        <f t="shared" ca="1" si="89"/>
        <v>1</v>
      </c>
      <c r="AC182" s="161" t="str">
        <f t="shared" ca="1" si="68"/>
        <v/>
      </c>
      <c r="AD182" s="161">
        <f t="shared" ca="1" si="69"/>
        <v>1</v>
      </c>
      <c r="AE182" s="161" t="str">
        <f t="shared" ca="1" si="70"/>
        <v/>
      </c>
      <c r="AF182" s="161">
        <f t="shared" ca="1" si="71"/>
        <v>1</v>
      </c>
      <c r="AG182" s="161" t="str">
        <f t="shared" ca="1" si="72"/>
        <v/>
      </c>
      <c r="AH182" s="161">
        <f t="shared" ca="1" si="73"/>
        <v>1</v>
      </c>
      <c r="AI182" s="161" t="str">
        <f t="shared" ca="1" si="74"/>
        <v/>
      </c>
      <c r="AJ182" s="161">
        <f t="shared" ca="1" si="75"/>
        <v>1</v>
      </c>
      <c r="AL182" s="161" t="str">
        <f t="shared" ca="1" si="76"/>
        <v/>
      </c>
      <c r="AM182" s="161">
        <f t="shared" ca="1" si="87"/>
        <v>1</v>
      </c>
      <c r="AN182" s="161" t="str">
        <f t="shared" ca="1" si="77"/>
        <v/>
      </c>
      <c r="AO182" s="161">
        <f t="shared" ca="1" si="86"/>
        <v>1</v>
      </c>
      <c r="AP182" s="161" t="str">
        <f t="shared" ca="1" si="78"/>
        <v/>
      </c>
      <c r="AQ182" s="161">
        <f t="shared" ca="1" si="84"/>
        <v>1</v>
      </c>
      <c r="AR182" s="161" t="str">
        <f t="shared" ca="1" si="79"/>
        <v/>
      </c>
      <c r="AS182" s="161">
        <f t="shared" ca="1" si="80"/>
        <v>1</v>
      </c>
      <c r="AT182" s="159">
        <f t="shared" ca="1" si="90"/>
        <v>-1</v>
      </c>
      <c r="AU182" s="210">
        <f t="shared" ca="1" si="63"/>
        <v>14</v>
      </c>
      <c r="AV182" s="209"/>
      <c r="AW182" s="204">
        <f t="shared" si="81"/>
        <v>928.69444444444434</v>
      </c>
      <c r="AX182" s="159"/>
      <c r="AZ182" s="159"/>
      <c r="BM182" s="207"/>
      <c r="BN182" s="212"/>
      <c r="BP182" s="209"/>
      <c r="BQ182" s="211"/>
      <c r="BR182" s="211"/>
      <c r="BS182" s="211"/>
      <c r="BT182" s="211"/>
      <c r="BU182" s="211"/>
      <c r="BV182" s="211"/>
      <c r="BW182" s="211"/>
      <c r="BX182" s="211"/>
      <c r="BY182" s="211"/>
      <c r="BZ182" s="211"/>
      <c r="CA182" s="209"/>
      <c r="CB182" s="224"/>
      <c r="CC182" s="204"/>
      <c r="CD182" s="204"/>
      <c r="CE182" s="204"/>
      <c r="CF182" s="211"/>
      <c r="CG182" s="211"/>
      <c r="CI182" s="209"/>
      <c r="CJ182" s="209"/>
      <c r="EH182" s="165"/>
      <c r="EI182" s="165"/>
      <c r="EJ182" s="166"/>
      <c r="EK182" s="209"/>
      <c r="EL182" s="211"/>
      <c r="EM182" s="211"/>
      <c r="EN182" s="211"/>
      <c r="EO182" s="211"/>
      <c r="EP182" s="211"/>
      <c r="ES182" s="165"/>
      <c r="ET182" s="165"/>
      <c r="EU182" s="166"/>
      <c r="EV182" s="209"/>
      <c r="EW182" s="211"/>
      <c r="EX182" s="211"/>
      <c r="EY182" s="211"/>
      <c r="EZ182" s="211"/>
      <c r="FA182" s="211"/>
      <c r="FD182" s="165"/>
      <c r="FE182" s="165"/>
      <c r="FF182" s="166"/>
      <c r="FG182" s="209"/>
      <c r="FH182" s="211"/>
      <c r="FI182" s="211"/>
      <c r="FJ182" s="211"/>
      <c r="FK182" s="211"/>
      <c r="FL182" s="211"/>
    </row>
    <row r="183" spans="9:168">
      <c r="I183" s="221">
        <f t="shared" si="85"/>
        <v>179</v>
      </c>
      <c r="J183" s="159">
        <f>'v-t_chart'!C180</f>
        <v>0</v>
      </c>
      <c r="K183" s="204">
        <f t="shared" si="91"/>
        <v>0</v>
      </c>
      <c r="L183" s="205" t="b">
        <f>IF('Input&amp;Output'!$C$3=10,phase_chart!C180,IF('Input&amp;Output'!$C$3=21,phase_chart!G180,IF('Input&amp;Output'!$C$3=22,phase_chart!K180,IF('Input&amp;Output'!$C$3=31,phase_chart!O180,IF('Input&amp;Output'!$C$3=32,phase_chart!S180,"")))))</f>
        <v>0</v>
      </c>
      <c r="M183" s="206" t="b">
        <f>IF('Input&amp;Output'!$C$3=10,phase_chart!D180,IF('Input&amp;Output'!$C$3=21,phase_chart!H180,IF('Input&amp;Output'!$C$3=22,phase_chart!L180,IF('Input&amp;Output'!$C$3=31,phase_chart!P180,IF('Input&amp;Output'!$C$3=32,phase_chart!T180,"")))))</f>
        <v>0</v>
      </c>
      <c r="N183" s="205" t="b">
        <f>IF('Input&amp;Output'!$C$3=10,phase_chart!E180,IF('Input&amp;Output'!$C$3=21,phase_chart!I180,IF('Input&amp;Output'!$C$3=22,phase_chart!M180,IF('Input&amp;Output'!$C$3=31,phase_chart!Q180,IF('Input&amp;Output'!$C$3=32,phase_chart!U180,"")))))</f>
        <v>0</v>
      </c>
      <c r="P183" s="159">
        <f>IF(NOT($J183=0),IF($J183&lt;IF($P182=0,0,VLOOKUP(P182,tbL!$M$37:$Q$43,IF(L183=TRUE,2,4))),IF($J183&gt;=VLOOKUP(P182,tbL!$M$37:$Q$43,IF(L183=TRUE,3,5)),$P182,IF(AND(L182=TRUE,L183=TRUE),$P182,$P182-1)),IF(AND(L183=TRUE,J183=VLOOKUP(P182,tbL!$M$37:$Q$43,IF(L183=TRUE,2,4))),P182,IF($P182+1&gt;$C$12,$C$12,$P182+1))),0)</f>
        <v>0</v>
      </c>
      <c r="Q183" s="159">
        <f t="shared" si="64"/>
        <v>0</v>
      </c>
      <c r="R183" s="207">
        <f t="shared" si="82"/>
        <v>0</v>
      </c>
      <c r="S183" s="208"/>
      <c r="T183" s="159">
        <f t="shared" si="83"/>
        <v>0</v>
      </c>
      <c r="U183" s="209" t="str">
        <f ca="1">IF(AND(T183=-1,N183=TRUE),"*",IF(AND(U182="*",N183=TRUE),"*",IF(AND(AND(L183=TRUE,U182="*"),J183&lt;VLOOKUP(V182+1,tbL!$M$38:$O$43,3)),"*","")))</f>
        <v/>
      </c>
      <c r="V183" s="204">
        <f t="shared" ca="1" si="65"/>
        <v>0</v>
      </c>
      <c r="Y183" s="159" t="str">
        <f t="shared" ca="1" si="66"/>
        <v/>
      </c>
      <c r="Z183" s="159">
        <f t="shared" si="67"/>
        <v>1</v>
      </c>
      <c r="AA183" s="159">
        <f t="shared" ca="1" si="89"/>
        <v>1</v>
      </c>
      <c r="AC183" s="161" t="str">
        <f t="shared" ca="1" si="68"/>
        <v/>
      </c>
      <c r="AD183" s="161">
        <f t="shared" ca="1" si="69"/>
        <v>1</v>
      </c>
      <c r="AE183" s="161" t="str">
        <f t="shared" ca="1" si="70"/>
        <v/>
      </c>
      <c r="AF183" s="161">
        <f t="shared" ca="1" si="71"/>
        <v>1</v>
      </c>
      <c r="AG183" s="161" t="str">
        <f t="shared" ca="1" si="72"/>
        <v/>
      </c>
      <c r="AH183" s="161">
        <f t="shared" ca="1" si="73"/>
        <v>1</v>
      </c>
      <c r="AI183" s="161" t="str">
        <f t="shared" ca="1" si="74"/>
        <v/>
      </c>
      <c r="AJ183" s="161">
        <f t="shared" ca="1" si="75"/>
        <v>1</v>
      </c>
      <c r="AL183" s="161" t="str">
        <f t="shared" ca="1" si="76"/>
        <v/>
      </c>
      <c r="AM183" s="161">
        <f t="shared" ca="1" si="87"/>
        <v>1</v>
      </c>
      <c r="AN183" s="161" t="str">
        <f t="shared" ca="1" si="77"/>
        <v/>
      </c>
      <c r="AO183" s="161">
        <f t="shared" ca="1" si="86"/>
        <v>1</v>
      </c>
      <c r="AP183" s="161" t="str">
        <f t="shared" ca="1" si="78"/>
        <v/>
      </c>
      <c r="AQ183" s="161">
        <f t="shared" ca="1" si="84"/>
        <v>1</v>
      </c>
      <c r="AR183" s="161" t="str">
        <f t="shared" ca="1" si="79"/>
        <v/>
      </c>
      <c r="AS183" s="161">
        <f t="shared" ca="1" si="80"/>
        <v>1</v>
      </c>
      <c r="AT183" s="159">
        <f t="shared" ca="1" si="90"/>
        <v>-1</v>
      </c>
      <c r="AU183" s="210">
        <f t="shared" ca="1" si="63"/>
        <v>14</v>
      </c>
      <c r="AV183" s="209"/>
      <c r="AW183" s="204">
        <f t="shared" si="81"/>
        <v>928.69444444444434</v>
      </c>
      <c r="AX183" s="159"/>
      <c r="AZ183" s="159"/>
      <c r="BM183" s="207"/>
      <c r="BN183" s="212"/>
      <c r="BP183" s="209"/>
      <c r="BQ183" s="211"/>
      <c r="BR183" s="211"/>
      <c r="BS183" s="211"/>
      <c r="BT183" s="211"/>
      <c r="BU183" s="211"/>
      <c r="BV183" s="211"/>
      <c r="BW183" s="211"/>
      <c r="BX183" s="211"/>
      <c r="BY183" s="211"/>
      <c r="BZ183" s="211"/>
      <c r="CA183" s="209"/>
      <c r="CB183" s="224"/>
      <c r="CC183" s="204"/>
      <c r="CD183" s="204"/>
      <c r="CE183" s="204"/>
      <c r="CF183" s="211"/>
      <c r="CG183" s="211"/>
      <c r="CI183" s="209"/>
      <c r="CJ183" s="209"/>
      <c r="EH183" s="165"/>
      <c r="EI183" s="165"/>
      <c r="EJ183" s="166"/>
      <c r="EK183" s="209"/>
      <c r="EL183" s="211"/>
      <c r="EM183" s="211"/>
      <c r="EN183" s="211"/>
      <c r="EO183" s="211"/>
      <c r="EP183" s="211"/>
      <c r="ES183" s="165"/>
      <c r="ET183" s="165"/>
      <c r="EU183" s="166"/>
      <c r="EV183" s="209"/>
      <c r="EW183" s="211"/>
      <c r="EX183" s="211"/>
      <c r="EY183" s="211"/>
      <c r="EZ183" s="211"/>
      <c r="FA183" s="211"/>
      <c r="FD183" s="165"/>
      <c r="FE183" s="165"/>
      <c r="FF183" s="166"/>
      <c r="FG183" s="209"/>
      <c r="FH183" s="211"/>
      <c r="FI183" s="211"/>
      <c r="FJ183" s="211"/>
      <c r="FK183" s="211"/>
      <c r="FL183" s="211"/>
    </row>
    <row r="184" spans="9:168">
      <c r="I184" s="221">
        <f t="shared" si="85"/>
        <v>180</v>
      </c>
      <c r="J184" s="159">
        <f>'v-t_chart'!C181</f>
        <v>0</v>
      </c>
      <c r="K184" s="204">
        <f t="shared" si="91"/>
        <v>0</v>
      </c>
      <c r="L184" s="205" t="b">
        <f>IF('Input&amp;Output'!$C$3=10,phase_chart!C181,IF('Input&amp;Output'!$C$3=21,phase_chart!G181,IF('Input&amp;Output'!$C$3=22,phase_chart!K181,IF('Input&amp;Output'!$C$3=31,phase_chart!O181,IF('Input&amp;Output'!$C$3=32,phase_chart!S181,"")))))</f>
        <v>0</v>
      </c>
      <c r="M184" s="206" t="b">
        <f>IF('Input&amp;Output'!$C$3=10,phase_chart!D181,IF('Input&amp;Output'!$C$3=21,phase_chart!H181,IF('Input&amp;Output'!$C$3=22,phase_chart!L181,IF('Input&amp;Output'!$C$3=31,phase_chart!P181,IF('Input&amp;Output'!$C$3=32,phase_chart!T181,"")))))</f>
        <v>0</v>
      </c>
      <c r="N184" s="205" t="b">
        <f>IF('Input&amp;Output'!$C$3=10,phase_chart!E181,IF('Input&amp;Output'!$C$3=21,phase_chart!I181,IF('Input&amp;Output'!$C$3=22,phase_chart!M181,IF('Input&amp;Output'!$C$3=31,phase_chart!Q181,IF('Input&amp;Output'!$C$3=32,phase_chart!U181,"")))))</f>
        <v>0</v>
      </c>
      <c r="P184" s="159">
        <f>IF(NOT($J184=0),IF($J184&lt;IF($P183=0,0,VLOOKUP(P183,tbL!$M$37:$Q$43,IF(L184=TRUE,2,4))),IF($J184&gt;=VLOOKUP(P183,tbL!$M$37:$Q$43,IF(L184=TRUE,3,5)),$P183,IF(AND(L183=TRUE,L184=TRUE),$P183,$P183-1)),IF(AND(L184=TRUE,J184=VLOOKUP(P183,tbL!$M$37:$Q$43,IF(L184=TRUE,2,4))),P183,IF($P183+1&gt;$C$12,$C$12,$P183+1))),0)</f>
        <v>0</v>
      </c>
      <c r="Q184" s="159">
        <f t="shared" si="64"/>
        <v>0</v>
      </c>
      <c r="R184" s="207">
        <f t="shared" si="82"/>
        <v>0</v>
      </c>
      <c r="S184" s="208"/>
      <c r="T184" s="159">
        <f t="shared" si="83"/>
        <v>0</v>
      </c>
      <c r="U184" s="209" t="str">
        <f ca="1">IF(AND(T184=-1,N184=TRUE),"*",IF(AND(U183="*",N184=TRUE),"*",IF(AND(AND(L184=TRUE,U183="*"),J184&lt;VLOOKUP(V183+1,tbL!$M$38:$O$43,3)),"*","")))</f>
        <v/>
      </c>
      <c r="V184" s="204">
        <f t="shared" ca="1" si="65"/>
        <v>0</v>
      </c>
      <c r="Y184" s="159" t="str">
        <f t="shared" ca="1" si="66"/>
        <v/>
      </c>
      <c r="Z184" s="159">
        <f t="shared" si="67"/>
        <v>1</v>
      </c>
      <c r="AA184" s="159">
        <f t="shared" ca="1" si="89"/>
        <v>1</v>
      </c>
      <c r="AC184" s="161" t="str">
        <f t="shared" ca="1" si="68"/>
        <v/>
      </c>
      <c r="AD184" s="161">
        <f t="shared" ca="1" si="69"/>
        <v>1</v>
      </c>
      <c r="AE184" s="161" t="str">
        <f t="shared" ca="1" si="70"/>
        <v/>
      </c>
      <c r="AF184" s="161">
        <f t="shared" ca="1" si="71"/>
        <v>1</v>
      </c>
      <c r="AG184" s="161" t="str">
        <f t="shared" ca="1" si="72"/>
        <v/>
      </c>
      <c r="AH184" s="161">
        <f t="shared" ca="1" si="73"/>
        <v>1</v>
      </c>
      <c r="AI184" s="161" t="str">
        <f t="shared" ca="1" si="74"/>
        <v/>
      </c>
      <c r="AJ184" s="161">
        <f t="shared" ca="1" si="75"/>
        <v>1</v>
      </c>
      <c r="AL184" s="161" t="str">
        <f t="shared" ca="1" si="76"/>
        <v/>
      </c>
      <c r="AM184" s="161">
        <f t="shared" ca="1" si="87"/>
        <v>1</v>
      </c>
      <c r="AN184" s="161" t="str">
        <f t="shared" ca="1" si="77"/>
        <v/>
      </c>
      <c r="AO184" s="161">
        <f t="shared" ca="1" si="86"/>
        <v>1</v>
      </c>
      <c r="AP184" s="161" t="str">
        <f t="shared" ca="1" si="78"/>
        <v/>
      </c>
      <c r="AQ184" s="161">
        <f t="shared" ca="1" si="84"/>
        <v>1</v>
      </c>
      <c r="AR184" s="161" t="str">
        <f t="shared" ca="1" si="79"/>
        <v/>
      </c>
      <c r="AS184" s="161">
        <f t="shared" ca="1" si="80"/>
        <v>1</v>
      </c>
      <c r="AT184" s="159">
        <f t="shared" ca="1" si="90"/>
        <v>-1</v>
      </c>
      <c r="AU184" s="210">
        <f t="shared" ca="1" si="63"/>
        <v>14</v>
      </c>
      <c r="AV184" s="209"/>
      <c r="AW184" s="204">
        <f t="shared" si="81"/>
        <v>928.69444444444434</v>
      </c>
      <c r="AX184" s="159"/>
      <c r="AZ184" s="159"/>
      <c r="BM184" s="207"/>
      <c r="BN184" s="212"/>
      <c r="BP184" s="209"/>
      <c r="BQ184" s="211"/>
      <c r="BR184" s="211"/>
      <c r="BS184" s="211"/>
      <c r="BT184" s="211"/>
      <c r="BU184" s="211"/>
      <c r="BV184" s="211"/>
      <c r="BW184" s="211"/>
      <c r="BX184" s="211"/>
      <c r="BY184" s="211"/>
      <c r="BZ184" s="211"/>
      <c r="CA184" s="209"/>
      <c r="CB184" s="224"/>
      <c r="CC184" s="204"/>
      <c r="CD184" s="204"/>
      <c r="CE184" s="204"/>
      <c r="CF184" s="211"/>
      <c r="CG184" s="211"/>
      <c r="CI184" s="209"/>
      <c r="CJ184" s="209"/>
      <c r="EH184" s="165"/>
      <c r="EI184" s="165"/>
      <c r="EJ184" s="166"/>
      <c r="EK184" s="209"/>
      <c r="EL184" s="211"/>
      <c r="EM184" s="211"/>
      <c r="EN184" s="211"/>
      <c r="EO184" s="211"/>
      <c r="EP184" s="211"/>
      <c r="ES184" s="165"/>
      <c r="ET184" s="165"/>
      <c r="EU184" s="166"/>
      <c r="EV184" s="209"/>
      <c r="EW184" s="211"/>
      <c r="EX184" s="211"/>
      <c r="EY184" s="211"/>
      <c r="EZ184" s="211"/>
      <c r="FA184" s="211"/>
      <c r="FD184" s="165"/>
      <c r="FE184" s="165"/>
      <c r="FF184" s="166"/>
      <c r="FG184" s="209"/>
      <c r="FH184" s="211"/>
      <c r="FI184" s="211"/>
      <c r="FJ184" s="211"/>
      <c r="FK184" s="211"/>
      <c r="FL184" s="211"/>
    </row>
    <row r="185" spans="9:168">
      <c r="I185" s="221">
        <f t="shared" si="85"/>
        <v>181</v>
      </c>
      <c r="J185" s="159">
        <f>'v-t_chart'!C182</f>
        <v>0</v>
      </c>
      <c r="K185" s="204">
        <f t="shared" si="91"/>
        <v>0</v>
      </c>
      <c r="L185" s="205" t="b">
        <f>IF('Input&amp;Output'!$C$3=10,phase_chart!C182,IF('Input&amp;Output'!$C$3=21,phase_chart!G182,IF('Input&amp;Output'!$C$3=22,phase_chart!K182,IF('Input&amp;Output'!$C$3=31,phase_chart!O182,IF('Input&amp;Output'!$C$3=32,phase_chart!S182,"")))))</f>
        <v>0</v>
      </c>
      <c r="M185" s="206" t="b">
        <f>IF('Input&amp;Output'!$C$3=10,phase_chart!D182,IF('Input&amp;Output'!$C$3=21,phase_chart!H182,IF('Input&amp;Output'!$C$3=22,phase_chart!L182,IF('Input&amp;Output'!$C$3=31,phase_chart!P182,IF('Input&amp;Output'!$C$3=32,phase_chart!T182,"")))))</f>
        <v>0</v>
      </c>
      <c r="N185" s="205" t="b">
        <f>IF('Input&amp;Output'!$C$3=10,phase_chart!E182,IF('Input&amp;Output'!$C$3=21,phase_chart!I182,IF('Input&amp;Output'!$C$3=22,phase_chart!M182,IF('Input&amp;Output'!$C$3=31,phase_chart!Q182,IF('Input&amp;Output'!$C$3=32,phase_chart!U182,"")))))</f>
        <v>0</v>
      </c>
      <c r="P185" s="159">
        <f>IF(NOT($J185=0),IF($J185&lt;IF($P184=0,0,VLOOKUP(P184,tbL!$M$37:$Q$43,IF(L185=TRUE,2,4))),IF($J185&gt;=VLOOKUP(P184,tbL!$M$37:$Q$43,IF(L185=TRUE,3,5)),$P184,IF(AND(L184=TRUE,L185=TRUE),$P184,$P184-1)),IF(AND(L185=TRUE,J185=VLOOKUP(P184,tbL!$M$37:$Q$43,IF(L185=TRUE,2,4))),P184,IF($P184+1&gt;$C$12,$C$12,$P184+1))),0)</f>
        <v>0</v>
      </c>
      <c r="Q185" s="159">
        <f t="shared" si="64"/>
        <v>0</v>
      </c>
      <c r="R185" s="207">
        <f t="shared" si="82"/>
        <v>0</v>
      </c>
      <c r="S185" s="208"/>
      <c r="T185" s="159">
        <f t="shared" si="83"/>
        <v>0</v>
      </c>
      <c r="U185" s="209" t="str">
        <f ca="1">IF(AND(T185=-1,N185=TRUE),"*",IF(AND(U184="*",N185=TRUE),"*",IF(AND(AND(L185=TRUE,U184="*"),J185&lt;VLOOKUP(V184+1,tbL!$M$38:$O$43,3)),"*","")))</f>
        <v/>
      </c>
      <c r="V185" s="204">
        <f t="shared" ca="1" si="65"/>
        <v>0</v>
      </c>
      <c r="Y185" s="159" t="str">
        <f t="shared" ca="1" si="66"/>
        <v/>
      </c>
      <c r="Z185" s="159">
        <f t="shared" si="67"/>
        <v>1</v>
      </c>
      <c r="AA185" s="159">
        <f t="shared" ca="1" si="89"/>
        <v>1</v>
      </c>
      <c r="AC185" s="161" t="str">
        <f t="shared" ca="1" si="68"/>
        <v/>
      </c>
      <c r="AD185" s="161">
        <f t="shared" ca="1" si="69"/>
        <v>1</v>
      </c>
      <c r="AE185" s="161" t="str">
        <f t="shared" ca="1" si="70"/>
        <v/>
      </c>
      <c r="AF185" s="161">
        <f t="shared" ca="1" si="71"/>
        <v>1</v>
      </c>
      <c r="AG185" s="161" t="str">
        <f t="shared" ca="1" si="72"/>
        <v/>
      </c>
      <c r="AH185" s="161">
        <f t="shared" ca="1" si="73"/>
        <v>1</v>
      </c>
      <c r="AI185" s="161" t="str">
        <f t="shared" ca="1" si="74"/>
        <v/>
      </c>
      <c r="AJ185" s="161">
        <f t="shared" ca="1" si="75"/>
        <v>1</v>
      </c>
      <c r="AL185" s="161" t="str">
        <f t="shared" ca="1" si="76"/>
        <v/>
      </c>
      <c r="AM185" s="161">
        <f t="shared" ca="1" si="87"/>
        <v>1</v>
      </c>
      <c r="AN185" s="161" t="str">
        <f t="shared" ca="1" si="77"/>
        <v/>
      </c>
      <c r="AO185" s="161">
        <f t="shared" ca="1" si="86"/>
        <v>1</v>
      </c>
      <c r="AP185" s="161" t="str">
        <f t="shared" ca="1" si="78"/>
        <v/>
      </c>
      <c r="AQ185" s="161">
        <f t="shared" ca="1" si="84"/>
        <v>1</v>
      </c>
      <c r="AR185" s="161" t="str">
        <f t="shared" ca="1" si="79"/>
        <v/>
      </c>
      <c r="AS185" s="161">
        <f t="shared" ca="1" si="80"/>
        <v>1</v>
      </c>
      <c r="AT185" s="159">
        <f t="shared" ca="1" si="90"/>
        <v>-1</v>
      </c>
      <c r="AU185" s="210">
        <f t="shared" ca="1" si="63"/>
        <v>14</v>
      </c>
      <c r="AV185" s="209"/>
      <c r="AW185" s="204">
        <f t="shared" si="81"/>
        <v>928.69444444444434</v>
      </c>
      <c r="AX185" s="159"/>
      <c r="AZ185" s="159"/>
      <c r="BM185" s="207"/>
      <c r="BN185" s="212"/>
      <c r="BP185" s="209"/>
      <c r="BQ185" s="211"/>
      <c r="BR185" s="211"/>
      <c r="BS185" s="211"/>
      <c r="BT185" s="211"/>
      <c r="BU185" s="211"/>
      <c r="BV185" s="211"/>
      <c r="BW185" s="211"/>
      <c r="BX185" s="211"/>
      <c r="BY185" s="211"/>
      <c r="BZ185" s="211"/>
      <c r="CA185" s="209"/>
      <c r="CB185" s="224"/>
      <c r="CC185" s="204"/>
      <c r="CD185" s="204"/>
      <c r="CE185" s="204"/>
      <c r="CF185" s="211"/>
      <c r="CG185" s="211"/>
      <c r="CI185" s="209"/>
      <c r="CJ185" s="209"/>
      <c r="EH185" s="165"/>
      <c r="EI185" s="165"/>
      <c r="EJ185" s="166"/>
      <c r="EK185" s="209"/>
      <c r="EL185" s="211"/>
      <c r="EM185" s="211"/>
      <c r="EN185" s="211"/>
      <c r="EO185" s="211"/>
      <c r="EP185" s="211"/>
      <c r="ES185" s="165"/>
      <c r="ET185" s="165"/>
      <c r="EU185" s="166"/>
      <c r="EV185" s="209"/>
      <c r="EW185" s="211"/>
      <c r="EX185" s="211"/>
      <c r="EY185" s="211"/>
      <c r="EZ185" s="211"/>
      <c r="FA185" s="211"/>
      <c r="FD185" s="165"/>
      <c r="FE185" s="165"/>
      <c r="FF185" s="166"/>
      <c r="FG185" s="209"/>
      <c r="FH185" s="211"/>
      <c r="FI185" s="211"/>
      <c r="FJ185" s="211"/>
      <c r="FK185" s="211"/>
      <c r="FL185" s="211"/>
    </row>
    <row r="186" spans="9:168">
      <c r="I186" s="221">
        <f t="shared" si="85"/>
        <v>182</v>
      </c>
      <c r="J186" s="159">
        <f>'v-t_chart'!C183</f>
        <v>0</v>
      </c>
      <c r="K186" s="204">
        <f t="shared" si="91"/>
        <v>0</v>
      </c>
      <c r="L186" s="205" t="b">
        <f>IF('Input&amp;Output'!$C$3=10,phase_chart!C183,IF('Input&amp;Output'!$C$3=21,phase_chart!G183,IF('Input&amp;Output'!$C$3=22,phase_chart!K183,IF('Input&amp;Output'!$C$3=31,phase_chart!O183,IF('Input&amp;Output'!$C$3=32,phase_chart!S183,"")))))</f>
        <v>0</v>
      </c>
      <c r="M186" s="206" t="b">
        <f>IF('Input&amp;Output'!$C$3=10,phase_chart!D183,IF('Input&amp;Output'!$C$3=21,phase_chart!H183,IF('Input&amp;Output'!$C$3=22,phase_chart!L183,IF('Input&amp;Output'!$C$3=31,phase_chart!P183,IF('Input&amp;Output'!$C$3=32,phase_chart!T183,"")))))</f>
        <v>0</v>
      </c>
      <c r="N186" s="205" t="b">
        <f>IF('Input&amp;Output'!$C$3=10,phase_chart!E183,IF('Input&amp;Output'!$C$3=21,phase_chart!I183,IF('Input&amp;Output'!$C$3=22,phase_chart!M183,IF('Input&amp;Output'!$C$3=31,phase_chart!Q183,IF('Input&amp;Output'!$C$3=32,phase_chart!U183,"")))))</f>
        <v>0</v>
      </c>
      <c r="P186" s="159">
        <f>IF(NOT($J186=0),IF($J186&lt;IF($P185=0,0,VLOOKUP(P185,tbL!$M$37:$Q$43,IF(L186=TRUE,2,4))),IF($J186&gt;=VLOOKUP(P185,tbL!$M$37:$Q$43,IF(L186=TRUE,3,5)),$P185,IF(AND(L185=TRUE,L186=TRUE),$P185,$P185-1)),IF(AND(L186=TRUE,J186=VLOOKUP(P185,tbL!$M$37:$Q$43,IF(L186=TRUE,2,4))),P185,IF($P185+1&gt;$C$12,$C$12,$P185+1))),0)</f>
        <v>0</v>
      </c>
      <c r="Q186" s="159">
        <f t="shared" si="64"/>
        <v>0</v>
      </c>
      <c r="R186" s="207">
        <f t="shared" si="82"/>
        <v>0</v>
      </c>
      <c r="S186" s="208"/>
      <c r="T186" s="159">
        <f t="shared" si="83"/>
        <v>0</v>
      </c>
      <c r="U186" s="209" t="str">
        <f ca="1">IF(AND(T186=-1,N186=TRUE),"*",IF(AND(U185="*",N186=TRUE),"*",IF(AND(AND(L186=TRUE,U185="*"),J186&lt;VLOOKUP(V185+1,tbL!$M$38:$O$43,3)),"*","")))</f>
        <v/>
      </c>
      <c r="V186" s="204">
        <f t="shared" ca="1" si="65"/>
        <v>0</v>
      </c>
      <c r="Y186" s="159" t="str">
        <f t="shared" ca="1" si="66"/>
        <v/>
      </c>
      <c r="Z186" s="159">
        <f t="shared" si="67"/>
        <v>1</v>
      </c>
      <c r="AA186" s="159">
        <f t="shared" ca="1" si="89"/>
        <v>1</v>
      </c>
      <c r="AC186" s="161" t="str">
        <f t="shared" ca="1" si="68"/>
        <v/>
      </c>
      <c r="AD186" s="161">
        <f t="shared" ca="1" si="69"/>
        <v>1</v>
      </c>
      <c r="AE186" s="161" t="str">
        <f t="shared" ca="1" si="70"/>
        <v/>
      </c>
      <c r="AF186" s="161">
        <f t="shared" ca="1" si="71"/>
        <v>1</v>
      </c>
      <c r="AG186" s="161" t="str">
        <f t="shared" ca="1" si="72"/>
        <v/>
      </c>
      <c r="AH186" s="161">
        <f t="shared" ca="1" si="73"/>
        <v>1</v>
      </c>
      <c r="AI186" s="161" t="str">
        <f t="shared" ca="1" si="74"/>
        <v/>
      </c>
      <c r="AJ186" s="161">
        <f t="shared" ca="1" si="75"/>
        <v>1</v>
      </c>
      <c r="AL186" s="161" t="str">
        <f t="shared" ca="1" si="76"/>
        <v/>
      </c>
      <c r="AM186" s="161">
        <f t="shared" ca="1" si="87"/>
        <v>1</v>
      </c>
      <c r="AN186" s="161" t="str">
        <f t="shared" ca="1" si="77"/>
        <v/>
      </c>
      <c r="AO186" s="161">
        <f t="shared" ca="1" si="86"/>
        <v>1</v>
      </c>
      <c r="AP186" s="161" t="str">
        <f t="shared" ca="1" si="78"/>
        <v/>
      </c>
      <c r="AQ186" s="161">
        <f t="shared" ca="1" si="84"/>
        <v>1</v>
      </c>
      <c r="AR186" s="161" t="str">
        <f t="shared" ca="1" si="79"/>
        <v/>
      </c>
      <c r="AS186" s="161">
        <f t="shared" ca="1" si="80"/>
        <v>1</v>
      </c>
      <c r="AT186" s="159">
        <f t="shared" ca="1" si="90"/>
        <v>-1</v>
      </c>
      <c r="AU186" s="210">
        <f t="shared" ca="1" si="63"/>
        <v>14</v>
      </c>
      <c r="AV186" s="209"/>
      <c r="AW186" s="204">
        <f t="shared" si="81"/>
        <v>928.69444444444434</v>
      </c>
      <c r="AX186" s="159"/>
      <c r="AZ186" s="159"/>
      <c r="BM186" s="207"/>
      <c r="BN186" s="212"/>
      <c r="BP186" s="209"/>
      <c r="BQ186" s="211"/>
      <c r="BR186" s="211"/>
      <c r="BS186" s="211"/>
      <c r="BT186" s="211"/>
      <c r="BU186" s="211"/>
      <c r="BV186" s="211"/>
      <c r="BW186" s="211"/>
      <c r="BX186" s="211"/>
      <c r="BY186" s="211"/>
      <c r="BZ186" s="211"/>
      <c r="CA186" s="209"/>
      <c r="CB186" s="224"/>
      <c r="CC186" s="204"/>
      <c r="CD186" s="204"/>
      <c r="CE186" s="204"/>
      <c r="CF186" s="211"/>
      <c r="CG186" s="211"/>
      <c r="CI186" s="209"/>
      <c r="CJ186" s="209"/>
      <c r="EH186" s="165"/>
      <c r="EI186" s="165"/>
      <c r="EJ186" s="166"/>
      <c r="EK186" s="209"/>
      <c r="EL186" s="211"/>
      <c r="EM186" s="211"/>
      <c r="EN186" s="211"/>
      <c r="EO186" s="211"/>
      <c r="EP186" s="211"/>
      <c r="ES186" s="165"/>
      <c r="ET186" s="165"/>
      <c r="EU186" s="166"/>
      <c r="EV186" s="209"/>
      <c r="EW186" s="211"/>
      <c r="EX186" s="211"/>
      <c r="EY186" s="211"/>
      <c r="EZ186" s="211"/>
      <c r="FA186" s="211"/>
      <c r="FD186" s="165"/>
      <c r="FE186" s="165"/>
      <c r="FF186" s="166"/>
      <c r="FG186" s="209"/>
      <c r="FH186" s="211"/>
      <c r="FI186" s="211"/>
      <c r="FJ186" s="211"/>
      <c r="FK186" s="211"/>
      <c r="FL186" s="211"/>
    </row>
    <row r="187" spans="9:168">
      <c r="I187" s="221">
        <f t="shared" si="85"/>
        <v>183</v>
      </c>
      <c r="J187" s="159">
        <f>'v-t_chart'!C184</f>
        <v>2</v>
      </c>
      <c r="K187" s="204">
        <f t="shared" ref="K187:K250" si="92">IF($J187=0,0,VLOOKUP($Q187,$B$5:$C$11,2)*$J187)</f>
        <v>5.8579999999999997</v>
      </c>
      <c r="L187" s="205" t="b">
        <f>IF('Input&amp;Output'!$C$3=10,phase_chart!C184,IF('Input&amp;Output'!$C$3=21,phase_chart!G184,IF('Input&amp;Output'!$C$3=22,phase_chart!K184,IF('Input&amp;Output'!$C$3=31,phase_chart!O184,IF('Input&amp;Output'!$C$3=32,phase_chart!S184,"")))))</f>
        <v>1</v>
      </c>
      <c r="M187" s="206" t="b">
        <f>IF('Input&amp;Output'!$C$3=10,phase_chart!D184,IF('Input&amp;Output'!$C$3=21,phase_chart!H184,IF('Input&amp;Output'!$C$3=22,phase_chart!L184,IF('Input&amp;Output'!$C$3=31,phase_chart!P184,IF('Input&amp;Output'!$C$3=32,phase_chart!T184,"")))))</f>
        <v>0</v>
      </c>
      <c r="N187" s="205" t="b">
        <f>IF('Input&amp;Output'!$C$3=10,phase_chart!E184,IF('Input&amp;Output'!$C$3=21,phase_chart!I184,IF('Input&amp;Output'!$C$3=22,phase_chart!M184,IF('Input&amp;Output'!$C$3=31,phase_chart!Q184,IF('Input&amp;Output'!$C$3=32,phase_chart!U184,"")))))</f>
        <v>0</v>
      </c>
      <c r="P187" s="159">
        <f>IF(NOT($J187=0),IF($J187&lt;IF($P186=0,0,VLOOKUP(P186,tbL!$M$37:$Q$43,IF(L187=TRUE,2,4))),IF($J187&gt;=VLOOKUP(P186,tbL!$M$37:$Q$43,IF(L187=TRUE,3,5)),$P186,IF(AND(L186=TRUE,L187=TRUE),$P186,$P186-1)),IF(AND(L187=TRUE,J187=VLOOKUP(P186,tbL!$M$37:$Q$43,IF(L187=TRUE,2,4))),P186,IF($P186+1&gt;$C$12,$C$12,$P186+1))),0)</f>
        <v>1</v>
      </c>
      <c r="Q187" s="159">
        <f t="shared" si="64"/>
        <v>1</v>
      </c>
      <c r="R187" s="207">
        <f t="shared" si="82"/>
        <v>1</v>
      </c>
      <c r="S187" s="208"/>
      <c r="T187" s="159">
        <f t="shared" si="83"/>
        <v>0</v>
      </c>
      <c r="U187" s="209" t="str">
        <f ca="1">IF(AND(T187=-1,N187=TRUE),"*",IF(AND(U186="*",N187=TRUE),"*",IF(AND(AND(L187=TRUE,U186="*"),J187&lt;VLOOKUP(V186+1,tbL!$M$38:$O$43,3)),"*","")))</f>
        <v/>
      </c>
      <c r="V187" s="204">
        <f t="shared" ca="1" si="65"/>
        <v>1</v>
      </c>
      <c r="Y187" s="159" t="str">
        <f t="shared" ca="1" si="66"/>
        <v/>
      </c>
      <c r="Z187" s="159" t="str">
        <f t="shared" si="67"/>
        <v/>
      </c>
      <c r="AA187" s="159">
        <f t="shared" ca="1" si="89"/>
        <v>1</v>
      </c>
      <c r="AC187" s="161" t="str">
        <f t="shared" ca="1" si="68"/>
        <v/>
      </c>
      <c r="AD187" s="161">
        <f t="shared" ca="1" si="69"/>
        <v>1</v>
      </c>
      <c r="AE187" s="161" t="str">
        <f t="shared" ca="1" si="70"/>
        <v/>
      </c>
      <c r="AF187" s="161">
        <f t="shared" ca="1" si="71"/>
        <v>1</v>
      </c>
      <c r="AG187" s="161" t="str">
        <f t="shared" ca="1" si="72"/>
        <v/>
      </c>
      <c r="AH187" s="161">
        <f t="shared" ca="1" si="73"/>
        <v>1</v>
      </c>
      <c r="AI187" s="161" t="str">
        <f t="shared" ca="1" si="74"/>
        <v/>
      </c>
      <c r="AJ187" s="161">
        <f t="shared" ca="1" si="75"/>
        <v>1</v>
      </c>
      <c r="AL187" s="161" t="str">
        <f t="shared" ca="1" si="76"/>
        <v/>
      </c>
      <c r="AM187" s="161">
        <f t="shared" ca="1" si="87"/>
        <v>1</v>
      </c>
      <c r="AN187" s="161" t="str">
        <f t="shared" ca="1" si="77"/>
        <v/>
      </c>
      <c r="AO187" s="161">
        <f t="shared" ca="1" si="86"/>
        <v>1</v>
      </c>
      <c r="AP187" s="161" t="str">
        <f t="shared" ca="1" si="78"/>
        <v/>
      </c>
      <c r="AQ187" s="161">
        <f t="shared" ca="1" si="84"/>
        <v>1</v>
      </c>
      <c r="AR187" s="161" t="str">
        <f t="shared" ca="1" si="79"/>
        <v/>
      </c>
      <c r="AS187" s="161">
        <f t="shared" ca="1" si="80"/>
        <v>1</v>
      </c>
      <c r="AT187" s="159" t="str">
        <f t="shared" ca="1" si="90"/>
        <v/>
      </c>
      <c r="AU187" s="210">
        <f t="shared" ca="1" si="63"/>
        <v>14</v>
      </c>
      <c r="AV187" s="209"/>
      <c r="AW187" s="204">
        <f t="shared" si="81"/>
        <v>929.24999999999989</v>
      </c>
      <c r="AX187" s="159"/>
      <c r="AZ187" s="159"/>
      <c r="BM187" s="207"/>
      <c r="BN187" s="212"/>
      <c r="BP187" s="209"/>
      <c r="BQ187" s="211"/>
      <c r="BR187" s="211"/>
      <c r="BS187" s="211"/>
      <c r="BT187" s="211"/>
      <c r="BU187" s="211"/>
      <c r="BV187" s="211"/>
      <c r="BW187" s="211"/>
      <c r="BX187" s="211"/>
      <c r="BY187" s="211"/>
      <c r="BZ187" s="211"/>
      <c r="CA187" s="209"/>
      <c r="CB187" s="224"/>
      <c r="CC187" s="204"/>
      <c r="CD187" s="204"/>
      <c r="CE187" s="204"/>
      <c r="CF187" s="211"/>
      <c r="CG187" s="211"/>
      <c r="CI187" s="209"/>
      <c r="CJ187" s="209"/>
      <c r="EH187" s="165"/>
      <c r="EI187" s="165"/>
      <c r="EJ187" s="166"/>
      <c r="EK187" s="209"/>
      <c r="EL187" s="211"/>
      <c r="EM187" s="211"/>
      <c r="EN187" s="211"/>
      <c r="EO187" s="211"/>
      <c r="EP187" s="211"/>
      <c r="ES187" s="165"/>
      <c r="ET187" s="165"/>
      <c r="EU187" s="166"/>
      <c r="EV187" s="209"/>
      <c r="EW187" s="211"/>
      <c r="EX187" s="211"/>
      <c r="EY187" s="211"/>
      <c r="EZ187" s="211"/>
      <c r="FA187" s="211"/>
      <c r="FD187" s="165"/>
      <c r="FE187" s="165"/>
      <c r="FF187" s="166"/>
      <c r="FG187" s="209"/>
      <c r="FH187" s="211"/>
      <c r="FI187" s="211"/>
      <c r="FJ187" s="211"/>
      <c r="FK187" s="211"/>
      <c r="FL187" s="211"/>
    </row>
    <row r="188" spans="9:168">
      <c r="I188" s="221">
        <f t="shared" si="85"/>
        <v>184</v>
      </c>
      <c r="J188" s="159">
        <f>'v-t_chart'!C185</f>
        <v>6</v>
      </c>
      <c r="K188" s="204">
        <f t="shared" ca="1" si="92"/>
        <v>17.573999999999998</v>
      </c>
      <c r="L188" s="205" t="b">
        <f>IF('Input&amp;Output'!$C$3=10,phase_chart!C185,IF('Input&amp;Output'!$C$3=21,phase_chart!G185,IF('Input&amp;Output'!$C$3=22,phase_chart!K185,IF('Input&amp;Output'!$C$3=31,phase_chart!O185,IF('Input&amp;Output'!$C$3=32,phase_chart!S185,"")))))</f>
        <v>1</v>
      </c>
      <c r="M188" s="206" t="b">
        <f>IF('Input&amp;Output'!$C$3=10,phase_chart!D185,IF('Input&amp;Output'!$C$3=21,phase_chart!H185,IF('Input&amp;Output'!$C$3=22,phase_chart!L185,IF('Input&amp;Output'!$C$3=31,phase_chart!P185,IF('Input&amp;Output'!$C$3=32,phase_chart!T185,"")))))</f>
        <v>0</v>
      </c>
      <c r="N188" s="205" t="b">
        <f>IF('Input&amp;Output'!$C$3=10,phase_chart!E185,IF('Input&amp;Output'!$C$3=21,phase_chart!I185,IF('Input&amp;Output'!$C$3=22,phase_chart!M185,IF('Input&amp;Output'!$C$3=31,phase_chart!Q185,IF('Input&amp;Output'!$C$3=32,phase_chart!U185,"")))))</f>
        <v>0</v>
      </c>
      <c r="P188" s="159">
        <f ca="1">IF(NOT($J188=0),IF($J188&lt;IF($P187=0,0,VLOOKUP(P187,tbL!$M$37:$Q$43,IF(L188=TRUE,2,4))),IF($J188&gt;=VLOOKUP(P187,tbL!$M$37:$Q$43,IF(L188=TRUE,3,5)),$P187,IF(AND(L187=TRUE,L188=TRUE),$P187,$P187-1)),IF(AND(L188=TRUE,J188=VLOOKUP(P187,tbL!$M$37:$Q$43,IF(L188=TRUE,2,4))),P187,IF($P187+1&gt;$C$12,$C$12,$P187+1))),0)</f>
        <v>1</v>
      </c>
      <c r="Q188" s="159">
        <f t="shared" ca="1" si="64"/>
        <v>1</v>
      </c>
      <c r="R188" s="207">
        <f t="shared" ref="R188:R198" si="93">IF(L188=TRUE,IF(OR(K187=0,R187=1),1,0),0)</f>
        <v>1</v>
      </c>
      <c r="S188" s="208"/>
      <c r="T188" s="159">
        <f t="shared" si="83"/>
        <v>0</v>
      </c>
      <c r="U188" s="209" t="str">
        <f ca="1">IF(AND(T188=-1,N188=TRUE),"*",IF(AND(U187="*",N188=TRUE),"*",IF(AND(AND(L188=TRUE,U187="*"),J188&lt;VLOOKUP(V187+1,tbL!$M$38:$O$43,3)),"*","")))</f>
        <v/>
      </c>
      <c r="V188" s="204">
        <f t="shared" ca="1" si="65"/>
        <v>1</v>
      </c>
      <c r="Y188" s="159" t="str">
        <f t="shared" ca="1" si="66"/>
        <v/>
      </c>
      <c r="Z188" s="159" t="str">
        <f t="shared" si="67"/>
        <v/>
      </c>
      <c r="AA188" s="159">
        <f t="shared" ca="1" si="89"/>
        <v>1</v>
      </c>
      <c r="AC188" s="161" t="str">
        <f t="shared" ca="1" si="68"/>
        <v/>
      </c>
      <c r="AD188" s="161">
        <f t="shared" ca="1" si="69"/>
        <v>1</v>
      </c>
      <c r="AE188" s="161" t="str">
        <f t="shared" ca="1" si="70"/>
        <v/>
      </c>
      <c r="AF188" s="161">
        <f t="shared" ca="1" si="71"/>
        <v>1</v>
      </c>
      <c r="AG188" s="161" t="str">
        <f t="shared" ca="1" si="72"/>
        <v/>
      </c>
      <c r="AH188" s="161">
        <f t="shared" ca="1" si="73"/>
        <v>1</v>
      </c>
      <c r="AI188" s="161" t="str">
        <f t="shared" ca="1" si="74"/>
        <v/>
      </c>
      <c r="AJ188" s="161">
        <f t="shared" ca="1" si="75"/>
        <v>1</v>
      </c>
      <c r="AL188" s="161" t="str">
        <f t="shared" ca="1" si="76"/>
        <v/>
      </c>
      <c r="AM188" s="161">
        <f t="shared" ca="1" si="87"/>
        <v>1</v>
      </c>
      <c r="AN188" s="161" t="str">
        <f t="shared" ca="1" si="77"/>
        <v/>
      </c>
      <c r="AO188" s="161">
        <f t="shared" ca="1" si="86"/>
        <v>1</v>
      </c>
      <c r="AP188" s="161" t="str">
        <f t="shared" ca="1" si="78"/>
        <v/>
      </c>
      <c r="AQ188" s="161">
        <f t="shared" ca="1" si="84"/>
        <v>1</v>
      </c>
      <c r="AR188" s="161" t="str">
        <f t="shared" ca="1" si="79"/>
        <v/>
      </c>
      <c r="AS188" s="161">
        <f t="shared" ca="1" si="80"/>
        <v>1</v>
      </c>
      <c r="AT188" s="159" t="str">
        <f t="shared" ca="1" si="90"/>
        <v/>
      </c>
      <c r="AU188" s="210">
        <f t="shared" ca="1" si="63"/>
        <v>14</v>
      </c>
      <c r="AV188" s="209"/>
      <c r="AW188" s="204">
        <f t="shared" si="81"/>
        <v>930.91666666666652</v>
      </c>
      <c r="AX188" s="159"/>
      <c r="AZ188" s="159"/>
      <c r="BM188" s="207"/>
      <c r="BN188" s="212"/>
      <c r="BP188" s="209"/>
      <c r="BQ188" s="211"/>
      <c r="BR188" s="211"/>
      <c r="BS188" s="211"/>
      <c r="BT188" s="211"/>
      <c r="BU188" s="211"/>
      <c r="BV188" s="211"/>
      <c r="BW188" s="211"/>
      <c r="BX188" s="211"/>
      <c r="BY188" s="211"/>
      <c r="BZ188" s="211"/>
      <c r="CA188" s="209"/>
      <c r="CB188" s="224"/>
      <c r="CC188" s="204"/>
      <c r="CD188" s="204"/>
      <c r="CE188" s="204"/>
      <c r="CF188" s="211"/>
      <c r="CG188" s="211"/>
      <c r="CI188" s="209"/>
      <c r="CJ188" s="209"/>
      <c r="EH188" s="165"/>
      <c r="EI188" s="165"/>
      <c r="EJ188" s="166"/>
      <c r="EK188" s="209"/>
      <c r="EL188" s="211"/>
      <c r="EM188" s="211"/>
      <c r="EN188" s="211"/>
      <c r="EO188" s="211"/>
      <c r="EP188" s="211"/>
      <c r="ES188" s="165"/>
      <c r="ET188" s="165"/>
      <c r="EU188" s="166"/>
      <c r="EV188" s="209"/>
      <c r="EW188" s="211"/>
      <c r="EX188" s="211"/>
      <c r="EY188" s="211"/>
      <c r="EZ188" s="211"/>
      <c r="FA188" s="211"/>
      <c r="FD188" s="165"/>
      <c r="FE188" s="165"/>
      <c r="FF188" s="166"/>
      <c r="FG188" s="209"/>
      <c r="FH188" s="211"/>
      <c r="FI188" s="211"/>
      <c r="FJ188" s="211"/>
      <c r="FK188" s="211"/>
      <c r="FL188" s="211"/>
    </row>
    <row r="189" spans="9:168">
      <c r="I189" s="221">
        <f t="shared" si="85"/>
        <v>185</v>
      </c>
      <c r="J189" s="159">
        <f>'v-t_chart'!C186</f>
        <v>12.4</v>
      </c>
      <c r="K189" s="204">
        <f t="shared" ca="1" si="92"/>
        <v>36.319600000000001</v>
      </c>
      <c r="L189" s="205" t="b">
        <f>IF('Input&amp;Output'!$C$3=10,phase_chart!C186,IF('Input&amp;Output'!$C$3=21,phase_chart!G186,IF('Input&amp;Output'!$C$3=22,phase_chart!K186,IF('Input&amp;Output'!$C$3=31,phase_chart!O186,IF('Input&amp;Output'!$C$3=32,phase_chart!S186,"")))))</f>
        <v>1</v>
      </c>
      <c r="M189" s="206" t="b">
        <f>IF('Input&amp;Output'!$C$3=10,phase_chart!D186,IF('Input&amp;Output'!$C$3=21,phase_chart!H186,IF('Input&amp;Output'!$C$3=22,phase_chart!L186,IF('Input&amp;Output'!$C$3=31,phase_chart!P186,IF('Input&amp;Output'!$C$3=32,phase_chart!T186,"")))))</f>
        <v>0</v>
      </c>
      <c r="N189" s="205" t="b">
        <f>IF('Input&amp;Output'!$C$3=10,phase_chart!E186,IF('Input&amp;Output'!$C$3=21,phase_chart!I186,IF('Input&amp;Output'!$C$3=22,phase_chart!M186,IF('Input&amp;Output'!$C$3=31,phase_chart!Q186,IF('Input&amp;Output'!$C$3=32,phase_chart!U186,"")))))</f>
        <v>0</v>
      </c>
      <c r="P189" s="159">
        <f ca="1">IF(NOT($J189=0),IF($J189&lt;IF($P188=0,0,VLOOKUP(P188,tbL!$M$37:$Q$43,IF(L189=TRUE,2,4))),IF($J189&gt;=VLOOKUP(P188,tbL!$M$37:$Q$43,IF(L189=TRUE,3,5)),$P188,IF(AND(L188=TRUE,L189=TRUE),$P188,$P188-1)),IF(AND(L189=TRUE,J189=VLOOKUP(P188,tbL!$M$37:$Q$43,IF(L189=TRUE,2,4))),P188,IF($P188+1&gt;$C$12,$C$12,$P188+1))),0)</f>
        <v>1</v>
      </c>
      <c r="Q189" s="159">
        <f t="shared" ca="1" si="64"/>
        <v>1</v>
      </c>
      <c r="R189" s="207">
        <f t="shared" ca="1" si="93"/>
        <v>1</v>
      </c>
      <c r="S189" s="208"/>
      <c r="T189" s="159">
        <f t="shared" si="83"/>
        <v>0</v>
      </c>
      <c r="U189" s="209" t="str">
        <f ca="1">IF(AND(T189=-1,N189=TRUE),"*",IF(AND(U188="*",N189=TRUE),"*",IF(AND(AND(L189=TRUE,U188="*"),J189&lt;VLOOKUP(V188+1,tbL!$M$38:$O$43,3)),"*","")))</f>
        <v/>
      </c>
      <c r="V189" s="204">
        <f t="shared" ca="1" si="65"/>
        <v>1</v>
      </c>
      <c r="Y189" s="159" t="str">
        <f t="shared" ca="1" si="66"/>
        <v/>
      </c>
      <c r="Z189" s="159" t="str">
        <f t="shared" si="67"/>
        <v/>
      </c>
      <c r="AA189" s="159">
        <f t="shared" ca="1" si="89"/>
        <v>1</v>
      </c>
      <c r="AC189" s="161" t="str">
        <f t="shared" ca="1" si="68"/>
        <v/>
      </c>
      <c r="AD189" s="161">
        <f t="shared" ca="1" si="69"/>
        <v>1</v>
      </c>
      <c r="AE189" s="161" t="str">
        <f t="shared" ca="1" si="70"/>
        <v/>
      </c>
      <c r="AF189" s="161">
        <f t="shared" ca="1" si="71"/>
        <v>1</v>
      </c>
      <c r="AG189" s="161" t="str">
        <f t="shared" ca="1" si="72"/>
        <v/>
      </c>
      <c r="AH189" s="161">
        <f t="shared" ca="1" si="73"/>
        <v>1</v>
      </c>
      <c r="AI189" s="161" t="str">
        <f t="shared" ca="1" si="74"/>
        <v/>
      </c>
      <c r="AJ189" s="161">
        <f t="shared" ca="1" si="75"/>
        <v>1</v>
      </c>
      <c r="AL189" s="161" t="str">
        <f t="shared" ca="1" si="76"/>
        <v/>
      </c>
      <c r="AM189" s="161">
        <f t="shared" ca="1" si="87"/>
        <v>1</v>
      </c>
      <c r="AN189" s="161" t="str">
        <f t="shared" ca="1" si="77"/>
        <v/>
      </c>
      <c r="AO189" s="161">
        <f t="shared" ca="1" si="86"/>
        <v>1</v>
      </c>
      <c r="AP189" s="161" t="str">
        <f t="shared" ca="1" si="78"/>
        <v/>
      </c>
      <c r="AQ189" s="161">
        <f t="shared" ca="1" si="84"/>
        <v>1</v>
      </c>
      <c r="AR189" s="161" t="str">
        <f t="shared" ca="1" si="79"/>
        <v/>
      </c>
      <c r="AS189" s="161">
        <f t="shared" ca="1" si="80"/>
        <v>1</v>
      </c>
      <c r="AT189" s="159" t="str">
        <f t="shared" ca="1" si="90"/>
        <v/>
      </c>
      <c r="AU189" s="210">
        <f t="shared" ca="1" si="63"/>
        <v>14</v>
      </c>
      <c r="AV189" s="209"/>
      <c r="AW189" s="204">
        <f t="shared" si="81"/>
        <v>934.36111111111097</v>
      </c>
      <c r="AX189" s="159"/>
      <c r="AZ189" s="159"/>
      <c r="BM189" s="207"/>
      <c r="BN189" s="212"/>
      <c r="BP189" s="209"/>
      <c r="BQ189" s="211"/>
      <c r="BR189" s="211"/>
      <c r="BS189" s="211"/>
      <c r="BT189" s="211"/>
      <c r="BU189" s="211"/>
      <c r="BV189" s="211"/>
      <c r="BW189" s="211"/>
      <c r="BX189" s="211"/>
      <c r="BY189" s="211"/>
      <c r="BZ189" s="211"/>
      <c r="CA189" s="209"/>
      <c r="CB189" s="224"/>
      <c r="CC189" s="204"/>
      <c r="CD189" s="204"/>
      <c r="CE189" s="204"/>
      <c r="CF189" s="211"/>
      <c r="CG189" s="211"/>
      <c r="CI189" s="209"/>
      <c r="CJ189" s="209"/>
      <c r="EH189" s="165"/>
      <c r="EI189" s="165"/>
      <c r="EJ189" s="166"/>
      <c r="EK189" s="209"/>
      <c r="EL189" s="211"/>
      <c r="EM189" s="211"/>
      <c r="EN189" s="211"/>
      <c r="EO189" s="211"/>
      <c r="EP189" s="211"/>
      <c r="ES189" s="165"/>
      <c r="ET189" s="165"/>
      <c r="EU189" s="166"/>
      <c r="EV189" s="209"/>
      <c r="EW189" s="211"/>
      <c r="EX189" s="211"/>
      <c r="EY189" s="211"/>
      <c r="EZ189" s="211"/>
      <c r="FA189" s="211"/>
      <c r="FD189" s="165"/>
      <c r="FE189" s="165"/>
      <c r="FF189" s="166"/>
      <c r="FG189" s="209"/>
      <c r="FH189" s="211"/>
      <c r="FI189" s="211"/>
      <c r="FJ189" s="211"/>
      <c r="FK189" s="211"/>
      <c r="FL189" s="211"/>
    </row>
    <row r="190" spans="9:168">
      <c r="I190" s="221">
        <f t="shared" si="85"/>
        <v>186</v>
      </c>
      <c r="J190" s="159">
        <f>'v-t_chart'!C187</f>
        <v>21.4</v>
      </c>
      <c r="K190" s="204">
        <f t="shared" ca="1" si="92"/>
        <v>62.680599999999991</v>
      </c>
      <c r="L190" s="205" t="b">
        <f>IF('Input&amp;Output'!$C$3=10,phase_chart!C187,IF('Input&amp;Output'!$C$3=21,phase_chart!G187,IF('Input&amp;Output'!$C$3=22,phase_chart!K187,IF('Input&amp;Output'!$C$3=31,phase_chart!O187,IF('Input&amp;Output'!$C$3=32,phase_chart!S187,"")))))</f>
        <v>1</v>
      </c>
      <c r="M190" s="206" t="b">
        <f>IF('Input&amp;Output'!$C$3=10,phase_chart!D187,IF('Input&amp;Output'!$C$3=21,phase_chart!H187,IF('Input&amp;Output'!$C$3=22,phase_chart!L187,IF('Input&amp;Output'!$C$3=31,phase_chart!P187,IF('Input&amp;Output'!$C$3=32,phase_chart!T187,"")))))</f>
        <v>0</v>
      </c>
      <c r="N190" s="205" t="b">
        <f>IF('Input&amp;Output'!$C$3=10,phase_chart!E187,IF('Input&amp;Output'!$C$3=21,phase_chart!I187,IF('Input&amp;Output'!$C$3=22,phase_chart!M187,IF('Input&amp;Output'!$C$3=31,phase_chart!Q187,IF('Input&amp;Output'!$C$3=32,phase_chart!U187,"")))))</f>
        <v>0</v>
      </c>
      <c r="P190" s="159">
        <f ca="1">IF(NOT($J190=0),IF($J190&lt;IF($P189=0,0,VLOOKUP(P189,tbL!$M$37:$Q$43,IF(L190=TRUE,2,4))),IF($J190&gt;=VLOOKUP(P189,tbL!$M$37:$Q$43,IF(L190=TRUE,3,5)),$P189,IF(AND(L189=TRUE,L190=TRUE),$P189,$P189-1)),IF(AND(L190=TRUE,J190=VLOOKUP(P189,tbL!$M$37:$Q$43,IF(L190=TRUE,2,4))),P189,IF($P189+1&gt;$C$12,$C$12,$P189+1))),0)</f>
        <v>1</v>
      </c>
      <c r="Q190" s="159">
        <f t="shared" ca="1" si="64"/>
        <v>1</v>
      </c>
      <c r="R190" s="207">
        <f t="shared" ca="1" si="93"/>
        <v>1</v>
      </c>
      <c r="S190" s="208"/>
      <c r="T190" s="159">
        <f t="shared" si="83"/>
        <v>0</v>
      </c>
      <c r="U190" s="209" t="str">
        <f ca="1">IF(AND(T190=-1,N190=TRUE),"*",IF(AND(U189="*",N190=TRUE),"*",IF(AND(AND(L190=TRUE,U189="*"),J190&lt;VLOOKUP(V189+1,tbL!$M$38:$O$43,3)),"*","")))</f>
        <v/>
      </c>
      <c r="V190" s="204">
        <f t="shared" ca="1" si="65"/>
        <v>1</v>
      </c>
      <c r="Y190" s="159" t="str">
        <f t="shared" ca="1" si="66"/>
        <v/>
      </c>
      <c r="Z190" s="159" t="str">
        <f t="shared" si="67"/>
        <v/>
      </c>
      <c r="AA190" s="159">
        <f t="shared" ca="1" si="89"/>
        <v>1</v>
      </c>
      <c r="AC190" s="161" t="str">
        <f t="shared" ca="1" si="68"/>
        <v/>
      </c>
      <c r="AD190" s="161">
        <f t="shared" ca="1" si="69"/>
        <v>1</v>
      </c>
      <c r="AE190" s="161" t="str">
        <f t="shared" ca="1" si="70"/>
        <v/>
      </c>
      <c r="AF190" s="161">
        <f t="shared" ca="1" si="71"/>
        <v>1</v>
      </c>
      <c r="AG190" s="161" t="str">
        <f t="shared" ca="1" si="72"/>
        <v/>
      </c>
      <c r="AH190" s="161">
        <f t="shared" ca="1" si="73"/>
        <v>1</v>
      </c>
      <c r="AI190" s="161" t="str">
        <f t="shared" ca="1" si="74"/>
        <v/>
      </c>
      <c r="AJ190" s="161">
        <f t="shared" ca="1" si="75"/>
        <v>1</v>
      </c>
      <c r="AL190" s="161" t="str">
        <f t="shared" ca="1" si="76"/>
        <v/>
      </c>
      <c r="AM190" s="161">
        <f t="shared" ca="1" si="87"/>
        <v>1</v>
      </c>
      <c r="AN190" s="161" t="str">
        <f t="shared" ca="1" si="77"/>
        <v/>
      </c>
      <c r="AO190" s="161">
        <f t="shared" ca="1" si="86"/>
        <v>1</v>
      </c>
      <c r="AP190" s="161" t="str">
        <f t="shared" ca="1" si="78"/>
        <v/>
      </c>
      <c r="AQ190" s="161">
        <f t="shared" ca="1" si="84"/>
        <v>1</v>
      </c>
      <c r="AR190" s="161" t="str">
        <f t="shared" ca="1" si="79"/>
        <v/>
      </c>
      <c r="AS190" s="161">
        <f t="shared" ca="1" si="80"/>
        <v>1</v>
      </c>
      <c r="AT190" s="159" t="str">
        <f t="shared" ca="1" si="90"/>
        <v/>
      </c>
      <c r="AU190" s="210">
        <f t="shared" ca="1" si="63"/>
        <v>14</v>
      </c>
      <c r="AV190" s="209"/>
      <c r="AW190" s="204">
        <f t="shared" si="81"/>
        <v>940.30555555555543</v>
      </c>
      <c r="AX190" s="159"/>
      <c r="AZ190" s="159"/>
      <c r="BM190" s="207"/>
      <c r="BN190" s="212"/>
      <c r="BP190" s="209"/>
      <c r="BQ190" s="211"/>
      <c r="BR190" s="211"/>
      <c r="BS190" s="211"/>
      <c r="BT190" s="211"/>
      <c r="BU190" s="211"/>
      <c r="BV190" s="211"/>
      <c r="BW190" s="211"/>
      <c r="BX190" s="211"/>
      <c r="BY190" s="211"/>
      <c r="BZ190" s="211"/>
      <c r="CA190" s="209"/>
      <c r="CB190" s="224"/>
      <c r="CC190" s="204"/>
      <c r="CD190" s="204"/>
      <c r="CE190" s="204"/>
      <c r="CF190" s="211"/>
      <c r="CG190" s="211"/>
      <c r="CI190" s="209"/>
      <c r="CJ190" s="209"/>
      <c r="EH190" s="165"/>
      <c r="EI190" s="165"/>
      <c r="EJ190" s="166"/>
      <c r="EK190" s="209"/>
      <c r="EL190" s="211"/>
      <c r="EM190" s="211"/>
      <c r="EN190" s="211"/>
      <c r="EO190" s="211"/>
      <c r="EP190" s="211"/>
      <c r="ES190" s="165"/>
      <c r="ET190" s="165"/>
      <c r="EU190" s="166"/>
      <c r="EV190" s="209"/>
      <c r="EW190" s="211"/>
      <c r="EX190" s="211"/>
      <c r="EY190" s="211"/>
      <c r="EZ190" s="211"/>
      <c r="FA190" s="211"/>
      <c r="FD190" s="165"/>
      <c r="FE190" s="165"/>
      <c r="FF190" s="166"/>
      <c r="FG190" s="209"/>
      <c r="FH190" s="211"/>
      <c r="FI190" s="211"/>
      <c r="FJ190" s="211"/>
      <c r="FK190" s="211"/>
      <c r="FL190" s="211"/>
    </row>
    <row r="191" spans="9:168">
      <c r="I191" s="221">
        <f t="shared" si="85"/>
        <v>187</v>
      </c>
      <c r="J191" s="159">
        <f>'v-t_chart'!C188</f>
        <v>30</v>
      </c>
      <c r="K191" s="204">
        <f t="shared" ca="1" si="92"/>
        <v>87.86999999999999</v>
      </c>
      <c r="L191" s="205" t="b">
        <f>IF('Input&amp;Output'!$C$3=10,phase_chart!C188,IF('Input&amp;Output'!$C$3=21,phase_chart!G188,IF('Input&amp;Output'!$C$3=22,phase_chart!K188,IF('Input&amp;Output'!$C$3=31,phase_chart!O188,IF('Input&amp;Output'!$C$3=32,phase_chart!S188,"")))))</f>
        <v>1</v>
      </c>
      <c r="M191" s="206" t="b">
        <f>IF('Input&amp;Output'!$C$3=10,phase_chart!D188,IF('Input&amp;Output'!$C$3=21,phase_chart!H188,IF('Input&amp;Output'!$C$3=22,phase_chart!L188,IF('Input&amp;Output'!$C$3=31,phase_chart!P188,IF('Input&amp;Output'!$C$3=32,phase_chart!T188,"")))))</f>
        <v>0</v>
      </c>
      <c r="N191" s="205" t="b">
        <f>IF('Input&amp;Output'!$C$3=10,phase_chart!E188,IF('Input&amp;Output'!$C$3=21,phase_chart!I188,IF('Input&amp;Output'!$C$3=22,phase_chart!M188,IF('Input&amp;Output'!$C$3=31,phase_chart!Q188,IF('Input&amp;Output'!$C$3=32,phase_chart!U188,"")))))</f>
        <v>0</v>
      </c>
      <c r="P191" s="159">
        <f ca="1">IF(NOT($J191=0),IF($J191&lt;IF($P190=0,0,VLOOKUP(P190,tbL!$M$37:$Q$43,IF(L191=TRUE,2,4))),IF($J191&gt;=VLOOKUP(P190,tbL!$M$37:$Q$43,IF(L191=TRUE,3,5)),$P190,IF(AND(L190=TRUE,L191=TRUE),$P190,$P190-1)),IF(AND(L191=TRUE,J191=VLOOKUP(P190,tbL!$M$37:$Q$43,IF(L191=TRUE,2,4))),P190,IF($P190+1&gt;$C$12,$C$12,$P190+1))),0)</f>
        <v>1</v>
      </c>
      <c r="Q191" s="159">
        <f t="shared" ca="1" si="64"/>
        <v>1</v>
      </c>
      <c r="R191" s="207">
        <f t="shared" ca="1" si="93"/>
        <v>1</v>
      </c>
      <c r="S191" s="208"/>
      <c r="T191" s="159">
        <f t="shared" si="83"/>
        <v>0</v>
      </c>
      <c r="U191" s="209" t="str">
        <f ca="1">IF(AND(T191=-1,N191=TRUE),"*",IF(AND(U190="*",N191=TRUE),"*",IF(AND(AND(L191=TRUE,U190="*"),J191&lt;VLOOKUP(V190+1,tbL!$M$38:$O$43,3)),"*","")))</f>
        <v/>
      </c>
      <c r="V191" s="204">
        <f t="shared" ca="1" si="65"/>
        <v>1</v>
      </c>
      <c r="Y191" s="159" t="str">
        <f t="shared" ca="1" si="66"/>
        <v/>
      </c>
      <c r="Z191" s="159" t="str">
        <f t="shared" si="67"/>
        <v/>
      </c>
      <c r="AA191" s="159">
        <f t="shared" ca="1" si="89"/>
        <v>1</v>
      </c>
      <c r="AC191" s="161" t="str">
        <f t="shared" ca="1" si="68"/>
        <v/>
      </c>
      <c r="AD191" s="161">
        <f t="shared" ca="1" si="69"/>
        <v>1</v>
      </c>
      <c r="AE191" s="161" t="str">
        <f t="shared" ca="1" si="70"/>
        <v/>
      </c>
      <c r="AF191" s="161">
        <f t="shared" ca="1" si="71"/>
        <v>1</v>
      </c>
      <c r="AG191" s="161" t="str">
        <f t="shared" ca="1" si="72"/>
        <v/>
      </c>
      <c r="AH191" s="161">
        <f t="shared" ca="1" si="73"/>
        <v>1</v>
      </c>
      <c r="AI191" s="161" t="str">
        <f t="shared" ca="1" si="74"/>
        <v/>
      </c>
      <c r="AJ191" s="161">
        <f t="shared" ca="1" si="75"/>
        <v>1</v>
      </c>
      <c r="AL191" s="161" t="str">
        <f t="shared" ca="1" si="76"/>
        <v/>
      </c>
      <c r="AM191" s="161">
        <f t="shared" ca="1" si="87"/>
        <v>1</v>
      </c>
      <c r="AN191" s="161" t="str">
        <f t="shared" ca="1" si="77"/>
        <v/>
      </c>
      <c r="AO191" s="161">
        <f t="shared" ca="1" si="86"/>
        <v>1</v>
      </c>
      <c r="AP191" s="161" t="str">
        <f t="shared" ca="1" si="78"/>
        <v/>
      </c>
      <c r="AQ191" s="161">
        <f t="shared" ca="1" si="84"/>
        <v>1</v>
      </c>
      <c r="AR191" s="161" t="str">
        <f t="shared" ca="1" si="79"/>
        <v/>
      </c>
      <c r="AS191" s="161">
        <f t="shared" ca="1" si="80"/>
        <v>1</v>
      </c>
      <c r="AT191" s="159" t="str">
        <f t="shared" ca="1" si="90"/>
        <v/>
      </c>
      <c r="AU191" s="210">
        <f t="shared" ca="1" si="63"/>
        <v>14</v>
      </c>
      <c r="AV191" s="209"/>
      <c r="AW191" s="204">
        <f t="shared" si="81"/>
        <v>948.6388888888888</v>
      </c>
      <c r="AX191" s="159"/>
      <c r="AZ191" s="159"/>
      <c r="BM191" s="207"/>
      <c r="BN191" s="212"/>
      <c r="BP191" s="209"/>
      <c r="BQ191" s="211"/>
      <c r="BR191" s="211"/>
      <c r="BS191" s="211"/>
      <c r="BT191" s="211"/>
      <c r="BU191" s="211"/>
      <c r="BV191" s="211"/>
      <c r="BW191" s="211"/>
      <c r="BX191" s="211"/>
      <c r="BY191" s="211"/>
      <c r="BZ191" s="211"/>
      <c r="CA191" s="209"/>
      <c r="CB191" s="224"/>
      <c r="CC191" s="204"/>
      <c r="CD191" s="204"/>
      <c r="CE191" s="204"/>
      <c r="CF191" s="211"/>
      <c r="CG191" s="211"/>
      <c r="CI191" s="209"/>
      <c r="CJ191" s="209"/>
      <c r="EH191" s="165"/>
      <c r="EI191" s="165"/>
      <c r="EJ191" s="166"/>
      <c r="EK191" s="209"/>
      <c r="EL191" s="211"/>
      <c r="EM191" s="211"/>
      <c r="EN191" s="211"/>
      <c r="EO191" s="211"/>
      <c r="EP191" s="211"/>
      <c r="ES191" s="165"/>
      <c r="ET191" s="165"/>
      <c r="EU191" s="166"/>
      <c r="EV191" s="209"/>
      <c r="EW191" s="211"/>
      <c r="EX191" s="211"/>
      <c r="EY191" s="211"/>
      <c r="EZ191" s="211"/>
      <c r="FA191" s="211"/>
      <c r="FD191" s="165"/>
      <c r="FE191" s="165"/>
      <c r="FF191" s="166"/>
      <c r="FG191" s="209"/>
      <c r="FH191" s="211"/>
      <c r="FI191" s="211"/>
      <c r="FJ191" s="211"/>
      <c r="FK191" s="211"/>
      <c r="FL191" s="211"/>
    </row>
    <row r="192" spans="9:168">
      <c r="I192" s="221">
        <f t="shared" si="85"/>
        <v>188</v>
      </c>
      <c r="J192" s="159">
        <f>'v-t_chart'!C189</f>
        <v>37.1</v>
      </c>
      <c r="K192" s="204">
        <f t="shared" ca="1" si="92"/>
        <v>108.66589999999999</v>
      </c>
      <c r="L192" s="205" t="b">
        <f>IF('Input&amp;Output'!$C$3=10,phase_chart!C189,IF('Input&amp;Output'!$C$3=21,phase_chart!G189,IF('Input&amp;Output'!$C$3=22,phase_chart!K189,IF('Input&amp;Output'!$C$3=31,phase_chart!O189,IF('Input&amp;Output'!$C$3=32,phase_chart!S189,"")))))</f>
        <v>1</v>
      </c>
      <c r="M192" s="206" t="b">
        <f>IF('Input&amp;Output'!$C$3=10,phase_chart!D189,IF('Input&amp;Output'!$C$3=21,phase_chart!H189,IF('Input&amp;Output'!$C$3=22,phase_chart!L189,IF('Input&amp;Output'!$C$3=31,phase_chart!P189,IF('Input&amp;Output'!$C$3=32,phase_chart!T189,"")))))</f>
        <v>0</v>
      </c>
      <c r="N192" s="205" t="b">
        <f>IF('Input&amp;Output'!$C$3=10,phase_chart!E189,IF('Input&amp;Output'!$C$3=21,phase_chart!I189,IF('Input&amp;Output'!$C$3=22,phase_chart!M189,IF('Input&amp;Output'!$C$3=31,phase_chart!Q189,IF('Input&amp;Output'!$C$3=32,phase_chart!U189,"")))))</f>
        <v>0</v>
      </c>
      <c r="P192" s="159">
        <f ca="1">IF(NOT($J192=0),IF($J192&lt;IF($P191=0,0,VLOOKUP(P191,tbL!$M$37:$Q$43,IF(L192=TRUE,2,4))),IF($J192&gt;=VLOOKUP(P191,tbL!$M$37:$Q$43,IF(L192=TRUE,3,5)),$P191,IF(AND(L191=TRUE,L192=TRUE),$P191,$P191-1)),IF(AND(L192=TRUE,J192=VLOOKUP(P191,tbL!$M$37:$Q$43,IF(L192=TRUE,2,4))),P191,IF($P191+1&gt;$C$12,$C$12,$P191+1))),0)</f>
        <v>1</v>
      </c>
      <c r="Q192" s="159">
        <f t="shared" ca="1" si="64"/>
        <v>1</v>
      </c>
      <c r="R192" s="207">
        <f t="shared" ca="1" si="93"/>
        <v>1</v>
      </c>
      <c r="S192" s="208"/>
      <c r="T192" s="159">
        <f t="shared" si="83"/>
        <v>0</v>
      </c>
      <c r="U192" s="209" t="str">
        <f ca="1">IF(AND(T192=-1,N192=TRUE),"*",IF(AND(U191="*",N192=TRUE),"*",IF(AND(AND(L192=TRUE,U191="*"),J192&lt;VLOOKUP(V191+1,tbL!$M$38:$O$43,3)),"*","")))</f>
        <v/>
      </c>
      <c r="V192" s="204">
        <f t="shared" ca="1" si="65"/>
        <v>1</v>
      </c>
      <c r="Y192" s="159" t="str">
        <f t="shared" ca="1" si="66"/>
        <v/>
      </c>
      <c r="Z192" s="159" t="str">
        <f t="shared" si="67"/>
        <v/>
      </c>
      <c r="AA192" s="159">
        <f t="shared" ca="1" si="89"/>
        <v>1</v>
      </c>
      <c r="AC192" s="161" t="str">
        <f t="shared" ca="1" si="68"/>
        <v/>
      </c>
      <c r="AD192" s="161">
        <f t="shared" ca="1" si="69"/>
        <v>1</v>
      </c>
      <c r="AE192" s="161" t="str">
        <f t="shared" ca="1" si="70"/>
        <v/>
      </c>
      <c r="AF192" s="161">
        <f t="shared" ca="1" si="71"/>
        <v>1</v>
      </c>
      <c r="AG192" s="161" t="str">
        <f t="shared" ca="1" si="72"/>
        <v/>
      </c>
      <c r="AH192" s="161">
        <f t="shared" ca="1" si="73"/>
        <v>1</v>
      </c>
      <c r="AI192" s="161" t="str">
        <f t="shared" ca="1" si="74"/>
        <v/>
      </c>
      <c r="AJ192" s="161">
        <f t="shared" ca="1" si="75"/>
        <v>1</v>
      </c>
      <c r="AL192" s="161" t="str">
        <f t="shared" ca="1" si="76"/>
        <v/>
      </c>
      <c r="AM192" s="161">
        <f t="shared" ca="1" si="87"/>
        <v>1</v>
      </c>
      <c r="AN192" s="161" t="str">
        <f t="shared" ca="1" si="77"/>
        <v/>
      </c>
      <c r="AO192" s="161">
        <f t="shared" ca="1" si="86"/>
        <v>1</v>
      </c>
      <c r="AP192" s="161" t="str">
        <f t="shared" ca="1" si="78"/>
        <v/>
      </c>
      <c r="AQ192" s="161">
        <f t="shared" ca="1" si="84"/>
        <v>1</v>
      </c>
      <c r="AR192" s="161" t="str">
        <f t="shared" ca="1" si="79"/>
        <v/>
      </c>
      <c r="AS192" s="161">
        <f t="shared" ca="1" si="80"/>
        <v>1</v>
      </c>
      <c r="AT192" s="159" t="str">
        <f t="shared" ca="1" si="90"/>
        <v/>
      </c>
      <c r="AU192" s="210">
        <f t="shared" ca="1" si="63"/>
        <v>14</v>
      </c>
      <c r="AV192" s="209"/>
      <c r="AW192" s="204">
        <f t="shared" si="81"/>
        <v>958.94444444444434</v>
      </c>
      <c r="AX192" s="159"/>
      <c r="AZ192" s="159"/>
      <c r="BM192" s="207"/>
      <c r="BN192" s="212"/>
      <c r="BP192" s="209"/>
      <c r="BQ192" s="211"/>
      <c r="BR192" s="211"/>
      <c r="BS192" s="211"/>
      <c r="BT192" s="211"/>
      <c r="BU192" s="211"/>
      <c r="BV192" s="211"/>
      <c r="BW192" s="211"/>
      <c r="BX192" s="211"/>
      <c r="BY192" s="211"/>
      <c r="BZ192" s="211"/>
      <c r="CA192" s="209"/>
      <c r="CB192" s="224"/>
      <c r="CC192" s="204"/>
      <c r="CD192" s="204"/>
      <c r="CE192" s="204"/>
      <c r="CF192" s="211"/>
      <c r="CG192" s="211"/>
      <c r="CI192" s="209"/>
      <c r="CJ192" s="209"/>
      <c r="EH192" s="165"/>
      <c r="EI192" s="165"/>
      <c r="EJ192" s="166"/>
      <c r="EK192" s="209"/>
      <c r="EL192" s="211"/>
      <c r="EM192" s="211"/>
      <c r="EN192" s="211"/>
      <c r="EO192" s="211"/>
      <c r="EP192" s="211"/>
      <c r="ES192" s="165"/>
      <c r="ET192" s="165"/>
      <c r="EU192" s="166"/>
      <c r="EV192" s="209"/>
      <c r="EW192" s="211"/>
      <c r="EX192" s="211"/>
      <c r="EY192" s="211"/>
      <c r="EZ192" s="211"/>
      <c r="FA192" s="211"/>
      <c r="FD192" s="165"/>
      <c r="FE192" s="165"/>
      <c r="FF192" s="166"/>
      <c r="FG192" s="209"/>
      <c r="FH192" s="211"/>
      <c r="FI192" s="211"/>
      <c r="FJ192" s="211"/>
      <c r="FK192" s="211"/>
      <c r="FL192" s="211"/>
    </row>
    <row r="193" spans="9:168">
      <c r="I193" s="221">
        <f t="shared" si="85"/>
        <v>189</v>
      </c>
      <c r="J193" s="159">
        <f>'v-t_chart'!C190</f>
        <v>42.5</v>
      </c>
      <c r="K193" s="204">
        <f t="shared" ca="1" si="92"/>
        <v>124.48249999999999</v>
      </c>
      <c r="L193" s="205" t="b">
        <f>IF('Input&amp;Output'!$C$3=10,phase_chart!C190,IF('Input&amp;Output'!$C$3=21,phase_chart!G190,IF('Input&amp;Output'!$C$3=22,phase_chart!K190,IF('Input&amp;Output'!$C$3=31,phase_chart!O190,IF('Input&amp;Output'!$C$3=32,phase_chart!S190,"")))))</f>
        <v>1</v>
      </c>
      <c r="M193" s="206" t="b">
        <f>IF('Input&amp;Output'!$C$3=10,phase_chart!D190,IF('Input&amp;Output'!$C$3=21,phase_chart!H190,IF('Input&amp;Output'!$C$3=22,phase_chart!L190,IF('Input&amp;Output'!$C$3=31,phase_chart!P190,IF('Input&amp;Output'!$C$3=32,phase_chart!T190,"")))))</f>
        <v>0</v>
      </c>
      <c r="N193" s="205" t="b">
        <f>IF('Input&amp;Output'!$C$3=10,phase_chart!E190,IF('Input&amp;Output'!$C$3=21,phase_chart!I190,IF('Input&amp;Output'!$C$3=22,phase_chart!M190,IF('Input&amp;Output'!$C$3=31,phase_chart!Q190,IF('Input&amp;Output'!$C$3=32,phase_chart!U190,"")))))</f>
        <v>0</v>
      </c>
      <c r="P193" s="159">
        <f ca="1">IF(NOT($J193=0),IF($J193&lt;IF($P192=0,0,VLOOKUP(P192,tbL!$M$37:$Q$43,IF(L193=TRUE,2,4))),IF($J193&gt;=VLOOKUP(P192,tbL!$M$37:$Q$43,IF(L193=TRUE,3,5)),$P192,IF(AND(L192=TRUE,L193=TRUE),$P192,$P192-1)),IF(AND(L193=TRUE,J193=VLOOKUP(P192,tbL!$M$37:$Q$43,IF(L193=TRUE,2,4))),P192,IF($P192+1&gt;$C$12,$C$12,$P192+1))),0)</f>
        <v>1</v>
      </c>
      <c r="Q193" s="159">
        <f t="shared" ca="1" si="64"/>
        <v>1</v>
      </c>
      <c r="R193" s="207">
        <f t="shared" ca="1" si="93"/>
        <v>1</v>
      </c>
      <c r="S193" s="208"/>
      <c r="T193" s="159">
        <f t="shared" si="83"/>
        <v>0</v>
      </c>
      <c r="U193" s="209" t="str">
        <f ca="1">IF(AND(T193=-1,N193=TRUE),"*",IF(AND(U192="*",N193=TRUE),"*",IF(AND(AND(L193=TRUE,U192="*"),J193&lt;VLOOKUP(V192+1,tbL!$M$38:$O$43,3)),"*","")))</f>
        <v/>
      </c>
      <c r="V193" s="204">
        <f t="shared" ca="1" si="65"/>
        <v>1</v>
      </c>
      <c r="Y193" s="159" t="str">
        <f t="shared" ca="1" si="66"/>
        <v/>
      </c>
      <c r="Z193" s="159" t="str">
        <f t="shared" si="67"/>
        <v/>
      </c>
      <c r="AA193" s="159">
        <f t="shared" ca="1" si="89"/>
        <v>1</v>
      </c>
      <c r="AC193" s="161" t="str">
        <f t="shared" ca="1" si="68"/>
        <v/>
      </c>
      <c r="AD193" s="161">
        <f t="shared" ca="1" si="69"/>
        <v>1</v>
      </c>
      <c r="AE193" s="161" t="str">
        <f t="shared" ca="1" si="70"/>
        <v/>
      </c>
      <c r="AF193" s="161">
        <f t="shared" ca="1" si="71"/>
        <v>1</v>
      </c>
      <c r="AG193" s="161" t="str">
        <f t="shared" ca="1" si="72"/>
        <v/>
      </c>
      <c r="AH193" s="161">
        <f t="shared" ca="1" si="73"/>
        <v>1</v>
      </c>
      <c r="AI193" s="161" t="str">
        <f t="shared" ca="1" si="74"/>
        <v/>
      </c>
      <c r="AJ193" s="161">
        <f t="shared" ca="1" si="75"/>
        <v>1</v>
      </c>
      <c r="AL193" s="161" t="str">
        <f t="shared" ca="1" si="76"/>
        <v/>
      </c>
      <c r="AM193" s="161">
        <f t="shared" ca="1" si="87"/>
        <v>1</v>
      </c>
      <c r="AN193" s="161" t="str">
        <f t="shared" ca="1" si="77"/>
        <v/>
      </c>
      <c r="AO193" s="161">
        <f t="shared" ca="1" si="86"/>
        <v>1</v>
      </c>
      <c r="AP193" s="161" t="str">
        <f t="shared" ca="1" si="78"/>
        <v/>
      </c>
      <c r="AQ193" s="161">
        <f t="shared" ca="1" si="84"/>
        <v>1</v>
      </c>
      <c r="AR193" s="161" t="str">
        <f t="shared" ca="1" si="79"/>
        <v/>
      </c>
      <c r="AS193" s="161">
        <f t="shared" ca="1" si="80"/>
        <v>1</v>
      </c>
      <c r="AT193" s="159" t="str">
        <f t="shared" ca="1" si="90"/>
        <v/>
      </c>
      <c r="AU193" s="210">
        <f t="shared" ca="1" si="63"/>
        <v>14</v>
      </c>
      <c r="AV193" s="209"/>
      <c r="AW193" s="204">
        <f t="shared" si="81"/>
        <v>970.74999999999989</v>
      </c>
      <c r="AX193" s="159"/>
      <c r="AZ193" s="159"/>
      <c r="BM193" s="207"/>
      <c r="BN193" s="212"/>
      <c r="BP193" s="209"/>
      <c r="BQ193" s="211"/>
      <c r="BR193" s="211"/>
      <c r="BS193" s="211"/>
      <c r="BT193" s="211"/>
      <c r="BU193" s="211"/>
      <c r="BV193" s="211"/>
      <c r="BW193" s="211"/>
      <c r="BX193" s="211"/>
      <c r="BY193" s="211"/>
      <c r="BZ193" s="211"/>
      <c r="CA193" s="209"/>
      <c r="CB193" s="224"/>
      <c r="CC193" s="204"/>
      <c r="CD193" s="204"/>
      <c r="CE193" s="204"/>
      <c r="CF193" s="211"/>
      <c r="CG193" s="211"/>
      <c r="CI193" s="209"/>
      <c r="CJ193" s="209"/>
      <c r="EH193" s="165"/>
      <c r="EI193" s="165"/>
      <c r="EJ193" s="166"/>
      <c r="EK193" s="209"/>
      <c r="EL193" s="211"/>
      <c r="EM193" s="211"/>
      <c r="EN193" s="211"/>
      <c r="EO193" s="211"/>
      <c r="EP193" s="211"/>
      <c r="ES193" s="165"/>
      <c r="ET193" s="165"/>
      <c r="EU193" s="166"/>
      <c r="EV193" s="209"/>
      <c r="EW193" s="211"/>
      <c r="EX193" s="211"/>
      <c r="EY193" s="211"/>
      <c r="EZ193" s="211"/>
      <c r="FA193" s="211"/>
      <c r="FD193" s="165"/>
      <c r="FE193" s="165"/>
      <c r="FF193" s="166"/>
      <c r="FG193" s="209"/>
      <c r="FH193" s="211"/>
      <c r="FI193" s="211"/>
      <c r="FJ193" s="211"/>
      <c r="FK193" s="211"/>
      <c r="FL193" s="211"/>
    </row>
    <row r="194" spans="9:168">
      <c r="I194" s="221">
        <f t="shared" si="85"/>
        <v>190</v>
      </c>
      <c r="J194" s="159">
        <f>'v-t_chart'!C191</f>
        <v>46.6</v>
      </c>
      <c r="K194" s="204">
        <f t="shared" ca="1" si="92"/>
        <v>136.4914</v>
      </c>
      <c r="L194" s="205" t="b">
        <f>IF('Input&amp;Output'!$C$3=10,phase_chart!C191,IF('Input&amp;Output'!$C$3=21,phase_chart!G191,IF('Input&amp;Output'!$C$3=22,phase_chart!K191,IF('Input&amp;Output'!$C$3=31,phase_chart!O191,IF('Input&amp;Output'!$C$3=32,phase_chart!S191,"")))))</f>
        <v>1</v>
      </c>
      <c r="M194" s="206" t="b">
        <f>IF('Input&amp;Output'!$C$3=10,phase_chart!D191,IF('Input&amp;Output'!$C$3=21,phase_chart!H191,IF('Input&amp;Output'!$C$3=22,phase_chart!L191,IF('Input&amp;Output'!$C$3=31,phase_chart!P191,IF('Input&amp;Output'!$C$3=32,phase_chart!T191,"")))))</f>
        <v>0</v>
      </c>
      <c r="N194" s="205" t="b">
        <f>IF('Input&amp;Output'!$C$3=10,phase_chart!E191,IF('Input&amp;Output'!$C$3=21,phase_chart!I191,IF('Input&amp;Output'!$C$3=22,phase_chart!M191,IF('Input&amp;Output'!$C$3=31,phase_chart!Q191,IF('Input&amp;Output'!$C$3=32,phase_chart!U191,"")))))</f>
        <v>0</v>
      </c>
      <c r="P194" s="159">
        <f ca="1">IF(NOT($J194=0),IF($J194&lt;IF($P193=0,0,VLOOKUP(P193,tbL!$M$37:$Q$43,IF(L194=TRUE,2,4))),IF($J194&gt;=VLOOKUP(P193,tbL!$M$37:$Q$43,IF(L194=TRUE,3,5)),$P193,IF(AND(L193=TRUE,L194=TRUE),$P193,$P193-1)),IF(AND(L194=TRUE,J194=VLOOKUP(P193,tbL!$M$37:$Q$43,IF(L194=TRUE,2,4))),P193,IF($P193+1&gt;$C$12,$C$12,$P193+1))),0)</f>
        <v>1</v>
      </c>
      <c r="Q194" s="159">
        <f t="shared" ca="1" si="64"/>
        <v>1</v>
      </c>
      <c r="R194" s="207">
        <f t="shared" ca="1" si="93"/>
        <v>1</v>
      </c>
      <c r="S194" s="208"/>
      <c r="T194" s="159">
        <f t="shared" si="83"/>
        <v>0</v>
      </c>
      <c r="U194" s="209" t="str">
        <f ca="1">IF(AND(T194=-1,N194=TRUE),"*",IF(AND(U193="*",N194=TRUE),"*",IF(AND(AND(L194=TRUE,U193="*"),J194&lt;VLOOKUP(V193+1,tbL!$M$38:$O$43,3)),"*","")))</f>
        <v/>
      </c>
      <c r="V194" s="204">
        <f t="shared" ca="1" si="65"/>
        <v>1</v>
      </c>
      <c r="Y194" s="159" t="str">
        <f t="shared" ca="1" si="66"/>
        <v/>
      </c>
      <c r="Z194" s="159" t="str">
        <f t="shared" si="67"/>
        <v/>
      </c>
      <c r="AA194" s="159">
        <f t="shared" ca="1" si="89"/>
        <v>1</v>
      </c>
      <c r="AC194" s="161" t="str">
        <f t="shared" ca="1" si="68"/>
        <v/>
      </c>
      <c r="AD194" s="161">
        <f t="shared" ca="1" si="69"/>
        <v>1</v>
      </c>
      <c r="AE194" s="161" t="str">
        <f t="shared" ca="1" si="70"/>
        <v/>
      </c>
      <c r="AF194" s="161">
        <f t="shared" ca="1" si="71"/>
        <v>1</v>
      </c>
      <c r="AG194" s="161" t="str">
        <f t="shared" ca="1" si="72"/>
        <v/>
      </c>
      <c r="AH194" s="161">
        <f t="shared" ca="1" si="73"/>
        <v>1</v>
      </c>
      <c r="AI194" s="161" t="str">
        <f t="shared" ca="1" si="74"/>
        <v/>
      </c>
      <c r="AJ194" s="161">
        <f t="shared" ca="1" si="75"/>
        <v>1</v>
      </c>
      <c r="AL194" s="161" t="str">
        <f t="shared" ca="1" si="76"/>
        <v/>
      </c>
      <c r="AM194" s="161">
        <f t="shared" ca="1" si="87"/>
        <v>1</v>
      </c>
      <c r="AN194" s="161" t="str">
        <f t="shared" ca="1" si="77"/>
        <v/>
      </c>
      <c r="AO194" s="161">
        <f t="shared" ca="1" si="86"/>
        <v>1</v>
      </c>
      <c r="AP194" s="161" t="str">
        <f t="shared" ca="1" si="78"/>
        <v/>
      </c>
      <c r="AQ194" s="161">
        <f t="shared" ca="1" si="84"/>
        <v>1</v>
      </c>
      <c r="AR194" s="161" t="str">
        <f t="shared" ca="1" si="79"/>
        <v/>
      </c>
      <c r="AS194" s="161">
        <f t="shared" ca="1" si="80"/>
        <v>1</v>
      </c>
      <c r="AT194" s="159" t="str">
        <f t="shared" ca="1" si="90"/>
        <v/>
      </c>
      <c r="AU194" s="210">
        <f t="shared" ca="1" si="63"/>
        <v>14</v>
      </c>
      <c r="AV194" s="209"/>
      <c r="AW194" s="204">
        <f t="shared" si="81"/>
        <v>983.69444444444434</v>
      </c>
      <c r="AX194" s="159"/>
      <c r="AZ194" s="159"/>
      <c r="BM194" s="207"/>
      <c r="BN194" s="212"/>
      <c r="BP194" s="209"/>
      <c r="BQ194" s="211"/>
      <c r="BR194" s="211"/>
      <c r="BS194" s="211"/>
      <c r="BT194" s="211"/>
      <c r="BU194" s="211"/>
      <c r="BV194" s="211"/>
      <c r="BW194" s="211"/>
      <c r="BX194" s="211"/>
      <c r="BY194" s="211"/>
      <c r="BZ194" s="211"/>
      <c r="CA194" s="209"/>
      <c r="CB194" s="224"/>
      <c r="CC194" s="204"/>
      <c r="CD194" s="204"/>
      <c r="CE194" s="204"/>
      <c r="CF194" s="211"/>
      <c r="CG194" s="211"/>
      <c r="CI194" s="209"/>
      <c r="CJ194" s="209"/>
      <c r="EH194" s="165"/>
      <c r="EI194" s="165"/>
      <c r="EJ194" s="166"/>
      <c r="EK194" s="209"/>
      <c r="EL194" s="211"/>
      <c r="EM194" s="211"/>
      <c r="EN194" s="211"/>
      <c r="EO194" s="211"/>
      <c r="EP194" s="211"/>
      <c r="ES194" s="165"/>
      <c r="ET194" s="165"/>
      <c r="EU194" s="166"/>
      <c r="EV194" s="209"/>
      <c r="EW194" s="211"/>
      <c r="EX194" s="211"/>
      <c r="EY194" s="211"/>
      <c r="EZ194" s="211"/>
      <c r="FA194" s="211"/>
      <c r="FD194" s="165"/>
      <c r="FE194" s="165"/>
      <c r="FF194" s="166"/>
      <c r="FG194" s="209"/>
      <c r="FH194" s="211"/>
      <c r="FI194" s="211"/>
      <c r="FJ194" s="211"/>
      <c r="FK194" s="211"/>
      <c r="FL194" s="211"/>
    </row>
    <row r="195" spans="9:168">
      <c r="I195" s="221">
        <f t="shared" si="85"/>
        <v>191</v>
      </c>
      <c r="J195" s="159">
        <f>'v-t_chart'!C192</f>
        <v>49.8</v>
      </c>
      <c r="K195" s="204">
        <f t="shared" ca="1" si="92"/>
        <v>145.86419999999998</v>
      </c>
      <c r="L195" s="205" t="b">
        <f>IF('Input&amp;Output'!$C$3=10,phase_chart!C192,IF('Input&amp;Output'!$C$3=21,phase_chart!G192,IF('Input&amp;Output'!$C$3=22,phase_chart!K192,IF('Input&amp;Output'!$C$3=31,phase_chart!O192,IF('Input&amp;Output'!$C$3=32,phase_chart!S192,"")))))</f>
        <v>1</v>
      </c>
      <c r="M195" s="206" t="b">
        <f>IF('Input&amp;Output'!$C$3=10,phase_chart!D192,IF('Input&amp;Output'!$C$3=21,phase_chart!H192,IF('Input&amp;Output'!$C$3=22,phase_chart!L192,IF('Input&amp;Output'!$C$3=31,phase_chart!P192,IF('Input&amp;Output'!$C$3=32,phase_chart!T192,"")))))</f>
        <v>0</v>
      </c>
      <c r="N195" s="205" t="b">
        <f>IF('Input&amp;Output'!$C$3=10,phase_chart!E192,IF('Input&amp;Output'!$C$3=21,phase_chart!I192,IF('Input&amp;Output'!$C$3=22,phase_chart!M192,IF('Input&amp;Output'!$C$3=31,phase_chart!Q192,IF('Input&amp;Output'!$C$3=32,phase_chart!U192,"")))))</f>
        <v>0</v>
      </c>
      <c r="P195" s="159">
        <f ca="1">IF(NOT($J195=0),IF($J195&lt;IF($P194=0,0,VLOOKUP(P194,tbL!$M$37:$Q$43,IF(L195=TRUE,2,4))),IF($J195&gt;=VLOOKUP(P194,tbL!$M$37:$Q$43,IF(L195=TRUE,3,5)),$P194,IF(AND(L194=TRUE,L195=TRUE),$P194,$P194-1)),IF(AND(L195=TRUE,J195=VLOOKUP(P194,tbL!$M$37:$Q$43,IF(L195=TRUE,2,4))),P194,IF($P194+1&gt;$C$12,$C$12,$P194+1))),0)</f>
        <v>1</v>
      </c>
      <c r="Q195" s="159">
        <f t="shared" ca="1" si="64"/>
        <v>1</v>
      </c>
      <c r="R195" s="207">
        <f t="shared" ca="1" si="93"/>
        <v>1</v>
      </c>
      <c r="S195" s="208"/>
      <c r="T195" s="159">
        <f t="shared" si="83"/>
        <v>0</v>
      </c>
      <c r="U195" s="209" t="str">
        <f ca="1">IF(AND(T195=-1,N195=TRUE),"*",IF(AND(U194="*",N195=TRUE),"*",IF(AND(AND(L195=TRUE,U194="*"),J195&lt;VLOOKUP(V194+1,tbL!$M$38:$O$43,3)),"*","")))</f>
        <v/>
      </c>
      <c r="V195" s="204">
        <f t="shared" ca="1" si="65"/>
        <v>1</v>
      </c>
      <c r="Y195" s="159" t="str">
        <f t="shared" ca="1" si="66"/>
        <v/>
      </c>
      <c r="Z195" s="159" t="str">
        <f t="shared" si="67"/>
        <v/>
      </c>
      <c r="AA195" s="159">
        <f t="shared" ca="1" si="89"/>
        <v>1</v>
      </c>
      <c r="AC195" s="161" t="str">
        <f t="shared" ca="1" si="68"/>
        <v/>
      </c>
      <c r="AD195" s="161">
        <f t="shared" ca="1" si="69"/>
        <v>1</v>
      </c>
      <c r="AE195" s="161" t="str">
        <f t="shared" ca="1" si="70"/>
        <v/>
      </c>
      <c r="AF195" s="161">
        <f t="shared" ca="1" si="71"/>
        <v>1</v>
      </c>
      <c r="AG195" s="161" t="str">
        <f t="shared" ca="1" si="72"/>
        <v/>
      </c>
      <c r="AH195" s="161">
        <f t="shared" ca="1" si="73"/>
        <v>1</v>
      </c>
      <c r="AI195" s="161" t="str">
        <f t="shared" ca="1" si="74"/>
        <v/>
      </c>
      <c r="AJ195" s="161">
        <f t="shared" ca="1" si="75"/>
        <v>1</v>
      </c>
      <c r="AL195" s="161" t="str">
        <f t="shared" ca="1" si="76"/>
        <v/>
      </c>
      <c r="AM195" s="161">
        <f t="shared" ca="1" si="87"/>
        <v>1</v>
      </c>
      <c r="AN195" s="161" t="str">
        <f t="shared" ca="1" si="77"/>
        <v/>
      </c>
      <c r="AO195" s="161">
        <f t="shared" ca="1" si="86"/>
        <v>1</v>
      </c>
      <c r="AP195" s="161" t="str">
        <f t="shared" ca="1" si="78"/>
        <v/>
      </c>
      <c r="AQ195" s="161">
        <f t="shared" ca="1" si="84"/>
        <v>1</v>
      </c>
      <c r="AR195" s="161" t="str">
        <f t="shared" ca="1" si="79"/>
        <v/>
      </c>
      <c r="AS195" s="161">
        <f t="shared" ca="1" si="80"/>
        <v>1</v>
      </c>
      <c r="AT195" s="159" t="str">
        <f t="shared" ca="1" si="90"/>
        <v/>
      </c>
      <c r="AU195" s="210">
        <f t="shared" ca="1" si="63"/>
        <v>14</v>
      </c>
      <c r="AV195" s="209"/>
      <c r="AW195" s="204">
        <f t="shared" si="81"/>
        <v>997.52777777777771</v>
      </c>
      <c r="AX195" s="159"/>
      <c r="AZ195" s="159"/>
      <c r="BM195" s="207"/>
      <c r="BN195" s="212"/>
      <c r="BP195" s="209"/>
      <c r="BQ195" s="211"/>
      <c r="BR195" s="211"/>
      <c r="BS195" s="211"/>
      <c r="BT195" s="211"/>
      <c r="BU195" s="211"/>
      <c r="BV195" s="211"/>
      <c r="BW195" s="211"/>
      <c r="BX195" s="211"/>
      <c r="BY195" s="211"/>
      <c r="BZ195" s="211"/>
      <c r="CA195" s="209"/>
      <c r="CB195" s="224"/>
      <c r="CC195" s="204"/>
      <c r="CD195" s="204"/>
      <c r="CE195" s="204"/>
      <c r="CF195" s="211"/>
      <c r="CG195" s="211"/>
      <c r="CI195" s="209"/>
      <c r="CJ195" s="209"/>
      <c r="EH195" s="165"/>
      <c r="EI195" s="165"/>
      <c r="EJ195" s="166"/>
      <c r="EK195" s="209"/>
      <c r="EL195" s="211"/>
      <c r="EM195" s="211"/>
      <c r="EN195" s="211"/>
      <c r="EO195" s="211"/>
      <c r="EP195" s="211"/>
      <c r="ES195" s="165"/>
      <c r="ET195" s="165"/>
      <c r="EU195" s="166"/>
      <c r="EV195" s="209"/>
      <c r="EW195" s="211"/>
      <c r="EX195" s="211"/>
      <c r="EY195" s="211"/>
      <c r="EZ195" s="211"/>
      <c r="FA195" s="211"/>
      <c r="FD195" s="165"/>
      <c r="FE195" s="165"/>
      <c r="FF195" s="166"/>
      <c r="FG195" s="209"/>
      <c r="FH195" s="211"/>
      <c r="FI195" s="211"/>
      <c r="FJ195" s="211"/>
      <c r="FK195" s="211"/>
      <c r="FL195" s="211"/>
    </row>
    <row r="196" spans="9:168">
      <c r="I196" s="221">
        <f t="shared" si="85"/>
        <v>192</v>
      </c>
      <c r="J196" s="159">
        <f>'v-t_chart'!C193</f>
        <v>52.4</v>
      </c>
      <c r="K196" s="204">
        <f t="shared" ca="1" si="92"/>
        <v>153.47959999999998</v>
      </c>
      <c r="L196" s="205" t="b">
        <f>IF('Input&amp;Output'!$C$3=10,phase_chart!C193,IF('Input&amp;Output'!$C$3=21,phase_chart!G193,IF('Input&amp;Output'!$C$3=22,phase_chart!K193,IF('Input&amp;Output'!$C$3=31,phase_chart!O193,IF('Input&amp;Output'!$C$3=32,phase_chart!S193,"")))))</f>
        <v>1</v>
      </c>
      <c r="M196" s="206" t="b">
        <f>IF('Input&amp;Output'!$C$3=10,phase_chart!D193,IF('Input&amp;Output'!$C$3=21,phase_chart!H193,IF('Input&amp;Output'!$C$3=22,phase_chart!L193,IF('Input&amp;Output'!$C$3=31,phase_chart!P193,IF('Input&amp;Output'!$C$3=32,phase_chart!T193,"")))))</f>
        <v>0</v>
      </c>
      <c r="N196" s="205" t="b">
        <f>IF('Input&amp;Output'!$C$3=10,phase_chart!E193,IF('Input&amp;Output'!$C$3=21,phase_chart!I193,IF('Input&amp;Output'!$C$3=22,phase_chart!M193,IF('Input&amp;Output'!$C$3=31,phase_chart!Q193,IF('Input&amp;Output'!$C$3=32,phase_chart!U193,"")))))</f>
        <v>0</v>
      </c>
      <c r="P196" s="159">
        <f ca="1">IF(NOT($J196=0),IF($J196&lt;IF($P195=0,0,VLOOKUP(P195,tbL!$M$37:$Q$43,IF(L196=TRUE,2,4))),IF($J196&gt;=VLOOKUP(P195,tbL!$M$37:$Q$43,IF(L196=TRUE,3,5)),$P195,IF(AND(L195=TRUE,L196=TRUE),$P195,$P195-1)),IF(AND(L196=TRUE,J196=VLOOKUP(P195,tbL!$M$37:$Q$43,IF(L196=TRUE,2,4))),P195,IF($P195+1&gt;$C$12,$C$12,$P195+1))),0)</f>
        <v>1</v>
      </c>
      <c r="Q196" s="159">
        <f t="shared" ca="1" si="64"/>
        <v>1</v>
      </c>
      <c r="R196" s="207">
        <f t="shared" ca="1" si="93"/>
        <v>1</v>
      </c>
      <c r="S196" s="208"/>
      <c r="T196" s="159">
        <f t="shared" si="83"/>
        <v>0</v>
      </c>
      <c r="U196" s="209" t="str">
        <f ca="1">IF(AND(T196=-1,N196=TRUE),"*",IF(AND(U195="*",N196=TRUE),"*",IF(AND(AND(L196=TRUE,U195="*"),J196&lt;VLOOKUP(V195+1,tbL!$M$38:$O$43,3)),"*","")))</f>
        <v/>
      </c>
      <c r="V196" s="204">
        <f t="shared" ca="1" si="65"/>
        <v>1</v>
      </c>
      <c r="Y196" s="159" t="str">
        <f t="shared" ca="1" si="66"/>
        <v/>
      </c>
      <c r="Z196" s="159" t="str">
        <f t="shared" si="67"/>
        <v/>
      </c>
      <c r="AA196" s="159">
        <f t="shared" ca="1" si="89"/>
        <v>1</v>
      </c>
      <c r="AC196" s="161" t="str">
        <f t="shared" ca="1" si="68"/>
        <v/>
      </c>
      <c r="AD196" s="161">
        <f t="shared" ca="1" si="69"/>
        <v>1</v>
      </c>
      <c r="AE196" s="161" t="str">
        <f t="shared" ca="1" si="70"/>
        <v/>
      </c>
      <c r="AF196" s="161">
        <f t="shared" ca="1" si="71"/>
        <v>1</v>
      </c>
      <c r="AG196" s="161" t="str">
        <f t="shared" ca="1" si="72"/>
        <v/>
      </c>
      <c r="AH196" s="161">
        <f t="shared" ca="1" si="73"/>
        <v>1</v>
      </c>
      <c r="AI196" s="161" t="str">
        <f t="shared" ca="1" si="74"/>
        <v/>
      </c>
      <c r="AJ196" s="161">
        <f t="shared" ca="1" si="75"/>
        <v>1</v>
      </c>
      <c r="AL196" s="161" t="str">
        <f t="shared" ca="1" si="76"/>
        <v/>
      </c>
      <c r="AM196" s="161">
        <f t="shared" ca="1" si="87"/>
        <v>1</v>
      </c>
      <c r="AN196" s="161" t="str">
        <f t="shared" ca="1" si="77"/>
        <v/>
      </c>
      <c r="AO196" s="161">
        <f t="shared" ca="1" si="86"/>
        <v>1</v>
      </c>
      <c r="AP196" s="161" t="str">
        <f t="shared" ca="1" si="78"/>
        <v/>
      </c>
      <c r="AQ196" s="161">
        <f t="shared" ca="1" si="84"/>
        <v>1</v>
      </c>
      <c r="AR196" s="161" t="str">
        <f t="shared" ca="1" si="79"/>
        <v/>
      </c>
      <c r="AS196" s="161">
        <f t="shared" ca="1" si="80"/>
        <v>1</v>
      </c>
      <c r="AT196" s="159" t="str">
        <f t="shared" ca="1" si="90"/>
        <v/>
      </c>
      <c r="AU196" s="210">
        <f t="shared" ref="AU196:AU259" ca="1" si="94">IF(Y196=0,$C$17/100,IF(OR(K196&lt;$C$17,AA196=0),$C$17/100,(VLOOKUP($AS196,$B$5:$C$11,2)*$J196)/100))</f>
        <v>14</v>
      </c>
      <c r="AV196" s="209"/>
      <c r="AW196" s="204">
        <f t="shared" si="81"/>
        <v>1012.0833333333333</v>
      </c>
      <c r="AX196" s="159"/>
      <c r="AZ196" s="159"/>
      <c r="BM196" s="207"/>
      <c r="BN196" s="212"/>
      <c r="BP196" s="209"/>
      <c r="BQ196" s="211"/>
      <c r="BR196" s="211"/>
      <c r="BS196" s="211"/>
      <c r="BT196" s="211"/>
      <c r="BU196" s="211"/>
      <c r="BV196" s="211"/>
      <c r="BW196" s="211"/>
      <c r="BX196" s="211"/>
      <c r="BY196" s="211"/>
      <c r="BZ196" s="211"/>
      <c r="CA196" s="209"/>
      <c r="CB196" s="224"/>
      <c r="CC196" s="204"/>
      <c r="CD196" s="204"/>
      <c r="CE196" s="204"/>
      <c r="CF196" s="211"/>
      <c r="CG196" s="211"/>
      <c r="CI196" s="209"/>
      <c r="CJ196" s="209"/>
      <c r="EH196" s="165"/>
      <c r="EI196" s="165"/>
      <c r="EJ196" s="166"/>
      <c r="EK196" s="209"/>
      <c r="EL196" s="211"/>
      <c r="EM196" s="211"/>
      <c r="EN196" s="211"/>
      <c r="EO196" s="211"/>
      <c r="EP196" s="211"/>
      <c r="ES196" s="165"/>
      <c r="ET196" s="165"/>
      <c r="EU196" s="166"/>
      <c r="EV196" s="209"/>
      <c r="EW196" s="211"/>
      <c r="EX196" s="211"/>
      <c r="EY196" s="211"/>
      <c r="EZ196" s="211"/>
      <c r="FA196" s="211"/>
      <c r="FD196" s="165"/>
      <c r="FE196" s="165"/>
      <c r="FF196" s="166"/>
      <c r="FG196" s="209"/>
      <c r="FH196" s="211"/>
      <c r="FI196" s="211"/>
      <c r="FJ196" s="211"/>
      <c r="FK196" s="211"/>
      <c r="FL196" s="211"/>
    </row>
    <row r="197" spans="9:168">
      <c r="I197" s="221">
        <f t="shared" si="85"/>
        <v>193</v>
      </c>
      <c r="J197" s="159">
        <f>'v-t_chart'!C194</f>
        <v>54.4</v>
      </c>
      <c r="K197" s="204">
        <f t="shared" ca="1" si="92"/>
        <v>159.33759999999998</v>
      </c>
      <c r="L197" s="205" t="b">
        <f>IF('Input&amp;Output'!$C$3=10,phase_chart!C194,IF('Input&amp;Output'!$C$3=21,phase_chart!G194,IF('Input&amp;Output'!$C$3=22,phase_chart!K194,IF('Input&amp;Output'!$C$3=31,phase_chart!O194,IF('Input&amp;Output'!$C$3=32,phase_chart!S194,"")))))</f>
        <v>1</v>
      </c>
      <c r="M197" s="206" t="b">
        <f>IF('Input&amp;Output'!$C$3=10,phase_chart!D194,IF('Input&amp;Output'!$C$3=21,phase_chart!H194,IF('Input&amp;Output'!$C$3=22,phase_chart!L194,IF('Input&amp;Output'!$C$3=31,phase_chart!P194,IF('Input&amp;Output'!$C$3=32,phase_chart!T194,"")))))</f>
        <v>0</v>
      </c>
      <c r="N197" s="205" t="b">
        <f>IF('Input&amp;Output'!$C$3=10,phase_chart!E194,IF('Input&amp;Output'!$C$3=21,phase_chart!I194,IF('Input&amp;Output'!$C$3=22,phase_chart!M194,IF('Input&amp;Output'!$C$3=31,phase_chart!Q194,IF('Input&amp;Output'!$C$3=32,phase_chart!U194,"")))))</f>
        <v>0</v>
      </c>
      <c r="P197" s="159">
        <f ca="1">IF(NOT($J197=0),IF($J197&lt;IF($P196=0,0,VLOOKUP(P196,tbL!$M$37:$Q$43,IF(L197=TRUE,2,4))),IF($J197&gt;=VLOOKUP(P196,tbL!$M$37:$Q$43,IF(L197=TRUE,3,5)),$P196,IF(AND(L196=TRUE,L197=TRUE),$P196,$P196-1)),IF(AND(L197=TRUE,J197=VLOOKUP(P196,tbL!$M$37:$Q$43,IF(L197=TRUE,2,4))),P196,IF($P196+1&gt;$C$12,$C$12,$P196+1))),0)</f>
        <v>1</v>
      </c>
      <c r="Q197" s="159">
        <f t="shared" ref="Q197:Q260" ca="1" si="95">P197</f>
        <v>1</v>
      </c>
      <c r="R197" s="207">
        <f t="shared" ca="1" si="93"/>
        <v>1</v>
      </c>
      <c r="S197" s="208"/>
      <c r="T197" s="159">
        <f t="shared" si="83"/>
        <v>0</v>
      </c>
      <c r="U197" s="209" t="str">
        <f ca="1">IF(AND(T197=-1,N197=TRUE),"*",IF(AND(U196="*",N197=TRUE),"*",IF(AND(AND(L197=TRUE,U196="*"),J197&lt;VLOOKUP(V196+1,tbL!$M$38:$O$43,3)),"*","")))</f>
        <v/>
      </c>
      <c r="V197" s="204">
        <f t="shared" ref="V197:V260" ca="1" si="96">IF(U197="*",IF(Q197&gt;V196,V196,Q197),Q197)</f>
        <v>1</v>
      </c>
      <c r="Y197" s="159" t="str">
        <f t="shared" ref="Y197:Y260" ca="1" si="97">IF(OR($V197=3,OR($V197=1,$V197=2)),IF(OR($V200=0,OR($V201=0,OR($V202=0,OR($V203=0,OR($V204=0,OR($V205=0,$V206=0)))))),IF(J197&lt;IF(V197=3,$D$18,IF(V197=2,$F$13,$F$8)),0,IF(Y196=0,0,IF(J197&lt;10,0,""))),""),"")</f>
        <v/>
      </c>
      <c r="Z197" s="159" t="str">
        <f t="shared" ref="Z197:Z260" si="98">IF(AND(AND(J202&gt;0,J201=0),Z196=""),1,IF(Z196=1,IF(AND(J197&gt;0,J198-J197&gt;0),"",1),""))</f>
        <v/>
      </c>
      <c r="AA197" s="159">
        <f t="shared" ca="1" si="89"/>
        <v>1</v>
      </c>
      <c r="AC197" s="161" t="str">
        <f t="shared" ref="AC197:AC260" ca="1" si="99">IF(OR(OR($AT197=-1,$R197=1),AA197=0),"",IF(AND(AA196=AA198,AA197&lt;&gt;AA196),"*",""))</f>
        <v/>
      </c>
      <c r="AD197" s="161">
        <f t="shared" ref="AD197:AD260" ca="1" si="100">IF(AC197="*",AA196,AA197)</f>
        <v>1</v>
      </c>
      <c r="AE197" s="161" t="str">
        <f t="shared" ref="AE197:AE227" ca="1" si="101">IF(OR(OR($AT197=-1,$R197=1),AD197=0),"",IF(AND(AND(AD196=AD199,AD197&lt;&gt;AD196),AD197=AD198),IF(AE195="*","","*"),""))</f>
        <v/>
      </c>
      <c r="AF197" s="161">
        <f t="shared" ref="AF197:AF260" ca="1" si="102">IF(AE197="*",AD196,IF(AE196="*",AD195,AD197))</f>
        <v>1</v>
      </c>
      <c r="AG197" s="161" t="str">
        <f t="shared" ref="AG197:AG260" ca="1" si="103">IF(OR(OR(OR($AT197=-1,$R197=1),AF197=0),AG194="*"),"",IF(AND(AND(AND(AF196=AF200,AF197&lt;&gt;AF196),AF197=AF198),AF197=AF199),"*",""))</f>
        <v/>
      </c>
      <c r="AH197" s="161">
        <f t="shared" ref="AH197:AH260" ca="1" si="104">IF(AG197="*",AF196,IF(AG196="*",AF195,IF(AG195="*",AF194,AF197)))</f>
        <v>1</v>
      </c>
      <c r="AI197" s="161" t="str">
        <f t="shared" ref="AI197:AI260" ca="1" si="105">IF(OR(OR(OR($AT197=-1,$R197=1),AH197=0),AI193="*"),"",IF(AND(AND(AND(AND(AH196=AH201,AH197&lt;&gt;AH196),AH197=AH198),AH197=AH199),AH197=AH200),"*",""))</f>
        <v/>
      </c>
      <c r="AJ197" s="161">
        <f t="shared" ref="AJ197:AJ260" ca="1" si="106">IF(AI197="*",AH196,IF(AI196="*",AH195,IF(AI195="*",AH194,IF(AI194="*",AH193,AH197))))</f>
        <v>1</v>
      </c>
      <c r="AL197" s="161" t="str">
        <f t="shared" ref="AL197:AL260" ca="1" si="107">IF(OR(OR(OR($AT197=-1,$R197=1),AJ197=0),AL193="*"),"",IF(AND(AND(AND(AND(AJ196=AJ201,AJ197&lt;&gt;AJ196),AJ197=AJ198),AJ197=AJ199),AJ197=AJ200),"*",""))</f>
        <v/>
      </c>
      <c r="AM197" s="161">
        <f t="shared" ca="1" si="87"/>
        <v>1</v>
      </c>
      <c r="AN197" s="161" t="str">
        <f t="shared" ref="AN197:AN260" ca="1" si="108">IF(OR(OR(OR($AT197=-1,$R197=1),AM197=0),AN194="*"),"",IF(AND(AND(AND(AM196=AM200,AM197&lt;&gt;AM196),AM197=AM198),AM197=AM199),"*",""))</f>
        <v/>
      </c>
      <c r="AO197" s="161">
        <f t="shared" ca="1" si="86"/>
        <v>1</v>
      </c>
      <c r="AP197" s="161" t="str">
        <f t="shared" ref="AP197:AP260" ca="1" si="109">IF(OR(OR($AT197=-1,$R197=1),AO197=0),"",IF(AND(AND(AO196=AO199,AO197&lt;&gt;AO196),AO197=AO198),"*",""))</f>
        <v/>
      </c>
      <c r="AQ197" s="161">
        <f t="shared" ca="1" si="84"/>
        <v>1</v>
      </c>
      <c r="AR197" s="161" t="str">
        <f t="shared" ref="AR197:AR260" ca="1" si="110">IF(OR(OR($AT197=-1,$R197=1),AQ197=0),"",IF(AND(AQ196=AQ198,AQ197&lt;&gt;AQ196),"*",""))</f>
        <v/>
      </c>
      <c r="AS197" s="161">
        <f t="shared" ref="AS197:AS260" ca="1" si="111">IF(AR197="*",AQ196,AQ197)</f>
        <v>1</v>
      </c>
      <c r="AT197" s="159" t="str">
        <f t="shared" ca="1" si="90"/>
        <v/>
      </c>
      <c r="AU197" s="210">
        <f t="shared" ca="1" si="94"/>
        <v>14</v>
      </c>
      <c r="AV197" s="209"/>
      <c r="AW197" s="204">
        <f t="shared" ref="AW197:AW260" si="112">AW196+J197/3.6</f>
        <v>1027.1944444444443</v>
      </c>
      <c r="AX197" s="159"/>
      <c r="AZ197" s="159"/>
      <c r="BM197" s="207"/>
      <c r="BN197" s="212"/>
      <c r="BP197" s="209"/>
      <c r="BQ197" s="211"/>
      <c r="BR197" s="211"/>
      <c r="BS197" s="211"/>
      <c r="BT197" s="211"/>
      <c r="BU197" s="211"/>
      <c r="BV197" s="211"/>
      <c r="BW197" s="211"/>
      <c r="BX197" s="211"/>
      <c r="BY197" s="211"/>
      <c r="BZ197" s="211"/>
      <c r="CA197" s="209"/>
      <c r="CB197" s="224"/>
      <c r="CC197" s="204"/>
      <c r="CD197" s="204"/>
      <c r="CE197" s="204"/>
      <c r="CF197" s="211"/>
      <c r="CG197" s="211"/>
      <c r="CI197" s="209"/>
      <c r="CJ197" s="209"/>
      <c r="EH197" s="165"/>
      <c r="EI197" s="165"/>
      <c r="EJ197" s="166"/>
      <c r="EK197" s="209"/>
      <c r="EL197" s="211"/>
      <c r="EM197" s="211"/>
      <c r="EN197" s="211"/>
      <c r="EO197" s="211"/>
      <c r="EP197" s="211"/>
      <c r="ES197" s="165"/>
      <c r="ET197" s="165"/>
      <c r="EU197" s="166"/>
      <c r="EV197" s="209"/>
      <c r="EW197" s="211"/>
      <c r="EX197" s="211"/>
      <c r="EY197" s="211"/>
      <c r="EZ197" s="211"/>
      <c r="FA197" s="211"/>
      <c r="FD197" s="165"/>
      <c r="FE197" s="165"/>
      <c r="FF197" s="166"/>
      <c r="FG197" s="209"/>
      <c r="FH197" s="211"/>
      <c r="FI197" s="211"/>
      <c r="FJ197" s="211"/>
      <c r="FK197" s="211"/>
      <c r="FL197" s="211"/>
    </row>
    <row r="198" spans="9:168">
      <c r="I198" s="221">
        <f t="shared" si="85"/>
        <v>194</v>
      </c>
      <c r="J198" s="159">
        <f>'v-t_chart'!C195</f>
        <v>55.6</v>
      </c>
      <c r="K198" s="204">
        <f t="shared" ca="1" si="92"/>
        <v>162.85239999999999</v>
      </c>
      <c r="L198" s="205" t="b">
        <f>IF('Input&amp;Output'!$C$3=10,phase_chart!C195,IF('Input&amp;Output'!$C$3=21,phase_chart!G195,IF('Input&amp;Output'!$C$3=22,phase_chart!K195,IF('Input&amp;Output'!$C$3=31,phase_chart!O195,IF('Input&amp;Output'!$C$3=32,phase_chart!S195,"")))))</f>
        <v>1</v>
      </c>
      <c r="M198" s="206" t="b">
        <f>IF('Input&amp;Output'!$C$3=10,phase_chart!D195,IF('Input&amp;Output'!$C$3=21,phase_chart!H195,IF('Input&amp;Output'!$C$3=22,phase_chart!L195,IF('Input&amp;Output'!$C$3=31,phase_chart!P195,IF('Input&amp;Output'!$C$3=32,phase_chart!T195,"")))))</f>
        <v>0</v>
      </c>
      <c r="N198" s="205" t="b">
        <f>IF('Input&amp;Output'!$C$3=10,phase_chart!E195,IF('Input&amp;Output'!$C$3=21,phase_chart!I195,IF('Input&amp;Output'!$C$3=22,phase_chart!M195,IF('Input&amp;Output'!$C$3=31,phase_chart!Q195,IF('Input&amp;Output'!$C$3=32,phase_chart!U195,"")))))</f>
        <v>0</v>
      </c>
      <c r="P198" s="159">
        <f ca="1">IF(NOT($J198=0),IF($J198&lt;IF($P197=0,0,VLOOKUP(P197,tbL!$M$37:$Q$43,IF(L198=TRUE,2,4))),IF($J198&gt;=VLOOKUP(P197,tbL!$M$37:$Q$43,IF(L198=TRUE,3,5)),$P197,IF(AND(L197=TRUE,L198=TRUE),$P197,$P197-1)),IF(AND(L198=TRUE,J198=VLOOKUP(P197,tbL!$M$37:$Q$43,IF(L198=TRUE,2,4))),P197,IF($P197+1&gt;$C$12,$C$12,$P197+1))),0)</f>
        <v>1</v>
      </c>
      <c r="Q198" s="159">
        <f t="shared" ca="1" si="95"/>
        <v>1</v>
      </c>
      <c r="R198" s="207">
        <f t="shared" ca="1" si="93"/>
        <v>1</v>
      </c>
      <c r="S198" s="208"/>
      <c r="T198" s="159">
        <f t="shared" ref="T198:T261" si="113">IF(AND(L197=TRUE,M198=TRUE),1,IF(AND(L197=TRUE,N198=TRUE),-1,0))</f>
        <v>0</v>
      </c>
      <c r="U198" s="209" t="str">
        <f ca="1">IF(AND(T198=-1,N198=TRUE),"*",IF(AND(U197="*",N198=TRUE),"*",IF(AND(AND(L198=TRUE,U197="*"),J198&lt;VLOOKUP(V197+1,tbL!$M$38:$O$43,3)),"*","")))</f>
        <v/>
      </c>
      <c r="V198" s="204">
        <f t="shared" ca="1" si="96"/>
        <v>1</v>
      </c>
      <c r="Y198" s="159" t="str">
        <f t="shared" ca="1" si="97"/>
        <v/>
      </c>
      <c r="Z198" s="159" t="str">
        <f t="shared" si="98"/>
        <v/>
      </c>
      <c r="AA198" s="159">
        <f t="shared" ca="1" si="89"/>
        <v>1</v>
      </c>
      <c r="AC198" s="161" t="str">
        <f t="shared" ca="1" si="99"/>
        <v/>
      </c>
      <c r="AD198" s="161">
        <f t="shared" ca="1" si="100"/>
        <v>1</v>
      </c>
      <c r="AE198" s="161" t="str">
        <f t="shared" ca="1" si="101"/>
        <v/>
      </c>
      <c r="AF198" s="161">
        <f t="shared" ca="1" si="102"/>
        <v>1</v>
      </c>
      <c r="AG198" s="161" t="str">
        <f t="shared" ca="1" si="103"/>
        <v/>
      </c>
      <c r="AH198" s="161">
        <f t="shared" ca="1" si="104"/>
        <v>1</v>
      </c>
      <c r="AI198" s="161" t="str">
        <f t="shared" ca="1" si="105"/>
        <v/>
      </c>
      <c r="AJ198" s="161">
        <f t="shared" ca="1" si="106"/>
        <v>1</v>
      </c>
      <c r="AL198" s="161" t="str">
        <f t="shared" ca="1" si="107"/>
        <v/>
      </c>
      <c r="AM198" s="161">
        <f t="shared" ca="1" si="87"/>
        <v>1</v>
      </c>
      <c r="AN198" s="161" t="str">
        <f t="shared" ca="1" si="108"/>
        <v/>
      </c>
      <c r="AO198" s="161">
        <f t="shared" ca="1" si="86"/>
        <v>1</v>
      </c>
      <c r="AP198" s="161" t="str">
        <f t="shared" ca="1" si="109"/>
        <v/>
      </c>
      <c r="AQ198" s="161">
        <f t="shared" ref="AQ198:AQ261" ca="1" si="114">IF(AP198="*",AO197,IF(AP197="*",AO196,AO198))</f>
        <v>1</v>
      </c>
      <c r="AR198" s="161" t="str">
        <f t="shared" ca="1" si="110"/>
        <v/>
      </c>
      <c r="AS198" s="161">
        <f t="shared" ca="1" si="111"/>
        <v>1</v>
      </c>
      <c r="AT198" s="159" t="str">
        <f t="shared" ca="1" si="90"/>
        <v/>
      </c>
      <c r="AU198" s="210">
        <f t="shared" ca="1" si="94"/>
        <v>14</v>
      </c>
      <c r="AV198" s="209"/>
      <c r="AW198" s="204">
        <f t="shared" si="112"/>
        <v>1042.6388888888887</v>
      </c>
      <c r="AX198" s="159"/>
      <c r="AZ198" s="159"/>
      <c r="BM198" s="207"/>
      <c r="BN198" s="212"/>
      <c r="BP198" s="209"/>
      <c r="BQ198" s="211"/>
      <c r="BR198" s="211"/>
      <c r="BS198" s="211"/>
      <c r="BT198" s="211"/>
      <c r="BU198" s="211"/>
      <c r="BV198" s="211"/>
      <c r="BW198" s="211"/>
      <c r="BX198" s="211"/>
      <c r="BY198" s="211"/>
      <c r="BZ198" s="211"/>
      <c r="CA198" s="209"/>
      <c r="CB198" s="224"/>
      <c r="CC198" s="204"/>
      <c r="CD198" s="204"/>
      <c r="CE198" s="204"/>
      <c r="CF198" s="211"/>
      <c r="CG198" s="211"/>
      <c r="CI198" s="209"/>
      <c r="CJ198" s="209"/>
      <c r="EH198" s="165"/>
      <c r="EI198" s="165"/>
      <c r="EJ198" s="166"/>
      <c r="EK198" s="209"/>
      <c r="EL198" s="211"/>
      <c r="EM198" s="211"/>
      <c r="EN198" s="211"/>
      <c r="EO198" s="211"/>
      <c r="EP198" s="211"/>
      <c r="ES198" s="165"/>
      <c r="ET198" s="165"/>
      <c r="EU198" s="166"/>
      <c r="EV198" s="209"/>
      <c r="EW198" s="211"/>
      <c r="EX198" s="211"/>
      <c r="EY198" s="211"/>
      <c r="EZ198" s="211"/>
      <c r="FA198" s="211"/>
      <c r="FD198" s="165"/>
      <c r="FE198" s="165"/>
      <c r="FF198" s="166"/>
      <c r="FG198" s="209"/>
      <c r="FH198" s="211"/>
      <c r="FI198" s="211"/>
      <c r="FJ198" s="211"/>
      <c r="FK198" s="211"/>
      <c r="FL198" s="211"/>
    </row>
    <row r="199" spans="9:168">
      <c r="I199" s="221">
        <f t="shared" ref="I199:I262" si="115">I198+1</f>
        <v>195</v>
      </c>
      <c r="J199" s="159">
        <f>'v-t_chart'!C196</f>
        <v>56.1</v>
      </c>
      <c r="K199" s="204">
        <f t="shared" ca="1" si="92"/>
        <v>164.3169</v>
      </c>
      <c r="L199" s="205" t="b">
        <f>IF('Input&amp;Output'!$C$3=10,phase_chart!C196,IF('Input&amp;Output'!$C$3=21,phase_chart!G196,IF('Input&amp;Output'!$C$3=22,phase_chart!K196,IF('Input&amp;Output'!$C$3=31,phase_chart!O196,IF('Input&amp;Output'!$C$3=32,phase_chart!S196,"")))))</f>
        <v>0</v>
      </c>
      <c r="M199" s="206" t="b">
        <f>IF('Input&amp;Output'!$C$3=10,phase_chart!D196,IF('Input&amp;Output'!$C$3=21,phase_chart!H196,IF('Input&amp;Output'!$C$3=22,phase_chart!L196,IF('Input&amp;Output'!$C$3=31,phase_chart!P196,IF('Input&amp;Output'!$C$3=32,phase_chart!T196,"")))))</f>
        <v>1</v>
      </c>
      <c r="N199" s="205" t="b">
        <f>IF('Input&amp;Output'!$C$3=10,phase_chart!E196,IF('Input&amp;Output'!$C$3=21,phase_chart!I196,IF('Input&amp;Output'!$C$3=22,phase_chart!M196,IF('Input&amp;Output'!$C$3=31,phase_chart!Q196,IF('Input&amp;Output'!$C$3=32,phase_chart!U196,"")))))</f>
        <v>0</v>
      </c>
      <c r="P199" s="159">
        <f ca="1">IF(NOT($J199=0),IF($J199&lt;IF($P198=0,0,VLOOKUP(P198,tbL!$M$37:$Q$43,IF(L199=TRUE,2,4))),IF($J199&gt;=VLOOKUP(P198,tbL!$M$37:$Q$43,IF(L199=TRUE,3,5)),$P198,IF(AND(L198=TRUE,L199=TRUE),$P198,$P198-1)),IF(AND(L199=TRUE,J199=VLOOKUP(P198,tbL!$M$37:$Q$43,IF(L199=TRUE,2,4))),P198,IF($P198+1&gt;$C$12,$C$12,$P198+1))),0)</f>
        <v>1</v>
      </c>
      <c r="Q199" s="159">
        <f t="shared" ca="1" si="95"/>
        <v>1</v>
      </c>
      <c r="R199" s="207">
        <f t="shared" ref="R199:R261" si="116">IF(L199=TRUE,IF(OR(K198=0,R198=1),1,0),0)</f>
        <v>0</v>
      </c>
      <c r="S199" s="208"/>
      <c r="T199" s="159">
        <f t="shared" si="113"/>
        <v>1</v>
      </c>
      <c r="U199" s="209" t="str">
        <f ca="1">IF(AND(T199=-1,N199=TRUE),"*",IF(AND(U198="*",N199=TRUE),"*",IF(AND(AND(L199=TRUE,U198="*"),J199&lt;VLOOKUP(V198+1,tbL!$M$38:$O$43,3)),"*","")))</f>
        <v/>
      </c>
      <c r="V199" s="204">
        <f t="shared" ca="1" si="96"/>
        <v>1</v>
      </c>
      <c r="Y199" s="159" t="str">
        <f t="shared" ca="1" si="97"/>
        <v/>
      </c>
      <c r="Z199" s="159" t="str">
        <f t="shared" si="98"/>
        <v/>
      </c>
      <c r="AA199" s="159">
        <f t="shared" ca="1" si="89"/>
        <v>1</v>
      </c>
      <c r="AC199" s="161" t="str">
        <f t="shared" ca="1" si="99"/>
        <v/>
      </c>
      <c r="AD199" s="161">
        <f t="shared" ca="1" si="100"/>
        <v>1</v>
      </c>
      <c r="AE199" s="161" t="str">
        <f t="shared" ca="1" si="101"/>
        <v/>
      </c>
      <c r="AF199" s="161">
        <f t="shared" ca="1" si="102"/>
        <v>1</v>
      </c>
      <c r="AG199" s="161" t="str">
        <f t="shared" ca="1" si="103"/>
        <v/>
      </c>
      <c r="AH199" s="161">
        <f t="shared" ca="1" si="104"/>
        <v>1</v>
      </c>
      <c r="AI199" s="161" t="str">
        <f t="shared" ca="1" si="105"/>
        <v/>
      </c>
      <c r="AJ199" s="161">
        <f t="shared" ca="1" si="106"/>
        <v>1</v>
      </c>
      <c r="AL199" s="161" t="str">
        <f t="shared" ca="1" si="107"/>
        <v/>
      </c>
      <c r="AM199" s="161">
        <f t="shared" ca="1" si="87"/>
        <v>1</v>
      </c>
      <c r="AN199" s="161" t="str">
        <f t="shared" ca="1" si="108"/>
        <v/>
      </c>
      <c r="AO199" s="161">
        <f t="shared" ref="AO199:AO262" ca="1" si="117">IF(AN199="*",AM198,IF(AN198="*",AM197,IF(AN197="*",AM196,AM199)))</f>
        <v>1</v>
      </c>
      <c r="AP199" s="161" t="str">
        <f t="shared" ca="1" si="109"/>
        <v/>
      </c>
      <c r="AQ199" s="161">
        <f t="shared" ca="1" si="114"/>
        <v>1</v>
      </c>
      <c r="AR199" s="161" t="str">
        <f t="shared" ca="1" si="110"/>
        <v/>
      </c>
      <c r="AS199" s="161">
        <f t="shared" ca="1" si="111"/>
        <v>1</v>
      </c>
      <c r="AT199" s="159" t="str">
        <f t="shared" ca="1" si="90"/>
        <v/>
      </c>
      <c r="AU199" s="210">
        <f t="shared" ca="1" si="94"/>
        <v>14</v>
      </c>
      <c r="AV199" s="209"/>
      <c r="AW199" s="204">
        <f t="shared" si="112"/>
        <v>1058.2222222222219</v>
      </c>
      <c r="AX199" s="159"/>
      <c r="AZ199" s="159"/>
      <c r="BM199" s="207"/>
      <c r="BN199" s="212"/>
      <c r="BP199" s="209"/>
      <c r="BQ199" s="211"/>
      <c r="BR199" s="211"/>
      <c r="BS199" s="211"/>
      <c r="BT199" s="211"/>
      <c r="BU199" s="211"/>
      <c r="BV199" s="211"/>
      <c r="BW199" s="211"/>
      <c r="BX199" s="211"/>
      <c r="BY199" s="211"/>
      <c r="BZ199" s="211"/>
      <c r="CA199" s="209"/>
      <c r="CB199" s="224"/>
      <c r="CC199" s="204"/>
      <c r="CD199" s="204"/>
      <c r="CE199" s="204"/>
      <c r="CF199" s="211"/>
      <c r="CG199" s="211"/>
      <c r="CI199" s="209"/>
      <c r="CJ199" s="209"/>
      <c r="EH199" s="165"/>
      <c r="EI199" s="165"/>
      <c r="EJ199" s="166"/>
      <c r="EK199" s="209"/>
      <c r="EL199" s="211"/>
      <c r="EM199" s="211"/>
      <c r="EN199" s="211"/>
      <c r="EO199" s="211"/>
      <c r="EP199" s="211"/>
      <c r="ES199" s="165"/>
      <c r="ET199" s="165"/>
      <c r="EU199" s="166"/>
      <c r="EV199" s="209"/>
      <c r="EW199" s="211"/>
      <c r="EX199" s="211"/>
      <c r="EY199" s="211"/>
      <c r="EZ199" s="211"/>
      <c r="FA199" s="211"/>
      <c r="FD199" s="165"/>
      <c r="FE199" s="165"/>
      <c r="FF199" s="166"/>
      <c r="FG199" s="209"/>
      <c r="FH199" s="211"/>
      <c r="FI199" s="211"/>
      <c r="FJ199" s="211"/>
      <c r="FK199" s="211"/>
      <c r="FL199" s="211"/>
    </row>
    <row r="200" spans="9:168">
      <c r="I200" s="221">
        <f t="shared" si="115"/>
        <v>196</v>
      </c>
      <c r="J200" s="159">
        <f>'v-t_chart'!C197</f>
        <v>56.2</v>
      </c>
      <c r="K200" s="204">
        <f t="shared" ca="1" si="92"/>
        <v>164.60980000000001</v>
      </c>
      <c r="L200" s="205" t="b">
        <f>IF('Input&amp;Output'!$C$3=10,phase_chart!C197,IF('Input&amp;Output'!$C$3=21,phase_chart!G197,IF('Input&amp;Output'!$C$3=22,phase_chart!K197,IF('Input&amp;Output'!$C$3=31,phase_chart!O197,IF('Input&amp;Output'!$C$3=32,phase_chart!S197,"")))))</f>
        <v>0</v>
      </c>
      <c r="M200" s="206" t="b">
        <f>IF('Input&amp;Output'!$C$3=10,phase_chart!D197,IF('Input&amp;Output'!$C$3=21,phase_chart!H197,IF('Input&amp;Output'!$C$3=22,phase_chart!L197,IF('Input&amp;Output'!$C$3=31,phase_chart!P197,IF('Input&amp;Output'!$C$3=32,phase_chart!T197,"")))))</f>
        <v>1</v>
      </c>
      <c r="N200" s="205" t="b">
        <f>IF('Input&amp;Output'!$C$3=10,phase_chart!E197,IF('Input&amp;Output'!$C$3=21,phase_chart!I197,IF('Input&amp;Output'!$C$3=22,phase_chart!M197,IF('Input&amp;Output'!$C$3=31,phase_chart!Q197,IF('Input&amp;Output'!$C$3=32,phase_chart!U197,"")))))</f>
        <v>0</v>
      </c>
      <c r="P200" s="159">
        <f ca="1">IF(NOT($J200=0),IF($J200&lt;IF($P199=0,0,VLOOKUP(P199,tbL!$M$37:$Q$43,IF(L200=TRUE,2,4))),IF($J200&gt;=VLOOKUP(P199,tbL!$M$37:$Q$43,IF(L200=TRUE,3,5)),$P199,IF(AND(L199=TRUE,L200=TRUE),$P199,$P199-1)),IF(AND(L200=TRUE,J200=VLOOKUP(P199,tbL!$M$37:$Q$43,IF(L200=TRUE,2,4))),P199,IF($P199+1&gt;$C$12,$C$12,$P199+1))),0)</f>
        <v>1</v>
      </c>
      <c r="Q200" s="159">
        <f t="shared" ca="1" si="95"/>
        <v>1</v>
      </c>
      <c r="R200" s="207">
        <f t="shared" si="116"/>
        <v>0</v>
      </c>
      <c r="S200" s="208"/>
      <c r="T200" s="159">
        <f t="shared" si="113"/>
        <v>0</v>
      </c>
      <c r="U200" s="209" t="str">
        <f ca="1">IF(AND(T200=-1,N200=TRUE),"*",IF(AND(U199="*",N200=TRUE),"*",IF(AND(AND(L200=TRUE,U199="*"),J200&lt;VLOOKUP(V199+1,tbL!$M$38:$O$43,3)),"*","")))</f>
        <v/>
      </c>
      <c r="V200" s="204">
        <f t="shared" ca="1" si="96"/>
        <v>1</v>
      </c>
      <c r="Y200" s="159" t="str">
        <f t="shared" ca="1" si="97"/>
        <v/>
      </c>
      <c r="Z200" s="159" t="str">
        <f t="shared" si="98"/>
        <v/>
      </c>
      <c r="AA200" s="159">
        <f t="shared" ca="1" si="89"/>
        <v>1</v>
      </c>
      <c r="AC200" s="161" t="str">
        <f t="shared" ca="1" si="99"/>
        <v/>
      </c>
      <c r="AD200" s="161">
        <f t="shared" ca="1" si="100"/>
        <v>1</v>
      </c>
      <c r="AE200" s="161" t="str">
        <f t="shared" ca="1" si="101"/>
        <v/>
      </c>
      <c r="AF200" s="161">
        <f t="shared" ca="1" si="102"/>
        <v>1</v>
      </c>
      <c r="AG200" s="161" t="str">
        <f t="shared" ca="1" si="103"/>
        <v/>
      </c>
      <c r="AH200" s="161">
        <f t="shared" ca="1" si="104"/>
        <v>1</v>
      </c>
      <c r="AI200" s="161" t="str">
        <f t="shared" ca="1" si="105"/>
        <v/>
      </c>
      <c r="AJ200" s="161">
        <f t="shared" ca="1" si="106"/>
        <v>1</v>
      </c>
      <c r="AL200" s="161" t="str">
        <f t="shared" ca="1" si="107"/>
        <v/>
      </c>
      <c r="AM200" s="161">
        <f t="shared" ref="AM200:AM263" ca="1" si="118">IF(AL200="*",AJ199,IF(AL199="*",AJ198,IF(AL198="*",AJ197,IF(AL197="*",AJ196,AJ200))))</f>
        <v>1</v>
      </c>
      <c r="AN200" s="161" t="str">
        <f t="shared" ca="1" si="108"/>
        <v/>
      </c>
      <c r="AO200" s="161">
        <f t="shared" ca="1" si="117"/>
        <v>1</v>
      </c>
      <c r="AP200" s="161" t="str">
        <f t="shared" ca="1" si="109"/>
        <v/>
      </c>
      <c r="AQ200" s="161">
        <f t="shared" ca="1" si="114"/>
        <v>1</v>
      </c>
      <c r="AR200" s="161" t="str">
        <f t="shared" ca="1" si="110"/>
        <v/>
      </c>
      <c r="AS200" s="161">
        <f t="shared" ca="1" si="111"/>
        <v>1</v>
      </c>
      <c r="AT200" s="159" t="str">
        <f t="shared" ca="1" si="90"/>
        <v/>
      </c>
      <c r="AU200" s="210">
        <f t="shared" ca="1" si="94"/>
        <v>14</v>
      </c>
      <c r="AV200" s="209"/>
      <c r="AW200" s="204">
        <f t="shared" si="112"/>
        <v>1073.833333333333</v>
      </c>
      <c r="AX200" s="159"/>
      <c r="AZ200" s="159"/>
      <c r="BM200" s="207"/>
      <c r="BN200" s="212"/>
      <c r="BP200" s="209"/>
      <c r="BQ200" s="211"/>
      <c r="BR200" s="211"/>
      <c r="BS200" s="211"/>
      <c r="BT200" s="211"/>
      <c r="BU200" s="211"/>
      <c r="BV200" s="211"/>
      <c r="BW200" s="211"/>
      <c r="BX200" s="211"/>
      <c r="BY200" s="211"/>
      <c r="BZ200" s="211"/>
      <c r="CA200" s="209"/>
      <c r="CB200" s="224"/>
      <c r="CC200" s="204"/>
      <c r="CD200" s="204"/>
      <c r="CE200" s="204"/>
      <c r="CF200" s="211"/>
      <c r="CG200" s="211"/>
      <c r="CI200" s="209"/>
      <c r="CJ200" s="209"/>
      <c r="EH200" s="165"/>
      <c r="EI200" s="165"/>
      <c r="EJ200" s="166"/>
      <c r="EK200" s="209"/>
      <c r="EL200" s="211"/>
      <c r="EM200" s="211"/>
      <c r="EN200" s="211"/>
      <c r="EO200" s="211"/>
      <c r="EP200" s="211"/>
      <c r="ES200" s="165"/>
      <c r="ET200" s="165"/>
      <c r="EU200" s="166"/>
      <c r="EV200" s="209"/>
      <c r="EW200" s="211"/>
      <c r="EX200" s="211"/>
      <c r="EY200" s="211"/>
      <c r="EZ200" s="211"/>
      <c r="FA200" s="211"/>
      <c r="FD200" s="165"/>
      <c r="FE200" s="165"/>
      <c r="FF200" s="166"/>
      <c r="FG200" s="209"/>
      <c r="FH200" s="211"/>
      <c r="FI200" s="211"/>
      <c r="FJ200" s="211"/>
      <c r="FK200" s="211"/>
      <c r="FL200" s="211"/>
    </row>
    <row r="201" spans="9:168">
      <c r="I201" s="221">
        <f t="shared" si="115"/>
        <v>197</v>
      </c>
      <c r="J201" s="159">
        <f>'v-t_chart'!C198</f>
        <v>56.2</v>
      </c>
      <c r="K201" s="204">
        <f t="shared" ca="1" si="92"/>
        <v>164.60980000000001</v>
      </c>
      <c r="L201" s="205" t="b">
        <f>IF('Input&amp;Output'!$C$3=10,phase_chart!C198,IF('Input&amp;Output'!$C$3=21,phase_chart!G198,IF('Input&amp;Output'!$C$3=22,phase_chart!K198,IF('Input&amp;Output'!$C$3=31,phase_chart!O198,IF('Input&amp;Output'!$C$3=32,phase_chart!S198,"")))))</f>
        <v>0</v>
      </c>
      <c r="M201" s="206" t="b">
        <f>IF('Input&amp;Output'!$C$3=10,phase_chart!D198,IF('Input&amp;Output'!$C$3=21,phase_chart!H198,IF('Input&amp;Output'!$C$3=22,phase_chart!L198,IF('Input&amp;Output'!$C$3=31,phase_chart!P198,IF('Input&amp;Output'!$C$3=32,phase_chart!T198,"")))))</f>
        <v>1</v>
      </c>
      <c r="N201" s="205" t="b">
        <f>IF('Input&amp;Output'!$C$3=10,phase_chart!E198,IF('Input&amp;Output'!$C$3=21,phase_chart!I198,IF('Input&amp;Output'!$C$3=22,phase_chart!M198,IF('Input&amp;Output'!$C$3=31,phase_chart!Q198,IF('Input&amp;Output'!$C$3=32,phase_chart!U198,"")))))</f>
        <v>0</v>
      </c>
      <c r="P201" s="159">
        <f ca="1">IF(NOT($J201=0),IF($J201&lt;IF($P200=0,0,VLOOKUP(P200,tbL!$M$37:$Q$43,IF(L201=TRUE,2,4))),IF($J201&gt;=VLOOKUP(P200,tbL!$M$37:$Q$43,IF(L201=TRUE,3,5)),$P200,IF(AND(L200=TRUE,L201=TRUE),$P200,$P200-1)),IF(AND(L201=TRUE,J201=VLOOKUP(P200,tbL!$M$37:$Q$43,IF(L201=TRUE,2,4))),P200,IF($P200+1&gt;$C$12,$C$12,$P200+1))),0)</f>
        <v>1</v>
      </c>
      <c r="Q201" s="159">
        <f t="shared" ca="1" si="95"/>
        <v>1</v>
      </c>
      <c r="R201" s="207">
        <f t="shared" si="116"/>
        <v>0</v>
      </c>
      <c r="S201" s="208"/>
      <c r="T201" s="159">
        <f t="shared" si="113"/>
        <v>0</v>
      </c>
      <c r="U201" s="209" t="str">
        <f ca="1">IF(AND(T201=-1,N201=TRUE),"*",IF(AND(U200="*",N201=TRUE),"*",IF(AND(AND(L201=TRUE,U200="*"),J201&lt;VLOOKUP(V200+1,tbL!$M$38:$O$43,3)),"*","")))</f>
        <v/>
      </c>
      <c r="V201" s="204">
        <f t="shared" ca="1" si="96"/>
        <v>1</v>
      </c>
      <c r="Y201" s="159" t="str">
        <f t="shared" ca="1" si="97"/>
        <v/>
      </c>
      <c r="Z201" s="159" t="str">
        <f t="shared" si="98"/>
        <v/>
      </c>
      <c r="AA201" s="159">
        <f t="shared" ca="1" si="89"/>
        <v>1</v>
      </c>
      <c r="AC201" s="161" t="str">
        <f t="shared" ca="1" si="99"/>
        <v/>
      </c>
      <c r="AD201" s="161">
        <f t="shared" ca="1" si="100"/>
        <v>1</v>
      </c>
      <c r="AE201" s="161" t="str">
        <f t="shared" ca="1" si="101"/>
        <v/>
      </c>
      <c r="AF201" s="161">
        <f t="shared" ca="1" si="102"/>
        <v>1</v>
      </c>
      <c r="AG201" s="161" t="str">
        <f t="shared" ca="1" si="103"/>
        <v/>
      </c>
      <c r="AH201" s="161">
        <f t="shared" ca="1" si="104"/>
        <v>1</v>
      </c>
      <c r="AI201" s="161" t="str">
        <f t="shared" ca="1" si="105"/>
        <v/>
      </c>
      <c r="AJ201" s="161">
        <f t="shared" ca="1" si="106"/>
        <v>1</v>
      </c>
      <c r="AL201" s="161" t="str">
        <f t="shared" ca="1" si="107"/>
        <v/>
      </c>
      <c r="AM201" s="161">
        <f t="shared" ca="1" si="118"/>
        <v>1</v>
      </c>
      <c r="AN201" s="161" t="str">
        <f t="shared" ca="1" si="108"/>
        <v/>
      </c>
      <c r="AO201" s="161">
        <f t="shared" ca="1" si="117"/>
        <v>1</v>
      </c>
      <c r="AP201" s="161" t="str">
        <f t="shared" ca="1" si="109"/>
        <v/>
      </c>
      <c r="AQ201" s="161">
        <f t="shared" ca="1" si="114"/>
        <v>1</v>
      </c>
      <c r="AR201" s="161" t="str">
        <f t="shared" ca="1" si="110"/>
        <v/>
      </c>
      <c r="AS201" s="161">
        <f t="shared" ca="1" si="111"/>
        <v>1</v>
      </c>
      <c r="AT201" s="159" t="str">
        <f t="shared" ca="1" si="90"/>
        <v/>
      </c>
      <c r="AU201" s="210">
        <f t="shared" ca="1" si="94"/>
        <v>14</v>
      </c>
      <c r="AV201" s="209"/>
      <c r="AW201" s="204">
        <f t="shared" si="112"/>
        <v>1089.4444444444441</v>
      </c>
      <c r="AX201" s="159"/>
      <c r="AZ201" s="159"/>
      <c r="BM201" s="207"/>
      <c r="BN201" s="212"/>
      <c r="BP201" s="209"/>
      <c r="BQ201" s="211"/>
      <c r="BR201" s="211"/>
      <c r="BS201" s="211"/>
      <c r="BT201" s="211"/>
      <c r="BU201" s="211"/>
      <c r="BV201" s="211"/>
      <c r="BW201" s="211"/>
      <c r="BX201" s="211"/>
      <c r="BY201" s="211"/>
      <c r="BZ201" s="211"/>
      <c r="CA201" s="209"/>
      <c r="CB201" s="224"/>
      <c r="CC201" s="204"/>
      <c r="CD201" s="204"/>
      <c r="CE201" s="204"/>
      <c r="CF201" s="211"/>
      <c r="CG201" s="211"/>
      <c r="CI201" s="209"/>
      <c r="CJ201" s="209"/>
      <c r="EH201" s="165"/>
      <c r="EI201" s="165"/>
      <c r="EJ201" s="166"/>
      <c r="EK201" s="209"/>
      <c r="EL201" s="211"/>
      <c r="EM201" s="211"/>
      <c r="EN201" s="211"/>
      <c r="EO201" s="211"/>
      <c r="EP201" s="211"/>
      <c r="ES201" s="165"/>
      <c r="ET201" s="165"/>
      <c r="EU201" s="166"/>
      <c r="EV201" s="209"/>
      <c r="EW201" s="211"/>
      <c r="EX201" s="211"/>
      <c r="EY201" s="211"/>
      <c r="EZ201" s="211"/>
      <c r="FA201" s="211"/>
      <c r="FD201" s="165"/>
      <c r="FE201" s="165"/>
      <c r="FF201" s="166"/>
      <c r="FG201" s="209"/>
      <c r="FH201" s="211"/>
      <c r="FI201" s="211"/>
      <c r="FJ201" s="211"/>
      <c r="FK201" s="211"/>
      <c r="FL201" s="211"/>
    </row>
    <row r="202" spans="9:168">
      <c r="I202" s="221">
        <f t="shared" si="115"/>
        <v>198</v>
      </c>
      <c r="J202" s="159">
        <f>'v-t_chart'!C199</f>
        <v>56.2</v>
      </c>
      <c r="K202" s="204">
        <f t="shared" ca="1" si="92"/>
        <v>164.60980000000001</v>
      </c>
      <c r="L202" s="205" t="b">
        <f>IF('Input&amp;Output'!$C$3=10,phase_chart!C199,IF('Input&amp;Output'!$C$3=21,phase_chart!G199,IF('Input&amp;Output'!$C$3=22,phase_chart!K199,IF('Input&amp;Output'!$C$3=31,phase_chart!O199,IF('Input&amp;Output'!$C$3=32,phase_chart!S199,"")))))</f>
        <v>0</v>
      </c>
      <c r="M202" s="206" t="b">
        <f>IF('Input&amp;Output'!$C$3=10,phase_chart!D199,IF('Input&amp;Output'!$C$3=21,phase_chart!H199,IF('Input&amp;Output'!$C$3=22,phase_chart!L199,IF('Input&amp;Output'!$C$3=31,phase_chart!P199,IF('Input&amp;Output'!$C$3=32,phase_chart!T199,"")))))</f>
        <v>1</v>
      </c>
      <c r="N202" s="205" t="b">
        <f>IF('Input&amp;Output'!$C$3=10,phase_chart!E199,IF('Input&amp;Output'!$C$3=21,phase_chart!I199,IF('Input&amp;Output'!$C$3=22,phase_chart!M199,IF('Input&amp;Output'!$C$3=31,phase_chart!Q199,IF('Input&amp;Output'!$C$3=32,phase_chart!U199,"")))))</f>
        <v>0</v>
      </c>
      <c r="P202" s="159">
        <f ca="1">IF(NOT($J202=0),IF($J202&lt;IF($P201=0,0,VLOOKUP(P201,tbL!$M$37:$Q$43,IF(L202=TRUE,2,4))),IF($J202&gt;=VLOOKUP(P201,tbL!$M$37:$Q$43,IF(L202=TRUE,3,5)),$P201,IF(AND(L201=TRUE,L202=TRUE),$P201,$P201-1)),IF(AND(L202=TRUE,J202=VLOOKUP(P201,tbL!$M$37:$Q$43,IF(L202=TRUE,2,4))),P201,IF($P201+1&gt;$C$12,$C$12,$P201+1))),0)</f>
        <v>1</v>
      </c>
      <c r="Q202" s="159">
        <f t="shared" ca="1" si="95"/>
        <v>1</v>
      </c>
      <c r="R202" s="207">
        <f t="shared" si="116"/>
        <v>0</v>
      </c>
      <c r="S202" s="208"/>
      <c r="T202" s="159">
        <f t="shared" si="113"/>
        <v>0</v>
      </c>
      <c r="U202" s="209" t="str">
        <f ca="1">IF(AND(T202=-1,N202=TRUE),"*",IF(AND(U201="*",N202=TRUE),"*",IF(AND(AND(L202=TRUE,U201="*"),J202&lt;VLOOKUP(V201+1,tbL!$M$38:$O$43,3)),"*","")))</f>
        <v/>
      </c>
      <c r="V202" s="204">
        <f t="shared" ca="1" si="96"/>
        <v>1</v>
      </c>
      <c r="Y202" s="159" t="str">
        <f t="shared" ca="1" si="97"/>
        <v/>
      </c>
      <c r="Z202" s="159" t="str">
        <f t="shared" si="98"/>
        <v/>
      </c>
      <c r="AA202" s="159">
        <f t="shared" ca="1" si="89"/>
        <v>1</v>
      </c>
      <c r="AC202" s="161" t="str">
        <f t="shared" ca="1" si="99"/>
        <v/>
      </c>
      <c r="AD202" s="161">
        <f t="shared" ca="1" si="100"/>
        <v>1</v>
      </c>
      <c r="AE202" s="161" t="str">
        <f t="shared" ca="1" si="101"/>
        <v/>
      </c>
      <c r="AF202" s="161">
        <f t="shared" ca="1" si="102"/>
        <v>1</v>
      </c>
      <c r="AG202" s="161" t="str">
        <f t="shared" ca="1" si="103"/>
        <v/>
      </c>
      <c r="AH202" s="161">
        <f t="shared" ca="1" si="104"/>
        <v>1</v>
      </c>
      <c r="AI202" s="161" t="str">
        <f t="shared" ca="1" si="105"/>
        <v/>
      </c>
      <c r="AJ202" s="161">
        <f t="shared" ca="1" si="106"/>
        <v>1</v>
      </c>
      <c r="AL202" s="161" t="str">
        <f t="shared" ca="1" si="107"/>
        <v/>
      </c>
      <c r="AM202" s="161">
        <f t="shared" ca="1" si="118"/>
        <v>1</v>
      </c>
      <c r="AN202" s="161" t="str">
        <f t="shared" ca="1" si="108"/>
        <v/>
      </c>
      <c r="AO202" s="161">
        <f t="shared" ca="1" si="117"/>
        <v>1</v>
      </c>
      <c r="AP202" s="161" t="str">
        <f t="shared" ca="1" si="109"/>
        <v/>
      </c>
      <c r="AQ202" s="161">
        <f t="shared" ca="1" si="114"/>
        <v>1</v>
      </c>
      <c r="AR202" s="161" t="str">
        <f t="shared" ca="1" si="110"/>
        <v/>
      </c>
      <c r="AS202" s="161">
        <f t="shared" ca="1" si="111"/>
        <v>1</v>
      </c>
      <c r="AT202" s="159" t="str">
        <f t="shared" ca="1" si="90"/>
        <v/>
      </c>
      <c r="AU202" s="210">
        <f t="shared" ca="1" si="94"/>
        <v>14</v>
      </c>
      <c r="AV202" s="209"/>
      <c r="AW202" s="204">
        <f t="shared" si="112"/>
        <v>1105.0555555555552</v>
      </c>
      <c r="AX202" s="159"/>
      <c r="AZ202" s="159"/>
      <c r="BM202" s="207"/>
      <c r="BN202" s="212"/>
      <c r="BP202" s="209"/>
      <c r="BQ202" s="211"/>
      <c r="BR202" s="211"/>
      <c r="BS202" s="211"/>
      <c r="BT202" s="211"/>
      <c r="BU202" s="211"/>
      <c r="BV202" s="211"/>
      <c r="BW202" s="211"/>
      <c r="BX202" s="211"/>
      <c r="BY202" s="211"/>
      <c r="BZ202" s="211"/>
      <c r="CA202" s="209"/>
      <c r="CB202" s="224"/>
      <c r="CC202" s="204"/>
      <c r="CD202" s="204"/>
      <c r="CE202" s="204"/>
      <c r="CF202" s="211"/>
      <c r="CG202" s="211"/>
      <c r="CI202" s="209"/>
      <c r="CJ202" s="209"/>
      <c r="EH202" s="165"/>
      <c r="EI202" s="165"/>
      <c r="EJ202" s="166"/>
      <c r="EK202" s="209"/>
      <c r="EL202" s="211"/>
      <c r="EM202" s="211"/>
      <c r="EN202" s="211"/>
      <c r="EO202" s="211"/>
      <c r="EP202" s="211"/>
      <c r="ES202" s="165"/>
      <c r="ET202" s="165"/>
      <c r="EU202" s="166"/>
      <c r="EV202" s="209"/>
      <c r="EW202" s="211"/>
      <c r="EX202" s="211"/>
      <c r="EY202" s="211"/>
      <c r="EZ202" s="211"/>
      <c r="FA202" s="211"/>
      <c r="FD202" s="165"/>
      <c r="FE202" s="165"/>
      <c r="FF202" s="166"/>
      <c r="FG202" s="209"/>
      <c r="FH202" s="211"/>
      <c r="FI202" s="211"/>
      <c r="FJ202" s="211"/>
      <c r="FK202" s="211"/>
      <c r="FL202" s="211"/>
    </row>
    <row r="203" spans="9:168">
      <c r="I203" s="221">
        <f t="shared" si="115"/>
        <v>199</v>
      </c>
      <c r="J203" s="159">
        <f>'v-t_chart'!C200</f>
        <v>56.7</v>
      </c>
      <c r="K203" s="204">
        <f t="shared" ca="1" si="92"/>
        <v>166.07429999999999</v>
      </c>
      <c r="L203" s="205" t="b">
        <f>IF('Input&amp;Output'!$C$3=10,phase_chart!C200,IF('Input&amp;Output'!$C$3=21,phase_chart!G200,IF('Input&amp;Output'!$C$3=22,phase_chart!K200,IF('Input&amp;Output'!$C$3=31,phase_chart!O200,IF('Input&amp;Output'!$C$3=32,phase_chart!S200,"")))))</f>
        <v>0</v>
      </c>
      <c r="M203" s="206" t="b">
        <f>IF('Input&amp;Output'!$C$3=10,phase_chart!D200,IF('Input&amp;Output'!$C$3=21,phase_chart!H200,IF('Input&amp;Output'!$C$3=22,phase_chart!L200,IF('Input&amp;Output'!$C$3=31,phase_chart!P200,IF('Input&amp;Output'!$C$3=32,phase_chart!T200,"")))))</f>
        <v>1</v>
      </c>
      <c r="N203" s="205" t="b">
        <f>IF('Input&amp;Output'!$C$3=10,phase_chart!E200,IF('Input&amp;Output'!$C$3=21,phase_chart!I200,IF('Input&amp;Output'!$C$3=22,phase_chart!M200,IF('Input&amp;Output'!$C$3=31,phase_chart!Q200,IF('Input&amp;Output'!$C$3=32,phase_chart!U200,"")))))</f>
        <v>0</v>
      </c>
      <c r="P203" s="159">
        <f ca="1">IF(NOT($J203=0),IF($J203&lt;IF($P202=0,0,VLOOKUP(P202,tbL!$M$37:$Q$43,IF(L203=TRUE,2,4))),IF($J203&gt;=VLOOKUP(P202,tbL!$M$37:$Q$43,IF(L203=TRUE,3,5)),$P202,IF(AND(L202=TRUE,L203=TRUE),$P202,$P202-1)),IF(AND(L203=TRUE,J203=VLOOKUP(P202,tbL!$M$37:$Q$43,IF(L203=TRUE,2,4))),P202,IF($P202+1&gt;$C$12,$C$12,$P202+1))),0)</f>
        <v>1</v>
      </c>
      <c r="Q203" s="159">
        <f t="shared" ca="1" si="95"/>
        <v>1</v>
      </c>
      <c r="R203" s="207">
        <f t="shared" si="116"/>
        <v>0</v>
      </c>
      <c r="S203" s="208"/>
      <c r="T203" s="159">
        <f t="shared" si="113"/>
        <v>0</v>
      </c>
      <c r="U203" s="209" t="str">
        <f ca="1">IF(AND(T203=-1,N203=TRUE),"*",IF(AND(U202="*",N203=TRUE),"*",IF(AND(AND(L203=TRUE,U202="*"),J203&lt;VLOOKUP(V202+1,tbL!$M$38:$O$43,3)),"*","")))</f>
        <v/>
      </c>
      <c r="V203" s="204">
        <f t="shared" ca="1" si="96"/>
        <v>1</v>
      </c>
      <c r="Y203" s="159" t="str">
        <f t="shared" ca="1" si="97"/>
        <v/>
      </c>
      <c r="Z203" s="159" t="str">
        <f t="shared" si="98"/>
        <v/>
      </c>
      <c r="AA203" s="159">
        <f t="shared" ca="1" si="89"/>
        <v>1</v>
      </c>
      <c r="AC203" s="161" t="str">
        <f t="shared" ca="1" si="99"/>
        <v/>
      </c>
      <c r="AD203" s="161">
        <f t="shared" ca="1" si="100"/>
        <v>1</v>
      </c>
      <c r="AE203" s="161" t="str">
        <f t="shared" ca="1" si="101"/>
        <v/>
      </c>
      <c r="AF203" s="161">
        <f t="shared" ca="1" si="102"/>
        <v>1</v>
      </c>
      <c r="AG203" s="161" t="str">
        <f t="shared" ca="1" si="103"/>
        <v/>
      </c>
      <c r="AH203" s="161">
        <f t="shared" ca="1" si="104"/>
        <v>1</v>
      </c>
      <c r="AI203" s="161" t="str">
        <f t="shared" ca="1" si="105"/>
        <v/>
      </c>
      <c r="AJ203" s="161">
        <f t="shared" ca="1" si="106"/>
        <v>1</v>
      </c>
      <c r="AL203" s="161" t="str">
        <f t="shared" ca="1" si="107"/>
        <v/>
      </c>
      <c r="AM203" s="161">
        <f t="shared" ca="1" si="118"/>
        <v>1</v>
      </c>
      <c r="AN203" s="161" t="str">
        <f t="shared" ca="1" si="108"/>
        <v/>
      </c>
      <c r="AO203" s="161">
        <f t="shared" ca="1" si="117"/>
        <v>1</v>
      </c>
      <c r="AP203" s="161" t="str">
        <f t="shared" ca="1" si="109"/>
        <v/>
      </c>
      <c r="AQ203" s="161">
        <f t="shared" ca="1" si="114"/>
        <v>1</v>
      </c>
      <c r="AR203" s="161" t="str">
        <f t="shared" ca="1" si="110"/>
        <v/>
      </c>
      <c r="AS203" s="161">
        <f t="shared" ca="1" si="111"/>
        <v>1</v>
      </c>
      <c r="AT203" s="159" t="str">
        <f t="shared" ca="1" si="90"/>
        <v/>
      </c>
      <c r="AU203" s="210">
        <f t="shared" ca="1" si="94"/>
        <v>14</v>
      </c>
      <c r="AV203" s="209"/>
      <c r="AW203" s="204">
        <f t="shared" si="112"/>
        <v>1120.8055555555552</v>
      </c>
      <c r="AX203" s="159"/>
      <c r="AZ203" s="159"/>
      <c r="BM203" s="207"/>
      <c r="BN203" s="212"/>
      <c r="BP203" s="209"/>
      <c r="BQ203" s="211"/>
      <c r="BR203" s="211"/>
      <c r="BS203" s="211"/>
      <c r="BT203" s="211"/>
      <c r="BU203" s="211"/>
      <c r="BV203" s="211"/>
      <c r="BW203" s="211"/>
      <c r="BX203" s="211"/>
      <c r="BY203" s="211"/>
      <c r="BZ203" s="211"/>
      <c r="CA203" s="209"/>
      <c r="CB203" s="224"/>
      <c r="CC203" s="204"/>
      <c r="CD203" s="204"/>
      <c r="CE203" s="204"/>
      <c r="CF203" s="211"/>
      <c r="CG203" s="211"/>
      <c r="CI203" s="209"/>
      <c r="CJ203" s="209"/>
      <c r="EH203" s="165"/>
      <c r="EI203" s="165"/>
      <c r="EJ203" s="166"/>
      <c r="EK203" s="209"/>
      <c r="EL203" s="211"/>
      <c r="EM203" s="211"/>
      <c r="EN203" s="211"/>
      <c r="EO203" s="211"/>
      <c r="EP203" s="211"/>
      <c r="ES203" s="165"/>
      <c r="ET203" s="165"/>
      <c r="EU203" s="166"/>
      <c r="EV203" s="209"/>
      <c r="EW203" s="211"/>
      <c r="EX203" s="211"/>
      <c r="EY203" s="211"/>
      <c r="EZ203" s="211"/>
      <c r="FA203" s="211"/>
      <c r="FD203" s="165"/>
      <c r="FE203" s="165"/>
      <c r="FF203" s="166"/>
      <c r="FG203" s="209"/>
      <c r="FH203" s="211"/>
      <c r="FI203" s="211"/>
      <c r="FJ203" s="211"/>
      <c r="FK203" s="211"/>
      <c r="FL203" s="211"/>
    </row>
    <row r="204" spans="9:168">
      <c r="I204" s="221">
        <f t="shared" si="115"/>
        <v>200</v>
      </c>
      <c r="J204" s="159">
        <f>'v-t_chart'!C201</f>
        <v>57.2</v>
      </c>
      <c r="K204" s="204">
        <f t="shared" ca="1" si="92"/>
        <v>167.53880000000001</v>
      </c>
      <c r="L204" s="205" t="b">
        <f>IF('Input&amp;Output'!$C$3=10,phase_chart!C201,IF('Input&amp;Output'!$C$3=21,phase_chart!G201,IF('Input&amp;Output'!$C$3=22,phase_chart!K201,IF('Input&amp;Output'!$C$3=31,phase_chart!O201,IF('Input&amp;Output'!$C$3=32,phase_chart!S201,"")))))</f>
        <v>0</v>
      </c>
      <c r="M204" s="206" t="b">
        <f>IF('Input&amp;Output'!$C$3=10,phase_chart!D201,IF('Input&amp;Output'!$C$3=21,phase_chart!H201,IF('Input&amp;Output'!$C$3=22,phase_chart!L201,IF('Input&amp;Output'!$C$3=31,phase_chart!P201,IF('Input&amp;Output'!$C$3=32,phase_chart!T201,"")))))</f>
        <v>1</v>
      </c>
      <c r="N204" s="205" t="b">
        <f>IF('Input&amp;Output'!$C$3=10,phase_chart!E201,IF('Input&amp;Output'!$C$3=21,phase_chart!I201,IF('Input&amp;Output'!$C$3=22,phase_chart!M201,IF('Input&amp;Output'!$C$3=31,phase_chart!Q201,IF('Input&amp;Output'!$C$3=32,phase_chart!U201,"")))))</f>
        <v>0</v>
      </c>
      <c r="P204" s="159">
        <f ca="1">IF(NOT($J204=0),IF($J204&lt;IF($P203=0,0,VLOOKUP(P203,tbL!$M$37:$Q$43,IF(L204=TRUE,2,4))),IF($J204&gt;=VLOOKUP(P203,tbL!$M$37:$Q$43,IF(L204=TRUE,3,5)),$P203,IF(AND(L203=TRUE,L204=TRUE),$P203,$P203-1)),IF(AND(L204=TRUE,J204=VLOOKUP(P203,tbL!$M$37:$Q$43,IF(L204=TRUE,2,4))),P203,IF($P203+1&gt;$C$12,$C$12,$P203+1))),0)</f>
        <v>1</v>
      </c>
      <c r="Q204" s="159">
        <f t="shared" ca="1" si="95"/>
        <v>1</v>
      </c>
      <c r="R204" s="207">
        <f t="shared" si="116"/>
        <v>0</v>
      </c>
      <c r="S204" s="208"/>
      <c r="T204" s="159">
        <f t="shared" si="113"/>
        <v>0</v>
      </c>
      <c r="U204" s="209" t="str">
        <f ca="1">IF(AND(T204=-1,N204=TRUE),"*",IF(AND(U203="*",N204=TRUE),"*",IF(AND(AND(L204=TRUE,U203="*"),J204&lt;VLOOKUP(V203+1,tbL!$M$38:$O$43,3)),"*","")))</f>
        <v/>
      </c>
      <c r="V204" s="204">
        <f t="shared" ca="1" si="96"/>
        <v>1</v>
      </c>
      <c r="Y204" s="159" t="str">
        <f t="shared" ca="1" si="97"/>
        <v/>
      </c>
      <c r="Z204" s="159" t="str">
        <f t="shared" si="98"/>
        <v/>
      </c>
      <c r="AA204" s="159">
        <f t="shared" ca="1" si="89"/>
        <v>1</v>
      </c>
      <c r="AC204" s="161" t="str">
        <f t="shared" ca="1" si="99"/>
        <v/>
      </c>
      <c r="AD204" s="161">
        <f t="shared" ca="1" si="100"/>
        <v>1</v>
      </c>
      <c r="AE204" s="161" t="str">
        <f t="shared" ca="1" si="101"/>
        <v/>
      </c>
      <c r="AF204" s="161">
        <f t="shared" ca="1" si="102"/>
        <v>1</v>
      </c>
      <c r="AG204" s="161" t="str">
        <f t="shared" ca="1" si="103"/>
        <v/>
      </c>
      <c r="AH204" s="161">
        <f t="shared" ca="1" si="104"/>
        <v>1</v>
      </c>
      <c r="AI204" s="161" t="str">
        <f t="shared" ca="1" si="105"/>
        <v/>
      </c>
      <c r="AJ204" s="161">
        <f t="shared" ca="1" si="106"/>
        <v>1</v>
      </c>
      <c r="AL204" s="161" t="str">
        <f t="shared" ca="1" si="107"/>
        <v/>
      </c>
      <c r="AM204" s="161">
        <f t="shared" ca="1" si="118"/>
        <v>1</v>
      </c>
      <c r="AN204" s="161" t="str">
        <f t="shared" ca="1" si="108"/>
        <v/>
      </c>
      <c r="AO204" s="161">
        <f t="shared" ca="1" si="117"/>
        <v>1</v>
      </c>
      <c r="AP204" s="161" t="str">
        <f t="shared" ca="1" si="109"/>
        <v/>
      </c>
      <c r="AQ204" s="161">
        <f t="shared" ca="1" si="114"/>
        <v>1</v>
      </c>
      <c r="AR204" s="161" t="str">
        <f t="shared" ca="1" si="110"/>
        <v/>
      </c>
      <c r="AS204" s="161">
        <f t="shared" ca="1" si="111"/>
        <v>1</v>
      </c>
      <c r="AT204" s="159" t="str">
        <f t="shared" ca="1" si="90"/>
        <v/>
      </c>
      <c r="AU204" s="210">
        <f t="shared" ca="1" si="94"/>
        <v>14</v>
      </c>
      <c r="AV204" s="209"/>
      <c r="AW204" s="204">
        <f t="shared" si="112"/>
        <v>1136.6944444444441</v>
      </c>
      <c r="AX204" s="159"/>
      <c r="AZ204" s="159"/>
      <c r="BM204" s="207"/>
      <c r="BN204" s="212"/>
      <c r="BP204" s="209"/>
      <c r="BQ204" s="211"/>
      <c r="BR204" s="211"/>
      <c r="BS204" s="211"/>
      <c r="BT204" s="211"/>
      <c r="BU204" s="211"/>
      <c r="BV204" s="211"/>
      <c r="BW204" s="211"/>
      <c r="BX204" s="211"/>
      <c r="BY204" s="211"/>
      <c r="BZ204" s="211"/>
      <c r="CA204" s="209"/>
      <c r="CB204" s="224"/>
      <c r="CC204" s="204"/>
      <c r="CD204" s="204"/>
      <c r="CE204" s="204"/>
      <c r="CF204" s="211"/>
      <c r="CG204" s="211"/>
      <c r="CI204" s="209"/>
      <c r="CJ204" s="209"/>
      <c r="EH204" s="165"/>
      <c r="EI204" s="165"/>
      <c r="EJ204" s="166"/>
      <c r="EK204" s="209"/>
      <c r="EL204" s="211"/>
      <c r="EM204" s="211"/>
      <c r="EN204" s="211"/>
      <c r="EO204" s="211"/>
      <c r="EP204" s="211"/>
      <c r="ES204" s="165"/>
      <c r="ET204" s="165"/>
      <c r="EU204" s="166"/>
      <c r="EV204" s="209"/>
      <c r="EW204" s="211"/>
      <c r="EX204" s="211"/>
      <c r="EY204" s="211"/>
      <c r="EZ204" s="211"/>
      <c r="FA204" s="211"/>
      <c r="FD204" s="165"/>
      <c r="FE204" s="165"/>
      <c r="FF204" s="166"/>
      <c r="FG204" s="209"/>
      <c r="FH204" s="211"/>
      <c r="FI204" s="211"/>
      <c r="FJ204" s="211"/>
      <c r="FK204" s="211"/>
      <c r="FL204" s="211"/>
    </row>
    <row r="205" spans="9:168">
      <c r="I205" s="221">
        <f t="shared" si="115"/>
        <v>201</v>
      </c>
      <c r="J205" s="159">
        <f>'v-t_chart'!C202</f>
        <v>57.7</v>
      </c>
      <c r="K205" s="204">
        <f t="shared" ca="1" si="92"/>
        <v>169.0033</v>
      </c>
      <c r="L205" s="205" t="b">
        <f>IF('Input&amp;Output'!$C$3=10,phase_chart!C202,IF('Input&amp;Output'!$C$3=21,phase_chart!G202,IF('Input&amp;Output'!$C$3=22,phase_chart!K202,IF('Input&amp;Output'!$C$3=31,phase_chart!O202,IF('Input&amp;Output'!$C$3=32,phase_chart!S202,"")))))</f>
        <v>0</v>
      </c>
      <c r="M205" s="206" t="b">
        <f>IF('Input&amp;Output'!$C$3=10,phase_chart!D202,IF('Input&amp;Output'!$C$3=21,phase_chart!H202,IF('Input&amp;Output'!$C$3=22,phase_chart!L202,IF('Input&amp;Output'!$C$3=31,phase_chart!P202,IF('Input&amp;Output'!$C$3=32,phase_chart!T202,"")))))</f>
        <v>1</v>
      </c>
      <c r="N205" s="205" t="b">
        <f>IF('Input&amp;Output'!$C$3=10,phase_chart!E202,IF('Input&amp;Output'!$C$3=21,phase_chart!I202,IF('Input&amp;Output'!$C$3=22,phase_chart!M202,IF('Input&amp;Output'!$C$3=31,phase_chart!Q202,IF('Input&amp;Output'!$C$3=32,phase_chart!U202,"")))))</f>
        <v>0</v>
      </c>
      <c r="P205" s="159">
        <f ca="1">IF(NOT($J205=0),IF($J205&lt;IF($P204=0,0,VLOOKUP(P204,tbL!$M$37:$Q$43,IF(L205=TRUE,2,4))),IF($J205&gt;=VLOOKUP(P204,tbL!$M$37:$Q$43,IF(L205=TRUE,3,5)),$P204,IF(AND(L204=TRUE,L205=TRUE),$P204,$P204-1)),IF(AND(L205=TRUE,J205=VLOOKUP(P204,tbL!$M$37:$Q$43,IF(L205=TRUE,2,4))),P204,IF($P204+1&gt;$C$12,$C$12,$P204+1))),0)</f>
        <v>1</v>
      </c>
      <c r="Q205" s="159">
        <f t="shared" ca="1" si="95"/>
        <v>1</v>
      </c>
      <c r="R205" s="207">
        <f t="shared" si="116"/>
        <v>0</v>
      </c>
      <c r="S205" s="208"/>
      <c r="T205" s="159">
        <f t="shared" si="113"/>
        <v>0</v>
      </c>
      <c r="U205" s="209" t="str">
        <f ca="1">IF(AND(T205=-1,N205=TRUE),"*",IF(AND(U204="*",N205=TRUE),"*",IF(AND(AND(L205=TRUE,U204="*"),J205&lt;VLOOKUP(V204+1,tbL!$M$38:$O$43,3)),"*","")))</f>
        <v/>
      </c>
      <c r="V205" s="204">
        <f t="shared" ca="1" si="96"/>
        <v>1</v>
      </c>
      <c r="Y205" s="159" t="str">
        <f t="shared" ca="1" si="97"/>
        <v/>
      </c>
      <c r="Z205" s="159" t="str">
        <f t="shared" si="98"/>
        <v/>
      </c>
      <c r="AA205" s="159">
        <f t="shared" ca="1" si="89"/>
        <v>1</v>
      </c>
      <c r="AC205" s="161" t="str">
        <f t="shared" ca="1" si="99"/>
        <v/>
      </c>
      <c r="AD205" s="161">
        <f t="shared" ca="1" si="100"/>
        <v>1</v>
      </c>
      <c r="AE205" s="161" t="str">
        <f t="shared" ca="1" si="101"/>
        <v/>
      </c>
      <c r="AF205" s="161">
        <f t="shared" ca="1" si="102"/>
        <v>1</v>
      </c>
      <c r="AG205" s="161" t="str">
        <f t="shared" ca="1" si="103"/>
        <v/>
      </c>
      <c r="AH205" s="161">
        <f t="shared" ca="1" si="104"/>
        <v>1</v>
      </c>
      <c r="AI205" s="161" t="str">
        <f t="shared" ca="1" si="105"/>
        <v/>
      </c>
      <c r="AJ205" s="161">
        <f t="shared" ca="1" si="106"/>
        <v>1</v>
      </c>
      <c r="AL205" s="161" t="str">
        <f t="shared" ca="1" si="107"/>
        <v/>
      </c>
      <c r="AM205" s="161">
        <f t="shared" ca="1" si="118"/>
        <v>1</v>
      </c>
      <c r="AN205" s="161" t="str">
        <f t="shared" ca="1" si="108"/>
        <v/>
      </c>
      <c r="AO205" s="161">
        <f t="shared" ca="1" si="117"/>
        <v>1</v>
      </c>
      <c r="AP205" s="161" t="str">
        <f t="shared" ca="1" si="109"/>
        <v/>
      </c>
      <c r="AQ205" s="161">
        <f t="shared" ca="1" si="114"/>
        <v>1</v>
      </c>
      <c r="AR205" s="161" t="str">
        <f t="shared" ca="1" si="110"/>
        <v/>
      </c>
      <c r="AS205" s="161">
        <f t="shared" ca="1" si="111"/>
        <v>1</v>
      </c>
      <c r="AT205" s="159" t="str">
        <f t="shared" ca="1" si="90"/>
        <v/>
      </c>
      <c r="AU205" s="210">
        <f t="shared" ca="1" si="94"/>
        <v>14</v>
      </c>
      <c r="AV205" s="209"/>
      <c r="AW205" s="204">
        <f t="shared" si="112"/>
        <v>1152.7222222222219</v>
      </c>
      <c r="AX205" s="159"/>
      <c r="AZ205" s="159"/>
      <c r="BM205" s="207"/>
      <c r="BN205" s="212"/>
      <c r="BP205" s="209"/>
      <c r="BQ205" s="211"/>
      <c r="BR205" s="211"/>
      <c r="BS205" s="211"/>
      <c r="BT205" s="211"/>
      <c r="BU205" s="211"/>
      <c r="BV205" s="211"/>
      <c r="BW205" s="211"/>
      <c r="BX205" s="211"/>
      <c r="BY205" s="211"/>
      <c r="BZ205" s="211"/>
      <c r="CA205" s="209"/>
      <c r="CB205" s="224"/>
      <c r="CC205" s="204"/>
      <c r="CD205" s="204"/>
      <c r="CE205" s="204"/>
      <c r="CF205" s="211"/>
      <c r="CG205" s="211"/>
      <c r="CI205" s="209"/>
      <c r="CJ205" s="209"/>
      <c r="EH205" s="165"/>
      <c r="EI205" s="165"/>
      <c r="EJ205" s="166"/>
      <c r="EK205" s="209"/>
      <c r="EL205" s="211"/>
      <c r="EM205" s="211"/>
      <c r="EN205" s="211"/>
      <c r="EO205" s="211"/>
      <c r="EP205" s="211"/>
      <c r="ES205" s="165"/>
      <c r="ET205" s="165"/>
      <c r="EU205" s="166"/>
      <c r="EV205" s="209"/>
      <c r="EW205" s="211"/>
      <c r="EX205" s="211"/>
      <c r="EY205" s="211"/>
      <c r="EZ205" s="211"/>
      <c r="FA205" s="211"/>
      <c r="FD205" s="165"/>
      <c r="FE205" s="165"/>
      <c r="FF205" s="166"/>
      <c r="FG205" s="209"/>
      <c r="FH205" s="211"/>
      <c r="FI205" s="211"/>
      <c r="FJ205" s="211"/>
      <c r="FK205" s="211"/>
      <c r="FL205" s="211"/>
    </row>
    <row r="206" spans="9:168">
      <c r="I206" s="221">
        <f t="shared" si="115"/>
        <v>202</v>
      </c>
      <c r="J206" s="159">
        <f>'v-t_chart'!C203</f>
        <v>58.2</v>
      </c>
      <c r="K206" s="204">
        <f t="shared" ca="1" si="92"/>
        <v>170.46780000000001</v>
      </c>
      <c r="L206" s="205" t="b">
        <f>IF('Input&amp;Output'!$C$3=10,phase_chart!C203,IF('Input&amp;Output'!$C$3=21,phase_chart!G203,IF('Input&amp;Output'!$C$3=22,phase_chart!K203,IF('Input&amp;Output'!$C$3=31,phase_chart!O203,IF('Input&amp;Output'!$C$3=32,phase_chart!S203,"")))))</f>
        <v>0</v>
      </c>
      <c r="M206" s="206" t="b">
        <f>IF('Input&amp;Output'!$C$3=10,phase_chart!D203,IF('Input&amp;Output'!$C$3=21,phase_chart!H203,IF('Input&amp;Output'!$C$3=22,phase_chart!L203,IF('Input&amp;Output'!$C$3=31,phase_chart!P203,IF('Input&amp;Output'!$C$3=32,phase_chart!T203,"")))))</f>
        <v>1</v>
      </c>
      <c r="N206" s="205" t="b">
        <f>IF('Input&amp;Output'!$C$3=10,phase_chart!E203,IF('Input&amp;Output'!$C$3=21,phase_chart!I203,IF('Input&amp;Output'!$C$3=22,phase_chart!M203,IF('Input&amp;Output'!$C$3=31,phase_chart!Q203,IF('Input&amp;Output'!$C$3=32,phase_chart!U203,"")))))</f>
        <v>0</v>
      </c>
      <c r="P206" s="159">
        <f ca="1">IF(NOT($J206=0),IF($J206&lt;IF($P205=0,0,VLOOKUP(P205,tbL!$M$37:$Q$43,IF(L206=TRUE,2,4))),IF($J206&gt;=VLOOKUP(P205,tbL!$M$37:$Q$43,IF(L206=TRUE,3,5)),$P205,IF(AND(L205=TRUE,L206=TRUE),$P205,$P205-1)),IF(AND(L206=TRUE,J206=VLOOKUP(P205,tbL!$M$37:$Q$43,IF(L206=TRUE,2,4))),P205,IF($P205+1&gt;$C$12,$C$12,$P205+1))),0)</f>
        <v>1</v>
      </c>
      <c r="Q206" s="159">
        <f t="shared" ca="1" si="95"/>
        <v>1</v>
      </c>
      <c r="R206" s="207">
        <f t="shared" si="116"/>
        <v>0</v>
      </c>
      <c r="S206" s="208"/>
      <c r="T206" s="159">
        <f t="shared" si="113"/>
        <v>0</v>
      </c>
      <c r="U206" s="209" t="str">
        <f ca="1">IF(AND(T206=-1,N206=TRUE),"*",IF(AND(U205="*",N206=TRUE),"*",IF(AND(AND(L206=TRUE,U205="*"),J206&lt;VLOOKUP(V205+1,tbL!$M$38:$O$43,3)),"*","")))</f>
        <v/>
      </c>
      <c r="V206" s="204">
        <f t="shared" ca="1" si="96"/>
        <v>1</v>
      </c>
      <c r="Y206" s="159" t="str">
        <f t="shared" ca="1" si="97"/>
        <v/>
      </c>
      <c r="Z206" s="159" t="str">
        <f t="shared" si="98"/>
        <v/>
      </c>
      <c r="AA206" s="159">
        <f t="shared" ca="1" si="89"/>
        <v>1</v>
      </c>
      <c r="AC206" s="161" t="str">
        <f t="shared" ca="1" si="99"/>
        <v/>
      </c>
      <c r="AD206" s="161">
        <f t="shared" ca="1" si="100"/>
        <v>1</v>
      </c>
      <c r="AE206" s="161" t="str">
        <f t="shared" ca="1" si="101"/>
        <v/>
      </c>
      <c r="AF206" s="161">
        <f t="shared" ca="1" si="102"/>
        <v>1</v>
      </c>
      <c r="AG206" s="161" t="str">
        <f t="shared" ca="1" si="103"/>
        <v/>
      </c>
      <c r="AH206" s="161">
        <f t="shared" ca="1" si="104"/>
        <v>1</v>
      </c>
      <c r="AI206" s="161" t="str">
        <f t="shared" ca="1" si="105"/>
        <v/>
      </c>
      <c r="AJ206" s="161">
        <f t="shared" ca="1" si="106"/>
        <v>1</v>
      </c>
      <c r="AL206" s="161" t="str">
        <f t="shared" ca="1" si="107"/>
        <v/>
      </c>
      <c r="AM206" s="161">
        <f t="shared" ca="1" si="118"/>
        <v>1</v>
      </c>
      <c r="AN206" s="161" t="str">
        <f t="shared" ca="1" si="108"/>
        <v/>
      </c>
      <c r="AO206" s="161">
        <f t="shared" ca="1" si="117"/>
        <v>1</v>
      </c>
      <c r="AP206" s="161" t="str">
        <f t="shared" ca="1" si="109"/>
        <v/>
      </c>
      <c r="AQ206" s="161">
        <f t="shared" ca="1" si="114"/>
        <v>1</v>
      </c>
      <c r="AR206" s="161" t="str">
        <f t="shared" ca="1" si="110"/>
        <v/>
      </c>
      <c r="AS206" s="161">
        <f t="shared" ca="1" si="111"/>
        <v>1</v>
      </c>
      <c r="AT206" s="159" t="str">
        <f t="shared" ca="1" si="90"/>
        <v/>
      </c>
      <c r="AU206" s="210">
        <f t="shared" ca="1" si="94"/>
        <v>14</v>
      </c>
      <c r="AV206" s="209"/>
      <c r="AW206" s="204">
        <f t="shared" si="112"/>
        <v>1168.8888888888887</v>
      </c>
      <c r="AX206" s="159"/>
      <c r="AZ206" s="159"/>
      <c r="BM206" s="207"/>
      <c r="BN206" s="212"/>
      <c r="BP206" s="209"/>
      <c r="BQ206" s="211"/>
      <c r="BR206" s="211"/>
      <c r="BS206" s="211"/>
      <c r="BT206" s="211"/>
      <c r="BU206" s="211"/>
      <c r="BV206" s="211"/>
      <c r="BW206" s="211"/>
      <c r="BX206" s="211"/>
      <c r="BY206" s="211"/>
      <c r="BZ206" s="211"/>
      <c r="CA206" s="209"/>
      <c r="CB206" s="224"/>
      <c r="CC206" s="204"/>
      <c r="CD206" s="204"/>
      <c r="CE206" s="204"/>
      <c r="CF206" s="211"/>
      <c r="CG206" s="211"/>
      <c r="CI206" s="209"/>
      <c r="CJ206" s="209"/>
      <c r="EH206" s="165"/>
      <c r="EI206" s="165"/>
      <c r="EJ206" s="166"/>
      <c r="EK206" s="209"/>
      <c r="EL206" s="211"/>
      <c r="EM206" s="211"/>
      <c r="EN206" s="211"/>
      <c r="EO206" s="211"/>
      <c r="EP206" s="211"/>
      <c r="ES206" s="165"/>
      <c r="ET206" s="165"/>
      <c r="EU206" s="166"/>
      <c r="EV206" s="209"/>
      <c r="EW206" s="211"/>
      <c r="EX206" s="211"/>
      <c r="EY206" s="211"/>
      <c r="EZ206" s="211"/>
      <c r="FA206" s="211"/>
      <c r="FD206" s="165"/>
      <c r="FE206" s="165"/>
      <c r="FF206" s="166"/>
      <c r="FG206" s="209"/>
      <c r="FH206" s="211"/>
      <c r="FI206" s="211"/>
      <c r="FJ206" s="211"/>
      <c r="FK206" s="211"/>
      <c r="FL206" s="211"/>
    </row>
    <row r="207" spans="9:168">
      <c r="I207" s="221">
        <f t="shared" si="115"/>
        <v>203</v>
      </c>
      <c r="J207" s="159">
        <f>'v-t_chart'!C204</f>
        <v>58.7</v>
      </c>
      <c r="K207" s="204">
        <f t="shared" ca="1" si="92"/>
        <v>171.9323</v>
      </c>
      <c r="L207" s="205" t="b">
        <f>IF('Input&amp;Output'!$C$3=10,phase_chart!C204,IF('Input&amp;Output'!$C$3=21,phase_chart!G204,IF('Input&amp;Output'!$C$3=22,phase_chart!K204,IF('Input&amp;Output'!$C$3=31,phase_chart!O204,IF('Input&amp;Output'!$C$3=32,phase_chart!S204,"")))))</f>
        <v>0</v>
      </c>
      <c r="M207" s="206" t="b">
        <f>IF('Input&amp;Output'!$C$3=10,phase_chart!D204,IF('Input&amp;Output'!$C$3=21,phase_chart!H204,IF('Input&amp;Output'!$C$3=22,phase_chart!L204,IF('Input&amp;Output'!$C$3=31,phase_chart!P204,IF('Input&amp;Output'!$C$3=32,phase_chart!T204,"")))))</f>
        <v>1</v>
      </c>
      <c r="N207" s="205" t="b">
        <f>IF('Input&amp;Output'!$C$3=10,phase_chart!E204,IF('Input&amp;Output'!$C$3=21,phase_chart!I204,IF('Input&amp;Output'!$C$3=22,phase_chart!M204,IF('Input&amp;Output'!$C$3=31,phase_chart!Q204,IF('Input&amp;Output'!$C$3=32,phase_chart!U204,"")))))</f>
        <v>0</v>
      </c>
      <c r="P207" s="159">
        <f ca="1">IF(NOT($J207=0),IF($J207&lt;IF($P206=0,0,VLOOKUP(P206,tbL!$M$37:$Q$43,IF(L207=TRUE,2,4))),IF($J207&gt;=VLOOKUP(P206,tbL!$M$37:$Q$43,IF(L207=TRUE,3,5)),$P206,IF(AND(L206=TRUE,L207=TRUE),$P206,$P206-1)),IF(AND(L207=TRUE,J207=VLOOKUP(P206,tbL!$M$37:$Q$43,IF(L207=TRUE,2,4))),P206,IF($P206+1&gt;$C$12,$C$12,$P206+1))),0)</f>
        <v>1</v>
      </c>
      <c r="Q207" s="159">
        <f t="shared" ca="1" si="95"/>
        <v>1</v>
      </c>
      <c r="R207" s="207">
        <f t="shared" si="116"/>
        <v>0</v>
      </c>
      <c r="S207" s="208"/>
      <c r="T207" s="159">
        <f t="shared" si="113"/>
        <v>0</v>
      </c>
      <c r="U207" s="209" t="str">
        <f ca="1">IF(AND(T207=-1,N207=TRUE),"*",IF(AND(U206="*",N207=TRUE),"*",IF(AND(AND(L207=TRUE,U206="*"),J207&lt;VLOOKUP(V206+1,tbL!$M$38:$O$43,3)),"*","")))</f>
        <v/>
      </c>
      <c r="V207" s="204">
        <f t="shared" ca="1" si="96"/>
        <v>1</v>
      </c>
      <c r="Y207" s="159" t="str">
        <f t="shared" ca="1" si="97"/>
        <v/>
      </c>
      <c r="Z207" s="159" t="str">
        <f t="shared" si="98"/>
        <v/>
      </c>
      <c r="AA207" s="159">
        <f t="shared" ca="1" si="89"/>
        <v>1</v>
      </c>
      <c r="AC207" s="161" t="str">
        <f t="shared" ca="1" si="99"/>
        <v/>
      </c>
      <c r="AD207" s="161">
        <f t="shared" ca="1" si="100"/>
        <v>1</v>
      </c>
      <c r="AE207" s="161" t="str">
        <f t="shared" ca="1" si="101"/>
        <v/>
      </c>
      <c r="AF207" s="161">
        <f t="shared" ca="1" si="102"/>
        <v>1</v>
      </c>
      <c r="AG207" s="161" t="str">
        <f t="shared" ca="1" si="103"/>
        <v/>
      </c>
      <c r="AH207" s="161">
        <f t="shared" ca="1" si="104"/>
        <v>1</v>
      </c>
      <c r="AI207" s="161" t="str">
        <f t="shared" ca="1" si="105"/>
        <v/>
      </c>
      <c r="AJ207" s="161">
        <f t="shared" ca="1" si="106"/>
        <v>1</v>
      </c>
      <c r="AL207" s="161" t="str">
        <f t="shared" ca="1" si="107"/>
        <v/>
      </c>
      <c r="AM207" s="161">
        <f t="shared" ca="1" si="118"/>
        <v>1</v>
      </c>
      <c r="AN207" s="161" t="str">
        <f t="shared" ca="1" si="108"/>
        <v/>
      </c>
      <c r="AO207" s="161">
        <f t="shared" ca="1" si="117"/>
        <v>1</v>
      </c>
      <c r="AP207" s="161" t="str">
        <f t="shared" ca="1" si="109"/>
        <v/>
      </c>
      <c r="AQ207" s="161">
        <f t="shared" ca="1" si="114"/>
        <v>1</v>
      </c>
      <c r="AR207" s="161" t="str">
        <f t="shared" ca="1" si="110"/>
        <v/>
      </c>
      <c r="AS207" s="161">
        <f t="shared" ca="1" si="111"/>
        <v>1</v>
      </c>
      <c r="AT207" s="159" t="str">
        <f t="shared" ca="1" si="90"/>
        <v/>
      </c>
      <c r="AU207" s="210">
        <f t="shared" ca="1" si="94"/>
        <v>14</v>
      </c>
      <c r="AV207" s="209"/>
      <c r="AW207" s="204">
        <f t="shared" si="112"/>
        <v>1185.1944444444443</v>
      </c>
      <c r="AX207" s="159"/>
      <c r="AZ207" s="159"/>
      <c r="BM207" s="207"/>
      <c r="BN207" s="212"/>
      <c r="BP207" s="209"/>
      <c r="BQ207" s="211"/>
      <c r="BR207" s="211"/>
      <c r="BS207" s="211"/>
      <c r="BT207" s="211"/>
      <c r="BU207" s="211"/>
      <c r="BV207" s="211"/>
      <c r="BW207" s="211"/>
      <c r="BX207" s="211"/>
      <c r="BY207" s="211"/>
      <c r="BZ207" s="211"/>
      <c r="CA207" s="209"/>
      <c r="CB207" s="224"/>
      <c r="CC207" s="204"/>
      <c r="CD207" s="204"/>
      <c r="CE207" s="204"/>
      <c r="CF207" s="211"/>
      <c r="CG207" s="211"/>
      <c r="CI207" s="209"/>
      <c r="CJ207" s="209"/>
      <c r="EH207" s="165"/>
      <c r="EI207" s="165"/>
      <c r="EJ207" s="166"/>
      <c r="EK207" s="209"/>
      <c r="EL207" s="211"/>
      <c r="EM207" s="211"/>
      <c r="EN207" s="211"/>
      <c r="EO207" s="211"/>
      <c r="EP207" s="211"/>
      <c r="ES207" s="165"/>
      <c r="ET207" s="165"/>
      <c r="EU207" s="166"/>
      <c r="EV207" s="209"/>
      <c r="EW207" s="211"/>
      <c r="EX207" s="211"/>
      <c r="EY207" s="211"/>
      <c r="EZ207" s="211"/>
      <c r="FA207" s="211"/>
      <c r="FD207" s="165"/>
      <c r="FE207" s="165"/>
      <c r="FF207" s="166"/>
      <c r="FG207" s="209"/>
      <c r="FH207" s="211"/>
      <c r="FI207" s="211"/>
      <c r="FJ207" s="211"/>
      <c r="FK207" s="211"/>
      <c r="FL207" s="211"/>
    </row>
    <row r="208" spans="9:168">
      <c r="I208" s="221">
        <f t="shared" si="115"/>
        <v>204</v>
      </c>
      <c r="J208" s="159">
        <f>'v-t_chart'!C205</f>
        <v>59.3</v>
      </c>
      <c r="K208" s="204">
        <f t="shared" ca="1" si="92"/>
        <v>173.68969999999999</v>
      </c>
      <c r="L208" s="205" t="b">
        <f>IF('Input&amp;Output'!$C$3=10,phase_chart!C205,IF('Input&amp;Output'!$C$3=21,phase_chart!G205,IF('Input&amp;Output'!$C$3=22,phase_chart!K205,IF('Input&amp;Output'!$C$3=31,phase_chart!O205,IF('Input&amp;Output'!$C$3=32,phase_chart!S205,"")))))</f>
        <v>0</v>
      </c>
      <c r="M208" s="206" t="b">
        <f>IF('Input&amp;Output'!$C$3=10,phase_chart!D205,IF('Input&amp;Output'!$C$3=21,phase_chart!H205,IF('Input&amp;Output'!$C$3=22,phase_chart!L205,IF('Input&amp;Output'!$C$3=31,phase_chart!P205,IF('Input&amp;Output'!$C$3=32,phase_chart!T205,"")))))</f>
        <v>1</v>
      </c>
      <c r="N208" s="205" t="b">
        <f>IF('Input&amp;Output'!$C$3=10,phase_chart!E205,IF('Input&amp;Output'!$C$3=21,phase_chart!I205,IF('Input&amp;Output'!$C$3=22,phase_chart!M205,IF('Input&amp;Output'!$C$3=31,phase_chart!Q205,IF('Input&amp;Output'!$C$3=32,phase_chart!U205,"")))))</f>
        <v>0</v>
      </c>
      <c r="P208" s="159">
        <f ca="1">IF(NOT($J208=0),IF($J208&lt;IF($P207=0,0,VLOOKUP(P207,tbL!$M$37:$Q$43,IF(L208=TRUE,2,4))),IF($J208&gt;=VLOOKUP(P207,tbL!$M$37:$Q$43,IF(L208=TRUE,3,5)),$P207,IF(AND(L207=TRUE,L208=TRUE),$P207,$P207-1)),IF(AND(L208=TRUE,J208=VLOOKUP(P207,tbL!$M$37:$Q$43,IF(L208=TRUE,2,4))),P207,IF($P207+1&gt;$C$12,$C$12,$P207+1))),0)</f>
        <v>1</v>
      </c>
      <c r="Q208" s="159">
        <f t="shared" ca="1" si="95"/>
        <v>1</v>
      </c>
      <c r="R208" s="207">
        <f t="shared" si="116"/>
        <v>0</v>
      </c>
      <c r="S208" s="208"/>
      <c r="T208" s="159">
        <f t="shared" si="113"/>
        <v>0</v>
      </c>
      <c r="U208" s="209" t="str">
        <f ca="1">IF(AND(T208=-1,N208=TRUE),"*",IF(AND(U207="*",N208=TRUE),"*",IF(AND(AND(L208=TRUE,U207="*"),J208&lt;VLOOKUP(V207+1,tbL!$M$38:$O$43,3)),"*","")))</f>
        <v/>
      </c>
      <c r="V208" s="204">
        <f t="shared" ca="1" si="96"/>
        <v>1</v>
      </c>
      <c r="Y208" s="159" t="str">
        <f t="shared" ca="1" si="97"/>
        <v/>
      </c>
      <c r="Z208" s="159" t="str">
        <f t="shared" si="98"/>
        <v/>
      </c>
      <c r="AA208" s="159">
        <f t="shared" ca="1" si="89"/>
        <v>1</v>
      </c>
      <c r="AC208" s="161" t="str">
        <f t="shared" ca="1" si="99"/>
        <v/>
      </c>
      <c r="AD208" s="161">
        <f t="shared" ca="1" si="100"/>
        <v>1</v>
      </c>
      <c r="AE208" s="161" t="str">
        <f t="shared" ca="1" si="101"/>
        <v/>
      </c>
      <c r="AF208" s="161">
        <f t="shared" ca="1" si="102"/>
        <v>1</v>
      </c>
      <c r="AG208" s="161" t="str">
        <f t="shared" ca="1" si="103"/>
        <v/>
      </c>
      <c r="AH208" s="161">
        <f t="shared" ca="1" si="104"/>
        <v>1</v>
      </c>
      <c r="AI208" s="161" t="str">
        <f t="shared" ca="1" si="105"/>
        <v/>
      </c>
      <c r="AJ208" s="161">
        <f t="shared" ca="1" si="106"/>
        <v>1</v>
      </c>
      <c r="AL208" s="161" t="str">
        <f t="shared" ca="1" si="107"/>
        <v/>
      </c>
      <c r="AM208" s="161">
        <f t="shared" ca="1" si="118"/>
        <v>1</v>
      </c>
      <c r="AN208" s="161" t="str">
        <f t="shared" ca="1" si="108"/>
        <v/>
      </c>
      <c r="AO208" s="161">
        <f t="shared" ca="1" si="117"/>
        <v>1</v>
      </c>
      <c r="AP208" s="161" t="str">
        <f t="shared" ca="1" si="109"/>
        <v/>
      </c>
      <c r="AQ208" s="161">
        <f t="shared" ca="1" si="114"/>
        <v>1</v>
      </c>
      <c r="AR208" s="161" t="str">
        <f t="shared" ca="1" si="110"/>
        <v/>
      </c>
      <c r="AS208" s="161">
        <f t="shared" ca="1" si="111"/>
        <v>1</v>
      </c>
      <c r="AT208" s="159" t="str">
        <f t="shared" ca="1" si="90"/>
        <v/>
      </c>
      <c r="AU208" s="210">
        <f t="shared" ca="1" si="94"/>
        <v>14</v>
      </c>
      <c r="AV208" s="209"/>
      <c r="AW208" s="204">
        <f t="shared" si="112"/>
        <v>1201.6666666666665</v>
      </c>
      <c r="AX208" s="159"/>
      <c r="AZ208" s="159"/>
      <c r="BM208" s="207"/>
      <c r="BN208" s="212"/>
      <c r="BP208" s="209"/>
      <c r="BQ208" s="211"/>
      <c r="BR208" s="211"/>
      <c r="BS208" s="211"/>
      <c r="BT208" s="211"/>
      <c r="BU208" s="211"/>
      <c r="BV208" s="211"/>
      <c r="BW208" s="211"/>
      <c r="BX208" s="211"/>
      <c r="BY208" s="211"/>
      <c r="BZ208" s="211"/>
      <c r="CA208" s="209"/>
      <c r="CB208" s="224"/>
      <c r="CC208" s="204"/>
      <c r="CD208" s="204"/>
      <c r="CE208" s="204"/>
      <c r="CF208" s="211"/>
      <c r="CG208" s="211"/>
      <c r="CI208" s="209"/>
      <c r="CJ208" s="209"/>
      <c r="EH208" s="165"/>
      <c r="EI208" s="165"/>
      <c r="EJ208" s="166"/>
      <c r="EK208" s="209"/>
      <c r="EL208" s="211"/>
      <c r="EM208" s="211"/>
      <c r="EN208" s="211"/>
      <c r="EO208" s="211"/>
      <c r="EP208" s="211"/>
      <c r="ES208" s="165"/>
      <c r="ET208" s="165"/>
      <c r="EU208" s="166"/>
      <c r="EV208" s="209"/>
      <c r="EW208" s="211"/>
      <c r="EX208" s="211"/>
      <c r="EY208" s="211"/>
      <c r="EZ208" s="211"/>
      <c r="FA208" s="211"/>
      <c r="FD208" s="165"/>
      <c r="FE208" s="165"/>
      <c r="FF208" s="166"/>
      <c r="FG208" s="209"/>
      <c r="FH208" s="211"/>
      <c r="FI208" s="211"/>
      <c r="FJ208" s="211"/>
      <c r="FK208" s="211"/>
      <c r="FL208" s="211"/>
    </row>
    <row r="209" spans="9:168">
      <c r="I209" s="221">
        <f t="shared" si="115"/>
        <v>205</v>
      </c>
      <c r="J209" s="159">
        <f>'v-t_chart'!C206</f>
        <v>59.8</v>
      </c>
      <c r="K209" s="204">
        <f t="shared" ca="1" si="92"/>
        <v>175.15419999999997</v>
      </c>
      <c r="L209" s="205" t="b">
        <f>IF('Input&amp;Output'!$C$3=10,phase_chart!C206,IF('Input&amp;Output'!$C$3=21,phase_chart!G206,IF('Input&amp;Output'!$C$3=22,phase_chart!K206,IF('Input&amp;Output'!$C$3=31,phase_chart!O206,IF('Input&amp;Output'!$C$3=32,phase_chart!S206,"")))))</f>
        <v>0</v>
      </c>
      <c r="M209" s="206" t="b">
        <f>IF('Input&amp;Output'!$C$3=10,phase_chart!D206,IF('Input&amp;Output'!$C$3=21,phase_chart!H206,IF('Input&amp;Output'!$C$3=22,phase_chart!L206,IF('Input&amp;Output'!$C$3=31,phase_chart!P206,IF('Input&amp;Output'!$C$3=32,phase_chart!T206,"")))))</f>
        <v>1</v>
      </c>
      <c r="N209" s="205" t="b">
        <f>IF('Input&amp;Output'!$C$3=10,phase_chart!E206,IF('Input&amp;Output'!$C$3=21,phase_chart!I206,IF('Input&amp;Output'!$C$3=22,phase_chart!M206,IF('Input&amp;Output'!$C$3=31,phase_chart!Q206,IF('Input&amp;Output'!$C$3=32,phase_chart!U206,"")))))</f>
        <v>0</v>
      </c>
      <c r="P209" s="159">
        <f ca="1">IF(NOT($J209=0),IF($J209&lt;IF($P208=0,0,VLOOKUP(P208,tbL!$M$37:$Q$43,IF(L209=TRUE,2,4))),IF($J209&gt;=VLOOKUP(P208,tbL!$M$37:$Q$43,IF(L209=TRUE,3,5)),$P208,IF(AND(L208=TRUE,L209=TRUE),$P208,$P208-1)),IF(AND(L209=TRUE,J209=VLOOKUP(P208,tbL!$M$37:$Q$43,IF(L209=TRUE,2,4))),P208,IF($P208+1&gt;$C$12,$C$12,$P208+1))),0)</f>
        <v>1</v>
      </c>
      <c r="Q209" s="159">
        <f t="shared" ca="1" si="95"/>
        <v>1</v>
      </c>
      <c r="R209" s="207">
        <f t="shared" si="116"/>
        <v>0</v>
      </c>
      <c r="S209" s="208"/>
      <c r="T209" s="159">
        <f t="shared" si="113"/>
        <v>0</v>
      </c>
      <c r="U209" s="209" t="str">
        <f ca="1">IF(AND(T209=-1,N209=TRUE),"*",IF(AND(U208="*",N209=TRUE),"*",IF(AND(AND(L209=TRUE,U208="*"),J209&lt;VLOOKUP(V208+1,tbL!$M$38:$O$43,3)),"*","")))</f>
        <v/>
      </c>
      <c r="V209" s="204">
        <f t="shared" ca="1" si="96"/>
        <v>1</v>
      </c>
      <c r="Y209" s="159" t="str">
        <f t="shared" ca="1" si="97"/>
        <v/>
      </c>
      <c r="Z209" s="159" t="str">
        <f t="shared" si="98"/>
        <v/>
      </c>
      <c r="AA209" s="159">
        <f t="shared" ca="1" si="89"/>
        <v>1</v>
      </c>
      <c r="AC209" s="161" t="str">
        <f t="shared" ca="1" si="99"/>
        <v/>
      </c>
      <c r="AD209" s="161">
        <f t="shared" ca="1" si="100"/>
        <v>1</v>
      </c>
      <c r="AE209" s="161" t="str">
        <f t="shared" ca="1" si="101"/>
        <v/>
      </c>
      <c r="AF209" s="161">
        <f t="shared" ca="1" si="102"/>
        <v>1</v>
      </c>
      <c r="AG209" s="161" t="str">
        <f t="shared" ca="1" si="103"/>
        <v/>
      </c>
      <c r="AH209" s="161">
        <f t="shared" ca="1" si="104"/>
        <v>1</v>
      </c>
      <c r="AI209" s="161" t="str">
        <f t="shared" ca="1" si="105"/>
        <v/>
      </c>
      <c r="AJ209" s="161">
        <f t="shared" ca="1" si="106"/>
        <v>1</v>
      </c>
      <c r="AL209" s="161" t="str">
        <f t="shared" ca="1" si="107"/>
        <v/>
      </c>
      <c r="AM209" s="161">
        <f t="shared" ca="1" si="118"/>
        <v>1</v>
      </c>
      <c r="AN209" s="161" t="str">
        <f t="shared" ca="1" si="108"/>
        <v/>
      </c>
      <c r="AO209" s="161">
        <f t="shared" ca="1" si="117"/>
        <v>1</v>
      </c>
      <c r="AP209" s="161" t="str">
        <f t="shared" ca="1" si="109"/>
        <v/>
      </c>
      <c r="AQ209" s="161">
        <f t="shared" ca="1" si="114"/>
        <v>1</v>
      </c>
      <c r="AR209" s="161" t="str">
        <f t="shared" ca="1" si="110"/>
        <v/>
      </c>
      <c r="AS209" s="161">
        <f t="shared" ca="1" si="111"/>
        <v>1</v>
      </c>
      <c r="AT209" s="159" t="str">
        <f t="shared" ca="1" si="90"/>
        <v/>
      </c>
      <c r="AU209" s="210">
        <f t="shared" ca="1" si="94"/>
        <v>14</v>
      </c>
      <c r="AV209" s="209"/>
      <c r="AW209" s="204">
        <f t="shared" si="112"/>
        <v>1218.2777777777776</v>
      </c>
      <c r="AX209" s="159"/>
      <c r="AZ209" s="159"/>
      <c r="BM209" s="207"/>
      <c r="BN209" s="212"/>
      <c r="BP209" s="209"/>
      <c r="BQ209" s="211"/>
      <c r="BR209" s="211"/>
      <c r="BS209" s="211"/>
      <c r="BT209" s="211"/>
      <c r="BU209" s="211"/>
      <c r="BV209" s="211"/>
      <c r="BW209" s="211"/>
      <c r="BX209" s="211"/>
      <c r="BY209" s="211"/>
      <c r="BZ209" s="211"/>
      <c r="CA209" s="209"/>
      <c r="CB209" s="224"/>
      <c r="CC209" s="204"/>
      <c r="CD209" s="204"/>
      <c r="CE209" s="204"/>
      <c r="CF209" s="211"/>
      <c r="CG209" s="211"/>
      <c r="CI209" s="209"/>
      <c r="CJ209" s="209"/>
      <c r="EH209" s="165"/>
      <c r="EI209" s="165"/>
      <c r="EJ209" s="166"/>
      <c r="EK209" s="209"/>
      <c r="EL209" s="211"/>
      <c r="EM209" s="211"/>
      <c r="EN209" s="211"/>
      <c r="EO209" s="211"/>
      <c r="EP209" s="211"/>
      <c r="ES209" s="165"/>
      <c r="ET209" s="165"/>
      <c r="EU209" s="166"/>
      <c r="EV209" s="209"/>
      <c r="EW209" s="211"/>
      <c r="EX209" s="211"/>
      <c r="EY209" s="211"/>
      <c r="EZ209" s="211"/>
      <c r="FA209" s="211"/>
      <c r="FD209" s="165"/>
      <c r="FE209" s="165"/>
      <c r="FF209" s="166"/>
      <c r="FG209" s="209"/>
      <c r="FH209" s="211"/>
      <c r="FI209" s="211"/>
      <c r="FJ209" s="211"/>
      <c r="FK209" s="211"/>
      <c r="FL209" s="211"/>
    </row>
    <row r="210" spans="9:168">
      <c r="I210" s="221">
        <f t="shared" si="115"/>
        <v>206</v>
      </c>
      <c r="J210" s="159">
        <f>'v-t_chart'!C207</f>
        <v>60</v>
      </c>
      <c r="K210" s="204">
        <f t="shared" ca="1" si="92"/>
        <v>175.73999999999998</v>
      </c>
      <c r="L210" s="205" t="b">
        <f>IF('Input&amp;Output'!$C$3=10,phase_chart!C207,IF('Input&amp;Output'!$C$3=21,phase_chart!G207,IF('Input&amp;Output'!$C$3=22,phase_chart!K207,IF('Input&amp;Output'!$C$3=31,phase_chart!O207,IF('Input&amp;Output'!$C$3=32,phase_chart!S207,"")))))</f>
        <v>0</v>
      </c>
      <c r="M210" s="206" t="b">
        <f>IF('Input&amp;Output'!$C$3=10,phase_chart!D207,IF('Input&amp;Output'!$C$3=21,phase_chart!H207,IF('Input&amp;Output'!$C$3=22,phase_chart!L207,IF('Input&amp;Output'!$C$3=31,phase_chart!P207,IF('Input&amp;Output'!$C$3=32,phase_chart!T207,"")))))</f>
        <v>1</v>
      </c>
      <c r="N210" s="205" t="b">
        <f>IF('Input&amp;Output'!$C$3=10,phase_chart!E207,IF('Input&amp;Output'!$C$3=21,phase_chart!I207,IF('Input&amp;Output'!$C$3=22,phase_chart!M207,IF('Input&amp;Output'!$C$3=31,phase_chart!Q207,IF('Input&amp;Output'!$C$3=32,phase_chart!U207,"")))))</f>
        <v>0</v>
      </c>
      <c r="P210" s="159">
        <f ca="1">IF(NOT($J210=0),IF($J210&lt;IF($P209=0,0,VLOOKUP(P209,tbL!$M$37:$Q$43,IF(L210=TRUE,2,4))),IF($J210&gt;=VLOOKUP(P209,tbL!$M$37:$Q$43,IF(L210=TRUE,3,5)),$P209,IF(AND(L209=TRUE,L210=TRUE),$P209,$P209-1)),IF(AND(L210=TRUE,J210=VLOOKUP(P209,tbL!$M$37:$Q$43,IF(L210=TRUE,2,4))),P209,IF($P209+1&gt;$C$12,$C$12,$P209+1))),0)</f>
        <v>1</v>
      </c>
      <c r="Q210" s="159">
        <f t="shared" ca="1" si="95"/>
        <v>1</v>
      </c>
      <c r="R210" s="207">
        <f t="shared" si="116"/>
        <v>0</v>
      </c>
      <c r="S210" s="208"/>
      <c r="T210" s="159">
        <f t="shared" si="113"/>
        <v>0</v>
      </c>
      <c r="U210" s="209" t="str">
        <f ca="1">IF(AND(T210=-1,N210=TRUE),"*",IF(AND(U209="*",N210=TRUE),"*",IF(AND(AND(L210=TRUE,U209="*"),J210&lt;VLOOKUP(V209+1,tbL!$M$38:$O$43,3)),"*","")))</f>
        <v/>
      </c>
      <c r="V210" s="204">
        <f t="shared" ca="1" si="96"/>
        <v>1</v>
      </c>
      <c r="Y210" s="159" t="str">
        <f t="shared" ca="1" si="97"/>
        <v/>
      </c>
      <c r="Z210" s="159" t="str">
        <f t="shared" si="98"/>
        <v/>
      </c>
      <c r="AA210" s="159">
        <f t="shared" ca="1" si="89"/>
        <v>1</v>
      </c>
      <c r="AC210" s="161" t="str">
        <f t="shared" ca="1" si="99"/>
        <v/>
      </c>
      <c r="AD210" s="161">
        <f t="shared" ca="1" si="100"/>
        <v>1</v>
      </c>
      <c r="AE210" s="161" t="str">
        <f t="shared" ca="1" si="101"/>
        <v/>
      </c>
      <c r="AF210" s="161">
        <f t="shared" ca="1" si="102"/>
        <v>1</v>
      </c>
      <c r="AG210" s="161" t="str">
        <f t="shared" ca="1" si="103"/>
        <v/>
      </c>
      <c r="AH210" s="161">
        <f t="shared" ca="1" si="104"/>
        <v>1</v>
      </c>
      <c r="AI210" s="161" t="str">
        <f t="shared" ca="1" si="105"/>
        <v/>
      </c>
      <c r="AJ210" s="161">
        <f t="shared" ca="1" si="106"/>
        <v>1</v>
      </c>
      <c r="AL210" s="161" t="str">
        <f t="shared" ca="1" si="107"/>
        <v/>
      </c>
      <c r="AM210" s="161">
        <f t="shared" ca="1" si="118"/>
        <v>1</v>
      </c>
      <c r="AN210" s="161" t="str">
        <f t="shared" ca="1" si="108"/>
        <v/>
      </c>
      <c r="AO210" s="161">
        <f t="shared" ca="1" si="117"/>
        <v>1</v>
      </c>
      <c r="AP210" s="161" t="str">
        <f t="shared" ca="1" si="109"/>
        <v/>
      </c>
      <c r="AQ210" s="161">
        <f t="shared" ca="1" si="114"/>
        <v>1</v>
      </c>
      <c r="AR210" s="161" t="str">
        <f t="shared" ca="1" si="110"/>
        <v/>
      </c>
      <c r="AS210" s="161">
        <f t="shared" ca="1" si="111"/>
        <v>1</v>
      </c>
      <c r="AT210" s="159" t="str">
        <f t="shared" ca="1" si="90"/>
        <v/>
      </c>
      <c r="AU210" s="210">
        <f t="shared" ca="1" si="94"/>
        <v>14</v>
      </c>
      <c r="AV210" s="209"/>
      <c r="AW210" s="204">
        <f t="shared" si="112"/>
        <v>1234.9444444444443</v>
      </c>
      <c r="AX210" s="159"/>
      <c r="AZ210" s="159"/>
      <c r="BM210" s="207"/>
      <c r="BN210" s="212"/>
      <c r="BP210" s="209"/>
      <c r="BQ210" s="211"/>
      <c r="BR210" s="211"/>
      <c r="BS210" s="211"/>
      <c r="BT210" s="211"/>
      <c r="BU210" s="211"/>
      <c r="BV210" s="211"/>
      <c r="BW210" s="211"/>
      <c r="BX210" s="211"/>
      <c r="BY210" s="211"/>
      <c r="BZ210" s="211"/>
      <c r="CA210" s="209"/>
      <c r="CB210" s="224"/>
      <c r="CC210" s="204"/>
      <c r="CD210" s="204"/>
      <c r="CE210" s="204"/>
      <c r="CF210" s="211"/>
      <c r="CG210" s="211"/>
      <c r="CI210" s="209"/>
      <c r="CJ210" s="209"/>
      <c r="EH210" s="165"/>
      <c r="EI210" s="165"/>
      <c r="EJ210" s="166"/>
      <c r="EK210" s="209"/>
      <c r="EL210" s="211"/>
      <c r="EM210" s="211"/>
      <c r="EN210" s="211"/>
      <c r="EO210" s="211"/>
      <c r="EP210" s="211"/>
      <c r="ES210" s="165"/>
      <c r="ET210" s="165"/>
      <c r="EU210" s="166"/>
      <c r="EV210" s="209"/>
      <c r="EW210" s="211"/>
      <c r="EX210" s="211"/>
      <c r="EY210" s="211"/>
      <c r="EZ210" s="211"/>
      <c r="FA210" s="211"/>
      <c r="FD210" s="165"/>
      <c r="FE210" s="165"/>
      <c r="FF210" s="166"/>
      <c r="FG210" s="209"/>
      <c r="FH210" s="211"/>
      <c r="FI210" s="211"/>
      <c r="FJ210" s="211"/>
      <c r="FK210" s="211"/>
      <c r="FL210" s="211"/>
    </row>
    <row r="211" spans="9:168">
      <c r="I211" s="221">
        <f t="shared" si="115"/>
        <v>207</v>
      </c>
      <c r="J211" s="159">
        <f>'v-t_chart'!C208</f>
        <v>60</v>
      </c>
      <c r="K211" s="204">
        <f t="shared" ca="1" si="92"/>
        <v>175.73999999999998</v>
      </c>
      <c r="L211" s="205" t="b">
        <f>IF('Input&amp;Output'!$C$3=10,phase_chart!C208,IF('Input&amp;Output'!$C$3=21,phase_chart!G208,IF('Input&amp;Output'!$C$3=22,phase_chart!K208,IF('Input&amp;Output'!$C$3=31,phase_chart!O208,IF('Input&amp;Output'!$C$3=32,phase_chart!S208,"")))))</f>
        <v>0</v>
      </c>
      <c r="M211" s="206" t="b">
        <f>IF('Input&amp;Output'!$C$3=10,phase_chart!D208,IF('Input&amp;Output'!$C$3=21,phase_chart!H208,IF('Input&amp;Output'!$C$3=22,phase_chart!L208,IF('Input&amp;Output'!$C$3=31,phase_chart!P208,IF('Input&amp;Output'!$C$3=32,phase_chart!T208,"")))))</f>
        <v>1</v>
      </c>
      <c r="N211" s="205" t="b">
        <f>IF('Input&amp;Output'!$C$3=10,phase_chart!E208,IF('Input&amp;Output'!$C$3=21,phase_chart!I208,IF('Input&amp;Output'!$C$3=22,phase_chart!M208,IF('Input&amp;Output'!$C$3=31,phase_chart!Q208,IF('Input&amp;Output'!$C$3=32,phase_chart!U208,"")))))</f>
        <v>0</v>
      </c>
      <c r="P211" s="159">
        <f ca="1">IF(NOT($J211=0),IF($J211&lt;IF($P210=0,0,VLOOKUP(P210,tbL!$M$37:$Q$43,IF(L211=TRUE,2,4))),IF($J211&gt;=VLOOKUP(P210,tbL!$M$37:$Q$43,IF(L211=TRUE,3,5)),$P210,IF(AND(L210=TRUE,L211=TRUE),$P210,$P210-1)),IF(AND(L211=TRUE,J211=VLOOKUP(P210,tbL!$M$37:$Q$43,IF(L211=TRUE,2,4))),P210,IF($P210+1&gt;$C$12,$C$12,$P210+1))),0)</f>
        <v>1</v>
      </c>
      <c r="Q211" s="159">
        <f t="shared" ca="1" si="95"/>
        <v>1</v>
      </c>
      <c r="R211" s="207">
        <f t="shared" si="116"/>
        <v>0</v>
      </c>
      <c r="S211" s="208"/>
      <c r="T211" s="159">
        <f t="shared" si="113"/>
        <v>0</v>
      </c>
      <c r="U211" s="209" t="str">
        <f ca="1">IF(AND(T211=-1,N211=TRUE),"*",IF(AND(U210="*",N211=TRUE),"*",IF(AND(AND(L211=TRUE,U210="*"),J211&lt;VLOOKUP(V210+1,tbL!$M$38:$O$43,3)),"*","")))</f>
        <v/>
      </c>
      <c r="V211" s="204">
        <f t="shared" ca="1" si="96"/>
        <v>1</v>
      </c>
      <c r="Y211" s="159" t="str">
        <f t="shared" ca="1" si="97"/>
        <v/>
      </c>
      <c r="Z211" s="159" t="str">
        <f t="shared" si="98"/>
        <v/>
      </c>
      <c r="AA211" s="159">
        <f t="shared" ca="1" si="89"/>
        <v>1</v>
      </c>
      <c r="AC211" s="161" t="str">
        <f t="shared" ca="1" si="99"/>
        <v/>
      </c>
      <c r="AD211" s="161">
        <f t="shared" ca="1" si="100"/>
        <v>1</v>
      </c>
      <c r="AE211" s="161" t="str">
        <f t="shared" ca="1" si="101"/>
        <v/>
      </c>
      <c r="AF211" s="161">
        <f t="shared" ca="1" si="102"/>
        <v>1</v>
      </c>
      <c r="AG211" s="161" t="str">
        <f t="shared" ca="1" si="103"/>
        <v/>
      </c>
      <c r="AH211" s="161">
        <f t="shared" ca="1" si="104"/>
        <v>1</v>
      </c>
      <c r="AI211" s="161" t="str">
        <f t="shared" ca="1" si="105"/>
        <v/>
      </c>
      <c r="AJ211" s="161">
        <f t="shared" ca="1" si="106"/>
        <v>1</v>
      </c>
      <c r="AL211" s="161" t="str">
        <f t="shared" ca="1" si="107"/>
        <v/>
      </c>
      <c r="AM211" s="161">
        <f t="shared" ca="1" si="118"/>
        <v>1</v>
      </c>
      <c r="AN211" s="161" t="str">
        <f t="shared" ca="1" si="108"/>
        <v/>
      </c>
      <c r="AO211" s="161">
        <f t="shared" ca="1" si="117"/>
        <v>1</v>
      </c>
      <c r="AP211" s="161" t="str">
        <f t="shared" ca="1" si="109"/>
        <v/>
      </c>
      <c r="AQ211" s="161">
        <f t="shared" ca="1" si="114"/>
        <v>1</v>
      </c>
      <c r="AR211" s="161" t="str">
        <f t="shared" ca="1" si="110"/>
        <v/>
      </c>
      <c r="AS211" s="161">
        <f t="shared" ca="1" si="111"/>
        <v>1</v>
      </c>
      <c r="AT211" s="159" t="str">
        <f t="shared" ca="1" si="90"/>
        <v/>
      </c>
      <c r="AU211" s="210">
        <f t="shared" ca="1" si="94"/>
        <v>14</v>
      </c>
      <c r="AV211" s="209"/>
      <c r="AW211" s="204">
        <f t="shared" si="112"/>
        <v>1251.6111111111111</v>
      </c>
      <c r="AX211" s="159"/>
      <c r="AZ211" s="159"/>
      <c r="BM211" s="207"/>
      <c r="BN211" s="212"/>
      <c r="BP211" s="209"/>
      <c r="BQ211" s="211"/>
      <c r="BR211" s="211"/>
      <c r="BS211" s="211"/>
      <c r="BT211" s="211"/>
      <c r="BU211" s="211"/>
      <c r="BV211" s="211"/>
      <c r="BW211" s="211"/>
      <c r="BX211" s="211"/>
      <c r="BY211" s="211"/>
      <c r="BZ211" s="211"/>
      <c r="CA211" s="209"/>
      <c r="CB211" s="224"/>
      <c r="CC211" s="204"/>
      <c r="CD211" s="204"/>
      <c r="CE211" s="204"/>
      <c r="CF211" s="211"/>
      <c r="CG211" s="211"/>
      <c r="CI211" s="209"/>
      <c r="CJ211" s="209"/>
      <c r="EH211" s="165"/>
      <c r="EI211" s="165"/>
      <c r="EJ211" s="166"/>
      <c r="EK211" s="209"/>
      <c r="EL211" s="211"/>
      <c r="EM211" s="211"/>
      <c r="EN211" s="211"/>
      <c r="EO211" s="211"/>
      <c r="EP211" s="211"/>
      <c r="ES211" s="165"/>
      <c r="ET211" s="165"/>
      <c r="EU211" s="166"/>
      <c r="EV211" s="209"/>
      <c r="EW211" s="211"/>
      <c r="EX211" s="211"/>
      <c r="EY211" s="211"/>
      <c r="EZ211" s="211"/>
      <c r="FA211" s="211"/>
      <c r="FD211" s="165"/>
      <c r="FE211" s="165"/>
      <c r="FF211" s="166"/>
      <c r="FG211" s="209"/>
      <c r="FH211" s="211"/>
      <c r="FI211" s="211"/>
      <c r="FJ211" s="211"/>
      <c r="FK211" s="211"/>
      <c r="FL211" s="211"/>
    </row>
    <row r="212" spans="9:168">
      <c r="I212" s="221">
        <f t="shared" si="115"/>
        <v>208</v>
      </c>
      <c r="J212" s="159">
        <f>'v-t_chart'!C209</f>
        <v>59.9</v>
      </c>
      <c r="K212" s="204">
        <f t="shared" ca="1" si="92"/>
        <v>175.44709999999998</v>
      </c>
      <c r="L212" s="205" t="b">
        <f>IF('Input&amp;Output'!$C$3=10,phase_chart!C209,IF('Input&amp;Output'!$C$3=21,phase_chart!G209,IF('Input&amp;Output'!$C$3=22,phase_chart!K209,IF('Input&amp;Output'!$C$3=31,phase_chart!O209,IF('Input&amp;Output'!$C$3=32,phase_chart!S209,"")))))</f>
        <v>0</v>
      </c>
      <c r="M212" s="206" t="b">
        <f>IF('Input&amp;Output'!$C$3=10,phase_chart!D209,IF('Input&amp;Output'!$C$3=21,phase_chart!H209,IF('Input&amp;Output'!$C$3=22,phase_chart!L209,IF('Input&amp;Output'!$C$3=31,phase_chart!P209,IF('Input&amp;Output'!$C$3=32,phase_chart!T209,"")))))</f>
        <v>1</v>
      </c>
      <c r="N212" s="205" t="b">
        <f>IF('Input&amp;Output'!$C$3=10,phase_chart!E209,IF('Input&amp;Output'!$C$3=21,phase_chart!I209,IF('Input&amp;Output'!$C$3=22,phase_chart!M209,IF('Input&amp;Output'!$C$3=31,phase_chart!Q209,IF('Input&amp;Output'!$C$3=32,phase_chart!U209,"")))))</f>
        <v>0</v>
      </c>
      <c r="P212" s="159">
        <f ca="1">IF(NOT($J212=0),IF($J212&lt;IF($P211=0,0,VLOOKUP(P211,tbL!$M$37:$Q$43,IF(L212=TRUE,2,4))),IF($J212&gt;=VLOOKUP(P211,tbL!$M$37:$Q$43,IF(L212=TRUE,3,5)),$P211,IF(AND(L211=TRUE,L212=TRUE),$P211,$P211-1)),IF(AND(L212=TRUE,J212=VLOOKUP(P211,tbL!$M$37:$Q$43,IF(L212=TRUE,2,4))),P211,IF($P211+1&gt;$C$12,$C$12,$P211+1))),0)</f>
        <v>1</v>
      </c>
      <c r="Q212" s="159">
        <f t="shared" ca="1" si="95"/>
        <v>1</v>
      </c>
      <c r="R212" s="207">
        <f t="shared" si="116"/>
        <v>0</v>
      </c>
      <c r="S212" s="208"/>
      <c r="T212" s="159">
        <f t="shared" si="113"/>
        <v>0</v>
      </c>
      <c r="U212" s="209" t="str">
        <f ca="1">IF(AND(T212=-1,N212=TRUE),"*",IF(AND(U211="*",N212=TRUE),"*",IF(AND(AND(L212=TRUE,U211="*"),J212&lt;VLOOKUP(V211+1,tbL!$M$38:$O$43,3)),"*","")))</f>
        <v/>
      </c>
      <c r="V212" s="204">
        <f t="shared" ca="1" si="96"/>
        <v>1</v>
      </c>
      <c r="Y212" s="159" t="str">
        <f t="shared" ca="1" si="97"/>
        <v/>
      </c>
      <c r="Z212" s="159" t="str">
        <f t="shared" si="98"/>
        <v/>
      </c>
      <c r="AA212" s="159">
        <f t="shared" ca="1" si="89"/>
        <v>1</v>
      </c>
      <c r="AC212" s="161" t="str">
        <f t="shared" ca="1" si="99"/>
        <v/>
      </c>
      <c r="AD212" s="161">
        <f t="shared" ca="1" si="100"/>
        <v>1</v>
      </c>
      <c r="AE212" s="161" t="str">
        <f t="shared" ca="1" si="101"/>
        <v/>
      </c>
      <c r="AF212" s="161">
        <f t="shared" ca="1" si="102"/>
        <v>1</v>
      </c>
      <c r="AG212" s="161" t="str">
        <f t="shared" ca="1" si="103"/>
        <v/>
      </c>
      <c r="AH212" s="161">
        <f t="shared" ca="1" si="104"/>
        <v>1</v>
      </c>
      <c r="AI212" s="161" t="str">
        <f t="shared" ca="1" si="105"/>
        <v/>
      </c>
      <c r="AJ212" s="161">
        <f t="shared" ca="1" si="106"/>
        <v>1</v>
      </c>
      <c r="AL212" s="161" t="str">
        <f t="shared" ca="1" si="107"/>
        <v/>
      </c>
      <c r="AM212" s="161">
        <f t="shared" ca="1" si="118"/>
        <v>1</v>
      </c>
      <c r="AN212" s="161" t="str">
        <f t="shared" ca="1" si="108"/>
        <v/>
      </c>
      <c r="AO212" s="161">
        <f t="shared" ca="1" si="117"/>
        <v>1</v>
      </c>
      <c r="AP212" s="161" t="str">
        <f t="shared" ca="1" si="109"/>
        <v/>
      </c>
      <c r="AQ212" s="161">
        <f t="shared" ca="1" si="114"/>
        <v>1</v>
      </c>
      <c r="AR212" s="161" t="str">
        <f t="shared" ca="1" si="110"/>
        <v/>
      </c>
      <c r="AS212" s="161">
        <f t="shared" ca="1" si="111"/>
        <v>1</v>
      </c>
      <c r="AT212" s="159" t="str">
        <f t="shared" ca="1" si="90"/>
        <v/>
      </c>
      <c r="AU212" s="210">
        <f t="shared" ca="1" si="94"/>
        <v>14</v>
      </c>
      <c r="AV212" s="209"/>
      <c r="AW212" s="204">
        <f t="shared" si="112"/>
        <v>1268.25</v>
      </c>
      <c r="AX212" s="159"/>
      <c r="AZ212" s="159"/>
      <c r="BM212" s="207"/>
      <c r="BN212" s="212"/>
      <c r="BP212" s="209"/>
      <c r="BQ212" s="211"/>
      <c r="BR212" s="211"/>
      <c r="BS212" s="211"/>
      <c r="BT212" s="211"/>
      <c r="BU212" s="211"/>
      <c r="BV212" s="211"/>
      <c r="BW212" s="211"/>
      <c r="BX212" s="211"/>
      <c r="BY212" s="211"/>
      <c r="BZ212" s="211"/>
      <c r="CA212" s="209"/>
      <c r="CB212" s="224"/>
      <c r="CC212" s="204"/>
      <c r="CD212" s="204"/>
      <c r="CE212" s="204"/>
      <c r="CF212" s="211"/>
      <c r="CG212" s="211"/>
      <c r="CI212" s="209"/>
      <c r="CJ212" s="209"/>
      <c r="EH212" s="165"/>
      <c r="EI212" s="165"/>
      <c r="EJ212" s="166"/>
      <c r="EK212" s="209"/>
      <c r="EL212" s="211"/>
      <c r="EM212" s="211"/>
      <c r="EN212" s="211"/>
      <c r="EO212" s="211"/>
      <c r="EP212" s="211"/>
      <c r="ES212" s="165"/>
      <c r="ET212" s="165"/>
      <c r="EU212" s="166"/>
      <c r="EV212" s="209"/>
      <c r="EW212" s="211"/>
      <c r="EX212" s="211"/>
      <c r="EY212" s="211"/>
      <c r="EZ212" s="211"/>
      <c r="FA212" s="211"/>
      <c r="FD212" s="165"/>
      <c r="FE212" s="165"/>
      <c r="FF212" s="166"/>
      <c r="FG212" s="209"/>
      <c r="FH212" s="211"/>
      <c r="FI212" s="211"/>
      <c r="FJ212" s="211"/>
      <c r="FK212" s="211"/>
      <c r="FL212" s="211"/>
    </row>
    <row r="213" spans="9:168">
      <c r="I213" s="221">
        <f t="shared" si="115"/>
        <v>209</v>
      </c>
      <c r="J213" s="159">
        <f>'v-t_chart'!C210</f>
        <v>59.9</v>
      </c>
      <c r="K213" s="204">
        <f t="shared" ca="1" si="92"/>
        <v>175.44709999999998</v>
      </c>
      <c r="L213" s="205" t="b">
        <f>IF('Input&amp;Output'!$C$3=10,phase_chart!C210,IF('Input&amp;Output'!$C$3=21,phase_chart!G210,IF('Input&amp;Output'!$C$3=22,phase_chart!K210,IF('Input&amp;Output'!$C$3=31,phase_chart!O210,IF('Input&amp;Output'!$C$3=32,phase_chart!S210,"")))))</f>
        <v>0</v>
      </c>
      <c r="M213" s="206" t="b">
        <f>IF('Input&amp;Output'!$C$3=10,phase_chart!D210,IF('Input&amp;Output'!$C$3=21,phase_chart!H210,IF('Input&amp;Output'!$C$3=22,phase_chart!L210,IF('Input&amp;Output'!$C$3=31,phase_chart!P210,IF('Input&amp;Output'!$C$3=32,phase_chart!T210,"")))))</f>
        <v>1</v>
      </c>
      <c r="N213" s="205" t="b">
        <f>IF('Input&amp;Output'!$C$3=10,phase_chart!E210,IF('Input&amp;Output'!$C$3=21,phase_chart!I210,IF('Input&amp;Output'!$C$3=22,phase_chart!M210,IF('Input&amp;Output'!$C$3=31,phase_chart!Q210,IF('Input&amp;Output'!$C$3=32,phase_chart!U210,"")))))</f>
        <v>0</v>
      </c>
      <c r="P213" s="159">
        <f ca="1">IF(NOT($J213=0),IF($J213&lt;IF($P212=0,0,VLOOKUP(P212,tbL!$M$37:$Q$43,IF(L213=TRUE,2,4))),IF($J213&gt;=VLOOKUP(P212,tbL!$M$37:$Q$43,IF(L213=TRUE,3,5)),$P212,IF(AND(L212=TRUE,L213=TRUE),$P212,$P212-1)),IF(AND(L213=TRUE,J213=VLOOKUP(P212,tbL!$M$37:$Q$43,IF(L213=TRUE,2,4))),P212,IF($P212+1&gt;$C$12,$C$12,$P212+1))),0)</f>
        <v>1</v>
      </c>
      <c r="Q213" s="159">
        <f t="shared" ca="1" si="95"/>
        <v>1</v>
      </c>
      <c r="R213" s="207">
        <f t="shared" si="116"/>
        <v>0</v>
      </c>
      <c r="S213" s="208"/>
      <c r="T213" s="159">
        <f t="shared" si="113"/>
        <v>0</v>
      </c>
      <c r="U213" s="209" t="str">
        <f ca="1">IF(AND(T213=-1,N213=TRUE),"*",IF(AND(U212="*",N213=TRUE),"*",IF(AND(AND(L213=TRUE,U212="*"),J213&lt;VLOOKUP(V212+1,tbL!$M$38:$O$43,3)),"*","")))</f>
        <v/>
      </c>
      <c r="V213" s="204">
        <f t="shared" ca="1" si="96"/>
        <v>1</v>
      </c>
      <c r="Y213" s="159" t="str">
        <f t="shared" ca="1" si="97"/>
        <v/>
      </c>
      <c r="Z213" s="159" t="str">
        <f t="shared" si="98"/>
        <v/>
      </c>
      <c r="AA213" s="159">
        <f t="shared" ca="1" si="89"/>
        <v>1</v>
      </c>
      <c r="AC213" s="161" t="str">
        <f t="shared" ca="1" si="99"/>
        <v/>
      </c>
      <c r="AD213" s="161">
        <f t="shared" ca="1" si="100"/>
        <v>1</v>
      </c>
      <c r="AE213" s="161" t="str">
        <f t="shared" ca="1" si="101"/>
        <v/>
      </c>
      <c r="AF213" s="161">
        <f t="shared" ca="1" si="102"/>
        <v>1</v>
      </c>
      <c r="AG213" s="161" t="str">
        <f t="shared" ca="1" si="103"/>
        <v/>
      </c>
      <c r="AH213" s="161">
        <f t="shared" ca="1" si="104"/>
        <v>1</v>
      </c>
      <c r="AI213" s="161" t="str">
        <f t="shared" ca="1" si="105"/>
        <v/>
      </c>
      <c r="AJ213" s="161">
        <f t="shared" ca="1" si="106"/>
        <v>1</v>
      </c>
      <c r="AL213" s="161" t="str">
        <f t="shared" ca="1" si="107"/>
        <v/>
      </c>
      <c r="AM213" s="161">
        <f t="shared" ca="1" si="118"/>
        <v>1</v>
      </c>
      <c r="AN213" s="161" t="str">
        <f t="shared" ca="1" si="108"/>
        <v/>
      </c>
      <c r="AO213" s="161">
        <f t="shared" ca="1" si="117"/>
        <v>1</v>
      </c>
      <c r="AP213" s="161" t="str">
        <f t="shared" ca="1" si="109"/>
        <v/>
      </c>
      <c r="AQ213" s="161">
        <f t="shared" ca="1" si="114"/>
        <v>1</v>
      </c>
      <c r="AR213" s="161" t="str">
        <f t="shared" ca="1" si="110"/>
        <v/>
      </c>
      <c r="AS213" s="161">
        <f t="shared" ca="1" si="111"/>
        <v>1</v>
      </c>
      <c r="AT213" s="159" t="str">
        <f t="shared" ca="1" si="90"/>
        <v/>
      </c>
      <c r="AU213" s="210">
        <f t="shared" ca="1" si="94"/>
        <v>14</v>
      </c>
      <c r="AV213" s="209"/>
      <c r="AW213" s="204">
        <f t="shared" si="112"/>
        <v>1284.8888888888889</v>
      </c>
      <c r="AX213" s="159"/>
      <c r="AZ213" s="159"/>
      <c r="BM213" s="207"/>
      <c r="BN213" s="212"/>
      <c r="BP213" s="209"/>
      <c r="BQ213" s="211"/>
      <c r="BR213" s="211"/>
      <c r="BS213" s="211"/>
      <c r="BT213" s="211"/>
      <c r="BU213" s="211"/>
      <c r="BV213" s="211"/>
      <c r="BW213" s="211"/>
      <c r="BX213" s="211"/>
      <c r="BY213" s="211"/>
      <c r="BZ213" s="211"/>
      <c r="CA213" s="209"/>
      <c r="CB213" s="224"/>
      <c r="CC213" s="204"/>
      <c r="CD213" s="204"/>
      <c r="CE213" s="204"/>
      <c r="CF213" s="211"/>
      <c r="CG213" s="211"/>
      <c r="CI213" s="209"/>
      <c r="CJ213" s="209"/>
      <c r="EH213" s="165"/>
      <c r="EI213" s="165"/>
      <c r="EJ213" s="166"/>
      <c r="EK213" s="209"/>
      <c r="EL213" s="211"/>
      <c r="EM213" s="211"/>
      <c r="EN213" s="211"/>
      <c r="EO213" s="211"/>
      <c r="EP213" s="211"/>
      <c r="ES213" s="165"/>
      <c r="ET213" s="165"/>
      <c r="EU213" s="166"/>
      <c r="EV213" s="209"/>
      <c r="EW213" s="211"/>
      <c r="EX213" s="211"/>
      <c r="EY213" s="211"/>
      <c r="EZ213" s="211"/>
      <c r="FA213" s="211"/>
      <c r="FD213" s="165"/>
      <c r="FE213" s="165"/>
      <c r="FF213" s="166"/>
      <c r="FG213" s="209"/>
      <c r="FH213" s="211"/>
      <c r="FI213" s="211"/>
      <c r="FJ213" s="211"/>
      <c r="FK213" s="211"/>
      <c r="FL213" s="211"/>
    </row>
    <row r="214" spans="9:168">
      <c r="I214" s="221">
        <f t="shared" si="115"/>
        <v>210</v>
      </c>
      <c r="J214" s="159">
        <f>'v-t_chart'!C211</f>
        <v>59.9</v>
      </c>
      <c r="K214" s="204">
        <f t="shared" ca="1" si="92"/>
        <v>175.44709999999998</v>
      </c>
      <c r="L214" s="205" t="b">
        <f>IF('Input&amp;Output'!$C$3=10,phase_chart!C211,IF('Input&amp;Output'!$C$3=21,phase_chart!G211,IF('Input&amp;Output'!$C$3=22,phase_chart!K211,IF('Input&amp;Output'!$C$3=31,phase_chart!O211,IF('Input&amp;Output'!$C$3=32,phase_chart!S211,"")))))</f>
        <v>0</v>
      </c>
      <c r="M214" s="206" t="b">
        <f>IF('Input&amp;Output'!$C$3=10,phase_chart!D211,IF('Input&amp;Output'!$C$3=21,phase_chart!H211,IF('Input&amp;Output'!$C$3=22,phase_chart!L211,IF('Input&amp;Output'!$C$3=31,phase_chart!P211,IF('Input&amp;Output'!$C$3=32,phase_chart!T211,"")))))</f>
        <v>1</v>
      </c>
      <c r="N214" s="205" t="b">
        <f>IF('Input&amp;Output'!$C$3=10,phase_chart!E211,IF('Input&amp;Output'!$C$3=21,phase_chart!I211,IF('Input&amp;Output'!$C$3=22,phase_chart!M211,IF('Input&amp;Output'!$C$3=31,phase_chart!Q211,IF('Input&amp;Output'!$C$3=32,phase_chart!U211,"")))))</f>
        <v>0</v>
      </c>
      <c r="P214" s="159">
        <f ca="1">IF(NOT($J214=0),IF($J214&lt;IF($P213=0,0,VLOOKUP(P213,tbL!$M$37:$Q$43,IF(L214=TRUE,2,4))),IF($J214&gt;=VLOOKUP(P213,tbL!$M$37:$Q$43,IF(L214=TRUE,3,5)),$P213,IF(AND(L213=TRUE,L214=TRUE),$P213,$P213-1)),IF(AND(L214=TRUE,J214=VLOOKUP(P213,tbL!$M$37:$Q$43,IF(L214=TRUE,2,4))),P213,IF($P213+1&gt;$C$12,$C$12,$P213+1))),0)</f>
        <v>1</v>
      </c>
      <c r="Q214" s="159">
        <f t="shared" ca="1" si="95"/>
        <v>1</v>
      </c>
      <c r="R214" s="207">
        <f t="shared" si="116"/>
        <v>0</v>
      </c>
      <c r="S214" s="208"/>
      <c r="T214" s="159">
        <f t="shared" si="113"/>
        <v>0</v>
      </c>
      <c r="U214" s="209" t="str">
        <f ca="1">IF(AND(T214=-1,N214=TRUE),"*",IF(AND(U213="*",N214=TRUE),"*",IF(AND(AND(L214=TRUE,U213="*"),J214&lt;VLOOKUP(V213+1,tbL!$M$38:$O$43,3)),"*","")))</f>
        <v/>
      </c>
      <c r="V214" s="204">
        <f t="shared" ca="1" si="96"/>
        <v>1</v>
      </c>
      <c r="Y214" s="159" t="str">
        <f t="shared" ca="1" si="97"/>
        <v/>
      </c>
      <c r="Z214" s="159" t="str">
        <f t="shared" si="98"/>
        <v/>
      </c>
      <c r="AA214" s="159">
        <f t="shared" ca="1" si="89"/>
        <v>1</v>
      </c>
      <c r="AC214" s="161" t="str">
        <f t="shared" ca="1" si="99"/>
        <v/>
      </c>
      <c r="AD214" s="161">
        <f t="shared" ca="1" si="100"/>
        <v>1</v>
      </c>
      <c r="AE214" s="161" t="str">
        <f t="shared" ca="1" si="101"/>
        <v/>
      </c>
      <c r="AF214" s="161">
        <f t="shared" ca="1" si="102"/>
        <v>1</v>
      </c>
      <c r="AG214" s="161" t="str">
        <f t="shared" ca="1" si="103"/>
        <v/>
      </c>
      <c r="AH214" s="161">
        <f t="shared" ca="1" si="104"/>
        <v>1</v>
      </c>
      <c r="AI214" s="161" t="str">
        <f t="shared" ca="1" si="105"/>
        <v/>
      </c>
      <c r="AJ214" s="161">
        <f t="shared" ca="1" si="106"/>
        <v>1</v>
      </c>
      <c r="AL214" s="161" t="str">
        <f t="shared" ca="1" si="107"/>
        <v/>
      </c>
      <c r="AM214" s="161">
        <f t="shared" ca="1" si="118"/>
        <v>1</v>
      </c>
      <c r="AN214" s="161" t="str">
        <f t="shared" ca="1" si="108"/>
        <v/>
      </c>
      <c r="AO214" s="161">
        <f t="shared" ca="1" si="117"/>
        <v>1</v>
      </c>
      <c r="AP214" s="161" t="str">
        <f t="shared" ca="1" si="109"/>
        <v/>
      </c>
      <c r="AQ214" s="161">
        <f t="shared" ca="1" si="114"/>
        <v>1</v>
      </c>
      <c r="AR214" s="161" t="str">
        <f t="shared" ca="1" si="110"/>
        <v/>
      </c>
      <c r="AS214" s="161">
        <f t="shared" ca="1" si="111"/>
        <v>1</v>
      </c>
      <c r="AT214" s="159" t="str">
        <f t="shared" ca="1" si="90"/>
        <v/>
      </c>
      <c r="AU214" s="210">
        <f t="shared" ca="1" si="94"/>
        <v>14</v>
      </c>
      <c r="AV214" s="209"/>
      <c r="AW214" s="204">
        <f t="shared" si="112"/>
        <v>1301.5277777777778</v>
      </c>
      <c r="AX214" s="159"/>
      <c r="AZ214" s="159"/>
      <c r="BM214" s="207"/>
      <c r="BN214" s="212"/>
      <c r="BP214" s="209"/>
      <c r="BQ214" s="211"/>
      <c r="BR214" s="211"/>
      <c r="BS214" s="211"/>
      <c r="BT214" s="211"/>
      <c r="BU214" s="211"/>
      <c r="BV214" s="211"/>
      <c r="BW214" s="211"/>
      <c r="BX214" s="211"/>
      <c r="BY214" s="211"/>
      <c r="BZ214" s="211"/>
      <c r="CA214" s="209"/>
      <c r="CB214" s="224"/>
      <c r="CC214" s="204"/>
      <c r="CD214" s="204"/>
      <c r="CE214" s="204"/>
      <c r="CF214" s="211"/>
      <c r="CG214" s="211"/>
      <c r="CI214" s="209"/>
      <c r="CJ214" s="209"/>
      <c r="EH214" s="165"/>
      <c r="EI214" s="165"/>
      <c r="EJ214" s="166"/>
      <c r="EK214" s="209"/>
      <c r="EL214" s="211"/>
      <c r="EM214" s="211"/>
      <c r="EN214" s="211"/>
      <c r="EO214" s="211"/>
      <c r="EP214" s="211"/>
      <c r="ES214" s="165"/>
      <c r="ET214" s="165"/>
      <c r="EU214" s="166"/>
      <c r="EV214" s="209"/>
      <c r="EW214" s="211"/>
      <c r="EX214" s="211"/>
      <c r="EY214" s="211"/>
      <c r="EZ214" s="211"/>
      <c r="FA214" s="211"/>
      <c r="FD214" s="165"/>
      <c r="FE214" s="165"/>
      <c r="FF214" s="166"/>
      <c r="FG214" s="209"/>
      <c r="FH214" s="211"/>
      <c r="FI214" s="211"/>
      <c r="FJ214" s="211"/>
      <c r="FK214" s="211"/>
      <c r="FL214" s="211"/>
    </row>
    <row r="215" spans="9:168">
      <c r="I215" s="221">
        <f t="shared" si="115"/>
        <v>211</v>
      </c>
      <c r="J215" s="159">
        <f>'v-t_chart'!C212</f>
        <v>59.9</v>
      </c>
      <c r="K215" s="204">
        <f t="shared" ca="1" si="92"/>
        <v>175.44709999999998</v>
      </c>
      <c r="L215" s="205" t="b">
        <f>IF('Input&amp;Output'!$C$3=10,phase_chart!C212,IF('Input&amp;Output'!$C$3=21,phase_chart!G212,IF('Input&amp;Output'!$C$3=22,phase_chart!K212,IF('Input&amp;Output'!$C$3=31,phase_chart!O212,IF('Input&amp;Output'!$C$3=32,phase_chart!S212,"")))))</f>
        <v>0</v>
      </c>
      <c r="M215" s="206" t="b">
        <f>IF('Input&amp;Output'!$C$3=10,phase_chart!D212,IF('Input&amp;Output'!$C$3=21,phase_chart!H212,IF('Input&amp;Output'!$C$3=22,phase_chart!L212,IF('Input&amp;Output'!$C$3=31,phase_chart!P212,IF('Input&amp;Output'!$C$3=32,phase_chart!T212,"")))))</f>
        <v>1</v>
      </c>
      <c r="N215" s="205" t="b">
        <f>IF('Input&amp;Output'!$C$3=10,phase_chart!E212,IF('Input&amp;Output'!$C$3=21,phase_chart!I212,IF('Input&amp;Output'!$C$3=22,phase_chart!M212,IF('Input&amp;Output'!$C$3=31,phase_chart!Q212,IF('Input&amp;Output'!$C$3=32,phase_chart!U212,"")))))</f>
        <v>0</v>
      </c>
      <c r="P215" s="159">
        <f ca="1">IF(NOT($J215=0),IF($J215&lt;IF($P214=0,0,VLOOKUP(P214,tbL!$M$37:$Q$43,IF(L215=TRUE,2,4))),IF($J215&gt;=VLOOKUP(P214,tbL!$M$37:$Q$43,IF(L215=TRUE,3,5)),$P214,IF(AND(L214=TRUE,L215=TRUE),$P214,$P214-1)),IF(AND(L215=TRUE,J215=VLOOKUP(P214,tbL!$M$37:$Q$43,IF(L215=TRUE,2,4))),P214,IF($P214+1&gt;$C$12,$C$12,$P214+1))),0)</f>
        <v>1</v>
      </c>
      <c r="Q215" s="159">
        <f t="shared" ca="1" si="95"/>
        <v>1</v>
      </c>
      <c r="R215" s="207">
        <f t="shared" si="116"/>
        <v>0</v>
      </c>
      <c r="S215" s="208"/>
      <c r="T215" s="159">
        <f t="shared" si="113"/>
        <v>0</v>
      </c>
      <c r="U215" s="209" t="str">
        <f ca="1">IF(AND(T215=-1,N215=TRUE),"*",IF(AND(U214="*",N215=TRUE),"*",IF(AND(AND(L215=TRUE,U214="*"),J215&lt;VLOOKUP(V214+1,tbL!$M$38:$O$43,3)),"*","")))</f>
        <v/>
      </c>
      <c r="V215" s="204">
        <f t="shared" ca="1" si="96"/>
        <v>1</v>
      </c>
      <c r="Y215" s="159" t="str">
        <f t="shared" ca="1" si="97"/>
        <v/>
      </c>
      <c r="Z215" s="159" t="str">
        <f t="shared" si="98"/>
        <v/>
      </c>
      <c r="AA215" s="159">
        <f t="shared" ca="1" si="89"/>
        <v>1</v>
      </c>
      <c r="AC215" s="161" t="str">
        <f t="shared" ca="1" si="99"/>
        <v/>
      </c>
      <c r="AD215" s="161">
        <f t="shared" ca="1" si="100"/>
        <v>1</v>
      </c>
      <c r="AE215" s="161" t="str">
        <f t="shared" ca="1" si="101"/>
        <v/>
      </c>
      <c r="AF215" s="161">
        <f t="shared" ca="1" si="102"/>
        <v>1</v>
      </c>
      <c r="AG215" s="161" t="str">
        <f t="shared" ca="1" si="103"/>
        <v/>
      </c>
      <c r="AH215" s="161">
        <f t="shared" ca="1" si="104"/>
        <v>1</v>
      </c>
      <c r="AI215" s="161" t="str">
        <f t="shared" ca="1" si="105"/>
        <v/>
      </c>
      <c r="AJ215" s="161">
        <f t="shared" ca="1" si="106"/>
        <v>1</v>
      </c>
      <c r="AL215" s="161" t="str">
        <f t="shared" ca="1" si="107"/>
        <v/>
      </c>
      <c r="AM215" s="161">
        <f t="shared" ca="1" si="118"/>
        <v>1</v>
      </c>
      <c r="AN215" s="161" t="str">
        <f t="shared" ca="1" si="108"/>
        <v/>
      </c>
      <c r="AO215" s="161">
        <f t="shared" ca="1" si="117"/>
        <v>1</v>
      </c>
      <c r="AP215" s="161" t="str">
        <f t="shared" ca="1" si="109"/>
        <v/>
      </c>
      <c r="AQ215" s="161">
        <f t="shared" ca="1" si="114"/>
        <v>1</v>
      </c>
      <c r="AR215" s="161" t="str">
        <f t="shared" ca="1" si="110"/>
        <v/>
      </c>
      <c r="AS215" s="161">
        <f t="shared" ca="1" si="111"/>
        <v>1</v>
      </c>
      <c r="AT215" s="159" t="str">
        <f t="shared" ca="1" si="90"/>
        <v/>
      </c>
      <c r="AU215" s="210">
        <f t="shared" ca="1" si="94"/>
        <v>14</v>
      </c>
      <c r="AV215" s="209"/>
      <c r="AW215" s="204">
        <f t="shared" si="112"/>
        <v>1318.1666666666667</v>
      </c>
      <c r="AX215" s="159"/>
      <c r="AZ215" s="159"/>
      <c r="BM215" s="207"/>
      <c r="BN215" s="212"/>
      <c r="BP215" s="209"/>
      <c r="BQ215" s="211"/>
      <c r="BR215" s="211"/>
      <c r="BS215" s="211"/>
      <c r="BT215" s="211"/>
      <c r="BU215" s="211"/>
      <c r="BV215" s="211"/>
      <c r="BW215" s="211"/>
      <c r="BX215" s="211"/>
      <c r="BY215" s="211"/>
      <c r="BZ215" s="211"/>
      <c r="CA215" s="209"/>
      <c r="CB215" s="224"/>
      <c r="CC215" s="204"/>
      <c r="CD215" s="204"/>
      <c r="CE215" s="204"/>
      <c r="CF215" s="211"/>
      <c r="CG215" s="211"/>
      <c r="CI215" s="209"/>
      <c r="CJ215" s="209"/>
      <c r="EH215" s="165"/>
      <c r="EI215" s="165"/>
      <c r="EJ215" s="166"/>
      <c r="EK215" s="209"/>
      <c r="EL215" s="211"/>
      <c r="EM215" s="211"/>
      <c r="EN215" s="211"/>
      <c r="EO215" s="211"/>
      <c r="EP215" s="211"/>
      <c r="ES215" s="165"/>
      <c r="ET215" s="165"/>
      <c r="EU215" s="166"/>
      <c r="EV215" s="209"/>
      <c r="EW215" s="211"/>
      <c r="EX215" s="211"/>
      <c r="EY215" s="211"/>
      <c r="EZ215" s="211"/>
      <c r="FA215" s="211"/>
      <c r="FD215" s="165"/>
      <c r="FE215" s="165"/>
      <c r="FF215" s="166"/>
      <c r="FG215" s="209"/>
      <c r="FH215" s="211"/>
      <c r="FI215" s="211"/>
      <c r="FJ215" s="211"/>
      <c r="FK215" s="211"/>
      <c r="FL215" s="211"/>
    </row>
    <row r="216" spans="9:168">
      <c r="I216" s="221">
        <f t="shared" si="115"/>
        <v>212</v>
      </c>
      <c r="J216" s="159">
        <f>'v-t_chart'!C213</f>
        <v>59.9</v>
      </c>
      <c r="K216" s="204">
        <f t="shared" ca="1" si="92"/>
        <v>175.44709999999998</v>
      </c>
      <c r="L216" s="205" t="b">
        <f>IF('Input&amp;Output'!$C$3=10,phase_chart!C213,IF('Input&amp;Output'!$C$3=21,phase_chart!G213,IF('Input&amp;Output'!$C$3=22,phase_chart!K213,IF('Input&amp;Output'!$C$3=31,phase_chart!O213,IF('Input&amp;Output'!$C$3=32,phase_chart!S213,"")))))</f>
        <v>0</v>
      </c>
      <c r="M216" s="206" t="b">
        <f>IF('Input&amp;Output'!$C$3=10,phase_chart!D213,IF('Input&amp;Output'!$C$3=21,phase_chart!H213,IF('Input&amp;Output'!$C$3=22,phase_chart!L213,IF('Input&amp;Output'!$C$3=31,phase_chart!P213,IF('Input&amp;Output'!$C$3=32,phase_chart!T213,"")))))</f>
        <v>1</v>
      </c>
      <c r="N216" s="205" t="b">
        <f>IF('Input&amp;Output'!$C$3=10,phase_chart!E213,IF('Input&amp;Output'!$C$3=21,phase_chart!I213,IF('Input&amp;Output'!$C$3=22,phase_chart!M213,IF('Input&amp;Output'!$C$3=31,phase_chart!Q213,IF('Input&amp;Output'!$C$3=32,phase_chart!U213,"")))))</f>
        <v>0</v>
      </c>
      <c r="P216" s="159">
        <f ca="1">IF(NOT($J216=0),IF($J216&lt;IF($P215=0,0,VLOOKUP(P215,tbL!$M$37:$Q$43,IF(L216=TRUE,2,4))),IF($J216&gt;=VLOOKUP(P215,tbL!$M$37:$Q$43,IF(L216=TRUE,3,5)),$P215,IF(AND(L215=TRUE,L216=TRUE),$P215,$P215-1)),IF(AND(L216=TRUE,J216=VLOOKUP(P215,tbL!$M$37:$Q$43,IF(L216=TRUE,2,4))),P215,IF($P215+1&gt;$C$12,$C$12,$P215+1))),0)</f>
        <v>1</v>
      </c>
      <c r="Q216" s="159">
        <f t="shared" ca="1" si="95"/>
        <v>1</v>
      </c>
      <c r="R216" s="207">
        <f t="shared" si="116"/>
        <v>0</v>
      </c>
      <c r="S216" s="208"/>
      <c r="T216" s="159">
        <f t="shared" si="113"/>
        <v>0</v>
      </c>
      <c r="U216" s="209" t="str">
        <f ca="1">IF(AND(T216=-1,N216=TRUE),"*",IF(AND(U215="*",N216=TRUE),"*",IF(AND(AND(L216=TRUE,U215="*"),J216&lt;VLOOKUP(V215+1,tbL!$M$38:$O$43,3)),"*","")))</f>
        <v/>
      </c>
      <c r="V216" s="204">
        <f t="shared" ca="1" si="96"/>
        <v>1</v>
      </c>
      <c r="Y216" s="159" t="str">
        <f t="shared" ca="1" si="97"/>
        <v/>
      </c>
      <c r="Z216" s="159" t="str">
        <f t="shared" si="98"/>
        <v/>
      </c>
      <c r="AA216" s="159">
        <f t="shared" ca="1" si="89"/>
        <v>1</v>
      </c>
      <c r="AC216" s="161" t="str">
        <f t="shared" ca="1" si="99"/>
        <v/>
      </c>
      <c r="AD216" s="161">
        <f t="shared" ca="1" si="100"/>
        <v>1</v>
      </c>
      <c r="AE216" s="161" t="str">
        <f t="shared" ca="1" si="101"/>
        <v/>
      </c>
      <c r="AF216" s="161">
        <f t="shared" ca="1" si="102"/>
        <v>1</v>
      </c>
      <c r="AG216" s="161" t="str">
        <f t="shared" ca="1" si="103"/>
        <v/>
      </c>
      <c r="AH216" s="161">
        <f t="shared" ca="1" si="104"/>
        <v>1</v>
      </c>
      <c r="AI216" s="161" t="str">
        <f t="shared" ca="1" si="105"/>
        <v/>
      </c>
      <c r="AJ216" s="161">
        <f t="shared" ca="1" si="106"/>
        <v>1</v>
      </c>
      <c r="AL216" s="161" t="str">
        <f t="shared" ca="1" si="107"/>
        <v/>
      </c>
      <c r="AM216" s="161">
        <f t="shared" ca="1" si="118"/>
        <v>1</v>
      </c>
      <c r="AN216" s="161" t="str">
        <f t="shared" ca="1" si="108"/>
        <v/>
      </c>
      <c r="AO216" s="161">
        <f t="shared" ca="1" si="117"/>
        <v>1</v>
      </c>
      <c r="AP216" s="161" t="str">
        <f t="shared" ca="1" si="109"/>
        <v/>
      </c>
      <c r="AQ216" s="161">
        <f t="shared" ca="1" si="114"/>
        <v>1</v>
      </c>
      <c r="AR216" s="161" t="str">
        <f t="shared" ca="1" si="110"/>
        <v/>
      </c>
      <c r="AS216" s="161">
        <f t="shared" ca="1" si="111"/>
        <v>1</v>
      </c>
      <c r="AT216" s="159" t="str">
        <f t="shared" ca="1" si="90"/>
        <v/>
      </c>
      <c r="AU216" s="210">
        <f t="shared" ca="1" si="94"/>
        <v>14</v>
      </c>
      <c r="AV216" s="209"/>
      <c r="AW216" s="204">
        <f t="shared" si="112"/>
        <v>1334.8055555555557</v>
      </c>
      <c r="AX216" s="159"/>
      <c r="AZ216" s="159"/>
      <c r="BM216" s="207"/>
      <c r="BN216" s="212"/>
      <c r="BP216" s="209"/>
      <c r="BQ216" s="211"/>
      <c r="BR216" s="211"/>
      <c r="BS216" s="211"/>
      <c r="BT216" s="211"/>
      <c r="BU216" s="211"/>
      <c r="BV216" s="211"/>
      <c r="BW216" s="211"/>
      <c r="BX216" s="211"/>
      <c r="BY216" s="211"/>
      <c r="BZ216" s="211"/>
      <c r="CA216" s="209"/>
      <c r="CB216" s="224"/>
      <c r="CC216" s="204"/>
      <c r="CD216" s="204"/>
      <c r="CE216" s="204"/>
      <c r="CF216" s="211"/>
      <c r="CG216" s="211"/>
      <c r="CI216" s="209"/>
      <c r="CJ216" s="209"/>
      <c r="EH216" s="165"/>
      <c r="EI216" s="165"/>
      <c r="EJ216" s="166"/>
      <c r="EK216" s="209"/>
      <c r="EL216" s="211"/>
      <c r="EM216" s="211"/>
      <c r="EN216" s="211"/>
      <c r="EO216" s="211"/>
      <c r="EP216" s="211"/>
      <c r="ES216" s="165"/>
      <c r="ET216" s="165"/>
      <c r="EU216" s="166"/>
      <c r="EV216" s="209"/>
      <c r="EW216" s="211"/>
      <c r="EX216" s="211"/>
      <c r="EY216" s="211"/>
      <c r="EZ216" s="211"/>
      <c r="FA216" s="211"/>
      <c r="FD216" s="165"/>
      <c r="FE216" s="165"/>
      <c r="FF216" s="166"/>
      <c r="FG216" s="209"/>
      <c r="FH216" s="211"/>
      <c r="FI216" s="211"/>
      <c r="FJ216" s="211"/>
      <c r="FK216" s="211"/>
      <c r="FL216" s="211"/>
    </row>
    <row r="217" spans="9:168">
      <c r="I217" s="221">
        <f t="shared" si="115"/>
        <v>213</v>
      </c>
      <c r="J217" s="159">
        <f>'v-t_chart'!C214</f>
        <v>59.8</v>
      </c>
      <c r="K217" s="204">
        <f t="shared" ca="1" si="92"/>
        <v>175.15419999999997</v>
      </c>
      <c r="L217" s="205" t="b">
        <f>IF('Input&amp;Output'!$C$3=10,phase_chart!C214,IF('Input&amp;Output'!$C$3=21,phase_chart!G214,IF('Input&amp;Output'!$C$3=22,phase_chart!K214,IF('Input&amp;Output'!$C$3=31,phase_chart!O214,IF('Input&amp;Output'!$C$3=32,phase_chart!S214,"")))))</f>
        <v>0</v>
      </c>
      <c r="M217" s="206" t="b">
        <f>IF('Input&amp;Output'!$C$3=10,phase_chart!D214,IF('Input&amp;Output'!$C$3=21,phase_chart!H214,IF('Input&amp;Output'!$C$3=22,phase_chart!L214,IF('Input&amp;Output'!$C$3=31,phase_chart!P214,IF('Input&amp;Output'!$C$3=32,phase_chart!T214,"")))))</f>
        <v>1</v>
      </c>
      <c r="N217" s="205" t="b">
        <f>IF('Input&amp;Output'!$C$3=10,phase_chart!E214,IF('Input&amp;Output'!$C$3=21,phase_chart!I214,IF('Input&amp;Output'!$C$3=22,phase_chart!M214,IF('Input&amp;Output'!$C$3=31,phase_chart!Q214,IF('Input&amp;Output'!$C$3=32,phase_chart!U214,"")))))</f>
        <v>0</v>
      </c>
      <c r="P217" s="159">
        <f ca="1">IF(NOT($J217=0),IF($J217&lt;IF($P216=0,0,VLOOKUP(P216,tbL!$M$37:$Q$43,IF(L217=TRUE,2,4))),IF($J217&gt;=VLOOKUP(P216,tbL!$M$37:$Q$43,IF(L217=TRUE,3,5)),$P216,IF(AND(L216=TRUE,L217=TRUE),$P216,$P216-1)),IF(AND(L217=TRUE,J217=VLOOKUP(P216,tbL!$M$37:$Q$43,IF(L217=TRUE,2,4))),P216,IF($P216+1&gt;$C$12,$C$12,$P216+1))),0)</f>
        <v>1</v>
      </c>
      <c r="Q217" s="159">
        <f t="shared" ca="1" si="95"/>
        <v>1</v>
      </c>
      <c r="R217" s="207">
        <f t="shared" si="116"/>
        <v>0</v>
      </c>
      <c r="S217" s="208"/>
      <c r="T217" s="159">
        <f t="shared" si="113"/>
        <v>0</v>
      </c>
      <c r="U217" s="209" t="str">
        <f ca="1">IF(AND(T217=-1,N217=TRUE),"*",IF(AND(U216="*",N217=TRUE),"*",IF(AND(AND(L217=TRUE,U216="*"),J217&lt;VLOOKUP(V216+1,tbL!$M$38:$O$43,3)),"*","")))</f>
        <v/>
      </c>
      <c r="V217" s="204">
        <f t="shared" ca="1" si="96"/>
        <v>1</v>
      </c>
      <c r="Y217" s="159" t="str">
        <f t="shared" ca="1" si="97"/>
        <v/>
      </c>
      <c r="Z217" s="159" t="str">
        <f t="shared" si="98"/>
        <v/>
      </c>
      <c r="AA217" s="159">
        <f t="shared" ca="1" si="89"/>
        <v>1</v>
      </c>
      <c r="AC217" s="161" t="str">
        <f t="shared" ca="1" si="99"/>
        <v/>
      </c>
      <c r="AD217" s="161">
        <f t="shared" ca="1" si="100"/>
        <v>1</v>
      </c>
      <c r="AE217" s="161" t="str">
        <f t="shared" ca="1" si="101"/>
        <v/>
      </c>
      <c r="AF217" s="161">
        <f t="shared" ca="1" si="102"/>
        <v>1</v>
      </c>
      <c r="AG217" s="161" t="str">
        <f t="shared" ca="1" si="103"/>
        <v/>
      </c>
      <c r="AH217" s="161">
        <f t="shared" ca="1" si="104"/>
        <v>1</v>
      </c>
      <c r="AI217" s="161" t="str">
        <f t="shared" ca="1" si="105"/>
        <v/>
      </c>
      <c r="AJ217" s="161">
        <f t="shared" ca="1" si="106"/>
        <v>1</v>
      </c>
      <c r="AL217" s="161" t="str">
        <f t="shared" ca="1" si="107"/>
        <v/>
      </c>
      <c r="AM217" s="161">
        <f t="shared" ca="1" si="118"/>
        <v>1</v>
      </c>
      <c r="AN217" s="161" t="str">
        <f t="shared" ca="1" si="108"/>
        <v/>
      </c>
      <c r="AO217" s="161">
        <f t="shared" ca="1" si="117"/>
        <v>1</v>
      </c>
      <c r="AP217" s="161" t="str">
        <f t="shared" ca="1" si="109"/>
        <v/>
      </c>
      <c r="AQ217" s="161">
        <f t="shared" ca="1" si="114"/>
        <v>1</v>
      </c>
      <c r="AR217" s="161" t="str">
        <f t="shared" ca="1" si="110"/>
        <v/>
      </c>
      <c r="AS217" s="161">
        <f t="shared" ca="1" si="111"/>
        <v>1</v>
      </c>
      <c r="AT217" s="159" t="str">
        <f t="shared" ca="1" si="90"/>
        <v/>
      </c>
      <c r="AU217" s="210">
        <f t="shared" ca="1" si="94"/>
        <v>14</v>
      </c>
      <c r="AV217" s="209"/>
      <c r="AW217" s="204">
        <f t="shared" si="112"/>
        <v>1351.4166666666667</v>
      </c>
      <c r="AX217" s="159"/>
      <c r="AZ217" s="159"/>
      <c r="BM217" s="207"/>
      <c r="BN217" s="212"/>
      <c r="BP217" s="209"/>
      <c r="BQ217" s="211"/>
      <c r="BR217" s="211"/>
      <c r="BS217" s="211"/>
      <c r="BT217" s="211"/>
      <c r="BU217" s="211"/>
      <c r="BV217" s="211"/>
      <c r="BW217" s="211"/>
      <c r="BX217" s="211"/>
      <c r="BY217" s="211"/>
      <c r="BZ217" s="211"/>
      <c r="CA217" s="209"/>
      <c r="CB217" s="224"/>
      <c r="CC217" s="204"/>
      <c r="CD217" s="204"/>
      <c r="CE217" s="204"/>
      <c r="CF217" s="211"/>
      <c r="CG217" s="211"/>
      <c r="CI217" s="209"/>
      <c r="CJ217" s="209"/>
      <c r="EH217" s="165"/>
      <c r="EI217" s="165"/>
      <c r="EJ217" s="166"/>
      <c r="EK217" s="209"/>
      <c r="EL217" s="211"/>
      <c r="EM217" s="211"/>
      <c r="EN217" s="211"/>
      <c r="EO217" s="211"/>
      <c r="EP217" s="211"/>
      <c r="ES217" s="165"/>
      <c r="ET217" s="165"/>
      <c r="EU217" s="166"/>
      <c r="EV217" s="209"/>
      <c r="EW217" s="211"/>
      <c r="EX217" s="211"/>
      <c r="EY217" s="211"/>
      <c r="EZ217" s="211"/>
      <c r="FA217" s="211"/>
      <c r="FD217" s="165"/>
      <c r="FE217" s="165"/>
      <c r="FF217" s="166"/>
      <c r="FG217" s="209"/>
      <c r="FH217" s="211"/>
      <c r="FI217" s="211"/>
      <c r="FJ217" s="211"/>
      <c r="FK217" s="211"/>
      <c r="FL217" s="211"/>
    </row>
    <row r="218" spans="9:168">
      <c r="I218" s="221">
        <f t="shared" si="115"/>
        <v>214</v>
      </c>
      <c r="J218" s="159">
        <f>'v-t_chart'!C215</f>
        <v>59.6</v>
      </c>
      <c r="K218" s="204">
        <f t="shared" ca="1" si="92"/>
        <v>174.5684</v>
      </c>
      <c r="L218" s="205" t="b">
        <f>IF('Input&amp;Output'!$C$3=10,phase_chart!C215,IF('Input&amp;Output'!$C$3=21,phase_chart!G215,IF('Input&amp;Output'!$C$3=22,phase_chart!K215,IF('Input&amp;Output'!$C$3=31,phase_chart!O215,IF('Input&amp;Output'!$C$3=32,phase_chart!S215,"")))))</f>
        <v>0</v>
      </c>
      <c r="M218" s="206" t="b">
        <f>IF('Input&amp;Output'!$C$3=10,phase_chart!D215,IF('Input&amp;Output'!$C$3=21,phase_chart!H215,IF('Input&amp;Output'!$C$3=22,phase_chart!L215,IF('Input&amp;Output'!$C$3=31,phase_chart!P215,IF('Input&amp;Output'!$C$3=32,phase_chart!T215,"")))))</f>
        <v>0</v>
      </c>
      <c r="N218" s="205" t="b">
        <f>IF('Input&amp;Output'!$C$3=10,phase_chart!E215,IF('Input&amp;Output'!$C$3=21,phase_chart!I215,IF('Input&amp;Output'!$C$3=22,phase_chart!M215,IF('Input&amp;Output'!$C$3=31,phase_chart!Q215,IF('Input&amp;Output'!$C$3=32,phase_chart!U215,"")))))</f>
        <v>1</v>
      </c>
      <c r="P218" s="159">
        <f ca="1">IF(NOT($J218=0),IF($J218&lt;IF($P217=0,0,VLOOKUP(P217,tbL!$M$37:$Q$43,IF(L218=TRUE,2,4))),IF($J218&gt;=VLOOKUP(P217,tbL!$M$37:$Q$43,IF(L218=TRUE,3,5)),$P217,IF(AND(L217=TRUE,L218=TRUE),$P217,$P217-1)),IF(AND(L218=TRUE,J218=VLOOKUP(P217,tbL!$M$37:$Q$43,IF(L218=TRUE,2,4))),P217,IF($P217+1&gt;$C$12,$C$12,$P217+1))),0)</f>
        <v>1</v>
      </c>
      <c r="Q218" s="159">
        <f t="shared" ca="1" si="95"/>
        <v>1</v>
      </c>
      <c r="R218" s="207">
        <f t="shared" si="116"/>
        <v>0</v>
      </c>
      <c r="S218" s="208"/>
      <c r="T218" s="159">
        <f t="shared" si="113"/>
        <v>0</v>
      </c>
      <c r="U218" s="209" t="str">
        <f ca="1">IF(AND(T218=-1,N218=TRUE),"*",IF(AND(U217="*",N218=TRUE),"*",IF(AND(AND(L218=TRUE,U217="*"),J218&lt;VLOOKUP(V217+1,tbL!$M$38:$O$43,3)),"*","")))</f>
        <v/>
      </c>
      <c r="V218" s="204">
        <f t="shared" ca="1" si="96"/>
        <v>1</v>
      </c>
      <c r="Y218" s="159" t="str">
        <f t="shared" ca="1" si="97"/>
        <v/>
      </c>
      <c r="Z218" s="159" t="str">
        <f t="shared" si="98"/>
        <v/>
      </c>
      <c r="AA218" s="159">
        <f t="shared" ref="AA218:AA281" ca="1" si="119">IF(IF(AND(AT218=-1,Z218=1),1,IF(Y218=0,AA217,V218))=0,0,IF((IF(AND(AT218=-1,Z218=1),1,IF(Y218=0,AA217,V218))-AA217)&gt;=2,-(-AA217-1),IF(IF(AND(AT218=-1,Z218=1),1,IF(Y218=0,AA217,V218))-AA217&lt;=-2,(AA217-1),IF(AND(AT218=-1,Z218=1),1,IF(Y218=0,V218,V218)))))</f>
        <v>1</v>
      </c>
      <c r="AC218" s="161" t="str">
        <f t="shared" ca="1" si="99"/>
        <v/>
      </c>
      <c r="AD218" s="161">
        <f t="shared" ca="1" si="100"/>
        <v>1</v>
      </c>
      <c r="AE218" s="161" t="str">
        <f t="shared" ca="1" si="101"/>
        <v/>
      </c>
      <c r="AF218" s="161">
        <f t="shared" ca="1" si="102"/>
        <v>1</v>
      </c>
      <c r="AG218" s="161" t="str">
        <f t="shared" ca="1" si="103"/>
        <v/>
      </c>
      <c r="AH218" s="161">
        <f t="shared" ca="1" si="104"/>
        <v>1</v>
      </c>
      <c r="AI218" s="161" t="str">
        <f t="shared" ca="1" si="105"/>
        <v/>
      </c>
      <c r="AJ218" s="161">
        <f t="shared" ca="1" si="106"/>
        <v>1</v>
      </c>
      <c r="AL218" s="161" t="str">
        <f t="shared" ca="1" si="107"/>
        <v/>
      </c>
      <c r="AM218" s="161">
        <f t="shared" ca="1" si="118"/>
        <v>1</v>
      </c>
      <c r="AN218" s="161" t="str">
        <f t="shared" ca="1" si="108"/>
        <v/>
      </c>
      <c r="AO218" s="161">
        <f t="shared" ca="1" si="117"/>
        <v>1</v>
      </c>
      <c r="AP218" s="161" t="str">
        <f t="shared" ca="1" si="109"/>
        <v/>
      </c>
      <c r="AQ218" s="161">
        <f t="shared" ca="1" si="114"/>
        <v>1</v>
      </c>
      <c r="AR218" s="161" t="str">
        <f t="shared" ca="1" si="110"/>
        <v/>
      </c>
      <c r="AS218" s="161">
        <f t="shared" ca="1" si="111"/>
        <v>1</v>
      </c>
      <c r="AT218" s="159" t="str">
        <f t="shared" ref="AT218:AT281" ca="1" si="120">IF(OR(Z218=1,Y218=0),-1,"")</f>
        <v/>
      </c>
      <c r="AU218" s="210">
        <f t="shared" ca="1" si="94"/>
        <v>14</v>
      </c>
      <c r="AV218" s="209"/>
      <c r="AW218" s="204">
        <f t="shared" si="112"/>
        <v>1367.9722222222224</v>
      </c>
      <c r="AX218" s="159"/>
      <c r="AZ218" s="159"/>
      <c r="BM218" s="207"/>
      <c r="BN218" s="212"/>
      <c r="BP218" s="209"/>
      <c r="BQ218" s="211"/>
      <c r="BR218" s="211"/>
      <c r="BS218" s="211"/>
      <c r="BT218" s="211"/>
      <c r="BU218" s="211"/>
      <c r="BV218" s="211"/>
      <c r="BW218" s="211"/>
      <c r="BX218" s="211"/>
      <c r="BY218" s="211"/>
      <c r="BZ218" s="211"/>
      <c r="CA218" s="209"/>
      <c r="CB218" s="224"/>
      <c r="CC218" s="204"/>
      <c r="CD218" s="204"/>
      <c r="CE218" s="204"/>
      <c r="CF218" s="211"/>
      <c r="CG218" s="211"/>
      <c r="CI218" s="209"/>
      <c r="CJ218" s="209"/>
      <c r="EH218" s="165"/>
      <c r="EI218" s="165"/>
      <c r="EJ218" s="166"/>
      <c r="EK218" s="209"/>
      <c r="EL218" s="211"/>
      <c r="EM218" s="211"/>
      <c r="EN218" s="211"/>
      <c r="EO218" s="211"/>
      <c r="EP218" s="211"/>
      <c r="ES218" s="165"/>
      <c r="ET218" s="165"/>
      <c r="EU218" s="166"/>
      <c r="EV218" s="209"/>
      <c r="EW218" s="211"/>
      <c r="EX218" s="211"/>
      <c r="EY218" s="211"/>
      <c r="EZ218" s="211"/>
      <c r="FA218" s="211"/>
      <c r="FD218" s="165"/>
      <c r="FE218" s="165"/>
      <c r="FF218" s="166"/>
      <c r="FG218" s="209"/>
      <c r="FH218" s="211"/>
      <c r="FI218" s="211"/>
      <c r="FJ218" s="211"/>
      <c r="FK218" s="211"/>
      <c r="FL218" s="211"/>
    </row>
    <row r="219" spans="9:168">
      <c r="I219" s="221">
        <f t="shared" si="115"/>
        <v>215</v>
      </c>
      <c r="J219" s="159">
        <f>'v-t_chart'!C216</f>
        <v>59.1</v>
      </c>
      <c r="K219" s="204">
        <f t="shared" ca="1" si="92"/>
        <v>173.10389999999998</v>
      </c>
      <c r="L219" s="205" t="b">
        <f>IF('Input&amp;Output'!$C$3=10,phase_chart!C216,IF('Input&amp;Output'!$C$3=21,phase_chart!G216,IF('Input&amp;Output'!$C$3=22,phase_chart!K216,IF('Input&amp;Output'!$C$3=31,phase_chart!O216,IF('Input&amp;Output'!$C$3=32,phase_chart!S216,"")))))</f>
        <v>0</v>
      </c>
      <c r="M219" s="206" t="b">
        <f>IF('Input&amp;Output'!$C$3=10,phase_chart!D216,IF('Input&amp;Output'!$C$3=21,phase_chart!H216,IF('Input&amp;Output'!$C$3=22,phase_chart!L216,IF('Input&amp;Output'!$C$3=31,phase_chart!P216,IF('Input&amp;Output'!$C$3=32,phase_chart!T216,"")))))</f>
        <v>0</v>
      </c>
      <c r="N219" s="205" t="b">
        <f>IF('Input&amp;Output'!$C$3=10,phase_chart!E216,IF('Input&amp;Output'!$C$3=21,phase_chart!I216,IF('Input&amp;Output'!$C$3=22,phase_chart!M216,IF('Input&amp;Output'!$C$3=31,phase_chart!Q216,IF('Input&amp;Output'!$C$3=32,phase_chart!U216,"")))))</f>
        <v>1</v>
      </c>
      <c r="P219" s="159">
        <f ca="1">IF(NOT($J219=0),IF($J219&lt;IF($P218=0,0,VLOOKUP(P218,tbL!$M$37:$Q$43,IF(L219=TRUE,2,4))),IF($J219&gt;=VLOOKUP(P218,tbL!$M$37:$Q$43,IF(L219=TRUE,3,5)),$P218,IF(AND(L218=TRUE,L219=TRUE),$P218,$P218-1)),IF(AND(L219=TRUE,J219=VLOOKUP(P218,tbL!$M$37:$Q$43,IF(L219=TRUE,2,4))),P218,IF($P218+1&gt;$C$12,$C$12,$P218+1))),0)</f>
        <v>1</v>
      </c>
      <c r="Q219" s="159">
        <f t="shared" ca="1" si="95"/>
        <v>1</v>
      </c>
      <c r="R219" s="207">
        <f t="shared" si="116"/>
        <v>0</v>
      </c>
      <c r="S219" s="208"/>
      <c r="T219" s="159">
        <f t="shared" si="113"/>
        <v>0</v>
      </c>
      <c r="U219" s="209" t="str">
        <f ca="1">IF(AND(T219=-1,N219=TRUE),"*",IF(AND(U218="*",N219=TRUE),"*",IF(AND(AND(L219=TRUE,U218="*"),J219&lt;VLOOKUP(V218+1,tbL!$M$38:$O$43,3)),"*","")))</f>
        <v/>
      </c>
      <c r="V219" s="204">
        <f t="shared" ca="1" si="96"/>
        <v>1</v>
      </c>
      <c r="Y219" s="159" t="str">
        <f t="shared" ca="1" si="97"/>
        <v/>
      </c>
      <c r="Z219" s="159" t="str">
        <f t="shared" si="98"/>
        <v/>
      </c>
      <c r="AA219" s="159">
        <f t="shared" ca="1" si="119"/>
        <v>1</v>
      </c>
      <c r="AC219" s="161" t="str">
        <f t="shared" ca="1" si="99"/>
        <v/>
      </c>
      <c r="AD219" s="161">
        <f t="shared" ca="1" si="100"/>
        <v>1</v>
      </c>
      <c r="AE219" s="161" t="str">
        <f t="shared" ca="1" si="101"/>
        <v/>
      </c>
      <c r="AF219" s="161">
        <f t="shared" ca="1" si="102"/>
        <v>1</v>
      </c>
      <c r="AG219" s="161" t="str">
        <f t="shared" ca="1" si="103"/>
        <v/>
      </c>
      <c r="AH219" s="161">
        <f t="shared" ca="1" si="104"/>
        <v>1</v>
      </c>
      <c r="AI219" s="161" t="str">
        <f t="shared" ca="1" si="105"/>
        <v/>
      </c>
      <c r="AJ219" s="161">
        <f t="shared" ca="1" si="106"/>
        <v>1</v>
      </c>
      <c r="AL219" s="161" t="str">
        <f t="shared" ca="1" si="107"/>
        <v/>
      </c>
      <c r="AM219" s="161">
        <f t="shared" ca="1" si="118"/>
        <v>1</v>
      </c>
      <c r="AN219" s="161" t="str">
        <f t="shared" ca="1" si="108"/>
        <v/>
      </c>
      <c r="AO219" s="161">
        <f t="shared" ca="1" si="117"/>
        <v>1</v>
      </c>
      <c r="AP219" s="161" t="str">
        <f t="shared" ca="1" si="109"/>
        <v/>
      </c>
      <c r="AQ219" s="161">
        <f t="shared" ca="1" si="114"/>
        <v>1</v>
      </c>
      <c r="AR219" s="161" t="str">
        <f t="shared" ca="1" si="110"/>
        <v/>
      </c>
      <c r="AS219" s="161">
        <f t="shared" ca="1" si="111"/>
        <v>1</v>
      </c>
      <c r="AT219" s="159" t="str">
        <f t="shared" ca="1" si="120"/>
        <v/>
      </c>
      <c r="AU219" s="210">
        <f t="shared" ca="1" si="94"/>
        <v>14</v>
      </c>
      <c r="AV219" s="209"/>
      <c r="AW219" s="204">
        <f t="shared" si="112"/>
        <v>1384.3888888888891</v>
      </c>
      <c r="AX219" s="159"/>
      <c r="AZ219" s="159"/>
      <c r="BM219" s="207"/>
      <c r="BN219" s="212"/>
      <c r="BP219" s="209"/>
      <c r="BQ219" s="211"/>
      <c r="BR219" s="211"/>
      <c r="BS219" s="211"/>
      <c r="BT219" s="211"/>
      <c r="BU219" s="211"/>
      <c r="BV219" s="211"/>
      <c r="BW219" s="211"/>
      <c r="BX219" s="211"/>
      <c r="BY219" s="211"/>
      <c r="BZ219" s="211"/>
      <c r="CA219" s="209"/>
      <c r="CB219" s="224"/>
      <c r="CC219" s="204"/>
      <c r="CD219" s="204"/>
      <c r="CE219" s="204"/>
      <c r="CF219" s="211"/>
      <c r="CG219" s="211"/>
      <c r="CI219" s="209"/>
      <c r="CJ219" s="209"/>
      <c r="EH219" s="165"/>
      <c r="EI219" s="165"/>
      <c r="EJ219" s="166"/>
      <c r="EK219" s="209"/>
      <c r="EL219" s="211"/>
      <c r="EM219" s="211"/>
      <c r="EN219" s="211"/>
      <c r="EO219" s="211"/>
      <c r="EP219" s="211"/>
      <c r="ES219" s="165"/>
      <c r="ET219" s="165"/>
      <c r="EU219" s="166"/>
      <c r="EV219" s="209"/>
      <c r="EW219" s="211"/>
      <c r="EX219" s="211"/>
      <c r="EY219" s="211"/>
      <c r="EZ219" s="211"/>
      <c r="FA219" s="211"/>
      <c r="FD219" s="165"/>
      <c r="FE219" s="165"/>
      <c r="FF219" s="166"/>
      <c r="FG219" s="209"/>
      <c r="FH219" s="211"/>
      <c r="FI219" s="211"/>
      <c r="FJ219" s="211"/>
      <c r="FK219" s="211"/>
      <c r="FL219" s="211"/>
    </row>
    <row r="220" spans="9:168">
      <c r="I220" s="221">
        <f t="shared" si="115"/>
        <v>216</v>
      </c>
      <c r="J220" s="159">
        <f>'v-t_chart'!C217</f>
        <v>57.1</v>
      </c>
      <c r="K220" s="204">
        <f t="shared" ca="1" si="92"/>
        <v>167.24590000000001</v>
      </c>
      <c r="L220" s="205" t="b">
        <f>IF('Input&amp;Output'!$C$3=10,phase_chart!C217,IF('Input&amp;Output'!$C$3=21,phase_chart!G217,IF('Input&amp;Output'!$C$3=22,phase_chart!K217,IF('Input&amp;Output'!$C$3=31,phase_chart!O217,IF('Input&amp;Output'!$C$3=32,phase_chart!S217,"")))))</f>
        <v>0</v>
      </c>
      <c r="M220" s="206" t="b">
        <f>IF('Input&amp;Output'!$C$3=10,phase_chart!D217,IF('Input&amp;Output'!$C$3=21,phase_chart!H217,IF('Input&amp;Output'!$C$3=22,phase_chart!L217,IF('Input&amp;Output'!$C$3=31,phase_chart!P217,IF('Input&amp;Output'!$C$3=32,phase_chart!T217,"")))))</f>
        <v>0</v>
      </c>
      <c r="N220" s="205" t="b">
        <f>IF('Input&amp;Output'!$C$3=10,phase_chart!E217,IF('Input&amp;Output'!$C$3=21,phase_chart!I217,IF('Input&amp;Output'!$C$3=22,phase_chart!M217,IF('Input&amp;Output'!$C$3=31,phase_chart!Q217,IF('Input&amp;Output'!$C$3=32,phase_chart!U217,"")))))</f>
        <v>1</v>
      </c>
      <c r="P220" s="159">
        <f ca="1">IF(NOT($J220=0),IF($J220&lt;IF($P219=0,0,VLOOKUP(P219,tbL!$M$37:$Q$43,IF(L220=TRUE,2,4))),IF($J220&gt;=VLOOKUP(P219,tbL!$M$37:$Q$43,IF(L220=TRUE,3,5)),$P219,IF(AND(L219=TRUE,L220=TRUE),$P219,$P219-1)),IF(AND(L220=TRUE,J220=VLOOKUP(P219,tbL!$M$37:$Q$43,IF(L220=TRUE,2,4))),P219,IF($P219+1&gt;$C$12,$C$12,$P219+1))),0)</f>
        <v>1</v>
      </c>
      <c r="Q220" s="159">
        <f t="shared" ca="1" si="95"/>
        <v>1</v>
      </c>
      <c r="R220" s="207">
        <f t="shared" si="116"/>
        <v>0</v>
      </c>
      <c r="S220" s="208"/>
      <c r="T220" s="159">
        <f t="shared" si="113"/>
        <v>0</v>
      </c>
      <c r="U220" s="209" t="str">
        <f ca="1">IF(AND(T220=-1,N220=TRUE),"*",IF(AND(U219="*",N220=TRUE),"*",IF(AND(AND(L220=TRUE,U219="*"),J220&lt;VLOOKUP(V219+1,tbL!$M$38:$O$43,3)),"*","")))</f>
        <v/>
      </c>
      <c r="V220" s="204">
        <f t="shared" ca="1" si="96"/>
        <v>1</v>
      </c>
      <c r="Y220" s="159" t="str">
        <f t="shared" ca="1" si="97"/>
        <v/>
      </c>
      <c r="Z220" s="159" t="str">
        <f t="shared" si="98"/>
        <v/>
      </c>
      <c r="AA220" s="159">
        <f t="shared" ca="1" si="119"/>
        <v>1</v>
      </c>
      <c r="AC220" s="161" t="str">
        <f t="shared" ca="1" si="99"/>
        <v/>
      </c>
      <c r="AD220" s="161">
        <f t="shared" ca="1" si="100"/>
        <v>1</v>
      </c>
      <c r="AE220" s="161" t="str">
        <f t="shared" ca="1" si="101"/>
        <v/>
      </c>
      <c r="AF220" s="161">
        <f t="shared" ca="1" si="102"/>
        <v>1</v>
      </c>
      <c r="AG220" s="161" t="str">
        <f t="shared" ca="1" si="103"/>
        <v/>
      </c>
      <c r="AH220" s="161">
        <f t="shared" ca="1" si="104"/>
        <v>1</v>
      </c>
      <c r="AI220" s="161" t="str">
        <f t="shared" ca="1" si="105"/>
        <v/>
      </c>
      <c r="AJ220" s="161">
        <f t="shared" ca="1" si="106"/>
        <v>1</v>
      </c>
      <c r="AL220" s="161" t="str">
        <f t="shared" ca="1" si="107"/>
        <v/>
      </c>
      <c r="AM220" s="161">
        <f t="shared" ca="1" si="118"/>
        <v>1</v>
      </c>
      <c r="AN220" s="161" t="str">
        <f t="shared" ca="1" si="108"/>
        <v/>
      </c>
      <c r="AO220" s="161">
        <f t="shared" ca="1" si="117"/>
        <v>1</v>
      </c>
      <c r="AP220" s="161" t="str">
        <f t="shared" ca="1" si="109"/>
        <v/>
      </c>
      <c r="AQ220" s="161">
        <f t="shared" ca="1" si="114"/>
        <v>1</v>
      </c>
      <c r="AR220" s="161" t="str">
        <f t="shared" ca="1" si="110"/>
        <v/>
      </c>
      <c r="AS220" s="161">
        <f t="shared" ca="1" si="111"/>
        <v>1</v>
      </c>
      <c r="AT220" s="159" t="str">
        <f t="shared" ca="1" si="120"/>
        <v/>
      </c>
      <c r="AU220" s="210">
        <f t="shared" ca="1" si="94"/>
        <v>14</v>
      </c>
      <c r="AV220" s="209"/>
      <c r="AW220" s="204">
        <f t="shared" si="112"/>
        <v>1400.2500000000002</v>
      </c>
      <c r="AX220" s="159"/>
      <c r="AZ220" s="159"/>
      <c r="BM220" s="207"/>
      <c r="BN220" s="212"/>
      <c r="BP220" s="209"/>
      <c r="BQ220" s="211"/>
      <c r="BR220" s="211"/>
      <c r="BS220" s="211"/>
      <c r="BT220" s="211"/>
      <c r="BU220" s="211"/>
      <c r="BV220" s="211"/>
      <c r="BW220" s="211"/>
      <c r="BX220" s="211"/>
      <c r="BY220" s="211"/>
      <c r="BZ220" s="211"/>
      <c r="CA220" s="209"/>
      <c r="CB220" s="224"/>
      <c r="CC220" s="204"/>
      <c r="CD220" s="204"/>
      <c r="CE220" s="204"/>
      <c r="CF220" s="211"/>
      <c r="CG220" s="211"/>
      <c r="CI220" s="209"/>
      <c r="CJ220" s="209"/>
      <c r="EH220" s="165"/>
      <c r="EI220" s="165"/>
      <c r="EJ220" s="166"/>
      <c r="EK220" s="209"/>
      <c r="EL220" s="211"/>
      <c r="EM220" s="211"/>
      <c r="EN220" s="211"/>
      <c r="EO220" s="211"/>
      <c r="EP220" s="211"/>
      <c r="ES220" s="165"/>
      <c r="ET220" s="165"/>
      <c r="EU220" s="166"/>
      <c r="EV220" s="209"/>
      <c r="EW220" s="211"/>
      <c r="EX220" s="211"/>
      <c r="EY220" s="211"/>
      <c r="EZ220" s="211"/>
      <c r="FA220" s="211"/>
      <c r="FD220" s="165"/>
      <c r="FE220" s="165"/>
      <c r="FF220" s="166"/>
      <c r="FG220" s="209"/>
      <c r="FH220" s="211"/>
      <c r="FI220" s="211"/>
      <c r="FJ220" s="211"/>
      <c r="FK220" s="211"/>
      <c r="FL220" s="211"/>
    </row>
    <row r="221" spans="9:168">
      <c r="I221" s="221">
        <f t="shared" si="115"/>
        <v>217</v>
      </c>
      <c r="J221" s="159">
        <f>'v-t_chart'!C218</f>
        <v>53.2</v>
      </c>
      <c r="K221" s="204">
        <f t="shared" ca="1" si="92"/>
        <v>155.8228</v>
      </c>
      <c r="L221" s="205" t="b">
        <f>IF('Input&amp;Output'!$C$3=10,phase_chart!C218,IF('Input&amp;Output'!$C$3=21,phase_chart!G218,IF('Input&amp;Output'!$C$3=22,phase_chart!K218,IF('Input&amp;Output'!$C$3=31,phase_chart!O218,IF('Input&amp;Output'!$C$3=32,phase_chart!S218,"")))))</f>
        <v>0</v>
      </c>
      <c r="M221" s="206" t="b">
        <f>IF('Input&amp;Output'!$C$3=10,phase_chart!D218,IF('Input&amp;Output'!$C$3=21,phase_chart!H218,IF('Input&amp;Output'!$C$3=22,phase_chart!L218,IF('Input&amp;Output'!$C$3=31,phase_chart!P218,IF('Input&amp;Output'!$C$3=32,phase_chart!T218,"")))))</f>
        <v>0</v>
      </c>
      <c r="N221" s="205" t="b">
        <f>IF('Input&amp;Output'!$C$3=10,phase_chart!E218,IF('Input&amp;Output'!$C$3=21,phase_chart!I218,IF('Input&amp;Output'!$C$3=22,phase_chart!M218,IF('Input&amp;Output'!$C$3=31,phase_chart!Q218,IF('Input&amp;Output'!$C$3=32,phase_chart!U218,"")))))</f>
        <v>1</v>
      </c>
      <c r="P221" s="159">
        <f ca="1">IF(NOT($J221=0),IF($J221&lt;IF($P220=0,0,VLOOKUP(P220,tbL!$M$37:$Q$43,IF(L221=TRUE,2,4))),IF($J221&gt;=VLOOKUP(P220,tbL!$M$37:$Q$43,IF(L221=TRUE,3,5)),$P220,IF(AND(L220=TRUE,L221=TRUE),$P220,$P220-1)),IF(AND(L221=TRUE,J221=VLOOKUP(P220,tbL!$M$37:$Q$43,IF(L221=TRUE,2,4))),P220,IF($P220+1&gt;$C$12,$C$12,$P220+1))),0)</f>
        <v>1</v>
      </c>
      <c r="Q221" s="159">
        <f t="shared" ca="1" si="95"/>
        <v>1</v>
      </c>
      <c r="R221" s="207">
        <f t="shared" si="116"/>
        <v>0</v>
      </c>
      <c r="S221" s="208"/>
      <c r="T221" s="159">
        <f t="shared" si="113"/>
        <v>0</v>
      </c>
      <c r="U221" s="209" t="str">
        <f ca="1">IF(AND(T221=-1,N221=TRUE),"*",IF(AND(U220="*",N221=TRUE),"*",IF(AND(AND(L221=TRUE,U220="*"),J221&lt;VLOOKUP(V220+1,tbL!$M$38:$O$43,3)),"*","")))</f>
        <v/>
      </c>
      <c r="V221" s="204">
        <f t="shared" ca="1" si="96"/>
        <v>1</v>
      </c>
      <c r="Y221" s="159" t="str">
        <f t="shared" ca="1" si="97"/>
        <v/>
      </c>
      <c r="Z221" s="159" t="str">
        <f t="shared" si="98"/>
        <v/>
      </c>
      <c r="AA221" s="159">
        <f t="shared" ca="1" si="119"/>
        <v>1</v>
      </c>
      <c r="AC221" s="161" t="str">
        <f t="shared" ca="1" si="99"/>
        <v/>
      </c>
      <c r="AD221" s="161">
        <f t="shared" ca="1" si="100"/>
        <v>1</v>
      </c>
      <c r="AE221" s="161" t="str">
        <f t="shared" ca="1" si="101"/>
        <v/>
      </c>
      <c r="AF221" s="161">
        <f t="shared" ca="1" si="102"/>
        <v>1</v>
      </c>
      <c r="AG221" s="161" t="str">
        <f t="shared" ca="1" si="103"/>
        <v/>
      </c>
      <c r="AH221" s="161">
        <f t="shared" ca="1" si="104"/>
        <v>1</v>
      </c>
      <c r="AI221" s="161" t="str">
        <f t="shared" ca="1" si="105"/>
        <v/>
      </c>
      <c r="AJ221" s="161">
        <f t="shared" ca="1" si="106"/>
        <v>1</v>
      </c>
      <c r="AL221" s="161" t="str">
        <f t="shared" ca="1" si="107"/>
        <v/>
      </c>
      <c r="AM221" s="161">
        <f t="shared" ca="1" si="118"/>
        <v>1</v>
      </c>
      <c r="AN221" s="161" t="str">
        <f t="shared" ca="1" si="108"/>
        <v/>
      </c>
      <c r="AO221" s="161">
        <f t="shared" ca="1" si="117"/>
        <v>1</v>
      </c>
      <c r="AP221" s="161" t="str">
        <f t="shared" ca="1" si="109"/>
        <v/>
      </c>
      <c r="AQ221" s="161">
        <f t="shared" ca="1" si="114"/>
        <v>1</v>
      </c>
      <c r="AR221" s="161" t="str">
        <f t="shared" ca="1" si="110"/>
        <v/>
      </c>
      <c r="AS221" s="161">
        <f t="shared" ca="1" si="111"/>
        <v>1</v>
      </c>
      <c r="AT221" s="159" t="str">
        <f t="shared" ca="1" si="120"/>
        <v/>
      </c>
      <c r="AU221" s="210">
        <f t="shared" ca="1" si="94"/>
        <v>14</v>
      </c>
      <c r="AV221" s="209"/>
      <c r="AW221" s="204">
        <f t="shared" si="112"/>
        <v>1415.0277777777781</v>
      </c>
      <c r="AX221" s="159"/>
      <c r="AZ221" s="159"/>
      <c r="BM221" s="207"/>
      <c r="BN221" s="212"/>
      <c r="BP221" s="209"/>
      <c r="BQ221" s="211"/>
      <c r="BR221" s="211"/>
      <c r="BS221" s="211"/>
      <c r="BT221" s="211"/>
      <c r="BU221" s="211"/>
      <c r="BV221" s="211"/>
      <c r="BW221" s="211"/>
      <c r="BX221" s="211"/>
      <c r="BY221" s="211"/>
      <c r="BZ221" s="211"/>
      <c r="CA221" s="209"/>
      <c r="CB221" s="224"/>
      <c r="CC221" s="204"/>
      <c r="CD221" s="204"/>
      <c r="CE221" s="204"/>
      <c r="CF221" s="211"/>
      <c r="CG221" s="211"/>
      <c r="CI221" s="209"/>
      <c r="CJ221" s="209"/>
      <c r="EH221" s="165"/>
      <c r="EI221" s="165"/>
      <c r="EJ221" s="166"/>
      <c r="EK221" s="209"/>
      <c r="EL221" s="211"/>
      <c r="EM221" s="211"/>
      <c r="EN221" s="211"/>
      <c r="EO221" s="211"/>
      <c r="EP221" s="211"/>
      <c r="ES221" s="165"/>
      <c r="ET221" s="165"/>
      <c r="EU221" s="166"/>
      <c r="EV221" s="209"/>
      <c r="EW221" s="211"/>
      <c r="EX221" s="211"/>
      <c r="EY221" s="211"/>
      <c r="EZ221" s="211"/>
      <c r="FA221" s="211"/>
      <c r="FD221" s="165"/>
      <c r="FE221" s="165"/>
      <c r="FF221" s="166"/>
      <c r="FG221" s="209"/>
      <c r="FH221" s="211"/>
      <c r="FI221" s="211"/>
      <c r="FJ221" s="211"/>
      <c r="FK221" s="211"/>
      <c r="FL221" s="211"/>
    </row>
    <row r="222" spans="9:168">
      <c r="I222" s="221">
        <f t="shared" si="115"/>
        <v>218</v>
      </c>
      <c r="J222" s="159">
        <f>'v-t_chart'!C219</f>
        <v>48.3</v>
      </c>
      <c r="K222" s="204">
        <f t="shared" ca="1" si="92"/>
        <v>141.47069999999999</v>
      </c>
      <c r="L222" s="205" t="b">
        <f>IF('Input&amp;Output'!$C$3=10,phase_chart!C219,IF('Input&amp;Output'!$C$3=21,phase_chart!G219,IF('Input&amp;Output'!$C$3=22,phase_chart!K219,IF('Input&amp;Output'!$C$3=31,phase_chart!O219,IF('Input&amp;Output'!$C$3=32,phase_chart!S219,"")))))</f>
        <v>0</v>
      </c>
      <c r="M222" s="206" t="b">
        <f>IF('Input&amp;Output'!$C$3=10,phase_chart!D219,IF('Input&amp;Output'!$C$3=21,phase_chart!H219,IF('Input&amp;Output'!$C$3=22,phase_chart!L219,IF('Input&amp;Output'!$C$3=31,phase_chart!P219,IF('Input&amp;Output'!$C$3=32,phase_chart!T219,"")))))</f>
        <v>0</v>
      </c>
      <c r="N222" s="205" t="b">
        <f>IF('Input&amp;Output'!$C$3=10,phase_chart!E219,IF('Input&amp;Output'!$C$3=21,phase_chart!I219,IF('Input&amp;Output'!$C$3=22,phase_chart!M219,IF('Input&amp;Output'!$C$3=31,phase_chart!Q219,IF('Input&amp;Output'!$C$3=32,phase_chart!U219,"")))))</f>
        <v>1</v>
      </c>
      <c r="P222" s="159">
        <f ca="1">IF(NOT($J222=0),IF($J222&lt;IF($P221=0,0,VLOOKUP(P221,tbL!$M$37:$Q$43,IF(L222=TRUE,2,4))),IF($J222&gt;=VLOOKUP(P221,tbL!$M$37:$Q$43,IF(L222=TRUE,3,5)),$P221,IF(AND(L221=TRUE,L222=TRUE),$P221,$P221-1)),IF(AND(L222=TRUE,J222=VLOOKUP(P221,tbL!$M$37:$Q$43,IF(L222=TRUE,2,4))),P221,IF($P221+1&gt;$C$12,$C$12,$P221+1))),0)</f>
        <v>1</v>
      </c>
      <c r="Q222" s="159">
        <f t="shared" ca="1" si="95"/>
        <v>1</v>
      </c>
      <c r="R222" s="207">
        <f t="shared" si="116"/>
        <v>0</v>
      </c>
      <c r="S222" s="208"/>
      <c r="T222" s="159">
        <f t="shared" si="113"/>
        <v>0</v>
      </c>
      <c r="U222" s="209" t="str">
        <f ca="1">IF(AND(T222=-1,N222=TRUE),"*",IF(AND(U221="*",N222=TRUE),"*",IF(AND(AND(L222=TRUE,U221="*"),J222&lt;VLOOKUP(V221+1,tbL!$M$38:$O$43,3)),"*","")))</f>
        <v/>
      </c>
      <c r="V222" s="204">
        <f t="shared" ca="1" si="96"/>
        <v>1</v>
      </c>
      <c r="Y222" s="159" t="str">
        <f t="shared" ca="1" si="97"/>
        <v/>
      </c>
      <c r="Z222" s="159" t="str">
        <f t="shared" si="98"/>
        <v/>
      </c>
      <c r="AA222" s="159">
        <f t="shared" ca="1" si="119"/>
        <v>1</v>
      </c>
      <c r="AC222" s="161" t="str">
        <f t="shared" ca="1" si="99"/>
        <v/>
      </c>
      <c r="AD222" s="161">
        <f t="shared" ca="1" si="100"/>
        <v>1</v>
      </c>
      <c r="AE222" s="161" t="str">
        <f t="shared" ca="1" si="101"/>
        <v/>
      </c>
      <c r="AF222" s="161">
        <f t="shared" ca="1" si="102"/>
        <v>1</v>
      </c>
      <c r="AG222" s="161" t="str">
        <f t="shared" ca="1" si="103"/>
        <v/>
      </c>
      <c r="AH222" s="161">
        <f t="shared" ca="1" si="104"/>
        <v>1</v>
      </c>
      <c r="AI222" s="161" t="str">
        <f t="shared" ca="1" si="105"/>
        <v/>
      </c>
      <c r="AJ222" s="161">
        <f t="shared" ca="1" si="106"/>
        <v>1</v>
      </c>
      <c r="AL222" s="161" t="str">
        <f t="shared" ca="1" si="107"/>
        <v/>
      </c>
      <c r="AM222" s="161">
        <f t="shared" ca="1" si="118"/>
        <v>1</v>
      </c>
      <c r="AN222" s="161" t="str">
        <f t="shared" ca="1" si="108"/>
        <v/>
      </c>
      <c r="AO222" s="161">
        <f t="shared" ca="1" si="117"/>
        <v>1</v>
      </c>
      <c r="AP222" s="161" t="str">
        <f t="shared" ca="1" si="109"/>
        <v/>
      </c>
      <c r="AQ222" s="161">
        <f t="shared" ca="1" si="114"/>
        <v>1</v>
      </c>
      <c r="AR222" s="161" t="str">
        <f t="shared" ca="1" si="110"/>
        <v/>
      </c>
      <c r="AS222" s="161">
        <f t="shared" ca="1" si="111"/>
        <v>1</v>
      </c>
      <c r="AT222" s="159" t="str">
        <f t="shared" ca="1" si="120"/>
        <v/>
      </c>
      <c r="AU222" s="210">
        <f t="shared" ca="1" si="94"/>
        <v>14</v>
      </c>
      <c r="AV222" s="209"/>
      <c r="AW222" s="204">
        <f t="shared" si="112"/>
        <v>1428.4444444444448</v>
      </c>
      <c r="AX222" s="159"/>
      <c r="AZ222" s="159"/>
      <c r="BM222" s="207"/>
      <c r="BN222" s="212"/>
      <c r="BP222" s="209"/>
      <c r="BQ222" s="211"/>
      <c r="BR222" s="211"/>
      <c r="BS222" s="211"/>
      <c r="BT222" s="211"/>
      <c r="BU222" s="211"/>
      <c r="BV222" s="211"/>
      <c r="BW222" s="211"/>
      <c r="BX222" s="211"/>
      <c r="BY222" s="211"/>
      <c r="BZ222" s="211"/>
      <c r="CA222" s="209"/>
      <c r="CB222" s="224"/>
      <c r="CC222" s="204"/>
      <c r="CD222" s="204"/>
      <c r="CE222" s="204"/>
      <c r="CF222" s="211"/>
      <c r="CG222" s="211"/>
      <c r="CI222" s="209"/>
      <c r="CJ222" s="209"/>
      <c r="EH222" s="165"/>
      <c r="EI222" s="165"/>
      <c r="EJ222" s="166"/>
      <c r="EK222" s="209"/>
      <c r="EL222" s="211"/>
      <c r="EM222" s="211"/>
      <c r="EN222" s="211"/>
      <c r="EO222" s="211"/>
      <c r="EP222" s="211"/>
      <c r="ES222" s="165"/>
      <c r="ET222" s="165"/>
      <c r="EU222" s="166"/>
      <c r="EV222" s="209"/>
      <c r="EW222" s="211"/>
      <c r="EX222" s="211"/>
      <c r="EY222" s="211"/>
      <c r="EZ222" s="211"/>
      <c r="FA222" s="211"/>
      <c r="FD222" s="165"/>
      <c r="FE222" s="165"/>
      <c r="FF222" s="166"/>
      <c r="FG222" s="209"/>
      <c r="FH222" s="211"/>
      <c r="FI222" s="211"/>
      <c r="FJ222" s="211"/>
      <c r="FK222" s="211"/>
      <c r="FL222" s="211"/>
    </row>
    <row r="223" spans="9:168">
      <c r="I223" s="221">
        <f t="shared" si="115"/>
        <v>219</v>
      </c>
      <c r="J223" s="159">
        <f>'v-t_chart'!C220</f>
        <v>43.9</v>
      </c>
      <c r="K223" s="204">
        <f t="shared" ca="1" si="92"/>
        <v>128.5831</v>
      </c>
      <c r="L223" s="205" t="b">
        <f>IF('Input&amp;Output'!$C$3=10,phase_chart!C220,IF('Input&amp;Output'!$C$3=21,phase_chart!G220,IF('Input&amp;Output'!$C$3=22,phase_chart!K220,IF('Input&amp;Output'!$C$3=31,phase_chart!O220,IF('Input&amp;Output'!$C$3=32,phase_chart!S220,"")))))</f>
        <v>0</v>
      </c>
      <c r="M223" s="206" t="b">
        <f>IF('Input&amp;Output'!$C$3=10,phase_chart!D220,IF('Input&amp;Output'!$C$3=21,phase_chart!H220,IF('Input&amp;Output'!$C$3=22,phase_chart!L220,IF('Input&amp;Output'!$C$3=31,phase_chart!P220,IF('Input&amp;Output'!$C$3=32,phase_chart!T220,"")))))</f>
        <v>0</v>
      </c>
      <c r="N223" s="205" t="b">
        <f>IF('Input&amp;Output'!$C$3=10,phase_chart!E220,IF('Input&amp;Output'!$C$3=21,phase_chart!I220,IF('Input&amp;Output'!$C$3=22,phase_chart!M220,IF('Input&amp;Output'!$C$3=31,phase_chart!Q220,IF('Input&amp;Output'!$C$3=32,phase_chart!U220,"")))))</f>
        <v>1</v>
      </c>
      <c r="P223" s="159">
        <f ca="1">IF(NOT($J223=0),IF($J223&lt;IF($P222=0,0,VLOOKUP(P222,tbL!$M$37:$Q$43,IF(L223=TRUE,2,4))),IF($J223&gt;=VLOOKUP(P222,tbL!$M$37:$Q$43,IF(L223=TRUE,3,5)),$P222,IF(AND(L222=TRUE,L223=TRUE),$P222,$P222-1)),IF(AND(L223=TRUE,J223=VLOOKUP(P222,tbL!$M$37:$Q$43,IF(L223=TRUE,2,4))),P222,IF($P222+1&gt;$C$12,$C$12,$P222+1))),0)</f>
        <v>1</v>
      </c>
      <c r="Q223" s="159">
        <f t="shared" ca="1" si="95"/>
        <v>1</v>
      </c>
      <c r="R223" s="207">
        <f t="shared" si="116"/>
        <v>0</v>
      </c>
      <c r="S223" s="208"/>
      <c r="T223" s="159">
        <f t="shared" si="113"/>
        <v>0</v>
      </c>
      <c r="U223" s="209" t="str">
        <f ca="1">IF(AND(T223=-1,N223=TRUE),"*",IF(AND(U222="*",N223=TRUE),"*",IF(AND(AND(L223=TRUE,U222="*"),J223&lt;VLOOKUP(V222+1,tbL!$M$38:$O$43,3)),"*","")))</f>
        <v/>
      </c>
      <c r="V223" s="204">
        <f t="shared" ca="1" si="96"/>
        <v>1</v>
      </c>
      <c r="Y223" s="159" t="str">
        <f t="shared" ca="1" si="97"/>
        <v/>
      </c>
      <c r="Z223" s="159" t="str">
        <f t="shared" si="98"/>
        <v/>
      </c>
      <c r="AA223" s="159">
        <f t="shared" ca="1" si="119"/>
        <v>1</v>
      </c>
      <c r="AC223" s="161" t="str">
        <f t="shared" ca="1" si="99"/>
        <v/>
      </c>
      <c r="AD223" s="161">
        <f t="shared" ca="1" si="100"/>
        <v>1</v>
      </c>
      <c r="AE223" s="161" t="str">
        <f t="shared" ca="1" si="101"/>
        <v/>
      </c>
      <c r="AF223" s="161">
        <f t="shared" ca="1" si="102"/>
        <v>1</v>
      </c>
      <c r="AG223" s="161" t="str">
        <f t="shared" ca="1" si="103"/>
        <v/>
      </c>
      <c r="AH223" s="161">
        <f t="shared" ca="1" si="104"/>
        <v>1</v>
      </c>
      <c r="AI223" s="161" t="str">
        <f t="shared" ca="1" si="105"/>
        <v/>
      </c>
      <c r="AJ223" s="161">
        <f t="shared" ca="1" si="106"/>
        <v>1</v>
      </c>
      <c r="AL223" s="161" t="str">
        <f t="shared" ca="1" si="107"/>
        <v/>
      </c>
      <c r="AM223" s="161">
        <f t="shared" ca="1" si="118"/>
        <v>1</v>
      </c>
      <c r="AN223" s="161" t="str">
        <f t="shared" ca="1" si="108"/>
        <v/>
      </c>
      <c r="AO223" s="161">
        <f t="shared" ca="1" si="117"/>
        <v>1</v>
      </c>
      <c r="AP223" s="161" t="str">
        <f t="shared" ca="1" si="109"/>
        <v/>
      </c>
      <c r="AQ223" s="161">
        <f t="shared" ca="1" si="114"/>
        <v>1</v>
      </c>
      <c r="AR223" s="161" t="str">
        <f t="shared" ca="1" si="110"/>
        <v/>
      </c>
      <c r="AS223" s="161">
        <f t="shared" ca="1" si="111"/>
        <v>1</v>
      </c>
      <c r="AT223" s="159" t="str">
        <f t="shared" ca="1" si="120"/>
        <v/>
      </c>
      <c r="AU223" s="210">
        <f t="shared" ca="1" si="94"/>
        <v>14</v>
      </c>
      <c r="AV223" s="209"/>
      <c r="AW223" s="204">
        <f t="shared" si="112"/>
        <v>1440.6388888888891</v>
      </c>
      <c r="AX223" s="159"/>
      <c r="AZ223" s="159"/>
      <c r="BM223" s="207"/>
      <c r="BN223" s="212"/>
      <c r="BP223" s="209"/>
      <c r="BQ223" s="211"/>
      <c r="BR223" s="211"/>
      <c r="BS223" s="211"/>
      <c r="BT223" s="211"/>
      <c r="BU223" s="211"/>
      <c r="BV223" s="211"/>
      <c r="BW223" s="211"/>
      <c r="BX223" s="211"/>
      <c r="BY223" s="211"/>
      <c r="BZ223" s="211"/>
      <c r="CA223" s="209"/>
      <c r="CB223" s="224"/>
      <c r="CC223" s="204"/>
      <c r="CD223" s="204"/>
      <c r="CE223" s="204"/>
      <c r="CF223" s="211"/>
      <c r="CG223" s="211"/>
      <c r="CI223" s="209"/>
      <c r="CJ223" s="209"/>
      <c r="EH223" s="165"/>
      <c r="EI223" s="165"/>
      <c r="EJ223" s="166"/>
      <c r="EK223" s="209"/>
      <c r="EL223" s="211"/>
      <c r="EM223" s="211"/>
      <c r="EN223" s="211"/>
      <c r="EO223" s="211"/>
      <c r="EP223" s="211"/>
      <c r="ES223" s="165"/>
      <c r="ET223" s="165"/>
      <c r="EU223" s="166"/>
      <c r="EV223" s="209"/>
      <c r="EW223" s="211"/>
      <c r="EX223" s="211"/>
      <c r="EY223" s="211"/>
      <c r="EZ223" s="211"/>
      <c r="FA223" s="211"/>
      <c r="FD223" s="165"/>
      <c r="FE223" s="165"/>
      <c r="FF223" s="166"/>
      <c r="FG223" s="209"/>
      <c r="FH223" s="211"/>
      <c r="FI223" s="211"/>
      <c r="FJ223" s="211"/>
      <c r="FK223" s="211"/>
      <c r="FL223" s="211"/>
    </row>
    <row r="224" spans="9:168">
      <c r="I224" s="221">
        <f t="shared" si="115"/>
        <v>220</v>
      </c>
      <c r="J224" s="159">
        <f>'v-t_chart'!C221</f>
        <v>40.299999999999997</v>
      </c>
      <c r="K224" s="204">
        <f t="shared" ca="1" si="92"/>
        <v>118.03869999999999</v>
      </c>
      <c r="L224" s="205" t="b">
        <f>IF('Input&amp;Output'!$C$3=10,phase_chart!C221,IF('Input&amp;Output'!$C$3=21,phase_chart!G221,IF('Input&amp;Output'!$C$3=22,phase_chart!K221,IF('Input&amp;Output'!$C$3=31,phase_chart!O221,IF('Input&amp;Output'!$C$3=32,phase_chart!S221,"")))))</f>
        <v>0</v>
      </c>
      <c r="M224" s="206" t="b">
        <f>IF('Input&amp;Output'!$C$3=10,phase_chart!D221,IF('Input&amp;Output'!$C$3=21,phase_chart!H221,IF('Input&amp;Output'!$C$3=22,phase_chart!L221,IF('Input&amp;Output'!$C$3=31,phase_chart!P221,IF('Input&amp;Output'!$C$3=32,phase_chart!T221,"")))))</f>
        <v>0</v>
      </c>
      <c r="N224" s="205" t="b">
        <f>IF('Input&amp;Output'!$C$3=10,phase_chart!E221,IF('Input&amp;Output'!$C$3=21,phase_chart!I221,IF('Input&amp;Output'!$C$3=22,phase_chart!M221,IF('Input&amp;Output'!$C$3=31,phase_chart!Q221,IF('Input&amp;Output'!$C$3=32,phase_chart!U221,"")))))</f>
        <v>1</v>
      </c>
      <c r="P224" s="159">
        <f ca="1">IF(NOT($J224=0),IF($J224&lt;IF($P223=0,0,VLOOKUP(P223,tbL!$M$37:$Q$43,IF(L224=TRUE,2,4))),IF($J224&gt;=VLOOKUP(P223,tbL!$M$37:$Q$43,IF(L224=TRUE,3,5)),$P223,IF(AND(L223=TRUE,L224=TRUE),$P223,$P223-1)),IF(AND(L224=TRUE,J224=VLOOKUP(P223,tbL!$M$37:$Q$43,IF(L224=TRUE,2,4))),P223,IF($P223+1&gt;$C$12,$C$12,$P223+1))),0)</f>
        <v>1</v>
      </c>
      <c r="Q224" s="159">
        <f t="shared" ca="1" si="95"/>
        <v>1</v>
      </c>
      <c r="R224" s="207">
        <f t="shared" si="116"/>
        <v>0</v>
      </c>
      <c r="S224" s="208"/>
      <c r="T224" s="159">
        <f t="shared" si="113"/>
        <v>0</v>
      </c>
      <c r="U224" s="209" t="str">
        <f ca="1">IF(AND(T224=-1,N224=TRUE),"*",IF(AND(U223="*",N224=TRUE),"*",IF(AND(AND(L224=TRUE,U223="*"),J224&lt;VLOOKUP(V223+1,tbL!$M$38:$O$43,3)),"*","")))</f>
        <v/>
      </c>
      <c r="V224" s="204">
        <f t="shared" ca="1" si="96"/>
        <v>1</v>
      </c>
      <c r="Y224" s="159" t="str">
        <f t="shared" ca="1" si="97"/>
        <v/>
      </c>
      <c r="Z224" s="159" t="str">
        <f t="shared" si="98"/>
        <v/>
      </c>
      <c r="AA224" s="159">
        <f t="shared" ca="1" si="119"/>
        <v>1</v>
      </c>
      <c r="AC224" s="161" t="str">
        <f t="shared" ca="1" si="99"/>
        <v/>
      </c>
      <c r="AD224" s="161">
        <f t="shared" ca="1" si="100"/>
        <v>1</v>
      </c>
      <c r="AE224" s="161" t="str">
        <f t="shared" ca="1" si="101"/>
        <v/>
      </c>
      <c r="AF224" s="161">
        <f t="shared" ca="1" si="102"/>
        <v>1</v>
      </c>
      <c r="AG224" s="161" t="str">
        <f t="shared" ca="1" si="103"/>
        <v/>
      </c>
      <c r="AH224" s="161">
        <f t="shared" ca="1" si="104"/>
        <v>1</v>
      </c>
      <c r="AI224" s="161" t="str">
        <f t="shared" ca="1" si="105"/>
        <v/>
      </c>
      <c r="AJ224" s="161">
        <f t="shared" ca="1" si="106"/>
        <v>1</v>
      </c>
      <c r="AL224" s="161" t="str">
        <f t="shared" ca="1" si="107"/>
        <v/>
      </c>
      <c r="AM224" s="161">
        <f t="shared" ca="1" si="118"/>
        <v>1</v>
      </c>
      <c r="AN224" s="161" t="str">
        <f t="shared" ca="1" si="108"/>
        <v/>
      </c>
      <c r="AO224" s="161">
        <f t="shared" ca="1" si="117"/>
        <v>1</v>
      </c>
      <c r="AP224" s="161" t="str">
        <f t="shared" ca="1" si="109"/>
        <v/>
      </c>
      <c r="AQ224" s="161">
        <f t="shared" ca="1" si="114"/>
        <v>1</v>
      </c>
      <c r="AR224" s="161" t="str">
        <f t="shared" ca="1" si="110"/>
        <v/>
      </c>
      <c r="AS224" s="161">
        <f t="shared" ca="1" si="111"/>
        <v>1</v>
      </c>
      <c r="AT224" s="159" t="str">
        <f t="shared" ca="1" si="120"/>
        <v/>
      </c>
      <c r="AU224" s="210">
        <f t="shared" ca="1" si="94"/>
        <v>14</v>
      </c>
      <c r="AV224" s="209"/>
      <c r="AW224" s="204">
        <f t="shared" si="112"/>
        <v>1451.8333333333335</v>
      </c>
      <c r="AX224" s="159"/>
      <c r="AZ224" s="159"/>
      <c r="BM224" s="207"/>
      <c r="BN224" s="212"/>
      <c r="BP224" s="209"/>
      <c r="BQ224" s="211"/>
      <c r="BR224" s="211"/>
      <c r="BS224" s="211"/>
      <c r="BT224" s="211"/>
      <c r="BU224" s="211"/>
      <c r="BV224" s="211"/>
      <c r="BW224" s="211"/>
      <c r="BX224" s="211"/>
      <c r="BY224" s="211"/>
      <c r="BZ224" s="211"/>
      <c r="CA224" s="209"/>
      <c r="CB224" s="224"/>
      <c r="CC224" s="204"/>
      <c r="CD224" s="204"/>
      <c r="CE224" s="204"/>
      <c r="CF224" s="211"/>
      <c r="CG224" s="211"/>
      <c r="CI224" s="209"/>
      <c r="CJ224" s="209"/>
      <c r="EH224" s="165"/>
      <c r="EI224" s="165"/>
      <c r="EJ224" s="166"/>
      <c r="EK224" s="209"/>
      <c r="EL224" s="211"/>
      <c r="EM224" s="211"/>
      <c r="EN224" s="211"/>
      <c r="EO224" s="211"/>
      <c r="EP224" s="211"/>
      <c r="ES224" s="165"/>
      <c r="ET224" s="165"/>
      <c r="EU224" s="166"/>
      <c r="EV224" s="209"/>
      <c r="EW224" s="211"/>
      <c r="EX224" s="211"/>
      <c r="EY224" s="211"/>
      <c r="EZ224" s="211"/>
      <c r="FA224" s="211"/>
      <c r="FD224" s="165"/>
      <c r="FE224" s="165"/>
      <c r="FF224" s="166"/>
      <c r="FG224" s="209"/>
      <c r="FH224" s="211"/>
      <c r="FI224" s="211"/>
      <c r="FJ224" s="211"/>
      <c r="FK224" s="211"/>
      <c r="FL224" s="211"/>
    </row>
    <row r="225" spans="9:168">
      <c r="I225" s="221">
        <f t="shared" si="115"/>
        <v>221</v>
      </c>
      <c r="J225" s="159">
        <f>'v-t_chart'!C222</f>
        <v>39.5</v>
      </c>
      <c r="K225" s="204">
        <f t="shared" ca="1" si="92"/>
        <v>115.6955</v>
      </c>
      <c r="L225" s="205" t="b">
        <f>IF('Input&amp;Output'!$C$3=10,phase_chart!C222,IF('Input&amp;Output'!$C$3=21,phase_chart!G222,IF('Input&amp;Output'!$C$3=22,phase_chart!K222,IF('Input&amp;Output'!$C$3=31,phase_chart!O222,IF('Input&amp;Output'!$C$3=32,phase_chart!S222,"")))))</f>
        <v>0</v>
      </c>
      <c r="M225" s="206" t="b">
        <f>IF('Input&amp;Output'!$C$3=10,phase_chart!D222,IF('Input&amp;Output'!$C$3=21,phase_chart!H222,IF('Input&amp;Output'!$C$3=22,phase_chart!L222,IF('Input&amp;Output'!$C$3=31,phase_chart!P222,IF('Input&amp;Output'!$C$3=32,phase_chart!T222,"")))))</f>
        <v>0</v>
      </c>
      <c r="N225" s="205" t="b">
        <f>IF('Input&amp;Output'!$C$3=10,phase_chart!E222,IF('Input&amp;Output'!$C$3=21,phase_chart!I222,IF('Input&amp;Output'!$C$3=22,phase_chart!M222,IF('Input&amp;Output'!$C$3=31,phase_chart!Q222,IF('Input&amp;Output'!$C$3=32,phase_chart!U222,"")))))</f>
        <v>1</v>
      </c>
      <c r="P225" s="159">
        <f ca="1">IF(NOT($J225=0),IF($J225&lt;IF($P224=0,0,VLOOKUP(P224,tbL!$M$37:$Q$43,IF(L225=TRUE,2,4))),IF($J225&gt;=VLOOKUP(P224,tbL!$M$37:$Q$43,IF(L225=TRUE,3,5)),$P224,IF(AND(L224=TRUE,L225=TRUE),$P224,$P224-1)),IF(AND(L225=TRUE,J225=VLOOKUP(P224,tbL!$M$37:$Q$43,IF(L225=TRUE,2,4))),P224,IF($P224+1&gt;$C$12,$C$12,$P224+1))),0)</f>
        <v>1</v>
      </c>
      <c r="Q225" s="159">
        <f t="shared" ca="1" si="95"/>
        <v>1</v>
      </c>
      <c r="R225" s="207">
        <f t="shared" si="116"/>
        <v>0</v>
      </c>
      <c r="S225" s="208"/>
      <c r="T225" s="159">
        <f t="shared" si="113"/>
        <v>0</v>
      </c>
      <c r="U225" s="209" t="str">
        <f ca="1">IF(AND(T225=-1,N225=TRUE),"*",IF(AND(U224="*",N225=TRUE),"*",IF(AND(AND(L225=TRUE,U224="*"),J225&lt;VLOOKUP(V224+1,tbL!$M$38:$O$43,3)),"*","")))</f>
        <v/>
      </c>
      <c r="V225" s="204">
        <f t="shared" ca="1" si="96"/>
        <v>1</v>
      </c>
      <c r="Y225" s="159" t="str">
        <f t="shared" ca="1" si="97"/>
        <v/>
      </c>
      <c r="Z225" s="159" t="str">
        <f t="shared" si="98"/>
        <v/>
      </c>
      <c r="AA225" s="159">
        <f t="shared" ca="1" si="119"/>
        <v>1</v>
      </c>
      <c r="AC225" s="161" t="str">
        <f t="shared" ca="1" si="99"/>
        <v/>
      </c>
      <c r="AD225" s="161">
        <f t="shared" ca="1" si="100"/>
        <v>1</v>
      </c>
      <c r="AE225" s="161" t="str">
        <f t="shared" ca="1" si="101"/>
        <v/>
      </c>
      <c r="AF225" s="161">
        <f t="shared" ca="1" si="102"/>
        <v>1</v>
      </c>
      <c r="AG225" s="161" t="str">
        <f t="shared" ca="1" si="103"/>
        <v/>
      </c>
      <c r="AH225" s="161">
        <f t="shared" ca="1" si="104"/>
        <v>1</v>
      </c>
      <c r="AI225" s="161" t="str">
        <f t="shared" ca="1" si="105"/>
        <v/>
      </c>
      <c r="AJ225" s="161">
        <f t="shared" ca="1" si="106"/>
        <v>1</v>
      </c>
      <c r="AL225" s="161" t="str">
        <f t="shared" ca="1" si="107"/>
        <v/>
      </c>
      <c r="AM225" s="161">
        <f t="shared" ca="1" si="118"/>
        <v>1</v>
      </c>
      <c r="AN225" s="161" t="str">
        <f t="shared" ca="1" si="108"/>
        <v/>
      </c>
      <c r="AO225" s="161">
        <f t="shared" ca="1" si="117"/>
        <v>1</v>
      </c>
      <c r="AP225" s="161" t="str">
        <f t="shared" ca="1" si="109"/>
        <v/>
      </c>
      <c r="AQ225" s="161">
        <f t="shared" ca="1" si="114"/>
        <v>1</v>
      </c>
      <c r="AR225" s="161" t="str">
        <f t="shared" ca="1" si="110"/>
        <v/>
      </c>
      <c r="AS225" s="161">
        <f t="shared" ca="1" si="111"/>
        <v>1</v>
      </c>
      <c r="AT225" s="159" t="str">
        <f t="shared" ca="1" si="120"/>
        <v/>
      </c>
      <c r="AU225" s="210">
        <f t="shared" ca="1" si="94"/>
        <v>14</v>
      </c>
      <c r="AV225" s="209"/>
      <c r="AW225" s="204">
        <f t="shared" si="112"/>
        <v>1462.8055555555557</v>
      </c>
      <c r="AX225" s="159"/>
      <c r="AZ225" s="159"/>
      <c r="BM225" s="207"/>
      <c r="BN225" s="212"/>
      <c r="BP225" s="209"/>
      <c r="BQ225" s="211"/>
      <c r="BR225" s="211"/>
      <c r="BS225" s="211"/>
      <c r="BT225" s="211"/>
      <c r="BU225" s="211"/>
      <c r="BV225" s="211"/>
      <c r="BW225" s="211"/>
      <c r="BX225" s="211"/>
      <c r="BY225" s="211"/>
      <c r="BZ225" s="211"/>
      <c r="CA225" s="209"/>
      <c r="CB225" s="224"/>
      <c r="CC225" s="204"/>
      <c r="CD225" s="204"/>
      <c r="CE225" s="204"/>
      <c r="CF225" s="211"/>
      <c r="CG225" s="211"/>
      <c r="CI225" s="209"/>
      <c r="CJ225" s="209"/>
      <c r="EH225" s="165"/>
      <c r="EI225" s="165"/>
      <c r="EJ225" s="166"/>
      <c r="EK225" s="209"/>
      <c r="EL225" s="211"/>
      <c r="EM225" s="211"/>
      <c r="EN225" s="211"/>
      <c r="EO225" s="211"/>
      <c r="EP225" s="211"/>
      <c r="ES225" s="165"/>
      <c r="ET225" s="165"/>
      <c r="EU225" s="166"/>
      <c r="EV225" s="209"/>
      <c r="EW225" s="211"/>
      <c r="EX225" s="211"/>
      <c r="EY225" s="211"/>
      <c r="EZ225" s="211"/>
      <c r="FA225" s="211"/>
      <c r="FD225" s="165"/>
      <c r="FE225" s="165"/>
      <c r="FF225" s="166"/>
      <c r="FG225" s="209"/>
      <c r="FH225" s="211"/>
      <c r="FI225" s="211"/>
      <c r="FJ225" s="211"/>
      <c r="FK225" s="211"/>
      <c r="FL225" s="211"/>
    </row>
    <row r="226" spans="9:168">
      <c r="I226" s="221">
        <f t="shared" si="115"/>
        <v>222</v>
      </c>
      <c r="J226" s="159">
        <f>'v-t_chart'!C223</f>
        <v>41.3</v>
      </c>
      <c r="K226" s="204">
        <f t="shared" ca="1" si="92"/>
        <v>120.96769999999998</v>
      </c>
      <c r="L226" s="205" t="b">
        <f>IF('Input&amp;Output'!$C$3=10,phase_chart!C223,IF('Input&amp;Output'!$C$3=21,phase_chart!G223,IF('Input&amp;Output'!$C$3=22,phase_chart!K223,IF('Input&amp;Output'!$C$3=31,phase_chart!O223,IF('Input&amp;Output'!$C$3=32,phase_chart!S223,"")))))</f>
        <v>1</v>
      </c>
      <c r="M226" s="206" t="b">
        <f>IF('Input&amp;Output'!$C$3=10,phase_chart!D223,IF('Input&amp;Output'!$C$3=21,phase_chart!H223,IF('Input&amp;Output'!$C$3=22,phase_chart!L223,IF('Input&amp;Output'!$C$3=31,phase_chart!P223,IF('Input&amp;Output'!$C$3=32,phase_chart!T223,"")))))</f>
        <v>0</v>
      </c>
      <c r="N226" s="205" t="b">
        <f>IF('Input&amp;Output'!$C$3=10,phase_chart!E223,IF('Input&amp;Output'!$C$3=21,phase_chart!I223,IF('Input&amp;Output'!$C$3=22,phase_chart!M223,IF('Input&amp;Output'!$C$3=31,phase_chart!Q223,IF('Input&amp;Output'!$C$3=32,phase_chart!U223,"")))))</f>
        <v>0</v>
      </c>
      <c r="P226" s="159">
        <f ca="1">IF(NOT($J226=0),IF($J226&lt;IF($P225=0,0,VLOOKUP(P225,tbL!$M$37:$Q$43,IF(L226=TRUE,2,4))),IF($J226&gt;=VLOOKUP(P225,tbL!$M$37:$Q$43,IF(L226=TRUE,3,5)),$P225,IF(AND(L225=TRUE,L226=TRUE),$P225,$P225-1)),IF(AND(L226=TRUE,J226=VLOOKUP(P225,tbL!$M$37:$Q$43,IF(L226=TRUE,2,4))),P225,IF($P225+1&gt;$C$12,$C$12,$P225+1))),0)</f>
        <v>1</v>
      </c>
      <c r="Q226" s="159">
        <f t="shared" ca="1" si="95"/>
        <v>1</v>
      </c>
      <c r="R226" s="207">
        <f ca="1">IF(L226=TRUE,IF(OR(K225=0,R225=1),1,0),0)</f>
        <v>0</v>
      </c>
      <c r="S226" s="208"/>
      <c r="T226" s="159">
        <f t="shared" si="113"/>
        <v>0</v>
      </c>
      <c r="U226" s="209" t="str">
        <f ca="1">IF(AND(T226=-1,N226=TRUE),"*",IF(AND(U225="*",N226=TRUE),"*",IF(AND(AND(L226=TRUE,U225="*"),J226&lt;VLOOKUP(V225+1,tbL!$M$38:$O$43,3)),"*","")))</f>
        <v/>
      </c>
      <c r="V226" s="204">
        <f t="shared" ca="1" si="96"/>
        <v>1</v>
      </c>
      <c r="Y226" s="159" t="str">
        <f t="shared" ca="1" si="97"/>
        <v/>
      </c>
      <c r="Z226" s="159" t="str">
        <f t="shared" si="98"/>
        <v/>
      </c>
      <c r="AA226" s="159">
        <f t="shared" ca="1" si="119"/>
        <v>1</v>
      </c>
      <c r="AC226" s="161" t="str">
        <f t="shared" ca="1" si="99"/>
        <v/>
      </c>
      <c r="AD226" s="161">
        <f t="shared" ca="1" si="100"/>
        <v>1</v>
      </c>
      <c r="AE226" s="161" t="str">
        <f t="shared" ca="1" si="101"/>
        <v/>
      </c>
      <c r="AF226" s="161">
        <f t="shared" ca="1" si="102"/>
        <v>1</v>
      </c>
      <c r="AG226" s="161" t="str">
        <f t="shared" ca="1" si="103"/>
        <v/>
      </c>
      <c r="AH226" s="161">
        <f t="shared" ca="1" si="104"/>
        <v>1</v>
      </c>
      <c r="AI226" s="161" t="str">
        <f t="shared" ca="1" si="105"/>
        <v/>
      </c>
      <c r="AJ226" s="161">
        <f t="shared" ca="1" si="106"/>
        <v>1</v>
      </c>
      <c r="AL226" s="161" t="str">
        <f t="shared" ca="1" si="107"/>
        <v/>
      </c>
      <c r="AM226" s="161">
        <f t="shared" ca="1" si="118"/>
        <v>1</v>
      </c>
      <c r="AN226" s="161" t="str">
        <f t="shared" ca="1" si="108"/>
        <v/>
      </c>
      <c r="AO226" s="161">
        <f t="shared" ca="1" si="117"/>
        <v>1</v>
      </c>
      <c r="AP226" s="161" t="str">
        <f t="shared" ca="1" si="109"/>
        <v/>
      </c>
      <c r="AQ226" s="161">
        <f t="shared" ca="1" si="114"/>
        <v>1</v>
      </c>
      <c r="AR226" s="161" t="str">
        <f t="shared" ca="1" si="110"/>
        <v/>
      </c>
      <c r="AS226" s="161">
        <f t="shared" ca="1" si="111"/>
        <v>1</v>
      </c>
      <c r="AT226" s="159" t="str">
        <f t="shared" ca="1" si="120"/>
        <v/>
      </c>
      <c r="AU226" s="210">
        <f t="shared" ca="1" si="94"/>
        <v>14</v>
      </c>
      <c r="AV226" s="209"/>
      <c r="AW226" s="204">
        <f t="shared" si="112"/>
        <v>1474.2777777777778</v>
      </c>
      <c r="AX226" s="159"/>
      <c r="AZ226" s="159"/>
      <c r="BM226" s="207"/>
      <c r="BN226" s="212"/>
      <c r="BP226" s="209"/>
      <c r="BQ226" s="211"/>
      <c r="BR226" s="211"/>
      <c r="BS226" s="211"/>
      <c r="BT226" s="211"/>
      <c r="BU226" s="211"/>
      <c r="BV226" s="211"/>
      <c r="BW226" s="211"/>
      <c r="BX226" s="211"/>
      <c r="BY226" s="211"/>
      <c r="BZ226" s="211"/>
      <c r="CA226" s="209"/>
      <c r="CB226" s="224"/>
      <c r="CC226" s="204"/>
      <c r="CD226" s="204"/>
      <c r="CE226" s="204"/>
      <c r="CF226" s="211"/>
      <c r="CG226" s="211"/>
      <c r="CI226" s="209"/>
      <c r="CJ226" s="209"/>
      <c r="EH226" s="165"/>
      <c r="EI226" s="165"/>
      <c r="EJ226" s="166"/>
      <c r="EK226" s="209"/>
      <c r="EL226" s="211"/>
      <c r="EM226" s="211"/>
      <c r="EN226" s="211"/>
      <c r="EO226" s="211"/>
      <c r="EP226" s="211"/>
      <c r="ES226" s="165"/>
      <c r="ET226" s="165"/>
      <c r="EU226" s="166"/>
      <c r="EV226" s="209"/>
      <c r="EW226" s="211"/>
      <c r="EX226" s="211"/>
      <c r="EY226" s="211"/>
      <c r="EZ226" s="211"/>
      <c r="FA226" s="211"/>
      <c r="FD226" s="165"/>
      <c r="FE226" s="165"/>
      <c r="FF226" s="166"/>
      <c r="FG226" s="209"/>
      <c r="FH226" s="211"/>
      <c r="FI226" s="211"/>
      <c r="FJ226" s="211"/>
      <c r="FK226" s="211"/>
      <c r="FL226" s="211"/>
    </row>
    <row r="227" spans="9:168">
      <c r="I227" s="221">
        <f t="shared" si="115"/>
        <v>223</v>
      </c>
      <c r="J227" s="159">
        <f>'v-t_chart'!C224</f>
        <v>45.2</v>
      </c>
      <c r="K227" s="204">
        <f t="shared" ca="1" si="92"/>
        <v>132.39080000000001</v>
      </c>
      <c r="L227" s="205" t="b">
        <f>IF('Input&amp;Output'!$C$3=10,phase_chart!C224,IF('Input&amp;Output'!$C$3=21,phase_chart!G224,IF('Input&amp;Output'!$C$3=22,phase_chart!K224,IF('Input&amp;Output'!$C$3=31,phase_chart!O224,IF('Input&amp;Output'!$C$3=32,phase_chart!S224,"")))))</f>
        <v>1</v>
      </c>
      <c r="M227" s="206" t="b">
        <f>IF('Input&amp;Output'!$C$3=10,phase_chart!D224,IF('Input&amp;Output'!$C$3=21,phase_chart!H224,IF('Input&amp;Output'!$C$3=22,phase_chart!L224,IF('Input&amp;Output'!$C$3=31,phase_chart!P224,IF('Input&amp;Output'!$C$3=32,phase_chart!T224,"")))))</f>
        <v>0</v>
      </c>
      <c r="N227" s="205" t="b">
        <f>IF('Input&amp;Output'!$C$3=10,phase_chart!E224,IF('Input&amp;Output'!$C$3=21,phase_chart!I224,IF('Input&amp;Output'!$C$3=22,phase_chart!M224,IF('Input&amp;Output'!$C$3=31,phase_chart!Q224,IF('Input&amp;Output'!$C$3=32,phase_chart!U224,"")))))</f>
        <v>0</v>
      </c>
      <c r="P227" s="159">
        <f ca="1">IF(NOT($J227=0),IF($J227&lt;IF($P226=0,0,VLOOKUP(P226,tbL!$M$37:$Q$43,IF(L227=TRUE,2,4))),IF($J227&gt;=VLOOKUP(P226,tbL!$M$37:$Q$43,IF(L227=TRUE,3,5)),$P226,IF(AND(L226=TRUE,L227=TRUE),$P226,$P226-1)),IF(AND(L227=TRUE,J227=VLOOKUP(P226,tbL!$M$37:$Q$43,IF(L227=TRUE,2,4))),P226,IF($P226+1&gt;$C$12,$C$12,$P226+1))),0)</f>
        <v>1</v>
      </c>
      <c r="Q227" s="159">
        <f t="shared" ca="1" si="95"/>
        <v>1</v>
      </c>
      <c r="R227" s="207">
        <f ca="1">IF(L227=TRUE,IF(OR(K226=0,R226=1),1,0),0)</f>
        <v>0</v>
      </c>
      <c r="S227" s="208"/>
      <c r="T227" s="159">
        <f t="shared" si="113"/>
        <v>0</v>
      </c>
      <c r="U227" s="209" t="str">
        <f ca="1">IF(AND(T227=-1,N227=TRUE),"*",IF(AND(U226="*",N227=TRUE),"*",IF(AND(AND(L227=TRUE,U226="*"),J227&lt;VLOOKUP(V226+1,tbL!$M$38:$O$43,3)),"*","")))</f>
        <v/>
      </c>
      <c r="V227" s="204">
        <f t="shared" ca="1" si="96"/>
        <v>1</v>
      </c>
      <c r="Y227" s="159" t="str">
        <f t="shared" ca="1" si="97"/>
        <v/>
      </c>
      <c r="Z227" s="159" t="str">
        <f t="shared" si="98"/>
        <v/>
      </c>
      <c r="AA227" s="159">
        <f t="shared" ca="1" si="119"/>
        <v>1</v>
      </c>
      <c r="AC227" s="161" t="str">
        <f t="shared" ca="1" si="99"/>
        <v/>
      </c>
      <c r="AD227" s="161">
        <f t="shared" ca="1" si="100"/>
        <v>1</v>
      </c>
      <c r="AE227" s="161" t="str">
        <f t="shared" ca="1" si="101"/>
        <v/>
      </c>
      <c r="AF227" s="161">
        <f t="shared" ca="1" si="102"/>
        <v>1</v>
      </c>
      <c r="AG227" s="161" t="str">
        <f t="shared" ca="1" si="103"/>
        <v/>
      </c>
      <c r="AH227" s="161">
        <f t="shared" ca="1" si="104"/>
        <v>1</v>
      </c>
      <c r="AI227" s="161" t="str">
        <f t="shared" ca="1" si="105"/>
        <v/>
      </c>
      <c r="AJ227" s="161">
        <f t="shared" ca="1" si="106"/>
        <v>1</v>
      </c>
      <c r="AL227" s="161" t="str">
        <f t="shared" ca="1" si="107"/>
        <v/>
      </c>
      <c r="AM227" s="161">
        <f t="shared" ca="1" si="118"/>
        <v>1</v>
      </c>
      <c r="AN227" s="161" t="str">
        <f t="shared" ca="1" si="108"/>
        <v/>
      </c>
      <c r="AO227" s="161">
        <f t="shared" ca="1" si="117"/>
        <v>1</v>
      </c>
      <c r="AP227" s="161" t="str">
        <f t="shared" ca="1" si="109"/>
        <v/>
      </c>
      <c r="AQ227" s="161">
        <f t="shared" ca="1" si="114"/>
        <v>1</v>
      </c>
      <c r="AR227" s="161" t="str">
        <f t="shared" ca="1" si="110"/>
        <v/>
      </c>
      <c r="AS227" s="161">
        <f t="shared" ca="1" si="111"/>
        <v>1</v>
      </c>
      <c r="AT227" s="159" t="str">
        <f t="shared" ca="1" si="120"/>
        <v/>
      </c>
      <c r="AU227" s="210">
        <f t="shared" ca="1" si="94"/>
        <v>14</v>
      </c>
      <c r="AV227" s="209"/>
      <c r="AW227" s="204">
        <f t="shared" si="112"/>
        <v>1486.8333333333335</v>
      </c>
      <c r="AX227" s="159"/>
      <c r="AZ227" s="159"/>
      <c r="BM227" s="207"/>
      <c r="BN227" s="212"/>
      <c r="BP227" s="209"/>
      <c r="BQ227" s="211"/>
      <c r="BR227" s="211"/>
      <c r="BS227" s="211"/>
      <c r="BT227" s="211"/>
      <c r="BU227" s="211"/>
      <c r="BV227" s="211"/>
      <c r="BW227" s="211"/>
      <c r="BX227" s="211"/>
      <c r="BY227" s="211"/>
      <c r="BZ227" s="211"/>
      <c r="CA227" s="209"/>
      <c r="CB227" s="224"/>
      <c r="CC227" s="204"/>
      <c r="CD227" s="204"/>
      <c r="CE227" s="204"/>
      <c r="CF227" s="211"/>
      <c r="CG227" s="211"/>
      <c r="CI227" s="209"/>
      <c r="CJ227" s="209"/>
      <c r="EH227" s="165"/>
      <c r="EI227" s="165"/>
      <c r="EJ227" s="166"/>
      <c r="EK227" s="209"/>
      <c r="EL227" s="211"/>
      <c r="EM227" s="211"/>
      <c r="EN227" s="211"/>
      <c r="EO227" s="211"/>
      <c r="EP227" s="211"/>
      <c r="ES227" s="165"/>
      <c r="ET227" s="165"/>
      <c r="EU227" s="166"/>
      <c r="EV227" s="209"/>
      <c r="EW227" s="211"/>
      <c r="EX227" s="211"/>
      <c r="EY227" s="211"/>
      <c r="EZ227" s="211"/>
      <c r="FA227" s="211"/>
      <c r="FD227" s="165"/>
      <c r="FE227" s="165"/>
      <c r="FF227" s="166"/>
      <c r="FG227" s="209"/>
      <c r="FH227" s="211"/>
      <c r="FI227" s="211"/>
      <c r="FJ227" s="211"/>
      <c r="FK227" s="211"/>
      <c r="FL227" s="211"/>
    </row>
    <row r="228" spans="9:168">
      <c r="I228" s="221">
        <f t="shared" si="115"/>
        <v>224</v>
      </c>
      <c r="J228" s="159">
        <f>'v-t_chart'!C225</f>
        <v>50.1</v>
      </c>
      <c r="K228" s="204">
        <f t="shared" ca="1" si="92"/>
        <v>146.74289999999999</v>
      </c>
      <c r="L228" s="205" t="b">
        <f>IF('Input&amp;Output'!$C$3=10,phase_chart!C225,IF('Input&amp;Output'!$C$3=21,phase_chart!G225,IF('Input&amp;Output'!$C$3=22,phase_chart!K225,IF('Input&amp;Output'!$C$3=31,phase_chart!O225,IF('Input&amp;Output'!$C$3=32,phase_chart!S225,"")))))</f>
        <v>1</v>
      </c>
      <c r="M228" s="206" t="b">
        <f>IF('Input&amp;Output'!$C$3=10,phase_chart!D225,IF('Input&amp;Output'!$C$3=21,phase_chart!H225,IF('Input&amp;Output'!$C$3=22,phase_chart!L225,IF('Input&amp;Output'!$C$3=31,phase_chart!P225,IF('Input&amp;Output'!$C$3=32,phase_chart!T225,"")))))</f>
        <v>0</v>
      </c>
      <c r="N228" s="205" t="b">
        <f>IF('Input&amp;Output'!$C$3=10,phase_chart!E225,IF('Input&amp;Output'!$C$3=21,phase_chart!I225,IF('Input&amp;Output'!$C$3=22,phase_chart!M225,IF('Input&amp;Output'!$C$3=31,phase_chart!Q225,IF('Input&amp;Output'!$C$3=32,phase_chart!U225,"")))))</f>
        <v>0</v>
      </c>
      <c r="P228" s="159">
        <f ca="1">IF(NOT($J228=0),IF($J228&lt;IF($P227=0,0,VLOOKUP(P227,tbL!$M$37:$Q$43,IF(L228=TRUE,2,4))),IF($J228&gt;=VLOOKUP(P227,tbL!$M$37:$Q$43,IF(L228=TRUE,3,5)),$P227,IF(AND(L227=TRUE,L228=TRUE),$P227,$P227-1)),IF(AND(L228=TRUE,J228=VLOOKUP(P227,tbL!$M$37:$Q$43,IF(L228=TRUE,2,4))),P227,IF($P227+1&gt;$C$12,$C$12,$P227+1))),0)</f>
        <v>1</v>
      </c>
      <c r="Q228" s="159">
        <f t="shared" ca="1" si="95"/>
        <v>1</v>
      </c>
      <c r="R228" s="207">
        <f ca="1">IF(L228=TRUE,IF(OR(K227=0,R227=1),1,0),0)</f>
        <v>0</v>
      </c>
      <c r="S228" s="208"/>
      <c r="T228" s="159">
        <f t="shared" si="113"/>
        <v>0</v>
      </c>
      <c r="U228" s="209" t="str">
        <f ca="1">IF(AND(T228=-1,N228=TRUE),"*",IF(AND(U227="*",N228=TRUE),"*",IF(AND(AND(L228=TRUE,U227="*"),J228&lt;VLOOKUP(V227+1,tbL!$M$38:$O$43,3)),"*","")))</f>
        <v/>
      </c>
      <c r="V228" s="204">
        <f t="shared" ca="1" si="96"/>
        <v>1</v>
      </c>
      <c r="Y228" s="159" t="str">
        <f t="shared" ca="1" si="97"/>
        <v/>
      </c>
      <c r="Z228" s="159" t="str">
        <f t="shared" si="98"/>
        <v/>
      </c>
      <c r="AA228" s="159">
        <f t="shared" ca="1" si="119"/>
        <v>1</v>
      </c>
      <c r="AC228" s="161" t="str">
        <f t="shared" ca="1" si="99"/>
        <v/>
      </c>
      <c r="AD228" s="161">
        <f t="shared" ca="1" si="100"/>
        <v>1</v>
      </c>
      <c r="AE228" s="161" t="str">
        <f ca="1">IF(OR(OR($AT228=-1,$R228=1),AD228=0),"",IF(AND(AND(AD227=AD230,AD228&lt;&gt;AD227),AD228=AD229),IF(AE226="*","","*"),""))</f>
        <v/>
      </c>
      <c r="AF228" s="161">
        <f t="shared" ca="1" si="102"/>
        <v>1</v>
      </c>
      <c r="AG228" s="161" t="str">
        <f t="shared" ca="1" si="103"/>
        <v/>
      </c>
      <c r="AH228" s="161">
        <f t="shared" ca="1" si="104"/>
        <v>1</v>
      </c>
      <c r="AI228" s="161" t="str">
        <f t="shared" ca="1" si="105"/>
        <v/>
      </c>
      <c r="AJ228" s="161">
        <f t="shared" ca="1" si="106"/>
        <v>1</v>
      </c>
      <c r="AL228" s="161" t="str">
        <f t="shared" ca="1" si="107"/>
        <v/>
      </c>
      <c r="AM228" s="161">
        <f t="shared" ca="1" si="118"/>
        <v>1</v>
      </c>
      <c r="AN228" s="161" t="str">
        <f t="shared" ca="1" si="108"/>
        <v/>
      </c>
      <c r="AO228" s="161">
        <f t="shared" ca="1" si="117"/>
        <v>1</v>
      </c>
      <c r="AP228" s="161" t="str">
        <f t="shared" ca="1" si="109"/>
        <v/>
      </c>
      <c r="AQ228" s="161">
        <f t="shared" ca="1" si="114"/>
        <v>1</v>
      </c>
      <c r="AR228" s="161" t="str">
        <f t="shared" ca="1" si="110"/>
        <v/>
      </c>
      <c r="AS228" s="161">
        <f t="shared" ca="1" si="111"/>
        <v>1</v>
      </c>
      <c r="AT228" s="159" t="str">
        <f t="shared" ca="1" si="120"/>
        <v/>
      </c>
      <c r="AU228" s="210">
        <f t="shared" ca="1" si="94"/>
        <v>14</v>
      </c>
      <c r="AV228" s="209"/>
      <c r="AW228" s="204">
        <f t="shared" si="112"/>
        <v>1500.7500000000002</v>
      </c>
      <c r="AX228" s="159"/>
      <c r="AZ228" s="159"/>
      <c r="BM228" s="207"/>
      <c r="BN228" s="212"/>
      <c r="BP228" s="209"/>
      <c r="BQ228" s="211"/>
      <c r="BR228" s="211"/>
      <c r="BS228" s="211"/>
      <c r="BT228" s="211"/>
      <c r="BU228" s="211"/>
      <c r="BV228" s="211"/>
      <c r="BW228" s="211"/>
      <c r="BX228" s="211"/>
      <c r="BY228" s="211"/>
      <c r="BZ228" s="211"/>
      <c r="CA228" s="209"/>
      <c r="CB228" s="224"/>
      <c r="CC228" s="204"/>
      <c r="CD228" s="204"/>
      <c r="CE228" s="204"/>
      <c r="CF228" s="211"/>
      <c r="CG228" s="211"/>
      <c r="CI228" s="209"/>
      <c r="CJ228" s="209"/>
      <c r="EH228" s="165"/>
      <c r="EI228" s="165"/>
      <c r="EJ228" s="166"/>
      <c r="EK228" s="209"/>
      <c r="EL228" s="211"/>
      <c r="EM228" s="211"/>
      <c r="EN228" s="211"/>
      <c r="EO228" s="211"/>
      <c r="EP228" s="211"/>
      <c r="ES228" s="165"/>
      <c r="ET228" s="165"/>
      <c r="EU228" s="166"/>
      <c r="EV228" s="209"/>
      <c r="EW228" s="211"/>
      <c r="EX228" s="211"/>
      <c r="EY228" s="211"/>
      <c r="EZ228" s="211"/>
      <c r="FA228" s="211"/>
      <c r="FD228" s="165"/>
      <c r="FE228" s="165"/>
      <c r="FF228" s="166"/>
      <c r="FG228" s="209"/>
      <c r="FH228" s="211"/>
      <c r="FI228" s="211"/>
      <c r="FJ228" s="211"/>
      <c r="FK228" s="211"/>
      <c r="FL228" s="211"/>
    </row>
    <row r="229" spans="9:168">
      <c r="I229" s="221">
        <f t="shared" si="115"/>
        <v>225</v>
      </c>
      <c r="J229" s="159">
        <f>'v-t_chart'!C226</f>
        <v>53.7</v>
      </c>
      <c r="K229" s="204">
        <f t="shared" ca="1" si="92"/>
        <v>157.28729999999999</v>
      </c>
      <c r="L229" s="205" t="b">
        <f>IF('Input&amp;Output'!$C$3=10,phase_chart!C226,IF('Input&amp;Output'!$C$3=21,phase_chart!G226,IF('Input&amp;Output'!$C$3=22,phase_chart!K226,IF('Input&amp;Output'!$C$3=31,phase_chart!O226,IF('Input&amp;Output'!$C$3=32,phase_chart!S226,"")))))</f>
        <v>1</v>
      </c>
      <c r="M229" s="206" t="b">
        <f>IF('Input&amp;Output'!$C$3=10,phase_chart!D226,IF('Input&amp;Output'!$C$3=21,phase_chart!H226,IF('Input&amp;Output'!$C$3=22,phase_chart!L226,IF('Input&amp;Output'!$C$3=31,phase_chart!P226,IF('Input&amp;Output'!$C$3=32,phase_chart!T226,"")))))</f>
        <v>0</v>
      </c>
      <c r="N229" s="205" t="b">
        <f>IF('Input&amp;Output'!$C$3=10,phase_chart!E226,IF('Input&amp;Output'!$C$3=21,phase_chart!I226,IF('Input&amp;Output'!$C$3=22,phase_chart!M226,IF('Input&amp;Output'!$C$3=31,phase_chart!Q226,IF('Input&amp;Output'!$C$3=32,phase_chart!U226,"")))))</f>
        <v>0</v>
      </c>
      <c r="P229" s="159">
        <f ca="1">IF(NOT($J229=0),IF($J229&lt;IF($P228=0,0,VLOOKUP(P228,tbL!$M$37:$Q$43,IF(L229=TRUE,2,4))),IF($J229&gt;=VLOOKUP(P228,tbL!$M$37:$Q$43,IF(L229=TRUE,3,5)),$P228,IF(AND(L228=TRUE,L229=TRUE),$P228,$P228-1)),IF(AND(L229=TRUE,J229=VLOOKUP(P228,tbL!$M$37:$Q$43,IF(L229=TRUE,2,4))),P228,IF($P228+1&gt;$C$12,$C$12,$P228+1))),0)</f>
        <v>1</v>
      </c>
      <c r="Q229" s="159">
        <f t="shared" ca="1" si="95"/>
        <v>1</v>
      </c>
      <c r="R229" s="207">
        <f ca="1">IF(L229=TRUE,IF(OR(K228=0,R228=1),1,0),0)</f>
        <v>0</v>
      </c>
      <c r="S229" s="208"/>
      <c r="T229" s="159">
        <f t="shared" si="113"/>
        <v>0</v>
      </c>
      <c r="U229" s="209" t="str">
        <f ca="1">IF(AND(T229=-1,N229=TRUE),"*",IF(AND(U228="*",N229=TRUE),"*",IF(AND(AND(L229=TRUE,U228="*"),J229&lt;VLOOKUP(V228+1,tbL!$M$38:$O$43,3)),"*","")))</f>
        <v/>
      </c>
      <c r="V229" s="204">
        <f t="shared" ca="1" si="96"/>
        <v>1</v>
      </c>
      <c r="Y229" s="159" t="str">
        <f t="shared" ca="1" si="97"/>
        <v/>
      </c>
      <c r="Z229" s="159" t="str">
        <f t="shared" si="98"/>
        <v/>
      </c>
      <c r="AA229" s="159">
        <f t="shared" ca="1" si="119"/>
        <v>1</v>
      </c>
      <c r="AC229" s="161" t="str">
        <f t="shared" ca="1" si="99"/>
        <v/>
      </c>
      <c r="AD229" s="161">
        <f t="shared" ca="1" si="100"/>
        <v>1</v>
      </c>
      <c r="AE229" s="161" t="str">
        <f t="shared" ref="AE229:AE292" ca="1" si="121">IF(OR(OR($AT229=-1,$R229=1),AD229=0),"",IF(AND(AND(AD228=AD231,AD229&lt;&gt;AD228),AD229=AD230),IF(AE227="*","","*"),""))</f>
        <v/>
      </c>
      <c r="AF229" s="161">
        <f t="shared" ca="1" si="102"/>
        <v>1</v>
      </c>
      <c r="AG229" s="161" t="str">
        <f t="shared" ca="1" si="103"/>
        <v/>
      </c>
      <c r="AH229" s="161">
        <f t="shared" ca="1" si="104"/>
        <v>1</v>
      </c>
      <c r="AI229" s="161" t="str">
        <f t="shared" ca="1" si="105"/>
        <v/>
      </c>
      <c r="AJ229" s="161">
        <f t="shared" ca="1" si="106"/>
        <v>1</v>
      </c>
      <c r="AL229" s="161" t="str">
        <f t="shared" ca="1" si="107"/>
        <v/>
      </c>
      <c r="AM229" s="161">
        <f t="shared" ca="1" si="118"/>
        <v>1</v>
      </c>
      <c r="AN229" s="161" t="str">
        <f t="shared" ca="1" si="108"/>
        <v/>
      </c>
      <c r="AO229" s="161">
        <f t="shared" ca="1" si="117"/>
        <v>1</v>
      </c>
      <c r="AP229" s="161" t="str">
        <f t="shared" ca="1" si="109"/>
        <v/>
      </c>
      <c r="AQ229" s="161">
        <f t="shared" ca="1" si="114"/>
        <v>1</v>
      </c>
      <c r="AR229" s="161" t="str">
        <f t="shared" ca="1" si="110"/>
        <v/>
      </c>
      <c r="AS229" s="161">
        <f t="shared" ca="1" si="111"/>
        <v>1</v>
      </c>
      <c r="AT229" s="159" t="str">
        <f t="shared" ca="1" si="120"/>
        <v/>
      </c>
      <c r="AU229" s="210">
        <f t="shared" ca="1" si="94"/>
        <v>14</v>
      </c>
      <c r="AV229" s="209"/>
      <c r="AW229" s="204">
        <f t="shared" si="112"/>
        <v>1515.666666666667</v>
      </c>
      <c r="AX229" s="159"/>
      <c r="AZ229" s="159"/>
      <c r="BM229" s="207"/>
      <c r="BN229" s="212"/>
      <c r="BP229" s="209"/>
      <c r="BQ229" s="211"/>
      <c r="BR229" s="211"/>
      <c r="BS229" s="211"/>
      <c r="BT229" s="211"/>
      <c r="BU229" s="211"/>
      <c r="BV229" s="211"/>
      <c r="BW229" s="211"/>
      <c r="BX229" s="211"/>
      <c r="BY229" s="211"/>
      <c r="BZ229" s="211"/>
      <c r="CA229" s="209"/>
      <c r="CB229" s="224"/>
      <c r="CC229" s="204"/>
      <c r="CD229" s="204"/>
      <c r="CE229" s="204"/>
      <c r="CF229" s="211"/>
      <c r="CG229" s="211"/>
      <c r="CI229" s="209"/>
      <c r="CJ229" s="209"/>
      <c r="EH229" s="165"/>
      <c r="EI229" s="165"/>
      <c r="EJ229" s="166"/>
      <c r="EK229" s="209"/>
      <c r="EL229" s="211"/>
      <c r="EM229" s="211"/>
      <c r="EN229" s="211"/>
      <c r="EO229" s="211"/>
      <c r="EP229" s="211"/>
      <c r="ES229" s="165"/>
      <c r="ET229" s="165"/>
      <c r="EU229" s="166"/>
      <c r="EV229" s="209"/>
      <c r="EW229" s="211"/>
      <c r="EX229" s="211"/>
      <c r="EY229" s="211"/>
      <c r="EZ229" s="211"/>
      <c r="FA229" s="211"/>
      <c r="FD229" s="165"/>
      <c r="FE229" s="165"/>
      <c r="FF229" s="166"/>
      <c r="FG229" s="209"/>
      <c r="FH229" s="211"/>
      <c r="FI229" s="211"/>
      <c r="FJ229" s="211"/>
      <c r="FK229" s="211"/>
      <c r="FL229" s="211"/>
    </row>
    <row r="230" spans="9:168">
      <c r="I230" s="221">
        <f t="shared" si="115"/>
        <v>226</v>
      </c>
      <c r="J230" s="159">
        <f>'v-t_chart'!C227</f>
        <v>55.8</v>
      </c>
      <c r="K230" s="204">
        <f t="shared" ca="1" si="92"/>
        <v>163.43819999999999</v>
      </c>
      <c r="L230" s="205" t="b">
        <f>IF('Input&amp;Output'!$C$3=10,phase_chart!C227,IF('Input&amp;Output'!$C$3=21,phase_chart!G227,IF('Input&amp;Output'!$C$3=22,phase_chart!K227,IF('Input&amp;Output'!$C$3=31,phase_chart!O227,IF('Input&amp;Output'!$C$3=32,phase_chart!S227,"")))))</f>
        <v>1</v>
      </c>
      <c r="M230" s="206" t="b">
        <f>IF('Input&amp;Output'!$C$3=10,phase_chart!D227,IF('Input&amp;Output'!$C$3=21,phase_chart!H227,IF('Input&amp;Output'!$C$3=22,phase_chart!L227,IF('Input&amp;Output'!$C$3=31,phase_chart!P227,IF('Input&amp;Output'!$C$3=32,phase_chart!T227,"")))))</f>
        <v>0</v>
      </c>
      <c r="N230" s="205" t="b">
        <f>IF('Input&amp;Output'!$C$3=10,phase_chart!E227,IF('Input&amp;Output'!$C$3=21,phase_chart!I227,IF('Input&amp;Output'!$C$3=22,phase_chart!M227,IF('Input&amp;Output'!$C$3=31,phase_chart!Q227,IF('Input&amp;Output'!$C$3=32,phase_chart!U227,"")))))</f>
        <v>0</v>
      </c>
      <c r="P230" s="159">
        <f ca="1">IF(NOT($J230=0),IF($J230&lt;IF($P229=0,0,VLOOKUP(P229,tbL!$M$37:$Q$43,IF(L230=TRUE,2,4))),IF($J230&gt;=VLOOKUP(P229,tbL!$M$37:$Q$43,IF(L230=TRUE,3,5)),$P229,IF(AND(L229=TRUE,L230=TRUE),$P229,$P229-1)),IF(AND(L230=TRUE,J230=VLOOKUP(P229,tbL!$M$37:$Q$43,IF(L230=TRUE,2,4))),P229,IF($P229+1&gt;$C$12,$C$12,$P229+1))),0)</f>
        <v>1</v>
      </c>
      <c r="Q230" s="159">
        <f t="shared" ca="1" si="95"/>
        <v>1</v>
      </c>
      <c r="R230" s="207">
        <f ca="1">IF(L230=TRUE,IF(OR(K229=0,R229=1),1,0),0)</f>
        <v>0</v>
      </c>
      <c r="S230" s="208"/>
      <c r="T230" s="159">
        <f t="shared" si="113"/>
        <v>0</v>
      </c>
      <c r="U230" s="209" t="str">
        <f ca="1">IF(AND(T230=-1,N230=TRUE),"*",IF(AND(U229="*",N230=TRUE),"*",IF(AND(AND(L230=TRUE,U229="*"),J230&lt;VLOOKUP(V229+1,tbL!$M$38:$O$43,3)),"*","")))</f>
        <v/>
      </c>
      <c r="V230" s="204">
        <f t="shared" ca="1" si="96"/>
        <v>1</v>
      </c>
      <c r="Y230" s="159" t="str">
        <f t="shared" ca="1" si="97"/>
        <v/>
      </c>
      <c r="Z230" s="159" t="str">
        <f t="shared" si="98"/>
        <v/>
      </c>
      <c r="AA230" s="159">
        <f t="shared" ca="1" si="119"/>
        <v>1</v>
      </c>
      <c r="AC230" s="161" t="str">
        <f t="shared" ca="1" si="99"/>
        <v/>
      </c>
      <c r="AD230" s="161">
        <f t="shared" ca="1" si="100"/>
        <v>1</v>
      </c>
      <c r="AE230" s="161" t="str">
        <f t="shared" ca="1" si="121"/>
        <v/>
      </c>
      <c r="AF230" s="161">
        <f t="shared" ca="1" si="102"/>
        <v>1</v>
      </c>
      <c r="AG230" s="161" t="str">
        <f t="shared" ca="1" si="103"/>
        <v/>
      </c>
      <c r="AH230" s="161">
        <f t="shared" ca="1" si="104"/>
        <v>1</v>
      </c>
      <c r="AI230" s="161" t="str">
        <f t="shared" ca="1" si="105"/>
        <v/>
      </c>
      <c r="AJ230" s="161">
        <f t="shared" ca="1" si="106"/>
        <v>1</v>
      </c>
      <c r="AL230" s="161" t="str">
        <f t="shared" ca="1" si="107"/>
        <v/>
      </c>
      <c r="AM230" s="161">
        <f t="shared" ca="1" si="118"/>
        <v>1</v>
      </c>
      <c r="AN230" s="161" t="str">
        <f t="shared" ca="1" si="108"/>
        <v/>
      </c>
      <c r="AO230" s="161">
        <f t="shared" ca="1" si="117"/>
        <v>1</v>
      </c>
      <c r="AP230" s="161" t="str">
        <f t="shared" ca="1" si="109"/>
        <v/>
      </c>
      <c r="AQ230" s="161">
        <f t="shared" ca="1" si="114"/>
        <v>1</v>
      </c>
      <c r="AR230" s="161" t="str">
        <f t="shared" ca="1" si="110"/>
        <v/>
      </c>
      <c r="AS230" s="161">
        <f t="shared" ca="1" si="111"/>
        <v>1</v>
      </c>
      <c r="AT230" s="159" t="str">
        <f t="shared" ca="1" si="120"/>
        <v/>
      </c>
      <c r="AU230" s="210">
        <f t="shared" ca="1" si="94"/>
        <v>14</v>
      </c>
      <c r="AV230" s="209"/>
      <c r="AW230" s="204">
        <f t="shared" si="112"/>
        <v>1531.166666666667</v>
      </c>
      <c r="AX230" s="159"/>
      <c r="AZ230" s="159"/>
      <c r="BM230" s="207"/>
      <c r="BN230" s="212"/>
      <c r="BP230" s="209"/>
      <c r="BQ230" s="211"/>
      <c r="BR230" s="211"/>
      <c r="BS230" s="211"/>
      <c r="BT230" s="211"/>
      <c r="BU230" s="211"/>
      <c r="BV230" s="211"/>
      <c r="BW230" s="211"/>
      <c r="BX230" s="211"/>
      <c r="BY230" s="211"/>
      <c r="BZ230" s="211"/>
      <c r="CA230" s="209"/>
      <c r="CB230" s="224"/>
      <c r="CC230" s="204"/>
      <c r="CD230" s="204"/>
      <c r="CE230" s="204"/>
      <c r="CF230" s="211"/>
      <c r="CG230" s="211"/>
      <c r="CI230" s="209"/>
      <c r="CJ230" s="209"/>
      <c r="EH230" s="165"/>
      <c r="EI230" s="165"/>
      <c r="EJ230" s="166"/>
      <c r="EK230" s="209"/>
      <c r="EL230" s="211"/>
      <c r="EM230" s="211"/>
      <c r="EN230" s="211"/>
      <c r="EO230" s="211"/>
      <c r="EP230" s="211"/>
      <c r="ES230" s="165"/>
      <c r="ET230" s="165"/>
      <c r="EU230" s="166"/>
      <c r="EV230" s="209"/>
      <c r="EW230" s="211"/>
      <c r="EX230" s="211"/>
      <c r="EY230" s="211"/>
      <c r="EZ230" s="211"/>
      <c r="FA230" s="211"/>
      <c r="FD230" s="165"/>
      <c r="FE230" s="165"/>
      <c r="FF230" s="166"/>
      <c r="FG230" s="209"/>
      <c r="FH230" s="211"/>
      <c r="FI230" s="211"/>
      <c r="FJ230" s="211"/>
      <c r="FK230" s="211"/>
      <c r="FL230" s="211"/>
    </row>
    <row r="231" spans="9:168">
      <c r="I231" s="221">
        <f t="shared" si="115"/>
        <v>227</v>
      </c>
      <c r="J231" s="159">
        <f>'v-t_chart'!C228</f>
        <v>55.8</v>
      </c>
      <c r="K231" s="204">
        <f t="shared" ca="1" si="92"/>
        <v>163.43819999999999</v>
      </c>
      <c r="L231" s="205" t="b">
        <f>IF('Input&amp;Output'!$C$3=10,phase_chart!C228,IF('Input&amp;Output'!$C$3=21,phase_chart!G228,IF('Input&amp;Output'!$C$3=22,phase_chart!K228,IF('Input&amp;Output'!$C$3=31,phase_chart!O228,IF('Input&amp;Output'!$C$3=32,phase_chart!S228,"")))))</f>
        <v>0</v>
      </c>
      <c r="M231" s="206" t="b">
        <f>IF('Input&amp;Output'!$C$3=10,phase_chart!D228,IF('Input&amp;Output'!$C$3=21,phase_chart!H228,IF('Input&amp;Output'!$C$3=22,phase_chart!L228,IF('Input&amp;Output'!$C$3=31,phase_chart!P228,IF('Input&amp;Output'!$C$3=32,phase_chart!T228,"")))))</f>
        <v>0</v>
      </c>
      <c r="N231" s="205" t="b">
        <f>IF('Input&amp;Output'!$C$3=10,phase_chart!E228,IF('Input&amp;Output'!$C$3=21,phase_chart!I228,IF('Input&amp;Output'!$C$3=22,phase_chart!M228,IF('Input&amp;Output'!$C$3=31,phase_chart!Q228,IF('Input&amp;Output'!$C$3=32,phase_chart!U228,"")))))</f>
        <v>1</v>
      </c>
      <c r="P231" s="159">
        <f ca="1">IF(NOT($J231=0),IF($J231&lt;IF($P230=0,0,VLOOKUP(P230,tbL!$M$37:$Q$43,IF(L231=TRUE,2,4))),IF($J231&gt;=VLOOKUP(P230,tbL!$M$37:$Q$43,IF(L231=TRUE,3,5)),$P230,IF(AND(L230=TRUE,L231=TRUE),$P230,$P230-1)),IF(AND(L231=TRUE,J231=VLOOKUP(P230,tbL!$M$37:$Q$43,IF(L231=TRUE,2,4))),P230,IF($P230+1&gt;$C$12,$C$12,$P230+1))),0)</f>
        <v>1</v>
      </c>
      <c r="Q231" s="159">
        <f t="shared" ca="1" si="95"/>
        <v>1</v>
      </c>
      <c r="R231" s="207">
        <f t="shared" si="116"/>
        <v>0</v>
      </c>
      <c r="S231" s="208"/>
      <c r="T231" s="159">
        <f t="shared" si="113"/>
        <v>-1</v>
      </c>
      <c r="U231" s="209" t="str">
        <f>IF(AND(T231=-1,N231=TRUE),"*",IF(AND(U230="*",N231=TRUE),"*",IF(AND(AND(L231=TRUE,U230="*"),J231&lt;VLOOKUP(V230+1,tbL!$M$38:$O$43,3)),"*","")))</f>
        <v>*</v>
      </c>
      <c r="V231" s="204">
        <f t="shared" ca="1" si="96"/>
        <v>1</v>
      </c>
      <c r="Y231" s="159" t="str">
        <f t="shared" ca="1" si="97"/>
        <v/>
      </c>
      <c r="Z231" s="159" t="str">
        <f t="shared" si="98"/>
        <v/>
      </c>
      <c r="AA231" s="159">
        <f t="shared" ca="1" si="119"/>
        <v>1</v>
      </c>
      <c r="AC231" s="161" t="str">
        <f t="shared" ca="1" si="99"/>
        <v/>
      </c>
      <c r="AD231" s="161">
        <f t="shared" ca="1" si="100"/>
        <v>1</v>
      </c>
      <c r="AE231" s="161" t="str">
        <f t="shared" ca="1" si="121"/>
        <v/>
      </c>
      <c r="AF231" s="161">
        <f t="shared" ca="1" si="102"/>
        <v>1</v>
      </c>
      <c r="AG231" s="161" t="str">
        <f t="shared" ca="1" si="103"/>
        <v/>
      </c>
      <c r="AH231" s="161">
        <f t="shared" ca="1" si="104"/>
        <v>1</v>
      </c>
      <c r="AI231" s="161" t="str">
        <f t="shared" ca="1" si="105"/>
        <v/>
      </c>
      <c r="AJ231" s="161">
        <f t="shared" ca="1" si="106"/>
        <v>1</v>
      </c>
      <c r="AL231" s="161" t="str">
        <f t="shared" ca="1" si="107"/>
        <v/>
      </c>
      <c r="AM231" s="161">
        <f t="shared" ca="1" si="118"/>
        <v>1</v>
      </c>
      <c r="AN231" s="161" t="str">
        <f t="shared" ca="1" si="108"/>
        <v/>
      </c>
      <c r="AO231" s="161">
        <f t="shared" ca="1" si="117"/>
        <v>1</v>
      </c>
      <c r="AP231" s="161" t="str">
        <f t="shared" ca="1" si="109"/>
        <v/>
      </c>
      <c r="AQ231" s="161">
        <f t="shared" ca="1" si="114"/>
        <v>1</v>
      </c>
      <c r="AR231" s="161" t="str">
        <f t="shared" ca="1" si="110"/>
        <v/>
      </c>
      <c r="AS231" s="161">
        <f t="shared" ca="1" si="111"/>
        <v>1</v>
      </c>
      <c r="AT231" s="159" t="str">
        <f t="shared" ca="1" si="120"/>
        <v/>
      </c>
      <c r="AU231" s="210">
        <f t="shared" ca="1" si="94"/>
        <v>14</v>
      </c>
      <c r="AV231" s="209"/>
      <c r="AW231" s="204">
        <f t="shared" si="112"/>
        <v>1546.666666666667</v>
      </c>
      <c r="AX231" s="159"/>
      <c r="AZ231" s="159"/>
      <c r="BM231" s="207"/>
      <c r="BN231" s="212"/>
      <c r="BP231" s="209"/>
      <c r="BQ231" s="211"/>
      <c r="BR231" s="211"/>
      <c r="BS231" s="211"/>
      <c r="BT231" s="211"/>
      <c r="BU231" s="211"/>
      <c r="BV231" s="211"/>
      <c r="BW231" s="211"/>
      <c r="BX231" s="211"/>
      <c r="BY231" s="211"/>
      <c r="BZ231" s="211"/>
      <c r="CA231" s="209"/>
      <c r="CB231" s="224"/>
      <c r="CC231" s="204"/>
      <c r="CD231" s="204"/>
      <c r="CE231" s="204"/>
      <c r="CF231" s="211"/>
      <c r="CG231" s="211"/>
      <c r="CI231" s="209"/>
      <c r="CJ231" s="209"/>
      <c r="EH231" s="165"/>
      <c r="EI231" s="165"/>
      <c r="EJ231" s="166"/>
      <c r="EK231" s="209"/>
      <c r="EL231" s="211"/>
      <c r="EM231" s="211"/>
      <c r="EN231" s="211"/>
      <c r="EO231" s="211"/>
      <c r="EP231" s="211"/>
      <c r="ES231" s="165"/>
      <c r="ET231" s="165"/>
      <c r="EU231" s="166"/>
      <c r="EV231" s="209"/>
      <c r="EW231" s="211"/>
      <c r="EX231" s="211"/>
      <c r="EY231" s="211"/>
      <c r="EZ231" s="211"/>
      <c r="FA231" s="211"/>
      <c r="FD231" s="165"/>
      <c r="FE231" s="165"/>
      <c r="FF231" s="166"/>
      <c r="FG231" s="209"/>
      <c r="FH231" s="211"/>
      <c r="FI231" s="211"/>
      <c r="FJ231" s="211"/>
      <c r="FK231" s="211"/>
      <c r="FL231" s="211"/>
    </row>
    <row r="232" spans="9:168">
      <c r="I232" s="221">
        <f t="shared" si="115"/>
        <v>228</v>
      </c>
      <c r="J232" s="159">
        <f>'v-t_chart'!C229</f>
        <v>54.7</v>
      </c>
      <c r="K232" s="204">
        <f t="shared" ca="1" si="92"/>
        <v>160.21629999999999</v>
      </c>
      <c r="L232" s="205" t="b">
        <f>IF('Input&amp;Output'!$C$3=10,phase_chart!C229,IF('Input&amp;Output'!$C$3=21,phase_chart!G229,IF('Input&amp;Output'!$C$3=22,phase_chart!K229,IF('Input&amp;Output'!$C$3=31,phase_chart!O229,IF('Input&amp;Output'!$C$3=32,phase_chart!S229,"")))))</f>
        <v>0</v>
      </c>
      <c r="M232" s="206" t="b">
        <f>IF('Input&amp;Output'!$C$3=10,phase_chart!D229,IF('Input&amp;Output'!$C$3=21,phase_chart!H229,IF('Input&amp;Output'!$C$3=22,phase_chart!L229,IF('Input&amp;Output'!$C$3=31,phase_chart!P229,IF('Input&amp;Output'!$C$3=32,phase_chart!T229,"")))))</f>
        <v>0</v>
      </c>
      <c r="N232" s="205" t="b">
        <f>IF('Input&amp;Output'!$C$3=10,phase_chart!E229,IF('Input&amp;Output'!$C$3=21,phase_chart!I229,IF('Input&amp;Output'!$C$3=22,phase_chart!M229,IF('Input&amp;Output'!$C$3=31,phase_chart!Q229,IF('Input&amp;Output'!$C$3=32,phase_chart!U229,"")))))</f>
        <v>1</v>
      </c>
      <c r="P232" s="159">
        <f ca="1">IF(NOT($J232=0),IF($J232&lt;IF($P231=0,0,VLOOKUP(P231,tbL!$M$37:$Q$43,IF(L232=TRUE,2,4))),IF($J232&gt;=VLOOKUP(P231,tbL!$M$37:$Q$43,IF(L232=TRUE,3,5)),$P231,IF(AND(L231=TRUE,L232=TRUE),$P231,$P231-1)),IF(AND(L232=TRUE,J232=VLOOKUP(P231,tbL!$M$37:$Q$43,IF(L232=TRUE,2,4))),P231,IF($P231+1&gt;$C$12,$C$12,$P231+1))),0)</f>
        <v>1</v>
      </c>
      <c r="Q232" s="159">
        <f t="shared" ca="1" si="95"/>
        <v>1</v>
      </c>
      <c r="R232" s="207">
        <f t="shared" si="116"/>
        <v>0</v>
      </c>
      <c r="S232" s="208"/>
      <c r="T232" s="159">
        <f t="shared" si="113"/>
        <v>0</v>
      </c>
      <c r="U232" s="209" t="str">
        <f>IF(AND(T232=-1,N232=TRUE),"*",IF(AND(U231="*",N232=TRUE),"*",IF(AND(AND(L232=TRUE,U231="*"),J232&lt;VLOOKUP(V231+1,tbL!$M$38:$O$43,3)),"*","")))</f>
        <v>*</v>
      </c>
      <c r="V232" s="204">
        <f t="shared" ca="1" si="96"/>
        <v>1</v>
      </c>
      <c r="Y232" s="159" t="str">
        <f t="shared" ca="1" si="97"/>
        <v/>
      </c>
      <c r="Z232" s="159" t="str">
        <f t="shared" si="98"/>
        <v/>
      </c>
      <c r="AA232" s="159">
        <f t="shared" ca="1" si="119"/>
        <v>1</v>
      </c>
      <c r="AC232" s="161" t="str">
        <f t="shared" ca="1" si="99"/>
        <v/>
      </c>
      <c r="AD232" s="161">
        <f t="shared" ca="1" si="100"/>
        <v>1</v>
      </c>
      <c r="AE232" s="161" t="str">
        <f t="shared" ca="1" si="121"/>
        <v/>
      </c>
      <c r="AF232" s="161">
        <f t="shared" ca="1" si="102"/>
        <v>1</v>
      </c>
      <c r="AG232" s="161" t="str">
        <f t="shared" ca="1" si="103"/>
        <v/>
      </c>
      <c r="AH232" s="161">
        <f t="shared" ca="1" si="104"/>
        <v>1</v>
      </c>
      <c r="AI232" s="161" t="str">
        <f t="shared" ca="1" si="105"/>
        <v/>
      </c>
      <c r="AJ232" s="161">
        <f t="shared" ca="1" si="106"/>
        <v>1</v>
      </c>
      <c r="AL232" s="161" t="str">
        <f t="shared" ca="1" si="107"/>
        <v/>
      </c>
      <c r="AM232" s="161">
        <f t="shared" ca="1" si="118"/>
        <v>1</v>
      </c>
      <c r="AN232" s="161" t="str">
        <f t="shared" ca="1" si="108"/>
        <v/>
      </c>
      <c r="AO232" s="161">
        <f t="shared" ca="1" si="117"/>
        <v>1</v>
      </c>
      <c r="AP232" s="161" t="str">
        <f t="shared" ca="1" si="109"/>
        <v/>
      </c>
      <c r="AQ232" s="161">
        <f t="shared" ca="1" si="114"/>
        <v>1</v>
      </c>
      <c r="AR232" s="161" t="str">
        <f t="shared" ca="1" si="110"/>
        <v/>
      </c>
      <c r="AS232" s="161">
        <f t="shared" ca="1" si="111"/>
        <v>1</v>
      </c>
      <c r="AT232" s="159" t="str">
        <f t="shared" ca="1" si="120"/>
        <v/>
      </c>
      <c r="AU232" s="210">
        <f t="shared" ca="1" si="94"/>
        <v>14</v>
      </c>
      <c r="AV232" s="209"/>
      <c r="AW232" s="204">
        <f t="shared" si="112"/>
        <v>1561.8611111111113</v>
      </c>
      <c r="AX232" s="159"/>
      <c r="AZ232" s="159"/>
      <c r="BM232" s="207"/>
      <c r="BN232" s="212"/>
      <c r="BP232" s="209"/>
      <c r="BQ232" s="211"/>
      <c r="BR232" s="211"/>
      <c r="BS232" s="211"/>
      <c r="BT232" s="211"/>
      <c r="BU232" s="211"/>
      <c r="BV232" s="211"/>
      <c r="BW232" s="211"/>
      <c r="BX232" s="211"/>
      <c r="BY232" s="211"/>
      <c r="BZ232" s="211"/>
      <c r="CA232" s="209"/>
      <c r="CB232" s="224"/>
      <c r="CC232" s="204"/>
      <c r="CD232" s="204"/>
      <c r="CE232" s="204"/>
      <c r="CF232" s="211"/>
      <c r="CG232" s="211"/>
      <c r="CI232" s="209"/>
      <c r="CJ232" s="209"/>
      <c r="EH232" s="165"/>
      <c r="EI232" s="165"/>
      <c r="EJ232" s="166"/>
      <c r="EK232" s="209"/>
      <c r="EL232" s="211"/>
      <c r="EM232" s="211"/>
      <c r="EN232" s="211"/>
      <c r="EO232" s="211"/>
      <c r="EP232" s="211"/>
      <c r="ES232" s="165"/>
      <c r="ET232" s="165"/>
      <c r="EU232" s="166"/>
      <c r="EV232" s="209"/>
      <c r="EW232" s="211"/>
      <c r="EX232" s="211"/>
      <c r="EY232" s="211"/>
      <c r="EZ232" s="211"/>
      <c r="FA232" s="211"/>
      <c r="FD232" s="165"/>
      <c r="FE232" s="165"/>
      <c r="FF232" s="166"/>
      <c r="FG232" s="209"/>
      <c r="FH232" s="211"/>
      <c r="FI232" s="211"/>
      <c r="FJ232" s="211"/>
      <c r="FK232" s="211"/>
      <c r="FL232" s="211"/>
    </row>
    <row r="233" spans="9:168">
      <c r="I233" s="221">
        <f t="shared" si="115"/>
        <v>229</v>
      </c>
      <c r="J233" s="159">
        <f>'v-t_chart'!C230</f>
        <v>53.3</v>
      </c>
      <c r="K233" s="204">
        <f t="shared" ca="1" si="92"/>
        <v>156.11569999999998</v>
      </c>
      <c r="L233" s="205" t="b">
        <f>IF('Input&amp;Output'!$C$3=10,phase_chart!C230,IF('Input&amp;Output'!$C$3=21,phase_chart!G230,IF('Input&amp;Output'!$C$3=22,phase_chart!K230,IF('Input&amp;Output'!$C$3=31,phase_chart!O230,IF('Input&amp;Output'!$C$3=32,phase_chart!S230,"")))))</f>
        <v>0</v>
      </c>
      <c r="M233" s="206" t="b">
        <f>IF('Input&amp;Output'!$C$3=10,phase_chart!D230,IF('Input&amp;Output'!$C$3=21,phase_chart!H230,IF('Input&amp;Output'!$C$3=22,phase_chart!L230,IF('Input&amp;Output'!$C$3=31,phase_chart!P230,IF('Input&amp;Output'!$C$3=32,phase_chart!T230,"")))))</f>
        <v>0</v>
      </c>
      <c r="N233" s="205" t="b">
        <f>IF('Input&amp;Output'!$C$3=10,phase_chart!E230,IF('Input&amp;Output'!$C$3=21,phase_chart!I230,IF('Input&amp;Output'!$C$3=22,phase_chart!M230,IF('Input&amp;Output'!$C$3=31,phase_chart!Q230,IF('Input&amp;Output'!$C$3=32,phase_chart!U230,"")))))</f>
        <v>1</v>
      </c>
      <c r="P233" s="159">
        <f ca="1">IF(NOT($J233=0),IF($J233&lt;IF($P232=0,0,VLOOKUP(P232,tbL!$M$37:$Q$43,IF(L233=TRUE,2,4))),IF($J233&gt;=VLOOKUP(P232,tbL!$M$37:$Q$43,IF(L233=TRUE,3,5)),$P232,IF(AND(L232=TRUE,L233=TRUE),$P232,$P232-1)),IF(AND(L233=TRUE,J233=VLOOKUP(P232,tbL!$M$37:$Q$43,IF(L233=TRUE,2,4))),P232,IF($P232+1&gt;$C$12,$C$12,$P232+1))),0)</f>
        <v>1</v>
      </c>
      <c r="Q233" s="159">
        <f t="shared" ca="1" si="95"/>
        <v>1</v>
      </c>
      <c r="R233" s="207">
        <f t="shared" si="116"/>
        <v>0</v>
      </c>
      <c r="S233" s="208"/>
      <c r="T233" s="159">
        <f t="shared" si="113"/>
        <v>0</v>
      </c>
      <c r="U233" s="209" t="str">
        <f>IF(AND(T233=-1,N233=TRUE),"*",IF(AND(U232="*",N233=TRUE),"*",IF(AND(AND(L233=TRUE,U232="*"),J233&lt;VLOOKUP(V232+1,tbL!$M$38:$O$43,3)),"*","")))</f>
        <v>*</v>
      </c>
      <c r="V233" s="204">
        <f t="shared" ca="1" si="96"/>
        <v>1</v>
      </c>
      <c r="Y233" s="159" t="str">
        <f t="shared" ca="1" si="97"/>
        <v/>
      </c>
      <c r="Z233" s="159" t="str">
        <f t="shared" si="98"/>
        <v/>
      </c>
      <c r="AA233" s="159">
        <f t="shared" ca="1" si="119"/>
        <v>1</v>
      </c>
      <c r="AC233" s="161" t="str">
        <f t="shared" ca="1" si="99"/>
        <v/>
      </c>
      <c r="AD233" s="161">
        <f t="shared" ca="1" si="100"/>
        <v>1</v>
      </c>
      <c r="AE233" s="161" t="str">
        <f t="shared" ca="1" si="121"/>
        <v/>
      </c>
      <c r="AF233" s="161">
        <f t="shared" ca="1" si="102"/>
        <v>1</v>
      </c>
      <c r="AG233" s="161" t="str">
        <f t="shared" ca="1" si="103"/>
        <v/>
      </c>
      <c r="AH233" s="161">
        <f t="shared" ca="1" si="104"/>
        <v>1</v>
      </c>
      <c r="AI233" s="161" t="str">
        <f t="shared" ca="1" si="105"/>
        <v/>
      </c>
      <c r="AJ233" s="161">
        <f t="shared" ca="1" si="106"/>
        <v>1</v>
      </c>
      <c r="AL233" s="161" t="str">
        <f t="shared" ca="1" si="107"/>
        <v/>
      </c>
      <c r="AM233" s="161">
        <f t="shared" ca="1" si="118"/>
        <v>1</v>
      </c>
      <c r="AN233" s="161" t="str">
        <f t="shared" ca="1" si="108"/>
        <v/>
      </c>
      <c r="AO233" s="161">
        <f t="shared" ca="1" si="117"/>
        <v>1</v>
      </c>
      <c r="AP233" s="161" t="str">
        <f t="shared" ca="1" si="109"/>
        <v/>
      </c>
      <c r="AQ233" s="161">
        <f t="shared" ca="1" si="114"/>
        <v>1</v>
      </c>
      <c r="AR233" s="161" t="str">
        <f t="shared" ca="1" si="110"/>
        <v/>
      </c>
      <c r="AS233" s="161">
        <f t="shared" ca="1" si="111"/>
        <v>1</v>
      </c>
      <c r="AT233" s="159" t="str">
        <f t="shared" ca="1" si="120"/>
        <v/>
      </c>
      <c r="AU233" s="210">
        <f t="shared" ca="1" si="94"/>
        <v>14</v>
      </c>
      <c r="AV233" s="209"/>
      <c r="AW233" s="204">
        <f t="shared" si="112"/>
        <v>1576.666666666667</v>
      </c>
      <c r="AX233" s="159"/>
      <c r="AZ233" s="159"/>
      <c r="BM233" s="207"/>
      <c r="BN233" s="212"/>
      <c r="BP233" s="209"/>
      <c r="BQ233" s="211"/>
      <c r="BR233" s="211"/>
      <c r="BS233" s="211"/>
      <c r="BT233" s="211"/>
      <c r="BU233" s="211"/>
      <c r="BV233" s="211"/>
      <c r="BW233" s="211"/>
      <c r="BX233" s="211"/>
      <c r="BY233" s="211"/>
      <c r="BZ233" s="211"/>
      <c r="CA233" s="209"/>
      <c r="CB233" s="224"/>
      <c r="CC233" s="204"/>
      <c r="CD233" s="204"/>
      <c r="CE233" s="204"/>
      <c r="CF233" s="211"/>
      <c r="CG233" s="211"/>
      <c r="CI233" s="209"/>
      <c r="CJ233" s="209"/>
      <c r="EH233" s="165"/>
      <c r="EI233" s="165"/>
      <c r="EJ233" s="166"/>
      <c r="EK233" s="209"/>
      <c r="EL233" s="211"/>
      <c r="EM233" s="211"/>
      <c r="EN233" s="211"/>
      <c r="EO233" s="211"/>
      <c r="EP233" s="211"/>
      <c r="ES233" s="165"/>
      <c r="ET233" s="165"/>
      <c r="EU233" s="166"/>
      <c r="EV233" s="209"/>
      <c r="EW233" s="211"/>
      <c r="EX233" s="211"/>
      <c r="EY233" s="211"/>
      <c r="EZ233" s="211"/>
      <c r="FA233" s="211"/>
      <c r="FD233" s="165"/>
      <c r="FE233" s="165"/>
      <c r="FF233" s="166"/>
      <c r="FG233" s="209"/>
      <c r="FH233" s="211"/>
      <c r="FI233" s="211"/>
      <c r="FJ233" s="211"/>
      <c r="FK233" s="211"/>
      <c r="FL233" s="211"/>
    </row>
    <row r="234" spans="9:168">
      <c r="I234" s="221">
        <f t="shared" si="115"/>
        <v>230</v>
      </c>
      <c r="J234" s="159">
        <f>'v-t_chart'!C231</f>
        <v>52.3</v>
      </c>
      <c r="K234" s="204">
        <f t="shared" ca="1" si="92"/>
        <v>153.18669999999997</v>
      </c>
      <c r="L234" s="205" t="b">
        <f>IF('Input&amp;Output'!$C$3=10,phase_chart!C231,IF('Input&amp;Output'!$C$3=21,phase_chart!G231,IF('Input&amp;Output'!$C$3=22,phase_chart!K231,IF('Input&amp;Output'!$C$3=31,phase_chart!O231,IF('Input&amp;Output'!$C$3=32,phase_chart!S231,"")))))</f>
        <v>0</v>
      </c>
      <c r="M234" s="206" t="b">
        <f>IF('Input&amp;Output'!$C$3=10,phase_chart!D231,IF('Input&amp;Output'!$C$3=21,phase_chart!H231,IF('Input&amp;Output'!$C$3=22,phase_chart!L231,IF('Input&amp;Output'!$C$3=31,phase_chart!P231,IF('Input&amp;Output'!$C$3=32,phase_chart!T231,"")))))</f>
        <v>0</v>
      </c>
      <c r="N234" s="205" t="b">
        <f>IF('Input&amp;Output'!$C$3=10,phase_chart!E231,IF('Input&amp;Output'!$C$3=21,phase_chart!I231,IF('Input&amp;Output'!$C$3=22,phase_chart!M231,IF('Input&amp;Output'!$C$3=31,phase_chart!Q231,IF('Input&amp;Output'!$C$3=32,phase_chart!U231,"")))))</f>
        <v>1</v>
      </c>
      <c r="P234" s="159">
        <f ca="1">IF(NOT($J234=0),IF($J234&lt;IF($P233=0,0,VLOOKUP(P233,tbL!$M$37:$Q$43,IF(L234=TRUE,2,4))),IF($J234&gt;=VLOOKUP(P233,tbL!$M$37:$Q$43,IF(L234=TRUE,3,5)),$P233,IF(AND(L233=TRUE,L234=TRUE),$P233,$P233-1)),IF(AND(L234=TRUE,J234=VLOOKUP(P233,tbL!$M$37:$Q$43,IF(L234=TRUE,2,4))),P233,IF($P233+1&gt;$C$12,$C$12,$P233+1))),0)</f>
        <v>1</v>
      </c>
      <c r="Q234" s="159">
        <f t="shared" ca="1" si="95"/>
        <v>1</v>
      </c>
      <c r="R234" s="207">
        <f t="shared" si="116"/>
        <v>0</v>
      </c>
      <c r="S234" s="208"/>
      <c r="T234" s="159">
        <f t="shared" si="113"/>
        <v>0</v>
      </c>
      <c r="U234" s="209" t="str">
        <f>IF(AND(T234=-1,N234=TRUE),"*",IF(AND(U233="*",N234=TRUE),"*",IF(AND(AND(L234=TRUE,U233="*"),J234&lt;VLOOKUP(V233+1,tbL!$M$38:$O$43,3)),"*","")))</f>
        <v>*</v>
      </c>
      <c r="V234" s="204">
        <f t="shared" ca="1" si="96"/>
        <v>1</v>
      </c>
      <c r="Y234" s="159" t="str">
        <f t="shared" ca="1" si="97"/>
        <v/>
      </c>
      <c r="Z234" s="159" t="str">
        <f t="shared" si="98"/>
        <v/>
      </c>
      <c r="AA234" s="159">
        <f t="shared" ca="1" si="119"/>
        <v>1</v>
      </c>
      <c r="AC234" s="161" t="str">
        <f t="shared" ca="1" si="99"/>
        <v/>
      </c>
      <c r="AD234" s="161">
        <f t="shared" ca="1" si="100"/>
        <v>1</v>
      </c>
      <c r="AE234" s="161" t="str">
        <f t="shared" ca="1" si="121"/>
        <v/>
      </c>
      <c r="AF234" s="161">
        <f t="shared" ca="1" si="102"/>
        <v>1</v>
      </c>
      <c r="AG234" s="161" t="str">
        <f t="shared" ca="1" si="103"/>
        <v/>
      </c>
      <c r="AH234" s="161">
        <f t="shared" ca="1" si="104"/>
        <v>1</v>
      </c>
      <c r="AI234" s="161" t="str">
        <f t="shared" ca="1" si="105"/>
        <v/>
      </c>
      <c r="AJ234" s="161">
        <f t="shared" ca="1" si="106"/>
        <v>1</v>
      </c>
      <c r="AL234" s="161" t="str">
        <f t="shared" ca="1" si="107"/>
        <v/>
      </c>
      <c r="AM234" s="161">
        <f t="shared" ca="1" si="118"/>
        <v>1</v>
      </c>
      <c r="AN234" s="161" t="str">
        <f t="shared" ca="1" si="108"/>
        <v/>
      </c>
      <c r="AO234" s="161">
        <f t="shared" ca="1" si="117"/>
        <v>1</v>
      </c>
      <c r="AP234" s="161" t="str">
        <f t="shared" ca="1" si="109"/>
        <v/>
      </c>
      <c r="AQ234" s="161">
        <f t="shared" ca="1" si="114"/>
        <v>1</v>
      </c>
      <c r="AR234" s="161" t="str">
        <f t="shared" ca="1" si="110"/>
        <v/>
      </c>
      <c r="AS234" s="161">
        <f t="shared" ca="1" si="111"/>
        <v>1</v>
      </c>
      <c r="AT234" s="159" t="str">
        <f t="shared" ca="1" si="120"/>
        <v/>
      </c>
      <c r="AU234" s="210">
        <f t="shared" ca="1" si="94"/>
        <v>14</v>
      </c>
      <c r="AV234" s="209"/>
      <c r="AW234" s="204">
        <f t="shared" si="112"/>
        <v>1591.1944444444448</v>
      </c>
      <c r="AX234" s="159"/>
      <c r="AZ234" s="159"/>
      <c r="BM234" s="207"/>
      <c r="BN234" s="212"/>
      <c r="BP234" s="209"/>
      <c r="BQ234" s="211"/>
      <c r="BR234" s="211"/>
      <c r="BS234" s="211"/>
      <c r="BT234" s="211"/>
      <c r="BU234" s="211"/>
      <c r="BV234" s="211"/>
      <c r="BW234" s="211"/>
      <c r="BX234" s="211"/>
      <c r="BY234" s="211"/>
      <c r="BZ234" s="211"/>
      <c r="CA234" s="209"/>
      <c r="CB234" s="224"/>
      <c r="CC234" s="204"/>
      <c r="CD234" s="204"/>
      <c r="CE234" s="204"/>
      <c r="CF234" s="211"/>
      <c r="CG234" s="211"/>
      <c r="CI234" s="209"/>
      <c r="CJ234" s="209"/>
      <c r="EH234" s="165"/>
      <c r="EI234" s="165"/>
      <c r="EJ234" s="166"/>
      <c r="EK234" s="209"/>
      <c r="EL234" s="211"/>
      <c r="EM234" s="211"/>
      <c r="EN234" s="211"/>
      <c r="EO234" s="211"/>
      <c r="EP234" s="211"/>
      <c r="ES234" s="165"/>
      <c r="ET234" s="165"/>
      <c r="EU234" s="166"/>
      <c r="EV234" s="209"/>
      <c r="EW234" s="211"/>
      <c r="EX234" s="211"/>
      <c r="EY234" s="211"/>
      <c r="EZ234" s="211"/>
      <c r="FA234" s="211"/>
      <c r="FD234" s="165"/>
      <c r="FE234" s="165"/>
      <c r="FF234" s="166"/>
      <c r="FG234" s="209"/>
      <c r="FH234" s="211"/>
      <c r="FI234" s="211"/>
      <c r="FJ234" s="211"/>
      <c r="FK234" s="211"/>
      <c r="FL234" s="211"/>
    </row>
    <row r="235" spans="9:168">
      <c r="I235" s="221">
        <f t="shared" si="115"/>
        <v>231</v>
      </c>
      <c r="J235" s="255">
        <f>'v-t_chart'!C232</f>
        <v>52</v>
      </c>
      <c r="K235" s="204">
        <f t="shared" ca="1" si="92"/>
        <v>152.30799999999999</v>
      </c>
      <c r="L235" s="205" t="b">
        <f>IF('Input&amp;Output'!$C$3=10,phase_chart!C232,IF('Input&amp;Output'!$C$3=21,phase_chart!G232,IF('Input&amp;Output'!$C$3=22,phase_chart!K232,IF('Input&amp;Output'!$C$3=31,phase_chart!O232,IF('Input&amp;Output'!$C$3=32,phase_chart!S232,"")))))</f>
        <v>0</v>
      </c>
      <c r="M235" s="206" t="b">
        <f>IF('Input&amp;Output'!$C$3=10,phase_chart!D232,IF('Input&amp;Output'!$C$3=21,phase_chart!H232,IF('Input&amp;Output'!$C$3=22,phase_chart!L232,IF('Input&amp;Output'!$C$3=31,phase_chart!P232,IF('Input&amp;Output'!$C$3=32,phase_chart!T232,"")))))</f>
        <v>0</v>
      </c>
      <c r="N235" s="259" t="b">
        <f>IF('Input&amp;Output'!$C$3=10,phase_chart!E232,IF('Input&amp;Output'!$C$3=21,phase_chart!I232,IF('Input&amp;Output'!$C$3=22,phase_chart!M232,IF('Input&amp;Output'!$C$3=31,phase_chart!Q232,IF('Input&amp;Output'!$C$3=32,phase_chart!U232,"")))))</f>
        <v>1</v>
      </c>
      <c r="P235" s="159">
        <f ca="1">IF(NOT($J235=0),IF($J235&lt;IF($P234=0,0,VLOOKUP(P234,tbL!$M$37:$Q$43,IF(L235=TRUE,2,4))),IF($J235&gt;=VLOOKUP(P234,tbL!$M$37:$Q$43,IF(L235=TRUE,3,5)),$P234,IF(AND(L234=TRUE,L235=TRUE),$P234,$P234-1)),IF(AND(L235=TRUE,J235=VLOOKUP(P234,tbL!$M$37:$Q$43,IF(L235=TRUE,2,4))),P234,IF($P234+1&gt;$C$12,$C$12,$P234+1))),0)</f>
        <v>1</v>
      </c>
      <c r="Q235" s="159">
        <f t="shared" ca="1" si="95"/>
        <v>1</v>
      </c>
      <c r="R235" s="207">
        <f t="shared" si="116"/>
        <v>0</v>
      </c>
      <c r="S235" s="208"/>
      <c r="T235" s="159">
        <f t="shared" si="113"/>
        <v>0</v>
      </c>
      <c r="U235" s="209" t="str">
        <f>IF(AND(T235=-1,N235=TRUE),"*",IF(AND(U234="*",N235=TRUE),"*",IF(AND(AND(L235=TRUE,U234="*"),J235&lt;VLOOKUP(V234+1,tbL!$M$38:$O$43,3)),"*","")))</f>
        <v>*</v>
      </c>
      <c r="V235" s="204">
        <f t="shared" ca="1" si="96"/>
        <v>1</v>
      </c>
      <c r="Y235" s="159" t="str">
        <f t="shared" ca="1" si="97"/>
        <v/>
      </c>
      <c r="Z235" s="159" t="str">
        <f t="shared" si="98"/>
        <v/>
      </c>
      <c r="AA235" s="159">
        <f t="shared" ca="1" si="119"/>
        <v>1</v>
      </c>
      <c r="AC235" s="161" t="str">
        <f t="shared" ca="1" si="99"/>
        <v/>
      </c>
      <c r="AD235" s="161">
        <f t="shared" ca="1" si="100"/>
        <v>1</v>
      </c>
      <c r="AE235" s="161" t="str">
        <f t="shared" ca="1" si="121"/>
        <v/>
      </c>
      <c r="AF235" s="161">
        <f t="shared" ca="1" si="102"/>
        <v>1</v>
      </c>
      <c r="AG235" s="161" t="str">
        <f t="shared" ca="1" si="103"/>
        <v/>
      </c>
      <c r="AH235" s="161">
        <f t="shared" ca="1" si="104"/>
        <v>1</v>
      </c>
      <c r="AI235" s="161" t="str">
        <f t="shared" ca="1" si="105"/>
        <v/>
      </c>
      <c r="AJ235" s="161">
        <f t="shared" ca="1" si="106"/>
        <v>1</v>
      </c>
      <c r="AL235" s="161" t="str">
        <f t="shared" ca="1" si="107"/>
        <v/>
      </c>
      <c r="AM235" s="161">
        <f t="shared" ca="1" si="118"/>
        <v>1</v>
      </c>
      <c r="AN235" s="161" t="str">
        <f t="shared" ca="1" si="108"/>
        <v/>
      </c>
      <c r="AO235" s="161">
        <f t="shared" ca="1" si="117"/>
        <v>1</v>
      </c>
      <c r="AP235" s="161" t="str">
        <f t="shared" ca="1" si="109"/>
        <v/>
      </c>
      <c r="AQ235" s="161">
        <f t="shared" ca="1" si="114"/>
        <v>1</v>
      </c>
      <c r="AR235" s="161" t="str">
        <f t="shared" ca="1" si="110"/>
        <v/>
      </c>
      <c r="AS235" s="161">
        <f t="shared" ca="1" si="111"/>
        <v>1</v>
      </c>
      <c r="AT235" s="159" t="str">
        <f t="shared" ca="1" si="120"/>
        <v/>
      </c>
      <c r="AU235" s="210">
        <f t="shared" ca="1" si="94"/>
        <v>14</v>
      </c>
      <c r="AV235" s="209"/>
      <c r="AW235" s="204">
        <f t="shared" si="112"/>
        <v>1605.6388888888891</v>
      </c>
      <c r="AX235" s="159"/>
      <c r="AZ235" s="159"/>
      <c r="BM235" s="207"/>
      <c r="BN235" s="212"/>
      <c r="BP235" s="209"/>
      <c r="BQ235" s="211"/>
      <c r="BR235" s="211"/>
      <c r="BS235" s="211"/>
      <c r="BT235" s="211"/>
      <c r="BU235" s="211"/>
      <c r="BV235" s="211"/>
      <c r="BW235" s="211"/>
      <c r="BX235" s="211"/>
      <c r="BY235" s="211"/>
      <c r="BZ235" s="211"/>
      <c r="CA235" s="209"/>
      <c r="CB235" s="224"/>
      <c r="CC235" s="204"/>
      <c r="CD235" s="204"/>
      <c r="CE235" s="204"/>
      <c r="CF235" s="211"/>
      <c r="CG235" s="211"/>
      <c r="CI235" s="209"/>
      <c r="CJ235" s="209"/>
      <c r="EH235" s="165"/>
      <c r="EI235" s="165"/>
      <c r="EJ235" s="166"/>
      <c r="EK235" s="209"/>
      <c r="EL235" s="211"/>
      <c r="EM235" s="211"/>
      <c r="EN235" s="211"/>
      <c r="EO235" s="211"/>
      <c r="EP235" s="211"/>
      <c r="ES235" s="165"/>
      <c r="ET235" s="165"/>
      <c r="EU235" s="166"/>
      <c r="EV235" s="209"/>
      <c r="EW235" s="211"/>
      <c r="EX235" s="211"/>
      <c r="EY235" s="211"/>
      <c r="EZ235" s="211"/>
      <c r="FA235" s="211"/>
      <c r="FD235" s="165"/>
      <c r="FE235" s="165"/>
      <c r="FF235" s="166"/>
      <c r="FG235" s="209"/>
      <c r="FH235" s="211"/>
      <c r="FI235" s="211"/>
      <c r="FJ235" s="211"/>
      <c r="FK235" s="211"/>
      <c r="FL235" s="211"/>
    </row>
    <row r="236" spans="9:168">
      <c r="I236" s="221">
        <f t="shared" si="115"/>
        <v>232</v>
      </c>
      <c r="J236" s="255">
        <f>'v-t_chart'!C233</f>
        <v>52.1</v>
      </c>
      <c r="K236" s="204">
        <f t="shared" ca="1" si="92"/>
        <v>152.6009</v>
      </c>
      <c r="L236" s="205" t="b">
        <f>IF('Input&amp;Output'!$C$3=10,phase_chart!C233,IF('Input&amp;Output'!$C$3=21,phase_chart!G233,IF('Input&amp;Output'!$C$3=22,phase_chart!K233,IF('Input&amp;Output'!$C$3=31,phase_chart!O233,IF('Input&amp;Output'!$C$3=32,phase_chart!S233,"")))))</f>
        <v>0</v>
      </c>
      <c r="M236" s="206" t="b">
        <f>IF('Input&amp;Output'!$C$3=10,phase_chart!D233,IF('Input&amp;Output'!$C$3=21,phase_chart!H233,IF('Input&amp;Output'!$C$3=22,phase_chart!L233,IF('Input&amp;Output'!$C$3=31,phase_chart!P233,IF('Input&amp;Output'!$C$3=32,phase_chart!T233,"")))))</f>
        <v>0</v>
      </c>
      <c r="N236" s="259" t="b">
        <f>IF('Input&amp;Output'!$C$3=10,phase_chart!E233,IF('Input&amp;Output'!$C$3=21,phase_chart!I233,IF('Input&amp;Output'!$C$3=22,phase_chart!M233,IF('Input&amp;Output'!$C$3=31,phase_chart!Q233,IF('Input&amp;Output'!$C$3=32,phase_chart!U233,"")))))</f>
        <v>1</v>
      </c>
      <c r="P236" s="159">
        <f ca="1">IF(NOT($J236=0),IF($J236&lt;IF($P235=0,0,VLOOKUP(P235,tbL!$M$37:$Q$43,IF(L236=TRUE,2,4))),IF($J236&gt;=VLOOKUP(P235,tbL!$M$37:$Q$43,IF(L236=TRUE,3,5)),$P235,IF(AND(L235=TRUE,L236=TRUE),$P235,$P235-1)),IF(AND(L236=TRUE,J236=VLOOKUP(P235,tbL!$M$37:$Q$43,IF(L236=TRUE,2,4))),P235,IF($P235+1&gt;$C$12,$C$12,$P235+1))),0)</f>
        <v>1</v>
      </c>
      <c r="Q236" s="159">
        <f t="shared" ca="1" si="95"/>
        <v>1</v>
      </c>
      <c r="R236" s="207">
        <f t="shared" si="116"/>
        <v>0</v>
      </c>
      <c r="S236" s="208"/>
      <c r="T236" s="159">
        <f t="shared" si="113"/>
        <v>0</v>
      </c>
      <c r="U236" s="209" t="str">
        <f>IF(AND(T236=-1,N236=TRUE),"*",IF(AND(U235="*",N236=TRUE),"*",IF(AND(AND(L236=TRUE,U235="*"),J236&lt;VLOOKUP(V235+1,tbL!$M$38:$O$43,3)),"*","")))</f>
        <v>*</v>
      </c>
      <c r="V236" s="204">
        <f t="shared" ca="1" si="96"/>
        <v>1</v>
      </c>
      <c r="Y236" s="159" t="str">
        <f t="shared" ca="1" si="97"/>
        <v/>
      </c>
      <c r="Z236" s="159" t="str">
        <f t="shared" si="98"/>
        <v/>
      </c>
      <c r="AA236" s="159">
        <f t="shared" ca="1" si="119"/>
        <v>1</v>
      </c>
      <c r="AC236" s="161" t="str">
        <f t="shared" ca="1" si="99"/>
        <v/>
      </c>
      <c r="AD236" s="161">
        <f t="shared" ca="1" si="100"/>
        <v>1</v>
      </c>
      <c r="AE236" s="161" t="str">
        <f t="shared" ca="1" si="121"/>
        <v/>
      </c>
      <c r="AF236" s="161">
        <f t="shared" ca="1" si="102"/>
        <v>1</v>
      </c>
      <c r="AG236" s="161" t="str">
        <f t="shared" ca="1" si="103"/>
        <v/>
      </c>
      <c r="AH236" s="161">
        <f t="shared" ca="1" si="104"/>
        <v>1</v>
      </c>
      <c r="AI236" s="161" t="str">
        <f t="shared" ca="1" si="105"/>
        <v/>
      </c>
      <c r="AJ236" s="161">
        <f t="shared" ca="1" si="106"/>
        <v>1</v>
      </c>
      <c r="AL236" s="161" t="str">
        <f t="shared" ca="1" si="107"/>
        <v/>
      </c>
      <c r="AM236" s="161">
        <f t="shared" ca="1" si="118"/>
        <v>1</v>
      </c>
      <c r="AN236" s="161" t="str">
        <f t="shared" ca="1" si="108"/>
        <v/>
      </c>
      <c r="AO236" s="161">
        <f t="shared" ca="1" si="117"/>
        <v>1</v>
      </c>
      <c r="AP236" s="161" t="str">
        <f t="shared" ca="1" si="109"/>
        <v/>
      </c>
      <c r="AQ236" s="161">
        <f t="shared" ca="1" si="114"/>
        <v>1</v>
      </c>
      <c r="AR236" s="161" t="str">
        <f t="shared" ca="1" si="110"/>
        <v/>
      </c>
      <c r="AS236" s="161">
        <f t="shared" ca="1" si="111"/>
        <v>1</v>
      </c>
      <c r="AT236" s="159" t="str">
        <f t="shared" ca="1" si="120"/>
        <v/>
      </c>
      <c r="AU236" s="210">
        <f t="shared" ca="1" si="94"/>
        <v>14</v>
      </c>
      <c r="AV236" s="209"/>
      <c r="AW236" s="204">
        <f t="shared" si="112"/>
        <v>1620.1111111111113</v>
      </c>
      <c r="AX236" s="159"/>
      <c r="AZ236" s="159"/>
      <c r="BM236" s="207"/>
      <c r="BN236" s="212"/>
      <c r="BP236" s="209"/>
      <c r="BQ236" s="211"/>
      <c r="BR236" s="211"/>
      <c r="BS236" s="211"/>
      <c r="BT236" s="211"/>
      <c r="BU236" s="211"/>
      <c r="BV236" s="211"/>
      <c r="BW236" s="211"/>
      <c r="BX236" s="211"/>
      <c r="BY236" s="211"/>
      <c r="BZ236" s="211"/>
      <c r="CA236" s="209"/>
      <c r="CB236" s="224"/>
      <c r="CC236" s="204"/>
      <c r="CD236" s="204"/>
      <c r="CE236" s="204"/>
      <c r="CF236" s="211"/>
      <c r="CG236" s="211"/>
      <c r="CI236" s="209"/>
      <c r="CJ236" s="209"/>
      <c r="EH236" s="165"/>
      <c r="EI236" s="165"/>
      <c r="EJ236" s="166"/>
      <c r="EK236" s="209"/>
      <c r="EL236" s="211"/>
      <c r="EM236" s="211"/>
      <c r="EN236" s="211"/>
      <c r="EO236" s="211"/>
      <c r="EP236" s="211"/>
      <c r="ES236" s="165"/>
      <c r="ET236" s="165"/>
      <c r="EU236" s="166"/>
      <c r="EV236" s="209"/>
      <c r="EW236" s="211"/>
      <c r="EX236" s="211"/>
      <c r="EY236" s="211"/>
      <c r="EZ236" s="211"/>
      <c r="FA236" s="211"/>
      <c r="FD236" s="165"/>
      <c r="FE236" s="165"/>
      <c r="FF236" s="166"/>
      <c r="FG236" s="209"/>
      <c r="FH236" s="211"/>
      <c r="FI236" s="211"/>
      <c r="FJ236" s="211"/>
      <c r="FK236" s="211"/>
      <c r="FL236" s="211"/>
    </row>
    <row r="237" spans="9:168">
      <c r="I237" s="221">
        <f t="shared" si="115"/>
        <v>233</v>
      </c>
      <c r="J237" s="159">
        <f>'v-t_chart'!C234</f>
        <v>51.8</v>
      </c>
      <c r="K237" s="204">
        <f t="shared" ca="1" si="92"/>
        <v>151.72219999999999</v>
      </c>
      <c r="L237" s="205" t="b">
        <f>IF('Input&amp;Output'!$C$3=10,phase_chart!C234,IF('Input&amp;Output'!$C$3=21,phase_chart!G234,IF('Input&amp;Output'!$C$3=22,phase_chart!K234,IF('Input&amp;Output'!$C$3=31,phase_chart!O234,IF('Input&amp;Output'!$C$3=32,phase_chart!S234,"")))))</f>
        <v>0</v>
      </c>
      <c r="M237" s="206" t="b">
        <f>IF('Input&amp;Output'!$C$3=10,phase_chart!D234,IF('Input&amp;Output'!$C$3=21,phase_chart!H234,IF('Input&amp;Output'!$C$3=22,phase_chart!L234,IF('Input&amp;Output'!$C$3=31,phase_chart!P234,IF('Input&amp;Output'!$C$3=32,phase_chart!T234,"")))))</f>
        <v>0</v>
      </c>
      <c r="N237" s="205" t="b">
        <f>IF('Input&amp;Output'!$C$3=10,phase_chart!E234,IF('Input&amp;Output'!$C$3=21,phase_chart!I234,IF('Input&amp;Output'!$C$3=22,phase_chart!M234,IF('Input&amp;Output'!$C$3=31,phase_chart!Q234,IF('Input&amp;Output'!$C$3=32,phase_chart!U234,"")))))</f>
        <v>1</v>
      </c>
      <c r="P237" s="159">
        <f ca="1">IF(NOT($J237=0),IF($J237&lt;IF($P236=0,0,VLOOKUP(P236,tbL!$M$37:$Q$43,IF(L237=TRUE,2,4))),IF($J237&gt;=VLOOKUP(P236,tbL!$M$37:$Q$43,IF(L237=TRUE,3,5)),$P236,IF(AND(L236=TRUE,L237=TRUE),$P236,$P236-1)),IF(AND(L237=TRUE,J237=VLOOKUP(P236,tbL!$M$37:$Q$43,IF(L237=TRUE,2,4))),P236,IF($P236+1&gt;$C$12,$C$12,$P236+1))),0)</f>
        <v>1</v>
      </c>
      <c r="Q237" s="159">
        <f t="shared" ca="1" si="95"/>
        <v>1</v>
      </c>
      <c r="R237" s="207">
        <f t="shared" si="116"/>
        <v>0</v>
      </c>
      <c r="S237" s="208"/>
      <c r="T237" s="159">
        <f t="shared" si="113"/>
        <v>0</v>
      </c>
      <c r="U237" s="209" t="str">
        <f>IF(AND(T237=-1,N237=TRUE),"*",IF(AND(U236="*",N237=TRUE),"*",IF(AND(AND(L237=TRUE,U236="*"),J237&lt;VLOOKUP(V236+1,tbL!$M$38:$O$43,3)),"*","")))</f>
        <v>*</v>
      </c>
      <c r="V237" s="204">
        <f t="shared" ca="1" si="96"/>
        <v>1</v>
      </c>
      <c r="Y237" s="159" t="str">
        <f t="shared" ca="1" si="97"/>
        <v/>
      </c>
      <c r="Z237" s="159" t="str">
        <f t="shared" si="98"/>
        <v/>
      </c>
      <c r="AA237" s="159">
        <f t="shared" ca="1" si="119"/>
        <v>1</v>
      </c>
      <c r="AC237" s="161" t="str">
        <f t="shared" ca="1" si="99"/>
        <v/>
      </c>
      <c r="AD237" s="161">
        <f t="shared" ca="1" si="100"/>
        <v>1</v>
      </c>
      <c r="AE237" s="161" t="str">
        <f t="shared" ca="1" si="121"/>
        <v/>
      </c>
      <c r="AF237" s="161">
        <f t="shared" ca="1" si="102"/>
        <v>1</v>
      </c>
      <c r="AG237" s="161" t="str">
        <f t="shared" ca="1" si="103"/>
        <v/>
      </c>
      <c r="AH237" s="161">
        <f t="shared" ca="1" si="104"/>
        <v>1</v>
      </c>
      <c r="AI237" s="161" t="str">
        <f t="shared" ca="1" si="105"/>
        <v/>
      </c>
      <c r="AJ237" s="161">
        <f t="shared" ca="1" si="106"/>
        <v>1</v>
      </c>
      <c r="AL237" s="161" t="str">
        <f t="shared" ca="1" si="107"/>
        <v/>
      </c>
      <c r="AM237" s="161">
        <f t="shared" ca="1" si="118"/>
        <v>1</v>
      </c>
      <c r="AN237" s="161" t="str">
        <f t="shared" ca="1" si="108"/>
        <v/>
      </c>
      <c r="AO237" s="161">
        <f t="shared" ca="1" si="117"/>
        <v>1</v>
      </c>
      <c r="AP237" s="161" t="str">
        <f t="shared" ca="1" si="109"/>
        <v/>
      </c>
      <c r="AQ237" s="161">
        <f t="shared" ca="1" si="114"/>
        <v>1</v>
      </c>
      <c r="AR237" s="161" t="str">
        <f t="shared" ca="1" si="110"/>
        <v/>
      </c>
      <c r="AS237" s="161">
        <f t="shared" ca="1" si="111"/>
        <v>1</v>
      </c>
      <c r="AT237" s="159" t="str">
        <f t="shared" ca="1" si="120"/>
        <v/>
      </c>
      <c r="AU237" s="210">
        <f t="shared" ca="1" si="94"/>
        <v>14</v>
      </c>
      <c r="AV237" s="209"/>
      <c r="AW237" s="204">
        <f t="shared" si="112"/>
        <v>1634.5000000000002</v>
      </c>
      <c r="AX237" s="159"/>
      <c r="AZ237" s="159"/>
      <c r="BM237" s="207"/>
      <c r="BN237" s="212"/>
      <c r="BP237" s="209"/>
      <c r="BQ237" s="211"/>
      <c r="BR237" s="211"/>
      <c r="BS237" s="211"/>
      <c r="BT237" s="211"/>
      <c r="BU237" s="211"/>
      <c r="BV237" s="211"/>
      <c r="BW237" s="211"/>
      <c r="BX237" s="211"/>
      <c r="BY237" s="211"/>
      <c r="BZ237" s="211"/>
      <c r="CA237" s="209"/>
      <c r="CB237" s="224"/>
      <c r="CC237" s="204"/>
      <c r="CD237" s="204"/>
      <c r="CE237" s="204"/>
      <c r="CF237" s="211"/>
      <c r="CG237" s="211"/>
      <c r="CI237" s="209"/>
      <c r="CJ237" s="209"/>
      <c r="EH237" s="165"/>
      <c r="EI237" s="165"/>
      <c r="EJ237" s="166"/>
      <c r="EK237" s="209"/>
      <c r="EL237" s="211"/>
      <c r="EM237" s="211"/>
      <c r="EN237" s="211"/>
      <c r="EO237" s="211"/>
      <c r="EP237" s="211"/>
      <c r="ES237" s="165"/>
      <c r="ET237" s="165"/>
      <c r="EU237" s="166"/>
      <c r="EV237" s="209"/>
      <c r="EW237" s="211"/>
      <c r="EX237" s="211"/>
      <c r="EY237" s="211"/>
      <c r="EZ237" s="211"/>
      <c r="FA237" s="211"/>
      <c r="FD237" s="165"/>
      <c r="FE237" s="165"/>
      <c r="FF237" s="166"/>
      <c r="FG237" s="209"/>
      <c r="FH237" s="211"/>
      <c r="FI237" s="211"/>
      <c r="FJ237" s="211"/>
      <c r="FK237" s="211"/>
      <c r="FL237" s="211"/>
    </row>
    <row r="238" spans="9:168">
      <c r="I238" s="221">
        <f t="shared" si="115"/>
        <v>234</v>
      </c>
      <c r="J238" s="159">
        <f>'v-t_chart'!C235</f>
        <v>50.8</v>
      </c>
      <c r="K238" s="204">
        <f t="shared" ca="1" si="92"/>
        <v>148.79319999999998</v>
      </c>
      <c r="L238" s="205" t="b">
        <f>IF('Input&amp;Output'!$C$3=10,phase_chart!C235,IF('Input&amp;Output'!$C$3=21,phase_chart!G235,IF('Input&amp;Output'!$C$3=22,phase_chart!K235,IF('Input&amp;Output'!$C$3=31,phase_chart!O235,IF('Input&amp;Output'!$C$3=32,phase_chart!S235,"")))))</f>
        <v>0</v>
      </c>
      <c r="M238" s="206" t="b">
        <f>IF('Input&amp;Output'!$C$3=10,phase_chart!D235,IF('Input&amp;Output'!$C$3=21,phase_chart!H235,IF('Input&amp;Output'!$C$3=22,phase_chart!L235,IF('Input&amp;Output'!$C$3=31,phase_chart!P235,IF('Input&amp;Output'!$C$3=32,phase_chart!T235,"")))))</f>
        <v>0</v>
      </c>
      <c r="N238" s="205" t="b">
        <f>IF('Input&amp;Output'!$C$3=10,phase_chart!E235,IF('Input&amp;Output'!$C$3=21,phase_chart!I235,IF('Input&amp;Output'!$C$3=22,phase_chart!M235,IF('Input&amp;Output'!$C$3=31,phase_chart!Q235,IF('Input&amp;Output'!$C$3=32,phase_chart!U235,"")))))</f>
        <v>1</v>
      </c>
      <c r="P238" s="159">
        <f ca="1">IF(NOT($J238=0),IF($J238&lt;IF($P237=0,0,VLOOKUP(P237,tbL!$M$37:$Q$43,IF(L238=TRUE,2,4))),IF($J238&gt;=VLOOKUP(P237,tbL!$M$37:$Q$43,IF(L238=TRUE,3,5)),$P237,IF(AND(L237=TRUE,L238=TRUE),$P237,$P237-1)),IF(AND(L238=TRUE,J238=VLOOKUP(P237,tbL!$M$37:$Q$43,IF(L238=TRUE,2,4))),P237,IF($P237+1&gt;$C$12,$C$12,$P237+1))),0)</f>
        <v>1</v>
      </c>
      <c r="Q238" s="159">
        <f t="shared" ca="1" si="95"/>
        <v>1</v>
      </c>
      <c r="R238" s="207">
        <f t="shared" si="116"/>
        <v>0</v>
      </c>
      <c r="S238" s="208"/>
      <c r="T238" s="159">
        <f t="shared" si="113"/>
        <v>0</v>
      </c>
      <c r="U238" s="209" t="str">
        <f>IF(AND(T238=-1,N238=TRUE),"*",IF(AND(U237="*",N238=TRUE),"*",IF(AND(AND(L238=TRUE,U237="*"),J238&lt;VLOOKUP(V237+1,tbL!$M$38:$O$43,3)),"*","")))</f>
        <v>*</v>
      </c>
      <c r="V238" s="204">
        <f t="shared" ca="1" si="96"/>
        <v>1</v>
      </c>
      <c r="Y238" s="159" t="str">
        <f t="shared" ca="1" si="97"/>
        <v/>
      </c>
      <c r="Z238" s="159" t="str">
        <f t="shared" si="98"/>
        <v/>
      </c>
      <c r="AA238" s="159">
        <f t="shared" ca="1" si="119"/>
        <v>1</v>
      </c>
      <c r="AC238" s="161" t="str">
        <f t="shared" ca="1" si="99"/>
        <v/>
      </c>
      <c r="AD238" s="161">
        <f t="shared" ca="1" si="100"/>
        <v>1</v>
      </c>
      <c r="AE238" s="161" t="str">
        <f t="shared" ca="1" si="121"/>
        <v/>
      </c>
      <c r="AF238" s="161">
        <f t="shared" ca="1" si="102"/>
        <v>1</v>
      </c>
      <c r="AG238" s="161" t="str">
        <f t="shared" ca="1" si="103"/>
        <v/>
      </c>
      <c r="AH238" s="161">
        <f t="shared" ca="1" si="104"/>
        <v>1</v>
      </c>
      <c r="AI238" s="161" t="str">
        <f t="shared" ca="1" si="105"/>
        <v/>
      </c>
      <c r="AJ238" s="161">
        <f t="shared" ca="1" si="106"/>
        <v>1</v>
      </c>
      <c r="AL238" s="161" t="str">
        <f t="shared" ca="1" si="107"/>
        <v/>
      </c>
      <c r="AM238" s="161">
        <f t="shared" ca="1" si="118"/>
        <v>1</v>
      </c>
      <c r="AN238" s="161" t="str">
        <f t="shared" ca="1" si="108"/>
        <v/>
      </c>
      <c r="AO238" s="161">
        <f t="shared" ca="1" si="117"/>
        <v>1</v>
      </c>
      <c r="AP238" s="161" t="str">
        <f t="shared" ca="1" si="109"/>
        <v/>
      </c>
      <c r="AQ238" s="161">
        <f t="shared" ca="1" si="114"/>
        <v>1</v>
      </c>
      <c r="AR238" s="161" t="str">
        <f t="shared" ca="1" si="110"/>
        <v/>
      </c>
      <c r="AS238" s="161">
        <f t="shared" ca="1" si="111"/>
        <v>1</v>
      </c>
      <c r="AT238" s="159" t="str">
        <f t="shared" ca="1" si="120"/>
        <v/>
      </c>
      <c r="AU238" s="210">
        <f t="shared" ca="1" si="94"/>
        <v>14</v>
      </c>
      <c r="AV238" s="209"/>
      <c r="AW238" s="204">
        <f t="shared" si="112"/>
        <v>1648.6111111111113</v>
      </c>
      <c r="AX238" s="159"/>
      <c r="AZ238" s="159"/>
      <c r="BM238" s="207"/>
      <c r="BN238" s="212"/>
      <c r="BP238" s="209"/>
      <c r="BQ238" s="211"/>
      <c r="BR238" s="211"/>
      <c r="BS238" s="211"/>
      <c r="BT238" s="211"/>
      <c r="BU238" s="211"/>
      <c r="BV238" s="211"/>
      <c r="BW238" s="211"/>
      <c r="BX238" s="211"/>
      <c r="BY238" s="211"/>
      <c r="BZ238" s="211"/>
      <c r="CA238" s="209"/>
      <c r="CB238" s="224"/>
      <c r="CC238" s="204"/>
      <c r="CD238" s="204"/>
      <c r="CE238" s="204"/>
      <c r="CF238" s="211"/>
      <c r="CG238" s="211"/>
      <c r="CI238" s="209"/>
      <c r="CJ238" s="209"/>
      <c r="EH238" s="165"/>
      <c r="EI238" s="165"/>
      <c r="EJ238" s="166"/>
      <c r="EK238" s="209"/>
      <c r="EL238" s="211"/>
      <c r="EM238" s="211"/>
      <c r="EN238" s="211"/>
      <c r="EO238" s="211"/>
      <c r="EP238" s="211"/>
      <c r="ES238" s="165"/>
      <c r="ET238" s="165"/>
      <c r="EU238" s="166"/>
      <c r="EV238" s="209"/>
      <c r="EW238" s="211"/>
      <c r="EX238" s="211"/>
      <c r="EY238" s="211"/>
      <c r="EZ238" s="211"/>
      <c r="FA238" s="211"/>
      <c r="FD238" s="165"/>
      <c r="FE238" s="165"/>
      <c r="FF238" s="166"/>
      <c r="FG238" s="209"/>
      <c r="FH238" s="211"/>
      <c r="FI238" s="211"/>
      <c r="FJ238" s="211"/>
      <c r="FK238" s="211"/>
      <c r="FL238" s="211"/>
    </row>
    <row r="239" spans="9:168">
      <c r="I239" s="221">
        <f t="shared" si="115"/>
        <v>235</v>
      </c>
      <c r="J239" s="159">
        <f>'v-t_chart'!C236</f>
        <v>49.2</v>
      </c>
      <c r="K239" s="204">
        <f t="shared" ca="1" si="92"/>
        <v>144.10679999999999</v>
      </c>
      <c r="L239" s="205" t="b">
        <f>IF('Input&amp;Output'!$C$3=10,phase_chart!C236,IF('Input&amp;Output'!$C$3=21,phase_chart!G236,IF('Input&amp;Output'!$C$3=22,phase_chart!K236,IF('Input&amp;Output'!$C$3=31,phase_chart!O236,IF('Input&amp;Output'!$C$3=32,phase_chart!S236,"")))))</f>
        <v>0</v>
      </c>
      <c r="M239" s="206" t="b">
        <f>IF('Input&amp;Output'!$C$3=10,phase_chart!D236,IF('Input&amp;Output'!$C$3=21,phase_chart!H236,IF('Input&amp;Output'!$C$3=22,phase_chart!L236,IF('Input&amp;Output'!$C$3=31,phase_chart!P236,IF('Input&amp;Output'!$C$3=32,phase_chart!T236,"")))))</f>
        <v>0</v>
      </c>
      <c r="N239" s="205" t="b">
        <f>IF('Input&amp;Output'!$C$3=10,phase_chart!E236,IF('Input&amp;Output'!$C$3=21,phase_chart!I236,IF('Input&amp;Output'!$C$3=22,phase_chart!M236,IF('Input&amp;Output'!$C$3=31,phase_chart!Q236,IF('Input&amp;Output'!$C$3=32,phase_chart!U236,"")))))</f>
        <v>1</v>
      </c>
      <c r="P239" s="159">
        <f ca="1">IF(NOT($J239=0),IF($J239&lt;IF($P238=0,0,VLOOKUP(P238,tbL!$M$37:$Q$43,IF(L239=TRUE,2,4))),IF($J239&gt;=VLOOKUP(P238,tbL!$M$37:$Q$43,IF(L239=TRUE,3,5)),$P238,IF(AND(L238=TRUE,L239=TRUE),$P238,$P238-1)),IF(AND(L239=TRUE,J239=VLOOKUP(P238,tbL!$M$37:$Q$43,IF(L239=TRUE,2,4))),P238,IF($P238+1&gt;$C$12,$C$12,$P238+1))),0)</f>
        <v>1</v>
      </c>
      <c r="Q239" s="159">
        <f t="shared" ca="1" si="95"/>
        <v>1</v>
      </c>
      <c r="R239" s="207">
        <f t="shared" si="116"/>
        <v>0</v>
      </c>
      <c r="S239" s="208"/>
      <c r="T239" s="159">
        <f t="shared" si="113"/>
        <v>0</v>
      </c>
      <c r="U239" s="209" t="str">
        <f>IF(AND(T239=-1,N239=TRUE),"*",IF(AND(U238="*",N239=TRUE),"*",IF(AND(AND(L239=TRUE,U238="*"),J239&lt;VLOOKUP(V238+1,tbL!$M$38:$O$43,3)),"*","")))</f>
        <v>*</v>
      </c>
      <c r="V239" s="204">
        <f t="shared" ca="1" si="96"/>
        <v>1</v>
      </c>
      <c r="Y239" s="159" t="str">
        <f t="shared" ca="1" si="97"/>
        <v/>
      </c>
      <c r="Z239" s="159" t="str">
        <f t="shared" si="98"/>
        <v/>
      </c>
      <c r="AA239" s="159">
        <f t="shared" ca="1" si="119"/>
        <v>1</v>
      </c>
      <c r="AC239" s="161" t="str">
        <f t="shared" ca="1" si="99"/>
        <v/>
      </c>
      <c r="AD239" s="161">
        <f t="shared" ca="1" si="100"/>
        <v>1</v>
      </c>
      <c r="AE239" s="161" t="str">
        <f t="shared" ca="1" si="121"/>
        <v/>
      </c>
      <c r="AF239" s="161">
        <f t="shared" ca="1" si="102"/>
        <v>1</v>
      </c>
      <c r="AG239" s="161" t="str">
        <f t="shared" ca="1" si="103"/>
        <v/>
      </c>
      <c r="AH239" s="161">
        <f t="shared" ca="1" si="104"/>
        <v>1</v>
      </c>
      <c r="AI239" s="161" t="str">
        <f t="shared" ca="1" si="105"/>
        <v/>
      </c>
      <c r="AJ239" s="161">
        <f t="shared" ca="1" si="106"/>
        <v>1</v>
      </c>
      <c r="AL239" s="161" t="str">
        <f t="shared" ca="1" si="107"/>
        <v/>
      </c>
      <c r="AM239" s="161">
        <f t="shared" ca="1" si="118"/>
        <v>1</v>
      </c>
      <c r="AN239" s="161" t="str">
        <f t="shared" ca="1" si="108"/>
        <v/>
      </c>
      <c r="AO239" s="161">
        <f t="shared" ca="1" si="117"/>
        <v>1</v>
      </c>
      <c r="AP239" s="161" t="str">
        <f t="shared" ca="1" si="109"/>
        <v/>
      </c>
      <c r="AQ239" s="161">
        <f t="shared" ca="1" si="114"/>
        <v>1</v>
      </c>
      <c r="AR239" s="161" t="str">
        <f t="shared" ca="1" si="110"/>
        <v/>
      </c>
      <c r="AS239" s="161">
        <f t="shared" ca="1" si="111"/>
        <v>1</v>
      </c>
      <c r="AT239" s="159" t="str">
        <f t="shared" ca="1" si="120"/>
        <v/>
      </c>
      <c r="AU239" s="210">
        <f t="shared" ca="1" si="94"/>
        <v>14</v>
      </c>
      <c r="AV239" s="209"/>
      <c r="AW239" s="204">
        <f t="shared" si="112"/>
        <v>1662.2777777777781</v>
      </c>
      <c r="AX239" s="159"/>
      <c r="AZ239" s="159"/>
      <c r="BM239" s="207"/>
      <c r="BN239" s="212"/>
      <c r="BP239" s="209"/>
      <c r="BQ239" s="211"/>
      <c r="BR239" s="211"/>
      <c r="BS239" s="211"/>
      <c r="BT239" s="211"/>
      <c r="BU239" s="211"/>
      <c r="BV239" s="211"/>
      <c r="BW239" s="211"/>
      <c r="BX239" s="211"/>
      <c r="BY239" s="211"/>
      <c r="BZ239" s="211"/>
      <c r="CA239" s="209"/>
      <c r="CB239" s="224"/>
      <c r="CC239" s="204"/>
      <c r="CD239" s="204"/>
      <c r="CE239" s="204"/>
      <c r="CF239" s="211"/>
      <c r="CG239" s="211"/>
      <c r="CI239" s="209"/>
      <c r="CJ239" s="209"/>
      <c r="EH239" s="165"/>
      <c r="EI239" s="165"/>
      <c r="EJ239" s="166"/>
      <c r="EK239" s="209"/>
      <c r="EL239" s="211"/>
      <c r="EM239" s="211"/>
      <c r="EN239" s="211"/>
      <c r="EO239" s="211"/>
      <c r="EP239" s="211"/>
      <c r="ES239" s="165"/>
      <c r="ET239" s="165"/>
      <c r="EU239" s="166"/>
      <c r="EV239" s="209"/>
      <c r="EW239" s="211"/>
      <c r="EX239" s="211"/>
      <c r="EY239" s="211"/>
      <c r="EZ239" s="211"/>
      <c r="FA239" s="211"/>
      <c r="FD239" s="165"/>
      <c r="FE239" s="165"/>
      <c r="FF239" s="166"/>
      <c r="FG239" s="209"/>
      <c r="FH239" s="211"/>
      <c r="FI239" s="211"/>
      <c r="FJ239" s="211"/>
      <c r="FK239" s="211"/>
      <c r="FL239" s="211"/>
    </row>
    <row r="240" spans="9:168">
      <c r="I240" s="221">
        <f t="shared" si="115"/>
        <v>236</v>
      </c>
      <c r="J240" s="159">
        <f>'v-t_chart'!C237</f>
        <v>47.5</v>
      </c>
      <c r="K240" s="204">
        <f t="shared" ca="1" si="92"/>
        <v>139.1275</v>
      </c>
      <c r="L240" s="205" t="b">
        <f>IF('Input&amp;Output'!$C$3=10,phase_chart!C237,IF('Input&amp;Output'!$C$3=21,phase_chart!G237,IF('Input&amp;Output'!$C$3=22,phase_chart!K237,IF('Input&amp;Output'!$C$3=31,phase_chart!O237,IF('Input&amp;Output'!$C$3=32,phase_chart!S237,"")))))</f>
        <v>0</v>
      </c>
      <c r="M240" s="206" t="b">
        <f>IF('Input&amp;Output'!$C$3=10,phase_chart!D237,IF('Input&amp;Output'!$C$3=21,phase_chart!H237,IF('Input&amp;Output'!$C$3=22,phase_chart!L237,IF('Input&amp;Output'!$C$3=31,phase_chart!P237,IF('Input&amp;Output'!$C$3=32,phase_chart!T237,"")))))</f>
        <v>0</v>
      </c>
      <c r="N240" s="205" t="b">
        <f>IF('Input&amp;Output'!$C$3=10,phase_chart!E237,IF('Input&amp;Output'!$C$3=21,phase_chart!I237,IF('Input&amp;Output'!$C$3=22,phase_chart!M237,IF('Input&amp;Output'!$C$3=31,phase_chart!Q237,IF('Input&amp;Output'!$C$3=32,phase_chart!U237,"")))))</f>
        <v>1</v>
      </c>
      <c r="P240" s="159">
        <f ca="1">IF(NOT($J240=0),IF($J240&lt;IF($P239=0,0,VLOOKUP(P239,tbL!$M$37:$Q$43,IF(L240=TRUE,2,4))),IF($J240&gt;=VLOOKUP(P239,tbL!$M$37:$Q$43,IF(L240=TRUE,3,5)),$P239,IF(AND(L239=TRUE,L240=TRUE),$P239,$P239-1)),IF(AND(L240=TRUE,J240=VLOOKUP(P239,tbL!$M$37:$Q$43,IF(L240=TRUE,2,4))),P239,IF($P239+1&gt;$C$12,$C$12,$P239+1))),0)</f>
        <v>1</v>
      </c>
      <c r="Q240" s="159">
        <f t="shared" ca="1" si="95"/>
        <v>1</v>
      </c>
      <c r="R240" s="207">
        <f t="shared" si="116"/>
        <v>0</v>
      </c>
      <c r="S240" s="208"/>
      <c r="T240" s="159">
        <f t="shared" si="113"/>
        <v>0</v>
      </c>
      <c r="U240" s="209" t="str">
        <f>IF(AND(T240=-1,N240=TRUE),"*",IF(AND(U239="*",N240=TRUE),"*",IF(AND(AND(L240=TRUE,U239="*"),J240&lt;VLOOKUP(V239+1,tbL!$M$38:$O$43,3)),"*","")))</f>
        <v>*</v>
      </c>
      <c r="V240" s="204">
        <f t="shared" ca="1" si="96"/>
        <v>1</v>
      </c>
      <c r="Y240" s="159" t="str">
        <f t="shared" ca="1" si="97"/>
        <v/>
      </c>
      <c r="Z240" s="159" t="str">
        <f t="shared" si="98"/>
        <v/>
      </c>
      <c r="AA240" s="159">
        <f t="shared" ca="1" si="119"/>
        <v>1</v>
      </c>
      <c r="AC240" s="161" t="str">
        <f t="shared" ca="1" si="99"/>
        <v/>
      </c>
      <c r="AD240" s="161">
        <f t="shared" ca="1" si="100"/>
        <v>1</v>
      </c>
      <c r="AE240" s="161" t="str">
        <f t="shared" ca="1" si="121"/>
        <v/>
      </c>
      <c r="AF240" s="161">
        <f t="shared" ca="1" si="102"/>
        <v>1</v>
      </c>
      <c r="AG240" s="161" t="str">
        <f t="shared" ca="1" si="103"/>
        <v/>
      </c>
      <c r="AH240" s="161">
        <f t="shared" ca="1" si="104"/>
        <v>1</v>
      </c>
      <c r="AI240" s="161" t="str">
        <f t="shared" ca="1" si="105"/>
        <v/>
      </c>
      <c r="AJ240" s="161">
        <f t="shared" ca="1" si="106"/>
        <v>1</v>
      </c>
      <c r="AL240" s="161" t="str">
        <f t="shared" ca="1" si="107"/>
        <v/>
      </c>
      <c r="AM240" s="161">
        <f t="shared" ca="1" si="118"/>
        <v>1</v>
      </c>
      <c r="AN240" s="161" t="str">
        <f t="shared" ca="1" si="108"/>
        <v/>
      </c>
      <c r="AO240" s="161">
        <f t="shared" ca="1" si="117"/>
        <v>1</v>
      </c>
      <c r="AP240" s="161" t="str">
        <f t="shared" ca="1" si="109"/>
        <v/>
      </c>
      <c r="AQ240" s="161">
        <f t="shared" ca="1" si="114"/>
        <v>1</v>
      </c>
      <c r="AR240" s="161" t="str">
        <f t="shared" ca="1" si="110"/>
        <v/>
      </c>
      <c r="AS240" s="161">
        <f t="shared" ca="1" si="111"/>
        <v>1</v>
      </c>
      <c r="AT240" s="159" t="str">
        <f t="shared" ca="1" si="120"/>
        <v/>
      </c>
      <c r="AU240" s="210">
        <f t="shared" ca="1" si="94"/>
        <v>14</v>
      </c>
      <c r="AV240" s="209"/>
      <c r="AW240" s="204">
        <f t="shared" si="112"/>
        <v>1675.4722222222224</v>
      </c>
      <c r="AX240" s="159"/>
      <c r="AZ240" s="159"/>
      <c r="BM240" s="207"/>
      <c r="BN240" s="212"/>
      <c r="BP240" s="209"/>
      <c r="BQ240" s="211"/>
      <c r="BR240" s="211"/>
      <c r="BS240" s="211"/>
      <c r="BT240" s="211"/>
      <c r="BU240" s="211"/>
      <c r="BV240" s="211"/>
      <c r="BW240" s="211"/>
      <c r="BX240" s="211"/>
      <c r="BY240" s="211"/>
      <c r="BZ240" s="211"/>
      <c r="CA240" s="209"/>
      <c r="CB240" s="224"/>
      <c r="CC240" s="204"/>
      <c r="CD240" s="204"/>
      <c r="CE240" s="204"/>
      <c r="CF240" s="211"/>
      <c r="CG240" s="211"/>
      <c r="CI240" s="209"/>
      <c r="CJ240" s="209"/>
      <c r="EH240" s="165"/>
      <c r="EI240" s="165"/>
      <c r="EJ240" s="166"/>
      <c r="EK240" s="209"/>
      <c r="EL240" s="211"/>
      <c r="EM240" s="211"/>
      <c r="EN240" s="211"/>
      <c r="EO240" s="211"/>
      <c r="EP240" s="211"/>
      <c r="ES240" s="165"/>
      <c r="ET240" s="165"/>
      <c r="EU240" s="166"/>
      <c r="EV240" s="209"/>
      <c r="EW240" s="211"/>
      <c r="EX240" s="211"/>
      <c r="EY240" s="211"/>
      <c r="EZ240" s="211"/>
      <c r="FA240" s="211"/>
      <c r="FD240" s="165"/>
      <c r="FE240" s="165"/>
      <c r="FF240" s="166"/>
      <c r="FG240" s="209"/>
      <c r="FH240" s="211"/>
      <c r="FI240" s="211"/>
      <c r="FJ240" s="211"/>
      <c r="FK240" s="211"/>
      <c r="FL240" s="211"/>
    </row>
    <row r="241" spans="9:168">
      <c r="I241" s="221">
        <f t="shared" si="115"/>
        <v>237</v>
      </c>
      <c r="J241" s="159">
        <f>'v-t_chart'!C238</f>
        <v>45.7</v>
      </c>
      <c r="K241" s="204">
        <f t="shared" ca="1" si="92"/>
        <v>133.8553</v>
      </c>
      <c r="L241" s="205" t="b">
        <f>IF('Input&amp;Output'!$C$3=10,phase_chart!C238,IF('Input&amp;Output'!$C$3=21,phase_chart!G238,IF('Input&amp;Output'!$C$3=22,phase_chart!K238,IF('Input&amp;Output'!$C$3=31,phase_chart!O238,IF('Input&amp;Output'!$C$3=32,phase_chart!S238,"")))))</f>
        <v>0</v>
      </c>
      <c r="M241" s="206" t="b">
        <f>IF('Input&amp;Output'!$C$3=10,phase_chart!D238,IF('Input&amp;Output'!$C$3=21,phase_chart!H238,IF('Input&amp;Output'!$C$3=22,phase_chart!L238,IF('Input&amp;Output'!$C$3=31,phase_chart!P238,IF('Input&amp;Output'!$C$3=32,phase_chart!T238,"")))))</f>
        <v>0</v>
      </c>
      <c r="N241" s="205" t="b">
        <f>IF('Input&amp;Output'!$C$3=10,phase_chart!E238,IF('Input&amp;Output'!$C$3=21,phase_chart!I238,IF('Input&amp;Output'!$C$3=22,phase_chart!M238,IF('Input&amp;Output'!$C$3=31,phase_chart!Q238,IF('Input&amp;Output'!$C$3=32,phase_chart!U238,"")))))</f>
        <v>1</v>
      </c>
      <c r="P241" s="159">
        <f ca="1">IF(NOT($J241=0),IF($J241&lt;IF($P240=0,0,VLOOKUP(P240,tbL!$M$37:$Q$43,IF(L241=TRUE,2,4))),IF($J241&gt;=VLOOKUP(P240,tbL!$M$37:$Q$43,IF(L241=TRUE,3,5)),$P240,IF(AND(L240=TRUE,L241=TRUE),$P240,$P240-1)),IF(AND(L241=TRUE,J241=VLOOKUP(P240,tbL!$M$37:$Q$43,IF(L241=TRUE,2,4))),P240,IF($P240+1&gt;$C$12,$C$12,$P240+1))),0)</f>
        <v>1</v>
      </c>
      <c r="Q241" s="159">
        <f t="shared" ca="1" si="95"/>
        <v>1</v>
      </c>
      <c r="R241" s="207">
        <f t="shared" si="116"/>
        <v>0</v>
      </c>
      <c r="S241" s="208"/>
      <c r="T241" s="159">
        <f t="shared" si="113"/>
        <v>0</v>
      </c>
      <c r="U241" s="209" t="str">
        <f>IF(AND(T241=-1,N241=TRUE),"*",IF(AND(U240="*",N241=TRUE),"*",IF(AND(AND(L241=TRUE,U240="*"),J241&lt;VLOOKUP(V240+1,tbL!$M$38:$O$43,3)),"*","")))</f>
        <v>*</v>
      </c>
      <c r="V241" s="204">
        <f t="shared" ca="1" si="96"/>
        <v>1</v>
      </c>
      <c r="Y241" s="159" t="str">
        <f t="shared" ca="1" si="97"/>
        <v/>
      </c>
      <c r="Z241" s="159" t="str">
        <f t="shared" si="98"/>
        <v/>
      </c>
      <c r="AA241" s="159">
        <f t="shared" ca="1" si="119"/>
        <v>1</v>
      </c>
      <c r="AC241" s="161" t="str">
        <f t="shared" ca="1" si="99"/>
        <v/>
      </c>
      <c r="AD241" s="161">
        <f t="shared" ca="1" si="100"/>
        <v>1</v>
      </c>
      <c r="AE241" s="161" t="str">
        <f t="shared" ca="1" si="121"/>
        <v/>
      </c>
      <c r="AF241" s="161">
        <f t="shared" ca="1" si="102"/>
        <v>1</v>
      </c>
      <c r="AG241" s="161" t="str">
        <f t="shared" ca="1" si="103"/>
        <v/>
      </c>
      <c r="AH241" s="161">
        <f t="shared" ca="1" si="104"/>
        <v>1</v>
      </c>
      <c r="AI241" s="161" t="str">
        <f t="shared" ca="1" si="105"/>
        <v/>
      </c>
      <c r="AJ241" s="161">
        <f t="shared" ca="1" si="106"/>
        <v>1</v>
      </c>
      <c r="AL241" s="161" t="str">
        <f t="shared" ca="1" si="107"/>
        <v/>
      </c>
      <c r="AM241" s="161">
        <f t="shared" ca="1" si="118"/>
        <v>1</v>
      </c>
      <c r="AN241" s="161" t="str">
        <f t="shared" ca="1" si="108"/>
        <v/>
      </c>
      <c r="AO241" s="161">
        <f t="shared" ca="1" si="117"/>
        <v>1</v>
      </c>
      <c r="AP241" s="161" t="str">
        <f t="shared" ca="1" si="109"/>
        <v/>
      </c>
      <c r="AQ241" s="161">
        <f t="shared" ca="1" si="114"/>
        <v>1</v>
      </c>
      <c r="AR241" s="161" t="str">
        <f t="shared" ca="1" si="110"/>
        <v/>
      </c>
      <c r="AS241" s="161">
        <f t="shared" ca="1" si="111"/>
        <v>1</v>
      </c>
      <c r="AT241" s="159" t="str">
        <f t="shared" ca="1" si="120"/>
        <v/>
      </c>
      <c r="AU241" s="210">
        <f t="shared" ca="1" si="94"/>
        <v>14</v>
      </c>
      <c r="AV241" s="209"/>
      <c r="AW241" s="204">
        <f t="shared" si="112"/>
        <v>1688.1666666666667</v>
      </c>
      <c r="AX241" s="159"/>
      <c r="AZ241" s="159"/>
      <c r="BM241" s="207"/>
      <c r="BN241" s="212"/>
      <c r="BP241" s="209"/>
      <c r="BQ241" s="211"/>
      <c r="BR241" s="211"/>
      <c r="BS241" s="211"/>
      <c r="BT241" s="211"/>
      <c r="BU241" s="211"/>
      <c r="BV241" s="211"/>
      <c r="BW241" s="211"/>
      <c r="BX241" s="211"/>
      <c r="BY241" s="211"/>
      <c r="BZ241" s="211"/>
      <c r="CA241" s="209"/>
      <c r="CB241" s="224"/>
      <c r="CC241" s="204"/>
      <c r="CD241" s="204"/>
      <c r="CE241" s="204"/>
      <c r="CF241" s="211"/>
      <c r="CG241" s="211"/>
      <c r="CI241" s="209"/>
      <c r="CJ241" s="209"/>
      <c r="EH241" s="165"/>
      <c r="EI241" s="165"/>
      <c r="EJ241" s="166"/>
      <c r="EK241" s="209"/>
      <c r="EL241" s="211"/>
      <c r="EM241" s="211"/>
      <c r="EN241" s="211"/>
      <c r="EO241" s="211"/>
      <c r="EP241" s="211"/>
      <c r="ES241" s="165"/>
      <c r="ET241" s="165"/>
      <c r="EU241" s="166"/>
      <c r="EV241" s="209"/>
      <c r="EW241" s="211"/>
      <c r="EX241" s="211"/>
      <c r="EY241" s="211"/>
      <c r="EZ241" s="211"/>
      <c r="FA241" s="211"/>
      <c r="FD241" s="165"/>
      <c r="FE241" s="165"/>
      <c r="FF241" s="166"/>
      <c r="FG241" s="209"/>
      <c r="FH241" s="211"/>
      <c r="FI241" s="211"/>
      <c r="FJ241" s="211"/>
      <c r="FK241" s="211"/>
      <c r="FL241" s="211"/>
    </row>
    <row r="242" spans="9:168">
      <c r="I242" s="221">
        <f t="shared" si="115"/>
        <v>238</v>
      </c>
      <c r="J242" s="159">
        <f>'v-t_chart'!C239</f>
        <v>43.9</v>
      </c>
      <c r="K242" s="204">
        <f t="shared" ca="1" si="92"/>
        <v>128.5831</v>
      </c>
      <c r="L242" s="205" t="b">
        <f>IF('Input&amp;Output'!$C$3=10,phase_chart!C239,IF('Input&amp;Output'!$C$3=21,phase_chart!G239,IF('Input&amp;Output'!$C$3=22,phase_chart!K239,IF('Input&amp;Output'!$C$3=31,phase_chart!O239,IF('Input&amp;Output'!$C$3=32,phase_chart!S239,"")))))</f>
        <v>0</v>
      </c>
      <c r="M242" s="206" t="b">
        <f>IF('Input&amp;Output'!$C$3=10,phase_chart!D239,IF('Input&amp;Output'!$C$3=21,phase_chart!H239,IF('Input&amp;Output'!$C$3=22,phase_chart!L239,IF('Input&amp;Output'!$C$3=31,phase_chart!P239,IF('Input&amp;Output'!$C$3=32,phase_chart!T239,"")))))</f>
        <v>0</v>
      </c>
      <c r="N242" s="205" t="b">
        <f>IF('Input&amp;Output'!$C$3=10,phase_chart!E239,IF('Input&amp;Output'!$C$3=21,phase_chart!I239,IF('Input&amp;Output'!$C$3=22,phase_chart!M239,IF('Input&amp;Output'!$C$3=31,phase_chart!Q239,IF('Input&amp;Output'!$C$3=32,phase_chart!U239,"")))))</f>
        <v>1</v>
      </c>
      <c r="P242" s="159">
        <f ca="1">IF(NOT($J242=0),IF($J242&lt;IF($P241=0,0,VLOOKUP(P241,tbL!$M$37:$Q$43,IF(L242=TRUE,2,4))),IF($J242&gt;=VLOOKUP(P241,tbL!$M$37:$Q$43,IF(L242=TRUE,3,5)),$P241,IF(AND(L241=TRUE,L242=TRUE),$P241,$P241-1)),IF(AND(L242=TRUE,J242=VLOOKUP(P241,tbL!$M$37:$Q$43,IF(L242=TRUE,2,4))),P241,IF($P241+1&gt;$C$12,$C$12,$P241+1))),0)</f>
        <v>1</v>
      </c>
      <c r="Q242" s="159">
        <f t="shared" ca="1" si="95"/>
        <v>1</v>
      </c>
      <c r="R242" s="207">
        <f t="shared" si="116"/>
        <v>0</v>
      </c>
      <c r="S242" s="208"/>
      <c r="T242" s="159">
        <f t="shared" si="113"/>
        <v>0</v>
      </c>
      <c r="U242" s="209" t="str">
        <f>IF(AND(T242=-1,N242=TRUE),"*",IF(AND(U241="*",N242=TRUE),"*",IF(AND(AND(L242=TRUE,U241="*"),J242&lt;VLOOKUP(V241+1,tbL!$M$38:$O$43,3)),"*","")))</f>
        <v>*</v>
      </c>
      <c r="V242" s="204">
        <f t="shared" ca="1" si="96"/>
        <v>1</v>
      </c>
      <c r="Y242" s="159" t="str">
        <f t="shared" ca="1" si="97"/>
        <v/>
      </c>
      <c r="Z242" s="159" t="str">
        <f t="shared" si="98"/>
        <v/>
      </c>
      <c r="AA242" s="159">
        <f t="shared" ca="1" si="119"/>
        <v>1</v>
      </c>
      <c r="AC242" s="161" t="str">
        <f t="shared" ca="1" si="99"/>
        <v/>
      </c>
      <c r="AD242" s="161">
        <f t="shared" ca="1" si="100"/>
        <v>1</v>
      </c>
      <c r="AE242" s="161" t="str">
        <f t="shared" ca="1" si="121"/>
        <v/>
      </c>
      <c r="AF242" s="161">
        <f t="shared" ca="1" si="102"/>
        <v>1</v>
      </c>
      <c r="AG242" s="161" t="str">
        <f t="shared" ca="1" si="103"/>
        <v/>
      </c>
      <c r="AH242" s="161">
        <f t="shared" ca="1" si="104"/>
        <v>1</v>
      </c>
      <c r="AI242" s="161" t="str">
        <f t="shared" ca="1" si="105"/>
        <v/>
      </c>
      <c r="AJ242" s="161">
        <f t="shared" ca="1" si="106"/>
        <v>1</v>
      </c>
      <c r="AL242" s="161" t="str">
        <f t="shared" ca="1" si="107"/>
        <v/>
      </c>
      <c r="AM242" s="161">
        <f t="shared" ca="1" si="118"/>
        <v>1</v>
      </c>
      <c r="AN242" s="161" t="str">
        <f t="shared" ca="1" si="108"/>
        <v/>
      </c>
      <c r="AO242" s="161">
        <f t="shared" ca="1" si="117"/>
        <v>1</v>
      </c>
      <c r="AP242" s="161" t="str">
        <f t="shared" ca="1" si="109"/>
        <v/>
      </c>
      <c r="AQ242" s="161">
        <f t="shared" ca="1" si="114"/>
        <v>1</v>
      </c>
      <c r="AR242" s="161" t="str">
        <f t="shared" ca="1" si="110"/>
        <v/>
      </c>
      <c r="AS242" s="161">
        <f t="shared" ca="1" si="111"/>
        <v>1</v>
      </c>
      <c r="AT242" s="159" t="str">
        <f t="shared" ca="1" si="120"/>
        <v/>
      </c>
      <c r="AU242" s="210">
        <f t="shared" ca="1" si="94"/>
        <v>14</v>
      </c>
      <c r="AV242" s="209"/>
      <c r="AW242" s="204">
        <f t="shared" si="112"/>
        <v>1700.3611111111111</v>
      </c>
      <c r="AX242" s="159"/>
      <c r="AZ242" s="159"/>
      <c r="BM242" s="207"/>
      <c r="BN242" s="212"/>
      <c r="BP242" s="209"/>
      <c r="BQ242" s="211"/>
      <c r="BR242" s="211"/>
      <c r="BS242" s="211"/>
      <c r="BT242" s="211"/>
      <c r="BU242" s="211"/>
      <c r="BV242" s="211"/>
      <c r="BW242" s="211"/>
      <c r="BX242" s="211"/>
      <c r="BY242" s="211"/>
      <c r="BZ242" s="211"/>
      <c r="CA242" s="209"/>
      <c r="CB242" s="224"/>
      <c r="CC242" s="204"/>
      <c r="CD242" s="204"/>
      <c r="CE242" s="204"/>
      <c r="CF242" s="211"/>
      <c r="CG242" s="211"/>
      <c r="CI242" s="209"/>
      <c r="CJ242" s="209"/>
      <c r="EH242" s="165"/>
      <c r="EI242" s="165"/>
      <c r="EJ242" s="166"/>
      <c r="EK242" s="209"/>
      <c r="EL242" s="211"/>
      <c r="EM242" s="211"/>
      <c r="EN242" s="211"/>
      <c r="EO242" s="211"/>
      <c r="EP242" s="211"/>
      <c r="ES242" s="165"/>
      <c r="ET242" s="165"/>
      <c r="EU242" s="166"/>
      <c r="EV242" s="209"/>
      <c r="EW242" s="211"/>
      <c r="EX242" s="211"/>
      <c r="EY242" s="211"/>
      <c r="EZ242" s="211"/>
      <c r="FA242" s="211"/>
      <c r="FD242" s="165"/>
      <c r="FE242" s="165"/>
      <c r="FF242" s="166"/>
      <c r="FG242" s="209"/>
      <c r="FH242" s="211"/>
      <c r="FI242" s="211"/>
      <c r="FJ242" s="211"/>
      <c r="FK242" s="211"/>
      <c r="FL242" s="211"/>
    </row>
    <row r="243" spans="9:168">
      <c r="I243" s="221">
        <f t="shared" si="115"/>
        <v>239</v>
      </c>
      <c r="J243" s="159">
        <f>'v-t_chart'!C240</f>
        <v>42</v>
      </c>
      <c r="K243" s="204">
        <f t="shared" ca="1" si="92"/>
        <v>123.01799999999999</v>
      </c>
      <c r="L243" s="205" t="b">
        <f>IF('Input&amp;Output'!$C$3=10,phase_chart!C240,IF('Input&amp;Output'!$C$3=21,phase_chart!G240,IF('Input&amp;Output'!$C$3=22,phase_chart!K240,IF('Input&amp;Output'!$C$3=31,phase_chart!O240,IF('Input&amp;Output'!$C$3=32,phase_chart!S240,"")))))</f>
        <v>0</v>
      </c>
      <c r="M243" s="206" t="b">
        <f>IF('Input&amp;Output'!$C$3=10,phase_chart!D240,IF('Input&amp;Output'!$C$3=21,phase_chart!H240,IF('Input&amp;Output'!$C$3=22,phase_chart!L240,IF('Input&amp;Output'!$C$3=31,phase_chart!P240,IF('Input&amp;Output'!$C$3=32,phase_chart!T240,"")))))</f>
        <v>0</v>
      </c>
      <c r="N243" s="205" t="b">
        <f>IF('Input&amp;Output'!$C$3=10,phase_chart!E240,IF('Input&amp;Output'!$C$3=21,phase_chart!I240,IF('Input&amp;Output'!$C$3=22,phase_chart!M240,IF('Input&amp;Output'!$C$3=31,phase_chart!Q240,IF('Input&amp;Output'!$C$3=32,phase_chart!U240,"")))))</f>
        <v>1</v>
      </c>
      <c r="P243" s="159">
        <f ca="1">IF(NOT($J243=0),IF($J243&lt;IF($P242=0,0,VLOOKUP(P242,tbL!$M$37:$Q$43,IF(L243=TRUE,2,4))),IF($J243&gt;=VLOOKUP(P242,tbL!$M$37:$Q$43,IF(L243=TRUE,3,5)),$P242,IF(AND(L242=TRUE,L243=TRUE),$P242,$P242-1)),IF(AND(L243=TRUE,J243=VLOOKUP(P242,tbL!$M$37:$Q$43,IF(L243=TRUE,2,4))),P242,IF($P242+1&gt;$C$12,$C$12,$P242+1))),0)</f>
        <v>1</v>
      </c>
      <c r="Q243" s="159">
        <f t="shared" ca="1" si="95"/>
        <v>1</v>
      </c>
      <c r="R243" s="207">
        <f t="shared" si="116"/>
        <v>0</v>
      </c>
      <c r="S243" s="208"/>
      <c r="T243" s="159">
        <f t="shared" si="113"/>
        <v>0</v>
      </c>
      <c r="U243" s="209" t="str">
        <f>IF(AND(T243=-1,N243=TRUE),"*",IF(AND(U242="*",N243=TRUE),"*",IF(AND(AND(L243=TRUE,U242="*"),J243&lt;VLOOKUP(V242+1,tbL!$M$38:$O$43,3)),"*","")))</f>
        <v>*</v>
      </c>
      <c r="V243" s="204">
        <f t="shared" ca="1" si="96"/>
        <v>1</v>
      </c>
      <c r="Y243" s="159" t="str">
        <f t="shared" ca="1" si="97"/>
        <v/>
      </c>
      <c r="Z243" s="159" t="str">
        <f t="shared" si="98"/>
        <v/>
      </c>
      <c r="AA243" s="159">
        <f t="shared" ca="1" si="119"/>
        <v>1</v>
      </c>
      <c r="AC243" s="161" t="str">
        <f t="shared" ca="1" si="99"/>
        <v/>
      </c>
      <c r="AD243" s="161">
        <f t="shared" ca="1" si="100"/>
        <v>1</v>
      </c>
      <c r="AE243" s="161" t="str">
        <f t="shared" ca="1" si="121"/>
        <v/>
      </c>
      <c r="AF243" s="161">
        <f t="shared" ca="1" si="102"/>
        <v>1</v>
      </c>
      <c r="AG243" s="161" t="str">
        <f t="shared" ca="1" si="103"/>
        <v/>
      </c>
      <c r="AH243" s="161">
        <f t="shared" ca="1" si="104"/>
        <v>1</v>
      </c>
      <c r="AI243" s="161" t="str">
        <f t="shared" ca="1" si="105"/>
        <v/>
      </c>
      <c r="AJ243" s="161">
        <f t="shared" ca="1" si="106"/>
        <v>1</v>
      </c>
      <c r="AL243" s="161" t="str">
        <f t="shared" ca="1" si="107"/>
        <v/>
      </c>
      <c r="AM243" s="161">
        <f t="shared" ca="1" si="118"/>
        <v>1</v>
      </c>
      <c r="AN243" s="161" t="str">
        <f t="shared" ca="1" si="108"/>
        <v/>
      </c>
      <c r="AO243" s="161">
        <f t="shared" ca="1" si="117"/>
        <v>1</v>
      </c>
      <c r="AP243" s="161" t="str">
        <f t="shared" ca="1" si="109"/>
        <v/>
      </c>
      <c r="AQ243" s="161">
        <f t="shared" ca="1" si="114"/>
        <v>1</v>
      </c>
      <c r="AR243" s="161" t="str">
        <f t="shared" ca="1" si="110"/>
        <v/>
      </c>
      <c r="AS243" s="161">
        <f t="shared" ca="1" si="111"/>
        <v>1</v>
      </c>
      <c r="AT243" s="159" t="str">
        <f t="shared" ca="1" si="120"/>
        <v/>
      </c>
      <c r="AU243" s="210">
        <f t="shared" ca="1" si="94"/>
        <v>14</v>
      </c>
      <c r="AV243" s="209"/>
      <c r="AW243" s="204">
        <f t="shared" si="112"/>
        <v>1712.0277777777778</v>
      </c>
      <c r="AX243" s="159"/>
      <c r="AZ243" s="159"/>
      <c r="BM243" s="207"/>
      <c r="BN243" s="212"/>
      <c r="BP243" s="209"/>
      <c r="BQ243" s="211"/>
      <c r="BR243" s="211"/>
      <c r="BS243" s="211"/>
      <c r="BT243" s="211"/>
      <c r="BU243" s="211"/>
      <c r="BV243" s="211"/>
      <c r="BW243" s="211"/>
      <c r="BX243" s="211"/>
      <c r="BY243" s="211"/>
      <c r="BZ243" s="211"/>
      <c r="CA243" s="209"/>
      <c r="CB243" s="224"/>
      <c r="CC243" s="204"/>
      <c r="CD243" s="204"/>
      <c r="CE243" s="204"/>
      <c r="CF243" s="211"/>
      <c r="CG243" s="211"/>
      <c r="CI243" s="209"/>
      <c r="CJ243" s="209"/>
      <c r="EH243" s="165"/>
      <c r="EI243" s="165"/>
      <c r="EJ243" s="166"/>
      <c r="EK243" s="209"/>
      <c r="EL243" s="211"/>
      <c r="EM243" s="211"/>
      <c r="EN243" s="211"/>
      <c r="EO243" s="211"/>
      <c r="EP243" s="211"/>
      <c r="ES243" s="165"/>
      <c r="ET243" s="165"/>
      <c r="EU243" s="166"/>
      <c r="EV243" s="209"/>
      <c r="EW243" s="211"/>
      <c r="EX243" s="211"/>
      <c r="EY243" s="211"/>
      <c r="EZ243" s="211"/>
      <c r="FA243" s="211"/>
      <c r="FD243" s="165"/>
      <c r="FE243" s="165"/>
      <c r="FF243" s="166"/>
      <c r="FG243" s="209"/>
      <c r="FH243" s="211"/>
      <c r="FI243" s="211"/>
      <c r="FJ243" s="211"/>
      <c r="FK243" s="211"/>
      <c r="FL243" s="211"/>
    </row>
    <row r="244" spans="9:168">
      <c r="I244" s="221">
        <f t="shared" si="115"/>
        <v>240</v>
      </c>
      <c r="J244" s="159">
        <f>'v-t_chart'!C241</f>
        <v>40.200000000000003</v>
      </c>
      <c r="K244" s="204">
        <f t="shared" ca="1" si="92"/>
        <v>117.7458</v>
      </c>
      <c r="L244" s="205" t="b">
        <f>IF('Input&amp;Output'!$C$3=10,phase_chart!C241,IF('Input&amp;Output'!$C$3=21,phase_chart!G241,IF('Input&amp;Output'!$C$3=22,phase_chart!K241,IF('Input&amp;Output'!$C$3=31,phase_chart!O241,IF('Input&amp;Output'!$C$3=32,phase_chart!S241,"")))))</f>
        <v>0</v>
      </c>
      <c r="M244" s="206" t="b">
        <f>IF('Input&amp;Output'!$C$3=10,phase_chart!D241,IF('Input&amp;Output'!$C$3=21,phase_chart!H241,IF('Input&amp;Output'!$C$3=22,phase_chart!L241,IF('Input&amp;Output'!$C$3=31,phase_chart!P241,IF('Input&amp;Output'!$C$3=32,phase_chart!T241,"")))))</f>
        <v>0</v>
      </c>
      <c r="N244" s="205" t="b">
        <f>IF('Input&amp;Output'!$C$3=10,phase_chart!E241,IF('Input&amp;Output'!$C$3=21,phase_chart!I241,IF('Input&amp;Output'!$C$3=22,phase_chart!M241,IF('Input&amp;Output'!$C$3=31,phase_chart!Q241,IF('Input&amp;Output'!$C$3=32,phase_chart!U241,"")))))</f>
        <v>1</v>
      </c>
      <c r="P244" s="159">
        <f ca="1">IF(NOT($J244=0),IF($J244&lt;IF($P243=0,0,VLOOKUP(P243,tbL!$M$37:$Q$43,IF(L244=TRUE,2,4))),IF($J244&gt;=VLOOKUP(P243,tbL!$M$37:$Q$43,IF(L244=TRUE,3,5)),$P243,IF(AND(L243=TRUE,L244=TRUE),$P243,$P243-1)),IF(AND(L244=TRUE,J244=VLOOKUP(P243,tbL!$M$37:$Q$43,IF(L244=TRUE,2,4))),P243,IF($P243+1&gt;$C$12,$C$12,$P243+1))),0)</f>
        <v>1</v>
      </c>
      <c r="Q244" s="159">
        <f t="shared" ca="1" si="95"/>
        <v>1</v>
      </c>
      <c r="R244" s="207">
        <f t="shared" si="116"/>
        <v>0</v>
      </c>
      <c r="S244" s="208"/>
      <c r="T244" s="159">
        <f t="shared" si="113"/>
        <v>0</v>
      </c>
      <c r="U244" s="209" t="str">
        <f>IF(AND(T244=-1,N244=TRUE),"*",IF(AND(U243="*",N244=TRUE),"*",IF(AND(AND(L244=TRUE,U243="*"),J244&lt;VLOOKUP(V243+1,tbL!$M$38:$O$43,3)),"*","")))</f>
        <v>*</v>
      </c>
      <c r="V244" s="204">
        <f t="shared" ca="1" si="96"/>
        <v>1</v>
      </c>
      <c r="Y244" s="159" t="str">
        <f t="shared" ca="1" si="97"/>
        <v/>
      </c>
      <c r="Z244" s="159" t="str">
        <f t="shared" si="98"/>
        <v/>
      </c>
      <c r="AA244" s="159">
        <f t="shared" ca="1" si="119"/>
        <v>1</v>
      </c>
      <c r="AC244" s="161" t="str">
        <f t="shared" ca="1" si="99"/>
        <v/>
      </c>
      <c r="AD244" s="161">
        <f t="shared" ca="1" si="100"/>
        <v>1</v>
      </c>
      <c r="AE244" s="161" t="str">
        <f t="shared" ca="1" si="121"/>
        <v/>
      </c>
      <c r="AF244" s="161">
        <f t="shared" ca="1" si="102"/>
        <v>1</v>
      </c>
      <c r="AG244" s="161" t="str">
        <f t="shared" ca="1" si="103"/>
        <v/>
      </c>
      <c r="AH244" s="161">
        <f t="shared" ca="1" si="104"/>
        <v>1</v>
      </c>
      <c r="AI244" s="161" t="str">
        <f t="shared" ca="1" si="105"/>
        <v/>
      </c>
      <c r="AJ244" s="161">
        <f t="shared" ca="1" si="106"/>
        <v>1</v>
      </c>
      <c r="AL244" s="161" t="str">
        <f t="shared" ca="1" si="107"/>
        <v/>
      </c>
      <c r="AM244" s="161">
        <f t="shared" ca="1" si="118"/>
        <v>1</v>
      </c>
      <c r="AN244" s="161" t="str">
        <f t="shared" ca="1" si="108"/>
        <v/>
      </c>
      <c r="AO244" s="161">
        <f t="shared" ca="1" si="117"/>
        <v>1</v>
      </c>
      <c r="AP244" s="161" t="str">
        <f t="shared" ca="1" si="109"/>
        <v/>
      </c>
      <c r="AQ244" s="161">
        <f t="shared" ca="1" si="114"/>
        <v>1</v>
      </c>
      <c r="AR244" s="161" t="str">
        <f t="shared" ca="1" si="110"/>
        <v/>
      </c>
      <c r="AS244" s="161">
        <f t="shared" ca="1" si="111"/>
        <v>1</v>
      </c>
      <c r="AT244" s="159" t="str">
        <f t="shared" ca="1" si="120"/>
        <v/>
      </c>
      <c r="AU244" s="210">
        <f t="shared" ca="1" si="94"/>
        <v>14</v>
      </c>
      <c r="AV244" s="209"/>
      <c r="AW244" s="204">
        <f t="shared" si="112"/>
        <v>1723.1944444444446</v>
      </c>
      <c r="AX244" s="159"/>
      <c r="AZ244" s="159"/>
      <c r="BM244" s="207"/>
      <c r="BN244" s="212"/>
      <c r="BP244" s="209"/>
      <c r="BQ244" s="211"/>
      <c r="BR244" s="211"/>
      <c r="BS244" s="211"/>
      <c r="BT244" s="211"/>
      <c r="BU244" s="211"/>
      <c r="BV244" s="211"/>
      <c r="BW244" s="211"/>
      <c r="BX244" s="211"/>
      <c r="BY244" s="211"/>
      <c r="BZ244" s="211"/>
      <c r="CA244" s="209"/>
      <c r="CB244" s="224"/>
      <c r="CC244" s="204"/>
      <c r="CD244" s="204"/>
      <c r="CE244" s="204"/>
      <c r="CF244" s="211"/>
      <c r="CG244" s="211"/>
      <c r="CI244" s="209"/>
      <c r="CJ244" s="209"/>
      <c r="EH244" s="165"/>
      <c r="EI244" s="165"/>
      <c r="EJ244" s="166"/>
      <c r="EK244" s="209"/>
      <c r="EL244" s="211"/>
      <c r="EM244" s="211"/>
      <c r="EN244" s="211"/>
      <c r="EO244" s="211"/>
      <c r="EP244" s="211"/>
      <c r="ES244" s="165"/>
      <c r="ET244" s="165"/>
      <c r="EU244" s="166"/>
      <c r="EV244" s="209"/>
      <c r="EW244" s="211"/>
      <c r="EX244" s="211"/>
      <c r="EY244" s="211"/>
      <c r="EZ244" s="211"/>
      <c r="FA244" s="211"/>
      <c r="FD244" s="165"/>
      <c r="FE244" s="165"/>
      <c r="FF244" s="166"/>
      <c r="FG244" s="209"/>
      <c r="FH244" s="211"/>
      <c r="FI244" s="211"/>
      <c r="FJ244" s="211"/>
      <c r="FK244" s="211"/>
      <c r="FL244" s="211"/>
    </row>
    <row r="245" spans="9:168">
      <c r="I245" s="221">
        <f t="shared" si="115"/>
        <v>241</v>
      </c>
      <c r="J245" s="159">
        <f>'v-t_chart'!C242</f>
        <v>38.299999999999997</v>
      </c>
      <c r="K245" s="204">
        <f t="shared" ca="1" si="92"/>
        <v>112.18069999999999</v>
      </c>
      <c r="L245" s="205" t="b">
        <f>IF('Input&amp;Output'!$C$3=10,phase_chart!C242,IF('Input&amp;Output'!$C$3=21,phase_chart!G242,IF('Input&amp;Output'!$C$3=22,phase_chart!K242,IF('Input&amp;Output'!$C$3=31,phase_chart!O242,IF('Input&amp;Output'!$C$3=32,phase_chart!S242,"")))))</f>
        <v>0</v>
      </c>
      <c r="M245" s="206" t="b">
        <f>IF('Input&amp;Output'!$C$3=10,phase_chart!D242,IF('Input&amp;Output'!$C$3=21,phase_chart!H242,IF('Input&amp;Output'!$C$3=22,phase_chart!L242,IF('Input&amp;Output'!$C$3=31,phase_chart!P242,IF('Input&amp;Output'!$C$3=32,phase_chart!T242,"")))))</f>
        <v>0</v>
      </c>
      <c r="N245" s="205" t="b">
        <f>IF('Input&amp;Output'!$C$3=10,phase_chart!E242,IF('Input&amp;Output'!$C$3=21,phase_chart!I242,IF('Input&amp;Output'!$C$3=22,phase_chart!M242,IF('Input&amp;Output'!$C$3=31,phase_chart!Q242,IF('Input&amp;Output'!$C$3=32,phase_chart!U242,"")))))</f>
        <v>1</v>
      </c>
      <c r="P245" s="159">
        <f ca="1">IF(NOT($J245=0),IF($J245&lt;IF($P244=0,0,VLOOKUP(P244,tbL!$M$37:$Q$43,IF(L245=TRUE,2,4))),IF($J245&gt;=VLOOKUP(P244,tbL!$M$37:$Q$43,IF(L245=TRUE,3,5)),$P244,IF(AND(L244=TRUE,L245=TRUE),$P244,$P244-1)),IF(AND(L245=TRUE,J245=VLOOKUP(P244,tbL!$M$37:$Q$43,IF(L245=TRUE,2,4))),P244,IF($P244+1&gt;$C$12,$C$12,$P244+1))),0)</f>
        <v>1</v>
      </c>
      <c r="Q245" s="159">
        <f t="shared" ca="1" si="95"/>
        <v>1</v>
      </c>
      <c r="R245" s="207">
        <f t="shared" si="116"/>
        <v>0</v>
      </c>
      <c r="S245" s="208"/>
      <c r="T245" s="159">
        <f t="shared" si="113"/>
        <v>0</v>
      </c>
      <c r="U245" s="209" t="str">
        <f>IF(AND(T245=-1,N245=TRUE),"*",IF(AND(U244="*",N245=TRUE),"*",IF(AND(AND(L245=TRUE,U244="*"),J245&lt;VLOOKUP(V244+1,tbL!$M$38:$O$43,3)),"*","")))</f>
        <v>*</v>
      </c>
      <c r="V245" s="204">
        <f t="shared" ca="1" si="96"/>
        <v>1</v>
      </c>
      <c r="Y245" s="159" t="str">
        <f t="shared" ca="1" si="97"/>
        <v/>
      </c>
      <c r="Z245" s="159" t="str">
        <f t="shared" si="98"/>
        <v/>
      </c>
      <c r="AA245" s="159">
        <f t="shared" ca="1" si="119"/>
        <v>1</v>
      </c>
      <c r="AC245" s="161" t="str">
        <f t="shared" ca="1" si="99"/>
        <v/>
      </c>
      <c r="AD245" s="161">
        <f t="shared" ca="1" si="100"/>
        <v>1</v>
      </c>
      <c r="AE245" s="161" t="str">
        <f t="shared" ca="1" si="121"/>
        <v/>
      </c>
      <c r="AF245" s="161">
        <f t="shared" ca="1" si="102"/>
        <v>1</v>
      </c>
      <c r="AG245" s="161" t="str">
        <f t="shared" ca="1" si="103"/>
        <v/>
      </c>
      <c r="AH245" s="161">
        <f t="shared" ca="1" si="104"/>
        <v>1</v>
      </c>
      <c r="AI245" s="161" t="str">
        <f t="shared" ca="1" si="105"/>
        <v/>
      </c>
      <c r="AJ245" s="161">
        <f t="shared" ca="1" si="106"/>
        <v>1</v>
      </c>
      <c r="AL245" s="161" t="str">
        <f t="shared" ca="1" si="107"/>
        <v/>
      </c>
      <c r="AM245" s="161">
        <f t="shared" ca="1" si="118"/>
        <v>1</v>
      </c>
      <c r="AN245" s="161" t="str">
        <f t="shared" ca="1" si="108"/>
        <v/>
      </c>
      <c r="AO245" s="161">
        <f t="shared" ca="1" si="117"/>
        <v>1</v>
      </c>
      <c r="AP245" s="161" t="str">
        <f t="shared" ca="1" si="109"/>
        <v/>
      </c>
      <c r="AQ245" s="161">
        <f t="shared" ca="1" si="114"/>
        <v>1</v>
      </c>
      <c r="AR245" s="161" t="str">
        <f t="shared" ca="1" si="110"/>
        <v/>
      </c>
      <c r="AS245" s="161">
        <f t="shared" ca="1" si="111"/>
        <v>1</v>
      </c>
      <c r="AT245" s="159" t="str">
        <f t="shared" ca="1" si="120"/>
        <v/>
      </c>
      <c r="AU245" s="210">
        <f t="shared" ca="1" si="94"/>
        <v>14</v>
      </c>
      <c r="AV245" s="209"/>
      <c r="AW245" s="204">
        <f t="shared" si="112"/>
        <v>1733.8333333333335</v>
      </c>
      <c r="AX245" s="159"/>
      <c r="AZ245" s="159"/>
      <c r="BM245" s="207"/>
      <c r="BN245" s="212"/>
      <c r="BP245" s="209"/>
      <c r="BQ245" s="211"/>
      <c r="BR245" s="211"/>
      <c r="BS245" s="211"/>
      <c r="BT245" s="211"/>
      <c r="BU245" s="211"/>
      <c r="BV245" s="211"/>
      <c r="BW245" s="211"/>
      <c r="BX245" s="211"/>
      <c r="BY245" s="211"/>
      <c r="BZ245" s="211"/>
      <c r="CA245" s="209"/>
      <c r="CB245" s="224"/>
      <c r="CC245" s="204"/>
      <c r="CD245" s="204"/>
      <c r="CE245" s="204"/>
      <c r="CF245" s="211"/>
      <c r="CG245" s="211"/>
      <c r="CI245" s="209"/>
      <c r="CJ245" s="209"/>
      <c r="EH245" s="165"/>
      <c r="EI245" s="165"/>
      <c r="EJ245" s="166"/>
      <c r="EK245" s="209"/>
      <c r="EL245" s="211"/>
      <c r="EM245" s="211"/>
      <c r="EN245" s="211"/>
      <c r="EO245" s="211"/>
      <c r="EP245" s="211"/>
      <c r="ES245" s="165"/>
      <c r="ET245" s="165"/>
      <c r="EU245" s="166"/>
      <c r="EV245" s="209"/>
      <c r="EW245" s="211"/>
      <c r="EX245" s="211"/>
      <c r="EY245" s="211"/>
      <c r="EZ245" s="211"/>
      <c r="FA245" s="211"/>
      <c r="FD245" s="165"/>
      <c r="FE245" s="165"/>
      <c r="FF245" s="166"/>
      <c r="FG245" s="209"/>
      <c r="FH245" s="211"/>
      <c r="FI245" s="211"/>
      <c r="FJ245" s="211"/>
      <c r="FK245" s="211"/>
      <c r="FL245" s="211"/>
    </row>
    <row r="246" spans="9:168">
      <c r="I246" s="221">
        <f t="shared" si="115"/>
        <v>242</v>
      </c>
      <c r="J246" s="159">
        <f>'v-t_chart'!C243</f>
        <v>36.4</v>
      </c>
      <c r="K246" s="204">
        <f t="shared" ca="1" si="92"/>
        <v>106.61559999999999</v>
      </c>
      <c r="L246" s="205" t="b">
        <f>IF('Input&amp;Output'!$C$3=10,phase_chart!C243,IF('Input&amp;Output'!$C$3=21,phase_chart!G243,IF('Input&amp;Output'!$C$3=22,phase_chart!K243,IF('Input&amp;Output'!$C$3=31,phase_chart!O243,IF('Input&amp;Output'!$C$3=32,phase_chart!S243,"")))))</f>
        <v>0</v>
      </c>
      <c r="M246" s="206" t="b">
        <f>IF('Input&amp;Output'!$C$3=10,phase_chart!D243,IF('Input&amp;Output'!$C$3=21,phase_chart!H243,IF('Input&amp;Output'!$C$3=22,phase_chart!L243,IF('Input&amp;Output'!$C$3=31,phase_chart!P243,IF('Input&amp;Output'!$C$3=32,phase_chart!T243,"")))))</f>
        <v>0</v>
      </c>
      <c r="N246" s="205" t="b">
        <f>IF('Input&amp;Output'!$C$3=10,phase_chart!E243,IF('Input&amp;Output'!$C$3=21,phase_chart!I243,IF('Input&amp;Output'!$C$3=22,phase_chart!M243,IF('Input&amp;Output'!$C$3=31,phase_chart!Q243,IF('Input&amp;Output'!$C$3=32,phase_chart!U243,"")))))</f>
        <v>1</v>
      </c>
      <c r="P246" s="159">
        <f ca="1">IF(NOT($J246=0),IF($J246&lt;IF($P245=0,0,VLOOKUP(P245,tbL!$M$37:$Q$43,IF(L246=TRUE,2,4))),IF($J246&gt;=VLOOKUP(P245,tbL!$M$37:$Q$43,IF(L246=TRUE,3,5)),$P245,IF(AND(L245=TRUE,L246=TRUE),$P245,$P245-1)),IF(AND(L246=TRUE,J246=VLOOKUP(P245,tbL!$M$37:$Q$43,IF(L246=TRUE,2,4))),P245,IF($P245+1&gt;$C$12,$C$12,$P245+1))),0)</f>
        <v>1</v>
      </c>
      <c r="Q246" s="159">
        <f t="shared" ca="1" si="95"/>
        <v>1</v>
      </c>
      <c r="R246" s="207">
        <f t="shared" si="116"/>
        <v>0</v>
      </c>
      <c r="S246" s="208"/>
      <c r="T246" s="159">
        <f t="shared" si="113"/>
        <v>0</v>
      </c>
      <c r="U246" s="209" t="str">
        <f>IF(AND(T246=-1,N246=TRUE),"*",IF(AND(U245="*",N246=TRUE),"*",IF(AND(AND(L246=TRUE,U245="*"),J246&lt;VLOOKUP(V245+1,tbL!$M$38:$O$43,3)),"*","")))</f>
        <v>*</v>
      </c>
      <c r="V246" s="204">
        <f t="shared" ca="1" si="96"/>
        <v>1</v>
      </c>
      <c r="Y246" s="159" t="str">
        <f t="shared" ca="1" si="97"/>
        <v/>
      </c>
      <c r="Z246" s="159" t="str">
        <f t="shared" si="98"/>
        <v/>
      </c>
      <c r="AA246" s="159">
        <f t="shared" ca="1" si="119"/>
        <v>1</v>
      </c>
      <c r="AC246" s="161" t="str">
        <f t="shared" ca="1" si="99"/>
        <v/>
      </c>
      <c r="AD246" s="161">
        <f t="shared" ca="1" si="100"/>
        <v>1</v>
      </c>
      <c r="AE246" s="161" t="str">
        <f t="shared" ca="1" si="121"/>
        <v/>
      </c>
      <c r="AF246" s="161">
        <f t="shared" ca="1" si="102"/>
        <v>1</v>
      </c>
      <c r="AG246" s="161" t="str">
        <f t="shared" ca="1" si="103"/>
        <v/>
      </c>
      <c r="AH246" s="161">
        <f t="shared" ca="1" si="104"/>
        <v>1</v>
      </c>
      <c r="AI246" s="161" t="str">
        <f t="shared" ca="1" si="105"/>
        <v/>
      </c>
      <c r="AJ246" s="161">
        <f t="shared" ca="1" si="106"/>
        <v>1</v>
      </c>
      <c r="AL246" s="161" t="str">
        <f t="shared" ca="1" si="107"/>
        <v/>
      </c>
      <c r="AM246" s="161">
        <f t="shared" ca="1" si="118"/>
        <v>1</v>
      </c>
      <c r="AN246" s="161" t="str">
        <f t="shared" ca="1" si="108"/>
        <v/>
      </c>
      <c r="AO246" s="161">
        <f t="shared" ca="1" si="117"/>
        <v>1</v>
      </c>
      <c r="AP246" s="161" t="str">
        <f t="shared" ca="1" si="109"/>
        <v/>
      </c>
      <c r="AQ246" s="161">
        <f t="shared" ca="1" si="114"/>
        <v>1</v>
      </c>
      <c r="AR246" s="161" t="str">
        <f t="shared" ca="1" si="110"/>
        <v/>
      </c>
      <c r="AS246" s="161">
        <f t="shared" ca="1" si="111"/>
        <v>1</v>
      </c>
      <c r="AT246" s="159" t="str">
        <f t="shared" ca="1" si="120"/>
        <v/>
      </c>
      <c r="AU246" s="210">
        <f t="shared" ca="1" si="94"/>
        <v>14</v>
      </c>
      <c r="AV246" s="209"/>
      <c r="AW246" s="204">
        <f t="shared" si="112"/>
        <v>1743.9444444444446</v>
      </c>
      <c r="AX246" s="159"/>
      <c r="AZ246" s="159"/>
      <c r="BM246" s="207"/>
      <c r="BN246" s="212"/>
      <c r="BP246" s="209"/>
      <c r="BQ246" s="211"/>
      <c r="BR246" s="211"/>
      <c r="BS246" s="211"/>
      <c r="BT246" s="211"/>
      <c r="BU246" s="211"/>
      <c r="BV246" s="211"/>
      <c r="BW246" s="211"/>
      <c r="BX246" s="211"/>
      <c r="BY246" s="211"/>
      <c r="BZ246" s="211"/>
      <c r="CA246" s="209"/>
      <c r="CB246" s="224"/>
      <c r="CC246" s="204"/>
      <c r="CD246" s="204"/>
      <c r="CE246" s="204"/>
      <c r="CF246" s="211"/>
      <c r="CG246" s="211"/>
      <c r="CI246" s="209"/>
      <c r="CJ246" s="209"/>
      <c r="EH246" s="165"/>
      <c r="EI246" s="165"/>
      <c r="EJ246" s="166"/>
      <c r="EK246" s="209"/>
      <c r="EL246" s="211"/>
      <c r="EM246" s="211"/>
      <c r="EN246" s="211"/>
      <c r="EO246" s="211"/>
      <c r="EP246" s="211"/>
      <c r="ES246" s="165"/>
      <c r="ET246" s="165"/>
      <c r="EU246" s="166"/>
      <c r="EV246" s="209"/>
      <c r="EW246" s="211"/>
      <c r="EX246" s="211"/>
      <c r="EY246" s="211"/>
      <c r="EZ246" s="211"/>
      <c r="FA246" s="211"/>
      <c r="FD246" s="165"/>
      <c r="FE246" s="165"/>
      <c r="FF246" s="166"/>
      <c r="FG246" s="209"/>
      <c r="FH246" s="211"/>
      <c r="FI246" s="211"/>
      <c r="FJ246" s="211"/>
      <c r="FK246" s="211"/>
      <c r="FL246" s="211"/>
    </row>
    <row r="247" spans="9:168">
      <c r="I247" s="221">
        <f t="shared" si="115"/>
        <v>243</v>
      </c>
      <c r="J247" s="159">
        <f>'v-t_chart'!C244</f>
        <v>34.6</v>
      </c>
      <c r="K247" s="204">
        <f t="shared" ca="1" si="92"/>
        <v>101.3434</v>
      </c>
      <c r="L247" s="205" t="b">
        <f>IF('Input&amp;Output'!$C$3=10,phase_chart!C244,IF('Input&amp;Output'!$C$3=21,phase_chart!G244,IF('Input&amp;Output'!$C$3=22,phase_chart!K244,IF('Input&amp;Output'!$C$3=31,phase_chart!O244,IF('Input&amp;Output'!$C$3=32,phase_chart!S244,"")))))</f>
        <v>0</v>
      </c>
      <c r="M247" s="206" t="b">
        <f>IF('Input&amp;Output'!$C$3=10,phase_chart!D244,IF('Input&amp;Output'!$C$3=21,phase_chart!H244,IF('Input&amp;Output'!$C$3=22,phase_chart!L244,IF('Input&amp;Output'!$C$3=31,phase_chart!P244,IF('Input&amp;Output'!$C$3=32,phase_chart!T244,"")))))</f>
        <v>0</v>
      </c>
      <c r="N247" s="205" t="b">
        <f>IF('Input&amp;Output'!$C$3=10,phase_chart!E244,IF('Input&amp;Output'!$C$3=21,phase_chart!I244,IF('Input&amp;Output'!$C$3=22,phase_chart!M244,IF('Input&amp;Output'!$C$3=31,phase_chart!Q244,IF('Input&amp;Output'!$C$3=32,phase_chart!U244,"")))))</f>
        <v>1</v>
      </c>
      <c r="P247" s="159">
        <f ca="1">IF(NOT($J247=0),IF($J247&lt;IF($P246=0,0,VLOOKUP(P246,tbL!$M$37:$Q$43,IF(L247=TRUE,2,4))),IF($J247&gt;=VLOOKUP(P246,tbL!$M$37:$Q$43,IF(L247=TRUE,3,5)),$P246,IF(AND(L246=TRUE,L247=TRUE),$P246,$P246-1)),IF(AND(L247=TRUE,J247=VLOOKUP(P246,tbL!$M$37:$Q$43,IF(L247=TRUE,2,4))),P246,IF($P246+1&gt;$C$12,$C$12,$P246+1))),0)</f>
        <v>1</v>
      </c>
      <c r="Q247" s="159">
        <f t="shared" ca="1" si="95"/>
        <v>1</v>
      </c>
      <c r="R247" s="207">
        <f t="shared" si="116"/>
        <v>0</v>
      </c>
      <c r="S247" s="208"/>
      <c r="T247" s="159">
        <f t="shared" si="113"/>
        <v>0</v>
      </c>
      <c r="U247" s="209" t="str">
        <f>IF(AND(T247=-1,N247=TRUE),"*",IF(AND(U246="*",N247=TRUE),"*",IF(AND(AND(L247=TRUE,U246="*"),J247&lt;VLOOKUP(V246+1,tbL!$M$38:$O$43,3)),"*","")))</f>
        <v>*</v>
      </c>
      <c r="V247" s="204">
        <f t="shared" ca="1" si="96"/>
        <v>1</v>
      </c>
      <c r="Y247" s="159" t="str">
        <f t="shared" ca="1" si="97"/>
        <v/>
      </c>
      <c r="Z247" s="159" t="str">
        <f t="shared" si="98"/>
        <v/>
      </c>
      <c r="AA247" s="159">
        <f t="shared" ca="1" si="119"/>
        <v>1</v>
      </c>
      <c r="AC247" s="161" t="str">
        <f t="shared" ca="1" si="99"/>
        <v/>
      </c>
      <c r="AD247" s="161">
        <f t="shared" ca="1" si="100"/>
        <v>1</v>
      </c>
      <c r="AE247" s="161" t="str">
        <f t="shared" ca="1" si="121"/>
        <v/>
      </c>
      <c r="AF247" s="161">
        <f t="shared" ca="1" si="102"/>
        <v>1</v>
      </c>
      <c r="AG247" s="161" t="str">
        <f t="shared" ca="1" si="103"/>
        <v/>
      </c>
      <c r="AH247" s="161">
        <f t="shared" ca="1" si="104"/>
        <v>1</v>
      </c>
      <c r="AI247" s="161" t="str">
        <f t="shared" ca="1" si="105"/>
        <v/>
      </c>
      <c r="AJ247" s="161">
        <f t="shared" ca="1" si="106"/>
        <v>1</v>
      </c>
      <c r="AL247" s="161" t="str">
        <f t="shared" ca="1" si="107"/>
        <v/>
      </c>
      <c r="AM247" s="161">
        <f t="shared" ca="1" si="118"/>
        <v>1</v>
      </c>
      <c r="AN247" s="161" t="str">
        <f t="shared" ca="1" si="108"/>
        <v/>
      </c>
      <c r="AO247" s="161">
        <f t="shared" ca="1" si="117"/>
        <v>1</v>
      </c>
      <c r="AP247" s="161" t="str">
        <f t="shared" ca="1" si="109"/>
        <v/>
      </c>
      <c r="AQ247" s="161">
        <f t="shared" ca="1" si="114"/>
        <v>1</v>
      </c>
      <c r="AR247" s="161" t="str">
        <f t="shared" ca="1" si="110"/>
        <v/>
      </c>
      <c r="AS247" s="161">
        <f t="shared" ca="1" si="111"/>
        <v>1</v>
      </c>
      <c r="AT247" s="159" t="str">
        <f t="shared" ca="1" si="120"/>
        <v/>
      </c>
      <c r="AU247" s="210">
        <f t="shared" ca="1" si="94"/>
        <v>14</v>
      </c>
      <c r="AV247" s="209"/>
      <c r="AW247" s="204">
        <f t="shared" si="112"/>
        <v>1753.5555555555557</v>
      </c>
      <c r="AX247" s="159"/>
      <c r="AZ247" s="159"/>
      <c r="BM247" s="207"/>
      <c r="BN247" s="212"/>
      <c r="BP247" s="209"/>
      <c r="BQ247" s="211"/>
      <c r="BR247" s="211"/>
      <c r="BS247" s="211"/>
      <c r="BT247" s="211"/>
      <c r="BU247" s="211"/>
      <c r="BV247" s="211"/>
      <c r="BW247" s="211"/>
      <c r="BX247" s="211"/>
      <c r="BY247" s="211"/>
      <c r="BZ247" s="211"/>
      <c r="CA247" s="209"/>
      <c r="CB247" s="224"/>
      <c r="CC247" s="204"/>
      <c r="CD247" s="204"/>
      <c r="CE247" s="204"/>
      <c r="CF247" s="211"/>
      <c r="CG247" s="211"/>
      <c r="CI247" s="209"/>
      <c r="CJ247" s="209"/>
      <c r="EH247" s="165"/>
      <c r="EI247" s="165"/>
      <c r="EJ247" s="166"/>
      <c r="EK247" s="209"/>
      <c r="EL247" s="211"/>
      <c r="EM247" s="211"/>
      <c r="EN247" s="211"/>
      <c r="EO247" s="211"/>
      <c r="EP247" s="211"/>
      <c r="ES247" s="165"/>
      <c r="ET247" s="165"/>
      <c r="EU247" s="166"/>
      <c r="EV247" s="209"/>
      <c r="EW247" s="211"/>
      <c r="EX247" s="211"/>
      <c r="EY247" s="211"/>
      <c r="EZ247" s="211"/>
      <c r="FA247" s="211"/>
      <c r="FD247" s="165"/>
      <c r="FE247" s="165"/>
      <c r="FF247" s="166"/>
      <c r="FG247" s="209"/>
      <c r="FH247" s="211"/>
      <c r="FI247" s="211"/>
      <c r="FJ247" s="211"/>
      <c r="FK247" s="211"/>
      <c r="FL247" s="211"/>
    </row>
    <row r="248" spans="9:168">
      <c r="I248" s="221">
        <f t="shared" si="115"/>
        <v>244</v>
      </c>
      <c r="J248" s="159">
        <f>'v-t_chart'!C245</f>
        <v>32.700000000000003</v>
      </c>
      <c r="K248" s="204">
        <f t="shared" ca="1" si="92"/>
        <v>95.778300000000002</v>
      </c>
      <c r="L248" s="205" t="b">
        <f>IF('Input&amp;Output'!$C$3=10,phase_chart!C245,IF('Input&amp;Output'!$C$3=21,phase_chart!G245,IF('Input&amp;Output'!$C$3=22,phase_chart!K245,IF('Input&amp;Output'!$C$3=31,phase_chart!O245,IF('Input&amp;Output'!$C$3=32,phase_chart!S245,"")))))</f>
        <v>0</v>
      </c>
      <c r="M248" s="206" t="b">
        <f>IF('Input&amp;Output'!$C$3=10,phase_chart!D245,IF('Input&amp;Output'!$C$3=21,phase_chart!H245,IF('Input&amp;Output'!$C$3=22,phase_chart!L245,IF('Input&amp;Output'!$C$3=31,phase_chart!P245,IF('Input&amp;Output'!$C$3=32,phase_chart!T245,"")))))</f>
        <v>0</v>
      </c>
      <c r="N248" s="205" t="b">
        <f>IF('Input&amp;Output'!$C$3=10,phase_chart!E245,IF('Input&amp;Output'!$C$3=21,phase_chart!I245,IF('Input&amp;Output'!$C$3=22,phase_chart!M245,IF('Input&amp;Output'!$C$3=31,phase_chart!Q245,IF('Input&amp;Output'!$C$3=32,phase_chart!U245,"")))))</f>
        <v>1</v>
      </c>
      <c r="P248" s="159">
        <f ca="1">IF(NOT($J248=0),IF($J248&lt;IF($P247=0,0,VLOOKUP(P247,tbL!$M$37:$Q$43,IF(L248=TRUE,2,4))),IF($J248&gt;=VLOOKUP(P247,tbL!$M$37:$Q$43,IF(L248=TRUE,3,5)),$P247,IF(AND(L247=TRUE,L248=TRUE),$P247,$P247-1)),IF(AND(L248=TRUE,J248=VLOOKUP(P247,tbL!$M$37:$Q$43,IF(L248=TRUE,2,4))),P247,IF($P247+1&gt;$C$12,$C$12,$P247+1))),0)</f>
        <v>1</v>
      </c>
      <c r="Q248" s="159">
        <f t="shared" ca="1" si="95"/>
        <v>1</v>
      </c>
      <c r="R248" s="207">
        <f t="shared" si="116"/>
        <v>0</v>
      </c>
      <c r="S248" s="208"/>
      <c r="T248" s="159">
        <f t="shared" si="113"/>
        <v>0</v>
      </c>
      <c r="U248" s="209" t="str">
        <f>IF(AND(T248=-1,N248=TRUE),"*",IF(AND(U247="*",N248=TRUE),"*",IF(AND(AND(L248=TRUE,U247="*"),J248&lt;VLOOKUP(V247+1,tbL!$M$38:$O$43,3)),"*","")))</f>
        <v>*</v>
      </c>
      <c r="V248" s="204">
        <f t="shared" ca="1" si="96"/>
        <v>1</v>
      </c>
      <c r="Y248" s="159" t="str">
        <f t="shared" ca="1" si="97"/>
        <v/>
      </c>
      <c r="Z248" s="159" t="str">
        <f t="shared" si="98"/>
        <v/>
      </c>
      <c r="AA248" s="159">
        <f t="shared" ca="1" si="119"/>
        <v>1</v>
      </c>
      <c r="AC248" s="161" t="str">
        <f t="shared" ca="1" si="99"/>
        <v/>
      </c>
      <c r="AD248" s="161">
        <f t="shared" ca="1" si="100"/>
        <v>1</v>
      </c>
      <c r="AE248" s="161" t="str">
        <f t="shared" ca="1" si="121"/>
        <v/>
      </c>
      <c r="AF248" s="161">
        <f t="shared" ca="1" si="102"/>
        <v>1</v>
      </c>
      <c r="AG248" s="161" t="str">
        <f t="shared" ca="1" si="103"/>
        <v/>
      </c>
      <c r="AH248" s="161">
        <f t="shared" ca="1" si="104"/>
        <v>1</v>
      </c>
      <c r="AI248" s="161" t="str">
        <f t="shared" ca="1" si="105"/>
        <v/>
      </c>
      <c r="AJ248" s="161">
        <f t="shared" ca="1" si="106"/>
        <v>1</v>
      </c>
      <c r="AL248" s="161" t="str">
        <f t="shared" ca="1" si="107"/>
        <v/>
      </c>
      <c r="AM248" s="161">
        <f t="shared" ca="1" si="118"/>
        <v>1</v>
      </c>
      <c r="AN248" s="161" t="str">
        <f t="shared" ca="1" si="108"/>
        <v/>
      </c>
      <c r="AO248" s="161">
        <f t="shared" ca="1" si="117"/>
        <v>1</v>
      </c>
      <c r="AP248" s="161" t="str">
        <f t="shared" ca="1" si="109"/>
        <v/>
      </c>
      <c r="AQ248" s="161">
        <f t="shared" ca="1" si="114"/>
        <v>1</v>
      </c>
      <c r="AR248" s="161" t="str">
        <f t="shared" ca="1" si="110"/>
        <v/>
      </c>
      <c r="AS248" s="161">
        <f t="shared" ca="1" si="111"/>
        <v>1</v>
      </c>
      <c r="AT248" s="159" t="str">
        <f t="shared" ca="1" si="120"/>
        <v/>
      </c>
      <c r="AU248" s="210">
        <f t="shared" ca="1" si="94"/>
        <v>14</v>
      </c>
      <c r="AV248" s="209"/>
      <c r="AW248" s="204">
        <f t="shared" si="112"/>
        <v>1762.6388888888889</v>
      </c>
      <c r="AX248" s="159"/>
      <c r="AZ248" s="159"/>
      <c r="BM248" s="207"/>
      <c r="BN248" s="212"/>
      <c r="BP248" s="209"/>
      <c r="BQ248" s="211"/>
      <c r="BR248" s="211"/>
      <c r="BS248" s="211"/>
      <c r="BT248" s="211"/>
      <c r="BU248" s="211"/>
      <c r="BV248" s="211"/>
      <c r="BW248" s="211"/>
      <c r="BX248" s="211"/>
      <c r="BY248" s="211"/>
      <c r="BZ248" s="211"/>
      <c r="CA248" s="209"/>
      <c r="CB248" s="224"/>
      <c r="CC248" s="204"/>
      <c r="CD248" s="204"/>
      <c r="CE248" s="204"/>
      <c r="CF248" s="211"/>
      <c r="CG248" s="211"/>
      <c r="CI248" s="209"/>
      <c r="CJ248" s="209"/>
      <c r="EH248" s="165"/>
      <c r="EI248" s="165"/>
      <c r="EJ248" s="166"/>
      <c r="EK248" s="209"/>
      <c r="EL248" s="211"/>
      <c r="EM248" s="211"/>
      <c r="EN248" s="211"/>
      <c r="EO248" s="211"/>
      <c r="EP248" s="211"/>
      <c r="ES248" s="165"/>
      <c r="ET248" s="165"/>
      <c r="EU248" s="166"/>
      <c r="EV248" s="209"/>
      <c r="EW248" s="211"/>
      <c r="EX248" s="211"/>
      <c r="EY248" s="211"/>
      <c r="EZ248" s="211"/>
      <c r="FA248" s="211"/>
      <c r="FD248" s="165"/>
      <c r="FE248" s="165"/>
      <c r="FF248" s="166"/>
      <c r="FG248" s="209"/>
      <c r="FH248" s="211"/>
      <c r="FI248" s="211"/>
      <c r="FJ248" s="211"/>
      <c r="FK248" s="211"/>
      <c r="FL248" s="211"/>
    </row>
    <row r="249" spans="9:168">
      <c r="I249" s="221">
        <f t="shared" si="115"/>
        <v>245</v>
      </c>
      <c r="J249" s="159">
        <f>'v-t_chart'!C246</f>
        <v>30.6</v>
      </c>
      <c r="K249" s="204">
        <f t="shared" ca="1" si="92"/>
        <v>89.627399999999994</v>
      </c>
      <c r="L249" s="205" t="b">
        <f>IF('Input&amp;Output'!$C$3=10,phase_chart!C246,IF('Input&amp;Output'!$C$3=21,phase_chart!G246,IF('Input&amp;Output'!$C$3=22,phase_chart!K246,IF('Input&amp;Output'!$C$3=31,phase_chart!O246,IF('Input&amp;Output'!$C$3=32,phase_chart!S246,"")))))</f>
        <v>0</v>
      </c>
      <c r="M249" s="206" t="b">
        <f>IF('Input&amp;Output'!$C$3=10,phase_chart!D246,IF('Input&amp;Output'!$C$3=21,phase_chart!H246,IF('Input&amp;Output'!$C$3=22,phase_chart!L246,IF('Input&amp;Output'!$C$3=31,phase_chart!P246,IF('Input&amp;Output'!$C$3=32,phase_chart!T246,"")))))</f>
        <v>0</v>
      </c>
      <c r="N249" s="205" t="b">
        <f>IF('Input&amp;Output'!$C$3=10,phase_chart!E246,IF('Input&amp;Output'!$C$3=21,phase_chart!I246,IF('Input&amp;Output'!$C$3=22,phase_chart!M246,IF('Input&amp;Output'!$C$3=31,phase_chart!Q246,IF('Input&amp;Output'!$C$3=32,phase_chart!U246,"")))))</f>
        <v>1</v>
      </c>
      <c r="P249" s="159">
        <f ca="1">IF(NOT($J249=0),IF($J249&lt;IF($P248=0,0,VLOOKUP(P248,tbL!$M$37:$Q$43,IF(L249=TRUE,2,4))),IF($J249&gt;=VLOOKUP(P248,tbL!$M$37:$Q$43,IF(L249=TRUE,3,5)),$P248,IF(AND(L248=TRUE,L249=TRUE),$P248,$P248-1)),IF(AND(L249=TRUE,J249=VLOOKUP(P248,tbL!$M$37:$Q$43,IF(L249=TRUE,2,4))),P248,IF($P248+1&gt;$C$12,$C$12,$P248+1))),0)</f>
        <v>1</v>
      </c>
      <c r="Q249" s="159">
        <f t="shared" ca="1" si="95"/>
        <v>1</v>
      </c>
      <c r="R249" s="207">
        <f t="shared" si="116"/>
        <v>0</v>
      </c>
      <c r="S249" s="208"/>
      <c r="T249" s="159">
        <f t="shared" si="113"/>
        <v>0</v>
      </c>
      <c r="U249" s="209" t="str">
        <f>IF(AND(T249=-1,N249=TRUE),"*",IF(AND(U248="*",N249=TRUE),"*",IF(AND(AND(L249=TRUE,U248="*"),J249&lt;VLOOKUP(V248+1,tbL!$M$38:$O$43,3)),"*","")))</f>
        <v>*</v>
      </c>
      <c r="V249" s="204">
        <f t="shared" ca="1" si="96"/>
        <v>1</v>
      </c>
      <c r="Y249" s="159" t="str">
        <f t="shared" ca="1" si="97"/>
        <v/>
      </c>
      <c r="Z249" s="159" t="str">
        <f t="shared" si="98"/>
        <v/>
      </c>
      <c r="AA249" s="159">
        <f t="shared" ca="1" si="119"/>
        <v>1</v>
      </c>
      <c r="AC249" s="161" t="str">
        <f t="shared" ca="1" si="99"/>
        <v/>
      </c>
      <c r="AD249" s="161">
        <f t="shared" ca="1" si="100"/>
        <v>1</v>
      </c>
      <c r="AE249" s="161" t="str">
        <f t="shared" ca="1" si="121"/>
        <v/>
      </c>
      <c r="AF249" s="161">
        <f t="shared" ca="1" si="102"/>
        <v>1</v>
      </c>
      <c r="AG249" s="161" t="str">
        <f t="shared" ca="1" si="103"/>
        <v/>
      </c>
      <c r="AH249" s="161">
        <f t="shared" ca="1" si="104"/>
        <v>1</v>
      </c>
      <c r="AI249" s="161" t="str">
        <f t="shared" ca="1" si="105"/>
        <v/>
      </c>
      <c r="AJ249" s="161">
        <f t="shared" ca="1" si="106"/>
        <v>1</v>
      </c>
      <c r="AL249" s="161" t="str">
        <f t="shared" ca="1" si="107"/>
        <v/>
      </c>
      <c r="AM249" s="161">
        <f t="shared" ca="1" si="118"/>
        <v>1</v>
      </c>
      <c r="AN249" s="161" t="str">
        <f t="shared" ca="1" si="108"/>
        <v/>
      </c>
      <c r="AO249" s="161">
        <f t="shared" ca="1" si="117"/>
        <v>1</v>
      </c>
      <c r="AP249" s="161" t="str">
        <f t="shared" ca="1" si="109"/>
        <v/>
      </c>
      <c r="AQ249" s="161">
        <f t="shared" ca="1" si="114"/>
        <v>1</v>
      </c>
      <c r="AR249" s="161" t="str">
        <f t="shared" ca="1" si="110"/>
        <v/>
      </c>
      <c r="AS249" s="161">
        <f t="shared" ca="1" si="111"/>
        <v>1</v>
      </c>
      <c r="AT249" s="159" t="str">
        <f t="shared" ca="1" si="120"/>
        <v/>
      </c>
      <c r="AU249" s="210">
        <f t="shared" ca="1" si="94"/>
        <v>14</v>
      </c>
      <c r="AV249" s="209"/>
      <c r="AW249" s="204">
        <f t="shared" si="112"/>
        <v>1771.1388888888889</v>
      </c>
      <c r="AX249" s="159"/>
      <c r="AZ249" s="159"/>
      <c r="BM249" s="207"/>
      <c r="BN249" s="212"/>
      <c r="BP249" s="209"/>
      <c r="BQ249" s="211"/>
      <c r="BR249" s="211"/>
      <c r="BS249" s="211"/>
      <c r="BT249" s="211"/>
      <c r="BU249" s="211"/>
      <c r="BV249" s="211"/>
      <c r="BW249" s="211"/>
      <c r="BX249" s="211"/>
      <c r="BY249" s="211"/>
      <c r="BZ249" s="211"/>
      <c r="CA249" s="209"/>
      <c r="CB249" s="224"/>
      <c r="CC249" s="204"/>
      <c r="CD249" s="204"/>
      <c r="CE249" s="204"/>
      <c r="CF249" s="211"/>
      <c r="CG249" s="211"/>
      <c r="CI249" s="209"/>
      <c r="CJ249" s="209"/>
      <c r="EH249" s="165"/>
      <c r="EI249" s="165"/>
      <c r="EJ249" s="166"/>
      <c r="EK249" s="209"/>
      <c r="EL249" s="211"/>
      <c r="EM249" s="211"/>
      <c r="EN249" s="211"/>
      <c r="EO249" s="211"/>
      <c r="EP249" s="211"/>
      <c r="ES249" s="165"/>
      <c r="ET249" s="165"/>
      <c r="EU249" s="166"/>
      <c r="EV249" s="209"/>
      <c r="EW249" s="211"/>
      <c r="EX249" s="211"/>
      <c r="EY249" s="211"/>
      <c r="EZ249" s="211"/>
      <c r="FA249" s="211"/>
      <c r="FD249" s="165"/>
      <c r="FE249" s="165"/>
      <c r="FF249" s="166"/>
      <c r="FG249" s="209"/>
      <c r="FH249" s="211"/>
      <c r="FI249" s="211"/>
      <c r="FJ249" s="211"/>
      <c r="FK249" s="211"/>
      <c r="FL249" s="211"/>
    </row>
    <row r="250" spans="9:168">
      <c r="I250" s="221">
        <f t="shared" si="115"/>
        <v>246</v>
      </c>
      <c r="J250" s="159">
        <f>'v-t_chart'!C247</f>
        <v>28.1</v>
      </c>
      <c r="K250" s="204">
        <f t="shared" ca="1" si="92"/>
        <v>82.304900000000004</v>
      </c>
      <c r="L250" s="205" t="b">
        <f>IF('Input&amp;Output'!$C$3=10,phase_chart!C247,IF('Input&amp;Output'!$C$3=21,phase_chart!G247,IF('Input&amp;Output'!$C$3=22,phase_chart!K247,IF('Input&amp;Output'!$C$3=31,phase_chart!O247,IF('Input&amp;Output'!$C$3=32,phase_chart!S247,"")))))</f>
        <v>0</v>
      </c>
      <c r="M250" s="206" t="b">
        <f>IF('Input&amp;Output'!$C$3=10,phase_chart!D247,IF('Input&amp;Output'!$C$3=21,phase_chart!H247,IF('Input&amp;Output'!$C$3=22,phase_chart!L247,IF('Input&amp;Output'!$C$3=31,phase_chart!P247,IF('Input&amp;Output'!$C$3=32,phase_chart!T247,"")))))</f>
        <v>0</v>
      </c>
      <c r="N250" s="205" t="b">
        <f>IF('Input&amp;Output'!$C$3=10,phase_chart!E247,IF('Input&amp;Output'!$C$3=21,phase_chart!I247,IF('Input&amp;Output'!$C$3=22,phase_chart!M247,IF('Input&amp;Output'!$C$3=31,phase_chart!Q247,IF('Input&amp;Output'!$C$3=32,phase_chart!U247,"")))))</f>
        <v>1</v>
      </c>
      <c r="P250" s="159">
        <f ca="1">IF(NOT($J250=0),IF($J250&lt;IF($P249=0,0,VLOOKUP(P249,tbL!$M$37:$Q$43,IF(L250=TRUE,2,4))),IF($J250&gt;=VLOOKUP(P249,tbL!$M$37:$Q$43,IF(L250=TRUE,3,5)),$P249,IF(AND(L249=TRUE,L250=TRUE),$P249,$P249-1)),IF(AND(L250=TRUE,J250=VLOOKUP(P249,tbL!$M$37:$Q$43,IF(L250=TRUE,2,4))),P249,IF($P249+1&gt;$C$12,$C$12,$P249+1))),0)</f>
        <v>1</v>
      </c>
      <c r="Q250" s="159">
        <f t="shared" ca="1" si="95"/>
        <v>1</v>
      </c>
      <c r="R250" s="207">
        <f t="shared" si="116"/>
        <v>0</v>
      </c>
      <c r="S250" s="208"/>
      <c r="T250" s="159">
        <f t="shared" si="113"/>
        <v>0</v>
      </c>
      <c r="U250" s="209" t="str">
        <f>IF(AND(T250=-1,N250=TRUE),"*",IF(AND(U249="*",N250=TRUE),"*",IF(AND(AND(L250=TRUE,U249="*"),J250&lt;VLOOKUP(V249+1,tbL!$M$38:$O$43,3)),"*","")))</f>
        <v>*</v>
      </c>
      <c r="V250" s="204">
        <f t="shared" ca="1" si="96"/>
        <v>1</v>
      </c>
      <c r="Y250" s="159" t="str">
        <f t="shared" ca="1" si="97"/>
        <v/>
      </c>
      <c r="Z250" s="159" t="str">
        <f t="shared" si="98"/>
        <v/>
      </c>
      <c r="AA250" s="159">
        <f t="shared" ca="1" si="119"/>
        <v>1</v>
      </c>
      <c r="AC250" s="161" t="str">
        <f t="shared" ca="1" si="99"/>
        <v/>
      </c>
      <c r="AD250" s="161">
        <f t="shared" ca="1" si="100"/>
        <v>1</v>
      </c>
      <c r="AE250" s="161" t="str">
        <f t="shared" ca="1" si="121"/>
        <v/>
      </c>
      <c r="AF250" s="161">
        <f t="shared" ca="1" si="102"/>
        <v>1</v>
      </c>
      <c r="AG250" s="161" t="str">
        <f t="shared" ca="1" si="103"/>
        <v/>
      </c>
      <c r="AH250" s="161">
        <f t="shared" ca="1" si="104"/>
        <v>1</v>
      </c>
      <c r="AI250" s="161" t="str">
        <f t="shared" ca="1" si="105"/>
        <v/>
      </c>
      <c r="AJ250" s="161">
        <f t="shared" ca="1" si="106"/>
        <v>1</v>
      </c>
      <c r="AL250" s="161" t="str">
        <f t="shared" ca="1" si="107"/>
        <v/>
      </c>
      <c r="AM250" s="161">
        <f t="shared" ca="1" si="118"/>
        <v>1</v>
      </c>
      <c r="AN250" s="161" t="str">
        <f t="shared" ca="1" si="108"/>
        <v/>
      </c>
      <c r="AO250" s="161">
        <f t="shared" ca="1" si="117"/>
        <v>1</v>
      </c>
      <c r="AP250" s="161" t="str">
        <f t="shared" ca="1" si="109"/>
        <v/>
      </c>
      <c r="AQ250" s="161">
        <f t="shared" ca="1" si="114"/>
        <v>1</v>
      </c>
      <c r="AR250" s="161" t="str">
        <f t="shared" ca="1" si="110"/>
        <v/>
      </c>
      <c r="AS250" s="161">
        <f t="shared" ca="1" si="111"/>
        <v>1</v>
      </c>
      <c r="AT250" s="159" t="str">
        <f t="shared" ca="1" si="120"/>
        <v/>
      </c>
      <c r="AU250" s="210">
        <f t="shared" ca="1" si="94"/>
        <v>14</v>
      </c>
      <c r="AV250" s="209"/>
      <c r="AW250" s="204">
        <f t="shared" si="112"/>
        <v>1778.9444444444446</v>
      </c>
      <c r="AX250" s="159"/>
      <c r="AZ250" s="159"/>
      <c r="BM250" s="207"/>
      <c r="BN250" s="212"/>
      <c r="BP250" s="209"/>
      <c r="BQ250" s="211"/>
      <c r="BR250" s="211"/>
      <c r="BS250" s="211"/>
      <c r="BT250" s="211"/>
      <c r="BU250" s="211"/>
      <c r="BV250" s="211"/>
      <c r="BW250" s="211"/>
      <c r="BX250" s="211"/>
      <c r="BY250" s="211"/>
      <c r="BZ250" s="211"/>
      <c r="CA250" s="209"/>
      <c r="CB250" s="224"/>
      <c r="CC250" s="204"/>
      <c r="CD250" s="204"/>
      <c r="CE250" s="204"/>
      <c r="CF250" s="211"/>
      <c r="CG250" s="211"/>
      <c r="CI250" s="209"/>
      <c r="CJ250" s="209"/>
      <c r="EH250" s="165"/>
      <c r="EI250" s="165"/>
      <c r="EJ250" s="166"/>
      <c r="EK250" s="209"/>
      <c r="EL250" s="211"/>
      <c r="EM250" s="211"/>
      <c r="EN250" s="211"/>
      <c r="EO250" s="211"/>
      <c r="EP250" s="211"/>
      <c r="ES250" s="165"/>
      <c r="ET250" s="165"/>
      <c r="EU250" s="166"/>
      <c r="EV250" s="209"/>
      <c r="EW250" s="211"/>
      <c r="EX250" s="211"/>
      <c r="EY250" s="211"/>
      <c r="EZ250" s="211"/>
      <c r="FA250" s="211"/>
      <c r="FD250" s="165"/>
      <c r="FE250" s="165"/>
      <c r="FF250" s="166"/>
      <c r="FG250" s="209"/>
      <c r="FH250" s="211"/>
      <c r="FI250" s="211"/>
      <c r="FJ250" s="211"/>
      <c r="FK250" s="211"/>
      <c r="FL250" s="211"/>
    </row>
    <row r="251" spans="9:168">
      <c r="I251" s="221">
        <f t="shared" si="115"/>
        <v>247</v>
      </c>
      <c r="J251" s="159">
        <f>'v-t_chart'!C248</f>
        <v>25.5</v>
      </c>
      <c r="K251" s="204">
        <f t="shared" ref="K251:K314" ca="1" si="122">IF($J251=0,0,VLOOKUP($Q251,$B$5:$C$11,2)*$J251)</f>
        <v>74.689499999999995</v>
      </c>
      <c r="L251" s="205" t="b">
        <f>IF('Input&amp;Output'!$C$3=10,phase_chart!C248,IF('Input&amp;Output'!$C$3=21,phase_chart!G248,IF('Input&amp;Output'!$C$3=22,phase_chart!K248,IF('Input&amp;Output'!$C$3=31,phase_chart!O248,IF('Input&amp;Output'!$C$3=32,phase_chart!S248,"")))))</f>
        <v>0</v>
      </c>
      <c r="M251" s="206" t="b">
        <f>IF('Input&amp;Output'!$C$3=10,phase_chart!D248,IF('Input&amp;Output'!$C$3=21,phase_chart!H248,IF('Input&amp;Output'!$C$3=22,phase_chart!L248,IF('Input&amp;Output'!$C$3=31,phase_chart!P248,IF('Input&amp;Output'!$C$3=32,phase_chart!T248,"")))))</f>
        <v>0</v>
      </c>
      <c r="N251" s="205" t="b">
        <f>IF('Input&amp;Output'!$C$3=10,phase_chart!E248,IF('Input&amp;Output'!$C$3=21,phase_chart!I248,IF('Input&amp;Output'!$C$3=22,phase_chart!M248,IF('Input&amp;Output'!$C$3=31,phase_chart!Q248,IF('Input&amp;Output'!$C$3=32,phase_chart!U248,"")))))</f>
        <v>1</v>
      </c>
      <c r="P251" s="159">
        <f ca="1">IF(NOT($J251=0),IF($J251&lt;IF($P250=0,0,VLOOKUP(P250,tbL!$M$37:$Q$43,IF(L251=TRUE,2,4))),IF($J251&gt;=VLOOKUP(P250,tbL!$M$37:$Q$43,IF(L251=TRUE,3,5)),$P250,IF(AND(L250=TRUE,L251=TRUE),$P250,$P250-1)),IF(AND(L251=TRUE,J251=VLOOKUP(P250,tbL!$M$37:$Q$43,IF(L251=TRUE,2,4))),P250,IF($P250+1&gt;$C$12,$C$12,$P250+1))),0)</f>
        <v>1</v>
      </c>
      <c r="Q251" s="159">
        <f t="shared" ca="1" si="95"/>
        <v>1</v>
      </c>
      <c r="R251" s="207">
        <f t="shared" si="116"/>
        <v>0</v>
      </c>
      <c r="S251" s="208"/>
      <c r="T251" s="159">
        <f t="shared" si="113"/>
        <v>0</v>
      </c>
      <c r="U251" s="209" t="str">
        <f>IF(AND(T251=-1,N251=TRUE),"*",IF(AND(U250="*",N251=TRUE),"*",IF(AND(AND(L251=TRUE,U250="*"),J251&lt;VLOOKUP(V250+1,tbL!$M$38:$O$43,3)),"*","")))</f>
        <v>*</v>
      </c>
      <c r="V251" s="204">
        <f t="shared" ca="1" si="96"/>
        <v>1</v>
      </c>
      <c r="Y251" s="159">
        <f t="shared" ca="1" si="97"/>
        <v>0</v>
      </c>
      <c r="Z251" s="159" t="str">
        <f t="shared" si="98"/>
        <v/>
      </c>
      <c r="AA251" s="159">
        <f t="shared" ca="1" si="119"/>
        <v>1</v>
      </c>
      <c r="AC251" s="161" t="str">
        <f t="shared" ca="1" si="99"/>
        <v/>
      </c>
      <c r="AD251" s="161">
        <f t="shared" ca="1" si="100"/>
        <v>1</v>
      </c>
      <c r="AE251" s="161" t="str">
        <f t="shared" ca="1" si="121"/>
        <v/>
      </c>
      <c r="AF251" s="161">
        <f t="shared" ca="1" si="102"/>
        <v>1</v>
      </c>
      <c r="AG251" s="161" t="str">
        <f t="shared" ca="1" si="103"/>
        <v/>
      </c>
      <c r="AH251" s="161">
        <f t="shared" ca="1" si="104"/>
        <v>1</v>
      </c>
      <c r="AI251" s="161" t="str">
        <f t="shared" ca="1" si="105"/>
        <v/>
      </c>
      <c r="AJ251" s="161">
        <f t="shared" ca="1" si="106"/>
        <v>1</v>
      </c>
      <c r="AL251" s="161" t="str">
        <f t="shared" ca="1" si="107"/>
        <v/>
      </c>
      <c r="AM251" s="161">
        <f t="shared" ca="1" si="118"/>
        <v>1</v>
      </c>
      <c r="AN251" s="161" t="str">
        <f t="shared" ca="1" si="108"/>
        <v/>
      </c>
      <c r="AO251" s="161">
        <f t="shared" ca="1" si="117"/>
        <v>1</v>
      </c>
      <c r="AP251" s="161" t="str">
        <f t="shared" ca="1" si="109"/>
        <v/>
      </c>
      <c r="AQ251" s="161">
        <f t="shared" ca="1" si="114"/>
        <v>1</v>
      </c>
      <c r="AR251" s="161" t="str">
        <f t="shared" ca="1" si="110"/>
        <v/>
      </c>
      <c r="AS251" s="161">
        <f t="shared" ca="1" si="111"/>
        <v>1</v>
      </c>
      <c r="AT251" s="159">
        <f t="shared" ca="1" si="120"/>
        <v>-1</v>
      </c>
      <c r="AU251" s="210">
        <f t="shared" ca="1" si="94"/>
        <v>14</v>
      </c>
      <c r="AV251" s="209"/>
      <c r="AW251" s="204">
        <f t="shared" si="112"/>
        <v>1786.0277777777778</v>
      </c>
      <c r="AX251" s="159"/>
      <c r="AZ251" s="159"/>
      <c r="BM251" s="207"/>
      <c r="BN251" s="212"/>
      <c r="BP251" s="209"/>
      <c r="BQ251" s="211"/>
      <c r="BR251" s="211"/>
      <c r="BS251" s="211"/>
      <c r="BT251" s="211"/>
      <c r="BU251" s="211"/>
      <c r="BV251" s="211"/>
      <c r="BW251" s="211"/>
      <c r="BX251" s="211"/>
      <c r="BY251" s="211"/>
      <c r="BZ251" s="211"/>
      <c r="CA251" s="209"/>
      <c r="CB251" s="224"/>
      <c r="CC251" s="204"/>
      <c r="CD251" s="204"/>
      <c r="CE251" s="204"/>
      <c r="CF251" s="211"/>
      <c r="CG251" s="211"/>
      <c r="CI251" s="209"/>
      <c r="CJ251" s="209"/>
      <c r="EH251" s="165"/>
      <c r="EI251" s="165"/>
      <c r="EJ251" s="166"/>
      <c r="EK251" s="209"/>
      <c r="EL251" s="211"/>
      <c r="EM251" s="211"/>
      <c r="EN251" s="211"/>
      <c r="EO251" s="211"/>
      <c r="EP251" s="211"/>
      <c r="ES251" s="165"/>
      <c r="ET251" s="165"/>
      <c r="EU251" s="166"/>
      <c r="EV251" s="209"/>
      <c r="EW251" s="211"/>
      <c r="EX251" s="211"/>
      <c r="EY251" s="211"/>
      <c r="EZ251" s="211"/>
      <c r="FA251" s="211"/>
      <c r="FD251" s="165"/>
      <c r="FE251" s="165"/>
      <c r="FF251" s="166"/>
      <c r="FG251" s="209"/>
      <c r="FH251" s="211"/>
      <c r="FI251" s="211"/>
      <c r="FJ251" s="211"/>
      <c r="FK251" s="211"/>
      <c r="FL251" s="211"/>
    </row>
    <row r="252" spans="9:168">
      <c r="I252" s="221">
        <f t="shared" si="115"/>
        <v>248</v>
      </c>
      <c r="J252" s="159">
        <f>'v-t_chart'!C249</f>
        <v>23.1</v>
      </c>
      <c r="K252" s="204">
        <f t="shared" ca="1" si="122"/>
        <v>67.659899999999993</v>
      </c>
      <c r="L252" s="205" t="b">
        <f>IF('Input&amp;Output'!$C$3=10,phase_chart!C249,IF('Input&amp;Output'!$C$3=21,phase_chart!G249,IF('Input&amp;Output'!$C$3=22,phase_chart!K249,IF('Input&amp;Output'!$C$3=31,phase_chart!O249,IF('Input&amp;Output'!$C$3=32,phase_chart!S249,"")))))</f>
        <v>0</v>
      </c>
      <c r="M252" s="206" t="b">
        <f>IF('Input&amp;Output'!$C$3=10,phase_chart!D249,IF('Input&amp;Output'!$C$3=21,phase_chart!H249,IF('Input&amp;Output'!$C$3=22,phase_chart!L249,IF('Input&amp;Output'!$C$3=31,phase_chart!P249,IF('Input&amp;Output'!$C$3=32,phase_chart!T249,"")))))</f>
        <v>0</v>
      </c>
      <c r="N252" s="205" t="b">
        <f>IF('Input&amp;Output'!$C$3=10,phase_chart!E249,IF('Input&amp;Output'!$C$3=21,phase_chart!I249,IF('Input&amp;Output'!$C$3=22,phase_chart!M249,IF('Input&amp;Output'!$C$3=31,phase_chart!Q249,IF('Input&amp;Output'!$C$3=32,phase_chart!U249,"")))))</f>
        <v>1</v>
      </c>
      <c r="P252" s="159">
        <f ca="1">IF(NOT($J252=0),IF($J252&lt;IF($P251=0,0,VLOOKUP(P251,tbL!$M$37:$Q$43,IF(L252=TRUE,2,4))),IF($J252&gt;=VLOOKUP(P251,tbL!$M$37:$Q$43,IF(L252=TRUE,3,5)),$P251,IF(AND(L251=TRUE,L252=TRUE),$P251,$P251-1)),IF(AND(L252=TRUE,J252=VLOOKUP(P251,tbL!$M$37:$Q$43,IF(L252=TRUE,2,4))),P251,IF($P251+1&gt;$C$12,$C$12,$P251+1))),0)</f>
        <v>1</v>
      </c>
      <c r="Q252" s="159">
        <f t="shared" ca="1" si="95"/>
        <v>1</v>
      </c>
      <c r="R252" s="207">
        <f t="shared" si="116"/>
        <v>0</v>
      </c>
      <c r="S252" s="208"/>
      <c r="T252" s="159">
        <f t="shared" si="113"/>
        <v>0</v>
      </c>
      <c r="U252" s="209" t="str">
        <f>IF(AND(T252=-1,N252=TRUE),"*",IF(AND(U251="*",N252=TRUE),"*",IF(AND(AND(L252=TRUE,U251="*"),J252&lt;VLOOKUP(V251+1,tbL!$M$38:$O$43,3)),"*","")))</f>
        <v>*</v>
      </c>
      <c r="V252" s="204">
        <f t="shared" ca="1" si="96"/>
        <v>1</v>
      </c>
      <c r="Y252" s="159">
        <f t="shared" ca="1" si="97"/>
        <v>0</v>
      </c>
      <c r="Z252" s="159" t="str">
        <f t="shared" si="98"/>
        <v/>
      </c>
      <c r="AA252" s="159">
        <f t="shared" ca="1" si="119"/>
        <v>1</v>
      </c>
      <c r="AC252" s="161" t="str">
        <f t="shared" ca="1" si="99"/>
        <v/>
      </c>
      <c r="AD252" s="161">
        <f t="shared" ca="1" si="100"/>
        <v>1</v>
      </c>
      <c r="AE252" s="161" t="str">
        <f t="shared" ca="1" si="121"/>
        <v/>
      </c>
      <c r="AF252" s="161">
        <f t="shared" ca="1" si="102"/>
        <v>1</v>
      </c>
      <c r="AG252" s="161" t="str">
        <f t="shared" ca="1" si="103"/>
        <v/>
      </c>
      <c r="AH252" s="161">
        <f t="shared" ca="1" si="104"/>
        <v>1</v>
      </c>
      <c r="AI252" s="161" t="str">
        <f t="shared" ca="1" si="105"/>
        <v/>
      </c>
      <c r="AJ252" s="161">
        <f t="shared" ca="1" si="106"/>
        <v>1</v>
      </c>
      <c r="AL252" s="161" t="str">
        <f t="shared" ca="1" si="107"/>
        <v/>
      </c>
      <c r="AM252" s="161">
        <f t="shared" ca="1" si="118"/>
        <v>1</v>
      </c>
      <c r="AN252" s="161" t="str">
        <f t="shared" ca="1" si="108"/>
        <v/>
      </c>
      <c r="AO252" s="161">
        <f t="shared" ca="1" si="117"/>
        <v>1</v>
      </c>
      <c r="AP252" s="161" t="str">
        <f t="shared" ca="1" si="109"/>
        <v/>
      </c>
      <c r="AQ252" s="161">
        <f t="shared" ca="1" si="114"/>
        <v>1</v>
      </c>
      <c r="AR252" s="161" t="str">
        <f t="shared" ca="1" si="110"/>
        <v/>
      </c>
      <c r="AS252" s="161">
        <f t="shared" ca="1" si="111"/>
        <v>1</v>
      </c>
      <c r="AT252" s="159">
        <f t="shared" ca="1" si="120"/>
        <v>-1</v>
      </c>
      <c r="AU252" s="210">
        <f t="shared" ca="1" si="94"/>
        <v>14</v>
      </c>
      <c r="AV252" s="209"/>
      <c r="AW252" s="204">
        <f t="shared" si="112"/>
        <v>1792.4444444444446</v>
      </c>
      <c r="AX252" s="159"/>
      <c r="AZ252" s="159"/>
      <c r="BM252" s="207"/>
      <c r="BN252" s="212"/>
      <c r="BP252" s="209"/>
      <c r="BQ252" s="211"/>
      <c r="BR252" s="211"/>
      <c r="BS252" s="211"/>
      <c r="BT252" s="211"/>
      <c r="BU252" s="211"/>
      <c r="BV252" s="211"/>
      <c r="BW252" s="211"/>
      <c r="BX252" s="211"/>
      <c r="BY252" s="211"/>
      <c r="BZ252" s="211"/>
      <c r="CA252" s="209"/>
      <c r="CB252" s="224"/>
      <c r="CC252" s="204"/>
      <c r="CD252" s="204"/>
      <c r="CE252" s="204"/>
      <c r="CF252" s="211"/>
      <c r="CG252" s="211"/>
      <c r="CI252" s="209"/>
      <c r="CJ252" s="209"/>
      <c r="EH252" s="165"/>
      <c r="EI252" s="165"/>
      <c r="EJ252" s="166"/>
      <c r="EK252" s="209"/>
      <c r="EL252" s="211"/>
      <c r="EM252" s="211"/>
      <c r="EN252" s="211"/>
      <c r="EO252" s="211"/>
      <c r="EP252" s="211"/>
      <c r="ES252" s="165"/>
      <c r="ET252" s="165"/>
      <c r="EU252" s="166"/>
      <c r="EV252" s="209"/>
      <c r="EW252" s="211"/>
      <c r="EX252" s="211"/>
      <c r="EY252" s="211"/>
      <c r="EZ252" s="211"/>
      <c r="FA252" s="211"/>
      <c r="FD252" s="165"/>
      <c r="FE252" s="165"/>
      <c r="FF252" s="166"/>
      <c r="FG252" s="209"/>
      <c r="FH252" s="211"/>
      <c r="FI252" s="211"/>
      <c r="FJ252" s="211"/>
      <c r="FK252" s="211"/>
      <c r="FL252" s="211"/>
    </row>
    <row r="253" spans="9:168">
      <c r="I253" s="221">
        <f t="shared" si="115"/>
        <v>249</v>
      </c>
      <c r="J253" s="159">
        <f>'v-t_chart'!C250</f>
        <v>21.2</v>
      </c>
      <c r="K253" s="204">
        <f t="shared" ca="1" si="122"/>
        <v>62.094799999999992</v>
      </c>
      <c r="L253" s="205" t="b">
        <f>IF('Input&amp;Output'!$C$3=10,phase_chart!C250,IF('Input&amp;Output'!$C$3=21,phase_chart!G250,IF('Input&amp;Output'!$C$3=22,phase_chart!K250,IF('Input&amp;Output'!$C$3=31,phase_chart!O250,IF('Input&amp;Output'!$C$3=32,phase_chart!S250,"")))))</f>
        <v>0</v>
      </c>
      <c r="M253" s="206" t="b">
        <f>IF('Input&amp;Output'!$C$3=10,phase_chart!D250,IF('Input&amp;Output'!$C$3=21,phase_chart!H250,IF('Input&amp;Output'!$C$3=22,phase_chart!L250,IF('Input&amp;Output'!$C$3=31,phase_chart!P250,IF('Input&amp;Output'!$C$3=32,phase_chart!T250,"")))))</f>
        <v>0</v>
      </c>
      <c r="N253" s="205" t="b">
        <f>IF('Input&amp;Output'!$C$3=10,phase_chart!E250,IF('Input&amp;Output'!$C$3=21,phase_chart!I250,IF('Input&amp;Output'!$C$3=22,phase_chart!M250,IF('Input&amp;Output'!$C$3=31,phase_chart!Q250,IF('Input&amp;Output'!$C$3=32,phase_chart!U250,"")))))</f>
        <v>1</v>
      </c>
      <c r="P253" s="159">
        <f ca="1">IF(NOT($J253=0),IF($J253&lt;IF($P252=0,0,VLOOKUP(P252,tbL!$M$37:$Q$43,IF(L253=TRUE,2,4))),IF($J253&gt;=VLOOKUP(P252,tbL!$M$37:$Q$43,IF(L253=TRUE,3,5)),$P252,IF(AND(L252=TRUE,L253=TRUE),$P252,$P252-1)),IF(AND(L253=TRUE,J253=VLOOKUP(P252,tbL!$M$37:$Q$43,IF(L253=TRUE,2,4))),P252,IF($P252+1&gt;$C$12,$C$12,$P252+1))),0)</f>
        <v>1</v>
      </c>
      <c r="Q253" s="159">
        <f t="shared" ca="1" si="95"/>
        <v>1</v>
      </c>
      <c r="R253" s="207">
        <f t="shared" si="116"/>
        <v>0</v>
      </c>
      <c r="S253" s="208"/>
      <c r="T253" s="159">
        <f t="shared" si="113"/>
        <v>0</v>
      </c>
      <c r="U253" s="209" t="str">
        <f>IF(AND(T253=-1,N253=TRUE),"*",IF(AND(U252="*",N253=TRUE),"*",IF(AND(AND(L253=TRUE,U252="*"),J253&lt;VLOOKUP(V252+1,tbL!$M$38:$O$43,3)),"*","")))</f>
        <v>*</v>
      </c>
      <c r="V253" s="204">
        <f t="shared" ca="1" si="96"/>
        <v>1</v>
      </c>
      <c r="Y253" s="159">
        <f t="shared" ca="1" si="97"/>
        <v>0</v>
      </c>
      <c r="Z253" s="159" t="str">
        <f t="shared" si="98"/>
        <v/>
      </c>
      <c r="AA253" s="159">
        <f t="shared" ca="1" si="119"/>
        <v>1</v>
      </c>
      <c r="AC253" s="161" t="str">
        <f t="shared" ca="1" si="99"/>
        <v/>
      </c>
      <c r="AD253" s="161">
        <f t="shared" ca="1" si="100"/>
        <v>1</v>
      </c>
      <c r="AE253" s="161" t="str">
        <f t="shared" ca="1" si="121"/>
        <v/>
      </c>
      <c r="AF253" s="161">
        <f t="shared" ca="1" si="102"/>
        <v>1</v>
      </c>
      <c r="AG253" s="161" t="str">
        <f t="shared" ca="1" si="103"/>
        <v/>
      </c>
      <c r="AH253" s="161">
        <f t="shared" ca="1" si="104"/>
        <v>1</v>
      </c>
      <c r="AI253" s="161" t="str">
        <f t="shared" ca="1" si="105"/>
        <v/>
      </c>
      <c r="AJ253" s="161">
        <f t="shared" ca="1" si="106"/>
        <v>1</v>
      </c>
      <c r="AL253" s="161" t="str">
        <f t="shared" ca="1" si="107"/>
        <v/>
      </c>
      <c r="AM253" s="161">
        <f t="shared" ca="1" si="118"/>
        <v>1</v>
      </c>
      <c r="AN253" s="161" t="str">
        <f t="shared" ca="1" si="108"/>
        <v/>
      </c>
      <c r="AO253" s="161">
        <f t="shared" ca="1" si="117"/>
        <v>1</v>
      </c>
      <c r="AP253" s="161" t="str">
        <f t="shared" ca="1" si="109"/>
        <v/>
      </c>
      <c r="AQ253" s="161">
        <f t="shared" ca="1" si="114"/>
        <v>1</v>
      </c>
      <c r="AR253" s="161" t="str">
        <f t="shared" ca="1" si="110"/>
        <v/>
      </c>
      <c r="AS253" s="161">
        <f t="shared" ca="1" si="111"/>
        <v>1</v>
      </c>
      <c r="AT253" s="159">
        <f t="shared" ca="1" si="120"/>
        <v>-1</v>
      </c>
      <c r="AU253" s="210">
        <f t="shared" ca="1" si="94"/>
        <v>14</v>
      </c>
      <c r="AV253" s="209"/>
      <c r="AW253" s="204">
        <f t="shared" si="112"/>
        <v>1798.3333333333335</v>
      </c>
      <c r="AX253" s="159"/>
      <c r="AZ253" s="159"/>
      <c r="BM253" s="207"/>
      <c r="BN253" s="212"/>
      <c r="BP253" s="209"/>
      <c r="BQ253" s="211"/>
      <c r="BR253" s="211"/>
      <c r="BS253" s="211"/>
      <c r="BT253" s="211"/>
      <c r="BU253" s="211"/>
      <c r="BV253" s="211"/>
      <c r="BW253" s="211"/>
      <c r="BX253" s="211"/>
      <c r="BY253" s="211"/>
      <c r="BZ253" s="211"/>
      <c r="CA253" s="209"/>
      <c r="CB253" s="224"/>
      <c r="CC253" s="204"/>
      <c r="CD253" s="204"/>
      <c r="CE253" s="204"/>
      <c r="CF253" s="211"/>
      <c r="CG253" s="211"/>
      <c r="CI253" s="209"/>
      <c r="CJ253" s="209"/>
      <c r="EH253" s="165"/>
      <c r="EI253" s="165"/>
      <c r="EJ253" s="166"/>
      <c r="EK253" s="209"/>
      <c r="EL253" s="211"/>
      <c r="EM253" s="211"/>
      <c r="EN253" s="211"/>
      <c r="EO253" s="211"/>
      <c r="EP253" s="211"/>
      <c r="ES253" s="165"/>
      <c r="ET253" s="165"/>
      <c r="EU253" s="166"/>
      <c r="EV253" s="209"/>
      <c r="EW253" s="211"/>
      <c r="EX253" s="211"/>
      <c r="EY253" s="211"/>
      <c r="EZ253" s="211"/>
      <c r="FA253" s="211"/>
      <c r="FD253" s="165"/>
      <c r="FE253" s="165"/>
      <c r="FF253" s="166"/>
      <c r="FG253" s="209"/>
      <c r="FH253" s="211"/>
      <c r="FI253" s="211"/>
      <c r="FJ253" s="211"/>
      <c r="FK253" s="211"/>
      <c r="FL253" s="211"/>
    </row>
    <row r="254" spans="9:168">
      <c r="I254" s="221">
        <f t="shared" si="115"/>
        <v>250</v>
      </c>
      <c r="J254" s="159">
        <f>'v-t_chart'!C251</f>
        <v>19.5</v>
      </c>
      <c r="K254" s="204">
        <f t="shared" ca="1" si="122"/>
        <v>57.115499999999997</v>
      </c>
      <c r="L254" s="205" t="b">
        <f>IF('Input&amp;Output'!$C$3=10,phase_chart!C251,IF('Input&amp;Output'!$C$3=21,phase_chart!G251,IF('Input&amp;Output'!$C$3=22,phase_chart!K251,IF('Input&amp;Output'!$C$3=31,phase_chart!O251,IF('Input&amp;Output'!$C$3=32,phase_chart!S251,"")))))</f>
        <v>0</v>
      </c>
      <c r="M254" s="206" t="b">
        <f>IF('Input&amp;Output'!$C$3=10,phase_chart!D251,IF('Input&amp;Output'!$C$3=21,phase_chart!H251,IF('Input&amp;Output'!$C$3=22,phase_chart!L251,IF('Input&amp;Output'!$C$3=31,phase_chart!P251,IF('Input&amp;Output'!$C$3=32,phase_chart!T251,"")))))</f>
        <v>0</v>
      </c>
      <c r="N254" s="205" t="b">
        <f>IF('Input&amp;Output'!$C$3=10,phase_chart!E251,IF('Input&amp;Output'!$C$3=21,phase_chart!I251,IF('Input&amp;Output'!$C$3=22,phase_chart!M251,IF('Input&amp;Output'!$C$3=31,phase_chart!Q251,IF('Input&amp;Output'!$C$3=32,phase_chart!U251,"")))))</f>
        <v>1</v>
      </c>
      <c r="P254" s="159">
        <f ca="1">IF(NOT($J254=0),IF($J254&lt;IF($P253=0,0,VLOOKUP(P253,tbL!$M$37:$Q$43,IF(L254=TRUE,2,4))),IF($J254&gt;=VLOOKUP(P253,tbL!$M$37:$Q$43,IF(L254=TRUE,3,5)),$P253,IF(AND(L253=TRUE,L254=TRUE),$P253,$P253-1)),IF(AND(L254=TRUE,J254=VLOOKUP(P253,tbL!$M$37:$Q$43,IF(L254=TRUE,2,4))),P253,IF($P253+1&gt;$C$12,$C$12,$P253+1))),0)</f>
        <v>1</v>
      </c>
      <c r="Q254" s="159">
        <f t="shared" ca="1" si="95"/>
        <v>1</v>
      </c>
      <c r="R254" s="207">
        <f t="shared" si="116"/>
        <v>0</v>
      </c>
      <c r="S254" s="208"/>
      <c r="T254" s="159">
        <f t="shared" si="113"/>
        <v>0</v>
      </c>
      <c r="U254" s="209" t="str">
        <f>IF(AND(T254=-1,N254=TRUE),"*",IF(AND(U253="*",N254=TRUE),"*",IF(AND(AND(L254=TRUE,U253="*"),J254&lt;VLOOKUP(V253+1,tbL!$M$38:$O$43,3)),"*","")))</f>
        <v>*</v>
      </c>
      <c r="V254" s="204">
        <f t="shared" ca="1" si="96"/>
        <v>1</v>
      </c>
      <c r="Y254" s="159">
        <f t="shared" ca="1" si="97"/>
        <v>0</v>
      </c>
      <c r="Z254" s="159" t="str">
        <f t="shared" si="98"/>
        <v/>
      </c>
      <c r="AA254" s="159">
        <f t="shared" ca="1" si="119"/>
        <v>1</v>
      </c>
      <c r="AC254" s="161" t="str">
        <f t="shared" ca="1" si="99"/>
        <v/>
      </c>
      <c r="AD254" s="161">
        <f t="shared" ca="1" si="100"/>
        <v>1</v>
      </c>
      <c r="AE254" s="161" t="str">
        <f t="shared" ca="1" si="121"/>
        <v/>
      </c>
      <c r="AF254" s="161">
        <f t="shared" ca="1" si="102"/>
        <v>1</v>
      </c>
      <c r="AG254" s="161" t="str">
        <f t="shared" ca="1" si="103"/>
        <v/>
      </c>
      <c r="AH254" s="161">
        <f t="shared" ca="1" si="104"/>
        <v>1</v>
      </c>
      <c r="AI254" s="161" t="str">
        <f t="shared" ca="1" si="105"/>
        <v/>
      </c>
      <c r="AJ254" s="161">
        <f t="shared" ca="1" si="106"/>
        <v>1</v>
      </c>
      <c r="AL254" s="161" t="str">
        <f t="shared" ca="1" si="107"/>
        <v/>
      </c>
      <c r="AM254" s="161">
        <f t="shared" ca="1" si="118"/>
        <v>1</v>
      </c>
      <c r="AN254" s="161" t="str">
        <f t="shared" ca="1" si="108"/>
        <v/>
      </c>
      <c r="AO254" s="161">
        <f t="shared" ca="1" si="117"/>
        <v>1</v>
      </c>
      <c r="AP254" s="161" t="str">
        <f t="shared" ca="1" si="109"/>
        <v/>
      </c>
      <c r="AQ254" s="161">
        <f t="shared" ca="1" si="114"/>
        <v>1</v>
      </c>
      <c r="AR254" s="161" t="str">
        <f t="shared" ca="1" si="110"/>
        <v/>
      </c>
      <c r="AS254" s="161">
        <f t="shared" ca="1" si="111"/>
        <v>1</v>
      </c>
      <c r="AT254" s="159">
        <f t="shared" ca="1" si="120"/>
        <v>-1</v>
      </c>
      <c r="AU254" s="210">
        <f t="shared" ca="1" si="94"/>
        <v>14</v>
      </c>
      <c r="AV254" s="209"/>
      <c r="AW254" s="204">
        <f t="shared" si="112"/>
        <v>1803.7500000000002</v>
      </c>
      <c r="AX254" s="159"/>
      <c r="AZ254" s="159"/>
      <c r="BM254" s="207"/>
      <c r="BN254" s="212"/>
      <c r="BP254" s="209"/>
      <c r="BQ254" s="211"/>
      <c r="BR254" s="211"/>
      <c r="BS254" s="211"/>
      <c r="BT254" s="211"/>
      <c r="BU254" s="211"/>
      <c r="BV254" s="211"/>
      <c r="BW254" s="211"/>
      <c r="BX254" s="211"/>
      <c r="BY254" s="211"/>
      <c r="BZ254" s="211"/>
      <c r="CA254" s="209"/>
      <c r="CB254" s="224"/>
      <c r="CC254" s="204"/>
      <c r="CD254" s="204"/>
      <c r="CE254" s="204"/>
      <c r="CF254" s="211"/>
      <c r="CG254" s="211"/>
      <c r="CI254" s="209"/>
      <c r="CJ254" s="209"/>
      <c r="EH254" s="165"/>
      <c r="EI254" s="165"/>
      <c r="EJ254" s="166"/>
      <c r="EK254" s="209"/>
      <c r="EL254" s="211"/>
      <c r="EM254" s="211"/>
      <c r="EN254" s="211"/>
      <c r="EO254" s="211"/>
      <c r="EP254" s="211"/>
      <c r="ES254" s="165"/>
      <c r="ET254" s="165"/>
      <c r="EU254" s="166"/>
      <c r="EV254" s="209"/>
      <c r="EW254" s="211"/>
      <c r="EX254" s="211"/>
      <c r="EY254" s="211"/>
      <c r="EZ254" s="211"/>
      <c r="FA254" s="211"/>
      <c r="FD254" s="165"/>
      <c r="FE254" s="165"/>
      <c r="FF254" s="166"/>
      <c r="FG254" s="209"/>
      <c r="FH254" s="211"/>
      <c r="FI254" s="211"/>
      <c r="FJ254" s="211"/>
      <c r="FK254" s="211"/>
      <c r="FL254" s="211"/>
    </row>
    <row r="255" spans="9:168">
      <c r="I255" s="221">
        <f t="shared" si="115"/>
        <v>251</v>
      </c>
      <c r="J255" s="159">
        <f>'v-t_chart'!C252</f>
        <v>17.8</v>
      </c>
      <c r="K255" s="204">
        <f t="shared" ca="1" si="122"/>
        <v>52.136200000000002</v>
      </c>
      <c r="L255" s="205" t="b">
        <f>IF('Input&amp;Output'!$C$3=10,phase_chart!C252,IF('Input&amp;Output'!$C$3=21,phase_chart!G252,IF('Input&amp;Output'!$C$3=22,phase_chart!K252,IF('Input&amp;Output'!$C$3=31,phase_chart!O252,IF('Input&amp;Output'!$C$3=32,phase_chart!S252,"")))))</f>
        <v>0</v>
      </c>
      <c r="M255" s="206" t="b">
        <f>IF('Input&amp;Output'!$C$3=10,phase_chart!D252,IF('Input&amp;Output'!$C$3=21,phase_chart!H252,IF('Input&amp;Output'!$C$3=22,phase_chart!L252,IF('Input&amp;Output'!$C$3=31,phase_chart!P252,IF('Input&amp;Output'!$C$3=32,phase_chart!T252,"")))))</f>
        <v>0</v>
      </c>
      <c r="N255" s="205" t="b">
        <f>IF('Input&amp;Output'!$C$3=10,phase_chart!E252,IF('Input&amp;Output'!$C$3=21,phase_chart!I252,IF('Input&amp;Output'!$C$3=22,phase_chart!M252,IF('Input&amp;Output'!$C$3=31,phase_chart!Q252,IF('Input&amp;Output'!$C$3=32,phase_chart!U252,"")))))</f>
        <v>1</v>
      </c>
      <c r="P255" s="159">
        <f ca="1">IF(NOT($J255=0),IF($J255&lt;IF($P254=0,0,VLOOKUP(P254,tbL!$M$37:$Q$43,IF(L255=TRUE,2,4))),IF($J255&gt;=VLOOKUP(P254,tbL!$M$37:$Q$43,IF(L255=TRUE,3,5)),$P254,IF(AND(L254=TRUE,L255=TRUE),$P254,$P254-1)),IF(AND(L255=TRUE,J255=VLOOKUP(P254,tbL!$M$37:$Q$43,IF(L255=TRUE,2,4))),P254,IF($P254+1&gt;$C$12,$C$12,$P254+1))),0)</f>
        <v>1</v>
      </c>
      <c r="Q255" s="159">
        <f t="shared" ca="1" si="95"/>
        <v>1</v>
      </c>
      <c r="R255" s="207">
        <f t="shared" si="116"/>
        <v>0</v>
      </c>
      <c r="S255" s="208"/>
      <c r="T255" s="159">
        <f t="shared" si="113"/>
        <v>0</v>
      </c>
      <c r="U255" s="209" t="str">
        <f>IF(AND(T255=-1,N255=TRUE),"*",IF(AND(U254="*",N255=TRUE),"*",IF(AND(AND(L255=TRUE,U254="*"),J255&lt;VLOOKUP(V254+1,tbL!$M$38:$O$43,3)),"*","")))</f>
        <v>*</v>
      </c>
      <c r="V255" s="204">
        <f t="shared" ca="1" si="96"/>
        <v>1</v>
      </c>
      <c r="Y255" s="159">
        <f t="shared" ca="1" si="97"/>
        <v>0</v>
      </c>
      <c r="Z255" s="159" t="str">
        <f t="shared" si="98"/>
        <v/>
      </c>
      <c r="AA255" s="159">
        <f t="shared" ca="1" si="119"/>
        <v>1</v>
      </c>
      <c r="AC255" s="161" t="str">
        <f t="shared" ca="1" si="99"/>
        <v/>
      </c>
      <c r="AD255" s="161">
        <f t="shared" ca="1" si="100"/>
        <v>1</v>
      </c>
      <c r="AE255" s="161" t="str">
        <f t="shared" ca="1" si="121"/>
        <v/>
      </c>
      <c r="AF255" s="161">
        <f t="shared" ca="1" si="102"/>
        <v>1</v>
      </c>
      <c r="AG255" s="161" t="str">
        <f t="shared" ca="1" si="103"/>
        <v/>
      </c>
      <c r="AH255" s="161">
        <f t="shared" ca="1" si="104"/>
        <v>1</v>
      </c>
      <c r="AI255" s="161" t="str">
        <f t="shared" ca="1" si="105"/>
        <v/>
      </c>
      <c r="AJ255" s="161">
        <f t="shared" ca="1" si="106"/>
        <v>1</v>
      </c>
      <c r="AL255" s="161" t="str">
        <f t="shared" ca="1" si="107"/>
        <v/>
      </c>
      <c r="AM255" s="161">
        <f t="shared" ca="1" si="118"/>
        <v>1</v>
      </c>
      <c r="AN255" s="161" t="str">
        <f t="shared" ca="1" si="108"/>
        <v/>
      </c>
      <c r="AO255" s="161">
        <f t="shared" ca="1" si="117"/>
        <v>1</v>
      </c>
      <c r="AP255" s="161" t="str">
        <f t="shared" ca="1" si="109"/>
        <v/>
      </c>
      <c r="AQ255" s="161">
        <f t="shared" ca="1" si="114"/>
        <v>1</v>
      </c>
      <c r="AR255" s="161" t="str">
        <f t="shared" ca="1" si="110"/>
        <v/>
      </c>
      <c r="AS255" s="161">
        <f t="shared" ca="1" si="111"/>
        <v>1</v>
      </c>
      <c r="AT255" s="159">
        <f t="shared" ca="1" si="120"/>
        <v>-1</v>
      </c>
      <c r="AU255" s="210">
        <f t="shared" ca="1" si="94"/>
        <v>14</v>
      </c>
      <c r="AV255" s="209"/>
      <c r="AW255" s="204">
        <f t="shared" si="112"/>
        <v>1808.6944444444446</v>
      </c>
      <c r="AX255" s="159"/>
      <c r="AZ255" s="159"/>
      <c r="BM255" s="207"/>
      <c r="BN255" s="212"/>
      <c r="BP255" s="209"/>
      <c r="BQ255" s="211"/>
      <c r="BR255" s="211"/>
      <c r="BS255" s="211"/>
      <c r="BT255" s="211"/>
      <c r="BU255" s="211"/>
      <c r="BV255" s="211"/>
      <c r="BW255" s="211"/>
      <c r="BX255" s="211"/>
      <c r="BY255" s="211"/>
      <c r="BZ255" s="211"/>
      <c r="CA255" s="209"/>
      <c r="CB255" s="224"/>
      <c r="CC255" s="204"/>
      <c r="CD255" s="204"/>
      <c r="CE255" s="204"/>
      <c r="CF255" s="211"/>
      <c r="CG255" s="211"/>
      <c r="CI255" s="209"/>
      <c r="CJ255" s="209"/>
      <c r="EH255" s="165"/>
      <c r="EI255" s="165"/>
      <c r="EJ255" s="166"/>
      <c r="EK255" s="209"/>
      <c r="EL255" s="211"/>
      <c r="EM255" s="211"/>
      <c r="EN255" s="211"/>
      <c r="EO255" s="211"/>
      <c r="EP255" s="211"/>
      <c r="ES255" s="165"/>
      <c r="ET255" s="165"/>
      <c r="EU255" s="166"/>
      <c r="EV255" s="209"/>
      <c r="EW255" s="211"/>
      <c r="EX255" s="211"/>
      <c r="EY255" s="211"/>
      <c r="EZ255" s="211"/>
      <c r="FA255" s="211"/>
      <c r="FD255" s="165"/>
      <c r="FE255" s="165"/>
      <c r="FF255" s="166"/>
      <c r="FG255" s="209"/>
      <c r="FH255" s="211"/>
      <c r="FI255" s="211"/>
      <c r="FJ255" s="211"/>
      <c r="FK255" s="211"/>
      <c r="FL255" s="211"/>
    </row>
    <row r="256" spans="9:168">
      <c r="I256" s="221">
        <f t="shared" si="115"/>
        <v>252</v>
      </c>
      <c r="J256" s="159">
        <f>'v-t_chart'!C253</f>
        <v>15.3</v>
      </c>
      <c r="K256" s="204">
        <f t="shared" ca="1" si="122"/>
        <v>44.813699999999997</v>
      </c>
      <c r="L256" s="205" t="b">
        <f>IF('Input&amp;Output'!$C$3=10,phase_chart!C253,IF('Input&amp;Output'!$C$3=21,phase_chart!G253,IF('Input&amp;Output'!$C$3=22,phase_chart!K253,IF('Input&amp;Output'!$C$3=31,phase_chart!O253,IF('Input&amp;Output'!$C$3=32,phase_chart!S253,"")))))</f>
        <v>0</v>
      </c>
      <c r="M256" s="206" t="b">
        <f>IF('Input&amp;Output'!$C$3=10,phase_chart!D253,IF('Input&amp;Output'!$C$3=21,phase_chart!H253,IF('Input&amp;Output'!$C$3=22,phase_chart!L253,IF('Input&amp;Output'!$C$3=31,phase_chart!P253,IF('Input&amp;Output'!$C$3=32,phase_chart!T253,"")))))</f>
        <v>0</v>
      </c>
      <c r="N256" s="205" t="b">
        <f>IF('Input&amp;Output'!$C$3=10,phase_chart!E253,IF('Input&amp;Output'!$C$3=21,phase_chart!I253,IF('Input&amp;Output'!$C$3=22,phase_chart!M253,IF('Input&amp;Output'!$C$3=31,phase_chart!Q253,IF('Input&amp;Output'!$C$3=32,phase_chart!U253,"")))))</f>
        <v>1</v>
      </c>
      <c r="P256" s="159">
        <f ca="1">IF(NOT($J256=0),IF($J256&lt;IF($P255=0,0,VLOOKUP(P255,tbL!$M$37:$Q$43,IF(L256=TRUE,2,4))),IF($J256&gt;=VLOOKUP(P255,tbL!$M$37:$Q$43,IF(L256=TRUE,3,5)),$P255,IF(AND(L255=TRUE,L256=TRUE),$P255,$P255-1)),IF(AND(L256=TRUE,J256=VLOOKUP(P255,tbL!$M$37:$Q$43,IF(L256=TRUE,2,4))),P255,IF($P255+1&gt;$C$12,$C$12,$P255+1))),0)</f>
        <v>1</v>
      </c>
      <c r="Q256" s="159">
        <f t="shared" ca="1" si="95"/>
        <v>1</v>
      </c>
      <c r="R256" s="207">
        <f t="shared" si="116"/>
        <v>0</v>
      </c>
      <c r="S256" s="208"/>
      <c r="T256" s="159">
        <f t="shared" si="113"/>
        <v>0</v>
      </c>
      <c r="U256" s="209" t="str">
        <f>IF(AND(T256=-1,N256=TRUE),"*",IF(AND(U255="*",N256=TRUE),"*",IF(AND(AND(L256=TRUE,U255="*"),J256&lt;VLOOKUP(V255+1,tbL!$M$38:$O$43,3)),"*","")))</f>
        <v>*</v>
      </c>
      <c r="V256" s="204">
        <f t="shared" ca="1" si="96"/>
        <v>1</v>
      </c>
      <c r="Y256" s="159">
        <f t="shared" ca="1" si="97"/>
        <v>0</v>
      </c>
      <c r="Z256" s="159" t="str">
        <f t="shared" si="98"/>
        <v/>
      </c>
      <c r="AA256" s="159">
        <f t="shared" ca="1" si="119"/>
        <v>1</v>
      </c>
      <c r="AC256" s="161" t="str">
        <f t="shared" ca="1" si="99"/>
        <v/>
      </c>
      <c r="AD256" s="161">
        <f t="shared" ca="1" si="100"/>
        <v>1</v>
      </c>
      <c r="AE256" s="161" t="str">
        <f t="shared" ca="1" si="121"/>
        <v/>
      </c>
      <c r="AF256" s="161">
        <f t="shared" ca="1" si="102"/>
        <v>1</v>
      </c>
      <c r="AG256" s="161" t="str">
        <f t="shared" ca="1" si="103"/>
        <v/>
      </c>
      <c r="AH256" s="161">
        <f t="shared" ca="1" si="104"/>
        <v>1</v>
      </c>
      <c r="AI256" s="161" t="str">
        <f t="shared" ca="1" si="105"/>
        <v/>
      </c>
      <c r="AJ256" s="161">
        <f t="shared" ca="1" si="106"/>
        <v>1</v>
      </c>
      <c r="AL256" s="161" t="str">
        <f t="shared" ca="1" si="107"/>
        <v/>
      </c>
      <c r="AM256" s="161">
        <f t="shared" ca="1" si="118"/>
        <v>1</v>
      </c>
      <c r="AN256" s="161" t="str">
        <f t="shared" ca="1" si="108"/>
        <v/>
      </c>
      <c r="AO256" s="161">
        <f t="shared" ca="1" si="117"/>
        <v>1</v>
      </c>
      <c r="AP256" s="161" t="str">
        <f t="shared" ca="1" si="109"/>
        <v/>
      </c>
      <c r="AQ256" s="161">
        <f t="shared" ca="1" si="114"/>
        <v>1</v>
      </c>
      <c r="AR256" s="161" t="str">
        <f t="shared" ca="1" si="110"/>
        <v/>
      </c>
      <c r="AS256" s="161">
        <f t="shared" ca="1" si="111"/>
        <v>1</v>
      </c>
      <c r="AT256" s="159">
        <f t="shared" ca="1" si="120"/>
        <v>-1</v>
      </c>
      <c r="AU256" s="210">
        <f t="shared" ca="1" si="94"/>
        <v>14</v>
      </c>
      <c r="AV256" s="209"/>
      <c r="AW256" s="204">
        <f t="shared" si="112"/>
        <v>1812.9444444444446</v>
      </c>
      <c r="AX256" s="159"/>
      <c r="AZ256" s="159"/>
      <c r="BM256" s="207"/>
      <c r="BN256" s="212"/>
      <c r="BP256" s="209"/>
      <c r="BQ256" s="211"/>
      <c r="BR256" s="211"/>
      <c r="BS256" s="211"/>
      <c r="BT256" s="211"/>
      <c r="BU256" s="211"/>
      <c r="BV256" s="211"/>
      <c r="BW256" s="211"/>
      <c r="BX256" s="211"/>
      <c r="BY256" s="211"/>
      <c r="BZ256" s="211"/>
      <c r="CA256" s="209"/>
      <c r="CB256" s="224"/>
      <c r="CC256" s="204"/>
      <c r="CD256" s="204"/>
      <c r="CE256" s="204"/>
      <c r="CF256" s="211"/>
      <c r="CG256" s="211"/>
      <c r="CI256" s="209"/>
      <c r="CJ256" s="209"/>
      <c r="EH256" s="165"/>
      <c r="EI256" s="165"/>
      <c r="EJ256" s="166"/>
      <c r="EK256" s="209"/>
      <c r="EL256" s="211"/>
      <c r="EM256" s="211"/>
      <c r="EN256" s="211"/>
      <c r="EO256" s="211"/>
      <c r="EP256" s="211"/>
      <c r="ES256" s="165"/>
      <c r="ET256" s="165"/>
      <c r="EU256" s="166"/>
      <c r="EV256" s="209"/>
      <c r="EW256" s="211"/>
      <c r="EX256" s="211"/>
      <c r="EY256" s="211"/>
      <c r="EZ256" s="211"/>
      <c r="FA256" s="211"/>
      <c r="FD256" s="165"/>
      <c r="FE256" s="165"/>
      <c r="FF256" s="166"/>
      <c r="FG256" s="209"/>
      <c r="FH256" s="211"/>
      <c r="FI256" s="211"/>
      <c r="FJ256" s="211"/>
      <c r="FK256" s="211"/>
      <c r="FL256" s="211"/>
    </row>
    <row r="257" spans="9:168">
      <c r="I257" s="221">
        <f t="shared" si="115"/>
        <v>253</v>
      </c>
      <c r="J257" s="159">
        <f>'v-t_chart'!C254</f>
        <v>11.5</v>
      </c>
      <c r="K257" s="204">
        <f t="shared" ca="1" si="122"/>
        <v>33.683499999999995</v>
      </c>
      <c r="L257" s="205" t="b">
        <f>IF('Input&amp;Output'!$C$3=10,phase_chart!C254,IF('Input&amp;Output'!$C$3=21,phase_chart!G254,IF('Input&amp;Output'!$C$3=22,phase_chart!K254,IF('Input&amp;Output'!$C$3=31,phase_chart!O254,IF('Input&amp;Output'!$C$3=32,phase_chart!S254,"")))))</f>
        <v>0</v>
      </c>
      <c r="M257" s="206" t="b">
        <f>IF('Input&amp;Output'!$C$3=10,phase_chart!D254,IF('Input&amp;Output'!$C$3=21,phase_chart!H254,IF('Input&amp;Output'!$C$3=22,phase_chart!L254,IF('Input&amp;Output'!$C$3=31,phase_chart!P254,IF('Input&amp;Output'!$C$3=32,phase_chart!T254,"")))))</f>
        <v>0</v>
      </c>
      <c r="N257" s="205" t="b">
        <f>IF('Input&amp;Output'!$C$3=10,phase_chart!E254,IF('Input&amp;Output'!$C$3=21,phase_chart!I254,IF('Input&amp;Output'!$C$3=22,phase_chart!M254,IF('Input&amp;Output'!$C$3=31,phase_chart!Q254,IF('Input&amp;Output'!$C$3=32,phase_chart!U254,"")))))</f>
        <v>1</v>
      </c>
      <c r="P257" s="159">
        <f ca="1">IF(NOT($J257=0),IF($J257&lt;IF($P256=0,0,VLOOKUP(P256,tbL!$M$37:$Q$43,IF(L257=TRUE,2,4))),IF($J257&gt;=VLOOKUP(P256,tbL!$M$37:$Q$43,IF(L257=TRUE,3,5)),$P256,IF(AND(L256=TRUE,L257=TRUE),$P256,$P256-1)),IF(AND(L257=TRUE,J257=VLOOKUP(P256,tbL!$M$37:$Q$43,IF(L257=TRUE,2,4))),P256,IF($P256+1&gt;$C$12,$C$12,$P256+1))),0)</f>
        <v>1</v>
      </c>
      <c r="Q257" s="159">
        <f t="shared" ca="1" si="95"/>
        <v>1</v>
      </c>
      <c r="R257" s="207">
        <f t="shared" si="116"/>
        <v>0</v>
      </c>
      <c r="S257" s="208"/>
      <c r="T257" s="159">
        <f t="shared" si="113"/>
        <v>0</v>
      </c>
      <c r="U257" s="209" t="str">
        <f>IF(AND(T257=-1,N257=TRUE),"*",IF(AND(U256="*",N257=TRUE),"*",IF(AND(AND(L257=TRUE,U256="*"),J257&lt;VLOOKUP(V256+1,tbL!$M$38:$O$43,3)),"*","")))</f>
        <v>*</v>
      </c>
      <c r="V257" s="204">
        <f t="shared" ca="1" si="96"/>
        <v>1</v>
      </c>
      <c r="Y257" s="159">
        <f t="shared" ca="1" si="97"/>
        <v>0</v>
      </c>
      <c r="Z257" s="159" t="str">
        <f t="shared" si="98"/>
        <v/>
      </c>
      <c r="AA257" s="159">
        <f t="shared" ca="1" si="119"/>
        <v>1</v>
      </c>
      <c r="AC257" s="161" t="str">
        <f t="shared" ca="1" si="99"/>
        <v/>
      </c>
      <c r="AD257" s="161">
        <f t="shared" ca="1" si="100"/>
        <v>1</v>
      </c>
      <c r="AE257" s="161" t="str">
        <f t="shared" ca="1" si="121"/>
        <v/>
      </c>
      <c r="AF257" s="161">
        <f t="shared" ca="1" si="102"/>
        <v>1</v>
      </c>
      <c r="AG257" s="161" t="str">
        <f t="shared" ca="1" si="103"/>
        <v/>
      </c>
      <c r="AH257" s="161">
        <f t="shared" ca="1" si="104"/>
        <v>1</v>
      </c>
      <c r="AI257" s="161" t="str">
        <f t="shared" ca="1" si="105"/>
        <v/>
      </c>
      <c r="AJ257" s="161">
        <f t="shared" ca="1" si="106"/>
        <v>1</v>
      </c>
      <c r="AL257" s="161" t="str">
        <f t="shared" ca="1" si="107"/>
        <v/>
      </c>
      <c r="AM257" s="161">
        <f t="shared" ca="1" si="118"/>
        <v>1</v>
      </c>
      <c r="AN257" s="161" t="str">
        <f t="shared" ca="1" si="108"/>
        <v/>
      </c>
      <c r="AO257" s="161">
        <f t="shared" ca="1" si="117"/>
        <v>1</v>
      </c>
      <c r="AP257" s="161" t="str">
        <f t="shared" ca="1" si="109"/>
        <v/>
      </c>
      <c r="AQ257" s="161">
        <f t="shared" ca="1" si="114"/>
        <v>1</v>
      </c>
      <c r="AR257" s="161" t="str">
        <f t="shared" ca="1" si="110"/>
        <v/>
      </c>
      <c r="AS257" s="161">
        <f t="shared" ca="1" si="111"/>
        <v>1</v>
      </c>
      <c r="AT257" s="159">
        <f t="shared" ca="1" si="120"/>
        <v>-1</v>
      </c>
      <c r="AU257" s="210">
        <f t="shared" ca="1" si="94"/>
        <v>14</v>
      </c>
      <c r="AV257" s="209"/>
      <c r="AW257" s="204">
        <f t="shared" si="112"/>
        <v>1816.1388888888889</v>
      </c>
      <c r="AX257" s="159"/>
      <c r="AZ257" s="159"/>
      <c r="BM257" s="207"/>
      <c r="BN257" s="212"/>
      <c r="BP257" s="209"/>
      <c r="BQ257" s="211"/>
      <c r="BR257" s="211"/>
      <c r="BS257" s="211"/>
      <c r="BT257" s="211"/>
      <c r="BU257" s="211"/>
      <c r="BV257" s="211"/>
      <c r="BW257" s="211"/>
      <c r="BX257" s="211"/>
      <c r="BY257" s="211"/>
      <c r="BZ257" s="211"/>
      <c r="CA257" s="209"/>
      <c r="CB257" s="224"/>
      <c r="CC257" s="204"/>
      <c r="CD257" s="204"/>
      <c r="CE257" s="204"/>
      <c r="CF257" s="211"/>
      <c r="CG257" s="211"/>
      <c r="CI257" s="209"/>
      <c r="CJ257" s="209"/>
      <c r="EH257" s="165"/>
      <c r="EI257" s="165"/>
      <c r="EJ257" s="166"/>
      <c r="EK257" s="209"/>
      <c r="EL257" s="211"/>
      <c r="EM257" s="211"/>
      <c r="EN257" s="211"/>
      <c r="EO257" s="211"/>
      <c r="EP257" s="211"/>
      <c r="ES257" s="165"/>
      <c r="ET257" s="165"/>
      <c r="EU257" s="166"/>
      <c r="EV257" s="209"/>
      <c r="EW257" s="211"/>
      <c r="EX257" s="211"/>
      <c r="EY257" s="211"/>
      <c r="EZ257" s="211"/>
      <c r="FA257" s="211"/>
      <c r="FD257" s="165"/>
      <c r="FE257" s="165"/>
      <c r="FF257" s="166"/>
      <c r="FG257" s="209"/>
      <c r="FH257" s="211"/>
      <c r="FI257" s="211"/>
      <c r="FJ257" s="211"/>
      <c r="FK257" s="211"/>
      <c r="FL257" s="211"/>
    </row>
    <row r="258" spans="9:168">
      <c r="I258" s="221">
        <f t="shared" si="115"/>
        <v>254</v>
      </c>
      <c r="J258" s="159">
        <f>'v-t_chart'!C255</f>
        <v>7.2</v>
      </c>
      <c r="K258" s="204">
        <f t="shared" ca="1" si="122"/>
        <v>21.088799999999999</v>
      </c>
      <c r="L258" s="205" t="b">
        <f>IF('Input&amp;Output'!$C$3=10,phase_chart!C255,IF('Input&amp;Output'!$C$3=21,phase_chart!G255,IF('Input&amp;Output'!$C$3=22,phase_chart!K255,IF('Input&amp;Output'!$C$3=31,phase_chart!O255,IF('Input&amp;Output'!$C$3=32,phase_chart!S255,"")))))</f>
        <v>0</v>
      </c>
      <c r="M258" s="206" t="b">
        <f>IF('Input&amp;Output'!$C$3=10,phase_chart!D255,IF('Input&amp;Output'!$C$3=21,phase_chart!H255,IF('Input&amp;Output'!$C$3=22,phase_chart!L255,IF('Input&amp;Output'!$C$3=31,phase_chart!P255,IF('Input&amp;Output'!$C$3=32,phase_chart!T255,"")))))</f>
        <v>0</v>
      </c>
      <c r="N258" s="205" t="b">
        <f>IF('Input&amp;Output'!$C$3=10,phase_chart!E255,IF('Input&amp;Output'!$C$3=21,phase_chart!I255,IF('Input&amp;Output'!$C$3=22,phase_chart!M255,IF('Input&amp;Output'!$C$3=31,phase_chart!Q255,IF('Input&amp;Output'!$C$3=32,phase_chart!U255,"")))))</f>
        <v>1</v>
      </c>
      <c r="P258" s="159">
        <f ca="1">IF(NOT($J258=0),IF($J258&lt;IF($P257=0,0,VLOOKUP(P257,tbL!$M$37:$Q$43,IF(L258=TRUE,2,4))),IF($J258&gt;=VLOOKUP(P257,tbL!$M$37:$Q$43,IF(L258=TRUE,3,5)),$P257,IF(AND(L257=TRUE,L258=TRUE),$P257,$P257-1)),IF(AND(L258=TRUE,J258=VLOOKUP(P257,tbL!$M$37:$Q$43,IF(L258=TRUE,2,4))),P257,IF($P257+1&gt;$C$12,$C$12,$P257+1))),0)</f>
        <v>1</v>
      </c>
      <c r="Q258" s="159">
        <f t="shared" ca="1" si="95"/>
        <v>1</v>
      </c>
      <c r="R258" s="207">
        <f t="shared" si="116"/>
        <v>0</v>
      </c>
      <c r="S258" s="208"/>
      <c r="T258" s="159">
        <f t="shared" si="113"/>
        <v>0</v>
      </c>
      <c r="U258" s="209" t="str">
        <f>IF(AND(T258=-1,N258=TRUE),"*",IF(AND(U257="*",N258=TRUE),"*",IF(AND(AND(L258=TRUE,U257="*"),J258&lt;VLOOKUP(V257+1,tbL!$M$38:$O$43,3)),"*","")))</f>
        <v>*</v>
      </c>
      <c r="V258" s="204">
        <f t="shared" ca="1" si="96"/>
        <v>1</v>
      </c>
      <c r="Y258" s="159">
        <f t="shared" ca="1" si="97"/>
        <v>0</v>
      </c>
      <c r="Z258" s="159" t="str">
        <f t="shared" si="98"/>
        <v/>
      </c>
      <c r="AA258" s="159">
        <f t="shared" ca="1" si="119"/>
        <v>1</v>
      </c>
      <c r="AC258" s="161" t="str">
        <f t="shared" ca="1" si="99"/>
        <v/>
      </c>
      <c r="AD258" s="161">
        <f t="shared" ca="1" si="100"/>
        <v>1</v>
      </c>
      <c r="AE258" s="161" t="str">
        <f t="shared" ca="1" si="121"/>
        <v/>
      </c>
      <c r="AF258" s="161">
        <f t="shared" ca="1" si="102"/>
        <v>1</v>
      </c>
      <c r="AG258" s="161" t="str">
        <f t="shared" ca="1" si="103"/>
        <v/>
      </c>
      <c r="AH258" s="161">
        <f t="shared" ca="1" si="104"/>
        <v>1</v>
      </c>
      <c r="AI258" s="161" t="str">
        <f t="shared" ca="1" si="105"/>
        <v/>
      </c>
      <c r="AJ258" s="161">
        <f t="shared" ca="1" si="106"/>
        <v>1</v>
      </c>
      <c r="AL258" s="161" t="str">
        <f t="shared" ca="1" si="107"/>
        <v/>
      </c>
      <c r="AM258" s="161">
        <f t="shared" ca="1" si="118"/>
        <v>1</v>
      </c>
      <c r="AN258" s="161" t="str">
        <f t="shared" ca="1" si="108"/>
        <v/>
      </c>
      <c r="AO258" s="161">
        <f t="shared" ca="1" si="117"/>
        <v>1</v>
      </c>
      <c r="AP258" s="161" t="str">
        <f t="shared" ca="1" si="109"/>
        <v/>
      </c>
      <c r="AQ258" s="161">
        <f t="shared" ca="1" si="114"/>
        <v>1</v>
      </c>
      <c r="AR258" s="161" t="str">
        <f t="shared" ca="1" si="110"/>
        <v/>
      </c>
      <c r="AS258" s="161">
        <f t="shared" ca="1" si="111"/>
        <v>1</v>
      </c>
      <c r="AT258" s="159">
        <f t="shared" ca="1" si="120"/>
        <v>-1</v>
      </c>
      <c r="AU258" s="210">
        <f t="shared" ca="1" si="94"/>
        <v>14</v>
      </c>
      <c r="AV258" s="209"/>
      <c r="AW258" s="204">
        <f t="shared" si="112"/>
        <v>1818.1388888888889</v>
      </c>
      <c r="AX258" s="159"/>
      <c r="AZ258" s="159"/>
      <c r="BM258" s="207"/>
      <c r="BN258" s="212"/>
      <c r="BP258" s="209"/>
      <c r="BQ258" s="211"/>
      <c r="BR258" s="211"/>
      <c r="BS258" s="211"/>
      <c r="BT258" s="211"/>
      <c r="BU258" s="211"/>
      <c r="BV258" s="211"/>
      <c r="BW258" s="211"/>
      <c r="BX258" s="211"/>
      <c r="BY258" s="211"/>
      <c r="BZ258" s="211"/>
      <c r="CA258" s="209"/>
      <c r="CB258" s="224"/>
      <c r="CC258" s="204"/>
      <c r="CD258" s="204"/>
      <c r="CE258" s="204"/>
      <c r="CF258" s="211"/>
      <c r="CG258" s="211"/>
      <c r="CI258" s="209"/>
      <c r="CJ258" s="209"/>
      <c r="EH258" s="165"/>
      <c r="EI258" s="165"/>
      <c r="EJ258" s="166"/>
      <c r="EK258" s="209"/>
      <c r="EL258" s="211"/>
      <c r="EM258" s="211"/>
      <c r="EN258" s="211"/>
      <c r="EO258" s="211"/>
      <c r="EP258" s="211"/>
      <c r="ES258" s="165"/>
      <c r="ET258" s="165"/>
      <c r="EU258" s="166"/>
      <c r="EV258" s="209"/>
      <c r="EW258" s="211"/>
      <c r="EX258" s="211"/>
      <c r="EY258" s="211"/>
      <c r="EZ258" s="211"/>
      <c r="FA258" s="211"/>
      <c r="FD258" s="165"/>
      <c r="FE258" s="165"/>
      <c r="FF258" s="166"/>
      <c r="FG258" s="209"/>
      <c r="FH258" s="211"/>
      <c r="FI258" s="211"/>
      <c r="FJ258" s="211"/>
      <c r="FK258" s="211"/>
      <c r="FL258" s="211"/>
    </row>
    <row r="259" spans="9:168">
      <c r="I259" s="221">
        <f t="shared" si="115"/>
        <v>255</v>
      </c>
      <c r="J259" s="159">
        <f>'v-t_chart'!C256</f>
        <v>2.5</v>
      </c>
      <c r="K259" s="204">
        <f t="shared" ca="1" si="122"/>
        <v>7.3224999999999998</v>
      </c>
      <c r="L259" s="205" t="b">
        <f>IF('Input&amp;Output'!$C$3=10,phase_chart!C256,IF('Input&amp;Output'!$C$3=21,phase_chart!G256,IF('Input&amp;Output'!$C$3=22,phase_chart!K256,IF('Input&amp;Output'!$C$3=31,phase_chart!O256,IF('Input&amp;Output'!$C$3=32,phase_chart!S256,"")))))</f>
        <v>0</v>
      </c>
      <c r="M259" s="206" t="b">
        <f>IF('Input&amp;Output'!$C$3=10,phase_chart!D256,IF('Input&amp;Output'!$C$3=21,phase_chart!H256,IF('Input&amp;Output'!$C$3=22,phase_chart!L256,IF('Input&amp;Output'!$C$3=31,phase_chart!P256,IF('Input&amp;Output'!$C$3=32,phase_chart!T256,"")))))</f>
        <v>0</v>
      </c>
      <c r="N259" s="205" t="b">
        <f>IF('Input&amp;Output'!$C$3=10,phase_chart!E256,IF('Input&amp;Output'!$C$3=21,phase_chart!I256,IF('Input&amp;Output'!$C$3=22,phase_chart!M256,IF('Input&amp;Output'!$C$3=31,phase_chart!Q256,IF('Input&amp;Output'!$C$3=32,phase_chart!U256,"")))))</f>
        <v>1</v>
      </c>
      <c r="P259" s="159">
        <f ca="1">IF(NOT($J259=0),IF($J259&lt;IF($P258=0,0,VLOOKUP(P258,tbL!$M$37:$Q$43,IF(L259=TRUE,2,4))),IF($J259&gt;=VLOOKUP(P258,tbL!$M$37:$Q$43,IF(L259=TRUE,3,5)),$P258,IF(AND(L258=TRUE,L259=TRUE),$P258,$P258-1)),IF(AND(L259=TRUE,J259=VLOOKUP(P258,tbL!$M$37:$Q$43,IF(L259=TRUE,2,4))),P258,IF($P258+1&gt;$C$12,$C$12,$P258+1))),0)</f>
        <v>1</v>
      </c>
      <c r="Q259" s="159">
        <f t="shared" ca="1" si="95"/>
        <v>1</v>
      </c>
      <c r="R259" s="207">
        <f t="shared" si="116"/>
        <v>0</v>
      </c>
      <c r="S259" s="208"/>
      <c r="T259" s="159">
        <f t="shared" si="113"/>
        <v>0</v>
      </c>
      <c r="U259" s="209" t="str">
        <f>IF(AND(T259=-1,N259=TRUE),"*",IF(AND(U258="*",N259=TRUE),"*",IF(AND(AND(L259=TRUE,U258="*"),J259&lt;VLOOKUP(V258+1,tbL!$M$38:$O$43,3)),"*","")))</f>
        <v>*</v>
      </c>
      <c r="V259" s="204">
        <f t="shared" ca="1" si="96"/>
        <v>1</v>
      </c>
      <c r="Y259" s="159">
        <f t="shared" ca="1" si="97"/>
        <v>0</v>
      </c>
      <c r="Z259" s="159" t="str">
        <f t="shared" si="98"/>
        <v/>
      </c>
      <c r="AA259" s="159">
        <f t="shared" ca="1" si="119"/>
        <v>1</v>
      </c>
      <c r="AC259" s="161" t="str">
        <f t="shared" ca="1" si="99"/>
        <v/>
      </c>
      <c r="AD259" s="161">
        <f t="shared" ca="1" si="100"/>
        <v>1</v>
      </c>
      <c r="AE259" s="161" t="str">
        <f t="shared" ca="1" si="121"/>
        <v/>
      </c>
      <c r="AF259" s="161">
        <f t="shared" ca="1" si="102"/>
        <v>1</v>
      </c>
      <c r="AG259" s="161" t="str">
        <f t="shared" ca="1" si="103"/>
        <v/>
      </c>
      <c r="AH259" s="161">
        <f t="shared" ca="1" si="104"/>
        <v>1</v>
      </c>
      <c r="AI259" s="161" t="str">
        <f t="shared" ca="1" si="105"/>
        <v/>
      </c>
      <c r="AJ259" s="161">
        <f t="shared" ca="1" si="106"/>
        <v>1</v>
      </c>
      <c r="AL259" s="161" t="str">
        <f t="shared" ca="1" si="107"/>
        <v/>
      </c>
      <c r="AM259" s="161">
        <f t="shared" ca="1" si="118"/>
        <v>1</v>
      </c>
      <c r="AN259" s="161" t="str">
        <f t="shared" ca="1" si="108"/>
        <v/>
      </c>
      <c r="AO259" s="161">
        <f t="shared" ca="1" si="117"/>
        <v>1</v>
      </c>
      <c r="AP259" s="161" t="str">
        <f t="shared" ca="1" si="109"/>
        <v/>
      </c>
      <c r="AQ259" s="161">
        <f t="shared" ca="1" si="114"/>
        <v>1</v>
      </c>
      <c r="AR259" s="161" t="str">
        <f t="shared" ca="1" si="110"/>
        <v/>
      </c>
      <c r="AS259" s="161">
        <f t="shared" ca="1" si="111"/>
        <v>1</v>
      </c>
      <c r="AT259" s="159">
        <f t="shared" ca="1" si="120"/>
        <v>-1</v>
      </c>
      <c r="AU259" s="210">
        <f t="shared" ca="1" si="94"/>
        <v>14</v>
      </c>
      <c r="AV259" s="209"/>
      <c r="AW259" s="204">
        <f t="shared" si="112"/>
        <v>1818.8333333333333</v>
      </c>
      <c r="AX259" s="159"/>
      <c r="AZ259" s="159"/>
      <c r="BM259" s="207"/>
      <c r="BN259" s="212"/>
      <c r="BP259" s="209"/>
      <c r="BQ259" s="211"/>
      <c r="BR259" s="211"/>
      <c r="BS259" s="211"/>
      <c r="BT259" s="211"/>
      <c r="BU259" s="211"/>
      <c r="BV259" s="211"/>
      <c r="BW259" s="211"/>
      <c r="BX259" s="211"/>
      <c r="BY259" s="211"/>
      <c r="BZ259" s="211"/>
      <c r="CA259" s="209"/>
      <c r="CB259" s="224"/>
      <c r="CC259" s="204"/>
      <c r="CD259" s="204"/>
      <c r="CE259" s="204"/>
      <c r="CF259" s="211"/>
      <c r="CG259" s="211"/>
      <c r="CI259" s="209"/>
      <c r="CJ259" s="209"/>
      <c r="EH259" s="165"/>
      <c r="EI259" s="165"/>
      <c r="EJ259" s="166"/>
      <c r="EK259" s="209"/>
      <c r="EL259" s="211"/>
      <c r="EM259" s="211"/>
      <c r="EN259" s="211"/>
      <c r="EO259" s="211"/>
      <c r="EP259" s="211"/>
      <c r="ES259" s="165"/>
      <c r="ET259" s="165"/>
      <c r="EU259" s="166"/>
      <c r="EV259" s="209"/>
      <c r="EW259" s="211"/>
      <c r="EX259" s="211"/>
      <c r="EY259" s="211"/>
      <c r="EZ259" s="211"/>
      <c r="FA259" s="211"/>
      <c r="FD259" s="165"/>
      <c r="FE259" s="165"/>
      <c r="FF259" s="166"/>
      <c r="FG259" s="209"/>
      <c r="FH259" s="211"/>
      <c r="FI259" s="211"/>
      <c r="FJ259" s="211"/>
      <c r="FK259" s="211"/>
      <c r="FL259" s="211"/>
    </row>
    <row r="260" spans="9:168">
      <c r="I260" s="221">
        <f t="shared" si="115"/>
        <v>256</v>
      </c>
      <c r="J260" s="159">
        <f>'v-t_chart'!C257</f>
        <v>0</v>
      </c>
      <c r="K260" s="204">
        <f t="shared" si="122"/>
        <v>0</v>
      </c>
      <c r="L260" s="205" t="b">
        <f>IF('Input&amp;Output'!$C$3=10,phase_chart!C257,IF('Input&amp;Output'!$C$3=21,phase_chart!G257,IF('Input&amp;Output'!$C$3=22,phase_chart!K257,IF('Input&amp;Output'!$C$3=31,phase_chart!O257,IF('Input&amp;Output'!$C$3=32,phase_chart!S257,"")))))</f>
        <v>0</v>
      </c>
      <c r="M260" s="206" t="b">
        <f>IF('Input&amp;Output'!$C$3=10,phase_chart!D257,IF('Input&amp;Output'!$C$3=21,phase_chart!H257,IF('Input&amp;Output'!$C$3=22,phase_chart!L257,IF('Input&amp;Output'!$C$3=31,phase_chart!P257,IF('Input&amp;Output'!$C$3=32,phase_chart!T257,"")))))</f>
        <v>0</v>
      </c>
      <c r="N260" s="205" t="b">
        <f>IF('Input&amp;Output'!$C$3=10,phase_chart!E257,IF('Input&amp;Output'!$C$3=21,phase_chart!I257,IF('Input&amp;Output'!$C$3=22,phase_chart!M257,IF('Input&amp;Output'!$C$3=31,phase_chart!Q257,IF('Input&amp;Output'!$C$3=32,phase_chart!U257,"")))))</f>
        <v>0</v>
      </c>
      <c r="P260" s="159">
        <f>IF(NOT($J260=0),IF($J260&lt;IF($P259=0,0,VLOOKUP(P259,tbL!$M$37:$Q$43,IF(L260=TRUE,2,4))),IF($J260&gt;=VLOOKUP(P259,tbL!$M$37:$Q$43,IF(L260=TRUE,3,5)),$P259,IF(AND(L259=TRUE,L260=TRUE),$P259,$P259-1)),IF(AND(L260=TRUE,J260=VLOOKUP(P259,tbL!$M$37:$Q$43,IF(L260=TRUE,2,4))),P259,IF($P259+1&gt;$C$12,$C$12,$P259+1))),0)</f>
        <v>0</v>
      </c>
      <c r="Q260" s="159">
        <f t="shared" si="95"/>
        <v>0</v>
      </c>
      <c r="R260" s="207">
        <f t="shared" si="116"/>
        <v>0</v>
      </c>
      <c r="S260" s="208"/>
      <c r="T260" s="159">
        <f t="shared" si="113"/>
        <v>0</v>
      </c>
      <c r="U260" s="209" t="str">
        <f ca="1">IF(AND(T260=-1,N260=TRUE),"*",IF(AND(U259="*",N260=TRUE),"*",IF(AND(AND(L260=TRUE,U259="*"),J260&lt;VLOOKUP(V259+1,tbL!$M$38:$O$43,3)),"*","")))</f>
        <v/>
      </c>
      <c r="V260" s="204">
        <f t="shared" ca="1" si="96"/>
        <v>0</v>
      </c>
      <c r="Y260" s="159" t="str">
        <f t="shared" ca="1" si="97"/>
        <v/>
      </c>
      <c r="Z260" s="159" t="str">
        <f t="shared" si="98"/>
        <v/>
      </c>
      <c r="AA260" s="159">
        <f t="shared" ca="1" si="119"/>
        <v>0</v>
      </c>
      <c r="AC260" s="161" t="str">
        <f t="shared" ca="1" si="99"/>
        <v/>
      </c>
      <c r="AD260" s="161">
        <f t="shared" ca="1" si="100"/>
        <v>0</v>
      </c>
      <c r="AE260" s="161" t="str">
        <f t="shared" ca="1" si="121"/>
        <v/>
      </c>
      <c r="AF260" s="161">
        <f t="shared" ca="1" si="102"/>
        <v>0</v>
      </c>
      <c r="AG260" s="161" t="str">
        <f t="shared" ca="1" si="103"/>
        <v/>
      </c>
      <c r="AH260" s="161">
        <f t="shared" ca="1" si="104"/>
        <v>0</v>
      </c>
      <c r="AI260" s="161" t="str">
        <f t="shared" ca="1" si="105"/>
        <v/>
      </c>
      <c r="AJ260" s="161">
        <f t="shared" ca="1" si="106"/>
        <v>0</v>
      </c>
      <c r="AL260" s="161" t="str">
        <f t="shared" ca="1" si="107"/>
        <v/>
      </c>
      <c r="AM260" s="161">
        <f t="shared" ca="1" si="118"/>
        <v>0</v>
      </c>
      <c r="AN260" s="161" t="str">
        <f t="shared" ca="1" si="108"/>
        <v/>
      </c>
      <c r="AO260" s="161">
        <f t="shared" ca="1" si="117"/>
        <v>0</v>
      </c>
      <c r="AP260" s="161" t="str">
        <f t="shared" ca="1" si="109"/>
        <v/>
      </c>
      <c r="AQ260" s="161">
        <f t="shared" ca="1" si="114"/>
        <v>0</v>
      </c>
      <c r="AR260" s="161" t="str">
        <f t="shared" ca="1" si="110"/>
        <v/>
      </c>
      <c r="AS260" s="161">
        <f t="shared" ca="1" si="111"/>
        <v>0</v>
      </c>
      <c r="AT260" s="159" t="str">
        <f t="shared" ca="1" si="120"/>
        <v/>
      </c>
      <c r="AU260" s="210">
        <f t="shared" ref="AU260:AU323" ca="1" si="123">IF(Y260=0,$C$17/100,IF(OR(K260&lt;$C$17,AA260=0),$C$17/100,(VLOOKUP($AS260,$B$5:$C$11,2)*$J260)/100))</f>
        <v>14</v>
      </c>
      <c r="AV260" s="209"/>
      <c r="AW260" s="204">
        <f t="shared" si="112"/>
        <v>1818.8333333333333</v>
      </c>
      <c r="AX260" s="159"/>
      <c r="AZ260" s="159"/>
      <c r="BM260" s="207"/>
      <c r="BN260" s="212"/>
      <c r="BP260" s="209"/>
      <c r="BQ260" s="211"/>
      <c r="BR260" s="211"/>
      <c r="BS260" s="211"/>
      <c r="BT260" s="211"/>
      <c r="BU260" s="211"/>
      <c r="BV260" s="211"/>
      <c r="BW260" s="211"/>
      <c r="BX260" s="211"/>
      <c r="BY260" s="211"/>
      <c r="BZ260" s="211"/>
      <c r="CA260" s="209"/>
      <c r="CB260" s="224"/>
      <c r="CC260" s="204"/>
      <c r="CD260" s="204"/>
      <c r="CE260" s="204"/>
      <c r="CF260" s="211"/>
      <c r="CG260" s="211"/>
      <c r="CI260" s="209"/>
      <c r="CJ260" s="209"/>
      <c r="EH260" s="165"/>
      <c r="EI260" s="165"/>
      <c r="EJ260" s="166"/>
      <c r="EK260" s="209"/>
      <c r="EL260" s="211"/>
      <c r="EM260" s="211"/>
      <c r="EN260" s="211"/>
      <c r="EO260" s="211"/>
      <c r="EP260" s="211"/>
      <c r="ES260" s="165"/>
      <c r="ET260" s="165"/>
      <c r="EU260" s="166"/>
      <c r="EV260" s="209"/>
      <c r="EW260" s="211"/>
      <c r="EX260" s="211"/>
      <c r="EY260" s="211"/>
      <c r="EZ260" s="211"/>
      <c r="FA260" s="211"/>
      <c r="FD260" s="165"/>
      <c r="FE260" s="165"/>
      <c r="FF260" s="166"/>
      <c r="FG260" s="209"/>
      <c r="FH260" s="211"/>
      <c r="FI260" s="211"/>
      <c r="FJ260" s="211"/>
      <c r="FK260" s="211"/>
      <c r="FL260" s="211"/>
    </row>
    <row r="261" spans="9:168">
      <c r="I261" s="221">
        <f t="shared" si="115"/>
        <v>257</v>
      </c>
      <c r="J261" s="159">
        <f>'v-t_chart'!C258</f>
        <v>0</v>
      </c>
      <c r="K261" s="204">
        <f t="shared" si="122"/>
        <v>0</v>
      </c>
      <c r="L261" s="205" t="b">
        <f>IF('Input&amp;Output'!$C$3=10,phase_chart!C258,IF('Input&amp;Output'!$C$3=21,phase_chart!G258,IF('Input&amp;Output'!$C$3=22,phase_chart!K258,IF('Input&amp;Output'!$C$3=31,phase_chart!O258,IF('Input&amp;Output'!$C$3=32,phase_chart!S258,"")))))</f>
        <v>0</v>
      </c>
      <c r="M261" s="206" t="b">
        <f>IF('Input&amp;Output'!$C$3=10,phase_chart!D258,IF('Input&amp;Output'!$C$3=21,phase_chart!H258,IF('Input&amp;Output'!$C$3=22,phase_chart!L258,IF('Input&amp;Output'!$C$3=31,phase_chart!P258,IF('Input&amp;Output'!$C$3=32,phase_chart!T258,"")))))</f>
        <v>0</v>
      </c>
      <c r="N261" s="205" t="b">
        <f>IF('Input&amp;Output'!$C$3=10,phase_chart!E258,IF('Input&amp;Output'!$C$3=21,phase_chart!I258,IF('Input&amp;Output'!$C$3=22,phase_chart!M258,IF('Input&amp;Output'!$C$3=31,phase_chart!Q258,IF('Input&amp;Output'!$C$3=32,phase_chart!U258,"")))))</f>
        <v>0</v>
      </c>
      <c r="P261" s="159">
        <f>IF(NOT($J261=0),IF($J261&lt;IF($P260=0,0,VLOOKUP(P260,tbL!$M$37:$Q$43,IF(L261=TRUE,2,4))),IF($J261&gt;=VLOOKUP(P260,tbL!$M$37:$Q$43,IF(L261=TRUE,3,5)),$P260,IF(AND(L260=TRUE,L261=TRUE),$P260,$P260-1)),IF(AND(L261=TRUE,J261=VLOOKUP(P260,tbL!$M$37:$Q$43,IF(L261=TRUE,2,4))),P260,IF($P260+1&gt;$C$12,$C$12,$P260+1))),0)</f>
        <v>0</v>
      </c>
      <c r="Q261" s="159">
        <f t="shared" ref="Q261:Q324" si="124">P261</f>
        <v>0</v>
      </c>
      <c r="R261" s="207">
        <f t="shared" si="116"/>
        <v>0</v>
      </c>
      <c r="S261" s="208"/>
      <c r="T261" s="159">
        <f t="shared" si="113"/>
        <v>0</v>
      </c>
      <c r="U261" s="209" t="str">
        <f ca="1">IF(AND(T261=-1,N261=TRUE),"*",IF(AND(U260="*",N261=TRUE),"*",IF(AND(AND(L261=TRUE,U260="*"),J261&lt;VLOOKUP(V260+1,tbL!$M$38:$O$43,3)),"*","")))</f>
        <v/>
      </c>
      <c r="V261" s="204">
        <f t="shared" ref="V261:V324" ca="1" si="125">IF(U261="*",IF(Q261&gt;V260,V260,Q261),Q261)</f>
        <v>0</v>
      </c>
      <c r="Y261" s="159" t="str">
        <f t="shared" ref="Y261:Y324" ca="1" si="126">IF(OR($V261=3,OR($V261=1,$V261=2)),IF(OR($V264=0,OR($V265=0,OR($V266=0,OR($V267=0,OR($V268=0,OR($V269=0,$V270=0)))))),IF(J261&lt;IF(V261=3,$D$18,IF(V261=2,$F$13,$F$8)),0,IF(Y260=0,0,IF(J261&lt;10,0,""))),""),"")</f>
        <v/>
      </c>
      <c r="Z261" s="159" t="str">
        <f t="shared" ref="Z261:Z324" si="127">IF(AND(AND(J266&gt;0,J265=0),Z260=""),1,IF(Z260=1,IF(AND(J261&gt;0,J262-J261&gt;0),"",1),""))</f>
        <v/>
      </c>
      <c r="AA261" s="159">
        <f t="shared" ca="1" si="119"/>
        <v>0</v>
      </c>
      <c r="AC261" s="161" t="str">
        <f t="shared" ref="AC261:AC324" ca="1" si="128">IF(OR(OR($AT261=-1,$R261=1),AA261=0),"",IF(AND(AA260=AA262,AA261&lt;&gt;AA260),"*",""))</f>
        <v/>
      </c>
      <c r="AD261" s="161">
        <f t="shared" ref="AD261:AD324" ca="1" si="129">IF(AC261="*",AA260,AA261)</f>
        <v>0</v>
      </c>
      <c r="AE261" s="161" t="str">
        <f t="shared" ca="1" si="121"/>
        <v/>
      </c>
      <c r="AF261" s="161">
        <f t="shared" ref="AF261:AF324" ca="1" si="130">IF(AE261="*",AD260,IF(AE260="*",AD259,AD261))</f>
        <v>0</v>
      </c>
      <c r="AG261" s="161" t="str">
        <f t="shared" ref="AG261:AG324" ca="1" si="131">IF(OR(OR(OR($AT261=-1,$R261=1),AF261=0),AG258="*"),"",IF(AND(AND(AND(AF260=AF264,AF261&lt;&gt;AF260),AF261=AF262),AF261=AF263),"*",""))</f>
        <v/>
      </c>
      <c r="AH261" s="161">
        <f t="shared" ref="AH261:AH324" ca="1" si="132">IF(AG261="*",AF260,IF(AG260="*",AF259,IF(AG259="*",AF258,AF261)))</f>
        <v>0</v>
      </c>
      <c r="AI261" s="161" t="str">
        <f t="shared" ref="AI261:AI324" ca="1" si="133">IF(OR(OR(OR($AT261=-1,$R261=1),AH261=0),AI257="*"),"",IF(AND(AND(AND(AND(AH260=AH265,AH261&lt;&gt;AH260),AH261=AH262),AH261=AH263),AH261=AH264),"*",""))</f>
        <v/>
      </c>
      <c r="AJ261" s="161">
        <f t="shared" ref="AJ261:AJ324" ca="1" si="134">IF(AI261="*",AH260,IF(AI260="*",AH259,IF(AI259="*",AH258,IF(AI258="*",AH257,AH261))))</f>
        <v>0</v>
      </c>
      <c r="AL261" s="161" t="str">
        <f t="shared" ref="AL261:AL324" ca="1" si="135">IF(OR(OR(OR($AT261=-1,$R261=1),AJ261=0),AL257="*"),"",IF(AND(AND(AND(AND(AJ260=AJ265,AJ261&lt;&gt;AJ260),AJ261=AJ262),AJ261=AJ263),AJ261=AJ264),"*",""))</f>
        <v/>
      </c>
      <c r="AM261" s="161">
        <f t="shared" ca="1" si="118"/>
        <v>0</v>
      </c>
      <c r="AN261" s="161" t="str">
        <f t="shared" ref="AN261:AN324" ca="1" si="136">IF(OR(OR(OR($AT261=-1,$R261=1),AM261=0),AN258="*"),"",IF(AND(AND(AND(AM260=AM264,AM261&lt;&gt;AM260),AM261=AM262),AM261=AM263),"*",""))</f>
        <v/>
      </c>
      <c r="AO261" s="161">
        <f t="shared" ca="1" si="117"/>
        <v>0</v>
      </c>
      <c r="AP261" s="161" t="str">
        <f t="shared" ref="AP261:AP324" ca="1" si="137">IF(OR(OR($AT261=-1,$R261=1),AO261=0),"",IF(AND(AND(AO260=AO263,AO261&lt;&gt;AO260),AO261=AO262),"*",""))</f>
        <v/>
      </c>
      <c r="AQ261" s="161">
        <f t="shared" ca="1" si="114"/>
        <v>0</v>
      </c>
      <c r="AR261" s="161" t="str">
        <f t="shared" ref="AR261:AR324" ca="1" si="138">IF(OR(OR($AT261=-1,$R261=1),AQ261=0),"",IF(AND(AQ260=AQ262,AQ261&lt;&gt;AQ260),"*",""))</f>
        <v/>
      </c>
      <c r="AS261" s="161">
        <f t="shared" ref="AS261:AS324" ca="1" si="139">IF(AR261="*",AQ260,AQ261)</f>
        <v>0</v>
      </c>
      <c r="AT261" s="159" t="str">
        <f t="shared" ca="1" si="120"/>
        <v/>
      </c>
      <c r="AU261" s="210">
        <f t="shared" ca="1" si="123"/>
        <v>14</v>
      </c>
      <c r="AV261" s="209"/>
      <c r="AW261" s="204">
        <f t="shared" ref="AW261:AW324" si="140">AW260+J261/3.6</f>
        <v>1818.8333333333333</v>
      </c>
      <c r="AX261" s="159"/>
      <c r="AZ261" s="159"/>
      <c r="BM261" s="207"/>
      <c r="BN261" s="212"/>
      <c r="BP261" s="209"/>
      <c r="BQ261" s="211"/>
      <c r="BR261" s="211"/>
      <c r="BS261" s="211"/>
      <c r="BT261" s="211"/>
      <c r="BU261" s="211"/>
      <c r="BV261" s="211"/>
      <c r="BW261" s="211"/>
      <c r="BX261" s="211"/>
      <c r="BY261" s="211"/>
      <c r="BZ261" s="211"/>
      <c r="CA261" s="209"/>
      <c r="CB261" s="224"/>
      <c r="CC261" s="204"/>
      <c r="CD261" s="204"/>
      <c r="CE261" s="204"/>
      <c r="CF261" s="211"/>
      <c r="CG261" s="211"/>
      <c r="CI261" s="209"/>
      <c r="CJ261" s="209"/>
      <c r="EH261" s="165"/>
      <c r="EI261" s="165"/>
      <c r="EJ261" s="166"/>
      <c r="EK261" s="209"/>
      <c r="EL261" s="211"/>
      <c r="EM261" s="211"/>
      <c r="EN261" s="211"/>
      <c r="EO261" s="211"/>
      <c r="EP261" s="211"/>
      <c r="ES261" s="165"/>
      <c r="ET261" s="165"/>
      <c r="EU261" s="166"/>
      <c r="EV261" s="209"/>
      <c r="EW261" s="211"/>
      <c r="EX261" s="211"/>
      <c r="EY261" s="211"/>
      <c r="EZ261" s="211"/>
      <c r="FA261" s="211"/>
      <c r="FD261" s="165"/>
      <c r="FE261" s="165"/>
      <c r="FF261" s="166"/>
      <c r="FG261" s="209"/>
      <c r="FH261" s="211"/>
      <c r="FI261" s="211"/>
      <c r="FJ261" s="211"/>
      <c r="FK261" s="211"/>
      <c r="FL261" s="211"/>
    </row>
    <row r="262" spans="9:168">
      <c r="I262" s="221">
        <f t="shared" si="115"/>
        <v>258</v>
      </c>
      <c r="J262" s="159">
        <f>'v-t_chart'!C259</f>
        <v>0</v>
      </c>
      <c r="K262" s="204">
        <f t="shared" si="122"/>
        <v>0</v>
      </c>
      <c r="L262" s="205" t="b">
        <f>IF('Input&amp;Output'!$C$3=10,phase_chart!C259,IF('Input&amp;Output'!$C$3=21,phase_chart!G259,IF('Input&amp;Output'!$C$3=22,phase_chart!K259,IF('Input&amp;Output'!$C$3=31,phase_chart!O259,IF('Input&amp;Output'!$C$3=32,phase_chart!S259,"")))))</f>
        <v>0</v>
      </c>
      <c r="M262" s="206" t="b">
        <f>IF('Input&amp;Output'!$C$3=10,phase_chart!D259,IF('Input&amp;Output'!$C$3=21,phase_chart!H259,IF('Input&amp;Output'!$C$3=22,phase_chart!L259,IF('Input&amp;Output'!$C$3=31,phase_chart!P259,IF('Input&amp;Output'!$C$3=32,phase_chart!T259,"")))))</f>
        <v>0</v>
      </c>
      <c r="N262" s="205" t="b">
        <f>IF('Input&amp;Output'!$C$3=10,phase_chart!E259,IF('Input&amp;Output'!$C$3=21,phase_chart!I259,IF('Input&amp;Output'!$C$3=22,phase_chart!M259,IF('Input&amp;Output'!$C$3=31,phase_chart!Q259,IF('Input&amp;Output'!$C$3=32,phase_chart!U259,"")))))</f>
        <v>0</v>
      </c>
      <c r="P262" s="159">
        <f>IF(NOT($J262=0),IF($J262&lt;IF($P261=0,0,VLOOKUP(P261,tbL!$M$37:$Q$43,IF(L262=TRUE,2,4))),IF($J262&gt;=VLOOKUP(P261,tbL!$M$37:$Q$43,IF(L262=TRUE,3,5)),$P261,IF(AND(L261=TRUE,L262=TRUE),$P261,$P261-1)),IF(AND(L262=TRUE,J262=VLOOKUP(P261,tbL!$M$37:$Q$43,IF(L262=TRUE,2,4))),P261,IF($P261+1&gt;$C$12,$C$12,$P261+1))),0)</f>
        <v>0</v>
      </c>
      <c r="Q262" s="159">
        <f t="shared" si="124"/>
        <v>0</v>
      </c>
      <c r="R262" s="207">
        <f t="shared" ref="R262:R322" si="141">IF(L262=TRUE,IF(OR(K261=0,R261=1),1,0),0)</f>
        <v>0</v>
      </c>
      <c r="S262" s="208"/>
      <c r="T262" s="159">
        <f t="shared" ref="T262:T325" si="142">IF(AND(L261=TRUE,M262=TRUE),1,IF(AND(L261=TRUE,N262=TRUE),-1,0))</f>
        <v>0</v>
      </c>
      <c r="U262" s="209" t="str">
        <f ca="1">IF(AND(T262=-1,N262=TRUE),"*",IF(AND(U261="*",N262=TRUE),"*",IF(AND(AND(L262=TRUE,U261="*"),J262&lt;VLOOKUP(V261+1,tbL!$M$38:$O$43,3)),"*","")))</f>
        <v/>
      </c>
      <c r="V262" s="204">
        <f t="shared" ca="1" si="125"/>
        <v>0</v>
      </c>
      <c r="Y262" s="159" t="str">
        <f t="shared" ca="1" si="126"/>
        <v/>
      </c>
      <c r="Z262" s="159" t="str">
        <f t="shared" si="127"/>
        <v/>
      </c>
      <c r="AA262" s="159">
        <f t="shared" ca="1" si="119"/>
        <v>0</v>
      </c>
      <c r="AC262" s="161" t="str">
        <f t="shared" ca="1" si="128"/>
        <v/>
      </c>
      <c r="AD262" s="161">
        <f t="shared" ca="1" si="129"/>
        <v>0</v>
      </c>
      <c r="AE262" s="161" t="str">
        <f t="shared" ca="1" si="121"/>
        <v/>
      </c>
      <c r="AF262" s="161">
        <f t="shared" ca="1" si="130"/>
        <v>0</v>
      </c>
      <c r="AG262" s="161" t="str">
        <f t="shared" ca="1" si="131"/>
        <v/>
      </c>
      <c r="AH262" s="161">
        <f t="shared" ca="1" si="132"/>
        <v>0</v>
      </c>
      <c r="AI262" s="161" t="str">
        <f t="shared" ca="1" si="133"/>
        <v/>
      </c>
      <c r="AJ262" s="161">
        <f t="shared" ca="1" si="134"/>
        <v>0</v>
      </c>
      <c r="AL262" s="161" t="str">
        <f t="shared" ca="1" si="135"/>
        <v/>
      </c>
      <c r="AM262" s="161">
        <f t="shared" ca="1" si="118"/>
        <v>0</v>
      </c>
      <c r="AN262" s="161" t="str">
        <f t="shared" ca="1" si="136"/>
        <v/>
      </c>
      <c r="AO262" s="161">
        <f t="shared" ca="1" si="117"/>
        <v>0</v>
      </c>
      <c r="AP262" s="161" t="str">
        <f t="shared" ca="1" si="137"/>
        <v/>
      </c>
      <c r="AQ262" s="161">
        <f t="shared" ref="AQ262:AQ325" ca="1" si="143">IF(AP262="*",AO261,IF(AP261="*",AO260,AO262))</f>
        <v>0</v>
      </c>
      <c r="AR262" s="161" t="str">
        <f t="shared" ca="1" si="138"/>
        <v/>
      </c>
      <c r="AS262" s="161">
        <f t="shared" ca="1" si="139"/>
        <v>0</v>
      </c>
      <c r="AT262" s="159" t="str">
        <f t="shared" ca="1" si="120"/>
        <v/>
      </c>
      <c r="AU262" s="210">
        <f t="shared" ca="1" si="123"/>
        <v>14</v>
      </c>
      <c r="AV262" s="209"/>
      <c r="AW262" s="204">
        <f t="shared" si="140"/>
        <v>1818.8333333333333</v>
      </c>
      <c r="AX262" s="159"/>
      <c r="AZ262" s="159"/>
      <c r="BM262" s="207"/>
      <c r="BN262" s="212"/>
      <c r="BP262" s="209"/>
      <c r="BQ262" s="211"/>
      <c r="BR262" s="211"/>
      <c r="BS262" s="211"/>
      <c r="BT262" s="211"/>
      <c r="BU262" s="211"/>
      <c r="BV262" s="211"/>
      <c r="BW262" s="211"/>
      <c r="BX262" s="211"/>
      <c r="BY262" s="211"/>
      <c r="BZ262" s="211"/>
      <c r="CA262" s="209"/>
      <c r="CB262" s="224"/>
      <c r="CC262" s="204"/>
      <c r="CD262" s="204"/>
      <c r="CE262" s="204"/>
      <c r="CF262" s="211"/>
      <c r="CG262" s="211"/>
      <c r="CI262" s="209"/>
      <c r="CJ262" s="209"/>
      <c r="EH262" s="165"/>
      <c r="EI262" s="165"/>
      <c r="EJ262" s="166"/>
      <c r="EK262" s="209"/>
      <c r="EL262" s="211"/>
      <c r="EM262" s="211"/>
      <c r="EN262" s="211"/>
      <c r="EO262" s="211"/>
      <c r="EP262" s="211"/>
      <c r="ES262" s="165"/>
      <c r="ET262" s="165"/>
      <c r="EU262" s="166"/>
      <c r="EV262" s="209"/>
      <c r="EW262" s="211"/>
      <c r="EX262" s="211"/>
      <c r="EY262" s="211"/>
      <c r="EZ262" s="211"/>
      <c r="FA262" s="211"/>
      <c r="FD262" s="165"/>
      <c r="FE262" s="165"/>
      <c r="FF262" s="166"/>
      <c r="FG262" s="209"/>
      <c r="FH262" s="211"/>
      <c r="FI262" s="211"/>
      <c r="FJ262" s="211"/>
      <c r="FK262" s="211"/>
      <c r="FL262" s="211"/>
    </row>
    <row r="263" spans="9:168">
      <c r="I263" s="221">
        <f t="shared" ref="I263:I326" si="144">I262+1</f>
        <v>259</v>
      </c>
      <c r="J263" s="159">
        <f>'v-t_chart'!C260</f>
        <v>0</v>
      </c>
      <c r="K263" s="204">
        <f t="shared" si="122"/>
        <v>0</v>
      </c>
      <c r="L263" s="205" t="b">
        <f>IF('Input&amp;Output'!$C$3=10,phase_chart!C260,IF('Input&amp;Output'!$C$3=21,phase_chart!G260,IF('Input&amp;Output'!$C$3=22,phase_chart!K260,IF('Input&amp;Output'!$C$3=31,phase_chart!O260,IF('Input&amp;Output'!$C$3=32,phase_chart!S260,"")))))</f>
        <v>0</v>
      </c>
      <c r="M263" s="206" t="b">
        <f>IF('Input&amp;Output'!$C$3=10,phase_chart!D260,IF('Input&amp;Output'!$C$3=21,phase_chart!H260,IF('Input&amp;Output'!$C$3=22,phase_chart!L260,IF('Input&amp;Output'!$C$3=31,phase_chart!P260,IF('Input&amp;Output'!$C$3=32,phase_chart!T260,"")))))</f>
        <v>0</v>
      </c>
      <c r="N263" s="205" t="b">
        <f>IF('Input&amp;Output'!$C$3=10,phase_chart!E260,IF('Input&amp;Output'!$C$3=21,phase_chart!I260,IF('Input&amp;Output'!$C$3=22,phase_chart!M260,IF('Input&amp;Output'!$C$3=31,phase_chart!Q260,IF('Input&amp;Output'!$C$3=32,phase_chart!U260,"")))))</f>
        <v>0</v>
      </c>
      <c r="P263" s="159">
        <f>IF(NOT($J263=0),IF($J263&lt;IF($P262=0,0,VLOOKUP(P262,tbL!$M$37:$Q$43,IF(L263=TRUE,2,4))),IF($J263&gt;=VLOOKUP(P262,tbL!$M$37:$Q$43,IF(L263=TRUE,3,5)),$P262,IF(AND(L262=TRUE,L263=TRUE),$P262,$P262-1)),IF(AND(L263=TRUE,J263=VLOOKUP(P262,tbL!$M$37:$Q$43,IF(L263=TRUE,2,4))),P262,IF($P262+1&gt;$C$12,$C$12,$P262+1))),0)</f>
        <v>0</v>
      </c>
      <c r="Q263" s="159">
        <f t="shared" si="124"/>
        <v>0</v>
      </c>
      <c r="R263" s="207">
        <f t="shared" si="141"/>
        <v>0</v>
      </c>
      <c r="S263" s="208"/>
      <c r="T263" s="159">
        <f t="shared" si="142"/>
        <v>0</v>
      </c>
      <c r="U263" s="209" t="str">
        <f ca="1">IF(AND(T263=-1,N263=TRUE),"*",IF(AND(U262="*",N263=TRUE),"*",IF(AND(AND(L263=TRUE,U262="*"),J263&lt;VLOOKUP(V262+1,tbL!$M$38:$O$43,3)),"*","")))</f>
        <v/>
      </c>
      <c r="V263" s="204">
        <f t="shared" ca="1" si="125"/>
        <v>0</v>
      </c>
      <c r="Y263" s="159" t="str">
        <f t="shared" ca="1" si="126"/>
        <v/>
      </c>
      <c r="Z263" s="159" t="str">
        <f t="shared" si="127"/>
        <v/>
      </c>
      <c r="AA263" s="159">
        <f t="shared" ca="1" si="119"/>
        <v>0</v>
      </c>
      <c r="AC263" s="161" t="str">
        <f t="shared" ca="1" si="128"/>
        <v/>
      </c>
      <c r="AD263" s="161">
        <f t="shared" ca="1" si="129"/>
        <v>0</v>
      </c>
      <c r="AE263" s="161" t="str">
        <f t="shared" ca="1" si="121"/>
        <v/>
      </c>
      <c r="AF263" s="161">
        <f t="shared" ca="1" si="130"/>
        <v>0</v>
      </c>
      <c r="AG263" s="161" t="str">
        <f t="shared" ca="1" si="131"/>
        <v/>
      </c>
      <c r="AH263" s="161">
        <f t="shared" ca="1" si="132"/>
        <v>0</v>
      </c>
      <c r="AI263" s="161" t="str">
        <f t="shared" ca="1" si="133"/>
        <v/>
      </c>
      <c r="AJ263" s="161">
        <f t="shared" ca="1" si="134"/>
        <v>0</v>
      </c>
      <c r="AL263" s="161" t="str">
        <f t="shared" ca="1" si="135"/>
        <v/>
      </c>
      <c r="AM263" s="161">
        <f t="shared" ca="1" si="118"/>
        <v>0</v>
      </c>
      <c r="AN263" s="161" t="str">
        <f t="shared" ca="1" si="136"/>
        <v/>
      </c>
      <c r="AO263" s="161">
        <f t="shared" ref="AO263:AO326" ca="1" si="145">IF(AN263="*",AM262,IF(AN262="*",AM261,IF(AN261="*",AM260,AM263)))</f>
        <v>0</v>
      </c>
      <c r="AP263" s="161" t="str">
        <f t="shared" ca="1" si="137"/>
        <v/>
      </c>
      <c r="AQ263" s="161">
        <f t="shared" ca="1" si="143"/>
        <v>0</v>
      </c>
      <c r="AR263" s="161" t="str">
        <f t="shared" ca="1" si="138"/>
        <v/>
      </c>
      <c r="AS263" s="161">
        <f t="shared" ca="1" si="139"/>
        <v>0</v>
      </c>
      <c r="AT263" s="159" t="str">
        <f t="shared" ca="1" si="120"/>
        <v/>
      </c>
      <c r="AU263" s="210">
        <f t="shared" ca="1" si="123"/>
        <v>14</v>
      </c>
      <c r="AV263" s="209"/>
      <c r="AW263" s="204">
        <f t="shared" si="140"/>
        <v>1818.8333333333333</v>
      </c>
      <c r="AX263" s="159"/>
      <c r="AZ263" s="159"/>
      <c r="BM263" s="207"/>
      <c r="BN263" s="212"/>
      <c r="BP263" s="209"/>
      <c r="BQ263" s="211"/>
      <c r="BR263" s="211"/>
      <c r="BS263" s="211"/>
      <c r="BT263" s="211"/>
      <c r="BU263" s="211"/>
      <c r="BV263" s="211"/>
      <c r="BW263" s="211"/>
      <c r="BX263" s="211"/>
      <c r="BY263" s="211"/>
      <c r="BZ263" s="211"/>
      <c r="CA263" s="209"/>
      <c r="CB263" s="224"/>
      <c r="CC263" s="204"/>
      <c r="CD263" s="204"/>
      <c r="CE263" s="204"/>
      <c r="CF263" s="211"/>
      <c r="CG263" s="211"/>
      <c r="CI263" s="209"/>
      <c r="CJ263" s="209"/>
      <c r="EH263" s="165"/>
      <c r="EI263" s="165"/>
      <c r="EJ263" s="166"/>
      <c r="EK263" s="209"/>
      <c r="EL263" s="211"/>
      <c r="EM263" s="211"/>
      <c r="EN263" s="211"/>
      <c r="EO263" s="211"/>
      <c r="EP263" s="211"/>
      <c r="ES263" s="165"/>
      <c r="ET263" s="165"/>
      <c r="EU263" s="166"/>
      <c r="EV263" s="209"/>
      <c r="EW263" s="211"/>
      <c r="EX263" s="211"/>
      <c r="EY263" s="211"/>
      <c r="EZ263" s="211"/>
      <c r="FA263" s="211"/>
      <c r="FD263" s="165"/>
      <c r="FE263" s="165"/>
      <c r="FF263" s="166"/>
      <c r="FG263" s="209"/>
      <c r="FH263" s="211"/>
      <c r="FI263" s="211"/>
      <c r="FJ263" s="211"/>
      <c r="FK263" s="211"/>
      <c r="FL263" s="211"/>
    </row>
    <row r="264" spans="9:168">
      <c r="I264" s="221">
        <f t="shared" si="144"/>
        <v>260</v>
      </c>
      <c r="J264" s="159">
        <f>'v-t_chart'!C261</f>
        <v>0</v>
      </c>
      <c r="K264" s="204">
        <f t="shared" si="122"/>
        <v>0</v>
      </c>
      <c r="L264" s="205" t="b">
        <f>IF('Input&amp;Output'!$C$3=10,phase_chart!C261,IF('Input&amp;Output'!$C$3=21,phase_chart!G261,IF('Input&amp;Output'!$C$3=22,phase_chart!K261,IF('Input&amp;Output'!$C$3=31,phase_chart!O261,IF('Input&amp;Output'!$C$3=32,phase_chart!S261,"")))))</f>
        <v>0</v>
      </c>
      <c r="M264" s="206" t="b">
        <f>IF('Input&amp;Output'!$C$3=10,phase_chart!D261,IF('Input&amp;Output'!$C$3=21,phase_chart!H261,IF('Input&amp;Output'!$C$3=22,phase_chart!L261,IF('Input&amp;Output'!$C$3=31,phase_chart!P261,IF('Input&amp;Output'!$C$3=32,phase_chart!T261,"")))))</f>
        <v>0</v>
      </c>
      <c r="N264" s="205" t="b">
        <f>IF('Input&amp;Output'!$C$3=10,phase_chart!E261,IF('Input&amp;Output'!$C$3=21,phase_chart!I261,IF('Input&amp;Output'!$C$3=22,phase_chart!M261,IF('Input&amp;Output'!$C$3=31,phase_chart!Q261,IF('Input&amp;Output'!$C$3=32,phase_chart!U261,"")))))</f>
        <v>0</v>
      </c>
      <c r="P264" s="159">
        <f>IF(NOT($J264=0),IF($J264&lt;IF($P263=0,0,VLOOKUP(P263,tbL!$M$37:$Q$43,IF(L264=TRUE,2,4))),IF($J264&gt;=VLOOKUP(P263,tbL!$M$37:$Q$43,IF(L264=TRUE,3,5)),$P263,IF(AND(L263=TRUE,L264=TRUE),$P263,$P263-1)),IF(AND(L264=TRUE,J264=VLOOKUP(P263,tbL!$M$37:$Q$43,IF(L264=TRUE,2,4))),P263,IF($P263+1&gt;$C$12,$C$12,$P263+1))),0)</f>
        <v>0</v>
      </c>
      <c r="Q264" s="159">
        <f t="shared" si="124"/>
        <v>0</v>
      </c>
      <c r="R264" s="207">
        <f t="shared" si="141"/>
        <v>0</v>
      </c>
      <c r="S264" s="208"/>
      <c r="T264" s="159">
        <f t="shared" si="142"/>
        <v>0</v>
      </c>
      <c r="U264" s="209" t="str">
        <f ca="1">IF(AND(T264=-1,N264=TRUE),"*",IF(AND(U263="*",N264=TRUE),"*",IF(AND(AND(L264=TRUE,U263="*"),J264&lt;VLOOKUP(V263+1,tbL!$M$38:$O$43,3)),"*","")))</f>
        <v/>
      </c>
      <c r="V264" s="204">
        <f t="shared" ca="1" si="125"/>
        <v>0</v>
      </c>
      <c r="Y264" s="159" t="str">
        <f t="shared" ca="1" si="126"/>
        <v/>
      </c>
      <c r="Z264" s="159" t="str">
        <f t="shared" si="127"/>
        <v/>
      </c>
      <c r="AA264" s="159">
        <f t="shared" ca="1" si="119"/>
        <v>0</v>
      </c>
      <c r="AC264" s="161" t="str">
        <f t="shared" ca="1" si="128"/>
        <v/>
      </c>
      <c r="AD264" s="161">
        <f t="shared" ca="1" si="129"/>
        <v>0</v>
      </c>
      <c r="AE264" s="161" t="str">
        <f t="shared" ca="1" si="121"/>
        <v/>
      </c>
      <c r="AF264" s="161">
        <f t="shared" ca="1" si="130"/>
        <v>0</v>
      </c>
      <c r="AG264" s="161" t="str">
        <f t="shared" ca="1" si="131"/>
        <v/>
      </c>
      <c r="AH264" s="161">
        <f t="shared" ca="1" si="132"/>
        <v>0</v>
      </c>
      <c r="AI264" s="161" t="str">
        <f t="shared" ca="1" si="133"/>
        <v/>
      </c>
      <c r="AJ264" s="161">
        <f t="shared" ca="1" si="134"/>
        <v>0</v>
      </c>
      <c r="AL264" s="161" t="str">
        <f t="shared" ca="1" si="135"/>
        <v/>
      </c>
      <c r="AM264" s="161">
        <f t="shared" ref="AM264:AM327" ca="1" si="146">IF(AL264="*",AJ263,IF(AL263="*",AJ262,IF(AL262="*",AJ261,IF(AL261="*",AJ260,AJ264))))</f>
        <v>0</v>
      </c>
      <c r="AN264" s="161" t="str">
        <f t="shared" ca="1" si="136"/>
        <v/>
      </c>
      <c r="AO264" s="161">
        <f t="shared" ca="1" si="145"/>
        <v>0</v>
      </c>
      <c r="AP264" s="161" t="str">
        <f t="shared" ca="1" si="137"/>
        <v/>
      </c>
      <c r="AQ264" s="161">
        <f t="shared" ca="1" si="143"/>
        <v>0</v>
      </c>
      <c r="AR264" s="161" t="str">
        <f t="shared" ca="1" si="138"/>
        <v/>
      </c>
      <c r="AS264" s="161">
        <f t="shared" ca="1" si="139"/>
        <v>0</v>
      </c>
      <c r="AT264" s="159" t="str">
        <f t="shared" ca="1" si="120"/>
        <v/>
      </c>
      <c r="AU264" s="210">
        <f t="shared" ca="1" si="123"/>
        <v>14</v>
      </c>
      <c r="AV264" s="209"/>
      <c r="AW264" s="204">
        <f t="shared" si="140"/>
        <v>1818.8333333333333</v>
      </c>
      <c r="AX264" s="159"/>
      <c r="AZ264" s="159"/>
      <c r="BM264" s="207"/>
      <c r="BN264" s="212"/>
      <c r="BP264" s="209"/>
      <c r="BQ264" s="211"/>
      <c r="BR264" s="211"/>
      <c r="BS264" s="211"/>
      <c r="BT264" s="211"/>
      <c r="BU264" s="211"/>
      <c r="BV264" s="211"/>
      <c r="BW264" s="211"/>
      <c r="BX264" s="211"/>
      <c r="BY264" s="211"/>
      <c r="BZ264" s="211"/>
      <c r="CA264" s="209"/>
      <c r="CB264" s="224"/>
      <c r="CC264" s="204"/>
      <c r="CD264" s="204"/>
      <c r="CE264" s="204"/>
      <c r="CF264" s="211"/>
      <c r="CG264" s="211"/>
      <c r="CI264" s="209"/>
      <c r="CJ264" s="209"/>
      <c r="EH264" s="165"/>
      <c r="EI264" s="165"/>
      <c r="EJ264" s="166"/>
      <c r="EK264" s="209"/>
      <c r="EL264" s="211"/>
      <c r="EM264" s="211"/>
      <c r="EN264" s="211"/>
      <c r="EO264" s="211"/>
      <c r="EP264" s="211"/>
      <c r="ES264" s="165"/>
      <c r="ET264" s="165"/>
      <c r="EU264" s="166"/>
      <c r="EV264" s="209"/>
      <c r="EW264" s="211"/>
      <c r="EX264" s="211"/>
      <c r="EY264" s="211"/>
      <c r="EZ264" s="211"/>
      <c r="FA264" s="211"/>
      <c r="FD264" s="165"/>
      <c r="FE264" s="165"/>
      <c r="FF264" s="166"/>
      <c r="FG264" s="209"/>
      <c r="FH264" s="211"/>
      <c r="FI264" s="211"/>
      <c r="FJ264" s="211"/>
      <c r="FK264" s="211"/>
      <c r="FL264" s="211"/>
    </row>
    <row r="265" spans="9:168">
      <c r="I265" s="221">
        <f t="shared" si="144"/>
        <v>261</v>
      </c>
      <c r="J265" s="159">
        <f>'v-t_chart'!C262</f>
        <v>0</v>
      </c>
      <c r="K265" s="204">
        <f t="shared" si="122"/>
        <v>0</v>
      </c>
      <c r="L265" s="205" t="b">
        <f>IF('Input&amp;Output'!$C$3=10,phase_chart!C262,IF('Input&amp;Output'!$C$3=21,phase_chart!G262,IF('Input&amp;Output'!$C$3=22,phase_chart!K262,IF('Input&amp;Output'!$C$3=31,phase_chart!O262,IF('Input&amp;Output'!$C$3=32,phase_chart!S262,"")))))</f>
        <v>0</v>
      </c>
      <c r="M265" s="206" t="b">
        <f>IF('Input&amp;Output'!$C$3=10,phase_chart!D262,IF('Input&amp;Output'!$C$3=21,phase_chart!H262,IF('Input&amp;Output'!$C$3=22,phase_chart!L262,IF('Input&amp;Output'!$C$3=31,phase_chart!P262,IF('Input&amp;Output'!$C$3=32,phase_chart!T262,"")))))</f>
        <v>0</v>
      </c>
      <c r="N265" s="205" t="b">
        <f>IF('Input&amp;Output'!$C$3=10,phase_chart!E262,IF('Input&amp;Output'!$C$3=21,phase_chart!I262,IF('Input&amp;Output'!$C$3=22,phase_chart!M262,IF('Input&amp;Output'!$C$3=31,phase_chart!Q262,IF('Input&amp;Output'!$C$3=32,phase_chart!U262,"")))))</f>
        <v>0</v>
      </c>
      <c r="P265" s="159">
        <f>IF(NOT($J265=0),IF($J265&lt;IF($P264=0,0,VLOOKUP(P264,tbL!$M$37:$Q$43,IF(L265=TRUE,2,4))),IF($J265&gt;=VLOOKUP(P264,tbL!$M$37:$Q$43,IF(L265=TRUE,3,5)),$P264,IF(AND(L264=TRUE,L265=TRUE),$P264,$P264-1)),IF(AND(L265=TRUE,J265=VLOOKUP(P264,tbL!$M$37:$Q$43,IF(L265=TRUE,2,4))),P264,IF($P264+1&gt;$C$12,$C$12,$P264+1))),0)</f>
        <v>0</v>
      </c>
      <c r="Q265" s="159">
        <f t="shared" si="124"/>
        <v>0</v>
      </c>
      <c r="R265" s="207">
        <f t="shared" si="141"/>
        <v>0</v>
      </c>
      <c r="S265" s="208"/>
      <c r="T265" s="159">
        <f t="shared" si="142"/>
        <v>0</v>
      </c>
      <c r="U265" s="209" t="str">
        <f ca="1">IF(AND(T265=-1,N265=TRUE),"*",IF(AND(U264="*",N265=TRUE),"*",IF(AND(AND(L265=TRUE,U264="*"),J265&lt;VLOOKUP(V264+1,tbL!$M$38:$O$43,3)),"*","")))</f>
        <v/>
      </c>
      <c r="V265" s="204">
        <f t="shared" ca="1" si="125"/>
        <v>0</v>
      </c>
      <c r="Y265" s="159" t="str">
        <f t="shared" ca="1" si="126"/>
        <v/>
      </c>
      <c r="Z265" s="159" t="str">
        <f t="shared" si="127"/>
        <v/>
      </c>
      <c r="AA265" s="159">
        <f t="shared" ca="1" si="119"/>
        <v>0</v>
      </c>
      <c r="AC265" s="161" t="str">
        <f t="shared" ca="1" si="128"/>
        <v/>
      </c>
      <c r="AD265" s="161">
        <f t="shared" ca="1" si="129"/>
        <v>0</v>
      </c>
      <c r="AE265" s="161" t="str">
        <f t="shared" ca="1" si="121"/>
        <v/>
      </c>
      <c r="AF265" s="161">
        <f t="shared" ca="1" si="130"/>
        <v>0</v>
      </c>
      <c r="AG265" s="161" t="str">
        <f t="shared" ca="1" si="131"/>
        <v/>
      </c>
      <c r="AH265" s="161">
        <f t="shared" ca="1" si="132"/>
        <v>0</v>
      </c>
      <c r="AI265" s="161" t="str">
        <f t="shared" ca="1" si="133"/>
        <v/>
      </c>
      <c r="AJ265" s="161">
        <f t="shared" ca="1" si="134"/>
        <v>0</v>
      </c>
      <c r="AL265" s="161" t="str">
        <f t="shared" ca="1" si="135"/>
        <v/>
      </c>
      <c r="AM265" s="161">
        <f t="shared" ca="1" si="146"/>
        <v>0</v>
      </c>
      <c r="AN265" s="161" t="str">
        <f t="shared" ca="1" si="136"/>
        <v/>
      </c>
      <c r="AO265" s="161">
        <f t="shared" ca="1" si="145"/>
        <v>0</v>
      </c>
      <c r="AP265" s="161" t="str">
        <f t="shared" ca="1" si="137"/>
        <v/>
      </c>
      <c r="AQ265" s="161">
        <f t="shared" ca="1" si="143"/>
        <v>0</v>
      </c>
      <c r="AR265" s="161" t="str">
        <f t="shared" ca="1" si="138"/>
        <v/>
      </c>
      <c r="AS265" s="161">
        <f t="shared" ca="1" si="139"/>
        <v>0</v>
      </c>
      <c r="AT265" s="159" t="str">
        <f t="shared" ca="1" si="120"/>
        <v/>
      </c>
      <c r="AU265" s="210">
        <f t="shared" ca="1" si="123"/>
        <v>14</v>
      </c>
      <c r="AV265" s="209"/>
      <c r="AW265" s="204">
        <f t="shared" si="140"/>
        <v>1818.8333333333333</v>
      </c>
      <c r="AX265" s="159"/>
      <c r="AZ265" s="159"/>
      <c r="BM265" s="207"/>
      <c r="BN265" s="212"/>
      <c r="BP265" s="209"/>
      <c r="BQ265" s="211"/>
      <c r="BR265" s="211"/>
      <c r="BS265" s="211"/>
      <c r="BT265" s="211"/>
      <c r="BU265" s="211"/>
      <c r="BV265" s="211"/>
      <c r="BW265" s="211"/>
      <c r="BX265" s="211"/>
      <c r="BY265" s="211"/>
      <c r="BZ265" s="211"/>
      <c r="CA265" s="209"/>
      <c r="CB265" s="224"/>
      <c r="CC265" s="204"/>
      <c r="CD265" s="204"/>
      <c r="CE265" s="204"/>
      <c r="CF265" s="211"/>
      <c r="CG265" s="211"/>
      <c r="CI265" s="209"/>
      <c r="CJ265" s="209"/>
      <c r="EH265" s="165"/>
      <c r="EI265" s="165"/>
      <c r="EJ265" s="166"/>
      <c r="EK265" s="209"/>
      <c r="EL265" s="211"/>
      <c r="EM265" s="211"/>
      <c r="EN265" s="211"/>
      <c r="EO265" s="211"/>
      <c r="EP265" s="211"/>
      <c r="ES265" s="165"/>
      <c r="ET265" s="165"/>
      <c r="EU265" s="166"/>
      <c r="EV265" s="209"/>
      <c r="EW265" s="211"/>
      <c r="EX265" s="211"/>
      <c r="EY265" s="211"/>
      <c r="EZ265" s="211"/>
      <c r="FA265" s="211"/>
      <c r="FD265" s="165"/>
      <c r="FE265" s="165"/>
      <c r="FF265" s="166"/>
      <c r="FG265" s="209"/>
      <c r="FH265" s="211"/>
      <c r="FI265" s="211"/>
      <c r="FJ265" s="211"/>
      <c r="FK265" s="211"/>
      <c r="FL265" s="211"/>
    </row>
    <row r="266" spans="9:168">
      <c r="I266" s="221">
        <f t="shared" si="144"/>
        <v>262</v>
      </c>
      <c r="J266" s="159">
        <f>'v-t_chart'!C263</f>
        <v>0</v>
      </c>
      <c r="K266" s="204">
        <f t="shared" si="122"/>
        <v>0</v>
      </c>
      <c r="L266" s="205" t="b">
        <f>IF('Input&amp;Output'!$C$3=10,phase_chart!C263,IF('Input&amp;Output'!$C$3=21,phase_chart!G263,IF('Input&amp;Output'!$C$3=22,phase_chart!K263,IF('Input&amp;Output'!$C$3=31,phase_chart!O263,IF('Input&amp;Output'!$C$3=32,phase_chart!S263,"")))))</f>
        <v>0</v>
      </c>
      <c r="M266" s="206" t="b">
        <f>IF('Input&amp;Output'!$C$3=10,phase_chart!D263,IF('Input&amp;Output'!$C$3=21,phase_chart!H263,IF('Input&amp;Output'!$C$3=22,phase_chart!L263,IF('Input&amp;Output'!$C$3=31,phase_chart!P263,IF('Input&amp;Output'!$C$3=32,phase_chart!T263,"")))))</f>
        <v>0</v>
      </c>
      <c r="N266" s="205" t="b">
        <f>IF('Input&amp;Output'!$C$3=10,phase_chart!E263,IF('Input&amp;Output'!$C$3=21,phase_chart!I263,IF('Input&amp;Output'!$C$3=22,phase_chart!M263,IF('Input&amp;Output'!$C$3=31,phase_chart!Q263,IF('Input&amp;Output'!$C$3=32,phase_chart!U263,"")))))</f>
        <v>0</v>
      </c>
      <c r="P266" s="159">
        <f>IF(NOT($J266=0),IF($J266&lt;IF($P265=0,0,VLOOKUP(P265,tbL!$M$37:$Q$43,IF(L266=TRUE,2,4))),IF($J266&gt;=VLOOKUP(P265,tbL!$M$37:$Q$43,IF(L266=TRUE,3,5)),$P265,IF(AND(L265=TRUE,L266=TRUE),$P265,$P265-1)),IF(AND(L266=TRUE,J266=VLOOKUP(P265,tbL!$M$37:$Q$43,IF(L266=TRUE,2,4))),P265,IF($P265+1&gt;$C$12,$C$12,$P265+1))),0)</f>
        <v>0</v>
      </c>
      <c r="Q266" s="159">
        <f t="shared" si="124"/>
        <v>0</v>
      </c>
      <c r="R266" s="207">
        <f t="shared" si="141"/>
        <v>0</v>
      </c>
      <c r="S266" s="208"/>
      <c r="T266" s="159">
        <f t="shared" si="142"/>
        <v>0</v>
      </c>
      <c r="U266" s="209" t="str">
        <f ca="1">IF(AND(T266=-1,N266=TRUE),"*",IF(AND(U265="*",N266=TRUE),"*",IF(AND(AND(L266=TRUE,U265="*"),J266&lt;VLOOKUP(V265+1,tbL!$M$38:$O$43,3)),"*","")))</f>
        <v/>
      </c>
      <c r="V266" s="204">
        <f t="shared" ca="1" si="125"/>
        <v>0</v>
      </c>
      <c r="Y266" s="159" t="str">
        <f t="shared" ca="1" si="126"/>
        <v/>
      </c>
      <c r="Z266" s="159">
        <f t="shared" si="127"/>
        <v>1</v>
      </c>
      <c r="AA266" s="159">
        <f t="shared" ca="1" si="119"/>
        <v>1</v>
      </c>
      <c r="AC266" s="161" t="str">
        <f t="shared" ca="1" si="128"/>
        <v/>
      </c>
      <c r="AD266" s="161">
        <f t="shared" ca="1" si="129"/>
        <v>1</v>
      </c>
      <c r="AE266" s="161" t="str">
        <f t="shared" ca="1" si="121"/>
        <v/>
      </c>
      <c r="AF266" s="161">
        <f t="shared" ca="1" si="130"/>
        <v>1</v>
      </c>
      <c r="AG266" s="161" t="str">
        <f t="shared" ca="1" si="131"/>
        <v/>
      </c>
      <c r="AH266" s="161">
        <f t="shared" ca="1" si="132"/>
        <v>1</v>
      </c>
      <c r="AI266" s="161" t="str">
        <f t="shared" ca="1" si="133"/>
        <v/>
      </c>
      <c r="AJ266" s="161">
        <f t="shared" ca="1" si="134"/>
        <v>1</v>
      </c>
      <c r="AL266" s="161" t="str">
        <f t="shared" ca="1" si="135"/>
        <v/>
      </c>
      <c r="AM266" s="161">
        <f t="shared" ca="1" si="146"/>
        <v>1</v>
      </c>
      <c r="AN266" s="161" t="str">
        <f t="shared" ca="1" si="136"/>
        <v/>
      </c>
      <c r="AO266" s="161">
        <f t="shared" ca="1" si="145"/>
        <v>1</v>
      </c>
      <c r="AP266" s="161" t="str">
        <f t="shared" ca="1" si="137"/>
        <v/>
      </c>
      <c r="AQ266" s="161">
        <f t="shared" ca="1" si="143"/>
        <v>1</v>
      </c>
      <c r="AR266" s="161" t="str">
        <f t="shared" ca="1" si="138"/>
        <v/>
      </c>
      <c r="AS266" s="161">
        <f t="shared" ca="1" si="139"/>
        <v>1</v>
      </c>
      <c r="AT266" s="159">
        <f t="shared" ca="1" si="120"/>
        <v>-1</v>
      </c>
      <c r="AU266" s="210">
        <f t="shared" ca="1" si="123"/>
        <v>14</v>
      </c>
      <c r="AV266" s="209"/>
      <c r="AW266" s="204">
        <f t="shared" si="140"/>
        <v>1818.8333333333333</v>
      </c>
      <c r="AX266" s="159"/>
      <c r="AZ266" s="159"/>
      <c r="BM266" s="207"/>
      <c r="BN266" s="212"/>
      <c r="BP266" s="209"/>
      <c r="BQ266" s="211"/>
      <c r="BR266" s="211"/>
      <c r="BS266" s="211"/>
      <c r="BT266" s="211"/>
      <c r="BU266" s="211"/>
      <c r="BV266" s="211"/>
      <c r="BW266" s="211"/>
      <c r="BX266" s="211"/>
      <c r="BY266" s="211"/>
      <c r="BZ266" s="211"/>
      <c r="CA266" s="209"/>
      <c r="CB266" s="224"/>
      <c r="CC266" s="204"/>
      <c r="CD266" s="204"/>
      <c r="CE266" s="204"/>
      <c r="CF266" s="211"/>
      <c r="CG266" s="211"/>
      <c r="CI266" s="209"/>
      <c r="CJ266" s="209"/>
      <c r="EH266" s="165"/>
      <c r="EI266" s="165"/>
      <c r="EJ266" s="166"/>
      <c r="EK266" s="209"/>
      <c r="EL266" s="211"/>
      <c r="EM266" s="211"/>
      <c r="EN266" s="211"/>
      <c r="EO266" s="211"/>
      <c r="EP266" s="211"/>
      <c r="ES266" s="165"/>
      <c r="ET266" s="165"/>
      <c r="EU266" s="166"/>
      <c r="EV266" s="209"/>
      <c r="EW266" s="211"/>
      <c r="EX266" s="211"/>
      <c r="EY266" s="211"/>
      <c r="EZ266" s="211"/>
      <c r="FA266" s="211"/>
      <c r="FD266" s="165"/>
      <c r="FE266" s="165"/>
      <c r="FF266" s="166"/>
      <c r="FG266" s="209"/>
      <c r="FH266" s="211"/>
      <c r="FI266" s="211"/>
      <c r="FJ266" s="211"/>
      <c r="FK266" s="211"/>
      <c r="FL266" s="211"/>
    </row>
    <row r="267" spans="9:168">
      <c r="I267" s="221">
        <f t="shared" si="144"/>
        <v>263</v>
      </c>
      <c r="J267" s="159">
        <f>'v-t_chart'!C264</f>
        <v>0</v>
      </c>
      <c r="K267" s="204">
        <f t="shared" si="122"/>
        <v>0</v>
      </c>
      <c r="L267" s="205" t="b">
        <f>IF('Input&amp;Output'!$C$3=10,phase_chart!C264,IF('Input&amp;Output'!$C$3=21,phase_chart!G264,IF('Input&amp;Output'!$C$3=22,phase_chart!K264,IF('Input&amp;Output'!$C$3=31,phase_chart!O264,IF('Input&amp;Output'!$C$3=32,phase_chart!S264,"")))))</f>
        <v>0</v>
      </c>
      <c r="M267" s="206" t="b">
        <f>IF('Input&amp;Output'!$C$3=10,phase_chart!D264,IF('Input&amp;Output'!$C$3=21,phase_chart!H264,IF('Input&amp;Output'!$C$3=22,phase_chart!L264,IF('Input&amp;Output'!$C$3=31,phase_chart!P264,IF('Input&amp;Output'!$C$3=32,phase_chart!T264,"")))))</f>
        <v>0</v>
      </c>
      <c r="N267" s="205" t="b">
        <f>IF('Input&amp;Output'!$C$3=10,phase_chart!E264,IF('Input&amp;Output'!$C$3=21,phase_chart!I264,IF('Input&amp;Output'!$C$3=22,phase_chart!M264,IF('Input&amp;Output'!$C$3=31,phase_chart!Q264,IF('Input&amp;Output'!$C$3=32,phase_chart!U264,"")))))</f>
        <v>0</v>
      </c>
      <c r="P267" s="159">
        <f>IF(NOT($J267=0),IF($J267&lt;IF($P266=0,0,VLOOKUP(P266,tbL!$M$37:$Q$43,IF(L267=TRUE,2,4))),IF($J267&gt;=VLOOKUP(P266,tbL!$M$37:$Q$43,IF(L267=TRUE,3,5)),$P266,IF(AND(L266=TRUE,L267=TRUE),$P266,$P266-1)),IF(AND(L267=TRUE,J267=VLOOKUP(P266,tbL!$M$37:$Q$43,IF(L267=TRUE,2,4))),P266,IF($P266+1&gt;$C$12,$C$12,$P266+1))),0)</f>
        <v>0</v>
      </c>
      <c r="Q267" s="159">
        <f t="shared" si="124"/>
        <v>0</v>
      </c>
      <c r="R267" s="207">
        <f t="shared" si="141"/>
        <v>0</v>
      </c>
      <c r="S267" s="208"/>
      <c r="T267" s="159">
        <f t="shared" si="142"/>
        <v>0</v>
      </c>
      <c r="U267" s="209" t="str">
        <f ca="1">IF(AND(T267=-1,N267=TRUE),"*",IF(AND(U266="*",N267=TRUE),"*",IF(AND(AND(L267=TRUE,U266="*"),J267&lt;VLOOKUP(V266+1,tbL!$M$38:$O$43,3)),"*","")))</f>
        <v/>
      </c>
      <c r="V267" s="204">
        <f t="shared" ca="1" si="125"/>
        <v>0</v>
      </c>
      <c r="Y267" s="159" t="str">
        <f t="shared" ca="1" si="126"/>
        <v/>
      </c>
      <c r="Z267" s="159">
        <f t="shared" si="127"/>
        <v>1</v>
      </c>
      <c r="AA267" s="159">
        <f t="shared" ca="1" si="119"/>
        <v>1</v>
      </c>
      <c r="AC267" s="161" t="str">
        <f t="shared" ca="1" si="128"/>
        <v/>
      </c>
      <c r="AD267" s="161">
        <f t="shared" ca="1" si="129"/>
        <v>1</v>
      </c>
      <c r="AE267" s="161" t="str">
        <f t="shared" ca="1" si="121"/>
        <v/>
      </c>
      <c r="AF267" s="161">
        <f t="shared" ca="1" si="130"/>
        <v>1</v>
      </c>
      <c r="AG267" s="161" t="str">
        <f t="shared" ca="1" si="131"/>
        <v/>
      </c>
      <c r="AH267" s="161">
        <f t="shared" ca="1" si="132"/>
        <v>1</v>
      </c>
      <c r="AI267" s="161" t="str">
        <f t="shared" ca="1" si="133"/>
        <v/>
      </c>
      <c r="AJ267" s="161">
        <f t="shared" ca="1" si="134"/>
        <v>1</v>
      </c>
      <c r="AL267" s="161" t="str">
        <f t="shared" ca="1" si="135"/>
        <v/>
      </c>
      <c r="AM267" s="161">
        <f t="shared" ca="1" si="146"/>
        <v>1</v>
      </c>
      <c r="AN267" s="161" t="str">
        <f t="shared" ca="1" si="136"/>
        <v/>
      </c>
      <c r="AO267" s="161">
        <f t="shared" ca="1" si="145"/>
        <v>1</v>
      </c>
      <c r="AP267" s="161" t="str">
        <f t="shared" ca="1" si="137"/>
        <v/>
      </c>
      <c r="AQ267" s="161">
        <f t="shared" ca="1" si="143"/>
        <v>1</v>
      </c>
      <c r="AR267" s="161" t="str">
        <f t="shared" ca="1" si="138"/>
        <v/>
      </c>
      <c r="AS267" s="161">
        <f t="shared" ca="1" si="139"/>
        <v>1</v>
      </c>
      <c r="AT267" s="159">
        <f t="shared" ca="1" si="120"/>
        <v>-1</v>
      </c>
      <c r="AU267" s="210">
        <f t="shared" ca="1" si="123"/>
        <v>14</v>
      </c>
      <c r="AV267" s="209"/>
      <c r="AW267" s="204">
        <f t="shared" si="140"/>
        <v>1818.8333333333333</v>
      </c>
      <c r="AX267" s="159"/>
      <c r="AZ267" s="159"/>
      <c r="BM267" s="207"/>
      <c r="BN267" s="212"/>
      <c r="BP267" s="209"/>
      <c r="BQ267" s="211"/>
      <c r="BR267" s="211"/>
      <c r="BS267" s="211"/>
      <c r="BT267" s="211"/>
      <c r="BU267" s="211"/>
      <c r="BV267" s="211"/>
      <c r="BW267" s="211"/>
      <c r="BX267" s="211"/>
      <c r="BY267" s="211"/>
      <c r="BZ267" s="211"/>
      <c r="CA267" s="209"/>
      <c r="CB267" s="224"/>
      <c r="CC267" s="204"/>
      <c r="CD267" s="204"/>
      <c r="CE267" s="204"/>
      <c r="CF267" s="211"/>
      <c r="CG267" s="211"/>
      <c r="CI267" s="209"/>
      <c r="CJ267" s="209"/>
      <c r="EH267" s="165"/>
      <c r="EI267" s="165"/>
      <c r="EJ267" s="166"/>
      <c r="EK267" s="209"/>
      <c r="EL267" s="211"/>
      <c r="EM267" s="211"/>
      <c r="EN267" s="211"/>
      <c r="EO267" s="211"/>
      <c r="EP267" s="211"/>
      <c r="ES267" s="165"/>
      <c r="ET267" s="165"/>
      <c r="EU267" s="166"/>
      <c r="EV267" s="209"/>
      <c r="EW267" s="211"/>
      <c r="EX267" s="211"/>
      <c r="EY267" s="211"/>
      <c r="EZ267" s="211"/>
      <c r="FA267" s="211"/>
      <c r="FD267" s="165"/>
      <c r="FE267" s="165"/>
      <c r="FF267" s="166"/>
      <c r="FG267" s="209"/>
      <c r="FH267" s="211"/>
      <c r="FI267" s="211"/>
      <c r="FJ267" s="211"/>
      <c r="FK267" s="211"/>
      <c r="FL267" s="211"/>
    </row>
    <row r="268" spans="9:168">
      <c r="I268" s="221">
        <f t="shared" si="144"/>
        <v>264</v>
      </c>
      <c r="J268" s="159">
        <f>'v-t_chart'!C265</f>
        <v>0</v>
      </c>
      <c r="K268" s="204">
        <f t="shared" si="122"/>
        <v>0</v>
      </c>
      <c r="L268" s="205" t="b">
        <f>IF('Input&amp;Output'!$C$3=10,phase_chart!C265,IF('Input&amp;Output'!$C$3=21,phase_chart!G265,IF('Input&amp;Output'!$C$3=22,phase_chart!K265,IF('Input&amp;Output'!$C$3=31,phase_chart!O265,IF('Input&amp;Output'!$C$3=32,phase_chart!S265,"")))))</f>
        <v>0</v>
      </c>
      <c r="M268" s="206" t="b">
        <f>IF('Input&amp;Output'!$C$3=10,phase_chart!D265,IF('Input&amp;Output'!$C$3=21,phase_chart!H265,IF('Input&amp;Output'!$C$3=22,phase_chart!L265,IF('Input&amp;Output'!$C$3=31,phase_chart!P265,IF('Input&amp;Output'!$C$3=32,phase_chart!T265,"")))))</f>
        <v>0</v>
      </c>
      <c r="N268" s="205" t="b">
        <f>IF('Input&amp;Output'!$C$3=10,phase_chart!E265,IF('Input&amp;Output'!$C$3=21,phase_chart!I265,IF('Input&amp;Output'!$C$3=22,phase_chart!M265,IF('Input&amp;Output'!$C$3=31,phase_chart!Q265,IF('Input&amp;Output'!$C$3=32,phase_chart!U265,"")))))</f>
        <v>0</v>
      </c>
      <c r="P268" s="159">
        <f>IF(NOT($J268=0),IF($J268&lt;IF($P267=0,0,VLOOKUP(P267,tbL!$M$37:$Q$43,IF(L268=TRUE,2,4))),IF($J268&gt;=VLOOKUP(P267,tbL!$M$37:$Q$43,IF(L268=TRUE,3,5)),$P267,IF(AND(L267=TRUE,L268=TRUE),$P267,$P267-1)),IF(AND(L268=TRUE,J268=VLOOKUP(P267,tbL!$M$37:$Q$43,IF(L268=TRUE,2,4))),P267,IF($P267+1&gt;$C$12,$C$12,$P267+1))),0)</f>
        <v>0</v>
      </c>
      <c r="Q268" s="159">
        <f t="shared" si="124"/>
        <v>0</v>
      </c>
      <c r="R268" s="207">
        <f t="shared" si="141"/>
        <v>0</v>
      </c>
      <c r="S268" s="208"/>
      <c r="T268" s="159">
        <f t="shared" si="142"/>
        <v>0</v>
      </c>
      <c r="U268" s="209" t="str">
        <f ca="1">IF(AND(T268=-1,N268=TRUE),"*",IF(AND(U267="*",N268=TRUE),"*",IF(AND(AND(L268=TRUE,U267="*"),J268&lt;VLOOKUP(V267+1,tbL!$M$38:$O$43,3)),"*","")))</f>
        <v/>
      </c>
      <c r="V268" s="204">
        <f t="shared" ca="1" si="125"/>
        <v>0</v>
      </c>
      <c r="Y268" s="159" t="str">
        <f t="shared" ca="1" si="126"/>
        <v/>
      </c>
      <c r="Z268" s="159">
        <f t="shared" si="127"/>
        <v>1</v>
      </c>
      <c r="AA268" s="159">
        <f t="shared" ca="1" si="119"/>
        <v>1</v>
      </c>
      <c r="AC268" s="161" t="str">
        <f t="shared" ca="1" si="128"/>
        <v/>
      </c>
      <c r="AD268" s="161">
        <f t="shared" ca="1" si="129"/>
        <v>1</v>
      </c>
      <c r="AE268" s="161" t="str">
        <f t="shared" ca="1" si="121"/>
        <v/>
      </c>
      <c r="AF268" s="161">
        <f t="shared" ca="1" si="130"/>
        <v>1</v>
      </c>
      <c r="AG268" s="161" t="str">
        <f t="shared" ca="1" si="131"/>
        <v/>
      </c>
      <c r="AH268" s="161">
        <f t="shared" ca="1" si="132"/>
        <v>1</v>
      </c>
      <c r="AI268" s="161" t="str">
        <f t="shared" ca="1" si="133"/>
        <v/>
      </c>
      <c r="AJ268" s="161">
        <f t="shared" ca="1" si="134"/>
        <v>1</v>
      </c>
      <c r="AL268" s="161" t="str">
        <f t="shared" ca="1" si="135"/>
        <v/>
      </c>
      <c r="AM268" s="161">
        <f t="shared" ca="1" si="146"/>
        <v>1</v>
      </c>
      <c r="AN268" s="161" t="str">
        <f t="shared" ca="1" si="136"/>
        <v/>
      </c>
      <c r="AO268" s="161">
        <f t="shared" ca="1" si="145"/>
        <v>1</v>
      </c>
      <c r="AP268" s="161" t="str">
        <f t="shared" ca="1" si="137"/>
        <v/>
      </c>
      <c r="AQ268" s="161">
        <f t="shared" ca="1" si="143"/>
        <v>1</v>
      </c>
      <c r="AR268" s="161" t="str">
        <f t="shared" ca="1" si="138"/>
        <v/>
      </c>
      <c r="AS268" s="161">
        <f t="shared" ca="1" si="139"/>
        <v>1</v>
      </c>
      <c r="AT268" s="159">
        <f t="shared" ca="1" si="120"/>
        <v>-1</v>
      </c>
      <c r="AU268" s="210">
        <f t="shared" ca="1" si="123"/>
        <v>14</v>
      </c>
      <c r="AV268" s="209"/>
      <c r="AW268" s="204">
        <f t="shared" si="140"/>
        <v>1818.8333333333333</v>
      </c>
      <c r="AX268" s="159"/>
      <c r="AZ268" s="159"/>
      <c r="BM268" s="207"/>
      <c r="BN268" s="212"/>
      <c r="BP268" s="209"/>
      <c r="BQ268" s="211"/>
      <c r="BR268" s="211"/>
      <c r="BS268" s="211"/>
      <c r="BT268" s="211"/>
      <c r="BU268" s="211"/>
      <c r="BV268" s="211"/>
      <c r="BW268" s="211"/>
      <c r="BX268" s="211"/>
      <c r="BY268" s="211"/>
      <c r="BZ268" s="211"/>
      <c r="CA268" s="209"/>
      <c r="CB268" s="224"/>
      <c r="CC268" s="204"/>
      <c r="CD268" s="204"/>
      <c r="CE268" s="204"/>
      <c r="CF268" s="211"/>
      <c r="CG268" s="211"/>
      <c r="CI268" s="209"/>
      <c r="CJ268" s="209"/>
      <c r="EH268" s="165"/>
      <c r="EI268" s="165"/>
      <c r="EJ268" s="166"/>
      <c r="EK268" s="209"/>
      <c r="EL268" s="211"/>
      <c r="EM268" s="211"/>
      <c r="EN268" s="211"/>
      <c r="EO268" s="211"/>
      <c r="EP268" s="211"/>
      <c r="ES268" s="165"/>
      <c r="ET268" s="165"/>
      <c r="EU268" s="166"/>
      <c r="EV268" s="209"/>
      <c r="EW268" s="211"/>
      <c r="EX268" s="211"/>
      <c r="EY268" s="211"/>
      <c r="EZ268" s="211"/>
      <c r="FA268" s="211"/>
      <c r="FD268" s="165"/>
      <c r="FE268" s="165"/>
      <c r="FF268" s="166"/>
      <c r="FG268" s="209"/>
      <c r="FH268" s="211"/>
      <c r="FI268" s="211"/>
      <c r="FJ268" s="211"/>
      <c r="FK268" s="211"/>
      <c r="FL268" s="211"/>
    </row>
    <row r="269" spans="9:168">
      <c r="I269" s="221">
        <f t="shared" si="144"/>
        <v>265</v>
      </c>
      <c r="J269" s="159">
        <f>'v-t_chart'!C266</f>
        <v>0</v>
      </c>
      <c r="K269" s="204">
        <f t="shared" si="122"/>
        <v>0</v>
      </c>
      <c r="L269" s="205" t="b">
        <f>IF('Input&amp;Output'!$C$3=10,phase_chart!C266,IF('Input&amp;Output'!$C$3=21,phase_chart!G266,IF('Input&amp;Output'!$C$3=22,phase_chart!K266,IF('Input&amp;Output'!$C$3=31,phase_chart!O266,IF('Input&amp;Output'!$C$3=32,phase_chart!S266,"")))))</f>
        <v>0</v>
      </c>
      <c r="M269" s="206" t="b">
        <f>IF('Input&amp;Output'!$C$3=10,phase_chart!D266,IF('Input&amp;Output'!$C$3=21,phase_chart!H266,IF('Input&amp;Output'!$C$3=22,phase_chart!L266,IF('Input&amp;Output'!$C$3=31,phase_chart!P266,IF('Input&amp;Output'!$C$3=32,phase_chart!T266,"")))))</f>
        <v>0</v>
      </c>
      <c r="N269" s="205" t="b">
        <f>IF('Input&amp;Output'!$C$3=10,phase_chart!E266,IF('Input&amp;Output'!$C$3=21,phase_chart!I266,IF('Input&amp;Output'!$C$3=22,phase_chart!M266,IF('Input&amp;Output'!$C$3=31,phase_chart!Q266,IF('Input&amp;Output'!$C$3=32,phase_chart!U266,"")))))</f>
        <v>0</v>
      </c>
      <c r="P269" s="159">
        <f>IF(NOT($J269=0),IF($J269&lt;IF($P268=0,0,VLOOKUP(P268,tbL!$M$37:$Q$43,IF(L269=TRUE,2,4))),IF($J269&gt;=VLOOKUP(P268,tbL!$M$37:$Q$43,IF(L269=TRUE,3,5)),$P268,IF(AND(L268=TRUE,L269=TRUE),$P268,$P268-1)),IF(AND(L269=TRUE,J269=VLOOKUP(P268,tbL!$M$37:$Q$43,IF(L269=TRUE,2,4))),P268,IF($P268+1&gt;$C$12,$C$12,$P268+1))),0)</f>
        <v>0</v>
      </c>
      <c r="Q269" s="159">
        <f t="shared" si="124"/>
        <v>0</v>
      </c>
      <c r="R269" s="207">
        <f t="shared" si="141"/>
        <v>0</v>
      </c>
      <c r="S269" s="208"/>
      <c r="T269" s="159">
        <f t="shared" si="142"/>
        <v>0</v>
      </c>
      <c r="U269" s="209" t="str">
        <f ca="1">IF(AND(T269=-1,N269=TRUE),"*",IF(AND(U268="*",N269=TRUE),"*",IF(AND(AND(L269=TRUE,U268="*"),J269&lt;VLOOKUP(V268+1,tbL!$M$38:$O$43,3)),"*","")))</f>
        <v/>
      </c>
      <c r="V269" s="204">
        <f t="shared" ca="1" si="125"/>
        <v>0</v>
      </c>
      <c r="Y269" s="159" t="str">
        <f t="shared" ca="1" si="126"/>
        <v/>
      </c>
      <c r="Z269" s="159">
        <f t="shared" si="127"/>
        <v>1</v>
      </c>
      <c r="AA269" s="159">
        <f t="shared" ca="1" si="119"/>
        <v>1</v>
      </c>
      <c r="AC269" s="161" t="str">
        <f t="shared" ca="1" si="128"/>
        <v/>
      </c>
      <c r="AD269" s="161">
        <f t="shared" ca="1" si="129"/>
        <v>1</v>
      </c>
      <c r="AE269" s="161" t="str">
        <f t="shared" ca="1" si="121"/>
        <v/>
      </c>
      <c r="AF269" s="161">
        <f t="shared" ca="1" si="130"/>
        <v>1</v>
      </c>
      <c r="AG269" s="161" t="str">
        <f t="shared" ca="1" si="131"/>
        <v/>
      </c>
      <c r="AH269" s="161">
        <f t="shared" ca="1" si="132"/>
        <v>1</v>
      </c>
      <c r="AI269" s="161" t="str">
        <f t="shared" ca="1" si="133"/>
        <v/>
      </c>
      <c r="AJ269" s="161">
        <f t="shared" ca="1" si="134"/>
        <v>1</v>
      </c>
      <c r="AL269" s="161" t="str">
        <f t="shared" ca="1" si="135"/>
        <v/>
      </c>
      <c r="AM269" s="161">
        <f t="shared" ca="1" si="146"/>
        <v>1</v>
      </c>
      <c r="AN269" s="161" t="str">
        <f t="shared" ca="1" si="136"/>
        <v/>
      </c>
      <c r="AO269" s="161">
        <f t="shared" ca="1" si="145"/>
        <v>1</v>
      </c>
      <c r="AP269" s="161" t="str">
        <f t="shared" ca="1" si="137"/>
        <v/>
      </c>
      <c r="AQ269" s="161">
        <f t="shared" ca="1" si="143"/>
        <v>1</v>
      </c>
      <c r="AR269" s="161" t="str">
        <f t="shared" ca="1" si="138"/>
        <v/>
      </c>
      <c r="AS269" s="161">
        <f t="shared" ca="1" si="139"/>
        <v>1</v>
      </c>
      <c r="AT269" s="159">
        <f t="shared" ca="1" si="120"/>
        <v>-1</v>
      </c>
      <c r="AU269" s="210">
        <f t="shared" ca="1" si="123"/>
        <v>14</v>
      </c>
      <c r="AV269" s="209"/>
      <c r="AW269" s="204">
        <f t="shared" si="140"/>
        <v>1818.8333333333333</v>
      </c>
      <c r="AX269" s="159"/>
      <c r="AZ269" s="159"/>
      <c r="BM269" s="207"/>
      <c r="BN269" s="212"/>
      <c r="BP269" s="209"/>
      <c r="BQ269" s="211"/>
      <c r="BR269" s="211"/>
      <c r="BS269" s="211"/>
      <c r="BT269" s="211"/>
      <c r="BU269" s="211"/>
      <c r="BV269" s="211"/>
      <c r="BW269" s="211"/>
      <c r="BX269" s="211"/>
      <c r="BY269" s="211"/>
      <c r="BZ269" s="211"/>
      <c r="CA269" s="209"/>
      <c r="CB269" s="224"/>
      <c r="CC269" s="204"/>
      <c r="CD269" s="204"/>
      <c r="CE269" s="204"/>
      <c r="CF269" s="211"/>
      <c r="CG269" s="211"/>
      <c r="CI269" s="209"/>
      <c r="CJ269" s="209"/>
      <c r="EH269" s="165"/>
      <c r="EI269" s="165"/>
      <c r="EJ269" s="166"/>
      <c r="EK269" s="209"/>
      <c r="EL269" s="211"/>
      <c r="EM269" s="211"/>
      <c r="EN269" s="211"/>
      <c r="EO269" s="211"/>
      <c r="EP269" s="211"/>
      <c r="ES269" s="165"/>
      <c r="ET269" s="165"/>
      <c r="EU269" s="166"/>
      <c r="EV269" s="209"/>
      <c r="EW269" s="211"/>
      <c r="EX269" s="211"/>
      <c r="EY269" s="211"/>
      <c r="EZ269" s="211"/>
      <c r="FA269" s="211"/>
      <c r="FD269" s="165"/>
      <c r="FE269" s="165"/>
      <c r="FF269" s="166"/>
      <c r="FG269" s="209"/>
      <c r="FH269" s="211"/>
      <c r="FI269" s="211"/>
      <c r="FJ269" s="211"/>
      <c r="FK269" s="211"/>
      <c r="FL269" s="211"/>
    </row>
    <row r="270" spans="9:168">
      <c r="I270" s="221">
        <f t="shared" si="144"/>
        <v>266</v>
      </c>
      <c r="J270" s="159">
        <f>'v-t_chart'!C267</f>
        <v>0</v>
      </c>
      <c r="K270" s="204">
        <f t="shared" si="122"/>
        <v>0</v>
      </c>
      <c r="L270" s="205" t="b">
        <f>IF('Input&amp;Output'!$C$3=10,phase_chart!C267,IF('Input&amp;Output'!$C$3=21,phase_chart!G267,IF('Input&amp;Output'!$C$3=22,phase_chart!K267,IF('Input&amp;Output'!$C$3=31,phase_chart!O267,IF('Input&amp;Output'!$C$3=32,phase_chart!S267,"")))))</f>
        <v>0</v>
      </c>
      <c r="M270" s="206" t="b">
        <f>IF('Input&amp;Output'!$C$3=10,phase_chart!D267,IF('Input&amp;Output'!$C$3=21,phase_chart!H267,IF('Input&amp;Output'!$C$3=22,phase_chart!L267,IF('Input&amp;Output'!$C$3=31,phase_chart!P267,IF('Input&amp;Output'!$C$3=32,phase_chart!T267,"")))))</f>
        <v>0</v>
      </c>
      <c r="N270" s="205" t="b">
        <f>IF('Input&amp;Output'!$C$3=10,phase_chart!E267,IF('Input&amp;Output'!$C$3=21,phase_chart!I267,IF('Input&amp;Output'!$C$3=22,phase_chart!M267,IF('Input&amp;Output'!$C$3=31,phase_chart!Q267,IF('Input&amp;Output'!$C$3=32,phase_chart!U267,"")))))</f>
        <v>0</v>
      </c>
      <c r="P270" s="159">
        <f>IF(NOT($J270=0),IF($J270&lt;IF($P269=0,0,VLOOKUP(P269,tbL!$M$37:$Q$43,IF(L270=TRUE,2,4))),IF($J270&gt;=VLOOKUP(P269,tbL!$M$37:$Q$43,IF(L270=TRUE,3,5)),$P269,IF(AND(L269=TRUE,L270=TRUE),$P269,$P269-1)),IF(AND(L270=TRUE,J270=VLOOKUP(P269,tbL!$M$37:$Q$43,IF(L270=TRUE,2,4))),P269,IF($P269+1&gt;$C$12,$C$12,$P269+1))),0)</f>
        <v>0</v>
      </c>
      <c r="Q270" s="159">
        <f t="shared" si="124"/>
        <v>0</v>
      </c>
      <c r="R270" s="207">
        <f t="shared" si="141"/>
        <v>0</v>
      </c>
      <c r="S270" s="208"/>
      <c r="T270" s="159">
        <f t="shared" si="142"/>
        <v>0</v>
      </c>
      <c r="U270" s="209" t="str">
        <f ca="1">IF(AND(T270=-1,N270=TRUE),"*",IF(AND(U269="*",N270=TRUE),"*",IF(AND(AND(L270=TRUE,U269="*"),J270&lt;VLOOKUP(V269+1,tbL!$M$38:$O$43,3)),"*","")))</f>
        <v/>
      </c>
      <c r="V270" s="204">
        <f t="shared" ca="1" si="125"/>
        <v>0</v>
      </c>
      <c r="Y270" s="159" t="str">
        <f t="shared" ca="1" si="126"/>
        <v/>
      </c>
      <c r="Z270" s="159">
        <f t="shared" si="127"/>
        <v>1</v>
      </c>
      <c r="AA270" s="159">
        <f t="shared" ca="1" si="119"/>
        <v>1</v>
      </c>
      <c r="AC270" s="161" t="str">
        <f t="shared" ca="1" si="128"/>
        <v/>
      </c>
      <c r="AD270" s="161">
        <f t="shared" ca="1" si="129"/>
        <v>1</v>
      </c>
      <c r="AE270" s="161" t="str">
        <f t="shared" ca="1" si="121"/>
        <v/>
      </c>
      <c r="AF270" s="161">
        <f t="shared" ca="1" si="130"/>
        <v>1</v>
      </c>
      <c r="AG270" s="161" t="str">
        <f t="shared" ca="1" si="131"/>
        <v/>
      </c>
      <c r="AH270" s="161">
        <f t="shared" ca="1" si="132"/>
        <v>1</v>
      </c>
      <c r="AI270" s="161" t="str">
        <f t="shared" ca="1" si="133"/>
        <v/>
      </c>
      <c r="AJ270" s="161">
        <f t="shared" ca="1" si="134"/>
        <v>1</v>
      </c>
      <c r="AL270" s="161" t="str">
        <f t="shared" ca="1" si="135"/>
        <v/>
      </c>
      <c r="AM270" s="161">
        <f t="shared" ca="1" si="146"/>
        <v>1</v>
      </c>
      <c r="AN270" s="161" t="str">
        <f t="shared" ca="1" si="136"/>
        <v/>
      </c>
      <c r="AO270" s="161">
        <f t="shared" ca="1" si="145"/>
        <v>1</v>
      </c>
      <c r="AP270" s="161" t="str">
        <f t="shared" ca="1" si="137"/>
        <v/>
      </c>
      <c r="AQ270" s="161">
        <f t="shared" ca="1" si="143"/>
        <v>1</v>
      </c>
      <c r="AR270" s="161" t="str">
        <f t="shared" ca="1" si="138"/>
        <v/>
      </c>
      <c r="AS270" s="161">
        <f t="shared" ca="1" si="139"/>
        <v>1</v>
      </c>
      <c r="AT270" s="159">
        <f t="shared" ca="1" si="120"/>
        <v>-1</v>
      </c>
      <c r="AU270" s="210">
        <f t="shared" ca="1" si="123"/>
        <v>14</v>
      </c>
      <c r="AV270" s="209"/>
      <c r="AW270" s="204">
        <f t="shared" si="140"/>
        <v>1818.8333333333333</v>
      </c>
      <c r="AX270" s="159"/>
      <c r="AZ270" s="159"/>
      <c r="BM270" s="207"/>
      <c r="BN270" s="212"/>
      <c r="BP270" s="209"/>
      <c r="BQ270" s="211"/>
      <c r="BR270" s="211"/>
      <c r="BS270" s="211"/>
      <c r="BT270" s="211"/>
      <c r="BU270" s="211"/>
      <c r="BV270" s="211"/>
      <c r="BW270" s="211"/>
      <c r="BX270" s="211"/>
      <c r="BY270" s="211"/>
      <c r="BZ270" s="211"/>
      <c r="CA270" s="209"/>
      <c r="CB270" s="224"/>
      <c r="CC270" s="204"/>
      <c r="CD270" s="204"/>
      <c r="CE270" s="204"/>
      <c r="CF270" s="211"/>
      <c r="CG270" s="211"/>
      <c r="CI270" s="209"/>
      <c r="CJ270" s="209"/>
      <c r="EH270" s="165"/>
      <c r="EI270" s="165"/>
      <c r="EJ270" s="166"/>
      <c r="EK270" s="209"/>
      <c r="EL270" s="211"/>
      <c r="EM270" s="211"/>
      <c r="EN270" s="211"/>
      <c r="EO270" s="211"/>
      <c r="EP270" s="211"/>
      <c r="ES270" s="165"/>
      <c r="ET270" s="165"/>
      <c r="EU270" s="166"/>
      <c r="EV270" s="209"/>
      <c r="EW270" s="211"/>
      <c r="EX270" s="211"/>
      <c r="EY270" s="211"/>
      <c r="EZ270" s="211"/>
      <c r="FA270" s="211"/>
      <c r="FD270" s="165"/>
      <c r="FE270" s="165"/>
      <c r="FF270" s="166"/>
      <c r="FG270" s="209"/>
      <c r="FH270" s="211"/>
      <c r="FI270" s="211"/>
      <c r="FJ270" s="211"/>
      <c r="FK270" s="211"/>
      <c r="FL270" s="211"/>
    </row>
    <row r="271" spans="9:168">
      <c r="I271" s="221">
        <f t="shared" si="144"/>
        <v>267</v>
      </c>
      <c r="J271" s="159">
        <f>'v-t_chart'!C268</f>
        <v>0.5</v>
      </c>
      <c r="K271" s="204">
        <f t="shared" si="122"/>
        <v>1.4644999999999999</v>
      </c>
      <c r="L271" s="205" t="b">
        <f>IF('Input&amp;Output'!$C$3=10,phase_chart!C268,IF('Input&amp;Output'!$C$3=21,phase_chart!G268,IF('Input&amp;Output'!$C$3=22,phase_chart!K268,IF('Input&amp;Output'!$C$3=31,phase_chart!O268,IF('Input&amp;Output'!$C$3=32,phase_chart!S268,"")))))</f>
        <v>1</v>
      </c>
      <c r="M271" s="206" t="b">
        <f>IF('Input&amp;Output'!$C$3=10,phase_chart!D268,IF('Input&amp;Output'!$C$3=21,phase_chart!H268,IF('Input&amp;Output'!$C$3=22,phase_chart!L268,IF('Input&amp;Output'!$C$3=31,phase_chart!P268,IF('Input&amp;Output'!$C$3=32,phase_chart!T268,"")))))</f>
        <v>0</v>
      </c>
      <c r="N271" s="205" t="b">
        <f>IF('Input&amp;Output'!$C$3=10,phase_chart!E268,IF('Input&amp;Output'!$C$3=21,phase_chart!I268,IF('Input&amp;Output'!$C$3=22,phase_chart!M268,IF('Input&amp;Output'!$C$3=31,phase_chart!Q268,IF('Input&amp;Output'!$C$3=32,phase_chart!U268,"")))))</f>
        <v>0</v>
      </c>
      <c r="P271" s="159">
        <f>IF(NOT($J271=0),IF($J271&lt;IF($P270=0,0,VLOOKUP(P270,tbL!$M$37:$Q$43,IF(L271=TRUE,2,4))),IF($J271&gt;=VLOOKUP(P270,tbL!$M$37:$Q$43,IF(L271=TRUE,3,5)),$P270,IF(AND(L270=TRUE,L271=TRUE),$P270,$P270-1)),IF(AND(L271=TRUE,J271=VLOOKUP(P270,tbL!$M$37:$Q$43,IF(L271=TRUE,2,4))),P270,IF($P270+1&gt;$C$12,$C$12,$P270+1))),0)</f>
        <v>1</v>
      </c>
      <c r="Q271" s="159">
        <f t="shared" si="124"/>
        <v>1</v>
      </c>
      <c r="R271" s="207">
        <f t="shared" si="141"/>
        <v>1</v>
      </c>
      <c r="S271" s="208"/>
      <c r="T271" s="159">
        <f t="shared" si="142"/>
        <v>0</v>
      </c>
      <c r="U271" s="209" t="str">
        <f ca="1">IF(AND(T271=-1,N271=TRUE),"*",IF(AND(U270="*",N271=TRUE),"*",IF(AND(AND(L271=TRUE,U270="*"),J271&lt;VLOOKUP(V270+1,tbL!$M$38:$O$43,3)),"*","")))</f>
        <v/>
      </c>
      <c r="V271" s="204">
        <f t="shared" ca="1" si="125"/>
        <v>1</v>
      </c>
      <c r="Y271" s="159" t="str">
        <f t="shared" ca="1" si="126"/>
        <v/>
      </c>
      <c r="Z271" s="159" t="str">
        <f t="shared" si="127"/>
        <v/>
      </c>
      <c r="AA271" s="159">
        <f t="shared" ca="1" si="119"/>
        <v>1</v>
      </c>
      <c r="AC271" s="161" t="str">
        <f t="shared" ca="1" si="128"/>
        <v/>
      </c>
      <c r="AD271" s="161">
        <f t="shared" ca="1" si="129"/>
        <v>1</v>
      </c>
      <c r="AE271" s="161" t="str">
        <f t="shared" ca="1" si="121"/>
        <v/>
      </c>
      <c r="AF271" s="161">
        <f t="shared" ca="1" si="130"/>
        <v>1</v>
      </c>
      <c r="AG271" s="161" t="str">
        <f t="shared" ca="1" si="131"/>
        <v/>
      </c>
      <c r="AH271" s="161">
        <f t="shared" ca="1" si="132"/>
        <v>1</v>
      </c>
      <c r="AI271" s="161" t="str">
        <f t="shared" ca="1" si="133"/>
        <v/>
      </c>
      <c r="AJ271" s="161">
        <f t="shared" ca="1" si="134"/>
        <v>1</v>
      </c>
      <c r="AL271" s="161" t="str">
        <f t="shared" ca="1" si="135"/>
        <v/>
      </c>
      <c r="AM271" s="161">
        <f t="shared" ca="1" si="146"/>
        <v>1</v>
      </c>
      <c r="AN271" s="161" t="str">
        <f t="shared" ca="1" si="136"/>
        <v/>
      </c>
      <c r="AO271" s="161">
        <f t="shared" ca="1" si="145"/>
        <v>1</v>
      </c>
      <c r="AP271" s="161" t="str">
        <f t="shared" ca="1" si="137"/>
        <v/>
      </c>
      <c r="AQ271" s="161">
        <f t="shared" ca="1" si="143"/>
        <v>1</v>
      </c>
      <c r="AR271" s="161" t="str">
        <f t="shared" ca="1" si="138"/>
        <v/>
      </c>
      <c r="AS271" s="161">
        <f t="shared" ca="1" si="139"/>
        <v>1</v>
      </c>
      <c r="AT271" s="159" t="str">
        <f t="shared" ca="1" si="120"/>
        <v/>
      </c>
      <c r="AU271" s="210">
        <f t="shared" ca="1" si="123"/>
        <v>14</v>
      </c>
      <c r="AV271" s="209"/>
      <c r="AW271" s="204">
        <f t="shared" si="140"/>
        <v>1818.9722222222222</v>
      </c>
      <c r="AX271" s="159"/>
      <c r="AZ271" s="159"/>
      <c r="BM271" s="207"/>
      <c r="BN271" s="212"/>
      <c r="BP271" s="209"/>
      <c r="BQ271" s="211"/>
      <c r="BR271" s="211"/>
      <c r="BS271" s="211"/>
      <c r="BT271" s="211"/>
      <c r="BU271" s="211"/>
      <c r="BV271" s="211"/>
      <c r="BW271" s="211"/>
      <c r="BX271" s="211"/>
      <c r="BY271" s="211"/>
      <c r="BZ271" s="211"/>
      <c r="CA271" s="209"/>
      <c r="CB271" s="224"/>
      <c r="CC271" s="204"/>
      <c r="CD271" s="204"/>
      <c r="CE271" s="204"/>
      <c r="CF271" s="211"/>
      <c r="CG271" s="211"/>
      <c r="CI271" s="209"/>
      <c r="CJ271" s="209"/>
      <c r="EH271" s="165"/>
      <c r="EI271" s="165"/>
      <c r="EJ271" s="166"/>
      <c r="EK271" s="209"/>
      <c r="EL271" s="211"/>
      <c r="EM271" s="211"/>
      <c r="EN271" s="211"/>
      <c r="EO271" s="211"/>
      <c r="EP271" s="211"/>
      <c r="ES271" s="165"/>
      <c r="ET271" s="165"/>
      <c r="EU271" s="166"/>
      <c r="EV271" s="209"/>
      <c r="EW271" s="211"/>
      <c r="EX271" s="211"/>
      <c r="EY271" s="211"/>
      <c r="EZ271" s="211"/>
      <c r="FA271" s="211"/>
      <c r="FD271" s="165"/>
      <c r="FE271" s="165"/>
      <c r="FF271" s="166"/>
      <c r="FG271" s="209"/>
      <c r="FH271" s="211"/>
      <c r="FI271" s="211"/>
      <c r="FJ271" s="211"/>
      <c r="FK271" s="211"/>
      <c r="FL271" s="211"/>
    </row>
    <row r="272" spans="9:168">
      <c r="I272" s="221">
        <f t="shared" si="144"/>
        <v>268</v>
      </c>
      <c r="J272" s="159">
        <f>'v-t_chart'!C269</f>
        <v>2.9</v>
      </c>
      <c r="K272" s="204">
        <f t="shared" ca="1" si="122"/>
        <v>8.4940999999999995</v>
      </c>
      <c r="L272" s="205" t="b">
        <f>IF('Input&amp;Output'!$C$3=10,phase_chart!C269,IF('Input&amp;Output'!$C$3=21,phase_chart!G269,IF('Input&amp;Output'!$C$3=22,phase_chart!K269,IF('Input&amp;Output'!$C$3=31,phase_chart!O269,IF('Input&amp;Output'!$C$3=32,phase_chart!S269,"")))))</f>
        <v>1</v>
      </c>
      <c r="M272" s="206" t="b">
        <f>IF('Input&amp;Output'!$C$3=10,phase_chart!D269,IF('Input&amp;Output'!$C$3=21,phase_chart!H269,IF('Input&amp;Output'!$C$3=22,phase_chart!L269,IF('Input&amp;Output'!$C$3=31,phase_chart!P269,IF('Input&amp;Output'!$C$3=32,phase_chart!T269,"")))))</f>
        <v>0</v>
      </c>
      <c r="N272" s="205" t="b">
        <f>IF('Input&amp;Output'!$C$3=10,phase_chart!E269,IF('Input&amp;Output'!$C$3=21,phase_chart!I269,IF('Input&amp;Output'!$C$3=22,phase_chart!M269,IF('Input&amp;Output'!$C$3=31,phase_chart!Q269,IF('Input&amp;Output'!$C$3=32,phase_chart!U269,"")))))</f>
        <v>0</v>
      </c>
      <c r="P272" s="159">
        <f ca="1">IF(NOT($J272=0),IF($J272&lt;IF($P271=0,0,VLOOKUP(P271,tbL!$M$37:$Q$43,IF(L272=TRUE,2,4))),IF($J272&gt;=VLOOKUP(P271,tbL!$M$37:$Q$43,IF(L272=TRUE,3,5)),$P271,IF(AND(L271=TRUE,L272=TRUE),$P271,$P271-1)),IF(AND(L272=TRUE,J272=VLOOKUP(P271,tbL!$M$37:$Q$43,IF(L272=TRUE,2,4))),P271,IF($P271+1&gt;$C$12,$C$12,$P271+1))),0)</f>
        <v>1</v>
      </c>
      <c r="Q272" s="159">
        <f t="shared" ca="1" si="124"/>
        <v>1</v>
      </c>
      <c r="R272" s="207">
        <f t="shared" ref="R272:R281" si="147">IF(L272=TRUE,IF(OR(K271=0,R271=1),1,0),0)</f>
        <v>1</v>
      </c>
      <c r="S272" s="208"/>
      <c r="T272" s="159">
        <f t="shared" si="142"/>
        <v>0</v>
      </c>
      <c r="U272" s="209" t="str">
        <f ca="1">IF(AND(T272=-1,N272=TRUE),"*",IF(AND(U271="*",N272=TRUE),"*",IF(AND(AND(L272=TRUE,U271="*"),J272&lt;VLOOKUP(V271+1,tbL!$M$38:$O$43,3)),"*","")))</f>
        <v/>
      </c>
      <c r="V272" s="204">
        <f t="shared" ca="1" si="125"/>
        <v>1</v>
      </c>
      <c r="Y272" s="159" t="str">
        <f t="shared" ca="1" si="126"/>
        <v/>
      </c>
      <c r="Z272" s="159" t="str">
        <f t="shared" si="127"/>
        <v/>
      </c>
      <c r="AA272" s="159">
        <f t="shared" ca="1" si="119"/>
        <v>1</v>
      </c>
      <c r="AC272" s="161" t="str">
        <f t="shared" ca="1" si="128"/>
        <v/>
      </c>
      <c r="AD272" s="161">
        <f t="shared" ca="1" si="129"/>
        <v>1</v>
      </c>
      <c r="AE272" s="161" t="str">
        <f t="shared" ca="1" si="121"/>
        <v/>
      </c>
      <c r="AF272" s="161">
        <f t="shared" ca="1" si="130"/>
        <v>1</v>
      </c>
      <c r="AG272" s="161" t="str">
        <f t="shared" ca="1" si="131"/>
        <v/>
      </c>
      <c r="AH272" s="161">
        <f t="shared" ca="1" si="132"/>
        <v>1</v>
      </c>
      <c r="AI272" s="161" t="str">
        <f t="shared" ca="1" si="133"/>
        <v/>
      </c>
      <c r="AJ272" s="161">
        <f t="shared" ca="1" si="134"/>
        <v>1</v>
      </c>
      <c r="AL272" s="161" t="str">
        <f t="shared" ca="1" si="135"/>
        <v/>
      </c>
      <c r="AM272" s="161">
        <f t="shared" ca="1" si="146"/>
        <v>1</v>
      </c>
      <c r="AN272" s="161" t="str">
        <f t="shared" ca="1" si="136"/>
        <v/>
      </c>
      <c r="AO272" s="161">
        <f t="shared" ca="1" si="145"/>
        <v>1</v>
      </c>
      <c r="AP272" s="161" t="str">
        <f t="shared" ca="1" si="137"/>
        <v/>
      </c>
      <c r="AQ272" s="161">
        <f t="shared" ca="1" si="143"/>
        <v>1</v>
      </c>
      <c r="AR272" s="161" t="str">
        <f t="shared" ca="1" si="138"/>
        <v/>
      </c>
      <c r="AS272" s="161">
        <f t="shared" ca="1" si="139"/>
        <v>1</v>
      </c>
      <c r="AT272" s="159" t="str">
        <f t="shared" ca="1" si="120"/>
        <v/>
      </c>
      <c r="AU272" s="210">
        <f t="shared" ca="1" si="123"/>
        <v>14</v>
      </c>
      <c r="AV272" s="209"/>
      <c r="AW272" s="204">
        <f t="shared" si="140"/>
        <v>1819.7777777777778</v>
      </c>
      <c r="AX272" s="159"/>
      <c r="AZ272" s="159"/>
      <c r="BM272" s="207"/>
      <c r="BN272" s="212"/>
      <c r="BP272" s="209"/>
      <c r="BQ272" s="211"/>
      <c r="BR272" s="211"/>
      <c r="BS272" s="211"/>
      <c r="BT272" s="211"/>
      <c r="BU272" s="211"/>
      <c r="BV272" s="211"/>
      <c r="BW272" s="211"/>
      <c r="BX272" s="211"/>
      <c r="BY272" s="211"/>
      <c r="BZ272" s="211"/>
      <c r="CA272" s="209"/>
      <c r="CB272" s="224"/>
      <c r="CC272" s="204"/>
      <c r="CD272" s="204"/>
      <c r="CE272" s="204"/>
      <c r="CF272" s="211"/>
      <c r="CG272" s="211"/>
      <c r="CI272" s="209"/>
      <c r="CJ272" s="209"/>
      <c r="EH272" s="165"/>
      <c r="EI272" s="165"/>
      <c r="EJ272" s="166"/>
      <c r="EK272" s="209"/>
      <c r="EL272" s="211"/>
      <c r="EM272" s="211"/>
      <c r="EN272" s="211"/>
      <c r="EO272" s="211"/>
      <c r="EP272" s="211"/>
      <c r="ES272" s="165"/>
      <c r="ET272" s="165"/>
      <c r="EU272" s="166"/>
      <c r="EV272" s="209"/>
      <c r="EW272" s="211"/>
      <c r="EX272" s="211"/>
      <c r="EY272" s="211"/>
      <c r="EZ272" s="211"/>
      <c r="FA272" s="211"/>
      <c r="FD272" s="165"/>
      <c r="FE272" s="165"/>
      <c r="FF272" s="166"/>
      <c r="FG272" s="209"/>
      <c r="FH272" s="211"/>
      <c r="FI272" s="211"/>
      <c r="FJ272" s="211"/>
      <c r="FK272" s="211"/>
      <c r="FL272" s="211"/>
    </row>
    <row r="273" spans="9:168">
      <c r="I273" s="221">
        <f t="shared" si="144"/>
        <v>269</v>
      </c>
      <c r="J273" s="159">
        <f>'v-t_chart'!C270</f>
        <v>8.1999999999999993</v>
      </c>
      <c r="K273" s="204">
        <f t="shared" ca="1" si="122"/>
        <v>24.017799999999998</v>
      </c>
      <c r="L273" s="205" t="b">
        <f>IF('Input&amp;Output'!$C$3=10,phase_chart!C270,IF('Input&amp;Output'!$C$3=21,phase_chart!G270,IF('Input&amp;Output'!$C$3=22,phase_chart!K270,IF('Input&amp;Output'!$C$3=31,phase_chart!O270,IF('Input&amp;Output'!$C$3=32,phase_chart!S270,"")))))</f>
        <v>1</v>
      </c>
      <c r="M273" s="206" t="b">
        <f>IF('Input&amp;Output'!$C$3=10,phase_chart!D270,IF('Input&amp;Output'!$C$3=21,phase_chart!H270,IF('Input&amp;Output'!$C$3=22,phase_chart!L270,IF('Input&amp;Output'!$C$3=31,phase_chart!P270,IF('Input&amp;Output'!$C$3=32,phase_chart!T270,"")))))</f>
        <v>0</v>
      </c>
      <c r="N273" s="205" t="b">
        <f>IF('Input&amp;Output'!$C$3=10,phase_chart!E270,IF('Input&amp;Output'!$C$3=21,phase_chart!I270,IF('Input&amp;Output'!$C$3=22,phase_chart!M270,IF('Input&amp;Output'!$C$3=31,phase_chart!Q270,IF('Input&amp;Output'!$C$3=32,phase_chart!U270,"")))))</f>
        <v>0</v>
      </c>
      <c r="P273" s="159">
        <f ca="1">IF(NOT($J273=0),IF($J273&lt;IF($P272=0,0,VLOOKUP(P272,tbL!$M$37:$Q$43,IF(L273=TRUE,2,4))),IF($J273&gt;=VLOOKUP(P272,tbL!$M$37:$Q$43,IF(L273=TRUE,3,5)),$P272,IF(AND(L272=TRUE,L273=TRUE),$P272,$P272-1)),IF(AND(L273=TRUE,J273=VLOOKUP(P272,tbL!$M$37:$Q$43,IF(L273=TRUE,2,4))),P272,IF($P272+1&gt;$C$12,$C$12,$P272+1))),0)</f>
        <v>1</v>
      </c>
      <c r="Q273" s="159">
        <f t="shared" ca="1" si="124"/>
        <v>1</v>
      </c>
      <c r="R273" s="207">
        <f t="shared" ca="1" si="147"/>
        <v>1</v>
      </c>
      <c r="S273" s="208"/>
      <c r="T273" s="159">
        <f t="shared" si="142"/>
        <v>0</v>
      </c>
      <c r="U273" s="209" t="str">
        <f ca="1">IF(AND(T273=-1,N273=TRUE),"*",IF(AND(U272="*",N273=TRUE),"*",IF(AND(AND(L273=TRUE,U272="*"),J273&lt;VLOOKUP(V272+1,tbL!$M$38:$O$43,3)),"*","")))</f>
        <v/>
      </c>
      <c r="V273" s="204">
        <f t="shared" ca="1" si="125"/>
        <v>1</v>
      </c>
      <c r="Y273" s="159" t="str">
        <f t="shared" ca="1" si="126"/>
        <v/>
      </c>
      <c r="Z273" s="159" t="str">
        <f t="shared" si="127"/>
        <v/>
      </c>
      <c r="AA273" s="159">
        <f t="shared" ca="1" si="119"/>
        <v>1</v>
      </c>
      <c r="AC273" s="161" t="str">
        <f t="shared" ca="1" si="128"/>
        <v/>
      </c>
      <c r="AD273" s="161">
        <f t="shared" ca="1" si="129"/>
        <v>1</v>
      </c>
      <c r="AE273" s="161" t="str">
        <f t="shared" ca="1" si="121"/>
        <v/>
      </c>
      <c r="AF273" s="161">
        <f t="shared" ca="1" si="130"/>
        <v>1</v>
      </c>
      <c r="AG273" s="161" t="str">
        <f t="shared" ca="1" si="131"/>
        <v/>
      </c>
      <c r="AH273" s="161">
        <f t="shared" ca="1" si="132"/>
        <v>1</v>
      </c>
      <c r="AI273" s="161" t="str">
        <f t="shared" ca="1" si="133"/>
        <v/>
      </c>
      <c r="AJ273" s="161">
        <f t="shared" ca="1" si="134"/>
        <v>1</v>
      </c>
      <c r="AL273" s="161" t="str">
        <f t="shared" ca="1" si="135"/>
        <v/>
      </c>
      <c r="AM273" s="161">
        <f t="shared" ca="1" si="146"/>
        <v>1</v>
      </c>
      <c r="AN273" s="161" t="str">
        <f t="shared" ca="1" si="136"/>
        <v/>
      </c>
      <c r="AO273" s="161">
        <f t="shared" ca="1" si="145"/>
        <v>1</v>
      </c>
      <c r="AP273" s="161" t="str">
        <f t="shared" ca="1" si="137"/>
        <v/>
      </c>
      <c r="AQ273" s="161">
        <f t="shared" ca="1" si="143"/>
        <v>1</v>
      </c>
      <c r="AR273" s="161" t="str">
        <f t="shared" ca="1" si="138"/>
        <v/>
      </c>
      <c r="AS273" s="161">
        <f t="shared" ca="1" si="139"/>
        <v>1</v>
      </c>
      <c r="AT273" s="159" t="str">
        <f t="shared" ca="1" si="120"/>
        <v/>
      </c>
      <c r="AU273" s="210">
        <f t="shared" ca="1" si="123"/>
        <v>14</v>
      </c>
      <c r="AV273" s="209"/>
      <c r="AW273" s="204">
        <f t="shared" si="140"/>
        <v>1822.0555555555557</v>
      </c>
      <c r="AX273" s="159"/>
      <c r="AZ273" s="159"/>
      <c r="BM273" s="207"/>
      <c r="BN273" s="212"/>
      <c r="BP273" s="209"/>
      <c r="BQ273" s="211"/>
      <c r="BR273" s="211"/>
      <c r="BS273" s="211"/>
      <c r="BT273" s="211"/>
      <c r="BU273" s="211"/>
      <c r="BV273" s="211"/>
      <c r="BW273" s="211"/>
      <c r="BX273" s="211"/>
      <c r="BY273" s="211"/>
      <c r="BZ273" s="211"/>
      <c r="CA273" s="209"/>
      <c r="CB273" s="224"/>
      <c r="CC273" s="204"/>
      <c r="CD273" s="204"/>
      <c r="CE273" s="204"/>
      <c r="CF273" s="211"/>
      <c r="CG273" s="211"/>
      <c r="CI273" s="209"/>
      <c r="CJ273" s="209"/>
      <c r="EH273" s="165"/>
      <c r="EI273" s="165"/>
      <c r="EJ273" s="166"/>
      <c r="EK273" s="209"/>
      <c r="EL273" s="211"/>
      <c r="EM273" s="211"/>
      <c r="EN273" s="211"/>
      <c r="EO273" s="211"/>
      <c r="EP273" s="211"/>
      <c r="ES273" s="165"/>
      <c r="ET273" s="165"/>
      <c r="EU273" s="166"/>
      <c r="EV273" s="209"/>
      <c r="EW273" s="211"/>
      <c r="EX273" s="211"/>
      <c r="EY273" s="211"/>
      <c r="EZ273" s="211"/>
      <c r="FA273" s="211"/>
      <c r="FD273" s="165"/>
      <c r="FE273" s="165"/>
      <c r="FF273" s="166"/>
      <c r="FG273" s="209"/>
      <c r="FH273" s="211"/>
      <c r="FI273" s="211"/>
      <c r="FJ273" s="211"/>
      <c r="FK273" s="211"/>
      <c r="FL273" s="211"/>
    </row>
    <row r="274" spans="9:168">
      <c r="I274" s="221">
        <f t="shared" si="144"/>
        <v>270</v>
      </c>
      <c r="J274" s="159">
        <f>'v-t_chart'!C271</f>
        <v>13.2</v>
      </c>
      <c r="K274" s="204">
        <f t="shared" ca="1" si="122"/>
        <v>38.662799999999997</v>
      </c>
      <c r="L274" s="205" t="b">
        <f>IF('Input&amp;Output'!$C$3=10,phase_chart!C271,IF('Input&amp;Output'!$C$3=21,phase_chart!G271,IF('Input&amp;Output'!$C$3=22,phase_chart!K271,IF('Input&amp;Output'!$C$3=31,phase_chart!O271,IF('Input&amp;Output'!$C$3=32,phase_chart!S271,"")))))</f>
        <v>1</v>
      </c>
      <c r="M274" s="206" t="b">
        <f>IF('Input&amp;Output'!$C$3=10,phase_chart!D271,IF('Input&amp;Output'!$C$3=21,phase_chart!H271,IF('Input&amp;Output'!$C$3=22,phase_chart!L271,IF('Input&amp;Output'!$C$3=31,phase_chart!P271,IF('Input&amp;Output'!$C$3=32,phase_chart!T271,"")))))</f>
        <v>0</v>
      </c>
      <c r="N274" s="205" t="b">
        <f>IF('Input&amp;Output'!$C$3=10,phase_chart!E271,IF('Input&amp;Output'!$C$3=21,phase_chart!I271,IF('Input&amp;Output'!$C$3=22,phase_chart!M271,IF('Input&amp;Output'!$C$3=31,phase_chart!Q271,IF('Input&amp;Output'!$C$3=32,phase_chart!U271,"")))))</f>
        <v>0</v>
      </c>
      <c r="P274" s="159">
        <f ca="1">IF(NOT($J274=0),IF($J274&lt;IF($P273=0,0,VLOOKUP(P273,tbL!$M$37:$Q$43,IF(L274=TRUE,2,4))),IF($J274&gt;=VLOOKUP(P273,tbL!$M$37:$Q$43,IF(L274=TRUE,3,5)),$P273,IF(AND(L273=TRUE,L274=TRUE),$P273,$P273-1)),IF(AND(L274=TRUE,J274=VLOOKUP(P273,tbL!$M$37:$Q$43,IF(L274=TRUE,2,4))),P273,IF($P273+1&gt;$C$12,$C$12,$P273+1))),0)</f>
        <v>1</v>
      </c>
      <c r="Q274" s="159">
        <f t="shared" ca="1" si="124"/>
        <v>1</v>
      </c>
      <c r="R274" s="207">
        <f t="shared" ca="1" si="147"/>
        <v>1</v>
      </c>
      <c r="S274" s="208"/>
      <c r="T274" s="159">
        <f t="shared" si="142"/>
        <v>0</v>
      </c>
      <c r="U274" s="209" t="str">
        <f ca="1">IF(AND(T274=-1,N274=TRUE),"*",IF(AND(U273="*",N274=TRUE),"*",IF(AND(AND(L274=TRUE,U273="*"),J274&lt;VLOOKUP(V273+1,tbL!$M$38:$O$43,3)),"*","")))</f>
        <v/>
      </c>
      <c r="V274" s="204">
        <f t="shared" ca="1" si="125"/>
        <v>1</v>
      </c>
      <c r="Y274" s="159" t="str">
        <f t="shared" ca="1" si="126"/>
        <v/>
      </c>
      <c r="Z274" s="159" t="str">
        <f t="shared" si="127"/>
        <v/>
      </c>
      <c r="AA274" s="159">
        <f t="shared" ca="1" si="119"/>
        <v>1</v>
      </c>
      <c r="AC274" s="161" t="str">
        <f t="shared" ca="1" si="128"/>
        <v/>
      </c>
      <c r="AD274" s="161">
        <f t="shared" ca="1" si="129"/>
        <v>1</v>
      </c>
      <c r="AE274" s="161" t="str">
        <f t="shared" ca="1" si="121"/>
        <v/>
      </c>
      <c r="AF274" s="161">
        <f t="shared" ca="1" si="130"/>
        <v>1</v>
      </c>
      <c r="AG274" s="161" t="str">
        <f t="shared" ca="1" si="131"/>
        <v/>
      </c>
      <c r="AH274" s="161">
        <f t="shared" ca="1" si="132"/>
        <v>1</v>
      </c>
      <c r="AI274" s="161" t="str">
        <f t="shared" ca="1" si="133"/>
        <v/>
      </c>
      <c r="AJ274" s="161">
        <f t="shared" ca="1" si="134"/>
        <v>1</v>
      </c>
      <c r="AL274" s="161" t="str">
        <f t="shared" ca="1" si="135"/>
        <v/>
      </c>
      <c r="AM274" s="161">
        <f t="shared" ca="1" si="146"/>
        <v>1</v>
      </c>
      <c r="AN274" s="161" t="str">
        <f t="shared" ca="1" si="136"/>
        <v/>
      </c>
      <c r="AO274" s="161">
        <f t="shared" ca="1" si="145"/>
        <v>1</v>
      </c>
      <c r="AP274" s="161" t="str">
        <f t="shared" ca="1" si="137"/>
        <v/>
      </c>
      <c r="AQ274" s="161">
        <f t="shared" ca="1" si="143"/>
        <v>1</v>
      </c>
      <c r="AR274" s="161" t="str">
        <f t="shared" ca="1" si="138"/>
        <v/>
      </c>
      <c r="AS274" s="161">
        <f t="shared" ca="1" si="139"/>
        <v>1</v>
      </c>
      <c r="AT274" s="159" t="str">
        <f t="shared" ca="1" si="120"/>
        <v/>
      </c>
      <c r="AU274" s="210">
        <f t="shared" ca="1" si="123"/>
        <v>14</v>
      </c>
      <c r="AV274" s="209"/>
      <c r="AW274" s="204">
        <f t="shared" si="140"/>
        <v>1825.7222222222224</v>
      </c>
      <c r="AX274" s="159"/>
      <c r="AZ274" s="159"/>
      <c r="BM274" s="207"/>
      <c r="BN274" s="212"/>
      <c r="BP274" s="209"/>
      <c r="BQ274" s="211"/>
      <c r="BR274" s="211"/>
      <c r="BS274" s="211"/>
      <c r="BT274" s="211"/>
      <c r="BU274" s="211"/>
      <c r="BV274" s="211"/>
      <c r="BW274" s="211"/>
      <c r="BX274" s="211"/>
      <c r="BY274" s="211"/>
      <c r="BZ274" s="211"/>
      <c r="CA274" s="209"/>
      <c r="CB274" s="224"/>
      <c r="CC274" s="204"/>
      <c r="CD274" s="204"/>
      <c r="CE274" s="204"/>
      <c r="CF274" s="211"/>
      <c r="CG274" s="211"/>
      <c r="CI274" s="209"/>
      <c r="CJ274" s="209"/>
      <c r="EH274" s="165"/>
      <c r="EI274" s="165"/>
      <c r="EJ274" s="166"/>
      <c r="EK274" s="209"/>
      <c r="EL274" s="211"/>
      <c r="EM274" s="211"/>
      <c r="EN274" s="211"/>
      <c r="EO274" s="211"/>
      <c r="EP274" s="211"/>
      <c r="ES274" s="165"/>
      <c r="ET274" s="165"/>
      <c r="EU274" s="166"/>
      <c r="EV274" s="209"/>
      <c r="EW274" s="211"/>
      <c r="EX274" s="211"/>
      <c r="EY274" s="211"/>
      <c r="EZ274" s="211"/>
      <c r="FA274" s="211"/>
      <c r="FD274" s="165"/>
      <c r="FE274" s="165"/>
      <c r="FF274" s="166"/>
      <c r="FG274" s="209"/>
      <c r="FH274" s="211"/>
      <c r="FI274" s="211"/>
      <c r="FJ274" s="211"/>
      <c r="FK274" s="211"/>
      <c r="FL274" s="211"/>
    </row>
    <row r="275" spans="9:168">
      <c r="I275" s="221">
        <f t="shared" si="144"/>
        <v>271</v>
      </c>
      <c r="J275" s="159">
        <f>'v-t_chart'!C272</f>
        <v>17.8</v>
      </c>
      <c r="K275" s="204">
        <f t="shared" ca="1" si="122"/>
        <v>52.136200000000002</v>
      </c>
      <c r="L275" s="205" t="b">
        <f>IF('Input&amp;Output'!$C$3=10,phase_chart!C272,IF('Input&amp;Output'!$C$3=21,phase_chart!G272,IF('Input&amp;Output'!$C$3=22,phase_chart!K272,IF('Input&amp;Output'!$C$3=31,phase_chart!O272,IF('Input&amp;Output'!$C$3=32,phase_chart!S272,"")))))</f>
        <v>1</v>
      </c>
      <c r="M275" s="206" t="b">
        <f>IF('Input&amp;Output'!$C$3=10,phase_chart!D272,IF('Input&amp;Output'!$C$3=21,phase_chart!H272,IF('Input&amp;Output'!$C$3=22,phase_chart!L272,IF('Input&amp;Output'!$C$3=31,phase_chart!P272,IF('Input&amp;Output'!$C$3=32,phase_chart!T272,"")))))</f>
        <v>0</v>
      </c>
      <c r="N275" s="205" t="b">
        <f>IF('Input&amp;Output'!$C$3=10,phase_chart!E272,IF('Input&amp;Output'!$C$3=21,phase_chart!I272,IF('Input&amp;Output'!$C$3=22,phase_chart!M272,IF('Input&amp;Output'!$C$3=31,phase_chart!Q272,IF('Input&amp;Output'!$C$3=32,phase_chart!U272,"")))))</f>
        <v>0</v>
      </c>
      <c r="P275" s="159">
        <f ca="1">IF(NOT($J275=0),IF($J275&lt;IF($P274=0,0,VLOOKUP(P274,tbL!$M$37:$Q$43,IF(L275=TRUE,2,4))),IF($J275&gt;=VLOOKUP(P274,tbL!$M$37:$Q$43,IF(L275=TRUE,3,5)),$P274,IF(AND(L274=TRUE,L275=TRUE),$P274,$P274-1)),IF(AND(L275=TRUE,J275=VLOOKUP(P274,tbL!$M$37:$Q$43,IF(L275=TRUE,2,4))),P274,IF($P274+1&gt;$C$12,$C$12,$P274+1))),0)</f>
        <v>1</v>
      </c>
      <c r="Q275" s="159">
        <f t="shared" ca="1" si="124"/>
        <v>1</v>
      </c>
      <c r="R275" s="207">
        <f t="shared" ca="1" si="147"/>
        <v>1</v>
      </c>
      <c r="S275" s="208"/>
      <c r="T275" s="159">
        <f t="shared" si="142"/>
        <v>0</v>
      </c>
      <c r="U275" s="209" t="str">
        <f ca="1">IF(AND(T275=-1,N275=TRUE),"*",IF(AND(U274="*",N275=TRUE),"*",IF(AND(AND(L275=TRUE,U274="*"),J275&lt;VLOOKUP(V274+1,tbL!$M$38:$O$43,3)),"*","")))</f>
        <v/>
      </c>
      <c r="V275" s="204">
        <f t="shared" ca="1" si="125"/>
        <v>1</v>
      </c>
      <c r="Y275" s="159" t="str">
        <f t="shared" ca="1" si="126"/>
        <v/>
      </c>
      <c r="Z275" s="159" t="str">
        <f t="shared" si="127"/>
        <v/>
      </c>
      <c r="AA275" s="159">
        <f t="shared" ca="1" si="119"/>
        <v>1</v>
      </c>
      <c r="AC275" s="161" t="str">
        <f t="shared" ca="1" si="128"/>
        <v/>
      </c>
      <c r="AD275" s="161">
        <f t="shared" ca="1" si="129"/>
        <v>1</v>
      </c>
      <c r="AE275" s="161" t="str">
        <f t="shared" ca="1" si="121"/>
        <v/>
      </c>
      <c r="AF275" s="161">
        <f t="shared" ca="1" si="130"/>
        <v>1</v>
      </c>
      <c r="AG275" s="161" t="str">
        <f t="shared" ca="1" si="131"/>
        <v/>
      </c>
      <c r="AH275" s="161">
        <f t="shared" ca="1" si="132"/>
        <v>1</v>
      </c>
      <c r="AI275" s="161" t="str">
        <f t="shared" ca="1" si="133"/>
        <v/>
      </c>
      <c r="AJ275" s="161">
        <f t="shared" ca="1" si="134"/>
        <v>1</v>
      </c>
      <c r="AL275" s="161" t="str">
        <f t="shared" ca="1" si="135"/>
        <v/>
      </c>
      <c r="AM275" s="161">
        <f t="shared" ca="1" si="146"/>
        <v>1</v>
      </c>
      <c r="AN275" s="161" t="str">
        <f t="shared" ca="1" si="136"/>
        <v/>
      </c>
      <c r="AO275" s="161">
        <f t="shared" ca="1" si="145"/>
        <v>1</v>
      </c>
      <c r="AP275" s="161" t="str">
        <f t="shared" ca="1" si="137"/>
        <v/>
      </c>
      <c r="AQ275" s="161">
        <f t="shared" ca="1" si="143"/>
        <v>1</v>
      </c>
      <c r="AR275" s="161" t="str">
        <f t="shared" ca="1" si="138"/>
        <v/>
      </c>
      <c r="AS275" s="161">
        <f t="shared" ca="1" si="139"/>
        <v>1</v>
      </c>
      <c r="AT275" s="159" t="str">
        <f t="shared" ca="1" si="120"/>
        <v/>
      </c>
      <c r="AU275" s="210">
        <f t="shared" ca="1" si="123"/>
        <v>14</v>
      </c>
      <c r="AV275" s="209"/>
      <c r="AW275" s="204">
        <f t="shared" si="140"/>
        <v>1830.6666666666667</v>
      </c>
      <c r="AX275" s="159"/>
      <c r="AZ275" s="159"/>
      <c r="BM275" s="207"/>
      <c r="BN275" s="212"/>
      <c r="BP275" s="209"/>
      <c r="BQ275" s="211"/>
      <c r="BR275" s="211"/>
      <c r="BS275" s="211"/>
      <c r="BT275" s="211"/>
      <c r="BU275" s="211"/>
      <c r="BV275" s="211"/>
      <c r="BW275" s="211"/>
      <c r="BX275" s="211"/>
      <c r="BY275" s="211"/>
      <c r="BZ275" s="211"/>
      <c r="CA275" s="209"/>
      <c r="CB275" s="224"/>
      <c r="CC275" s="204"/>
      <c r="CD275" s="204"/>
      <c r="CE275" s="204"/>
      <c r="CF275" s="211"/>
      <c r="CG275" s="211"/>
      <c r="CI275" s="209"/>
      <c r="CJ275" s="209"/>
      <c r="EH275" s="165"/>
      <c r="EI275" s="165"/>
      <c r="EJ275" s="166"/>
      <c r="EK275" s="209"/>
      <c r="EL275" s="211"/>
      <c r="EM275" s="211"/>
      <c r="EN275" s="211"/>
      <c r="EO275" s="211"/>
      <c r="EP275" s="211"/>
      <c r="ES275" s="165"/>
      <c r="ET275" s="165"/>
      <c r="EU275" s="166"/>
      <c r="EV275" s="209"/>
      <c r="EW275" s="211"/>
      <c r="EX275" s="211"/>
      <c r="EY275" s="211"/>
      <c r="EZ275" s="211"/>
      <c r="FA275" s="211"/>
      <c r="FD275" s="165"/>
      <c r="FE275" s="165"/>
      <c r="FF275" s="166"/>
      <c r="FG275" s="209"/>
      <c r="FH275" s="211"/>
      <c r="FI275" s="211"/>
      <c r="FJ275" s="211"/>
      <c r="FK275" s="211"/>
      <c r="FL275" s="211"/>
    </row>
    <row r="276" spans="9:168">
      <c r="I276" s="221">
        <f t="shared" si="144"/>
        <v>272</v>
      </c>
      <c r="J276" s="159">
        <f>'v-t_chart'!C273</f>
        <v>21.4</v>
      </c>
      <c r="K276" s="204">
        <f t="shared" ca="1" si="122"/>
        <v>62.680599999999991</v>
      </c>
      <c r="L276" s="205" t="b">
        <f>IF('Input&amp;Output'!$C$3=10,phase_chart!C273,IF('Input&amp;Output'!$C$3=21,phase_chart!G273,IF('Input&amp;Output'!$C$3=22,phase_chart!K273,IF('Input&amp;Output'!$C$3=31,phase_chart!O273,IF('Input&amp;Output'!$C$3=32,phase_chart!S273,"")))))</f>
        <v>1</v>
      </c>
      <c r="M276" s="206" t="b">
        <f>IF('Input&amp;Output'!$C$3=10,phase_chart!D273,IF('Input&amp;Output'!$C$3=21,phase_chart!H273,IF('Input&amp;Output'!$C$3=22,phase_chart!L273,IF('Input&amp;Output'!$C$3=31,phase_chart!P273,IF('Input&amp;Output'!$C$3=32,phase_chart!T273,"")))))</f>
        <v>0</v>
      </c>
      <c r="N276" s="205" t="b">
        <f>IF('Input&amp;Output'!$C$3=10,phase_chart!E273,IF('Input&amp;Output'!$C$3=21,phase_chart!I273,IF('Input&amp;Output'!$C$3=22,phase_chart!M273,IF('Input&amp;Output'!$C$3=31,phase_chart!Q273,IF('Input&amp;Output'!$C$3=32,phase_chart!U273,"")))))</f>
        <v>0</v>
      </c>
      <c r="P276" s="159">
        <f ca="1">IF(NOT($J276=0),IF($J276&lt;IF($P275=0,0,VLOOKUP(P275,tbL!$M$37:$Q$43,IF(L276=TRUE,2,4))),IF($J276&gt;=VLOOKUP(P275,tbL!$M$37:$Q$43,IF(L276=TRUE,3,5)),$P275,IF(AND(L275=TRUE,L276=TRUE),$P275,$P275-1)),IF(AND(L276=TRUE,J276=VLOOKUP(P275,tbL!$M$37:$Q$43,IF(L276=TRUE,2,4))),P275,IF($P275+1&gt;$C$12,$C$12,$P275+1))),0)</f>
        <v>1</v>
      </c>
      <c r="Q276" s="159">
        <f t="shared" ca="1" si="124"/>
        <v>1</v>
      </c>
      <c r="R276" s="207">
        <f t="shared" ca="1" si="147"/>
        <v>1</v>
      </c>
      <c r="S276" s="208"/>
      <c r="T276" s="159">
        <f t="shared" si="142"/>
        <v>0</v>
      </c>
      <c r="U276" s="209" t="str">
        <f ca="1">IF(AND(T276=-1,N276=TRUE),"*",IF(AND(U275="*",N276=TRUE),"*",IF(AND(AND(L276=TRUE,U275="*"),J276&lt;VLOOKUP(V275+1,tbL!$M$38:$O$43,3)),"*","")))</f>
        <v/>
      </c>
      <c r="V276" s="204">
        <f t="shared" ca="1" si="125"/>
        <v>1</v>
      </c>
      <c r="Y276" s="159" t="str">
        <f t="shared" ca="1" si="126"/>
        <v/>
      </c>
      <c r="Z276" s="159" t="str">
        <f t="shared" si="127"/>
        <v/>
      </c>
      <c r="AA276" s="159">
        <f t="shared" ca="1" si="119"/>
        <v>1</v>
      </c>
      <c r="AC276" s="161" t="str">
        <f t="shared" ca="1" si="128"/>
        <v/>
      </c>
      <c r="AD276" s="161">
        <f t="shared" ca="1" si="129"/>
        <v>1</v>
      </c>
      <c r="AE276" s="161" t="str">
        <f t="shared" ca="1" si="121"/>
        <v/>
      </c>
      <c r="AF276" s="161">
        <f t="shared" ca="1" si="130"/>
        <v>1</v>
      </c>
      <c r="AG276" s="161" t="str">
        <f t="shared" ca="1" si="131"/>
        <v/>
      </c>
      <c r="AH276" s="161">
        <f t="shared" ca="1" si="132"/>
        <v>1</v>
      </c>
      <c r="AI276" s="161" t="str">
        <f t="shared" ca="1" si="133"/>
        <v/>
      </c>
      <c r="AJ276" s="161">
        <f t="shared" ca="1" si="134"/>
        <v>1</v>
      </c>
      <c r="AL276" s="161" t="str">
        <f t="shared" ca="1" si="135"/>
        <v/>
      </c>
      <c r="AM276" s="161">
        <f t="shared" ca="1" si="146"/>
        <v>1</v>
      </c>
      <c r="AN276" s="161" t="str">
        <f t="shared" ca="1" si="136"/>
        <v/>
      </c>
      <c r="AO276" s="161">
        <f t="shared" ca="1" si="145"/>
        <v>1</v>
      </c>
      <c r="AP276" s="161" t="str">
        <f t="shared" ca="1" si="137"/>
        <v/>
      </c>
      <c r="AQ276" s="161">
        <f t="shared" ca="1" si="143"/>
        <v>1</v>
      </c>
      <c r="AR276" s="161" t="str">
        <f t="shared" ca="1" si="138"/>
        <v/>
      </c>
      <c r="AS276" s="161">
        <f t="shared" ca="1" si="139"/>
        <v>1</v>
      </c>
      <c r="AT276" s="159" t="str">
        <f t="shared" ca="1" si="120"/>
        <v/>
      </c>
      <c r="AU276" s="210">
        <f t="shared" ca="1" si="123"/>
        <v>14</v>
      </c>
      <c r="AV276" s="209"/>
      <c r="AW276" s="204">
        <f t="shared" si="140"/>
        <v>1836.6111111111111</v>
      </c>
      <c r="AX276" s="159"/>
      <c r="AZ276" s="159"/>
      <c r="BM276" s="207"/>
      <c r="BN276" s="212"/>
      <c r="BP276" s="209"/>
      <c r="BQ276" s="211"/>
      <c r="BR276" s="211"/>
      <c r="BS276" s="211"/>
      <c r="BT276" s="211"/>
      <c r="BU276" s="211"/>
      <c r="BV276" s="211"/>
      <c r="BW276" s="211"/>
      <c r="BX276" s="211"/>
      <c r="BY276" s="211"/>
      <c r="BZ276" s="211"/>
      <c r="CA276" s="209"/>
      <c r="CB276" s="224"/>
      <c r="CC276" s="204"/>
      <c r="CD276" s="204"/>
      <c r="CE276" s="204"/>
      <c r="CF276" s="211"/>
      <c r="CG276" s="211"/>
      <c r="CI276" s="209"/>
      <c r="CJ276" s="209"/>
      <c r="EH276" s="165"/>
      <c r="EI276" s="165"/>
      <c r="EJ276" s="166"/>
      <c r="EK276" s="209"/>
      <c r="EL276" s="211"/>
      <c r="EM276" s="211"/>
      <c r="EN276" s="211"/>
      <c r="EO276" s="211"/>
      <c r="EP276" s="211"/>
      <c r="ES276" s="165"/>
      <c r="ET276" s="165"/>
      <c r="EU276" s="166"/>
      <c r="EV276" s="209"/>
      <c r="EW276" s="211"/>
      <c r="EX276" s="211"/>
      <c r="EY276" s="211"/>
      <c r="EZ276" s="211"/>
      <c r="FA276" s="211"/>
      <c r="FD276" s="165"/>
      <c r="FE276" s="165"/>
      <c r="FF276" s="166"/>
      <c r="FG276" s="209"/>
      <c r="FH276" s="211"/>
      <c r="FI276" s="211"/>
      <c r="FJ276" s="211"/>
      <c r="FK276" s="211"/>
      <c r="FL276" s="211"/>
    </row>
    <row r="277" spans="9:168">
      <c r="I277" s="221">
        <f t="shared" si="144"/>
        <v>273</v>
      </c>
      <c r="J277" s="159">
        <f>'v-t_chart'!C274</f>
        <v>24.1</v>
      </c>
      <c r="K277" s="204">
        <f t="shared" ca="1" si="122"/>
        <v>70.588899999999995</v>
      </c>
      <c r="L277" s="205" t="b">
        <f>IF('Input&amp;Output'!$C$3=10,phase_chart!C274,IF('Input&amp;Output'!$C$3=21,phase_chart!G274,IF('Input&amp;Output'!$C$3=22,phase_chart!K274,IF('Input&amp;Output'!$C$3=31,phase_chart!O274,IF('Input&amp;Output'!$C$3=32,phase_chart!S274,"")))))</f>
        <v>1</v>
      </c>
      <c r="M277" s="206" t="b">
        <f>IF('Input&amp;Output'!$C$3=10,phase_chart!D274,IF('Input&amp;Output'!$C$3=21,phase_chart!H274,IF('Input&amp;Output'!$C$3=22,phase_chart!L274,IF('Input&amp;Output'!$C$3=31,phase_chart!P274,IF('Input&amp;Output'!$C$3=32,phase_chart!T274,"")))))</f>
        <v>0</v>
      </c>
      <c r="N277" s="205" t="b">
        <f>IF('Input&amp;Output'!$C$3=10,phase_chart!E274,IF('Input&amp;Output'!$C$3=21,phase_chart!I274,IF('Input&amp;Output'!$C$3=22,phase_chart!M274,IF('Input&amp;Output'!$C$3=31,phase_chart!Q274,IF('Input&amp;Output'!$C$3=32,phase_chart!U274,"")))))</f>
        <v>0</v>
      </c>
      <c r="P277" s="159">
        <f ca="1">IF(NOT($J277=0),IF($J277&lt;IF($P276=0,0,VLOOKUP(P276,tbL!$M$37:$Q$43,IF(L277=TRUE,2,4))),IF($J277&gt;=VLOOKUP(P276,tbL!$M$37:$Q$43,IF(L277=TRUE,3,5)),$P276,IF(AND(L276=TRUE,L277=TRUE),$P276,$P276-1)),IF(AND(L277=TRUE,J277=VLOOKUP(P276,tbL!$M$37:$Q$43,IF(L277=TRUE,2,4))),P276,IF($P276+1&gt;$C$12,$C$12,$P276+1))),0)</f>
        <v>1</v>
      </c>
      <c r="Q277" s="159">
        <f t="shared" ca="1" si="124"/>
        <v>1</v>
      </c>
      <c r="R277" s="207">
        <f t="shared" ca="1" si="147"/>
        <v>1</v>
      </c>
      <c r="S277" s="208"/>
      <c r="T277" s="159">
        <f t="shared" si="142"/>
        <v>0</v>
      </c>
      <c r="U277" s="209" t="str">
        <f ca="1">IF(AND(T277=-1,N277=TRUE),"*",IF(AND(U276="*",N277=TRUE),"*",IF(AND(AND(L277=TRUE,U276="*"),J277&lt;VLOOKUP(V276+1,tbL!$M$38:$O$43,3)),"*","")))</f>
        <v/>
      </c>
      <c r="V277" s="204">
        <f t="shared" ca="1" si="125"/>
        <v>1</v>
      </c>
      <c r="Y277" s="159" t="str">
        <f t="shared" ca="1" si="126"/>
        <v/>
      </c>
      <c r="Z277" s="159" t="str">
        <f t="shared" si="127"/>
        <v/>
      </c>
      <c r="AA277" s="159">
        <f t="shared" ca="1" si="119"/>
        <v>1</v>
      </c>
      <c r="AC277" s="161" t="str">
        <f t="shared" ca="1" si="128"/>
        <v/>
      </c>
      <c r="AD277" s="161">
        <f t="shared" ca="1" si="129"/>
        <v>1</v>
      </c>
      <c r="AE277" s="161" t="str">
        <f t="shared" ca="1" si="121"/>
        <v/>
      </c>
      <c r="AF277" s="161">
        <f t="shared" ca="1" si="130"/>
        <v>1</v>
      </c>
      <c r="AG277" s="161" t="str">
        <f t="shared" ca="1" si="131"/>
        <v/>
      </c>
      <c r="AH277" s="161">
        <f t="shared" ca="1" si="132"/>
        <v>1</v>
      </c>
      <c r="AI277" s="161" t="str">
        <f t="shared" ca="1" si="133"/>
        <v/>
      </c>
      <c r="AJ277" s="161">
        <f t="shared" ca="1" si="134"/>
        <v>1</v>
      </c>
      <c r="AL277" s="161" t="str">
        <f t="shared" ca="1" si="135"/>
        <v/>
      </c>
      <c r="AM277" s="161">
        <f t="shared" ca="1" si="146"/>
        <v>1</v>
      </c>
      <c r="AN277" s="161" t="str">
        <f t="shared" ca="1" si="136"/>
        <v/>
      </c>
      <c r="AO277" s="161">
        <f t="shared" ca="1" si="145"/>
        <v>1</v>
      </c>
      <c r="AP277" s="161" t="str">
        <f t="shared" ca="1" si="137"/>
        <v/>
      </c>
      <c r="AQ277" s="161">
        <f t="shared" ca="1" si="143"/>
        <v>1</v>
      </c>
      <c r="AR277" s="161" t="str">
        <f t="shared" ca="1" si="138"/>
        <v/>
      </c>
      <c r="AS277" s="161">
        <f t="shared" ca="1" si="139"/>
        <v>1</v>
      </c>
      <c r="AT277" s="159" t="str">
        <f t="shared" ca="1" si="120"/>
        <v/>
      </c>
      <c r="AU277" s="210">
        <f t="shared" ca="1" si="123"/>
        <v>14</v>
      </c>
      <c r="AV277" s="209"/>
      <c r="AW277" s="204">
        <f t="shared" si="140"/>
        <v>1843.3055555555554</v>
      </c>
      <c r="AX277" s="159"/>
      <c r="AZ277" s="159"/>
      <c r="BM277" s="207"/>
      <c r="BN277" s="212"/>
      <c r="BP277" s="209"/>
      <c r="BQ277" s="211"/>
      <c r="BR277" s="211"/>
      <c r="BS277" s="211"/>
      <c r="BT277" s="211"/>
      <c r="BU277" s="211"/>
      <c r="BV277" s="211"/>
      <c r="BW277" s="211"/>
      <c r="BX277" s="211"/>
      <c r="BY277" s="211"/>
      <c r="BZ277" s="211"/>
      <c r="CA277" s="209"/>
      <c r="CB277" s="224"/>
      <c r="CC277" s="204"/>
      <c r="CD277" s="204"/>
      <c r="CE277" s="204"/>
      <c r="CF277" s="211"/>
      <c r="CG277" s="211"/>
      <c r="CI277" s="209"/>
      <c r="CJ277" s="209"/>
      <c r="EH277" s="165"/>
      <c r="EI277" s="165"/>
      <c r="EJ277" s="166"/>
      <c r="EK277" s="209"/>
      <c r="EL277" s="211"/>
      <c r="EM277" s="211"/>
      <c r="EN277" s="211"/>
      <c r="EO277" s="211"/>
      <c r="EP277" s="211"/>
      <c r="ES277" s="165"/>
      <c r="ET277" s="165"/>
      <c r="EU277" s="166"/>
      <c r="EV277" s="209"/>
      <c r="EW277" s="211"/>
      <c r="EX277" s="211"/>
      <c r="EY277" s="211"/>
      <c r="EZ277" s="211"/>
      <c r="FA277" s="211"/>
      <c r="FD277" s="165"/>
      <c r="FE277" s="165"/>
      <c r="FF277" s="166"/>
      <c r="FG277" s="209"/>
      <c r="FH277" s="211"/>
      <c r="FI277" s="211"/>
      <c r="FJ277" s="211"/>
      <c r="FK277" s="211"/>
      <c r="FL277" s="211"/>
    </row>
    <row r="278" spans="9:168">
      <c r="I278" s="221">
        <f t="shared" si="144"/>
        <v>274</v>
      </c>
      <c r="J278" s="159">
        <f>'v-t_chart'!C275</f>
        <v>26.4</v>
      </c>
      <c r="K278" s="204">
        <f t="shared" ca="1" si="122"/>
        <v>77.325599999999994</v>
      </c>
      <c r="L278" s="205" t="b">
        <f>IF('Input&amp;Output'!$C$3=10,phase_chart!C275,IF('Input&amp;Output'!$C$3=21,phase_chart!G275,IF('Input&amp;Output'!$C$3=22,phase_chart!K275,IF('Input&amp;Output'!$C$3=31,phase_chart!O275,IF('Input&amp;Output'!$C$3=32,phase_chart!S275,"")))))</f>
        <v>1</v>
      </c>
      <c r="M278" s="206" t="b">
        <f>IF('Input&amp;Output'!$C$3=10,phase_chart!D275,IF('Input&amp;Output'!$C$3=21,phase_chart!H275,IF('Input&amp;Output'!$C$3=22,phase_chart!L275,IF('Input&amp;Output'!$C$3=31,phase_chart!P275,IF('Input&amp;Output'!$C$3=32,phase_chart!T275,"")))))</f>
        <v>0</v>
      </c>
      <c r="N278" s="205" t="b">
        <f>IF('Input&amp;Output'!$C$3=10,phase_chart!E275,IF('Input&amp;Output'!$C$3=21,phase_chart!I275,IF('Input&amp;Output'!$C$3=22,phase_chart!M275,IF('Input&amp;Output'!$C$3=31,phase_chart!Q275,IF('Input&amp;Output'!$C$3=32,phase_chart!U275,"")))))</f>
        <v>0</v>
      </c>
      <c r="P278" s="159">
        <f ca="1">IF(NOT($J278=0),IF($J278&lt;IF($P277=0,0,VLOOKUP(P277,tbL!$M$37:$Q$43,IF(L278=TRUE,2,4))),IF($J278&gt;=VLOOKUP(P277,tbL!$M$37:$Q$43,IF(L278=TRUE,3,5)),$P277,IF(AND(L277=TRUE,L278=TRUE),$P277,$P277-1)),IF(AND(L278=TRUE,J278=VLOOKUP(P277,tbL!$M$37:$Q$43,IF(L278=TRUE,2,4))),P277,IF($P277+1&gt;$C$12,$C$12,$P277+1))),0)</f>
        <v>1</v>
      </c>
      <c r="Q278" s="159">
        <f t="shared" ca="1" si="124"/>
        <v>1</v>
      </c>
      <c r="R278" s="207">
        <f t="shared" ca="1" si="147"/>
        <v>1</v>
      </c>
      <c r="S278" s="208"/>
      <c r="T278" s="159">
        <f t="shared" si="142"/>
        <v>0</v>
      </c>
      <c r="U278" s="209" t="str">
        <f ca="1">IF(AND(T278=-1,N278=TRUE),"*",IF(AND(U277="*",N278=TRUE),"*",IF(AND(AND(L278=TRUE,U277="*"),J278&lt;VLOOKUP(V277+1,tbL!$M$38:$O$43,3)),"*","")))</f>
        <v/>
      </c>
      <c r="V278" s="204">
        <f t="shared" ca="1" si="125"/>
        <v>1</v>
      </c>
      <c r="Y278" s="159" t="str">
        <f t="shared" ca="1" si="126"/>
        <v/>
      </c>
      <c r="Z278" s="159" t="str">
        <f t="shared" si="127"/>
        <v/>
      </c>
      <c r="AA278" s="159">
        <f t="shared" ca="1" si="119"/>
        <v>1</v>
      </c>
      <c r="AC278" s="161" t="str">
        <f t="shared" ca="1" si="128"/>
        <v/>
      </c>
      <c r="AD278" s="161">
        <f t="shared" ca="1" si="129"/>
        <v>1</v>
      </c>
      <c r="AE278" s="161" t="str">
        <f t="shared" ca="1" si="121"/>
        <v/>
      </c>
      <c r="AF278" s="161">
        <f t="shared" ca="1" si="130"/>
        <v>1</v>
      </c>
      <c r="AG278" s="161" t="str">
        <f t="shared" ca="1" si="131"/>
        <v/>
      </c>
      <c r="AH278" s="161">
        <f t="shared" ca="1" si="132"/>
        <v>1</v>
      </c>
      <c r="AI278" s="161" t="str">
        <f t="shared" ca="1" si="133"/>
        <v/>
      </c>
      <c r="AJ278" s="161">
        <f t="shared" ca="1" si="134"/>
        <v>1</v>
      </c>
      <c r="AL278" s="161" t="str">
        <f t="shared" ca="1" si="135"/>
        <v/>
      </c>
      <c r="AM278" s="161">
        <f t="shared" ca="1" si="146"/>
        <v>1</v>
      </c>
      <c r="AN278" s="161" t="str">
        <f t="shared" ca="1" si="136"/>
        <v/>
      </c>
      <c r="AO278" s="161">
        <f t="shared" ca="1" si="145"/>
        <v>1</v>
      </c>
      <c r="AP278" s="161" t="str">
        <f t="shared" ca="1" si="137"/>
        <v/>
      </c>
      <c r="AQ278" s="161">
        <f t="shared" ca="1" si="143"/>
        <v>1</v>
      </c>
      <c r="AR278" s="161" t="str">
        <f t="shared" ca="1" si="138"/>
        <v/>
      </c>
      <c r="AS278" s="161">
        <f t="shared" ca="1" si="139"/>
        <v>1</v>
      </c>
      <c r="AT278" s="159" t="str">
        <f t="shared" ca="1" si="120"/>
        <v/>
      </c>
      <c r="AU278" s="210">
        <f t="shared" ca="1" si="123"/>
        <v>14</v>
      </c>
      <c r="AV278" s="209"/>
      <c r="AW278" s="204">
        <f t="shared" si="140"/>
        <v>1850.6388888888887</v>
      </c>
      <c r="AX278" s="159"/>
      <c r="AZ278" s="159"/>
      <c r="BM278" s="207"/>
      <c r="BN278" s="212"/>
      <c r="BP278" s="209"/>
      <c r="BQ278" s="211"/>
      <c r="BR278" s="211"/>
      <c r="BS278" s="211"/>
      <c r="BT278" s="211"/>
      <c r="BU278" s="211"/>
      <c r="BV278" s="211"/>
      <c r="BW278" s="211"/>
      <c r="BX278" s="211"/>
      <c r="BY278" s="211"/>
      <c r="BZ278" s="211"/>
      <c r="CA278" s="209"/>
      <c r="CB278" s="224"/>
      <c r="CC278" s="204"/>
      <c r="CD278" s="204"/>
      <c r="CE278" s="204"/>
      <c r="CF278" s="211"/>
      <c r="CG278" s="211"/>
      <c r="CI278" s="209"/>
      <c r="CJ278" s="209"/>
      <c r="EH278" s="165"/>
      <c r="EI278" s="165"/>
      <c r="EJ278" s="166"/>
      <c r="EK278" s="209"/>
      <c r="EL278" s="211"/>
      <c r="EM278" s="211"/>
      <c r="EN278" s="211"/>
      <c r="EO278" s="211"/>
      <c r="EP278" s="211"/>
      <c r="ES278" s="165"/>
      <c r="ET278" s="165"/>
      <c r="EU278" s="166"/>
      <c r="EV278" s="209"/>
      <c r="EW278" s="211"/>
      <c r="EX278" s="211"/>
      <c r="EY278" s="211"/>
      <c r="EZ278" s="211"/>
      <c r="FA278" s="211"/>
      <c r="FD278" s="165"/>
      <c r="FE278" s="165"/>
      <c r="FF278" s="166"/>
      <c r="FG278" s="209"/>
      <c r="FH278" s="211"/>
      <c r="FI278" s="211"/>
      <c r="FJ278" s="211"/>
      <c r="FK278" s="211"/>
      <c r="FL278" s="211"/>
    </row>
    <row r="279" spans="9:168">
      <c r="I279" s="221">
        <f t="shared" si="144"/>
        <v>275</v>
      </c>
      <c r="J279" s="159">
        <f>'v-t_chart'!C276</f>
        <v>28.4</v>
      </c>
      <c r="K279" s="204">
        <f t="shared" ca="1" si="122"/>
        <v>83.183599999999984</v>
      </c>
      <c r="L279" s="205" t="b">
        <f>IF('Input&amp;Output'!$C$3=10,phase_chart!C276,IF('Input&amp;Output'!$C$3=21,phase_chart!G276,IF('Input&amp;Output'!$C$3=22,phase_chart!K276,IF('Input&amp;Output'!$C$3=31,phase_chart!O276,IF('Input&amp;Output'!$C$3=32,phase_chart!S276,"")))))</f>
        <v>1</v>
      </c>
      <c r="M279" s="206" t="b">
        <f>IF('Input&amp;Output'!$C$3=10,phase_chart!D276,IF('Input&amp;Output'!$C$3=21,phase_chart!H276,IF('Input&amp;Output'!$C$3=22,phase_chart!L276,IF('Input&amp;Output'!$C$3=31,phase_chart!P276,IF('Input&amp;Output'!$C$3=32,phase_chart!T276,"")))))</f>
        <v>0</v>
      </c>
      <c r="N279" s="205" t="b">
        <f>IF('Input&amp;Output'!$C$3=10,phase_chart!E276,IF('Input&amp;Output'!$C$3=21,phase_chart!I276,IF('Input&amp;Output'!$C$3=22,phase_chart!M276,IF('Input&amp;Output'!$C$3=31,phase_chart!Q276,IF('Input&amp;Output'!$C$3=32,phase_chart!U276,"")))))</f>
        <v>0</v>
      </c>
      <c r="P279" s="159">
        <f ca="1">IF(NOT($J279=0),IF($J279&lt;IF($P278=0,0,VLOOKUP(P278,tbL!$M$37:$Q$43,IF(L279=TRUE,2,4))),IF($J279&gt;=VLOOKUP(P278,tbL!$M$37:$Q$43,IF(L279=TRUE,3,5)),$P278,IF(AND(L278=TRUE,L279=TRUE),$P278,$P278-1)),IF(AND(L279=TRUE,J279=VLOOKUP(P278,tbL!$M$37:$Q$43,IF(L279=TRUE,2,4))),P278,IF($P278+1&gt;$C$12,$C$12,$P278+1))),0)</f>
        <v>1</v>
      </c>
      <c r="Q279" s="159">
        <f t="shared" ca="1" si="124"/>
        <v>1</v>
      </c>
      <c r="R279" s="207">
        <f t="shared" ca="1" si="147"/>
        <v>1</v>
      </c>
      <c r="S279" s="208"/>
      <c r="T279" s="159">
        <f t="shared" si="142"/>
        <v>0</v>
      </c>
      <c r="U279" s="209" t="str">
        <f ca="1">IF(AND(T279=-1,N279=TRUE),"*",IF(AND(U278="*",N279=TRUE),"*",IF(AND(AND(L279=TRUE,U278="*"),J279&lt;VLOOKUP(V278+1,tbL!$M$38:$O$43,3)),"*","")))</f>
        <v/>
      </c>
      <c r="V279" s="204">
        <f t="shared" ca="1" si="125"/>
        <v>1</v>
      </c>
      <c r="Y279" s="159" t="str">
        <f t="shared" ca="1" si="126"/>
        <v/>
      </c>
      <c r="Z279" s="159" t="str">
        <f t="shared" si="127"/>
        <v/>
      </c>
      <c r="AA279" s="159">
        <f t="shared" ca="1" si="119"/>
        <v>1</v>
      </c>
      <c r="AC279" s="161" t="str">
        <f t="shared" ca="1" si="128"/>
        <v/>
      </c>
      <c r="AD279" s="161">
        <f t="shared" ca="1" si="129"/>
        <v>1</v>
      </c>
      <c r="AE279" s="161" t="str">
        <f t="shared" ca="1" si="121"/>
        <v/>
      </c>
      <c r="AF279" s="161">
        <f t="shared" ca="1" si="130"/>
        <v>1</v>
      </c>
      <c r="AG279" s="161" t="str">
        <f t="shared" ca="1" si="131"/>
        <v/>
      </c>
      <c r="AH279" s="161">
        <f t="shared" ca="1" si="132"/>
        <v>1</v>
      </c>
      <c r="AI279" s="161" t="str">
        <f t="shared" ca="1" si="133"/>
        <v/>
      </c>
      <c r="AJ279" s="161">
        <f t="shared" ca="1" si="134"/>
        <v>1</v>
      </c>
      <c r="AL279" s="161" t="str">
        <f t="shared" ca="1" si="135"/>
        <v/>
      </c>
      <c r="AM279" s="161">
        <f t="shared" ca="1" si="146"/>
        <v>1</v>
      </c>
      <c r="AN279" s="161" t="str">
        <f t="shared" ca="1" si="136"/>
        <v/>
      </c>
      <c r="AO279" s="161">
        <f t="shared" ca="1" si="145"/>
        <v>1</v>
      </c>
      <c r="AP279" s="161" t="str">
        <f t="shared" ca="1" si="137"/>
        <v/>
      </c>
      <c r="AQ279" s="161">
        <f t="shared" ca="1" si="143"/>
        <v>1</v>
      </c>
      <c r="AR279" s="161" t="str">
        <f t="shared" ca="1" si="138"/>
        <v/>
      </c>
      <c r="AS279" s="161">
        <f t="shared" ca="1" si="139"/>
        <v>1</v>
      </c>
      <c r="AT279" s="159" t="str">
        <f t="shared" ca="1" si="120"/>
        <v/>
      </c>
      <c r="AU279" s="210">
        <f t="shared" ca="1" si="123"/>
        <v>14</v>
      </c>
      <c r="AV279" s="209"/>
      <c r="AW279" s="204">
        <f t="shared" si="140"/>
        <v>1858.5277777777776</v>
      </c>
      <c r="AX279" s="159"/>
      <c r="AZ279" s="159"/>
      <c r="BM279" s="207"/>
      <c r="BN279" s="212"/>
      <c r="BP279" s="209"/>
      <c r="BQ279" s="211"/>
      <c r="BR279" s="211"/>
      <c r="BS279" s="211"/>
      <c r="BT279" s="211"/>
      <c r="BU279" s="211"/>
      <c r="BV279" s="211"/>
      <c r="BW279" s="211"/>
      <c r="BX279" s="211"/>
      <c r="BY279" s="211"/>
      <c r="BZ279" s="211"/>
      <c r="CA279" s="209"/>
      <c r="CB279" s="224"/>
      <c r="CC279" s="204"/>
      <c r="CD279" s="204"/>
      <c r="CE279" s="204"/>
      <c r="CF279" s="211"/>
      <c r="CG279" s="211"/>
      <c r="CI279" s="209"/>
      <c r="CJ279" s="209"/>
      <c r="EH279" s="165"/>
      <c r="EI279" s="165"/>
      <c r="EJ279" s="166"/>
      <c r="EK279" s="209"/>
      <c r="EL279" s="211"/>
      <c r="EM279" s="211"/>
      <c r="EN279" s="211"/>
      <c r="EO279" s="211"/>
      <c r="EP279" s="211"/>
      <c r="ES279" s="165"/>
      <c r="ET279" s="165"/>
      <c r="EU279" s="166"/>
      <c r="EV279" s="209"/>
      <c r="EW279" s="211"/>
      <c r="EX279" s="211"/>
      <c r="EY279" s="211"/>
      <c r="EZ279" s="211"/>
      <c r="FA279" s="211"/>
      <c r="FD279" s="165"/>
      <c r="FE279" s="165"/>
      <c r="FF279" s="166"/>
      <c r="FG279" s="209"/>
      <c r="FH279" s="211"/>
      <c r="FI279" s="211"/>
      <c r="FJ279" s="211"/>
      <c r="FK279" s="211"/>
      <c r="FL279" s="211"/>
    </row>
    <row r="280" spans="9:168">
      <c r="I280" s="221">
        <f t="shared" si="144"/>
        <v>276</v>
      </c>
      <c r="J280" s="159">
        <f>'v-t_chart'!C277</f>
        <v>29.9</v>
      </c>
      <c r="K280" s="204">
        <f t="shared" ca="1" si="122"/>
        <v>87.577099999999987</v>
      </c>
      <c r="L280" s="205" t="b">
        <f>IF('Input&amp;Output'!$C$3=10,phase_chart!C277,IF('Input&amp;Output'!$C$3=21,phase_chart!G277,IF('Input&amp;Output'!$C$3=22,phase_chart!K277,IF('Input&amp;Output'!$C$3=31,phase_chart!O277,IF('Input&amp;Output'!$C$3=32,phase_chart!S277,"")))))</f>
        <v>1</v>
      </c>
      <c r="M280" s="206" t="b">
        <f>IF('Input&amp;Output'!$C$3=10,phase_chart!D277,IF('Input&amp;Output'!$C$3=21,phase_chart!H277,IF('Input&amp;Output'!$C$3=22,phase_chart!L277,IF('Input&amp;Output'!$C$3=31,phase_chart!P277,IF('Input&amp;Output'!$C$3=32,phase_chart!T277,"")))))</f>
        <v>0</v>
      </c>
      <c r="N280" s="205" t="b">
        <f>IF('Input&amp;Output'!$C$3=10,phase_chart!E277,IF('Input&amp;Output'!$C$3=21,phase_chart!I277,IF('Input&amp;Output'!$C$3=22,phase_chart!M277,IF('Input&amp;Output'!$C$3=31,phase_chart!Q277,IF('Input&amp;Output'!$C$3=32,phase_chart!U277,"")))))</f>
        <v>0</v>
      </c>
      <c r="P280" s="159">
        <f ca="1">IF(NOT($J280=0),IF($J280&lt;IF($P279=0,0,VLOOKUP(P279,tbL!$M$37:$Q$43,IF(L280=TRUE,2,4))),IF($J280&gt;=VLOOKUP(P279,tbL!$M$37:$Q$43,IF(L280=TRUE,3,5)),$P279,IF(AND(L279=TRUE,L280=TRUE),$P279,$P279-1)),IF(AND(L280=TRUE,J280=VLOOKUP(P279,tbL!$M$37:$Q$43,IF(L280=TRUE,2,4))),P279,IF($P279+1&gt;$C$12,$C$12,$P279+1))),0)</f>
        <v>1</v>
      </c>
      <c r="Q280" s="159">
        <f t="shared" ca="1" si="124"/>
        <v>1</v>
      </c>
      <c r="R280" s="207">
        <f t="shared" ca="1" si="147"/>
        <v>1</v>
      </c>
      <c r="S280" s="208"/>
      <c r="T280" s="159">
        <f t="shared" si="142"/>
        <v>0</v>
      </c>
      <c r="U280" s="209" t="str">
        <f ca="1">IF(AND(T280=-1,N280=TRUE),"*",IF(AND(U279="*",N280=TRUE),"*",IF(AND(AND(L280=TRUE,U279="*"),J280&lt;VLOOKUP(V279+1,tbL!$M$38:$O$43,3)),"*","")))</f>
        <v/>
      </c>
      <c r="V280" s="204">
        <f t="shared" ca="1" si="125"/>
        <v>1</v>
      </c>
      <c r="Y280" s="159" t="str">
        <f t="shared" ca="1" si="126"/>
        <v/>
      </c>
      <c r="Z280" s="159" t="str">
        <f t="shared" si="127"/>
        <v/>
      </c>
      <c r="AA280" s="159">
        <f t="shared" ca="1" si="119"/>
        <v>1</v>
      </c>
      <c r="AC280" s="161" t="str">
        <f t="shared" ca="1" si="128"/>
        <v/>
      </c>
      <c r="AD280" s="161">
        <f t="shared" ca="1" si="129"/>
        <v>1</v>
      </c>
      <c r="AE280" s="161" t="str">
        <f t="shared" ca="1" si="121"/>
        <v/>
      </c>
      <c r="AF280" s="161">
        <f t="shared" ca="1" si="130"/>
        <v>1</v>
      </c>
      <c r="AG280" s="161" t="str">
        <f t="shared" ca="1" si="131"/>
        <v/>
      </c>
      <c r="AH280" s="161">
        <f t="shared" ca="1" si="132"/>
        <v>1</v>
      </c>
      <c r="AI280" s="161" t="str">
        <f t="shared" ca="1" si="133"/>
        <v/>
      </c>
      <c r="AJ280" s="161">
        <f t="shared" ca="1" si="134"/>
        <v>1</v>
      </c>
      <c r="AL280" s="161" t="str">
        <f t="shared" ca="1" si="135"/>
        <v/>
      </c>
      <c r="AM280" s="161">
        <f t="shared" ca="1" si="146"/>
        <v>1</v>
      </c>
      <c r="AN280" s="161" t="str">
        <f t="shared" ca="1" si="136"/>
        <v/>
      </c>
      <c r="AO280" s="161">
        <f t="shared" ca="1" si="145"/>
        <v>1</v>
      </c>
      <c r="AP280" s="161" t="str">
        <f t="shared" ca="1" si="137"/>
        <v/>
      </c>
      <c r="AQ280" s="161">
        <f t="shared" ca="1" si="143"/>
        <v>1</v>
      </c>
      <c r="AR280" s="161" t="str">
        <f t="shared" ca="1" si="138"/>
        <v/>
      </c>
      <c r="AS280" s="161">
        <f t="shared" ca="1" si="139"/>
        <v>1</v>
      </c>
      <c r="AT280" s="159" t="str">
        <f t="shared" ca="1" si="120"/>
        <v/>
      </c>
      <c r="AU280" s="210">
        <f t="shared" ca="1" si="123"/>
        <v>14</v>
      </c>
      <c r="AV280" s="209"/>
      <c r="AW280" s="204">
        <f t="shared" si="140"/>
        <v>1866.8333333333333</v>
      </c>
      <c r="AX280" s="159"/>
      <c r="AZ280" s="159"/>
      <c r="BM280" s="207"/>
      <c r="BN280" s="212"/>
      <c r="BP280" s="209"/>
      <c r="BQ280" s="211"/>
      <c r="BR280" s="211"/>
      <c r="BS280" s="211"/>
      <c r="BT280" s="211"/>
      <c r="BU280" s="211"/>
      <c r="BV280" s="211"/>
      <c r="BW280" s="211"/>
      <c r="BX280" s="211"/>
      <c r="BY280" s="211"/>
      <c r="BZ280" s="211"/>
      <c r="CA280" s="209"/>
      <c r="CB280" s="224"/>
      <c r="CC280" s="204"/>
      <c r="CD280" s="204"/>
      <c r="CE280" s="204"/>
      <c r="CF280" s="211"/>
      <c r="CG280" s="211"/>
      <c r="CI280" s="209"/>
      <c r="CJ280" s="209"/>
      <c r="EH280" s="165"/>
      <c r="EI280" s="165"/>
      <c r="EJ280" s="166"/>
      <c r="EK280" s="209"/>
      <c r="EL280" s="211"/>
      <c r="EM280" s="211"/>
      <c r="EN280" s="211"/>
      <c r="EO280" s="211"/>
      <c r="EP280" s="211"/>
      <c r="ES280" s="165"/>
      <c r="ET280" s="165"/>
      <c r="EU280" s="166"/>
      <c r="EV280" s="209"/>
      <c r="EW280" s="211"/>
      <c r="EX280" s="211"/>
      <c r="EY280" s="211"/>
      <c r="EZ280" s="211"/>
      <c r="FA280" s="211"/>
      <c r="FD280" s="165"/>
      <c r="FE280" s="165"/>
      <c r="FF280" s="166"/>
      <c r="FG280" s="209"/>
      <c r="FH280" s="211"/>
      <c r="FI280" s="211"/>
      <c r="FJ280" s="211"/>
      <c r="FK280" s="211"/>
      <c r="FL280" s="211"/>
    </row>
    <row r="281" spans="9:168">
      <c r="I281" s="221">
        <f t="shared" si="144"/>
        <v>277</v>
      </c>
      <c r="J281" s="159">
        <f>'v-t_chart'!C278</f>
        <v>30.5</v>
      </c>
      <c r="K281" s="204">
        <f t="shared" ca="1" si="122"/>
        <v>89.334499999999991</v>
      </c>
      <c r="L281" s="205" t="b">
        <f>IF('Input&amp;Output'!$C$3=10,phase_chart!C278,IF('Input&amp;Output'!$C$3=21,phase_chart!G278,IF('Input&amp;Output'!$C$3=22,phase_chart!K278,IF('Input&amp;Output'!$C$3=31,phase_chart!O278,IF('Input&amp;Output'!$C$3=32,phase_chart!S278,"")))))</f>
        <v>1</v>
      </c>
      <c r="M281" s="206" t="b">
        <f>IF('Input&amp;Output'!$C$3=10,phase_chart!D278,IF('Input&amp;Output'!$C$3=21,phase_chart!H278,IF('Input&amp;Output'!$C$3=22,phase_chart!L278,IF('Input&amp;Output'!$C$3=31,phase_chart!P278,IF('Input&amp;Output'!$C$3=32,phase_chart!T278,"")))))</f>
        <v>0</v>
      </c>
      <c r="N281" s="205" t="b">
        <f>IF('Input&amp;Output'!$C$3=10,phase_chart!E278,IF('Input&amp;Output'!$C$3=21,phase_chart!I278,IF('Input&amp;Output'!$C$3=22,phase_chart!M278,IF('Input&amp;Output'!$C$3=31,phase_chart!Q278,IF('Input&amp;Output'!$C$3=32,phase_chart!U278,"")))))</f>
        <v>0</v>
      </c>
      <c r="P281" s="159">
        <f ca="1">IF(NOT($J281=0),IF($J281&lt;IF($P280=0,0,VLOOKUP(P280,tbL!$M$37:$Q$43,IF(L281=TRUE,2,4))),IF($J281&gt;=VLOOKUP(P280,tbL!$M$37:$Q$43,IF(L281=TRUE,3,5)),$P280,IF(AND(L280=TRUE,L281=TRUE),$P280,$P280-1)),IF(AND(L281=TRUE,J281=VLOOKUP(P280,tbL!$M$37:$Q$43,IF(L281=TRUE,2,4))),P280,IF($P280+1&gt;$C$12,$C$12,$P280+1))),0)</f>
        <v>1</v>
      </c>
      <c r="Q281" s="159">
        <f t="shared" ca="1" si="124"/>
        <v>1</v>
      </c>
      <c r="R281" s="207">
        <f t="shared" ca="1" si="147"/>
        <v>1</v>
      </c>
      <c r="S281" s="208"/>
      <c r="T281" s="159">
        <f t="shared" si="142"/>
        <v>0</v>
      </c>
      <c r="U281" s="209" t="str">
        <f ca="1">IF(AND(T281=-1,N281=TRUE),"*",IF(AND(U280="*",N281=TRUE),"*",IF(AND(AND(L281=TRUE,U280="*"),J281&lt;VLOOKUP(V280+1,tbL!$M$38:$O$43,3)),"*","")))</f>
        <v/>
      </c>
      <c r="V281" s="204">
        <f t="shared" ca="1" si="125"/>
        <v>1</v>
      </c>
      <c r="Y281" s="159" t="str">
        <f t="shared" ca="1" si="126"/>
        <v/>
      </c>
      <c r="Z281" s="159" t="str">
        <f t="shared" si="127"/>
        <v/>
      </c>
      <c r="AA281" s="159">
        <f t="shared" ca="1" si="119"/>
        <v>1</v>
      </c>
      <c r="AC281" s="161" t="str">
        <f t="shared" ca="1" si="128"/>
        <v/>
      </c>
      <c r="AD281" s="161">
        <f t="shared" ca="1" si="129"/>
        <v>1</v>
      </c>
      <c r="AE281" s="161" t="str">
        <f t="shared" ca="1" si="121"/>
        <v/>
      </c>
      <c r="AF281" s="161">
        <f t="shared" ca="1" si="130"/>
        <v>1</v>
      </c>
      <c r="AG281" s="161" t="str">
        <f t="shared" ca="1" si="131"/>
        <v/>
      </c>
      <c r="AH281" s="161">
        <f t="shared" ca="1" si="132"/>
        <v>1</v>
      </c>
      <c r="AI281" s="161" t="str">
        <f t="shared" ca="1" si="133"/>
        <v/>
      </c>
      <c r="AJ281" s="161">
        <f t="shared" ca="1" si="134"/>
        <v>1</v>
      </c>
      <c r="AL281" s="161" t="str">
        <f t="shared" ca="1" si="135"/>
        <v/>
      </c>
      <c r="AM281" s="161">
        <f t="shared" ca="1" si="146"/>
        <v>1</v>
      </c>
      <c r="AN281" s="161" t="str">
        <f t="shared" ca="1" si="136"/>
        <v/>
      </c>
      <c r="AO281" s="161">
        <f t="shared" ca="1" si="145"/>
        <v>1</v>
      </c>
      <c r="AP281" s="161" t="str">
        <f t="shared" ca="1" si="137"/>
        <v/>
      </c>
      <c r="AQ281" s="161">
        <f t="shared" ca="1" si="143"/>
        <v>1</v>
      </c>
      <c r="AR281" s="161" t="str">
        <f t="shared" ca="1" si="138"/>
        <v/>
      </c>
      <c r="AS281" s="161">
        <f t="shared" ca="1" si="139"/>
        <v>1</v>
      </c>
      <c r="AT281" s="159" t="str">
        <f t="shared" ca="1" si="120"/>
        <v/>
      </c>
      <c r="AU281" s="210">
        <f t="shared" ca="1" si="123"/>
        <v>14</v>
      </c>
      <c r="AV281" s="209"/>
      <c r="AW281" s="204">
        <f t="shared" si="140"/>
        <v>1875.3055555555554</v>
      </c>
      <c r="AX281" s="159"/>
      <c r="AZ281" s="159"/>
      <c r="BM281" s="207"/>
      <c r="BN281" s="212"/>
      <c r="BP281" s="209"/>
      <c r="BQ281" s="211"/>
      <c r="BR281" s="211"/>
      <c r="BS281" s="211"/>
      <c r="BT281" s="211"/>
      <c r="BU281" s="211"/>
      <c r="BV281" s="211"/>
      <c r="BW281" s="211"/>
      <c r="BX281" s="211"/>
      <c r="BY281" s="211"/>
      <c r="BZ281" s="211"/>
      <c r="CA281" s="209"/>
      <c r="CB281" s="224"/>
      <c r="CC281" s="204"/>
      <c r="CD281" s="204"/>
      <c r="CE281" s="204"/>
      <c r="CF281" s="211"/>
      <c r="CG281" s="211"/>
      <c r="CI281" s="209"/>
      <c r="CJ281" s="209"/>
      <c r="EH281" s="165"/>
      <c r="EI281" s="165"/>
      <c r="EJ281" s="166"/>
      <c r="EK281" s="209"/>
      <c r="EL281" s="211"/>
      <c r="EM281" s="211"/>
      <c r="EN281" s="211"/>
      <c r="EO281" s="211"/>
      <c r="EP281" s="211"/>
      <c r="ES281" s="165"/>
      <c r="ET281" s="165"/>
      <c r="EU281" s="166"/>
      <c r="EV281" s="209"/>
      <c r="EW281" s="211"/>
      <c r="EX281" s="211"/>
      <c r="EY281" s="211"/>
      <c r="EZ281" s="211"/>
      <c r="FA281" s="211"/>
      <c r="FD281" s="165"/>
      <c r="FE281" s="165"/>
      <c r="FF281" s="166"/>
      <c r="FG281" s="209"/>
      <c r="FH281" s="211"/>
      <c r="FI281" s="211"/>
      <c r="FJ281" s="211"/>
      <c r="FK281" s="211"/>
      <c r="FL281" s="211"/>
    </row>
    <row r="282" spans="9:168">
      <c r="I282" s="221">
        <f t="shared" si="144"/>
        <v>278</v>
      </c>
      <c r="J282" s="159">
        <f>'v-t_chart'!C279</f>
        <v>30.5</v>
      </c>
      <c r="K282" s="204">
        <f t="shared" ca="1" si="122"/>
        <v>89.334499999999991</v>
      </c>
      <c r="L282" s="205" t="b">
        <f>IF('Input&amp;Output'!$C$3=10,phase_chart!C279,IF('Input&amp;Output'!$C$3=21,phase_chart!G279,IF('Input&amp;Output'!$C$3=22,phase_chart!K279,IF('Input&amp;Output'!$C$3=31,phase_chart!O279,IF('Input&amp;Output'!$C$3=32,phase_chart!S279,"")))))</f>
        <v>0</v>
      </c>
      <c r="M282" s="206" t="b">
        <f>IF('Input&amp;Output'!$C$3=10,phase_chart!D279,IF('Input&amp;Output'!$C$3=21,phase_chart!H279,IF('Input&amp;Output'!$C$3=22,phase_chart!L279,IF('Input&amp;Output'!$C$3=31,phase_chart!P279,IF('Input&amp;Output'!$C$3=32,phase_chart!T279,"")))))</f>
        <v>1</v>
      </c>
      <c r="N282" s="205" t="b">
        <f>IF('Input&amp;Output'!$C$3=10,phase_chart!E279,IF('Input&amp;Output'!$C$3=21,phase_chart!I279,IF('Input&amp;Output'!$C$3=22,phase_chart!M279,IF('Input&amp;Output'!$C$3=31,phase_chart!Q279,IF('Input&amp;Output'!$C$3=32,phase_chart!U279,"")))))</f>
        <v>0</v>
      </c>
      <c r="P282" s="159">
        <f ca="1">IF(NOT($J282=0),IF($J282&lt;IF($P281=0,0,VLOOKUP(P281,tbL!$M$37:$Q$43,IF(L282=TRUE,2,4))),IF($J282&gt;=VLOOKUP(P281,tbL!$M$37:$Q$43,IF(L282=TRUE,3,5)),$P281,IF(AND(L281=TRUE,L282=TRUE),$P281,$P281-1)),IF(AND(L282=TRUE,J282=VLOOKUP(P281,tbL!$M$37:$Q$43,IF(L282=TRUE,2,4))),P281,IF($P281+1&gt;$C$12,$C$12,$P281+1))),0)</f>
        <v>1</v>
      </c>
      <c r="Q282" s="159">
        <f t="shared" ca="1" si="124"/>
        <v>1</v>
      </c>
      <c r="R282" s="207">
        <f t="shared" si="141"/>
        <v>0</v>
      </c>
      <c r="S282" s="208"/>
      <c r="T282" s="159">
        <f t="shared" si="142"/>
        <v>1</v>
      </c>
      <c r="U282" s="209" t="str">
        <f ca="1">IF(AND(T282=-1,N282=TRUE),"*",IF(AND(U281="*",N282=TRUE),"*",IF(AND(AND(L282=TRUE,U281="*"),J282&lt;VLOOKUP(V281+1,tbL!$M$38:$O$43,3)),"*","")))</f>
        <v/>
      </c>
      <c r="V282" s="204">
        <f t="shared" ca="1" si="125"/>
        <v>1</v>
      </c>
      <c r="Y282" s="159" t="str">
        <f t="shared" ca="1" si="126"/>
        <v/>
      </c>
      <c r="Z282" s="159" t="str">
        <f t="shared" si="127"/>
        <v/>
      </c>
      <c r="AA282" s="159">
        <f t="shared" ref="AA282:AA345" ca="1" si="148">IF(IF(AND(AT282=-1,Z282=1),1,IF(Y282=0,AA281,V282))=0,0,IF((IF(AND(AT282=-1,Z282=1),1,IF(Y282=0,AA281,V282))-AA281)&gt;=2,-(-AA281-1),IF(IF(AND(AT282=-1,Z282=1),1,IF(Y282=0,AA281,V282))-AA281&lt;=-2,(AA281-1),IF(AND(AT282=-1,Z282=1),1,IF(Y282=0,V282,V282)))))</f>
        <v>1</v>
      </c>
      <c r="AC282" s="161" t="str">
        <f t="shared" ca="1" si="128"/>
        <v/>
      </c>
      <c r="AD282" s="161">
        <f t="shared" ca="1" si="129"/>
        <v>1</v>
      </c>
      <c r="AE282" s="161" t="str">
        <f t="shared" ca="1" si="121"/>
        <v/>
      </c>
      <c r="AF282" s="161">
        <f t="shared" ca="1" si="130"/>
        <v>1</v>
      </c>
      <c r="AG282" s="161" t="str">
        <f t="shared" ca="1" si="131"/>
        <v/>
      </c>
      <c r="AH282" s="161">
        <f t="shared" ca="1" si="132"/>
        <v>1</v>
      </c>
      <c r="AI282" s="161" t="str">
        <f t="shared" ca="1" si="133"/>
        <v/>
      </c>
      <c r="AJ282" s="161">
        <f t="shared" ca="1" si="134"/>
        <v>1</v>
      </c>
      <c r="AL282" s="161" t="str">
        <f t="shared" ca="1" si="135"/>
        <v/>
      </c>
      <c r="AM282" s="161">
        <f t="shared" ca="1" si="146"/>
        <v>1</v>
      </c>
      <c r="AN282" s="161" t="str">
        <f t="shared" ca="1" si="136"/>
        <v/>
      </c>
      <c r="AO282" s="161">
        <f t="shared" ca="1" si="145"/>
        <v>1</v>
      </c>
      <c r="AP282" s="161" t="str">
        <f t="shared" ca="1" si="137"/>
        <v/>
      </c>
      <c r="AQ282" s="161">
        <f t="shared" ca="1" si="143"/>
        <v>1</v>
      </c>
      <c r="AR282" s="161" t="str">
        <f t="shared" ca="1" si="138"/>
        <v/>
      </c>
      <c r="AS282" s="161">
        <f t="shared" ca="1" si="139"/>
        <v>1</v>
      </c>
      <c r="AT282" s="159" t="str">
        <f t="shared" ref="AT282:AT345" ca="1" si="149">IF(OR(Z282=1,Y282=0),-1,"")</f>
        <v/>
      </c>
      <c r="AU282" s="210">
        <f t="shared" ca="1" si="123"/>
        <v>14</v>
      </c>
      <c r="AV282" s="209"/>
      <c r="AW282" s="204">
        <f t="shared" si="140"/>
        <v>1883.7777777777776</v>
      </c>
      <c r="AX282" s="159"/>
      <c r="AZ282" s="159"/>
      <c r="BM282" s="207"/>
      <c r="BN282" s="212"/>
      <c r="BP282" s="209"/>
      <c r="BQ282" s="211"/>
      <c r="BR282" s="211"/>
      <c r="BS282" s="211"/>
      <c r="BT282" s="211"/>
      <c r="BU282" s="211"/>
      <c r="BV282" s="211"/>
      <c r="BW282" s="211"/>
      <c r="BX282" s="211"/>
      <c r="BY282" s="211"/>
      <c r="BZ282" s="211"/>
      <c r="CA282" s="209"/>
      <c r="CB282" s="224"/>
      <c r="CC282" s="204"/>
      <c r="CD282" s="204"/>
      <c r="CE282" s="204"/>
      <c r="CF282" s="211"/>
      <c r="CG282" s="211"/>
      <c r="CI282" s="209"/>
      <c r="CJ282" s="209"/>
      <c r="EH282" s="165"/>
      <c r="EI282" s="165"/>
      <c r="EJ282" s="166"/>
      <c r="EK282" s="209"/>
      <c r="EL282" s="211"/>
      <c r="EM282" s="211"/>
      <c r="EN282" s="211"/>
      <c r="EO282" s="211"/>
      <c r="EP282" s="211"/>
      <c r="ES282" s="165"/>
      <c r="ET282" s="165"/>
      <c r="EU282" s="166"/>
      <c r="EV282" s="209"/>
      <c r="EW282" s="211"/>
      <c r="EX282" s="211"/>
      <c r="EY282" s="211"/>
      <c r="EZ282" s="211"/>
      <c r="FA282" s="211"/>
      <c r="FD282" s="165"/>
      <c r="FE282" s="165"/>
      <c r="FF282" s="166"/>
      <c r="FG282" s="209"/>
      <c r="FH282" s="211"/>
      <c r="FI282" s="211"/>
      <c r="FJ282" s="211"/>
      <c r="FK282" s="211"/>
      <c r="FL282" s="211"/>
    </row>
    <row r="283" spans="9:168">
      <c r="I283" s="221">
        <f t="shared" si="144"/>
        <v>279</v>
      </c>
      <c r="J283" s="159">
        <f>'v-t_chart'!C280</f>
        <v>30.3</v>
      </c>
      <c r="K283" s="204">
        <f t="shared" ca="1" si="122"/>
        <v>88.748699999999999</v>
      </c>
      <c r="L283" s="205" t="b">
        <f>IF('Input&amp;Output'!$C$3=10,phase_chart!C280,IF('Input&amp;Output'!$C$3=21,phase_chart!G280,IF('Input&amp;Output'!$C$3=22,phase_chart!K280,IF('Input&amp;Output'!$C$3=31,phase_chart!O280,IF('Input&amp;Output'!$C$3=32,phase_chart!S280,"")))))</f>
        <v>0</v>
      </c>
      <c r="M283" s="206" t="b">
        <f>IF('Input&amp;Output'!$C$3=10,phase_chart!D280,IF('Input&amp;Output'!$C$3=21,phase_chart!H280,IF('Input&amp;Output'!$C$3=22,phase_chart!L280,IF('Input&amp;Output'!$C$3=31,phase_chart!P280,IF('Input&amp;Output'!$C$3=32,phase_chart!T280,"")))))</f>
        <v>1</v>
      </c>
      <c r="N283" s="205" t="b">
        <f>IF('Input&amp;Output'!$C$3=10,phase_chart!E280,IF('Input&amp;Output'!$C$3=21,phase_chart!I280,IF('Input&amp;Output'!$C$3=22,phase_chart!M280,IF('Input&amp;Output'!$C$3=31,phase_chart!Q280,IF('Input&amp;Output'!$C$3=32,phase_chart!U280,"")))))</f>
        <v>0</v>
      </c>
      <c r="P283" s="159">
        <f ca="1">IF(NOT($J283=0),IF($J283&lt;IF($P282=0,0,VLOOKUP(P282,tbL!$M$37:$Q$43,IF(L283=TRUE,2,4))),IF($J283&gt;=VLOOKUP(P282,tbL!$M$37:$Q$43,IF(L283=TRUE,3,5)),$P282,IF(AND(L282=TRUE,L283=TRUE),$P282,$P282-1)),IF(AND(L283=TRUE,J283=VLOOKUP(P282,tbL!$M$37:$Q$43,IF(L283=TRUE,2,4))),P282,IF($P282+1&gt;$C$12,$C$12,$P282+1))),0)</f>
        <v>1</v>
      </c>
      <c r="Q283" s="159">
        <f t="shared" ca="1" si="124"/>
        <v>1</v>
      </c>
      <c r="R283" s="207">
        <f t="shared" si="141"/>
        <v>0</v>
      </c>
      <c r="S283" s="208"/>
      <c r="T283" s="159">
        <f t="shared" si="142"/>
        <v>0</v>
      </c>
      <c r="U283" s="209" t="str">
        <f ca="1">IF(AND(T283=-1,N283=TRUE),"*",IF(AND(U282="*",N283=TRUE),"*",IF(AND(AND(L283=TRUE,U282="*"),J283&lt;VLOOKUP(V282+1,tbL!$M$38:$O$43,3)),"*","")))</f>
        <v/>
      </c>
      <c r="V283" s="204">
        <f t="shared" ca="1" si="125"/>
        <v>1</v>
      </c>
      <c r="Y283" s="159" t="str">
        <f t="shared" ca="1" si="126"/>
        <v/>
      </c>
      <c r="Z283" s="159" t="str">
        <f t="shared" si="127"/>
        <v/>
      </c>
      <c r="AA283" s="159">
        <f t="shared" ca="1" si="148"/>
        <v>1</v>
      </c>
      <c r="AC283" s="161" t="str">
        <f t="shared" ca="1" si="128"/>
        <v/>
      </c>
      <c r="AD283" s="161">
        <f t="shared" ca="1" si="129"/>
        <v>1</v>
      </c>
      <c r="AE283" s="161" t="str">
        <f t="shared" ca="1" si="121"/>
        <v/>
      </c>
      <c r="AF283" s="161">
        <f t="shared" ca="1" si="130"/>
        <v>1</v>
      </c>
      <c r="AG283" s="161" t="str">
        <f t="shared" ca="1" si="131"/>
        <v/>
      </c>
      <c r="AH283" s="161">
        <f t="shared" ca="1" si="132"/>
        <v>1</v>
      </c>
      <c r="AI283" s="161" t="str">
        <f t="shared" ca="1" si="133"/>
        <v/>
      </c>
      <c r="AJ283" s="161">
        <f t="shared" ca="1" si="134"/>
        <v>1</v>
      </c>
      <c r="AL283" s="161" t="str">
        <f t="shared" ca="1" si="135"/>
        <v/>
      </c>
      <c r="AM283" s="161">
        <f t="shared" ca="1" si="146"/>
        <v>1</v>
      </c>
      <c r="AN283" s="161" t="str">
        <f t="shared" ca="1" si="136"/>
        <v/>
      </c>
      <c r="AO283" s="161">
        <f t="shared" ca="1" si="145"/>
        <v>1</v>
      </c>
      <c r="AP283" s="161" t="str">
        <f t="shared" ca="1" si="137"/>
        <v/>
      </c>
      <c r="AQ283" s="161">
        <f t="shared" ca="1" si="143"/>
        <v>1</v>
      </c>
      <c r="AR283" s="161" t="str">
        <f t="shared" ca="1" si="138"/>
        <v/>
      </c>
      <c r="AS283" s="161">
        <f t="shared" ca="1" si="139"/>
        <v>1</v>
      </c>
      <c r="AT283" s="159" t="str">
        <f t="shared" ca="1" si="149"/>
        <v/>
      </c>
      <c r="AU283" s="210">
        <f t="shared" ca="1" si="123"/>
        <v>14</v>
      </c>
      <c r="AV283" s="209"/>
      <c r="AW283" s="204">
        <f t="shared" si="140"/>
        <v>1892.1944444444443</v>
      </c>
      <c r="AX283" s="159"/>
      <c r="AZ283" s="159"/>
      <c r="BM283" s="207"/>
      <c r="BN283" s="212"/>
      <c r="BP283" s="209"/>
      <c r="BQ283" s="211"/>
      <c r="BR283" s="211"/>
      <c r="BS283" s="211"/>
      <c r="BT283" s="211"/>
      <c r="BU283" s="211"/>
      <c r="BV283" s="211"/>
      <c r="BW283" s="211"/>
      <c r="BX283" s="211"/>
      <c r="BY283" s="211"/>
      <c r="BZ283" s="211"/>
      <c r="CA283" s="209"/>
      <c r="CB283" s="224"/>
      <c r="CC283" s="204"/>
      <c r="CD283" s="204"/>
      <c r="CE283" s="204"/>
      <c r="CF283" s="211"/>
      <c r="CG283" s="211"/>
      <c r="CI283" s="209"/>
      <c r="CJ283" s="209"/>
      <c r="EH283" s="165"/>
      <c r="EI283" s="165"/>
      <c r="EJ283" s="166"/>
      <c r="EK283" s="209"/>
      <c r="EL283" s="211"/>
      <c r="EM283" s="211"/>
      <c r="EN283" s="211"/>
      <c r="EO283" s="211"/>
      <c r="EP283" s="211"/>
      <c r="ES283" s="165"/>
      <c r="ET283" s="165"/>
      <c r="EU283" s="166"/>
      <c r="EV283" s="209"/>
      <c r="EW283" s="211"/>
      <c r="EX283" s="211"/>
      <c r="EY283" s="211"/>
      <c r="EZ283" s="211"/>
      <c r="FA283" s="211"/>
      <c r="FD283" s="165"/>
      <c r="FE283" s="165"/>
      <c r="FF283" s="166"/>
      <c r="FG283" s="209"/>
      <c r="FH283" s="211"/>
      <c r="FI283" s="211"/>
      <c r="FJ283" s="211"/>
      <c r="FK283" s="211"/>
      <c r="FL283" s="211"/>
    </row>
    <row r="284" spans="9:168">
      <c r="I284" s="221">
        <f t="shared" si="144"/>
        <v>280</v>
      </c>
      <c r="J284" s="159">
        <f>'v-t_chart'!C281</f>
        <v>30.2</v>
      </c>
      <c r="K284" s="204">
        <f t="shared" ca="1" si="122"/>
        <v>88.455799999999996</v>
      </c>
      <c r="L284" s="205" t="b">
        <f>IF('Input&amp;Output'!$C$3=10,phase_chart!C281,IF('Input&amp;Output'!$C$3=21,phase_chart!G281,IF('Input&amp;Output'!$C$3=22,phase_chart!K281,IF('Input&amp;Output'!$C$3=31,phase_chart!O281,IF('Input&amp;Output'!$C$3=32,phase_chart!S281,"")))))</f>
        <v>0</v>
      </c>
      <c r="M284" s="206" t="b">
        <f>IF('Input&amp;Output'!$C$3=10,phase_chart!D281,IF('Input&amp;Output'!$C$3=21,phase_chart!H281,IF('Input&amp;Output'!$C$3=22,phase_chart!L281,IF('Input&amp;Output'!$C$3=31,phase_chart!P281,IF('Input&amp;Output'!$C$3=32,phase_chart!T281,"")))))</f>
        <v>1</v>
      </c>
      <c r="N284" s="205" t="b">
        <f>IF('Input&amp;Output'!$C$3=10,phase_chart!E281,IF('Input&amp;Output'!$C$3=21,phase_chart!I281,IF('Input&amp;Output'!$C$3=22,phase_chart!M281,IF('Input&amp;Output'!$C$3=31,phase_chart!Q281,IF('Input&amp;Output'!$C$3=32,phase_chart!U281,"")))))</f>
        <v>0</v>
      </c>
      <c r="P284" s="159">
        <f ca="1">IF(NOT($J284=0),IF($J284&lt;IF($P283=0,0,VLOOKUP(P283,tbL!$M$37:$Q$43,IF(L284=TRUE,2,4))),IF($J284&gt;=VLOOKUP(P283,tbL!$M$37:$Q$43,IF(L284=TRUE,3,5)),$P283,IF(AND(L283=TRUE,L284=TRUE),$P283,$P283-1)),IF(AND(L284=TRUE,J284=VLOOKUP(P283,tbL!$M$37:$Q$43,IF(L284=TRUE,2,4))),P283,IF($P283+1&gt;$C$12,$C$12,$P283+1))),0)</f>
        <v>1</v>
      </c>
      <c r="Q284" s="159">
        <f t="shared" ca="1" si="124"/>
        <v>1</v>
      </c>
      <c r="R284" s="207">
        <f t="shared" si="141"/>
        <v>0</v>
      </c>
      <c r="S284" s="208"/>
      <c r="T284" s="159">
        <f t="shared" si="142"/>
        <v>0</v>
      </c>
      <c r="U284" s="209" t="str">
        <f ca="1">IF(AND(T284=-1,N284=TRUE),"*",IF(AND(U283="*",N284=TRUE),"*",IF(AND(AND(L284=TRUE,U283="*"),J284&lt;VLOOKUP(V283+1,tbL!$M$38:$O$43,3)),"*","")))</f>
        <v/>
      </c>
      <c r="V284" s="204">
        <f t="shared" ca="1" si="125"/>
        <v>1</v>
      </c>
      <c r="Y284" s="159" t="str">
        <f t="shared" ca="1" si="126"/>
        <v/>
      </c>
      <c r="Z284" s="159" t="str">
        <f t="shared" si="127"/>
        <v/>
      </c>
      <c r="AA284" s="159">
        <f t="shared" ca="1" si="148"/>
        <v>1</v>
      </c>
      <c r="AC284" s="161" t="str">
        <f t="shared" ca="1" si="128"/>
        <v/>
      </c>
      <c r="AD284" s="161">
        <f t="shared" ca="1" si="129"/>
        <v>1</v>
      </c>
      <c r="AE284" s="161" t="str">
        <f t="shared" ca="1" si="121"/>
        <v/>
      </c>
      <c r="AF284" s="161">
        <f t="shared" ca="1" si="130"/>
        <v>1</v>
      </c>
      <c r="AG284" s="161" t="str">
        <f t="shared" ca="1" si="131"/>
        <v/>
      </c>
      <c r="AH284" s="161">
        <f t="shared" ca="1" si="132"/>
        <v>1</v>
      </c>
      <c r="AI284" s="161" t="str">
        <f t="shared" ca="1" si="133"/>
        <v/>
      </c>
      <c r="AJ284" s="161">
        <f t="shared" ca="1" si="134"/>
        <v>1</v>
      </c>
      <c r="AL284" s="161" t="str">
        <f t="shared" ca="1" si="135"/>
        <v/>
      </c>
      <c r="AM284" s="161">
        <f t="shared" ca="1" si="146"/>
        <v>1</v>
      </c>
      <c r="AN284" s="161" t="str">
        <f t="shared" ca="1" si="136"/>
        <v/>
      </c>
      <c r="AO284" s="161">
        <f t="shared" ca="1" si="145"/>
        <v>1</v>
      </c>
      <c r="AP284" s="161" t="str">
        <f t="shared" ca="1" si="137"/>
        <v/>
      </c>
      <c r="AQ284" s="161">
        <f t="shared" ca="1" si="143"/>
        <v>1</v>
      </c>
      <c r="AR284" s="161" t="str">
        <f t="shared" ca="1" si="138"/>
        <v/>
      </c>
      <c r="AS284" s="161">
        <f t="shared" ca="1" si="139"/>
        <v>1</v>
      </c>
      <c r="AT284" s="159" t="str">
        <f t="shared" ca="1" si="149"/>
        <v/>
      </c>
      <c r="AU284" s="210">
        <f t="shared" ca="1" si="123"/>
        <v>14</v>
      </c>
      <c r="AV284" s="209"/>
      <c r="AW284" s="204">
        <f t="shared" si="140"/>
        <v>1900.5833333333333</v>
      </c>
      <c r="AX284" s="159"/>
      <c r="AZ284" s="159"/>
      <c r="BM284" s="207"/>
      <c r="BN284" s="212"/>
      <c r="BP284" s="209"/>
      <c r="BQ284" s="211"/>
      <c r="BR284" s="211"/>
      <c r="BS284" s="211"/>
      <c r="BT284" s="211"/>
      <c r="BU284" s="211"/>
      <c r="BV284" s="211"/>
      <c r="BW284" s="211"/>
      <c r="BX284" s="211"/>
      <c r="BY284" s="211"/>
      <c r="BZ284" s="211"/>
      <c r="CA284" s="209"/>
      <c r="CB284" s="224"/>
      <c r="CC284" s="204"/>
      <c r="CD284" s="204"/>
      <c r="CE284" s="204"/>
      <c r="CF284" s="211"/>
      <c r="CG284" s="211"/>
      <c r="CI284" s="209"/>
      <c r="CJ284" s="209"/>
      <c r="EH284" s="165"/>
      <c r="EI284" s="165"/>
      <c r="EJ284" s="166"/>
      <c r="EK284" s="209"/>
      <c r="EL284" s="211"/>
      <c r="EM284" s="211"/>
      <c r="EN284" s="211"/>
      <c r="EO284" s="211"/>
      <c r="EP284" s="211"/>
      <c r="ES284" s="165"/>
      <c r="ET284" s="165"/>
      <c r="EU284" s="166"/>
      <c r="EV284" s="209"/>
      <c r="EW284" s="211"/>
      <c r="EX284" s="211"/>
      <c r="EY284" s="211"/>
      <c r="EZ284" s="211"/>
      <c r="FA284" s="211"/>
      <c r="FD284" s="165"/>
      <c r="FE284" s="165"/>
      <c r="FF284" s="166"/>
      <c r="FG284" s="209"/>
      <c r="FH284" s="211"/>
      <c r="FI284" s="211"/>
      <c r="FJ284" s="211"/>
      <c r="FK284" s="211"/>
      <c r="FL284" s="211"/>
    </row>
    <row r="285" spans="9:168">
      <c r="I285" s="221">
        <f t="shared" si="144"/>
        <v>281</v>
      </c>
      <c r="J285" s="159">
        <f>'v-t_chart'!C282</f>
        <v>30.1</v>
      </c>
      <c r="K285" s="204">
        <f t="shared" ca="1" si="122"/>
        <v>88.162899999999993</v>
      </c>
      <c r="L285" s="205" t="b">
        <f>IF('Input&amp;Output'!$C$3=10,phase_chart!C282,IF('Input&amp;Output'!$C$3=21,phase_chart!G282,IF('Input&amp;Output'!$C$3=22,phase_chart!K282,IF('Input&amp;Output'!$C$3=31,phase_chart!O282,IF('Input&amp;Output'!$C$3=32,phase_chart!S282,"")))))</f>
        <v>0</v>
      </c>
      <c r="M285" s="206" t="b">
        <f>IF('Input&amp;Output'!$C$3=10,phase_chart!D282,IF('Input&amp;Output'!$C$3=21,phase_chart!H282,IF('Input&amp;Output'!$C$3=22,phase_chart!L282,IF('Input&amp;Output'!$C$3=31,phase_chart!P282,IF('Input&amp;Output'!$C$3=32,phase_chart!T282,"")))))</f>
        <v>1</v>
      </c>
      <c r="N285" s="205" t="b">
        <f>IF('Input&amp;Output'!$C$3=10,phase_chart!E282,IF('Input&amp;Output'!$C$3=21,phase_chart!I282,IF('Input&amp;Output'!$C$3=22,phase_chart!M282,IF('Input&amp;Output'!$C$3=31,phase_chart!Q282,IF('Input&amp;Output'!$C$3=32,phase_chart!U282,"")))))</f>
        <v>0</v>
      </c>
      <c r="P285" s="159">
        <f ca="1">IF(NOT($J285=0),IF($J285&lt;IF($P284=0,0,VLOOKUP(P284,tbL!$M$37:$Q$43,IF(L285=TRUE,2,4))),IF($J285&gt;=VLOOKUP(P284,tbL!$M$37:$Q$43,IF(L285=TRUE,3,5)),$P284,IF(AND(L284=TRUE,L285=TRUE),$P284,$P284-1)),IF(AND(L285=TRUE,J285=VLOOKUP(P284,tbL!$M$37:$Q$43,IF(L285=TRUE,2,4))),P284,IF($P284+1&gt;$C$12,$C$12,$P284+1))),0)</f>
        <v>1</v>
      </c>
      <c r="Q285" s="159">
        <f t="shared" ca="1" si="124"/>
        <v>1</v>
      </c>
      <c r="R285" s="207">
        <f t="shared" si="141"/>
        <v>0</v>
      </c>
      <c r="S285" s="208"/>
      <c r="T285" s="159">
        <f t="shared" si="142"/>
        <v>0</v>
      </c>
      <c r="U285" s="209" t="str">
        <f ca="1">IF(AND(T285=-1,N285=TRUE),"*",IF(AND(U284="*",N285=TRUE),"*",IF(AND(AND(L285=TRUE,U284="*"),J285&lt;VLOOKUP(V284+1,tbL!$M$38:$O$43,3)),"*","")))</f>
        <v/>
      </c>
      <c r="V285" s="204">
        <f t="shared" ca="1" si="125"/>
        <v>1</v>
      </c>
      <c r="Y285" s="159" t="str">
        <f t="shared" ca="1" si="126"/>
        <v/>
      </c>
      <c r="Z285" s="159" t="str">
        <f t="shared" si="127"/>
        <v/>
      </c>
      <c r="AA285" s="159">
        <f t="shared" ca="1" si="148"/>
        <v>1</v>
      </c>
      <c r="AC285" s="161" t="str">
        <f t="shared" ca="1" si="128"/>
        <v/>
      </c>
      <c r="AD285" s="161">
        <f t="shared" ca="1" si="129"/>
        <v>1</v>
      </c>
      <c r="AE285" s="161" t="str">
        <f t="shared" ca="1" si="121"/>
        <v/>
      </c>
      <c r="AF285" s="161">
        <f t="shared" ca="1" si="130"/>
        <v>1</v>
      </c>
      <c r="AG285" s="161" t="str">
        <f t="shared" ca="1" si="131"/>
        <v/>
      </c>
      <c r="AH285" s="161">
        <f t="shared" ca="1" si="132"/>
        <v>1</v>
      </c>
      <c r="AI285" s="161" t="str">
        <f t="shared" ca="1" si="133"/>
        <v/>
      </c>
      <c r="AJ285" s="161">
        <f t="shared" ca="1" si="134"/>
        <v>1</v>
      </c>
      <c r="AL285" s="161" t="str">
        <f t="shared" ca="1" si="135"/>
        <v/>
      </c>
      <c r="AM285" s="161">
        <f t="shared" ca="1" si="146"/>
        <v>1</v>
      </c>
      <c r="AN285" s="161" t="str">
        <f t="shared" ca="1" si="136"/>
        <v/>
      </c>
      <c r="AO285" s="161">
        <f t="shared" ca="1" si="145"/>
        <v>1</v>
      </c>
      <c r="AP285" s="161" t="str">
        <f t="shared" ca="1" si="137"/>
        <v/>
      </c>
      <c r="AQ285" s="161">
        <f t="shared" ca="1" si="143"/>
        <v>1</v>
      </c>
      <c r="AR285" s="161" t="str">
        <f t="shared" ca="1" si="138"/>
        <v/>
      </c>
      <c r="AS285" s="161">
        <f t="shared" ca="1" si="139"/>
        <v>1</v>
      </c>
      <c r="AT285" s="159" t="str">
        <f t="shared" ca="1" si="149"/>
        <v/>
      </c>
      <c r="AU285" s="210">
        <f t="shared" ca="1" si="123"/>
        <v>14</v>
      </c>
      <c r="AV285" s="209"/>
      <c r="AW285" s="204">
        <f t="shared" si="140"/>
        <v>1908.9444444444443</v>
      </c>
      <c r="AX285" s="159"/>
      <c r="AZ285" s="159"/>
      <c r="BM285" s="207"/>
      <c r="BN285" s="212"/>
      <c r="BP285" s="209"/>
      <c r="BQ285" s="211"/>
      <c r="BR285" s="211"/>
      <c r="BS285" s="211"/>
      <c r="BT285" s="211"/>
      <c r="BU285" s="211"/>
      <c r="BV285" s="211"/>
      <c r="BW285" s="211"/>
      <c r="BX285" s="211"/>
      <c r="BY285" s="211"/>
      <c r="BZ285" s="211"/>
      <c r="CA285" s="209"/>
      <c r="CB285" s="224"/>
      <c r="CC285" s="204"/>
      <c r="CD285" s="204"/>
      <c r="CE285" s="204"/>
      <c r="CF285" s="211"/>
      <c r="CG285" s="211"/>
      <c r="CI285" s="209"/>
      <c r="CJ285" s="209"/>
      <c r="EH285" s="165"/>
      <c r="EI285" s="165"/>
      <c r="EJ285" s="166"/>
      <c r="EK285" s="209"/>
      <c r="EL285" s="211"/>
      <c r="EM285" s="211"/>
      <c r="EN285" s="211"/>
      <c r="EO285" s="211"/>
      <c r="EP285" s="211"/>
      <c r="ES285" s="165"/>
      <c r="ET285" s="165"/>
      <c r="EU285" s="166"/>
      <c r="EV285" s="209"/>
      <c r="EW285" s="211"/>
      <c r="EX285" s="211"/>
      <c r="EY285" s="211"/>
      <c r="EZ285" s="211"/>
      <c r="FA285" s="211"/>
      <c r="FD285" s="165"/>
      <c r="FE285" s="165"/>
      <c r="FF285" s="166"/>
      <c r="FG285" s="209"/>
      <c r="FH285" s="211"/>
      <c r="FI285" s="211"/>
      <c r="FJ285" s="211"/>
      <c r="FK285" s="211"/>
      <c r="FL285" s="211"/>
    </row>
    <row r="286" spans="9:168">
      <c r="I286" s="221">
        <f t="shared" si="144"/>
        <v>282</v>
      </c>
      <c r="J286" s="159">
        <f>'v-t_chart'!C283</f>
        <v>30.1</v>
      </c>
      <c r="K286" s="204">
        <f t="shared" ca="1" si="122"/>
        <v>88.162899999999993</v>
      </c>
      <c r="L286" s="205" t="b">
        <f>IF('Input&amp;Output'!$C$3=10,phase_chart!C283,IF('Input&amp;Output'!$C$3=21,phase_chart!G283,IF('Input&amp;Output'!$C$3=22,phase_chart!K283,IF('Input&amp;Output'!$C$3=31,phase_chart!O283,IF('Input&amp;Output'!$C$3=32,phase_chart!S283,"")))))</f>
        <v>0</v>
      </c>
      <c r="M286" s="206" t="b">
        <f>IF('Input&amp;Output'!$C$3=10,phase_chart!D283,IF('Input&amp;Output'!$C$3=21,phase_chart!H283,IF('Input&amp;Output'!$C$3=22,phase_chart!L283,IF('Input&amp;Output'!$C$3=31,phase_chart!P283,IF('Input&amp;Output'!$C$3=32,phase_chart!T283,"")))))</f>
        <v>1</v>
      </c>
      <c r="N286" s="205" t="b">
        <f>IF('Input&amp;Output'!$C$3=10,phase_chart!E283,IF('Input&amp;Output'!$C$3=21,phase_chart!I283,IF('Input&amp;Output'!$C$3=22,phase_chart!M283,IF('Input&amp;Output'!$C$3=31,phase_chart!Q283,IF('Input&amp;Output'!$C$3=32,phase_chart!U283,"")))))</f>
        <v>0</v>
      </c>
      <c r="P286" s="159">
        <f ca="1">IF(NOT($J286=0),IF($J286&lt;IF($P285=0,0,VLOOKUP(P285,tbL!$M$37:$Q$43,IF(L286=TRUE,2,4))),IF($J286&gt;=VLOOKUP(P285,tbL!$M$37:$Q$43,IF(L286=TRUE,3,5)),$P285,IF(AND(L285=TRUE,L286=TRUE),$P285,$P285-1)),IF(AND(L286=TRUE,J286=VLOOKUP(P285,tbL!$M$37:$Q$43,IF(L286=TRUE,2,4))),P285,IF($P285+1&gt;$C$12,$C$12,$P285+1))),0)</f>
        <v>1</v>
      </c>
      <c r="Q286" s="159">
        <f t="shared" ca="1" si="124"/>
        <v>1</v>
      </c>
      <c r="R286" s="207">
        <f t="shared" si="141"/>
        <v>0</v>
      </c>
      <c r="S286" s="208"/>
      <c r="T286" s="159">
        <f t="shared" si="142"/>
        <v>0</v>
      </c>
      <c r="U286" s="209" t="str">
        <f ca="1">IF(AND(T286=-1,N286=TRUE),"*",IF(AND(U285="*",N286=TRUE),"*",IF(AND(AND(L286=TRUE,U285="*"),J286&lt;VLOOKUP(V285+1,tbL!$M$38:$O$43,3)),"*","")))</f>
        <v/>
      </c>
      <c r="V286" s="204">
        <f t="shared" ca="1" si="125"/>
        <v>1</v>
      </c>
      <c r="Y286" s="159" t="str">
        <f t="shared" ca="1" si="126"/>
        <v/>
      </c>
      <c r="Z286" s="159" t="str">
        <f t="shared" si="127"/>
        <v/>
      </c>
      <c r="AA286" s="159">
        <f t="shared" ca="1" si="148"/>
        <v>1</v>
      </c>
      <c r="AC286" s="161" t="str">
        <f t="shared" ca="1" si="128"/>
        <v/>
      </c>
      <c r="AD286" s="161">
        <f t="shared" ca="1" si="129"/>
        <v>1</v>
      </c>
      <c r="AE286" s="161" t="str">
        <f t="shared" ca="1" si="121"/>
        <v/>
      </c>
      <c r="AF286" s="161">
        <f t="shared" ca="1" si="130"/>
        <v>1</v>
      </c>
      <c r="AG286" s="161" t="str">
        <f t="shared" ca="1" si="131"/>
        <v/>
      </c>
      <c r="AH286" s="161">
        <f t="shared" ca="1" si="132"/>
        <v>1</v>
      </c>
      <c r="AI286" s="161" t="str">
        <f t="shared" ca="1" si="133"/>
        <v/>
      </c>
      <c r="AJ286" s="161">
        <f t="shared" ca="1" si="134"/>
        <v>1</v>
      </c>
      <c r="AL286" s="161" t="str">
        <f t="shared" ca="1" si="135"/>
        <v/>
      </c>
      <c r="AM286" s="161">
        <f t="shared" ca="1" si="146"/>
        <v>1</v>
      </c>
      <c r="AN286" s="161" t="str">
        <f t="shared" ca="1" si="136"/>
        <v/>
      </c>
      <c r="AO286" s="161">
        <f t="shared" ca="1" si="145"/>
        <v>1</v>
      </c>
      <c r="AP286" s="161" t="str">
        <f t="shared" ca="1" si="137"/>
        <v/>
      </c>
      <c r="AQ286" s="161">
        <f t="shared" ca="1" si="143"/>
        <v>1</v>
      </c>
      <c r="AR286" s="161" t="str">
        <f t="shared" ca="1" si="138"/>
        <v/>
      </c>
      <c r="AS286" s="161">
        <f t="shared" ca="1" si="139"/>
        <v>1</v>
      </c>
      <c r="AT286" s="159" t="str">
        <f t="shared" ca="1" si="149"/>
        <v/>
      </c>
      <c r="AU286" s="210">
        <f t="shared" ca="1" si="123"/>
        <v>14</v>
      </c>
      <c r="AV286" s="209"/>
      <c r="AW286" s="204">
        <f t="shared" si="140"/>
        <v>1917.3055555555554</v>
      </c>
      <c r="AX286" s="159"/>
      <c r="AZ286" s="159"/>
      <c r="BM286" s="207"/>
      <c r="BN286" s="212"/>
      <c r="BP286" s="209"/>
      <c r="BQ286" s="211"/>
      <c r="BR286" s="211"/>
      <c r="BS286" s="211"/>
      <c r="BT286" s="211"/>
      <c r="BU286" s="211"/>
      <c r="BV286" s="211"/>
      <c r="BW286" s="211"/>
      <c r="BX286" s="211"/>
      <c r="BY286" s="211"/>
      <c r="BZ286" s="211"/>
      <c r="CA286" s="209"/>
      <c r="CB286" s="224"/>
      <c r="CC286" s="204"/>
      <c r="CD286" s="204"/>
      <c r="CE286" s="204"/>
      <c r="CF286" s="211"/>
      <c r="CG286" s="211"/>
      <c r="CI286" s="209"/>
      <c r="CJ286" s="209"/>
      <c r="EH286" s="165"/>
      <c r="EI286" s="165"/>
      <c r="EJ286" s="166"/>
      <c r="EK286" s="209"/>
      <c r="EL286" s="211"/>
      <c r="EM286" s="211"/>
      <c r="EN286" s="211"/>
      <c r="EO286" s="211"/>
      <c r="EP286" s="211"/>
      <c r="ES286" s="165"/>
      <c r="ET286" s="165"/>
      <c r="EU286" s="166"/>
      <c r="EV286" s="209"/>
      <c r="EW286" s="211"/>
      <c r="EX286" s="211"/>
      <c r="EY286" s="211"/>
      <c r="EZ286" s="211"/>
      <c r="FA286" s="211"/>
      <c r="FD286" s="165"/>
      <c r="FE286" s="165"/>
      <c r="FF286" s="166"/>
      <c r="FG286" s="209"/>
      <c r="FH286" s="211"/>
      <c r="FI286" s="211"/>
      <c r="FJ286" s="211"/>
      <c r="FK286" s="211"/>
      <c r="FL286" s="211"/>
    </row>
    <row r="287" spans="9:168">
      <c r="I287" s="221">
        <f t="shared" si="144"/>
        <v>283</v>
      </c>
      <c r="J287" s="159">
        <f>'v-t_chart'!C284</f>
        <v>30.1</v>
      </c>
      <c r="K287" s="204">
        <f t="shared" ca="1" si="122"/>
        <v>88.162899999999993</v>
      </c>
      <c r="L287" s="205" t="b">
        <f>IF('Input&amp;Output'!$C$3=10,phase_chart!C284,IF('Input&amp;Output'!$C$3=21,phase_chart!G284,IF('Input&amp;Output'!$C$3=22,phase_chart!K284,IF('Input&amp;Output'!$C$3=31,phase_chart!O284,IF('Input&amp;Output'!$C$3=32,phase_chart!S284,"")))))</f>
        <v>0</v>
      </c>
      <c r="M287" s="206" t="b">
        <f>IF('Input&amp;Output'!$C$3=10,phase_chart!D284,IF('Input&amp;Output'!$C$3=21,phase_chart!H284,IF('Input&amp;Output'!$C$3=22,phase_chart!L284,IF('Input&amp;Output'!$C$3=31,phase_chart!P284,IF('Input&amp;Output'!$C$3=32,phase_chart!T284,"")))))</f>
        <v>1</v>
      </c>
      <c r="N287" s="205" t="b">
        <f>IF('Input&amp;Output'!$C$3=10,phase_chart!E284,IF('Input&amp;Output'!$C$3=21,phase_chart!I284,IF('Input&amp;Output'!$C$3=22,phase_chart!M284,IF('Input&amp;Output'!$C$3=31,phase_chart!Q284,IF('Input&amp;Output'!$C$3=32,phase_chart!U284,"")))))</f>
        <v>0</v>
      </c>
      <c r="P287" s="159">
        <f ca="1">IF(NOT($J287=0),IF($J287&lt;IF($P286=0,0,VLOOKUP(P286,tbL!$M$37:$Q$43,IF(L287=TRUE,2,4))),IF($J287&gt;=VLOOKUP(P286,tbL!$M$37:$Q$43,IF(L287=TRUE,3,5)),$P286,IF(AND(L286=TRUE,L287=TRUE),$P286,$P286-1)),IF(AND(L287=TRUE,J287=VLOOKUP(P286,tbL!$M$37:$Q$43,IF(L287=TRUE,2,4))),P286,IF($P286+1&gt;$C$12,$C$12,$P286+1))),0)</f>
        <v>1</v>
      </c>
      <c r="Q287" s="159">
        <f t="shared" ca="1" si="124"/>
        <v>1</v>
      </c>
      <c r="R287" s="207">
        <f t="shared" si="141"/>
        <v>0</v>
      </c>
      <c r="S287" s="208"/>
      <c r="T287" s="159">
        <f t="shared" si="142"/>
        <v>0</v>
      </c>
      <c r="U287" s="209" t="str">
        <f ca="1">IF(AND(T287=-1,N287=TRUE),"*",IF(AND(U286="*",N287=TRUE),"*",IF(AND(AND(L287=TRUE,U286="*"),J287&lt;VLOOKUP(V286+1,tbL!$M$38:$O$43,3)),"*","")))</f>
        <v/>
      </c>
      <c r="V287" s="204">
        <f t="shared" ca="1" si="125"/>
        <v>1</v>
      </c>
      <c r="Y287" s="159" t="str">
        <f t="shared" ca="1" si="126"/>
        <v/>
      </c>
      <c r="Z287" s="159" t="str">
        <f t="shared" si="127"/>
        <v/>
      </c>
      <c r="AA287" s="159">
        <f t="shared" ca="1" si="148"/>
        <v>1</v>
      </c>
      <c r="AC287" s="161" t="str">
        <f t="shared" ca="1" si="128"/>
        <v/>
      </c>
      <c r="AD287" s="161">
        <f t="shared" ca="1" si="129"/>
        <v>1</v>
      </c>
      <c r="AE287" s="161" t="str">
        <f t="shared" ca="1" si="121"/>
        <v/>
      </c>
      <c r="AF287" s="161">
        <f t="shared" ca="1" si="130"/>
        <v>1</v>
      </c>
      <c r="AG287" s="161" t="str">
        <f t="shared" ca="1" si="131"/>
        <v/>
      </c>
      <c r="AH287" s="161">
        <f t="shared" ca="1" si="132"/>
        <v>1</v>
      </c>
      <c r="AI287" s="161" t="str">
        <f t="shared" ca="1" si="133"/>
        <v/>
      </c>
      <c r="AJ287" s="161">
        <f t="shared" ca="1" si="134"/>
        <v>1</v>
      </c>
      <c r="AL287" s="161" t="str">
        <f t="shared" ca="1" si="135"/>
        <v/>
      </c>
      <c r="AM287" s="161">
        <f t="shared" ca="1" si="146"/>
        <v>1</v>
      </c>
      <c r="AN287" s="161" t="str">
        <f t="shared" ca="1" si="136"/>
        <v/>
      </c>
      <c r="AO287" s="161">
        <f t="shared" ca="1" si="145"/>
        <v>1</v>
      </c>
      <c r="AP287" s="161" t="str">
        <f t="shared" ca="1" si="137"/>
        <v/>
      </c>
      <c r="AQ287" s="161">
        <f t="shared" ca="1" si="143"/>
        <v>1</v>
      </c>
      <c r="AR287" s="161" t="str">
        <f t="shared" ca="1" si="138"/>
        <v/>
      </c>
      <c r="AS287" s="161">
        <f t="shared" ca="1" si="139"/>
        <v>1</v>
      </c>
      <c r="AT287" s="159" t="str">
        <f t="shared" ca="1" si="149"/>
        <v/>
      </c>
      <c r="AU287" s="210">
        <f t="shared" ca="1" si="123"/>
        <v>14</v>
      </c>
      <c r="AV287" s="209"/>
      <c r="AW287" s="204">
        <f t="shared" si="140"/>
        <v>1925.6666666666665</v>
      </c>
      <c r="AX287" s="159"/>
      <c r="AZ287" s="159"/>
      <c r="BM287" s="207"/>
      <c r="BN287" s="212"/>
      <c r="BP287" s="209"/>
      <c r="BQ287" s="211"/>
      <c r="BR287" s="211"/>
      <c r="BS287" s="211"/>
      <c r="BT287" s="211"/>
      <c r="BU287" s="211"/>
      <c r="BV287" s="211"/>
      <c r="BW287" s="211"/>
      <c r="BX287" s="211"/>
      <c r="BY287" s="211"/>
      <c r="BZ287" s="211"/>
      <c r="CA287" s="209"/>
      <c r="CB287" s="224"/>
      <c r="CC287" s="204"/>
      <c r="CD287" s="204"/>
      <c r="CE287" s="204"/>
      <c r="CF287" s="211"/>
      <c r="CG287" s="211"/>
      <c r="CI287" s="209"/>
      <c r="CJ287" s="209"/>
      <c r="EH287" s="165"/>
      <c r="EI287" s="165"/>
      <c r="EJ287" s="166"/>
      <c r="EK287" s="209"/>
      <c r="EL287" s="211"/>
      <c r="EM287" s="211"/>
      <c r="EN287" s="211"/>
      <c r="EO287" s="211"/>
      <c r="EP287" s="211"/>
      <c r="ES287" s="165"/>
      <c r="ET287" s="165"/>
      <c r="EU287" s="166"/>
      <c r="EV287" s="209"/>
      <c r="EW287" s="211"/>
      <c r="EX287" s="211"/>
      <c r="EY287" s="211"/>
      <c r="EZ287" s="211"/>
      <c r="FA287" s="211"/>
      <c r="FD287" s="165"/>
      <c r="FE287" s="165"/>
      <c r="FF287" s="166"/>
      <c r="FG287" s="209"/>
      <c r="FH287" s="211"/>
      <c r="FI287" s="211"/>
      <c r="FJ287" s="211"/>
      <c r="FK287" s="211"/>
      <c r="FL287" s="211"/>
    </row>
    <row r="288" spans="9:168">
      <c r="I288" s="221">
        <f t="shared" si="144"/>
        <v>284</v>
      </c>
      <c r="J288" s="159">
        <f>'v-t_chart'!C285</f>
        <v>30.1</v>
      </c>
      <c r="K288" s="204">
        <f t="shared" ca="1" si="122"/>
        <v>88.162899999999993</v>
      </c>
      <c r="L288" s="205" t="b">
        <f>IF('Input&amp;Output'!$C$3=10,phase_chart!C285,IF('Input&amp;Output'!$C$3=21,phase_chart!G285,IF('Input&amp;Output'!$C$3=22,phase_chart!K285,IF('Input&amp;Output'!$C$3=31,phase_chart!O285,IF('Input&amp;Output'!$C$3=32,phase_chart!S285,"")))))</f>
        <v>0</v>
      </c>
      <c r="M288" s="206" t="b">
        <f>IF('Input&amp;Output'!$C$3=10,phase_chart!D285,IF('Input&amp;Output'!$C$3=21,phase_chart!H285,IF('Input&amp;Output'!$C$3=22,phase_chart!L285,IF('Input&amp;Output'!$C$3=31,phase_chart!P285,IF('Input&amp;Output'!$C$3=32,phase_chart!T285,"")))))</f>
        <v>1</v>
      </c>
      <c r="N288" s="205" t="b">
        <f>IF('Input&amp;Output'!$C$3=10,phase_chart!E285,IF('Input&amp;Output'!$C$3=21,phase_chart!I285,IF('Input&amp;Output'!$C$3=22,phase_chart!M285,IF('Input&amp;Output'!$C$3=31,phase_chart!Q285,IF('Input&amp;Output'!$C$3=32,phase_chart!U285,"")))))</f>
        <v>0</v>
      </c>
      <c r="P288" s="159">
        <f ca="1">IF(NOT($J288=0),IF($J288&lt;IF($P287=0,0,VLOOKUP(P287,tbL!$M$37:$Q$43,IF(L288=TRUE,2,4))),IF($J288&gt;=VLOOKUP(P287,tbL!$M$37:$Q$43,IF(L288=TRUE,3,5)),$P287,IF(AND(L287=TRUE,L288=TRUE),$P287,$P287-1)),IF(AND(L288=TRUE,J288=VLOOKUP(P287,tbL!$M$37:$Q$43,IF(L288=TRUE,2,4))),P287,IF($P287+1&gt;$C$12,$C$12,$P287+1))),0)</f>
        <v>1</v>
      </c>
      <c r="Q288" s="159">
        <f t="shared" ca="1" si="124"/>
        <v>1</v>
      </c>
      <c r="R288" s="207">
        <f t="shared" si="141"/>
        <v>0</v>
      </c>
      <c r="S288" s="208"/>
      <c r="T288" s="159">
        <f t="shared" si="142"/>
        <v>0</v>
      </c>
      <c r="U288" s="209" t="str">
        <f ca="1">IF(AND(T288=-1,N288=TRUE),"*",IF(AND(U287="*",N288=TRUE),"*",IF(AND(AND(L288=TRUE,U287="*"),J288&lt;VLOOKUP(V287+1,tbL!$M$38:$O$43,3)),"*","")))</f>
        <v/>
      </c>
      <c r="V288" s="204">
        <f t="shared" ca="1" si="125"/>
        <v>1</v>
      </c>
      <c r="Y288" s="159" t="str">
        <f t="shared" ca="1" si="126"/>
        <v/>
      </c>
      <c r="Z288" s="159" t="str">
        <f t="shared" si="127"/>
        <v/>
      </c>
      <c r="AA288" s="159">
        <f t="shared" ca="1" si="148"/>
        <v>1</v>
      </c>
      <c r="AC288" s="161" t="str">
        <f t="shared" ca="1" si="128"/>
        <v/>
      </c>
      <c r="AD288" s="161">
        <f t="shared" ca="1" si="129"/>
        <v>1</v>
      </c>
      <c r="AE288" s="161" t="str">
        <f t="shared" ca="1" si="121"/>
        <v/>
      </c>
      <c r="AF288" s="161">
        <f t="shared" ca="1" si="130"/>
        <v>1</v>
      </c>
      <c r="AG288" s="161" t="str">
        <f t="shared" ca="1" si="131"/>
        <v/>
      </c>
      <c r="AH288" s="161">
        <f t="shared" ca="1" si="132"/>
        <v>1</v>
      </c>
      <c r="AI288" s="161" t="str">
        <f t="shared" ca="1" si="133"/>
        <v/>
      </c>
      <c r="AJ288" s="161">
        <f t="shared" ca="1" si="134"/>
        <v>1</v>
      </c>
      <c r="AL288" s="161" t="str">
        <f t="shared" ca="1" si="135"/>
        <v/>
      </c>
      <c r="AM288" s="161">
        <f t="shared" ca="1" si="146"/>
        <v>1</v>
      </c>
      <c r="AN288" s="161" t="str">
        <f t="shared" ca="1" si="136"/>
        <v/>
      </c>
      <c r="AO288" s="161">
        <f t="shared" ca="1" si="145"/>
        <v>1</v>
      </c>
      <c r="AP288" s="161" t="str">
        <f t="shared" ca="1" si="137"/>
        <v/>
      </c>
      <c r="AQ288" s="161">
        <f t="shared" ca="1" si="143"/>
        <v>1</v>
      </c>
      <c r="AR288" s="161" t="str">
        <f t="shared" ca="1" si="138"/>
        <v/>
      </c>
      <c r="AS288" s="161">
        <f t="shared" ca="1" si="139"/>
        <v>1</v>
      </c>
      <c r="AT288" s="159" t="str">
        <f t="shared" ca="1" si="149"/>
        <v/>
      </c>
      <c r="AU288" s="210">
        <f t="shared" ca="1" si="123"/>
        <v>14</v>
      </c>
      <c r="AV288" s="209"/>
      <c r="AW288" s="204">
        <f t="shared" si="140"/>
        <v>1934.0277777777776</v>
      </c>
      <c r="AX288" s="159"/>
      <c r="AZ288" s="159"/>
      <c r="BM288" s="207"/>
      <c r="BN288" s="212"/>
      <c r="BP288" s="209"/>
      <c r="BQ288" s="211"/>
      <c r="BR288" s="211"/>
      <c r="BS288" s="211"/>
      <c r="BT288" s="211"/>
      <c r="BU288" s="211"/>
      <c r="BV288" s="211"/>
      <c r="BW288" s="211"/>
      <c r="BX288" s="211"/>
      <c r="BY288" s="211"/>
      <c r="BZ288" s="211"/>
      <c r="CA288" s="209"/>
      <c r="CB288" s="224"/>
      <c r="CC288" s="204"/>
      <c r="CD288" s="204"/>
      <c r="CE288" s="204"/>
      <c r="CF288" s="211"/>
      <c r="CG288" s="211"/>
      <c r="CI288" s="209"/>
      <c r="CJ288" s="209"/>
      <c r="EH288" s="165"/>
      <c r="EI288" s="165"/>
      <c r="EJ288" s="166"/>
      <c r="EK288" s="209"/>
      <c r="EL288" s="211"/>
      <c r="EM288" s="211"/>
      <c r="EN288" s="211"/>
      <c r="EO288" s="211"/>
      <c r="EP288" s="211"/>
      <c r="ES288" s="165"/>
      <c r="ET288" s="165"/>
      <c r="EU288" s="166"/>
      <c r="EV288" s="209"/>
      <c r="EW288" s="211"/>
      <c r="EX288" s="211"/>
      <c r="EY288" s="211"/>
      <c r="EZ288" s="211"/>
      <c r="FA288" s="211"/>
      <c r="FD288" s="165"/>
      <c r="FE288" s="165"/>
      <c r="FF288" s="166"/>
      <c r="FG288" s="209"/>
      <c r="FH288" s="211"/>
      <c r="FI288" s="211"/>
      <c r="FJ288" s="211"/>
      <c r="FK288" s="211"/>
      <c r="FL288" s="211"/>
    </row>
    <row r="289" spans="9:168">
      <c r="I289" s="221">
        <f t="shared" si="144"/>
        <v>285</v>
      </c>
      <c r="J289" s="159">
        <f>'v-t_chart'!C286</f>
        <v>30.1</v>
      </c>
      <c r="K289" s="204">
        <f t="shared" ca="1" si="122"/>
        <v>88.162899999999993</v>
      </c>
      <c r="L289" s="205" t="b">
        <f>IF('Input&amp;Output'!$C$3=10,phase_chart!C286,IF('Input&amp;Output'!$C$3=21,phase_chart!G286,IF('Input&amp;Output'!$C$3=22,phase_chart!K286,IF('Input&amp;Output'!$C$3=31,phase_chart!O286,IF('Input&amp;Output'!$C$3=32,phase_chart!S286,"")))))</f>
        <v>0</v>
      </c>
      <c r="M289" s="206" t="b">
        <f>IF('Input&amp;Output'!$C$3=10,phase_chart!D286,IF('Input&amp;Output'!$C$3=21,phase_chart!H286,IF('Input&amp;Output'!$C$3=22,phase_chart!L286,IF('Input&amp;Output'!$C$3=31,phase_chart!P286,IF('Input&amp;Output'!$C$3=32,phase_chart!T286,"")))))</f>
        <v>1</v>
      </c>
      <c r="N289" s="205" t="b">
        <f>IF('Input&amp;Output'!$C$3=10,phase_chart!E286,IF('Input&amp;Output'!$C$3=21,phase_chart!I286,IF('Input&amp;Output'!$C$3=22,phase_chart!M286,IF('Input&amp;Output'!$C$3=31,phase_chart!Q286,IF('Input&amp;Output'!$C$3=32,phase_chart!U286,"")))))</f>
        <v>0</v>
      </c>
      <c r="P289" s="159">
        <f ca="1">IF(NOT($J289=0),IF($J289&lt;IF($P288=0,0,VLOOKUP(P288,tbL!$M$37:$Q$43,IF(L289=TRUE,2,4))),IF($J289&gt;=VLOOKUP(P288,tbL!$M$37:$Q$43,IF(L289=TRUE,3,5)),$P288,IF(AND(L288=TRUE,L289=TRUE),$P288,$P288-1)),IF(AND(L289=TRUE,J289=VLOOKUP(P288,tbL!$M$37:$Q$43,IF(L289=TRUE,2,4))),P288,IF($P288+1&gt;$C$12,$C$12,$P288+1))),0)</f>
        <v>1</v>
      </c>
      <c r="Q289" s="159">
        <f t="shared" ca="1" si="124"/>
        <v>1</v>
      </c>
      <c r="R289" s="207">
        <f t="shared" si="141"/>
        <v>0</v>
      </c>
      <c r="S289" s="208"/>
      <c r="T289" s="159">
        <f t="shared" si="142"/>
        <v>0</v>
      </c>
      <c r="U289" s="209" t="str">
        <f ca="1">IF(AND(T289=-1,N289=TRUE),"*",IF(AND(U288="*",N289=TRUE),"*",IF(AND(AND(L289=TRUE,U288="*"),J289&lt;VLOOKUP(V288+1,tbL!$M$38:$O$43,3)),"*","")))</f>
        <v/>
      </c>
      <c r="V289" s="204">
        <f t="shared" ca="1" si="125"/>
        <v>1</v>
      </c>
      <c r="Y289" s="159" t="str">
        <f t="shared" ca="1" si="126"/>
        <v/>
      </c>
      <c r="Z289" s="159" t="str">
        <f t="shared" si="127"/>
        <v/>
      </c>
      <c r="AA289" s="159">
        <f t="shared" ca="1" si="148"/>
        <v>1</v>
      </c>
      <c r="AC289" s="161" t="str">
        <f t="shared" ca="1" si="128"/>
        <v/>
      </c>
      <c r="AD289" s="161">
        <f t="shared" ca="1" si="129"/>
        <v>1</v>
      </c>
      <c r="AE289" s="161" t="str">
        <f t="shared" ca="1" si="121"/>
        <v/>
      </c>
      <c r="AF289" s="161">
        <f t="shared" ca="1" si="130"/>
        <v>1</v>
      </c>
      <c r="AG289" s="161" t="str">
        <f t="shared" ca="1" si="131"/>
        <v/>
      </c>
      <c r="AH289" s="161">
        <f t="shared" ca="1" si="132"/>
        <v>1</v>
      </c>
      <c r="AI289" s="161" t="str">
        <f t="shared" ca="1" si="133"/>
        <v/>
      </c>
      <c r="AJ289" s="161">
        <f t="shared" ca="1" si="134"/>
        <v>1</v>
      </c>
      <c r="AL289" s="161" t="str">
        <f t="shared" ca="1" si="135"/>
        <v/>
      </c>
      <c r="AM289" s="161">
        <f t="shared" ca="1" si="146"/>
        <v>1</v>
      </c>
      <c r="AN289" s="161" t="str">
        <f t="shared" ca="1" si="136"/>
        <v/>
      </c>
      <c r="AO289" s="161">
        <f t="shared" ca="1" si="145"/>
        <v>1</v>
      </c>
      <c r="AP289" s="161" t="str">
        <f t="shared" ca="1" si="137"/>
        <v/>
      </c>
      <c r="AQ289" s="161">
        <f t="shared" ca="1" si="143"/>
        <v>1</v>
      </c>
      <c r="AR289" s="161" t="str">
        <f t="shared" ca="1" si="138"/>
        <v/>
      </c>
      <c r="AS289" s="161">
        <f t="shared" ca="1" si="139"/>
        <v>1</v>
      </c>
      <c r="AT289" s="159" t="str">
        <f t="shared" ca="1" si="149"/>
        <v/>
      </c>
      <c r="AU289" s="210">
        <f t="shared" ca="1" si="123"/>
        <v>14</v>
      </c>
      <c r="AV289" s="209"/>
      <c r="AW289" s="204">
        <f t="shared" si="140"/>
        <v>1942.3888888888887</v>
      </c>
      <c r="AX289" s="159"/>
      <c r="AZ289" s="159"/>
      <c r="BM289" s="207"/>
      <c r="BN289" s="212"/>
      <c r="BP289" s="209"/>
      <c r="BQ289" s="211"/>
      <c r="BR289" s="211"/>
      <c r="BS289" s="211"/>
      <c r="BT289" s="211"/>
      <c r="BU289" s="211"/>
      <c r="BV289" s="211"/>
      <c r="BW289" s="211"/>
      <c r="BX289" s="211"/>
      <c r="BY289" s="211"/>
      <c r="BZ289" s="211"/>
      <c r="CA289" s="209"/>
      <c r="CB289" s="224"/>
      <c r="CC289" s="204"/>
      <c r="CD289" s="204"/>
      <c r="CE289" s="204"/>
      <c r="CF289" s="211"/>
      <c r="CG289" s="211"/>
      <c r="CI289" s="209"/>
      <c r="CJ289" s="209"/>
      <c r="EH289" s="165"/>
      <c r="EI289" s="165"/>
      <c r="EJ289" s="166"/>
      <c r="EK289" s="209"/>
      <c r="EL289" s="211"/>
      <c r="EM289" s="211"/>
      <c r="EN289" s="211"/>
      <c r="EO289" s="211"/>
      <c r="EP289" s="211"/>
      <c r="ES289" s="165"/>
      <c r="ET289" s="165"/>
      <c r="EU289" s="166"/>
      <c r="EV289" s="209"/>
      <c r="EW289" s="211"/>
      <c r="EX289" s="211"/>
      <c r="EY289" s="211"/>
      <c r="EZ289" s="211"/>
      <c r="FA289" s="211"/>
      <c r="FD289" s="165"/>
      <c r="FE289" s="165"/>
      <c r="FF289" s="166"/>
      <c r="FG289" s="209"/>
      <c r="FH289" s="211"/>
      <c r="FI289" s="211"/>
      <c r="FJ289" s="211"/>
      <c r="FK289" s="211"/>
      <c r="FL289" s="211"/>
    </row>
    <row r="290" spans="9:168">
      <c r="I290" s="221">
        <f t="shared" si="144"/>
        <v>286</v>
      </c>
      <c r="J290" s="159">
        <f>'v-t_chart'!C287</f>
        <v>30.1</v>
      </c>
      <c r="K290" s="204">
        <f t="shared" ca="1" si="122"/>
        <v>88.162899999999993</v>
      </c>
      <c r="L290" s="205" t="b">
        <f>IF('Input&amp;Output'!$C$3=10,phase_chart!C287,IF('Input&amp;Output'!$C$3=21,phase_chart!G287,IF('Input&amp;Output'!$C$3=22,phase_chart!K287,IF('Input&amp;Output'!$C$3=31,phase_chart!O287,IF('Input&amp;Output'!$C$3=32,phase_chart!S287,"")))))</f>
        <v>0</v>
      </c>
      <c r="M290" s="206" t="b">
        <f>IF('Input&amp;Output'!$C$3=10,phase_chart!D287,IF('Input&amp;Output'!$C$3=21,phase_chart!H287,IF('Input&amp;Output'!$C$3=22,phase_chart!L287,IF('Input&amp;Output'!$C$3=31,phase_chart!P287,IF('Input&amp;Output'!$C$3=32,phase_chart!T287,"")))))</f>
        <v>1</v>
      </c>
      <c r="N290" s="205" t="b">
        <f>IF('Input&amp;Output'!$C$3=10,phase_chart!E287,IF('Input&amp;Output'!$C$3=21,phase_chart!I287,IF('Input&amp;Output'!$C$3=22,phase_chart!M287,IF('Input&amp;Output'!$C$3=31,phase_chart!Q287,IF('Input&amp;Output'!$C$3=32,phase_chart!U287,"")))))</f>
        <v>0</v>
      </c>
      <c r="P290" s="159">
        <f ca="1">IF(NOT($J290=0),IF($J290&lt;IF($P289=0,0,VLOOKUP(P289,tbL!$M$37:$Q$43,IF(L290=TRUE,2,4))),IF($J290&gt;=VLOOKUP(P289,tbL!$M$37:$Q$43,IF(L290=TRUE,3,5)),$P289,IF(AND(L289=TRUE,L290=TRUE),$P289,$P289-1)),IF(AND(L290=TRUE,J290=VLOOKUP(P289,tbL!$M$37:$Q$43,IF(L290=TRUE,2,4))),P289,IF($P289+1&gt;$C$12,$C$12,$P289+1))),0)</f>
        <v>1</v>
      </c>
      <c r="Q290" s="159">
        <f t="shared" ca="1" si="124"/>
        <v>1</v>
      </c>
      <c r="R290" s="207">
        <f t="shared" si="141"/>
        <v>0</v>
      </c>
      <c r="S290" s="208"/>
      <c r="T290" s="159">
        <f t="shared" si="142"/>
        <v>0</v>
      </c>
      <c r="U290" s="209" t="str">
        <f ca="1">IF(AND(T290=-1,N290=TRUE),"*",IF(AND(U289="*",N290=TRUE),"*",IF(AND(AND(L290=TRUE,U289="*"),J290&lt;VLOOKUP(V289+1,tbL!$M$38:$O$43,3)),"*","")))</f>
        <v/>
      </c>
      <c r="V290" s="204">
        <f t="shared" ca="1" si="125"/>
        <v>1</v>
      </c>
      <c r="Y290" s="159" t="str">
        <f t="shared" ca="1" si="126"/>
        <v/>
      </c>
      <c r="Z290" s="159" t="str">
        <f t="shared" si="127"/>
        <v/>
      </c>
      <c r="AA290" s="159">
        <f t="shared" ca="1" si="148"/>
        <v>1</v>
      </c>
      <c r="AC290" s="161" t="str">
        <f t="shared" ca="1" si="128"/>
        <v/>
      </c>
      <c r="AD290" s="161">
        <f t="shared" ca="1" si="129"/>
        <v>1</v>
      </c>
      <c r="AE290" s="161" t="str">
        <f t="shared" ca="1" si="121"/>
        <v/>
      </c>
      <c r="AF290" s="161">
        <f t="shared" ca="1" si="130"/>
        <v>1</v>
      </c>
      <c r="AG290" s="161" t="str">
        <f t="shared" ca="1" si="131"/>
        <v/>
      </c>
      <c r="AH290" s="161">
        <f t="shared" ca="1" si="132"/>
        <v>1</v>
      </c>
      <c r="AI290" s="161" t="str">
        <f t="shared" ca="1" si="133"/>
        <v/>
      </c>
      <c r="AJ290" s="161">
        <f t="shared" ca="1" si="134"/>
        <v>1</v>
      </c>
      <c r="AL290" s="161" t="str">
        <f t="shared" ca="1" si="135"/>
        <v/>
      </c>
      <c r="AM290" s="161">
        <f t="shared" ca="1" si="146"/>
        <v>1</v>
      </c>
      <c r="AN290" s="161" t="str">
        <f t="shared" ca="1" si="136"/>
        <v/>
      </c>
      <c r="AO290" s="161">
        <f t="shared" ca="1" si="145"/>
        <v>1</v>
      </c>
      <c r="AP290" s="161" t="str">
        <f t="shared" ca="1" si="137"/>
        <v/>
      </c>
      <c r="AQ290" s="161">
        <f t="shared" ca="1" si="143"/>
        <v>1</v>
      </c>
      <c r="AR290" s="161" t="str">
        <f t="shared" ca="1" si="138"/>
        <v/>
      </c>
      <c r="AS290" s="161">
        <f t="shared" ca="1" si="139"/>
        <v>1</v>
      </c>
      <c r="AT290" s="159" t="str">
        <f t="shared" ca="1" si="149"/>
        <v/>
      </c>
      <c r="AU290" s="210">
        <f t="shared" ca="1" si="123"/>
        <v>14</v>
      </c>
      <c r="AV290" s="209"/>
      <c r="AW290" s="204">
        <f t="shared" si="140"/>
        <v>1950.7499999999998</v>
      </c>
      <c r="AX290" s="159"/>
      <c r="AZ290" s="159"/>
      <c r="BM290" s="207"/>
      <c r="BN290" s="212"/>
      <c r="BP290" s="209"/>
      <c r="BQ290" s="211"/>
      <c r="BR290" s="211"/>
      <c r="BS290" s="211"/>
      <c r="BT290" s="211"/>
      <c r="BU290" s="211"/>
      <c r="BV290" s="211"/>
      <c r="BW290" s="211"/>
      <c r="BX290" s="211"/>
      <c r="BY290" s="211"/>
      <c r="BZ290" s="211"/>
      <c r="CA290" s="209"/>
      <c r="CB290" s="224"/>
      <c r="CC290" s="204"/>
      <c r="CD290" s="204"/>
      <c r="CE290" s="204"/>
      <c r="CF290" s="211"/>
      <c r="CG290" s="211"/>
      <c r="CI290" s="209"/>
      <c r="CJ290" s="209"/>
      <c r="EH290" s="165"/>
      <c r="EI290" s="165"/>
      <c r="EJ290" s="166"/>
      <c r="EK290" s="209"/>
      <c r="EL290" s="211"/>
      <c r="EM290" s="211"/>
      <c r="EN290" s="211"/>
      <c r="EO290" s="211"/>
      <c r="EP290" s="211"/>
      <c r="ES290" s="165"/>
      <c r="ET290" s="165"/>
      <c r="EU290" s="166"/>
      <c r="EV290" s="209"/>
      <c r="EW290" s="211"/>
      <c r="EX290" s="211"/>
      <c r="EY290" s="211"/>
      <c r="EZ290" s="211"/>
      <c r="FA290" s="211"/>
      <c r="FD290" s="165"/>
      <c r="FE290" s="165"/>
      <c r="FF290" s="166"/>
      <c r="FG290" s="209"/>
      <c r="FH290" s="211"/>
      <c r="FI290" s="211"/>
      <c r="FJ290" s="211"/>
      <c r="FK290" s="211"/>
      <c r="FL290" s="211"/>
    </row>
    <row r="291" spans="9:168">
      <c r="I291" s="221">
        <f t="shared" si="144"/>
        <v>287</v>
      </c>
      <c r="J291" s="159">
        <f>'v-t_chart'!C288</f>
        <v>30.2</v>
      </c>
      <c r="K291" s="204">
        <f t="shared" ca="1" si="122"/>
        <v>88.455799999999996</v>
      </c>
      <c r="L291" s="205" t="b">
        <f>IF('Input&amp;Output'!$C$3=10,phase_chart!C288,IF('Input&amp;Output'!$C$3=21,phase_chart!G288,IF('Input&amp;Output'!$C$3=22,phase_chart!K288,IF('Input&amp;Output'!$C$3=31,phase_chart!O288,IF('Input&amp;Output'!$C$3=32,phase_chart!S288,"")))))</f>
        <v>0</v>
      </c>
      <c r="M291" s="206" t="b">
        <f>IF('Input&amp;Output'!$C$3=10,phase_chart!D288,IF('Input&amp;Output'!$C$3=21,phase_chart!H288,IF('Input&amp;Output'!$C$3=22,phase_chart!L288,IF('Input&amp;Output'!$C$3=31,phase_chart!P288,IF('Input&amp;Output'!$C$3=32,phase_chart!T288,"")))))</f>
        <v>1</v>
      </c>
      <c r="N291" s="205" t="b">
        <f>IF('Input&amp;Output'!$C$3=10,phase_chart!E288,IF('Input&amp;Output'!$C$3=21,phase_chart!I288,IF('Input&amp;Output'!$C$3=22,phase_chart!M288,IF('Input&amp;Output'!$C$3=31,phase_chart!Q288,IF('Input&amp;Output'!$C$3=32,phase_chart!U288,"")))))</f>
        <v>0</v>
      </c>
      <c r="P291" s="159">
        <f ca="1">IF(NOT($J291=0),IF($J291&lt;IF($P290=0,0,VLOOKUP(P290,tbL!$M$37:$Q$43,IF(L291=TRUE,2,4))),IF($J291&gt;=VLOOKUP(P290,tbL!$M$37:$Q$43,IF(L291=TRUE,3,5)),$P290,IF(AND(L290=TRUE,L291=TRUE),$P290,$P290-1)),IF(AND(L291=TRUE,J291=VLOOKUP(P290,tbL!$M$37:$Q$43,IF(L291=TRUE,2,4))),P290,IF($P290+1&gt;$C$12,$C$12,$P290+1))),0)</f>
        <v>1</v>
      </c>
      <c r="Q291" s="159">
        <f t="shared" ca="1" si="124"/>
        <v>1</v>
      </c>
      <c r="R291" s="207">
        <f t="shared" si="141"/>
        <v>0</v>
      </c>
      <c r="S291" s="208"/>
      <c r="T291" s="159">
        <f t="shared" si="142"/>
        <v>0</v>
      </c>
      <c r="U291" s="209" t="str">
        <f ca="1">IF(AND(T291=-1,N291=TRUE),"*",IF(AND(U290="*",N291=TRUE),"*",IF(AND(AND(L291=TRUE,U290="*"),J291&lt;VLOOKUP(V290+1,tbL!$M$38:$O$43,3)),"*","")))</f>
        <v/>
      </c>
      <c r="V291" s="204">
        <f t="shared" ca="1" si="125"/>
        <v>1</v>
      </c>
      <c r="Y291" s="159" t="str">
        <f t="shared" ca="1" si="126"/>
        <v/>
      </c>
      <c r="Z291" s="159" t="str">
        <f t="shared" si="127"/>
        <v/>
      </c>
      <c r="AA291" s="159">
        <f t="shared" ca="1" si="148"/>
        <v>1</v>
      </c>
      <c r="AC291" s="161" t="str">
        <f t="shared" ca="1" si="128"/>
        <v/>
      </c>
      <c r="AD291" s="161">
        <f t="shared" ca="1" si="129"/>
        <v>1</v>
      </c>
      <c r="AE291" s="161" t="str">
        <f t="shared" ca="1" si="121"/>
        <v/>
      </c>
      <c r="AF291" s="161">
        <f t="shared" ca="1" si="130"/>
        <v>1</v>
      </c>
      <c r="AG291" s="161" t="str">
        <f t="shared" ca="1" si="131"/>
        <v/>
      </c>
      <c r="AH291" s="161">
        <f t="shared" ca="1" si="132"/>
        <v>1</v>
      </c>
      <c r="AI291" s="161" t="str">
        <f t="shared" ca="1" si="133"/>
        <v/>
      </c>
      <c r="AJ291" s="161">
        <f t="shared" ca="1" si="134"/>
        <v>1</v>
      </c>
      <c r="AL291" s="161" t="str">
        <f t="shared" ca="1" si="135"/>
        <v/>
      </c>
      <c r="AM291" s="161">
        <f t="shared" ca="1" si="146"/>
        <v>1</v>
      </c>
      <c r="AN291" s="161" t="str">
        <f t="shared" ca="1" si="136"/>
        <v/>
      </c>
      <c r="AO291" s="161">
        <f t="shared" ca="1" si="145"/>
        <v>1</v>
      </c>
      <c r="AP291" s="161" t="str">
        <f t="shared" ca="1" si="137"/>
        <v/>
      </c>
      <c r="AQ291" s="161">
        <f t="shared" ca="1" si="143"/>
        <v>1</v>
      </c>
      <c r="AR291" s="161" t="str">
        <f t="shared" ca="1" si="138"/>
        <v/>
      </c>
      <c r="AS291" s="161">
        <f t="shared" ca="1" si="139"/>
        <v>1</v>
      </c>
      <c r="AT291" s="159" t="str">
        <f t="shared" ca="1" si="149"/>
        <v/>
      </c>
      <c r="AU291" s="210">
        <f t="shared" ca="1" si="123"/>
        <v>14</v>
      </c>
      <c r="AV291" s="209"/>
      <c r="AW291" s="204">
        <f t="shared" si="140"/>
        <v>1959.1388888888887</v>
      </c>
      <c r="AX291" s="159"/>
      <c r="AZ291" s="159"/>
      <c r="BM291" s="207"/>
      <c r="BN291" s="212"/>
      <c r="BP291" s="209"/>
      <c r="BQ291" s="211"/>
      <c r="BR291" s="211"/>
      <c r="BS291" s="211"/>
      <c r="BT291" s="211"/>
      <c r="BU291" s="211"/>
      <c r="BV291" s="211"/>
      <c r="BW291" s="211"/>
      <c r="BX291" s="211"/>
      <c r="BY291" s="211"/>
      <c r="BZ291" s="211"/>
      <c r="CA291" s="209"/>
      <c r="CB291" s="224"/>
      <c r="CC291" s="204"/>
      <c r="CD291" s="204"/>
      <c r="CE291" s="204"/>
      <c r="CF291" s="211"/>
      <c r="CG291" s="211"/>
      <c r="CI291" s="209"/>
      <c r="CJ291" s="209"/>
      <c r="EH291" s="165"/>
      <c r="EI291" s="165"/>
      <c r="EJ291" s="166"/>
      <c r="EK291" s="209"/>
      <c r="EL291" s="211"/>
      <c r="EM291" s="211"/>
      <c r="EN291" s="211"/>
      <c r="EO291" s="211"/>
      <c r="EP291" s="211"/>
      <c r="ES291" s="165"/>
      <c r="ET291" s="165"/>
      <c r="EU291" s="166"/>
      <c r="EV291" s="209"/>
      <c r="EW291" s="211"/>
      <c r="EX291" s="211"/>
      <c r="EY291" s="211"/>
      <c r="EZ291" s="211"/>
      <c r="FA291" s="211"/>
      <c r="FD291" s="165"/>
      <c r="FE291" s="165"/>
      <c r="FF291" s="166"/>
      <c r="FG291" s="209"/>
      <c r="FH291" s="211"/>
      <c r="FI291" s="211"/>
      <c r="FJ291" s="211"/>
      <c r="FK291" s="211"/>
      <c r="FL291" s="211"/>
    </row>
    <row r="292" spans="9:168">
      <c r="I292" s="221">
        <f t="shared" si="144"/>
        <v>288</v>
      </c>
      <c r="J292" s="159">
        <f>'v-t_chart'!C289</f>
        <v>30.4</v>
      </c>
      <c r="K292" s="204">
        <f t="shared" ca="1" si="122"/>
        <v>89.041599999999988</v>
      </c>
      <c r="L292" s="205" t="b">
        <f>IF('Input&amp;Output'!$C$3=10,phase_chart!C289,IF('Input&amp;Output'!$C$3=21,phase_chart!G289,IF('Input&amp;Output'!$C$3=22,phase_chart!K289,IF('Input&amp;Output'!$C$3=31,phase_chart!O289,IF('Input&amp;Output'!$C$3=32,phase_chart!S289,"")))))</f>
        <v>0</v>
      </c>
      <c r="M292" s="206" t="b">
        <f>IF('Input&amp;Output'!$C$3=10,phase_chart!D289,IF('Input&amp;Output'!$C$3=21,phase_chart!H289,IF('Input&amp;Output'!$C$3=22,phase_chart!L289,IF('Input&amp;Output'!$C$3=31,phase_chart!P289,IF('Input&amp;Output'!$C$3=32,phase_chart!T289,"")))))</f>
        <v>1</v>
      </c>
      <c r="N292" s="205" t="b">
        <f>IF('Input&amp;Output'!$C$3=10,phase_chart!E289,IF('Input&amp;Output'!$C$3=21,phase_chart!I289,IF('Input&amp;Output'!$C$3=22,phase_chart!M289,IF('Input&amp;Output'!$C$3=31,phase_chart!Q289,IF('Input&amp;Output'!$C$3=32,phase_chart!U289,"")))))</f>
        <v>0</v>
      </c>
      <c r="P292" s="159">
        <f ca="1">IF(NOT($J292=0),IF($J292&lt;IF($P291=0,0,VLOOKUP(P291,tbL!$M$37:$Q$43,IF(L292=TRUE,2,4))),IF($J292&gt;=VLOOKUP(P291,tbL!$M$37:$Q$43,IF(L292=TRUE,3,5)),$P291,IF(AND(L291=TRUE,L292=TRUE),$P291,$P291-1)),IF(AND(L292=TRUE,J292=VLOOKUP(P291,tbL!$M$37:$Q$43,IF(L292=TRUE,2,4))),P291,IF($P291+1&gt;$C$12,$C$12,$P291+1))),0)</f>
        <v>1</v>
      </c>
      <c r="Q292" s="159">
        <f t="shared" ca="1" si="124"/>
        <v>1</v>
      </c>
      <c r="R292" s="207">
        <f t="shared" si="141"/>
        <v>0</v>
      </c>
      <c r="S292" s="208"/>
      <c r="T292" s="159">
        <f t="shared" si="142"/>
        <v>0</v>
      </c>
      <c r="U292" s="209" t="str">
        <f ca="1">IF(AND(T292=-1,N292=TRUE),"*",IF(AND(U291="*",N292=TRUE),"*",IF(AND(AND(L292=TRUE,U291="*"),J292&lt;VLOOKUP(V291+1,tbL!$M$38:$O$43,3)),"*","")))</f>
        <v/>
      </c>
      <c r="V292" s="204">
        <f t="shared" ca="1" si="125"/>
        <v>1</v>
      </c>
      <c r="Y292" s="159" t="str">
        <f t="shared" ca="1" si="126"/>
        <v/>
      </c>
      <c r="Z292" s="159" t="str">
        <f t="shared" si="127"/>
        <v/>
      </c>
      <c r="AA292" s="159">
        <f t="shared" ca="1" si="148"/>
        <v>1</v>
      </c>
      <c r="AC292" s="161" t="str">
        <f t="shared" ca="1" si="128"/>
        <v/>
      </c>
      <c r="AD292" s="161">
        <f t="shared" ca="1" si="129"/>
        <v>1</v>
      </c>
      <c r="AE292" s="161" t="str">
        <f t="shared" ca="1" si="121"/>
        <v/>
      </c>
      <c r="AF292" s="161">
        <f t="shared" ca="1" si="130"/>
        <v>1</v>
      </c>
      <c r="AG292" s="161" t="str">
        <f t="shared" ca="1" si="131"/>
        <v/>
      </c>
      <c r="AH292" s="161">
        <f t="shared" ca="1" si="132"/>
        <v>1</v>
      </c>
      <c r="AI292" s="161" t="str">
        <f t="shared" ca="1" si="133"/>
        <v/>
      </c>
      <c r="AJ292" s="161">
        <f t="shared" ca="1" si="134"/>
        <v>1</v>
      </c>
      <c r="AL292" s="161" t="str">
        <f t="shared" ca="1" si="135"/>
        <v/>
      </c>
      <c r="AM292" s="161">
        <f t="shared" ca="1" si="146"/>
        <v>1</v>
      </c>
      <c r="AN292" s="161" t="str">
        <f t="shared" ca="1" si="136"/>
        <v/>
      </c>
      <c r="AO292" s="161">
        <f t="shared" ca="1" si="145"/>
        <v>1</v>
      </c>
      <c r="AP292" s="161" t="str">
        <f t="shared" ca="1" si="137"/>
        <v/>
      </c>
      <c r="AQ292" s="161">
        <f t="shared" ca="1" si="143"/>
        <v>1</v>
      </c>
      <c r="AR292" s="161" t="str">
        <f t="shared" ca="1" si="138"/>
        <v/>
      </c>
      <c r="AS292" s="161">
        <f t="shared" ca="1" si="139"/>
        <v>1</v>
      </c>
      <c r="AT292" s="159" t="str">
        <f t="shared" ca="1" si="149"/>
        <v/>
      </c>
      <c r="AU292" s="210">
        <f t="shared" ca="1" si="123"/>
        <v>14</v>
      </c>
      <c r="AV292" s="209"/>
      <c r="AW292" s="204">
        <f t="shared" si="140"/>
        <v>1967.583333333333</v>
      </c>
      <c r="AX292" s="159"/>
      <c r="AZ292" s="159"/>
      <c r="BM292" s="207"/>
      <c r="BN292" s="212"/>
      <c r="BP292" s="209"/>
      <c r="BQ292" s="211"/>
      <c r="BR292" s="211"/>
      <c r="BS292" s="211"/>
      <c r="BT292" s="211"/>
      <c r="BU292" s="211"/>
      <c r="BV292" s="211"/>
      <c r="BW292" s="211"/>
      <c r="BX292" s="211"/>
      <c r="BY292" s="211"/>
      <c r="BZ292" s="211"/>
      <c r="CA292" s="209"/>
      <c r="CB292" s="224"/>
      <c r="CC292" s="204"/>
      <c r="CD292" s="204"/>
      <c r="CE292" s="204"/>
      <c r="CF292" s="211"/>
      <c r="CG292" s="211"/>
      <c r="CI292" s="209"/>
      <c r="CJ292" s="209"/>
      <c r="EH292" s="165"/>
      <c r="EI292" s="165"/>
      <c r="EJ292" s="166"/>
      <c r="EK292" s="209"/>
      <c r="EL292" s="211"/>
      <c r="EM292" s="211"/>
      <c r="EN292" s="211"/>
      <c r="EO292" s="211"/>
      <c r="EP292" s="211"/>
      <c r="ES292" s="165"/>
      <c r="ET292" s="165"/>
      <c r="EU292" s="166"/>
      <c r="EV292" s="209"/>
      <c r="EW292" s="211"/>
      <c r="EX292" s="211"/>
      <c r="EY292" s="211"/>
      <c r="EZ292" s="211"/>
      <c r="FA292" s="211"/>
      <c r="FD292" s="165"/>
      <c r="FE292" s="165"/>
      <c r="FF292" s="166"/>
      <c r="FG292" s="209"/>
      <c r="FH292" s="211"/>
      <c r="FI292" s="211"/>
      <c r="FJ292" s="211"/>
      <c r="FK292" s="211"/>
      <c r="FL292" s="211"/>
    </row>
    <row r="293" spans="9:168">
      <c r="I293" s="221">
        <f t="shared" si="144"/>
        <v>289</v>
      </c>
      <c r="J293" s="159">
        <f>'v-t_chart'!C290</f>
        <v>31</v>
      </c>
      <c r="K293" s="204">
        <f t="shared" ca="1" si="122"/>
        <v>90.798999999999992</v>
      </c>
      <c r="L293" s="205" t="b">
        <f>IF('Input&amp;Output'!$C$3=10,phase_chart!C290,IF('Input&amp;Output'!$C$3=21,phase_chart!G290,IF('Input&amp;Output'!$C$3=22,phase_chart!K290,IF('Input&amp;Output'!$C$3=31,phase_chart!O290,IF('Input&amp;Output'!$C$3=32,phase_chart!S290,"")))))</f>
        <v>0</v>
      </c>
      <c r="M293" s="206" t="b">
        <f>IF('Input&amp;Output'!$C$3=10,phase_chart!D290,IF('Input&amp;Output'!$C$3=21,phase_chart!H290,IF('Input&amp;Output'!$C$3=22,phase_chart!L290,IF('Input&amp;Output'!$C$3=31,phase_chart!P290,IF('Input&amp;Output'!$C$3=32,phase_chart!T290,"")))))</f>
        <v>1</v>
      </c>
      <c r="N293" s="205" t="b">
        <f>IF('Input&amp;Output'!$C$3=10,phase_chart!E290,IF('Input&amp;Output'!$C$3=21,phase_chart!I290,IF('Input&amp;Output'!$C$3=22,phase_chart!M290,IF('Input&amp;Output'!$C$3=31,phase_chart!Q290,IF('Input&amp;Output'!$C$3=32,phase_chart!U290,"")))))</f>
        <v>0</v>
      </c>
      <c r="P293" s="159">
        <f ca="1">IF(NOT($J293=0),IF($J293&lt;IF($P292=0,0,VLOOKUP(P292,tbL!$M$37:$Q$43,IF(L293=TRUE,2,4))),IF($J293&gt;=VLOOKUP(P292,tbL!$M$37:$Q$43,IF(L293=TRUE,3,5)),$P292,IF(AND(L292=TRUE,L293=TRUE),$P292,$P292-1)),IF(AND(L293=TRUE,J293=VLOOKUP(P292,tbL!$M$37:$Q$43,IF(L293=TRUE,2,4))),P292,IF($P292+1&gt;$C$12,$C$12,$P292+1))),0)</f>
        <v>1</v>
      </c>
      <c r="Q293" s="159">
        <f t="shared" ca="1" si="124"/>
        <v>1</v>
      </c>
      <c r="R293" s="207">
        <f t="shared" si="141"/>
        <v>0</v>
      </c>
      <c r="S293" s="208"/>
      <c r="T293" s="159">
        <f t="shared" si="142"/>
        <v>0</v>
      </c>
      <c r="U293" s="209" t="str">
        <f ca="1">IF(AND(T293=-1,N293=TRUE),"*",IF(AND(U292="*",N293=TRUE),"*",IF(AND(AND(L293=TRUE,U292="*"),J293&lt;VLOOKUP(V292+1,tbL!$M$38:$O$43,3)),"*","")))</f>
        <v/>
      </c>
      <c r="V293" s="204">
        <f t="shared" ca="1" si="125"/>
        <v>1</v>
      </c>
      <c r="Y293" s="159" t="str">
        <f t="shared" ca="1" si="126"/>
        <v/>
      </c>
      <c r="Z293" s="159" t="str">
        <f t="shared" si="127"/>
        <v/>
      </c>
      <c r="AA293" s="159">
        <f t="shared" ca="1" si="148"/>
        <v>1</v>
      </c>
      <c r="AC293" s="161" t="str">
        <f t="shared" ca="1" si="128"/>
        <v/>
      </c>
      <c r="AD293" s="161">
        <f t="shared" ca="1" si="129"/>
        <v>1</v>
      </c>
      <c r="AE293" s="161" t="str">
        <f t="shared" ref="AE293:AE356" ca="1" si="150">IF(OR(OR($AT293=-1,$R293=1),AD293=0),"",IF(AND(AND(AD292=AD295,AD293&lt;&gt;AD292),AD293=AD294),IF(AE291="*","","*"),""))</f>
        <v/>
      </c>
      <c r="AF293" s="161">
        <f t="shared" ca="1" si="130"/>
        <v>1</v>
      </c>
      <c r="AG293" s="161" t="str">
        <f t="shared" ca="1" si="131"/>
        <v/>
      </c>
      <c r="AH293" s="161">
        <f t="shared" ca="1" si="132"/>
        <v>1</v>
      </c>
      <c r="AI293" s="161" t="str">
        <f t="shared" ca="1" si="133"/>
        <v/>
      </c>
      <c r="AJ293" s="161">
        <f t="shared" ca="1" si="134"/>
        <v>1</v>
      </c>
      <c r="AL293" s="161" t="str">
        <f t="shared" ca="1" si="135"/>
        <v/>
      </c>
      <c r="AM293" s="161">
        <f t="shared" ca="1" si="146"/>
        <v>1</v>
      </c>
      <c r="AN293" s="161" t="str">
        <f t="shared" ca="1" si="136"/>
        <v/>
      </c>
      <c r="AO293" s="161">
        <f t="shared" ca="1" si="145"/>
        <v>1</v>
      </c>
      <c r="AP293" s="161" t="str">
        <f t="shared" ca="1" si="137"/>
        <v/>
      </c>
      <c r="AQ293" s="161">
        <f t="shared" ca="1" si="143"/>
        <v>1</v>
      </c>
      <c r="AR293" s="161" t="str">
        <f t="shared" ca="1" si="138"/>
        <v/>
      </c>
      <c r="AS293" s="161">
        <f t="shared" ca="1" si="139"/>
        <v>1</v>
      </c>
      <c r="AT293" s="159" t="str">
        <f t="shared" ca="1" si="149"/>
        <v/>
      </c>
      <c r="AU293" s="210">
        <f t="shared" ca="1" si="123"/>
        <v>14</v>
      </c>
      <c r="AV293" s="209"/>
      <c r="AW293" s="204">
        <f t="shared" si="140"/>
        <v>1976.1944444444441</v>
      </c>
      <c r="AX293" s="159"/>
      <c r="AZ293" s="159"/>
      <c r="BM293" s="207"/>
      <c r="BN293" s="212"/>
      <c r="BP293" s="209"/>
      <c r="BQ293" s="211"/>
      <c r="BR293" s="211"/>
      <c r="BS293" s="211"/>
      <c r="BT293" s="211"/>
      <c r="BU293" s="211"/>
      <c r="BV293" s="211"/>
      <c r="BW293" s="211"/>
      <c r="BX293" s="211"/>
      <c r="BY293" s="211"/>
      <c r="BZ293" s="211"/>
      <c r="CA293" s="209"/>
      <c r="CB293" s="224"/>
      <c r="CC293" s="204"/>
      <c r="CD293" s="204"/>
      <c r="CE293" s="204"/>
      <c r="CF293" s="211"/>
      <c r="CG293" s="211"/>
      <c r="CI293" s="209"/>
      <c r="CJ293" s="209"/>
      <c r="EH293" s="165"/>
      <c r="EI293" s="165"/>
      <c r="EJ293" s="166"/>
      <c r="EK293" s="209"/>
      <c r="EL293" s="211"/>
      <c r="EM293" s="211"/>
      <c r="EN293" s="211"/>
      <c r="EO293" s="211"/>
      <c r="EP293" s="211"/>
      <c r="ES293" s="165"/>
      <c r="ET293" s="165"/>
      <c r="EU293" s="166"/>
      <c r="EV293" s="209"/>
      <c r="EW293" s="211"/>
      <c r="EX293" s="211"/>
      <c r="EY293" s="211"/>
      <c r="EZ293" s="211"/>
      <c r="FA293" s="211"/>
      <c r="FD293" s="165"/>
      <c r="FE293" s="165"/>
      <c r="FF293" s="166"/>
      <c r="FG293" s="209"/>
      <c r="FH293" s="211"/>
      <c r="FI293" s="211"/>
      <c r="FJ293" s="211"/>
      <c r="FK293" s="211"/>
      <c r="FL293" s="211"/>
    </row>
    <row r="294" spans="9:168">
      <c r="I294" s="221">
        <f t="shared" si="144"/>
        <v>290</v>
      </c>
      <c r="J294" s="159">
        <f>'v-t_chart'!C291</f>
        <v>31.8</v>
      </c>
      <c r="K294" s="204">
        <f t="shared" ca="1" si="122"/>
        <v>93.142200000000003</v>
      </c>
      <c r="L294" s="205" t="b">
        <f>IF('Input&amp;Output'!$C$3=10,phase_chart!C291,IF('Input&amp;Output'!$C$3=21,phase_chart!G291,IF('Input&amp;Output'!$C$3=22,phase_chart!K291,IF('Input&amp;Output'!$C$3=31,phase_chart!O291,IF('Input&amp;Output'!$C$3=32,phase_chart!S291,"")))))</f>
        <v>0</v>
      </c>
      <c r="M294" s="206" t="b">
        <f>IF('Input&amp;Output'!$C$3=10,phase_chart!D291,IF('Input&amp;Output'!$C$3=21,phase_chart!H291,IF('Input&amp;Output'!$C$3=22,phase_chart!L291,IF('Input&amp;Output'!$C$3=31,phase_chart!P291,IF('Input&amp;Output'!$C$3=32,phase_chart!T291,"")))))</f>
        <v>1</v>
      </c>
      <c r="N294" s="205" t="b">
        <f>IF('Input&amp;Output'!$C$3=10,phase_chart!E291,IF('Input&amp;Output'!$C$3=21,phase_chart!I291,IF('Input&amp;Output'!$C$3=22,phase_chart!M291,IF('Input&amp;Output'!$C$3=31,phase_chart!Q291,IF('Input&amp;Output'!$C$3=32,phase_chart!U291,"")))))</f>
        <v>0</v>
      </c>
      <c r="P294" s="159">
        <f ca="1">IF(NOT($J294=0),IF($J294&lt;IF($P293=0,0,VLOOKUP(P293,tbL!$M$37:$Q$43,IF(L294=TRUE,2,4))),IF($J294&gt;=VLOOKUP(P293,tbL!$M$37:$Q$43,IF(L294=TRUE,3,5)),$P293,IF(AND(L293=TRUE,L294=TRUE),$P293,$P293-1)),IF(AND(L294=TRUE,J294=VLOOKUP(P293,tbL!$M$37:$Q$43,IF(L294=TRUE,2,4))),P293,IF($P293+1&gt;$C$12,$C$12,$P293+1))),0)</f>
        <v>1</v>
      </c>
      <c r="Q294" s="159">
        <f t="shared" ca="1" si="124"/>
        <v>1</v>
      </c>
      <c r="R294" s="207">
        <f t="shared" si="141"/>
        <v>0</v>
      </c>
      <c r="S294" s="208"/>
      <c r="T294" s="159">
        <f t="shared" si="142"/>
        <v>0</v>
      </c>
      <c r="U294" s="209" t="str">
        <f ca="1">IF(AND(T294=-1,N294=TRUE),"*",IF(AND(U293="*",N294=TRUE),"*",IF(AND(AND(L294=TRUE,U293="*"),J294&lt;VLOOKUP(V293+1,tbL!$M$38:$O$43,3)),"*","")))</f>
        <v/>
      </c>
      <c r="V294" s="204">
        <f t="shared" ca="1" si="125"/>
        <v>1</v>
      </c>
      <c r="Y294" s="159" t="str">
        <f t="shared" ca="1" si="126"/>
        <v/>
      </c>
      <c r="Z294" s="159" t="str">
        <f t="shared" si="127"/>
        <v/>
      </c>
      <c r="AA294" s="159">
        <f t="shared" ca="1" si="148"/>
        <v>1</v>
      </c>
      <c r="AC294" s="161" t="str">
        <f t="shared" ca="1" si="128"/>
        <v/>
      </c>
      <c r="AD294" s="161">
        <f t="shared" ca="1" si="129"/>
        <v>1</v>
      </c>
      <c r="AE294" s="161" t="str">
        <f t="shared" ca="1" si="150"/>
        <v/>
      </c>
      <c r="AF294" s="161">
        <f t="shared" ca="1" si="130"/>
        <v>1</v>
      </c>
      <c r="AG294" s="161" t="str">
        <f t="shared" ca="1" si="131"/>
        <v/>
      </c>
      <c r="AH294" s="161">
        <f t="shared" ca="1" si="132"/>
        <v>1</v>
      </c>
      <c r="AI294" s="161" t="str">
        <f t="shared" ca="1" si="133"/>
        <v/>
      </c>
      <c r="AJ294" s="161">
        <f t="shared" ca="1" si="134"/>
        <v>1</v>
      </c>
      <c r="AL294" s="161" t="str">
        <f t="shared" ca="1" si="135"/>
        <v/>
      </c>
      <c r="AM294" s="161">
        <f t="shared" ca="1" si="146"/>
        <v>1</v>
      </c>
      <c r="AN294" s="161" t="str">
        <f t="shared" ca="1" si="136"/>
        <v/>
      </c>
      <c r="AO294" s="161">
        <f t="shared" ca="1" si="145"/>
        <v>1</v>
      </c>
      <c r="AP294" s="161" t="str">
        <f t="shared" ca="1" si="137"/>
        <v/>
      </c>
      <c r="AQ294" s="161">
        <f t="shared" ca="1" si="143"/>
        <v>1</v>
      </c>
      <c r="AR294" s="161" t="str">
        <f t="shared" ca="1" si="138"/>
        <v/>
      </c>
      <c r="AS294" s="161">
        <f t="shared" ca="1" si="139"/>
        <v>1</v>
      </c>
      <c r="AT294" s="159" t="str">
        <f t="shared" ca="1" si="149"/>
        <v/>
      </c>
      <c r="AU294" s="210">
        <f t="shared" ca="1" si="123"/>
        <v>14</v>
      </c>
      <c r="AV294" s="209"/>
      <c r="AW294" s="204">
        <f t="shared" si="140"/>
        <v>1985.0277777777774</v>
      </c>
      <c r="AX294" s="159"/>
      <c r="AZ294" s="159"/>
      <c r="BM294" s="207"/>
      <c r="BN294" s="212"/>
      <c r="BP294" s="209"/>
      <c r="BQ294" s="211"/>
      <c r="BR294" s="211"/>
      <c r="BS294" s="211"/>
      <c r="BT294" s="211"/>
      <c r="BU294" s="211"/>
      <c r="BV294" s="211"/>
      <c r="BW294" s="211"/>
      <c r="BX294" s="211"/>
      <c r="BY294" s="211"/>
      <c r="BZ294" s="211"/>
      <c r="CA294" s="209"/>
      <c r="CB294" s="224"/>
      <c r="CC294" s="204"/>
      <c r="CD294" s="204"/>
      <c r="CE294" s="204"/>
      <c r="CF294" s="211"/>
      <c r="CG294" s="211"/>
      <c r="CI294" s="209"/>
      <c r="CJ294" s="209"/>
      <c r="EH294" s="165"/>
      <c r="EI294" s="165"/>
      <c r="EJ294" s="166"/>
      <c r="EK294" s="209"/>
      <c r="EL294" s="211"/>
      <c r="EM294" s="211"/>
      <c r="EN294" s="211"/>
      <c r="EO294" s="211"/>
      <c r="EP294" s="211"/>
      <c r="ES294" s="165"/>
      <c r="ET294" s="165"/>
      <c r="EU294" s="166"/>
      <c r="EV294" s="209"/>
      <c r="EW294" s="211"/>
      <c r="EX294" s="211"/>
      <c r="EY294" s="211"/>
      <c r="EZ294" s="211"/>
      <c r="FA294" s="211"/>
      <c r="FD294" s="165"/>
      <c r="FE294" s="165"/>
      <c r="FF294" s="166"/>
      <c r="FG294" s="209"/>
      <c r="FH294" s="211"/>
      <c r="FI294" s="211"/>
      <c r="FJ294" s="211"/>
      <c r="FK294" s="211"/>
      <c r="FL294" s="211"/>
    </row>
    <row r="295" spans="9:168">
      <c r="I295" s="221">
        <f t="shared" si="144"/>
        <v>291</v>
      </c>
      <c r="J295" s="159">
        <f>'v-t_chart'!C292</f>
        <v>32.700000000000003</v>
      </c>
      <c r="K295" s="204">
        <f t="shared" ca="1" si="122"/>
        <v>95.778300000000002</v>
      </c>
      <c r="L295" s="205" t="b">
        <f>IF('Input&amp;Output'!$C$3=10,phase_chart!C292,IF('Input&amp;Output'!$C$3=21,phase_chart!G292,IF('Input&amp;Output'!$C$3=22,phase_chart!K292,IF('Input&amp;Output'!$C$3=31,phase_chart!O292,IF('Input&amp;Output'!$C$3=32,phase_chart!S292,"")))))</f>
        <v>0</v>
      </c>
      <c r="M295" s="206" t="b">
        <f>IF('Input&amp;Output'!$C$3=10,phase_chart!D292,IF('Input&amp;Output'!$C$3=21,phase_chart!H292,IF('Input&amp;Output'!$C$3=22,phase_chart!L292,IF('Input&amp;Output'!$C$3=31,phase_chart!P292,IF('Input&amp;Output'!$C$3=32,phase_chart!T292,"")))))</f>
        <v>1</v>
      </c>
      <c r="N295" s="205" t="b">
        <f>IF('Input&amp;Output'!$C$3=10,phase_chart!E292,IF('Input&amp;Output'!$C$3=21,phase_chart!I292,IF('Input&amp;Output'!$C$3=22,phase_chart!M292,IF('Input&amp;Output'!$C$3=31,phase_chart!Q292,IF('Input&amp;Output'!$C$3=32,phase_chart!U292,"")))))</f>
        <v>0</v>
      </c>
      <c r="P295" s="159">
        <f ca="1">IF(NOT($J295=0),IF($J295&lt;IF($P294=0,0,VLOOKUP(P294,tbL!$M$37:$Q$43,IF(L295=TRUE,2,4))),IF($J295&gt;=VLOOKUP(P294,tbL!$M$37:$Q$43,IF(L295=TRUE,3,5)),$P294,IF(AND(L294=TRUE,L295=TRUE),$P294,$P294-1)),IF(AND(L295=TRUE,J295=VLOOKUP(P294,tbL!$M$37:$Q$43,IF(L295=TRUE,2,4))),P294,IF($P294+1&gt;$C$12,$C$12,$P294+1))),0)</f>
        <v>1</v>
      </c>
      <c r="Q295" s="159">
        <f t="shared" ca="1" si="124"/>
        <v>1</v>
      </c>
      <c r="R295" s="207">
        <f t="shared" si="141"/>
        <v>0</v>
      </c>
      <c r="S295" s="208"/>
      <c r="T295" s="159">
        <f t="shared" si="142"/>
        <v>0</v>
      </c>
      <c r="U295" s="209" t="str">
        <f ca="1">IF(AND(T295=-1,N295=TRUE),"*",IF(AND(U294="*",N295=TRUE),"*",IF(AND(AND(L295=TRUE,U294="*"),J295&lt;VLOOKUP(V294+1,tbL!$M$38:$O$43,3)),"*","")))</f>
        <v/>
      </c>
      <c r="V295" s="204">
        <f t="shared" ca="1" si="125"/>
        <v>1</v>
      </c>
      <c r="Y295" s="159" t="str">
        <f t="shared" ca="1" si="126"/>
        <v/>
      </c>
      <c r="Z295" s="159" t="str">
        <f t="shared" si="127"/>
        <v/>
      </c>
      <c r="AA295" s="159">
        <f t="shared" ca="1" si="148"/>
        <v>1</v>
      </c>
      <c r="AC295" s="161" t="str">
        <f t="shared" ca="1" si="128"/>
        <v/>
      </c>
      <c r="AD295" s="161">
        <f t="shared" ca="1" si="129"/>
        <v>1</v>
      </c>
      <c r="AE295" s="161" t="str">
        <f t="shared" ca="1" si="150"/>
        <v/>
      </c>
      <c r="AF295" s="161">
        <f t="shared" ca="1" si="130"/>
        <v>1</v>
      </c>
      <c r="AG295" s="161" t="str">
        <f t="shared" ca="1" si="131"/>
        <v/>
      </c>
      <c r="AH295" s="161">
        <f t="shared" ca="1" si="132"/>
        <v>1</v>
      </c>
      <c r="AI295" s="161" t="str">
        <f t="shared" ca="1" si="133"/>
        <v/>
      </c>
      <c r="AJ295" s="161">
        <f t="shared" ca="1" si="134"/>
        <v>1</v>
      </c>
      <c r="AL295" s="161" t="str">
        <f t="shared" ca="1" si="135"/>
        <v/>
      </c>
      <c r="AM295" s="161">
        <f t="shared" ca="1" si="146"/>
        <v>1</v>
      </c>
      <c r="AN295" s="161" t="str">
        <f t="shared" ca="1" si="136"/>
        <v/>
      </c>
      <c r="AO295" s="161">
        <f t="shared" ca="1" si="145"/>
        <v>1</v>
      </c>
      <c r="AP295" s="161" t="str">
        <f t="shared" ca="1" si="137"/>
        <v/>
      </c>
      <c r="AQ295" s="161">
        <f t="shared" ca="1" si="143"/>
        <v>1</v>
      </c>
      <c r="AR295" s="161" t="str">
        <f t="shared" ca="1" si="138"/>
        <v/>
      </c>
      <c r="AS295" s="161">
        <f t="shared" ca="1" si="139"/>
        <v>1</v>
      </c>
      <c r="AT295" s="159" t="str">
        <f t="shared" ca="1" si="149"/>
        <v/>
      </c>
      <c r="AU295" s="210">
        <f t="shared" ca="1" si="123"/>
        <v>14</v>
      </c>
      <c r="AV295" s="209"/>
      <c r="AW295" s="204">
        <f t="shared" si="140"/>
        <v>1994.1111111111106</v>
      </c>
      <c r="AX295" s="159"/>
      <c r="AZ295" s="159"/>
      <c r="BM295" s="207"/>
      <c r="BN295" s="212"/>
      <c r="BP295" s="209"/>
      <c r="BQ295" s="211"/>
      <c r="BR295" s="211"/>
      <c r="BS295" s="211"/>
      <c r="BT295" s="211"/>
      <c r="BU295" s="211"/>
      <c r="BV295" s="211"/>
      <c r="BW295" s="211"/>
      <c r="BX295" s="211"/>
      <c r="BY295" s="211"/>
      <c r="BZ295" s="211"/>
      <c r="CA295" s="209"/>
      <c r="CB295" s="224"/>
      <c r="CC295" s="204"/>
      <c r="CD295" s="204"/>
      <c r="CE295" s="204"/>
      <c r="CF295" s="211"/>
      <c r="CG295" s="211"/>
      <c r="CI295" s="209"/>
      <c r="CJ295" s="209"/>
      <c r="EH295" s="165"/>
      <c r="EI295" s="165"/>
      <c r="EJ295" s="166"/>
      <c r="EK295" s="209"/>
      <c r="EL295" s="211"/>
      <c r="EM295" s="211"/>
      <c r="EN295" s="211"/>
      <c r="EO295" s="211"/>
      <c r="EP295" s="211"/>
      <c r="ES295" s="165"/>
      <c r="ET295" s="165"/>
      <c r="EU295" s="166"/>
      <c r="EV295" s="209"/>
      <c r="EW295" s="211"/>
      <c r="EX295" s="211"/>
      <c r="EY295" s="211"/>
      <c r="EZ295" s="211"/>
      <c r="FA295" s="211"/>
      <c r="FD295" s="165"/>
      <c r="FE295" s="165"/>
      <c r="FF295" s="166"/>
      <c r="FG295" s="209"/>
      <c r="FH295" s="211"/>
      <c r="FI295" s="211"/>
      <c r="FJ295" s="211"/>
      <c r="FK295" s="211"/>
      <c r="FL295" s="211"/>
    </row>
    <row r="296" spans="9:168">
      <c r="I296" s="221">
        <f t="shared" si="144"/>
        <v>292</v>
      </c>
      <c r="J296" s="159">
        <f>'v-t_chart'!C293</f>
        <v>33.6</v>
      </c>
      <c r="K296" s="204">
        <f t="shared" ca="1" si="122"/>
        <v>98.414400000000001</v>
      </c>
      <c r="L296" s="205" t="b">
        <f>IF('Input&amp;Output'!$C$3=10,phase_chart!C293,IF('Input&amp;Output'!$C$3=21,phase_chart!G293,IF('Input&amp;Output'!$C$3=22,phase_chart!K293,IF('Input&amp;Output'!$C$3=31,phase_chart!O293,IF('Input&amp;Output'!$C$3=32,phase_chart!S293,"")))))</f>
        <v>0</v>
      </c>
      <c r="M296" s="206" t="b">
        <f>IF('Input&amp;Output'!$C$3=10,phase_chart!D293,IF('Input&amp;Output'!$C$3=21,phase_chart!H293,IF('Input&amp;Output'!$C$3=22,phase_chart!L293,IF('Input&amp;Output'!$C$3=31,phase_chart!P293,IF('Input&amp;Output'!$C$3=32,phase_chart!T293,"")))))</f>
        <v>1</v>
      </c>
      <c r="N296" s="205" t="b">
        <f>IF('Input&amp;Output'!$C$3=10,phase_chart!E293,IF('Input&amp;Output'!$C$3=21,phase_chart!I293,IF('Input&amp;Output'!$C$3=22,phase_chart!M293,IF('Input&amp;Output'!$C$3=31,phase_chart!Q293,IF('Input&amp;Output'!$C$3=32,phase_chart!U293,"")))))</f>
        <v>0</v>
      </c>
      <c r="P296" s="159">
        <f ca="1">IF(NOT($J296=0),IF($J296&lt;IF($P295=0,0,VLOOKUP(P295,tbL!$M$37:$Q$43,IF(L296=TRUE,2,4))),IF($J296&gt;=VLOOKUP(P295,tbL!$M$37:$Q$43,IF(L296=TRUE,3,5)),$P295,IF(AND(L295=TRUE,L296=TRUE),$P295,$P295-1)),IF(AND(L296=TRUE,J296=VLOOKUP(P295,tbL!$M$37:$Q$43,IF(L296=TRUE,2,4))),P295,IF($P295+1&gt;$C$12,$C$12,$P295+1))),0)</f>
        <v>1</v>
      </c>
      <c r="Q296" s="159">
        <f t="shared" ca="1" si="124"/>
        <v>1</v>
      </c>
      <c r="R296" s="207">
        <f t="shared" si="141"/>
        <v>0</v>
      </c>
      <c r="S296" s="208"/>
      <c r="T296" s="159">
        <f t="shared" si="142"/>
        <v>0</v>
      </c>
      <c r="U296" s="209" t="str">
        <f ca="1">IF(AND(T296=-1,N296=TRUE),"*",IF(AND(U295="*",N296=TRUE),"*",IF(AND(AND(L296=TRUE,U295="*"),J296&lt;VLOOKUP(V295+1,tbL!$M$38:$O$43,3)),"*","")))</f>
        <v/>
      </c>
      <c r="V296" s="204">
        <f t="shared" ca="1" si="125"/>
        <v>1</v>
      </c>
      <c r="Y296" s="159" t="str">
        <f t="shared" ca="1" si="126"/>
        <v/>
      </c>
      <c r="Z296" s="159" t="str">
        <f t="shared" si="127"/>
        <v/>
      </c>
      <c r="AA296" s="159">
        <f t="shared" ca="1" si="148"/>
        <v>1</v>
      </c>
      <c r="AC296" s="161" t="str">
        <f t="shared" ca="1" si="128"/>
        <v/>
      </c>
      <c r="AD296" s="161">
        <f t="shared" ca="1" si="129"/>
        <v>1</v>
      </c>
      <c r="AE296" s="161" t="str">
        <f t="shared" ca="1" si="150"/>
        <v/>
      </c>
      <c r="AF296" s="161">
        <f t="shared" ca="1" si="130"/>
        <v>1</v>
      </c>
      <c r="AG296" s="161" t="str">
        <f t="shared" ca="1" si="131"/>
        <v/>
      </c>
      <c r="AH296" s="161">
        <f t="shared" ca="1" si="132"/>
        <v>1</v>
      </c>
      <c r="AI296" s="161" t="str">
        <f t="shared" ca="1" si="133"/>
        <v/>
      </c>
      <c r="AJ296" s="161">
        <f t="shared" ca="1" si="134"/>
        <v>1</v>
      </c>
      <c r="AL296" s="161" t="str">
        <f t="shared" ca="1" si="135"/>
        <v/>
      </c>
      <c r="AM296" s="161">
        <f t="shared" ca="1" si="146"/>
        <v>1</v>
      </c>
      <c r="AN296" s="161" t="str">
        <f t="shared" ca="1" si="136"/>
        <v/>
      </c>
      <c r="AO296" s="161">
        <f t="shared" ca="1" si="145"/>
        <v>1</v>
      </c>
      <c r="AP296" s="161" t="str">
        <f t="shared" ca="1" si="137"/>
        <v/>
      </c>
      <c r="AQ296" s="161">
        <f t="shared" ca="1" si="143"/>
        <v>1</v>
      </c>
      <c r="AR296" s="161" t="str">
        <f t="shared" ca="1" si="138"/>
        <v/>
      </c>
      <c r="AS296" s="161">
        <f t="shared" ca="1" si="139"/>
        <v>1</v>
      </c>
      <c r="AT296" s="159" t="str">
        <f t="shared" ca="1" si="149"/>
        <v/>
      </c>
      <c r="AU296" s="210">
        <f t="shared" ca="1" si="123"/>
        <v>14</v>
      </c>
      <c r="AV296" s="209"/>
      <c r="AW296" s="204">
        <f t="shared" si="140"/>
        <v>2003.4444444444439</v>
      </c>
      <c r="AX296" s="159"/>
      <c r="AZ296" s="159"/>
      <c r="BM296" s="207"/>
      <c r="BN296" s="212"/>
      <c r="BP296" s="209"/>
      <c r="BQ296" s="211"/>
      <c r="BR296" s="211"/>
      <c r="BS296" s="211"/>
      <c r="BT296" s="211"/>
      <c r="BU296" s="211"/>
      <c r="BV296" s="211"/>
      <c r="BW296" s="211"/>
      <c r="BX296" s="211"/>
      <c r="BY296" s="211"/>
      <c r="BZ296" s="211"/>
      <c r="CA296" s="209"/>
      <c r="CB296" s="224"/>
      <c r="CC296" s="204"/>
      <c r="CD296" s="204"/>
      <c r="CE296" s="204"/>
      <c r="CF296" s="211"/>
      <c r="CG296" s="211"/>
      <c r="CI296" s="209"/>
      <c r="CJ296" s="209"/>
      <c r="EH296" s="165"/>
      <c r="EI296" s="165"/>
      <c r="EJ296" s="166"/>
      <c r="EK296" s="209"/>
      <c r="EL296" s="211"/>
      <c r="EM296" s="211"/>
      <c r="EN296" s="211"/>
      <c r="EO296" s="211"/>
      <c r="EP296" s="211"/>
      <c r="ES296" s="165"/>
      <c r="ET296" s="165"/>
      <c r="EU296" s="166"/>
      <c r="EV296" s="209"/>
      <c r="EW296" s="211"/>
      <c r="EX296" s="211"/>
      <c r="EY296" s="211"/>
      <c r="EZ296" s="211"/>
      <c r="FA296" s="211"/>
      <c r="FD296" s="165"/>
      <c r="FE296" s="165"/>
      <c r="FF296" s="166"/>
      <c r="FG296" s="209"/>
      <c r="FH296" s="211"/>
      <c r="FI296" s="211"/>
      <c r="FJ296" s="211"/>
      <c r="FK296" s="211"/>
      <c r="FL296" s="211"/>
    </row>
    <row r="297" spans="9:168">
      <c r="I297" s="221">
        <f t="shared" si="144"/>
        <v>293</v>
      </c>
      <c r="J297" s="159">
        <f>'v-t_chart'!C294</f>
        <v>34.4</v>
      </c>
      <c r="K297" s="204">
        <f t="shared" ca="1" si="122"/>
        <v>100.7576</v>
      </c>
      <c r="L297" s="205" t="b">
        <f>IF('Input&amp;Output'!$C$3=10,phase_chart!C294,IF('Input&amp;Output'!$C$3=21,phase_chart!G294,IF('Input&amp;Output'!$C$3=22,phase_chart!K294,IF('Input&amp;Output'!$C$3=31,phase_chart!O294,IF('Input&amp;Output'!$C$3=32,phase_chart!S294,"")))))</f>
        <v>0</v>
      </c>
      <c r="M297" s="206" t="b">
        <f>IF('Input&amp;Output'!$C$3=10,phase_chart!D294,IF('Input&amp;Output'!$C$3=21,phase_chart!H294,IF('Input&amp;Output'!$C$3=22,phase_chart!L294,IF('Input&amp;Output'!$C$3=31,phase_chart!P294,IF('Input&amp;Output'!$C$3=32,phase_chart!T294,"")))))</f>
        <v>1</v>
      </c>
      <c r="N297" s="205" t="b">
        <f>IF('Input&amp;Output'!$C$3=10,phase_chart!E294,IF('Input&amp;Output'!$C$3=21,phase_chart!I294,IF('Input&amp;Output'!$C$3=22,phase_chart!M294,IF('Input&amp;Output'!$C$3=31,phase_chart!Q294,IF('Input&amp;Output'!$C$3=32,phase_chart!U294,"")))))</f>
        <v>0</v>
      </c>
      <c r="P297" s="159">
        <f ca="1">IF(NOT($J297=0),IF($J297&lt;IF($P296=0,0,VLOOKUP(P296,tbL!$M$37:$Q$43,IF(L297=TRUE,2,4))),IF($J297&gt;=VLOOKUP(P296,tbL!$M$37:$Q$43,IF(L297=TRUE,3,5)),$P296,IF(AND(L296=TRUE,L297=TRUE),$P296,$P296-1)),IF(AND(L297=TRUE,J297=VLOOKUP(P296,tbL!$M$37:$Q$43,IF(L297=TRUE,2,4))),P296,IF($P296+1&gt;$C$12,$C$12,$P296+1))),0)</f>
        <v>1</v>
      </c>
      <c r="Q297" s="159">
        <f t="shared" ca="1" si="124"/>
        <v>1</v>
      </c>
      <c r="R297" s="207">
        <f t="shared" si="141"/>
        <v>0</v>
      </c>
      <c r="S297" s="208"/>
      <c r="T297" s="159">
        <f t="shared" si="142"/>
        <v>0</v>
      </c>
      <c r="U297" s="209" t="str">
        <f ca="1">IF(AND(T297=-1,N297=TRUE),"*",IF(AND(U296="*",N297=TRUE),"*",IF(AND(AND(L297=TRUE,U296="*"),J297&lt;VLOOKUP(V296+1,tbL!$M$38:$O$43,3)),"*","")))</f>
        <v/>
      </c>
      <c r="V297" s="204">
        <f t="shared" ca="1" si="125"/>
        <v>1</v>
      </c>
      <c r="Y297" s="159" t="str">
        <f t="shared" ca="1" si="126"/>
        <v/>
      </c>
      <c r="Z297" s="159" t="str">
        <f t="shared" si="127"/>
        <v/>
      </c>
      <c r="AA297" s="159">
        <f t="shared" ca="1" si="148"/>
        <v>1</v>
      </c>
      <c r="AC297" s="161" t="str">
        <f t="shared" ca="1" si="128"/>
        <v/>
      </c>
      <c r="AD297" s="161">
        <f t="shared" ca="1" si="129"/>
        <v>1</v>
      </c>
      <c r="AE297" s="161" t="str">
        <f t="shared" ca="1" si="150"/>
        <v/>
      </c>
      <c r="AF297" s="161">
        <f t="shared" ca="1" si="130"/>
        <v>1</v>
      </c>
      <c r="AG297" s="161" t="str">
        <f t="shared" ca="1" si="131"/>
        <v/>
      </c>
      <c r="AH297" s="161">
        <f t="shared" ca="1" si="132"/>
        <v>1</v>
      </c>
      <c r="AI297" s="161" t="str">
        <f t="shared" ca="1" si="133"/>
        <v/>
      </c>
      <c r="AJ297" s="161">
        <f t="shared" ca="1" si="134"/>
        <v>1</v>
      </c>
      <c r="AL297" s="161" t="str">
        <f t="shared" ca="1" si="135"/>
        <v/>
      </c>
      <c r="AM297" s="161">
        <f t="shared" ca="1" si="146"/>
        <v>1</v>
      </c>
      <c r="AN297" s="161" t="str">
        <f t="shared" ca="1" si="136"/>
        <v/>
      </c>
      <c r="AO297" s="161">
        <f t="shared" ca="1" si="145"/>
        <v>1</v>
      </c>
      <c r="AP297" s="161" t="str">
        <f t="shared" ca="1" si="137"/>
        <v/>
      </c>
      <c r="AQ297" s="161">
        <f t="shared" ca="1" si="143"/>
        <v>1</v>
      </c>
      <c r="AR297" s="161" t="str">
        <f t="shared" ca="1" si="138"/>
        <v/>
      </c>
      <c r="AS297" s="161">
        <f t="shared" ca="1" si="139"/>
        <v>1</v>
      </c>
      <c r="AT297" s="159" t="str">
        <f t="shared" ca="1" si="149"/>
        <v/>
      </c>
      <c r="AU297" s="210">
        <f t="shared" ca="1" si="123"/>
        <v>14</v>
      </c>
      <c r="AV297" s="209"/>
      <c r="AW297" s="204">
        <f t="shared" si="140"/>
        <v>2012.9999999999995</v>
      </c>
      <c r="AX297" s="159"/>
      <c r="AZ297" s="159"/>
      <c r="BM297" s="207"/>
      <c r="BN297" s="212"/>
      <c r="BP297" s="209"/>
      <c r="BQ297" s="211"/>
      <c r="BR297" s="211"/>
      <c r="BS297" s="211"/>
      <c r="BT297" s="211"/>
      <c r="BU297" s="211"/>
      <c r="BV297" s="211"/>
      <c r="BW297" s="211"/>
      <c r="BX297" s="211"/>
      <c r="BY297" s="211"/>
      <c r="BZ297" s="211"/>
      <c r="CA297" s="209"/>
      <c r="CB297" s="224"/>
      <c r="CC297" s="204"/>
      <c r="CD297" s="204"/>
      <c r="CE297" s="204"/>
      <c r="CF297" s="211"/>
      <c r="CG297" s="211"/>
      <c r="CI297" s="209"/>
      <c r="CJ297" s="209"/>
      <c r="EH297" s="165"/>
      <c r="EI297" s="165"/>
      <c r="EJ297" s="166"/>
      <c r="EK297" s="209"/>
      <c r="EL297" s="211"/>
      <c r="EM297" s="211"/>
      <c r="EN297" s="211"/>
      <c r="EO297" s="211"/>
      <c r="EP297" s="211"/>
      <c r="ES297" s="165"/>
      <c r="ET297" s="165"/>
      <c r="EU297" s="166"/>
      <c r="EV297" s="209"/>
      <c r="EW297" s="211"/>
      <c r="EX297" s="211"/>
      <c r="EY297" s="211"/>
      <c r="EZ297" s="211"/>
      <c r="FA297" s="211"/>
      <c r="FD297" s="165"/>
      <c r="FE297" s="165"/>
      <c r="FF297" s="166"/>
      <c r="FG297" s="209"/>
      <c r="FH297" s="211"/>
      <c r="FI297" s="211"/>
      <c r="FJ297" s="211"/>
      <c r="FK297" s="211"/>
      <c r="FL297" s="211"/>
    </row>
    <row r="298" spans="9:168">
      <c r="I298" s="221">
        <f t="shared" si="144"/>
        <v>294</v>
      </c>
      <c r="J298" s="159">
        <f>'v-t_chart'!C295</f>
        <v>35</v>
      </c>
      <c r="K298" s="204">
        <f t="shared" ca="1" si="122"/>
        <v>102.515</v>
      </c>
      <c r="L298" s="205" t="b">
        <f>IF('Input&amp;Output'!$C$3=10,phase_chart!C295,IF('Input&amp;Output'!$C$3=21,phase_chart!G295,IF('Input&amp;Output'!$C$3=22,phase_chart!K295,IF('Input&amp;Output'!$C$3=31,phase_chart!O295,IF('Input&amp;Output'!$C$3=32,phase_chart!S295,"")))))</f>
        <v>0</v>
      </c>
      <c r="M298" s="206" t="b">
        <f>IF('Input&amp;Output'!$C$3=10,phase_chart!D295,IF('Input&amp;Output'!$C$3=21,phase_chart!H295,IF('Input&amp;Output'!$C$3=22,phase_chart!L295,IF('Input&amp;Output'!$C$3=31,phase_chart!P295,IF('Input&amp;Output'!$C$3=32,phase_chart!T295,"")))))</f>
        <v>1</v>
      </c>
      <c r="N298" s="205" t="b">
        <f>IF('Input&amp;Output'!$C$3=10,phase_chart!E295,IF('Input&amp;Output'!$C$3=21,phase_chart!I295,IF('Input&amp;Output'!$C$3=22,phase_chart!M295,IF('Input&amp;Output'!$C$3=31,phase_chart!Q295,IF('Input&amp;Output'!$C$3=32,phase_chart!U295,"")))))</f>
        <v>0</v>
      </c>
      <c r="P298" s="159">
        <f ca="1">IF(NOT($J298=0),IF($J298&lt;IF($P297=0,0,VLOOKUP(P297,tbL!$M$37:$Q$43,IF(L298=TRUE,2,4))),IF($J298&gt;=VLOOKUP(P297,tbL!$M$37:$Q$43,IF(L298=TRUE,3,5)),$P297,IF(AND(L297=TRUE,L298=TRUE),$P297,$P297-1)),IF(AND(L298=TRUE,J298=VLOOKUP(P297,tbL!$M$37:$Q$43,IF(L298=TRUE,2,4))),P297,IF($P297+1&gt;$C$12,$C$12,$P297+1))),0)</f>
        <v>1</v>
      </c>
      <c r="Q298" s="159">
        <f t="shared" ca="1" si="124"/>
        <v>1</v>
      </c>
      <c r="R298" s="207">
        <f t="shared" si="141"/>
        <v>0</v>
      </c>
      <c r="S298" s="208"/>
      <c r="T298" s="159">
        <f t="shared" si="142"/>
        <v>0</v>
      </c>
      <c r="U298" s="209" t="str">
        <f ca="1">IF(AND(T298=-1,N298=TRUE),"*",IF(AND(U297="*",N298=TRUE),"*",IF(AND(AND(L298=TRUE,U297="*"),J298&lt;VLOOKUP(V297+1,tbL!$M$38:$O$43,3)),"*","")))</f>
        <v/>
      </c>
      <c r="V298" s="204">
        <f t="shared" ca="1" si="125"/>
        <v>1</v>
      </c>
      <c r="Y298" s="159" t="str">
        <f t="shared" ca="1" si="126"/>
        <v/>
      </c>
      <c r="Z298" s="159" t="str">
        <f t="shared" si="127"/>
        <v/>
      </c>
      <c r="AA298" s="159">
        <f t="shared" ca="1" si="148"/>
        <v>1</v>
      </c>
      <c r="AC298" s="161" t="str">
        <f t="shared" ca="1" si="128"/>
        <v/>
      </c>
      <c r="AD298" s="161">
        <f t="shared" ca="1" si="129"/>
        <v>1</v>
      </c>
      <c r="AE298" s="161" t="str">
        <f t="shared" ca="1" si="150"/>
        <v/>
      </c>
      <c r="AF298" s="161">
        <f t="shared" ca="1" si="130"/>
        <v>1</v>
      </c>
      <c r="AG298" s="161" t="str">
        <f t="shared" ca="1" si="131"/>
        <v/>
      </c>
      <c r="AH298" s="161">
        <f t="shared" ca="1" si="132"/>
        <v>1</v>
      </c>
      <c r="AI298" s="161" t="str">
        <f t="shared" ca="1" si="133"/>
        <v/>
      </c>
      <c r="AJ298" s="161">
        <f t="shared" ca="1" si="134"/>
        <v>1</v>
      </c>
      <c r="AL298" s="161" t="str">
        <f t="shared" ca="1" si="135"/>
        <v/>
      </c>
      <c r="AM298" s="161">
        <f t="shared" ca="1" si="146"/>
        <v>1</v>
      </c>
      <c r="AN298" s="161" t="str">
        <f t="shared" ca="1" si="136"/>
        <v/>
      </c>
      <c r="AO298" s="161">
        <f t="shared" ca="1" si="145"/>
        <v>1</v>
      </c>
      <c r="AP298" s="161" t="str">
        <f t="shared" ca="1" si="137"/>
        <v/>
      </c>
      <c r="AQ298" s="161">
        <f t="shared" ca="1" si="143"/>
        <v>1</v>
      </c>
      <c r="AR298" s="161" t="str">
        <f t="shared" ca="1" si="138"/>
        <v/>
      </c>
      <c r="AS298" s="161">
        <f t="shared" ca="1" si="139"/>
        <v>1</v>
      </c>
      <c r="AT298" s="159" t="str">
        <f t="shared" ca="1" si="149"/>
        <v/>
      </c>
      <c r="AU298" s="210">
        <f t="shared" ca="1" si="123"/>
        <v>14</v>
      </c>
      <c r="AV298" s="209"/>
      <c r="AW298" s="204">
        <f t="shared" si="140"/>
        <v>2022.7222222222217</v>
      </c>
      <c r="AX298" s="159"/>
      <c r="AZ298" s="159"/>
      <c r="BM298" s="207"/>
      <c r="BN298" s="212"/>
      <c r="BP298" s="209"/>
      <c r="BQ298" s="211"/>
      <c r="BR298" s="211"/>
      <c r="BS298" s="211"/>
      <c r="BT298" s="211"/>
      <c r="BU298" s="211"/>
      <c r="BV298" s="211"/>
      <c r="BW298" s="211"/>
      <c r="BX298" s="211"/>
      <c r="BY298" s="211"/>
      <c r="BZ298" s="211"/>
      <c r="CA298" s="209"/>
      <c r="CB298" s="224"/>
      <c r="CC298" s="204"/>
      <c r="CD298" s="204"/>
      <c r="CE298" s="204"/>
      <c r="CF298" s="211"/>
      <c r="CG298" s="211"/>
      <c r="CI298" s="209"/>
      <c r="CJ298" s="209"/>
      <c r="EH298" s="165"/>
      <c r="EI298" s="165"/>
      <c r="EJ298" s="166"/>
      <c r="EK298" s="209"/>
      <c r="EL298" s="211"/>
      <c r="EM298" s="211"/>
      <c r="EN298" s="211"/>
      <c r="EO298" s="211"/>
      <c r="EP298" s="211"/>
      <c r="ES298" s="165"/>
      <c r="ET298" s="165"/>
      <c r="EU298" s="166"/>
      <c r="EV298" s="209"/>
      <c r="EW298" s="211"/>
      <c r="EX298" s="211"/>
      <c r="EY298" s="211"/>
      <c r="EZ298" s="211"/>
      <c r="FA298" s="211"/>
      <c r="FD298" s="165"/>
      <c r="FE298" s="165"/>
      <c r="FF298" s="166"/>
      <c r="FG298" s="209"/>
      <c r="FH298" s="211"/>
      <c r="FI298" s="211"/>
      <c r="FJ298" s="211"/>
      <c r="FK298" s="211"/>
      <c r="FL298" s="211"/>
    </row>
    <row r="299" spans="9:168">
      <c r="I299" s="221">
        <f t="shared" si="144"/>
        <v>295</v>
      </c>
      <c r="J299" s="159">
        <f>'v-t_chart'!C296</f>
        <v>35.4</v>
      </c>
      <c r="K299" s="204">
        <f t="shared" ca="1" si="122"/>
        <v>103.68659999999998</v>
      </c>
      <c r="L299" s="205" t="b">
        <f>IF('Input&amp;Output'!$C$3=10,phase_chart!C296,IF('Input&amp;Output'!$C$3=21,phase_chart!G296,IF('Input&amp;Output'!$C$3=22,phase_chart!K296,IF('Input&amp;Output'!$C$3=31,phase_chart!O296,IF('Input&amp;Output'!$C$3=32,phase_chart!S296,"")))))</f>
        <v>0</v>
      </c>
      <c r="M299" s="206" t="b">
        <f>IF('Input&amp;Output'!$C$3=10,phase_chart!D296,IF('Input&amp;Output'!$C$3=21,phase_chart!H296,IF('Input&amp;Output'!$C$3=22,phase_chart!L296,IF('Input&amp;Output'!$C$3=31,phase_chart!P296,IF('Input&amp;Output'!$C$3=32,phase_chart!T296,"")))))</f>
        <v>1</v>
      </c>
      <c r="N299" s="205" t="b">
        <f>IF('Input&amp;Output'!$C$3=10,phase_chart!E296,IF('Input&amp;Output'!$C$3=21,phase_chart!I296,IF('Input&amp;Output'!$C$3=22,phase_chart!M296,IF('Input&amp;Output'!$C$3=31,phase_chart!Q296,IF('Input&amp;Output'!$C$3=32,phase_chart!U296,"")))))</f>
        <v>0</v>
      </c>
      <c r="P299" s="159">
        <f ca="1">IF(NOT($J299=0),IF($J299&lt;IF($P298=0,0,VLOOKUP(P298,tbL!$M$37:$Q$43,IF(L299=TRUE,2,4))),IF($J299&gt;=VLOOKUP(P298,tbL!$M$37:$Q$43,IF(L299=TRUE,3,5)),$P298,IF(AND(L298=TRUE,L299=TRUE),$P298,$P298-1)),IF(AND(L299=TRUE,J299=VLOOKUP(P298,tbL!$M$37:$Q$43,IF(L299=TRUE,2,4))),P298,IF($P298+1&gt;$C$12,$C$12,$P298+1))),0)</f>
        <v>1</v>
      </c>
      <c r="Q299" s="159">
        <f t="shared" ca="1" si="124"/>
        <v>1</v>
      </c>
      <c r="R299" s="207">
        <f t="shared" si="141"/>
        <v>0</v>
      </c>
      <c r="S299" s="208"/>
      <c r="T299" s="159">
        <f t="shared" si="142"/>
        <v>0</v>
      </c>
      <c r="U299" s="209" t="str">
        <f ca="1">IF(AND(T299=-1,N299=TRUE),"*",IF(AND(U298="*",N299=TRUE),"*",IF(AND(AND(L299=TRUE,U298="*"),J299&lt;VLOOKUP(V298+1,tbL!$M$38:$O$43,3)),"*","")))</f>
        <v/>
      </c>
      <c r="V299" s="204">
        <f t="shared" ca="1" si="125"/>
        <v>1</v>
      </c>
      <c r="Y299" s="159" t="str">
        <f t="shared" ca="1" si="126"/>
        <v/>
      </c>
      <c r="Z299" s="159" t="str">
        <f t="shared" si="127"/>
        <v/>
      </c>
      <c r="AA299" s="159">
        <f t="shared" ca="1" si="148"/>
        <v>1</v>
      </c>
      <c r="AC299" s="161" t="str">
        <f t="shared" ca="1" si="128"/>
        <v/>
      </c>
      <c r="AD299" s="161">
        <f t="shared" ca="1" si="129"/>
        <v>1</v>
      </c>
      <c r="AE299" s="161" t="str">
        <f t="shared" ca="1" si="150"/>
        <v/>
      </c>
      <c r="AF299" s="161">
        <f t="shared" ca="1" si="130"/>
        <v>1</v>
      </c>
      <c r="AG299" s="161" t="str">
        <f t="shared" ca="1" si="131"/>
        <v/>
      </c>
      <c r="AH299" s="161">
        <f t="shared" ca="1" si="132"/>
        <v>1</v>
      </c>
      <c r="AI299" s="161" t="str">
        <f t="shared" ca="1" si="133"/>
        <v/>
      </c>
      <c r="AJ299" s="161">
        <f t="shared" ca="1" si="134"/>
        <v>1</v>
      </c>
      <c r="AL299" s="161" t="str">
        <f t="shared" ca="1" si="135"/>
        <v/>
      </c>
      <c r="AM299" s="161">
        <f t="shared" ca="1" si="146"/>
        <v>1</v>
      </c>
      <c r="AN299" s="161" t="str">
        <f t="shared" ca="1" si="136"/>
        <v/>
      </c>
      <c r="AO299" s="161">
        <f t="shared" ca="1" si="145"/>
        <v>1</v>
      </c>
      <c r="AP299" s="161" t="str">
        <f t="shared" ca="1" si="137"/>
        <v/>
      </c>
      <c r="AQ299" s="161">
        <f t="shared" ca="1" si="143"/>
        <v>1</v>
      </c>
      <c r="AR299" s="161" t="str">
        <f t="shared" ca="1" si="138"/>
        <v/>
      </c>
      <c r="AS299" s="161">
        <f t="shared" ca="1" si="139"/>
        <v>1</v>
      </c>
      <c r="AT299" s="159" t="str">
        <f t="shared" ca="1" si="149"/>
        <v/>
      </c>
      <c r="AU299" s="210">
        <f t="shared" ca="1" si="123"/>
        <v>14</v>
      </c>
      <c r="AV299" s="209"/>
      <c r="AW299" s="204">
        <f t="shared" si="140"/>
        <v>2032.555555555555</v>
      </c>
      <c r="AX299" s="159"/>
      <c r="AZ299" s="159"/>
      <c r="BM299" s="207"/>
      <c r="BN299" s="212"/>
      <c r="BP299" s="209"/>
      <c r="BQ299" s="211"/>
      <c r="BR299" s="211"/>
      <c r="BS299" s="211"/>
      <c r="BT299" s="211"/>
      <c r="BU299" s="211"/>
      <c r="BV299" s="211"/>
      <c r="BW299" s="211"/>
      <c r="BX299" s="211"/>
      <c r="BY299" s="211"/>
      <c r="BZ299" s="211"/>
      <c r="CA299" s="209"/>
      <c r="CB299" s="224"/>
      <c r="CC299" s="204"/>
      <c r="CD299" s="204"/>
      <c r="CE299" s="204"/>
      <c r="CF299" s="211"/>
      <c r="CG299" s="211"/>
      <c r="CI299" s="209"/>
      <c r="CJ299" s="209"/>
      <c r="EH299" s="165"/>
      <c r="EI299" s="165"/>
      <c r="EJ299" s="166"/>
      <c r="EK299" s="209"/>
      <c r="EL299" s="211"/>
      <c r="EM299" s="211"/>
      <c r="EN299" s="211"/>
      <c r="EO299" s="211"/>
      <c r="EP299" s="211"/>
      <c r="ES299" s="165"/>
      <c r="ET299" s="165"/>
      <c r="EU299" s="166"/>
      <c r="EV299" s="209"/>
      <c r="EW299" s="211"/>
      <c r="EX299" s="211"/>
      <c r="EY299" s="211"/>
      <c r="EZ299" s="211"/>
      <c r="FA299" s="211"/>
      <c r="FD299" s="165"/>
      <c r="FE299" s="165"/>
      <c r="FF299" s="166"/>
      <c r="FG299" s="209"/>
      <c r="FH299" s="211"/>
      <c r="FI299" s="211"/>
      <c r="FJ299" s="211"/>
      <c r="FK299" s="211"/>
      <c r="FL299" s="211"/>
    </row>
    <row r="300" spans="9:168">
      <c r="I300" s="221">
        <f t="shared" si="144"/>
        <v>296</v>
      </c>
      <c r="J300" s="159">
        <f>'v-t_chart'!C297</f>
        <v>35.5</v>
      </c>
      <c r="K300" s="204">
        <f t="shared" ca="1" si="122"/>
        <v>103.97949999999999</v>
      </c>
      <c r="L300" s="205" t="b">
        <f>IF('Input&amp;Output'!$C$3=10,phase_chart!C297,IF('Input&amp;Output'!$C$3=21,phase_chart!G297,IF('Input&amp;Output'!$C$3=22,phase_chart!K297,IF('Input&amp;Output'!$C$3=31,phase_chart!O297,IF('Input&amp;Output'!$C$3=32,phase_chart!S297,"")))))</f>
        <v>0</v>
      </c>
      <c r="M300" s="206" t="b">
        <f>IF('Input&amp;Output'!$C$3=10,phase_chart!D297,IF('Input&amp;Output'!$C$3=21,phase_chart!H297,IF('Input&amp;Output'!$C$3=22,phase_chart!L297,IF('Input&amp;Output'!$C$3=31,phase_chart!P297,IF('Input&amp;Output'!$C$3=32,phase_chart!T297,"")))))</f>
        <v>1</v>
      </c>
      <c r="N300" s="205" t="b">
        <f>IF('Input&amp;Output'!$C$3=10,phase_chart!E297,IF('Input&amp;Output'!$C$3=21,phase_chart!I297,IF('Input&amp;Output'!$C$3=22,phase_chart!M297,IF('Input&amp;Output'!$C$3=31,phase_chart!Q297,IF('Input&amp;Output'!$C$3=32,phase_chart!U297,"")))))</f>
        <v>0</v>
      </c>
      <c r="P300" s="159">
        <f ca="1">IF(NOT($J300=0),IF($J300&lt;IF($P299=0,0,VLOOKUP(P299,tbL!$M$37:$Q$43,IF(L300=TRUE,2,4))),IF($J300&gt;=VLOOKUP(P299,tbL!$M$37:$Q$43,IF(L300=TRUE,3,5)),$P299,IF(AND(L299=TRUE,L300=TRUE),$P299,$P299-1)),IF(AND(L300=TRUE,J300=VLOOKUP(P299,tbL!$M$37:$Q$43,IF(L300=TRUE,2,4))),P299,IF($P299+1&gt;$C$12,$C$12,$P299+1))),0)</f>
        <v>1</v>
      </c>
      <c r="Q300" s="159">
        <f t="shared" ca="1" si="124"/>
        <v>1</v>
      </c>
      <c r="R300" s="207">
        <f t="shared" si="141"/>
        <v>0</v>
      </c>
      <c r="S300" s="208"/>
      <c r="T300" s="159">
        <f t="shared" si="142"/>
        <v>0</v>
      </c>
      <c r="U300" s="209" t="str">
        <f ca="1">IF(AND(T300=-1,N300=TRUE),"*",IF(AND(U299="*",N300=TRUE),"*",IF(AND(AND(L300=TRUE,U299="*"),J300&lt;VLOOKUP(V299+1,tbL!$M$38:$O$43,3)),"*","")))</f>
        <v/>
      </c>
      <c r="V300" s="204">
        <f t="shared" ca="1" si="125"/>
        <v>1</v>
      </c>
      <c r="Y300" s="159" t="str">
        <f t="shared" ca="1" si="126"/>
        <v/>
      </c>
      <c r="Z300" s="159" t="str">
        <f t="shared" si="127"/>
        <v/>
      </c>
      <c r="AA300" s="159">
        <f t="shared" ca="1" si="148"/>
        <v>1</v>
      </c>
      <c r="AC300" s="161" t="str">
        <f t="shared" ca="1" si="128"/>
        <v/>
      </c>
      <c r="AD300" s="161">
        <f t="shared" ca="1" si="129"/>
        <v>1</v>
      </c>
      <c r="AE300" s="161" t="str">
        <f t="shared" ca="1" si="150"/>
        <v/>
      </c>
      <c r="AF300" s="161">
        <f t="shared" ca="1" si="130"/>
        <v>1</v>
      </c>
      <c r="AG300" s="161" t="str">
        <f t="shared" ca="1" si="131"/>
        <v/>
      </c>
      <c r="AH300" s="161">
        <f t="shared" ca="1" si="132"/>
        <v>1</v>
      </c>
      <c r="AI300" s="161" t="str">
        <f t="shared" ca="1" si="133"/>
        <v/>
      </c>
      <c r="AJ300" s="161">
        <f t="shared" ca="1" si="134"/>
        <v>1</v>
      </c>
      <c r="AL300" s="161" t="str">
        <f t="shared" ca="1" si="135"/>
        <v/>
      </c>
      <c r="AM300" s="161">
        <f t="shared" ca="1" si="146"/>
        <v>1</v>
      </c>
      <c r="AN300" s="161" t="str">
        <f t="shared" ca="1" si="136"/>
        <v/>
      </c>
      <c r="AO300" s="161">
        <f t="shared" ca="1" si="145"/>
        <v>1</v>
      </c>
      <c r="AP300" s="161" t="str">
        <f t="shared" ca="1" si="137"/>
        <v/>
      </c>
      <c r="AQ300" s="161">
        <f t="shared" ca="1" si="143"/>
        <v>1</v>
      </c>
      <c r="AR300" s="161" t="str">
        <f t="shared" ca="1" si="138"/>
        <v/>
      </c>
      <c r="AS300" s="161">
        <f t="shared" ca="1" si="139"/>
        <v>1</v>
      </c>
      <c r="AT300" s="159" t="str">
        <f t="shared" ca="1" si="149"/>
        <v/>
      </c>
      <c r="AU300" s="210">
        <f t="shared" ca="1" si="123"/>
        <v>14</v>
      </c>
      <c r="AV300" s="209"/>
      <c r="AW300" s="204">
        <f t="shared" si="140"/>
        <v>2042.4166666666661</v>
      </c>
      <c r="AX300" s="159"/>
      <c r="AZ300" s="159"/>
      <c r="BM300" s="207"/>
      <c r="BN300" s="212"/>
      <c r="BP300" s="209"/>
      <c r="BQ300" s="211"/>
      <c r="BR300" s="211"/>
      <c r="BS300" s="211"/>
      <c r="BT300" s="211"/>
      <c r="BU300" s="211"/>
      <c r="BV300" s="211"/>
      <c r="BW300" s="211"/>
      <c r="BX300" s="211"/>
      <c r="BY300" s="211"/>
      <c r="BZ300" s="211"/>
      <c r="CA300" s="209"/>
      <c r="CB300" s="224"/>
      <c r="CC300" s="204"/>
      <c r="CD300" s="204"/>
      <c r="CE300" s="204"/>
      <c r="CF300" s="211"/>
      <c r="CG300" s="211"/>
      <c r="CI300" s="209"/>
      <c r="CJ300" s="209"/>
      <c r="EH300" s="165"/>
      <c r="EI300" s="165"/>
      <c r="EJ300" s="166"/>
      <c r="EK300" s="209"/>
      <c r="EL300" s="211"/>
      <c r="EM300" s="211"/>
      <c r="EN300" s="211"/>
      <c r="EO300" s="211"/>
      <c r="EP300" s="211"/>
      <c r="ES300" s="165"/>
      <c r="ET300" s="165"/>
      <c r="EU300" s="166"/>
      <c r="EV300" s="209"/>
      <c r="EW300" s="211"/>
      <c r="EX300" s="211"/>
      <c r="EY300" s="211"/>
      <c r="EZ300" s="211"/>
      <c r="FA300" s="211"/>
      <c r="FD300" s="165"/>
      <c r="FE300" s="165"/>
      <c r="FF300" s="166"/>
      <c r="FG300" s="209"/>
      <c r="FH300" s="211"/>
      <c r="FI300" s="211"/>
      <c r="FJ300" s="211"/>
      <c r="FK300" s="211"/>
      <c r="FL300" s="211"/>
    </row>
    <row r="301" spans="9:168">
      <c r="I301" s="221">
        <f t="shared" si="144"/>
        <v>297</v>
      </c>
      <c r="J301" s="159">
        <f>'v-t_chart'!C298</f>
        <v>35.299999999999997</v>
      </c>
      <c r="K301" s="204">
        <f t="shared" ca="1" si="122"/>
        <v>103.39369999999998</v>
      </c>
      <c r="L301" s="205" t="b">
        <f>IF('Input&amp;Output'!$C$3=10,phase_chart!C298,IF('Input&amp;Output'!$C$3=21,phase_chart!G298,IF('Input&amp;Output'!$C$3=22,phase_chart!K298,IF('Input&amp;Output'!$C$3=31,phase_chart!O298,IF('Input&amp;Output'!$C$3=32,phase_chart!S298,"")))))</f>
        <v>0</v>
      </c>
      <c r="M301" s="206" t="b">
        <f>IF('Input&amp;Output'!$C$3=10,phase_chart!D298,IF('Input&amp;Output'!$C$3=21,phase_chart!H298,IF('Input&amp;Output'!$C$3=22,phase_chart!L298,IF('Input&amp;Output'!$C$3=31,phase_chart!P298,IF('Input&amp;Output'!$C$3=32,phase_chart!T298,"")))))</f>
        <v>1</v>
      </c>
      <c r="N301" s="205" t="b">
        <f>IF('Input&amp;Output'!$C$3=10,phase_chart!E298,IF('Input&amp;Output'!$C$3=21,phase_chart!I298,IF('Input&amp;Output'!$C$3=22,phase_chart!M298,IF('Input&amp;Output'!$C$3=31,phase_chart!Q298,IF('Input&amp;Output'!$C$3=32,phase_chart!U298,"")))))</f>
        <v>0</v>
      </c>
      <c r="P301" s="159">
        <f ca="1">IF(NOT($J301=0),IF($J301&lt;IF($P300=0,0,VLOOKUP(P300,tbL!$M$37:$Q$43,IF(L301=TRUE,2,4))),IF($J301&gt;=VLOOKUP(P300,tbL!$M$37:$Q$43,IF(L301=TRUE,3,5)),$P300,IF(AND(L300=TRUE,L301=TRUE),$P300,$P300-1)),IF(AND(L301=TRUE,J301=VLOOKUP(P300,tbL!$M$37:$Q$43,IF(L301=TRUE,2,4))),P300,IF($P300+1&gt;$C$12,$C$12,$P300+1))),0)</f>
        <v>1</v>
      </c>
      <c r="Q301" s="159">
        <f t="shared" ca="1" si="124"/>
        <v>1</v>
      </c>
      <c r="R301" s="207">
        <f t="shared" si="141"/>
        <v>0</v>
      </c>
      <c r="S301" s="208"/>
      <c r="T301" s="159">
        <f t="shared" si="142"/>
        <v>0</v>
      </c>
      <c r="U301" s="209" t="str">
        <f ca="1">IF(AND(T301=-1,N301=TRUE),"*",IF(AND(U300="*",N301=TRUE),"*",IF(AND(AND(L301=TRUE,U300="*"),J301&lt;VLOOKUP(V300+1,tbL!$M$38:$O$43,3)),"*","")))</f>
        <v/>
      </c>
      <c r="V301" s="204">
        <f t="shared" ca="1" si="125"/>
        <v>1</v>
      </c>
      <c r="Y301" s="159" t="str">
        <f t="shared" ca="1" si="126"/>
        <v/>
      </c>
      <c r="Z301" s="159" t="str">
        <f t="shared" si="127"/>
        <v/>
      </c>
      <c r="AA301" s="159">
        <f t="shared" ca="1" si="148"/>
        <v>1</v>
      </c>
      <c r="AC301" s="161" t="str">
        <f t="shared" ca="1" si="128"/>
        <v/>
      </c>
      <c r="AD301" s="161">
        <f t="shared" ca="1" si="129"/>
        <v>1</v>
      </c>
      <c r="AE301" s="161" t="str">
        <f t="shared" ca="1" si="150"/>
        <v/>
      </c>
      <c r="AF301" s="161">
        <f t="shared" ca="1" si="130"/>
        <v>1</v>
      </c>
      <c r="AG301" s="161" t="str">
        <f t="shared" ca="1" si="131"/>
        <v/>
      </c>
      <c r="AH301" s="161">
        <f t="shared" ca="1" si="132"/>
        <v>1</v>
      </c>
      <c r="AI301" s="161" t="str">
        <f t="shared" ca="1" si="133"/>
        <v/>
      </c>
      <c r="AJ301" s="161">
        <f t="shared" ca="1" si="134"/>
        <v>1</v>
      </c>
      <c r="AL301" s="161" t="str">
        <f t="shared" ca="1" si="135"/>
        <v/>
      </c>
      <c r="AM301" s="161">
        <f t="shared" ca="1" si="146"/>
        <v>1</v>
      </c>
      <c r="AN301" s="161" t="str">
        <f t="shared" ca="1" si="136"/>
        <v/>
      </c>
      <c r="AO301" s="161">
        <f t="shared" ca="1" si="145"/>
        <v>1</v>
      </c>
      <c r="AP301" s="161" t="str">
        <f t="shared" ca="1" si="137"/>
        <v/>
      </c>
      <c r="AQ301" s="161">
        <f t="shared" ca="1" si="143"/>
        <v>1</v>
      </c>
      <c r="AR301" s="161" t="str">
        <f t="shared" ca="1" si="138"/>
        <v/>
      </c>
      <c r="AS301" s="161">
        <f t="shared" ca="1" si="139"/>
        <v>1</v>
      </c>
      <c r="AT301" s="159" t="str">
        <f t="shared" ca="1" si="149"/>
        <v/>
      </c>
      <c r="AU301" s="210">
        <f t="shared" ca="1" si="123"/>
        <v>14</v>
      </c>
      <c r="AV301" s="209"/>
      <c r="AW301" s="204">
        <f t="shared" si="140"/>
        <v>2052.2222222222217</v>
      </c>
      <c r="AX301" s="159"/>
      <c r="AZ301" s="159"/>
      <c r="BM301" s="207"/>
      <c r="BN301" s="212"/>
      <c r="BP301" s="209"/>
      <c r="BQ301" s="211"/>
      <c r="BR301" s="211"/>
      <c r="BS301" s="211"/>
      <c r="BT301" s="211"/>
      <c r="BU301" s="211"/>
      <c r="BV301" s="211"/>
      <c r="BW301" s="211"/>
      <c r="BX301" s="211"/>
      <c r="BY301" s="211"/>
      <c r="BZ301" s="211"/>
      <c r="CA301" s="209"/>
      <c r="CB301" s="224"/>
      <c r="CC301" s="204"/>
      <c r="CD301" s="204"/>
      <c r="CE301" s="204"/>
      <c r="CF301" s="211"/>
      <c r="CG301" s="211"/>
      <c r="CI301" s="209"/>
      <c r="CJ301" s="209"/>
      <c r="EH301" s="165"/>
      <c r="EI301" s="165"/>
      <c r="EJ301" s="166"/>
      <c r="EK301" s="209"/>
      <c r="EL301" s="211"/>
      <c r="EM301" s="211"/>
      <c r="EN301" s="211"/>
      <c r="EO301" s="211"/>
      <c r="EP301" s="211"/>
      <c r="ES301" s="165"/>
      <c r="ET301" s="165"/>
      <c r="EU301" s="166"/>
      <c r="EV301" s="209"/>
      <c r="EW301" s="211"/>
      <c r="EX301" s="211"/>
      <c r="EY301" s="211"/>
      <c r="EZ301" s="211"/>
      <c r="FA301" s="211"/>
      <c r="FD301" s="165"/>
      <c r="FE301" s="165"/>
      <c r="FF301" s="166"/>
      <c r="FG301" s="209"/>
      <c r="FH301" s="211"/>
      <c r="FI301" s="211"/>
      <c r="FJ301" s="211"/>
      <c r="FK301" s="211"/>
      <c r="FL301" s="211"/>
    </row>
    <row r="302" spans="9:168">
      <c r="I302" s="221">
        <f t="shared" si="144"/>
        <v>298</v>
      </c>
      <c r="J302" s="159">
        <f>'v-t_chart'!C299</f>
        <v>34.9</v>
      </c>
      <c r="K302" s="204">
        <f t="shared" ca="1" si="122"/>
        <v>102.22209999999998</v>
      </c>
      <c r="L302" s="205" t="b">
        <f>IF('Input&amp;Output'!$C$3=10,phase_chart!C299,IF('Input&amp;Output'!$C$3=21,phase_chart!G299,IF('Input&amp;Output'!$C$3=22,phase_chart!K299,IF('Input&amp;Output'!$C$3=31,phase_chart!O299,IF('Input&amp;Output'!$C$3=32,phase_chart!S299,"")))))</f>
        <v>0</v>
      </c>
      <c r="M302" s="206" t="b">
        <f>IF('Input&amp;Output'!$C$3=10,phase_chart!D299,IF('Input&amp;Output'!$C$3=21,phase_chart!H299,IF('Input&amp;Output'!$C$3=22,phase_chart!L299,IF('Input&amp;Output'!$C$3=31,phase_chart!P299,IF('Input&amp;Output'!$C$3=32,phase_chart!T299,"")))))</f>
        <v>1</v>
      </c>
      <c r="N302" s="205" t="b">
        <f>IF('Input&amp;Output'!$C$3=10,phase_chart!E299,IF('Input&amp;Output'!$C$3=21,phase_chart!I299,IF('Input&amp;Output'!$C$3=22,phase_chart!M299,IF('Input&amp;Output'!$C$3=31,phase_chart!Q299,IF('Input&amp;Output'!$C$3=32,phase_chart!U299,"")))))</f>
        <v>0</v>
      </c>
      <c r="P302" s="159">
        <f ca="1">IF(NOT($J302=0),IF($J302&lt;IF($P301=0,0,VLOOKUP(P301,tbL!$M$37:$Q$43,IF(L302=TRUE,2,4))),IF($J302&gt;=VLOOKUP(P301,tbL!$M$37:$Q$43,IF(L302=TRUE,3,5)),$P301,IF(AND(L301=TRUE,L302=TRUE),$P301,$P301-1)),IF(AND(L302=TRUE,J302=VLOOKUP(P301,tbL!$M$37:$Q$43,IF(L302=TRUE,2,4))),P301,IF($P301+1&gt;$C$12,$C$12,$P301+1))),0)</f>
        <v>1</v>
      </c>
      <c r="Q302" s="159">
        <f t="shared" ca="1" si="124"/>
        <v>1</v>
      </c>
      <c r="R302" s="207">
        <f t="shared" si="141"/>
        <v>0</v>
      </c>
      <c r="S302" s="208"/>
      <c r="T302" s="159">
        <f t="shared" si="142"/>
        <v>0</v>
      </c>
      <c r="U302" s="209" t="str">
        <f ca="1">IF(AND(T302=-1,N302=TRUE),"*",IF(AND(U301="*",N302=TRUE),"*",IF(AND(AND(L302=TRUE,U301="*"),J302&lt;VLOOKUP(V301+1,tbL!$M$38:$O$43,3)),"*","")))</f>
        <v/>
      </c>
      <c r="V302" s="204">
        <f t="shared" ca="1" si="125"/>
        <v>1</v>
      </c>
      <c r="Y302" s="159" t="str">
        <f t="shared" ca="1" si="126"/>
        <v/>
      </c>
      <c r="Z302" s="159" t="str">
        <f t="shared" si="127"/>
        <v/>
      </c>
      <c r="AA302" s="159">
        <f t="shared" ca="1" si="148"/>
        <v>1</v>
      </c>
      <c r="AC302" s="161" t="str">
        <f t="shared" ca="1" si="128"/>
        <v/>
      </c>
      <c r="AD302" s="161">
        <f t="shared" ca="1" si="129"/>
        <v>1</v>
      </c>
      <c r="AE302" s="161" t="str">
        <f t="shared" ca="1" si="150"/>
        <v/>
      </c>
      <c r="AF302" s="161">
        <f t="shared" ca="1" si="130"/>
        <v>1</v>
      </c>
      <c r="AG302" s="161" t="str">
        <f t="shared" ca="1" si="131"/>
        <v/>
      </c>
      <c r="AH302" s="161">
        <f t="shared" ca="1" si="132"/>
        <v>1</v>
      </c>
      <c r="AI302" s="161" t="str">
        <f t="shared" ca="1" si="133"/>
        <v/>
      </c>
      <c r="AJ302" s="161">
        <f t="shared" ca="1" si="134"/>
        <v>1</v>
      </c>
      <c r="AL302" s="161" t="str">
        <f t="shared" ca="1" si="135"/>
        <v/>
      </c>
      <c r="AM302" s="161">
        <f t="shared" ca="1" si="146"/>
        <v>1</v>
      </c>
      <c r="AN302" s="161" t="str">
        <f t="shared" ca="1" si="136"/>
        <v/>
      </c>
      <c r="AO302" s="161">
        <f t="shared" ca="1" si="145"/>
        <v>1</v>
      </c>
      <c r="AP302" s="161" t="str">
        <f t="shared" ca="1" si="137"/>
        <v/>
      </c>
      <c r="AQ302" s="161">
        <f t="shared" ca="1" si="143"/>
        <v>1</v>
      </c>
      <c r="AR302" s="161" t="str">
        <f t="shared" ca="1" si="138"/>
        <v/>
      </c>
      <c r="AS302" s="161">
        <f t="shared" ca="1" si="139"/>
        <v>1</v>
      </c>
      <c r="AT302" s="159" t="str">
        <f t="shared" ca="1" si="149"/>
        <v/>
      </c>
      <c r="AU302" s="210">
        <f t="shared" ca="1" si="123"/>
        <v>14</v>
      </c>
      <c r="AV302" s="209"/>
      <c r="AW302" s="204">
        <f t="shared" si="140"/>
        <v>2061.9166666666661</v>
      </c>
      <c r="AX302" s="159"/>
      <c r="AZ302" s="159"/>
      <c r="BM302" s="207"/>
      <c r="BN302" s="212"/>
      <c r="BP302" s="209"/>
      <c r="BQ302" s="211"/>
      <c r="BR302" s="211"/>
      <c r="BS302" s="211"/>
      <c r="BT302" s="211"/>
      <c r="BU302" s="211"/>
      <c r="BV302" s="211"/>
      <c r="BW302" s="211"/>
      <c r="BX302" s="211"/>
      <c r="BY302" s="211"/>
      <c r="BZ302" s="211"/>
      <c r="CA302" s="209"/>
      <c r="CB302" s="224"/>
      <c r="CC302" s="204"/>
      <c r="CD302" s="204"/>
      <c r="CE302" s="204"/>
      <c r="CF302" s="211"/>
      <c r="CG302" s="211"/>
      <c r="CI302" s="209"/>
      <c r="CJ302" s="209"/>
      <c r="EH302" s="165"/>
      <c r="EI302" s="165"/>
      <c r="EJ302" s="166"/>
      <c r="EK302" s="209"/>
      <c r="EL302" s="211"/>
      <c r="EM302" s="211"/>
      <c r="EN302" s="211"/>
      <c r="EO302" s="211"/>
      <c r="EP302" s="211"/>
      <c r="ES302" s="165"/>
      <c r="ET302" s="165"/>
      <c r="EU302" s="166"/>
      <c r="EV302" s="209"/>
      <c r="EW302" s="211"/>
      <c r="EX302" s="211"/>
      <c r="EY302" s="211"/>
      <c r="EZ302" s="211"/>
      <c r="FA302" s="211"/>
      <c r="FD302" s="165"/>
      <c r="FE302" s="165"/>
      <c r="FF302" s="166"/>
      <c r="FG302" s="209"/>
      <c r="FH302" s="211"/>
      <c r="FI302" s="211"/>
      <c r="FJ302" s="211"/>
      <c r="FK302" s="211"/>
      <c r="FL302" s="211"/>
    </row>
    <row r="303" spans="9:168">
      <c r="I303" s="221">
        <f t="shared" si="144"/>
        <v>299</v>
      </c>
      <c r="J303" s="159">
        <f>'v-t_chart'!C300</f>
        <v>33.9</v>
      </c>
      <c r="K303" s="204">
        <f t="shared" ca="1" si="122"/>
        <v>99.293099999999995</v>
      </c>
      <c r="L303" s="205" t="b">
        <f>IF('Input&amp;Output'!$C$3=10,phase_chart!C300,IF('Input&amp;Output'!$C$3=21,phase_chart!G300,IF('Input&amp;Output'!$C$3=22,phase_chart!K300,IF('Input&amp;Output'!$C$3=31,phase_chart!O300,IF('Input&amp;Output'!$C$3=32,phase_chart!S300,"")))))</f>
        <v>0</v>
      </c>
      <c r="M303" s="206" t="b">
        <f>IF('Input&amp;Output'!$C$3=10,phase_chart!D300,IF('Input&amp;Output'!$C$3=21,phase_chart!H300,IF('Input&amp;Output'!$C$3=22,phase_chart!L300,IF('Input&amp;Output'!$C$3=31,phase_chart!P300,IF('Input&amp;Output'!$C$3=32,phase_chart!T300,"")))))</f>
        <v>1</v>
      </c>
      <c r="N303" s="205" t="b">
        <f>IF('Input&amp;Output'!$C$3=10,phase_chart!E300,IF('Input&amp;Output'!$C$3=21,phase_chart!I300,IF('Input&amp;Output'!$C$3=22,phase_chart!M300,IF('Input&amp;Output'!$C$3=31,phase_chart!Q300,IF('Input&amp;Output'!$C$3=32,phase_chart!U300,"")))))</f>
        <v>0</v>
      </c>
      <c r="P303" s="159">
        <f ca="1">IF(NOT($J303=0),IF($J303&lt;IF($P302=0,0,VLOOKUP(P302,tbL!$M$37:$Q$43,IF(L303=TRUE,2,4))),IF($J303&gt;=VLOOKUP(P302,tbL!$M$37:$Q$43,IF(L303=TRUE,3,5)),$P302,IF(AND(L302=TRUE,L303=TRUE),$P302,$P302-1)),IF(AND(L303=TRUE,J303=VLOOKUP(P302,tbL!$M$37:$Q$43,IF(L303=TRUE,2,4))),P302,IF($P302+1&gt;$C$12,$C$12,$P302+1))),0)</f>
        <v>1</v>
      </c>
      <c r="Q303" s="159">
        <f t="shared" ca="1" si="124"/>
        <v>1</v>
      </c>
      <c r="R303" s="207">
        <f t="shared" si="141"/>
        <v>0</v>
      </c>
      <c r="S303" s="208"/>
      <c r="T303" s="159">
        <f t="shared" si="142"/>
        <v>0</v>
      </c>
      <c r="U303" s="209" t="str">
        <f ca="1">IF(AND(T303=-1,N303=TRUE),"*",IF(AND(U302="*",N303=TRUE),"*",IF(AND(AND(L303=TRUE,U302="*"),J303&lt;VLOOKUP(V302+1,tbL!$M$38:$O$43,3)),"*","")))</f>
        <v/>
      </c>
      <c r="V303" s="204">
        <f t="shared" ca="1" si="125"/>
        <v>1</v>
      </c>
      <c r="Y303" s="159" t="str">
        <f t="shared" ca="1" si="126"/>
        <v/>
      </c>
      <c r="Z303" s="159" t="str">
        <f t="shared" si="127"/>
        <v/>
      </c>
      <c r="AA303" s="159">
        <f t="shared" ca="1" si="148"/>
        <v>1</v>
      </c>
      <c r="AC303" s="161" t="str">
        <f t="shared" ca="1" si="128"/>
        <v/>
      </c>
      <c r="AD303" s="161">
        <f t="shared" ca="1" si="129"/>
        <v>1</v>
      </c>
      <c r="AE303" s="161" t="str">
        <f t="shared" ca="1" si="150"/>
        <v/>
      </c>
      <c r="AF303" s="161">
        <f t="shared" ca="1" si="130"/>
        <v>1</v>
      </c>
      <c r="AG303" s="161" t="str">
        <f t="shared" ca="1" si="131"/>
        <v/>
      </c>
      <c r="AH303" s="161">
        <f t="shared" ca="1" si="132"/>
        <v>1</v>
      </c>
      <c r="AI303" s="161" t="str">
        <f t="shared" ca="1" si="133"/>
        <v/>
      </c>
      <c r="AJ303" s="161">
        <f t="shared" ca="1" si="134"/>
        <v>1</v>
      </c>
      <c r="AL303" s="161" t="str">
        <f t="shared" ca="1" si="135"/>
        <v/>
      </c>
      <c r="AM303" s="161">
        <f t="shared" ca="1" si="146"/>
        <v>1</v>
      </c>
      <c r="AN303" s="161" t="str">
        <f t="shared" ca="1" si="136"/>
        <v/>
      </c>
      <c r="AO303" s="161">
        <f t="shared" ca="1" si="145"/>
        <v>1</v>
      </c>
      <c r="AP303" s="161" t="str">
        <f t="shared" ca="1" si="137"/>
        <v/>
      </c>
      <c r="AQ303" s="161">
        <f t="shared" ca="1" si="143"/>
        <v>1</v>
      </c>
      <c r="AR303" s="161" t="str">
        <f t="shared" ca="1" si="138"/>
        <v/>
      </c>
      <c r="AS303" s="161">
        <f t="shared" ca="1" si="139"/>
        <v>1</v>
      </c>
      <c r="AT303" s="159" t="str">
        <f t="shared" ca="1" si="149"/>
        <v/>
      </c>
      <c r="AU303" s="210">
        <f t="shared" ca="1" si="123"/>
        <v>14</v>
      </c>
      <c r="AV303" s="209"/>
      <c r="AW303" s="204">
        <f t="shared" si="140"/>
        <v>2071.3333333333326</v>
      </c>
      <c r="AX303" s="159"/>
      <c r="AZ303" s="159"/>
      <c r="BM303" s="207"/>
      <c r="BN303" s="212"/>
      <c r="BP303" s="209"/>
      <c r="BQ303" s="211"/>
      <c r="BR303" s="211"/>
      <c r="BS303" s="211"/>
      <c r="BT303" s="211"/>
      <c r="BU303" s="211"/>
      <c r="BV303" s="211"/>
      <c r="BW303" s="211"/>
      <c r="BX303" s="211"/>
      <c r="BY303" s="211"/>
      <c r="BZ303" s="211"/>
      <c r="CA303" s="209"/>
      <c r="CB303" s="224"/>
      <c r="CC303" s="204"/>
      <c r="CD303" s="204"/>
      <c r="CE303" s="204"/>
      <c r="CF303" s="211"/>
      <c r="CG303" s="211"/>
      <c r="CI303" s="209"/>
      <c r="CJ303" s="209"/>
      <c r="EH303" s="165"/>
      <c r="EI303" s="165"/>
      <c r="EJ303" s="166"/>
      <c r="EK303" s="209"/>
      <c r="EL303" s="211"/>
      <c r="EM303" s="211"/>
      <c r="EN303" s="211"/>
      <c r="EO303" s="211"/>
      <c r="EP303" s="211"/>
      <c r="ES303" s="165"/>
      <c r="ET303" s="165"/>
      <c r="EU303" s="166"/>
      <c r="EV303" s="209"/>
      <c r="EW303" s="211"/>
      <c r="EX303" s="211"/>
      <c r="EY303" s="211"/>
      <c r="EZ303" s="211"/>
      <c r="FA303" s="211"/>
      <c r="FD303" s="165"/>
      <c r="FE303" s="165"/>
      <c r="FF303" s="166"/>
      <c r="FG303" s="209"/>
      <c r="FH303" s="211"/>
      <c r="FI303" s="211"/>
      <c r="FJ303" s="211"/>
      <c r="FK303" s="211"/>
      <c r="FL303" s="211"/>
    </row>
    <row r="304" spans="9:168">
      <c r="I304" s="221">
        <f t="shared" si="144"/>
        <v>300</v>
      </c>
      <c r="J304" s="159">
        <f>'v-t_chart'!C301</f>
        <v>32.4</v>
      </c>
      <c r="K304" s="204">
        <f t="shared" ca="1" si="122"/>
        <v>94.899599999999992</v>
      </c>
      <c r="L304" s="205" t="b">
        <f>IF('Input&amp;Output'!$C$3=10,phase_chart!C301,IF('Input&amp;Output'!$C$3=21,phase_chart!G301,IF('Input&amp;Output'!$C$3=22,phase_chart!K301,IF('Input&amp;Output'!$C$3=31,phase_chart!O301,IF('Input&amp;Output'!$C$3=32,phase_chart!S301,"")))))</f>
        <v>0</v>
      </c>
      <c r="M304" s="206" t="b">
        <f>IF('Input&amp;Output'!$C$3=10,phase_chart!D301,IF('Input&amp;Output'!$C$3=21,phase_chart!H301,IF('Input&amp;Output'!$C$3=22,phase_chart!L301,IF('Input&amp;Output'!$C$3=31,phase_chart!P301,IF('Input&amp;Output'!$C$3=32,phase_chart!T301,"")))))</f>
        <v>1</v>
      </c>
      <c r="N304" s="205" t="b">
        <f>IF('Input&amp;Output'!$C$3=10,phase_chart!E301,IF('Input&amp;Output'!$C$3=21,phase_chart!I301,IF('Input&amp;Output'!$C$3=22,phase_chart!M301,IF('Input&amp;Output'!$C$3=31,phase_chart!Q301,IF('Input&amp;Output'!$C$3=32,phase_chart!U301,"")))))</f>
        <v>0</v>
      </c>
      <c r="P304" s="159">
        <f ca="1">IF(NOT($J304=0),IF($J304&lt;IF($P303=0,0,VLOOKUP(P303,tbL!$M$37:$Q$43,IF(L304=TRUE,2,4))),IF($J304&gt;=VLOOKUP(P303,tbL!$M$37:$Q$43,IF(L304=TRUE,3,5)),$P303,IF(AND(L303=TRUE,L304=TRUE),$P303,$P303-1)),IF(AND(L304=TRUE,J304=VLOOKUP(P303,tbL!$M$37:$Q$43,IF(L304=TRUE,2,4))),P303,IF($P303+1&gt;$C$12,$C$12,$P303+1))),0)</f>
        <v>1</v>
      </c>
      <c r="Q304" s="159">
        <f t="shared" ca="1" si="124"/>
        <v>1</v>
      </c>
      <c r="R304" s="207">
        <f t="shared" si="141"/>
        <v>0</v>
      </c>
      <c r="S304" s="208"/>
      <c r="T304" s="159">
        <f t="shared" si="142"/>
        <v>0</v>
      </c>
      <c r="U304" s="209" t="str">
        <f ca="1">IF(AND(T304=-1,N304=TRUE),"*",IF(AND(U303="*",N304=TRUE),"*",IF(AND(AND(L304=TRUE,U303="*"),J304&lt;VLOOKUP(V303+1,tbL!$M$38:$O$43,3)),"*","")))</f>
        <v/>
      </c>
      <c r="V304" s="204">
        <f t="shared" ca="1" si="125"/>
        <v>1</v>
      </c>
      <c r="Y304" s="159" t="str">
        <f t="shared" ca="1" si="126"/>
        <v/>
      </c>
      <c r="Z304" s="159" t="str">
        <f t="shared" si="127"/>
        <v/>
      </c>
      <c r="AA304" s="159">
        <f t="shared" ca="1" si="148"/>
        <v>1</v>
      </c>
      <c r="AC304" s="161" t="str">
        <f t="shared" ca="1" si="128"/>
        <v/>
      </c>
      <c r="AD304" s="161">
        <f t="shared" ca="1" si="129"/>
        <v>1</v>
      </c>
      <c r="AE304" s="161" t="str">
        <f t="shared" ca="1" si="150"/>
        <v/>
      </c>
      <c r="AF304" s="161">
        <f t="shared" ca="1" si="130"/>
        <v>1</v>
      </c>
      <c r="AG304" s="161" t="str">
        <f t="shared" ca="1" si="131"/>
        <v/>
      </c>
      <c r="AH304" s="161">
        <f t="shared" ca="1" si="132"/>
        <v>1</v>
      </c>
      <c r="AI304" s="161" t="str">
        <f t="shared" ca="1" si="133"/>
        <v/>
      </c>
      <c r="AJ304" s="161">
        <f t="shared" ca="1" si="134"/>
        <v>1</v>
      </c>
      <c r="AL304" s="161" t="str">
        <f t="shared" ca="1" si="135"/>
        <v/>
      </c>
      <c r="AM304" s="161">
        <f t="shared" ca="1" si="146"/>
        <v>1</v>
      </c>
      <c r="AN304" s="161" t="str">
        <f t="shared" ca="1" si="136"/>
        <v/>
      </c>
      <c r="AO304" s="161">
        <f t="shared" ca="1" si="145"/>
        <v>1</v>
      </c>
      <c r="AP304" s="161" t="str">
        <f t="shared" ca="1" si="137"/>
        <v/>
      </c>
      <c r="AQ304" s="161">
        <f t="shared" ca="1" si="143"/>
        <v>1</v>
      </c>
      <c r="AR304" s="161" t="str">
        <f t="shared" ca="1" si="138"/>
        <v/>
      </c>
      <c r="AS304" s="161">
        <f t="shared" ca="1" si="139"/>
        <v>1</v>
      </c>
      <c r="AT304" s="159" t="str">
        <f t="shared" ca="1" si="149"/>
        <v/>
      </c>
      <c r="AU304" s="210">
        <f t="shared" ca="1" si="123"/>
        <v>14</v>
      </c>
      <c r="AV304" s="209"/>
      <c r="AW304" s="204">
        <f t="shared" si="140"/>
        <v>2080.3333333333326</v>
      </c>
      <c r="AX304" s="159"/>
      <c r="AZ304" s="159"/>
      <c r="BM304" s="207"/>
      <c r="BN304" s="212"/>
      <c r="BP304" s="209"/>
      <c r="BQ304" s="211"/>
      <c r="BR304" s="211"/>
      <c r="BS304" s="211"/>
      <c r="BT304" s="211"/>
      <c r="BU304" s="211"/>
      <c r="BV304" s="211"/>
      <c r="BW304" s="211"/>
      <c r="BX304" s="211"/>
      <c r="BY304" s="211"/>
      <c r="BZ304" s="211"/>
      <c r="CA304" s="209"/>
      <c r="CB304" s="224"/>
      <c r="CC304" s="204"/>
      <c r="CD304" s="204"/>
      <c r="CE304" s="204"/>
      <c r="CF304" s="211"/>
      <c r="CG304" s="211"/>
      <c r="CI304" s="209"/>
      <c r="CJ304" s="209"/>
      <c r="EH304" s="165"/>
      <c r="EI304" s="165"/>
      <c r="EJ304" s="166"/>
      <c r="EK304" s="209"/>
      <c r="EL304" s="211"/>
      <c r="EM304" s="211"/>
      <c r="EN304" s="211"/>
      <c r="EO304" s="211"/>
      <c r="EP304" s="211"/>
      <c r="ES304" s="165"/>
      <c r="ET304" s="165"/>
      <c r="EU304" s="166"/>
      <c r="EV304" s="209"/>
      <c r="EW304" s="211"/>
      <c r="EX304" s="211"/>
      <c r="EY304" s="211"/>
      <c r="EZ304" s="211"/>
      <c r="FA304" s="211"/>
      <c r="FD304" s="165"/>
      <c r="FE304" s="165"/>
      <c r="FF304" s="166"/>
      <c r="FG304" s="209"/>
      <c r="FH304" s="211"/>
      <c r="FI304" s="211"/>
      <c r="FJ304" s="211"/>
      <c r="FK304" s="211"/>
      <c r="FL304" s="211"/>
    </row>
    <row r="305" spans="9:168">
      <c r="I305" s="221">
        <f t="shared" si="144"/>
        <v>301</v>
      </c>
      <c r="J305" s="159">
        <f>'v-t_chart'!C302</f>
        <v>30.6</v>
      </c>
      <c r="K305" s="204">
        <f t="shared" ca="1" si="122"/>
        <v>89.627399999999994</v>
      </c>
      <c r="L305" s="205" t="b">
        <f>IF('Input&amp;Output'!$C$3=10,phase_chart!C302,IF('Input&amp;Output'!$C$3=21,phase_chart!G302,IF('Input&amp;Output'!$C$3=22,phase_chart!K302,IF('Input&amp;Output'!$C$3=31,phase_chart!O302,IF('Input&amp;Output'!$C$3=32,phase_chart!S302,"")))))</f>
        <v>0</v>
      </c>
      <c r="M305" s="206" t="b">
        <f>IF('Input&amp;Output'!$C$3=10,phase_chart!D302,IF('Input&amp;Output'!$C$3=21,phase_chart!H302,IF('Input&amp;Output'!$C$3=22,phase_chart!L302,IF('Input&amp;Output'!$C$3=31,phase_chart!P302,IF('Input&amp;Output'!$C$3=32,phase_chart!T302,"")))))</f>
        <v>1</v>
      </c>
      <c r="N305" s="205" t="b">
        <f>IF('Input&amp;Output'!$C$3=10,phase_chart!E302,IF('Input&amp;Output'!$C$3=21,phase_chart!I302,IF('Input&amp;Output'!$C$3=22,phase_chart!M302,IF('Input&amp;Output'!$C$3=31,phase_chart!Q302,IF('Input&amp;Output'!$C$3=32,phase_chart!U302,"")))))</f>
        <v>0</v>
      </c>
      <c r="P305" s="159">
        <f ca="1">IF(NOT($J305=0),IF($J305&lt;IF($P304=0,0,VLOOKUP(P304,tbL!$M$37:$Q$43,IF(L305=TRUE,2,4))),IF($J305&gt;=VLOOKUP(P304,tbL!$M$37:$Q$43,IF(L305=TRUE,3,5)),$P304,IF(AND(L304=TRUE,L305=TRUE),$P304,$P304-1)),IF(AND(L305=TRUE,J305=VLOOKUP(P304,tbL!$M$37:$Q$43,IF(L305=TRUE,2,4))),P304,IF($P304+1&gt;$C$12,$C$12,$P304+1))),0)</f>
        <v>1</v>
      </c>
      <c r="Q305" s="159">
        <f t="shared" ca="1" si="124"/>
        <v>1</v>
      </c>
      <c r="R305" s="207">
        <f t="shared" si="141"/>
        <v>0</v>
      </c>
      <c r="S305" s="208"/>
      <c r="T305" s="159">
        <f t="shared" si="142"/>
        <v>0</v>
      </c>
      <c r="U305" s="209" t="str">
        <f ca="1">IF(AND(T305=-1,N305=TRUE),"*",IF(AND(U304="*",N305=TRUE),"*",IF(AND(AND(L305=TRUE,U304="*"),J305&lt;VLOOKUP(V304+1,tbL!$M$38:$O$43,3)),"*","")))</f>
        <v/>
      </c>
      <c r="V305" s="204">
        <f t="shared" ca="1" si="125"/>
        <v>1</v>
      </c>
      <c r="Y305" s="159" t="str">
        <f t="shared" ca="1" si="126"/>
        <v/>
      </c>
      <c r="Z305" s="159" t="str">
        <f t="shared" si="127"/>
        <v/>
      </c>
      <c r="AA305" s="159">
        <f t="shared" ca="1" si="148"/>
        <v>1</v>
      </c>
      <c r="AC305" s="161" t="str">
        <f t="shared" ca="1" si="128"/>
        <v/>
      </c>
      <c r="AD305" s="161">
        <f t="shared" ca="1" si="129"/>
        <v>1</v>
      </c>
      <c r="AE305" s="161" t="str">
        <f t="shared" ca="1" si="150"/>
        <v/>
      </c>
      <c r="AF305" s="161">
        <f t="shared" ca="1" si="130"/>
        <v>1</v>
      </c>
      <c r="AG305" s="161" t="str">
        <f t="shared" ca="1" si="131"/>
        <v/>
      </c>
      <c r="AH305" s="161">
        <f t="shared" ca="1" si="132"/>
        <v>1</v>
      </c>
      <c r="AI305" s="161" t="str">
        <f t="shared" ca="1" si="133"/>
        <v/>
      </c>
      <c r="AJ305" s="161">
        <f t="shared" ca="1" si="134"/>
        <v>1</v>
      </c>
      <c r="AL305" s="161" t="str">
        <f t="shared" ca="1" si="135"/>
        <v/>
      </c>
      <c r="AM305" s="161">
        <f t="shared" ca="1" si="146"/>
        <v>1</v>
      </c>
      <c r="AN305" s="161" t="str">
        <f t="shared" ca="1" si="136"/>
        <v/>
      </c>
      <c r="AO305" s="161">
        <f t="shared" ca="1" si="145"/>
        <v>1</v>
      </c>
      <c r="AP305" s="161" t="str">
        <f t="shared" ca="1" si="137"/>
        <v/>
      </c>
      <c r="AQ305" s="161">
        <f t="shared" ca="1" si="143"/>
        <v>1</v>
      </c>
      <c r="AR305" s="161" t="str">
        <f t="shared" ca="1" si="138"/>
        <v/>
      </c>
      <c r="AS305" s="161">
        <f t="shared" ca="1" si="139"/>
        <v>1</v>
      </c>
      <c r="AT305" s="159" t="str">
        <f t="shared" ca="1" si="149"/>
        <v/>
      </c>
      <c r="AU305" s="210">
        <f t="shared" ca="1" si="123"/>
        <v>14</v>
      </c>
      <c r="AV305" s="209"/>
      <c r="AW305" s="204">
        <f t="shared" si="140"/>
        <v>2088.8333333333326</v>
      </c>
      <c r="AX305" s="159"/>
      <c r="AZ305" s="159"/>
      <c r="BM305" s="207"/>
      <c r="BN305" s="212"/>
      <c r="BP305" s="209"/>
      <c r="BQ305" s="211"/>
      <c r="BR305" s="211"/>
      <c r="BS305" s="211"/>
      <c r="BT305" s="211"/>
      <c r="BU305" s="211"/>
      <c r="BV305" s="211"/>
      <c r="BW305" s="211"/>
      <c r="BX305" s="211"/>
      <c r="BY305" s="211"/>
      <c r="BZ305" s="211"/>
      <c r="CA305" s="209"/>
      <c r="CB305" s="224"/>
      <c r="CC305" s="204"/>
      <c r="CD305" s="204"/>
      <c r="CE305" s="204"/>
      <c r="CF305" s="211"/>
      <c r="CG305" s="211"/>
      <c r="CI305" s="209"/>
      <c r="CJ305" s="209"/>
      <c r="EH305" s="165"/>
      <c r="EI305" s="165"/>
      <c r="EJ305" s="166"/>
      <c r="EK305" s="209"/>
      <c r="EL305" s="211"/>
      <c r="EM305" s="211"/>
      <c r="EN305" s="211"/>
      <c r="EO305" s="211"/>
      <c r="EP305" s="211"/>
      <c r="ES305" s="165"/>
      <c r="ET305" s="165"/>
      <c r="EU305" s="166"/>
      <c r="EV305" s="209"/>
      <c r="EW305" s="211"/>
      <c r="EX305" s="211"/>
      <c r="EY305" s="211"/>
      <c r="EZ305" s="211"/>
      <c r="FA305" s="211"/>
      <c r="FD305" s="165"/>
      <c r="FE305" s="165"/>
      <c r="FF305" s="166"/>
      <c r="FG305" s="209"/>
      <c r="FH305" s="211"/>
      <c r="FI305" s="211"/>
      <c r="FJ305" s="211"/>
      <c r="FK305" s="211"/>
      <c r="FL305" s="211"/>
    </row>
    <row r="306" spans="9:168">
      <c r="I306" s="221">
        <f t="shared" si="144"/>
        <v>302</v>
      </c>
      <c r="J306" s="159">
        <f>'v-t_chart'!C303</f>
        <v>28.9</v>
      </c>
      <c r="K306" s="204">
        <f t="shared" ca="1" si="122"/>
        <v>84.648099999999985</v>
      </c>
      <c r="L306" s="205" t="b">
        <f>IF('Input&amp;Output'!$C$3=10,phase_chart!C303,IF('Input&amp;Output'!$C$3=21,phase_chart!G303,IF('Input&amp;Output'!$C$3=22,phase_chart!K303,IF('Input&amp;Output'!$C$3=31,phase_chart!O303,IF('Input&amp;Output'!$C$3=32,phase_chart!S303,"")))))</f>
        <v>0</v>
      </c>
      <c r="M306" s="206" t="b">
        <f>IF('Input&amp;Output'!$C$3=10,phase_chart!D303,IF('Input&amp;Output'!$C$3=21,phase_chart!H303,IF('Input&amp;Output'!$C$3=22,phase_chart!L303,IF('Input&amp;Output'!$C$3=31,phase_chart!P303,IF('Input&amp;Output'!$C$3=32,phase_chart!T303,"")))))</f>
        <v>1</v>
      </c>
      <c r="N306" s="205" t="b">
        <f>IF('Input&amp;Output'!$C$3=10,phase_chart!E303,IF('Input&amp;Output'!$C$3=21,phase_chart!I303,IF('Input&amp;Output'!$C$3=22,phase_chart!M303,IF('Input&amp;Output'!$C$3=31,phase_chart!Q303,IF('Input&amp;Output'!$C$3=32,phase_chart!U303,"")))))</f>
        <v>0</v>
      </c>
      <c r="P306" s="159">
        <f ca="1">IF(NOT($J306=0),IF($J306&lt;IF($P305=0,0,VLOOKUP(P305,tbL!$M$37:$Q$43,IF(L306=TRUE,2,4))),IF($J306&gt;=VLOOKUP(P305,tbL!$M$37:$Q$43,IF(L306=TRUE,3,5)),$P305,IF(AND(L305=TRUE,L306=TRUE),$P305,$P305-1)),IF(AND(L306=TRUE,J306=VLOOKUP(P305,tbL!$M$37:$Q$43,IF(L306=TRUE,2,4))),P305,IF($P305+1&gt;$C$12,$C$12,$P305+1))),0)</f>
        <v>1</v>
      </c>
      <c r="Q306" s="159">
        <f t="shared" ca="1" si="124"/>
        <v>1</v>
      </c>
      <c r="R306" s="207">
        <f t="shared" si="141"/>
        <v>0</v>
      </c>
      <c r="S306" s="208"/>
      <c r="T306" s="159">
        <f t="shared" si="142"/>
        <v>0</v>
      </c>
      <c r="U306" s="209" t="str">
        <f ca="1">IF(AND(T306=-1,N306=TRUE),"*",IF(AND(U305="*",N306=TRUE),"*",IF(AND(AND(L306=TRUE,U305="*"),J306&lt;VLOOKUP(V305+1,tbL!$M$38:$O$43,3)),"*","")))</f>
        <v/>
      </c>
      <c r="V306" s="204">
        <f t="shared" ca="1" si="125"/>
        <v>1</v>
      </c>
      <c r="Y306" s="159" t="str">
        <f t="shared" ca="1" si="126"/>
        <v/>
      </c>
      <c r="Z306" s="159" t="str">
        <f t="shared" si="127"/>
        <v/>
      </c>
      <c r="AA306" s="159">
        <f t="shared" ca="1" si="148"/>
        <v>1</v>
      </c>
      <c r="AC306" s="161" t="str">
        <f t="shared" ca="1" si="128"/>
        <v/>
      </c>
      <c r="AD306" s="161">
        <f t="shared" ca="1" si="129"/>
        <v>1</v>
      </c>
      <c r="AE306" s="161" t="str">
        <f t="shared" ca="1" si="150"/>
        <v/>
      </c>
      <c r="AF306" s="161">
        <f t="shared" ca="1" si="130"/>
        <v>1</v>
      </c>
      <c r="AG306" s="161" t="str">
        <f t="shared" ca="1" si="131"/>
        <v/>
      </c>
      <c r="AH306" s="161">
        <f t="shared" ca="1" si="132"/>
        <v>1</v>
      </c>
      <c r="AI306" s="161" t="str">
        <f t="shared" ca="1" si="133"/>
        <v/>
      </c>
      <c r="AJ306" s="161">
        <f t="shared" ca="1" si="134"/>
        <v>1</v>
      </c>
      <c r="AL306" s="161" t="str">
        <f t="shared" ca="1" si="135"/>
        <v/>
      </c>
      <c r="AM306" s="161">
        <f t="shared" ca="1" si="146"/>
        <v>1</v>
      </c>
      <c r="AN306" s="161" t="str">
        <f t="shared" ca="1" si="136"/>
        <v/>
      </c>
      <c r="AO306" s="161">
        <f t="shared" ca="1" si="145"/>
        <v>1</v>
      </c>
      <c r="AP306" s="161" t="str">
        <f t="shared" ca="1" si="137"/>
        <v/>
      </c>
      <c r="AQ306" s="161">
        <f t="shared" ca="1" si="143"/>
        <v>1</v>
      </c>
      <c r="AR306" s="161" t="str">
        <f t="shared" ca="1" si="138"/>
        <v/>
      </c>
      <c r="AS306" s="161">
        <f t="shared" ca="1" si="139"/>
        <v>1</v>
      </c>
      <c r="AT306" s="159" t="str">
        <f t="shared" ca="1" si="149"/>
        <v/>
      </c>
      <c r="AU306" s="210">
        <f t="shared" ca="1" si="123"/>
        <v>14</v>
      </c>
      <c r="AV306" s="209"/>
      <c r="AW306" s="204">
        <f t="shared" si="140"/>
        <v>2096.8611111111104</v>
      </c>
      <c r="AX306" s="159"/>
      <c r="AZ306" s="159"/>
      <c r="BM306" s="207"/>
      <c r="BN306" s="212"/>
      <c r="BP306" s="209"/>
      <c r="BQ306" s="211"/>
      <c r="BR306" s="211"/>
      <c r="BS306" s="211"/>
      <c r="BT306" s="211"/>
      <c r="BU306" s="211"/>
      <c r="BV306" s="211"/>
      <c r="BW306" s="211"/>
      <c r="BX306" s="211"/>
      <c r="BY306" s="211"/>
      <c r="BZ306" s="211"/>
      <c r="CA306" s="209"/>
      <c r="CB306" s="224"/>
      <c r="CC306" s="204"/>
      <c r="CD306" s="204"/>
      <c r="CE306" s="204"/>
      <c r="CF306" s="211"/>
      <c r="CG306" s="211"/>
      <c r="CI306" s="209"/>
      <c r="CJ306" s="209"/>
      <c r="EH306" s="165"/>
      <c r="EI306" s="165"/>
      <c r="EJ306" s="166"/>
      <c r="EK306" s="209"/>
      <c r="EL306" s="211"/>
      <c r="EM306" s="211"/>
      <c r="EN306" s="211"/>
      <c r="EO306" s="211"/>
      <c r="EP306" s="211"/>
      <c r="ES306" s="165"/>
      <c r="ET306" s="165"/>
      <c r="EU306" s="166"/>
      <c r="EV306" s="209"/>
      <c r="EW306" s="211"/>
      <c r="EX306" s="211"/>
      <c r="EY306" s="211"/>
      <c r="EZ306" s="211"/>
      <c r="FA306" s="211"/>
      <c r="FD306" s="165"/>
      <c r="FE306" s="165"/>
      <c r="FF306" s="166"/>
      <c r="FG306" s="209"/>
      <c r="FH306" s="211"/>
      <c r="FI306" s="211"/>
      <c r="FJ306" s="211"/>
      <c r="FK306" s="211"/>
      <c r="FL306" s="211"/>
    </row>
    <row r="307" spans="9:168">
      <c r="I307" s="221">
        <f t="shared" si="144"/>
        <v>303</v>
      </c>
      <c r="J307" s="159">
        <f>'v-t_chart'!C304</f>
        <v>27.8</v>
      </c>
      <c r="K307" s="204">
        <f t="shared" ca="1" si="122"/>
        <v>81.426199999999994</v>
      </c>
      <c r="L307" s="205" t="b">
        <f>IF('Input&amp;Output'!$C$3=10,phase_chart!C304,IF('Input&amp;Output'!$C$3=21,phase_chart!G304,IF('Input&amp;Output'!$C$3=22,phase_chart!K304,IF('Input&amp;Output'!$C$3=31,phase_chart!O304,IF('Input&amp;Output'!$C$3=32,phase_chart!S304,"")))))</f>
        <v>0</v>
      </c>
      <c r="M307" s="206" t="b">
        <f>IF('Input&amp;Output'!$C$3=10,phase_chart!D304,IF('Input&amp;Output'!$C$3=21,phase_chart!H304,IF('Input&amp;Output'!$C$3=22,phase_chart!L304,IF('Input&amp;Output'!$C$3=31,phase_chart!P304,IF('Input&amp;Output'!$C$3=32,phase_chart!T304,"")))))</f>
        <v>1</v>
      </c>
      <c r="N307" s="205" t="b">
        <f>IF('Input&amp;Output'!$C$3=10,phase_chart!E304,IF('Input&amp;Output'!$C$3=21,phase_chart!I304,IF('Input&amp;Output'!$C$3=22,phase_chart!M304,IF('Input&amp;Output'!$C$3=31,phase_chart!Q304,IF('Input&amp;Output'!$C$3=32,phase_chart!U304,"")))))</f>
        <v>0</v>
      </c>
      <c r="P307" s="159">
        <f ca="1">IF(NOT($J307=0),IF($J307&lt;IF($P306=0,0,VLOOKUP(P306,tbL!$M$37:$Q$43,IF(L307=TRUE,2,4))),IF($J307&gt;=VLOOKUP(P306,tbL!$M$37:$Q$43,IF(L307=TRUE,3,5)),$P306,IF(AND(L306=TRUE,L307=TRUE),$P306,$P306-1)),IF(AND(L307=TRUE,J307=VLOOKUP(P306,tbL!$M$37:$Q$43,IF(L307=TRUE,2,4))),P306,IF($P306+1&gt;$C$12,$C$12,$P306+1))),0)</f>
        <v>1</v>
      </c>
      <c r="Q307" s="159">
        <f t="shared" ca="1" si="124"/>
        <v>1</v>
      </c>
      <c r="R307" s="207">
        <f t="shared" si="141"/>
        <v>0</v>
      </c>
      <c r="S307" s="208"/>
      <c r="T307" s="159">
        <f t="shared" si="142"/>
        <v>0</v>
      </c>
      <c r="U307" s="209" t="str">
        <f ca="1">IF(AND(T307=-1,N307=TRUE),"*",IF(AND(U306="*",N307=TRUE),"*",IF(AND(AND(L307=TRUE,U306="*"),J307&lt;VLOOKUP(V306+1,tbL!$M$38:$O$43,3)),"*","")))</f>
        <v/>
      </c>
      <c r="V307" s="204">
        <f t="shared" ca="1" si="125"/>
        <v>1</v>
      </c>
      <c r="Y307" s="159" t="str">
        <f t="shared" ca="1" si="126"/>
        <v/>
      </c>
      <c r="Z307" s="159" t="str">
        <f t="shared" si="127"/>
        <v/>
      </c>
      <c r="AA307" s="159">
        <f t="shared" ca="1" si="148"/>
        <v>1</v>
      </c>
      <c r="AC307" s="161" t="str">
        <f t="shared" ca="1" si="128"/>
        <v/>
      </c>
      <c r="AD307" s="161">
        <f t="shared" ca="1" si="129"/>
        <v>1</v>
      </c>
      <c r="AE307" s="161" t="str">
        <f t="shared" ca="1" si="150"/>
        <v/>
      </c>
      <c r="AF307" s="161">
        <f t="shared" ca="1" si="130"/>
        <v>1</v>
      </c>
      <c r="AG307" s="161" t="str">
        <f t="shared" ca="1" si="131"/>
        <v/>
      </c>
      <c r="AH307" s="161">
        <f t="shared" ca="1" si="132"/>
        <v>1</v>
      </c>
      <c r="AI307" s="161" t="str">
        <f t="shared" ca="1" si="133"/>
        <v/>
      </c>
      <c r="AJ307" s="161">
        <f t="shared" ca="1" si="134"/>
        <v>1</v>
      </c>
      <c r="AL307" s="161" t="str">
        <f t="shared" ca="1" si="135"/>
        <v/>
      </c>
      <c r="AM307" s="161">
        <f t="shared" ca="1" si="146"/>
        <v>1</v>
      </c>
      <c r="AN307" s="161" t="str">
        <f t="shared" ca="1" si="136"/>
        <v/>
      </c>
      <c r="AO307" s="161">
        <f t="shared" ca="1" si="145"/>
        <v>1</v>
      </c>
      <c r="AP307" s="161" t="str">
        <f t="shared" ca="1" si="137"/>
        <v/>
      </c>
      <c r="AQ307" s="161">
        <f t="shared" ca="1" si="143"/>
        <v>1</v>
      </c>
      <c r="AR307" s="161" t="str">
        <f t="shared" ca="1" si="138"/>
        <v/>
      </c>
      <c r="AS307" s="161">
        <f t="shared" ca="1" si="139"/>
        <v>1</v>
      </c>
      <c r="AT307" s="159" t="str">
        <f t="shared" ca="1" si="149"/>
        <v/>
      </c>
      <c r="AU307" s="210">
        <f t="shared" ca="1" si="123"/>
        <v>14</v>
      </c>
      <c r="AV307" s="209"/>
      <c r="AW307" s="204">
        <f t="shared" si="140"/>
        <v>2104.5833333333326</v>
      </c>
      <c r="AX307" s="159"/>
      <c r="AZ307" s="159"/>
      <c r="BM307" s="207"/>
      <c r="BN307" s="212"/>
      <c r="BP307" s="209"/>
      <c r="BQ307" s="211"/>
      <c r="BR307" s="211"/>
      <c r="BS307" s="211"/>
      <c r="BT307" s="211"/>
      <c r="BU307" s="211"/>
      <c r="BV307" s="211"/>
      <c r="BW307" s="211"/>
      <c r="BX307" s="211"/>
      <c r="BY307" s="211"/>
      <c r="BZ307" s="211"/>
      <c r="CA307" s="209"/>
      <c r="CB307" s="224"/>
      <c r="CC307" s="204"/>
      <c r="CD307" s="204"/>
      <c r="CE307" s="204"/>
      <c r="CF307" s="211"/>
      <c r="CG307" s="211"/>
      <c r="CI307" s="209"/>
      <c r="CJ307" s="209"/>
      <c r="EH307" s="165"/>
      <c r="EI307" s="165"/>
      <c r="EJ307" s="166"/>
      <c r="EK307" s="209"/>
      <c r="EL307" s="211"/>
      <c r="EM307" s="211"/>
      <c r="EN307" s="211"/>
      <c r="EO307" s="211"/>
      <c r="EP307" s="211"/>
      <c r="ES307" s="165"/>
      <c r="ET307" s="165"/>
      <c r="EU307" s="166"/>
      <c r="EV307" s="209"/>
      <c r="EW307" s="211"/>
      <c r="EX307" s="211"/>
      <c r="EY307" s="211"/>
      <c r="EZ307" s="211"/>
      <c r="FA307" s="211"/>
      <c r="FD307" s="165"/>
      <c r="FE307" s="165"/>
      <c r="FF307" s="166"/>
      <c r="FG307" s="209"/>
      <c r="FH307" s="211"/>
      <c r="FI307" s="211"/>
      <c r="FJ307" s="211"/>
      <c r="FK307" s="211"/>
      <c r="FL307" s="211"/>
    </row>
    <row r="308" spans="9:168">
      <c r="I308" s="221">
        <f t="shared" si="144"/>
        <v>304</v>
      </c>
      <c r="J308" s="159">
        <f>'v-t_chart'!C305</f>
        <v>27.2</v>
      </c>
      <c r="K308" s="204">
        <f t="shared" ca="1" si="122"/>
        <v>79.66879999999999</v>
      </c>
      <c r="L308" s="205" t="b">
        <f>IF('Input&amp;Output'!$C$3=10,phase_chart!C305,IF('Input&amp;Output'!$C$3=21,phase_chart!G305,IF('Input&amp;Output'!$C$3=22,phase_chart!K305,IF('Input&amp;Output'!$C$3=31,phase_chart!O305,IF('Input&amp;Output'!$C$3=32,phase_chart!S305,"")))))</f>
        <v>0</v>
      </c>
      <c r="M308" s="206" t="b">
        <f>IF('Input&amp;Output'!$C$3=10,phase_chart!D305,IF('Input&amp;Output'!$C$3=21,phase_chart!H305,IF('Input&amp;Output'!$C$3=22,phase_chart!L305,IF('Input&amp;Output'!$C$3=31,phase_chart!P305,IF('Input&amp;Output'!$C$3=32,phase_chart!T305,"")))))</f>
        <v>1</v>
      </c>
      <c r="N308" s="205" t="b">
        <f>IF('Input&amp;Output'!$C$3=10,phase_chart!E305,IF('Input&amp;Output'!$C$3=21,phase_chart!I305,IF('Input&amp;Output'!$C$3=22,phase_chart!M305,IF('Input&amp;Output'!$C$3=31,phase_chart!Q305,IF('Input&amp;Output'!$C$3=32,phase_chart!U305,"")))))</f>
        <v>0</v>
      </c>
      <c r="P308" s="159">
        <f ca="1">IF(NOT($J308=0),IF($J308&lt;IF($P307=0,0,VLOOKUP(P307,tbL!$M$37:$Q$43,IF(L308=TRUE,2,4))),IF($J308&gt;=VLOOKUP(P307,tbL!$M$37:$Q$43,IF(L308=TRUE,3,5)),$P307,IF(AND(L307=TRUE,L308=TRUE),$P307,$P307-1)),IF(AND(L308=TRUE,J308=VLOOKUP(P307,tbL!$M$37:$Q$43,IF(L308=TRUE,2,4))),P307,IF($P307+1&gt;$C$12,$C$12,$P307+1))),0)</f>
        <v>1</v>
      </c>
      <c r="Q308" s="159">
        <f t="shared" ca="1" si="124"/>
        <v>1</v>
      </c>
      <c r="R308" s="207">
        <f t="shared" si="141"/>
        <v>0</v>
      </c>
      <c r="S308" s="208"/>
      <c r="T308" s="159">
        <f t="shared" si="142"/>
        <v>0</v>
      </c>
      <c r="U308" s="209" t="str">
        <f ca="1">IF(AND(T308=-1,N308=TRUE),"*",IF(AND(U307="*",N308=TRUE),"*",IF(AND(AND(L308=TRUE,U307="*"),J308&lt;VLOOKUP(V307+1,tbL!$M$38:$O$43,3)),"*","")))</f>
        <v/>
      </c>
      <c r="V308" s="204">
        <f t="shared" ca="1" si="125"/>
        <v>1</v>
      </c>
      <c r="Y308" s="159" t="str">
        <f t="shared" ca="1" si="126"/>
        <v/>
      </c>
      <c r="Z308" s="159" t="str">
        <f t="shared" si="127"/>
        <v/>
      </c>
      <c r="AA308" s="159">
        <f t="shared" ca="1" si="148"/>
        <v>1</v>
      </c>
      <c r="AC308" s="161" t="str">
        <f t="shared" ca="1" si="128"/>
        <v/>
      </c>
      <c r="AD308" s="161">
        <f t="shared" ca="1" si="129"/>
        <v>1</v>
      </c>
      <c r="AE308" s="161" t="str">
        <f t="shared" ca="1" si="150"/>
        <v/>
      </c>
      <c r="AF308" s="161">
        <f t="shared" ca="1" si="130"/>
        <v>1</v>
      </c>
      <c r="AG308" s="161" t="str">
        <f t="shared" ca="1" si="131"/>
        <v/>
      </c>
      <c r="AH308" s="161">
        <f t="shared" ca="1" si="132"/>
        <v>1</v>
      </c>
      <c r="AI308" s="161" t="str">
        <f t="shared" ca="1" si="133"/>
        <v/>
      </c>
      <c r="AJ308" s="161">
        <f t="shared" ca="1" si="134"/>
        <v>1</v>
      </c>
      <c r="AL308" s="161" t="str">
        <f t="shared" ca="1" si="135"/>
        <v/>
      </c>
      <c r="AM308" s="161">
        <f t="shared" ca="1" si="146"/>
        <v>1</v>
      </c>
      <c r="AN308" s="161" t="str">
        <f t="shared" ca="1" si="136"/>
        <v/>
      </c>
      <c r="AO308" s="161">
        <f t="shared" ca="1" si="145"/>
        <v>1</v>
      </c>
      <c r="AP308" s="161" t="str">
        <f t="shared" ca="1" si="137"/>
        <v/>
      </c>
      <c r="AQ308" s="161">
        <f t="shared" ca="1" si="143"/>
        <v>1</v>
      </c>
      <c r="AR308" s="161" t="str">
        <f t="shared" ca="1" si="138"/>
        <v/>
      </c>
      <c r="AS308" s="161">
        <f t="shared" ca="1" si="139"/>
        <v>1</v>
      </c>
      <c r="AT308" s="159" t="str">
        <f t="shared" ca="1" si="149"/>
        <v/>
      </c>
      <c r="AU308" s="210">
        <f t="shared" ca="1" si="123"/>
        <v>14</v>
      </c>
      <c r="AV308" s="209"/>
      <c r="AW308" s="204">
        <f t="shared" si="140"/>
        <v>2112.1388888888882</v>
      </c>
      <c r="AX308" s="159"/>
      <c r="AZ308" s="159"/>
      <c r="BM308" s="207"/>
      <c r="BN308" s="212"/>
      <c r="BP308" s="209"/>
      <c r="BQ308" s="211"/>
      <c r="BR308" s="211"/>
      <c r="BS308" s="211"/>
      <c r="BT308" s="211"/>
      <c r="BU308" s="211"/>
      <c r="BV308" s="211"/>
      <c r="BW308" s="211"/>
      <c r="BX308" s="211"/>
      <c r="BY308" s="211"/>
      <c r="BZ308" s="211"/>
      <c r="CA308" s="209"/>
      <c r="CB308" s="224"/>
      <c r="CC308" s="204"/>
      <c r="CD308" s="204"/>
      <c r="CE308" s="204"/>
      <c r="CF308" s="211"/>
      <c r="CG308" s="211"/>
      <c r="CI308" s="209"/>
      <c r="CJ308" s="209"/>
      <c r="EH308" s="165"/>
      <c r="EI308" s="165"/>
      <c r="EJ308" s="166"/>
      <c r="EK308" s="209"/>
      <c r="EL308" s="211"/>
      <c r="EM308" s="211"/>
      <c r="EN308" s="211"/>
      <c r="EO308" s="211"/>
      <c r="EP308" s="211"/>
      <c r="ES308" s="165"/>
      <c r="ET308" s="165"/>
      <c r="EU308" s="166"/>
      <c r="EV308" s="209"/>
      <c r="EW308" s="211"/>
      <c r="EX308" s="211"/>
      <c r="EY308" s="211"/>
      <c r="EZ308" s="211"/>
      <c r="FA308" s="211"/>
      <c r="FD308" s="165"/>
      <c r="FE308" s="165"/>
      <c r="FF308" s="166"/>
      <c r="FG308" s="209"/>
      <c r="FH308" s="211"/>
      <c r="FI308" s="211"/>
      <c r="FJ308" s="211"/>
      <c r="FK308" s="211"/>
      <c r="FL308" s="211"/>
    </row>
    <row r="309" spans="9:168">
      <c r="I309" s="221">
        <f t="shared" si="144"/>
        <v>305</v>
      </c>
      <c r="J309" s="159">
        <f>'v-t_chart'!C306</f>
        <v>26.9</v>
      </c>
      <c r="K309" s="204">
        <f t="shared" ca="1" si="122"/>
        <v>78.790099999999995</v>
      </c>
      <c r="L309" s="205" t="b">
        <f>IF('Input&amp;Output'!$C$3=10,phase_chart!C306,IF('Input&amp;Output'!$C$3=21,phase_chart!G306,IF('Input&amp;Output'!$C$3=22,phase_chart!K306,IF('Input&amp;Output'!$C$3=31,phase_chart!O306,IF('Input&amp;Output'!$C$3=32,phase_chart!S306,"")))))</f>
        <v>0</v>
      </c>
      <c r="M309" s="206" t="b">
        <f>IF('Input&amp;Output'!$C$3=10,phase_chart!D306,IF('Input&amp;Output'!$C$3=21,phase_chart!H306,IF('Input&amp;Output'!$C$3=22,phase_chart!L306,IF('Input&amp;Output'!$C$3=31,phase_chart!P306,IF('Input&amp;Output'!$C$3=32,phase_chart!T306,"")))))</f>
        <v>1</v>
      </c>
      <c r="N309" s="205" t="b">
        <f>IF('Input&amp;Output'!$C$3=10,phase_chart!E306,IF('Input&amp;Output'!$C$3=21,phase_chart!I306,IF('Input&amp;Output'!$C$3=22,phase_chart!M306,IF('Input&amp;Output'!$C$3=31,phase_chart!Q306,IF('Input&amp;Output'!$C$3=32,phase_chart!U306,"")))))</f>
        <v>0</v>
      </c>
      <c r="P309" s="159">
        <f ca="1">IF(NOT($J309=0),IF($J309&lt;IF($P308=0,0,VLOOKUP(P308,tbL!$M$37:$Q$43,IF(L309=TRUE,2,4))),IF($J309&gt;=VLOOKUP(P308,tbL!$M$37:$Q$43,IF(L309=TRUE,3,5)),$P308,IF(AND(L308=TRUE,L309=TRUE),$P308,$P308-1)),IF(AND(L309=TRUE,J309=VLOOKUP(P308,tbL!$M$37:$Q$43,IF(L309=TRUE,2,4))),P308,IF($P308+1&gt;$C$12,$C$12,$P308+1))),0)</f>
        <v>1</v>
      </c>
      <c r="Q309" s="159">
        <f t="shared" ca="1" si="124"/>
        <v>1</v>
      </c>
      <c r="R309" s="207">
        <f t="shared" si="141"/>
        <v>0</v>
      </c>
      <c r="S309" s="208"/>
      <c r="T309" s="159">
        <f t="shared" si="142"/>
        <v>0</v>
      </c>
      <c r="U309" s="209" t="str">
        <f ca="1">IF(AND(T309=-1,N309=TRUE),"*",IF(AND(U308="*",N309=TRUE),"*",IF(AND(AND(L309=TRUE,U308="*"),J309&lt;VLOOKUP(V308+1,tbL!$M$38:$O$43,3)),"*","")))</f>
        <v/>
      </c>
      <c r="V309" s="204">
        <f t="shared" ca="1" si="125"/>
        <v>1</v>
      </c>
      <c r="Y309" s="159" t="str">
        <f t="shared" ca="1" si="126"/>
        <v/>
      </c>
      <c r="Z309" s="159" t="str">
        <f t="shared" si="127"/>
        <v/>
      </c>
      <c r="AA309" s="159">
        <f t="shared" ca="1" si="148"/>
        <v>1</v>
      </c>
      <c r="AC309" s="161" t="str">
        <f t="shared" ca="1" si="128"/>
        <v/>
      </c>
      <c r="AD309" s="161">
        <f t="shared" ca="1" si="129"/>
        <v>1</v>
      </c>
      <c r="AE309" s="161" t="str">
        <f t="shared" ca="1" si="150"/>
        <v/>
      </c>
      <c r="AF309" s="161">
        <f t="shared" ca="1" si="130"/>
        <v>1</v>
      </c>
      <c r="AG309" s="161" t="str">
        <f t="shared" ca="1" si="131"/>
        <v/>
      </c>
      <c r="AH309" s="161">
        <f t="shared" ca="1" si="132"/>
        <v>1</v>
      </c>
      <c r="AI309" s="161" t="str">
        <f t="shared" ca="1" si="133"/>
        <v/>
      </c>
      <c r="AJ309" s="161">
        <f t="shared" ca="1" si="134"/>
        <v>1</v>
      </c>
      <c r="AL309" s="161" t="str">
        <f t="shared" ca="1" si="135"/>
        <v/>
      </c>
      <c r="AM309" s="161">
        <f t="shared" ca="1" si="146"/>
        <v>1</v>
      </c>
      <c r="AN309" s="161" t="str">
        <f t="shared" ca="1" si="136"/>
        <v/>
      </c>
      <c r="AO309" s="161">
        <f t="shared" ca="1" si="145"/>
        <v>1</v>
      </c>
      <c r="AP309" s="161" t="str">
        <f t="shared" ca="1" si="137"/>
        <v/>
      </c>
      <c r="AQ309" s="161">
        <f t="shared" ca="1" si="143"/>
        <v>1</v>
      </c>
      <c r="AR309" s="161" t="str">
        <f t="shared" ca="1" si="138"/>
        <v/>
      </c>
      <c r="AS309" s="161">
        <f t="shared" ca="1" si="139"/>
        <v>1</v>
      </c>
      <c r="AT309" s="159" t="str">
        <f t="shared" ca="1" si="149"/>
        <v/>
      </c>
      <c r="AU309" s="210">
        <f t="shared" ca="1" si="123"/>
        <v>14</v>
      </c>
      <c r="AV309" s="209"/>
      <c r="AW309" s="204">
        <f t="shared" si="140"/>
        <v>2119.6111111111104</v>
      </c>
      <c r="AX309" s="159"/>
      <c r="AZ309" s="159"/>
      <c r="BM309" s="207"/>
      <c r="BN309" s="212"/>
      <c r="BP309" s="209"/>
      <c r="BQ309" s="211"/>
      <c r="BR309" s="211"/>
      <c r="BS309" s="211"/>
      <c r="BT309" s="211"/>
      <c r="BU309" s="211"/>
      <c r="BV309" s="211"/>
      <c r="BW309" s="211"/>
      <c r="BX309" s="211"/>
      <c r="BY309" s="211"/>
      <c r="BZ309" s="211"/>
      <c r="CA309" s="209"/>
      <c r="CB309" s="224"/>
      <c r="CC309" s="204"/>
      <c r="CD309" s="204"/>
      <c r="CE309" s="204"/>
      <c r="CF309" s="211"/>
      <c r="CG309" s="211"/>
      <c r="CI309" s="209"/>
      <c r="CJ309" s="209"/>
      <c r="EH309" s="165"/>
      <c r="EI309" s="165"/>
      <c r="EJ309" s="166"/>
      <c r="EK309" s="209"/>
      <c r="EL309" s="211"/>
      <c r="EM309" s="211"/>
      <c r="EN309" s="211"/>
      <c r="EO309" s="211"/>
      <c r="EP309" s="211"/>
      <c r="ES309" s="165"/>
      <c r="ET309" s="165"/>
      <c r="EU309" s="166"/>
      <c r="EV309" s="209"/>
      <c r="EW309" s="211"/>
      <c r="EX309" s="211"/>
      <c r="EY309" s="211"/>
      <c r="EZ309" s="211"/>
      <c r="FA309" s="211"/>
      <c r="FD309" s="165"/>
      <c r="FE309" s="165"/>
      <c r="FF309" s="166"/>
      <c r="FG309" s="209"/>
      <c r="FH309" s="211"/>
      <c r="FI309" s="211"/>
      <c r="FJ309" s="211"/>
      <c r="FK309" s="211"/>
      <c r="FL309" s="211"/>
    </row>
    <row r="310" spans="9:168">
      <c r="I310" s="221">
        <f t="shared" si="144"/>
        <v>306</v>
      </c>
      <c r="J310" s="159">
        <f>'v-t_chart'!C307</f>
        <v>26.5</v>
      </c>
      <c r="K310" s="204">
        <f t="shared" ca="1" si="122"/>
        <v>77.618499999999997</v>
      </c>
      <c r="L310" s="205" t="b">
        <f>IF('Input&amp;Output'!$C$3=10,phase_chart!C307,IF('Input&amp;Output'!$C$3=21,phase_chart!G307,IF('Input&amp;Output'!$C$3=22,phase_chart!K307,IF('Input&amp;Output'!$C$3=31,phase_chart!O307,IF('Input&amp;Output'!$C$3=32,phase_chart!S307,"")))))</f>
        <v>0</v>
      </c>
      <c r="M310" s="206" t="b">
        <f>IF('Input&amp;Output'!$C$3=10,phase_chart!D307,IF('Input&amp;Output'!$C$3=21,phase_chart!H307,IF('Input&amp;Output'!$C$3=22,phase_chart!L307,IF('Input&amp;Output'!$C$3=31,phase_chart!P307,IF('Input&amp;Output'!$C$3=32,phase_chart!T307,"")))))</f>
        <v>1</v>
      </c>
      <c r="N310" s="205" t="b">
        <f>IF('Input&amp;Output'!$C$3=10,phase_chart!E307,IF('Input&amp;Output'!$C$3=21,phase_chart!I307,IF('Input&amp;Output'!$C$3=22,phase_chart!M307,IF('Input&amp;Output'!$C$3=31,phase_chart!Q307,IF('Input&amp;Output'!$C$3=32,phase_chart!U307,"")))))</f>
        <v>0</v>
      </c>
      <c r="P310" s="159">
        <f ca="1">IF(NOT($J310=0),IF($J310&lt;IF($P309=0,0,VLOOKUP(P309,tbL!$M$37:$Q$43,IF(L310=TRUE,2,4))),IF($J310&gt;=VLOOKUP(P309,tbL!$M$37:$Q$43,IF(L310=TRUE,3,5)),$P309,IF(AND(L309=TRUE,L310=TRUE),$P309,$P309-1)),IF(AND(L310=TRUE,J310=VLOOKUP(P309,tbL!$M$37:$Q$43,IF(L310=TRUE,2,4))),P309,IF($P309+1&gt;$C$12,$C$12,$P309+1))),0)</f>
        <v>1</v>
      </c>
      <c r="Q310" s="159">
        <f t="shared" ca="1" si="124"/>
        <v>1</v>
      </c>
      <c r="R310" s="207">
        <f t="shared" si="141"/>
        <v>0</v>
      </c>
      <c r="S310" s="208"/>
      <c r="T310" s="159">
        <f t="shared" si="142"/>
        <v>0</v>
      </c>
      <c r="U310" s="209" t="str">
        <f ca="1">IF(AND(T310=-1,N310=TRUE),"*",IF(AND(U309="*",N310=TRUE),"*",IF(AND(AND(L310=TRUE,U309="*"),J310&lt;VLOOKUP(V309+1,tbL!$M$38:$O$43,3)),"*","")))</f>
        <v/>
      </c>
      <c r="V310" s="204">
        <f t="shared" ca="1" si="125"/>
        <v>1</v>
      </c>
      <c r="Y310" s="159" t="str">
        <f t="shared" ca="1" si="126"/>
        <v/>
      </c>
      <c r="Z310" s="159" t="str">
        <f t="shared" si="127"/>
        <v/>
      </c>
      <c r="AA310" s="159">
        <f t="shared" ca="1" si="148"/>
        <v>1</v>
      </c>
      <c r="AC310" s="161" t="str">
        <f t="shared" ca="1" si="128"/>
        <v/>
      </c>
      <c r="AD310" s="161">
        <f t="shared" ca="1" si="129"/>
        <v>1</v>
      </c>
      <c r="AE310" s="161" t="str">
        <f t="shared" ca="1" si="150"/>
        <v/>
      </c>
      <c r="AF310" s="161">
        <f t="shared" ca="1" si="130"/>
        <v>1</v>
      </c>
      <c r="AG310" s="161" t="str">
        <f t="shared" ca="1" si="131"/>
        <v/>
      </c>
      <c r="AH310" s="161">
        <f t="shared" ca="1" si="132"/>
        <v>1</v>
      </c>
      <c r="AI310" s="161" t="str">
        <f t="shared" ca="1" si="133"/>
        <v/>
      </c>
      <c r="AJ310" s="161">
        <f t="shared" ca="1" si="134"/>
        <v>1</v>
      </c>
      <c r="AL310" s="161" t="str">
        <f t="shared" ca="1" si="135"/>
        <v/>
      </c>
      <c r="AM310" s="161">
        <f t="shared" ca="1" si="146"/>
        <v>1</v>
      </c>
      <c r="AN310" s="161" t="str">
        <f t="shared" ca="1" si="136"/>
        <v/>
      </c>
      <c r="AO310" s="161">
        <f t="shared" ca="1" si="145"/>
        <v>1</v>
      </c>
      <c r="AP310" s="161" t="str">
        <f t="shared" ca="1" si="137"/>
        <v/>
      </c>
      <c r="AQ310" s="161">
        <f t="shared" ca="1" si="143"/>
        <v>1</v>
      </c>
      <c r="AR310" s="161" t="str">
        <f t="shared" ca="1" si="138"/>
        <v/>
      </c>
      <c r="AS310" s="161">
        <f t="shared" ca="1" si="139"/>
        <v>1</v>
      </c>
      <c r="AT310" s="159" t="str">
        <f t="shared" ca="1" si="149"/>
        <v/>
      </c>
      <c r="AU310" s="210">
        <f t="shared" ca="1" si="123"/>
        <v>14</v>
      </c>
      <c r="AV310" s="209"/>
      <c r="AW310" s="204">
        <f t="shared" si="140"/>
        <v>2126.9722222222217</v>
      </c>
      <c r="AX310" s="159"/>
      <c r="AZ310" s="159"/>
      <c r="BM310" s="207"/>
      <c r="BN310" s="212"/>
      <c r="BP310" s="209"/>
      <c r="BQ310" s="211"/>
      <c r="BR310" s="211"/>
      <c r="BS310" s="211"/>
      <c r="BT310" s="211"/>
      <c r="BU310" s="211"/>
      <c r="BV310" s="211"/>
      <c r="BW310" s="211"/>
      <c r="BX310" s="211"/>
      <c r="BY310" s="211"/>
      <c r="BZ310" s="211"/>
      <c r="CA310" s="209"/>
      <c r="CB310" s="224"/>
      <c r="CC310" s="204"/>
      <c r="CD310" s="204"/>
      <c r="CE310" s="204"/>
      <c r="CF310" s="211"/>
      <c r="CG310" s="211"/>
      <c r="CI310" s="209"/>
      <c r="CJ310" s="209"/>
      <c r="EH310" s="165"/>
      <c r="EI310" s="165"/>
      <c r="EJ310" s="166"/>
      <c r="EK310" s="209"/>
      <c r="EL310" s="211"/>
      <c r="EM310" s="211"/>
      <c r="EN310" s="211"/>
      <c r="EO310" s="211"/>
      <c r="EP310" s="211"/>
      <c r="ES310" s="165"/>
      <c r="ET310" s="165"/>
      <c r="EU310" s="166"/>
      <c r="EV310" s="209"/>
      <c r="EW310" s="211"/>
      <c r="EX310" s="211"/>
      <c r="EY310" s="211"/>
      <c r="EZ310" s="211"/>
      <c r="FA310" s="211"/>
      <c r="FD310" s="165"/>
      <c r="FE310" s="165"/>
      <c r="FF310" s="166"/>
      <c r="FG310" s="209"/>
      <c r="FH310" s="211"/>
      <c r="FI310" s="211"/>
      <c r="FJ310" s="211"/>
      <c r="FK310" s="211"/>
      <c r="FL310" s="211"/>
    </row>
    <row r="311" spans="9:168">
      <c r="I311" s="221">
        <f t="shared" si="144"/>
        <v>307</v>
      </c>
      <c r="J311" s="159">
        <f>'v-t_chart'!C308</f>
        <v>26.1</v>
      </c>
      <c r="K311" s="204">
        <f t="shared" ca="1" si="122"/>
        <v>76.446899999999999</v>
      </c>
      <c r="L311" s="205" t="b">
        <f>IF('Input&amp;Output'!$C$3=10,phase_chart!C308,IF('Input&amp;Output'!$C$3=21,phase_chart!G308,IF('Input&amp;Output'!$C$3=22,phase_chart!K308,IF('Input&amp;Output'!$C$3=31,phase_chart!O308,IF('Input&amp;Output'!$C$3=32,phase_chart!S308,"")))))</f>
        <v>0</v>
      </c>
      <c r="M311" s="206" t="b">
        <f>IF('Input&amp;Output'!$C$3=10,phase_chart!D308,IF('Input&amp;Output'!$C$3=21,phase_chart!H308,IF('Input&amp;Output'!$C$3=22,phase_chart!L308,IF('Input&amp;Output'!$C$3=31,phase_chart!P308,IF('Input&amp;Output'!$C$3=32,phase_chart!T308,"")))))</f>
        <v>1</v>
      </c>
      <c r="N311" s="205" t="b">
        <f>IF('Input&amp;Output'!$C$3=10,phase_chart!E308,IF('Input&amp;Output'!$C$3=21,phase_chart!I308,IF('Input&amp;Output'!$C$3=22,phase_chart!M308,IF('Input&amp;Output'!$C$3=31,phase_chart!Q308,IF('Input&amp;Output'!$C$3=32,phase_chart!U308,"")))))</f>
        <v>0</v>
      </c>
      <c r="P311" s="159">
        <f ca="1">IF(NOT($J311=0),IF($J311&lt;IF($P310=0,0,VLOOKUP(P310,tbL!$M$37:$Q$43,IF(L311=TRUE,2,4))),IF($J311&gt;=VLOOKUP(P310,tbL!$M$37:$Q$43,IF(L311=TRUE,3,5)),$P310,IF(AND(L310=TRUE,L311=TRUE),$P310,$P310-1)),IF(AND(L311=TRUE,J311=VLOOKUP(P310,tbL!$M$37:$Q$43,IF(L311=TRUE,2,4))),P310,IF($P310+1&gt;$C$12,$C$12,$P310+1))),0)</f>
        <v>1</v>
      </c>
      <c r="Q311" s="159">
        <f t="shared" ca="1" si="124"/>
        <v>1</v>
      </c>
      <c r="R311" s="207">
        <f t="shared" si="141"/>
        <v>0</v>
      </c>
      <c r="S311" s="208"/>
      <c r="T311" s="159">
        <f t="shared" si="142"/>
        <v>0</v>
      </c>
      <c r="U311" s="209" t="str">
        <f ca="1">IF(AND(T311=-1,N311=TRUE),"*",IF(AND(U310="*",N311=TRUE),"*",IF(AND(AND(L311=TRUE,U310="*"),J311&lt;VLOOKUP(V310+1,tbL!$M$38:$O$43,3)),"*","")))</f>
        <v/>
      </c>
      <c r="V311" s="204">
        <f t="shared" ca="1" si="125"/>
        <v>1</v>
      </c>
      <c r="Y311" s="159" t="str">
        <f t="shared" ca="1" si="126"/>
        <v/>
      </c>
      <c r="Z311" s="159" t="str">
        <f t="shared" si="127"/>
        <v/>
      </c>
      <c r="AA311" s="159">
        <f t="shared" ca="1" si="148"/>
        <v>1</v>
      </c>
      <c r="AC311" s="161" t="str">
        <f t="shared" ca="1" si="128"/>
        <v/>
      </c>
      <c r="AD311" s="161">
        <f t="shared" ca="1" si="129"/>
        <v>1</v>
      </c>
      <c r="AE311" s="161" t="str">
        <f t="shared" ca="1" si="150"/>
        <v/>
      </c>
      <c r="AF311" s="161">
        <f t="shared" ca="1" si="130"/>
        <v>1</v>
      </c>
      <c r="AG311" s="161" t="str">
        <f t="shared" ca="1" si="131"/>
        <v/>
      </c>
      <c r="AH311" s="161">
        <f t="shared" ca="1" si="132"/>
        <v>1</v>
      </c>
      <c r="AI311" s="161" t="str">
        <f t="shared" ca="1" si="133"/>
        <v/>
      </c>
      <c r="AJ311" s="161">
        <f t="shared" ca="1" si="134"/>
        <v>1</v>
      </c>
      <c r="AL311" s="161" t="str">
        <f t="shared" ca="1" si="135"/>
        <v/>
      </c>
      <c r="AM311" s="161">
        <f t="shared" ca="1" si="146"/>
        <v>1</v>
      </c>
      <c r="AN311" s="161" t="str">
        <f t="shared" ca="1" si="136"/>
        <v/>
      </c>
      <c r="AO311" s="161">
        <f t="shared" ca="1" si="145"/>
        <v>1</v>
      </c>
      <c r="AP311" s="161" t="str">
        <f t="shared" ca="1" si="137"/>
        <v/>
      </c>
      <c r="AQ311" s="161">
        <f t="shared" ca="1" si="143"/>
        <v>1</v>
      </c>
      <c r="AR311" s="161" t="str">
        <f t="shared" ca="1" si="138"/>
        <v/>
      </c>
      <c r="AS311" s="161">
        <f t="shared" ca="1" si="139"/>
        <v>1</v>
      </c>
      <c r="AT311" s="159" t="str">
        <f t="shared" ca="1" si="149"/>
        <v/>
      </c>
      <c r="AU311" s="210">
        <f t="shared" ca="1" si="123"/>
        <v>14</v>
      </c>
      <c r="AV311" s="209"/>
      <c r="AW311" s="204">
        <f t="shared" si="140"/>
        <v>2134.2222222222217</v>
      </c>
      <c r="AX311" s="159"/>
      <c r="AZ311" s="159"/>
      <c r="BM311" s="207"/>
      <c r="BN311" s="212"/>
      <c r="BP311" s="209"/>
      <c r="BQ311" s="211"/>
      <c r="BR311" s="211"/>
      <c r="BS311" s="211"/>
      <c r="BT311" s="211"/>
      <c r="BU311" s="211"/>
      <c r="BV311" s="211"/>
      <c r="BW311" s="211"/>
      <c r="BX311" s="211"/>
      <c r="BY311" s="211"/>
      <c r="BZ311" s="211"/>
      <c r="CA311" s="209"/>
      <c r="CB311" s="224"/>
      <c r="CC311" s="204"/>
      <c r="CD311" s="204"/>
      <c r="CE311" s="204"/>
      <c r="CF311" s="211"/>
      <c r="CG311" s="211"/>
      <c r="CI311" s="209"/>
      <c r="CJ311" s="209"/>
      <c r="EH311" s="165"/>
      <c r="EI311" s="165"/>
      <c r="EJ311" s="166"/>
      <c r="EK311" s="209"/>
      <c r="EL311" s="211"/>
      <c r="EM311" s="211"/>
      <c r="EN311" s="211"/>
      <c r="EO311" s="211"/>
      <c r="EP311" s="211"/>
      <c r="ES311" s="165"/>
      <c r="ET311" s="165"/>
      <c r="EU311" s="166"/>
      <c r="EV311" s="209"/>
      <c r="EW311" s="211"/>
      <c r="EX311" s="211"/>
      <c r="EY311" s="211"/>
      <c r="EZ311" s="211"/>
      <c r="FA311" s="211"/>
      <c r="FD311" s="165"/>
      <c r="FE311" s="165"/>
      <c r="FF311" s="166"/>
      <c r="FG311" s="209"/>
      <c r="FH311" s="211"/>
      <c r="FI311" s="211"/>
      <c r="FJ311" s="211"/>
      <c r="FK311" s="211"/>
      <c r="FL311" s="211"/>
    </row>
    <row r="312" spans="9:168">
      <c r="I312" s="221">
        <f t="shared" si="144"/>
        <v>308</v>
      </c>
      <c r="J312" s="159">
        <f>'v-t_chart'!C309</f>
        <v>25.7</v>
      </c>
      <c r="K312" s="204">
        <f t="shared" ca="1" si="122"/>
        <v>75.275299999999987</v>
      </c>
      <c r="L312" s="205" t="b">
        <f>IF('Input&amp;Output'!$C$3=10,phase_chart!C309,IF('Input&amp;Output'!$C$3=21,phase_chart!G309,IF('Input&amp;Output'!$C$3=22,phase_chart!K309,IF('Input&amp;Output'!$C$3=31,phase_chart!O309,IF('Input&amp;Output'!$C$3=32,phase_chart!S309,"")))))</f>
        <v>0</v>
      </c>
      <c r="M312" s="206" t="b">
        <f>IF('Input&amp;Output'!$C$3=10,phase_chart!D309,IF('Input&amp;Output'!$C$3=21,phase_chart!H309,IF('Input&amp;Output'!$C$3=22,phase_chart!L309,IF('Input&amp;Output'!$C$3=31,phase_chart!P309,IF('Input&amp;Output'!$C$3=32,phase_chart!T309,"")))))</f>
        <v>1</v>
      </c>
      <c r="N312" s="205" t="b">
        <f>IF('Input&amp;Output'!$C$3=10,phase_chart!E309,IF('Input&amp;Output'!$C$3=21,phase_chart!I309,IF('Input&amp;Output'!$C$3=22,phase_chart!M309,IF('Input&amp;Output'!$C$3=31,phase_chart!Q309,IF('Input&amp;Output'!$C$3=32,phase_chart!U309,"")))))</f>
        <v>0</v>
      </c>
      <c r="P312" s="159">
        <f ca="1">IF(NOT($J312=0),IF($J312&lt;IF($P311=0,0,VLOOKUP(P311,tbL!$M$37:$Q$43,IF(L312=TRUE,2,4))),IF($J312&gt;=VLOOKUP(P311,tbL!$M$37:$Q$43,IF(L312=TRUE,3,5)),$P311,IF(AND(L311=TRUE,L312=TRUE),$P311,$P311-1)),IF(AND(L312=TRUE,J312=VLOOKUP(P311,tbL!$M$37:$Q$43,IF(L312=TRUE,2,4))),P311,IF($P311+1&gt;$C$12,$C$12,$P311+1))),0)</f>
        <v>1</v>
      </c>
      <c r="Q312" s="159">
        <f t="shared" ca="1" si="124"/>
        <v>1</v>
      </c>
      <c r="R312" s="207">
        <f t="shared" si="141"/>
        <v>0</v>
      </c>
      <c r="S312" s="208"/>
      <c r="T312" s="159">
        <f t="shared" si="142"/>
        <v>0</v>
      </c>
      <c r="U312" s="209" t="str">
        <f ca="1">IF(AND(T312=-1,N312=TRUE),"*",IF(AND(U311="*",N312=TRUE),"*",IF(AND(AND(L312=TRUE,U311="*"),J312&lt;VLOOKUP(V311+1,tbL!$M$38:$O$43,3)),"*","")))</f>
        <v/>
      </c>
      <c r="V312" s="204">
        <f t="shared" ca="1" si="125"/>
        <v>1</v>
      </c>
      <c r="Y312" s="159" t="str">
        <f t="shared" ca="1" si="126"/>
        <v/>
      </c>
      <c r="Z312" s="159" t="str">
        <f t="shared" si="127"/>
        <v/>
      </c>
      <c r="AA312" s="159">
        <f t="shared" ca="1" si="148"/>
        <v>1</v>
      </c>
      <c r="AC312" s="161" t="str">
        <f t="shared" ca="1" si="128"/>
        <v/>
      </c>
      <c r="AD312" s="161">
        <f t="shared" ca="1" si="129"/>
        <v>1</v>
      </c>
      <c r="AE312" s="161" t="str">
        <f t="shared" ca="1" si="150"/>
        <v/>
      </c>
      <c r="AF312" s="161">
        <f t="shared" ca="1" si="130"/>
        <v>1</v>
      </c>
      <c r="AG312" s="161" t="str">
        <f t="shared" ca="1" si="131"/>
        <v/>
      </c>
      <c r="AH312" s="161">
        <f t="shared" ca="1" si="132"/>
        <v>1</v>
      </c>
      <c r="AI312" s="161" t="str">
        <f t="shared" ca="1" si="133"/>
        <v/>
      </c>
      <c r="AJ312" s="161">
        <f t="shared" ca="1" si="134"/>
        <v>1</v>
      </c>
      <c r="AL312" s="161" t="str">
        <f t="shared" ca="1" si="135"/>
        <v/>
      </c>
      <c r="AM312" s="161">
        <f t="shared" ca="1" si="146"/>
        <v>1</v>
      </c>
      <c r="AN312" s="161" t="str">
        <f t="shared" ca="1" si="136"/>
        <v/>
      </c>
      <c r="AO312" s="161">
        <f t="shared" ca="1" si="145"/>
        <v>1</v>
      </c>
      <c r="AP312" s="161" t="str">
        <f t="shared" ca="1" si="137"/>
        <v/>
      </c>
      <c r="AQ312" s="161">
        <f t="shared" ca="1" si="143"/>
        <v>1</v>
      </c>
      <c r="AR312" s="161" t="str">
        <f t="shared" ca="1" si="138"/>
        <v/>
      </c>
      <c r="AS312" s="161">
        <f t="shared" ca="1" si="139"/>
        <v>1</v>
      </c>
      <c r="AT312" s="159" t="str">
        <f t="shared" ca="1" si="149"/>
        <v/>
      </c>
      <c r="AU312" s="210">
        <f t="shared" ca="1" si="123"/>
        <v>14</v>
      </c>
      <c r="AV312" s="209"/>
      <c r="AW312" s="204">
        <f t="shared" si="140"/>
        <v>2141.3611111111104</v>
      </c>
      <c r="AX312" s="159"/>
      <c r="AZ312" s="159"/>
      <c r="BM312" s="207"/>
      <c r="BN312" s="212"/>
      <c r="BP312" s="209"/>
      <c r="BQ312" s="211"/>
      <c r="BR312" s="211"/>
      <c r="BS312" s="211"/>
      <c r="BT312" s="211"/>
      <c r="BU312" s="211"/>
      <c r="BV312" s="211"/>
      <c r="BW312" s="211"/>
      <c r="BX312" s="211"/>
      <c r="BY312" s="211"/>
      <c r="BZ312" s="211"/>
      <c r="CA312" s="209"/>
      <c r="CB312" s="224"/>
      <c r="CC312" s="204"/>
      <c r="CD312" s="204"/>
      <c r="CE312" s="204"/>
      <c r="CF312" s="211"/>
      <c r="CG312" s="211"/>
      <c r="CI312" s="209"/>
      <c r="CJ312" s="209"/>
      <c r="EH312" s="165"/>
      <c r="EI312" s="165"/>
      <c r="EJ312" s="166"/>
      <c r="EK312" s="209"/>
      <c r="EL312" s="211"/>
      <c r="EM312" s="211"/>
      <c r="EN312" s="211"/>
      <c r="EO312" s="211"/>
      <c r="EP312" s="211"/>
      <c r="ES312" s="165"/>
      <c r="ET312" s="165"/>
      <c r="EU312" s="166"/>
      <c r="EV312" s="209"/>
      <c r="EW312" s="211"/>
      <c r="EX312" s="211"/>
      <c r="EY312" s="211"/>
      <c r="EZ312" s="211"/>
      <c r="FA312" s="211"/>
      <c r="FD312" s="165"/>
      <c r="FE312" s="165"/>
      <c r="FF312" s="166"/>
      <c r="FG312" s="209"/>
      <c r="FH312" s="211"/>
      <c r="FI312" s="211"/>
      <c r="FJ312" s="211"/>
      <c r="FK312" s="211"/>
      <c r="FL312" s="211"/>
    </row>
    <row r="313" spans="9:168">
      <c r="I313" s="221">
        <f t="shared" si="144"/>
        <v>309</v>
      </c>
      <c r="J313" s="159">
        <f>'v-t_chart'!C310</f>
        <v>25.5</v>
      </c>
      <c r="K313" s="204">
        <f t="shared" ca="1" si="122"/>
        <v>74.689499999999995</v>
      </c>
      <c r="L313" s="205" t="b">
        <f>IF('Input&amp;Output'!$C$3=10,phase_chart!C310,IF('Input&amp;Output'!$C$3=21,phase_chart!G310,IF('Input&amp;Output'!$C$3=22,phase_chart!K310,IF('Input&amp;Output'!$C$3=31,phase_chart!O310,IF('Input&amp;Output'!$C$3=32,phase_chart!S310,"")))))</f>
        <v>0</v>
      </c>
      <c r="M313" s="206" t="b">
        <f>IF('Input&amp;Output'!$C$3=10,phase_chart!D310,IF('Input&amp;Output'!$C$3=21,phase_chart!H310,IF('Input&amp;Output'!$C$3=22,phase_chart!L310,IF('Input&amp;Output'!$C$3=31,phase_chart!P310,IF('Input&amp;Output'!$C$3=32,phase_chart!T310,"")))))</f>
        <v>1</v>
      </c>
      <c r="N313" s="205" t="b">
        <f>IF('Input&amp;Output'!$C$3=10,phase_chart!E310,IF('Input&amp;Output'!$C$3=21,phase_chart!I310,IF('Input&amp;Output'!$C$3=22,phase_chart!M310,IF('Input&amp;Output'!$C$3=31,phase_chart!Q310,IF('Input&amp;Output'!$C$3=32,phase_chart!U310,"")))))</f>
        <v>0</v>
      </c>
      <c r="P313" s="159">
        <f ca="1">IF(NOT($J313=0),IF($J313&lt;IF($P312=0,0,VLOOKUP(P312,tbL!$M$37:$Q$43,IF(L313=TRUE,2,4))),IF($J313&gt;=VLOOKUP(P312,tbL!$M$37:$Q$43,IF(L313=TRUE,3,5)),$P312,IF(AND(L312=TRUE,L313=TRUE),$P312,$P312-1)),IF(AND(L313=TRUE,J313=VLOOKUP(P312,tbL!$M$37:$Q$43,IF(L313=TRUE,2,4))),P312,IF($P312+1&gt;$C$12,$C$12,$P312+1))),0)</f>
        <v>1</v>
      </c>
      <c r="Q313" s="159">
        <f t="shared" ca="1" si="124"/>
        <v>1</v>
      </c>
      <c r="R313" s="207">
        <f t="shared" si="141"/>
        <v>0</v>
      </c>
      <c r="S313" s="208"/>
      <c r="T313" s="159">
        <f t="shared" si="142"/>
        <v>0</v>
      </c>
      <c r="U313" s="209" t="str">
        <f ca="1">IF(AND(T313=-1,N313=TRUE),"*",IF(AND(U312="*",N313=TRUE),"*",IF(AND(AND(L313=TRUE,U312="*"),J313&lt;VLOOKUP(V312+1,tbL!$M$38:$O$43,3)),"*","")))</f>
        <v/>
      </c>
      <c r="V313" s="204">
        <f t="shared" ca="1" si="125"/>
        <v>1</v>
      </c>
      <c r="Y313" s="159" t="str">
        <f t="shared" ca="1" si="126"/>
        <v/>
      </c>
      <c r="Z313" s="159" t="str">
        <f t="shared" si="127"/>
        <v/>
      </c>
      <c r="AA313" s="159">
        <f t="shared" ca="1" si="148"/>
        <v>1</v>
      </c>
      <c r="AC313" s="161" t="str">
        <f t="shared" ca="1" si="128"/>
        <v/>
      </c>
      <c r="AD313" s="161">
        <f t="shared" ca="1" si="129"/>
        <v>1</v>
      </c>
      <c r="AE313" s="161" t="str">
        <f t="shared" ca="1" si="150"/>
        <v/>
      </c>
      <c r="AF313" s="161">
        <f t="shared" ca="1" si="130"/>
        <v>1</v>
      </c>
      <c r="AG313" s="161" t="str">
        <f t="shared" ca="1" si="131"/>
        <v/>
      </c>
      <c r="AH313" s="161">
        <f t="shared" ca="1" si="132"/>
        <v>1</v>
      </c>
      <c r="AI313" s="161" t="str">
        <f t="shared" ca="1" si="133"/>
        <v/>
      </c>
      <c r="AJ313" s="161">
        <f t="shared" ca="1" si="134"/>
        <v>1</v>
      </c>
      <c r="AL313" s="161" t="str">
        <f t="shared" ca="1" si="135"/>
        <v/>
      </c>
      <c r="AM313" s="161">
        <f t="shared" ca="1" si="146"/>
        <v>1</v>
      </c>
      <c r="AN313" s="161" t="str">
        <f t="shared" ca="1" si="136"/>
        <v/>
      </c>
      <c r="AO313" s="161">
        <f t="shared" ca="1" si="145"/>
        <v>1</v>
      </c>
      <c r="AP313" s="161" t="str">
        <f t="shared" ca="1" si="137"/>
        <v/>
      </c>
      <c r="AQ313" s="161">
        <f t="shared" ca="1" si="143"/>
        <v>1</v>
      </c>
      <c r="AR313" s="161" t="str">
        <f t="shared" ca="1" si="138"/>
        <v/>
      </c>
      <c r="AS313" s="161">
        <f t="shared" ca="1" si="139"/>
        <v>1</v>
      </c>
      <c r="AT313" s="159" t="str">
        <f t="shared" ca="1" si="149"/>
        <v/>
      </c>
      <c r="AU313" s="210">
        <f t="shared" ca="1" si="123"/>
        <v>14</v>
      </c>
      <c r="AV313" s="209"/>
      <c r="AW313" s="204">
        <f t="shared" si="140"/>
        <v>2148.4444444444439</v>
      </c>
      <c r="AX313" s="159"/>
      <c r="AZ313" s="159"/>
      <c r="BM313" s="207"/>
      <c r="BN313" s="212"/>
      <c r="BP313" s="209"/>
      <c r="BQ313" s="211"/>
      <c r="BR313" s="211"/>
      <c r="BS313" s="211"/>
      <c r="BT313" s="211"/>
      <c r="BU313" s="211"/>
      <c r="BV313" s="211"/>
      <c r="BW313" s="211"/>
      <c r="BX313" s="211"/>
      <c r="BY313" s="211"/>
      <c r="BZ313" s="211"/>
      <c r="CA313" s="209"/>
      <c r="CB313" s="224"/>
      <c r="CC313" s="204"/>
      <c r="CD313" s="204"/>
      <c r="CE313" s="204"/>
      <c r="CF313" s="211"/>
      <c r="CG313" s="211"/>
      <c r="CI313" s="209"/>
      <c r="CJ313" s="209"/>
      <c r="EH313" s="165"/>
      <c r="EI313" s="165"/>
      <c r="EJ313" s="166"/>
      <c r="EK313" s="209"/>
      <c r="EL313" s="211"/>
      <c r="EM313" s="211"/>
      <c r="EN313" s="211"/>
      <c r="EO313" s="211"/>
      <c r="EP313" s="211"/>
      <c r="ES313" s="165"/>
      <c r="ET313" s="165"/>
      <c r="EU313" s="166"/>
      <c r="EV313" s="209"/>
      <c r="EW313" s="211"/>
      <c r="EX313" s="211"/>
      <c r="EY313" s="211"/>
      <c r="EZ313" s="211"/>
      <c r="FA313" s="211"/>
      <c r="FD313" s="165"/>
      <c r="FE313" s="165"/>
      <c r="FF313" s="166"/>
      <c r="FG313" s="209"/>
      <c r="FH313" s="211"/>
      <c r="FI313" s="211"/>
      <c r="FJ313" s="211"/>
      <c r="FK313" s="211"/>
      <c r="FL313" s="211"/>
    </row>
    <row r="314" spans="9:168">
      <c r="I314" s="221">
        <f t="shared" si="144"/>
        <v>310</v>
      </c>
      <c r="J314" s="159">
        <f>'v-t_chart'!C311</f>
        <v>25.7</v>
      </c>
      <c r="K314" s="204">
        <f t="shared" ca="1" si="122"/>
        <v>75.275299999999987</v>
      </c>
      <c r="L314" s="205" t="b">
        <f>IF('Input&amp;Output'!$C$3=10,phase_chart!C311,IF('Input&amp;Output'!$C$3=21,phase_chart!G311,IF('Input&amp;Output'!$C$3=22,phase_chart!K311,IF('Input&amp;Output'!$C$3=31,phase_chart!O311,IF('Input&amp;Output'!$C$3=32,phase_chart!S311,"")))))</f>
        <v>0</v>
      </c>
      <c r="M314" s="206" t="b">
        <f>IF('Input&amp;Output'!$C$3=10,phase_chart!D311,IF('Input&amp;Output'!$C$3=21,phase_chart!H311,IF('Input&amp;Output'!$C$3=22,phase_chart!L311,IF('Input&amp;Output'!$C$3=31,phase_chart!P311,IF('Input&amp;Output'!$C$3=32,phase_chart!T311,"")))))</f>
        <v>1</v>
      </c>
      <c r="N314" s="205" t="b">
        <f>IF('Input&amp;Output'!$C$3=10,phase_chart!E311,IF('Input&amp;Output'!$C$3=21,phase_chart!I311,IF('Input&amp;Output'!$C$3=22,phase_chart!M311,IF('Input&amp;Output'!$C$3=31,phase_chart!Q311,IF('Input&amp;Output'!$C$3=32,phase_chart!U311,"")))))</f>
        <v>0</v>
      </c>
      <c r="P314" s="159">
        <f ca="1">IF(NOT($J314=0),IF($J314&lt;IF($P313=0,0,VLOOKUP(P313,tbL!$M$37:$Q$43,IF(L314=TRUE,2,4))),IF($J314&gt;=VLOOKUP(P313,tbL!$M$37:$Q$43,IF(L314=TRUE,3,5)),$P313,IF(AND(L313=TRUE,L314=TRUE),$P313,$P313-1)),IF(AND(L314=TRUE,J314=VLOOKUP(P313,tbL!$M$37:$Q$43,IF(L314=TRUE,2,4))),P313,IF($P313+1&gt;$C$12,$C$12,$P313+1))),0)</f>
        <v>1</v>
      </c>
      <c r="Q314" s="159">
        <f t="shared" ca="1" si="124"/>
        <v>1</v>
      </c>
      <c r="R314" s="207">
        <f t="shared" si="141"/>
        <v>0</v>
      </c>
      <c r="S314" s="208"/>
      <c r="T314" s="159">
        <f t="shared" si="142"/>
        <v>0</v>
      </c>
      <c r="U314" s="209" t="str">
        <f ca="1">IF(AND(T314=-1,N314=TRUE),"*",IF(AND(U313="*",N314=TRUE),"*",IF(AND(AND(L314=TRUE,U313="*"),J314&lt;VLOOKUP(V313+1,tbL!$M$38:$O$43,3)),"*","")))</f>
        <v/>
      </c>
      <c r="V314" s="204">
        <f t="shared" ca="1" si="125"/>
        <v>1</v>
      </c>
      <c r="Y314" s="159" t="str">
        <f t="shared" ca="1" si="126"/>
        <v/>
      </c>
      <c r="Z314" s="159" t="str">
        <f t="shared" si="127"/>
        <v/>
      </c>
      <c r="AA314" s="159">
        <f t="shared" ca="1" si="148"/>
        <v>1</v>
      </c>
      <c r="AC314" s="161" t="str">
        <f t="shared" ca="1" si="128"/>
        <v/>
      </c>
      <c r="AD314" s="161">
        <f t="shared" ca="1" si="129"/>
        <v>1</v>
      </c>
      <c r="AE314" s="161" t="str">
        <f t="shared" ca="1" si="150"/>
        <v/>
      </c>
      <c r="AF314" s="161">
        <f t="shared" ca="1" si="130"/>
        <v>1</v>
      </c>
      <c r="AG314" s="161" t="str">
        <f t="shared" ca="1" si="131"/>
        <v/>
      </c>
      <c r="AH314" s="161">
        <f t="shared" ca="1" si="132"/>
        <v>1</v>
      </c>
      <c r="AI314" s="161" t="str">
        <f t="shared" ca="1" si="133"/>
        <v/>
      </c>
      <c r="AJ314" s="161">
        <f t="shared" ca="1" si="134"/>
        <v>1</v>
      </c>
      <c r="AL314" s="161" t="str">
        <f t="shared" ca="1" si="135"/>
        <v/>
      </c>
      <c r="AM314" s="161">
        <f t="shared" ca="1" si="146"/>
        <v>1</v>
      </c>
      <c r="AN314" s="161" t="str">
        <f t="shared" ca="1" si="136"/>
        <v/>
      </c>
      <c r="AO314" s="161">
        <f t="shared" ca="1" si="145"/>
        <v>1</v>
      </c>
      <c r="AP314" s="161" t="str">
        <f t="shared" ca="1" si="137"/>
        <v/>
      </c>
      <c r="AQ314" s="161">
        <f t="shared" ca="1" si="143"/>
        <v>1</v>
      </c>
      <c r="AR314" s="161" t="str">
        <f t="shared" ca="1" si="138"/>
        <v/>
      </c>
      <c r="AS314" s="161">
        <f t="shared" ca="1" si="139"/>
        <v>1</v>
      </c>
      <c r="AT314" s="159" t="str">
        <f t="shared" ca="1" si="149"/>
        <v/>
      </c>
      <c r="AU314" s="210">
        <f t="shared" ca="1" si="123"/>
        <v>14</v>
      </c>
      <c r="AV314" s="209"/>
      <c r="AW314" s="204">
        <f t="shared" si="140"/>
        <v>2155.5833333333326</v>
      </c>
      <c r="AX314" s="159"/>
      <c r="AZ314" s="159"/>
      <c r="BM314" s="207"/>
      <c r="BN314" s="212"/>
      <c r="BP314" s="209"/>
      <c r="BQ314" s="211"/>
      <c r="BR314" s="211"/>
      <c r="BS314" s="211"/>
      <c r="BT314" s="211"/>
      <c r="BU314" s="211"/>
      <c r="BV314" s="211"/>
      <c r="BW314" s="211"/>
      <c r="BX314" s="211"/>
      <c r="BY314" s="211"/>
      <c r="BZ314" s="211"/>
      <c r="CA314" s="209"/>
      <c r="CB314" s="224"/>
      <c r="CC314" s="204"/>
      <c r="CD314" s="204"/>
      <c r="CE314" s="204"/>
      <c r="CF314" s="211"/>
      <c r="CG314" s="211"/>
      <c r="CI314" s="209"/>
      <c r="CJ314" s="209"/>
      <c r="EH314" s="165"/>
      <c r="EI314" s="165"/>
      <c r="EJ314" s="166"/>
      <c r="EK314" s="209"/>
      <c r="EL314" s="211"/>
      <c r="EM314" s="211"/>
      <c r="EN314" s="211"/>
      <c r="EO314" s="211"/>
      <c r="EP314" s="211"/>
      <c r="ES314" s="165"/>
      <c r="ET314" s="165"/>
      <c r="EU314" s="166"/>
      <c r="EV314" s="209"/>
      <c r="EW314" s="211"/>
      <c r="EX314" s="211"/>
      <c r="EY314" s="211"/>
      <c r="EZ314" s="211"/>
      <c r="FA314" s="211"/>
      <c r="FD314" s="165"/>
      <c r="FE314" s="165"/>
      <c r="FF314" s="166"/>
      <c r="FG314" s="209"/>
      <c r="FH314" s="211"/>
      <c r="FI314" s="211"/>
      <c r="FJ314" s="211"/>
      <c r="FK314" s="211"/>
      <c r="FL314" s="211"/>
    </row>
    <row r="315" spans="9:168">
      <c r="I315" s="221">
        <f t="shared" si="144"/>
        <v>311</v>
      </c>
      <c r="J315" s="159">
        <f>'v-t_chart'!C312</f>
        <v>26.4</v>
      </c>
      <c r="K315" s="204">
        <f t="shared" ref="K315:K378" ca="1" si="151">IF($J315=0,0,VLOOKUP($Q315,$B$5:$C$11,2)*$J315)</f>
        <v>77.325599999999994</v>
      </c>
      <c r="L315" s="205" t="b">
        <f>IF('Input&amp;Output'!$C$3=10,phase_chart!C312,IF('Input&amp;Output'!$C$3=21,phase_chart!G312,IF('Input&amp;Output'!$C$3=22,phase_chart!K312,IF('Input&amp;Output'!$C$3=31,phase_chart!O312,IF('Input&amp;Output'!$C$3=32,phase_chart!S312,"")))))</f>
        <v>0</v>
      </c>
      <c r="M315" s="206" t="b">
        <f>IF('Input&amp;Output'!$C$3=10,phase_chart!D312,IF('Input&amp;Output'!$C$3=21,phase_chart!H312,IF('Input&amp;Output'!$C$3=22,phase_chart!L312,IF('Input&amp;Output'!$C$3=31,phase_chart!P312,IF('Input&amp;Output'!$C$3=32,phase_chart!T312,"")))))</f>
        <v>1</v>
      </c>
      <c r="N315" s="205" t="b">
        <f>IF('Input&amp;Output'!$C$3=10,phase_chart!E312,IF('Input&amp;Output'!$C$3=21,phase_chart!I312,IF('Input&amp;Output'!$C$3=22,phase_chart!M312,IF('Input&amp;Output'!$C$3=31,phase_chart!Q312,IF('Input&amp;Output'!$C$3=32,phase_chart!U312,"")))))</f>
        <v>0</v>
      </c>
      <c r="P315" s="159">
        <f ca="1">IF(NOT($J315=0),IF($J315&lt;IF($P314=0,0,VLOOKUP(P314,tbL!$M$37:$Q$43,IF(L315=TRUE,2,4))),IF($J315&gt;=VLOOKUP(P314,tbL!$M$37:$Q$43,IF(L315=TRUE,3,5)),$P314,IF(AND(L314=TRUE,L315=TRUE),$P314,$P314-1)),IF(AND(L315=TRUE,J315=VLOOKUP(P314,tbL!$M$37:$Q$43,IF(L315=TRUE,2,4))),P314,IF($P314+1&gt;$C$12,$C$12,$P314+1))),0)</f>
        <v>1</v>
      </c>
      <c r="Q315" s="159">
        <f t="shared" ca="1" si="124"/>
        <v>1</v>
      </c>
      <c r="R315" s="207">
        <f t="shared" si="141"/>
        <v>0</v>
      </c>
      <c r="S315" s="208"/>
      <c r="T315" s="159">
        <f t="shared" si="142"/>
        <v>0</v>
      </c>
      <c r="U315" s="209" t="str">
        <f ca="1">IF(AND(T315=-1,N315=TRUE),"*",IF(AND(U314="*",N315=TRUE),"*",IF(AND(AND(L315=TRUE,U314="*"),J315&lt;VLOOKUP(V314+1,tbL!$M$38:$O$43,3)),"*","")))</f>
        <v/>
      </c>
      <c r="V315" s="204">
        <f t="shared" ca="1" si="125"/>
        <v>1</v>
      </c>
      <c r="Y315" s="159" t="str">
        <f t="shared" ca="1" si="126"/>
        <v/>
      </c>
      <c r="Z315" s="159" t="str">
        <f t="shared" si="127"/>
        <v/>
      </c>
      <c r="AA315" s="159">
        <f t="shared" ca="1" si="148"/>
        <v>1</v>
      </c>
      <c r="AC315" s="161" t="str">
        <f t="shared" ca="1" si="128"/>
        <v/>
      </c>
      <c r="AD315" s="161">
        <f t="shared" ca="1" si="129"/>
        <v>1</v>
      </c>
      <c r="AE315" s="161" t="str">
        <f t="shared" ca="1" si="150"/>
        <v/>
      </c>
      <c r="AF315" s="161">
        <f t="shared" ca="1" si="130"/>
        <v>1</v>
      </c>
      <c r="AG315" s="161" t="str">
        <f t="shared" ca="1" si="131"/>
        <v/>
      </c>
      <c r="AH315" s="161">
        <f t="shared" ca="1" si="132"/>
        <v>1</v>
      </c>
      <c r="AI315" s="161" t="str">
        <f t="shared" ca="1" si="133"/>
        <v/>
      </c>
      <c r="AJ315" s="161">
        <f t="shared" ca="1" si="134"/>
        <v>1</v>
      </c>
      <c r="AL315" s="161" t="str">
        <f t="shared" ca="1" si="135"/>
        <v/>
      </c>
      <c r="AM315" s="161">
        <f t="shared" ca="1" si="146"/>
        <v>1</v>
      </c>
      <c r="AN315" s="161" t="str">
        <f t="shared" ca="1" si="136"/>
        <v/>
      </c>
      <c r="AO315" s="161">
        <f t="shared" ca="1" si="145"/>
        <v>1</v>
      </c>
      <c r="AP315" s="161" t="str">
        <f t="shared" ca="1" si="137"/>
        <v/>
      </c>
      <c r="AQ315" s="161">
        <f t="shared" ca="1" si="143"/>
        <v>1</v>
      </c>
      <c r="AR315" s="161" t="str">
        <f t="shared" ca="1" si="138"/>
        <v/>
      </c>
      <c r="AS315" s="161">
        <f t="shared" ca="1" si="139"/>
        <v>1</v>
      </c>
      <c r="AT315" s="159" t="str">
        <f t="shared" ca="1" si="149"/>
        <v/>
      </c>
      <c r="AU315" s="210">
        <f t="shared" ca="1" si="123"/>
        <v>14</v>
      </c>
      <c r="AV315" s="209"/>
      <c r="AW315" s="204">
        <f t="shared" si="140"/>
        <v>2162.9166666666661</v>
      </c>
      <c r="AX315" s="159"/>
      <c r="AZ315" s="159"/>
      <c r="BM315" s="207"/>
      <c r="BN315" s="212"/>
      <c r="BP315" s="209"/>
      <c r="BQ315" s="211"/>
      <c r="BR315" s="211"/>
      <c r="BS315" s="211"/>
      <c r="BT315" s="211"/>
      <c r="BU315" s="211"/>
      <c r="BV315" s="211"/>
      <c r="BW315" s="211"/>
      <c r="BX315" s="211"/>
      <c r="BY315" s="211"/>
      <c r="BZ315" s="211"/>
      <c r="CA315" s="209"/>
      <c r="CB315" s="224"/>
      <c r="CC315" s="204"/>
      <c r="CD315" s="204"/>
      <c r="CE315" s="204"/>
      <c r="CF315" s="211"/>
      <c r="CG315" s="211"/>
      <c r="CI315" s="209"/>
      <c r="CJ315" s="209"/>
      <c r="EH315" s="165"/>
      <c r="EI315" s="165"/>
      <c r="EJ315" s="166"/>
      <c r="EK315" s="209"/>
      <c r="EL315" s="211"/>
      <c r="EM315" s="211"/>
      <c r="EN315" s="211"/>
      <c r="EO315" s="211"/>
      <c r="EP315" s="211"/>
      <c r="ES315" s="165"/>
      <c r="ET315" s="165"/>
      <c r="EU315" s="166"/>
      <c r="EV315" s="209"/>
      <c r="EW315" s="211"/>
      <c r="EX315" s="211"/>
      <c r="EY315" s="211"/>
      <c r="EZ315" s="211"/>
      <c r="FA315" s="211"/>
      <c r="FD315" s="165"/>
      <c r="FE315" s="165"/>
      <c r="FF315" s="166"/>
      <c r="FG315" s="209"/>
      <c r="FH315" s="211"/>
      <c r="FI315" s="211"/>
      <c r="FJ315" s="211"/>
      <c r="FK315" s="211"/>
      <c r="FL315" s="211"/>
    </row>
    <row r="316" spans="9:168">
      <c r="I316" s="221">
        <f t="shared" si="144"/>
        <v>312</v>
      </c>
      <c r="J316" s="159">
        <f>'v-t_chart'!C313</f>
        <v>27.3</v>
      </c>
      <c r="K316" s="204">
        <f t="shared" ca="1" si="151"/>
        <v>79.961699999999993</v>
      </c>
      <c r="L316" s="205" t="b">
        <f>IF('Input&amp;Output'!$C$3=10,phase_chart!C313,IF('Input&amp;Output'!$C$3=21,phase_chart!G313,IF('Input&amp;Output'!$C$3=22,phase_chart!K313,IF('Input&amp;Output'!$C$3=31,phase_chart!O313,IF('Input&amp;Output'!$C$3=32,phase_chart!S313,"")))))</f>
        <v>0</v>
      </c>
      <c r="M316" s="206" t="b">
        <f>IF('Input&amp;Output'!$C$3=10,phase_chart!D313,IF('Input&amp;Output'!$C$3=21,phase_chart!H313,IF('Input&amp;Output'!$C$3=22,phase_chart!L313,IF('Input&amp;Output'!$C$3=31,phase_chart!P313,IF('Input&amp;Output'!$C$3=32,phase_chart!T313,"")))))</f>
        <v>1</v>
      </c>
      <c r="N316" s="205" t="b">
        <f>IF('Input&amp;Output'!$C$3=10,phase_chart!E313,IF('Input&amp;Output'!$C$3=21,phase_chart!I313,IF('Input&amp;Output'!$C$3=22,phase_chart!M313,IF('Input&amp;Output'!$C$3=31,phase_chart!Q313,IF('Input&amp;Output'!$C$3=32,phase_chart!U313,"")))))</f>
        <v>0</v>
      </c>
      <c r="P316" s="159">
        <f ca="1">IF(NOT($J316=0),IF($J316&lt;IF($P315=0,0,VLOOKUP(P315,tbL!$M$37:$Q$43,IF(L316=TRUE,2,4))),IF($J316&gt;=VLOOKUP(P315,tbL!$M$37:$Q$43,IF(L316=TRUE,3,5)),$P315,IF(AND(L315=TRUE,L316=TRUE),$P315,$P315-1)),IF(AND(L316=TRUE,J316=VLOOKUP(P315,tbL!$M$37:$Q$43,IF(L316=TRUE,2,4))),P315,IF($P315+1&gt;$C$12,$C$12,$P315+1))),0)</f>
        <v>1</v>
      </c>
      <c r="Q316" s="159">
        <f t="shared" ca="1" si="124"/>
        <v>1</v>
      </c>
      <c r="R316" s="207">
        <f t="shared" si="141"/>
        <v>0</v>
      </c>
      <c r="S316" s="208"/>
      <c r="T316" s="159">
        <f t="shared" si="142"/>
        <v>0</v>
      </c>
      <c r="U316" s="209" t="str">
        <f ca="1">IF(AND(T316=-1,N316=TRUE),"*",IF(AND(U315="*",N316=TRUE),"*",IF(AND(AND(L316=TRUE,U315="*"),J316&lt;VLOOKUP(V315+1,tbL!$M$38:$O$43,3)),"*","")))</f>
        <v/>
      </c>
      <c r="V316" s="204">
        <f t="shared" ca="1" si="125"/>
        <v>1</v>
      </c>
      <c r="Y316" s="159" t="str">
        <f t="shared" ca="1" si="126"/>
        <v/>
      </c>
      <c r="Z316" s="159" t="str">
        <f t="shared" si="127"/>
        <v/>
      </c>
      <c r="AA316" s="159">
        <f t="shared" ca="1" si="148"/>
        <v>1</v>
      </c>
      <c r="AC316" s="161" t="str">
        <f t="shared" ca="1" si="128"/>
        <v/>
      </c>
      <c r="AD316" s="161">
        <f t="shared" ca="1" si="129"/>
        <v>1</v>
      </c>
      <c r="AE316" s="161" t="str">
        <f t="shared" ca="1" si="150"/>
        <v/>
      </c>
      <c r="AF316" s="161">
        <f t="shared" ca="1" si="130"/>
        <v>1</v>
      </c>
      <c r="AG316" s="161" t="str">
        <f t="shared" ca="1" si="131"/>
        <v/>
      </c>
      <c r="AH316" s="161">
        <f t="shared" ca="1" si="132"/>
        <v>1</v>
      </c>
      <c r="AI316" s="161" t="str">
        <f t="shared" ca="1" si="133"/>
        <v/>
      </c>
      <c r="AJ316" s="161">
        <f t="shared" ca="1" si="134"/>
        <v>1</v>
      </c>
      <c r="AL316" s="161" t="str">
        <f t="shared" ca="1" si="135"/>
        <v/>
      </c>
      <c r="AM316" s="161">
        <f t="shared" ca="1" si="146"/>
        <v>1</v>
      </c>
      <c r="AN316" s="161" t="str">
        <f t="shared" ca="1" si="136"/>
        <v/>
      </c>
      <c r="AO316" s="161">
        <f t="shared" ca="1" si="145"/>
        <v>1</v>
      </c>
      <c r="AP316" s="161" t="str">
        <f t="shared" ca="1" si="137"/>
        <v/>
      </c>
      <c r="AQ316" s="161">
        <f t="shared" ca="1" si="143"/>
        <v>1</v>
      </c>
      <c r="AR316" s="161" t="str">
        <f t="shared" ca="1" si="138"/>
        <v/>
      </c>
      <c r="AS316" s="161">
        <f t="shared" ca="1" si="139"/>
        <v>1</v>
      </c>
      <c r="AT316" s="159" t="str">
        <f t="shared" ca="1" si="149"/>
        <v/>
      </c>
      <c r="AU316" s="210">
        <f t="shared" ca="1" si="123"/>
        <v>14</v>
      </c>
      <c r="AV316" s="209"/>
      <c r="AW316" s="204">
        <f t="shared" si="140"/>
        <v>2170.4999999999995</v>
      </c>
      <c r="AX316" s="159"/>
      <c r="AZ316" s="159"/>
      <c r="BM316" s="207"/>
      <c r="BN316" s="212"/>
      <c r="BP316" s="209"/>
      <c r="BQ316" s="211"/>
      <c r="BR316" s="211"/>
      <c r="BS316" s="211"/>
      <c r="BT316" s="211"/>
      <c r="BU316" s="211"/>
      <c r="BV316" s="211"/>
      <c r="BW316" s="211"/>
      <c r="BX316" s="211"/>
      <c r="BY316" s="211"/>
      <c r="BZ316" s="211"/>
      <c r="CA316" s="209"/>
      <c r="CB316" s="224"/>
      <c r="CC316" s="204"/>
      <c r="CD316" s="204"/>
      <c r="CE316" s="204"/>
      <c r="CF316" s="211"/>
      <c r="CG316" s="211"/>
      <c r="CI316" s="209"/>
      <c r="CJ316" s="209"/>
      <c r="EH316" s="165"/>
      <c r="EI316" s="165"/>
      <c r="EJ316" s="166"/>
      <c r="EK316" s="209"/>
      <c r="EL316" s="211"/>
      <c r="EM316" s="211"/>
      <c r="EN316" s="211"/>
      <c r="EO316" s="211"/>
      <c r="EP316" s="211"/>
      <c r="ES316" s="165"/>
      <c r="ET316" s="165"/>
      <c r="EU316" s="166"/>
      <c r="EV316" s="209"/>
      <c r="EW316" s="211"/>
      <c r="EX316" s="211"/>
      <c r="EY316" s="211"/>
      <c r="EZ316" s="211"/>
      <c r="FA316" s="211"/>
      <c r="FD316" s="165"/>
      <c r="FE316" s="165"/>
      <c r="FF316" s="166"/>
      <c r="FG316" s="209"/>
      <c r="FH316" s="211"/>
      <c r="FI316" s="211"/>
      <c r="FJ316" s="211"/>
      <c r="FK316" s="211"/>
      <c r="FL316" s="211"/>
    </row>
    <row r="317" spans="9:168">
      <c r="I317" s="221">
        <f t="shared" si="144"/>
        <v>313</v>
      </c>
      <c r="J317" s="159">
        <f>'v-t_chart'!C314</f>
        <v>28.1</v>
      </c>
      <c r="K317" s="204">
        <f t="shared" ca="1" si="151"/>
        <v>82.304900000000004</v>
      </c>
      <c r="L317" s="205" t="b">
        <f>IF('Input&amp;Output'!$C$3=10,phase_chart!C314,IF('Input&amp;Output'!$C$3=21,phase_chart!G314,IF('Input&amp;Output'!$C$3=22,phase_chart!K314,IF('Input&amp;Output'!$C$3=31,phase_chart!O314,IF('Input&amp;Output'!$C$3=32,phase_chart!S314,"")))))</f>
        <v>0</v>
      </c>
      <c r="M317" s="206" t="b">
        <f>IF('Input&amp;Output'!$C$3=10,phase_chart!D314,IF('Input&amp;Output'!$C$3=21,phase_chart!H314,IF('Input&amp;Output'!$C$3=22,phase_chart!L314,IF('Input&amp;Output'!$C$3=31,phase_chart!P314,IF('Input&amp;Output'!$C$3=32,phase_chart!T314,"")))))</f>
        <v>1</v>
      </c>
      <c r="N317" s="205" t="b">
        <f>IF('Input&amp;Output'!$C$3=10,phase_chart!E314,IF('Input&amp;Output'!$C$3=21,phase_chart!I314,IF('Input&amp;Output'!$C$3=22,phase_chart!M314,IF('Input&amp;Output'!$C$3=31,phase_chart!Q314,IF('Input&amp;Output'!$C$3=32,phase_chart!U314,"")))))</f>
        <v>0</v>
      </c>
      <c r="P317" s="159">
        <f ca="1">IF(NOT($J317=0),IF($J317&lt;IF($P316=0,0,VLOOKUP(P316,tbL!$M$37:$Q$43,IF(L317=TRUE,2,4))),IF($J317&gt;=VLOOKUP(P316,tbL!$M$37:$Q$43,IF(L317=TRUE,3,5)),$P316,IF(AND(L316=TRUE,L317=TRUE),$P316,$P316-1)),IF(AND(L317=TRUE,J317=VLOOKUP(P316,tbL!$M$37:$Q$43,IF(L317=TRUE,2,4))),P316,IF($P316+1&gt;$C$12,$C$12,$P316+1))),0)</f>
        <v>1</v>
      </c>
      <c r="Q317" s="159">
        <f t="shared" ca="1" si="124"/>
        <v>1</v>
      </c>
      <c r="R317" s="207">
        <f t="shared" si="141"/>
        <v>0</v>
      </c>
      <c r="S317" s="208"/>
      <c r="T317" s="159">
        <f t="shared" si="142"/>
        <v>0</v>
      </c>
      <c r="U317" s="209" t="str">
        <f ca="1">IF(AND(T317=-1,N317=TRUE),"*",IF(AND(U316="*",N317=TRUE),"*",IF(AND(AND(L317=TRUE,U316="*"),J317&lt;VLOOKUP(V316+1,tbL!$M$38:$O$43,3)),"*","")))</f>
        <v/>
      </c>
      <c r="V317" s="204">
        <f t="shared" ca="1" si="125"/>
        <v>1</v>
      </c>
      <c r="Y317" s="159" t="str">
        <f t="shared" ca="1" si="126"/>
        <v/>
      </c>
      <c r="Z317" s="159" t="str">
        <f t="shared" si="127"/>
        <v/>
      </c>
      <c r="AA317" s="159">
        <f t="shared" ca="1" si="148"/>
        <v>1</v>
      </c>
      <c r="AC317" s="161" t="str">
        <f t="shared" ca="1" si="128"/>
        <v/>
      </c>
      <c r="AD317" s="161">
        <f t="shared" ca="1" si="129"/>
        <v>1</v>
      </c>
      <c r="AE317" s="161" t="str">
        <f t="shared" ca="1" si="150"/>
        <v/>
      </c>
      <c r="AF317" s="161">
        <f t="shared" ca="1" si="130"/>
        <v>1</v>
      </c>
      <c r="AG317" s="161" t="str">
        <f t="shared" ca="1" si="131"/>
        <v/>
      </c>
      <c r="AH317" s="161">
        <f t="shared" ca="1" si="132"/>
        <v>1</v>
      </c>
      <c r="AI317" s="161" t="str">
        <f t="shared" ca="1" si="133"/>
        <v/>
      </c>
      <c r="AJ317" s="161">
        <f t="shared" ca="1" si="134"/>
        <v>1</v>
      </c>
      <c r="AL317" s="161" t="str">
        <f t="shared" ca="1" si="135"/>
        <v/>
      </c>
      <c r="AM317" s="161">
        <f t="shared" ca="1" si="146"/>
        <v>1</v>
      </c>
      <c r="AN317" s="161" t="str">
        <f t="shared" ca="1" si="136"/>
        <v/>
      </c>
      <c r="AO317" s="161">
        <f t="shared" ca="1" si="145"/>
        <v>1</v>
      </c>
      <c r="AP317" s="161" t="str">
        <f t="shared" ca="1" si="137"/>
        <v/>
      </c>
      <c r="AQ317" s="161">
        <f t="shared" ca="1" si="143"/>
        <v>1</v>
      </c>
      <c r="AR317" s="161" t="str">
        <f t="shared" ca="1" si="138"/>
        <v/>
      </c>
      <c r="AS317" s="161">
        <f t="shared" ca="1" si="139"/>
        <v>1</v>
      </c>
      <c r="AT317" s="159" t="str">
        <f t="shared" ca="1" si="149"/>
        <v/>
      </c>
      <c r="AU317" s="210">
        <f t="shared" ca="1" si="123"/>
        <v>14</v>
      </c>
      <c r="AV317" s="209"/>
      <c r="AW317" s="204">
        <f t="shared" si="140"/>
        <v>2178.3055555555552</v>
      </c>
      <c r="AX317" s="159"/>
      <c r="AZ317" s="159"/>
      <c r="BM317" s="207"/>
      <c r="BN317" s="212"/>
      <c r="BP317" s="209"/>
      <c r="BQ317" s="211"/>
      <c r="BR317" s="211"/>
      <c r="BS317" s="211"/>
      <c r="BT317" s="211"/>
      <c r="BU317" s="211"/>
      <c r="BV317" s="211"/>
      <c r="BW317" s="211"/>
      <c r="BX317" s="211"/>
      <c r="BY317" s="211"/>
      <c r="BZ317" s="211"/>
      <c r="CA317" s="209"/>
      <c r="CB317" s="224"/>
      <c r="CC317" s="204"/>
      <c r="CD317" s="204"/>
      <c r="CE317" s="204"/>
      <c r="CF317" s="211"/>
      <c r="CG317" s="211"/>
      <c r="CI317" s="209"/>
      <c r="CJ317" s="209"/>
      <c r="EH317" s="165"/>
      <c r="EI317" s="165"/>
      <c r="EJ317" s="166"/>
      <c r="EK317" s="209"/>
      <c r="EL317" s="211"/>
      <c r="EM317" s="211"/>
      <c r="EN317" s="211"/>
      <c r="EO317" s="211"/>
      <c r="EP317" s="211"/>
      <c r="ES317" s="165"/>
      <c r="ET317" s="165"/>
      <c r="EU317" s="166"/>
      <c r="EV317" s="209"/>
      <c r="EW317" s="211"/>
      <c r="EX317" s="211"/>
      <c r="EY317" s="211"/>
      <c r="EZ317" s="211"/>
      <c r="FA317" s="211"/>
      <c r="FD317" s="165"/>
      <c r="FE317" s="165"/>
      <c r="FF317" s="166"/>
      <c r="FG317" s="209"/>
      <c r="FH317" s="211"/>
      <c r="FI317" s="211"/>
      <c r="FJ317" s="211"/>
      <c r="FK317" s="211"/>
      <c r="FL317" s="211"/>
    </row>
    <row r="318" spans="9:168">
      <c r="I318" s="221">
        <f t="shared" si="144"/>
        <v>314</v>
      </c>
      <c r="J318" s="159">
        <f>'v-t_chart'!C315</f>
        <v>27.9</v>
      </c>
      <c r="K318" s="204">
        <f t="shared" ca="1" si="151"/>
        <v>81.719099999999997</v>
      </c>
      <c r="L318" s="205" t="b">
        <f>IF('Input&amp;Output'!$C$3=10,phase_chart!C315,IF('Input&amp;Output'!$C$3=21,phase_chart!G315,IF('Input&amp;Output'!$C$3=22,phase_chart!K315,IF('Input&amp;Output'!$C$3=31,phase_chart!O315,IF('Input&amp;Output'!$C$3=32,phase_chart!S315,"")))))</f>
        <v>0</v>
      </c>
      <c r="M318" s="206" t="b">
        <f>IF('Input&amp;Output'!$C$3=10,phase_chart!D315,IF('Input&amp;Output'!$C$3=21,phase_chart!H315,IF('Input&amp;Output'!$C$3=22,phase_chart!L315,IF('Input&amp;Output'!$C$3=31,phase_chart!P315,IF('Input&amp;Output'!$C$3=32,phase_chart!T315,"")))))</f>
        <v>0</v>
      </c>
      <c r="N318" s="205" t="b">
        <f>IF('Input&amp;Output'!$C$3=10,phase_chart!E315,IF('Input&amp;Output'!$C$3=21,phase_chart!I315,IF('Input&amp;Output'!$C$3=22,phase_chart!M315,IF('Input&amp;Output'!$C$3=31,phase_chart!Q315,IF('Input&amp;Output'!$C$3=32,phase_chart!U315,"")))))</f>
        <v>1</v>
      </c>
      <c r="P318" s="159">
        <f ca="1">IF(NOT($J318=0),IF($J318&lt;IF($P317=0,0,VLOOKUP(P317,tbL!$M$37:$Q$43,IF(L318=TRUE,2,4))),IF($J318&gt;=VLOOKUP(P317,tbL!$M$37:$Q$43,IF(L318=TRUE,3,5)),$P317,IF(AND(L317=TRUE,L318=TRUE),$P317,$P317-1)),IF(AND(L318=TRUE,J318=VLOOKUP(P317,tbL!$M$37:$Q$43,IF(L318=TRUE,2,4))),P317,IF($P317+1&gt;$C$12,$C$12,$P317+1))),0)</f>
        <v>1</v>
      </c>
      <c r="Q318" s="159">
        <f t="shared" ca="1" si="124"/>
        <v>1</v>
      </c>
      <c r="R318" s="207">
        <f t="shared" si="141"/>
        <v>0</v>
      </c>
      <c r="S318" s="208"/>
      <c r="T318" s="159">
        <f t="shared" si="142"/>
        <v>0</v>
      </c>
      <c r="U318" s="209" t="str">
        <f ca="1">IF(AND(T318=-1,N318=TRUE),"*",IF(AND(U317="*",N318=TRUE),"*",IF(AND(AND(L318=TRUE,U317="*"),J318&lt;VLOOKUP(V317+1,tbL!$M$38:$O$43,3)),"*","")))</f>
        <v/>
      </c>
      <c r="V318" s="204">
        <f t="shared" ca="1" si="125"/>
        <v>1</v>
      </c>
      <c r="Y318" s="159" t="str">
        <f t="shared" ca="1" si="126"/>
        <v/>
      </c>
      <c r="Z318" s="159" t="str">
        <f t="shared" si="127"/>
        <v/>
      </c>
      <c r="AA318" s="159">
        <f t="shared" ca="1" si="148"/>
        <v>1</v>
      </c>
      <c r="AC318" s="161" t="str">
        <f t="shared" ca="1" si="128"/>
        <v/>
      </c>
      <c r="AD318" s="161">
        <f t="shared" ca="1" si="129"/>
        <v>1</v>
      </c>
      <c r="AE318" s="161" t="str">
        <f t="shared" ca="1" si="150"/>
        <v/>
      </c>
      <c r="AF318" s="161">
        <f t="shared" ca="1" si="130"/>
        <v>1</v>
      </c>
      <c r="AG318" s="161" t="str">
        <f t="shared" ca="1" si="131"/>
        <v/>
      </c>
      <c r="AH318" s="161">
        <f t="shared" ca="1" si="132"/>
        <v>1</v>
      </c>
      <c r="AI318" s="161" t="str">
        <f t="shared" ca="1" si="133"/>
        <v/>
      </c>
      <c r="AJ318" s="161">
        <f t="shared" ca="1" si="134"/>
        <v>1</v>
      </c>
      <c r="AL318" s="161" t="str">
        <f t="shared" ca="1" si="135"/>
        <v/>
      </c>
      <c r="AM318" s="161">
        <f t="shared" ca="1" si="146"/>
        <v>1</v>
      </c>
      <c r="AN318" s="161" t="str">
        <f t="shared" ca="1" si="136"/>
        <v/>
      </c>
      <c r="AO318" s="161">
        <f t="shared" ca="1" si="145"/>
        <v>1</v>
      </c>
      <c r="AP318" s="161" t="str">
        <f t="shared" ca="1" si="137"/>
        <v/>
      </c>
      <c r="AQ318" s="161">
        <f t="shared" ca="1" si="143"/>
        <v>1</v>
      </c>
      <c r="AR318" s="161" t="str">
        <f t="shared" ca="1" si="138"/>
        <v/>
      </c>
      <c r="AS318" s="161">
        <f t="shared" ca="1" si="139"/>
        <v>1</v>
      </c>
      <c r="AT318" s="159" t="str">
        <f t="shared" ca="1" si="149"/>
        <v/>
      </c>
      <c r="AU318" s="210">
        <f t="shared" ca="1" si="123"/>
        <v>14</v>
      </c>
      <c r="AV318" s="209"/>
      <c r="AW318" s="204">
        <f t="shared" si="140"/>
        <v>2186.0555555555552</v>
      </c>
      <c r="AX318" s="159"/>
      <c r="AZ318" s="159"/>
      <c r="BM318" s="207"/>
      <c r="BN318" s="212"/>
      <c r="BP318" s="209"/>
      <c r="BQ318" s="211"/>
      <c r="BR318" s="211"/>
      <c r="BS318" s="211"/>
      <c r="BT318" s="211"/>
      <c r="BU318" s="211"/>
      <c r="BV318" s="211"/>
      <c r="BW318" s="211"/>
      <c r="BX318" s="211"/>
      <c r="BY318" s="211"/>
      <c r="BZ318" s="211"/>
      <c r="CA318" s="209"/>
      <c r="CB318" s="224"/>
      <c r="CC318" s="204"/>
      <c r="CD318" s="204"/>
      <c r="CE318" s="204"/>
      <c r="CF318" s="211"/>
      <c r="CG318" s="211"/>
      <c r="CI318" s="209"/>
      <c r="CJ318" s="209"/>
      <c r="EH318" s="165"/>
      <c r="EI318" s="165"/>
      <c r="EJ318" s="166"/>
      <c r="EK318" s="209"/>
      <c r="EL318" s="211"/>
      <c r="EM318" s="211"/>
      <c r="EN318" s="211"/>
      <c r="EO318" s="211"/>
      <c r="EP318" s="211"/>
      <c r="ES318" s="165"/>
      <c r="ET318" s="165"/>
      <c r="EU318" s="166"/>
      <c r="EV318" s="209"/>
      <c r="EW318" s="211"/>
      <c r="EX318" s="211"/>
      <c r="EY318" s="211"/>
      <c r="EZ318" s="211"/>
      <c r="FA318" s="211"/>
      <c r="FD318" s="165"/>
      <c r="FE318" s="165"/>
      <c r="FF318" s="166"/>
      <c r="FG318" s="209"/>
      <c r="FH318" s="211"/>
      <c r="FI318" s="211"/>
      <c r="FJ318" s="211"/>
      <c r="FK318" s="211"/>
      <c r="FL318" s="211"/>
    </row>
    <row r="319" spans="9:168">
      <c r="I319" s="221">
        <f t="shared" si="144"/>
        <v>315</v>
      </c>
      <c r="J319" s="159">
        <f>'v-t_chart'!C316</f>
        <v>26</v>
      </c>
      <c r="K319" s="204">
        <f t="shared" ca="1" si="151"/>
        <v>76.153999999999996</v>
      </c>
      <c r="L319" s="205" t="b">
        <f>IF('Input&amp;Output'!$C$3=10,phase_chart!C316,IF('Input&amp;Output'!$C$3=21,phase_chart!G316,IF('Input&amp;Output'!$C$3=22,phase_chart!K316,IF('Input&amp;Output'!$C$3=31,phase_chart!O316,IF('Input&amp;Output'!$C$3=32,phase_chart!S316,"")))))</f>
        <v>0</v>
      </c>
      <c r="M319" s="206" t="b">
        <f>IF('Input&amp;Output'!$C$3=10,phase_chart!D316,IF('Input&amp;Output'!$C$3=21,phase_chart!H316,IF('Input&amp;Output'!$C$3=22,phase_chart!L316,IF('Input&amp;Output'!$C$3=31,phase_chart!P316,IF('Input&amp;Output'!$C$3=32,phase_chart!T316,"")))))</f>
        <v>0</v>
      </c>
      <c r="N319" s="205" t="b">
        <f>IF('Input&amp;Output'!$C$3=10,phase_chart!E316,IF('Input&amp;Output'!$C$3=21,phase_chart!I316,IF('Input&amp;Output'!$C$3=22,phase_chart!M316,IF('Input&amp;Output'!$C$3=31,phase_chart!Q316,IF('Input&amp;Output'!$C$3=32,phase_chart!U316,"")))))</f>
        <v>1</v>
      </c>
      <c r="P319" s="159">
        <f ca="1">IF(NOT($J319=0),IF($J319&lt;IF($P318=0,0,VLOOKUP(P318,tbL!$M$37:$Q$43,IF(L319=TRUE,2,4))),IF($J319&gt;=VLOOKUP(P318,tbL!$M$37:$Q$43,IF(L319=TRUE,3,5)),$P318,IF(AND(L318=TRUE,L319=TRUE),$P318,$P318-1)),IF(AND(L319=TRUE,J319=VLOOKUP(P318,tbL!$M$37:$Q$43,IF(L319=TRUE,2,4))),P318,IF($P318+1&gt;$C$12,$C$12,$P318+1))),0)</f>
        <v>1</v>
      </c>
      <c r="Q319" s="159">
        <f t="shared" ca="1" si="124"/>
        <v>1</v>
      </c>
      <c r="R319" s="207">
        <f t="shared" si="141"/>
        <v>0</v>
      </c>
      <c r="S319" s="208"/>
      <c r="T319" s="159">
        <f t="shared" si="142"/>
        <v>0</v>
      </c>
      <c r="U319" s="209" t="str">
        <f ca="1">IF(AND(T319=-1,N319=TRUE),"*",IF(AND(U318="*",N319=TRUE),"*",IF(AND(AND(L319=TRUE,U318="*"),J319&lt;VLOOKUP(V318+1,tbL!$M$38:$O$43,3)),"*","")))</f>
        <v/>
      </c>
      <c r="V319" s="204">
        <f t="shared" ca="1" si="125"/>
        <v>1</v>
      </c>
      <c r="Y319" s="159" t="str">
        <f t="shared" ca="1" si="126"/>
        <v/>
      </c>
      <c r="Z319" s="159" t="str">
        <f t="shared" si="127"/>
        <v/>
      </c>
      <c r="AA319" s="159">
        <f t="shared" ca="1" si="148"/>
        <v>1</v>
      </c>
      <c r="AC319" s="161" t="str">
        <f t="shared" ca="1" si="128"/>
        <v/>
      </c>
      <c r="AD319" s="161">
        <f t="shared" ca="1" si="129"/>
        <v>1</v>
      </c>
      <c r="AE319" s="161" t="str">
        <f t="shared" ca="1" si="150"/>
        <v/>
      </c>
      <c r="AF319" s="161">
        <f t="shared" ca="1" si="130"/>
        <v>1</v>
      </c>
      <c r="AG319" s="161" t="str">
        <f t="shared" ca="1" si="131"/>
        <v/>
      </c>
      <c r="AH319" s="161">
        <f t="shared" ca="1" si="132"/>
        <v>1</v>
      </c>
      <c r="AI319" s="161" t="str">
        <f t="shared" ca="1" si="133"/>
        <v/>
      </c>
      <c r="AJ319" s="161">
        <f t="shared" ca="1" si="134"/>
        <v>1</v>
      </c>
      <c r="AL319" s="161" t="str">
        <f t="shared" ca="1" si="135"/>
        <v/>
      </c>
      <c r="AM319" s="161">
        <f t="shared" ca="1" si="146"/>
        <v>1</v>
      </c>
      <c r="AN319" s="161" t="str">
        <f t="shared" ca="1" si="136"/>
        <v/>
      </c>
      <c r="AO319" s="161">
        <f t="shared" ca="1" si="145"/>
        <v>1</v>
      </c>
      <c r="AP319" s="161" t="str">
        <f t="shared" ca="1" si="137"/>
        <v/>
      </c>
      <c r="AQ319" s="161">
        <f t="shared" ca="1" si="143"/>
        <v>1</v>
      </c>
      <c r="AR319" s="161" t="str">
        <f t="shared" ca="1" si="138"/>
        <v/>
      </c>
      <c r="AS319" s="161">
        <f t="shared" ca="1" si="139"/>
        <v>1</v>
      </c>
      <c r="AT319" s="159" t="str">
        <f t="shared" ca="1" si="149"/>
        <v/>
      </c>
      <c r="AU319" s="210">
        <f t="shared" ca="1" si="123"/>
        <v>14</v>
      </c>
      <c r="AV319" s="209"/>
      <c r="AW319" s="204">
        <f t="shared" si="140"/>
        <v>2193.2777777777774</v>
      </c>
      <c r="AX319" s="159"/>
      <c r="AZ319" s="159"/>
      <c r="BM319" s="207"/>
      <c r="BN319" s="212"/>
      <c r="BP319" s="209"/>
      <c r="BQ319" s="211"/>
      <c r="BR319" s="211"/>
      <c r="BS319" s="211"/>
      <c r="BT319" s="211"/>
      <c r="BU319" s="211"/>
      <c r="BV319" s="211"/>
      <c r="BW319" s="211"/>
      <c r="BX319" s="211"/>
      <c r="BY319" s="211"/>
      <c r="BZ319" s="211"/>
      <c r="CA319" s="209"/>
      <c r="CB319" s="224"/>
      <c r="CC319" s="204"/>
      <c r="CD319" s="204"/>
      <c r="CE319" s="204"/>
      <c r="CF319" s="211"/>
      <c r="CG319" s="211"/>
      <c r="CI319" s="209"/>
      <c r="CJ319" s="209"/>
      <c r="EH319" s="165"/>
      <c r="EI319" s="165"/>
      <c r="EJ319" s="166"/>
      <c r="EK319" s="209"/>
      <c r="EL319" s="211"/>
      <c r="EM319" s="211"/>
      <c r="EN319" s="211"/>
      <c r="EO319" s="211"/>
      <c r="EP319" s="211"/>
      <c r="ES319" s="165"/>
      <c r="ET319" s="165"/>
      <c r="EU319" s="166"/>
      <c r="EV319" s="209"/>
      <c r="EW319" s="211"/>
      <c r="EX319" s="211"/>
      <c r="EY319" s="211"/>
      <c r="EZ319" s="211"/>
      <c r="FA319" s="211"/>
      <c r="FD319" s="165"/>
      <c r="FE319" s="165"/>
      <c r="FF319" s="166"/>
      <c r="FG319" s="209"/>
      <c r="FH319" s="211"/>
      <c r="FI319" s="211"/>
      <c r="FJ319" s="211"/>
      <c r="FK319" s="211"/>
      <c r="FL319" s="211"/>
    </row>
    <row r="320" spans="9:168">
      <c r="I320" s="221">
        <f t="shared" si="144"/>
        <v>316</v>
      </c>
      <c r="J320" s="159">
        <f>'v-t_chart'!C317</f>
        <v>22.7</v>
      </c>
      <c r="K320" s="204">
        <f t="shared" ca="1" si="151"/>
        <v>66.488299999999995</v>
      </c>
      <c r="L320" s="205" t="b">
        <f>IF('Input&amp;Output'!$C$3=10,phase_chart!C317,IF('Input&amp;Output'!$C$3=21,phase_chart!G317,IF('Input&amp;Output'!$C$3=22,phase_chart!K317,IF('Input&amp;Output'!$C$3=31,phase_chart!O317,IF('Input&amp;Output'!$C$3=32,phase_chart!S317,"")))))</f>
        <v>0</v>
      </c>
      <c r="M320" s="206" t="b">
        <f>IF('Input&amp;Output'!$C$3=10,phase_chart!D317,IF('Input&amp;Output'!$C$3=21,phase_chart!H317,IF('Input&amp;Output'!$C$3=22,phase_chart!L317,IF('Input&amp;Output'!$C$3=31,phase_chart!P317,IF('Input&amp;Output'!$C$3=32,phase_chart!T317,"")))))</f>
        <v>0</v>
      </c>
      <c r="N320" s="205" t="b">
        <f>IF('Input&amp;Output'!$C$3=10,phase_chart!E317,IF('Input&amp;Output'!$C$3=21,phase_chart!I317,IF('Input&amp;Output'!$C$3=22,phase_chart!M317,IF('Input&amp;Output'!$C$3=31,phase_chart!Q317,IF('Input&amp;Output'!$C$3=32,phase_chart!U317,"")))))</f>
        <v>1</v>
      </c>
      <c r="P320" s="159">
        <f ca="1">IF(NOT($J320=0),IF($J320&lt;IF($P319=0,0,VLOOKUP(P319,tbL!$M$37:$Q$43,IF(L320=TRUE,2,4))),IF($J320&gt;=VLOOKUP(P319,tbL!$M$37:$Q$43,IF(L320=TRUE,3,5)),$P319,IF(AND(L319=TRUE,L320=TRUE),$P319,$P319-1)),IF(AND(L320=TRUE,J320=VLOOKUP(P319,tbL!$M$37:$Q$43,IF(L320=TRUE,2,4))),P319,IF($P319+1&gt;$C$12,$C$12,$P319+1))),0)</f>
        <v>1</v>
      </c>
      <c r="Q320" s="159">
        <f t="shared" ca="1" si="124"/>
        <v>1</v>
      </c>
      <c r="R320" s="207">
        <f t="shared" si="141"/>
        <v>0</v>
      </c>
      <c r="S320" s="208"/>
      <c r="T320" s="159">
        <f t="shared" si="142"/>
        <v>0</v>
      </c>
      <c r="U320" s="209" t="str">
        <f ca="1">IF(AND(T320=-1,N320=TRUE),"*",IF(AND(U319="*",N320=TRUE),"*",IF(AND(AND(L320=TRUE,U319="*"),J320&lt;VLOOKUP(V319+1,tbL!$M$38:$O$43,3)),"*","")))</f>
        <v/>
      </c>
      <c r="V320" s="204">
        <f t="shared" ca="1" si="125"/>
        <v>1</v>
      </c>
      <c r="Y320" s="159" t="str">
        <f t="shared" ca="1" si="126"/>
        <v/>
      </c>
      <c r="Z320" s="159" t="str">
        <f t="shared" si="127"/>
        <v/>
      </c>
      <c r="AA320" s="159">
        <f t="shared" ca="1" si="148"/>
        <v>1</v>
      </c>
      <c r="AC320" s="161" t="str">
        <f t="shared" ca="1" si="128"/>
        <v/>
      </c>
      <c r="AD320" s="161">
        <f t="shared" ca="1" si="129"/>
        <v>1</v>
      </c>
      <c r="AE320" s="161" t="str">
        <f t="shared" ca="1" si="150"/>
        <v/>
      </c>
      <c r="AF320" s="161">
        <f t="shared" ca="1" si="130"/>
        <v>1</v>
      </c>
      <c r="AG320" s="161" t="str">
        <f t="shared" ca="1" si="131"/>
        <v/>
      </c>
      <c r="AH320" s="161">
        <f t="shared" ca="1" si="132"/>
        <v>1</v>
      </c>
      <c r="AI320" s="161" t="str">
        <f t="shared" ca="1" si="133"/>
        <v/>
      </c>
      <c r="AJ320" s="161">
        <f t="shared" ca="1" si="134"/>
        <v>1</v>
      </c>
      <c r="AL320" s="161" t="str">
        <f t="shared" ca="1" si="135"/>
        <v/>
      </c>
      <c r="AM320" s="161">
        <f t="shared" ca="1" si="146"/>
        <v>1</v>
      </c>
      <c r="AN320" s="161" t="str">
        <f t="shared" ca="1" si="136"/>
        <v/>
      </c>
      <c r="AO320" s="161">
        <f t="shared" ca="1" si="145"/>
        <v>1</v>
      </c>
      <c r="AP320" s="161" t="str">
        <f t="shared" ca="1" si="137"/>
        <v/>
      </c>
      <c r="AQ320" s="161">
        <f t="shared" ca="1" si="143"/>
        <v>1</v>
      </c>
      <c r="AR320" s="161" t="str">
        <f t="shared" ca="1" si="138"/>
        <v/>
      </c>
      <c r="AS320" s="161">
        <f t="shared" ca="1" si="139"/>
        <v>1</v>
      </c>
      <c r="AT320" s="159" t="str">
        <f t="shared" ca="1" si="149"/>
        <v/>
      </c>
      <c r="AU320" s="210">
        <f t="shared" ca="1" si="123"/>
        <v>14</v>
      </c>
      <c r="AV320" s="209"/>
      <c r="AW320" s="204">
        <f t="shared" si="140"/>
        <v>2199.583333333333</v>
      </c>
      <c r="AX320" s="159"/>
      <c r="AZ320" s="159"/>
      <c r="BM320" s="207"/>
      <c r="BN320" s="212"/>
      <c r="BP320" s="209"/>
      <c r="BQ320" s="211"/>
      <c r="BR320" s="211"/>
      <c r="BS320" s="211"/>
      <c r="BT320" s="211"/>
      <c r="BU320" s="211"/>
      <c r="BV320" s="211"/>
      <c r="BW320" s="211"/>
      <c r="BX320" s="211"/>
      <c r="BY320" s="211"/>
      <c r="BZ320" s="211"/>
      <c r="CA320" s="209"/>
      <c r="CB320" s="224"/>
      <c r="CC320" s="204"/>
      <c r="CD320" s="204"/>
      <c r="CE320" s="204"/>
      <c r="CF320" s="211"/>
      <c r="CG320" s="211"/>
      <c r="CI320" s="209"/>
      <c r="CJ320" s="209"/>
      <c r="EH320" s="165"/>
      <c r="EI320" s="165"/>
      <c r="EJ320" s="166"/>
      <c r="EK320" s="209"/>
      <c r="EL320" s="211"/>
      <c r="EM320" s="211"/>
      <c r="EN320" s="211"/>
      <c r="EO320" s="211"/>
      <c r="EP320" s="211"/>
      <c r="ES320" s="165"/>
      <c r="ET320" s="165"/>
      <c r="EU320" s="166"/>
      <c r="EV320" s="209"/>
      <c r="EW320" s="211"/>
      <c r="EX320" s="211"/>
      <c r="EY320" s="211"/>
      <c r="EZ320" s="211"/>
      <c r="FA320" s="211"/>
      <c r="FD320" s="165"/>
      <c r="FE320" s="165"/>
      <c r="FF320" s="166"/>
      <c r="FG320" s="209"/>
      <c r="FH320" s="211"/>
      <c r="FI320" s="211"/>
      <c r="FJ320" s="211"/>
      <c r="FK320" s="211"/>
      <c r="FL320" s="211"/>
    </row>
    <row r="321" spans="9:168">
      <c r="I321" s="221">
        <f t="shared" si="144"/>
        <v>317</v>
      </c>
      <c r="J321" s="159">
        <f>'v-t_chart'!C318</f>
        <v>19</v>
      </c>
      <c r="K321" s="204">
        <f t="shared" ca="1" si="151"/>
        <v>55.650999999999996</v>
      </c>
      <c r="L321" s="205" t="b">
        <f>IF('Input&amp;Output'!$C$3=10,phase_chart!C318,IF('Input&amp;Output'!$C$3=21,phase_chart!G318,IF('Input&amp;Output'!$C$3=22,phase_chart!K318,IF('Input&amp;Output'!$C$3=31,phase_chart!O318,IF('Input&amp;Output'!$C$3=32,phase_chart!S318,"")))))</f>
        <v>0</v>
      </c>
      <c r="M321" s="206" t="b">
        <f>IF('Input&amp;Output'!$C$3=10,phase_chart!D318,IF('Input&amp;Output'!$C$3=21,phase_chart!H318,IF('Input&amp;Output'!$C$3=22,phase_chart!L318,IF('Input&amp;Output'!$C$3=31,phase_chart!P318,IF('Input&amp;Output'!$C$3=32,phase_chart!T318,"")))))</f>
        <v>0</v>
      </c>
      <c r="N321" s="205" t="b">
        <f>IF('Input&amp;Output'!$C$3=10,phase_chart!E318,IF('Input&amp;Output'!$C$3=21,phase_chart!I318,IF('Input&amp;Output'!$C$3=22,phase_chart!M318,IF('Input&amp;Output'!$C$3=31,phase_chart!Q318,IF('Input&amp;Output'!$C$3=32,phase_chart!U318,"")))))</f>
        <v>1</v>
      </c>
      <c r="P321" s="159">
        <f ca="1">IF(NOT($J321=0),IF($J321&lt;IF($P320=0,0,VLOOKUP(P320,tbL!$M$37:$Q$43,IF(L321=TRUE,2,4))),IF($J321&gt;=VLOOKUP(P320,tbL!$M$37:$Q$43,IF(L321=TRUE,3,5)),$P320,IF(AND(L320=TRUE,L321=TRUE),$P320,$P320-1)),IF(AND(L321=TRUE,J321=VLOOKUP(P320,tbL!$M$37:$Q$43,IF(L321=TRUE,2,4))),P320,IF($P320+1&gt;$C$12,$C$12,$P320+1))),0)</f>
        <v>1</v>
      </c>
      <c r="Q321" s="159">
        <f t="shared" ca="1" si="124"/>
        <v>1</v>
      </c>
      <c r="R321" s="207">
        <f t="shared" si="141"/>
        <v>0</v>
      </c>
      <c r="S321" s="208"/>
      <c r="T321" s="159">
        <f t="shared" si="142"/>
        <v>0</v>
      </c>
      <c r="U321" s="209" t="str">
        <f ca="1">IF(AND(T321=-1,N321=TRUE),"*",IF(AND(U320="*",N321=TRUE),"*",IF(AND(AND(L321=TRUE,U320="*"),J321&lt;VLOOKUP(V320+1,tbL!$M$38:$O$43,3)),"*","")))</f>
        <v/>
      </c>
      <c r="V321" s="204">
        <f t="shared" ca="1" si="125"/>
        <v>1</v>
      </c>
      <c r="Y321" s="159" t="str">
        <f t="shared" ca="1" si="126"/>
        <v/>
      </c>
      <c r="Z321" s="159" t="str">
        <f t="shared" si="127"/>
        <v/>
      </c>
      <c r="AA321" s="159">
        <f t="shared" ca="1" si="148"/>
        <v>1</v>
      </c>
      <c r="AC321" s="161" t="str">
        <f t="shared" ca="1" si="128"/>
        <v/>
      </c>
      <c r="AD321" s="161">
        <f t="shared" ca="1" si="129"/>
        <v>1</v>
      </c>
      <c r="AE321" s="161" t="str">
        <f t="shared" ca="1" si="150"/>
        <v/>
      </c>
      <c r="AF321" s="161">
        <f t="shared" ca="1" si="130"/>
        <v>1</v>
      </c>
      <c r="AG321" s="161" t="str">
        <f t="shared" ca="1" si="131"/>
        <v/>
      </c>
      <c r="AH321" s="161">
        <f t="shared" ca="1" si="132"/>
        <v>1</v>
      </c>
      <c r="AI321" s="161" t="str">
        <f t="shared" ca="1" si="133"/>
        <v/>
      </c>
      <c r="AJ321" s="161">
        <f t="shared" ca="1" si="134"/>
        <v>1</v>
      </c>
      <c r="AL321" s="161" t="str">
        <f t="shared" ca="1" si="135"/>
        <v/>
      </c>
      <c r="AM321" s="161">
        <f t="shared" ca="1" si="146"/>
        <v>1</v>
      </c>
      <c r="AN321" s="161" t="str">
        <f t="shared" ca="1" si="136"/>
        <v/>
      </c>
      <c r="AO321" s="161">
        <f t="shared" ca="1" si="145"/>
        <v>1</v>
      </c>
      <c r="AP321" s="161" t="str">
        <f t="shared" ca="1" si="137"/>
        <v/>
      </c>
      <c r="AQ321" s="161">
        <f t="shared" ca="1" si="143"/>
        <v>1</v>
      </c>
      <c r="AR321" s="161" t="str">
        <f t="shared" ca="1" si="138"/>
        <v/>
      </c>
      <c r="AS321" s="161">
        <f t="shared" ca="1" si="139"/>
        <v>1</v>
      </c>
      <c r="AT321" s="159" t="str">
        <f t="shared" ca="1" si="149"/>
        <v/>
      </c>
      <c r="AU321" s="210">
        <f t="shared" ca="1" si="123"/>
        <v>14</v>
      </c>
      <c r="AV321" s="209"/>
      <c r="AW321" s="204">
        <f t="shared" si="140"/>
        <v>2204.8611111111109</v>
      </c>
      <c r="AX321" s="159"/>
      <c r="AZ321" s="159"/>
      <c r="BM321" s="207"/>
      <c r="BN321" s="212"/>
      <c r="BP321" s="209"/>
      <c r="BQ321" s="211"/>
      <c r="BR321" s="211"/>
      <c r="BS321" s="211"/>
      <c r="BT321" s="211"/>
      <c r="BU321" s="211"/>
      <c r="BV321" s="211"/>
      <c r="BW321" s="211"/>
      <c r="BX321" s="211"/>
      <c r="BY321" s="211"/>
      <c r="BZ321" s="211"/>
      <c r="CA321" s="209"/>
      <c r="CB321" s="224"/>
      <c r="CC321" s="204"/>
      <c r="CD321" s="204"/>
      <c r="CE321" s="204"/>
      <c r="CF321" s="211"/>
      <c r="CG321" s="211"/>
      <c r="CI321" s="209"/>
      <c r="CJ321" s="209"/>
      <c r="EH321" s="165"/>
      <c r="EI321" s="165"/>
      <c r="EJ321" s="166"/>
      <c r="EK321" s="209"/>
      <c r="EL321" s="211"/>
      <c r="EM321" s="211"/>
      <c r="EN321" s="211"/>
      <c r="EO321" s="211"/>
      <c r="EP321" s="211"/>
      <c r="ES321" s="165"/>
      <c r="ET321" s="165"/>
      <c r="EU321" s="166"/>
      <c r="EV321" s="209"/>
      <c r="EW321" s="211"/>
      <c r="EX321" s="211"/>
      <c r="EY321" s="211"/>
      <c r="EZ321" s="211"/>
      <c r="FA321" s="211"/>
      <c r="FD321" s="165"/>
      <c r="FE321" s="165"/>
      <c r="FF321" s="166"/>
      <c r="FG321" s="209"/>
      <c r="FH321" s="211"/>
      <c r="FI321" s="211"/>
      <c r="FJ321" s="211"/>
      <c r="FK321" s="211"/>
      <c r="FL321" s="211"/>
    </row>
    <row r="322" spans="9:168">
      <c r="I322" s="221">
        <f t="shared" si="144"/>
        <v>318</v>
      </c>
      <c r="J322" s="159">
        <f>'v-t_chart'!C319</f>
        <v>16</v>
      </c>
      <c r="K322" s="204">
        <f t="shared" ca="1" si="151"/>
        <v>46.863999999999997</v>
      </c>
      <c r="L322" s="205" t="b">
        <f>IF('Input&amp;Output'!$C$3=10,phase_chart!C319,IF('Input&amp;Output'!$C$3=21,phase_chart!G319,IF('Input&amp;Output'!$C$3=22,phase_chart!K319,IF('Input&amp;Output'!$C$3=31,phase_chart!O319,IF('Input&amp;Output'!$C$3=32,phase_chart!S319,"")))))</f>
        <v>0</v>
      </c>
      <c r="M322" s="206" t="b">
        <f>IF('Input&amp;Output'!$C$3=10,phase_chart!D319,IF('Input&amp;Output'!$C$3=21,phase_chart!H319,IF('Input&amp;Output'!$C$3=22,phase_chart!L319,IF('Input&amp;Output'!$C$3=31,phase_chart!P319,IF('Input&amp;Output'!$C$3=32,phase_chart!T319,"")))))</f>
        <v>0</v>
      </c>
      <c r="N322" s="205" t="b">
        <f>IF('Input&amp;Output'!$C$3=10,phase_chart!E319,IF('Input&amp;Output'!$C$3=21,phase_chart!I319,IF('Input&amp;Output'!$C$3=22,phase_chart!M319,IF('Input&amp;Output'!$C$3=31,phase_chart!Q319,IF('Input&amp;Output'!$C$3=32,phase_chart!U319,"")))))</f>
        <v>1</v>
      </c>
      <c r="P322" s="159">
        <f ca="1">IF(NOT($J322=0),IF($J322&lt;IF($P321=0,0,VLOOKUP(P321,tbL!$M$37:$Q$43,IF(L322=TRUE,2,4))),IF($J322&gt;=VLOOKUP(P321,tbL!$M$37:$Q$43,IF(L322=TRUE,3,5)),$P321,IF(AND(L321=TRUE,L322=TRUE),$P321,$P321-1)),IF(AND(L322=TRUE,J322=VLOOKUP(P321,tbL!$M$37:$Q$43,IF(L322=TRUE,2,4))),P321,IF($P321+1&gt;$C$12,$C$12,$P321+1))),0)</f>
        <v>1</v>
      </c>
      <c r="Q322" s="159">
        <f t="shared" ca="1" si="124"/>
        <v>1</v>
      </c>
      <c r="R322" s="207">
        <f t="shared" si="141"/>
        <v>0</v>
      </c>
      <c r="S322" s="208"/>
      <c r="T322" s="159">
        <f t="shared" si="142"/>
        <v>0</v>
      </c>
      <c r="U322" s="209" t="str">
        <f ca="1">IF(AND(T322=-1,N322=TRUE),"*",IF(AND(U321="*",N322=TRUE),"*",IF(AND(AND(L322=TRUE,U321="*"),J322&lt;VLOOKUP(V321+1,tbL!$M$38:$O$43,3)),"*","")))</f>
        <v/>
      </c>
      <c r="V322" s="204">
        <f t="shared" ca="1" si="125"/>
        <v>1</v>
      </c>
      <c r="Y322" s="159" t="str">
        <f t="shared" ca="1" si="126"/>
        <v/>
      </c>
      <c r="Z322" s="159" t="str">
        <f t="shared" si="127"/>
        <v/>
      </c>
      <c r="AA322" s="159">
        <f t="shared" ca="1" si="148"/>
        <v>1</v>
      </c>
      <c r="AC322" s="161" t="str">
        <f t="shared" ca="1" si="128"/>
        <v/>
      </c>
      <c r="AD322" s="161">
        <f t="shared" ca="1" si="129"/>
        <v>1</v>
      </c>
      <c r="AE322" s="161" t="str">
        <f t="shared" ca="1" si="150"/>
        <v/>
      </c>
      <c r="AF322" s="161">
        <f t="shared" ca="1" si="130"/>
        <v>1</v>
      </c>
      <c r="AG322" s="161" t="str">
        <f t="shared" ca="1" si="131"/>
        <v/>
      </c>
      <c r="AH322" s="161">
        <f t="shared" ca="1" si="132"/>
        <v>1</v>
      </c>
      <c r="AI322" s="161" t="str">
        <f t="shared" ca="1" si="133"/>
        <v/>
      </c>
      <c r="AJ322" s="161">
        <f t="shared" ca="1" si="134"/>
        <v>1</v>
      </c>
      <c r="AL322" s="161" t="str">
        <f t="shared" ca="1" si="135"/>
        <v/>
      </c>
      <c r="AM322" s="161">
        <f t="shared" ca="1" si="146"/>
        <v>1</v>
      </c>
      <c r="AN322" s="161" t="str">
        <f t="shared" ca="1" si="136"/>
        <v/>
      </c>
      <c r="AO322" s="161">
        <f t="shared" ca="1" si="145"/>
        <v>1</v>
      </c>
      <c r="AP322" s="161" t="str">
        <f t="shared" ca="1" si="137"/>
        <v/>
      </c>
      <c r="AQ322" s="161">
        <f t="shared" ca="1" si="143"/>
        <v>1</v>
      </c>
      <c r="AR322" s="161" t="str">
        <f t="shared" ca="1" si="138"/>
        <v/>
      </c>
      <c r="AS322" s="161">
        <f t="shared" ca="1" si="139"/>
        <v>1</v>
      </c>
      <c r="AT322" s="159" t="str">
        <f t="shared" ca="1" si="149"/>
        <v/>
      </c>
      <c r="AU322" s="210">
        <f t="shared" ca="1" si="123"/>
        <v>14</v>
      </c>
      <c r="AV322" s="209"/>
      <c r="AW322" s="204">
        <f t="shared" si="140"/>
        <v>2209.3055555555552</v>
      </c>
      <c r="AX322" s="159"/>
      <c r="AZ322" s="159"/>
      <c r="BM322" s="207"/>
      <c r="BN322" s="212"/>
      <c r="BP322" s="209"/>
      <c r="BQ322" s="211"/>
      <c r="BR322" s="211"/>
      <c r="BS322" s="211"/>
      <c r="BT322" s="211"/>
      <c r="BU322" s="211"/>
      <c r="BV322" s="211"/>
      <c r="BW322" s="211"/>
      <c r="BX322" s="211"/>
      <c r="BY322" s="211"/>
      <c r="BZ322" s="211"/>
      <c r="CA322" s="209"/>
      <c r="CB322" s="224"/>
      <c r="CC322" s="204"/>
      <c r="CD322" s="204"/>
      <c r="CE322" s="204"/>
      <c r="CF322" s="211"/>
      <c r="CG322" s="211"/>
      <c r="CI322" s="209"/>
      <c r="CJ322" s="209"/>
      <c r="EH322" s="165"/>
      <c r="EI322" s="165"/>
      <c r="EJ322" s="166"/>
      <c r="EK322" s="209"/>
      <c r="EL322" s="211"/>
      <c r="EM322" s="211"/>
      <c r="EN322" s="211"/>
      <c r="EO322" s="211"/>
      <c r="EP322" s="211"/>
      <c r="ES322" s="165"/>
      <c r="ET322" s="165"/>
      <c r="EU322" s="166"/>
      <c r="EV322" s="209"/>
      <c r="EW322" s="211"/>
      <c r="EX322" s="211"/>
      <c r="EY322" s="211"/>
      <c r="EZ322" s="211"/>
      <c r="FA322" s="211"/>
      <c r="FD322" s="165"/>
      <c r="FE322" s="165"/>
      <c r="FF322" s="166"/>
      <c r="FG322" s="209"/>
      <c r="FH322" s="211"/>
      <c r="FI322" s="211"/>
      <c r="FJ322" s="211"/>
      <c r="FK322" s="211"/>
      <c r="FL322" s="211"/>
    </row>
    <row r="323" spans="9:168">
      <c r="I323" s="221">
        <f t="shared" si="144"/>
        <v>319</v>
      </c>
      <c r="J323" s="159">
        <f>'v-t_chart'!C320</f>
        <v>14.6</v>
      </c>
      <c r="K323" s="204">
        <f t="shared" ca="1" si="151"/>
        <v>42.763399999999997</v>
      </c>
      <c r="L323" s="205" t="b">
        <f>IF('Input&amp;Output'!$C$3=10,phase_chart!C320,IF('Input&amp;Output'!$C$3=21,phase_chart!G320,IF('Input&amp;Output'!$C$3=22,phase_chart!K320,IF('Input&amp;Output'!$C$3=31,phase_chart!O320,IF('Input&amp;Output'!$C$3=32,phase_chart!S320,"")))))</f>
        <v>1</v>
      </c>
      <c r="M323" s="206" t="b">
        <f>IF('Input&amp;Output'!$C$3=10,phase_chart!D320,IF('Input&amp;Output'!$C$3=21,phase_chart!H320,IF('Input&amp;Output'!$C$3=22,phase_chart!L320,IF('Input&amp;Output'!$C$3=31,phase_chart!P320,IF('Input&amp;Output'!$C$3=32,phase_chart!T320,"")))))</f>
        <v>0</v>
      </c>
      <c r="N323" s="205" t="b">
        <f>IF('Input&amp;Output'!$C$3=10,phase_chart!E320,IF('Input&amp;Output'!$C$3=21,phase_chart!I320,IF('Input&amp;Output'!$C$3=22,phase_chart!M320,IF('Input&amp;Output'!$C$3=31,phase_chart!Q320,IF('Input&amp;Output'!$C$3=32,phase_chart!U320,"")))))</f>
        <v>0</v>
      </c>
      <c r="P323" s="159">
        <f ca="1">IF(NOT($J323=0),IF($J323&lt;IF($P322=0,0,VLOOKUP(P322,tbL!$M$37:$Q$43,IF(L323=TRUE,2,4))),IF($J323&gt;=VLOOKUP(P322,tbL!$M$37:$Q$43,IF(L323=TRUE,3,5)),$P322,IF(AND(L322=TRUE,L323=TRUE),$P322,$P322-1)),IF(AND(L323=TRUE,J323=VLOOKUP(P322,tbL!$M$37:$Q$43,IF(L323=TRUE,2,4))),P322,IF($P322+1&gt;$C$12,$C$12,$P322+1))),0)</f>
        <v>1</v>
      </c>
      <c r="Q323" s="159">
        <f t="shared" ca="1" si="124"/>
        <v>1</v>
      </c>
      <c r="R323" s="207">
        <f t="shared" ref="R323:R330" ca="1" si="152">IF(L323=TRUE,IF(OR(K322=0,R322=1),1,0),0)</f>
        <v>0</v>
      </c>
      <c r="S323" s="208"/>
      <c r="T323" s="159">
        <f t="shared" si="142"/>
        <v>0</v>
      </c>
      <c r="U323" s="209" t="str">
        <f ca="1">IF(AND(T323=-1,N323=TRUE),"*",IF(AND(U322="*",N323=TRUE),"*",IF(AND(AND(L323=TRUE,U322="*"),J323&lt;VLOOKUP(V322+1,tbL!$M$38:$O$43,3)),"*","")))</f>
        <v/>
      </c>
      <c r="V323" s="204">
        <f t="shared" ca="1" si="125"/>
        <v>1</v>
      </c>
      <c r="Y323" s="159" t="str">
        <f t="shared" ca="1" si="126"/>
        <v/>
      </c>
      <c r="Z323" s="159" t="str">
        <f t="shared" si="127"/>
        <v/>
      </c>
      <c r="AA323" s="159">
        <f t="shared" ca="1" si="148"/>
        <v>1</v>
      </c>
      <c r="AC323" s="161" t="str">
        <f t="shared" ca="1" si="128"/>
        <v/>
      </c>
      <c r="AD323" s="161">
        <f t="shared" ca="1" si="129"/>
        <v>1</v>
      </c>
      <c r="AE323" s="161" t="str">
        <f t="shared" ca="1" si="150"/>
        <v/>
      </c>
      <c r="AF323" s="161">
        <f t="shared" ca="1" si="130"/>
        <v>1</v>
      </c>
      <c r="AG323" s="161" t="str">
        <f t="shared" ca="1" si="131"/>
        <v/>
      </c>
      <c r="AH323" s="161">
        <f t="shared" ca="1" si="132"/>
        <v>1</v>
      </c>
      <c r="AI323" s="161" t="str">
        <f t="shared" ca="1" si="133"/>
        <v/>
      </c>
      <c r="AJ323" s="161">
        <f t="shared" ca="1" si="134"/>
        <v>1</v>
      </c>
      <c r="AL323" s="161" t="str">
        <f t="shared" ca="1" si="135"/>
        <v/>
      </c>
      <c r="AM323" s="161">
        <f t="shared" ca="1" si="146"/>
        <v>1</v>
      </c>
      <c r="AN323" s="161" t="str">
        <f t="shared" ca="1" si="136"/>
        <v/>
      </c>
      <c r="AO323" s="161">
        <f t="shared" ca="1" si="145"/>
        <v>1</v>
      </c>
      <c r="AP323" s="161" t="str">
        <f t="shared" ca="1" si="137"/>
        <v/>
      </c>
      <c r="AQ323" s="161">
        <f t="shared" ca="1" si="143"/>
        <v>1</v>
      </c>
      <c r="AR323" s="161" t="str">
        <f t="shared" ca="1" si="138"/>
        <v/>
      </c>
      <c r="AS323" s="161">
        <f t="shared" ca="1" si="139"/>
        <v>1</v>
      </c>
      <c r="AT323" s="159" t="str">
        <f t="shared" ca="1" si="149"/>
        <v/>
      </c>
      <c r="AU323" s="210">
        <f t="shared" ca="1" si="123"/>
        <v>14</v>
      </c>
      <c r="AV323" s="209"/>
      <c r="AW323" s="204">
        <f t="shared" si="140"/>
        <v>2213.3611111111109</v>
      </c>
      <c r="AX323" s="159"/>
      <c r="AZ323" s="159"/>
      <c r="BM323" s="207"/>
      <c r="BN323" s="212"/>
      <c r="BP323" s="209"/>
      <c r="BQ323" s="211"/>
      <c r="BR323" s="211"/>
      <c r="BS323" s="211"/>
      <c r="BT323" s="211"/>
      <c r="BU323" s="211"/>
      <c r="BV323" s="211"/>
      <c r="BW323" s="211"/>
      <c r="BX323" s="211"/>
      <c r="BY323" s="211"/>
      <c r="BZ323" s="211"/>
      <c r="CA323" s="209"/>
      <c r="CB323" s="224"/>
      <c r="CC323" s="204"/>
      <c r="CD323" s="204"/>
      <c r="CE323" s="204"/>
      <c r="CF323" s="211"/>
      <c r="CG323" s="211"/>
      <c r="CI323" s="209"/>
      <c r="CJ323" s="209"/>
      <c r="EH323" s="165"/>
      <c r="EI323" s="165"/>
      <c r="EJ323" s="166"/>
      <c r="EK323" s="209"/>
      <c r="EL323" s="211"/>
      <c r="EM323" s="211"/>
      <c r="EN323" s="211"/>
      <c r="EO323" s="211"/>
      <c r="EP323" s="211"/>
      <c r="ES323" s="165"/>
      <c r="ET323" s="165"/>
      <c r="EU323" s="166"/>
      <c r="EV323" s="209"/>
      <c r="EW323" s="211"/>
      <c r="EX323" s="211"/>
      <c r="EY323" s="211"/>
      <c r="EZ323" s="211"/>
      <c r="FA323" s="211"/>
      <c r="FD323" s="165"/>
      <c r="FE323" s="165"/>
      <c r="FF323" s="166"/>
      <c r="FG323" s="209"/>
      <c r="FH323" s="211"/>
      <c r="FI323" s="211"/>
      <c r="FJ323" s="211"/>
      <c r="FK323" s="211"/>
      <c r="FL323" s="211"/>
    </row>
    <row r="324" spans="9:168">
      <c r="I324" s="221">
        <f t="shared" si="144"/>
        <v>320</v>
      </c>
      <c r="J324" s="159">
        <f>'v-t_chart'!C321</f>
        <v>15.2</v>
      </c>
      <c r="K324" s="204">
        <f t="shared" ca="1" si="151"/>
        <v>44.520799999999994</v>
      </c>
      <c r="L324" s="205" t="b">
        <f>IF('Input&amp;Output'!$C$3=10,phase_chart!C321,IF('Input&amp;Output'!$C$3=21,phase_chart!G321,IF('Input&amp;Output'!$C$3=22,phase_chart!K321,IF('Input&amp;Output'!$C$3=31,phase_chart!O321,IF('Input&amp;Output'!$C$3=32,phase_chart!S321,"")))))</f>
        <v>1</v>
      </c>
      <c r="M324" s="206" t="b">
        <f>IF('Input&amp;Output'!$C$3=10,phase_chart!D321,IF('Input&amp;Output'!$C$3=21,phase_chart!H321,IF('Input&amp;Output'!$C$3=22,phase_chart!L321,IF('Input&amp;Output'!$C$3=31,phase_chart!P321,IF('Input&amp;Output'!$C$3=32,phase_chart!T321,"")))))</f>
        <v>0</v>
      </c>
      <c r="N324" s="205" t="b">
        <f>IF('Input&amp;Output'!$C$3=10,phase_chart!E321,IF('Input&amp;Output'!$C$3=21,phase_chart!I321,IF('Input&amp;Output'!$C$3=22,phase_chart!M321,IF('Input&amp;Output'!$C$3=31,phase_chart!Q321,IF('Input&amp;Output'!$C$3=32,phase_chart!U321,"")))))</f>
        <v>0</v>
      </c>
      <c r="P324" s="159">
        <f ca="1">IF(NOT($J324=0),IF($J324&lt;IF($P323=0,0,VLOOKUP(P323,tbL!$M$37:$Q$43,IF(L324=TRUE,2,4))),IF($J324&gt;=VLOOKUP(P323,tbL!$M$37:$Q$43,IF(L324=TRUE,3,5)),$P323,IF(AND(L323=TRUE,L324=TRUE),$P323,$P323-1)),IF(AND(L324=TRUE,J324=VLOOKUP(P323,tbL!$M$37:$Q$43,IF(L324=TRUE,2,4))),P323,IF($P323+1&gt;$C$12,$C$12,$P323+1))),0)</f>
        <v>1</v>
      </c>
      <c r="Q324" s="159">
        <f t="shared" ca="1" si="124"/>
        <v>1</v>
      </c>
      <c r="R324" s="207">
        <f t="shared" ca="1" si="152"/>
        <v>0</v>
      </c>
      <c r="S324" s="208"/>
      <c r="T324" s="159">
        <f t="shared" si="142"/>
        <v>0</v>
      </c>
      <c r="U324" s="209" t="str">
        <f ca="1">IF(AND(T324=-1,N324=TRUE),"*",IF(AND(U323="*",N324=TRUE),"*",IF(AND(AND(L324=TRUE,U323="*"),J324&lt;VLOOKUP(V323+1,tbL!$M$38:$O$43,3)),"*","")))</f>
        <v/>
      </c>
      <c r="V324" s="204">
        <f t="shared" ca="1" si="125"/>
        <v>1</v>
      </c>
      <c r="Y324" s="159" t="str">
        <f t="shared" ca="1" si="126"/>
        <v/>
      </c>
      <c r="Z324" s="159" t="str">
        <f t="shared" si="127"/>
        <v/>
      </c>
      <c r="AA324" s="159">
        <f t="shared" ca="1" si="148"/>
        <v>1</v>
      </c>
      <c r="AC324" s="161" t="str">
        <f t="shared" ca="1" si="128"/>
        <v/>
      </c>
      <c r="AD324" s="161">
        <f t="shared" ca="1" si="129"/>
        <v>1</v>
      </c>
      <c r="AE324" s="161" t="str">
        <f t="shared" ca="1" si="150"/>
        <v/>
      </c>
      <c r="AF324" s="161">
        <f t="shared" ca="1" si="130"/>
        <v>1</v>
      </c>
      <c r="AG324" s="161" t="str">
        <f t="shared" ca="1" si="131"/>
        <v/>
      </c>
      <c r="AH324" s="161">
        <f t="shared" ca="1" si="132"/>
        <v>1</v>
      </c>
      <c r="AI324" s="161" t="str">
        <f t="shared" ca="1" si="133"/>
        <v/>
      </c>
      <c r="AJ324" s="161">
        <f t="shared" ca="1" si="134"/>
        <v>1</v>
      </c>
      <c r="AL324" s="161" t="str">
        <f t="shared" ca="1" si="135"/>
        <v/>
      </c>
      <c r="AM324" s="161">
        <f t="shared" ca="1" si="146"/>
        <v>1</v>
      </c>
      <c r="AN324" s="161" t="str">
        <f t="shared" ca="1" si="136"/>
        <v/>
      </c>
      <c r="AO324" s="161">
        <f t="shared" ca="1" si="145"/>
        <v>1</v>
      </c>
      <c r="AP324" s="161" t="str">
        <f t="shared" ca="1" si="137"/>
        <v/>
      </c>
      <c r="AQ324" s="161">
        <f t="shared" ca="1" si="143"/>
        <v>1</v>
      </c>
      <c r="AR324" s="161" t="str">
        <f t="shared" ca="1" si="138"/>
        <v/>
      </c>
      <c r="AS324" s="161">
        <f t="shared" ca="1" si="139"/>
        <v>1</v>
      </c>
      <c r="AT324" s="159" t="str">
        <f t="shared" ca="1" si="149"/>
        <v/>
      </c>
      <c r="AU324" s="210">
        <f t="shared" ref="AU324:AU387" ca="1" si="153">IF(Y324=0,$C$17/100,IF(OR(K324&lt;$C$17,AA324=0),$C$17/100,(VLOOKUP($AS324,$B$5:$C$11,2)*$J324)/100))</f>
        <v>14</v>
      </c>
      <c r="AV324" s="209"/>
      <c r="AW324" s="204">
        <f t="shared" si="140"/>
        <v>2217.583333333333</v>
      </c>
      <c r="AX324" s="159"/>
      <c r="AZ324" s="159"/>
      <c r="BM324" s="207"/>
      <c r="BN324" s="212"/>
      <c r="BP324" s="209"/>
      <c r="BQ324" s="211"/>
      <c r="BR324" s="211"/>
      <c r="BS324" s="211"/>
      <c r="BT324" s="211"/>
      <c r="BU324" s="211"/>
      <c r="BV324" s="211"/>
      <c r="BW324" s="211"/>
      <c r="BX324" s="211"/>
      <c r="BY324" s="211"/>
      <c r="BZ324" s="211"/>
      <c r="CA324" s="209"/>
      <c r="CB324" s="224"/>
      <c r="CC324" s="204"/>
      <c r="CD324" s="204"/>
      <c r="CE324" s="204"/>
      <c r="CF324" s="211"/>
      <c r="CG324" s="211"/>
      <c r="CI324" s="209"/>
      <c r="CJ324" s="209"/>
      <c r="EH324" s="165"/>
      <c r="EI324" s="165"/>
      <c r="EJ324" s="166"/>
      <c r="EK324" s="209"/>
      <c r="EL324" s="211"/>
      <c r="EM324" s="211"/>
      <c r="EN324" s="211"/>
      <c r="EO324" s="211"/>
      <c r="EP324" s="211"/>
      <c r="ES324" s="165"/>
      <c r="ET324" s="165"/>
      <c r="EU324" s="166"/>
      <c r="EV324" s="209"/>
      <c r="EW324" s="211"/>
      <c r="EX324" s="211"/>
      <c r="EY324" s="211"/>
      <c r="EZ324" s="211"/>
      <c r="FA324" s="211"/>
      <c r="FD324" s="165"/>
      <c r="FE324" s="165"/>
      <c r="FF324" s="166"/>
      <c r="FG324" s="209"/>
      <c r="FH324" s="211"/>
      <c r="FI324" s="211"/>
      <c r="FJ324" s="211"/>
      <c r="FK324" s="211"/>
      <c r="FL324" s="211"/>
    </row>
    <row r="325" spans="9:168">
      <c r="I325" s="221">
        <f t="shared" si="144"/>
        <v>321</v>
      </c>
      <c r="J325" s="159">
        <f>'v-t_chart'!C322</f>
        <v>16.899999999999999</v>
      </c>
      <c r="K325" s="204">
        <f t="shared" ca="1" si="151"/>
        <v>49.500099999999996</v>
      </c>
      <c r="L325" s="205" t="b">
        <f>IF('Input&amp;Output'!$C$3=10,phase_chart!C322,IF('Input&amp;Output'!$C$3=21,phase_chart!G322,IF('Input&amp;Output'!$C$3=22,phase_chart!K322,IF('Input&amp;Output'!$C$3=31,phase_chart!O322,IF('Input&amp;Output'!$C$3=32,phase_chart!S322,"")))))</f>
        <v>1</v>
      </c>
      <c r="M325" s="206" t="b">
        <f>IF('Input&amp;Output'!$C$3=10,phase_chart!D322,IF('Input&amp;Output'!$C$3=21,phase_chart!H322,IF('Input&amp;Output'!$C$3=22,phase_chart!L322,IF('Input&amp;Output'!$C$3=31,phase_chart!P322,IF('Input&amp;Output'!$C$3=32,phase_chart!T322,"")))))</f>
        <v>0</v>
      </c>
      <c r="N325" s="205" t="b">
        <f>IF('Input&amp;Output'!$C$3=10,phase_chart!E322,IF('Input&amp;Output'!$C$3=21,phase_chart!I322,IF('Input&amp;Output'!$C$3=22,phase_chart!M322,IF('Input&amp;Output'!$C$3=31,phase_chart!Q322,IF('Input&amp;Output'!$C$3=32,phase_chart!U322,"")))))</f>
        <v>0</v>
      </c>
      <c r="P325" s="159">
        <f ca="1">IF(NOT($J325=0),IF($J325&lt;IF($P324=0,0,VLOOKUP(P324,tbL!$M$37:$Q$43,IF(L325=TRUE,2,4))),IF($J325&gt;=VLOOKUP(P324,tbL!$M$37:$Q$43,IF(L325=TRUE,3,5)),$P324,IF(AND(L324=TRUE,L325=TRUE),$P324,$P324-1)),IF(AND(L325=TRUE,J325=VLOOKUP(P324,tbL!$M$37:$Q$43,IF(L325=TRUE,2,4))),P324,IF($P324+1&gt;$C$12,$C$12,$P324+1))),0)</f>
        <v>1</v>
      </c>
      <c r="Q325" s="159">
        <f t="shared" ref="Q325:Q388" ca="1" si="154">P325</f>
        <v>1</v>
      </c>
      <c r="R325" s="207">
        <f t="shared" ca="1" si="152"/>
        <v>0</v>
      </c>
      <c r="S325" s="208"/>
      <c r="T325" s="159">
        <f t="shared" si="142"/>
        <v>0</v>
      </c>
      <c r="U325" s="209" t="str">
        <f ca="1">IF(AND(T325=-1,N325=TRUE),"*",IF(AND(U324="*",N325=TRUE),"*",IF(AND(AND(L325=TRUE,U324="*"),J325&lt;VLOOKUP(V324+1,tbL!$M$38:$O$43,3)),"*","")))</f>
        <v/>
      </c>
      <c r="V325" s="204">
        <f t="shared" ref="V325:V388" ca="1" si="155">IF(U325="*",IF(Q325&gt;V324,V324,Q325),Q325)</f>
        <v>1</v>
      </c>
      <c r="Y325" s="159" t="str">
        <f t="shared" ref="Y325:Y388" ca="1" si="156">IF(OR($V325=3,OR($V325=1,$V325=2)),IF(OR($V328=0,OR($V329=0,OR($V330=0,OR($V331=0,OR($V332=0,OR($V333=0,$V334=0)))))),IF(J325&lt;IF(V325=3,$D$18,IF(V325=2,$F$13,$F$8)),0,IF(Y324=0,0,IF(J325&lt;10,0,""))),""),"")</f>
        <v/>
      </c>
      <c r="Z325" s="159" t="str">
        <f t="shared" ref="Z325:Z388" si="157">IF(AND(AND(J330&gt;0,J329=0),Z324=""),1,IF(Z324=1,IF(AND(J325&gt;0,J326-J325&gt;0),"",1),""))</f>
        <v/>
      </c>
      <c r="AA325" s="159">
        <f t="shared" ca="1" si="148"/>
        <v>1</v>
      </c>
      <c r="AC325" s="161" t="str">
        <f t="shared" ref="AC325:AC388" ca="1" si="158">IF(OR(OR($AT325=-1,$R325=1),AA325=0),"",IF(AND(AA324=AA326,AA325&lt;&gt;AA324),"*",""))</f>
        <v/>
      </c>
      <c r="AD325" s="161">
        <f t="shared" ref="AD325:AD388" ca="1" si="159">IF(AC325="*",AA324,AA325)</f>
        <v>1</v>
      </c>
      <c r="AE325" s="161" t="str">
        <f t="shared" ca="1" si="150"/>
        <v/>
      </c>
      <c r="AF325" s="161">
        <f t="shared" ref="AF325:AF388" ca="1" si="160">IF(AE325="*",AD324,IF(AE324="*",AD323,AD325))</f>
        <v>1</v>
      </c>
      <c r="AG325" s="161" t="str">
        <f t="shared" ref="AG325:AG388" ca="1" si="161">IF(OR(OR(OR($AT325=-1,$R325=1),AF325=0),AG322="*"),"",IF(AND(AND(AND(AF324=AF328,AF325&lt;&gt;AF324),AF325=AF326),AF325=AF327),"*",""))</f>
        <v/>
      </c>
      <c r="AH325" s="161">
        <f t="shared" ref="AH325:AH388" ca="1" si="162">IF(AG325="*",AF324,IF(AG324="*",AF323,IF(AG323="*",AF322,AF325)))</f>
        <v>1</v>
      </c>
      <c r="AI325" s="161" t="str">
        <f t="shared" ref="AI325:AI388" ca="1" si="163">IF(OR(OR(OR($AT325=-1,$R325=1),AH325=0),AI321="*"),"",IF(AND(AND(AND(AND(AH324=AH329,AH325&lt;&gt;AH324),AH325=AH326),AH325=AH327),AH325=AH328),"*",""))</f>
        <v/>
      </c>
      <c r="AJ325" s="161">
        <f t="shared" ref="AJ325:AJ388" ca="1" si="164">IF(AI325="*",AH324,IF(AI324="*",AH323,IF(AI323="*",AH322,IF(AI322="*",AH321,AH325))))</f>
        <v>1</v>
      </c>
      <c r="AL325" s="161" t="str">
        <f t="shared" ref="AL325:AL388" ca="1" si="165">IF(OR(OR(OR($AT325=-1,$R325=1),AJ325=0),AL321="*"),"",IF(AND(AND(AND(AND(AJ324=AJ329,AJ325&lt;&gt;AJ324),AJ325=AJ326),AJ325=AJ327),AJ325=AJ328),"*",""))</f>
        <v/>
      </c>
      <c r="AM325" s="161">
        <f t="shared" ca="1" si="146"/>
        <v>1</v>
      </c>
      <c r="AN325" s="161" t="str">
        <f t="shared" ref="AN325:AN388" ca="1" si="166">IF(OR(OR(OR($AT325=-1,$R325=1),AM325=0),AN322="*"),"",IF(AND(AND(AND(AM324=AM328,AM325&lt;&gt;AM324),AM325=AM326),AM325=AM327),"*",""))</f>
        <v/>
      </c>
      <c r="AO325" s="161">
        <f t="shared" ca="1" si="145"/>
        <v>1</v>
      </c>
      <c r="AP325" s="161" t="str">
        <f t="shared" ref="AP325:AP388" ca="1" si="167">IF(OR(OR($AT325=-1,$R325=1),AO325=0),"",IF(AND(AND(AO324=AO327,AO325&lt;&gt;AO324),AO325=AO326),"*",""))</f>
        <v/>
      </c>
      <c r="AQ325" s="161">
        <f t="shared" ca="1" si="143"/>
        <v>1</v>
      </c>
      <c r="AR325" s="161" t="str">
        <f t="shared" ref="AR325:AR388" ca="1" si="168">IF(OR(OR($AT325=-1,$R325=1),AQ325=0),"",IF(AND(AQ324=AQ326,AQ325&lt;&gt;AQ324),"*",""))</f>
        <v/>
      </c>
      <c r="AS325" s="161">
        <f t="shared" ref="AS325:AS388" ca="1" si="169">IF(AR325="*",AQ324,AQ325)</f>
        <v>1</v>
      </c>
      <c r="AT325" s="159" t="str">
        <f t="shared" ca="1" si="149"/>
        <v/>
      </c>
      <c r="AU325" s="210">
        <f t="shared" ca="1" si="153"/>
        <v>14</v>
      </c>
      <c r="AV325" s="209"/>
      <c r="AW325" s="204">
        <f t="shared" ref="AW325:AW388" si="170">AW324+J325/3.6</f>
        <v>2222.2777777777774</v>
      </c>
      <c r="AX325" s="159"/>
      <c r="AZ325" s="159"/>
      <c r="BM325" s="207"/>
      <c r="BN325" s="212"/>
      <c r="BP325" s="209"/>
      <c r="BQ325" s="211"/>
      <c r="BR325" s="211"/>
      <c r="BS325" s="211"/>
      <c r="BT325" s="211"/>
      <c r="BU325" s="211"/>
      <c r="BV325" s="211"/>
      <c r="BW325" s="211"/>
      <c r="BX325" s="211"/>
      <c r="BY325" s="211"/>
      <c r="BZ325" s="211"/>
      <c r="CA325" s="209"/>
      <c r="CB325" s="224"/>
      <c r="CC325" s="204"/>
      <c r="CD325" s="204"/>
      <c r="CE325" s="204"/>
      <c r="CF325" s="211"/>
      <c r="CG325" s="211"/>
      <c r="CI325" s="209"/>
      <c r="CJ325" s="209"/>
      <c r="EH325" s="165"/>
      <c r="EI325" s="165"/>
      <c r="EJ325" s="166"/>
      <c r="EK325" s="209"/>
      <c r="EL325" s="211"/>
      <c r="EM325" s="211"/>
      <c r="EN325" s="211"/>
      <c r="EO325" s="211"/>
      <c r="EP325" s="211"/>
      <c r="ES325" s="165"/>
      <c r="ET325" s="165"/>
      <c r="EU325" s="166"/>
      <c r="EV325" s="209"/>
      <c r="EW325" s="211"/>
      <c r="EX325" s="211"/>
      <c r="EY325" s="211"/>
      <c r="EZ325" s="211"/>
      <c r="FA325" s="211"/>
      <c r="FD325" s="165"/>
      <c r="FE325" s="165"/>
      <c r="FF325" s="166"/>
      <c r="FG325" s="209"/>
      <c r="FH325" s="211"/>
      <c r="FI325" s="211"/>
      <c r="FJ325" s="211"/>
      <c r="FK325" s="211"/>
      <c r="FL325" s="211"/>
    </row>
    <row r="326" spans="9:168">
      <c r="I326" s="221">
        <f t="shared" si="144"/>
        <v>322</v>
      </c>
      <c r="J326" s="159">
        <f>'v-t_chart'!C323</f>
        <v>19.3</v>
      </c>
      <c r="K326" s="204">
        <f t="shared" ca="1" si="151"/>
        <v>56.529699999999998</v>
      </c>
      <c r="L326" s="205" t="b">
        <f>IF('Input&amp;Output'!$C$3=10,phase_chart!C323,IF('Input&amp;Output'!$C$3=21,phase_chart!G323,IF('Input&amp;Output'!$C$3=22,phase_chart!K323,IF('Input&amp;Output'!$C$3=31,phase_chart!O323,IF('Input&amp;Output'!$C$3=32,phase_chart!S323,"")))))</f>
        <v>1</v>
      </c>
      <c r="M326" s="206" t="b">
        <f>IF('Input&amp;Output'!$C$3=10,phase_chart!D323,IF('Input&amp;Output'!$C$3=21,phase_chart!H323,IF('Input&amp;Output'!$C$3=22,phase_chart!L323,IF('Input&amp;Output'!$C$3=31,phase_chart!P323,IF('Input&amp;Output'!$C$3=32,phase_chart!T323,"")))))</f>
        <v>0</v>
      </c>
      <c r="N326" s="205" t="b">
        <f>IF('Input&amp;Output'!$C$3=10,phase_chart!E323,IF('Input&amp;Output'!$C$3=21,phase_chart!I323,IF('Input&amp;Output'!$C$3=22,phase_chart!M323,IF('Input&amp;Output'!$C$3=31,phase_chart!Q323,IF('Input&amp;Output'!$C$3=32,phase_chart!U323,"")))))</f>
        <v>0</v>
      </c>
      <c r="P326" s="159">
        <f ca="1">IF(NOT($J326=0),IF($J326&lt;IF($P325=0,0,VLOOKUP(P325,tbL!$M$37:$Q$43,IF(L326=TRUE,2,4))),IF($J326&gt;=VLOOKUP(P325,tbL!$M$37:$Q$43,IF(L326=TRUE,3,5)),$P325,IF(AND(L325=TRUE,L326=TRUE),$P325,$P325-1)),IF(AND(L326=TRUE,J326=VLOOKUP(P325,tbL!$M$37:$Q$43,IF(L326=TRUE,2,4))),P325,IF($P325+1&gt;$C$12,$C$12,$P325+1))),0)</f>
        <v>1</v>
      </c>
      <c r="Q326" s="159">
        <f t="shared" ca="1" si="154"/>
        <v>1</v>
      </c>
      <c r="R326" s="207">
        <f t="shared" ca="1" si="152"/>
        <v>0</v>
      </c>
      <c r="S326" s="208"/>
      <c r="T326" s="159">
        <f t="shared" ref="T326:T389" si="171">IF(AND(L325=TRUE,M326=TRUE),1,IF(AND(L325=TRUE,N326=TRUE),-1,0))</f>
        <v>0</v>
      </c>
      <c r="U326" s="209" t="str">
        <f ca="1">IF(AND(T326=-1,N326=TRUE),"*",IF(AND(U325="*",N326=TRUE),"*",IF(AND(AND(L326=TRUE,U325="*"),J326&lt;VLOOKUP(V325+1,tbL!$M$38:$O$43,3)),"*","")))</f>
        <v/>
      </c>
      <c r="V326" s="204">
        <f t="shared" ca="1" si="155"/>
        <v>1</v>
      </c>
      <c r="Y326" s="159" t="str">
        <f t="shared" ca="1" si="156"/>
        <v/>
      </c>
      <c r="Z326" s="159" t="str">
        <f t="shared" si="157"/>
        <v/>
      </c>
      <c r="AA326" s="159">
        <f t="shared" ca="1" si="148"/>
        <v>1</v>
      </c>
      <c r="AC326" s="161" t="str">
        <f t="shared" ca="1" si="158"/>
        <v/>
      </c>
      <c r="AD326" s="161">
        <f t="shared" ca="1" si="159"/>
        <v>1</v>
      </c>
      <c r="AE326" s="161" t="str">
        <f t="shared" ca="1" si="150"/>
        <v/>
      </c>
      <c r="AF326" s="161">
        <f t="shared" ca="1" si="160"/>
        <v>1</v>
      </c>
      <c r="AG326" s="161" t="str">
        <f t="shared" ca="1" si="161"/>
        <v/>
      </c>
      <c r="AH326" s="161">
        <f t="shared" ca="1" si="162"/>
        <v>1</v>
      </c>
      <c r="AI326" s="161" t="str">
        <f t="shared" ca="1" si="163"/>
        <v/>
      </c>
      <c r="AJ326" s="161">
        <f t="shared" ca="1" si="164"/>
        <v>1</v>
      </c>
      <c r="AL326" s="161" t="str">
        <f t="shared" ca="1" si="165"/>
        <v/>
      </c>
      <c r="AM326" s="161">
        <f t="shared" ca="1" si="146"/>
        <v>1</v>
      </c>
      <c r="AN326" s="161" t="str">
        <f t="shared" ca="1" si="166"/>
        <v/>
      </c>
      <c r="AO326" s="161">
        <f t="shared" ca="1" si="145"/>
        <v>1</v>
      </c>
      <c r="AP326" s="161" t="str">
        <f t="shared" ca="1" si="167"/>
        <v/>
      </c>
      <c r="AQ326" s="161">
        <f t="shared" ref="AQ326:AQ389" ca="1" si="172">IF(AP326="*",AO325,IF(AP325="*",AO324,AO326))</f>
        <v>1</v>
      </c>
      <c r="AR326" s="161" t="str">
        <f t="shared" ca="1" si="168"/>
        <v/>
      </c>
      <c r="AS326" s="161">
        <f t="shared" ca="1" si="169"/>
        <v>1</v>
      </c>
      <c r="AT326" s="159" t="str">
        <f t="shared" ca="1" si="149"/>
        <v/>
      </c>
      <c r="AU326" s="210">
        <f t="shared" ca="1" si="153"/>
        <v>14</v>
      </c>
      <c r="AV326" s="209"/>
      <c r="AW326" s="204">
        <f t="shared" si="170"/>
        <v>2227.6388888888887</v>
      </c>
      <c r="AX326" s="159"/>
      <c r="AZ326" s="159"/>
      <c r="BM326" s="207"/>
      <c r="BN326" s="212"/>
      <c r="BP326" s="209"/>
      <c r="BQ326" s="211"/>
      <c r="BR326" s="211"/>
      <c r="BS326" s="211"/>
      <c r="BT326" s="211"/>
      <c r="BU326" s="211"/>
      <c r="BV326" s="211"/>
      <c r="BW326" s="211"/>
      <c r="BX326" s="211"/>
      <c r="BY326" s="211"/>
      <c r="BZ326" s="211"/>
      <c r="CA326" s="209"/>
      <c r="CB326" s="224"/>
      <c r="CC326" s="204"/>
      <c r="CD326" s="204"/>
      <c r="CE326" s="204"/>
      <c r="CF326" s="211"/>
      <c r="CG326" s="211"/>
      <c r="CI326" s="209"/>
      <c r="CJ326" s="209"/>
      <c r="EH326" s="165"/>
      <c r="EI326" s="165"/>
      <c r="EJ326" s="166"/>
      <c r="EK326" s="209"/>
      <c r="EL326" s="211"/>
      <c r="EM326" s="211"/>
      <c r="EN326" s="211"/>
      <c r="EO326" s="211"/>
      <c r="EP326" s="211"/>
      <c r="ES326" s="165"/>
      <c r="ET326" s="165"/>
      <c r="EU326" s="166"/>
      <c r="EV326" s="209"/>
      <c r="EW326" s="211"/>
      <c r="EX326" s="211"/>
      <c r="EY326" s="211"/>
      <c r="EZ326" s="211"/>
      <c r="FA326" s="211"/>
      <c r="FD326" s="165"/>
      <c r="FE326" s="165"/>
      <c r="FF326" s="166"/>
      <c r="FG326" s="209"/>
      <c r="FH326" s="211"/>
      <c r="FI326" s="211"/>
      <c r="FJ326" s="211"/>
      <c r="FK326" s="211"/>
      <c r="FL326" s="211"/>
    </row>
    <row r="327" spans="9:168">
      <c r="I327" s="221">
        <f t="shared" ref="I327:I390" si="173">I326+1</f>
        <v>323</v>
      </c>
      <c r="J327" s="159">
        <f>'v-t_chart'!C324</f>
        <v>22</v>
      </c>
      <c r="K327" s="204">
        <f t="shared" ca="1" si="151"/>
        <v>64.438000000000002</v>
      </c>
      <c r="L327" s="205" t="b">
        <f>IF('Input&amp;Output'!$C$3=10,phase_chart!C324,IF('Input&amp;Output'!$C$3=21,phase_chart!G324,IF('Input&amp;Output'!$C$3=22,phase_chart!K324,IF('Input&amp;Output'!$C$3=31,phase_chart!O324,IF('Input&amp;Output'!$C$3=32,phase_chart!S324,"")))))</f>
        <v>1</v>
      </c>
      <c r="M327" s="206" t="b">
        <f>IF('Input&amp;Output'!$C$3=10,phase_chart!D324,IF('Input&amp;Output'!$C$3=21,phase_chart!H324,IF('Input&amp;Output'!$C$3=22,phase_chart!L324,IF('Input&amp;Output'!$C$3=31,phase_chart!P324,IF('Input&amp;Output'!$C$3=32,phase_chart!T324,"")))))</f>
        <v>0</v>
      </c>
      <c r="N327" s="205" t="b">
        <f>IF('Input&amp;Output'!$C$3=10,phase_chart!E324,IF('Input&amp;Output'!$C$3=21,phase_chart!I324,IF('Input&amp;Output'!$C$3=22,phase_chart!M324,IF('Input&amp;Output'!$C$3=31,phase_chart!Q324,IF('Input&amp;Output'!$C$3=32,phase_chart!U324,"")))))</f>
        <v>0</v>
      </c>
      <c r="P327" s="159">
        <f ca="1">IF(NOT($J327=0),IF($J327&lt;IF($P326=0,0,VLOOKUP(P326,tbL!$M$37:$Q$43,IF(L327=TRUE,2,4))),IF($J327&gt;=VLOOKUP(P326,tbL!$M$37:$Q$43,IF(L327=TRUE,3,5)),$P326,IF(AND(L326=TRUE,L327=TRUE),$P326,$P326-1)),IF(AND(L327=TRUE,J327=VLOOKUP(P326,tbL!$M$37:$Q$43,IF(L327=TRUE,2,4))),P326,IF($P326+1&gt;$C$12,$C$12,$P326+1))),0)</f>
        <v>1</v>
      </c>
      <c r="Q327" s="159">
        <f t="shared" ca="1" si="154"/>
        <v>1</v>
      </c>
      <c r="R327" s="207">
        <f t="shared" ca="1" si="152"/>
        <v>0</v>
      </c>
      <c r="S327" s="208"/>
      <c r="T327" s="159">
        <f t="shared" si="171"/>
        <v>0</v>
      </c>
      <c r="U327" s="209" t="str">
        <f ca="1">IF(AND(T327=-1,N327=TRUE),"*",IF(AND(U326="*",N327=TRUE),"*",IF(AND(AND(L327=TRUE,U326="*"),J327&lt;VLOOKUP(V326+1,tbL!$M$38:$O$43,3)),"*","")))</f>
        <v/>
      </c>
      <c r="V327" s="204">
        <f t="shared" ca="1" si="155"/>
        <v>1</v>
      </c>
      <c r="Y327" s="159" t="str">
        <f t="shared" ca="1" si="156"/>
        <v/>
      </c>
      <c r="Z327" s="159" t="str">
        <f t="shared" si="157"/>
        <v/>
      </c>
      <c r="AA327" s="159">
        <f t="shared" ca="1" si="148"/>
        <v>1</v>
      </c>
      <c r="AC327" s="161" t="str">
        <f t="shared" ca="1" si="158"/>
        <v/>
      </c>
      <c r="AD327" s="161">
        <f t="shared" ca="1" si="159"/>
        <v>1</v>
      </c>
      <c r="AE327" s="161" t="str">
        <f t="shared" ca="1" si="150"/>
        <v/>
      </c>
      <c r="AF327" s="161">
        <f t="shared" ca="1" si="160"/>
        <v>1</v>
      </c>
      <c r="AG327" s="161" t="str">
        <f t="shared" ca="1" si="161"/>
        <v/>
      </c>
      <c r="AH327" s="161">
        <f t="shared" ca="1" si="162"/>
        <v>1</v>
      </c>
      <c r="AI327" s="161" t="str">
        <f t="shared" ca="1" si="163"/>
        <v/>
      </c>
      <c r="AJ327" s="161">
        <f t="shared" ca="1" si="164"/>
        <v>1</v>
      </c>
      <c r="AL327" s="161" t="str">
        <f t="shared" ca="1" si="165"/>
        <v/>
      </c>
      <c r="AM327" s="161">
        <f t="shared" ca="1" si="146"/>
        <v>1</v>
      </c>
      <c r="AN327" s="161" t="str">
        <f t="shared" ca="1" si="166"/>
        <v/>
      </c>
      <c r="AO327" s="161">
        <f t="shared" ref="AO327:AO390" ca="1" si="174">IF(AN327="*",AM326,IF(AN326="*",AM325,IF(AN325="*",AM324,AM327)))</f>
        <v>1</v>
      </c>
      <c r="AP327" s="161" t="str">
        <f t="shared" ca="1" si="167"/>
        <v/>
      </c>
      <c r="AQ327" s="161">
        <f t="shared" ca="1" si="172"/>
        <v>1</v>
      </c>
      <c r="AR327" s="161" t="str">
        <f t="shared" ca="1" si="168"/>
        <v/>
      </c>
      <c r="AS327" s="161">
        <f t="shared" ca="1" si="169"/>
        <v>1</v>
      </c>
      <c r="AT327" s="159" t="str">
        <f t="shared" ca="1" si="149"/>
        <v/>
      </c>
      <c r="AU327" s="210">
        <f t="shared" ca="1" si="153"/>
        <v>14</v>
      </c>
      <c r="AV327" s="209"/>
      <c r="AW327" s="204">
        <f t="shared" si="170"/>
        <v>2233.75</v>
      </c>
      <c r="AX327" s="159"/>
      <c r="AZ327" s="159"/>
      <c r="BM327" s="207"/>
      <c r="BN327" s="212"/>
      <c r="BP327" s="209"/>
      <c r="BQ327" s="211"/>
      <c r="BR327" s="211"/>
      <c r="BS327" s="211"/>
      <c r="BT327" s="211"/>
      <c r="BU327" s="211"/>
      <c r="BV327" s="211"/>
      <c r="BW327" s="211"/>
      <c r="BX327" s="211"/>
      <c r="BY327" s="211"/>
      <c r="BZ327" s="211"/>
      <c r="CA327" s="209"/>
      <c r="CB327" s="224"/>
      <c r="CC327" s="204"/>
      <c r="CD327" s="204"/>
      <c r="CE327" s="204"/>
      <c r="CF327" s="211"/>
      <c r="CG327" s="211"/>
      <c r="CI327" s="209"/>
      <c r="CJ327" s="209"/>
      <c r="EH327" s="165"/>
      <c r="EI327" s="165"/>
      <c r="EJ327" s="166"/>
      <c r="EK327" s="209"/>
      <c r="EL327" s="211"/>
      <c r="EM327" s="211"/>
      <c r="EN327" s="211"/>
      <c r="EO327" s="211"/>
      <c r="EP327" s="211"/>
      <c r="ES327" s="165"/>
      <c r="ET327" s="165"/>
      <c r="EU327" s="166"/>
      <c r="EV327" s="209"/>
      <c r="EW327" s="211"/>
      <c r="EX327" s="211"/>
      <c r="EY327" s="211"/>
      <c r="EZ327" s="211"/>
      <c r="FA327" s="211"/>
      <c r="FD327" s="165"/>
      <c r="FE327" s="165"/>
      <c r="FF327" s="166"/>
      <c r="FG327" s="209"/>
      <c r="FH327" s="211"/>
      <c r="FI327" s="211"/>
      <c r="FJ327" s="211"/>
      <c r="FK327" s="211"/>
      <c r="FL327" s="211"/>
    </row>
    <row r="328" spans="9:168">
      <c r="I328" s="221">
        <f t="shared" si="173"/>
        <v>324</v>
      </c>
      <c r="J328" s="159">
        <f>'v-t_chart'!C325</f>
        <v>24.6</v>
      </c>
      <c r="K328" s="204">
        <f t="shared" ca="1" si="151"/>
        <v>72.053399999999996</v>
      </c>
      <c r="L328" s="205" t="b">
        <f>IF('Input&amp;Output'!$C$3=10,phase_chart!C325,IF('Input&amp;Output'!$C$3=21,phase_chart!G325,IF('Input&amp;Output'!$C$3=22,phase_chart!K325,IF('Input&amp;Output'!$C$3=31,phase_chart!O325,IF('Input&amp;Output'!$C$3=32,phase_chart!S325,"")))))</f>
        <v>1</v>
      </c>
      <c r="M328" s="206" t="b">
        <f>IF('Input&amp;Output'!$C$3=10,phase_chart!D325,IF('Input&amp;Output'!$C$3=21,phase_chart!H325,IF('Input&amp;Output'!$C$3=22,phase_chart!L325,IF('Input&amp;Output'!$C$3=31,phase_chart!P325,IF('Input&amp;Output'!$C$3=32,phase_chart!T325,"")))))</f>
        <v>0</v>
      </c>
      <c r="N328" s="205" t="b">
        <f>IF('Input&amp;Output'!$C$3=10,phase_chart!E325,IF('Input&amp;Output'!$C$3=21,phase_chart!I325,IF('Input&amp;Output'!$C$3=22,phase_chart!M325,IF('Input&amp;Output'!$C$3=31,phase_chart!Q325,IF('Input&amp;Output'!$C$3=32,phase_chart!U325,"")))))</f>
        <v>0</v>
      </c>
      <c r="P328" s="159">
        <f ca="1">IF(NOT($J328=0),IF($J328&lt;IF($P327=0,0,VLOOKUP(P327,tbL!$M$37:$Q$43,IF(L328=TRUE,2,4))),IF($J328&gt;=VLOOKUP(P327,tbL!$M$37:$Q$43,IF(L328=TRUE,3,5)),$P327,IF(AND(L327=TRUE,L328=TRUE),$P327,$P327-1)),IF(AND(L328=TRUE,J328=VLOOKUP(P327,tbL!$M$37:$Q$43,IF(L328=TRUE,2,4))),P327,IF($P327+1&gt;$C$12,$C$12,$P327+1))),0)</f>
        <v>1</v>
      </c>
      <c r="Q328" s="159">
        <f t="shared" ca="1" si="154"/>
        <v>1</v>
      </c>
      <c r="R328" s="207">
        <f t="shared" ca="1" si="152"/>
        <v>0</v>
      </c>
      <c r="S328" s="208"/>
      <c r="T328" s="159">
        <f t="shared" si="171"/>
        <v>0</v>
      </c>
      <c r="U328" s="209" t="str">
        <f ca="1">IF(AND(T328=-1,N328=TRUE),"*",IF(AND(U327="*",N328=TRUE),"*",IF(AND(AND(L328=TRUE,U327="*"),J328&lt;VLOOKUP(V327+1,tbL!$M$38:$O$43,3)),"*","")))</f>
        <v/>
      </c>
      <c r="V328" s="204">
        <f t="shared" ca="1" si="155"/>
        <v>1</v>
      </c>
      <c r="Y328" s="159" t="str">
        <f t="shared" ca="1" si="156"/>
        <v/>
      </c>
      <c r="Z328" s="159" t="str">
        <f t="shared" si="157"/>
        <v/>
      </c>
      <c r="AA328" s="159">
        <f t="shared" ca="1" si="148"/>
        <v>1</v>
      </c>
      <c r="AC328" s="161" t="str">
        <f t="shared" ca="1" si="158"/>
        <v/>
      </c>
      <c r="AD328" s="161">
        <f t="shared" ca="1" si="159"/>
        <v>1</v>
      </c>
      <c r="AE328" s="161" t="str">
        <f t="shared" ca="1" si="150"/>
        <v/>
      </c>
      <c r="AF328" s="161">
        <f t="shared" ca="1" si="160"/>
        <v>1</v>
      </c>
      <c r="AG328" s="161" t="str">
        <f t="shared" ca="1" si="161"/>
        <v/>
      </c>
      <c r="AH328" s="161">
        <f t="shared" ca="1" si="162"/>
        <v>1</v>
      </c>
      <c r="AI328" s="161" t="str">
        <f t="shared" ca="1" si="163"/>
        <v/>
      </c>
      <c r="AJ328" s="161">
        <f t="shared" ca="1" si="164"/>
        <v>1</v>
      </c>
      <c r="AL328" s="161" t="str">
        <f t="shared" ca="1" si="165"/>
        <v/>
      </c>
      <c r="AM328" s="161">
        <f t="shared" ref="AM328:AM391" ca="1" si="175">IF(AL328="*",AJ327,IF(AL327="*",AJ326,IF(AL326="*",AJ325,IF(AL325="*",AJ324,AJ328))))</f>
        <v>1</v>
      </c>
      <c r="AN328" s="161" t="str">
        <f t="shared" ca="1" si="166"/>
        <v/>
      </c>
      <c r="AO328" s="161">
        <f t="shared" ca="1" si="174"/>
        <v>1</v>
      </c>
      <c r="AP328" s="161" t="str">
        <f t="shared" ca="1" si="167"/>
        <v/>
      </c>
      <c r="AQ328" s="161">
        <f t="shared" ca="1" si="172"/>
        <v>1</v>
      </c>
      <c r="AR328" s="161" t="str">
        <f t="shared" ca="1" si="168"/>
        <v/>
      </c>
      <c r="AS328" s="161">
        <f t="shared" ca="1" si="169"/>
        <v>1</v>
      </c>
      <c r="AT328" s="159" t="str">
        <f t="shared" ca="1" si="149"/>
        <v/>
      </c>
      <c r="AU328" s="210">
        <f t="shared" ca="1" si="153"/>
        <v>14</v>
      </c>
      <c r="AV328" s="209"/>
      <c r="AW328" s="204">
        <f t="shared" si="170"/>
        <v>2240.5833333333335</v>
      </c>
      <c r="AX328" s="159"/>
      <c r="AZ328" s="159"/>
      <c r="BM328" s="207"/>
      <c r="BN328" s="212"/>
      <c r="BP328" s="209"/>
      <c r="BQ328" s="211"/>
      <c r="BR328" s="211"/>
      <c r="BS328" s="211"/>
      <c r="BT328" s="211"/>
      <c r="BU328" s="211"/>
      <c r="BV328" s="211"/>
      <c r="BW328" s="211"/>
      <c r="BX328" s="211"/>
      <c r="BY328" s="211"/>
      <c r="BZ328" s="211"/>
      <c r="CA328" s="209"/>
      <c r="CB328" s="224"/>
      <c r="CC328" s="204"/>
      <c r="CD328" s="204"/>
      <c r="CE328" s="204"/>
      <c r="CF328" s="211"/>
      <c r="CG328" s="211"/>
      <c r="CI328" s="209"/>
      <c r="CJ328" s="209"/>
      <c r="EH328" s="165"/>
      <c r="EI328" s="165"/>
      <c r="EJ328" s="166"/>
      <c r="EK328" s="209"/>
      <c r="EL328" s="211"/>
      <c r="EM328" s="211"/>
      <c r="EN328" s="211"/>
      <c r="EO328" s="211"/>
      <c r="EP328" s="211"/>
      <c r="ES328" s="165"/>
      <c r="ET328" s="165"/>
      <c r="EU328" s="166"/>
      <c r="EV328" s="209"/>
      <c r="EW328" s="211"/>
      <c r="EX328" s="211"/>
      <c r="EY328" s="211"/>
      <c r="EZ328" s="211"/>
      <c r="FA328" s="211"/>
      <c r="FD328" s="165"/>
      <c r="FE328" s="165"/>
      <c r="FF328" s="166"/>
      <c r="FG328" s="209"/>
      <c r="FH328" s="211"/>
      <c r="FI328" s="211"/>
      <c r="FJ328" s="211"/>
      <c r="FK328" s="211"/>
      <c r="FL328" s="211"/>
    </row>
    <row r="329" spans="9:168">
      <c r="I329" s="221">
        <f t="shared" si="173"/>
        <v>325</v>
      </c>
      <c r="J329" s="159">
        <f>'v-t_chart'!C326</f>
        <v>26.8</v>
      </c>
      <c r="K329" s="204">
        <f t="shared" ca="1" si="151"/>
        <v>78.497199999999992</v>
      </c>
      <c r="L329" s="205" t="b">
        <f>IF('Input&amp;Output'!$C$3=10,phase_chart!C326,IF('Input&amp;Output'!$C$3=21,phase_chart!G326,IF('Input&amp;Output'!$C$3=22,phase_chart!K326,IF('Input&amp;Output'!$C$3=31,phase_chart!O326,IF('Input&amp;Output'!$C$3=32,phase_chart!S326,"")))))</f>
        <v>1</v>
      </c>
      <c r="M329" s="206" t="b">
        <f>IF('Input&amp;Output'!$C$3=10,phase_chart!D326,IF('Input&amp;Output'!$C$3=21,phase_chart!H326,IF('Input&amp;Output'!$C$3=22,phase_chart!L326,IF('Input&amp;Output'!$C$3=31,phase_chart!P326,IF('Input&amp;Output'!$C$3=32,phase_chart!T326,"")))))</f>
        <v>0</v>
      </c>
      <c r="N329" s="205" t="b">
        <f>IF('Input&amp;Output'!$C$3=10,phase_chart!E326,IF('Input&amp;Output'!$C$3=21,phase_chart!I326,IF('Input&amp;Output'!$C$3=22,phase_chart!M326,IF('Input&amp;Output'!$C$3=31,phase_chart!Q326,IF('Input&amp;Output'!$C$3=32,phase_chart!U326,"")))))</f>
        <v>0</v>
      </c>
      <c r="P329" s="159">
        <f ca="1">IF(NOT($J329=0),IF($J329&lt;IF($P328=0,0,VLOOKUP(P328,tbL!$M$37:$Q$43,IF(L329=TRUE,2,4))),IF($J329&gt;=VLOOKUP(P328,tbL!$M$37:$Q$43,IF(L329=TRUE,3,5)),$P328,IF(AND(L328=TRUE,L329=TRUE),$P328,$P328-1)),IF(AND(L329=TRUE,J329=VLOOKUP(P328,tbL!$M$37:$Q$43,IF(L329=TRUE,2,4))),P328,IF($P328+1&gt;$C$12,$C$12,$P328+1))),0)</f>
        <v>1</v>
      </c>
      <c r="Q329" s="159">
        <f t="shared" ca="1" si="154"/>
        <v>1</v>
      </c>
      <c r="R329" s="207">
        <f t="shared" ca="1" si="152"/>
        <v>0</v>
      </c>
      <c r="S329" s="208"/>
      <c r="T329" s="159">
        <f t="shared" si="171"/>
        <v>0</v>
      </c>
      <c r="U329" s="209" t="str">
        <f ca="1">IF(AND(T329=-1,N329=TRUE),"*",IF(AND(U328="*",N329=TRUE),"*",IF(AND(AND(L329=TRUE,U328="*"),J329&lt;VLOOKUP(V328+1,tbL!$M$38:$O$43,3)),"*","")))</f>
        <v/>
      </c>
      <c r="V329" s="204">
        <f t="shared" ca="1" si="155"/>
        <v>1</v>
      </c>
      <c r="Y329" s="159" t="str">
        <f t="shared" ca="1" si="156"/>
        <v/>
      </c>
      <c r="Z329" s="159" t="str">
        <f t="shared" si="157"/>
        <v/>
      </c>
      <c r="AA329" s="159">
        <f t="shared" ca="1" si="148"/>
        <v>1</v>
      </c>
      <c r="AC329" s="161" t="str">
        <f t="shared" ca="1" si="158"/>
        <v/>
      </c>
      <c r="AD329" s="161">
        <f t="shared" ca="1" si="159"/>
        <v>1</v>
      </c>
      <c r="AE329" s="161" t="str">
        <f t="shared" ca="1" si="150"/>
        <v/>
      </c>
      <c r="AF329" s="161">
        <f t="shared" ca="1" si="160"/>
        <v>1</v>
      </c>
      <c r="AG329" s="161" t="str">
        <f t="shared" ca="1" si="161"/>
        <v/>
      </c>
      <c r="AH329" s="161">
        <f t="shared" ca="1" si="162"/>
        <v>1</v>
      </c>
      <c r="AI329" s="161" t="str">
        <f t="shared" ca="1" si="163"/>
        <v/>
      </c>
      <c r="AJ329" s="161">
        <f t="shared" ca="1" si="164"/>
        <v>1</v>
      </c>
      <c r="AL329" s="161" t="str">
        <f t="shared" ca="1" si="165"/>
        <v/>
      </c>
      <c r="AM329" s="161">
        <f t="shared" ca="1" si="175"/>
        <v>1</v>
      </c>
      <c r="AN329" s="161" t="str">
        <f t="shared" ca="1" si="166"/>
        <v/>
      </c>
      <c r="AO329" s="161">
        <f t="shared" ca="1" si="174"/>
        <v>1</v>
      </c>
      <c r="AP329" s="161" t="str">
        <f t="shared" ca="1" si="167"/>
        <v/>
      </c>
      <c r="AQ329" s="161">
        <f t="shared" ca="1" si="172"/>
        <v>1</v>
      </c>
      <c r="AR329" s="161" t="str">
        <f t="shared" ca="1" si="168"/>
        <v/>
      </c>
      <c r="AS329" s="161">
        <f t="shared" ca="1" si="169"/>
        <v>1</v>
      </c>
      <c r="AT329" s="159" t="str">
        <f t="shared" ca="1" si="149"/>
        <v/>
      </c>
      <c r="AU329" s="210">
        <f t="shared" ca="1" si="153"/>
        <v>14</v>
      </c>
      <c r="AV329" s="209"/>
      <c r="AW329" s="204">
        <f t="shared" si="170"/>
        <v>2248.0277777777778</v>
      </c>
      <c r="AX329" s="159"/>
      <c r="AZ329" s="159"/>
      <c r="BM329" s="207"/>
      <c r="BN329" s="212"/>
      <c r="BP329" s="209"/>
      <c r="BQ329" s="211"/>
      <c r="BR329" s="211"/>
      <c r="BS329" s="211"/>
      <c r="BT329" s="211"/>
      <c r="BU329" s="211"/>
      <c r="BV329" s="211"/>
      <c r="BW329" s="211"/>
      <c r="BX329" s="211"/>
      <c r="BY329" s="211"/>
      <c r="BZ329" s="211"/>
      <c r="CA329" s="209"/>
      <c r="CB329" s="224"/>
      <c r="CC329" s="204"/>
      <c r="CD329" s="204"/>
      <c r="CE329" s="204"/>
      <c r="CF329" s="211"/>
      <c r="CG329" s="211"/>
      <c r="CI329" s="209"/>
      <c r="CJ329" s="209"/>
      <c r="EH329" s="165"/>
      <c r="EI329" s="165"/>
      <c r="EJ329" s="166"/>
      <c r="EK329" s="209"/>
      <c r="EL329" s="211"/>
      <c r="EM329" s="211"/>
      <c r="EN329" s="211"/>
      <c r="EO329" s="211"/>
      <c r="EP329" s="211"/>
      <c r="ES329" s="165"/>
      <c r="ET329" s="165"/>
      <c r="EU329" s="166"/>
      <c r="EV329" s="209"/>
      <c r="EW329" s="211"/>
      <c r="EX329" s="211"/>
      <c r="EY329" s="211"/>
      <c r="EZ329" s="211"/>
      <c r="FA329" s="211"/>
      <c r="FD329" s="165"/>
      <c r="FE329" s="165"/>
      <c r="FF329" s="166"/>
      <c r="FG329" s="209"/>
      <c r="FH329" s="211"/>
      <c r="FI329" s="211"/>
      <c r="FJ329" s="211"/>
      <c r="FK329" s="211"/>
      <c r="FL329" s="211"/>
    </row>
    <row r="330" spans="9:168">
      <c r="I330" s="221">
        <f t="shared" si="173"/>
        <v>326</v>
      </c>
      <c r="J330" s="159">
        <f>'v-t_chart'!C327</f>
        <v>27.9</v>
      </c>
      <c r="K330" s="204">
        <f t="shared" ca="1" si="151"/>
        <v>81.719099999999997</v>
      </c>
      <c r="L330" s="205" t="b">
        <f>IF('Input&amp;Output'!$C$3=10,phase_chart!C327,IF('Input&amp;Output'!$C$3=21,phase_chart!G327,IF('Input&amp;Output'!$C$3=22,phase_chart!K327,IF('Input&amp;Output'!$C$3=31,phase_chart!O327,IF('Input&amp;Output'!$C$3=32,phase_chart!S327,"")))))</f>
        <v>1</v>
      </c>
      <c r="M330" s="206" t="b">
        <f>IF('Input&amp;Output'!$C$3=10,phase_chart!D327,IF('Input&amp;Output'!$C$3=21,phase_chart!H327,IF('Input&amp;Output'!$C$3=22,phase_chart!L327,IF('Input&amp;Output'!$C$3=31,phase_chart!P327,IF('Input&amp;Output'!$C$3=32,phase_chart!T327,"")))))</f>
        <v>0</v>
      </c>
      <c r="N330" s="205" t="b">
        <f>IF('Input&amp;Output'!$C$3=10,phase_chart!E327,IF('Input&amp;Output'!$C$3=21,phase_chart!I327,IF('Input&amp;Output'!$C$3=22,phase_chart!M327,IF('Input&amp;Output'!$C$3=31,phase_chart!Q327,IF('Input&amp;Output'!$C$3=32,phase_chart!U327,"")))))</f>
        <v>0</v>
      </c>
      <c r="P330" s="159">
        <f ca="1">IF(NOT($J330=0),IF($J330&lt;IF($P329=0,0,VLOOKUP(P329,tbL!$M$37:$Q$43,IF(L330=TRUE,2,4))),IF($J330&gt;=VLOOKUP(P329,tbL!$M$37:$Q$43,IF(L330=TRUE,3,5)),$P329,IF(AND(L329=TRUE,L330=TRUE),$P329,$P329-1)),IF(AND(L330=TRUE,J330=VLOOKUP(P329,tbL!$M$37:$Q$43,IF(L330=TRUE,2,4))),P329,IF($P329+1&gt;$C$12,$C$12,$P329+1))),0)</f>
        <v>1</v>
      </c>
      <c r="Q330" s="159">
        <f t="shared" ca="1" si="154"/>
        <v>1</v>
      </c>
      <c r="R330" s="207">
        <f t="shared" ca="1" si="152"/>
        <v>0</v>
      </c>
      <c r="S330" s="208"/>
      <c r="T330" s="159">
        <f t="shared" si="171"/>
        <v>0</v>
      </c>
      <c r="U330" s="209" t="str">
        <f ca="1">IF(AND(T330=-1,N330=TRUE),"*",IF(AND(U329="*",N330=TRUE),"*",IF(AND(AND(L330=TRUE,U329="*"),J330&lt;VLOOKUP(V329+1,tbL!$M$38:$O$43,3)),"*","")))</f>
        <v/>
      </c>
      <c r="V330" s="204">
        <f t="shared" ca="1" si="155"/>
        <v>1</v>
      </c>
      <c r="Y330" s="159" t="str">
        <f t="shared" ca="1" si="156"/>
        <v/>
      </c>
      <c r="Z330" s="159" t="str">
        <f t="shared" si="157"/>
        <v/>
      </c>
      <c r="AA330" s="159">
        <f t="shared" ca="1" si="148"/>
        <v>1</v>
      </c>
      <c r="AC330" s="161" t="str">
        <f t="shared" ca="1" si="158"/>
        <v/>
      </c>
      <c r="AD330" s="161">
        <f t="shared" ca="1" si="159"/>
        <v>1</v>
      </c>
      <c r="AE330" s="161" t="str">
        <f t="shared" ca="1" si="150"/>
        <v/>
      </c>
      <c r="AF330" s="161">
        <f t="shared" ca="1" si="160"/>
        <v>1</v>
      </c>
      <c r="AG330" s="161" t="str">
        <f t="shared" ca="1" si="161"/>
        <v/>
      </c>
      <c r="AH330" s="161">
        <f t="shared" ca="1" si="162"/>
        <v>1</v>
      </c>
      <c r="AI330" s="161" t="str">
        <f t="shared" ca="1" si="163"/>
        <v/>
      </c>
      <c r="AJ330" s="161">
        <f t="shared" ca="1" si="164"/>
        <v>1</v>
      </c>
      <c r="AL330" s="161" t="str">
        <f t="shared" ca="1" si="165"/>
        <v/>
      </c>
      <c r="AM330" s="161">
        <f t="shared" ca="1" si="175"/>
        <v>1</v>
      </c>
      <c r="AN330" s="161" t="str">
        <f t="shared" ca="1" si="166"/>
        <v/>
      </c>
      <c r="AO330" s="161">
        <f t="shared" ca="1" si="174"/>
        <v>1</v>
      </c>
      <c r="AP330" s="161" t="str">
        <f t="shared" ca="1" si="167"/>
        <v/>
      </c>
      <c r="AQ330" s="161">
        <f t="shared" ca="1" si="172"/>
        <v>1</v>
      </c>
      <c r="AR330" s="161" t="str">
        <f t="shared" ca="1" si="168"/>
        <v/>
      </c>
      <c r="AS330" s="161">
        <f t="shared" ca="1" si="169"/>
        <v>1</v>
      </c>
      <c r="AT330" s="159" t="str">
        <f t="shared" ca="1" si="149"/>
        <v/>
      </c>
      <c r="AU330" s="210">
        <f t="shared" ca="1" si="153"/>
        <v>14</v>
      </c>
      <c r="AV330" s="209"/>
      <c r="AW330" s="204">
        <f t="shared" si="170"/>
        <v>2255.7777777777778</v>
      </c>
      <c r="AX330" s="159"/>
      <c r="AZ330" s="159"/>
      <c r="BM330" s="207"/>
      <c r="BN330" s="212"/>
      <c r="BP330" s="209"/>
      <c r="BQ330" s="211"/>
      <c r="BR330" s="211"/>
      <c r="BS330" s="211"/>
      <c r="BT330" s="211"/>
      <c r="BU330" s="211"/>
      <c r="BV330" s="211"/>
      <c r="BW330" s="211"/>
      <c r="BX330" s="211"/>
      <c r="BY330" s="211"/>
      <c r="BZ330" s="211"/>
      <c r="CA330" s="209"/>
      <c r="CB330" s="224"/>
      <c r="CC330" s="204"/>
      <c r="CD330" s="204"/>
      <c r="CE330" s="204"/>
      <c r="CF330" s="211"/>
      <c r="CG330" s="211"/>
      <c r="CI330" s="209"/>
      <c r="CJ330" s="209"/>
      <c r="EH330" s="165"/>
      <c r="EI330" s="165"/>
      <c r="EJ330" s="166"/>
      <c r="EK330" s="209"/>
      <c r="EL330" s="211"/>
      <c r="EM330" s="211"/>
      <c r="EN330" s="211"/>
      <c r="EO330" s="211"/>
      <c r="EP330" s="211"/>
      <c r="ES330" s="165"/>
      <c r="ET330" s="165"/>
      <c r="EU330" s="166"/>
      <c r="EV330" s="209"/>
      <c r="EW330" s="211"/>
      <c r="EX330" s="211"/>
      <c r="EY330" s="211"/>
      <c r="EZ330" s="211"/>
      <c r="FA330" s="211"/>
      <c r="FD330" s="165"/>
      <c r="FE330" s="165"/>
      <c r="FF330" s="166"/>
      <c r="FG330" s="209"/>
      <c r="FH330" s="211"/>
      <c r="FI330" s="211"/>
      <c r="FJ330" s="211"/>
      <c r="FK330" s="211"/>
      <c r="FL330" s="211"/>
    </row>
    <row r="331" spans="9:168">
      <c r="I331" s="221">
        <f t="shared" si="173"/>
        <v>327</v>
      </c>
      <c r="J331" s="159">
        <f>'v-t_chart'!C328</f>
        <v>28.1</v>
      </c>
      <c r="K331" s="204">
        <f t="shared" ca="1" si="151"/>
        <v>82.304900000000004</v>
      </c>
      <c r="L331" s="205" t="b">
        <f>IF('Input&amp;Output'!$C$3=10,phase_chart!C328,IF('Input&amp;Output'!$C$3=21,phase_chart!G328,IF('Input&amp;Output'!$C$3=22,phase_chart!K328,IF('Input&amp;Output'!$C$3=31,phase_chart!O328,IF('Input&amp;Output'!$C$3=32,phase_chart!S328,"")))))</f>
        <v>0</v>
      </c>
      <c r="M331" s="206" t="b">
        <f>IF('Input&amp;Output'!$C$3=10,phase_chart!D328,IF('Input&amp;Output'!$C$3=21,phase_chart!H328,IF('Input&amp;Output'!$C$3=22,phase_chart!L328,IF('Input&amp;Output'!$C$3=31,phase_chart!P328,IF('Input&amp;Output'!$C$3=32,phase_chart!T328,"")))))</f>
        <v>1</v>
      </c>
      <c r="N331" s="205" t="b">
        <f>IF('Input&amp;Output'!$C$3=10,phase_chart!E328,IF('Input&amp;Output'!$C$3=21,phase_chart!I328,IF('Input&amp;Output'!$C$3=22,phase_chart!M328,IF('Input&amp;Output'!$C$3=31,phase_chart!Q328,IF('Input&amp;Output'!$C$3=32,phase_chart!U328,"")))))</f>
        <v>0</v>
      </c>
      <c r="P331" s="159">
        <f ca="1">IF(NOT($J331=0),IF($J331&lt;IF($P330=0,0,VLOOKUP(P330,tbL!$M$37:$Q$43,IF(L331=TRUE,2,4))),IF($J331&gt;=VLOOKUP(P330,tbL!$M$37:$Q$43,IF(L331=TRUE,3,5)),$P330,IF(AND(L330=TRUE,L331=TRUE),$P330,$P330-1)),IF(AND(L331=TRUE,J331=VLOOKUP(P330,tbL!$M$37:$Q$43,IF(L331=TRUE,2,4))),P330,IF($P330+1&gt;$C$12,$C$12,$P330+1))),0)</f>
        <v>1</v>
      </c>
      <c r="Q331" s="159">
        <f t="shared" ca="1" si="154"/>
        <v>1</v>
      </c>
      <c r="R331" s="207">
        <f t="shared" ref="R331:R389" si="176">IF(L331=TRUE,IF(OR(K330=0,R330=1),1,0),0)</f>
        <v>0</v>
      </c>
      <c r="S331" s="208"/>
      <c r="T331" s="159">
        <f t="shared" si="171"/>
        <v>1</v>
      </c>
      <c r="U331" s="209" t="str">
        <f ca="1">IF(AND(T331=-1,N331=TRUE),"*",IF(AND(U330="*",N331=TRUE),"*",IF(AND(AND(L331=TRUE,U330="*"),J331&lt;VLOOKUP(V330+1,tbL!$M$38:$O$43,3)),"*","")))</f>
        <v/>
      </c>
      <c r="V331" s="204">
        <f t="shared" ca="1" si="155"/>
        <v>1</v>
      </c>
      <c r="Y331" s="159" t="str">
        <f t="shared" ca="1" si="156"/>
        <v/>
      </c>
      <c r="Z331" s="159" t="str">
        <f t="shared" si="157"/>
        <v/>
      </c>
      <c r="AA331" s="159">
        <f t="shared" ca="1" si="148"/>
        <v>1</v>
      </c>
      <c r="AC331" s="161" t="str">
        <f t="shared" ca="1" si="158"/>
        <v/>
      </c>
      <c r="AD331" s="161">
        <f t="shared" ca="1" si="159"/>
        <v>1</v>
      </c>
      <c r="AE331" s="161" t="str">
        <f t="shared" ca="1" si="150"/>
        <v/>
      </c>
      <c r="AF331" s="161">
        <f t="shared" ca="1" si="160"/>
        <v>1</v>
      </c>
      <c r="AG331" s="161" t="str">
        <f t="shared" ca="1" si="161"/>
        <v/>
      </c>
      <c r="AH331" s="161">
        <f t="shared" ca="1" si="162"/>
        <v>1</v>
      </c>
      <c r="AI331" s="161" t="str">
        <f t="shared" ca="1" si="163"/>
        <v/>
      </c>
      <c r="AJ331" s="161">
        <f t="shared" ca="1" si="164"/>
        <v>1</v>
      </c>
      <c r="AL331" s="161" t="str">
        <f t="shared" ca="1" si="165"/>
        <v/>
      </c>
      <c r="AM331" s="161">
        <f t="shared" ca="1" si="175"/>
        <v>1</v>
      </c>
      <c r="AN331" s="161" t="str">
        <f t="shared" ca="1" si="166"/>
        <v/>
      </c>
      <c r="AO331" s="161">
        <f t="shared" ca="1" si="174"/>
        <v>1</v>
      </c>
      <c r="AP331" s="161" t="str">
        <f t="shared" ca="1" si="167"/>
        <v/>
      </c>
      <c r="AQ331" s="161">
        <f t="shared" ca="1" si="172"/>
        <v>1</v>
      </c>
      <c r="AR331" s="161" t="str">
        <f t="shared" ca="1" si="168"/>
        <v/>
      </c>
      <c r="AS331" s="161">
        <f t="shared" ca="1" si="169"/>
        <v>1</v>
      </c>
      <c r="AT331" s="159" t="str">
        <f t="shared" ca="1" si="149"/>
        <v/>
      </c>
      <c r="AU331" s="210">
        <f t="shared" ca="1" si="153"/>
        <v>14</v>
      </c>
      <c r="AV331" s="209"/>
      <c r="AW331" s="204">
        <f t="shared" si="170"/>
        <v>2263.5833333333335</v>
      </c>
      <c r="AX331" s="159"/>
      <c r="AZ331" s="159"/>
      <c r="BM331" s="207"/>
      <c r="BN331" s="212"/>
      <c r="BP331" s="209"/>
      <c r="BQ331" s="211"/>
      <c r="BR331" s="211"/>
      <c r="BS331" s="211"/>
      <c r="BT331" s="211"/>
      <c r="BU331" s="211"/>
      <c r="BV331" s="211"/>
      <c r="BW331" s="211"/>
      <c r="BX331" s="211"/>
      <c r="BY331" s="211"/>
      <c r="BZ331" s="211"/>
      <c r="CA331" s="209"/>
      <c r="CB331" s="224"/>
      <c r="CC331" s="204"/>
      <c r="CD331" s="204"/>
      <c r="CE331" s="204"/>
      <c r="CF331" s="211"/>
      <c r="CG331" s="211"/>
      <c r="CI331" s="209"/>
      <c r="CJ331" s="209"/>
      <c r="EH331" s="165"/>
      <c r="EI331" s="165"/>
      <c r="EJ331" s="166"/>
      <c r="EK331" s="209"/>
      <c r="EL331" s="211"/>
      <c r="EM331" s="211"/>
      <c r="EN331" s="211"/>
      <c r="EO331" s="211"/>
      <c r="EP331" s="211"/>
      <c r="ES331" s="165"/>
      <c r="ET331" s="165"/>
      <c r="EU331" s="166"/>
      <c r="EV331" s="209"/>
      <c r="EW331" s="211"/>
      <c r="EX331" s="211"/>
      <c r="EY331" s="211"/>
      <c r="EZ331" s="211"/>
      <c r="FA331" s="211"/>
      <c r="FD331" s="165"/>
      <c r="FE331" s="165"/>
      <c r="FF331" s="166"/>
      <c r="FG331" s="209"/>
      <c r="FH331" s="211"/>
      <c r="FI331" s="211"/>
      <c r="FJ331" s="211"/>
      <c r="FK331" s="211"/>
      <c r="FL331" s="211"/>
    </row>
    <row r="332" spans="9:168">
      <c r="I332" s="221">
        <f t="shared" si="173"/>
        <v>328</v>
      </c>
      <c r="J332" s="159">
        <f>'v-t_chart'!C329</f>
        <v>27.7</v>
      </c>
      <c r="K332" s="204">
        <f t="shared" ca="1" si="151"/>
        <v>81.133299999999991</v>
      </c>
      <c r="L332" s="205" t="b">
        <f>IF('Input&amp;Output'!$C$3=10,phase_chart!C329,IF('Input&amp;Output'!$C$3=21,phase_chart!G329,IF('Input&amp;Output'!$C$3=22,phase_chart!K329,IF('Input&amp;Output'!$C$3=31,phase_chart!O329,IF('Input&amp;Output'!$C$3=32,phase_chart!S329,"")))))</f>
        <v>0</v>
      </c>
      <c r="M332" s="206" t="b">
        <f>IF('Input&amp;Output'!$C$3=10,phase_chart!D329,IF('Input&amp;Output'!$C$3=21,phase_chart!H329,IF('Input&amp;Output'!$C$3=22,phase_chart!L329,IF('Input&amp;Output'!$C$3=31,phase_chart!P329,IF('Input&amp;Output'!$C$3=32,phase_chart!T329,"")))))</f>
        <v>1</v>
      </c>
      <c r="N332" s="205" t="b">
        <f>IF('Input&amp;Output'!$C$3=10,phase_chart!E329,IF('Input&amp;Output'!$C$3=21,phase_chart!I329,IF('Input&amp;Output'!$C$3=22,phase_chart!M329,IF('Input&amp;Output'!$C$3=31,phase_chart!Q329,IF('Input&amp;Output'!$C$3=32,phase_chart!U329,"")))))</f>
        <v>0</v>
      </c>
      <c r="P332" s="159">
        <f ca="1">IF(NOT($J332=0),IF($J332&lt;IF($P331=0,0,VLOOKUP(P331,tbL!$M$37:$Q$43,IF(L332=TRUE,2,4))),IF($J332&gt;=VLOOKUP(P331,tbL!$M$37:$Q$43,IF(L332=TRUE,3,5)),$P331,IF(AND(L331=TRUE,L332=TRUE),$P331,$P331-1)),IF(AND(L332=TRUE,J332=VLOOKUP(P331,tbL!$M$37:$Q$43,IF(L332=TRUE,2,4))),P331,IF($P331+1&gt;$C$12,$C$12,$P331+1))),0)</f>
        <v>1</v>
      </c>
      <c r="Q332" s="159">
        <f t="shared" ca="1" si="154"/>
        <v>1</v>
      </c>
      <c r="R332" s="207">
        <f t="shared" si="176"/>
        <v>0</v>
      </c>
      <c r="S332" s="208"/>
      <c r="T332" s="159">
        <f t="shared" si="171"/>
        <v>0</v>
      </c>
      <c r="U332" s="209" t="str">
        <f ca="1">IF(AND(T332=-1,N332=TRUE),"*",IF(AND(U331="*",N332=TRUE),"*",IF(AND(AND(L332=TRUE,U331="*"),J332&lt;VLOOKUP(V331+1,tbL!$M$38:$O$43,3)),"*","")))</f>
        <v/>
      </c>
      <c r="V332" s="204">
        <f t="shared" ca="1" si="155"/>
        <v>1</v>
      </c>
      <c r="Y332" s="159" t="str">
        <f t="shared" ca="1" si="156"/>
        <v/>
      </c>
      <c r="Z332" s="159" t="str">
        <f t="shared" si="157"/>
        <v/>
      </c>
      <c r="AA332" s="159">
        <f t="shared" ca="1" si="148"/>
        <v>1</v>
      </c>
      <c r="AC332" s="161" t="str">
        <f t="shared" ca="1" si="158"/>
        <v/>
      </c>
      <c r="AD332" s="161">
        <f t="shared" ca="1" si="159"/>
        <v>1</v>
      </c>
      <c r="AE332" s="161" t="str">
        <f t="shared" ca="1" si="150"/>
        <v/>
      </c>
      <c r="AF332" s="161">
        <f t="shared" ca="1" si="160"/>
        <v>1</v>
      </c>
      <c r="AG332" s="161" t="str">
        <f t="shared" ca="1" si="161"/>
        <v/>
      </c>
      <c r="AH332" s="161">
        <f t="shared" ca="1" si="162"/>
        <v>1</v>
      </c>
      <c r="AI332" s="161" t="str">
        <f t="shared" ca="1" si="163"/>
        <v/>
      </c>
      <c r="AJ332" s="161">
        <f t="shared" ca="1" si="164"/>
        <v>1</v>
      </c>
      <c r="AL332" s="161" t="str">
        <f t="shared" ca="1" si="165"/>
        <v/>
      </c>
      <c r="AM332" s="161">
        <f t="shared" ca="1" si="175"/>
        <v>1</v>
      </c>
      <c r="AN332" s="161" t="str">
        <f t="shared" ca="1" si="166"/>
        <v/>
      </c>
      <c r="AO332" s="161">
        <f t="shared" ca="1" si="174"/>
        <v>1</v>
      </c>
      <c r="AP332" s="161" t="str">
        <f t="shared" ca="1" si="167"/>
        <v/>
      </c>
      <c r="AQ332" s="161">
        <f t="shared" ca="1" si="172"/>
        <v>1</v>
      </c>
      <c r="AR332" s="161" t="str">
        <f t="shared" ca="1" si="168"/>
        <v/>
      </c>
      <c r="AS332" s="161">
        <f t="shared" ca="1" si="169"/>
        <v>1</v>
      </c>
      <c r="AT332" s="159" t="str">
        <f t="shared" ca="1" si="149"/>
        <v/>
      </c>
      <c r="AU332" s="210">
        <f t="shared" ca="1" si="153"/>
        <v>14</v>
      </c>
      <c r="AV332" s="209"/>
      <c r="AW332" s="204">
        <f t="shared" si="170"/>
        <v>2271.2777777777778</v>
      </c>
      <c r="AX332" s="159"/>
      <c r="AZ332" s="159"/>
      <c r="BM332" s="207"/>
      <c r="BN332" s="212"/>
      <c r="BP332" s="209"/>
      <c r="BQ332" s="211"/>
      <c r="BR332" s="211"/>
      <c r="BS332" s="211"/>
      <c r="BT332" s="211"/>
      <c r="BU332" s="211"/>
      <c r="BV332" s="211"/>
      <c r="BW332" s="211"/>
      <c r="BX332" s="211"/>
      <c r="BY332" s="211"/>
      <c r="BZ332" s="211"/>
      <c r="CA332" s="209"/>
      <c r="CB332" s="224"/>
      <c r="CC332" s="204"/>
      <c r="CD332" s="204"/>
      <c r="CE332" s="204"/>
      <c r="CF332" s="211"/>
      <c r="CG332" s="211"/>
      <c r="CI332" s="209"/>
      <c r="CJ332" s="209"/>
      <c r="EH332" s="165"/>
      <c r="EI332" s="165"/>
      <c r="EJ332" s="166"/>
      <c r="EK332" s="209"/>
      <c r="EL332" s="211"/>
      <c r="EM332" s="211"/>
      <c r="EN332" s="211"/>
      <c r="EO332" s="211"/>
      <c r="EP332" s="211"/>
      <c r="ES332" s="165"/>
      <c r="ET332" s="165"/>
      <c r="EU332" s="166"/>
      <c r="EV332" s="209"/>
      <c r="EW332" s="211"/>
      <c r="EX332" s="211"/>
      <c r="EY332" s="211"/>
      <c r="EZ332" s="211"/>
      <c r="FA332" s="211"/>
      <c r="FD332" s="165"/>
      <c r="FE332" s="165"/>
      <c r="FF332" s="166"/>
      <c r="FG332" s="209"/>
      <c r="FH332" s="211"/>
      <c r="FI332" s="211"/>
      <c r="FJ332" s="211"/>
      <c r="FK332" s="211"/>
      <c r="FL332" s="211"/>
    </row>
    <row r="333" spans="9:168">
      <c r="I333" s="221">
        <f t="shared" si="173"/>
        <v>329</v>
      </c>
      <c r="J333" s="159">
        <f>'v-t_chart'!C330</f>
        <v>27.2</v>
      </c>
      <c r="K333" s="204">
        <f t="shared" ca="1" si="151"/>
        <v>79.66879999999999</v>
      </c>
      <c r="L333" s="205" t="b">
        <f>IF('Input&amp;Output'!$C$3=10,phase_chart!C330,IF('Input&amp;Output'!$C$3=21,phase_chart!G330,IF('Input&amp;Output'!$C$3=22,phase_chart!K330,IF('Input&amp;Output'!$C$3=31,phase_chart!O330,IF('Input&amp;Output'!$C$3=32,phase_chart!S330,"")))))</f>
        <v>0</v>
      </c>
      <c r="M333" s="206" t="b">
        <f>IF('Input&amp;Output'!$C$3=10,phase_chart!D330,IF('Input&amp;Output'!$C$3=21,phase_chart!H330,IF('Input&amp;Output'!$C$3=22,phase_chart!L330,IF('Input&amp;Output'!$C$3=31,phase_chart!P330,IF('Input&amp;Output'!$C$3=32,phase_chart!T330,"")))))</f>
        <v>1</v>
      </c>
      <c r="N333" s="205" t="b">
        <f>IF('Input&amp;Output'!$C$3=10,phase_chart!E330,IF('Input&amp;Output'!$C$3=21,phase_chart!I330,IF('Input&amp;Output'!$C$3=22,phase_chart!M330,IF('Input&amp;Output'!$C$3=31,phase_chart!Q330,IF('Input&amp;Output'!$C$3=32,phase_chart!U330,"")))))</f>
        <v>0</v>
      </c>
      <c r="P333" s="159">
        <f ca="1">IF(NOT($J333=0),IF($J333&lt;IF($P332=0,0,VLOOKUP(P332,tbL!$M$37:$Q$43,IF(L333=TRUE,2,4))),IF($J333&gt;=VLOOKUP(P332,tbL!$M$37:$Q$43,IF(L333=TRUE,3,5)),$P332,IF(AND(L332=TRUE,L333=TRUE),$P332,$P332-1)),IF(AND(L333=TRUE,J333=VLOOKUP(P332,tbL!$M$37:$Q$43,IF(L333=TRUE,2,4))),P332,IF($P332+1&gt;$C$12,$C$12,$P332+1))),0)</f>
        <v>1</v>
      </c>
      <c r="Q333" s="159">
        <f t="shared" ca="1" si="154"/>
        <v>1</v>
      </c>
      <c r="R333" s="207">
        <f t="shared" si="176"/>
        <v>0</v>
      </c>
      <c r="S333" s="208"/>
      <c r="T333" s="159">
        <f t="shared" si="171"/>
        <v>0</v>
      </c>
      <c r="U333" s="209" t="str">
        <f ca="1">IF(AND(T333=-1,N333=TRUE),"*",IF(AND(U332="*",N333=TRUE),"*",IF(AND(AND(L333=TRUE,U332="*"),J333&lt;VLOOKUP(V332+1,tbL!$M$38:$O$43,3)),"*","")))</f>
        <v/>
      </c>
      <c r="V333" s="204">
        <f t="shared" ca="1" si="155"/>
        <v>1</v>
      </c>
      <c r="Y333" s="159" t="str">
        <f t="shared" ca="1" si="156"/>
        <v/>
      </c>
      <c r="Z333" s="159" t="str">
        <f t="shared" si="157"/>
        <v/>
      </c>
      <c r="AA333" s="159">
        <f t="shared" ca="1" si="148"/>
        <v>1</v>
      </c>
      <c r="AC333" s="161" t="str">
        <f t="shared" ca="1" si="158"/>
        <v/>
      </c>
      <c r="AD333" s="161">
        <f t="shared" ca="1" si="159"/>
        <v>1</v>
      </c>
      <c r="AE333" s="161" t="str">
        <f t="shared" ca="1" si="150"/>
        <v/>
      </c>
      <c r="AF333" s="161">
        <f t="shared" ca="1" si="160"/>
        <v>1</v>
      </c>
      <c r="AG333" s="161" t="str">
        <f t="shared" ca="1" si="161"/>
        <v/>
      </c>
      <c r="AH333" s="161">
        <f t="shared" ca="1" si="162"/>
        <v>1</v>
      </c>
      <c r="AI333" s="161" t="str">
        <f t="shared" ca="1" si="163"/>
        <v/>
      </c>
      <c r="AJ333" s="161">
        <f t="shared" ca="1" si="164"/>
        <v>1</v>
      </c>
      <c r="AL333" s="161" t="str">
        <f t="shared" ca="1" si="165"/>
        <v/>
      </c>
      <c r="AM333" s="161">
        <f t="shared" ca="1" si="175"/>
        <v>1</v>
      </c>
      <c r="AN333" s="161" t="str">
        <f t="shared" ca="1" si="166"/>
        <v/>
      </c>
      <c r="AO333" s="161">
        <f t="shared" ca="1" si="174"/>
        <v>1</v>
      </c>
      <c r="AP333" s="161" t="str">
        <f t="shared" ca="1" si="167"/>
        <v/>
      </c>
      <c r="AQ333" s="161">
        <f t="shared" ca="1" si="172"/>
        <v>1</v>
      </c>
      <c r="AR333" s="161" t="str">
        <f t="shared" ca="1" si="168"/>
        <v/>
      </c>
      <c r="AS333" s="161">
        <f t="shared" ca="1" si="169"/>
        <v>1</v>
      </c>
      <c r="AT333" s="159" t="str">
        <f t="shared" ca="1" si="149"/>
        <v/>
      </c>
      <c r="AU333" s="210">
        <f t="shared" ca="1" si="153"/>
        <v>14</v>
      </c>
      <c r="AV333" s="209"/>
      <c r="AW333" s="204">
        <f t="shared" si="170"/>
        <v>2278.8333333333335</v>
      </c>
      <c r="AX333" s="159"/>
      <c r="AZ333" s="159"/>
      <c r="BM333" s="207"/>
      <c r="BN333" s="212"/>
      <c r="BP333" s="209"/>
      <c r="BQ333" s="211"/>
      <c r="BR333" s="211"/>
      <c r="BS333" s="211"/>
      <c r="BT333" s="211"/>
      <c r="BU333" s="211"/>
      <c r="BV333" s="211"/>
      <c r="BW333" s="211"/>
      <c r="BX333" s="211"/>
      <c r="BY333" s="211"/>
      <c r="BZ333" s="211"/>
      <c r="CA333" s="209"/>
      <c r="CB333" s="224"/>
      <c r="CC333" s="204"/>
      <c r="CD333" s="204"/>
      <c r="CE333" s="204"/>
      <c r="CF333" s="211"/>
      <c r="CG333" s="211"/>
      <c r="CI333" s="209"/>
      <c r="CJ333" s="209"/>
      <c r="EH333" s="165"/>
      <c r="EI333" s="165"/>
      <c r="EJ333" s="166"/>
      <c r="EK333" s="209"/>
      <c r="EL333" s="211"/>
      <c r="EM333" s="211"/>
      <c r="EN333" s="211"/>
      <c r="EO333" s="211"/>
      <c r="EP333" s="211"/>
      <c r="ES333" s="165"/>
      <c r="ET333" s="165"/>
      <c r="EU333" s="166"/>
      <c r="EV333" s="209"/>
      <c r="EW333" s="211"/>
      <c r="EX333" s="211"/>
      <c r="EY333" s="211"/>
      <c r="EZ333" s="211"/>
      <c r="FA333" s="211"/>
      <c r="FD333" s="165"/>
      <c r="FE333" s="165"/>
      <c r="FF333" s="166"/>
      <c r="FG333" s="209"/>
      <c r="FH333" s="211"/>
      <c r="FI333" s="211"/>
      <c r="FJ333" s="211"/>
      <c r="FK333" s="211"/>
      <c r="FL333" s="211"/>
    </row>
    <row r="334" spans="9:168">
      <c r="I334" s="221">
        <f t="shared" si="173"/>
        <v>330</v>
      </c>
      <c r="J334" s="159">
        <f>'v-t_chart'!C331</f>
        <v>26.8</v>
      </c>
      <c r="K334" s="204">
        <f t="shared" ca="1" si="151"/>
        <v>78.497199999999992</v>
      </c>
      <c r="L334" s="205" t="b">
        <f>IF('Input&amp;Output'!$C$3=10,phase_chart!C331,IF('Input&amp;Output'!$C$3=21,phase_chart!G331,IF('Input&amp;Output'!$C$3=22,phase_chart!K331,IF('Input&amp;Output'!$C$3=31,phase_chart!O331,IF('Input&amp;Output'!$C$3=32,phase_chart!S331,"")))))</f>
        <v>0</v>
      </c>
      <c r="M334" s="206" t="b">
        <f>IF('Input&amp;Output'!$C$3=10,phase_chart!D331,IF('Input&amp;Output'!$C$3=21,phase_chart!H331,IF('Input&amp;Output'!$C$3=22,phase_chart!L331,IF('Input&amp;Output'!$C$3=31,phase_chart!P331,IF('Input&amp;Output'!$C$3=32,phase_chart!T331,"")))))</f>
        <v>1</v>
      </c>
      <c r="N334" s="205" t="b">
        <f>IF('Input&amp;Output'!$C$3=10,phase_chart!E331,IF('Input&amp;Output'!$C$3=21,phase_chart!I331,IF('Input&amp;Output'!$C$3=22,phase_chart!M331,IF('Input&amp;Output'!$C$3=31,phase_chart!Q331,IF('Input&amp;Output'!$C$3=32,phase_chart!U331,"")))))</f>
        <v>0</v>
      </c>
      <c r="P334" s="159">
        <f ca="1">IF(NOT($J334=0),IF($J334&lt;IF($P333=0,0,VLOOKUP(P333,tbL!$M$37:$Q$43,IF(L334=TRUE,2,4))),IF($J334&gt;=VLOOKUP(P333,tbL!$M$37:$Q$43,IF(L334=TRUE,3,5)),$P333,IF(AND(L333=TRUE,L334=TRUE),$P333,$P333-1)),IF(AND(L334=TRUE,J334=VLOOKUP(P333,tbL!$M$37:$Q$43,IF(L334=TRUE,2,4))),P333,IF($P333+1&gt;$C$12,$C$12,$P333+1))),0)</f>
        <v>1</v>
      </c>
      <c r="Q334" s="159">
        <f t="shared" ca="1" si="154"/>
        <v>1</v>
      </c>
      <c r="R334" s="207">
        <f t="shared" si="176"/>
        <v>0</v>
      </c>
      <c r="S334" s="208"/>
      <c r="T334" s="159">
        <f t="shared" si="171"/>
        <v>0</v>
      </c>
      <c r="U334" s="209" t="str">
        <f ca="1">IF(AND(T334=-1,N334=TRUE),"*",IF(AND(U333="*",N334=TRUE),"*",IF(AND(AND(L334=TRUE,U333="*"),J334&lt;VLOOKUP(V333+1,tbL!$M$38:$O$43,3)),"*","")))</f>
        <v/>
      </c>
      <c r="V334" s="204">
        <f t="shared" ca="1" si="155"/>
        <v>1</v>
      </c>
      <c r="Y334" s="159" t="str">
        <f t="shared" ca="1" si="156"/>
        <v/>
      </c>
      <c r="Z334" s="159" t="str">
        <f t="shared" si="157"/>
        <v/>
      </c>
      <c r="AA334" s="159">
        <f t="shared" ca="1" si="148"/>
        <v>1</v>
      </c>
      <c r="AC334" s="161" t="str">
        <f t="shared" ca="1" si="158"/>
        <v/>
      </c>
      <c r="AD334" s="161">
        <f t="shared" ca="1" si="159"/>
        <v>1</v>
      </c>
      <c r="AE334" s="161" t="str">
        <f t="shared" ca="1" si="150"/>
        <v/>
      </c>
      <c r="AF334" s="161">
        <f t="shared" ca="1" si="160"/>
        <v>1</v>
      </c>
      <c r="AG334" s="161" t="str">
        <f t="shared" ca="1" si="161"/>
        <v/>
      </c>
      <c r="AH334" s="161">
        <f t="shared" ca="1" si="162"/>
        <v>1</v>
      </c>
      <c r="AI334" s="161" t="str">
        <f t="shared" ca="1" si="163"/>
        <v/>
      </c>
      <c r="AJ334" s="161">
        <f t="shared" ca="1" si="164"/>
        <v>1</v>
      </c>
      <c r="AL334" s="161" t="str">
        <f t="shared" ca="1" si="165"/>
        <v/>
      </c>
      <c r="AM334" s="161">
        <f t="shared" ca="1" si="175"/>
        <v>1</v>
      </c>
      <c r="AN334" s="161" t="str">
        <f t="shared" ca="1" si="166"/>
        <v/>
      </c>
      <c r="AO334" s="161">
        <f t="shared" ca="1" si="174"/>
        <v>1</v>
      </c>
      <c r="AP334" s="161" t="str">
        <f t="shared" ca="1" si="167"/>
        <v/>
      </c>
      <c r="AQ334" s="161">
        <f t="shared" ca="1" si="172"/>
        <v>1</v>
      </c>
      <c r="AR334" s="161" t="str">
        <f t="shared" ca="1" si="168"/>
        <v/>
      </c>
      <c r="AS334" s="161">
        <f t="shared" ca="1" si="169"/>
        <v>1</v>
      </c>
      <c r="AT334" s="159" t="str">
        <f t="shared" ca="1" si="149"/>
        <v/>
      </c>
      <c r="AU334" s="210">
        <f t="shared" ca="1" si="153"/>
        <v>14</v>
      </c>
      <c r="AV334" s="209"/>
      <c r="AW334" s="204">
        <f t="shared" si="170"/>
        <v>2286.2777777777778</v>
      </c>
      <c r="AX334" s="159"/>
      <c r="AZ334" s="159"/>
      <c r="BM334" s="207"/>
      <c r="BN334" s="212"/>
      <c r="BP334" s="209"/>
      <c r="BQ334" s="211"/>
      <c r="BR334" s="211"/>
      <c r="BS334" s="211"/>
      <c r="BT334" s="211"/>
      <c r="BU334" s="211"/>
      <c r="BV334" s="211"/>
      <c r="BW334" s="211"/>
      <c r="BX334" s="211"/>
      <c r="BY334" s="211"/>
      <c r="BZ334" s="211"/>
      <c r="CA334" s="209"/>
      <c r="CB334" s="224"/>
      <c r="CC334" s="204"/>
      <c r="CD334" s="204"/>
      <c r="CE334" s="204"/>
      <c r="CF334" s="211"/>
      <c r="CG334" s="211"/>
      <c r="CI334" s="209"/>
      <c r="CJ334" s="209"/>
      <c r="EH334" s="165"/>
      <c r="EI334" s="165"/>
      <c r="EJ334" s="166"/>
      <c r="EK334" s="209"/>
      <c r="EL334" s="211"/>
      <c r="EM334" s="211"/>
      <c r="EN334" s="211"/>
      <c r="EO334" s="211"/>
      <c r="EP334" s="211"/>
      <c r="ES334" s="165"/>
      <c r="ET334" s="165"/>
      <c r="EU334" s="166"/>
      <c r="EV334" s="209"/>
      <c r="EW334" s="211"/>
      <c r="EX334" s="211"/>
      <c r="EY334" s="211"/>
      <c r="EZ334" s="211"/>
      <c r="FA334" s="211"/>
      <c r="FD334" s="165"/>
      <c r="FE334" s="165"/>
      <c r="FF334" s="166"/>
      <c r="FG334" s="209"/>
      <c r="FH334" s="211"/>
      <c r="FI334" s="211"/>
      <c r="FJ334" s="211"/>
      <c r="FK334" s="211"/>
      <c r="FL334" s="211"/>
    </row>
    <row r="335" spans="9:168" s="159" customFormat="1">
      <c r="I335" s="203">
        <f t="shared" si="173"/>
        <v>331</v>
      </c>
      <c r="J335" s="159">
        <f>'v-t_chart'!C332</f>
        <v>26.6</v>
      </c>
      <c r="K335" s="204">
        <f t="shared" ca="1" si="151"/>
        <v>77.9114</v>
      </c>
      <c r="L335" s="207" t="b">
        <f>IF('Input&amp;Output'!$C$3=10,phase_chart!C332,IF('Input&amp;Output'!$C$3=21,phase_chart!G332,IF('Input&amp;Output'!$C$3=22,phase_chart!K332,IF('Input&amp;Output'!$C$3=31,phase_chart!O332,IF('Input&amp;Output'!$C$3=32,phase_chart!S332,"")))))</f>
        <v>0</v>
      </c>
      <c r="M335" s="260" t="b">
        <f>IF('Input&amp;Output'!$C$3=10,phase_chart!D332,IF('Input&amp;Output'!$C$3=21,phase_chart!H332,IF('Input&amp;Output'!$C$3=22,phase_chart!L332,IF('Input&amp;Output'!$C$3=31,phase_chart!P332,IF('Input&amp;Output'!$C$3=32,phase_chart!T332,"")))))</f>
        <v>1</v>
      </c>
      <c r="N335" s="207" t="b">
        <f>IF('Input&amp;Output'!$C$3=10,phase_chart!E332,IF('Input&amp;Output'!$C$3=21,phase_chart!I332,IF('Input&amp;Output'!$C$3=22,phase_chart!M332,IF('Input&amp;Output'!$C$3=31,phase_chart!Q332,IF('Input&amp;Output'!$C$3=32,phase_chart!U332,"")))))</f>
        <v>0</v>
      </c>
      <c r="P335" s="159">
        <f ca="1">IF(NOT($J335=0),IF($J335&lt;IF($P334=0,0,VLOOKUP(P334,tbL!$M$37:$Q$43,IF(L335=TRUE,2,4))),IF($J335&gt;=VLOOKUP(P334,tbL!$M$37:$Q$43,IF(L335=TRUE,3,5)),$P334,IF(AND(L334=TRUE,L335=TRUE),$P334,$P334-1)),IF(AND(L335=TRUE,J335=VLOOKUP(P334,tbL!$M$37:$Q$43,IF(L335=TRUE,2,4))),P334,IF($P334+1&gt;$C$12,$C$12,$P334+1))),0)</f>
        <v>1</v>
      </c>
      <c r="Q335" s="159">
        <f t="shared" ca="1" si="154"/>
        <v>1</v>
      </c>
      <c r="R335" s="207">
        <f t="shared" si="176"/>
        <v>0</v>
      </c>
      <c r="S335" s="208"/>
      <c r="T335" s="159">
        <f t="shared" si="171"/>
        <v>0</v>
      </c>
      <c r="U335" s="209" t="str">
        <f ca="1">IF(AND(T335=-1,N335=TRUE),"*",IF(AND(U334="*",N335=TRUE),"*",IF(AND(AND(L335=TRUE,U334="*"),J335&lt;VLOOKUP(V334+1,tbL!$M$38:$O$43,3)),"*","")))</f>
        <v/>
      </c>
      <c r="V335" s="204">
        <f t="shared" ca="1" si="155"/>
        <v>1</v>
      </c>
      <c r="Y335" s="159" t="str">
        <f t="shared" ca="1" si="156"/>
        <v/>
      </c>
      <c r="Z335" s="159" t="str">
        <f t="shared" si="157"/>
        <v/>
      </c>
      <c r="AA335" s="159">
        <f t="shared" ca="1" si="148"/>
        <v>1</v>
      </c>
      <c r="AC335" s="161" t="str">
        <f t="shared" ca="1" si="158"/>
        <v/>
      </c>
      <c r="AD335" s="161">
        <f t="shared" ca="1" si="159"/>
        <v>1</v>
      </c>
      <c r="AE335" s="161" t="str">
        <f t="shared" ca="1" si="150"/>
        <v/>
      </c>
      <c r="AF335" s="161">
        <f t="shared" ca="1" si="160"/>
        <v>1</v>
      </c>
      <c r="AG335" s="161" t="str">
        <f t="shared" ca="1" si="161"/>
        <v/>
      </c>
      <c r="AH335" s="161">
        <f t="shared" ca="1" si="162"/>
        <v>1</v>
      </c>
      <c r="AI335" s="161" t="str">
        <f t="shared" ca="1" si="163"/>
        <v/>
      </c>
      <c r="AJ335" s="161">
        <f t="shared" ca="1" si="164"/>
        <v>1</v>
      </c>
      <c r="AK335" s="161"/>
      <c r="AL335" s="161" t="str">
        <f t="shared" ca="1" si="165"/>
        <v/>
      </c>
      <c r="AM335" s="161">
        <f t="shared" ca="1" si="175"/>
        <v>1</v>
      </c>
      <c r="AN335" s="161" t="str">
        <f t="shared" ca="1" si="166"/>
        <v/>
      </c>
      <c r="AO335" s="161">
        <f t="shared" ca="1" si="174"/>
        <v>1</v>
      </c>
      <c r="AP335" s="161" t="str">
        <f t="shared" ca="1" si="167"/>
        <v/>
      </c>
      <c r="AQ335" s="161">
        <f t="shared" ca="1" si="172"/>
        <v>1</v>
      </c>
      <c r="AR335" s="161" t="str">
        <f t="shared" ca="1" si="168"/>
        <v/>
      </c>
      <c r="AS335" s="161">
        <f t="shared" ca="1" si="169"/>
        <v>1</v>
      </c>
      <c r="AT335" s="159" t="str">
        <f t="shared" ca="1" si="149"/>
        <v/>
      </c>
      <c r="AU335" s="210">
        <f t="shared" ca="1" si="153"/>
        <v>14</v>
      </c>
      <c r="AV335" s="209"/>
      <c r="AW335" s="204">
        <f t="shared" si="170"/>
        <v>2293.6666666666665</v>
      </c>
      <c r="AY335" s="161"/>
      <c r="BA335" s="161"/>
      <c r="BB335" s="161"/>
      <c r="BC335" s="161"/>
      <c r="BD335" s="161"/>
      <c r="BE335" s="161"/>
      <c r="BF335" s="161"/>
      <c r="BG335" s="161"/>
      <c r="BH335" s="161"/>
      <c r="BI335" s="161"/>
      <c r="BJ335" s="161"/>
      <c r="BK335" s="161"/>
      <c r="BL335" s="161"/>
      <c r="BM335" s="207"/>
      <c r="BN335" s="212"/>
      <c r="BO335" s="163"/>
      <c r="BP335" s="209"/>
      <c r="BQ335" s="211"/>
      <c r="BR335" s="211"/>
      <c r="BS335" s="211"/>
      <c r="BT335" s="211"/>
      <c r="BU335" s="211"/>
      <c r="BV335" s="211"/>
      <c r="BW335" s="211"/>
      <c r="BX335" s="211"/>
      <c r="BY335" s="211"/>
      <c r="BZ335" s="211"/>
      <c r="CA335" s="209"/>
      <c r="CB335" s="224"/>
      <c r="CC335" s="204"/>
      <c r="CD335" s="204"/>
      <c r="CE335" s="204"/>
      <c r="CF335" s="211"/>
      <c r="CG335" s="211"/>
      <c r="CI335" s="209"/>
      <c r="CJ335" s="209"/>
      <c r="CW335" s="164"/>
      <c r="CX335" s="164"/>
      <c r="DA335" s="165"/>
      <c r="DB335" s="165"/>
      <c r="DC335" s="166"/>
      <c r="EH335" s="165"/>
      <c r="EI335" s="165"/>
      <c r="EJ335" s="166"/>
      <c r="EK335" s="209"/>
      <c r="EL335" s="211"/>
      <c r="EM335" s="211"/>
      <c r="EN335" s="211"/>
      <c r="EO335" s="211"/>
      <c r="EP335" s="211"/>
      <c r="ES335" s="165"/>
      <c r="ET335" s="165"/>
      <c r="EU335" s="166"/>
      <c r="EV335" s="209"/>
      <c r="EW335" s="211"/>
      <c r="EX335" s="211"/>
      <c r="EY335" s="211"/>
      <c r="EZ335" s="211"/>
      <c r="FA335" s="211"/>
      <c r="FD335" s="165"/>
      <c r="FE335" s="165"/>
      <c r="FF335" s="166"/>
      <c r="FG335" s="209"/>
      <c r="FH335" s="211"/>
      <c r="FI335" s="211"/>
      <c r="FJ335" s="211"/>
      <c r="FK335" s="211"/>
      <c r="FL335" s="211"/>
    </row>
    <row r="336" spans="9:168">
      <c r="I336" s="221">
        <f t="shared" si="173"/>
        <v>332</v>
      </c>
      <c r="J336" s="159">
        <f>'v-t_chart'!C333</f>
        <v>26.8</v>
      </c>
      <c r="K336" s="204">
        <f t="shared" ca="1" si="151"/>
        <v>78.497199999999992</v>
      </c>
      <c r="L336" s="205" t="b">
        <f>IF('Input&amp;Output'!$C$3=10,phase_chart!C333,IF('Input&amp;Output'!$C$3=21,phase_chart!G333,IF('Input&amp;Output'!$C$3=22,phase_chart!K333,IF('Input&amp;Output'!$C$3=31,phase_chart!O333,IF('Input&amp;Output'!$C$3=32,phase_chart!S333,"")))))</f>
        <v>0</v>
      </c>
      <c r="M336" s="206" t="b">
        <f>IF('Input&amp;Output'!$C$3=10,phase_chart!D333,IF('Input&amp;Output'!$C$3=21,phase_chart!H333,IF('Input&amp;Output'!$C$3=22,phase_chart!L333,IF('Input&amp;Output'!$C$3=31,phase_chart!P333,IF('Input&amp;Output'!$C$3=32,phase_chart!T333,"")))))</f>
        <v>1</v>
      </c>
      <c r="N336" s="205" t="b">
        <f>IF('Input&amp;Output'!$C$3=10,phase_chart!E333,IF('Input&amp;Output'!$C$3=21,phase_chart!I333,IF('Input&amp;Output'!$C$3=22,phase_chart!M333,IF('Input&amp;Output'!$C$3=31,phase_chart!Q333,IF('Input&amp;Output'!$C$3=32,phase_chart!U333,"")))))</f>
        <v>0</v>
      </c>
      <c r="P336" s="159">
        <f ca="1">IF(NOT($J336=0),IF($J336&lt;IF($P335=0,0,VLOOKUP(P335,tbL!$M$37:$Q$43,IF(L336=TRUE,2,4))),IF($J336&gt;=VLOOKUP(P335,tbL!$M$37:$Q$43,IF(L336=TRUE,3,5)),$P335,IF(AND(L335=TRUE,L336=TRUE),$P335,$P335-1)),IF(AND(L336=TRUE,J336=VLOOKUP(P335,tbL!$M$37:$Q$43,IF(L336=TRUE,2,4))),P335,IF($P335+1&gt;$C$12,$C$12,$P335+1))),0)</f>
        <v>1</v>
      </c>
      <c r="Q336" s="159">
        <f t="shared" ca="1" si="154"/>
        <v>1</v>
      </c>
      <c r="R336" s="207">
        <f t="shared" si="176"/>
        <v>0</v>
      </c>
      <c r="S336" s="208"/>
      <c r="T336" s="159">
        <f t="shared" si="171"/>
        <v>0</v>
      </c>
      <c r="U336" s="209" t="str">
        <f ca="1">IF(AND(T336=-1,N336=TRUE),"*",IF(AND(U335="*",N336=TRUE),"*",IF(AND(AND(L336=TRUE,U335="*"),J336&lt;VLOOKUP(V335+1,tbL!$M$38:$O$43,3)),"*","")))</f>
        <v/>
      </c>
      <c r="V336" s="204">
        <f t="shared" ca="1" si="155"/>
        <v>1</v>
      </c>
      <c r="Y336" s="159" t="str">
        <f t="shared" ca="1" si="156"/>
        <v/>
      </c>
      <c r="Z336" s="159" t="str">
        <f t="shared" si="157"/>
        <v/>
      </c>
      <c r="AA336" s="159">
        <f t="shared" ca="1" si="148"/>
        <v>1</v>
      </c>
      <c r="AC336" s="161" t="str">
        <f t="shared" ca="1" si="158"/>
        <v/>
      </c>
      <c r="AD336" s="161">
        <f t="shared" ca="1" si="159"/>
        <v>1</v>
      </c>
      <c r="AE336" s="161" t="str">
        <f t="shared" ca="1" si="150"/>
        <v/>
      </c>
      <c r="AF336" s="161">
        <f t="shared" ca="1" si="160"/>
        <v>1</v>
      </c>
      <c r="AG336" s="161" t="str">
        <f t="shared" ca="1" si="161"/>
        <v/>
      </c>
      <c r="AH336" s="161">
        <f t="shared" ca="1" si="162"/>
        <v>1</v>
      </c>
      <c r="AI336" s="161" t="str">
        <f t="shared" ca="1" si="163"/>
        <v/>
      </c>
      <c r="AJ336" s="161">
        <f t="shared" ca="1" si="164"/>
        <v>1</v>
      </c>
      <c r="AL336" s="161" t="str">
        <f t="shared" ca="1" si="165"/>
        <v/>
      </c>
      <c r="AM336" s="161">
        <f t="shared" ca="1" si="175"/>
        <v>1</v>
      </c>
      <c r="AN336" s="161" t="str">
        <f t="shared" ca="1" si="166"/>
        <v/>
      </c>
      <c r="AO336" s="161">
        <f t="shared" ca="1" si="174"/>
        <v>1</v>
      </c>
      <c r="AP336" s="161" t="str">
        <f t="shared" ca="1" si="167"/>
        <v/>
      </c>
      <c r="AQ336" s="161">
        <f t="shared" ca="1" si="172"/>
        <v>1</v>
      </c>
      <c r="AR336" s="161" t="str">
        <f t="shared" ca="1" si="168"/>
        <v/>
      </c>
      <c r="AS336" s="161">
        <f t="shared" ca="1" si="169"/>
        <v>1</v>
      </c>
      <c r="AT336" s="159" t="str">
        <f t="shared" ca="1" si="149"/>
        <v/>
      </c>
      <c r="AU336" s="210">
        <f t="shared" ca="1" si="153"/>
        <v>14</v>
      </c>
      <c r="AV336" s="209"/>
      <c r="AW336" s="204">
        <f t="shared" si="170"/>
        <v>2301.1111111111109</v>
      </c>
      <c r="AX336" s="159"/>
      <c r="AZ336" s="159"/>
      <c r="BM336" s="207"/>
      <c r="BN336" s="212"/>
      <c r="BP336" s="209"/>
      <c r="BQ336" s="211"/>
      <c r="BR336" s="211"/>
      <c r="BS336" s="211"/>
      <c r="BT336" s="211"/>
      <c r="BU336" s="211"/>
      <c r="BV336" s="211"/>
      <c r="BW336" s="211"/>
      <c r="BX336" s="211"/>
      <c r="BY336" s="211"/>
      <c r="BZ336" s="211"/>
      <c r="CA336" s="209"/>
      <c r="CB336" s="224"/>
      <c r="CC336" s="204"/>
      <c r="CD336" s="204"/>
      <c r="CE336" s="204"/>
      <c r="CF336" s="211"/>
      <c r="CG336" s="211"/>
      <c r="CI336" s="209"/>
      <c r="CJ336" s="209"/>
      <c r="EH336" s="165"/>
      <c r="EI336" s="165"/>
      <c r="EJ336" s="166"/>
      <c r="EK336" s="209"/>
      <c r="EL336" s="211"/>
      <c r="EM336" s="211"/>
      <c r="EN336" s="211"/>
      <c r="EO336" s="211"/>
      <c r="EP336" s="211"/>
      <c r="ES336" s="165"/>
      <c r="ET336" s="165"/>
      <c r="EU336" s="166"/>
      <c r="EV336" s="209"/>
      <c r="EW336" s="211"/>
      <c r="EX336" s="211"/>
      <c r="EY336" s="211"/>
      <c r="EZ336" s="211"/>
      <c r="FA336" s="211"/>
      <c r="FD336" s="165"/>
      <c r="FE336" s="165"/>
      <c r="FF336" s="166"/>
      <c r="FG336" s="209"/>
      <c r="FH336" s="211"/>
      <c r="FI336" s="211"/>
      <c r="FJ336" s="211"/>
      <c r="FK336" s="211"/>
      <c r="FL336" s="211"/>
    </row>
    <row r="337" spans="9:168">
      <c r="I337" s="221">
        <f t="shared" si="173"/>
        <v>333</v>
      </c>
      <c r="J337" s="159">
        <f>'v-t_chart'!C334</f>
        <v>27</v>
      </c>
      <c r="K337" s="204">
        <f t="shared" ca="1" si="151"/>
        <v>79.082999999999998</v>
      </c>
      <c r="L337" s="205" t="b">
        <f>IF('Input&amp;Output'!$C$3=10,phase_chart!C334,IF('Input&amp;Output'!$C$3=21,phase_chart!G334,IF('Input&amp;Output'!$C$3=22,phase_chart!K334,IF('Input&amp;Output'!$C$3=31,phase_chart!O334,IF('Input&amp;Output'!$C$3=32,phase_chart!S334,"")))))</f>
        <v>0</v>
      </c>
      <c r="M337" s="206" t="b">
        <f>IF('Input&amp;Output'!$C$3=10,phase_chart!D334,IF('Input&amp;Output'!$C$3=21,phase_chart!H334,IF('Input&amp;Output'!$C$3=22,phase_chart!L334,IF('Input&amp;Output'!$C$3=31,phase_chart!P334,IF('Input&amp;Output'!$C$3=32,phase_chart!T334,"")))))</f>
        <v>1</v>
      </c>
      <c r="N337" s="205" t="b">
        <f>IF('Input&amp;Output'!$C$3=10,phase_chart!E334,IF('Input&amp;Output'!$C$3=21,phase_chart!I334,IF('Input&amp;Output'!$C$3=22,phase_chart!M334,IF('Input&amp;Output'!$C$3=31,phase_chart!Q334,IF('Input&amp;Output'!$C$3=32,phase_chart!U334,"")))))</f>
        <v>0</v>
      </c>
      <c r="P337" s="159">
        <f ca="1">IF(NOT($J337=0),IF($J337&lt;IF($P336=0,0,VLOOKUP(P336,tbL!$M$37:$Q$43,IF(L337=TRUE,2,4))),IF($J337&gt;=VLOOKUP(P336,tbL!$M$37:$Q$43,IF(L337=TRUE,3,5)),$P336,IF(AND(L336=TRUE,L337=TRUE),$P336,$P336-1)),IF(AND(L337=TRUE,J337=VLOOKUP(P336,tbL!$M$37:$Q$43,IF(L337=TRUE,2,4))),P336,IF($P336+1&gt;$C$12,$C$12,$P336+1))),0)</f>
        <v>1</v>
      </c>
      <c r="Q337" s="159">
        <f t="shared" ca="1" si="154"/>
        <v>1</v>
      </c>
      <c r="R337" s="207">
        <f t="shared" si="176"/>
        <v>0</v>
      </c>
      <c r="S337" s="208"/>
      <c r="T337" s="159">
        <f t="shared" si="171"/>
        <v>0</v>
      </c>
      <c r="U337" s="209" t="str">
        <f ca="1">IF(AND(T337=-1,N337=TRUE),"*",IF(AND(U336="*",N337=TRUE),"*",IF(AND(AND(L337=TRUE,U336="*"),J337&lt;VLOOKUP(V336+1,tbL!$M$38:$O$43,3)),"*","")))</f>
        <v/>
      </c>
      <c r="V337" s="204">
        <f t="shared" ca="1" si="155"/>
        <v>1</v>
      </c>
      <c r="Y337" s="159" t="str">
        <f t="shared" ca="1" si="156"/>
        <v/>
      </c>
      <c r="Z337" s="159" t="str">
        <f t="shared" si="157"/>
        <v/>
      </c>
      <c r="AA337" s="159">
        <f t="shared" ca="1" si="148"/>
        <v>1</v>
      </c>
      <c r="AC337" s="161" t="str">
        <f t="shared" ca="1" si="158"/>
        <v/>
      </c>
      <c r="AD337" s="161">
        <f t="shared" ca="1" si="159"/>
        <v>1</v>
      </c>
      <c r="AE337" s="161" t="str">
        <f t="shared" ca="1" si="150"/>
        <v/>
      </c>
      <c r="AF337" s="161">
        <f t="shared" ca="1" si="160"/>
        <v>1</v>
      </c>
      <c r="AG337" s="161" t="str">
        <f t="shared" ca="1" si="161"/>
        <v/>
      </c>
      <c r="AH337" s="161">
        <f t="shared" ca="1" si="162"/>
        <v>1</v>
      </c>
      <c r="AI337" s="161" t="str">
        <f t="shared" ca="1" si="163"/>
        <v/>
      </c>
      <c r="AJ337" s="161">
        <f t="shared" ca="1" si="164"/>
        <v>1</v>
      </c>
      <c r="AL337" s="161" t="str">
        <f t="shared" ca="1" si="165"/>
        <v/>
      </c>
      <c r="AM337" s="161">
        <f t="shared" ca="1" si="175"/>
        <v>1</v>
      </c>
      <c r="AN337" s="161" t="str">
        <f t="shared" ca="1" si="166"/>
        <v/>
      </c>
      <c r="AO337" s="161">
        <f t="shared" ca="1" si="174"/>
        <v>1</v>
      </c>
      <c r="AP337" s="161" t="str">
        <f t="shared" ca="1" si="167"/>
        <v/>
      </c>
      <c r="AQ337" s="161">
        <f t="shared" ca="1" si="172"/>
        <v>1</v>
      </c>
      <c r="AR337" s="161" t="str">
        <f t="shared" ca="1" si="168"/>
        <v/>
      </c>
      <c r="AS337" s="161">
        <f t="shared" ca="1" si="169"/>
        <v>1</v>
      </c>
      <c r="AT337" s="159" t="str">
        <f t="shared" ca="1" si="149"/>
        <v/>
      </c>
      <c r="AU337" s="210">
        <f t="shared" ca="1" si="153"/>
        <v>14</v>
      </c>
      <c r="AV337" s="209"/>
      <c r="AW337" s="204">
        <f t="shared" si="170"/>
        <v>2308.6111111111109</v>
      </c>
      <c r="AX337" s="159"/>
      <c r="AZ337" s="159"/>
      <c r="BM337" s="207"/>
      <c r="BN337" s="212"/>
      <c r="BP337" s="209"/>
      <c r="BQ337" s="211"/>
      <c r="BR337" s="211"/>
      <c r="BS337" s="211"/>
      <c r="BT337" s="211"/>
      <c r="BU337" s="211"/>
      <c r="BV337" s="211"/>
      <c r="BW337" s="211"/>
      <c r="BX337" s="211"/>
      <c r="BY337" s="211"/>
      <c r="BZ337" s="211"/>
      <c r="CA337" s="209"/>
      <c r="CB337" s="224"/>
      <c r="CC337" s="204"/>
      <c r="CD337" s="204"/>
      <c r="CE337" s="204"/>
      <c r="CF337" s="211"/>
      <c r="CG337" s="211"/>
      <c r="CI337" s="209"/>
      <c r="CJ337" s="209"/>
      <c r="EH337" s="165"/>
      <c r="EI337" s="165"/>
      <c r="EJ337" s="166"/>
      <c r="EK337" s="209"/>
      <c r="EL337" s="211"/>
      <c r="EM337" s="211"/>
      <c r="EN337" s="211"/>
      <c r="EO337" s="211"/>
      <c r="EP337" s="211"/>
      <c r="ES337" s="165"/>
      <c r="ET337" s="165"/>
      <c r="EU337" s="166"/>
      <c r="EV337" s="209"/>
      <c r="EW337" s="211"/>
      <c r="EX337" s="211"/>
      <c r="EY337" s="211"/>
      <c r="EZ337" s="211"/>
      <c r="FA337" s="211"/>
      <c r="FD337" s="165"/>
      <c r="FE337" s="165"/>
      <c r="FF337" s="166"/>
      <c r="FG337" s="209"/>
      <c r="FH337" s="211"/>
      <c r="FI337" s="211"/>
      <c r="FJ337" s="211"/>
      <c r="FK337" s="211"/>
      <c r="FL337" s="211"/>
    </row>
    <row r="338" spans="9:168">
      <c r="I338" s="221">
        <f t="shared" si="173"/>
        <v>334</v>
      </c>
      <c r="J338" s="159">
        <f>'v-t_chart'!C335</f>
        <v>27.2</v>
      </c>
      <c r="K338" s="204">
        <f t="shared" ca="1" si="151"/>
        <v>79.66879999999999</v>
      </c>
      <c r="L338" s="205" t="b">
        <f>IF('Input&amp;Output'!$C$3=10,phase_chart!C335,IF('Input&amp;Output'!$C$3=21,phase_chart!G335,IF('Input&amp;Output'!$C$3=22,phase_chart!K335,IF('Input&amp;Output'!$C$3=31,phase_chart!O335,IF('Input&amp;Output'!$C$3=32,phase_chart!S335,"")))))</f>
        <v>0</v>
      </c>
      <c r="M338" s="206" t="b">
        <f>IF('Input&amp;Output'!$C$3=10,phase_chart!D335,IF('Input&amp;Output'!$C$3=21,phase_chart!H335,IF('Input&amp;Output'!$C$3=22,phase_chart!L335,IF('Input&amp;Output'!$C$3=31,phase_chart!P335,IF('Input&amp;Output'!$C$3=32,phase_chart!T335,"")))))</f>
        <v>1</v>
      </c>
      <c r="N338" s="205" t="b">
        <f>IF('Input&amp;Output'!$C$3=10,phase_chart!E335,IF('Input&amp;Output'!$C$3=21,phase_chart!I335,IF('Input&amp;Output'!$C$3=22,phase_chart!M335,IF('Input&amp;Output'!$C$3=31,phase_chart!Q335,IF('Input&amp;Output'!$C$3=32,phase_chart!U335,"")))))</f>
        <v>0</v>
      </c>
      <c r="P338" s="159">
        <f ca="1">IF(NOT($J338=0),IF($J338&lt;IF($P337=0,0,VLOOKUP(P337,tbL!$M$37:$Q$43,IF(L338=TRUE,2,4))),IF($J338&gt;=VLOOKUP(P337,tbL!$M$37:$Q$43,IF(L338=TRUE,3,5)),$P337,IF(AND(L337=TRUE,L338=TRUE),$P337,$P337-1)),IF(AND(L338=TRUE,J338=VLOOKUP(P337,tbL!$M$37:$Q$43,IF(L338=TRUE,2,4))),P337,IF($P337+1&gt;$C$12,$C$12,$P337+1))),0)</f>
        <v>1</v>
      </c>
      <c r="Q338" s="159">
        <f t="shared" ca="1" si="154"/>
        <v>1</v>
      </c>
      <c r="R338" s="207">
        <f t="shared" si="176"/>
        <v>0</v>
      </c>
      <c r="S338" s="208"/>
      <c r="T338" s="159">
        <f t="shared" si="171"/>
        <v>0</v>
      </c>
      <c r="U338" s="209" t="str">
        <f ca="1">IF(AND(T338=-1,N338=TRUE),"*",IF(AND(U337="*",N338=TRUE),"*",IF(AND(AND(L338=TRUE,U337="*"),J338&lt;VLOOKUP(V337+1,tbL!$M$38:$O$43,3)),"*","")))</f>
        <v/>
      </c>
      <c r="V338" s="204">
        <f t="shared" ca="1" si="155"/>
        <v>1</v>
      </c>
      <c r="Y338" s="159" t="str">
        <f t="shared" ca="1" si="156"/>
        <v/>
      </c>
      <c r="Z338" s="159" t="str">
        <f t="shared" si="157"/>
        <v/>
      </c>
      <c r="AA338" s="159">
        <f t="shared" ca="1" si="148"/>
        <v>1</v>
      </c>
      <c r="AC338" s="161" t="str">
        <f t="shared" ca="1" si="158"/>
        <v/>
      </c>
      <c r="AD338" s="161">
        <f t="shared" ca="1" si="159"/>
        <v>1</v>
      </c>
      <c r="AE338" s="161" t="str">
        <f t="shared" ca="1" si="150"/>
        <v/>
      </c>
      <c r="AF338" s="161">
        <f t="shared" ca="1" si="160"/>
        <v>1</v>
      </c>
      <c r="AG338" s="161" t="str">
        <f t="shared" ca="1" si="161"/>
        <v/>
      </c>
      <c r="AH338" s="161">
        <f t="shared" ca="1" si="162"/>
        <v>1</v>
      </c>
      <c r="AI338" s="161" t="str">
        <f t="shared" ca="1" si="163"/>
        <v/>
      </c>
      <c r="AJ338" s="161">
        <f t="shared" ca="1" si="164"/>
        <v>1</v>
      </c>
      <c r="AL338" s="161" t="str">
        <f t="shared" ca="1" si="165"/>
        <v/>
      </c>
      <c r="AM338" s="161">
        <f t="shared" ca="1" si="175"/>
        <v>1</v>
      </c>
      <c r="AN338" s="161" t="str">
        <f t="shared" ca="1" si="166"/>
        <v/>
      </c>
      <c r="AO338" s="161">
        <f t="shared" ca="1" si="174"/>
        <v>1</v>
      </c>
      <c r="AP338" s="161" t="str">
        <f t="shared" ca="1" si="167"/>
        <v/>
      </c>
      <c r="AQ338" s="161">
        <f t="shared" ca="1" si="172"/>
        <v>1</v>
      </c>
      <c r="AR338" s="161" t="str">
        <f t="shared" ca="1" si="168"/>
        <v/>
      </c>
      <c r="AS338" s="161">
        <f t="shared" ca="1" si="169"/>
        <v>1</v>
      </c>
      <c r="AT338" s="159" t="str">
        <f t="shared" ca="1" si="149"/>
        <v/>
      </c>
      <c r="AU338" s="210">
        <f t="shared" ca="1" si="153"/>
        <v>14</v>
      </c>
      <c r="AV338" s="209"/>
      <c r="AW338" s="204">
        <f t="shared" si="170"/>
        <v>2316.1666666666665</v>
      </c>
      <c r="AX338" s="159"/>
      <c r="AZ338" s="159"/>
      <c r="BM338" s="207"/>
      <c r="BN338" s="212"/>
      <c r="BP338" s="209"/>
      <c r="BQ338" s="211"/>
      <c r="BR338" s="211"/>
      <c r="BS338" s="211"/>
      <c r="BT338" s="211"/>
      <c r="BU338" s="211"/>
      <c r="BV338" s="211"/>
      <c r="BW338" s="211"/>
      <c r="BX338" s="211"/>
      <c r="BY338" s="211"/>
      <c r="BZ338" s="211"/>
      <c r="CA338" s="209"/>
      <c r="CB338" s="224"/>
      <c r="CC338" s="204"/>
      <c r="CD338" s="204"/>
      <c r="CE338" s="204"/>
      <c r="CF338" s="211"/>
      <c r="CG338" s="211"/>
      <c r="CI338" s="209"/>
      <c r="CJ338" s="209"/>
      <c r="EH338" s="165"/>
      <c r="EI338" s="165"/>
      <c r="EJ338" s="166"/>
      <c r="EK338" s="209"/>
      <c r="EL338" s="211"/>
      <c r="EM338" s="211"/>
      <c r="EN338" s="211"/>
      <c r="EO338" s="211"/>
      <c r="EP338" s="211"/>
      <c r="ES338" s="165"/>
      <c r="ET338" s="165"/>
      <c r="EU338" s="166"/>
      <c r="EV338" s="209"/>
      <c r="EW338" s="211"/>
      <c r="EX338" s="211"/>
      <c r="EY338" s="211"/>
      <c r="EZ338" s="211"/>
      <c r="FA338" s="211"/>
      <c r="FD338" s="165"/>
      <c r="FE338" s="165"/>
      <c r="FF338" s="166"/>
      <c r="FG338" s="209"/>
      <c r="FH338" s="211"/>
      <c r="FI338" s="211"/>
      <c r="FJ338" s="211"/>
      <c r="FK338" s="211"/>
      <c r="FL338" s="211"/>
    </row>
    <row r="339" spans="9:168">
      <c r="I339" s="221">
        <f t="shared" si="173"/>
        <v>335</v>
      </c>
      <c r="J339" s="159">
        <f>'v-t_chart'!C336</f>
        <v>27.4</v>
      </c>
      <c r="K339" s="204">
        <f t="shared" ca="1" si="151"/>
        <v>80.254599999999996</v>
      </c>
      <c r="L339" s="205" t="b">
        <f>IF('Input&amp;Output'!$C$3=10,phase_chart!C336,IF('Input&amp;Output'!$C$3=21,phase_chart!G336,IF('Input&amp;Output'!$C$3=22,phase_chart!K336,IF('Input&amp;Output'!$C$3=31,phase_chart!O336,IF('Input&amp;Output'!$C$3=32,phase_chart!S336,"")))))</f>
        <v>0</v>
      </c>
      <c r="M339" s="206" t="b">
        <f>IF('Input&amp;Output'!$C$3=10,phase_chart!D336,IF('Input&amp;Output'!$C$3=21,phase_chart!H336,IF('Input&amp;Output'!$C$3=22,phase_chart!L336,IF('Input&amp;Output'!$C$3=31,phase_chart!P336,IF('Input&amp;Output'!$C$3=32,phase_chart!T336,"")))))</f>
        <v>1</v>
      </c>
      <c r="N339" s="205" t="b">
        <f>IF('Input&amp;Output'!$C$3=10,phase_chart!E336,IF('Input&amp;Output'!$C$3=21,phase_chart!I336,IF('Input&amp;Output'!$C$3=22,phase_chart!M336,IF('Input&amp;Output'!$C$3=31,phase_chart!Q336,IF('Input&amp;Output'!$C$3=32,phase_chart!U336,"")))))</f>
        <v>0</v>
      </c>
      <c r="P339" s="159">
        <f ca="1">IF(NOT($J339=0),IF($J339&lt;IF($P338=0,0,VLOOKUP(P338,tbL!$M$37:$Q$43,IF(L339=TRUE,2,4))),IF($J339&gt;=VLOOKUP(P338,tbL!$M$37:$Q$43,IF(L339=TRUE,3,5)),$P338,IF(AND(L338=TRUE,L339=TRUE),$P338,$P338-1)),IF(AND(L339=TRUE,J339=VLOOKUP(P338,tbL!$M$37:$Q$43,IF(L339=TRUE,2,4))),P338,IF($P338+1&gt;$C$12,$C$12,$P338+1))),0)</f>
        <v>1</v>
      </c>
      <c r="Q339" s="159">
        <f t="shared" ca="1" si="154"/>
        <v>1</v>
      </c>
      <c r="R339" s="207">
        <f t="shared" si="176"/>
        <v>0</v>
      </c>
      <c r="S339" s="208"/>
      <c r="T339" s="159">
        <f t="shared" si="171"/>
        <v>0</v>
      </c>
      <c r="U339" s="209" t="str">
        <f ca="1">IF(AND(T339=-1,N339=TRUE),"*",IF(AND(U338="*",N339=TRUE),"*",IF(AND(AND(L339=TRUE,U338="*"),J339&lt;VLOOKUP(V338+1,tbL!$M$38:$O$43,3)),"*","")))</f>
        <v/>
      </c>
      <c r="V339" s="204">
        <f t="shared" ca="1" si="155"/>
        <v>1</v>
      </c>
      <c r="Y339" s="159" t="str">
        <f t="shared" ca="1" si="156"/>
        <v/>
      </c>
      <c r="Z339" s="159" t="str">
        <f t="shared" si="157"/>
        <v/>
      </c>
      <c r="AA339" s="159">
        <f t="shared" ca="1" si="148"/>
        <v>1</v>
      </c>
      <c r="AC339" s="161" t="str">
        <f t="shared" ca="1" si="158"/>
        <v/>
      </c>
      <c r="AD339" s="161">
        <f t="shared" ca="1" si="159"/>
        <v>1</v>
      </c>
      <c r="AE339" s="161" t="str">
        <f t="shared" ca="1" si="150"/>
        <v/>
      </c>
      <c r="AF339" s="161">
        <f t="shared" ca="1" si="160"/>
        <v>1</v>
      </c>
      <c r="AG339" s="161" t="str">
        <f t="shared" ca="1" si="161"/>
        <v/>
      </c>
      <c r="AH339" s="161">
        <f t="shared" ca="1" si="162"/>
        <v>1</v>
      </c>
      <c r="AI339" s="161" t="str">
        <f t="shared" ca="1" si="163"/>
        <v/>
      </c>
      <c r="AJ339" s="161">
        <f t="shared" ca="1" si="164"/>
        <v>1</v>
      </c>
      <c r="AL339" s="161" t="str">
        <f t="shared" ca="1" si="165"/>
        <v/>
      </c>
      <c r="AM339" s="161">
        <f t="shared" ca="1" si="175"/>
        <v>1</v>
      </c>
      <c r="AN339" s="161" t="str">
        <f t="shared" ca="1" si="166"/>
        <v/>
      </c>
      <c r="AO339" s="161">
        <f t="shared" ca="1" si="174"/>
        <v>1</v>
      </c>
      <c r="AP339" s="161" t="str">
        <f t="shared" ca="1" si="167"/>
        <v/>
      </c>
      <c r="AQ339" s="161">
        <f t="shared" ca="1" si="172"/>
        <v>1</v>
      </c>
      <c r="AR339" s="161" t="str">
        <f t="shared" ca="1" si="168"/>
        <v/>
      </c>
      <c r="AS339" s="161">
        <f t="shared" ca="1" si="169"/>
        <v>1</v>
      </c>
      <c r="AT339" s="159" t="str">
        <f t="shared" ca="1" si="149"/>
        <v/>
      </c>
      <c r="AU339" s="210">
        <f t="shared" ca="1" si="153"/>
        <v>14</v>
      </c>
      <c r="AV339" s="209"/>
      <c r="AW339" s="204">
        <f t="shared" si="170"/>
        <v>2323.7777777777778</v>
      </c>
      <c r="AX339" s="159"/>
      <c r="AZ339" s="159"/>
      <c r="BM339" s="207"/>
      <c r="BN339" s="212"/>
      <c r="BP339" s="209"/>
      <c r="BQ339" s="211"/>
      <c r="BR339" s="211"/>
      <c r="BS339" s="211"/>
      <c r="BT339" s="211"/>
      <c r="BU339" s="211"/>
      <c r="BV339" s="211"/>
      <c r="BW339" s="211"/>
      <c r="BX339" s="211"/>
      <c r="BY339" s="211"/>
      <c r="BZ339" s="211"/>
      <c r="CA339" s="209"/>
      <c r="CB339" s="224"/>
      <c r="CC339" s="204"/>
      <c r="CD339" s="204"/>
      <c r="CE339" s="204"/>
      <c r="CF339" s="211"/>
      <c r="CG339" s="211"/>
      <c r="CI339" s="209"/>
      <c r="CJ339" s="209"/>
      <c r="EH339" s="165"/>
      <c r="EI339" s="165"/>
      <c r="EJ339" s="166"/>
      <c r="EK339" s="209"/>
      <c r="EL339" s="211"/>
      <c r="EM339" s="211"/>
      <c r="EN339" s="211"/>
      <c r="EO339" s="211"/>
      <c r="EP339" s="211"/>
      <c r="ES339" s="165"/>
      <c r="ET339" s="165"/>
      <c r="EU339" s="166"/>
      <c r="EV339" s="209"/>
      <c r="EW339" s="211"/>
      <c r="EX339" s="211"/>
      <c r="EY339" s="211"/>
      <c r="EZ339" s="211"/>
      <c r="FA339" s="211"/>
      <c r="FD339" s="165"/>
      <c r="FE339" s="165"/>
      <c r="FF339" s="166"/>
      <c r="FG339" s="209"/>
      <c r="FH339" s="211"/>
      <c r="FI339" s="211"/>
      <c r="FJ339" s="211"/>
      <c r="FK339" s="211"/>
      <c r="FL339" s="211"/>
    </row>
    <row r="340" spans="9:168">
      <c r="I340" s="221">
        <f t="shared" si="173"/>
        <v>336</v>
      </c>
      <c r="J340" s="159">
        <f>'v-t_chart'!C337</f>
        <v>27.6</v>
      </c>
      <c r="K340" s="204">
        <f t="shared" ca="1" si="151"/>
        <v>80.840400000000002</v>
      </c>
      <c r="L340" s="205" t="b">
        <f>IF('Input&amp;Output'!$C$3=10,phase_chart!C337,IF('Input&amp;Output'!$C$3=21,phase_chart!G337,IF('Input&amp;Output'!$C$3=22,phase_chart!K337,IF('Input&amp;Output'!$C$3=31,phase_chart!O337,IF('Input&amp;Output'!$C$3=32,phase_chart!S337,"")))))</f>
        <v>0</v>
      </c>
      <c r="M340" s="206" t="b">
        <f>IF('Input&amp;Output'!$C$3=10,phase_chart!D337,IF('Input&amp;Output'!$C$3=21,phase_chart!H337,IF('Input&amp;Output'!$C$3=22,phase_chart!L337,IF('Input&amp;Output'!$C$3=31,phase_chart!P337,IF('Input&amp;Output'!$C$3=32,phase_chart!T337,"")))))</f>
        <v>1</v>
      </c>
      <c r="N340" s="205" t="b">
        <f>IF('Input&amp;Output'!$C$3=10,phase_chart!E337,IF('Input&amp;Output'!$C$3=21,phase_chart!I337,IF('Input&amp;Output'!$C$3=22,phase_chart!M337,IF('Input&amp;Output'!$C$3=31,phase_chart!Q337,IF('Input&amp;Output'!$C$3=32,phase_chart!U337,"")))))</f>
        <v>0</v>
      </c>
      <c r="P340" s="159">
        <f ca="1">IF(NOT($J340=0),IF($J340&lt;IF($P339=0,0,VLOOKUP(P339,tbL!$M$37:$Q$43,IF(L340=TRUE,2,4))),IF($J340&gt;=VLOOKUP(P339,tbL!$M$37:$Q$43,IF(L340=TRUE,3,5)),$P339,IF(AND(L339=TRUE,L340=TRUE),$P339,$P339-1)),IF(AND(L340=TRUE,J340=VLOOKUP(P339,tbL!$M$37:$Q$43,IF(L340=TRUE,2,4))),P339,IF($P339+1&gt;$C$12,$C$12,$P339+1))),0)</f>
        <v>1</v>
      </c>
      <c r="Q340" s="159">
        <f t="shared" ca="1" si="154"/>
        <v>1</v>
      </c>
      <c r="R340" s="207">
        <f t="shared" si="176"/>
        <v>0</v>
      </c>
      <c r="S340" s="208"/>
      <c r="T340" s="159">
        <f t="shared" si="171"/>
        <v>0</v>
      </c>
      <c r="U340" s="209" t="str">
        <f ca="1">IF(AND(T340=-1,N340=TRUE),"*",IF(AND(U339="*",N340=TRUE),"*",IF(AND(AND(L340=TRUE,U339="*"),J340&lt;VLOOKUP(V339+1,tbL!$M$38:$O$43,3)),"*","")))</f>
        <v/>
      </c>
      <c r="V340" s="204">
        <f t="shared" ca="1" si="155"/>
        <v>1</v>
      </c>
      <c r="Y340" s="159" t="str">
        <f t="shared" ca="1" si="156"/>
        <v/>
      </c>
      <c r="Z340" s="159" t="str">
        <f t="shared" si="157"/>
        <v/>
      </c>
      <c r="AA340" s="159">
        <f t="shared" ca="1" si="148"/>
        <v>1</v>
      </c>
      <c r="AC340" s="161" t="str">
        <f t="shared" ca="1" si="158"/>
        <v/>
      </c>
      <c r="AD340" s="161">
        <f t="shared" ca="1" si="159"/>
        <v>1</v>
      </c>
      <c r="AE340" s="161" t="str">
        <f t="shared" ca="1" si="150"/>
        <v/>
      </c>
      <c r="AF340" s="161">
        <f t="shared" ca="1" si="160"/>
        <v>1</v>
      </c>
      <c r="AG340" s="161" t="str">
        <f t="shared" ca="1" si="161"/>
        <v/>
      </c>
      <c r="AH340" s="161">
        <f t="shared" ca="1" si="162"/>
        <v>1</v>
      </c>
      <c r="AI340" s="161" t="str">
        <f t="shared" ca="1" si="163"/>
        <v/>
      </c>
      <c r="AJ340" s="161">
        <f t="shared" ca="1" si="164"/>
        <v>1</v>
      </c>
      <c r="AL340" s="161" t="str">
        <f t="shared" ca="1" si="165"/>
        <v/>
      </c>
      <c r="AM340" s="161">
        <f t="shared" ca="1" si="175"/>
        <v>1</v>
      </c>
      <c r="AN340" s="161" t="str">
        <f t="shared" ca="1" si="166"/>
        <v/>
      </c>
      <c r="AO340" s="161">
        <f t="shared" ca="1" si="174"/>
        <v>1</v>
      </c>
      <c r="AP340" s="161" t="str">
        <f t="shared" ca="1" si="167"/>
        <v/>
      </c>
      <c r="AQ340" s="161">
        <f t="shared" ca="1" si="172"/>
        <v>1</v>
      </c>
      <c r="AR340" s="161" t="str">
        <f t="shared" ca="1" si="168"/>
        <v/>
      </c>
      <c r="AS340" s="161">
        <f t="shared" ca="1" si="169"/>
        <v>1</v>
      </c>
      <c r="AT340" s="159" t="str">
        <f t="shared" ca="1" si="149"/>
        <v/>
      </c>
      <c r="AU340" s="210">
        <f t="shared" ca="1" si="153"/>
        <v>14</v>
      </c>
      <c r="AV340" s="209"/>
      <c r="AW340" s="204">
        <f t="shared" si="170"/>
        <v>2331.4444444444443</v>
      </c>
      <c r="AX340" s="159"/>
      <c r="AZ340" s="159"/>
      <c r="BM340" s="207"/>
      <c r="BN340" s="212"/>
      <c r="BP340" s="209"/>
      <c r="BQ340" s="211"/>
      <c r="BR340" s="211"/>
      <c r="BS340" s="211"/>
      <c r="BT340" s="211"/>
      <c r="BU340" s="211"/>
      <c r="BV340" s="211"/>
      <c r="BW340" s="211"/>
      <c r="BX340" s="211"/>
      <c r="BY340" s="211"/>
      <c r="BZ340" s="211"/>
      <c r="CA340" s="209"/>
      <c r="CB340" s="224"/>
      <c r="CC340" s="204"/>
      <c r="CD340" s="204"/>
      <c r="CE340" s="204"/>
      <c r="CF340" s="211"/>
      <c r="CG340" s="211"/>
      <c r="CI340" s="209"/>
      <c r="CJ340" s="209"/>
      <c r="EH340" s="165"/>
      <c r="EI340" s="165"/>
      <c r="EJ340" s="166"/>
      <c r="EK340" s="209"/>
      <c r="EL340" s="211"/>
      <c r="EM340" s="211"/>
      <c r="EN340" s="211"/>
      <c r="EO340" s="211"/>
      <c r="EP340" s="211"/>
      <c r="ES340" s="165"/>
      <c r="ET340" s="165"/>
      <c r="EU340" s="166"/>
      <c r="EV340" s="209"/>
      <c r="EW340" s="211"/>
      <c r="EX340" s="211"/>
      <c r="EY340" s="211"/>
      <c r="EZ340" s="211"/>
      <c r="FA340" s="211"/>
      <c r="FD340" s="165"/>
      <c r="FE340" s="165"/>
      <c r="FF340" s="166"/>
      <c r="FG340" s="209"/>
      <c r="FH340" s="211"/>
      <c r="FI340" s="211"/>
      <c r="FJ340" s="211"/>
      <c r="FK340" s="211"/>
      <c r="FL340" s="211"/>
    </row>
    <row r="341" spans="9:168">
      <c r="I341" s="221">
        <f t="shared" si="173"/>
        <v>337</v>
      </c>
      <c r="J341" s="159">
        <f>'v-t_chart'!C338</f>
        <v>27.7</v>
      </c>
      <c r="K341" s="204">
        <f t="shared" ca="1" si="151"/>
        <v>81.133299999999991</v>
      </c>
      <c r="L341" s="205" t="b">
        <f>IF('Input&amp;Output'!$C$3=10,phase_chart!C338,IF('Input&amp;Output'!$C$3=21,phase_chart!G338,IF('Input&amp;Output'!$C$3=22,phase_chart!K338,IF('Input&amp;Output'!$C$3=31,phase_chart!O338,IF('Input&amp;Output'!$C$3=32,phase_chart!S338,"")))))</f>
        <v>0</v>
      </c>
      <c r="M341" s="206" t="b">
        <f>IF('Input&amp;Output'!$C$3=10,phase_chart!D338,IF('Input&amp;Output'!$C$3=21,phase_chart!H338,IF('Input&amp;Output'!$C$3=22,phase_chart!L338,IF('Input&amp;Output'!$C$3=31,phase_chart!P338,IF('Input&amp;Output'!$C$3=32,phase_chart!T338,"")))))</f>
        <v>1</v>
      </c>
      <c r="N341" s="205" t="b">
        <f>IF('Input&amp;Output'!$C$3=10,phase_chart!E338,IF('Input&amp;Output'!$C$3=21,phase_chart!I338,IF('Input&amp;Output'!$C$3=22,phase_chart!M338,IF('Input&amp;Output'!$C$3=31,phase_chart!Q338,IF('Input&amp;Output'!$C$3=32,phase_chart!U338,"")))))</f>
        <v>0</v>
      </c>
      <c r="P341" s="159">
        <f ca="1">IF(NOT($J341=0),IF($J341&lt;IF($P340=0,0,VLOOKUP(P340,tbL!$M$37:$Q$43,IF(L341=TRUE,2,4))),IF($J341&gt;=VLOOKUP(P340,tbL!$M$37:$Q$43,IF(L341=TRUE,3,5)),$P340,IF(AND(L340=TRUE,L341=TRUE),$P340,$P340-1)),IF(AND(L341=TRUE,J341=VLOOKUP(P340,tbL!$M$37:$Q$43,IF(L341=TRUE,2,4))),P340,IF($P340+1&gt;$C$12,$C$12,$P340+1))),0)</f>
        <v>1</v>
      </c>
      <c r="Q341" s="159">
        <f t="shared" ca="1" si="154"/>
        <v>1</v>
      </c>
      <c r="R341" s="207">
        <f t="shared" si="176"/>
        <v>0</v>
      </c>
      <c r="S341" s="208"/>
      <c r="T341" s="159">
        <f t="shared" si="171"/>
        <v>0</v>
      </c>
      <c r="U341" s="209" t="str">
        <f ca="1">IF(AND(T341=-1,N341=TRUE),"*",IF(AND(U340="*",N341=TRUE),"*",IF(AND(AND(L341=TRUE,U340="*"),J341&lt;VLOOKUP(V340+1,tbL!$M$38:$O$43,3)),"*","")))</f>
        <v/>
      </c>
      <c r="V341" s="204">
        <f t="shared" ca="1" si="155"/>
        <v>1</v>
      </c>
      <c r="Y341" s="159" t="str">
        <f t="shared" ca="1" si="156"/>
        <v/>
      </c>
      <c r="Z341" s="159" t="str">
        <f t="shared" si="157"/>
        <v/>
      </c>
      <c r="AA341" s="159">
        <f t="shared" ca="1" si="148"/>
        <v>1</v>
      </c>
      <c r="AC341" s="161" t="str">
        <f t="shared" ca="1" si="158"/>
        <v/>
      </c>
      <c r="AD341" s="161">
        <f t="shared" ca="1" si="159"/>
        <v>1</v>
      </c>
      <c r="AE341" s="161" t="str">
        <f t="shared" ca="1" si="150"/>
        <v/>
      </c>
      <c r="AF341" s="161">
        <f t="shared" ca="1" si="160"/>
        <v>1</v>
      </c>
      <c r="AG341" s="161" t="str">
        <f t="shared" ca="1" si="161"/>
        <v/>
      </c>
      <c r="AH341" s="161">
        <f t="shared" ca="1" si="162"/>
        <v>1</v>
      </c>
      <c r="AI341" s="161" t="str">
        <f t="shared" ca="1" si="163"/>
        <v/>
      </c>
      <c r="AJ341" s="161">
        <f t="shared" ca="1" si="164"/>
        <v>1</v>
      </c>
      <c r="AL341" s="161" t="str">
        <f t="shared" ca="1" si="165"/>
        <v/>
      </c>
      <c r="AM341" s="161">
        <f t="shared" ca="1" si="175"/>
        <v>1</v>
      </c>
      <c r="AN341" s="161" t="str">
        <f t="shared" ca="1" si="166"/>
        <v/>
      </c>
      <c r="AO341" s="161">
        <f t="shared" ca="1" si="174"/>
        <v>1</v>
      </c>
      <c r="AP341" s="161" t="str">
        <f t="shared" ca="1" si="167"/>
        <v/>
      </c>
      <c r="AQ341" s="161">
        <f t="shared" ca="1" si="172"/>
        <v>1</v>
      </c>
      <c r="AR341" s="161" t="str">
        <f t="shared" ca="1" si="168"/>
        <v/>
      </c>
      <c r="AS341" s="161">
        <f t="shared" ca="1" si="169"/>
        <v>1</v>
      </c>
      <c r="AT341" s="159" t="str">
        <f t="shared" ca="1" si="149"/>
        <v/>
      </c>
      <c r="AU341" s="210">
        <f t="shared" ca="1" si="153"/>
        <v>14</v>
      </c>
      <c r="AV341" s="209"/>
      <c r="AW341" s="204">
        <f t="shared" si="170"/>
        <v>2339.1388888888887</v>
      </c>
      <c r="AX341" s="159"/>
      <c r="AZ341" s="159"/>
      <c r="BM341" s="207"/>
      <c r="BN341" s="212"/>
      <c r="BP341" s="209"/>
      <c r="BQ341" s="211"/>
      <c r="BR341" s="211"/>
      <c r="BS341" s="211"/>
      <c r="BT341" s="211"/>
      <c r="BU341" s="211"/>
      <c r="BV341" s="211"/>
      <c r="BW341" s="211"/>
      <c r="BX341" s="211"/>
      <c r="BY341" s="211"/>
      <c r="BZ341" s="211"/>
      <c r="CA341" s="209"/>
      <c r="CB341" s="224"/>
      <c r="CC341" s="204"/>
      <c r="CD341" s="204"/>
      <c r="CE341" s="204"/>
      <c r="CF341" s="211"/>
      <c r="CG341" s="211"/>
      <c r="CI341" s="209"/>
      <c r="CJ341" s="209"/>
      <c r="EH341" s="165"/>
      <c r="EI341" s="165"/>
      <c r="EJ341" s="166"/>
      <c r="EK341" s="209"/>
      <c r="EL341" s="211"/>
      <c r="EM341" s="211"/>
      <c r="EN341" s="211"/>
      <c r="EO341" s="211"/>
      <c r="EP341" s="211"/>
      <c r="ES341" s="165"/>
      <c r="ET341" s="165"/>
      <c r="EU341" s="166"/>
      <c r="EV341" s="209"/>
      <c r="EW341" s="211"/>
      <c r="EX341" s="211"/>
      <c r="EY341" s="211"/>
      <c r="EZ341" s="211"/>
      <c r="FA341" s="211"/>
      <c r="FD341" s="165"/>
      <c r="FE341" s="165"/>
      <c r="FF341" s="166"/>
      <c r="FG341" s="209"/>
      <c r="FH341" s="211"/>
      <c r="FI341" s="211"/>
      <c r="FJ341" s="211"/>
      <c r="FK341" s="211"/>
      <c r="FL341" s="211"/>
    </row>
    <row r="342" spans="9:168">
      <c r="I342" s="221">
        <f t="shared" si="173"/>
        <v>338</v>
      </c>
      <c r="J342" s="159">
        <f>'v-t_chart'!C339</f>
        <v>27.9</v>
      </c>
      <c r="K342" s="204">
        <f t="shared" ca="1" si="151"/>
        <v>81.719099999999997</v>
      </c>
      <c r="L342" s="205" t="b">
        <f>IF('Input&amp;Output'!$C$3=10,phase_chart!C339,IF('Input&amp;Output'!$C$3=21,phase_chart!G339,IF('Input&amp;Output'!$C$3=22,phase_chart!K339,IF('Input&amp;Output'!$C$3=31,phase_chart!O339,IF('Input&amp;Output'!$C$3=32,phase_chart!S339,"")))))</f>
        <v>0</v>
      </c>
      <c r="M342" s="206" t="b">
        <f>IF('Input&amp;Output'!$C$3=10,phase_chart!D339,IF('Input&amp;Output'!$C$3=21,phase_chart!H339,IF('Input&amp;Output'!$C$3=22,phase_chart!L339,IF('Input&amp;Output'!$C$3=31,phase_chart!P339,IF('Input&amp;Output'!$C$3=32,phase_chart!T339,"")))))</f>
        <v>1</v>
      </c>
      <c r="N342" s="205" t="b">
        <f>IF('Input&amp;Output'!$C$3=10,phase_chart!E339,IF('Input&amp;Output'!$C$3=21,phase_chart!I339,IF('Input&amp;Output'!$C$3=22,phase_chart!M339,IF('Input&amp;Output'!$C$3=31,phase_chart!Q339,IF('Input&amp;Output'!$C$3=32,phase_chart!U339,"")))))</f>
        <v>0</v>
      </c>
      <c r="P342" s="159">
        <f ca="1">IF(NOT($J342=0),IF($J342&lt;IF($P341=0,0,VLOOKUP(P341,tbL!$M$37:$Q$43,IF(L342=TRUE,2,4))),IF($J342&gt;=VLOOKUP(P341,tbL!$M$37:$Q$43,IF(L342=TRUE,3,5)),$P341,IF(AND(L341=TRUE,L342=TRUE),$P341,$P341-1)),IF(AND(L342=TRUE,J342=VLOOKUP(P341,tbL!$M$37:$Q$43,IF(L342=TRUE,2,4))),P341,IF($P341+1&gt;$C$12,$C$12,$P341+1))),0)</f>
        <v>1</v>
      </c>
      <c r="Q342" s="159">
        <f t="shared" ca="1" si="154"/>
        <v>1</v>
      </c>
      <c r="R342" s="207">
        <f t="shared" si="176"/>
        <v>0</v>
      </c>
      <c r="S342" s="208"/>
      <c r="T342" s="159">
        <f t="shared" si="171"/>
        <v>0</v>
      </c>
      <c r="U342" s="209" t="str">
        <f ca="1">IF(AND(T342=-1,N342=TRUE),"*",IF(AND(U341="*",N342=TRUE),"*",IF(AND(AND(L342=TRUE,U341="*"),J342&lt;VLOOKUP(V341+1,tbL!$M$38:$O$43,3)),"*","")))</f>
        <v/>
      </c>
      <c r="V342" s="204">
        <f t="shared" ca="1" si="155"/>
        <v>1</v>
      </c>
      <c r="Y342" s="159" t="str">
        <f t="shared" ca="1" si="156"/>
        <v/>
      </c>
      <c r="Z342" s="159" t="str">
        <f t="shared" si="157"/>
        <v/>
      </c>
      <c r="AA342" s="159">
        <f t="shared" ca="1" si="148"/>
        <v>1</v>
      </c>
      <c r="AC342" s="161" t="str">
        <f t="shared" ca="1" si="158"/>
        <v/>
      </c>
      <c r="AD342" s="161">
        <f t="shared" ca="1" si="159"/>
        <v>1</v>
      </c>
      <c r="AE342" s="161" t="str">
        <f t="shared" ca="1" si="150"/>
        <v/>
      </c>
      <c r="AF342" s="161">
        <f t="shared" ca="1" si="160"/>
        <v>1</v>
      </c>
      <c r="AG342" s="161" t="str">
        <f t="shared" ca="1" si="161"/>
        <v/>
      </c>
      <c r="AH342" s="161">
        <f t="shared" ca="1" si="162"/>
        <v>1</v>
      </c>
      <c r="AI342" s="161" t="str">
        <f t="shared" ca="1" si="163"/>
        <v/>
      </c>
      <c r="AJ342" s="161">
        <f t="shared" ca="1" si="164"/>
        <v>1</v>
      </c>
      <c r="AL342" s="161" t="str">
        <f t="shared" ca="1" si="165"/>
        <v/>
      </c>
      <c r="AM342" s="161">
        <f t="shared" ca="1" si="175"/>
        <v>1</v>
      </c>
      <c r="AN342" s="161" t="str">
        <f t="shared" ca="1" si="166"/>
        <v/>
      </c>
      <c r="AO342" s="161">
        <f t="shared" ca="1" si="174"/>
        <v>1</v>
      </c>
      <c r="AP342" s="161" t="str">
        <f t="shared" ca="1" si="167"/>
        <v/>
      </c>
      <c r="AQ342" s="161">
        <f t="shared" ca="1" si="172"/>
        <v>1</v>
      </c>
      <c r="AR342" s="161" t="str">
        <f t="shared" ca="1" si="168"/>
        <v/>
      </c>
      <c r="AS342" s="161">
        <f t="shared" ca="1" si="169"/>
        <v>1</v>
      </c>
      <c r="AT342" s="159" t="str">
        <f t="shared" ca="1" si="149"/>
        <v/>
      </c>
      <c r="AU342" s="210">
        <f t="shared" ca="1" si="153"/>
        <v>14</v>
      </c>
      <c r="AV342" s="209"/>
      <c r="AW342" s="204">
        <f t="shared" si="170"/>
        <v>2346.8888888888887</v>
      </c>
      <c r="AX342" s="159"/>
      <c r="AZ342" s="159"/>
      <c r="BM342" s="207"/>
      <c r="BN342" s="212"/>
      <c r="BP342" s="209"/>
      <c r="BQ342" s="211"/>
      <c r="BR342" s="211"/>
      <c r="BS342" s="211"/>
      <c r="BT342" s="211"/>
      <c r="BU342" s="211"/>
      <c r="BV342" s="211"/>
      <c r="BW342" s="211"/>
      <c r="BX342" s="211"/>
      <c r="BY342" s="211"/>
      <c r="BZ342" s="211"/>
      <c r="CA342" s="209"/>
      <c r="CB342" s="224"/>
      <c r="CC342" s="204"/>
      <c r="CD342" s="204"/>
      <c r="CE342" s="204"/>
      <c r="CF342" s="211"/>
      <c r="CG342" s="211"/>
      <c r="CI342" s="209"/>
      <c r="CJ342" s="209"/>
      <c r="EH342" s="165"/>
      <c r="EI342" s="165"/>
      <c r="EJ342" s="166"/>
      <c r="EK342" s="209"/>
      <c r="EL342" s="211"/>
      <c r="EM342" s="211"/>
      <c r="EN342" s="211"/>
      <c r="EO342" s="211"/>
      <c r="EP342" s="211"/>
      <c r="ES342" s="165"/>
      <c r="ET342" s="165"/>
      <c r="EU342" s="166"/>
      <c r="EV342" s="209"/>
      <c r="EW342" s="211"/>
      <c r="EX342" s="211"/>
      <c r="EY342" s="211"/>
      <c r="EZ342" s="211"/>
      <c r="FA342" s="211"/>
      <c r="FD342" s="165"/>
      <c r="FE342" s="165"/>
      <c r="FF342" s="166"/>
      <c r="FG342" s="209"/>
      <c r="FH342" s="211"/>
      <c r="FI342" s="211"/>
      <c r="FJ342" s="211"/>
      <c r="FK342" s="211"/>
      <c r="FL342" s="211"/>
    </row>
    <row r="343" spans="9:168">
      <c r="I343" s="221">
        <f t="shared" si="173"/>
        <v>339</v>
      </c>
      <c r="J343" s="159">
        <f>'v-t_chart'!C340</f>
        <v>28.1</v>
      </c>
      <c r="K343" s="204">
        <f t="shared" ca="1" si="151"/>
        <v>82.304900000000004</v>
      </c>
      <c r="L343" s="205" t="b">
        <f>IF('Input&amp;Output'!$C$3=10,phase_chart!C340,IF('Input&amp;Output'!$C$3=21,phase_chart!G340,IF('Input&amp;Output'!$C$3=22,phase_chart!K340,IF('Input&amp;Output'!$C$3=31,phase_chart!O340,IF('Input&amp;Output'!$C$3=32,phase_chart!S340,"")))))</f>
        <v>0</v>
      </c>
      <c r="M343" s="206" t="b">
        <f>IF('Input&amp;Output'!$C$3=10,phase_chart!D340,IF('Input&amp;Output'!$C$3=21,phase_chart!H340,IF('Input&amp;Output'!$C$3=22,phase_chart!L340,IF('Input&amp;Output'!$C$3=31,phase_chart!P340,IF('Input&amp;Output'!$C$3=32,phase_chart!T340,"")))))</f>
        <v>1</v>
      </c>
      <c r="N343" s="205" t="b">
        <f>IF('Input&amp;Output'!$C$3=10,phase_chart!E340,IF('Input&amp;Output'!$C$3=21,phase_chart!I340,IF('Input&amp;Output'!$C$3=22,phase_chart!M340,IF('Input&amp;Output'!$C$3=31,phase_chart!Q340,IF('Input&amp;Output'!$C$3=32,phase_chart!U340,"")))))</f>
        <v>0</v>
      </c>
      <c r="P343" s="159">
        <f ca="1">IF(NOT($J343=0),IF($J343&lt;IF($P342=0,0,VLOOKUP(P342,tbL!$M$37:$Q$43,IF(L343=TRUE,2,4))),IF($J343&gt;=VLOOKUP(P342,tbL!$M$37:$Q$43,IF(L343=TRUE,3,5)),$P342,IF(AND(L342=TRUE,L343=TRUE),$P342,$P342-1)),IF(AND(L343=TRUE,J343=VLOOKUP(P342,tbL!$M$37:$Q$43,IF(L343=TRUE,2,4))),P342,IF($P342+1&gt;$C$12,$C$12,$P342+1))),0)</f>
        <v>1</v>
      </c>
      <c r="Q343" s="159">
        <f t="shared" ca="1" si="154"/>
        <v>1</v>
      </c>
      <c r="R343" s="207">
        <f t="shared" si="176"/>
        <v>0</v>
      </c>
      <c r="S343" s="208"/>
      <c r="T343" s="159">
        <f t="shared" si="171"/>
        <v>0</v>
      </c>
      <c r="U343" s="209" t="str">
        <f ca="1">IF(AND(T343=-1,N343=TRUE),"*",IF(AND(U342="*",N343=TRUE),"*",IF(AND(AND(L343=TRUE,U342="*"),J343&lt;VLOOKUP(V342+1,tbL!$M$38:$O$43,3)),"*","")))</f>
        <v/>
      </c>
      <c r="V343" s="204">
        <f t="shared" ca="1" si="155"/>
        <v>1</v>
      </c>
      <c r="Y343" s="159" t="str">
        <f t="shared" ca="1" si="156"/>
        <v/>
      </c>
      <c r="Z343" s="159" t="str">
        <f t="shared" si="157"/>
        <v/>
      </c>
      <c r="AA343" s="159">
        <f t="shared" ca="1" si="148"/>
        <v>1</v>
      </c>
      <c r="AC343" s="161" t="str">
        <f t="shared" ca="1" si="158"/>
        <v/>
      </c>
      <c r="AD343" s="161">
        <f t="shared" ca="1" si="159"/>
        <v>1</v>
      </c>
      <c r="AE343" s="161" t="str">
        <f t="shared" ca="1" si="150"/>
        <v/>
      </c>
      <c r="AF343" s="161">
        <f t="shared" ca="1" si="160"/>
        <v>1</v>
      </c>
      <c r="AG343" s="161" t="str">
        <f t="shared" ca="1" si="161"/>
        <v/>
      </c>
      <c r="AH343" s="161">
        <f t="shared" ca="1" si="162"/>
        <v>1</v>
      </c>
      <c r="AI343" s="161" t="str">
        <f t="shared" ca="1" si="163"/>
        <v/>
      </c>
      <c r="AJ343" s="161">
        <f t="shared" ca="1" si="164"/>
        <v>1</v>
      </c>
      <c r="AL343" s="161" t="str">
        <f t="shared" ca="1" si="165"/>
        <v/>
      </c>
      <c r="AM343" s="161">
        <f t="shared" ca="1" si="175"/>
        <v>1</v>
      </c>
      <c r="AN343" s="161" t="str">
        <f t="shared" ca="1" si="166"/>
        <v/>
      </c>
      <c r="AO343" s="161">
        <f t="shared" ca="1" si="174"/>
        <v>1</v>
      </c>
      <c r="AP343" s="161" t="str">
        <f t="shared" ca="1" si="167"/>
        <v/>
      </c>
      <c r="AQ343" s="161">
        <f t="shared" ca="1" si="172"/>
        <v>1</v>
      </c>
      <c r="AR343" s="161" t="str">
        <f t="shared" ca="1" si="168"/>
        <v/>
      </c>
      <c r="AS343" s="161">
        <f t="shared" ca="1" si="169"/>
        <v>1</v>
      </c>
      <c r="AT343" s="159" t="str">
        <f t="shared" ca="1" si="149"/>
        <v/>
      </c>
      <c r="AU343" s="210">
        <f t="shared" ca="1" si="153"/>
        <v>14</v>
      </c>
      <c r="AV343" s="209"/>
      <c r="AW343" s="204">
        <f t="shared" si="170"/>
        <v>2354.6944444444443</v>
      </c>
      <c r="AX343" s="159"/>
      <c r="AZ343" s="159"/>
      <c r="BM343" s="207"/>
      <c r="BN343" s="212"/>
      <c r="BP343" s="209"/>
      <c r="BQ343" s="211"/>
      <c r="BR343" s="211"/>
      <c r="BS343" s="211"/>
      <c r="BT343" s="211"/>
      <c r="BU343" s="211"/>
      <c r="BV343" s="211"/>
      <c r="BW343" s="211"/>
      <c r="BX343" s="211"/>
      <c r="BY343" s="211"/>
      <c r="BZ343" s="211"/>
      <c r="CA343" s="209"/>
      <c r="CB343" s="224"/>
      <c r="CC343" s="204"/>
      <c r="CD343" s="204"/>
      <c r="CE343" s="204"/>
      <c r="CF343" s="211"/>
      <c r="CG343" s="211"/>
      <c r="CI343" s="209"/>
      <c r="CJ343" s="209"/>
      <c r="EH343" s="165"/>
      <c r="EI343" s="165"/>
      <c r="EJ343" s="166"/>
      <c r="EK343" s="209"/>
      <c r="EL343" s="211"/>
      <c r="EM343" s="211"/>
      <c r="EN343" s="211"/>
      <c r="EO343" s="211"/>
      <c r="EP343" s="211"/>
      <c r="ES343" s="165"/>
      <c r="ET343" s="165"/>
      <c r="EU343" s="166"/>
      <c r="EV343" s="209"/>
      <c r="EW343" s="211"/>
      <c r="EX343" s="211"/>
      <c r="EY343" s="211"/>
      <c r="EZ343" s="211"/>
      <c r="FA343" s="211"/>
      <c r="FD343" s="165"/>
      <c r="FE343" s="165"/>
      <c r="FF343" s="166"/>
      <c r="FG343" s="209"/>
      <c r="FH343" s="211"/>
      <c r="FI343" s="211"/>
      <c r="FJ343" s="211"/>
      <c r="FK343" s="211"/>
      <c r="FL343" s="211"/>
    </row>
    <row r="344" spans="9:168">
      <c r="I344" s="221">
        <f t="shared" si="173"/>
        <v>340</v>
      </c>
      <c r="J344" s="159">
        <f>'v-t_chart'!C341</f>
        <v>28.3</v>
      </c>
      <c r="K344" s="204">
        <f t="shared" ca="1" si="151"/>
        <v>82.890699999999995</v>
      </c>
      <c r="L344" s="205" t="b">
        <f>IF('Input&amp;Output'!$C$3=10,phase_chart!C341,IF('Input&amp;Output'!$C$3=21,phase_chart!G341,IF('Input&amp;Output'!$C$3=22,phase_chart!K341,IF('Input&amp;Output'!$C$3=31,phase_chart!O341,IF('Input&amp;Output'!$C$3=32,phase_chart!S341,"")))))</f>
        <v>0</v>
      </c>
      <c r="M344" s="206" t="b">
        <f>IF('Input&amp;Output'!$C$3=10,phase_chart!D341,IF('Input&amp;Output'!$C$3=21,phase_chart!H341,IF('Input&amp;Output'!$C$3=22,phase_chart!L341,IF('Input&amp;Output'!$C$3=31,phase_chart!P341,IF('Input&amp;Output'!$C$3=32,phase_chart!T341,"")))))</f>
        <v>1</v>
      </c>
      <c r="N344" s="205" t="b">
        <f>IF('Input&amp;Output'!$C$3=10,phase_chart!E341,IF('Input&amp;Output'!$C$3=21,phase_chart!I341,IF('Input&amp;Output'!$C$3=22,phase_chart!M341,IF('Input&amp;Output'!$C$3=31,phase_chart!Q341,IF('Input&amp;Output'!$C$3=32,phase_chart!U341,"")))))</f>
        <v>0</v>
      </c>
      <c r="P344" s="159">
        <f ca="1">IF(NOT($J344=0),IF($J344&lt;IF($P343=0,0,VLOOKUP(P343,tbL!$M$37:$Q$43,IF(L344=TRUE,2,4))),IF($J344&gt;=VLOOKUP(P343,tbL!$M$37:$Q$43,IF(L344=TRUE,3,5)),$P343,IF(AND(L343=TRUE,L344=TRUE),$P343,$P343-1)),IF(AND(L344=TRUE,J344=VLOOKUP(P343,tbL!$M$37:$Q$43,IF(L344=TRUE,2,4))),P343,IF($P343+1&gt;$C$12,$C$12,$P343+1))),0)</f>
        <v>1</v>
      </c>
      <c r="Q344" s="159">
        <f t="shared" ca="1" si="154"/>
        <v>1</v>
      </c>
      <c r="R344" s="207">
        <f t="shared" si="176"/>
        <v>0</v>
      </c>
      <c r="S344" s="208"/>
      <c r="T344" s="159">
        <f t="shared" si="171"/>
        <v>0</v>
      </c>
      <c r="U344" s="209" t="str">
        <f ca="1">IF(AND(T344=-1,N344=TRUE),"*",IF(AND(U343="*",N344=TRUE),"*",IF(AND(AND(L344=TRUE,U343="*"),J344&lt;VLOOKUP(V343+1,tbL!$M$38:$O$43,3)),"*","")))</f>
        <v/>
      </c>
      <c r="V344" s="204">
        <f t="shared" ca="1" si="155"/>
        <v>1</v>
      </c>
      <c r="Y344" s="159" t="str">
        <f t="shared" ca="1" si="156"/>
        <v/>
      </c>
      <c r="Z344" s="159" t="str">
        <f t="shared" si="157"/>
        <v/>
      </c>
      <c r="AA344" s="159">
        <f t="shared" ca="1" si="148"/>
        <v>1</v>
      </c>
      <c r="AC344" s="161" t="str">
        <f t="shared" ca="1" si="158"/>
        <v/>
      </c>
      <c r="AD344" s="161">
        <f t="shared" ca="1" si="159"/>
        <v>1</v>
      </c>
      <c r="AE344" s="161" t="str">
        <f t="shared" ca="1" si="150"/>
        <v/>
      </c>
      <c r="AF344" s="161">
        <f t="shared" ca="1" si="160"/>
        <v>1</v>
      </c>
      <c r="AG344" s="161" t="str">
        <f t="shared" ca="1" si="161"/>
        <v/>
      </c>
      <c r="AH344" s="161">
        <f t="shared" ca="1" si="162"/>
        <v>1</v>
      </c>
      <c r="AI344" s="161" t="str">
        <f t="shared" ca="1" si="163"/>
        <v/>
      </c>
      <c r="AJ344" s="161">
        <f t="shared" ca="1" si="164"/>
        <v>1</v>
      </c>
      <c r="AL344" s="161" t="str">
        <f t="shared" ca="1" si="165"/>
        <v/>
      </c>
      <c r="AM344" s="161">
        <f t="shared" ca="1" si="175"/>
        <v>1</v>
      </c>
      <c r="AN344" s="161" t="str">
        <f t="shared" ca="1" si="166"/>
        <v/>
      </c>
      <c r="AO344" s="161">
        <f t="shared" ca="1" si="174"/>
        <v>1</v>
      </c>
      <c r="AP344" s="161" t="str">
        <f t="shared" ca="1" si="167"/>
        <v/>
      </c>
      <c r="AQ344" s="161">
        <f t="shared" ca="1" si="172"/>
        <v>1</v>
      </c>
      <c r="AR344" s="161" t="str">
        <f t="shared" ca="1" si="168"/>
        <v/>
      </c>
      <c r="AS344" s="161">
        <f t="shared" ca="1" si="169"/>
        <v>1</v>
      </c>
      <c r="AT344" s="159" t="str">
        <f t="shared" ca="1" si="149"/>
        <v/>
      </c>
      <c r="AU344" s="210">
        <f t="shared" ca="1" si="153"/>
        <v>14</v>
      </c>
      <c r="AV344" s="209"/>
      <c r="AW344" s="204">
        <f t="shared" si="170"/>
        <v>2362.5555555555557</v>
      </c>
      <c r="AX344" s="159"/>
      <c r="AZ344" s="159"/>
      <c r="BM344" s="207"/>
      <c r="BN344" s="212"/>
      <c r="BP344" s="209"/>
      <c r="BQ344" s="211"/>
      <c r="BR344" s="211"/>
      <c r="BS344" s="211"/>
      <c r="BT344" s="211"/>
      <c r="BU344" s="211"/>
      <c r="BV344" s="211"/>
      <c r="BW344" s="211"/>
      <c r="BX344" s="211"/>
      <c r="BY344" s="211"/>
      <c r="BZ344" s="211"/>
      <c r="CA344" s="209"/>
      <c r="CB344" s="224"/>
      <c r="CC344" s="204"/>
      <c r="CD344" s="204"/>
      <c r="CE344" s="204"/>
      <c r="CF344" s="211"/>
      <c r="CG344" s="211"/>
      <c r="CI344" s="209"/>
      <c r="CJ344" s="209"/>
      <c r="EH344" s="165"/>
      <c r="EI344" s="165"/>
      <c r="EJ344" s="166"/>
      <c r="EK344" s="209"/>
      <c r="EL344" s="211"/>
      <c r="EM344" s="211"/>
      <c r="EN344" s="211"/>
      <c r="EO344" s="211"/>
      <c r="EP344" s="211"/>
      <c r="ES344" s="165"/>
      <c r="ET344" s="165"/>
      <c r="EU344" s="166"/>
      <c r="EV344" s="209"/>
      <c r="EW344" s="211"/>
      <c r="EX344" s="211"/>
      <c r="EY344" s="211"/>
      <c r="EZ344" s="211"/>
      <c r="FA344" s="211"/>
      <c r="FD344" s="165"/>
      <c r="FE344" s="165"/>
      <c r="FF344" s="166"/>
      <c r="FG344" s="209"/>
      <c r="FH344" s="211"/>
      <c r="FI344" s="211"/>
      <c r="FJ344" s="211"/>
      <c r="FK344" s="211"/>
      <c r="FL344" s="211"/>
    </row>
    <row r="345" spans="9:168">
      <c r="I345" s="221">
        <f t="shared" si="173"/>
        <v>341</v>
      </c>
      <c r="J345" s="159">
        <f>'v-t_chart'!C342</f>
        <v>28.6</v>
      </c>
      <c r="K345" s="204">
        <f t="shared" ca="1" si="151"/>
        <v>83.769400000000005</v>
      </c>
      <c r="L345" s="205" t="b">
        <f>IF('Input&amp;Output'!$C$3=10,phase_chart!C342,IF('Input&amp;Output'!$C$3=21,phase_chart!G342,IF('Input&amp;Output'!$C$3=22,phase_chart!K342,IF('Input&amp;Output'!$C$3=31,phase_chart!O342,IF('Input&amp;Output'!$C$3=32,phase_chart!S342,"")))))</f>
        <v>0</v>
      </c>
      <c r="M345" s="206" t="b">
        <f>IF('Input&amp;Output'!$C$3=10,phase_chart!D342,IF('Input&amp;Output'!$C$3=21,phase_chart!H342,IF('Input&amp;Output'!$C$3=22,phase_chart!L342,IF('Input&amp;Output'!$C$3=31,phase_chart!P342,IF('Input&amp;Output'!$C$3=32,phase_chart!T342,"")))))</f>
        <v>1</v>
      </c>
      <c r="N345" s="205" t="b">
        <f>IF('Input&amp;Output'!$C$3=10,phase_chart!E342,IF('Input&amp;Output'!$C$3=21,phase_chart!I342,IF('Input&amp;Output'!$C$3=22,phase_chart!M342,IF('Input&amp;Output'!$C$3=31,phase_chart!Q342,IF('Input&amp;Output'!$C$3=32,phase_chart!U342,"")))))</f>
        <v>0</v>
      </c>
      <c r="P345" s="159">
        <f ca="1">IF(NOT($J345=0),IF($J345&lt;IF($P344=0,0,VLOOKUP(P344,tbL!$M$37:$Q$43,IF(L345=TRUE,2,4))),IF($J345&gt;=VLOOKUP(P344,tbL!$M$37:$Q$43,IF(L345=TRUE,3,5)),$P344,IF(AND(L344=TRUE,L345=TRUE),$P344,$P344-1)),IF(AND(L345=TRUE,J345=VLOOKUP(P344,tbL!$M$37:$Q$43,IF(L345=TRUE,2,4))),P344,IF($P344+1&gt;$C$12,$C$12,$P344+1))),0)</f>
        <v>1</v>
      </c>
      <c r="Q345" s="159">
        <f t="shared" ca="1" si="154"/>
        <v>1</v>
      </c>
      <c r="R345" s="207">
        <f t="shared" si="176"/>
        <v>0</v>
      </c>
      <c r="S345" s="208"/>
      <c r="T345" s="159">
        <f t="shared" si="171"/>
        <v>0</v>
      </c>
      <c r="U345" s="209" t="str">
        <f ca="1">IF(AND(T345=-1,N345=TRUE),"*",IF(AND(U344="*",N345=TRUE),"*",IF(AND(AND(L345=TRUE,U344="*"),J345&lt;VLOOKUP(V344+1,tbL!$M$38:$O$43,3)),"*","")))</f>
        <v/>
      </c>
      <c r="V345" s="204">
        <f t="shared" ca="1" si="155"/>
        <v>1</v>
      </c>
      <c r="Y345" s="159" t="str">
        <f t="shared" ca="1" si="156"/>
        <v/>
      </c>
      <c r="Z345" s="159" t="str">
        <f t="shared" si="157"/>
        <v/>
      </c>
      <c r="AA345" s="159">
        <f t="shared" ca="1" si="148"/>
        <v>1</v>
      </c>
      <c r="AC345" s="161" t="str">
        <f t="shared" ca="1" si="158"/>
        <v/>
      </c>
      <c r="AD345" s="161">
        <f t="shared" ca="1" si="159"/>
        <v>1</v>
      </c>
      <c r="AE345" s="161" t="str">
        <f t="shared" ca="1" si="150"/>
        <v/>
      </c>
      <c r="AF345" s="161">
        <f t="shared" ca="1" si="160"/>
        <v>1</v>
      </c>
      <c r="AG345" s="161" t="str">
        <f t="shared" ca="1" si="161"/>
        <v/>
      </c>
      <c r="AH345" s="161">
        <f t="shared" ca="1" si="162"/>
        <v>1</v>
      </c>
      <c r="AI345" s="161" t="str">
        <f t="shared" ca="1" si="163"/>
        <v/>
      </c>
      <c r="AJ345" s="161">
        <f t="shared" ca="1" si="164"/>
        <v>1</v>
      </c>
      <c r="AL345" s="161" t="str">
        <f t="shared" ca="1" si="165"/>
        <v/>
      </c>
      <c r="AM345" s="161">
        <f t="shared" ca="1" si="175"/>
        <v>1</v>
      </c>
      <c r="AN345" s="161" t="str">
        <f t="shared" ca="1" si="166"/>
        <v/>
      </c>
      <c r="AO345" s="161">
        <f t="shared" ca="1" si="174"/>
        <v>1</v>
      </c>
      <c r="AP345" s="161" t="str">
        <f t="shared" ca="1" si="167"/>
        <v/>
      </c>
      <c r="AQ345" s="161">
        <f t="shared" ca="1" si="172"/>
        <v>1</v>
      </c>
      <c r="AR345" s="161" t="str">
        <f t="shared" ca="1" si="168"/>
        <v/>
      </c>
      <c r="AS345" s="161">
        <f t="shared" ca="1" si="169"/>
        <v>1</v>
      </c>
      <c r="AT345" s="159" t="str">
        <f t="shared" ca="1" si="149"/>
        <v/>
      </c>
      <c r="AU345" s="210">
        <f t="shared" ca="1" si="153"/>
        <v>14</v>
      </c>
      <c r="AV345" s="209"/>
      <c r="AW345" s="204">
        <f t="shared" si="170"/>
        <v>2370.5</v>
      </c>
      <c r="AX345" s="159"/>
      <c r="AZ345" s="159"/>
      <c r="BM345" s="207"/>
      <c r="BN345" s="212"/>
      <c r="BP345" s="209"/>
      <c r="BQ345" s="211"/>
      <c r="BR345" s="211"/>
      <c r="BS345" s="211"/>
      <c r="BT345" s="211"/>
      <c r="BU345" s="211"/>
      <c r="BV345" s="211"/>
      <c r="BW345" s="211"/>
      <c r="BX345" s="211"/>
      <c r="BY345" s="211"/>
      <c r="BZ345" s="211"/>
      <c r="CA345" s="209"/>
      <c r="CB345" s="224"/>
      <c r="CC345" s="204"/>
      <c r="CD345" s="204"/>
      <c r="CE345" s="204"/>
      <c r="CF345" s="211"/>
      <c r="CG345" s="211"/>
      <c r="CI345" s="209"/>
      <c r="CJ345" s="209"/>
      <c r="EH345" s="165"/>
      <c r="EI345" s="165"/>
      <c r="EJ345" s="166"/>
      <c r="EK345" s="209"/>
      <c r="EL345" s="211"/>
      <c r="EM345" s="211"/>
      <c r="EN345" s="211"/>
      <c r="EO345" s="211"/>
      <c r="EP345" s="211"/>
      <c r="ES345" s="165"/>
      <c r="ET345" s="165"/>
      <c r="EU345" s="166"/>
      <c r="EV345" s="209"/>
      <c r="EW345" s="211"/>
      <c r="EX345" s="211"/>
      <c r="EY345" s="211"/>
      <c r="EZ345" s="211"/>
      <c r="FA345" s="211"/>
      <c r="FD345" s="165"/>
      <c r="FE345" s="165"/>
      <c r="FF345" s="166"/>
      <c r="FG345" s="209"/>
      <c r="FH345" s="211"/>
      <c r="FI345" s="211"/>
      <c r="FJ345" s="211"/>
      <c r="FK345" s="211"/>
      <c r="FL345" s="211"/>
    </row>
    <row r="346" spans="9:168">
      <c r="I346" s="221">
        <f t="shared" si="173"/>
        <v>342</v>
      </c>
      <c r="J346" s="159">
        <f>'v-t_chart'!C343</f>
        <v>29</v>
      </c>
      <c r="K346" s="204">
        <f t="shared" ca="1" si="151"/>
        <v>84.940999999999988</v>
      </c>
      <c r="L346" s="205" t="b">
        <f>IF('Input&amp;Output'!$C$3=10,phase_chart!C343,IF('Input&amp;Output'!$C$3=21,phase_chart!G343,IF('Input&amp;Output'!$C$3=22,phase_chart!K343,IF('Input&amp;Output'!$C$3=31,phase_chart!O343,IF('Input&amp;Output'!$C$3=32,phase_chart!S343,"")))))</f>
        <v>0</v>
      </c>
      <c r="M346" s="206" t="b">
        <f>IF('Input&amp;Output'!$C$3=10,phase_chart!D343,IF('Input&amp;Output'!$C$3=21,phase_chart!H343,IF('Input&amp;Output'!$C$3=22,phase_chart!L343,IF('Input&amp;Output'!$C$3=31,phase_chart!P343,IF('Input&amp;Output'!$C$3=32,phase_chart!T343,"")))))</f>
        <v>1</v>
      </c>
      <c r="N346" s="205" t="b">
        <f>IF('Input&amp;Output'!$C$3=10,phase_chart!E343,IF('Input&amp;Output'!$C$3=21,phase_chart!I343,IF('Input&amp;Output'!$C$3=22,phase_chart!M343,IF('Input&amp;Output'!$C$3=31,phase_chart!Q343,IF('Input&amp;Output'!$C$3=32,phase_chart!U343,"")))))</f>
        <v>0</v>
      </c>
      <c r="P346" s="159">
        <f ca="1">IF(NOT($J346=0),IF($J346&lt;IF($P345=0,0,VLOOKUP(P345,tbL!$M$37:$Q$43,IF(L346=TRUE,2,4))),IF($J346&gt;=VLOOKUP(P345,tbL!$M$37:$Q$43,IF(L346=TRUE,3,5)),$P345,IF(AND(L345=TRUE,L346=TRUE),$P345,$P345-1)),IF(AND(L346=TRUE,J346=VLOOKUP(P345,tbL!$M$37:$Q$43,IF(L346=TRUE,2,4))),P345,IF($P345+1&gt;$C$12,$C$12,$P345+1))),0)</f>
        <v>1</v>
      </c>
      <c r="Q346" s="159">
        <f t="shared" ca="1" si="154"/>
        <v>1</v>
      </c>
      <c r="R346" s="207">
        <f t="shared" si="176"/>
        <v>0</v>
      </c>
      <c r="S346" s="208"/>
      <c r="T346" s="159">
        <f t="shared" si="171"/>
        <v>0</v>
      </c>
      <c r="U346" s="209" t="str">
        <f ca="1">IF(AND(T346=-1,N346=TRUE),"*",IF(AND(U345="*",N346=TRUE),"*",IF(AND(AND(L346=TRUE,U345="*"),J346&lt;VLOOKUP(V345+1,tbL!$M$38:$O$43,3)),"*","")))</f>
        <v/>
      </c>
      <c r="V346" s="204">
        <f t="shared" ca="1" si="155"/>
        <v>1</v>
      </c>
      <c r="Y346" s="159" t="str">
        <f t="shared" ca="1" si="156"/>
        <v/>
      </c>
      <c r="Z346" s="159" t="str">
        <f t="shared" si="157"/>
        <v/>
      </c>
      <c r="AA346" s="159">
        <f t="shared" ref="AA346:AA409" ca="1" si="177">IF(IF(AND(AT346=-1,Z346=1),1,IF(Y346=0,AA345,V346))=0,0,IF((IF(AND(AT346=-1,Z346=1),1,IF(Y346=0,AA345,V346))-AA345)&gt;=2,-(-AA345-1),IF(IF(AND(AT346=-1,Z346=1),1,IF(Y346=0,AA345,V346))-AA345&lt;=-2,(AA345-1),IF(AND(AT346=-1,Z346=1),1,IF(Y346=0,V346,V346)))))</f>
        <v>1</v>
      </c>
      <c r="AC346" s="161" t="str">
        <f t="shared" ca="1" si="158"/>
        <v/>
      </c>
      <c r="AD346" s="161">
        <f t="shared" ca="1" si="159"/>
        <v>1</v>
      </c>
      <c r="AE346" s="161" t="str">
        <f t="shared" ca="1" si="150"/>
        <v/>
      </c>
      <c r="AF346" s="161">
        <f t="shared" ca="1" si="160"/>
        <v>1</v>
      </c>
      <c r="AG346" s="161" t="str">
        <f t="shared" ca="1" si="161"/>
        <v/>
      </c>
      <c r="AH346" s="161">
        <f t="shared" ca="1" si="162"/>
        <v>1</v>
      </c>
      <c r="AI346" s="161" t="str">
        <f t="shared" ca="1" si="163"/>
        <v/>
      </c>
      <c r="AJ346" s="161">
        <f t="shared" ca="1" si="164"/>
        <v>1</v>
      </c>
      <c r="AL346" s="161" t="str">
        <f t="shared" ca="1" si="165"/>
        <v/>
      </c>
      <c r="AM346" s="161">
        <f t="shared" ca="1" si="175"/>
        <v>1</v>
      </c>
      <c r="AN346" s="161" t="str">
        <f t="shared" ca="1" si="166"/>
        <v/>
      </c>
      <c r="AO346" s="161">
        <f t="shared" ca="1" si="174"/>
        <v>1</v>
      </c>
      <c r="AP346" s="161" t="str">
        <f t="shared" ca="1" si="167"/>
        <v/>
      </c>
      <c r="AQ346" s="161">
        <f t="shared" ca="1" si="172"/>
        <v>1</v>
      </c>
      <c r="AR346" s="161" t="str">
        <f t="shared" ca="1" si="168"/>
        <v/>
      </c>
      <c r="AS346" s="161">
        <f t="shared" ca="1" si="169"/>
        <v>1</v>
      </c>
      <c r="AT346" s="159" t="str">
        <f t="shared" ref="AT346:AT409" ca="1" si="178">IF(OR(Z346=1,Y346=0),-1,"")</f>
        <v/>
      </c>
      <c r="AU346" s="210">
        <f t="shared" ca="1" si="153"/>
        <v>14</v>
      </c>
      <c r="AV346" s="209"/>
      <c r="AW346" s="204">
        <f t="shared" si="170"/>
        <v>2378.5555555555557</v>
      </c>
      <c r="AX346" s="159"/>
      <c r="AZ346" s="159"/>
      <c r="BM346" s="207"/>
      <c r="BN346" s="212"/>
      <c r="BP346" s="209"/>
      <c r="BQ346" s="211"/>
      <c r="BR346" s="211"/>
      <c r="BS346" s="211"/>
      <c r="BT346" s="211"/>
      <c r="BU346" s="211"/>
      <c r="BV346" s="211"/>
      <c r="BW346" s="211"/>
      <c r="BX346" s="211"/>
      <c r="BY346" s="211"/>
      <c r="BZ346" s="211"/>
      <c r="CA346" s="209"/>
      <c r="CB346" s="224"/>
      <c r="CC346" s="204"/>
      <c r="CD346" s="204"/>
      <c r="CE346" s="204"/>
      <c r="CF346" s="211"/>
      <c r="CG346" s="211"/>
      <c r="CI346" s="209"/>
      <c r="CJ346" s="209"/>
      <c r="EH346" s="165"/>
      <c r="EI346" s="165"/>
      <c r="EJ346" s="166"/>
      <c r="EK346" s="209"/>
      <c r="EL346" s="211"/>
      <c r="EM346" s="211"/>
      <c r="EN346" s="211"/>
      <c r="EO346" s="211"/>
      <c r="EP346" s="211"/>
      <c r="ES346" s="165"/>
      <c r="ET346" s="165"/>
      <c r="EU346" s="166"/>
      <c r="EV346" s="209"/>
      <c r="EW346" s="211"/>
      <c r="EX346" s="211"/>
      <c r="EY346" s="211"/>
      <c r="EZ346" s="211"/>
      <c r="FA346" s="211"/>
      <c r="FD346" s="165"/>
      <c r="FE346" s="165"/>
      <c r="FF346" s="166"/>
      <c r="FG346" s="209"/>
      <c r="FH346" s="211"/>
      <c r="FI346" s="211"/>
      <c r="FJ346" s="211"/>
      <c r="FK346" s="211"/>
      <c r="FL346" s="211"/>
    </row>
    <row r="347" spans="9:168">
      <c r="I347" s="221">
        <f t="shared" si="173"/>
        <v>343</v>
      </c>
      <c r="J347" s="159">
        <f>'v-t_chart'!C344</f>
        <v>29.6</v>
      </c>
      <c r="K347" s="204">
        <f t="shared" ca="1" si="151"/>
        <v>86.698399999999992</v>
      </c>
      <c r="L347" s="205" t="b">
        <f>IF('Input&amp;Output'!$C$3=10,phase_chart!C344,IF('Input&amp;Output'!$C$3=21,phase_chart!G344,IF('Input&amp;Output'!$C$3=22,phase_chart!K344,IF('Input&amp;Output'!$C$3=31,phase_chart!O344,IF('Input&amp;Output'!$C$3=32,phase_chart!S344,"")))))</f>
        <v>0</v>
      </c>
      <c r="M347" s="206" t="b">
        <f>IF('Input&amp;Output'!$C$3=10,phase_chart!D344,IF('Input&amp;Output'!$C$3=21,phase_chart!H344,IF('Input&amp;Output'!$C$3=22,phase_chart!L344,IF('Input&amp;Output'!$C$3=31,phase_chart!P344,IF('Input&amp;Output'!$C$3=32,phase_chart!T344,"")))))</f>
        <v>1</v>
      </c>
      <c r="N347" s="205" t="b">
        <f>IF('Input&amp;Output'!$C$3=10,phase_chart!E344,IF('Input&amp;Output'!$C$3=21,phase_chart!I344,IF('Input&amp;Output'!$C$3=22,phase_chart!M344,IF('Input&amp;Output'!$C$3=31,phase_chart!Q344,IF('Input&amp;Output'!$C$3=32,phase_chart!U344,"")))))</f>
        <v>0</v>
      </c>
      <c r="P347" s="159">
        <f ca="1">IF(NOT($J347=0),IF($J347&lt;IF($P346=0,0,VLOOKUP(P346,tbL!$M$37:$Q$43,IF(L347=TRUE,2,4))),IF($J347&gt;=VLOOKUP(P346,tbL!$M$37:$Q$43,IF(L347=TRUE,3,5)),$P346,IF(AND(L346=TRUE,L347=TRUE),$P346,$P346-1)),IF(AND(L347=TRUE,J347=VLOOKUP(P346,tbL!$M$37:$Q$43,IF(L347=TRUE,2,4))),P346,IF($P346+1&gt;$C$12,$C$12,$P346+1))),0)</f>
        <v>1</v>
      </c>
      <c r="Q347" s="159">
        <f t="shared" ca="1" si="154"/>
        <v>1</v>
      </c>
      <c r="R347" s="207">
        <f t="shared" si="176"/>
        <v>0</v>
      </c>
      <c r="S347" s="208"/>
      <c r="T347" s="159">
        <f t="shared" si="171"/>
        <v>0</v>
      </c>
      <c r="U347" s="209" t="str">
        <f ca="1">IF(AND(T347=-1,N347=TRUE),"*",IF(AND(U346="*",N347=TRUE),"*",IF(AND(AND(L347=TRUE,U346="*"),J347&lt;VLOOKUP(V346+1,tbL!$M$38:$O$43,3)),"*","")))</f>
        <v/>
      </c>
      <c r="V347" s="204">
        <f t="shared" ca="1" si="155"/>
        <v>1</v>
      </c>
      <c r="Y347" s="159" t="str">
        <f t="shared" ca="1" si="156"/>
        <v/>
      </c>
      <c r="Z347" s="159" t="str">
        <f t="shared" si="157"/>
        <v/>
      </c>
      <c r="AA347" s="159">
        <f t="shared" ca="1" si="177"/>
        <v>1</v>
      </c>
      <c r="AC347" s="161" t="str">
        <f t="shared" ca="1" si="158"/>
        <v/>
      </c>
      <c r="AD347" s="161">
        <f t="shared" ca="1" si="159"/>
        <v>1</v>
      </c>
      <c r="AE347" s="161" t="str">
        <f t="shared" ca="1" si="150"/>
        <v/>
      </c>
      <c r="AF347" s="161">
        <f t="shared" ca="1" si="160"/>
        <v>1</v>
      </c>
      <c r="AG347" s="161" t="str">
        <f t="shared" ca="1" si="161"/>
        <v/>
      </c>
      <c r="AH347" s="161">
        <f t="shared" ca="1" si="162"/>
        <v>1</v>
      </c>
      <c r="AI347" s="161" t="str">
        <f t="shared" ca="1" si="163"/>
        <v/>
      </c>
      <c r="AJ347" s="161">
        <f t="shared" ca="1" si="164"/>
        <v>1</v>
      </c>
      <c r="AL347" s="161" t="str">
        <f t="shared" ca="1" si="165"/>
        <v/>
      </c>
      <c r="AM347" s="161">
        <f t="shared" ca="1" si="175"/>
        <v>1</v>
      </c>
      <c r="AN347" s="161" t="str">
        <f t="shared" ca="1" si="166"/>
        <v/>
      </c>
      <c r="AO347" s="161">
        <f t="shared" ca="1" si="174"/>
        <v>1</v>
      </c>
      <c r="AP347" s="161" t="str">
        <f t="shared" ca="1" si="167"/>
        <v/>
      </c>
      <c r="AQ347" s="161">
        <f t="shared" ca="1" si="172"/>
        <v>1</v>
      </c>
      <c r="AR347" s="161" t="str">
        <f t="shared" ca="1" si="168"/>
        <v/>
      </c>
      <c r="AS347" s="161">
        <f t="shared" ca="1" si="169"/>
        <v>1</v>
      </c>
      <c r="AT347" s="159" t="str">
        <f t="shared" ca="1" si="178"/>
        <v/>
      </c>
      <c r="AU347" s="210">
        <f t="shared" ca="1" si="153"/>
        <v>14</v>
      </c>
      <c r="AV347" s="209"/>
      <c r="AW347" s="204">
        <f t="shared" si="170"/>
        <v>2386.7777777777778</v>
      </c>
      <c r="AX347" s="159"/>
      <c r="AZ347" s="159"/>
      <c r="BM347" s="207"/>
      <c r="BN347" s="212"/>
      <c r="BP347" s="209"/>
      <c r="BQ347" s="211"/>
      <c r="BR347" s="211"/>
      <c r="BS347" s="211"/>
      <c r="BT347" s="211"/>
      <c r="BU347" s="211"/>
      <c r="BV347" s="211"/>
      <c r="BW347" s="211"/>
      <c r="BX347" s="211"/>
      <c r="BY347" s="211"/>
      <c r="BZ347" s="211"/>
      <c r="CA347" s="209"/>
      <c r="CB347" s="224"/>
      <c r="CC347" s="204"/>
      <c r="CD347" s="204"/>
      <c r="CE347" s="204"/>
      <c r="CF347" s="211"/>
      <c r="CG347" s="211"/>
      <c r="CI347" s="209"/>
      <c r="CJ347" s="209"/>
      <c r="EH347" s="165"/>
      <c r="EI347" s="165"/>
      <c r="EJ347" s="166"/>
      <c r="EK347" s="209"/>
      <c r="EL347" s="211"/>
      <c r="EM347" s="211"/>
      <c r="EN347" s="211"/>
      <c r="EO347" s="211"/>
      <c r="EP347" s="211"/>
      <c r="ES347" s="165"/>
      <c r="ET347" s="165"/>
      <c r="EU347" s="166"/>
      <c r="EV347" s="209"/>
      <c r="EW347" s="211"/>
      <c r="EX347" s="211"/>
      <c r="EY347" s="211"/>
      <c r="EZ347" s="211"/>
      <c r="FA347" s="211"/>
      <c r="FD347" s="165"/>
      <c r="FE347" s="165"/>
      <c r="FF347" s="166"/>
      <c r="FG347" s="209"/>
      <c r="FH347" s="211"/>
      <c r="FI347" s="211"/>
      <c r="FJ347" s="211"/>
      <c r="FK347" s="211"/>
      <c r="FL347" s="211"/>
    </row>
    <row r="348" spans="9:168">
      <c r="I348" s="221">
        <f t="shared" si="173"/>
        <v>344</v>
      </c>
      <c r="J348" s="159">
        <f>'v-t_chart'!C345</f>
        <v>30.1</v>
      </c>
      <c r="K348" s="204">
        <f t="shared" ca="1" si="151"/>
        <v>88.162899999999993</v>
      </c>
      <c r="L348" s="205" t="b">
        <f>IF('Input&amp;Output'!$C$3=10,phase_chart!C345,IF('Input&amp;Output'!$C$3=21,phase_chart!G345,IF('Input&amp;Output'!$C$3=22,phase_chart!K345,IF('Input&amp;Output'!$C$3=31,phase_chart!O345,IF('Input&amp;Output'!$C$3=32,phase_chart!S345,"")))))</f>
        <v>0</v>
      </c>
      <c r="M348" s="206" t="b">
        <f>IF('Input&amp;Output'!$C$3=10,phase_chart!D345,IF('Input&amp;Output'!$C$3=21,phase_chart!H345,IF('Input&amp;Output'!$C$3=22,phase_chart!L345,IF('Input&amp;Output'!$C$3=31,phase_chart!P345,IF('Input&amp;Output'!$C$3=32,phase_chart!T345,"")))))</f>
        <v>1</v>
      </c>
      <c r="N348" s="205" t="b">
        <f>IF('Input&amp;Output'!$C$3=10,phase_chart!E345,IF('Input&amp;Output'!$C$3=21,phase_chart!I345,IF('Input&amp;Output'!$C$3=22,phase_chart!M345,IF('Input&amp;Output'!$C$3=31,phase_chart!Q345,IF('Input&amp;Output'!$C$3=32,phase_chart!U345,"")))))</f>
        <v>0</v>
      </c>
      <c r="P348" s="159">
        <f ca="1">IF(NOT($J348=0),IF($J348&lt;IF($P347=0,0,VLOOKUP(P347,tbL!$M$37:$Q$43,IF(L348=TRUE,2,4))),IF($J348&gt;=VLOOKUP(P347,tbL!$M$37:$Q$43,IF(L348=TRUE,3,5)),$P347,IF(AND(L347=TRUE,L348=TRUE),$P347,$P347-1)),IF(AND(L348=TRUE,J348=VLOOKUP(P347,tbL!$M$37:$Q$43,IF(L348=TRUE,2,4))),P347,IF($P347+1&gt;$C$12,$C$12,$P347+1))),0)</f>
        <v>1</v>
      </c>
      <c r="Q348" s="159">
        <f t="shared" ca="1" si="154"/>
        <v>1</v>
      </c>
      <c r="R348" s="207">
        <f t="shared" si="176"/>
        <v>0</v>
      </c>
      <c r="S348" s="208"/>
      <c r="T348" s="159">
        <f t="shared" si="171"/>
        <v>0</v>
      </c>
      <c r="U348" s="209" t="str">
        <f ca="1">IF(AND(T348=-1,N348=TRUE),"*",IF(AND(U347="*",N348=TRUE),"*",IF(AND(AND(L348=TRUE,U347="*"),J348&lt;VLOOKUP(V347+1,tbL!$M$38:$O$43,3)),"*","")))</f>
        <v/>
      </c>
      <c r="V348" s="204">
        <f t="shared" ca="1" si="155"/>
        <v>1</v>
      </c>
      <c r="Y348" s="159" t="str">
        <f t="shared" ca="1" si="156"/>
        <v/>
      </c>
      <c r="Z348" s="159" t="str">
        <f t="shared" si="157"/>
        <v/>
      </c>
      <c r="AA348" s="159">
        <f t="shared" ca="1" si="177"/>
        <v>1</v>
      </c>
      <c r="AC348" s="161" t="str">
        <f t="shared" ca="1" si="158"/>
        <v/>
      </c>
      <c r="AD348" s="161">
        <f t="shared" ca="1" si="159"/>
        <v>1</v>
      </c>
      <c r="AE348" s="161" t="str">
        <f t="shared" ca="1" si="150"/>
        <v/>
      </c>
      <c r="AF348" s="161">
        <f t="shared" ca="1" si="160"/>
        <v>1</v>
      </c>
      <c r="AG348" s="161" t="str">
        <f t="shared" ca="1" si="161"/>
        <v/>
      </c>
      <c r="AH348" s="161">
        <f t="shared" ca="1" si="162"/>
        <v>1</v>
      </c>
      <c r="AI348" s="161" t="str">
        <f t="shared" ca="1" si="163"/>
        <v/>
      </c>
      <c r="AJ348" s="161">
        <f t="shared" ca="1" si="164"/>
        <v>1</v>
      </c>
      <c r="AL348" s="161" t="str">
        <f t="shared" ca="1" si="165"/>
        <v/>
      </c>
      <c r="AM348" s="161">
        <f t="shared" ca="1" si="175"/>
        <v>1</v>
      </c>
      <c r="AN348" s="161" t="str">
        <f t="shared" ca="1" si="166"/>
        <v/>
      </c>
      <c r="AO348" s="161">
        <f t="shared" ca="1" si="174"/>
        <v>1</v>
      </c>
      <c r="AP348" s="161" t="str">
        <f t="shared" ca="1" si="167"/>
        <v/>
      </c>
      <c r="AQ348" s="161">
        <f t="shared" ca="1" si="172"/>
        <v>1</v>
      </c>
      <c r="AR348" s="161" t="str">
        <f t="shared" ca="1" si="168"/>
        <v/>
      </c>
      <c r="AS348" s="161">
        <f t="shared" ca="1" si="169"/>
        <v>1</v>
      </c>
      <c r="AT348" s="159" t="str">
        <f t="shared" ca="1" si="178"/>
        <v/>
      </c>
      <c r="AU348" s="210">
        <f t="shared" ca="1" si="153"/>
        <v>14</v>
      </c>
      <c r="AV348" s="209"/>
      <c r="AW348" s="204">
        <f t="shared" si="170"/>
        <v>2395.1388888888891</v>
      </c>
      <c r="AX348" s="159"/>
      <c r="AZ348" s="159"/>
      <c r="BM348" s="207"/>
      <c r="BN348" s="212"/>
      <c r="BP348" s="209"/>
      <c r="BQ348" s="211"/>
      <c r="BR348" s="211"/>
      <c r="BS348" s="211"/>
      <c r="BT348" s="211"/>
      <c r="BU348" s="211"/>
      <c r="BV348" s="211"/>
      <c r="BW348" s="211"/>
      <c r="BX348" s="211"/>
      <c r="BY348" s="211"/>
      <c r="BZ348" s="211"/>
      <c r="CA348" s="209"/>
      <c r="CB348" s="224"/>
      <c r="CC348" s="204"/>
      <c r="CD348" s="204"/>
      <c r="CE348" s="204"/>
      <c r="CF348" s="211"/>
      <c r="CG348" s="211"/>
      <c r="CI348" s="209"/>
      <c r="CJ348" s="209"/>
      <c r="EH348" s="165"/>
      <c r="EI348" s="165"/>
      <c r="EJ348" s="166"/>
      <c r="EK348" s="209"/>
      <c r="EL348" s="211"/>
      <c r="EM348" s="211"/>
      <c r="EN348" s="211"/>
      <c r="EO348" s="211"/>
      <c r="EP348" s="211"/>
      <c r="ES348" s="165"/>
      <c r="ET348" s="165"/>
      <c r="EU348" s="166"/>
      <c r="EV348" s="209"/>
      <c r="EW348" s="211"/>
      <c r="EX348" s="211"/>
      <c r="EY348" s="211"/>
      <c r="EZ348" s="211"/>
      <c r="FA348" s="211"/>
      <c r="FD348" s="165"/>
      <c r="FE348" s="165"/>
      <c r="FF348" s="166"/>
      <c r="FG348" s="209"/>
      <c r="FH348" s="211"/>
      <c r="FI348" s="211"/>
      <c r="FJ348" s="211"/>
      <c r="FK348" s="211"/>
      <c r="FL348" s="211"/>
    </row>
    <row r="349" spans="9:168">
      <c r="I349" s="221">
        <f t="shared" si="173"/>
        <v>345</v>
      </c>
      <c r="J349" s="159">
        <f>'v-t_chart'!C346</f>
        <v>30.5</v>
      </c>
      <c r="K349" s="204">
        <f t="shared" ca="1" si="151"/>
        <v>89.334499999999991</v>
      </c>
      <c r="L349" s="205" t="b">
        <f>IF('Input&amp;Output'!$C$3=10,phase_chart!C346,IF('Input&amp;Output'!$C$3=21,phase_chart!G346,IF('Input&amp;Output'!$C$3=22,phase_chart!K346,IF('Input&amp;Output'!$C$3=31,phase_chart!O346,IF('Input&amp;Output'!$C$3=32,phase_chart!S346,"")))))</f>
        <v>0</v>
      </c>
      <c r="M349" s="206" t="b">
        <f>IF('Input&amp;Output'!$C$3=10,phase_chart!D346,IF('Input&amp;Output'!$C$3=21,phase_chart!H346,IF('Input&amp;Output'!$C$3=22,phase_chart!L346,IF('Input&amp;Output'!$C$3=31,phase_chart!P346,IF('Input&amp;Output'!$C$3=32,phase_chart!T346,"")))))</f>
        <v>1</v>
      </c>
      <c r="N349" s="205" t="b">
        <f>IF('Input&amp;Output'!$C$3=10,phase_chart!E346,IF('Input&amp;Output'!$C$3=21,phase_chart!I346,IF('Input&amp;Output'!$C$3=22,phase_chart!M346,IF('Input&amp;Output'!$C$3=31,phase_chart!Q346,IF('Input&amp;Output'!$C$3=32,phase_chart!U346,"")))))</f>
        <v>0</v>
      </c>
      <c r="P349" s="159">
        <f ca="1">IF(NOT($J349=0),IF($J349&lt;IF($P348=0,0,VLOOKUP(P348,tbL!$M$37:$Q$43,IF(L349=TRUE,2,4))),IF($J349&gt;=VLOOKUP(P348,tbL!$M$37:$Q$43,IF(L349=TRUE,3,5)),$P348,IF(AND(L348=TRUE,L349=TRUE),$P348,$P348-1)),IF(AND(L349=TRUE,J349=VLOOKUP(P348,tbL!$M$37:$Q$43,IF(L349=TRUE,2,4))),P348,IF($P348+1&gt;$C$12,$C$12,$P348+1))),0)</f>
        <v>1</v>
      </c>
      <c r="Q349" s="159">
        <f t="shared" ca="1" si="154"/>
        <v>1</v>
      </c>
      <c r="R349" s="207">
        <f t="shared" si="176"/>
        <v>0</v>
      </c>
      <c r="S349" s="208"/>
      <c r="T349" s="159">
        <f t="shared" si="171"/>
        <v>0</v>
      </c>
      <c r="U349" s="209" t="str">
        <f ca="1">IF(AND(T349=-1,N349=TRUE),"*",IF(AND(U348="*",N349=TRUE),"*",IF(AND(AND(L349=TRUE,U348="*"),J349&lt;VLOOKUP(V348+1,tbL!$M$38:$O$43,3)),"*","")))</f>
        <v/>
      </c>
      <c r="V349" s="204">
        <f t="shared" ca="1" si="155"/>
        <v>1</v>
      </c>
      <c r="Y349" s="159" t="str">
        <f t="shared" ca="1" si="156"/>
        <v/>
      </c>
      <c r="Z349" s="159" t="str">
        <f t="shared" si="157"/>
        <v/>
      </c>
      <c r="AA349" s="159">
        <f t="shared" ca="1" si="177"/>
        <v>1</v>
      </c>
      <c r="AC349" s="161" t="str">
        <f t="shared" ca="1" si="158"/>
        <v/>
      </c>
      <c r="AD349" s="161">
        <f t="shared" ca="1" si="159"/>
        <v>1</v>
      </c>
      <c r="AE349" s="161" t="str">
        <f t="shared" ca="1" si="150"/>
        <v/>
      </c>
      <c r="AF349" s="161">
        <f t="shared" ca="1" si="160"/>
        <v>1</v>
      </c>
      <c r="AG349" s="161" t="str">
        <f t="shared" ca="1" si="161"/>
        <v/>
      </c>
      <c r="AH349" s="161">
        <f t="shared" ca="1" si="162"/>
        <v>1</v>
      </c>
      <c r="AI349" s="161" t="str">
        <f t="shared" ca="1" si="163"/>
        <v/>
      </c>
      <c r="AJ349" s="161">
        <f t="shared" ca="1" si="164"/>
        <v>1</v>
      </c>
      <c r="AL349" s="161" t="str">
        <f t="shared" ca="1" si="165"/>
        <v/>
      </c>
      <c r="AM349" s="161">
        <f t="shared" ca="1" si="175"/>
        <v>1</v>
      </c>
      <c r="AN349" s="161" t="str">
        <f t="shared" ca="1" si="166"/>
        <v/>
      </c>
      <c r="AO349" s="161">
        <f t="shared" ca="1" si="174"/>
        <v>1</v>
      </c>
      <c r="AP349" s="161" t="str">
        <f t="shared" ca="1" si="167"/>
        <v/>
      </c>
      <c r="AQ349" s="161">
        <f t="shared" ca="1" si="172"/>
        <v>1</v>
      </c>
      <c r="AR349" s="161" t="str">
        <f t="shared" ca="1" si="168"/>
        <v/>
      </c>
      <c r="AS349" s="161">
        <f t="shared" ca="1" si="169"/>
        <v>1</v>
      </c>
      <c r="AT349" s="159" t="str">
        <f t="shared" ca="1" si="178"/>
        <v/>
      </c>
      <c r="AU349" s="210">
        <f t="shared" ca="1" si="153"/>
        <v>14</v>
      </c>
      <c r="AV349" s="209"/>
      <c r="AW349" s="204">
        <f t="shared" si="170"/>
        <v>2403.6111111111113</v>
      </c>
      <c r="AX349" s="159"/>
      <c r="AZ349" s="159"/>
      <c r="BM349" s="207"/>
      <c r="BN349" s="212"/>
      <c r="BP349" s="209"/>
      <c r="BQ349" s="211"/>
      <c r="BR349" s="211"/>
      <c r="BS349" s="211"/>
      <c r="BT349" s="211"/>
      <c r="BU349" s="211"/>
      <c r="BV349" s="211"/>
      <c r="BW349" s="211"/>
      <c r="BX349" s="211"/>
      <c r="BY349" s="211"/>
      <c r="BZ349" s="211"/>
      <c r="CA349" s="209"/>
      <c r="CB349" s="224"/>
      <c r="CC349" s="204"/>
      <c r="CD349" s="204"/>
      <c r="CE349" s="204"/>
      <c r="CF349" s="211"/>
      <c r="CG349" s="211"/>
      <c r="CI349" s="209"/>
      <c r="CJ349" s="209"/>
      <c r="EH349" s="165"/>
      <c r="EI349" s="165"/>
      <c r="EJ349" s="166"/>
      <c r="EK349" s="209"/>
      <c r="EL349" s="211"/>
      <c r="EM349" s="211"/>
      <c r="EN349" s="211"/>
      <c r="EO349" s="211"/>
      <c r="EP349" s="211"/>
      <c r="ES349" s="165"/>
      <c r="ET349" s="165"/>
      <c r="EU349" s="166"/>
      <c r="EV349" s="209"/>
      <c r="EW349" s="211"/>
      <c r="EX349" s="211"/>
      <c r="EY349" s="211"/>
      <c r="EZ349" s="211"/>
      <c r="FA349" s="211"/>
      <c r="FD349" s="165"/>
      <c r="FE349" s="165"/>
      <c r="FF349" s="166"/>
      <c r="FG349" s="209"/>
      <c r="FH349" s="211"/>
      <c r="FI349" s="211"/>
      <c r="FJ349" s="211"/>
      <c r="FK349" s="211"/>
      <c r="FL349" s="211"/>
    </row>
    <row r="350" spans="9:168">
      <c r="I350" s="221">
        <f t="shared" si="173"/>
        <v>346</v>
      </c>
      <c r="J350" s="159">
        <f>'v-t_chart'!C347</f>
        <v>30.7</v>
      </c>
      <c r="K350" s="204">
        <f t="shared" ca="1" si="151"/>
        <v>89.920299999999997</v>
      </c>
      <c r="L350" s="205" t="b">
        <f>IF('Input&amp;Output'!$C$3=10,phase_chart!C347,IF('Input&amp;Output'!$C$3=21,phase_chart!G347,IF('Input&amp;Output'!$C$3=22,phase_chart!K347,IF('Input&amp;Output'!$C$3=31,phase_chart!O347,IF('Input&amp;Output'!$C$3=32,phase_chart!S347,"")))))</f>
        <v>0</v>
      </c>
      <c r="M350" s="206" t="b">
        <f>IF('Input&amp;Output'!$C$3=10,phase_chart!D347,IF('Input&amp;Output'!$C$3=21,phase_chart!H347,IF('Input&amp;Output'!$C$3=22,phase_chart!L347,IF('Input&amp;Output'!$C$3=31,phase_chart!P347,IF('Input&amp;Output'!$C$3=32,phase_chart!T347,"")))))</f>
        <v>1</v>
      </c>
      <c r="N350" s="205" t="b">
        <f>IF('Input&amp;Output'!$C$3=10,phase_chart!E347,IF('Input&amp;Output'!$C$3=21,phase_chart!I347,IF('Input&amp;Output'!$C$3=22,phase_chart!M347,IF('Input&amp;Output'!$C$3=31,phase_chart!Q347,IF('Input&amp;Output'!$C$3=32,phase_chart!U347,"")))))</f>
        <v>0</v>
      </c>
      <c r="P350" s="159">
        <f ca="1">IF(NOT($J350=0),IF($J350&lt;IF($P349=0,0,VLOOKUP(P349,tbL!$M$37:$Q$43,IF(L350=TRUE,2,4))),IF($J350&gt;=VLOOKUP(P349,tbL!$M$37:$Q$43,IF(L350=TRUE,3,5)),$P349,IF(AND(L349=TRUE,L350=TRUE),$P349,$P349-1)),IF(AND(L350=TRUE,J350=VLOOKUP(P349,tbL!$M$37:$Q$43,IF(L350=TRUE,2,4))),P349,IF($P349+1&gt;$C$12,$C$12,$P349+1))),0)</f>
        <v>1</v>
      </c>
      <c r="Q350" s="159">
        <f t="shared" ca="1" si="154"/>
        <v>1</v>
      </c>
      <c r="R350" s="207">
        <f t="shared" si="176"/>
        <v>0</v>
      </c>
      <c r="S350" s="208"/>
      <c r="T350" s="159">
        <f t="shared" si="171"/>
        <v>0</v>
      </c>
      <c r="U350" s="209" t="str">
        <f ca="1">IF(AND(T350=-1,N350=TRUE),"*",IF(AND(U349="*",N350=TRUE),"*",IF(AND(AND(L350=TRUE,U349="*"),J350&lt;VLOOKUP(V349+1,tbL!$M$38:$O$43,3)),"*","")))</f>
        <v/>
      </c>
      <c r="V350" s="204">
        <f t="shared" ca="1" si="155"/>
        <v>1</v>
      </c>
      <c r="Y350" s="159" t="str">
        <f t="shared" ca="1" si="156"/>
        <v/>
      </c>
      <c r="Z350" s="159" t="str">
        <f t="shared" si="157"/>
        <v/>
      </c>
      <c r="AA350" s="159">
        <f t="shared" ca="1" si="177"/>
        <v>1</v>
      </c>
      <c r="AC350" s="161" t="str">
        <f t="shared" ca="1" si="158"/>
        <v/>
      </c>
      <c r="AD350" s="161">
        <f t="shared" ca="1" si="159"/>
        <v>1</v>
      </c>
      <c r="AE350" s="161" t="str">
        <f t="shared" ca="1" si="150"/>
        <v/>
      </c>
      <c r="AF350" s="161">
        <f t="shared" ca="1" si="160"/>
        <v>1</v>
      </c>
      <c r="AG350" s="161" t="str">
        <f t="shared" ca="1" si="161"/>
        <v/>
      </c>
      <c r="AH350" s="161">
        <f t="shared" ca="1" si="162"/>
        <v>1</v>
      </c>
      <c r="AI350" s="161" t="str">
        <f t="shared" ca="1" si="163"/>
        <v/>
      </c>
      <c r="AJ350" s="161">
        <f t="shared" ca="1" si="164"/>
        <v>1</v>
      </c>
      <c r="AL350" s="161" t="str">
        <f t="shared" ca="1" si="165"/>
        <v/>
      </c>
      <c r="AM350" s="161">
        <f t="shared" ca="1" si="175"/>
        <v>1</v>
      </c>
      <c r="AN350" s="161" t="str">
        <f t="shared" ca="1" si="166"/>
        <v/>
      </c>
      <c r="AO350" s="161">
        <f t="shared" ca="1" si="174"/>
        <v>1</v>
      </c>
      <c r="AP350" s="161" t="str">
        <f t="shared" ca="1" si="167"/>
        <v/>
      </c>
      <c r="AQ350" s="161">
        <f t="shared" ca="1" si="172"/>
        <v>1</v>
      </c>
      <c r="AR350" s="161" t="str">
        <f t="shared" ca="1" si="168"/>
        <v/>
      </c>
      <c r="AS350" s="161">
        <f t="shared" ca="1" si="169"/>
        <v>1</v>
      </c>
      <c r="AT350" s="159" t="str">
        <f t="shared" ca="1" si="178"/>
        <v/>
      </c>
      <c r="AU350" s="210">
        <f t="shared" ca="1" si="153"/>
        <v>14</v>
      </c>
      <c r="AV350" s="209"/>
      <c r="AW350" s="204">
        <f t="shared" si="170"/>
        <v>2412.1388888888891</v>
      </c>
      <c r="AX350" s="159"/>
      <c r="AZ350" s="159"/>
      <c r="BM350" s="207"/>
      <c r="BN350" s="212"/>
      <c r="BP350" s="209"/>
      <c r="BQ350" s="211"/>
      <c r="BR350" s="211"/>
      <c r="BS350" s="211"/>
      <c r="BT350" s="211"/>
      <c r="BU350" s="211"/>
      <c r="BV350" s="211"/>
      <c r="BW350" s="211"/>
      <c r="BX350" s="211"/>
      <c r="BY350" s="211"/>
      <c r="BZ350" s="211"/>
      <c r="CA350" s="209"/>
      <c r="CB350" s="224"/>
      <c r="CC350" s="204"/>
      <c r="CD350" s="204"/>
      <c r="CE350" s="204"/>
      <c r="CF350" s="211"/>
      <c r="CG350" s="211"/>
      <c r="CI350" s="209"/>
      <c r="CJ350" s="209"/>
      <c r="EH350" s="165"/>
      <c r="EI350" s="165"/>
      <c r="EJ350" s="166"/>
      <c r="EK350" s="209"/>
      <c r="EL350" s="211"/>
      <c r="EM350" s="211"/>
      <c r="EN350" s="211"/>
      <c r="EO350" s="211"/>
      <c r="EP350" s="211"/>
      <c r="ES350" s="165"/>
      <c r="ET350" s="165"/>
      <c r="EU350" s="166"/>
      <c r="EV350" s="209"/>
      <c r="EW350" s="211"/>
      <c r="EX350" s="211"/>
      <c r="EY350" s="211"/>
      <c r="EZ350" s="211"/>
      <c r="FA350" s="211"/>
      <c r="FD350" s="165"/>
      <c r="FE350" s="165"/>
      <c r="FF350" s="166"/>
      <c r="FG350" s="209"/>
      <c r="FH350" s="211"/>
      <c r="FI350" s="211"/>
      <c r="FJ350" s="211"/>
      <c r="FK350" s="211"/>
      <c r="FL350" s="211"/>
    </row>
    <row r="351" spans="9:168">
      <c r="I351" s="221">
        <f t="shared" si="173"/>
        <v>347</v>
      </c>
      <c r="J351" s="159">
        <f>'v-t_chart'!C348</f>
        <v>30.8</v>
      </c>
      <c r="K351" s="204">
        <f t="shared" ca="1" si="151"/>
        <v>90.213200000000001</v>
      </c>
      <c r="L351" s="205" t="b">
        <f>IF('Input&amp;Output'!$C$3=10,phase_chart!C348,IF('Input&amp;Output'!$C$3=21,phase_chart!G348,IF('Input&amp;Output'!$C$3=22,phase_chart!K348,IF('Input&amp;Output'!$C$3=31,phase_chart!O348,IF('Input&amp;Output'!$C$3=32,phase_chart!S348,"")))))</f>
        <v>0</v>
      </c>
      <c r="M351" s="206" t="b">
        <f>IF('Input&amp;Output'!$C$3=10,phase_chart!D348,IF('Input&amp;Output'!$C$3=21,phase_chart!H348,IF('Input&amp;Output'!$C$3=22,phase_chart!L348,IF('Input&amp;Output'!$C$3=31,phase_chart!P348,IF('Input&amp;Output'!$C$3=32,phase_chart!T348,"")))))</f>
        <v>1</v>
      </c>
      <c r="N351" s="205" t="b">
        <f>IF('Input&amp;Output'!$C$3=10,phase_chart!E348,IF('Input&amp;Output'!$C$3=21,phase_chart!I348,IF('Input&amp;Output'!$C$3=22,phase_chart!M348,IF('Input&amp;Output'!$C$3=31,phase_chart!Q348,IF('Input&amp;Output'!$C$3=32,phase_chart!U348,"")))))</f>
        <v>0</v>
      </c>
      <c r="P351" s="159">
        <f ca="1">IF(NOT($J351=0),IF($J351&lt;IF($P350=0,0,VLOOKUP(P350,tbL!$M$37:$Q$43,IF(L351=TRUE,2,4))),IF($J351&gt;=VLOOKUP(P350,tbL!$M$37:$Q$43,IF(L351=TRUE,3,5)),$P350,IF(AND(L350=TRUE,L351=TRUE),$P350,$P350-1)),IF(AND(L351=TRUE,J351=VLOOKUP(P350,tbL!$M$37:$Q$43,IF(L351=TRUE,2,4))),P350,IF($P350+1&gt;$C$12,$C$12,$P350+1))),0)</f>
        <v>1</v>
      </c>
      <c r="Q351" s="159">
        <f t="shared" ca="1" si="154"/>
        <v>1</v>
      </c>
      <c r="R351" s="207">
        <f t="shared" si="176"/>
        <v>0</v>
      </c>
      <c r="S351" s="208"/>
      <c r="T351" s="159">
        <f t="shared" si="171"/>
        <v>0</v>
      </c>
      <c r="U351" s="209" t="str">
        <f ca="1">IF(AND(T351=-1,N351=TRUE),"*",IF(AND(U350="*",N351=TRUE),"*",IF(AND(AND(L351=TRUE,U350="*"),J351&lt;VLOOKUP(V350+1,tbL!$M$38:$O$43,3)),"*","")))</f>
        <v/>
      </c>
      <c r="V351" s="204">
        <f t="shared" ca="1" si="155"/>
        <v>1</v>
      </c>
      <c r="Y351" s="159" t="str">
        <f t="shared" ca="1" si="156"/>
        <v/>
      </c>
      <c r="Z351" s="159" t="str">
        <f t="shared" si="157"/>
        <v/>
      </c>
      <c r="AA351" s="159">
        <f t="shared" ca="1" si="177"/>
        <v>1</v>
      </c>
      <c r="AC351" s="161" t="str">
        <f t="shared" ca="1" si="158"/>
        <v/>
      </c>
      <c r="AD351" s="161">
        <f t="shared" ca="1" si="159"/>
        <v>1</v>
      </c>
      <c r="AE351" s="161" t="str">
        <f t="shared" ca="1" si="150"/>
        <v/>
      </c>
      <c r="AF351" s="161">
        <f t="shared" ca="1" si="160"/>
        <v>1</v>
      </c>
      <c r="AG351" s="161" t="str">
        <f t="shared" ca="1" si="161"/>
        <v/>
      </c>
      <c r="AH351" s="161">
        <f t="shared" ca="1" si="162"/>
        <v>1</v>
      </c>
      <c r="AI351" s="161" t="str">
        <f t="shared" ca="1" si="163"/>
        <v/>
      </c>
      <c r="AJ351" s="161">
        <f t="shared" ca="1" si="164"/>
        <v>1</v>
      </c>
      <c r="AL351" s="161" t="str">
        <f t="shared" ca="1" si="165"/>
        <v/>
      </c>
      <c r="AM351" s="161">
        <f t="shared" ca="1" si="175"/>
        <v>1</v>
      </c>
      <c r="AN351" s="161" t="str">
        <f t="shared" ca="1" si="166"/>
        <v/>
      </c>
      <c r="AO351" s="161">
        <f t="shared" ca="1" si="174"/>
        <v>1</v>
      </c>
      <c r="AP351" s="161" t="str">
        <f t="shared" ca="1" si="167"/>
        <v/>
      </c>
      <c r="AQ351" s="161">
        <f t="shared" ca="1" si="172"/>
        <v>1</v>
      </c>
      <c r="AR351" s="161" t="str">
        <f t="shared" ca="1" si="168"/>
        <v/>
      </c>
      <c r="AS351" s="161">
        <f t="shared" ca="1" si="169"/>
        <v>1</v>
      </c>
      <c r="AT351" s="159" t="str">
        <f t="shared" ca="1" si="178"/>
        <v/>
      </c>
      <c r="AU351" s="210">
        <f t="shared" ca="1" si="153"/>
        <v>14</v>
      </c>
      <c r="AV351" s="209"/>
      <c r="AW351" s="204">
        <f t="shared" si="170"/>
        <v>2420.6944444444448</v>
      </c>
      <c r="AX351" s="159"/>
      <c r="AZ351" s="159"/>
      <c r="BM351" s="207"/>
      <c r="BN351" s="212"/>
      <c r="BP351" s="209"/>
      <c r="BQ351" s="211"/>
      <c r="BR351" s="211"/>
      <c r="BS351" s="211"/>
      <c r="BT351" s="211"/>
      <c r="BU351" s="211"/>
      <c r="BV351" s="211"/>
      <c r="BW351" s="211"/>
      <c r="BX351" s="211"/>
      <c r="BY351" s="211"/>
      <c r="BZ351" s="211"/>
      <c r="CA351" s="209"/>
      <c r="CB351" s="224"/>
      <c r="CC351" s="204"/>
      <c r="CD351" s="204"/>
      <c r="CE351" s="204"/>
      <c r="CF351" s="211"/>
      <c r="CG351" s="211"/>
      <c r="CI351" s="209"/>
      <c r="CJ351" s="209"/>
      <c r="EH351" s="165"/>
      <c r="EI351" s="165"/>
      <c r="EJ351" s="166"/>
      <c r="EK351" s="209"/>
      <c r="EL351" s="211"/>
      <c r="EM351" s="211"/>
      <c r="EN351" s="211"/>
      <c r="EO351" s="211"/>
      <c r="EP351" s="211"/>
      <c r="ES351" s="165"/>
      <c r="ET351" s="165"/>
      <c r="EU351" s="166"/>
      <c r="EV351" s="209"/>
      <c r="EW351" s="211"/>
      <c r="EX351" s="211"/>
      <c r="EY351" s="211"/>
      <c r="EZ351" s="211"/>
      <c r="FA351" s="211"/>
      <c r="FD351" s="165"/>
      <c r="FE351" s="165"/>
      <c r="FF351" s="166"/>
      <c r="FG351" s="209"/>
      <c r="FH351" s="211"/>
      <c r="FI351" s="211"/>
      <c r="FJ351" s="211"/>
      <c r="FK351" s="211"/>
      <c r="FL351" s="211"/>
    </row>
    <row r="352" spans="9:168">
      <c r="I352" s="221">
        <f t="shared" si="173"/>
        <v>348</v>
      </c>
      <c r="J352" s="159">
        <f>'v-t_chart'!C349</f>
        <v>30.8</v>
      </c>
      <c r="K352" s="204">
        <f t="shared" ca="1" si="151"/>
        <v>90.213200000000001</v>
      </c>
      <c r="L352" s="205" t="b">
        <f>IF('Input&amp;Output'!$C$3=10,phase_chart!C349,IF('Input&amp;Output'!$C$3=21,phase_chart!G349,IF('Input&amp;Output'!$C$3=22,phase_chart!K349,IF('Input&amp;Output'!$C$3=31,phase_chart!O349,IF('Input&amp;Output'!$C$3=32,phase_chart!S349,"")))))</f>
        <v>0</v>
      </c>
      <c r="M352" s="206" t="b">
        <f>IF('Input&amp;Output'!$C$3=10,phase_chart!D349,IF('Input&amp;Output'!$C$3=21,phase_chart!H349,IF('Input&amp;Output'!$C$3=22,phase_chart!L349,IF('Input&amp;Output'!$C$3=31,phase_chart!P349,IF('Input&amp;Output'!$C$3=32,phase_chart!T349,"")))))</f>
        <v>1</v>
      </c>
      <c r="N352" s="205" t="b">
        <f>IF('Input&amp;Output'!$C$3=10,phase_chart!E349,IF('Input&amp;Output'!$C$3=21,phase_chart!I349,IF('Input&amp;Output'!$C$3=22,phase_chart!M349,IF('Input&amp;Output'!$C$3=31,phase_chart!Q349,IF('Input&amp;Output'!$C$3=32,phase_chart!U349,"")))))</f>
        <v>0</v>
      </c>
      <c r="P352" s="159">
        <f ca="1">IF(NOT($J352=0),IF($J352&lt;IF($P351=0,0,VLOOKUP(P351,tbL!$M$37:$Q$43,IF(L352=TRUE,2,4))),IF($J352&gt;=VLOOKUP(P351,tbL!$M$37:$Q$43,IF(L352=TRUE,3,5)),$P351,IF(AND(L351=TRUE,L352=TRUE),$P351,$P351-1)),IF(AND(L352=TRUE,J352=VLOOKUP(P351,tbL!$M$37:$Q$43,IF(L352=TRUE,2,4))),P351,IF($P351+1&gt;$C$12,$C$12,$P351+1))),0)</f>
        <v>1</v>
      </c>
      <c r="Q352" s="159">
        <f t="shared" ca="1" si="154"/>
        <v>1</v>
      </c>
      <c r="R352" s="207">
        <f t="shared" si="176"/>
        <v>0</v>
      </c>
      <c r="S352" s="208"/>
      <c r="T352" s="159">
        <f t="shared" si="171"/>
        <v>0</v>
      </c>
      <c r="U352" s="209" t="str">
        <f ca="1">IF(AND(T352=-1,N352=TRUE),"*",IF(AND(U351="*",N352=TRUE),"*",IF(AND(AND(L352=TRUE,U351="*"),J352&lt;VLOOKUP(V351+1,tbL!$M$38:$O$43,3)),"*","")))</f>
        <v/>
      </c>
      <c r="V352" s="204">
        <f t="shared" ca="1" si="155"/>
        <v>1</v>
      </c>
      <c r="Y352" s="159" t="str">
        <f t="shared" ca="1" si="156"/>
        <v/>
      </c>
      <c r="Z352" s="159" t="str">
        <f t="shared" si="157"/>
        <v/>
      </c>
      <c r="AA352" s="159">
        <f t="shared" ca="1" si="177"/>
        <v>1</v>
      </c>
      <c r="AC352" s="161" t="str">
        <f t="shared" ca="1" si="158"/>
        <v/>
      </c>
      <c r="AD352" s="161">
        <f t="shared" ca="1" si="159"/>
        <v>1</v>
      </c>
      <c r="AE352" s="161" t="str">
        <f t="shared" ca="1" si="150"/>
        <v/>
      </c>
      <c r="AF352" s="161">
        <f t="shared" ca="1" si="160"/>
        <v>1</v>
      </c>
      <c r="AG352" s="161" t="str">
        <f t="shared" ca="1" si="161"/>
        <v/>
      </c>
      <c r="AH352" s="161">
        <f t="shared" ca="1" si="162"/>
        <v>1</v>
      </c>
      <c r="AI352" s="161" t="str">
        <f t="shared" ca="1" si="163"/>
        <v/>
      </c>
      <c r="AJ352" s="161">
        <f t="shared" ca="1" si="164"/>
        <v>1</v>
      </c>
      <c r="AL352" s="161" t="str">
        <f t="shared" ca="1" si="165"/>
        <v/>
      </c>
      <c r="AM352" s="161">
        <f t="shared" ca="1" si="175"/>
        <v>1</v>
      </c>
      <c r="AN352" s="161" t="str">
        <f t="shared" ca="1" si="166"/>
        <v/>
      </c>
      <c r="AO352" s="161">
        <f t="shared" ca="1" si="174"/>
        <v>1</v>
      </c>
      <c r="AP352" s="161" t="str">
        <f t="shared" ca="1" si="167"/>
        <v/>
      </c>
      <c r="AQ352" s="161">
        <f t="shared" ca="1" si="172"/>
        <v>1</v>
      </c>
      <c r="AR352" s="161" t="str">
        <f t="shared" ca="1" si="168"/>
        <v/>
      </c>
      <c r="AS352" s="161">
        <f t="shared" ca="1" si="169"/>
        <v>1</v>
      </c>
      <c r="AT352" s="159" t="str">
        <f t="shared" ca="1" si="178"/>
        <v/>
      </c>
      <c r="AU352" s="210">
        <f t="shared" ca="1" si="153"/>
        <v>14</v>
      </c>
      <c r="AV352" s="209"/>
      <c r="AW352" s="204">
        <f t="shared" si="170"/>
        <v>2429.2500000000005</v>
      </c>
      <c r="AX352" s="159"/>
      <c r="AZ352" s="159"/>
      <c r="BM352" s="207"/>
      <c r="BN352" s="212"/>
      <c r="BP352" s="209"/>
      <c r="BQ352" s="211"/>
      <c r="BR352" s="211"/>
      <c r="BS352" s="211"/>
      <c r="BT352" s="211"/>
      <c r="BU352" s="211"/>
      <c r="BV352" s="211"/>
      <c r="BW352" s="211"/>
      <c r="BX352" s="211"/>
      <c r="BY352" s="211"/>
      <c r="BZ352" s="211"/>
      <c r="CA352" s="209"/>
      <c r="CB352" s="224"/>
      <c r="CC352" s="204"/>
      <c r="CD352" s="204"/>
      <c r="CE352" s="204"/>
      <c r="CF352" s="211"/>
      <c r="CG352" s="211"/>
      <c r="CI352" s="209"/>
      <c r="CJ352" s="209"/>
      <c r="EH352" s="165"/>
      <c r="EI352" s="165"/>
      <c r="EJ352" s="166"/>
      <c r="EK352" s="209"/>
      <c r="EL352" s="211"/>
      <c r="EM352" s="211"/>
      <c r="EN352" s="211"/>
      <c r="EO352" s="211"/>
      <c r="EP352" s="211"/>
      <c r="ES352" s="165"/>
      <c r="ET352" s="165"/>
      <c r="EU352" s="166"/>
      <c r="EV352" s="209"/>
      <c r="EW352" s="211"/>
      <c r="EX352" s="211"/>
      <c r="EY352" s="211"/>
      <c r="EZ352" s="211"/>
      <c r="FA352" s="211"/>
      <c r="FD352" s="165"/>
      <c r="FE352" s="165"/>
      <c r="FF352" s="166"/>
      <c r="FG352" s="209"/>
      <c r="FH352" s="211"/>
      <c r="FI352" s="211"/>
      <c r="FJ352" s="211"/>
      <c r="FK352" s="211"/>
      <c r="FL352" s="211"/>
    </row>
    <row r="353" spans="9:168">
      <c r="I353" s="221">
        <f t="shared" si="173"/>
        <v>349</v>
      </c>
      <c r="J353" s="159">
        <f>'v-t_chart'!C350</f>
        <v>30.8</v>
      </c>
      <c r="K353" s="204">
        <f t="shared" ca="1" si="151"/>
        <v>90.213200000000001</v>
      </c>
      <c r="L353" s="205" t="b">
        <f>IF('Input&amp;Output'!$C$3=10,phase_chart!C350,IF('Input&amp;Output'!$C$3=21,phase_chart!G350,IF('Input&amp;Output'!$C$3=22,phase_chart!K350,IF('Input&amp;Output'!$C$3=31,phase_chart!O350,IF('Input&amp;Output'!$C$3=32,phase_chart!S350,"")))))</f>
        <v>0</v>
      </c>
      <c r="M353" s="206" t="b">
        <f>IF('Input&amp;Output'!$C$3=10,phase_chart!D350,IF('Input&amp;Output'!$C$3=21,phase_chart!H350,IF('Input&amp;Output'!$C$3=22,phase_chart!L350,IF('Input&amp;Output'!$C$3=31,phase_chart!P350,IF('Input&amp;Output'!$C$3=32,phase_chart!T350,"")))))</f>
        <v>1</v>
      </c>
      <c r="N353" s="205" t="b">
        <f>IF('Input&amp;Output'!$C$3=10,phase_chart!E350,IF('Input&amp;Output'!$C$3=21,phase_chart!I350,IF('Input&amp;Output'!$C$3=22,phase_chart!M350,IF('Input&amp;Output'!$C$3=31,phase_chart!Q350,IF('Input&amp;Output'!$C$3=32,phase_chart!U350,"")))))</f>
        <v>0</v>
      </c>
      <c r="P353" s="159">
        <f ca="1">IF(NOT($J353=0),IF($J353&lt;IF($P352=0,0,VLOOKUP(P352,tbL!$M$37:$Q$43,IF(L353=TRUE,2,4))),IF($J353&gt;=VLOOKUP(P352,tbL!$M$37:$Q$43,IF(L353=TRUE,3,5)),$P352,IF(AND(L352=TRUE,L353=TRUE),$P352,$P352-1)),IF(AND(L353=TRUE,J353=VLOOKUP(P352,tbL!$M$37:$Q$43,IF(L353=TRUE,2,4))),P352,IF($P352+1&gt;$C$12,$C$12,$P352+1))),0)</f>
        <v>1</v>
      </c>
      <c r="Q353" s="159">
        <f t="shared" ca="1" si="154"/>
        <v>1</v>
      </c>
      <c r="R353" s="207">
        <f t="shared" si="176"/>
        <v>0</v>
      </c>
      <c r="S353" s="208"/>
      <c r="T353" s="159">
        <f t="shared" si="171"/>
        <v>0</v>
      </c>
      <c r="U353" s="209" t="str">
        <f ca="1">IF(AND(T353=-1,N353=TRUE),"*",IF(AND(U352="*",N353=TRUE),"*",IF(AND(AND(L353=TRUE,U352="*"),J353&lt;VLOOKUP(V352+1,tbL!$M$38:$O$43,3)),"*","")))</f>
        <v/>
      </c>
      <c r="V353" s="204">
        <f t="shared" ca="1" si="155"/>
        <v>1</v>
      </c>
      <c r="Y353" s="159" t="str">
        <f t="shared" ca="1" si="156"/>
        <v/>
      </c>
      <c r="Z353" s="159" t="str">
        <f t="shared" si="157"/>
        <v/>
      </c>
      <c r="AA353" s="159">
        <f t="shared" ca="1" si="177"/>
        <v>1</v>
      </c>
      <c r="AC353" s="161" t="str">
        <f t="shared" ca="1" si="158"/>
        <v/>
      </c>
      <c r="AD353" s="161">
        <f t="shared" ca="1" si="159"/>
        <v>1</v>
      </c>
      <c r="AE353" s="161" t="str">
        <f t="shared" ca="1" si="150"/>
        <v/>
      </c>
      <c r="AF353" s="161">
        <f t="shared" ca="1" si="160"/>
        <v>1</v>
      </c>
      <c r="AG353" s="161" t="str">
        <f t="shared" ca="1" si="161"/>
        <v/>
      </c>
      <c r="AH353" s="161">
        <f t="shared" ca="1" si="162"/>
        <v>1</v>
      </c>
      <c r="AI353" s="161" t="str">
        <f t="shared" ca="1" si="163"/>
        <v/>
      </c>
      <c r="AJ353" s="161">
        <f t="shared" ca="1" si="164"/>
        <v>1</v>
      </c>
      <c r="AL353" s="161" t="str">
        <f t="shared" ca="1" si="165"/>
        <v/>
      </c>
      <c r="AM353" s="161">
        <f t="shared" ca="1" si="175"/>
        <v>1</v>
      </c>
      <c r="AN353" s="161" t="str">
        <f t="shared" ca="1" si="166"/>
        <v/>
      </c>
      <c r="AO353" s="161">
        <f t="shared" ca="1" si="174"/>
        <v>1</v>
      </c>
      <c r="AP353" s="161" t="str">
        <f t="shared" ca="1" si="167"/>
        <v/>
      </c>
      <c r="AQ353" s="161">
        <f t="shared" ca="1" si="172"/>
        <v>1</v>
      </c>
      <c r="AR353" s="161" t="str">
        <f t="shared" ca="1" si="168"/>
        <v/>
      </c>
      <c r="AS353" s="161">
        <f t="shared" ca="1" si="169"/>
        <v>1</v>
      </c>
      <c r="AT353" s="159" t="str">
        <f t="shared" ca="1" si="178"/>
        <v/>
      </c>
      <c r="AU353" s="210">
        <f t="shared" ca="1" si="153"/>
        <v>14</v>
      </c>
      <c r="AV353" s="209"/>
      <c r="AW353" s="204">
        <f t="shared" si="170"/>
        <v>2437.8055555555561</v>
      </c>
      <c r="AX353" s="159"/>
      <c r="AZ353" s="159"/>
      <c r="BM353" s="207"/>
      <c r="BN353" s="212"/>
      <c r="BP353" s="209"/>
      <c r="BQ353" s="211"/>
      <c r="BR353" s="211"/>
      <c r="BS353" s="211"/>
      <c r="BT353" s="211"/>
      <c r="BU353" s="211"/>
      <c r="BV353" s="211"/>
      <c r="BW353" s="211"/>
      <c r="BX353" s="211"/>
      <c r="BY353" s="211"/>
      <c r="BZ353" s="211"/>
      <c r="CA353" s="209"/>
      <c r="CB353" s="224"/>
      <c r="CC353" s="204"/>
      <c r="CD353" s="204"/>
      <c r="CE353" s="204"/>
      <c r="CF353" s="211"/>
      <c r="CG353" s="211"/>
      <c r="CI353" s="209"/>
      <c r="CJ353" s="209"/>
      <c r="EH353" s="165"/>
      <c r="EI353" s="165"/>
      <c r="EJ353" s="166"/>
      <c r="EK353" s="209"/>
      <c r="EL353" s="211"/>
      <c r="EM353" s="211"/>
      <c r="EN353" s="211"/>
      <c r="EO353" s="211"/>
      <c r="EP353" s="211"/>
      <c r="ES353" s="165"/>
      <c r="ET353" s="165"/>
      <c r="EU353" s="166"/>
      <c r="EV353" s="209"/>
      <c r="EW353" s="211"/>
      <c r="EX353" s="211"/>
      <c r="EY353" s="211"/>
      <c r="EZ353" s="211"/>
      <c r="FA353" s="211"/>
      <c r="FD353" s="165"/>
      <c r="FE353" s="165"/>
      <c r="FF353" s="166"/>
      <c r="FG353" s="209"/>
      <c r="FH353" s="211"/>
      <c r="FI353" s="211"/>
      <c r="FJ353" s="211"/>
      <c r="FK353" s="211"/>
      <c r="FL353" s="211"/>
    </row>
    <row r="354" spans="9:168">
      <c r="I354" s="221">
        <f t="shared" si="173"/>
        <v>350</v>
      </c>
      <c r="J354" s="159">
        <f>'v-t_chart'!C351</f>
        <v>30.8</v>
      </c>
      <c r="K354" s="204">
        <f t="shared" ca="1" si="151"/>
        <v>90.213200000000001</v>
      </c>
      <c r="L354" s="205" t="b">
        <f>IF('Input&amp;Output'!$C$3=10,phase_chart!C351,IF('Input&amp;Output'!$C$3=21,phase_chart!G351,IF('Input&amp;Output'!$C$3=22,phase_chart!K351,IF('Input&amp;Output'!$C$3=31,phase_chart!O351,IF('Input&amp;Output'!$C$3=32,phase_chart!S351,"")))))</f>
        <v>0</v>
      </c>
      <c r="M354" s="206" t="b">
        <f>IF('Input&amp;Output'!$C$3=10,phase_chart!D351,IF('Input&amp;Output'!$C$3=21,phase_chart!H351,IF('Input&amp;Output'!$C$3=22,phase_chart!L351,IF('Input&amp;Output'!$C$3=31,phase_chart!P351,IF('Input&amp;Output'!$C$3=32,phase_chart!T351,"")))))</f>
        <v>1</v>
      </c>
      <c r="N354" s="205" t="b">
        <f>IF('Input&amp;Output'!$C$3=10,phase_chart!E351,IF('Input&amp;Output'!$C$3=21,phase_chart!I351,IF('Input&amp;Output'!$C$3=22,phase_chart!M351,IF('Input&amp;Output'!$C$3=31,phase_chart!Q351,IF('Input&amp;Output'!$C$3=32,phase_chart!U351,"")))))</f>
        <v>0</v>
      </c>
      <c r="P354" s="159">
        <f ca="1">IF(NOT($J354=0),IF($J354&lt;IF($P353=0,0,VLOOKUP(P353,tbL!$M$37:$Q$43,IF(L354=TRUE,2,4))),IF($J354&gt;=VLOOKUP(P353,tbL!$M$37:$Q$43,IF(L354=TRUE,3,5)),$P353,IF(AND(L353=TRUE,L354=TRUE),$P353,$P353-1)),IF(AND(L354=TRUE,J354=VLOOKUP(P353,tbL!$M$37:$Q$43,IF(L354=TRUE,2,4))),P353,IF($P353+1&gt;$C$12,$C$12,$P353+1))),0)</f>
        <v>1</v>
      </c>
      <c r="Q354" s="159">
        <f t="shared" ca="1" si="154"/>
        <v>1</v>
      </c>
      <c r="R354" s="207">
        <f t="shared" si="176"/>
        <v>0</v>
      </c>
      <c r="S354" s="208"/>
      <c r="T354" s="159">
        <f t="shared" si="171"/>
        <v>0</v>
      </c>
      <c r="U354" s="209" t="str">
        <f ca="1">IF(AND(T354=-1,N354=TRUE),"*",IF(AND(U353="*",N354=TRUE),"*",IF(AND(AND(L354=TRUE,U353="*"),J354&lt;VLOOKUP(V353+1,tbL!$M$38:$O$43,3)),"*","")))</f>
        <v/>
      </c>
      <c r="V354" s="204">
        <f t="shared" ca="1" si="155"/>
        <v>1</v>
      </c>
      <c r="Y354" s="159" t="str">
        <f t="shared" ca="1" si="156"/>
        <v/>
      </c>
      <c r="Z354" s="159" t="str">
        <f t="shared" si="157"/>
        <v/>
      </c>
      <c r="AA354" s="159">
        <f t="shared" ca="1" si="177"/>
        <v>1</v>
      </c>
      <c r="AC354" s="161" t="str">
        <f t="shared" ca="1" si="158"/>
        <v/>
      </c>
      <c r="AD354" s="161">
        <f t="shared" ca="1" si="159"/>
        <v>1</v>
      </c>
      <c r="AE354" s="161" t="str">
        <f t="shared" ca="1" si="150"/>
        <v/>
      </c>
      <c r="AF354" s="161">
        <f t="shared" ca="1" si="160"/>
        <v>1</v>
      </c>
      <c r="AG354" s="161" t="str">
        <f t="shared" ca="1" si="161"/>
        <v/>
      </c>
      <c r="AH354" s="161">
        <f t="shared" ca="1" si="162"/>
        <v>1</v>
      </c>
      <c r="AI354" s="161" t="str">
        <f t="shared" ca="1" si="163"/>
        <v/>
      </c>
      <c r="AJ354" s="161">
        <f t="shared" ca="1" si="164"/>
        <v>1</v>
      </c>
      <c r="AL354" s="161" t="str">
        <f t="shared" ca="1" si="165"/>
        <v/>
      </c>
      <c r="AM354" s="161">
        <f t="shared" ca="1" si="175"/>
        <v>1</v>
      </c>
      <c r="AN354" s="161" t="str">
        <f t="shared" ca="1" si="166"/>
        <v/>
      </c>
      <c r="AO354" s="161">
        <f t="shared" ca="1" si="174"/>
        <v>1</v>
      </c>
      <c r="AP354" s="161" t="str">
        <f t="shared" ca="1" si="167"/>
        <v/>
      </c>
      <c r="AQ354" s="161">
        <f t="shared" ca="1" si="172"/>
        <v>1</v>
      </c>
      <c r="AR354" s="161" t="str">
        <f t="shared" ca="1" si="168"/>
        <v/>
      </c>
      <c r="AS354" s="161">
        <f t="shared" ca="1" si="169"/>
        <v>1</v>
      </c>
      <c r="AT354" s="159" t="str">
        <f t="shared" ca="1" si="178"/>
        <v/>
      </c>
      <c r="AU354" s="210">
        <f t="shared" ca="1" si="153"/>
        <v>14</v>
      </c>
      <c r="AV354" s="209"/>
      <c r="AW354" s="204">
        <f t="shared" si="170"/>
        <v>2446.3611111111118</v>
      </c>
      <c r="AX354" s="159"/>
      <c r="AZ354" s="159"/>
      <c r="BM354" s="207"/>
      <c r="BN354" s="212"/>
      <c r="BP354" s="209"/>
      <c r="BQ354" s="211"/>
      <c r="BR354" s="211"/>
      <c r="BS354" s="211"/>
      <c r="BT354" s="211"/>
      <c r="BU354" s="211"/>
      <c r="BV354" s="211"/>
      <c r="BW354" s="211"/>
      <c r="BX354" s="211"/>
      <c r="BY354" s="211"/>
      <c r="BZ354" s="211"/>
      <c r="CA354" s="209"/>
      <c r="CB354" s="224"/>
      <c r="CC354" s="204"/>
      <c r="CD354" s="204"/>
      <c r="CE354" s="204"/>
      <c r="CF354" s="211"/>
      <c r="CG354" s="211"/>
      <c r="CI354" s="209"/>
      <c r="CJ354" s="209"/>
      <c r="EH354" s="165"/>
      <c r="EI354" s="165"/>
      <c r="EJ354" s="166"/>
      <c r="EK354" s="209"/>
      <c r="EL354" s="211"/>
      <c r="EM354" s="211"/>
      <c r="EN354" s="211"/>
      <c r="EO354" s="211"/>
      <c r="EP354" s="211"/>
      <c r="ES354" s="165"/>
      <c r="ET354" s="165"/>
      <c r="EU354" s="166"/>
      <c r="EV354" s="209"/>
      <c r="EW354" s="211"/>
      <c r="EX354" s="211"/>
      <c r="EY354" s="211"/>
      <c r="EZ354" s="211"/>
      <c r="FA354" s="211"/>
      <c r="FD354" s="165"/>
      <c r="FE354" s="165"/>
      <c r="FF354" s="166"/>
      <c r="FG354" s="209"/>
      <c r="FH354" s="211"/>
      <c r="FI354" s="211"/>
      <c r="FJ354" s="211"/>
      <c r="FK354" s="211"/>
      <c r="FL354" s="211"/>
    </row>
    <row r="355" spans="9:168">
      <c r="I355" s="221">
        <f t="shared" si="173"/>
        <v>351</v>
      </c>
      <c r="J355" s="159">
        <f>'v-t_chart'!C352</f>
        <v>30.8</v>
      </c>
      <c r="K355" s="204">
        <f t="shared" ca="1" si="151"/>
        <v>90.213200000000001</v>
      </c>
      <c r="L355" s="205" t="b">
        <f>IF('Input&amp;Output'!$C$3=10,phase_chart!C352,IF('Input&amp;Output'!$C$3=21,phase_chart!G352,IF('Input&amp;Output'!$C$3=22,phase_chart!K352,IF('Input&amp;Output'!$C$3=31,phase_chart!O352,IF('Input&amp;Output'!$C$3=32,phase_chart!S352,"")))))</f>
        <v>0</v>
      </c>
      <c r="M355" s="206" t="b">
        <f>IF('Input&amp;Output'!$C$3=10,phase_chart!D352,IF('Input&amp;Output'!$C$3=21,phase_chart!H352,IF('Input&amp;Output'!$C$3=22,phase_chart!L352,IF('Input&amp;Output'!$C$3=31,phase_chart!P352,IF('Input&amp;Output'!$C$3=32,phase_chart!T352,"")))))</f>
        <v>1</v>
      </c>
      <c r="N355" s="205" t="b">
        <f>IF('Input&amp;Output'!$C$3=10,phase_chart!E352,IF('Input&amp;Output'!$C$3=21,phase_chart!I352,IF('Input&amp;Output'!$C$3=22,phase_chart!M352,IF('Input&amp;Output'!$C$3=31,phase_chart!Q352,IF('Input&amp;Output'!$C$3=32,phase_chart!U352,"")))))</f>
        <v>0</v>
      </c>
      <c r="P355" s="159">
        <f ca="1">IF(NOT($J355=0),IF($J355&lt;IF($P354=0,0,VLOOKUP(P354,tbL!$M$37:$Q$43,IF(L355=TRUE,2,4))),IF($J355&gt;=VLOOKUP(P354,tbL!$M$37:$Q$43,IF(L355=TRUE,3,5)),$P354,IF(AND(L354=TRUE,L355=TRUE),$P354,$P354-1)),IF(AND(L355=TRUE,J355=VLOOKUP(P354,tbL!$M$37:$Q$43,IF(L355=TRUE,2,4))),P354,IF($P354+1&gt;$C$12,$C$12,$P354+1))),0)</f>
        <v>1</v>
      </c>
      <c r="Q355" s="159">
        <f t="shared" ca="1" si="154"/>
        <v>1</v>
      </c>
      <c r="R355" s="207">
        <f t="shared" si="176"/>
        <v>0</v>
      </c>
      <c r="S355" s="208"/>
      <c r="T355" s="159">
        <f t="shared" si="171"/>
        <v>0</v>
      </c>
      <c r="U355" s="209" t="str">
        <f ca="1">IF(AND(T355=-1,N355=TRUE),"*",IF(AND(U354="*",N355=TRUE),"*",IF(AND(AND(L355=TRUE,U354="*"),J355&lt;VLOOKUP(V354+1,tbL!$M$38:$O$43,3)),"*","")))</f>
        <v/>
      </c>
      <c r="V355" s="204">
        <f t="shared" ca="1" si="155"/>
        <v>1</v>
      </c>
      <c r="Y355" s="159" t="str">
        <f t="shared" ca="1" si="156"/>
        <v/>
      </c>
      <c r="Z355" s="159" t="str">
        <f t="shared" si="157"/>
        <v/>
      </c>
      <c r="AA355" s="159">
        <f t="shared" ca="1" si="177"/>
        <v>1</v>
      </c>
      <c r="AC355" s="161" t="str">
        <f t="shared" ca="1" si="158"/>
        <v/>
      </c>
      <c r="AD355" s="161">
        <f t="shared" ca="1" si="159"/>
        <v>1</v>
      </c>
      <c r="AE355" s="161" t="str">
        <f t="shared" ca="1" si="150"/>
        <v/>
      </c>
      <c r="AF355" s="161">
        <f t="shared" ca="1" si="160"/>
        <v>1</v>
      </c>
      <c r="AG355" s="161" t="str">
        <f t="shared" ca="1" si="161"/>
        <v/>
      </c>
      <c r="AH355" s="161">
        <f t="shared" ca="1" si="162"/>
        <v>1</v>
      </c>
      <c r="AI355" s="161" t="str">
        <f t="shared" ca="1" si="163"/>
        <v/>
      </c>
      <c r="AJ355" s="161">
        <f t="shared" ca="1" si="164"/>
        <v>1</v>
      </c>
      <c r="AL355" s="161" t="str">
        <f t="shared" ca="1" si="165"/>
        <v/>
      </c>
      <c r="AM355" s="161">
        <f t="shared" ca="1" si="175"/>
        <v>1</v>
      </c>
      <c r="AN355" s="161" t="str">
        <f t="shared" ca="1" si="166"/>
        <v/>
      </c>
      <c r="AO355" s="161">
        <f t="shared" ca="1" si="174"/>
        <v>1</v>
      </c>
      <c r="AP355" s="161" t="str">
        <f t="shared" ca="1" si="167"/>
        <v/>
      </c>
      <c r="AQ355" s="161">
        <f t="shared" ca="1" si="172"/>
        <v>1</v>
      </c>
      <c r="AR355" s="161" t="str">
        <f t="shared" ca="1" si="168"/>
        <v/>
      </c>
      <c r="AS355" s="161">
        <f t="shared" ca="1" si="169"/>
        <v>1</v>
      </c>
      <c r="AT355" s="159" t="str">
        <f t="shared" ca="1" si="178"/>
        <v/>
      </c>
      <c r="AU355" s="210">
        <f t="shared" ca="1" si="153"/>
        <v>14</v>
      </c>
      <c r="AV355" s="209"/>
      <c r="AW355" s="204">
        <f t="shared" si="170"/>
        <v>2454.9166666666674</v>
      </c>
      <c r="AX355" s="159"/>
      <c r="AZ355" s="159"/>
      <c r="BM355" s="207"/>
      <c r="BN355" s="212"/>
      <c r="BP355" s="209"/>
      <c r="BQ355" s="211"/>
      <c r="BR355" s="211"/>
      <c r="BS355" s="211"/>
      <c r="BT355" s="211"/>
      <c r="BU355" s="211"/>
      <c r="BV355" s="211"/>
      <c r="BW355" s="211"/>
      <c r="BX355" s="211"/>
      <c r="BY355" s="211"/>
      <c r="BZ355" s="211"/>
      <c r="CA355" s="209"/>
      <c r="CB355" s="224"/>
      <c r="CC355" s="204"/>
      <c r="CD355" s="204"/>
      <c r="CE355" s="204"/>
      <c r="CF355" s="211"/>
      <c r="CG355" s="211"/>
      <c r="CI355" s="209"/>
      <c r="CJ355" s="209"/>
      <c r="EH355" s="165"/>
      <c r="EI355" s="165"/>
      <c r="EJ355" s="166"/>
      <c r="EK355" s="209"/>
      <c r="EL355" s="211"/>
      <c r="EM355" s="211"/>
      <c r="EN355" s="211"/>
      <c r="EO355" s="211"/>
      <c r="EP355" s="211"/>
      <c r="ES355" s="165"/>
      <c r="ET355" s="165"/>
      <c r="EU355" s="166"/>
      <c r="EV355" s="209"/>
      <c r="EW355" s="211"/>
      <c r="EX355" s="211"/>
      <c r="EY355" s="211"/>
      <c r="EZ355" s="211"/>
      <c r="FA355" s="211"/>
      <c r="FD355" s="165"/>
      <c r="FE355" s="165"/>
      <c r="FF355" s="166"/>
      <c r="FG355" s="209"/>
      <c r="FH355" s="211"/>
      <c r="FI355" s="211"/>
      <c r="FJ355" s="211"/>
      <c r="FK355" s="211"/>
      <c r="FL355" s="211"/>
    </row>
    <row r="356" spans="9:168">
      <c r="I356" s="221">
        <f t="shared" si="173"/>
        <v>352</v>
      </c>
      <c r="J356" s="159">
        <f>'v-t_chart'!C353</f>
        <v>30.8</v>
      </c>
      <c r="K356" s="204">
        <f t="shared" ca="1" si="151"/>
        <v>90.213200000000001</v>
      </c>
      <c r="L356" s="205" t="b">
        <f>IF('Input&amp;Output'!$C$3=10,phase_chart!C353,IF('Input&amp;Output'!$C$3=21,phase_chart!G353,IF('Input&amp;Output'!$C$3=22,phase_chart!K353,IF('Input&amp;Output'!$C$3=31,phase_chart!O353,IF('Input&amp;Output'!$C$3=32,phase_chart!S353,"")))))</f>
        <v>0</v>
      </c>
      <c r="M356" s="206" t="b">
        <f>IF('Input&amp;Output'!$C$3=10,phase_chart!D353,IF('Input&amp;Output'!$C$3=21,phase_chart!H353,IF('Input&amp;Output'!$C$3=22,phase_chart!L353,IF('Input&amp;Output'!$C$3=31,phase_chart!P353,IF('Input&amp;Output'!$C$3=32,phase_chart!T353,"")))))</f>
        <v>1</v>
      </c>
      <c r="N356" s="205" t="b">
        <f>IF('Input&amp;Output'!$C$3=10,phase_chart!E353,IF('Input&amp;Output'!$C$3=21,phase_chart!I353,IF('Input&amp;Output'!$C$3=22,phase_chart!M353,IF('Input&amp;Output'!$C$3=31,phase_chart!Q353,IF('Input&amp;Output'!$C$3=32,phase_chart!U353,"")))))</f>
        <v>0</v>
      </c>
      <c r="P356" s="159">
        <f ca="1">IF(NOT($J356=0),IF($J356&lt;IF($P355=0,0,VLOOKUP(P355,tbL!$M$37:$Q$43,IF(L356=TRUE,2,4))),IF($J356&gt;=VLOOKUP(P355,tbL!$M$37:$Q$43,IF(L356=TRUE,3,5)),$P355,IF(AND(L355=TRUE,L356=TRUE),$P355,$P355-1)),IF(AND(L356=TRUE,J356=VLOOKUP(P355,tbL!$M$37:$Q$43,IF(L356=TRUE,2,4))),P355,IF($P355+1&gt;$C$12,$C$12,$P355+1))),0)</f>
        <v>1</v>
      </c>
      <c r="Q356" s="159">
        <f t="shared" ca="1" si="154"/>
        <v>1</v>
      </c>
      <c r="R356" s="207">
        <f t="shared" si="176"/>
        <v>0</v>
      </c>
      <c r="S356" s="208"/>
      <c r="T356" s="159">
        <f t="shared" si="171"/>
        <v>0</v>
      </c>
      <c r="U356" s="209" t="str">
        <f ca="1">IF(AND(T356=-1,N356=TRUE),"*",IF(AND(U355="*",N356=TRUE),"*",IF(AND(AND(L356=TRUE,U355="*"),J356&lt;VLOOKUP(V355+1,tbL!$M$38:$O$43,3)),"*","")))</f>
        <v/>
      </c>
      <c r="V356" s="204">
        <f t="shared" ca="1" si="155"/>
        <v>1</v>
      </c>
      <c r="Y356" s="159" t="str">
        <f t="shared" ca="1" si="156"/>
        <v/>
      </c>
      <c r="Z356" s="159" t="str">
        <f t="shared" si="157"/>
        <v/>
      </c>
      <c r="AA356" s="159">
        <f t="shared" ca="1" si="177"/>
        <v>1</v>
      </c>
      <c r="AC356" s="161" t="str">
        <f t="shared" ca="1" si="158"/>
        <v/>
      </c>
      <c r="AD356" s="161">
        <f t="shared" ca="1" si="159"/>
        <v>1</v>
      </c>
      <c r="AE356" s="161" t="str">
        <f t="shared" ca="1" si="150"/>
        <v/>
      </c>
      <c r="AF356" s="161">
        <f t="shared" ca="1" si="160"/>
        <v>1</v>
      </c>
      <c r="AG356" s="161" t="str">
        <f t="shared" ca="1" si="161"/>
        <v/>
      </c>
      <c r="AH356" s="161">
        <f t="shared" ca="1" si="162"/>
        <v>1</v>
      </c>
      <c r="AI356" s="161" t="str">
        <f t="shared" ca="1" si="163"/>
        <v/>
      </c>
      <c r="AJ356" s="161">
        <f t="shared" ca="1" si="164"/>
        <v>1</v>
      </c>
      <c r="AL356" s="161" t="str">
        <f t="shared" ca="1" si="165"/>
        <v/>
      </c>
      <c r="AM356" s="161">
        <f t="shared" ca="1" si="175"/>
        <v>1</v>
      </c>
      <c r="AN356" s="161" t="str">
        <f t="shared" ca="1" si="166"/>
        <v/>
      </c>
      <c r="AO356" s="161">
        <f t="shared" ca="1" si="174"/>
        <v>1</v>
      </c>
      <c r="AP356" s="161" t="str">
        <f t="shared" ca="1" si="167"/>
        <v/>
      </c>
      <c r="AQ356" s="161">
        <f t="shared" ca="1" si="172"/>
        <v>1</v>
      </c>
      <c r="AR356" s="161" t="str">
        <f t="shared" ca="1" si="168"/>
        <v/>
      </c>
      <c r="AS356" s="161">
        <f t="shared" ca="1" si="169"/>
        <v>1</v>
      </c>
      <c r="AT356" s="159" t="str">
        <f t="shared" ca="1" si="178"/>
        <v/>
      </c>
      <c r="AU356" s="210">
        <f t="shared" ca="1" si="153"/>
        <v>14</v>
      </c>
      <c r="AV356" s="209"/>
      <c r="AW356" s="204">
        <f t="shared" si="170"/>
        <v>2463.4722222222231</v>
      </c>
      <c r="AX356" s="159"/>
      <c r="AZ356" s="159"/>
      <c r="BM356" s="207"/>
      <c r="BN356" s="212"/>
      <c r="BP356" s="209"/>
      <c r="BQ356" s="211"/>
      <c r="BR356" s="211"/>
      <c r="BS356" s="211"/>
      <c r="BT356" s="211"/>
      <c r="BU356" s="211"/>
      <c r="BV356" s="211"/>
      <c r="BW356" s="211"/>
      <c r="BX356" s="211"/>
      <c r="BY356" s="211"/>
      <c r="BZ356" s="211"/>
      <c r="CA356" s="209"/>
      <c r="CB356" s="224"/>
      <c r="CC356" s="204"/>
      <c r="CD356" s="204"/>
      <c r="CE356" s="204"/>
      <c r="CF356" s="211"/>
      <c r="CG356" s="211"/>
      <c r="CI356" s="209"/>
      <c r="CJ356" s="209"/>
      <c r="EH356" s="165"/>
      <c r="EI356" s="165"/>
      <c r="EJ356" s="166"/>
      <c r="EK356" s="209"/>
      <c r="EL356" s="211"/>
      <c r="EM356" s="211"/>
      <c r="EN356" s="211"/>
      <c r="EO356" s="211"/>
      <c r="EP356" s="211"/>
      <c r="ES356" s="165"/>
      <c r="ET356" s="165"/>
      <c r="EU356" s="166"/>
      <c r="EV356" s="209"/>
      <c r="EW356" s="211"/>
      <c r="EX356" s="211"/>
      <c r="EY356" s="211"/>
      <c r="EZ356" s="211"/>
      <c r="FA356" s="211"/>
      <c r="FD356" s="165"/>
      <c r="FE356" s="165"/>
      <c r="FF356" s="166"/>
      <c r="FG356" s="209"/>
      <c r="FH356" s="211"/>
      <c r="FI356" s="211"/>
      <c r="FJ356" s="211"/>
      <c r="FK356" s="211"/>
      <c r="FL356" s="211"/>
    </row>
    <row r="357" spans="9:168">
      <c r="I357" s="221">
        <f t="shared" si="173"/>
        <v>353</v>
      </c>
      <c r="J357" s="159">
        <f>'v-t_chart'!C354</f>
        <v>30.8</v>
      </c>
      <c r="K357" s="204">
        <f t="shared" ca="1" si="151"/>
        <v>90.213200000000001</v>
      </c>
      <c r="L357" s="205" t="b">
        <f>IF('Input&amp;Output'!$C$3=10,phase_chart!C354,IF('Input&amp;Output'!$C$3=21,phase_chart!G354,IF('Input&amp;Output'!$C$3=22,phase_chart!K354,IF('Input&amp;Output'!$C$3=31,phase_chart!O354,IF('Input&amp;Output'!$C$3=32,phase_chart!S354,"")))))</f>
        <v>0</v>
      </c>
      <c r="M357" s="206" t="b">
        <f>IF('Input&amp;Output'!$C$3=10,phase_chart!D354,IF('Input&amp;Output'!$C$3=21,phase_chart!H354,IF('Input&amp;Output'!$C$3=22,phase_chart!L354,IF('Input&amp;Output'!$C$3=31,phase_chart!P354,IF('Input&amp;Output'!$C$3=32,phase_chart!T354,"")))))</f>
        <v>1</v>
      </c>
      <c r="N357" s="205" t="b">
        <f>IF('Input&amp;Output'!$C$3=10,phase_chart!E354,IF('Input&amp;Output'!$C$3=21,phase_chart!I354,IF('Input&amp;Output'!$C$3=22,phase_chart!M354,IF('Input&amp;Output'!$C$3=31,phase_chart!Q354,IF('Input&amp;Output'!$C$3=32,phase_chart!U354,"")))))</f>
        <v>0</v>
      </c>
      <c r="P357" s="159">
        <f ca="1">IF(NOT($J357=0),IF($J357&lt;IF($P356=0,0,VLOOKUP(P356,tbL!$M$37:$Q$43,IF(L357=TRUE,2,4))),IF($J357&gt;=VLOOKUP(P356,tbL!$M$37:$Q$43,IF(L357=TRUE,3,5)),$P356,IF(AND(L356=TRUE,L357=TRUE),$P356,$P356-1)),IF(AND(L357=TRUE,J357=VLOOKUP(P356,tbL!$M$37:$Q$43,IF(L357=TRUE,2,4))),P356,IF($P356+1&gt;$C$12,$C$12,$P356+1))),0)</f>
        <v>1</v>
      </c>
      <c r="Q357" s="159">
        <f t="shared" ca="1" si="154"/>
        <v>1</v>
      </c>
      <c r="R357" s="207">
        <f t="shared" si="176"/>
        <v>0</v>
      </c>
      <c r="S357" s="208"/>
      <c r="T357" s="159">
        <f t="shared" si="171"/>
        <v>0</v>
      </c>
      <c r="U357" s="209" t="str">
        <f ca="1">IF(AND(T357=-1,N357=TRUE),"*",IF(AND(U356="*",N357=TRUE),"*",IF(AND(AND(L357=TRUE,U356="*"),J357&lt;VLOOKUP(V356+1,tbL!$M$38:$O$43,3)),"*","")))</f>
        <v/>
      </c>
      <c r="V357" s="204">
        <f t="shared" ca="1" si="155"/>
        <v>1</v>
      </c>
      <c r="Y357" s="159" t="str">
        <f t="shared" ca="1" si="156"/>
        <v/>
      </c>
      <c r="Z357" s="159" t="str">
        <f t="shared" si="157"/>
        <v/>
      </c>
      <c r="AA357" s="159">
        <f t="shared" ca="1" si="177"/>
        <v>1</v>
      </c>
      <c r="AC357" s="161" t="str">
        <f t="shared" ca="1" si="158"/>
        <v/>
      </c>
      <c r="AD357" s="161">
        <f t="shared" ca="1" si="159"/>
        <v>1</v>
      </c>
      <c r="AE357" s="161" t="str">
        <f t="shared" ref="AE357:AE420" ca="1" si="179">IF(OR(OR($AT357=-1,$R357=1),AD357=0),"",IF(AND(AND(AD356=AD359,AD357&lt;&gt;AD356),AD357=AD358),IF(AE355="*","","*"),""))</f>
        <v/>
      </c>
      <c r="AF357" s="161">
        <f t="shared" ca="1" si="160"/>
        <v>1</v>
      </c>
      <c r="AG357" s="161" t="str">
        <f t="shared" ca="1" si="161"/>
        <v/>
      </c>
      <c r="AH357" s="161">
        <f t="shared" ca="1" si="162"/>
        <v>1</v>
      </c>
      <c r="AI357" s="161" t="str">
        <f t="shared" ca="1" si="163"/>
        <v/>
      </c>
      <c r="AJ357" s="161">
        <f t="shared" ca="1" si="164"/>
        <v>1</v>
      </c>
      <c r="AL357" s="161" t="str">
        <f t="shared" ca="1" si="165"/>
        <v/>
      </c>
      <c r="AM357" s="161">
        <f t="shared" ca="1" si="175"/>
        <v>1</v>
      </c>
      <c r="AN357" s="161" t="str">
        <f t="shared" ca="1" si="166"/>
        <v/>
      </c>
      <c r="AO357" s="161">
        <f t="shared" ca="1" si="174"/>
        <v>1</v>
      </c>
      <c r="AP357" s="161" t="str">
        <f t="shared" ca="1" si="167"/>
        <v/>
      </c>
      <c r="AQ357" s="161">
        <f t="shared" ca="1" si="172"/>
        <v>1</v>
      </c>
      <c r="AR357" s="161" t="str">
        <f t="shared" ca="1" si="168"/>
        <v/>
      </c>
      <c r="AS357" s="161">
        <f t="shared" ca="1" si="169"/>
        <v>1</v>
      </c>
      <c r="AT357" s="159" t="str">
        <f t="shared" ca="1" si="178"/>
        <v/>
      </c>
      <c r="AU357" s="210">
        <f t="shared" ca="1" si="153"/>
        <v>14</v>
      </c>
      <c r="AV357" s="209"/>
      <c r="AW357" s="204">
        <f t="shared" si="170"/>
        <v>2472.0277777777787</v>
      </c>
      <c r="AX357" s="159"/>
      <c r="AZ357" s="159"/>
      <c r="BM357" s="207"/>
      <c r="BN357" s="212"/>
      <c r="BP357" s="209"/>
      <c r="BQ357" s="211"/>
      <c r="BR357" s="211"/>
      <c r="BS357" s="211"/>
      <c r="BT357" s="211"/>
      <c r="BU357" s="211"/>
      <c r="BV357" s="211"/>
      <c r="BW357" s="211"/>
      <c r="BX357" s="211"/>
      <c r="BY357" s="211"/>
      <c r="BZ357" s="211"/>
      <c r="CA357" s="209"/>
      <c r="CB357" s="224"/>
      <c r="CC357" s="204"/>
      <c r="CD357" s="204"/>
      <c r="CE357" s="204"/>
      <c r="CF357" s="211"/>
      <c r="CG357" s="211"/>
      <c r="CI357" s="209"/>
      <c r="CJ357" s="209"/>
      <c r="EH357" s="165"/>
      <c r="EI357" s="165"/>
      <c r="EJ357" s="166"/>
      <c r="EK357" s="209"/>
      <c r="EL357" s="211"/>
      <c r="EM357" s="211"/>
      <c r="EN357" s="211"/>
      <c r="EO357" s="211"/>
      <c r="EP357" s="211"/>
      <c r="ES357" s="165"/>
      <c r="ET357" s="165"/>
      <c r="EU357" s="166"/>
      <c r="EV357" s="209"/>
      <c r="EW357" s="211"/>
      <c r="EX357" s="211"/>
      <c r="EY357" s="211"/>
      <c r="EZ357" s="211"/>
      <c r="FA357" s="211"/>
      <c r="FD357" s="165"/>
      <c r="FE357" s="165"/>
      <c r="FF357" s="166"/>
      <c r="FG357" s="209"/>
      <c r="FH357" s="211"/>
      <c r="FI357" s="211"/>
      <c r="FJ357" s="211"/>
      <c r="FK357" s="211"/>
      <c r="FL357" s="211"/>
    </row>
    <row r="358" spans="9:168">
      <c r="I358" s="221">
        <f t="shared" si="173"/>
        <v>354</v>
      </c>
      <c r="J358" s="159">
        <f>'v-t_chart'!C355</f>
        <v>30.9</v>
      </c>
      <c r="K358" s="204">
        <f t="shared" ca="1" si="151"/>
        <v>90.506099999999989</v>
      </c>
      <c r="L358" s="205" t="b">
        <f>IF('Input&amp;Output'!$C$3=10,phase_chart!C355,IF('Input&amp;Output'!$C$3=21,phase_chart!G355,IF('Input&amp;Output'!$C$3=22,phase_chart!K355,IF('Input&amp;Output'!$C$3=31,phase_chart!O355,IF('Input&amp;Output'!$C$3=32,phase_chart!S355,"")))))</f>
        <v>0</v>
      </c>
      <c r="M358" s="206" t="b">
        <f>IF('Input&amp;Output'!$C$3=10,phase_chart!D355,IF('Input&amp;Output'!$C$3=21,phase_chart!H355,IF('Input&amp;Output'!$C$3=22,phase_chart!L355,IF('Input&amp;Output'!$C$3=31,phase_chart!P355,IF('Input&amp;Output'!$C$3=32,phase_chart!T355,"")))))</f>
        <v>1</v>
      </c>
      <c r="N358" s="205" t="b">
        <f>IF('Input&amp;Output'!$C$3=10,phase_chart!E355,IF('Input&amp;Output'!$C$3=21,phase_chart!I355,IF('Input&amp;Output'!$C$3=22,phase_chart!M355,IF('Input&amp;Output'!$C$3=31,phase_chart!Q355,IF('Input&amp;Output'!$C$3=32,phase_chart!U355,"")))))</f>
        <v>0</v>
      </c>
      <c r="P358" s="159">
        <f ca="1">IF(NOT($J358=0),IF($J358&lt;IF($P357=0,0,VLOOKUP(P357,tbL!$M$37:$Q$43,IF(L358=TRUE,2,4))),IF($J358&gt;=VLOOKUP(P357,tbL!$M$37:$Q$43,IF(L358=TRUE,3,5)),$P357,IF(AND(L357=TRUE,L358=TRUE),$P357,$P357-1)),IF(AND(L358=TRUE,J358=VLOOKUP(P357,tbL!$M$37:$Q$43,IF(L358=TRUE,2,4))),P357,IF($P357+1&gt;$C$12,$C$12,$P357+1))),0)</f>
        <v>1</v>
      </c>
      <c r="Q358" s="159">
        <f t="shared" ca="1" si="154"/>
        <v>1</v>
      </c>
      <c r="R358" s="207">
        <f t="shared" si="176"/>
        <v>0</v>
      </c>
      <c r="S358" s="208"/>
      <c r="T358" s="159">
        <f t="shared" si="171"/>
        <v>0</v>
      </c>
      <c r="U358" s="209" t="str">
        <f ca="1">IF(AND(T358=-1,N358=TRUE),"*",IF(AND(U357="*",N358=TRUE),"*",IF(AND(AND(L358=TRUE,U357="*"),J358&lt;VLOOKUP(V357+1,tbL!$M$38:$O$43,3)),"*","")))</f>
        <v/>
      </c>
      <c r="V358" s="204">
        <f t="shared" ca="1" si="155"/>
        <v>1</v>
      </c>
      <c r="Y358" s="159" t="str">
        <f t="shared" ca="1" si="156"/>
        <v/>
      </c>
      <c r="Z358" s="159" t="str">
        <f t="shared" si="157"/>
        <v/>
      </c>
      <c r="AA358" s="159">
        <f t="shared" ca="1" si="177"/>
        <v>1</v>
      </c>
      <c r="AC358" s="161" t="str">
        <f t="shared" ca="1" si="158"/>
        <v/>
      </c>
      <c r="AD358" s="161">
        <f t="shared" ca="1" si="159"/>
        <v>1</v>
      </c>
      <c r="AE358" s="161" t="str">
        <f t="shared" ca="1" si="179"/>
        <v/>
      </c>
      <c r="AF358" s="161">
        <f t="shared" ca="1" si="160"/>
        <v>1</v>
      </c>
      <c r="AG358" s="161" t="str">
        <f t="shared" ca="1" si="161"/>
        <v/>
      </c>
      <c r="AH358" s="161">
        <f t="shared" ca="1" si="162"/>
        <v>1</v>
      </c>
      <c r="AI358" s="161" t="str">
        <f t="shared" ca="1" si="163"/>
        <v/>
      </c>
      <c r="AJ358" s="161">
        <f t="shared" ca="1" si="164"/>
        <v>1</v>
      </c>
      <c r="AL358" s="161" t="str">
        <f t="shared" ca="1" si="165"/>
        <v/>
      </c>
      <c r="AM358" s="161">
        <f t="shared" ca="1" si="175"/>
        <v>1</v>
      </c>
      <c r="AN358" s="161" t="str">
        <f t="shared" ca="1" si="166"/>
        <v/>
      </c>
      <c r="AO358" s="161">
        <f t="shared" ca="1" si="174"/>
        <v>1</v>
      </c>
      <c r="AP358" s="161" t="str">
        <f t="shared" ca="1" si="167"/>
        <v/>
      </c>
      <c r="AQ358" s="161">
        <f t="shared" ca="1" si="172"/>
        <v>1</v>
      </c>
      <c r="AR358" s="161" t="str">
        <f t="shared" ca="1" si="168"/>
        <v/>
      </c>
      <c r="AS358" s="161">
        <f t="shared" ca="1" si="169"/>
        <v>1</v>
      </c>
      <c r="AT358" s="159" t="str">
        <f t="shared" ca="1" si="178"/>
        <v/>
      </c>
      <c r="AU358" s="210">
        <f t="shared" ca="1" si="153"/>
        <v>14</v>
      </c>
      <c r="AV358" s="209"/>
      <c r="AW358" s="204">
        <f t="shared" si="170"/>
        <v>2480.6111111111122</v>
      </c>
      <c r="AX358" s="159"/>
      <c r="AZ358" s="159"/>
      <c r="BM358" s="207"/>
      <c r="BN358" s="212"/>
      <c r="BP358" s="209"/>
      <c r="BQ358" s="211"/>
      <c r="BR358" s="211"/>
      <c r="BS358" s="211"/>
      <c r="BT358" s="211"/>
      <c r="BU358" s="211"/>
      <c r="BV358" s="211"/>
      <c r="BW358" s="211"/>
      <c r="BX358" s="211"/>
      <c r="BY358" s="211"/>
      <c r="BZ358" s="211"/>
      <c r="CA358" s="209"/>
      <c r="CB358" s="224"/>
      <c r="CC358" s="204"/>
      <c r="CD358" s="204"/>
      <c r="CE358" s="204"/>
      <c r="CF358" s="211"/>
      <c r="CG358" s="211"/>
      <c r="CI358" s="209"/>
      <c r="CJ358" s="209"/>
      <c r="EH358" s="165"/>
      <c r="EI358" s="165"/>
      <c r="EJ358" s="166"/>
      <c r="EK358" s="209"/>
      <c r="EL358" s="211"/>
      <c r="EM358" s="211"/>
      <c r="EN358" s="211"/>
      <c r="EO358" s="211"/>
      <c r="EP358" s="211"/>
      <c r="ES358" s="165"/>
      <c r="ET358" s="165"/>
      <c r="EU358" s="166"/>
      <c r="EV358" s="209"/>
      <c r="EW358" s="211"/>
      <c r="EX358" s="211"/>
      <c r="EY358" s="211"/>
      <c r="EZ358" s="211"/>
      <c r="FA358" s="211"/>
      <c r="FD358" s="165"/>
      <c r="FE358" s="165"/>
      <c r="FF358" s="166"/>
      <c r="FG358" s="209"/>
      <c r="FH358" s="211"/>
      <c r="FI358" s="211"/>
      <c r="FJ358" s="211"/>
      <c r="FK358" s="211"/>
      <c r="FL358" s="211"/>
    </row>
    <row r="359" spans="9:168">
      <c r="I359" s="221">
        <f t="shared" si="173"/>
        <v>355</v>
      </c>
      <c r="J359" s="159">
        <f>'v-t_chart'!C356</f>
        <v>30.9</v>
      </c>
      <c r="K359" s="204">
        <f t="shared" ca="1" si="151"/>
        <v>90.506099999999989</v>
      </c>
      <c r="L359" s="205" t="b">
        <f>IF('Input&amp;Output'!$C$3=10,phase_chart!C356,IF('Input&amp;Output'!$C$3=21,phase_chart!G356,IF('Input&amp;Output'!$C$3=22,phase_chart!K356,IF('Input&amp;Output'!$C$3=31,phase_chart!O356,IF('Input&amp;Output'!$C$3=32,phase_chart!S356,"")))))</f>
        <v>0</v>
      </c>
      <c r="M359" s="206" t="b">
        <f>IF('Input&amp;Output'!$C$3=10,phase_chart!D356,IF('Input&amp;Output'!$C$3=21,phase_chart!H356,IF('Input&amp;Output'!$C$3=22,phase_chart!L356,IF('Input&amp;Output'!$C$3=31,phase_chart!P356,IF('Input&amp;Output'!$C$3=32,phase_chart!T356,"")))))</f>
        <v>1</v>
      </c>
      <c r="N359" s="205" t="b">
        <f>IF('Input&amp;Output'!$C$3=10,phase_chart!E356,IF('Input&amp;Output'!$C$3=21,phase_chart!I356,IF('Input&amp;Output'!$C$3=22,phase_chart!M356,IF('Input&amp;Output'!$C$3=31,phase_chart!Q356,IF('Input&amp;Output'!$C$3=32,phase_chart!U356,"")))))</f>
        <v>0</v>
      </c>
      <c r="P359" s="159">
        <f ca="1">IF(NOT($J359=0),IF($J359&lt;IF($P358=0,0,VLOOKUP(P358,tbL!$M$37:$Q$43,IF(L359=TRUE,2,4))),IF($J359&gt;=VLOOKUP(P358,tbL!$M$37:$Q$43,IF(L359=TRUE,3,5)),$P358,IF(AND(L358=TRUE,L359=TRUE),$P358,$P358-1)),IF(AND(L359=TRUE,J359=VLOOKUP(P358,tbL!$M$37:$Q$43,IF(L359=TRUE,2,4))),P358,IF($P358+1&gt;$C$12,$C$12,$P358+1))),0)</f>
        <v>1</v>
      </c>
      <c r="Q359" s="159">
        <f t="shared" ca="1" si="154"/>
        <v>1</v>
      </c>
      <c r="R359" s="207">
        <f t="shared" si="176"/>
        <v>0</v>
      </c>
      <c r="S359" s="208"/>
      <c r="T359" s="159">
        <f t="shared" si="171"/>
        <v>0</v>
      </c>
      <c r="U359" s="209" t="str">
        <f ca="1">IF(AND(T359=-1,N359=TRUE),"*",IF(AND(U358="*",N359=TRUE),"*",IF(AND(AND(L359=TRUE,U358="*"),J359&lt;VLOOKUP(V358+1,tbL!$M$38:$O$43,3)),"*","")))</f>
        <v/>
      </c>
      <c r="V359" s="204">
        <f t="shared" ca="1" si="155"/>
        <v>1</v>
      </c>
      <c r="Y359" s="159" t="str">
        <f t="shared" ca="1" si="156"/>
        <v/>
      </c>
      <c r="Z359" s="159" t="str">
        <f t="shared" si="157"/>
        <v/>
      </c>
      <c r="AA359" s="159">
        <f t="shared" ca="1" si="177"/>
        <v>1</v>
      </c>
      <c r="AC359" s="161" t="str">
        <f t="shared" ca="1" si="158"/>
        <v/>
      </c>
      <c r="AD359" s="161">
        <f t="shared" ca="1" si="159"/>
        <v>1</v>
      </c>
      <c r="AE359" s="161" t="str">
        <f t="shared" ca="1" si="179"/>
        <v/>
      </c>
      <c r="AF359" s="161">
        <f t="shared" ca="1" si="160"/>
        <v>1</v>
      </c>
      <c r="AG359" s="161" t="str">
        <f t="shared" ca="1" si="161"/>
        <v/>
      </c>
      <c r="AH359" s="161">
        <f t="shared" ca="1" si="162"/>
        <v>1</v>
      </c>
      <c r="AI359" s="161" t="str">
        <f t="shared" ca="1" si="163"/>
        <v/>
      </c>
      <c r="AJ359" s="161">
        <f t="shared" ca="1" si="164"/>
        <v>1</v>
      </c>
      <c r="AL359" s="161" t="str">
        <f t="shared" ca="1" si="165"/>
        <v/>
      </c>
      <c r="AM359" s="161">
        <f t="shared" ca="1" si="175"/>
        <v>1</v>
      </c>
      <c r="AN359" s="161" t="str">
        <f t="shared" ca="1" si="166"/>
        <v/>
      </c>
      <c r="AO359" s="161">
        <f t="shared" ca="1" si="174"/>
        <v>1</v>
      </c>
      <c r="AP359" s="161" t="str">
        <f t="shared" ca="1" si="167"/>
        <v/>
      </c>
      <c r="AQ359" s="161">
        <f t="shared" ca="1" si="172"/>
        <v>1</v>
      </c>
      <c r="AR359" s="161" t="str">
        <f t="shared" ca="1" si="168"/>
        <v/>
      </c>
      <c r="AS359" s="161">
        <f t="shared" ca="1" si="169"/>
        <v>1</v>
      </c>
      <c r="AT359" s="159" t="str">
        <f t="shared" ca="1" si="178"/>
        <v/>
      </c>
      <c r="AU359" s="210">
        <f t="shared" ca="1" si="153"/>
        <v>14</v>
      </c>
      <c r="AV359" s="209"/>
      <c r="AW359" s="204">
        <f t="shared" si="170"/>
        <v>2489.1944444444457</v>
      </c>
      <c r="AX359" s="159"/>
      <c r="AZ359" s="159"/>
      <c r="BM359" s="207"/>
      <c r="BN359" s="212"/>
      <c r="BP359" s="209"/>
      <c r="BQ359" s="211"/>
      <c r="BR359" s="211"/>
      <c r="BS359" s="211"/>
      <c r="BT359" s="211"/>
      <c r="BU359" s="211"/>
      <c r="BV359" s="211"/>
      <c r="BW359" s="211"/>
      <c r="BX359" s="211"/>
      <c r="BY359" s="211"/>
      <c r="BZ359" s="211"/>
      <c r="CA359" s="209"/>
      <c r="CB359" s="224"/>
      <c r="CC359" s="204"/>
      <c r="CD359" s="204"/>
      <c r="CE359" s="204"/>
      <c r="CF359" s="211"/>
      <c r="CG359" s="211"/>
      <c r="CI359" s="209"/>
      <c r="CJ359" s="209"/>
      <c r="EH359" s="165"/>
      <c r="EI359" s="165"/>
      <c r="EJ359" s="166"/>
      <c r="EK359" s="209"/>
      <c r="EL359" s="211"/>
      <c r="EM359" s="211"/>
      <c r="EN359" s="211"/>
      <c r="EO359" s="211"/>
      <c r="EP359" s="211"/>
      <c r="ES359" s="165"/>
      <c r="ET359" s="165"/>
      <c r="EU359" s="166"/>
      <c r="EV359" s="209"/>
      <c r="EW359" s="211"/>
      <c r="EX359" s="211"/>
      <c r="EY359" s="211"/>
      <c r="EZ359" s="211"/>
      <c r="FA359" s="211"/>
      <c r="FD359" s="165"/>
      <c r="FE359" s="165"/>
      <c r="FF359" s="166"/>
      <c r="FG359" s="209"/>
      <c r="FH359" s="211"/>
      <c r="FI359" s="211"/>
      <c r="FJ359" s="211"/>
      <c r="FK359" s="211"/>
      <c r="FL359" s="211"/>
    </row>
    <row r="360" spans="9:168">
      <c r="I360" s="221">
        <f t="shared" si="173"/>
        <v>356</v>
      </c>
      <c r="J360" s="159">
        <f>'v-t_chart'!C357</f>
        <v>30.9</v>
      </c>
      <c r="K360" s="204">
        <f t="shared" ca="1" si="151"/>
        <v>90.506099999999989</v>
      </c>
      <c r="L360" s="205" t="b">
        <f>IF('Input&amp;Output'!$C$3=10,phase_chart!C357,IF('Input&amp;Output'!$C$3=21,phase_chart!G357,IF('Input&amp;Output'!$C$3=22,phase_chart!K357,IF('Input&amp;Output'!$C$3=31,phase_chart!O357,IF('Input&amp;Output'!$C$3=32,phase_chart!S357,"")))))</f>
        <v>0</v>
      </c>
      <c r="M360" s="206" t="b">
        <f>IF('Input&amp;Output'!$C$3=10,phase_chart!D357,IF('Input&amp;Output'!$C$3=21,phase_chart!H357,IF('Input&amp;Output'!$C$3=22,phase_chart!L357,IF('Input&amp;Output'!$C$3=31,phase_chart!P357,IF('Input&amp;Output'!$C$3=32,phase_chart!T357,"")))))</f>
        <v>1</v>
      </c>
      <c r="N360" s="205" t="b">
        <f>IF('Input&amp;Output'!$C$3=10,phase_chart!E357,IF('Input&amp;Output'!$C$3=21,phase_chart!I357,IF('Input&amp;Output'!$C$3=22,phase_chart!M357,IF('Input&amp;Output'!$C$3=31,phase_chart!Q357,IF('Input&amp;Output'!$C$3=32,phase_chart!U357,"")))))</f>
        <v>0</v>
      </c>
      <c r="P360" s="159">
        <f ca="1">IF(NOT($J360=0),IF($J360&lt;IF($P359=0,0,VLOOKUP(P359,tbL!$M$37:$Q$43,IF(L360=TRUE,2,4))),IF($J360&gt;=VLOOKUP(P359,tbL!$M$37:$Q$43,IF(L360=TRUE,3,5)),$P359,IF(AND(L359=TRUE,L360=TRUE),$P359,$P359-1)),IF(AND(L360=TRUE,J360=VLOOKUP(P359,tbL!$M$37:$Q$43,IF(L360=TRUE,2,4))),P359,IF($P359+1&gt;$C$12,$C$12,$P359+1))),0)</f>
        <v>1</v>
      </c>
      <c r="Q360" s="159">
        <f t="shared" ca="1" si="154"/>
        <v>1</v>
      </c>
      <c r="R360" s="207">
        <f t="shared" si="176"/>
        <v>0</v>
      </c>
      <c r="S360" s="208"/>
      <c r="T360" s="159">
        <f t="shared" si="171"/>
        <v>0</v>
      </c>
      <c r="U360" s="209" t="str">
        <f ca="1">IF(AND(T360=-1,N360=TRUE),"*",IF(AND(U359="*",N360=TRUE),"*",IF(AND(AND(L360=TRUE,U359="*"),J360&lt;VLOOKUP(V359+1,tbL!$M$38:$O$43,3)),"*","")))</f>
        <v/>
      </c>
      <c r="V360" s="204">
        <f t="shared" ca="1" si="155"/>
        <v>1</v>
      </c>
      <c r="Y360" s="159" t="str">
        <f t="shared" ca="1" si="156"/>
        <v/>
      </c>
      <c r="Z360" s="159" t="str">
        <f t="shared" si="157"/>
        <v/>
      </c>
      <c r="AA360" s="159">
        <f t="shared" ca="1" si="177"/>
        <v>1</v>
      </c>
      <c r="AC360" s="161" t="str">
        <f t="shared" ca="1" si="158"/>
        <v/>
      </c>
      <c r="AD360" s="161">
        <f t="shared" ca="1" si="159"/>
        <v>1</v>
      </c>
      <c r="AE360" s="161" t="str">
        <f t="shared" ca="1" si="179"/>
        <v/>
      </c>
      <c r="AF360" s="161">
        <f t="shared" ca="1" si="160"/>
        <v>1</v>
      </c>
      <c r="AG360" s="161" t="str">
        <f t="shared" ca="1" si="161"/>
        <v/>
      </c>
      <c r="AH360" s="161">
        <f t="shared" ca="1" si="162"/>
        <v>1</v>
      </c>
      <c r="AI360" s="161" t="str">
        <f t="shared" ca="1" si="163"/>
        <v/>
      </c>
      <c r="AJ360" s="161">
        <f t="shared" ca="1" si="164"/>
        <v>1</v>
      </c>
      <c r="AL360" s="161" t="str">
        <f t="shared" ca="1" si="165"/>
        <v/>
      </c>
      <c r="AM360" s="161">
        <f t="shared" ca="1" si="175"/>
        <v>1</v>
      </c>
      <c r="AN360" s="161" t="str">
        <f t="shared" ca="1" si="166"/>
        <v/>
      </c>
      <c r="AO360" s="161">
        <f t="shared" ca="1" si="174"/>
        <v>1</v>
      </c>
      <c r="AP360" s="161" t="str">
        <f t="shared" ca="1" si="167"/>
        <v/>
      </c>
      <c r="AQ360" s="161">
        <f t="shared" ca="1" si="172"/>
        <v>1</v>
      </c>
      <c r="AR360" s="161" t="str">
        <f t="shared" ca="1" si="168"/>
        <v/>
      </c>
      <c r="AS360" s="161">
        <f t="shared" ca="1" si="169"/>
        <v>1</v>
      </c>
      <c r="AT360" s="159" t="str">
        <f t="shared" ca="1" si="178"/>
        <v/>
      </c>
      <c r="AU360" s="210">
        <f t="shared" ca="1" si="153"/>
        <v>14</v>
      </c>
      <c r="AV360" s="209"/>
      <c r="AW360" s="204">
        <f t="shared" si="170"/>
        <v>2497.7777777777792</v>
      </c>
      <c r="AX360" s="159"/>
      <c r="AZ360" s="159"/>
      <c r="BM360" s="207"/>
      <c r="BN360" s="212"/>
      <c r="BP360" s="209"/>
      <c r="BQ360" s="211"/>
      <c r="BR360" s="211"/>
      <c r="BS360" s="211"/>
      <c r="BT360" s="211"/>
      <c r="BU360" s="211"/>
      <c r="BV360" s="211"/>
      <c r="BW360" s="211"/>
      <c r="BX360" s="211"/>
      <c r="BY360" s="211"/>
      <c r="BZ360" s="211"/>
      <c r="CA360" s="209"/>
      <c r="CB360" s="224"/>
      <c r="CC360" s="204"/>
      <c r="CD360" s="204"/>
      <c r="CE360" s="204"/>
      <c r="CF360" s="211"/>
      <c r="CG360" s="211"/>
      <c r="CI360" s="209"/>
      <c r="CJ360" s="209"/>
      <c r="EH360" s="165"/>
      <c r="EI360" s="165"/>
      <c r="EJ360" s="166"/>
      <c r="EK360" s="209"/>
      <c r="EL360" s="211"/>
      <c r="EM360" s="211"/>
      <c r="EN360" s="211"/>
      <c r="EO360" s="211"/>
      <c r="EP360" s="211"/>
      <c r="ES360" s="165"/>
      <c r="ET360" s="165"/>
      <c r="EU360" s="166"/>
      <c r="EV360" s="209"/>
      <c r="EW360" s="211"/>
      <c r="EX360" s="211"/>
      <c r="EY360" s="211"/>
      <c r="EZ360" s="211"/>
      <c r="FA360" s="211"/>
      <c r="FD360" s="165"/>
      <c r="FE360" s="165"/>
      <c r="FF360" s="166"/>
      <c r="FG360" s="209"/>
      <c r="FH360" s="211"/>
      <c r="FI360" s="211"/>
      <c r="FJ360" s="211"/>
      <c r="FK360" s="211"/>
      <c r="FL360" s="211"/>
    </row>
    <row r="361" spans="9:168">
      <c r="I361" s="221">
        <f t="shared" si="173"/>
        <v>357</v>
      </c>
      <c r="J361" s="159">
        <f>'v-t_chart'!C358</f>
        <v>30.8</v>
      </c>
      <c r="K361" s="204">
        <f t="shared" ca="1" si="151"/>
        <v>90.213200000000001</v>
      </c>
      <c r="L361" s="205" t="b">
        <f>IF('Input&amp;Output'!$C$3=10,phase_chart!C358,IF('Input&amp;Output'!$C$3=21,phase_chart!G358,IF('Input&amp;Output'!$C$3=22,phase_chart!K358,IF('Input&amp;Output'!$C$3=31,phase_chart!O358,IF('Input&amp;Output'!$C$3=32,phase_chart!S358,"")))))</f>
        <v>0</v>
      </c>
      <c r="M361" s="206" t="b">
        <f>IF('Input&amp;Output'!$C$3=10,phase_chart!D358,IF('Input&amp;Output'!$C$3=21,phase_chart!H358,IF('Input&amp;Output'!$C$3=22,phase_chart!L358,IF('Input&amp;Output'!$C$3=31,phase_chart!P358,IF('Input&amp;Output'!$C$3=32,phase_chart!T358,"")))))</f>
        <v>1</v>
      </c>
      <c r="N361" s="205" t="b">
        <f>IF('Input&amp;Output'!$C$3=10,phase_chart!E358,IF('Input&amp;Output'!$C$3=21,phase_chart!I358,IF('Input&amp;Output'!$C$3=22,phase_chart!M358,IF('Input&amp;Output'!$C$3=31,phase_chart!Q358,IF('Input&amp;Output'!$C$3=32,phase_chart!U358,"")))))</f>
        <v>0</v>
      </c>
      <c r="P361" s="159">
        <f ca="1">IF(NOT($J361=0),IF($J361&lt;IF($P360=0,0,VLOOKUP(P360,tbL!$M$37:$Q$43,IF(L361=TRUE,2,4))),IF($J361&gt;=VLOOKUP(P360,tbL!$M$37:$Q$43,IF(L361=TRUE,3,5)),$P360,IF(AND(L360=TRUE,L361=TRUE),$P360,$P360-1)),IF(AND(L361=TRUE,J361=VLOOKUP(P360,tbL!$M$37:$Q$43,IF(L361=TRUE,2,4))),P360,IF($P360+1&gt;$C$12,$C$12,$P360+1))),0)</f>
        <v>1</v>
      </c>
      <c r="Q361" s="159">
        <f t="shared" ca="1" si="154"/>
        <v>1</v>
      </c>
      <c r="R361" s="207">
        <f t="shared" si="176"/>
        <v>0</v>
      </c>
      <c r="S361" s="208"/>
      <c r="T361" s="159">
        <f t="shared" si="171"/>
        <v>0</v>
      </c>
      <c r="U361" s="209" t="str">
        <f ca="1">IF(AND(T361=-1,N361=TRUE),"*",IF(AND(U360="*",N361=TRUE),"*",IF(AND(AND(L361=TRUE,U360="*"),J361&lt;VLOOKUP(V360+1,tbL!$M$38:$O$43,3)),"*","")))</f>
        <v/>
      </c>
      <c r="V361" s="204">
        <f t="shared" ca="1" si="155"/>
        <v>1</v>
      </c>
      <c r="Y361" s="159" t="str">
        <f t="shared" ca="1" si="156"/>
        <v/>
      </c>
      <c r="Z361" s="159" t="str">
        <f t="shared" si="157"/>
        <v/>
      </c>
      <c r="AA361" s="159">
        <f t="shared" ca="1" si="177"/>
        <v>1</v>
      </c>
      <c r="AC361" s="161" t="str">
        <f t="shared" ca="1" si="158"/>
        <v/>
      </c>
      <c r="AD361" s="161">
        <f t="shared" ca="1" si="159"/>
        <v>1</v>
      </c>
      <c r="AE361" s="161" t="str">
        <f t="shared" ca="1" si="179"/>
        <v/>
      </c>
      <c r="AF361" s="161">
        <f t="shared" ca="1" si="160"/>
        <v>1</v>
      </c>
      <c r="AG361" s="161" t="str">
        <f t="shared" ca="1" si="161"/>
        <v/>
      </c>
      <c r="AH361" s="161">
        <f t="shared" ca="1" si="162"/>
        <v>1</v>
      </c>
      <c r="AI361" s="161" t="str">
        <f t="shared" ca="1" si="163"/>
        <v/>
      </c>
      <c r="AJ361" s="161">
        <f t="shared" ca="1" si="164"/>
        <v>1</v>
      </c>
      <c r="AL361" s="161" t="str">
        <f t="shared" ca="1" si="165"/>
        <v/>
      </c>
      <c r="AM361" s="161">
        <f t="shared" ca="1" si="175"/>
        <v>1</v>
      </c>
      <c r="AN361" s="161" t="str">
        <f t="shared" ca="1" si="166"/>
        <v/>
      </c>
      <c r="AO361" s="161">
        <f t="shared" ca="1" si="174"/>
        <v>1</v>
      </c>
      <c r="AP361" s="161" t="str">
        <f t="shared" ca="1" si="167"/>
        <v/>
      </c>
      <c r="AQ361" s="161">
        <f t="shared" ca="1" si="172"/>
        <v>1</v>
      </c>
      <c r="AR361" s="161" t="str">
        <f t="shared" ca="1" si="168"/>
        <v/>
      </c>
      <c r="AS361" s="161">
        <f t="shared" ca="1" si="169"/>
        <v>1</v>
      </c>
      <c r="AT361" s="159" t="str">
        <f t="shared" ca="1" si="178"/>
        <v/>
      </c>
      <c r="AU361" s="210">
        <f t="shared" ca="1" si="153"/>
        <v>14</v>
      </c>
      <c r="AV361" s="209"/>
      <c r="AW361" s="204">
        <f t="shared" si="170"/>
        <v>2506.3333333333348</v>
      </c>
      <c r="AX361" s="159"/>
      <c r="AZ361" s="159"/>
      <c r="BM361" s="207"/>
      <c r="BN361" s="212"/>
      <c r="BP361" s="209"/>
      <c r="BQ361" s="211"/>
      <c r="BR361" s="211"/>
      <c r="BS361" s="211"/>
      <c r="BT361" s="211"/>
      <c r="BU361" s="211"/>
      <c r="BV361" s="211"/>
      <c r="BW361" s="211"/>
      <c r="BX361" s="211"/>
      <c r="BY361" s="211"/>
      <c r="BZ361" s="211"/>
      <c r="CA361" s="209"/>
      <c r="CB361" s="224"/>
      <c r="CC361" s="204"/>
      <c r="CD361" s="204"/>
      <c r="CE361" s="204"/>
      <c r="CF361" s="211"/>
      <c r="CG361" s="211"/>
      <c r="CI361" s="209"/>
      <c r="CJ361" s="209"/>
      <c r="EH361" s="165"/>
      <c r="EI361" s="165"/>
      <c r="EJ361" s="166"/>
      <c r="EK361" s="209"/>
      <c r="EL361" s="211"/>
      <c r="EM361" s="211"/>
      <c r="EN361" s="211"/>
      <c r="EO361" s="211"/>
      <c r="EP361" s="211"/>
      <c r="ES361" s="165"/>
      <c r="ET361" s="165"/>
      <c r="EU361" s="166"/>
      <c r="EV361" s="209"/>
      <c r="EW361" s="211"/>
      <c r="EX361" s="211"/>
      <c r="EY361" s="211"/>
      <c r="EZ361" s="211"/>
      <c r="FA361" s="211"/>
      <c r="FD361" s="165"/>
      <c r="FE361" s="165"/>
      <c r="FF361" s="166"/>
      <c r="FG361" s="209"/>
      <c r="FH361" s="211"/>
      <c r="FI361" s="211"/>
      <c r="FJ361" s="211"/>
      <c r="FK361" s="211"/>
      <c r="FL361" s="211"/>
    </row>
    <row r="362" spans="9:168">
      <c r="I362" s="221">
        <f t="shared" si="173"/>
        <v>358</v>
      </c>
      <c r="J362" s="159">
        <f>'v-t_chart'!C359</f>
        <v>30.4</v>
      </c>
      <c r="K362" s="204">
        <f t="shared" ca="1" si="151"/>
        <v>89.041599999999988</v>
      </c>
      <c r="L362" s="205" t="b">
        <f>IF('Input&amp;Output'!$C$3=10,phase_chart!C359,IF('Input&amp;Output'!$C$3=21,phase_chart!G359,IF('Input&amp;Output'!$C$3=22,phase_chart!K359,IF('Input&amp;Output'!$C$3=31,phase_chart!O359,IF('Input&amp;Output'!$C$3=32,phase_chart!S359,"")))))</f>
        <v>0</v>
      </c>
      <c r="M362" s="206" t="b">
        <f>IF('Input&amp;Output'!$C$3=10,phase_chart!D359,IF('Input&amp;Output'!$C$3=21,phase_chart!H359,IF('Input&amp;Output'!$C$3=22,phase_chart!L359,IF('Input&amp;Output'!$C$3=31,phase_chart!P359,IF('Input&amp;Output'!$C$3=32,phase_chart!T359,"")))))</f>
        <v>1</v>
      </c>
      <c r="N362" s="205" t="b">
        <f>IF('Input&amp;Output'!$C$3=10,phase_chart!E359,IF('Input&amp;Output'!$C$3=21,phase_chart!I359,IF('Input&amp;Output'!$C$3=22,phase_chart!M359,IF('Input&amp;Output'!$C$3=31,phase_chart!Q359,IF('Input&amp;Output'!$C$3=32,phase_chart!U359,"")))))</f>
        <v>0</v>
      </c>
      <c r="P362" s="159">
        <f ca="1">IF(NOT($J362=0),IF($J362&lt;IF($P361=0,0,VLOOKUP(P361,tbL!$M$37:$Q$43,IF(L362=TRUE,2,4))),IF($J362&gt;=VLOOKUP(P361,tbL!$M$37:$Q$43,IF(L362=TRUE,3,5)),$P361,IF(AND(L361=TRUE,L362=TRUE),$P361,$P361-1)),IF(AND(L362=TRUE,J362=VLOOKUP(P361,tbL!$M$37:$Q$43,IF(L362=TRUE,2,4))),P361,IF($P361+1&gt;$C$12,$C$12,$P361+1))),0)</f>
        <v>1</v>
      </c>
      <c r="Q362" s="159">
        <f t="shared" ca="1" si="154"/>
        <v>1</v>
      </c>
      <c r="R362" s="207">
        <f t="shared" si="176"/>
        <v>0</v>
      </c>
      <c r="S362" s="208"/>
      <c r="T362" s="159">
        <f t="shared" si="171"/>
        <v>0</v>
      </c>
      <c r="U362" s="209" t="str">
        <f ca="1">IF(AND(T362=-1,N362=TRUE),"*",IF(AND(U361="*",N362=TRUE),"*",IF(AND(AND(L362=TRUE,U361="*"),J362&lt;VLOOKUP(V361+1,tbL!$M$38:$O$43,3)),"*","")))</f>
        <v/>
      </c>
      <c r="V362" s="204">
        <f t="shared" ca="1" si="155"/>
        <v>1</v>
      </c>
      <c r="Y362" s="159" t="str">
        <f t="shared" ca="1" si="156"/>
        <v/>
      </c>
      <c r="Z362" s="159" t="str">
        <f t="shared" si="157"/>
        <v/>
      </c>
      <c r="AA362" s="159">
        <f t="shared" ca="1" si="177"/>
        <v>1</v>
      </c>
      <c r="AC362" s="161" t="str">
        <f t="shared" ca="1" si="158"/>
        <v/>
      </c>
      <c r="AD362" s="161">
        <f t="shared" ca="1" si="159"/>
        <v>1</v>
      </c>
      <c r="AE362" s="161" t="str">
        <f t="shared" ca="1" si="179"/>
        <v/>
      </c>
      <c r="AF362" s="161">
        <f t="shared" ca="1" si="160"/>
        <v>1</v>
      </c>
      <c r="AG362" s="161" t="str">
        <f t="shared" ca="1" si="161"/>
        <v/>
      </c>
      <c r="AH362" s="161">
        <f t="shared" ca="1" si="162"/>
        <v>1</v>
      </c>
      <c r="AI362" s="161" t="str">
        <f t="shared" ca="1" si="163"/>
        <v/>
      </c>
      <c r="AJ362" s="161">
        <f t="shared" ca="1" si="164"/>
        <v>1</v>
      </c>
      <c r="AL362" s="161" t="str">
        <f t="shared" ca="1" si="165"/>
        <v/>
      </c>
      <c r="AM362" s="161">
        <f t="shared" ca="1" si="175"/>
        <v>1</v>
      </c>
      <c r="AN362" s="161" t="str">
        <f t="shared" ca="1" si="166"/>
        <v/>
      </c>
      <c r="AO362" s="161">
        <f t="shared" ca="1" si="174"/>
        <v>1</v>
      </c>
      <c r="AP362" s="161" t="str">
        <f t="shared" ca="1" si="167"/>
        <v/>
      </c>
      <c r="AQ362" s="161">
        <f t="shared" ca="1" si="172"/>
        <v>1</v>
      </c>
      <c r="AR362" s="161" t="str">
        <f t="shared" ca="1" si="168"/>
        <v/>
      </c>
      <c r="AS362" s="161">
        <f t="shared" ca="1" si="169"/>
        <v>1</v>
      </c>
      <c r="AT362" s="159" t="str">
        <f t="shared" ca="1" si="178"/>
        <v/>
      </c>
      <c r="AU362" s="210">
        <f t="shared" ca="1" si="153"/>
        <v>14</v>
      </c>
      <c r="AV362" s="209"/>
      <c r="AW362" s="204">
        <f t="shared" si="170"/>
        <v>2514.7777777777792</v>
      </c>
      <c r="AX362" s="159"/>
      <c r="AZ362" s="159"/>
      <c r="BM362" s="207"/>
      <c r="BN362" s="212"/>
      <c r="BP362" s="209"/>
      <c r="BQ362" s="211"/>
      <c r="BR362" s="211"/>
      <c r="BS362" s="211"/>
      <c r="BT362" s="211"/>
      <c r="BU362" s="211"/>
      <c r="BV362" s="211"/>
      <c r="BW362" s="211"/>
      <c r="BX362" s="211"/>
      <c r="BY362" s="211"/>
      <c r="BZ362" s="211"/>
      <c r="CA362" s="209"/>
      <c r="CB362" s="224"/>
      <c r="CC362" s="204"/>
      <c r="CD362" s="204"/>
      <c r="CE362" s="204"/>
      <c r="CF362" s="211"/>
      <c r="CG362" s="211"/>
      <c r="CI362" s="209"/>
      <c r="CJ362" s="209"/>
      <c r="EH362" s="165"/>
      <c r="EI362" s="165"/>
      <c r="EJ362" s="166"/>
      <c r="EK362" s="209"/>
      <c r="EL362" s="211"/>
      <c r="EM362" s="211"/>
      <c r="EN362" s="211"/>
      <c r="EO362" s="211"/>
      <c r="EP362" s="211"/>
      <c r="ES362" s="165"/>
      <c r="ET362" s="165"/>
      <c r="EU362" s="166"/>
      <c r="EV362" s="209"/>
      <c r="EW362" s="211"/>
      <c r="EX362" s="211"/>
      <c r="EY362" s="211"/>
      <c r="EZ362" s="211"/>
      <c r="FA362" s="211"/>
      <c r="FD362" s="165"/>
      <c r="FE362" s="165"/>
      <c r="FF362" s="166"/>
      <c r="FG362" s="209"/>
      <c r="FH362" s="211"/>
      <c r="FI362" s="211"/>
      <c r="FJ362" s="211"/>
      <c r="FK362" s="211"/>
      <c r="FL362" s="211"/>
    </row>
    <row r="363" spans="9:168">
      <c r="I363" s="221">
        <f t="shared" si="173"/>
        <v>359</v>
      </c>
      <c r="J363" s="159">
        <f>'v-t_chart'!C360</f>
        <v>29.6</v>
      </c>
      <c r="K363" s="204">
        <f t="shared" ca="1" si="151"/>
        <v>86.698399999999992</v>
      </c>
      <c r="L363" s="205" t="b">
        <f>IF('Input&amp;Output'!$C$3=10,phase_chart!C360,IF('Input&amp;Output'!$C$3=21,phase_chart!G360,IF('Input&amp;Output'!$C$3=22,phase_chart!K360,IF('Input&amp;Output'!$C$3=31,phase_chart!O360,IF('Input&amp;Output'!$C$3=32,phase_chart!S360,"")))))</f>
        <v>0</v>
      </c>
      <c r="M363" s="206" t="b">
        <f>IF('Input&amp;Output'!$C$3=10,phase_chart!D360,IF('Input&amp;Output'!$C$3=21,phase_chart!H360,IF('Input&amp;Output'!$C$3=22,phase_chart!L360,IF('Input&amp;Output'!$C$3=31,phase_chart!P360,IF('Input&amp;Output'!$C$3=32,phase_chart!T360,"")))))</f>
        <v>1</v>
      </c>
      <c r="N363" s="205" t="b">
        <f>IF('Input&amp;Output'!$C$3=10,phase_chart!E360,IF('Input&amp;Output'!$C$3=21,phase_chart!I360,IF('Input&amp;Output'!$C$3=22,phase_chart!M360,IF('Input&amp;Output'!$C$3=31,phase_chart!Q360,IF('Input&amp;Output'!$C$3=32,phase_chart!U360,"")))))</f>
        <v>0</v>
      </c>
      <c r="P363" s="159">
        <f ca="1">IF(NOT($J363=0),IF($J363&lt;IF($P362=0,0,VLOOKUP(P362,tbL!$M$37:$Q$43,IF(L363=TRUE,2,4))),IF($J363&gt;=VLOOKUP(P362,tbL!$M$37:$Q$43,IF(L363=TRUE,3,5)),$P362,IF(AND(L362=TRUE,L363=TRUE),$P362,$P362-1)),IF(AND(L363=TRUE,J363=VLOOKUP(P362,tbL!$M$37:$Q$43,IF(L363=TRUE,2,4))),P362,IF($P362+1&gt;$C$12,$C$12,$P362+1))),0)</f>
        <v>1</v>
      </c>
      <c r="Q363" s="159">
        <f t="shared" ca="1" si="154"/>
        <v>1</v>
      </c>
      <c r="R363" s="207">
        <f t="shared" si="176"/>
        <v>0</v>
      </c>
      <c r="S363" s="208"/>
      <c r="T363" s="159">
        <f t="shared" si="171"/>
        <v>0</v>
      </c>
      <c r="U363" s="209" t="str">
        <f ca="1">IF(AND(T363=-1,N363=TRUE),"*",IF(AND(U362="*",N363=TRUE),"*",IF(AND(AND(L363=TRUE,U362="*"),J363&lt;VLOOKUP(V362+1,tbL!$M$38:$O$43,3)),"*","")))</f>
        <v/>
      </c>
      <c r="V363" s="204">
        <f t="shared" ca="1" si="155"/>
        <v>1</v>
      </c>
      <c r="Y363" s="159" t="str">
        <f t="shared" ca="1" si="156"/>
        <v/>
      </c>
      <c r="Z363" s="159" t="str">
        <f t="shared" si="157"/>
        <v/>
      </c>
      <c r="AA363" s="159">
        <f t="shared" ca="1" si="177"/>
        <v>1</v>
      </c>
      <c r="AC363" s="161" t="str">
        <f t="shared" ca="1" si="158"/>
        <v/>
      </c>
      <c r="AD363" s="161">
        <f t="shared" ca="1" si="159"/>
        <v>1</v>
      </c>
      <c r="AE363" s="161" t="str">
        <f t="shared" ca="1" si="179"/>
        <v/>
      </c>
      <c r="AF363" s="161">
        <f t="shared" ca="1" si="160"/>
        <v>1</v>
      </c>
      <c r="AG363" s="161" t="str">
        <f t="shared" ca="1" si="161"/>
        <v/>
      </c>
      <c r="AH363" s="161">
        <f t="shared" ca="1" si="162"/>
        <v>1</v>
      </c>
      <c r="AI363" s="161" t="str">
        <f t="shared" ca="1" si="163"/>
        <v/>
      </c>
      <c r="AJ363" s="161">
        <f t="shared" ca="1" si="164"/>
        <v>1</v>
      </c>
      <c r="AL363" s="161" t="str">
        <f t="shared" ca="1" si="165"/>
        <v/>
      </c>
      <c r="AM363" s="161">
        <f t="shared" ca="1" si="175"/>
        <v>1</v>
      </c>
      <c r="AN363" s="161" t="str">
        <f t="shared" ca="1" si="166"/>
        <v/>
      </c>
      <c r="AO363" s="161">
        <f t="shared" ca="1" si="174"/>
        <v>1</v>
      </c>
      <c r="AP363" s="161" t="str">
        <f t="shared" ca="1" si="167"/>
        <v/>
      </c>
      <c r="AQ363" s="161">
        <f t="shared" ca="1" si="172"/>
        <v>1</v>
      </c>
      <c r="AR363" s="161" t="str">
        <f t="shared" ca="1" si="168"/>
        <v/>
      </c>
      <c r="AS363" s="161">
        <f t="shared" ca="1" si="169"/>
        <v>1</v>
      </c>
      <c r="AT363" s="159" t="str">
        <f t="shared" ca="1" si="178"/>
        <v/>
      </c>
      <c r="AU363" s="210">
        <f t="shared" ca="1" si="153"/>
        <v>14</v>
      </c>
      <c r="AV363" s="209"/>
      <c r="AW363" s="204">
        <f t="shared" si="170"/>
        <v>2523.0000000000014</v>
      </c>
      <c r="AX363" s="159"/>
      <c r="AZ363" s="159"/>
      <c r="BM363" s="207"/>
      <c r="BN363" s="212"/>
      <c r="BP363" s="209"/>
      <c r="BQ363" s="211"/>
      <c r="BR363" s="211"/>
      <c r="BS363" s="211"/>
      <c r="BT363" s="211"/>
      <c r="BU363" s="211"/>
      <c r="BV363" s="211"/>
      <c r="BW363" s="211"/>
      <c r="BX363" s="211"/>
      <c r="BY363" s="211"/>
      <c r="BZ363" s="211"/>
      <c r="CA363" s="209"/>
      <c r="CB363" s="224"/>
      <c r="CC363" s="204"/>
      <c r="CD363" s="204"/>
      <c r="CE363" s="204"/>
      <c r="CF363" s="211"/>
      <c r="CG363" s="211"/>
      <c r="CI363" s="209"/>
      <c r="CJ363" s="209"/>
      <c r="EH363" s="165"/>
      <c r="EI363" s="165"/>
      <c r="EJ363" s="166"/>
      <c r="EK363" s="209"/>
      <c r="EL363" s="211"/>
      <c r="EM363" s="211"/>
      <c r="EN363" s="211"/>
      <c r="EO363" s="211"/>
      <c r="EP363" s="211"/>
      <c r="ES363" s="165"/>
      <c r="ET363" s="165"/>
      <c r="EU363" s="166"/>
      <c r="EV363" s="209"/>
      <c r="EW363" s="211"/>
      <c r="EX363" s="211"/>
      <c r="EY363" s="211"/>
      <c r="EZ363" s="211"/>
      <c r="FA363" s="211"/>
      <c r="FD363" s="165"/>
      <c r="FE363" s="165"/>
      <c r="FF363" s="166"/>
      <c r="FG363" s="209"/>
      <c r="FH363" s="211"/>
      <c r="FI363" s="211"/>
      <c r="FJ363" s="211"/>
      <c r="FK363" s="211"/>
      <c r="FL363" s="211"/>
    </row>
    <row r="364" spans="9:168">
      <c r="I364" s="221">
        <f t="shared" si="173"/>
        <v>360</v>
      </c>
      <c r="J364" s="159">
        <f>'v-t_chart'!C361</f>
        <v>28.4</v>
      </c>
      <c r="K364" s="204">
        <f t="shared" ca="1" si="151"/>
        <v>83.183599999999984</v>
      </c>
      <c r="L364" s="205" t="b">
        <f>IF('Input&amp;Output'!$C$3=10,phase_chart!C361,IF('Input&amp;Output'!$C$3=21,phase_chart!G361,IF('Input&amp;Output'!$C$3=22,phase_chart!K361,IF('Input&amp;Output'!$C$3=31,phase_chart!O361,IF('Input&amp;Output'!$C$3=32,phase_chart!S361,"")))))</f>
        <v>0</v>
      </c>
      <c r="M364" s="206" t="b">
        <f>IF('Input&amp;Output'!$C$3=10,phase_chart!D361,IF('Input&amp;Output'!$C$3=21,phase_chart!H361,IF('Input&amp;Output'!$C$3=22,phase_chart!L361,IF('Input&amp;Output'!$C$3=31,phase_chart!P361,IF('Input&amp;Output'!$C$3=32,phase_chart!T361,"")))))</f>
        <v>1</v>
      </c>
      <c r="N364" s="205" t="b">
        <f>IF('Input&amp;Output'!$C$3=10,phase_chart!E361,IF('Input&amp;Output'!$C$3=21,phase_chart!I361,IF('Input&amp;Output'!$C$3=22,phase_chart!M361,IF('Input&amp;Output'!$C$3=31,phase_chart!Q361,IF('Input&amp;Output'!$C$3=32,phase_chart!U361,"")))))</f>
        <v>0</v>
      </c>
      <c r="P364" s="159">
        <f ca="1">IF(NOT($J364=0),IF($J364&lt;IF($P363=0,0,VLOOKUP(P363,tbL!$M$37:$Q$43,IF(L364=TRUE,2,4))),IF($J364&gt;=VLOOKUP(P363,tbL!$M$37:$Q$43,IF(L364=TRUE,3,5)),$P363,IF(AND(L363=TRUE,L364=TRUE),$P363,$P363-1)),IF(AND(L364=TRUE,J364=VLOOKUP(P363,tbL!$M$37:$Q$43,IF(L364=TRUE,2,4))),P363,IF($P363+1&gt;$C$12,$C$12,$P363+1))),0)</f>
        <v>1</v>
      </c>
      <c r="Q364" s="159">
        <f t="shared" ca="1" si="154"/>
        <v>1</v>
      </c>
      <c r="R364" s="207">
        <f t="shared" si="176"/>
        <v>0</v>
      </c>
      <c r="S364" s="208"/>
      <c r="T364" s="159">
        <f t="shared" si="171"/>
        <v>0</v>
      </c>
      <c r="U364" s="209" t="str">
        <f ca="1">IF(AND(T364=-1,N364=TRUE),"*",IF(AND(U363="*",N364=TRUE),"*",IF(AND(AND(L364=TRUE,U363="*"),J364&lt;VLOOKUP(V363+1,tbL!$M$38:$O$43,3)),"*","")))</f>
        <v/>
      </c>
      <c r="V364" s="204">
        <f t="shared" ca="1" si="155"/>
        <v>1</v>
      </c>
      <c r="Y364" s="159" t="str">
        <f t="shared" ca="1" si="156"/>
        <v/>
      </c>
      <c r="Z364" s="159" t="str">
        <f t="shared" si="157"/>
        <v/>
      </c>
      <c r="AA364" s="159">
        <f t="shared" ca="1" si="177"/>
        <v>1</v>
      </c>
      <c r="AC364" s="161" t="str">
        <f t="shared" ca="1" si="158"/>
        <v/>
      </c>
      <c r="AD364" s="161">
        <f t="shared" ca="1" si="159"/>
        <v>1</v>
      </c>
      <c r="AE364" s="161" t="str">
        <f t="shared" ca="1" si="179"/>
        <v/>
      </c>
      <c r="AF364" s="161">
        <f t="shared" ca="1" si="160"/>
        <v>1</v>
      </c>
      <c r="AG364" s="161" t="str">
        <f t="shared" ca="1" si="161"/>
        <v/>
      </c>
      <c r="AH364" s="161">
        <f t="shared" ca="1" si="162"/>
        <v>1</v>
      </c>
      <c r="AI364" s="161" t="str">
        <f t="shared" ca="1" si="163"/>
        <v/>
      </c>
      <c r="AJ364" s="161">
        <f t="shared" ca="1" si="164"/>
        <v>1</v>
      </c>
      <c r="AL364" s="161" t="str">
        <f t="shared" ca="1" si="165"/>
        <v/>
      </c>
      <c r="AM364" s="161">
        <f t="shared" ca="1" si="175"/>
        <v>1</v>
      </c>
      <c r="AN364" s="161" t="str">
        <f t="shared" ca="1" si="166"/>
        <v/>
      </c>
      <c r="AO364" s="161">
        <f t="shared" ca="1" si="174"/>
        <v>1</v>
      </c>
      <c r="AP364" s="161" t="str">
        <f t="shared" ca="1" si="167"/>
        <v/>
      </c>
      <c r="AQ364" s="161">
        <f t="shared" ca="1" si="172"/>
        <v>1</v>
      </c>
      <c r="AR364" s="161" t="str">
        <f t="shared" ca="1" si="168"/>
        <v/>
      </c>
      <c r="AS364" s="161">
        <f t="shared" ca="1" si="169"/>
        <v>1</v>
      </c>
      <c r="AT364" s="159" t="str">
        <f t="shared" ca="1" si="178"/>
        <v/>
      </c>
      <c r="AU364" s="210">
        <f t="shared" ca="1" si="153"/>
        <v>14</v>
      </c>
      <c r="AV364" s="209"/>
      <c r="AW364" s="204">
        <f t="shared" si="170"/>
        <v>2530.8888888888901</v>
      </c>
      <c r="AX364" s="159"/>
      <c r="AZ364" s="159"/>
      <c r="BM364" s="207"/>
      <c r="BN364" s="212"/>
      <c r="BP364" s="209"/>
      <c r="BQ364" s="211"/>
      <c r="BR364" s="211"/>
      <c r="BS364" s="211"/>
      <c r="BT364" s="211"/>
      <c r="BU364" s="211"/>
      <c r="BV364" s="211"/>
      <c r="BW364" s="211"/>
      <c r="BX364" s="211"/>
      <c r="BY364" s="211"/>
      <c r="BZ364" s="211"/>
      <c r="CA364" s="209"/>
      <c r="CB364" s="224"/>
      <c r="CC364" s="204"/>
      <c r="CD364" s="204"/>
      <c r="CE364" s="204"/>
      <c r="CF364" s="211"/>
      <c r="CG364" s="211"/>
      <c r="CI364" s="209"/>
      <c r="CJ364" s="209"/>
      <c r="EH364" s="165"/>
      <c r="EI364" s="165"/>
      <c r="EJ364" s="166"/>
      <c r="EK364" s="209"/>
      <c r="EL364" s="211"/>
      <c r="EM364" s="211"/>
      <c r="EN364" s="211"/>
      <c r="EO364" s="211"/>
      <c r="EP364" s="211"/>
      <c r="ES364" s="165"/>
      <c r="ET364" s="165"/>
      <c r="EU364" s="166"/>
      <c r="EV364" s="209"/>
      <c r="EW364" s="211"/>
      <c r="EX364" s="211"/>
      <c r="EY364" s="211"/>
      <c r="EZ364" s="211"/>
      <c r="FA364" s="211"/>
      <c r="FD364" s="165"/>
      <c r="FE364" s="165"/>
      <c r="FF364" s="166"/>
      <c r="FG364" s="209"/>
      <c r="FH364" s="211"/>
      <c r="FI364" s="211"/>
      <c r="FJ364" s="211"/>
      <c r="FK364" s="211"/>
      <c r="FL364" s="211"/>
    </row>
    <row r="365" spans="9:168">
      <c r="I365" s="221">
        <f t="shared" si="173"/>
        <v>361</v>
      </c>
      <c r="J365" s="159">
        <f>'v-t_chart'!C362</f>
        <v>27.1</v>
      </c>
      <c r="K365" s="204">
        <f t="shared" ca="1" si="151"/>
        <v>79.375900000000001</v>
      </c>
      <c r="L365" s="205" t="b">
        <f>IF('Input&amp;Output'!$C$3=10,phase_chart!C362,IF('Input&amp;Output'!$C$3=21,phase_chart!G362,IF('Input&amp;Output'!$C$3=22,phase_chart!K362,IF('Input&amp;Output'!$C$3=31,phase_chart!O362,IF('Input&amp;Output'!$C$3=32,phase_chart!S362,"")))))</f>
        <v>0</v>
      </c>
      <c r="M365" s="206" t="b">
        <f>IF('Input&amp;Output'!$C$3=10,phase_chart!D362,IF('Input&amp;Output'!$C$3=21,phase_chart!H362,IF('Input&amp;Output'!$C$3=22,phase_chart!L362,IF('Input&amp;Output'!$C$3=31,phase_chart!P362,IF('Input&amp;Output'!$C$3=32,phase_chart!T362,"")))))</f>
        <v>1</v>
      </c>
      <c r="N365" s="205" t="b">
        <f>IF('Input&amp;Output'!$C$3=10,phase_chart!E362,IF('Input&amp;Output'!$C$3=21,phase_chart!I362,IF('Input&amp;Output'!$C$3=22,phase_chart!M362,IF('Input&amp;Output'!$C$3=31,phase_chart!Q362,IF('Input&amp;Output'!$C$3=32,phase_chart!U362,"")))))</f>
        <v>0</v>
      </c>
      <c r="P365" s="159">
        <f ca="1">IF(NOT($J365=0),IF($J365&lt;IF($P364=0,0,VLOOKUP(P364,tbL!$M$37:$Q$43,IF(L365=TRUE,2,4))),IF($J365&gt;=VLOOKUP(P364,tbL!$M$37:$Q$43,IF(L365=TRUE,3,5)),$P364,IF(AND(L364=TRUE,L365=TRUE),$P364,$P364-1)),IF(AND(L365=TRUE,J365=VLOOKUP(P364,tbL!$M$37:$Q$43,IF(L365=TRUE,2,4))),P364,IF($P364+1&gt;$C$12,$C$12,$P364+1))),0)</f>
        <v>1</v>
      </c>
      <c r="Q365" s="159">
        <f t="shared" ca="1" si="154"/>
        <v>1</v>
      </c>
      <c r="R365" s="207">
        <f t="shared" si="176"/>
        <v>0</v>
      </c>
      <c r="S365" s="208"/>
      <c r="T365" s="159">
        <f t="shared" si="171"/>
        <v>0</v>
      </c>
      <c r="U365" s="209" t="str">
        <f ca="1">IF(AND(T365=-1,N365=TRUE),"*",IF(AND(U364="*",N365=TRUE),"*",IF(AND(AND(L365=TRUE,U364="*"),J365&lt;VLOOKUP(V364+1,tbL!$M$38:$O$43,3)),"*","")))</f>
        <v/>
      </c>
      <c r="V365" s="204">
        <f t="shared" ca="1" si="155"/>
        <v>1</v>
      </c>
      <c r="Y365" s="159" t="str">
        <f t="shared" ca="1" si="156"/>
        <v/>
      </c>
      <c r="Z365" s="159" t="str">
        <f t="shared" si="157"/>
        <v/>
      </c>
      <c r="AA365" s="159">
        <f t="shared" ca="1" si="177"/>
        <v>1</v>
      </c>
      <c r="AC365" s="161" t="str">
        <f t="shared" ca="1" si="158"/>
        <v/>
      </c>
      <c r="AD365" s="161">
        <f t="shared" ca="1" si="159"/>
        <v>1</v>
      </c>
      <c r="AE365" s="161" t="str">
        <f t="shared" ca="1" si="179"/>
        <v/>
      </c>
      <c r="AF365" s="161">
        <f t="shared" ca="1" si="160"/>
        <v>1</v>
      </c>
      <c r="AG365" s="161" t="str">
        <f t="shared" ca="1" si="161"/>
        <v/>
      </c>
      <c r="AH365" s="161">
        <f t="shared" ca="1" si="162"/>
        <v>1</v>
      </c>
      <c r="AI365" s="161" t="str">
        <f t="shared" ca="1" si="163"/>
        <v/>
      </c>
      <c r="AJ365" s="161">
        <f t="shared" ca="1" si="164"/>
        <v>1</v>
      </c>
      <c r="AL365" s="161" t="str">
        <f t="shared" ca="1" si="165"/>
        <v/>
      </c>
      <c r="AM365" s="161">
        <f t="shared" ca="1" si="175"/>
        <v>1</v>
      </c>
      <c r="AN365" s="161" t="str">
        <f t="shared" ca="1" si="166"/>
        <v/>
      </c>
      <c r="AO365" s="161">
        <f t="shared" ca="1" si="174"/>
        <v>1</v>
      </c>
      <c r="AP365" s="161" t="str">
        <f t="shared" ca="1" si="167"/>
        <v/>
      </c>
      <c r="AQ365" s="161">
        <f t="shared" ca="1" si="172"/>
        <v>1</v>
      </c>
      <c r="AR365" s="161" t="str">
        <f t="shared" ca="1" si="168"/>
        <v/>
      </c>
      <c r="AS365" s="161">
        <f t="shared" ca="1" si="169"/>
        <v>1</v>
      </c>
      <c r="AT365" s="159" t="str">
        <f t="shared" ca="1" si="178"/>
        <v/>
      </c>
      <c r="AU365" s="210">
        <f t="shared" ca="1" si="153"/>
        <v>14</v>
      </c>
      <c r="AV365" s="209"/>
      <c r="AW365" s="204">
        <f t="shared" si="170"/>
        <v>2538.4166666666679</v>
      </c>
      <c r="AX365" s="159"/>
      <c r="AZ365" s="159"/>
      <c r="BM365" s="207"/>
      <c r="BN365" s="212"/>
      <c r="BP365" s="209"/>
      <c r="BQ365" s="211"/>
      <c r="BR365" s="211"/>
      <c r="BS365" s="211"/>
      <c r="BT365" s="211"/>
      <c r="BU365" s="211"/>
      <c r="BV365" s="211"/>
      <c r="BW365" s="211"/>
      <c r="BX365" s="211"/>
      <c r="BY365" s="211"/>
      <c r="BZ365" s="211"/>
      <c r="CA365" s="209"/>
      <c r="CB365" s="224"/>
      <c r="CC365" s="204"/>
      <c r="CD365" s="204"/>
      <c r="CE365" s="204"/>
      <c r="CF365" s="211"/>
      <c r="CG365" s="211"/>
      <c r="CI365" s="209"/>
      <c r="CJ365" s="209"/>
      <c r="EH365" s="165"/>
      <c r="EI365" s="165"/>
      <c r="EJ365" s="166"/>
      <c r="EK365" s="209"/>
      <c r="EL365" s="211"/>
      <c r="EM365" s="211"/>
      <c r="EN365" s="211"/>
      <c r="EO365" s="211"/>
      <c r="EP365" s="211"/>
      <c r="ES365" s="165"/>
      <c r="ET365" s="165"/>
      <c r="EU365" s="166"/>
      <c r="EV365" s="209"/>
      <c r="EW365" s="211"/>
      <c r="EX365" s="211"/>
      <c r="EY365" s="211"/>
      <c r="EZ365" s="211"/>
      <c r="FA365" s="211"/>
      <c r="FD365" s="165"/>
      <c r="FE365" s="165"/>
      <c r="FF365" s="166"/>
      <c r="FG365" s="209"/>
      <c r="FH365" s="211"/>
      <c r="FI365" s="211"/>
      <c r="FJ365" s="211"/>
      <c r="FK365" s="211"/>
      <c r="FL365" s="211"/>
    </row>
    <row r="366" spans="9:168">
      <c r="I366" s="221">
        <f t="shared" si="173"/>
        <v>362</v>
      </c>
      <c r="J366" s="159">
        <f>'v-t_chart'!C363</f>
        <v>26</v>
      </c>
      <c r="K366" s="204">
        <f t="shared" ca="1" si="151"/>
        <v>76.153999999999996</v>
      </c>
      <c r="L366" s="205" t="b">
        <f>IF('Input&amp;Output'!$C$3=10,phase_chart!C363,IF('Input&amp;Output'!$C$3=21,phase_chart!G363,IF('Input&amp;Output'!$C$3=22,phase_chart!K363,IF('Input&amp;Output'!$C$3=31,phase_chart!O363,IF('Input&amp;Output'!$C$3=32,phase_chart!S363,"")))))</f>
        <v>0</v>
      </c>
      <c r="M366" s="206" t="b">
        <f>IF('Input&amp;Output'!$C$3=10,phase_chart!D363,IF('Input&amp;Output'!$C$3=21,phase_chart!H363,IF('Input&amp;Output'!$C$3=22,phase_chart!L363,IF('Input&amp;Output'!$C$3=31,phase_chart!P363,IF('Input&amp;Output'!$C$3=32,phase_chart!T363,"")))))</f>
        <v>1</v>
      </c>
      <c r="N366" s="205" t="b">
        <f>IF('Input&amp;Output'!$C$3=10,phase_chart!E363,IF('Input&amp;Output'!$C$3=21,phase_chart!I363,IF('Input&amp;Output'!$C$3=22,phase_chart!M363,IF('Input&amp;Output'!$C$3=31,phase_chart!Q363,IF('Input&amp;Output'!$C$3=32,phase_chart!U363,"")))))</f>
        <v>0</v>
      </c>
      <c r="P366" s="159">
        <f ca="1">IF(NOT($J366=0),IF($J366&lt;IF($P365=0,0,VLOOKUP(P365,tbL!$M$37:$Q$43,IF(L366=TRUE,2,4))),IF($J366&gt;=VLOOKUP(P365,tbL!$M$37:$Q$43,IF(L366=TRUE,3,5)),$P365,IF(AND(L365=TRUE,L366=TRUE),$P365,$P365-1)),IF(AND(L366=TRUE,J366=VLOOKUP(P365,tbL!$M$37:$Q$43,IF(L366=TRUE,2,4))),P365,IF($P365+1&gt;$C$12,$C$12,$P365+1))),0)</f>
        <v>1</v>
      </c>
      <c r="Q366" s="159">
        <f t="shared" ca="1" si="154"/>
        <v>1</v>
      </c>
      <c r="R366" s="207">
        <f t="shared" si="176"/>
        <v>0</v>
      </c>
      <c r="S366" s="208"/>
      <c r="T366" s="159">
        <f t="shared" si="171"/>
        <v>0</v>
      </c>
      <c r="U366" s="209" t="str">
        <f ca="1">IF(AND(T366=-1,N366=TRUE),"*",IF(AND(U365="*",N366=TRUE),"*",IF(AND(AND(L366=TRUE,U365="*"),J366&lt;VLOOKUP(V365+1,tbL!$M$38:$O$43,3)),"*","")))</f>
        <v/>
      </c>
      <c r="V366" s="204">
        <f t="shared" ca="1" si="155"/>
        <v>1</v>
      </c>
      <c r="Y366" s="159" t="str">
        <f t="shared" ca="1" si="156"/>
        <v/>
      </c>
      <c r="Z366" s="159" t="str">
        <f t="shared" si="157"/>
        <v/>
      </c>
      <c r="AA366" s="159">
        <f t="shared" ca="1" si="177"/>
        <v>1</v>
      </c>
      <c r="AC366" s="161" t="str">
        <f t="shared" ca="1" si="158"/>
        <v/>
      </c>
      <c r="AD366" s="161">
        <f t="shared" ca="1" si="159"/>
        <v>1</v>
      </c>
      <c r="AE366" s="161" t="str">
        <f t="shared" ca="1" si="179"/>
        <v/>
      </c>
      <c r="AF366" s="161">
        <f t="shared" ca="1" si="160"/>
        <v>1</v>
      </c>
      <c r="AG366" s="161" t="str">
        <f t="shared" ca="1" si="161"/>
        <v/>
      </c>
      <c r="AH366" s="161">
        <f t="shared" ca="1" si="162"/>
        <v>1</v>
      </c>
      <c r="AI366" s="161" t="str">
        <f t="shared" ca="1" si="163"/>
        <v/>
      </c>
      <c r="AJ366" s="161">
        <f t="shared" ca="1" si="164"/>
        <v>1</v>
      </c>
      <c r="AL366" s="161" t="str">
        <f t="shared" ca="1" si="165"/>
        <v/>
      </c>
      <c r="AM366" s="161">
        <f t="shared" ca="1" si="175"/>
        <v>1</v>
      </c>
      <c r="AN366" s="161" t="str">
        <f t="shared" ca="1" si="166"/>
        <v/>
      </c>
      <c r="AO366" s="161">
        <f t="shared" ca="1" si="174"/>
        <v>1</v>
      </c>
      <c r="AP366" s="161" t="str">
        <f t="shared" ca="1" si="167"/>
        <v/>
      </c>
      <c r="AQ366" s="161">
        <f t="shared" ca="1" si="172"/>
        <v>1</v>
      </c>
      <c r="AR366" s="161" t="str">
        <f t="shared" ca="1" si="168"/>
        <v/>
      </c>
      <c r="AS366" s="161">
        <f t="shared" ca="1" si="169"/>
        <v>1</v>
      </c>
      <c r="AT366" s="159" t="str">
        <f t="shared" ca="1" si="178"/>
        <v/>
      </c>
      <c r="AU366" s="210">
        <f t="shared" ca="1" si="153"/>
        <v>14</v>
      </c>
      <c r="AV366" s="209"/>
      <c r="AW366" s="204">
        <f t="shared" si="170"/>
        <v>2545.6388888888901</v>
      </c>
      <c r="AX366" s="159"/>
      <c r="AZ366" s="159"/>
      <c r="BM366" s="207"/>
      <c r="BN366" s="212"/>
      <c r="BP366" s="209"/>
      <c r="BQ366" s="211"/>
      <c r="BR366" s="211"/>
      <c r="BS366" s="211"/>
      <c r="BT366" s="211"/>
      <c r="BU366" s="211"/>
      <c r="BV366" s="211"/>
      <c r="BW366" s="211"/>
      <c r="BX366" s="211"/>
      <c r="BY366" s="211"/>
      <c r="BZ366" s="211"/>
      <c r="CA366" s="209"/>
      <c r="CB366" s="224"/>
      <c r="CC366" s="204"/>
      <c r="CD366" s="204"/>
      <c r="CE366" s="204"/>
      <c r="CF366" s="211"/>
      <c r="CG366" s="211"/>
      <c r="CI366" s="209"/>
      <c r="CJ366" s="209"/>
      <c r="EH366" s="165"/>
      <c r="EI366" s="165"/>
      <c r="EJ366" s="166"/>
      <c r="EK366" s="209"/>
      <c r="EL366" s="211"/>
      <c r="EM366" s="211"/>
      <c r="EN366" s="211"/>
      <c r="EO366" s="211"/>
      <c r="EP366" s="211"/>
      <c r="ES366" s="165"/>
      <c r="ET366" s="165"/>
      <c r="EU366" s="166"/>
      <c r="EV366" s="209"/>
      <c r="EW366" s="211"/>
      <c r="EX366" s="211"/>
      <c r="EY366" s="211"/>
      <c r="EZ366" s="211"/>
      <c r="FA366" s="211"/>
      <c r="FD366" s="165"/>
      <c r="FE366" s="165"/>
      <c r="FF366" s="166"/>
      <c r="FG366" s="209"/>
      <c r="FH366" s="211"/>
      <c r="FI366" s="211"/>
      <c r="FJ366" s="211"/>
      <c r="FK366" s="211"/>
      <c r="FL366" s="211"/>
    </row>
    <row r="367" spans="9:168">
      <c r="I367" s="221">
        <f t="shared" si="173"/>
        <v>363</v>
      </c>
      <c r="J367" s="159">
        <f>'v-t_chart'!C364</f>
        <v>25.4</v>
      </c>
      <c r="K367" s="204">
        <f t="shared" ca="1" si="151"/>
        <v>74.396599999999992</v>
      </c>
      <c r="L367" s="205" t="b">
        <f>IF('Input&amp;Output'!$C$3=10,phase_chart!C364,IF('Input&amp;Output'!$C$3=21,phase_chart!G364,IF('Input&amp;Output'!$C$3=22,phase_chart!K364,IF('Input&amp;Output'!$C$3=31,phase_chart!O364,IF('Input&amp;Output'!$C$3=32,phase_chart!S364,"")))))</f>
        <v>0</v>
      </c>
      <c r="M367" s="206" t="b">
        <f>IF('Input&amp;Output'!$C$3=10,phase_chart!D364,IF('Input&amp;Output'!$C$3=21,phase_chart!H364,IF('Input&amp;Output'!$C$3=22,phase_chart!L364,IF('Input&amp;Output'!$C$3=31,phase_chart!P364,IF('Input&amp;Output'!$C$3=32,phase_chart!T364,"")))))</f>
        <v>1</v>
      </c>
      <c r="N367" s="205" t="b">
        <f>IF('Input&amp;Output'!$C$3=10,phase_chart!E364,IF('Input&amp;Output'!$C$3=21,phase_chart!I364,IF('Input&amp;Output'!$C$3=22,phase_chart!M364,IF('Input&amp;Output'!$C$3=31,phase_chart!Q364,IF('Input&amp;Output'!$C$3=32,phase_chart!U364,"")))))</f>
        <v>0</v>
      </c>
      <c r="P367" s="159">
        <f ca="1">IF(NOT($J367=0),IF($J367&lt;IF($P366=0,0,VLOOKUP(P366,tbL!$M$37:$Q$43,IF(L367=TRUE,2,4))),IF($J367&gt;=VLOOKUP(P366,tbL!$M$37:$Q$43,IF(L367=TRUE,3,5)),$P366,IF(AND(L366=TRUE,L367=TRUE),$P366,$P366-1)),IF(AND(L367=TRUE,J367=VLOOKUP(P366,tbL!$M$37:$Q$43,IF(L367=TRUE,2,4))),P366,IF($P366+1&gt;$C$12,$C$12,$P366+1))),0)</f>
        <v>1</v>
      </c>
      <c r="Q367" s="159">
        <f t="shared" ca="1" si="154"/>
        <v>1</v>
      </c>
      <c r="R367" s="207">
        <f t="shared" si="176"/>
        <v>0</v>
      </c>
      <c r="S367" s="208"/>
      <c r="T367" s="159">
        <f t="shared" si="171"/>
        <v>0</v>
      </c>
      <c r="U367" s="209" t="str">
        <f ca="1">IF(AND(T367=-1,N367=TRUE),"*",IF(AND(U366="*",N367=TRUE),"*",IF(AND(AND(L367=TRUE,U366="*"),J367&lt;VLOOKUP(V366+1,tbL!$M$38:$O$43,3)),"*","")))</f>
        <v/>
      </c>
      <c r="V367" s="204">
        <f t="shared" ca="1" si="155"/>
        <v>1</v>
      </c>
      <c r="Y367" s="159" t="str">
        <f t="shared" ca="1" si="156"/>
        <v/>
      </c>
      <c r="Z367" s="159" t="str">
        <f t="shared" si="157"/>
        <v/>
      </c>
      <c r="AA367" s="159">
        <f t="shared" ca="1" si="177"/>
        <v>1</v>
      </c>
      <c r="AC367" s="161" t="str">
        <f t="shared" ca="1" si="158"/>
        <v/>
      </c>
      <c r="AD367" s="161">
        <f t="shared" ca="1" si="159"/>
        <v>1</v>
      </c>
      <c r="AE367" s="161" t="str">
        <f t="shared" ca="1" si="179"/>
        <v/>
      </c>
      <c r="AF367" s="161">
        <f t="shared" ca="1" si="160"/>
        <v>1</v>
      </c>
      <c r="AG367" s="161" t="str">
        <f t="shared" ca="1" si="161"/>
        <v/>
      </c>
      <c r="AH367" s="161">
        <f t="shared" ca="1" si="162"/>
        <v>1</v>
      </c>
      <c r="AI367" s="161" t="str">
        <f t="shared" ca="1" si="163"/>
        <v/>
      </c>
      <c r="AJ367" s="161">
        <f t="shared" ca="1" si="164"/>
        <v>1</v>
      </c>
      <c r="AL367" s="161" t="str">
        <f t="shared" ca="1" si="165"/>
        <v/>
      </c>
      <c r="AM367" s="161">
        <f t="shared" ca="1" si="175"/>
        <v>1</v>
      </c>
      <c r="AN367" s="161" t="str">
        <f t="shared" ca="1" si="166"/>
        <v/>
      </c>
      <c r="AO367" s="161">
        <f t="shared" ca="1" si="174"/>
        <v>1</v>
      </c>
      <c r="AP367" s="161" t="str">
        <f t="shared" ca="1" si="167"/>
        <v/>
      </c>
      <c r="AQ367" s="161">
        <f t="shared" ca="1" si="172"/>
        <v>1</v>
      </c>
      <c r="AR367" s="161" t="str">
        <f t="shared" ca="1" si="168"/>
        <v/>
      </c>
      <c r="AS367" s="161">
        <f t="shared" ca="1" si="169"/>
        <v>1</v>
      </c>
      <c r="AT367" s="159" t="str">
        <f t="shared" ca="1" si="178"/>
        <v/>
      </c>
      <c r="AU367" s="210">
        <f t="shared" ca="1" si="153"/>
        <v>14</v>
      </c>
      <c r="AV367" s="209"/>
      <c r="AW367" s="204">
        <f t="shared" si="170"/>
        <v>2552.6944444444457</v>
      </c>
      <c r="AX367" s="159"/>
      <c r="AZ367" s="159"/>
      <c r="BM367" s="207"/>
      <c r="BN367" s="212"/>
      <c r="BP367" s="209"/>
      <c r="BQ367" s="211"/>
      <c r="BR367" s="211"/>
      <c r="BS367" s="211"/>
      <c r="BT367" s="211"/>
      <c r="BU367" s="211"/>
      <c r="BV367" s="211"/>
      <c r="BW367" s="211"/>
      <c r="BX367" s="211"/>
      <c r="BY367" s="211"/>
      <c r="BZ367" s="211"/>
      <c r="CA367" s="209"/>
      <c r="CB367" s="224"/>
      <c r="CC367" s="204"/>
      <c r="CD367" s="204"/>
      <c r="CE367" s="204"/>
      <c r="CF367" s="211"/>
      <c r="CG367" s="211"/>
      <c r="CI367" s="209"/>
      <c r="CJ367" s="209"/>
      <c r="EH367" s="165"/>
      <c r="EI367" s="165"/>
      <c r="EJ367" s="166"/>
      <c r="EK367" s="209"/>
      <c r="EL367" s="211"/>
      <c r="EM367" s="211"/>
      <c r="EN367" s="211"/>
      <c r="EO367" s="211"/>
      <c r="EP367" s="211"/>
      <c r="ES367" s="165"/>
      <c r="ET367" s="165"/>
      <c r="EU367" s="166"/>
      <c r="EV367" s="209"/>
      <c r="EW367" s="211"/>
      <c r="EX367" s="211"/>
      <c r="EY367" s="211"/>
      <c r="EZ367" s="211"/>
      <c r="FA367" s="211"/>
      <c r="FD367" s="165"/>
      <c r="FE367" s="165"/>
      <c r="FF367" s="166"/>
      <c r="FG367" s="209"/>
      <c r="FH367" s="211"/>
      <c r="FI367" s="211"/>
      <c r="FJ367" s="211"/>
      <c r="FK367" s="211"/>
      <c r="FL367" s="211"/>
    </row>
    <row r="368" spans="9:168">
      <c r="I368" s="221">
        <f t="shared" si="173"/>
        <v>364</v>
      </c>
      <c r="J368" s="159">
        <f>'v-t_chart'!C365</f>
        <v>25.5</v>
      </c>
      <c r="K368" s="204">
        <f t="shared" ca="1" si="151"/>
        <v>74.689499999999995</v>
      </c>
      <c r="L368" s="205" t="b">
        <f>IF('Input&amp;Output'!$C$3=10,phase_chart!C365,IF('Input&amp;Output'!$C$3=21,phase_chart!G365,IF('Input&amp;Output'!$C$3=22,phase_chart!K365,IF('Input&amp;Output'!$C$3=31,phase_chart!O365,IF('Input&amp;Output'!$C$3=32,phase_chart!S365,"")))))</f>
        <v>0</v>
      </c>
      <c r="M368" s="206" t="b">
        <f>IF('Input&amp;Output'!$C$3=10,phase_chart!D365,IF('Input&amp;Output'!$C$3=21,phase_chart!H365,IF('Input&amp;Output'!$C$3=22,phase_chart!L365,IF('Input&amp;Output'!$C$3=31,phase_chart!P365,IF('Input&amp;Output'!$C$3=32,phase_chart!T365,"")))))</f>
        <v>1</v>
      </c>
      <c r="N368" s="205" t="b">
        <f>IF('Input&amp;Output'!$C$3=10,phase_chart!E365,IF('Input&amp;Output'!$C$3=21,phase_chart!I365,IF('Input&amp;Output'!$C$3=22,phase_chart!M365,IF('Input&amp;Output'!$C$3=31,phase_chart!Q365,IF('Input&amp;Output'!$C$3=32,phase_chart!U365,"")))))</f>
        <v>0</v>
      </c>
      <c r="P368" s="159">
        <f ca="1">IF(NOT($J368=0),IF($J368&lt;IF($P367=0,0,VLOOKUP(P367,tbL!$M$37:$Q$43,IF(L368=TRUE,2,4))),IF($J368&gt;=VLOOKUP(P367,tbL!$M$37:$Q$43,IF(L368=TRUE,3,5)),$P367,IF(AND(L367=TRUE,L368=TRUE),$P367,$P367-1)),IF(AND(L368=TRUE,J368=VLOOKUP(P367,tbL!$M$37:$Q$43,IF(L368=TRUE,2,4))),P367,IF($P367+1&gt;$C$12,$C$12,$P367+1))),0)</f>
        <v>1</v>
      </c>
      <c r="Q368" s="159">
        <f t="shared" ca="1" si="154"/>
        <v>1</v>
      </c>
      <c r="R368" s="207">
        <f t="shared" si="176"/>
        <v>0</v>
      </c>
      <c r="S368" s="208"/>
      <c r="T368" s="159">
        <f t="shared" si="171"/>
        <v>0</v>
      </c>
      <c r="U368" s="209" t="str">
        <f ca="1">IF(AND(T368=-1,N368=TRUE),"*",IF(AND(U367="*",N368=TRUE),"*",IF(AND(AND(L368=TRUE,U367="*"),J368&lt;VLOOKUP(V367+1,tbL!$M$38:$O$43,3)),"*","")))</f>
        <v/>
      </c>
      <c r="V368" s="204">
        <f t="shared" ca="1" si="155"/>
        <v>1</v>
      </c>
      <c r="Y368" s="159" t="str">
        <f t="shared" ca="1" si="156"/>
        <v/>
      </c>
      <c r="Z368" s="159" t="str">
        <f t="shared" si="157"/>
        <v/>
      </c>
      <c r="AA368" s="159">
        <f t="shared" ca="1" si="177"/>
        <v>1</v>
      </c>
      <c r="AC368" s="161" t="str">
        <f t="shared" ca="1" si="158"/>
        <v/>
      </c>
      <c r="AD368" s="161">
        <f t="shared" ca="1" si="159"/>
        <v>1</v>
      </c>
      <c r="AE368" s="161" t="str">
        <f t="shared" ca="1" si="179"/>
        <v/>
      </c>
      <c r="AF368" s="161">
        <f t="shared" ca="1" si="160"/>
        <v>1</v>
      </c>
      <c r="AG368" s="161" t="str">
        <f t="shared" ca="1" si="161"/>
        <v/>
      </c>
      <c r="AH368" s="161">
        <f t="shared" ca="1" si="162"/>
        <v>1</v>
      </c>
      <c r="AI368" s="161" t="str">
        <f t="shared" ca="1" si="163"/>
        <v/>
      </c>
      <c r="AJ368" s="161">
        <f t="shared" ca="1" si="164"/>
        <v>1</v>
      </c>
      <c r="AL368" s="161" t="str">
        <f t="shared" ca="1" si="165"/>
        <v/>
      </c>
      <c r="AM368" s="161">
        <f t="shared" ca="1" si="175"/>
        <v>1</v>
      </c>
      <c r="AN368" s="161" t="str">
        <f t="shared" ca="1" si="166"/>
        <v/>
      </c>
      <c r="AO368" s="161">
        <f t="shared" ca="1" si="174"/>
        <v>1</v>
      </c>
      <c r="AP368" s="161" t="str">
        <f t="shared" ca="1" si="167"/>
        <v/>
      </c>
      <c r="AQ368" s="161">
        <f t="shared" ca="1" si="172"/>
        <v>1</v>
      </c>
      <c r="AR368" s="161" t="str">
        <f t="shared" ca="1" si="168"/>
        <v/>
      </c>
      <c r="AS368" s="161">
        <f t="shared" ca="1" si="169"/>
        <v>1</v>
      </c>
      <c r="AT368" s="159" t="str">
        <f t="shared" ca="1" si="178"/>
        <v/>
      </c>
      <c r="AU368" s="210">
        <f t="shared" ca="1" si="153"/>
        <v>14</v>
      </c>
      <c r="AV368" s="209"/>
      <c r="AW368" s="204">
        <f t="shared" si="170"/>
        <v>2559.7777777777792</v>
      </c>
      <c r="AX368" s="159"/>
      <c r="AZ368" s="159"/>
      <c r="BM368" s="207"/>
      <c r="BN368" s="212"/>
      <c r="BP368" s="209"/>
      <c r="BQ368" s="211"/>
      <c r="BR368" s="211"/>
      <c r="BS368" s="211"/>
      <c r="BT368" s="211"/>
      <c r="BU368" s="211"/>
      <c r="BV368" s="211"/>
      <c r="BW368" s="211"/>
      <c r="BX368" s="211"/>
      <c r="BY368" s="211"/>
      <c r="BZ368" s="211"/>
      <c r="CA368" s="209"/>
      <c r="CB368" s="224"/>
      <c r="CC368" s="204"/>
      <c r="CD368" s="204"/>
      <c r="CE368" s="204"/>
      <c r="CF368" s="211"/>
      <c r="CG368" s="211"/>
      <c r="CI368" s="209"/>
      <c r="CJ368" s="209"/>
      <c r="EH368" s="165"/>
      <c r="EI368" s="165"/>
      <c r="EJ368" s="166"/>
      <c r="EK368" s="209"/>
      <c r="EL368" s="211"/>
      <c r="EM368" s="211"/>
      <c r="EN368" s="211"/>
      <c r="EO368" s="211"/>
      <c r="EP368" s="211"/>
      <c r="ES368" s="165"/>
      <c r="ET368" s="165"/>
      <c r="EU368" s="166"/>
      <c r="EV368" s="209"/>
      <c r="EW368" s="211"/>
      <c r="EX368" s="211"/>
      <c r="EY368" s="211"/>
      <c r="EZ368" s="211"/>
      <c r="FA368" s="211"/>
      <c r="FD368" s="165"/>
      <c r="FE368" s="165"/>
      <c r="FF368" s="166"/>
      <c r="FG368" s="209"/>
      <c r="FH368" s="211"/>
      <c r="FI368" s="211"/>
      <c r="FJ368" s="211"/>
      <c r="FK368" s="211"/>
      <c r="FL368" s="211"/>
    </row>
    <row r="369" spans="9:168">
      <c r="I369" s="221">
        <f t="shared" si="173"/>
        <v>365</v>
      </c>
      <c r="J369" s="159">
        <f>'v-t_chart'!C366</f>
        <v>26.3</v>
      </c>
      <c r="K369" s="204">
        <f t="shared" ca="1" si="151"/>
        <v>77.032699999999991</v>
      </c>
      <c r="L369" s="205" t="b">
        <f>IF('Input&amp;Output'!$C$3=10,phase_chart!C366,IF('Input&amp;Output'!$C$3=21,phase_chart!G366,IF('Input&amp;Output'!$C$3=22,phase_chart!K366,IF('Input&amp;Output'!$C$3=31,phase_chart!O366,IF('Input&amp;Output'!$C$3=32,phase_chart!S366,"")))))</f>
        <v>0</v>
      </c>
      <c r="M369" s="206" t="b">
        <f>IF('Input&amp;Output'!$C$3=10,phase_chart!D366,IF('Input&amp;Output'!$C$3=21,phase_chart!H366,IF('Input&amp;Output'!$C$3=22,phase_chart!L366,IF('Input&amp;Output'!$C$3=31,phase_chart!P366,IF('Input&amp;Output'!$C$3=32,phase_chart!T366,"")))))</f>
        <v>1</v>
      </c>
      <c r="N369" s="205" t="b">
        <f>IF('Input&amp;Output'!$C$3=10,phase_chart!E366,IF('Input&amp;Output'!$C$3=21,phase_chart!I366,IF('Input&amp;Output'!$C$3=22,phase_chart!M366,IF('Input&amp;Output'!$C$3=31,phase_chart!Q366,IF('Input&amp;Output'!$C$3=32,phase_chart!U366,"")))))</f>
        <v>0</v>
      </c>
      <c r="P369" s="159">
        <f ca="1">IF(NOT($J369=0),IF($J369&lt;IF($P368=0,0,VLOOKUP(P368,tbL!$M$37:$Q$43,IF(L369=TRUE,2,4))),IF($J369&gt;=VLOOKUP(P368,tbL!$M$37:$Q$43,IF(L369=TRUE,3,5)),$P368,IF(AND(L368=TRUE,L369=TRUE),$P368,$P368-1)),IF(AND(L369=TRUE,J369=VLOOKUP(P368,tbL!$M$37:$Q$43,IF(L369=TRUE,2,4))),P368,IF($P368+1&gt;$C$12,$C$12,$P368+1))),0)</f>
        <v>1</v>
      </c>
      <c r="Q369" s="159">
        <f t="shared" ca="1" si="154"/>
        <v>1</v>
      </c>
      <c r="R369" s="207">
        <f t="shared" si="176"/>
        <v>0</v>
      </c>
      <c r="S369" s="208"/>
      <c r="T369" s="159">
        <f t="shared" si="171"/>
        <v>0</v>
      </c>
      <c r="U369" s="209" t="str">
        <f ca="1">IF(AND(T369=-1,N369=TRUE),"*",IF(AND(U368="*",N369=TRUE),"*",IF(AND(AND(L369=TRUE,U368="*"),J369&lt;VLOOKUP(V368+1,tbL!$M$38:$O$43,3)),"*","")))</f>
        <v/>
      </c>
      <c r="V369" s="204">
        <f t="shared" ca="1" si="155"/>
        <v>1</v>
      </c>
      <c r="Y369" s="159" t="str">
        <f t="shared" ca="1" si="156"/>
        <v/>
      </c>
      <c r="Z369" s="159" t="str">
        <f t="shared" si="157"/>
        <v/>
      </c>
      <c r="AA369" s="159">
        <f t="shared" ca="1" si="177"/>
        <v>1</v>
      </c>
      <c r="AC369" s="161" t="str">
        <f t="shared" ca="1" si="158"/>
        <v/>
      </c>
      <c r="AD369" s="161">
        <f t="shared" ca="1" si="159"/>
        <v>1</v>
      </c>
      <c r="AE369" s="161" t="str">
        <f t="shared" ca="1" si="179"/>
        <v/>
      </c>
      <c r="AF369" s="161">
        <f t="shared" ca="1" si="160"/>
        <v>1</v>
      </c>
      <c r="AG369" s="161" t="str">
        <f t="shared" ca="1" si="161"/>
        <v/>
      </c>
      <c r="AH369" s="161">
        <f t="shared" ca="1" si="162"/>
        <v>1</v>
      </c>
      <c r="AI369" s="161" t="str">
        <f t="shared" ca="1" si="163"/>
        <v/>
      </c>
      <c r="AJ369" s="161">
        <f t="shared" ca="1" si="164"/>
        <v>1</v>
      </c>
      <c r="AL369" s="161" t="str">
        <f t="shared" ca="1" si="165"/>
        <v/>
      </c>
      <c r="AM369" s="161">
        <f t="shared" ca="1" si="175"/>
        <v>1</v>
      </c>
      <c r="AN369" s="161" t="str">
        <f t="shared" ca="1" si="166"/>
        <v/>
      </c>
      <c r="AO369" s="161">
        <f t="shared" ca="1" si="174"/>
        <v>1</v>
      </c>
      <c r="AP369" s="161" t="str">
        <f t="shared" ca="1" si="167"/>
        <v/>
      </c>
      <c r="AQ369" s="161">
        <f t="shared" ca="1" si="172"/>
        <v>1</v>
      </c>
      <c r="AR369" s="161" t="str">
        <f t="shared" ca="1" si="168"/>
        <v/>
      </c>
      <c r="AS369" s="161">
        <f t="shared" ca="1" si="169"/>
        <v>1</v>
      </c>
      <c r="AT369" s="159" t="str">
        <f t="shared" ca="1" si="178"/>
        <v/>
      </c>
      <c r="AU369" s="210">
        <f t="shared" ca="1" si="153"/>
        <v>14</v>
      </c>
      <c r="AV369" s="209"/>
      <c r="AW369" s="204">
        <f t="shared" si="170"/>
        <v>2567.0833333333348</v>
      </c>
      <c r="AX369" s="159"/>
      <c r="AZ369" s="159"/>
      <c r="BM369" s="207"/>
      <c r="BN369" s="212"/>
      <c r="BP369" s="209"/>
      <c r="BQ369" s="211"/>
      <c r="BR369" s="211"/>
      <c r="BS369" s="211"/>
      <c r="BT369" s="211"/>
      <c r="BU369" s="211"/>
      <c r="BV369" s="211"/>
      <c r="BW369" s="211"/>
      <c r="BX369" s="211"/>
      <c r="BY369" s="211"/>
      <c r="BZ369" s="211"/>
      <c r="CA369" s="209"/>
      <c r="CB369" s="224"/>
      <c r="CC369" s="204"/>
      <c r="CD369" s="204"/>
      <c r="CE369" s="204"/>
      <c r="CF369" s="211"/>
      <c r="CG369" s="211"/>
      <c r="CI369" s="209"/>
      <c r="CJ369" s="209">
        <f t="shared" ref="CJ369:CJ413" si="180">CJ368+CI369*0.5</f>
        <v>0</v>
      </c>
      <c r="CM369" s="159">
        <v>182.5</v>
      </c>
      <c r="CN369" s="209">
        <f>CA369</f>
        <v>0</v>
      </c>
      <c r="CO369" s="209">
        <f t="shared" ref="CO369:CP413" si="181">CI369</f>
        <v>0</v>
      </c>
      <c r="CP369" s="209">
        <f t="shared" si="181"/>
        <v>0</v>
      </c>
      <c r="EH369" s="165"/>
      <c r="EI369" s="165"/>
      <c r="EJ369" s="166"/>
      <c r="EK369" s="209"/>
      <c r="EL369" s="211"/>
      <c r="EM369" s="211"/>
      <c r="EN369" s="211"/>
      <c r="EO369" s="211"/>
      <c r="EP369" s="211"/>
      <c r="ES369" s="165"/>
      <c r="ET369" s="165"/>
      <c r="EU369" s="166"/>
      <c r="EV369" s="209"/>
      <c r="EW369" s="211"/>
      <c r="EX369" s="211"/>
      <c r="EY369" s="211"/>
      <c r="EZ369" s="211"/>
      <c r="FA369" s="211"/>
      <c r="FD369" s="165"/>
      <c r="FE369" s="165"/>
      <c r="FF369" s="166"/>
      <c r="FG369" s="209"/>
      <c r="FH369" s="211"/>
      <c r="FI369" s="211"/>
      <c r="FJ369" s="211"/>
      <c r="FK369" s="211"/>
      <c r="FL369" s="211"/>
    </row>
    <row r="370" spans="9:168">
      <c r="I370" s="221">
        <f t="shared" si="173"/>
        <v>366</v>
      </c>
      <c r="J370" s="159">
        <f>'v-t_chart'!C367</f>
        <v>27.3</v>
      </c>
      <c r="K370" s="204">
        <f t="shared" ca="1" si="151"/>
        <v>79.961699999999993</v>
      </c>
      <c r="L370" s="205" t="b">
        <f>IF('Input&amp;Output'!$C$3=10,phase_chart!C367,IF('Input&amp;Output'!$C$3=21,phase_chart!G367,IF('Input&amp;Output'!$C$3=22,phase_chart!K367,IF('Input&amp;Output'!$C$3=31,phase_chart!O367,IF('Input&amp;Output'!$C$3=32,phase_chart!S367,"")))))</f>
        <v>0</v>
      </c>
      <c r="M370" s="206" t="b">
        <f>IF('Input&amp;Output'!$C$3=10,phase_chart!D367,IF('Input&amp;Output'!$C$3=21,phase_chart!H367,IF('Input&amp;Output'!$C$3=22,phase_chart!L367,IF('Input&amp;Output'!$C$3=31,phase_chart!P367,IF('Input&amp;Output'!$C$3=32,phase_chart!T367,"")))))</f>
        <v>1</v>
      </c>
      <c r="N370" s="205" t="b">
        <f>IF('Input&amp;Output'!$C$3=10,phase_chart!E367,IF('Input&amp;Output'!$C$3=21,phase_chart!I367,IF('Input&amp;Output'!$C$3=22,phase_chart!M367,IF('Input&amp;Output'!$C$3=31,phase_chart!Q367,IF('Input&amp;Output'!$C$3=32,phase_chart!U367,"")))))</f>
        <v>0</v>
      </c>
      <c r="P370" s="159">
        <f ca="1">IF(NOT($J370=0),IF($J370&lt;IF($P369=0,0,VLOOKUP(P369,tbL!$M$37:$Q$43,IF(L370=TRUE,2,4))),IF($J370&gt;=VLOOKUP(P369,tbL!$M$37:$Q$43,IF(L370=TRUE,3,5)),$P369,IF(AND(L369=TRUE,L370=TRUE),$P369,$P369-1)),IF(AND(L370=TRUE,J370=VLOOKUP(P369,tbL!$M$37:$Q$43,IF(L370=TRUE,2,4))),P369,IF($P369+1&gt;$C$12,$C$12,$P369+1))),0)</f>
        <v>1</v>
      </c>
      <c r="Q370" s="159">
        <f t="shared" ca="1" si="154"/>
        <v>1</v>
      </c>
      <c r="R370" s="207">
        <f t="shared" si="176"/>
        <v>0</v>
      </c>
      <c r="S370" s="208"/>
      <c r="T370" s="159">
        <f t="shared" si="171"/>
        <v>0</v>
      </c>
      <c r="U370" s="209" t="str">
        <f ca="1">IF(AND(T370=-1,N370=TRUE),"*",IF(AND(U369="*",N370=TRUE),"*",IF(AND(AND(L370=TRUE,U369="*"),J370&lt;VLOOKUP(V369+1,tbL!$M$38:$O$43,3)),"*","")))</f>
        <v/>
      </c>
      <c r="V370" s="204">
        <f t="shared" ca="1" si="155"/>
        <v>1</v>
      </c>
      <c r="Y370" s="159" t="str">
        <f t="shared" ca="1" si="156"/>
        <v/>
      </c>
      <c r="Z370" s="159" t="str">
        <f t="shared" si="157"/>
        <v/>
      </c>
      <c r="AA370" s="159">
        <f t="shared" ca="1" si="177"/>
        <v>1</v>
      </c>
      <c r="AC370" s="161" t="str">
        <f t="shared" ca="1" si="158"/>
        <v/>
      </c>
      <c r="AD370" s="161">
        <f t="shared" ca="1" si="159"/>
        <v>1</v>
      </c>
      <c r="AE370" s="161" t="str">
        <f t="shared" ca="1" si="179"/>
        <v/>
      </c>
      <c r="AF370" s="161">
        <f t="shared" ca="1" si="160"/>
        <v>1</v>
      </c>
      <c r="AG370" s="161" t="str">
        <f t="shared" ca="1" si="161"/>
        <v/>
      </c>
      <c r="AH370" s="161">
        <f t="shared" ca="1" si="162"/>
        <v>1</v>
      </c>
      <c r="AI370" s="161" t="str">
        <f t="shared" ca="1" si="163"/>
        <v/>
      </c>
      <c r="AJ370" s="161">
        <f t="shared" ca="1" si="164"/>
        <v>1</v>
      </c>
      <c r="AL370" s="161" t="str">
        <f t="shared" ca="1" si="165"/>
        <v/>
      </c>
      <c r="AM370" s="161">
        <f t="shared" ca="1" si="175"/>
        <v>1</v>
      </c>
      <c r="AN370" s="161" t="str">
        <f t="shared" ca="1" si="166"/>
        <v/>
      </c>
      <c r="AO370" s="161">
        <f t="shared" ca="1" si="174"/>
        <v>1</v>
      </c>
      <c r="AP370" s="161" t="str">
        <f t="shared" ca="1" si="167"/>
        <v/>
      </c>
      <c r="AQ370" s="161">
        <f t="shared" ca="1" si="172"/>
        <v>1</v>
      </c>
      <c r="AR370" s="161" t="str">
        <f t="shared" ca="1" si="168"/>
        <v/>
      </c>
      <c r="AS370" s="161">
        <f t="shared" ca="1" si="169"/>
        <v>1</v>
      </c>
      <c r="AT370" s="159" t="str">
        <f t="shared" ca="1" si="178"/>
        <v/>
      </c>
      <c r="AU370" s="210">
        <f t="shared" ca="1" si="153"/>
        <v>14</v>
      </c>
      <c r="AV370" s="209"/>
      <c r="AW370" s="204">
        <f t="shared" si="170"/>
        <v>2574.6666666666683</v>
      </c>
      <c r="AX370" s="159"/>
      <c r="AZ370" s="159"/>
      <c r="BM370" s="207"/>
      <c r="BN370" s="212"/>
      <c r="BP370" s="209"/>
      <c r="BQ370" s="211"/>
      <c r="BR370" s="211"/>
      <c r="BS370" s="211"/>
      <c r="BT370" s="211"/>
      <c r="BU370" s="211"/>
      <c r="BV370" s="211"/>
      <c r="BW370" s="211"/>
      <c r="BX370" s="211"/>
      <c r="BY370" s="211"/>
      <c r="BZ370" s="211"/>
      <c r="CA370" s="209"/>
      <c r="CB370" s="224"/>
      <c r="CC370" s="204"/>
      <c r="CD370" s="204"/>
      <c r="CE370" s="204"/>
      <c r="CF370" s="211"/>
      <c r="CG370" s="211"/>
      <c r="CI370" s="209"/>
      <c r="CJ370" s="209">
        <f t="shared" si="180"/>
        <v>0</v>
      </c>
      <c r="CM370" s="159">
        <v>183</v>
      </c>
      <c r="CN370" s="209">
        <f t="shared" ref="CN370:CN413" si="182">CA370</f>
        <v>0</v>
      </c>
      <c r="CO370" s="209">
        <f t="shared" si="181"/>
        <v>0</v>
      </c>
      <c r="CP370" s="209">
        <f t="shared" si="181"/>
        <v>0</v>
      </c>
      <c r="EH370" s="165"/>
      <c r="EI370" s="165"/>
      <c r="EJ370" s="166"/>
      <c r="EK370" s="209"/>
      <c r="EL370" s="211"/>
      <c r="EM370" s="211"/>
      <c r="EN370" s="211"/>
      <c r="EO370" s="211"/>
      <c r="EP370" s="211"/>
      <c r="ES370" s="165"/>
      <c r="ET370" s="165"/>
      <c r="EU370" s="166"/>
      <c r="EV370" s="209"/>
      <c r="EW370" s="211"/>
      <c r="EX370" s="211"/>
      <c r="EY370" s="211"/>
      <c r="EZ370" s="211"/>
      <c r="FA370" s="211"/>
      <c r="FD370" s="165"/>
      <c r="FE370" s="165"/>
      <c r="FF370" s="166"/>
      <c r="FG370" s="209"/>
      <c r="FH370" s="211"/>
      <c r="FI370" s="211"/>
      <c r="FJ370" s="211"/>
      <c r="FK370" s="211"/>
      <c r="FL370" s="211"/>
    </row>
    <row r="371" spans="9:168">
      <c r="I371" s="221">
        <f t="shared" si="173"/>
        <v>367</v>
      </c>
      <c r="J371" s="159">
        <f>'v-t_chart'!C368</f>
        <v>28.4</v>
      </c>
      <c r="K371" s="204">
        <f t="shared" ca="1" si="151"/>
        <v>83.183599999999984</v>
      </c>
      <c r="L371" s="205" t="b">
        <f>IF('Input&amp;Output'!$C$3=10,phase_chart!C368,IF('Input&amp;Output'!$C$3=21,phase_chart!G368,IF('Input&amp;Output'!$C$3=22,phase_chart!K368,IF('Input&amp;Output'!$C$3=31,phase_chart!O368,IF('Input&amp;Output'!$C$3=32,phase_chart!S368,"")))))</f>
        <v>0</v>
      </c>
      <c r="M371" s="206" t="b">
        <f>IF('Input&amp;Output'!$C$3=10,phase_chart!D368,IF('Input&amp;Output'!$C$3=21,phase_chart!H368,IF('Input&amp;Output'!$C$3=22,phase_chart!L368,IF('Input&amp;Output'!$C$3=31,phase_chart!P368,IF('Input&amp;Output'!$C$3=32,phase_chart!T368,"")))))</f>
        <v>1</v>
      </c>
      <c r="N371" s="205" t="b">
        <f>IF('Input&amp;Output'!$C$3=10,phase_chart!E368,IF('Input&amp;Output'!$C$3=21,phase_chart!I368,IF('Input&amp;Output'!$C$3=22,phase_chart!M368,IF('Input&amp;Output'!$C$3=31,phase_chart!Q368,IF('Input&amp;Output'!$C$3=32,phase_chart!U368,"")))))</f>
        <v>0</v>
      </c>
      <c r="P371" s="159">
        <f ca="1">IF(NOT($J371=0),IF($J371&lt;IF($P370=0,0,VLOOKUP(P370,tbL!$M$37:$Q$43,IF(L371=TRUE,2,4))),IF($J371&gt;=VLOOKUP(P370,tbL!$M$37:$Q$43,IF(L371=TRUE,3,5)),$P370,IF(AND(L370=TRUE,L371=TRUE),$P370,$P370-1)),IF(AND(L371=TRUE,J371=VLOOKUP(P370,tbL!$M$37:$Q$43,IF(L371=TRUE,2,4))),P370,IF($P370+1&gt;$C$12,$C$12,$P370+1))),0)</f>
        <v>1</v>
      </c>
      <c r="Q371" s="159">
        <f t="shared" ca="1" si="154"/>
        <v>1</v>
      </c>
      <c r="R371" s="207">
        <f t="shared" si="176"/>
        <v>0</v>
      </c>
      <c r="S371" s="208"/>
      <c r="T371" s="159">
        <f t="shared" si="171"/>
        <v>0</v>
      </c>
      <c r="U371" s="209" t="str">
        <f ca="1">IF(AND(T371=-1,N371=TRUE),"*",IF(AND(U370="*",N371=TRUE),"*",IF(AND(AND(L371=TRUE,U370="*"),J371&lt;VLOOKUP(V370+1,tbL!$M$38:$O$43,3)),"*","")))</f>
        <v/>
      </c>
      <c r="V371" s="204">
        <f t="shared" ca="1" si="155"/>
        <v>1</v>
      </c>
      <c r="Y371" s="159" t="str">
        <f t="shared" ca="1" si="156"/>
        <v/>
      </c>
      <c r="Z371" s="159" t="str">
        <f t="shared" si="157"/>
        <v/>
      </c>
      <c r="AA371" s="159">
        <f t="shared" ca="1" si="177"/>
        <v>1</v>
      </c>
      <c r="AC371" s="161" t="str">
        <f t="shared" ca="1" si="158"/>
        <v/>
      </c>
      <c r="AD371" s="161">
        <f t="shared" ca="1" si="159"/>
        <v>1</v>
      </c>
      <c r="AE371" s="161" t="str">
        <f t="shared" ca="1" si="179"/>
        <v/>
      </c>
      <c r="AF371" s="161">
        <f t="shared" ca="1" si="160"/>
        <v>1</v>
      </c>
      <c r="AG371" s="161" t="str">
        <f t="shared" ca="1" si="161"/>
        <v/>
      </c>
      <c r="AH371" s="161">
        <f t="shared" ca="1" si="162"/>
        <v>1</v>
      </c>
      <c r="AI371" s="161" t="str">
        <f t="shared" ca="1" si="163"/>
        <v/>
      </c>
      <c r="AJ371" s="161">
        <f t="shared" ca="1" si="164"/>
        <v>1</v>
      </c>
      <c r="AL371" s="161" t="str">
        <f t="shared" ca="1" si="165"/>
        <v/>
      </c>
      <c r="AM371" s="161">
        <f t="shared" ca="1" si="175"/>
        <v>1</v>
      </c>
      <c r="AN371" s="161" t="str">
        <f t="shared" ca="1" si="166"/>
        <v/>
      </c>
      <c r="AO371" s="161">
        <f t="shared" ca="1" si="174"/>
        <v>1</v>
      </c>
      <c r="AP371" s="161" t="str">
        <f t="shared" ca="1" si="167"/>
        <v/>
      </c>
      <c r="AQ371" s="161">
        <f t="shared" ca="1" si="172"/>
        <v>1</v>
      </c>
      <c r="AR371" s="161" t="str">
        <f t="shared" ca="1" si="168"/>
        <v/>
      </c>
      <c r="AS371" s="161">
        <f t="shared" ca="1" si="169"/>
        <v>1</v>
      </c>
      <c r="AT371" s="159" t="str">
        <f t="shared" ca="1" si="178"/>
        <v/>
      </c>
      <c r="AU371" s="210">
        <f t="shared" ca="1" si="153"/>
        <v>14</v>
      </c>
      <c r="AV371" s="209"/>
      <c r="AW371" s="204">
        <f t="shared" si="170"/>
        <v>2582.555555555557</v>
      </c>
      <c r="AX371" s="159"/>
      <c r="AZ371" s="159"/>
      <c r="BM371" s="207"/>
      <c r="BN371" s="212"/>
      <c r="BP371" s="209"/>
      <c r="BQ371" s="211"/>
      <c r="BR371" s="211"/>
      <c r="BS371" s="211"/>
      <c r="BT371" s="211"/>
      <c r="BU371" s="211"/>
      <c r="BV371" s="211"/>
      <c r="BW371" s="211"/>
      <c r="BX371" s="211"/>
      <c r="BY371" s="211"/>
      <c r="BZ371" s="211"/>
      <c r="CA371" s="209"/>
      <c r="CB371" s="224"/>
      <c r="CC371" s="204"/>
      <c r="CD371" s="204"/>
      <c r="CE371" s="204"/>
      <c r="CF371" s="211"/>
      <c r="CG371" s="211"/>
      <c r="CI371" s="209"/>
      <c r="CJ371" s="209">
        <f t="shared" si="180"/>
        <v>0</v>
      </c>
      <c r="CM371" s="159">
        <v>183.5</v>
      </c>
      <c r="CN371" s="209">
        <f t="shared" si="182"/>
        <v>0</v>
      </c>
      <c r="CO371" s="209">
        <f t="shared" si="181"/>
        <v>0</v>
      </c>
      <c r="CP371" s="209">
        <f t="shared" si="181"/>
        <v>0</v>
      </c>
      <c r="EH371" s="165"/>
      <c r="EI371" s="165"/>
      <c r="EJ371" s="166"/>
      <c r="EK371" s="209"/>
      <c r="EL371" s="211"/>
      <c r="EM371" s="211"/>
      <c r="EN371" s="211"/>
      <c r="EO371" s="211"/>
      <c r="EP371" s="211"/>
      <c r="ES371" s="165"/>
      <c r="ET371" s="165"/>
      <c r="EU371" s="166"/>
      <c r="EV371" s="209"/>
      <c r="EW371" s="211"/>
      <c r="EX371" s="211"/>
      <c r="EY371" s="211"/>
      <c r="EZ371" s="211"/>
      <c r="FA371" s="211"/>
      <c r="FD371" s="165"/>
      <c r="FE371" s="165"/>
      <c r="FF371" s="166"/>
      <c r="FG371" s="209"/>
      <c r="FH371" s="211"/>
      <c r="FI371" s="211"/>
      <c r="FJ371" s="211"/>
      <c r="FK371" s="211"/>
      <c r="FL371" s="211"/>
    </row>
    <row r="372" spans="9:168">
      <c r="I372" s="221">
        <f t="shared" si="173"/>
        <v>368</v>
      </c>
      <c r="J372" s="159">
        <f>'v-t_chart'!C369</f>
        <v>29.2</v>
      </c>
      <c r="K372" s="204">
        <f t="shared" ca="1" si="151"/>
        <v>85.526799999999994</v>
      </c>
      <c r="L372" s="205" t="b">
        <f>IF('Input&amp;Output'!$C$3=10,phase_chart!C369,IF('Input&amp;Output'!$C$3=21,phase_chart!G369,IF('Input&amp;Output'!$C$3=22,phase_chart!K369,IF('Input&amp;Output'!$C$3=31,phase_chart!O369,IF('Input&amp;Output'!$C$3=32,phase_chart!S369,"")))))</f>
        <v>0</v>
      </c>
      <c r="M372" s="206" t="b">
        <f>IF('Input&amp;Output'!$C$3=10,phase_chart!D369,IF('Input&amp;Output'!$C$3=21,phase_chart!H369,IF('Input&amp;Output'!$C$3=22,phase_chart!L369,IF('Input&amp;Output'!$C$3=31,phase_chart!P369,IF('Input&amp;Output'!$C$3=32,phase_chart!T369,"")))))</f>
        <v>1</v>
      </c>
      <c r="N372" s="205" t="b">
        <f>IF('Input&amp;Output'!$C$3=10,phase_chart!E369,IF('Input&amp;Output'!$C$3=21,phase_chart!I369,IF('Input&amp;Output'!$C$3=22,phase_chart!M369,IF('Input&amp;Output'!$C$3=31,phase_chart!Q369,IF('Input&amp;Output'!$C$3=32,phase_chart!U369,"")))))</f>
        <v>0</v>
      </c>
      <c r="P372" s="159">
        <f ca="1">IF(NOT($J372=0),IF($J372&lt;IF($P371=0,0,VLOOKUP(P371,tbL!$M$37:$Q$43,IF(L372=TRUE,2,4))),IF($J372&gt;=VLOOKUP(P371,tbL!$M$37:$Q$43,IF(L372=TRUE,3,5)),$P371,IF(AND(L371=TRUE,L372=TRUE),$P371,$P371-1)),IF(AND(L372=TRUE,J372=VLOOKUP(P371,tbL!$M$37:$Q$43,IF(L372=TRUE,2,4))),P371,IF($P371+1&gt;$C$12,$C$12,$P371+1))),0)</f>
        <v>1</v>
      </c>
      <c r="Q372" s="159">
        <f t="shared" ca="1" si="154"/>
        <v>1</v>
      </c>
      <c r="R372" s="207">
        <f t="shared" si="176"/>
        <v>0</v>
      </c>
      <c r="S372" s="208"/>
      <c r="T372" s="159">
        <f t="shared" si="171"/>
        <v>0</v>
      </c>
      <c r="U372" s="209" t="str">
        <f ca="1">IF(AND(T372=-1,N372=TRUE),"*",IF(AND(U371="*",N372=TRUE),"*",IF(AND(AND(L372=TRUE,U371="*"),J372&lt;VLOOKUP(V371+1,tbL!$M$38:$O$43,3)),"*","")))</f>
        <v/>
      </c>
      <c r="V372" s="204">
        <f t="shared" ca="1" si="155"/>
        <v>1</v>
      </c>
      <c r="Y372" s="159" t="str">
        <f t="shared" ca="1" si="156"/>
        <v/>
      </c>
      <c r="Z372" s="159" t="str">
        <f t="shared" si="157"/>
        <v/>
      </c>
      <c r="AA372" s="159">
        <f t="shared" ca="1" si="177"/>
        <v>1</v>
      </c>
      <c r="AC372" s="161" t="str">
        <f t="shared" ca="1" si="158"/>
        <v/>
      </c>
      <c r="AD372" s="161">
        <f t="shared" ca="1" si="159"/>
        <v>1</v>
      </c>
      <c r="AE372" s="161" t="str">
        <f t="shared" ca="1" si="179"/>
        <v/>
      </c>
      <c r="AF372" s="161">
        <f t="shared" ca="1" si="160"/>
        <v>1</v>
      </c>
      <c r="AG372" s="161" t="str">
        <f t="shared" ca="1" si="161"/>
        <v/>
      </c>
      <c r="AH372" s="161">
        <f t="shared" ca="1" si="162"/>
        <v>1</v>
      </c>
      <c r="AI372" s="161" t="str">
        <f t="shared" ca="1" si="163"/>
        <v/>
      </c>
      <c r="AJ372" s="161">
        <f t="shared" ca="1" si="164"/>
        <v>1</v>
      </c>
      <c r="AL372" s="161" t="str">
        <f t="shared" ca="1" si="165"/>
        <v/>
      </c>
      <c r="AM372" s="161">
        <f t="shared" ca="1" si="175"/>
        <v>1</v>
      </c>
      <c r="AN372" s="161" t="str">
        <f t="shared" ca="1" si="166"/>
        <v/>
      </c>
      <c r="AO372" s="161">
        <f t="shared" ca="1" si="174"/>
        <v>1</v>
      </c>
      <c r="AP372" s="161" t="str">
        <f t="shared" ca="1" si="167"/>
        <v/>
      </c>
      <c r="AQ372" s="161">
        <f t="shared" ca="1" si="172"/>
        <v>1</v>
      </c>
      <c r="AR372" s="161" t="str">
        <f t="shared" ca="1" si="168"/>
        <v/>
      </c>
      <c r="AS372" s="161">
        <f t="shared" ca="1" si="169"/>
        <v>1</v>
      </c>
      <c r="AT372" s="159" t="str">
        <f t="shared" ca="1" si="178"/>
        <v/>
      </c>
      <c r="AU372" s="210">
        <f t="shared" ca="1" si="153"/>
        <v>14</v>
      </c>
      <c r="AV372" s="209"/>
      <c r="AW372" s="204">
        <f t="shared" si="170"/>
        <v>2590.6666666666683</v>
      </c>
      <c r="AX372" s="159"/>
      <c r="AZ372" s="159"/>
      <c r="BM372" s="207"/>
      <c r="BN372" s="212"/>
      <c r="BP372" s="209"/>
      <c r="BQ372" s="211"/>
      <c r="BR372" s="211"/>
      <c r="BS372" s="211"/>
      <c r="BT372" s="211"/>
      <c r="BU372" s="211"/>
      <c r="BV372" s="211"/>
      <c r="BW372" s="211"/>
      <c r="BX372" s="211"/>
      <c r="BY372" s="211"/>
      <c r="BZ372" s="211"/>
      <c r="CA372" s="209"/>
      <c r="CB372" s="224"/>
      <c r="CC372" s="204"/>
      <c r="CD372" s="204"/>
      <c r="CE372" s="204"/>
      <c r="CF372" s="211"/>
      <c r="CG372" s="211"/>
      <c r="CI372" s="209"/>
      <c r="CJ372" s="209">
        <f t="shared" si="180"/>
        <v>0</v>
      </c>
      <c r="CM372" s="159">
        <v>184</v>
      </c>
      <c r="CN372" s="209">
        <f t="shared" si="182"/>
        <v>0</v>
      </c>
      <c r="CO372" s="209">
        <f t="shared" si="181"/>
        <v>0</v>
      </c>
      <c r="CP372" s="209">
        <f t="shared" si="181"/>
        <v>0</v>
      </c>
      <c r="EH372" s="165"/>
      <c r="EI372" s="165"/>
      <c r="EJ372" s="166"/>
      <c r="EK372" s="209"/>
      <c r="EL372" s="211"/>
      <c r="EM372" s="211"/>
      <c r="EN372" s="211"/>
      <c r="EO372" s="211"/>
      <c r="EP372" s="211"/>
      <c r="ES372" s="165"/>
      <c r="ET372" s="165"/>
      <c r="EU372" s="166"/>
      <c r="EV372" s="209"/>
      <c r="EW372" s="211"/>
      <c r="EX372" s="211"/>
      <c r="EY372" s="211"/>
      <c r="EZ372" s="211"/>
      <c r="FA372" s="211"/>
      <c r="FD372" s="165"/>
      <c r="FE372" s="165"/>
      <c r="FF372" s="166"/>
      <c r="FG372" s="209"/>
      <c r="FH372" s="211"/>
      <c r="FI372" s="211"/>
      <c r="FJ372" s="211"/>
      <c r="FK372" s="211"/>
      <c r="FL372" s="211"/>
    </row>
    <row r="373" spans="9:168">
      <c r="I373" s="221">
        <f t="shared" si="173"/>
        <v>369</v>
      </c>
      <c r="J373" s="159">
        <f>'v-t_chart'!C370</f>
        <v>29.5</v>
      </c>
      <c r="K373" s="204">
        <f t="shared" ca="1" si="151"/>
        <v>86.405499999999989</v>
      </c>
      <c r="L373" s="205" t="b">
        <f>IF('Input&amp;Output'!$C$3=10,phase_chart!C370,IF('Input&amp;Output'!$C$3=21,phase_chart!G370,IF('Input&amp;Output'!$C$3=22,phase_chart!K370,IF('Input&amp;Output'!$C$3=31,phase_chart!O370,IF('Input&amp;Output'!$C$3=32,phase_chart!S370,"")))))</f>
        <v>0</v>
      </c>
      <c r="M373" s="206" t="b">
        <f>IF('Input&amp;Output'!$C$3=10,phase_chart!D370,IF('Input&amp;Output'!$C$3=21,phase_chart!H370,IF('Input&amp;Output'!$C$3=22,phase_chart!L370,IF('Input&amp;Output'!$C$3=31,phase_chart!P370,IF('Input&amp;Output'!$C$3=32,phase_chart!T370,"")))))</f>
        <v>1</v>
      </c>
      <c r="N373" s="205" t="b">
        <f>IF('Input&amp;Output'!$C$3=10,phase_chart!E370,IF('Input&amp;Output'!$C$3=21,phase_chart!I370,IF('Input&amp;Output'!$C$3=22,phase_chart!M370,IF('Input&amp;Output'!$C$3=31,phase_chart!Q370,IF('Input&amp;Output'!$C$3=32,phase_chart!U370,"")))))</f>
        <v>0</v>
      </c>
      <c r="P373" s="159">
        <f ca="1">IF(NOT($J373=0),IF($J373&lt;IF($P372=0,0,VLOOKUP(P372,tbL!$M$37:$Q$43,IF(L373=TRUE,2,4))),IF($J373&gt;=VLOOKUP(P372,tbL!$M$37:$Q$43,IF(L373=TRUE,3,5)),$P372,IF(AND(L372=TRUE,L373=TRUE),$P372,$P372-1)),IF(AND(L373=TRUE,J373=VLOOKUP(P372,tbL!$M$37:$Q$43,IF(L373=TRUE,2,4))),P372,IF($P372+1&gt;$C$12,$C$12,$P372+1))),0)</f>
        <v>1</v>
      </c>
      <c r="Q373" s="159">
        <f t="shared" ca="1" si="154"/>
        <v>1</v>
      </c>
      <c r="R373" s="207">
        <f t="shared" si="176"/>
        <v>0</v>
      </c>
      <c r="S373" s="208"/>
      <c r="T373" s="159">
        <f t="shared" si="171"/>
        <v>0</v>
      </c>
      <c r="U373" s="209" t="str">
        <f ca="1">IF(AND(T373=-1,N373=TRUE),"*",IF(AND(U372="*",N373=TRUE),"*",IF(AND(AND(L373=TRUE,U372="*"),J373&lt;VLOOKUP(V372+1,tbL!$M$38:$O$43,3)),"*","")))</f>
        <v/>
      </c>
      <c r="V373" s="204">
        <f t="shared" ca="1" si="155"/>
        <v>1</v>
      </c>
      <c r="Y373" s="159" t="str">
        <f t="shared" ca="1" si="156"/>
        <v/>
      </c>
      <c r="Z373" s="159" t="str">
        <f t="shared" si="157"/>
        <v/>
      </c>
      <c r="AA373" s="159">
        <f t="shared" ca="1" si="177"/>
        <v>1</v>
      </c>
      <c r="AC373" s="161" t="str">
        <f t="shared" ca="1" si="158"/>
        <v/>
      </c>
      <c r="AD373" s="161">
        <f t="shared" ca="1" si="159"/>
        <v>1</v>
      </c>
      <c r="AE373" s="161" t="str">
        <f t="shared" ca="1" si="179"/>
        <v/>
      </c>
      <c r="AF373" s="161">
        <f t="shared" ca="1" si="160"/>
        <v>1</v>
      </c>
      <c r="AG373" s="161" t="str">
        <f t="shared" ca="1" si="161"/>
        <v/>
      </c>
      <c r="AH373" s="161">
        <f t="shared" ca="1" si="162"/>
        <v>1</v>
      </c>
      <c r="AI373" s="161" t="str">
        <f t="shared" ca="1" si="163"/>
        <v/>
      </c>
      <c r="AJ373" s="161">
        <f t="shared" ca="1" si="164"/>
        <v>1</v>
      </c>
      <c r="AL373" s="161" t="str">
        <f t="shared" ca="1" si="165"/>
        <v/>
      </c>
      <c r="AM373" s="161">
        <f t="shared" ca="1" si="175"/>
        <v>1</v>
      </c>
      <c r="AN373" s="161" t="str">
        <f t="shared" ca="1" si="166"/>
        <v/>
      </c>
      <c r="AO373" s="161">
        <f t="shared" ca="1" si="174"/>
        <v>1</v>
      </c>
      <c r="AP373" s="161" t="str">
        <f t="shared" ca="1" si="167"/>
        <v/>
      </c>
      <c r="AQ373" s="161">
        <f t="shared" ca="1" si="172"/>
        <v>1</v>
      </c>
      <c r="AR373" s="161" t="str">
        <f t="shared" ca="1" si="168"/>
        <v/>
      </c>
      <c r="AS373" s="161">
        <f t="shared" ca="1" si="169"/>
        <v>1</v>
      </c>
      <c r="AT373" s="159" t="str">
        <f t="shared" ca="1" si="178"/>
        <v/>
      </c>
      <c r="AU373" s="210">
        <f t="shared" ca="1" si="153"/>
        <v>14</v>
      </c>
      <c r="AV373" s="209"/>
      <c r="AW373" s="204">
        <f t="shared" si="170"/>
        <v>2598.8611111111127</v>
      </c>
      <c r="AX373" s="159"/>
      <c r="AZ373" s="159"/>
      <c r="BM373" s="207"/>
      <c r="BN373" s="212"/>
      <c r="BP373" s="209"/>
      <c r="BQ373" s="211"/>
      <c r="BR373" s="211"/>
      <c r="BS373" s="211"/>
      <c r="BT373" s="211"/>
      <c r="BU373" s="211"/>
      <c r="BV373" s="211"/>
      <c r="BW373" s="211"/>
      <c r="BX373" s="211"/>
      <c r="BY373" s="211"/>
      <c r="BZ373" s="211"/>
      <c r="CA373" s="209"/>
      <c r="CB373" s="224"/>
      <c r="CC373" s="204"/>
      <c r="CD373" s="204"/>
      <c r="CE373" s="204"/>
      <c r="CF373" s="211"/>
      <c r="CG373" s="211"/>
      <c r="CI373" s="209"/>
      <c r="CJ373" s="209">
        <f t="shared" si="180"/>
        <v>0</v>
      </c>
      <c r="CM373" s="159">
        <v>184.5</v>
      </c>
      <c r="CN373" s="209">
        <f t="shared" si="182"/>
        <v>0</v>
      </c>
      <c r="CO373" s="209">
        <f t="shared" si="181"/>
        <v>0</v>
      </c>
      <c r="CP373" s="209">
        <f t="shared" si="181"/>
        <v>0</v>
      </c>
      <c r="EH373" s="165"/>
      <c r="EI373" s="165"/>
      <c r="EJ373" s="166"/>
      <c r="EK373" s="209"/>
      <c r="EL373" s="211"/>
      <c r="EM373" s="211"/>
      <c r="EN373" s="211"/>
      <c r="EO373" s="211"/>
      <c r="EP373" s="211"/>
      <c r="ES373" s="165"/>
      <c r="ET373" s="165"/>
      <c r="EU373" s="166"/>
      <c r="EV373" s="209"/>
      <c r="EW373" s="211"/>
      <c r="EX373" s="211"/>
      <c r="EY373" s="211"/>
      <c r="EZ373" s="211"/>
      <c r="FA373" s="211"/>
      <c r="FD373" s="165"/>
      <c r="FE373" s="165"/>
      <c r="FF373" s="166"/>
      <c r="FG373" s="209"/>
      <c r="FH373" s="211"/>
      <c r="FI373" s="211"/>
      <c r="FJ373" s="211"/>
      <c r="FK373" s="211"/>
      <c r="FL373" s="211"/>
    </row>
    <row r="374" spans="9:168">
      <c r="I374" s="221">
        <f t="shared" si="173"/>
        <v>370</v>
      </c>
      <c r="J374" s="159">
        <f>'v-t_chart'!C371</f>
        <v>29.5</v>
      </c>
      <c r="K374" s="204">
        <f t="shared" ca="1" si="151"/>
        <v>86.405499999999989</v>
      </c>
      <c r="L374" s="205" t="b">
        <f>IF('Input&amp;Output'!$C$3=10,phase_chart!C371,IF('Input&amp;Output'!$C$3=21,phase_chart!G371,IF('Input&amp;Output'!$C$3=22,phase_chart!K371,IF('Input&amp;Output'!$C$3=31,phase_chart!O371,IF('Input&amp;Output'!$C$3=32,phase_chart!S371,"")))))</f>
        <v>0</v>
      </c>
      <c r="M374" s="206" t="b">
        <f>IF('Input&amp;Output'!$C$3=10,phase_chart!D371,IF('Input&amp;Output'!$C$3=21,phase_chart!H371,IF('Input&amp;Output'!$C$3=22,phase_chart!L371,IF('Input&amp;Output'!$C$3=31,phase_chart!P371,IF('Input&amp;Output'!$C$3=32,phase_chart!T371,"")))))</f>
        <v>1</v>
      </c>
      <c r="N374" s="205" t="b">
        <f>IF('Input&amp;Output'!$C$3=10,phase_chart!E371,IF('Input&amp;Output'!$C$3=21,phase_chart!I371,IF('Input&amp;Output'!$C$3=22,phase_chart!M371,IF('Input&amp;Output'!$C$3=31,phase_chart!Q371,IF('Input&amp;Output'!$C$3=32,phase_chart!U371,"")))))</f>
        <v>0</v>
      </c>
      <c r="P374" s="159">
        <f ca="1">IF(NOT($J374=0),IF($J374&lt;IF($P373=0,0,VLOOKUP(P373,tbL!$M$37:$Q$43,IF(L374=TRUE,2,4))),IF($J374&gt;=VLOOKUP(P373,tbL!$M$37:$Q$43,IF(L374=TRUE,3,5)),$P373,IF(AND(L373=TRUE,L374=TRUE),$P373,$P373-1)),IF(AND(L374=TRUE,J374=VLOOKUP(P373,tbL!$M$37:$Q$43,IF(L374=TRUE,2,4))),P373,IF($P373+1&gt;$C$12,$C$12,$P373+1))),0)</f>
        <v>1</v>
      </c>
      <c r="Q374" s="159">
        <f t="shared" ca="1" si="154"/>
        <v>1</v>
      </c>
      <c r="R374" s="207">
        <f t="shared" si="176"/>
        <v>0</v>
      </c>
      <c r="S374" s="208"/>
      <c r="T374" s="159">
        <f t="shared" si="171"/>
        <v>0</v>
      </c>
      <c r="U374" s="209" t="str">
        <f ca="1">IF(AND(T374=-1,N374=TRUE),"*",IF(AND(U373="*",N374=TRUE),"*",IF(AND(AND(L374=TRUE,U373="*"),J374&lt;VLOOKUP(V373+1,tbL!$M$38:$O$43,3)),"*","")))</f>
        <v/>
      </c>
      <c r="V374" s="204">
        <f t="shared" ca="1" si="155"/>
        <v>1</v>
      </c>
      <c r="Y374" s="159" t="str">
        <f t="shared" ca="1" si="156"/>
        <v/>
      </c>
      <c r="Z374" s="159" t="str">
        <f t="shared" si="157"/>
        <v/>
      </c>
      <c r="AA374" s="159">
        <f t="shared" ca="1" si="177"/>
        <v>1</v>
      </c>
      <c r="AC374" s="161" t="str">
        <f t="shared" ca="1" si="158"/>
        <v/>
      </c>
      <c r="AD374" s="161">
        <f t="shared" ca="1" si="159"/>
        <v>1</v>
      </c>
      <c r="AE374" s="161" t="str">
        <f t="shared" ca="1" si="179"/>
        <v/>
      </c>
      <c r="AF374" s="161">
        <f t="shared" ca="1" si="160"/>
        <v>1</v>
      </c>
      <c r="AG374" s="161" t="str">
        <f t="shared" ca="1" si="161"/>
        <v/>
      </c>
      <c r="AH374" s="161">
        <f t="shared" ca="1" si="162"/>
        <v>1</v>
      </c>
      <c r="AI374" s="161" t="str">
        <f t="shared" ca="1" si="163"/>
        <v/>
      </c>
      <c r="AJ374" s="161">
        <f t="shared" ca="1" si="164"/>
        <v>1</v>
      </c>
      <c r="AL374" s="161" t="str">
        <f t="shared" ca="1" si="165"/>
        <v/>
      </c>
      <c r="AM374" s="161">
        <f t="shared" ca="1" si="175"/>
        <v>1</v>
      </c>
      <c r="AN374" s="161" t="str">
        <f t="shared" ca="1" si="166"/>
        <v/>
      </c>
      <c r="AO374" s="161">
        <f t="shared" ca="1" si="174"/>
        <v>1</v>
      </c>
      <c r="AP374" s="161" t="str">
        <f t="shared" ca="1" si="167"/>
        <v/>
      </c>
      <c r="AQ374" s="161">
        <f t="shared" ca="1" si="172"/>
        <v>1</v>
      </c>
      <c r="AR374" s="161" t="str">
        <f t="shared" ca="1" si="168"/>
        <v/>
      </c>
      <c r="AS374" s="161">
        <f t="shared" ca="1" si="169"/>
        <v>1</v>
      </c>
      <c r="AT374" s="159" t="str">
        <f t="shared" ca="1" si="178"/>
        <v/>
      </c>
      <c r="AU374" s="210">
        <f t="shared" ca="1" si="153"/>
        <v>14</v>
      </c>
      <c r="AV374" s="209"/>
      <c r="AW374" s="204">
        <f t="shared" si="170"/>
        <v>2607.055555555557</v>
      </c>
      <c r="AX374" s="159"/>
      <c r="AZ374" s="159"/>
      <c r="BM374" s="207"/>
      <c r="BN374" s="212"/>
      <c r="BP374" s="209"/>
      <c r="BQ374" s="211"/>
      <c r="BR374" s="211"/>
      <c r="BS374" s="211"/>
      <c r="BT374" s="211"/>
      <c r="BU374" s="211"/>
      <c r="BV374" s="211"/>
      <c r="BW374" s="211"/>
      <c r="BX374" s="211"/>
      <c r="BY374" s="211"/>
      <c r="BZ374" s="211"/>
      <c r="CA374" s="209"/>
      <c r="CB374" s="224"/>
      <c r="CC374" s="204"/>
      <c r="CD374" s="204"/>
      <c r="CE374" s="204"/>
      <c r="CF374" s="211"/>
      <c r="CG374" s="211"/>
      <c r="CI374" s="209"/>
      <c r="CJ374" s="209">
        <f t="shared" si="180"/>
        <v>0</v>
      </c>
      <c r="CM374" s="159">
        <v>185</v>
      </c>
      <c r="CN374" s="209">
        <f t="shared" si="182"/>
        <v>0</v>
      </c>
      <c r="CO374" s="209">
        <f t="shared" si="181"/>
        <v>0</v>
      </c>
      <c r="CP374" s="209">
        <f t="shared" si="181"/>
        <v>0</v>
      </c>
      <c r="EH374" s="165"/>
      <c r="EI374" s="165"/>
      <c r="EJ374" s="166"/>
      <c r="EK374" s="209"/>
      <c r="EL374" s="211"/>
      <c r="EM374" s="211"/>
      <c r="EN374" s="211"/>
      <c r="EO374" s="211"/>
      <c r="EP374" s="211"/>
      <c r="ES374" s="165"/>
      <c r="ET374" s="165"/>
      <c r="EU374" s="166"/>
      <c r="EV374" s="209"/>
      <c r="EW374" s="211"/>
      <c r="EX374" s="211"/>
      <c r="EY374" s="211"/>
      <c r="EZ374" s="211"/>
      <c r="FA374" s="211"/>
      <c r="FD374" s="165"/>
      <c r="FE374" s="165"/>
      <c r="FF374" s="166"/>
      <c r="FG374" s="209"/>
      <c r="FH374" s="211"/>
      <c r="FI374" s="211"/>
      <c r="FJ374" s="211"/>
      <c r="FK374" s="211"/>
      <c r="FL374" s="211"/>
    </row>
    <row r="375" spans="9:168">
      <c r="I375" s="221">
        <f t="shared" si="173"/>
        <v>371</v>
      </c>
      <c r="J375" s="159">
        <f>'v-t_chart'!C372</f>
        <v>29</v>
      </c>
      <c r="K375" s="204">
        <f t="shared" ca="1" si="151"/>
        <v>84.940999999999988</v>
      </c>
      <c r="L375" s="205" t="b">
        <f>IF('Input&amp;Output'!$C$3=10,phase_chart!C372,IF('Input&amp;Output'!$C$3=21,phase_chart!G372,IF('Input&amp;Output'!$C$3=22,phase_chart!K372,IF('Input&amp;Output'!$C$3=31,phase_chart!O372,IF('Input&amp;Output'!$C$3=32,phase_chart!S372,"")))))</f>
        <v>0</v>
      </c>
      <c r="M375" s="206" t="b">
        <f>IF('Input&amp;Output'!$C$3=10,phase_chart!D372,IF('Input&amp;Output'!$C$3=21,phase_chart!H372,IF('Input&amp;Output'!$C$3=22,phase_chart!L372,IF('Input&amp;Output'!$C$3=31,phase_chart!P372,IF('Input&amp;Output'!$C$3=32,phase_chart!T372,"")))))</f>
        <v>1</v>
      </c>
      <c r="N375" s="205" t="b">
        <f>IF('Input&amp;Output'!$C$3=10,phase_chart!E372,IF('Input&amp;Output'!$C$3=21,phase_chart!I372,IF('Input&amp;Output'!$C$3=22,phase_chart!M372,IF('Input&amp;Output'!$C$3=31,phase_chart!Q372,IF('Input&amp;Output'!$C$3=32,phase_chart!U372,"")))))</f>
        <v>0</v>
      </c>
      <c r="P375" s="159">
        <f ca="1">IF(NOT($J375=0),IF($J375&lt;IF($P374=0,0,VLOOKUP(P374,tbL!$M$37:$Q$43,IF(L375=TRUE,2,4))),IF($J375&gt;=VLOOKUP(P374,tbL!$M$37:$Q$43,IF(L375=TRUE,3,5)),$P374,IF(AND(L374=TRUE,L375=TRUE),$P374,$P374-1)),IF(AND(L375=TRUE,J375=VLOOKUP(P374,tbL!$M$37:$Q$43,IF(L375=TRUE,2,4))),P374,IF($P374+1&gt;$C$12,$C$12,$P374+1))),0)</f>
        <v>1</v>
      </c>
      <c r="Q375" s="159">
        <f t="shared" ca="1" si="154"/>
        <v>1</v>
      </c>
      <c r="R375" s="207">
        <f t="shared" si="176"/>
        <v>0</v>
      </c>
      <c r="S375" s="208"/>
      <c r="T375" s="159">
        <f t="shared" si="171"/>
        <v>0</v>
      </c>
      <c r="U375" s="209" t="str">
        <f ca="1">IF(AND(T375=-1,N375=TRUE),"*",IF(AND(U374="*",N375=TRUE),"*",IF(AND(AND(L375=TRUE,U374="*"),J375&lt;VLOOKUP(V374+1,tbL!$M$38:$O$43,3)),"*","")))</f>
        <v/>
      </c>
      <c r="V375" s="204">
        <f t="shared" ca="1" si="155"/>
        <v>1</v>
      </c>
      <c r="Y375" s="159" t="str">
        <f t="shared" ca="1" si="156"/>
        <v/>
      </c>
      <c r="Z375" s="159" t="str">
        <f t="shared" si="157"/>
        <v/>
      </c>
      <c r="AA375" s="159">
        <f t="shared" ca="1" si="177"/>
        <v>1</v>
      </c>
      <c r="AC375" s="161" t="str">
        <f t="shared" ca="1" si="158"/>
        <v/>
      </c>
      <c r="AD375" s="161">
        <f t="shared" ca="1" si="159"/>
        <v>1</v>
      </c>
      <c r="AE375" s="161" t="str">
        <f t="shared" ca="1" si="179"/>
        <v/>
      </c>
      <c r="AF375" s="161">
        <f t="shared" ca="1" si="160"/>
        <v>1</v>
      </c>
      <c r="AG375" s="161" t="str">
        <f t="shared" ca="1" si="161"/>
        <v/>
      </c>
      <c r="AH375" s="161">
        <f t="shared" ca="1" si="162"/>
        <v>1</v>
      </c>
      <c r="AI375" s="161" t="str">
        <f t="shared" ca="1" si="163"/>
        <v/>
      </c>
      <c r="AJ375" s="161">
        <f t="shared" ca="1" si="164"/>
        <v>1</v>
      </c>
      <c r="AL375" s="161" t="str">
        <f t="shared" ca="1" si="165"/>
        <v/>
      </c>
      <c r="AM375" s="161">
        <f t="shared" ca="1" si="175"/>
        <v>1</v>
      </c>
      <c r="AN375" s="161" t="str">
        <f t="shared" ca="1" si="166"/>
        <v/>
      </c>
      <c r="AO375" s="161">
        <f t="shared" ca="1" si="174"/>
        <v>1</v>
      </c>
      <c r="AP375" s="161" t="str">
        <f t="shared" ca="1" si="167"/>
        <v/>
      </c>
      <c r="AQ375" s="161">
        <f t="shared" ca="1" si="172"/>
        <v>1</v>
      </c>
      <c r="AR375" s="161" t="str">
        <f t="shared" ca="1" si="168"/>
        <v/>
      </c>
      <c r="AS375" s="161">
        <f t="shared" ca="1" si="169"/>
        <v>1</v>
      </c>
      <c r="AT375" s="159" t="str">
        <f t="shared" ca="1" si="178"/>
        <v/>
      </c>
      <c r="AU375" s="210">
        <f t="shared" ca="1" si="153"/>
        <v>14</v>
      </c>
      <c r="AV375" s="209"/>
      <c r="AW375" s="204">
        <f t="shared" si="170"/>
        <v>2615.1111111111127</v>
      </c>
      <c r="AX375" s="159"/>
      <c r="AZ375" s="159"/>
      <c r="BM375" s="207"/>
      <c r="BN375" s="212"/>
      <c r="BP375" s="209"/>
      <c r="BQ375" s="211"/>
      <c r="BR375" s="211"/>
      <c r="BS375" s="211"/>
      <c r="BT375" s="211"/>
      <c r="BU375" s="211"/>
      <c r="BV375" s="211"/>
      <c r="BW375" s="211"/>
      <c r="BX375" s="211"/>
      <c r="BY375" s="211"/>
      <c r="BZ375" s="211"/>
      <c r="CA375" s="209"/>
      <c r="CB375" s="224"/>
      <c r="CC375" s="204"/>
      <c r="CD375" s="204"/>
      <c r="CE375" s="204"/>
      <c r="CF375" s="211"/>
      <c r="CG375" s="211"/>
      <c r="CI375" s="209"/>
      <c r="CJ375" s="209">
        <f t="shared" si="180"/>
        <v>0</v>
      </c>
      <c r="CM375" s="159">
        <v>185.5</v>
      </c>
      <c r="CN375" s="209">
        <f t="shared" si="182"/>
        <v>0</v>
      </c>
      <c r="CO375" s="209">
        <f t="shared" si="181"/>
        <v>0</v>
      </c>
      <c r="CP375" s="209">
        <f t="shared" si="181"/>
        <v>0</v>
      </c>
      <c r="EH375" s="165"/>
      <c r="EI375" s="165"/>
      <c r="EJ375" s="166"/>
      <c r="EK375" s="209"/>
      <c r="EL375" s="211"/>
      <c r="EM375" s="211"/>
      <c r="EN375" s="211"/>
      <c r="EO375" s="211"/>
      <c r="EP375" s="211"/>
      <c r="ES375" s="165"/>
      <c r="ET375" s="165"/>
      <c r="EU375" s="166"/>
      <c r="EV375" s="209"/>
      <c r="EW375" s="211"/>
      <c r="EX375" s="211"/>
      <c r="EY375" s="211"/>
      <c r="EZ375" s="211"/>
      <c r="FA375" s="211"/>
      <c r="FD375" s="165"/>
      <c r="FE375" s="165"/>
      <c r="FF375" s="166"/>
      <c r="FG375" s="209"/>
      <c r="FH375" s="211"/>
      <c r="FI375" s="211"/>
      <c r="FJ375" s="211"/>
      <c r="FK375" s="211"/>
      <c r="FL375" s="211"/>
    </row>
    <row r="376" spans="9:168">
      <c r="I376" s="221">
        <f t="shared" si="173"/>
        <v>372</v>
      </c>
      <c r="J376" s="159">
        <f>'v-t_chart'!C373</f>
        <v>28.1</v>
      </c>
      <c r="K376" s="204">
        <f t="shared" ca="1" si="151"/>
        <v>82.304900000000004</v>
      </c>
      <c r="L376" s="205" t="b">
        <f>IF('Input&amp;Output'!$C$3=10,phase_chart!C373,IF('Input&amp;Output'!$C$3=21,phase_chart!G373,IF('Input&amp;Output'!$C$3=22,phase_chart!K373,IF('Input&amp;Output'!$C$3=31,phase_chart!O373,IF('Input&amp;Output'!$C$3=32,phase_chart!S373,"")))))</f>
        <v>0</v>
      </c>
      <c r="M376" s="206" t="b">
        <f>IF('Input&amp;Output'!$C$3=10,phase_chart!D373,IF('Input&amp;Output'!$C$3=21,phase_chart!H373,IF('Input&amp;Output'!$C$3=22,phase_chart!L373,IF('Input&amp;Output'!$C$3=31,phase_chart!P373,IF('Input&amp;Output'!$C$3=32,phase_chart!T373,"")))))</f>
        <v>1</v>
      </c>
      <c r="N376" s="205" t="b">
        <f>IF('Input&amp;Output'!$C$3=10,phase_chart!E373,IF('Input&amp;Output'!$C$3=21,phase_chart!I373,IF('Input&amp;Output'!$C$3=22,phase_chart!M373,IF('Input&amp;Output'!$C$3=31,phase_chart!Q373,IF('Input&amp;Output'!$C$3=32,phase_chart!U373,"")))))</f>
        <v>0</v>
      </c>
      <c r="P376" s="159">
        <f ca="1">IF(NOT($J376=0),IF($J376&lt;IF($P375=0,0,VLOOKUP(P375,tbL!$M$37:$Q$43,IF(L376=TRUE,2,4))),IF($J376&gt;=VLOOKUP(P375,tbL!$M$37:$Q$43,IF(L376=TRUE,3,5)),$P375,IF(AND(L375=TRUE,L376=TRUE),$P375,$P375-1)),IF(AND(L376=TRUE,J376=VLOOKUP(P375,tbL!$M$37:$Q$43,IF(L376=TRUE,2,4))),P375,IF($P375+1&gt;$C$12,$C$12,$P375+1))),0)</f>
        <v>1</v>
      </c>
      <c r="Q376" s="159">
        <f t="shared" ca="1" si="154"/>
        <v>1</v>
      </c>
      <c r="R376" s="207">
        <f t="shared" si="176"/>
        <v>0</v>
      </c>
      <c r="S376" s="208"/>
      <c r="T376" s="159">
        <f t="shared" si="171"/>
        <v>0</v>
      </c>
      <c r="U376" s="209" t="str">
        <f ca="1">IF(AND(T376=-1,N376=TRUE),"*",IF(AND(U375="*",N376=TRUE),"*",IF(AND(AND(L376=TRUE,U375="*"),J376&lt;VLOOKUP(V375+1,tbL!$M$38:$O$43,3)),"*","")))</f>
        <v/>
      </c>
      <c r="V376" s="204">
        <f t="shared" ca="1" si="155"/>
        <v>1</v>
      </c>
      <c r="Y376" s="159" t="str">
        <f t="shared" ca="1" si="156"/>
        <v/>
      </c>
      <c r="Z376" s="159" t="str">
        <f t="shared" si="157"/>
        <v/>
      </c>
      <c r="AA376" s="159">
        <f t="shared" ca="1" si="177"/>
        <v>1</v>
      </c>
      <c r="AC376" s="161" t="str">
        <f t="shared" ca="1" si="158"/>
        <v/>
      </c>
      <c r="AD376" s="161">
        <f t="shared" ca="1" si="159"/>
        <v>1</v>
      </c>
      <c r="AE376" s="161" t="str">
        <f t="shared" ca="1" si="179"/>
        <v/>
      </c>
      <c r="AF376" s="161">
        <f t="shared" ca="1" si="160"/>
        <v>1</v>
      </c>
      <c r="AG376" s="161" t="str">
        <f t="shared" ca="1" si="161"/>
        <v/>
      </c>
      <c r="AH376" s="161">
        <f t="shared" ca="1" si="162"/>
        <v>1</v>
      </c>
      <c r="AI376" s="161" t="str">
        <f t="shared" ca="1" si="163"/>
        <v/>
      </c>
      <c r="AJ376" s="161">
        <f t="shared" ca="1" si="164"/>
        <v>1</v>
      </c>
      <c r="AL376" s="161" t="str">
        <f t="shared" ca="1" si="165"/>
        <v/>
      </c>
      <c r="AM376" s="161">
        <f t="shared" ca="1" si="175"/>
        <v>1</v>
      </c>
      <c r="AN376" s="161" t="str">
        <f t="shared" ca="1" si="166"/>
        <v/>
      </c>
      <c r="AO376" s="161">
        <f t="shared" ca="1" si="174"/>
        <v>1</v>
      </c>
      <c r="AP376" s="161" t="str">
        <f t="shared" ca="1" si="167"/>
        <v/>
      </c>
      <c r="AQ376" s="161">
        <f t="shared" ca="1" si="172"/>
        <v>1</v>
      </c>
      <c r="AR376" s="161" t="str">
        <f t="shared" ca="1" si="168"/>
        <v/>
      </c>
      <c r="AS376" s="161">
        <f t="shared" ca="1" si="169"/>
        <v>1</v>
      </c>
      <c r="AT376" s="159" t="str">
        <f t="shared" ca="1" si="178"/>
        <v/>
      </c>
      <c r="AU376" s="210">
        <f t="shared" ca="1" si="153"/>
        <v>14</v>
      </c>
      <c r="AV376" s="209"/>
      <c r="AW376" s="204">
        <f t="shared" si="170"/>
        <v>2622.9166666666683</v>
      </c>
      <c r="AX376" s="159"/>
      <c r="AZ376" s="159"/>
      <c r="BM376" s="207"/>
      <c r="BN376" s="212"/>
      <c r="BP376" s="209"/>
      <c r="BQ376" s="211"/>
      <c r="BR376" s="211"/>
      <c r="BS376" s="211"/>
      <c r="BT376" s="211"/>
      <c r="BU376" s="211"/>
      <c r="BV376" s="211"/>
      <c r="BW376" s="211"/>
      <c r="BX376" s="211"/>
      <c r="BY376" s="211"/>
      <c r="BZ376" s="211"/>
      <c r="CA376" s="209"/>
      <c r="CB376" s="224"/>
      <c r="CC376" s="204"/>
      <c r="CD376" s="204"/>
      <c r="CE376" s="204"/>
      <c r="CF376" s="211"/>
      <c r="CG376" s="211"/>
      <c r="CI376" s="209"/>
      <c r="CJ376" s="209">
        <f t="shared" si="180"/>
        <v>0</v>
      </c>
      <c r="CM376" s="159">
        <v>186</v>
      </c>
      <c r="CN376" s="209">
        <f t="shared" si="182"/>
        <v>0</v>
      </c>
      <c r="CO376" s="209">
        <f t="shared" si="181"/>
        <v>0</v>
      </c>
      <c r="CP376" s="209">
        <f t="shared" si="181"/>
        <v>0</v>
      </c>
      <c r="EH376" s="165"/>
      <c r="EI376" s="165"/>
      <c r="EJ376" s="166"/>
      <c r="EK376" s="209"/>
      <c r="EL376" s="211"/>
      <c r="EM376" s="211"/>
      <c r="EN376" s="211"/>
      <c r="EO376" s="211"/>
      <c r="EP376" s="211"/>
      <c r="ES376" s="165"/>
      <c r="ET376" s="165"/>
      <c r="EU376" s="166"/>
      <c r="EV376" s="209"/>
      <c r="EW376" s="211"/>
      <c r="EX376" s="211"/>
      <c r="EY376" s="211"/>
      <c r="EZ376" s="211"/>
      <c r="FA376" s="211"/>
      <c r="FD376" s="165"/>
      <c r="FE376" s="165"/>
      <c r="FF376" s="166"/>
      <c r="FG376" s="209"/>
      <c r="FH376" s="211"/>
      <c r="FI376" s="211"/>
      <c r="FJ376" s="211"/>
      <c r="FK376" s="211"/>
      <c r="FL376" s="211"/>
    </row>
    <row r="377" spans="9:168">
      <c r="I377" s="221">
        <f t="shared" si="173"/>
        <v>373</v>
      </c>
      <c r="J377" s="159">
        <f>'v-t_chart'!C374</f>
        <v>27.2</v>
      </c>
      <c r="K377" s="204">
        <f t="shared" ca="1" si="151"/>
        <v>79.66879999999999</v>
      </c>
      <c r="L377" s="205" t="b">
        <f>IF('Input&amp;Output'!$C$3=10,phase_chart!C374,IF('Input&amp;Output'!$C$3=21,phase_chart!G374,IF('Input&amp;Output'!$C$3=22,phase_chart!K374,IF('Input&amp;Output'!$C$3=31,phase_chart!O374,IF('Input&amp;Output'!$C$3=32,phase_chart!S374,"")))))</f>
        <v>0</v>
      </c>
      <c r="M377" s="206" t="b">
        <f>IF('Input&amp;Output'!$C$3=10,phase_chart!D374,IF('Input&amp;Output'!$C$3=21,phase_chart!H374,IF('Input&amp;Output'!$C$3=22,phase_chart!L374,IF('Input&amp;Output'!$C$3=31,phase_chart!P374,IF('Input&amp;Output'!$C$3=32,phase_chart!T374,"")))))</f>
        <v>1</v>
      </c>
      <c r="N377" s="205" t="b">
        <f>IF('Input&amp;Output'!$C$3=10,phase_chart!E374,IF('Input&amp;Output'!$C$3=21,phase_chart!I374,IF('Input&amp;Output'!$C$3=22,phase_chart!M374,IF('Input&amp;Output'!$C$3=31,phase_chart!Q374,IF('Input&amp;Output'!$C$3=32,phase_chart!U374,"")))))</f>
        <v>0</v>
      </c>
      <c r="P377" s="159">
        <f ca="1">IF(NOT($J377=0),IF($J377&lt;IF($P376=0,0,VLOOKUP(P376,tbL!$M$37:$Q$43,IF(L377=TRUE,2,4))),IF($J377&gt;=VLOOKUP(P376,tbL!$M$37:$Q$43,IF(L377=TRUE,3,5)),$P376,IF(AND(L376=TRUE,L377=TRUE),$P376,$P376-1)),IF(AND(L377=TRUE,J377=VLOOKUP(P376,tbL!$M$37:$Q$43,IF(L377=TRUE,2,4))),P376,IF($P376+1&gt;$C$12,$C$12,$P376+1))),0)</f>
        <v>1</v>
      </c>
      <c r="Q377" s="159">
        <f t="shared" ca="1" si="154"/>
        <v>1</v>
      </c>
      <c r="R377" s="207">
        <f t="shared" si="176"/>
        <v>0</v>
      </c>
      <c r="S377" s="208"/>
      <c r="T377" s="159">
        <f t="shared" si="171"/>
        <v>0</v>
      </c>
      <c r="U377" s="209" t="str">
        <f ca="1">IF(AND(T377=-1,N377=TRUE),"*",IF(AND(U376="*",N377=TRUE),"*",IF(AND(AND(L377=TRUE,U376="*"),J377&lt;VLOOKUP(V376+1,tbL!$M$38:$O$43,3)),"*","")))</f>
        <v/>
      </c>
      <c r="V377" s="204">
        <f t="shared" ca="1" si="155"/>
        <v>1</v>
      </c>
      <c r="Y377" s="159" t="str">
        <f t="shared" ca="1" si="156"/>
        <v/>
      </c>
      <c r="Z377" s="159" t="str">
        <f t="shared" si="157"/>
        <v/>
      </c>
      <c r="AA377" s="159">
        <f t="shared" ca="1" si="177"/>
        <v>1</v>
      </c>
      <c r="AC377" s="161" t="str">
        <f t="shared" ca="1" si="158"/>
        <v/>
      </c>
      <c r="AD377" s="161">
        <f t="shared" ca="1" si="159"/>
        <v>1</v>
      </c>
      <c r="AE377" s="161" t="str">
        <f t="shared" ca="1" si="179"/>
        <v/>
      </c>
      <c r="AF377" s="161">
        <f t="shared" ca="1" si="160"/>
        <v>1</v>
      </c>
      <c r="AG377" s="161" t="str">
        <f t="shared" ca="1" si="161"/>
        <v/>
      </c>
      <c r="AH377" s="161">
        <f t="shared" ca="1" si="162"/>
        <v>1</v>
      </c>
      <c r="AI377" s="161" t="str">
        <f t="shared" ca="1" si="163"/>
        <v/>
      </c>
      <c r="AJ377" s="161">
        <f t="shared" ca="1" si="164"/>
        <v>1</v>
      </c>
      <c r="AL377" s="161" t="str">
        <f t="shared" ca="1" si="165"/>
        <v/>
      </c>
      <c r="AM377" s="161">
        <f t="shared" ca="1" si="175"/>
        <v>1</v>
      </c>
      <c r="AN377" s="161" t="str">
        <f t="shared" ca="1" si="166"/>
        <v/>
      </c>
      <c r="AO377" s="161">
        <f t="shared" ca="1" si="174"/>
        <v>1</v>
      </c>
      <c r="AP377" s="161" t="str">
        <f t="shared" ca="1" si="167"/>
        <v/>
      </c>
      <c r="AQ377" s="161">
        <f t="shared" ca="1" si="172"/>
        <v>1</v>
      </c>
      <c r="AR377" s="161" t="str">
        <f t="shared" ca="1" si="168"/>
        <v/>
      </c>
      <c r="AS377" s="161">
        <f t="shared" ca="1" si="169"/>
        <v>1</v>
      </c>
      <c r="AT377" s="159" t="str">
        <f t="shared" ca="1" si="178"/>
        <v/>
      </c>
      <c r="AU377" s="210">
        <f t="shared" ca="1" si="153"/>
        <v>14</v>
      </c>
      <c r="AV377" s="209"/>
      <c r="AW377" s="204">
        <f t="shared" si="170"/>
        <v>2630.472222222224</v>
      </c>
      <c r="AX377" s="159"/>
      <c r="AZ377" s="159"/>
      <c r="BM377" s="207"/>
      <c r="BN377" s="212"/>
      <c r="BP377" s="209"/>
      <c r="BQ377" s="211"/>
      <c r="BR377" s="211"/>
      <c r="BS377" s="211"/>
      <c r="BT377" s="211"/>
      <c r="BU377" s="211"/>
      <c r="BV377" s="211"/>
      <c r="BW377" s="211"/>
      <c r="BX377" s="211"/>
      <c r="BY377" s="211"/>
      <c r="BZ377" s="211"/>
      <c r="CA377" s="209"/>
      <c r="CB377" s="224"/>
      <c r="CC377" s="204"/>
      <c r="CD377" s="204"/>
      <c r="CE377" s="204"/>
      <c r="CF377" s="211"/>
      <c r="CG377" s="211"/>
      <c r="CI377" s="209"/>
      <c r="CJ377" s="209">
        <f t="shared" si="180"/>
        <v>0</v>
      </c>
      <c r="CM377" s="159">
        <v>186.5</v>
      </c>
      <c r="CN377" s="209">
        <f t="shared" si="182"/>
        <v>0</v>
      </c>
      <c r="CO377" s="209">
        <f t="shared" si="181"/>
        <v>0</v>
      </c>
      <c r="CP377" s="209">
        <f t="shared" si="181"/>
        <v>0</v>
      </c>
      <c r="EH377" s="165"/>
      <c r="EI377" s="165"/>
      <c r="EJ377" s="166"/>
      <c r="EK377" s="209"/>
      <c r="EL377" s="211"/>
      <c r="EM377" s="211"/>
      <c r="EN377" s="211"/>
      <c r="EO377" s="211"/>
      <c r="EP377" s="211"/>
      <c r="ES377" s="165"/>
      <c r="ET377" s="165"/>
      <c r="EU377" s="166"/>
      <c r="EV377" s="209"/>
      <c r="EW377" s="211"/>
      <c r="EX377" s="211"/>
      <c r="EY377" s="211"/>
      <c r="EZ377" s="211"/>
      <c r="FA377" s="211"/>
      <c r="FD377" s="165"/>
      <c r="FE377" s="165"/>
      <c r="FF377" s="166"/>
      <c r="FG377" s="209"/>
      <c r="FH377" s="211"/>
      <c r="FI377" s="211"/>
      <c r="FJ377" s="211"/>
      <c r="FK377" s="211"/>
      <c r="FL377" s="211"/>
    </row>
    <row r="378" spans="9:168">
      <c r="I378" s="221">
        <f t="shared" si="173"/>
        <v>374</v>
      </c>
      <c r="J378" s="159">
        <f>'v-t_chart'!C375</f>
        <v>26.3</v>
      </c>
      <c r="K378" s="204">
        <f t="shared" ca="1" si="151"/>
        <v>77.032699999999991</v>
      </c>
      <c r="L378" s="205" t="b">
        <f>IF('Input&amp;Output'!$C$3=10,phase_chart!C375,IF('Input&amp;Output'!$C$3=21,phase_chart!G375,IF('Input&amp;Output'!$C$3=22,phase_chart!K375,IF('Input&amp;Output'!$C$3=31,phase_chart!O375,IF('Input&amp;Output'!$C$3=32,phase_chart!S375,"")))))</f>
        <v>0</v>
      </c>
      <c r="M378" s="206" t="b">
        <f>IF('Input&amp;Output'!$C$3=10,phase_chart!D375,IF('Input&amp;Output'!$C$3=21,phase_chart!H375,IF('Input&amp;Output'!$C$3=22,phase_chart!L375,IF('Input&amp;Output'!$C$3=31,phase_chart!P375,IF('Input&amp;Output'!$C$3=32,phase_chart!T375,"")))))</f>
        <v>1</v>
      </c>
      <c r="N378" s="205" t="b">
        <f>IF('Input&amp;Output'!$C$3=10,phase_chart!E375,IF('Input&amp;Output'!$C$3=21,phase_chart!I375,IF('Input&amp;Output'!$C$3=22,phase_chart!M375,IF('Input&amp;Output'!$C$3=31,phase_chart!Q375,IF('Input&amp;Output'!$C$3=32,phase_chart!U375,"")))))</f>
        <v>0</v>
      </c>
      <c r="P378" s="159">
        <f ca="1">IF(NOT($J378=0),IF($J378&lt;IF($P377=0,0,VLOOKUP(P377,tbL!$M$37:$Q$43,IF(L378=TRUE,2,4))),IF($J378&gt;=VLOOKUP(P377,tbL!$M$37:$Q$43,IF(L378=TRUE,3,5)),$P377,IF(AND(L377=TRUE,L378=TRUE),$P377,$P377-1)),IF(AND(L378=TRUE,J378=VLOOKUP(P377,tbL!$M$37:$Q$43,IF(L378=TRUE,2,4))),P377,IF($P377+1&gt;$C$12,$C$12,$P377+1))),0)</f>
        <v>1</v>
      </c>
      <c r="Q378" s="159">
        <f t="shared" ca="1" si="154"/>
        <v>1</v>
      </c>
      <c r="R378" s="207">
        <f t="shared" si="176"/>
        <v>0</v>
      </c>
      <c r="S378" s="208"/>
      <c r="T378" s="159">
        <f t="shared" si="171"/>
        <v>0</v>
      </c>
      <c r="U378" s="209" t="str">
        <f ca="1">IF(AND(T378=-1,N378=TRUE),"*",IF(AND(U377="*",N378=TRUE),"*",IF(AND(AND(L378=TRUE,U377="*"),J378&lt;VLOOKUP(V377+1,tbL!$M$38:$O$43,3)),"*","")))</f>
        <v/>
      </c>
      <c r="V378" s="204">
        <f t="shared" ca="1" si="155"/>
        <v>1</v>
      </c>
      <c r="Y378" s="159" t="str">
        <f t="shared" ca="1" si="156"/>
        <v/>
      </c>
      <c r="Z378" s="159" t="str">
        <f t="shared" si="157"/>
        <v/>
      </c>
      <c r="AA378" s="159">
        <f t="shared" ca="1" si="177"/>
        <v>1</v>
      </c>
      <c r="AC378" s="161" t="str">
        <f t="shared" ca="1" si="158"/>
        <v/>
      </c>
      <c r="AD378" s="161">
        <f t="shared" ca="1" si="159"/>
        <v>1</v>
      </c>
      <c r="AE378" s="161" t="str">
        <f t="shared" ca="1" si="179"/>
        <v/>
      </c>
      <c r="AF378" s="161">
        <f t="shared" ca="1" si="160"/>
        <v>1</v>
      </c>
      <c r="AG378" s="161" t="str">
        <f t="shared" ca="1" si="161"/>
        <v/>
      </c>
      <c r="AH378" s="161">
        <f t="shared" ca="1" si="162"/>
        <v>1</v>
      </c>
      <c r="AI378" s="161" t="str">
        <f t="shared" ca="1" si="163"/>
        <v/>
      </c>
      <c r="AJ378" s="161">
        <f t="shared" ca="1" si="164"/>
        <v>1</v>
      </c>
      <c r="AL378" s="161" t="str">
        <f t="shared" ca="1" si="165"/>
        <v/>
      </c>
      <c r="AM378" s="161">
        <f t="shared" ca="1" si="175"/>
        <v>1</v>
      </c>
      <c r="AN378" s="161" t="str">
        <f t="shared" ca="1" si="166"/>
        <v/>
      </c>
      <c r="AO378" s="161">
        <f t="shared" ca="1" si="174"/>
        <v>1</v>
      </c>
      <c r="AP378" s="161" t="str">
        <f t="shared" ca="1" si="167"/>
        <v/>
      </c>
      <c r="AQ378" s="161">
        <f t="shared" ca="1" si="172"/>
        <v>1</v>
      </c>
      <c r="AR378" s="161" t="str">
        <f t="shared" ca="1" si="168"/>
        <v/>
      </c>
      <c r="AS378" s="161">
        <f t="shared" ca="1" si="169"/>
        <v>1</v>
      </c>
      <c r="AT378" s="159" t="str">
        <f t="shared" ca="1" si="178"/>
        <v/>
      </c>
      <c r="AU378" s="210">
        <f t="shared" ca="1" si="153"/>
        <v>14</v>
      </c>
      <c r="AV378" s="209"/>
      <c r="AW378" s="204">
        <f t="shared" si="170"/>
        <v>2637.7777777777796</v>
      </c>
      <c r="AX378" s="159"/>
      <c r="AZ378" s="159"/>
      <c r="BM378" s="207"/>
      <c r="BN378" s="212"/>
      <c r="BP378" s="209"/>
      <c r="BQ378" s="211"/>
      <c r="BR378" s="211"/>
      <c r="BS378" s="211"/>
      <c r="BT378" s="211"/>
      <c r="BU378" s="211"/>
      <c r="BV378" s="211"/>
      <c r="BW378" s="211"/>
      <c r="BX378" s="211"/>
      <c r="BY378" s="211"/>
      <c r="BZ378" s="211"/>
      <c r="CA378" s="209"/>
      <c r="CB378" s="224"/>
      <c r="CC378" s="204"/>
      <c r="CD378" s="204"/>
      <c r="CE378" s="204"/>
      <c r="CF378" s="211"/>
      <c r="CG378" s="211"/>
      <c r="CI378" s="209"/>
      <c r="CJ378" s="209">
        <f t="shared" si="180"/>
        <v>0</v>
      </c>
      <c r="CM378" s="159">
        <v>187</v>
      </c>
      <c r="CN378" s="209">
        <f t="shared" si="182"/>
        <v>0</v>
      </c>
      <c r="CO378" s="209">
        <f t="shared" si="181"/>
        <v>0</v>
      </c>
      <c r="CP378" s="209">
        <f t="shared" si="181"/>
        <v>0</v>
      </c>
      <c r="EH378" s="165"/>
      <c r="EI378" s="165"/>
      <c r="EJ378" s="166"/>
      <c r="EK378" s="209"/>
      <c r="EL378" s="211"/>
      <c r="EM378" s="211"/>
      <c r="EN378" s="211"/>
      <c r="EO378" s="211"/>
      <c r="EP378" s="211"/>
      <c r="ES378" s="165"/>
      <c r="ET378" s="165"/>
      <c r="EU378" s="166"/>
      <c r="EV378" s="209"/>
      <c r="EW378" s="211"/>
      <c r="EX378" s="211"/>
      <c r="EY378" s="211"/>
      <c r="EZ378" s="211"/>
      <c r="FA378" s="211"/>
      <c r="FD378" s="165"/>
      <c r="FE378" s="165"/>
      <c r="FF378" s="166"/>
      <c r="FG378" s="209"/>
      <c r="FH378" s="211"/>
      <c r="FI378" s="211"/>
      <c r="FJ378" s="211"/>
      <c r="FK378" s="211"/>
      <c r="FL378" s="211"/>
    </row>
    <row r="379" spans="9:168">
      <c r="I379" s="221">
        <f t="shared" si="173"/>
        <v>375</v>
      </c>
      <c r="J379" s="159">
        <f>'v-t_chart'!C376</f>
        <v>25.7</v>
      </c>
      <c r="K379" s="204">
        <f t="shared" ref="K379:K442" ca="1" si="183">IF($J379=0,0,VLOOKUP($Q379,$B$5:$C$11,2)*$J379)</f>
        <v>75.275299999999987</v>
      </c>
      <c r="L379" s="205" t="b">
        <f>IF('Input&amp;Output'!$C$3=10,phase_chart!C376,IF('Input&amp;Output'!$C$3=21,phase_chart!G376,IF('Input&amp;Output'!$C$3=22,phase_chart!K376,IF('Input&amp;Output'!$C$3=31,phase_chart!O376,IF('Input&amp;Output'!$C$3=32,phase_chart!S376,"")))))</f>
        <v>0</v>
      </c>
      <c r="M379" s="206" t="b">
        <f>IF('Input&amp;Output'!$C$3=10,phase_chart!D376,IF('Input&amp;Output'!$C$3=21,phase_chart!H376,IF('Input&amp;Output'!$C$3=22,phase_chart!L376,IF('Input&amp;Output'!$C$3=31,phase_chart!P376,IF('Input&amp;Output'!$C$3=32,phase_chart!T376,"")))))</f>
        <v>1</v>
      </c>
      <c r="N379" s="205" t="b">
        <f>IF('Input&amp;Output'!$C$3=10,phase_chart!E376,IF('Input&amp;Output'!$C$3=21,phase_chart!I376,IF('Input&amp;Output'!$C$3=22,phase_chart!M376,IF('Input&amp;Output'!$C$3=31,phase_chart!Q376,IF('Input&amp;Output'!$C$3=32,phase_chart!U376,"")))))</f>
        <v>0</v>
      </c>
      <c r="P379" s="159">
        <f ca="1">IF(NOT($J379=0),IF($J379&lt;IF($P378=0,0,VLOOKUP(P378,tbL!$M$37:$Q$43,IF(L379=TRUE,2,4))),IF($J379&gt;=VLOOKUP(P378,tbL!$M$37:$Q$43,IF(L379=TRUE,3,5)),$P378,IF(AND(L378=TRUE,L379=TRUE),$P378,$P378-1)),IF(AND(L379=TRUE,J379=VLOOKUP(P378,tbL!$M$37:$Q$43,IF(L379=TRUE,2,4))),P378,IF($P378+1&gt;$C$12,$C$12,$P378+1))),0)</f>
        <v>1</v>
      </c>
      <c r="Q379" s="159">
        <f t="shared" ca="1" si="154"/>
        <v>1</v>
      </c>
      <c r="R379" s="207">
        <f t="shared" si="176"/>
        <v>0</v>
      </c>
      <c r="S379" s="208"/>
      <c r="T379" s="159">
        <f t="shared" si="171"/>
        <v>0</v>
      </c>
      <c r="U379" s="209" t="str">
        <f ca="1">IF(AND(T379=-1,N379=TRUE),"*",IF(AND(U378="*",N379=TRUE),"*",IF(AND(AND(L379=TRUE,U378="*"),J379&lt;VLOOKUP(V378+1,tbL!$M$38:$O$43,3)),"*","")))</f>
        <v/>
      </c>
      <c r="V379" s="204">
        <f t="shared" ca="1" si="155"/>
        <v>1</v>
      </c>
      <c r="Y379" s="159" t="str">
        <f t="shared" ca="1" si="156"/>
        <v/>
      </c>
      <c r="Z379" s="159" t="str">
        <f t="shared" si="157"/>
        <v/>
      </c>
      <c r="AA379" s="159">
        <f t="shared" ca="1" si="177"/>
        <v>1</v>
      </c>
      <c r="AC379" s="161" t="str">
        <f t="shared" ca="1" si="158"/>
        <v/>
      </c>
      <c r="AD379" s="161">
        <f t="shared" ca="1" si="159"/>
        <v>1</v>
      </c>
      <c r="AE379" s="161" t="str">
        <f t="shared" ca="1" si="179"/>
        <v/>
      </c>
      <c r="AF379" s="161">
        <f t="shared" ca="1" si="160"/>
        <v>1</v>
      </c>
      <c r="AG379" s="161" t="str">
        <f t="shared" ca="1" si="161"/>
        <v/>
      </c>
      <c r="AH379" s="161">
        <f t="shared" ca="1" si="162"/>
        <v>1</v>
      </c>
      <c r="AI379" s="161" t="str">
        <f t="shared" ca="1" si="163"/>
        <v/>
      </c>
      <c r="AJ379" s="161">
        <f t="shared" ca="1" si="164"/>
        <v>1</v>
      </c>
      <c r="AL379" s="161" t="str">
        <f t="shared" ca="1" si="165"/>
        <v/>
      </c>
      <c r="AM379" s="161">
        <f t="shared" ca="1" si="175"/>
        <v>1</v>
      </c>
      <c r="AN379" s="161" t="str">
        <f t="shared" ca="1" si="166"/>
        <v/>
      </c>
      <c r="AO379" s="161">
        <f t="shared" ca="1" si="174"/>
        <v>1</v>
      </c>
      <c r="AP379" s="161" t="str">
        <f t="shared" ca="1" si="167"/>
        <v/>
      </c>
      <c r="AQ379" s="161">
        <f t="shared" ca="1" si="172"/>
        <v>1</v>
      </c>
      <c r="AR379" s="161" t="str">
        <f t="shared" ca="1" si="168"/>
        <v/>
      </c>
      <c r="AS379" s="161">
        <f t="shared" ca="1" si="169"/>
        <v>1</v>
      </c>
      <c r="AT379" s="159" t="str">
        <f t="shared" ca="1" si="178"/>
        <v/>
      </c>
      <c r="AU379" s="210">
        <f t="shared" ca="1" si="153"/>
        <v>14</v>
      </c>
      <c r="AV379" s="209"/>
      <c r="AW379" s="204">
        <f t="shared" si="170"/>
        <v>2644.9166666666683</v>
      </c>
      <c r="AX379" s="159"/>
      <c r="AZ379" s="159"/>
      <c r="BM379" s="207"/>
      <c r="BN379" s="212"/>
      <c r="BP379" s="209"/>
      <c r="BQ379" s="211"/>
      <c r="BR379" s="211"/>
      <c r="BS379" s="211"/>
      <c r="BT379" s="211"/>
      <c r="BU379" s="211"/>
      <c r="BV379" s="211"/>
      <c r="BW379" s="211"/>
      <c r="BX379" s="211"/>
      <c r="BY379" s="211"/>
      <c r="BZ379" s="211"/>
      <c r="CA379" s="209"/>
      <c r="CB379" s="224"/>
      <c r="CC379" s="204"/>
      <c r="CD379" s="204"/>
      <c r="CE379" s="204"/>
      <c r="CF379" s="211"/>
      <c r="CG379" s="211"/>
      <c r="CI379" s="209"/>
      <c r="CJ379" s="209">
        <f t="shared" si="180"/>
        <v>0</v>
      </c>
      <c r="CM379" s="159">
        <v>187.5</v>
      </c>
      <c r="CN379" s="209">
        <f t="shared" si="182"/>
        <v>0</v>
      </c>
      <c r="CO379" s="209">
        <f t="shared" si="181"/>
        <v>0</v>
      </c>
      <c r="CP379" s="209">
        <f t="shared" si="181"/>
        <v>0</v>
      </c>
      <c r="EH379" s="165"/>
      <c r="EI379" s="165"/>
      <c r="EJ379" s="166"/>
      <c r="EK379" s="209"/>
      <c r="EL379" s="211"/>
      <c r="EM379" s="211"/>
      <c r="EN379" s="211"/>
      <c r="EO379" s="211"/>
      <c r="EP379" s="211"/>
      <c r="ES379" s="165"/>
      <c r="ET379" s="165"/>
      <c r="EU379" s="166"/>
      <c r="EV379" s="209"/>
      <c r="EW379" s="211"/>
      <c r="EX379" s="211"/>
      <c r="EY379" s="211"/>
      <c r="EZ379" s="211"/>
      <c r="FA379" s="211"/>
      <c r="FD379" s="165"/>
      <c r="FE379" s="165"/>
      <c r="FF379" s="166"/>
      <c r="FG379" s="209"/>
      <c r="FH379" s="211"/>
      <c r="FI379" s="211"/>
      <c r="FJ379" s="211"/>
      <c r="FK379" s="211"/>
      <c r="FL379" s="211"/>
    </row>
    <row r="380" spans="9:168">
      <c r="I380" s="221">
        <f t="shared" si="173"/>
        <v>376</v>
      </c>
      <c r="J380" s="159">
        <f>'v-t_chart'!C377</f>
        <v>25.5</v>
      </c>
      <c r="K380" s="204">
        <f t="shared" ca="1" si="183"/>
        <v>74.689499999999995</v>
      </c>
      <c r="L380" s="205" t="b">
        <f>IF('Input&amp;Output'!$C$3=10,phase_chart!C377,IF('Input&amp;Output'!$C$3=21,phase_chart!G377,IF('Input&amp;Output'!$C$3=22,phase_chart!K377,IF('Input&amp;Output'!$C$3=31,phase_chart!O377,IF('Input&amp;Output'!$C$3=32,phase_chart!S377,"")))))</f>
        <v>0</v>
      </c>
      <c r="M380" s="206" t="b">
        <f>IF('Input&amp;Output'!$C$3=10,phase_chart!D377,IF('Input&amp;Output'!$C$3=21,phase_chart!H377,IF('Input&amp;Output'!$C$3=22,phase_chart!L377,IF('Input&amp;Output'!$C$3=31,phase_chart!P377,IF('Input&amp;Output'!$C$3=32,phase_chart!T377,"")))))</f>
        <v>1</v>
      </c>
      <c r="N380" s="205" t="b">
        <f>IF('Input&amp;Output'!$C$3=10,phase_chart!E377,IF('Input&amp;Output'!$C$3=21,phase_chart!I377,IF('Input&amp;Output'!$C$3=22,phase_chart!M377,IF('Input&amp;Output'!$C$3=31,phase_chart!Q377,IF('Input&amp;Output'!$C$3=32,phase_chart!U377,"")))))</f>
        <v>0</v>
      </c>
      <c r="P380" s="159">
        <f ca="1">IF(NOT($J380=0),IF($J380&lt;IF($P379=0,0,VLOOKUP(P379,tbL!$M$37:$Q$43,IF(L380=TRUE,2,4))),IF($J380&gt;=VLOOKUP(P379,tbL!$M$37:$Q$43,IF(L380=TRUE,3,5)),$P379,IF(AND(L379=TRUE,L380=TRUE),$P379,$P379-1)),IF(AND(L380=TRUE,J380=VLOOKUP(P379,tbL!$M$37:$Q$43,IF(L380=TRUE,2,4))),P379,IF($P379+1&gt;$C$12,$C$12,$P379+1))),0)</f>
        <v>1</v>
      </c>
      <c r="Q380" s="159">
        <f t="shared" ca="1" si="154"/>
        <v>1</v>
      </c>
      <c r="R380" s="207">
        <f t="shared" si="176"/>
        <v>0</v>
      </c>
      <c r="S380" s="208"/>
      <c r="T380" s="159">
        <f t="shared" si="171"/>
        <v>0</v>
      </c>
      <c r="U380" s="209" t="str">
        <f ca="1">IF(AND(T380=-1,N380=TRUE),"*",IF(AND(U379="*",N380=TRUE),"*",IF(AND(AND(L380=TRUE,U379="*"),J380&lt;VLOOKUP(V379+1,tbL!$M$38:$O$43,3)),"*","")))</f>
        <v/>
      </c>
      <c r="V380" s="204">
        <f t="shared" ca="1" si="155"/>
        <v>1</v>
      </c>
      <c r="Y380" s="159" t="str">
        <f t="shared" ca="1" si="156"/>
        <v/>
      </c>
      <c r="Z380" s="159" t="str">
        <f t="shared" si="157"/>
        <v/>
      </c>
      <c r="AA380" s="159">
        <f t="shared" ca="1" si="177"/>
        <v>1</v>
      </c>
      <c r="AC380" s="161" t="str">
        <f t="shared" ca="1" si="158"/>
        <v/>
      </c>
      <c r="AD380" s="161">
        <f t="shared" ca="1" si="159"/>
        <v>1</v>
      </c>
      <c r="AE380" s="161" t="str">
        <f t="shared" ca="1" si="179"/>
        <v/>
      </c>
      <c r="AF380" s="161">
        <f t="shared" ca="1" si="160"/>
        <v>1</v>
      </c>
      <c r="AG380" s="161" t="str">
        <f t="shared" ca="1" si="161"/>
        <v/>
      </c>
      <c r="AH380" s="161">
        <f t="shared" ca="1" si="162"/>
        <v>1</v>
      </c>
      <c r="AI380" s="161" t="str">
        <f t="shared" ca="1" si="163"/>
        <v/>
      </c>
      <c r="AJ380" s="161">
        <f t="shared" ca="1" si="164"/>
        <v>1</v>
      </c>
      <c r="AL380" s="161" t="str">
        <f t="shared" ca="1" si="165"/>
        <v/>
      </c>
      <c r="AM380" s="161">
        <f t="shared" ca="1" si="175"/>
        <v>1</v>
      </c>
      <c r="AN380" s="161" t="str">
        <f t="shared" ca="1" si="166"/>
        <v/>
      </c>
      <c r="AO380" s="161">
        <f t="shared" ca="1" si="174"/>
        <v>1</v>
      </c>
      <c r="AP380" s="161" t="str">
        <f t="shared" ca="1" si="167"/>
        <v/>
      </c>
      <c r="AQ380" s="161">
        <f t="shared" ca="1" si="172"/>
        <v>1</v>
      </c>
      <c r="AR380" s="161" t="str">
        <f t="shared" ca="1" si="168"/>
        <v/>
      </c>
      <c r="AS380" s="161">
        <f t="shared" ca="1" si="169"/>
        <v>1</v>
      </c>
      <c r="AT380" s="159" t="str">
        <f t="shared" ca="1" si="178"/>
        <v/>
      </c>
      <c r="AU380" s="210">
        <f t="shared" ca="1" si="153"/>
        <v>14</v>
      </c>
      <c r="AV380" s="209"/>
      <c r="AW380" s="204">
        <f t="shared" si="170"/>
        <v>2652.0000000000018</v>
      </c>
      <c r="AX380" s="159"/>
      <c r="AZ380" s="159"/>
      <c r="BM380" s="207"/>
      <c r="BN380" s="212"/>
      <c r="BP380" s="209"/>
      <c r="BQ380" s="211"/>
      <c r="BR380" s="211"/>
      <c r="BS380" s="211"/>
      <c r="BT380" s="211"/>
      <c r="BU380" s="211"/>
      <c r="BV380" s="211"/>
      <c r="BW380" s="211"/>
      <c r="BX380" s="211"/>
      <c r="BY380" s="211"/>
      <c r="BZ380" s="211"/>
      <c r="CA380" s="209"/>
      <c r="CB380" s="224"/>
      <c r="CC380" s="204"/>
      <c r="CD380" s="204"/>
      <c r="CE380" s="204"/>
      <c r="CF380" s="211"/>
      <c r="CG380" s="211"/>
      <c r="CI380" s="209"/>
      <c r="CJ380" s="209">
        <f t="shared" si="180"/>
        <v>0</v>
      </c>
      <c r="CM380" s="159">
        <v>188</v>
      </c>
      <c r="CN380" s="209">
        <f t="shared" si="182"/>
        <v>0</v>
      </c>
      <c r="CO380" s="209">
        <f t="shared" si="181"/>
        <v>0</v>
      </c>
      <c r="CP380" s="209">
        <f t="shared" si="181"/>
        <v>0</v>
      </c>
      <c r="EH380" s="165"/>
      <c r="EI380" s="165"/>
      <c r="EJ380" s="166"/>
      <c r="EK380" s="209"/>
      <c r="EL380" s="211"/>
      <c r="EM380" s="211"/>
      <c r="EN380" s="211"/>
      <c r="EO380" s="211"/>
      <c r="EP380" s="211"/>
      <c r="ES380" s="165"/>
      <c r="ET380" s="165"/>
      <c r="EU380" s="166"/>
      <c r="EV380" s="209"/>
      <c r="EW380" s="211"/>
      <c r="EX380" s="211"/>
      <c r="EY380" s="211"/>
      <c r="EZ380" s="211"/>
      <c r="FA380" s="211"/>
      <c r="FD380" s="165"/>
      <c r="FE380" s="165"/>
      <c r="FF380" s="166"/>
      <c r="FG380" s="209"/>
      <c r="FH380" s="211"/>
      <c r="FI380" s="211"/>
      <c r="FJ380" s="211"/>
      <c r="FK380" s="211"/>
      <c r="FL380" s="211"/>
    </row>
    <row r="381" spans="9:168">
      <c r="I381" s="221">
        <f t="shared" si="173"/>
        <v>377</v>
      </c>
      <c r="J381" s="159">
        <f>'v-t_chart'!C378</f>
        <v>25.6</v>
      </c>
      <c r="K381" s="204">
        <f t="shared" ca="1" si="183"/>
        <v>74.982399999999998</v>
      </c>
      <c r="L381" s="205" t="b">
        <f>IF('Input&amp;Output'!$C$3=10,phase_chart!C378,IF('Input&amp;Output'!$C$3=21,phase_chart!G378,IF('Input&amp;Output'!$C$3=22,phase_chart!K378,IF('Input&amp;Output'!$C$3=31,phase_chart!O378,IF('Input&amp;Output'!$C$3=32,phase_chart!S378,"")))))</f>
        <v>0</v>
      </c>
      <c r="M381" s="206" t="b">
        <f>IF('Input&amp;Output'!$C$3=10,phase_chart!D378,IF('Input&amp;Output'!$C$3=21,phase_chart!H378,IF('Input&amp;Output'!$C$3=22,phase_chart!L378,IF('Input&amp;Output'!$C$3=31,phase_chart!P378,IF('Input&amp;Output'!$C$3=32,phase_chart!T378,"")))))</f>
        <v>1</v>
      </c>
      <c r="N381" s="205" t="b">
        <f>IF('Input&amp;Output'!$C$3=10,phase_chart!E378,IF('Input&amp;Output'!$C$3=21,phase_chart!I378,IF('Input&amp;Output'!$C$3=22,phase_chart!M378,IF('Input&amp;Output'!$C$3=31,phase_chart!Q378,IF('Input&amp;Output'!$C$3=32,phase_chart!U378,"")))))</f>
        <v>0</v>
      </c>
      <c r="P381" s="159">
        <f ca="1">IF(NOT($J381=0),IF($J381&lt;IF($P380=0,0,VLOOKUP(P380,tbL!$M$37:$Q$43,IF(L381=TRUE,2,4))),IF($J381&gt;=VLOOKUP(P380,tbL!$M$37:$Q$43,IF(L381=TRUE,3,5)),$P380,IF(AND(L380=TRUE,L381=TRUE),$P380,$P380-1)),IF(AND(L381=TRUE,J381=VLOOKUP(P380,tbL!$M$37:$Q$43,IF(L381=TRUE,2,4))),P380,IF($P380+1&gt;$C$12,$C$12,$P380+1))),0)</f>
        <v>1</v>
      </c>
      <c r="Q381" s="159">
        <f t="shared" ca="1" si="154"/>
        <v>1</v>
      </c>
      <c r="R381" s="207">
        <f t="shared" si="176"/>
        <v>0</v>
      </c>
      <c r="S381" s="208"/>
      <c r="T381" s="159">
        <f t="shared" si="171"/>
        <v>0</v>
      </c>
      <c r="U381" s="209" t="str">
        <f ca="1">IF(AND(T381=-1,N381=TRUE),"*",IF(AND(U380="*",N381=TRUE),"*",IF(AND(AND(L381=TRUE,U380="*"),J381&lt;VLOOKUP(V380+1,tbL!$M$38:$O$43,3)),"*","")))</f>
        <v/>
      </c>
      <c r="V381" s="204">
        <f t="shared" ca="1" si="155"/>
        <v>1</v>
      </c>
      <c r="Y381" s="159" t="str">
        <f t="shared" ca="1" si="156"/>
        <v/>
      </c>
      <c r="Z381" s="159" t="str">
        <f t="shared" si="157"/>
        <v/>
      </c>
      <c r="AA381" s="159">
        <f t="shared" ca="1" si="177"/>
        <v>1</v>
      </c>
      <c r="AC381" s="161" t="str">
        <f t="shared" ca="1" si="158"/>
        <v/>
      </c>
      <c r="AD381" s="161">
        <f t="shared" ca="1" si="159"/>
        <v>1</v>
      </c>
      <c r="AE381" s="161" t="str">
        <f t="shared" ca="1" si="179"/>
        <v/>
      </c>
      <c r="AF381" s="161">
        <f t="shared" ca="1" si="160"/>
        <v>1</v>
      </c>
      <c r="AG381" s="161" t="str">
        <f t="shared" ca="1" si="161"/>
        <v/>
      </c>
      <c r="AH381" s="161">
        <f t="shared" ca="1" si="162"/>
        <v>1</v>
      </c>
      <c r="AI381" s="161" t="str">
        <f t="shared" ca="1" si="163"/>
        <v/>
      </c>
      <c r="AJ381" s="161">
        <f t="shared" ca="1" si="164"/>
        <v>1</v>
      </c>
      <c r="AL381" s="161" t="str">
        <f t="shared" ca="1" si="165"/>
        <v/>
      </c>
      <c r="AM381" s="161">
        <f t="shared" ca="1" si="175"/>
        <v>1</v>
      </c>
      <c r="AN381" s="161" t="str">
        <f t="shared" ca="1" si="166"/>
        <v/>
      </c>
      <c r="AO381" s="161">
        <f t="shared" ca="1" si="174"/>
        <v>1</v>
      </c>
      <c r="AP381" s="161" t="str">
        <f t="shared" ca="1" si="167"/>
        <v/>
      </c>
      <c r="AQ381" s="161">
        <f t="shared" ca="1" si="172"/>
        <v>1</v>
      </c>
      <c r="AR381" s="161" t="str">
        <f t="shared" ca="1" si="168"/>
        <v/>
      </c>
      <c r="AS381" s="161">
        <f t="shared" ca="1" si="169"/>
        <v>1</v>
      </c>
      <c r="AT381" s="159" t="str">
        <f t="shared" ca="1" si="178"/>
        <v/>
      </c>
      <c r="AU381" s="210">
        <f t="shared" ca="1" si="153"/>
        <v>14</v>
      </c>
      <c r="AV381" s="209"/>
      <c r="AW381" s="204">
        <f t="shared" si="170"/>
        <v>2659.1111111111131</v>
      </c>
      <c r="AX381" s="159"/>
      <c r="AZ381" s="159"/>
      <c r="BM381" s="207"/>
      <c r="BN381" s="212"/>
      <c r="BP381" s="209"/>
      <c r="BQ381" s="211"/>
      <c r="BR381" s="211"/>
      <c r="BS381" s="211"/>
      <c r="BT381" s="211"/>
      <c r="BU381" s="211"/>
      <c r="BV381" s="211"/>
      <c r="BW381" s="211"/>
      <c r="BX381" s="211"/>
      <c r="BY381" s="211"/>
      <c r="BZ381" s="211"/>
      <c r="CA381" s="209"/>
      <c r="CB381" s="224"/>
      <c r="CC381" s="204"/>
      <c r="CD381" s="204"/>
      <c r="CE381" s="204"/>
      <c r="CF381" s="211"/>
      <c r="CG381" s="211"/>
      <c r="CI381" s="209"/>
      <c r="CJ381" s="209">
        <f t="shared" si="180"/>
        <v>0</v>
      </c>
      <c r="CM381" s="159">
        <v>188.5</v>
      </c>
      <c r="CN381" s="209">
        <f t="shared" si="182"/>
        <v>0</v>
      </c>
      <c r="CO381" s="209">
        <f t="shared" si="181"/>
        <v>0</v>
      </c>
      <c r="CP381" s="209">
        <f t="shared" si="181"/>
        <v>0</v>
      </c>
      <c r="EH381" s="165"/>
      <c r="EI381" s="165"/>
      <c r="EJ381" s="166"/>
      <c r="EK381" s="209"/>
      <c r="EL381" s="211"/>
      <c r="EM381" s="211"/>
      <c r="EN381" s="211"/>
      <c r="EO381" s="211"/>
      <c r="EP381" s="211"/>
      <c r="ES381" s="165"/>
      <c r="ET381" s="165"/>
      <c r="EU381" s="166"/>
      <c r="EV381" s="209"/>
      <c r="EW381" s="211"/>
      <c r="EX381" s="211"/>
      <c r="EY381" s="211"/>
      <c r="EZ381" s="211"/>
      <c r="FA381" s="211"/>
      <c r="FD381" s="165"/>
      <c r="FE381" s="165"/>
      <c r="FF381" s="166"/>
      <c r="FG381" s="209"/>
      <c r="FH381" s="211"/>
      <c r="FI381" s="211"/>
      <c r="FJ381" s="211"/>
      <c r="FK381" s="211"/>
      <c r="FL381" s="211"/>
    </row>
    <row r="382" spans="9:168">
      <c r="I382" s="221">
        <f t="shared" si="173"/>
        <v>378</v>
      </c>
      <c r="J382" s="159">
        <f>'v-t_chart'!C379</f>
        <v>26</v>
      </c>
      <c r="K382" s="204">
        <f t="shared" ca="1" si="183"/>
        <v>76.153999999999996</v>
      </c>
      <c r="L382" s="205" t="b">
        <f>IF('Input&amp;Output'!$C$3=10,phase_chart!C379,IF('Input&amp;Output'!$C$3=21,phase_chart!G379,IF('Input&amp;Output'!$C$3=22,phase_chart!K379,IF('Input&amp;Output'!$C$3=31,phase_chart!O379,IF('Input&amp;Output'!$C$3=32,phase_chart!S379,"")))))</f>
        <v>0</v>
      </c>
      <c r="M382" s="206" t="b">
        <f>IF('Input&amp;Output'!$C$3=10,phase_chart!D379,IF('Input&amp;Output'!$C$3=21,phase_chart!H379,IF('Input&amp;Output'!$C$3=22,phase_chart!L379,IF('Input&amp;Output'!$C$3=31,phase_chart!P379,IF('Input&amp;Output'!$C$3=32,phase_chart!T379,"")))))</f>
        <v>1</v>
      </c>
      <c r="N382" s="205" t="b">
        <f>IF('Input&amp;Output'!$C$3=10,phase_chart!E379,IF('Input&amp;Output'!$C$3=21,phase_chart!I379,IF('Input&amp;Output'!$C$3=22,phase_chart!M379,IF('Input&amp;Output'!$C$3=31,phase_chart!Q379,IF('Input&amp;Output'!$C$3=32,phase_chart!U379,"")))))</f>
        <v>0</v>
      </c>
      <c r="P382" s="159">
        <f ca="1">IF(NOT($J382=0),IF($J382&lt;IF($P381=0,0,VLOOKUP(P381,tbL!$M$37:$Q$43,IF(L382=TRUE,2,4))),IF($J382&gt;=VLOOKUP(P381,tbL!$M$37:$Q$43,IF(L382=TRUE,3,5)),$P381,IF(AND(L381=TRUE,L382=TRUE),$P381,$P381-1)),IF(AND(L382=TRUE,J382=VLOOKUP(P381,tbL!$M$37:$Q$43,IF(L382=TRUE,2,4))),P381,IF($P381+1&gt;$C$12,$C$12,$P381+1))),0)</f>
        <v>1</v>
      </c>
      <c r="Q382" s="159">
        <f t="shared" ca="1" si="154"/>
        <v>1</v>
      </c>
      <c r="R382" s="207">
        <f t="shared" si="176"/>
        <v>0</v>
      </c>
      <c r="S382" s="208"/>
      <c r="T382" s="159">
        <f t="shared" si="171"/>
        <v>0</v>
      </c>
      <c r="U382" s="209" t="str">
        <f ca="1">IF(AND(T382=-1,N382=TRUE),"*",IF(AND(U381="*",N382=TRUE),"*",IF(AND(AND(L382=TRUE,U381="*"),J382&lt;VLOOKUP(V381+1,tbL!$M$38:$O$43,3)),"*","")))</f>
        <v/>
      </c>
      <c r="V382" s="204">
        <f t="shared" ca="1" si="155"/>
        <v>1</v>
      </c>
      <c r="Y382" s="159" t="str">
        <f t="shared" ca="1" si="156"/>
        <v/>
      </c>
      <c r="Z382" s="159" t="str">
        <f t="shared" si="157"/>
        <v/>
      </c>
      <c r="AA382" s="159">
        <f t="shared" ca="1" si="177"/>
        <v>1</v>
      </c>
      <c r="AC382" s="161" t="str">
        <f t="shared" ca="1" si="158"/>
        <v/>
      </c>
      <c r="AD382" s="161">
        <f t="shared" ca="1" si="159"/>
        <v>1</v>
      </c>
      <c r="AE382" s="161" t="str">
        <f t="shared" ca="1" si="179"/>
        <v/>
      </c>
      <c r="AF382" s="161">
        <f t="shared" ca="1" si="160"/>
        <v>1</v>
      </c>
      <c r="AG382" s="161" t="str">
        <f t="shared" ca="1" si="161"/>
        <v/>
      </c>
      <c r="AH382" s="161">
        <f t="shared" ca="1" si="162"/>
        <v>1</v>
      </c>
      <c r="AI382" s="161" t="str">
        <f t="shared" ca="1" si="163"/>
        <v/>
      </c>
      <c r="AJ382" s="161">
        <f t="shared" ca="1" si="164"/>
        <v>1</v>
      </c>
      <c r="AL382" s="161" t="str">
        <f t="shared" ca="1" si="165"/>
        <v/>
      </c>
      <c r="AM382" s="161">
        <f t="shared" ca="1" si="175"/>
        <v>1</v>
      </c>
      <c r="AN382" s="161" t="str">
        <f t="shared" ca="1" si="166"/>
        <v/>
      </c>
      <c r="AO382" s="161">
        <f t="shared" ca="1" si="174"/>
        <v>1</v>
      </c>
      <c r="AP382" s="161" t="str">
        <f t="shared" ca="1" si="167"/>
        <v/>
      </c>
      <c r="AQ382" s="161">
        <f t="shared" ca="1" si="172"/>
        <v>1</v>
      </c>
      <c r="AR382" s="161" t="str">
        <f t="shared" ca="1" si="168"/>
        <v/>
      </c>
      <c r="AS382" s="161">
        <f t="shared" ca="1" si="169"/>
        <v>1</v>
      </c>
      <c r="AT382" s="159" t="str">
        <f t="shared" ca="1" si="178"/>
        <v/>
      </c>
      <c r="AU382" s="210">
        <f t="shared" ca="1" si="153"/>
        <v>14</v>
      </c>
      <c r="AV382" s="209"/>
      <c r="AW382" s="204">
        <f t="shared" si="170"/>
        <v>2666.3333333333353</v>
      </c>
      <c r="AX382" s="159"/>
      <c r="AZ382" s="159"/>
      <c r="BM382" s="207"/>
      <c r="BN382" s="212"/>
      <c r="BP382" s="209"/>
      <c r="BQ382" s="211"/>
      <c r="BR382" s="211"/>
      <c r="BS382" s="211"/>
      <c r="BT382" s="211"/>
      <c r="BU382" s="211"/>
      <c r="BV382" s="211"/>
      <c r="BW382" s="211"/>
      <c r="BX382" s="211"/>
      <c r="BY382" s="211"/>
      <c r="BZ382" s="211"/>
      <c r="CA382" s="209"/>
      <c r="CB382" s="224"/>
      <c r="CC382" s="204"/>
      <c r="CD382" s="204"/>
      <c r="CE382" s="204"/>
      <c r="CF382" s="211"/>
      <c r="CG382" s="211"/>
      <c r="CI382" s="209"/>
      <c r="CJ382" s="209">
        <f t="shared" si="180"/>
        <v>0</v>
      </c>
      <c r="CM382" s="159">
        <v>189</v>
      </c>
      <c r="CN382" s="209">
        <f t="shared" si="182"/>
        <v>0</v>
      </c>
      <c r="CO382" s="209">
        <f t="shared" si="181"/>
        <v>0</v>
      </c>
      <c r="CP382" s="209">
        <f t="shared" si="181"/>
        <v>0</v>
      </c>
      <c r="EH382" s="165"/>
      <c r="EI382" s="165"/>
      <c r="EJ382" s="166"/>
      <c r="EK382" s="209"/>
      <c r="EL382" s="211"/>
      <c r="EM382" s="211"/>
      <c r="EN382" s="211"/>
      <c r="EO382" s="211"/>
      <c r="EP382" s="211"/>
      <c r="ES382" s="165"/>
      <c r="ET382" s="165"/>
      <c r="EU382" s="166"/>
      <c r="EV382" s="209"/>
      <c r="EW382" s="211"/>
      <c r="EX382" s="211"/>
      <c r="EY382" s="211"/>
      <c r="EZ382" s="211"/>
      <c r="FA382" s="211"/>
      <c r="FD382" s="165"/>
      <c r="FE382" s="165"/>
      <c r="FF382" s="166"/>
      <c r="FG382" s="209"/>
      <c r="FH382" s="211"/>
      <c r="FI382" s="211"/>
      <c r="FJ382" s="211"/>
      <c r="FK382" s="211"/>
      <c r="FL382" s="211"/>
    </row>
    <row r="383" spans="9:168">
      <c r="I383" s="221">
        <f t="shared" si="173"/>
        <v>379</v>
      </c>
      <c r="J383" s="159">
        <f>'v-t_chart'!C380</f>
        <v>26.4</v>
      </c>
      <c r="K383" s="204">
        <f t="shared" ca="1" si="183"/>
        <v>77.325599999999994</v>
      </c>
      <c r="L383" s="205" t="b">
        <f>IF('Input&amp;Output'!$C$3=10,phase_chart!C380,IF('Input&amp;Output'!$C$3=21,phase_chart!G380,IF('Input&amp;Output'!$C$3=22,phase_chart!K380,IF('Input&amp;Output'!$C$3=31,phase_chart!O380,IF('Input&amp;Output'!$C$3=32,phase_chart!S380,"")))))</f>
        <v>0</v>
      </c>
      <c r="M383" s="206" t="b">
        <f>IF('Input&amp;Output'!$C$3=10,phase_chart!D380,IF('Input&amp;Output'!$C$3=21,phase_chart!H380,IF('Input&amp;Output'!$C$3=22,phase_chart!L380,IF('Input&amp;Output'!$C$3=31,phase_chart!P380,IF('Input&amp;Output'!$C$3=32,phase_chart!T380,"")))))</f>
        <v>1</v>
      </c>
      <c r="N383" s="205" t="b">
        <f>IF('Input&amp;Output'!$C$3=10,phase_chart!E380,IF('Input&amp;Output'!$C$3=21,phase_chart!I380,IF('Input&amp;Output'!$C$3=22,phase_chart!M380,IF('Input&amp;Output'!$C$3=31,phase_chart!Q380,IF('Input&amp;Output'!$C$3=32,phase_chart!U380,"")))))</f>
        <v>0</v>
      </c>
      <c r="P383" s="159">
        <f ca="1">IF(NOT($J383=0),IF($J383&lt;IF($P382=0,0,VLOOKUP(P382,tbL!$M$37:$Q$43,IF(L383=TRUE,2,4))),IF($J383&gt;=VLOOKUP(P382,tbL!$M$37:$Q$43,IF(L383=TRUE,3,5)),$P382,IF(AND(L382=TRUE,L383=TRUE),$P382,$P382-1)),IF(AND(L383=TRUE,J383=VLOOKUP(P382,tbL!$M$37:$Q$43,IF(L383=TRUE,2,4))),P382,IF($P382+1&gt;$C$12,$C$12,$P382+1))),0)</f>
        <v>1</v>
      </c>
      <c r="Q383" s="159">
        <f t="shared" ca="1" si="154"/>
        <v>1</v>
      </c>
      <c r="R383" s="207">
        <f t="shared" si="176"/>
        <v>0</v>
      </c>
      <c r="S383" s="208"/>
      <c r="T383" s="159">
        <f t="shared" si="171"/>
        <v>0</v>
      </c>
      <c r="U383" s="209" t="str">
        <f ca="1">IF(AND(T383=-1,N383=TRUE),"*",IF(AND(U382="*",N383=TRUE),"*",IF(AND(AND(L383=TRUE,U382="*"),J383&lt;VLOOKUP(V382+1,tbL!$M$38:$O$43,3)),"*","")))</f>
        <v/>
      </c>
      <c r="V383" s="204">
        <f t="shared" ca="1" si="155"/>
        <v>1</v>
      </c>
      <c r="Y383" s="159" t="str">
        <f t="shared" ca="1" si="156"/>
        <v/>
      </c>
      <c r="Z383" s="159" t="str">
        <f t="shared" si="157"/>
        <v/>
      </c>
      <c r="AA383" s="159">
        <f t="shared" ca="1" si="177"/>
        <v>1</v>
      </c>
      <c r="AC383" s="161" t="str">
        <f t="shared" ca="1" si="158"/>
        <v/>
      </c>
      <c r="AD383" s="161">
        <f t="shared" ca="1" si="159"/>
        <v>1</v>
      </c>
      <c r="AE383" s="161" t="str">
        <f t="shared" ca="1" si="179"/>
        <v/>
      </c>
      <c r="AF383" s="161">
        <f t="shared" ca="1" si="160"/>
        <v>1</v>
      </c>
      <c r="AG383" s="161" t="str">
        <f t="shared" ca="1" si="161"/>
        <v/>
      </c>
      <c r="AH383" s="161">
        <f t="shared" ca="1" si="162"/>
        <v>1</v>
      </c>
      <c r="AI383" s="161" t="str">
        <f t="shared" ca="1" si="163"/>
        <v/>
      </c>
      <c r="AJ383" s="161">
        <f t="shared" ca="1" si="164"/>
        <v>1</v>
      </c>
      <c r="AL383" s="161" t="str">
        <f t="shared" ca="1" si="165"/>
        <v/>
      </c>
      <c r="AM383" s="161">
        <f t="shared" ca="1" si="175"/>
        <v>1</v>
      </c>
      <c r="AN383" s="161" t="str">
        <f t="shared" ca="1" si="166"/>
        <v/>
      </c>
      <c r="AO383" s="161">
        <f t="shared" ca="1" si="174"/>
        <v>1</v>
      </c>
      <c r="AP383" s="161" t="str">
        <f t="shared" ca="1" si="167"/>
        <v/>
      </c>
      <c r="AQ383" s="161">
        <f t="shared" ca="1" si="172"/>
        <v>1</v>
      </c>
      <c r="AR383" s="161" t="str">
        <f t="shared" ca="1" si="168"/>
        <v/>
      </c>
      <c r="AS383" s="161">
        <f t="shared" ca="1" si="169"/>
        <v>1</v>
      </c>
      <c r="AT383" s="159" t="str">
        <f t="shared" ca="1" si="178"/>
        <v/>
      </c>
      <c r="AU383" s="210">
        <f t="shared" ca="1" si="153"/>
        <v>14</v>
      </c>
      <c r="AV383" s="209"/>
      <c r="AW383" s="204">
        <f t="shared" si="170"/>
        <v>2673.6666666666688</v>
      </c>
      <c r="AX383" s="159"/>
      <c r="AZ383" s="159"/>
      <c r="BM383" s="207"/>
      <c r="BN383" s="212"/>
      <c r="BP383" s="209"/>
      <c r="BQ383" s="211"/>
      <c r="BR383" s="211"/>
      <c r="BS383" s="211"/>
      <c r="BT383" s="211"/>
      <c r="BU383" s="211"/>
      <c r="BV383" s="211"/>
      <c r="BW383" s="211"/>
      <c r="BX383" s="211"/>
      <c r="BY383" s="211"/>
      <c r="BZ383" s="211"/>
      <c r="CA383" s="209"/>
      <c r="CB383" s="224"/>
      <c r="CC383" s="204"/>
      <c r="CD383" s="204"/>
      <c r="CE383" s="204"/>
      <c r="CF383" s="211"/>
      <c r="CG383" s="211"/>
      <c r="CI383" s="209"/>
      <c r="CJ383" s="209">
        <f t="shared" si="180"/>
        <v>0</v>
      </c>
      <c r="CM383" s="159">
        <v>189.5</v>
      </c>
      <c r="CN383" s="209">
        <f t="shared" si="182"/>
        <v>0</v>
      </c>
      <c r="CO383" s="209">
        <f t="shared" si="181"/>
        <v>0</v>
      </c>
      <c r="CP383" s="209">
        <f t="shared" si="181"/>
        <v>0</v>
      </c>
      <c r="EH383" s="165"/>
      <c r="EI383" s="165"/>
      <c r="EJ383" s="166"/>
      <c r="EK383" s="209"/>
      <c r="EL383" s="211"/>
      <c r="EM383" s="211"/>
      <c r="EN383" s="211"/>
      <c r="EO383" s="211"/>
      <c r="EP383" s="211"/>
      <c r="ES383" s="165"/>
      <c r="ET383" s="165"/>
      <c r="EU383" s="166"/>
      <c r="EV383" s="209"/>
      <c r="EW383" s="211"/>
      <c r="EX383" s="211"/>
      <c r="EY383" s="211"/>
      <c r="EZ383" s="211"/>
      <c r="FA383" s="211"/>
      <c r="FD383" s="165"/>
      <c r="FE383" s="165"/>
      <c r="FF383" s="166"/>
      <c r="FG383" s="209"/>
      <c r="FH383" s="211"/>
      <c r="FI383" s="211"/>
      <c r="FJ383" s="211"/>
      <c r="FK383" s="211"/>
      <c r="FL383" s="211"/>
    </row>
    <row r="384" spans="9:168">
      <c r="I384" s="221">
        <f t="shared" si="173"/>
        <v>380</v>
      </c>
      <c r="J384" s="159">
        <f>'v-t_chart'!C381</f>
        <v>27</v>
      </c>
      <c r="K384" s="204">
        <f t="shared" ca="1" si="183"/>
        <v>79.082999999999998</v>
      </c>
      <c r="L384" s="205" t="b">
        <f>IF('Input&amp;Output'!$C$3=10,phase_chart!C381,IF('Input&amp;Output'!$C$3=21,phase_chart!G381,IF('Input&amp;Output'!$C$3=22,phase_chart!K381,IF('Input&amp;Output'!$C$3=31,phase_chart!O381,IF('Input&amp;Output'!$C$3=32,phase_chart!S381,"")))))</f>
        <v>0</v>
      </c>
      <c r="M384" s="206" t="b">
        <f>IF('Input&amp;Output'!$C$3=10,phase_chart!D381,IF('Input&amp;Output'!$C$3=21,phase_chart!H381,IF('Input&amp;Output'!$C$3=22,phase_chart!L381,IF('Input&amp;Output'!$C$3=31,phase_chart!P381,IF('Input&amp;Output'!$C$3=32,phase_chart!T381,"")))))</f>
        <v>1</v>
      </c>
      <c r="N384" s="205" t="b">
        <f>IF('Input&amp;Output'!$C$3=10,phase_chart!E381,IF('Input&amp;Output'!$C$3=21,phase_chart!I381,IF('Input&amp;Output'!$C$3=22,phase_chart!M381,IF('Input&amp;Output'!$C$3=31,phase_chart!Q381,IF('Input&amp;Output'!$C$3=32,phase_chart!U381,"")))))</f>
        <v>0</v>
      </c>
      <c r="P384" s="159">
        <f ca="1">IF(NOT($J384=0),IF($J384&lt;IF($P383=0,0,VLOOKUP(P383,tbL!$M$37:$Q$43,IF(L384=TRUE,2,4))),IF($J384&gt;=VLOOKUP(P383,tbL!$M$37:$Q$43,IF(L384=TRUE,3,5)),$P383,IF(AND(L383=TRUE,L384=TRUE),$P383,$P383-1)),IF(AND(L384=TRUE,J384=VLOOKUP(P383,tbL!$M$37:$Q$43,IF(L384=TRUE,2,4))),P383,IF($P383+1&gt;$C$12,$C$12,$P383+1))),0)</f>
        <v>1</v>
      </c>
      <c r="Q384" s="159">
        <f t="shared" ca="1" si="154"/>
        <v>1</v>
      </c>
      <c r="R384" s="207">
        <f t="shared" si="176"/>
        <v>0</v>
      </c>
      <c r="S384" s="208"/>
      <c r="T384" s="159">
        <f t="shared" si="171"/>
        <v>0</v>
      </c>
      <c r="U384" s="209" t="str">
        <f ca="1">IF(AND(T384=-1,N384=TRUE),"*",IF(AND(U383="*",N384=TRUE),"*",IF(AND(AND(L384=TRUE,U383="*"),J384&lt;VLOOKUP(V383+1,tbL!$M$38:$O$43,3)),"*","")))</f>
        <v/>
      </c>
      <c r="V384" s="204">
        <f t="shared" ca="1" si="155"/>
        <v>1</v>
      </c>
      <c r="Y384" s="159" t="str">
        <f t="shared" ca="1" si="156"/>
        <v/>
      </c>
      <c r="Z384" s="159" t="str">
        <f t="shared" si="157"/>
        <v/>
      </c>
      <c r="AA384" s="159">
        <f t="shared" ca="1" si="177"/>
        <v>1</v>
      </c>
      <c r="AC384" s="161" t="str">
        <f t="shared" ca="1" si="158"/>
        <v/>
      </c>
      <c r="AD384" s="161">
        <f t="shared" ca="1" si="159"/>
        <v>1</v>
      </c>
      <c r="AE384" s="161" t="str">
        <f t="shared" ca="1" si="179"/>
        <v/>
      </c>
      <c r="AF384" s="161">
        <f t="shared" ca="1" si="160"/>
        <v>1</v>
      </c>
      <c r="AG384" s="161" t="str">
        <f t="shared" ca="1" si="161"/>
        <v/>
      </c>
      <c r="AH384" s="161">
        <f t="shared" ca="1" si="162"/>
        <v>1</v>
      </c>
      <c r="AI384" s="161" t="str">
        <f t="shared" ca="1" si="163"/>
        <v/>
      </c>
      <c r="AJ384" s="161">
        <f t="shared" ca="1" si="164"/>
        <v>1</v>
      </c>
      <c r="AL384" s="161" t="str">
        <f t="shared" ca="1" si="165"/>
        <v/>
      </c>
      <c r="AM384" s="161">
        <f t="shared" ca="1" si="175"/>
        <v>1</v>
      </c>
      <c r="AN384" s="161" t="str">
        <f t="shared" ca="1" si="166"/>
        <v/>
      </c>
      <c r="AO384" s="161">
        <f t="shared" ca="1" si="174"/>
        <v>1</v>
      </c>
      <c r="AP384" s="161" t="str">
        <f t="shared" ca="1" si="167"/>
        <v/>
      </c>
      <c r="AQ384" s="161">
        <f t="shared" ca="1" si="172"/>
        <v>1</v>
      </c>
      <c r="AR384" s="161" t="str">
        <f t="shared" ca="1" si="168"/>
        <v/>
      </c>
      <c r="AS384" s="161">
        <f t="shared" ca="1" si="169"/>
        <v>1</v>
      </c>
      <c r="AT384" s="159" t="str">
        <f t="shared" ca="1" si="178"/>
        <v/>
      </c>
      <c r="AU384" s="210">
        <f t="shared" ca="1" si="153"/>
        <v>14</v>
      </c>
      <c r="AV384" s="209"/>
      <c r="AW384" s="204">
        <f t="shared" si="170"/>
        <v>2681.1666666666688</v>
      </c>
      <c r="AX384" s="159"/>
      <c r="AZ384" s="159"/>
      <c r="BM384" s="207"/>
      <c r="BN384" s="212"/>
      <c r="BP384" s="209"/>
      <c r="BQ384" s="211"/>
      <c r="BR384" s="211"/>
      <c r="BS384" s="211"/>
      <c r="BT384" s="211"/>
      <c r="BU384" s="211"/>
      <c r="BV384" s="211"/>
      <c r="BW384" s="211"/>
      <c r="BX384" s="211"/>
      <c r="BY384" s="211"/>
      <c r="BZ384" s="211"/>
      <c r="CA384" s="209"/>
      <c r="CB384" s="224"/>
      <c r="CC384" s="204"/>
      <c r="CD384" s="204"/>
      <c r="CE384" s="204"/>
      <c r="CF384" s="211"/>
      <c r="CG384" s="211"/>
      <c r="CI384" s="209"/>
      <c r="CJ384" s="209">
        <f t="shared" si="180"/>
        <v>0</v>
      </c>
      <c r="CM384" s="159">
        <v>190</v>
      </c>
      <c r="CN384" s="209">
        <f t="shared" si="182"/>
        <v>0</v>
      </c>
      <c r="CO384" s="209">
        <f t="shared" si="181"/>
        <v>0</v>
      </c>
      <c r="CP384" s="209">
        <f t="shared" si="181"/>
        <v>0</v>
      </c>
      <c r="EH384" s="165"/>
      <c r="EI384" s="165"/>
      <c r="EJ384" s="166"/>
      <c r="EK384" s="209"/>
      <c r="EL384" s="211"/>
      <c r="EM384" s="211"/>
      <c r="EN384" s="211"/>
      <c r="EO384" s="211"/>
      <c r="EP384" s="211"/>
      <c r="ES384" s="165"/>
      <c r="ET384" s="165"/>
      <c r="EU384" s="166"/>
      <c r="EV384" s="209"/>
      <c r="EW384" s="211"/>
      <c r="EX384" s="211"/>
      <c r="EY384" s="211"/>
      <c r="EZ384" s="211"/>
      <c r="FA384" s="211"/>
      <c r="FD384" s="165"/>
      <c r="FE384" s="165"/>
      <c r="FF384" s="166"/>
      <c r="FG384" s="209"/>
      <c r="FH384" s="211"/>
      <c r="FI384" s="211"/>
      <c r="FJ384" s="211"/>
      <c r="FK384" s="211"/>
      <c r="FL384" s="211"/>
    </row>
    <row r="385" spans="9:168">
      <c r="I385" s="221">
        <f t="shared" si="173"/>
        <v>381</v>
      </c>
      <c r="J385" s="159">
        <f>'v-t_chart'!C382</f>
        <v>27.7</v>
      </c>
      <c r="K385" s="204">
        <f t="shared" ca="1" si="183"/>
        <v>81.133299999999991</v>
      </c>
      <c r="L385" s="205" t="b">
        <f>IF('Input&amp;Output'!$C$3=10,phase_chart!C382,IF('Input&amp;Output'!$C$3=21,phase_chart!G382,IF('Input&amp;Output'!$C$3=22,phase_chart!K382,IF('Input&amp;Output'!$C$3=31,phase_chart!O382,IF('Input&amp;Output'!$C$3=32,phase_chart!S382,"")))))</f>
        <v>0</v>
      </c>
      <c r="M385" s="206" t="b">
        <f>IF('Input&amp;Output'!$C$3=10,phase_chart!D382,IF('Input&amp;Output'!$C$3=21,phase_chart!H382,IF('Input&amp;Output'!$C$3=22,phase_chart!L382,IF('Input&amp;Output'!$C$3=31,phase_chart!P382,IF('Input&amp;Output'!$C$3=32,phase_chart!T382,"")))))</f>
        <v>1</v>
      </c>
      <c r="N385" s="205" t="b">
        <f>IF('Input&amp;Output'!$C$3=10,phase_chart!E382,IF('Input&amp;Output'!$C$3=21,phase_chart!I382,IF('Input&amp;Output'!$C$3=22,phase_chart!M382,IF('Input&amp;Output'!$C$3=31,phase_chart!Q382,IF('Input&amp;Output'!$C$3=32,phase_chart!U382,"")))))</f>
        <v>0</v>
      </c>
      <c r="P385" s="159">
        <f ca="1">IF(NOT($J385=0),IF($J385&lt;IF($P384=0,0,VLOOKUP(P384,tbL!$M$37:$Q$43,IF(L385=TRUE,2,4))),IF($J385&gt;=VLOOKUP(P384,tbL!$M$37:$Q$43,IF(L385=TRUE,3,5)),$P384,IF(AND(L384=TRUE,L385=TRUE),$P384,$P384-1)),IF(AND(L385=TRUE,J385=VLOOKUP(P384,tbL!$M$37:$Q$43,IF(L385=TRUE,2,4))),P384,IF($P384+1&gt;$C$12,$C$12,$P384+1))),0)</f>
        <v>1</v>
      </c>
      <c r="Q385" s="159">
        <f t="shared" ca="1" si="154"/>
        <v>1</v>
      </c>
      <c r="R385" s="207">
        <f t="shared" si="176"/>
        <v>0</v>
      </c>
      <c r="S385" s="208"/>
      <c r="T385" s="159">
        <f t="shared" si="171"/>
        <v>0</v>
      </c>
      <c r="U385" s="209" t="str">
        <f ca="1">IF(AND(T385=-1,N385=TRUE),"*",IF(AND(U384="*",N385=TRUE),"*",IF(AND(AND(L385=TRUE,U384="*"),J385&lt;VLOOKUP(V384+1,tbL!$M$38:$O$43,3)),"*","")))</f>
        <v/>
      </c>
      <c r="V385" s="204">
        <f t="shared" ca="1" si="155"/>
        <v>1</v>
      </c>
      <c r="Y385" s="159" t="str">
        <f t="shared" ca="1" si="156"/>
        <v/>
      </c>
      <c r="Z385" s="159" t="str">
        <f t="shared" si="157"/>
        <v/>
      </c>
      <c r="AA385" s="159">
        <f t="shared" ca="1" si="177"/>
        <v>1</v>
      </c>
      <c r="AC385" s="161" t="str">
        <f t="shared" ca="1" si="158"/>
        <v/>
      </c>
      <c r="AD385" s="161">
        <f t="shared" ca="1" si="159"/>
        <v>1</v>
      </c>
      <c r="AE385" s="161" t="str">
        <f t="shared" ca="1" si="179"/>
        <v/>
      </c>
      <c r="AF385" s="161">
        <f t="shared" ca="1" si="160"/>
        <v>1</v>
      </c>
      <c r="AG385" s="161" t="str">
        <f t="shared" ca="1" si="161"/>
        <v/>
      </c>
      <c r="AH385" s="161">
        <f t="shared" ca="1" si="162"/>
        <v>1</v>
      </c>
      <c r="AI385" s="161" t="str">
        <f t="shared" ca="1" si="163"/>
        <v/>
      </c>
      <c r="AJ385" s="161">
        <f t="shared" ca="1" si="164"/>
        <v>1</v>
      </c>
      <c r="AL385" s="161" t="str">
        <f t="shared" ca="1" si="165"/>
        <v/>
      </c>
      <c r="AM385" s="161">
        <f t="shared" ca="1" si="175"/>
        <v>1</v>
      </c>
      <c r="AN385" s="161" t="str">
        <f t="shared" ca="1" si="166"/>
        <v/>
      </c>
      <c r="AO385" s="161">
        <f t="shared" ca="1" si="174"/>
        <v>1</v>
      </c>
      <c r="AP385" s="161" t="str">
        <f t="shared" ca="1" si="167"/>
        <v/>
      </c>
      <c r="AQ385" s="161">
        <f t="shared" ca="1" si="172"/>
        <v>1</v>
      </c>
      <c r="AR385" s="161" t="str">
        <f t="shared" ca="1" si="168"/>
        <v/>
      </c>
      <c r="AS385" s="161">
        <f t="shared" ca="1" si="169"/>
        <v>1</v>
      </c>
      <c r="AT385" s="159" t="str">
        <f t="shared" ca="1" si="178"/>
        <v/>
      </c>
      <c r="AU385" s="210">
        <f t="shared" ca="1" si="153"/>
        <v>14</v>
      </c>
      <c r="AV385" s="209"/>
      <c r="AW385" s="204">
        <f t="shared" si="170"/>
        <v>2688.8611111111131</v>
      </c>
      <c r="AX385" s="159"/>
      <c r="AZ385" s="159"/>
      <c r="BM385" s="207"/>
      <c r="BN385" s="212"/>
      <c r="BP385" s="209"/>
      <c r="BQ385" s="211"/>
      <c r="BR385" s="211"/>
      <c r="BS385" s="211"/>
      <c r="BT385" s="211"/>
      <c r="BU385" s="211"/>
      <c r="BV385" s="211"/>
      <c r="BW385" s="211"/>
      <c r="BX385" s="211"/>
      <c r="BY385" s="211"/>
      <c r="BZ385" s="211"/>
      <c r="CA385" s="209"/>
      <c r="CB385" s="224"/>
      <c r="CC385" s="204"/>
      <c r="CD385" s="204"/>
      <c r="CE385" s="204"/>
      <c r="CF385" s="211"/>
      <c r="CG385" s="211"/>
      <c r="CI385" s="209"/>
      <c r="CJ385" s="209">
        <f t="shared" si="180"/>
        <v>0</v>
      </c>
      <c r="CM385" s="159">
        <v>190.5</v>
      </c>
      <c r="CN385" s="209">
        <f t="shared" si="182"/>
        <v>0</v>
      </c>
      <c r="CO385" s="209">
        <f t="shared" si="181"/>
        <v>0</v>
      </c>
      <c r="CP385" s="209">
        <f t="shared" si="181"/>
        <v>0</v>
      </c>
      <c r="EH385" s="165"/>
      <c r="EI385" s="165"/>
      <c r="EJ385" s="166"/>
      <c r="EK385" s="209"/>
      <c r="EL385" s="211"/>
      <c r="EM385" s="211"/>
      <c r="EN385" s="211"/>
      <c r="EO385" s="211"/>
      <c r="EP385" s="211"/>
      <c r="ES385" s="165"/>
      <c r="ET385" s="165"/>
      <c r="EU385" s="166"/>
      <c r="EV385" s="209"/>
      <c r="EW385" s="211"/>
      <c r="EX385" s="211"/>
      <c r="EY385" s="211"/>
      <c r="EZ385" s="211"/>
      <c r="FA385" s="211"/>
      <c r="FD385" s="165"/>
      <c r="FE385" s="165"/>
      <c r="FF385" s="166"/>
      <c r="FG385" s="209"/>
      <c r="FH385" s="211"/>
      <c r="FI385" s="211"/>
      <c r="FJ385" s="211"/>
      <c r="FK385" s="211"/>
      <c r="FL385" s="211"/>
    </row>
    <row r="386" spans="9:168">
      <c r="I386" s="221">
        <f t="shared" si="173"/>
        <v>382</v>
      </c>
      <c r="J386" s="159">
        <f>'v-t_chart'!C383</f>
        <v>28.5</v>
      </c>
      <c r="K386" s="204">
        <f t="shared" ca="1" si="183"/>
        <v>83.476500000000001</v>
      </c>
      <c r="L386" s="205" t="b">
        <f>IF('Input&amp;Output'!$C$3=10,phase_chart!C383,IF('Input&amp;Output'!$C$3=21,phase_chart!G383,IF('Input&amp;Output'!$C$3=22,phase_chart!K383,IF('Input&amp;Output'!$C$3=31,phase_chart!O383,IF('Input&amp;Output'!$C$3=32,phase_chart!S383,"")))))</f>
        <v>0</v>
      </c>
      <c r="M386" s="206" t="b">
        <f>IF('Input&amp;Output'!$C$3=10,phase_chart!D383,IF('Input&amp;Output'!$C$3=21,phase_chart!H383,IF('Input&amp;Output'!$C$3=22,phase_chart!L383,IF('Input&amp;Output'!$C$3=31,phase_chart!P383,IF('Input&amp;Output'!$C$3=32,phase_chart!T383,"")))))</f>
        <v>1</v>
      </c>
      <c r="N386" s="205" t="b">
        <f>IF('Input&amp;Output'!$C$3=10,phase_chart!E383,IF('Input&amp;Output'!$C$3=21,phase_chart!I383,IF('Input&amp;Output'!$C$3=22,phase_chart!M383,IF('Input&amp;Output'!$C$3=31,phase_chart!Q383,IF('Input&amp;Output'!$C$3=32,phase_chart!U383,"")))))</f>
        <v>0</v>
      </c>
      <c r="P386" s="159">
        <f ca="1">IF(NOT($J386=0),IF($J386&lt;IF($P385=0,0,VLOOKUP(P385,tbL!$M$37:$Q$43,IF(L386=TRUE,2,4))),IF($J386&gt;=VLOOKUP(P385,tbL!$M$37:$Q$43,IF(L386=TRUE,3,5)),$P385,IF(AND(L385=TRUE,L386=TRUE),$P385,$P385-1)),IF(AND(L386=TRUE,J386=VLOOKUP(P385,tbL!$M$37:$Q$43,IF(L386=TRUE,2,4))),P385,IF($P385+1&gt;$C$12,$C$12,$P385+1))),0)</f>
        <v>1</v>
      </c>
      <c r="Q386" s="159">
        <f t="shared" ca="1" si="154"/>
        <v>1</v>
      </c>
      <c r="R386" s="207">
        <f t="shared" si="176"/>
        <v>0</v>
      </c>
      <c r="S386" s="208"/>
      <c r="T386" s="159">
        <f t="shared" si="171"/>
        <v>0</v>
      </c>
      <c r="U386" s="209" t="str">
        <f ca="1">IF(AND(T386=-1,N386=TRUE),"*",IF(AND(U385="*",N386=TRUE),"*",IF(AND(AND(L386=TRUE,U385="*"),J386&lt;VLOOKUP(V385+1,tbL!$M$38:$O$43,3)),"*","")))</f>
        <v/>
      </c>
      <c r="V386" s="204">
        <f t="shared" ca="1" si="155"/>
        <v>1</v>
      </c>
      <c r="Y386" s="159" t="str">
        <f t="shared" ca="1" si="156"/>
        <v/>
      </c>
      <c r="Z386" s="159" t="str">
        <f t="shared" si="157"/>
        <v/>
      </c>
      <c r="AA386" s="159">
        <f t="shared" ca="1" si="177"/>
        <v>1</v>
      </c>
      <c r="AC386" s="161" t="str">
        <f t="shared" ca="1" si="158"/>
        <v/>
      </c>
      <c r="AD386" s="161">
        <f t="shared" ca="1" si="159"/>
        <v>1</v>
      </c>
      <c r="AE386" s="161" t="str">
        <f t="shared" ca="1" si="179"/>
        <v/>
      </c>
      <c r="AF386" s="161">
        <f t="shared" ca="1" si="160"/>
        <v>1</v>
      </c>
      <c r="AG386" s="161" t="str">
        <f t="shared" ca="1" si="161"/>
        <v/>
      </c>
      <c r="AH386" s="161">
        <f t="shared" ca="1" si="162"/>
        <v>1</v>
      </c>
      <c r="AI386" s="161" t="str">
        <f t="shared" ca="1" si="163"/>
        <v/>
      </c>
      <c r="AJ386" s="161">
        <f t="shared" ca="1" si="164"/>
        <v>1</v>
      </c>
      <c r="AL386" s="161" t="str">
        <f t="shared" ca="1" si="165"/>
        <v/>
      </c>
      <c r="AM386" s="161">
        <f t="shared" ca="1" si="175"/>
        <v>1</v>
      </c>
      <c r="AN386" s="161" t="str">
        <f t="shared" ca="1" si="166"/>
        <v/>
      </c>
      <c r="AO386" s="161">
        <f t="shared" ca="1" si="174"/>
        <v>1</v>
      </c>
      <c r="AP386" s="161" t="str">
        <f t="shared" ca="1" si="167"/>
        <v/>
      </c>
      <c r="AQ386" s="161">
        <f t="shared" ca="1" si="172"/>
        <v>1</v>
      </c>
      <c r="AR386" s="161" t="str">
        <f t="shared" ca="1" si="168"/>
        <v/>
      </c>
      <c r="AS386" s="161">
        <f t="shared" ca="1" si="169"/>
        <v>1</v>
      </c>
      <c r="AT386" s="159" t="str">
        <f t="shared" ca="1" si="178"/>
        <v/>
      </c>
      <c r="AU386" s="210">
        <f t="shared" ca="1" si="153"/>
        <v>14</v>
      </c>
      <c r="AV386" s="209"/>
      <c r="AW386" s="204">
        <f t="shared" si="170"/>
        <v>2696.7777777777796</v>
      </c>
      <c r="AX386" s="159"/>
      <c r="AZ386" s="159"/>
      <c r="BM386" s="207"/>
      <c r="BN386" s="212"/>
      <c r="BP386" s="209"/>
      <c r="BQ386" s="211"/>
      <c r="BR386" s="211"/>
      <c r="BS386" s="211"/>
      <c r="BT386" s="211"/>
      <c r="BU386" s="211"/>
      <c r="BV386" s="211"/>
      <c r="BW386" s="211"/>
      <c r="BX386" s="211"/>
      <c r="BY386" s="211"/>
      <c r="BZ386" s="211"/>
      <c r="CA386" s="209"/>
      <c r="CB386" s="224"/>
      <c r="CC386" s="204"/>
      <c r="CD386" s="204"/>
      <c r="CE386" s="204"/>
      <c r="CF386" s="211"/>
      <c r="CG386" s="211"/>
      <c r="CI386" s="209"/>
      <c r="CJ386" s="209">
        <f t="shared" si="180"/>
        <v>0</v>
      </c>
      <c r="CM386" s="159">
        <v>191</v>
      </c>
      <c r="CN386" s="209">
        <f t="shared" si="182"/>
        <v>0</v>
      </c>
      <c r="CO386" s="209">
        <f t="shared" si="181"/>
        <v>0</v>
      </c>
      <c r="CP386" s="209">
        <f t="shared" si="181"/>
        <v>0</v>
      </c>
      <c r="EH386" s="165"/>
      <c r="EI386" s="165"/>
      <c r="EJ386" s="166"/>
      <c r="EK386" s="209"/>
      <c r="EL386" s="211"/>
      <c r="EM386" s="211"/>
      <c r="EN386" s="211"/>
      <c r="EO386" s="211"/>
      <c r="EP386" s="211"/>
      <c r="ES386" s="165"/>
      <c r="ET386" s="165"/>
      <c r="EU386" s="166"/>
      <c r="EV386" s="209"/>
      <c r="EW386" s="211"/>
      <c r="EX386" s="211"/>
      <c r="EY386" s="211"/>
      <c r="EZ386" s="211"/>
      <c r="FA386" s="211"/>
      <c r="FD386" s="165"/>
      <c r="FE386" s="165"/>
      <c r="FF386" s="166"/>
      <c r="FG386" s="209"/>
      <c r="FH386" s="211"/>
      <c r="FI386" s="211"/>
      <c r="FJ386" s="211"/>
      <c r="FK386" s="211"/>
      <c r="FL386" s="211"/>
    </row>
    <row r="387" spans="9:168">
      <c r="I387" s="221">
        <f t="shared" si="173"/>
        <v>383</v>
      </c>
      <c r="J387" s="159">
        <f>'v-t_chart'!C384</f>
        <v>29.4</v>
      </c>
      <c r="K387" s="204">
        <f t="shared" ca="1" si="183"/>
        <v>86.112599999999986</v>
      </c>
      <c r="L387" s="205" t="b">
        <f>IF('Input&amp;Output'!$C$3=10,phase_chart!C384,IF('Input&amp;Output'!$C$3=21,phase_chart!G384,IF('Input&amp;Output'!$C$3=22,phase_chart!K384,IF('Input&amp;Output'!$C$3=31,phase_chart!O384,IF('Input&amp;Output'!$C$3=32,phase_chart!S384,"")))))</f>
        <v>0</v>
      </c>
      <c r="M387" s="206" t="b">
        <f>IF('Input&amp;Output'!$C$3=10,phase_chart!D384,IF('Input&amp;Output'!$C$3=21,phase_chart!H384,IF('Input&amp;Output'!$C$3=22,phase_chart!L384,IF('Input&amp;Output'!$C$3=31,phase_chart!P384,IF('Input&amp;Output'!$C$3=32,phase_chart!T384,"")))))</f>
        <v>1</v>
      </c>
      <c r="N387" s="205" t="b">
        <f>IF('Input&amp;Output'!$C$3=10,phase_chart!E384,IF('Input&amp;Output'!$C$3=21,phase_chart!I384,IF('Input&amp;Output'!$C$3=22,phase_chart!M384,IF('Input&amp;Output'!$C$3=31,phase_chart!Q384,IF('Input&amp;Output'!$C$3=32,phase_chart!U384,"")))))</f>
        <v>0</v>
      </c>
      <c r="P387" s="159">
        <f ca="1">IF(NOT($J387=0),IF($J387&lt;IF($P386=0,0,VLOOKUP(P386,tbL!$M$37:$Q$43,IF(L387=TRUE,2,4))),IF($J387&gt;=VLOOKUP(P386,tbL!$M$37:$Q$43,IF(L387=TRUE,3,5)),$P386,IF(AND(L386=TRUE,L387=TRUE),$P386,$P386-1)),IF(AND(L387=TRUE,J387=VLOOKUP(P386,tbL!$M$37:$Q$43,IF(L387=TRUE,2,4))),P386,IF($P386+1&gt;$C$12,$C$12,$P386+1))),0)</f>
        <v>1</v>
      </c>
      <c r="Q387" s="159">
        <f t="shared" ca="1" si="154"/>
        <v>1</v>
      </c>
      <c r="R387" s="207">
        <f t="shared" si="176"/>
        <v>0</v>
      </c>
      <c r="S387" s="208"/>
      <c r="T387" s="159">
        <f t="shared" si="171"/>
        <v>0</v>
      </c>
      <c r="U387" s="209" t="str">
        <f ca="1">IF(AND(T387=-1,N387=TRUE),"*",IF(AND(U386="*",N387=TRUE),"*",IF(AND(AND(L387=TRUE,U386="*"),J387&lt;VLOOKUP(V386+1,tbL!$M$38:$O$43,3)),"*","")))</f>
        <v/>
      </c>
      <c r="V387" s="204">
        <f t="shared" ca="1" si="155"/>
        <v>1</v>
      </c>
      <c r="Y387" s="159" t="str">
        <f t="shared" ca="1" si="156"/>
        <v/>
      </c>
      <c r="Z387" s="159" t="str">
        <f t="shared" si="157"/>
        <v/>
      </c>
      <c r="AA387" s="159">
        <f t="shared" ca="1" si="177"/>
        <v>1</v>
      </c>
      <c r="AC387" s="161" t="str">
        <f t="shared" ca="1" si="158"/>
        <v/>
      </c>
      <c r="AD387" s="161">
        <f t="shared" ca="1" si="159"/>
        <v>1</v>
      </c>
      <c r="AE387" s="161" t="str">
        <f t="shared" ca="1" si="179"/>
        <v/>
      </c>
      <c r="AF387" s="161">
        <f t="shared" ca="1" si="160"/>
        <v>1</v>
      </c>
      <c r="AG387" s="161" t="str">
        <f t="shared" ca="1" si="161"/>
        <v/>
      </c>
      <c r="AH387" s="161">
        <f t="shared" ca="1" si="162"/>
        <v>1</v>
      </c>
      <c r="AI387" s="161" t="str">
        <f t="shared" ca="1" si="163"/>
        <v/>
      </c>
      <c r="AJ387" s="161">
        <f t="shared" ca="1" si="164"/>
        <v>1</v>
      </c>
      <c r="AL387" s="161" t="str">
        <f t="shared" ca="1" si="165"/>
        <v/>
      </c>
      <c r="AM387" s="161">
        <f t="shared" ca="1" si="175"/>
        <v>1</v>
      </c>
      <c r="AN387" s="161" t="str">
        <f t="shared" ca="1" si="166"/>
        <v/>
      </c>
      <c r="AO387" s="161">
        <f t="shared" ca="1" si="174"/>
        <v>1</v>
      </c>
      <c r="AP387" s="161" t="str">
        <f t="shared" ca="1" si="167"/>
        <v/>
      </c>
      <c r="AQ387" s="161">
        <f t="shared" ca="1" si="172"/>
        <v>1</v>
      </c>
      <c r="AR387" s="161" t="str">
        <f t="shared" ca="1" si="168"/>
        <v/>
      </c>
      <c r="AS387" s="161">
        <f t="shared" ca="1" si="169"/>
        <v>1</v>
      </c>
      <c r="AT387" s="159" t="str">
        <f t="shared" ca="1" si="178"/>
        <v/>
      </c>
      <c r="AU387" s="210">
        <f t="shared" ca="1" si="153"/>
        <v>14</v>
      </c>
      <c r="AV387" s="209"/>
      <c r="AW387" s="204">
        <f t="shared" si="170"/>
        <v>2704.9444444444462</v>
      </c>
      <c r="AX387" s="159"/>
      <c r="AZ387" s="159"/>
      <c r="BM387" s="207"/>
      <c r="BN387" s="212"/>
      <c r="BP387" s="209"/>
      <c r="BQ387" s="211"/>
      <c r="BR387" s="211"/>
      <c r="BS387" s="211"/>
      <c r="BT387" s="211"/>
      <c r="BU387" s="211"/>
      <c r="BV387" s="211"/>
      <c r="BW387" s="211"/>
      <c r="BX387" s="211"/>
      <c r="BY387" s="211"/>
      <c r="BZ387" s="211"/>
      <c r="CA387" s="209"/>
      <c r="CB387" s="224"/>
      <c r="CC387" s="204"/>
      <c r="CD387" s="204"/>
      <c r="CE387" s="204"/>
      <c r="CF387" s="211"/>
      <c r="CG387" s="211"/>
      <c r="CI387" s="209"/>
      <c r="CJ387" s="209">
        <f t="shared" si="180"/>
        <v>0</v>
      </c>
      <c r="CM387" s="159">
        <v>191.5</v>
      </c>
      <c r="CN387" s="209">
        <f t="shared" si="182"/>
        <v>0</v>
      </c>
      <c r="CO387" s="209">
        <f t="shared" si="181"/>
        <v>0</v>
      </c>
      <c r="CP387" s="209">
        <f t="shared" si="181"/>
        <v>0</v>
      </c>
      <c r="EH387" s="165"/>
      <c r="EI387" s="165"/>
      <c r="EJ387" s="166"/>
      <c r="EK387" s="209"/>
      <c r="EL387" s="211"/>
      <c r="EM387" s="211"/>
      <c r="EN387" s="211"/>
      <c r="EO387" s="211"/>
      <c r="EP387" s="211"/>
      <c r="ES387" s="165"/>
      <c r="ET387" s="165"/>
      <c r="EU387" s="166"/>
      <c r="EV387" s="209"/>
      <c r="EW387" s="211"/>
      <c r="EX387" s="211"/>
      <c r="EY387" s="211"/>
      <c r="EZ387" s="211"/>
      <c r="FA387" s="211"/>
      <c r="FD387" s="165"/>
      <c r="FE387" s="165"/>
      <c r="FF387" s="166"/>
      <c r="FG387" s="209"/>
      <c r="FH387" s="211"/>
      <c r="FI387" s="211"/>
      <c r="FJ387" s="211"/>
      <c r="FK387" s="211"/>
      <c r="FL387" s="211"/>
    </row>
    <row r="388" spans="9:168">
      <c r="I388" s="221">
        <f t="shared" si="173"/>
        <v>384</v>
      </c>
      <c r="J388" s="159">
        <f>'v-t_chart'!C385</f>
        <v>30.2</v>
      </c>
      <c r="K388" s="204">
        <f t="shared" ca="1" si="183"/>
        <v>88.455799999999996</v>
      </c>
      <c r="L388" s="205" t="b">
        <f>IF('Input&amp;Output'!$C$3=10,phase_chart!C385,IF('Input&amp;Output'!$C$3=21,phase_chart!G385,IF('Input&amp;Output'!$C$3=22,phase_chart!K385,IF('Input&amp;Output'!$C$3=31,phase_chart!O385,IF('Input&amp;Output'!$C$3=32,phase_chart!S385,"")))))</f>
        <v>0</v>
      </c>
      <c r="M388" s="206" t="b">
        <f>IF('Input&amp;Output'!$C$3=10,phase_chart!D385,IF('Input&amp;Output'!$C$3=21,phase_chart!H385,IF('Input&amp;Output'!$C$3=22,phase_chart!L385,IF('Input&amp;Output'!$C$3=31,phase_chart!P385,IF('Input&amp;Output'!$C$3=32,phase_chart!T385,"")))))</f>
        <v>1</v>
      </c>
      <c r="N388" s="205" t="b">
        <f>IF('Input&amp;Output'!$C$3=10,phase_chart!E385,IF('Input&amp;Output'!$C$3=21,phase_chart!I385,IF('Input&amp;Output'!$C$3=22,phase_chart!M385,IF('Input&amp;Output'!$C$3=31,phase_chart!Q385,IF('Input&amp;Output'!$C$3=32,phase_chart!U385,"")))))</f>
        <v>0</v>
      </c>
      <c r="P388" s="159">
        <f ca="1">IF(NOT($J388=0),IF($J388&lt;IF($P387=0,0,VLOOKUP(P387,tbL!$M$37:$Q$43,IF(L388=TRUE,2,4))),IF($J388&gt;=VLOOKUP(P387,tbL!$M$37:$Q$43,IF(L388=TRUE,3,5)),$P387,IF(AND(L387=TRUE,L388=TRUE),$P387,$P387-1)),IF(AND(L388=TRUE,J388=VLOOKUP(P387,tbL!$M$37:$Q$43,IF(L388=TRUE,2,4))),P387,IF($P387+1&gt;$C$12,$C$12,$P387+1))),0)</f>
        <v>1</v>
      </c>
      <c r="Q388" s="159">
        <f t="shared" ca="1" si="154"/>
        <v>1</v>
      </c>
      <c r="R388" s="207">
        <f t="shared" si="176"/>
        <v>0</v>
      </c>
      <c r="S388" s="208"/>
      <c r="T388" s="159">
        <f t="shared" si="171"/>
        <v>0</v>
      </c>
      <c r="U388" s="209" t="str">
        <f ca="1">IF(AND(T388=-1,N388=TRUE),"*",IF(AND(U387="*",N388=TRUE),"*",IF(AND(AND(L388=TRUE,U387="*"),J388&lt;VLOOKUP(V387+1,tbL!$M$38:$O$43,3)),"*","")))</f>
        <v/>
      </c>
      <c r="V388" s="204">
        <f t="shared" ca="1" si="155"/>
        <v>1</v>
      </c>
      <c r="Y388" s="159" t="str">
        <f t="shared" ca="1" si="156"/>
        <v/>
      </c>
      <c r="Z388" s="159" t="str">
        <f t="shared" si="157"/>
        <v/>
      </c>
      <c r="AA388" s="159">
        <f t="shared" ca="1" si="177"/>
        <v>1</v>
      </c>
      <c r="AC388" s="161" t="str">
        <f t="shared" ca="1" si="158"/>
        <v/>
      </c>
      <c r="AD388" s="161">
        <f t="shared" ca="1" si="159"/>
        <v>1</v>
      </c>
      <c r="AE388" s="161" t="str">
        <f t="shared" ca="1" si="179"/>
        <v/>
      </c>
      <c r="AF388" s="161">
        <f t="shared" ca="1" si="160"/>
        <v>1</v>
      </c>
      <c r="AG388" s="161" t="str">
        <f t="shared" ca="1" si="161"/>
        <v/>
      </c>
      <c r="AH388" s="161">
        <f t="shared" ca="1" si="162"/>
        <v>1</v>
      </c>
      <c r="AI388" s="161" t="str">
        <f t="shared" ca="1" si="163"/>
        <v/>
      </c>
      <c r="AJ388" s="161">
        <f t="shared" ca="1" si="164"/>
        <v>1</v>
      </c>
      <c r="AL388" s="161" t="str">
        <f t="shared" ca="1" si="165"/>
        <v/>
      </c>
      <c r="AM388" s="161">
        <f t="shared" ca="1" si="175"/>
        <v>1</v>
      </c>
      <c r="AN388" s="161" t="str">
        <f t="shared" ca="1" si="166"/>
        <v/>
      </c>
      <c r="AO388" s="161">
        <f t="shared" ca="1" si="174"/>
        <v>1</v>
      </c>
      <c r="AP388" s="161" t="str">
        <f t="shared" ca="1" si="167"/>
        <v/>
      </c>
      <c r="AQ388" s="161">
        <f t="shared" ca="1" si="172"/>
        <v>1</v>
      </c>
      <c r="AR388" s="161" t="str">
        <f t="shared" ca="1" si="168"/>
        <v/>
      </c>
      <c r="AS388" s="161">
        <f t="shared" ca="1" si="169"/>
        <v>1</v>
      </c>
      <c r="AT388" s="159" t="str">
        <f t="shared" ca="1" si="178"/>
        <v/>
      </c>
      <c r="AU388" s="210">
        <f t="shared" ref="AU388:AU451" ca="1" si="184">IF(Y388=0,$C$17/100,IF(OR(K388&lt;$C$17,AA388=0),$C$17/100,(VLOOKUP($AS388,$B$5:$C$11,2)*$J388)/100))</f>
        <v>14</v>
      </c>
      <c r="AV388" s="209"/>
      <c r="AW388" s="204">
        <f t="shared" si="170"/>
        <v>2713.3333333333348</v>
      </c>
      <c r="AX388" s="159"/>
      <c r="AZ388" s="159"/>
      <c r="BM388" s="207"/>
      <c r="BN388" s="212"/>
      <c r="BP388" s="209"/>
      <c r="BQ388" s="211"/>
      <c r="BR388" s="211"/>
      <c r="BS388" s="211"/>
      <c r="BT388" s="211"/>
      <c r="BU388" s="211"/>
      <c r="BV388" s="211"/>
      <c r="BW388" s="211"/>
      <c r="BX388" s="211"/>
      <c r="BY388" s="211"/>
      <c r="BZ388" s="211"/>
      <c r="CA388" s="209"/>
      <c r="CB388" s="224"/>
      <c r="CC388" s="204"/>
      <c r="CD388" s="204"/>
      <c r="CE388" s="204"/>
      <c r="CF388" s="211"/>
      <c r="CG388" s="211"/>
      <c r="CI388" s="209"/>
      <c r="CJ388" s="209">
        <f t="shared" si="180"/>
        <v>0</v>
      </c>
      <c r="CM388" s="159">
        <v>192</v>
      </c>
      <c r="CN388" s="209">
        <f t="shared" si="182"/>
        <v>0</v>
      </c>
      <c r="CO388" s="209">
        <f t="shared" si="181"/>
        <v>0</v>
      </c>
      <c r="CP388" s="209">
        <f t="shared" si="181"/>
        <v>0</v>
      </c>
      <c r="EH388" s="165"/>
      <c r="EI388" s="165"/>
      <c r="EJ388" s="166"/>
      <c r="EK388" s="209"/>
      <c r="EL388" s="211"/>
      <c r="EM388" s="211"/>
      <c r="EN388" s="211"/>
      <c r="EO388" s="211"/>
      <c r="EP388" s="211"/>
      <c r="ES388" s="165"/>
      <c r="ET388" s="165"/>
      <c r="EU388" s="166"/>
      <c r="EV388" s="209"/>
      <c r="EW388" s="211"/>
      <c r="EX388" s="211"/>
      <c r="EY388" s="211"/>
      <c r="EZ388" s="211"/>
      <c r="FA388" s="211"/>
      <c r="FD388" s="165"/>
      <c r="FE388" s="165"/>
      <c r="FF388" s="166"/>
      <c r="FG388" s="209"/>
      <c r="FH388" s="211"/>
      <c r="FI388" s="211"/>
      <c r="FJ388" s="211"/>
      <c r="FK388" s="211"/>
      <c r="FL388" s="211"/>
    </row>
    <row r="389" spans="9:168">
      <c r="I389" s="221">
        <f t="shared" si="173"/>
        <v>385</v>
      </c>
      <c r="J389" s="159">
        <f>'v-t_chart'!C386</f>
        <v>30.5</v>
      </c>
      <c r="K389" s="204">
        <f t="shared" ca="1" si="183"/>
        <v>89.334499999999991</v>
      </c>
      <c r="L389" s="205" t="b">
        <f>IF('Input&amp;Output'!$C$3=10,phase_chart!C386,IF('Input&amp;Output'!$C$3=21,phase_chart!G386,IF('Input&amp;Output'!$C$3=22,phase_chart!K386,IF('Input&amp;Output'!$C$3=31,phase_chart!O386,IF('Input&amp;Output'!$C$3=32,phase_chart!S386,"")))))</f>
        <v>0</v>
      </c>
      <c r="M389" s="206" t="b">
        <f>IF('Input&amp;Output'!$C$3=10,phase_chart!D386,IF('Input&amp;Output'!$C$3=21,phase_chart!H386,IF('Input&amp;Output'!$C$3=22,phase_chart!L386,IF('Input&amp;Output'!$C$3=31,phase_chart!P386,IF('Input&amp;Output'!$C$3=32,phase_chart!T386,"")))))</f>
        <v>1</v>
      </c>
      <c r="N389" s="205" t="b">
        <f>IF('Input&amp;Output'!$C$3=10,phase_chart!E386,IF('Input&amp;Output'!$C$3=21,phase_chart!I386,IF('Input&amp;Output'!$C$3=22,phase_chart!M386,IF('Input&amp;Output'!$C$3=31,phase_chart!Q386,IF('Input&amp;Output'!$C$3=32,phase_chart!U386,"")))))</f>
        <v>0</v>
      </c>
      <c r="P389" s="159">
        <f ca="1">IF(NOT($J389=0),IF($J389&lt;IF($P388=0,0,VLOOKUP(P388,tbL!$M$37:$Q$43,IF(L389=TRUE,2,4))),IF($J389&gt;=VLOOKUP(P388,tbL!$M$37:$Q$43,IF(L389=TRUE,3,5)),$P388,IF(AND(L388=TRUE,L389=TRUE),$P388,$P388-1)),IF(AND(L389=TRUE,J389=VLOOKUP(P388,tbL!$M$37:$Q$43,IF(L389=TRUE,2,4))),P388,IF($P388+1&gt;$C$12,$C$12,$P388+1))),0)</f>
        <v>1</v>
      </c>
      <c r="Q389" s="159">
        <f t="shared" ref="Q389:Q452" ca="1" si="185">P389</f>
        <v>1</v>
      </c>
      <c r="R389" s="207">
        <f t="shared" si="176"/>
        <v>0</v>
      </c>
      <c r="S389" s="208"/>
      <c r="T389" s="159">
        <f t="shared" si="171"/>
        <v>0</v>
      </c>
      <c r="U389" s="209" t="str">
        <f ca="1">IF(AND(T389=-1,N389=TRUE),"*",IF(AND(U388="*",N389=TRUE),"*",IF(AND(AND(L389=TRUE,U388="*"),J389&lt;VLOOKUP(V388+1,tbL!$M$38:$O$43,3)),"*","")))</f>
        <v/>
      </c>
      <c r="V389" s="204">
        <f t="shared" ref="V389:V452" ca="1" si="186">IF(U389="*",IF(Q389&gt;V388,V388,Q389),Q389)</f>
        <v>1</v>
      </c>
      <c r="Y389" s="159" t="str">
        <f t="shared" ref="Y389:Y452" ca="1" si="187">IF(OR($V389=3,OR($V389=1,$V389=2)),IF(OR($V392=0,OR($V393=0,OR($V394=0,OR($V395=0,OR($V396=0,OR($V397=0,$V398=0)))))),IF(J389&lt;IF(V389=3,$D$18,IF(V389=2,$F$13,$F$8)),0,IF(Y388=0,0,IF(J389&lt;10,0,""))),""),"")</f>
        <v/>
      </c>
      <c r="Z389" s="159" t="str">
        <f t="shared" ref="Z389:Z452" si="188">IF(AND(AND(J394&gt;0,J393=0),Z388=""),1,IF(Z388=1,IF(AND(J389&gt;0,J390-J389&gt;0),"",1),""))</f>
        <v/>
      </c>
      <c r="AA389" s="159">
        <f t="shared" ca="1" si="177"/>
        <v>1</v>
      </c>
      <c r="AC389" s="161" t="str">
        <f t="shared" ref="AC389:AC452" ca="1" si="189">IF(OR(OR($AT389=-1,$R389=1),AA389=0),"",IF(AND(AA388=AA390,AA389&lt;&gt;AA388),"*",""))</f>
        <v/>
      </c>
      <c r="AD389" s="161">
        <f t="shared" ref="AD389:AD452" ca="1" si="190">IF(AC389="*",AA388,AA389)</f>
        <v>1</v>
      </c>
      <c r="AE389" s="161" t="str">
        <f t="shared" ca="1" si="179"/>
        <v/>
      </c>
      <c r="AF389" s="161">
        <f t="shared" ref="AF389:AF452" ca="1" si="191">IF(AE389="*",AD388,IF(AE388="*",AD387,AD389))</f>
        <v>1</v>
      </c>
      <c r="AG389" s="161" t="str">
        <f t="shared" ref="AG389:AG452" ca="1" si="192">IF(OR(OR(OR($AT389=-1,$R389=1),AF389=0),AG386="*"),"",IF(AND(AND(AND(AF388=AF392,AF389&lt;&gt;AF388),AF389=AF390),AF389=AF391),"*",""))</f>
        <v/>
      </c>
      <c r="AH389" s="161">
        <f t="shared" ref="AH389:AH452" ca="1" si="193">IF(AG389="*",AF388,IF(AG388="*",AF387,IF(AG387="*",AF386,AF389)))</f>
        <v>1</v>
      </c>
      <c r="AI389" s="161" t="str">
        <f t="shared" ref="AI389:AI452" ca="1" si="194">IF(OR(OR(OR($AT389=-1,$R389=1),AH389=0),AI385="*"),"",IF(AND(AND(AND(AND(AH388=AH393,AH389&lt;&gt;AH388),AH389=AH390),AH389=AH391),AH389=AH392),"*",""))</f>
        <v/>
      </c>
      <c r="AJ389" s="161">
        <f t="shared" ref="AJ389:AJ452" ca="1" si="195">IF(AI389="*",AH388,IF(AI388="*",AH387,IF(AI387="*",AH386,IF(AI386="*",AH385,AH389))))</f>
        <v>1</v>
      </c>
      <c r="AL389" s="161" t="str">
        <f t="shared" ref="AL389:AL452" ca="1" si="196">IF(OR(OR(OR($AT389=-1,$R389=1),AJ389=0),AL385="*"),"",IF(AND(AND(AND(AND(AJ388=AJ393,AJ389&lt;&gt;AJ388),AJ389=AJ390),AJ389=AJ391),AJ389=AJ392),"*",""))</f>
        <v/>
      </c>
      <c r="AM389" s="161">
        <f t="shared" ca="1" si="175"/>
        <v>1</v>
      </c>
      <c r="AN389" s="161" t="str">
        <f t="shared" ref="AN389:AN452" ca="1" si="197">IF(OR(OR(OR($AT389=-1,$R389=1),AM389=0),AN386="*"),"",IF(AND(AND(AND(AM388=AM392,AM389&lt;&gt;AM388),AM389=AM390),AM389=AM391),"*",""))</f>
        <v/>
      </c>
      <c r="AO389" s="161">
        <f t="shared" ca="1" si="174"/>
        <v>1</v>
      </c>
      <c r="AP389" s="161" t="str">
        <f t="shared" ref="AP389:AP452" ca="1" si="198">IF(OR(OR($AT389=-1,$R389=1),AO389=0),"",IF(AND(AND(AO388=AO391,AO389&lt;&gt;AO388),AO389=AO390),"*",""))</f>
        <v/>
      </c>
      <c r="AQ389" s="161">
        <f t="shared" ca="1" si="172"/>
        <v>1</v>
      </c>
      <c r="AR389" s="161" t="str">
        <f t="shared" ref="AR389:AR452" ca="1" si="199">IF(OR(OR($AT389=-1,$R389=1),AQ389=0),"",IF(AND(AQ388=AQ390,AQ389&lt;&gt;AQ388),"*",""))</f>
        <v/>
      </c>
      <c r="AS389" s="161">
        <f t="shared" ref="AS389:AS452" ca="1" si="200">IF(AR389="*",AQ388,AQ389)</f>
        <v>1</v>
      </c>
      <c r="AT389" s="159" t="str">
        <f t="shared" ca="1" si="178"/>
        <v/>
      </c>
      <c r="AU389" s="210">
        <f t="shared" ca="1" si="184"/>
        <v>14</v>
      </c>
      <c r="AV389" s="209"/>
      <c r="AW389" s="204">
        <f t="shared" ref="AW389:AW452" si="201">AW388+J389/3.6</f>
        <v>2721.805555555557</v>
      </c>
      <c r="AX389" s="159"/>
      <c r="AZ389" s="159"/>
      <c r="BM389" s="207"/>
      <c r="BN389" s="212"/>
      <c r="BP389" s="209"/>
      <c r="BQ389" s="211"/>
      <c r="BR389" s="211"/>
      <c r="BS389" s="211"/>
      <c r="BT389" s="211"/>
      <c r="BU389" s="211"/>
      <c r="BV389" s="211"/>
      <c r="BW389" s="211"/>
      <c r="BX389" s="211"/>
      <c r="BY389" s="211"/>
      <c r="BZ389" s="211"/>
      <c r="CA389" s="209"/>
      <c r="CB389" s="224"/>
      <c r="CC389" s="204"/>
      <c r="CD389" s="204"/>
      <c r="CE389" s="204"/>
      <c r="CF389" s="211"/>
      <c r="CG389" s="211"/>
      <c r="CI389" s="209"/>
      <c r="CJ389" s="209">
        <f t="shared" si="180"/>
        <v>0</v>
      </c>
      <c r="CM389" s="159">
        <v>192.5</v>
      </c>
      <c r="CN389" s="209">
        <f t="shared" si="182"/>
        <v>0</v>
      </c>
      <c r="CO389" s="209">
        <f t="shared" si="181"/>
        <v>0</v>
      </c>
      <c r="CP389" s="209">
        <f t="shared" si="181"/>
        <v>0</v>
      </c>
      <c r="EH389" s="165"/>
      <c r="EI389" s="165"/>
      <c r="EJ389" s="166"/>
      <c r="EK389" s="209"/>
      <c r="EL389" s="211"/>
      <c r="EM389" s="211"/>
      <c r="EN389" s="211"/>
      <c r="EO389" s="211"/>
      <c r="EP389" s="211"/>
      <c r="ES389" s="165"/>
      <c r="ET389" s="165"/>
      <c r="EU389" s="166"/>
      <c r="EV389" s="209"/>
      <c r="EW389" s="211"/>
      <c r="EX389" s="211"/>
      <c r="EY389" s="211"/>
      <c r="EZ389" s="211"/>
      <c r="FA389" s="211"/>
      <c r="FD389" s="165"/>
      <c r="FE389" s="165"/>
      <c r="FF389" s="166"/>
      <c r="FG389" s="209"/>
      <c r="FH389" s="211"/>
      <c r="FI389" s="211"/>
      <c r="FJ389" s="211"/>
      <c r="FK389" s="211"/>
      <c r="FL389" s="211"/>
    </row>
    <row r="390" spans="9:168">
      <c r="I390" s="221">
        <f t="shared" si="173"/>
        <v>386</v>
      </c>
      <c r="J390" s="159">
        <f>'v-t_chart'!C387</f>
        <v>30.3</v>
      </c>
      <c r="K390" s="204">
        <f t="shared" ca="1" si="183"/>
        <v>88.748699999999999</v>
      </c>
      <c r="L390" s="205" t="b">
        <f>IF('Input&amp;Output'!$C$3=10,phase_chart!C387,IF('Input&amp;Output'!$C$3=21,phase_chart!G387,IF('Input&amp;Output'!$C$3=22,phase_chart!K387,IF('Input&amp;Output'!$C$3=31,phase_chart!O387,IF('Input&amp;Output'!$C$3=32,phase_chart!S387,"")))))</f>
        <v>0</v>
      </c>
      <c r="M390" s="206" t="b">
        <f>IF('Input&amp;Output'!$C$3=10,phase_chart!D387,IF('Input&amp;Output'!$C$3=21,phase_chart!H387,IF('Input&amp;Output'!$C$3=22,phase_chart!L387,IF('Input&amp;Output'!$C$3=31,phase_chart!P387,IF('Input&amp;Output'!$C$3=32,phase_chart!T387,"")))))</f>
        <v>1</v>
      </c>
      <c r="N390" s="205" t="b">
        <f>IF('Input&amp;Output'!$C$3=10,phase_chart!E387,IF('Input&amp;Output'!$C$3=21,phase_chart!I387,IF('Input&amp;Output'!$C$3=22,phase_chart!M387,IF('Input&amp;Output'!$C$3=31,phase_chart!Q387,IF('Input&amp;Output'!$C$3=32,phase_chart!U387,"")))))</f>
        <v>0</v>
      </c>
      <c r="P390" s="159">
        <f ca="1">IF(NOT($J390=0),IF($J390&lt;IF($P389=0,0,VLOOKUP(P389,tbL!$M$37:$Q$43,IF(L390=TRUE,2,4))),IF($J390&gt;=VLOOKUP(P389,tbL!$M$37:$Q$43,IF(L390=TRUE,3,5)),$P389,IF(AND(L389=TRUE,L390=TRUE),$P389,$P389-1)),IF(AND(L390=TRUE,J390=VLOOKUP(P389,tbL!$M$37:$Q$43,IF(L390=TRUE,2,4))),P389,IF($P389+1&gt;$C$12,$C$12,$P389+1))),0)</f>
        <v>1</v>
      </c>
      <c r="Q390" s="159">
        <f t="shared" ca="1" si="185"/>
        <v>1</v>
      </c>
      <c r="R390" s="207">
        <f t="shared" ref="R390:R453" si="202">IF(L390=TRUE,IF(OR(K389=0,R389=1),1,0),0)</f>
        <v>0</v>
      </c>
      <c r="S390" s="208"/>
      <c r="T390" s="159">
        <f t="shared" ref="T390:T453" si="203">IF(AND(L389=TRUE,M390=TRUE),1,IF(AND(L389=TRUE,N390=TRUE),-1,0))</f>
        <v>0</v>
      </c>
      <c r="U390" s="209" t="str">
        <f ca="1">IF(AND(T390=-1,N390=TRUE),"*",IF(AND(U389="*",N390=TRUE),"*",IF(AND(AND(L390=TRUE,U389="*"),J390&lt;VLOOKUP(V389+1,tbL!$M$38:$O$43,3)),"*","")))</f>
        <v/>
      </c>
      <c r="V390" s="204">
        <f t="shared" ca="1" si="186"/>
        <v>1</v>
      </c>
      <c r="Y390" s="159" t="str">
        <f t="shared" ca="1" si="187"/>
        <v/>
      </c>
      <c r="Z390" s="159" t="str">
        <f t="shared" si="188"/>
        <v/>
      </c>
      <c r="AA390" s="159">
        <f t="shared" ca="1" si="177"/>
        <v>1</v>
      </c>
      <c r="AC390" s="161" t="str">
        <f t="shared" ca="1" si="189"/>
        <v/>
      </c>
      <c r="AD390" s="161">
        <f t="shared" ca="1" si="190"/>
        <v>1</v>
      </c>
      <c r="AE390" s="161" t="str">
        <f t="shared" ca="1" si="179"/>
        <v/>
      </c>
      <c r="AF390" s="161">
        <f t="shared" ca="1" si="191"/>
        <v>1</v>
      </c>
      <c r="AG390" s="161" t="str">
        <f t="shared" ca="1" si="192"/>
        <v/>
      </c>
      <c r="AH390" s="161">
        <f t="shared" ca="1" si="193"/>
        <v>1</v>
      </c>
      <c r="AI390" s="161" t="str">
        <f t="shared" ca="1" si="194"/>
        <v/>
      </c>
      <c r="AJ390" s="161">
        <f t="shared" ca="1" si="195"/>
        <v>1</v>
      </c>
      <c r="AL390" s="161" t="str">
        <f t="shared" ca="1" si="196"/>
        <v/>
      </c>
      <c r="AM390" s="161">
        <f t="shared" ca="1" si="175"/>
        <v>1</v>
      </c>
      <c r="AN390" s="161" t="str">
        <f t="shared" ca="1" si="197"/>
        <v/>
      </c>
      <c r="AO390" s="161">
        <f t="shared" ca="1" si="174"/>
        <v>1</v>
      </c>
      <c r="AP390" s="161" t="str">
        <f t="shared" ca="1" si="198"/>
        <v/>
      </c>
      <c r="AQ390" s="161">
        <f t="shared" ref="AQ390:AQ453" ca="1" si="204">IF(AP390="*",AO389,IF(AP389="*",AO388,AO390))</f>
        <v>1</v>
      </c>
      <c r="AR390" s="161" t="str">
        <f t="shared" ca="1" si="199"/>
        <v/>
      </c>
      <c r="AS390" s="161">
        <f t="shared" ca="1" si="200"/>
        <v>1</v>
      </c>
      <c r="AT390" s="159" t="str">
        <f t="shared" ca="1" si="178"/>
        <v/>
      </c>
      <c r="AU390" s="210">
        <f t="shared" ca="1" si="184"/>
        <v>14</v>
      </c>
      <c r="AV390" s="209"/>
      <c r="AW390" s="204">
        <f t="shared" si="201"/>
        <v>2730.2222222222235</v>
      </c>
      <c r="AX390" s="159"/>
      <c r="AZ390" s="159"/>
      <c r="BM390" s="207"/>
      <c r="BN390" s="212"/>
      <c r="BP390" s="209"/>
      <c r="BQ390" s="211"/>
      <c r="BR390" s="211"/>
      <c r="BS390" s="211"/>
      <c r="BT390" s="211"/>
      <c r="BU390" s="211"/>
      <c r="BV390" s="211"/>
      <c r="BW390" s="211"/>
      <c r="BX390" s="211"/>
      <c r="BY390" s="211"/>
      <c r="BZ390" s="211"/>
      <c r="CA390" s="209"/>
      <c r="CB390" s="224"/>
      <c r="CC390" s="204"/>
      <c r="CD390" s="204"/>
      <c r="CE390" s="204"/>
      <c r="CF390" s="211"/>
      <c r="CG390" s="211"/>
      <c r="CI390" s="209"/>
      <c r="CJ390" s="209">
        <f t="shared" si="180"/>
        <v>0</v>
      </c>
      <c r="CM390" s="159">
        <v>193</v>
      </c>
      <c r="CN390" s="209">
        <f t="shared" si="182"/>
        <v>0</v>
      </c>
      <c r="CO390" s="209">
        <f t="shared" si="181"/>
        <v>0</v>
      </c>
      <c r="CP390" s="209">
        <f t="shared" si="181"/>
        <v>0</v>
      </c>
      <c r="EH390" s="165"/>
      <c r="EI390" s="165"/>
      <c r="EJ390" s="166"/>
      <c r="EK390" s="209"/>
      <c r="EL390" s="211"/>
      <c r="EM390" s="211"/>
      <c r="EN390" s="211"/>
      <c r="EO390" s="211"/>
      <c r="EP390" s="211"/>
      <c r="ES390" s="165"/>
      <c r="ET390" s="165"/>
      <c r="EU390" s="166"/>
      <c r="EV390" s="209"/>
      <c r="EW390" s="211"/>
      <c r="EX390" s="211"/>
      <c r="EY390" s="211"/>
      <c r="EZ390" s="211"/>
      <c r="FA390" s="211"/>
      <c r="FD390" s="165"/>
      <c r="FE390" s="165"/>
      <c r="FF390" s="166"/>
      <c r="FG390" s="209"/>
      <c r="FH390" s="211"/>
      <c r="FI390" s="211"/>
      <c r="FJ390" s="211"/>
      <c r="FK390" s="211"/>
      <c r="FL390" s="211"/>
    </row>
    <row r="391" spans="9:168">
      <c r="I391" s="221">
        <f t="shared" ref="I391:I454" si="205">I390+1</f>
        <v>387</v>
      </c>
      <c r="J391" s="159">
        <f>'v-t_chart'!C388</f>
        <v>29.5</v>
      </c>
      <c r="K391" s="204">
        <f t="shared" ca="1" si="183"/>
        <v>86.405499999999989</v>
      </c>
      <c r="L391" s="205" t="b">
        <f>IF('Input&amp;Output'!$C$3=10,phase_chart!C388,IF('Input&amp;Output'!$C$3=21,phase_chart!G388,IF('Input&amp;Output'!$C$3=22,phase_chart!K388,IF('Input&amp;Output'!$C$3=31,phase_chart!O388,IF('Input&amp;Output'!$C$3=32,phase_chart!S388,"")))))</f>
        <v>0</v>
      </c>
      <c r="M391" s="206" t="b">
        <f>IF('Input&amp;Output'!$C$3=10,phase_chart!D388,IF('Input&amp;Output'!$C$3=21,phase_chart!H388,IF('Input&amp;Output'!$C$3=22,phase_chart!L388,IF('Input&amp;Output'!$C$3=31,phase_chart!P388,IF('Input&amp;Output'!$C$3=32,phase_chart!T388,"")))))</f>
        <v>1</v>
      </c>
      <c r="N391" s="205" t="b">
        <f>IF('Input&amp;Output'!$C$3=10,phase_chart!E388,IF('Input&amp;Output'!$C$3=21,phase_chart!I388,IF('Input&amp;Output'!$C$3=22,phase_chart!M388,IF('Input&amp;Output'!$C$3=31,phase_chart!Q388,IF('Input&amp;Output'!$C$3=32,phase_chart!U388,"")))))</f>
        <v>0</v>
      </c>
      <c r="P391" s="159">
        <f ca="1">IF(NOT($J391=0),IF($J391&lt;IF($P390=0,0,VLOOKUP(P390,tbL!$M$37:$Q$43,IF(L391=TRUE,2,4))),IF($J391&gt;=VLOOKUP(P390,tbL!$M$37:$Q$43,IF(L391=TRUE,3,5)),$P390,IF(AND(L390=TRUE,L391=TRUE),$P390,$P390-1)),IF(AND(L391=TRUE,J391=VLOOKUP(P390,tbL!$M$37:$Q$43,IF(L391=TRUE,2,4))),P390,IF($P390+1&gt;$C$12,$C$12,$P390+1))),0)</f>
        <v>1</v>
      </c>
      <c r="Q391" s="159">
        <f t="shared" ca="1" si="185"/>
        <v>1</v>
      </c>
      <c r="R391" s="207">
        <f t="shared" si="202"/>
        <v>0</v>
      </c>
      <c r="S391" s="208"/>
      <c r="T391" s="159">
        <f t="shared" si="203"/>
        <v>0</v>
      </c>
      <c r="U391" s="209" t="str">
        <f ca="1">IF(AND(T391=-1,N391=TRUE),"*",IF(AND(U390="*",N391=TRUE),"*",IF(AND(AND(L391=TRUE,U390="*"),J391&lt;VLOOKUP(V390+1,tbL!$M$38:$O$43,3)),"*","")))</f>
        <v/>
      </c>
      <c r="V391" s="204">
        <f t="shared" ca="1" si="186"/>
        <v>1</v>
      </c>
      <c r="Y391" s="159" t="str">
        <f t="shared" ca="1" si="187"/>
        <v/>
      </c>
      <c r="Z391" s="159" t="str">
        <f t="shared" si="188"/>
        <v/>
      </c>
      <c r="AA391" s="159">
        <f t="shared" ca="1" si="177"/>
        <v>1</v>
      </c>
      <c r="AC391" s="161" t="str">
        <f t="shared" ca="1" si="189"/>
        <v/>
      </c>
      <c r="AD391" s="161">
        <f t="shared" ca="1" si="190"/>
        <v>1</v>
      </c>
      <c r="AE391" s="161" t="str">
        <f t="shared" ca="1" si="179"/>
        <v/>
      </c>
      <c r="AF391" s="161">
        <f t="shared" ca="1" si="191"/>
        <v>1</v>
      </c>
      <c r="AG391" s="161" t="str">
        <f t="shared" ca="1" si="192"/>
        <v/>
      </c>
      <c r="AH391" s="161">
        <f t="shared" ca="1" si="193"/>
        <v>1</v>
      </c>
      <c r="AI391" s="161" t="str">
        <f t="shared" ca="1" si="194"/>
        <v/>
      </c>
      <c r="AJ391" s="161">
        <f t="shared" ca="1" si="195"/>
        <v>1</v>
      </c>
      <c r="AL391" s="161" t="str">
        <f t="shared" ca="1" si="196"/>
        <v/>
      </c>
      <c r="AM391" s="161">
        <f t="shared" ca="1" si="175"/>
        <v>1</v>
      </c>
      <c r="AN391" s="161" t="str">
        <f t="shared" ca="1" si="197"/>
        <v/>
      </c>
      <c r="AO391" s="161">
        <f t="shared" ref="AO391:AO454" ca="1" si="206">IF(AN391="*",AM390,IF(AN390="*",AM389,IF(AN389="*",AM388,AM391)))</f>
        <v>1</v>
      </c>
      <c r="AP391" s="161" t="str">
        <f t="shared" ca="1" si="198"/>
        <v/>
      </c>
      <c r="AQ391" s="161">
        <f t="shared" ca="1" si="204"/>
        <v>1</v>
      </c>
      <c r="AR391" s="161" t="str">
        <f t="shared" ca="1" si="199"/>
        <v/>
      </c>
      <c r="AS391" s="161">
        <f t="shared" ca="1" si="200"/>
        <v>1</v>
      </c>
      <c r="AT391" s="159" t="str">
        <f t="shared" ca="1" si="178"/>
        <v/>
      </c>
      <c r="AU391" s="210">
        <f t="shared" ca="1" si="184"/>
        <v>14</v>
      </c>
      <c r="AV391" s="209"/>
      <c r="AW391" s="204">
        <f t="shared" si="201"/>
        <v>2738.4166666666679</v>
      </c>
      <c r="AX391" s="159"/>
      <c r="AZ391" s="159"/>
      <c r="BM391" s="207"/>
      <c r="BN391" s="212"/>
      <c r="BP391" s="209"/>
      <c r="BQ391" s="211"/>
      <c r="BR391" s="211"/>
      <c r="BS391" s="211"/>
      <c r="BT391" s="211"/>
      <c r="BU391" s="211"/>
      <c r="BV391" s="211"/>
      <c r="BW391" s="211"/>
      <c r="BX391" s="211"/>
      <c r="BY391" s="211"/>
      <c r="BZ391" s="211"/>
      <c r="CA391" s="209"/>
      <c r="CB391" s="224"/>
      <c r="CC391" s="204"/>
      <c r="CD391" s="204"/>
      <c r="CE391" s="204"/>
      <c r="CF391" s="211"/>
      <c r="CG391" s="211"/>
      <c r="CI391" s="209"/>
      <c r="CJ391" s="209">
        <f t="shared" si="180"/>
        <v>0</v>
      </c>
      <c r="CM391" s="159">
        <v>193.5</v>
      </c>
      <c r="CN391" s="209">
        <f t="shared" si="182"/>
        <v>0</v>
      </c>
      <c r="CO391" s="209">
        <f t="shared" si="181"/>
        <v>0</v>
      </c>
      <c r="CP391" s="209">
        <f t="shared" si="181"/>
        <v>0</v>
      </c>
      <c r="EH391" s="165"/>
      <c r="EI391" s="165"/>
      <c r="EJ391" s="166"/>
      <c r="EK391" s="209"/>
      <c r="EL391" s="211"/>
      <c r="EM391" s="211"/>
      <c r="EN391" s="211"/>
      <c r="EO391" s="211"/>
      <c r="EP391" s="211"/>
      <c r="ES391" s="165"/>
      <c r="ET391" s="165"/>
      <c r="EU391" s="166"/>
      <c r="EV391" s="209"/>
      <c r="EW391" s="211"/>
      <c r="EX391" s="211"/>
      <c r="EY391" s="211"/>
      <c r="EZ391" s="211"/>
      <c r="FA391" s="211"/>
      <c r="FD391" s="165"/>
      <c r="FE391" s="165"/>
      <c r="FF391" s="166"/>
      <c r="FG391" s="209"/>
      <c r="FH391" s="211"/>
      <c r="FI391" s="211"/>
      <c r="FJ391" s="211"/>
      <c r="FK391" s="211"/>
      <c r="FL391" s="211"/>
    </row>
    <row r="392" spans="9:168">
      <c r="I392" s="221">
        <f t="shared" si="205"/>
        <v>388</v>
      </c>
      <c r="J392" s="159">
        <f>'v-t_chart'!C389</f>
        <v>28.7</v>
      </c>
      <c r="K392" s="204">
        <f t="shared" ca="1" si="183"/>
        <v>84.062299999999993</v>
      </c>
      <c r="L392" s="205" t="b">
        <f>IF('Input&amp;Output'!$C$3=10,phase_chart!C389,IF('Input&amp;Output'!$C$3=21,phase_chart!G389,IF('Input&amp;Output'!$C$3=22,phase_chart!K389,IF('Input&amp;Output'!$C$3=31,phase_chart!O389,IF('Input&amp;Output'!$C$3=32,phase_chart!S389,"")))))</f>
        <v>0</v>
      </c>
      <c r="M392" s="206" t="b">
        <f>IF('Input&amp;Output'!$C$3=10,phase_chart!D389,IF('Input&amp;Output'!$C$3=21,phase_chart!H389,IF('Input&amp;Output'!$C$3=22,phase_chart!L389,IF('Input&amp;Output'!$C$3=31,phase_chart!P389,IF('Input&amp;Output'!$C$3=32,phase_chart!T389,"")))))</f>
        <v>1</v>
      </c>
      <c r="N392" s="205" t="b">
        <f>IF('Input&amp;Output'!$C$3=10,phase_chart!E389,IF('Input&amp;Output'!$C$3=21,phase_chart!I389,IF('Input&amp;Output'!$C$3=22,phase_chart!M389,IF('Input&amp;Output'!$C$3=31,phase_chart!Q389,IF('Input&amp;Output'!$C$3=32,phase_chart!U389,"")))))</f>
        <v>0</v>
      </c>
      <c r="P392" s="159">
        <f ca="1">IF(NOT($J392=0),IF($J392&lt;IF($P391=0,0,VLOOKUP(P391,tbL!$M$37:$Q$43,IF(L392=TRUE,2,4))),IF($J392&gt;=VLOOKUP(P391,tbL!$M$37:$Q$43,IF(L392=TRUE,3,5)),$P391,IF(AND(L391=TRUE,L392=TRUE),$P391,$P391-1)),IF(AND(L392=TRUE,J392=VLOOKUP(P391,tbL!$M$37:$Q$43,IF(L392=TRUE,2,4))),P391,IF($P391+1&gt;$C$12,$C$12,$P391+1))),0)</f>
        <v>1</v>
      </c>
      <c r="Q392" s="159">
        <f t="shared" ca="1" si="185"/>
        <v>1</v>
      </c>
      <c r="R392" s="207">
        <f t="shared" si="202"/>
        <v>0</v>
      </c>
      <c r="S392" s="208"/>
      <c r="T392" s="159">
        <f t="shared" si="203"/>
        <v>0</v>
      </c>
      <c r="U392" s="209" t="str">
        <f ca="1">IF(AND(T392=-1,N392=TRUE),"*",IF(AND(U391="*",N392=TRUE),"*",IF(AND(AND(L392=TRUE,U391="*"),J392&lt;VLOOKUP(V391+1,tbL!$M$38:$O$43,3)),"*","")))</f>
        <v/>
      </c>
      <c r="V392" s="204">
        <f t="shared" ca="1" si="186"/>
        <v>1</v>
      </c>
      <c r="Y392" s="159" t="str">
        <f t="shared" ca="1" si="187"/>
        <v/>
      </c>
      <c r="Z392" s="159" t="str">
        <f t="shared" si="188"/>
        <v/>
      </c>
      <c r="AA392" s="159">
        <f t="shared" ca="1" si="177"/>
        <v>1</v>
      </c>
      <c r="AC392" s="161" t="str">
        <f t="shared" ca="1" si="189"/>
        <v/>
      </c>
      <c r="AD392" s="161">
        <f t="shared" ca="1" si="190"/>
        <v>1</v>
      </c>
      <c r="AE392" s="161" t="str">
        <f t="shared" ca="1" si="179"/>
        <v/>
      </c>
      <c r="AF392" s="161">
        <f t="shared" ca="1" si="191"/>
        <v>1</v>
      </c>
      <c r="AG392" s="161" t="str">
        <f t="shared" ca="1" si="192"/>
        <v/>
      </c>
      <c r="AH392" s="161">
        <f t="shared" ca="1" si="193"/>
        <v>1</v>
      </c>
      <c r="AI392" s="161" t="str">
        <f t="shared" ca="1" si="194"/>
        <v/>
      </c>
      <c r="AJ392" s="161">
        <f t="shared" ca="1" si="195"/>
        <v>1</v>
      </c>
      <c r="AL392" s="161" t="str">
        <f t="shared" ca="1" si="196"/>
        <v/>
      </c>
      <c r="AM392" s="161">
        <f t="shared" ref="AM392:AM455" ca="1" si="207">IF(AL392="*",AJ391,IF(AL391="*",AJ390,IF(AL390="*",AJ389,IF(AL389="*",AJ388,AJ392))))</f>
        <v>1</v>
      </c>
      <c r="AN392" s="161" t="str">
        <f t="shared" ca="1" si="197"/>
        <v/>
      </c>
      <c r="AO392" s="161">
        <f t="shared" ca="1" si="206"/>
        <v>1</v>
      </c>
      <c r="AP392" s="161" t="str">
        <f t="shared" ca="1" si="198"/>
        <v/>
      </c>
      <c r="AQ392" s="161">
        <f t="shared" ca="1" si="204"/>
        <v>1</v>
      </c>
      <c r="AR392" s="161" t="str">
        <f t="shared" ca="1" si="199"/>
        <v/>
      </c>
      <c r="AS392" s="161">
        <f t="shared" ca="1" si="200"/>
        <v>1</v>
      </c>
      <c r="AT392" s="159" t="str">
        <f t="shared" ca="1" si="178"/>
        <v/>
      </c>
      <c r="AU392" s="210">
        <f t="shared" ca="1" si="184"/>
        <v>14</v>
      </c>
      <c r="AV392" s="209"/>
      <c r="AW392" s="204">
        <f t="shared" si="201"/>
        <v>2746.3888888888901</v>
      </c>
      <c r="AX392" s="159"/>
      <c r="AZ392" s="159"/>
      <c r="BM392" s="207"/>
      <c r="BN392" s="212"/>
      <c r="BP392" s="209"/>
      <c r="BQ392" s="211"/>
      <c r="BR392" s="211"/>
      <c r="BS392" s="211"/>
      <c r="BT392" s="211"/>
      <c r="BU392" s="211"/>
      <c r="BV392" s="211"/>
      <c r="BW392" s="211"/>
      <c r="BX392" s="211"/>
      <c r="BY392" s="211"/>
      <c r="BZ392" s="211"/>
      <c r="CA392" s="209"/>
      <c r="CB392" s="224"/>
      <c r="CC392" s="204"/>
      <c r="CD392" s="204"/>
      <c r="CE392" s="204"/>
      <c r="CF392" s="211"/>
      <c r="CG392" s="211"/>
      <c r="CI392" s="209"/>
      <c r="CJ392" s="209">
        <f t="shared" si="180"/>
        <v>0</v>
      </c>
      <c r="CM392" s="159">
        <v>194</v>
      </c>
      <c r="CN392" s="209">
        <f t="shared" si="182"/>
        <v>0</v>
      </c>
      <c r="CO392" s="209">
        <f t="shared" si="181"/>
        <v>0</v>
      </c>
      <c r="CP392" s="209">
        <f t="shared" si="181"/>
        <v>0</v>
      </c>
      <c r="EH392" s="165"/>
      <c r="EI392" s="165"/>
      <c r="EJ392" s="166"/>
      <c r="EK392" s="209"/>
      <c r="EL392" s="211"/>
      <c r="EM392" s="211"/>
      <c r="EN392" s="211"/>
      <c r="EO392" s="211"/>
      <c r="EP392" s="211"/>
      <c r="ES392" s="165"/>
      <c r="ET392" s="165"/>
      <c r="EU392" s="166"/>
      <c r="EV392" s="209"/>
      <c r="EW392" s="211"/>
      <c r="EX392" s="211"/>
      <c r="EY392" s="211"/>
      <c r="EZ392" s="211"/>
      <c r="FA392" s="211"/>
      <c r="FD392" s="165"/>
      <c r="FE392" s="165"/>
      <c r="FF392" s="166"/>
      <c r="FG392" s="209"/>
      <c r="FH392" s="211"/>
      <c r="FI392" s="211"/>
      <c r="FJ392" s="211"/>
      <c r="FK392" s="211"/>
      <c r="FL392" s="211"/>
    </row>
    <row r="393" spans="9:168">
      <c r="I393" s="221">
        <f t="shared" si="205"/>
        <v>389</v>
      </c>
      <c r="J393" s="159">
        <f>'v-t_chart'!C390</f>
        <v>27.9</v>
      </c>
      <c r="K393" s="204">
        <f t="shared" ca="1" si="183"/>
        <v>81.719099999999997</v>
      </c>
      <c r="L393" s="205" t="b">
        <f>IF('Input&amp;Output'!$C$3=10,phase_chart!C390,IF('Input&amp;Output'!$C$3=21,phase_chart!G390,IF('Input&amp;Output'!$C$3=22,phase_chart!K390,IF('Input&amp;Output'!$C$3=31,phase_chart!O390,IF('Input&amp;Output'!$C$3=32,phase_chart!S390,"")))))</f>
        <v>0</v>
      </c>
      <c r="M393" s="206" t="b">
        <f>IF('Input&amp;Output'!$C$3=10,phase_chart!D390,IF('Input&amp;Output'!$C$3=21,phase_chart!H390,IF('Input&amp;Output'!$C$3=22,phase_chart!L390,IF('Input&amp;Output'!$C$3=31,phase_chart!P390,IF('Input&amp;Output'!$C$3=32,phase_chart!T390,"")))))</f>
        <v>1</v>
      </c>
      <c r="N393" s="205" t="b">
        <f>IF('Input&amp;Output'!$C$3=10,phase_chart!E390,IF('Input&amp;Output'!$C$3=21,phase_chart!I390,IF('Input&amp;Output'!$C$3=22,phase_chart!M390,IF('Input&amp;Output'!$C$3=31,phase_chart!Q390,IF('Input&amp;Output'!$C$3=32,phase_chart!U390,"")))))</f>
        <v>0</v>
      </c>
      <c r="P393" s="159">
        <f ca="1">IF(NOT($J393=0),IF($J393&lt;IF($P392=0,0,VLOOKUP(P392,tbL!$M$37:$Q$43,IF(L393=TRUE,2,4))),IF($J393&gt;=VLOOKUP(P392,tbL!$M$37:$Q$43,IF(L393=TRUE,3,5)),$P392,IF(AND(L392=TRUE,L393=TRUE),$P392,$P392-1)),IF(AND(L393=TRUE,J393=VLOOKUP(P392,tbL!$M$37:$Q$43,IF(L393=TRUE,2,4))),P392,IF($P392+1&gt;$C$12,$C$12,$P392+1))),0)</f>
        <v>1</v>
      </c>
      <c r="Q393" s="159">
        <f t="shared" ca="1" si="185"/>
        <v>1</v>
      </c>
      <c r="R393" s="207">
        <f t="shared" si="202"/>
        <v>0</v>
      </c>
      <c r="S393" s="208"/>
      <c r="T393" s="159">
        <f t="shared" si="203"/>
        <v>0</v>
      </c>
      <c r="U393" s="209" t="str">
        <f ca="1">IF(AND(T393=-1,N393=TRUE),"*",IF(AND(U392="*",N393=TRUE),"*",IF(AND(AND(L393=TRUE,U392="*"),J393&lt;VLOOKUP(V392+1,tbL!$M$38:$O$43,3)),"*","")))</f>
        <v/>
      </c>
      <c r="V393" s="204">
        <f t="shared" ca="1" si="186"/>
        <v>1</v>
      </c>
      <c r="Y393" s="159" t="str">
        <f t="shared" ca="1" si="187"/>
        <v/>
      </c>
      <c r="Z393" s="159" t="str">
        <f t="shared" si="188"/>
        <v/>
      </c>
      <c r="AA393" s="159">
        <f t="shared" ca="1" si="177"/>
        <v>1</v>
      </c>
      <c r="AC393" s="161" t="str">
        <f t="shared" ca="1" si="189"/>
        <v/>
      </c>
      <c r="AD393" s="161">
        <f t="shared" ca="1" si="190"/>
        <v>1</v>
      </c>
      <c r="AE393" s="161" t="str">
        <f t="shared" ca="1" si="179"/>
        <v/>
      </c>
      <c r="AF393" s="161">
        <f t="shared" ca="1" si="191"/>
        <v>1</v>
      </c>
      <c r="AG393" s="161" t="str">
        <f t="shared" ca="1" si="192"/>
        <v/>
      </c>
      <c r="AH393" s="161">
        <f t="shared" ca="1" si="193"/>
        <v>1</v>
      </c>
      <c r="AI393" s="161" t="str">
        <f t="shared" ca="1" si="194"/>
        <v/>
      </c>
      <c r="AJ393" s="161">
        <f t="shared" ca="1" si="195"/>
        <v>1</v>
      </c>
      <c r="AL393" s="161" t="str">
        <f t="shared" ca="1" si="196"/>
        <v/>
      </c>
      <c r="AM393" s="161">
        <f t="shared" ca="1" si="207"/>
        <v>1</v>
      </c>
      <c r="AN393" s="161" t="str">
        <f t="shared" ca="1" si="197"/>
        <v/>
      </c>
      <c r="AO393" s="161">
        <f t="shared" ca="1" si="206"/>
        <v>1</v>
      </c>
      <c r="AP393" s="161" t="str">
        <f t="shared" ca="1" si="198"/>
        <v/>
      </c>
      <c r="AQ393" s="161">
        <f t="shared" ca="1" si="204"/>
        <v>1</v>
      </c>
      <c r="AR393" s="161" t="str">
        <f t="shared" ca="1" si="199"/>
        <v/>
      </c>
      <c r="AS393" s="161">
        <f t="shared" ca="1" si="200"/>
        <v>1</v>
      </c>
      <c r="AT393" s="159" t="str">
        <f t="shared" ca="1" si="178"/>
        <v/>
      </c>
      <c r="AU393" s="210">
        <f t="shared" ca="1" si="184"/>
        <v>14</v>
      </c>
      <c r="AV393" s="209"/>
      <c r="AW393" s="204">
        <f t="shared" si="201"/>
        <v>2754.1388888888901</v>
      </c>
      <c r="AX393" s="159"/>
      <c r="AZ393" s="159"/>
      <c r="BM393" s="207"/>
      <c r="BN393" s="212"/>
      <c r="BP393" s="209"/>
      <c r="BQ393" s="211"/>
      <c r="BR393" s="211"/>
      <c r="BS393" s="211"/>
      <c r="BT393" s="211"/>
      <c r="BU393" s="211"/>
      <c r="BV393" s="211"/>
      <c r="BW393" s="211"/>
      <c r="BX393" s="211"/>
      <c r="BY393" s="211"/>
      <c r="BZ393" s="211"/>
      <c r="CA393" s="209"/>
      <c r="CB393" s="224"/>
      <c r="CC393" s="204"/>
      <c r="CD393" s="204"/>
      <c r="CE393" s="204"/>
      <c r="CF393" s="211"/>
      <c r="CG393" s="211"/>
      <c r="CI393" s="209"/>
      <c r="CJ393" s="209">
        <f t="shared" si="180"/>
        <v>0</v>
      </c>
      <c r="CM393" s="159">
        <v>194.5</v>
      </c>
      <c r="CN393" s="209">
        <f t="shared" si="182"/>
        <v>0</v>
      </c>
      <c r="CO393" s="209">
        <f t="shared" si="181"/>
        <v>0</v>
      </c>
      <c r="CP393" s="209">
        <f t="shared" si="181"/>
        <v>0</v>
      </c>
      <c r="EH393" s="165"/>
      <c r="EI393" s="165"/>
      <c r="EJ393" s="166"/>
      <c r="EK393" s="209"/>
      <c r="EL393" s="211"/>
      <c r="EM393" s="211"/>
      <c r="EN393" s="211"/>
      <c r="EO393" s="211"/>
      <c r="EP393" s="211"/>
      <c r="ES393" s="165"/>
      <c r="ET393" s="165"/>
      <c r="EU393" s="166"/>
      <c r="EV393" s="209"/>
      <c r="EW393" s="211"/>
      <c r="EX393" s="211"/>
      <c r="EY393" s="211"/>
      <c r="EZ393" s="211"/>
      <c r="FA393" s="211"/>
      <c r="FD393" s="165"/>
      <c r="FE393" s="165"/>
      <c r="FF393" s="166"/>
      <c r="FG393" s="209"/>
      <c r="FH393" s="211"/>
      <c r="FI393" s="211"/>
      <c r="FJ393" s="211"/>
      <c r="FK393" s="211"/>
      <c r="FL393" s="211"/>
    </row>
    <row r="394" spans="9:168">
      <c r="I394" s="221">
        <f t="shared" si="205"/>
        <v>390</v>
      </c>
      <c r="J394" s="159">
        <f>'v-t_chart'!C391</f>
        <v>27.5</v>
      </c>
      <c r="K394" s="204">
        <f t="shared" ca="1" si="183"/>
        <v>80.547499999999999</v>
      </c>
      <c r="L394" s="205" t="b">
        <f>IF('Input&amp;Output'!$C$3=10,phase_chart!C391,IF('Input&amp;Output'!$C$3=21,phase_chart!G391,IF('Input&amp;Output'!$C$3=22,phase_chart!K391,IF('Input&amp;Output'!$C$3=31,phase_chart!O391,IF('Input&amp;Output'!$C$3=32,phase_chart!S391,"")))))</f>
        <v>0</v>
      </c>
      <c r="M394" s="206" t="b">
        <f>IF('Input&amp;Output'!$C$3=10,phase_chart!D391,IF('Input&amp;Output'!$C$3=21,phase_chart!H391,IF('Input&amp;Output'!$C$3=22,phase_chart!L391,IF('Input&amp;Output'!$C$3=31,phase_chart!P391,IF('Input&amp;Output'!$C$3=32,phase_chart!T391,"")))))</f>
        <v>1</v>
      </c>
      <c r="N394" s="205" t="b">
        <f>IF('Input&amp;Output'!$C$3=10,phase_chart!E391,IF('Input&amp;Output'!$C$3=21,phase_chart!I391,IF('Input&amp;Output'!$C$3=22,phase_chart!M391,IF('Input&amp;Output'!$C$3=31,phase_chart!Q391,IF('Input&amp;Output'!$C$3=32,phase_chart!U391,"")))))</f>
        <v>0</v>
      </c>
      <c r="P394" s="159">
        <f ca="1">IF(NOT($J394=0),IF($J394&lt;IF($P393=0,0,VLOOKUP(P393,tbL!$M$37:$Q$43,IF(L394=TRUE,2,4))),IF($J394&gt;=VLOOKUP(P393,tbL!$M$37:$Q$43,IF(L394=TRUE,3,5)),$P393,IF(AND(L393=TRUE,L394=TRUE),$P393,$P393-1)),IF(AND(L394=TRUE,J394=VLOOKUP(P393,tbL!$M$37:$Q$43,IF(L394=TRUE,2,4))),P393,IF($P393+1&gt;$C$12,$C$12,$P393+1))),0)</f>
        <v>1</v>
      </c>
      <c r="Q394" s="159">
        <f t="shared" ca="1" si="185"/>
        <v>1</v>
      </c>
      <c r="R394" s="207">
        <f t="shared" si="202"/>
        <v>0</v>
      </c>
      <c r="S394" s="208"/>
      <c r="T394" s="159">
        <f t="shared" si="203"/>
        <v>0</v>
      </c>
      <c r="U394" s="209" t="str">
        <f ca="1">IF(AND(T394=-1,N394=TRUE),"*",IF(AND(U393="*",N394=TRUE),"*",IF(AND(AND(L394=TRUE,U393="*"),J394&lt;VLOOKUP(V393+1,tbL!$M$38:$O$43,3)),"*","")))</f>
        <v/>
      </c>
      <c r="V394" s="204">
        <f t="shared" ca="1" si="186"/>
        <v>1</v>
      </c>
      <c r="Y394" s="159" t="str">
        <f t="shared" ca="1" si="187"/>
        <v/>
      </c>
      <c r="Z394" s="159" t="str">
        <f t="shared" si="188"/>
        <v/>
      </c>
      <c r="AA394" s="159">
        <f t="shared" ca="1" si="177"/>
        <v>1</v>
      </c>
      <c r="AC394" s="161" t="str">
        <f t="shared" ca="1" si="189"/>
        <v/>
      </c>
      <c r="AD394" s="161">
        <f t="shared" ca="1" si="190"/>
        <v>1</v>
      </c>
      <c r="AE394" s="161" t="str">
        <f t="shared" ca="1" si="179"/>
        <v/>
      </c>
      <c r="AF394" s="161">
        <f t="shared" ca="1" si="191"/>
        <v>1</v>
      </c>
      <c r="AG394" s="161" t="str">
        <f t="shared" ca="1" si="192"/>
        <v/>
      </c>
      <c r="AH394" s="161">
        <f t="shared" ca="1" si="193"/>
        <v>1</v>
      </c>
      <c r="AI394" s="161" t="str">
        <f t="shared" ca="1" si="194"/>
        <v/>
      </c>
      <c r="AJ394" s="161">
        <f t="shared" ca="1" si="195"/>
        <v>1</v>
      </c>
      <c r="AL394" s="161" t="str">
        <f t="shared" ca="1" si="196"/>
        <v/>
      </c>
      <c r="AM394" s="161">
        <f t="shared" ca="1" si="207"/>
        <v>1</v>
      </c>
      <c r="AN394" s="161" t="str">
        <f t="shared" ca="1" si="197"/>
        <v/>
      </c>
      <c r="AO394" s="161">
        <f t="shared" ca="1" si="206"/>
        <v>1</v>
      </c>
      <c r="AP394" s="161" t="str">
        <f t="shared" ca="1" si="198"/>
        <v/>
      </c>
      <c r="AQ394" s="161">
        <f t="shared" ca="1" si="204"/>
        <v>1</v>
      </c>
      <c r="AR394" s="161" t="str">
        <f t="shared" ca="1" si="199"/>
        <v/>
      </c>
      <c r="AS394" s="161">
        <f t="shared" ca="1" si="200"/>
        <v>1</v>
      </c>
      <c r="AT394" s="159" t="str">
        <f t="shared" ca="1" si="178"/>
        <v/>
      </c>
      <c r="AU394" s="210">
        <f t="shared" ca="1" si="184"/>
        <v>14</v>
      </c>
      <c r="AV394" s="209"/>
      <c r="AW394" s="204">
        <f t="shared" si="201"/>
        <v>2761.7777777777787</v>
      </c>
      <c r="AX394" s="159"/>
      <c r="AZ394" s="159"/>
      <c r="BM394" s="207"/>
      <c r="BN394" s="212"/>
      <c r="BP394" s="209"/>
      <c r="BQ394" s="211"/>
      <c r="BR394" s="211"/>
      <c r="BS394" s="211"/>
      <c r="BT394" s="211"/>
      <c r="BU394" s="211"/>
      <c r="BV394" s="211"/>
      <c r="BW394" s="211"/>
      <c r="BX394" s="211"/>
      <c r="BY394" s="211"/>
      <c r="BZ394" s="211"/>
      <c r="CA394" s="209"/>
      <c r="CB394" s="224"/>
      <c r="CC394" s="204"/>
      <c r="CD394" s="204"/>
      <c r="CE394" s="204"/>
      <c r="CF394" s="211"/>
      <c r="CG394" s="211"/>
      <c r="CI394" s="209"/>
      <c r="CJ394" s="209">
        <f t="shared" si="180"/>
        <v>0</v>
      </c>
      <c r="CM394" s="159">
        <v>195</v>
      </c>
      <c r="CN394" s="209">
        <f t="shared" si="182"/>
        <v>0</v>
      </c>
      <c r="CO394" s="209">
        <f t="shared" si="181"/>
        <v>0</v>
      </c>
      <c r="CP394" s="209">
        <f t="shared" si="181"/>
        <v>0</v>
      </c>
      <c r="EH394" s="165"/>
      <c r="EI394" s="165"/>
      <c r="EJ394" s="166"/>
      <c r="EK394" s="209"/>
      <c r="EL394" s="211"/>
      <c r="EM394" s="211"/>
      <c r="EN394" s="211"/>
      <c r="EO394" s="211"/>
      <c r="EP394" s="211"/>
      <c r="ES394" s="165"/>
      <c r="ET394" s="165"/>
      <c r="EU394" s="166"/>
      <c r="EV394" s="209"/>
      <c r="EW394" s="211"/>
      <c r="EX394" s="211"/>
      <c r="EY394" s="211"/>
      <c r="EZ394" s="211"/>
      <c r="FA394" s="211"/>
      <c r="FD394" s="165"/>
      <c r="FE394" s="165"/>
      <c r="FF394" s="166"/>
      <c r="FG394" s="209"/>
      <c r="FH394" s="211"/>
      <c r="FI394" s="211"/>
      <c r="FJ394" s="211"/>
      <c r="FK394" s="211"/>
      <c r="FL394" s="211"/>
    </row>
    <row r="395" spans="9:168">
      <c r="I395" s="221">
        <f t="shared" si="205"/>
        <v>391</v>
      </c>
      <c r="J395" s="159">
        <f>'v-t_chart'!C392</f>
        <v>27.3</v>
      </c>
      <c r="K395" s="204">
        <f t="shared" ca="1" si="183"/>
        <v>79.961699999999993</v>
      </c>
      <c r="L395" s="205" t="b">
        <f>IF('Input&amp;Output'!$C$3=10,phase_chart!C392,IF('Input&amp;Output'!$C$3=21,phase_chart!G392,IF('Input&amp;Output'!$C$3=22,phase_chart!K392,IF('Input&amp;Output'!$C$3=31,phase_chart!O392,IF('Input&amp;Output'!$C$3=32,phase_chart!S392,"")))))</f>
        <v>0</v>
      </c>
      <c r="M395" s="206" t="b">
        <f>IF('Input&amp;Output'!$C$3=10,phase_chart!D392,IF('Input&amp;Output'!$C$3=21,phase_chart!H392,IF('Input&amp;Output'!$C$3=22,phase_chart!L392,IF('Input&amp;Output'!$C$3=31,phase_chart!P392,IF('Input&amp;Output'!$C$3=32,phase_chart!T392,"")))))</f>
        <v>1</v>
      </c>
      <c r="N395" s="205" t="b">
        <f>IF('Input&amp;Output'!$C$3=10,phase_chart!E392,IF('Input&amp;Output'!$C$3=21,phase_chart!I392,IF('Input&amp;Output'!$C$3=22,phase_chart!M392,IF('Input&amp;Output'!$C$3=31,phase_chart!Q392,IF('Input&amp;Output'!$C$3=32,phase_chart!U392,"")))))</f>
        <v>0</v>
      </c>
      <c r="P395" s="159">
        <f ca="1">IF(NOT($J395=0),IF($J395&lt;IF($P394=0,0,VLOOKUP(P394,tbL!$M$37:$Q$43,IF(L395=TRUE,2,4))),IF($J395&gt;=VLOOKUP(P394,tbL!$M$37:$Q$43,IF(L395=TRUE,3,5)),$P394,IF(AND(L394=TRUE,L395=TRUE),$P394,$P394-1)),IF(AND(L395=TRUE,J395=VLOOKUP(P394,tbL!$M$37:$Q$43,IF(L395=TRUE,2,4))),P394,IF($P394+1&gt;$C$12,$C$12,$P394+1))),0)</f>
        <v>1</v>
      </c>
      <c r="Q395" s="159">
        <f t="shared" ca="1" si="185"/>
        <v>1</v>
      </c>
      <c r="R395" s="207">
        <f t="shared" si="202"/>
        <v>0</v>
      </c>
      <c r="S395" s="208"/>
      <c r="T395" s="159">
        <f t="shared" si="203"/>
        <v>0</v>
      </c>
      <c r="U395" s="209" t="str">
        <f ca="1">IF(AND(T395=-1,N395=TRUE),"*",IF(AND(U394="*",N395=TRUE),"*",IF(AND(AND(L395=TRUE,U394="*"),J395&lt;VLOOKUP(V394+1,tbL!$M$38:$O$43,3)),"*","")))</f>
        <v/>
      </c>
      <c r="V395" s="204">
        <f t="shared" ca="1" si="186"/>
        <v>1</v>
      </c>
      <c r="Y395" s="159" t="str">
        <f t="shared" ca="1" si="187"/>
        <v/>
      </c>
      <c r="Z395" s="159" t="str">
        <f t="shared" si="188"/>
        <v/>
      </c>
      <c r="AA395" s="159">
        <f t="shared" ca="1" si="177"/>
        <v>1</v>
      </c>
      <c r="AC395" s="161" t="str">
        <f t="shared" ca="1" si="189"/>
        <v/>
      </c>
      <c r="AD395" s="161">
        <f t="shared" ca="1" si="190"/>
        <v>1</v>
      </c>
      <c r="AE395" s="161" t="str">
        <f t="shared" ca="1" si="179"/>
        <v/>
      </c>
      <c r="AF395" s="161">
        <f t="shared" ca="1" si="191"/>
        <v>1</v>
      </c>
      <c r="AG395" s="161" t="str">
        <f t="shared" ca="1" si="192"/>
        <v/>
      </c>
      <c r="AH395" s="161">
        <f t="shared" ca="1" si="193"/>
        <v>1</v>
      </c>
      <c r="AI395" s="161" t="str">
        <f t="shared" ca="1" si="194"/>
        <v/>
      </c>
      <c r="AJ395" s="161">
        <f t="shared" ca="1" si="195"/>
        <v>1</v>
      </c>
      <c r="AL395" s="161" t="str">
        <f t="shared" ca="1" si="196"/>
        <v/>
      </c>
      <c r="AM395" s="161">
        <f t="shared" ca="1" si="207"/>
        <v>1</v>
      </c>
      <c r="AN395" s="161" t="str">
        <f t="shared" ca="1" si="197"/>
        <v/>
      </c>
      <c r="AO395" s="161">
        <f t="shared" ca="1" si="206"/>
        <v>1</v>
      </c>
      <c r="AP395" s="161" t="str">
        <f t="shared" ca="1" si="198"/>
        <v/>
      </c>
      <c r="AQ395" s="161">
        <f t="shared" ca="1" si="204"/>
        <v>1</v>
      </c>
      <c r="AR395" s="161" t="str">
        <f t="shared" ca="1" si="199"/>
        <v/>
      </c>
      <c r="AS395" s="161">
        <f t="shared" ca="1" si="200"/>
        <v>1</v>
      </c>
      <c r="AT395" s="159" t="str">
        <f t="shared" ca="1" si="178"/>
        <v/>
      </c>
      <c r="AU395" s="210">
        <f t="shared" ca="1" si="184"/>
        <v>14</v>
      </c>
      <c r="AV395" s="209"/>
      <c r="AW395" s="204">
        <f t="shared" si="201"/>
        <v>2769.3611111111122</v>
      </c>
      <c r="AX395" s="159"/>
      <c r="AZ395" s="159"/>
      <c r="BM395" s="207"/>
      <c r="BN395" s="212"/>
      <c r="BP395" s="209"/>
      <c r="BQ395" s="211"/>
      <c r="BR395" s="211"/>
      <c r="BS395" s="211"/>
      <c r="BT395" s="211"/>
      <c r="BU395" s="211"/>
      <c r="BV395" s="211"/>
      <c r="BW395" s="211"/>
      <c r="BX395" s="211"/>
      <c r="BY395" s="211"/>
      <c r="BZ395" s="211"/>
      <c r="CA395" s="209"/>
      <c r="CB395" s="224"/>
      <c r="CC395" s="204"/>
      <c r="CD395" s="204"/>
      <c r="CE395" s="204"/>
      <c r="CF395" s="211"/>
      <c r="CG395" s="211"/>
      <c r="CI395" s="209"/>
      <c r="CJ395" s="209">
        <f t="shared" si="180"/>
        <v>0</v>
      </c>
      <c r="CM395" s="159">
        <f>CM394+0.5</f>
        <v>195.5</v>
      </c>
      <c r="CN395" s="209">
        <f t="shared" si="182"/>
        <v>0</v>
      </c>
      <c r="CO395" s="209">
        <f t="shared" si="181"/>
        <v>0</v>
      </c>
      <c r="CP395" s="209">
        <f t="shared" si="181"/>
        <v>0</v>
      </c>
      <c r="EH395" s="165"/>
      <c r="EI395" s="165"/>
      <c r="EJ395" s="166"/>
      <c r="EK395" s="209"/>
      <c r="EL395" s="211"/>
      <c r="EM395" s="211"/>
      <c r="EN395" s="211"/>
      <c r="EO395" s="211"/>
      <c r="EP395" s="211"/>
      <c r="ES395" s="165"/>
      <c r="ET395" s="165"/>
      <c r="EU395" s="166"/>
      <c r="EV395" s="209"/>
      <c r="EW395" s="211"/>
      <c r="EX395" s="211"/>
      <c r="EY395" s="211"/>
      <c r="EZ395" s="211"/>
      <c r="FA395" s="211"/>
      <c r="FD395" s="165"/>
      <c r="FE395" s="165"/>
      <c r="FF395" s="166"/>
      <c r="FG395" s="209"/>
      <c r="FH395" s="211"/>
      <c r="FI395" s="211"/>
      <c r="FJ395" s="211"/>
      <c r="FK395" s="211"/>
      <c r="FL395" s="211"/>
    </row>
    <row r="396" spans="9:168">
      <c r="I396" s="221">
        <f t="shared" si="205"/>
        <v>392</v>
      </c>
      <c r="J396" s="159">
        <f>'v-t_chart'!C393</f>
        <v>27</v>
      </c>
      <c r="K396" s="204">
        <f t="shared" ca="1" si="183"/>
        <v>79.082999999999998</v>
      </c>
      <c r="L396" s="205" t="b">
        <f>IF('Input&amp;Output'!$C$3=10,phase_chart!C393,IF('Input&amp;Output'!$C$3=21,phase_chart!G393,IF('Input&amp;Output'!$C$3=22,phase_chart!K393,IF('Input&amp;Output'!$C$3=31,phase_chart!O393,IF('Input&amp;Output'!$C$3=32,phase_chart!S393,"")))))</f>
        <v>0</v>
      </c>
      <c r="M396" s="206" t="b">
        <f>IF('Input&amp;Output'!$C$3=10,phase_chart!D393,IF('Input&amp;Output'!$C$3=21,phase_chart!H393,IF('Input&amp;Output'!$C$3=22,phase_chart!L393,IF('Input&amp;Output'!$C$3=31,phase_chart!P393,IF('Input&amp;Output'!$C$3=32,phase_chart!T393,"")))))</f>
        <v>0</v>
      </c>
      <c r="N396" s="205" t="b">
        <f>IF('Input&amp;Output'!$C$3=10,phase_chart!E393,IF('Input&amp;Output'!$C$3=21,phase_chart!I393,IF('Input&amp;Output'!$C$3=22,phase_chart!M393,IF('Input&amp;Output'!$C$3=31,phase_chart!Q393,IF('Input&amp;Output'!$C$3=32,phase_chart!U393,"")))))</f>
        <v>1</v>
      </c>
      <c r="P396" s="159">
        <f ca="1">IF(NOT($J396=0),IF($J396&lt;IF($P395=0,0,VLOOKUP(P395,tbL!$M$37:$Q$43,IF(L396=TRUE,2,4))),IF($J396&gt;=VLOOKUP(P395,tbL!$M$37:$Q$43,IF(L396=TRUE,3,5)),$P395,IF(AND(L395=TRUE,L396=TRUE),$P395,$P395-1)),IF(AND(L396=TRUE,J396=VLOOKUP(P395,tbL!$M$37:$Q$43,IF(L396=TRUE,2,4))),P395,IF($P395+1&gt;$C$12,$C$12,$P395+1))),0)</f>
        <v>1</v>
      </c>
      <c r="Q396" s="159">
        <f t="shared" ca="1" si="185"/>
        <v>1</v>
      </c>
      <c r="R396" s="207">
        <f t="shared" si="202"/>
        <v>0</v>
      </c>
      <c r="S396" s="208"/>
      <c r="T396" s="159">
        <f t="shared" si="203"/>
        <v>0</v>
      </c>
      <c r="U396" s="209" t="str">
        <f ca="1">IF(AND(T396=-1,N396=TRUE),"*",IF(AND(U395="*",N396=TRUE),"*",IF(AND(AND(L396=TRUE,U395="*"),J396&lt;VLOOKUP(V395+1,tbL!$M$38:$O$43,3)),"*","")))</f>
        <v/>
      </c>
      <c r="V396" s="204">
        <f t="shared" ca="1" si="186"/>
        <v>1</v>
      </c>
      <c r="Y396" s="159" t="str">
        <f t="shared" ca="1" si="187"/>
        <v/>
      </c>
      <c r="Z396" s="159" t="str">
        <f t="shared" si="188"/>
        <v/>
      </c>
      <c r="AA396" s="159">
        <f t="shared" ca="1" si="177"/>
        <v>1</v>
      </c>
      <c r="AC396" s="161" t="str">
        <f t="shared" ca="1" si="189"/>
        <v/>
      </c>
      <c r="AD396" s="161">
        <f t="shared" ca="1" si="190"/>
        <v>1</v>
      </c>
      <c r="AE396" s="161" t="str">
        <f t="shared" ca="1" si="179"/>
        <v/>
      </c>
      <c r="AF396" s="161">
        <f t="shared" ca="1" si="191"/>
        <v>1</v>
      </c>
      <c r="AG396" s="161" t="str">
        <f t="shared" ca="1" si="192"/>
        <v/>
      </c>
      <c r="AH396" s="161">
        <f t="shared" ca="1" si="193"/>
        <v>1</v>
      </c>
      <c r="AI396" s="161" t="str">
        <f t="shared" ca="1" si="194"/>
        <v/>
      </c>
      <c r="AJ396" s="161">
        <f t="shared" ca="1" si="195"/>
        <v>1</v>
      </c>
      <c r="AL396" s="161" t="str">
        <f t="shared" ca="1" si="196"/>
        <v/>
      </c>
      <c r="AM396" s="161">
        <f t="shared" ca="1" si="207"/>
        <v>1</v>
      </c>
      <c r="AN396" s="161" t="str">
        <f t="shared" ca="1" si="197"/>
        <v/>
      </c>
      <c r="AO396" s="161">
        <f t="shared" ca="1" si="206"/>
        <v>1</v>
      </c>
      <c r="AP396" s="161" t="str">
        <f t="shared" ca="1" si="198"/>
        <v/>
      </c>
      <c r="AQ396" s="161">
        <f t="shared" ca="1" si="204"/>
        <v>1</v>
      </c>
      <c r="AR396" s="161" t="str">
        <f t="shared" ca="1" si="199"/>
        <v/>
      </c>
      <c r="AS396" s="161">
        <f t="shared" ca="1" si="200"/>
        <v>1</v>
      </c>
      <c r="AT396" s="159" t="str">
        <f t="shared" ca="1" si="178"/>
        <v/>
      </c>
      <c r="AU396" s="210">
        <f t="shared" ca="1" si="184"/>
        <v>14</v>
      </c>
      <c r="AV396" s="209"/>
      <c r="AW396" s="204">
        <f t="shared" si="201"/>
        <v>2776.8611111111122</v>
      </c>
      <c r="AX396" s="159"/>
      <c r="AZ396" s="159"/>
      <c r="BM396" s="207"/>
      <c r="BN396" s="212"/>
      <c r="BP396" s="209"/>
      <c r="BQ396" s="211"/>
      <c r="BR396" s="211"/>
      <c r="BS396" s="211"/>
      <c r="BT396" s="211"/>
      <c r="BU396" s="211"/>
      <c r="BV396" s="211"/>
      <c r="BW396" s="211"/>
      <c r="BX396" s="211"/>
      <c r="BY396" s="211"/>
      <c r="BZ396" s="211"/>
      <c r="CA396" s="209"/>
      <c r="CB396" s="224"/>
      <c r="CC396" s="204"/>
      <c r="CD396" s="204"/>
      <c r="CE396" s="204"/>
      <c r="CF396" s="211"/>
      <c r="CG396" s="211"/>
      <c r="CI396" s="209"/>
      <c r="CJ396" s="209">
        <f t="shared" si="180"/>
        <v>0</v>
      </c>
      <c r="CM396" s="159">
        <f t="shared" ref="CM396:CM413" si="208">CM395+0.5</f>
        <v>196</v>
      </c>
      <c r="CN396" s="209">
        <f t="shared" si="182"/>
        <v>0</v>
      </c>
      <c r="CO396" s="209">
        <f t="shared" si="181"/>
        <v>0</v>
      </c>
      <c r="CP396" s="209">
        <f t="shared" si="181"/>
        <v>0</v>
      </c>
      <c r="EH396" s="165"/>
      <c r="EI396" s="165"/>
      <c r="EJ396" s="166"/>
      <c r="EK396" s="209"/>
      <c r="EL396" s="211"/>
      <c r="EM396" s="211"/>
      <c r="EN396" s="211"/>
      <c r="EO396" s="211"/>
      <c r="EP396" s="211"/>
      <c r="ES396" s="165"/>
      <c r="ET396" s="165"/>
      <c r="EU396" s="166"/>
      <c r="EV396" s="209"/>
      <c r="EW396" s="211"/>
      <c r="EX396" s="211"/>
      <c r="EY396" s="211"/>
      <c r="EZ396" s="211"/>
      <c r="FA396" s="211"/>
      <c r="FD396" s="165"/>
      <c r="FE396" s="165"/>
      <c r="FF396" s="166"/>
      <c r="FG396" s="209"/>
      <c r="FH396" s="211"/>
      <c r="FI396" s="211"/>
      <c r="FJ396" s="211"/>
      <c r="FK396" s="211"/>
      <c r="FL396" s="211"/>
    </row>
    <row r="397" spans="9:168">
      <c r="I397" s="221">
        <f t="shared" si="205"/>
        <v>393</v>
      </c>
      <c r="J397" s="159">
        <f>'v-t_chart'!C394</f>
        <v>26.5</v>
      </c>
      <c r="K397" s="204">
        <f t="shared" ca="1" si="183"/>
        <v>77.618499999999997</v>
      </c>
      <c r="L397" s="205" t="b">
        <f>IF('Input&amp;Output'!$C$3=10,phase_chart!C394,IF('Input&amp;Output'!$C$3=21,phase_chart!G394,IF('Input&amp;Output'!$C$3=22,phase_chart!K394,IF('Input&amp;Output'!$C$3=31,phase_chart!O394,IF('Input&amp;Output'!$C$3=32,phase_chart!S394,"")))))</f>
        <v>0</v>
      </c>
      <c r="M397" s="206" t="b">
        <f>IF('Input&amp;Output'!$C$3=10,phase_chart!D394,IF('Input&amp;Output'!$C$3=21,phase_chart!H394,IF('Input&amp;Output'!$C$3=22,phase_chart!L394,IF('Input&amp;Output'!$C$3=31,phase_chart!P394,IF('Input&amp;Output'!$C$3=32,phase_chart!T394,"")))))</f>
        <v>0</v>
      </c>
      <c r="N397" s="205" t="b">
        <f>IF('Input&amp;Output'!$C$3=10,phase_chart!E394,IF('Input&amp;Output'!$C$3=21,phase_chart!I394,IF('Input&amp;Output'!$C$3=22,phase_chart!M394,IF('Input&amp;Output'!$C$3=31,phase_chart!Q394,IF('Input&amp;Output'!$C$3=32,phase_chart!U394,"")))))</f>
        <v>1</v>
      </c>
      <c r="P397" s="159">
        <f ca="1">IF(NOT($J397=0),IF($J397&lt;IF($P396=0,0,VLOOKUP(P396,tbL!$M$37:$Q$43,IF(L397=TRUE,2,4))),IF($J397&gt;=VLOOKUP(P396,tbL!$M$37:$Q$43,IF(L397=TRUE,3,5)),$P396,IF(AND(L396=TRUE,L397=TRUE),$P396,$P396-1)),IF(AND(L397=TRUE,J397=VLOOKUP(P396,tbL!$M$37:$Q$43,IF(L397=TRUE,2,4))),P396,IF($P396+1&gt;$C$12,$C$12,$P396+1))),0)</f>
        <v>1</v>
      </c>
      <c r="Q397" s="159">
        <f t="shared" ca="1" si="185"/>
        <v>1</v>
      </c>
      <c r="R397" s="207">
        <f t="shared" si="202"/>
        <v>0</v>
      </c>
      <c r="S397" s="208"/>
      <c r="T397" s="159">
        <f t="shared" si="203"/>
        <v>0</v>
      </c>
      <c r="U397" s="209" t="str">
        <f ca="1">IF(AND(T397=-1,N397=TRUE),"*",IF(AND(U396="*",N397=TRUE),"*",IF(AND(AND(L397=TRUE,U396="*"),J397&lt;VLOOKUP(V396+1,tbL!$M$38:$O$43,3)),"*","")))</f>
        <v/>
      </c>
      <c r="V397" s="204">
        <f t="shared" ca="1" si="186"/>
        <v>1</v>
      </c>
      <c r="Y397" s="159">
        <f t="shared" ca="1" si="187"/>
        <v>0</v>
      </c>
      <c r="Z397" s="159" t="str">
        <f t="shared" si="188"/>
        <v/>
      </c>
      <c r="AA397" s="159">
        <f t="shared" ca="1" si="177"/>
        <v>1</v>
      </c>
      <c r="AC397" s="161" t="str">
        <f t="shared" ca="1" si="189"/>
        <v/>
      </c>
      <c r="AD397" s="161">
        <f t="shared" ca="1" si="190"/>
        <v>1</v>
      </c>
      <c r="AE397" s="161" t="str">
        <f t="shared" ca="1" si="179"/>
        <v/>
      </c>
      <c r="AF397" s="161">
        <f t="shared" ca="1" si="191"/>
        <v>1</v>
      </c>
      <c r="AG397" s="161" t="str">
        <f t="shared" ca="1" si="192"/>
        <v/>
      </c>
      <c r="AH397" s="161">
        <f t="shared" ca="1" si="193"/>
        <v>1</v>
      </c>
      <c r="AI397" s="161" t="str">
        <f t="shared" ca="1" si="194"/>
        <v/>
      </c>
      <c r="AJ397" s="161">
        <f t="shared" ca="1" si="195"/>
        <v>1</v>
      </c>
      <c r="AL397" s="161" t="str">
        <f t="shared" ca="1" si="196"/>
        <v/>
      </c>
      <c r="AM397" s="161">
        <f t="shared" ca="1" si="207"/>
        <v>1</v>
      </c>
      <c r="AN397" s="161" t="str">
        <f t="shared" ca="1" si="197"/>
        <v/>
      </c>
      <c r="AO397" s="161">
        <f t="shared" ca="1" si="206"/>
        <v>1</v>
      </c>
      <c r="AP397" s="161" t="str">
        <f t="shared" ca="1" si="198"/>
        <v/>
      </c>
      <c r="AQ397" s="161">
        <f t="shared" ca="1" si="204"/>
        <v>1</v>
      </c>
      <c r="AR397" s="161" t="str">
        <f t="shared" ca="1" si="199"/>
        <v/>
      </c>
      <c r="AS397" s="161">
        <f t="shared" ca="1" si="200"/>
        <v>1</v>
      </c>
      <c r="AT397" s="159">
        <f t="shared" ca="1" si="178"/>
        <v>-1</v>
      </c>
      <c r="AU397" s="210">
        <f t="shared" ca="1" si="184"/>
        <v>14</v>
      </c>
      <c r="AV397" s="209"/>
      <c r="AW397" s="204">
        <f t="shared" si="201"/>
        <v>2784.2222222222235</v>
      </c>
      <c r="AX397" s="159"/>
      <c r="AZ397" s="159"/>
      <c r="BM397" s="207"/>
      <c r="BN397" s="212"/>
      <c r="BP397" s="209"/>
      <c r="BQ397" s="211"/>
      <c r="BR397" s="211"/>
      <c r="BS397" s="211"/>
      <c r="BT397" s="211"/>
      <c r="BU397" s="211"/>
      <c r="BV397" s="211"/>
      <c r="BW397" s="211"/>
      <c r="BX397" s="211"/>
      <c r="BY397" s="211"/>
      <c r="BZ397" s="211"/>
      <c r="CA397" s="209"/>
      <c r="CB397" s="224"/>
      <c r="CC397" s="204"/>
      <c r="CD397" s="204"/>
      <c r="CE397" s="204"/>
      <c r="CF397" s="211"/>
      <c r="CG397" s="211"/>
      <c r="CI397" s="209"/>
      <c r="CJ397" s="209">
        <f t="shared" si="180"/>
        <v>0</v>
      </c>
      <c r="CM397" s="159">
        <f t="shared" si="208"/>
        <v>196.5</v>
      </c>
      <c r="CN397" s="209">
        <f t="shared" si="182"/>
        <v>0</v>
      </c>
      <c r="CO397" s="209">
        <f t="shared" si="181"/>
        <v>0</v>
      </c>
      <c r="CP397" s="209">
        <f t="shared" si="181"/>
        <v>0</v>
      </c>
      <c r="EH397" s="165"/>
      <c r="EI397" s="165"/>
      <c r="EJ397" s="166"/>
      <c r="EK397" s="209"/>
      <c r="EL397" s="211"/>
      <c r="EM397" s="211"/>
      <c r="EN397" s="211"/>
      <c r="EO397" s="211"/>
      <c r="EP397" s="211"/>
      <c r="ES397" s="165"/>
      <c r="ET397" s="165"/>
      <c r="EU397" s="166"/>
      <c r="EV397" s="209"/>
      <c r="EW397" s="211"/>
      <c r="EX397" s="211"/>
      <c r="EY397" s="211"/>
      <c r="EZ397" s="211"/>
      <c r="FA397" s="211"/>
      <c r="FD397" s="165"/>
      <c r="FE397" s="165"/>
      <c r="FF397" s="166"/>
      <c r="FG397" s="209"/>
      <c r="FH397" s="211"/>
      <c r="FI397" s="211"/>
      <c r="FJ397" s="211"/>
      <c r="FK397" s="211"/>
      <c r="FL397" s="211"/>
    </row>
    <row r="398" spans="9:168">
      <c r="I398" s="221">
        <f t="shared" si="205"/>
        <v>394</v>
      </c>
      <c r="J398" s="159">
        <f>'v-t_chart'!C395</f>
        <v>25.8</v>
      </c>
      <c r="K398" s="204">
        <f t="shared" ca="1" si="183"/>
        <v>75.568200000000004</v>
      </c>
      <c r="L398" s="205" t="b">
        <f>IF('Input&amp;Output'!$C$3=10,phase_chart!C395,IF('Input&amp;Output'!$C$3=21,phase_chart!G395,IF('Input&amp;Output'!$C$3=22,phase_chart!K395,IF('Input&amp;Output'!$C$3=31,phase_chart!O395,IF('Input&amp;Output'!$C$3=32,phase_chart!S395,"")))))</f>
        <v>0</v>
      </c>
      <c r="M398" s="206" t="b">
        <f>IF('Input&amp;Output'!$C$3=10,phase_chart!D395,IF('Input&amp;Output'!$C$3=21,phase_chart!H395,IF('Input&amp;Output'!$C$3=22,phase_chart!L395,IF('Input&amp;Output'!$C$3=31,phase_chart!P395,IF('Input&amp;Output'!$C$3=32,phase_chart!T395,"")))))</f>
        <v>0</v>
      </c>
      <c r="N398" s="205" t="b">
        <f>IF('Input&amp;Output'!$C$3=10,phase_chart!E395,IF('Input&amp;Output'!$C$3=21,phase_chart!I395,IF('Input&amp;Output'!$C$3=22,phase_chart!M395,IF('Input&amp;Output'!$C$3=31,phase_chart!Q395,IF('Input&amp;Output'!$C$3=32,phase_chart!U395,"")))))</f>
        <v>1</v>
      </c>
      <c r="P398" s="159">
        <f ca="1">IF(NOT($J398=0),IF($J398&lt;IF($P397=0,0,VLOOKUP(P397,tbL!$M$37:$Q$43,IF(L398=TRUE,2,4))),IF($J398&gt;=VLOOKUP(P397,tbL!$M$37:$Q$43,IF(L398=TRUE,3,5)),$P397,IF(AND(L397=TRUE,L398=TRUE),$P397,$P397-1)),IF(AND(L398=TRUE,J398=VLOOKUP(P397,tbL!$M$37:$Q$43,IF(L398=TRUE,2,4))),P397,IF($P397+1&gt;$C$12,$C$12,$P397+1))),0)</f>
        <v>1</v>
      </c>
      <c r="Q398" s="159">
        <f t="shared" ca="1" si="185"/>
        <v>1</v>
      </c>
      <c r="R398" s="207">
        <f t="shared" si="202"/>
        <v>0</v>
      </c>
      <c r="S398" s="208"/>
      <c r="T398" s="159">
        <f t="shared" si="203"/>
        <v>0</v>
      </c>
      <c r="U398" s="209" t="str">
        <f ca="1">IF(AND(T398=-1,N398=TRUE),"*",IF(AND(U397="*",N398=TRUE),"*",IF(AND(AND(L398=TRUE,U397="*"),J398&lt;VLOOKUP(V397+1,tbL!$M$38:$O$43,3)),"*","")))</f>
        <v/>
      </c>
      <c r="V398" s="204">
        <f t="shared" ca="1" si="186"/>
        <v>1</v>
      </c>
      <c r="Y398" s="159">
        <f t="shared" ca="1" si="187"/>
        <v>0</v>
      </c>
      <c r="Z398" s="159" t="str">
        <f t="shared" si="188"/>
        <v/>
      </c>
      <c r="AA398" s="159">
        <f t="shared" ca="1" si="177"/>
        <v>1</v>
      </c>
      <c r="AC398" s="161" t="str">
        <f t="shared" ca="1" si="189"/>
        <v/>
      </c>
      <c r="AD398" s="161">
        <f t="shared" ca="1" si="190"/>
        <v>1</v>
      </c>
      <c r="AE398" s="161" t="str">
        <f t="shared" ca="1" si="179"/>
        <v/>
      </c>
      <c r="AF398" s="161">
        <f t="shared" ca="1" si="191"/>
        <v>1</v>
      </c>
      <c r="AG398" s="161" t="str">
        <f t="shared" ca="1" si="192"/>
        <v/>
      </c>
      <c r="AH398" s="161">
        <f t="shared" ca="1" si="193"/>
        <v>1</v>
      </c>
      <c r="AI398" s="161" t="str">
        <f t="shared" ca="1" si="194"/>
        <v/>
      </c>
      <c r="AJ398" s="161">
        <f t="shared" ca="1" si="195"/>
        <v>1</v>
      </c>
      <c r="AL398" s="161" t="str">
        <f t="shared" ca="1" si="196"/>
        <v/>
      </c>
      <c r="AM398" s="161">
        <f t="shared" ca="1" si="207"/>
        <v>1</v>
      </c>
      <c r="AN398" s="161" t="str">
        <f t="shared" ca="1" si="197"/>
        <v/>
      </c>
      <c r="AO398" s="161">
        <f t="shared" ca="1" si="206"/>
        <v>1</v>
      </c>
      <c r="AP398" s="161" t="str">
        <f t="shared" ca="1" si="198"/>
        <v/>
      </c>
      <c r="AQ398" s="161">
        <f t="shared" ca="1" si="204"/>
        <v>1</v>
      </c>
      <c r="AR398" s="161" t="str">
        <f t="shared" ca="1" si="199"/>
        <v/>
      </c>
      <c r="AS398" s="161">
        <f t="shared" ca="1" si="200"/>
        <v>1</v>
      </c>
      <c r="AT398" s="159">
        <f t="shared" ca="1" si="178"/>
        <v>-1</v>
      </c>
      <c r="AU398" s="210">
        <f t="shared" ca="1" si="184"/>
        <v>14</v>
      </c>
      <c r="AV398" s="209"/>
      <c r="AW398" s="204">
        <f t="shared" si="201"/>
        <v>2791.3888888888901</v>
      </c>
      <c r="AX398" s="159"/>
      <c r="AZ398" s="159"/>
      <c r="BM398" s="207"/>
      <c r="BN398" s="212"/>
      <c r="BP398" s="209"/>
      <c r="BQ398" s="211"/>
      <c r="BR398" s="211"/>
      <c r="BS398" s="211"/>
      <c r="BT398" s="211"/>
      <c r="BU398" s="211"/>
      <c r="BV398" s="211"/>
      <c r="BW398" s="211"/>
      <c r="BX398" s="211"/>
      <c r="BY398" s="211"/>
      <c r="BZ398" s="211"/>
      <c r="CA398" s="209"/>
      <c r="CB398" s="224"/>
      <c r="CC398" s="204"/>
      <c r="CD398" s="204"/>
      <c r="CE398" s="204"/>
      <c r="CF398" s="211"/>
      <c r="CG398" s="211"/>
      <c r="CI398" s="209"/>
      <c r="CJ398" s="209">
        <f t="shared" si="180"/>
        <v>0</v>
      </c>
      <c r="CM398" s="159">
        <f t="shared" si="208"/>
        <v>197</v>
      </c>
      <c r="CN398" s="209">
        <f t="shared" si="182"/>
        <v>0</v>
      </c>
      <c r="CO398" s="209">
        <f t="shared" si="181"/>
        <v>0</v>
      </c>
      <c r="CP398" s="209">
        <f t="shared" si="181"/>
        <v>0</v>
      </c>
      <c r="EH398" s="165"/>
      <c r="EI398" s="165"/>
      <c r="EJ398" s="166"/>
      <c r="EK398" s="209"/>
      <c r="EL398" s="211"/>
      <c r="EM398" s="211"/>
      <c r="EN398" s="211"/>
      <c r="EO398" s="211"/>
      <c r="EP398" s="211"/>
      <c r="ES398" s="165"/>
      <c r="ET398" s="165"/>
      <c r="EU398" s="166"/>
      <c r="EV398" s="209"/>
      <c r="EW398" s="211"/>
      <c r="EX398" s="211"/>
      <c r="EY398" s="211"/>
      <c r="EZ398" s="211"/>
      <c r="FA398" s="211"/>
      <c r="FD398" s="165"/>
      <c r="FE398" s="165"/>
      <c r="FF398" s="166"/>
      <c r="FG398" s="209"/>
      <c r="FH398" s="211"/>
      <c r="FI398" s="211"/>
      <c r="FJ398" s="211"/>
      <c r="FK398" s="211"/>
      <c r="FL398" s="211"/>
    </row>
    <row r="399" spans="9:168">
      <c r="I399" s="221">
        <f t="shared" si="205"/>
        <v>395</v>
      </c>
      <c r="J399" s="159">
        <f>'v-t_chart'!C396</f>
        <v>25</v>
      </c>
      <c r="K399" s="204">
        <f t="shared" ca="1" si="183"/>
        <v>73.224999999999994</v>
      </c>
      <c r="L399" s="205" t="b">
        <f>IF('Input&amp;Output'!$C$3=10,phase_chart!C396,IF('Input&amp;Output'!$C$3=21,phase_chart!G396,IF('Input&amp;Output'!$C$3=22,phase_chart!K396,IF('Input&amp;Output'!$C$3=31,phase_chart!O396,IF('Input&amp;Output'!$C$3=32,phase_chart!S396,"")))))</f>
        <v>0</v>
      </c>
      <c r="M399" s="206" t="b">
        <f>IF('Input&amp;Output'!$C$3=10,phase_chart!D396,IF('Input&amp;Output'!$C$3=21,phase_chart!H396,IF('Input&amp;Output'!$C$3=22,phase_chart!L396,IF('Input&amp;Output'!$C$3=31,phase_chart!P396,IF('Input&amp;Output'!$C$3=32,phase_chart!T396,"")))))</f>
        <v>0</v>
      </c>
      <c r="N399" s="205" t="b">
        <f>IF('Input&amp;Output'!$C$3=10,phase_chart!E396,IF('Input&amp;Output'!$C$3=21,phase_chart!I396,IF('Input&amp;Output'!$C$3=22,phase_chart!M396,IF('Input&amp;Output'!$C$3=31,phase_chart!Q396,IF('Input&amp;Output'!$C$3=32,phase_chart!U396,"")))))</f>
        <v>1</v>
      </c>
      <c r="P399" s="159">
        <f ca="1">IF(NOT($J399=0),IF($J399&lt;IF($P398=0,0,VLOOKUP(P398,tbL!$M$37:$Q$43,IF(L399=TRUE,2,4))),IF($J399&gt;=VLOOKUP(P398,tbL!$M$37:$Q$43,IF(L399=TRUE,3,5)),$P398,IF(AND(L398=TRUE,L399=TRUE),$P398,$P398-1)),IF(AND(L399=TRUE,J399=VLOOKUP(P398,tbL!$M$37:$Q$43,IF(L399=TRUE,2,4))),P398,IF($P398+1&gt;$C$12,$C$12,$P398+1))),0)</f>
        <v>1</v>
      </c>
      <c r="Q399" s="159">
        <f t="shared" ca="1" si="185"/>
        <v>1</v>
      </c>
      <c r="R399" s="207">
        <f t="shared" si="202"/>
        <v>0</v>
      </c>
      <c r="S399" s="208"/>
      <c r="T399" s="159">
        <f t="shared" si="203"/>
        <v>0</v>
      </c>
      <c r="U399" s="209" t="str">
        <f ca="1">IF(AND(T399=-1,N399=TRUE),"*",IF(AND(U398="*",N399=TRUE),"*",IF(AND(AND(L399=TRUE,U398="*"),J399&lt;VLOOKUP(V398+1,tbL!$M$38:$O$43,3)),"*","")))</f>
        <v/>
      </c>
      <c r="V399" s="204">
        <f t="shared" ca="1" si="186"/>
        <v>1</v>
      </c>
      <c r="Y399" s="159">
        <f t="shared" ca="1" si="187"/>
        <v>0</v>
      </c>
      <c r="Z399" s="159" t="str">
        <f t="shared" si="188"/>
        <v/>
      </c>
      <c r="AA399" s="159">
        <f t="shared" ca="1" si="177"/>
        <v>1</v>
      </c>
      <c r="AC399" s="161" t="str">
        <f t="shared" ca="1" si="189"/>
        <v/>
      </c>
      <c r="AD399" s="161">
        <f t="shared" ca="1" si="190"/>
        <v>1</v>
      </c>
      <c r="AE399" s="161" t="str">
        <f t="shared" ca="1" si="179"/>
        <v/>
      </c>
      <c r="AF399" s="161">
        <f t="shared" ca="1" si="191"/>
        <v>1</v>
      </c>
      <c r="AG399" s="161" t="str">
        <f t="shared" ca="1" si="192"/>
        <v/>
      </c>
      <c r="AH399" s="161">
        <f t="shared" ca="1" si="193"/>
        <v>1</v>
      </c>
      <c r="AI399" s="161" t="str">
        <f t="shared" ca="1" si="194"/>
        <v/>
      </c>
      <c r="AJ399" s="161">
        <f t="shared" ca="1" si="195"/>
        <v>1</v>
      </c>
      <c r="AL399" s="161" t="str">
        <f t="shared" ca="1" si="196"/>
        <v/>
      </c>
      <c r="AM399" s="161">
        <f t="shared" ca="1" si="207"/>
        <v>1</v>
      </c>
      <c r="AN399" s="161" t="str">
        <f t="shared" ca="1" si="197"/>
        <v/>
      </c>
      <c r="AO399" s="161">
        <f t="shared" ca="1" si="206"/>
        <v>1</v>
      </c>
      <c r="AP399" s="161" t="str">
        <f t="shared" ca="1" si="198"/>
        <v/>
      </c>
      <c r="AQ399" s="161">
        <f t="shared" ca="1" si="204"/>
        <v>1</v>
      </c>
      <c r="AR399" s="161" t="str">
        <f t="shared" ca="1" si="199"/>
        <v/>
      </c>
      <c r="AS399" s="161">
        <f t="shared" ca="1" si="200"/>
        <v>1</v>
      </c>
      <c r="AT399" s="159">
        <f t="shared" ca="1" si="178"/>
        <v>-1</v>
      </c>
      <c r="AU399" s="210">
        <f t="shared" ca="1" si="184"/>
        <v>14</v>
      </c>
      <c r="AV399" s="209"/>
      <c r="AW399" s="204">
        <f t="shared" si="201"/>
        <v>2798.3333333333344</v>
      </c>
      <c r="AX399" s="159"/>
      <c r="AZ399" s="159"/>
      <c r="BM399" s="207"/>
      <c r="BN399" s="212"/>
      <c r="BP399" s="209"/>
      <c r="BQ399" s="211"/>
      <c r="BR399" s="211"/>
      <c r="BS399" s="211"/>
      <c r="BT399" s="211"/>
      <c r="BU399" s="211"/>
      <c r="BV399" s="211"/>
      <c r="BW399" s="211"/>
      <c r="BX399" s="211"/>
      <c r="BY399" s="211"/>
      <c r="BZ399" s="211"/>
      <c r="CA399" s="209"/>
      <c r="CB399" s="224"/>
      <c r="CC399" s="204"/>
      <c r="CD399" s="204"/>
      <c r="CE399" s="204"/>
      <c r="CF399" s="211"/>
      <c r="CG399" s="211"/>
      <c r="CI399" s="209"/>
      <c r="CJ399" s="209">
        <f t="shared" si="180"/>
        <v>0</v>
      </c>
      <c r="CM399" s="159">
        <f t="shared" si="208"/>
        <v>197.5</v>
      </c>
      <c r="CN399" s="209">
        <f t="shared" si="182"/>
        <v>0</v>
      </c>
      <c r="CO399" s="209">
        <f t="shared" si="181"/>
        <v>0</v>
      </c>
      <c r="CP399" s="209">
        <f t="shared" si="181"/>
        <v>0</v>
      </c>
      <c r="EH399" s="165"/>
      <c r="EI399" s="165"/>
      <c r="EJ399" s="166"/>
      <c r="EK399" s="209"/>
      <c r="EL399" s="211"/>
      <c r="EM399" s="211"/>
      <c r="EN399" s="211"/>
      <c r="EO399" s="211"/>
      <c r="EP399" s="211"/>
      <c r="ES399" s="165"/>
      <c r="ET399" s="165"/>
      <c r="EU399" s="166"/>
      <c r="EV399" s="209"/>
      <c r="EW399" s="211"/>
      <c r="EX399" s="211"/>
      <c r="EY399" s="211"/>
      <c r="EZ399" s="211"/>
      <c r="FA399" s="211"/>
      <c r="FD399" s="165"/>
      <c r="FE399" s="165"/>
      <c r="FF399" s="166"/>
      <c r="FG399" s="209"/>
      <c r="FH399" s="211"/>
      <c r="FI399" s="211"/>
      <c r="FJ399" s="211"/>
      <c r="FK399" s="211"/>
      <c r="FL399" s="211"/>
    </row>
    <row r="400" spans="9:168">
      <c r="I400" s="221">
        <f t="shared" si="205"/>
        <v>396</v>
      </c>
      <c r="J400" s="159">
        <f>'v-t_chart'!C397</f>
        <v>21.5</v>
      </c>
      <c r="K400" s="204">
        <f t="shared" ca="1" si="183"/>
        <v>62.973499999999994</v>
      </c>
      <c r="L400" s="205" t="b">
        <f>IF('Input&amp;Output'!$C$3=10,phase_chart!C397,IF('Input&amp;Output'!$C$3=21,phase_chart!G397,IF('Input&amp;Output'!$C$3=22,phase_chart!K397,IF('Input&amp;Output'!$C$3=31,phase_chart!O397,IF('Input&amp;Output'!$C$3=32,phase_chart!S397,"")))))</f>
        <v>0</v>
      </c>
      <c r="M400" s="206" t="b">
        <f>IF('Input&amp;Output'!$C$3=10,phase_chart!D397,IF('Input&amp;Output'!$C$3=21,phase_chart!H397,IF('Input&amp;Output'!$C$3=22,phase_chart!L397,IF('Input&amp;Output'!$C$3=31,phase_chart!P397,IF('Input&amp;Output'!$C$3=32,phase_chart!T397,"")))))</f>
        <v>0</v>
      </c>
      <c r="N400" s="205" t="b">
        <f>IF('Input&amp;Output'!$C$3=10,phase_chart!E397,IF('Input&amp;Output'!$C$3=21,phase_chart!I397,IF('Input&amp;Output'!$C$3=22,phase_chart!M397,IF('Input&amp;Output'!$C$3=31,phase_chart!Q397,IF('Input&amp;Output'!$C$3=32,phase_chart!U397,"")))))</f>
        <v>1</v>
      </c>
      <c r="P400" s="159">
        <f ca="1">IF(NOT($J400=0),IF($J400&lt;IF($P399=0,0,VLOOKUP(P399,tbL!$M$37:$Q$43,IF(L400=TRUE,2,4))),IF($J400&gt;=VLOOKUP(P399,tbL!$M$37:$Q$43,IF(L400=TRUE,3,5)),$P399,IF(AND(L399=TRUE,L400=TRUE),$P399,$P399-1)),IF(AND(L400=TRUE,J400=VLOOKUP(P399,tbL!$M$37:$Q$43,IF(L400=TRUE,2,4))),P399,IF($P399+1&gt;$C$12,$C$12,$P399+1))),0)</f>
        <v>1</v>
      </c>
      <c r="Q400" s="159">
        <f t="shared" ca="1" si="185"/>
        <v>1</v>
      </c>
      <c r="R400" s="207">
        <f t="shared" si="202"/>
        <v>0</v>
      </c>
      <c r="S400" s="208"/>
      <c r="T400" s="159">
        <f t="shared" si="203"/>
        <v>0</v>
      </c>
      <c r="U400" s="209" t="str">
        <f ca="1">IF(AND(T400=-1,N400=TRUE),"*",IF(AND(U399="*",N400=TRUE),"*",IF(AND(AND(L400=TRUE,U399="*"),J400&lt;VLOOKUP(V399+1,tbL!$M$38:$O$43,3)),"*","")))</f>
        <v/>
      </c>
      <c r="V400" s="204">
        <f t="shared" ca="1" si="186"/>
        <v>1</v>
      </c>
      <c r="Y400" s="159">
        <f t="shared" ca="1" si="187"/>
        <v>0</v>
      </c>
      <c r="Z400" s="159" t="str">
        <f t="shared" si="188"/>
        <v/>
      </c>
      <c r="AA400" s="159">
        <f t="shared" ca="1" si="177"/>
        <v>1</v>
      </c>
      <c r="AC400" s="161" t="str">
        <f t="shared" ca="1" si="189"/>
        <v/>
      </c>
      <c r="AD400" s="161">
        <f t="shared" ca="1" si="190"/>
        <v>1</v>
      </c>
      <c r="AE400" s="161" t="str">
        <f t="shared" ca="1" si="179"/>
        <v/>
      </c>
      <c r="AF400" s="161">
        <f t="shared" ca="1" si="191"/>
        <v>1</v>
      </c>
      <c r="AG400" s="161" t="str">
        <f t="shared" ca="1" si="192"/>
        <v/>
      </c>
      <c r="AH400" s="161">
        <f t="shared" ca="1" si="193"/>
        <v>1</v>
      </c>
      <c r="AI400" s="161" t="str">
        <f t="shared" ca="1" si="194"/>
        <v/>
      </c>
      <c r="AJ400" s="161">
        <f t="shared" ca="1" si="195"/>
        <v>1</v>
      </c>
      <c r="AL400" s="161" t="str">
        <f t="shared" ca="1" si="196"/>
        <v/>
      </c>
      <c r="AM400" s="161">
        <f t="shared" ca="1" si="207"/>
        <v>1</v>
      </c>
      <c r="AN400" s="161" t="str">
        <f t="shared" ca="1" si="197"/>
        <v/>
      </c>
      <c r="AO400" s="161">
        <f t="shared" ca="1" si="206"/>
        <v>1</v>
      </c>
      <c r="AP400" s="161" t="str">
        <f t="shared" ca="1" si="198"/>
        <v/>
      </c>
      <c r="AQ400" s="161">
        <f t="shared" ca="1" si="204"/>
        <v>1</v>
      </c>
      <c r="AR400" s="161" t="str">
        <f t="shared" ca="1" si="199"/>
        <v/>
      </c>
      <c r="AS400" s="161">
        <f t="shared" ca="1" si="200"/>
        <v>1</v>
      </c>
      <c r="AT400" s="159">
        <f t="shared" ca="1" si="178"/>
        <v>-1</v>
      </c>
      <c r="AU400" s="210">
        <f t="shared" ca="1" si="184"/>
        <v>14</v>
      </c>
      <c r="AV400" s="209"/>
      <c r="AW400" s="204">
        <f t="shared" si="201"/>
        <v>2804.3055555555566</v>
      </c>
      <c r="AX400" s="159"/>
      <c r="AZ400" s="159"/>
      <c r="BM400" s="207"/>
      <c r="BN400" s="212"/>
      <c r="BP400" s="209"/>
      <c r="BQ400" s="211"/>
      <c r="BR400" s="211"/>
      <c r="BS400" s="211"/>
      <c r="BT400" s="211"/>
      <c r="BU400" s="211"/>
      <c r="BV400" s="211"/>
      <c r="BW400" s="211"/>
      <c r="BX400" s="211"/>
      <c r="BY400" s="211"/>
      <c r="BZ400" s="211"/>
      <c r="CA400" s="209"/>
      <c r="CB400" s="224"/>
      <c r="CC400" s="204"/>
      <c r="CD400" s="204"/>
      <c r="CE400" s="204"/>
      <c r="CF400" s="211"/>
      <c r="CG400" s="211"/>
      <c r="CI400" s="209"/>
      <c r="CJ400" s="209">
        <f t="shared" si="180"/>
        <v>0</v>
      </c>
      <c r="CM400" s="159">
        <f t="shared" si="208"/>
        <v>198</v>
      </c>
      <c r="CN400" s="209">
        <f t="shared" si="182"/>
        <v>0</v>
      </c>
      <c r="CO400" s="209">
        <f t="shared" si="181"/>
        <v>0</v>
      </c>
      <c r="CP400" s="209">
        <f t="shared" si="181"/>
        <v>0</v>
      </c>
      <c r="EH400" s="165"/>
      <c r="EI400" s="165"/>
      <c r="EJ400" s="166"/>
      <c r="EK400" s="209"/>
      <c r="EL400" s="211"/>
      <c r="EM400" s="211"/>
      <c r="EN400" s="211"/>
      <c r="EO400" s="211"/>
      <c r="EP400" s="211"/>
      <c r="ES400" s="165"/>
      <c r="ET400" s="165"/>
      <c r="EU400" s="166"/>
      <c r="EV400" s="209"/>
      <c r="EW400" s="211"/>
      <c r="EX400" s="211"/>
      <c r="EY400" s="211"/>
      <c r="EZ400" s="211"/>
      <c r="FA400" s="211"/>
      <c r="FD400" s="165"/>
      <c r="FE400" s="165"/>
      <c r="FF400" s="166"/>
      <c r="FG400" s="209"/>
      <c r="FH400" s="211"/>
      <c r="FI400" s="211"/>
      <c r="FJ400" s="211"/>
      <c r="FK400" s="211"/>
      <c r="FL400" s="211"/>
    </row>
    <row r="401" spans="9:168">
      <c r="I401" s="221">
        <f t="shared" si="205"/>
        <v>397</v>
      </c>
      <c r="J401" s="159">
        <f>'v-t_chart'!C398</f>
        <v>16</v>
      </c>
      <c r="K401" s="204">
        <f t="shared" ca="1" si="183"/>
        <v>46.863999999999997</v>
      </c>
      <c r="L401" s="205" t="b">
        <f>IF('Input&amp;Output'!$C$3=10,phase_chart!C398,IF('Input&amp;Output'!$C$3=21,phase_chart!G398,IF('Input&amp;Output'!$C$3=22,phase_chart!K398,IF('Input&amp;Output'!$C$3=31,phase_chart!O398,IF('Input&amp;Output'!$C$3=32,phase_chart!S398,"")))))</f>
        <v>0</v>
      </c>
      <c r="M401" s="206" t="b">
        <f>IF('Input&amp;Output'!$C$3=10,phase_chart!D398,IF('Input&amp;Output'!$C$3=21,phase_chart!H398,IF('Input&amp;Output'!$C$3=22,phase_chart!L398,IF('Input&amp;Output'!$C$3=31,phase_chart!P398,IF('Input&amp;Output'!$C$3=32,phase_chart!T398,"")))))</f>
        <v>0</v>
      </c>
      <c r="N401" s="205" t="b">
        <f>IF('Input&amp;Output'!$C$3=10,phase_chart!E398,IF('Input&amp;Output'!$C$3=21,phase_chart!I398,IF('Input&amp;Output'!$C$3=22,phase_chart!M398,IF('Input&amp;Output'!$C$3=31,phase_chart!Q398,IF('Input&amp;Output'!$C$3=32,phase_chart!U398,"")))))</f>
        <v>1</v>
      </c>
      <c r="P401" s="159">
        <f ca="1">IF(NOT($J401=0),IF($J401&lt;IF($P400=0,0,VLOOKUP(P400,tbL!$M$37:$Q$43,IF(L401=TRUE,2,4))),IF($J401&gt;=VLOOKUP(P400,tbL!$M$37:$Q$43,IF(L401=TRUE,3,5)),$P400,IF(AND(L400=TRUE,L401=TRUE),$P400,$P400-1)),IF(AND(L401=TRUE,J401=VLOOKUP(P400,tbL!$M$37:$Q$43,IF(L401=TRUE,2,4))),P400,IF($P400+1&gt;$C$12,$C$12,$P400+1))),0)</f>
        <v>1</v>
      </c>
      <c r="Q401" s="159">
        <f t="shared" ca="1" si="185"/>
        <v>1</v>
      </c>
      <c r="R401" s="207">
        <f t="shared" si="202"/>
        <v>0</v>
      </c>
      <c r="S401" s="208"/>
      <c r="T401" s="159">
        <f t="shared" si="203"/>
        <v>0</v>
      </c>
      <c r="U401" s="209" t="str">
        <f ca="1">IF(AND(T401=-1,N401=TRUE),"*",IF(AND(U400="*",N401=TRUE),"*",IF(AND(AND(L401=TRUE,U400="*"),J401&lt;VLOOKUP(V400+1,tbL!$M$38:$O$43,3)),"*","")))</f>
        <v/>
      </c>
      <c r="V401" s="204">
        <f t="shared" ca="1" si="186"/>
        <v>1</v>
      </c>
      <c r="Y401" s="159">
        <f t="shared" ca="1" si="187"/>
        <v>0</v>
      </c>
      <c r="Z401" s="159" t="str">
        <f t="shared" si="188"/>
        <v/>
      </c>
      <c r="AA401" s="159">
        <f t="shared" ca="1" si="177"/>
        <v>1</v>
      </c>
      <c r="AC401" s="161" t="str">
        <f t="shared" ca="1" si="189"/>
        <v/>
      </c>
      <c r="AD401" s="161">
        <f t="shared" ca="1" si="190"/>
        <v>1</v>
      </c>
      <c r="AE401" s="161" t="str">
        <f t="shared" ca="1" si="179"/>
        <v/>
      </c>
      <c r="AF401" s="161">
        <f t="shared" ca="1" si="191"/>
        <v>1</v>
      </c>
      <c r="AG401" s="161" t="str">
        <f t="shared" ca="1" si="192"/>
        <v/>
      </c>
      <c r="AH401" s="161">
        <f t="shared" ca="1" si="193"/>
        <v>1</v>
      </c>
      <c r="AI401" s="161" t="str">
        <f t="shared" ca="1" si="194"/>
        <v/>
      </c>
      <c r="AJ401" s="161">
        <f t="shared" ca="1" si="195"/>
        <v>1</v>
      </c>
      <c r="AL401" s="161" t="str">
        <f t="shared" ca="1" si="196"/>
        <v/>
      </c>
      <c r="AM401" s="161">
        <f t="shared" ca="1" si="207"/>
        <v>1</v>
      </c>
      <c r="AN401" s="161" t="str">
        <f t="shared" ca="1" si="197"/>
        <v/>
      </c>
      <c r="AO401" s="161">
        <f t="shared" ca="1" si="206"/>
        <v>1</v>
      </c>
      <c r="AP401" s="161" t="str">
        <f t="shared" ca="1" si="198"/>
        <v/>
      </c>
      <c r="AQ401" s="161">
        <f t="shared" ca="1" si="204"/>
        <v>1</v>
      </c>
      <c r="AR401" s="161" t="str">
        <f t="shared" ca="1" si="199"/>
        <v/>
      </c>
      <c r="AS401" s="161">
        <f t="shared" ca="1" si="200"/>
        <v>1</v>
      </c>
      <c r="AT401" s="159">
        <f t="shared" ca="1" si="178"/>
        <v>-1</v>
      </c>
      <c r="AU401" s="210">
        <f t="shared" ca="1" si="184"/>
        <v>14</v>
      </c>
      <c r="AV401" s="209"/>
      <c r="AW401" s="204">
        <f t="shared" si="201"/>
        <v>2808.7500000000009</v>
      </c>
      <c r="AX401" s="159"/>
      <c r="AZ401" s="159"/>
      <c r="BM401" s="207"/>
      <c r="BN401" s="212"/>
      <c r="BP401" s="209"/>
      <c r="BQ401" s="211"/>
      <c r="BR401" s="211"/>
      <c r="BS401" s="211"/>
      <c r="BT401" s="211"/>
      <c r="BU401" s="211"/>
      <c r="BV401" s="211"/>
      <c r="BW401" s="211"/>
      <c r="BX401" s="211"/>
      <c r="BY401" s="211"/>
      <c r="BZ401" s="211"/>
      <c r="CA401" s="209"/>
      <c r="CB401" s="224"/>
      <c r="CC401" s="204"/>
      <c r="CD401" s="204"/>
      <c r="CE401" s="204"/>
      <c r="CF401" s="211"/>
      <c r="CG401" s="211"/>
      <c r="CI401" s="209"/>
      <c r="CJ401" s="209">
        <f t="shared" si="180"/>
        <v>0</v>
      </c>
      <c r="CM401" s="159">
        <f t="shared" si="208"/>
        <v>198.5</v>
      </c>
      <c r="CN401" s="209">
        <f t="shared" si="182"/>
        <v>0</v>
      </c>
      <c r="CO401" s="209">
        <f t="shared" si="181"/>
        <v>0</v>
      </c>
      <c r="CP401" s="209">
        <f t="shared" si="181"/>
        <v>0</v>
      </c>
      <c r="EH401" s="165"/>
      <c r="EI401" s="165"/>
      <c r="EJ401" s="166"/>
      <c r="EK401" s="209"/>
      <c r="EL401" s="211"/>
      <c r="EM401" s="211"/>
      <c r="EN401" s="211"/>
      <c r="EO401" s="211"/>
      <c r="EP401" s="211"/>
      <c r="ES401" s="165"/>
      <c r="ET401" s="165"/>
      <c r="EU401" s="166"/>
      <c r="EV401" s="209"/>
      <c r="EW401" s="211"/>
      <c r="EX401" s="211"/>
      <c r="EY401" s="211"/>
      <c r="EZ401" s="211"/>
      <c r="FA401" s="211"/>
      <c r="FD401" s="165"/>
      <c r="FE401" s="165"/>
      <c r="FF401" s="166"/>
      <c r="FG401" s="209"/>
      <c r="FH401" s="211"/>
      <c r="FI401" s="211"/>
      <c r="FJ401" s="211"/>
      <c r="FK401" s="211"/>
      <c r="FL401" s="211"/>
    </row>
    <row r="402" spans="9:168">
      <c r="I402" s="221">
        <f t="shared" si="205"/>
        <v>398</v>
      </c>
      <c r="J402" s="159">
        <f>'v-t_chart'!C399</f>
        <v>10</v>
      </c>
      <c r="K402" s="204">
        <f t="shared" ca="1" si="183"/>
        <v>29.29</v>
      </c>
      <c r="L402" s="205" t="b">
        <f>IF('Input&amp;Output'!$C$3=10,phase_chart!C399,IF('Input&amp;Output'!$C$3=21,phase_chart!G399,IF('Input&amp;Output'!$C$3=22,phase_chart!K399,IF('Input&amp;Output'!$C$3=31,phase_chart!O399,IF('Input&amp;Output'!$C$3=32,phase_chart!S399,"")))))</f>
        <v>0</v>
      </c>
      <c r="M402" s="206" t="b">
        <f>IF('Input&amp;Output'!$C$3=10,phase_chart!D399,IF('Input&amp;Output'!$C$3=21,phase_chart!H399,IF('Input&amp;Output'!$C$3=22,phase_chart!L399,IF('Input&amp;Output'!$C$3=31,phase_chart!P399,IF('Input&amp;Output'!$C$3=32,phase_chart!T399,"")))))</f>
        <v>0</v>
      </c>
      <c r="N402" s="205" t="b">
        <f>IF('Input&amp;Output'!$C$3=10,phase_chart!E399,IF('Input&amp;Output'!$C$3=21,phase_chart!I399,IF('Input&amp;Output'!$C$3=22,phase_chart!M399,IF('Input&amp;Output'!$C$3=31,phase_chart!Q399,IF('Input&amp;Output'!$C$3=32,phase_chart!U399,"")))))</f>
        <v>1</v>
      </c>
      <c r="P402" s="159">
        <f ca="1">IF(NOT($J402=0),IF($J402&lt;IF($P401=0,0,VLOOKUP(P401,tbL!$M$37:$Q$43,IF(L402=TRUE,2,4))),IF($J402&gt;=VLOOKUP(P401,tbL!$M$37:$Q$43,IF(L402=TRUE,3,5)),$P401,IF(AND(L401=TRUE,L402=TRUE),$P401,$P401-1)),IF(AND(L402=TRUE,J402=VLOOKUP(P401,tbL!$M$37:$Q$43,IF(L402=TRUE,2,4))),P401,IF($P401+1&gt;$C$12,$C$12,$P401+1))),0)</f>
        <v>1</v>
      </c>
      <c r="Q402" s="159">
        <f t="shared" ca="1" si="185"/>
        <v>1</v>
      </c>
      <c r="R402" s="207">
        <f t="shared" si="202"/>
        <v>0</v>
      </c>
      <c r="S402" s="208"/>
      <c r="T402" s="159">
        <f t="shared" si="203"/>
        <v>0</v>
      </c>
      <c r="U402" s="209" t="str">
        <f ca="1">IF(AND(T402=-1,N402=TRUE),"*",IF(AND(U401="*",N402=TRUE),"*",IF(AND(AND(L402=TRUE,U401="*"),J402&lt;VLOOKUP(V401+1,tbL!$M$38:$O$43,3)),"*","")))</f>
        <v/>
      </c>
      <c r="V402" s="204">
        <f t="shared" ca="1" si="186"/>
        <v>1</v>
      </c>
      <c r="Y402" s="159">
        <f t="shared" ca="1" si="187"/>
        <v>0</v>
      </c>
      <c r="Z402" s="159" t="str">
        <f t="shared" si="188"/>
        <v/>
      </c>
      <c r="AA402" s="159">
        <f t="shared" ca="1" si="177"/>
        <v>1</v>
      </c>
      <c r="AC402" s="161" t="str">
        <f t="shared" ca="1" si="189"/>
        <v/>
      </c>
      <c r="AD402" s="161">
        <f t="shared" ca="1" si="190"/>
        <v>1</v>
      </c>
      <c r="AE402" s="161" t="str">
        <f t="shared" ca="1" si="179"/>
        <v/>
      </c>
      <c r="AF402" s="161">
        <f t="shared" ca="1" si="191"/>
        <v>1</v>
      </c>
      <c r="AG402" s="161" t="str">
        <f t="shared" ca="1" si="192"/>
        <v/>
      </c>
      <c r="AH402" s="161">
        <f t="shared" ca="1" si="193"/>
        <v>1</v>
      </c>
      <c r="AI402" s="161" t="str">
        <f t="shared" ca="1" si="194"/>
        <v/>
      </c>
      <c r="AJ402" s="161">
        <f t="shared" ca="1" si="195"/>
        <v>1</v>
      </c>
      <c r="AL402" s="161" t="str">
        <f t="shared" ca="1" si="196"/>
        <v/>
      </c>
      <c r="AM402" s="161">
        <f t="shared" ca="1" si="207"/>
        <v>1</v>
      </c>
      <c r="AN402" s="161" t="str">
        <f t="shared" ca="1" si="197"/>
        <v/>
      </c>
      <c r="AO402" s="161">
        <f t="shared" ca="1" si="206"/>
        <v>1</v>
      </c>
      <c r="AP402" s="161" t="str">
        <f t="shared" ca="1" si="198"/>
        <v/>
      </c>
      <c r="AQ402" s="161">
        <f t="shared" ca="1" si="204"/>
        <v>1</v>
      </c>
      <c r="AR402" s="161" t="str">
        <f t="shared" ca="1" si="199"/>
        <v/>
      </c>
      <c r="AS402" s="161">
        <f t="shared" ca="1" si="200"/>
        <v>1</v>
      </c>
      <c r="AT402" s="159">
        <f t="shared" ca="1" si="178"/>
        <v>-1</v>
      </c>
      <c r="AU402" s="210">
        <f t="shared" ca="1" si="184"/>
        <v>14</v>
      </c>
      <c r="AV402" s="209"/>
      <c r="AW402" s="204">
        <f t="shared" si="201"/>
        <v>2811.5277777777787</v>
      </c>
      <c r="AX402" s="159"/>
      <c r="AZ402" s="159"/>
      <c r="BM402" s="207"/>
      <c r="BN402" s="212"/>
      <c r="BP402" s="209"/>
      <c r="BQ402" s="211"/>
      <c r="BR402" s="211"/>
      <c r="BS402" s="211"/>
      <c r="BT402" s="211"/>
      <c r="BU402" s="211"/>
      <c r="BV402" s="211"/>
      <c r="BW402" s="211"/>
      <c r="BX402" s="211"/>
      <c r="BY402" s="211"/>
      <c r="BZ402" s="211"/>
      <c r="CA402" s="209"/>
      <c r="CB402" s="224"/>
      <c r="CC402" s="204"/>
      <c r="CD402" s="204"/>
      <c r="CE402" s="204"/>
      <c r="CF402" s="211"/>
      <c r="CG402" s="211"/>
      <c r="CI402" s="209"/>
      <c r="CJ402" s="209">
        <f t="shared" si="180"/>
        <v>0</v>
      </c>
      <c r="CM402" s="159">
        <f t="shared" si="208"/>
        <v>199</v>
      </c>
      <c r="CN402" s="209">
        <f t="shared" si="182"/>
        <v>0</v>
      </c>
      <c r="CO402" s="209">
        <f t="shared" si="181"/>
        <v>0</v>
      </c>
      <c r="CP402" s="209">
        <f t="shared" si="181"/>
        <v>0</v>
      </c>
      <c r="EH402" s="165"/>
      <c r="EI402" s="165"/>
      <c r="EJ402" s="166"/>
      <c r="EK402" s="209"/>
      <c r="EL402" s="211"/>
      <c r="EM402" s="211"/>
      <c r="EN402" s="211"/>
      <c r="EO402" s="211"/>
      <c r="EP402" s="211"/>
      <c r="ES402" s="165"/>
      <c r="ET402" s="165"/>
      <c r="EU402" s="166"/>
      <c r="EV402" s="209"/>
      <c r="EW402" s="211"/>
      <c r="EX402" s="211"/>
      <c r="EY402" s="211"/>
      <c r="EZ402" s="211"/>
      <c r="FA402" s="211"/>
      <c r="FD402" s="165"/>
      <c r="FE402" s="165"/>
      <c r="FF402" s="166"/>
      <c r="FG402" s="209"/>
      <c r="FH402" s="211"/>
      <c r="FI402" s="211"/>
      <c r="FJ402" s="211"/>
      <c r="FK402" s="211"/>
      <c r="FL402" s="211"/>
    </row>
    <row r="403" spans="9:168">
      <c r="I403" s="221">
        <f t="shared" si="205"/>
        <v>399</v>
      </c>
      <c r="J403" s="159">
        <f>'v-t_chart'!C400</f>
        <v>5</v>
      </c>
      <c r="K403" s="204">
        <f t="shared" ca="1" si="183"/>
        <v>14.645</v>
      </c>
      <c r="L403" s="205" t="b">
        <f>IF('Input&amp;Output'!$C$3=10,phase_chart!C400,IF('Input&amp;Output'!$C$3=21,phase_chart!G400,IF('Input&amp;Output'!$C$3=22,phase_chart!K400,IF('Input&amp;Output'!$C$3=31,phase_chart!O400,IF('Input&amp;Output'!$C$3=32,phase_chart!S400,"")))))</f>
        <v>0</v>
      </c>
      <c r="M403" s="206" t="b">
        <f>IF('Input&amp;Output'!$C$3=10,phase_chart!D400,IF('Input&amp;Output'!$C$3=21,phase_chart!H400,IF('Input&amp;Output'!$C$3=22,phase_chart!L400,IF('Input&amp;Output'!$C$3=31,phase_chart!P400,IF('Input&amp;Output'!$C$3=32,phase_chart!T400,"")))))</f>
        <v>0</v>
      </c>
      <c r="N403" s="205" t="b">
        <f>IF('Input&amp;Output'!$C$3=10,phase_chart!E400,IF('Input&amp;Output'!$C$3=21,phase_chart!I400,IF('Input&amp;Output'!$C$3=22,phase_chart!M400,IF('Input&amp;Output'!$C$3=31,phase_chart!Q400,IF('Input&amp;Output'!$C$3=32,phase_chart!U400,"")))))</f>
        <v>1</v>
      </c>
      <c r="P403" s="159">
        <f ca="1">IF(NOT($J403=0),IF($J403&lt;IF($P402=0,0,VLOOKUP(P402,tbL!$M$37:$Q$43,IF(L403=TRUE,2,4))),IF($J403&gt;=VLOOKUP(P402,tbL!$M$37:$Q$43,IF(L403=TRUE,3,5)),$P402,IF(AND(L402=TRUE,L403=TRUE),$P402,$P402-1)),IF(AND(L403=TRUE,J403=VLOOKUP(P402,tbL!$M$37:$Q$43,IF(L403=TRUE,2,4))),P402,IF($P402+1&gt;$C$12,$C$12,$P402+1))),0)</f>
        <v>1</v>
      </c>
      <c r="Q403" s="159">
        <f t="shared" ca="1" si="185"/>
        <v>1</v>
      </c>
      <c r="R403" s="207">
        <f t="shared" si="202"/>
        <v>0</v>
      </c>
      <c r="S403" s="208"/>
      <c r="T403" s="159">
        <f t="shared" si="203"/>
        <v>0</v>
      </c>
      <c r="U403" s="209" t="str">
        <f ca="1">IF(AND(T403=-1,N403=TRUE),"*",IF(AND(U402="*",N403=TRUE),"*",IF(AND(AND(L403=TRUE,U402="*"),J403&lt;VLOOKUP(V402+1,tbL!$M$38:$O$43,3)),"*","")))</f>
        <v/>
      </c>
      <c r="V403" s="204">
        <f t="shared" ca="1" si="186"/>
        <v>1</v>
      </c>
      <c r="Y403" s="159">
        <f t="shared" ca="1" si="187"/>
        <v>0</v>
      </c>
      <c r="Z403" s="159" t="str">
        <f t="shared" si="188"/>
        <v/>
      </c>
      <c r="AA403" s="159">
        <f t="shared" ca="1" si="177"/>
        <v>1</v>
      </c>
      <c r="AC403" s="161" t="str">
        <f t="shared" ca="1" si="189"/>
        <v/>
      </c>
      <c r="AD403" s="161">
        <f t="shared" ca="1" si="190"/>
        <v>1</v>
      </c>
      <c r="AE403" s="161" t="str">
        <f t="shared" ca="1" si="179"/>
        <v/>
      </c>
      <c r="AF403" s="161">
        <f t="shared" ca="1" si="191"/>
        <v>1</v>
      </c>
      <c r="AG403" s="161" t="str">
        <f t="shared" ca="1" si="192"/>
        <v/>
      </c>
      <c r="AH403" s="161">
        <f t="shared" ca="1" si="193"/>
        <v>1</v>
      </c>
      <c r="AI403" s="161" t="str">
        <f t="shared" ca="1" si="194"/>
        <v/>
      </c>
      <c r="AJ403" s="161">
        <f t="shared" ca="1" si="195"/>
        <v>1</v>
      </c>
      <c r="AL403" s="161" t="str">
        <f t="shared" ca="1" si="196"/>
        <v/>
      </c>
      <c r="AM403" s="161">
        <f t="shared" ca="1" si="207"/>
        <v>1</v>
      </c>
      <c r="AN403" s="161" t="str">
        <f t="shared" ca="1" si="197"/>
        <v/>
      </c>
      <c r="AO403" s="161">
        <f t="shared" ca="1" si="206"/>
        <v>1</v>
      </c>
      <c r="AP403" s="161" t="str">
        <f t="shared" ca="1" si="198"/>
        <v/>
      </c>
      <c r="AQ403" s="161">
        <f t="shared" ca="1" si="204"/>
        <v>1</v>
      </c>
      <c r="AR403" s="161" t="str">
        <f t="shared" ca="1" si="199"/>
        <v/>
      </c>
      <c r="AS403" s="161">
        <f t="shared" ca="1" si="200"/>
        <v>1</v>
      </c>
      <c r="AT403" s="159">
        <f t="shared" ca="1" si="178"/>
        <v>-1</v>
      </c>
      <c r="AU403" s="210">
        <f t="shared" ca="1" si="184"/>
        <v>14</v>
      </c>
      <c r="AV403" s="209"/>
      <c r="AW403" s="204">
        <f t="shared" si="201"/>
        <v>2812.9166666666674</v>
      </c>
      <c r="AX403" s="159"/>
      <c r="AZ403" s="159"/>
      <c r="BM403" s="207"/>
      <c r="BN403" s="212"/>
      <c r="BP403" s="209"/>
      <c r="BQ403" s="211"/>
      <c r="BR403" s="211"/>
      <c r="BS403" s="211"/>
      <c r="BT403" s="211"/>
      <c r="BU403" s="211"/>
      <c r="BV403" s="211"/>
      <c r="BW403" s="211"/>
      <c r="BX403" s="211"/>
      <c r="BY403" s="211"/>
      <c r="BZ403" s="211"/>
      <c r="CA403" s="209"/>
      <c r="CB403" s="224"/>
      <c r="CC403" s="204"/>
      <c r="CD403" s="204"/>
      <c r="CE403" s="204"/>
      <c r="CF403" s="211"/>
      <c r="CG403" s="211"/>
      <c r="CI403" s="209"/>
      <c r="CJ403" s="209">
        <f t="shared" si="180"/>
        <v>0</v>
      </c>
      <c r="CM403" s="159">
        <f t="shared" si="208"/>
        <v>199.5</v>
      </c>
      <c r="CN403" s="209">
        <f t="shared" si="182"/>
        <v>0</v>
      </c>
      <c r="CO403" s="209">
        <f t="shared" si="181"/>
        <v>0</v>
      </c>
      <c r="CP403" s="209">
        <f t="shared" si="181"/>
        <v>0</v>
      </c>
      <c r="EH403" s="165"/>
      <c r="EI403" s="165"/>
      <c r="EJ403" s="166"/>
      <c r="EK403" s="209"/>
      <c r="EL403" s="211"/>
      <c r="EM403" s="211"/>
      <c r="EN403" s="211"/>
      <c r="EO403" s="211"/>
      <c r="EP403" s="211"/>
      <c r="ES403" s="165"/>
      <c r="ET403" s="165"/>
      <c r="EU403" s="166"/>
      <c r="EV403" s="209"/>
      <c r="EW403" s="211"/>
      <c r="EX403" s="211"/>
      <c r="EY403" s="211"/>
      <c r="EZ403" s="211"/>
      <c r="FA403" s="211"/>
      <c r="FD403" s="165"/>
      <c r="FE403" s="165"/>
      <c r="FF403" s="166"/>
      <c r="FG403" s="209"/>
      <c r="FH403" s="211"/>
      <c r="FI403" s="211"/>
      <c r="FJ403" s="211"/>
      <c r="FK403" s="211"/>
      <c r="FL403" s="211"/>
    </row>
    <row r="404" spans="9:168">
      <c r="I404" s="221">
        <f t="shared" si="205"/>
        <v>400</v>
      </c>
      <c r="J404" s="159">
        <f>'v-t_chart'!C401</f>
        <v>2.2000000000000002</v>
      </c>
      <c r="K404" s="204">
        <f t="shared" ca="1" si="183"/>
        <v>6.4438000000000004</v>
      </c>
      <c r="L404" s="205" t="b">
        <f>IF('Input&amp;Output'!$C$3=10,phase_chart!C401,IF('Input&amp;Output'!$C$3=21,phase_chart!G401,IF('Input&amp;Output'!$C$3=22,phase_chart!K401,IF('Input&amp;Output'!$C$3=31,phase_chart!O401,IF('Input&amp;Output'!$C$3=32,phase_chart!S401,"")))))</f>
        <v>0</v>
      </c>
      <c r="M404" s="206" t="b">
        <f>IF('Input&amp;Output'!$C$3=10,phase_chart!D401,IF('Input&amp;Output'!$C$3=21,phase_chart!H401,IF('Input&amp;Output'!$C$3=22,phase_chart!L401,IF('Input&amp;Output'!$C$3=31,phase_chart!P401,IF('Input&amp;Output'!$C$3=32,phase_chart!T401,"")))))</f>
        <v>0</v>
      </c>
      <c r="N404" s="205" t="b">
        <f>IF('Input&amp;Output'!$C$3=10,phase_chart!E401,IF('Input&amp;Output'!$C$3=21,phase_chart!I401,IF('Input&amp;Output'!$C$3=22,phase_chart!M401,IF('Input&amp;Output'!$C$3=31,phase_chart!Q401,IF('Input&amp;Output'!$C$3=32,phase_chart!U401,"")))))</f>
        <v>1</v>
      </c>
      <c r="P404" s="159">
        <f ca="1">IF(NOT($J404=0),IF($J404&lt;IF($P403=0,0,VLOOKUP(P403,tbL!$M$37:$Q$43,IF(L404=TRUE,2,4))),IF($J404&gt;=VLOOKUP(P403,tbL!$M$37:$Q$43,IF(L404=TRUE,3,5)),$P403,IF(AND(L403=TRUE,L404=TRUE),$P403,$P403-1)),IF(AND(L404=TRUE,J404=VLOOKUP(P403,tbL!$M$37:$Q$43,IF(L404=TRUE,2,4))),P403,IF($P403+1&gt;$C$12,$C$12,$P403+1))),0)</f>
        <v>1</v>
      </c>
      <c r="Q404" s="159">
        <f t="shared" ca="1" si="185"/>
        <v>1</v>
      </c>
      <c r="R404" s="207">
        <f t="shared" si="202"/>
        <v>0</v>
      </c>
      <c r="S404" s="208"/>
      <c r="T404" s="159">
        <f t="shared" si="203"/>
        <v>0</v>
      </c>
      <c r="U404" s="209" t="str">
        <f ca="1">IF(AND(T404=-1,N404=TRUE),"*",IF(AND(U403="*",N404=TRUE),"*",IF(AND(AND(L404=TRUE,U403="*"),J404&lt;VLOOKUP(V403+1,tbL!$M$38:$O$43,3)),"*","")))</f>
        <v/>
      </c>
      <c r="V404" s="204">
        <f t="shared" ca="1" si="186"/>
        <v>1</v>
      </c>
      <c r="Y404" s="159">
        <f t="shared" ca="1" si="187"/>
        <v>0</v>
      </c>
      <c r="Z404" s="159" t="str">
        <f t="shared" si="188"/>
        <v/>
      </c>
      <c r="AA404" s="159">
        <f t="shared" ca="1" si="177"/>
        <v>1</v>
      </c>
      <c r="AC404" s="161" t="str">
        <f t="shared" ca="1" si="189"/>
        <v/>
      </c>
      <c r="AD404" s="161">
        <f t="shared" ca="1" si="190"/>
        <v>1</v>
      </c>
      <c r="AE404" s="161" t="str">
        <f t="shared" ca="1" si="179"/>
        <v/>
      </c>
      <c r="AF404" s="161">
        <f t="shared" ca="1" si="191"/>
        <v>1</v>
      </c>
      <c r="AG404" s="161" t="str">
        <f t="shared" ca="1" si="192"/>
        <v/>
      </c>
      <c r="AH404" s="161">
        <f t="shared" ca="1" si="193"/>
        <v>1</v>
      </c>
      <c r="AI404" s="161" t="str">
        <f t="shared" ca="1" si="194"/>
        <v/>
      </c>
      <c r="AJ404" s="161">
        <f t="shared" ca="1" si="195"/>
        <v>1</v>
      </c>
      <c r="AL404" s="161" t="str">
        <f t="shared" ca="1" si="196"/>
        <v/>
      </c>
      <c r="AM404" s="161">
        <f t="shared" ca="1" si="207"/>
        <v>1</v>
      </c>
      <c r="AN404" s="161" t="str">
        <f t="shared" ca="1" si="197"/>
        <v/>
      </c>
      <c r="AO404" s="161">
        <f t="shared" ca="1" si="206"/>
        <v>1</v>
      </c>
      <c r="AP404" s="161" t="str">
        <f t="shared" ca="1" si="198"/>
        <v/>
      </c>
      <c r="AQ404" s="161">
        <f t="shared" ca="1" si="204"/>
        <v>1</v>
      </c>
      <c r="AR404" s="161" t="str">
        <f t="shared" ca="1" si="199"/>
        <v/>
      </c>
      <c r="AS404" s="161">
        <f t="shared" ca="1" si="200"/>
        <v>1</v>
      </c>
      <c r="AT404" s="159">
        <f t="shared" ca="1" si="178"/>
        <v>-1</v>
      </c>
      <c r="AU404" s="210">
        <f t="shared" ca="1" si="184"/>
        <v>14</v>
      </c>
      <c r="AV404" s="209"/>
      <c r="AW404" s="204">
        <f t="shared" si="201"/>
        <v>2813.5277777777787</v>
      </c>
      <c r="AX404" s="159"/>
      <c r="AZ404" s="159"/>
      <c r="BM404" s="207"/>
      <c r="BN404" s="212"/>
      <c r="BP404" s="209"/>
      <c r="BQ404" s="211"/>
      <c r="BR404" s="211"/>
      <c r="BS404" s="211"/>
      <c r="BT404" s="211"/>
      <c r="BU404" s="211"/>
      <c r="BV404" s="211"/>
      <c r="BW404" s="211"/>
      <c r="BX404" s="211"/>
      <c r="BY404" s="211"/>
      <c r="BZ404" s="211"/>
      <c r="CA404" s="209"/>
      <c r="CB404" s="224"/>
      <c r="CC404" s="204"/>
      <c r="CD404" s="204"/>
      <c r="CE404" s="204"/>
      <c r="CF404" s="211"/>
      <c r="CG404" s="211"/>
      <c r="CI404" s="209"/>
      <c r="CJ404" s="209">
        <f t="shared" si="180"/>
        <v>0</v>
      </c>
      <c r="CM404" s="159">
        <f t="shared" si="208"/>
        <v>200</v>
      </c>
      <c r="CN404" s="209">
        <f t="shared" si="182"/>
        <v>0</v>
      </c>
      <c r="CO404" s="209">
        <f t="shared" si="181"/>
        <v>0</v>
      </c>
      <c r="CP404" s="209">
        <f t="shared" si="181"/>
        <v>0</v>
      </c>
      <c r="EH404" s="165"/>
      <c r="EI404" s="165"/>
      <c r="EJ404" s="166"/>
      <c r="EK404" s="209"/>
      <c r="EL404" s="211"/>
      <c r="EM404" s="211"/>
      <c r="EN404" s="211"/>
      <c r="EO404" s="211"/>
      <c r="EP404" s="211"/>
      <c r="ES404" s="165"/>
      <c r="ET404" s="165"/>
      <c r="EU404" s="166"/>
      <c r="EV404" s="209"/>
      <c r="EW404" s="211"/>
      <c r="EX404" s="211"/>
      <c r="EY404" s="211"/>
      <c r="EZ404" s="211"/>
      <c r="FA404" s="211"/>
      <c r="FD404" s="165"/>
      <c r="FE404" s="165"/>
      <c r="FF404" s="166"/>
      <c r="FG404" s="209"/>
      <c r="FH404" s="211"/>
      <c r="FI404" s="211"/>
      <c r="FJ404" s="211"/>
      <c r="FK404" s="211"/>
      <c r="FL404" s="211"/>
    </row>
    <row r="405" spans="9:168">
      <c r="I405" s="221">
        <f t="shared" si="205"/>
        <v>401</v>
      </c>
      <c r="J405" s="159">
        <f>'v-t_chart'!C402</f>
        <v>1</v>
      </c>
      <c r="K405" s="204">
        <f t="shared" ca="1" si="183"/>
        <v>2.9289999999999998</v>
      </c>
      <c r="L405" s="205" t="b">
        <f>IF('Input&amp;Output'!$C$3=10,phase_chart!C402,IF('Input&amp;Output'!$C$3=21,phase_chart!G402,IF('Input&amp;Output'!$C$3=22,phase_chart!K402,IF('Input&amp;Output'!$C$3=31,phase_chart!O402,IF('Input&amp;Output'!$C$3=32,phase_chart!S402,"")))))</f>
        <v>0</v>
      </c>
      <c r="M405" s="206" t="b">
        <f>IF('Input&amp;Output'!$C$3=10,phase_chart!D402,IF('Input&amp;Output'!$C$3=21,phase_chart!H402,IF('Input&amp;Output'!$C$3=22,phase_chart!L402,IF('Input&amp;Output'!$C$3=31,phase_chart!P402,IF('Input&amp;Output'!$C$3=32,phase_chart!T402,"")))))</f>
        <v>0</v>
      </c>
      <c r="N405" s="205" t="b">
        <f>IF('Input&amp;Output'!$C$3=10,phase_chart!E402,IF('Input&amp;Output'!$C$3=21,phase_chart!I402,IF('Input&amp;Output'!$C$3=22,phase_chart!M402,IF('Input&amp;Output'!$C$3=31,phase_chart!Q402,IF('Input&amp;Output'!$C$3=32,phase_chart!U402,"")))))</f>
        <v>1</v>
      </c>
      <c r="P405" s="159">
        <f ca="1">IF(NOT($J405=0),IF($J405&lt;IF($P404=0,0,VLOOKUP(P404,tbL!$M$37:$Q$43,IF(L405=TRUE,2,4))),IF($J405&gt;=VLOOKUP(P404,tbL!$M$37:$Q$43,IF(L405=TRUE,3,5)),$P404,IF(AND(L404=TRUE,L405=TRUE),$P404,$P404-1)),IF(AND(L405=TRUE,J405=VLOOKUP(P404,tbL!$M$37:$Q$43,IF(L405=TRUE,2,4))),P404,IF($P404+1&gt;$C$12,$C$12,$P404+1))),0)</f>
        <v>1</v>
      </c>
      <c r="Q405" s="159">
        <f t="shared" ca="1" si="185"/>
        <v>1</v>
      </c>
      <c r="R405" s="207">
        <f t="shared" si="202"/>
        <v>0</v>
      </c>
      <c r="S405" s="208"/>
      <c r="T405" s="159">
        <f t="shared" si="203"/>
        <v>0</v>
      </c>
      <c r="U405" s="209" t="str">
        <f ca="1">IF(AND(T405=-1,N405=TRUE),"*",IF(AND(U404="*",N405=TRUE),"*",IF(AND(AND(L405=TRUE,U404="*"),J405&lt;VLOOKUP(V404+1,tbL!$M$38:$O$43,3)),"*","")))</f>
        <v/>
      </c>
      <c r="V405" s="204">
        <f t="shared" ca="1" si="186"/>
        <v>1</v>
      </c>
      <c r="Y405" s="159">
        <f t="shared" ca="1" si="187"/>
        <v>0</v>
      </c>
      <c r="Z405" s="159" t="str">
        <f t="shared" si="188"/>
        <v/>
      </c>
      <c r="AA405" s="159">
        <f t="shared" ca="1" si="177"/>
        <v>1</v>
      </c>
      <c r="AC405" s="161" t="str">
        <f t="shared" ca="1" si="189"/>
        <v/>
      </c>
      <c r="AD405" s="161">
        <f t="shared" ca="1" si="190"/>
        <v>1</v>
      </c>
      <c r="AE405" s="161" t="str">
        <f t="shared" ca="1" si="179"/>
        <v/>
      </c>
      <c r="AF405" s="161">
        <f t="shared" ca="1" si="191"/>
        <v>1</v>
      </c>
      <c r="AG405" s="161" t="str">
        <f t="shared" ca="1" si="192"/>
        <v/>
      </c>
      <c r="AH405" s="161">
        <f t="shared" ca="1" si="193"/>
        <v>1</v>
      </c>
      <c r="AI405" s="161" t="str">
        <f t="shared" ca="1" si="194"/>
        <v/>
      </c>
      <c r="AJ405" s="161">
        <f t="shared" ca="1" si="195"/>
        <v>1</v>
      </c>
      <c r="AL405" s="161" t="str">
        <f t="shared" ca="1" si="196"/>
        <v/>
      </c>
      <c r="AM405" s="161">
        <f t="shared" ca="1" si="207"/>
        <v>1</v>
      </c>
      <c r="AN405" s="161" t="str">
        <f t="shared" ca="1" si="197"/>
        <v/>
      </c>
      <c r="AO405" s="161">
        <f t="shared" ca="1" si="206"/>
        <v>1</v>
      </c>
      <c r="AP405" s="161" t="str">
        <f t="shared" ca="1" si="198"/>
        <v/>
      </c>
      <c r="AQ405" s="161">
        <f t="shared" ca="1" si="204"/>
        <v>1</v>
      </c>
      <c r="AR405" s="161" t="str">
        <f t="shared" ca="1" si="199"/>
        <v/>
      </c>
      <c r="AS405" s="161">
        <f t="shared" ca="1" si="200"/>
        <v>1</v>
      </c>
      <c r="AT405" s="159">
        <f t="shared" ca="1" si="178"/>
        <v>-1</v>
      </c>
      <c r="AU405" s="210">
        <f t="shared" ca="1" si="184"/>
        <v>14</v>
      </c>
      <c r="AV405" s="209"/>
      <c r="AW405" s="204">
        <f t="shared" si="201"/>
        <v>2813.8055555555566</v>
      </c>
      <c r="AX405" s="159"/>
      <c r="AZ405" s="159"/>
      <c r="BM405" s="207"/>
      <c r="BN405" s="212"/>
      <c r="BP405" s="209"/>
      <c r="BQ405" s="211"/>
      <c r="BR405" s="211"/>
      <c r="BS405" s="211"/>
      <c r="BT405" s="211"/>
      <c r="BU405" s="211"/>
      <c r="BV405" s="211"/>
      <c r="BW405" s="211"/>
      <c r="BX405" s="211"/>
      <c r="BY405" s="211"/>
      <c r="BZ405" s="211"/>
      <c r="CA405" s="209"/>
      <c r="CB405" s="224"/>
      <c r="CC405" s="204"/>
      <c r="CD405" s="204"/>
      <c r="CE405" s="204"/>
      <c r="CF405" s="211"/>
      <c r="CG405" s="211"/>
      <c r="CI405" s="209"/>
      <c r="CJ405" s="209">
        <f t="shared" si="180"/>
        <v>0</v>
      </c>
      <c r="CM405" s="159">
        <f t="shared" si="208"/>
        <v>200.5</v>
      </c>
      <c r="CN405" s="209">
        <f t="shared" si="182"/>
        <v>0</v>
      </c>
      <c r="CO405" s="209">
        <f t="shared" si="181"/>
        <v>0</v>
      </c>
      <c r="CP405" s="209">
        <f t="shared" si="181"/>
        <v>0</v>
      </c>
      <c r="EH405" s="165"/>
      <c r="EI405" s="165"/>
      <c r="EJ405" s="166"/>
      <c r="EK405" s="209"/>
      <c r="EL405" s="211"/>
      <c r="EM405" s="211"/>
      <c r="EN405" s="211"/>
      <c r="EO405" s="211"/>
      <c r="EP405" s="211"/>
      <c r="ES405" s="165"/>
      <c r="ET405" s="165"/>
      <c r="EU405" s="166"/>
      <c r="EV405" s="209"/>
      <c r="EW405" s="211"/>
      <c r="EX405" s="211"/>
      <c r="EY405" s="211"/>
      <c r="EZ405" s="211"/>
      <c r="FA405" s="211"/>
      <c r="FD405" s="165"/>
      <c r="FE405" s="165"/>
      <c r="FF405" s="166"/>
      <c r="FG405" s="209"/>
      <c r="FH405" s="211"/>
      <c r="FI405" s="211"/>
      <c r="FJ405" s="211"/>
      <c r="FK405" s="211"/>
      <c r="FL405" s="211"/>
    </row>
    <row r="406" spans="9:168">
      <c r="I406" s="221">
        <f t="shared" si="205"/>
        <v>402</v>
      </c>
      <c r="J406" s="159">
        <f>'v-t_chart'!C403</f>
        <v>0</v>
      </c>
      <c r="K406" s="204">
        <f t="shared" si="183"/>
        <v>0</v>
      </c>
      <c r="L406" s="205" t="b">
        <f>IF('Input&amp;Output'!$C$3=10,phase_chart!C403,IF('Input&amp;Output'!$C$3=21,phase_chart!G403,IF('Input&amp;Output'!$C$3=22,phase_chart!K403,IF('Input&amp;Output'!$C$3=31,phase_chart!O403,IF('Input&amp;Output'!$C$3=32,phase_chart!S403,"")))))</f>
        <v>0</v>
      </c>
      <c r="M406" s="206" t="b">
        <f>IF('Input&amp;Output'!$C$3=10,phase_chart!D403,IF('Input&amp;Output'!$C$3=21,phase_chart!H403,IF('Input&amp;Output'!$C$3=22,phase_chart!L403,IF('Input&amp;Output'!$C$3=31,phase_chart!P403,IF('Input&amp;Output'!$C$3=32,phase_chart!T403,"")))))</f>
        <v>0</v>
      </c>
      <c r="N406" s="205" t="b">
        <f>IF('Input&amp;Output'!$C$3=10,phase_chart!E403,IF('Input&amp;Output'!$C$3=21,phase_chart!I403,IF('Input&amp;Output'!$C$3=22,phase_chart!M403,IF('Input&amp;Output'!$C$3=31,phase_chart!Q403,IF('Input&amp;Output'!$C$3=32,phase_chart!U403,"")))))</f>
        <v>0</v>
      </c>
      <c r="P406" s="159">
        <f>IF(NOT($J406=0),IF($J406&lt;IF($P405=0,0,VLOOKUP(P405,tbL!$M$37:$Q$43,IF(L406=TRUE,2,4))),IF($J406&gt;=VLOOKUP(P405,tbL!$M$37:$Q$43,IF(L406=TRUE,3,5)),$P405,IF(AND(L405=TRUE,L406=TRUE),$P405,$P405-1)),IF(AND(L406=TRUE,J406=VLOOKUP(P405,tbL!$M$37:$Q$43,IF(L406=TRUE,2,4))),P405,IF($P405+1&gt;$C$12,$C$12,$P405+1))),0)</f>
        <v>0</v>
      </c>
      <c r="Q406" s="159">
        <f t="shared" si="185"/>
        <v>0</v>
      </c>
      <c r="R406" s="207">
        <f t="shared" si="202"/>
        <v>0</v>
      </c>
      <c r="S406" s="208"/>
      <c r="T406" s="159">
        <f t="shared" si="203"/>
        <v>0</v>
      </c>
      <c r="U406" s="209" t="str">
        <f ca="1">IF(AND(T406=-1,N406=TRUE),"*",IF(AND(U405="*",N406=TRUE),"*",IF(AND(AND(L406=TRUE,U405="*"),J406&lt;VLOOKUP(V405+1,tbL!$M$38:$O$43,3)),"*","")))</f>
        <v/>
      </c>
      <c r="V406" s="204">
        <f t="shared" ca="1" si="186"/>
        <v>0</v>
      </c>
      <c r="Y406" s="159" t="str">
        <f t="shared" ca="1" si="187"/>
        <v/>
      </c>
      <c r="Z406" s="159" t="str">
        <f t="shared" si="188"/>
        <v/>
      </c>
      <c r="AA406" s="159">
        <f t="shared" ca="1" si="177"/>
        <v>0</v>
      </c>
      <c r="AC406" s="161" t="str">
        <f t="shared" ca="1" si="189"/>
        <v/>
      </c>
      <c r="AD406" s="161">
        <f t="shared" ca="1" si="190"/>
        <v>0</v>
      </c>
      <c r="AE406" s="161" t="str">
        <f t="shared" ca="1" si="179"/>
        <v/>
      </c>
      <c r="AF406" s="161">
        <f t="shared" ca="1" si="191"/>
        <v>0</v>
      </c>
      <c r="AG406" s="161" t="str">
        <f t="shared" ca="1" si="192"/>
        <v/>
      </c>
      <c r="AH406" s="161">
        <f t="shared" ca="1" si="193"/>
        <v>0</v>
      </c>
      <c r="AI406" s="161" t="str">
        <f t="shared" ca="1" si="194"/>
        <v/>
      </c>
      <c r="AJ406" s="161">
        <f t="shared" ca="1" si="195"/>
        <v>0</v>
      </c>
      <c r="AL406" s="161" t="str">
        <f t="shared" ca="1" si="196"/>
        <v/>
      </c>
      <c r="AM406" s="161">
        <f t="shared" ca="1" si="207"/>
        <v>0</v>
      </c>
      <c r="AN406" s="161" t="str">
        <f t="shared" ca="1" si="197"/>
        <v/>
      </c>
      <c r="AO406" s="161">
        <f t="shared" ca="1" si="206"/>
        <v>0</v>
      </c>
      <c r="AP406" s="161" t="str">
        <f t="shared" ca="1" si="198"/>
        <v/>
      </c>
      <c r="AQ406" s="161">
        <f t="shared" ca="1" si="204"/>
        <v>0</v>
      </c>
      <c r="AR406" s="161" t="str">
        <f t="shared" ca="1" si="199"/>
        <v/>
      </c>
      <c r="AS406" s="161">
        <f t="shared" ca="1" si="200"/>
        <v>0</v>
      </c>
      <c r="AT406" s="159" t="str">
        <f t="shared" ca="1" si="178"/>
        <v/>
      </c>
      <c r="AU406" s="210">
        <f t="shared" ca="1" si="184"/>
        <v>14</v>
      </c>
      <c r="AV406" s="209"/>
      <c r="AW406" s="204">
        <f t="shared" si="201"/>
        <v>2813.8055555555566</v>
      </c>
      <c r="AX406" s="159"/>
      <c r="AZ406" s="159"/>
      <c r="BM406" s="207"/>
      <c r="BN406" s="212"/>
      <c r="BP406" s="209"/>
      <c r="BQ406" s="211"/>
      <c r="BR406" s="211"/>
      <c r="BS406" s="211"/>
      <c r="BT406" s="211"/>
      <c r="BU406" s="211"/>
      <c r="BV406" s="211"/>
      <c r="BW406" s="211"/>
      <c r="BX406" s="211"/>
      <c r="BY406" s="211"/>
      <c r="BZ406" s="211"/>
      <c r="CA406" s="209"/>
      <c r="CB406" s="224"/>
      <c r="CC406" s="204"/>
      <c r="CD406" s="204"/>
      <c r="CE406" s="204"/>
      <c r="CF406" s="211"/>
      <c r="CG406" s="211"/>
      <c r="CI406" s="209"/>
      <c r="CJ406" s="209">
        <f t="shared" si="180"/>
        <v>0</v>
      </c>
      <c r="CM406" s="159">
        <f t="shared" si="208"/>
        <v>201</v>
      </c>
      <c r="CN406" s="209">
        <f t="shared" si="182"/>
        <v>0</v>
      </c>
      <c r="CO406" s="209">
        <f t="shared" si="181"/>
        <v>0</v>
      </c>
      <c r="CP406" s="209">
        <f t="shared" si="181"/>
        <v>0</v>
      </c>
      <c r="EH406" s="165"/>
      <c r="EI406" s="165"/>
      <c r="EJ406" s="166"/>
      <c r="EK406" s="209"/>
      <c r="EL406" s="211"/>
      <c r="EM406" s="211"/>
      <c r="EN406" s="211"/>
      <c r="EO406" s="211"/>
      <c r="EP406" s="211"/>
      <c r="ES406" s="165"/>
      <c r="ET406" s="165"/>
      <c r="EU406" s="166"/>
      <c r="EV406" s="209"/>
      <c r="EW406" s="211"/>
      <c r="EX406" s="211"/>
      <c r="EY406" s="211"/>
      <c r="EZ406" s="211"/>
      <c r="FA406" s="211"/>
      <c r="FD406" s="165"/>
      <c r="FE406" s="165"/>
      <c r="FF406" s="166"/>
      <c r="FG406" s="209"/>
      <c r="FH406" s="211"/>
      <c r="FI406" s="211"/>
      <c r="FJ406" s="211"/>
      <c r="FK406" s="211"/>
      <c r="FL406" s="211"/>
    </row>
    <row r="407" spans="9:168">
      <c r="I407" s="221">
        <f t="shared" si="205"/>
        <v>403</v>
      </c>
      <c r="J407" s="159">
        <f>'v-t_chart'!C404</f>
        <v>0</v>
      </c>
      <c r="K407" s="204">
        <f t="shared" si="183"/>
        <v>0</v>
      </c>
      <c r="L407" s="205" t="b">
        <f>IF('Input&amp;Output'!$C$3=10,phase_chart!C404,IF('Input&amp;Output'!$C$3=21,phase_chart!G404,IF('Input&amp;Output'!$C$3=22,phase_chart!K404,IF('Input&amp;Output'!$C$3=31,phase_chart!O404,IF('Input&amp;Output'!$C$3=32,phase_chart!S404,"")))))</f>
        <v>0</v>
      </c>
      <c r="M407" s="206" t="b">
        <f>IF('Input&amp;Output'!$C$3=10,phase_chart!D404,IF('Input&amp;Output'!$C$3=21,phase_chart!H404,IF('Input&amp;Output'!$C$3=22,phase_chart!L404,IF('Input&amp;Output'!$C$3=31,phase_chart!P404,IF('Input&amp;Output'!$C$3=32,phase_chart!T404,"")))))</f>
        <v>0</v>
      </c>
      <c r="N407" s="205" t="b">
        <f>IF('Input&amp;Output'!$C$3=10,phase_chart!E404,IF('Input&amp;Output'!$C$3=21,phase_chart!I404,IF('Input&amp;Output'!$C$3=22,phase_chart!M404,IF('Input&amp;Output'!$C$3=31,phase_chart!Q404,IF('Input&amp;Output'!$C$3=32,phase_chart!U404,"")))))</f>
        <v>0</v>
      </c>
      <c r="P407" s="159">
        <f>IF(NOT($J407=0),IF($J407&lt;IF($P406=0,0,VLOOKUP(P406,tbL!$M$37:$Q$43,IF(L407=TRUE,2,4))),IF($J407&gt;=VLOOKUP(P406,tbL!$M$37:$Q$43,IF(L407=TRUE,3,5)),$P406,IF(AND(L406=TRUE,L407=TRUE),$P406,$P406-1)),IF(AND(L407=TRUE,J407=VLOOKUP(P406,tbL!$M$37:$Q$43,IF(L407=TRUE,2,4))),P406,IF($P406+1&gt;$C$12,$C$12,$P406+1))),0)</f>
        <v>0</v>
      </c>
      <c r="Q407" s="159">
        <f t="shared" si="185"/>
        <v>0</v>
      </c>
      <c r="R407" s="207">
        <f t="shared" si="202"/>
        <v>0</v>
      </c>
      <c r="S407" s="208"/>
      <c r="T407" s="159">
        <f t="shared" si="203"/>
        <v>0</v>
      </c>
      <c r="U407" s="209" t="str">
        <f ca="1">IF(AND(T407=-1,N407=TRUE),"*",IF(AND(U406="*",N407=TRUE),"*",IF(AND(AND(L407=TRUE,U406="*"),J407&lt;VLOOKUP(V406+1,tbL!$M$38:$O$43,3)),"*","")))</f>
        <v/>
      </c>
      <c r="V407" s="204">
        <f t="shared" ca="1" si="186"/>
        <v>0</v>
      </c>
      <c r="Y407" s="159" t="str">
        <f t="shared" ca="1" si="187"/>
        <v/>
      </c>
      <c r="Z407" s="159">
        <f t="shared" si="188"/>
        <v>1</v>
      </c>
      <c r="AA407" s="159">
        <f t="shared" ca="1" si="177"/>
        <v>1</v>
      </c>
      <c r="AC407" s="161" t="str">
        <f t="shared" ca="1" si="189"/>
        <v/>
      </c>
      <c r="AD407" s="161">
        <f t="shared" ca="1" si="190"/>
        <v>1</v>
      </c>
      <c r="AE407" s="161" t="str">
        <f t="shared" ca="1" si="179"/>
        <v/>
      </c>
      <c r="AF407" s="161">
        <f t="shared" ca="1" si="191"/>
        <v>1</v>
      </c>
      <c r="AG407" s="161" t="str">
        <f t="shared" ca="1" si="192"/>
        <v/>
      </c>
      <c r="AH407" s="161">
        <f t="shared" ca="1" si="193"/>
        <v>1</v>
      </c>
      <c r="AI407" s="161" t="str">
        <f t="shared" ca="1" si="194"/>
        <v/>
      </c>
      <c r="AJ407" s="161">
        <f t="shared" ca="1" si="195"/>
        <v>1</v>
      </c>
      <c r="AL407" s="161" t="str">
        <f t="shared" ca="1" si="196"/>
        <v/>
      </c>
      <c r="AM407" s="161">
        <f t="shared" ca="1" si="207"/>
        <v>1</v>
      </c>
      <c r="AN407" s="161" t="str">
        <f t="shared" ca="1" si="197"/>
        <v/>
      </c>
      <c r="AO407" s="161">
        <f t="shared" ca="1" si="206"/>
        <v>1</v>
      </c>
      <c r="AP407" s="161" t="str">
        <f t="shared" ca="1" si="198"/>
        <v/>
      </c>
      <c r="AQ407" s="161">
        <f t="shared" ca="1" si="204"/>
        <v>1</v>
      </c>
      <c r="AR407" s="161" t="str">
        <f t="shared" ca="1" si="199"/>
        <v/>
      </c>
      <c r="AS407" s="161">
        <f t="shared" ca="1" si="200"/>
        <v>1</v>
      </c>
      <c r="AT407" s="159">
        <f t="shared" ca="1" si="178"/>
        <v>-1</v>
      </c>
      <c r="AU407" s="210">
        <f t="shared" ca="1" si="184"/>
        <v>14</v>
      </c>
      <c r="AV407" s="209"/>
      <c r="AW407" s="204">
        <f t="shared" si="201"/>
        <v>2813.8055555555566</v>
      </c>
      <c r="AX407" s="159"/>
      <c r="AZ407" s="159"/>
      <c r="BM407" s="207"/>
      <c r="BN407" s="212"/>
      <c r="BP407" s="209"/>
      <c r="BQ407" s="211"/>
      <c r="BR407" s="211"/>
      <c r="BS407" s="211"/>
      <c r="BT407" s="211"/>
      <c r="BU407" s="211"/>
      <c r="BV407" s="211"/>
      <c r="BW407" s="211"/>
      <c r="BX407" s="211"/>
      <c r="BY407" s="211"/>
      <c r="BZ407" s="211"/>
      <c r="CA407" s="209"/>
      <c r="CB407" s="224"/>
      <c r="CC407" s="204"/>
      <c r="CD407" s="204"/>
      <c r="CE407" s="204"/>
      <c r="CF407" s="211"/>
      <c r="CG407" s="211"/>
      <c r="CI407" s="209"/>
      <c r="CJ407" s="209">
        <f t="shared" si="180"/>
        <v>0</v>
      </c>
      <c r="CM407" s="159">
        <f t="shared" si="208"/>
        <v>201.5</v>
      </c>
      <c r="CN407" s="209">
        <f t="shared" si="182"/>
        <v>0</v>
      </c>
      <c r="CO407" s="209">
        <f t="shared" si="181"/>
        <v>0</v>
      </c>
      <c r="CP407" s="209">
        <f t="shared" si="181"/>
        <v>0</v>
      </c>
      <c r="EH407" s="165"/>
      <c r="EI407" s="165"/>
      <c r="EJ407" s="166"/>
      <c r="EK407" s="209"/>
      <c r="EL407" s="211"/>
      <c r="EM407" s="211"/>
      <c r="EN407" s="211"/>
      <c r="EO407" s="211"/>
      <c r="EP407" s="211"/>
      <c r="ES407" s="165"/>
      <c r="ET407" s="165"/>
      <c r="EU407" s="166"/>
      <c r="EV407" s="209"/>
      <c r="EW407" s="211"/>
      <c r="EX407" s="211"/>
      <c r="EY407" s="211"/>
      <c r="EZ407" s="211"/>
      <c r="FA407" s="211"/>
      <c r="FD407" s="165"/>
      <c r="FE407" s="165"/>
      <c r="FF407" s="166"/>
      <c r="FG407" s="209"/>
      <c r="FH407" s="211"/>
      <c r="FI407" s="211"/>
      <c r="FJ407" s="211"/>
      <c r="FK407" s="211"/>
      <c r="FL407" s="211"/>
    </row>
    <row r="408" spans="9:168">
      <c r="I408" s="221">
        <f t="shared" si="205"/>
        <v>404</v>
      </c>
      <c r="J408" s="159">
        <f>'v-t_chart'!C405</f>
        <v>0</v>
      </c>
      <c r="K408" s="204">
        <f t="shared" si="183"/>
        <v>0</v>
      </c>
      <c r="L408" s="205" t="b">
        <f>IF('Input&amp;Output'!$C$3=10,phase_chart!C405,IF('Input&amp;Output'!$C$3=21,phase_chart!G405,IF('Input&amp;Output'!$C$3=22,phase_chart!K405,IF('Input&amp;Output'!$C$3=31,phase_chart!O405,IF('Input&amp;Output'!$C$3=32,phase_chart!S405,"")))))</f>
        <v>0</v>
      </c>
      <c r="M408" s="206" t="b">
        <f>IF('Input&amp;Output'!$C$3=10,phase_chart!D405,IF('Input&amp;Output'!$C$3=21,phase_chart!H405,IF('Input&amp;Output'!$C$3=22,phase_chart!L405,IF('Input&amp;Output'!$C$3=31,phase_chart!P405,IF('Input&amp;Output'!$C$3=32,phase_chart!T405,"")))))</f>
        <v>0</v>
      </c>
      <c r="N408" s="205" t="b">
        <f>IF('Input&amp;Output'!$C$3=10,phase_chart!E405,IF('Input&amp;Output'!$C$3=21,phase_chart!I405,IF('Input&amp;Output'!$C$3=22,phase_chart!M405,IF('Input&amp;Output'!$C$3=31,phase_chart!Q405,IF('Input&amp;Output'!$C$3=32,phase_chart!U405,"")))))</f>
        <v>0</v>
      </c>
      <c r="P408" s="159">
        <f>IF(NOT($J408=0),IF($J408&lt;IF($P407=0,0,VLOOKUP(P407,tbL!$M$37:$Q$43,IF(L408=TRUE,2,4))),IF($J408&gt;=VLOOKUP(P407,tbL!$M$37:$Q$43,IF(L408=TRUE,3,5)),$P407,IF(AND(L407=TRUE,L408=TRUE),$P407,$P407-1)),IF(AND(L408=TRUE,J408=VLOOKUP(P407,tbL!$M$37:$Q$43,IF(L408=TRUE,2,4))),P407,IF($P407+1&gt;$C$12,$C$12,$P407+1))),0)</f>
        <v>0</v>
      </c>
      <c r="Q408" s="159">
        <f t="shared" si="185"/>
        <v>0</v>
      </c>
      <c r="R408" s="207">
        <f t="shared" si="202"/>
        <v>0</v>
      </c>
      <c r="S408" s="208"/>
      <c r="T408" s="159">
        <f t="shared" si="203"/>
        <v>0</v>
      </c>
      <c r="U408" s="209" t="str">
        <f ca="1">IF(AND(T408=-1,N408=TRUE),"*",IF(AND(U407="*",N408=TRUE),"*",IF(AND(AND(L408=TRUE,U407="*"),J408&lt;VLOOKUP(V407+1,tbL!$M$38:$O$43,3)),"*","")))</f>
        <v/>
      </c>
      <c r="V408" s="204">
        <f t="shared" ca="1" si="186"/>
        <v>0</v>
      </c>
      <c r="Y408" s="159" t="str">
        <f t="shared" ca="1" si="187"/>
        <v/>
      </c>
      <c r="Z408" s="159">
        <f t="shared" si="188"/>
        <v>1</v>
      </c>
      <c r="AA408" s="159">
        <f t="shared" ca="1" si="177"/>
        <v>1</v>
      </c>
      <c r="AC408" s="161" t="str">
        <f t="shared" ca="1" si="189"/>
        <v/>
      </c>
      <c r="AD408" s="161">
        <f t="shared" ca="1" si="190"/>
        <v>1</v>
      </c>
      <c r="AE408" s="161" t="str">
        <f t="shared" ca="1" si="179"/>
        <v/>
      </c>
      <c r="AF408" s="161">
        <f t="shared" ca="1" si="191"/>
        <v>1</v>
      </c>
      <c r="AG408" s="161" t="str">
        <f t="shared" ca="1" si="192"/>
        <v/>
      </c>
      <c r="AH408" s="161">
        <f t="shared" ca="1" si="193"/>
        <v>1</v>
      </c>
      <c r="AI408" s="161" t="str">
        <f t="shared" ca="1" si="194"/>
        <v/>
      </c>
      <c r="AJ408" s="161">
        <f t="shared" ca="1" si="195"/>
        <v>1</v>
      </c>
      <c r="AL408" s="161" t="str">
        <f t="shared" ca="1" si="196"/>
        <v/>
      </c>
      <c r="AM408" s="161">
        <f t="shared" ca="1" si="207"/>
        <v>1</v>
      </c>
      <c r="AN408" s="161" t="str">
        <f t="shared" ca="1" si="197"/>
        <v/>
      </c>
      <c r="AO408" s="161">
        <f t="shared" ca="1" si="206"/>
        <v>1</v>
      </c>
      <c r="AP408" s="161" t="str">
        <f t="shared" ca="1" si="198"/>
        <v/>
      </c>
      <c r="AQ408" s="161">
        <f t="shared" ca="1" si="204"/>
        <v>1</v>
      </c>
      <c r="AR408" s="161" t="str">
        <f t="shared" ca="1" si="199"/>
        <v/>
      </c>
      <c r="AS408" s="161">
        <f t="shared" ca="1" si="200"/>
        <v>1</v>
      </c>
      <c r="AT408" s="159">
        <f t="shared" ca="1" si="178"/>
        <v>-1</v>
      </c>
      <c r="AU408" s="210">
        <f t="shared" ca="1" si="184"/>
        <v>14</v>
      </c>
      <c r="AV408" s="209"/>
      <c r="AW408" s="204">
        <f t="shared" si="201"/>
        <v>2813.8055555555566</v>
      </c>
      <c r="AX408" s="159"/>
      <c r="AZ408" s="159"/>
      <c r="BM408" s="207"/>
      <c r="BN408" s="212"/>
      <c r="BP408" s="209"/>
      <c r="BQ408" s="211"/>
      <c r="BR408" s="211"/>
      <c r="BS408" s="211"/>
      <c r="BT408" s="211"/>
      <c r="BU408" s="211"/>
      <c r="BV408" s="211"/>
      <c r="BW408" s="211"/>
      <c r="BX408" s="211"/>
      <c r="BY408" s="211"/>
      <c r="BZ408" s="211"/>
      <c r="CA408" s="209"/>
      <c r="CB408" s="224"/>
      <c r="CC408" s="204"/>
      <c r="CD408" s="204"/>
      <c r="CE408" s="204"/>
      <c r="CF408" s="211"/>
      <c r="CG408" s="211"/>
      <c r="CI408" s="209"/>
      <c r="CJ408" s="209">
        <f t="shared" si="180"/>
        <v>0</v>
      </c>
      <c r="CM408" s="159">
        <f t="shared" si="208"/>
        <v>202</v>
      </c>
      <c r="CN408" s="209">
        <f t="shared" si="182"/>
        <v>0</v>
      </c>
      <c r="CO408" s="209">
        <f t="shared" si="181"/>
        <v>0</v>
      </c>
      <c r="CP408" s="209">
        <f t="shared" si="181"/>
        <v>0</v>
      </c>
      <c r="EH408" s="165"/>
      <c r="EI408" s="165"/>
      <c r="EJ408" s="166"/>
      <c r="EK408" s="209"/>
      <c r="EL408" s="211"/>
      <c r="EM408" s="211"/>
      <c r="EN408" s="211"/>
      <c r="EO408" s="211"/>
      <c r="EP408" s="211"/>
      <c r="ES408" s="165"/>
      <c r="ET408" s="165"/>
      <c r="EU408" s="166"/>
      <c r="EV408" s="209"/>
      <c r="EW408" s="211"/>
      <c r="EX408" s="211"/>
      <c r="EY408" s="211"/>
      <c r="EZ408" s="211"/>
      <c r="FA408" s="211"/>
      <c r="FD408" s="165"/>
      <c r="FE408" s="165"/>
      <c r="FF408" s="166"/>
      <c r="FG408" s="209"/>
      <c r="FH408" s="211"/>
      <c r="FI408" s="211"/>
      <c r="FJ408" s="211"/>
      <c r="FK408" s="211"/>
      <c r="FL408" s="211"/>
    </row>
    <row r="409" spans="9:168">
      <c r="I409" s="221">
        <f t="shared" si="205"/>
        <v>405</v>
      </c>
      <c r="J409" s="159">
        <f>'v-t_chart'!C406</f>
        <v>0</v>
      </c>
      <c r="K409" s="204">
        <f t="shared" si="183"/>
        <v>0</v>
      </c>
      <c r="L409" s="205" t="b">
        <f>IF('Input&amp;Output'!$C$3=10,phase_chart!C406,IF('Input&amp;Output'!$C$3=21,phase_chart!G406,IF('Input&amp;Output'!$C$3=22,phase_chart!K406,IF('Input&amp;Output'!$C$3=31,phase_chart!O406,IF('Input&amp;Output'!$C$3=32,phase_chart!S406,"")))))</f>
        <v>0</v>
      </c>
      <c r="M409" s="206" t="b">
        <f>IF('Input&amp;Output'!$C$3=10,phase_chart!D406,IF('Input&amp;Output'!$C$3=21,phase_chart!H406,IF('Input&amp;Output'!$C$3=22,phase_chart!L406,IF('Input&amp;Output'!$C$3=31,phase_chart!P406,IF('Input&amp;Output'!$C$3=32,phase_chart!T406,"")))))</f>
        <v>0</v>
      </c>
      <c r="N409" s="205" t="b">
        <f>IF('Input&amp;Output'!$C$3=10,phase_chart!E406,IF('Input&amp;Output'!$C$3=21,phase_chart!I406,IF('Input&amp;Output'!$C$3=22,phase_chart!M406,IF('Input&amp;Output'!$C$3=31,phase_chart!Q406,IF('Input&amp;Output'!$C$3=32,phase_chart!U406,"")))))</f>
        <v>0</v>
      </c>
      <c r="P409" s="159">
        <f>IF(NOT($J409=0),IF($J409&lt;IF($P408=0,0,VLOOKUP(P408,tbL!$M$37:$Q$43,IF(L409=TRUE,2,4))),IF($J409&gt;=VLOOKUP(P408,tbL!$M$37:$Q$43,IF(L409=TRUE,3,5)),$P408,IF(AND(L408=TRUE,L409=TRUE),$P408,$P408-1)),IF(AND(L409=TRUE,J409=VLOOKUP(P408,tbL!$M$37:$Q$43,IF(L409=TRUE,2,4))),P408,IF($P408+1&gt;$C$12,$C$12,$P408+1))),0)</f>
        <v>0</v>
      </c>
      <c r="Q409" s="159">
        <f t="shared" si="185"/>
        <v>0</v>
      </c>
      <c r="R409" s="207">
        <f t="shared" si="202"/>
        <v>0</v>
      </c>
      <c r="S409" s="208"/>
      <c r="T409" s="159">
        <f t="shared" si="203"/>
        <v>0</v>
      </c>
      <c r="U409" s="209" t="str">
        <f ca="1">IF(AND(T409=-1,N409=TRUE),"*",IF(AND(U408="*",N409=TRUE),"*",IF(AND(AND(L409=TRUE,U408="*"),J409&lt;VLOOKUP(V408+1,tbL!$M$38:$O$43,3)),"*","")))</f>
        <v/>
      </c>
      <c r="V409" s="204">
        <f t="shared" ca="1" si="186"/>
        <v>0</v>
      </c>
      <c r="Y409" s="159" t="str">
        <f t="shared" ca="1" si="187"/>
        <v/>
      </c>
      <c r="Z409" s="159">
        <f t="shared" si="188"/>
        <v>1</v>
      </c>
      <c r="AA409" s="159">
        <f t="shared" ca="1" si="177"/>
        <v>1</v>
      </c>
      <c r="AC409" s="161" t="str">
        <f t="shared" ca="1" si="189"/>
        <v/>
      </c>
      <c r="AD409" s="161">
        <f t="shared" ca="1" si="190"/>
        <v>1</v>
      </c>
      <c r="AE409" s="161" t="str">
        <f t="shared" ca="1" si="179"/>
        <v/>
      </c>
      <c r="AF409" s="161">
        <f t="shared" ca="1" si="191"/>
        <v>1</v>
      </c>
      <c r="AG409" s="161" t="str">
        <f t="shared" ca="1" si="192"/>
        <v/>
      </c>
      <c r="AH409" s="161">
        <f t="shared" ca="1" si="193"/>
        <v>1</v>
      </c>
      <c r="AI409" s="161" t="str">
        <f t="shared" ca="1" si="194"/>
        <v/>
      </c>
      <c r="AJ409" s="161">
        <f t="shared" ca="1" si="195"/>
        <v>1</v>
      </c>
      <c r="AL409" s="161" t="str">
        <f t="shared" ca="1" si="196"/>
        <v/>
      </c>
      <c r="AM409" s="161">
        <f t="shared" ca="1" si="207"/>
        <v>1</v>
      </c>
      <c r="AN409" s="161" t="str">
        <f t="shared" ca="1" si="197"/>
        <v/>
      </c>
      <c r="AO409" s="161">
        <f t="shared" ca="1" si="206"/>
        <v>1</v>
      </c>
      <c r="AP409" s="161" t="str">
        <f t="shared" ca="1" si="198"/>
        <v/>
      </c>
      <c r="AQ409" s="161">
        <f t="shared" ca="1" si="204"/>
        <v>1</v>
      </c>
      <c r="AR409" s="161" t="str">
        <f t="shared" ca="1" si="199"/>
        <v/>
      </c>
      <c r="AS409" s="161">
        <f t="shared" ca="1" si="200"/>
        <v>1</v>
      </c>
      <c r="AT409" s="159">
        <f t="shared" ca="1" si="178"/>
        <v>-1</v>
      </c>
      <c r="AU409" s="210">
        <f t="shared" ca="1" si="184"/>
        <v>14</v>
      </c>
      <c r="AV409" s="209"/>
      <c r="AW409" s="204">
        <f t="shared" si="201"/>
        <v>2813.8055555555566</v>
      </c>
      <c r="AX409" s="159"/>
      <c r="AZ409" s="159"/>
      <c r="BM409" s="207"/>
      <c r="BN409" s="212"/>
      <c r="BP409" s="209"/>
      <c r="BQ409" s="211"/>
      <c r="BR409" s="211"/>
      <c r="BS409" s="211"/>
      <c r="BT409" s="211"/>
      <c r="BU409" s="211"/>
      <c r="BV409" s="211"/>
      <c r="BW409" s="211"/>
      <c r="BX409" s="211"/>
      <c r="BY409" s="211"/>
      <c r="BZ409" s="211"/>
      <c r="CA409" s="209"/>
      <c r="CB409" s="224"/>
      <c r="CC409" s="204"/>
      <c r="CD409" s="204"/>
      <c r="CE409" s="204"/>
      <c r="CF409" s="211"/>
      <c r="CG409" s="211"/>
      <c r="CI409" s="209"/>
      <c r="CJ409" s="209">
        <f t="shared" si="180"/>
        <v>0</v>
      </c>
      <c r="CM409" s="159">
        <f t="shared" si="208"/>
        <v>202.5</v>
      </c>
      <c r="CN409" s="209">
        <f t="shared" si="182"/>
        <v>0</v>
      </c>
      <c r="CO409" s="209">
        <f t="shared" si="181"/>
        <v>0</v>
      </c>
      <c r="CP409" s="209">
        <f t="shared" si="181"/>
        <v>0</v>
      </c>
      <c r="EH409" s="165"/>
      <c r="EI409" s="165"/>
      <c r="EJ409" s="166"/>
      <c r="EK409" s="209"/>
      <c r="EL409" s="211"/>
      <c r="EM409" s="211"/>
      <c r="EN409" s="211"/>
      <c r="EO409" s="211"/>
      <c r="EP409" s="211"/>
      <c r="ES409" s="165"/>
      <c r="ET409" s="165"/>
      <c r="EU409" s="166"/>
      <c r="EV409" s="209"/>
      <c r="EW409" s="211"/>
      <c r="EX409" s="211"/>
      <c r="EY409" s="211"/>
      <c r="EZ409" s="211"/>
      <c r="FA409" s="211"/>
      <c r="FD409" s="165"/>
      <c r="FE409" s="165"/>
      <c r="FF409" s="166"/>
      <c r="FG409" s="209"/>
      <c r="FH409" s="211"/>
      <c r="FI409" s="211"/>
      <c r="FJ409" s="211"/>
      <c r="FK409" s="211"/>
      <c r="FL409" s="211"/>
    </row>
    <row r="410" spans="9:168">
      <c r="I410" s="221">
        <f t="shared" si="205"/>
        <v>406</v>
      </c>
      <c r="J410" s="159">
        <f>'v-t_chart'!C407</f>
        <v>0</v>
      </c>
      <c r="K410" s="204">
        <f t="shared" si="183"/>
        <v>0</v>
      </c>
      <c r="L410" s="205" t="b">
        <f>IF('Input&amp;Output'!$C$3=10,phase_chart!C407,IF('Input&amp;Output'!$C$3=21,phase_chart!G407,IF('Input&amp;Output'!$C$3=22,phase_chart!K407,IF('Input&amp;Output'!$C$3=31,phase_chart!O407,IF('Input&amp;Output'!$C$3=32,phase_chart!S407,"")))))</f>
        <v>0</v>
      </c>
      <c r="M410" s="206" t="b">
        <f>IF('Input&amp;Output'!$C$3=10,phase_chart!D407,IF('Input&amp;Output'!$C$3=21,phase_chart!H407,IF('Input&amp;Output'!$C$3=22,phase_chart!L407,IF('Input&amp;Output'!$C$3=31,phase_chart!P407,IF('Input&amp;Output'!$C$3=32,phase_chart!T407,"")))))</f>
        <v>0</v>
      </c>
      <c r="N410" s="205" t="b">
        <f>IF('Input&amp;Output'!$C$3=10,phase_chart!E407,IF('Input&amp;Output'!$C$3=21,phase_chart!I407,IF('Input&amp;Output'!$C$3=22,phase_chart!M407,IF('Input&amp;Output'!$C$3=31,phase_chart!Q407,IF('Input&amp;Output'!$C$3=32,phase_chart!U407,"")))))</f>
        <v>0</v>
      </c>
      <c r="P410" s="159">
        <f>IF(NOT($J410=0),IF($J410&lt;IF($P409=0,0,VLOOKUP(P409,tbL!$M$37:$Q$43,IF(L410=TRUE,2,4))),IF($J410&gt;=VLOOKUP(P409,tbL!$M$37:$Q$43,IF(L410=TRUE,3,5)),$P409,IF(AND(L409=TRUE,L410=TRUE),$P409,$P409-1)),IF(AND(L410=TRUE,J410=VLOOKUP(P409,tbL!$M$37:$Q$43,IF(L410=TRUE,2,4))),P409,IF($P409+1&gt;$C$12,$C$12,$P409+1))),0)</f>
        <v>0</v>
      </c>
      <c r="Q410" s="159">
        <f t="shared" si="185"/>
        <v>0</v>
      </c>
      <c r="R410" s="207">
        <f t="shared" si="202"/>
        <v>0</v>
      </c>
      <c r="S410" s="208"/>
      <c r="T410" s="159">
        <f t="shared" si="203"/>
        <v>0</v>
      </c>
      <c r="U410" s="209" t="str">
        <f ca="1">IF(AND(T410=-1,N410=TRUE),"*",IF(AND(U409="*",N410=TRUE),"*",IF(AND(AND(L410=TRUE,U409="*"),J410&lt;VLOOKUP(V409+1,tbL!$M$38:$O$43,3)),"*","")))</f>
        <v/>
      </c>
      <c r="V410" s="204">
        <f t="shared" ca="1" si="186"/>
        <v>0</v>
      </c>
      <c r="Y410" s="159" t="str">
        <f t="shared" ca="1" si="187"/>
        <v/>
      </c>
      <c r="Z410" s="159">
        <f t="shared" si="188"/>
        <v>1</v>
      </c>
      <c r="AA410" s="159">
        <f t="shared" ref="AA410:AA473" ca="1" si="209">IF(IF(AND(AT410=-1,Z410=1),1,IF(Y410=0,AA409,V410))=0,0,IF((IF(AND(AT410=-1,Z410=1),1,IF(Y410=0,AA409,V410))-AA409)&gt;=2,-(-AA409-1),IF(IF(AND(AT410=-1,Z410=1),1,IF(Y410=0,AA409,V410))-AA409&lt;=-2,(AA409-1),IF(AND(AT410=-1,Z410=1),1,IF(Y410=0,V410,V410)))))</f>
        <v>1</v>
      </c>
      <c r="AC410" s="161" t="str">
        <f t="shared" ca="1" si="189"/>
        <v/>
      </c>
      <c r="AD410" s="161">
        <f t="shared" ca="1" si="190"/>
        <v>1</v>
      </c>
      <c r="AE410" s="161" t="str">
        <f t="shared" ca="1" si="179"/>
        <v/>
      </c>
      <c r="AF410" s="161">
        <f t="shared" ca="1" si="191"/>
        <v>1</v>
      </c>
      <c r="AG410" s="161" t="str">
        <f t="shared" ca="1" si="192"/>
        <v/>
      </c>
      <c r="AH410" s="161">
        <f t="shared" ca="1" si="193"/>
        <v>1</v>
      </c>
      <c r="AI410" s="161" t="str">
        <f t="shared" ca="1" si="194"/>
        <v/>
      </c>
      <c r="AJ410" s="161">
        <f t="shared" ca="1" si="195"/>
        <v>1</v>
      </c>
      <c r="AL410" s="161" t="str">
        <f t="shared" ca="1" si="196"/>
        <v/>
      </c>
      <c r="AM410" s="161">
        <f t="shared" ca="1" si="207"/>
        <v>1</v>
      </c>
      <c r="AN410" s="161" t="str">
        <f t="shared" ca="1" si="197"/>
        <v/>
      </c>
      <c r="AO410" s="161">
        <f t="shared" ca="1" si="206"/>
        <v>1</v>
      </c>
      <c r="AP410" s="161" t="str">
        <f t="shared" ca="1" si="198"/>
        <v/>
      </c>
      <c r="AQ410" s="161">
        <f t="shared" ca="1" si="204"/>
        <v>1</v>
      </c>
      <c r="AR410" s="161" t="str">
        <f t="shared" ca="1" si="199"/>
        <v/>
      </c>
      <c r="AS410" s="161">
        <f t="shared" ca="1" si="200"/>
        <v>1</v>
      </c>
      <c r="AT410" s="159">
        <f t="shared" ref="AT410:AT473" ca="1" si="210">IF(OR(Z410=1,Y410=0),-1,"")</f>
        <v>-1</v>
      </c>
      <c r="AU410" s="210">
        <f t="shared" ca="1" si="184"/>
        <v>14</v>
      </c>
      <c r="AV410" s="209"/>
      <c r="AW410" s="204">
        <f t="shared" si="201"/>
        <v>2813.8055555555566</v>
      </c>
      <c r="AX410" s="159"/>
      <c r="AZ410" s="159"/>
      <c r="BM410" s="207"/>
      <c r="BN410" s="212"/>
      <c r="BP410" s="209"/>
      <c r="BQ410" s="211"/>
      <c r="BR410" s="211"/>
      <c r="BS410" s="211"/>
      <c r="BT410" s="211"/>
      <c r="BU410" s="211"/>
      <c r="BV410" s="211"/>
      <c r="BW410" s="211"/>
      <c r="BX410" s="211"/>
      <c r="BY410" s="211"/>
      <c r="BZ410" s="211"/>
      <c r="CA410" s="209"/>
      <c r="CB410" s="224"/>
      <c r="CC410" s="204"/>
      <c r="CD410" s="204"/>
      <c r="CE410" s="204"/>
      <c r="CF410" s="211"/>
      <c r="CG410" s="211"/>
      <c r="CI410" s="209"/>
      <c r="CJ410" s="209">
        <f t="shared" si="180"/>
        <v>0</v>
      </c>
      <c r="CM410" s="159">
        <f t="shared" si="208"/>
        <v>203</v>
      </c>
      <c r="CN410" s="209">
        <f t="shared" si="182"/>
        <v>0</v>
      </c>
      <c r="CO410" s="209">
        <f t="shared" si="181"/>
        <v>0</v>
      </c>
      <c r="CP410" s="209">
        <f t="shared" si="181"/>
        <v>0</v>
      </c>
      <c r="EH410" s="165"/>
      <c r="EI410" s="165"/>
      <c r="EJ410" s="166"/>
      <c r="EK410" s="209"/>
      <c r="EL410" s="211"/>
      <c r="EM410" s="211"/>
      <c r="EN410" s="211"/>
      <c r="EO410" s="211"/>
      <c r="EP410" s="211"/>
      <c r="ES410" s="165"/>
      <c r="ET410" s="165"/>
      <c r="EU410" s="166"/>
      <c r="EV410" s="209"/>
      <c r="EW410" s="211"/>
      <c r="EX410" s="211"/>
      <c r="EY410" s="211"/>
      <c r="EZ410" s="211"/>
      <c r="FA410" s="211"/>
      <c r="FD410" s="165"/>
      <c r="FE410" s="165"/>
      <c r="FF410" s="166"/>
      <c r="FG410" s="209"/>
      <c r="FH410" s="211"/>
      <c r="FI410" s="211"/>
      <c r="FJ410" s="211"/>
      <c r="FK410" s="211"/>
      <c r="FL410" s="211"/>
    </row>
    <row r="411" spans="9:168">
      <c r="I411" s="221">
        <f t="shared" si="205"/>
        <v>407</v>
      </c>
      <c r="J411" s="159">
        <f>'v-t_chart'!C408</f>
        <v>0</v>
      </c>
      <c r="K411" s="204">
        <f t="shared" si="183"/>
        <v>0</v>
      </c>
      <c r="L411" s="205" t="b">
        <f>IF('Input&amp;Output'!$C$3=10,phase_chart!C408,IF('Input&amp;Output'!$C$3=21,phase_chart!G408,IF('Input&amp;Output'!$C$3=22,phase_chart!K408,IF('Input&amp;Output'!$C$3=31,phase_chart!O408,IF('Input&amp;Output'!$C$3=32,phase_chart!S408,"")))))</f>
        <v>0</v>
      </c>
      <c r="M411" s="206" t="b">
        <f>IF('Input&amp;Output'!$C$3=10,phase_chart!D408,IF('Input&amp;Output'!$C$3=21,phase_chart!H408,IF('Input&amp;Output'!$C$3=22,phase_chart!L408,IF('Input&amp;Output'!$C$3=31,phase_chart!P408,IF('Input&amp;Output'!$C$3=32,phase_chart!T408,"")))))</f>
        <v>0</v>
      </c>
      <c r="N411" s="205" t="b">
        <f>IF('Input&amp;Output'!$C$3=10,phase_chart!E408,IF('Input&amp;Output'!$C$3=21,phase_chart!I408,IF('Input&amp;Output'!$C$3=22,phase_chart!M408,IF('Input&amp;Output'!$C$3=31,phase_chart!Q408,IF('Input&amp;Output'!$C$3=32,phase_chart!U408,"")))))</f>
        <v>0</v>
      </c>
      <c r="P411" s="159">
        <f>IF(NOT($J411=0),IF($J411&lt;IF($P410=0,0,VLOOKUP(P410,tbL!$M$37:$Q$43,IF(L411=TRUE,2,4))),IF($J411&gt;=VLOOKUP(P410,tbL!$M$37:$Q$43,IF(L411=TRUE,3,5)),$P410,IF(AND(L410=TRUE,L411=TRUE),$P410,$P410-1)),IF(AND(L411=TRUE,J411=VLOOKUP(P410,tbL!$M$37:$Q$43,IF(L411=TRUE,2,4))),P410,IF($P410+1&gt;$C$12,$C$12,$P410+1))),0)</f>
        <v>0</v>
      </c>
      <c r="Q411" s="159">
        <f t="shared" si="185"/>
        <v>0</v>
      </c>
      <c r="R411" s="207">
        <f t="shared" si="202"/>
        <v>0</v>
      </c>
      <c r="S411" s="208"/>
      <c r="T411" s="159">
        <f t="shared" si="203"/>
        <v>0</v>
      </c>
      <c r="U411" s="209" t="str">
        <f ca="1">IF(AND(T411=-1,N411=TRUE),"*",IF(AND(U410="*",N411=TRUE),"*",IF(AND(AND(L411=TRUE,U410="*"),J411&lt;VLOOKUP(V410+1,tbL!$M$38:$O$43,3)),"*","")))</f>
        <v/>
      </c>
      <c r="V411" s="204">
        <f t="shared" ca="1" si="186"/>
        <v>0</v>
      </c>
      <c r="Y411" s="159" t="str">
        <f t="shared" ca="1" si="187"/>
        <v/>
      </c>
      <c r="Z411" s="159">
        <f t="shared" si="188"/>
        <v>1</v>
      </c>
      <c r="AA411" s="159">
        <f t="shared" ca="1" si="209"/>
        <v>1</v>
      </c>
      <c r="AC411" s="161" t="str">
        <f t="shared" ca="1" si="189"/>
        <v/>
      </c>
      <c r="AD411" s="161">
        <f t="shared" ca="1" si="190"/>
        <v>1</v>
      </c>
      <c r="AE411" s="161" t="str">
        <f t="shared" ca="1" si="179"/>
        <v/>
      </c>
      <c r="AF411" s="161">
        <f t="shared" ca="1" si="191"/>
        <v>1</v>
      </c>
      <c r="AG411" s="161" t="str">
        <f t="shared" ca="1" si="192"/>
        <v/>
      </c>
      <c r="AH411" s="161">
        <f t="shared" ca="1" si="193"/>
        <v>1</v>
      </c>
      <c r="AI411" s="161" t="str">
        <f t="shared" ca="1" si="194"/>
        <v/>
      </c>
      <c r="AJ411" s="161">
        <f t="shared" ca="1" si="195"/>
        <v>1</v>
      </c>
      <c r="AL411" s="161" t="str">
        <f t="shared" ca="1" si="196"/>
        <v/>
      </c>
      <c r="AM411" s="161">
        <f t="shared" ca="1" si="207"/>
        <v>1</v>
      </c>
      <c r="AN411" s="161" t="str">
        <f t="shared" ca="1" si="197"/>
        <v/>
      </c>
      <c r="AO411" s="161">
        <f t="shared" ca="1" si="206"/>
        <v>1</v>
      </c>
      <c r="AP411" s="161" t="str">
        <f t="shared" ca="1" si="198"/>
        <v/>
      </c>
      <c r="AQ411" s="161">
        <f t="shared" ca="1" si="204"/>
        <v>1</v>
      </c>
      <c r="AR411" s="161" t="str">
        <f t="shared" ca="1" si="199"/>
        <v/>
      </c>
      <c r="AS411" s="161">
        <f t="shared" ca="1" si="200"/>
        <v>1</v>
      </c>
      <c r="AT411" s="159">
        <f t="shared" ca="1" si="210"/>
        <v>-1</v>
      </c>
      <c r="AU411" s="210">
        <f t="shared" ca="1" si="184"/>
        <v>14</v>
      </c>
      <c r="AV411" s="209"/>
      <c r="AW411" s="204">
        <f t="shared" si="201"/>
        <v>2813.8055555555566</v>
      </c>
      <c r="AX411" s="159"/>
      <c r="AZ411" s="159"/>
      <c r="BM411" s="207"/>
      <c r="BN411" s="212"/>
      <c r="BP411" s="209"/>
      <c r="BQ411" s="211"/>
      <c r="BR411" s="211"/>
      <c r="BS411" s="211"/>
      <c r="BT411" s="211"/>
      <c r="BU411" s="211"/>
      <c r="BV411" s="211"/>
      <c r="BW411" s="211"/>
      <c r="BX411" s="211"/>
      <c r="BY411" s="211"/>
      <c r="BZ411" s="211"/>
      <c r="CA411" s="209"/>
      <c r="CB411" s="224"/>
      <c r="CC411" s="204"/>
      <c r="CD411" s="204"/>
      <c r="CE411" s="204"/>
      <c r="CF411" s="211"/>
      <c r="CG411" s="211"/>
      <c r="CI411" s="209"/>
      <c r="CJ411" s="209">
        <f t="shared" si="180"/>
        <v>0</v>
      </c>
      <c r="CM411" s="159">
        <f t="shared" si="208"/>
        <v>203.5</v>
      </c>
      <c r="CN411" s="209">
        <f t="shared" si="182"/>
        <v>0</v>
      </c>
      <c r="CO411" s="209">
        <f t="shared" si="181"/>
        <v>0</v>
      </c>
      <c r="CP411" s="209">
        <f t="shared" si="181"/>
        <v>0</v>
      </c>
      <c r="EH411" s="165"/>
      <c r="EI411" s="165"/>
      <c r="EJ411" s="166"/>
      <c r="EK411" s="209"/>
      <c r="EL411" s="211"/>
      <c r="EM411" s="211"/>
      <c r="EN411" s="211"/>
      <c r="EO411" s="211"/>
      <c r="EP411" s="211"/>
      <c r="ES411" s="165"/>
      <c r="ET411" s="165"/>
      <c r="EU411" s="166"/>
      <c r="EV411" s="209"/>
      <c r="EW411" s="211"/>
      <c r="EX411" s="211"/>
      <c r="EY411" s="211"/>
      <c r="EZ411" s="211"/>
      <c r="FA411" s="211"/>
      <c r="FD411" s="165"/>
      <c r="FE411" s="165"/>
      <c r="FF411" s="166"/>
      <c r="FG411" s="209"/>
      <c r="FH411" s="211"/>
      <c r="FI411" s="211"/>
      <c r="FJ411" s="211"/>
      <c r="FK411" s="211"/>
      <c r="FL411" s="211"/>
    </row>
    <row r="412" spans="9:168">
      <c r="I412" s="221">
        <f t="shared" si="205"/>
        <v>408</v>
      </c>
      <c r="J412" s="159">
        <f>'v-t_chart'!C409</f>
        <v>1.2</v>
      </c>
      <c r="K412" s="204">
        <f t="shared" si="183"/>
        <v>3.5147999999999997</v>
      </c>
      <c r="L412" s="205" t="b">
        <f>IF('Input&amp;Output'!$C$3=10,phase_chart!C409,IF('Input&amp;Output'!$C$3=21,phase_chart!G409,IF('Input&amp;Output'!$C$3=22,phase_chart!K409,IF('Input&amp;Output'!$C$3=31,phase_chart!O409,IF('Input&amp;Output'!$C$3=32,phase_chart!S409,"")))))</f>
        <v>1</v>
      </c>
      <c r="M412" s="206" t="b">
        <f>IF('Input&amp;Output'!$C$3=10,phase_chart!D409,IF('Input&amp;Output'!$C$3=21,phase_chart!H409,IF('Input&amp;Output'!$C$3=22,phase_chart!L409,IF('Input&amp;Output'!$C$3=31,phase_chart!P409,IF('Input&amp;Output'!$C$3=32,phase_chart!T409,"")))))</f>
        <v>0</v>
      </c>
      <c r="N412" s="205" t="b">
        <f>IF('Input&amp;Output'!$C$3=10,phase_chart!E409,IF('Input&amp;Output'!$C$3=21,phase_chart!I409,IF('Input&amp;Output'!$C$3=22,phase_chart!M409,IF('Input&amp;Output'!$C$3=31,phase_chart!Q409,IF('Input&amp;Output'!$C$3=32,phase_chart!U409,"")))))</f>
        <v>0</v>
      </c>
      <c r="P412" s="159">
        <f>IF(NOT($J412=0),IF($J412&lt;IF($P411=0,0,VLOOKUP(P411,tbL!$M$37:$Q$43,IF(L412=TRUE,2,4))),IF($J412&gt;=VLOOKUP(P411,tbL!$M$37:$Q$43,IF(L412=TRUE,3,5)),$P411,IF(AND(L411=TRUE,L412=TRUE),$P411,$P411-1)),IF(AND(L412=TRUE,J412=VLOOKUP(P411,tbL!$M$37:$Q$43,IF(L412=TRUE,2,4))),P411,IF($P411+1&gt;$C$12,$C$12,$P411+1))),0)</f>
        <v>1</v>
      </c>
      <c r="Q412" s="159">
        <f t="shared" si="185"/>
        <v>1</v>
      </c>
      <c r="R412" s="207">
        <f t="shared" si="202"/>
        <v>1</v>
      </c>
      <c r="S412" s="208"/>
      <c r="T412" s="159">
        <f t="shared" si="203"/>
        <v>0</v>
      </c>
      <c r="U412" s="209" t="str">
        <f ca="1">IF(AND(T412=-1,N412=TRUE),"*",IF(AND(U411="*",N412=TRUE),"*",IF(AND(AND(L412=TRUE,U411="*"),J412&lt;VLOOKUP(V411+1,tbL!$M$38:$O$43,3)),"*","")))</f>
        <v/>
      </c>
      <c r="V412" s="204">
        <f t="shared" ca="1" si="186"/>
        <v>1</v>
      </c>
      <c r="Y412" s="159" t="str">
        <f t="shared" ca="1" si="187"/>
        <v/>
      </c>
      <c r="Z412" s="159" t="str">
        <f t="shared" si="188"/>
        <v/>
      </c>
      <c r="AA412" s="159">
        <f t="shared" ca="1" si="209"/>
        <v>1</v>
      </c>
      <c r="AC412" s="161" t="str">
        <f t="shared" ca="1" si="189"/>
        <v/>
      </c>
      <c r="AD412" s="161">
        <f t="shared" ca="1" si="190"/>
        <v>1</v>
      </c>
      <c r="AE412" s="161" t="str">
        <f t="shared" ca="1" si="179"/>
        <v/>
      </c>
      <c r="AF412" s="161">
        <f t="shared" ca="1" si="191"/>
        <v>1</v>
      </c>
      <c r="AG412" s="161" t="str">
        <f t="shared" ca="1" si="192"/>
        <v/>
      </c>
      <c r="AH412" s="161">
        <f t="shared" ca="1" si="193"/>
        <v>1</v>
      </c>
      <c r="AI412" s="161" t="str">
        <f t="shared" ca="1" si="194"/>
        <v/>
      </c>
      <c r="AJ412" s="161">
        <f t="shared" ca="1" si="195"/>
        <v>1</v>
      </c>
      <c r="AL412" s="161" t="str">
        <f t="shared" ca="1" si="196"/>
        <v/>
      </c>
      <c r="AM412" s="161">
        <f t="shared" ca="1" si="207"/>
        <v>1</v>
      </c>
      <c r="AN412" s="161" t="str">
        <f t="shared" ca="1" si="197"/>
        <v/>
      </c>
      <c r="AO412" s="161">
        <f t="shared" ca="1" si="206"/>
        <v>1</v>
      </c>
      <c r="AP412" s="161" t="str">
        <f t="shared" ca="1" si="198"/>
        <v/>
      </c>
      <c r="AQ412" s="161">
        <f t="shared" ca="1" si="204"/>
        <v>1</v>
      </c>
      <c r="AR412" s="161" t="str">
        <f t="shared" ca="1" si="199"/>
        <v/>
      </c>
      <c r="AS412" s="161">
        <f t="shared" ca="1" si="200"/>
        <v>1</v>
      </c>
      <c r="AT412" s="159" t="str">
        <f t="shared" ca="1" si="210"/>
        <v/>
      </c>
      <c r="AU412" s="210">
        <f t="shared" ca="1" si="184"/>
        <v>14</v>
      </c>
      <c r="AV412" s="209"/>
      <c r="AW412" s="204">
        <f t="shared" si="201"/>
        <v>2814.1388888888901</v>
      </c>
      <c r="AX412" s="159"/>
      <c r="AZ412" s="159"/>
      <c r="BM412" s="207"/>
      <c r="BN412" s="212"/>
      <c r="BP412" s="209"/>
      <c r="BQ412" s="211"/>
      <c r="BR412" s="211"/>
      <c r="BS412" s="211"/>
      <c r="BT412" s="211"/>
      <c r="BU412" s="211"/>
      <c r="BV412" s="211"/>
      <c r="BW412" s="211"/>
      <c r="BX412" s="211"/>
      <c r="BY412" s="211"/>
      <c r="BZ412" s="211"/>
      <c r="CA412" s="209"/>
      <c r="CB412" s="224"/>
      <c r="CC412" s="204"/>
      <c r="CD412" s="204"/>
      <c r="CE412" s="204"/>
      <c r="CF412" s="211"/>
      <c r="CG412" s="211"/>
      <c r="CI412" s="209"/>
      <c r="CJ412" s="209">
        <f t="shared" si="180"/>
        <v>0</v>
      </c>
      <c r="CM412" s="159">
        <f t="shared" si="208"/>
        <v>204</v>
      </c>
      <c r="CN412" s="209">
        <f t="shared" si="182"/>
        <v>0</v>
      </c>
      <c r="CO412" s="209">
        <f t="shared" si="181"/>
        <v>0</v>
      </c>
      <c r="CP412" s="209">
        <f t="shared" si="181"/>
        <v>0</v>
      </c>
      <c r="EH412" s="165"/>
      <c r="EI412" s="165"/>
      <c r="EJ412" s="166"/>
      <c r="EK412" s="209"/>
      <c r="EL412" s="211"/>
      <c r="EM412" s="211"/>
      <c r="EN412" s="211"/>
      <c r="EO412" s="211"/>
      <c r="EP412" s="211"/>
      <c r="ES412" s="165"/>
      <c r="ET412" s="165"/>
      <c r="EU412" s="166"/>
      <c r="EV412" s="209"/>
      <c r="EW412" s="211"/>
      <c r="EX412" s="211"/>
      <c r="EY412" s="211"/>
      <c r="EZ412" s="211"/>
      <c r="FA412" s="211"/>
      <c r="FD412" s="165"/>
      <c r="FE412" s="165"/>
      <c r="FF412" s="166"/>
      <c r="FG412" s="209"/>
      <c r="FH412" s="211"/>
      <c r="FI412" s="211"/>
      <c r="FJ412" s="211"/>
      <c r="FK412" s="211"/>
      <c r="FL412" s="211"/>
    </row>
    <row r="413" spans="9:168">
      <c r="I413" s="221">
        <f t="shared" si="205"/>
        <v>409</v>
      </c>
      <c r="J413" s="159">
        <f>'v-t_chart'!C410</f>
        <v>3.2</v>
      </c>
      <c r="K413" s="204">
        <f t="shared" ca="1" si="183"/>
        <v>9.3727999999999998</v>
      </c>
      <c r="L413" s="205" t="b">
        <f>IF('Input&amp;Output'!$C$3=10,phase_chart!C410,IF('Input&amp;Output'!$C$3=21,phase_chart!G410,IF('Input&amp;Output'!$C$3=22,phase_chart!K410,IF('Input&amp;Output'!$C$3=31,phase_chart!O410,IF('Input&amp;Output'!$C$3=32,phase_chart!S410,"")))))</f>
        <v>1</v>
      </c>
      <c r="M413" s="206" t="b">
        <f>IF('Input&amp;Output'!$C$3=10,phase_chart!D410,IF('Input&amp;Output'!$C$3=21,phase_chart!H410,IF('Input&amp;Output'!$C$3=22,phase_chart!L410,IF('Input&amp;Output'!$C$3=31,phase_chart!P410,IF('Input&amp;Output'!$C$3=32,phase_chart!T410,"")))))</f>
        <v>0</v>
      </c>
      <c r="N413" s="205" t="b">
        <f>IF('Input&amp;Output'!$C$3=10,phase_chart!E410,IF('Input&amp;Output'!$C$3=21,phase_chart!I410,IF('Input&amp;Output'!$C$3=22,phase_chart!M410,IF('Input&amp;Output'!$C$3=31,phase_chart!Q410,IF('Input&amp;Output'!$C$3=32,phase_chart!U410,"")))))</f>
        <v>0</v>
      </c>
      <c r="P413" s="159">
        <f ca="1">IF(NOT($J413=0),IF($J413&lt;IF($P412=0,0,VLOOKUP(P412,tbL!$M$37:$Q$43,IF(L413=TRUE,2,4))),IF($J413&gt;=VLOOKUP(P412,tbL!$M$37:$Q$43,IF(L413=TRUE,3,5)),$P412,IF(AND(L412=TRUE,L413=TRUE),$P412,$P412-1)),IF(AND(L413=TRUE,J413=VLOOKUP(P412,tbL!$M$37:$Q$43,IF(L413=TRUE,2,4))),P412,IF($P412+1&gt;$C$12,$C$12,$P412+1))),0)</f>
        <v>1</v>
      </c>
      <c r="Q413" s="159">
        <f t="shared" ca="1" si="185"/>
        <v>1</v>
      </c>
      <c r="R413" s="207">
        <f t="shared" ref="R413:R432" si="211">IF(L413=TRUE,IF(OR(K412=0,R412=1),1,0),0)</f>
        <v>1</v>
      </c>
      <c r="S413" s="208"/>
      <c r="T413" s="159">
        <f t="shared" si="203"/>
        <v>0</v>
      </c>
      <c r="U413" s="209" t="str">
        <f ca="1">IF(AND(T413=-1,N413=TRUE),"*",IF(AND(U412="*",N413=TRUE),"*",IF(AND(AND(L413=TRUE,U412="*"),J413&lt;VLOOKUP(V412+1,tbL!$M$38:$O$43,3)),"*","")))</f>
        <v/>
      </c>
      <c r="V413" s="204">
        <f t="shared" ca="1" si="186"/>
        <v>1</v>
      </c>
      <c r="Y413" s="159" t="str">
        <f t="shared" ca="1" si="187"/>
        <v/>
      </c>
      <c r="Z413" s="159" t="str">
        <f t="shared" si="188"/>
        <v/>
      </c>
      <c r="AA413" s="159">
        <f t="shared" ca="1" si="209"/>
        <v>1</v>
      </c>
      <c r="AC413" s="161" t="str">
        <f t="shared" ca="1" si="189"/>
        <v/>
      </c>
      <c r="AD413" s="161">
        <f t="shared" ca="1" si="190"/>
        <v>1</v>
      </c>
      <c r="AE413" s="161" t="str">
        <f t="shared" ca="1" si="179"/>
        <v/>
      </c>
      <c r="AF413" s="161">
        <f t="shared" ca="1" si="191"/>
        <v>1</v>
      </c>
      <c r="AG413" s="161" t="str">
        <f t="shared" ca="1" si="192"/>
        <v/>
      </c>
      <c r="AH413" s="161">
        <f t="shared" ca="1" si="193"/>
        <v>1</v>
      </c>
      <c r="AI413" s="161" t="str">
        <f t="shared" ca="1" si="194"/>
        <v/>
      </c>
      <c r="AJ413" s="161">
        <f t="shared" ca="1" si="195"/>
        <v>1</v>
      </c>
      <c r="AL413" s="161" t="str">
        <f t="shared" ca="1" si="196"/>
        <v/>
      </c>
      <c r="AM413" s="161">
        <f t="shared" ca="1" si="207"/>
        <v>1</v>
      </c>
      <c r="AN413" s="161" t="str">
        <f t="shared" ca="1" si="197"/>
        <v/>
      </c>
      <c r="AO413" s="161">
        <f t="shared" ca="1" si="206"/>
        <v>1</v>
      </c>
      <c r="AP413" s="161" t="str">
        <f t="shared" ca="1" si="198"/>
        <v/>
      </c>
      <c r="AQ413" s="161">
        <f t="shared" ca="1" si="204"/>
        <v>1</v>
      </c>
      <c r="AR413" s="161" t="str">
        <f t="shared" ca="1" si="199"/>
        <v/>
      </c>
      <c r="AS413" s="161">
        <f t="shared" ca="1" si="200"/>
        <v>1</v>
      </c>
      <c r="AT413" s="159" t="str">
        <f t="shared" ca="1" si="210"/>
        <v/>
      </c>
      <c r="AU413" s="210">
        <f t="shared" ca="1" si="184"/>
        <v>14</v>
      </c>
      <c r="AV413" s="209"/>
      <c r="AW413" s="204">
        <f t="shared" si="201"/>
        <v>2815.0277777777787</v>
      </c>
      <c r="AX413" s="159"/>
      <c r="AZ413" s="159"/>
      <c r="BM413" s="207"/>
      <c r="BN413" s="212"/>
      <c r="BP413" s="209"/>
      <c r="BQ413" s="211"/>
      <c r="BR413" s="211"/>
      <c r="BS413" s="211"/>
      <c r="BT413" s="211"/>
      <c r="BU413" s="211"/>
      <c r="BV413" s="211"/>
      <c r="BW413" s="211"/>
      <c r="BX413" s="211"/>
      <c r="BY413" s="211"/>
      <c r="BZ413" s="211"/>
      <c r="CA413" s="209"/>
      <c r="CB413" s="224"/>
      <c r="CC413" s="204"/>
      <c r="CD413" s="204"/>
      <c r="CE413" s="204"/>
      <c r="CF413" s="211"/>
      <c r="CG413" s="211"/>
      <c r="CI413" s="209"/>
      <c r="CJ413" s="209">
        <f t="shared" si="180"/>
        <v>0</v>
      </c>
      <c r="CM413" s="159">
        <f t="shared" si="208"/>
        <v>204.5</v>
      </c>
      <c r="CN413" s="209">
        <f t="shared" si="182"/>
        <v>0</v>
      </c>
      <c r="CO413" s="209">
        <f t="shared" si="181"/>
        <v>0</v>
      </c>
      <c r="CP413" s="209">
        <f t="shared" si="181"/>
        <v>0</v>
      </c>
      <c r="EH413" s="165"/>
      <c r="EI413" s="165"/>
      <c r="EJ413" s="166"/>
      <c r="EK413" s="209"/>
      <c r="EL413" s="211"/>
      <c r="EM413" s="211"/>
      <c r="EN413" s="211"/>
      <c r="EO413" s="211"/>
      <c r="EP413" s="211"/>
      <c r="ES413" s="165"/>
      <c r="ET413" s="165"/>
      <c r="EU413" s="166"/>
      <c r="EV413" s="209"/>
      <c r="EW413" s="211"/>
      <c r="EX413" s="211"/>
      <c r="EY413" s="211"/>
      <c r="EZ413" s="211"/>
      <c r="FA413" s="211"/>
      <c r="FD413" s="165"/>
      <c r="FE413" s="165"/>
      <c r="FF413" s="166"/>
      <c r="FG413" s="209"/>
      <c r="FH413" s="211"/>
      <c r="FI413" s="211"/>
      <c r="FJ413" s="211"/>
      <c r="FK413" s="211"/>
      <c r="FL413" s="211"/>
    </row>
    <row r="414" spans="9:168">
      <c r="I414" s="221">
        <f t="shared" si="205"/>
        <v>410</v>
      </c>
      <c r="J414" s="159">
        <f>'v-t_chart'!C411</f>
        <v>5.9</v>
      </c>
      <c r="K414" s="204">
        <f t="shared" ca="1" si="183"/>
        <v>17.281099999999999</v>
      </c>
      <c r="L414" s="205" t="b">
        <f>IF('Input&amp;Output'!$C$3=10,phase_chart!C411,IF('Input&amp;Output'!$C$3=21,phase_chart!G411,IF('Input&amp;Output'!$C$3=22,phase_chart!K411,IF('Input&amp;Output'!$C$3=31,phase_chart!O411,IF('Input&amp;Output'!$C$3=32,phase_chart!S411,"")))))</f>
        <v>1</v>
      </c>
      <c r="M414" s="206" t="b">
        <f>IF('Input&amp;Output'!$C$3=10,phase_chart!D411,IF('Input&amp;Output'!$C$3=21,phase_chart!H411,IF('Input&amp;Output'!$C$3=22,phase_chart!L411,IF('Input&amp;Output'!$C$3=31,phase_chart!P411,IF('Input&amp;Output'!$C$3=32,phase_chart!T411,"")))))</f>
        <v>0</v>
      </c>
      <c r="N414" s="205" t="b">
        <f>IF('Input&amp;Output'!$C$3=10,phase_chart!E411,IF('Input&amp;Output'!$C$3=21,phase_chart!I411,IF('Input&amp;Output'!$C$3=22,phase_chart!M411,IF('Input&amp;Output'!$C$3=31,phase_chart!Q411,IF('Input&amp;Output'!$C$3=32,phase_chart!U411,"")))))</f>
        <v>0</v>
      </c>
      <c r="P414" s="159">
        <f ca="1">IF(NOT($J414=0),IF($J414&lt;IF($P413=0,0,VLOOKUP(P413,tbL!$M$37:$Q$43,IF(L414=TRUE,2,4))),IF($J414&gt;=VLOOKUP(P413,tbL!$M$37:$Q$43,IF(L414=TRUE,3,5)),$P413,IF(AND(L413=TRUE,L414=TRUE),$P413,$P413-1)),IF(AND(L414=TRUE,J414=VLOOKUP(P413,tbL!$M$37:$Q$43,IF(L414=TRUE,2,4))),P413,IF($P413+1&gt;$C$12,$C$12,$P413+1))),0)</f>
        <v>1</v>
      </c>
      <c r="Q414" s="159">
        <f t="shared" ca="1" si="185"/>
        <v>1</v>
      </c>
      <c r="R414" s="207">
        <f t="shared" ca="1" si="211"/>
        <v>1</v>
      </c>
      <c r="S414" s="208"/>
      <c r="T414" s="159">
        <f t="shared" si="203"/>
        <v>0</v>
      </c>
      <c r="U414" s="209" t="str">
        <f ca="1">IF(AND(T414=-1,N414=TRUE),"*",IF(AND(U413="*",N414=TRUE),"*",IF(AND(AND(L414=TRUE,U413="*"),J414&lt;VLOOKUP(V413+1,tbL!$M$38:$O$43,3)),"*","")))</f>
        <v/>
      </c>
      <c r="V414" s="204">
        <f t="shared" ca="1" si="186"/>
        <v>1</v>
      </c>
      <c r="Y414" s="159" t="str">
        <f t="shared" ca="1" si="187"/>
        <v/>
      </c>
      <c r="Z414" s="159" t="str">
        <f t="shared" si="188"/>
        <v/>
      </c>
      <c r="AA414" s="159">
        <f t="shared" ca="1" si="209"/>
        <v>1</v>
      </c>
      <c r="AC414" s="161" t="str">
        <f t="shared" ca="1" si="189"/>
        <v/>
      </c>
      <c r="AD414" s="161">
        <f t="shared" ca="1" si="190"/>
        <v>1</v>
      </c>
      <c r="AE414" s="161" t="str">
        <f t="shared" ca="1" si="179"/>
        <v/>
      </c>
      <c r="AF414" s="161">
        <f t="shared" ca="1" si="191"/>
        <v>1</v>
      </c>
      <c r="AG414" s="161" t="str">
        <f t="shared" ca="1" si="192"/>
        <v/>
      </c>
      <c r="AH414" s="161">
        <f t="shared" ca="1" si="193"/>
        <v>1</v>
      </c>
      <c r="AI414" s="161" t="str">
        <f t="shared" ca="1" si="194"/>
        <v/>
      </c>
      <c r="AJ414" s="161">
        <f t="shared" ca="1" si="195"/>
        <v>1</v>
      </c>
      <c r="AL414" s="161" t="str">
        <f t="shared" ca="1" si="196"/>
        <v/>
      </c>
      <c r="AM414" s="161">
        <f t="shared" ca="1" si="207"/>
        <v>1</v>
      </c>
      <c r="AN414" s="161" t="str">
        <f t="shared" ca="1" si="197"/>
        <v/>
      </c>
      <c r="AO414" s="161">
        <f t="shared" ca="1" si="206"/>
        <v>1</v>
      </c>
      <c r="AP414" s="161" t="str">
        <f t="shared" ca="1" si="198"/>
        <v/>
      </c>
      <c r="AQ414" s="161">
        <f t="shared" ca="1" si="204"/>
        <v>1</v>
      </c>
      <c r="AR414" s="161" t="str">
        <f t="shared" ca="1" si="199"/>
        <v/>
      </c>
      <c r="AS414" s="161">
        <f t="shared" ca="1" si="200"/>
        <v>1</v>
      </c>
      <c r="AT414" s="159" t="str">
        <f t="shared" ca="1" si="210"/>
        <v/>
      </c>
      <c r="AU414" s="210">
        <f t="shared" ca="1" si="184"/>
        <v>14</v>
      </c>
      <c r="AV414" s="209"/>
      <c r="AW414" s="204">
        <f t="shared" si="201"/>
        <v>2816.6666666666674</v>
      </c>
      <c r="AX414" s="159"/>
      <c r="AZ414" s="159"/>
      <c r="BM414" s="207"/>
      <c r="BN414" s="212"/>
      <c r="BP414" s="209"/>
      <c r="BQ414" s="211"/>
      <c r="BR414" s="211"/>
      <c r="BS414" s="211"/>
      <c r="BT414" s="211"/>
      <c r="BU414" s="211"/>
      <c r="BV414" s="211"/>
      <c r="BW414" s="211"/>
      <c r="BX414" s="211"/>
      <c r="BY414" s="211"/>
      <c r="BZ414" s="211"/>
      <c r="CA414" s="209"/>
      <c r="CB414" s="224"/>
      <c r="CC414" s="204"/>
      <c r="CD414" s="204"/>
      <c r="CE414" s="204"/>
      <c r="CF414" s="211"/>
      <c r="CG414" s="211"/>
      <c r="CI414" s="209"/>
      <c r="CJ414" s="209"/>
      <c r="EH414" s="165"/>
      <c r="EI414" s="165"/>
      <c r="EJ414" s="166"/>
      <c r="EK414" s="209"/>
      <c r="EL414" s="211"/>
      <c r="EM414" s="211"/>
      <c r="EN414" s="211"/>
      <c r="EO414" s="211"/>
      <c r="EP414" s="211"/>
      <c r="ES414" s="165"/>
      <c r="ET414" s="165"/>
      <c r="EU414" s="166"/>
      <c r="EV414" s="209"/>
      <c r="EW414" s="211"/>
      <c r="EX414" s="211"/>
      <c r="EY414" s="211"/>
      <c r="EZ414" s="211"/>
      <c r="FA414" s="211"/>
      <c r="FD414" s="165"/>
      <c r="FE414" s="165"/>
      <c r="FF414" s="166"/>
      <c r="FG414" s="209"/>
      <c r="FH414" s="211"/>
      <c r="FI414" s="211"/>
      <c r="FJ414" s="211"/>
      <c r="FK414" s="211"/>
      <c r="FL414" s="211"/>
    </row>
    <row r="415" spans="9:168">
      <c r="I415" s="221">
        <f t="shared" si="205"/>
        <v>411</v>
      </c>
      <c r="J415" s="159">
        <f>'v-t_chart'!C412</f>
        <v>8.8000000000000007</v>
      </c>
      <c r="K415" s="204">
        <f t="shared" ca="1" si="183"/>
        <v>25.775200000000002</v>
      </c>
      <c r="L415" s="205" t="b">
        <f>IF('Input&amp;Output'!$C$3=10,phase_chart!C412,IF('Input&amp;Output'!$C$3=21,phase_chart!G412,IF('Input&amp;Output'!$C$3=22,phase_chart!K412,IF('Input&amp;Output'!$C$3=31,phase_chart!O412,IF('Input&amp;Output'!$C$3=32,phase_chart!S412,"")))))</f>
        <v>1</v>
      </c>
      <c r="M415" s="206" t="b">
        <f>IF('Input&amp;Output'!$C$3=10,phase_chart!D412,IF('Input&amp;Output'!$C$3=21,phase_chart!H412,IF('Input&amp;Output'!$C$3=22,phase_chart!L412,IF('Input&amp;Output'!$C$3=31,phase_chart!P412,IF('Input&amp;Output'!$C$3=32,phase_chart!T412,"")))))</f>
        <v>0</v>
      </c>
      <c r="N415" s="205" t="b">
        <f>IF('Input&amp;Output'!$C$3=10,phase_chart!E412,IF('Input&amp;Output'!$C$3=21,phase_chart!I412,IF('Input&amp;Output'!$C$3=22,phase_chart!M412,IF('Input&amp;Output'!$C$3=31,phase_chart!Q412,IF('Input&amp;Output'!$C$3=32,phase_chart!U412,"")))))</f>
        <v>0</v>
      </c>
      <c r="P415" s="159">
        <f ca="1">IF(NOT($J415=0),IF($J415&lt;IF($P414=0,0,VLOOKUP(P414,tbL!$M$37:$Q$43,IF(L415=TRUE,2,4))),IF($J415&gt;=VLOOKUP(P414,tbL!$M$37:$Q$43,IF(L415=TRUE,3,5)),$P414,IF(AND(L414=TRUE,L415=TRUE),$P414,$P414-1)),IF(AND(L415=TRUE,J415=VLOOKUP(P414,tbL!$M$37:$Q$43,IF(L415=TRUE,2,4))),P414,IF($P414+1&gt;$C$12,$C$12,$P414+1))),0)</f>
        <v>1</v>
      </c>
      <c r="Q415" s="159">
        <f t="shared" ca="1" si="185"/>
        <v>1</v>
      </c>
      <c r="R415" s="207">
        <f t="shared" ca="1" si="211"/>
        <v>1</v>
      </c>
      <c r="S415" s="208"/>
      <c r="T415" s="159">
        <f t="shared" si="203"/>
        <v>0</v>
      </c>
      <c r="U415" s="209" t="str">
        <f ca="1">IF(AND(T415=-1,N415=TRUE),"*",IF(AND(U414="*",N415=TRUE),"*",IF(AND(AND(L415=TRUE,U414="*"),J415&lt;VLOOKUP(V414+1,tbL!$M$38:$O$43,3)),"*","")))</f>
        <v/>
      </c>
      <c r="V415" s="204">
        <f t="shared" ca="1" si="186"/>
        <v>1</v>
      </c>
      <c r="Y415" s="159" t="str">
        <f t="shared" ca="1" si="187"/>
        <v/>
      </c>
      <c r="Z415" s="159" t="str">
        <f t="shared" si="188"/>
        <v/>
      </c>
      <c r="AA415" s="159">
        <f t="shared" ca="1" si="209"/>
        <v>1</v>
      </c>
      <c r="AC415" s="161" t="str">
        <f t="shared" ca="1" si="189"/>
        <v/>
      </c>
      <c r="AD415" s="161">
        <f t="shared" ca="1" si="190"/>
        <v>1</v>
      </c>
      <c r="AE415" s="161" t="str">
        <f t="shared" ca="1" si="179"/>
        <v/>
      </c>
      <c r="AF415" s="161">
        <f t="shared" ca="1" si="191"/>
        <v>1</v>
      </c>
      <c r="AG415" s="161" t="str">
        <f t="shared" ca="1" si="192"/>
        <v/>
      </c>
      <c r="AH415" s="161">
        <f t="shared" ca="1" si="193"/>
        <v>1</v>
      </c>
      <c r="AI415" s="161" t="str">
        <f t="shared" ca="1" si="194"/>
        <v/>
      </c>
      <c r="AJ415" s="161">
        <f t="shared" ca="1" si="195"/>
        <v>1</v>
      </c>
      <c r="AL415" s="161" t="str">
        <f t="shared" ca="1" si="196"/>
        <v/>
      </c>
      <c r="AM415" s="161">
        <f t="shared" ca="1" si="207"/>
        <v>1</v>
      </c>
      <c r="AN415" s="161" t="str">
        <f t="shared" ca="1" si="197"/>
        <v/>
      </c>
      <c r="AO415" s="161">
        <f t="shared" ca="1" si="206"/>
        <v>1</v>
      </c>
      <c r="AP415" s="161" t="str">
        <f t="shared" ca="1" si="198"/>
        <v/>
      </c>
      <c r="AQ415" s="161">
        <f t="shared" ca="1" si="204"/>
        <v>1</v>
      </c>
      <c r="AR415" s="161" t="str">
        <f t="shared" ca="1" si="199"/>
        <v/>
      </c>
      <c r="AS415" s="161">
        <f t="shared" ca="1" si="200"/>
        <v>1</v>
      </c>
      <c r="AT415" s="159" t="str">
        <f t="shared" ca="1" si="210"/>
        <v/>
      </c>
      <c r="AU415" s="210">
        <f t="shared" ca="1" si="184"/>
        <v>14</v>
      </c>
      <c r="AV415" s="209"/>
      <c r="AW415" s="204">
        <f t="shared" si="201"/>
        <v>2819.1111111111118</v>
      </c>
      <c r="AX415" s="159"/>
      <c r="AZ415" s="159"/>
      <c r="BM415" s="207"/>
      <c r="BN415" s="212"/>
      <c r="BP415" s="209"/>
      <c r="BQ415" s="211"/>
      <c r="BR415" s="211"/>
      <c r="BS415" s="211"/>
      <c r="BT415" s="211"/>
      <c r="BU415" s="211"/>
      <c r="BV415" s="211"/>
      <c r="BW415" s="211"/>
      <c r="BX415" s="211"/>
      <c r="BY415" s="211"/>
      <c r="BZ415" s="211"/>
      <c r="CA415" s="209"/>
      <c r="CB415" s="224"/>
      <c r="CC415" s="204"/>
      <c r="CD415" s="204"/>
      <c r="CE415" s="204"/>
      <c r="CF415" s="211"/>
      <c r="CG415" s="211"/>
      <c r="CI415" s="209"/>
      <c r="CJ415" s="209"/>
      <c r="EH415" s="165"/>
      <c r="EI415" s="165"/>
      <c r="EJ415" s="166"/>
      <c r="EK415" s="209"/>
      <c r="EL415" s="211"/>
      <c r="EM415" s="211"/>
      <c r="EN415" s="211"/>
      <c r="EO415" s="211"/>
      <c r="EP415" s="211"/>
      <c r="ES415" s="165"/>
      <c r="ET415" s="165"/>
      <c r="EU415" s="166"/>
      <c r="EV415" s="209"/>
      <c r="EW415" s="211"/>
      <c r="EX415" s="211"/>
      <c r="EY415" s="211"/>
      <c r="EZ415" s="211"/>
      <c r="FA415" s="211"/>
      <c r="FD415" s="165"/>
      <c r="FE415" s="165"/>
      <c r="FF415" s="166"/>
      <c r="FG415" s="209"/>
      <c r="FH415" s="211"/>
      <c r="FI415" s="211"/>
      <c r="FJ415" s="211"/>
      <c r="FK415" s="211"/>
      <c r="FL415" s="211"/>
    </row>
    <row r="416" spans="9:168">
      <c r="I416" s="221">
        <f t="shared" si="205"/>
        <v>412</v>
      </c>
      <c r="J416" s="159">
        <f>'v-t_chart'!C413</f>
        <v>12</v>
      </c>
      <c r="K416" s="204">
        <f t="shared" ca="1" si="183"/>
        <v>35.147999999999996</v>
      </c>
      <c r="L416" s="205" t="b">
        <f>IF('Input&amp;Output'!$C$3=10,phase_chart!C413,IF('Input&amp;Output'!$C$3=21,phase_chart!G413,IF('Input&amp;Output'!$C$3=22,phase_chart!K413,IF('Input&amp;Output'!$C$3=31,phase_chart!O413,IF('Input&amp;Output'!$C$3=32,phase_chart!S413,"")))))</f>
        <v>1</v>
      </c>
      <c r="M416" s="206" t="b">
        <f>IF('Input&amp;Output'!$C$3=10,phase_chart!D413,IF('Input&amp;Output'!$C$3=21,phase_chart!H413,IF('Input&amp;Output'!$C$3=22,phase_chart!L413,IF('Input&amp;Output'!$C$3=31,phase_chart!P413,IF('Input&amp;Output'!$C$3=32,phase_chart!T413,"")))))</f>
        <v>0</v>
      </c>
      <c r="N416" s="205" t="b">
        <f>IF('Input&amp;Output'!$C$3=10,phase_chart!E413,IF('Input&amp;Output'!$C$3=21,phase_chart!I413,IF('Input&amp;Output'!$C$3=22,phase_chart!M413,IF('Input&amp;Output'!$C$3=31,phase_chart!Q413,IF('Input&amp;Output'!$C$3=32,phase_chart!U413,"")))))</f>
        <v>0</v>
      </c>
      <c r="P416" s="159">
        <f ca="1">IF(NOT($J416=0),IF($J416&lt;IF($P415=0,0,VLOOKUP(P415,tbL!$M$37:$Q$43,IF(L416=TRUE,2,4))),IF($J416&gt;=VLOOKUP(P415,tbL!$M$37:$Q$43,IF(L416=TRUE,3,5)),$P415,IF(AND(L415=TRUE,L416=TRUE),$P415,$P415-1)),IF(AND(L416=TRUE,J416=VLOOKUP(P415,tbL!$M$37:$Q$43,IF(L416=TRUE,2,4))),P415,IF($P415+1&gt;$C$12,$C$12,$P415+1))),0)</f>
        <v>1</v>
      </c>
      <c r="Q416" s="159">
        <f t="shared" ca="1" si="185"/>
        <v>1</v>
      </c>
      <c r="R416" s="207">
        <f t="shared" ca="1" si="211"/>
        <v>1</v>
      </c>
      <c r="S416" s="208"/>
      <c r="T416" s="159">
        <f t="shared" si="203"/>
        <v>0</v>
      </c>
      <c r="U416" s="209" t="str">
        <f ca="1">IF(AND(T416=-1,N416=TRUE),"*",IF(AND(U415="*",N416=TRUE),"*",IF(AND(AND(L416=TRUE,U415="*"),J416&lt;VLOOKUP(V415+1,tbL!$M$38:$O$43,3)),"*","")))</f>
        <v/>
      </c>
      <c r="V416" s="204">
        <f t="shared" ca="1" si="186"/>
        <v>1</v>
      </c>
      <c r="Y416" s="159" t="str">
        <f t="shared" ca="1" si="187"/>
        <v/>
      </c>
      <c r="Z416" s="159" t="str">
        <f t="shared" si="188"/>
        <v/>
      </c>
      <c r="AA416" s="159">
        <f t="shared" ca="1" si="209"/>
        <v>1</v>
      </c>
      <c r="AC416" s="161" t="str">
        <f t="shared" ca="1" si="189"/>
        <v/>
      </c>
      <c r="AD416" s="161">
        <f t="shared" ca="1" si="190"/>
        <v>1</v>
      </c>
      <c r="AE416" s="161" t="str">
        <f t="shared" ca="1" si="179"/>
        <v/>
      </c>
      <c r="AF416" s="161">
        <f t="shared" ca="1" si="191"/>
        <v>1</v>
      </c>
      <c r="AG416" s="161" t="str">
        <f t="shared" ca="1" si="192"/>
        <v/>
      </c>
      <c r="AH416" s="161">
        <f t="shared" ca="1" si="193"/>
        <v>1</v>
      </c>
      <c r="AI416" s="161" t="str">
        <f t="shared" ca="1" si="194"/>
        <v/>
      </c>
      <c r="AJ416" s="161">
        <f t="shared" ca="1" si="195"/>
        <v>1</v>
      </c>
      <c r="AL416" s="161" t="str">
        <f t="shared" ca="1" si="196"/>
        <v/>
      </c>
      <c r="AM416" s="161">
        <f t="shared" ca="1" si="207"/>
        <v>1</v>
      </c>
      <c r="AN416" s="161" t="str">
        <f t="shared" ca="1" si="197"/>
        <v/>
      </c>
      <c r="AO416" s="161">
        <f t="shared" ca="1" si="206"/>
        <v>1</v>
      </c>
      <c r="AP416" s="161" t="str">
        <f t="shared" ca="1" si="198"/>
        <v/>
      </c>
      <c r="AQ416" s="161">
        <f t="shared" ca="1" si="204"/>
        <v>1</v>
      </c>
      <c r="AR416" s="161" t="str">
        <f t="shared" ca="1" si="199"/>
        <v/>
      </c>
      <c r="AS416" s="161">
        <f t="shared" ca="1" si="200"/>
        <v>1</v>
      </c>
      <c r="AT416" s="159" t="str">
        <f t="shared" ca="1" si="210"/>
        <v/>
      </c>
      <c r="AU416" s="210">
        <f t="shared" ca="1" si="184"/>
        <v>14</v>
      </c>
      <c r="AV416" s="209"/>
      <c r="AW416" s="204">
        <f t="shared" si="201"/>
        <v>2822.4444444444453</v>
      </c>
      <c r="AX416" s="159"/>
      <c r="AZ416" s="159"/>
      <c r="BM416" s="207"/>
      <c r="BN416" s="212"/>
      <c r="BP416" s="209"/>
      <c r="BQ416" s="211"/>
      <c r="BR416" s="211"/>
      <c r="BS416" s="211"/>
      <c r="BT416" s="211"/>
      <c r="BU416" s="211"/>
      <c r="BV416" s="211"/>
      <c r="BW416" s="211"/>
      <c r="BX416" s="211"/>
      <c r="BY416" s="211"/>
      <c r="BZ416" s="211"/>
      <c r="CA416" s="209"/>
      <c r="CB416" s="224"/>
      <c r="CC416" s="204"/>
      <c r="CD416" s="204"/>
      <c r="CE416" s="204"/>
      <c r="CF416" s="211"/>
      <c r="CG416" s="211"/>
      <c r="CI416" s="209"/>
      <c r="CJ416" s="209"/>
      <c r="EH416" s="165"/>
      <c r="EI416" s="165"/>
      <c r="EJ416" s="166"/>
      <c r="EK416" s="209"/>
      <c r="EL416" s="211"/>
      <c r="EM416" s="211"/>
      <c r="EN416" s="211"/>
      <c r="EO416" s="211"/>
      <c r="EP416" s="211"/>
      <c r="ES416" s="165"/>
      <c r="ET416" s="165"/>
      <c r="EU416" s="166"/>
      <c r="EV416" s="209"/>
      <c r="EW416" s="211"/>
      <c r="EX416" s="211"/>
      <c r="EY416" s="211"/>
      <c r="EZ416" s="211"/>
      <c r="FA416" s="211"/>
      <c r="FD416" s="165"/>
      <c r="FE416" s="165"/>
      <c r="FF416" s="166"/>
      <c r="FG416" s="209"/>
      <c r="FH416" s="211"/>
      <c r="FI416" s="211"/>
      <c r="FJ416" s="211"/>
      <c r="FK416" s="211"/>
      <c r="FL416" s="211"/>
    </row>
    <row r="417" spans="9:168">
      <c r="I417" s="221">
        <f t="shared" si="205"/>
        <v>413</v>
      </c>
      <c r="J417" s="159">
        <f>'v-t_chart'!C414</f>
        <v>15.4</v>
      </c>
      <c r="K417" s="204">
        <f t="shared" ca="1" si="183"/>
        <v>45.1066</v>
      </c>
      <c r="L417" s="205" t="b">
        <f>IF('Input&amp;Output'!$C$3=10,phase_chart!C414,IF('Input&amp;Output'!$C$3=21,phase_chart!G414,IF('Input&amp;Output'!$C$3=22,phase_chart!K414,IF('Input&amp;Output'!$C$3=31,phase_chart!O414,IF('Input&amp;Output'!$C$3=32,phase_chart!S414,"")))))</f>
        <v>1</v>
      </c>
      <c r="M417" s="206" t="b">
        <f>IF('Input&amp;Output'!$C$3=10,phase_chart!D414,IF('Input&amp;Output'!$C$3=21,phase_chart!H414,IF('Input&amp;Output'!$C$3=22,phase_chart!L414,IF('Input&amp;Output'!$C$3=31,phase_chart!P414,IF('Input&amp;Output'!$C$3=32,phase_chart!T414,"")))))</f>
        <v>0</v>
      </c>
      <c r="N417" s="205" t="b">
        <f>IF('Input&amp;Output'!$C$3=10,phase_chart!E414,IF('Input&amp;Output'!$C$3=21,phase_chart!I414,IF('Input&amp;Output'!$C$3=22,phase_chart!M414,IF('Input&amp;Output'!$C$3=31,phase_chart!Q414,IF('Input&amp;Output'!$C$3=32,phase_chart!U414,"")))))</f>
        <v>0</v>
      </c>
      <c r="P417" s="159">
        <f ca="1">IF(NOT($J417=0),IF($J417&lt;IF($P416=0,0,VLOOKUP(P416,tbL!$M$37:$Q$43,IF(L417=TRUE,2,4))),IF($J417&gt;=VLOOKUP(P416,tbL!$M$37:$Q$43,IF(L417=TRUE,3,5)),$P416,IF(AND(L416=TRUE,L417=TRUE),$P416,$P416-1)),IF(AND(L417=TRUE,J417=VLOOKUP(P416,tbL!$M$37:$Q$43,IF(L417=TRUE,2,4))),P416,IF($P416+1&gt;$C$12,$C$12,$P416+1))),0)</f>
        <v>1</v>
      </c>
      <c r="Q417" s="159">
        <f t="shared" ca="1" si="185"/>
        <v>1</v>
      </c>
      <c r="R417" s="207">
        <f t="shared" ca="1" si="211"/>
        <v>1</v>
      </c>
      <c r="S417" s="208"/>
      <c r="T417" s="159">
        <f t="shared" si="203"/>
        <v>0</v>
      </c>
      <c r="U417" s="209" t="str">
        <f ca="1">IF(AND(T417=-1,N417=TRUE),"*",IF(AND(U416="*",N417=TRUE),"*",IF(AND(AND(L417=TRUE,U416="*"),J417&lt;VLOOKUP(V416+1,tbL!$M$38:$O$43,3)),"*","")))</f>
        <v/>
      </c>
      <c r="V417" s="204">
        <f t="shared" ca="1" si="186"/>
        <v>1</v>
      </c>
      <c r="Y417" s="159" t="str">
        <f t="shared" ca="1" si="187"/>
        <v/>
      </c>
      <c r="Z417" s="159" t="str">
        <f t="shared" si="188"/>
        <v/>
      </c>
      <c r="AA417" s="159">
        <f t="shared" ca="1" si="209"/>
        <v>1</v>
      </c>
      <c r="AC417" s="161" t="str">
        <f t="shared" ca="1" si="189"/>
        <v/>
      </c>
      <c r="AD417" s="161">
        <f t="shared" ca="1" si="190"/>
        <v>1</v>
      </c>
      <c r="AE417" s="161" t="str">
        <f t="shared" ca="1" si="179"/>
        <v/>
      </c>
      <c r="AF417" s="161">
        <f t="shared" ca="1" si="191"/>
        <v>1</v>
      </c>
      <c r="AG417" s="161" t="str">
        <f t="shared" ca="1" si="192"/>
        <v/>
      </c>
      <c r="AH417" s="161">
        <f t="shared" ca="1" si="193"/>
        <v>1</v>
      </c>
      <c r="AI417" s="161" t="str">
        <f t="shared" ca="1" si="194"/>
        <v/>
      </c>
      <c r="AJ417" s="161">
        <f t="shared" ca="1" si="195"/>
        <v>1</v>
      </c>
      <c r="AL417" s="161" t="str">
        <f t="shared" ca="1" si="196"/>
        <v/>
      </c>
      <c r="AM417" s="161">
        <f t="shared" ca="1" si="207"/>
        <v>1</v>
      </c>
      <c r="AN417" s="161" t="str">
        <f t="shared" ca="1" si="197"/>
        <v/>
      </c>
      <c r="AO417" s="161">
        <f t="shared" ca="1" si="206"/>
        <v>1</v>
      </c>
      <c r="AP417" s="161" t="str">
        <f t="shared" ca="1" si="198"/>
        <v/>
      </c>
      <c r="AQ417" s="161">
        <f t="shared" ca="1" si="204"/>
        <v>1</v>
      </c>
      <c r="AR417" s="161" t="str">
        <f t="shared" ca="1" si="199"/>
        <v/>
      </c>
      <c r="AS417" s="161">
        <f t="shared" ca="1" si="200"/>
        <v>1</v>
      </c>
      <c r="AT417" s="159" t="str">
        <f t="shared" ca="1" si="210"/>
        <v/>
      </c>
      <c r="AU417" s="210">
        <f t="shared" ca="1" si="184"/>
        <v>14</v>
      </c>
      <c r="AV417" s="209"/>
      <c r="AW417" s="204">
        <f t="shared" si="201"/>
        <v>2826.7222222222231</v>
      </c>
      <c r="AX417" s="159"/>
      <c r="AZ417" s="159"/>
      <c r="BM417" s="207"/>
      <c r="BN417" s="212"/>
      <c r="BP417" s="209"/>
      <c r="BQ417" s="211"/>
      <c r="BR417" s="211"/>
      <c r="BS417" s="211"/>
      <c r="BT417" s="211"/>
      <c r="BU417" s="211"/>
      <c r="BV417" s="211"/>
      <c r="BW417" s="211"/>
      <c r="BX417" s="211"/>
      <c r="BY417" s="211"/>
      <c r="BZ417" s="211"/>
      <c r="CA417" s="209"/>
      <c r="CB417" s="224"/>
      <c r="CC417" s="204"/>
      <c r="CD417" s="204"/>
      <c r="CE417" s="204"/>
      <c r="CF417" s="211"/>
      <c r="CG417" s="211"/>
      <c r="CI417" s="209"/>
      <c r="CJ417" s="209"/>
      <c r="EH417" s="165"/>
      <c r="EI417" s="165"/>
      <c r="EJ417" s="166"/>
      <c r="EK417" s="209"/>
      <c r="EL417" s="211"/>
      <c r="EM417" s="211"/>
      <c r="EN417" s="211"/>
      <c r="EO417" s="211"/>
      <c r="EP417" s="211"/>
      <c r="ES417" s="165"/>
      <c r="ET417" s="165"/>
      <c r="EU417" s="166"/>
      <c r="EV417" s="209"/>
      <c r="EW417" s="211"/>
      <c r="EX417" s="211"/>
      <c r="EY417" s="211"/>
      <c r="EZ417" s="211"/>
      <c r="FA417" s="211"/>
      <c r="FD417" s="165"/>
      <c r="FE417" s="165"/>
      <c r="FF417" s="166"/>
      <c r="FG417" s="209"/>
      <c r="FH417" s="211"/>
      <c r="FI417" s="211"/>
      <c r="FJ417" s="211"/>
      <c r="FK417" s="211"/>
      <c r="FL417" s="211"/>
    </row>
    <row r="418" spans="9:168">
      <c r="I418" s="221">
        <f t="shared" si="205"/>
        <v>414</v>
      </c>
      <c r="J418" s="159">
        <f>'v-t_chart'!C415</f>
        <v>18.899999999999999</v>
      </c>
      <c r="K418" s="204">
        <f t="shared" ca="1" si="183"/>
        <v>55.358099999999993</v>
      </c>
      <c r="L418" s="205" t="b">
        <f>IF('Input&amp;Output'!$C$3=10,phase_chart!C415,IF('Input&amp;Output'!$C$3=21,phase_chart!G415,IF('Input&amp;Output'!$C$3=22,phase_chart!K415,IF('Input&amp;Output'!$C$3=31,phase_chart!O415,IF('Input&amp;Output'!$C$3=32,phase_chart!S415,"")))))</f>
        <v>1</v>
      </c>
      <c r="M418" s="206" t="b">
        <f>IF('Input&amp;Output'!$C$3=10,phase_chart!D415,IF('Input&amp;Output'!$C$3=21,phase_chart!H415,IF('Input&amp;Output'!$C$3=22,phase_chart!L415,IF('Input&amp;Output'!$C$3=31,phase_chart!P415,IF('Input&amp;Output'!$C$3=32,phase_chart!T415,"")))))</f>
        <v>0</v>
      </c>
      <c r="N418" s="205" t="b">
        <f>IF('Input&amp;Output'!$C$3=10,phase_chart!E415,IF('Input&amp;Output'!$C$3=21,phase_chart!I415,IF('Input&amp;Output'!$C$3=22,phase_chart!M415,IF('Input&amp;Output'!$C$3=31,phase_chart!Q415,IF('Input&amp;Output'!$C$3=32,phase_chart!U415,"")))))</f>
        <v>0</v>
      </c>
      <c r="P418" s="159">
        <f ca="1">IF(NOT($J418=0),IF($J418&lt;IF($P417=0,0,VLOOKUP(P417,tbL!$M$37:$Q$43,IF(L418=TRUE,2,4))),IF($J418&gt;=VLOOKUP(P417,tbL!$M$37:$Q$43,IF(L418=TRUE,3,5)),$P417,IF(AND(L417=TRUE,L418=TRUE),$P417,$P417-1)),IF(AND(L418=TRUE,J418=VLOOKUP(P417,tbL!$M$37:$Q$43,IF(L418=TRUE,2,4))),P417,IF($P417+1&gt;$C$12,$C$12,$P417+1))),0)</f>
        <v>1</v>
      </c>
      <c r="Q418" s="159">
        <f t="shared" ca="1" si="185"/>
        <v>1</v>
      </c>
      <c r="R418" s="207">
        <f t="shared" ca="1" si="211"/>
        <v>1</v>
      </c>
      <c r="S418" s="208"/>
      <c r="T418" s="159">
        <f t="shared" si="203"/>
        <v>0</v>
      </c>
      <c r="U418" s="209" t="str">
        <f ca="1">IF(AND(T418=-1,N418=TRUE),"*",IF(AND(U417="*",N418=TRUE),"*",IF(AND(AND(L418=TRUE,U417="*"),J418&lt;VLOOKUP(V417+1,tbL!$M$38:$O$43,3)),"*","")))</f>
        <v/>
      </c>
      <c r="V418" s="204">
        <f t="shared" ca="1" si="186"/>
        <v>1</v>
      </c>
      <c r="Y418" s="159" t="str">
        <f t="shared" ca="1" si="187"/>
        <v/>
      </c>
      <c r="Z418" s="159" t="str">
        <f t="shared" si="188"/>
        <v/>
      </c>
      <c r="AA418" s="159">
        <f t="shared" ca="1" si="209"/>
        <v>1</v>
      </c>
      <c r="AC418" s="161" t="str">
        <f t="shared" ca="1" si="189"/>
        <v/>
      </c>
      <c r="AD418" s="161">
        <f t="shared" ca="1" si="190"/>
        <v>1</v>
      </c>
      <c r="AE418" s="161" t="str">
        <f t="shared" ca="1" si="179"/>
        <v/>
      </c>
      <c r="AF418" s="161">
        <f t="shared" ca="1" si="191"/>
        <v>1</v>
      </c>
      <c r="AG418" s="161" t="str">
        <f t="shared" ca="1" si="192"/>
        <v/>
      </c>
      <c r="AH418" s="161">
        <f t="shared" ca="1" si="193"/>
        <v>1</v>
      </c>
      <c r="AI418" s="161" t="str">
        <f t="shared" ca="1" si="194"/>
        <v/>
      </c>
      <c r="AJ418" s="161">
        <f t="shared" ca="1" si="195"/>
        <v>1</v>
      </c>
      <c r="AL418" s="161" t="str">
        <f t="shared" ca="1" si="196"/>
        <v/>
      </c>
      <c r="AM418" s="161">
        <f t="shared" ca="1" si="207"/>
        <v>1</v>
      </c>
      <c r="AN418" s="161" t="str">
        <f t="shared" ca="1" si="197"/>
        <v/>
      </c>
      <c r="AO418" s="161">
        <f t="shared" ca="1" si="206"/>
        <v>1</v>
      </c>
      <c r="AP418" s="161" t="str">
        <f t="shared" ca="1" si="198"/>
        <v/>
      </c>
      <c r="AQ418" s="161">
        <f t="shared" ca="1" si="204"/>
        <v>1</v>
      </c>
      <c r="AR418" s="161" t="str">
        <f t="shared" ca="1" si="199"/>
        <v/>
      </c>
      <c r="AS418" s="161">
        <f t="shared" ca="1" si="200"/>
        <v>1</v>
      </c>
      <c r="AT418" s="159" t="str">
        <f t="shared" ca="1" si="210"/>
        <v/>
      </c>
      <c r="AU418" s="210">
        <f t="shared" ca="1" si="184"/>
        <v>14</v>
      </c>
      <c r="AV418" s="209"/>
      <c r="AW418" s="204">
        <f t="shared" si="201"/>
        <v>2831.9722222222231</v>
      </c>
      <c r="AX418" s="159"/>
      <c r="AZ418" s="159"/>
      <c r="BM418" s="207"/>
      <c r="BN418" s="212"/>
      <c r="BP418" s="209"/>
      <c r="BQ418" s="211"/>
      <c r="BR418" s="211"/>
      <c r="BS418" s="211"/>
      <c r="BT418" s="211"/>
      <c r="BU418" s="211"/>
      <c r="BV418" s="211"/>
      <c r="BW418" s="211"/>
      <c r="BX418" s="211"/>
      <c r="BY418" s="211"/>
      <c r="BZ418" s="211"/>
      <c r="CA418" s="209"/>
      <c r="CB418" s="224"/>
      <c r="CC418" s="204"/>
      <c r="CD418" s="204"/>
      <c r="CE418" s="204"/>
      <c r="CF418" s="211"/>
      <c r="CG418" s="211"/>
      <c r="CI418" s="209"/>
      <c r="CJ418" s="209"/>
      <c r="EH418" s="165"/>
      <c r="EI418" s="165"/>
      <c r="EJ418" s="166"/>
      <c r="EK418" s="209"/>
      <c r="EL418" s="211"/>
      <c r="EM418" s="211"/>
      <c r="EN418" s="211"/>
      <c r="EO418" s="211"/>
      <c r="EP418" s="211"/>
      <c r="ES418" s="165"/>
      <c r="ET418" s="165"/>
      <c r="EU418" s="166"/>
      <c r="EV418" s="209"/>
      <c r="EW418" s="211"/>
      <c r="EX418" s="211"/>
      <c r="EY418" s="211"/>
      <c r="EZ418" s="211"/>
      <c r="FA418" s="211"/>
      <c r="FD418" s="165"/>
      <c r="FE418" s="165"/>
      <c r="FF418" s="166"/>
      <c r="FG418" s="209"/>
      <c r="FH418" s="211"/>
      <c r="FI418" s="211"/>
      <c r="FJ418" s="211"/>
      <c r="FK418" s="211"/>
      <c r="FL418" s="211"/>
    </row>
    <row r="419" spans="9:168">
      <c r="I419" s="221">
        <f t="shared" si="205"/>
        <v>415</v>
      </c>
      <c r="J419" s="159">
        <f>'v-t_chart'!C416</f>
        <v>22.1</v>
      </c>
      <c r="K419" s="204">
        <f t="shared" ca="1" si="183"/>
        <v>64.730900000000005</v>
      </c>
      <c r="L419" s="205" t="b">
        <f>IF('Input&amp;Output'!$C$3=10,phase_chart!C416,IF('Input&amp;Output'!$C$3=21,phase_chart!G416,IF('Input&amp;Output'!$C$3=22,phase_chart!K416,IF('Input&amp;Output'!$C$3=31,phase_chart!O416,IF('Input&amp;Output'!$C$3=32,phase_chart!S416,"")))))</f>
        <v>1</v>
      </c>
      <c r="M419" s="206" t="b">
        <f>IF('Input&amp;Output'!$C$3=10,phase_chart!D416,IF('Input&amp;Output'!$C$3=21,phase_chart!H416,IF('Input&amp;Output'!$C$3=22,phase_chart!L416,IF('Input&amp;Output'!$C$3=31,phase_chart!P416,IF('Input&amp;Output'!$C$3=32,phase_chart!T416,"")))))</f>
        <v>0</v>
      </c>
      <c r="N419" s="205" t="b">
        <f>IF('Input&amp;Output'!$C$3=10,phase_chart!E416,IF('Input&amp;Output'!$C$3=21,phase_chart!I416,IF('Input&amp;Output'!$C$3=22,phase_chart!M416,IF('Input&amp;Output'!$C$3=31,phase_chart!Q416,IF('Input&amp;Output'!$C$3=32,phase_chart!U416,"")))))</f>
        <v>0</v>
      </c>
      <c r="P419" s="159">
        <f ca="1">IF(NOT($J419=0),IF($J419&lt;IF($P418=0,0,VLOOKUP(P418,tbL!$M$37:$Q$43,IF(L419=TRUE,2,4))),IF($J419&gt;=VLOOKUP(P418,tbL!$M$37:$Q$43,IF(L419=TRUE,3,5)),$P418,IF(AND(L418=TRUE,L419=TRUE),$P418,$P418-1)),IF(AND(L419=TRUE,J419=VLOOKUP(P418,tbL!$M$37:$Q$43,IF(L419=TRUE,2,4))),P418,IF($P418+1&gt;$C$12,$C$12,$P418+1))),0)</f>
        <v>1</v>
      </c>
      <c r="Q419" s="159">
        <f t="shared" ca="1" si="185"/>
        <v>1</v>
      </c>
      <c r="R419" s="207">
        <f t="shared" ca="1" si="211"/>
        <v>1</v>
      </c>
      <c r="S419" s="208"/>
      <c r="T419" s="159">
        <f t="shared" si="203"/>
        <v>0</v>
      </c>
      <c r="U419" s="209" t="str">
        <f ca="1">IF(AND(T419=-1,N419=TRUE),"*",IF(AND(U418="*",N419=TRUE),"*",IF(AND(AND(L419=TRUE,U418="*"),J419&lt;VLOOKUP(V418+1,tbL!$M$38:$O$43,3)),"*","")))</f>
        <v/>
      </c>
      <c r="V419" s="204">
        <f t="shared" ca="1" si="186"/>
        <v>1</v>
      </c>
      <c r="Y419" s="159" t="str">
        <f t="shared" ca="1" si="187"/>
        <v/>
      </c>
      <c r="Z419" s="159" t="str">
        <f t="shared" si="188"/>
        <v/>
      </c>
      <c r="AA419" s="159">
        <f t="shared" ca="1" si="209"/>
        <v>1</v>
      </c>
      <c r="AC419" s="161" t="str">
        <f t="shared" ca="1" si="189"/>
        <v/>
      </c>
      <c r="AD419" s="161">
        <f t="shared" ca="1" si="190"/>
        <v>1</v>
      </c>
      <c r="AE419" s="161" t="str">
        <f t="shared" ca="1" si="179"/>
        <v/>
      </c>
      <c r="AF419" s="161">
        <f t="shared" ca="1" si="191"/>
        <v>1</v>
      </c>
      <c r="AG419" s="161" t="str">
        <f t="shared" ca="1" si="192"/>
        <v/>
      </c>
      <c r="AH419" s="161">
        <f t="shared" ca="1" si="193"/>
        <v>1</v>
      </c>
      <c r="AI419" s="161" t="str">
        <f t="shared" ca="1" si="194"/>
        <v/>
      </c>
      <c r="AJ419" s="161">
        <f t="shared" ca="1" si="195"/>
        <v>1</v>
      </c>
      <c r="AL419" s="161" t="str">
        <f t="shared" ca="1" si="196"/>
        <v/>
      </c>
      <c r="AM419" s="161">
        <f t="shared" ca="1" si="207"/>
        <v>1</v>
      </c>
      <c r="AN419" s="161" t="str">
        <f t="shared" ca="1" si="197"/>
        <v/>
      </c>
      <c r="AO419" s="161">
        <f t="shared" ca="1" si="206"/>
        <v>1</v>
      </c>
      <c r="AP419" s="161" t="str">
        <f t="shared" ca="1" si="198"/>
        <v/>
      </c>
      <c r="AQ419" s="161">
        <f t="shared" ca="1" si="204"/>
        <v>1</v>
      </c>
      <c r="AR419" s="161" t="str">
        <f t="shared" ca="1" si="199"/>
        <v/>
      </c>
      <c r="AS419" s="161">
        <f t="shared" ca="1" si="200"/>
        <v>1</v>
      </c>
      <c r="AT419" s="159" t="str">
        <f t="shared" ca="1" si="210"/>
        <v/>
      </c>
      <c r="AU419" s="210">
        <f t="shared" ca="1" si="184"/>
        <v>14</v>
      </c>
      <c r="AV419" s="209"/>
      <c r="AW419" s="204">
        <f t="shared" si="201"/>
        <v>2838.1111111111118</v>
      </c>
      <c r="AX419" s="159"/>
      <c r="AZ419" s="159"/>
      <c r="BM419" s="207"/>
      <c r="BN419" s="212"/>
      <c r="BP419" s="209"/>
      <c r="BQ419" s="211"/>
      <c r="BR419" s="211"/>
      <c r="BS419" s="211"/>
      <c r="BT419" s="211"/>
      <c r="BU419" s="211"/>
      <c r="BV419" s="211"/>
      <c r="BW419" s="211"/>
      <c r="BX419" s="211"/>
      <c r="BY419" s="211"/>
      <c r="BZ419" s="211"/>
      <c r="CA419" s="209"/>
      <c r="CB419" s="224"/>
      <c r="CC419" s="204"/>
      <c r="CD419" s="204"/>
      <c r="CE419" s="204"/>
      <c r="CF419" s="211"/>
      <c r="CG419" s="211"/>
      <c r="CI419" s="209"/>
      <c r="CJ419" s="209"/>
      <c r="EH419" s="165"/>
      <c r="EI419" s="165"/>
      <c r="EJ419" s="166"/>
      <c r="EK419" s="209"/>
      <c r="EL419" s="211"/>
      <c r="EM419" s="211"/>
      <c r="EN419" s="211"/>
      <c r="EO419" s="211"/>
      <c r="EP419" s="211"/>
      <c r="ES419" s="165"/>
      <c r="ET419" s="165"/>
      <c r="EU419" s="166"/>
      <c r="EV419" s="209"/>
      <c r="EW419" s="211"/>
      <c r="EX419" s="211"/>
      <c r="EY419" s="211"/>
      <c r="EZ419" s="211"/>
      <c r="FA419" s="211"/>
      <c r="FD419" s="165"/>
      <c r="FE419" s="165"/>
      <c r="FF419" s="166"/>
      <c r="FG419" s="209"/>
      <c r="FH419" s="211"/>
      <c r="FI419" s="211"/>
      <c r="FJ419" s="211"/>
      <c r="FK419" s="211"/>
      <c r="FL419" s="211"/>
    </row>
    <row r="420" spans="9:168">
      <c r="I420" s="221">
        <f t="shared" si="205"/>
        <v>416</v>
      </c>
      <c r="J420" s="159">
        <f>'v-t_chart'!C417</f>
        <v>24.8</v>
      </c>
      <c r="K420" s="204">
        <f t="shared" ca="1" si="183"/>
        <v>72.639200000000002</v>
      </c>
      <c r="L420" s="205" t="b">
        <f>IF('Input&amp;Output'!$C$3=10,phase_chart!C417,IF('Input&amp;Output'!$C$3=21,phase_chart!G417,IF('Input&amp;Output'!$C$3=22,phase_chart!K417,IF('Input&amp;Output'!$C$3=31,phase_chart!O417,IF('Input&amp;Output'!$C$3=32,phase_chart!S417,"")))))</f>
        <v>1</v>
      </c>
      <c r="M420" s="206" t="b">
        <f>IF('Input&amp;Output'!$C$3=10,phase_chart!D417,IF('Input&amp;Output'!$C$3=21,phase_chart!H417,IF('Input&amp;Output'!$C$3=22,phase_chart!L417,IF('Input&amp;Output'!$C$3=31,phase_chart!P417,IF('Input&amp;Output'!$C$3=32,phase_chart!T417,"")))))</f>
        <v>0</v>
      </c>
      <c r="N420" s="205" t="b">
        <f>IF('Input&amp;Output'!$C$3=10,phase_chart!E417,IF('Input&amp;Output'!$C$3=21,phase_chart!I417,IF('Input&amp;Output'!$C$3=22,phase_chart!M417,IF('Input&amp;Output'!$C$3=31,phase_chart!Q417,IF('Input&amp;Output'!$C$3=32,phase_chart!U417,"")))))</f>
        <v>0</v>
      </c>
      <c r="P420" s="159">
        <f ca="1">IF(NOT($J420=0),IF($J420&lt;IF($P419=0,0,VLOOKUP(P419,tbL!$M$37:$Q$43,IF(L420=TRUE,2,4))),IF($J420&gt;=VLOOKUP(P419,tbL!$M$37:$Q$43,IF(L420=TRUE,3,5)),$P419,IF(AND(L419=TRUE,L420=TRUE),$P419,$P419-1)),IF(AND(L420=TRUE,J420=VLOOKUP(P419,tbL!$M$37:$Q$43,IF(L420=TRUE,2,4))),P419,IF($P419+1&gt;$C$12,$C$12,$P419+1))),0)</f>
        <v>1</v>
      </c>
      <c r="Q420" s="159">
        <f t="shared" ca="1" si="185"/>
        <v>1</v>
      </c>
      <c r="R420" s="207">
        <f t="shared" ca="1" si="211"/>
        <v>1</v>
      </c>
      <c r="S420" s="208"/>
      <c r="T420" s="159">
        <f t="shared" si="203"/>
        <v>0</v>
      </c>
      <c r="U420" s="209" t="str">
        <f ca="1">IF(AND(T420=-1,N420=TRUE),"*",IF(AND(U419="*",N420=TRUE),"*",IF(AND(AND(L420=TRUE,U419="*"),J420&lt;VLOOKUP(V419+1,tbL!$M$38:$O$43,3)),"*","")))</f>
        <v/>
      </c>
      <c r="V420" s="204">
        <f t="shared" ca="1" si="186"/>
        <v>1</v>
      </c>
      <c r="Y420" s="159" t="str">
        <f t="shared" ca="1" si="187"/>
        <v/>
      </c>
      <c r="Z420" s="159" t="str">
        <f t="shared" si="188"/>
        <v/>
      </c>
      <c r="AA420" s="159">
        <f t="shared" ca="1" si="209"/>
        <v>1</v>
      </c>
      <c r="AC420" s="161" t="str">
        <f t="shared" ca="1" si="189"/>
        <v/>
      </c>
      <c r="AD420" s="161">
        <f t="shared" ca="1" si="190"/>
        <v>1</v>
      </c>
      <c r="AE420" s="161" t="str">
        <f t="shared" ca="1" si="179"/>
        <v/>
      </c>
      <c r="AF420" s="161">
        <f t="shared" ca="1" si="191"/>
        <v>1</v>
      </c>
      <c r="AG420" s="161" t="str">
        <f t="shared" ca="1" si="192"/>
        <v/>
      </c>
      <c r="AH420" s="161">
        <f t="shared" ca="1" si="193"/>
        <v>1</v>
      </c>
      <c r="AI420" s="161" t="str">
        <f t="shared" ca="1" si="194"/>
        <v/>
      </c>
      <c r="AJ420" s="161">
        <f t="shared" ca="1" si="195"/>
        <v>1</v>
      </c>
      <c r="AL420" s="161" t="str">
        <f t="shared" ca="1" si="196"/>
        <v/>
      </c>
      <c r="AM420" s="161">
        <f t="shared" ca="1" si="207"/>
        <v>1</v>
      </c>
      <c r="AN420" s="161" t="str">
        <f t="shared" ca="1" si="197"/>
        <v/>
      </c>
      <c r="AO420" s="161">
        <f t="shared" ca="1" si="206"/>
        <v>1</v>
      </c>
      <c r="AP420" s="161" t="str">
        <f t="shared" ca="1" si="198"/>
        <v/>
      </c>
      <c r="AQ420" s="161">
        <f t="shared" ca="1" si="204"/>
        <v>1</v>
      </c>
      <c r="AR420" s="161" t="str">
        <f t="shared" ca="1" si="199"/>
        <v/>
      </c>
      <c r="AS420" s="161">
        <f t="shared" ca="1" si="200"/>
        <v>1</v>
      </c>
      <c r="AT420" s="159" t="str">
        <f t="shared" ca="1" si="210"/>
        <v/>
      </c>
      <c r="AU420" s="210">
        <f t="shared" ca="1" si="184"/>
        <v>14</v>
      </c>
      <c r="AV420" s="209"/>
      <c r="AW420" s="204">
        <f t="shared" si="201"/>
        <v>2845.0000000000005</v>
      </c>
      <c r="AX420" s="159"/>
      <c r="AZ420" s="159"/>
      <c r="BM420" s="207"/>
      <c r="BN420" s="212"/>
      <c r="BP420" s="209"/>
      <c r="BQ420" s="211"/>
      <c r="BR420" s="211"/>
      <c r="BS420" s="211"/>
      <c r="BT420" s="211"/>
      <c r="BU420" s="211"/>
      <c r="BV420" s="211"/>
      <c r="BW420" s="211"/>
      <c r="BX420" s="211"/>
      <c r="BY420" s="211"/>
      <c r="BZ420" s="211"/>
      <c r="CA420" s="209"/>
      <c r="CB420" s="224"/>
      <c r="CC420" s="204"/>
      <c r="CD420" s="204"/>
      <c r="CE420" s="204"/>
      <c r="CF420" s="211"/>
      <c r="CG420" s="211"/>
      <c r="CI420" s="209"/>
      <c r="CJ420" s="209"/>
      <c r="EH420" s="165"/>
      <c r="EI420" s="165"/>
      <c r="EJ420" s="166"/>
      <c r="EK420" s="209"/>
      <c r="EL420" s="211"/>
      <c r="EM420" s="211"/>
      <c r="EN420" s="211"/>
      <c r="EO420" s="211"/>
      <c r="EP420" s="211"/>
      <c r="ES420" s="165"/>
      <c r="ET420" s="165"/>
      <c r="EU420" s="166"/>
      <c r="EV420" s="209"/>
      <c r="EW420" s="211"/>
      <c r="EX420" s="211"/>
      <c r="EY420" s="211"/>
      <c r="EZ420" s="211"/>
      <c r="FA420" s="211"/>
      <c r="FD420" s="165"/>
      <c r="FE420" s="165"/>
      <c r="FF420" s="166"/>
      <c r="FG420" s="209"/>
      <c r="FH420" s="211"/>
      <c r="FI420" s="211"/>
      <c r="FJ420" s="211"/>
      <c r="FK420" s="211"/>
      <c r="FL420" s="211"/>
    </row>
    <row r="421" spans="9:168">
      <c r="I421" s="221">
        <f t="shared" si="205"/>
        <v>417</v>
      </c>
      <c r="J421" s="159">
        <f>'v-t_chart'!C418</f>
        <v>26.8</v>
      </c>
      <c r="K421" s="204">
        <f t="shared" ca="1" si="183"/>
        <v>78.497199999999992</v>
      </c>
      <c r="L421" s="205" t="b">
        <f>IF('Input&amp;Output'!$C$3=10,phase_chart!C418,IF('Input&amp;Output'!$C$3=21,phase_chart!G418,IF('Input&amp;Output'!$C$3=22,phase_chart!K418,IF('Input&amp;Output'!$C$3=31,phase_chart!O418,IF('Input&amp;Output'!$C$3=32,phase_chart!S418,"")))))</f>
        <v>1</v>
      </c>
      <c r="M421" s="206" t="b">
        <f>IF('Input&amp;Output'!$C$3=10,phase_chart!D418,IF('Input&amp;Output'!$C$3=21,phase_chart!H418,IF('Input&amp;Output'!$C$3=22,phase_chart!L418,IF('Input&amp;Output'!$C$3=31,phase_chart!P418,IF('Input&amp;Output'!$C$3=32,phase_chart!T418,"")))))</f>
        <v>0</v>
      </c>
      <c r="N421" s="205" t="b">
        <f>IF('Input&amp;Output'!$C$3=10,phase_chart!E418,IF('Input&amp;Output'!$C$3=21,phase_chart!I418,IF('Input&amp;Output'!$C$3=22,phase_chart!M418,IF('Input&amp;Output'!$C$3=31,phase_chart!Q418,IF('Input&amp;Output'!$C$3=32,phase_chart!U418,"")))))</f>
        <v>0</v>
      </c>
      <c r="P421" s="159">
        <f ca="1">IF(NOT($J421=0),IF($J421&lt;IF($P420=0,0,VLOOKUP(P420,tbL!$M$37:$Q$43,IF(L421=TRUE,2,4))),IF($J421&gt;=VLOOKUP(P420,tbL!$M$37:$Q$43,IF(L421=TRUE,3,5)),$P420,IF(AND(L420=TRUE,L421=TRUE),$P420,$P420-1)),IF(AND(L421=TRUE,J421=VLOOKUP(P420,tbL!$M$37:$Q$43,IF(L421=TRUE,2,4))),P420,IF($P420+1&gt;$C$12,$C$12,$P420+1))),0)</f>
        <v>1</v>
      </c>
      <c r="Q421" s="159">
        <f t="shared" ca="1" si="185"/>
        <v>1</v>
      </c>
      <c r="R421" s="207">
        <f t="shared" ca="1" si="211"/>
        <v>1</v>
      </c>
      <c r="S421" s="208"/>
      <c r="T421" s="159">
        <f t="shared" si="203"/>
        <v>0</v>
      </c>
      <c r="U421" s="209" t="str">
        <f ca="1">IF(AND(T421=-1,N421=TRUE),"*",IF(AND(U420="*",N421=TRUE),"*",IF(AND(AND(L421=TRUE,U420="*"),J421&lt;VLOOKUP(V420+1,tbL!$M$38:$O$43,3)),"*","")))</f>
        <v/>
      </c>
      <c r="V421" s="204">
        <f t="shared" ca="1" si="186"/>
        <v>1</v>
      </c>
      <c r="Y421" s="159" t="str">
        <f t="shared" ca="1" si="187"/>
        <v/>
      </c>
      <c r="Z421" s="159" t="str">
        <f t="shared" si="188"/>
        <v/>
      </c>
      <c r="AA421" s="159">
        <f t="shared" ca="1" si="209"/>
        <v>1</v>
      </c>
      <c r="AC421" s="161" t="str">
        <f t="shared" ca="1" si="189"/>
        <v/>
      </c>
      <c r="AD421" s="161">
        <f t="shared" ca="1" si="190"/>
        <v>1</v>
      </c>
      <c r="AE421" s="161" t="str">
        <f t="shared" ref="AE421:AE484" ca="1" si="212">IF(OR(OR($AT421=-1,$R421=1),AD421=0),"",IF(AND(AND(AD420=AD423,AD421&lt;&gt;AD420),AD421=AD422),IF(AE419="*","","*"),""))</f>
        <v/>
      </c>
      <c r="AF421" s="161">
        <f t="shared" ca="1" si="191"/>
        <v>1</v>
      </c>
      <c r="AG421" s="161" t="str">
        <f t="shared" ca="1" si="192"/>
        <v/>
      </c>
      <c r="AH421" s="161">
        <f t="shared" ca="1" si="193"/>
        <v>1</v>
      </c>
      <c r="AI421" s="161" t="str">
        <f t="shared" ca="1" si="194"/>
        <v/>
      </c>
      <c r="AJ421" s="161">
        <f t="shared" ca="1" si="195"/>
        <v>1</v>
      </c>
      <c r="AL421" s="161" t="str">
        <f t="shared" ca="1" si="196"/>
        <v/>
      </c>
      <c r="AM421" s="161">
        <f t="shared" ca="1" si="207"/>
        <v>1</v>
      </c>
      <c r="AN421" s="161" t="str">
        <f t="shared" ca="1" si="197"/>
        <v/>
      </c>
      <c r="AO421" s="161">
        <f t="shared" ca="1" si="206"/>
        <v>1</v>
      </c>
      <c r="AP421" s="161" t="str">
        <f t="shared" ca="1" si="198"/>
        <v/>
      </c>
      <c r="AQ421" s="161">
        <f t="shared" ca="1" si="204"/>
        <v>1</v>
      </c>
      <c r="AR421" s="161" t="str">
        <f t="shared" ca="1" si="199"/>
        <v/>
      </c>
      <c r="AS421" s="161">
        <f t="shared" ca="1" si="200"/>
        <v>1</v>
      </c>
      <c r="AT421" s="159" t="str">
        <f t="shared" ca="1" si="210"/>
        <v/>
      </c>
      <c r="AU421" s="210">
        <f t="shared" ca="1" si="184"/>
        <v>14</v>
      </c>
      <c r="AV421" s="209"/>
      <c r="AW421" s="204">
        <f t="shared" si="201"/>
        <v>2852.4444444444448</v>
      </c>
      <c r="AX421" s="159"/>
      <c r="AZ421" s="159"/>
      <c r="BM421" s="207"/>
      <c r="BN421" s="212"/>
      <c r="BP421" s="209"/>
      <c r="BQ421" s="211"/>
      <c r="BR421" s="211"/>
      <c r="BS421" s="211"/>
      <c r="BT421" s="211"/>
      <c r="BU421" s="211"/>
      <c r="BV421" s="211"/>
      <c r="BW421" s="211"/>
      <c r="BX421" s="211"/>
      <c r="BY421" s="211"/>
      <c r="BZ421" s="211"/>
      <c r="CA421" s="209"/>
      <c r="CB421" s="224"/>
      <c r="CC421" s="204"/>
      <c r="CD421" s="204"/>
      <c r="CE421" s="204"/>
      <c r="CF421" s="211"/>
      <c r="CG421" s="211"/>
      <c r="CI421" s="209"/>
      <c r="CJ421" s="209"/>
      <c r="EH421" s="165"/>
      <c r="EI421" s="165"/>
      <c r="EJ421" s="166"/>
      <c r="EK421" s="209"/>
      <c r="EL421" s="211"/>
      <c r="EM421" s="211"/>
      <c r="EN421" s="211"/>
      <c r="EO421" s="211"/>
      <c r="EP421" s="211"/>
      <c r="ES421" s="165"/>
      <c r="ET421" s="165"/>
      <c r="EU421" s="166"/>
      <c r="EV421" s="209"/>
      <c r="EW421" s="211"/>
      <c r="EX421" s="211"/>
      <c r="EY421" s="211"/>
      <c r="EZ421" s="211"/>
      <c r="FA421" s="211"/>
      <c r="FD421" s="165"/>
      <c r="FE421" s="165"/>
      <c r="FF421" s="166"/>
      <c r="FG421" s="209"/>
      <c r="FH421" s="211"/>
      <c r="FI421" s="211"/>
      <c r="FJ421" s="211"/>
      <c r="FK421" s="211"/>
      <c r="FL421" s="211"/>
    </row>
    <row r="422" spans="9:168">
      <c r="I422" s="221">
        <f t="shared" si="205"/>
        <v>418</v>
      </c>
      <c r="J422" s="159">
        <f>'v-t_chart'!C419</f>
        <v>28.7</v>
      </c>
      <c r="K422" s="204">
        <f t="shared" ca="1" si="183"/>
        <v>84.062299999999993</v>
      </c>
      <c r="L422" s="205" t="b">
        <f>IF('Input&amp;Output'!$C$3=10,phase_chart!C419,IF('Input&amp;Output'!$C$3=21,phase_chart!G419,IF('Input&amp;Output'!$C$3=22,phase_chart!K419,IF('Input&amp;Output'!$C$3=31,phase_chart!O419,IF('Input&amp;Output'!$C$3=32,phase_chart!S419,"")))))</f>
        <v>1</v>
      </c>
      <c r="M422" s="206" t="b">
        <f>IF('Input&amp;Output'!$C$3=10,phase_chart!D419,IF('Input&amp;Output'!$C$3=21,phase_chart!H419,IF('Input&amp;Output'!$C$3=22,phase_chart!L419,IF('Input&amp;Output'!$C$3=31,phase_chart!P419,IF('Input&amp;Output'!$C$3=32,phase_chart!T419,"")))))</f>
        <v>0</v>
      </c>
      <c r="N422" s="205" t="b">
        <f>IF('Input&amp;Output'!$C$3=10,phase_chart!E419,IF('Input&amp;Output'!$C$3=21,phase_chart!I419,IF('Input&amp;Output'!$C$3=22,phase_chart!M419,IF('Input&amp;Output'!$C$3=31,phase_chart!Q419,IF('Input&amp;Output'!$C$3=32,phase_chart!U419,"")))))</f>
        <v>0</v>
      </c>
      <c r="P422" s="159">
        <f ca="1">IF(NOT($J422=0),IF($J422&lt;IF($P421=0,0,VLOOKUP(P421,tbL!$M$37:$Q$43,IF(L422=TRUE,2,4))),IF($J422&gt;=VLOOKUP(P421,tbL!$M$37:$Q$43,IF(L422=TRUE,3,5)),$P421,IF(AND(L421=TRUE,L422=TRUE),$P421,$P421-1)),IF(AND(L422=TRUE,J422=VLOOKUP(P421,tbL!$M$37:$Q$43,IF(L422=TRUE,2,4))),P421,IF($P421+1&gt;$C$12,$C$12,$P421+1))),0)</f>
        <v>1</v>
      </c>
      <c r="Q422" s="159">
        <f t="shared" ca="1" si="185"/>
        <v>1</v>
      </c>
      <c r="R422" s="207">
        <f t="shared" ca="1" si="211"/>
        <v>1</v>
      </c>
      <c r="S422" s="208"/>
      <c r="T422" s="159">
        <f t="shared" si="203"/>
        <v>0</v>
      </c>
      <c r="U422" s="209" t="str">
        <f ca="1">IF(AND(T422=-1,N422=TRUE),"*",IF(AND(U421="*",N422=TRUE),"*",IF(AND(AND(L422=TRUE,U421="*"),J422&lt;VLOOKUP(V421+1,tbL!$M$38:$O$43,3)),"*","")))</f>
        <v/>
      </c>
      <c r="V422" s="204">
        <f t="shared" ca="1" si="186"/>
        <v>1</v>
      </c>
      <c r="Y422" s="159" t="str">
        <f t="shared" ca="1" si="187"/>
        <v/>
      </c>
      <c r="Z422" s="159" t="str">
        <f t="shared" si="188"/>
        <v/>
      </c>
      <c r="AA422" s="159">
        <f t="shared" ca="1" si="209"/>
        <v>1</v>
      </c>
      <c r="AC422" s="161" t="str">
        <f t="shared" ca="1" si="189"/>
        <v/>
      </c>
      <c r="AD422" s="161">
        <f t="shared" ca="1" si="190"/>
        <v>1</v>
      </c>
      <c r="AE422" s="161" t="str">
        <f t="shared" ca="1" si="212"/>
        <v/>
      </c>
      <c r="AF422" s="161">
        <f t="shared" ca="1" si="191"/>
        <v>1</v>
      </c>
      <c r="AG422" s="161" t="str">
        <f t="shared" ca="1" si="192"/>
        <v/>
      </c>
      <c r="AH422" s="161">
        <f t="shared" ca="1" si="193"/>
        <v>1</v>
      </c>
      <c r="AI422" s="161" t="str">
        <f t="shared" ca="1" si="194"/>
        <v/>
      </c>
      <c r="AJ422" s="161">
        <f t="shared" ca="1" si="195"/>
        <v>1</v>
      </c>
      <c r="AL422" s="161" t="str">
        <f t="shared" ca="1" si="196"/>
        <v/>
      </c>
      <c r="AM422" s="161">
        <f t="shared" ca="1" si="207"/>
        <v>1</v>
      </c>
      <c r="AN422" s="161" t="str">
        <f t="shared" ca="1" si="197"/>
        <v/>
      </c>
      <c r="AO422" s="161">
        <f t="shared" ca="1" si="206"/>
        <v>1</v>
      </c>
      <c r="AP422" s="161" t="str">
        <f t="shared" ca="1" si="198"/>
        <v/>
      </c>
      <c r="AQ422" s="161">
        <f t="shared" ca="1" si="204"/>
        <v>1</v>
      </c>
      <c r="AR422" s="161" t="str">
        <f t="shared" ca="1" si="199"/>
        <v/>
      </c>
      <c r="AS422" s="161">
        <f t="shared" ca="1" si="200"/>
        <v>1</v>
      </c>
      <c r="AT422" s="159" t="str">
        <f t="shared" ca="1" si="210"/>
        <v/>
      </c>
      <c r="AU422" s="210">
        <f t="shared" ca="1" si="184"/>
        <v>14</v>
      </c>
      <c r="AV422" s="209"/>
      <c r="AW422" s="204">
        <f t="shared" si="201"/>
        <v>2860.416666666667</v>
      </c>
      <c r="AX422" s="159"/>
      <c r="AZ422" s="159"/>
      <c r="BM422" s="207"/>
      <c r="BN422" s="212"/>
      <c r="BP422" s="209"/>
      <c r="BQ422" s="211"/>
      <c r="BR422" s="211"/>
      <c r="BS422" s="211"/>
      <c r="BT422" s="211"/>
      <c r="BU422" s="211"/>
      <c r="BV422" s="211"/>
      <c r="BW422" s="211"/>
      <c r="BX422" s="211"/>
      <c r="BY422" s="211"/>
      <c r="BZ422" s="211"/>
      <c r="CA422" s="209"/>
      <c r="CB422" s="224"/>
      <c r="CC422" s="204"/>
      <c r="CD422" s="204"/>
      <c r="CE422" s="204"/>
      <c r="CF422" s="211"/>
      <c r="CG422" s="211"/>
      <c r="CI422" s="209"/>
      <c r="CJ422" s="209"/>
      <c r="EH422" s="165"/>
      <c r="EI422" s="165"/>
      <c r="EJ422" s="166"/>
      <c r="EK422" s="209"/>
      <c r="EL422" s="211"/>
      <c r="EM422" s="211"/>
      <c r="EN422" s="211"/>
      <c r="EO422" s="211"/>
      <c r="EP422" s="211"/>
      <c r="ES422" s="165"/>
      <c r="ET422" s="165"/>
      <c r="EU422" s="166"/>
      <c r="EV422" s="209"/>
      <c r="EW422" s="211"/>
      <c r="EX422" s="211"/>
      <c r="EY422" s="211"/>
      <c r="EZ422" s="211"/>
      <c r="FA422" s="211"/>
      <c r="FD422" s="165"/>
      <c r="FE422" s="165"/>
      <c r="FF422" s="166"/>
      <c r="FG422" s="209"/>
      <c r="FH422" s="211"/>
      <c r="FI422" s="211"/>
      <c r="FJ422" s="211"/>
      <c r="FK422" s="211"/>
      <c r="FL422" s="211"/>
    </row>
    <row r="423" spans="9:168">
      <c r="I423" s="221">
        <f t="shared" si="205"/>
        <v>419</v>
      </c>
      <c r="J423" s="159">
        <f>'v-t_chart'!C420</f>
        <v>30.6</v>
      </c>
      <c r="K423" s="204">
        <f t="shared" ca="1" si="183"/>
        <v>89.627399999999994</v>
      </c>
      <c r="L423" s="205" t="b">
        <f>IF('Input&amp;Output'!$C$3=10,phase_chart!C420,IF('Input&amp;Output'!$C$3=21,phase_chart!G420,IF('Input&amp;Output'!$C$3=22,phase_chart!K420,IF('Input&amp;Output'!$C$3=31,phase_chart!O420,IF('Input&amp;Output'!$C$3=32,phase_chart!S420,"")))))</f>
        <v>1</v>
      </c>
      <c r="M423" s="206" t="b">
        <f>IF('Input&amp;Output'!$C$3=10,phase_chart!D420,IF('Input&amp;Output'!$C$3=21,phase_chart!H420,IF('Input&amp;Output'!$C$3=22,phase_chart!L420,IF('Input&amp;Output'!$C$3=31,phase_chart!P420,IF('Input&amp;Output'!$C$3=32,phase_chart!T420,"")))))</f>
        <v>0</v>
      </c>
      <c r="N423" s="205" t="b">
        <f>IF('Input&amp;Output'!$C$3=10,phase_chart!E420,IF('Input&amp;Output'!$C$3=21,phase_chart!I420,IF('Input&amp;Output'!$C$3=22,phase_chart!M420,IF('Input&amp;Output'!$C$3=31,phase_chart!Q420,IF('Input&amp;Output'!$C$3=32,phase_chart!U420,"")))))</f>
        <v>0</v>
      </c>
      <c r="P423" s="159">
        <f ca="1">IF(NOT($J423=0),IF($J423&lt;IF($P422=0,0,VLOOKUP(P422,tbL!$M$37:$Q$43,IF(L423=TRUE,2,4))),IF($J423&gt;=VLOOKUP(P422,tbL!$M$37:$Q$43,IF(L423=TRUE,3,5)),$P422,IF(AND(L422=TRUE,L423=TRUE),$P422,$P422-1)),IF(AND(L423=TRUE,J423=VLOOKUP(P422,tbL!$M$37:$Q$43,IF(L423=TRUE,2,4))),P422,IF($P422+1&gt;$C$12,$C$12,$P422+1))),0)</f>
        <v>1</v>
      </c>
      <c r="Q423" s="159">
        <f t="shared" ca="1" si="185"/>
        <v>1</v>
      </c>
      <c r="R423" s="207">
        <f t="shared" ca="1" si="211"/>
        <v>1</v>
      </c>
      <c r="S423" s="208"/>
      <c r="T423" s="159">
        <f t="shared" si="203"/>
        <v>0</v>
      </c>
      <c r="U423" s="209" t="str">
        <f ca="1">IF(AND(T423=-1,N423=TRUE),"*",IF(AND(U422="*",N423=TRUE),"*",IF(AND(AND(L423=TRUE,U422="*"),J423&lt;VLOOKUP(V422+1,tbL!$M$38:$O$43,3)),"*","")))</f>
        <v/>
      </c>
      <c r="V423" s="204">
        <f t="shared" ca="1" si="186"/>
        <v>1</v>
      </c>
      <c r="Y423" s="159" t="str">
        <f t="shared" ca="1" si="187"/>
        <v/>
      </c>
      <c r="Z423" s="159" t="str">
        <f t="shared" si="188"/>
        <v/>
      </c>
      <c r="AA423" s="159">
        <f t="shared" ca="1" si="209"/>
        <v>1</v>
      </c>
      <c r="AC423" s="161" t="str">
        <f t="shared" ca="1" si="189"/>
        <v/>
      </c>
      <c r="AD423" s="161">
        <f t="shared" ca="1" si="190"/>
        <v>1</v>
      </c>
      <c r="AE423" s="161" t="str">
        <f t="shared" ca="1" si="212"/>
        <v/>
      </c>
      <c r="AF423" s="161">
        <f t="shared" ca="1" si="191"/>
        <v>1</v>
      </c>
      <c r="AG423" s="161" t="str">
        <f t="shared" ca="1" si="192"/>
        <v/>
      </c>
      <c r="AH423" s="161">
        <f t="shared" ca="1" si="193"/>
        <v>1</v>
      </c>
      <c r="AI423" s="161" t="str">
        <f t="shared" ca="1" si="194"/>
        <v/>
      </c>
      <c r="AJ423" s="161">
        <f t="shared" ca="1" si="195"/>
        <v>1</v>
      </c>
      <c r="AL423" s="161" t="str">
        <f t="shared" ca="1" si="196"/>
        <v/>
      </c>
      <c r="AM423" s="161">
        <f t="shared" ca="1" si="207"/>
        <v>1</v>
      </c>
      <c r="AN423" s="161" t="str">
        <f t="shared" ca="1" si="197"/>
        <v/>
      </c>
      <c r="AO423" s="161">
        <f t="shared" ca="1" si="206"/>
        <v>1</v>
      </c>
      <c r="AP423" s="161" t="str">
        <f t="shared" ca="1" si="198"/>
        <v/>
      </c>
      <c r="AQ423" s="161">
        <f t="shared" ca="1" si="204"/>
        <v>1</v>
      </c>
      <c r="AR423" s="161" t="str">
        <f t="shared" ca="1" si="199"/>
        <v/>
      </c>
      <c r="AS423" s="161">
        <f t="shared" ca="1" si="200"/>
        <v>1</v>
      </c>
      <c r="AT423" s="159" t="str">
        <f t="shared" ca="1" si="210"/>
        <v/>
      </c>
      <c r="AU423" s="210">
        <f t="shared" ca="1" si="184"/>
        <v>14</v>
      </c>
      <c r="AV423" s="209"/>
      <c r="AW423" s="204">
        <f t="shared" si="201"/>
        <v>2868.916666666667</v>
      </c>
      <c r="AX423" s="159"/>
      <c r="AZ423" s="159"/>
      <c r="BM423" s="207"/>
      <c r="BN423" s="212"/>
      <c r="BP423" s="209"/>
      <c r="BQ423" s="211"/>
      <c r="BR423" s="211"/>
      <c r="BS423" s="211"/>
      <c r="BT423" s="211"/>
      <c r="BU423" s="211"/>
      <c r="BV423" s="211"/>
      <c r="BW423" s="211"/>
      <c r="BX423" s="211"/>
      <c r="BY423" s="211"/>
      <c r="BZ423" s="211"/>
      <c r="CA423" s="209"/>
      <c r="CB423" s="224"/>
      <c r="CC423" s="204"/>
      <c r="CD423" s="204"/>
      <c r="CE423" s="204"/>
      <c r="CF423" s="211"/>
      <c r="CG423" s="211"/>
      <c r="CI423" s="209"/>
      <c r="CJ423" s="209"/>
      <c r="EH423" s="165"/>
      <c r="EI423" s="165"/>
      <c r="EJ423" s="166"/>
      <c r="EK423" s="209"/>
      <c r="EL423" s="211"/>
      <c r="EM423" s="211"/>
      <c r="EN423" s="211"/>
      <c r="EO423" s="211"/>
      <c r="EP423" s="211"/>
      <c r="ES423" s="165"/>
      <c r="ET423" s="165"/>
      <c r="EU423" s="166"/>
      <c r="EV423" s="209"/>
      <c r="EW423" s="211"/>
      <c r="EX423" s="211"/>
      <c r="EY423" s="211"/>
      <c r="EZ423" s="211"/>
      <c r="FA423" s="211"/>
      <c r="FD423" s="165"/>
      <c r="FE423" s="165"/>
      <c r="FF423" s="166"/>
      <c r="FG423" s="209"/>
      <c r="FH423" s="211"/>
      <c r="FI423" s="211"/>
      <c r="FJ423" s="211"/>
      <c r="FK423" s="211"/>
      <c r="FL423" s="211"/>
    </row>
    <row r="424" spans="9:168">
      <c r="I424" s="221">
        <f t="shared" si="205"/>
        <v>420</v>
      </c>
      <c r="J424" s="159">
        <f>'v-t_chart'!C421</f>
        <v>32.4</v>
      </c>
      <c r="K424" s="204">
        <f t="shared" ca="1" si="183"/>
        <v>94.899599999999992</v>
      </c>
      <c r="L424" s="205" t="b">
        <f>IF('Input&amp;Output'!$C$3=10,phase_chart!C421,IF('Input&amp;Output'!$C$3=21,phase_chart!G421,IF('Input&amp;Output'!$C$3=22,phase_chart!K421,IF('Input&amp;Output'!$C$3=31,phase_chart!O421,IF('Input&amp;Output'!$C$3=32,phase_chart!S421,"")))))</f>
        <v>1</v>
      </c>
      <c r="M424" s="206" t="b">
        <f>IF('Input&amp;Output'!$C$3=10,phase_chart!D421,IF('Input&amp;Output'!$C$3=21,phase_chart!H421,IF('Input&amp;Output'!$C$3=22,phase_chart!L421,IF('Input&amp;Output'!$C$3=31,phase_chart!P421,IF('Input&amp;Output'!$C$3=32,phase_chart!T421,"")))))</f>
        <v>0</v>
      </c>
      <c r="N424" s="205" t="b">
        <f>IF('Input&amp;Output'!$C$3=10,phase_chart!E421,IF('Input&amp;Output'!$C$3=21,phase_chart!I421,IF('Input&amp;Output'!$C$3=22,phase_chart!M421,IF('Input&amp;Output'!$C$3=31,phase_chart!Q421,IF('Input&amp;Output'!$C$3=32,phase_chart!U421,"")))))</f>
        <v>0</v>
      </c>
      <c r="P424" s="159">
        <f ca="1">IF(NOT($J424=0),IF($J424&lt;IF($P423=0,0,VLOOKUP(P423,tbL!$M$37:$Q$43,IF(L424=TRUE,2,4))),IF($J424&gt;=VLOOKUP(P423,tbL!$M$37:$Q$43,IF(L424=TRUE,3,5)),$P423,IF(AND(L423=TRUE,L424=TRUE),$P423,$P423-1)),IF(AND(L424=TRUE,J424=VLOOKUP(P423,tbL!$M$37:$Q$43,IF(L424=TRUE,2,4))),P423,IF($P423+1&gt;$C$12,$C$12,$P423+1))),0)</f>
        <v>1</v>
      </c>
      <c r="Q424" s="159">
        <f t="shared" ca="1" si="185"/>
        <v>1</v>
      </c>
      <c r="R424" s="207">
        <f t="shared" ca="1" si="211"/>
        <v>1</v>
      </c>
      <c r="S424" s="208"/>
      <c r="T424" s="159">
        <f t="shared" si="203"/>
        <v>0</v>
      </c>
      <c r="U424" s="209" t="str">
        <f ca="1">IF(AND(T424=-1,N424=TRUE),"*",IF(AND(U423="*",N424=TRUE),"*",IF(AND(AND(L424=TRUE,U423="*"),J424&lt;VLOOKUP(V423+1,tbL!$M$38:$O$43,3)),"*","")))</f>
        <v/>
      </c>
      <c r="V424" s="204">
        <f t="shared" ca="1" si="186"/>
        <v>1</v>
      </c>
      <c r="Y424" s="159" t="str">
        <f t="shared" ca="1" si="187"/>
        <v/>
      </c>
      <c r="Z424" s="159" t="str">
        <f t="shared" si="188"/>
        <v/>
      </c>
      <c r="AA424" s="159">
        <f t="shared" ca="1" si="209"/>
        <v>1</v>
      </c>
      <c r="AC424" s="161" t="str">
        <f t="shared" ca="1" si="189"/>
        <v/>
      </c>
      <c r="AD424" s="161">
        <f t="shared" ca="1" si="190"/>
        <v>1</v>
      </c>
      <c r="AE424" s="161" t="str">
        <f t="shared" ca="1" si="212"/>
        <v/>
      </c>
      <c r="AF424" s="161">
        <f t="shared" ca="1" si="191"/>
        <v>1</v>
      </c>
      <c r="AG424" s="161" t="str">
        <f t="shared" ca="1" si="192"/>
        <v/>
      </c>
      <c r="AH424" s="161">
        <f t="shared" ca="1" si="193"/>
        <v>1</v>
      </c>
      <c r="AI424" s="161" t="str">
        <f t="shared" ca="1" si="194"/>
        <v/>
      </c>
      <c r="AJ424" s="161">
        <f t="shared" ca="1" si="195"/>
        <v>1</v>
      </c>
      <c r="AL424" s="161" t="str">
        <f t="shared" ca="1" si="196"/>
        <v/>
      </c>
      <c r="AM424" s="161">
        <f t="shared" ca="1" si="207"/>
        <v>1</v>
      </c>
      <c r="AN424" s="161" t="str">
        <f t="shared" ca="1" si="197"/>
        <v/>
      </c>
      <c r="AO424" s="161">
        <f t="shared" ca="1" si="206"/>
        <v>1</v>
      </c>
      <c r="AP424" s="161" t="str">
        <f t="shared" ca="1" si="198"/>
        <v/>
      </c>
      <c r="AQ424" s="161">
        <f t="shared" ca="1" si="204"/>
        <v>1</v>
      </c>
      <c r="AR424" s="161" t="str">
        <f t="shared" ca="1" si="199"/>
        <v/>
      </c>
      <c r="AS424" s="161">
        <f t="shared" ca="1" si="200"/>
        <v>1</v>
      </c>
      <c r="AT424" s="159" t="str">
        <f t="shared" ca="1" si="210"/>
        <v/>
      </c>
      <c r="AU424" s="210">
        <f t="shared" ca="1" si="184"/>
        <v>14</v>
      </c>
      <c r="AV424" s="209"/>
      <c r="AW424" s="204">
        <f t="shared" si="201"/>
        <v>2877.916666666667</v>
      </c>
      <c r="AX424" s="159"/>
      <c r="AZ424" s="159"/>
      <c r="BM424" s="207"/>
      <c r="BN424" s="212"/>
      <c r="BP424" s="209"/>
      <c r="BQ424" s="211"/>
      <c r="BR424" s="211"/>
      <c r="BS424" s="211"/>
      <c r="BT424" s="211"/>
      <c r="BU424" s="211"/>
      <c r="BV424" s="211"/>
      <c r="BW424" s="211"/>
      <c r="BX424" s="211"/>
      <c r="BY424" s="211"/>
      <c r="BZ424" s="211"/>
      <c r="CA424" s="209"/>
      <c r="CB424" s="224"/>
      <c r="CC424" s="204"/>
      <c r="CD424" s="204"/>
      <c r="CE424" s="204"/>
      <c r="CF424" s="211"/>
      <c r="CG424" s="211"/>
      <c r="CI424" s="209"/>
      <c r="CJ424" s="209"/>
      <c r="EH424" s="165"/>
      <c r="EI424" s="165"/>
      <c r="EJ424" s="166"/>
      <c r="EK424" s="209"/>
      <c r="EL424" s="211"/>
      <c r="EM424" s="211"/>
      <c r="EN424" s="211"/>
      <c r="EO424" s="211"/>
      <c r="EP424" s="211"/>
      <c r="ES424" s="165"/>
      <c r="ET424" s="165"/>
      <c r="EU424" s="166"/>
      <c r="EV424" s="209"/>
      <c r="EW424" s="211"/>
      <c r="EX424" s="211"/>
      <c r="EY424" s="211"/>
      <c r="EZ424" s="211"/>
      <c r="FA424" s="211"/>
      <c r="FD424" s="165"/>
      <c r="FE424" s="165"/>
      <c r="FF424" s="166"/>
      <c r="FG424" s="209"/>
      <c r="FH424" s="211"/>
      <c r="FI424" s="211"/>
      <c r="FJ424" s="211"/>
      <c r="FK424" s="211"/>
      <c r="FL424" s="211"/>
    </row>
    <row r="425" spans="9:168">
      <c r="I425" s="221">
        <f t="shared" si="205"/>
        <v>421</v>
      </c>
      <c r="J425" s="159">
        <f>'v-t_chart'!C422</f>
        <v>34</v>
      </c>
      <c r="K425" s="204">
        <f t="shared" ca="1" si="183"/>
        <v>99.585999999999999</v>
      </c>
      <c r="L425" s="205" t="b">
        <f>IF('Input&amp;Output'!$C$3=10,phase_chart!C422,IF('Input&amp;Output'!$C$3=21,phase_chart!G422,IF('Input&amp;Output'!$C$3=22,phase_chart!K422,IF('Input&amp;Output'!$C$3=31,phase_chart!O422,IF('Input&amp;Output'!$C$3=32,phase_chart!S422,"")))))</f>
        <v>1</v>
      </c>
      <c r="M425" s="206" t="b">
        <f>IF('Input&amp;Output'!$C$3=10,phase_chart!D422,IF('Input&amp;Output'!$C$3=21,phase_chart!H422,IF('Input&amp;Output'!$C$3=22,phase_chart!L422,IF('Input&amp;Output'!$C$3=31,phase_chart!P422,IF('Input&amp;Output'!$C$3=32,phase_chart!T422,"")))))</f>
        <v>0</v>
      </c>
      <c r="N425" s="205" t="b">
        <f>IF('Input&amp;Output'!$C$3=10,phase_chart!E422,IF('Input&amp;Output'!$C$3=21,phase_chart!I422,IF('Input&amp;Output'!$C$3=22,phase_chart!M422,IF('Input&amp;Output'!$C$3=31,phase_chart!Q422,IF('Input&amp;Output'!$C$3=32,phase_chart!U422,"")))))</f>
        <v>0</v>
      </c>
      <c r="P425" s="159">
        <f ca="1">IF(NOT($J425=0),IF($J425&lt;IF($P424=0,0,VLOOKUP(P424,tbL!$M$37:$Q$43,IF(L425=TRUE,2,4))),IF($J425&gt;=VLOOKUP(P424,tbL!$M$37:$Q$43,IF(L425=TRUE,3,5)),$P424,IF(AND(L424=TRUE,L425=TRUE),$P424,$P424-1)),IF(AND(L425=TRUE,J425=VLOOKUP(P424,tbL!$M$37:$Q$43,IF(L425=TRUE,2,4))),P424,IF($P424+1&gt;$C$12,$C$12,$P424+1))),0)</f>
        <v>1</v>
      </c>
      <c r="Q425" s="159">
        <f t="shared" ca="1" si="185"/>
        <v>1</v>
      </c>
      <c r="R425" s="207">
        <f t="shared" ca="1" si="211"/>
        <v>1</v>
      </c>
      <c r="S425" s="208"/>
      <c r="T425" s="159">
        <f t="shared" si="203"/>
        <v>0</v>
      </c>
      <c r="U425" s="209" t="str">
        <f ca="1">IF(AND(T425=-1,N425=TRUE),"*",IF(AND(U424="*",N425=TRUE),"*",IF(AND(AND(L425=TRUE,U424="*"),J425&lt;VLOOKUP(V424+1,tbL!$M$38:$O$43,3)),"*","")))</f>
        <v/>
      </c>
      <c r="V425" s="204">
        <f t="shared" ca="1" si="186"/>
        <v>1</v>
      </c>
      <c r="Y425" s="159" t="str">
        <f t="shared" ca="1" si="187"/>
        <v/>
      </c>
      <c r="Z425" s="159" t="str">
        <f t="shared" si="188"/>
        <v/>
      </c>
      <c r="AA425" s="159">
        <f t="shared" ca="1" si="209"/>
        <v>1</v>
      </c>
      <c r="AC425" s="161" t="str">
        <f t="shared" ca="1" si="189"/>
        <v/>
      </c>
      <c r="AD425" s="161">
        <f t="shared" ca="1" si="190"/>
        <v>1</v>
      </c>
      <c r="AE425" s="161" t="str">
        <f t="shared" ca="1" si="212"/>
        <v/>
      </c>
      <c r="AF425" s="161">
        <f t="shared" ca="1" si="191"/>
        <v>1</v>
      </c>
      <c r="AG425" s="161" t="str">
        <f t="shared" ca="1" si="192"/>
        <v/>
      </c>
      <c r="AH425" s="161">
        <f t="shared" ca="1" si="193"/>
        <v>1</v>
      </c>
      <c r="AI425" s="161" t="str">
        <f t="shared" ca="1" si="194"/>
        <v/>
      </c>
      <c r="AJ425" s="161">
        <f t="shared" ca="1" si="195"/>
        <v>1</v>
      </c>
      <c r="AL425" s="161" t="str">
        <f t="shared" ca="1" si="196"/>
        <v/>
      </c>
      <c r="AM425" s="161">
        <f t="shared" ca="1" si="207"/>
        <v>1</v>
      </c>
      <c r="AN425" s="161" t="str">
        <f t="shared" ca="1" si="197"/>
        <v/>
      </c>
      <c r="AO425" s="161">
        <f t="shared" ca="1" si="206"/>
        <v>1</v>
      </c>
      <c r="AP425" s="161" t="str">
        <f t="shared" ca="1" si="198"/>
        <v/>
      </c>
      <c r="AQ425" s="161">
        <f t="shared" ca="1" si="204"/>
        <v>1</v>
      </c>
      <c r="AR425" s="161" t="str">
        <f t="shared" ca="1" si="199"/>
        <v/>
      </c>
      <c r="AS425" s="161">
        <f t="shared" ca="1" si="200"/>
        <v>1</v>
      </c>
      <c r="AT425" s="159" t="str">
        <f t="shared" ca="1" si="210"/>
        <v/>
      </c>
      <c r="AU425" s="210">
        <f t="shared" ca="1" si="184"/>
        <v>14</v>
      </c>
      <c r="AV425" s="209"/>
      <c r="AW425" s="204">
        <f t="shared" si="201"/>
        <v>2887.3611111111113</v>
      </c>
      <c r="AX425" s="159"/>
      <c r="AZ425" s="159"/>
      <c r="BM425" s="207"/>
      <c r="BN425" s="212"/>
      <c r="BP425" s="209"/>
      <c r="BQ425" s="211"/>
      <c r="BR425" s="211"/>
      <c r="BS425" s="211"/>
      <c r="BT425" s="211"/>
      <c r="BU425" s="211"/>
      <c r="BV425" s="211"/>
      <c r="BW425" s="211"/>
      <c r="BX425" s="211"/>
      <c r="BY425" s="211"/>
      <c r="BZ425" s="211"/>
      <c r="CA425" s="209"/>
      <c r="CB425" s="224"/>
      <c r="CC425" s="204"/>
      <c r="CD425" s="204"/>
      <c r="CE425" s="204"/>
      <c r="CF425" s="211"/>
      <c r="CG425" s="211"/>
      <c r="CI425" s="209"/>
      <c r="CJ425" s="209"/>
      <c r="EH425" s="165"/>
      <c r="EI425" s="165"/>
      <c r="EJ425" s="166"/>
      <c r="EK425" s="209"/>
      <c r="EL425" s="211"/>
      <c r="EM425" s="211"/>
      <c r="EN425" s="211"/>
      <c r="EO425" s="211"/>
      <c r="EP425" s="211"/>
      <c r="ES425" s="165"/>
      <c r="ET425" s="165"/>
      <c r="EU425" s="166"/>
      <c r="EV425" s="209"/>
      <c r="EW425" s="211"/>
      <c r="EX425" s="211"/>
      <c r="EY425" s="211"/>
      <c r="EZ425" s="211"/>
      <c r="FA425" s="211"/>
      <c r="FD425" s="165"/>
      <c r="FE425" s="165"/>
      <c r="FF425" s="166"/>
      <c r="FG425" s="209"/>
      <c r="FH425" s="211"/>
      <c r="FI425" s="211"/>
      <c r="FJ425" s="211"/>
      <c r="FK425" s="211"/>
      <c r="FL425" s="211"/>
    </row>
    <row r="426" spans="9:168">
      <c r="I426" s="221">
        <f t="shared" si="205"/>
        <v>422</v>
      </c>
      <c r="J426" s="159">
        <f>'v-t_chart'!C423</f>
        <v>35.4</v>
      </c>
      <c r="K426" s="204">
        <f t="shared" ca="1" si="183"/>
        <v>103.68659999999998</v>
      </c>
      <c r="L426" s="205" t="b">
        <f>IF('Input&amp;Output'!$C$3=10,phase_chart!C423,IF('Input&amp;Output'!$C$3=21,phase_chart!G423,IF('Input&amp;Output'!$C$3=22,phase_chart!K423,IF('Input&amp;Output'!$C$3=31,phase_chart!O423,IF('Input&amp;Output'!$C$3=32,phase_chart!S423,"")))))</f>
        <v>1</v>
      </c>
      <c r="M426" s="206" t="b">
        <f>IF('Input&amp;Output'!$C$3=10,phase_chart!D423,IF('Input&amp;Output'!$C$3=21,phase_chart!H423,IF('Input&amp;Output'!$C$3=22,phase_chart!L423,IF('Input&amp;Output'!$C$3=31,phase_chart!P423,IF('Input&amp;Output'!$C$3=32,phase_chart!T423,"")))))</f>
        <v>0</v>
      </c>
      <c r="N426" s="205" t="b">
        <f>IF('Input&amp;Output'!$C$3=10,phase_chart!E423,IF('Input&amp;Output'!$C$3=21,phase_chart!I423,IF('Input&amp;Output'!$C$3=22,phase_chart!M423,IF('Input&amp;Output'!$C$3=31,phase_chart!Q423,IF('Input&amp;Output'!$C$3=32,phase_chart!U423,"")))))</f>
        <v>0</v>
      </c>
      <c r="P426" s="159">
        <f ca="1">IF(NOT($J426=0),IF($J426&lt;IF($P425=0,0,VLOOKUP(P425,tbL!$M$37:$Q$43,IF(L426=TRUE,2,4))),IF($J426&gt;=VLOOKUP(P425,tbL!$M$37:$Q$43,IF(L426=TRUE,3,5)),$P425,IF(AND(L425=TRUE,L426=TRUE),$P425,$P425-1)),IF(AND(L426=TRUE,J426=VLOOKUP(P425,tbL!$M$37:$Q$43,IF(L426=TRUE,2,4))),P425,IF($P425+1&gt;$C$12,$C$12,$P425+1))),0)</f>
        <v>1</v>
      </c>
      <c r="Q426" s="159">
        <f t="shared" ca="1" si="185"/>
        <v>1</v>
      </c>
      <c r="R426" s="207">
        <f t="shared" ca="1" si="211"/>
        <v>1</v>
      </c>
      <c r="S426" s="208"/>
      <c r="T426" s="159">
        <f t="shared" si="203"/>
        <v>0</v>
      </c>
      <c r="U426" s="209" t="str">
        <f ca="1">IF(AND(T426=-1,N426=TRUE),"*",IF(AND(U425="*",N426=TRUE),"*",IF(AND(AND(L426=TRUE,U425="*"),J426&lt;VLOOKUP(V425+1,tbL!$M$38:$O$43,3)),"*","")))</f>
        <v/>
      </c>
      <c r="V426" s="204">
        <f t="shared" ca="1" si="186"/>
        <v>1</v>
      </c>
      <c r="Y426" s="159" t="str">
        <f t="shared" ca="1" si="187"/>
        <v/>
      </c>
      <c r="Z426" s="159" t="str">
        <f t="shared" si="188"/>
        <v/>
      </c>
      <c r="AA426" s="159">
        <f t="shared" ca="1" si="209"/>
        <v>1</v>
      </c>
      <c r="AC426" s="161" t="str">
        <f t="shared" ca="1" si="189"/>
        <v/>
      </c>
      <c r="AD426" s="161">
        <f t="shared" ca="1" si="190"/>
        <v>1</v>
      </c>
      <c r="AE426" s="161" t="str">
        <f t="shared" ca="1" si="212"/>
        <v/>
      </c>
      <c r="AF426" s="161">
        <f t="shared" ca="1" si="191"/>
        <v>1</v>
      </c>
      <c r="AG426" s="161" t="str">
        <f t="shared" ca="1" si="192"/>
        <v/>
      </c>
      <c r="AH426" s="161">
        <f t="shared" ca="1" si="193"/>
        <v>1</v>
      </c>
      <c r="AI426" s="161" t="str">
        <f t="shared" ca="1" si="194"/>
        <v/>
      </c>
      <c r="AJ426" s="161">
        <f t="shared" ca="1" si="195"/>
        <v>1</v>
      </c>
      <c r="AL426" s="161" t="str">
        <f t="shared" ca="1" si="196"/>
        <v/>
      </c>
      <c r="AM426" s="161">
        <f t="shared" ca="1" si="207"/>
        <v>1</v>
      </c>
      <c r="AN426" s="161" t="str">
        <f t="shared" ca="1" si="197"/>
        <v/>
      </c>
      <c r="AO426" s="161">
        <f t="shared" ca="1" si="206"/>
        <v>1</v>
      </c>
      <c r="AP426" s="161" t="str">
        <f t="shared" ca="1" si="198"/>
        <v/>
      </c>
      <c r="AQ426" s="161">
        <f t="shared" ca="1" si="204"/>
        <v>1</v>
      </c>
      <c r="AR426" s="161" t="str">
        <f t="shared" ca="1" si="199"/>
        <v/>
      </c>
      <c r="AS426" s="161">
        <f t="shared" ca="1" si="200"/>
        <v>1</v>
      </c>
      <c r="AT426" s="159" t="str">
        <f t="shared" ca="1" si="210"/>
        <v/>
      </c>
      <c r="AU426" s="210">
        <f t="shared" ca="1" si="184"/>
        <v>14</v>
      </c>
      <c r="AV426" s="209"/>
      <c r="AW426" s="204">
        <f t="shared" si="201"/>
        <v>2897.1944444444448</v>
      </c>
      <c r="AX426" s="159"/>
      <c r="AZ426" s="159"/>
      <c r="BM426" s="207"/>
      <c r="BN426" s="212"/>
      <c r="BP426" s="209"/>
      <c r="BQ426" s="211"/>
      <c r="BR426" s="211"/>
      <c r="BS426" s="211"/>
      <c r="BT426" s="211"/>
      <c r="BU426" s="211"/>
      <c r="BV426" s="211"/>
      <c r="BW426" s="211"/>
      <c r="BX426" s="211"/>
      <c r="BY426" s="211"/>
      <c r="BZ426" s="211"/>
      <c r="CA426" s="209"/>
      <c r="CB426" s="224"/>
      <c r="CC426" s="204"/>
      <c r="CD426" s="204"/>
      <c r="CE426" s="204"/>
      <c r="CF426" s="211"/>
      <c r="CG426" s="211"/>
      <c r="CI426" s="209"/>
      <c r="CJ426" s="209"/>
      <c r="EH426" s="165"/>
      <c r="EI426" s="165"/>
      <c r="EJ426" s="166"/>
      <c r="EK426" s="209"/>
      <c r="EL426" s="211"/>
      <c r="EM426" s="211"/>
      <c r="EN426" s="211"/>
      <c r="EO426" s="211"/>
      <c r="EP426" s="211"/>
      <c r="ES426" s="165"/>
      <c r="ET426" s="165"/>
      <c r="EU426" s="166"/>
      <c r="EV426" s="209"/>
      <c r="EW426" s="211"/>
      <c r="EX426" s="211"/>
      <c r="EY426" s="211"/>
      <c r="EZ426" s="211"/>
      <c r="FA426" s="211"/>
      <c r="FD426" s="165"/>
      <c r="FE426" s="165"/>
      <c r="FF426" s="166"/>
      <c r="FG426" s="209"/>
      <c r="FH426" s="211"/>
      <c r="FI426" s="211"/>
      <c r="FJ426" s="211"/>
      <c r="FK426" s="211"/>
      <c r="FL426" s="211"/>
    </row>
    <row r="427" spans="9:168">
      <c r="I427" s="221">
        <f t="shared" si="205"/>
        <v>423</v>
      </c>
      <c r="J427" s="159">
        <f>'v-t_chart'!C424</f>
        <v>36.5</v>
      </c>
      <c r="K427" s="204">
        <f t="shared" ca="1" si="183"/>
        <v>106.90849999999999</v>
      </c>
      <c r="L427" s="205" t="b">
        <f>IF('Input&amp;Output'!$C$3=10,phase_chart!C424,IF('Input&amp;Output'!$C$3=21,phase_chart!G424,IF('Input&amp;Output'!$C$3=22,phase_chart!K424,IF('Input&amp;Output'!$C$3=31,phase_chart!O424,IF('Input&amp;Output'!$C$3=32,phase_chart!S424,"")))))</f>
        <v>1</v>
      </c>
      <c r="M427" s="206" t="b">
        <f>IF('Input&amp;Output'!$C$3=10,phase_chart!D424,IF('Input&amp;Output'!$C$3=21,phase_chart!H424,IF('Input&amp;Output'!$C$3=22,phase_chart!L424,IF('Input&amp;Output'!$C$3=31,phase_chart!P424,IF('Input&amp;Output'!$C$3=32,phase_chart!T424,"")))))</f>
        <v>0</v>
      </c>
      <c r="N427" s="205" t="b">
        <f>IF('Input&amp;Output'!$C$3=10,phase_chart!E424,IF('Input&amp;Output'!$C$3=21,phase_chart!I424,IF('Input&amp;Output'!$C$3=22,phase_chart!M424,IF('Input&amp;Output'!$C$3=31,phase_chart!Q424,IF('Input&amp;Output'!$C$3=32,phase_chart!U424,"")))))</f>
        <v>0</v>
      </c>
      <c r="P427" s="159">
        <f ca="1">IF(NOT($J427=0),IF($J427&lt;IF($P426=0,0,VLOOKUP(P426,tbL!$M$37:$Q$43,IF(L427=TRUE,2,4))),IF($J427&gt;=VLOOKUP(P426,tbL!$M$37:$Q$43,IF(L427=TRUE,3,5)),$P426,IF(AND(L426=TRUE,L427=TRUE),$P426,$P426-1)),IF(AND(L427=TRUE,J427=VLOOKUP(P426,tbL!$M$37:$Q$43,IF(L427=TRUE,2,4))),P426,IF($P426+1&gt;$C$12,$C$12,$P426+1))),0)</f>
        <v>1</v>
      </c>
      <c r="Q427" s="159">
        <f t="shared" ca="1" si="185"/>
        <v>1</v>
      </c>
      <c r="R427" s="207">
        <f t="shared" ca="1" si="211"/>
        <v>1</v>
      </c>
      <c r="S427" s="208"/>
      <c r="T427" s="159">
        <f t="shared" si="203"/>
        <v>0</v>
      </c>
      <c r="U427" s="209" t="str">
        <f ca="1">IF(AND(T427=-1,N427=TRUE),"*",IF(AND(U426="*",N427=TRUE),"*",IF(AND(AND(L427=TRUE,U426="*"),J427&lt;VLOOKUP(V426+1,tbL!$M$38:$O$43,3)),"*","")))</f>
        <v/>
      </c>
      <c r="V427" s="204">
        <f t="shared" ca="1" si="186"/>
        <v>1</v>
      </c>
      <c r="Y427" s="159" t="str">
        <f t="shared" ca="1" si="187"/>
        <v/>
      </c>
      <c r="Z427" s="159" t="str">
        <f t="shared" si="188"/>
        <v/>
      </c>
      <c r="AA427" s="159">
        <f t="shared" ca="1" si="209"/>
        <v>1</v>
      </c>
      <c r="AC427" s="161" t="str">
        <f t="shared" ca="1" si="189"/>
        <v/>
      </c>
      <c r="AD427" s="161">
        <f t="shared" ca="1" si="190"/>
        <v>1</v>
      </c>
      <c r="AE427" s="161" t="str">
        <f t="shared" ca="1" si="212"/>
        <v/>
      </c>
      <c r="AF427" s="161">
        <f t="shared" ca="1" si="191"/>
        <v>1</v>
      </c>
      <c r="AG427" s="161" t="str">
        <f t="shared" ca="1" si="192"/>
        <v/>
      </c>
      <c r="AH427" s="161">
        <f t="shared" ca="1" si="193"/>
        <v>1</v>
      </c>
      <c r="AI427" s="161" t="str">
        <f t="shared" ca="1" si="194"/>
        <v/>
      </c>
      <c r="AJ427" s="161">
        <f t="shared" ca="1" si="195"/>
        <v>1</v>
      </c>
      <c r="AL427" s="161" t="str">
        <f t="shared" ca="1" si="196"/>
        <v/>
      </c>
      <c r="AM427" s="161">
        <f t="shared" ca="1" si="207"/>
        <v>1</v>
      </c>
      <c r="AN427" s="161" t="str">
        <f t="shared" ca="1" si="197"/>
        <v/>
      </c>
      <c r="AO427" s="161">
        <f t="shared" ca="1" si="206"/>
        <v>1</v>
      </c>
      <c r="AP427" s="161" t="str">
        <f t="shared" ca="1" si="198"/>
        <v/>
      </c>
      <c r="AQ427" s="161">
        <f t="shared" ca="1" si="204"/>
        <v>1</v>
      </c>
      <c r="AR427" s="161" t="str">
        <f t="shared" ca="1" si="199"/>
        <v/>
      </c>
      <c r="AS427" s="161">
        <f t="shared" ca="1" si="200"/>
        <v>1</v>
      </c>
      <c r="AT427" s="159" t="str">
        <f t="shared" ca="1" si="210"/>
        <v/>
      </c>
      <c r="AU427" s="210">
        <f t="shared" ca="1" si="184"/>
        <v>14</v>
      </c>
      <c r="AV427" s="209"/>
      <c r="AW427" s="204">
        <f t="shared" si="201"/>
        <v>2907.3333333333335</v>
      </c>
      <c r="AX427" s="159"/>
      <c r="AZ427" s="159"/>
      <c r="BM427" s="207"/>
      <c r="BN427" s="212"/>
      <c r="BP427" s="209"/>
      <c r="BQ427" s="211"/>
      <c r="BR427" s="211"/>
      <c r="BS427" s="211"/>
      <c r="BT427" s="211"/>
      <c r="BU427" s="211"/>
      <c r="BV427" s="211"/>
      <c r="BW427" s="211"/>
      <c r="BX427" s="211"/>
      <c r="BY427" s="211"/>
      <c r="BZ427" s="211"/>
      <c r="CA427" s="209"/>
      <c r="CB427" s="224"/>
      <c r="CC427" s="204"/>
      <c r="CD427" s="204"/>
      <c r="CE427" s="204"/>
      <c r="CF427" s="211"/>
      <c r="CG427" s="211"/>
      <c r="CI427" s="209"/>
      <c r="CJ427" s="209"/>
      <c r="EH427" s="165"/>
      <c r="EI427" s="165"/>
      <c r="EJ427" s="166"/>
      <c r="EK427" s="209"/>
      <c r="EL427" s="211"/>
      <c r="EM427" s="211"/>
      <c r="EN427" s="211"/>
      <c r="EO427" s="211"/>
      <c r="EP427" s="211"/>
      <c r="ES427" s="165"/>
      <c r="ET427" s="165"/>
      <c r="EU427" s="166"/>
      <c r="EV427" s="209"/>
      <c r="EW427" s="211"/>
      <c r="EX427" s="211"/>
      <c r="EY427" s="211"/>
      <c r="EZ427" s="211"/>
      <c r="FA427" s="211"/>
      <c r="FD427" s="165"/>
      <c r="FE427" s="165"/>
      <c r="FF427" s="166"/>
      <c r="FG427" s="209"/>
      <c r="FH427" s="211"/>
      <c r="FI427" s="211"/>
      <c r="FJ427" s="211"/>
      <c r="FK427" s="211"/>
      <c r="FL427" s="211"/>
    </row>
    <row r="428" spans="9:168">
      <c r="I428" s="221">
        <f t="shared" si="205"/>
        <v>424</v>
      </c>
      <c r="J428" s="159">
        <f>'v-t_chart'!C425</f>
        <v>37.5</v>
      </c>
      <c r="K428" s="204">
        <f t="shared" ca="1" si="183"/>
        <v>109.83749999999999</v>
      </c>
      <c r="L428" s="205" t="b">
        <f>IF('Input&amp;Output'!$C$3=10,phase_chart!C425,IF('Input&amp;Output'!$C$3=21,phase_chart!G425,IF('Input&amp;Output'!$C$3=22,phase_chart!K425,IF('Input&amp;Output'!$C$3=31,phase_chart!O425,IF('Input&amp;Output'!$C$3=32,phase_chart!S425,"")))))</f>
        <v>1</v>
      </c>
      <c r="M428" s="206" t="b">
        <f>IF('Input&amp;Output'!$C$3=10,phase_chart!D425,IF('Input&amp;Output'!$C$3=21,phase_chart!H425,IF('Input&amp;Output'!$C$3=22,phase_chart!L425,IF('Input&amp;Output'!$C$3=31,phase_chart!P425,IF('Input&amp;Output'!$C$3=32,phase_chart!T425,"")))))</f>
        <v>0</v>
      </c>
      <c r="N428" s="205" t="b">
        <f>IF('Input&amp;Output'!$C$3=10,phase_chart!E425,IF('Input&amp;Output'!$C$3=21,phase_chart!I425,IF('Input&amp;Output'!$C$3=22,phase_chart!M425,IF('Input&amp;Output'!$C$3=31,phase_chart!Q425,IF('Input&amp;Output'!$C$3=32,phase_chart!U425,"")))))</f>
        <v>0</v>
      </c>
      <c r="P428" s="159">
        <f ca="1">IF(NOT($J428=0),IF($J428&lt;IF($P427=0,0,VLOOKUP(P427,tbL!$M$37:$Q$43,IF(L428=TRUE,2,4))),IF($J428&gt;=VLOOKUP(P427,tbL!$M$37:$Q$43,IF(L428=TRUE,3,5)),$P427,IF(AND(L427=TRUE,L428=TRUE),$P427,$P427-1)),IF(AND(L428=TRUE,J428=VLOOKUP(P427,tbL!$M$37:$Q$43,IF(L428=TRUE,2,4))),P427,IF($P427+1&gt;$C$12,$C$12,$P427+1))),0)</f>
        <v>1</v>
      </c>
      <c r="Q428" s="159">
        <f t="shared" ca="1" si="185"/>
        <v>1</v>
      </c>
      <c r="R428" s="207">
        <f t="shared" ca="1" si="211"/>
        <v>1</v>
      </c>
      <c r="S428" s="208"/>
      <c r="T428" s="159">
        <f t="shared" si="203"/>
        <v>0</v>
      </c>
      <c r="U428" s="209" t="str">
        <f ca="1">IF(AND(T428=-1,N428=TRUE),"*",IF(AND(U427="*",N428=TRUE),"*",IF(AND(AND(L428=TRUE,U427="*"),J428&lt;VLOOKUP(V427+1,tbL!$M$38:$O$43,3)),"*","")))</f>
        <v/>
      </c>
      <c r="V428" s="204">
        <f t="shared" ca="1" si="186"/>
        <v>1</v>
      </c>
      <c r="Y428" s="159" t="str">
        <f t="shared" ca="1" si="187"/>
        <v/>
      </c>
      <c r="Z428" s="159" t="str">
        <f t="shared" si="188"/>
        <v/>
      </c>
      <c r="AA428" s="159">
        <f t="shared" ca="1" si="209"/>
        <v>1</v>
      </c>
      <c r="AC428" s="161" t="str">
        <f t="shared" ca="1" si="189"/>
        <v/>
      </c>
      <c r="AD428" s="161">
        <f t="shared" ca="1" si="190"/>
        <v>1</v>
      </c>
      <c r="AE428" s="161" t="str">
        <f t="shared" ca="1" si="212"/>
        <v/>
      </c>
      <c r="AF428" s="161">
        <f t="shared" ca="1" si="191"/>
        <v>1</v>
      </c>
      <c r="AG428" s="161" t="str">
        <f t="shared" ca="1" si="192"/>
        <v/>
      </c>
      <c r="AH428" s="161">
        <f t="shared" ca="1" si="193"/>
        <v>1</v>
      </c>
      <c r="AI428" s="161" t="str">
        <f t="shared" ca="1" si="194"/>
        <v/>
      </c>
      <c r="AJ428" s="161">
        <f t="shared" ca="1" si="195"/>
        <v>1</v>
      </c>
      <c r="AL428" s="161" t="str">
        <f t="shared" ca="1" si="196"/>
        <v/>
      </c>
      <c r="AM428" s="161">
        <f t="shared" ca="1" si="207"/>
        <v>1</v>
      </c>
      <c r="AN428" s="161" t="str">
        <f t="shared" ca="1" si="197"/>
        <v/>
      </c>
      <c r="AO428" s="161">
        <f t="shared" ca="1" si="206"/>
        <v>1</v>
      </c>
      <c r="AP428" s="161" t="str">
        <f t="shared" ca="1" si="198"/>
        <v/>
      </c>
      <c r="AQ428" s="161">
        <f t="shared" ca="1" si="204"/>
        <v>1</v>
      </c>
      <c r="AR428" s="161" t="str">
        <f t="shared" ca="1" si="199"/>
        <v/>
      </c>
      <c r="AS428" s="161">
        <f t="shared" ca="1" si="200"/>
        <v>1</v>
      </c>
      <c r="AT428" s="159" t="str">
        <f t="shared" ca="1" si="210"/>
        <v/>
      </c>
      <c r="AU428" s="210">
        <f t="shared" ca="1" si="184"/>
        <v>14</v>
      </c>
      <c r="AV428" s="209"/>
      <c r="AW428" s="204">
        <f t="shared" si="201"/>
        <v>2917.75</v>
      </c>
      <c r="AX428" s="159"/>
      <c r="AZ428" s="159"/>
      <c r="BM428" s="207"/>
      <c r="BN428" s="212"/>
      <c r="BP428" s="209"/>
      <c r="BQ428" s="211"/>
      <c r="BR428" s="211"/>
      <c r="BS428" s="211"/>
      <c r="BT428" s="211"/>
      <c r="BU428" s="211"/>
      <c r="BV428" s="211"/>
      <c r="BW428" s="211"/>
      <c r="BX428" s="211"/>
      <c r="BY428" s="211"/>
      <c r="BZ428" s="211"/>
      <c r="CA428" s="209"/>
      <c r="CB428" s="224"/>
      <c r="CC428" s="204"/>
      <c r="CD428" s="204"/>
      <c r="CE428" s="204"/>
      <c r="CF428" s="211"/>
      <c r="CG428" s="211"/>
      <c r="CI428" s="209"/>
      <c r="CJ428" s="209"/>
      <c r="EH428" s="165"/>
      <c r="EI428" s="165"/>
      <c r="EJ428" s="166"/>
      <c r="EK428" s="209"/>
      <c r="EL428" s="211"/>
      <c r="EM428" s="211"/>
      <c r="EN428" s="211"/>
      <c r="EO428" s="211"/>
      <c r="EP428" s="211"/>
      <c r="ES428" s="165"/>
      <c r="ET428" s="165"/>
      <c r="EU428" s="166"/>
      <c r="EV428" s="209"/>
      <c r="EW428" s="211"/>
      <c r="EX428" s="211"/>
      <c r="EY428" s="211"/>
      <c r="EZ428" s="211"/>
      <c r="FA428" s="211"/>
      <c r="FD428" s="165"/>
      <c r="FE428" s="165"/>
      <c r="FF428" s="166"/>
      <c r="FG428" s="209"/>
      <c r="FH428" s="211"/>
      <c r="FI428" s="211"/>
      <c r="FJ428" s="211"/>
      <c r="FK428" s="211"/>
      <c r="FL428" s="211"/>
    </row>
    <row r="429" spans="9:168">
      <c r="I429" s="221">
        <f t="shared" si="205"/>
        <v>425</v>
      </c>
      <c r="J429" s="159">
        <f>'v-t_chart'!C426</f>
        <v>38.6</v>
      </c>
      <c r="K429" s="204">
        <f t="shared" ca="1" si="183"/>
        <v>113.0594</v>
      </c>
      <c r="L429" s="205" t="b">
        <f>IF('Input&amp;Output'!$C$3=10,phase_chart!C426,IF('Input&amp;Output'!$C$3=21,phase_chart!G426,IF('Input&amp;Output'!$C$3=22,phase_chart!K426,IF('Input&amp;Output'!$C$3=31,phase_chart!O426,IF('Input&amp;Output'!$C$3=32,phase_chart!S426,"")))))</f>
        <v>1</v>
      </c>
      <c r="M429" s="206" t="b">
        <f>IF('Input&amp;Output'!$C$3=10,phase_chart!D426,IF('Input&amp;Output'!$C$3=21,phase_chart!H426,IF('Input&amp;Output'!$C$3=22,phase_chart!L426,IF('Input&amp;Output'!$C$3=31,phase_chart!P426,IF('Input&amp;Output'!$C$3=32,phase_chart!T426,"")))))</f>
        <v>0</v>
      </c>
      <c r="N429" s="205" t="b">
        <f>IF('Input&amp;Output'!$C$3=10,phase_chart!E426,IF('Input&amp;Output'!$C$3=21,phase_chart!I426,IF('Input&amp;Output'!$C$3=22,phase_chart!M426,IF('Input&amp;Output'!$C$3=31,phase_chart!Q426,IF('Input&amp;Output'!$C$3=32,phase_chart!U426,"")))))</f>
        <v>0</v>
      </c>
      <c r="P429" s="159">
        <f ca="1">IF(NOT($J429=0),IF($J429&lt;IF($P428=0,0,VLOOKUP(P428,tbL!$M$37:$Q$43,IF(L429=TRUE,2,4))),IF($J429&gt;=VLOOKUP(P428,tbL!$M$37:$Q$43,IF(L429=TRUE,3,5)),$P428,IF(AND(L428=TRUE,L429=TRUE),$P428,$P428-1)),IF(AND(L429=TRUE,J429=VLOOKUP(P428,tbL!$M$37:$Q$43,IF(L429=TRUE,2,4))),P428,IF($P428+1&gt;$C$12,$C$12,$P428+1))),0)</f>
        <v>1</v>
      </c>
      <c r="Q429" s="159">
        <f t="shared" ca="1" si="185"/>
        <v>1</v>
      </c>
      <c r="R429" s="207">
        <f t="shared" ca="1" si="211"/>
        <v>1</v>
      </c>
      <c r="S429" s="208"/>
      <c r="T429" s="159">
        <f t="shared" si="203"/>
        <v>0</v>
      </c>
      <c r="U429" s="209" t="str">
        <f ca="1">IF(AND(T429=-1,N429=TRUE),"*",IF(AND(U428="*",N429=TRUE),"*",IF(AND(AND(L429=TRUE,U428="*"),J429&lt;VLOOKUP(V428+1,tbL!$M$38:$O$43,3)),"*","")))</f>
        <v/>
      </c>
      <c r="V429" s="204">
        <f t="shared" ca="1" si="186"/>
        <v>1</v>
      </c>
      <c r="Y429" s="159" t="str">
        <f t="shared" ca="1" si="187"/>
        <v/>
      </c>
      <c r="Z429" s="159" t="str">
        <f t="shared" si="188"/>
        <v/>
      </c>
      <c r="AA429" s="159">
        <f t="shared" ca="1" si="209"/>
        <v>1</v>
      </c>
      <c r="AC429" s="161" t="str">
        <f t="shared" ca="1" si="189"/>
        <v/>
      </c>
      <c r="AD429" s="161">
        <f t="shared" ca="1" si="190"/>
        <v>1</v>
      </c>
      <c r="AE429" s="161" t="str">
        <f t="shared" ca="1" si="212"/>
        <v/>
      </c>
      <c r="AF429" s="161">
        <f t="shared" ca="1" si="191"/>
        <v>1</v>
      </c>
      <c r="AG429" s="161" t="str">
        <f t="shared" ca="1" si="192"/>
        <v/>
      </c>
      <c r="AH429" s="161">
        <f t="shared" ca="1" si="193"/>
        <v>1</v>
      </c>
      <c r="AI429" s="161" t="str">
        <f t="shared" ca="1" si="194"/>
        <v/>
      </c>
      <c r="AJ429" s="161">
        <f t="shared" ca="1" si="195"/>
        <v>1</v>
      </c>
      <c r="AL429" s="161" t="str">
        <f t="shared" ca="1" si="196"/>
        <v/>
      </c>
      <c r="AM429" s="161">
        <f t="shared" ca="1" si="207"/>
        <v>1</v>
      </c>
      <c r="AN429" s="161" t="str">
        <f t="shared" ca="1" si="197"/>
        <v/>
      </c>
      <c r="AO429" s="161">
        <f t="shared" ca="1" si="206"/>
        <v>1</v>
      </c>
      <c r="AP429" s="161" t="str">
        <f t="shared" ca="1" si="198"/>
        <v/>
      </c>
      <c r="AQ429" s="161">
        <f t="shared" ca="1" si="204"/>
        <v>1</v>
      </c>
      <c r="AR429" s="161" t="str">
        <f t="shared" ca="1" si="199"/>
        <v/>
      </c>
      <c r="AS429" s="161">
        <f t="shared" ca="1" si="200"/>
        <v>1</v>
      </c>
      <c r="AT429" s="159" t="str">
        <f t="shared" ca="1" si="210"/>
        <v/>
      </c>
      <c r="AU429" s="210">
        <f t="shared" ca="1" si="184"/>
        <v>14</v>
      </c>
      <c r="AV429" s="209"/>
      <c r="AW429" s="204">
        <f t="shared" si="201"/>
        <v>2928.4722222222222</v>
      </c>
      <c r="AX429" s="159"/>
      <c r="AZ429" s="159"/>
      <c r="BM429" s="207"/>
      <c r="BN429" s="212"/>
      <c r="BP429" s="209"/>
      <c r="BQ429" s="211"/>
      <c r="BR429" s="211"/>
      <c r="BS429" s="211"/>
      <c r="BT429" s="211"/>
      <c r="BU429" s="211"/>
      <c r="BV429" s="211"/>
      <c r="BW429" s="211"/>
      <c r="BX429" s="211"/>
      <c r="BY429" s="211"/>
      <c r="BZ429" s="211"/>
      <c r="CA429" s="209"/>
      <c r="CB429" s="224"/>
      <c r="CC429" s="204"/>
      <c r="CD429" s="204"/>
      <c r="CE429" s="204"/>
      <c r="CF429" s="211"/>
      <c r="CG429" s="211"/>
      <c r="CI429" s="209"/>
      <c r="CJ429" s="209"/>
      <c r="EH429" s="165"/>
      <c r="EI429" s="165"/>
      <c r="EJ429" s="166"/>
      <c r="EK429" s="209"/>
      <c r="EL429" s="211"/>
      <c r="EM429" s="211"/>
      <c r="EN429" s="211"/>
      <c r="EO429" s="211"/>
      <c r="EP429" s="211"/>
      <c r="ES429" s="165"/>
      <c r="ET429" s="165"/>
      <c r="EU429" s="166"/>
      <c r="EV429" s="209"/>
      <c r="EW429" s="211"/>
      <c r="EX429" s="211"/>
      <c r="EY429" s="211"/>
      <c r="EZ429" s="211"/>
      <c r="FA429" s="211"/>
      <c r="FD429" s="165"/>
      <c r="FE429" s="165"/>
      <c r="FF429" s="166"/>
      <c r="FG429" s="209"/>
      <c r="FH429" s="211"/>
      <c r="FI429" s="211"/>
      <c r="FJ429" s="211"/>
      <c r="FK429" s="211"/>
      <c r="FL429" s="211"/>
    </row>
    <row r="430" spans="9:168">
      <c r="I430" s="221">
        <f t="shared" si="205"/>
        <v>426</v>
      </c>
      <c r="J430" s="159">
        <f>'v-t_chart'!C427</f>
        <v>39.700000000000003</v>
      </c>
      <c r="K430" s="204">
        <f t="shared" ca="1" si="183"/>
        <v>116.2813</v>
      </c>
      <c r="L430" s="205" t="b">
        <f>IF('Input&amp;Output'!$C$3=10,phase_chart!C427,IF('Input&amp;Output'!$C$3=21,phase_chart!G427,IF('Input&amp;Output'!$C$3=22,phase_chart!K427,IF('Input&amp;Output'!$C$3=31,phase_chart!O427,IF('Input&amp;Output'!$C$3=32,phase_chart!S427,"")))))</f>
        <v>1</v>
      </c>
      <c r="M430" s="206" t="b">
        <f>IF('Input&amp;Output'!$C$3=10,phase_chart!D427,IF('Input&amp;Output'!$C$3=21,phase_chart!H427,IF('Input&amp;Output'!$C$3=22,phase_chart!L427,IF('Input&amp;Output'!$C$3=31,phase_chart!P427,IF('Input&amp;Output'!$C$3=32,phase_chart!T427,"")))))</f>
        <v>0</v>
      </c>
      <c r="N430" s="205" t="b">
        <f>IF('Input&amp;Output'!$C$3=10,phase_chart!E427,IF('Input&amp;Output'!$C$3=21,phase_chart!I427,IF('Input&amp;Output'!$C$3=22,phase_chart!M427,IF('Input&amp;Output'!$C$3=31,phase_chart!Q427,IF('Input&amp;Output'!$C$3=32,phase_chart!U427,"")))))</f>
        <v>0</v>
      </c>
      <c r="P430" s="159">
        <f ca="1">IF(NOT($J430=0),IF($J430&lt;IF($P429=0,0,VLOOKUP(P429,tbL!$M$37:$Q$43,IF(L430=TRUE,2,4))),IF($J430&gt;=VLOOKUP(P429,tbL!$M$37:$Q$43,IF(L430=TRUE,3,5)),$P429,IF(AND(L429=TRUE,L430=TRUE),$P429,$P429-1)),IF(AND(L430=TRUE,J430=VLOOKUP(P429,tbL!$M$37:$Q$43,IF(L430=TRUE,2,4))),P429,IF($P429+1&gt;$C$12,$C$12,$P429+1))),0)</f>
        <v>1</v>
      </c>
      <c r="Q430" s="159">
        <f t="shared" ca="1" si="185"/>
        <v>1</v>
      </c>
      <c r="R430" s="207">
        <f t="shared" ca="1" si="211"/>
        <v>1</v>
      </c>
      <c r="S430" s="208"/>
      <c r="T430" s="159">
        <f t="shared" si="203"/>
        <v>0</v>
      </c>
      <c r="U430" s="209" t="str">
        <f ca="1">IF(AND(T430=-1,N430=TRUE),"*",IF(AND(U429="*",N430=TRUE),"*",IF(AND(AND(L430=TRUE,U429="*"),J430&lt;VLOOKUP(V429+1,tbL!$M$38:$O$43,3)),"*","")))</f>
        <v/>
      </c>
      <c r="V430" s="204">
        <f t="shared" ca="1" si="186"/>
        <v>1</v>
      </c>
      <c r="Y430" s="159" t="str">
        <f t="shared" ca="1" si="187"/>
        <v/>
      </c>
      <c r="Z430" s="159" t="str">
        <f t="shared" si="188"/>
        <v/>
      </c>
      <c r="AA430" s="159">
        <f t="shared" ca="1" si="209"/>
        <v>1</v>
      </c>
      <c r="AC430" s="161" t="str">
        <f t="shared" ca="1" si="189"/>
        <v/>
      </c>
      <c r="AD430" s="161">
        <f t="shared" ca="1" si="190"/>
        <v>1</v>
      </c>
      <c r="AE430" s="161" t="str">
        <f t="shared" ca="1" si="212"/>
        <v/>
      </c>
      <c r="AF430" s="161">
        <f t="shared" ca="1" si="191"/>
        <v>1</v>
      </c>
      <c r="AG430" s="161" t="str">
        <f t="shared" ca="1" si="192"/>
        <v/>
      </c>
      <c r="AH430" s="161">
        <f t="shared" ca="1" si="193"/>
        <v>1</v>
      </c>
      <c r="AI430" s="161" t="str">
        <f t="shared" ca="1" si="194"/>
        <v/>
      </c>
      <c r="AJ430" s="161">
        <f t="shared" ca="1" si="195"/>
        <v>1</v>
      </c>
      <c r="AL430" s="161" t="str">
        <f t="shared" ca="1" si="196"/>
        <v/>
      </c>
      <c r="AM430" s="161">
        <f t="shared" ca="1" si="207"/>
        <v>1</v>
      </c>
      <c r="AN430" s="161" t="str">
        <f t="shared" ca="1" si="197"/>
        <v/>
      </c>
      <c r="AO430" s="161">
        <f t="shared" ca="1" si="206"/>
        <v>1</v>
      </c>
      <c r="AP430" s="161" t="str">
        <f t="shared" ca="1" si="198"/>
        <v/>
      </c>
      <c r="AQ430" s="161">
        <f t="shared" ca="1" si="204"/>
        <v>1</v>
      </c>
      <c r="AR430" s="161" t="str">
        <f t="shared" ca="1" si="199"/>
        <v/>
      </c>
      <c r="AS430" s="161">
        <f t="shared" ca="1" si="200"/>
        <v>1</v>
      </c>
      <c r="AT430" s="159" t="str">
        <f t="shared" ca="1" si="210"/>
        <v/>
      </c>
      <c r="AU430" s="210">
        <f t="shared" ca="1" si="184"/>
        <v>14</v>
      </c>
      <c r="AV430" s="209"/>
      <c r="AW430" s="204">
        <f t="shared" si="201"/>
        <v>2939.5</v>
      </c>
      <c r="AX430" s="159"/>
      <c r="AZ430" s="159"/>
      <c r="BM430" s="207"/>
      <c r="BN430" s="212"/>
      <c r="BP430" s="209"/>
      <c r="BQ430" s="211"/>
      <c r="BR430" s="211"/>
      <c r="BS430" s="211"/>
      <c r="BT430" s="211"/>
      <c r="BU430" s="211"/>
      <c r="BV430" s="211"/>
      <c r="BW430" s="211"/>
      <c r="BX430" s="211"/>
      <c r="BY430" s="211"/>
      <c r="BZ430" s="211"/>
      <c r="CA430" s="209"/>
      <c r="CB430" s="224"/>
      <c r="CC430" s="204"/>
      <c r="CD430" s="204"/>
      <c r="CE430" s="204"/>
      <c r="CF430" s="211"/>
      <c r="CG430" s="211"/>
      <c r="CI430" s="209"/>
      <c r="CJ430" s="209"/>
      <c r="EH430" s="165"/>
      <c r="EI430" s="165"/>
      <c r="EJ430" s="166"/>
      <c r="EK430" s="209"/>
      <c r="EL430" s="211"/>
      <c r="EM430" s="211"/>
      <c r="EN430" s="211"/>
      <c r="EO430" s="211"/>
      <c r="EP430" s="211"/>
      <c r="ES430" s="165"/>
      <c r="ET430" s="165"/>
      <c r="EU430" s="166"/>
      <c r="EV430" s="209"/>
      <c r="EW430" s="211"/>
      <c r="EX430" s="211"/>
      <c r="EY430" s="211"/>
      <c r="EZ430" s="211"/>
      <c r="FA430" s="211"/>
      <c r="FD430" s="165"/>
      <c r="FE430" s="165"/>
      <c r="FF430" s="166"/>
      <c r="FG430" s="209"/>
      <c r="FH430" s="211"/>
      <c r="FI430" s="211"/>
      <c r="FJ430" s="211"/>
      <c r="FK430" s="211"/>
      <c r="FL430" s="211"/>
    </row>
    <row r="431" spans="9:168">
      <c r="I431" s="221">
        <f t="shared" si="205"/>
        <v>427</v>
      </c>
      <c r="J431" s="159">
        <f>'v-t_chart'!C428</f>
        <v>40.700000000000003</v>
      </c>
      <c r="K431" s="204">
        <f t="shared" ca="1" si="183"/>
        <v>119.2103</v>
      </c>
      <c r="L431" s="205" t="b">
        <f>IF('Input&amp;Output'!$C$3=10,phase_chart!C428,IF('Input&amp;Output'!$C$3=21,phase_chart!G428,IF('Input&amp;Output'!$C$3=22,phase_chart!K428,IF('Input&amp;Output'!$C$3=31,phase_chart!O428,IF('Input&amp;Output'!$C$3=32,phase_chart!S428,"")))))</f>
        <v>1</v>
      </c>
      <c r="M431" s="206" t="b">
        <f>IF('Input&amp;Output'!$C$3=10,phase_chart!D428,IF('Input&amp;Output'!$C$3=21,phase_chart!H428,IF('Input&amp;Output'!$C$3=22,phase_chart!L428,IF('Input&amp;Output'!$C$3=31,phase_chart!P428,IF('Input&amp;Output'!$C$3=32,phase_chart!T428,"")))))</f>
        <v>0</v>
      </c>
      <c r="N431" s="205" t="b">
        <f>IF('Input&amp;Output'!$C$3=10,phase_chart!E428,IF('Input&amp;Output'!$C$3=21,phase_chart!I428,IF('Input&amp;Output'!$C$3=22,phase_chart!M428,IF('Input&amp;Output'!$C$3=31,phase_chart!Q428,IF('Input&amp;Output'!$C$3=32,phase_chart!U428,"")))))</f>
        <v>0</v>
      </c>
      <c r="P431" s="159">
        <f ca="1">IF(NOT($J431=0),IF($J431&lt;IF($P430=0,0,VLOOKUP(P430,tbL!$M$37:$Q$43,IF(L431=TRUE,2,4))),IF($J431&gt;=VLOOKUP(P430,tbL!$M$37:$Q$43,IF(L431=TRUE,3,5)),$P430,IF(AND(L430=TRUE,L431=TRUE),$P430,$P430-1)),IF(AND(L431=TRUE,J431=VLOOKUP(P430,tbL!$M$37:$Q$43,IF(L431=TRUE,2,4))),P430,IF($P430+1&gt;$C$12,$C$12,$P430+1))),0)</f>
        <v>1</v>
      </c>
      <c r="Q431" s="159">
        <f t="shared" ca="1" si="185"/>
        <v>1</v>
      </c>
      <c r="R431" s="207">
        <f t="shared" ca="1" si="211"/>
        <v>1</v>
      </c>
      <c r="S431" s="208"/>
      <c r="T431" s="159">
        <f t="shared" si="203"/>
        <v>0</v>
      </c>
      <c r="U431" s="209" t="str">
        <f ca="1">IF(AND(T431=-1,N431=TRUE),"*",IF(AND(U430="*",N431=TRUE),"*",IF(AND(AND(L431=TRUE,U430="*"),J431&lt;VLOOKUP(V430+1,tbL!$M$38:$O$43,3)),"*","")))</f>
        <v/>
      </c>
      <c r="V431" s="204">
        <f t="shared" ca="1" si="186"/>
        <v>1</v>
      </c>
      <c r="Y431" s="159" t="str">
        <f t="shared" ca="1" si="187"/>
        <v/>
      </c>
      <c r="Z431" s="159" t="str">
        <f t="shared" si="188"/>
        <v/>
      </c>
      <c r="AA431" s="159">
        <f t="shared" ca="1" si="209"/>
        <v>1</v>
      </c>
      <c r="AC431" s="161" t="str">
        <f t="shared" ca="1" si="189"/>
        <v/>
      </c>
      <c r="AD431" s="161">
        <f t="shared" ca="1" si="190"/>
        <v>1</v>
      </c>
      <c r="AE431" s="161" t="str">
        <f t="shared" ca="1" si="212"/>
        <v/>
      </c>
      <c r="AF431" s="161">
        <f t="shared" ca="1" si="191"/>
        <v>1</v>
      </c>
      <c r="AG431" s="161" t="str">
        <f t="shared" ca="1" si="192"/>
        <v/>
      </c>
      <c r="AH431" s="161">
        <f t="shared" ca="1" si="193"/>
        <v>1</v>
      </c>
      <c r="AI431" s="161" t="str">
        <f t="shared" ca="1" si="194"/>
        <v/>
      </c>
      <c r="AJ431" s="161">
        <f t="shared" ca="1" si="195"/>
        <v>1</v>
      </c>
      <c r="AL431" s="161" t="str">
        <f t="shared" ca="1" si="196"/>
        <v/>
      </c>
      <c r="AM431" s="161">
        <f t="shared" ca="1" si="207"/>
        <v>1</v>
      </c>
      <c r="AN431" s="161" t="str">
        <f t="shared" ca="1" si="197"/>
        <v/>
      </c>
      <c r="AO431" s="161">
        <f t="shared" ca="1" si="206"/>
        <v>1</v>
      </c>
      <c r="AP431" s="161" t="str">
        <f t="shared" ca="1" si="198"/>
        <v/>
      </c>
      <c r="AQ431" s="161">
        <f t="shared" ca="1" si="204"/>
        <v>1</v>
      </c>
      <c r="AR431" s="161" t="str">
        <f t="shared" ca="1" si="199"/>
        <v/>
      </c>
      <c r="AS431" s="161">
        <f t="shared" ca="1" si="200"/>
        <v>1</v>
      </c>
      <c r="AT431" s="159" t="str">
        <f t="shared" ca="1" si="210"/>
        <v/>
      </c>
      <c r="AU431" s="210">
        <f t="shared" ca="1" si="184"/>
        <v>14</v>
      </c>
      <c r="AV431" s="209"/>
      <c r="AW431" s="204">
        <f t="shared" si="201"/>
        <v>2950.8055555555557</v>
      </c>
      <c r="AX431" s="159"/>
      <c r="AZ431" s="159"/>
      <c r="BM431" s="207"/>
      <c r="BN431" s="212"/>
      <c r="BP431" s="209"/>
      <c r="BQ431" s="211"/>
      <c r="BR431" s="211"/>
      <c r="BS431" s="211"/>
      <c r="BT431" s="211"/>
      <c r="BU431" s="211"/>
      <c r="BV431" s="211"/>
      <c r="BW431" s="211"/>
      <c r="BX431" s="211"/>
      <c r="BY431" s="211"/>
      <c r="BZ431" s="211"/>
      <c r="CA431" s="209"/>
      <c r="CB431" s="224"/>
      <c r="CC431" s="204"/>
      <c r="CD431" s="204"/>
      <c r="CE431" s="204"/>
      <c r="CF431" s="211"/>
      <c r="CG431" s="211"/>
      <c r="CI431" s="209"/>
      <c r="CJ431" s="209"/>
      <c r="EH431" s="165"/>
      <c r="EI431" s="165"/>
      <c r="EJ431" s="166"/>
      <c r="EK431" s="209"/>
      <c r="EL431" s="211"/>
      <c r="EM431" s="211"/>
      <c r="EN431" s="211"/>
      <c r="EO431" s="211"/>
      <c r="EP431" s="211"/>
      <c r="ES431" s="165"/>
      <c r="ET431" s="165"/>
      <c r="EU431" s="166"/>
      <c r="EV431" s="209"/>
      <c r="EW431" s="211"/>
      <c r="EX431" s="211"/>
      <c r="EY431" s="211"/>
      <c r="EZ431" s="211"/>
      <c r="FA431" s="211"/>
      <c r="FD431" s="165"/>
      <c r="FE431" s="165"/>
      <c r="FF431" s="166"/>
      <c r="FG431" s="209"/>
      <c r="FH431" s="211"/>
      <c r="FI431" s="211"/>
      <c r="FJ431" s="211"/>
      <c r="FK431" s="211"/>
      <c r="FL431" s="211"/>
    </row>
    <row r="432" spans="9:168">
      <c r="I432" s="221">
        <f t="shared" si="205"/>
        <v>428</v>
      </c>
      <c r="J432" s="159">
        <f>'v-t_chart'!C429</f>
        <v>41.5</v>
      </c>
      <c r="K432" s="204">
        <f t="shared" ca="1" si="183"/>
        <v>121.5535</v>
      </c>
      <c r="L432" s="205" t="b">
        <f>IF('Input&amp;Output'!$C$3=10,phase_chart!C429,IF('Input&amp;Output'!$C$3=21,phase_chart!G429,IF('Input&amp;Output'!$C$3=22,phase_chart!K429,IF('Input&amp;Output'!$C$3=31,phase_chart!O429,IF('Input&amp;Output'!$C$3=32,phase_chart!S429,"")))))</f>
        <v>1</v>
      </c>
      <c r="M432" s="206" t="b">
        <f>IF('Input&amp;Output'!$C$3=10,phase_chart!D429,IF('Input&amp;Output'!$C$3=21,phase_chart!H429,IF('Input&amp;Output'!$C$3=22,phase_chart!L429,IF('Input&amp;Output'!$C$3=31,phase_chart!P429,IF('Input&amp;Output'!$C$3=32,phase_chart!T429,"")))))</f>
        <v>0</v>
      </c>
      <c r="N432" s="205" t="b">
        <f>IF('Input&amp;Output'!$C$3=10,phase_chart!E429,IF('Input&amp;Output'!$C$3=21,phase_chart!I429,IF('Input&amp;Output'!$C$3=22,phase_chart!M429,IF('Input&amp;Output'!$C$3=31,phase_chart!Q429,IF('Input&amp;Output'!$C$3=32,phase_chart!U429,"")))))</f>
        <v>0</v>
      </c>
      <c r="P432" s="159">
        <f ca="1">IF(NOT($J432=0),IF($J432&lt;IF($P431=0,0,VLOOKUP(P431,tbL!$M$37:$Q$43,IF(L432=TRUE,2,4))),IF($J432&gt;=VLOOKUP(P431,tbL!$M$37:$Q$43,IF(L432=TRUE,3,5)),$P431,IF(AND(L431=TRUE,L432=TRUE),$P431,$P431-1)),IF(AND(L432=TRUE,J432=VLOOKUP(P431,tbL!$M$37:$Q$43,IF(L432=TRUE,2,4))),P431,IF($P431+1&gt;$C$12,$C$12,$P431+1))),0)</f>
        <v>1</v>
      </c>
      <c r="Q432" s="159">
        <f t="shared" ca="1" si="185"/>
        <v>1</v>
      </c>
      <c r="R432" s="207">
        <f t="shared" ca="1" si="211"/>
        <v>1</v>
      </c>
      <c r="S432" s="208"/>
      <c r="T432" s="159">
        <f t="shared" si="203"/>
        <v>0</v>
      </c>
      <c r="U432" s="209" t="str">
        <f ca="1">IF(AND(T432=-1,N432=TRUE),"*",IF(AND(U431="*",N432=TRUE),"*",IF(AND(AND(L432=TRUE,U431="*"),J432&lt;VLOOKUP(V431+1,tbL!$M$38:$O$43,3)),"*","")))</f>
        <v/>
      </c>
      <c r="V432" s="204">
        <f t="shared" ca="1" si="186"/>
        <v>1</v>
      </c>
      <c r="Y432" s="159" t="str">
        <f t="shared" ca="1" si="187"/>
        <v/>
      </c>
      <c r="Z432" s="159" t="str">
        <f t="shared" si="188"/>
        <v/>
      </c>
      <c r="AA432" s="159">
        <f t="shared" ca="1" si="209"/>
        <v>1</v>
      </c>
      <c r="AC432" s="161" t="str">
        <f t="shared" ca="1" si="189"/>
        <v/>
      </c>
      <c r="AD432" s="161">
        <f t="shared" ca="1" si="190"/>
        <v>1</v>
      </c>
      <c r="AE432" s="161" t="str">
        <f t="shared" ca="1" si="212"/>
        <v/>
      </c>
      <c r="AF432" s="161">
        <f t="shared" ca="1" si="191"/>
        <v>1</v>
      </c>
      <c r="AG432" s="161" t="str">
        <f t="shared" ca="1" si="192"/>
        <v/>
      </c>
      <c r="AH432" s="161">
        <f t="shared" ca="1" si="193"/>
        <v>1</v>
      </c>
      <c r="AI432" s="161" t="str">
        <f t="shared" ca="1" si="194"/>
        <v/>
      </c>
      <c r="AJ432" s="161">
        <f t="shared" ca="1" si="195"/>
        <v>1</v>
      </c>
      <c r="AL432" s="161" t="str">
        <f t="shared" ca="1" si="196"/>
        <v/>
      </c>
      <c r="AM432" s="161">
        <f t="shared" ca="1" si="207"/>
        <v>1</v>
      </c>
      <c r="AN432" s="161" t="str">
        <f t="shared" ca="1" si="197"/>
        <v/>
      </c>
      <c r="AO432" s="161">
        <f t="shared" ca="1" si="206"/>
        <v>1</v>
      </c>
      <c r="AP432" s="161" t="str">
        <f t="shared" ca="1" si="198"/>
        <v/>
      </c>
      <c r="AQ432" s="161">
        <f t="shared" ca="1" si="204"/>
        <v>1</v>
      </c>
      <c r="AR432" s="161" t="str">
        <f t="shared" ca="1" si="199"/>
        <v/>
      </c>
      <c r="AS432" s="161">
        <f t="shared" ca="1" si="200"/>
        <v>1</v>
      </c>
      <c r="AT432" s="159" t="str">
        <f t="shared" ca="1" si="210"/>
        <v/>
      </c>
      <c r="AU432" s="210">
        <f t="shared" ca="1" si="184"/>
        <v>14</v>
      </c>
      <c r="AV432" s="209"/>
      <c r="AW432" s="204">
        <f t="shared" si="201"/>
        <v>2962.3333333333335</v>
      </c>
      <c r="AX432" s="159"/>
      <c r="AZ432" s="159"/>
      <c r="BM432" s="207"/>
      <c r="BN432" s="212"/>
      <c r="BP432" s="209"/>
      <c r="BQ432" s="211"/>
      <c r="BR432" s="211"/>
      <c r="BS432" s="211"/>
      <c r="BT432" s="211"/>
      <c r="BU432" s="211"/>
      <c r="BV432" s="211"/>
      <c r="BW432" s="211"/>
      <c r="BX432" s="211"/>
      <c r="BY432" s="211"/>
      <c r="BZ432" s="211"/>
      <c r="CA432" s="209"/>
      <c r="CB432" s="224"/>
      <c r="CC432" s="204"/>
      <c r="CD432" s="204"/>
      <c r="CE432" s="204"/>
      <c r="CF432" s="211"/>
      <c r="CG432" s="211"/>
      <c r="CI432" s="209"/>
      <c r="CJ432" s="209"/>
      <c r="EH432" s="165"/>
      <c r="EI432" s="165"/>
      <c r="EJ432" s="166"/>
      <c r="EK432" s="209"/>
      <c r="EL432" s="211"/>
      <c r="EM432" s="211"/>
      <c r="EN432" s="211"/>
      <c r="EO432" s="211"/>
      <c r="EP432" s="211"/>
      <c r="ES432" s="165"/>
      <c r="ET432" s="165"/>
      <c r="EU432" s="166"/>
      <c r="EV432" s="209"/>
      <c r="EW432" s="211"/>
      <c r="EX432" s="211"/>
      <c r="EY432" s="211"/>
      <c r="EZ432" s="211"/>
      <c r="FA432" s="211"/>
      <c r="FD432" s="165"/>
      <c r="FE432" s="165"/>
      <c r="FF432" s="166"/>
      <c r="FG432" s="209"/>
      <c r="FH432" s="211"/>
      <c r="FI432" s="211"/>
      <c r="FJ432" s="211"/>
      <c r="FK432" s="211"/>
      <c r="FL432" s="211"/>
    </row>
    <row r="433" spans="9:168">
      <c r="I433" s="221">
        <f t="shared" si="205"/>
        <v>429</v>
      </c>
      <c r="J433" s="159">
        <f>'v-t_chart'!C430</f>
        <v>41.7</v>
      </c>
      <c r="K433" s="204">
        <f t="shared" ca="1" si="183"/>
        <v>122.13930000000001</v>
      </c>
      <c r="L433" s="205" t="b">
        <f>IF('Input&amp;Output'!$C$3=10,phase_chart!C430,IF('Input&amp;Output'!$C$3=21,phase_chart!G430,IF('Input&amp;Output'!$C$3=22,phase_chart!K430,IF('Input&amp;Output'!$C$3=31,phase_chart!O430,IF('Input&amp;Output'!$C$3=32,phase_chart!S430,"")))))</f>
        <v>0</v>
      </c>
      <c r="M433" s="206" t="b">
        <f>IF('Input&amp;Output'!$C$3=10,phase_chart!D430,IF('Input&amp;Output'!$C$3=21,phase_chart!H430,IF('Input&amp;Output'!$C$3=22,phase_chart!L430,IF('Input&amp;Output'!$C$3=31,phase_chart!P430,IF('Input&amp;Output'!$C$3=32,phase_chart!T430,"")))))</f>
        <v>1</v>
      </c>
      <c r="N433" s="205" t="b">
        <f>IF('Input&amp;Output'!$C$3=10,phase_chart!E430,IF('Input&amp;Output'!$C$3=21,phase_chart!I430,IF('Input&amp;Output'!$C$3=22,phase_chart!M430,IF('Input&amp;Output'!$C$3=31,phase_chart!Q430,IF('Input&amp;Output'!$C$3=32,phase_chart!U430,"")))))</f>
        <v>0</v>
      </c>
      <c r="P433" s="159">
        <f ca="1">IF(NOT($J433=0),IF($J433&lt;IF($P432=0,0,VLOOKUP(P432,tbL!$M$37:$Q$43,IF(L433=TRUE,2,4))),IF($J433&gt;=VLOOKUP(P432,tbL!$M$37:$Q$43,IF(L433=TRUE,3,5)),$P432,IF(AND(L432=TRUE,L433=TRUE),$P432,$P432-1)),IF(AND(L433=TRUE,J433=VLOOKUP(P432,tbL!$M$37:$Q$43,IF(L433=TRUE,2,4))),P432,IF($P432+1&gt;$C$12,$C$12,$P432+1))),0)</f>
        <v>1</v>
      </c>
      <c r="Q433" s="159">
        <f t="shared" ca="1" si="185"/>
        <v>1</v>
      </c>
      <c r="R433" s="207">
        <f t="shared" si="202"/>
        <v>0</v>
      </c>
      <c r="S433" s="208"/>
      <c r="T433" s="159">
        <f t="shared" si="203"/>
        <v>1</v>
      </c>
      <c r="U433" s="209" t="str">
        <f ca="1">IF(AND(T433=-1,N433=TRUE),"*",IF(AND(U432="*",N433=TRUE),"*",IF(AND(AND(L433=TRUE,U432="*"),J433&lt;VLOOKUP(V432+1,tbL!$M$38:$O$43,3)),"*","")))</f>
        <v/>
      </c>
      <c r="V433" s="204">
        <f t="shared" ca="1" si="186"/>
        <v>1</v>
      </c>
      <c r="Y433" s="159" t="str">
        <f t="shared" ca="1" si="187"/>
        <v/>
      </c>
      <c r="Z433" s="159" t="str">
        <f t="shared" si="188"/>
        <v/>
      </c>
      <c r="AA433" s="159">
        <f t="shared" ca="1" si="209"/>
        <v>1</v>
      </c>
      <c r="AC433" s="161" t="str">
        <f t="shared" ca="1" si="189"/>
        <v/>
      </c>
      <c r="AD433" s="161">
        <f t="shared" ca="1" si="190"/>
        <v>1</v>
      </c>
      <c r="AE433" s="161" t="str">
        <f t="shared" ca="1" si="212"/>
        <v/>
      </c>
      <c r="AF433" s="161">
        <f t="shared" ca="1" si="191"/>
        <v>1</v>
      </c>
      <c r="AG433" s="161" t="str">
        <f t="shared" ca="1" si="192"/>
        <v/>
      </c>
      <c r="AH433" s="161">
        <f t="shared" ca="1" si="193"/>
        <v>1</v>
      </c>
      <c r="AI433" s="161" t="str">
        <f t="shared" ca="1" si="194"/>
        <v/>
      </c>
      <c r="AJ433" s="161">
        <f t="shared" ca="1" si="195"/>
        <v>1</v>
      </c>
      <c r="AL433" s="161" t="str">
        <f t="shared" ca="1" si="196"/>
        <v/>
      </c>
      <c r="AM433" s="161">
        <f t="shared" ca="1" si="207"/>
        <v>1</v>
      </c>
      <c r="AN433" s="161" t="str">
        <f t="shared" ca="1" si="197"/>
        <v/>
      </c>
      <c r="AO433" s="161">
        <f t="shared" ca="1" si="206"/>
        <v>1</v>
      </c>
      <c r="AP433" s="161" t="str">
        <f t="shared" ca="1" si="198"/>
        <v/>
      </c>
      <c r="AQ433" s="161">
        <f t="shared" ca="1" si="204"/>
        <v>1</v>
      </c>
      <c r="AR433" s="161" t="str">
        <f t="shared" ca="1" si="199"/>
        <v/>
      </c>
      <c r="AS433" s="161">
        <f t="shared" ca="1" si="200"/>
        <v>1</v>
      </c>
      <c r="AT433" s="159" t="str">
        <f t="shared" ca="1" si="210"/>
        <v/>
      </c>
      <c r="AU433" s="210">
        <f t="shared" ca="1" si="184"/>
        <v>14</v>
      </c>
      <c r="AV433" s="209"/>
      <c r="AW433" s="204">
        <f t="shared" si="201"/>
        <v>2973.916666666667</v>
      </c>
      <c r="AX433" s="159"/>
      <c r="AZ433" s="159"/>
      <c r="BM433" s="207"/>
      <c r="BN433" s="212"/>
      <c r="BP433" s="209"/>
      <c r="BQ433" s="211"/>
      <c r="BR433" s="211"/>
      <c r="BS433" s="211"/>
      <c r="BT433" s="211"/>
      <c r="BU433" s="211"/>
      <c r="BV433" s="211"/>
      <c r="BW433" s="211"/>
      <c r="BX433" s="211"/>
      <c r="BY433" s="211"/>
      <c r="BZ433" s="211"/>
      <c r="CA433" s="209"/>
      <c r="CB433" s="224"/>
      <c r="CC433" s="204"/>
      <c r="CD433" s="204"/>
      <c r="CE433" s="204"/>
      <c r="CF433" s="211"/>
      <c r="CG433" s="211"/>
      <c r="CI433" s="209"/>
      <c r="CJ433" s="209"/>
      <c r="EH433" s="165"/>
      <c r="EI433" s="165"/>
      <c r="EJ433" s="166"/>
      <c r="EK433" s="209"/>
      <c r="EL433" s="211"/>
      <c r="EM433" s="211"/>
      <c r="EN433" s="211"/>
      <c r="EO433" s="211"/>
      <c r="EP433" s="211"/>
      <c r="ES433" s="165"/>
      <c r="ET433" s="165"/>
      <c r="EU433" s="166"/>
      <c r="EV433" s="209"/>
      <c r="EW433" s="211"/>
      <c r="EX433" s="211"/>
      <c r="EY433" s="211"/>
      <c r="EZ433" s="211"/>
      <c r="FA433" s="211"/>
      <c r="FD433" s="165"/>
      <c r="FE433" s="165"/>
      <c r="FF433" s="166"/>
      <c r="FG433" s="209"/>
      <c r="FH433" s="211"/>
      <c r="FI433" s="211"/>
      <c r="FJ433" s="211"/>
      <c r="FK433" s="211"/>
      <c r="FL433" s="211"/>
    </row>
    <row r="434" spans="9:168">
      <c r="I434" s="221">
        <f t="shared" si="205"/>
        <v>430</v>
      </c>
      <c r="J434" s="159">
        <f>'v-t_chart'!C431</f>
        <v>41.5</v>
      </c>
      <c r="K434" s="204">
        <f t="shared" ca="1" si="183"/>
        <v>121.5535</v>
      </c>
      <c r="L434" s="205" t="b">
        <f>IF('Input&amp;Output'!$C$3=10,phase_chart!C431,IF('Input&amp;Output'!$C$3=21,phase_chart!G431,IF('Input&amp;Output'!$C$3=22,phase_chart!K431,IF('Input&amp;Output'!$C$3=31,phase_chart!O431,IF('Input&amp;Output'!$C$3=32,phase_chart!S431,"")))))</f>
        <v>0</v>
      </c>
      <c r="M434" s="206" t="b">
        <f>IF('Input&amp;Output'!$C$3=10,phase_chart!D431,IF('Input&amp;Output'!$C$3=21,phase_chart!H431,IF('Input&amp;Output'!$C$3=22,phase_chart!L431,IF('Input&amp;Output'!$C$3=31,phase_chart!P431,IF('Input&amp;Output'!$C$3=32,phase_chart!T431,"")))))</f>
        <v>1</v>
      </c>
      <c r="N434" s="205" t="b">
        <f>IF('Input&amp;Output'!$C$3=10,phase_chart!E431,IF('Input&amp;Output'!$C$3=21,phase_chart!I431,IF('Input&amp;Output'!$C$3=22,phase_chart!M431,IF('Input&amp;Output'!$C$3=31,phase_chart!Q431,IF('Input&amp;Output'!$C$3=32,phase_chart!U431,"")))))</f>
        <v>0</v>
      </c>
      <c r="P434" s="159">
        <f ca="1">IF(NOT($J434=0),IF($J434&lt;IF($P433=0,0,VLOOKUP(P433,tbL!$M$37:$Q$43,IF(L434=TRUE,2,4))),IF($J434&gt;=VLOOKUP(P433,tbL!$M$37:$Q$43,IF(L434=TRUE,3,5)),$P433,IF(AND(L433=TRUE,L434=TRUE),$P433,$P433-1)),IF(AND(L434=TRUE,J434=VLOOKUP(P433,tbL!$M$37:$Q$43,IF(L434=TRUE,2,4))),P433,IF($P433+1&gt;$C$12,$C$12,$P433+1))),0)</f>
        <v>1</v>
      </c>
      <c r="Q434" s="159">
        <f t="shared" ca="1" si="185"/>
        <v>1</v>
      </c>
      <c r="R434" s="207">
        <f t="shared" si="202"/>
        <v>0</v>
      </c>
      <c r="S434" s="208"/>
      <c r="T434" s="159">
        <f t="shared" si="203"/>
        <v>0</v>
      </c>
      <c r="U434" s="209" t="str">
        <f ca="1">IF(AND(T434=-1,N434=TRUE),"*",IF(AND(U433="*",N434=TRUE),"*",IF(AND(AND(L434=TRUE,U433="*"),J434&lt;VLOOKUP(V433+1,tbL!$M$38:$O$43,3)),"*","")))</f>
        <v/>
      </c>
      <c r="V434" s="204">
        <f t="shared" ca="1" si="186"/>
        <v>1</v>
      </c>
      <c r="Y434" s="159" t="str">
        <f t="shared" ca="1" si="187"/>
        <v/>
      </c>
      <c r="Z434" s="159" t="str">
        <f t="shared" si="188"/>
        <v/>
      </c>
      <c r="AA434" s="159">
        <f t="shared" ca="1" si="209"/>
        <v>1</v>
      </c>
      <c r="AC434" s="161" t="str">
        <f t="shared" ca="1" si="189"/>
        <v/>
      </c>
      <c r="AD434" s="161">
        <f t="shared" ca="1" si="190"/>
        <v>1</v>
      </c>
      <c r="AE434" s="161" t="str">
        <f t="shared" ca="1" si="212"/>
        <v/>
      </c>
      <c r="AF434" s="161">
        <f t="shared" ca="1" si="191"/>
        <v>1</v>
      </c>
      <c r="AG434" s="161" t="str">
        <f t="shared" ca="1" si="192"/>
        <v/>
      </c>
      <c r="AH434" s="161">
        <f t="shared" ca="1" si="193"/>
        <v>1</v>
      </c>
      <c r="AI434" s="161" t="str">
        <f t="shared" ca="1" si="194"/>
        <v/>
      </c>
      <c r="AJ434" s="161">
        <f t="shared" ca="1" si="195"/>
        <v>1</v>
      </c>
      <c r="AL434" s="161" t="str">
        <f t="shared" ca="1" si="196"/>
        <v/>
      </c>
      <c r="AM434" s="161">
        <f t="shared" ca="1" si="207"/>
        <v>1</v>
      </c>
      <c r="AN434" s="161" t="str">
        <f t="shared" ca="1" si="197"/>
        <v/>
      </c>
      <c r="AO434" s="161">
        <f t="shared" ca="1" si="206"/>
        <v>1</v>
      </c>
      <c r="AP434" s="161" t="str">
        <f t="shared" ca="1" si="198"/>
        <v/>
      </c>
      <c r="AQ434" s="161">
        <f t="shared" ca="1" si="204"/>
        <v>1</v>
      </c>
      <c r="AR434" s="161" t="str">
        <f t="shared" ca="1" si="199"/>
        <v/>
      </c>
      <c r="AS434" s="161">
        <f t="shared" ca="1" si="200"/>
        <v>1</v>
      </c>
      <c r="AT434" s="159" t="str">
        <f t="shared" ca="1" si="210"/>
        <v/>
      </c>
      <c r="AU434" s="210">
        <f t="shared" ca="1" si="184"/>
        <v>14</v>
      </c>
      <c r="AV434" s="209"/>
      <c r="AW434" s="204">
        <f t="shared" si="201"/>
        <v>2985.4444444444448</v>
      </c>
      <c r="AX434" s="159"/>
      <c r="AZ434" s="159"/>
      <c r="BM434" s="207"/>
      <c r="BN434" s="212"/>
      <c r="BP434" s="209"/>
      <c r="BQ434" s="211"/>
      <c r="BR434" s="211"/>
      <c r="BS434" s="211"/>
      <c r="BT434" s="211"/>
      <c r="BU434" s="211"/>
      <c r="BV434" s="211"/>
      <c r="BW434" s="211"/>
      <c r="BX434" s="211"/>
      <c r="BY434" s="211"/>
      <c r="BZ434" s="211"/>
      <c r="CA434" s="209"/>
      <c r="CB434" s="224"/>
      <c r="CC434" s="204"/>
      <c r="CD434" s="204"/>
      <c r="CE434" s="204"/>
      <c r="CF434" s="211"/>
      <c r="CG434" s="211"/>
      <c r="CI434" s="209"/>
      <c r="CJ434" s="209"/>
      <c r="EH434" s="165"/>
      <c r="EI434" s="165"/>
      <c r="EJ434" s="166"/>
      <c r="EK434" s="209"/>
      <c r="EL434" s="211"/>
      <c r="EM434" s="211"/>
      <c r="EN434" s="211"/>
      <c r="EO434" s="211"/>
      <c r="EP434" s="211"/>
      <c r="ES434" s="165"/>
      <c r="ET434" s="165"/>
      <c r="EU434" s="166"/>
      <c r="EV434" s="209"/>
      <c r="EW434" s="211"/>
      <c r="EX434" s="211"/>
      <c r="EY434" s="211"/>
      <c r="EZ434" s="211"/>
      <c r="FA434" s="211"/>
      <c r="FD434" s="165"/>
      <c r="FE434" s="165"/>
      <c r="FF434" s="166"/>
      <c r="FG434" s="209"/>
      <c r="FH434" s="211"/>
      <c r="FI434" s="211"/>
      <c r="FJ434" s="211"/>
      <c r="FK434" s="211"/>
      <c r="FL434" s="211"/>
    </row>
    <row r="435" spans="9:168">
      <c r="I435" s="221">
        <f t="shared" si="205"/>
        <v>431</v>
      </c>
      <c r="J435" s="159">
        <f>'v-t_chart'!C432</f>
        <v>41</v>
      </c>
      <c r="K435" s="204">
        <f t="shared" ca="1" si="183"/>
        <v>120.089</v>
      </c>
      <c r="L435" s="205" t="b">
        <f>IF('Input&amp;Output'!$C$3=10,phase_chart!C432,IF('Input&amp;Output'!$C$3=21,phase_chart!G432,IF('Input&amp;Output'!$C$3=22,phase_chart!K432,IF('Input&amp;Output'!$C$3=31,phase_chart!O432,IF('Input&amp;Output'!$C$3=32,phase_chart!S432,"")))))</f>
        <v>0</v>
      </c>
      <c r="M435" s="206" t="b">
        <f>IF('Input&amp;Output'!$C$3=10,phase_chart!D432,IF('Input&amp;Output'!$C$3=21,phase_chart!H432,IF('Input&amp;Output'!$C$3=22,phase_chart!L432,IF('Input&amp;Output'!$C$3=31,phase_chart!P432,IF('Input&amp;Output'!$C$3=32,phase_chart!T432,"")))))</f>
        <v>1</v>
      </c>
      <c r="N435" s="205" t="b">
        <f>IF('Input&amp;Output'!$C$3=10,phase_chart!E432,IF('Input&amp;Output'!$C$3=21,phase_chart!I432,IF('Input&amp;Output'!$C$3=22,phase_chart!M432,IF('Input&amp;Output'!$C$3=31,phase_chart!Q432,IF('Input&amp;Output'!$C$3=32,phase_chart!U432,"")))))</f>
        <v>0</v>
      </c>
      <c r="P435" s="159">
        <f ca="1">IF(NOT($J435=0),IF($J435&lt;IF($P434=0,0,VLOOKUP(P434,tbL!$M$37:$Q$43,IF(L435=TRUE,2,4))),IF($J435&gt;=VLOOKUP(P434,tbL!$M$37:$Q$43,IF(L435=TRUE,3,5)),$P434,IF(AND(L434=TRUE,L435=TRUE),$P434,$P434-1)),IF(AND(L435=TRUE,J435=VLOOKUP(P434,tbL!$M$37:$Q$43,IF(L435=TRUE,2,4))),P434,IF($P434+1&gt;$C$12,$C$12,$P434+1))),0)</f>
        <v>1</v>
      </c>
      <c r="Q435" s="159">
        <f t="shared" ca="1" si="185"/>
        <v>1</v>
      </c>
      <c r="R435" s="207">
        <f t="shared" si="202"/>
        <v>0</v>
      </c>
      <c r="S435" s="208"/>
      <c r="T435" s="159">
        <f t="shared" si="203"/>
        <v>0</v>
      </c>
      <c r="U435" s="209" t="str">
        <f ca="1">IF(AND(T435=-1,N435=TRUE),"*",IF(AND(U434="*",N435=TRUE),"*",IF(AND(AND(L435=TRUE,U434="*"),J435&lt;VLOOKUP(V434+1,tbL!$M$38:$O$43,3)),"*","")))</f>
        <v/>
      </c>
      <c r="V435" s="204">
        <f t="shared" ca="1" si="186"/>
        <v>1</v>
      </c>
      <c r="Y435" s="159" t="str">
        <f t="shared" ca="1" si="187"/>
        <v/>
      </c>
      <c r="Z435" s="159" t="str">
        <f t="shared" si="188"/>
        <v/>
      </c>
      <c r="AA435" s="159">
        <f t="shared" ca="1" si="209"/>
        <v>1</v>
      </c>
      <c r="AC435" s="161" t="str">
        <f t="shared" ca="1" si="189"/>
        <v/>
      </c>
      <c r="AD435" s="161">
        <f t="shared" ca="1" si="190"/>
        <v>1</v>
      </c>
      <c r="AE435" s="161" t="str">
        <f t="shared" ca="1" si="212"/>
        <v/>
      </c>
      <c r="AF435" s="161">
        <f t="shared" ca="1" si="191"/>
        <v>1</v>
      </c>
      <c r="AG435" s="161" t="str">
        <f t="shared" ca="1" si="192"/>
        <v/>
      </c>
      <c r="AH435" s="161">
        <f t="shared" ca="1" si="193"/>
        <v>1</v>
      </c>
      <c r="AI435" s="161" t="str">
        <f t="shared" ca="1" si="194"/>
        <v/>
      </c>
      <c r="AJ435" s="161">
        <f t="shared" ca="1" si="195"/>
        <v>1</v>
      </c>
      <c r="AL435" s="161" t="str">
        <f t="shared" ca="1" si="196"/>
        <v/>
      </c>
      <c r="AM435" s="161">
        <f t="shared" ca="1" si="207"/>
        <v>1</v>
      </c>
      <c r="AN435" s="161" t="str">
        <f t="shared" ca="1" si="197"/>
        <v/>
      </c>
      <c r="AO435" s="161">
        <f t="shared" ca="1" si="206"/>
        <v>1</v>
      </c>
      <c r="AP435" s="161" t="str">
        <f t="shared" ca="1" si="198"/>
        <v/>
      </c>
      <c r="AQ435" s="161">
        <f t="shared" ca="1" si="204"/>
        <v>1</v>
      </c>
      <c r="AR435" s="161" t="str">
        <f t="shared" ca="1" si="199"/>
        <v/>
      </c>
      <c r="AS435" s="161">
        <f t="shared" ca="1" si="200"/>
        <v>1</v>
      </c>
      <c r="AT435" s="159" t="str">
        <f t="shared" ca="1" si="210"/>
        <v/>
      </c>
      <c r="AU435" s="210">
        <f t="shared" ca="1" si="184"/>
        <v>14</v>
      </c>
      <c r="AV435" s="209"/>
      <c r="AW435" s="204">
        <f t="shared" si="201"/>
        <v>2996.8333333333335</v>
      </c>
      <c r="AX435" s="159"/>
      <c r="AZ435" s="159"/>
      <c r="BM435" s="207"/>
      <c r="BN435" s="212"/>
      <c r="BP435" s="209"/>
      <c r="BQ435" s="211"/>
      <c r="BR435" s="211"/>
      <c r="BS435" s="211"/>
      <c r="BT435" s="211"/>
      <c r="BU435" s="211"/>
      <c r="BV435" s="211"/>
      <c r="BW435" s="211"/>
      <c r="BX435" s="211"/>
      <c r="BY435" s="211"/>
      <c r="BZ435" s="211"/>
      <c r="CA435" s="209"/>
      <c r="CB435" s="224"/>
      <c r="CC435" s="204"/>
      <c r="CD435" s="204"/>
      <c r="CE435" s="204"/>
      <c r="CF435" s="211"/>
      <c r="CG435" s="211"/>
      <c r="CI435" s="209"/>
      <c r="CJ435" s="209"/>
      <c r="EH435" s="165"/>
      <c r="EI435" s="165"/>
      <c r="EJ435" s="166"/>
      <c r="EK435" s="209"/>
      <c r="EL435" s="211"/>
      <c r="EM435" s="211"/>
      <c r="EN435" s="211"/>
      <c r="EO435" s="211"/>
      <c r="EP435" s="211"/>
      <c r="ES435" s="165"/>
      <c r="ET435" s="165"/>
      <c r="EU435" s="166"/>
      <c r="EV435" s="209"/>
      <c r="EW435" s="211"/>
      <c r="EX435" s="211"/>
      <c r="EY435" s="211"/>
      <c r="EZ435" s="211"/>
      <c r="FA435" s="211"/>
      <c r="FD435" s="165"/>
      <c r="FE435" s="165"/>
      <c r="FF435" s="166"/>
      <c r="FG435" s="209"/>
      <c r="FH435" s="211"/>
      <c r="FI435" s="211"/>
      <c r="FJ435" s="211"/>
      <c r="FK435" s="211"/>
      <c r="FL435" s="211"/>
    </row>
    <row r="436" spans="9:168">
      <c r="I436" s="221">
        <f t="shared" si="205"/>
        <v>432</v>
      </c>
      <c r="J436" s="159">
        <f>'v-t_chart'!C433</f>
        <v>40.6</v>
      </c>
      <c r="K436" s="204">
        <f t="shared" ca="1" si="183"/>
        <v>118.9174</v>
      </c>
      <c r="L436" s="205" t="b">
        <f>IF('Input&amp;Output'!$C$3=10,phase_chart!C433,IF('Input&amp;Output'!$C$3=21,phase_chart!G433,IF('Input&amp;Output'!$C$3=22,phase_chart!K433,IF('Input&amp;Output'!$C$3=31,phase_chart!O433,IF('Input&amp;Output'!$C$3=32,phase_chart!S433,"")))))</f>
        <v>0</v>
      </c>
      <c r="M436" s="206" t="b">
        <f>IF('Input&amp;Output'!$C$3=10,phase_chart!D433,IF('Input&amp;Output'!$C$3=21,phase_chart!H433,IF('Input&amp;Output'!$C$3=22,phase_chart!L433,IF('Input&amp;Output'!$C$3=31,phase_chart!P433,IF('Input&amp;Output'!$C$3=32,phase_chart!T433,"")))))</f>
        <v>1</v>
      </c>
      <c r="N436" s="205" t="b">
        <f>IF('Input&amp;Output'!$C$3=10,phase_chart!E433,IF('Input&amp;Output'!$C$3=21,phase_chart!I433,IF('Input&amp;Output'!$C$3=22,phase_chart!M433,IF('Input&amp;Output'!$C$3=31,phase_chart!Q433,IF('Input&amp;Output'!$C$3=32,phase_chart!U433,"")))))</f>
        <v>0</v>
      </c>
      <c r="P436" s="159">
        <f ca="1">IF(NOT($J436=0),IF($J436&lt;IF($P435=0,0,VLOOKUP(P435,tbL!$M$37:$Q$43,IF(L436=TRUE,2,4))),IF($J436&gt;=VLOOKUP(P435,tbL!$M$37:$Q$43,IF(L436=TRUE,3,5)),$P435,IF(AND(L435=TRUE,L436=TRUE),$P435,$P435-1)),IF(AND(L436=TRUE,J436=VLOOKUP(P435,tbL!$M$37:$Q$43,IF(L436=TRUE,2,4))),P435,IF($P435+1&gt;$C$12,$C$12,$P435+1))),0)</f>
        <v>1</v>
      </c>
      <c r="Q436" s="159">
        <f t="shared" ca="1" si="185"/>
        <v>1</v>
      </c>
      <c r="R436" s="207">
        <f t="shared" si="202"/>
        <v>0</v>
      </c>
      <c r="S436" s="208"/>
      <c r="T436" s="159">
        <f t="shared" si="203"/>
        <v>0</v>
      </c>
      <c r="U436" s="209" t="str">
        <f ca="1">IF(AND(T436=-1,N436=TRUE),"*",IF(AND(U435="*",N436=TRUE),"*",IF(AND(AND(L436=TRUE,U435="*"),J436&lt;VLOOKUP(V435+1,tbL!$M$38:$O$43,3)),"*","")))</f>
        <v/>
      </c>
      <c r="V436" s="204">
        <f t="shared" ca="1" si="186"/>
        <v>1</v>
      </c>
      <c r="Y436" s="159" t="str">
        <f t="shared" ca="1" si="187"/>
        <v/>
      </c>
      <c r="Z436" s="159" t="str">
        <f t="shared" si="188"/>
        <v/>
      </c>
      <c r="AA436" s="159">
        <f t="shared" ca="1" si="209"/>
        <v>1</v>
      </c>
      <c r="AC436" s="161" t="str">
        <f t="shared" ca="1" si="189"/>
        <v/>
      </c>
      <c r="AD436" s="161">
        <f t="shared" ca="1" si="190"/>
        <v>1</v>
      </c>
      <c r="AE436" s="161" t="str">
        <f t="shared" ca="1" si="212"/>
        <v/>
      </c>
      <c r="AF436" s="161">
        <f t="shared" ca="1" si="191"/>
        <v>1</v>
      </c>
      <c r="AG436" s="161" t="str">
        <f t="shared" ca="1" si="192"/>
        <v/>
      </c>
      <c r="AH436" s="161">
        <f t="shared" ca="1" si="193"/>
        <v>1</v>
      </c>
      <c r="AI436" s="161" t="str">
        <f t="shared" ca="1" si="194"/>
        <v/>
      </c>
      <c r="AJ436" s="161">
        <f t="shared" ca="1" si="195"/>
        <v>1</v>
      </c>
      <c r="AL436" s="161" t="str">
        <f t="shared" ca="1" si="196"/>
        <v/>
      </c>
      <c r="AM436" s="161">
        <f t="shared" ca="1" si="207"/>
        <v>1</v>
      </c>
      <c r="AN436" s="161" t="str">
        <f t="shared" ca="1" si="197"/>
        <v/>
      </c>
      <c r="AO436" s="161">
        <f t="shared" ca="1" si="206"/>
        <v>1</v>
      </c>
      <c r="AP436" s="161" t="str">
        <f t="shared" ca="1" si="198"/>
        <v/>
      </c>
      <c r="AQ436" s="161">
        <f t="shared" ca="1" si="204"/>
        <v>1</v>
      </c>
      <c r="AR436" s="161" t="str">
        <f t="shared" ca="1" si="199"/>
        <v/>
      </c>
      <c r="AS436" s="161">
        <f t="shared" ca="1" si="200"/>
        <v>1</v>
      </c>
      <c r="AT436" s="159" t="str">
        <f t="shared" ca="1" si="210"/>
        <v/>
      </c>
      <c r="AU436" s="210">
        <f t="shared" ca="1" si="184"/>
        <v>14</v>
      </c>
      <c r="AV436" s="209"/>
      <c r="AW436" s="204">
        <f t="shared" si="201"/>
        <v>3008.1111111111113</v>
      </c>
      <c r="AX436" s="159"/>
      <c r="AZ436" s="159"/>
      <c r="BM436" s="207"/>
      <c r="BN436" s="212"/>
      <c r="BP436" s="209"/>
      <c r="BQ436" s="211"/>
      <c r="BR436" s="211"/>
      <c r="BS436" s="211"/>
      <c r="BT436" s="211"/>
      <c r="BU436" s="211"/>
      <c r="BV436" s="211"/>
      <c r="BW436" s="211"/>
      <c r="BX436" s="211"/>
      <c r="BY436" s="211"/>
      <c r="BZ436" s="211"/>
      <c r="CA436" s="209"/>
      <c r="CB436" s="224"/>
      <c r="CC436" s="204"/>
      <c r="CD436" s="204"/>
      <c r="CE436" s="204"/>
      <c r="CF436" s="211"/>
      <c r="CG436" s="211"/>
      <c r="CI436" s="209"/>
      <c r="CJ436" s="209"/>
      <c r="EH436" s="165"/>
      <c r="EI436" s="165"/>
      <c r="EJ436" s="166"/>
      <c r="EK436" s="209"/>
      <c r="EL436" s="211"/>
      <c r="EM436" s="211"/>
      <c r="EN436" s="211"/>
      <c r="EO436" s="211"/>
      <c r="EP436" s="211"/>
      <c r="ES436" s="165"/>
      <c r="ET436" s="165"/>
      <c r="EU436" s="166"/>
      <c r="EV436" s="209"/>
      <c r="EW436" s="211"/>
      <c r="EX436" s="211"/>
      <c r="EY436" s="211"/>
      <c r="EZ436" s="211"/>
      <c r="FA436" s="211"/>
      <c r="FD436" s="165"/>
      <c r="FE436" s="165"/>
      <c r="FF436" s="166"/>
      <c r="FG436" s="209"/>
      <c r="FH436" s="211"/>
      <c r="FI436" s="211"/>
      <c r="FJ436" s="211"/>
      <c r="FK436" s="211"/>
      <c r="FL436" s="211"/>
    </row>
    <row r="437" spans="9:168">
      <c r="I437" s="221">
        <f t="shared" si="205"/>
        <v>433</v>
      </c>
      <c r="J437" s="159">
        <f>'v-t_chart'!C434</f>
        <v>40.299999999999997</v>
      </c>
      <c r="K437" s="204">
        <f t="shared" ca="1" si="183"/>
        <v>118.03869999999999</v>
      </c>
      <c r="L437" s="205" t="b">
        <f>IF('Input&amp;Output'!$C$3=10,phase_chart!C434,IF('Input&amp;Output'!$C$3=21,phase_chart!G434,IF('Input&amp;Output'!$C$3=22,phase_chart!K434,IF('Input&amp;Output'!$C$3=31,phase_chart!O434,IF('Input&amp;Output'!$C$3=32,phase_chart!S434,"")))))</f>
        <v>0</v>
      </c>
      <c r="M437" s="206" t="b">
        <f>IF('Input&amp;Output'!$C$3=10,phase_chart!D434,IF('Input&amp;Output'!$C$3=21,phase_chart!H434,IF('Input&amp;Output'!$C$3=22,phase_chart!L434,IF('Input&amp;Output'!$C$3=31,phase_chart!P434,IF('Input&amp;Output'!$C$3=32,phase_chart!T434,"")))))</f>
        <v>1</v>
      </c>
      <c r="N437" s="205" t="b">
        <f>IF('Input&amp;Output'!$C$3=10,phase_chart!E434,IF('Input&amp;Output'!$C$3=21,phase_chart!I434,IF('Input&amp;Output'!$C$3=22,phase_chart!M434,IF('Input&amp;Output'!$C$3=31,phase_chart!Q434,IF('Input&amp;Output'!$C$3=32,phase_chart!U434,"")))))</f>
        <v>0</v>
      </c>
      <c r="P437" s="159">
        <f ca="1">IF(NOT($J437=0),IF($J437&lt;IF($P436=0,0,VLOOKUP(P436,tbL!$M$37:$Q$43,IF(L437=TRUE,2,4))),IF($J437&gt;=VLOOKUP(P436,tbL!$M$37:$Q$43,IF(L437=TRUE,3,5)),$P436,IF(AND(L436=TRUE,L437=TRUE),$P436,$P436-1)),IF(AND(L437=TRUE,J437=VLOOKUP(P436,tbL!$M$37:$Q$43,IF(L437=TRUE,2,4))),P436,IF($P436+1&gt;$C$12,$C$12,$P436+1))),0)</f>
        <v>1</v>
      </c>
      <c r="Q437" s="159">
        <f t="shared" ca="1" si="185"/>
        <v>1</v>
      </c>
      <c r="R437" s="207">
        <f t="shared" si="202"/>
        <v>0</v>
      </c>
      <c r="S437" s="208"/>
      <c r="T437" s="159">
        <f t="shared" si="203"/>
        <v>0</v>
      </c>
      <c r="U437" s="209" t="str">
        <f ca="1">IF(AND(T437=-1,N437=TRUE),"*",IF(AND(U436="*",N437=TRUE),"*",IF(AND(AND(L437=TRUE,U436="*"),J437&lt;VLOOKUP(V436+1,tbL!$M$38:$O$43,3)),"*","")))</f>
        <v/>
      </c>
      <c r="V437" s="204">
        <f t="shared" ca="1" si="186"/>
        <v>1</v>
      </c>
      <c r="Y437" s="159" t="str">
        <f t="shared" ca="1" si="187"/>
        <v/>
      </c>
      <c r="Z437" s="159" t="str">
        <f t="shared" si="188"/>
        <v/>
      </c>
      <c r="AA437" s="159">
        <f t="shared" ca="1" si="209"/>
        <v>1</v>
      </c>
      <c r="AC437" s="161" t="str">
        <f t="shared" ca="1" si="189"/>
        <v/>
      </c>
      <c r="AD437" s="161">
        <f t="shared" ca="1" si="190"/>
        <v>1</v>
      </c>
      <c r="AE437" s="161" t="str">
        <f t="shared" ca="1" si="212"/>
        <v/>
      </c>
      <c r="AF437" s="161">
        <f t="shared" ca="1" si="191"/>
        <v>1</v>
      </c>
      <c r="AG437" s="161" t="str">
        <f t="shared" ca="1" si="192"/>
        <v/>
      </c>
      <c r="AH437" s="161">
        <f t="shared" ca="1" si="193"/>
        <v>1</v>
      </c>
      <c r="AI437" s="161" t="str">
        <f t="shared" ca="1" si="194"/>
        <v/>
      </c>
      <c r="AJ437" s="161">
        <f t="shared" ca="1" si="195"/>
        <v>1</v>
      </c>
      <c r="AL437" s="161" t="str">
        <f t="shared" ca="1" si="196"/>
        <v/>
      </c>
      <c r="AM437" s="161">
        <f t="shared" ca="1" si="207"/>
        <v>1</v>
      </c>
      <c r="AN437" s="161" t="str">
        <f t="shared" ca="1" si="197"/>
        <v/>
      </c>
      <c r="AO437" s="161">
        <f t="shared" ca="1" si="206"/>
        <v>1</v>
      </c>
      <c r="AP437" s="161" t="str">
        <f t="shared" ca="1" si="198"/>
        <v/>
      </c>
      <c r="AQ437" s="161">
        <f t="shared" ca="1" si="204"/>
        <v>1</v>
      </c>
      <c r="AR437" s="161" t="str">
        <f t="shared" ca="1" si="199"/>
        <v/>
      </c>
      <c r="AS437" s="161">
        <f t="shared" ca="1" si="200"/>
        <v>1</v>
      </c>
      <c r="AT437" s="159" t="str">
        <f t="shared" ca="1" si="210"/>
        <v/>
      </c>
      <c r="AU437" s="210">
        <f t="shared" ca="1" si="184"/>
        <v>14</v>
      </c>
      <c r="AV437" s="209"/>
      <c r="AW437" s="204">
        <f t="shared" si="201"/>
        <v>3019.3055555555557</v>
      </c>
      <c r="AX437" s="159"/>
      <c r="AZ437" s="159"/>
      <c r="BM437" s="207"/>
      <c r="BN437" s="212"/>
      <c r="BP437" s="209"/>
      <c r="BQ437" s="211"/>
      <c r="BR437" s="211"/>
      <c r="BS437" s="211"/>
      <c r="BT437" s="211"/>
      <c r="BU437" s="211"/>
      <c r="BV437" s="211"/>
      <c r="BW437" s="211"/>
      <c r="BX437" s="211"/>
      <c r="BY437" s="211"/>
      <c r="BZ437" s="211"/>
      <c r="CA437" s="209"/>
      <c r="CB437" s="224"/>
      <c r="CC437" s="204"/>
      <c r="CD437" s="204"/>
      <c r="CE437" s="204"/>
      <c r="CF437" s="211"/>
      <c r="CG437" s="211"/>
      <c r="CI437" s="209"/>
      <c r="CJ437" s="209"/>
      <c r="EH437" s="165"/>
      <c r="EI437" s="165"/>
      <c r="EJ437" s="166"/>
      <c r="EK437" s="209"/>
      <c r="EL437" s="211"/>
      <c r="EM437" s="211"/>
      <c r="EN437" s="211"/>
      <c r="EO437" s="211"/>
      <c r="EP437" s="211"/>
      <c r="ES437" s="165"/>
      <c r="ET437" s="165"/>
      <c r="EU437" s="166"/>
      <c r="EV437" s="209"/>
      <c r="EW437" s="211"/>
      <c r="EX437" s="211"/>
      <c r="EY437" s="211"/>
      <c r="EZ437" s="211"/>
      <c r="FA437" s="211"/>
      <c r="FD437" s="165"/>
      <c r="FE437" s="165"/>
      <c r="FF437" s="166"/>
      <c r="FG437" s="209"/>
      <c r="FH437" s="211"/>
      <c r="FI437" s="211"/>
      <c r="FJ437" s="211"/>
      <c r="FK437" s="211"/>
      <c r="FL437" s="211"/>
    </row>
    <row r="438" spans="9:168">
      <c r="I438" s="221">
        <f t="shared" si="205"/>
        <v>434</v>
      </c>
      <c r="J438" s="159">
        <f>'v-t_chart'!C435</f>
        <v>40.200000000000003</v>
      </c>
      <c r="K438" s="204">
        <f t="shared" ca="1" si="183"/>
        <v>117.7458</v>
      </c>
      <c r="L438" s="205" t="b">
        <f>IF('Input&amp;Output'!$C$3=10,phase_chart!C435,IF('Input&amp;Output'!$C$3=21,phase_chart!G435,IF('Input&amp;Output'!$C$3=22,phase_chart!K435,IF('Input&amp;Output'!$C$3=31,phase_chart!O435,IF('Input&amp;Output'!$C$3=32,phase_chart!S435,"")))))</f>
        <v>0</v>
      </c>
      <c r="M438" s="206" t="b">
        <f>IF('Input&amp;Output'!$C$3=10,phase_chart!D435,IF('Input&amp;Output'!$C$3=21,phase_chart!H435,IF('Input&amp;Output'!$C$3=22,phase_chart!L435,IF('Input&amp;Output'!$C$3=31,phase_chart!P435,IF('Input&amp;Output'!$C$3=32,phase_chart!T435,"")))))</f>
        <v>1</v>
      </c>
      <c r="N438" s="205" t="b">
        <f>IF('Input&amp;Output'!$C$3=10,phase_chart!E435,IF('Input&amp;Output'!$C$3=21,phase_chart!I435,IF('Input&amp;Output'!$C$3=22,phase_chart!M435,IF('Input&amp;Output'!$C$3=31,phase_chart!Q435,IF('Input&amp;Output'!$C$3=32,phase_chart!U435,"")))))</f>
        <v>0</v>
      </c>
      <c r="P438" s="159">
        <f ca="1">IF(NOT($J438=0),IF($J438&lt;IF($P437=0,0,VLOOKUP(P437,tbL!$M$37:$Q$43,IF(L438=TRUE,2,4))),IF($J438&gt;=VLOOKUP(P437,tbL!$M$37:$Q$43,IF(L438=TRUE,3,5)),$P437,IF(AND(L437=TRUE,L438=TRUE),$P437,$P437-1)),IF(AND(L438=TRUE,J438=VLOOKUP(P437,tbL!$M$37:$Q$43,IF(L438=TRUE,2,4))),P437,IF($P437+1&gt;$C$12,$C$12,$P437+1))),0)</f>
        <v>1</v>
      </c>
      <c r="Q438" s="159">
        <f t="shared" ca="1" si="185"/>
        <v>1</v>
      </c>
      <c r="R438" s="207">
        <f t="shared" si="202"/>
        <v>0</v>
      </c>
      <c r="S438" s="208"/>
      <c r="T438" s="159">
        <f t="shared" si="203"/>
        <v>0</v>
      </c>
      <c r="U438" s="209" t="str">
        <f ca="1">IF(AND(T438=-1,N438=TRUE),"*",IF(AND(U437="*",N438=TRUE),"*",IF(AND(AND(L438=TRUE,U437="*"),J438&lt;VLOOKUP(V437+1,tbL!$M$38:$O$43,3)),"*","")))</f>
        <v/>
      </c>
      <c r="V438" s="204">
        <f t="shared" ca="1" si="186"/>
        <v>1</v>
      </c>
      <c r="Y438" s="159" t="str">
        <f t="shared" ca="1" si="187"/>
        <v/>
      </c>
      <c r="Z438" s="159" t="str">
        <f t="shared" si="188"/>
        <v/>
      </c>
      <c r="AA438" s="159">
        <f t="shared" ca="1" si="209"/>
        <v>1</v>
      </c>
      <c r="AC438" s="161" t="str">
        <f t="shared" ca="1" si="189"/>
        <v/>
      </c>
      <c r="AD438" s="161">
        <f t="shared" ca="1" si="190"/>
        <v>1</v>
      </c>
      <c r="AE438" s="161" t="str">
        <f t="shared" ca="1" si="212"/>
        <v/>
      </c>
      <c r="AF438" s="161">
        <f t="shared" ca="1" si="191"/>
        <v>1</v>
      </c>
      <c r="AG438" s="161" t="str">
        <f t="shared" ca="1" si="192"/>
        <v/>
      </c>
      <c r="AH438" s="161">
        <f t="shared" ca="1" si="193"/>
        <v>1</v>
      </c>
      <c r="AI438" s="161" t="str">
        <f t="shared" ca="1" si="194"/>
        <v/>
      </c>
      <c r="AJ438" s="161">
        <f t="shared" ca="1" si="195"/>
        <v>1</v>
      </c>
      <c r="AL438" s="161" t="str">
        <f t="shared" ca="1" si="196"/>
        <v/>
      </c>
      <c r="AM438" s="161">
        <f t="shared" ca="1" si="207"/>
        <v>1</v>
      </c>
      <c r="AN438" s="161" t="str">
        <f t="shared" ca="1" si="197"/>
        <v/>
      </c>
      <c r="AO438" s="161">
        <f t="shared" ca="1" si="206"/>
        <v>1</v>
      </c>
      <c r="AP438" s="161" t="str">
        <f t="shared" ca="1" si="198"/>
        <v/>
      </c>
      <c r="AQ438" s="161">
        <f t="shared" ca="1" si="204"/>
        <v>1</v>
      </c>
      <c r="AR438" s="161" t="str">
        <f t="shared" ca="1" si="199"/>
        <v/>
      </c>
      <c r="AS438" s="161">
        <f t="shared" ca="1" si="200"/>
        <v>1</v>
      </c>
      <c r="AT438" s="159" t="str">
        <f t="shared" ca="1" si="210"/>
        <v/>
      </c>
      <c r="AU438" s="210">
        <f t="shared" ca="1" si="184"/>
        <v>14</v>
      </c>
      <c r="AV438" s="209"/>
      <c r="AW438" s="204">
        <f t="shared" si="201"/>
        <v>3030.4722222222222</v>
      </c>
      <c r="AX438" s="159"/>
      <c r="AZ438" s="159"/>
      <c r="BM438" s="207"/>
      <c r="BN438" s="212"/>
      <c r="BP438" s="209"/>
      <c r="BQ438" s="211"/>
      <c r="BR438" s="211"/>
      <c r="BS438" s="211"/>
      <c r="BT438" s="211"/>
      <c r="BU438" s="211"/>
      <c r="BV438" s="211"/>
      <c r="BW438" s="211"/>
      <c r="BX438" s="211"/>
      <c r="BY438" s="211"/>
      <c r="BZ438" s="211"/>
      <c r="CA438" s="209"/>
      <c r="CB438" s="224"/>
      <c r="CC438" s="204"/>
      <c r="CD438" s="204"/>
      <c r="CE438" s="204"/>
      <c r="CF438" s="211"/>
      <c r="CG438" s="211"/>
      <c r="CI438" s="209"/>
      <c r="CJ438" s="209"/>
      <c r="EH438" s="165"/>
      <c r="EI438" s="165"/>
      <c r="EJ438" s="166"/>
      <c r="EK438" s="209"/>
      <c r="EL438" s="211"/>
      <c r="EM438" s="211"/>
      <c r="EN438" s="211"/>
      <c r="EO438" s="211"/>
      <c r="EP438" s="211"/>
      <c r="ES438" s="165"/>
      <c r="ET438" s="165"/>
      <c r="EU438" s="166"/>
      <c r="EV438" s="209"/>
      <c r="EW438" s="211"/>
      <c r="EX438" s="211"/>
      <c r="EY438" s="211"/>
      <c r="EZ438" s="211"/>
      <c r="FA438" s="211"/>
      <c r="FD438" s="165"/>
      <c r="FE438" s="165"/>
      <c r="FF438" s="166"/>
      <c r="FG438" s="209"/>
      <c r="FH438" s="211"/>
      <c r="FI438" s="211"/>
      <c r="FJ438" s="211"/>
      <c r="FK438" s="211"/>
      <c r="FL438" s="211"/>
    </row>
    <row r="439" spans="9:168">
      <c r="I439" s="221">
        <f t="shared" si="205"/>
        <v>435</v>
      </c>
      <c r="J439" s="159">
        <f>'v-t_chart'!C436</f>
        <v>40.1</v>
      </c>
      <c r="K439" s="204">
        <f t="shared" ca="1" si="183"/>
        <v>117.4529</v>
      </c>
      <c r="L439" s="205" t="b">
        <f>IF('Input&amp;Output'!$C$3=10,phase_chart!C436,IF('Input&amp;Output'!$C$3=21,phase_chart!G436,IF('Input&amp;Output'!$C$3=22,phase_chart!K436,IF('Input&amp;Output'!$C$3=31,phase_chart!O436,IF('Input&amp;Output'!$C$3=32,phase_chart!S436,"")))))</f>
        <v>0</v>
      </c>
      <c r="M439" s="206" t="b">
        <f>IF('Input&amp;Output'!$C$3=10,phase_chart!D436,IF('Input&amp;Output'!$C$3=21,phase_chart!H436,IF('Input&amp;Output'!$C$3=22,phase_chart!L436,IF('Input&amp;Output'!$C$3=31,phase_chart!P436,IF('Input&amp;Output'!$C$3=32,phase_chart!T436,"")))))</f>
        <v>1</v>
      </c>
      <c r="N439" s="205" t="b">
        <f>IF('Input&amp;Output'!$C$3=10,phase_chart!E436,IF('Input&amp;Output'!$C$3=21,phase_chart!I436,IF('Input&amp;Output'!$C$3=22,phase_chart!M436,IF('Input&amp;Output'!$C$3=31,phase_chart!Q436,IF('Input&amp;Output'!$C$3=32,phase_chart!U436,"")))))</f>
        <v>0</v>
      </c>
      <c r="P439" s="159">
        <f ca="1">IF(NOT($J439=0),IF($J439&lt;IF($P438=0,0,VLOOKUP(P438,tbL!$M$37:$Q$43,IF(L439=TRUE,2,4))),IF($J439&gt;=VLOOKUP(P438,tbL!$M$37:$Q$43,IF(L439=TRUE,3,5)),$P438,IF(AND(L438=TRUE,L439=TRUE),$P438,$P438-1)),IF(AND(L439=TRUE,J439=VLOOKUP(P438,tbL!$M$37:$Q$43,IF(L439=TRUE,2,4))),P438,IF($P438+1&gt;$C$12,$C$12,$P438+1))),0)</f>
        <v>1</v>
      </c>
      <c r="Q439" s="159">
        <f t="shared" ca="1" si="185"/>
        <v>1</v>
      </c>
      <c r="R439" s="207">
        <f t="shared" si="202"/>
        <v>0</v>
      </c>
      <c r="S439" s="208"/>
      <c r="T439" s="159">
        <f t="shared" si="203"/>
        <v>0</v>
      </c>
      <c r="U439" s="209" t="str">
        <f ca="1">IF(AND(T439=-1,N439=TRUE),"*",IF(AND(U438="*",N439=TRUE),"*",IF(AND(AND(L439=TRUE,U438="*"),J439&lt;VLOOKUP(V438+1,tbL!$M$38:$O$43,3)),"*","")))</f>
        <v/>
      </c>
      <c r="V439" s="204">
        <f t="shared" ca="1" si="186"/>
        <v>1</v>
      </c>
      <c r="Y439" s="159" t="str">
        <f t="shared" ca="1" si="187"/>
        <v/>
      </c>
      <c r="Z439" s="159" t="str">
        <f t="shared" si="188"/>
        <v/>
      </c>
      <c r="AA439" s="159">
        <f t="shared" ca="1" si="209"/>
        <v>1</v>
      </c>
      <c r="AC439" s="161" t="str">
        <f t="shared" ca="1" si="189"/>
        <v/>
      </c>
      <c r="AD439" s="161">
        <f t="shared" ca="1" si="190"/>
        <v>1</v>
      </c>
      <c r="AE439" s="161" t="str">
        <f t="shared" ca="1" si="212"/>
        <v/>
      </c>
      <c r="AF439" s="161">
        <f t="shared" ca="1" si="191"/>
        <v>1</v>
      </c>
      <c r="AG439" s="161" t="str">
        <f t="shared" ca="1" si="192"/>
        <v/>
      </c>
      <c r="AH439" s="161">
        <f t="shared" ca="1" si="193"/>
        <v>1</v>
      </c>
      <c r="AI439" s="161" t="str">
        <f t="shared" ca="1" si="194"/>
        <v/>
      </c>
      <c r="AJ439" s="161">
        <f t="shared" ca="1" si="195"/>
        <v>1</v>
      </c>
      <c r="AL439" s="161" t="str">
        <f t="shared" ca="1" si="196"/>
        <v/>
      </c>
      <c r="AM439" s="161">
        <f t="shared" ca="1" si="207"/>
        <v>1</v>
      </c>
      <c r="AN439" s="161" t="str">
        <f t="shared" ca="1" si="197"/>
        <v/>
      </c>
      <c r="AO439" s="161">
        <f t="shared" ca="1" si="206"/>
        <v>1</v>
      </c>
      <c r="AP439" s="161" t="str">
        <f t="shared" ca="1" si="198"/>
        <v/>
      </c>
      <c r="AQ439" s="161">
        <f t="shared" ca="1" si="204"/>
        <v>1</v>
      </c>
      <c r="AR439" s="161" t="str">
        <f t="shared" ca="1" si="199"/>
        <v/>
      </c>
      <c r="AS439" s="161">
        <f t="shared" ca="1" si="200"/>
        <v>1</v>
      </c>
      <c r="AT439" s="159" t="str">
        <f t="shared" ca="1" si="210"/>
        <v/>
      </c>
      <c r="AU439" s="210">
        <f t="shared" ca="1" si="184"/>
        <v>14</v>
      </c>
      <c r="AV439" s="209"/>
      <c r="AW439" s="204">
        <f t="shared" si="201"/>
        <v>3041.6111111111109</v>
      </c>
      <c r="AX439" s="159"/>
      <c r="AZ439" s="159"/>
      <c r="BM439" s="207"/>
      <c r="BN439" s="212"/>
      <c r="BP439" s="209"/>
      <c r="BQ439" s="211"/>
      <c r="BR439" s="211"/>
      <c r="BS439" s="211"/>
      <c r="BT439" s="211"/>
      <c r="BU439" s="211"/>
      <c r="BV439" s="211"/>
      <c r="BW439" s="211"/>
      <c r="BX439" s="211"/>
      <c r="BY439" s="211"/>
      <c r="BZ439" s="211"/>
      <c r="CA439" s="209"/>
      <c r="CB439" s="224"/>
      <c r="CC439" s="204"/>
      <c r="CD439" s="204"/>
      <c r="CE439" s="204"/>
      <c r="CF439" s="211"/>
      <c r="CG439" s="211"/>
      <c r="CI439" s="209"/>
      <c r="CJ439" s="209"/>
      <c r="EH439" s="165"/>
      <c r="EI439" s="165"/>
      <c r="EJ439" s="166"/>
      <c r="EK439" s="209"/>
      <c r="EL439" s="211"/>
      <c r="EM439" s="211"/>
      <c r="EN439" s="211"/>
      <c r="EO439" s="211"/>
      <c r="EP439" s="211"/>
      <c r="ES439" s="165"/>
      <c r="ET439" s="165"/>
      <c r="EU439" s="166"/>
      <c r="EV439" s="209"/>
      <c r="EW439" s="211"/>
      <c r="EX439" s="211"/>
      <c r="EY439" s="211"/>
      <c r="EZ439" s="211"/>
      <c r="FA439" s="211"/>
      <c r="FD439" s="165"/>
      <c r="FE439" s="165"/>
      <c r="FF439" s="166"/>
      <c r="FG439" s="209"/>
      <c r="FH439" s="211"/>
      <c r="FI439" s="211"/>
      <c r="FJ439" s="211"/>
      <c r="FK439" s="211"/>
      <c r="FL439" s="211"/>
    </row>
    <row r="440" spans="9:168">
      <c r="I440" s="221">
        <f t="shared" si="205"/>
        <v>436</v>
      </c>
      <c r="J440" s="159">
        <f>'v-t_chart'!C437</f>
        <v>39.799999999999997</v>
      </c>
      <c r="K440" s="204">
        <f t="shared" ca="1" si="183"/>
        <v>116.57419999999999</v>
      </c>
      <c r="L440" s="205" t="b">
        <f>IF('Input&amp;Output'!$C$3=10,phase_chart!C437,IF('Input&amp;Output'!$C$3=21,phase_chart!G437,IF('Input&amp;Output'!$C$3=22,phase_chart!K437,IF('Input&amp;Output'!$C$3=31,phase_chart!O437,IF('Input&amp;Output'!$C$3=32,phase_chart!S437,"")))))</f>
        <v>0</v>
      </c>
      <c r="M440" s="206" t="b">
        <f>IF('Input&amp;Output'!$C$3=10,phase_chart!D437,IF('Input&amp;Output'!$C$3=21,phase_chart!H437,IF('Input&amp;Output'!$C$3=22,phase_chart!L437,IF('Input&amp;Output'!$C$3=31,phase_chart!P437,IF('Input&amp;Output'!$C$3=32,phase_chart!T437,"")))))</f>
        <v>0</v>
      </c>
      <c r="N440" s="205" t="b">
        <f>IF('Input&amp;Output'!$C$3=10,phase_chart!E437,IF('Input&amp;Output'!$C$3=21,phase_chart!I437,IF('Input&amp;Output'!$C$3=22,phase_chart!M437,IF('Input&amp;Output'!$C$3=31,phase_chart!Q437,IF('Input&amp;Output'!$C$3=32,phase_chart!U437,"")))))</f>
        <v>1</v>
      </c>
      <c r="P440" s="159">
        <f ca="1">IF(NOT($J440=0),IF($J440&lt;IF($P439=0,0,VLOOKUP(P439,tbL!$M$37:$Q$43,IF(L440=TRUE,2,4))),IF($J440&gt;=VLOOKUP(P439,tbL!$M$37:$Q$43,IF(L440=TRUE,3,5)),$P439,IF(AND(L439=TRUE,L440=TRUE),$P439,$P439-1)),IF(AND(L440=TRUE,J440=VLOOKUP(P439,tbL!$M$37:$Q$43,IF(L440=TRUE,2,4))),P439,IF($P439+1&gt;$C$12,$C$12,$P439+1))),0)</f>
        <v>1</v>
      </c>
      <c r="Q440" s="159">
        <f t="shared" ca="1" si="185"/>
        <v>1</v>
      </c>
      <c r="R440" s="207">
        <f t="shared" si="202"/>
        <v>0</v>
      </c>
      <c r="S440" s="208"/>
      <c r="T440" s="159">
        <f t="shared" si="203"/>
        <v>0</v>
      </c>
      <c r="U440" s="209" t="str">
        <f ca="1">IF(AND(T440=-1,N440=TRUE),"*",IF(AND(U439="*",N440=TRUE),"*",IF(AND(AND(L440=TRUE,U439="*"),J440&lt;VLOOKUP(V439+1,tbL!$M$38:$O$43,3)),"*","")))</f>
        <v/>
      </c>
      <c r="V440" s="204">
        <f t="shared" ca="1" si="186"/>
        <v>1</v>
      </c>
      <c r="Y440" s="159" t="str">
        <f t="shared" ca="1" si="187"/>
        <v/>
      </c>
      <c r="Z440" s="159" t="str">
        <f t="shared" si="188"/>
        <v/>
      </c>
      <c r="AA440" s="159">
        <f t="shared" ca="1" si="209"/>
        <v>1</v>
      </c>
      <c r="AC440" s="161" t="str">
        <f t="shared" ca="1" si="189"/>
        <v/>
      </c>
      <c r="AD440" s="161">
        <f t="shared" ca="1" si="190"/>
        <v>1</v>
      </c>
      <c r="AE440" s="161" t="str">
        <f t="shared" ca="1" si="212"/>
        <v/>
      </c>
      <c r="AF440" s="161">
        <f t="shared" ca="1" si="191"/>
        <v>1</v>
      </c>
      <c r="AG440" s="161" t="str">
        <f t="shared" ca="1" si="192"/>
        <v/>
      </c>
      <c r="AH440" s="161">
        <f t="shared" ca="1" si="193"/>
        <v>1</v>
      </c>
      <c r="AI440" s="161" t="str">
        <f t="shared" ca="1" si="194"/>
        <v/>
      </c>
      <c r="AJ440" s="161">
        <f t="shared" ca="1" si="195"/>
        <v>1</v>
      </c>
      <c r="AL440" s="161" t="str">
        <f t="shared" ca="1" si="196"/>
        <v/>
      </c>
      <c r="AM440" s="161">
        <f t="shared" ca="1" si="207"/>
        <v>1</v>
      </c>
      <c r="AN440" s="161" t="str">
        <f t="shared" ca="1" si="197"/>
        <v/>
      </c>
      <c r="AO440" s="161">
        <f t="shared" ca="1" si="206"/>
        <v>1</v>
      </c>
      <c r="AP440" s="161" t="str">
        <f t="shared" ca="1" si="198"/>
        <v/>
      </c>
      <c r="AQ440" s="161">
        <f t="shared" ca="1" si="204"/>
        <v>1</v>
      </c>
      <c r="AR440" s="161" t="str">
        <f t="shared" ca="1" si="199"/>
        <v/>
      </c>
      <c r="AS440" s="161">
        <f t="shared" ca="1" si="200"/>
        <v>1</v>
      </c>
      <c r="AT440" s="159" t="str">
        <f t="shared" ca="1" si="210"/>
        <v/>
      </c>
      <c r="AU440" s="210">
        <f t="shared" ca="1" si="184"/>
        <v>14</v>
      </c>
      <c r="AV440" s="209"/>
      <c r="AW440" s="204">
        <f t="shared" si="201"/>
        <v>3052.6666666666665</v>
      </c>
      <c r="AX440" s="159"/>
      <c r="AZ440" s="159"/>
      <c r="BM440" s="207"/>
      <c r="BN440" s="212"/>
      <c r="BP440" s="209"/>
      <c r="BQ440" s="211"/>
      <c r="BR440" s="211"/>
      <c r="BS440" s="211"/>
      <c r="BT440" s="211"/>
      <c r="BU440" s="211"/>
      <c r="BV440" s="211"/>
      <c r="BW440" s="211"/>
      <c r="BX440" s="211"/>
      <c r="BY440" s="211"/>
      <c r="BZ440" s="211"/>
      <c r="CA440" s="209"/>
      <c r="CB440" s="224"/>
      <c r="CC440" s="204"/>
      <c r="CD440" s="204"/>
      <c r="CE440" s="204"/>
      <c r="CF440" s="211"/>
      <c r="CG440" s="211"/>
      <c r="CI440" s="209"/>
      <c r="CJ440" s="209"/>
      <c r="EH440" s="165"/>
      <c r="EI440" s="165"/>
      <c r="EJ440" s="166"/>
      <c r="EK440" s="209"/>
      <c r="EL440" s="211"/>
      <c r="EM440" s="211"/>
      <c r="EN440" s="211"/>
      <c r="EO440" s="211"/>
      <c r="EP440" s="211"/>
      <c r="ES440" s="165"/>
      <c r="ET440" s="165"/>
      <c r="EU440" s="166"/>
      <c r="EV440" s="209"/>
      <c r="EW440" s="211"/>
      <c r="EX440" s="211"/>
      <c r="EY440" s="211"/>
      <c r="EZ440" s="211"/>
      <c r="FA440" s="211"/>
      <c r="FD440" s="165"/>
      <c r="FE440" s="165"/>
      <c r="FF440" s="166"/>
      <c r="FG440" s="209"/>
      <c r="FH440" s="211"/>
      <c r="FI440" s="211"/>
      <c r="FJ440" s="211"/>
      <c r="FK440" s="211"/>
      <c r="FL440" s="211"/>
    </row>
    <row r="441" spans="9:168">
      <c r="I441" s="221">
        <f t="shared" si="205"/>
        <v>437</v>
      </c>
      <c r="J441" s="159">
        <f>'v-t_chart'!C438</f>
        <v>38.9</v>
      </c>
      <c r="K441" s="204">
        <f t="shared" ca="1" si="183"/>
        <v>113.93809999999999</v>
      </c>
      <c r="L441" s="205" t="b">
        <f>IF('Input&amp;Output'!$C$3=10,phase_chart!C438,IF('Input&amp;Output'!$C$3=21,phase_chart!G438,IF('Input&amp;Output'!$C$3=22,phase_chart!K438,IF('Input&amp;Output'!$C$3=31,phase_chart!O438,IF('Input&amp;Output'!$C$3=32,phase_chart!S438,"")))))</f>
        <v>0</v>
      </c>
      <c r="M441" s="206" t="b">
        <f>IF('Input&amp;Output'!$C$3=10,phase_chart!D438,IF('Input&amp;Output'!$C$3=21,phase_chart!H438,IF('Input&amp;Output'!$C$3=22,phase_chart!L438,IF('Input&amp;Output'!$C$3=31,phase_chart!P438,IF('Input&amp;Output'!$C$3=32,phase_chart!T438,"")))))</f>
        <v>0</v>
      </c>
      <c r="N441" s="205" t="b">
        <f>IF('Input&amp;Output'!$C$3=10,phase_chart!E438,IF('Input&amp;Output'!$C$3=21,phase_chart!I438,IF('Input&amp;Output'!$C$3=22,phase_chart!M438,IF('Input&amp;Output'!$C$3=31,phase_chart!Q438,IF('Input&amp;Output'!$C$3=32,phase_chart!U438,"")))))</f>
        <v>1</v>
      </c>
      <c r="P441" s="159">
        <f ca="1">IF(NOT($J441=0),IF($J441&lt;IF($P440=0,0,VLOOKUP(P440,tbL!$M$37:$Q$43,IF(L441=TRUE,2,4))),IF($J441&gt;=VLOOKUP(P440,tbL!$M$37:$Q$43,IF(L441=TRUE,3,5)),$P440,IF(AND(L440=TRUE,L441=TRUE),$P440,$P440-1)),IF(AND(L441=TRUE,J441=VLOOKUP(P440,tbL!$M$37:$Q$43,IF(L441=TRUE,2,4))),P440,IF($P440+1&gt;$C$12,$C$12,$P440+1))),0)</f>
        <v>1</v>
      </c>
      <c r="Q441" s="159">
        <f t="shared" ca="1" si="185"/>
        <v>1</v>
      </c>
      <c r="R441" s="207">
        <f t="shared" si="202"/>
        <v>0</v>
      </c>
      <c r="S441" s="208"/>
      <c r="T441" s="159">
        <f t="shared" si="203"/>
        <v>0</v>
      </c>
      <c r="U441" s="209" t="str">
        <f ca="1">IF(AND(T441=-1,N441=TRUE),"*",IF(AND(U440="*",N441=TRUE),"*",IF(AND(AND(L441=TRUE,U440="*"),J441&lt;VLOOKUP(V440+1,tbL!$M$38:$O$43,3)),"*","")))</f>
        <v/>
      </c>
      <c r="V441" s="204">
        <f t="shared" ca="1" si="186"/>
        <v>1</v>
      </c>
      <c r="Y441" s="159" t="str">
        <f t="shared" ca="1" si="187"/>
        <v/>
      </c>
      <c r="Z441" s="159" t="str">
        <f t="shared" si="188"/>
        <v/>
      </c>
      <c r="AA441" s="159">
        <f t="shared" ca="1" si="209"/>
        <v>1</v>
      </c>
      <c r="AC441" s="161" t="str">
        <f t="shared" ca="1" si="189"/>
        <v/>
      </c>
      <c r="AD441" s="161">
        <f t="shared" ca="1" si="190"/>
        <v>1</v>
      </c>
      <c r="AE441" s="161" t="str">
        <f t="shared" ca="1" si="212"/>
        <v/>
      </c>
      <c r="AF441" s="161">
        <f t="shared" ca="1" si="191"/>
        <v>1</v>
      </c>
      <c r="AG441" s="161" t="str">
        <f t="shared" ca="1" si="192"/>
        <v/>
      </c>
      <c r="AH441" s="161">
        <f t="shared" ca="1" si="193"/>
        <v>1</v>
      </c>
      <c r="AI441" s="161" t="str">
        <f t="shared" ca="1" si="194"/>
        <v/>
      </c>
      <c r="AJ441" s="161">
        <f t="shared" ca="1" si="195"/>
        <v>1</v>
      </c>
      <c r="AL441" s="161" t="str">
        <f t="shared" ca="1" si="196"/>
        <v/>
      </c>
      <c r="AM441" s="161">
        <f t="shared" ca="1" si="207"/>
        <v>1</v>
      </c>
      <c r="AN441" s="161" t="str">
        <f t="shared" ca="1" si="197"/>
        <v/>
      </c>
      <c r="AO441" s="161">
        <f t="shared" ca="1" si="206"/>
        <v>1</v>
      </c>
      <c r="AP441" s="161" t="str">
        <f t="shared" ca="1" si="198"/>
        <v/>
      </c>
      <c r="AQ441" s="161">
        <f t="shared" ca="1" si="204"/>
        <v>1</v>
      </c>
      <c r="AR441" s="161" t="str">
        <f t="shared" ca="1" si="199"/>
        <v/>
      </c>
      <c r="AS441" s="161">
        <f t="shared" ca="1" si="200"/>
        <v>1</v>
      </c>
      <c r="AT441" s="159" t="str">
        <f t="shared" ca="1" si="210"/>
        <v/>
      </c>
      <c r="AU441" s="210">
        <f t="shared" ca="1" si="184"/>
        <v>14</v>
      </c>
      <c r="AV441" s="209"/>
      <c r="AW441" s="204">
        <f t="shared" si="201"/>
        <v>3063.4722222222222</v>
      </c>
      <c r="AX441" s="159"/>
      <c r="AZ441" s="159"/>
      <c r="BM441" s="207"/>
      <c r="BN441" s="212"/>
      <c r="BP441" s="209"/>
      <c r="BQ441" s="211"/>
      <c r="BR441" s="211"/>
      <c r="BS441" s="211"/>
      <c r="BT441" s="211"/>
      <c r="BU441" s="211"/>
      <c r="BV441" s="211"/>
      <c r="BW441" s="211"/>
      <c r="BX441" s="211"/>
      <c r="BY441" s="211"/>
      <c r="BZ441" s="211"/>
      <c r="CA441" s="209"/>
      <c r="CB441" s="224"/>
      <c r="CC441" s="204"/>
      <c r="CD441" s="204"/>
      <c r="CE441" s="204"/>
      <c r="CF441" s="211"/>
      <c r="CG441" s="211"/>
      <c r="CI441" s="209"/>
      <c r="CJ441" s="209"/>
      <c r="EH441" s="165"/>
      <c r="EI441" s="165"/>
      <c r="EJ441" s="166"/>
      <c r="EK441" s="209"/>
      <c r="EL441" s="211"/>
      <c r="EM441" s="211"/>
      <c r="EN441" s="211"/>
      <c r="EO441" s="211"/>
      <c r="EP441" s="211"/>
      <c r="ES441" s="165"/>
      <c r="ET441" s="165"/>
      <c r="EU441" s="166"/>
      <c r="EV441" s="209"/>
      <c r="EW441" s="211"/>
      <c r="EX441" s="211"/>
      <c r="EY441" s="211"/>
      <c r="EZ441" s="211"/>
      <c r="FA441" s="211"/>
      <c r="FD441" s="165"/>
      <c r="FE441" s="165"/>
      <c r="FF441" s="166"/>
      <c r="FG441" s="209"/>
      <c r="FH441" s="211"/>
      <c r="FI441" s="211"/>
      <c r="FJ441" s="211"/>
      <c r="FK441" s="211"/>
      <c r="FL441" s="211"/>
    </row>
    <row r="442" spans="9:168">
      <c r="I442" s="221">
        <f t="shared" si="205"/>
        <v>438</v>
      </c>
      <c r="J442" s="159">
        <f>'v-t_chart'!C439</f>
        <v>37.5</v>
      </c>
      <c r="K442" s="204">
        <f t="shared" ca="1" si="183"/>
        <v>109.83749999999999</v>
      </c>
      <c r="L442" s="205" t="b">
        <f>IF('Input&amp;Output'!$C$3=10,phase_chart!C439,IF('Input&amp;Output'!$C$3=21,phase_chart!G439,IF('Input&amp;Output'!$C$3=22,phase_chart!K439,IF('Input&amp;Output'!$C$3=31,phase_chart!O439,IF('Input&amp;Output'!$C$3=32,phase_chart!S439,"")))))</f>
        <v>0</v>
      </c>
      <c r="M442" s="206" t="b">
        <f>IF('Input&amp;Output'!$C$3=10,phase_chart!D439,IF('Input&amp;Output'!$C$3=21,phase_chart!H439,IF('Input&amp;Output'!$C$3=22,phase_chart!L439,IF('Input&amp;Output'!$C$3=31,phase_chart!P439,IF('Input&amp;Output'!$C$3=32,phase_chart!T439,"")))))</f>
        <v>0</v>
      </c>
      <c r="N442" s="205" t="b">
        <f>IF('Input&amp;Output'!$C$3=10,phase_chart!E439,IF('Input&amp;Output'!$C$3=21,phase_chart!I439,IF('Input&amp;Output'!$C$3=22,phase_chart!M439,IF('Input&amp;Output'!$C$3=31,phase_chart!Q439,IF('Input&amp;Output'!$C$3=32,phase_chart!U439,"")))))</f>
        <v>1</v>
      </c>
      <c r="P442" s="159">
        <f ca="1">IF(NOT($J442=0),IF($J442&lt;IF($P441=0,0,VLOOKUP(P441,tbL!$M$37:$Q$43,IF(L442=TRUE,2,4))),IF($J442&gt;=VLOOKUP(P441,tbL!$M$37:$Q$43,IF(L442=TRUE,3,5)),$P441,IF(AND(L441=TRUE,L442=TRUE),$P441,$P441-1)),IF(AND(L442=TRUE,J442=VLOOKUP(P441,tbL!$M$37:$Q$43,IF(L442=TRUE,2,4))),P441,IF($P441+1&gt;$C$12,$C$12,$P441+1))),0)</f>
        <v>1</v>
      </c>
      <c r="Q442" s="159">
        <f t="shared" ca="1" si="185"/>
        <v>1</v>
      </c>
      <c r="R442" s="207">
        <f t="shared" si="202"/>
        <v>0</v>
      </c>
      <c r="S442" s="208"/>
      <c r="T442" s="159">
        <f t="shared" si="203"/>
        <v>0</v>
      </c>
      <c r="U442" s="209" t="str">
        <f ca="1">IF(AND(T442=-1,N442=TRUE),"*",IF(AND(U441="*",N442=TRUE),"*",IF(AND(AND(L442=TRUE,U441="*"),J442&lt;VLOOKUP(V441+1,tbL!$M$38:$O$43,3)),"*","")))</f>
        <v/>
      </c>
      <c r="V442" s="204">
        <f t="shared" ca="1" si="186"/>
        <v>1</v>
      </c>
      <c r="Y442" s="159" t="str">
        <f t="shared" ca="1" si="187"/>
        <v/>
      </c>
      <c r="Z442" s="159" t="str">
        <f t="shared" si="188"/>
        <v/>
      </c>
      <c r="AA442" s="159">
        <f t="shared" ca="1" si="209"/>
        <v>1</v>
      </c>
      <c r="AC442" s="161" t="str">
        <f t="shared" ca="1" si="189"/>
        <v/>
      </c>
      <c r="AD442" s="161">
        <f t="shared" ca="1" si="190"/>
        <v>1</v>
      </c>
      <c r="AE442" s="161" t="str">
        <f t="shared" ca="1" si="212"/>
        <v/>
      </c>
      <c r="AF442" s="161">
        <f t="shared" ca="1" si="191"/>
        <v>1</v>
      </c>
      <c r="AG442" s="161" t="str">
        <f t="shared" ca="1" si="192"/>
        <v/>
      </c>
      <c r="AH442" s="161">
        <f t="shared" ca="1" si="193"/>
        <v>1</v>
      </c>
      <c r="AI442" s="161" t="str">
        <f t="shared" ca="1" si="194"/>
        <v/>
      </c>
      <c r="AJ442" s="161">
        <f t="shared" ca="1" si="195"/>
        <v>1</v>
      </c>
      <c r="AL442" s="161" t="str">
        <f t="shared" ca="1" si="196"/>
        <v/>
      </c>
      <c r="AM442" s="161">
        <f t="shared" ca="1" si="207"/>
        <v>1</v>
      </c>
      <c r="AN442" s="161" t="str">
        <f t="shared" ca="1" si="197"/>
        <v/>
      </c>
      <c r="AO442" s="161">
        <f t="shared" ca="1" si="206"/>
        <v>1</v>
      </c>
      <c r="AP442" s="161" t="str">
        <f t="shared" ca="1" si="198"/>
        <v/>
      </c>
      <c r="AQ442" s="161">
        <f t="shared" ca="1" si="204"/>
        <v>1</v>
      </c>
      <c r="AR442" s="161" t="str">
        <f t="shared" ca="1" si="199"/>
        <v/>
      </c>
      <c r="AS442" s="161">
        <f t="shared" ca="1" si="200"/>
        <v>1</v>
      </c>
      <c r="AT442" s="159" t="str">
        <f t="shared" ca="1" si="210"/>
        <v/>
      </c>
      <c r="AU442" s="210">
        <f t="shared" ca="1" si="184"/>
        <v>14</v>
      </c>
      <c r="AV442" s="209"/>
      <c r="AW442" s="204">
        <f t="shared" si="201"/>
        <v>3073.8888888888887</v>
      </c>
      <c r="AX442" s="159"/>
      <c r="AZ442" s="159"/>
      <c r="BM442" s="207"/>
      <c r="BN442" s="212"/>
      <c r="BP442" s="209"/>
      <c r="BQ442" s="211"/>
      <c r="BR442" s="211"/>
      <c r="BS442" s="211"/>
      <c r="BT442" s="211"/>
      <c r="BU442" s="211"/>
      <c r="BV442" s="211"/>
      <c r="BW442" s="211"/>
      <c r="BX442" s="211"/>
      <c r="BY442" s="211"/>
      <c r="BZ442" s="211"/>
      <c r="CA442" s="209"/>
      <c r="CB442" s="224"/>
      <c r="CC442" s="204"/>
      <c r="CD442" s="204"/>
      <c r="CE442" s="204"/>
      <c r="CF442" s="211"/>
      <c r="CG442" s="211"/>
      <c r="CI442" s="209"/>
      <c r="CJ442" s="209"/>
      <c r="EH442" s="165"/>
      <c r="EI442" s="165"/>
      <c r="EJ442" s="166"/>
      <c r="EK442" s="209"/>
      <c r="EL442" s="211"/>
      <c r="EM442" s="211"/>
      <c r="EN442" s="211"/>
      <c r="EO442" s="211"/>
      <c r="EP442" s="211"/>
      <c r="ES442" s="165"/>
      <c r="ET442" s="165"/>
      <c r="EU442" s="166"/>
      <c r="EV442" s="209"/>
      <c r="EW442" s="211"/>
      <c r="EX442" s="211"/>
      <c r="EY442" s="211"/>
      <c r="EZ442" s="211"/>
      <c r="FA442" s="211"/>
      <c r="FD442" s="165"/>
      <c r="FE442" s="165"/>
      <c r="FF442" s="166"/>
      <c r="FG442" s="209"/>
      <c r="FH442" s="211"/>
      <c r="FI442" s="211"/>
      <c r="FJ442" s="211"/>
      <c r="FK442" s="211"/>
      <c r="FL442" s="211"/>
    </row>
    <row r="443" spans="9:168">
      <c r="I443" s="221">
        <f t="shared" si="205"/>
        <v>439</v>
      </c>
      <c r="J443" s="159">
        <f>'v-t_chart'!C440</f>
        <v>35.799999999999997</v>
      </c>
      <c r="K443" s="204">
        <f t="shared" ref="K443:K506" ca="1" si="213">IF($J443=0,0,VLOOKUP($Q443,$B$5:$C$11,2)*$J443)</f>
        <v>104.85819999999998</v>
      </c>
      <c r="L443" s="205" t="b">
        <f>IF('Input&amp;Output'!$C$3=10,phase_chart!C440,IF('Input&amp;Output'!$C$3=21,phase_chart!G440,IF('Input&amp;Output'!$C$3=22,phase_chart!K440,IF('Input&amp;Output'!$C$3=31,phase_chart!O440,IF('Input&amp;Output'!$C$3=32,phase_chart!S440,"")))))</f>
        <v>0</v>
      </c>
      <c r="M443" s="206" t="b">
        <f>IF('Input&amp;Output'!$C$3=10,phase_chart!D440,IF('Input&amp;Output'!$C$3=21,phase_chart!H440,IF('Input&amp;Output'!$C$3=22,phase_chart!L440,IF('Input&amp;Output'!$C$3=31,phase_chart!P440,IF('Input&amp;Output'!$C$3=32,phase_chart!T440,"")))))</f>
        <v>0</v>
      </c>
      <c r="N443" s="205" t="b">
        <f>IF('Input&amp;Output'!$C$3=10,phase_chart!E440,IF('Input&amp;Output'!$C$3=21,phase_chart!I440,IF('Input&amp;Output'!$C$3=22,phase_chart!M440,IF('Input&amp;Output'!$C$3=31,phase_chart!Q440,IF('Input&amp;Output'!$C$3=32,phase_chart!U440,"")))))</f>
        <v>1</v>
      </c>
      <c r="P443" s="159">
        <f ca="1">IF(NOT($J443=0),IF($J443&lt;IF($P442=0,0,VLOOKUP(P442,tbL!$M$37:$Q$43,IF(L443=TRUE,2,4))),IF($J443&gt;=VLOOKUP(P442,tbL!$M$37:$Q$43,IF(L443=TRUE,3,5)),$P442,IF(AND(L442=TRUE,L443=TRUE),$P442,$P442-1)),IF(AND(L443=TRUE,J443=VLOOKUP(P442,tbL!$M$37:$Q$43,IF(L443=TRUE,2,4))),P442,IF($P442+1&gt;$C$12,$C$12,$P442+1))),0)</f>
        <v>1</v>
      </c>
      <c r="Q443" s="159">
        <f t="shared" ca="1" si="185"/>
        <v>1</v>
      </c>
      <c r="R443" s="207">
        <f t="shared" si="202"/>
        <v>0</v>
      </c>
      <c r="S443" s="208"/>
      <c r="T443" s="159">
        <f t="shared" si="203"/>
        <v>0</v>
      </c>
      <c r="U443" s="209" t="str">
        <f ca="1">IF(AND(T443=-1,N443=TRUE),"*",IF(AND(U442="*",N443=TRUE),"*",IF(AND(AND(L443=TRUE,U442="*"),J443&lt;VLOOKUP(V442+1,tbL!$M$38:$O$43,3)),"*","")))</f>
        <v/>
      </c>
      <c r="V443" s="204">
        <f t="shared" ca="1" si="186"/>
        <v>1</v>
      </c>
      <c r="Y443" s="159" t="str">
        <f t="shared" ca="1" si="187"/>
        <v/>
      </c>
      <c r="Z443" s="159" t="str">
        <f t="shared" si="188"/>
        <v/>
      </c>
      <c r="AA443" s="159">
        <f t="shared" ca="1" si="209"/>
        <v>1</v>
      </c>
      <c r="AC443" s="161" t="str">
        <f t="shared" ca="1" si="189"/>
        <v/>
      </c>
      <c r="AD443" s="161">
        <f t="shared" ca="1" si="190"/>
        <v>1</v>
      </c>
      <c r="AE443" s="161" t="str">
        <f t="shared" ca="1" si="212"/>
        <v/>
      </c>
      <c r="AF443" s="161">
        <f t="shared" ca="1" si="191"/>
        <v>1</v>
      </c>
      <c r="AG443" s="161" t="str">
        <f t="shared" ca="1" si="192"/>
        <v/>
      </c>
      <c r="AH443" s="161">
        <f t="shared" ca="1" si="193"/>
        <v>1</v>
      </c>
      <c r="AI443" s="161" t="str">
        <f t="shared" ca="1" si="194"/>
        <v/>
      </c>
      <c r="AJ443" s="161">
        <f t="shared" ca="1" si="195"/>
        <v>1</v>
      </c>
      <c r="AL443" s="161" t="str">
        <f t="shared" ca="1" si="196"/>
        <v/>
      </c>
      <c r="AM443" s="161">
        <f t="shared" ca="1" si="207"/>
        <v>1</v>
      </c>
      <c r="AN443" s="161" t="str">
        <f t="shared" ca="1" si="197"/>
        <v/>
      </c>
      <c r="AO443" s="161">
        <f t="shared" ca="1" si="206"/>
        <v>1</v>
      </c>
      <c r="AP443" s="161" t="str">
        <f t="shared" ca="1" si="198"/>
        <v/>
      </c>
      <c r="AQ443" s="161">
        <f t="shared" ca="1" si="204"/>
        <v>1</v>
      </c>
      <c r="AR443" s="161" t="str">
        <f t="shared" ca="1" si="199"/>
        <v/>
      </c>
      <c r="AS443" s="161">
        <f t="shared" ca="1" si="200"/>
        <v>1</v>
      </c>
      <c r="AT443" s="159" t="str">
        <f t="shared" ca="1" si="210"/>
        <v/>
      </c>
      <c r="AU443" s="210">
        <f t="shared" ca="1" si="184"/>
        <v>14</v>
      </c>
      <c r="AV443" s="209"/>
      <c r="AW443" s="204">
        <f t="shared" si="201"/>
        <v>3083.833333333333</v>
      </c>
      <c r="AX443" s="159"/>
      <c r="AZ443" s="159"/>
      <c r="BM443" s="207"/>
      <c r="BN443" s="212"/>
      <c r="BP443" s="209"/>
      <c r="BQ443" s="211"/>
      <c r="BR443" s="211"/>
      <c r="BS443" s="211"/>
      <c r="BT443" s="211"/>
      <c r="BU443" s="211"/>
      <c r="BV443" s="211"/>
      <c r="BW443" s="211"/>
      <c r="BX443" s="211"/>
      <c r="BY443" s="211"/>
      <c r="BZ443" s="211"/>
      <c r="CA443" s="209"/>
      <c r="CB443" s="224"/>
      <c r="CC443" s="204"/>
      <c r="CD443" s="204"/>
      <c r="CE443" s="204"/>
      <c r="CF443" s="211"/>
      <c r="CG443" s="211"/>
      <c r="CI443" s="209"/>
      <c r="CJ443" s="209"/>
      <c r="EH443" s="165"/>
      <c r="EI443" s="165"/>
      <c r="EJ443" s="166"/>
      <c r="EK443" s="209"/>
      <c r="EL443" s="211"/>
      <c r="EM443" s="211"/>
      <c r="EN443" s="211"/>
      <c r="EO443" s="211"/>
      <c r="EP443" s="211"/>
      <c r="ES443" s="165"/>
      <c r="ET443" s="165"/>
      <c r="EU443" s="166"/>
      <c r="EV443" s="209"/>
      <c r="EW443" s="211"/>
      <c r="EX443" s="211"/>
      <c r="EY443" s="211"/>
      <c r="EZ443" s="211"/>
      <c r="FA443" s="211"/>
      <c r="FD443" s="165"/>
      <c r="FE443" s="165"/>
      <c r="FF443" s="166"/>
      <c r="FG443" s="209"/>
      <c r="FH443" s="211"/>
      <c r="FI443" s="211"/>
      <c r="FJ443" s="211"/>
      <c r="FK443" s="211"/>
      <c r="FL443" s="211"/>
    </row>
    <row r="444" spans="9:168">
      <c r="I444" s="221">
        <f t="shared" si="205"/>
        <v>440</v>
      </c>
      <c r="J444" s="159">
        <f>'v-t_chart'!C441</f>
        <v>34.200000000000003</v>
      </c>
      <c r="K444" s="204">
        <f t="shared" ca="1" si="213"/>
        <v>100.1718</v>
      </c>
      <c r="L444" s="205" t="b">
        <f>IF('Input&amp;Output'!$C$3=10,phase_chart!C441,IF('Input&amp;Output'!$C$3=21,phase_chart!G441,IF('Input&amp;Output'!$C$3=22,phase_chart!K441,IF('Input&amp;Output'!$C$3=31,phase_chart!O441,IF('Input&amp;Output'!$C$3=32,phase_chart!S441,"")))))</f>
        <v>0</v>
      </c>
      <c r="M444" s="206" t="b">
        <f>IF('Input&amp;Output'!$C$3=10,phase_chart!D441,IF('Input&amp;Output'!$C$3=21,phase_chart!H441,IF('Input&amp;Output'!$C$3=22,phase_chart!L441,IF('Input&amp;Output'!$C$3=31,phase_chart!P441,IF('Input&amp;Output'!$C$3=32,phase_chart!T441,"")))))</f>
        <v>0</v>
      </c>
      <c r="N444" s="205" t="b">
        <f>IF('Input&amp;Output'!$C$3=10,phase_chart!E441,IF('Input&amp;Output'!$C$3=21,phase_chart!I441,IF('Input&amp;Output'!$C$3=22,phase_chart!M441,IF('Input&amp;Output'!$C$3=31,phase_chart!Q441,IF('Input&amp;Output'!$C$3=32,phase_chart!U441,"")))))</f>
        <v>1</v>
      </c>
      <c r="P444" s="159">
        <f ca="1">IF(NOT($J444=0),IF($J444&lt;IF($P443=0,0,VLOOKUP(P443,tbL!$M$37:$Q$43,IF(L444=TRUE,2,4))),IF($J444&gt;=VLOOKUP(P443,tbL!$M$37:$Q$43,IF(L444=TRUE,3,5)),$P443,IF(AND(L443=TRUE,L444=TRUE),$P443,$P443-1)),IF(AND(L444=TRUE,J444=VLOOKUP(P443,tbL!$M$37:$Q$43,IF(L444=TRUE,2,4))),P443,IF($P443+1&gt;$C$12,$C$12,$P443+1))),0)</f>
        <v>1</v>
      </c>
      <c r="Q444" s="159">
        <f t="shared" ca="1" si="185"/>
        <v>1</v>
      </c>
      <c r="R444" s="207">
        <f t="shared" si="202"/>
        <v>0</v>
      </c>
      <c r="S444" s="208"/>
      <c r="T444" s="159">
        <f t="shared" si="203"/>
        <v>0</v>
      </c>
      <c r="U444" s="209" t="str">
        <f ca="1">IF(AND(T444=-1,N444=TRUE),"*",IF(AND(U443="*",N444=TRUE),"*",IF(AND(AND(L444=TRUE,U443="*"),J444&lt;VLOOKUP(V443+1,tbL!$M$38:$O$43,3)),"*","")))</f>
        <v/>
      </c>
      <c r="V444" s="204">
        <f t="shared" ca="1" si="186"/>
        <v>1</v>
      </c>
      <c r="Y444" s="159" t="str">
        <f t="shared" ca="1" si="187"/>
        <v/>
      </c>
      <c r="Z444" s="159" t="str">
        <f t="shared" si="188"/>
        <v/>
      </c>
      <c r="AA444" s="159">
        <f t="shared" ca="1" si="209"/>
        <v>1</v>
      </c>
      <c r="AC444" s="161" t="str">
        <f t="shared" ca="1" si="189"/>
        <v/>
      </c>
      <c r="AD444" s="161">
        <f t="shared" ca="1" si="190"/>
        <v>1</v>
      </c>
      <c r="AE444" s="161" t="str">
        <f t="shared" ca="1" si="212"/>
        <v/>
      </c>
      <c r="AF444" s="161">
        <f t="shared" ca="1" si="191"/>
        <v>1</v>
      </c>
      <c r="AG444" s="161" t="str">
        <f t="shared" ca="1" si="192"/>
        <v/>
      </c>
      <c r="AH444" s="161">
        <f t="shared" ca="1" si="193"/>
        <v>1</v>
      </c>
      <c r="AI444" s="161" t="str">
        <f t="shared" ca="1" si="194"/>
        <v/>
      </c>
      <c r="AJ444" s="161">
        <f t="shared" ca="1" si="195"/>
        <v>1</v>
      </c>
      <c r="AL444" s="161" t="str">
        <f t="shared" ca="1" si="196"/>
        <v/>
      </c>
      <c r="AM444" s="161">
        <f t="shared" ca="1" si="207"/>
        <v>1</v>
      </c>
      <c r="AN444" s="161" t="str">
        <f t="shared" ca="1" si="197"/>
        <v/>
      </c>
      <c r="AO444" s="161">
        <f t="shared" ca="1" si="206"/>
        <v>1</v>
      </c>
      <c r="AP444" s="161" t="str">
        <f t="shared" ca="1" si="198"/>
        <v/>
      </c>
      <c r="AQ444" s="161">
        <f t="shared" ca="1" si="204"/>
        <v>1</v>
      </c>
      <c r="AR444" s="161" t="str">
        <f t="shared" ca="1" si="199"/>
        <v/>
      </c>
      <c r="AS444" s="161">
        <f t="shared" ca="1" si="200"/>
        <v>1</v>
      </c>
      <c r="AT444" s="159" t="str">
        <f t="shared" ca="1" si="210"/>
        <v/>
      </c>
      <c r="AU444" s="210">
        <f t="shared" ca="1" si="184"/>
        <v>14</v>
      </c>
      <c r="AV444" s="209"/>
      <c r="AW444" s="204">
        <f t="shared" si="201"/>
        <v>3093.333333333333</v>
      </c>
      <c r="AX444" s="159"/>
      <c r="AZ444" s="159"/>
      <c r="BM444" s="207"/>
      <c r="BN444" s="212"/>
      <c r="BP444" s="209"/>
      <c r="BQ444" s="211"/>
      <c r="BR444" s="211"/>
      <c r="BS444" s="211"/>
      <c r="BT444" s="211"/>
      <c r="BU444" s="211"/>
      <c r="BV444" s="211"/>
      <c r="BW444" s="211"/>
      <c r="BX444" s="211"/>
      <c r="BY444" s="211"/>
      <c r="BZ444" s="211"/>
      <c r="CA444" s="209"/>
      <c r="CB444" s="224"/>
      <c r="CC444" s="204"/>
      <c r="CD444" s="204"/>
      <c r="CE444" s="204"/>
      <c r="CF444" s="211"/>
      <c r="CG444" s="211"/>
      <c r="CI444" s="209"/>
      <c r="CJ444" s="209"/>
      <c r="EH444" s="165"/>
      <c r="EI444" s="165"/>
      <c r="EJ444" s="166"/>
      <c r="EK444" s="209"/>
      <c r="EL444" s="211"/>
      <c r="EM444" s="211"/>
      <c r="EN444" s="211"/>
      <c r="EO444" s="211"/>
      <c r="EP444" s="211"/>
      <c r="ES444" s="165"/>
      <c r="ET444" s="165"/>
      <c r="EU444" s="166"/>
      <c r="EV444" s="209"/>
      <c r="EW444" s="211"/>
      <c r="EX444" s="211"/>
      <c r="EY444" s="211"/>
      <c r="EZ444" s="211"/>
      <c r="FA444" s="211"/>
      <c r="FD444" s="165"/>
      <c r="FE444" s="165"/>
      <c r="FF444" s="166"/>
      <c r="FG444" s="209"/>
      <c r="FH444" s="211"/>
      <c r="FI444" s="211"/>
      <c r="FJ444" s="211"/>
      <c r="FK444" s="211"/>
      <c r="FL444" s="211"/>
    </row>
    <row r="445" spans="9:168">
      <c r="I445" s="221">
        <f t="shared" si="205"/>
        <v>441</v>
      </c>
      <c r="J445" s="159">
        <f>'v-t_chart'!C442</f>
        <v>32.5</v>
      </c>
      <c r="K445" s="204">
        <f t="shared" ca="1" si="213"/>
        <v>95.192499999999995</v>
      </c>
      <c r="L445" s="205" t="b">
        <f>IF('Input&amp;Output'!$C$3=10,phase_chart!C442,IF('Input&amp;Output'!$C$3=21,phase_chart!G442,IF('Input&amp;Output'!$C$3=22,phase_chart!K442,IF('Input&amp;Output'!$C$3=31,phase_chart!O442,IF('Input&amp;Output'!$C$3=32,phase_chart!S442,"")))))</f>
        <v>0</v>
      </c>
      <c r="M445" s="206" t="b">
        <f>IF('Input&amp;Output'!$C$3=10,phase_chart!D442,IF('Input&amp;Output'!$C$3=21,phase_chart!H442,IF('Input&amp;Output'!$C$3=22,phase_chart!L442,IF('Input&amp;Output'!$C$3=31,phase_chart!P442,IF('Input&amp;Output'!$C$3=32,phase_chart!T442,"")))))</f>
        <v>0</v>
      </c>
      <c r="N445" s="205" t="b">
        <f>IF('Input&amp;Output'!$C$3=10,phase_chart!E442,IF('Input&amp;Output'!$C$3=21,phase_chart!I442,IF('Input&amp;Output'!$C$3=22,phase_chart!M442,IF('Input&amp;Output'!$C$3=31,phase_chart!Q442,IF('Input&amp;Output'!$C$3=32,phase_chart!U442,"")))))</f>
        <v>1</v>
      </c>
      <c r="P445" s="159">
        <f ca="1">IF(NOT($J445=0),IF($J445&lt;IF($P444=0,0,VLOOKUP(P444,tbL!$M$37:$Q$43,IF(L445=TRUE,2,4))),IF($J445&gt;=VLOOKUP(P444,tbL!$M$37:$Q$43,IF(L445=TRUE,3,5)),$P444,IF(AND(L444=TRUE,L445=TRUE),$P444,$P444-1)),IF(AND(L445=TRUE,J445=VLOOKUP(P444,tbL!$M$37:$Q$43,IF(L445=TRUE,2,4))),P444,IF($P444+1&gt;$C$12,$C$12,$P444+1))),0)</f>
        <v>1</v>
      </c>
      <c r="Q445" s="159">
        <f t="shared" ca="1" si="185"/>
        <v>1</v>
      </c>
      <c r="R445" s="207">
        <f t="shared" si="202"/>
        <v>0</v>
      </c>
      <c r="S445" s="208"/>
      <c r="T445" s="159">
        <f t="shared" si="203"/>
        <v>0</v>
      </c>
      <c r="U445" s="209" t="str">
        <f ca="1">IF(AND(T445=-1,N445=TRUE),"*",IF(AND(U444="*",N445=TRUE),"*",IF(AND(AND(L445=TRUE,U444="*"),J445&lt;VLOOKUP(V444+1,tbL!$M$38:$O$43,3)),"*","")))</f>
        <v/>
      </c>
      <c r="V445" s="204">
        <f t="shared" ca="1" si="186"/>
        <v>1</v>
      </c>
      <c r="Y445" s="159" t="str">
        <f t="shared" ca="1" si="187"/>
        <v/>
      </c>
      <c r="Z445" s="159" t="str">
        <f t="shared" si="188"/>
        <v/>
      </c>
      <c r="AA445" s="159">
        <f t="shared" ca="1" si="209"/>
        <v>1</v>
      </c>
      <c r="AC445" s="161" t="str">
        <f t="shared" ca="1" si="189"/>
        <v/>
      </c>
      <c r="AD445" s="161">
        <f t="shared" ca="1" si="190"/>
        <v>1</v>
      </c>
      <c r="AE445" s="161" t="str">
        <f t="shared" ca="1" si="212"/>
        <v/>
      </c>
      <c r="AF445" s="161">
        <f t="shared" ca="1" si="191"/>
        <v>1</v>
      </c>
      <c r="AG445" s="161" t="str">
        <f t="shared" ca="1" si="192"/>
        <v/>
      </c>
      <c r="AH445" s="161">
        <f t="shared" ca="1" si="193"/>
        <v>1</v>
      </c>
      <c r="AI445" s="161" t="str">
        <f t="shared" ca="1" si="194"/>
        <v/>
      </c>
      <c r="AJ445" s="161">
        <f t="shared" ca="1" si="195"/>
        <v>1</v>
      </c>
      <c r="AL445" s="161" t="str">
        <f t="shared" ca="1" si="196"/>
        <v/>
      </c>
      <c r="AM445" s="161">
        <f t="shared" ca="1" si="207"/>
        <v>1</v>
      </c>
      <c r="AN445" s="161" t="str">
        <f t="shared" ca="1" si="197"/>
        <v/>
      </c>
      <c r="AO445" s="161">
        <f t="shared" ca="1" si="206"/>
        <v>1</v>
      </c>
      <c r="AP445" s="161" t="str">
        <f t="shared" ca="1" si="198"/>
        <v/>
      </c>
      <c r="AQ445" s="161">
        <f t="shared" ca="1" si="204"/>
        <v>1</v>
      </c>
      <c r="AR445" s="161" t="str">
        <f t="shared" ca="1" si="199"/>
        <v/>
      </c>
      <c r="AS445" s="161">
        <f t="shared" ca="1" si="200"/>
        <v>1</v>
      </c>
      <c r="AT445" s="159" t="str">
        <f t="shared" ca="1" si="210"/>
        <v/>
      </c>
      <c r="AU445" s="210">
        <f t="shared" ca="1" si="184"/>
        <v>14</v>
      </c>
      <c r="AV445" s="209"/>
      <c r="AW445" s="204">
        <f t="shared" si="201"/>
        <v>3102.3611111111109</v>
      </c>
      <c r="AX445" s="159"/>
      <c r="AZ445" s="159"/>
      <c r="BM445" s="207"/>
      <c r="BN445" s="212"/>
      <c r="BP445" s="209"/>
      <c r="BQ445" s="211"/>
      <c r="BR445" s="211"/>
      <c r="BS445" s="211"/>
      <c r="BT445" s="211"/>
      <c r="BU445" s="211"/>
      <c r="BV445" s="211"/>
      <c r="BW445" s="211"/>
      <c r="BX445" s="211"/>
      <c r="BY445" s="211"/>
      <c r="BZ445" s="211"/>
      <c r="CA445" s="209"/>
      <c r="CB445" s="224"/>
      <c r="CC445" s="204"/>
      <c r="CD445" s="204"/>
      <c r="CE445" s="204"/>
      <c r="CF445" s="211"/>
      <c r="CG445" s="211"/>
      <c r="CI445" s="209"/>
      <c r="CJ445" s="209"/>
      <c r="EH445" s="165"/>
      <c r="EI445" s="165"/>
      <c r="EJ445" s="166"/>
      <c r="EK445" s="209"/>
      <c r="EL445" s="211"/>
      <c r="EM445" s="211"/>
      <c r="EN445" s="211"/>
      <c r="EO445" s="211"/>
      <c r="EP445" s="211"/>
      <c r="ES445" s="165"/>
      <c r="ET445" s="165"/>
      <c r="EU445" s="166"/>
      <c r="EV445" s="209"/>
      <c r="EW445" s="211"/>
      <c r="EX445" s="211"/>
      <c r="EY445" s="211"/>
      <c r="EZ445" s="211"/>
      <c r="FA445" s="211"/>
      <c r="FD445" s="165"/>
      <c r="FE445" s="165"/>
      <c r="FF445" s="166"/>
      <c r="FG445" s="209"/>
      <c r="FH445" s="211"/>
      <c r="FI445" s="211"/>
      <c r="FJ445" s="211"/>
      <c r="FK445" s="211"/>
      <c r="FL445" s="211"/>
    </row>
    <row r="446" spans="9:168">
      <c r="I446" s="221">
        <f t="shared" si="205"/>
        <v>442</v>
      </c>
      <c r="J446" s="159">
        <f>'v-t_chart'!C443</f>
        <v>30.9</v>
      </c>
      <c r="K446" s="204">
        <f t="shared" ca="1" si="213"/>
        <v>90.506099999999989</v>
      </c>
      <c r="L446" s="205" t="b">
        <f>IF('Input&amp;Output'!$C$3=10,phase_chart!C443,IF('Input&amp;Output'!$C$3=21,phase_chart!G443,IF('Input&amp;Output'!$C$3=22,phase_chart!K443,IF('Input&amp;Output'!$C$3=31,phase_chart!O443,IF('Input&amp;Output'!$C$3=32,phase_chart!S443,"")))))</f>
        <v>0</v>
      </c>
      <c r="M446" s="206" t="b">
        <f>IF('Input&amp;Output'!$C$3=10,phase_chart!D443,IF('Input&amp;Output'!$C$3=21,phase_chart!H443,IF('Input&amp;Output'!$C$3=22,phase_chart!L443,IF('Input&amp;Output'!$C$3=31,phase_chart!P443,IF('Input&amp;Output'!$C$3=32,phase_chart!T443,"")))))</f>
        <v>0</v>
      </c>
      <c r="N446" s="205" t="b">
        <f>IF('Input&amp;Output'!$C$3=10,phase_chart!E443,IF('Input&amp;Output'!$C$3=21,phase_chart!I443,IF('Input&amp;Output'!$C$3=22,phase_chart!M443,IF('Input&amp;Output'!$C$3=31,phase_chart!Q443,IF('Input&amp;Output'!$C$3=32,phase_chart!U443,"")))))</f>
        <v>1</v>
      </c>
      <c r="P446" s="159">
        <f ca="1">IF(NOT($J446=0),IF($J446&lt;IF($P445=0,0,VLOOKUP(P445,tbL!$M$37:$Q$43,IF(L446=TRUE,2,4))),IF($J446&gt;=VLOOKUP(P445,tbL!$M$37:$Q$43,IF(L446=TRUE,3,5)),$P445,IF(AND(L445=TRUE,L446=TRUE),$P445,$P445-1)),IF(AND(L446=TRUE,J446=VLOOKUP(P445,tbL!$M$37:$Q$43,IF(L446=TRUE,2,4))),P445,IF($P445+1&gt;$C$12,$C$12,$P445+1))),0)</f>
        <v>1</v>
      </c>
      <c r="Q446" s="159">
        <f t="shared" ca="1" si="185"/>
        <v>1</v>
      </c>
      <c r="R446" s="207">
        <f t="shared" si="202"/>
        <v>0</v>
      </c>
      <c r="S446" s="208"/>
      <c r="T446" s="159">
        <f t="shared" si="203"/>
        <v>0</v>
      </c>
      <c r="U446" s="209" t="str">
        <f ca="1">IF(AND(T446=-1,N446=TRUE),"*",IF(AND(U445="*",N446=TRUE),"*",IF(AND(AND(L446=TRUE,U445="*"),J446&lt;VLOOKUP(V445+1,tbL!$M$38:$O$43,3)),"*","")))</f>
        <v/>
      </c>
      <c r="V446" s="204">
        <f t="shared" ca="1" si="186"/>
        <v>1</v>
      </c>
      <c r="Y446" s="159" t="str">
        <f t="shared" ca="1" si="187"/>
        <v/>
      </c>
      <c r="Z446" s="159" t="str">
        <f t="shared" si="188"/>
        <v/>
      </c>
      <c r="AA446" s="159">
        <f t="shared" ca="1" si="209"/>
        <v>1</v>
      </c>
      <c r="AC446" s="161" t="str">
        <f t="shared" ca="1" si="189"/>
        <v/>
      </c>
      <c r="AD446" s="161">
        <f t="shared" ca="1" si="190"/>
        <v>1</v>
      </c>
      <c r="AE446" s="161" t="str">
        <f t="shared" ca="1" si="212"/>
        <v/>
      </c>
      <c r="AF446" s="161">
        <f t="shared" ca="1" si="191"/>
        <v>1</v>
      </c>
      <c r="AG446" s="161" t="str">
        <f t="shared" ca="1" si="192"/>
        <v/>
      </c>
      <c r="AH446" s="161">
        <f t="shared" ca="1" si="193"/>
        <v>1</v>
      </c>
      <c r="AI446" s="161" t="str">
        <f t="shared" ca="1" si="194"/>
        <v/>
      </c>
      <c r="AJ446" s="161">
        <f t="shared" ca="1" si="195"/>
        <v>1</v>
      </c>
      <c r="AL446" s="161" t="str">
        <f t="shared" ca="1" si="196"/>
        <v/>
      </c>
      <c r="AM446" s="161">
        <f t="shared" ca="1" si="207"/>
        <v>1</v>
      </c>
      <c r="AN446" s="161" t="str">
        <f t="shared" ca="1" si="197"/>
        <v/>
      </c>
      <c r="AO446" s="161">
        <f t="shared" ca="1" si="206"/>
        <v>1</v>
      </c>
      <c r="AP446" s="161" t="str">
        <f t="shared" ca="1" si="198"/>
        <v/>
      </c>
      <c r="AQ446" s="161">
        <f t="shared" ca="1" si="204"/>
        <v>1</v>
      </c>
      <c r="AR446" s="161" t="str">
        <f t="shared" ca="1" si="199"/>
        <v/>
      </c>
      <c r="AS446" s="161">
        <f t="shared" ca="1" si="200"/>
        <v>1</v>
      </c>
      <c r="AT446" s="159" t="str">
        <f t="shared" ca="1" si="210"/>
        <v/>
      </c>
      <c r="AU446" s="210">
        <f t="shared" ca="1" si="184"/>
        <v>14</v>
      </c>
      <c r="AV446" s="209"/>
      <c r="AW446" s="204">
        <f t="shared" si="201"/>
        <v>3110.9444444444443</v>
      </c>
      <c r="AX446" s="159"/>
      <c r="AZ446" s="159"/>
      <c r="BM446" s="207"/>
      <c r="BN446" s="212"/>
      <c r="BP446" s="209"/>
      <c r="BQ446" s="211"/>
      <c r="BR446" s="211"/>
      <c r="BS446" s="211"/>
      <c r="BT446" s="211"/>
      <c r="BU446" s="211"/>
      <c r="BV446" s="211"/>
      <c r="BW446" s="211"/>
      <c r="BX446" s="211"/>
      <c r="BY446" s="211"/>
      <c r="BZ446" s="211"/>
      <c r="CA446" s="209"/>
      <c r="CB446" s="224"/>
      <c r="CC446" s="204"/>
      <c r="CD446" s="204"/>
      <c r="CE446" s="204"/>
      <c r="CF446" s="211"/>
      <c r="CG446" s="211"/>
      <c r="CI446" s="209"/>
      <c r="CJ446" s="209"/>
      <c r="EH446" s="165"/>
      <c r="EI446" s="165"/>
      <c r="EJ446" s="166"/>
      <c r="EK446" s="209"/>
      <c r="EL446" s="211"/>
      <c r="EM446" s="211"/>
      <c r="EN446" s="211"/>
      <c r="EO446" s="211"/>
      <c r="EP446" s="211"/>
      <c r="ES446" s="165"/>
      <c r="ET446" s="165"/>
      <c r="EU446" s="166"/>
      <c r="EV446" s="209"/>
      <c r="EW446" s="211"/>
      <c r="EX446" s="211"/>
      <c r="EY446" s="211"/>
      <c r="EZ446" s="211"/>
      <c r="FA446" s="211"/>
      <c r="FD446" s="165"/>
      <c r="FE446" s="165"/>
      <c r="FF446" s="166"/>
      <c r="FG446" s="209"/>
      <c r="FH446" s="211"/>
      <c r="FI446" s="211"/>
      <c r="FJ446" s="211"/>
      <c r="FK446" s="211"/>
      <c r="FL446" s="211"/>
    </row>
    <row r="447" spans="9:168">
      <c r="I447" s="221">
        <f t="shared" si="205"/>
        <v>443</v>
      </c>
      <c r="J447" s="159">
        <f>'v-t_chart'!C444</f>
        <v>29.4</v>
      </c>
      <c r="K447" s="204">
        <f t="shared" ca="1" si="213"/>
        <v>86.112599999999986</v>
      </c>
      <c r="L447" s="205" t="b">
        <f>IF('Input&amp;Output'!$C$3=10,phase_chart!C444,IF('Input&amp;Output'!$C$3=21,phase_chart!G444,IF('Input&amp;Output'!$C$3=22,phase_chart!K444,IF('Input&amp;Output'!$C$3=31,phase_chart!O444,IF('Input&amp;Output'!$C$3=32,phase_chart!S444,"")))))</f>
        <v>0</v>
      </c>
      <c r="M447" s="206" t="b">
        <f>IF('Input&amp;Output'!$C$3=10,phase_chart!D444,IF('Input&amp;Output'!$C$3=21,phase_chart!H444,IF('Input&amp;Output'!$C$3=22,phase_chart!L444,IF('Input&amp;Output'!$C$3=31,phase_chart!P444,IF('Input&amp;Output'!$C$3=32,phase_chart!T444,"")))))</f>
        <v>0</v>
      </c>
      <c r="N447" s="205" t="b">
        <f>IF('Input&amp;Output'!$C$3=10,phase_chart!E444,IF('Input&amp;Output'!$C$3=21,phase_chart!I444,IF('Input&amp;Output'!$C$3=22,phase_chart!M444,IF('Input&amp;Output'!$C$3=31,phase_chart!Q444,IF('Input&amp;Output'!$C$3=32,phase_chart!U444,"")))))</f>
        <v>1</v>
      </c>
      <c r="P447" s="159">
        <f ca="1">IF(NOT($J447=0),IF($J447&lt;IF($P446=0,0,VLOOKUP(P446,tbL!$M$37:$Q$43,IF(L447=TRUE,2,4))),IF($J447&gt;=VLOOKUP(P446,tbL!$M$37:$Q$43,IF(L447=TRUE,3,5)),$P446,IF(AND(L446=TRUE,L447=TRUE),$P446,$P446-1)),IF(AND(L447=TRUE,J447=VLOOKUP(P446,tbL!$M$37:$Q$43,IF(L447=TRUE,2,4))),P446,IF($P446+1&gt;$C$12,$C$12,$P446+1))),0)</f>
        <v>1</v>
      </c>
      <c r="Q447" s="159">
        <f t="shared" ca="1" si="185"/>
        <v>1</v>
      </c>
      <c r="R447" s="207">
        <f t="shared" si="202"/>
        <v>0</v>
      </c>
      <c r="S447" s="208"/>
      <c r="T447" s="159">
        <f t="shared" si="203"/>
        <v>0</v>
      </c>
      <c r="U447" s="209" t="str">
        <f ca="1">IF(AND(T447=-1,N447=TRUE),"*",IF(AND(U446="*",N447=TRUE),"*",IF(AND(AND(L447=TRUE,U446="*"),J447&lt;VLOOKUP(V446+1,tbL!$M$38:$O$43,3)),"*","")))</f>
        <v/>
      </c>
      <c r="V447" s="204">
        <f t="shared" ca="1" si="186"/>
        <v>1</v>
      </c>
      <c r="Y447" s="159" t="str">
        <f t="shared" ca="1" si="187"/>
        <v/>
      </c>
      <c r="Z447" s="159" t="str">
        <f t="shared" si="188"/>
        <v/>
      </c>
      <c r="AA447" s="159">
        <f t="shared" ca="1" si="209"/>
        <v>1</v>
      </c>
      <c r="AC447" s="161" t="str">
        <f t="shared" ca="1" si="189"/>
        <v/>
      </c>
      <c r="AD447" s="161">
        <f t="shared" ca="1" si="190"/>
        <v>1</v>
      </c>
      <c r="AE447" s="161" t="str">
        <f t="shared" ca="1" si="212"/>
        <v/>
      </c>
      <c r="AF447" s="161">
        <f t="shared" ca="1" si="191"/>
        <v>1</v>
      </c>
      <c r="AG447" s="161" t="str">
        <f t="shared" ca="1" si="192"/>
        <v/>
      </c>
      <c r="AH447" s="161">
        <f t="shared" ca="1" si="193"/>
        <v>1</v>
      </c>
      <c r="AI447" s="161" t="str">
        <f t="shared" ca="1" si="194"/>
        <v/>
      </c>
      <c r="AJ447" s="161">
        <f t="shared" ca="1" si="195"/>
        <v>1</v>
      </c>
      <c r="AL447" s="161" t="str">
        <f t="shared" ca="1" si="196"/>
        <v/>
      </c>
      <c r="AM447" s="161">
        <f t="shared" ca="1" si="207"/>
        <v>1</v>
      </c>
      <c r="AN447" s="161" t="str">
        <f t="shared" ca="1" si="197"/>
        <v/>
      </c>
      <c r="AO447" s="161">
        <f t="shared" ca="1" si="206"/>
        <v>1</v>
      </c>
      <c r="AP447" s="161" t="str">
        <f t="shared" ca="1" si="198"/>
        <v/>
      </c>
      <c r="AQ447" s="161">
        <f t="shared" ca="1" si="204"/>
        <v>1</v>
      </c>
      <c r="AR447" s="161" t="str">
        <f t="shared" ca="1" si="199"/>
        <v/>
      </c>
      <c r="AS447" s="161">
        <f t="shared" ca="1" si="200"/>
        <v>1</v>
      </c>
      <c r="AT447" s="159" t="str">
        <f t="shared" ca="1" si="210"/>
        <v/>
      </c>
      <c r="AU447" s="210">
        <f t="shared" ca="1" si="184"/>
        <v>14</v>
      </c>
      <c r="AV447" s="209"/>
      <c r="AW447" s="204">
        <f t="shared" si="201"/>
        <v>3119.1111111111109</v>
      </c>
      <c r="AX447" s="159"/>
      <c r="AZ447" s="159"/>
      <c r="BM447" s="207"/>
      <c r="BN447" s="212"/>
      <c r="BP447" s="209"/>
      <c r="BQ447" s="211"/>
      <c r="BR447" s="211"/>
      <c r="BS447" s="211"/>
      <c r="BT447" s="211"/>
      <c r="BU447" s="211"/>
      <c r="BV447" s="211"/>
      <c r="BW447" s="211"/>
      <c r="BX447" s="211"/>
      <c r="BY447" s="211"/>
      <c r="BZ447" s="211"/>
      <c r="CA447" s="209"/>
      <c r="CB447" s="224"/>
      <c r="CC447" s="204"/>
      <c r="CD447" s="204"/>
      <c r="CE447" s="204"/>
      <c r="CF447" s="211"/>
      <c r="CG447" s="211"/>
      <c r="CI447" s="209"/>
      <c r="CJ447" s="209"/>
      <c r="EH447" s="165"/>
      <c r="EI447" s="165"/>
      <c r="EJ447" s="166"/>
      <c r="EK447" s="209"/>
      <c r="EL447" s="211"/>
      <c r="EM447" s="211"/>
      <c r="EN447" s="211"/>
      <c r="EO447" s="211"/>
      <c r="EP447" s="211"/>
      <c r="ES447" s="165"/>
      <c r="ET447" s="165"/>
      <c r="EU447" s="166"/>
      <c r="EV447" s="209"/>
      <c r="EW447" s="211"/>
      <c r="EX447" s="211"/>
      <c r="EY447" s="211"/>
      <c r="EZ447" s="211"/>
      <c r="FA447" s="211"/>
      <c r="FD447" s="165"/>
      <c r="FE447" s="165"/>
      <c r="FF447" s="166"/>
      <c r="FG447" s="209"/>
      <c r="FH447" s="211"/>
      <c r="FI447" s="211"/>
      <c r="FJ447" s="211"/>
      <c r="FK447" s="211"/>
      <c r="FL447" s="211"/>
    </row>
    <row r="448" spans="9:168">
      <c r="I448" s="221">
        <f t="shared" si="205"/>
        <v>444</v>
      </c>
      <c r="J448" s="159">
        <f>'v-t_chart'!C445</f>
        <v>28</v>
      </c>
      <c r="K448" s="204">
        <f t="shared" ca="1" si="213"/>
        <v>82.012</v>
      </c>
      <c r="L448" s="205" t="b">
        <f>IF('Input&amp;Output'!$C$3=10,phase_chart!C445,IF('Input&amp;Output'!$C$3=21,phase_chart!G445,IF('Input&amp;Output'!$C$3=22,phase_chart!K445,IF('Input&amp;Output'!$C$3=31,phase_chart!O445,IF('Input&amp;Output'!$C$3=32,phase_chart!S445,"")))))</f>
        <v>0</v>
      </c>
      <c r="M448" s="206" t="b">
        <f>IF('Input&amp;Output'!$C$3=10,phase_chart!D445,IF('Input&amp;Output'!$C$3=21,phase_chart!H445,IF('Input&amp;Output'!$C$3=22,phase_chart!L445,IF('Input&amp;Output'!$C$3=31,phase_chart!P445,IF('Input&amp;Output'!$C$3=32,phase_chart!T445,"")))))</f>
        <v>0</v>
      </c>
      <c r="N448" s="205" t="b">
        <f>IF('Input&amp;Output'!$C$3=10,phase_chart!E445,IF('Input&amp;Output'!$C$3=21,phase_chart!I445,IF('Input&amp;Output'!$C$3=22,phase_chart!M445,IF('Input&amp;Output'!$C$3=31,phase_chart!Q445,IF('Input&amp;Output'!$C$3=32,phase_chart!U445,"")))))</f>
        <v>1</v>
      </c>
      <c r="P448" s="159">
        <f ca="1">IF(NOT($J448=0),IF($J448&lt;IF($P447=0,0,VLOOKUP(P447,tbL!$M$37:$Q$43,IF(L448=TRUE,2,4))),IF($J448&gt;=VLOOKUP(P447,tbL!$M$37:$Q$43,IF(L448=TRUE,3,5)),$P447,IF(AND(L447=TRUE,L448=TRUE),$P447,$P447-1)),IF(AND(L448=TRUE,J448=VLOOKUP(P447,tbL!$M$37:$Q$43,IF(L448=TRUE,2,4))),P447,IF($P447+1&gt;$C$12,$C$12,$P447+1))),0)</f>
        <v>1</v>
      </c>
      <c r="Q448" s="159">
        <f t="shared" ca="1" si="185"/>
        <v>1</v>
      </c>
      <c r="R448" s="207">
        <f t="shared" si="202"/>
        <v>0</v>
      </c>
      <c r="S448" s="208"/>
      <c r="T448" s="159">
        <f t="shared" si="203"/>
        <v>0</v>
      </c>
      <c r="U448" s="209" t="str">
        <f ca="1">IF(AND(T448=-1,N448=TRUE),"*",IF(AND(U447="*",N448=TRUE),"*",IF(AND(AND(L448=TRUE,U447="*"),J448&lt;VLOOKUP(V447+1,tbL!$M$38:$O$43,3)),"*","")))</f>
        <v/>
      </c>
      <c r="V448" s="204">
        <f t="shared" ca="1" si="186"/>
        <v>1</v>
      </c>
      <c r="Y448" s="159" t="str">
        <f t="shared" ca="1" si="187"/>
        <v/>
      </c>
      <c r="Z448" s="159" t="str">
        <f t="shared" si="188"/>
        <v/>
      </c>
      <c r="AA448" s="159">
        <f t="shared" ca="1" si="209"/>
        <v>1</v>
      </c>
      <c r="AC448" s="161" t="str">
        <f t="shared" ca="1" si="189"/>
        <v/>
      </c>
      <c r="AD448" s="161">
        <f t="shared" ca="1" si="190"/>
        <v>1</v>
      </c>
      <c r="AE448" s="161" t="str">
        <f t="shared" ca="1" si="212"/>
        <v/>
      </c>
      <c r="AF448" s="161">
        <f t="shared" ca="1" si="191"/>
        <v>1</v>
      </c>
      <c r="AG448" s="161" t="str">
        <f t="shared" ca="1" si="192"/>
        <v/>
      </c>
      <c r="AH448" s="161">
        <f t="shared" ca="1" si="193"/>
        <v>1</v>
      </c>
      <c r="AI448" s="161" t="str">
        <f t="shared" ca="1" si="194"/>
        <v/>
      </c>
      <c r="AJ448" s="161">
        <f t="shared" ca="1" si="195"/>
        <v>1</v>
      </c>
      <c r="AL448" s="161" t="str">
        <f t="shared" ca="1" si="196"/>
        <v/>
      </c>
      <c r="AM448" s="161">
        <f t="shared" ca="1" si="207"/>
        <v>1</v>
      </c>
      <c r="AN448" s="161" t="str">
        <f t="shared" ca="1" si="197"/>
        <v/>
      </c>
      <c r="AO448" s="161">
        <f t="shared" ca="1" si="206"/>
        <v>1</v>
      </c>
      <c r="AP448" s="161" t="str">
        <f t="shared" ca="1" si="198"/>
        <v/>
      </c>
      <c r="AQ448" s="161">
        <f t="shared" ca="1" si="204"/>
        <v>1</v>
      </c>
      <c r="AR448" s="161" t="str">
        <f t="shared" ca="1" si="199"/>
        <v/>
      </c>
      <c r="AS448" s="161">
        <f t="shared" ca="1" si="200"/>
        <v>1</v>
      </c>
      <c r="AT448" s="159" t="str">
        <f t="shared" ca="1" si="210"/>
        <v/>
      </c>
      <c r="AU448" s="210">
        <f t="shared" ca="1" si="184"/>
        <v>14</v>
      </c>
      <c r="AV448" s="209"/>
      <c r="AW448" s="204">
        <f t="shared" si="201"/>
        <v>3126.8888888888887</v>
      </c>
      <c r="AX448" s="159"/>
      <c r="AZ448" s="159"/>
      <c r="BM448" s="207"/>
      <c r="BN448" s="212"/>
      <c r="BP448" s="209"/>
      <c r="BQ448" s="211"/>
      <c r="BR448" s="211"/>
      <c r="BS448" s="211"/>
      <c r="BT448" s="211"/>
      <c r="BU448" s="211"/>
      <c r="BV448" s="211"/>
      <c r="BW448" s="211"/>
      <c r="BX448" s="211"/>
      <c r="BY448" s="211"/>
      <c r="BZ448" s="211"/>
      <c r="CA448" s="209"/>
      <c r="CB448" s="224"/>
      <c r="CC448" s="204"/>
      <c r="CD448" s="204"/>
      <c r="CE448" s="204"/>
      <c r="CF448" s="211"/>
      <c r="CG448" s="211"/>
      <c r="CI448" s="209"/>
      <c r="CJ448" s="209"/>
      <c r="EH448" s="165"/>
      <c r="EI448" s="165"/>
      <c r="EJ448" s="166"/>
      <c r="EK448" s="209"/>
      <c r="EL448" s="211"/>
      <c r="EM448" s="211"/>
      <c r="EN448" s="211"/>
      <c r="EO448" s="211"/>
      <c r="EP448" s="211"/>
      <c r="ES448" s="165"/>
      <c r="ET448" s="165"/>
      <c r="EU448" s="166"/>
      <c r="EV448" s="209"/>
      <c r="EW448" s="211"/>
      <c r="EX448" s="211"/>
      <c r="EY448" s="211"/>
      <c r="EZ448" s="211"/>
      <c r="FA448" s="211"/>
      <c r="FD448" s="165"/>
      <c r="FE448" s="165"/>
      <c r="FF448" s="166"/>
      <c r="FG448" s="209"/>
      <c r="FH448" s="211"/>
      <c r="FI448" s="211"/>
      <c r="FJ448" s="211"/>
      <c r="FK448" s="211"/>
      <c r="FL448" s="211"/>
    </row>
    <row r="449" spans="9:168">
      <c r="I449" s="221">
        <f t="shared" si="205"/>
        <v>445</v>
      </c>
      <c r="J449" s="159">
        <f>'v-t_chart'!C446</f>
        <v>26.5</v>
      </c>
      <c r="K449" s="204">
        <f t="shared" ca="1" si="213"/>
        <v>77.618499999999997</v>
      </c>
      <c r="L449" s="205" t="b">
        <f>IF('Input&amp;Output'!$C$3=10,phase_chart!C446,IF('Input&amp;Output'!$C$3=21,phase_chart!G446,IF('Input&amp;Output'!$C$3=22,phase_chart!K446,IF('Input&amp;Output'!$C$3=31,phase_chart!O446,IF('Input&amp;Output'!$C$3=32,phase_chart!S446,"")))))</f>
        <v>0</v>
      </c>
      <c r="M449" s="206" t="b">
        <f>IF('Input&amp;Output'!$C$3=10,phase_chart!D446,IF('Input&amp;Output'!$C$3=21,phase_chart!H446,IF('Input&amp;Output'!$C$3=22,phase_chart!L446,IF('Input&amp;Output'!$C$3=31,phase_chart!P446,IF('Input&amp;Output'!$C$3=32,phase_chart!T446,"")))))</f>
        <v>0</v>
      </c>
      <c r="N449" s="205" t="b">
        <f>IF('Input&amp;Output'!$C$3=10,phase_chart!E446,IF('Input&amp;Output'!$C$3=21,phase_chart!I446,IF('Input&amp;Output'!$C$3=22,phase_chart!M446,IF('Input&amp;Output'!$C$3=31,phase_chart!Q446,IF('Input&amp;Output'!$C$3=32,phase_chart!U446,"")))))</f>
        <v>1</v>
      </c>
      <c r="P449" s="159">
        <f ca="1">IF(NOT($J449=0),IF($J449&lt;IF($P448=0,0,VLOOKUP(P448,tbL!$M$37:$Q$43,IF(L449=TRUE,2,4))),IF($J449&gt;=VLOOKUP(P448,tbL!$M$37:$Q$43,IF(L449=TRUE,3,5)),$P448,IF(AND(L448=TRUE,L449=TRUE),$P448,$P448-1)),IF(AND(L449=TRUE,J449=VLOOKUP(P448,tbL!$M$37:$Q$43,IF(L449=TRUE,2,4))),P448,IF($P448+1&gt;$C$12,$C$12,$P448+1))),0)</f>
        <v>1</v>
      </c>
      <c r="Q449" s="159">
        <f t="shared" ca="1" si="185"/>
        <v>1</v>
      </c>
      <c r="R449" s="207">
        <f t="shared" si="202"/>
        <v>0</v>
      </c>
      <c r="S449" s="208"/>
      <c r="T449" s="159">
        <f t="shared" si="203"/>
        <v>0</v>
      </c>
      <c r="U449" s="209" t="str">
        <f ca="1">IF(AND(T449=-1,N449=TRUE),"*",IF(AND(U448="*",N449=TRUE),"*",IF(AND(AND(L449=TRUE,U448="*"),J449&lt;VLOOKUP(V448+1,tbL!$M$38:$O$43,3)),"*","")))</f>
        <v/>
      </c>
      <c r="V449" s="204">
        <f t="shared" ca="1" si="186"/>
        <v>1</v>
      </c>
      <c r="Y449" s="159" t="str">
        <f t="shared" ca="1" si="187"/>
        <v/>
      </c>
      <c r="Z449" s="159" t="str">
        <f t="shared" si="188"/>
        <v/>
      </c>
      <c r="AA449" s="159">
        <f t="shared" ca="1" si="209"/>
        <v>1</v>
      </c>
      <c r="AC449" s="161" t="str">
        <f t="shared" ca="1" si="189"/>
        <v/>
      </c>
      <c r="AD449" s="161">
        <f t="shared" ca="1" si="190"/>
        <v>1</v>
      </c>
      <c r="AE449" s="161" t="str">
        <f t="shared" ca="1" si="212"/>
        <v/>
      </c>
      <c r="AF449" s="161">
        <f t="shared" ca="1" si="191"/>
        <v>1</v>
      </c>
      <c r="AG449" s="161" t="str">
        <f t="shared" ca="1" si="192"/>
        <v/>
      </c>
      <c r="AH449" s="161">
        <f t="shared" ca="1" si="193"/>
        <v>1</v>
      </c>
      <c r="AI449" s="161" t="str">
        <f t="shared" ca="1" si="194"/>
        <v/>
      </c>
      <c r="AJ449" s="161">
        <f t="shared" ca="1" si="195"/>
        <v>1</v>
      </c>
      <c r="AL449" s="161" t="str">
        <f t="shared" ca="1" si="196"/>
        <v/>
      </c>
      <c r="AM449" s="161">
        <f t="shared" ca="1" si="207"/>
        <v>1</v>
      </c>
      <c r="AN449" s="161" t="str">
        <f t="shared" ca="1" si="197"/>
        <v/>
      </c>
      <c r="AO449" s="161">
        <f t="shared" ca="1" si="206"/>
        <v>1</v>
      </c>
      <c r="AP449" s="161" t="str">
        <f t="shared" ca="1" si="198"/>
        <v/>
      </c>
      <c r="AQ449" s="161">
        <f t="shared" ca="1" si="204"/>
        <v>1</v>
      </c>
      <c r="AR449" s="161" t="str">
        <f t="shared" ca="1" si="199"/>
        <v/>
      </c>
      <c r="AS449" s="161">
        <f t="shared" ca="1" si="200"/>
        <v>1</v>
      </c>
      <c r="AT449" s="159" t="str">
        <f t="shared" ca="1" si="210"/>
        <v/>
      </c>
      <c r="AU449" s="210">
        <f t="shared" ca="1" si="184"/>
        <v>14</v>
      </c>
      <c r="AV449" s="209"/>
      <c r="AW449" s="204">
        <f t="shared" si="201"/>
        <v>3134.25</v>
      </c>
      <c r="AX449" s="159"/>
      <c r="AZ449" s="159"/>
      <c r="BM449" s="207"/>
      <c r="BN449" s="212"/>
      <c r="BP449" s="209"/>
      <c r="BQ449" s="211"/>
      <c r="BR449" s="211"/>
      <c r="BS449" s="211"/>
      <c r="BT449" s="211"/>
      <c r="BU449" s="211"/>
      <c r="BV449" s="211"/>
      <c r="BW449" s="211"/>
      <c r="BX449" s="211"/>
      <c r="BY449" s="211"/>
      <c r="BZ449" s="211"/>
      <c r="CA449" s="209"/>
      <c r="CB449" s="224"/>
      <c r="CC449" s="204"/>
      <c r="CD449" s="204"/>
      <c r="CE449" s="204"/>
      <c r="CF449" s="211"/>
      <c r="CG449" s="211"/>
      <c r="CI449" s="209"/>
      <c r="CJ449" s="209"/>
      <c r="EH449" s="165"/>
      <c r="EI449" s="165"/>
      <c r="EJ449" s="166"/>
      <c r="EK449" s="209"/>
      <c r="EL449" s="211"/>
      <c r="EM449" s="211"/>
      <c r="EN449" s="211"/>
      <c r="EO449" s="211"/>
      <c r="EP449" s="211"/>
      <c r="ES449" s="165"/>
      <c r="ET449" s="165"/>
      <c r="EU449" s="166"/>
      <c r="EV449" s="209"/>
      <c r="EW449" s="211"/>
      <c r="EX449" s="211"/>
      <c r="EY449" s="211"/>
      <c r="EZ449" s="211"/>
      <c r="FA449" s="211"/>
      <c r="FD449" s="165"/>
      <c r="FE449" s="165"/>
      <c r="FF449" s="166"/>
      <c r="FG449" s="209"/>
      <c r="FH449" s="211"/>
      <c r="FI449" s="211"/>
      <c r="FJ449" s="211"/>
      <c r="FK449" s="211"/>
      <c r="FL449" s="211"/>
    </row>
    <row r="450" spans="9:168">
      <c r="I450" s="221">
        <f t="shared" si="205"/>
        <v>446</v>
      </c>
      <c r="J450" s="159">
        <f>'v-t_chart'!C447</f>
        <v>25</v>
      </c>
      <c r="K450" s="204">
        <f t="shared" ca="1" si="213"/>
        <v>73.224999999999994</v>
      </c>
      <c r="L450" s="205" t="b">
        <f>IF('Input&amp;Output'!$C$3=10,phase_chart!C447,IF('Input&amp;Output'!$C$3=21,phase_chart!G447,IF('Input&amp;Output'!$C$3=22,phase_chart!K447,IF('Input&amp;Output'!$C$3=31,phase_chart!O447,IF('Input&amp;Output'!$C$3=32,phase_chart!S447,"")))))</f>
        <v>0</v>
      </c>
      <c r="M450" s="206" t="b">
        <f>IF('Input&amp;Output'!$C$3=10,phase_chart!D447,IF('Input&amp;Output'!$C$3=21,phase_chart!H447,IF('Input&amp;Output'!$C$3=22,phase_chart!L447,IF('Input&amp;Output'!$C$3=31,phase_chart!P447,IF('Input&amp;Output'!$C$3=32,phase_chart!T447,"")))))</f>
        <v>0</v>
      </c>
      <c r="N450" s="205" t="b">
        <f>IF('Input&amp;Output'!$C$3=10,phase_chart!E447,IF('Input&amp;Output'!$C$3=21,phase_chart!I447,IF('Input&amp;Output'!$C$3=22,phase_chart!M447,IF('Input&amp;Output'!$C$3=31,phase_chart!Q447,IF('Input&amp;Output'!$C$3=32,phase_chart!U447,"")))))</f>
        <v>1</v>
      </c>
      <c r="P450" s="159">
        <f ca="1">IF(NOT($J450=0),IF($J450&lt;IF($P449=0,0,VLOOKUP(P449,tbL!$M$37:$Q$43,IF(L450=TRUE,2,4))),IF($J450&gt;=VLOOKUP(P449,tbL!$M$37:$Q$43,IF(L450=TRUE,3,5)),$P449,IF(AND(L449=TRUE,L450=TRUE),$P449,$P449-1)),IF(AND(L450=TRUE,J450=VLOOKUP(P449,tbL!$M$37:$Q$43,IF(L450=TRUE,2,4))),P449,IF($P449+1&gt;$C$12,$C$12,$P449+1))),0)</f>
        <v>1</v>
      </c>
      <c r="Q450" s="159">
        <f t="shared" ca="1" si="185"/>
        <v>1</v>
      </c>
      <c r="R450" s="207">
        <f t="shared" si="202"/>
        <v>0</v>
      </c>
      <c r="S450" s="208"/>
      <c r="T450" s="159">
        <f t="shared" si="203"/>
        <v>0</v>
      </c>
      <c r="U450" s="209" t="str">
        <f ca="1">IF(AND(T450=-1,N450=TRUE),"*",IF(AND(U449="*",N450=TRUE),"*",IF(AND(AND(L450=TRUE,U449="*"),J450&lt;VLOOKUP(V449+1,tbL!$M$38:$O$43,3)),"*","")))</f>
        <v/>
      </c>
      <c r="V450" s="204">
        <f t="shared" ca="1" si="186"/>
        <v>1</v>
      </c>
      <c r="Y450" s="159" t="str">
        <f t="shared" ca="1" si="187"/>
        <v/>
      </c>
      <c r="Z450" s="159" t="str">
        <f t="shared" si="188"/>
        <v/>
      </c>
      <c r="AA450" s="159">
        <f t="shared" ca="1" si="209"/>
        <v>1</v>
      </c>
      <c r="AC450" s="161" t="str">
        <f t="shared" ca="1" si="189"/>
        <v/>
      </c>
      <c r="AD450" s="161">
        <f t="shared" ca="1" si="190"/>
        <v>1</v>
      </c>
      <c r="AE450" s="161" t="str">
        <f t="shared" ca="1" si="212"/>
        <v/>
      </c>
      <c r="AF450" s="161">
        <f t="shared" ca="1" si="191"/>
        <v>1</v>
      </c>
      <c r="AG450" s="161" t="str">
        <f t="shared" ca="1" si="192"/>
        <v/>
      </c>
      <c r="AH450" s="161">
        <f t="shared" ca="1" si="193"/>
        <v>1</v>
      </c>
      <c r="AI450" s="161" t="str">
        <f t="shared" ca="1" si="194"/>
        <v/>
      </c>
      <c r="AJ450" s="161">
        <f t="shared" ca="1" si="195"/>
        <v>1</v>
      </c>
      <c r="AL450" s="161" t="str">
        <f t="shared" ca="1" si="196"/>
        <v/>
      </c>
      <c r="AM450" s="161">
        <f t="shared" ca="1" si="207"/>
        <v>1</v>
      </c>
      <c r="AN450" s="161" t="str">
        <f t="shared" ca="1" si="197"/>
        <v/>
      </c>
      <c r="AO450" s="161">
        <f t="shared" ca="1" si="206"/>
        <v>1</v>
      </c>
      <c r="AP450" s="161" t="str">
        <f t="shared" ca="1" si="198"/>
        <v/>
      </c>
      <c r="AQ450" s="161">
        <f t="shared" ca="1" si="204"/>
        <v>1</v>
      </c>
      <c r="AR450" s="161" t="str">
        <f t="shared" ca="1" si="199"/>
        <v/>
      </c>
      <c r="AS450" s="161">
        <f t="shared" ca="1" si="200"/>
        <v>1</v>
      </c>
      <c r="AT450" s="159" t="str">
        <f t="shared" ca="1" si="210"/>
        <v/>
      </c>
      <c r="AU450" s="210">
        <f t="shared" ca="1" si="184"/>
        <v>14</v>
      </c>
      <c r="AV450" s="209"/>
      <c r="AW450" s="204">
        <f t="shared" si="201"/>
        <v>3141.1944444444443</v>
      </c>
      <c r="AX450" s="159"/>
      <c r="AZ450" s="159"/>
      <c r="BM450" s="207"/>
      <c r="BN450" s="212"/>
      <c r="BP450" s="209"/>
      <c r="BQ450" s="211"/>
      <c r="BR450" s="211"/>
      <c r="BS450" s="211"/>
      <c r="BT450" s="211"/>
      <c r="BU450" s="211"/>
      <c r="BV450" s="211"/>
      <c r="BW450" s="211"/>
      <c r="BX450" s="211"/>
      <c r="BY450" s="211"/>
      <c r="BZ450" s="211"/>
      <c r="CA450" s="209"/>
      <c r="CB450" s="224"/>
      <c r="CC450" s="204"/>
      <c r="CD450" s="204"/>
      <c r="CE450" s="204"/>
      <c r="CF450" s="211"/>
      <c r="CG450" s="211"/>
      <c r="CI450" s="209"/>
      <c r="CJ450" s="209"/>
      <c r="EH450" s="165"/>
      <c r="EI450" s="165"/>
      <c r="EJ450" s="166"/>
      <c r="EK450" s="209"/>
      <c r="EL450" s="211"/>
      <c r="EM450" s="211"/>
      <c r="EN450" s="211"/>
      <c r="EO450" s="211"/>
      <c r="EP450" s="211"/>
      <c r="ES450" s="165"/>
      <c r="ET450" s="165"/>
      <c r="EU450" s="166"/>
      <c r="EV450" s="209"/>
      <c r="EW450" s="211"/>
      <c r="EX450" s="211"/>
      <c r="EY450" s="211"/>
      <c r="EZ450" s="211"/>
      <c r="FA450" s="211"/>
      <c r="FD450" s="165"/>
      <c r="FE450" s="165"/>
      <c r="FF450" s="166"/>
      <c r="FG450" s="209"/>
      <c r="FH450" s="211"/>
      <c r="FI450" s="211"/>
      <c r="FJ450" s="211"/>
      <c r="FK450" s="211"/>
      <c r="FL450" s="211"/>
    </row>
    <row r="451" spans="9:168">
      <c r="I451" s="221">
        <f t="shared" si="205"/>
        <v>447</v>
      </c>
      <c r="J451" s="159">
        <f>'v-t_chart'!C448</f>
        <v>23.5</v>
      </c>
      <c r="K451" s="204">
        <f t="shared" ca="1" si="213"/>
        <v>68.831499999999991</v>
      </c>
      <c r="L451" s="205" t="b">
        <f>IF('Input&amp;Output'!$C$3=10,phase_chart!C448,IF('Input&amp;Output'!$C$3=21,phase_chart!G448,IF('Input&amp;Output'!$C$3=22,phase_chart!K448,IF('Input&amp;Output'!$C$3=31,phase_chart!O448,IF('Input&amp;Output'!$C$3=32,phase_chart!S448,"")))))</f>
        <v>0</v>
      </c>
      <c r="M451" s="206" t="b">
        <f>IF('Input&amp;Output'!$C$3=10,phase_chart!D448,IF('Input&amp;Output'!$C$3=21,phase_chart!H448,IF('Input&amp;Output'!$C$3=22,phase_chart!L448,IF('Input&amp;Output'!$C$3=31,phase_chart!P448,IF('Input&amp;Output'!$C$3=32,phase_chart!T448,"")))))</f>
        <v>0</v>
      </c>
      <c r="N451" s="205" t="b">
        <f>IF('Input&amp;Output'!$C$3=10,phase_chart!E448,IF('Input&amp;Output'!$C$3=21,phase_chart!I448,IF('Input&amp;Output'!$C$3=22,phase_chart!M448,IF('Input&amp;Output'!$C$3=31,phase_chart!Q448,IF('Input&amp;Output'!$C$3=32,phase_chart!U448,"")))))</f>
        <v>1</v>
      </c>
      <c r="P451" s="159">
        <f ca="1">IF(NOT($J451=0),IF($J451&lt;IF($P450=0,0,VLOOKUP(P450,tbL!$M$37:$Q$43,IF(L451=TRUE,2,4))),IF($J451&gt;=VLOOKUP(P450,tbL!$M$37:$Q$43,IF(L451=TRUE,3,5)),$P450,IF(AND(L450=TRUE,L451=TRUE),$P450,$P450-1)),IF(AND(L451=TRUE,J451=VLOOKUP(P450,tbL!$M$37:$Q$43,IF(L451=TRUE,2,4))),P450,IF($P450+1&gt;$C$12,$C$12,$P450+1))),0)</f>
        <v>1</v>
      </c>
      <c r="Q451" s="159">
        <f t="shared" ca="1" si="185"/>
        <v>1</v>
      </c>
      <c r="R451" s="207">
        <f t="shared" si="202"/>
        <v>0</v>
      </c>
      <c r="S451" s="208"/>
      <c r="T451" s="159">
        <f t="shared" si="203"/>
        <v>0</v>
      </c>
      <c r="U451" s="209" t="str">
        <f ca="1">IF(AND(T451=-1,N451=TRUE),"*",IF(AND(U450="*",N451=TRUE),"*",IF(AND(AND(L451=TRUE,U450="*"),J451&lt;VLOOKUP(V450+1,tbL!$M$38:$O$43,3)),"*","")))</f>
        <v/>
      </c>
      <c r="V451" s="204">
        <f t="shared" ca="1" si="186"/>
        <v>1</v>
      </c>
      <c r="Y451" s="159" t="str">
        <f t="shared" ca="1" si="187"/>
        <v/>
      </c>
      <c r="Z451" s="159" t="str">
        <f t="shared" si="188"/>
        <v/>
      </c>
      <c r="AA451" s="159">
        <f t="shared" ca="1" si="209"/>
        <v>1</v>
      </c>
      <c r="AC451" s="161" t="str">
        <f t="shared" ca="1" si="189"/>
        <v/>
      </c>
      <c r="AD451" s="161">
        <f t="shared" ca="1" si="190"/>
        <v>1</v>
      </c>
      <c r="AE451" s="161" t="str">
        <f t="shared" ca="1" si="212"/>
        <v/>
      </c>
      <c r="AF451" s="161">
        <f t="shared" ca="1" si="191"/>
        <v>1</v>
      </c>
      <c r="AG451" s="161" t="str">
        <f t="shared" ca="1" si="192"/>
        <v/>
      </c>
      <c r="AH451" s="161">
        <f t="shared" ca="1" si="193"/>
        <v>1</v>
      </c>
      <c r="AI451" s="161" t="str">
        <f t="shared" ca="1" si="194"/>
        <v/>
      </c>
      <c r="AJ451" s="161">
        <f t="shared" ca="1" si="195"/>
        <v>1</v>
      </c>
      <c r="AL451" s="161" t="str">
        <f t="shared" ca="1" si="196"/>
        <v/>
      </c>
      <c r="AM451" s="161">
        <f t="shared" ca="1" si="207"/>
        <v>1</v>
      </c>
      <c r="AN451" s="161" t="str">
        <f t="shared" ca="1" si="197"/>
        <v/>
      </c>
      <c r="AO451" s="161">
        <f t="shared" ca="1" si="206"/>
        <v>1</v>
      </c>
      <c r="AP451" s="161" t="str">
        <f t="shared" ca="1" si="198"/>
        <v/>
      </c>
      <c r="AQ451" s="161">
        <f t="shared" ca="1" si="204"/>
        <v>1</v>
      </c>
      <c r="AR451" s="161" t="str">
        <f t="shared" ca="1" si="199"/>
        <v/>
      </c>
      <c r="AS451" s="161">
        <f t="shared" ca="1" si="200"/>
        <v>1</v>
      </c>
      <c r="AT451" s="159" t="str">
        <f t="shared" ca="1" si="210"/>
        <v/>
      </c>
      <c r="AU451" s="210">
        <f t="shared" ca="1" si="184"/>
        <v>14</v>
      </c>
      <c r="AV451" s="209"/>
      <c r="AW451" s="204">
        <f t="shared" si="201"/>
        <v>3147.7222222222222</v>
      </c>
      <c r="AX451" s="159"/>
      <c r="AZ451" s="159"/>
      <c r="BM451" s="207"/>
      <c r="BN451" s="212"/>
      <c r="BP451" s="209"/>
      <c r="BQ451" s="211"/>
      <c r="BR451" s="211"/>
      <c r="BS451" s="211"/>
      <c r="BT451" s="211"/>
      <c r="BU451" s="211"/>
      <c r="BV451" s="211"/>
      <c r="BW451" s="211"/>
      <c r="BX451" s="211"/>
      <c r="BY451" s="211"/>
      <c r="BZ451" s="211"/>
      <c r="CA451" s="209"/>
      <c r="CB451" s="224"/>
      <c r="CC451" s="204"/>
      <c r="CD451" s="204"/>
      <c r="CE451" s="204"/>
      <c r="CF451" s="211"/>
      <c r="CG451" s="211"/>
      <c r="CI451" s="209"/>
      <c r="CJ451" s="209"/>
      <c r="EH451" s="165"/>
      <c r="EI451" s="165"/>
      <c r="EJ451" s="166"/>
      <c r="EK451" s="209"/>
      <c r="EL451" s="211"/>
      <c r="EM451" s="211"/>
      <c r="EN451" s="211"/>
      <c r="EO451" s="211"/>
      <c r="EP451" s="211"/>
      <c r="ES451" s="165"/>
      <c r="ET451" s="165"/>
      <c r="EU451" s="166"/>
      <c r="EV451" s="209"/>
      <c r="EW451" s="211"/>
      <c r="EX451" s="211"/>
      <c r="EY451" s="211"/>
      <c r="EZ451" s="211"/>
      <c r="FA451" s="211"/>
      <c r="FD451" s="165"/>
      <c r="FE451" s="165"/>
      <c r="FF451" s="166"/>
      <c r="FG451" s="209"/>
      <c r="FH451" s="211"/>
      <c r="FI451" s="211"/>
      <c r="FJ451" s="211"/>
      <c r="FK451" s="211"/>
      <c r="FL451" s="211"/>
    </row>
    <row r="452" spans="9:168">
      <c r="I452" s="221">
        <f t="shared" si="205"/>
        <v>448</v>
      </c>
      <c r="J452" s="159">
        <f>'v-t_chart'!C449</f>
        <v>21.9</v>
      </c>
      <c r="K452" s="204">
        <f t="shared" ca="1" si="213"/>
        <v>64.145099999999985</v>
      </c>
      <c r="L452" s="205" t="b">
        <f>IF('Input&amp;Output'!$C$3=10,phase_chart!C449,IF('Input&amp;Output'!$C$3=21,phase_chart!G449,IF('Input&amp;Output'!$C$3=22,phase_chart!K449,IF('Input&amp;Output'!$C$3=31,phase_chart!O449,IF('Input&amp;Output'!$C$3=32,phase_chart!S449,"")))))</f>
        <v>0</v>
      </c>
      <c r="M452" s="206" t="b">
        <f>IF('Input&amp;Output'!$C$3=10,phase_chart!D449,IF('Input&amp;Output'!$C$3=21,phase_chart!H449,IF('Input&amp;Output'!$C$3=22,phase_chart!L449,IF('Input&amp;Output'!$C$3=31,phase_chart!P449,IF('Input&amp;Output'!$C$3=32,phase_chart!T449,"")))))</f>
        <v>0</v>
      </c>
      <c r="N452" s="205" t="b">
        <f>IF('Input&amp;Output'!$C$3=10,phase_chart!E449,IF('Input&amp;Output'!$C$3=21,phase_chart!I449,IF('Input&amp;Output'!$C$3=22,phase_chart!M449,IF('Input&amp;Output'!$C$3=31,phase_chart!Q449,IF('Input&amp;Output'!$C$3=32,phase_chart!U449,"")))))</f>
        <v>1</v>
      </c>
      <c r="P452" s="159">
        <f ca="1">IF(NOT($J452=0),IF($J452&lt;IF($P451=0,0,VLOOKUP(P451,tbL!$M$37:$Q$43,IF(L452=TRUE,2,4))),IF($J452&gt;=VLOOKUP(P451,tbL!$M$37:$Q$43,IF(L452=TRUE,3,5)),$P451,IF(AND(L451=TRUE,L452=TRUE),$P451,$P451-1)),IF(AND(L452=TRUE,J452=VLOOKUP(P451,tbL!$M$37:$Q$43,IF(L452=TRUE,2,4))),P451,IF($P451+1&gt;$C$12,$C$12,$P451+1))),0)</f>
        <v>1</v>
      </c>
      <c r="Q452" s="159">
        <f t="shared" ca="1" si="185"/>
        <v>1</v>
      </c>
      <c r="R452" s="207">
        <f t="shared" si="202"/>
        <v>0</v>
      </c>
      <c r="S452" s="208"/>
      <c r="T452" s="159">
        <f t="shared" si="203"/>
        <v>0</v>
      </c>
      <c r="U452" s="209" t="str">
        <f ca="1">IF(AND(T452=-1,N452=TRUE),"*",IF(AND(U451="*",N452=TRUE),"*",IF(AND(AND(L452=TRUE,U451="*"),J452&lt;VLOOKUP(V451+1,tbL!$M$38:$O$43,3)),"*","")))</f>
        <v/>
      </c>
      <c r="V452" s="204">
        <f t="shared" ca="1" si="186"/>
        <v>1</v>
      </c>
      <c r="Y452" s="159" t="str">
        <f t="shared" ca="1" si="187"/>
        <v/>
      </c>
      <c r="Z452" s="159" t="str">
        <f t="shared" si="188"/>
        <v/>
      </c>
      <c r="AA452" s="159">
        <f t="shared" ca="1" si="209"/>
        <v>1</v>
      </c>
      <c r="AC452" s="161" t="str">
        <f t="shared" ca="1" si="189"/>
        <v/>
      </c>
      <c r="AD452" s="161">
        <f t="shared" ca="1" si="190"/>
        <v>1</v>
      </c>
      <c r="AE452" s="161" t="str">
        <f t="shared" ca="1" si="212"/>
        <v/>
      </c>
      <c r="AF452" s="161">
        <f t="shared" ca="1" si="191"/>
        <v>1</v>
      </c>
      <c r="AG452" s="161" t="str">
        <f t="shared" ca="1" si="192"/>
        <v/>
      </c>
      <c r="AH452" s="161">
        <f t="shared" ca="1" si="193"/>
        <v>1</v>
      </c>
      <c r="AI452" s="161" t="str">
        <f t="shared" ca="1" si="194"/>
        <v/>
      </c>
      <c r="AJ452" s="161">
        <f t="shared" ca="1" si="195"/>
        <v>1</v>
      </c>
      <c r="AL452" s="161" t="str">
        <f t="shared" ca="1" si="196"/>
        <v/>
      </c>
      <c r="AM452" s="161">
        <f t="shared" ca="1" si="207"/>
        <v>1</v>
      </c>
      <c r="AN452" s="161" t="str">
        <f t="shared" ca="1" si="197"/>
        <v/>
      </c>
      <c r="AO452" s="161">
        <f t="shared" ca="1" si="206"/>
        <v>1</v>
      </c>
      <c r="AP452" s="161" t="str">
        <f t="shared" ca="1" si="198"/>
        <v/>
      </c>
      <c r="AQ452" s="161">
        <f t="shared" ca="1" si="204"/>
        <v>1</v>
      </c>
      <c r="AR452" s="161" t="str">
        <f t="shared" ca="1" si="199"/>
        <v/>
      </c>
      <c r="AS452" s="161">
        <f t="shared" ca="1" si="200"/>
        <v>1</v>
      </c>
      <c r="AT452" s="159" t="str">
        <f t="shared" ca="1" si="210"/>
        <v/>
      </c>
      <c r="AU452" s="210">
        <f t="shared" ref="AU452:AU515" ca="1" si="214">IF(Y452=0,$C$17/100,IF(OR(K452&lt;$C$17,AA452=0),$C$17/100,(VLOOKUP($AS452,$B$5:$C$11,2)*$J452)/100))</f>
        <v>14</v>
      </c>
      <c r="AV452" s="209"/>
      <c r="AW452" s="204">
        <f t="shared" si="201"/>
        <v>3153.8055555555557</v>
      </c>
      <c r="AX452" s="159"/>
      <c r="AZ452" s="159"/>
      <c r="BM452" s="207"/>
      <c r="BN452" s="212"/>
      <c r="BP452" s="209"/>
      <c r="BQ452" s="211"/>
      <c r="BR452" s="211"/>
      <c r="BS452" s="211"/>
      <c r="BT452" s="211"/>
      <c r="BU452" s="211"/>
      <c r="BV452" s="211"/>
      <c r="BW452" s="211"/>
      <c r="BX452" s="211"/>
      <c r="BY452" s="211"/>
      <c r="BZ452" s="211"/>
      <c r="CA452" s="209"/>
      <c r="CB452" s="224"/>
      <c r="CC452" s="204"/>
      <c r="CD452" s="204"/>
      <c r="CE452" s="204"/>
      <c r="CF452" s="211"/>
      <c r="CG452" s="211"/>
      <c r="CI452" s="209"/>
      <c r="CJ452" s="209"/>
      <c r="EH452" s="165"/>
      <c r="EI452" s="165"/>
      <c r="EJ452" s="166"/>
      <c r="EK452" s="209"/>
      <c r="EL452" s="211"/>
      <c r="EM452" s="211"/>
      <c r="EN452" s="211"/>
      <c r="EO452" s="211"/>
      <c r="EP452" s="211"/>
      <c r="ES452" s="165"/>
      <c r="ET452" s="165"/>
      <c r="EU452" s="166"/>
      <c r="EV452" s="209"/>
      <c r="EW452" s="211"/>
      <c r="EX452" s="211"/>
      <c r="EY452" s="211"/>
      <c r="EZ452" s="211"/>
      <c r="FA452" s="211"/>
      <c r="FD452" s="165"/>
      <c r="FE452" s="165"/>
      <c r="FF452" s="166"/>
      <c r="FG452" s="209"/>
      <c r="FH452" s="211"/>
      <c r="FI452" s="211"/>
      <c r="FJ452" s="211"/>
      <c r="FK452" s="211"/>
      <c r="FL452" s="211"/>
    </row>
    <row r="453" spans="9:168">
      <c r="I453" s="221">
        <f t="shared" si="205"/>
        <v>449</v>
      </c>
      <c r="J453" s="159">
        <f>'v-t_chart'!C450</f>
        <v>20.399999999999999</v>
      </c>
      <c r="K453" s="204">
        <f t="shared" ca="1" si="213"/>
        <v>59.751599999999989</v>
      </c>
      <c r="L453" s="205" t="b">
        <f>IF('Input&amp;Output'!$C$3=10,phase_chart!C450,IF('Input&amp;Output'!$C$3=21,phase_chart!G450,IF('Input&amp;Output'!$C$3=22,phase_chart!K450,IF('Input&amp;Output'!$C$3=31,phase_chart!O450,IF('Input&amp;Output'!$C$3=32,phase_chart!S450,"")))))</f>
        <v>0</v>
      </c>
      <c r="M453" s="206" t="b">
        <f>IF('Input&amp;Output'!$C$3=10,phase_chart!D450,IF('Input&amp;Output'!$C$3=21,phase_chart!H450,IF('Input&amp;Output'!$C$3=22,phase_chart!L450,IF('Input&amp;Output'!$C$3=31,phase_chart!P450,IF('Input&amp;Output'!$C$3=32,phase_chart!T450,"")))))</f>
        <v>0</v>
      </c>
      <c r="N453" s="205" t="b">
        <f>IF('Input&amp;Output'!$C$3=10,phase_chart!E450,IF('Input&amp;Output'!$C$3=21,phase_chart!I450,IF('Input&amp;Output'!$C$3=22,phase_chart!M450,IF('Input&amp;Output'!$C$3=31,phase_chart!Q450,IF('Input&amp;Output'!$C$3=32,phase_chart!U450,"")))))</f>
        <v>1</v>
      </c>
      <c r="P453" s="159">
        <f ca="1">IF(NOT($J453=0),IF($J453&lt;IF($P452=0,0,VLOOKUP(P452,tbL!$M$37:$Q$43,IF(L453=TRUE,2,4))),IF($J453&gt;=VLOOKUP(P452,tbL!$M$37:$Q$43,IF(L453=TRUE,3,5)),$P452,IF(AND(L452=TRUE,L453=TRUE),$P452,$P452-1)),IF(AND(L453=TRUE,J453=VLOOKUP(P452,tbL!$M$37:$Q$43,IF(L453=TRUE,2,4))),P452,IF($P452+1&gt;$C$12,$C$12,$P452+1))),0)</f>
        <v>1</v>
      </c>
      <c r="Q453" s="159">
        <f t="shared" ref="Q453:Q516" ca="1" si="215">P453</f>
        <v>1</v>
      </c>
      <c r="R453" s="207">
        <f t="shared" si="202"/>
        <v>0</v>
      </c>
      <c r="S453" s="208"/>
      <c r="T453" s="159">
        <f t="shared" si="203"/>
        <v>0</v>
      </c>
      <c r="U453" s="209" t="str">
        <f ca="1">IF(AND(T453=-1,N453=TRUE),"*",IF(AND(U452="*",N453=TRUE),"*",IF(AND(AND(L453=TRUE,U452="*"),J453&lt;VLOOKUP(V452+1,tbL!$M$38:$O$43,3)),"*","")))</f>
        <v/>
      </c>
      <c r="V453" s="204">
        <f t="shared" ref="V453:V516" ca="1" si="216">IF(U453="*",IF(Q453&gt;V452,V452,Q453),Q453)</f>
        <v>1</v>
      </c>
      <c r="Y453" s="159" t="str">
        <f t="shared" ref="Y453:Y516" ca="1" si="217">IF(OR($V453=3,OR($V453=1,$V453=2)),IF(OR($V456=0,OR($V457=0,OR($V458=0,OR($V459=0,OR($V460=0,OR($V461=0,$V462=0)))))),IF(J453&lt;IF(V453=3,$D$18,IF(V453=2,$F$13,$F$8)),0,IF(Y452=0,0,IF(J453&lt;10,0,""))),""),"")</f>
        <v/>
      </c>
      <c r="Z453" s="159" t="str">
        <f t="shared" ref="Z453:Z516" si="218">IF(AND(AND(J458&gt;0,J457=0),Z452=""),1,IF(Z452=1,IF(AND(J453&gt;0,J454-J453&gt;0),"",1),""))</f>
        <v/>
      </c>
      <c r="AA453" s="159">
        <f t="shared" ca="1" si="209"/>
        <v>1</v>
      </c>
      <c r="AC453" s="161" t="str">
        <f t="shared" ref="AC453:AC516" ca="1" si="219">IF(OR(OR($AT453=-1,$R453=1),AA453=0),"",IF(AND(AA452=AA454,AA453&lt;&gt;AA452),"*",""))</f>
        <v/>
      </c>
      <c r="AD453" s="161">
        <f t="shared" ref="AD453:AD516" ca="1" si="220">IF(AC453="*",AA452,AA453)</f>
        <v>1</v>
      </c>
      <c r="AE453" s="161" t="str">
        <f t="shared" ca="1" si="212"/>
        <v/>
      </c>
      <c r="AF453" s="161">
        <f t="shared" ref="AF453:AF516" ca="1" si="221">IF(AE453="*",AD452,IF(AE452="*",AD451,AD453))</f>
        <v>1</v>
      </c>
      <c r="AG453" s="161" t="str">
        <f t="shared" ref="AG453:AG516" ca="1" si="222">IF(OR(OR(OR($AT453=-1,$R453=1),AF453=0),AG450="*"),"",IF(AND(AND(AND(AF452=AF456,AF453&lt;&gt;AF452),AF453=AF454),AF453=AF455),"*",""))</f>
        <v/>
      </c>
      <c r="AH453" s="161">
        <f t="shared" ref="AH453:AH516" ca="1" si="223">IF(AG453="*",AF452,IF(AG452="*",AF451,IF(AG451="*",AF450,AF453)))</f>
        <v>1</v>
      </c>
      <c r="AI453" s="161" t="str">
        <f t="shared" ref="AI453:AI516" ca="1" si="224">IF(OR(OR(OR($AT453=-1,$R453=1),AH453=0),AI449="*"),"",IF(AND(AND(AND(AND(AH452=AH457,AH453&lt;&gt;AH452),AH453=AH454),AH453=AH455),AH453=AH456),"*",""))</f>
        <v/>
      </c>
      <c r="AJ453" s="161">
        <f t="shared" ref="AJ453:AJ516" ca="1" si="225">IF(AI453="*",AH452,IF(AI452="*",AH451,IF(AI451="*",AH450,IF(AI450="*",AH449,AH453))))</f>
        <v>1</v>
      </c>
      <c r="AL453" s="161" t="str">
        <f t="shared" ref="AL453:AL516" ca="1" si="226">IF(OR(OR(OR($AT453=-1,$R453=1),AJ453=0),AL449="*"),"",IF(AND(AND(AND(AND(AJ452=AJ457,AJ453&lt;&gt;AJ452),AJ453=AJ454),AJ453=AJ455),AJ453=AJ456),"*",""))</f>
        <v/>
      </c>
      <c r="AM453" s="161">
        <f t="shared" ca="1" si="207"/>
        <v>1</v>
      </c>
      <c r="AN453" s="161" t="str">
        <f t="shared" ref="AN453:AN516" ca="1" si="227">IF(OR(OR(OR($AT453=-1,$R453=1),AM453=0),AN450="*"),"",IF(AND(AND(AND(AM452=AM456,AM453&lt;&gt;AM452),AM453=AM454),AM453=AM455),"*",""))</f>
        <v/>
      </c>
      <c r="AO453" s="161">
        <f t="shared" ca="1" si="206"/>
        <v>1</v>
      </c>
      <c r="AP453" s="161" t="str">
        <f t="shared" ref="AP453:AP516" ca="1" si="228">IF(OR(OR($AT453=-1,$R453=1),AO453=0),"",IF(AND(AND(AO452=AO455,AO453&lt;&gt;AO452),AO453=AO454),"*",""))</f>
        <v/>
      </c>
      <c r="AQ453" s="161">
        <f t="shared" ca="1" si="204"/>
        <v>1</v>
      </c>
      <c r="AR453" s="161" t="str">
        <f t="shared" ref="AR453:AR516" ca="1" si="229">IF(OR(OR($AT453=-1,$R453=1),AQ453=0),"",IF(AND(AQ452=AQ454,AQ453&lt;&gt;AQ452),"*",""))</f>
        <v/>
      </c>
      <c r="AS453" s="161">
        <f t="shared" ref="AS453:AS516" ca="1" si="230">IF(AR453="*",AQ452,AQ453)</f>
        <v>1</v>
      </c>
      <c r="AT453" s="159" t="str">
        <f t="shared" ca="1" si="210"/>
        <v/>
      </c>
      <c r="AU453" s="210">
        <f t="shared" ca="1" si="214"/>
        <v>14</v>
      </c>
      <c r="AV453" s="209"/>
      <c r="AW453" s="204">
        <f t="shared" ref="AW453:AW516" si="231">AW452+J453/3.6</f>
        <v>3159.4722222222222</v>
      </c>
      <c r="AX453" s="159"/>
      <c r="AZ453" s="159"/>
      <c r="BM453" s="207"/>
      <c r="BN453" s="212"/>
      <c r="BP453" s="209"/>
      <c r="BQ453" s="211"/>
      <c r="BR453" s="211"/>
      <c r="BS453" s="211"/>
      <c r="BT453" s="211"/>
      <c r="BU453" s="211"/>
      <c r="BV453" s="211"/>
      <c r="BW453" s="211"/>
      <c r="BX453" s="211"/>
      <c r="BY453" s="211"/>
      <c r="BZ453" s="211"/>
      <c r="CA453" s="209"/>
      <c r="CB453" s="224"/>
      <c r="CC453" s="204"/>
      <c r="CD453" s="204"/>
      <c r="CE453" s="204"/>
      <c r="CF453" s="211"/>
      <c r="CG453" s="211"/>
      <c r="CI453" s="209"/>
      <c r="CJ453" s="209"/>
      <c r="EH453" s="165"/>
      <c r="EI453" s="165"/>
      <c r="EJ453" s="166"/>
      <c r="EK453" s="209"/>
      <c r="EL453" s="211"/>
      <c r="EM453" s="211"/>
      <c r="EN453" s="211"/>
      <c r="EO453" s="211"/>
      <c r="EP453" s="211"/>
      <c r="ES453" s="165"/>
      <c r="ET453" s="165"/>
      <c r="EU453" s="166"/>
      <c r="EV453" s="209"/>
      <c r="EW453" s="211"/>
      <c r="EX453" s="211"/>
      <c r="EY453" s="211"/>
      <c r="EZ453" s="211"/>
      <c r="FA453" s="211"/>
      <c r="FD453" s="165"/>
      <c r="FE453" s="165"/>
      <c r="FF453" s="166"/>
      <c r="FG453" s="209"/>
      <c r="FH453" s="211"/>
      <c r="FI453" s="211"/>
      <c r="FJ453" s="211"/>
      <c r="FK453" s="211"/>
      <c r="FL453" s="211"/>
    </row>
    <row r="454" spans="9:168">
      <c r="I454" s="221">
        <f t="shared" si="205"/>
        <v>450</v>
      </c>
      <c r="J454" s="159">
        <f>'v-t_chart'!C451</f>
        <v>19.399999999999999</v>
      </c>
      <c r="K454" s="204">
        <f t="shared" ca="1" si="213"/>
        <v>56.822599999999994</v>
      </c>
      <c r="L454" s="205" t="b">
        <f>IF('Input&amp;Output'!$C$3=10,phase_chart!C451,IF('Input&amp;Output'!$C$3=21,phase_chart!G451,IF('Input&amp;Output'!$C$3=22,phase_chart!K451,IF('Input&amp;Output'!$C$3=31,phase_chart!O451,IF('Input&amp;Output'!$C$3=32,phase_chart!S451,"")))))</f>
        <v>0</v>
      </c>
      <c r="M454" s="206" t="b">
        <f>IF('Input&amp;Output'!$C$3=10,phase_chart!D451,IF('Input&amp;Output'!$C$3=21,phase_chart!H451,IF('Input&amp;Output'!$C$3=22,phase_chart!L451,IF('Input&amp;Output'!$C$3=31,phase_chart!P451,IF('Input&amp;Output'!$C$3=32,phase_chart!T451,"")))))</f>
        <v>0</v>
      </c>
      <c r="N454" s="205" t="b">
        <f>IF('Input&amp;Output'!$C$3=10,phase_chart!E451,IF('Input&amp;Output'!$C$3=21,phase_chart!I451,IF('Input&amp;Output'!$C$3=22,phase_chart!M451,IF('Input&amp;Output'!$C$3=31,phase_chart!Q451,IF('Input&amp;Output'!$C$3=32,phase_chart!U451,"")))))</f>
        <v>1</v>
      </c>
      <c r="P454" s="159">
        <f ca="1">IF(NOT($J454=0),IF($J454&lt;IF($P453=0,0,VLOOKUP(P453,tbL!$M$37:$Q$43,IF(L454=TRUE,2,4))),IF($J454&gt;=VLOOKUP(P453,tbL!$M$37:$Q$43,IF(L454=TRUE,3,5)),$P453,IF(AND(L453=TRUE,L454=TRUE),$P453,$P453-1)),IF(AND(L454=TRUE,J454=VLOOKUP(P453,tbL!$M$37:$Q$43,IF(L454=TRUE,2,4))),P453,IF($P453+1&gt;$C$12,$C$12,$P453+1))),0)</f>
        <v>1</v>
      </c>
      <c r="Q454" s="159">
        <f t="shared" ca="1" si="215"/>
        <v>1</v>
      </c>
      <c r="R454" s="207">
        <f t="shared" ref="R454:R517" si="232">IF(L454=TRUE,IF(OR(K453=0,R453=1),1,0),0)</f>
        <v>0</v>
      </c>
      <c r="S454" s="208"/>
      <c r="T454" s="159">
        <f t="shared" ref="T454:T517" si="233">IF(AND(L453=TRUE,M454=TRUE),1,IF(AND(L453=TRUE,N454=TRUE),-1,0))</f>
        <v>0</v>
      </c>
      <c r="U454" s="209" t="str">
        <f ca="1">IF(AND(T454=-1,N454=TRUE),"*",IF(AND(U453="*",N454=TRUE),"*",IF(AND(AND(L454=TRUE,U453="*"),J454&lt;VLOOKUP(V453+1,tbL!$M$38:$O$43,3)),"*","")))</f>
        <v/>
      </c>
      <c r="V454" s="204">
        <f t="shared" ca="1" si="216"/>
        <v>1</v>
      </c>
      <c r="Y454" s="159" t="str">
        <f t="shared" ca="1" si="217"/>
        <v/>
      </c>
      <c r="Z454" s="159" t="str">
        <f t="shared" si="218"/>
        <v/>
      </c>
      <c r="AA454" s="159">
        <f t="shared" ca="1" si="209"/>
        <v>1</v>
      </c>
      <c r="AC454" s="161" t="str">
        <f t="shared" ca="1" si="219"/>
        <v/>
      </c>
      <c r="AD454" s="161">
        <f t="shared" ca="1" si="220"/>
        <v>1</v>
      </c>
      <c r="AE454" s="161" t="str">
        <f t="shared" ca="1" si="212"/>
        <v/>
      </c>
      <c r="AF454" s="161">
        <f t="shared" ca="1" si="221"/>
        <v>1</v>
      </c>
      <c r="AG454" s="161" t="str">
        <f t="shared" ca="1" si="222"/>
        <v/>
      </c>
      <c r="AH454" s="161">
        <f t="shared" ca="1" si="223"/>
        <v>1</v>
      </c>
      <c r="AI454" s="161" t="str">
        <f t="shared" ca="1" si="224"/>
        <v/>
      </c>
      <c r="AJ454" s="161">
        <f t="shared" ca="1" si="225"/>
        <v>1</v>
      </c>
      <c r="AL454" s="161" t="str">
        <f t="shared" ca="1" si="226"/>
        <v/>
      </c>
      <c r="AM454" s="161">
        <f t="shared" ca="1" si="207"/>
        <v>1</v>
      </c>
      <c r="AN454" s="161" t="str">
        <f t="shared" ca="1" si="227"/>
        <v/>
      </c>
      <c r="AO454" s="161">
        <f t="shared" ca="1" si="206"/>
        <v>1</v>
      </c>
      <c r="AP454" s="161" t="str">
        <f t="shared" ca="1" si="228"/>
        <v/>
      </c>
      <c r="AQ454" s="161">
        <f t="shared" ref="AQ454:AQ517" ca="1" si="234">IF(AP454="*",AO453,IF(AP453="*",AO452,AO454))</f>
        <v>1</v>
      </c>
      <c r="AR454" s="161" t="str">
        <f t="shared" ca="1" si="229"/>
        <v/>
      </c>
      <c r="AS454" s="161">
        <f t="shared" ca="1" si="230"/>
        <v>1</v>
      </c>
      <c r="AT454" s="159" t="str">
        <f t="shared" ca="1" si="210"/>
        <v/>
      </c>
      <c r="AU454" s="210">
        <f t="shared" ca="1" si="214"/>
        <v>14</v>
      </c>
      <c r="AV454" s="209"/>
      <c r="AW454" s="204">
        <f t="shared" si="231"/>
        <v>3164.8611111111109</v>
      </c>
      <c r="AX454" s="159"/>
      <c r="AZ454" s="159"/>
      <c r="BM454" s="207"/>
      <c r="BN454" s="212"/>
      <c r="BP454" s="209"/>
      <c r="BQ454" s="211"/>
      <c r="BR454" s="211"/>
      <c r="BS454" s="211"/>
      <c r="BT454" s="211"/>
      <c r="BU454" s="211"/>
      <c r="BV454" s="211"/>
      <c r="BW454" s="211"/>
      <c r="BX454" s="211"/>
      <c r="BY454" s="211"/>
      <c r="BZ454" s="211"/>
      <c r="CA454" s="209"/>
      <c r="CB454" s="224"/>
      <c r="CC454" s="204"/>
      <c r="CD454" s="204"/>
      <c r="CE454" s="204"/>
      <c r="CF454" s="211"/>
      <c r="CG454" s="211"/>
      <c r="CI454" s="209"/>
      <c r="CJ454" s="209"/>
      <c r="EH454" s="165"/>
      <c r="EI454" s="165"/>
      <c r="EJ454" s="166"/>
      <c r="EK454" s="209"/>
      <c r="EL454" s="211"/>
      <c r="EM454" s="211"/>
      <c r="EN454" s="211"/>
      <c r="EO454" s="211"/>
      <c r="EP454" s="211"/>
      <c r="ES454" s="165"/>
      <c r="ET454" s="165"/>
      <c r="EU454" s="166"/>
      <c r="EV454" s="209"/>
      <c r="EW454" s="211"/>
      <c r="EX454" s="211"/>
      <c r="EY454" s="211"/>
      <c r="EZ454" s="211"/>
      <c r="FA454" s="211"/>
      <c r="FD454" s="165"/>
      <c r="FE454" s="165"/>
      <c r="FF454" s="166"/>
      <c r="FG454" s="209"/>
      <c r="FH454" s="211"/>
      <c r="FI454" s="211"/>
      <c r="FJ454" s="211"/>
      <c r="FK454" s="211"/>
      <c r="FL454" s="211"/>
    </row>
    <row r="455" spans="9:168">
      <c r="I455" s="221">
        <f t="shared" ref="I455:I518" si="235">I454+1</f>
        <v>451</v>
      </c>
      <c r="J455" s="159">
        <f>'v-t_chart'!C452</f>
        <v>18.8</v>
      </c>
      <c r="K455" s="204">
        <f t="shared" ca="1" si="213"/>
        <v>55.065199999999997</v>
      </c>
      <c r="L455" s="205" t="b">
        <f>IF('Input&amp;Output'!$C$3=10,phase_chart!C452,IF('Input&amp;Output'!$C$3=21,phase_chart!G452,IF('Input&amp;Output'!$C$3=22,phase_chart!K452,IF('Input&amp;Output'!$C$3=31,phase_chart!O452,IF('Input&amp;Output'!$C$3=32,phase_chart!S452,"")))))</f>
        <v>0</v>
      </c>
      <c r="M455" s="206" t="b">
        <f>IF('Input&amp;Output'!$C$3=10,phase_chart!D452,IF('Input&amp;Output'!$C$3=21,phase_chart!H452,IF('Input&amp;Output'!$C$3=22,phase_chart!L452,IF('Input&amp;Output'!$C$3=31,phase_chart!P452,IF('Input&amp;Output'!$C$3=32,phase_chart!T452,"")))))</f>
        <v>0</v>
      </c>
      <c r="N455" s="205" t="b">
        <f>IF('Input&amp;Output'!$C$3=10,phase_chart!E452,IF('Input&amp;Output'!$C$3=21,phase_chart!I452,IF('Input&amp;Output'!$C$3=22,phase_chart!M452,IF('Input&amp;Output'!$C$3=31,phase_chart!Q452,IF('Input&amp;Output'!$C$3=32,phase_chart!U452,"")))))</f>
        <v>1</v>
      </c>
      <c r="P455" s="159">
        <f ca="1">IF(NOT($J455=0),IF($J455&lt;IF($P454=0,0,VLOOKUP(P454,tbL!$M$37:$Q$43,IF(L455=TRUE,2,4))),IF($J455&gt;=VLOOKUP(P454,tbL!$M$37:$Q$43,IF(L455=TRUE,3,5)),$P454,IF(AND(L454=TRUE,L455=TRUE),$P454,$P454-1)),IF(AND(L455=TRUE,J455=VLOOKUP(P454,tbL!$M$37:$Q$43,IF(L455=TRUE,2,4))),P454,IF($P454+1&gt;$C$12,$C$12,$P454+1))),0)</f>
        <v>1</v>
      </c>
      <c r="Q455" s="159">
        <f t="shared" ca="1" si="215"/>
        <v>1</v>
      </c>
      <c r="R455" s="207">
        <f t="shared" si="232"/>
        <v>0</v>
      </c>
      <c r="S455" s="208"/>
      <c r="T455" s="159">
        <f t="shared" si="233"/>
        <v>0</v>
      </c>
      <c r="U455" s="209" t="str">
        <f ca="1">IF(AND(T455=-1,N455=TRUE),"*",IF(AND(U454="*",N455=TRUE),"*",IF(AND(AND(L455=TRUE,U454="*"),J455&lt;VLOOKUP(V454+1,tbL!$M$38:$O$43,3)),"*","")))</f>
        <v/>
      </c>
      <c r="V455" s="204">
        <f t="shared" ca="1" si="216"/>
        <v>1</v>
      </c>
      <c r="Y455" s="159" t="str">
        <f t="shared" ca="1" si="217"/>
        <v/>
      </c>
      <c r="Z455" s="159" t="str">
        <f t="shared" si="218"/>
        <v/>
      </c>
      <c r="AA455" s="159">
        <f t="shared" ca="1" si="209"/>
        <v>1</v>
      </c>
      <c r="AC455" s="161" t="str">
        <f t="shared" ca="1" si="219"/>
        <v/>
      </c>
      <c r="AD455" s="161">
        <f t="shared" ca="1" si="220"/>
        <v>1</v>
      </c>
      <c r="AE455" s="161" t="str">
        <f t="shared" ca="1" si="212"/>
        <v/>
      </c>
      <c r="AF455" s="161">
        <f t="shared" ca="1" si="221"/>
        <v>1</v>
      </c>
      <c r="AG455" s="161" t="str">
        <f t="shared" ca="1" si="222"/>
        <v/>
      </c>
      <c r="AH455" s="161">
        <f t="shared" ca="1" si="223"/>
        <v>1</v>
      </c>
      <c r="AI455" s="161" t="str">
        <f t="shared" ca="1" si="224"/>
        <v/>
      </c>
      <c r="AJ455" s="161">
        <f t="shared" ca="1" si="225"/>
        <v>1</v>
      </c>
      <c r="AL455" s="161" t="str">
        <f t="shared" ca="1" si="226"/>
        <v/>
      </c>
      <c r="AM455" s="161">
        <f t="shared" ca="1" si="207"/>
        <v>1</v>
      </c>
      <c r="AN455" s="161" t="str">
        <f t="shared" ca="1" si="227"/>
        <v/>
      </c>
      <c r="AO455" s="161">
        <f t="shared" ref="AO455:AO518" ca="1" si="236">IF(AN455="*",AM454,IF(AN454="*",AM453,IF(AN453="*",AM452,AM455)))</f>
        <v>1</v>
      </c>
      <c r="AP455" s="161" t="str">
        <f t="shared" ca="1" si="228"/>
        <v/>
      </c>
      <c r="AQ455" s="161">
        <f t="shared" ca="1" si="234"/>
        <v>1</v>
      </c>
      <c r="AR455" s="161" t="str">
        <f t="shared" ca="1" si="229"/>
        <v/>
      </c>
      <c r="AS455" s="161">
        <f t="shared" ca="1" si="230"/>
        <v>1</v>
      </c>
      <c r="AT455" s="159" t="str">
        <f t="shared" ca="1" si="210"/>
        <v/>
      </c>
      <c r="AU455" s="210">
        <f t="shared" ca="1" si="214"/>
        <v>14</v>
      </c>
      <c r="AV455" s="209"/>
      <c r="AW455" s="204">
        <f t="shared" si="231"/>
        <v>3170.083333333333</v>
      </c>
      <c r="AX455" s="159"/>
      <c r="AZ455" s="159"/>
      <c r="BM455" s="207"/>
      <c r="BN455" s="212"/>
      <c r="BP455" s="209"/>
      <c r="BQ455" s="211"/>
      <c r="BR455" s="211"/>
      <c r="BS455" s="211"/>
      <c r="BT455" s="211"/>
      <c r="BU455" s="211"/>
      <c r="BV455" s="211"/>
      <c r="BW455" s="211"/>
      <c r="BX455" s="211"/>
      <c r="BY455" s="211"/>
      <c r="BZ455" s="211"/>
      <c r="CA455" s="209"/>
      <c r="CB455" s="224"/>
      <c r="CC455" s="204"/>
      <c r="CD455" s="204"/>
      <c r="CE455" s="204"/>
      <c r="CF455" s="211"/>
      <c r="CG455" s="211"/>
      <c r="CI455" s="209"/>
      <c r="CJ455" s="209"/>
      <c r="EH455" s="165"/>
      <c r="EI455" s="165"/>
      <c r="EJ455" s="166"/>
      <c r="EK455" s="209"/>
      <c r="EL455" s="211"/>
      <c r="EM455" s="211"/>
      <c r="EN455" s="211"/>
      <c r="EO455" s="211"/>
      <c r="EP455" s="211"/>
      <c r="ES455" s="165"/>
      <c r="ET455" s="165"/>
      <c r="EU455" s="166"/>
      <c r="EV455" s="209"/>
      <c r="EW455" s="211"/>
      <c r="EX455" s="211"/>
      <c r="EY455" s="211"/>
      <c r="EZ455" s="211"/>
      <c r="FA455" s="211"/>
      <c r="FD455" s="165"/>
      <c r="FE455" s="165"/>
      <c r="FF455" s="166"/>
      <c r="FG455" s="209"/>
      <c r="FH455" s="211"/>
      <c r="FI455" s="211"/>
      <c r="FJ455" s="211"/>
      <c r="FK455" s="211"/>
      <c r="FL455" s="211"/>
    </row>
    <row r="456" spans="9:168">
      <c r="I456" s="221">
        <f t="shared" si="235"/>
        <v>452</v>
      </c>
      <c r="J456" s="159">
        <f>'v-t_chart'!C453</f>
        <v>18.399999999999999</v>
      </c>
      <c r="K456" s="204">
        <f t="shared" ca="1" si="213"/>
        <v>53.893599999999992</v>
      </c>
      <c r="L456" s="205" t="b">
        <f>IF('Input&amp;Output'!$C$3=10,phase_chart!C453,IF('Input&amp;Output'!$C$3=21,phase_chart!G453,IF('Input&amp;Output'!$C$3=22,phase_chart!K453,IF('Input&amp;Output'!$C$3=31,phase_chart!O453,IF('Input&amp;Output'!$C$3=32,phase_chart!S453,"")))))</f>
        <v>0</v>
      </c>
      <c r="M456" s="206" t="b">
        <f>IF('Input&amp;Output'!$C$3=10,phase_chart!D453,IF('Input&amp;Output'!$C$3=21,phase_chart!H453,IF('Input&amp;Output'!$C$3=22,phase_chart!L453,IF('Input&amp;Output'!$C$3=31,phase_chart!P453,IF('Input&amp;Output'!$C$3=32,phase_chart!T453,"")))))</f>
        <v>0</v>
      </c>
      <c r="N456" s="205" t="b">
        <f>IF('Input&amp;Output'!$C$3=10,phase_chart!E453,IF('Input&amp;Output'!$C$3=21,phase_chart!I453,IF('Input&amp;Output'!$C$3=22,phase_chart!M453,IF('Input&amp;Output'!$C$3=31,phase_chart!Q453,IF('Input&amp;Output'!$C$3=32,phase_chart!U453,"")))))</f>
        <v>1</v>
      </c>
      <c r="P456" s="159">
        <f ca="1">IF(NOT($J456=0),IF($J456&lt;IF($P455=0,0,VLOOKUP(P455,tbL!$M$37:$Q$43,IF(L456=TRUE,2,4))),IF($J456&gt;=VLOOKUP(P455,tbL!$M$37:$Q$43,IF(L456=TRUE,3,5)),$P455,IF(AND(L455=TRUE,L456=TRUE),$P455,$P455-1)),IF(AND(L456=TRUE,J456=VLOOKUP(P455,tbL!$M$37:$Q$43,IF(L456=TRUE,2,4))),P455,IF($P455+1&gt;$C$12,$C$12,$P455+1))),0)</f>
        <v>1</v>
      </c>
      <c r="Q456" s="159">
        <f t="shared" ca="1" si="215"/>
        <v>1</v>
      </c>
      <c r="R456" s="207">
        <f t="shared" si="232"/>
        <v>0</v>
      </c>
      <c r="S456" s="208"/>
      <c r="T456" s="159">
        <f t="shared" si="233"/>
        <v>0</v>
      </c>
      <c r="U456" s="209" t="str">
        <f ca="1">IF(AND(T456=-1,N456=TRUE),"*",IF(AND(U455="*",N456=TRUE),"*",IF(AND(AND(L456=TRUE,U455="*"),J456&lt;VLOOKUP(V455+1,tbL!$M$38:$O$43,3)),"*","")))</f>
        <v/>
      </c>
      <c r="V456" s="204">
        <f t="shared" ca="1" si="216"/>
        <v>1</v>
      </c>
      <c r="Y456" s="159" t="str">
        <f t="shared" ca="1" si="217"/>
        <v/>
      </c>
      <c r="Z456" s="159" t="str">
        <f t="shared" si="218"/>
        <v/>
      </c>
      <c r="AA456" s="159">
        <f t="shared" ca="1" si="209"/>
        <v>1</v>
      </c>
      <c r="AC456" s="161" t="str">
        <f t="shared" ca="1" si="219"/>
        <v/>
      </c>
      <c r="AD456" s="161">
        <f t="shared" ca="1" si="220"/>
        <v>1</v>
      </c>
      <c r="AE456" s="161" t="str">
        <f t="shared" ca="1" si="212"/>
        <v/>
      </c>
      <c r="AF456" s="161">
        <f t="shared" ca="1" si="221"/>
        <v>1</v>
      </c>
      <c r="AG456" s="161" t="str">
        <f t="shared" ca="1" si="222"/>
        <v/>
      </c>
      <c r="AH456" s="161">
        <f t="shared" ca="1" si="223"/>
        <v>1</v>
      </c>
      <c r="AI456" s="161" t="str">
        <f t="shared" ca="1" si="224"/>
        <v/>
      </c>
      <c r="AJ456" s="161">
        <f t="shared" ca="1" si="225"/>
        <v>1</v>
      </c>
      <c r="AL456" s="161" t="str">
        <f t="shared" ca="1" si="226"/>
        <v/>
      </c>
      <c r="AM456" s="161">
        <f t="shared" ref="AM456:AM519" ca="1" si="237">IF(AL456="*",AJ455,IF(AL455="*",AJ454,IF(AL454="*",AJ453,IF(AL453="*",AJ452,AJ456))))</f>
        <v>1</v>
      </c>
      <c r="AN456" s="161" t="str">
        <f t="shared" ca="1" si="227"/>
        <v/>
      </c>
      <c r="AO456" s="161">
        <f t="shared" ca="1" si="236"/>
        <v>1</v>
      </c>
      <c r="AP456" s="161" t="str">
        <f t="shared" ca="1" si="228"/>
        <v/>
      </c>
      <c r="AQ456" s="161">
        <f t="shared" ca="1" si="234"/>
        <v>1</v>
      </c>
      <c r="AR456" s="161" t="str">
        <f t="shared" ca="1" si="229"/>
        <v/>
      </c>
      <c r="AS456" s="161">
        <f t="shared" ca="1" si="230"/>
        <v>1</v>
      </c>
      <c r="AT456" s="159" t="str">
        <f t="shared" ca="1" si="210"/>
        <v/>
      </c>
      <c r="AU456" s="210">
        <f t="shared" ca="1" si="214"/>
        <v>14</v>
      </c>
      <c r="AV456" s="209"/>
      <c r="AW456" s="204">
        <f t="shared" si="231"/>
        <v>3175.1944444444443</v>
      </c>
      <c r="AX456" s="159"/>
      <c r="AZ456" s="159"/>
      <c r="BM456" s="207"/>
      <c r="BN456" s="212"/>
      <c r="BP456" s="209"/>
      <c r="BQ456" s="211"/>
      <c r="BR456" s="211"/>
      <c r="BS456" s="211"/>
      <c r="BT456" s="211"/>
      <c r="BU456" s="211"/>
      <c r="BV456" s="211"/>
      <c r="BW456" s="211"/>
      <c r="BX456" s="211"/>
      <c r="BY456" s="211"/>
      <c r="BZ456" s="211"/>
      <c r="CA456" s="209"/>
      <c r="CB456" s="224"/>
      <c r="CC456" s="204"/>
      <c r="CD456" s="204"/>
      <c r="CE456" s="204"/>
      <c r="CF456" s="211"/>
      <c r="CG456" s="211"/>
      <c r="CI456" s="209"/>
      <c r="CJ456" s="209"/>
      <c r="EH456" s="165"/>
      <c r="EI456" s="165"/>
      <c r="EJ456" s="166"/>
      <c r="EK456" s="209"/>
      <c r="EL456" s="211"/>
      <c r="EM456" s="211"/>
      <c r="EN456" s="211"/>
      <c r="EO456" s="211"/>
      <c r="EP456" s="211"/>
      <c r="ES456" s="165"/>
      <c r="ET456" s="165"/>
      <c r="EU456" s="166"/>
      <c r="EV456" s="209"/>
      <c r="EW456" s="211"/>
      <c r="EX456" s="211"/>
      <c r="EY456" s="211"/>
      <c r="EZ456" s="211"/>
      <c r="FA456" s="211"/>
      <c r="FD456" s="165"/>
      <c r="FE456" s="165"/>
      <c r="FF456" s="166"/>
      <c r="FG456" s="209"/>
      <c r="FH456" s="211"/>
      <c r="FI456" s="211"/>
      <c r="FJ456" s="211"/>
      <c r="FK456" s="211"/>
      <c r="FL456" s="211"/>
    </row>
    <row r="457" spans="9:168">
      <c r="I457" s="221">
        <f t="shared" si="235"/>
        <v>453</v>
      </c>
      <c r="J457" s="159">
        <f>'v-t_chart'!C454</f>
        <v>18</v>
      </c>
      <c r="K457" s="204">
        <f t="shared" ca="1" si="213"/>
        <v>52.721999999999994</v>
      </c>
      <c r="L457" s="205" t="b">
        <f>IF('Input&amp;Output'!$C$3=10,phase_chart!C454,IF('Input&amp;Output'!$C$3=21,phase_chart!G454,IF('Input&amp;Output'!$C$3=22,phase_chart!K454,IF('Input&amp;Output'!$C$3=31,phase_chart!O454,IF('Input&amp;Output'!$C$3=32,phase_chart!S454,"")))))</f>
        <v>0</v>
      </c>
      <c r="M457" s="206" t="b">
        <f>IF('Input&amp;Output'!$C$3=10,phase_chart!D454,IF('Input&amp;Output'!$C$3=21,phase_chart!H454,IF('Input&amp;Output'!$C$3=22,phase_chart!L454,IF('Input&amp;Output'!$C$3=31,phase_chart!P454,IF('Input&amp;Output'!$C$3=32,phase_chart!T454,"")))))</f>
        <v>0</v>
      </c>
      <c r="N457" s="205" t="b">
        <f>IF('Input&amp;Output'!$C$3=10,phase_chart!E454,IF('Input&amp;Output'!$C$3=21,phase_chart!I454,IF('Input&amp;Output'!$C$3=22,phase_chart!M454,IF('Input&amp;Output'!$C$3=31,phase_chart!Q454,IF('Input&amp;Output'!$C$3=32,phase_chart!U454,"")))))</f>
        <v>1</v>
      </c>
      <c r="P457" s="159">
        <f ca="1">IF(NOT($J457=0),IF($J457&lt;IF($P456=0,0,VLOOKUP(P456,tbL!$M$37:$Q$43,IF(L457=TRUE,2,4))),IF($J457&gt;=VLOOKUP(P456,tbL!$M$37:$Q$43,IF(L457=TRUE,3,5)),$P456,IF(AND(L456=TRUE,L457=TRUE),$P456,$P456-1)),IF(AND(L457=TRUE,J457=VLOOKUP(P456,tbL!$M$37:$Q$43,IF(L457=TRUE,2,4))),P456,IF($P456+1&gt;$C$12,$C$12,$P456+1))),0)</f>
        <v>1</v>
      </c>
      <c r="Q457" s="159">
        <f t="shared" ca="1" si="215"/>
        <v>1</v>
      </c>
      <c r="R457" s="207">
        <f t="shared" si="232"/>
        <v>0</v>
      </c>
      <c r="S457" s="208"/>
      <c r="T457" s="159">
        <f t="shared" si="233"/>
        <v>0</v>
      </c>
      <c r="U457" s="209" t="str">
        <f ca="1">IF(AND(T457=-1,N457=TRUE),"*",IF(AND(U456="*",N457=TRUE),"*",IF(AND(AND(L457=TRUE,U456="*"),J457&lt;VLOOKUP(V456+1,tbL!$M$38:$O$43,3)),"*","")))</f>
        <v/>
      </c>
      <c r="V457" s="204">
        <f t="shared" ca="1" si="216"/>
        <v>1</v>
      </c>
      <c r="Y457" s="159" t="str">
        <f t="shared" ca="1" si="217"/>
        <v/>
      </c>
      <c r="Z457" s="159" t="str">
        <f t="shared" si="218"/>
        <v/>
      </c>
      <c r="AA457" s="159">
        <f t="shared" ca="1" si="209"/>
        <v>1</v>
      </c>
      <c r="AC457" s="161" t="str">
        <f t="shared" ca="1" si="219"/>
        <v/>
      </c>
      <c r="AD457" s="161">
        <f t="shared" ca="1" si="220"/>
        <v>1</v>
      </c>
      <c r="AE457" s="161" t="str">
        <f t="shared" ca="1" si="212"/>
        <v/>
      </c>
      <c r="AF457" s="161">
        <f t="shared" ca="1" si="221"/>
        <v>1</v>
      </c>
      <c r="AG457" s="161" t="str">
        <f t="shared" ca="1" si="222"/>
        <v/>
      </c>
      <c r="AH457" s="161">
        <f t="shared" ca="1" si="223"/>
        <v>1</v>
      </c>
      <c r="AI457" s="161" t="str">
        <f t="shared" ca="1" si="224"/>
        <v/>
      </c>
      <c r="AJ457" s="161">
        <f t="shared" ca="1" si="225"/>
        <v>1</v>
      </c>
      <c r="AL457" s="161" t="str">
        <f t="shared" ca="1" si="226"/>
        <v/>
      </c>
      <c r="AM457" s="161">
        <f t="shared" ca="1" si="237"/>
        <v>1</v>
      </c>
      <c r="AN457" s="161" t="str">
        <f t="shared" ca="1" si="227"/>
        <v/>
      </c>
      <c r="AO457" s="161">
        <f t="shared" ca="1" si="236"/>
        <v>1</v>
      </c>
      <c r="AP457" s="161" t="str">
        <f t="shared" ca="1" si="228"/>
        <v/>
      </c>
      <c r="AQ457" s="161">
        <f t="shared" ca="1" si="234"/>
        <v>1</v>
      </c>
      <c r="AR457" s="161" t="str">
        <f t="shared" ca="1" si="229"/>
        <v/>
      </c>
      <c r="AS457" s="161">
        <f t="shared" ca="1" si="230"/>
        <v>1</v>
      </c>
      <c r="AT457" s="159" t="str">
        <f t="shared" ca="1" si="210"/>
        <v/>
      </c>
      <c r="AU457" s="210">
        <f t="shared" ca="1" si="214"/>
        <v>14</v>
      </c>
      <c r="AV457" s="209"/>
      <c r="AW457" s="204">
        <f t="shared" si="231"/>
        <v>3180.1944444444443</v>
      </c>
      <c r="AX457" s="159"/>
      <c r="AZ457" s="159"/>
      <c r="BM457" s="207"/>
      <c r="BN457" s="212"/>
      <c r="BP457" s="209"/>
      <c r="BQ457" s="211"/>
      <c r="BR457" s="211"/>
      <c r="BS457" s="211"/>
      <c r="BT457" s="211"/>
      <c r="BU457" s="211"/>
      <c r="BV457" s="211"/>
      <c r="BW457" s="211"/>
      <c r="BX457" s="211"/>
      <c r="BY457" s="211"/>
      <c r="BZ457" s="211"/>
      <c r="CA457" s="209"/>
      <c r="CB457" s="224"/>
      <c r="CC457" s="204"/>
      <c r="CD457" s="204"/>
      <c r="CE457" s="204"/>
      <c r="CF457" s="211"/>
      <c r="CG457" s="211"/>
      <c r="CI457" s="209"/>
      <c r="CJ457" s="209"/>
      <c r="EH457" s="165"/>
      <c r="EI457" s="165"/>
      <c r="EJ457" s="166"/>
      <c r="EK457" s="209"/>
      <c r="EL457" s="211"/>
      <c r="EM457" s="211"/>
      <c r="EN457" s="211"/>
      <c r="EO457" s="211"/>
      <c r="EP457" s="211"/>
      <c r="ES457" s="165"/>
      <c r="ET457" s="165"/>
      <c r="EU457" s="166"/>
      <c r="EV457" s="209"/>
      <c r="EW457" s="211"/>
      <c r="EX457" s="211"/>
      <c r="EY457" s="211"/>
      <c r="EZ457" s="211"/>
      <c r="FA457" s="211"/>
      <c r="FD457" s="165"/>
      <c r="FE457" s="165"/>
      <c r="FF457" s="166"/>
      <c r="FG457" s="209"/>
      <c r="FH457" s="211"/>
      <c r="FI457" s="211"/>
      <c r="FJ457" s="211"/>
      <c r="FK457" s="211"/>
      <c r="FL457" s="211"/>
    </row>
    <row r="458" spans="9:168">
      <c r="I458" s="221">
        <f t="shared" si="235"/>
        <v>454</v>
      </c>
      <c r="J458" s="159">
        <f>'v-t_chart'!C455</f>
        <v>17.5</v>
      </c>
      <c r="K458" s="204">
        <f t="shared" ca="1" si="213"/>
        <v>51.2575</v>
      </c>
      <c r="L458" s="205" t="b">
        <f>IF('Input&amp;Output'!$C$3=10,phase_chart!C455,IF('Input&amp;Output'!$C$3=21,phase_chart!G455,IF('Input&amp;Output'!$C$3=22,phase_chart!K455,IF('Input&amp;Output'!$C$3=31,phase_chart!O455,IF('Input&amp;Output'!$C$3=32,phase_chart!S455,"")))))</f>
        <v>0</v>
      </c>
      <c r="M458" s="206" t="b">
        <f>IF('Input&amp;Output'!$C$3=10,phase_chart!D455,IF('Input&amp;Output'!$C$3=21,phase_chart!H455,IF('Input&amp;Output'!$C$3=22,phase_chart!L455,IF('Input&amp;Output'!$C$3=31,phase_chart!P455,IF('Input&amp;Output'!$C$3=32,phase_chart!T455,"")))))</f>
        <v>0</v>
      </c>
      <c r="N458" s="205" t="b">
        <f>IF('Input&amp;Output'!$C$3=10,phase_chart!E455,IF('Input&amp;Output'!$C$3=21,phase_chart!I455,IF('Input&amp;Output'!$C$3=22,phase_chart!M455,IF('Input&amp;Output'!$C$3=31,phase_chart!Q455,IF('Input&amp;Output'!$C$3=32,phase_chart!U455,"")))))</f>
        <v>1</v>
      </c>
      <c r="P458" s="159">
        <f ca="1">IF(NOT($J458=0),IF($J458&lt;IF($P457=0,0,VLOOKUP(P457,tbL!$M$37:$Q$43,IF(L458=TRUE,2,4))),IF($J458&gt;=VLOOKUP(P457,tbL!$M$37:$Q$43,IF(L458=TRUE,3,5)),$P457,IF(AND(L457=TRUE,L458=TRUE),$P457,$P457-1)),IF(AND(L458=TRUE,J458=VLOOKUP(P457,tbL!$M$37:$Q$43,IF(L458=TRUE,2,4))),P457,IF($P457+1&gt;$C$12,$C$12,$P457+1))),0)</f>
        <v>1</v>
      </c>
      <c r="Q458" s="159">
        <f t="shared" ca="1" si="215"/>
        <v>1</v>
      </c>
      <c r="R458" s="207">
        <f t="shared" si="232"/>
        <v>0</v>
      </c>
      <c r="S458" s="208"/>
      <c r="T458" s="159">
        <f t="shared" si="233"/>
        <v>0</v>
      </c>
      <c r="U458" s="209" t="str">
        <f ca="1">IF(AND(T458=-1,N458=TRUE),"*",IF(AND(U457="*",N458=TRUE),"*",IF(AND(AND(L458=TRUE,U457="*"),J458&lt;VLOOKUP(V457+1,tbL!$M$38:$O$43,3)),"*","")))</f>
        <v/>
      </c>
      <c r="V458" s="204">
        <f t="shared" ca="1" si="216"/>
        <v>1</v>
      </c>
      <c r="Y458" s="159" t="str">
        <f t="shared" ca="1" si="217"/>
        <v/>
      </c>
      <c r="Z458" s="159" t="str">
        <f t="shared" si="218"/>
        <v/>
      </c>
      <c r="AA458" s="159">
        <f t="shared" ca="1" si="209"/>
        <v>1</v>
      </c>
      <c r="AC458" s="161" t="str">
        <f t="shared" ca="1" si="219"/>
        <v/>
      </c>
      <c r="AD458" s="161">
        <f t="shared" ca="1" si="220"/>
        <v>1</v>
      </c>
      <c r="AE458" s="161" t="str">
        <f t="shared" ca="1" si="212"/>
        <v/>
      </c>
      <c r="AF458" s="161">
        <f t="shared" ca="1" si="221"/>
        <v>1</v>
      </c>
      <c r="AG458" s="161" t="str">
        <f t="shared" ca="1" si="222"/>
        <v/>
      </c>
      <c r="AH458" s="161">
        <f t="shared" ca="1" si="223"/>
        <v>1</v>
      </c>
      <c r="AI458" s="161" t="str">
        <f t="shared" ca="1" si="224"/>
        <v/>
      </c>
      <c r="AJ458" s="161">
        <f t="shared" ca="1" si="225"/>
        <v>1</v>
      </c>
      <c r="AL458" s="161" t="str">
        <f t="shared" ca="1" si="226"/>
        <v/>
      </c>
      <c r="AM458" s="161">
        <f t="shared" ca="1" si="237"/>
        <v>1</v>
      </c>
      <c r="AN458" s="161" t="str">
        <f t="shared" ca="1" si="227"/>
        <v/>
      </c>
      <c r="AO458" s="161">
        <f t="shared" ca="1" si="236"/>
        <v>1</v>
      </c>
      <c r="AP458" s="161" t="str">
        <f t="shared" ca="1" si="228"/>
        <v/>
      </c>
      <c r="AQ458" s="161">
        <f t="shared" ca="1" si="234"/>
        <v>1</v>
      </c>
      <c r="AR458" s="161" t="str">
        <f t="shared" ca="1" si="229"/>
        <v/>
      </c>
      <c r="AS458" s="161">
        <f t="shared" ca="1" si="230"/>
        <v>1</v>
      </c>
      <c r="AT458" s="159" t="str">
        <f t="shared" ca="1" si="210"/>
        <v/>
      </c>
      <c r="AU458" s="210">
        <f t="shared" ca="1" si="214"/>
        <v>14</v>
      </c>
      <c r="AV458" s="209"/>
      <c r="AW458" s="204">
        <f t="shared" si="231"/>
        <v>3185.0555555555557</v>
      </c>
      <c r="AX458" s="159"/>
      <c r="AZ458" s="159"/>
      <c r="BM458" s="207"/>
      <c r="BN458" s="212"/>
      <c r="BP458" s="209"/>
      <c r="BQ458" s="211"/>
      <c r="BR458" s="211"/>
      <c r="BS458" s="211"/>
      <c r="BT458" s="211"/>
      <c r="BU458" s="211"/>
      <c r="BV458" s="211"/>
      <c r="BW458" s="211"/>
      <c r="BX458" s="211"/>
      <c r="BY458" s="211"/>
      <c r="BZ458" s="211"/>
      <c r="CA458" s="209"/>
      <c r="CB458" s="224"/>
      <c r="CC458" s="204"/>
      <c r="CD458" s="204"/>
      <c r="CE458" s="204"/>
      <c r="CF458" s="211"/>
      <c r="CG458" s="211"/>
      <c r="CI458" s="209"/>
      <c r="CJ458" s="209"/>
      <c r="EH458" s="165"/>
      <c r="EI458" s="165"/>
      <c r="EJ458" s="166"/>
      <c r="EK458" s="209"/>
      <c r="EL458" s="211"/>
      <c r="EM458" s="211"/>
      <c r="EN458" s="211"/>
      <c r="EO458" s="211"/>
      <c r="EP458" s="211"/>
      <c r="ES458" s="165"/>
      <c r="ET458" s="165"/>
      <c r="EU458" s="166"/>
      <c r="EV458" s="209"/>
      <c r="EW458" s="211"/>
      <c r="EX458" s="211"/>
      <c r="EY458" s="211"/>
      <c r="EZ458" s="211"/>
      <c r="FA458" s="211"/>
      <c r="FD458" s="165"/>
      <c r="FE458" s="165"/>
      <c r="FF458" s="166"/>
      <c r="FG458" s="209"/>
      <c r="FH458" s="211"/>
      <c r="FI458" s="211"/>
      <c r="FJ458" s="211"/>
      <c r="FK458" s="211"/>
      <c r="FL458" s="211"/>
    </row>
    <row r="459" spans="9:168">
      <c r="I459" s="221">
        <f t="shared" si="235"/>
        <v>455</v>
      </c>
      <c r="J459" s="159">
        <f>'v-t_chart'!C456</f>
        <v>16.899999999999999</v>
      </c>
      <c r="K459" s="204">
        <f t="shared" ca="1" si="213"/>
        <v>49.500099999999996</v>
      </c>
      <c r="L459" s="205" t="b">
        <f>IF('Input&amp;Output'!$C$3=10,phase_chart!C456,IF('Input&amp;Output'!$C$3=21,phase_chart!G456,IF('Input&amp;Output'!$C$3=22,phase_chart!K456,IF('Input&amp;Output'!$C$3=31,phase_chart!O456,IF('Input&amp;Output'!$C$3=32,phase_chart!S456,"")))))</f>
        <v>0</v>
      </c>
      <c r="M459" s="206" t="b">
        <f>IF('Input&amp;Output'!$C$3=10,phase_chart!D456,IF('Input&amp;Output'!$C$3=21,phase_chart!H456,IF('Input&amp;Output'!$C$3=22,phase_chart!L456,IF('Input&amp;Output'!$C$3=31,phase_chart!P456,IF('Input&amp;Output'!$C$3=32,phase_chart!T456,"")))))</f>
        <v>0</v>
      </c>
      <c r="N459" s="205" t="b">
        <f>IF('Input&amp;Output'!$C$3=10,phase_chart!E456,IF('Input&amp;Output'!$C$3=21,phase_chart!I456,IF('Input&amp;Output'!$C$3=22,phase_chart!M456,IF('Input&amp;Output'!$C$3=31,phase_chart!Q456,IF('Input&amp;Output'!$C$3=32,phase_chart!U456,"")))))</f>
        <v>1</v>
      </c>
      <c r="P459" s="159">
        <f ca="1">IF(NOT($J459=0),IF($J459&lt;IF($P458=0,0,VLOOKUP(P458,tbL!$M$37:$Q$43,IF(L459=TRUE,2,4))),IF($J459&gt;=VLOOKUP(P458,tbL!$M$37:$Q$43,IF(L459=TRUE,3,5)),$P458,IF(AND(L458=TRUE,L459=TRUE),$P458,$P458-1)),IF(AND(L459=TRUE,J459=VLOOKUP(P458,tbL!$M$37:$Q$43,IF(L459=TRUE,2,4))),P458,IF($P458+1&gt;$C$12,$C$12,$P458+1))),0)</f>
        <v>1</v>
      </c>
      <c r="Q459" s="159">
        <f t="shared" ca="1" si="215"/>
        <v>1</v>
      </c>
      <c r="R459" s="207">
        <f t="shared" si="232"/>
        <v>0</v>
      </c>
      <c r="S459" s="208"/>
      <c r="T459" s="159">
        <f t="shared" si="233"/>
        <v>0</v>
      </c>
      <c r="U459" s="209" t="str">
        <f ca="1">IF(AND(T459=-1,N459=TRUE),"*",IF(AND(U458="*",N459=TRUE),"*",IF(AND(AND(L459=TRUE,U458="*"),J459&lt;VLOOKUP(V458+1,tbL!$M$38:$O$43,3)),"*","")))</f>
        <v/>
      </c>
      <c r="V459" s="204">
        <f t="shared" ca="1" si="216"/>
        <v>1</v>
      </c>
      <c r="Y459" s="159" t="str">
        <f t="shared" ca="1" si="217"/>
        <v/>
      </c>
      <c r="Z459" s="159" t="str">
        <f t="shared" si="218"/>
        <v/>
      </c>
      <c r="AA459" s="159">
        <f t="shared" ca="1" si="209"/>
        <v>1</v>
      </c>
      <c r="AC459" s="161" t="str">
        <f t="shared" ca="1" si="219"/>
        <v/>
      </c>
      <c r="AD459" s="161">
        <f t="shared" ca="1" si="220"/>
        <v>1</v>
      </c>
      <c r="AE459" s="161" t="str">
        <f t="shared" ca="1" si="212"/>
        <v/>
      </c>
      <c r="AF459" s="161">
        <f t="shared" ca="1" si="221"/>
        <v>1</v>
      </c>
      <c r="AG459" s="161" t="str">
        <f t="shared" ca="1" si="222"/>
        <v/>
      </c>
      <c r="AH459" s="161">
        <f t="shared" ca="1" si="223"/>
        <v>1</v>
      </c>
      <c r="AI459" s="161" t="str">
        <f t="shared" ca="1" si="224"/>
        <v/>
      </c>
      <c r="AJ459" s="161">
        <f t="shared" ca="1" si="225"/>
        <v>1</v>
      </c>
      <c r="AL459" s="161" t="str">
        <f t="shared" ca="1" si="226"/>
        <v/>
      </c>
      <c r="AM459" s="161">
        <f t="shared" ca="1" si="237"/>
        <v>1</v>
      </c>
      <c r="AN459" s="161" t="str">
        <f t="shared" ca="1" si="227"/>
        <v/>
      </c>
      <c r="AO459" s="161">
        <f t="shared" ca="1" si="236"/>
        <v>1</v>
      </c>
      <c r="AP459" s="161" t="str">
        <f t="shared" ca="1" si="228"/>
        <v/>
      </c>
      <c r="AQ459" s="161">
        <f t="shared" ca="1" si="234"/>
        <v>1</v>
      </c>
      <c r="AR459" s="161" t="str">
        <f t="shared" ca="1" si="229"/>
        <v/>
      </c>
      <c r="AS459" s="161">
        <f t="shared" ca="1" si="230"/>
        <v>1</v>
      </c>
      <c r="AT459" s="159" t="str">
        <f t="shared" ca="1" si="210"/>
        <v/>
      </c>
      <c r="AU459" s="210">
        <f t="shared" ca="1" si="214"/>
        <v>14</v>
      </c>
      <c r="AV459" s="209"/>
      <c r="AW459" s="204">
        <f t="shared" si="231"/>
        <v>3189.75</v>
      </c>
      <c r="AX459" s="159"/>
      <c r="AZ459" s="159"/>
      <c r="BM459" s="207"/>
      <c r="BN459" s="212"/>
      <c r="BP459" s="209"/>
      <c r="BQ459" s="211"/>
      <c r="BR459" s="211"/>
      <c r="BS459" s="211"/>
      <c r="BT459" s="211"/>
      <c r="BU459" s="211"/>
      <c r="BV459" s="211"/>
      <c r="BW459" s="211"/>
      <c r="BX459" s="211"/>
      <c r="BY459" s="211"/>
      <c r="BZ459" s="211"/>
      <c r="CA459" s="209"/>
      <c r="CB459" s="224"/>
      <c r="CC459" s="204"/>
      <c r="CD459" s="204"/>
      <c r="CE459" s="204"/>
      <c r="CF459" s="211"/>
      <c r="CG459" s="211"/>
      <c r="CI459" s="209"/>
      <c r="CJ459" s="209"/>
      <c r="EH459" s="165"/>
      <c r="EI459" s="165"/>
      <c r="EJ459" s="166"/>
      <c r="EK459" s="209"/>
      <c r="EL459" s="211"/>
      <c r="EM459" s="211"/>
      <c r="EN459" s="211"/>
      <c r="EO459" s="211"/>
      <c r="EP459" s="211"/>
      <c r="ES459" s="165"/>
      <c r="ET459" s="165"/>
      <c r="EU459" s="166"/>
      <c r="EV459" s="209"/>
      <c r="EW459" s="211"/>
      <c r="EX459" s="211"/>
      <c r="EY459" s="211"/>
      <c r="EZ459" s="211"/>
      <c r="FA459" s="211"/>
      <c r="FD459" s="165"/>
      <c r="FE459" s="165"/>
      <c r="FF459" s="166"/>
      <c r="FG459" s="209"/>
      <c r="FH459" s="211"/>
      <c r="FI459" s="211"/>
      <c r="FJ459" s="211"/>
      <c r="FK459" s="211"/>
      <c r="FL459" s="211"/>
    </row>
    <row r="460" spans="9:168">
      <c r="I460" s="221">
        <f t="shared" si="235"/>
        <v>456</v>
      </c>
      <c r="J460" s="159">
        <f>'v-t_chart'!C457</f>
        <v>16.399999999999999</v>
      </c>
      <c r="K460" s="204">
        <f t="shared" ca="1" si="213"/>
        <v>48.035599999999995</v>
      </c>
      <c r="L460" s="205" t="b">
        <f>IF('Input&amp;Output'!$C$3=10,phase_chart!C457,IF('Input&amp;Output'!$C$3=21,phase_chart!G457,IF('Input&amp;Output'!$C$3=22,phase_chart!K457,IF('Input&amp;Output'!$C$3=31,phase_chart!O457,IF('Input&amp;Output'!$C$3=32,phase_chart!S457,"")))))</f>
        <v>0</v>
      </c>
      <c r="M460" s="206" t="b">
        <f>IF('Input&amp;Output'!$C$3=10,phase_chart!D457,IF('Input&amp;Output'!$C$3=21,phase_chart!H457,IF('Input&amp;Output'!$C$3=22,phase_chart!L457,IF('Input&amp;Output'!$C$3=31,phase_chart!P457,IF('Input&amp;Output'!$C$3=32,phase_chart!T457,"")))))</f>
        <v>1</v>
      </c>
      <c r="N460" s="205" t="b">
        <f>IF('Input&amp;Output'!$C$3=10,phase_chart!E457,IF('Input&amp;Output'!$C$3=21,phase_chart!I457,IF('Input&amp;Output'!$C$3=22,phase_chart!M457,IF('Input&amp;Output'!$C$3=31,phase_chart!Q457,IF('Input&amp;Output'!$C$3=32,phase_chart!U457,"")))))</f>
        <v>0</v>
      </c>
      <c r="P460" s="159">
        <f ca="1">IF(NOT($J460=0),IF($J460&lt;IF($P459=0,0,VLOOKUP(P459,tbL!$M$37:$Q$43,IF(L460=TRUE,2,4))),IF($J460&gt;=VLOOKUP(P459,tbL!$M$37:$Q$43,IF(L460=TRUE,3,5)),$P459,IF(AND(L459=TRUE,L460=TRUE),$P459,$P459-1)),IF(AND(L460=TRUE,J460=VLOOKUP(P459,tbL!$M$37:$Q$43,IF(L460=TRUE,2,4))),P459,IF($P459+1&gt;$C$12,$C$12,$P459+1))),0)</f>
        <v>1</v>
      </c>
      <c r="Q460" s="159">
        <f t="shared" ca="1" si="215"/>
        <v>1</v>
      </c>
      <c r="R460" s="207">
        <f t="shared" si="232"/>
        <v>0</v>
      </c>
      <c r="S460" s="208"/>
      <c r="T460" s="159">
        <f t="shared" si="233"/>
        <v>0</v>
      </c>
      <c r="U460" s="209" t="str">
        <f ca="1">IF(AND(T460=-1,N460=TRUE),"*",IF(AND(U459="*",N460=TRUE),"*",IF(AND(AND(L460=TRUE,U459="*"),J460&lt;VLOOKUP(V459+1,tbL!$M$38:$O$43,3)),"*","")))</f>
        <v/>
      </c>
      <c r="V460" s="204">
        <f t="shared" ca="1" si="216"/>
        <v>1</v>
      </c>
      <c r="Y460" s="159" t="str">
        <f t="shared" ca="1" si="217"/>
        <v/>
      </c>
      <c r="Z460" s="159" t="str">
        <f t="shared" si="218"/>
        <v/>
      </c>
      <c r="AA460" s="159">
        <f t="shared" ca="1" si="209"/>
        <v>1</v>
      </c>
      <c r="AC460" s="161" t="str">
        <f t="shared" ca="1" si="219"/>
        <v/>
      </c>
      <c r="AD460" s="161">
        <f t="shared" ca="1" si="220"/>
        <v>1</v>
      </c>
      <c r="AE460" s="161" t="str">
        <f t="shared" ca="1" si="212"/>
        <v/>
      </c>
      <c r="AF460" s="161">
        <f t="shared" ca="1" si="221"/>
        <v>1</v>
      </c>
      <c r="AG460" s="161" t="str">
        <f t="shared" ca="1" si="222"/>
        <v/>
      </c>
      <c r="AH460" s="161">
        <f t="shared" ca="1" si="223"/>
        <v>1</v>
      </c>
      <c r="AI460" s="161" t="str">
        <f t="shared" ca="1" si="224"/>
        <v/>
      </c>
      <c r="AJ460" s="161">
        <f t="shared" ca="1" si="225"/>
        <v>1</v>
      </c>
      <c r="AL460" s="161" t="str">
        <f t="shared" ca="1" si="226"/>
        <v/>
      </c>
      <c r="AM460" s="161">
        <f t="shared" ca="1" si="237"/>
        <v>1</v>
      </c>
      <c r="AN460" s="161" t="str">
        <f t="shared" ca="1" si="227"/>
        <v/>
      </c>
      <c r="AO460" s="161">
        <f t="shared" ca="1" si="236"/>
        <v>1</v>
      </c>
      <c r="AP460" s="161" t="str">
        <f t="shared" ca="1" si="228"/>
        <v/>
      </c>
      <c r="AQ460" s="161">
        <f t="shared" ca="1" si="234"/>
        <v>1</v>
      </c>
      <c r="AR460" s="161" t="str">
        <f t="shared" ca="1" si="229"/>
        <v/>
      </c>
      <c r="AS460" s="161">
        <f t="shared" ca="1" si="230"/>
        <v>1</v>
      </c>
      <c r="AT460" s="159" t="str">
        <f t="shared" ca="1" si="210"/>
        <v/>
      </c>
      <c r="AU460" s="210">
        <f t="shared" ca="1" si="214"/>
        <v>14</v>
      </c>
      <c r="AV460" s="209"/>
      <c r="AW460" s="204">
        <f t="shared" si="231"/>
        <v>3194.3055555555557</v>
      </c>
      <c r="AX460" s="159"/>
      <c r="AZ460" s="159"/>
      <c r="BM460" s="207"/>
      <c r="BN460" s="212"/>
      <c r="BP460" s="209"/>
      <c r="BQ460" s="211"/>
      <c r="BR460" s="211"/>
      <c r="BS460" s="211"/>
      <c r="BT460" s="211"/>
      <c r="BU460" s="211"/>
      <c r="BV460" s="211"/>
      <c r="BW460" s="211"/>
      <c r="BX460" s="211"/>
      <c r="BY460" s="211"/>
      <c r="BZ460" s="211"/>
      <c r="CA460" s="209"/>
      <c r="CB460" s="224"/>
      <c r="CC460" s="204"/>
      <c r="CD460" s="204"/>
      <c r="CE460" s="204"/>
      <c r="CF460" s="211"/>
      <c r="CG460" s="211"/>
      <c r="CI460" s="209"/>
      <c r="CJ460" s="209"/>
      <c r="EH460" s="165"/>
      <c r="EI460" s="165"/>
      <c r="EJ460" s="166"/>
      <c r="EK460" s="209"/>
      <c r="EL460" s="211"/>
      <c r="EM460" s="211"/>
      <c r="EN460" s="211"/>
      <c r="EO460" s="211"/>
      <c r="EP460" s="211"/>
      <c r="ES460" s="165"/>
      <c r="ET460" s="165"/>
      <c r="EU460" s="166"/>
      <c r="EV460" s="209"/>
      <c r="EW460" s="211"/>
      <c r="EX460" s="211"/>
      <c r="EY460" s="211"/>
      <c r="EZ460" s="211"/>
      <c r="FA460" s="211"/>
      <c r="FD460" s="165"/>
      <c r="FE460" s="165"/>
      <c r="FF460" s="166"/>
      <c r="FG460" s="209"/>
      <c r="FH460" s="211"/>
      <c r="FI460" s="211"/>
      <c r="FJ460" s="211"/>
      <c r="FK460" s="211"/>
      <c r="FL460" s="211"/>
    </row>
    <row r="461" spans="9:168">
      <c r="I461" s="221">
        <f t="shared" si="235"/>
        <v>457</v>
      </c>
      <c r="J461" s="159">
        <f>'v-t_chart'!C458</f>
        <v>16.600000000000001</v>
      </c>
      <c r="K461" s="204">
        <f t="shared" ca="1" si="213"/>
        <v>48.621400000000001</v>
      </c>
      <c r="L461" s="205" t="b">
        <f>IF('Input&amp;Output'!$C$3=10,phase_chart!C458,IF('Input&amp;Output'!$C$3=21,phase_chart!G458,IF('Input&amp;Output'!$C$3=22,phase_chart!K458,IF('Input&amp;Output'!$C$3=31,phase_chart!O458,IF('Input&amp;Output'!$C$3=32,phase_chart!S458,"")))))</f>
        <v>0</v>
      </c>
      <c r="M461" s="206" t="b">
        <f>IF('Input&amp;Output'!$C$3=10,phase_chart!D458,IF('Input&amp;Output'!$C$3=21,phase_chart!H458,IF('Input&amp;Output'!$C$3=22,phase_chart!L458,IF('Input&amp;Output'!$C$3=31,phase_chart!P458,IF('Input&amp;Output'!$C$3=32,phase_chart!T458,"")))))</f>
        <v>1</v>
      </c>
      <c r="N461" s="205" t="b">
        <f>IF('Input&amp;Output'!$C$3=10,phase_chart!E458,IF('Input&amp;Output'!$C$3=21,phase_chart!I458,IF('Input&amp;Output'!$C$3=22,phase_chart!M458,IF('Input&amp;Output'!$C$3=31,phase_chart!Q458,IF('Input&amp;Output'!$C$3=32,phase_chart!U458,"")))))</f>
        <v>0</v>
      </c>
      <c r="P461" s="159">
        <f ca="1">IF(NOT($J461=0),IF($J461&lt;IF($P460=0,0,VLOOKUP(P460,tbL!$M$37:$Q$43,IF(L461=TRUE,2,4))),IF($J461&gt;=VLOOKUP(P460,tbL!$M$37:$Q$43,IF(L461=TRUE,3,5)),$P460,IF(AND(L460=TRUE,L461=TRUE),$P460,$P460-1)),IF(AND(L461=TRUE,J461=VLOOKUP(P460,tbL!$M$37:$Q$43,IF(L461=TRUE,2,4))),P460,IF($P460+1&gt;$C$12,$C$12,$P460+1))),0)</f>
        <v>1</v>
      </c>
      <c r="Q461" s="159">
        <f t="shared" ca="1" si="215"/>
        <v>1</v>
      </c>
      <c r="R461" s="207">
        <f t="shared" si="232"/>
        <v>0</v>
      </c>
      <c r="S461" s="208"/>
      <c r="T461" s="159">
        <f t="shared" si="233"/>
        <v>0</v>
      </c>
      <c r="U461" s="209" t="str">
        <f ca="1">IF(AND(T461=-1,N461=TRUE),"*",IF(AND(U460="*",N461=TRUE),"*",IF(AND(AND(L461=TRUE,U460="*"),J461&lt;VLOOKUP(V460+1,tbL!$M$38:$O$43,3)),"*","")))</f>
        <v/>
      </c>
      <c r="V461" s="204">
        <f t="shared" ca="1" si="216"/>
        <v>1</v>
      </c>
      <c r="Y461" s="159" t="str">
        <f t="shared" ca="1" si="217"/>
        <v/>
      </c>
      <c r="Z461" s="159" t="str">
        <f t="shared" si="218"/>
        <v/>
      </c>
      <c r="AA461" s="159">
        <f t="shared" ca="1" si="209"/>
        <v>1</v>
      </c>
      <c r="AC461" s="161" t="str">
        <f t="shared" ca="1" si="219"/>
        <v/>
      </c>
      <c r="AD461" s="161">
        <f t="shared" ca="1" si="220"/>
        <v>1</v>
      </c>
      <c r="AE461" s="161" t="str">
        <f t="shared" ca="1" si="212"/>
        <v/>
      </c>
      <c r="AF461" s="161">
        <f t="shared" ca="1" si="221"/>
        <v>1</v>
      </c>
      <c r="AG461" s="161" t="str">
        <f t="shared" ca="1" si="222"/>
        <v/>
      </c>
      <c r="AH461" s="161">
        <f t="shared" ca="1" si="223"/>
        <v>1</v>
      </c>
      <c r="AI461" s="161" t="str">
        <f t="shared" ca="1" si="224"/>
        <v/>
      </c>
      <c r="AJ461" s="161">
        <f t="shared" ca="1" si="225"/>
        <v>1</v>
      </c>
      <c r="AL461" s="161" t="str">
        <f t="shared" ca="1" si="226"/>
        <v/>
      </c>
      <c r="AM461" s="161">
        <f t="shared" ca="1" si="237"/>
        <v>1</v>
      </c>
      <c r="AN461" s="161" t="str">
        <f t="shared" ca="1" si="227"/>
        <v/>
      </c>
      <c r="AO461" s="161">
        <f t="shared" ca="1" si="236"/>
        <v>1</v>
      </c>
      <c r="AP461" s="161" t="str">
        <f t="shared" ca="1" si="228"/>
        <v/>
      </c>
      <c r="AQ461" s="161">
        <f t="shared" ca="1" si="234"/>
        <v>1</v>
      </c>
      <c r="AR461" s="161" t="str">
        <f t="shared" ca="1" si="229"/>
        <v/>
      </c>
      <c r="AS461" s="161">
        <f t="shared" ca="1" si="230"/>
        <v>1</v>
      </c>
      <c r="AT461" s="159" t="str">
        <f t="shared" ca="1" si="210"/>
        <v/>
      </c>
      <c r="AU461" s="210">
        <f t="shared" ca="1" si="214"/>
        <v>14</v>
      </c>
      <c r="AV461" s="209"/>
      <c r="AW461" s="204">
        <f t="shared" si="231"/>
        <v>3198.916666666667</v>
      </c>
      <c r="AX461" s="159"/>
      <c r="AZ461" s="159"/>
      <c r="BM461" s="207"/>
      <c r="BN461" s="212"/>
      <c r="BP461" s="209"/>
      <c r="BQ461" s="211"/>
      <c r="BR461" s="211"/>
      <c r="BS461" s="211"/>
      <c r="BT461" s="211"/>
      <c r="BU461" s="211"/>
      <c r="BV461" s="211"/>
      <c r="BW461" s="211"/>
      <c r="BX461" s="211"/>
      <c r="BY461" s="211"/>
      <c r="BZ461" s="211"/>
      <c r="CA461" s="209"/>
      <c r="CB461" s="224"/>
      <c r="CC461" s="204"/>
      <c r="CD461" s="204"/>
      <c r="CE461" s="204"/>
      <c r="CF461" s="211"/>
      <c r="CG461" s="211"/>
      <c r="CI461" s="209"/>
      <c r="CJ461" s="209"/>
      <c r="EH461" s="165"/>
      <c r="EI461" s="165"/>
      <c r="EJ461" s="166"/>
      <c r="EK461" s="209"/>
      <c r="EL461" s="211"/>
      <c r="EM461" s="211"/>
      <c r="EN461" s="211"/>
      <c r="EO461" s="211"/>
      <c r="EP461" s="211"/>
      <c r="ES461" s="165"/>
      <c r="ET461" s="165"/>
      <c r="EU461" s="166"/>
      <c r="EV461" s="209"/>
      <c r="EW461" s="211"/>
      <c r="EX461" s="211"/>
      <c r="EY461" s="211"/>
      <c r="EZ461" s="211"/>
      <c r="FA461" s="211"/>
      <c r="FD461" s="165"/>
      <c r="FE461" s="165"/>
      <c r="FF461" s="166"/>
      <c r="FG461" s="209"/>
      <c r="FH461" s="211"/>
      <c r="FI461" s="211"/>
      <c r="FJ461" s="211"/>
      <c r="FK461" s="211"/>
      <c r="FL461" s="211"/>
    </row>
    <row r="462" spans="9:168">
      <c r="I462" s="221">
        <f t="shared" si="235"/>
        <v>458</v>
      </c>
      <c r="J462" s="159">
        <f>'v-t_chart'!C459</f>
        <v>17.7</v>
      </c>
      <c r="K462" s="204">
        <f t="shared" ca="1" si="213"/>
        <v>51.843299999999992</v>
      </c>
      <c r="L462" s="205" t="b">
        <f>IF('Input&amp;Output'!$C$3=10,phase_chart!C459,IF('Input&amp;Output'!$C$3=21,phase_chart!G459,IF('Input&amp;Output'!$C$3=22,phase_chart!K459,IF('Input&amp;Output'!$C$3=31,phase_chart!O459,IF('Input&amp;Output'!$C$3=32,phase_chart!S459,"")))))</f>
        <v>0</v>
      </c>
      <c r="M462" s="206" t="b">
        <f>IF('Input&amp;Output'!$C$3=10,phase_chart!D459,IF('Input&amp;Output'!$C$3=21,phase_chart!H459,IF('Input&amp;Output'!$C$3=22,phase_chart!L459,IF('Input&amp;Output'!$C$3=31,phase_chart!P459,IF('Input&amp;Output'!$C$3=32,phase_chart!T459,"")))))</f>
        <v>1</v>
      </c>
      <c r="N462" s="205" t="b">
        <f>IF('Input&amp;Output'!$C$3=10,phase_chart!E459,IF('Input&amp;Output'!$C$3=21,phase_chart!I459,IF('Input&amp;Output'!$C$3=22,phase_chart!M459,IF('Input&amp;Output'!$C$3=31,phase_chart!Q459,IF('Input&amp;Output'!$C$3=32,phase_chart!U459,"")))))</f>
        <v>0</v>
      </c>
      <c r="P462" s="159">
        <f ca="1">IF(NOT($J462=0),IF($J462&lt;IF($P461=0,0,VLOOKUP(P461,tbL!$M$37:$Q$43,IF(L462=TRUE,2,4))),IF($J462&gt;=VLOOKUP(P461,tbL!$M$37:$Q$43,IF(L462=TRUE,3,5)),$P461,IF(AND(L461=TRUE,L462=TRUE),$P461,$P461-1)),IF(AND(L462=TRUE,J462=VLOOKUP(P461,tbL!$M$37:$Q$43,IF(L462=TRUE,2,4))),P461,IF($P461+1&gt;$C$12,$C$12,$P461+1))),0)</f>
        <v>1</v>
      </c>
      <c r="Q462" s="159">
        <f t="shared" ca="1" si="215"/>
        <v>1</v>
      </c>
      <c r="R462" s="207">
        <f t="shared" si="232"/>
        <v>0</v>
      </c>
      <c r="S462" s="208"/>
      <c r="T462" s="159">
        <f t="shared" si="233"/>
        <v>0</v>
      </c>
      <c r="U462" s="209" t="str">
        <f ca="1">IF(AND(T462=-1,N462=TRUE),"*",IF(AND(U461="*",N462=TRUE),"*",IF(AND(AND(L462=TRUE,U461="*"),J462&lt;VLOOKUP(V461+1,tbL!$M$38:$O$43,3)),"*","")))</f>
        <v/>
      </c>
      <c r="V462" s="204">
        <f t="shared" ca="1" si="216"/>
        <v>1</v>
      </c>
      <c r="Y462" s="159" t="str">
        <f t="shared" ca="1" si="217"/>
        <v/>
      </c>
      <c r="Z462" s="159" t="str">
        <f t="shared" si="218"/>
        <v/>
      </c>
      <c r="AA462" s="159">
        <f t="shared" ca="1" si="209"/>
        <v>1</v>
      </c>
      <c r="AC462" s="161" t="str">
        <f t="shared" ca="1" si="219"/>
        <v/>
      </c>
      <c r="AD462" s="161">
        <f t="shared" ca="1" si="220"/>
        <v>1</v>
      </c>
      <c r="AE462" s="161" t="str">
        <f t="shared" ca="1" si="212"/>
        <v/>
      </c>
      <c r="AF462" s="161">
        <f t="shared" ca="1" si="221"/>
        <v>1</v>
      </c>
      <c r="AG462" s="161" t="str">
        <f t="shared" ca="1" si="222"/>
        <v/>
      </c>
      <c r="AH462" s="161">
        <f t="shared" ca="1" si="223"/>
        <v>1</v>
      </c>
      <c r="AI462" s="161" t="str">
        <f t="shared" ca="1" si="224"/>
        <v/>
      </c>
      <c r="AJ462" s="161">
        <f t="shared" ca="1" si="225"/>
        <v>1</v>
      </c>
      <c r="AL462" s="161" t="str">
        <f t="shared" ca="1" si="226"/>
        <v/>
      </c>
      <c r="AM462" s="161">
        <f t="shared" ca="1" si="237"/>
        <v>1</v>
      </c>
      <c r="AN462" s="161" t="str">
        <f t="shared" ca="1" si="227"/>
        <v/>
      </c>
      <c r="AO462" s="161">
        <f t="shared" ca="1" si="236"/>
        <v>1</v>
      </c>
      <c r="AP462" s="161" t="str">
        <f t="shared" ca="1" si="228"/>
        <v/>
      </c>
      <c r="AQ462" s="161">
        <f t="shared" ca="1" si="234"/>
        <v>1</v>
      </c>
      <c r="AR462" s="161" t="str">
        <f t="shared" ca="1" si="229"/>
        <v/>
      </c>
      <c r="AS462" s="161">
        <f t="shared" ca="1" si="230"/>
        <v>1</v>
      </c>
      <c r="AT462" s="159" t="str">
        <f t="shared" ca="1" si="210"/>
        <v/>
      </c>
      <c r="AU462" s="210">
        <f t="shared" ca="1" si="214"/>
        <v>14</v>
      </c>
      <c r="AV462" s="209"/>
      <c r="AW462" s="204">
        <f t="shared" si="231"/>
        <v>3203.8333333333335</v>
      </c>
      <c r="AX462" s="159"/>
      <c r="AZ462" s="159"/>
      <c r="BM462" s="207"/>
      <c r="BN462" s="212"/>
      <c r="BP462" s="209"/>
      <c r="BQ462" s="211"/>
      <c r="BR462" s="211"/>
      <c r="BS462" s="211"/>
      <c r="BT462" s="211"/>
      <c r="BU462" s="211"/>
      <c r="BV462" s="211"/>
      <c r="BW462" s="211"/>
      <c r="BX462" s="211"/>
      <c r="BY462" s="211"/>
      <c r="BZ462" s="211"/>
      <c r="CA462" s="209"/>
      <c r="CB462" s="224"/>
      <c r="CC462" s="204"/>
      <c r="CD462" s="204"/>
      <c r="CE462" s="204"/>
      <c r="CF462" s="211"/>
      <c r="CG462" s="211"/>
      <c r="CI462" s="209"/>
      <c r="CJ462" s="209"/>
      <c r="EH462" s="165"/>
      <c r="EI462" s="165"/>
      <c r="EJ462" s="166"/>
      <c r="EK462" s="209"/>
      <c r="EL462" s="211"/>
      <c r="EM462" s="211"/>
      <c r="EN462" s="211"/>
      <c r="EO462" s="211"/>
      <c r="EP462" s="211"/>
      <c r="ES462" s="165"/>
      <c r="ET462" s="165"/>
      <c r="EU462" s="166"/>
      <c r="EV462" s="209"/>
      <c r="EW462" s="211"/>
      <c r="EX462" s="211"/>
      <c r="EY462" s="211"/>
      <c r="EZ462" s="211"/>
      <c r="FA462" s="211"/>
      <c r="FD462" s="165"/>
      <c r="FE462" s="165"/>
      <c r="FF462" s="166"/>
      <c r="FG462" s="209"/>
      <c r="FH462" s="211"/>
      <c r="FI462" s="211"/>
      <c r="FJ462" s="211"/>
      <c r="FK462" s="211"/>
      <c r="FL462" s="211"/>
    </row>
    <row r="463" spans="9:168">
      <c r="I463" s="221">
        <f t="shared" si="235"/>
        <v>459</v>
      </c>
      <c r="J463" s="159">
        <f>'v-t_chart'!C460</f>
        <v>19.399999999999999</v>
      </c>
      <c r="K463" s="204">
        <f t="shared" ca="1" si="213"/>
        <v>56.822599999999994</v>
      </c>
      <c r="L463" s="205" t="b">
        <f>IF('Input&amp;Output'!$C$3=10,phase_chart!C460,IF('Input&amp;Output'!$C$3=21,phase_chart!G460,IF('Input&amp;Output'!$C$3=22,phase_chart!K460,IF('Input&amp;Output'!$C$3=31,phase_chart!O460,IF('Input&amp;Output'!$C$3=32,phase_chart!S460,"")))))</f>
        <v>0</v>
      </c>
      <c r="M463" s="206" t="b">
        <f>IF('Input&amp;Output'!$C$3=10,phase_chart!D460,IF('Input&amp;Output'!$C$3=21,phase_chart!H460,IF('Input&amp;Output'!$C$3=22,phase_chart!L460,IF('Input&amp;Output'!$C$3=31,phase_chart!P460,IF('Input&amp;Output'!$C$3=32,phase_chart!T460,"")))))</f>
        <v>1</v>
      </c>
      <c r="N463" s="205" t="b">
        <f>IF('Input&amp;Output'!$C$3=10,phase_chart!E460,IF('Input&amp;Output'!$C$3=21,phase_chart!I460,IF('Input&amp;Output'!$C$3=22,phase_chart!M460,IF('Input&amp;Output'!$C$3=31,phase_chart!Q460,IF('Input&amp;Output'!$C$3=32,phase_chart!U460,"")))))</f>
        <v>0</v>
      </c>
      <c r="P463" s="159">
        <f ca="1">IF(NOT($J463=0),IF($J463&lt;IF($P462=0,0,VLOOKUP(P462,tbL!$M$37:$Q$43,IF(L463=TRUE,2,4))),IF($J463&gt;=VLOOKUP(P462,tbL!$M$37:$Q$43,IF(L463=TRUE,3,5)),$P462,IF(AND(L462=TRUE,L463=TRUE),$P462,$P462-1)),IF(AND(L463=TRUE,J463=VLOOKUP(P462,tbL!$M$37:$Q$43,IF(L463=TRUE,2,4))),P462,IF($P462+1&gt;$C$12,$C$12,$P462+1))),0)</f>
        <v>1</v>
      </c>
      <c r="Q463" s="159">
        <f t="shared" ca="1" si="215"/>
        <v>1</v>
      </c>
      <c r="R463" s="207">
        <f t="shared" si="232"/>
        <v>0</v>
      </c>
      <c r="S463" s="208"/>
      <c r="T463" s="159">
        <f t="shared" si="233"/>
        <v>0</v>
      </c>
      <c r="U463" s="209" t="str">
        <f ca="1">IF(AND(T463=-1,N463=TRUE),"*",IF(AND(U462="*",N463=TRUE),"*",IF(AND(AND(L463=TRUE,U462="*"),J463&lt;VLOOKUP(V462+1,tbL!$M$38:$O$43,3)),"*","")))</f>
        <v/>
      </c>
      <c r="V463" s="204">
        <f t="shared" ca="1" si="216"/>
        <v>1</v>
      </c>
      <c r="Y463" s="159" t="str">
        <f t="shared" ca="1" si="217"/>
        <v/>
      </c>
      <c r="Z463" s="159" t="str">
        <f t="shared" si="218"/>
        <v/>
      </c>
      <c r="AA463" s="159">
        <f t="shared" ca="1" si="209"/>
        <v>1</v>
      </c>
      <c r="AC463" s="161" t="str">
        <f t="shared" ca="1" si="219"/>
        <v/>
      </c>
      <c r="AD463" s="161">
        <f t="shared" ca="1" si="220"/>
        <v>1</v>
      </c>
      <c r="AE463" s="161" t="str">
        <f t="shared" ca="1" si="212"/>
        <v/>
      </c>
      <c r="AF463" s="161">
        <f t="shared" ca="1" si="221"/>
        <v>1</v>
      </c>
      <c r="AG463" s="161" t="str">
        <f t="shared" ca="1" si="222"/>
        <v/>
      </c>
      <c r="AH463" s="161">
        <f t="shared" ca="1" si="223"/>
        <v>1</v>
      </c>
      <c r="AI463" s="161" t="str">
        <f t="shared" ca="1" si="224"/>
        <v/>
      </c>
      <c r="AJ463" s="161">
        <f t="shared" ca="1" si="225"/>
        <v>1</v>
      </c>
      <c r="AL463" s="161" t="str">
        <f t="shared" ca="1" si="226"/>
        <v/>
      </c>
      <c r="AM463" s="161">
        <f t="shared" ca="1" si="237"/>
        <v>1</v>
      </c>
      <c r="AN463" s="161" t="str">
        <f t="shared" ca="1" si="227"/>
        <v/>
      </c>
      <c r="AO463" s="161">
        <f t="shared" ca="1" si="236"/>
        <v>1</v>
      </c>
      <c r="AP463" s="161" t="str">
        <f t="shared" ca="1" si="228"/>
        <v/>
      </c>
      <c r="AQ463" s="161">
        <f t="shared" ca="1" si="234"/>
        <v>1</v>
      </c>
      <c r="AR463" s="161" t="str">
        <f t="shared" ca="1" si="229"/>
        <v/>
      </c>
      <c r="AS463" s="161">
        <f t="shared" ca="1" si="230"/>
        <v>1</v>
      </c>
      <c r="AT463" s="159" t="str">
        <f t="shared" ca="1" si="210"/>
        <v/>
      </c>
      <c r="AU463" s="210">
        <f t="shared" ca="1" si="214"/>
        <v>14</v>
      </c>
      <c r="AV463" s="209"/>
      <c r="AW463" s="204">
        <f t="shared" si="231"/>
        <v>3209.2222222222222</v>
      </c>
      <c r="AX463" s="159"/>
      <c r="AZ463" s="159"/>
      <c r="BM463" s="207"/>
      <c r="BN463" s="212"/>
      <c r="BP463" s="209"/>
      <c r="BQ463" s="211"/>
      <c r="BR463" s="211"/>
      <c r="BS463" s="211"/>
      <c r="BT463" s="211"/>
      <c r="BU463" s="211"/>
      <c r="BV463" s="211"/>
      <c r="BW463" s="211"/>
      <c r="BX463" s="211"/>
      <c r="BY463" s="211"/>
      <c r="BZ463" s="211"/>
      <c r="CA463" s="209"/>
      <c r="CB463" s="224"/>
      <c r="CC463" s="204"/>
      <c r="CD463" s="204"/>
      <c r="CE463" s="204"/>
      <c r="CF463" s="211"/>
      <c r="CG463" s="211"/>
      <c r="CI463" s="209"/>
      <c r="CJ463" s="209"/>
      <c r="EH463" s="165"/>
      <c r="EI463" s="165"/>
      <c r="EJ463" s="166"/>
      <c r="EK463" s="209"/>
      <c r="EL463" s="211"/>
      <c r="EM463" s="211"/>
      <c r="EN463" s="211"/>
      <c r="EO463" s="211"/>
      <c r="EP463" s="211"/>
      <c r="ES463" s="165"/>
      <c r="ET463" s="165"/>
      <c r="EU463" s="166"/>
      <c r="EV463" s="209"/>
      <c r="EW463" s="211"/>
      <c r="EX463" s="211"/>
      <c r="EY463" s="211"/>
      <c r="EZ463" s="211"/>
      <c r="FA463" s="211"/>
      <c r="FD463" s="165"/>
      <c r="FE463" s="165"/>
      <c r="FF463" s="166"/>
      <c r="FG463" s="209"/>
      <c r="FH463" s="211"/>
      <c r="FI463" s="211"/>
      <c r="FJ463" s="211"/>
      <c r="FK463" s="211"/>
      <c r="FL463" s="211"/>
    </row>
    <row r="464" spans="9:168">
      <c r="I464" s="221">
        <f t="shared" si="235"/>
        <v>460</v>
      </c>
      <c r="J464" s="159">
        <f>'v-t_chart'!C461</f>
        <v>20.9</v>
      </c>
      <c r="K464" s="204">
        <f t="shared" ca="1" si="213"/>
        <v>61.21609999999999</v>
      </c>
      <c r="L464" s="205" t="b">
        <f>IF('Input&amp;Output'!$C$3=10,phase_chart!C461,IF('Input&amp;Output'!$C$3=21,phase_chart!G461,IF('Input&amp;Output'!$C$3=22,phase_chart!K461,IF('Input&amp;Output'!$C$3=31,phase_chart!O461,IF('Input&amp;Output'!$C$3=32,phase_chart!S461,"")))))</f>
        <v>0</v>
      </c>
      <c r="M464" s="206" t="b">
        <f>IF('Input&amp;Output'!$C$3=10,phase_chart!D461,IF('Input&amp;Output'!$C$3=21,phase_chart!H461,IF('Input&amp;Output'!$C$3=22,phase_chart!L461,IF('Input&amp;Output'!$C$3=31,phase_chart!P461,IF('Input&amp;Output'!$C$3=32,phase_chart!T461,"")))))</f>
        <v>1</v>
      </c>
      <c r="N464" s="205" t="b">
        <f>IF('Input&amp;Output'!$C$3=10,phase_chart!E461,IF('Input&amp;Output'!$C$3=21,phase_chart!I461,IF('Input&amp;Output'!$C$3=22,phase_chart!M461,IF('Input&amp;Output'!$C$3=31,phase_chart!Q461,IF('Input&amp;Output'!$C$3=32,phase_chart!U461,"")))))</f>
        <v>0</v>
      </c>
      <c r="P464" s="159">
        <f ca="1">IF(NOT($J464=0),IF($J464&lt;IF($P463=0,0,VLOOKUP(P463,tbL!$M$37:$Q$43,IF(L464=TRUE,2,4))),IF($J464&gt;=VLOOKUP(P463,tbL!$M$37:$Q$43,IF(L464=TRUE,3,5)),$P463,IF(AND(L463=TRUE,L464=TRUE),$P463,$P463-1)),IF(AND(L464=TRUE,J464=VLOOKUP(P463,tbL!$M$37:$Q$43,IF(L464=TRUE,2,4))),P463,IF($P463+1&gt;$C$12,$C$12,$P463+1))),0)</f>
        <v>1</v>
      </c>
      <c r="Q464" s="159">
        <f t="shared" ca="1" si="215"/>
        <v>1</v>
      </c>
      <c r="R464" s="207">
        <f t="shared" si="232"/>
        <v>0</v>
      </c>
      <c r="S464" s="208"/>
      <c r="T464" s="159">
        <f t="shared" si="233"/>
        <v>0</v>
      </c>
      <c r="U464" s="209" t="str">
        <f ca="1">IF(AND(T464=-1,N464=TRUE),"*",IF(AND(U463="*",N464=TRUE),"*",IF(AND(AND(L464=TRUE,U463="*"),J464&lt;VLOOKUP(V463+1,tbL!$M$38:$O$43,3)),"*","")))</f>
        <v/>
      </c>
      <c r="V464" s="204">
        <f t="shared" ca="1" si="216"/>
        <v>1</v>
      </c>
      <c r="Y464" s="159" t="str">
        <f t="shared" ca="1" si="217"/>
        <v/>
      </c>
      <c r="Z464" s="159" t="str">
        <f t="shared" si="218"/>
        <v/>
      </c>
      <c r="AA464" s="159">
        <f t="shared" ca="1" si="209"/>
        <v>1</v>
      </c>
      <c r="AC464" s="161" t="str">
        <f t="shared" ca="1" si="219"/>
        <v/>
      </c>
      <c r="AD464" s="161">
        <f t="shared" ca="1" si="220"/>
        <v>1</v>
      </c>
      <c r="AE464" s="161" t="str">
        <f t="shared" ca="1" si="212"/>
        <v/>
      </c>
      <c r="AF464" s="161">
        <f t="shared" ca="1" si="221"/>
        <v>1</v>
      </c>
      <c r="AG464" s="161" t="str">
        <f t="shared" ca="1" si="222"/>
        <v/>
      </c>
      <c r="AH464" s="161">
        <f t="shared" ca="1" si="223"/>
        <v>1</v>
      </c>
      <c r="AI464" s="161" t="str">
        <f t="shared" ca="1" si="224"/>
        <v/>
      </c>
      <c r="AJ464" s="161">
        <f t="shared" ca="1" si="225"/>
        <v>1</v>
      </c>
      <c r="AL464" s="161" t="str">
        <f t="shared" ca="1" si="226"/>
        <v/>
      </c>
      <c r="AM464" s="161">
        <f t="shared" ca="1" si="237"/>
        <v>1</v>
      </c>
      <c r="AN464" s="161" t="str">
        <f t="shared" ca="1" si="227"/>
        <v/>
      </c>
      <c r="AO464" s="161">
        <f t="shared" ca="1" si="236"/>
        <v>1</v>
      </c>
      <c r="AP464" s="161" t="str">
        <f t="shared" ca="1" si="228"/>
        <v/>
      </c>
      <c r="AQ464" s="161">
        <f t="shared" ca="1" si="234"/>
        <v>1</v>
      </c>
      <c r="AR464" s="161" t="str">
        <f t="shared" ca="1" si="229"/>
        <v/>
      </c>
      <c r="AS464" s="161">
        <f t="shared" ca="1" si="230"/>
        <v>1</v>
      </c>
      <c r="AT464" s="159" t="str">
        <f t="shared" ca="1" si="210"/>
        <v/>
      </c>
      <c r="AU464" s="210">
        <f t="shared" ca="1" si="214"/>
        <v>14</v>
      </c>
      <c r="AV464" s="209"/>
      <c r="AW464" s="204">
        <f t="shared" si="231"/>
        <v>3215.0277777777778</v>
      </c>
      <c r="AX464" s="159"/>
      <c r="AZ464" s="159"/>
      <c r="BM464" s="207"/>
      <c r="BN464" s="212"/>
      <c r="BP464" s="209"/>
      <c r="BQ464" s="211"/>
      <c r="BR464" s="211"/>
      <c r="BS464" s="211"/>
      <c r="BT464" s="211"/>
      <c r="BU464" s="211"/>
      <c r="BV464" s="211"/>
      <c r="BW464" s="211"/>
      <c r="BX464" s="211"/>
      <c r="BY464" s="211"/>
      <c r="BZ464" s="211"/>
      <c r="CA464" s="209"/>
      <c r="CB464" s="224"/>
      <c r="CC464" s="204"/>
      <c r="CD464" s="204"/>
      <c r="CE464" s="204"/>
      <c r="CF464" s="211"/>
      <c r="CG464" s="211"/>
      <c r="CI464" s="209"/>
      <c r="CJ464" s="209"/>
      <c r="EH464" s="165"/>
      <c r="EI464" s="165"/>
      <c r="EJ464" s="166"/>
      <c r="EK464" s="209"/>
      <c r="EL464" s="211"/>
      <c r="EM464" s="211"/>
      <c r="EN464" s="211"/>
      <c r="EO464" s="211"/>
      <c r="EP464" s="211"/>
      <c r="ES464" s="165"/>
      <c r="ET464" s="165"/>
      <c r="EU464" s="166"/>
      <c r="EV464" s="209"/>
      <c r="EW464" s="211"/>
      <c r="EX464" s="211"/>
      <c r="EY464" s="211"/>
      <c r="EZ464" s="211"/>
      <c r="FA464" s="211"/>
      <c r="FD464" s="165"/>
      <c r="FE464" s="165"/>
      <c r="FF464" s="166"/>
      <c r="FG464" s="209"/>
      <c r="FH464" s="211"/>
      <c r="FI464" s="211"/>
      <c r="FJ464" s="211"/>
      <c r="FK464" s="211"/>
      <c r="FL464" s="211"/>
    </row>
    <row r="465" spans="9:168">
      <c r="I465" s="221">
        <f t="shared" si="235"/>
        <v>461</v>
      </c>
      <c r="J465" s="159">
        <f>'v-t_chart'!C462</f>
        <v>22.3</v>
      </c>
      <c r="K465" s="204">
        <f t="shared" ca="1" si="213"/>
        <v>65.316699999999997</v>
      </c>
      <c r="L465" s="205" t="b">
        <f>IF('Input&amp;Output'!$C$3=10,phase_chart!C462,IF('Input&amp;Output'!$C$3=21,phase_chart!G462,IF('Input&amp;Output'!$C$3=22,phase_chart!K462,IF('Input&amp;Output'!$C$3=31,phase_chart!O462,IF('Input&amp;Output'!$C$3=32,phase_chart!S462,"")))))</f>
        <v>0</v>
      </c>
      <c r="M465" s="206" t="b">
        <f>IF('Input&amp;Output'!$C$3=10,phase_chart!D462,IF('Input&amp;Output'!$C$3=21,phase_chart!H462,IF('Input&amp;Output'!$C$3=22,phase_chart!L462,IF('Input&amp;Output'!$C$3=31,phase_chart!P462,IF('Input&amp;Output'!$C$3=32,phase_chart!T462,"")))))</f>
        <v>1</v>
      </c>
      <c r="N465" s="205" t="b">
        <f>IF('Input&amp;Output'!$C$3=10,phase_chart!E462,IF('Input&amp;Output'!$C$3=21,phase_chart!I462,IF('Input&amp;Output'!$C$3=22,phase_chart!M462,IF('Input&amp;Output'!$C$3=31,phase_chart!Q462,IF('Input&amp;Output'!$C$3=32,phase_chart!U462,"")))))</f>
        <v>0</v>
      </c>
      <c r="P465" s="159">
        <f ca="1">IF(NOT($J465=0),IF($J465&lt;IF($P464=0,0,VLOOKUP(P464,tbL!$M$37:$Q$43,IF(L465=TRUE,2,4))),IF($J465&gt;=VLOOKUP(P464,tbL!$M$37:$Q$43,IF(L465=TRUE,3,5)),$P464,IF(AND(L464=TRUE,L465=TRUE),$P464,$P464-1)),IF(AND(L465=TRUE,J465=VLOOKUP(P464,tbL!$M$37:$Q$43,IF(L465=TRUE,2,4))),P464,IF($P464+1&gt;$C$12,$C$12,$P464+1))),0)</f>
        <v>1</v>
      </c>
      <c r="Q465" s="159">
        <f t="shared" ca="1" si="215"/>
        <v>1</v>
      </c>
      <c r="R465" s="207">
        <f t="shared" si="232"/>
        <v>0</v>
      </c>
      <c r="S465" s="208"/>
      <c r="T465" s="159">
        <f t="shared" si="233"/>
        <v>0</v>
      </c>
      <c r="U465" s="209" t="str">
        <f ca="1">IF(AND(T465=-1,N465=TRUE),"*",IF(AND(U464="*",N465=TRUE),"*",IF(AND(AND(L465=TRUE,U464="*"),J465&lt;VLOOKUP(V464+1,tbL!$M$38:$O$43,3)),"*","")))</f>
        <v/>
      </c>
      <c r="V465" s="204">
        <f t="shared" ca="1" si="216"/>
        <v>1</v>
      </c>
      <c r="Y465" s="159" t="str">
        <f t="shared" ca="1" si="217"/>
        <v/>
      </c>
      <c r="Z465" s="159" t="str">
        <f t="shared" si="218"/>
        <v/>
      </c>
      <c r="AA465" s="159">
        <f t="shared" ca="1" si="209"/>
        <v>1</v>
      </c>
      <c r="AC465" s="161" t="str">
        <f t="shared" ca="1" si="219"/>
        <v/>
      </c>
      <c r="AD465" s="161">
        <f t="shared" ca="1" si="220"/>
        <v>1</v>
      </c>
      <c r="AE465" s="161" t="str">
        <f t="shared" ca="1" si="212"/>
        <v/>
      </c>
      <c r="AF465" s="161">
        <f t="shared" ca="1" si="221"/>
        <v>1</v>
      </c>
      <c r="AG465" s="161" t="str">
        <f t="shared" ca="1" si="222"/>
        <v/>
      </c>
      <c r="AH465" s="161">
        <f t="shared" ca="1" si="223"/>
        <v>1</v>
      </c>
      <c r="AI465" s="161" t="str">
        <f t="shared" ca="1" si="224"/>
        <v/>
      </c>
      <c r="AJ465" s="161">
        <f t="shared" ca="1" si="225"/>
        <v>1</v>
      </c>
      <c r="AL465" s="161" t="str">
        <f t="shared" ca="1" si="226"/>
        <v/>
      </c>
      <c r="AM465" s="161">
        <f t="shared" ca="1" si="237"/>
        <v>1</v>
      </c>
      <c r="AN465" s="161" t="str">
        <f t="shared" ca="1" si="227"/>
        <v/>
      </c>
      <c r="AO465" s="161">
        <f t="shared" ca="1" si="236"/>
        <v>1</v>
      </c>
      <c r="AP465" s="161" t="str">
        <f t="shared" ca="1" si="228"/>
        <v/>
      </c>
      <c r="AQ465" s="161">
        <f t="shared" ca="1" si="234"/>
        <v>1</v>
      </c>
      <c r="AR465" s="161" t="str">
        <f t="shared" ca="1" si="229"/>
        <v/>
      </c>
      <c r="AS465" s="161">
        <f t="shared" ca="1" si="230"/>
        <v>1</v>
      </c>
      <c r="AT465" s="159" t="str">
        <f t="shared" ca="1" si="210"/>
        <v/>
      </c>
      <c r="AU465" s="210">
        <f t="shared" ca="1" si="214"/>
        <v>14</v>
      </c>
      <c r="AV465" s="209"/>
      <c r="AW465" s="204">
        <f t="shared" si="231"/>
        <v>3221.2222222222222</v>
      </c>
      <c r="AX465" s="159"/>
      <c r="AZ465" s="159"/>
      <c r="BM465" s="207"/>
      <c r="BN465" s="212"/>
      <c r="BP465" s="209"/>
      <c r="BQ465" s="211"/>
      <c r="BR465" s="211"/>
      <c r="BS465" s="211"/>
      <c r="BT465" s="211"/>
      <c r="BU465" s="211"/>
      <c r="BV465" s="211"/>
      <c r="BW465" s="211"/>
      <c r="BX465" s="211"/>
      <c r="BY465" s="211"/>
      <c r="BZ465" s="211"/>
      <c r="CA465" s="209"/>
      <c r="CB465" s="224"/>
      <c r="CC465" s="204"/>
      <c r="CD465" s="204"/>
      <c r="CE465" s="204"/>
      <c r="CF465" s="211"/>
      <c r="CG465" s="211"/>
      <c r="CI465" s="209"/>
      <c r="CJ465" s="209"/>
      <c r="EH465" s="165"/>
      <c r="EI465" s="165"/>
      <c r="EJ465" s="166"/>
      <c r="EK465" s="209"/>
      <c r="EL465" s="211"/>
      <c r="EM465" s="211"/>
      <c r="EN465" s="211"/>
      <c r="EO465" s="211"/>
      <c r="EP465" s="211"/>
      <c r="ES465" s="165"/>
      <c r="ET465" s="165"/>
      <c r="EU465" s="166"/>
      <c r="EV465" s="209"/>
      <c r="EW465" s="211"/>
      <c r="EX465" s="211"/>
      <c r="EY465" s="211"/>
      <c r="EZ465" s="211"/>
      <c r="FA465" s="211"/>
      <c r="FD465" s="165"/>
      <c r="FE465" s="165"/>
      <c r="FF465" s="166"/>
      <c r="FG465" s="209"/>
      <c r="FH465" s="211"/>
      <c r="FI465" s="211"/>
      <c r="FJ465" s="211"/>
      <c r="FK465" s="211"/>
      <c r="FL465" s="211"/>
    </row>
    <row r="466" spans="9:168">
      <c r="I466" s="221">
        <f t="shared" si="235"/>
        <v>462</v>
      </c>
      <c r="J466" s="159">
        <f>'v-t_chart'!C463</f>
        <v>23.2</v>
      </c>
      <c r="K466" s="204">
        <f t="shared" ca="1" si="213"/>
        <v>67.952799999999996</v>
      </c>
      <c r="L466" s="205" t="b">
        <f>IF('Input&amp;Output'!$C$3=10,phase_chart!C463,IF('Input&amp;Output'!$C$3=21,phase_chart!G463,IF('Input&amp;Output'!$C$3=22,phase_chart!K463,IF('Input&amp;Output'!$C$3=31,phase_chart!O463,IF('Input&amp;Output'!$C$3=32,phase_chart!S463,"")))))</f>
        <v>0</v>
      </c>
      <c r="M466" s="206" t="b">
        <f>IF('Input&amp;Output'!$C$3=10,phase_chart!D463,IF('Input&amp;Output'!$C$3=21,phase_chart!H463,IF('Input&amp;Output'!$C$3=22,phase_chart!L463,IF('Input&amp;Output'!$C$3=31,phase_chart!P463,IF('Input&amp;Output'!$C$3=32,phase_chart!T463,"")))))</f>
        <v>1</v>
      </c>
      <c r="N466" s="205" t="b">
        <f>IF('Input&amp;Output'!$C$3=10,phase_chart!E463,IF('Input&amp;Output'!$C$3=21,phase_chart!I463,IF('Input&amp;Output'!$C$3=22,phase_chart!M463,IF('Input&amp;Output'!$C$3=31,phase_chart!Q463,IF('Input&amp;Output'!$C$3=32,phase_chart!U463,"")))))</f>
        <v>0</v>
      </c>
      <c r="P466" s="159">
        <f ca="1">IF(NOT($J466=0),IF($J466&lt;IF($P465=0,0,VLOOKUP(P465,tbL!$M$37:$Q$43,IF(L466=TRUE,2,4))),IF($J466&gt;=VLOOKUP(P465,tbL!$M$37:$Q$43,IF(L466=TRUE,3,5)),$P465,IF(AND(L465=TRUE,L466=TRUE),$P465,$P465-1)),IF(AND(L466=TRUE,J466=VLOOKUP(P465,tbL!$M$37:$Q$43,IF(L466=TRUE,2,4))),P465,IF($P465+1&gt;$C$12,$C$12,$P465+1))),0)</f>
        <v>1</v>
      </c>
      <c r="Q466" s="159">
        <f t="shared" ca="1" si="215"/>
        <v>1</v>
      </c>
      <c r="R466" s="207">
        <f t="shared" si="232"/>
        <v>0</v>
      </c>
      <c r="S466" s="208"/>
      <c r="T466" s="159">
        <f t="shared" si="233"/>
        <v>0</v>
      </c>
      <c r="U466" s="209" t="str">
        <f ca="1">IF(AND(T466=-1,N466=TRUE),"*",IF(AND(U465="*",N466=TRUE),"*",IF(AND(AND(L466=TRUE,U465="*"),J466&lt;VLOOKUP(V465+1,tbL!$M$38:$O$43,3)),"*","")))</f>
        <v/>
      </c>
      <c r="V466" s="204">
        <f t="shared" ca="1" si="216"/>
        <v>1</v>
      </c>
      <c r="Y466" s="159" t="str">
        <f t="shared" ca="1" si="217"/>
        <v/>
      </c>
      <c r="Z466" s="159" t="str">
        <f t="shared" si="218"/>
        <v/>
      </c>
      <c r="AA466" s="159">
        <f t="shared" ca="1" si="209"/>
        <v>1</v>
      </c>
      <c r="AC466" s="161" t="str">
        <f t="shared" ca="1" si="219"/>
        <v/>
      </c>
      <c r="AD466" s="161">
        <f t="shared" ca="1" si="220"/>
        <v>1</v>
      </c>
      <c r="AE466" s="161" t="str">
        <f t="shared" ca="1" si="212"/>
        <v/>
      </c>
      <c r="AF466" s="161">
        <f t="shared" ca="1" si="221"/>
        <v>1</v>
      </c>
      <c r="AG466" s="161" t="str">
        <f t="shared" ca="1" si="222"/>
        <v/>
      </c>
      <c r="AH466" s="161">
        <f t="shared" ca="1" si="223"/>
        <v>1</v>
      </c>
      <c r="AI466" s="161" t="str">
        <f t="shared" ca="1" si="224"/>
        <v/>
      </c>
      <c r="AJ466" s="161">
        <f t="shared" ca="1" si="225"/>
        <v>1</v>
      </c>
      <c r="AL466" s="161" t="str">
        <f t="shared" ca="1" si="226"/>
        <v/>
      </c>
      <c r="AM466" s="161">
        <f t="shared" ca="1" si="237"/>
        <v>1</v>
      </c>
      <c r="AN466" s="161" t="str">
        <f t="shared" ca="1" si="227"/>
        <v/>
      </c>
      <c r="AO466" s="161">
        <f t="shared" ca="1" si="236"/>
        <v>1</v>
      </c>
      <c r="AP466" s="161" t="str">
        <f t="shared" ca="1" si="228"/>
        <v/>
      </c>
      <c r="AQ466" s="161">
        <f t="shared" ca="1" si="234"/>
        <v>1</v>
      </c>
      <c r="AR466" s="161" t="str">
        <f t="shared" ca="1" si="229"/>
        <v/>
      </c>
      <c r="AS466" s="161">
        <f t="shared" ca="1" si="230"/>
        <v>1</v>
      </c>
      <c r="AT466" s="159" t="str">
        <f t="shared" ca="1" si="210"/>
        <v/>
      </c>
      <c r="AU466" s="210">
        <f t="shared" ca="1" si="214"/>
        <v>14</v>
      </c>
      <c r="AV466" s="209"/>
      <c r="AW466" s="204">
        <f t="shared" si="231"/>
        <v>3227.6666666666665</v>
      </c>
      <c r="AX466" s="159"/>
      <c r="AZ466" s="159"/>
      <c r="BM466" s="207"/>
      <c r="BN466" s="212"/>
      <c r="BP466" s="209"/>
      <c r="BQ466" s="211"/>
      <c r="BR466" s="211"/>
      <c r="BS466" s="211"/>
      <c r="BT466" s="211"/>
      <c r="BU466" s="211"/>
      <c r="BV466" s="211"/>
      <c r="BW466" s="211"/>
      <c r="BX466" s="211"/>
      <c r="BY466" s="211"/>
      <c r="BZ466" s="211"/>
      <c r="CA466" s="209"/>
      <c r="CB466" s="224"/>
      <c r="CC466" s="204"/>
      <c r="CD466" s="204"/>
      <c r="CE466" s="204"/>
      <c r="CF466" s="211"/>
      <c r="CG466" s="211"/>
      <c r="CI466" s="209"/>
      <c r="CJ466" s="209"/>
      <c r="EH466" s="165"/>
      <c r="EI466" s="165"/>
      <c r="EJ466" s="166"/>
      <c r="EK466" s="209"/>
      <c r="EL466" s="211"/>
      <c r="EM466" s="211"/>
      <c r="EN466" s="211"/>
      <c r="EO466" s="211"/>
      <c r="EP466" s="211"/>
      <c r="ES466" s="165"/>
      <c r="ET466" s="165"/>
      <c r="EU466" s="166"/>
      <c r="EV466" s="209"/>
      <c r="EW466" s="211"/>
      <c r="EX466" s="211"/>
      <c r="EY466" s="211"/>
      <c r="EZ466" s="211"/>
      <c r="FA466" s="211"/>
      <c r="FD466" s="165"/>
      <c r="FE466" s="165"/>
      <c r="FF466" s="166"/>
      <c r="FG466" s="209"/>
      <c r="FH466" s="211"/>
      <c r="FI466" s="211"/>
      <c r="FJ466" s="211"/>
      <c r="FK466" s="211"/>
      <c r="FL466" s="211"/>
    </row>
    <row r="467" spans="9:168">
      <c r="I467" s="221">
        <f t="shared" si="235"/>
        <v>463</v>
      </c>
      <c r="J467" s="159">
        <f>'v-t_chart'!C464</f>
        <v>23.2</v>
      </c>
      <c r="K467" s="204">
        <f t="shared" ca="1" si="213"/>
        <v>67.952799999999996</v>
      </c>
      <c r="L467" s="205" t="b">
        <f>IF('Input&amp;Output'!$C$3=10,phase_chart!C464,IF('Input&amp;Output'!$C$3=21,phase_chart!G464,IF('Input&amp;Output'!$C$3=22,phase_chart!K464,IF('Input&amp;Output'!$C$3=31,phase_chart!O464,IF('Input&amp;Output'!$C$3=32,phase_chart!S464,"")))))</f>
        <v>0</v>
      </c>
      <c r="M467" s="206" t="b">
        <f>IF('Input&amp;Output'!$C$3=10,phase_chart!D464,IF('Input&amp;Output'!$C$3=21,phase_chart!H464,IF('Input&amp;Output'!$C$3=22,phase_chart!L464,IF('Input&amp;Output'!$C$3=31,phase_chart!P464,IF('Input&amp;Output'!$C$3=32,phase_chart!T464,"")))))</f>
        <v>0</v>
      </c>
      <c r="N467" s="205" t="b">
        <f>IF('Input&amp;Output'!$C$3=10,phase_chart!E464,IF('Input&amp;Output'!$C$3=21,phase_chart!I464,IF('Input&amp;Output'!$C$3=22,phase_chart!M464,IF('Input&amp;Output'!$C$3=31,phase_chart!Q464,IF('Input&amp;Output'!$C$3=32,phase_chart!U464,"")))))</f>
        <v>1</v>
      </c>
      <c r="P467" s="159">
        <f ca="1">IF(NOT($J467=0),IF($J467&lt;IF($P466=0,0,VLOOKUP(P466,tbL!$M$37:$Q$43,IF(L467=TRUE,2,4))),IF($J467&gt;=VLOOKUP(P466,tbL!$M$37:$Q$43,IF(L467=TRUE,3,5)),$P466,IF(AND(L466=TRUE,L467=TRUE),$P466,$P466-1)),IF(AND(L467=TRUE,J467=VLOOKUP(P466,tbL!$M$37:$Q$43,IF(L467=TRUE,2,4))),P466,IF($P466+1&gt;$C$12,$C$12,$P466+1))),0)</f>
        <v>1</v>
      </c>
      <c r="Q467" s="159">
        <f t="shared" ca="1" si="215"/>
        <v>1</v>
      </c>
      <c r="R467" s="207">
        <f t="shared" si="232"/>
        <v>0</v>
      </c>
      <c r="S467" s="208"/>
      <c r="T467" s="159">
        <f t="shared" si="233"/>
        <v>0</v>
      </c>
      <c r="U467" s="209" t="str">
        <f ca="1">IF(AND(T467=-1,N467=TRUE),"*",IF(AND(U466="*",N467=TRUE),"*",IF(AND(AND(L467=TRUE,U466="*"),J467&lt;VLOOKUP(V466+1,tbL!$M$38:$O$43,3)),"*","")))</f>
        <v/>
      </c>
      <c r="V467" s="204">
        <f t="shared" ca="1" si="216"/>
        <v>1</v>
      </c>
      <c r="Y467" s="159" t="str">
        <f t="shared" ca="1" si="217"/>
        <v/>
      </c>
      <c r="Z467" s="159" t="str">
        <f t="shared" si="218"/>
        <v/>
      </c>
      <c r="AA467" s="159">
        <f t="shared" ca="1" si="209"/>
        <v>1</v>
      </c>
      <c r="AC467" s="161" t="str">
        <f t="shared" ca="1" si="219"/>
        <v/>
      </c>
      <c r="AD467" s="161">
        <f t="shared" ca="1" si="220"/>
        <v>1</v>
      </c>
      <c r="AE467" s="161" t="str">
        <f t="shared" ca="1" si="212"/>
        <v/>
      </c>
      <c r="AF467" s="161">
        <f t="shared" ca="1" si="221"/>
        <v>1</v>
      </c>
      <c r="AG467" s="161" t="str">
        <f t="shared" ca="1" si="222"/>
        <v/>
      </c>
      <c r="AH467" s="161">
        <f t="shared" ca="1" si="223"/>
        <v>1</v>
      </c>
      <c r="AI467" s="161" t="str">
        <f t="shared" ca="1" si="224"/>
        <v/>
      </c>
      <c r="AJ467" s="161">
        <f t="shared" ca="1" si="225"/>
        <v>1</v>
      </c>
      <c r="AL467" s="161" t="str">
        <f t="shared" ca="1" si="226"/>
        <v/>
      </c>
      <c r="AM467" s="161">
        <f t="shared" ca="1" si="237"/>
        <v>1</v>
      </c>
      <c r="AN467" s="161" t="str">
        <f t="shared" ca="1" si="227"/>
        <v/>
      </c>
      <c r="AO467" s="161">
        <f t="shared" ca="1" si="236"/>
        <v>1</v>
      </c>
      <c r="AP467" s="161" t="str">
        <f t="shared" ca="1" si="228"/>
        <v/>
      </c>
      <c r="AQ467" s="161">
        <f t="shared" ca="1" si="234"/>
        <v>1</v>
      </c>
      <c r="AR467" s="161" t="str">
        <f t="shared" ca="1" si="229"/>
        <v/>
      </c>
      <c r="AS467" s="161">
        <f t="shared" ca="1" si="230"/>
        <v>1</v>
      </c>
      <c r="AT467" s="159" t="str">
        <f t="shared" ca="1" si="210"/>
        <v/>
      </c>
      <c r="AU467" s="210">
        <f t="shared" ca="1" si="214"/>
        <v>14</v>
      </c>
      <c r="AV467" s="209"/>
      <c r="AW467" s="204">
        <f t="shared" si="231"/>
        <v>3234.1111111111109</v>
      </c>
      <c r="AX467" s="159"/>
      <c r="AZ467" s="159"/>
      <c r="BM467" s="207"/>
      <c r="BN467" s="212"/>
      <c r="BP467" s="209"/>
      <c r="BQ467" s="211"/>
      <c r="BR467" s="211"/>
      <c r="BS467" s="211"/>
      <c r="BT467" s="211"/>
      <c r="BU467" s="211"/>
      <c r="BV467" s="211"/>
      <c r="BW467" s="211"/>
      <c r="BX467" s="211"/>
      <c r="BY467" s="211"/>
      <c r="BZ467" s="211"/>
      <c r="CA467" s="209"/>
      <c r="CB467" s="224"/>
      <c r="CC467" s="204"/>
      <c r="CD467" s="204"/>
      <c r="CE467" s="204"/>
      <c r="CF467" s="211"/>
      <c r="CG467" s="211"/>
      <c r="CI467" s="209"/>
      <c r="CJ467" s="209"/>
      <c r="EH467" s="165"/>
      <c r="EI467" s="165"/>
      <c r="EJ467" s="166"/>
      <c r="EK467" s="209"/>
      <c r="EL467" s="211"/>
      <c r="EM467" s="211"/>
      <c r="EN467" s="211"/>
      <c r="EO467" s="211"/>
      <c r="EP467" s="211"/>
      <c r="ES467" s="165"/>
      <c r="ET467" s="165"/>
      <c r="EU467" s="166"/>
      <c r="EV467" s="209"/>
      <c r="EW467" s="211"/>
      <c r="EX467" s="211"/>
      <c r="EY467" s="211"/>
      <c r="EZ467" s="211"/>
      <c r="FA467" s="211"/>
      <c r="FD467" s="165"/>
      <c r="FE467" s="165"/>
      <c r="FF467" s="166"/>
      <c r="FG467" s="209"/>
      <c r="FH467" s="211"/>
      <c r="FI467" s="211"/>
      <c r="FJ467" s="211"/>
      <c r="FK467" s="211"/>
      <c r="FL467" s="211"/>
    </row>
    <row r="468" spans="9:168">
      <c r="I468" s="221">
        <f t="shared" si="235"/>
        <v>464</v>
      </c>
      <c r="J468" s="159">
        <f>'v-t_chart'!C465</f>
        <v>22.2</v>
      </c>
      <c r="K468" s="204">
        <f t="shared" ca="1" si="213"/>
        <v>65.023799999999994</v>
      </c>
      <c r="L468" s="205" t="b">
        <f>IF('Input&amp;Output'!$C$3=10,phase_chart!C465,IF('Input&amp;Output'!$C$3=21,phase_chart!G465,IF('Input&amp;Output'!$C$3=22,phase_chart!K465,IF('Input&amp;Output'!$C$3=31,phase_chart!O465,IF('Input&amp;Output'!$C$3=32,phase_chart!S465,"")))))</f>
        <v>0</v>
      </c>
      <c r="M468" s="206" t="b">
        <f>IF('Input&amp;Output'!$C$3=10,phase_chart!D465,IF('Input&amp;Output'!$C$3=21,phase_chart!H465,IF('Input&amp;Output'!$C$3=22,phase_chart!L465,IF('Input&amp;Output'!$C$3=31,phase_chart!P465,IF('Input&amp;Output'!$C$3=32,phase_chart!T465,"")))))</f>
        <v>0</v>
      </c>
      <c r="N468" s="205" t="b">
        <f>IF('Input&amp;Output'!$C$3=10,phase_chart!E465,IF('Input&amp;Output'!$C$3=21,phase_chart!I465,IF('Input&amp;Output'!$C$3=22,phase_chart!M465,IF('Input&amp;Output'!$C$3=31,phase_chart!Q465,IF('Input&amp;Output'!$C$3=32,phase_chart!U465,"")))))</f>
        <v>1</v>
      </c>
      <c r="P468" s="159">
        <f ca="1">IF(NOT($J468=0),IF($J468&lt;IF($P467=0,0,VLOOKUP(P467,tbL!$M$37:$Q$43,IF(L468=TRUE,2,4))),IF($J468&gt;=VLOOKUP(P467,tbL!$M$37:$Q$43,IF(L468=TRUE,3,5)),$P467,IF(AND(L467=TRUE,L468=TRUE),$P467,$P467-1)),IF(AND(L468=TRUE,J468=VLOOKUP(P467,tbL!$M$37:$Q$43,IF(L468=TRUE,2,4))),P467,IF($P467+1&gt;$C$12,$C$12,$P467+1))),0)</f>
        <v>1</v>
      </c>
      <c r="Q468" s="159">
        <f t="shared" ca="1" si="215"/>
        <v>1</v>
      </c>
      <c r="R468" s="207">
        <f t="shared" si="232"/>
        <v>0</v>
      </c>
      <c r="S468" s="208"/>
      <c r="T468" s="159">
        <f t="shared" si="233"/>
        <v>0</v>
      </c>
      <c r="U468" s="209" t="str">
        <f ca="1">IF(AND(T468=-1,N468=TRUE),"*",IF(AND(U467="*",N468=TRUE),"*",IF(AND(AND(L468=TRUE,U467="*"),J468&lt;VLOOKUP(V467+1,tbL!$M$38:$O$43,3)),"*","")))</f>
        <v/>
      </c>
      <c r="V468" s="204">
        <f t="shared" ca="1" si="216"/>
        <v>1</v>
      </c>
      <c r="Y468" s="159" t="str">
        <f t="shared" ca="1" si="217"/>
        <v/>
      </c>
      <c r="Z468" s="159" t="str">
        <f t="shared" si="218"/>
        <v/>
      </c>
      <c r="AA468" s="159">
        <f t="shared" ca="1" si="209"/>
        <v>1</v>
      </c>
      <c r="AC468" s="161" t="str">
        <f t="shared" ca="1" si="219"/>
        <v/>
      </c>
      <c r="AD468" s="161">
        <f t="shared" ca="1" si="220"/>
        <v>1</v>
      </c>
      <c r="AE468" s="161" t="str">
        <f t="shared" ca="1" si="212"/>
        <v/>
      </c>
      <c r="AF468" s="161">
        <f t="shared" ca="1" si="221"/>
        <v>1</v>
      </c>
      <c r="AG468" s="161" t="str">
        <f t="shared" ca="1" si="222"/>
        <v/>
      </c>
      <c r="AH468" s="161">
        <f t="shared" ca="1" si="223"/>
        <v>1</v>
      </c>
      <c r="AI468" s="161" t="str">
        <f t="shared" ca="1" si="224"/>
        <v/>
      </c>
      <c r="AJ468" s="161">
        <f t="shared" ca="1" si="225"/>
        <v>1</v>
      </c>
      <c r="AL468" s="161" t="str">
        <f t="shared" ca="1" si="226"/>
        <v/>
      </c>
      <c r="AM468" s="161">
        <f t="shared" ca="1" si="237"/>
        <v>1</v>
      </c>
      <c r="AN468" s="161" t="str">
        <f t="shared" ca="1" si="227"/>
        <v/>
      </c>
      <c r="AO468" s="161">
        <f t="shared" ca="1" si="236"/>
        <v>1</v>
      </c>
      <c r="AP468" s="161" t="str">
        <f t="shared" ca="1" si="228"/>
        <v/>
      </c>
      <c r="AQ468" s="161">
        <f t="shared" ca="1" si="234"/>
        <v>1</v>
      </c>
      <c r="AR468" s="161" t="str">
        <f t="shared" ca="1" si="229"/>
        <v/>
      </c>
      <c r="AS468" s="161">
        <f t="shared" ca="1" si="230"/>
        <v>1</v>
      </c>
      <c r="AT468" s="159" t="str">
        <f t="shared" ca="1" si="210"/>
        <v/>
      </c>
      <c r="AU468" s="210">
        <f t="shared" ca="1" si="214"/>
        <v>14</v>
      </c>
      <c r="AV468" s="209"/>
      <c r="AW468" s="204">
        <f t="shared" si="231"/>
        <v>3240.2777777777774</v>
      </c>
      <c r="AX468" s="159"/>
      <c r="AZ468" s="159"/>
      <c r="BM468" s="207"/>
      <c r="BN468" s="212"/>
      <c r="BP468" s="209"/>
      <c r="BQ468" s="211"/>
      <c r="BR468" s="211"/>
      <c r="BS468" s="211"/>
      <c r="BT468" s="211"/>
      <c r="BU468" s="211"/>
      <c r="BV468" s="211"/>
      <c r="BW468" s="211"/>
      <c r="BX468" s="211"/>
      <c r="BY468" s="211"/>
      <c r="BZ468" s="211"/>
      <c r="CA468" s="209"/>
      <c r="CB468" s="224"/>
      <c r="CC468" s="204"/>
      <c r="CD468" s="204"/>
      <c r="CE468" s="204"/>
      <c r="CF468" s="211"/>
      <c r="CG468" s="211"/>
      <c r="CI468" s="209"/>
      <c r="CJ468" s="209"/>
      <c r="EH468" s="165"/>
      <c r="EI468" s="165"/>
      <c r="EJ468" s="166"/>
      <c r="EK468" s="209"/>
      <c r="EL468" s="211"/>
      <c r="EM468" s="211"/>
      <c r="EN468" s="211"/>
      <c r="EO468" s="211"/>
      <c r="EP468" s="211"/>
      <c r="ES468" s="165"/>
      <c r="ET468" s="165"/>
      <c r="EU468" s="166"/>
      <c r="EV468" s="209"/>
      <c r="EW468" s="211"/>
      <c r="EX468" s="211"/>
      <c r="EY468" s="211"/>
      <c r="EZ468" s="211"/>
      <c r="FA468" s="211"/>
      <c r="FD468" s="165"/>
      <c r="FE468" s="165"/>
      <c r="FF468" s="166"/>
      <c r="FG468" s="209"/>
      <c r="FH468" s="211"/>
      <c r="FI468" s="211"/>
      <c r="FJ468" s="211"/>
      <c r="FK468" s="211"/>
      <c r="FL468" s="211"/>
    </row>
    <row r="469" spans="9:168">
      <c r="I469" s="221">
        <f t="shared" si="235"/>
        <v>465</v>
      </c>
      <c r="J469" s="159">
        <f>'v-t_chart'!C466</f>
        <v>20.3</v>
      </c>
      <c r="K469" s="204">
        <f t="shared" ca="1" si="213"/>
        <v>59.4587</v>
      </c>
      <c r="L469" s="205" t="b">
        <f>IF('Input&amp;Output'!$C$3=10,phase_chart!C466,IF('Input&amp;Output'!$C$3=21,phase_chart!G466,IF('Input&amp;Output'!$C$3=22,phase_chart!K466,IF('Input&amp;Output'!$C$3=31,phase_chart!O466,IF('Input&amp;Output'!$C$3=32,phase_chart!S466,"")))))</f>
        <v>0</v>
      </c>
      <c r="M469" s="206" t="b">
        <f>IF('Input&amp;Output'!$C$3=10,phase_chart!D466,IF('Input&amp;Output'!$C$3=21,phase_chart!H466,IF('Input&amp;Output'!$C$3=22,phase_chart!L466,IF('Input&amp;Output'!$C$3=31,phase_chart!P466,IF('Input&amp;Output'!$C$3=32,phase_chart!T466,"")))))</f>
        <v>0</v>
      </c>
      <c r="N469" s="205" t="b">
        <f>IF('Input&amp;Output'!$C$3=10,phase_chart!E466,IF('Input&amp;Output'!$C$3=21,phase_chart!I466,IF('Input&amp;Output'!$C$3=22,phase_chart!M466,IF('Input&amp;Output'!$C$3=31,phase_chart!Q466,IF('Input&amp;Output'!$C$3=32,phase_chart!U466,"")))))</f>
        <v>1</v>
      </c>
      <c r="P469" s="159">
        <f ca="1">IF(NOT($J469=0),IF($J469&lt;IF($P468=0,0,VLOOKUP(P468,tbL!$M$37:$Q$43,IF(L469=TRUE,2,4))),IF($J469&gt;=VLOOKUP(P468,tbL!$M$37:$Q$43,IF(L469=TRUE,3,5)),$P468,IF(AND(L468=TRUE,L469=TRUE),$P468,$P468-1)),IF(AND(L469=TRUE,J469=VLOOKUP(P468,tbL!$M$37:$Q$43,IF(L469=TRUE,2,4))),P468,IF($P468+1&gt;$C$12,$C$12,$P468+1))),0)</f>
        <v>1</v>
      </c>
      <c r="Q469" s="159">
        <f t="shared" ca="1" si="215"/>
        <v>1</v>
      </c>
      <c r="R469" s="207">
        <f t="shared" si="232"/>
        <v>0</v>
      </c>
      <c r="S469" s="208"/>
      <c r="T469" s="159">
        <f t="shared" si="233"/>
        <v>0</v>
      </c>
      <c r="U469" s="209" t="str">
        <f ca="1">IF(AND(T469=-1,N469=TRUE),"*",IF(AND(U468="*",N469=TRUE),"*",IF(AND(AND(L469=TRUE,U468="*"),J469&lt;VLOOKUP(V468+1,tbL!$M$38:$O$43,3)),"*","")))</f>
        <v/>
      </c>
      <c r="V469" s="204">
        <f t="shared" ca="1" si="216"/>
        <v>1</v>
      </c>
      <c r="Y469" s="159">
        <f t="shared" ca="1" si="217"/>
        <v>0</v>
      </c>
      <c r="Z469" s="159" t="str">
        <f t="shared" si="218"/>
        <v/>
      </c>
      <c r="AA469" s="159">
        <f t="shared" ca="1" si="209"/>
        <v>1</v>
      </c>
      <c r="AC469" s="161" t="str">
        <f t="shared" ca="1" si="219"/>
        <v/>
      </c>
      <c r="AD469" s="161">
        <f t="shared" ca="1" si="220"/>
        <v>1</v>
      </c>
      <c r="AE469" s="161" t="str">
        <f t="shared" ca="1" si="212"/>
        <v/>
      </c>
      <c r="AF469" s="161">
        <f t="shared" ca="1" si="221"/>
        <v>1</v>
      </c>
      <c r="AG469" s="161" t="str">
        <f t="shared" ca="1" si="222"/>
        <v/>
      </c>
      <c r="AH469" s="161">
        <f t="shared" ca="1" si="223"/>
        <v>1</v>
      </c>
      <c r="AI469" s="161" t="str">
        <f t="shared" ca="1" si="224"/>
        <v/>
      </c>
      <c r="AJ469" s="161">
        <f t="shared" ca="1" si="225"/>
        <v>1</v>
      </c>
      <c r="AL469" s="161" t="str">
        <f t="shared" ca="1" si="226"/>
        <v/>
      </c>
      <c r="AM469" s="161">
        <f t="shared" ca="1" si="237"/>
        <v>1</v>
      </c>
      <c r="AN469" s="161" t="str">
        <f t="shared" ca="1" si="227"/>
        <v/>
      </c>
      <c r="AO469" s="161">
        <f t="shared" ca="1" si="236"/>
        <v>1</v>
      </c>
      <c r="AP469" s="161" t="str">
        <f t="shared" ca="1" si="228"/>
        <v/>
      </c>
      <c r="AQ469" s="161">
        <f t="shared" ca="1" si="234"/>
        <v>1</v>
      </c>
      <c r="AR469" s="161" t="str">
        <f t="shared" ca="1" si="229"/>
        <v/>
      </c>
      <c r="AS469" s="161">
        <f t="shared" ca="1" si="230"/>
        <v>1</v>
      </c>
      <c r="AT469" s="159">
        <f t="shared" ca="1" si="210"/>
        <v>-1</v>
      </c>
      <c r="AU469" s="210">
        <f t="shared" ca="1" si="214"/>
        <v>14</v>
      </c>
      <c r="AV469" s="209"/>
      <c r="AW469" s="204">
        <f t="shared" si="231"/>
        <v>3245.9166666666661</v>
      </c>
      <c r="AX469" s="159"/>
      <c r="AZ469" s="159"/>
      <c r="BM469" s="207"/>
      <c r="BN469" s="212"/>
      <c r="BP469" s="209"/>
      <c r="BQ469" s="211"/>
      <c r="BR469" s="211"/>
      <c r="BS469" s="211"/>
      <c r="BT469" s="211"/>
      <c r="BU469" s="211"/>
      <c r="BV469" s="211"/>
      <c r="BW469" s="211"/>
      <c r="BX469" s="211"/>
      <c r="BY469" s="211"/>
      <c r="BZ469" s="211"/>
      <c r="CA469" s="209"/>
      <c r="CB469" s="224"/>
      <c r="CC469" s="204"/>
      <c r="CD469" s="204"/>
      <c r="CE469" s="204"/>
      <c r="CF469" s="211"/>
      <c r="CG469" s="211"/>
      <c r="CI469" s="209"/>
      <c r="CJ469" s="209"/>
      <c r="EH469" s="165"/>
      <c r="EI469" s="165"/>
      <c r="EJ469" s="166"/>
      <c r="EK469" s="209"/>
      <c r="EL469" s="211"/>
      <c r="EM469" s="211"/>
      <c r="EN469" s="211"/>
      <c r="EO469" s="211"/>
      <c r="EP469" s="211"/>
      <c r="ES469" s="165"/>
      <c r="ET469" s="165"/>
      <c r="EU469" s="166"/>
      <c r="EV469" s="209"/>
      <c r="EW469" s="211"/>
      <c r="EX469" s="211"/>
      <c r="EY469" s="211"/>
      <c r="EZ469" s="211"/>
      <c r="FA469" s="211"/>
      <c r="FD469" s="165"/>
      <c r="FE469" s="165"/>
      <c r="FF469" s="166"/>
      <c r="FG469" s="209"/>
      <c r="FH469" s="211"/>
      <c r="FI469" s="211"/>
      <c r="FJ469" s="211"/>
      <c r="FK469" s="211"/>
      <c r="FL469" s="211"/>
    </row>
    <row r="470" spans="9:168">
      <c r="I470" s="221">
        <f t="shared" si="235"/>
        <v>466</v>
      </c>
      <c r="J470" s="159">
        <f>'v-t_chart'!C467</f>
        <v>17.899999999999999</v>
      </c>
      <c r="K470" s="204">
        <f t="shared" ca="1" si="213"/>
        <v>52.429099999999991</v>
      </c>
      <c r="L470" s="205" t="b">
        <f>IF('Input&amp;Output'!$C$3=10,phase_chart!C467,IF('Input&amp;Output'!$C$3=21,phase_chart!G467,IF('Input&amp;Output'!$C$3=22,phase_chart!K467,IF('Input&amp;Output'!$C$3=31,phase_chart!O467,IF('Input&amp;Output'!$C$3=32,phase_chart!S467,"")))))</f>
        <v>0</v>
      </c>
      <c r="M470" s="206" t="b">
        <f>IF('Input&amp;Output'!$C$3=10,phase_chart!D467,IF('Input&amp;Output'!$C$3=21,phase_chart!H467,IF('Input&amp;Output'!$C$3=22,phase_chart!L467,IF('Input&amp;Output'!$C$3=31,phase_chart!P467,IF('Input&amp;Output'!$C$3=32,phase_chart!T467,"")))))</f>
        <v>0</v>
      </c>
      <c r="N470" s="205" t="b">
        <f>IF('Input&amp;Output'!$C$3=10,phase_chart!E467,IF('Input&amp;Output'!$C$3=21,phase_chart!I467,IF('Input&amp;Output'!$C$3=22,phase_chart!M467,IF('Input&amp;Output'!$C$3=31,phase_chart!Q467,IF('Input&amp;Output'!$C$3=32,phase_chart!U467,"")))))</f>
        <v>1</v>
      </c>
      <c r="P470" s="159">
        <f ca="1">IF(NOT($J470=0),IF($J470&lt;IF($P469=0,0,VLOOKUP(P469,tbL!$M$37:$Q$43,IF(L470=TRUE,2,4))),IF($J470&gt;=VLOOKUP(P469,tbL!$M$37:$Q$43,IF(L470=TRUE,3,5)),$P469,IF(AND(L469=TRUE,L470=TRUE),$P469,$P469-1)),IF(AND(L470=TRUE,J470=VLOOKUP(P469,tbL!$M$37:$Q$43,IF(L470=TRUE,2,4))),P469,IF($P469+1&gt;$C$12,$C$12,$P469+1))),0)</f>
        <v>1</v>
      </c>
      <c r="Q470" s="159">
        <f t="shared" ca="1" si="215"/>
        <v>1</v>
      </c>
      <c r="R470" s="207">
        <f t="shared" si="232"/>
        <v>0</v>
      </c>
      <c r="S470" s="208"/>
      <c r="T470" s="159">
        <f t="shared" si="233"/>
        <v>0</v>
      </c>
      <c r="U470" s="209" t="str">
        <f ca="1">IF(AND(T470=-1,N470=TRUE),"*",IF(AND(U469="*",N470=TRUE),"*",IF(AND(AND(L470=TRUE,U469="*"),J470&lt;VLOOKUP(V469+1,tbL!$M$38:$O$43,3)),"*","")))</f>
        <v/>
      </c>
      <c r="V470" s="204">
        <f t="shared" ca="1" si="216"/>
        <v>1</v>
      </c>
      <c r="Y470" s="159">
        <f t="shared" ca="1" si="217"/>
        <v>0</v>
      </c>
      <c r="Z470" s="159" t="str">
        <f t="shared" si="218"/>
        <v/>
      </c>
      <c r="AA470" s="159">
        <f t="shared" ca="1" si="209"/>
        <v>1</v>
      </c>
      <c r="AC470" s="161" t="str">
        <f t="shared" ca="1" si="219"/>
        <v/>
      </c>
      <c r="AD470" s="161">
        <f t="shared" ca="1" si="220"/>
        <v>1</v>
      </c>
      <c r="AE470" s="161" t="str">
        <f t="shared" ca="1" si="212"/>
        <v/>
      </c>
      <c r="AF470" s="161">
        <f t="shared" ca="1" si="221"/>
        <v>1</v>
      </c>
      <c r="AG470" s="161" t="str">
        <f t="shared" ca="1" si="222"/>
        <v/>
      </c>
      <c r="AH470" s="161">
        <f t="shared" ca="1" si="223"/>
        <v>1</v>
      </c>
      <c r="AI470" s="161" t="str">
        <f t="shared" ca="1" si="224"/>
        <v/>
      </c>
      <c r="AJ470" s="161">
        <f t="shared" ca="1" si="225"/>
        <v>1</v>
      </c>
      <c r="AL470" s="161" t="str">
        <f t="shared" ca="1" si="226"/>
        <v/>
      </c>
      <c r="AM470" s="161">
        <f t="shared" ca="1" si="237"/>
        <v>1</v>
      </c>
      <c r="AN470" s="161" t="str">
        <f t="shared" ca="1" si="227"/>
        <v/>
      </c>
      <c r="AO470" s="161">
        <f t="shared" ca="1" si="236"/>
        <v>1</v>
      </c>
      <c r="AP470" s="161" t="str">
        <f t="shared" ca="1" si="228"/>
        <v/>
      </c>
      <c r="AQ470" s="161">
        <f t="shared" ca="1" si="234"/>
        <v>1</v>
      </c>
      <c r="AR470" s="161" t="str">
        <f t="shared" ca="1" si="229"/>
        <v/>
      </c>
      <c r="AS470" s="161">
        <f t="shared" ca="1" si="230"/>
        <v>1</v>
      </c>
      <c r="AT470" s="159">
        <f t="shared" ca="1" si="210"/>
        <v>-1</v>
      </c>
      <c r="AU470" s="210">
        <f t="shared" ca="1" si="214"/>
        <v>14</v>
      </c>
      <c r="AV470" s="209"/>
      <c r="AW470" s="204">
        <f t="shared" si="231"/>
        <v>3250.8888888888882</v>
      </c>
      <c r="AX470" s="159"/>
      <c r="AZ470" s="159"/>
      <c r="BM470" s="207"/>
      <c r="BN470" s="212"/>
      <c r="BP470" s="209"/>
      <c r="BQ470" s="211"/>
      <c r="BR470" s="211"/>
      <c r="BS470" s="211"/>
      <c r="BT470" s="211"/>
      <c r="BU470" s="211"/>
      <c r="BV470" s="211"/>
      <c r="BW470" s="211"/>
      <c r="BX470" s="211"/>
      <c r="BY470" s="211"/>
      <c r="BZ470" s="211"/>
      <c r="CA470" s="209"/>
      <c r="CB470" s="224"/>
      <c r="CC470" s="204"/>
      <c r="CD470" s="204"/>
      <c r="CE470" s="204"/>
      <c r="CF470" s="211"/>
      <c r="CG470" s="211"/>
      <c r="CI470" s="209"/>
      <c r="CJ470" s="209"/>
      <c r="EH470" s="165"/>
      <c r="EI470" s="165"/>
      <c r="EJ470" s="166"/>
      <c r="EK470" s="209"/>
      <c r="EL470" s="211"/>
      <c r="EM470" s="211"/>
      <c r="EN470" s="211"/>
      <c r="EO470" s="211"/>
      <c r="EP470" s="211"/>
      <c r="ES470" s="165"/>
      <c r="ET470" s="165"/>
      <c r="EU470" s="166"/>
      <c r="EV470" s="209"/>
      <c r="EW470" s="211"/>
      <c r="EX470" s="211"/>
      <c r="EY470" s="211"/>
      <c r="EZ470" s="211"/>
      <c r="FA470" s="211"/>
      <c r="FD470" s="165"/>
      <c r="FE470" s="165"/>
      <c r="FF470" s="166"/>
      <c r="FG470" s="209"/>
      <c r="FH470" s="211"/>
      <c r="FI470" s="211"/>
      <c r="FJ470" s="211"/>
      <c r="FK470" s="211"/>
      <c r="FL470" s="211"/>
    </row>
    <row r="471" spans="9:168">
      <c r="I471" s="221">
        <f t="shared" si="235"/>
        <v>467</v>
      </c>
      <c r="J471" s="159">
        <f>'v-t_chart'!C468</f>
        <v>15.2</v>
      </c>
      <c r="K471" s="204">
        <f t="shared" ca="1" si="213"/>
        <v>44.520799999999994</v>
      </c>
      <c r="L471" s="205" t="b">
        <f>IF('Input&amp;Output'!$C$3=10,phase_chart!C468,IF('Input&amp;Output'!$C$3=21,phase_chart!G468,IF('Input&amp;Output'!$C$3=22,phase_chart!K468,IF('Input&amp;Output'!$C$3=31,phase_chart!O468,IF('Input&amp;Output'!$C$3=32,phase_chart!S468,"")))))</f>
        <v>0</v>
      </c>
      <c r="M471" s="206" t="b">
        <f>IF('Input&amp;Output'!$C$3=10,phase_chart!D468,IF('Input&amp;Output'!$C$3=21,phase_chart!H468,IF('Input&amp;Output'!$C$3=22,phase_chart!L468,IF('Input&amp;Output'!$C$3=31,phase_chart!P468,IF('Input&amp;Output'!$C$3=32,phase_chart!T468,"")))))</f>
        <v>0</v>
      </c>
      <c r="N471" s="205" t="b">
        <f>IF('Input&amp;Output'!$C$3=10,phase_chart!E468,IF('Input&amp;Output'!$C$3=21,phase_chart!I468,IF('Input&amp;Output'!$C$3=22,phase_chart!M468,IF('Input&amp;Output'!$C$3=31,phase_chart!Q468,IF('Input&amp;Output'!$C$3=32,phase_chart!U468,"")))))</f>
        <v>1</v>
      </c>
      <c r="P471" s="159">
        <f ca="1">IF(NOT($J471=0),IF($J471&lt;IF($P470=0,0,VLOOKUP(P470,tbL!$M$37:$Q$43,IF(L471=TRUE,2,4))),IF($J471&gt;=VLOOKUP(P470,tbL!$M$37:$Q$43,IF(L471=TRUE,3,5)),$P470,IF(AND(L470=TRUE,L471=TRUE),$P470,$P470-1)),IF(AND(L471=TRUE,J471=VLOOKUP(P470,tbL!$M$37:$Q$43,IF(L471=TRUE,2,4))),P470,IF($P470+1&gt;$C$12,$C$12,$P470+1))),0)</f>
        <v>1</v>
      </c>
      <c r="Q471" s="159">
        <f t="shared" ca="1" si="215"/>
        <v>1</v>
      </c>
      <c r="R471" s="207">
        <f t="shared" si="232"/>
        <v>0</v>
      </c>
      <c r="S471" s="208"/>
      <c r="T471" s="159">
        <f t="shared" si="233"/>
        <v>0</v>
      </c>
      <c r="U471" s="209" t="str">
        <f ca="1">IF(AND(T471=-1,N471=TRUE),"*",IF(AND(U470="*",N471=TRUE),"*",IF(AND(AND(L471=TRUE,U470="*"),J471&lt;VLOOKUP(V470+1,tbL!$M$38:$O$43,3)),"*","")))</f>
        <v/>
      </c>
      <c r="V471" s="204">
        <f t="shared" ca="1" si="216"/>
        <v>1</v>
      </c>
      <c r="Y471" s="159">
        <f t="shared" ca="1" si="217"/>
        <v>0</v>
      </c>
      <c r="Z471" s="159" t="str">
        <f t="shared" si="218"/>
        <v/>
      </c>
      <c r="AA471" s="159">
        <f t="shared" ca="1" si="209"/>
        <v>1</v>
      </c>
      <c r="AC471" s="161" t="str">
        <f t="shared" ca="1" si="219"/>
        <v/>
      </c>
      <c r="AD471" s="161">
        <f t="shared" ca="1" si="220"/>
        <v>1</v>
      </c>
      <c r="AE471" s="161" t="str">
        <f t="shared" ca="1" si="212"/>
        <v/>
      </c>
      <c r="AF471" s="161">
        <f t="shared" ca="1" si="221"/>
        <v>1</v>
      </c>
      <c r="AG471" s="161" t="str">
        <f t="shared" ca="1" si="222"/>
        <v/>
      </c>
      <c r="AH471" s="161">
        <f t="shared" ca="1" si="223"/>
        <v>1</v>
      </c>
      <c r="AI471" s="161" t="str">
        <f t="shared" ca="1" si="224"/>
        <v/>
      </c>
      <c r="AJ471" s="161">
        <f t="shared" ca="1" si="225"/>
        <v>1</v>
      </c>
      <c r="AL471" s="161" t="str">
        <f t="shared" ca="1" si="226"/>
        <v/>
      </c>
      <c r="AM471" s="161">
        <f t="shared" ca="1" si="237"/>
        <v>1</v>
      </c>
      <c r="AN471" s="161" t="str">
        <f t="shared" ca="1" si="227"/>
        <v/>
      </c>
      <c r="AO471" s="161">
        <f t="shared" ca="1" si="236"/>
        <v>1</v>
      </c>
      <c r="AP471" s="161" t="str">
        <f t="shared" ca="1" si="228"/>
        <v/>
      </c>
      <c r="AQ471" s="161">
        <f t="shared" ca="1" si="234"/>
        <v>1</v>
      </c>
      <c r="AR471" s="161" t="str">
        <f t="shared" ca="1" si="229"/>
        <v/>
      </c>
      <c r="AS471" s="161">
        <f t="shared" ca="1" si="230"/>
        <v>1</v>
      </c>
      <c r="AT471" s="159">
        <f t="shared" ca="1" si="210"/>
        <v>-1</v>
      </c>
      <c r="AU471" s="210">
        <f t="shared" ca="1" si="214"/>
        <v>14</v>
      </c>
      <c r="AV471" s="209"/>
      <c r="AW471" s="204">
        <f t="shared" si="231"/>
        <v>3255.1111111111104</v>
      </c>
      <c r="AX471" s="159"/>
      <c r="AZ471" s="159"/>
      <c r="BM471" s="207"/>
      <c r="BN471" s="212"/>
      <c r="BP471" s="209"/>
      <c r="BQ471" s="211"/>
      <c r="BR471" s="211"/>
      <c r="BS471" s="211"/>
      <c r="BT471" s="211"/>
      <c r="BU471" s="211"/>
      <c r="BV471" s="211"/>
      <c r="BW471" s="211"/>
      <c r="BX471" s="211"/>
      <c r="BY471" s="211"/>
      <c r="BZ471" s="211"/>
      <c r="CA471" s="209"/>
      <c r="CB471" s="224"/>
      <c r="CC471" s="204"/>
      <c r="CD471" s="204"/>
      <c r="CE471" s="204"/>
      <c r="CF471" s="211"/>
      <c r="CG471" s="211"/>
      <c r="CI471" s="209"/>
      <c r="CJ471" s="209"/>
      <c r="EH471" s="165"/>
      <c r="EI471" s="165"/>
      <c r="EJ471" s="166"/>
      <c r="EK471" s="209"/>
      <c r="EL471" s="211"/>
      <c r="EM471" s="211"/>
      <c r="EN471" s="211"/>
      <c r="EO471" s="211"/>
      <c r="EP471" s="211"/>
      <c r="ES471" s="165"/>
      <c r="ET471" s="165"/>
      <c r="EU471" s="166"/>
      <c r="EV471" s="209"/>
      <c r="EW471" s="211"/>
      <c r="EX471" s="211"/>
      <c r="EY471" s="211"/>
      <c r="EZ471" s="211"/>
      <c r="FA471" s="211"/>
      <c r="FD471" s="165"/>
      <c r="FE471" s="165"/>
      <c r="FF471" s="166"/>
      <c r="FG471" s="209"/>
      <c r="FH471" s="211"/>
      <c r="FI471" s="211"/>
      <c r="FJ471" s="211"/>
      <c r="FK471" s="211"/>
      <c r="FL471" s="211"/>
    </row>
    <row r="472" spans="9:168">
      <c r="I472" s="221">
        <f t="shared" si="235"/>
        <v>468</v>
      </c>
      <c r="J472" s="159">
        <f>'v-t_chart'!C469</f>
        <v>12.3</v>
      </c>
      <c r="K472" s="204">
        <f t="shared" ca="1" si="213"/>
        <v>36.026699999999998</v>
      </c>
      <c r="L472" s="205" t="b">
        <f>IF('Input&amp;Output'!$C$3=10,phase_chart!C469,IF('Input&amp;Output'!$C$3=21,phase_chart!G469,IF('Input&amp;Output'!$C$3=22,phase_chart!K469,IF('Input&amp;Output'!$C$3=31,phase_chart!O469,IF('Input&amp;Output'!$C$3=32,phase_chart!S469,"")))))</f>
        <v>0</v>
      </c>
      <c r="M472" s="206" t="b">
        <f>IF('Input&amp;Output'!$C$3=10,phase_chart!D469,IF('Input&amp;Output'!$C$3=21,phase_chart!H469,IF('Input&amp;Output'!$C$3=22,phase_chart!L469,IF('Input&amp;Output'!$C$3=31,phase_chart!P469,IF('Input&amp;Output'!$C$3=32,phase_chart!T469,"")))))</f>
        <v>0</v>
      </c>
      <c r="N472" s="205" t="b">
        <f>IF('Input&amp;Output'!$C$3=10,phase_chart!E469,IF('Input&amp;Output'!$C$3=21,phase_chart!I469,IF('Input&amp;Output'!$C$3=22,phase_chart!M469,IF('Input&amp;Output'!$C$3=31,phase_chart!Q469,IF('Input&amp;Output'!$C$3=32,phase_chart!U469,"")))))</f>
        <v>1</v>
      </c>
      <c r="P472" s="159">
        <f ca="1">IF(NOT($J472=0),IF($J472&lt;IF($P471=0,0,VLOOKUP(P471,tbL!$M$37:$Q$43,IF(L472=TRUE,2,4))),IF($J472&gt;=VLOOKUP(P471,tbL!$M$37:$Q$43,IF(L472=TRUE,3,5)),$P471,IF(AND(L471=TRUE,L472=TRUE),$P471,$P471-1)),IF(AND(L472=TRUE,J472=VLOOKUP(P471,tbL!$M$37:$Q$43,IF(L472=TRUE,2,4))),P471,IF($P471+1&gt;$C$12,$C$12,$P471+1))),0)</f>
        <v>1</v>
      </c>
      <c r="Q472" s="159">
        <f t="shared" ca="1" si="215"/>
        <v>1</v>
      </c>
      <c r="R472" s="207">
        <f t="shared" si="232"/>
        <v>0</v>
      </c>
      <c r="S472" s="208"/>
      <c r="T472" s="159">
        <f t="shared" si="233"/>
        <v>0</v>
      </c>
      <c r="U472" s="209" t="str">
        <f ca="1">IF(AND(T472=-1,N472=TRUE),"*",IF(AND(U471="*",N472=TRUE),"*",IF(AND(AND(L472=TRUE,U471="*"),J472&lt;VLOOKUP(V471+1,tbL!$M$38:$O$43,3)),"*","")))</f>
        <v/>
      </c>
      <c r="V472" s="204">
        <f t="shared" ca="1" si="216"/>
        <v>1</v>
      </c>
      <c r="Y472" s="159">
        <f t="shared" ca="1" si="217"/>
        <v>0</v>
      </c>
      <c r="Z472" s="159" t="str">
        <f t="shared" si="218"/>
        <v/>
      </c>
      <c r="AA472" s="159">
        <f t="shared" ca="1" si="209"/>
        <v>1</v>
      </c>
      <c r="AC472" s="161" t="str">
        <f t="shared" ca="1" si="219"/>
        <v/>
      </c>
      <c r="AD472" s="161">
        <f t="shared" ca="1" si="220"/>
        <v>1</v>
      </c>
      <c r="AE472" s="161" t="str">
        <f t="shared" ca="1" si="212"/>
        <v/>
      </c>
      <c r="AF472" s="161">
        <f t="shared" ca="1" si="221"/>
        <v>1</v>
      </c>
      <c r="AG472" s="161" t="str">
        <f t="shared" ca="1" si="222"/>
        <v/>
      </c>
      <c r="AH472" s="161">
        <f t="shared" ca="1" si="223"/>
        <v>1</v>
      </c>
      <c r="AI472" s="161" t="str">
        <f t="shared" ca="1" si="224"/>
        <v/>
      </c>
      <c r="AJ472" s="161">
        <f t="shared" ca="1" si="225"/>
        <v>1</v>
      </c>
      <c r="AL472" s="161" t="str">
        <f t="shared" ca="1" si="226"/>
        <v/>
      </c>
      <c r="AM472" s="161">
        <f t="shared" ca="1" si="237"/>
        <v>1</v>
      </c>
      <c r="AN472" s="161" t="str">
        <f t="shared" ca="1" si="227"/>
        <v/>
      </c>
      <c r="AO472" s="161">
        <f t="shared" ca="1" si="236"/>
        <v>1</v>
      </c>
      <c r="AP472" s="161" t="str">
        <f t="shared" ca="1" si="228"/>
        <v/>
      </c>
      <c r="AQ472" s="161">
        <f t="shared" ca="1" si="234"/>
        <v>1</v>
      </c>
      <c r="AR472" s="161" t="str">
        <f t="shared" ca="1" si="229"/>
        <v/>
      </c>
      <c r="AS472" s="161">
        <f t="shared" ca="1" si="230"/>
        <v>1</v>
      </c>
      <c r="AT472" s="159">
        <f t="shared" ca="1" si="210"/>
        <v>-1</v>
      </c>
      <c r="AU472" s="210">
        <f t="shared" ca="1" si="214"/>
        <v>14</v>
      </c>
      <c r="AV472" s="209"/>
      <c r="AW472" s="204">
        <f t="shared" si="231"/>
        <v>3258.5277777777769</v>
      </c>
      <c r="AX472" s="159"/>
      <c r="AZ472" s="159"/>
      <c r="BM472" s="207"/>
      <c r="BN472" s="212"/>
      <c r="BP472" s="209"/>
      <c r="BQ472" s="211"/>
      <c r="BR472" s="211"/>
      <c r="BS472" s="211"/>
      <c r="BT472" s="211"/>
      <c r="BU472" s="211"/>
      <c r="BV472" s="211"/>
      <c r="BW472" s="211"/>
      <c r="BX472" s="211"/>
      <c r="BY472" s="211"/>
      <c r="BZ472" s="211"/>
      <c r="CA472" s="209"/>
      <c r="CB472" s="224"/>
      <c r="CC472" s="204"/>
      <c r="CD472" s="204"/>
      <c r="CE472" s="204"/>
      <c r="CF472" s="211"/>
      <c r="CG472" s="211"/>
      <c r="CI472" s="209"/>
      <c r="CJ472" s="209"/>
      <c r="EH472" s="165"/>
      <c r="EI472" s="165"/>
      <c r="EJ472" s="166"/>
      <c r="EK472" s="209"/>
      <c r="EL472" s="211"/>
      <c r="EM472" s="211"/>
      <c r="EN472" s="211"/>
      <c r="EO472" s="211"/>
      <c r="EP472" s="211"/>
      <c r="ES472" s="165"/>
      <c r="ET472" s="165"/>
      <c r="EU472" s="166"/>
      <c r="EV472" s="209"/>
      <c r="EW472" s="211"/>
      <c r="EX472" s="211"/>
      <c r="EY472" s="211"/>
      <c r="EZ472" s="211"/>
      <c r="FA472" s="211"/>
      <c r="FD472" s="165"/>
      <c r="FE472" s="165"/>
      <c r="FF472" s="166"/>
      <c r="FG472" s="209"/>
      <c r="FH472" s="211"/>
      <c r="FI472" s="211"/>
      <c r="FJ472" s="211"/>
      <c r="FK472" s="211"/>
      <c r="FL472" s="211"/>
    </row>
    <row r="473" spans="9:168">
      <c r="I473" s="221">
        <f t="shared" si="235"/>
        <v>469</v>
      </c>
      <c r="J473" s="159">
        <f>'v-t_chart'!C470</f>
        <v>9.3000000000000007</v>
      </c>
      <c r="K473" s="204">
        <f t="shared" ca="1" si="213"/>
        <v>27.239699999999999</v>
      </c>
      <c r="L473" s="205" t="b">
        <f>IF('Input&amp;Output'!$C$3=10,phase_chart!C470,IF('Input&amp;Output'!$C$3=21,phase_chart!G470,IF('Input&amp;Output'!$C$3=22,phase_chart!K470,IF('Input&amp;Output'!$C$3=31,phase_chart!O470,IF('Input&amp;Output'!$C$3=32,phase_chart!S470,"")))))</f>
        <v>0</v>
      </c>
      <c r="M473" s="206" t="b">
        <f>IF('Input&amp;Output'!$C$3=10,phase_chart!D470,IF('Input&amp;Output'!$C$3=21,phase_chart!H470,IF('Input&amp;Output'!$C$3=22,phase_chart!L470,IF('Input&amp;Output'!$C$3=31,phase_chart!P470,IF('Input&amp;Output'!$C$3=32,phase_chart!T470,"")))))</f>
        <v>0</v>
      </c>
      <c r="N473" s="205" t="b">
        <f>IF('Input&amp;Output'!$C$3=10,phase_chart!E470,IF('Input&amp;Output'!$C$3=21,phase_chart!I470,IF('Input&amp;Output'!$C$3=22,phase_chart!M470,IF('Input&amp;Output'!$C$3=31,phase_chart!Q470,IF('Input&amp;Output'!$C$3=32,phase_chart!U470,"")))))</f>
        <v>1</v>
      </c>
      <c r="P473" s="159">
        <f ca="1">IF(NOT($J473=0),IF($J473&lt;IF($P472=0,0,VLOOKUP(P472,tbL!$M$37:$Q$43,IF(L473=TRUE,2,4))),IF($J473&gt;=VLOOKUP(P472,tbL!$M$37:$Q$43,IF(L473=TRUE,3,5)),$P472,IF(AND(L472=TRUE,L473=TRUE),$P472,$P472-1)),IF(AND(L473=TRUE,J473=VLOOKUP(P472,tbL!$M$37:$Q$43,IF(L473=TRUE,2,4))),P472,IF($P472+1&gt;$C$12,$C$12,$P472+1))),0)</f>
        <v>1</v>
      </c>
      <c r="Q473" s="159">
        <f t="shared" ca="1" si="215"/>
        <v>1</v>
      </c>
      <c r="R473" s="207">
        <f t="shared" si="232"/>
        <v>0</v>
      </c>
      <c r="S473" s="208"/>
      <c r="T473" s="159">
        <f t="shared" si="233"/>
        <v>0</v>
      </c>
      <c r="U473" s="209" t="str">
        <f ca="1">IF(AND(T473=-1,N473=TRUE),"*",IF(AND(U472="*",N473=TRUE),"*",IF(AND(AND(L473=TRUE,U472="*"),J473&lt;VLOOKUP(V472+1,tbL!$M$38:$O$43,3)),"*","")))</f>
        <v/>
      </c>
      <c r="V473" s="204">
        <f t="shared" ca="1" si="216"/>
        <v>1</v>
      </c>
      <c r="Y473" s="159">
        <f t="shared" ca="1" si="217"/>
        <v>0</v>
      </c>
      <c r="Z473" s="159" t="str">
        <f t="shared" si="218"/>
        <v/>
      </c>
      <c r="AA473" s="159">
        <f t="shared" ca="1" si="209"/>
        <v>1</v>
      </c>
      <c r="AC473" s="161" t="str">
        <f t="shared" ca="1" si="219"/>
        <v/>
      </c>
      <c r="AD473" s="161">
        <f t="shared" ca="1" si="220"/>
        <v>1</v>
      </c>
      <c r="AE473" s="161" t="str">
        <f t="shared" ca="1" si="212"/>
        <v/>
      </c>
      <c r="AF473" s="161">
        <f t="shared" ca="1" si="221"/>
        <v>1</v>
      </c>
      <c r="AG473" s="161" t="str">
        <f t="shared" ca="1" si="222"/>
        <v/>
      </c>
      <c r="AH473" s="161">
        <f t="shared" ca="1" si="223"/>
        <v>1</v>
      </c>
      <c r="AI473" s="161" t="str">
        <f t="shared" ca="1" si="224"/>
        <v/>
      </c>
      <c r="AJ473" s="161">
        <f t="shared" ca="1" si="225"/>
        <v>1</v>
      </c>
      <c r="AL473" s="161" t="str">
        <f t="shared" ca="1" si="226"/>
        <v/>
      </c>
      <c r="AM473" s="161">
        <f t="shared" ca="1" si="237"/>
        <v>1</v>
      </c>
      <c r="AN473" s="161" t="str">
        <f t="shared" ca="1" si="227"/>
        <v/>
      </c>
      <c r="AO473" s="161">
        <f t="shared" ca="1" si="236"/>
        <v>1</v>
      </c>
      <c r="AP473" s="161" t="str">
        <f t="shared" ca="1" si="228"/>
        <v/>
      </c>
      <c r="AQ473" s="161">
        <f t="shared" ca="1" si="234"/>
        <v>1</v>
      </c>
      <c r="AR473" s="161" t="str">
        <f t="shared" ca="1" si="229"/>
        <v/>
      </c>
      <c r="AS473" s="161">
        <f t="shared" ca="1" si="230"/>
        <v>1</v>
      </c>
      <c r="AT473" s="159">
        <f t="shared" ca="1" si="210"/>
        <v>-1</v>
      </c>
      <c r="AU473" s="210">
        <f t="shared" ca="1" si="214"/>
        <v>14</v>
      </c>
      <c r="AV473" s="209"/>
      <c r="AW473" s="204">
        <f t="shared" si="231"/>
        <v>3261.1111111111104</v>
      </c>
      <c r="AX473" s="159"/>
      <c r="AZ473" s="159"/>
      <c r="BM473" s="207"/>
      <c r="BN473" s="212"/>
      <c r="BP473" s="209"/>
      <c r="BQ473" s="211"/>
      <c r="BR473" s="211"/>
      <c r="BS473" s="211"/>
      <c r="BT473" s="211"/>
      <c r="BU473" s="211"/>
      <c r="BV473" s="211"/>
      <c r="BW473" s="211"/>
      <c r="BX473" s="211"/>
      <c r="BY473" s="211"/>
      <c r="BZ473" s="211"/>
      <c r="CA473" s="209"/>
      <c r="CB473" s="224"/>
      <c r="CC473" s="204"/>
      <c r="CD473" s="204"/>
      <c r="CE473" s="204"/>
      <c r="CF473" s="211"/>
      <c r="CG473" s="211"/>
      <c r="CI473" s="209"/>
      <c r="CJ473" s="209"/>
      <c r="EH473" s="165"/>
      <c r="EI473" s="165"/>
      <c r="EJ473" s="166"/>
      <c r="EK473" s="209"/>
      <c r="EL473" s="211"/>
      <c r="EM473" s="211"/>
      <c r="EN473" s="211"/>
      <c r="EO473" s="211"/>
      <c r="EP473" s="211"/>
      <c r="ES473" s="165"/>
      <c r="ET473" s="165"/>
      <c r="EU473" s="166"/>
      <c r="EV473" s="209"/>
      <c r="EW473" s="211"/>
      <c r="EX473" s="211"/>
      <c r="EY473" s="211"/>
      <c r="EZ473" s="211"/>
      <c r="FA473" s="211"/>
      <c r="FD473" s="165"/>
      <c r="FE473" s="165"/>
      <c r="FF473" s="166"/>
      <c r="FG473" s="209"/>
      <c r="FH473" s="211"/>
      <c r="FI473" s="211"/>
      <c r="FJ473" s="211"/>
      <c r="FK473" s="211"/>
      <c r="FL473" s="211"/>
    </row>
    <row r="474" spans="9:168">
      <c r="I474" s="221">
        <f t="shared" si="235"/>
        <v>470</v>
      </c>
      <c r="J474" s="159">
        <f>'v-t_chart'!C471</f>
        <v>6.4</v>
      </c>
      <c r="K474" s="204">
        <f t="shared" ca="1" si="213"/>
        <v>18.7456</v>
      </c>
      <c r="L474" s="205" t="b">
        <f>IF('Input&amp;Output'!$C$3=10,phase_chart!C471,IF('Input&amp;Output'!$C$3=21,phase_chart!G471,IF('Input&amp;Output'!$C$3=22,phase_chart!K471,IF('Input&amp;Output'!$C$3=31,phase_chart!O471,IF('Input&amp;Output'!$C$3=32,phase_chart!S471,"")))))</f>
        <v>0</v>
      </c>
      <c r="M474" s="206" t="b">
        <f>IF('Input&amp;Output'!$C$3=10,phase_chart!D471,IF('Input&amp;Output'!$C$3=21,phase_chart!H471,IF('Input&amp;Output'!$C$3=22,phase_chart!L471,IF('Input&amp;Output'!$C$3=31,phase_chart!P471,IF('Input&amp;Output'!$C$3=32,phase_chart!T471,"")))))</f>
        <v>0</v>
      </c>
      <c r="N474" s="205" t="b">
        <f>IF('Input&amp;Output'!$C$3=10,phase_chart!E471,IF('Input&amp;Output'!$C$3=21,phase_chart!I471,IF('Input&amp;Output'!$C$3=22,phase_chart!M471,IF('Input&amp;Output'!$C$3=31,phase_chart!Q471,IF('Input&amp;Output'!$C$3=32,phase_chart!U471,"")))))</f>
        <v>1</v>
      </c>
      <c r="P474" s="159">
        <f ca="1">IF(NOT($J474=0),IF($J474&lt;IF($P473=0,0,VLOOKUP(P473,tbL!$M$37:$Q$43,IF(L474=TRUE,2,4))),IF($J474&gt;=VLOOKUP(P473,tbL!$M$37:$Q$43,IF(L474=TRUE,3,5)),$P473,IF(AND(L473=TRUE,L474=TRUE),$P473,$P473-1)),IF(AND(L474=TRUE,J474=VLOOKUP(P473,tbL!$M$37:$Q$43,IF(L474=TRUE,2,4))),P473,IF($P473+1&gt;$C$12,$C$12,$P473+1))),0)</f>
        <v>1</v>
      </c>
      <c r="Q474" s="159">
        <f t="shared" ca="1" si="215"/>
        <v>1</v>
      </c>
      <c r="R474" s="207">
        <f t="shared" si="232"/>
        <v>0</v>
      </c>
      <c r="S474" s="208"/>
      <c r="T474" s="159">
        <f t="shared" si="233"/>
        <v>0</v>
      </c>
      <c r="U474" s="209" t="str">
        <f ca="1">IF(AND(T474=-1,N474=TRUE),"*",IF(AND(U473="*",N474=TRUE),"*",IF(AND(AND(L474=TRUE,U473="*"),J474&lt;VLOOKUP(V473+1,tbL!$M$38:$O$43,3)),"*","")))</f>
        <v/>
      </c>
      <c r="V474" s="204">
        <f t="shared" ca="1" si="216"/>
        <v>1</v>
      </c>
      <c r="Y474" s="159">
        <f t="shared" ca="1" si="217"/>
        <v>0</v>
      </c>
      <c r="Z474" s="159" t="str">
        <f t="shared" si="218"/>
        <v/>
      </c>
      <c r="AA474" s="159">
        <f t="shared" ref="AA474:AA537" ca="1" si="238">IF(IF(AND(AT474=-1,Z474=1),1,IF(Y474=0,AA473,V474))=0,0,IF((IF(AND(AT474=-1,Z474=1),1,IF(Y474=0,AA473,V474))-AA473)&gt;=2,-(-AA473-1),IF(IF(AND(AT474=-1,Z474=1),1,IF(Y474=0,AA473,V474))-AA473&lt;=-2,(AA473-1),IF(AND(AT474=-1,Z474=1),1,IF(Y474=0,V474,V474)))))</f>
        <v>1</v>
      </c>
      <c r="AC474" s="161" t="str">
        <f t="shared" ca="1" si="219"/>
        <v/>
      </c>
      <c r="AD474" s="161">
        <f t="shared" ca="1" si="220"/>
        <v>1</v>
      </c>
      <c r="AE474" s="161" t="str">
        <f t="shared" ca="1" si="212"/>
        <v/>
      </c>
      <c r="AF474" s="161">
        <f t="shared" ca="1" si="221"/>
        <v>1</v>
      </c>
      <c r="AG474" s="161" t="str">
        <f t="shared" ca="1" si="222"/>
        <v/>
      </c>
      <c r="AH474" s="161">
        <f t="shared" ca="1" si="223"/>
        <v>1</v>
      </c>
      <c r="AI474" s="161" t="str">
        <f t="shared" ca="1" si="224"/>
        <v/>
      </c>
      <c r="AJ474" s="161">
        <f t="shared" ca="1" si="225"/>
        <v>1</v>
      </c>
      <c r="AL474" s="161" t="str">
        <f t="shared" ca="1" si="226"/>
        <v/>
      </c>
      <c r="AM474" s="161">
        <f t="shared" ca="1" si="237"/>
        <v>1</v>
      </c>
      <c r="AN474" s="161" t="str">
        <f t="shared" ca="1" si="227"/>
        <v/>
      </c>
      <c r="AO474" s="161">
        <f t="shared" ca="1" si="236"/>
        <v>1</v>
      </c>
      <c r="AP474" s="161" t="str">
        <f t="shared" ca="1" si="228"/>
        <v/>
      </c>
      <c r="AQ474" s="161">
        <f t="shared" ca="1" si="234"/>
        <v>1</v>
      </c>
      <c r="AR474" s="161" t="str">
        <f t="shared" ca="1" si="229"/>
        <v/>
      </c>
      <c r="AS474" s="161">
        <f t="shared" ca="1" si="230"/>
        <v>1</v>
      </c>
      <c r="AT474" s="159">
        <f t="shared" ref="AT474:AT537" ca="1" si="239">IF(OR(Z474=1,Y474=0),-1,"")</f>
        <v>-1</v>
      </c>
      <c r="AU474" s="210">
        <f t="shared" ca="1" si="214"/>
        <v>14</v>
      </c>
      <c r="AV474" s="209"/>
      <c r="AW474" s="204">
        <f t="shared" si="231"/>
        <v>3262.8888888888882</v>
      </c>
      <c r="AX474" s="159"/>
      <c r="AZ474" s="159"/>
      <c r="BM474" s="207"/>
      <c r="BN474" s="212"/>
      <c r="BP474" s="209"/>
      <c r="BQ474" s="211"/>
      <c r="BR474" s="211"/>
      <c r="BS474" s="211"/>
      <c r="BT474" s="211"/>
      <c r="BU474" s="211"/>
      <c r="BV474" s="211"/>
      <c r="BW474" s="211"/>
      <c r="BX474" s="211"/>
      <c r="BY474" s="211"/>
      <c r="BZ474" s="211"/>
      <c r="CA474" s="209"/>
      <c r="CB474" s="224"/>
      <c r="CC474" s="204"/>
      <c r="CD474" s="204"/>
      <c r="CE474" s="204"/>
      <c r="CF474" s="211"/>
      <c r="CG474" s="211"/>
      <c r="CI474" s="209"/>
      <c r="CJ474" s="209"/>
      <c r="EH474" s="165"/>
      <c r="EI474" s="165"/>
      <c r="EJ474" s="166"/>
      <c r="EK474" s="209"/>
      <c r="EL474" s="211"/>
      <c r="EM474" s="211"/>
      <c r="EN474" s="211"/>
      <c r="EO474" s="211"/>
      <c r="EP474" s="211"/>
      <c r="ES474" s="165"/>
      <c r="ET474" s="165"/>
      <c r="EU474" s="166"/>
      <c r="EV474" s="209"/>
      <c r="EW474" s="211"/>
      <c r="EX474" s="211"/>
      <c r="EY474" s="211"/>
      <c r="EZ474" s="211"/>
      <c r="FA474" s="211"/>
      <c r="FD474" s="165"/>
      <c r="FE474" s="165"/>
      <c r="FF474" s="166"/>
      <c r="FG474" s="209"/>
      <c r="FH474" s="211"/>
      <c r="FI474" s="211"/>
      <c r="FJ474" s="211"/>
      <c r="FK474" s="211"/>
      <c r="FL474" s="211"/>
    </row>
    <row r="475" spans="9:168">
      <c r="I475" s="221">
        <f t="shared" si="235"/>
        <v>471</v>
      </c>
      <c r="J475" s="159">
        <f>'v-t_chart'!C472</f>
        <v>3.8</v>
      </c>
      <c r="K475" s="204">
        <f t="shared" ca="1" si="213"/>
        <v>11.130199999999999</v>
      </c>
      <c r="L475" s="205" t="b">
        <f>IF('Input&amp;Output'!$C$3=10,phase_chart!C472,IF('Input&amp;Output'!$C$3=21,phase_chart!G472,IF('Input&amp;Output'!$C$3=22,phase_chart!K472,IF('Input&amp;Output'!$C$3=31,phase_chart!O472,IF('Input&amp;Output'!$C$3=32,phase_chart!S472,"")))))</f>
        <v>0</v>
      </c>
      <c r="M475" s="206" t="b">
        <f>IF('Input&amp;Output'!$C$3=10,phase_chart!D472,IF('Input&amp;Output'!$C$3=21,phase_chart!H472,IF('Input&amp;Output'!$C$3=22,phase_chart!L472,IF('Input&amp;Output'!$C$3=31,phase_chart!P472,IF('Input&amp;Output'!$C$3=32,phase_chart!T472,"")))))</f>
        <v>0</v>
      </c>
      <c r="N475" s="205" t="b">
        <f>IF('Input&amp;Output'!$C$3=10,phase_chart!E472,IF('Input&amp;Output'!$C$3=21,phase_chart!I472,IF('Input&amp;Output'!$C$3=22,phase_chart!M472,IF('Input&amp;Output'!$C$3=31,phase_chart!Q472,IF('Input&amp;Output'!$C$3=32,phase_chart!U472,"")))))</f>
        <v>1</v>
      </c>
      <c r="P475" s="159">
        <f ca="1">IF(NOT($J475=0),IF($J475&lt;IF($P474=0,0,VLOOKUP(P474,tbL!$M$37:$Q$43,IF(L475=TRUE,2,4))),IF($J475&gt;=VLOOKUP(P474,tbL!$M$37:$Q$43,IF(L475=TRUE,3,5)),$P474,IF(AND(L474=TRUE,L475=TRUE),$P474,$P474-1)),IF(AND(L475=TRUE,J475=VLOOKUP(P474,tbL!$M$37:$Q$43,IF(L475=TRUE,2,4))),P474,IF($P474+1&gt;$C$12,$C$12,$P474+1))),0)</f>
        <v>1</v>
      </c>
      <c r="Q475" s="159">
        <f t="shared" ca="1" si="215"/>
        <v>1</v>
      </c>
      <c r="R475" s="207">
        <f t="shared" si="232"/>
        <v>0</v>
      </c>
      <c r="S475" s="208"/>
      <c r="T475" s="159">
        <f t="shared" si="233"/>
        <v>0</v>
      </c>
      <c r="U475" s="209" t="str">
        <f ca="1">IF(AND(T475=-1,N475=TRUE),"*",IF(AND(U474="*",N475=TRUE),"*",IF(AND(AND(L475=TRUE,U474="*"),J475&lt;VLOOKUP(V474+1,tbL!$M$38:$O$43,3)),"*","")))</f>
        <v/>
      </c>
      <c r="V475" s="204">
        <f t="shared" ca="1" si="216"/>
        <v>1</v>
      </c>
      <c r="Y475" s="159">
        <f t="shared" ca="1" si="217"/>
        <v>0</v>
      </c>
      <c r="Z475" s="159" t="str">
        <f t="shared" si="218"/>
        <v/>
      </c>
      <c r="AA475" s="159">
        <f t="shared" ca="1" si="238"/>
        <v>1</v>
      </c>
      <c r="AC475" s="161" t="str">
        <f t="shared" ca="1" si="219"/>
        <v/>
      </c>
      <c r="AD475" s="161">
        <f t="shared" ca="1" si="220"/>
        <v>1</v>
      </c>
      <c r="AE475" s="161" t="str">
        <f t="shared" ca="1" si="212"/>
        <v/>
      </c>
      <c r="AF475" s="161">
        <f t="shared" ca="1" si="221"/>
        <v>1</v>
      </c>
      <c r="AG475" s="161" t="str">
        <f t="shared" ca="1" si="222"/>
        <v/>
      </c>
      <c r="AH475" s="161">
        <f t="shared" ca="1" si="223"/>
        <v>1</v>
      </c>
      <c r="AI475" s="161" t="str">
        <f t="shared" ca="1" si="224"/>
        <v/>
      </c>
      <c r="AJ475" s="161">
        <f t="shared" ca="1" si="225"/>
        <v>1</v>
      </c>
      <c r="AL475" s="161" t="str">
        <f t="shared" ca="1" si="226"/>
        <v/>
      </c>
      <c r="AM475" s="161">
        <f t="shared" ca="1" si="237"/>
        <v>1</v>
      </c>
      <c r="AN475" s="161" t="str">
        <f t="shared" ca="1" si="227"/>
        <v/>
      </c>
      <c r="AO475" s="161">
        <f t="shared" ca="1" si="236"/>
        <v>1</v>
      </c>
      <c r="AP475" s="161" t="str">
        <f t="shared" ca="1" si="228"/>
        <v/>
      </c>
      <c r="AQ475" s="161">
        <f t="shared" ca="1" si="234"/>
        <v>1</v>
      </c>
      <c r="AR475" s="161" t="str">
        <f t="shared" ca="1" si="229"/>
        <v/>
      </c>
      <c r="AS475" s="161">
        <f t="shared" ca="1" si="230"/>
        <v>1</v>
      </c>
      <c r="AT475" s="159">
        <f t="shared" ca="1" si="239"/>
        <v>-1</v>
      </c>
      <c r="AU475" s="210">
        <f t="shared" ca="1" si="214"/>
        <v>14</v>
      </c>
      <c r="AV475" s="209"/>
      <c r="AW475" s="204">
        <f t="shared" si="231"/>
        <v>3263.9444444444439</v>
      </c>
      <c r="AX475" s="159"/>
      <c r="AZ475" s="159"/>
      <c r="BM475" s="207"/>
      <c r="BN475" s="212"/>
      <c r="BP475" s="209"/>
      <c r="BQ475" s="211"/>
      <c r="BR475" s="211"/>
      <c r="BS475" s="211"/>
      <c r="BT475" s="211"/>
      <c r="BU475" s="211"/>
      <c r="BV475" s="211"/>
      <c r="BW475" s="211"/>
      <c r="BX475" s="211"/>
      <c r="BY475" s="211"/>
      <c r="BZ475" s="211"/>
      <c r="CA475" s="209"/>
      <c r="CB475" s="224"/>
      <c r="CC475" s="204"/>
      <c r="CD475" s="204"/>
      <c r="CE475" s="204"/>
      <c r="CF475" s="211"/>
      <c r="CG475" s="211"/>
      <c r="CI475" s="209"/>
      <c r="CJ475" s="209"/>
      <c r="EH475" s="165"/>
      <c r="EI475" s="165"/>
      <c r="EJ475" s="166"/>
      <c r="EK475" s="209"/>
      <c r="EL475" s="211"/>
      <c r="EM475" s="211"/>
      <c r="EN475" s="211"/>
      <c r="EO475" s="211"/>
      <c r="EP475" s="211"/>
      <c r="ES475" s="165"/>
      <c r="ET475" s="165"/>
      <c r="EU475" s="166"/>
      <c r="EV475" s="209"/>
      <c r="EW475" s="211"/>
      <c r="EX475" s="211"/>
      <c r="EY475" s="211"/>
      <c r="EZ475" s="211"/>
      <c r="FA475" s="211"/>
      <c r="FD475" s="165"/>
      <c r="FE475" s="165"/>
      <c r="FF475" s="166"/>
      <c r="FG475" s="209"/>
      <c r="FH475" s="211"/>
      <c r="FI475" s="211"/>
      <c r="FJ475" s="211"/>
      <c r="FK475" s="211"/>
      <c r="FL475" s="211"/>
    </row>
    <row r="476" spans="9:168">
      <c r="I476" s="221">
        <f t="shared" si="235"/>
        <v>472</v>
      </c>
      <c r="J476" s="159">
        <f>'v-t_chart'!C473</f>
        <v>2</v>
      </c>
      <c r="K476" s="204">
        <f t="shared" ca="1" si="213"/>
        <v>5.8579999999999997</v>
      </c>
      <c r="L476" s="205" t="b">
        <f>IF('Input&amp;Output'!$C$3=10,phase_chart!C473,IF('Input&amp;Output'!$C$3=21,phase_chart!G473,IF('Input&amp;Output'!$C$3=22,phase_chart!K473,IF('Input&amp;Output'!$C$3=31,phase_chart!O473,IF('Input&amp;Output'!$C$3=32,phase_chart!S473,"")))))</f>
        <v>0</v>
      </c>
      <c r="M476" s="206" t="b">
        <f>IF('Input&amp;Output'!$C$3=10,phase_chart!D473,IF('Input&amp;Output'!$C$3=21,phase_chart!H473,IF('Input&amp;Output'!$C$3=22,phase_chart!L473,IF('Input&amp;Output'!$C$3=31,phase_chart!P473,IF('Input&amp;Output'!$C$3=32,phase_chart!T473,"")))))</f>
        <v>0</v>
      </c>
      <c r="N476" s="205" t="b">
        <f>IF('Input&amp;Output'!$C$3=10,phase_chart!E473,IF('Input&amp;Output'!$C$3=21,phase_chart!I473,IF('Input&amp;Output'!$C$3=22,phase_chart!M473,IF('Input&amp;Output'!$C$3=31,phase_chart!Q473,IF('Input&amp;Output'!$C$3=32,phase_chart!U473,"")))))</f>
        <v>1</v>
      </c>
      <c r="P476" s="159">
        <f ca="1">IF(NOT($J476=0),IF($J476&lt;IF($P475=0,0,VLOOKUP(P475,tbL!$M$37:$Q$43,IF(L476=TRUE,2,4))),IF($J476&gt;=VLOOKUP(P475,tbL!$M$37:$Q$43,IF(L476=TRUE,3,5)),$P475,IF(AND(L475=TRUE,L476=TRUE),$P475,$P475-1)),IF(AND(L476=TRUE,J476=VLOOKUP(P475,tbL!$M$37:$Q$43,IF(L476=TRUE,2,4))),P475,IF($P475+1&gt;$C$12,$C$12,$P475+1))),0)</f>
        <v>1</v>
      </c>
      <c r="Q476" s="159">
        <f t="shared" ca="1" si="215"/>
        <v>1</v>
      </c>
      <c r="R476" s="207">
        <f t="shared" si="232"/>
        <v>0</v>
      </c>
      <c r="S476" s="208"/>
      <c r="T476" s="159">
        <f t="shared" si="233"/>
        <v>0</v>
      </c>
      <c r="U476" s="209" t="str">
        <f ca="1">IF(AND(T476=-1,N476=TRUE),"*",IF(AND(U475="*",N476=TRUE),"*",IF(AND(AND(L476=TRUE,U475="*"),J476&lt;VLOOKUP(V475+1,tbL!$M$38:$O$43,3)),"*","")))</f>
        <v/>
      </c>
      <c r="V476" s="204">
        <f t="shared" ca="1" si="216"/>
        <v>1</v>
      </c>
      <c r="Y476" s="159">
        <f t="shared" ca="1" si="217"/>
        <v>0</v>
      </c>
      <c r="Z476" s="159" t="str">
        <f t="shared" si="218"/>
        <v/>
      </c>
      <c r="AA476" s="159">
        <f t="shared" ca="1" si="238"/>
        <v>1</v>
      </c>
      <c r="AC476" s="161" t="str">
        <f t="shared" ca="1" si="219"/>
        <v/>
      </c>
      <c r="AD476" s="161">
        <f t="shared" ca="1" si="220"/>
        <v>1</v>
      </c>
      <c r="AE476" s="161" t="str">
        <f t="shared" ca="1" si="212"/>
        <v/>
      </c>
      <c r="AF476" s="161">
        <f t="shared" ca="1" si="221"/>
        <v>1</v>
      </c>
      <c r="AG476" s="161" t="str">
        <f t="shared" ca="1" si="222"/>
        <v/>
      </c>
      <c r="AH476" s="161">
        <f t="shared" ca="1" si="223"/>
        <v>1</v>
      </c>
      <c r="AI476" s="161" t="str">
        <f t="shared" ca="1" si="224"/>
        <v/>
      </c>
      <c r="AJ476" s="161">
        <f t="shared" ca="1" si="225"/>
        <v>1</v>
      </c>
      <c r="AL476" s="161" t="str">
        <f t="shared" ca="1" si="226"/>
        <v/>
      </c>
      <c r="AM476" s="161">
        <f t="shared" ca="1" si="237"/>
        <v>1</v>
      </c>
      <c r="AN476" s="161" t="str">
        <f t="shared" ca="1" si="227"/>
        <v/>
      </c>
      <c r="AO476" s="161">
        <f t="shared" ca="1" si="236"/>
        <v>1</v>
      </c>
      <c r="AP476" s="161" t="str">
        <f t="shared" ca="1" si="228"/>
        <v/>
      </c>
      <c r="AQ476" s="161">
        <f t="shared" ca="1" si="234"/>
        <v>1</v>
      </c>
      <c r="AR476" s="161" t="str">
        <f t="shared" ca="1" si="229"/>
        <v/>
      </c>
      <c r="AS476" s="161">
        <f t="shared" ca="1" si="230"/>
        <v>1</v>
      </c>
      <c r="AT476" s="159">
        <f t="shared" ca="1" si="239"/>
        <v>-1</v>
      </c>
      <c r="AU476" s="210">
        <f t="shared" ca="1" si="214"/>
        <v>14</v>
      </c>
      <c r="AV476" s="209"/>
      <c r="AW476" s="204">
        <f t="shared" si="231"/>
        <v>3264.4999999999995</v>
      </c>
      <c r="AX476" s="159"/>
      <c r="AZ476" s="159"/>
      <c r="BM476" s="207"/>
      <c r="BN476" s="212"/>
      <c r="BP476" s="209"/>
      <c r="BQ476" s="211"/>
      <c r="BR476" s="211"/>
      <c r="BS476" s="211"/>
      <c r="BT476" s="211"/>
      <c r="BU476" s="211"/>
      <c r="BV476" s="211"/>
      <c r="BW476" s="211"/>
      <c r="BX476" s="211"/>
      <c r="BY476" s="211"/>
      <c r="BZ476" s="211"/>
      <c r="CA476" s="209"/>
      <c r="CB476" s="224"/>
      <c r="CC476" s="204"/>
      <c r="CD476" s="204"/>
      <c r="CE476" s="204"/>
      <c r="CF476" s="211"/>
      <c r="CG476" s="211"/>
      <c r="CI476" s="209"/>
      <c r="CJ476" s="209"/>
      <c r="EH476" s="165"/>
      <c r="EI476" s="165"/>
      <c r="EJ476" s="166"/>
      <c r="EK476" s="209"/>
      <c r="EL476" s="211"/>
      <c r="EM476" s="211"/>
      <c r="EN476" s="211"/>
      <c r="EO476" s="211"/>
      <c r="EP476" s="211"/>
      <c r="ES476" s="165"/>
      <c r="ET476" s="165"/>
      <c r="EU476" s="166"/>
      <c r="EV476" s="209"/>
      <c r="EW476" s="211"/>
      <c r="EX476" s="211"/>
      <c r="EY476" s="211"/>
      <c r="EZ476" s="211"/>
      <c r="FA476" s="211"/>
      <c r="FD476" s="165"/>
      <c r="FE476" s="165"/>
      <c r="FF476" s="166"/>
      <c r="FG476" s="209"/>
      <c r="FH476" s="211"/>
      <c r="FI476" s="211"/>
      <c r="FJ476" s="211"/>
      <c r="FK476" s="211"/>
      <c r="FL476" s="211"/>
    </row>
    <row r="477" spans="9:168">
      <c r="I477" s="221">
        <f t="shared" si="235"/>
        <v>473</v>
      </c>
      <c r="J477" s="159">
        <f>'v-t_chart'!C474</f>
        <v>0.9</v>
      </c>
      <c r="K477" s="204">
        <f t="shared" ca="1" si="213"/>
        <v>2.6360999999999999</v>
      </c>
      <c r="L477" s="205" t="b">
        <f>IF('Input&amp;Output'!$C$3=10,phase_chart!C474,IF('Input&amp;Output'!$C$3=21,phase_chart!G474,IF('Input&amp;Output'!$C$3=22,phase_chart!K474,IF('Input&amp;Output'!$C$3=31,phase_chart!O474,IF('Input&amp;Output'!$C$3=32,phase_chart!S474,"")))))</f>
        <v>0</v>
      </c>
      <c r="M477" s="206" t="b">
        <f>IF('Input&amp;Output'!$C$3=10,phase_chart!D474,IF('Input&amp;Output'!$C$3=21,phase_chart!H474,IF('Input&amp;Output'!$C$3=22,phase_chart!L474,IF('Input&amp;Output'!$C$3=31,phase_chart!P474,IF('Input&amp;Output'!$C$3=32,phase_chart!T474,"")))))</f>
        <v>0</v>
      </c>
      <c r="N477" s="205" t="b">
        <f>IF('Input&amp;Output'!$C$3=10,phase_chart!E474,IF('Input&amp;Output'!$C$3=21,phase_chart!I474,IF('Input&amp;Output'!$C$3=22,phase_chart!M474,IF('Input&amp;Output'!$C$3=31,phase_chart!Q474,IF('Input&amp;Output'!$C$3=32,phase_chart!U474,"")))))</f>
        <v>1</v>
      </c>
      <c r="P477" s="159">
        <f ca="1">IF(NOT($J477=0),IF($J477&lt;IF($P476=0,0,VLOOKUP(P476,tbL!$M$37:$Q$43,IF(L477=TRUE,2,4))),IF($J477&gt;=VLOOKUP(P476,tbL!$M$37:$Q$43,IF(L477=TRUE,3,5)),$P476,IF(AND(L476=TRUE,L477=TRUE),$P476,$P476-1)),IF(AND(L477=TRUE,J477=VLOOKUP(P476,tbL!$M$37:$Q$43,IF(L477=TRUE,2,4))),P476,IF($P476+1&gt;$C$12,$C$12,$P476+1))),0)</f>
        <v>1</v>
      </c>
      <c r="Q477" s="159">
        <f t="shared" ca="1" si="215"/>
        <v>1</v>
      </c>
      <c r="R477" s="207">
        <f t="shared" si="232"/>
        <v>0</v>
      </c>
      <c r="S477" s="208"/>
      <c r="T477" s="159">
        <f t="shared" si="233"/>
        <v>0</v>
      </c>
      <c r="U477" s="209" t="str">
        <f ca="1">IF(AND(T477=-1,N477=TRUE),"*",IF(AND(U476="*",N477=TRUE),"*",IF(AND(AND(L477=TRUE,U476="*"),J477&lt;VLOOKUP(V476+1,tbL!$M$38:$O$43,3)),"*","")))</f>
        <v/>
      </c>
      <c r="V477" s="204">
        <f t="shared" ca="1" si="216"/>
        <v>1</v>
      </c>
      <c r="Y477" s="159">
        <f t="shared" ca="1" si="217"/>
        <v>0</v>
      </c>
      <c r="Z477" s="159" t="str">
        <f t="shared" si="218"/>
        <v/>
      </c>
      <c r="AA477" s="159">
        <f t="shared" ca="1" si="238"/>
        <v>1</v>
      </c>
      <c r="AC477" s="161" t="str">
        <f t="shared" ca="1" si="219"/>
        <v/>
      </c>
      <c r="AD477" s="161">
        <f t="shared" ca="1" si="220"/>
        <v>1</v>
      </c>
      <c r="AE477" s="161" t="str">
        <f t="shared" ca="1" si="212"/>
        <v/>
      </c>
      <c r="AF477" s="161">
        <f t="shared" ca="1" si="221"/>
        <v>1</v>
      </c>
      <c r="AG477" s="161" t="str">
        <f t="shared" ca="1" si="222"/>
        <v/>
      </c>
      <c r="AH477" s="161">
        <f t="shared" ca="1" si="223"/>
        <v>1</v>
      </c>
      <c r="AI477" s="161" t="str">
        <f t="shared" ca="1" si="224"/>
        <v/>
      </c>
      <c r="AJ477" s="161">
        <f t="shared" ca="1" si="225"/>
        <v>1</v>
      </c>
      <c r="AL477" s="161" t="str">
        <f t="shared" ca="1" si="226"/>
        <v/>
      </c>
      <c r="AM477" s="161">
        <f t="shared" ca="1" si="237"/>
        <v>1</v>
      </c>
      <c r="AN477" s="161" t="str">
        <f t="shared" ca="1" si="227"/>
        <v/>
      </c>
      <c r="AO477" s="161">
        <f t="shared" ca="1" si="236"/>
        <v>1</v>
      </c>
      <c r="AP477" s="161" t="str">
        <f t="shared" ca="1" si="228"/>
        <v/>
      </c>
      <c r="AQ477" s="161">
        <f t="shared" ca="1" si="234"/>
        <v>1</v>
      </c>
      <c r="AR477" s="161" t="str">
        <f t="shared" ca="1" si="229"/>
        <v/>
      </c>
      <c r="AS477" s="161">
        <f t="shared" ca="1" si="230"/>
        <v>1</v>
      </c>
      <c r="AT477" s="159">
        <f t="shared" ca="1" si="239"/>
        <v>-1</v>
      </c>
      <c r="AU477" s="210">
        <f t="shared" ca="1" si="214"/>
        <v>14</v>
      </c>
      <c r="AV477" s="209"/>
      <c r="AW477" s="204">
        <f t="shared" si="231"/>
        <v>3264.7499999999995</v>
      </c>
      <c r="AX477" s="159"/>
      <c r="AZ477" s="159"/>
      <c r="BM477" s="207"/>
      <c r="BN477" s="212"/>
      <c r="BP477" s="209"/>
      <c r="BQ477" s="211"/>
      <c r="BR477" s="211"/>
      <c r="BS477" s="211"/>
      <c r="BT477" s="211"/>
      <c r="BU477" s="211"/>
      <c r="BV477" s="211"/>
      <c r="BW477" s="211"/>
      <c r="BX477" s="211"/>
      <c r="BY477" s="211"/>
      <c r="BZ477" s="211"/>
      <c r="CA477" s="209"/>
      <c r="CB477" s="224"/>
      <c r="CC477" s="204"/>
      <c r="CD477" s="204"/>
      <c r="CE477" s="204"/>
      <c r="CF477" s="211"/>
      <c r="CG477" s="211"/>
      <c r="CI477" s="209"/>
      <c r="CJ477" s="209"/>
      <c r="EH477" s="165"/>
      <c r="EI477" s="165"/>
      <c r="EJ477" s="166"/>
      <c r="EK477" s="209"/>
      <c r="EL477" s="211"/>
      <c r="EM477" s="211"/>
      <c r="EN477" s="211"/>
      <c r="EO477" s="211"/>
      <c r="EP477" s="211"/>
      <c r="ES477" s="165"/>
      <c r="ET477" s="165"/>
      <c r="EU477" s="166"/>
      <c r="EV477" s="209"/>
      <c r="EW477" s="211"/>
      <c r="EX477" s="211"/>
      <c r="EY477" s="211"/>
      <c r="EZ477" s="211"/>
      <c r="FA477" s="211"/>
      <c r="FD477" s="165"/>
      <c r="FE477" s="165"/>
      <c r="FF477" s="166"/>
      <c r="FG477" s="209"/>
      <c r="FH477" s="211"/>
      <c r="FI477" s="211"/>
      <c r="FJ477" s="211"/>
      <c r="FK477" s="211"/>
      <c r="FL477" s="211"/>
    </row>
    <row r="478" spans="9:168">
      <c r="I478" s="221">
        <f t="shared" si="235"/>
        <v>474</v>
      </c>
      <c r="J478" s="159">
        <f>'v-t_chart'!C475</f>
        <v>0</v>
      </c>
      <c r="K478" s="204">
        <f t="shared" si="213"/>
        <v>0</v>
      </c>
      <c r="L478" s="205" t="b">
        <f>IF('Input&amp;Output'!$C$3=10,phase_chart!C475,IF('Input&amp;Output'!$C$3=21,phase_chart!G475,IF('Input&amp;Output'!$C$3=22,phase_chart!K475,IF('Input&amp;Output'!$C$3=31,phase_chart!O475,IF('Input&amp;Output'!$C$3=32,phase_chart!S475,"")))))</f>
        <v>0</v>
      </c>
      <c r="M478" s="206" t="b">
        <f>IF('Input&amp;Output'!$C$3=10,phase_chart!D475,IF('Input&amp;Output'!$C$3=21,phase_chart!H475,IF('Input&amp;Output'!$C$3=22,phase_chart!L475,IF('Input&amp;Output'!$C$3=31,phase_chart!P475,IF('Input&amp;Output'!$C$3=32,phase_chart!T475,"")))))</f>
        <v>0</v>
      </c>
      <c r="N478" s="205" t="b">
        <f>IF('Input&amp;Output'!$C$3=10,phase_chart!E475,IF('Input&amp;Output'!$C$3=21,phase_chart!I475,IF('Input&amp;Output'!$C$3=22,phase_chart!M475,IF('Input&amp;Output'!$C$3=31,phase_chart!Q475,IF('Input&amp;Output'!$C$3=32,phase_chart!U475,"")))))</f>
        <v>0</v>
      </c>
      <c r="P478" s="159">
        <f>IF(NOT($J478=0),IF($J478&lt;IF($P477=0,0,VLOOKUP(P477,tbL!$M$37:$Q$43,IF(L478=TRUE,2,4))),IF($J478&gt;=VLOOKUP(P477,tbL!$M$37:$Q$43,IF(L478=TRUE,3,5)),$P477,IF(AND(L477=TRUE,L478=TRUE),$P477,$P477-1)),IF(AND(L478=TRUE,J478=VLOOKUP(P477,tbL!$M$37:$Q$43,IF(L478=TRUE,2,4))),P477,IF($P477+1&gt;$C$12,$C$12,$P477+1))),0)</f>
        <v>0</v>
      </c>
      <c r="Q478" s="159">
        <f t="shared" si="215"/>
        <v>0</v>
      </c>
      <c r="R478" s="207">
        <f t="shared" si="232"/>
        <v>0</v>
      </c>
      <c r="S478" s="208"/>
      <c r="T478" s="159">
        <f t="shared" si="233"/>
        <v>0</v>
      </c>
      <c r="U478" s="209" t="str">
        <f ca="1">IF(AND(T478=-1,N478=TRUE),"*",IF(AND(U477="*",N478=TRUE),"*",IF(AND(AND(L478=TRUE,U477="*"),J478&lt;VLOOKUP(V477+1,tbL!$M$38:$O$43,3)),"*","")))</f>
        <v/>
      </c>
      <c r="V478" s="204">
        <f t="shared" ca="1" si="216"/>
        <v>0</v>
      </c>
      <c r="Y478" s="159" t="str">
        <f t="shared" ca="1" si="217"/>
        <v/>
      </c>
      <c r="Z478" s="159" t="str">
        <f t="shared" si="218"/>
        <v/>
      </c>
      <c r="AA478" s="159">
        <f t="shared" ca="1" si="238"/>
        <v>0</v>
      </c>
      <c r="AC478" s="161" t="str">
        <f t="shared" ca="1" si="219"/>
        <v/>
      </c>
      <c r="AD478" s="161">
        <f t="shared" ca="1" si="220"/>
        <v>0</v>
      </c>
      <c r="AE478" s="161" t="str">
        <f t="shared" ca="1" si="212"/>
        <v/>
      </c>
      <c r="AF478" s="161">
        <f t="shared" ca="1" si="221"/>
        <v>0</v>
      </c>
      <c r="AG478" s="161" t="str">
        <f t="shared" ca="1" si="222"/>
        <v/>
      </c>
      <c r="AH478" s="161">
        <f t="shared" ca="1" si="223"/>
        <v>0</v>
      </c>
      <c r="AI478" s="161" t="str">
        <f t="shared" ca="1" si="224"/>
        <v/>
      </c>
      <c r="AJ478" s="161">
        <f t="shared" ca="1" si="225"/>
        <v>0</v>
      </c>
      <c r="AL478" s="161" t="str">
        <f t="shared" ca="1" si="226"/>
        <v/>
      </c>
      <c r="AM478" s="161">
        <f t="shared" ca="1" si="237"/>
        <v>0</v>
      </c>
      <c r="AN478" s="161" t="str">
        <f t="shared" ca="1" si="227"/>
        <v/>
      </c>
      <c r="AO478" s="161">
        <f t="shared" ca="1" si="236"/>
        <v>0</v>
      </c>
      <c r="AP478" s="161" t="str">
        <f t="shared" ca="1" si="228"/>
        <v/>
      </c>
      <c r="AQ478" s="161">
        <f t="shared" ca="1" si="234"/>
        <v>0</v>
      </c>
      <c r="AR478" s="161" t="str">
        <f t="shared" ca="1" si="229"/>
        <v/>
      </c>
      <c r="AS478" s="161">
        <f t="shared" ca="1" si="230"/>
        <v>0</v>
      </c>
      <c r="AT478" s="159" t="str">
        <f t="shared" ca="1" si="239"/>
        <v/>
      </c>
      <c r="AU478" s="210">
        <f t="shared" ca="1" si="214"/>
        <v>14</v>
      </c>
      <c r="AV478" s="209"/>
      <c r="AW478" s="204">
        <f t="shared" si="231"/>
        <v>3264.7499999999995</v>
      </c>
      <c r="AX478" s="159"/>
      <c r="AZ478" s="159"/>
      <c r="BM478" s="207"/>
      <c r="BN478" s="212"/>
      <c r="BP478" s="209"/>
      <c r="BQ478" s="211"/>
      <c r="BR478" s="211"/>
      <c r="BS478" s="211"/>
      <c r="BT478" s="211"/>
      <c r="BU478" s="211"/>
      <c r="BV478" s="211"/>
      <c r="BW478" s="211"/>
      <c r="BX478" s="211"/>
      <c r="BY478" s="211"/>
      <c r="BZ478" s="211"/>
      <c r="CA478" s="209"/>
      <c r="CB478" s="224"/>
      <c r="CC478" s="204"/>
      <c r="CD478" s="204"/>
      <c r="CE478" s="204"/>
      <c r="CF478" s="211"/>
      <c r="CG478" s="211"/>
      <c r="CI478" s="209"/>
      <c r="CJ478" s="209"/>
      <c r="EH478" s="165"/>
      <c r="EI478" s="165"/>
      <c r="EJ478" s="166"/>
      <c r="EK478" s="209"/>
      <c r="EL478" s="211"/>
      <c r="EM478" s="211"/>
      <c r="EN478" s="211"/>
      <c r="EO478" s="211"/>
      <c r="EP478" s="211"/>
      <c r="ES478" s="165"/>
      <c r="ET478" s="165"/>
      <c r="EU478" s="166"/>
      <c r="EV478" s="209"/>
      <c r="EW478" s="211"/>
      <c r="EX478" s="211"/>
      <c r="EY478" s="211"/>
      <c r="EZ478" s="211"/>
      <c r="FA478" s="211"/>
      <c r="FD478" s="165"/>
      <c r="FE478" s="165"/>
      <c r="FF478" s="166"/>
      <c r="FG478" s="209"/>
      <c r="FH478" s="211"/>
      <c r="FI478" s="211"/>
      <c r="FJ478" s="211"/>
      <c r="FK478" s="211"/>
      <c r="FL478" s="211"/>
    </row>
    <row r="479" spans="9:168">
      <c r="I479" s="221">
        <f t="shared" si="235"/>
        <v>475</v>
      </c>
      <c r="J479" s="159">
        <f>'v-t_chart'!C476</f>
        <v>0</v>
      </c>
      <c r="K479" s="204">
        <f t="shared" si="213"/>
        <v>0</v>
      </c>
      <c r="L479" s="205" t="b">
        <f>IF('Input&amp;Output'!$C$3=10,phase_chart!C476,IF('Input&amp;Output'!$C$3=21,phase_chart!G476,IF('Input&amp;Output'!$C$3=22,phase_chart!K476,IF('Input&amp;Output'!$C$3=31,phase_chart!O476,IF('Input&amp;Output'!$C$3=32,phase_chart!S476,"")))))</f>
        <v>0</v>
      </c>
      <c r="M479" s="206" t="b">
        <f>IF('Input&amp;Output'!$C$3=10,phase_chart!D476,IF('Input&amp;Output'!$C$3=21,phase_chart!H476,IF('Input&amp;Output'!$C$3=22,phase_chart!L476,IF('Input&amp;Output'!$C$3=31,phase_chart!P476,IF('Input&amp;Output'!$C$3=32,phase_chart!T476,"")))))</f>
        <v>0</v>
      </c>
      <c r="N479" s="205" t="b">
        <f>IF('Input&amp;Output'!$C$3=10,phase_chart!E476,IF('Input&amp;Output'!$C$3=21,phase_chart!I476,IF('Input&amp;Output'!$C$3=22,phase_chart!M476,IF('Input&amp;Output'!$C$3=31,phase_chart!Q476,IF('Input&amp;Output'!$C$3=32,phase_chart!U476,"")))))</f>
        <v>0</v>
      </c>
      <c r="P479" s="159">
        <f>IF(NOT($J479=0),IF($J479&lt;IF($P478=0,0,VLOOKUP(P478,tbL!$M$37:$Q$43,IF(L479=TRUE,2,4))),IF($J479&gt;=VLOOKUP(P478,tbL!$M$37:$Q$43,IF(L479=TRUE,3,5)),$P478,IF(AND(L478=TRUE,L479=TRUE),$P478,$P478-1)),IF(AND(L479=TRUE,J479=VLOOKUP(P478,tbL!$M$37:$Q$43,IF(L479=TRUE,2,4))),P478,IF($P478+1&gt;$C$12,$C$12,$P478+1))),0)</f>
        <v>0</v>
      </c>
      <c r="Q479" s="159">
        <f t="shared" si="215"/>
        <v>0</v>
      </c>
      <c r="R479" s="207">
        <f t="shared" si="232"/>
        <v>0</v>
      </c>
      <c r="S479" s="208"/>
      <c r="T479" s="159">
        <f t="shared" si="233"/>
        <v>0</v>
      </c>
      <c r="U479" s="209" t="str">
        <f ca="1">IF(AND(T479=-1,N479=TRUE),"*",IF(AND(U478="*",N479=TRUE),"*",IF(AND(AND(L479=TRUE,U478="*"),J479&lt;VLOOKUP(V478+1,tbL!$M$38:$O$43,3)),"*","")))</f>
        <v/>
      </c>
      <c r="V479" s="204">
        <f t="shared" ca="1" si="216"/>
        <v>0</v>
      </c>
      <c r="Y479" s="159" t="str">
        <f t="shared" ca="1" si="217"/>
        <v/>
      </c>
      <c r="Z479" s="159" t="str">
        <f t="shared" si="218"/>
        <v/>
      </c>
      <c r="AA479" s="159">
        <f t="shared" ca="1" si="238"/>
        <v>0</v>
      </c>
      <c r="AC479" s="161" t="str">
        <f t="shared" ca="1" si="219"/>
        <v/>
      </c>
      <c r="AD479" s="161">
        <f t="shared" ca="1" si="220"/>
        <v>0</v>
      </c>
      <c r="AE479" s="161" t="str">
        <f t="shared" ca="1" si="212"/>
        <v/>
      </c>
      <c r="AF479" s="161">
        <f t="shared" ca="1" si="221"/>
        <v>0</v>
      </c>
      <c r="AG479" s="161" t="str">
        <f t="shared" ca="1" si="222"/>
        <v/>
      </c>
      <c r="AH479" s="161">
        <f t="shared" ca="1" si="223"/>
        <v>0</v>
      </c>
      <c r="AI479" s="161" t="str">
        <f t="shared" ca="1" si="224"/>
        <v/>
      </c>
      <c r="AJ479" s="161">
        <f t="shared" ca="1" si="225"/>
        <v>0</v>
      </c>
      <c r="AL479" s="161" t="str">
        <f t="shared" ca="1" si="226"/>
        <v/>
      </c>
      <c r="AM479" s="161">
        <f t="shared" ca="1" si="237"/>
        <v>0</v>
      </c>
      <c r="AN479" s="161" t="str">
        <f t="shared" ca="1" si="227"/>
        <v/>
      </c>
      <c r="AO479" s="161">
        <f t="shared" ca="1" si="236"/>
        <v>0</v>
      </c>
      <c r="AP479" s="161" t="str">
        <f t="shared" ca="1" si="228"/>
        <v/>
      </c>
      <c r="AQ479" s="161">
        <f t="shared" ca="1" si="234"/>
        <v>0</v>
      </c>
      <c r="AR479" s="161" t="str">
        <f t="shared" ca="1" si="229"/>
        <v/>
      </c>
      <c r="AS479" s="161">
        <f t="shared" ca="1" si="230"/>
        <v>0</v>
      </c>
      <c r="AT479" s="159" t="str">
        <f t="shared" ca="1" si="239"/>
        <v/>
      </c>
      <c r="AU479" s="210">
        <f t="shared" ca="1" si="214"/>
        <v>14</v>
      </c>
      <c r="AV479" s="209"/>
      <c r="AW479" s="204">
        <f t="shared" si="231"/>
        <v>3264.7499999999995</v>
      </c>
      <c r="AX479" s="159"/>
      <c r="AZ479" s="159"/>
      <c r="BM479" s="207"/>
      <c r="BN479" s="212"/>
      <c r="BP479" s="209"/>
      <c r="BQ479" s="211"/>
      <c r="BR479" s="211"/>
      <c r="BS479" s="211"/>
      <c r="BT479" s="211"/>
      <c r="BU479" s="211"/>
      <c r="BV479" s="211"/>
      <c r="BW479" s="211"/>
      <c r="BX479" s="211"/>
      <c r="BY479" s="211"/>
      <c r="BZ479" s="211"/>
      <c r="CA479" s="209"/>
      <c r="CB479" s="224"/>
      <c r="CC479" s="204"/>
      <c r="CD479" s="204"/>
      <c r="CE479" s="204"/>
      <c r="CF479" s="211"/>
      <c r="CG479" s="211"/>
      <c r="CI479" s="209"/>
      <c r="CJ479" s="209"/>
      <c r="EH479" s="165"/>
      <c r="EI479" s="165"/>
      <c r="EJ479" s="166"/>
      <c r="EK479" s="209"/>
      <c r="EL479" s="211"/>
      <c r="EM479" s="211"/>
      <c r="EN479" s="211"/>
      <c r="EO479" s="211"/>
      <c r="EP479" s="211"/>
      <c r="ES479" s="165"/>
      <c r="ET479" s="165"/>
      <c r="EU479" s="166"/>
      <c r="EV479" s="209"/>
      <c r="EW479" s="211"/>
      <c r="EX479" s="211"/>
      <c r="EY479" s="211"/>
      <c r="EZ479" s="211"/>
      <c r="FA479" s="211"/>
      <c r="FD479" s="165"/>
      <c r="FE479" s="165"/>
      <c r="FF479" s="166"/>
      <c r="FG479" s="209"/>
      <c r="FH479" s="211"/>
      <c r="FI479" s="211"/>
      <c r="FJ479" s="211"/>
      <c r="FK479" s="211"/>
      <c r="FL479" s="211"/>
    </row>
    <row r="480" spans="9:168">
      <c r="I480" s="221">
        <f t="shared" si="235"/>
        <v>476</v>
      </c>
      <c r="J480" s="159">
        <f>'v-t_chart'!C477</f>
        <v>0</v>
      </c>
      <c r="K480" s="204">
        <f t="shared" si="213"/>
        <v>0</v>
      </c>
      <c r="L480" s="205" t="b">
        <f>IF('Input&amp;Output'!$C$3=10,phase_chart!C477,IF('Input&amp;Output'!$C$3=21,phase_chart!G477,IF('Input&amp;Output'!$C$3=22,phase_chart!K477,IF('Input&amp;Output'!$C$3=31,phase_chart!O477,IF('Input&amp;Output'!$C$3=32,phase_chart!S477,"")))))</f>
        <v>0</v>
      </c>
      <c r="M480" s="206" t="b">
        <f>IF('Input&amp;Output'!$C$3=10,phase_chart!D477,IF('Input&amp;Output'!$C$3=21,phase_chart!H477,IF('Input&amp;Output'!$C$3=22,phase_chart!L477,IF('Input&amp;Output'!$C$3=31,phase_chart!P477,IF('Input&amp;Output'!$C$3=32,phase_chart!T477,"")))))</f>
        <v>0</v>
      </c>
      <c r="N480" s="205" t="b">
        <f>IF('Input&amp;Output'!$C$3=10,phase_chart!E477,IF('Input&amp;Output'!$C$3=21,phase_chart!I477,IF('Input&amp;Output'!$C$3=22,phase_chart!M477,IF('Input&amp;Output'!$C$3=31,phase_chart!Q477,IF('Input&amp;Output'!$C$3=32,phase_chart!U477,"")))))</f>
        <v>0</v>
      </c>
      <c r="P480" s="159">
        <f>IF(NOT($J480=0),IF($J480&lt;IF($P479=0,0,VLOOKUP(P479,tbL!$M$37:$Q$43,IF(L480=TRUE,2,4))),IF($J480&gt;=VLOOKUP(P479,tbL!$M$37:$Q$43,IF(L480=TRUE,3,5)),$P479,IF(AND(L479=TRUE,L480=TRUE),$P479,$P479-1)),IF(AND(L480=TRUE,J480=VLOOKUP(P479,tbL!$M$37:$Q$43,IF(L480=TRUE,2,4))),P479,IF($P479+1&gt;$C$12,$C$12,$P479+1))),0)</f>
        <v>0</v>
      </c>
      <c r="Q480" s="159">
        <f t="shared" si="215"/>
        <v>0</v>
      </c>
      <c r="R480" s="207">
        <f t="shared" si="232"/>
        <v>0</v>
      </c>
      <c r="S480" s="208"/>
      <c r="T480" s="159">
        <f t="shared" si="233"/>
        <v>0</v>
      </c>
      <c r="U480" s="209" t="str">
        <f ca="1">IF(AND(T480=-1,N480=TRUE),"*",IF(AND(U479="*",N480=TRUE),"*",IF(AND(AND(L480=TRUE,U479="*"),J480&lt;VLOOKUP(V479+1,tbL!$M$38:$O$43,3)),"*","")))</f>
        <v/>
      </c>
      <c r="V480" s="204">
        <f t="shared" ca="1" si="216"/>
        <v>0</v>
      </c>
      <c r="Y480" s="159" t="str">
        <f t="shared" ca="1" si="217"/>
        <v/>
      </c>
      <c r="Z480" s="159" t="str">
        <f t="shared" si="218"/>
        <v/>
      </c>
      <c r="AA480" s="159">
        <f t="shared" ca="1" si="238"/>
        <v>0</v>
      </c>
      <c r="AC480" s="161" t="str">
        <f t="shared" ca="1" si="219"/>
        <v/>
      </c>
      <c r="AD480" s="161">
        <f t="shared" ca="1" si="220"/>
        <v>0</v>
      </c>
      <c r="AE480" s="161" t="str">
        <f t="shared" ca="1" si="212"/>
        <v/>
      </c>
      <c r="AF480" s="161">
        <f t="shared" ca="1" si="221"/>
        <v>0</v>
      </c>
      <c r="AG480" s="161" t="str">
        <f t="shared" ca="1" si="222"/>
        <v/>
      </c>
      <c r="AH480" s="161">
        <f t="shared" ca="1" si="223"/>
        <v>0</v>
      </c>
      <c r="AI480" s="161" t="str">
        <f t="shared" ca="1" si="224"/>
        <v/>
      </c>
      <c r="AJ480" s="161">
        <f t="shared" ca="1" si="225"/>
        <v>0</v>
      </c>
      <c r="AL480" s="161" t="str">
        <f t="shared" ca="1" si="226"/>
        <v/>
      </c>
      <c r="AM480" s="161">
        <f t="shared" ca="1" si="237"/>
        <v>0</v>
      </c>
      <c r="AN480" s="161" t="str">
        <f t="shared" ca="1" si="227"/>
        <v/>
      </c>
      <c r="AO480" s="161">
        <f t="shared" ca="1" si="236"/>
        <v>0</v>
      </c>
      <c r="AP480" s="161" t="str">
        <f t="shared" ca="1" si="228"/>
        <v/>
      </c>
      <c r="AQ480" s="161">
        <f t="shared" ca="1" si="234"/>
        <v>0</v>
      </c>
      <c r="AR480" s="161" t="str">
        <f t="shared" ca="1" si="229"/>
        <v/>
      </c>
      <c r="AS480" s="161">
        <f t="shared" ca="1" si="230"/>
        <v>0</v>
      </c>
      <c r="AT480" s="159" t="str">
        <f t="shared" ca="1" si="239"/>
        <v/>
      </c>
      <c r="AU480" s="210">
        <f t="shared" ca="1" si="214"/>
        <v>14</v>
      </c>
      <c r="AV480" s="209"/>
      <c r="AW480" s="204">
        <f t="shared" si="231"/>
        <v>3264.7499999999995</v>
      </c>
      <c r="AX480" s="159"/>
      <c r="AZ480" s="159"/>
      <c r="BM480" s="207"/>
      <c r="BN480" s="212"/>
      <c r="BP480" s="209"/>
      <c r="BQ480" s="211"/>
      <c r="BR480" s="211"/>
      <c r="BS480" s="211"/>
      <c r="BT480" s="211"/>
      <c r="BU480" s="211"/>
      <c r="BV480" s="211"/>
      <c r="BW480" s="211"/>
      <c r="BX480" s="211"/>
      <c r="BY480" s="211"/>
      <c r="BZ480" s="211"/>
      <c r="CA480" s="209"/>
      <c r="CB480" s="224"/>
      <c r="CC480" s="204"/>
      <c r="CD480" s="204"/>
      <c r="CE480" s="204"/>
      <c r="CF480" s="211"/>
      <c r="CG480" s="211"/>
      <c r="CI480" s="209"/>
      <c r="CJ480" s="209"/>
      <c r="EH480" s="165"/>
      <c r="EI480" s="165"/>
      <c r="EJ480" s="166"/>
      <c r="EK480" s="209"/>
      <c r="EL480" s="211"/>
      <c r="EM480" s="211"/>
      <c r="EN480" s="211"/>
      <c r="EO480" s="211"/>
      <c r="EP480" s="211"/>
      <c r="ES480" s="165"/>
      <c r="ET480" s="165"/>
      <c r="EU480" s="166"/>
      <c r="EV480" s="209"/>
      <c r="EW480" s="211"/>
      <c r="EX480" s="211"/>
      <c r="EY480" s="211"/>
      <c r="EZ480" s="211"/>
      <c r="FA480" s="211"/>
      <c r="FD480" s="165"/>
      <c r="FE480" s="165"/>
      <c r="FF480" s="166"/>
      <c r="FG480" s="209"/>
      <c r="FH480" s="211"/>
      <c r="FI480" s="211"/>
      <c r="FJ480" s="211"/>
      <c r="FK480" s="211"/>
      <c r="FL480" s="211"/>
    </row>
    <row r="481" spans="9:168">
      <c r="I481" s="221">
        <f t="shared" si="235"/>
        <v>477</v>
      </c>
      <c r="J481" s="159">
        <f>'v-t_chart'!C478</f>
        <v>0</v>
      </c>
      <c r="K481" s="204">
        <f t="shared" si="213"/>
        <v>0</v>
      </c>
      <c r="L481" s="205" t="b">
        <f>IF('Input&amp;Output'!$C$3=10,phase_chart!C478,IF('Input&amp;Output'!$C$3=21,phase_chart!G478,IF('Input&amp;Output'!$C$3=22,phase_chart!K478,IF('Input&amp;Output'!$C$3=31,phase_chart!O478,IF('Input&amp;Output'!$C$3=32,phase_chart!S478,"")))))</f>
        <v>0</v>
      </c>
      <c r="M481" s="206" t="b">
        <f>IF('Input&amp;Output'!$C$3=10,phase_chart!D478,IF('Input&amp;Output'!$C$3=21,phase_chart!H478,IF('Input&amp;Output'!$C$3=22,phase_chart!L478,IF('Input&amp;Output'!$C$3=31,phase_chart!P478,IF('Input&amp;Output'!$C$3=32,phase_chart!T478,"")))))</f>
        <v>0</v>
      </c>
      <c r="N481" s="205" t="b">
        <f>IF('Input&amp;Output'!$C$3=10,phase_chart!E478,IF('Input&amp;Output'!$C$3=21,phase_chart!I478,IF('Input&amp;Output'!$C$3=22,phase_chart!M478,IF('Input&amp;Output'!$C$3=31,phase_chart!Q478,IF('Input&amp;Output'!$C$3=32,phase_chart!U478,"")))))</f>
        <v>0</v>
      </c>
      <c r="P481" s="159">
        <f>IF(NOT($J481=0),IF($J481&lt;IF($P480=0,0,VLOOKUP(P480,tbL!$M$37:$Q$43,IF(L481=TRUE,2,4))),IF($J481&gt;=VLOOKUP(P480,tbL!$M$37:$Q$43,IF(L481=TRUE,3,5)),$P480,IF(AND(L480=TRUE,L481=TRUE),$P480,$P480-1)),IF(AND(L481=TRUE,J481=VLOOKUP(P480,tbL!$M$37:$Q$43,IF(L481=TRUE,2,4))),P480,IF($P480+1&gt;$C$12,$C$12,$P480+1))),0)</f>
        <v>0</v>
      </c>
      <c r="Q481" s="159">
        <f t="shared" si="215"/>
        <v>0</v>
      </c>
      <c r="R481" s="207">
        <f t="shared" si="232"/>
        <v>0</v>
      </c>
      <c r="S481" s="208"/>
      <c r="T481" s="159">
        <f t="shared" si="233"/>
        <v>0</v>
      </c>
      <c r="U481" s="209" t="str">
        <f ca="1">IF(AND(T481=-1,N481=TRUE),"*",IF(AND(U480="*",N481=TRUE),"*",IF(AND(AND(L481=TRUE,U480="*"),J481&lt;VLOOKUP(V480+1,tbL!$M$38:$O$43,3)),"*","")))</f>
        <v/>
      </c>
      <c r="V481" s="204">
        <f t="shared" ca="1" si="216"/>
        <v>0</v>
      </c>
      <c r="Y481" s="159" t="str">
        <f t="shared" ca="1" si="217"/>
        <v/>
      </c>
      <c r="Z481" s="159" t="str">
        <f t="shared" si="218"/>
        <v/>
      </c>
      <c r="AA481" s="159">
        <f t="shared" ca="1" si="238"/>
        <v>0</v>
      </c>
      <c r="AC481" s="161" t="str">
        <f t="shared" ca="1" si="219"/>
        <v/>
      </c>
      <c r="AD481" s="161">
        <f t="shared" ca="1" si="220"/>
        <v>0</v>
      </c>
      <c r="AE481" s="161" t="str">
        <f t="shared" ca="1" si="212"/>
        <v/>
      </c>
      <c r="AF481" s="161">
        <f t="shared" ca="1" si="221"/>
        <v>0</v>
      </c>
      <c r="AG481" s="161" t="str">
        <f t="shared" ca="1" si="222"/>
        <v/>
      </c>
      <c r="AH481" s="161">
        <f t="shared" ca="1" si="223"/>
        <v>0</v>
      </c>
      <c r="AI481" s="161" t="str">
        <f t="shared" ca="1" si="224"/>
        <v/>
      </c>
      <c r="AJ481" s="161">
        <f t="shared" ca="1" si="225"/>
        <v>0</v>
      </c>
      <c r="AL481" s="161" t="str">
        <f t="shared" ca="1" si="226"/>
        <v/>
      </c>
      <c r="AM481" s="161">
        <f t="shared" ca="1" si="237"/>
        <v>0</v>
      </c>
      <c r="AN481" s="161" t="str">
        <f t="shared" ca="1" si="227"/>
        <v/>
      </c>
      <c r="AO481" s="161">
        <f t="shared" ca="1" si="236"/>
        <v>0</v>
      </c>
      <c r="AP481" s="161" t="str">
        <f t="shared" ca="1" si="228"/>
        <v/>
      </c>
      <c r="AQ481" s="161">
        <f t="shared" ca="1" si="234"/>
        <v>0</v>
      </c>
      <c r="AR481" s="161" t="str">
        <f t="shared" ca="1" si="229"/>
        <v/>
      </c>
      <c r="AS481" s="161">
        <f t="shared" ca="1" si="230"/>
        <v>0</v>
      </c>
      <c r="AT481" s="159" t="str">
        <f t="shared" ca="1" si="239"/>
        <v/>
      </c>
      <c r="AU481" s="210">
        <f t="shared" ca="1" si="214"/>
        <v>14</v>
      </c>
      <c r="AV481" s="209"/>
      <c r="AW481" s="204">
        <f t="shared" si="231"/>
        <v>3264.7499999999995</v>
      </c>
      <c r="AX481" s="159"/>
      <c r="AZ481" s="159"/>
      <c r="BM481" s="207"/>
      <c r="BN481" s="212"/>
      <c r="BP481" s="209"/>
      <c r="BQ481" s="211"/>
      <c r="BR481" s="211"/>
      <c r="BS481" s="211"/>
      <c r="BT481" s="211"/>
      <c r="BU481" s="211"/>
      <c r="BV481" s="211"/>
      <c r="BW481" s="211"/>
      <c r="BX481" s="211"/>
      <c r="BY481" s="211"/>
      <c r="BZ481" s="211"/>
      <c r="CA481" s="209"/>
      <c r="CB481" s="224"/>
      <c r="CC481" s="204"/>
      <c r="CD481" s="204"/>
      <c r="CE481" s="204"/>
      <c r="CF481" s="211"/>
      <c r="CG481" s="211"/>
      <c r="CI481" s="209"/>
      <c r="CJ481" s="209"/>
      <c r="EH481" s="165"/>
      <c r="EI481" s="165"/>
      <c r="EJ481" s="166"/>
      <c r="EK481" s="209"/>
      <c r="EL481" s="211"/>
      <c r="EM481" s="211"/>
      <c r="EN481" s="211"/>
      <c r="EO481" s="211"/>
      <c r="EP481" s="211"/>
      <c r="ES481" s="165"/>
      <c r="ET481" s="165"/>
      <c r="EU481" s="166"/>
      <c r="EV481" s="209"/>
      <c r="EW481" s="211"/>
      <c r="EX481" s="211"/>
      <c r="EY481" s="211"/>
      <c r="EZ481" s="211"/>
      <c r="FA481" s="211"/>
      <c r="FD481" s="165"/>
      <c r="FE481" s="165"/>
      <c r="FF481" s="166"/>
      <c r="FG481" s="209"/>
      <c r="FH481" s="211"/>
      <c r="FI481" s="211"/>
      <c r="FJ481" s="211"/>
      <c r="FK481" s="211"/>
      <c r="FL481" s="211"/>
    </row>
    <row r="482" spans="9:168">
      <c r="I482" s="221">
        <f t="shared" si="235"/>
        <v>478</v>
      </c>
      <c r="J482" s="159">
        <f>'v-t_chart'!C479</f>
        <v>0</v>
      </c>
      <c r="K482" s="204">
        <f t="shared" si="213"/>
        <v>0</v>
      </c>
      <c r="L482" s="205" t="b">
        <f>IF('Input&amp;Output'!$C$3=10,phase_chart!C479,IF('Input&amp;Output'!$C$3=21,phase_chart!G479,IF('Input&amp;Output'!$C$3=22,phase_chart!K479,IF('Input&amp;Output'!$C$3=31,phase_chart!O479,IF('Input&amp;Output'!$C$3=32,phase_chart!S479,"")))))</f>
        <v>0</v>
      </c>
      <c r="M482" s="206" t="b">
        <f>IF('Input&amp;Output'!$C$3=10,phase_chart!D479,IF('Input&amp;Output'!$C$3=21,phase_chart!H479,IF('Input&amp;Output'!$C$3=22,phase_chart!L479,IF('Input&amp;Output'!$C$3=31,phase_chart!P479,IF('Input&amp;Output'!$C$3=32,phase_chart!T479,"")))))</f>
        <v>0</v>
      </c>
      <c r="N482" s="205" t="b">
        <f>IF('Input&amp;Output'!$C$3=10,phase_chart!E479,IF('Input&amp;Output'!$C$3=21,phase_chart!I479,IF('Input&amp;Output'!$C$3=22,phase_chart!M479,IF('Input&amp;Output'!$C$3=31,phase_chart!Q479,IF('Input&amp;Output'!$C$3=32,phase_chart!U479,"")))))</f>
        <v>0</v>
      </c>
      <c r="P482" s="159">
        <f>IF(NOT($J482=0),IF($J482&lt;IF($P481=0,0,VLOOKUP(P481,tbL!$M$37:$Q$43,IF(L482=TRUE,2,4))),IF($J482&gt;=VLOOKUP(P481,tbL!$M$37:$Q$43,IF(L482=TRUE,3,5)),$P481,IF(AND(L481=TRUE,L482=TRUE),$P481,$P481-1)),IF(AND(L482=TRUE,J482=VLOOKUP(P481,tbL!$M$37:$Q$43,IF(L482=TRUE,2,4))),P481,IF($P481+1&gt;$C$12,$C$12,$P481+1))),0)</f>
        <v>0</v>
      </c>
      <c r="Q482" s="159">
        <f t="shared" si="215"/>
        <v>0</v>
      </c>
      <c r="R482" s="207">
        <f t="shared" si="232"/>
        <v>0</v>
      </c>
      <c r="S482" s="208"/>
      <c r="T482" s="159">
        <f t="shared" si="233"/>
        <v>0</v>
      </c>
      <c r="U482" s="209" t="str">
        <f ca="1">IF(AND(T482=-1,N482=TRUE),"*",IF(AND(U481="*",N482=TRUE),"*",IF(AND(AND(L482=TRUE,U481="*"),J482&lt;VLOOKUP(V481+1,tbL!$M$38:$O$43,3)),"*","")))</f>
        <v/>
      </c>
      <c r="V482" s="204">
        <f t="shared" ca="1" si="216"/>
        <v>0</v>
      </c>
      <c r="Y482" s="159" t="str">
        <f t="shared" ca="1" si="217"/>
        <v/>
      </c>
      <c r="Z482" s="159" t="str">
        <f t="shared" si="218"/>
        <v/>
      </c>
      <c r="AA482" s="159">
        <f t="shared" ca="1" si="238"/>
        <v>0</v>
      </c>
      <c r="AC482" s="161" t="str">
        <f t="shared" ca="1" si="219"/>
        <v/>
      </c>
      <c r="AD482" s="161">
        <f t="shared" ca="1" si="220"/>
        <v>0</v>
      </c>
      <c r="AE482" s="161" t="str">
        <f t="shared" ca="1" si="212"/>
        <v/>
      </c>
      <c r="AF482" s="161">
        <f t="shared" ca="1" si="221"/>
        <v>0</v>
      </c>
      <c r="AG482" s="161" t="str">
        <f t="shared" ca="1" si="222"/>
        <v/>
      </c>
      <c r="AH482" s="161">
        <f t="shared" ca="1" si="223"/>
        <v>0</v>
      </c>
      <c r="AI482" s="161" t="str">
        <f t="shared" ca="1" si="224"/>
        <v/>
      </c>
      <c r="AJ482" s="161">
        <f t="shared" ca="1" si="225"/>
        <v>0</v>
      </c>
      <c r="AL482" s="161" t="str">
        <f t="shared" ca="1" si="226"/>
        <v/>
      </c>
      <c r="AM482" s="161">
        <f t="shared" ca="1" si="237"/>
        <v>0</v>
      </c>
      <c r="AN482" s="161" t="str">
        <f t="shared" ca="1" si="227"/>
        <v/>
      </c>
      <c r="AO482" s="161">
        <f t="shared" ca="1" si="236"/>
        <v>0</v>
      </c>
      <c r="AP482" s="161" t="str">
        <f t="shared" ca="1" si="228"/>
        <v/>
      </c>
      <c r="AQ482" s="161">
        <f t="shared" ca="1" si="234"/>
        <v>0</v>
      </c>
      <c r="AR482" s="161" t="str">
        <f t="shared" ca="1" si="229"/>
        <v/>
      </c>
      <c r="AS482" s="161">
        <f t="shared" ca="1" si="230"/>
        <v>0</v>
      </c>
      <c r="AT482" s="159" t="str">
        <f t="shared" ca="1" si="239"/>
        <v/>
      </c>
      <c r="AU482" s="210">
        <f t="shared" ca="1" si="214"/>
        <v>14</v>
      </c>
      <c r="AV482" s="209"/>
      <c r="AW482" s="204">
        <f t="shared" si="231"/>
        <v>3264.7499999999995</v>
      </c>
      <c r="AX482" s="159"/>
      <c r="AZ482" s="159"/>
      <c r="BM482" s="207"/>
      <c r="BN482" s="212"/>
      <c r="BP482" s="209"/>
      <c r="BQ482" s="211"/>
      <c r="BR482" s="211"/>
      <c r="BS482" s="211"/>
      <c r="BT482" s="211"/>
      <c r="BU482" s="211"/>
      <c r="BV482" s="211"/>
      <c r="BW482" s="211"/>
      <c r="BX482" s="211"/>
      <c r="BY482" s="211"/>
      <c r="BZ482" s="211"/>
      <c r="CA482" s="209"/>
      <c r="CB482" s="224"/>
      <c r="CC482" s="204"/>
      <c r="CD482" s="204"/>
      <c r="CE482" s="204"/>
      <c r="CF482" s="211"/>
      <c r="CG482" s="211"/>
      <c r="CI482" s="209"/>
      <c r="CJ482" s="209"/>
      <c r="EH482" s="165"/>
      <c r="EI482" s="165"/>
      <c r="EJ482" s="166"/>
      <c r="EK482" s="209"/>
      <c r="EL482" s="211"/>
      <c r="EM482" s="211"/>
      <c r="EN482" s="211"/>
      <c r="EO482" s="211"/>
      <c r="EP482" s="211"/>
      <c r="ES482" s="165"/>
      <c r="ET482" s="165"/>
      <c r="EU482" s="166"/>
      <c r="EV482" s="209"/>
      <c r="EW482" s="211"/>
      <c r="EX482" s="211"/>
      <c r="EY482" s="211"/>
      <c r="EZ482" s="211"/>
      <c r="FA482" s="211"/>
      <c r="FD482" s="165"/>
      <c r="FE482" s="165"/>
      <c r="FF482" s="166"/>
      <c r="FG482" s="209"/>
      <c r="FH482" s="211"/>
      <c r="FI482" s="211"/>
      <c r="FJ482" s="211"/>
      <c r="FK482" s="211"/>
      <c r="FL482" s="211"/>
    </row>
    <row r="483" spans="9:168">
      <c r="I483" s="221">
        <f t="shared" si="235"/>
        <v>479</v>
      </c>
      <c r="J483" s="159">
        <f>'v-t_chart'!C480</f>
        <v>0</v>
      </c>
      <c r="K483" s="204">
        <f t="shared" si="213"/>
        <v>0</v>
      </c>
      <c r="L483" s="205" t="b">
        <f>IF('Input&amp;Output'!$C$3=10,phase_chart!C480,IF('Input&amp;Output'!$C$3=21,phase_chart!G480,IF('Input&amp;Output'!$C$3=22,phase_chart!K480,IF('Input&amp;Output'!$C$3=31,phase_chart!O480,IF('Input&amp;Output'!$C$3=32,phase_chart!S480,"")))))</f>
        <v>0</v>
      </c>
      <c r="M483" s="206" t="b">
        <f>IF('Input&amp;Output'!$C$3=10,phase_chart!D480,IF('Input&amp;Output'!$C$3=21,phase_chart!H480,IF('Input&amp;Output'!$C$3=22,phase_chart!L480,IF('Input&amp;Output'!$C$3=31,phase_chart!P480,IF('Input&amp;Output'!$C$3=32,phase_chart!T480,"")))))</f>
        <v>0</v>
      </c>
      <c r="N483" s="205" t="b">
        <f>IF('Input&amp;Output'!$C$3=10,phase_chart!E480,IF('Input&amp;Output'!$C$3=21,phase_chart!I480,IF('Input&amp;Output'!$C$3=22,phase_chart!M480,IF('Input&amp;Output'!$C$3=31,phase_chart!Q480,IF('Input&amp;Output'!$C$3=32,phase_chart!U480,"")))))</f>
        <v>0</v>
      </c>
      <c r="P483" s="159">
        <f>IF(NOT($J483=0),IF($J483&lt;IF($P482=0,0,VLOOKUP(P482,tbL!$M$37:$Q$43,IF(L483=TRUE,2,4))),IF($J483&gt;=VLOOKUP(P482,tbL!$M$37:$Q$43,IF(L483=TRUE,3,5)),$P482,IF(AND(L482=TRUE,L483=TRUE),$P482,$P482-1)),IF(AND(L483=TRUE,J483=VLOOKUP(P482,tbL!$M$37:$Q$43,IF(L483=TRUE,2,4))),P482,IF($P482+1&gt;$C$12,$C$12,$P482+1))),0)</f>
        <v>0</v>
      </c>
      <c r="Q483" s="159">
        <f t="shared" si="215"/>
        <v>0</v>
      </c>
      <c r="R483" s="207">
        <f t="shared" si="232"/>
        <v>0</v>
      </c>
      <c r="S483" s="208"/>
      <c r="T483" s="159">
        <f t="shared" si="233"/>
        <v>0</v>
      </c>
      <c r="U483" s="209" t="str">
        <f ca="1">IF(AND(T483=-1,N483=TRUE),"*",IF(AND(U482="*",N483=TRUE),"*",IF(AND(AND(L483=TRUE,U482="*"),J483&lt;VLOOKUP(V482+1,tbL!$M$38:$O$43,3)),"*","")))</f>
        <v/>
      </c>
      <c r="V483" s="204">
        <f t="shared" ca="1" si="216"/>
        <v>0</v>
      </c>
      <c r="Y483" s="159" t="str">
        <f t="shared" ca="1" si="217"/>
        <v/>
      </c>
      <c r="Z483" s="159" t="str">
        <f t="shared" si="218"/>
        <v/>
      </c>
      <c r="AA483" s="159">
        <f t="shared" ca="1" si="238"/>
        <v>0</v>
      </c>
      <c r="AC483" s="161" t="str">
        <f t="shared" ca="1" si="219"/>
        <v/>
      </c>
      <c r="AD483" s="161">
        <f t="shared" ca="1" si="220"/>
        <v>0</v>
      </c>
      <c r="AE483" s="161" t="str">
        <f t="shared" ca="1" si="212"/>
        <v/>
      </c>
      <c r="AF483" s="161">
        <f t="shared" ca="1" si="221"/>
        <v>0</v>
      </c>
      <c r="AG483" s="161" t="str">
        <f t="shared" ca="1" si="222"/>
        <v/>
      </c>
      <c r="AH483" s="161">
        <f t="shared" ca="1" si="223"/>
        <v>0</v>
      </c>
      <c r="AI483" s="161" t="str">
        <f t="shared" ca="1" si="224"/>
        <v/>
      </c>
      <c r="AJ483" s="161">
        <f t="shared" ca="1" si="225"/>
        <v>0</v>
      </c>
      <c r="AL483" s="161" t="str">
        <f t="shared" ca="1" si="226"/>
        <v/>
      </c>
      <c r="AM483" s="161">
        <f t="shared" ca="1" si="237"/>
        <v>0</v>
      </c>
      <c r="AN483" s="161" t="str">
        <f t="shared" ca="1" si="227"/>
        <v/>
      </c>
      <c r="AO483" s="161">
        <f t="shared" ca="1" si="236"/>
        <v>0</v>
      </c>
      <c r="AP483" s="161" t="str">
        <f t="shared" ca="1" si="228"/>
        <v/>
      </c>
      <c r="AQ483" s="161">
        <f t="shared" ca="1" si="234"/>
        <v>0</v>
      </c>
      <c r="AR483" s="161" t="str">
        <f t="shared" ca="1" si="229"/>
        <v/>
      </c>
      <c r="AS483" s="161">
        <f t="shared" ca="1" si="230"/>
        <v>0</v>
      </c>
      <c r="AT483" s="159" t="str">
        <f t="shared" ca="1" si="239"/>
        <v/>
      </c>
      <c r="AU483" s="210">
        <f t="shared" ca="1" si="214"/>
        <v>14</v>
      </c>
      <c r="AV483" s="209"/>
      <c r="AW483" s="204">
        <f t="shared" si="231"/>
        <v>3264.7499999999995</v>
      </c>
      <c r="AX483" s="159"/>
      <c r="AZ483" s="159"/>
      <c r="BM483" s="207"/>
      <c r="BN483" s="212"/>
      <c r="BP483" s="209"/>
      <c r="BQ483" s="211"/>
      <c r="BR483" s="211"/>
      <c r="BS483" s="211"/>
      <c r="BT483" s="211"/>
      <c r="BU483" s="211"/>
      <c r="BV483" s="211"/>
      <c r="BW483" s="211"/>
      <c r="BX483" s="211"/>
      <c r="BY483" s="211"/>
      <c r="BZ483" s="211"/>
      <c r="CA483" s="209"/>
      <c r="CB483" s="224"/>
      <c r="CC483" s="204"/>
      <c r="CD483" s="204"/>
      <c r="CE483" s="204"/>
      <c r="CF483" s="211"/>
      <c r="CG483" s="211"/>
      <c r="CI483" s="209"/>
      <c r="CJ483" s="209"/>
      <c r="EH483" s="165"/>
      <c r="EI483" s="165"/>
      <c r="EJ483" s="166"/>
      <c r="EK483" s="209"/>
      <c r="EL483" s="211"/>
      <c r="EM483" s="211"/>
      <c r="EN483" s="211"/>
      <c r="EO483" s="211"/>
      <c r="EP483" s="211"/>
      <c r="ES483" s="165"/>
      <c r="ET483" s="165"/>
      <c r="EU483" s="166"/>
      <c r="EV483" s="209"/>
      <c r="EW483" s="211"/>
      <c r="EX483" s="211"/>
      <c r="EY483" s="211"/>
      <c r="EZ483" s="211"/>
      <c r="FA483" s="211"/>
      <c r="FD483" s="165"/>
      <c r="FE483" s="165"/>
      <c r="FF483" s="166"/>
      <c r="FG483" s="209"/>
      <c r="FH483" s="211"/>
      <c r="FI483" s="211"/>
      <c r="FJ483" s="211"/>
      <c r="FK483" s="211"/>
      <c r="FL483" s="211"/>
    </row>
    <row r="484" spans="9:168">
      <c r="I484" s="221">
        <f t="shared" si="235"/>
        <v>480</v>
      </c>
      <c r="J484" s="159">
        <f>'v-t_chart'!C481</f>
        <v>0</v>
      </c>
      <c r="K484" s="204">
        <f t="shared" si="213"/>
        <v>0</v>
      </c>
      <c r="L484" s="205" t="b">
        <f>IF('Input&amp;Output'!$C$3=10,phase_chart!C481,IF('Input&amp;Output'!$C$3=21,phase_chart!G481,IF('Input&amp;Output'!$C$3=22,phase_chart!K481,IF('Input&amp;Output'!$C$3=31,phase_chart!O481,IF('Input&amp;Output'!$C$3=32,phase_chart!S481,"")))))</f>
        <v>0</v>
      </c>
      <c r="M484" s="206" t="b">
        <f>IF('Input&amp;Output'!$C$3=10,phase_chart!D481,IF('Input&amp;Output'!$C$3=21,phase_chart!H481,IF('Input&amp;Output'!$C$3=22,phase_chart!L481,IF('Input&amp;Output'!$C$3=31,phase_chart!P481,IF('Input&amp;Output'!$C$3=32,phase_chart!T481,"")))))</f>
        <v>0</v>
      </c>
      <c r="N484" s="205" t="b">
        <f>IF('Input&amp;Output'!$C$3=10,phase_chart!E481,IF('Input&amp;Output'!$C$3=21,phase_chart!I481,IF('Input&amp;Output'!$C$3=22,phase_chart!M481,IF('Input&amp;Output'!$C$3=31,phase_chart!Q481,IF('Input&amp;Output'!$C$3=32,phase_chart!U481,"")))))</f>
        <v>0</v>
      </c>
      <c r="P484" s="159">
        <f>IF(NOT($J484=0),IF($J484&lt;IF($P483=0,0,VLOOKUP(P483,tbL!$M$37:$Q$43,IF(L484=TRUE,2,4))),IF($J484&gt;=VLOOKUP(P483,tbL!$M$37:$Q$43,IF(L484=TRUE,3,5)),$P483,IF(AND(L483=TRUE,L484=TRUE),$P483,$P483-1)),IF(AND(L484=TRUE,J484=VLOOKUP(P483,tbL!$M$37:$Q$43,IF(L484=TRUE,2,4))),P483,IF($P483+1&gt;$C$12,$C$12,$P483+1))),0)</f>
        <v>0</v>
      </c>
      <c r="Q484" s="159">
        <f t="shared" si="215"/>
        <v>0</v>
      </c>
      <c r="R484" s="207">
        <f t="shared" si="232"/>
        <v>0</v>
      </c>
      <c r="S484" s="208"/>
      <c r="T484" s="159">
        <f t="shared" si="233"/>
        <v>0</v>
      </c>
      <c r="U484" s="209" t="str">
        <f ca="1">IF(AND(T484=-1,N484=TRUE),"*",IF(AND(U483="*",N484=TRUE),"*",IF(AND(AND(L484=TRUE,U483="*"),J484&lt;VLOOKUP(V483+1,tbL!$M$38:$O$43,3)),"*","")))</f>
        <v/>
      </c>
      <c r="V484" s="204">
        <f t="shared" ca="1" si="216"/>
        <v>0</v>
      </c>
      <c r="Y484" s="159" t="str">
        <f t="shared" ca="1" si="217"/>
        <v/>
      </c>
      <c r="Z484" s="159" t="str">
        <f t="shared" si="218"/>
        <v/>
      </c>
      <c r="AA484" s="159">
        <f t="shared" ca="1" si="238"/>
        <v>0</v>
      </c>
      <c r="AC484" s="161" t="str">
        <f t="shared" ca="1" si="219"/>
        <v/>
      </c>
      <c r="AD484" s="161">
        <f t="shared" ca="1" si="220"/>
        <v>0</v>
      </c>
      <c r="AE484" s="161" t="str">
        <f t="shared" ca="1" si="212"/>
        <v/>
      </c>
      <c r="AF484" s="161">
        <f t="shared" ca="1" si="221"/>
        <v>0</v>
      </c>
      <c r="AG484" s="161" t="str">
        <f t="shared" ca="1" si="222"/>
        <v/>
      </c>
      <c r="AH484" s="161">
        <f t="shared" ca="1" si="223"/>
        <v>0</v>
      </c>
      <c r="AI484" s="161" t="str">
        <f t="shared" ca="1" si="224"/>
        <v/>
      </c>
      <c r="AJ484" s="161">
        <f t="shared" ca="1" si="225"/>
        <v>0</v>
      </c>
      <c r="AL484" s="161" t="str">
        <f t="shared" ca="1" si="226"/>
        <v/>
      </c>
      <c r="AM484" s="161">
        <f t="shared" ca="1" si="237"/>
        <v>0</v>
      </c>
      <c r="AN484" s="161" t="str">
        <f t="shared" ca="1" si="227"/>
        <v/>
      </c>
      <c r="AO484" s="161">
        <f t="shared" ca="1" si="236"/>
        <v>0</v>
      </c>
      <c r="AP484" s="161" t="str">
        <f t="shared" ca="1" si="228"/>
        <v/>
      </c>
      <c r="AQ484" s="161">
        <f t="shared" ca="1" si="234"/>
        <v>0</v>
      </c>
      <c r="AR484" s="161" t="str">
        <f t="shared" ca="1" si="229"/>
        <v/>
      </c>
      <c r="AS484" s="161">
        <f t="shared" ca="1" si="230"/>
        <v>0</v>
      </c>
      <c r="AT484" s="159" t="str">
        <f t="shared" ca="1" si="239"/>
        <v/>
      </c>
      <c r="AU484" s="210">
        <f t="shared" ca="1" si="214"/>
        <v>14</v>
      </c>
      <c r="AV484" s="209"/>
      <c r="AW484" s="204">
        <f t="shared" si="231"/>
        <v>3264.7499999999995</v>
      </c>
      <c r="AX484" s="159"/>
      <c r="AZ484" s="159"/>
      <c r="BM484" s="207"/>
      <c r="BN484" s="212"/>
      <c r="BP484" s="209"/>
      <c r="BQ484" s="211"/>
      <c r="BR484" s="211"/>
      <c r="BS484" s="211"/>
      <c r="BT484" s="211"/>
      <c r="BU484" s="211"/>
      <c r="BV484" s="211"/>
      <c r="BW484" s="211"/>
      <c r="BX484" s="211"/>
      <c r="BY484" s="211"/>
      <c r="BZ484" s="211"/>
      <c r="CA484" s="209"/>
      <c r="CB484" s="224"/>
      <c r="CC484" s="204"/>
      <c r="CD484" s="204"/>
      <c r="CE484" s="204"/>
      <c r="CF484" s="211"/>
      <c r="CG484" s="211"/>
      <c r="CI484" s="209"/>
      <c r="CJ484" s="209"/>
      <c r="EH484" s="165"/>
      <c r="EI484" s="165"/>
      <c r="EJ484" s="166"/>
      <c r="EK484" s="209"/>
      <c r="EL484" s="211"/>
      <c r="EM484" s="211"/>
      <c r="EN484" s="211"/>
      <c r="EO484" s="211"/>
      <c r="EP484" s="211"/>
      <c r="ES484" s="165"/>
      <c r="ET484" s="165"/>
      <c r="EU484" s="166"/>
      <c r="EV484" s="209"/>
      <c r="EW484" s="211"/>
      <c r="EX484" s="211"/>
      <c r="EY484" s="211"/>
      <c r="EZ484" s="211"/>
      <c r="FA484" s="211"/>
      <c r="FD484" s="165"/>
      <c r="FE484" s="165"/>
      <c r="FF484" s="166"/>
      <c r="FG484" s="209"/>
      <c r="FH484" s="211"/>
      <c r="FI484" s="211"/>
      <c r="FJ484" s="211"/>
      <c r="FK484" s="211"/>
      <c r="FL484" s="211"/>
    </row>
    <row r="485" spans="9:168">
      <c r="I485" s="221">
        <f t="shared" si="235"/>
        <v>481</v>
      </c>
      <c r="J485" s="159">
        <f>'v-t_chart'!C482</f>
        <v>0</v>
      </c>
      <c r="K485" s="204">
        <f t="shared" si="213"/>
        <v>0</v>
      </c>
      <c r="L485" s="205" t="b">
        <f>IF('Input&amp;Output'!$C$3=10,phase_chart!C482,IF('Input&amp;Output'!$C$3=21,phase_chart!G482,IF('Input&amp;Output'!$C$3=22,phase_chart!K482,IF('Input&amp;Output'!$C$3=31,phase_chart!O482,IF('Input&amp;Output'!$C$3=32,phase_chart!S482,"")))))</f>
        <v>0</v>
      </c>
      <c r="M485" s="206" t="b">
        <f>IF('Input&amp;Output'!$C$3=10,phase_chart!D482,IF('Input&amp;Output'!$C$3=21,phase_chart!H482,IF('Input&amp;Output'!$C$3=22,phase_chart!L482,IF('Input&amp;Output'!$C$3=31,phase_chart!P482,IF('Input&amp;Output'!$C$3=32,phase_chart!T482,"")))))</f>
        <v>0</v>
      </c>
      <c r="N485" s="205" t="b">
        <f>IF('Input&amp;Output'!$C$3=10,phase_chart!E482,IF('Input&amp;Output'!$C$3=21,phase_chart!I482,IF('Input&amp;Output'!$C$3=22,phase_chart!M482,IF('Input&amp;Output'!$C$3=31,phase_chart!Q482,IF('Input&amp;Output'!$C$3=32,phase_chart!U482,"")))))</f>
        <v>0</v>
      </c>
      <c r="P485" s="159">
        <f>IF(NOT($J485=0),IF($J485&lt;IF($P484=0,0,VLOOKUP(P484,tbL!$M$37:$Q$43,IF(L485=TRUE,2,4))),IF($J485&gt;=VLOOKUP(P484,tbL!$M$37:$Q$43,IF(L485=TRUE,3,5)),$P484,IF(AND(L484=TRUE,L485=TRUE),$P484,$P484-1)),IF(AND(L485=TRUE,J485=VLOOKUP(P484,tbL!$M$37:$Q$43,IF(L485=TRUE,2,4))),P484,IF($P484+1&gt;$C$12,$C$12,$P484+1))),0)</f>
        <v>0</v>
      </c>
      <c r="Q485" s="159">
        <f t="shared" si="215"/>
        <v>0</v>
      </c>
      <c r="R485" s="207">
        <f t="shared" si="232"/>
        <v>0</v>
      </c>
      <c r="S485" s="208"/>
      <c r="T485" s="159">
        <f t="shared" si="233"/>
        <v>0</v>
      </c>
      <c r="U485" s="209" t="str">
        <f ca="1">IF(AND(T485=-1,N485=TRUE),"*",IF(AND(U484="*",N485=TRUE),"*",IF(AND(AND(L485=TRUE,U484="*"),J485&lt;VLOOKUP(V484+1,tbL!$M$38:$O$43,3)),"*","")))</f>
        <v/>
      </c>
      <c r="V485" s="204">
        <f t="shared" ca="1" si="216"/>
        <v>0</v>
      </c>
      <c r="Y485" s="159" t="str">
        <f t="shared" ca="1" si="217"/>
        <v/>
      </c>
      <c r="Z485" s="159">
        <f t="shared" si="218"/>
        <v>1</v>
      </c>
      <c r="AA485" s="159">
        <f t="shared" ca="1" si="238"/>
        <v>1</v>
      </c>
      <c r="AC485" s="161" t="str">
        <f t="shared" ca="1" si="219"/>
        <v/>
      </c>
      <c r="AD485" s="161">
        <f t="shared" ca="1" si="220"/>
        <v>1</v>
      </c>
      <c r="AE485" s="161" t="str">
        <f t="shared" ref="AE485:AE548" ca="1" si="240">IF(OR(OR($AT485=-1,$R485=1),AD485=0),"",IF(AND(AND(AD484=AD487,AD485&lt;&gt;AD484),AD485=AD486),IF(AE483="*","","*"),""))</f>
        <v/>
      </c>
      <c r="AF485" s="161">
        <f t="shared" ca="1" si="221"/>
        <v>1</v>
      </c>
      <c r="AG485" s="161" t="str">
        <f t="shared" ca="1" si="222"/>
        <v/>
      </c>
      <c r="AH485" s="161">
        <f t="shared" ca="1" si="223"/>
        <v>1</v>
      </c>
      <c r="AI485" s="161" t="str">
        <f t="shared" ca="1" si="224"/>
        <v/>
      </c>
      <c r="AJ485" s="161">
        <f t="shared" ca="1" si="225"/>
        <v>1</v>
      </c>
      <c r="AL485" s="161" t="str">
        <f t="shared" ca="1" si="226"/>
        <v/>
      </c>
      <c r="AM485" s="161">
        <f t="shared" ca="1" si="237"/>
        <v>1</v>
      </c>
      <c r="AN485" s="161" t="str">
        <f t="shared" ca="1" si="227"/>
        <v/>
      </c>
      <c r="AO485" s="161">
        <f t="shared" ca="1" si="236"/>
        <v>1</v>
      </c>
      <c r="AP485" s="161" t="str">
        <f t="shared" ca="1" si="228"/>
        <v/>
      </c>
      <c r="AQ485" s="161">
        <f t="shared" ca="1" si="234"/>
        <v>1</v>
      </c>
      <c r="AR485" s="161" t="str">
        <f t="shared" ca="1" si="229"/>
        <v/>
      </c>
      <c r="AS485" s="161">
        <f t="shared" ca="1" si="230"/>
        <v>1</v>
      </c>
      <c r="AT485" s="159">
        <f t="shared" ca="1" si="239"/>
        <v>-1</v>
      </c>
      <c r="AU485" s="210">
        <f t="shared" ca="1" si="214"/>
        <v>14</v>
      </c>
      <c r="AV485" s="209"/>
      <c r="AW485" s="204">
        <f t="shared" si="231"/>
        <v>3264.7499999999995</v>
      </c>
      <c r="AX485" s="159"/>
      <c r="AZ485" s="159"/>
      <c r="BM485" s="207"/>
      <c r="BN485" s="212"/>
      <c r="BP485" s="209"/>
      <c r="BQ485" s="211"/>
      <c r="BR485" s="211"/>
      <c r="BS485" s="211"/>
      <c r="BT485" s="211"/>
      <c r="BU485" s="211"/>
      <c r="BV485" s="211"/>
      <c r="BW485" s="211"/>
      <c r="BX485" s="211"/>
      <c r="BY485" s="211"/>
      <c r="BZ485" s="211"/>
      <c r="CA485" s="209"/>
      <c r="CB485" s="224"/>
      <c r="CC485" s="204"/>
      <c r="CD485" s="204"/>
      <c r="CE485" s="204"/>
      <c r="CF485" s="211"/>
      <c r="CG485" s="211"/>
      <c r="CI485" s="209"/>
      <c r="CJ485" s="209"/>
      <c r="EH485" s="165"/>
      <c r="EI485" s="165"/>
      <c r="EJ485" s="166"/>
      <c r="EK485" s="209"/>
      <c r="EL485" s="211"/>
      <c r="EM485" s="211"/>
      <c r="EN485" s="211"/>
      <c r="EO485" s="211"/>
      <c r="EP485" s="211"/>
      <c r="ES485" s="165"/>
      <c r="ET485" s="165"/>
      <c r="EU485" s="166"/>
      <c r="EV485" s="209"/>
      <c r="EW485" s="211"/>
      <c r="EX485" s="211"/>
      <c r="EY485" s="211"/>
      <c r="EZ485" s="211"/>
      <c r="FA485" s="211"/>
      <c r="FD485" s="165"/>
      <c r="FE485" s="165"/>
      <c r="FF485" s="166"/>
      <c r="FG485" s="209"/>
      <c r="FH485" s="211"/>
      <c r="FI485" s="211"/>
      <c r="FJ485" s="211"/>
      <c r="FK485" s="211"/>
      <c r="FL485" s="211"/>
    </row>
    <row r="486" spans="9:168">
      <c r="I486" s="221">
        <f t="shared" si="235"/>
        <v>482</v>
      </c>
      <c r="J486" s="159">
        <f>'v-t_chart'!C483</f>
        <v>0</v>
      </c>
      <c r="K486" s="204">
        <f t="shared" si="213"/>
        <v>0</v>
      </c>
      <c r="L486" s="205" t="b">
        <f>IF('Input&amp;Output'!$C$3=10,phase_chart!C483,IF('Input&amp;Output'!$C$3=21,phase_chart!G483,IF('Input&amp;Output'!$C$3=22,phase_chart!K483,IF('Input&amp;Output'!$C$3=31,phase_chart!O483,IF('Input&amp;Output'!$C$3=32,phase_chart!S483,"")))))</f>
        <v>0</v>
      </c>
      <c r="M486" s="206" t="b">
        <f>IF('Input&amp;Output'!$C$3=10,phase_chart!D483,IF('Input&amp;Output'!$C$3=21,phase_chart!H483,IF('Input&amp;Output'!$C$3=22,phase_chart!L483,IF('Input&amp;Output'!$C$3=31,phase_chart!P483,IF('Input&amp;Output'!$C$3=32,phase_chart!T483,"")))))</f>
        <v>0</v>
      </c>
      <c r="N486" s="205" t="b">
        <f>IF('Input&amp;Output'!$C$3=10,phase_chart!E483,IF('Input&amp;Output'!$C$3=21,phase_chart!I483,IF('Input&amp;Output'!$C$3=22,phase_chart!M483,IF('Input&amp;Output'!$C$3=31,phase_chart!Q483,IF('Input&amp;Output'!$C$3=32,phase_chart!U483,"")))))</f>
        <v>0</v>
      </c>
      <c r="P486" s="159">
        <f>IF(NOT($J486=0),IF($J486&lt;IF($P485=0,0,VLOOKUP(P485,tbL!$M$37:$Q$43,IF(L486=TRUE,2,4))),IF($J486&gt;=VLOOKUP(P485,tbL!$M$37:$Q$43,IF(L486=TRUE,3,5)),$P485,IF(AND(L485=TRUE,L486=TRUE),$P485,$P485-1)),IF(AND(L486=TRUE,J486=VLOOKUP(P485,tbL!$M$37:$Q$43,IF(L486=TRUE,2,4))),P485,IF($P485+1&gt;$C$12,$C$12,$P485+1))),0)</f>
        <v>0</v>
      </c>
      <c r="Q486" s="159">
        <f t="shared" si="215"/>
        <v>0</v>
      </c>
      <c r="R486" s="207">
        <f t="shared" si="232"/>
        <v>0</v>
      </c>
      <c r="S486" s="208"/>
      <c r="T486" s="159">
        <f t="shared" si="233"/>
        <v>0</v>
      </c>
      <c r="U486" s="209" t="str">
        <f ca="1">IF(AND(T486=-1,N486=TRUE),"*",IF(AND(U485="*",N486=TRUE),"*",IF(AND(AND(L486=TRUE,U485="*"),J486&lt;VLOOKUP(V485+1,tbL!$M$38:$O$43,3)),"*","")))</f>
        <v/>
      </c>
      <c r="V486" s="204">
        <f t="shared" ca="1" si="216"/>
        <v>0</v>
      </c>
      <c r="Y486" s="159" t="str">
        <f t="shared" ca="1" si="217"/>
        <v/>
      </c>
      <c r="Z486" s="159">
        <f t="shared" si="218"/>
        <v>1</v>
      </c>
      <c r="AA486" s="159">
        <f t="shared" ca="1" si="238"/>
        <v>1</v>
      </c>
      <c r="AC486" s="161" t="str">
        <f t="shared" ca="1" si="219"/>
        <v/>
      </c>
      <c r="AD486" s="161">
        <f t="shared" ca="1" si="220"/>
        <v>1</v>
      </c>
      <c r="AE486" s="161" t="str">
        <f t="shared" ca="1" si="240"/>
        <v/>
      </c>
      <c r="AF486" s="161">
        <f t="shared" ca="1" si="221"/>
        <v>1</v>
      </c>
      <c r="AG486" s="161" t="str">
        <f t="shared" ca="1" si="222"/>
        <v/>
      </c>
      <c r="AH486" s="161">
        <f t="shared" ca="1" si="223"/>
        <v>1</v>
      </c>
      <c r="AI486" s="161" t="str">
        <f t="shared" ca="1" si="224"/>
        <v/>
      </c>
      <c r="AJ486" s="161">
        <f t="shared" ca="1" si="225"/>
        <v>1</v>
      </c>
      <c r="AL486" s="161" t="str">
        <f t="shared" ca="1" si="226"/>
        <v/>
      </c>
      <c r="AM486" s="161">
        <f t="shared" ca="1" si="237"/>
        <v>1</v>
      </c>
      <c r="AN486" s="161" t="str">
        <f t="shared" ca="1" si="227"/>
        <v/>
      </c>
      <c r="AO486" s="161">
        <f t="shared" ca="1" si="236"/>
        <v>1</v>
      </c>
      <c r="AP486" s="161" t="str">
        <f t="shared" ca="1" si="228"/>
        <v/>
      </c>
      <c r="AQ486" s="161">
        <f t="shared" ca="1" si="234"/>
        <v>1</v>
      </c>
      <c r="AR486" s="161" t="str">
        <f t="shared" ca="1" si="229"/>
        <v/>
      </c>
      <c r="AS486" s="161">
        <f t="shared" ca="1" si="230"/>
        <v>1</v>
      </c>
      <c r="AT486" s="159">
        <f t="shared" ca="1" si="239"/>
        <v>-1</v>
      </c>
      <c r="AU486" s="210">
        <f t="shared" ca="1" si="214"/>
        <v>14</v>
      </c>
      <c r="AV486" s="209"/>
      <c r="AW486" s="204">
        <f t="shared" si="231"/>
        <v>3264.7499999999995</v>
      </c>
      <c r="AX486" s="159"/>
      <c r="AZ486" s="159"/>
      <c r="BM486" s="207"/>
      <c r="BN486" s="212"/>
      <c r="BP486" s="209"/>
      <c r="BQ486" s="211"/>
      <c r="BR486" s="211"/>
      <c r="BS486" s="211"/>
      <c r="BT486" s="211"/>
      <c r="BU486" s="211"/>
      <c r="BV486" s="211"/>
      <c r="BW486" s="211"/>
      <c r="BX486" s="211"/>
      <c r="BY486" s="211"/>
      <c r="BZ486" s="211"/>
      <c r="CA486" s="209"/>
      <c r="CB486" s="224"/>
      <c r="CC486" s="204"/>
      <c r="CD486" s="204"/>
      <c r="CE486" s="204"/>
      <c r="CF486" s="211"/>
      <c r="CG486" s="211"/>
      <c r="CI486" s="209"/>
      <c r="CJ486" s="209"/>
      <c r="EH486" s="165"/>
      <c r="EI486" s="165"/>
      <c r="EJ486" s="166"/>
      <c r="EK486" s="209"/>
      <c r="EL486" s="211"/>
      <c r="EM486" s="211"/>
      <c r="EN486" s="211"/>
      <c r="EO486" s="211"/>
      <c r="EP486" s="211"/>
      <c r="ES486" s="165"/>
      <c r="ET486" s="165"/>
      <c r="EU486" s="166"/>
      <c r="EV486" s="209"/>
      <c r="EW486" s="211"/>
      <c r="EX486" s="211"/>
      <c r="EY486" s="211"/>
      <c r="EZ486" s="211"/>
      <c r="FA486" s="211"/>
      <c r="FD486" s="165"/>
      <c r="FE486" s="165"/>
      <c r="FF486" s="166"/>
      <c r="FG486" s="209"/>
      <c r="FH486" s="211"/>
      <c r="FI486" s="211"/>
      <c r="FJ486" s="211"/>
      <c r="FK486" s="211"/>
      <c r="FL486" s="211"/>
    </row>
    <row r="487" spans="9:168">
      <c r="I487" s="221">
        <f t="shared" si="235"/>
        <v>483</v>
      </c>
      <c r="J487" s="159">
        <f>'v-t_chart'!C484</f>
        <v>0</v>
      </c>
      <c r="K487" s="204">
        <f t="shared" si="213"/>
        <v>0</v>
      </c>
      <c r="L487" s="205" t="b">
        <f>IF('Input&amp;Output'!$C$3=10,phase_chart!C484,IF('Input&amp;Output'!$C$3=21,phase_chart!G484,IF('Input&amp;Output'!$C$3=22,phase_chart!K484,IF('Input&amp;Output'!$C$3=31,phase_chart!O484,IF('Input&amp;Output'!$C$3=32,phase_chart!S484,"")))))</f>
        <v>0</v>
      </c>
      <c r="M487" s="206" t="b">
        <f>IF('Input&amp;Output'!$C$3=10,phase_chart!D484,IF('Input&amp;Output'!$C$3=21,phase_chart!H484,IF('Input&amp;Output'!$C$3=22,phase_chart!L484,IF('Input&amp;Output'!$C$3=31,phase_chart!P484,IF('Input&amp;Output'!$C$3=32,phase_chart!T484,"")))))</f>
        <v>0</v>
      </c>
      <c r="N487" s="205" t="b">
        <f>IF('Input&amp;Output'!$C$3=10,phase_chart!E484,IF('Input&amp;Output'!$C$3=21,phase_chart!I484,IF('Input&amp;Output'!$C$3=22,phase_chart!M484,IF('Input&amp;Output'!$C$3=31,phase_chart!Q484,IF('Input&amp;Output'!$C$3=32,phase_chart!U484,"")))))</f>
        <v>0</v>
      </c>
      <c r="P487" s="159">
        <f>IF(NOT($J487=0),IF($J487&lt;IF($P486=0,0,VLOOKUP(P486,tbL!$M$37:$Q$43,IF(L487=TRUE,2,4))),IF($J487&gt;=VLOOKUP(P486,tbL!$M$37:$Q$43,IF(L487=TRUE,3,5)),$P486,IF(AND(L486=TRUE,L487=TRUE),$P486,$P486-1)),IF(AND(L487=TRUE,J487=VLOOKUP(P486,tbL!$M$37:$Q$43,IF(L487=TRUE,2,4))),P486,IF($P486+1&gt;$C$12,$C$12,$P486+1))),0)</f>
        <v>0</v>
      </c>
      <c r="Q487" s="159">
        <f t="shared" si="215"/>
        <v>0</v>
      </c>
      <c r="R487" s="207">
        <f t="shared" si="232"/>
        <v>0</v>
      </c>
      <c r="S487" s="208"/>
      <c r="T487" s="159">
        <f t="shared" si="233"/>
        <v>0</v>
      </c>
      <c r="U487" s="209" t="str">
        <f ca="1">IF(AND(T487=-1,N487=TRUE),"*",IF(AND(U486="*",N487=TRUE),"*",IF(AND(AND(L487=TRUE,U486="*"),J487&lt;VLOOKUP(V486+1,tbL!$M$38:$O$43,3)),"*","")))</f>
        <v/>
      </c>
      <c r="V487" s="204">
        <f t="shared" ca="1" si="216"/>
        <v>0</v>
      </c>
      <c r="Y487" s="159" t="str">
        <f t="shared" ca="1" si="217"/>
        <v/>
      </c>
      <c r="Z487" s="159">
        <f t="shared" si="218"/>
        <v>1</v>
      </c>
      <c r="AA487" s="159">
        <f t="shared" ca="1" si="238"/>
        <v>1</v>
      </c>
      <c r="AC487" s="161" t="str">
        <f t="shared" ca="1" si="219"/>
        <v/>
      </c>
      <c r="AD487" s="161">
        <f t="shared" ca="1" si="220"/>
        <v>1</v>
      </c>
      <c r="AE487" s="161" t="str">
        <f t="shared" ca="1" si="240"/>
        <v/>
      </c>
      <c r="AF487" s="161">
        <f t="shared" ca="1" si="221"/>
        <v>1</v>
      </c>
      <c r="AG487" s="161" t="str">
        <f t="shared" ca="1" si="222"/>
        <v/>
      </c>
      <c r="AH487" s="161">
        <f t="shared" ca="1" si="223"/>
        <v>1</v>
      </c>
      <c r="AI487" s="161" t="str">
        <f t="shared" ca="1" si="224"/>
        <v/>
      </c>
      <c r="AJ487" s="161">
        <f t="shared" ca="1" si="225"/>
        <v>1</v>
      </c>
      <c r="AL487" s="161" t="str">
        <f t="shared" ca="1" si="226"/>
        <v/>
      </c>
      <c r="AM487" s="161">
        <f t="shared" ca="1" si="237"/>
        <v>1</v>
      </c>
      <c r="AN487" s="161" t="str">
        <f t="shared" ca="1" si="227"/>
        <v/>
      </c>
      <c r="AO487" s="161">
        <f t="shared" ca="1" si="236"/>
        <v>1</v>
      </c>
      <c r="AP487" s="161" t="str">
        <f t="shared" ca="1" si="228"/>
        <v/>
      </c>
      <c r="AQ487" s="161">
        <f t="shared" ca="1" si="234"/>
        <v>1</v>
      </c>
      <c r="AR487" s="161" t="str">
        <f t="shared" ca="1" si="229"/>
        <v/>
      </c>
      <c r="AS487" s="161">
        <f t="shared" ca="1" si="230"/>
        <v>1</v>
      </c>
      <c r="AT487" s="159">
        <f t="shared" ca="1" si="239"/>
        <v>-1</v>
      </c>
      <c r="AU487" s="210">
        <f t="shared" ca="1" si="214"/>
        <v>14</v>
      </c>
      <c r="AV487" s="209"/>
      <c r="AW487" s="204">
        <f t="shared" si="231"/>
        <v>3264.7499999999995</v>
      </c>
      <c r="AX487" s="159"/>
      <c r="AZ487" s="159"/>
      <c r="BM487" s="207"/>
      <c r="BN487" s="212"/>
      <c r="BP487" s="209"/>
      <c r="BQ487" s="211"/>
      <c r="BR487" s="211"/>
      <c r="BS487" s="211"/>
      <c r="BT487" s="211"/>
      <c r="BU487" s="211"/>
      <c r="BV487" s="211"/>
      <c r="BW487" s="211"/>
      <c r="BX487" s="211"/>
      <c r="BY487" s="211"/>
      <c r="BZ487" s="211"/>
      <c r="CA487" s="209"/>
      <c r="CB487" s="224"/>
      <c r="CC487" s="204"/>
      <c r="CD487" s="204"/>
      <c r="CE487" s="204"/>
      <c r="CF487" s="211"/>
      <c r="CG487" s="211"/>
      <c r="CI487" s="209"/>
      <c r="CJ487" s="209"/>
      <c r="EH487" s="165"/>
      <c r="EI487" s="165"/>
      <c r="EJ487" s="166"/>
      <c r="EK487" s="209"/>
      <c r="EL487" s="211"/>
      <c r="EM487" s="211"/>
      <c r="EN487" s="211"/>
      <c r="EO487" s="211"/>
      <c r="EP487" s="211"/>
      <c r="ES487" s="165"/>
      <c r="ET487" s="165"/>
      <c r="EU487" s="166"/>
      <c r="EV487" s="209"/>
      <c r="EW487" s="211"/>
      <c r="EX487" s="211"/>
      <c r="EY487" s="211"/>
      <c r="EZ487" s="211"/>
      <c r="FA487" s="211"/>
      <c r="FD487" s="165"/>
      <c r="FE487" s="165"/>
      <c r="FF487" s="166"/>
      <c r="FG487" s="209"/>
      <c r="FH487" s="211"/>
      <c r="FI487" s="211"/>
      <c r="FJ487" s="211"/>
      <c r="FK487" s="211"/>
      <c r="FL487" s="211"/>
    </row>
    <row r="488" spans="9:168">
      <c r="I488" s="221">
        <f t="shared" si="235"/>
        <v>484</v>
      </c>
      <c r="J488" s="159">
        <f>'v-t_chart'!C485</f>
        <v>0</v>
      </c>
      <c r="K488" s="204">
        <f t="shared" si="213"/>
        <v>0</v>
      </c>
      <c r="L488" s="205" t="b">
        <f>IF('Input&amp;Output'!$C$3=10,phase_chart!C485,IF('Input&amp;Output'!$C$3=21,phase_chart!G485,IF('Input&amp;Output'!$C$3=22,phase_chart!K485,IF('Input&amp;Output'!$C$3=31,phase_chart!O485,IF('Input&amp;Output'!$C$3=32,phase_chart!S485,"")))))</f>
        <v>0</v>
      </c>
      <c r="M488" s="206" t="b">
        <f>IF('Input&amp;Output'!$C$3=10,phase_chart!D485,IF('Input&amp;Output'!$C$3=21,phase_chart!H485,IF('Input&amp;Output'!$C$3=22,phase_chart!L485,IF('Input&amp;Output'!$C$3=31,phase_chart!P485,IF('Input&amp;Output'!$C$3=32,phase_chart!T485,"")))))</f>
        <v>0</v>
      </c>
      <c r="N488" s="205" t="b">
        <f>IF('Input&amp;Output'!$C$3=10,phase_chart!E485,IF('Input&amp;Output'!$C$3=21,phase_chart!I485,IF('Input&amp;Output'!$C$3=22,phase_chart!M485,IF('Input&amp;Output'!$C$3=31,phase_chart!Q485,IF('Input&amp;Output'!$C$3=32,phase_chart!U485,"")))))</f>
        <v>0</v>
      </c>
      <c r="P488" s="159">
        <f>IF(NOT($J488=0),IF($J488&lt;IF($P487=0,0,VLOOKUP(P487,tbL!$M$37:$Q$43,IF(L488=TRUE,2,4))),IF($J488&gt;=VLOOKUP(P487,tbL!$M$37:$Q$43,IF(L488=TRUE,3,5)),$P487,IF(AND(L487=TRUE,L488=TRUE),$P487,$P487-1)),IF(AND(L488=TRUE,J488=VLOOKUP(P487,tbL!$M$37:$Q$43,IF(L488=TRUE,2,4))),P487,IF($P487+1&gt;$C$12,$C$12,$P487+1))),0)</f>
        <v>0</v>
      </c>
      <c r="Q488" s="159">
        <f t="shared" si="215"/>
        <v>0</v>
      </c>
      <c r="R488" s="207">
        <f t="shared" si="232"/>
        <v>0</v>
      </c>
      <c r="S488" s="208"/>
      <c r="T488" s="159">
        <f t="shared" si="233"/>
        <v>0</v>
      </c>
      <c r="U488" s="209" t="str">
        <f ca="1">IF(AND(T488=-1,N488=TRUE),"*",IF(AND(U487="*",N488=TRUE),"*",IF(AND(AND(L488=TRUE,U487="*"),J488&lt;VLOOKUP(V487+1,tbL!$M$38:$O$43,3)),"*","")))</f>
        <v/>
      </c>
      <c r="V488" s="204">
        <f t="shared" ca="1" si="216"/>
        <v>0</v>
      </c>
      <c r="Y488" s="159" t="str">
        <f t="shared" ca="1" si="217"/>
        <v/>
      </c>
      <c r="Z488" s="159">
        <f t="shared" si="218"/>
        <v>1</v>
      </c>
      <c r="AA488" s="159">
        <f t="shared" ca="1" si="238"/>
        <v>1</v>
      </c>
      <c r="AC488" s="161" t="str">
        <f t="shared" ca="1" si="219"/>
        <v/>
      </c>
      <c r="AD488" s="161">
        <f t="shared" ca="1" si="220"/>
        <v>1</v>
      </c>
      <c r="AE488" s="161" t="str">
        <f t="shared" ca="1" si="240"/>
        <v/>
      </c>
      <c r="AF488" s="161">
        <f t="shared" ca="1" si="221"/>
        <v>1</v>
      </c>
      <c r="AG488" s="161" t="str">
        <f t="shared" ca="1" si="222"/>
        <v/>
      </c>
      <c r="AH488" s="161">
        <f t="shared" ca="1" si="223"/>
        <v>1</v>
      </c>
      <c r="AI488" s="161" t="str">
        <f t="shared" ca="1" si="224"/>
        <v/>
      </c>
      <c r="AJ488" s="161">
        <f t="shared" ca="1" si="225"/>
        <v>1</v>
      </c>
      <c r="AL488" s="161" t="str">
        <f t="shared" ca="1" si="226"/>
        <v/>
      </c>
      <c r="AM488" s="161">
        <f t="shared" ca="1" si="237"/>
        <v>1</v>
      </c>
      <c r="AN488" s="161" t="str">
        <f t="shared" ca="1" si="227"/>
        <v/>
      </c>
      <c r="AO488" s="161">
        <f t="shared" ca="1" si="236"/>
        <v>1</v>
      </c>
      <c r="AP488" s="161" t="str">
        <f t="shared" ca="1" si="228"/>
        <v/>
      </c>
      <c r="AQ488" s="161">
        <f t="shared" ca="1" si="234"/>
        <v>1</v>
      </c>
      <c r="AR488" s="161" t="str">
        <f t="shared" ca="1" si="229"/>
        <v/>
      </c>
      <c r="AS488" s="161">
        <f t="shared" ca="1" si="230"/>
        <v>1</v>
      </c>
      <c r="AT488" s="159">
        <f t="shared" ca="1" si="239"/>
        <v>-1</v>
      </c>
      <c r="AU488" s="210">
        <f t="shared" ca="1" si="214"/>
        <v>14</v>
      </c>
      <c r="AV488" s="209"/>
      <c r="AW488" s="204">
        <f t="shared" si="231"/>
        <v>3264.7499999999995</v>
      </c>
      <c r="AX488" s="159"/>
      <c r="AZ488" s="159"/>
      <c r="BM488" s="207"/>
      <c r="BN488" s="212"/>
      <c r="BP488" s="209"/>
      <c r="BQ488" s="211"/>
      <c r="BR488" s="211"/>
      <c r="BS488" s="211"/>
      <c r="BT488" s="211"/>
      <c r="BU488" s="211"/>
      <c r="BV488" s="211"/>
      <c r="BW488" s="211"/>
      <c r="BX488" s="211"/>
      <c r="BY488" s="211"/>
      <c r="BZ488" s="211"/>
      <c r="CA488" s="209"/>
      <c r="CB488" s="224"/>
      <c r="CC488" s="204"/>
      <c r="CD488" s="204"/>
      <c r="CE488" s="204"/>
      <c r="CF488" s="211"/>
      <c r="CG488" s="211"/>
      <c r="CI488" s="209"/>
      <c r="CJ488" s="209"/>
      <c r="EH488" s="165"/>
      <c r="EI488" s="165"/>
      <c r="EJ488" s="166"/>
      <c r="EK488" s="209"/>
      <c r="EL488" s="211"/>
      <c r="EM488" s="211"/>
      <c r="EN488" s="211"/>
      <c r="EO488" s="211"/>
      <c r="EP488" s="211"/>
      <c r="ES488" s="165"/>
      <c r="ET488" s="165"/>
      <c r="EU488" s="166"/>
      <c r="EV488" s="209"/>
      <c r="EW488" s="211"/>
      <c r="EX488" s="211"/>
      <c r="EY488" s="211"/>
      <c r="EZ488" s="211"/>
      <c r="FA488" s="211"/>
      <c r="FD488" s="165"/>
      <c r="FE488" s="165"/>
      <c r="FF488" s="166"/>
      <c r="FG488" s="209"/>
      <c r="FH488" s="211"/>
      <c r="FI488" s="211"/>
      <c r="FJ488" s="211"/>
      <c r="FK488" s="211"/>
      <c r="FL488" s="211"/>
    </row>
    <row r="489" spans="9:168">
      <c r="I489" s="221">
        <f t="shared" si="235"/>
        <v>485</v>
      </c>
      <c r="J489" s="159">
        <f>'v-t_chart'!C486</f>
        <v>0</v>
      </c>
      <c r="K489" s="204">
        <f t="shared" si="213"/>
        <v>0</v>
      </c>
      <c r="L489" s="205" t="b">
        <f>IF('Input&amp;Output'!$C$3=10,phase_chart!C486,IF('Input&amp;Output'!$C$3=21,phase_chart!G486,IF('Input&amp;Output'!$C$3=22,phase_chart!K486,IF('Input&amp;Output'!$C$3=31,phase_chart!O486,IF('Input&amp;Output'!$C$3=32,phase_chart!S486,"")))))</f>
        <v>0</v>
      </c>
      <c r="M489" s="206" t="b">
        <f>IF('Input&amp;Output'!$C$3=10,phase_chart!D486,IF('Input&amp;Output'!$C$3=21,phase_chart!H486,IF('Input&amp;Output'!$C$3=22,phase_chart!L486,IF('Input&amp;Output'!$C$3=31,phase_chart!P486,IF('Input&amp;Output'!$C$3=32,phase_chart!T486,"")))))</f>
        <v>0</v>
      </c>
      <c r="N489" s="205" t="b">
        <f>IF('Input&amp;Output'!$C$3=10,phase_chart!E486,IF('Input&amp;Output'!$C$3=21,phase_chart!I486,IF('Input&amp;Output'!$C$3=22,phase_chart!M486,IF('Input&amp;Output'!$C$3=31,phase_chart!Q486,IF('Input&amp;Output'!$C$3=32,phase_chart!U486,"")))))</f>
        <v>0</v>
      </c>
      <c r="P489" s="159">
        <f>IF(NOT($J489=0),IF($J489&lt;IF($P488=0,0,VLOOKUP(P488,tbL!$M$37:$Q$43,IF(L489=TRUE,2,4))),IF($J489&gt;=VLOOKUP(P488,tbL!$M$37:$Q$43,IF(L489=TRUE,3,5)),$P488,IF(AND(L488=TRUE,L489=TRUE),$P488,$P488-1)),IF(AND(L489=TRUE,J489=VLOOKUP(P488,tbL!$M$37:$Q$43,IF(L489=TRUE,2,4))),P488,IF($P488+1&gt;$C$12,$C$12,$P488+1))),0)</f>
        <v>0</v>
      </c>
      <c r="Q489" s="159">
        <f t="shared" si="215"/>
        <v>0</v>
      </c>
      <c r="R489" s="207">
        <f t="shared" si="232"/>
        <v>0</v>
      </c>
      <c r="S489" s="208"/>
      <c r="T489" s="159">
        <f t="shared" si="233"/>
        <v>0</v>
      </c>
      <c r="U489" s="209" t="str">
        <f ca="1">IF(AND(T489=-1,N489=TRUE),"*",IF(AND(U488="*",N489=TRUE),"*",IF(AND(AND(L489=TRUE,U488="*"),J489&lt;VLOOKUP(V488+1,tbL!$M$38:$O$43,3)),"*","")))</f>
        <v/>
      </c>
      <c r="V489" s="204">
        <f t="shared" ca="1" si="216"/>
        <v>0</v>
      </c>
      <c r="Y489" s="159" t="str">
        <f t="shared" ca="1" si="217"/>
        <v/>
      </c>
      <c r="Z489" s="159">
        <f t="shared" si="218"/>
        <v>1</v>
      </c>
      <c r="AA489" s="159">
        <f t="shared" ca="1" si="238"/>
        <v>1</v>
      </c>
      <c r="AC489" s="161" t="str">
        <f t="shared" ca="1" si="219"/>
        <v/>
      </c>
      <c r="AD489" s="161">
        <f t="shared" ca="1" si="220"/>
        <v>1</v>
      </c>
      <c r="AE489" s="161" t="str">
        <f t="shared" ca="1" si="240"/>
        <v/>
      </c>
      <c r="AF489" s="161">
        <f t="shared" ca="1" si="221"/>
        <v>1</v>
      </c>
      <c r="AG489" s="161" t="str">
        <f t="shared" ca="1" si="222"/>
        <v/>
      </c>
      <c r="AH489" s="161">
        <f t="shared" ca="1" si="223"/>
        <v>1</v>
      </c>
      <c r="AI489" s="161" t="str">
        <f t="shared" ca="1" si="224"/>
        <v/>
      </c>
      <c r="AJ489" s="161">
        <f t="shared" ca="1" si="225"/>
        <v>1</v>
      </c>
      <c r="AL489" s="161" t="str">
        <f t="shared" ca="1" si="226"/>
        <v/>
      </c>
      <c r="AM489" s="161">
        <f t="shared" ca="1" si="237"/>
        <v>1</v>
      </c>
      <c r="AN489" s="161" t="str">
        <f t="shared" ca="1" si="227"/>
        <v/>
      </c>
      <c r="AO489" s="161">
        <f t="shared" ca="1" si="236"/>
        <v>1</v>
      </c>
      <c r="AP489" s="161" t="str">
        <f t="shared" ca="1" si="228"/>
        <v/>
      </c>
      <c r="AQ489" s="161">
        <f t="shared" ca="1" si="234"/>
        <v>1</v>
      </c>
      <c r="AR489" s="161" t="str">
        <f t="shared" ca="1" si="229"/>
        <v/>
      </c>
      <c r="AS489" s="161">
        <f t="shared" ca="1" si="230"/>
        <v>1</v>
      </c>
      <c r="AT489" s="159">
        <f t="shared" ca="1" si="239"/>
        <v>-1</v>
      </c>
      <c r="AU489" s="210">
        <f t="shared" ca="1" si="214"/>
        <v>14</v>
      </c>
      <c r="AV489" s="209"/>
      <c r="AW489" s="204">
        <f t="shared" si="231"/>
        <v>3264.7499999999995</v>
      </c>
      <c r="AX489" s="159"/>
      <c r="AZ489" s="159"/>
      <c r="BM489" s="207"/>
      <c r="BN489" s="212"/>
      <c r="BP489" s="209"/>
      <c r="BQ489" s="211"/>
      <c r="BR489" s="211"/>
      <c r="BS489" s="211"/>
      <c r="BT489" s="211"/>
      <c r="BU489" s="211"/>
      <c r="BV489" s="211"/>
      <c r="BW489" s="211"/>
      <c r="BX489" s="211"/>
      <c r="BY489" s="211"/>
      <c r="BZ489" s="211"/>
      <c r="CA489" s="209"/>
      <c r="CB489" s="224"/>
      <c r="CC489" s="204"/>
      <c r="CD489" s="204"/>
      <c r="CE489" s="204"/>
      <c r="CF489" s="211"/>
      <c r="CG489" s="211"/>
      <c r="CI489" s="209"/>
      <c r="CJ489" s="209"/>
      <c r="EH489" s="165"/>
      <c r="EI489" s="165"/>
      <c r="EJ489" s="166"/>
      <c r="EK489" s="209"/>
      <c r="EL489" s="211"/>
      <c r="EM489" s="211"/>
      <c r="EN489" s="211"/>
      <c r="EO489" s="211"/>
      <c r="EP489" s="211"/>
      <c r="ES489" s="165"/>
      <c r="ET489" s="165"/>
      <c r="EU489" s="166"/>
      <c r="EV489" s="209"/>
      <c r="EW489" s="211"/>
      <c r="EX489" s="211"/>
      <c r="EY489" s="211"/>
      <c r="EZ489" s="211"/>
      <c r="FA489" s="211"/>
      <c r="FD489" s="165"/>
      <c r="FE489" s="165"/>
      <c r="FF489" s="166"/>
      <c r="FG489" s="209"/>
      <c r="FH489" s="211"/>
      <c r="FI489" s="211"/>
      <c r="FJ489" s="211"/>
      <c r="FK489" s="211"/>
      <c r="FL489" s="211"/>
    </row>
    <row r="490" spans="9:168">
      <c r="I490" s="221">
        <f t="shared" si="235"/>
        <v>486</v>
      </c>
      <c r="J490" s="159">
        <f>'v-t_chart'!C487</f>
        <v>1.4</v>
      </c>
      <c r="K490" s="204">
        <f t="shared" si="213"/>
        <v>4.1005999999999991</v>
      </c>
      <c r="L490" s="205" t="b">
        <f>IF('Input&amp;Output'!$C$3=10,phase_chart!C487,IF('Input&amp;Output'!$C$3=21,phase_chart!G487,IF('Input&amp;Output'!$C$3=22,phase_chart!K487,IF('Input&amp;Output'!$C$3=31,phase_chart!O487,IF('Input&amp;Output'!$C$3=32,phase_chart!S487,"")))))</f>
        <v>1</v>
      </c>
      <c r="M490" s="206" t="b">
        <f>IF('Input&amp;Output'!$C$3=10,phase_chart!D487,IF('Input&amp;Output'!$C$3=21,phase_chart!H487,IF('Input&amp;Output'!$C$3=22,phase_chart!L487,IF('Input&amp;Output'!$C$3=31,phase_chart!P487,IF('Input&amp;Output'!$C$3=32,phase_chart!T487,"")))))</f>
        <v>0</v>
      </c>
      <c r="N490" s="205" t="b">
        <f>IF('Input&amp;Output'!$C$3=10,phase_chart!E487,IF('Input&amp;Output'!$C$3=21,phase_chart!I487,IF('Input&amp;Output'!$C$3=22,phase_chart!M487,IF('Input&amp;Output'!$C$3=31,phase_chart!Q487,IF('Input&amp;Output'!$C$3=32,phase_chart!U487,"")))))</f>
        <v>0</v>
      </c>
      <c r="P490" s="159">
        <f>IF(NOT($J490=0),IF($J490&lt;IF($P489=0,0,VLOOKUP(P489,tbL!$M$37:$Q$43,IF(L490=TRUE,2,4))),IF($J490&gt;=VLOOKUP(P489,tbL!$M$37:$Q$43,IF(L490=TRUE,3,5)),$P489,IF(AND(L489=TRUE,L490=TRUE),$P489,$P489-1)),IF(AND(L490=TRUE,J490=VLOOKUP(P489,tbL!$M$37:$Q$43,IF(L490=TRUE,2,4))),P489,IF($P489+1&gt;$C$12,$C$12,$P489+1))),0)</f>
        <v>1</v>
      </c>
      <c r="Q490" s="159">
        <f t="shared" si="215"/>
        <v>1</v>
      </c>
      <c r="R490" s="207">
        <f t="shared" si="232"/>
        <v>1</v>
      </c>
      <c r="S490" s="208"/>
      <c r="T490" s="159">
        <f t="shared" si="233"/>
        <v>0</v>
      </c>
      <c r="U490" s="209" t="str">
        <f ca="1">IF(AND(T490=-1,N490=TRUE),"*",IF(AND(U489="*",N490=TRUE),"*",IF(AND(AND(L490=TRUE,U489="*"),J490&lt;VLOOKUP(V489+1,tbL!$M$38:$O$43,3)),"*","")))</f>
        <v/>
      </c>
      <c r="V490" s="204">
        <f t="shared" ca="1" si="216"/>
        <v>1</v>
      </c>
      <c r="Y490" s="159" t="str">
        <f t="shared" ca="1" si="217"/>
        <v/>
      </c>
      <c r="Z490" s="159" t="str">
        <f t="shared" si="218"/>
        <v/>
      </c>
      <c r="AA490" s="159">
        <f t="shared" ca="1" si="238"/>
        <v>1</v>
      </c>
      <c r="AC490" s="161" t="str">
        <f t="shared" ca="1" si="219"/>
        <v/>
      </c>
      <c r="AD490" s="161">
        <f t="shared" ca="1" si="220"/>
        <v>1</v>
      </c>
      <c r="AE490" s="161" t="str">
        <f t="shared" ca="1" si="240"/>
        <v/>
      </c>
      <c r="AF490" s="161">
        <f t="shared" ca="1" si="221"/>
        <v>1</v>
      </c>
      <c r="AG490" s="161" t="str">
        <f t="shared" ca="1" si="222"/>
        <v/>
      </c>
      <c r="AH490" s="161">
        <f t="shared" ca="1" si="223"/>
        <v>1</v>
      </c>
      <c r="AI490" s="161" t="str">
        <f t="shared" ca="1" si="224"/>
        <v/>
      </c>
      <c r="AJ490" s="161">
        <f t="shared" ca="1" si="225"/>
        <v>1</v>
      </c>
      <c r="AL490" s="161" t="str">
        <f t="shared" ca="1" si="226"/>
        <v/>
      </c>
      <c r="AM490" s="161">
        <f t="shared" ca="1" si="237"/>
        <v>1</v>
      </c>
      <c r="AN490" s="161" t="str">
        <f t="shared" ca="1" si="227"/>
        <v/>
      </c>
      <c r="AO490" s="161">
        <f t="shared" ca="1" si="236"/>
        <v>1</v>
      </c>
      <c r="AP490" s="161" t="str">
        <f t="shared" ca="1" si="228"/>
        <v/>
      </c>
      <c r="AQ490" s="161">
        <f t="shared" ca="1" si="234"/>
        <v>1</v>
      </c>
      <c r="AR490" s="161" t="str">
        <f t="shared" ca="1" si="229"/>
        <v/>
      </c>
      <c r="AS490" s="161">
        <f t="shared" ca="1" si="230"/>
        <v>1</v>
      </c>
      <c r="AT490" s="159" t="str">
        <f t="shared" ca="1" si="239"/>
        <v/>
      </c>
      <c r="AU490" s="210">
        <f t="shared" ca="1" si="214"/>
        <v>14</v>
      </c>
      <c r="AV490" s="209"/>
      <c r="AW490" s="204">
        <f t="shared" si="231"/>
        <v>3265.1388888888882</v>
      </c>
      <c r="AX490" s="159"/>
      <c r="AZ490" s="159"/>
      <c r="BM490" s="207"/>
      <c r="BN490" s="212"/>
      <c r="BP490" s="209"/>
      <c r="BQ490" s="211"/>
      <c r="BR490" s="211"/>
      <c r="BS490" s="211"/>
      <c r="BT490" s="211"/>
      <c r="BU490" s="211"/>
      <c r="BV490" s="211"/>
      <c r="BW490" s="211"/>
      <c r="BX490" s="211"/>
      <c r="BY490" s="211"/>
      <c r="BZ490" s="211"/>
      <c r="CA490" s="209"/>
      <c r="CB490" s="224"/>
      <c r="CC490" s="204"/>
      <c r="CD490" s="204"/>
      <c r="CE490" s="204"/>
      <c r="CF490" s="211"/>
      <c r="CG490" s="211"/>
      <c r="CI490" s="209"/>
      <c r="CJ490" s="209"/>
      <c r="EH490" s="165"/>
      <c r="EI490" s="165"/>
      <c r="EJ490" s="166"/>
      <c r="EK490" s="209"/>
      <c r="EL490" s="211"/>
      <c r="EM490" s="211"/>
      <c r="EN490" s="211"/>
      <c r="EO490" s="211"/>
      <c r="EP490" s="211"/>
      <c r="ES490" s="165"/>
      <c r="ET490" s="165"/>
      <c r="EU490" s="166"/>
      <c r="EV490" s="209"/>
      <c r="EW490" s="211"/>
      <c r="EX490" s="211"/>
      <c r="EY490" s="211"/>
      <c r="EZ490" s="211"/>
      <c r="FA490" s="211"/>
      <c r="FD490" s="165"/>
      <c r="FE490" s="165"/>
      <c r="FF490" s="166"/>
      <c r="FG490" s="209"/>
      <c r="FH490" s="211"/>
      <c r="FI490" s="211"/>
      <c r="FJ490" s="211"/>
      <c r="FK490" s="211"/>
      <c r="FL490" s="211"/>
    </row>
    <row r="491" spans="9:168">
      <c r="I491" s="221">
        <f t="shared" si="235"/>
        <v>487</v>
      </c>
      <c r="J491" s="159">
        <f>'v-t_chart'!C488</f>
        <v>4.5</v>
      </c>
      <c r="K491" s="204">
        <f t="shared" ca="1" si="213"/>
        <v>13.180499999999999</v>
      </c>
      <c r="L491" s="205" t="b">
        <f>IF('Input&amp;Output'!$C$3=10,phase_chart!C488,IF('Input&amp;Output'!$C$3=21,phase_chart!G488,IF('Input&amp;Output'!$C$3=22,phase_chart!K488,IF('Input&amp;Output'!$C$3=31,phase_chart!O488,IF('Input&amp;Output'!$C$3=32,phase_chart!S488,"")))))</f>
        <v>1</v>
      </c>
      <c r="M491" s="206" t="b">
        <f>IF('Input&amp;Output'!$C$3=10,phase_chart!D488,IF('Input&amp;Output'!$C$3=21,phase_chart!H488,IF('Input&amp;Output'!$C$3=22,phase_chart!L488,IF('Input&amp;Output'!$C$3=31,phase_chart!P488,IF('Input&amp;Output'!$C$3=32,phase_chart!T488,"")))))</f>
        <v>0</v>
      </c>
      <c r="N491" s="205" t="b">
        <f>IF('Input&amp;Output'!$C$3=10,phase_chart!E488,IF('Input&amp;Output'!$C$3=21,phase_chart!I488,IF('Input&amp;Output'!$C$3=22,phase_chart!M488,IF('Input&amp;Output'!$C$3=31,phase_chart!Q488,IF('Input&amp;Output'!$C$3=32,phase_chart!U488,"")))))</f>
        <v>0</v>
      </c>
      <c r="P491" s="159">
        <f ca="1">IF(NOT($J491=0),IF($J491&lt;IF($P490=0,0,VLOOKUP(P490,tbL!$M$37:$Q$43,IF(L491=TRUE,2,4))),IF($J491&gt;=VLOOKUP(P490,tbL!$M$37:$Q$43,IF(L491=TRUE,3,5)),$P490,IF(AND(L490=TRUE,L491=TRUE),$P490,$P490-1)),IF(AND(L491=TRUE,J491=VLOOKUP(P490,tbL!$M$37:$Q$43,IF(L491=TRUE,2,4))),P490,IF($P490+1&gt;$C$12,$C$12,$P490+1))),0)</f>
        <v>1</v>
      </c>
      <c r="Q491" s="159">
        <f t="shared" ca="1" si="215"/>
        <v>1</v>
      </c>
      <c r="R491" s="207">
        <f t="shared" ref="R491:R502" si="241">IF(L491=TRUE,IF(OR(K490=0,R490=1),1,0),0)</f>
        <v>1</v>
      </c>
      <c r="S491" s="208"/>
      <c r="T491" s="159">
        <f t="shared" si="233"/>
        <v>0</v>
      </c>
      <c r="U491" s="209" t="str">
        <f ca="1">IF(AND(T491=-1,N491=TRUE),"*",IF(AND(U490="*",N491=TRUE),"*",IF(AND(AND(L491=TRUE,U490="*"),J491&lt;VLOOKUP(V490+1,tbL!$M$38:$O$43,3)),"*","")))</f>
        <v/>
      </c>
      <c r="V491" s="204">
        <f t="shared" ca="1" si="216"/>
        <v>1</v>
      </c>
      <c r="Y491" s="159" t="str">
        <f t="shared" ca="1" si="217"/>
        <v/>
      </c>
      <c r="Z491" s="159" t="str">
        <f t="shared" si="218"/>
        <v/>
      </c>
      <c r="AA491" s="159">
        <f t="shared" ca="1" si="238"/>
        <v>1</v>
      </c>
      <c r="AC491" s="161" t="str">
        <f t="shared" ca="1" si="219"/>
        <v/>
      </c>
      <c r="AD491" s="161">
        <f t="shared" ca="1" si="220"/>
        <v>1</v>
      </c>
      <c r="AE491" s="161" t="str">
        <f t="shared" ca="1" si="240"/>
        <v/>
      </c>
      <c r="AF491" s="161">
        <f t="shared" ca="1" si="221"/>
        <v>1</v>
      </c>
      <c r="AG491" s="161" t="str">
        <f t="shared" ca="1" si="222"/>
        <v/>
      </c>
      <c r="AH491" s="161">
        <f t="shared" ca="1" si="223"/>
        <v>1</v>
      </c>
      <c r="AI491" s="161" t="str">
        <f t="shared" ca="1" si="224"/>
        <v/>
      </c>
      <c r="AJ491" s="161">
        <f t="shared" ca="1" si="225"/>
        <v>1</v>
      </c>
      <c r="AL491" s="161" t="str">
        <f t="shared" ca="1" si="226"/>
        <v/>
      </c>
      <c r="AM491" s="161">
        <f t="shared" ca="1" si="237"/>
        <v>1</v>
      </c>
      <c r="AN491" s="161" t="str">
        <f t="shared" ca="1" si="227"/>
        <v/>
      </c>
      <c r="AO491" s="161">
        <f t="shared" ca="1" si="236"/>
        <v>1</v>
      </c>
      <c r="AP491" s="161" t="str">
        <f t="shared" ca="1" si="228"/>
        <v/>
      </c>
      <c r="AQ491" s="161">
        <f t="shared" ca="1" si="234"/>
        <v>1</v>
      </c>
      <c r="AR491" s="161" t="str">
        <f t="shared" ca="1" si="229"/>
        <v/>
      </c>
      <c r="AS491" s="161">
        <f t="shared" ca="1" si="230"/>
        <v>1</v>
      </c>
      <c r="AT491" s="159" t="str">
        <f t="shared" ca="1" si="239"/>
        <v/>
      </c>
      <c r="AU491" s="210">
        <f t="shared" ca="1" si="214"/>
        <v>14</v>
      </c>
      <c r="AV491" s="209"/>
      <c r="AW491" s="204">
        <f t="shared" si="231"/>
        <v>3266.3888888888882</v>
      </c>
      <c r="AX491" s="159"/>
      <c r="AZ491" s="159"/>
      <c r="BM491" s="207"/>
      <c r="BN491" s="212"/>
      <c r="BP491" s="209"/>
      <c r="BQ491" s="211"/>
      <c r="BR491" s="211"/>
      <c r="BS491" s="211"/>
      <c r="BT491" s="211"/>
      <c r="BU491" s="211"/>
      <c r="BV491" s="211"/>
      <c r="BW491" s="211"/>
      <c r="BX491" s="211"/>
      <c r="BY491" s="211"/>
      <c r="BZ491" s="211"/>
      <c r="CA491" s="209"/>
      <c r="CB491" s="224"/>
      <c r="CC491" s="204"/>
      <c r="CD491" s="204"/>
      <c r="CE491" s="204"/>
      <c r="CF491" s="211"/>
      <c r="CG491" s="211"/>
      <c r="CI491" s="209"/>
      <c r="CJ491" s="209"/>
      <c r="EH491" s="165"/>
      <c r="EI491" s="165"/>
      <c r="EJ491" s="166"/>
      <c r="EK491" s="209"/>
      <c r="EL491" s="211"/>
      <c r="EM491" s="211"/>
      <c r="EN491" s="211"/>
      <c r="EO491" s="211"/>
      <c r="EP491" s="211"/>
      <c r="ES491" s="165"/>
      <c r="ET491" s="165"/>
      <c r="EU491" s="166"/>
      <c r="EV491" s="209"/>
      <c r="EW491" s="211"/>
      <c r="EX491" s="211"/>
      <c r="EY491" s="211"/>
      <c r="EZ491" s="211"/>
      <c r="FA491" s="211"/>
      <c r="FD491" s="165"/>
      <c r="FE491" s="165"/>
      <c r="FF491" s="166"/>
      <c r="FG491" s="209"/>
      <c r="FH491" s="211"/>
      <c r="FI491" s="211"/>
      <c r="FJ491" s="211"/>
      <c r="FK491" s="211"/>
      <c r="FL491" s="211"/>
    </row>
    <row r="492" spans="9:168">
      <c r="I492" s="221">
        <f t="shared" si="235"/>
        <v>488</v>
      </c>
      <c r="J492" s="159">
        <f>'v-t_chart'!C489</f>
        <v>8.8000000000000007</v>
      </c>
      <c r="K492" s="204">
        <f t="shared" ca="1" si="213"/>
        <v>25.775200000000002</v>
      </c>
      <c r="L492" s="205" t="b">
        <f>IF('Input&amp;Output'!$C$3=10,phase_chart!C489,IF('Input&amp;Output'!$C$3=21,phase_chart!G489,IF('Input&amp;Output'!$C$3=22,phase_chart!K489,IF('Input&amp;Output'!$C$3=31,phase_chart!O489,IF('Input&amp;Output'!$C$3=32,phase_chart!S489,"")))))</f>
        <v>1</v>
      </c>
      <c r="M492" s="206" t="b">
        <f>IF('Input&amp;Output'!$C$3=10,phase_chart!D489,IF('Input&amp;Output'!$C$3=21,phase_chart!H489,IF('Input&amp;Output'!$C$3=22,phase_chart!L489,IF('Input&amp;Output'!$C$3=31,phase_chart!P489,IF('Input&amp;Output'!$C$3=32,phase_chart!T489,"")))))</f>
        <v>0</v>
      </c>
      <c r="N492" s="205" t="b">
        <f>IF('Input&amp;Output'!$C$3=10,phase_chart!E489,IF('Input&amp;Output'!$C$3=21,phase_chart!I489,IF('Input&amp;Output'!$C$3=22,phase_chart!M489,IF('Input&amp;Output'!$C$3=31,phase_chart!Q489,IF('Input&amp;Output'!$C$3=32,phase_chart!U489,"")))))</f>
        <v>0</v>
      </c>
      <c r="P492" s="159">
        <f ca="1">IF(NOT($J492=0),IF($J492&lt;IF($P491=0,0,VLOOKUP(P491,tbL!$M$37:$Q$43,IF(L492=TRUE,2,4))),IF($J492&gt;=VLOOKUP(P491,tbL!$M$37:$Q$43,IF(L492=TRUE,3,5)),$P491,IF(AND(L491=TRUE,L492=TRUE),$P491,$P491-1)),IF(AND(L492=TRUE,J492=VLOOKUP(P491,tbL!$M$37:$Q$43,IF(L492=TRUE,2,4))),P491,IF($P491+1&gt;$C$12,$C$12,$P491+1))),0)</f>
        <v>1</v>
      </c>
      <c r="Q492" s="159">
        <f t="shared" ca="1" si="215"/>
        <v>1</v>
      </c>
      <c r="R492" s="207">
        <f t="shared" ca="1" si="241"/>
        <v>1</v>
      </c>
      <c r="S492" s="208"/>
      <c r="T492" s="159">
        <f t="shared" si="233"/>
        <v>0</v>
      </c>
      <c r="U492" s="209" t="str">
        <f ca="1">IF(AND(T492=-1,N492=TRUE),"*",IF(AND(U491="*",N492=TRUE),"*",IF(AND(AND(L492=TRUE,U491="*"),J492&lt;VLOOKUP(V491+1,tbL!$M$38:$O$43,3)),"*","")))</f>
        <v/>
      </c>
      <c r="V492" s="204">
        <f t="shared" ca="1" si="216"/>
        <v>1</v>
      </c>
      <c r="Y492" s="159" t="str">
        <f t="shared" ca="1" si="217"/>
        <v/>
      </c>
      <c r="Z492" s="159" t="str">
        <f t="shared" si="218"/>
        <v/>
      </c>
      <c r="AA492" s="159">
        <f t="shared" ca="1" si="238"/>
        <v>1</v>
      </c>
      <c r="AC492" s="161" t="str">
        <f t="shared" ca="1" si="219"/>
        <v/>
      </c>
      <c r="AD492" s="161">
        <f t="shared" ca="1" si="220"/>
        <v>1</v>
      </c>
      <c r="AE492" s="161" t="str">
        <f t="shared" ca="1" si="240"/>
        <v/>
      </c>
      <c r="AF492" s="161">
        <f t="shared" ca="1" si="221"/>
        <v>1</v>
      </c>
      <c r="AG492" s="161" t="str">
        <f t="shared" ca="1" si="222"/>
        <v/>
      </c>
      <c r="AH492" s="161">
        <f t="shared" ca="1" si="223"/>
        <v>1</v>
      </c>
      <c r="AI492" s="161" t="str">
        <f t="shared" ca="1" si="224"/>
        <v/>
      </c>
      <c r="AJ492" s="161">
        <f t="shared" ca="1" si="225"/>
        <v>1</v>
      </c>
      <c r="AL492" s="161" t="str">
        <f t="shared" ca="1" si="226"/>
        <v/>
      </c>
      <c r="AM492" s="161">
        <f t="shared" ca="1" si="237"/>
        <v>1</v>
      </c>
      <c r="AN492" s="161" t="str">
        <f t="shared" ca="1" si="227"/>
        <v/>
      </c>
      <c r="AO492" s="161">
        <f t="shared" ca="1" si="236"/>
        <v>1</v>
      </c>
      <c r="AP492" s="161" t="str">
        <f t="shared" ca="1" si="228"/>
        <v/>
      </c>
      <c r="AQ492" s="161">
        <f t="shared" ca="1" si="234"/>
        <v>1</v>
      </c>
      <c r="AR492" s="161" t="str">
        <f t="shared" ca="1" si="229"/>
        <v/>
      </c>
      <c r="AS492" s="161">
        <f t="shared" ca="1" si="230"/>
        <v>1</v>
      </c>
      <c r="AT492" s="159" t="str">
        <f t="shared" ca="1" si="239"/>
        <v/>
      </c>
      <c r="AU492" s="210">
        <f t="shared" ca="1" si="214"/>
        <v>14</v>
      </c>
      <c r="AV492" s="209"/>
      <c r="AW492" s="204">
        <f t="shared" si="231"/>
        <v>3268.8333333333326</v>
      </c>
      <c r="AX492" s="159"/>
      <c r="AZ492" s="159"/>
      <c r="BM492" s="207"/>
      <c r="BN492" s="212"/>
      <c r="BP492" s="209"/>
      <c r="BQ492" s="211"/>
      <c r="BR492" s="211"/>
      <c r="BS492" s="211"/>
      <c r="BT492" s="211"/>
      <c r="BU492" s="211"/>
      <c r="BV492" s="211"/>
      <c r="BW492" s="211"/>
      <c r="BX492" s="211"/>
      <c r="BY492" s="211"/>
      <c r="BZ492" s="211"/>
      <c r="CA492" s="209"/>
      <c r="CB492" s="224"/>
      <c r="CC492" s="204"/>
      <c r="CD492" s="204"/>
      <c r="CE492" s="204"/>
      <c r="CF492" s="211"/>
      <c r="CG492" s="211"/>
      <c r="CI492" s="209"/>
      <c r="CJ492" s="209"/>
      <c r="EH492" s="165"/>
      <c r="EI492" s="165"/>
      <c r="EJ492" s="166"/>
      <c r="EK492" s="209"/>
      <c r="EL492" s="211"/>
      <c r="EM492" s="211"/>
      <c r="EN492" s="211"/>
      <c r="EO492" s="211"/>
      <c r="EP492" s="211"/>
      <c r="ES492" s="165"/>
      <c r="ET492" s="165"/>
      <c r="EU492" s="166"/>
      <c r="EV492" s="209"/>
      <c r="EW492" s="211"/>
      <c r="EX492" s="211"/>
      <c r="EY492" s="211"/>
      <c r="EZ492" s="211"/>
      <c r="FA492" s="211"/>
      <c r="FD492" s="165"/>
      <c r="FE492" s="165"/>
      <c r="FF492" s="166"/>
      <c r="FG492" s="209"/>
      <c r="FH492" s="211"/>
      <c r="FI492" s="211"/>
      <c r="FJ492" s="211"/>
      <c r="FK492" s="211"/>
      <c r="FL492" s="211"/>
    </row>
    <row r="493" spans="9:168">
      <c r="I493" s="221">
        <f t="shared" si="235"/>
        <v>489</v>
      </c>
      <c r="J493" s="159">
        <f>'v-t_chart'!C490</f>
        <v>13.4</v>
      </c>
      <c r="K493" s="204">
        <f t="shared" ca="1" si="213"/>
        <v>39.248599999999996</v>
      </c>
      <c r="L493" s="205" t="b">
        <f>IF('Input&amp;Output'!$C$3=10,phase_chart!C490,IF('Input&amp;Output'!$C$3=21,phase_chart!G490,IF('Input&amp;Output'!$C$3=22,phase_chart!K490,IF('Input&amp;Output'!$C$3=31,phase_chart!O490,IF('Input&amp;Output'!$C$3=32,phase_chart!S490,"")))))</f>
        <v>1</v>
      </c>
      <c r="M493" s="206" t="b">
        <f>IF('Input&amp;Output'!$C$3=10,phase_chart!D490,IF('Input&amp;Output'!$C$3=21,phase_chart!H490,IF('Input&amp;Output'!$C$3=22,phase_chart!L490,IF('Input&amp;Output'!$C$3=31,phase_chart!P490,IF('Input&amp;Output'!$C$3=32,phase_chart!T490,"")))))</f>
        <v>0</v>
      </c>
      <c r="N493" s="205" t="b">
        <f>IF('Input&amp;Output'!$C$3=10,phase_chart!E490,IF('Input&amp;Output'!$C$3=21,phase_chart!I490,IF('Input&amp;Output'!$C$3=22,phase_chart!M490,IF('Input&amp;Output'!$C$3=31,phase_chart!Q490,IF('Input&amp;Output'!$C$3=32,phase_chart!U490,"")))))</f>
        <v>0</v>
      </c>
      <c r="P493" s="159">
        <f ca="1">IF(NOT($J493=0),IF($J493&lt;IF($P492=0,0,VLOOKUP(P492,tbL!$M$37:$Q$43,IF(L493=TRUE,2,4))),IF($J493&gt;=VLOOKUP(P492,tbL!$M$37:$Q$43,IF(L493=TRUE,3,5)),$P492,IF(AND(L492=TRUE,L493=TRUE),$P492,$P492-1)),IF(AND(L493=TRUE,J493=VLOOKUP(P492,tbL!$M$37:$Q$43,IF(L493=TRUE,2,4))),P492,IF($P492+1&gt;$C$12,$C$12,$P492+1))),0)</f>
        <v>1</v>
      </c>
      <c r="Q493" s="159">
        <f t="shared" ca="1" si="215"/>
        <v>1</v>
      </c>
      <c r="R493" s="207">
        <f t="shared" ca="1" si="241"/>
        <v>1</v>
      </c>
      <c r="S493" s="208"/>
      <c r="T493" s="159">
        <f t="shared" si="233"/>
        <v>0</v>
      </c>
      <c r="U493" s="209" t="str">
        <f ca="1">IF(AND(T493=-1,N493=TRUE),"*",IF(AND(U492="*",N493=TRUE),"*",IF(AND(AND(L493=TRUE,U492="*"),J493&lt;VLOOKUP(V492+1,tbL!$M$38:$O$43,3)),"*","")))</f>
        <v/>
      </c>
      <c r="V493" s="204">
        <f t="shared" ca="1" si="216"/>
        <v>1</v>
      </c>
      <c r="Y493" s="159" t="str">
        <f t="shared" ca="1" si="217"/>
        <v/>
      </c>
      <c r="Z493" s="159" t="str">
        <f t="shared" si="218"/>
        <v/>
      </c>
      <c r="AA493" s="159">
        <f t="shared" ca="1" si="238"/>
        <v>1</v>
      </c>
      <c r="AC493" s="161" t="str">
        <f t="shared" ca="1" si="219"/>
        <v/>
      </c>
      <c r="AD493" s="161">
        <f t="shared" ca="1" si="220"/>
        <v>1</v>
      </c>
      <c r="AE493" s="161" t="str">
        <f t="shared" ca="1" si="240"/>
        <v/>
      </c>
      <c r="AF493" s="161">
        <f t="shared" ca="1" si="221"/>
        <v>1</v>
      </c>
      <c r="AG493" s="161" t="str">
        <f t="shared" ca="1" si="222"/>
        <v/>
      </c>
      <c r="AH493" s="161">
        <f t="shared" ca="1" si="223"/>
        <v>1</v>
      </c>
      <c r="AI493" s="161" t="str">
        <f t="shared" ca="1" si="224"/>
        <v/>
      </c>
      <c r="AJ493" s="161">
        <f t="shared" ca="1" si="225"/>
        <v>1</v>
      </c>
      <c r="AL493" s="161" t="str">
        <f t="shared" ca="1" si="226"/>
        <v/>
      </c>
      <c r="AM493" s="161">
        <f t="shared" ca="1" si="237"/>
        <v>1</v>
      </c>
      <c r="AN493" s="161" t="str">
        <f t="shared" ca="1" si="227"/>
        <v/>
      </c>
      <c r="AO493" s="161">
        <f t="shared" ca="1" si="236"/>
        <v>1</v>
      </c>
      <c r="AP493" s="161" t="str">
        <f t="shared" ca="1" si="228"/>
        <v/>
      </c>
      <c r="AQ493" s="161">
        <f t="shared" ca="1" si="234"/>
        <v>1</v>
      </c>
      <c r="AR493" s="161" t="str">
        <f t="shared" ca="1" si="229"/>
        <v/>
      </c>
      <c r="AS493" s="161">
        <f t="shared" ca="1" si="230"/>
        <v>1</v>
      </c>
      <c r="AT493" s="159" t="str">
        <f t="shared" ca="1" si="239"/>
        <v/>
      </c>
      <c r="AU493" s="210">
        <f t="shared" ca="1" si="214"/>
        <v>14</v>
      </c>
      <c r="AV493" s="209"/>
      <c r="AW493" s="204">
        <f t="shared" si="231"/>
        <v>3272.5555555555547</v>
      </c>
      <c r="AX493" s="159"/>
      <c r="AZ493" s="159"/>
      <c r="BM493" s="207"/>
      <c r="BN493" s="212"/>
      <c r="BP493" s="209"/>
      <c r="BQ493" s="211"/>
      <c r="BR493" s="211"/>
      <c r="BS493" s="211"/>
      <c r="BT493" s="211"/>
      <c r="BU493" s="211"/>
      <c r="BV493" s="211"/>
      <c r="BW493" s="211"/>
      <c r="BX493" s="211"/>
      <c r="BY493" s="211"/>
      <c r="BZ493" s="211"/>
      <c r="CA493" s="209"/>
      <c r="CB493" s="224"/>
      <c r="CC493" s="204"/>
      <c r="CD493" s="204"/>
      <c r="CE493" s="204"/>
      <c r="CF493" s="211"/>
      <c r="CG493" s="211"/>
      <c r="CI493" s="209"/>
      <c r="CJ493" s="209"/>
      <c r="EH493" s="165"/>
      <c r="EI493" s="165"/>
      <c r="EJ493" s="166"/>
      <c r="EK493" s="209"/>
      <c r="EL493" s="211"/>
      <c r="EM493" s="211"/>
      <c r="EN493" s="211"/>
      <c r="EO493" s="211"/>
      <c r="EP493" s="211"/>
      <c r="ES493" s="165"/>
      <c r="ET493" s="165"/>
      <c r="EU493" s="166"/>
      <c r="EV493" s="209"/>
      <c r="EW493" s="211"/>
      <c r="EX493" s="211"/>
      <c r="EY493" s="211"/>
      <c r="EZ493" s="211"/>
      <c r="FA493" s="211"/>
      <c r="FD493" s="165"/>
      <c r="FE493" s="165"/>
      <c r="FF493" s="166"/>
      <c r="FG493" s="209"/>
      <c r="FH493" s="211"/>
      <c r="FI493" s="211"/>
      <c r="FJ493" s="211"/>
      <c r="FK493" s="211"/>
      <c r="FL493" s="211"/>
    </row>
    <row r="494" spans="9:168">
      <c r="I494" s="221">
        <f t="shared" si="235"/>
        <v>490</v>
      </c>
      <c r="J494" s="159">
        <f>'v-t_chart'!C491</f>
        <v>17.3</v>
      </c>
      <c r="K494" s="204">
        <f t="shared" ca="1" si="213"/>
        <v>50.671700000000001</v>
      </c>
      <c r="L494" s="205" t="b">
        <f>IF('Input&amp;Output'!$C$3=10,phase_chart!C491,IF('Input&amp;Output'!$C$3=21,phase_chart!G491,IF('Input&amp;Output'!$C$3=22,phase_chart!K491,IF('Input&amp;Output'!$C$3=31,phase_chart!O491,IF('Input&amp;Output'!$C$3=32,phase_chart!S491,"")))))</f>
        <v>1</v>
      </c>
      <c r="M494" s="206" t="b">
        <f>IF('Input&amp;Output'!$C$3=10,phase_chart!D491,IF('Input&amp;Output'!$C$3=21,phase_chart!H491,IF('Input&amp;Output'!$C$3=22,phase_chart!L491,IF('Input&amp;Output'!$C$3=31,phase_chart!P491,IF('Input&amp;Output'!$C$3=32,phase_chart!T491,"")))))</f>
        <v>0</v>
      </c>
      <c r="N494" s="205" t="b">
        <f>IF('Input&amp;Output'!$C$3=10,phase_chart!E491,IF('Input&amp;Output'!$C$3=21,phase_chart!I491,IF('Input&amp;Output'!$C$3=22,phase_chart!M491,IF('Input&amp;Output'!$C$3=31,phase_chart!Q491,IF('Input&amp;Output'!$C$3=32,phase_chart!U491,"")))))</f>
        <v>0</v>
      </c>
      <c r="P494" s="159">
        <f ca="1">IF(NOT($J494=0),IF($J494&lt;IF($P493=0,0,VLOOKUP(P493,tbL!$M$37:$Q$43,IF(L494=TRUE,2,4))),IF($J494&gt;=VLOOKUP(P493,tbL!$M$37:$Q$43,IF(L494=TRUE,3,5)),$P493,IF(AND(L493=TRUE,L494=TRUE),$P493,$P493-1)),IF(AND(L494=TRUE,J494=VLOOKUP(P493,tbL!$M$37:$Q$43,IF(L494=TRUE,2,4))),P493,IF($P493+1&gt;$C$12,$C$12,$P493+1))),0)</f>
        <v>1</v>
      </c>
      <c r="Q494" s="159">
        <f t="shared" ca="1" si="215"/>
        <v>1</v>
      </c>
      <c r="R494" s="207">
        <f t="shared" ca="1" si="241"/>
        <v>1</v>
      </c>
      <c r="S494" s="208"/>
      <c r="T494" s="159">
        <f t="shared" si="233"/>
        <v>0</v>
      </c>
      <c r="U494" s="209" t="str">
        <f ca="1">IF(AND(T494=-1,N494=TRUE),"*",IF(AND(U493="*",N494=TRUE),"*",IF(AND(AND(L494=TRUE,U493="*"),J494&lt;VLOOKUP(V493+1,tbL!$M$38:$O$43,3)),"*","")))</f>
        <v/>
      </c>
      <c r="V494" s="204">
        <f t="shared" ca="1" si="216"/>
        <v>1</v>
      </c>
      <c r="Y494" s="159" t="str">
        <f t="shared" ca="1" si="217"/>
        <v/>
      </c>
      <c r="Z494" s="159" t="str">
        <f t="shared" si="218"/>
        <v/>
      </c>
      <c r="AA494" s="159">
        <f t="shared" ca="1" si="238"/>
        <v>1</v>
      </c>
      <c r="AC494" s="161" t="str">
        <f t="shared" ca="1" si="219"/>
        <v/>
      </c>
      <c r="AD494" s="161">
        <f t="shared" ca="1" si="220"/>
        <v>1</v>
      </c>
      <c r="AE494" s="161" t="str">
        <f t="shared" ca="1" si="240"/>
        <v/>
      </c>
      <c r="AF494" s="161">
        <f t="shared" ca="1" si="221"/>
        <v>1</v>
      </c>
      <c r="AG494" s="161" t="str">
        <f t="shared" ca="1" si="222"/>
        <v/>
      </c>
      <c r="AH494" s="161">
        <f t="shared" ca="1" si="223"/>
        <v>1</v>
      </c>
      <c r="AI494" s="161" t="str">
        <f t="shared" ca="1" si="224"/>
        <v/>
      </c>
      <c r="AJ494" s="161">
        <f t="shared" ca="1" si="225"/>
        <v>1</v>
      </c>
      <c r="AL494" s="161" t="str">
        <f t="shared" ca="1" si="226"/>
        <v/>
      </c>
      <c r="AM494" s="161">
        <f t="shared" ca="1" si="237"/>
        <v>1</v>
      </c>
      <c r="AN494" s="161" t="str">
        <f t="shared" ca="1" si="227"/>
        <v/>
      </c>
      <c r="AO494" s="161">
        <f t="shared" ca="1" si="236"/>
        <v>1</v>
      </c>
      <c r="AP494" s="161" t="str">
        <f t="shared" ca="1" si="228"/>
        <v/>
      </c>
      <c r="AQ494" s="161">
        <f t="shared" ca="1" si="234"/>
        <v>1</v>
      </c>
      <c r="AR494" s="161" t="str">
        <f t="shared" ca="1" si="229"/>
        <v/>
      </c>
      <c r="AS494" s="161">
        <f t="shared" ca="1" si="230"/>
        <v>1</v>
      </c>
      <c r="AT494" s="159" t="str">
        <f t="shared" ca="1" si="239"/>
        <v/>
      </c>
      <c r="AU494" s="210">
        <f t="shared" ca="1" si="214"/>
        <v>14</v>
      </c>
      <c r="AV494" s="209"/>
      <c r="AW494" s="204">
        <f t="shared" si="231"/>
        <v>3277.3611111111104</v>
      </c>
      <c r="AX494" s="159"/>
      <c r="AZ494" s="159"/>
      <c r="BM494" s="207"/>
      <c r="BN494" s="212"/>
      <c r="BP494" s="209"/>
      <c r="BQ494" s="211"/>
      <c r="BR494" s="211"/>
      <c r="BS494" s="211"/>
      <c r="BT494" s="211"/>
      <c r="BU494" s="211"/>
      <c r="BV494" s="211"/>
      <c r="BW494" s="211"/>
      <c r="BX494" s="211"/>
      <c r="BY494" s="211"/>
      <c r="BZ494" s="211"/>
      <c r="CA494" s="209"/>
      <c r="CB494" s="224"/>
      <c r="CC494" s="204"/>
      <c r="CD494" s="204"/>
      <c r="CE494" s="204"/>
      <c r="CF494" s="211"/>
      <c r="CG494" s="211"/>
      <c r="CI494" s="209"/>
      <c r="CJ494" s="209"/>
      <c r="EH494" s="165"/>
      <c r="EI494" s="165"/>
      <c r="EJ494" s="166"/>
      <c r="EK494" s="209"/>
      <c r="EL494" s="211"/>
      <c r="EM494" s="211"/>
      <c r="EN494" s="211"/>
      <c r="EO494" s="211"/>
      <c r="EP494" s="211"/>
      <c r="ES494" s="165"/>
      <c r="ET494" s="165"/>
      <c r="EU494" s="166"/>
      <c r="EV494" s="209"/>
      <c r="EW494" s="211"/>
      <c r="EX494" s="211"/>
      <c r="EY494" s="211"/>
      <c r="EZ494" s="211"/>
      <c r="FA494" s="211"/>
      <c r="FD494" s="165"/>
      <c r="FE494" s="165"/>
      <c r="FF494" s="166"/>
      <c r="FG494" s="209"/>
      <c r="FH494" s="211"/>
      <c r="FI494" s="211"/>
      <c r="FJ494" s="211"/>
      <c r="FK494" s="211"/>
      <c r="FL494" s="211"/>
    </row>
    <row r="495" spans="9:168">
      <c r="I495" s="221">
        <f t="shared" si="235"/>
        <v>491</v>
      </c>
      <c r="J495" s="159">
        <f>'v-t_chart'!C492</f>
        <v>19.2</v>
      </c>
      <c r="K495" s="204">
        <f t="shared" ca="1" si="213"/>
        <v>56.236799999999995</v>
      </c>
      <c r="L495" s="205" t="b">
        <f>IF('Input&amp;Output'!$C$3=10,phase_chart!C492,IF('Input&amp;Output'!$C$3=21,phase_chart!G492,IF('Input&amp;Output'!$C$3=22,phase_chart!K492,IF('Input&amp;Output'!$C$3=31,phase_chart!O492,IF('Input&amp;Output'!$C$3=32,phase_chart!S492,"")))))</f>
        <v>1</v>
      </c>
      <c r="M495" s="206" t="b">
        <f>IF('Input&amp;Output'!$C$3=10,phase_chart!D492,IF('Input&amp;Output'!$C$3=21,phase_chart!H492,IF('Input&amp;Output'!$C$3=22,phase_chart!L492,IF('Input&amp;Output'!$C$3=31,phase_chart!P492,IF('Input&amp;Output'!$C$3=32,phase_chart!T492,"")))))</f>
        <v>0</v>
      </c>
      <c r="N495" s="205" t="b">
        <f>IF('Input&amp;Output'!$C$3=10,phase_chart!E492,IF('Input&amp;Output'!$C$3=21,phase_chart!I492,IF('Input&amp;Output'!$C$3=22,phase_chart!M492,IF('Input&amp;Output'!$C$3=31,phase_chart!Q492,IF('Input&amp;Output'!$C$3=32,phase_chart!U492,"")))))</f>
        <v>0</v>
      </c>
      <c r="P495" s="159">
        <f ca="1">IF(NOT($J495=0),IF($J495&lt;IF($P494=0,0,VLOOKUP(P494,tbL!$M$37:$Q$43,IF(L495=TRUE,2,4))),IF($J495&gt;=VLOOKUP(P494,tbL!$M$37:$Q$43,IF(L495=TRUE,3,5)),$P494,IF(AND(L494=TRUE,L495=TRUE),$P494,$P494-1)),IF(AND(L495=TRUE,J495=VLOOKUP(P494,tbL!$M$37:$Q$43,IF(L495=TRUE,2,4))),P494,IF($P494+1&gt;$C$12,$C$12,$P494+1))),0)</f>
        <v>1</v>
      </c>
      <c r="Q495" s="159">
        <f t="shared" ca="1" si="215"/>
        <v>1</v>
      </c>
      <c r="R495" s="207">
        <f t="shared" ca="1" si="241"/>
        <v>1</v>
      </c>
      <c r="S495" s="208"/>
      <c r="T495" s="159">
        <f t="shared" si="233"/>
        <v>0</v>
      </c>
      <c r="U495" s="209" t="str">
        <f ca="1">IF(AND(T495=-1,N495=TRUE),"*",IF(AND(U494="*",N495=TRUE),"*",IF(AND(AND(L495=TRUE,U494="*"),J495&lt;VLOOKUP(V494+1,tbL!$M$38:$O$43,3)),"*","")))</f>
        <v/>
      </c>
      <c r="V495" s="204">
        <f t="shared" ca="1" si="216"/>
        <v>1</v>
      </c>
      <c r="Y495" s="159" t="str">
        <f t="shared" ca="1" si="217"/>
        <v/>
      </c>
      <c r="Z495" s="159" t="str">
        <f t="shared" si="218"/>
        <v/>
      </c>
      <c r="AA495" s="159">
        <f t="shared" ca="1" si="238"/>
        <v>1</v>
      </c>
      <c r="AC495" s="161" t="str">
        <f t="shared" ca="1" si="219"/>
        <v/>
      </c>
      <c r="AD495" s="161">
        <f t="shared" ca="1" si="220"/>
        <v>1</v>
      </c>
      <c r="AE495" s="161" t="str">
        <f t="shared" ca="1" si="240"/>
        <v/>
      </c>
      <c r="AF495" s="161">
        <f t="shared" ca="1" si="221"/>
        <v>1</v>
      </c>
      <c r="AG495" s="161" t="str">
        <f t="shared" ca="1" si="222"/>
        <v/>
      </c>
      <c r="AH495" s="161">
        <f t="shared" ca="1" si="223"/>
        <v>1</v>
      </c>
      <c r="AI495" s="161" t="str">
        <f t="shared" ca="1" si="224"/>
        <v/>
      </c>
      <c r="AJ495" s="161">
        <f t="shared" ca="1" si="225"/>
        <v>1</v>
      </c>
      <c r="AL495" s="161" t="str">
        <f t="shared" ca="1" si="226"/>
        <v/>
      </c>
      <c r="AM495" s="161">
        <f t="shared" ca="1" si="237"/>
        <v>1</v>
      </c>
      <c r="AN495" s="161" t="str">
        <f t="shared" ca="1" si="227"/>
        <v/>
      </c>
      <c r="AO495" s="161">
        <f t="shared" ca="1" si="236"/>
        <v>1</v>
      </c>
      <c r="AP495" s="161" t="str">
        <f t="shared" ca="1" si="228"/>
        <v/>
      </c>
      <c r="AQ495" s="161">
        <f t="shared" ca="1" si="234"/>
        <v>1</v>
      </c>
      <c r="AR495" s="161" t="str">
        <f t="shared" ca="1" si="229"/>
        <v/>
      </c>
      <c r="AS495" s="161">
        <f t="shared" ca="1" si="230"/>
        <v>1</v>
      </c>
      <c r="AT495" s="159" t="str">
        <f t="shared" ca="1" si="239"/>
        <v/>
      </c>
      <c r="AU495" s="210">
        <f t="shared" ca="1" si="214"/>
        <v>14</v>
      </c>
      <c r="AV495" s="209"/>
      <c r="AW495" s="204">
        <f t="shared" si="231"/>
        <v>3282.6944444444439</v>
      </c>
      <c r="AX495" s="159"/>
      <c r="AZ495" s="159"/>
      <c r="BM495" s="207"/>
      <c r="BN495" s="212"/>
      <c r="BP495" s="209"/>
      <c r="BQ495" s="211"/>
      <c r="BR495" s="211"/>
      <c r="BS495" s="211"/>
      <c r="BT495" s="211"/>
      <c r="BU495" s="211"/>
      <c r="BV495" s="211"/>
      <c r="BW495" s="211"/>
      <c r="BX495" s="211"/>
      <c r="BY495" s="211"/>
      <c r="BZ495" s="211"/>
      <c r="CA495" s="209"/>
      <c r="CB495" s="224"/>
      <c r="CC495" s="204"/>
      <c r="CD495" s="204"/>
      <c r="CE495" s="204"/>
      <c r="CF495" s="211"/>
      <c r="CG495" s="211"/>
      <c r="CI495" s="209"/>
      <c r="CJ495" s="209"/>
      <c r="EH495" s="165"/>
      <c r="EI495" s="165"/>
      <c r="EJ495" s="166"/>
      <c r="EK495" s="209"/>
      <c r="EL495" s="211"/>
      <c r="EM495" s="211"/>
      <c r="EN495" s="211"/>
      <c r="EO495" s="211"/>
      <c r="EP495" s="211"/>
      <c r="ES495" s="165"/>
      <c r="ET495" s="165"/>
      <c r="EU495" s="166"/>
      <c r="EV495" s="209"/>
      <c r="EW495" s="211"/>
      <c r="EX495" s="211"/>
      <c r="EY495" s="211"/>
      <c r="EZ495" s="211"/>
      <c r="FA495" s="211"/>
      <c r="FD495" s="165"/>
      <c r="FE495" s="165"/>
      <c r="FF495" s="166"/>
      <c r="FG495" s="209"/>
      <c r="FH495" s="211"/>
      <c r="FI495" s="211"/>
      <c r="FJ495" s="211"/>
      <c r="FK495" s="211"/>
      <c r="FL495" s="211"/>
    </row>
    <row r="496" spans="9:168">
      <c r="I496" s="221">
        <f t="shared" si="235"/>
        <v>492</v>
      </c>
      <c r="J496" s="159">
        <f>'v-t_chart'!C493</f>
        <v>19.7</v>
      </c>
      <c r="K496" s="204">
        <f t="shared" ca="1" si="213"/>
        <v>57.701299999999996</v>
      </c>
      <c r="L496" s="205" t="b">
        <f>IF('Input&amp;Output'!$C$3=10,phase_chart!C493,IF('Input&amp;Output'!$C$3=21,phase_chart!G493,IF('Input&amp;Output'!$C$3=22,phase_chart!K493,IF('Input&amp;Output'!$C$3=31,phase_chart!O493,IF('Input&amp;Output'!$C$3=32,phase_chart!S493,"")))))</f>
        <v>1</v>
      </c>
      <c r="M496" s="206" t="b">
        <f>IF('Input&amp;Output'!$C$3=10,phase_chart!D493,IF('Input&amp;Output'!$C$3=21,phase_chart!H493,IF('Input&amp;Output'!$C$3=22,phase_chart!L493,IF('Input&amp;Output'!$C$3=31,phase_chart!P493,IF('Input&amp;Output'!$C$3=32,phase_chart!T493,"")))))</f>
        <v>0</v>
      </c>
      <c r="N496" s="205" t="b">
        <f>IF('Input&amp;Output'!$C$3=10,phase_chart!E493,IF('Input&amp;Output'!$C$3=21,phase_chart!I493,IF('Input&amp;Output'!$C$3=22,phase_chart!M493,IF('Input&amp;Output'!$C$3=31,phase_chart!Q493,IF('Input&amp;Output'!$C$3=32,phase_chart!U493,"")))))</f>
        <v>0</v>
      </c>
      <c r="P496" s="159">
        <f ca="1">IF(NOT($J496=0),IF($J496&lt;IF($P495=0,0,VLOOKUP(P495,tbL!$M$37:$Q$43,IF(L496=TRUE,2,4))),IF($J496&gt;=VLOOKUP(P495,tbL!$M$37:$Q$43,IF(L496=TRUE,3,5)),$P495,IF(AND(L495=TRUE,L496=TRUE),$P495,$P495-1)),IF(AND(L496=TRUE,J496=VLOOKUP(P495,tbL!$M$37:$Q$43,IF(L496=TRUE,2,4))),P495,IF($P495+1&gt;$C$12,$C$12,$P495+1))),0)</f>
        <v>1</v>
      </c>
      <c r="Q496" s="159">
        <f t="shared" ca="1" si="215"/>
        <v>1</v>
      </c>
      <c r="R496" s="207">
        <f t="shared" ca="1" si="241"/>
        <v>1</v>
      </c>
      <c r="S496" s="208"/>
      <c r="T496" s="159">
        <f t="shared" si="233"/>
        <v>0</v>
      </c>
      <c r="U496" s="209" t="str">
        <f ca="1">IF(AND(T496=-1,N496=TRUE),"*",IF(AND(U495="*",N496=TRUE),"*",IF(AND(AND(L496=TRUE,U495="*"),J496&lt;VLOOKUP(V495+1,tbL!$M$38:$O$43,3)),"*","")))</f>
        <v/>
      </c>
      <c r="V496" s="204">
        <f t="shared" ca="1" si="216"/>
        <v>1</v>
      </c>
      <c r="Y496" s="159" t="str">
        <f t="shared" ca="1" si="217"/>
        <v/>
      </c>
      <c r="Z496" s="159" t="str">
        <f t="shared" si="218"/>
        <v/>
      </c>
      <c r="AA496" s="159">
        <f t="shared" ca="1" si="238"/>
        <v>1</v>
      </c>
      <c r="AC496" s="161" t="str">
        <f t="shared" ca="1" si="219"/>
        <v/>
      </c>
      <c r="AD496" s="161">
        <f t="shared" ca="1" si="220"/>
        <v>1</v>
      </c>
      <c r="AE496" s="161" t="str">
        <f t="shared" ca="1" si="240"/>
        <v/>
      </c>
      <c r="AF496" s="161">
        <f t="shared" ca="1" si="221"/>
        <v>1</v>
      </c>
      <c r="AG496" s="161" t="str">
        <f t="shared" ca="1" si="222"/>
        <v/>
      </c>
      <c r="AH496" s="161">
        <f t="shared" ca="1" si="223"/>
        <v>1</v>
      </c>
      <c r="AI496" s="161" t="str">
        <f t="shared" ca="1" si="224"/>
        <v/>
      </c>
      <c r="AJ496" s="161">
        <f t="shared" ca="1" si="225"/>
        <v>1</v>
      </c>
      <c r="AL496" s="161" t="str">
        <f t="shared" ca="1" si="226"/>
        <v/>
      </c>
      <c r="AM496" s="161">
        <f t="shared" ca="1" si="237"/>
        <v>1</v>
      </c>
      <c r="AN496" s="161" t="str">
        <f t="shared" ca="1" si="227"/>
        <v/>
      </c>
      <c r="AO496" s="161">
        <f t="shared" ca="1" si="236"/>
        <v>1</v>
      </c>
      <c r="AP496" s="161" t="str">
        <f t="shared" ca="1" si="228"/>
        <v/>
      </c>
      <c r="AQ496" s="161">
        <f t="shared" ca="1" si="234"/>
        <v>1</v>
      </c>
      <c r="AR496" s="161" t="str">
        <f t="shared" ca="1" si="229"/>
        <v/>
      </c>
      <c r="AS496" s="161">
        <f t="shared" ca="1" si="230"/>
        <v>1</v>
      </c>
      <c r="AT496" s="159" t="str">
        <f t="shared" ca="1" si="239"/>
        <v/>
      </c>
      <c r="AU496" s="210">
        <f t="shared" ca="1" si="214"/>
        <v>14</v>
      </c>
      <c r="AV496" s="209"/>
      <c r="AW496" s="204">
        <f t="shared" si="231"/>
        <v>3288.1666666666661</v>
      </c>
      <c r="AX496" s="159"/>
      <c r="AZ496" s="159"/>
      <c r="BM496" s="207"/>
      <c r="BN496" s="212"/>
      <c r="BP496" s="209"/>
      <c r="BQ496" s="211"/>
      <c r="BR496" s="211"/>
      <c r="BS496" s="211"/>
      <c r="BT496" s="211"/>
      <c r="BU496" s="211"/>
      <c r="BV496" s="211"/>
      <c r="BW496" s="211"/>
      <c r="BX496" s="211"/>
      <c r="BY496" s="211"/>
      <c r="BZ496" s="211"/>
      <c r="CA496" s="209"/>
      <c r="CB496" s="224"/>
      <c r="CC496" s="204"/>
      <c r="CD496" s="204"/>
      <c r="CE496" s="204"/>
      <c r="CF496" s="211"/>
      <c r="CG496" s="211"/>
      <c r="CI496" s="209"/>
      <c r="CJ496" s="209"/>
      <c r="EH496" s="165"/>
      <c r="EI496" s="165"/>
      <c r="EJ496" s="166"/>
      <c r="EK496" s="209"/>
      <c r="EL496" s="211"/>
      <c r="EM496" s="211"/>
      <c r="EN496" s="211"/>
      <c r="EO496" s="211"/>
      <c r="EP496" s="211"/>
      <c r="ES496" s="165"/>
      <c r="ET496" s="165"/>
      <c r="EU496" s="166"/>
      <c r="EV496" s="209"/>
      <c r="EW496" s="211"/>
      <c r="EX496" s="211"/>
      <c r="EY496" s="211"/>
      <c r="EZ496" s="211"/>
      <c r="FA496" s="211"/>
      <c r="FD496" s="165"/>
      <c r="FE496" s="165"/>
      <c r="FF496" s="166"/>
      <c r="FG496" s="209"/>
      <c r="FH496" s="211"/>
      <c r="FI496" s="211"/>
      <c r="FJ496" s="211"/>
      <c r="FK496" s="211"/>
      <c r="FL496" s="211"/>
    </row>
    <row r="497" spans="9:168">
      <c r="I497" s="221">
        <f t="shared" si="235"/>
        <v>493</v>
      </c>
      <c r="J497" s="159">
        <f>'v-t_chart'!C494</f>
        <v>19.8</v>
      </c>
      <c r="K497" s="204">
        <f t="shared" ca="1" si="213"/>
        <v>57.994199999999999</v>
      </c>
      <c r="L497" s="205" t="b">
        <f>IF('Input&amp;Output'!$C$3=10,phase_chart!C494,IF('Input&amp;Output'!$C$3=21,phase_chart!G494,IF('Input&amp;Output'!$C$3=22,phase_chart!K494,IF('Input&amp;Output'!$C$3=31,phase_chart!O494,IF('Input&amp;Output'!$C$3=32,phase_chart!S494,"")))))</f>
        <v>1</v>
      </c>
      <c r="M497" s="206" t="b">
        <f>IF('Input&amp;Output'!$C$3=10,phase_chart!D494,IF('Input&amp;Output'!$C$3=21,phase_chart!H494,IF('Input&amp;Output'!$C$3=22,phase_chart!L494,IF('Input&amp;Output'!$C$3=31,phase_chart!P494,IF('Input&amp;Output'!$C$3=32,phase_chart!T494,"")))))</f>
        <v>0</v>
      </c>
      <c r="N497" s="205" t="b">
        <f>IF('Input&amp;Output'!$C$3=10,phase_chart!E494,IF('Input&amp;Output'!$C$3=21,phase_chart!I494,IF('Input&amp;Output'!$C$3=22,phase_chart!M494,IF('Input&amp;Output'!$C$3=31,phase_chart!Q494,IF('Input&amp;Output'!$C$3=32,phase_chart!U494,"")))))</f>
        <v>0</v>
      </c>
      <c r="P497" s="159">
        <f ca="1">IF(NOT($J497=0),IF($J497&lt;IF($P496=0,0,VLOOKUP(P496,tbL!$M$37:$Q$43,IF(L497=TRUE,2,4))),IF($J497&gt;=VLOOKUP(P496,tbL!$M$37:$Q$43,IF(L497=TRUE,3,5)),$P496,IF(AND(L496=TRUE,L497=TRUE),$P496,$P496-1)),IF(AND(L497=TRUE,J497=VLOOKUP(P496,tbL!$M$37:$Q$43,IF(L497=TRUE,2,4))),P496,IF($P496+1&gt;$C$12,$C$12,$P496+1))),0)</f>
        <v>1</v>
      </c>
      <c r="Q497" s="159">
        <f t="shared" ca="1" si="215"/>
        <v>1</v>
      </c>
      <c r="R497" s="207">
        <f t="shared" ca="1" si="241"/>
        <v>1</v>
      </c>
      <c r="S497" s="208"/>
      <c r="T497" s="159">
        <f t="shared" si="233"/>
        <v>0</v>
      </c>
      <c r="U497" s="209" t="str">
        <f ca="1">IF(AND(T497=-1,N497=TRUE),"*",IF(AND(U496="*",N497=TRUE),"*",IF(AND(AND(L497=TRUE,U496="*"),J497&lt;VLOOKUP(V496+1,tbL!$M$38:$O$43,3)),"*","")))</f>
        <v/>
      </c>
      <c r="V497" s="204">
        <f t="shared" ca="1" si="216"/>
        <v>1</v>
      </c>
      <c r="Y497" s="159" t="str">
        <f t="shared" ca="1" si="217"/>
        <v/>
      </c>
      <c r="Z497" s="159" t="str">
        <f t="shared" si="218"/>
        <v/>
      </c>
      <c r="AA497" s="159">
        <f t="shared" ca="1" si="238"/>
        <v>1</v>
      </c>
      <c r="AC497" s="161" t="str">
        <f t="shared" ca="1" si="219"/>
        <v/>
      </c>
      <c r="AD497" s="161">
        <f t="shared" ca="1" si="220"/>
        <v>1</v>
      </c>
      <c r="AE497" s="161" t="str">
        <f t="shared" ca="1" si="240"/>
        <v/>
      </c>
      <c r="AF497" s="161">
        <f t="shared" ca="1" si="221"/>
        <v>1</v>
      </c>
      <c r="AG497" s="161" t="str">
        <f t="shared" ca="1" si="222"/>
        <v/>
      </c>
      <c r="AH497" s="161">
        <f t="shared" ca="1" si="223"/>
        <v>1</v>
      </c>
      <c r="AI497" s="161" t="str">
        <f t="shared" ca="1" si="224"/>
        <v/>
      </c>
      <c r="AJ497" s="161">
        <f t="shared" ca="1" si="225"/>
        <v>1</v>
      </c>
      <c r="AL497" s="161" t="str">
        <f t="shared" ca="1" si="226"/>
        <v/>
      </c>
      <c r="AM497" s="161">
        <f t="shared" ca="1" si="237"/>
        <v>1</v>
      </c>
      <c r="AN497" s="161" t="str">
        <f t="shared" ca="1" si="227"/>
        <v/>
      </c>
      <c r="AO497" s="161">
        <f t="shared" ca="1" si="236"/>
        <v>1</v>
      </c>
      <c r="AP497" s="161" t="str">
        <f t="shared" ca="1" si="228"/>
        <v/>
      </c>
      <c r="AQ497" s="161">
        <f t="shared" ca="1" si="234"/>
        <v>1</v>
      </c>
      <c r="AR497" s="161" t="str">
        <f t="shared" ca="1" si="229"/>
        <v/>
      </c>
      <c r="AS497" s="161">
        <f t="shared" ca="1" si="230"/>
        <v>1</v>
      </c>
      <c r="AT497" s="159" t="str">
        <f t="shared" ca="1" si="239"/>
        <v/>
      </c>
      <c r="AU497" s="210">
        <f t="shared" ca="1" si="214"/>
        <v>14</v>
      </c>
      <c r="AV497" s="209"/>
      <c r="AW497" s="204">
        <f t="shared" si="231"/>
        <v>3293.6666666666661</v>
      </c>
      <c r="AX497" s="159"/>
      <c r="AZ497" s="159"/>
      <c r="BM497" s="207"/>
      <c r="BN497" s="212"/>
      <c r="BP497" s="209"/>
      <c r="BQ497" s="211"/>
      <c r="BR497" s="211"/>
      <c r="BS497" s="211"/>
      <c r="BT497" s="211"/>
      <c r="BU497" s="211"/>
      <c r="BV497" s="211"/>
      <c r="BW497" s="211"/>
      <c r="BX497" s="211"/>
      <c r="BY497" s="211"/>
      <c r="BZ497" s="211"/>
      <c r="CA497" s="209"/>
      <c r="CB497" s="224"/>
      <c r="CC497" s="204"/>
      <c r="CD497" s="204"/>
      <c r="CE497" s="204"/>
      <c r="CF497" s="211"/>
      <c r="CG497" s="211"/>
      <c r="CI497" s="209"/>
      <c r="CJ497" s="209"/>
      <c r="EH497" s="165"/>
      <c r="EI497" s="165"/>
      <c r="EJ497" s="166"/>
      <c r="EK497" s="209"/>
      <c r="EL497" s="211"/>
      <c r="EM497" s="211"/>
      <c r="EN497" s="211"/>
      <c r="EO497" s="211"/>
      <c r="EP497" s="211"/>
      <c r="ES497" s="165"/>
      <c r="ET497" s="165"/>
      <c r="EU497" s="166"/>
      <c r="EV497" s="209"/>
      <c r="EW497" s="211"/>
      <c r="EX497" s="211"/>
      <c r="EY497" s="211"/>
      <c r="EZ497" s="211"/>
      <c r="FA497" s="211"/>
      <c r="FD497" s="165"/>
      <c r="FE497" s="165"/>
      <c r="FF497" s="166"/>
      <c r="FG497" s="209"/>
      <c r="FH497" s="211"/>
      <c r="FI497" s="211"/>
      <c r="FJ497" s="211"/>
      <c r="FK497" s="211"/>
      <c r="FL497" s="211"/>
    </row>
    <row r="498" spans="9:168">
      <c r="I498" s="221">
        <f t="shared" si="235"/>
        <v>494</v>
      </c>
      <c r="J498" s="159">
        <f>'v-t_chart'!C495</f>
        <v>20.7</v>
      </c>
      <c r="K498" s="204">
        <f t="shared" ca="1" si="213"/>
        <v>60.630299999999991</v>
      </c>
      <c r="L498" s="205" t="b">
        <f>IF('Input&amp;Output'!$C$3=10,phase_chart!C495,IF('Input&amp;Output'!$C$3=21,phase_chart!G495,IF('Input&amp;Output'!$C$3=22,phase_chart!K495,IF('Input&amp;Output'!$C$3=31,phase_chart!O495,IF('Input&amp;Output'!$C$3=32,phase_chart!S495,"")))))</f>
        <v>1</v>
      </c>
      <c r="M498" s="206" t="b">
        <f>IF('Input&amp;Output'!$C$3=10,phase_chart!D495,IF('Input&amp;Output'!$C$3=21,phase_chart!H495,IF('Input&amp;Output'!$C$3=22,phase_chart!L495,IF('Input&amp;Output'!$C$3=31,phase_chart!P495,IF('Input&amp;Output'!$C$3=32,phase_chart!T495,"")))))</f>
        <v>0</v>
      </c>
      <c r="N498" s="205" t="b">
        <f>IF('Input&amp;Output'!$C$3=10,phase_chart!E495,IF('Input&amp;Output'!$C$3=21,phase_chart!I495,IF('Input&amp;Output'!$C$3=22,phase_chart!M495,IF('Input&amp;Output'!$C$3=31,phase_chart!Q495,IF('Input&amp;Output'!$C$3=32,phase_chart!U495,"")))))</f>
        <v>0</v>
      </c>
      <c r="P498" s="159">
        <f ca="1">IF(NOT($J498=0),IF($J498&lt;IF($P497=0,0,VLOOKUP(P497,tbL!$M$37:$Q$43,IF(L498=TRUE,2,4))),IF($J498&gt;=VLOOKUP(P497,tbL!$M$37:$Q$43,IF(L498=TRUE,3,5)),$P497,IF(AND(L497=TRUE,L498=TRUE),$P497,$P497-1)),IF(AND(L498=TRUE,J498=VLOOKUP(P497,tbL!$M$37:$Q$43,IF(L498=TRUE,2,4))),P497,IF($P497+1&gt;$C$12,$C$12,$P497+1))),0)</f>
        <v>1</v>
      </c>
      <c r="Q498" s="159">
        <f t="shared" ca="1" si="215"/>
        <v>1</v>
      </c>
      <c r="R498" s="207">
        <f t="shared" ca="1" si="241"/>
        <v>1</v>
      </c>
      <c r="S498" s="208"/>
      <c r="T498" s="159">
        <f t="shared" si="233"/>
        <v>0</v>
      </c>
      <c r="U498" s="209" t="str">
        <f ca="1">IF(AND(T498=-1,N498=TRUE),"*",IF(AND(U497="*",N498=TRUE),"*",IF(AND(AND(L498=TRUE,U497="*"),J498&lt;VLOOKUP(V497+1,tbL!$M$38:$O$43,3)),"*","")))</f>
        <v/>
      </c>
      <c r="V498" s="204">
        <f t="shared" ca="1" si="216"/>
        <v>1</v>
      </c>
      <c r="Y498" s="159" t="str">
        <f t="shared" ca="1" si="217"/>
        <v/>
      </c>
      <c r="Z498" s="159" t="str">
        <f t="shared" si="218"/>
        <v/>
      </c>
      <c r="AA498" s="159">
        <f t="shared" ca="1" si="238"/>
        <v>1</v>
      </c>
      <c r="AC498" s="161" t="str">
        <f t="shared" ca="1" si="219"/>
        <v/>
      </c>
      <c r="AD498" s="161">
        <f t="shared" ca="1" si="220"/>
        <v>1</v>
      </c>
      <c r="AE498" s="161" t="str">
        <f t="shared" ca="1" si="240"/>
        <v/>
      </c>
      <c r="AF498" s="161">
        <f t="shared" ca="1" si="221"/>
        <v>1</v>
      </c>
      <c r="AG498" s="161" t="str">
        <f t="shared" ca="1" si="222"/>
        <v/>
      </c>
      <c r="AH498" s="161">
        <f t="shared" ca="1" si="223"/>
        <v>1</v>
      </c>
      <c r="AI498" s="161" t="str">
        <f t="shared" ca="1" si="224"/>
        <v/>
      </c>
      <c r="AJ498" s="161">
        <f t="shared" ca="1" si="225"/>
        <v>1</v>
      </c>
      <c r="AL498" s="161" t="str">
        <f t="shared" ca="1" si="226"/>
        <v/>
      </c>
      <c r="AM498" s="161">
        <f t="shared" ca="1" si="237"/>
        <v>1</v>
      </c>
      <c r="AN498" s="161" t="str">
        <f t="shared" ca="1" si="227"/>
        <v/>
      </c>
      <c r="AO498" s="161">
        <f t="shared" ca="1" si="236"/>
        <v>1</v>
      </c>
      <c r="AP498" s="161" t="str">
        <f t="shared" ca="1" si="228"/>
        <v/>
      </c>
      <c r="AQ498" s="161">
        <f t="shared" ca="1" si="234"/>
        <v>1</v>
      </c>
      <c r="AR498" s="161" t="str">
        <f t="shared" ca="1" si="229"/>
        <v/>
      </c>
      <c r="AS498" s="161">
        <f t="shared" ca="1" si="230"/>
        <v>1</v>
      </c>
      <c r="AT498" s="159" t="str">
        <f t="shared" ca="1" si="239"/>
        <v/>
      </c>
      <c r="AU498" s="210">
        <f t="shared" ca="1" si="214"/>
        <v>14</v>
      </c>
      <c r="AV498" s="209"/>
      <c r="AW498" s="204">
        <f t="shared" si="231"/>
        <v>3299.4166666666661</v>
      </c>
      <c r="AX498" s="159"/>
      <c r="AZ498" s="159"/>
      <c r="BM498" s="207"/>
      <c r="BN498" s="212"/>
      <c r="BP498" s="209"/>
      <c r="BQ498" s="211"/>
      <c r="BR498" s="211"/>
      <c r="BS498" s="211"/>
      <c r="BT498" s="211"/>
      <c r="BU498" s="211"/>
      <c r="BV498" s="211"/>
      <c r="BW498" s="211"/>
      <c r="BX498" s="211"/>
      <c r="BY498" s="211"/>
      <c r="BZ498" s="211"/>
      <c r="CA498" s="209"/>
      <c r="CB498" s="224"/>
      <c r="CC498" s="204"/>
      <c r="CD498" s="204"/>
      <c r="CE498" s="204"/>
      <c r="CF498" s="211"/>
      <c r="CG498" s="211"/>
      <c r="CI498" s="209"/>
      <c r="CJ498" s="209"/>
      <c r="EH498" s="165"/>
      <c r="EI498" s="165"/>
      <c r="EJ498" s="166"/>
      <c r="EK498" s="209"/>
      <c r="EL498" s="211"/>
      <c r="EM498" s="211"/>
      <c r="EN498" s="211"/>
      <c r="EO498" s="211"/>
      <c r="EP498" s="211"/>
      <c r="ES498" s="165"/>
      <c r="ET498" s="165"/>
      <c r="EU498" s="166"/>
      <c r="EV498" s="209"/>
      <c r="EW498" s="211"/>
      <c r="EX498" s="211"/>
      <c r="EY498" s="211"/>
      <c r="EZ498" s="211"/>
      <c r="FA498" s="211"/>
      <c r="FD498" s="165"/>
      <c r="FE498" s="165"/>
      <c r="FF498" s="166"/>
      <c r="FG498" s="209"/>
      <c r="FH498" s="211"/>
      <c r="FI498" s="211"/>
      <c r="FJ498" s="211"/>
      <c r="FK498" s="211"/>
      <c r="FL498" s="211"/>
    </row>
    <row r="499" spans="9:168">
      <c r="I499" s="221">
        <f t="shared" si="235"/>
        <v>495</v>
      </c>
      <c r="J499" s="159">
        <f>'v-t_chart'!C496</f>
        <v>23.6</v>
      </c>
      <c r="K499" s="204">
        <f t="shared" ca="1" si="213"/>
        <v>69.124399999999994</v>
      </c>
      <c r="L499" s="205" t="b">
        <f>IF('Input&amp;Output'!$C$3=10,phase_chart!C496,IF('Input&amp;Output'!$C$3=21,phase_chart!G496,IF('Input&amp;Output'!$C$3=22,phase_chart!K496,IF('Input&amp;Output'!$C$3=31,phase_chart!O496,IF('Input&amp;Output'!$C$3=32,phase_chart!S496,"")))))</f>
        <v>1</v>
      </c>
      <c r="M499" s="206" t="b">
        <f>IF('Input&amp;Output'!$C$3=10,phase_chart!D496,IF('Input&amp;Output'!$C$3=21,phase_chart!H496,IF('Input&amp;Output'!$C$3=22,phase_chart!L496,IF('Input&amp;Output'!$C$3=31,phase_chart!P496,IF('Input&amp;Output'!$C$3=32,phase_chart!T496,"")))))</f>
        <v>0</v>
      </c>
      <c r="N499" s="205" t="b">
        <f>IF('Input&amp;Output'!$C$3=10,phase_chart!E496,IF('Input&amp;Output'!$C$3=21,phase_chart!I496,IF('Input&amp;Output'!$C$3=22,phase_chart!M496,IF('Input&amp;Output'!$C$3=31,phase_chart!Q496,IF('Input&amp;Output'!$C$3=32,phase_chart!U496,"")))))</f>
        <v>0</v>
      </c>
      <c r="P499" s="159">
        <f ca="1">IF(NOT($J499=0),IF($J499&lt;IF($P498=0,0,VLOOKUP(P498,tbL!$M$37:$Q$43,IF(L499=TRUE,2,4))),IF($J499&gt;=VLOOKUP(P498,tbL!$M$37:$Q$43,IF(L499=TRUE,3,5)),$P498,IF(AND(L498=TRUE,L499=TRUE),$P498,$P498-1)),IF(AND(L499=TRUE,J499=VLOOKUP(P498,tbL!$M$37:$Q$43,IF(L499=TRUE,2,4))),P498,IF($P498+1&gt;$C$12,$C$12,$P498+1))),0)</f>
        <v>1</v>
      </c>
      <c r="Q499" s="159">
        <f t="shared" ca="1" si="215"/>
        <v>1</v>
      </c>
      <c r="R499" s="207">
        <f t="shared" ca="1" si="241"/>
        <v>1</v>
      </c>
      <c r="S499" s="208"/>
      <c r="T499" s="159">
        <f t="shared" si="233"/>
        <v>0</v>
      </c>
      <c r="U499" s="209" t="str">
        <f ca="1">IF(AND(T499=-1,N499=TRUE),"*",IF(AND(U498="*",N499=TRUE),"*",IF(AND(AND(L499=TRUE,U498="*"),J499&lt;VLOOKUP(V498+1,tbL!$M$38:$O$43,3)),"*","")))</f>
        <v/>
      </c>
      <c r="V499" s="204">
        <f t="shared" ca="1" si="216"/>
        <v>1</v>
      </c>
      <c r="Y499" s="159" t="str">
        <f t="shared" ca="1" si="217"/>
        <v/>
      </c>
      <c r="Z499" s="159" t="str">
        <f t="shared" si="218"/>
        <v/>
      </c>
      <c r="AA499" s="159">
        <f t="shared" ca="1" si="238"/>
        <v>1</v>
      </c>
      <c r="AC499" s="161" t="str">
        <f t="shared" ca="1" si="219"/>
        <v/>
      </c>
      <c r="AD499" s="161">
        <f t="shared" ca="1" si="220"/>
        <v>1</v>
      </c>
      <c r="AE499" s="161" t="str">
        <f t="shared" ca="1" si="240"/>
        <v/>
      </c>
      <c r="AF499" s="161">
        <f t="shared" ca="1" si="221"/>
        <v>1</v>
      </c>
      <c r="AG499" s="161" t="str">
        <f t="shared" ca="1" si="222"/>
        <v/>
      </c>
      <c r="AH499" s="161">
        <f t="shared" ca="1" si="223"/>
        <v>1</v>
      </c>
      <c r="AI499" s="161" t="str">
        <f t="shared" ca="1" si="224"/>
        <v/>
      </c>
      <c r="AJ499" s="161">
        <f t="shared" ca="1" si="225"/>
        <v>1</v>
      </c>
      <c r="AL499" s="161" t="str">
        <f t="shared" ca="1" si="226"/>
        <v/>
      </c>
      <c r="AM499" s="161">
        <f t="shared" ca="1" si="237"/>
        <v>1</v>
      </c>
      <c r="AN499" s="161" t="str">
        <f t="shared" ca="1" si="227"/>
        <v/>
      </c>
      <c r="AO499" s="161">
        <f t="shared" ca="1" si="236"/>
        <v>1</v>
      </c>
      <c r="AP499" s="161" t="str">
        <f t="shared" ca="1" si="228"/>
        <v/>
      </c>
      <c r="AQ499" s="161">
        <f t="shared" ca="1" si="234"/>
        <v>1</v>
      </c>
      <c r="AR499" s="161" t="str">
        <f t="shared" ca="1" si="229"/>
        <v/>
      </c>
      <c r="AS499" s="161">
        <f t="shared" ca="1" si="230"/>
        <v>1</v>
      </c>
      <c r="AT499" s="159" t="str">
        <f t="shared" ca="1" si="239"/>
        <v/>
      </c>
      <c r="AU499" s="210">
        <f t="shared" ca="1" si="214"/>
        <v>14</v>
      </c>
      <c r="AV499" s="209"/>
      <c r="AW499" s="204">
        <f t="shared" si="231"/>
        <v>3305.9722222222217</v>
      </c>
      <c r="AX499" s="159"/>
      <c r="AZ499" s="159"/>
      <c r="BM499" s="207"/>
      <c r="BN499" s="212"/>
      <c r="BP499" s="209"/>
      <c r="BQ499" s="211"/>
      <c r="BR499" s="211"/>
      <c r="BS499" s="211"/>
      <c r="BT499" s="211"/>
      <c r="BU499" s="211"/>
      <c r="BV499" s="211"/>
      <c r="BW499" s="211"/>
      <c r="BX499" s="211"/>
      <c r="BY499" s="211"/>
      <c r="BZ499" s="211"/>
      <c r="CA499" s="209"/>
      <c r="CB499" s="224"/>
      <c r="CC499" s="204"/>
      <c r="CD499" s="204"/>
      <c r="CE499" s="204"/>
      <c r="CF499" s="211"/>
      <c r="CG499" s="211"/>
      <c r="CI499" s="209"/>
      <c r="CJ499" s="209"/>
      <c r="EH499" s="165"/>
      <c r="EI499" s="165"/>
      <c r="EJ499" s="166"/>
      <c r="EK499" s="209"/>
      <c r="EL499" s="211"/>
      <c r="EM499" s="211"/>
      <c r="EN499" s="211"/>
      <c r="EO499" s="211"/>
      <c r="EP499" s="211"/>
      <c r="ES499" s="165"/>
      <c r="ET499" s="165"/>
      <c r="EU499" s="166"/>
      <c r="EV499" s="209"/>
      <c r="EW499" s="211"/>
      <c r="EX499" s="211"/>
      <c r="EY499" s="211"/>
      <c r="EZ499" s="211"/>
      <c r="FA499" s="211"/>
      <c r="FD499" s="165"/>
      <c r="FE499" s="165"/>
      <c r="FF499" s="166"/>
      <c r="FG499" s="209"/>
      <c r="FH499" s="211"/>
      <c r="FI499" s="211"/>
      <c r="FJ499" s="211"/>
      <c r="FK499" s="211"/>
      <c r="FL499" s="211"/>
    </row>
    <row r="500" spans="9:168">
      <c r="I500" s="221">
        <f t="shared" si="235"/>
        <v>496</v>
      </c>
      <c r="J500" s="159">
        <f>'v-t_chart'!C497</f>
        <v>28.1</v>
      </c>
      <c r="K500" s="204">
        <f t="shared" ca="1" si="213"/>
        <v>82.304900000000004</v>
      </c>
      <c r="L500" s="205" t="b">
        <f>IF('Input&amp;Output'!$C$3=10,phase_chart!C497,IF('Input&amp;Output'!$C$3=21,phase_chart!G497,IF('Input&amp;Output'!$C$3=22,phase_chart!K497,IF('Input&amp;Output'!$C$3=31,phase_chart!O497,IF('Input&amp;Output'!$C$3=32,phase_chart!S497,"")))))</f>
        <v>1</v>
      </c>
      <c r="M500" s="206" t="b">
        <f>IF('Input&amp;Output'!$C$3=10,phase_chart!D497,IF('Input&amp;Output'!$C$3=21,phase_chart!H497,IF('Input&amp;Output'!$C$3=22,phase_chart!L497,IF('Input&amp;Output'!$C$3=31,phase_chart!P497,IF('Input&amp;Output'!$C$3=32,phase_chart!T497,"")))))</f>
        <v>0</v>
      </c>
      <c r="N500" s="205" t="b">
        <f>IF('Input&amp;Output'!$C$3=10,phase_chart!E497,IF('Input&amp;Output'!$C$3=21,phase_chart!I497,IF('Input&amp;Output'!$C$3=22,phase_chart!M497,IF('Input&amp;Output'!$C$3=31,phase_chart!Q497,IF('Input&amp;Output'!$C$3=32,phase_chart!U497,"")))))</f>
        <v>0</v>
      </c>
      <c r="P500" s="159">
        <f ca="1">IF(NOT($J500=0),IF($J500&lt;IF($P499=0,0,VLOOKUP(P499,tbL!$M$37:$Q$43,IF(L500=TRUE,2,4))),IF($J500&gt;=VLOOKUP(P499,tbL!$M$37:$Q$43,IF(L500=TRUE,3,5)),$P499,IF(AND(L499=TRUE,L500=TRUE),$P499,$P499-1)),IF(AND(L500=TRUE,J500=VLOOKUP(P499,tbL!$M$37:$Q$43,IF(L500=TRUE,2,4))),P499,IF($P499+1&gt;$C$12,$C$12,$P499+1))),0)</f>
        <v>1</v>
      </c>
      <c r="Q500" s="159">
        <f t="shared" ca="1" si="215"/>
        <v>1</v>
      </c>
      <c r="R500" s="207">
        <f t="shared" ca="1" si="241"/>
        <v>1</v>
      </c>
      <c r="S500" s="208"/>
      <c r="T500" s="159">
        <f t="shared" si="233"/>
        <v>0</v>
      </c>
      <c r="U500" s="209" t="str">
        <f ca="1">IF(AND(T500=-1,N500=TRUE),"*",IF(AND(U499="*",N500=TRUE),"*",IF(AND(AND(L500=TRUE,U499="*"),J500&lt;VLOOKUP(V499+1,tbL!$M$38:$O$43,3)),"*","")))</f>
        <v/>
      </c>
      <c r="V500" s="204">
        <f t="shared" ca="1" si="216"/>
        <v>1</v>
      </c>
      <c r="Y500" s="159" t="str">
        <f t="shared" ca="1" si="217"/>
        <v/>
      </c>
      <c r="Z500" s="159" t="str">
        <f t="shared" si="218"/>
        <v/>
      </c>
      <c r="AA500" s="159">
        <f t="shared" ca="1" si="238"/>
        <v>1</v>
      </c>
      <c r="AC500" s="161" t="str">
        <f t="shared" ca="1" si="219"/>
        <v/>
      </c>
      <c r="AD500" s="161">
        <f t="shared" ca="1" si="220"/>
        <v>1</v>
      </c>
      <c r="AE500" s="161" t="str">
        <f t="shared" ca="1" si="240"/>
        <v/>
      </c>
      <c r="AF500" s="161">
        <f t="shared" ca="1" si="221"/>
        <v>1</v>
      </c>
      <c r="AG500" s="161" t="str">
        <f t="shared" ca="1" si="222"/>
        <v/>
      </c>
      <c r="AH500" s="161">
        <f t="shared" ca="1" si="223"/>
        <v>1</v>
      </c>
      <c r="AI500" s="161" t="str">
        <f t="shared" ca="1" si="224"/>
        <v/>
      </c>
      <c r="AJ500" s="161">
        <f t="shared" ca="1" si="225"/>
        <v>1</v>
      </c>
      <c r="AL500" s="161" t="str">
        <f t="shared" ca="1" si="226"/>
        <v/>
      </c>
      <c r="AM500" s="161">
        <f t="shared" ca="1" si="237"/>
        <v>1</v>
      </c>
      <c r="AN500" s="161" t="str">
        <f t="shared" ca="1" si="227"/>
        <v/>
      </c>
      <c r="AO500" s="161">
        <f t="shared" ca="1" si="236"/>
        <v>1</v>
      </c>
      <c r="AP500" s="161" t="str">
        <f t="shared" ca="1" si="228"/>
        <v/>
      </c>
      <c r="AQ500" s="161">
        <f t="shared" ca="1" si="234"/>
        <v>1</v>
      </c>
      <c r="AR500" s="161" t="str">
        <f t="shared" ca="1" si="229"/>
        <v/>
      </c>
      <c r="AS500" s="161">
        <f t="shared" ca="1" si="230"/>
        <v>1</v>
      </c>
      <c r="AT500" s="159" t="str">
        <f t="shared" ca="1" si="239"/>
        <v/>
      </c>
      <c r="AU500" s="210">
        <f t="shared" ca="1" si="214"/>
        <v>14</v>
      </c>
      <c r="AV500" s="209"/>
      <c r="AW500" s="204">
        <f t="shared" si="231"/>
        <v>3313.7777777777774</v>
      </c>
      <c r="AX500" s="159"/>
      <c r="AZ500" s="159"/>
      <c r="BM500" s="207"/>
      <c r="BN500" s="212"/>
      <c r="BP500" s="209"/>
      <c r="BQ500" s="211"/>
      <c r="BR500" s="211"/>
      <c r="BS500" s="211"/>
      <c r="BT500" s="211"/>
      <c r="BU500" s="211"/>
      <c r="BV500" s="211"/>
      <c r="BW500" s="211"/>
      <c r="BX500" s="211"/>
      <c r="BY500" s="211"/>
      <c r="BZ500" s="211"/>
      <c r="CA500" s="209"/>
      <c r="CB500" s="224"/>
      <c r="CC500" s="204"/>
      <c r="CD500" s="204"/>
      <c r="CE500" s="204"/>
      <c r="CF500" s="211"/>
      <c r="CG500" s="211"/>
      <c r="CI500" s="209"/>
      <c r="CJ500" s="209"/>
      <c r="EH500" s="165"/>
      <c r="EI500" s="165"/>
      <c r="EJ500" s="166"/>
      <c r="EK500" s="209"/>
      <c r="EL500" s="211"/>
      <c r="EM500" s="211"/>
      <c r="EN500" s="211"/>
      <c r="EO500" s="211"/>
      <c r="EP500" s="211"/>
      <c r="ES500" s="165"/>
      <c r="ET500" s="165"/>
      <c r="EU500" s="166"/>
      <c r="EV500" s="209"/>
      <c r="EW500" s="211"/>
      <c r="EX500" s="211"/>
      <c r="EY500" s="211"/>
      <c r="EZ500" s="211"/>
      <c r="FA500" s="211"/>
      <c r="FD500" s="165"/>
      <c r="FE500" s="165"/>
      <c r="FF500" s="166"/>
      <c r="FG500" s="209"/>
      <c r="FH500" s="211"/>
      <c r="FI500" s="211"/>
      <c r="FJ500" s="211"/>
      <c r="FK500" s="211"/>
      <c r="FL500" s="211"/>
    </row>
    <row r="501" spans="9:168">
      <c r="I501" s="221">
        <f t="shared" si="235"/>
        <v>497</v>
      </c>
      <c r="J501" s="159">
        <f>'v-t_chart'!C498</f>
        <v>32.799999999999997</v>
      </c>
      <c r="K501" s="204">
        <f t="shared" ca="1" si="213"/>
        <v>96.07119999999999</v>
      </c>
      <c r="L501" s="205" t="b">
        <f>IF('Input&amp;Output'!$C$3=10,phase_chart!C498,IF('Input&amp;Output'!$C$3=21,phase_chart!G498,IF('Input&amp;Output'!$C$3=22,phase_chart!K498,IF('Input&amp;Output'!$C$3=31,phase_chart!O498,IF('Input&amp;Output'!$C$3=32,phase_chart!S498,"")))))</f>
        <v>1</v>
      </c>
      <c r="M501" s="206" t="b">
        <f>IF('Input&amp;Output'!$C$3=10,phase_chart!D498,IF('Input&amp;Output'!$C$3=21,phase_chart!H498,IF('Input&amp;Output'!$C$3=22,phase_chart!L498,IF('Input&amp;Output'!$C$3=31,phase_chart!P498,IF('Input&amp;Output'!$C$3=32,phase_chart!T498,"")))))</f>
        <v>0</v>
      </c>
      <c r="N501" s="205" t="b">
        <f>IF('Input&amp;Output'!$C$3=10,phase_chart!E498,IF('Input&amp;Output'!$C$3=21,phase_chart!I498,IF('Input&amp;Output'!$C$3=22,phase_chart!M498,IF('Input&amp;Output'!$C$3=31,phase_chart!Q498,IF('Input&amp;Output'!$C$3=32,phase_chart!U498,"")))))</f>
        <v>0</v>
      </c>
      <c r="P501" s="159">
        <f ca="1">IF(NOT($J501=0),IF($J501&lt;IF($P500=0,0,VLOOKUP(P500,tbL!$M$37:$Q$43,IF(L501=TRUE,2,4))),IF($J501&gt;=VLOOKUP(P500,tbL!$M$37:$Q$43,IF(L501=TRUE,3,5)),$P500,IF(AND(L500=TRUE,L501=TRUE),$P500,$P500-1)),IF(AND(L501=TRUE,J501=VLOOKUP(P500,tbL!$M$37:$Q$43,IF(L501=TRUE,2,4))),P500,IF($P500+1&gt;$C$12,$C$12,$P500+1))),0)</f>
        <v>1</v>
      </c>
      <c r="Q501" s="159">
        <f t="shared" ca="1" si="215"/>
        <v>1</v>
      </c>
      <c r="R501" s="207">
        <f t="shared" ca="1" si="241"/>
        <v>1</v>
      </c>
      <c r="S501" s="208"/>
      <c r="T501" s="159">
        <f t="shared" si="233"/>
        <v>0</v>
      </c>
      <c r="U501" s="209" t="str">
        <f ca="1">IF(AND(T501=-1,N501=TRUE),"*",IF(AND(U500="*",N501=TRUE),"*",IF(AND(AND(L501=TRUE,U500="*"),J501&lt;VLOOKUP(V500+1,tbL!$M$38:$O$43,3)),"*","")))</f>
        <v/>
      </c>
      <c r="V501" s="204">
        <f t="shared" ca="1" si="216"/>
        <v>1</v>
      </c>
      <c r="Y501" s="159" t="str">
        <f t="shared" ca="1" si="217"/>
        <v/>
      </c>
      <c r="Z501" s="159" t="str">
        <f t="shared" si="218"/>
        <v/>
      </c>
      <c r="AA501" s="159">
        <f t="shared" ca="1" si="238"/>
        <v>1</v>
      </c>
      <c r="AC501" s="161" t="str">
        <f t="shared" ca="1" si="219"/>
        <v/>
      </c>
      <c r="AD501" s="161">
        <f t="shared" ca="1" si="220"/>
        <v>1</v>
      </c>
      <c r="AE501" s="161" t="str">
        <f t="shared" ca="1" si="240"/>
        <v/>
      </c>
      <c r="AF501" s="161">
        <f t="shared" ca="1" si="221"/>
        <v>1</v>
      </c>
      <c r="AG501" s="161" t="str">
        <f t="shared" ca="1" si="222"/>
        <v/>
      </c>
      <c r="AH501" s="161">
        <f t="shared" ca="1" si="223"/>
        <v>1</v>
      </c>
      <c r="AI501" s="161" t="str">
        <f t="shared" ca="1" si="224"/>
        <v/>
      </c>
      <c r="AJ501" s="161">
        <f t="shared" ca="1" si="225"/>
        <v>1</v>
      </c>
      <c r="AL501" s="161" t="str">
        <f t="shared" ca="1" si="226"/>
        <v/>
      </c>
      <c r="AM501" s="161">
        <f t="shared" ca="1" si="237"/>
        <v>1</v>
      </c>
      <c r="AN501" s="161" t="str">
        <f t="shared" ca="1" si="227"/>
        <v/>
      </c>
      <c r="AO501" s="161">
        <f t="shared" ca="1" si="236"/>
        <v>1</v>
      </c>
      <c r="AP501" s="161" t="str">
        <f t="shared" ca="1" si="228"/>
        <v/>
      </c>
      <c r="AQ501" s="161">
        <f t="shared" ca="1" si="234"/>
        <v>1</v>
      </c>
      <c r="AR501" s="161" t="str">
        <f t="shared" ca="1" si="229"/>
        <v/>
      </c>
      <c r="AS501" s="161">
        <f t="shared" ca="1" si="230"/>
        <v>1</v>
      </c>
      <c r="AT501" s="159" t="str">
        <f t="shared" ca="1" si="239"/>
        <v/>
      </c>
      <c r="AU501" s="210">
        <f t="shared" ca="1" si="214"/>
        <v>14</v>
      </c>
      <c r="AV501" s="209"/>
      <c r="AW501" s="204">
        <f t="shared" si="231"/>
        <v>3322.8888888888887</v>
      </c>
      <c r="AX501" s="159"/>
      <c r="AZ501" s="159"/>
      <c r="BM501" s="207"/>
      <c r="BN501" s="212"/>
      <c r="BP501" s="209"/>
      <c r="BQ501" s="211"/>
      <c r="BR501" s="211"/>
      <c r="BS501" s="211"/>
      <c r="BT501" s="211"/>
      <c r="BU501" s="211"/>
      <c r="BV501" s="211"/>
      <c r="BW501" s="211"/>
      <c r="BX501" s="211"/>
      <c r="BY501" s="211"/>
      <c r="BZ501" s="211"/>
      <c r="CA501" s="209"/>
      <c r="CB501" s="224"/>
      <c r="CC501" s="204"/>
      <c r="CD501" s="204"/>
      <c r="CE501" s="204"/>
      <c r="CF501" s="211"/>
      <c r="CG501" s="211"/>
      <c r="CI501" s="209"/>
      <c r="CJ501" s="209"/>
      <c r="EH501" s="165"/>
      <c r="EI501" s="165"/>
      <c r="EJ501" s="166"/>
      <c r="EK501" s="209"/>
      <c r="EL501" s="211"/>
      <c r="EM501" s="211"/>
      <c r="EN501" s="211"/>
      <c r="EO501" s="211"/>
      <c r="EP501" s="211"/>
      <c r="ES501" s="165"/>
      <c r="ET501" s="165"/>
      <c r="EU501" s="166"/>
      <c r="EV501" s="209"/>
      <c r="EW501" s="211"/>
      <c r="EX501" s="211"/>
      <c r="EY501" s="211"/>
      <c r="EZ501" s="211"/>
      <c r="FA501" s="211"/>
      <c r="FD501" s="165"/>
      <c r="FE501" s="165"/>
      <c r="FF501" s="166"/>
      <c r="FG501" s="209"/>
      <c r="FH501" s="211"/>
      <c r="FI501" s="211"/>
      <c r="FJ501" s="211"/>
      <c r="FK501" s="211"/>
      <c r="FL501" s="211"/>
    </row>
    <row r="502" spans="9:168">
      <c r="I502" s="221">
        <f t="shared" si="235"/>
        <v>498</v>
      </c>
      <c r="J502" s="159">
        <f>'v-t_chart'!C499</f>
        <v>36.299999999999997</v>
      </c>
      <c r="K502" s="204">
        <f t="shared" ca="1" si="213"/>
        <v>106.32269999999998</v>
      </c>
      <c r="L502" s="205" t="b">
        <f>IF('Input&amp;Output'!$C$3=10,phase_chart!C499,IF('Input&amp;Output'!$C$3=21,phase_chart!G499,IF('Input&amp;Output'!$C$3=22,phase_chart!K499,IF('Input&amp;Output'!$C$3=31,phase_chart!O499,IF('Input&amp;Output'!$C$3=32,phase_chart!S499,"")))))</f>
        <v>1</v>
      </c>
      <c r="M502" s="206" t="b">
        <f>IF('Input&amp;Output'!$C$3=10,phase_chart!D499,IF('Input&amp;Output'!$C$3=21,phase_chart!H499,IF('Input&amp;Output'!$C$3=22,phase_chart!L499,IF('Input&amp;Output'!$C$3=31,phase_chart!P499,IF('Input&amp;Output'!$C$3=32,phase_chart!T499,"")))))</f>
        <v>0</v>
      </c>
      <c r="N502" s="205" t="b">
        <f>IF('Input&amp;Output'!$C$3=10,phase_chart!E499,IF('Input&amp;Output'!$C$3=21,phase_chart!I499,IF('Input&amp;Output'!$C$3=22,phase_chart!M499,IF('Input&amp;Output'!$C$3=31,phase_chart!Q499,IF('Input&amp;Output'!$C$3=32,phase_chart!U499,"")))))</f>
        <v>0</v>
      </c>
      <c r="P502" s="159">
        <f ca="1">IF(NOT($J502=0),IF($J502&lt;IF($P501=0,0,VLOOKUP(P501,tbL!$M$37:$Q$43,IF(L502=TRUE,2,4))),IF($J502&gt;=VLOOKUP(P501,tbL!$M$37:$Q$43,IF(L502=TRUE,3,5)),$P501,IF(AND(L501=TRUE,L502=TRUE),$P501,$P501-1)),IF(AND(L502=TRUE,J502=VLOOKUP(P501,tbL!$M$37:$Q$43,IF(L502=TRUE,2,4))),P501,IF($P501+1&gt;$C$12,$C$12,$P501+1))),0)</f>
        <v>1</v>
      </c>
      <c r="Q502" s="159">
        <f t="shared" ca="1" si="215"/>
        <v>1</v>
      </c>
      <c r="R502" s="207">
        <f t="shared" ca="1" si="241"/>
        <v>1</v>
      </c>
      <c r="S502" s="208"/>
      <c r="T502" s="159">
        <f t="shared" si="233"/>
        <v>0</v>
      </c>
      <c r="U502" s="209" t="str">
        <f ca="1">IF(AND(T502=-1,N502=TRUE),"*",IF(AND(U501="*",N502=TRUE),"*",IF(AND(AND(L502=TRUE,U501="*"),J502&lt;VLOOKUP(V501+1,tbL!$M$38:$O$43,3)),"*","")))</f>
        <v/>
      </c>
      <c r="V502" s="204">
        <f t="shared" ca="1" si="216"/>
        <v>1</v>
      </c>
      <c r="Y502" s="159" t="str">
        <f t="shared" ca="1" si="217"/>
        <v/>
      </c>
      <c r="Z502" s="159" t="str">
        <f t="shared" si="218"/>
        <v/>
      </c>
      <c r="AA502" s="159">
        <f t="shared" ca="1" si="238"/>
        <v>1</v>
      </c>
      <c r="AC502" s="161" t="str">
        <f t="shared" ca="1" si="219"/>
        <v/>
      </c>
      <c r="AD502" s="161">
        <f t="shared" ca="1" si="220"/>
        <v>1</v>
      </c>
      <c r="AE502" s="161" t="str">
        <f t="shared" ca="1" si="240"/>
        <v/>
      </c>
      <c r="AF502" s="161">
        <f t="shared" ca="1" si="221"/>
        <v>1</v>
      </c>
      <c r="AG502" s="161" t="str">
        <f t="shared" ca="1" si="222"/>
        <v/>
      </c>
      <c r="AH502" s="161">
        <f t="shared" ca="1" si="223"/>
        <v>1</v>
      </c>
      <c r="AI502" s="161" t="str">
        <f t="shared" ca="1" si="224"/>
        <v/>
      </c>
      <c r="AJ502" s="161">
        <f t="shared" ca="1" si="225"/>
        <v>1</v>
      </c>
      <c r="AL502" s="161" t="str">
        <f t="shared" ca="1" si="226"/>
        <v/>
      </c>
      <c r="AM502" s="161">
        <f t="shared" ca="1" si="237"/>
        <v>1</v>
      </c>
      <c r="AN502" s="161" t="str">
        <f t="shared" ca="1" si="227"/>
        <v/>
      </c>
      <c r="AO502" s="161">
        <f t="shared" ca="1" si="236"/>
        <v>1</v>
      </c>
      <c r="AP502" s="161" t="str">
        <f t="shared" ca="1" si="228"/>
        <v/>
      </c>
      <c r="AQ502" s="161">
        <f t="shared" ca="1" si="234"/>
        <v>1</v>
      </c>
      <c r="AR502" s="161" t="str">
        <f t="shared" ca="1" si="229"/>
        <v/>
      </c>
      <c r="AS502" s="161">
        <f t="shared" ca="1" si="230"/>
        <v>1</v>
      </c>
      <c r="AT502" s="159" t="str">
        <f t="shared" ca="1" si="239"/>
        <v/>
      </c>
      <c r="AU502" s="210">
        <f t="shared" ca="1" si="214"/>
        <v>14</v>
      </c>
      <c r="AV502" s="209"/>
      <c r="AW502" s="204">
        <f t="shared" si="231"/>
        <v>3332.9722222222222</v>
      </c>
      <c r="AX502" s="159"/>
      <c r="AZ502" s="159"/>
      <c r="BM502" s="207"/>
      <c r="BN502" s="212"/>
      <c r="BP502" s="209"/>
      <c r="BQ502" s="211"/>
      <c r="BR502" s="211"/>
      <c r="BS502" s="211"/>
      <c r="BT502" s="211"/>
      <c r="BU502" s="211"/>
      <c r="BV502" s="211"/>
      <c r="BW502" s="211"/>
      <c r="BX502" s="211"/>
      <c r="BY502" s="211"/>
      <c r="BZ502" s="211"/>
      <c r="CA502" s="209"/>
      <c r="CB502" s="224"/>
      <c r="CC502" s="204"/>
      <c r="CD502" s="204"/>
      <c r="CE502" s="204"/>
      <c r="CF502" s="211"/>
      <c r="CG502" s="211"/>
      <c r="CI502" s="209"/>
      <c r="CJ502" s="209"/>
      <c r="EH502" s="165"/>
      <c r="EI502" s="165"/>
      <c r="EJ502" s="166"/>
      <c r="EK502" s="209"/>
      <c r="EL502" s="211"/>
      <c r="EM502" s="211"/>
      <c r="EN502" s="211"/>
      <c r="EO502" s="211"/>
      <c r="EP502" s="211"/>
      <c r="ES502" s="165"/>
      <c r="ET502" s="165"/>
      <c r="EU502" s="166"/>
      <c r="EV502" s="209"/>
      <c r="EW502" s="211"/>
      <c r="EX502" s="211"/>
      <c r="EY502" s="211"/>
      <c r="EZ502" s="211"/>
      <c r="FA502" s="211"/>
      <c r="FD502" s="165"/>
      <c r="FE502" s="165"/>
      <c r="FF502" s="166"/>
      <c r="FG502" s="209"/>
      <c r="FH502" s="211"/>
      <c r="FI502" s="211"/>
      <c r="FJ502" s="211"/>
      <c r="FK502" s="211"/>
      <c r="FL502" s="211"/>
    </row>
    <row r="503" spans="9:168">
      <c r="I503" s="221">
        <f t="shared" si="235"/>
        <v>499</v>
      </c>
      <c r="J503" s="159">
        <f>'v-t_chart'!C500</f>
        <v>37.1</v>
      </c>
      <c r="K503" s="204">
        <f t="shared" ca="1" si="213"/>
        <v>108.66589999999999</v>
      </c>
      <c r="L503" s="205" t="b">
        <f>IF('Input&amp;Output'!$C$3=10,phase_chart!C500,IF('Input&amp;Output'!$C$3=21,phase_chart!G500,IF('Input&amp;Output'!$C$3=22,phase_chart!K500,IF('Input&amp;Output'!$C$3=31,phase_chart!O500,IF('Input&amp;Output'!$C$3=32,phase_chart!S500,"")))))</f>
        <v>0</v>
      </c>
      <c r="M503" s="206" t="b">
        <f>IF('Input&amp;Output'!$C$3=10,phase_chart!D500,IF('Input&amp;Output'!$C$3=21,phase_chart!H500,IF('Input&amp;Output'!$C$3=22,phase_chart!L500,IF('Input&amp;Output'!$C$3=31,phase_chart!P500,IF('Input&amp;Output'!$C$3=32,phase_chart!T500,"")))))</f>
        <v>0</v>
      </c>
      <c r="N503" s="205" t="b">
        <f>IF('Input&amp;Output'!$C$3=10,phase_chart!E500,IF('Input&amp;Output'!$C$3=21,phase_chart!I500,IF('Input&amp;Output'!$C$3=22,phase_chart!M500,IF('Input&amp;Output'!$C$3=31,phase_chart!Q500,IF('Input&amp;Output'!$C$3=32,phase_chart!U500,"")))))</f>
        <v>1</v>
      </c>
      <c r="P503" s="159">
        <f ca="1">IF(NOT($J503=0),IF($J503&lt;IF($P502=0,0,VLOOKUP(P502,tbL!$M$37:$Q$43,IF(L503=TRUE,2,4))),IF($J503&gt;=VLOOKUP(P502,tbL!$M$37:$Q$43,IF(L503=TRUE,3,5)),$P502,IF(AND(L502=TRUE,L503=TRUE),$P502,$P502-1)),IF(AND(L503=TRUE,J503=VLOOKUP(P502,tbL!$M$37:$Q$43,IF(L503=TRUE,2,4))),P502,IF($P502+1&gt;$C$12,$C$12,$P502+1))),0)</f>
        <v>1</v>
      </c>
      <c r="Q503" s="159">
        <f t="shared" ca="1" si="215"/>
        <v>1</v>
      </c>
      <c r="R503" s="207">
        <f t="shared" si="232"/>
        <v>0</v>
      </c>
      <c r="S503" s="208"/>
      <c r="T503" s="159">
        <f t="shared" si="233"/>
        <v>-1</v>
      </c>
      <c r="U503" s="209" t="str">
        <f>IF(AND(T503=-1,N503=TRUE),"*",IF(AND(U502="*",N503=TRUE),"*",IF(AND(AND(L503=TRUE,U502="*"),J503&lt;VLOOKUP(V502+1,tbL!$M$38:$O$43,3)),"*","")))</f>
        <v>*</v>
      </c>
      <c r="V503" s="204">
        <f t="shared" ca="1" si="216"/>
        <v>1</v>
      </c>
      <c r="Y503" s="159" t="str">
        <f t="shared" ca="1" si="217"/>
        <v/>
      </c>
      <c r="Z503" s="159" t="str">
        <f t="shared" si="218"/>
        <v/>
      </c>
      <c r="AA503" s="159">
        <f t="shared" ca="1" si="238"/>
        <v>1</v>
      </c>
      <c r="AC503" s="161" t="str">
        <f t="shared" ca="1" si="219"/>
        <v/>
      </c>
      <c r="AD503" s="161">
        <f t="shared" ca="1" si="220"/>
        <v>1</v>
      </c>
      <c r="AE503" s="161" t="str">
        <f t="shared" ca="1" si="240"/>
        <v/>
      </c>
      <c r="AF503" s="161">
        <f t="shared" ca="1" si="221"/>
        <v>1</v>
      </c>
      <c r="AG503" s="161" t="str">
        <f t="shared" ca="1" si="222"/>
        <v/>
      </c>
      <c r="AH503" s="161">
        <f t="shared" ca="1" si="223"/>
        <v>1</v>
      </c>
      <c r="AI503" s="161" t="str">
        <f t="shared" ca="1" si="224"/>
        <v/>
      </c>
      <c r="AJ503" s="161">
        <f t="shared" ca="1" si="225"/>
        <v>1</v>
      </c>
      <c r="AL503" s="161" t="str">
        <f t="shared" ca="1" si="226"/>
        <v/>
      </c>
      <c r="AM503" s="161">
        <f t="shared" ca="1" si="237"/>
        <v>1</v>
      </c>
      <c r="AN503" s="161" t="str">
        <f t="shared" ca="1" si="227"/>
        <v/>
      </c>
      <c r="AO503" s="161">
        <f t="shared" ca="1" si="236"/>
        <v>1</v>
      </c>
      <c r="AP503" s="161" t="str">
        <f t="shared" ca="1" si="228"/>
        <v/>
      </c>
      <c r="AQ503" s="161">
        <f t="shared" ca="1" si="234"/>
        <v>1</v>
      </c>
      <c r="AR503" s="161" t="str">
        <f t="shared" ca="1" si="229"/>
        <v/>
      </c>
      <c r="AS503" s="161">
        <f t="shared" ca="1" si="230"/>
        <v>1</v>
      </c>
      <c r="AT503" s="159" t="str">
        <f t="shared" ca="1" si="239"/>
        <v/>
      </c>
      <c r="AU503" s="210">
        <f t="shared" ca="1" si="214"/>
        <v>14</v>
      </c>
      <c r="AV503" s="209"/>
      <c r="AW503" s="204">
        <f t="shared" si="231"/>
        <v>3343.2777777777778</v>
      </c>
      <c r="AX503" s="159"/>
      <c r="AZ503" s="159"/>
      <c r="BM503" s="207"/>
      <c r="BN503" s="212"/>
      <c r="BP503" s="209"/>
      <c r="BQ503" s="211"/>
      <c r="BR503" s="211"/>
      <c r="BS503" s="211"/>
      <c r="BT503" s="211"/>
      <c r="BU503" s="211"/>
      <c r="BV503" s="211"/>
      <c r="BW503" s="211"/>
      <c r="BX503" s="211"/>
      <c r="BY503" s="211"/>
      <c r="BZ503" s="211"/>
      <c r="CA503" s="209"/>
      <c r="CB503" s="224"/>
      <c r="CC503" s="204"/>
      <c r="CD503" s="204"/>
      <c r="CE503" s="204"/>
      <c r="CF503" s="211"/>
      <c r="CG503" s="211"/>
      <c r="CI503" s="209"/>
      <c r="CJ503" s="209"/>
      <c r="EH503" s="165"/>
      <c r="EI503" s="165"/>
      <c r="EJ503" s="166"/>
      <c r="EK503" s="209"/>
      <c r="EL503" s="211"/>
      <c r="EM503" s="211"/>
      <c r="EN503" s="211"/>
      <c r="EO503" s="211"/>
      <c r="EP503" s="211"/>
      <c r="ES503" s="165"/>
      <c r="ET503" s="165"/>
      <c r="EU503" s="166"/>
      <c r="EV503" s="209"/>
      <c r="EW503" s="211"/>
      <c r="EX503" s="211"/>
      <c r="EY503" s="211"/>
      <c r="EZ503" s="211"/>
      <c r="FA503" s="211"/>
      <c r="FD503" s="165"/>
      <c r="FE503" s="165"/>
      <c r="FF503" s="166"/>
      <c r="FG503" s="209"/>
      <c r="FH503" s="211"/>
      <c r="FI503" s="211"/>
      <c r="FJ503" s="211"/>
      <c r="FK503" s="211"/>
      <c r="FL503" s="211"/>
    </row>
    <row r="504" spans="9:168">
      <c r="I504" s="221">
        <f t="shared" si="235"/>
        <v>500</v>
      </c>
      <c r="J504" s="159">
        <f>'v-t_chart'!C501</f>
        <v>35.1</v>
      </c>
      <c r="K504" s="204">
        <f t="shared" ca="1" si="213"/>
        <v>102.8079</v>
      </c>
      <c r="L504" s="205" t="b">
        <f>IF('Input&amp;Output'!$C$3=10,phase_chart!C501,IF('Input&amp;Output'!$C$3=21,phase_chart!G501,IF('Input&amp;Output'!$C$3=22,phase_chart!K501,IF('Input&amp;Output'!$C$3=31,phase_chart!O501,IF('Input&amp;Output'!$C$3=32,phase_chart!S501,"")))))</f>
        <v>0</v>
      </c>
      <c r="M504" s="206" t="b">
        <f>IF('Input&amp;Output'!$C$3=10,phase_chart!D501,IF('Input&amp;Output'!$C$3=21,phase_chart!H501,IF('Input&amp;Output'!$C$3=22,phase_chart!L501,IF('Input&amp;Output'!$C$3=31,phase_chart!P501,IF('Input&amp;Output'!$C$3=32,phase_chart!T501,"")))))</f>
        <v>0</v>
      </c>
      <c r="N504" s="205" t="b">
        <f>IF('Input&amp;Output'!$C$3=10,phase_chart!E501,IF('Input&amp;Output'!$C$3=21,phase_chart!I501,IF('Input&amp;Output'!$C$3=22,phase_chart!M501,IF('Input&amp;Output'!$C$3=31,phase_chart!Q501,IF('Input&amp;Output'!$C$3=32,phase_chart!U501,"")))))</f>
        <v>1</v>
      </c>
      <c r="P504" s="159">
        <f ca="1">IF(NOT($J504=0),IF($J504&lt;IF($P503=0,0,VLOOKUP(P503,tbL!$M$37:$Q$43,IF(L504=TRUE,2,4))),IF($J504&gt;=VLOOKUP(P503,tbL!$M$37:$Q$43,IF(L504=TRUE,3,5)),$P503,IF(AND(L503=TRUE,L504=TRUE),$P503,$P503-1)),IF(AND(L504=TRUE,J504=VLOOKUP(P503,tbL!$M$37:$Q$43,IF(L504=TRUE,2,4))),P503,IF($P503+1&gt;$C$12,$C$12,$P503+1))),0)</f>
        <v>1</v>
      </c>
      <c r="Q504" s="159">
        <f t="shared" ca="1" si="215"/>
        <v>1</v>
      </c>
      <c r="R504" s="207">
        <f t="shared" si="232"/>
        <v>0</v>
      </c>
      <c r="S504" s="208"/>
      <c r="T504" s="159">
        <f t="shared" si="233"/>
        <v>0</v>
      </c>
      <c r="U504" s="209" t="str">
        <f>IF(AND(T504=-1,N504=TRUE),"*",IF(AND(U503="*",N504=TRUE),"*",IF(AND(AND(L504=TRUE,U503="*"),J504&lt;VLOOKUP(V503+1,tbL!$M$38:$O$43,3)),"*","")))</f>
        <v>*</v>
      </c>
      <c r="V504" s="204">
        <f t="shared" ca="1" si="216"/>
        <v>1</v>
      </c>
      <c r="Y504" s="159" t="str">
        <f t="shared" ca="1" si="217"/>
        <v/>
      </c>
      <c r="Z504" s="159" t="str">
        <f t="shared" si="218"/>
        <v/>
      </c>
      <c r="AA504" s="159">
        <f t="shared" ca="1" si="238"/>
        <v>1</v>
      </c>
      <c r="AC504" s="161" t="str">
        <f t="shared" ca="1" si="219"/>
        <v/>
      </c>
      <c r="AD504" s="161">
        <f t="shared" ca="1" si="220"/>
        <v>1</v>
      </c>
      <c r="AE504" s="161" t="str">
        <f t="shared" ca="1" si="240"/>
        <v/>
      </c>
      <c r="AF504" s="161">
        <f t="shared" ca="1" si="221"/>
        <v>1</v>
      </c>
      <c r="AG504" s="161" t="str">
        <f t="shared" ca="1" si="222"/>
        <v/>
      </c>
      <c r="AH504" s="161">
        <f t="shared" ca="1" si="223"/>
        <v>1</v>
      </c>
      <c r="AI504" s="161" t="str">
        <f t="shared" ca="1" si="224"/>
        <v/>
      </c>
      <c r="AJ504" s="161">
        <f t="shared" ca="1" si="225"/>
        <v>1</v>
      </c>
      <c r="AL504" s="161" t="str">
        <f t="shared" ca="1" si="226"/>
        <v/>
      </c>
      <c r="AM504" s="161">
        <f t="shared" ca="1" si="237"/>
        <v>1</v>
      </c>
      <c r="AN504" s="161" t="str">
        <f t="shared" ca="1" si="227"/>
        <v/>
      </c>
      <c r="AO504" s="161">
        <f t="shared" ca="1" si="236"/>
        <v>1</v>
      </c>
      <c r="AP504" s="161" t="str">
        <f t="shared" ca="1" si="228"/>
        <v/>
      </c>
      <c r="AQ504" s="161">
        <f t="shared" ca="1" si="234"/>
        <v>1</v>
      </c>
      <c r="AR504" s="161" t="str">
        <f t="shared" ca="1" si="229"/>
        <v/>
      </c>
      <c r="AS504" s="161">
        <f t="shared" ca="1" si="230"/>
        <v>1</v>
      </c>
      <c r="AT504" s="159" t="str">
        <f t="shared" ca="1" si="239"/>
        <v/>
      </c>
      <c r="AU504" s="210">
        <f t="shared" ca="1" si="214"/>
        <v>14</v>
      </c>
      <c r="AV504" s="209"/>
      <c r="AW504" s="204">
        <f t="shared" si="231"/>
        <v>3353.0277777777778</v>
      </c>
      <c r="AX504" s="159"/>
      <c r="AZ504" s="159"/>
      <c r="BM504" s="207"/>
      <c r="BN504" s="212"/>
      <c r="BP504" s="209"/>
      <c r="BQ504" s="211"/>
      <c r="BR504" s="211"/>
      <c r="BS504" s="211"/>
      <c r="BT504" s="211"/>
      <c r="BU504" s="211"/>
      <c r="BV504" s="211"/>
      <c r="BW504" s="211"/>
      <c r="BX504" s="211"/>
      <c r="BY504" s="211"/>
      <c r="BZ504" s="211"/>
      <c r="CA504" s="209"/>
      <c r="CB504" s="224"/>
      <c r="CC504" s="204"/>
      <c r="CD504" s="204"/>
      <c r="CE504" s="204"/>
      <c r="CF504" s="211"/>
      <c r="CG504" s="211"/>
      <c r="CI504" s="209"/>
      <c r="CJ504" s="209"/>
      <c r="EH504" s="165"/>
      <c r="EI504" s="165"/>
      <c r="EJ504" s="166"/>
      <c r="EK504" s="209"/>
      <c r="EL504" s="211"/>
      <c r="EM504" s="211"/>
      <c r="EN504" s="211"/>
      <c r="EO504" s="211"/>
      <c r="EP504" s="211"/>
      <c r="ES504" s="165"/>
      <c r="ET504" s="165"/>
      <c r="EU504" s="166"/>
      <c r="EV504" s="209"/>
      <c r="EW504" s="211"/>
      <c r="EX504" s="211"/>
      <c r="EY504" s="211"/>
      <c r="EZ504" s="211"/>
      <c r="FA504" s="211"/>
      <c r="FD504" s="165"/>
      <c r="FE504" s="165"/>
      <c r="FF504" s="166"/>
      <c r="FG504" s="209"/>
      <c r="FH504" s="211"/>
      <c r="FI504" s="211"/>
      <c r="FJ504" s="211"/>
      <c r="FK504" s="211"/>
      <c r="FL504" s="211"/>
    </row>
    <row r="505" spans="9:168">
      <c r="I505" s="221">
        <f t="shared" si="235"/>
        <v>501</v>
      </c>
      <c r="J505" s="159">
        <f>'v-t_chart'!C502</f>
        <v>31.1</v>
      </c>
      <c r="K505" s="204">
        <f t="shared" ca="1" si="213"/>
        <v>91.091899999999995</v>
      </c>
      <c r="L505" s="205" t="b">
        <f>IF('Input&amp;Output'!$C$3=10,phase_chart!C502,IF('Input&amp;Output'!$C$3=21,phase_chart!G502,IF('Input&amp;Output'!$C$3=22,phase_chart!K502,IF('Input&amp;Output'!$C$3=31,phase_chart!O502,IF('Input&amp;Output'!$C$3=32,phase_chart!S502,"")))))</f>
        <v>0</v>
      </c>
      <c r="M505" s="206" t="b">
        <f>IF('Input&amp;Output'!$C$3=10,phase_chart!D502,IF('Input&amp;Output'!$C$3=21,phase_chart!H502,IF('Input&amp;Output'!$C$3=22,phase_chart!L502,IF('Input&amp;Output'!$C$3=31,phase_chart!P502,IF('Input&amp;Output'!$C$3=32,phase_chart!T502,"")))))</f>
        <v>0</v>
      </c>
      <c r="N505" s="205" t="b">
        <f>IF('Input&amp;Output'!$C$3=10,phase_chart!E502,IF('Input&amp;Output'!$C$3=21,phase_chart!I502,IF('Input&amp;Output'!$C$3=22,phase_chart!M502,IF('Input&amp;Output'!$C$3=31,phase_chart!Q502,IF('Input&amp;Output'!$C$3=32,phase_chart!U502,"")))))</f>
        <v>1</v>
      </c>
      <c r="P505" s="159">
        <f ca="1">IF(NOT($J505=0),IF($J505&lt;IF($P504=0,0,VLOOKUP(P504,tbL!$M$37:$Q$43,IF(L505=TRUE,2,4))),IF($J505&gt;=VLOOKUP(P504,tbL!$M$37:$Q$43,IF(L505=TRUE,3,5)),$P504,IF(AND(L504=TRUE,L505=TRUE),$P504,$P504-1)),IF(AND(L505=TRUE,J505=VLOOKUP(P504,tbL!$M$37:$Q$43,IF(L505=TRUE,2,4))),P504,IF($P504+1&gt;$C$12,$C$12,$P504+1))),0)</f>
        <v>1</v>
      </c>
      <c r="Q505" s="159">
        <f t="shared" ca="1" si="215"/>
        <v>1</v>
      </c>
      <c r="R505" s="207">
        <f t="shared" si="232"/>
        <v>0</v>
      </c>
      <c r="S505" s="208"/>
      <c r="T505" s="159">
        <f t="shared" si="233"/>
        <v>0</v>
      </c>
      <c r="U505" s="209" t="str">
        <f>IF(AND(T505=-1,N505=TRUE),"*",IF(AND(U504="*",N505=TRUE),"*",IF(AND(AND(L505=TRUE,U504="*"),J505&lt;VLOOKUP(V504+1,tbL!$M$38:$O$43,3)),"*","")))</f>
        <v>*</v>
      </c>
      <c r="V505" s="204">
        <f t="shared" ca="1" si="216"/>
        <v>1</v>
      </c>
      <c r="Y505" s="159" t="str">
        <f t="shared" ca="1" si="217"/>
        <v/>
      </c>
      <c r="Z505" s="159" t="str">
        <f t="shared" si="218"/>
        <v/>
      </c>
      <c r="AA505" s="159">
        <f t="shared" ca="1" si="238"/>
        <v>1</v>
      </c>
      <c r="AC505" s="161" t="str">
        <f t="shared" ca="1" si="219"/>
        <v/>
      </c>
      <c r="AD505" s="161">
        <f t="shared" ca="1" si="220"/>
        <v>1</v>
      </c>
      <c r="AE505" s="161" t="str">
        <f t="shared" ca="1" si="240"/>
        <v/>
      </c>
      <c r="AF505" s="161">
        <f t="shared" ca="1" si="221"/>
        <v>1</v>
      </c>
      <c r="AG505" s="161" t="str">
        <f t="shared" ca="1" si="222"/>
        <v/>
      </c>
      <c r="AH505" s="161">
        <f t="shared" ca="1" si="223"/>
        <v>1</v>
      </c>
      <c r="AI505" s="161" t="str">
        <f t="shared" ca="1" si="224"/>
        <v/>
      </c>
      <c r="AJ505" s="161">
        <f t="shared" ca="1" si="225"/>
        <v>1</v>
      </c>
      <c r="AL505" s="161" t="str">
        <f t="shared" ca="1" si="226"/>
        <v/>
      </c>
      <c r="AM505" s="161">
        <f t="shared" ca="1" si="237"/>
        <v>1</v>
      </c>
      <c r="AN505" s="161" t="str">
        <f t="shared" ca="1" si="227"/>
        <v/>
      </c>
      <c r="AO505" s="161">
        <f t="shared" ca="1" si="236"/>
        <v>1</v>
      </c>
      <c r="AP505" s="161" t="str">
        <f t="shared" ca="1" si="228"/>
        <v/>
      </c>
      <c r="AQ505" s="161">
        <f t="shared" ca="1" si="234"/>
        <v>1</v>
      </c>
      <c r="AR505" s="161" t="str">
        <f t="shared" ca="1" si="229"/>
        <v/>
      </c>
      <c r="AS505" s="161">
        <f t="shared" ca="1" si="230"/>
        <v>1</v>
      </c>
      <c r="AT505" s="159" t="str">
        <f t="shared" ca="1" si="239"/>
        <v/>
      </c>
      <c r="AU505" s="210">
        <f t="shared" ca="1" si="214"/>
        <v>14</v>
      </c>
      <c r="AV505" s="209"/>
      <c r="AW505" s="204">
        <f t="shared" si="231"/>
        <v>3361.6666666666665</v>
      </c>
      <c r="AX505" s="159"/>
      <c r="AZ505" s="159"/>
      <c r="BM505" s="207"/>
      <c r="BN505" s="212"/>
      <c r="BP505" s="209"/>
      <c r="BQ505" s="211"/>
      <c r="BR505" s="211"/>
      <c r="BS505" s="211"/>
      <c r="BT505" s="211"/>
      <c r="BU505" s="211"/>
      <c r="BV505" s="211"/>
      <c r="BW505" s="211"/>
      <c r="BX505" s="211"/>
      <c r="BY505" s="211"/>
      <c r="BZ505" s="211"/>
      <c r="CA505" s="209"/>
      <c r="CB505" s="224"/>
      <c r="CC505" s="204"/>
      <c r="CD505" s="204"/>
      <c r="CE505" s="204"/>
      <c r="CF505" s="211"/>
      <c r="CG505" s="211"/>
      <c r="CI505" s="209"/>
      <c r="CJ505" s="209"/>
      <c r="EH505" s="165"/>
      <c r="EI505" s="165"/>
      <c r="EJ505" s="166"/>
      <c r="EK505" s="209"/>
      <c r="EL505" s="211"/>
      <c r="EM505" s="211"/>
      <c r="EN505" s="211"/>
      <c r="EO505" s="211"/>
      <c r="EP505" s="211"/>
      <c r="ES505" s="165"/>
      <c r="ET505" s="165"/>
      <c r="EU505" s="166"/>
      <c r="EV505" s="209"/>
      <c r="EW505" s="211"/>
      <c r="EX505" s="211"/>
      <c r="EY505" s="211"/>
      <c r="EZ505" s="211"/>
      <c r="FA505" s="211"/>
      <c r="FD505" s="165"/>
      <c r="FE505" s="165"/>
      <c r="FF505" s="166"/>
      <c r="FG505" s="209"/>
      <c r="FH505" s="211"/>
      <c r="FI505" s="211"/>
      <c r="FJ505" s="211"/>
      <c r="FK505" s="211"/>
      <c r="FL505" s="211"/>
    </row>
    <row r="506" spans="9:168">
      <c r="I506" s="221">
        <f t="shared" si="235"/>
        <v>502</v>
      </c>
      <c r="J506" s="159">
        <f>'v-t_chart'!C503</f>
        <v>28</v>
      </c>
      <c r="K506" s="204">
        <f t="shared" ca="1" si="213"/>
        <v>82.012</v>
      </c>
      <c r="L506" s="205" t="b">
        <f>IF('Input&amp;Output'!$C$3=10,phase_chart!C503,IF('Input&amp;Output'!$C$3=21,phase_chart!G503,IF('Input&amp;Output'!$C$3=22,phase_chart!K503,IF('Input&amp;Output'!$C$3=31,phase_chart!O503,IF('Input&amp;Output'!$C$3=32,phase_chart!S503,"")))))</f>
        <v>0</v>
      </c>
      <c r="M506" s="206" t="b">
        <f>IF('Input&amp;Output'!$C$3=10,phase_chart!D503,IF('Input&amp;Output'!$C$3=21,phase_chart!H503,IF('Input&amp;Output'!$C$3=22,phase_chart!L503,IF('Input&amp;Output'!$C$3=31,phase_chart!P503,IF('Input&amp;Output'!$C$3=32,phase_chart!T503,"")))))</f>
        <v>0</v>
      </c>
      <c r="N506" s="205" t="b">
        <f>IF('Input&amp;Output'!$C$3=10,phase_chart!E503,IF('Input&amp;Output'!$C$3=21,phase_chart!I503,IF('Input&amp;Output'!$C$3=22,phase_chart!M503,IF('Input&amp;Output'!$C$3=31,phase_chart!Q503,IF('Input&amp;Output'!$C$3=32,phase_chart!U503,"")))))</f>
        <v>1</v>
      </c>
      <c r="P506" s="159">
        <f ca="1">IF(NOT($J506=0),IF($J506&lt;IF($P505=0,0,VLOOKUP(P505,tbL!$M$37:$Q$43,IF(L506=TRUE,2,4))),IF($J506&gt;=VLOOKUP(P505,tbL!$M$37:$Q$43,IF(L506=TRUE,3,5)),$P505,IF(AND(L505=TRUE,L506=TRUE),$P505,$P505-1)),IF(AND(L506=TRUE,J506=VLOOKUP(P505,tbL!$M$37:$Q$43,IF(L506=TRUE,2,4))),P505,IF($P505+1&gt;$C$12,$C$12,$P505+1))),0)</f>
        <v>1</v>
      </c>
      <c r="Q506" s="159">
        <f t="shared" ca="1" si="215"/>
        <v>1</v>
      </c>
      <c r="R506" s="207">
        <f t="shared" si="232"/>
        <v>0</v>
      </c>
      <c r="S506" s="208"/>
      <c r="T506" s="159">
        <f t="shared" si="233"/>
        <v>0</v>
      </c>
      <c r="U506" s="209" t="str">
        <f>IF(AND(T506=-1,N506=TRUE),"*",IF(AND(U505="*",N506=TRUE),"*",IF(AND(AND(L506=TRUE,U505="*"),J506&lt;VLOOKUP(V505+1,tbL!$M$38:$O$43,3)),"*","")))</f>
        <v>*</v>
      </c>
      <c r="V506" s="204">
        <f t="shared" ca="1" si="216"/>
        <v>1</v>
      </c>
      <c r="Y506" s="159" t="str">
        <f t="shared" ca="1" si="217"/>
        <v/>
      </c>
      <c r="Z506" s="159" t="str">
        <f t="shared" si="218"/>
        <v/>
      </c>
      <c r="AA506" s="159">
        <f t="shared" ca="1" si="238"/>
        <v>1</v>
      </c>
      <c r="AC506" s="161" t="str">
        <f t="shared" ca="1" si="219"/>
        <v/>
      </c>
      <c r="AD506" s="161">
        <f t="shared" ca="1" si="220"/>
        <v>1</v>
      </c>
      <c r="AE506" s="161" t="str">
        <f t="shared" ca="1" si="240"/>
        <v/>
      </c>
      <c r="AF506" s="161">
        <f t="shared" ca="1" si="221"/>
        <v>1</v>
      </c>
      <c r="AG506" s="161" t="str">
        <f t="shared" ca="1" si="222"/>
        <v/>
      </c>
      <c r="AH506" s="161">
        <f t="shared" ca="1" si="223"/>
        <v>1</v>
      </c>
      <c r="AI506" s="161" t="str">
        <f t="shared" ca="1" si="224"/>
        <v/>
      </c>
      <c r="AJ506" s="161">
        <f t="shared" ca="1" si="225"/>
        <v>1</v>
      </c>
      <c r="AL506" s="161" t="str">
        <f t="shared" ca="1" si="226"/>
        <v/>
      </c>
      <c r="AM506" s="161">
        <f t="shared" ca="1" si="237"/>
        <v>1</v>
      </c>
      <c r="AN506" s="161" t="str">
        <f t="shared" ca="1" si="227"/>
        <v/>
      </c>
      <c r="AO506" s="161">
        <f t="shared" ca="1" si="236"/>
        <v>1</v>
      </c>
      <c r="AP506" s="161" t="str">
        <f t="shared" ca="1" si="228"/>
        <v/>
      </c>
      <c r="AQ506" s="161">
        <f t="shared" ca="1" si="234"/>
        <v>1</v>
      </c>
      <c r="AR506" s="161" t="str">
        <f t="shared" ca="1" si="229"/>
        <v/>
      </c>
      <c r="AS506" s="161">
        <f t="shared" ca="1" si="230"/>
        <v>1</v>
      </c>
      <c r="AT506" s="159" t="str">
        <f t="shared" ca="1" si="239"/>
        <v/>
      </c>
      <c r="AU506" s="210">
        <f t="shared" ca="1" si="214"/>
        <v>14</v>
      </c>
      <c r="AV506" s="209"/>
      <c r="AW506" s="204">
        <f t="shared" si="231"/>
        <v>3369.4444444444443</v>
      </c>
      <c r="AX506" s="159"/>
      <c r="AZ506" s="159"/>
      <c r="BM506" s="207"/>
      <c r="BN506" s="212"/>
      <c r="BP506" s="209"/>
      <c r="BQ506" s="211"/>
      <c r="BR506" s="211"/>
      <c r="BS506" s="211"/>
      <c r="BT506" s="211"/>
      <c r="BU506" s="211"/>
      <c r="BV506" s="211"/>
      <c r="BW506" s="211"/>
      <c r="BX506" s="211"/>
      <c r="BY506" s="211"/>
      <c r="BZ506" s="211"/>
      <c r="CA506" s="209"/>
      <c r="CB506" s="224"/>
      <c r="CC506" s="204"/>
      <c r="CD506" s="204"/>
      <c r="CE506" s="204"/>
      <c r="CF506" s="211"/>
      <c r="CG506" s="211"/>
      <c r="CI506" s="209"/>
      <c r="CJ506" s="209"/>
      <c r="EH506" s="165"/>
      <c r="EI506" s="165"/>
      <c r="EJ506" s="166"/>
      <c r="EK506" s="209"/>
      <c r="EL506" s="211"/>
      <c r="EM506" s="211"/>
      <c r="EN506" s="211"/>
      <c r="EO506" s="211"/>
      <c r="EP506" s="211"/>
      <c r="ES506" s="165"/>
      <c r="ET506" s="165"/>
      <c r="EU506" s="166"/>
      <c r="EV506" s="209"/>
      <c r="EW506" s="211"/>
      <c r="EX506" s="211"/>
      <c r="EY506" s="211"/>
      <c r="EZ506" s="211"/>
      <c r="FA506" s="211"/>
      <c r="FD506" s="165"/>
      <c r="FE506" s="165"/>
      <c r="FF506" s="166"/>
      <c r="FG506" s="209"/>
      <c r="FH506" s="211"/>
      <c r="FI506" s="211"/>
      <c r="FJ506" s="211"/>
      <c r="FK506" s="211"/>
      <c r="FL506" s="211"/>
    </row>
    <row r="507" spans="9:168">
      <c r="I507" s="221">
        <f t="shared" si="235"/>
        <v>503</v>
      </c>
      <c r="J507" s="159">
        <f>'v-t_chart'!C504</f>
        <v>27.5</v>
      </c>
      <c r="K507" s="204">
        <f t="shared" ref="K507:K570" ca="1" si="242">IF($J507=0,0,VLOOKUP($Q507,$B$5:$C$11,2)*$J507)</f>
        <v>80.547499999999999</v>
      </c>
      <c r="L507" s="205" t="b">
        <f>IF('Input&amp;Output'!$C$3=10,phase_chart!C504,IF('Input&amp;Output'!$C$3=21,phase_chart!G504,IF('Input&amp;Output'!$C$3=22,phase_chart!K504,IF('Input&amp;Output'!$C$3=31,phase_chart!O504,IF('Input&amp;Output'!$C$3=32,phase_chart!S504,"")))))</f>
        <v>1</v>
      </c>
      <c r="M507" s="206" t="b">
        <f>IF('Input&amp;Output'!$C$3=10,phase_chart!D504,IF('Input&amp;Output'!$C$3=21,phase_chart!H504,IF('Input&amp;Output'!$C$3=22,phase_chart!L504,IF('Input&amp;Output'!$C$3=31,phase_chart!P504,IF('Input&amp;Output'!$C$3=32,phase_chart!T504,"")))))</f>
        <v>0</v>
      </c>
      <c r="N507" s="205" t="b">
        <f>IF('Input&amp;Output'!$C$3=10,phase_chart!E504,IF('Input&amp;Output'!$C$3=21,phase_chart!I504,IF('Input&amp;Output'!$C$3=22,phase_chart!M504,IF('Input&amp;Output'!$C$3=31,phase_chart!Q504,IF('Input&amp;Output'!$C$3=32,phase_chart!U504,"")))))</f>
        <v>0</v>
      </c>
      <c r="P507" s="159">
        <f ca="1">IF(NOT($J507=0),IF($J507&lt;IF($P506=0,0,VLOOKUP(P506,tbL!$M$37:$Q$43,IF(L507=TRUE,2,4))),IF($J507&gt;=VLOOKUP(P506,tbL!$M$37:$Q$43,IF(L507=TRUE,3,5)),$P506,IF(AND(L506=TRUE,L507=TRUE),$P506,$P506-1)),IF(AND(L507=TRUE,J507=VLOOKUP(P506,tbL!$M$37:$Q$43,IF(L507=TRUE,2,4))),P506,IF($P506+1&gt;$C$12,$C$12,$P506+1))),0)</f>
        <v>1</v>
      </c>
      <c r="Q507" s="159">
        <f t="shared" ca="1" si="215"/>
        <v>1</v>
      </c>
      <c r="R507" s="207">
        <f ca="1">IF(L507=TRUE,IF(OR(K506=0,R506=1),1,0),0)</f>
        <v>0</v>
      </c>
      <c r="S507" s="208"/>
      <c r="T507" s="159">
        <f t="shared" si="233"/>
        <v>0</v>
      </c>
      <c r="U507" s="209" t="str">
        <f ca="1">IF(AND(T507=-1,N507=TRUE),"*",IF(AND(U506="*",N507=TRUE),"*",IF(AND(AND(L507=TRUE,U506="*"),J507&lt;VLOOKUP(V506+1,tbL!$M$38:$O$43,3)),"*","")))</f>
        <v>*</v>
      </c>
      <c r="V507" s="204">
        <f t="shared" ca="1" si="216"/>
        <v>1</v>
      </c>
      <c r="Y507" s="159" t="str">
        <f t="shared" ca="1" si="217"/>
        <v/>
      </c>
      <c r="Z507" s="159" t="str">
        <f t="shared" si="218"/>
        <v/>
      </c>
      <c r="AA507" s="159">
        <f t="shared" ca="1" si="238"/>
        <v>1</v>
      </c>
      <c r="AC507" s="161" t="str">
        <f t="shared" ca="1" si="219"/>
        <v/>
      </c>
      <c r="AD507" s="161">
        <f t="shared" ca="1" si="220"/>
        <v>1</v>
      </c>
      <c r="AE507" s="161" t="str">
        <f t="shared" ca="1" si="240"/>
        <v/>
      </c>
      <c r="AF507" s="161">
        <f t="shared" ca="1" si="221"/>
        <v>1</v>
      </c>
      <c r="AG507" s="161" t="str">
        <f t="shared" ca="1" si="222"/>
        <v/>
      </c>
      <c r="AH507" s="161">
        <f t="shared" ca="1" si="223"/>
        <v>1</v>
      </c>
      <c r="AI507" s="161" t="str">
        <f t="shared" ca="1" si="224"/>
        <v/>
      </c>
      <c r="AJ507" s="161">
        <f t="shared" ca="1" si="225"/>
        <v>1</v>
      </c>
      <c r="AL507" s="161" t="str">
        <f t="shared" ca="1" si="226"/>
        <v/>
      </c>
      <c r="AM507" s="161">
        <f t="shared" ca="1" si="237"/>
        <v>1</v>
      </c>
      <c r="AN507" s="161" t="str">
        <f t="shared" ca="1" si="227"/>
        <v/>
      </c>
      <c r="AO507" s="161">
        <f t="shared" ca="1" si="236"/>
        <v>1</v>
      </c>
      <c r="AP507" s="161" t="str">
        <f t="shared" ca="1" si="228"/>
        <v/>
      </c>
      <c r="AQ507" s="161">
        <f t="shared" ca="1" si="234"/>
        <v>1</v>
      </c>
      <c r="AR507" s="161" t="str">
        <f t="shared" ca="1" si="229"/>
        <v/>
      </c>
      <c r="AS507" s="161">
        <f t="shared" ca="1" si="230"/>
        <v>1</v>
      </c>
      <c r="AT507" s="159" t="str">
        <f t="shared" ca="1" si="239"/>
        <v/>
      </c>
      <c r="AU507" s="210">
        <f t="shared" ca="1" si="214"/>
        <v>14</v>
      </c>
      <c r="AV507" s="209"/>
      <c r="AW507" s="204">
        <f t="shared" si="231"/>
        <v>3377.083333333333</v>
      </c>
      <c r="AX507" s="159"/>
      <c r="AZ507" s="159"/>
      <c r="BM507" s="207"/>
      <c r="BN507" s="212"/>
      <c r="BP507" s="209"/>
      <c r="BQ507" s="211"/>
      <c r="BR507" s="211"/>
      <c r="BS507" s="211"/>
      <c r="BT507" s="211"/>
      <c r="BU507" s="211"/>
      <c r="BV507" s="211"/>
      <c r="BW507" s="211"/>
      <c r="BX507" s="211"/>
      <c r="BY507" s="211"/>
      <c r="BZ507" s="211"/>
      <c r="CA507" s="209"/>
      <c r="CB507" s="224"/>
      <c r="CC507" s="204"/>
      <c r="CD507" s="204"/>
      <c r="CE507" s="204"/>
      <c r="CF507" s="211"/>
      <c r="CG507" s="211"/>
      <c r="CI507" s="209"/>
      <c r="CJ507" s="209"/>
      <c r="EH507" s="165"/>
      <c r="EI507" s="165"/>
      <c r="EJ507" s="166"/>
      <c r="EK507" s="209"/>
      <c r="EL507" s="211"/>
      <c r="EM507" s="211"/>
      <c r="EN507" s="211"/>
      <c r="EO507" s="211"/>
      <c r="EP507" s="211"/>
      <c r="ES507" s="165"/>
      <c r="ET507" s="165"/>
      <c r="EU507" s="166"/>
      <c r="EV507" s="209"/>
      <c r="EW507" s="211"/>
      <c r="EX507" s="211"/>
      <c r="EY507" s="211"/>
      <c r="EZ507" s="211"/>
      <c r="FA507" s="211"/>
      <c r="FD507" s="165"/>
      <c r="FE507" s="165"/>
      <c r="FF507" s="166"/>
      <c r="FG507" s="209"/>
      <c r="FH507" s="211"/>
      <c r="FI507" s="211"/>
      <c r="FJ507" s="211"/>
      <c r="FK507" s="211"/>
      <c r="FL507" s="211"/>
    </row>
    <row r="508" spans="9:168">
      <c r="I508" s="221">
        <f t="shared" si="235"/>
        <v>504</v>
      </c>
      <c r="J508" s="159">
        <f>'v-t_chart'!C505</f>
        <v>29.5</v>
      </c>
      <c r="K508" s="204">
        <f t="shared" ca="1" si="242"/>
        <v>86.405499999999989</v>
      </c>
      <c r="L508" s="205" t="b">
        <f>IF('Input&amp;Output'!$C$3=10,phase_chart!C505,IF('Input&amp;Output'!$C$3=21,phase_chart!G505,IF('Input&amp;Output'!$C$3=22,phase_chart!K505,IF('Input&amp;Output'!$C$3=31,phase_chart!O505,IF('Input&amp;Output'!$C$3=32,phase_chart!S505,"")))))</f>
        <v>1</v>
      </c>
      <c r="M508" s="206" t="b">
        <f>IF('Input&amp;Output'!$C$3=10,phase_chart!D505,IF('Input&amp;Output'!$C$3=21,phase_chart!H505,IF('Input&amp;Output'!$C$3=22,phase_chart!L505,IF('Input&amp;Output'!$C$3=31,phase_chart!P505,IF('Input&amp;Output'!$C$3=32,phase_chart!T505,"")))))</f>
        <v>0</v>
      </c>
      <c r="N508" s="205" t="b">
        <f>IF('Input&amp;Output'!$C$3=10,phase_chart!E505,IF('Input&amp;Output'!$C$3=21,phase_chart!I505,IF('Input&amp;Output'!$C$3=22,phase_chart!M505,IF('Input&amp;Output'!$C$3=31,phase_chart!Q505,IF('Input&amp;Output'!$C$3=32,phase_chart!U505,"")))))</f>
        <v>0</v>
      </c>
      <c r="P508" s="159">
        <f ca="1">IF(NOT($J508=0),IF($J508&lt;IF($P507=0,0,VLOOKUP(P507,tbL!$M$37:$Q$43,IF(L508=TRUE,2,4))),IF($J508&gt;=VLOOKUP(P507,tbL!$M$37:$Q$43,IF(L508=TRUE,3,5)),$P507,IF(AND(L507=TRUE,L508=TRUE),$P507,$P507-1)),IF(AND(L508=TRUE,J508=VLOOKUP(P507,tbL!$M$37:$Q$43,IF(L508=TRUE,2,4))),P507,IF($P507+1&gt;$C$12,$C$12,$P507+1))),0)</f>
        <v>1</v>
      </c>
      <c r="Q508" s="159">
        <f t="shared" ca="1" si="215"/>
        <v>1</v>
      </c>
      <c r="R508" s="207">
        <f ca="1">IF(L508=TRUE,IF(OR(K507=0,R507=1),1,0),0)</f>
        <v>0</v>
      </c>
      <c r="S508" s="208"/>
      <c r="T508" s="159">
        <f t="shared" si="233"/>
        <v>0</v>
      </c>
      <c r="U508" s="209" t="str">
        <f ca="1">IF(AND(T508=-1,N508=TRUE),"*",IF(AND(U507="*",N508=TRUE),"*",IF(AND(AND(L508=TRUE,U507="*"),J508&lt;VLOOKUP(V507+1,tbL!$M$38:$O$43,3)),"*","")))</f>
        <v>*</v>
      </c>
      <c r="V508" s="204">
        <f t="shared" ca="1" si="216"/>
        <v>1</v>
      </c>
      <c r="Y508" s="159" t="str">
        <f t="shared" ca="1" si="217"/>
        <v/>
      </c>
      <c r="Z508" s="159" t="str">
        <f t="shared" si="218"/>
        <v/>
      </c>
      <c r="AA508" s="159">
        <f t="shared" ca="1" si="238"/>
        <v>1</v>
      </c>
      <c r="AC508" s="161" t="str">
        <f t="shared" ca="1" si="219"/>
        <v/>
      </c>
      <c r="AD508" s="161">
        <f t="shared" ca="1" si="220"/>
        <v>1</v>
      </c>
      <c r="AE508" s="161" t="str">
        <f t="shared" ca="1" si="240"/>
        <v/>
      </c>
      <c r="AF508" s="161">
        <f t="shared" ca="1" si="221"/>
        <v>1</v>
      </c>
      <c r="AG508" s="161" t="str">
        <f t="shared" ca="1" si="222"/>
        <v/>
      </c>
      <c r="AH508" s="161">
        <f t="shared" ca="1" si="223"/>
        <v>1</v>
      </c>
      <c r="AI508" s="161" t="str">
        <f t="shared" ca="1" si="224"/>
        <v/>
      </c>
      <c r="AJ508" s="161">
        <f t="shared" ca="1" si="225"/>
        <v>1</v>
      </c>
      <c r="AL508" s="161" t="str">
        <f t="shared" ca="1" si="226"/>
        <v/>
      </c>
      <c r="AM508" s="161">
        <f t="shared" ca="1" si="237"/>
        <v>1</v>
      </c>
      <c r="AN508" s="161" t="str">
        <f t="shared" ca="1" si="227"/>
        <v/>
      </c>
      <c r="AO508" s="161">
        <f t="shared" ca="1" si="236"/>
        <v>1</v>
      </c>
      <c r="AP508" s="161" t="str">
        <f t="shared" ca="1" si="228"/>
        <v/>
      </c>
      <c r="AQ508" s="161">
        <f t="shared" ca="1" si="234"/>
        <v>1</v>
      </c>
      <c r="AR508" s="161" t="str">
        <f t="shared" ca="1" si="229"/>
        <v/>
      </c>
      <c r="AS508" s="161">
        <f t="shared" ca="1" si="230"/>
        <v>1</v>
      </c>
      <c r="AT508" s="159" t="str">
        <f t="shared" ca="1" si="239"/>
        <v/>
      </c>
      <c r="AU508" s="210">
        <f t="shared" ca="1" si="214"/>
        <v>14</v>
      </c>
      <c r="AV508" s="209"/>
      <c r="AW508" s="204">
        <f t="shared" si="231"/>
        <v>3385.2777777777774</v>
      </c>
      <c r="AX508" s="159"/>
      <c r="AZ508" s="159"/>
      <c r="BM508" s="207"/>
      <c r="BN508" s="212"/>
      <c r="BP508" s="209"/>
      <c r="BQ508" s="211"/>
      <c r="BR508" s="211"/>
      <c r="BS508" s="211"/>
      <c r="BT508" s="211"/>
      <c r="BU508" s="211"/>
      <c r="BV508" s="211"/>
      <c r="BW508" s="211"/>
      <c r="BX508" s="211"/>
      <c r="BY508" s="211"/>
      <c r="BZ508" s="211"/>
      <c r="CA508" s="209"/>
      <c r="CB508" s="224"/>
      <c r="CC508" s="204"/>
      <c r="CD508" s="204"/>
      <c r="CE508" s="204"/>
      <c r="CF508" s="211"/>
      <c r="CG508" s="211"/>
      <c r="CI508" s="209"/>
      <c r="CJ508" s="209"/>
      <c r="EH508" s="165"/>
      <c r="EI508" s="165"/>
      <c r="EJ508" s="166"/>
      <c r="EK508" s="209"/>
      <c r="EL508" s="211"/>
      <c r="EM508" s="211"/>
      <c r="EN508" s="211"/>
      <c r="EO508" s="211"/>
      <c r="EP508" s="211"/>
      <c r="ES508" s="165"/>
      <c r="ET508" s="165"/>
      <c r="EU508" s="166"/>
      <c r="EV508" s="209"/>
      <c r="EW508" s="211"/>
      <c r="EX508" s="211"/>
      <c r="EY508" s="211"/>
      <c r="EZ508" s="211"/>
      <c r="FA508" s="211"/>
      <c r="FD508" s="165"/>
      <c r="FE508" s="165"/>
      <c r="FF508" s="166"/>
      <c r="FG508" s="209"/>
      <c r="FH508" s="211"/>
      <c r="FI508" s="211"/>
      <c r="FJ508" s="211"/>
      <c r="FK508" s="211"/>
      <c r="FL508" s="211"/>
    </row>
    <row r="509" spans="9:168">
      <c r="I509" s="221">
        <f t="shared" si="235"/>
        <v>505</v>
      </c>
      <c r="J509" s="159">
        <f>'v-t_chart'!C506</f>
        <v>34</v>
      </c>
      <c r="K509" s="204">
        <f t="shared" ca="1" si="242"/>
        <v>99.585999999999999</v>
      </c>
      <c r="L509" s="205" t="b">
        <f>IF('Input&amp;Output'!$C$3=10,phase_chart!C506,IF('Input&amp;Output'!$C$3=21,phase_chart!G506,IF('Input&amp;Output'!$C$3=22,phase_chart!K506,IF('Input&amp;Output'!$C$3=31,phase_chart!O506,IF('Input&amp;Output'!$C$3=32,phase_chart!S506,"")))))</f>
        <v>1</v>
      </c>
      <c r="M509" s="206" t="b">
        <f>IF('Input&amp;Output'!$C$3=10,phase_chart!D506,IF('Input&amp;Output'!$C$3=21,phase_chart!H506,IF('Input&amp;Output'!$C$3=22,phase_chart!L506,IF('Input&amp;Output'!$C$3=31,phase_chart!P506,IF('Input&amp;Output'!$C$3=32,phase_chart!T506,"")))))</f>
        <v>0</v>
      </c>
      <c r="N509" s="205" t="b">
        <f>IF('Input&amp;Output'!$C$3=10,phase_chart!E506,IF('Input&amp;Output'!$C$3=21,phase_chart!I506,IF('Input&amp;Output'!$C$3=22,phase_chart!M506,IF('Input&amp;Output'!$C$3=31,phase_chart!Q506,IF('Input&amp;Output'!$C$3=32,phase_chart!U506,"")))))</f>
        <v>0</v>
      </c>
      <c r="P509" s="159">
        <f ca="1">IF(NOT($J509=0),IF($J509&lt;IF($P508=0,0,VLOOKUP(P508,tbL!$M$37:$Q$43,IF(L509=TRUE,2,4))),IF($J509&gt;=VLOOKUP(P508,tbL!$M$37:$Q$43,IF(L509=TRUE,3,5)),$P508,IF(AND(L508=TRUE,L509=TRUE),$P508,$P508-1)),IF(AND(L509=TRUE,J509=VLOOKUP(P508,tbL!$M$37:$Q$43,IF(L509=TRUE,2,4))),P508,IF($P508+1&gt;$C$12,$C$12,$P508+1))),0)</f>
        <v>1</v>
      </c>
      <c r="Q509" s="159">
        <f t="shared" ca="1" si="215"/>
        <v>1</v>
      </c>
      <c r="R509" s="207">
        <f ca="1">IF(L509=TRUE,IF(OR(K508=0,R508=1),1,0),0)</f>
        <v>0</v>
      </c>
      <c r="S509" s="208"/>
      <c r="T509" s="159">
        <f t="shared" si="233"/>
        <v>0</v>
      </c>
      <c r="U509" s="209" t="str">
        <f ca="1">IF(AND(T509=-1,N509=TRUE),"*",IF(AND(U508="*",N509=TRUE),"*",IF(AND(AND(L509=TRUE,U508="*"),J509&lt;VLOOKUP(V508+1,tbL!$M$38:$O$43,3)),"*","")))</f>
        <v>*</v>
      </c>
      <c r="V509" s="204">
        <f t="shared" ca="1" si="216"/>
        <v>1</v>
      </c>
      <c r="Y509" s="159" t="str">
        <f t="shared" ca="1" si="217"/>
        <v/>
      </c>
      <c r="Z509" s="159" t="str">
        <f t="shared" si="218"/>
        <v/>
      </c>
      <c r="AA509" s="159">
        <f t="shared" ca="1" si="238"/>
        <v>1</v>
      </c>
      <c r="AC509" s="161" t="str">
        <f t="shared" ca="1" si="219"/>
        <v/>
      </c>
      <c r="AD509" s="161">
        <f t="shared" ca="1" si="220"/>
        <v>1</v>
      </c>
      <c r="AE509" s="161" t="str">
        <f t="shared" ca="1" si="240"/>
        <v/>
      </c>
      <c r="AF509" s="161">
        <f t="shared" ca="1" si="221"/>
        <v>1</v>
      </c>
      <c r="AG509" s="161" t="str">
        <f t="shared" ca="1" si="222"/>
        <v/>
      </c>
      <c r="AH509" s="161">
        <f t="shared" ca="1" si="223"/>
        <v>1</v>
      </c>
      <c r="AI509" s="161" t="str">
        <f t="shared" ca="1" si="224"/>
        <v/>
      </c>
      <c r="AJ509" s="161">
        <f t="shared" ca="1" si="225"/>
        <v>1</v>
      </c>
      <c r="AL509" s="161" t="str">
        <f t="shared" ca="1" si="226"/>
        <v/>
      </c>
      <c r="AM509" s="161">
        <f t="shared" ca="1" si="237"/>
        <v>1</v>
      </c>
      <c r="AN509" s="161" t="str">
        <f t="shared" ca="1" si="227"/>
        <v/>
      </c>
      <c r="AO509" s="161">
        <f t="shared" ca="1" si="236"/>
        <v>1</v>
      </c>
      <c r="AP509" s="161" t="str">
        <f t="shared" ca="1" si="228"/>
        <v/>
      </c>
      <c r="AQ509" s="161">
        <f t="shared" ca="1" si="234"/>
        <v>1</v>
      </c>
      <c r="AR509" s="161" t="str">
        <f t="shared" ca="1" si="229"/>
        <v/>
      </c>
      <c r="AS509" s="161">
        <f t="shared" ca="1" si="230"/>
        <v>1</v>
      </c>
      <c r="AT509" s="159" t="str">
        <f t="shared" ca="1" si="239"/>
        <v/>
      </c>
      <c r="AU509" s="210">
        <f t="shared" ca="1" si="214"/>
        <v>14</v>
      </c>
      <c r="AV509" s="209"/>
      <c r="AW509" s="204">
        <f t="shared" si="231"/>
        <v>3394.7222222222217</v>
      </c>
      <c r="AX509" s="159"/>
      <c r="AZ509" s="159"/>
      <c r="BM509" s="207"/>
      <c r="BN509" s="212"/>
      <c r="BP509" s="209"/>
      <c r="BQ509" s="211"/>
      <c r="BR509" s="211"/>
      <c r="BS509" s="211"/>
      <c r="BT509" s="211"/>
      <c r="BU509" s="211"/>
      <c r="BV509" s="211"/>
      <c r="BW509" s="211"/>
      <c r="BX509" s="211"/>
      <c r="BY509" s="211"/>
      <c r="BZ509" s="211"/>
      <c r="CA509" s="209"/>
      <c r="CB509" s="224"/>
      <c r="CC509" s="204"/>
      <c r="CD509" s="204"/>
      <c r="CE509" s="204"/>
      <c r="CF509" s="211"/>
      <c r="CG509" s="211"/>
      <c r="CI509" s="209"/>
      <c r="CJ509" s="209"/>
      <c r="EH509" s="165"/>
      <c r="EI509" s="165"/>
      <c r="EJ509" s="166"/>
      <c r="EK509" s="209"/>
      <c r="EL509" s="211"/>
      <c r="EM509" s="211"/>
      <c r="EN509" s="211"/>
      <c r="EO509" s="211"/>
      <c r="EP509" s="211"/>
      <c r="ES509" s="165"/>
      <c r="ET509" s="165"/>
      <c r="EU509" s="166"/>
      <c r="EV509" s="209"/>
      <c r="EW509" s="211"/>
      <c r="EX509" s="211"/>
      <c r="EY509" s="211"/>
      <c r="EZ509" s="211"/>
      <c r="FA509" s="211"/>
      <c r="FD509" s="165"/>
      <c r="FE509" s="165"/>
      <c r="FF509" s="166"/>
      <c r="FG509" s="209"/>
      <c r="FH509" s="211"/>
      <c r="FI509" s="211"/>
      <c r="FJ509" s="211"/>
      <c r="FK509" s="211"/>
      <c r="FL509" s="211"/>
    </row>
    <row r="510" spans="9:168">
      <c r="I510" s="221">
        <f t="shared" si="235"/>
        <v>506</v>
      </c>
      <c r="J510" s="159">
        <f>'v-t_chart'!C507</f>
        <v>37</v>
      </c>
      <c r="K510" s="204">
        <f t="shared" ca="1" si="242"/>
        <v>108.37299999999999</v>
      </c>
      <c r="L510" s="205" t="b">
        <f>IF('Input&amp;Output'!$C$3=10,phase_chart!C507,IF('Input&amp;Output'!$C$3=21,phase_chart!G507,IF('Input&amp;Output'!$C$3=22,phase_chart!K507,IF('Input&amp;Output'!$C$3=31,phase_chart!O507,IF('Input&amp;Output'!$C$3=32,phase_chart!S507,"")))))</f>
        <v>1</v>
      </c>
      <c r="M510" s="206" t="b">
        <f>IF('Input&amp;Output'!$C$3=10,phase_chart!D507,IF('Input&amp;Output'!$C$3=21,phase_chart!H507,IF('Input&amp;Output'!$C$3=22,phase_chart!L507,IF('Input&amp;Output'!$C$3=31,phase_chart!P507,IF('Input&amp;Output'!$C$3=32,phase_chart!T507,"")))))</f>
        <v>0</v>
      </c>
      <c r="N510" s="205" t="b">
        <f>IF('Input&amp;Output'!$C$3=10,phase_chart!E507,IF('Input&amp;Output'!$C$3=21,phase_chart!I507,IF('Input&amp;Output'!$C$3=22,phase_chart!M507,IF('Input&amp;Output'!$C$3=31,phase_chart!Q507,IF('Input&amp;Output'!$C$3=32,phase_chart!U507,"")))))</f>
        <v>0</v>
      </c>
      <c r="P510" s="159">
        <f ca="1">IF(NOT($J510=0),IF($J510&lt;IF($P509=0,0,VLOOKUP(P509,tbL!$M$37:$Q$43,IF(L510=TRUE,2,4))),IF($J510&gt;=VLOOKUP(P509,tbL!$M$37:$Q$43,IF(L510=TRUE,3,5)),$P509,IF(AND(L509=TRUE,L510=TRUE),$P509,$P509-1)),IF(AND(L510=TRUE,J510=VLOOKUP(P509,tbL!$M$37:$Q$43,IF(L510=TRUE,2,4))),P509,IF($P509+1&gt;$C$12,$C$12,$P509+1))),0)</f>
        <v>1</v>
      </c>
      <c r="Q510" s="159">
        <f t="shared" ca="1" si="215"/>
        <v>1</v>
      </c>
      <c r="R510" s="207">
        <f ca="1">IF(L510=TRUE,IF(OR(K509=0,R509=1),1,0),0)</f>
        <v>0</v>
      </c>
      <c r="S510" s="208"/>
      <c r="T510" s="159">
        <f t="shared" si="233"/>
        <v>0</v>
      </c>
      <c r="U510" s="209" t="str">
        <f ca="1">IF(AND(T510=-1,N510=TRUE),"*",IF(AND(U509="*",N510=TRUE),"*",IF(AND(AND(L510=TRUE,U509="*"),J510&lt;VLOOKUP(V509+1,tbL!$M$38:$O$43,3)),"*","")))</f>
        <v>*</v>
      </c>
      <c r="V510" s="204">
        <f t="shared" ca="1" si="216"/>
        <v>1</v>
      </c>
      <c r="Y510" s="159">
        <f t="shared" ca="1" si="217"/>
        <v>0</v>
      </c>
      <c r="Z510" s="159" t="str">
        <f t="shared" si="218"/>
        <v/>
      </c>
      <c r="AA510" s="159">
        <f t="shared" ca="1" si="238"/>
        <v>1</v>
      </c>
      <c r="AC510" s="161" t="str">
        <f t="shared" ca="1" si="219"/>
        <v/>
      </c>
      <c r="AD510" s="161">
        <f t="shared" ca="1" si="220"/>
        <v>1</v>
      </c>
      <c r="AE510" s="161" t="str">
        <f t="shared" ca="1" si="240"/>
        <v/>
      </c>
      <c r="AF510" s="161">
        <f t="shared" ca="1" si="221"/>
        <v>1</v>
      </c>
      <c r="AG510" s="161" t="str">
        <f t="shared" ca="1" si="222"/>
        <v/>
      </c>
      <c r="AH510" s="161">
        <f t="shared" ca="1" si="223"/>
        <v>1</v>
      </c>
      <c r="AI510" s="161" t="str">
        <f t="shared" ca="1" si="224"/>
        <v/>
      </c>
      <c r="AJ510" s="161">
        <f t="shared" ca="1" si="225"/>
        <v>1</v>
      </c>
      <c r="AL510" s="161" t="str">
        <f t="shared" ca="1" si="226"/>
        <v/>
      </c>
      <c r="AM510" s="161">
        <f t="shared" ca="1" si="237"/>
        <v>1</v>
      </c>
      <c r="AN510" s="161" t="str">
        <f t="shared" ca="1" si="227"/>
        <v/>
      </c>
      <c r="AO510" s="161">
        <f t="shared" ca="1" si="236"/>
        <v>1</v>
      </c>
      <c r="AP510" s="161" t="str">
        <f t="shared" ca="1" si="228"/>
        <v/>
      </c>
      <c r="AQ510" s="161">
        <f t="shared" ca="1" si="234"/>
        <v>1</v>
      </c>
      <c r="AR510" s="161" t="str">
        <f t="shared" ca="1" si="229"/>
        <v/>
      </c>
      <c r="AS510" s="161">
        <f t="shared" ca="1" si="230"/>
        <v>1</v>
      </c>
      <c r="AT510" s="159">
        <f t="shared" ca="1" si="239"/>
        <v>-1</v>
      </c>
      <c r="AU510" s="210">
        <f t="shared" ca="1" si="214"/>
        <v>14</v>
      </c>
      <c r="AV510" s="209"/>
      <c r="AW510" s="204">
        <f t="shared" si="231"/>
        <v>3404.9999999999995</v>
      </c>
      <c r="AX510" s="159"/>
      <c r="AZ510" s="159"/>
      <c r="BM510" s="207"/>
      <c r="BN510" s="212"/>
      <c r="BP510" s="209"/>
      <c r="BQ510" s="211"/>
      <c r="BR510" s="211"/>
      <c r="BS510" s="211"/>
      <c r="BT510" s="211"/>
      <c r="BU510" s="211"/>
      <c r="BV510" s="211"/>
      <c r="BW510" s="211"/>
      <c r="BX510" s="211"/>
      <c r="BY510" s="211"/>
      <c r="BZ510" s="211"/>
      <c r="CA510" s="209"/>
      <c r="CB510" s="224"/>
      <c r="CC510" s="204"/>
      <c r="CD510" s="204"/>
      <c r="CE510" s="204"/>
      <c r="CF510" s="211"/>
      <c r="CG510" s="211"/>
      <c r="CI510" s="209"/>
      <c r="CJ510" s="209"/>
      <c r="EH510" s="165"/>
      <c r="EI510" s="165"/>
      <c r="EJ510" s="166"/>
      <c r="EK510" s="209"/>
      <c r="EL510" s="211"/>
      <c r="EM510" s="211"/>
      <c r="EN510" s="211"/>
      <c r="EO510" s="211"/>
      <c r="EP510" s="211"/>
      <c r="ES510" s="165"/>
      <c r="ET510" s="165"/>
      <c r="EU510" s="166"/>
      <c r="EV510" s="209"/>
      <c r="EW510" s="211"/>
      <c r="EX510" s="211"/>
      <c r="EY510" s="211"/>
      <c r="EZ510" s="211"/>
      <c r="FA510" s="211"/>
      <c r="FD510" s="165"/>
      <c r="FE510" s="165"/>
      <c r="FF510" s="166"/>
      <c r="FG510" s="209"/>
      <c r="FH510" s="211"/>
      <c r="FI510" s="211"/>
      <c r="FJ510" s="211"/>
      <c r="FK510" s="211"/>
      <c r="FL510" s="211"/>
    </row>
    <row r="511" spans="9:168">
      <c r="I511" s="221">
        <f t="shared" si="235"/>
        <v>507</v>
      </c>
      <c r="J511" s="159">
        <f>'v-t_chart'!C508</f>
        <v>38</v>
      </c>
      <c r="K511" s="204">
        <f t="shared" ca="1" si="242"/>
        <v>111.30199999999999</v>
      </c>
      <c r="L511" s="205" t="b">
        <f>IF('Input&amp;Output'!$C$3=10,phase_chart!C508,IF('Input&amp;Output'!$C$3=21,phase_chart!G508,IF('Input&amp;Output'!$C$3=22,phase_chart!K508,IF('Input&amp;Output'!$C$3=31,phase_chart!O508,IF('Input&amp;Output'!$C$3=32,phase_chart!S508,"")))))</f>
        <v>0</v>
      </c>
      <c r="M511" s="206" t="b">
        <f>IF('Input&amp;Output'!$C$3=10,phase_chart!D508,IF('Input&amp;Output'!$C$3=21,phase_chart!H508,IF('Input&amp;Output'!$C$3=22,phase_chart!L508,IF('Input&amp;Output'!$C$3=31,phase_chart!P508,IF('Input&amp;Output'!$C$3=32,phase_chart!T508,"")))))</f>
        <v>0</v>
      </c>
      <c r="N511" s="205" t="b">
        <f>IF('Input&amp;Output'!$C$3=10,phase_chart!E508,IF('Input&amp;Output'!$C$3=21,phase_chart!I508,IF('Input&amp;Output'!$C$3=22,phase_chart!M508,IF('Input&amp;Output'!$C$3=31,phase_chart!Q508,IF('Input&amp;Output'!$C$3=32,phase_chart!U508,"")))))</f>
        <v>1</v>
      </c>
      <c r="P511" s="159">
        <f ca="1">IF(NOT($J511=0),IF($J511&lt;IF($P510=0,0,VLOOKUP(P510,tbL!$M$37:$Q$43,IF(L511=TRUE,2,4))),IF($J511&gt;=VLOOKUP(P510,tbL!$M$37:$Q$43,IF(L511=TRUE,3,5)),$P510,IF(AND(L510=TRUE,L511=TRUE),$P510,$P510-1)),IF(AND(L511=TRUE,J511=VLOOKUP(P510,tbL!$M$37:$Q$43,IF(L511=TRUE,2,4))),P510,IF($P510+1&gt;$C$12,$C$12,$P510+1))),0)</f>
        <v>1</v>
      </c>
      <c r="Q511" s="159">
        <f t="shared" ca="1" si="215"/>
        <v>1</v>
      </c>
      <c r="R511" s="207">
        <f t="shared" si="232"/>
        <v>0</v>
      </c>
      <c r="S511" s="208"/>
      <c r="T511" s="159">
        <f t="shared" si="233"/>
        <v>-1</v>
      </c>
      <c r="U511" s="209" t="str">
        <f>IF(AND(T511=-1,N511=TRUE),"*",IF(AND(U510="*",N511=TRUE),"*",IF(AND(AND(L511=TRUE,U510="*"),J511&lt;VLOOKUP(V510+1,tbL!$M$38:$O$43,3)),"*","")))</f>
        <v>*</v>
      </c>
      <c r="V511" s="204">
        <f t="shared" ca="1" si="216"/>
        <v>1</v>
      </c>
      <c r="Y511" s="159">
        <f t="shared" ca="1" si="217"/>
        <v>0</v>
      </c>
      <c r="Z511" s="159" t="str">
        <f t="shared" si="218"/>
        <v/>
      </c>
      <c r="AA511" s="159">
        <f t="shared" ca="1" si="238"/>
        <v>1</v>
      </c>
      <c r="AC511" s="161" t="str">
        <f t="shared" ca="1" si="219"/>
        <v/>
      </c>
      <c r="AD511" s="161">
        <f t="shared" ca="1" si="220"/>
        <v>1</v>
      </c>
      <c r="AE511" s="161" t="str">
        <f t="shared" ca="1" si="240"/>
        <v/>
      </c>
      <c r="AF511" s="161">
        <f t="shared" ca="1" si="221"/>
        <v>1</v>
      </c>
      <c r="AG511" s="161" t="str">
        <f t="shared" ca="1" si="222"/>
        <v/>
      </c>
      <c r="AH511" s="161">
        <f t="shared" ca="1" si="223"/>
        <v>1</v>
      </c>
      <c r="AI511" s="161" t="str">
        <f t="shared" ca="1" si="224"/>
        <v/>
      </c>
      <c r="AJ511" s="161">
        <f t="shared" ca="1" si="225"/>
        <v>1</v>
      </c>
      <c r="AL511" s="161" t="str">
        <f t="shared" ca="1" si="226"/>
        <v/>
      </c>
      <c r="AM511" s="161">
        <f t="shared" ca="1" si="237"/>
        <v>1</v>
      </c>
      <c r="AN511" s="161" t="str">
        <f t="shared" ca="1" si="227"/>
        <v/>
      </c>
      <c r="AO511" s="161">
        <f t="shared" ca="1" si="236"/>
        <v>1</v>
      </c>
      <c r="AP511" s="161" t="str">
        <f t="shared" ca="1" si="228"/>
        <v/>
      </c>
      <c r="AQ511" s="161">
        <f t="shared" ca="1" si="234"/>
        <v>1</v>
      </c>
      <c r="AR511" s="161" t="str">
        <f t="shared" ca="1" si="229"/>
        <v/>
      </c>
      <c r="AS511" s="161">
        <f t="shared" ca="1" si="230"/>
        <v>1</v>
      </c>
      <c r="AT511" s="159">
        <f t="shared" ca="1" si="239"/>
        <v>-1</v>
      </c>
      <c r="AU511" s="210">
        <f t="shared" ca="1" si="214"/>
        <v>14</v>
      </c>
      <c r="AV511" s="209"/>
      <c r="AW511" s="204">
        <f t="shared" si="231"/>
        <v>3415.5555555555552</v>
      </c>
      <c r="AX511" s="159"/>
      <c r="AZ511" s="159"/>
      <c r="BM511" s="207"/>
      <c r="BN511" s="212"/>
      <c r="BP511" s="209"/>
      <c r="BQ511" s="211"/>
      <c r="BR511" s="211"/>
      <c r="BS511" s="211"/>
      <c r="BT511" s="211"/>
      <c r="BU511" s="211"/>
      <c r="BV511" s="211"/>
      <c r="BW511" s="211"/>
      <c r="BX511" s="211"/>
      <c r="BY511" s="211"/>
      <c r="BZ511" s="211"/>
      <c r="CA511" s="209"/>
      <c r="CB511" s="224"/>
      <c r="CC511" s="204"/>
      <c r="CD511" s="204"/>
      <c r="CE511" s="204"/>
      <c r="CF511" s="211"/>
      <c r="CG511" s="211"/>
      <c r="CI511" s="209"/>
      <c r="CJ511" s="209"/>
      <c r="EH511" s="165"/>
      <c r="EI511" s="165"/>
      <c r="EJ511" s="166"/>
      <c r="EK511" s="209"/>
      <c r="EL511" s="211"/>
      <c r="EM511" s="211"/>
      <c r="EN511" s="211"/>
      <c r="EO511" s="211"/>
      <c r="EP511" s="211"/>
      <c r="ES511" s="165"/>
      <c r="ET511" s="165"/>
      <c r="EU511" s="166"/>
      <c r="EV511" s="209"/>
      <c r="EW511" s="211"/>
      <c r="EX511" s="211"/>
      <c r="EY511" s="211"/>
      <c r="EZ511" s="211"/>
      <c r="FA511" s="211"/>
      <c r="FD511" s="165"/>
      <c r="FE511" s="165"/>
      <c r="FF511" s="166"/>
      <c r="FG511" s="209"/>
      <c r="FH511" s="211"/>
      <c r="FI511" s="211"/>
      <c r="FJ511" s="211"/>
      <c r="FK511" s="211"/>
      <c r="FL511" s="211"/>
    </row>
    <row r="512" spans="9:168">
      <c r="I512" s="221">
        <f t="shared" si="235"/>
        <v>508</v>
      </c>
      <c r="J512" s="159">
        <f>'v-t_chart'!C509</f>
        <v>36.1</v>
      </c>
      <c r="K512" s="204">
        <f t="shared" ca="1" si="242"/>
        <v>105.73689999999999</v>
      </c>
      <c r="L512" s="205" t="b">
        <f>IF('Input&amp;Output'!$C$3=10,phase_chart!C509,IF('Input&amp;Output'!$C$3=21,phase_chart!G509,IF('Input&amp;Output'!$C$3=22,phase_chart!K509,IF('Input&amp;Output'!$C$3=31,phase_chart!O509,IF('Input&amp;Output'!$C$3=32,phase_chart!S509,"")))))</f>
        <v>0</v>
      </c>
      <c r="M512" s="206" t="b">
        <f>IF('Input&amp;Output'!$C$3=10,phase_chart!D509,IF('Input&amp;Output'!$C$3=21,phase_chart!H509,IF('Input&amp;Output'!$C$3=22,phase_chart!L509,IF('Input&amp;Output'!$C$3=31,phase_chart!P509,IF('Input&amp;Output'!$C$3=32,phase_chart!T509,"")))))</f>
        <v>0</v>
      </c>
      <c r="N512" s="205" t="b">
        <f>IF('Input&amp;Output'!$C$3=10,phase_chart!E509,IF('Input&amp;Output'!$C$3=21,phase_chart!I509,IF('Input&amp;Output'!$C$3=22,phase_chart!M509,IF('Input&amp;Output'!$C$3=31,phase_chart!Q509,IF('Input&amp;Output'!$C$3=32,phase_chart!U509,"")))))</f>
        <v>1</v>
      </c>
      <c r="P512" s="159">
        <f ca="1">IF(NOT($J512=0),IF($J512&lt;IF($P511=0,0,VLOOKUP(P511,tbL!$M$37:$Q$43,IF(L512=TRUE,2,4))),IF($J512&gt;=VLOOKUP(P511,tbL!$M$37:$Q$43,IF(L512=TRUE,3,5)),$P511,IF(AND(L511=TRUE,L512=TRUE),$P511,$P511-1)),IF(AND(L512=TRUE,J512=VLOOKUP(P511,tbL!$M$37:$Q$43,IF(L512=TRUE,2,4))),P511,IF($P511+1&gt;$C$12,$C$12,$P511+1))),0)</f>
        <v>1</v>
      </c>
      <c r="Q512" s="159">
        <f t="shared" ca="1" si="215"/>
        <v>1</v>
      </c>
      <c r="R512" s="207">
        <f t="shared" si="232"/>
        <v>0</v>
      </c>
      <c r="S512" s="208"/>
      <c r="T512" s="159">
        <f t="shared" si="233"/>
        <v>0</v>
      </c>
      <c r="U512" s="209" t="str">
        <f>IF(AND(T512=-1,N512=TRUE),"*",IF(AND(U511="*",N512=TRUE),"*",IF(AND(AND(L512=TRUE,U511="*"),J512&lt;VLOOKUP(V511+1,tbL!$M$38:$O$43,3)),"*","")))</f>
        <v>*</v>
      </c>
      <c r="V512" s="204">
        <f t="shared" ca="1" si="216"/>
        <v>1</v>
      </c>
      <c r="Y512" s="159">
        <f t="shared" ca="1" si="217"/>
        <v>0</v>
      </c>
      <c r="Z512" s="159" t="str">
        <f t="shared" si="218"/>
        <v/>
      </c>
      <c r="AA512" s="159">
        <f t="shared" ca="1" si="238"/>
        <v>1</v>
      </c>
      <c r="AC512" s="161" t="str">
        <f t="shared" ca="1" si="219"/>
        <v/>
      </c>
      <c r="AD512" s="161">
        <f t="shared" ca="1" si="220"/>
        <v>1</v>
      </c>
      <c r="AE512" s="161" t="str">
        <f t="shared" ca="1" si="240"/>
        <v/>
      </c>
      <c r="AF512" s="161">
        <f t="shared" ca="1" si="221"/>
        <v>1</v>
      </c>
      <c r="AG512" s="161" t="str">
        <f t="shared" ca="1" si="222"/>
        <v/>
      </c>
      <c r="AH512" s="161">
        <f t="shared" ca="1" si="223"/>
        <v>1</v>
      </c>
      <c r="AI512" s="161" t="str">
        <f t="shared" ca="1" si="224"/>
        <v/>
      </c>
      <c r="AJ512" s="161">
        <f t="shared" ca="1" si="225"/>
        <v>1</v>
      </c>
      <c r="AL512" s="161" t="str">
        <f t="shared" ca="1" si="226"/>
        <v/>
      </c>
      <c r="AM512" s="161">
        <f t="shared" ca="1" si="237"/>
        <v>1</v>
      </c>
      <c r="AN512" s="161" t="str">
        <f t="shared" ca="1" si="227"/>
        <v/>
      </c>
      <c r="AO512" s="161">
        <f t="shared" ca="1" si="236"/>
        <v>1</v>
      </c>
      <c r="AP512" s="161" t="str">
        <f t="shared" ca="1" si="228"/>
        <v/>
      </c>
      <c r="AQ512" s="161">
        <f t="shared" ca="1" si="234"/>
        <v>1</v>
      </c>
      <c r="AR512" s="161" t="str">
        <f t="shared" ca="1" si="229"/>
        <v/>
      </c>
      <c r="AS512" s="161">
        <f t="shared" ca="1" si="230"/>
        <v>1</v>
      </c>
      <c r="AT512" s="159">
        <f t="shared" ca="1" si="239"/>
        <v>-1</v>
      </c>
      <c r="AU512" s="210">
        <f t="shared" ca="1" si="214"/>
        <v>14</v>
      </c>
      <c r="AV512" s="209"/>
      <c r="AW512" s="204">
        <f t="shared" si="231"/>
        <v>3425.583333333333</v>
      </c>
      <c r="AX512" s="159"/>
      <c r="AZ512" s="159"/>
      <c r="BM512" s="207"/>
      <c r="BN512" s="212"/>
      <c r="BP512" s="209"/>
      <c r="BQ512" s="211"/>
      <c r="BR512" s="211"/>
      <c r="BS512" s="211"/>
      <c r="BT512" s="211"/>
      <c r="BU512" s="211"/>
      <c r="BV512" s="211"/>
      <c r="BW512" s="211"/>
      <c r="BX512" s="211"/>
      <c r="BY512" s="211"/>
      <c r="BZ512" s="211"/>
      <c r="CA512" s="209"/>
      <c r="CB512" s="224"/>
      <c r="CC512" s="204"/>
      <c r="CD512" s="204"/>
      <c r="CE512" s="204"/>
      <c r="CF512" s="211"/>
      <c r="CG512" s="211"/>
      <c r="CI512" s="209"/>
      <c r="CJ512" s="209"/>
      <c r="EH512" s="165"/>
      <c r="EI512" s="165"/>
      <c r="EJ512" s="166"/>
      <c r="EK512" s="209"/>
      <c r="EL512" s="211"/>
      <c r="EM512" s="211"/>
      <c r="EN512" s="211"/>
      <c r="EO512" s="211"/>
      <c r="EP512" s="211"/>
      <c r="ES512" s="165"/>
      <c r="ET512" s="165"/>
      <c r="EU512" s="166"/>
      <c r="EV512" s="209"/>
      <c r="EW512" s="211"/>
      <c r="EX512" s="211"/>
      <c r="EY512" s="211"/>
      <c r="EZ512" s="211"/>
      <c r="FA512" s="211"/>
      <c r="FD512" s="165"/>
      <c r="FE512" s="165"/>
      <c r="FF512" s="166"/>
      <c r="FG512" s="209"/>
      <c r="FH512" s="211"/>
      <c r="FI512" s="211"/>
      <c r="FJ512" s="211"/>
      <c r="FK512" s="211"/>
      <c r="FL512" s="211"/>
    </row>
    <row r="513" spans="9:168">
      <c r="I513" s="221">
        <f t="shared" si="235"/>
        <v>509</v>
      </c>
      <c r="J513" s="159">
        <f>'v-t_chart'!C510</f>
        <v>31.5</v>
      </c>
      <c r="K513" s="204">
        <f t="shared" ca="1" si="242"/>
        <v>92.263499999999993</v>
      </c>
      <c r="L513" s="205" t="b">
        <f>IF('Input&amp;Output'!$C$3=10,phase_chart!C510,IF('Input&amp;Output'!$C$3=21,phase_chart!G510,IF('Input&amp;Output'!$C$3=22,phase_chart!K510,IF('Input&amp;Output'!$C$3=31,phase_chart!O510,IF('Input&amp;Output'!$C$3=32,phase_chart!S510,"")))))</f>
        <v>0</v>
      </c>
      <c r="M513" s="206" t="b">
        <f>IF('Input&amp;Output'!$C$3=10,phase_chart!D510,IF('Input&amp;Output'!$C$3=21,phase_chart!H510,IF('Input&amp;Output'!$C$3=22,phase_chart!L510,IF('Input&amp;Output'!$C$3=31,phase_chart!P510,IF('Input&amp;Output'!$C$3=32,phase_chart!T510,"")))))</f>
        <v>0</v>
      </c>
      <c r="N513" s="205" t="b">
        <f>IF('Input&amp;Output'!$C$3=10,phase_chart!E510,IF('Input&amp;Output'!$C$3=21,phase_chart!I510,IF('Input&amp;Output'!$C$3=22,phase_chart!M510,IF('Input&amp;Output'!$C$3=31,phase_chart!Q510,IF('Input&amp;Output'!$C$3=32,phase_chart!U510,"")))))</f>
        <v>1</v>
      </c>
      <c r="P513" s="159">
        <f ca="1">IF(NOT($J513=0),IF($J513&lt;IF($P512=0,0,VLOOKUP(P512,tbL!$M$37:$Q$43,IF(L513=TRUE,2,4))),IF($J513&gt;=VLOOKUP(P512,tbL!$M$37:$Q$43,IF(L513=TRUE,3,5)),$P512,IF(AND(L512=TRUE,L513=TRUE),$P512,$P512-1)),IF(AND(L513=TRUE,J513=VLOOKUP(P512,tbL!$M$37:$Q$43,IF(L513=TRUE,2,4))),P512,IF($P512+1&gt;$C$12,$C$12,$P512+1))),0)</f>
        <v>1</v>
      </c>
      <c r="Q513" s="159">
        <f t="shared" ca="1" si="215"/>
        <v>1</v>
      </c>
      <c r="R513" s="207">
        <f t="shared" si="232"/>
        <v>0</v>
      </c>
      <c r="S513" s="208"/>
      <c r="T513" s="159">
        <f t="shared" si="233"/>
        <v>0</v>
      </c>
      <c r="U513" s="209" t="str">
        <f>IF(AND(T513=-1,N513=TRUE),"*",IF(AND(U512="*",N513=TRUE),"*",IF(AND(AND(L513=TRUE,U512="*"),J513&lt;VLOOKUP(V512+1,tbL!$M$38:$O$43,3)),"*","")))</f>
        <v>*</v>
      </c>
      <c r="V513" s="204">
        <f t="shared" ca="1" si="216"/>
        <v>1</v>
      </c>
      <c r="Y513" s="159">
        <f t="shared" ca="1" si="217"/>
        <v>0</v>
      </c>
      <c r="Z513" s="159" t="str">
        <f t="shared" si="218"/>
        <v/>
      </c>
      <c r="AA513" s="159">
        <f t="shared" ca="1" si="238"/>
        <v>1</v>
      </c>
      <c r="AC513" s="161" t="str">
        <f t="shared" ca="1" si="219"/>
        <v/>
      </c>
      <c r="AD513" s="161">
        <f t="shared" ca="1" si="220"/>
        <v>1</v>
      </c>
      <c r="AE513" s="161" t="str">
        <f t="shared" ca="1" si="240"/>
        <v/>
      </c>
      <c r="AF513" s="161">
        <f t="shared" ca="1" si="221"/>
        <v>1</v>
      </c>
      <c r="AG513" s="161" t="str">
        <f t="shared" ca="1" si="222"/>
        <v/>
      </c>
      <c r="AH513" s="161">
        <f t="shared" ca="1" si="223"/>
        <v>1</v>
      </c>
      <c r="AI513" s="161" t="str">
        <f t="shared" ca="1" si="224"/>
        <v/>
      </c>
      <c r="AJ513" s="161">
        <f t="shared" ca="1" si="225"/>
        <v>1</v>
      </c>
      <c r="AL513" s="161" t="str">
        <f t="shared" ca="1" si="226"/>
        <v/>
      </c>
      <c r="AM513" s="161">
        <f t="shared" ca="1" si="237"/>
        <v>1</v>
      </c>
      <c r="AN513" s="161" t="str">
        <f t="shared" ca="1" si="227"/>
        <v/>
      </c>
      <c r="AO513" s="161">
        <f t="shared" ca="1" si="236"/>
        <v>1</v>
      </c>
      <c r="AP513" s="161" t="str">
        <f t="shared" ca="1" si="228"/>
        <v/>
      </c>
      <c r="AQ513" s="161">
        <f t="shared" ca="1" si="234"/>
        <v>1</v>
      </c>
      <c r="AR513" s="161" t="str">
        <f t="shared" ca="1" si="229"/>
        <v/>
      </c>
      <c r="AS513" s="161">
        <f t="shared" ca="1" si="230"/>
        <v>1</v>
      </c>
      <c r="AT513" s="159">
        <f t="shared" ca="1" si="239"/>
        <v>-1</v>
      </c>
      <c r="AU513" s="210">
        <f t="shared" ca="1" si="214"/>
        <v>14</v>
      </c>
      <c r="AV513" s="209"/>
      <c r="AW513" s="204">
        <f t="shared" si="231"/>
        <v>3434.333333333333</v>
      </c>
      <c r="AX513" s="159"/>
      <c r="AZ513" s="159"/>
      <c r="BM513" s="207"/>
      <c r="BN513" s="212"/>
      <c r="BP513" s="209"/>
      <c r="BQ513" s="211"/>
      <c r="BR513" s="211"/>
      <c r="BS513" s="211"/>
      <c r="BT513" s="211"/>
      <c r="BU513" s="211"/>
      <c r="BV513" s="211"/>
      <c r="BW513" s="211"/>
      <c r="BX513" s="211"/>
      <c r="BY513" s="211"/>
      <c r="BZ513" s="211"/>
      <c r="CA513" s="209"/>
      <c r="CB513" s="224"/>
      <c r="CC513" s="204"/>
      <c r="CD513" s="204"/>
      <c r="CE513" s="204"/>
      <c r="CF513" s="211"/>
      <c r="CG513" s="211"/>
      <c r="CI513" s="209"/>
      <c r="CJ513" s="209"/>
      <c r="EH513" s="165"/>
      <c r="EI513" s="165"/>
      <c r="EJ513" s="166"/>
      <c r="EK513" s="209"/>
      <c r="EL513" s="211"/>
      <c r="EM513" s="211"/>
      <c r="EN513" s="211"/>
      <c r="EO513" s="211"/>
      <c r="EP513" s="211"/>
      <c r="ES513" s="165"/>
      <c r="ET513" s="165"/>
      <c r="EU513" s="166"/>
      <c r="EV513" s="209"/>
      <c r="EW513" s="211"/>
      <c r="EX513" s="211"/>
      <c r="EY513" s="211"/>
      <c r="EZ513" s="211"/>
      <c r="FA513" s="211"/>
      <c r="FD513" s="165"/>
      <c r="FE513" s="165"/>
      <c r="FF513" s="166"/>
      <c r="FG513" s="209"/>
      <c r="FH513" s="211"/>
      <c r="FI513" s="211"/>
      <c r="FJ513" s="211"/>
      <c r="FK513" s="211"/>
      <c r="FL513" s="211"/>
    </row>
    <row r="514" spans="9:168">
      <c r="I514" s="221">
        <f t="shared" si="235"/>
        <v>510</v>
      </c>
      <c r="J514" s="159">
        <f>'v-t_chart'!C511</f>
        <v>24.5</v>
      </c>
      <c r="K514" s="204">
        <f t="shared" ca="1" si="242"/>
        <v>71.760499999999993</v>
      </c>
      <c r="L514" s="205" t="b">
        <f>IF('Input&amp;Output'!$C$3=10,phase_chart!C511,IF('Input&amp;Output'!$C$3=21,phase_chart!G511,IF('Input&amp;Output'!$C$3=22,phase_chart!K511,IF('Input&amp;Output'!$C$3=31,phase_chart!O511,IF('Input&amp;Output'!$C$3=32,phase_chart!S511,"")))))</f>
        <v>0</v>
      </c>
      <c r="M514" s="206" t="b">
        <f>IF('Input&amp;Output'!$C$3=10,phase_chart!D511,IF('Input&amp;Output'!$C$3=21,phase_chart!H511,IF('Input&amp;Output'!$C$3=22,phase_chart!L511,IF('Input&amp;Output'!$C$3=31,phase_chart!P511,IF('Input&amp;Output'!$C$3=32,phase_chart!T511,"")))))</f>
        <v>0</v>
      </c>
      <c r="N514" s="205" t="b">
        <f>IF('Input&amp;Output'!$C$3=10,phase_chart!E511,IF('Input&amp;Output'!$C$3=21,phase_chart!I511,IF('Input&amp;Output'!$C$3=22,phase_chart!M511,IF('Input&amp;Output'!$C$3=31,phase_chart!Q511,IF('Input&amp;Output'!$C$3=32,phase_chart!U511,"")))))</f>
        <v>1</v>
      </c>
      <c r="P514" s="159">
        <f ca="1">IF(NOT($J514=0),IF($J514&lt;IF($P513=0,0,VLOOKUP(P513,tbL!$M$37:$Q$43,IF(L514=TRUE,2,4))),IF($J514&gt;=VLOOKUP(P513,tbL!$M$37:$Q$43,IF(L514=TRUE,3,5)),$P513,IF(AND(L513=TRUE,L514=TRUE),$P513,$P513-1)),IF(AND(L514=TRUE,J514=VLOOKUP(P513,tbL!$M$37:$Q$43,IF(L514=TRUE,2,4))),P513,IF($P513+1&gt;$C$12,$C$12,$P513+1))),0)</f>
        <v>1</v>
      </c>
      <c r="Q514" s="159">
        <f t="shared" ca="1" si="215"/>
        <v>1</v>
      </c>
      <c r="R514" s="207">
        <f t="shared" si="232"/>
        <v>0</v>
      </c>
      <c r="S514" s="208"/>
      <c r="T514" s="159">
        <f t="shared" si="233"/>
        <v>0</v>
      </c>
      <c r="U514" s="209" t="str">
        <f>IF(AND(T514=-1,N514=TRUE),"*",IF(AND(U513="*",N514=TRUE),"*",IF(AND(AND(L514=TRUE,U513="*"),J514&lt;VLOOKUP(V513+1,tbL!$M$38:$O$43,3)),"*","")))</f>
        <v>*</v>
      </c>
      <c r="V514" s="204">
        <f t="shared" ca="1" si="216"/>
        <v>1</v>
      </c>
      <c r="Y514" s="159">
        <f t="shared" ca="1" si="217"/>
        <v>0</v>
      </c>
      <c r="Z514" s="159" t="str">
        <f t="shared" si="218"/>
        <v/>
      </c>
      <c r="AA514" s="159">
        <f t="shared" ca="1" si="238"/>
        <v>1</v>
      </c>
      <c r="AC514" s="161" t="str">
        <f t="shared" ca="1" si="219"/>
        <v/>
      </c>
      <c r="AD514" s="161">
        <f t="shared" ca="1" si="220"/>
        <v>1</v>
      </c>
      <c r="AE514" s="161" t="str">
        <f t="shared" ca="1" si="240"/>
        <v/>
      </c>
      <c r="AF514" s="161">
        <f t="shared" ca="1" si="221"/>
        <v>1</v>
      </c>
      <c r="AG514" s="161" t="str">
        <f t="shared" ca="1" si="222"/>
        <v/>
      </c>
      <c r="AH514" s="161">
        <f t="shared" ca="1" si="223"/>
        <v>1</v>
      </c>
      <c r="AI514" s="161" t="str">
        <f t="shared" ca="1" si="224"/>
        <v/>
      </c>
      <c r="AJ514" s="161">
        <f t="shared" ca="1" si="225"/>
        <v>1</v>
      </c>
      <c r="AL514" s="161" t="str">
        <f t="shared" ca="1" si="226"/>
        <v/>
      </c>
      <c r="AM514" s="161">
        <f t="shared" ca="1" si="237"/>
        <v>1</v>
      </c>
      <c r="AN514" s="161" t="str">
        <f t="shared" ca="1" si="227"/>
        <v/>
      </c>
      <c r="AO514" s="161">
        <f t="shared" ca="1" si="236"/>
        <v>1</v>
      </c>
      <c r="AP514" s="161" t="str">
        <f t="shared" ca="1" si="228"/>
        <v/>
      </c>
      <c r="AQ514" s="161">
        <f t="shared" ca="1" si="234"/>
        <v>1</v>
      </c>
      <c r="AR514" s="161" t="str">
        <f t="shared" ca="1" si="229"/>
        <v/>
      </c>
      <c r="AS514" s="161">
        <f t="shared" ca="1" si="230"/>
        <v>1</v>
      </c>
      <c r="AT514" s="159">
        <f t="shared" ca="1" si="239"/>
        <v>-1</v>
      </c>
      <c r="AU514" s="210">
        <f t="shared" ca="1" si="214"/>
        <v>14</v>
      </c>
      <c r="AV514" s="209"/>
      <c r="AW514" s="204">
        <f t="shared" si="231"/>
        <v>3441.1388888888887</v>
      </c>
      <c r="AX514" s="159"/>
      <c r="AZ514" s="159"/>
      <c r="BM514" s="207"/>
      <c r="BN514" s="212"/>
      <c r="BP514" s="209"/>
      <c r="BQ514" s="211"/>
      <c r="BR514" s="211"/>
      <c r="BS514" s="211"/>
      <c r="BT514" s="211"/>
      <c r="BU514" s="211"/>
      <c r="BV514" s="211"/>
      <c r="BW514" s="211"/>
      <c r="BX514" s="211"/>
      <c r="BY514" s="211"/>
      <c r="BZ514" s="211"/>
      <c r="CA514" s="209"/>
      <c r="CB514" s="224"/>
      <c r="CC514" s="204"/>
      <c r="CD514" s="204"/>
      <c r="CE514" s="204"/>
      <c r="CF514" s="211"/>
      <c r="CG514" s="211"/>
      <c r="CI514" s="209"/>
      <c r="CJ514" s="209"/>
      <c r="EH514" s="165"/>
      <c r="EI514" s="165"/>
      <c r="EJ514" s="166"/>
      <c r="EK514" s="209"/>
      <c r="EL514" s="211"/>
      <c r="EM514" s="211"/>
      <c r="EN514" s="211"/>
      <c r="EO514" s="211"/>
      <c r="EP514" s="211"/>
      <c r="ES514" s="165"/>
      <c r="ET514" s="165"/>
      <c r="EU514" s="166"/>
      <c r="EV514" s="209"/>
      <c r="EW514" s="211"/>
      <c r="EX514" s="211"/>
      <c r="EY514" s="211"/>
      <c r="EZ514" s="211"/>
      <c r="FA514" s="211"/>
      <c r="FD514" s="165"/>
      <c r="FE514" s="165"/>
      <c r="FF514" s="166"/>
      <c r="FG514" s="209"/>
      <c r="FH514" s="211"/>
      <c r="FI514" s="211"/>
      <c r="FJ514" s="211"/>
      <c r="FK514" s="211"/>
      <c r="FL514" s="211"/>
    </row>
    <row r="515" spans="9:168">
      <c r="I515" s="221">
        <f t="shared" si="235"/>
        <v>511</v>
      </c>
      <c r="J515" s="159">
        <f>'v-t_chart'!C512</f>
        <v>17.5</v>
      </c>
      <c r="K515" s="204">
        <f t="shared" ca="1" si="242"/>
        <v>51.2575</v>
      </c>
      <c r="L515" s="205" t="b">
        <f>IF('Input&amp;Output'!$C$3=10,phase_chart!C512,IF('Input&amp;Output'!$C$3=21,phase_chart!G512,IF('Input&amp;Output'!$C$3=22,phase_chart!K512,IF('Input&amp;Output'!$C$3=31,phase_chart!O512,IF('Input&amp;Output'!$C$3=32,phase_chart!S512,"")))))</f>
        <v>0</v>
      </c>
      <c r="M515" s="206" t="b">
        <f>IF('Input&amp;Output'!$C$3=10,phase_chart!D512,IF('Input&amp;Output'!$C$3=21,phase_chart!H512,IF('Input&amp;Output'!$C$3=22,phase_chart!L512,IF('Input&amp;Output'!$C$3=31,phase_chart!P512,IF('Input&amp;Output'!$C$3=32,phase_chart!T512,"")))))</f>
        <v>0</v>
      </c>
      <c r="N515" s="205" t="b">
        <f>IF('Input&amp;Output'!$C$3=10,phase_chart!E512,IF('Input&amp;Output'!$C$3=21,phase_chart!I512,IF('Input&amp;Output'!$C$3=22,phase_chart!M512,IF('Input&amp;Output'!$C$3=31,phase_chart!Q512,IF('Input&amp;Output'!$C$3=32,phase_chart!U512,"")))))</f>
        <v>1</v>
      </c>
      <c r="P515" s="159">
        <f ca="1">IF(NOT($J515=0),IF($J515&lt;IF($P514=0,0,VLOOKUP(P514,tbL!$M$37:$Q$43,IF(L515=TRUE,2,4))),IF($J515&gt;=VLOOKUP(P514,tbL!$M$37:$Q$43,IF(L515=TRUE,3,5)),$P514,IF(AND(L514=TRUE,L515=TRUE),$P514,$P514-1)),IF(AND(L515=TRUE,J515=VLOOKUP(P514,tbL!$M$37:$Q$43,IF(L515=TRUE,2,4))),P514,IF($P514+1&gt;$C$12,$C$12,$P514+1))),0)</f>
        <v>1</v>
      </c>
      <c r="Q515" s="159">
        <f t="shared" ca="1" si="215"/>
        <v>1</v>
      </c>
      <c r="R515" s="207">
        <f t="shared" si="232"/>
        <v>0</v>
      </c>
      <c r="S515" s="208"/>
      <c r="T515" s="159">
        <f t="shared" si="233"/>
        <v>0</v>
      </c>
      <c r="U515" s="209" t="str">
        <f>IF(AND(T515=-1,N515=TRUE),"*",IF(AND(U514="*",N515=TRUE),"*",IF(AND(AND(L515=TRUE,U514="*"),J515&lt;VLOOKUP(V514+1,tbL!$M$38:$O$43,3)),"*","")))</f>
        <v>*</v>
      </c>
      <c r="V515" s="204">
        <f t="shared" ca="1" si="216"/>
        <v>1</v>
      </c>
      <c r="Y515" s="159">
        <f t="shared" ca="1" si="217"/>
        <v>0</v>
      </c>
      <c r="Z515" s="159" t="str">
        <f t="shared" si="218"/>
        <v/>
      </c>
      <c r="AA515" s="159">
        <f t="shared" ca="1" si="238"/>
        <v>1</v>
      </c>
      <c r="AC515" s="161" t="str">
        <f t="shared" ca="1" si="219"/>
        <v/>
      </c>
      <c r="AD515" s="161">
        <f t="shared" ca="1" si="220"/>
        <v>1</v>
      </c>
      <c r="AE515" s="161" t="str">
        <f t="shared" ca="1" si="240"/>
        <v/>
      </c>
      <c r="AF515" s="161">
        <f t="shared" ca="1" si="221"/>
        <v>1</v>
      </c>
      <c r="AG515" s="161" t="str">
        <f t="shared" ca="1" si="222"/>
        <v/>
      </c>
      <c r="AH515" s="161">
        <f t="shared" ca="1" si="223"/>
        <v>1</v>
      </c>
      <c r="AI515" s="161" t="str">
        <f t="shared" ca="1" si="224"/>
        <v/>
      </c>
      <c r="AJ515" s="161">
        <f t="shared" ca="1" si="225"/>
        <v>1</v>
      </c>
      <c r="AL515" s="161" t="str">
        <f t="shared" ca="1" si="226"/>
        <v/>
      </c>
      <c r="AM515" s="161">
        <f t="shared" ca="1" si="237"/>
        <v>1</v>
      </c>
      <c r="AN515" s="161" t="str">
        <f t="shared" ca="1" si="227"/>
        <v/>
      </c>
      <c r="AO515" s="161">
        <f t="shared" ca="1" si="236"/>
        <v>1</v>
      </c>
      <c r="AP515" s="161" t="str">
        <f t="shared" ca="1" si="228"/>
        <v/>
      </c>
      <c r="AQ515" s="161">
        <f t="shared" ca="1" si="234"/>
        <v>1</v>
      </c>
      <c r="AR515" s="161" t="str">
        <f t="shared" ca="1" si="229"/>
        <v/>
      </c>
      <c r="AS515" s="161">
        <f t="shared" ca="1" si="230"/>
        <v>1</v>
      </c>
      <c r="AT515" s="159">
        <f t="shared" ca="1" si="239"/>
        <v>-1</v>
      </c>
      <c r="AU515" s="210">
        <f t="shared" ca="1" si="214"/>
        <v>14</v>
      </c>
      <c r="AV515" s="209"/>
      <c r="AW515" s="204">
        <f t="shared" si="231"/>
        <v>3446</v>
      </c>
      <c r="AX515" s="159"/>
      <c r="AZ515" s="159"/>
      <c r="BM515" s="207"/>
      <c r="BN515" s="212"/>
      <c r="BP515" s="209"/>
      <c r="BQ515" s="211"/>
      <c r="BR515" s="211"/>
      <c r="BS515" s="211"/>
      <c r="BT515" s="211"/>
      <c r="BU515" s="211"/>
      <c r="BV515" s="211"/>
      <c r="BW515" s="211"/>
      <c r="BX515" s="211"/>
      <c r="BY515" s="211"/>
      <c r="BZ515" s="211"/>
      <c r="CA515" s="209"/>
      <c r="CB515" s="224"/>
      <c r="CC515" s="204"/>
      <c r="CD515" s="204"/>
      <c r="CE515" s="204"/>
      <c r="CF515" s="211"/>
      <c r="CG515" s="211"/>
      <c r="CI515" s="209"/>
      <c r="CJ515" s="209"/>
      <c r="EH515" s="165"/>
      <c r="EI515" s="165"/>
      <c r="EJ515" s="166"/>
      <c r="EK515" s="209"/>
      <c r="EL515" s="211"/>
      <c r="EM515" s="211"/>
      <c r="EN515" s="211"/>
      <c r="EO515" s="211"/>
      <c r="EP515" s="211"/>
      <c r="ES515" s="165"/>
      <c r="ET515" s="165"/>
      <c r="EU515" s="166"/>
      <c r="EV515" s="209"/>
      <c r="EW515" s="211"/>
      <c r="EX515" s="211"/>
      <c r="EY515" s="211"/>
      <c r="EZ515" s="211"/>
      <c r="FA515" s="211"/>
      <c r="FD515" s="165"/>
      <c r="FE515" s="165"/>
      <c r="FF515" s="166"/>
      <c r="FG515" s="209"/>
      <c r="FH515" s="211"/>
      <c r="FI515" s="211"/>
      <c r="FJ515" s="211"/>
      <c r="FK515" s="211"/>
      <c r="FL515" s="211"/>
    </row>
    <row r="516" spans="9:168">
      <c r="I516" s="221">
        <f t="shared" si="235"/>
        <v>512</v>
      </c>
      <c r="J516" s="159">
        <f>'v-t_chart'!C513</f>
        <v>10.5</v>
      </c>
      <c r="K516" s="204">
        <f t="shared" ca="1" si="242"/>
        <v>30.754499999999997</v>
      </c>
      <c r="L516" s="205" t="b">
        <f>IF('Input&amp;Output'!$C$3=10,phase_chart!C513,IF('Input&amp;Output'!$C$3=21,phase_chart!G513,IF('Input&amp;Output'!$C$3=22,phase_chart!K513,IF('Input&amp;Output'!$C$3=31,phase_chart!O513,IF('Input&amp;Output'!$C$3=32,phase_chart!S513,"")))))</f>
        <v>0</v>
      </c>
      <c r="M516" s="206" t="b">
        <f>IF('Input&amp;Output'!$C$3=10,phase_chart!D513,IF('Input&amp;Output'!$C$3=21,phase_chart!H513,IF('Input&amp;Output'!$C$3=22,phase_chart!L513,IF('Input&amp;Output'!$C$3=31,phase_chart!P513,IF('Input&amp;Output'!$C$3=32,phase_chart!T513,"")))))</f>
        <v>0</v>
      </c>
      <c r="N516" s="205" t="b">
        <f>IF('Input&amp;Output'!$C$3=10,phase_chart!E513,IF('Input&amp;Output'!$C$3=21,phase_chart!I513,IF('Input&amp;Output'!$C$3=22,phase_chart!M513,IF('Input&amp;Output'!$C$3=31,phase_chart!Q513,IF('Input&amp;Output'!$C$3=32,phase_chart!U513,"")))))</f>
        <v>1</v>
      </c>
      <c r="P516" s="159">
        <f ca="1">IF(NOT($J516=0),IF($J516&lt;IF($P515=0,0,VLOOKUP(P515,tbL!$M$37:$Q$43,IF(L516=TRUE,2,4))),IF($J516&gt;=VLOOKUP(P515,tbL!$M$37:$Q$43,IF(L516=TRUE,3,5)),$P515,IF(AND(L515=TRUE,L516=TRUE),$P515,$P515-1)),IF(AND(L516=TRUE,J516=VLOOKUP(P515,tbL!$M$37:$Q$43,IF(L516=TRUE,2,4))),P515,IF($P515+1&gt;$C$12,$C$12,$P515+1))),0)</f>
        <v>1</v>
      </c>
      <c r="Q516" s="159">
        <f t="shared" ca="1" si="215"/>
        <v>1</v>
      </c>
      <c r="R516" s="207">
        <f t="shared" si="232"/>
        <v>0</v>
      </c>
      <c r="S516" s="208"/>
      <c r="T516" s="159">
        <f t="shared" si="233"/>
        <v>0</v>
      </c>
      <c r="U516" s="209" t="str">
        <f>IF(AND(T516=-1,N516=TRUE),"*",IF(AND(U515="*",N516=TRUE),"*",IF(AND(AND(L516=TRUE,U515="*"),J516&lt;VLOOKUP(V515+1,tbL!$M$38:$O$43,3)),"*","")))</f>
        <v>*</v>
      </c>
      <c r="V516" s="204">
        <f t="shared" ca="1" si="216"/>
        <v>1</v>
      </c>
      <c r="Y516" s="159">
        <f t="shared" ca="1" si="217"/>
        <v>0</v>
      </c>
      <c r="Z516" s="159" t="str">
        <f t="shared" si="218"/>
        <v/>
      </c>
      <c r="AA516" s="159">
        <f t="shared" ca="1" si="238"/>
        <v>1</v>
      </c>
      <c r="AC516" s="161" t="str">
        <f t="shared" ca="1" si="219"/>
        <v/>
      </c>
      <c r="AD516" s="161">
        <f t="shared" ca="1" si="220"/>
        <v>1</v>
      </c>
      <c r="AE516" s="161" t="str">
        <f t="shared" ca="1" si="240"/>
        <v/>
      </c>
      <c r="AF516" s="161">
        <f t="shared" ca="1" si="221"/>
        <v>1</v>
      </c>
      <c r="AG516" s="161" t="str">
        <f t="shared" ca="1" si="222"/>
        <v/>
      </c>
      <c r="AH516" s="161">
        <f t="shared" ca="1" si="223"/>
        <v>1</v>
      </c>
      <c r="AI516" s="161" t="str">
        <f t="shared" ca="1" si="224"/>
        <v/>
      </c>
      <c r="AJ516" s="161">
        <f t="shared" ca="1" si="225"/>
        <v>1</v>
      </c>
      <c r="AL516" s="161" t="str">
        <f t="shared" ca="1" si="226"/>
        <v/>
      </c>
      <c r="AM516" s="161">
        <f t="shared" ca="1" si="237"/>
        <v>1</v>
      </c>
      <c r="AN516" s="161" t="str">
        <f t="shared" ca="1" si="227"/>
        <v/>
      </c>
      <c r="AO516" s="161">
        <f t="shared" ca="1" si="236"/>
        <v>1</v>
      </c>
      <c r="AP516" s="161" t="str">
        <f t="shared" ca="1" si="228"/>
        <v/>
      </c>
      <c r="AQ516" s="161">
        <f t="shared" ca="1" si="234"/>
        <v>1</v>
      </c>
      <c r="AR516" s="161" t="str">
        <f t="shared" ca="1" si="229"/>
        <v/>
      </c>
      <c r="AS516" s="161">
        <f t="shared" ca="1" si="230"/>
        <v>1</v>
      </c>
      <c r="AT516" s="159">
        <f t="shared" ca="1" si="239"/>
        <v>-1</v>
      </c>
      <c r="AU516" s="210">
        <f t="shared" ref="AU516:AU579" ca="1" si="243">IF(Y516=0,$C$17/100,IF(OR(K516&lt;$C$17,AA516=0),$C$17/100,(VLOOKUP($AS516,$B$5:$C$11,2)*$J516)/100))</f>
        <v>14</v>
      </c>
      <c r="AV516" s="209"/>
      <c r="AW516" s="204">
        <f t="shared" si="231"/>
        <v>3448.9166666666665</v>
      </c>
      <c r="AX516" s="159"/>
      <c r="AZ516" s="159"/>
      <c r="BM516" s="207"/>
      <c r="BN516" s="212"/>
      <c r="BP516" s="209"/>
      <c r="BQ516" s="211"/>
      <c r="BR516" s="211"/>
      <c r="BS516" s="211"/>
      <c r="BT516" s="211"/>
      <c r="BU516" s="211"/>
      <c r="BV516" s="211"/>
      <c r="BW516" s="211"/>
      <c r="BX516" s="211"/>
      <c r="BY516" s="211"/>
      <c r="BZ516" s="211"/>
      <c r="CA516" s="209"/>
      <c r="CB516" s="224"/>
      <c r="CC516" s="204"/>
      <c r="CD516" s="204"/>
      <c r="CE516" s="204"/>
      <c r="CF516" s="211"/>
      <c r="CG516" s="211"/>
      <c r="CI516" s="209"/>
      <c r="CJ516" s="209"/>
      <c r="EH516" s="165"/>
      <c r="EI516" s="165"/>
      <c r="EJ516" s="166"/>
      <c r="EK516" s="209"/>
      <c r="EL516" s="211"/>
      <c r="EM516" s="211"/>
      <c r="EN516" s="211"/>
      <c r="EO516" s="211"/>
      <c r="EP516" s="211"/>
      <c r="ES516" s="165"/>
      <c r="ET516" s="165"/>
      <c r="EU516" s="166"/>
      <c r="EV516" s="209"/>
      <c r="EW516" s="211"/>
      <c r="EX516" s="211"/>
      <c r="EY516" s="211"/>
      <c r="EZ516" s="211"/>
      <c r="FA516" s="211"/>
      <c r="FD516" s="165"/>
      <c r="FE516" s="165"/>
      <c r="FF516" s="166"/>
      <c r="FG516" s="209"/>
      <c r="FH516" s="211"/>
      <c r="FI516" s="211"/>
      <c r="FJ516" s="211"/>
      <c r="FK516" s="211"/>
      <c r="FL516" s="211"/>
    </row>
    <row r="517" spans="9:168">
      <c r="I517" s="221">
        <f t="shared" si="235"/>
        <v>513</v>
      </c>
      <c r="J517" s="159">
        <f>'v-t_chart'!C514</f>
        <v>4.5</v>
      </c>
      <c r="K517" s="204">
        <f t="shared" ca="1" si="242"/>
        <v>13.180499999999999</v>
      </c>
      <c r="L517" s="205" t="b">
        <f>IF('Input&amp;Output'!$C$3=10,phase_chart!C514,IF('Input&amp;Output'!$C$3=21,phase_chart!G514,IF('Input&amp;Output'!$C$3=22,phase_chart!K514,IF('Input&amp;Output'!$C$3=31,phase_chart!O514,IF('Input&amp;Output'!$C$3=32,phase_chart!S514,"")))))</f>
        <v>0</v>
      </c>
      <c r="M517" s="206" t="b">
        <f>IF('Input&amp;Output'!$C$3=10,phase_chart!D514,IF('Input&amp;Output'!$C$3=21,phase_chart!H514,IF('Input&amp;Output'!$C$3=22,phase_chart!L514,IF('Input&amp;Output'!$C$3=31,phase_chart!P514,IF('Input&amp;Output'!$C$3=32,phase_chart!T514,"")))))</f>
        <v>0</v>
      </c>
      <c r="N517" s="205" t="b">
        <f>IF('Input&amp;Output'!$C$3=10,phase_chart!E514,IF('Input&amp;Output'!$C$3=21,phase_chart!I514,IF('Input&amp;Output'!$C$3=22,phase_chart!M514,IF('Input&amp;Output'!$C$3=31,phase_chart!Q514,IF('Input&amp;Output'!$C$3=32,phase_chart!U514,"")))))</f>
        <v>1</v>
      </c>
      <c r="P517" s="159">
        <f ca="1">IF(NOT($J517=0),IF($J517&lt;IF($P516=0,0,VLOOKUP(P516,tbL!$M$37:$Q$43,IF(L517=TRUE,2,4))),IF($J517&gt;=VLOOKUP(P516,tbL!$M$37:$Q$43,IF(L517=TRUE,3,5)),$P516,IF(AND(L516=TRUE,L517=TRUE),$P516,$P516-1)),IF(AND(L517=TRUE,J517=VLOOKUP(P516,tbL!$M$37:$Q$43,IF(L517=TRUE,2,4))),P516,IF($P516+1&gt;$C$12,$C$12,$P516+1))),0)</f>
        <v>1</v>
      </c>
      <c r="Q517" s="159">
        <f t="shared" ref="Q517:Q580" ca="1" si="244">P517</f>
        <v>1</v>
      </c>
      <c r="R517" s="207">
        <f t="shared" si="232"/>
        <v>0</v>
      </c>
      <c r="S517" s="208"/>
      <c r="T517" s="159">
        <f t="shared" si="233"/>
        <v>0</v>
      </c>
      <c r="U517" s="209" t="str">
        <f>IF(AND(T517=-1,N517=TRUE),"*",IF(AND(U516="*",N517=TRUE),"*",IF(AND(AND(L517=TRUE,U516="*"),J517&lt;VLOOKUP(V516+1,tbL!$M$38:$O$43,3)),"*","")))</f>
        <v>*</v>
      </c>
      <c r="V517" s="204">
        <f t="shared" ref="V517:V580" ca="1" si="245">IF(U517="*",IF(Q517&gt;V516,V516,Q517),Q517)</f>
        <v>1</v>
      </c>
      <c r="Y517" s="159">
        <f t="shared" ref="Y517:Y580" ca="1" si="246">IF(OR($V517=3,OR($V517=1,$V517=2)),IF(OR($V520=0,OR($V521=0,OR($V522=0,OR($V523=0,OR($V524=0,OR($V525=0,$V526=0)))))),IF(J517&lt;IF(V517=3,$D$18,IF(V517=2,$F$13,$F$8)),0,IF(Y516=0,0,IF(J517&lt;10,0,""))),""),"")</f>
        <v>0</v>
      </c>
      <c r="Z517" s="159" t="str">
        <f t="shared" ref="Z517:Z580" si="247">IF(AND(AND(J522&gt;0,J521=0),Z516=""),1,IF(Z516=1,IF(AND(J517&gt;0,J518-J517&gt;0),"",1),""))</f>
        <v/>
      </c>
      <c r="AA517" s="159">
        <f t="shared" ca="1" si="238"/>
        <v>1</v>
      </c>
      <c r="AC517" s="161" t="str">
        <f t="shared" ref="AC517:AC580" ca="1" si="248">IF(OR(OR($AT517=-1,$R517=1),AA517=0),"",IF(AND(AA516=AA518,AA517&lt;&gt;AA516),"*",""))</f>
        <v/>
      </c>
      <c r="AD517" s="161">
        <f t="shared" ref="AD517:AD580" ca="1" si="249">IF(AC517="*",AA516,AA517)</f>
        <v>1</v>
      </c>
      <c r="AE517" s="161" t="str">
        <f t="shared" ca="1" si="240"/>
        <v/>
      </c>
      <c r="AF517" s="161">
        <f t="shared" ref="AF517:AF580" ca="1" si="250">IF(AE517="*",AD516,IF(AE516="*",AD515,AD517))</f>
        <v>1</v>
      </c>
      <c r="AG517" s="161" t="str">
        <f t="shared" ref="AG517:AG580" ca="1" si="251">IF(OR(OR(OR($AT517=-1,$R517=1),AF517=0),AG514="*"),"",IF(AND(AND(AND(AF516=AF520,AF517&lt;&gt;AF516),AF517=AF518),AF517=AF519),"*",""))</f>
        <v/>
      </c>
      <c r="AH517" s="161">
        <f t="shared" ref="AH517:AH580" ca="1" si="252">IF(AG517="*",AF516,IF(AG516="*",AF515,IF(AG515="*",AF514,AF517)))</f>
        <v>1</v>
      </c>
      <c r="AI517" s="161" t="str">
        <f t="shared" ref="AI517:AI580" ca="1" si="253">IF(OR(OR(OR($AT517=-1,$R517=1),AH517=0),AI513="*"),"",IF(AND(AND(AND(AND(AH516=AH521,AH517&lt;&gt;AH516),AH517=AH518),AH517=AH519),AH517=AH520),"*",""))</f>
        <v/>
      </c>
      <c r="AJ517" s="161">
        <f t="shared" ref="AJ517:AJ580" ca="1" si="254">IF(AI517="*",AH516,IF(AI516="*",AH515,IF(AI515="*",AH514,IF(AI514="*",AH513,AH517))))</f>
        <v>1</v>
      </c>
      <c r="AL517" s="161" t="str">
        <f t="shared" ref="AL517:AL580" ca="1" si="255">IF(OR(OR(OR($AT517=-1,$R517=1),AJ517=0),AL513="*"),"",IF(AND(AND(AND(AND(AJ516=AJ521,AJ517&lt;&gt;AJ516),AJ517=AJ518),AJ517=AJ519),AJ517=AJ520),"*",""))</f>
        <v/>
      </c>
      <c r="AM517" s="161">
        <f t="shared" ca="1" si="237"/>
        <v>1</v>
      </c>
      <c r="AN517" s="161" t="str">
        <f t="shared" ref="AN517:AN580" ca="1" si="256">IF(OR(OR(OR($AT517=-1,$R517=1),AM517=0),AN514="*"),"",IF(AND(AND(AND(AM516=AM520,AM517&lt;&gt;AM516),AM517=AM518),AM517=AM519),"*",""))</f>
        <v/>
      </c>
      <c r="AO517" s="161">
        <f t="shared" ca="1" si="236"/>
        <v>1</v>
      </c>
      <c r="AP517" s="161" t="str">
        <f t="shared" ref="AP517:AP580" ca="1" si="257">IF(OR(OR($AT517=-1,$R517=1),AO517=0),"",IF(AND(AND(AO516=AO519,AO517&lt;&gt;AO516),AO517=AO518),"*",""))</f>
        <v/>
      </c>
      <c r="AQ517" s="161">
        <f t="shared" ca="1" si="234"/>
        <v>1</v>
      </c>
      <c r="AR517" s="161" t="str">
        <f t="shared" ref="AR517:AR580" ca="1" si="258">IF(OR(OR($AT517=-1,$R517=1),AQ517=0),"",IF(AND(AQ516=AQ518,AQ517&lt;&gt;AQ516),"*",""))</f>
        <v/>
      </c>
      <c r="AS517" s="161">
        <f t="shared" ref="AS517:AS580" ca="1" si="259">IF(AR517="*",AQ516,AQ517)</f>
        <v>1</v>
      </c>
      <c r="AT517" s="159">
        <f t="shared" ca="1" si="239"/>
        <v>-1</v>
      </c>
      <c r="AU517" s="210">
        <f t="shared" ca="1" si="243"/>
        <v>14</v>
      </c>
      <c r="AV517" s="209"/>
      <c r="AW517" s="204">
        <f t="shared" ref="AW517:AW580" si="260">AW516+J517/3.6</f>
        <v>3450.1666666666665</v>
      </c>
      <c r="AX517" s="159"/>
      <c r="AZ517" s="159"/>
      <c r="BM517" s="207"/>
      <c r="BN517" s="212"/>
      <c r="BP517" s="209"/>
      <c r="BQ517" s="211"/>
      <c r="BR517" s="211"/>
      <c r="BS517" s="211"/>
      <c r="BT517" s="211"/>
      <c r="BU517" s="211"/>
      <c r="BV517" s="211"/>
      <c r="BW517" s="211"/>
      <c r="BX517" s="211"/>
      <c r="BY517" s="211"/>
      <c r="BZ517" s="211"/>
      <c r="CA517" s="209"/>
      <c r="CB517" s="224"/>
      <c r="CC517" s="204"/>
      <c r="CD517" s="204"/>
      <c r="CE517" s="204"/>
      <c r="CF517" s="211"/>
      <c r="CG517" s="211"/>
      <c r="CI517" s="209"/>
      <c r="CJ517" s="209"/>
      <c r="EH517" s="165"/>
      <c r="EI517" s="165"/>
      <c r="EJ517" s="166"/>
      <c r="EK517" s="209"/>
      <c r="EL517" s="211"/>
      <c r="EM517" s="211"/>
      <c r="EN517" s="211"/>
      <c r="EO517" s="211"/>
      <c r="EP517" s="211"/>
      <c r="ES517" s="165"/>
      <c r="ET517" s="165"/>
      <c r="EU517" s="166"/>
      <c r="EV517" s="209"/>
      <c r="EW517" s="211"/>
      <c r="EX517" s="211"/>
      <c r="EY517" s="211"/>
      <c r="EZ517" s="211"/>
      <c r="FA517" s="211"/>
      <c r="FD517" s="165"/>
      <c r="FE517" s="165"/>
      <c r="FF517" s="166"/>
      <c r="FG517" s="209"/>
      <c r="FH517" s="211"/>
      <c r="FI517" s="211"/>
      <c r="FJ517" s="211"/>
      <c r="FK517" s="211"/>
      <c r="FL517" s="211"/>
    </row>
    <row r="518" spans="9:168">
      <c r="I518" s="221">
        <f t="shared" si="235"/>
        <v>514</v>
      </c>
      <c r="J518" s="159">
        <f>'v-t_chart'!C515</f>
        <v>1</v>
      </c>
      <c r="K518" s="204">
        <f t="shared" ca="1" si="242"/>
        <v>2.9289999999999998</v>
      </c>
      <c r="L518" s="205" t="b">
        <f>IF('Input&amp;Output'!$C$3=10,phase_chart!C515,IF('Input&amp;Output'!$C$3=21,phase_chart!G515,IF('Input&amp;Output'!$C$3=22,phase_chart!K515,IF('Input&amp;Output'!$C$3=31,phase_chart!O515,IF('Input&amp;Output'!$C$3=32,phase_chart!S515,"")))))</f>
        <v>0</v>
      </c>
      <c r="M518" s="206" t="b">
        <f>IF('Input&amp;Output'!$C$3=10,phase_chart!D515,IF('Input&amp;Output'!$C$3=21,phase_chart!H515,IF('Input&amp;Output'!$C$3=22,phase_chart!L515,IF('Input&amp;Output'!$C$3=31,phase_chart!P515,IF('Input&amp;Output'!$C$3=32,phase_chart!T515,"")))))</f>
        <v>0</v>
      </c>
      <c r="N518" s="205" t="b">
        <f>IF('Input&amp;Output'!$C$3=10,phase_chart!E515,IF('Input&amp;Output'!$C$3=21,phase_chart!I515,IF('Input&amp;Output'!$C$3=22,phase_chart!M515,IF('Input&amp;Output'!$C$3=31,phase_chart!Q515,IF('Input&amp;Output'!$C$3=32,phase_chart!U515,"")))))</f>
        <v>1</v>
      </c>
      <c r="P518" s="159">
        <f ca="1">IF(NOT($J518=0),IF($J518&lt;IF($P517=0,0,VLOOKUP(P517,tbL!$M$37:$Q$43,IF(L518=TRUE,2,4))),IF($J518&gt;=VLOOKUP(P517,tbL!$M$37:$Q$43,IF(L518=TRUE,3,5)),$P517,IF(AND(L517=TRUE,L518=TRUE),$P517,$P517-1)),IF(AND(L518=TRUE,J518=VLOOKUP(P517,tbL!$M$37:$Q$43,IF(L518=TRUE,2,4))),P517,IF($P517+1&gt;$C$12,$C$12,$P517+1))),0)</f>
        <v>1</v>
      </c>
      <c r="Q518" s="159">
        <f t="shared" ca="1" si="244"/>
        <v>1</v>
      </c>
      <c r="R518" s="207">
        <f t="shared" ref="R518:R581" si="261">IF(L518=TRUE,IF(OR(K517=0,R517=1),1,0),0)</f>
        <v>0</v>
      </c>
      <c r="S518" s="208"/>
      <c r="T518" s="159">
        <f t="shared" ref="T518:T581" si="262">IF(AND(L517=TRUE,M518=TRUE),1,IF(AND(L517=TRUE,N518=TRUE),-1,0))</f>
        <v>0</v>
      </c>
      <c r="U518" s="209" t="str">
        <f>IF(AND(T518=-1,N518=TRUE),"*",IF(AND(U517="*",N518=TRUE),"*",IF(AND(AND(L518=TRUE,U517="*"),J518&lt;VLOOKUP(V517+1,tbL!$M$38:$O$43,3)),"*","")))</f>
        <v>*</v>
      </c>
      <c r="V518" s="204">
        <f t="shared" ca="1" si="245"/>
        <v>1</v>
      </c>
      <c r="Y518" s="159">
        <f t="shared" ca="1" si="246"/>
        <v>0</v>
      </c>
      <c r="Z518" s="159">
        <f t="shared" si="247"/>
        <v>1</v>
      </c>
      <c r="AA518" s="159">
        <f t="shared" ca="1" si="238"/>
        <v>1</v>
      </c>
      <c r="AC518" s="161" t="str">
        <f t="shared" ca="1" si="248"/>
        <v/>
      </c>
      <c r="AD518" s="161">
        <f t="shared" ca="1" si="249"/>
        <v>1</v>
      </c>
      <c r="AE518" s="161" t="str">
        <f t="shared" ca="1" si="240"/>
        <v/>
      </c>
      <c r="AF518" s="161">
        <f t="shared" ca="1" si="250"/>
        <v>1</v>
      </c>
      <c r="AG518" s="161" t="str">
        <f t="shared" ca="1" si="251"/>
        <v/>
      </c>
      <c r="AH518" s="161">
        <f t="shared" ca="1" si="252"/>
        <v>1</v>
      </c>
      <c r="AI518" s="161" t="str">
        <f t="shared" ca="1" si="253"/>
        <v/>
      </c>
      <c r="AJ518" s="161">
        <f t="shared" ca="1" si="254"/>
        <v>1</v>
      </c>
      <c r="AL518" s="161" t="str">
        <f t="shared" ca="1" si="255"/>
        <v/>
      </c>
      <c r="AM518" s="161">
        <f t="shared" ca="1" si="237"/>
        <v>1</v>
      </c>
      <c r="AN518" s="161" t="str">
        <f t="shared" ca="1" si="256"/>
        <v/>
      </c>
      <c r="AO518" s="161">
        <f t="shared" ca="1" si="236"/>
        <v>1</v>
      </c>
      <c r="AP518" s="161" t="str">
        <f t="shared" ca="1" si="257"/>
        <v/>
      </c>
      <c r="AQ518" s="161">
        <f t="shared" ref="AQ518:AQ581" ca="1" si="263">IF(AP518="*",AO517,IF(AP517="*",AO516,AO518))</f>
        <v>1</v>
      </c>
      <c r="AR518" s="161" t="str">
        <f t="shared" ca="1" si="258"/>
        <v/>
      </c>
      <c r="AS518" s="161">
        <f t="shared" ca="1" si="259"/>
        <v>1</v>
      </c>
      <c r="AT518" s="159">
        <f t="shared" ca="1" si="239"/>
        <v>-1</v>
      </c>
      <c r="AU518" s="210">
        <f t="shared" ca="1" si="243"/>
        <v>14</v>
      </c>
      <c r="AV518" s="209"/>
      <c r="AW518" s="204">
        <f t="shared" si="260"/>
        <v>3450.4444444444443</v>
      </c>
      <c r="AX518" s="159"/>
      <c r="AZ518" s="159"/>
      <c r="BM518" s="207"/>
      <c r="BN518" s="212"/>
      <c r="BP518" s="209"/>
      <c r="BQ518" s="211"/>
      <c r="BR518" s="211"/>
      <c r="BS518" s="211"/>
      <c r="BT518" s="211"/>
      <c r="BU518" s="211"/>
      <c r="BV518" s="211"/>
      <c r="BW518" s="211"/>
      <c r="BX518" s="211"/>
      <c r="BY518" s="211"/>
      <c r="BZ518" s="211"/>
      <c r="CA518" s="209"/>
      <c r="CB518" s="224"/>
      <c r="CC518" s="204"/>
      <c r="CD518" s="204"/>
      <c r="CE518" s="204"/>
      <c r="CF518" s="211"/>
      <c r="CG518" s="211"/>
      <c r="CI518" s="209"/>
      <c r="CJ518" s="209"/>
      <c r="EH518" s="165"/>
      <c r="EI518" s="165"/>
      <c r="EJ518" s="166"/>
      <c r="EK518" s="209"/>
      <c r="EL518" s="211"/>
      <c r="EM518" s="211"/>
      <c r="EN518" s="211"/>
      <c r="EO518" s="211"/>
      <c r="EP518" s="211"/>
      <c r="ES518" s="165"/>
      <c r="ET518" s="165"/>
      <c r="EU518" s="166"/>
      <c r="EV518" s="209"/>
      <c r="EW518" s="211"/>
      <c r="EX518" s="211"/>
      <c r="EY518" s="211"/>
      <c r="EZ518" s="211"/>
      <c r="FA518" s="211"/>
      <c r="FD518" s="165"/>
      <c r="FE518" s="165"/>
      <c r="FF518" s="166"/>
      <c r="FG518" s="209"/>
      <c r="FH518" s="211"/>
      <c r="FI518" s="211"/>
      <c r="FJ518" s="211"/>
      <c r="FK518" s="211"/>
      <c r="FL518" s="211"/>
    </row>
    <row r="519" spans="9:168">
      <c r="I519" s="221">
        <f t="shared" ref="I519:I582" si="264">I518+1</f>
        <v>515</v>
      </c>
      <c r="J519" s="159">
        <f>'v-t_chart'!C516</f>
        <v>0</v>
      </c>
      <c r="K519" s="204">
        <f t="shared" si="242"/>
        <v>0</v>
      </c>
      <c r="L519" s="205" t="b">
        <f>IF('Input&amp;Output'!$C$3=10,phase_chart!C516,IF('Input&amp;Output'!$C$3=21,phase_chart!G516,IF('Input&amp;Output'!$C$3=22,phase_chart!K516,IF('Input&amp;Output'!$C$3=31,phase_chart!O516,IF('Input&amp;Output'!$C$3=32,phase_chart!S516,"")))))</f>
        <v>0</v>
      </c>
      <c r="M519" s="206" t="b">
        <f>IF('Input&amp;Output'!$C$3=10,phase_chart!D516,IF('Input&amp;Output'!$C$3=21,phase_chart!H516,IF('Input&amp;Output'!$C$3=22,phase_chart!L516,IF('Input&amp;Output'!$C$3=31,phase_chart!P516,IF('Input&amp;Output'!$C$3=32,phase_chart!T516,"")))))</f>
        <v>0</v>
      </c>
      <c r="N519" s="205" t="b">
        <f>IF('Input&amp;Output'!$C$3=10,phase_chart!E516,IF('Input&amp;Output'!$C$3=21,phase_chart!I516,IF('Input&amp;Output'!$C$3=22,phase_chart!M516,IF('Input&amp;Output'!$C$3=31,phase_chart!Q516,IF('Input&amp;Output'!$C$3=32,phase_chart!U516,"")))))</f>
        <v>0</v>
      </c>
      <c r="P519" s="159">
        <f>IF(NOT($J519=0),IF($J519&lt;IF($P518=0,0,VLOOKUP(P518,tbL!$M$37:$Q$43,IF(L519=TRUE,2,4))),IF($J519&gt;=VLOOKUP(P518,tbL!$M$37:$Q$43,IF(L519=TRUE,3,5)),$P518,IF(AND(L518=TRUE,L519=TRUE),$P518,$P518-1)),IF(AND(L519=TRUE,J519=VLOOKUP(P518,tbL!$M$37:$Q$43,IF(L519=TRUE,2,4))),P518,IF($P518+1&gt;$C$12,$C$12,$P518+1))),0)</f>
        <v>0</v>
      </c>
      <c r="Q519" s="159">
        <f t="shared" si="244"/>
        <v>0</v>
      </c>
      <c r="R519" s="207">
        <f t="shared" si="261"/>
        <v>0</v>
      </c>
      <c r="S519" s="208"/>
      <c r="T519" s="159">
        <f t="shared" si="262"/>
        <v>0</v>
      </c>
      <c r="U519" s="209" t="str">
        <f ca="1">IF(AND(T519=-1,N519=TRUE),"*",IF(AND(U518="*",N519=TRUE),"*",IF(AND(AND(L519=TRUE,U518="*"),J519&lt;VLOOKUP(V518+1,tbL!$M$38:$O$43,3)),"*","")))</f>
        <v/>
      </c>
      <c r="V519" s="204">
        <f t="shared" ca="1" si="245"/>
        <v>0</v>
      </c>
      <c r="Y519" s="159" t="str">
        <f t="shared" ca="1" si="246"/>
        <v/>
      </c>
      <c r="Z519" s="159">
        <f t="shared" si="247"/>
        <v>1</v>
      </c>
      <c r="AA519" s="159">
        <f t="shared" ca="1" si="238"/>
        <v>1</v>
      </c>
      <c r="AC519" s="161" t="str">
        <f t="shared" ca="1" si="248"/>
        <v/>
      </c>
      <c r="AD519" s="161">
        <f t="shared" ca="1" si="249"/>
        <v>1</v>
      </c>
      <c r="AE519" s="161" t="str">
        <f t="shared" ca="1" si="240"/>
        <v/>
      </c>
      <c r="AF519" s="161">
        <f t="shared" ca="1" si="250"/>
        <v>1</v>
      </c>
      <c r="AG519" s="161" t="str">
        <f t="shared" ca="1" si="251"/>
        <v/>
      </c>
      <c r="AH519" s="161">
        <f t="shared" ca="1" si="252"/>
        <v>1</v>
      </c>
      <c r="AI519" s="161" t="str">
        <f t="shared" ca="1" si="253"/>
        <v/>
      </c>
      <c r="AJ519" s="161">
        <f t="shared" ca="1" si="254"/>
        <v>1</v>
      </c>
      <c r="AL519" s="161" t="str">
        <f t="shared" ca="1" si="255"/>
        <v/>
      </c>
      <c r="AM519" s="161">
        <f t="shared" ca="1" si="237"/>
        <v>1</v>
      </c>
      <c r="AN519" s="161" t="str">
        <f t="shared" ca="1" si="256"/>
        <v/>
      </c>
      <c r="AO519" s="161">
        <f t="shared" ref="AO519:AO582" ca="1" si="265">IF(AN519="*",AM518,IF(AN518="*",AM517,IF(AN517="*",AM516,AM519)))</f>
        <v>1</v>
      </c>
      <c r="AP519" s="161" t="str">
        <f t="shared" ca="1" si="257"/>
        <v/>
      </c>
      <c r="AQ519" s="161">
        <f t="shared" ca="1" si="263"/>
        <v>1</v>
      </c>
      <c r="AR519" s="161" t="str">
        <f t="shared" ca="1" si="258"/>
        <v/>
      </c>
      <c r="AS519" s="161">
        <f t="shared" ca="1" si="259"/>
        <v>1</v>
      </c>
      <c r="AT519" s="159">
        <f t="shared" ca="1" si="239"/>
        <v>-1</v>
      </c>
      <c r="AU519" s="210">
        <f t="shared" ca="1" si="243"/>
        <v>14</v>
      </c>
      <c r="AV519" s="209"/>
      <c r="AW519" s="204">
        <f t="shared" si="260"/>
        <v>3450.4444444444443</v>
      </c>
      <c r="AX519" s="159"/>
      <c r="AZ519" s="159"/>
      <c r="BM519" s="207"/>
      <c r="BN519" s="212"/>
      <c r="BP519" s="209"/>
      <c r="BQ519" s="211"/>
      <c r="BR519" s="211"/>
      <c r="BS519" s="211"/>
      <c r="BT519" s="211"/>
      <c r="BU519" s="211"/>
      <c r="BV519" s="211"/>
      <c r="BW519" s="211"/>
      <c r="BX519" s="211"/>
      <c r="BY519" s="211"/>
      <c r="BZ519" s="211"/>
      <c r="CA519" s="209"/>
      <c r="CB519" s="224"/>
      <c r="CC519" s="204"/>
      <c r="CD519" s="204"/>
      <c r="CE519" s="204"/>
      <c r="CF519" s="211"/>
      <c r="CG519" s="211"/>
      <c r="CI519" s="209"/>
      <c r="CJ519" s="209"/>
      <c r="EH519" s="165"/>
      <c r="EI519" s="165"/>
      <c r="EJ519" s="166"/>
      <c r="EK519" s="209"/>
      <c r="EL519" s="211"/>
      <c r="EM519" s="211"/>
      <c r="EN519" s="211"/>
      <c r="EO519" s="211"/>
      <c r="EP519" s="211"/>
      <c r="ES519" s="165"/>
      <c r="ET519" s="165"/>
      <c r="EU519" s="166"/>
      <c r="EV519" s="209"/>
      <c r="EW519" s="211"/>
      <c r="EX519" s="211"/>
      <c r="EY519" s="211"/>
      <c r="EZ519" s="211"/>
      <c r="FA519" s="211"/>
      <c r="FD519" s="165"/>
      <c r="FE519" s="165"/>
      <c r="FF519" s="166"/>
      <c r="FG519" s="209"/>
      <c r="FH519" s="211"/>
      <c r="FI519" s="211"/>
      <c r="FJ519" s="211"/>
      <c r="FK519" s="211"/>
      <c r="FL519" s="211"/>
    </row>
    <row r="520" spans="9:168">
      <c r="I520" s="221">
        <f t="shared" si="264"/>
        <v>516</v>
      </c>
      <c r="J520" s="159">
        <f>'v-t_chart'!C517</f>
        <v>0</v>
      </c>
      <c r="K520" s="204">
        <f t="shared" si="242"/>
        <v>0</v>
      </c>
      <c r="L520" s="205" t="b">
        <f>IF('Input&amp;Output'!$C$3=10,phase_chart!C517,IF('Input&amp;Output'!$C$3=21,phase_chart!G517,IF('Input&amp;Output'!$C$3=22,phase_chart!K517,IF('Input&amp;Output'!$C$3=31,phase_chart!O517,IF('Input&amp;Output'!$C$3=32,phase_chart!S517,"")))))</f>
        <v>0</v>
      </c>
      <c r="M520" s="206" t="b">
        <f>IF('Input&amp;Output'!$C$3=10,phase_chart!D517,IF('Input&amp;Output'!$C$3=21,phase_chart!H517,IF('Input&amp;Output'!$C$3=22,phase_chart!L517,IF('Input&amp;Output'!$C$3=31,phase_chart!P517,IF('Input&amp;Output'!$C$3=32,phase_chart!T517,"")))))</f>
        <v>0</v>
      </c>
      <c r="N520" s="205" t="b">
        <f>IF('Input&amp;Output'!$C$3=10,phase_chart!E517,IF('Input&amp;Output'!$C$3=21,phase_chart!I517,IF('Input&amp;Output'!$C$3=22,phase_chart!M517,IF('Input&amp;Output'!$C$3=31,phase_chart!Q517,IF('Input&amp;Output'!$C$3=32,phase_chart!U517,"")))))</f>
        <v>0</v>
      </c>
      <c r="P520" s="159">
        <f>IF(NOT($J520=0),IF($J520&lt;IF($P519=0,0,VLOOKUP(P519,tbL!$M$37:$Q$43,IF(L520=TRUE,2,4))),IF($J520&gt;=VLOOKUP(P519,tbL!$M$37:$Q$43,IF(L520=TRUE,3,5)),$P519,IF(AND(L519=TRUE,L520=TRUE),$P519,$P519-1)),IF(AND(L520=TRUE,J520=VLOOKUP(P519,tbL!$M$37:$Q$43,IF(L520=TRUE,2,4))),P519,IF($P519+1&gt;$C$12,$C$12,$P519+1))),0)</f>
        <v>0</v>
      </c>
      <c r="Q520" s="159">
        <f t="shared" si="244"/>
        <v>0</v>
      </c>
      <c r="R520" s="207">
        <f t="shared" si="261"/>
        <v>0</v>
      </c>
      <c r="S520" s="208"/>
      <c r="T520" s="159">
        <f t="shared" si="262"/>
        <v>0</v>
      </c>
      <c r="U520" s="209" t="str">
        <f ca="1">IF(AND(T520=-1,N520=TRUE),"*",IF(AND(U519="*",N520=TRUE),"*",IF(AND(AND(L520=TRUE,U519="*"),J520&lt;VLOOKUP(V519+1,tbL!$M$38:$O$43,3)),"*","")))</f>
        <v/>
      </c>
      <c r="V520" s="204">
        <f t="shared" ca="1" si="245"/>
        <v>0</v>
      </c>
      <c r="Y520" s="159" t="str">
        <f t="shared" ca="1" si="246"/>
        <v/>
      </c>
      <c r="Z520" s="159">
        <f t="shared" si="247"/>
        <v>1</v>
      </c>
      <c r="AA520" s="159">
        <f t="shared" ca="1" si="238"/>
        <v>1</v>
      </c>
      <c r="AC520" s="161" t="str">
        <f t="shared" ca="1" si="248"/>
        <v/>
      </c>
      <c r="AD520" s="161">
        <f t="shared" ca="1" si="249"/>
        <v>1</v>
      </c>
      <c r="AE520" s="161" t="str">
        <f t="shared" ca="1" si="240"/>
        <v/>
      </c>
      <c r="AF520" s="161">
        <f t="shared" ca="1" si="250"/>
        <v>1</v>
      </c>
      <c r="AG520" s="161" t="str">
        <f t="shared" ca="1" si="251"/>
        <v/>
      </c>
      <c r="AH520" s="161">
        <f t="shared" ca="1" si="252"/>
        <v>1</v>
      </c>
      <c r="AI520" s="161" t="str">
        <f t="shared" ca="1" si="253"/>
        <v/>
      </c>
      <c r="AJ520" s="161">
        <f t="shared" ca="1" si="254"/>
        <v>1</v>
      </c>
      <c r="AL520" s="161" t="str">
        <f t="shared" ca="1" si="255"/>
        <v/>
      </c>
      <c r="AM520" s="161">
        <f t="shared" ref="AM520:AM583" ca="1" si="266">IF(AL520="*",AJ519,IF(AL519="*",AJ518,IF(AL518="*",AJ517,IF(AL517="*",AJ516,AJ520))))</f>
        <v>1</v>
      </c>
      <c r="AN520" s="161" t="str">
        <f t="shared" ca="1" si="256"/>
        <v/>
      </c>
      <c r="AO520" s="161">
        <f t="shared" ca="1" si="265"/>
        <v>1</v>
      </c>
      <c r="AP520" s="161" t="str">
        <f t="shared" ca="1" si="257"/>
        <v/>
      </c>
      <c r="AQ520" s="161">
        <f t="shared" ca="1" si="263"/>
        <v>1</v>
      </c>
      <c r="AR520" s="161" t="str">
        <f t="shared" ca="1" si="258"/>
        <v/>
      </c>
      <c r="AS520" s="161">
        <f t="shared" ca="1" si="259"/>
        <v>1</v>
      </c>
      <c r="AT520" s="159">
        <f t="shared" ca="1" si="239"/>
        <v>-1</v>
      </c>
      <c r="AU520" s="210">
        <f t="shared" ca="1" si="243"/>
        <v>14</v>
      </c>
      <c r="AV520" s="209"/>
      <c r="AW520" s="204">
        <f t="shared" si="260"/>
        <v>3450.4444444444443</v>
      </c>
      <c r="AX520" s="159"/>
      <c r="AZ520" s="159"/>
      <c r="BM520" s="207"/>
      <c r="BN520" s="212"/>
      <c r="BP520" s="209"/>
      <c r="BQ520" s="211"/>
      <c r="BR520" s="211"/>
      <c r="BS520" s="211"/>
      <c r="BT520" s="211"/>
      <c r="BU520" s="211"/>
      <c r="BV520" s="211"/>
      <c r="BW520" s="211"/>
      <c r="BX520" s="211"/>
      <c r="BY520" s="211"/>
      <c r="BZ520" s="211"/>
      <c r="CA520" s="209"/>
      <c r="CB520" s="224"/>
      <c r="CC520" s="204"/>
      <c r="CD520" s="204"/>
      <c r="CE520" s="204"/>
      <c r="CF520" s="211"/>
      <c r="CG520" s="211"/>
      <c r="CI520" s="209"/>
      <c r="CJ520" s="209"/>
      <c r="EH520" s="165"/>
      <c r="EI520" s="165"/>
      <c r="EJ520" s="166"/>
      <c r="EK520" s="209"/>
      <c r="EL520" s="211"/>
      <c r="EM520" s="211"/>
      <c r="EN520" s="211"/>
      <c r="EO520" s="211"/>
      <c r="EP520" s="211"/>
      <c r="ES520" s="165"/>
      <c r="ET520" s="165"/>
      <c r="EU520" s="166"/>
      <c r="EV520" s="209"/>
      <c r="EW520" s="211"/>
      <c r="EX520" s="211"/>
      <c r="EY520" s="211"/>
      <c r="EZ520" s="211"/>
      <c r="FA520" s="211"/>
      <c r="FD520" s="165"/>
      <c r="FE520" s="165"/>
      <c r="FF520" s="166"/>
      <c r="FG520" s="209"/>
      <c r="FH520" s="211"/>
      <c r="FI520" s="211"/>
      <c r="FJ520" s="211"/>
      <c r="FK520" s="211"/>
      <c r="FL520" s="211"/>
    </row>
    <row r="521" spans="9:168">
      <c r="I521" s="221">
        <f t="shared" si="264"/>
        <v>517</v>
      </c>
      <c r="J521" s="159">
        <f>'v-t_chart'!C518</f>
        <v>0</v>
      </c>
      <c r="K521" s="204">
        <f t="shared" si="242"/>
        <v>0</v>
      </c>
      <c r="L521" s="205" t="b">
        <f>IF('Input&amp;Output'!$C$3=10,phase_chart!C518,IF('Input&amp;Output'!$C$3=21,phase_chart!G518,IF('Input&amp;Output'!$C$3=22,phase_chart!K518,IF('Input&amp;Output'!$C$3=31,phase_chart!O518,IF('Input&amp;Output'!$C$3=32,phase_chart!S518,"")))))</f>
        <v>0</v>
      </c>
      <c r="M521" s="206" t="b">
        <f>IF('Input&amp;Output'!$C$3=10,phase_chart!D518,IF('Input&amp;Output'!$C$3=21,phase_chart!H518,IF('Input&amp;Output'!$C$3=22,phase_chart!L518,IF('Input&amp;Output'!$C$3=31,phase_chart!P518,IF('Input&amp;Output'!$C$3=32,phase_chart!T518,"")))))</f>
        <v>0</v>
      </c>
      <c r="N521" s="205" t="b">
        <f>IF('Input&amp;Output'!$C$3=10,phase_chart!E518,IF('Input&amp;Output'!$C$3=21,phase_chart!I518,IF('Input&amp;Output'!$C$3=22,phase_chart!M518,IF('Input&amp;Output'!$C$3=31,phase_chart!Q518,IF('Input&amp;Output'!$C$3=32,phase_chart!U518,"")))))</f>
        <v>0</v>
      </c>
      <c r="P521" s="159">
        <f>IF(NOT($J521=0),IF($J521&lt;IF($P520=0,0,VLOOKUP(P520,tbL!$M$37:$Q$43,IF(L521=TRUE,2,4))),IF($J521&gt;=VLOOKUP(P520,tbL!$M$37:$Q$43,IF(L521=TRUE,3,5)),$P520,IF(AND(L520=TRUE,L521=TRUE),$P520,$P520-1)),IF(AND(L521=TRUE,J521=VLOOKUP(P520,tbL!$M$37:$Q$43,IF(L521=TRUE,2,4))),P520,IF($P520+1&gt;$C$12,$C$12,$P520+1))),0)</f>
        <v>0</v>
      </c>
      <c r="Q521" s="159">
        <f t="shared" si="244"/>
        <v>0</v>
      </c>
      <c r="R521" s="207">
        <f t="shared" si="261"/>
        <v>0</v>
      </c>
      <c r="S521" s="208"/>
      <c r="T521" s="159">
        <f t="shared" si="262"/>
        <v>0</v>
      </c>
      <c r="U521" s="209" t="str">
        <f ca="1">IF(AND(T521=-1,N521=TRUE),"*",IF(AND(U520="*",N521=TRUE),"*",IF(AND(AND(L521=TRUE,U520="*"),J521&lt;VLOOKUP(V520+1,tbL!$M$38:$O$43,3)),"*","")))</f>
        <v/>
      </c>
      <c r="V521" s="204">
        <f t="shared" ca="1" si="245"/>
        <v>0</v>
      </c>
      <c r="Y521" s="159" t="str">
        <f t="shared" ca="1" si="246"/>
        <v/>
      </c>
      <c r="Z521" s="159">
        <f t="shared" si="247"/>
        <v>1</v>
      </c>
      <c r="AA521" s="159">
        <f t="shared" ca="1" si="238"/>
        <v>1</v>
      </c>
      <c r="AC521" s="161" t="str">
        <f t="shared" ca="1" si="248"/>
        <v/>
      </c>
      <c r="AD521" s="161">
        <f t="shared" ca="1" si="249"/>
        <v>1</v>
      </c>
      <c r="AE521" s="161" t="str">
        <f t="shared" ca="1" si="240"/>
        <v/>
      </c>
      <c r="AF521" s="161">
        <f t="shared" ca="1" si="250"/>
        <v>1</v>
      </c>
      <c r="AG521" s="161" t="str">
        <f t="shared" ca="1" si="251"/>
        <v/>
      </c>
      <c r="AH521" s="161">
        <f t="shared" ca="1" si="252"/>
        <v>1</v>
      </c>
      <c r="AI521" s="161" t="str">
        <f t="shared" ca="1" si="253"/>
        <v/>
      </c>
      <c r="AJ521" s="161">
        <f t="shared" ca="1" si="254"/>
        <v>1</v>
      </c>
      <c r="AL521" s="161" t="str">
        <f t="shared" ca="1" si="255"/>
        <v/>
      </c>
      <c r="AM521" s="161">
        <f t="shared" ca="1" si="266"/>
        <v>1</v>
      </c>
      <c r="AN521" s="161" t="str">
        <f t="shared" ca="1" si="256"/>
        <v/>
      </c>
      <c r="AO521" s="161">
        <f t="shared" ca="1" si="265"/>
        <v>1</v>
      </c>
      <c r="AP521" s="161" t="str">
        <f t="shared" ca="1" si="257"/>
        <v/>
      </c>
      <c r="AQ521" s="161">
        <f t="shared" ca="1" si="263"/>
        <v>1</v>
      </c>
      <c r="AR521" s="161" t="str">
        <f t="shared" ca="1" si="258"/>
        <v/>
      </c>
      <c r="AS521" s="161">
        <f t="shared" ca="1" si="259"/>
        <v>1</v>
      </c>
      <c r="AT521" s="159">
        <f t="shared" ca="1" si="239"/>
        <v>-1</v>
      </c>
      <c r="AU521" s="210">
        <f t="shared" ca="1" si="243"/>
        <v>14</v>
      </c>
      <c r="AV521" s="209"/>
      <c r="AW521" s="204">
        <f t="shared" si="260"/>
        <v>3450.4444444444443</v>
      </c>
      <c r="AX521" s="159"/>
      <c r="AZ521" s="159"/>
      <c r="BM521" s="207"/>
      <c r="BN521" s="212"/>
      <c r="BP521" s="209"/>
      <c r="BQ521" s="211"/>
      <c r="BR521" s="211"/>
      <c r="BS521" s="211"/>
      <c r="BT521" s="211"/>
      <c r="BU521" s="211"/>
      <c r="BV521" s="211"/>
      <c r="BW521" s="211"/>
      <c r="BX521" s="211"/>
      <c r="BY521" s="211"/>
      <c r="BZ521" s="211"/>
      <c r="CA521" s="209"/>
      <c r="CB521" s="224"/>
      <c r="CC521" s="204"/>
      <c r="CD521" s="204"/>
      <c r="CE521" s="204"/>
      <c r="CF521" s="211"/>
      <c r="CG521" s="211"/>
      <c r="CI521" s="209"/>
      <c r="CJ521" s="209"/>
      <c r="EH521" s="165"/>
      <c r="EI521" s="165"/>
      <c r="EJ521" s="166"/>
      <c r="EK521" s="209"/>
      <c r="EL521" s="211"/>
      <c r="EM521" s="211"/>
      <c r="EN521" s="211"/>
      <c r="EO521" s="211"/>
      <c r="EP521" s="211"/>
      <c r="ES521" s="165"/>
      <c r="ET521" s="165"/>
      <c r="EU521" s="166"/>
      <c r="EV521" s="209"/>
      <c r="EW521" s="211"/>
      <c r="EX521" s="211"/>
      <c r="EY521" s="211"/>
      <c r="EZ521" s="211"/>
      <c r="FA521" s="211"/>
      <c r="FD521" s="165"/>
      <c r="FE521" s="165"/>
      <c r="FF521" s="166"/>
      <c r="FG521" s="209"/>
      <c r="FH521" s="211"/>
      <c r="FI521" s="211"/>
      <c r="FJ521" s="211"/>
      <c r="FK521" s="211"/>
      <c r="FL521" s="211"/>
    </row>
    <row r="522" spans="9:168">
      <c r="I522" s="221">
        <f t="shared" si="264"/>
        <v>518</v>
      </c>
      <c r="J522" s="159">
        <f>'v-t_chart'!C519</f>
        <v>0</v>
      </c>
      <c r="K522" s="204">
        <f t="shared" si="242"/>
        <v>0</v>
      </c>
      <c r="L522" s="205" t="b">
        <f>IF('Input&amp;Output'!$C$3=10,phase_chart!C519,IF('Input&amp;Output'!$C$3=21,phase_chart!G519,IF('Input&amp;Output'!$C$3=22,phase_chart!K519,IF('Input&amp;Output'!$C$3=31,phase_chart!O519,IF('Input&amp;Output'!$C$3=32,phase_chart!S519,"")))))</f>
        <v>0</v>
      </c>
      <c r="M522" s="206" t="b">
        <f>IF('Input&amp;Output'!$C$3=10,phase_chart!D519,IF('Input&amp;Output'!$C$3=21,phase_chart!H519,IF('Input&amp;Output'!$C$3=22,phase_chart!L519,IF('Input&amp;Output'!$C$3=31,phase_chart!P519,IF('Input&amp;Output'!$C$3=32,phase_chart!T519,"")))))</f>
        <v>0</v>
      </c>
      <c r="N522" s="205" t="b">
        <f>IF('Input&amp;Output'!$C$3=10,phase_chart!E519,IF('Input&amp;Output'!$C$3=21,phase_chart!I519,IF('Input&amp;Output'!$C$3=22,phase_chart!M519,IF('Input&amp;Output'!$C$3=31,phase_chart!Q519,IF('Input&amp;Output'!$C$3=32,phase_chart!U519,"")))))</f>
        <v>0</v>
      </c>
      <c r="P522" s="159">
        <f>IF(NOT($J522=0),IF($J522&lt;IF($P521=0,0,VLOOKUP(P521,tbL!$M$37:$Q$43,IF(L522=TRUE,2,4))),IF($J522&gt;=VLOOKUP(P521,tbL!$M$37:$Q$43,IF(L522=TRUE,3,5)),$P521,IF(AND(L521=TRUE,L522=TRUE),$P521,$P521-1)),IF(AND(L522=TRUE,J522=VLOOKUP(P521,tbL!$M$37:$Q$43,IF(L522=TRUE,2,4))),P521,IF($P521+1&gt;$C$12,$C$12,$P521+1))),0)</f>
        <v>0</v>
      </c>
      <c r="Q522" s="159">
        <f t="shared" si="244"/>
        <v>0</v>
      </c>
      <c r="R522" s="207">
        <f t="shared" si="261"/>
        <v>0</v>
      </c>
      <c r="S522" s="208"/>
      <c r="T522" s="159">
        <f t="shared" si="262"/>
        <v>0</v>
      </c>
      <c r="U522" s="209" t="str">
        <f ca="1">IF(AND(T522=-1,N522=TRUE),"*",IF(AND(U521="*",N522=TRUE),"*",IF(AND(AND(L522=TRUE,U521="*"),J522&lt;VLOOKUP(V521+1,tbL!$M$38:$O$43,3)),"*","")))</f>
        <v/>
      </c>
      <c r="V522" s="204">
        <f t="shared" ca="1" si="245"/>
        <v>0</v>
      </c>
      <c r="Y522" s="159" t="str">
        <f t="shared" ca="1" si="246"/>
        <v/>
      </c>
      <c r="Z522" s="159">
        <f t="shared" si="247"/>
        <v>1</v>
      </c>
      <c r="AA522" s="159">
        <f t="shared" ca="1" si="238"/>
        <v>1</v>
      </c>
      <c r="AC522" s="161" t="str">
        <f t="shared" ca="1" si="248"/>
        <v/>
      </c>
      <c r="AD522" s="161">
        <f t="shared" ca="1" si="249"/>
        <v>1</v>
      </c>
      <c r="AE522" s="161" t="str">
        <f t="shared" ca="1" si="240"/>
        <v/>
      </c>
      <c r="AF522" s="161">
        <f t="shared" ca="1" si="250"/>
        <v>1</v>
      </c>
      <c r="AG522" s="161" t="str">
        <f t="shared" ca="1" si="251"/>
        <v/>
      </c>
      <c r="AH522" s="161">
        <f t="shared" ca="1" si="252"/>
        <v>1</v>
      </c>
      <c r="AI522" s="161" t="str">
        <f t="shared" ca="1" si="253"/>
        <v/>
      </c>
      <c r="AJ522" s="161">
        <f t="shared" ca="1" si="254"/>
        <v>1</v>
      </c>
      <c r="AL522" s="161" t="str">
        <f t="shared" ca="1" si="255"/>
        <v/>
      </c>
      <c r="AM522" s="161">
        <f t="shared" ca="1" si="266"/>
        <v>1</v>
      </c>
      <c r="AN522" s="161" t="str">
        <f t="shared" ca="1" si="256"/>
        <v/>
      </c>
      <c r="AO522" s="161">
        <f t="shared" ca="1" si="265"/>
        <v>1</v>
      </c>
      <c r="AP522" s="161" t="str">
        <f t="shared" ca="1" si="257"/>
        <v/>
      </c>
      <c r="AQ522" s="161">
        <f t="shared" ca="1" si="263"/>
        <v>1</v>
      </c>
      <c r="AR522" s="161" t="str">
        <f t="shared" ca="1" si="258"/>
        <v/>
      </c>
      <c r="AS522" s="161">
        <f t="shared" ca="1" si="259"/>
        <v>1</v>
      </c>
      <c r="AT522" s="159">
        <f t="shared" ca="1" si="239"/>
        <v>-1</v>
      </c>
      <c r="AU522" s="210">
        <f t="shared" ca="1" si="243"/>
        <v>14</v>
      </c>
      <c r="AV522" s="209"/>
      <c r="AW522" s="204">
        <f t="shared" si="260"/>
        <v>3450.4444444444443</v>
      </c>
      <c r="AX522" s="159"/>
      <c r="AZ522" s="159"/>
      <c r="BM522" s="207"/>
      <c r="BN522" s="212"/>
      <c r="BP522" s="209"/>
      <c r="BQ522" s="211"/>
      <c r="BR522" s="211"/>
      <c r="BS522" s="211"/>
      <c r="BT522" s="211"/>
      <c r="BU522" s="211"/>
      <c r="BV522" s="211"/>
      <c r="BW522" s="211"/>
      <c r="BX522" s="211"/>
      <c r="BY522" s="211"/>
      <c r="BZ522" s="211"/>
      <c r="CA522" s="209"/>
      <c r="CB522" s="224"/>
      <c r="CC522" s="204"/>
      <c r="CD522" s="204"/>
      <c r="CE522" s="204"/>
      <c r="CF522" s="211"/>
      <c r="CG522" s="211"/>
      <c r="CI522" s="209"/>
      <c r="CJ522" s="209"/>
      <c r="EH522" s="165"/>
      <c r="EI522" s="165"/>
      <c r="EJ522" s="166"/>
      <c r="EK522" s="209"/>
      <c r="EL522" s="211"/>
      <c r="EM522" s="211"/>
      <c r="EN522" s="211"/>
      <c r="EO522" s="211"/>
      <c r="EP522" s="211"/>
      <c r="ES522" s="165"/>
      <c r="ET522" s="165"/>
      <c r="EU522" s="166"/>
      <c r="EV522" s="209"/>
      <c r="EW522" s="211"/>
      <c r="EX522" s="211"/>
      <c r="EY522" s="211"/>
      <c r="EZ522" s="211"/>
      <c r="FA522" s="211"/>
      <c r="FD522" s="165"/>
      <c r="FE522" s="165"/>
      <c r="FF522" s="166"/>
      <c r="FG522" s="209"/>
      <c r="FH522" s="211"/>
      <c r="FI522" s="211"/>
      <c r="FJ522" s="211"/>
      <c r="FK522" s="211"/>
      <c r="FL522" s="211"/>
    </row>
    <row r="523" spans="9:168">
      <c r="I523" s="221">
        <f t="shared" si="264"/>
        <v>519</v>
      </c>
      <c r="J523" s="159">
        <f>'v-t_chart'!C520</f>
        <v>2.9</v>
      </c>
      <c r="K523" s="204">
        <f t="shared" si="242"/>
        <v>8.4940999999999995</v>
      </c>
      <c r="L523" s="205" t="b">
        <f>IF('Input&amp;Output'!$C$3=10,phase_chart!C520,IF('Input&amp;Output'!$C$3=21,phase_chart!G520,IF('Input&amp;Output'!$C$3=22,phase_chart!K520,IF('Input&amp;Output'!$C$3=31,phase_chart!O520,IF('Input&amp;Output'!$C$3=32,phase_chart!S520,"")))))</f>
        <v>1</v>
      </c>
      <c r="M523" s="206" t="b">
        <f>IF('Input&amp;Output'!$C$3=10,phase_chart!D520,IF('Input&amp;Output'!$C$3=21,phase_chart!H520,IF('Input&amp;Output'!$C$3=22,phase_chart!L520,IF('Input&amp;Output'!$C$3=31,phase_chart!P520,IF('Input&amp;Output'!$C$3=32,phase_chart!T520,"")))))</f>
        <v>0</v>
      </c>
      <c r="N523" s="205" t="b">
        <f>IF('Input&amp;Output'!$C$3=10,phase_chart!E520,IF('Input&amp;Output'!$C$3=21,phase_chart!I520,IF('Input&amp;Output'!$C$3=22,phase_chart!M520,IF('Input&amp;Output'!$C$3=31,phase_chart!Q520,IF('Input&amp;Output'!$C$3=32,phase_chart!U520,"")))))</f>
        <v>0</v>
      </c>
      <c r="P523" s="159">
        <f>IF(NOT($J523=0),IF($J523&lt;IF($P522=0,0,VLOOKUP(P522,tbL!$M$37:$Q$43,IF(L523=TRUE,2,4))),IF($J523&gt;=VLOOKUP(P522,tbL!$M$37:$Q$43,IF(L523=TRUE,3,5)),$P522,IF(AND(L522=TRUE,L523=TRUE),$P522,$P522-1)),IF(AND(L523=TRUE,J523=VLOOKUP(P522,tbL!$M$37:$Q$43,IF(L523=TRUE,2,4))),P522,IF($P522+1&gt;$C$12,$C$12,$P522+1))),0)</f>
        <v>1</v>
      </c>
      <c r="Q523" s="159">
        <f t="shared" si="244"/>
        <v>1</v>
      </c>
      <c r="R523" s="207">
        <f t="shared" si="261"/>
        <v>1</v>
      </c>
      <c r="S523" s="208"/>
      <c r="T523" s="159">
        <f t="shared" si="262"/>
        <v>0</v>
      </c>
      <c r="U523" s="209" t="str">
        <f ca="1">IF(AND(T523=-1,N523=TRUE),"*",IF(AND(U522="*",N523=TRUE),"*",IF(AND(AND(L523=TRUE,U522="*"),J523&lt;VLOOKUP(V522+1,tbL!$M$38:$O$43,3)),"*","")))</f>
        <v/>
      </c>
      <c r="V523" s="204">
        <f t="shared" ca="1" si="245"/>
        <v>1</v>
      </c>
      <c r="Y523" s="159" t="str">
        <f t="shared" ca="1" si="246"/>
        <v/>
      </c>
      <c r="Z523" s="159" t="str">
        <f t="shared" si="247"/>
        <v/>
      </c>
      <c r="AA523" s="159">
        <f t="shared" ca="1" si="238"/>
        <v>1</v>
      </c>
      <c r="AC523" s="161" t="str">
        <f t="shared" ca="1" si="248"/>
        <v/>
      </c>
      <c r="AD523" s="161">
        <f t="shared" ca="1" si="249"/>
        <v>1</v>
      </c>
      <c r="AE523" s="161" t="str">
        <f t="shared" ca="1" si="240"/>
        <v/>
      </c>
      <c r="AF523" s="161">
        <f t="shared" ca="1" si="250"/>
        <v>1</v>
      </c>
      <c r="AG523" s="161" t="str">
        <f t="shared" ca="1" si="251"/>
        <v/>
      </c>
      <c r="AH523" s="161">
        <f t="shared" ca="1" si="252"/>
        <v>1</v>
      </c>
      <c r="AI523" s="161" t="str">
        <f t="shared" ca="1" si="253"/>
        <v/>
      </c>
      <c r="AJ523" s="161">
        <f t="shared" ca="1" si="254"/>
        <v>1</v>
      </c>
      <c r="AL523" s="161" t="str">
        <f t="shared" ca="1" si="255"/>
        <v/>
      </c>
      <c r="AM523" s="161">
        <f t="shared" ca="1" si="266"/>
        <v>1</v>
      </c>
      <c r="AN523" s="161" t="str">
        <f t="shared" ca="1" si="256"/>
        <v/>
      </c>
      <c r="AO523" s="161">
        <f t="shared" ca="1" si="265"/>
        <v>1</v>
      </c>
      <c r="AP523" s="161" t="str">
        <f t="shared" ca="1" si="257"/>
        <v/>
      </c>
      <c r="AQ523" s="161">
        <f t="shared" ca="1" si="263"/>
        <v>1</v>
      </c>
      <c r="AR523" s="161" t="str">
        <f t="shared" ca="1" si="258"/>
        <v/>
      </c>
      <c r="AS523" s="161">
        <f t="shared" ca="1" si="259"/>
        <v>1</v>
      </c>
      <c r="AT523" s="159" t="str">
        <f t="shared" ca="1" si="239"/>
        <v/>
      </c>
      <c r="AU523" s="210">
        <f t="shared" ca="1" si="243"/>
        <v>14</v>
      </c>
      <c r="AV523" s="209"/>
      <c r="AW523" s="204">
        <f t="shared" si="260"/>
        <v>3451.25</v>
      </c>
      <c r="AX523" s="159"/>
      <c r="AZ523" s="159"/>
      <c r="BM523" s="207"/>
      <c r="BN523" s="212"/>
      <c r="BP523" s="209"/>
      <c r="BQ523" s="211"/>
      <c r="BR523" s="211"/>
      <c r="BS523" s="211"/>
      <c r="BT523" s="211"/>
      <c r="BU523" s="211"/>
      <c r="BV523" s="211"/>
      <c r="BW523" s="211"/>
      <c r="BX523" s="211"/>
      <c r="BY523" s="211"/>
      <c r="BZ523" s="211"/>
      <c r="CA523" s="209"/>
      <c r="CB523" s="224"/>
      <c r="CC523" s="204"/>
      <c r="CD523" s="204"/>
      <c r="CE523" s="204"/>
      <c r="CF523" s="211"/>
      <c r="CG523" s="211"/>
      <c r="CI523" s="209"/>
      <c r="CJ523" s="209"/>
      <c r="EH523" s="165"/>
      <c r="EI523" s="165"/>
      <c r="EJ523" s="166"/>
      <c r="EK523" s="209"/>
      <c r="EL523" s="211"/>
      <c r="EM523" s="211"/>
      <c r="EN523" s="211"/>
      <c r="EO523" s="211"/>
      <c r="EP523" s="211"/>
      <c r="ES523" s="165"/>
      <c r="ET523" s="165"/>
      <c r="EU523" s="166"/>
      <c r="EV523" s="209"/>
      <c r="EW523" s="211"/>
      <c r="EX523" s="211"/>
      <c r="EY523" s="211"/>
      <c r="EZ523" s="211"/>
      <c r="FA523" s="211"/>
      <c r="FD523" s="165"/>
      <c r="FE523" s="165"/>
      <c r="FF523" s="166"/>
      <c r="FG523" s="209"/>
      <c r="FH523" s="211"/>
      <c r="FI523" s="211"/>
      <c r="FJ523" s="211"/>
      <c r="FK523" s="211"/>
      <c r="FL523" s="211"/>
    </row>
    <row r="524" spans="9:168">
      <c r="I524" s="221">
        <f t="shared" si="264"/>
        <v>520</v>
      </c>
      <c r="J524" s="159">
        <f>'v-t_chart'!C521</f>
        <v>8</v>
      </c>
      <c r="K524" s="204">
        <f t="shared" ca="1" si="242"/>
        <v>23.431999999999999</v>
      </c>
      <c r="L524" s="205" t="b">
        <f>IF('Input&amp;Output'!$C$3=10,phase_chart!C521,IF('Input&amp;Output'!$C$3=21,phase_chart!G521,IF('Input&amp;Output'!$C$3=22,phase_chart!K521,IF('Input&amp;Output'!$C$3=31,phase_chart!O521,IF('Input&amp;Output'!$C$3=32,phase_chart!S521,"")))))</f>
        <v>1</v>
      </c>
      <c r="M524" s="206" t="b">
        <f>IF('Input&amp;Output'!$C$3=10,phase_chart!D521,IF('Input&amp;Output'!$C$3=21,phase_chart!H521,IF('Input&amp;Output'!$C$3=22,phase_chart!L521,IF('Input&amp;Output'!$C$3=31,phase_chart!P521,IF('Input&amp;Output'!$C$3=32,phase_chart!T521,"")))))</f>
        <v>0</v>
      </c>
      <c r="N524" s="205" t="b">
        <f>IF('Input&amp;Output'!$C$3=10,phase_chart!E521,IF('Input&amp;Output'!$C$3=21,phase_chart!I521,IF('Input&amp;Output'!$C$3=22,phase_chart!M521,IF('Input&amp;Output'!$C$3=31,phase_chart!Q521,IF('Input&amp;Output'!$C$3=32,phase_chart!U521,"")))))</f>
        <v>0</v>
      </c>
      <c r="P524" s="159">
        <f ca="1">IF(NOT($J524=0),IF($J524&lt;IF($P523=0,0,VLOOKUP(P523,tbL!$M$37:$Q$43,IF(L524=TRUE,2,4))),IF($J524&gt;=VLOOKUP(P523,tbL!$M$37:$Q$43,IF(L524=TRUE,3,5)),$P523,IF(AND(L523=TRUE,L524=TRUE),$P523,$P523-1)),IF(AND(L524=TRUE,J524=VLOOKUP(P523,tbL!$M$37:$Q$43,IF(L524=TRUE,2,4))),P523,IF($P523+1&gt;$C$12,$C$12,$P523+1))),0)</f>
        <v>1</v>
      </c>
      <c r="Q524" s="159">
        <f t="shared" ca="1" si="244"/>
        <v>1</v>
      </c>
      <c r="R524" s="207">
        <f t="shared" ref="R524:R530" si="267">IF(L524=TRUE,IF(OR(K523=0,R523=1),1,0),0)</f>
        <v>1</v>
      </c>
      <c r="S524" s="208"/>
      <c r="T524" s="159">
        <f t="shared" si="262"/>
        <v>0</v>
      </c>
      <c r="U524" s="209" t="str">
        <f ca="1">IF(AND(T524=-1,N524=TRUE),"*",IF(AND(U523="*",N524=TRUE),"*",IF(AND(AND(L524=TRUE,U523="*"),J524&lt;VLOOKUP(V523+1,tbL!$M$38:$O$43,3)),"*","")))</f>
        <v/>
      </c>
      <c r="V524" s="204">
        <f t="shared" ca="1" si="245"/>
        <v>1</v>
      </c>
      <c r="Y524" s="159" t="str">
        <f t="shared" ca="1" si="246"/>
        <v/>
      </c>
      <c r="Z524" s="159" t="str">
        <f t="shared" si="247"/>
        <v/>
      </c>
      <c r="AA524" s="159">
        <f t="shared" ca="1" si="238"/>
        <v>1</v>
      </c>
      <c r="AC524" s="161" t="str">
        <f t="shared" ca="1" si="248"/>
        <v/>
      </c>
      <c r="AD524" s="161">
        <f t="shared" ca="1" si="249"/>
        <v>1</v>
      </c>
      <c r="AE524" s="161" t="str">
        <f t="shared" ca="1" si="240"/>
        <v/>
      </c>
      <c r="AF524" s="161">
        <f t="shared" ca="1" si="250"/>
        <v>1</v>
      </c>
      <c r="AG524" s="161" t="str">
        <f t="shared" ca="1" si="251"/>
        <v/>
      </c>
      <c r="AH524" s="161">
        <f t="shared" ca="1" si="252"/>
        <v>1</v>
      </c>
      <c r="AI524" s="161" t="str">
        <f t="shared" ca="1" si="253"/>
        <v/>
      </c>
      <c r="AJ524" s="161">
        <f t="shared" ca="1" si="254"/>
        <v>1</v>
      </c>
      <c r="AL524" s="161" t="str">
        <f t="shared" ca="1" si="255"/>
        <v/>
      </c>
      <c r="AM524" s="161">
        <f t="shared" ca="1" si="266"/>
        <v>1</v>
      </c>
      <c r="AN524" s="161" t="str">
        <f t="shared" ca="1" si="256"/>
        <v/>
      </c>
      <c r="AO524" s="161">
        <f t="shared" ca="1" si="265"/>
        <v>1</v>
      </c>
      <c r="AP524" s="161" t="str">
        <f t="shared" ca="1" si="257"/>
        <v/>
      </c>
      <c r="AQ524" s="161">
        <f t="shared" ca="1" si="263"/>
        <v>1</v>
      </c>
      <c r="AR524" s="161" t="str">
        <f t="shared" ca="1" si="258"/>
        <v/>
      </c>
      <c r="AS524" s="161">
        <f t="shared" ca="1" si="259"/>
        <v>1</v>
      </c>
      <c r="AT524" s="159" t="str">
        <f t="shared" ca="1" si="239"/>
        <v/>
      </c>
      <c r="AU524" s="210">
        <f t="shared" ca="1" si="243"/>
        <v>14</v>
      </c>
      <c r="AV524" s="209"/>
      <c r="AW524" s="204">
        <f t="shared" si="260"/>
        <v>3453.4722222222222</v>
      </c>
      <c r="AX524" s="159"/>
      <c r="AZ524" s="159"/>
      <c r="BM524" s="207"/>
      <c r="BN524" s="212"/>
      <c r="BP524" s="209"/>
      <c r="BQ524" s="211"/>
      <c r="BR524" s="211"/>
      <c r="BS524" s="211"/>
      <c r="BT524" s="211"/>
      <c r="BU524" s="211"/>
      <c r="BV524" s="211"/>
      <c r="BW524" s="211"/>
      <c r="BX524" s="211"/>
      <c r="BY524" s="211"/>
      <c r="BZ524" s="211"/>
      <c r="CA524" s="209"/>
      <c r="CB524" s="224"/>
      <c r="CC524" s="204"/>
      <c r="CD524" s="204"/>
      <c r="CE524" s="204"/>
      <c r="CF524" s="211"/>
      <c r="CG524" s="211"/>
      <c r="CI524" s="209"/>
      <c r="CJ524" s="209"/>
      <c r="EH524" s="165"/>
      <c r="EI524" s="165"/>
      <c r="EJ524" s="166"/>
      <c r="EK524" s="209"/>
      <c r="EL524" s="211"/>
      <c r="EM524" s="211"/>
      <c r="EN524" s="211"/>
      <c r="EO524" s="211"/>
      <c r="EP524" s="211"/>
      <c r="ES524" s="165"/>
      <c r="ET524" s="165"/>
      <c r="EU524" s="166"/>
      <c r="EV524" s="209"/>
      <c r="EW524" s="211"/>
      <c r="EX524" s="211"/>
      <c r="EY524" s="211"/>
      <c r="EZ524" s="211"/>
      <c r="FA524" s="211"/>
      <c r="FD524" s="165"/>
      <c r="FE524" s="165"/>
      <c r="FF524" s="166"/>
      <c r="FG524" s="209"/>
      <c r="FH524" s="211"/>
      <c r="FI524" s="211"/>
      <c r="FJ524" s="211"/>
      <c r="FK524" s="211"/>
      <c r="FL524" s="211"/>
    </row>
    <row r="525" spans="9:168">
      <c r="I525" s="221">
        <f t="shared" si="264"/>
        <v>521</v>
      </c>
      <c r="J525" s="159">
        <f>'v-t_chart'!C522</f>
        <v>16</v>
      </c>
      <c r="K525" s="204">
        <f t="shared" ca="1" si="242"/>
        <v>46.863999999999997</v>
      </c>
      <c r="L525" s="205" t="b">
        <f>IF('Input&amp;Output'!$C$3=10,phase_chart!C522,IF('Input&amp;Output'!$C$3=21,phase_chart!G522,IF('Input&amp;Output'!$C$3=22,phase_chart!K522,IF('Input&amp;Output'!$C$3=31,phase_chart!O522,IF('Input&amp;Output'!$C$3=32,phase_chart!S522,"")))))</f>
        <v>1</v>
      </c>
      <c r="M525" s="206" t="b">
        <f>IF('Input&amp;Output'!$C$3=10,phase_chart!D522,IF('Input&amp;Output'!$C$3=21,phase_chart!H522,IF('Input&amp;Output'!$C$3=22,phase_chart!L522,IF('Input&amp;Output'!$C$3=31,phase_chart!P522,IF('Input&amp;Output'!$C$3=32,phase_chart!T522,"")))))</f>
        <v>0</v>
      </c>
      <c r="N525" s="205" t="b">
        <f>IF('Input&amp;Output'!$C$3=10,phase_chart!E522,IF('Input&amp;Output'!$C$3=21,phase_chart!I522,IF('Input&amp;Output'!$C$3=22,phase_chart!M522,IF('Input&amp;Output'!$C$3=31,phase_chart!Q522,IF('Input&amp;Output'!$C$3=32,phase_chart!U522,"")))))</f>
        <v>0</v>
      </c>
      <c r="P525" s="159">
        <f ca="1">IF(NOT($J525=0),IF($J525&lt;IF($P524=0,0,VLOOKUP(P524,tbL!$M$37:$Q$43,IF(L525=TRUE,2,4))),IF($J525&gt;=VLOOKUP(P524,tbL!$M$37:$Q$43,IF(L525=TRUE,3,5)),$P524,IF(AND(L524=TRUE,L525=TRUE),$P524,$P524-1)),IF(AND(L525=TRUE,J525=VLOOKUP(P524,tbL!$M$37:$Q$43,IF(L525=TRUE,2,4))),P524,IF($P524+1&gt;$C$12,$C$12,$P524+1))),0)</f>
        <v>1</v>
      </c>
      <c r="Q525" s="159">
        <f t="shared" ca="1" si="244"/>
        <v>1</v>
      </c>
      <c r="R525" s="207">
        <f t="shared" ca="1" si="267"/>
        <v>1</v>
      </c>
      <c r="S525" s="208"/>
      <c r="T525" s="159">
        <f t="shared" si="262"/>
        <v>0</v>
      </c>
      <c r="U525" s="209" t="str">
        <f ca="1">IF(AND(T525=-1,N525=TRUE),"*",IF(AND(U524="*",N525=TRUE),"*",IF(AND(AND(L525=TRUE,U524="*"),J525&lt;VLOOKUP(V524+1,tbL!$M$38:$O$43,3)),"*","")))</f>
        <v/>
      </c>
      <c r="V525" s="204">
        <f t="shared" ca="1" si="245"/>
        <v>1</v>
      </c>
      <c r="Y525" s="159" t="str">
        <f t="shared" ca="1" si="246"/>
        <v/>
      </c>
      <c r="Z525" s="159" t="str">
        <f t="shared" si="247"/>
        <v/>
      </c>
      <c r="AA525" s="159">
        <f t="shared" ca="1" si="238"/>
        <v>1</v>
      </c>
      <c r="AC525" s="161" t="str">
        <f t="shared" ca="1" si="248"/>
        <v/>
      </c>
      <c r="AD525" s="161">
        <f t="shared" ca="1" si="249"/>
        <v>1</v>
      </c>
      <c r="AE525" s="161" t="str">
        <f t="shared" ca="1" si="240"/>
        <v/>
      </c>
      <c r="AF525" s="161">
        <f t="shared" ca="1" si="250"/>
        <v>1</v>
      </c>
      <c r="AG525" s="161" t="str">
        <f t="shared" ca="1" si="251"/>
        <v/>
      </c>
      <c r="AH525" s="161">
        <f t="shared" ca="1" si="252"/>
        <v>1</v>
      </c>
      <c r="AI525" s="161" t="str">
        <f t="shared" ca="1" si="253"/>
        <v/>
      </c>
      <c r="AJ525" s="161">
        <f t="shared" ca="1" si="254"/>
        <v>1</v>
      </c>
      <c r="AL525" s="161" t="str">
        <f t="shared" ca="1" si="255"/>
        <v/>
      </c>
      <c r="AM525" s="161">
        <f t="shared" ca="1" si="266"/>
        <v>1</v>
      </c>
      <c r="AN525" s="161" t="str">
        <f t="shared" ca="1" si="256"/>
        <v/>
      </c>
      <c r="AO525" s="161">
        <f t="shared" ca="1" si="265"/>
        <v>1</v>
      </c>
      <c r="AP525" s="161" t="str">
        <f t="shared" ca="1" si="257"/>
        <v/>
      </c>
      <c r="AQ525" s="161">
        <f t="shared" ca="1" si="263"/>
        <v>1</v>
      </c>
      <c r="AR525" s="161" t="str">
        <f t="shared" ca="1" si="258"/>
        <v/>
      </c>
      <c r="AS525" s="161">
        <f t="shared" ca="1" si="259"/>
        <v>1</v>
      </c>
      <c r="AT525" s="159" t="str">
        <f t="shared" ca="1" si="239"/>
        <v/>
      </c>
      <c r="AU525" s="210">
        <f t="shared" ca="1" si="243"/>
        <v>14</v>
      </c>
      <c r="AV525" s="209"/>
      <c r="AW525" s="204">
        <f t="shared" si="260"/>
        <v>3457.9166666666665</v>
      </c>
      <c r="AX525" s="159"/>
      <c r="AZ525" s="159"/>
      <c r="BM525" s="207"/>
      <c r="BN525" s="212"/>
      <c r="BP525" s="209"/>
      <c r="BQ525" s="211"/>
      <c r="BR525" s="211"/>
      <c r="BS525" s="211"/>
      <c r="BT525" s="211"/>
      <c r="BU525" s="211"/>
      <c r="BV525" s="211"/>
      <c r="BW525" s="211"/>
      <c r="BX525" s="211"/>
      <c r="BY525" s="211"/>
      <c r="BZ525" s="211"/>
      <c r="CA525" s="209"/>
      <c r="CB525" s="224"/>
      <c r="CC525" s="204"/>
      <c r="CD525" s="204"/>
      <c r="CE525" s="204"/>
      <c r="CF525" s="211"/>
      <c r="CG525" s="211"/>
      <c r="CI525" s="209"/>
      <c r="CJ525" s="209"/>
      <c r="EH525" s="165"/>
      <c r="EI525" s="165"/>
      <c r="EJ525" s="166"/>
      <c r="EK525" s="209"/>
      <c r="EL525" s="211"/>
      <c r="EM525" s="211"/>
      <c r="EN525" s="211"/>
      <c r="EO525" s="211"/>
      <c r="EP525" s="211"/>
      <c r="ES525" s="165"/>
      <c r="ET525" s="165"/>
      <c r="EU525" s="166"/>
      <c r="EV525" s="209"/>
      <c r="EW525" s="211"/>
      <c r="EX525" s="211"/>
      <c r="EY525" s="211"/>
      <c r="EZ525" s="211"/>
      <c r="FA525" s="211"/>
      <c r="FD525" s="165"/>
      <c r="FE525" s="165"/>
      <c r="FF525" s="166"/>
      <c r="FG525" s="209"/>
      <c r="FH525" s="211"/>
      <c r="FI525" s="211"/>
      <c r="FJ525" s="211"/>
      <c r="FK525" s="211"/>
      <c r="FL525" s="211"/>
    </row>
    <row r="526" spans="9:168">
      <c r="I526" s="221">
        <f t="shared" si="264"/>
        <v>522</v>
      </c>
      <c r="J526" s="159">
        <f>'v-t_chart'!C523</f>
        <v>24</v>
      </c>
      <c r="K526" s="204">
        <f t="shared" ca="1" si="242"/>
        <v>70.295999999999992</v>
      </c>
      <c r="L526" s="205" t="b">
        <f>IF('Input&amp;Output'!$C$3=10,phase_chart!C523,IF('Input&amp;Output'!$C$3=21,phase_chart!G523,IF('Input&amp;Output'!$C$3=22,phase_chart!K523,IF('Input&amp;Output'!$C$3=31,phase_chart!O523,IF('Input&amp;Output'!$C$3=32,phase_chart!S523,"")))))</f>
        <v>1</v>
      </c>
      <c r="M526" s="206" t="b">
        <f>IF('Input&amp;Output'!$C$3=10,phase_chart!D523,IF('Input&amp;Output'!$C$3=21,phase_chart!H523,IF('Input&amp;Output'!$C$3=22,phase_chart!L523,IF('Input&amp;Output'!$C$3=31,phase_chart!P523,IF('Input&amp;Output'!$C$3=32,phase_chart!T523,"")))))</f>
        <v>0</v>
      </c>
      <c r="N526" s="205" t="b">
        <f>IF('Input&amp;Output'!$C$3=10,phase_chart!E523,IF('Input&amp;Output'!$C$3=21,phase_chart!I523,IF('Input&amp;Output'!$C$3=22,phase_chart!M523,IF('Input&amp;Output'!$C$3=31,phase_chart!Q523,IF('Input&amp;Output'!$C$3=32,phase_chart!U523,"")))))</f>
        <v>0</v>
      </c>
      <c r="P526" s="159">
        <f ca="1">IF(NOT($J526=0),IF($J526&lt;IF($P525=0,0,VLOOKUP(P525,tbL!$M$37:$Q$43,IF(L526=TRUE,2,4))),IF($J526&gt;=VLOOKUP(P525,tbL!$M$37:$Q$43,IF(L526=TRUE,3,5)),$P525,IF(AND(L525=TRUE,L526=TRUE),$P525,$P525-1)),IF(AND(L526=TRUE,J526=VLOOKUP(P525,tbL!$M$37:$Q$43,IF(L526=TRUE,2,4))),P525,IF($P525+1&gt;$C$12,$C$12,$P525+1))),0)</f>
        <v>1</v>
      </c>
      <c r="Q526" s="159">
        <f t="shared" ca="1" si="244"/>
        <v>1</v>
      </c>
      <c r="R526" s="207">
        <f t="shared" ca="1" si="267"/>
        <v>1</v>
      </c>
      <c r="S526" s="208"/>
      <c r="T526" s="159">
        <f t="shared" si="262"/>
        <v>0</v>
      </c>
      <c r="U526" s="209" t="str">
        <f ca="1">IF(AND(T526=-1,N526=TRUE),"*",IF(AND(U525="*",N526=TRUE),"*",IF(AND(AND(L526=TRUE,U525="*"),J526&lt;VLOOKUP(V525+1,tbL!$M$38:$O$43,3)),"*","")))</f>
        <v/>
      </c>
      <c r="V526" s="204">
        <f t="shared" ca="1" si="245"/>
        <v>1</v>
      </c>
      <c r="Y526" s="159" t="str">
        <f t="shared" ca="1" si="246"/>
        <v/>
      </c>
      <c r="Z526" s="159" t="str">
        <f t="shared" si="247"/>
        <v/>
      </c>
      <c r="AA526" s="159">
        <f t="shared" ca="1" si="238"/>
        <v>1</v>
      </c>
      <c r="AC526" s="161" t="str">
        <f t="shared" ca="1" si="248"/>
        <v/>
      </c>
      <c r="AD526" s="161">
        <f t="shared" ca="1" si="249"/>
        <v>1</v>
      </c>
      <c r="AE526" s="161" t="str">
        <f t="shared" ca="1" si="240"/>
        <v/>
      </c>
      <c r="AF526" s="161">
        <f t="shared" ca="1" si="250"/>
        <v>1</v>
      </c>
      <c r="AG526" s="161" t="str">
        <f t="shared" ca="1" si="251"/>
        <v/>
      </c>
      <c r="AH526" s="161">
        <f t="shared" ca="1" si="252"/>
        <v>1</v>
      </c>
      <c r="AI526" s="161" t="str">
        <f t="shared" ca="1" si="253"/>
        <v/>
      </c>
      <c r="AJ526" s="161">
        <f t="shared" ca="1" si="254"/>
        <v>1</v>
      </c>
      <c r="AL526" s="161" t="str">
        <f t="shared" ca="1" si="255"/>
        <v/>
      </c>
      <c r="AM526" s="161">
        <f t="shared" ca="1" si="266"/>
        <v>1</v>
      </c>
      <c r="AN526" s="161" t="str">
        <f t="shared" ca="1" si="256"/>
        <v/>
      </c>
      <c r="AO526" s="161">
        <f t="shared" ca="1" si="265"/>
        <v>1</v>
      </c>
      <c r="AP526" s="161" t="str">
        <f t="shared" ca="1" si="257"/>
        <v/>
      </c>
      <c r="AQ526" s="161">
        <f t="shared" ca="1" si="263"/>
        <v>1</v>
      </c>
      <c r="AR526" s="161" t="str">
        <f t="shared" ca="1" si="258"/>
        <v/>
      </c>
      <c r="AS526" s="161">
        <f t="shared" ca="1" si="259"/>
        <v>1</v>
      </c>
      <c r="AT526" s="159" t="str">
        <f t="shared" ca="1" si="239"/>
        <v/>
      </c>
      <c r="AU526" s="210">
        <f t="shared" ca="1" si="243"/>
        <v>14</v>
      </c>
      <c r="AV526" s="209"/>
      <c r="AW526" s="204">
        <f t="shared" si="260"/>
        <v>3464.583333333333</v>
      </c>
      <c r="AX526" s="159"/>
      <c r="AZ526" s="159"/>
      <c r="BM526" s="207"/>
      <c r="BN526" s="212"/>
      <c r="BP526" s="209"/>
      <c r="BQ526" s="211"/>
      <c r="BR526" s="211"/>
      <c r="BS526" s="211"/>
      <c r="BT526" s="211"/>
      <c r="BU526" s="211"/>
      <c r="BV526" s="211"/>
      <c r="BW526" s="211"/>
      <c r="BX526" s="211"/>
      <c r="BY526" s="211"/>
      <c r="BZ526" s="211"/>
      <c r="CA526" s="209"/>
      <c r="CB526" s="224"/>
      <c r="CC526" s="204"/>
      <c r="CD526" s="204"/>
      <c r="CE526" s="204"/>
      <c r="CF526" s="211"/>
      <c r="CG526" s="211"/>
      <c r="CI526" s="209"/>
      <c r="CJ526" s="209"/>
      <c r="EH526" s="165"/>
      <c r="EI526" s="165"/>
      <c r="EJ526" s="166"/>
      <c r="EK526" s="209"/>
      <c r="EL526" s="211"/>
      <c r="EM526" s="211"/>
      <c r="EN526" s="211"/>
      <c r="EO526" s="211"/>
      <c r="EP526" s="211"/>
      <c r="ES526" s="165"/>
      <c r="ET526" s="165"/>
      <c r="EU526" s="166"/>
      <c r="EV526" s="209"/>
      <c r="EW526" s="211"/>
      <c r="EX526" s="211"/>
      <c r="EY526" s="211"/>
      <c r="EZ526" s="211"/>
      <c r="FA526" s="211"/>
      <c r="FD526" s="165"/>
      <c r="FE526" s="165"/>
      <c r="FF526" s="166"/>
      <c r="FG526" s="209"/>
      <c r="FH526" s="211"/>
      <c r="FI526" s="211"/>
      <c r="FJ526" s="211"/>
      <c r="FK526" s="211"/>
      <c r="FL526" s="211"/>
    </row>
    <row r="527" spans="9:168">
      <c r="I527" s="221">
        <f t="shared" si="264"/>
        <v>523</v>
      </c>
      <c r="J527" s="159">
        <f>'v-t_chart'!C524</f>
        <v>32</v>
      </c>
      <c r="K527" s="204">
        <f t="shared" ca="1" si="242"/>
        <v>93.727999999999994</v>
      </c>
      <c r="L527" s="205" t="b">
        <f>IF('Input&amp;Output'!$C$3=10,phase_chart!C524,IF('Input&amp;Output'!$C$3=21,phase_chart!G524,IF('Input&amp;Output'!$C$3=22,phase_chart!K524,IF('Input&amp;Output'!$C$3=31,phase_chart!O524,IF('Input&amp;Output'!$C$3=32,phase_chart!S524,"")))))</f>
        <v>1</v>
      </c>
      <c r="M527" s="206" t="b">
        <f>IF('Input&amp;Output'!$C$3=10,phase_chart!D524,IF('Input&amp;Output'!$C$3=21,phase_chart!H524,IF('Input&amp;Output'!$C$3=22,phase_chart!L524,IF('Input&amp;Output'!$C$3=31,phase_chart!P524,IF('Input&amp;Output'!$C$3=32,phase_chart!T524,"")))))</f>
        <v>0</v>
      </c>
      <c r="N527" s="205" t="b">
        <f>IF('Input&amp;Output'!$C$3=10,phase_chart!E524,IF('Input&amp;Output'!$C$3=21,phase_chart!I524,IF('Input&amp;Output'!$C$3=22,phase_chart!M524,IF('Input&amp;Output'!$C$3=31,phase_chart!Q524,IF('Input&amp;Output'!$C$3=32,phase_chart!U524,"")))))</f>
        <v>0</v>
      </c>
      <c r="P527" s="159">
        <f ca="1">IF(NOT($J527=0),IF($J527&lt;IF($P526=0,0,VLOOKUP(P526,tbL!$M$37:$Q$43,IF(L527=TRUE,2,4))),IF($J527&gt;=VLOOKUP(P526,tbL!$M$37:$Q$43,IF(L527=TRUE,3,5)),$P526,IF(AND(L526=TRUE,L527=TRUE),$P526,$P526-1)),IF(AND(L527=TRUE,J527=VLOOKUP(P526,tbL!$M$37:$Q$43,IF(L527=TRUE,2,4))),P526,IF($P526+1&gt;$C$12,$C$12,$P526+1))),0)</f>
        <v>1</v>
      </c>
      <c r="Q527" s="159">
        <f t="shared" ca="1" si="244"/>
        <v>1</v>
      </c>
      <c r="R527" s="207">
        <f t="shared" ca="1" si="267"/>
        <v>1</v>
      </c>
      <c r="S527" s="208"/>
      <c r="T527" s="159">
        <f t="shared" si="262"/>
        <v>0</v>
      </c>
      <c r="U527" s="209" t="str">
        <f ca="1">IF(AND(T527=-1,N527=TRUE),"*",IF(AND(U526="*",N527=TRUE),"*",IF(AND(AND(L527=TRUE,U526="*"),J527&lt;VLOOKUP(V526+1,tbL!$M$38:$O$43,3)),"*","")))</f>
        <v/>
      </c>
      <c r="V527" s="204">
        <f t="shared" ca="1" si="245"/>
        <v>1</v>
      </c>
      <c r="Y527" s="159" t="str">
        <f t="shared" ca="1" si="246"/>
        <v/>
      </c>
      <c r="Z527" s="159" t="str">
        <f t="shared" si="247"/>
        <v/>
      </c>
      <c r="AA527" s="159">
        <f t="shared" ca="1" si="238"/>
        <v>1</v>
      </c>
      <c r="AC527" s="161" t="str">
        <f t="shared" ca="1" si="248"/>
        <v/>
      </c>
      <c r="AD527" s="161">
        <f t="shared" ca="1" si="249"/>
        <v>1</v>
      </c>
      <c r="AE527" s="161" t="str">
        <f t="shared" ca="1" si="240"/>
        <v/>
      </c>
      <c r="AF527" s="161">
        <f t="shared" ca="1" si="250"/>
        <v>1</v>
      </c>
      <c r="AG527" s="161" t="str">
        <f t="shared" ca="1" si="251"/>
        <v/>
      </c>
      <c r="AH527" s="161">
        <f t="shared" ca="1" si="252"/>
        <v>1</v>
      </c>
      <c r="AI527" s="161" t="str">
        <f t="shared" ca="1" si="253"/>
        <v/>
      </c>
      <c r="AJ527" s="161">
        <f t="shared" ca="1" si="254"/>
        <v>1</v>
      </c>
      <c r="AL527" s="161" t="str">
        <f t="shared" ca="1" si="255"/>
        <v/>
      </c>
      <c r="AM527" s="161">
        <f t="shared" ca="1" si="266"/>
        <v>1</v>
      </c>
      <c r="AN527" s="161" t="str">
        <f t="shared" ca="1" si="256"/>
        <v/>
      </c>
      <c r="AO527" s="161">
        <f t="shared" ca="1" si="265"/>
        <v>1</v>
      </c>
      <c r="AP527" s="161" t="str">
        <f t="shared" ca="1" si="257"/>
        <v/>
      </c>
      <c r="AQ527" s="161">
        <f t="shared" ca="1" si="263"/>
        <v>1</v>
      </c>
      <c r="AR527" s="161" t="str">
        <f t="shared" ca="1" si="258"/>
        <v/>
      </c>
      <c r="AS527" s="161">
        <f t="shared" ca="1" si="259"/>
        <v>1</v>
      </c>
      <c r="AT527" s="159" t="str">
        <f t="shared" ca="1" si="239"/>
        <v/>
      </c>
      <c r="AU527" s="210">
        <f t="shared" ca="1" si="243"/>
        <v>14</v>
      </c>
      <c r="AV527" s="209"/>
      <c r="AW527" s="204">
        <f t="shared" si="260"/>
        <v>3473.4722222222217</v>
      </c>
      <c r="AX527" s="159"/>
      <c r="AZ527" s="159"/>
      <c r="BM527" s="207"/>
      <c r="BN527" s="212"/>
      <c r="BP527" s="209"/>
      <c r="BQ527" s="211"/>
      <c r="BR527" s="211"/>
      <c r="BS527" s="211"/>
      <c r="BT527" s="211"/>
      <c r="BU527" s="211"/>
      <c r="BV527" s="211"/>
      <c r="BW527" s="211"/>
      <c r="BX527" s="211"/>
      <c r="BY527" s="211"/>
      <c r="BZ527" s="211"/>
      <c r="CA527" s="209"/>
      <c r="CB527" s="224"/>
      <c r="CC527" s="204"/>
      <c r="CD527" s="204"/>
      <c r="CE527" s="204"/>
      <c r="CF527" s="211"/>
      <c r="CG527" s="211"/>
      <c r="CI527" s="209"/>
      <c r="CJ527" s="209"/>
      <c r="EH527" s="165"/>
      <c r="EI527" s="165"/>
      <c r="EJ527" s="166"/>
      <c r="EK527" s="209"/>
      <c r="EL527" s="211"/>
      <c r="EM527" s="211"/>
      <c r="EN527" s="211"/>
      <c r="EO527" s="211"/>
      <c r="EP527" s="211"/>
      <c r="ES527" s="165"/>
      <c r="ET527" s="165"/>
      <c r="EU527" s="166"/>
      <c r="EV527" s="209"/>
      <c r="EW527" s="211"/>
      <c r="EX527" s="211"/>
      <c r="EY527" s="211"/>
      <c r="EZ527" s="211"/>
      <c r="FA527" s="211"/>
      <c r="FD527" s="165"/>
      <c r="FE527" s="165"/>
      <c r="FF527" s="166"/>
      <c r="FG527" s="209"/>
      <c r="FH527" s="211"/>
      <c r="FI527" s="211"/>
      <c r="FJ527" s="211"/>
      <c r="FK527" s="211"/>
      <c r="FL527" s="211"/>
    </row>
    <row r="528" spans="9:168">
      <c r="I528" s="221">
        <f t="shared" si="264"/>
        <v>524</v>
      </c>
      <c r="J528" s="159">
        <f>'v-t_chart'!C525</f>
        <v>38.799999999999997</v>
      </c>
      <c r="K528" s="204">
        <f t="shared" ca="1" si="242"/>
        <v>113.64519999999999</v>
      </c>
      <c r="L528" s="205" t="b">
        <f>IF('Input&amp;Output'!$C$3=10,phase_chart!C525,IF('Input&amp;Output'!$C$3=21,phase_chart!G525,IF('Input&amp;Output'!$C$3=22,phase_chart!K525,IF('Input&amp;Output'!$C$3=31,phase_chart!O525,IF('Input&amp;Output'!$C$3=32,phase_chart!S525,"")))))</f>
        <v>1</v>
      </c>
      <c r="M528" s="206" t="b">
        <f>IF('Input&amp;Output'!$C$3=10,phase_chart!D525,IF('Input&amp;Output'!$C$3=21,phase_chart!H525,IF('Input&amp;Output'!$C$3=22,phase_chart!L525,IF('Input&amp;Output'!$C$3=31,phase_chart!P525,IF('Input&amp;Output'!$C$3=32,phase_chart!T525,"")))))</f>
        <v>0</v>
      </c>
      <c r="N528" s="205" t="b">
        <f>IF('Input&amp;Output'!$C$3=10,phase_chart!E525,IF('Input&amp;Output'!$C$3=21,phase_chart!I525,IF('Input&amp;Output'!$C$3=22,phase_chart!M525,IF('Input&amp;Output'!$C$3=31,phase_chart!Q525,IF('Input&amp;Output'!$C$3=32,phase_chart!U525,"")))))</f>
        <v>0</v>
      </c>
      <c r="P528" s="159">
        <f ca="1">IF(NOT($J528=0),IF($J528&lt;IF($P527=0,0,VLOOKUP(P527,tbL!$M$37:$Q$43,IF(L528=TRUE,2,4))),IF($J528&gt;=VLOOKUP(P527,tbL!$M$37:$Q$43,IF(L528=TRUE,3,5)),$P527,IF(AND(L527=TRUE,L528=TRUE),$P527,$P527-1)),IF(AND(L528=TRUE,J528=VLOOKUP(P527,tbL!$M$37:$Q$43,IF(L528=TRUE,2,4))),P527,IF($P527+1&gt;$C$12,$C$12,$P527+1))),0)</f>
        <v>1</v>
      </c>
      <c r="Q528" s="159">
        <f t="shared" ca="1" si="244"/>
        <v>1</v>
      </c>
      <c r="R528" s="207">
        <f t="shared" ca="1" si="267"/>
        <v>1</v>
      </c>
      <c r="S528" s="208"/>
      <c r="T528" s="159">
        <f t="shared" si="262"/>
        <v>0</v>
      </c>
      <c r="U528" s="209" t="str">
        <f ca="1">IF(AND(T528=-1,N528=TRUE),"*",IF(AND(U527="*",N528=TRUE),"*",IF(AND(AND(L528=TRUE,U527="*"),J528&lt;VLOOKUP(V527+1,tbL!$M$38:$O$43,3)),"*","")))</f>
        <v/>
      </c>
      <c r="V528" s="204">
        <f t="shared" ca="1" si="245"/>
        <v>1</v>
      </c>
      <c r="Y528" s="159" t="str">
        <f t="shared" ca="1" si="246"/>
        <v/>
      </c>
      <c r="Z528" s="159" t="str">
        <f t="shared" si="247"/>
        <v/>
      </c>
      <c r="AA528" s="159">
        <f t="shared" ca="1" si="238"/>
        <v>1</v>
      </c>
      <c r="AC528" s="161" t="str">
        <f t="shared" ca="1" si="248"/>
        <v/>
      </c>
      <c r="AD528" s="161">
        <f t="shared" ca="1" si="249"/>
        <v>1</v>
      </c>
      <c r="AE528" s="161" t="str">
        <f t="shared" ca="1" si="240"/>
        <v/>
      </c>
      <c r="AF528" s="161">
        <f t="shared" ca="1" si="250"/>
        <v>1</v>
      </c>
      <c r="AG528" s="161" t="str">
        <f t="shared" ca="1" si="251"/>
        <v/>
      </c>
      <c r="AH528" s="161">
        <f t="shared" ca="1" si="252"/>
        <v>1</v>
      </c>
      <c r="AI528" s="161" t="str">
        <f t="shared" ca="1" si="253"/>
        <v/>
      </c>
      <c r="AJ528" s="161">
        <f t="shared" ca="1" si="254"/>
        <v>1</v>
      </c>
      <c r="AL528" s="161" t="str">
        <f t="shared" ca="1" si="255"/>
        <v/>
      </c>
      <c r="AM528" s="161">
        <f t="shared" ca="1" si="266"/>
        <v>1</v>
      </c>
      <c r="AN528" s="161" t="str">
        <f t="shared" ca="1" si="256"/>
        <v/>
      </c>
      <c r="AO528" s="161">
        <f t="shared" ca="1" si="265"/>
        <v>1</v>
      </c>
      <c r="AP528" s="161" t="str">
        <f t="shared" ca="1" si="257"/>
        <v/>
      </c>
      <c r="AQ528" s="161">
        <f t="shared" ca="1" si="263"/>
        <v>1</v>
      </c>
      <c r="AR528" s="161" t="str">
        <f t="shared" ca="1" si="258"/>
        <v/>
      </c>
      <c r="AS528" s="161">
        <f t="shared" ca="1" si="259"/>
        <v>1</v>
      </c>
      <c r="AT528" s="159" t="str">
        <f t="shared" ca="1" si="239"/>
        <v/>
      </c>
      <c r="AU528" s="210">
        <f t="shared" ca="1" si="243"/>
        <v>14</v>
      </c>
      <c r="AV528" s="209"/>
      <c r="AW528" s="204">
        <f t="shared" si="260"/>
        <v>3484.2499999999995</v>
      </c>
      <c r="AX528" s="159"/>
      <c r="AZ528" s="159"/>
      <c r="BM528" s="207"/>
      <c r="BN528" s="212"/>
      <c r="BP528" s="209"/>
      <c r="BQ528" s="211"/>
      <c r="BR528" s="211"/>
      <c r="BS528" s="211"/>
      <c r="BT528" s="211"/>
      <c r="BU528" s="211"/>
      <c r="BV528" s="211"/>
      <c r="BW528" s="211"/>
      <c r="BX528" s="211"/>
      <c r="BY528" s="211"/>
      <c r="BZ528" s="211"/>
      <c r="CA528" s="209"/>
      <c r="CB528" s="224"/>
      <c r="CC528" s="204"/>
      <c r="CD528" s="204"/>
      <c r="CE528" s="204"/>
      <c r="CF528" s="211"/>
      <c r="CG528" s="211"/>
      <c r="CI528" s="209"/>
      <c r="CJ528" s="209"/>
      <c r="EH528" s="165"/>
      <c r="EI528" s="165"/>
      <c r="EJ528" s="166"/>
      <c r="EK528" s="209"/>
      <c r="EL528" s="211"/>
      <c r="EM528" s="211"/>
      <c r="EN528" s="211"/>
      <c r="EO528" s="211"/>
      <c r="EP528" s="211"/>
      <c r="ES528" s="165"/>
      <c r="ET528" s="165"/>
      <c r="EU528" s="166"/>
      <c r="EV528" s="209"/>
      <c r="EW528" s="211"/>
      <c r="EX528" s="211"/>
      <c r="EY528" s="211"/>
      <c r="EZ528" s="211"/>
      <c r="FA528" s="211"/>
      <c r="FD528" s="165"/>
      <c r="FE528" s="165"/>
      <c r="FF528" s="166"/>
      <c r="FG528" s="209"/>
      <c r="FH528" s="211"/>
      <c r="FI528" s="211"/>
      <c r="FJ528" s="211"/>
      <c r="FK528" s="211"/>
      <c r="FL528" s="211"/>
    </row>
    <row r="529" spans="9:168">
      <c r="I529" s="221">
        <f t="shared" si="264"/>
        <v>525</v>
      </c>
      <c r="J529" s="159">
        <f>'v-t_chart'!C526</f>
        <v>43.1</v>
      </c>
      <c r="K529" s="204">
        <f t="shared" ca="1" si="242"/>
        <v>126.23989999999999</v>
      </c>
      <c r="L529" s="205" t="b">
        <f>IF('Input&amp;Output'!$C$3=10,phase_chart!C526,IF('Input&amp;Output'!$C$3=21,phase_chart!G526,IF('Input&amp;Output'!$C$3=22,phase_chart!K526,IF('Input&amp;Output'!$C$3=31,phase_chart!O526,IF('Input&amp;Output'!$C$3=32,phase_chart!S526,"")))))</f>
        <v>1</v>
      </c>
      <c r="M529" s="206" t="b">
        <f>IF('Input&amp;Output'!$C$3=10,phase_chart!D526,IF('Input&amp;Output'!$C$3=21,phase_chart!H526,IF('Input&amp;Output'!$C$3=22,phase_chart!L526,IF('Input&amp;Output'!$C$3=31,phase_chart!P526,IF('Input&amp;Output'!$C$3=32,phase_chart!T526,"")))))</f>
        <v>0</v>
      </c>
      <c r="N529" s="205" t="b">
        <f>IF('Input&amp;Output'!$C$3=10,phase_chart!E526,IF('Input&amp;Output'!$C$3=21,phase_chart!I526,IF('Input&amp;Output'!$C$3=22,phase_chart!M526,IF('Input&amp;Output'!$C$3=31,phase_chart!Q526,IF('Input&amp;Output'!$C$3=32,phase_chart!U526,"")))))</f>
        <v>0</v>
      </c>
      <c r="P529" s="159">
        <f ca="1">IF(NOT($J529=0),IF($J529&lt;IF($P528=0,0,VLOOKUP(P528,tbL!$M$37:$Q$43,IF(L529=TRUE,2,4))),IF($J529&gt;=VLOOKUP(P528,tbL!$M$37:$Q$43,IF(L529=TRUE,3,5)),$P528,IF(AND(L528=TRUE,L529=TRUE),$P528,$P528-1)),IF(AND(L529=TRUE,J529=VLOOKUP(P528,tbL!$M$37:$Q$43,IF(L529=TRUE,2,4))),P528,IF($P528+1&gt;$C$12,$C$12,$P528+1))),0)</f>
        <v>1</v>
      </c>
      <c r="Q529" s="159">
        <f t="shared" ca="1" si="244"/>
        <v>1</v>
      </c>
      <c r="R529" s="207">
        <f t="shared" ca="1" si="267"/>
        <v>1</v>
      </c>
      <c r="S529" s="208"/>
      <c r="T529" s="159">
        <f t="shared" si="262"/>
        <v>0</v>
      </c>
      <c r="U529" s="209" t="str">
        <f ca="1">IF(AND(T529=-1,N529=TRUE),"*",IF(AND(U528="*",N529=TRUE),"*",IF(AND(AND(L529=TRUE,U528="*"),J529&lt;VLOOKUP(V528+1,tbL!$M$38:$O$43,3)),"*","")))</f>
        <v/>
      </c>
      <c r="V529" s="204">
        <f t="shared" ca="1" si="245"/>
        <v>1</v>
      </c>
      <c r="Y529" s="159" t="str">
        <f t="shared" ca="1" si="246"/>
        <v/>
      </c>
      <c r="Z529" s="159" t="str">
        <f t="shared" si="247"/>
        <v/>
      </c>
      <c r="AA529" s="159">
        <f t="shared" ca="1" si="238"/>
        <v>1</v>
      </c>
      <c r="AC529" s="161" t="str">
        <f t="shared" ca="1" si="248"/>
        <v/>
      </c>
      <c r="AD529" s="161">
        <f t="shared" ca="1" si="249"/>
        <v>1</v>
      </c>
      <c r="AE529" s="161" t="str">
        <f t="shared" ca="1" si="240"/>
        <v/>
      </c>
      <c r="AF529" s="161">
        <f t="shared" ca="1" si="250"/>
        <v>1</v>
      </c>
      <c r="AG529" s="161" t="str">
        <f t="shared" ca="1" si="251"/>
        <v/>
      </c>
      <c r="AH529" s="161">
        <f t="shared" ca="1" si="252"/>
        <v>1</v>
      </c>
      <c r="AI529" s="161" t="str">
        <f t="shared" ca="1" si="253"/>
        <v/>
      </c>
      <c r="AJ529" s="161">
        <f t="shared" ca="1" si="254"/>
        <v>1</v>
      </c>
      <c r="AL529" s="161" t="str">
        <f t="shared" ca="1" si="255"/>
        <v/>
      </c>
      <c r="AM529" s="161">
        <f t="shared" ca="1" si="266"/>
        <v>1</v>
      </c>
      <c r="AN529" s="161" t="str">
        <f t="shared" ca="1" si="256"/>
        <v/>
      </c>
      <c r="AO529" s="161">
        <f t="shared" ca="1" si="265"/>
        <v>1</v>
      </c>
      <c r="AP529" s="161" t="str">
        <f t="shared" ca="1" si="257"/>
        <v/>
      </c>
      <c r="AQ529" s="161">
        <f t="shared" ca="1" si="263"/>
        <v>1</v>
      </c>
      <c r="AR529" s="161" t="str">
        <f t="shared" ca="1" si="258"/>
        <v/>
      </c>
      <c r="AS529" s="161">
        <f t="shared" ca="1" si="259"/>
        <v>1</v>
      </c>
      <c r="AT529" s="159" t="str">
        <f t="shared" ca="1" si="239"/>
        <v/>
      </c>
      <c r="AU529" s="210">
        <f t="shared" ca="1" si="243"/>
        <v>14</v>
      </c>
      <c r="AV529" s="209"/>
      <c r="AW529" s="204">
        <f t="shared" si="260"/>
        <v>3496.2222222222217</v>
      </c>
      <c r="AX529" s="159"/>
      <c r="AZ529" s="159"/>
      <c r="BM529" s="207"/>
      <c r="BN529" s="212"/>
      <c r="BP529" s="209"/>
      <c r="BQ529" s="211"/>
      <c r="BR529" s="211"/>
      <c r="BS529" s="211"/>
      <c r="BT529" s="211"/>
      <c r="BU529" s="211"/>
      <c r="BV529" s="211"/>
      <c r="BW529" s="211"/>
      <c r="BX529" s="211"/>
      <c r="BY529" s="211"/>
      <c r="BZ529" s="211"/>
      <c r="CA529" s="209"/>
      <c r="CB529" s="224"/>
      <c r="CC529" s="204"/>
      <c r="CD529" s="204"/>
      <c r="CE529" s="204"/>
      <c r="CF529" s="211"/>
      <c r="CG529" s="211"/>
      <c r="CI529" s="209"/>
      <c r="CJ529" s="209"/>
      <c r="EH529" s="165"/>
      <c r="EI529" s="165"/>
      <c r="EJ529" s="166"/>
      <c r="EK529" s="209"/>
      <c r="EL529" s="211"/>
      <c r="EM529" s="211"/>
      <c r="EN529" s="211"/>
      <c r="EO529" s="211"/>
      <c r="EP529" s="211"/>
      <c r="ES529" s="165"/>
      <c r="ET529" s="165"/>
      <c r="EU529" s="166"/>
      <c r="EV529" s="209"/>
      <c r="EW529" s="211"/>
      <c r="EX529" s="211"/>
      <c r="EY529" s="211"/>
      <c r="EZ529" s="211"/>
      <c r="FA529" s="211"/>
      <c r="FD529" s="165"/>
      <c r="FE529" s="165"/>
      <c r="FF529" s="166"/>
      <c r="FG529" s="209"/>
      <c r="FH529" s="211"/>
      <c r="FI529" s="211"/>
      <c r="FJ529" s="211"/>
      <c r="FK529" s="211"/>
      <c r="FL529" s="211"/>
    </row>
    <row r="530" spans="9:168">
      <c r="I530" s="221">
        <f t="shared" si="264"/>
        <v>526</v>
      </c>
      <c r="J530" s="159">
        <f>'v-t_chart'!C527</f>
        <v>46</v>
      </c>
      <c r="K530" s="204">
        <f t="shared" ca="1" si="242"/>
        <v>134.73399999999998</v>
      </c>
      <c r="L530" s="205" t="b">
        <f>IF('Input&amp;Output'!$C$3=10,phase_chart!C527,IF('Input&amp;Output'!$C$3=21,phase_chart!G527,IF('Input&amp;Output'!$C$3=22,phase_chart!K527,IF('Input&amp;Output'!$C$3=31,phase_chart!O527,IF('Input&amp;Output'!$C$3=32,phase_chart!S527,"")))))</f>
        <v>1</v>
      </c>
      <c r="M530" s="206" t="b">
        <f>IF('Input&amp;Output'!$C$3=10,phase_chart!D527,IF('Input&amp;Output'!$C$3=21,phase_chart!H527,IF('Input&amp;Output'!$C$3=22,phase_chart!L527,IF('Input&amp;Output'!$C$3=31,phase_chart!P527,IF('Input&amp;Output'!$C$3=32,phase_chart!T527,"")))))</f>
        <v>0</v>
      </c>
      <c r="N530" s="205" t="b">
        <f>IF('Input&amp;Output'!$C$3=10,phase_chart!E527,IF('Input&amp;Output'!$C$3=21,phase_chart!I527,IF('Input&amp;Output'!$C$3=22,phase_chart!M527,IF('Input&amp;Output'!$C$3=31,phase_chart!Q527,IF('Input&amp;Output'!$C$3=32,phase_chart!U527,"")))))</f>
        <v>0</v>
      </c>
      <c r="P530" s="159">
        <f ca="1">IF(NOT($J530=0),IF($J530&lt;IF($P529=0,0,VLOOKUP(P529,tbL!$M$37:$Q$43,IF(L530=TRUE,2,4))),IF($J530&gt;=VLOOKUP(P529,tbL!$M$37:$Q$43,IF(L530=TRUE,3,5)),$P529,IF(AND(L529=TRUE,L530=TRUE),$P529,$P529-1)),IF(AND(L530=TRUE,J530=VLOOKUP(P529,tbL!$M$37:$Q$43,IF(L530=TRUE,2,4))),P529,IF($P529+1&gt;$C$12,$C$12,$P529+1))),0)</f>
        <v>1</v>
      </c>
      <c r="Q530" s="159">
        <f t="shared" ca="1" si="244"/>
        <v>1</v>
      </c>
      <c r="R530" s="207">
        <f t="shared" ca="1" si="267"/>
        <v>1</v>
      </c>
      <c r="S530" s="208"/>
      <c r="T530" s="159">
        <f t="shared" si="262"/>
        <v>0</v>
      </c>
      <c r="U530" s="209" t="str">
        <f ca="1">IF(AND(T530=-1,N530=TRUE),"*",IF(AND(U529="*",N530=TRUE),"*",IF(AND(AND(L530=TRUE,U529="*"),J530&lt;VLOOKUP(V529+1,tbL!$M$38:$O$43,3)),"*","")))</f>
        <v/>
      </c>
      <c r="V530" s="204">
        <f t="shared" ca="1" si="245"/>
        <v>1</v>
      </c>
      <c r="Y530" s="159" t="str">
        <f t="shared" ca="1" si="246"/>
        <v/>
      </c>
      <c r="Z530" s="159" t="str">
        <f t="shared" si="247"/>
        <v/>
      </c>
      <c r="AA530" s="159">
        <f t="shared" ca="1" si="238"/>
        <v>1</v>
      </c>
      <c r="AC530" s="161" t="str">
        <f t="shared" ca="1" si="248"/>
        <v/>
      </c>
      <c r="AD530" s="161">
        <f t="shared" ca="1" si="249"/>
        <v>1</v>
      </c>
      <c r="AE530" s="161" t="str">
        <f t="shared" ca="1" si="240"/>
        <v/>
      </c>
      <c r="AF530" s="161">
        <f t="shared" ca="1" si="250"/>
        <v>1</v>
      </c>
      <c r="AG530" s="161" t="str">
        <f t="shared" ca="1" si="251"/>
        <v/>
      </c>
      <c r="AH530" s="161">
        <f t="shared" ca="1" si="252"/>
        <v>1</v>
      </c>
      <c r="AI530" s="161" t="str">
        <f t="shared" ca="1" si="253"/>
        <v/>
      </c>
      <c r="AJ530" s="161">
        <f t="shared" ca="1" si="254"/>
        <v>1</v>
      </c>
      <c r="AL530" s="161" t="str">
        <f t="shared" ca="1" si="255"/>
        <v/>
      </c>
      <c r="AM530" s="161">
        <f t="shared" ca="1" si="266"/>
        <v>1</v>
      </c>
      <c r="AN530" s="161" t="str">
        <f t="shared" ca="1" si="256"/>
        <v/>
      </c>
      <c r="AO530" s="161">
        <f t="shared" ca="1" si="265"/>
        <v>1</v>
      </c>
      <c r="AP530" s="161" t="str">
        <f t="shared" ca="1" si="257"/>
        <v/>
      </c>
      <c r="AQ530" s="161">
        <f t="shared" ca="1" si="263"/>
        <v>1</v>
      </c>
      <c r="AR530" s="161" t="str">
        <f t="shared" ca="1" si="258"/>
        <v/>
      </c>
      <c r="AS530" s="161">
        <f t="shared" ca="1" si="259"/>
        <v>1</v>
      </c>
      <c r="AT530" s="159" t="str">
        <f t="shared" ca="1" si="239"/>
        <v/>
      </c>
      <c r="AU530" s="210">
        <f t="shared" ca="1" si="243"/>
        <v>14</v>
      </c>
      <c r="AV530" s="209"/>
      <c r="AW530" s="204">
        <f t="shared" si="260"/>
        <v>3508.9999999999995</v>
      </c>
      <c r="AX530" s="159"/>
      <c r="AZ530" s="159"/>
      <c r="BM530" s="207"/>
      <c r="BN530" s="212"/>
      <c r="BP530" s="209"/>
      <c r="BQ530" s="211"/>
      <c r="BR530" s="211"/>
      <c r="BS530" s="211"/>
      <c r="BT530" s="211"/>
      <c r="BU530" s="211"/>
      <c r="BV530" s="211"/>
      <c r="BW530" s="211"/>
      <c r="BX530" s="211"/>
      <c r="BY530" s="211"/>
      <c r="BZ530" s="211"/>
      <c r="CA530" s="209"/>
      <c r="CB530" s="224"/>
      <c r="CC530" s="204"/>
      <c r="CD530" s="204"/>
      <c r="CE530" s="204"/>
      <c r="CF530" s="211"/>
      <c r="CG530" s="211"/>
      <c r="CI530" s="209"/>
      <c r="CJ530" s="209"/>
      <c r="EH530" s="165"/>
      <c r="EI530" s="165"/>
      <c r="EJ530" s="166"/>
      <c r="EK530" s="209"/>
      <c r="EL530" s="211"/>
      <c r="EM530" s="211"/>
      <c r="EN530" s="211"/>
      <c r="EO530" s="211"/>
      <c r="EP530" s="211"/>
      <c r="ES530" s="165"/>
      <c r="ET530" s="165"/>
      <c r="EU530" s="166"/>
      <c r="EV530" s="209"/>
      <c r="EW530" s="211"/>
      <c r="EX530" s="211"/>
      <c r="EY530" s="211"/>
      <c r="EZ530" s="211"/>
      <c r="FA530" s="211"/>
      <c r="FD530" s="165"/>
      <c r="FE530" s="165"/>
      <c r="FF530" s="166"/>
      <c r="FG530" s="209"/>
      <c r="FH530" s="211"/>
      <c r="FI530" s="211"/>
      <c r="FJ530" s="211"/>
      <c r="FK530" s="211"/>
      <c r="FL530" s="211"/>
    </row>
    <row r="531" spans="9:168">
      <c r="I531" s="221">
        <f t="shared" si="264"/>
        <v>527</v>
      </c>
      <c r="J531" s="159">
        <f>'v-t_chart'!C528</f>
        <v>47.5</v>
      </c>
      <c r="K531" s="204">
        <f t="shared" ca="1" si="242"/>
        <v>139.1275</v>
      </c>
      <c r="L531" s="205" t="b">
        <f>IF('Input&amp;Output'!$C$3=10,phase_chart!C528,IF('Input&amp;Output'!$C$3=21,phase_chart!G528,IF('Input&amp;Output'!$C$3=22,phase_chart!K528,IF('Input&amp;Output'!$C$3=31,phase_chart!O528,IF('Input&amp;Output'!$C$3=32,phase_chart!S528,"")))))</f>
        <v>0</v>
      </c>
      <c r="M531" s="206" t="b">
        <f>IF('Input&amp;Output'!$C$3=10,phase_chart!D528,IF('Input&amp;Output'!$C$3=21,phase_chart!H528,IF('Input&amp;Output'!$C$3=22,phase_chart!L528,IF('Input&amp;Output'!$C$3=31,phase_chart!P528,IF('Input&amp;Output'!$C$3=32,phase_chart!T528,"")))))</f>
        <v>0</v>
      </c>
      <c r="N531" s="205" t="b">
        <f>IF('Input&amp;Output'!$C$3=10,phase_chart!E528,IF('Input&amp;Output'!$C$3=21,phase_chart!I528,IF('Input&amp;Output'!$C$3=22,phase_chart!M528,IF('Input&amp;Output'!$C$3=31,phase_chart!Q528,IF('Input&amp;Output'!$C$3=32,phase_chart!U528,"")))))</f>
        <v>1</v>
      </c>
      <c r="P531" s="159">
        <f ca="1">IF(NOT($J531=0),IF($J531&lt;IF($P530=0,0,VLOOKUP(P530,tbL!$M$37:$Q$43,IF(L531=TRUE,2,4))),IF($J531&gt;=VLOOKUP(P530,tbL!$M$37:$Q$43,IF(L531=TRUE,3,5)),$P530,IF(AND(L530=TRUE,L531=TRUE),$P530,$P530-1)),IF(AND(L531=TRUE,J531=VLOOKUP(P530,tbL!$M$37:$Q$43,IF(L531=TRUE,2,4))),P530,IF($P530+1&gt;$C$12,$C$12,$P530+1))),0)</f>
        <v>1</v>
      </c>
      <c r="Q531" s="159">
        <f t="shared" ca="1" si="244"/>
        <v>1</v>
      </c>
      <c r="R531" s="207">
        <f t="shared" si="261"/>
        <v>0</v>
      </c>
      <c r="S531" s="208"/>
      <c r="T531" s="159">
        <f t="shared" si="262"/>
        <v>-1</v>
      </c>
      <c r="U531" s="209" t="str">
        <f>IF(AND(T531=-1,N531=TRUE),"*",IF(AND(U530="*",N531=TRUE),"*",IF(AND(AND(L531=TRUE,U530="*"),J531&lt;VLOOKUP(V530+1,tbL!$M$38:$O$43,3)),"*","")))</f>
        <v>*</v>
      </c>
      <c r="V531" s="204">
        <f t="shared" ca="1" si="245"/>
        <v>1</v>
      </c>
      <c r="Y531" s="159" t="str">
        <f t="shared" ca="1" si="246"/>
        <v/>
      </c>
      <c r="Z531" s="159" t="str">
        <f t="shared" si="247"/>
        <v/>
      </c>
      <c r="AA531" s="159">
        <f t="shared" ca="1" si="238"/>
        <v>1</v>
      </c>
      <c r="AC531" s="161" t="str">
        <f t="shared" ca="1" si="248"/>
        <v/>
      </c>
      <c r="AD531" s="161">
        <f t="shared" ca="1" si="249"/>
        <v>1</v>
      </c>
      <c r="AE531" s="161" t="str">
        <f t="shared" ca="1" si="240"/>
        <v/>
      </c>
      <c r="AF531" s="161">
        <f t="shared" ca="1" si="250"/>
        <v>1</v>
      </c>
      <c r="AG531" s="161" t="str">
        <f t="shared" ca="1" si="251"/>
        <v/>
      </c>
      <c r="AH531" s="161">
        <f t="shared" ca="1" si="252"/>
        <v>1</v>
      </c>
      <c r="AI531" s="161" t="str">
        <f t="shared" ca="1" si="253"/>
        <v/>
      </c>
      <c r="AJ531" s="161">
        <f t="shared" ca="1" si="254"/>
        <v>1</v>
      </c>
      <c r="AL531" s="161" t="str">
        <f t="shared" ca="1" si="255"/>
        <v/>
      </c>
      <c r="AM531" s="161">
        <f t="shared" ca="1" si="266"/>
        <v>1</v>
      </c>
      <c r="AN531" s="161" t="str">
        <f t="shared" ca="1" si="256"/>
        <v/>
      </c>
      <c r="AO531" s="161">
        <f t="shared" ca="1" si="265"/>
        <v>1</v>
      </c>
      <c r="AP531" s="161" t="str">
        <f t="shared" ca="1" si="257"/>
        <v/>
      </c>
      <c r="AQ531" s="161">
        <f t="shared" ca="1" si="263"/>
        <v>1</v>
      </c>
      <c r="AR531" s="161" t="str">
        <f t="shared" ca="1" si="258"/>
        <v/>
      </c>
      <c r="AS531" s="161">
        <f t="shared" ca="1" si="259"/>
        <v>1</v>
      </c>
      <c r="AT531" s="159" t="str">
        <f t="shared" ca="1" si="239"/>
        <v/>
      </c>
      <c r="AU531" s="210">
        <f t="shared" ca="1" si="243"/>
        <v>14</v>
      </c>
      <c r="AV531" s="209"/>
      <c r="AW531" s="204">
        <f t="shared" si="260"/>
        <v>3522.1944444444439</v>
      </c>
      <c r="AX531" s="159"/>
      <c r="AZ531" s="159"/>
      <c r="BM531" s="207"/>
      <c r="BN531" s="212"/>
      <c r="BP531" s="209"/>
      <c r="BQ531" s="211"/>
      <c r="BR531" s="211"/>
      <c r="BS531" s="211"/>
      <c r="BT531" s="211"/>
      <c r="BU531" s="211"/>
      <c r="BV531" s="211"/>
      <c r="BW531" s="211"/>
      <c r="BX531" s="211"/>
      <c r="BY531" s="211"/>
      <c r="BZ531" s="211"/>
      <c r="CA531" s="209"/>
      <c r="CB531" s="224"/>
      <c r="CC531" s="204"/>
      <c r="CD531" s="204"/>
      <c r="CE531" s="204"/>
      <c r="CF531" s="211"/>
      <c r="CG531" s="211"/>
      <c r="CI531" s="209"/>
      <c r="CJ531" s="209"/>
      <c r="EH531" s="165"/>
      <c r="EI531" s="165"/>
      <c r="EJ531" s="166"/>
      <c r="EK531" s="209"/>
      <c r="EL531" s="211"/>
      <c r="EM531" s="211"/>
      <c r="EN531" s="211"/>
      <c r="EO531" s="211"/>
      <c r="EP531" s="211"/>
      <c r="ES531" s="165"/>
      <c r="ET531" s="165"/>
      <c r="EU531" s="166"/>
      <c r="EV531" s="209"/>
      <c r="EW531" s="211"/>
      <c r="EX531" s="211"/>
      <c r="EY531" s="211"/>
      <c r="EZ531" s="211"/>
      <c r="FA531" s="211"/>
      <c r="FD531" s="165"/>
      <c r="FE531" s="165"/>
      <c r="FF531" s="166"/>
      <c r="FG531" s="209"/>
      <c r="FH531" s="211"/>
      <c r="FI531" s="211"/>
      <c r="FJ531" s="211"/>
      <c r="FK531" s="211"/>
      <c r="FL531" s="211"/>
    </row>
    <row r="532" spans="9:168">
      <c r="I532" s="221">
        <f t="shared" si="264"/>
        <v>528</v>
      </c>
      <c r="J532" s="159">
        <f>'v-t_chart'!C529</f>
        <v>47.5</v>
      </c>
      <c r="K532" s="204">
        <f t="shared" ca="1" si="242"/>
        <v>139.1275</v>
      </c>
      <c r="L532" s="205" t="b">
        <f>IF('Input&amp;Output'!$C$3=10,phase_chart!C529,IF('Input&amp;Output'!$C$3=21,phase_chart!G529,IF('Input&amp;Output'!$C$3=22,phase_chart!K529,IF('Input&amp;Output'!$C$3=31,phase_chart!O529,IF('Input&amp;Output'!$C$3=32,phase_chart!S529,"")))))</f>
        <v>0</v>
      </c>
      <c r="M532" s="206" t="b">
        <f>IF('Input&amp;Output'!$C$3=10,phase_chart!D529,IF('Input&amp;Output'!$C$3=21,phase_chart!H529,IF('Input&amp;Output'!$C$3=22,phase_chart!L529,IF('Input&amp;Output'!$C$3=31,phase_chart!P529,IF('Input&amp;Output'!$C$3=32,phase_chart!T529,"")))))</f>
        <v>0</v>
      </c>
      <c r="N532" s="205" t="b">
        <f>IF('Input&amp;Output'!$C$3=10,phase_chart!E529,IF('Input&amp;Output'!$C$3=21,phase_chart!I529,IF('Input&amp;Output'!$C$3=22,phase_chart!M529,IF('Input&amp;Output'!$C$3=31,phase_chart!Q529,IF('Input&amp;Output'!$C$3=32,phase_chart!U529,"")))))</f>
        <v>1</v>
      </c>
      <c r="P532" s="159">
        <f ca="1">IF(NOT($J532=0),IF($J532&lt;IF($P531=0,0,VLOOKUP(P531,tbL!$M$37:$Q$43,IF(L532=TRUE,2,4))),IF($J532&gt;=VLOOKUP(P531,tbL!$M$37:$Q$43,IF(L532=TRUE,3,5)),$P531,IF(AND(L531=TRUE,L532=TRUE),$P531,$P531-1)),IF(AND(L532=TRUE,J532=VLOOKUP(P531,tbL!$M$37:$Q$43,IF(L532=TRUE,2,4))),P531,IF($P531+1&gt;$C$12,$C$12,$P531+1))),0)</f>
        <v>1</v>
      </c>
      <c r="Q532" s="159">
        <f t="shared" ca="1" si="244"/>
        <v>1</v>
      </c>
      <c r="R532" s="207">
        <f t="shared" si="261"/>
        <v>0</v>
      </c>
      <c r="S532" s="208"/>
      <c r="T532" s="159">
        <f t="shared" si="262"/>
        <v>0</v>
      </c>
      <c r="U532" s="209" t="str">
        <f>IF(AND(T532=-1,N532=TRUE),"*",IF(AND(U531="*",N532=TRUE),"*",IF(AND(AND(L532=TRUE,U531="*"),J532&lt;VLOOKUP(V531+1,tbL!$M$38:$O$43,3)),"*","")))</f>
        <v>*</v>
      </c>
      <c r="V532" s="204">
        <f t="shared" ca="1" si="245"/>
        <v>1</v>
      </c>
      <c r="Y532" s="159">
        <f t="shared" ca="1" si="246"/>
        <v>0</v>
      </c>
      <c r="Z532" s="159" t="str">
        <f t="shared" si="247"/>
        <v/>
      </c>
      <c r="AA532" s="159">
        <f t="shared" ca="1" si="238"/>
        <v>1</v>
      </c>
      <c r="AC532" s="161" t="str">
        <f t="shared" ca="1" si="248"/>
        <v/>
      </c>
      <c r="AD532" s="161">
        <f t="shared" ca="1" si="249"/>
        <v>1</v>
      </c>
      <c r="AE532" s="161" t="str">
        <f t="shared" ca="1" si="240"/>
        <v/>
      </c>
      <c r="AF532" s="161">
        <f t="shared" ca="1" si="250"/>
        <v>1</v>
      </c>
      <c r="AG532" s="161" t="str">
        <f t="shared" ca="1" si="251"/>
        <v/>
      </c>
      <c r="AH532" s="161">
        <f t="shared" ca="1" si="252"/>
        <v>1</v>
      </c>
      <c r="AI532" s="161" t="str">
        <f t="shared" ca="1" si="253"/>
        <v/>
      </c>
      <c r="AJ532" s="161">
        <f t="shared" ca="1" si="254"/>
        <v>1</v>
      </c>
      <c r="AL532" s="161" t="str">
        <f t="shared" ca="1" si="255"/>
        <v/>
      </c>
      <c r="AM532" s="161">
        <f t="shared" ca="1" si="266"/>
        <v>1</v>
      </c>
      <c r="AN532" s="161" t="str">
        <f t="shared" ca="1" si="256"/>
        <v/>
      </c>
      <c r="AO532" s="161">
        <f t="shared" ca="1" si="265"/>
        <v>1</v>
      </c>
      <c r="AP532" s="161" t="str">
        <f t="shared" ca="1" si="257"/>
        <v/>
      </c>
      <c r="AQ532" s="161">
        <f t="shared" ca="1" si="263"/>
        <v>1</v>
      </c>
      <c r="AR532" s="161" t="str">
        <f t="shared" ca="1" si="258"/>
        <v/>
      </c>
      <c r="AS532" s="161">
        <f t="shared" ca="1" si="259"/>
        <v>1</v>
      </c>
      <c r="AT532" s="159">
        <f t="shared" ca="1" si="239"/>
        <v>-1</v>
      </c>
      <c r="AU532" s="210">
        <f t="shared" ca="1" si="243"/>
        <v>14</v>
      </c>
      <c r="AV532" s="209"/>
      <c r="AW532" s="204">
        <f t="shared" si="260"/>
        <v>3535.3888888888882</v>
      </c>
      <c r="AX532" s="159"/>
      <c r="AZ532" s="159"/>
      <c r="BM532" s="207"/>
      <c r="BN532" s="212"/>
      <c r="BP532" s="209"/>
      <c r="BQ532" s="211"/>
      <c r="BR532" s="211"/>
      <c r="BS532" s="211"/>
      <c r="BT532" s="211"/>
      <c r="BU532" s="211"/>
      <c r="BV532" s="211"/>
      <c r="BW532" s="211"/>
      <c r="BX532" s="211"/>
      <c r="BY532" s="211"/>
      <c r="BZ532" s="211"/>
      <c r="CA532" s="209"/>
      <c r="CB532" s="224"/>
      <c r="CC532" s="204"/>
      <c r="CD532" s="204"/>
      <c r="CE532" s="204"/>
      <c r="CF532" s="211"/>
      <c r="CG532" s="211"/>
      <c r="CI532" s="209"/>
      <c r="CJ532" s="209"/>
      <c r="EH532" s="165"/>
      <c r="EI532" s="165"/>
      <c r="EJ532" s="166"/>
      <c r="EK532" s="209"/>
      <c r="EL532" s="211"/>
      <c r="EM532" s="211"/>
      <c r="EN532" s="211"/>
      <c r="EO532" s="211"/>
      <c r="EP532" s="211"/>
      <c r="ES532" s="165"/>
      <c r="ET532" s="165"/>
      <c r="EU532" s="166"/>
      <c r="EV532" s="209"/>
      <c r="EW532" s="211"/>
      <c r="EX532" s="211"/>
      <c r="EY532" s="211"/>
      <c r="EZ532" s="211"/>
      <c r="FA532" s="211"/>
      <c r="FD532" s="165"/>
      <c r="FE532" s="165"/>
      <c r="FF532" s="166"/>
      <c r="FG532" s="209"/>
      <c r="FH532" s="211"/>
      <c r="FI532" s="211"/>
      <c r="FJ532" s="211"/>
      <c r="FK532" s="211"/>
      <c r="FL532" s="211"/>
    </row>
    <row r="533" spans="9:168">
      <c r="I533" s="221">
        <f t="shared" si="264"/>
        <v>529</v>
      </c>
      <c r="J533" s="159">
        <f>'v-t_chart'!C530</f>
        <v>44.8</v>
      </c>
      <c r="K533" s="204">
        <f t="shared" ca="1" si="242"/>
        <v>131.21919999999997</v>
      </c>
      <c r="L533" s="205" t="b">
        <f>IF('Input&amp;Output'!$C$3=10,phase_chart!C530,IF('Input&amp;Output'!$C$3=21,phase_chart!G530,IF('Input&amp;Output'!$C$3=22,phase_chart!K530,IF('Input&amp;Output'!$C$3=31,phase_chart!O530,IF('Input&amp;Output'!$C$3=32,phase_chart!S530,"")))))</f>
        <v>0</v>
      </c>
      <c r="M533" s="206" t="b">
        <f>IF('Input&amp;Output'!$C$3=10,phase_chart!D530,IF('Input&amp;Output'!$C$3=21,phase_chart!H530,IF('Input&amp;Output'!$C$3=22,phase_chart!L530,IF('Input&amp;Output'!$C$3=31,phase_chart!P530,IF('Input&amp;Output'!$C$3=32,phase_chart!T530,"")))))</f>
        <v>0</v>
      </c>
      <c r="N533" s="205" t="b">
        <f>IF('Input&amp;Output'!$C$3=10,phase_chart!E530,IF('Input&amp;Output'!$C$3=21,phase_chart!I530,IF('Input&amp;Output'!$C$3=22,phase_chart!M530,IF('Input&amp;Output'!$C$3=31,phase_chart!Q530,IF('Input&amp;Output'!$C$3=32,phase_chart!U530,"")))))</f>
        <v>1</v>
      </c>
      <c r="P533" s="159">
        <f ca="1">IF(NOT($J533=0),IF($J533&lt;IF($P532=0,0,VLOOKUP(P532,tbL!$M$37:$Q$43,IF(L533=TRUE,2,4))),IF($J533&gt;=VLOOKUP(P532,tbL!$M$37:$Q$43,IF(L533=TRUE,3,5)),$P532,IF(AND(L532=TRUE,L533=TRUE),$P532,$P532-1)),IF(AND(L533=TRUE,J533=VLOOKUP(P532,tbL!$M$37:$Q$43,IF(L533=TRUE,2,4))),P532,IF($P532+1&gt;$C$12,$C$12,$P532+1))),0)</f>
        <v>1</v>
      </c>
      <c r="Q533" s="159">
        <f t="shared" ca="1" si="244"/>
        <v>1</v>
      </c>
      <c r="R533" s="207">
        <f t="shared" si="261"/>
        <v>0</v>
      </c>
      <c r="S533" s="208"/>
      <c r="T533" s="159">
        <f t="shared" si="262"/>
        <v>0</v>
      </c>
      <c r="U533" s="209" t="str">
        <f>IF(AND(T533=-1,N533=TRUE),"*",IF(AND(U532="*",N533=TRUE),"*",IF(AND(AND(L533=TRUE,U532="*"),J533&lt;VLOOKUP(V532+1,tbL!$M$38:$O$43,3)),"*","")))</f>
        <v>*</v>
      </c>
      <c r="V533" s="204">
        <f t="shared" ca="1" si="245"/>
        <v>1</v>
      </c>
      <c r="Y533" s="159">
        <f t="shared" ca="1" si="246"/>
        <v>0</v>
      </c>
      <c r="Z533" s="159" t="str">
        <f t="shared" si="247"/>
        <v/>
      </c>
      <c r="AA533" s="159">
        <f t="shared" ca="1" si="238"/>
        <v>1</v>
      </c>
      <c r="AC533" s="161" t="str">
        <f t="shared" ca="1" si="248"/>
        <v/>
      </c>
      <c r="AD533" s="161">
        <f t="shared" ca="1" si="249"/>
        <v>1</v>
      </c>
      <c r="AE533" s="161" t="str">
        <f t="shared" ca="1" si="240"/>
        <v/>
      </c>
      <c r="AF533" s="161">
        <f t="shared" ca="1" si="250"/>
        <v>1</v>
      </c>
      <c r="AG533" s="161" t="str">
        <f t="shared" ca="1" si="251"/>
        <v/>
      </c>
      <c r="AH533" s="161">
        <f t="shared" ca="1" si="252"/>
        <v>1</v>
      </c>
      <c r="AI533" s="161" t="str">
        <f t="shared" ca="1" si="253"/>
        <v/>
      </c>
      <c r="AJ533" s="161">
        <f t="shared" ca="1" si="254"/>
        <v>1</v>
      </c>
      <c r="AL533" s="161" t="str">
        <f t="shared" ca="1" si="255"/>
        <v/>
      </c>
      <c r="AM533" s="161">
        <f t="shared" ca="1" si="266"/>
        <v>1</v>
      </c>
      <c r="AN533" s="161" t="str">
        <f t="shared" ca="1" si="256"/>
        <v/>
      </c>
      <c r="AO533" s="161">
        <f t="shared" ca="1" si="265"/>
        <v>1</v>
      </c>
      <c r="AP533" s="161" t="str">
        <f t="shared" ca="1" si="257"/>
        <v/>
      </c>
      <c r="AQ533" s="161">
        <f t="shared" ca="1" si="263"/>
        <v>1</v>
      </c>
      <c r="AR533" s="161" t="str">
        <f t="shared" ca="1" si="258"/>
        <v/>
      </c>
      <c r="AS533" s="161">
        <f t="shared" ca="1" si="259"/>
        <v>1</v>
      </c>
      <c r="AT533" s="159">
        <f t="shared" ca="1" si="239"/>
        <v>-1</v>
      </c>
      <c r="AU533" s="210">
        <f t="shared" ca="1" si="243"/>
        <v>14</v>
      </c>
      <c r="AV533" s="209"/>
      <c r="AW533" s="204">
        <f t="shared" si="260"/>
        <v>3547.8333333333326</v>
      </c>
      <c r="AX533" s="159"/>
      <c r="AZ533" s="159"/>
      <c r="BM533" s="207"/>
      <c r="BN533" s="212"/>
      <c r="BP533" s="209"/>
      <c r="BQ533" s="211"/>
      <c r="BR533" s="211"/>
      <c r="BS533" s="211"/>
      <c r="BT533" s="211"/>
      <c r="BU533" s="211"/>
      <c r="BV533" s="211"/>
      <c r="BW533" s="211"/>
      <c r="BX533" s="211"/>
      <c r="BY533" s="211"/>
      <c r="BZ533" s="211"/>
      <c r="CA533" s="209"/>
      <c r="CB533" s="224"/>
      <c r="CC533" s="204"/>
      <c r="CD533" s="204"/>
      <c r="CE533" s="204"/>
      <c r="CF533" s="211"/>
      <c r="CG533" s="211"/>
      <c r="CI533" s="209"/>
      <c r="CJ533" s="209"/>
      <c r="EH533" s="165"/>
      <c r="EI533" s="165"/>
      <c r="EJ533" s="166"/>
      <c r="EK533" s="209"/>
      <c r="EL533" s="211"/>
      <c r="EM533" s="211"/>
      <c r="EN533" s="211"/>
      <c r="EO533" s="211"/>
      <c r="EP533" s="211"/>
      <c r="ES533" s="165"/>
      <c r="ET533" s="165"/>
      <c r="EU533" s="166"/>
      <c r="EV533" s="209"/>
      <c r="EW533" s="211"/>
      <c r="EX533" s="211"/>
      <c r="EY533" s="211"/>
      <c r="EZ533" s="211"/>
      <c r="FA533" s="211"/>
      <c r="FD533" s="165"/>
      <c r="FE533" s="165"/>
      <c r="FF533" s="166"/>
      <c r="FG533" s="209"/>
      <c r="FH533" s="211"/>
      <c r="FI533" s="211"/>
      <c r="FJ533" s="211"/>
      <c r="FK533" s="211"/>
      <c r="FL533" s="211"/>
    </row>
    <row r="534" spans="9:168">
      <c r="I534" s="221">
        <f t="shared" si="264"/>
        <v>530</v>
      </c>
      <c r="J534" s="159">
        <f>'v-t_chart'!C531</f>
        <v>40.1</v>
      </c>
      <c r="K534" s="204">
        <f t="shared" ca="1" si="242"/>
        <v>117.4529</v>
      </c>
      <c r="L534" s="205" t="b">
        <f>IF('Input&amp;Output'!$C$3=10,phase_chart!C531,IF('Input&amp;Output'!$C$3=21,phase_chart!G531,IF('Input&amp;Output'!$C$3=22,phase_chart!K531,IF('Input&amp;Output'!$C$3=31,phase_chart!O531,IF('Input&amp;Output'!$C$3=32,phase_chart!S531,"")))))</f>
        <v>0</v>
      </c>
      <c r="M534" s="206" t="b">
        <f>IF('Input&amp;Output'!$C$3=10,phase_chart!D531,IF('Input&amp;Output'!$C$3=21,phase_chart!H531,IF('Input&amp;Output'!$C$3=22,phase_chart!L531,IF('Input&amp;Output'!$C$3=31,phase_chart!P531,IF('Input&amp;Output'!$C$3=32,phase_chart!T531,"")))))</f>
        <v>0</v>
      </c>
      <c r="N534" s="205" t="b">
        <f>IF('Input&amp;Output'!$C$3=10,phase_chart!E531,IF('Input&amp;Output'!$C$3=21,phase_chart!I531,IF('Input&amp;Output'!$C$3=22,phase_chart!M531,IF('Input&amp;Output'!$C$3=31,phase_chart!Q531,IF('Input&amp;Output'!$C$3=32,phase_chart!U531,"")))))</f>
        <v>1</v>
      </c>
      <c r="P534" s="159">
        <f ca="1">IF(NOT($J534=0),IF($J534&lt;IF($P533=0,0,VLOOKUP(P533,tbL!$M$37:$Q$43,IF(L534=TRUE,2,4))),IF($J534&gt;=VLOOKUP(P533,tbL!$M$37:$Q$43,IF(L534=TRUE,3,5)),$P533,IF(AND(L533=TRUE,L534=TRUE),$P533,$P533-1)),IF(AND(L534=TRUE,J534=VLOOKUP(P533,tbL!$M$37:$Q$43,IF(L534=TRUE,2,4))),P533,IF($P533+1&gt;$C$12,$C$12,$P533+1))),0)</f>
        <v>1</v>
      </c>
      <c r="Q534" s="159">
        <f t="shared" ca="1" si="244"/>
        <v>1</v>
      </c>
      <c r="R534" s="207">
        <f t="shared" si="261"/>
        <v>0</v>
      </c>
      <c r="S534" s="208"/>
      <c r="T534" s="159">
        <f t="shared" si="262"/>
        <v>0</v>
      </c>
      <c r="U534" s="209" t="str">
        <f>IF(AND(T534=-1,N534=TRUE),"*",IF(AND(U533="*",N534=TRUE),"*",IF(AND(AND(L534=TRUE,U533="*"),J534&lt;VLOOKUP(V533+1,tbL!$M$38:$O$43,3)),"*","")))</f>
        <v>*</v>
      </c>
      <c r="V534" s="204">
        <f t="shared" ca="1" si="245"/>
        <v>1</v>
      </c>
      <c r="Y534" s="159">
        <f t="shared" ca="1" si="246"/>
        <v>0</v>
      </c>
      <c r="Z534" s="159" t="str">
        <f t="shared" si="247"/>
        <v/>
      </c>
      <c r="AA534" s="159">
        <f t="shared" ca="1" si="238"/>
        <v>1</v>
      </c>
      <c r="AC534" s="161" t="str">
        <f t="shared" ca="1" si="248"/>
        <v/>
      </c>
      <c r="AD534" s="161">
        <f t="shared" ca="1" si="249"/>
        <v>1</v>
      </c>
      <c r="AE534" s="161" t="str">
        <f t="shared" ca="1" si="240"/>
        <v/>
      </c>
      <c r="AF534" s="161">
        <f t="shared" ca="1" si="250"/>
        <v>1</v>
      </c>
      <c r="AG534" s="161" t="str">
        <f t="shared" ca="1" si="251"/>
        <v/>
      </c>
      <c r="AH534" s="161">
        <f t="shared" ca="1" si="252"/>
        <v>1</v>
      </c>
      <c r="AI534" s="161" t="str">
        <f t="shared" ca="1" si="253"/>
        <v/>
      </c>
      <c r="AJ534" s="161">
        <f t="shared" ca="1" si="254"/>
        <v>1</v>
      </c>
      <c r="AL534" s="161" t="str">
        <f t="shared" ca="1" si="255"/>
        <v/>
      </c>
      <c r="AM534" s="161">
        <f t="shared" ca="1" si="266"/>
        <v>1</v>
      </c>
      <c r="AN534" s="161" t="str">
        <f t="shared" ca="1" si="256"/>
        <v/>
      </c>
      <c r="AO534" s="161">
        <f t="shared" ca="1" si="265"/>
        <v>1</v>
      </c>
      <c r="AP534" s="161" t="str">
        <f t="shared" ca="1" si="257"/>
        <v/>
      </c>
      <c r="AQ534" s="161">
        <f t="shared" ca="1" si="263"/>
        <v>1</v>
      </c>
      <c r="AR534" s="161" t="str">
        <f t="shared" ca="1" si="258"/>
        <v/>
      </c>
      <c r="AS534" s="161">
        <f t="shared" ca="1" si="259"/>
        <v>1</v>
      </c>
      <c r="AT534" s="159">
        <f t="shared" ca="1" si="239"/>
        <v>-1</v>
      </c>
      <c r="AU534" s="210">
        <f t="shared" ca="1" si="243"/>
        <v>14</v>
      </c>
      <c r="AV534" s="209"/>
      <c r="AW534" s="204">
        <f t="shared" si="260"/>
        <v>3558.9722222222213</v>
      </c>
      <c r="AX534" s="159"/>
      <c r="AZ534" s="159"/>
      <c r="BM534" s="207"/>
      <c r="BN534" s="212"/>
      <c r="BP534" s="209"/>
      <c r="BQ534" s="211"/>
      <c r="BR534" s="211"/>
      <c r="BS534" s="211"/>
      <c r="BT534" s="211"/>
      <c r="BU534" s="211"/>
      <c r="BV534" s="211"/>
      <c r="BW534" s="211"/>
      <c r="BX534" s="211"/>
      <c r="BY534" s="211"/>
      <c r="BZ534" s="211"/>
      <c r="CA534" s="209"/>
      <c r="CB534" s="224"/>
      <c r="CC534" s="204"/>
      <c r="CD534" s="204"/>
      <c r="CE534" s="204"/>
      <c r="CF534" s="211"/>
      <c r="CG534" s="211"/>
      <c r="CI534" s="209"/>
      <c r="CJ534" s="209"/>
      <c r="EH534" s="165"/>
      <c r="EI534" s="165"/>
      <c r="EJ534" s="166"/>
      <c r="EK534" s="209"/>
      <c r="EL534" s="211"/>
      <c r="EM534" s="211"/>
      <c r="EN534" s="211"/>
      <c r="EO534" s="211"/>
      <c r="EP534" s="211"/>
      <c r="ES534" s="165"/>
      <c r="ET534" s="165"/>
      <c r="EU534" s="166"/>
      <c r="EV534" s="209"/>
      <c r="EW534" s="211"/>
      <c r="EX534" s="211"/>
      <c r="EY534" s="211"/>
      <c r="EZ534" s="211"/>
      <c r="FA534" s="211"/>
      <c r="FD534" s="165"/>
      <c r="FE534" s="165"/>
      <c r="FF534" s="166"/>
      <c r="FG534" s="209"/>
      <c r="FH534" s="211"/>
      <c r="FI534" s="211"/>
      <c r="FJ534" s="211"/>
      <c r="FK534" s="211"/>
      <c r="FL534" s="211"/>
    </row>
    <row r="535" spans="9:168">
      <c r="I535" s="221">
        <f t="shared" si="264"/>
        <v>531</v>
      </c>
      <c r="J535" s="159">
        <f>'v-t_chart'!C532</f>
        <v>33.799999999999997</v>
      </c>
      <c r="K535" s="204">
        <f t="shared" ca="1" si="242"/>
        <v>99.000199999999992</v>
      </c>
      <c r="L535" s="205" t="b">
        <f>IF('Input&amp;Output'!$C$3=10,phase_chart!C532,IF('Input&amp;Output'!$C$3=21,phase_chart!G532,IF('Input&amp;Output'!$C$3=22,phase_chart!K532,IF('Input&amp;Output'!$C$3=31,phase_chart!O532,IF('Input&amp;Output'!$C$3=32,phase_chart!S532,"")))))</f>
        <v>0</v>
      </c>
      <c r="M535" s="206" t="b">
        <f>IF('Input&amp;Output'!$C$3=10,phase_chart!D532,IF('Input&amp;Output'!$C$3=21,phase_chart!H532,IF('Input&amp;Output'!$C$3=22,phase_chart!L532,IF('Input&amp;Output'!$C$3=31,phase_chart!P532,IF('Input&amp;Output'!$C$3=32,phase_chart!T532,"")))))</f>
        <v>0</v>
      </c>
      <c r="N535" s="205" t="b">
        <f>IF('Input&amp;Output'!$C$3=10,phase_chart!E532,IF('Input&amp;Output'!$C$3=21,phase_chart!I532,IF('Input&amp;Output'!$C$3=22,phase_chart!M532,IF('Input&amp;Output'!$C$3=31,phase_chart!Q532,IF('Input&amp;Output'!$C$3=32,phase_chart!U532,"")))))</f>
        <v>1</v>
      </c>
      <c r="P535" s="159">
        <f ca="1">IF(NOT($J535=0),IF($J535&lt;IF($P534=0,0,VLOOKUP(P534,tbL!$M$37:$Q$43,IF(L535=TRUE,2,4))),IF($J535&gt;=VLOOKUP(P534,tbL!$M$37:$Q$43,IF(L535=TRUE,3,5)),$P534,IF(AND(L534=TRUE,L535=TRUE),$P534,$P534-1)),IF(AND(L535=TRUE,J535=VLOOKUP(P534,tbL!$M$37:$Q$43,IF(L535=TRUE,2,4))),P534,IF($P534+1&gt;$C$12,$C$12,$P534+1))),0)</f>
        <v>1</v>
      </c>
      <c r="Q535" s="159">
        <f t="shared" ca="1" si="244"/>
        <v>1</v>
      </c>
      <c r="R535" s="207">
        <f t="shared" si="261"/>
        <v>0</v>
      </c>
      <c r="S535" s="208"/>
      <c r="T535" s="159">
        <f t="shared" si="262"/>
        <v>0</v>
      </c>
      <c r="U535" s="209" t="str">
        <f>IF(AND(T535=-1,N535=TRUE),"*",IF(AND(U534="*",N535=TRUE),"*",IF(AND(AND(L535=TRUE,U534="*"),J535&lt;VLOOKUP(V534+1,tbL!$M$38:$O$43,3)),"*","")))</f>
        <v>*</v>
      </c>
      <c r="V535" s="204">
        <f t="shared" ca="1" si="245"/>
        <v>1</v>
      </c>
      <c r="Y535" s="159">
        <f t="shared" ca="1" si="246"/>
        <v>0</v>
      </c>
      <c r="Z535" s="159" t="str">
        <f t="shared" si="247"/>
        <v/>
      </c>
      <c r="AA535" s="159">
        <f t="shared" ca="1" si="238"/>
        <v>1</v>
      </c>
      <c r="AC535" s="161" t="str">
        <f t="shared" ca="1" si="248"/>
        <v/>
      </c>
      <c r="AD535" s="161">
        <f t="shared" ca="1" si="249"/>
        <v>1</v>
      </c>
      <c r="AE535" s="161" t="str">
        <f t="shared" ca="1" si="240"/>
        <v/>
      </c>
      <c r="AF535" s="161">
        <f t="shared" ca="1" si="250"/>
        <v>1</v>
      </c>
      <c r="AG535" s="161" t="str">
        <f t="shared" ca="1" si="251"/>
        <v/>
      </c>
      <c r="AH535" s="161">
        <f t="shared" ca="1" si="252"/>
        <v>1</v>
      </c>
      <c r="AI535" s="161" t="str">
        <f t="shared" ca="1" si="253"/>
        <v/>
      </c>
      <c r="AJ535" s="161">
        <f t="shared" ca="1" si="254"/>
        <v>1</v>
      </c>
      <c r="AL535" s="161" t="str">
        <f t="shared" ca="1" si="255"/>
        <v/>
      </c>
      <c r="AM535" s="161">
        <f t="shared" ca="1" si="266"/>
        <v>1</v>
      </c>
      <c r="AN535" s="161" t="str">
        <f t="shared" ca="1" si="256"/>
        <v/>
      </c>
      <c r="AO535" s="161">
        <f t="shared" ca="1" si="265"/>
        <v>1</v>
      </c>
      <c r="AP535" s="161" t="str">
        <f t="shared" ca="1" si="257"/>
        <v/>
      </c>
      <c r="AQ535" s="161">
        <f t="shared" ca="1" si="263"/>
        <v>1</v>
      </c>
      <c r="AR535" s="161" t="str">
        <f t="shared" ca="1" si="258"/>
        <v/>
      </c>
      <c r="AS535" s="161">
        <f t="shared" ca="1" si="259"/>
        <v>1</v>
      </c>
      <c r="AT535" s="159">
        <f t="shared" ca="1" si="239"/>
        <v>-1</v>
      </c>
      <c r="AU535" s="210">
        <f t="shared" ca="1" si="243"/>
        <v>14</v>
      </c>
      <c r="AV535" s="209"/>
      <c r="AW535" s="204">
        <f t="shared" si="260"/>
        <v>3568.3611111111099</v>
      </c>
      <c r="AX535" s="159"/>
      <c r="AZ535" s="159"/>
      <c r="BM535" s="207"/>
      <c r="BN535" s="212"/>
      <c r="BP535" s="209"/>
      <c r="BQ535" s="211"/>
      <c r="BR535" s="211"/>
      <c r="BS535" s="211"/>
      <c r="BT535" s="211"/>
      <c r="BU535" s="211"/>
      <c r="BV535" s="211"/>
      <c r="BW535" s="211"/>
      <c r="BX535" s="211"/>
      <c r="BY535" s="211"/>
      <c r="BZ535" s="211"/>
      <c r="CA535" s="209"/>
      <c r="CB535" s="224"/>
      <c r="CC535" s="204"/>
      <c r="CD535" s="204"/>
      <c r="CE535" s="204"/>
      <c r="CF535" s="211"/>
      <c r="CG535" s="211"/>
      <c r="CI535" s="209"/>
      <c r="CJ535" s="209"/>
      <c r="EH535" s="165"/>
      <c r="EI535" s="165"/>
      <c r="EJ535" s="166"/>
      <c r="EK535" s="209"/>
      <c r="EL535" s="211"/>
      <c r="EM535" s="211"/>
      <c r="EN535" s="211"/>
      <c r="EO535" s="211"/>
      <c r="EP535" s="211"/>
      <c r="ES535" s="165"/>
      <c r="ET535" s="165"/>
      <c r="EU535" s="166"/>
      <c r="EV535" s="209"/>
      <c r="EW535" s="211"/>
      <c r="EX535" s="211"/>
      <c r="EY535" s="211"/>
      <c r="EZ535" s="211"/>
      <c r="FA535" s="211"/>
      <c r="FD535" s="165"/>
      <c r="FE535" s="165"/>
      <c r="FF535" s="166"/>
      <c r="FG535" s="209"/>
      <c r="FH535" s="211"/>
      <c r="FI535" s="211"/>
      <c r="FJ535" s="211"/>
      <c r="FK535" s="211"/>
      <c r="FL535" s="211"/>
    </row>
    <row r="536" spans="9:168">
      <c r="I536" s="221">
        <f t="shared" si="264"/>
        <v>532</v>
      </c>
      <c r="J536" s="159">
        <f>'v-t_chart'!C533</f>
        <v>27.2</v>
      </c>
      <c r="K536" s="204">
        <f t="shared" ca="1" si="242"/>
        <v>79.66879999999999</v>
      </c>
      <c r="L536" s="205" t="b">
        <f>IF('Input&amp;Output'!$C$3=10,phase_chart!C533,IF('Input&amp;Output'!$C$3=21,phase_chart!G533,IF('Input&amp;Output'!$C$3=22,phase_chart!K533,IF('Input&amp;Output'!$C$3=31,phase_chart!O533,IF('Input&amp;Output'!$C$3=32,phase_chart!S533,"")))))</f>
        <v>0</v>
      </c>
      <c r="M536" s="206" t="b">
        <f>IF('Input&amp;Output'!$C$3=10,phase_chart!D533,IF('Input&amp;Output'!$C$3=21,phase_chart!H533,IF('Input&amp;Output'!$C$3=22,phase_chart!L533,IF('Input&amp;Output'!$C$3=31,phase_chart!P533,IF('Input&amp;Output'!$C$3=32,phase_chart!T533,"")))))</f>
        <v>0</v>
      </c>
      <c r="N536" s="205" t="b">
        <f>IF('Input&amp;Output'!$C$3=10,phase_chart!E533,IF('Input&amp;Output'!$C$3=21,phase_chart!I533,IF('Input&amp;Output'!$C$3=22,phase_chart!M533,IF('Input&amp;Output'!$C$3=31,phase_chart!Q533,IF('Input&amp;Output'!$C$3=32,phase_chart!U533,"")))))</f>
        <v>1</v>
      </c>
      <c r="P536" s="159">
        <f ca="1">IF(NOT($J536=0),IF($J536&lt;IF($P535=0,0,VLOOKUP(P535,tbL!$M$37:$Q$43,IF(L536=TRUE,2,4))),IF($J536&gt;=VLOOKUP(P535,tbL!$M$37:$Q$43,IF(L536=TRUE,3,5)),$P535,IF(AND(L535=TRUE,L536=TRUE),$P535,$P535-1)),IF(AND(L536=TRUE,J536=VLOOKUP(P535,tbL!$M$37:$Q$43,IF(L536=TRUE,2,4))),P535,IF($P535+1&gt;$C$12,$C$12,$P535+1))),0)</f>
        <v>1</v>
      </c>
      <c r="Q536" s="159">
        <f t="shared" ca="1" si="244"/>
        <v>1</v>
      </c>
      <c r="R536" s="207">
        <f t="shared" si="261"/>
        <v>0</v>
      </c>
      <c r="S536" s="208"/>
      <c r="T536" s="159">
        <f t="shared" si="262"/>
        <v>0</v>
      </c>
      <c r="U536" s="209" t="str">
        <f>IF(AND(T536=-1,N536=TRUE),"*",IF(AND(U535="*",N536=TRUE),"*",IF(AND(AND(L536=TRUE,U535="*"),J536&lt;VLOOKUP(V535+1,tbL!$M$38:$O$43,3)),"*","")))</f>
        <v>*</v>
      </c>
      <c r="V536" s="204">
        <f t="shared" ca="1" si="245"/>
        <v>1</v>
      </c>
      <c r="Y536" s="159">
        <f t="shared" ca="1" si="246"/>
        <v>0</v>
      </c>
      <c r="Z536" s="159" t="str">
        <f t="shared" si="247"/>
        <v/>
      </c>
      <c r="AA536" s="159">
        <f t="shared" ca="1" si="238"/>
        <v>1</v>
      </c>
      <c r="AC536" s="161" t="str">
        <f t="shared" ca="1" si="248"/>
        <v/>
      </c>
      <c r="AD536" s="161">
        <f t="shared" ca="1" si="249"/>
        <v>1</v>
      </c>
      <c r="AE536" s="161" t="str">
        <f t="shared" ca="1" si="240"/>
        <v/>
      </c>
      <c r="AF536" s="161">
        <f t="shared" ca="1" si="250"/>
        <v>1</v>
      </c>
      <c r="AG536" s="161" t="str">
        <f t="shared" ca="1" si="251"/>
        <v/>
      </c>
      <c r="AH536" s="161">
        <f t="shared" ca="1" si="252"/>
        <v>1</v>
      </c>
      <c r="AI536" s="161" t="str">
        <f t="shared" ca="1" si="253"/>
        <v/>
      </c>
      <c r="AJ536" s="161">
        <f t="shared" ca="1" si="254"/>
        <v>1</v>
      </c>
      <c r="AL536" s="161" t="str">
        <f t="shared" ca="1" si="255"/>
        <v/>
      </c>
      <c r="AM536" s="161">
        <f t="shared" ca="1" si="266"/>
        <v>1</v>
      </c>
      <c r="AN536" s="161" t="str">
        <f t="shared" ca="1" si="256"/>
        <v/>
      </c>
      <c r="AO536" s="161">
        <f t="shared" ca="1" si="265"/>
        <v>1</v>
      </c>
      <c r="AP536" s="161" t="str">
        <f t="shared" ca="1" si="257"/>
        <v/>
      </c>
      <c r="AQ536" s="161">
        <f t="shared" ca="1" si="263"/>
        <v>1</v>
      </c>
      <c r="AR536" s="161" t="str">
        <f t="shared" ca="1" si="258"/>
        <v/>
      </c>
      <c r="AS536" s="161">
        <f t="shared" ca="1" si="259"/>
        <v>1</v>
      </c>
      <c r="AT536" s="159">
        <f t="shared" ca="1" si="239"/>
        <v>-1</v>
      </c>
      <c r="AU536" s="210">
        <f t="shared" ca="1" si="243"/>
        <v>14</v>
      </c>
      <c r="AV536" s="209"/>
      <c r="AW536" s="204">
        <f t="shared" si="260"/>
        <v>3575.9166666666656</v>
      </c>
      <c r="AX536" s="159"/>
      <c r="AZ536" s="159"/>
      <c r="BM536" s="207"/>
      <c r="BN536" s="212"/>
      <c r="BP536" s="209"/>
      <c r="BQ536" s="211"/>
      <c r="BR536" s="211"/>
      <c r="BS536" s="211"/>
      <c r="BT536" s="211"/>
      <c r="BU536" s="211"/>
      <c r="BV536" s="211"/>
      <c r="BW536" s="211"/>
      <c r="BX536" s="211"/>
      <c r="BY536" s="211"/>
      <c r="BZ536" s="211"/>
      <c r="CA536" s="209"/>
      <c r="CB536" s="224"/>
      <c r="CC536" s="204"/>
      <c r="CD536" s="204"/>
      <c r="CE536" s="204"/>
      <c r="CF536" s="211"/>
      <c r="CG536" s="211"/>
      <c r="CI536" s="209"/>
      <c r="CJ536" s="209"/>
      <c r="EH536" s="165"/>
      <c r="EI536" s="165"/>
      <c r="EJ536" s="166"/>
      <c r="EK536" s="209"/>
      <c r="EL536" s="211"/>
      <c r="EM536" s="211"/>
      <c r="EN536" s="211"/>
      <c r="EO536" s="211"/>
      <c r="EP536" s="211"/>
      <c r="ES536" s="165"/>
      <c r="ET536" s="165"/>
      <c r="EU536" s="166"/>
      <c r="EV536" s="209"/>
      <c r="EW536" s="211"/>
      <c r="EX536" s="211"/>
      <c r="EY536" s="211"/>
      <c r="EZ536" s="211"/>
      <c r="FA536" s="211"/>
      <c r="FD536" s="165"/>
      <c r="FE536" s="165"/>
      <c r="FF536" s="166"/>
      <c r="FG536" s="209"/>
      <c r="FH536" s="211"/>
      <c r="FI536" s="211"/>
      <c r="FJ536" s="211"/>
      <c r="FK536" s="211"/>
      <c r="FL536" s="211"/>
    </row>
    <row r="537" spans="9:168">
      <c r="I537" s="221">
        <f t="shared" si="264"/>
        <v>533</v>
      </c>
      <c r="J537" s="159">
        <f>'v-t_chart'!C534</f>
        <v>20</v>
      </c>
      <c r="K537" s="204">
        <f t="shared" ca="1" si="242"/>
        <v>58.58</v>
      </c>
      <c r="L537" s="205" t="b">
        <f>IF('Input&amp;Output'!$C$3=10,phase_chart!C534,IF('Input&amp;Output'!$C$3=21,phase_chart!G534,IF('Input&amp;Output'!$C$3=22,phase_chart!K534,IF('Input&amp;Output'!$C$3=31,phase_chart!O534,IF('Input&amp;Output'!$C$3=32,phase_chart!S534,"")))))</f>
        <v>0</v>
      </c>
      <c r="M537" s="206" t="b">
        <f>IF('Input&amp;Output'!$C$3=10,phase_chart!D534,IF('Input&amp;Output'!$C$3=21,phase_chart!H534,IF('Input&amp;Output'!$C$3=22,phase_chart!L534,IF('Input&amp;Output'!$C$3=31,phase_chart!P534,IF('Input&amp;Output'!$C$3=32,phase_chart!T534,"")))))</f>
        <v>0</v>
      </c>
      <c r="N537" s="205" t="b">
        <f>IF('Input&amp;Output'!$C$3=10,phase_chart!E534,IF('Input&amp;Output'!$C$3=21,phase_chart!I534,IF('Input&amp;Output'!$C$3=22,phase_chart!M534,IF('Input&amp;Output'!$C$3=31,phase_chart!Q534,IF('Input&amp;Output'!$C$3=32,phase_chart!U534,"")))))</f>
        <v>1</v>
      </c>
      <c r="P537" s="159">
        <f ca="1">IF(NOT($J537=0),IF($J537&lt;IF($P536=0,0,VLOOKUP(P536,tbL!$M$37:$Q$43,IF(L537=TRUE,2,4))),IF($J537&gt;=VLOOKUP(P536,tbL!$M$37:$Q$43,IF(L537=TRUE,3,5)),$P536,IF(AND(L536=TRUE,L537=TRUE),$P536,$P536-1)),IF(AND(L537=TRUE,J537=VLOOKUP(P536,tbL!$M$37:$Q$43,IF(L537=TRUE,2,4))),P536,IF($P536+1&gt;$C$12,$C$12,$P536+1))),0)</f>
        <v>1</v>
      </c>
      <c r="Q537" s="159">
        <f t="shared" ca="1" si="244"/>
        <v>1</v>
      </c>
      <c r="R537" s="207">
        <f t="shared" si="261"/>
        <v>0</v>
      </c>
      <c r="S537" s="208"/>
      <c r="T537" s="159">
        <f t="shared" si="262"/>
        <v>0</v>
      </c>
      <c r="U537" s="209" t="str">
        <f>IF(AND(T537=-1,N537=TRUE),"*",IF(AND(U536="*",N537=TRUE),"*",IF(AND(AND(L537=TRUE,U536="*"),J537&lt;VLOOKUP(V536+1,tbL!$M$38:$O$43,3)),"*","")))</f>
        <v>*</v>
      </c>
      <c r="V537" s="204">
        <f t="shared" ca="1" si="245"/>
        <v>1</v>
      </c>
      <c r="Y537" s="159">
        <f t="shared" ca="1" si="246"/>
        <v>0</v>
      </c>
      <c r="Z537" s="159" t="str">
        <f t="shared" si="247"/>
        <v/>
      </c>
      <c r="AA537" s="159">
        <f t="shared" ca="1" si="238"/>
        <v>1</v>
      </c>
      <c r="AC537" s="161" t="str">
        <f t="shared" ca="1" si="248"/>
        <v/>
      </c>
      <c r="AD537" s="161">
        <f t="shared" ca="1" si="249"/>
        <v>1</v>
      </c>
      <c r="AE537" s="161" t="str">
        <f t="shared" ca="1" si="240"/>
        <v/>
      </c>
      <c r="AF537" s="161">
        <f t="shared" ca="1" si="250"/>
        <v>1</v>
      </c>
      <c r="AG537" s="161" t="str">
        <f t="shared" ca="1" si="251"/>
        <v/>
      </c>
      <c r="AH537" s="161">
        <f t="shared" ca="1" si="252"/>
        <v>1</v>
      </c>
      <c r="AI537" s="161" t="str">
        <f t="shared" ca="1" si="253"/>
        <v/>
      </c>
      <c r="AJ537" s="161">
        <f t="shared" ca="1" si="254"/>
        <v>1</v>
      </c>
      <c r="AL537" s="161" t="str">
        <f t="shared" ca="1" si="255"/>
        <v/>
      </c>
      <c r="AM537" s="161">
        <f t="shared" ca="1" si="266"/>
        <v>1</v>
      </c>
      <c r="AN537" s="161" t="str">
        <f t="shared" ca="1" si="256"/>
        <v/>
      </c>
      <c r="AO537" s="161">
        <f t="shared" ca="1" si="265"/>
        <v>1</v>
      </c>
      <c r="AP537" s="161" t="str">
        <f t="shared" ca="1" si="257"/>
        <v/>
      </c>
      <c r="AQ537" s="161">
        <f t="shared" ca="1" si="263"/>
        <v>1</v>
      </c>
      <c r="AR537" s="161" t="str">
        <f t="shared" ca="1" si="258"/>
        <v/>
      </c>
      <c r="AS537" s="161">
        <f t="shared" ca="1" si="259"/>
        <v>1</v>
      </c>
      <c r="AT537" s="159">
        <f t="shared" ca="1" si="239"/>
        <v>-1</v>
      </c>
      <c r="AU537" s="210">
        <f t="shared" ca="1" si="243"/>
        <v>14</v>
      </c>
      <c r="AV537" s="209"/>
      <c r="AW537" s="204">
        <f t="shared" si="260"/>
        <v>3581.4722222222213</v>
      </c>
      <c r="AX537" s="159"/>
      <c r="AZ537" s="159"/>
      <c r="BM537" s="207"/>
      <c r="BN537" s="212"/>
      <c r="BP537" s="209"/>
      <c r="BQ537" s="211"/>
      <c r="BR537" s="211"/>
      <c r="BS537" s="211"/>
      <c r="BT537" s="211"/>
      <c r="BU537" s="211"/>
      <c r="BV537" s="211"/>
      <c r="BW537" s="211"/>
      <c r="BX537" s="211"/>
      <c r="BY537" s="211"/>
      <c r="BZ537" s="211"/>
      <c r="CA537" s="209"/>
      <c r="CB537" s="224"/>
      <c r="CC537" s="204"/>
      <c r="CD537" s="204"/>
      <c r="CE537" s="204"/>
      <c r="CF537" s="211"/>
      <c r="CG537" s="211"/>
      <c r="CI537" s="209"/>
      <c r="CJ537" s="209"/>
      <c r="EH537" s="165"/>
      <c r="EI537" s="165"/>
      <c r="EJ537" s="166"/>
      <c r="EK537" s="209"/>
      <c r="EL537" s="211"/>
      <c r="EM537" s="211"/>
      <c r="EN537" s="211"/>
      <c r="EO537" s="211"/>
      <c r="EP537" s="211"/>
      <c r="ES537" s="165"/>
      <c r="ET537" s="165"/>
      <c r="EU537" s="166"/>
      <c r="EV537" s="209"/>
      <c r="EW537" s="211"/>
      <c r="EX537" s="211"/>
      <c r="EY537" s="211"/>
      <c r="EZ537" s="211"/>
      <c r="FA537" s="211"/>
      <c r="FD537" s="165"/>
      <c r="FE537" s="165"/>
      <c r="FF537" s="166"/>
      <c r="FG537" s="209"/>
      <c r="FH537" s="211"/>
      <c r="FI537" s="211"/>
      <c r="FJ537" s="211"/>
      <c r="FK537" s="211"/>
      <c r="FL537" s="211"/>
    </row>
    <row r="538" spans="9:168">
      <c r="I538" s="221">
        <f t="shared" si="264"/>
        <v>534</v>
      </c>
      <c r="J538" s="159">
        <f>'v-t_chart'!C535</f>
        <v>12.8</v>
      </c>
      <c r="K538" s="204">
        <f t="shared" ca="1" si="242"/>
        <v>37.491199999999999</v>
      </c>
      <c r="L538" s="205" t="b">
        <f>IF('Input&amp;Output'!$C$3=10,phase_chart!C535,IF('Input&amp;Output'!$C$3=21,phase_chart!G535,IF('Input&amp;Output'!$C$3=22,phase_chart!K535,IF('Input&amp;Output'!$C$3=31,phase_chart!O535,IF('Input&amp;Output'!$C$3=32,phase_chart!S535,"")))))</f>
        <v>0</v>
      </c>
      <c r="M538" s="206" t="b">
        <f>IF('Input&amp;Output'!$C$3=10,phase_chart!D535,IF('Input&amp;Output'!$C$3=21,phase_chart!H535,IF('Input&amp;Output'!$C$3=22,phase_chart!L535,IF('Input&amp;Output'!$C$3=31,phase_chart!P535,IF('Input&amp;Output'!$C$3=32,phase_chart!T535,"")))))</f>
        <v>0</v>
      </c>
      <c r="N538" s="205" t="b">
        <f>IF('Input&amp;Output'!$C$3=10,phase_chart!E535,IF('Input&amp;Output'!$C$3=21,phase_chart!I535,IF('Input&amp;Output'!$C$3=22,phase_chart!M535,IF('Input&amp;Output'!$C$3=31,phase_chart!Q535,IF('Input&amp;Output'!$C$3=32,phase_chart!U535,"")))))</f>
        <v>1</v>
      </c>
      <c r="P538" s="159">
        <f ca="1">IF(NOT($J538=0),IF($J538&lt;IF($P537=0,0,VLOOKUP(P537,tbL!$M$37:$Q$43,IF(L538=TRUE,2,4))),IF($J538&gt;=VLOOKUP(P537,tbL!$M$37:$Q$43,IF(L538=TRUE,3,5)),$P537,IF(AND(L537=TRUE,L538=TRUE),$P537,$P537-1)),IF(AND(L538=TRUE,J538=VLOOKUP(P537,tbL!$M$37:$Q$43,IF(L538=TRUE,2,4))),P537,IF($P537+1&gt;$C$12,$C$12,$P537+1))),0)</f>
        <v>1</v>
      </c>
      <c r="Q538" s="159">
        <f t="shared" ca="1" si="244"/>
        <v>1</v>
      </c>
      <c r="R538" s="207">
        <f t="shared" si="261"/>
        <v>0</v>
      </c>
      <c r="S538" s="208"/>
      <c r="T538" s="159">
        <f t="shared" si="262"/>
        <v>0</v>
      </c>
      <c r="U538" s="209" t="str">
        <f>IF(AND(T538=-1,N538=TRUE),"*",IF(AND(U537="*",N538=TRUE),"*",IF(AND(AND(L538=TRUE,U537="*"),J538&lt;VLOOKUP(V537+1,tbL!$M$38:$O$43,3)),"*","")))</f>
        <v>*</v>
      </c>
      <c r="V538" s="204">
        <f t="shared" ca="1" si="245"/>
        <v>1</v>
      </c>
      <c r="Y538" s="159">
        <f t="shared" ca="1" si="246"/>
        <v>0</v>
      </c>
      <c r="Z538" s="159" t="str">
        <f t="shared" si="247"/>
        <v/>
      </c>
      <c r="AA538" s="159">
        <f t="shared" ref="AA538:AA601" ca="1" si="268">IF(IF(AND(AT538=-1,Z538=1),1,IF(Y538=0,AA537,V538))=0,0,IF((IF(AND(AT538=-1,Z538=1),1,IF(Y538=0,AA537,V538))-AA537)&gt;=2,-(-AA537-1),IF(IF(AND(AT538=-1,Z538=1),1,IF(Y538=0,AA537,V538))-AA537&lt;=-2,(AA537-1),IF(AND(AT538=-1,Z538=1),1,IF(Y538=0,V538,V538)))))</f>
        <v>1</v>
      </c>
      <c r="AC538" s="161" t="str">
        <f t="shared" ca="1" si="248"/>
        <v/>
      </c>
      <c r="AD538" s="161">
        <f t="shared" ca="1" si="249"/>
        <v>1</v>
      </c>
      <c r="AE538" s="161" t="str">
        <f t="shared" ca="1" si="240"/>
        <v/>
      </c>
      <c r="AF538" s="161">
        <f t="shared" ca="1" si="250"/>
        <v>1</v>
      </c>
      <c r="AG538" s="161" t="str">
        <f t="shared" ca="1" si="251"/>
        <v/>
      </c>
      <c r="AH538" s="161">
        <f t="shared" ca="1" si="252"/>
        <v>1</v>
      </c>
      <c r="AI538" s="161" t="str">
        <f t="shared" ca="1" si="253"/>
        <v/>
      </c>
      <c r="AJ538" s="161">
        <f t="shared" ca="1" si="254"/>
        <v>1</v>
      </c>
      <c r="AL538" s="161" t="str">
        <f t="shared" ca="1" si="255"/>
        <v/>
      </c>
      <c r="AM538" s="161">
        <f t="shared" ca="1" si="266"/>
        <v>1</v>
      </c>
      <c r="AN538" s="161" t="str">
        <f t="shared" ca="1" si="256"/>
        <v/>
      </c>
      <c r="AO538" s="161">
        <f t="shared" ca="1" si="265"/>
        <v>1</v>
      </c>
      <c r="AP538" s="161" t="str">
        <f t="shared" ca="1" si="257"/>
        <v/>
      </c>
      <c r="AQ538" s="161">
        <f t="shared" ca="1" si="263"/>
        <v>1</v>
      </c>
      <c r="AR538" s="161" t="str">
        <f t="shared" ca="1" si="258"/>
        <v/>
      </c>
      <c r="AS538" s="161">
        <f t="shared" ca="1" si="259"/>
        <v>1</v>
      </c>
      <c r="AT538" s="159">
        <f t="shared" ref="AT538:AT601" ca="1" si="269">IF(OR(Z538=1,Y538=0),-1,"")</f>
        <v>-1</v>
      </c>
      <c r="AU538" s="210">
        <f t="shared" ca="1" si="243"/>
        <v>14</v>
      </c>
      <c r="AV538" s="209"/>
      <c r="AW538" s="204">
        <f t="shared" si="260"/>
        <v>3585.0277777777769</v>
      </c>
      <c r="AX538" s="159"/>
      <c r="AZ538" s="159"/>
      <c r="BM538" s="207"/>
      <c r="BN538" s="212"/>
      <c r="BP538" s="209"/>
      <c r="BQ538" s="211"/>
      <c r="BR538" s="211"/>
      <c r="BS538" s="211"/>
      <c r="BT538" s="211"/>
      <c r="BU538" s="211"/>
      <c r="BV538" s="211"/>
      <c r="BW538" s="211"/>
      <c r="BX538" s="211"/>
      <c r="BY538" s="211"/>
      <c r="BZ538" s="211"/>
      <c r="CA538" s="209"/>
      <c r="CB538" s="224"/>
      <c r="CC538" s="204"/>
      <c r="CD538" s="204"/>
      <c r="CE538" s="204"/>
      <c r="CF538" s="211"/>
      <c r="CG538" s="211"/>
      <c r="CI538" s="209"/>
      <c r="CJ538" s="209"/>
      <c r="EH538" s="165"/>
      <c r="EI538" s="165"/>
      <c r="EJ538" s="166"/>
      <c r="EK538" s="209"/>
      <c r="EL538" s="211"/>
      <c r="EM538" s="211"/>
      <c r="EN538" s="211"/>
      <c r="EO538" s="211"/>
      <c r="EP538" s="211"/>
      <c r="ES538" s="165"/>
      <c r="ET538" s="165"/>
      <c r="EU538" s="166"/>
      <c r="EV538" s="209"/>
      <c r="EW538" s="211"/>
      <c r="EX538" s="211"/>
      <c r="EY538" s="211"/>
      <c r="EZ538" s="211"/>
      <c r="FA538" s="211"/>
      <c r="FD538" s="165"/>
      <c r="FE538" s="165"/>
      <c r="FF538" s="166"/>
      <c r="FG538" s="209"/>
      <c r="FH538" s="211"/>
      <c r="FI538" s="211"/>
      <c r="FJ538" s="211"/>
      <c r="FK538" s="211"/>
      <c r="FL538" s="211"/>
    </row>
    <row r="539" spans="9:168">
      <c r="I539" s="221">
        <f t="shared" si="264"/>
        <v>535</v>
      </c>
      <c r="J539" s="159">
        <f>'v-t_chart'!C536</f>
        <v>7</v>
      </c>
      <c r="K539" s="204">
        <f t="shared" ca="1" si="242"/>
        <v>20.503</v>
      </c>
      <c r="L539" s="205" t="b">
        <f>IF('Input&amp;Output'!$C$3=10,phase_chart!C536,IF('Input&amp;Output'!$C$3=21,phase_chart!G536,IF('Input&amp;Output'!$C$3=22,phase_chart!K536,IF('Input&amp;Output'!$C$3=31,phase_chart!O536,IF('Input&amp;Output'!$C$3=32,phase_chart!S536,"")))))</f>
        <v>0</v>
      </c>
      <c r="M539" s="206" t="b">
        <f>IF('Input&amp;Output'!$C$3=10,phase_chart!D536,IF('Input&amp;Output'!$C$3=21,phase_chart!H536,IF('Input&amp;Output'!$C$3=22,phase_chart!L536,IF('Input&amp;Output'!$C$3=31,phase_chart!P536,IF('Input&amp;Output'!$C$3=32,phase_chart!T536,"")))))</f>
        <v>0</v>
      </c>
      <c r="N539" s="205" t="b">
        <f>IF('Input&amp;Output'!$C$3=10,phase_chart!E536,IF('Input&amp;Output'!$C$3=21,phase_chart!I536,IF('Input&amp;Output'!$C$3=22,phase_chart!M536,IF('Input&amp;Output'!$C$3=31,phase_chart!Q536,IF('Input&amp;Output'!$C$3=32,phase_chart!U536,"")))))</f>
        <v>1</v>
      </c>
      <c r="P539" s="159">
        <f ca="1">IF(NOT($J539=0),IF($J539&lt;IF($P538=0,0,VLOOKUP(P538,tbL!$M$37:$Q$43,IF(L539=TRUE,2,4))),IF($J539&gt;=VLOOKUP(P538,tbL!$M$37:$Q$43,IF(L539=TRUE,3,5)),$P538,IF(AND(L538=TRUE,L539=TRUE),$P538,$P538-1)),IF(AND(L539=TRUE,J539=VLOOKUP(P538,tbL!$M$37:$Q$43,IF(L539=TRUE,2,4))),P538,IF($P538+1&gt;$C$12,$C$12,$P538+1))),0)</f>
        <v>1</v>
      </c>
      <c r="Q539" s="159">
        <f t="shared" ca="1" si="244"/>
        <v>1</v>
      </c>
      <c r="R539" s="207">
        <f t="shared" si="261"/>
        <v>0</v>
      </c>
      <c r="S539" s="208"/>
      <c r="T539" s="159">
        <f t="shared" si="262"/>
        <v>0</v>
      </c>
      <c r="U539" s="209" t="str">
        <f>IF(AND(T539=-1,N539=TRUE),"*",IF(AND(U538="*",N539=TRUE),"*",IF(AND(AND(L539=TRUE,U538="*"),J539&lt;VLOOKUP(V538+1,tbL!$M$38:$O$43,3)),"*","")))</f>
        <v>*</v>
      </c>
      <c r="V539" s="204">
        <f t="shared" ca="1" si="245"/>
        <v>1</v>
      </c>
      <c r="Y539" s="159">
        <f t="shared" ca="1" si="246"/>
        <v>0</v>
      </c>
      <c r="Z539" s="159" t="str">
        <f t="shared" si="247"/>
        <v/>
      </c>
      <c r="AA539" s="159">
        <f t="shared" ca="1" si="268"/>
        <v>1</v>
      </c>
      <c r="AC539" s="161" t="str">
        <f t="shared" ca="1" si="248"/>
        <v/>
      </c>
      <c r="AD539" s="161">
        <f t="shared" ca="1" si="249"/>
        <v>1</v>
      </c>
      <c r="AE539" s="161" t="str">
        <f t="shared" ca="1" si="240"/>
        <v/>
      </c>
      <c r="AF539" s="161">
        <f t="shared" ca="1" si="250"/>
        <v>1</v>
      </c>
      <c r="AG539" s="161" t="str">
        <f t="shared" ca="1" si="251"/>
        <v/>
      </c>
      <c r="AH539" s="161">
        <f t="shared" ca="1" si="252"/>
        <v>1</v>
      </c>
      <c r="AI539" s="161" t="str">
        <f t="shared" ca="1" si="253"/>
        <v/>
      </c>
      <c r="AJ539" s="161">
        <f t="shared" ca="1" si="254"/>
        <v>1</v>
      </c>
      <c r="AL539" s="161" t="str">
        <f t="shared" ca="1" si="255"/>
        <v/>
      </c>
      <c r="AM539" s="161">
        <f t="shared" ca="1" si="266"/>
        <v>1</v>
      </c>
      <c r="AN539" s="161" t="str">
        <f t="shared" ca="1" si="256"/>
        <v/>
      </c>
      <c r="AO539" s="161">
        <f t="shared" ca="1" si="265"/>
        <v>1</v>
      </c>
      <c r="AP539" s="161" t="str">
        <f t="shared" ca="1" si="257"/>
        <v/>
      </c>
      <c r="AQ539" s="161">
        <f t="shared" ca="1" si="263"/>
        <v>1</v>
      </c>
      <c r="AR539" s="161" t="str">
        <f t="shared" ca="1" si="258"/>
        <v/>
      </c>
      <c r="AS539" s="161">
        <f t="shared" ca="1" si="259"/>
        <v>1</v>
      </c>
      <c r="AT539" s="159">
        <f t="shared" ca="1" si="269"/>
        <v>-1</v>
      </c>
      <c r="AU539" s="210">
        <f t="shared" ca="1" si="243"/>
        <v>14</v>
      </c>
      <c r="AV539" s="209"/>
      <c r="AW539" s="204">
        <f t="shared" si="260"/>
        <v>3586.9722222222213</v>
      </c>
      <c r="AX539" s="159"/>
      <c r="AZ539" s="159"/>
      <c r="BM539" s="207"/>
      <c r="BN539" s="212"/>
      <c r="BP539" s="209"/>
      <c r="BQ539" s="211"/>
      <c r="BR539" s="211"/>
      <c r="BS539" s="211"/>
      <c r="BT539" s="211"/>
      <c r="BU539" s="211"/>
      <c r="BV539" s="211"/>
      <c r="BW539" s="211"/>
      <c r="BX539" s="211"/>
      <c r="BY539" s="211"/>
      <c r="BZ539" s="211"/>
      <c r="CA539" s="209"/>
      <c r="CB539" s="224"/>
      <c r="CC539" s="204"/>
      <c r="CD539" s="204"/>
      <c r="CE539" s="204"/>
      <c r="CF539" s="211"/>
      <c r="CG539" s="211"/>
      <c r="CI539" s="209"/>
      <c r="CJ539" s="209"/>
      <c r="EH539" s="165"/>
      <c r="EI539" s="165"/>
      <c r="EJ539" s="166"/>
      <c r="EK539" s="209"/>
      <c r="EL539" s="211"/>
      <c r="EM539" s="211"/>
      <c r="EN539" s="211"/>
      <c r="EO539" s="211"/>
      <c r="EP539" s="211"/>
      <c r="ES539" s="165"/>
      <c r="ET539" s="165"/>
      <c r="EU539" s="166"/>
      <c r="EV539" s="209"/>
      <c r="EW539" s="211"/>
      <c r="EX539" s="211"/>
      <c r="EY539" s="211"/>
      <c r="EZ539" s="211"/>
      <c r="FA539" s="211"/>
      <c r="FD539" s="165"/>
      <c r="FE539" s="165"/>
      <c r="FF539" s="166"/>
      <c r="FG539" s="209"/>
      <c r="FH539" s="211"/>
      <c r="FI539" s="211"/>
      <c r="FJ539" s="211"/>
      <c r="FK539" s="211"/>
      <c r="FL539" s="211"/>
    </row>
    <row r="540" spans="9:168">
      <c r="I540" s="221">
        <f t="shared" si="264"/>
        <v>536</v>
      </c>
      <c r="J540" s="159">
        <f>'v-t_chart'!C537</f>
        <v>2.2000000000000002</v>
      </c>
      <c r="K540" s="204">
        <f t="shared" ca="1" si="242"/>
        <v>6.4438000000000004</v>
      </c>
      <c r="L540" s="205" t="b">
        <f>IF('Input&amp;Output'!$C$3=10,phase_chart!C537,IF('Input&amp;Output'!$C$3=21,phase_chart!G537,IF('Input&amp;Output'!$C$3=22,phase_chart!K537,IF('Input&amp;Output'!$C$3=31,phase_chart!O537,IF('Input&amp;Output'!$C$3=32,phase_chart!S537,"")))))</f>
        <v>0</v>
      </c>
      <c r="M540" s="206" t="b">
        <f>IF('Input&amp;Output'!$C$3=10,phase_chart!D537,IF('Input&amp;Output'!$C$3=21,phase_chart!H537,IF('Input&amp;Output'!$C$3=22,phase_chart!L537,IF('Input&amp;Output'!$C$3=31,phase_chart!P537,IF('Input&amp;Output'!$C$3=32,phase_chart!T537,"")))))</f>
        <v>0</v>
      </c>
      <c r="N540" s="205" t="b">
        <f>IF('Input&amp;Output'!$C$3=10,phase_chart!E537,IF('Input&amp;Output'!$C$3=21,phase_chart!I537,IF('Input&amp;Output'!$C$3=22,phase_chart!M537,IF('Input&amp;Output'!$C$3=31,phase_chart!Q537,IF('Input&amp;Output'!$C$3=32,phase_chart!U537,"")))))</f>
        <v>1</v>
      </c>
      <c r="P540" s="159">
        <f ca="1">IF(NOT($J540=0),IF($J540&lt;IF($P539=0,0,VLOOKUP(P539,tbL!$M$37:$Q$43,IF(L540=TRUE,2,4))),IF($J540&gt;=VLOOKUP(P539,tbL!$M$37:$Q$43,IF(L540=TRUE,3,5)),$P539,IF(AND(L539=TRUE,L540=TRUE),$P539,$P539-1)),IF(AND(L540=TRUE,J540=VLOOKUP(P539,tbL!$M$37:$Q$43,IF(L540=TRUE,2,4))),P539,IF($P539+1&gt;$C$12,$C$12,$P539+1))),0)</f>
        <v>1</v>
      </c>
      <c r="Q540" s="159">
        <f t="shared" ca="1" si="244"/>
        <v>1</v>
      </c>
      <c r="R540" s="207">
        <f t="shared" si="261"/>
        <v>0</v>
      </c>
      <c r="S540" s="208"/>
      <c r="T540" s="159">
        <f t="shared" si="262"/>
        <v>0</v>
      </c>
      <c r="U540" s="209" t="str">
        <f>IF(AND(T540=-1,N540=TRUE),"*",IF(AND(U539="*",N540=TRUE),"*",IF(AND(AND(L540=TRUE,U539="*"),J540&lt;VLOOKUP(V539+1,tbL!$M$38:$O$43,3)),"*","")))</f>
        <v>*</v>
      </c>
      <c r="V540" s="204">
        <f t="shared" ca="1" si="245"/>
        <v>1</v>
      </c>
      <c r="Y540" s="159">
        <f t="shared" ca="1" si="246"/>
        <v>0</v>
      </c>
      <c r="Z540" s="159" t="str">
        <f t="shared" si="247"/>
        <v/>
      </c>
      <c r="AA540" s="159">
        <f t="shared" ca="1" si="268"/>
        <v>1</v>
      </c>
      <c r="AC540" s="161" t="str">
        <f t="shared" ca="1" si="248"/>
        <v/>
      </c>
      <c r="AD540" s="161">
        <f t="shared" ca="1" si="249"/>
        <v>1</v>
      </c>
      <c r="AE540" s="161" t="str">
        <f t="shared" ca="1" si="240"/>
        <v/>
      </c>
      <c r="AF540" s="161">
        <f t="shared" ca="1" si="250"/>
        <v>1</v>
      </c>
      <c r="AG540" s="161" t="str">
        <f t="shared" ca="1" si="251"/>
        <v/>
      </c>
      <c r="AH540" s="161">
        <f t="shared" ca="1" si="252"/>
        <v>1</v>
      </c>
      <c r="AI540" s="161" t="str">
        <f t="shared" ca="1" si="253"/>
        <v/>
      </c>
      <c r="AJ540" s="161">
        <f t="shared" ca="1" si="254"/>
        <v>1</v>
      </c>
      <c r="AL540" s="161" t="str">
        <f t="shared" ca="1" si="255"/>
        <v/>
      </c>
      <c r="AM540" s="161">
        <f t="shared" ca="1" si="266"/>
        <v>1</v>
      </c>
      <c r="AN540" s="161" t="str">
        <f t="shared" ca="1" si="256"/>
        <v/>
      </c>
      <c r="AO540" s="161">
        <f t="shared" ca="1" si="265"/>
        <v>1</v>
      </c>
      <c r="AP540" s="161" t="str">
        <f t="shared" ca="1" si="257"/>
        <v/>
      </c>
      <c r="AQ540" s="161">
        <f t="shared" ca="1" si="263"/>
        <v>1</v>
      </c>
      <c r="AR540" s="161" t="str">
        <f t="shared" ca="1" si="258"/>
        <v/>
      </c>
      <c r="AS540" s="161">
        <f t="shared" ca="1" si="259"/>
        <v>1</v>
      </c>
      <c r="AT540" s="159">
        <f t="shared" ca="1" si="269"/>
        <v>-1</v>
      </c>
      <c r="AU540" s="210">
        <f t="shared" ca="1" si="243"/>
        <v>14</v>
      </c>
      <c r="AV540" s="209"/>
      <c r="AW540" s="204">
        <f t="shared" si="260"/>
        <v>3587.5833333333326</v>
      </c>
      <c r="AX540" s="159"/>
      <c r="AZ540" s="159"/>
      <c r="BM540" s="207"/>
      <c r="BN540" s="212"/>
      <c r="BP540" s="209"/>
      <c r="BQ540" s="211"/>
      <c r="BR540" s="211"/>
      <c r="BS540" s="211"/>
      <c r="BT540" s="211"/>
      <c r="BU540" s="211"/>
      <c r="BV540" s="211"/>
      <c r="BW540" s="211"/>
      <c r="BX540" s="211"/>
      <c r="BY540" s="211"/>
      <c r="BZ540" s="211"/>
      <c r="CA540" s="209"/>
      <c r="CB540" s="224"/>
      <c r="CC540" s="204"/>
      <c r="CD540" s="204"/>
      <c r="CE540" s="204"/>
      <c r="CF540" s="211"/>
      <c r="CG540" s="211"/>
      <c r="CI540" s="209"/>
      <c r="CJ540" s="209"/>
      <c r="EH540" s="165"/>
      <c r="EI540" s="165"/>
      <c r="EJ540" s="166"/>
      <c r="EK540" s="209"/>
      <c r="EL540" s="211"/>
      <c r="EM540" s="211"/>
      <c r="EN540" s="211"/>
      <c r="EO540" s="211"/>
      <c r="EP540" s="211"/>
      <c r="ES540" s="165"/>
      <c r="ET540" s="165"/>
      <c r="EU540" s="166"/>
      <c r="EV540" s="209"/>
      <c r="EW540" s="211"/>
      <c r="EX540" s="211"/>
      <c r="EY540" s="211"/>
      <c r="EZ540" s="211"/>
      <c r="FA540" s="211"/>
      <c r="FD540" s="165"/>
      <c r="FE540" s="165"/>
      <c r="FF540" s="166"/>
      <c r="FG540" s="209"/>
      <c r="FH540" s="211"/>
      <c r="FI540" s="211"/>
      <c r="FJ540" s="211"/>
      <c r="FK540" s="211"/>
      <c r="FL540" s="211"/>
    </row>
    <row r="541" spans="9:168">
      <c r="I541" s="221">
        <f t="shared" si="264"/>
        <v>537</v>
      </c>
      <c r="J541" s="159">
        <f>'v-t_chart'!C538</f>
        <v>0</v>
      </c>
      <c r="K541" s="204">
        <f t="shared" si="242"/>
        <v>0</v>
      </c>
      <c r="L541" s="205" t="b">
        <f>IF('Input&amp;Output'!$C$3=10,phase_chart!C538,IF('Input&amp;Output'!$C$3=21,phase_chart!G538,IF('Input&amp;Output'!$C$3=22,phase_chart!K538,IF('Input&amp;Output'!$C$3=31,phase_chart!O538,IF('Input&amp;Output'!$C$3=32,phase_chart!S538,"")))))</f>
        <v>0</v>
      </c>
      <c r="M541" s="206" t="b">
        <f>IF('Input&amp;Output'!$C$3=10,phase_chart!D538,IF('Input&amp;Output'!$C$3=21,phase_chart!H538,IF('Input&amp;Output'!$C$3=22,phase_chart!L538,IF('Input&amp;Output'!$C$3=31,phase_chart!P538,IF('Input&amp;Output'!$C$3=32,phase_chart!T538,"")))))</f>
        <v>0</v>
      </c>
      <c r="N541" s="205" t="b">
        <f>IF('Input&amp;Output'!$C$3=10,phase_chart!E538,IF('Input&amp;Output'!$C$3=21,phase_chart!I538,IF('Input&amp;Output'!$C$3=22,phase_chart!M538,IF('Input&amp;Output'!$C$3=31,phase_chart!Q538,IF('Input&amp;Output'!$C$3=32,phase_chart!U538,"")))))</f>
        <v>0</v>
      </c>
      <c r="P541" s="159">
        <f>IF(NOT($J541=0),IF($J541&lt;IF($P540=0,0,VLOOKUP(P540,tbL!$M$37:$Q$43,IF(L541=TRUE,2,4))),IF($J541&gt;=VLOOKUP(P540,tbL!$M$37:$Q$43,IF(L541=TRUE,3,5)),$P540,IF(AND(L540=TRUE,L541=TRUE),$P540,$P540-1)),IF(AND(L541=TRUE,J541=VLOOKUP(P540,tbL!$M$37:$Q$43,IF(L541=TRUE,2,4))),P540,IF($P540+1&gt;$C$12,$C$12,$P540+1))),0)</f>
        <v>0</v>
      </c>
      <c r="Q541" s="159">
        <f t="shared" si="244"/>
        <v>0</v>
      </c>
      <c r="R541" s="207">
        <f t="shared" si="261"/>
        <v>0</v>
      </c>
      <c r="S541" s="208"/>
      <c r="T541" s="159">
        <f t="shared" si="262"/>
        <v>0</v>
      </c>
      <c r="U541" s="209" t="str">
        <f ca="1">IF(AND(T541=-1,N541=TRUE),"*",IF(AND(U540="*",N541=TRUE),"*",IF(AND(AND(L541=TRUE,U540="*"),J541&lt;VLOOKUP(V540+1,tbL!$M$38:$O$43,3)),"*","")))</f>
        <v/>
      </c>
      <c r="V541" s="204">
        <f t="shared" ca="1" si="245"/>
        <v>0</v>
      </c>
      <c r="Y541" s="159" t="str">
        <f t="shared" ca="1" si="246"/>
        <v/>
      </c>
      <c r="Z541" s="159">
        <f t="shared" si="247"/>
        <v>1</v>
      </c>
      <c r="AA541" s="159">
        <f t="shared" ca="1" si="268"/>
        <v>1</v>
      </c>
      <c r="AC541" s="161" t="str">
        <f t="shared" ca="1" si="248"/>
        <v/>
      </c>
      <c r="AD541" s="161">
        <f t="shared" ca="1" si="249"/>
        <v>1</v>
      </c>
      <c r="AE541" s="161" t="str">
        <f t="shared" ca="1" si="240"/>
        <v/>
      </c>
      <c r="AF541" s="161">
        <f t="shared" ca="1" si="250"/>
        <v>1</v>
      </c>
      <c r="AG541" s="161" t="str">
        <f t="shared" ca="1" si="251"/>
        <v/>
      </c>
      <c r="AH541" s="161">
        <f t="shared" ca="1" si="252"/>
        <v>1</v>
      </c>
      <c r="AI541" s="161" t="str">
        <f t="shared" ca="1" si="253"/>
        <v/>
      </c>
      <c r="AJ541" s="161">
        <f t="shared" ca="1" si="254"/>
        <v>1</v>
      </c>
      <c r="AL541" s="161" t="str">
        <f t="shared" ca="1" si="255"/>
        <v/>
      </c>
      <c r="AM541" s="161">
        <f t="shared" ca="1" si="266"/>
        <v>1</v>
      </c>
      <c r="AN541" s="161" t="str">
        <f t="shared" ca="1" si="256"/>
        <v/>
      </c>
      <c r="AO541" s="161">
        <f t="shared" ca="1" si="265"/>
        <v>1</v>
      </c>
      <c r="AP541" s="161" t="str">
        <f t="shared" ca="1" si="257"/>
        <v/>
      </c>
      <c r="AQ541" s="161">
        <f t="shared" ca="1" si="263"/>
        <v>1</v>
      </c>
      <c r="AR541" s="161" t="str">
        <f t="shared" ca="1" si="258"/>
        <v/>
      </c>
      <c r="AS541" s="161">
        <f t="shared" ca="1" si="259"/>
        <v>1</v>
      </c>
      <c r="AT541" s="159">
        <f t="shared" ca="1" si="269"/>
        <v>-1</v>
      </c>
      <c r="AU541" s="210">
        <f t="shared" ca="1" si="243"/>
        <v>14</v>
      </c>
      <c r="AV541" s="209"/>
      <c r="AW541" s="204">
        <f t="shared" si="260"/>
        <v>3587.5833333333326</v>
      </c>
      <c r="AX541" s="159"/>
      <c r="AZ541" s="159"/>
      <c r="BM541" s="207"/>
      <c r="BN541" s="212"/>
      <c r="BP541" s="209"/>
      <c r="BQ541" s="211"/>
      <c r="BR541" s="211"/>
      <c r="BS541" s="211"/>
      <c r="BT541" s="211"/>
      <c r="BU541" s="211"/>
      <c r="BV541" s="211"/>
      <c r="BW541" s="211"/>
      <c r="BX541" s="211"/>
      <c r="BY541" s="211"/>
      <c r="BZ541" s="211"/>
      <c r="CA541" s="209"/>
      <c r="CB541" s="224"/>
      <c r="CC541" s="204"/>
      <c r="CD541" s="204"/>
      <c r="CE541" s="204"/>
      <c r="CF541" s="211"/>
      <c r="CG541" s="211"/>
      <c r="CI541" s="209"/>
      <c r="CJ541" s="209"/>
      <c r="EH541" s="165"/>
      <c r="EI541" s="165"/>
      <c r="EJ541" s="166"/>
      <c r="EK541" s="209"/>
      <c r="EL541" s="211"/>
      <c r="EM541" s="211"/>
      <c r="EN541" s="211"/>
      <c r="EO541" s="211"/>
      <c r="EP541" s="211"/>
      <c r="ES541" s="165"/>
      <c r="ET541" s="165"/>
      <c r="EU541" s="166"/>
      <c r="EV541" s="209"/>
      <c r="EW541" s="211"/>
      <c r="EX541" s="211"/>
      <c r="EY541" s="211"/>
      <c r="EZ541" s="211"/>
      <c r="FA541" s="211"/>
      <c r="FD541" s="165"/>
      <c r="FE541" s="165"/>
      <c r="FF541" s="166"/>
      <c r="FG541" s="209"/>
      <c r="FH541" s="211"/>
      <c r="FI541" s="211"/>
      <c r="FJ541" s="211"/>
      <c r="FK541" s="211"/>
      <c r="FL541" s="211"/>
    </row>
    <row r="542" spans="9:168">
      <c r="I542" s="221">
        <f t="shared" si="264"/>
        <v>538</v>
      </c>
      <c r="J542" s="159">
        <f>'v-t_chart'!C539</f>
        <v>0</v>
      </c>
      <c r="K542" s="204">
        <f t="shared" si="242"/>
        <v>0</v>
      </c>
      <c r="L542" s="205" t="b">
        <f>IF('Input&amp;Output'!$C$3=10,phase_chart!C539,IF('Input&amp;Output'!$C$3=21,phase_chart!G539,IF('Input&amp;Output'!$C$3=22,phase_chart!K539,IF('Input&amp;Output'!$C$3=31,phase_chart!O539,IF('Input&amp;Output'!$C$3=32,phase_chart!S539,"")))))</f>
        <v>0</v>
      </c>
      <c r="M542" s="206" t="b">
        <f>IF('Input&amp;Output'!$C$3=10,phase_chart!D539,IF('Input&amp;Output'!$C$3=21,phase_chart!H539,IF('Input&amp;Output'!$C$3=22,phase_chart!L539,IF('Input&amp;Output'!$C$3=31,phase_chart!P539,IF('Input&amp;Output'!$C$3=32,phase_chart!T539,"")))))</f>
        <v>0</v>
      </c>
      <c r="N542" s="205" t="b">
        <f>IF('Input&amp;Output'!$C$3=10,phase_chart!E539,IF('Input&amp;Output'!$C$3=21,phase_chart!I539,IF('Input&amp;Output'!$C$3=22,phase_chart!M539,IF('Input&amp;Output'!$C$3=31,phase_chart!Q539,IF('Input&amp;Output'!$C$3=32,phase_chart!U539,"")))))</f>
        <v>0</v>
      </c>
      <c r="P542" s="159">
        <f>IF(NOT($J542=0),IF($J542&lt;IF($P541=0,0,VLOOKUP(P541,tbL!$M$37:$Q$43,IF(L542=TRUE,2,4))),IF($J542&gt;=VLOOKUP(P541,tbL!$M$37:$Q$43,IF(L542=TRUE,3,5)),$P541,IF(AND(L541=TRUE,L542=TRUE),$P541,$P541-1)),IF(AND(L542=TRUE,J542=VLOOKUP(P541,tbL!$M$37:$Q$43,IF(L542=TRUE,2,4))),P541,IF($P541+1&gt;$C$12,$C$12,$P541+1))),0)</f>
        <v>0</v>
      </c>
      <c r="Q542" s="159">
        <f t="shared" si="244"/>
        <v>0</v>
      </c>
      <c r="R542" s="207">
        <f t="shared" si="261"/>
        <v>0</v>
      </c>
      <c r="S542" s="208"/>
      <c r="T542" s="159">
        <f t="shared" si="262"/>
        <v>0</v>
      </c>
      <c r="U542" s="209" t="str">
        <f ca="1">IF(AND(T542=-1,N542=TRUE),"*",IF(AND(U541="*",N542=TRUE),"*",IF(AND(AND(L542=TRUE,U541="*"),J542&lt;VLOOKUP(V541+1,tbL!$M$38:$O$43,3)),"*","")))</f>
        <v/>
      </c>
      <c r="V542" s="204">
        <f t="shared" ca="1" si="245"/>
        <v>0</v>
      </c>
      <c r="Y542" s="159" t="str">
        <f t="shared" ca="1" si="246"/>
        <v/>
      </c>
      <c r="Z542" s="159">
        <f t="shared" si="247"/>
        <v>1</v>
      </c>
      <c r="AA542" s="159">
        <f t="shared" ca="1" si="268"/>
        <v>1</v>
      </c>
      <c r="AC542" s="161" t="str">
        <f t="shared" ca="1" si="248"/>
        <v/>
      </c>
      <c r="AD542" s="161">
        <f t="shared" ca="1" si="249"/>
        <v>1</v>
      </c>
      <c r="AE542" s="161" t="str">
        <f t="shared" ca="1" si="240"/>
        <v/>
      </c>
      <c r="AF542" s="161">
        <f t="shared" ca="1" si="250"/>
        <v>1</v>
      </c>
      <c r="AG542" s="161" t="str">
        <f t="shared" ca="1" si="251"/>
        <v/>
      </c>
      <c r="AH542" s="161">
        <f t="shared" ca="1" si="252"/>
        <v>1</v>
      </c>
      <c r="AI542" s="161" t="str">
        <f t="shared" ca="1" si="253"/>
        <v/>
      </c>
      <c r="AJ542" s="161">
        <f t="shared" ca="1" si="254"/>
        <v>1</v>
      </c>
      <c r="AL542" s="161" t="str">
        <f t="shared" ca="1" si="255"/>
        <v/>
      </c>
      <c r="AM542" s="161">
        <f t="shared" ca="1" si="266"/>
        <v>1</v>
      </c>
      <c r="AN542" s="161" t="str">
        <f t="shared" ca="1" si="256"/>
        <v/>
      </c>
      <c r="AO542" s="161">
        <f t="shared" ca="1" si="265"/>
        <v>1</v>
      </c>
      <c r="AP542" s="161" t="str">
        <f t="shared" ca="1" si="257"/>
        <v/>
      </c>
      <c r="AQ542" s="161">
        <f t="shared" ca="1" si="263"/>
        <v>1</v>
      </c>
      <c r="AR542" s="161" t="str">
        <f t="shared" ca="1" si="258"/>
        <v/>
      </c>
      <c r="AS542" s="161">
        <f t="shared" ca="1" si="259"/>
        <v>1</v>
      </c>
      <c r="AT542" s="159">
        <f t="shared" ca="1" si="269"/>
        <v>-1</v>
      </c>
      <c r="AU542" s="210">
        <f t="shared" ca="1" si="243"/>
        <v>14</v>
      </c>
      <c r="AV542" s="209"/>
      <c r="AW542" s="204">
        <f t="shared" si="260"/>
        <v>3587.5833333333326</v>
      </c>
      <c r="AX542" s="159"/>
      <c r="AZ542" s="159"/>
      <c r="BM542" s="207"/>
      <c r="BN542" s="212"/>
      <c r="BP542" s="209"/>
      <c r="BQ542" s="211"/>
      <c r="BR542" s="211"/>
      <c r="BS542" s="211"/>
      <c r="BT542" s="211"/>
      <c r="BU542" s="211"/>
      <c r="BV542" s="211"/>
      <c r="BW542" s="211"/>
      <c r="BX542" s="211"/>
      <c r="BY542" s="211"/>
      <c r="BZ542" s="211"/>
      <c r="CA542" s="209"/>
      <c r="CB542" s="224"/>
      <c r="CC542" s="204"/>
      <c r="CD542" s="204"/>
      <c r="CE542" s="204"/>
      <c r="CF542" s="211"/>
      <c r="CG542" s="211"/>
      <c r="CI542" s="209"/>
      <c r="CJ542" s="209"/>
      <c r="EH542" s="165"/>
      <c r="EI542" s="165"/>
      <c r="EJ542" s="166"/>
      <c r="EK542" s="209"/>
      <c r="EL542" s="211"/>
      <c r="EM542" s="211"/>
      <c r="EN542" s="211"/>
      <c r="EO542" s="211"/>
      <c r="EP542" s="211"/>
      <c r="ES542" s="165"/>
      <c r="ET542" s="165"/>
      <c r="EU542" s="166"/>
      <c r="EV542" s="209"/>
      <c r="EW542" s="211"/>
      <c r="EX542" s="211"/>
      <c r="EY542" s="211"/>
      <c r="EZ542" s="211"/>
      <c r="FA542" s="211"/>
      <c r="FD542" s="165"/>
      <c r="FE542" s="165"/>
      <c r="FF542" s="166"/>
      <c r="FG542" s="209"/>
      <c r="FH542" s="211"/>
      <c r="FI542" s="211"/>
      <c r="FJ542" s="211"/>
      <c r="FK542" s="211"/>
      <c r="FL542" s="211"/>
    </row>
    <row r="543" spans="9:168">
      <c r="I543" s="221">
        <f t="shared" si="264"/>
        <v>539</v>
      </c>
      <c r="J543" s="159">
        <f>'v-t_chart'!C540</f>
        <v>0</v>
      </c>
      <c r="K543" s="204">
        <f t="shared" si="242"/>
        <v>0</v>
      </c>
      <c r="L543" s="205" t="b">
        <f>IF('Input&amp;Output'!$C$3=10,phase_chart!C540,IF('Input&amp;Output'!$C$3=21,phase_chart!G540,IF('Input&amp;Output'!$C$3=22,phase_chart!K540,IF('Input&amp;Output'!$C$3=31,phase_chart!O540,IF('Input&amp;Output'!$C$3=32,phase_chart!S540,"")))))</f>
        <v>0</v>
      </c>
      <c r="M543" s="206" t="b">
        <f>IF('Input&amp;Output'!$C$3=10,phase_chart!D540,IF('Input&amp;Output'!$C$3=21,phase_chart!H540,IF('Input&amp;Output'!$C$3=22,phase_chart!L540,IF('Input&amp;Output'!$C$3=31,phase_chart!P540,IF('Input&amp;Output'!$C$3=32,phase_chart!T540,"")))))</f>
        <v>0</v>
      </c>
      <c r="N543" s="205" t="b">
        <f>IF('Input&amp;Output'!$C$3=10,phase_chart!E540,IF('Input&amp;Output'!$C$3=21,phase_chart!I540,IF('Input&amp;Output'!$C$3=22,phase_chart!M540,IF('Input&amp;Output'!$C$3=31,phase_chart!Q540,IF('Input&amp;Output'!$C$3=32,phase_chart!U540,"")))))</f>
        <v>0</v>
      </c>
      <c r="P543" s="159">
        <f>IF(NOT($J543=0),IF($J543&lt;IF($P542=0,0,VLOOKUP(P542,tbL!$M$37:$Q$43,IF(L543=TRUE,2,4))),IF($J543&gt;=VLOOKUP(P542,tbL!$M$37:$Q$43,IF(L543=TRUE,3,5)),$P542,IF(AND(L542=TRUE,L543=TRUE),$P542,$P542-1)),IF(AND(L543=TRUE,J543=VLOOKUP(P542,tbL!$M$37:$Q$43,IF(L543=TRUE,2,4))),P542,IF($P542+1&gt;$C$12,$C$12,$P542+1))),0)</f>
        <v>0</v>
      </c>
      <c r="Q543" s="159">
        <f t="shared" si="244"/>
        <v>0</v>
      </c>
      <c r="R543" s="207">
        <f t="shared" si="261"/>
        <v>0</v>
      </c>
      <c r="S543" s="208"/>
      <c r="T543" s="159">
        <f t="shared" si="262"/>
        <v>0</v>
      </c>
      <c r="U543" s="209" t="str">
        <f ca="1">IF(AND(T543=-1,N543=TRUE),"*",IF(AND(U542="*",N543=TRUE),"*",IF(AND(AND(L543=TRUE,U542="*"),J543&lt;VLOOKUP(V542+1,tbL!$M$38:$O$43,3)),"*","")))</f>
        <v/>
      </c>
      <c r="V543" s="204">
        <f t="shared" ca="1" si="245"/>
        <v>0</v>
      </c>
      <c r="Y543" s="159" t="str">
        <f t="shared" ca="1" si="246"/>
        <v/>
      </c>
      <c r="Z543" s="159">
        <f t="shared" si="247"/>
        <v>1</v>
      </c>
      <c r="AA543" s="159">
        <f t="shared" ca="1" si="268"/>
        <v>1</v>
      </c>
      <c r="AC543" s="161" t="str">
        <f t="shared" ca="1" si="248"/>
        <v/>
      </c>
      <c r="AD543" s="161">
        <f t="shared" ca="1" si="249"/>
        <v>1</v>
      </c>
      <c r="AE543" s="161" t="str">
        <f t="shared" ca="1" si="240"/>
        <v/>
      </c>
      <c r="AF543" s="161">
        <f t="shared" ca="1" si="250"/>
        <v>1</v>
      </c>
      <c r="AG543" s="161" t="str">
        <f t="shared" ca="1" si="251"/>
        <v/>
      </c>
      <c r="AH543" s="161">
        <f t="shared" ca="1" si="252"/>
        <v>1</v>
      </c>
      <c r="AI543" s="161" t="str">
        <f t="shared" ca="1" si="253"/>
        <v/>
      </c>
      <c r="AJ543" s="161">
        <f t="shared" ca="1" si="254"/>
        <v>1</v>
      </c>
      <c r="AL543" s="161" t="str">
        <f t="shared" ca="1" si="255"/>
        <v/>
      </c>
      <c r="AM543" s="161">
        <f t="shared" ca="1" si="266"/>
        <v>1</v>
      </c>
      <c r="AN543" s="161" t="str">
        <f t="shared" ca="1" si="256"/>
        <v/>
      </c>
      <c r="AO543" s="161">
        <f t="shared" ca="1" si="265"/>
        <v>1</v>
      </c>
      <c r="AP543" s="161" t="str">
        <f t="shared" ca="1" si="257"/>
        <v/>
      </c>
      <c r="AQ543" s="161">
        <f t="shared" ca="1" si="263"/>
        <v>1</v>
      </c>
      <c r="AR543" s="161" t="str">
        <f t="shared" ca="1" si="258"/>
        <v/>
      </c>
      <c r="AS543" s="161">
        <f t="shared" ca="1" si="259"/>
        <v>1</v>
      </c>
      <c r="AT543" s="159">
        <f t="shared" ca="1" si="269"/>
        <v>-1</v>
      </c>
      <c r="AU543" s="210">
        <f t="shared" ca="1" si="243"/>
        <v>14</v>
      </c>
      <c r="AV543" s="209"/>
      <c r="AW543" s="204">
        <f t="shared" si="260"/>
        <v>3587.5833333333326</v>
      </c>
      <c r="AX543" s="159"/>
      <c r="AZ543" s="159"/>
      <c r="BM543" s="207"/>
      <c r="BN543" s="212"/>
      <c r="BP543" s="209"/>
      <c r="BQ543" s="211"/>
      <c r="BR543" s="211"/>
      <c r="BS543" s="211"/>
      <c r="BT543" s="211"/>
      <c r="BU543" s="211"/>
      <c r="BV543" s="211"/>
      <c r="BW543" s="211"/>
      <c r="BX543" s="211"/>
      <c r="BY543" s="211"/>
      <c r="BZ543" s="211"/>
      <c r="CA543" s="209"/>
      <c r="CB543" s="224"/>
      <c r="CC543" s="204"/>
      <c r="CD543" s="204"/>
      <c r="CE543" s="204"/>
      <c r="CF543" s="211"/>
      <c r="CG543" s="211"/>
      <c r="CI543" s="209"/>
      <c r="CJ543" s="209"/>
      <c r="EH543" s="165"/>
      <c r="EI543" s="165"/>
      <c r="EJ543" s="166"/>
      <c r="EK543" s="209"/>
      <c r="EL543" s="211"/>
      <c r="EM543" s="211"/>
      <c r="EN543" s="211"/>
      <c r="EO543" s="211"/>
      <c r="EP543" s="211"/>
      <c r="ES543" s="165"/>
      <c r="ET543" s="165"/>
      <c r="EU543" s="166"/>
      <c r="EV543" s="209"/>
      <c r="EW543" s="211"/>
      <c r="EX543" s="211"/>
      <c r="EY543" s="211"/>
      <c r="EZ543" s="211"/>
      <c r="FA543" s="211"/>
      <c r="FD543" s="165"/>
      <c r="FE543" s="165"/>
      <c r="FF543" s="166"/>
      <c r="FG543" s="209"/>
      <c r="FH543" s="211"/>
      <c r="FI543" s="211"/>
      <c r="FJ543" s="211"/>
      <c r="FK543" s="211"/>
      <c r="FL543" s="211"/>
    </row>
    <row r="544" spans="9:168">
      <c r="I544" s="221">
        <f t="shared" si="264"/>
        <v>540</v>
      </c>
      <c r="J544" s="159">
        <f>'v-t_chart'!C541</f>
        <v>0</v>
      </c>
      <c r="K544" s="204">
        <f t="shared" si="242"/>
        <v>0</v>
      </c>
      <c r="L544" s="205" t="b">
        <f>IF('Input&amp;Output'!$C$3=10,phase_chart!C541,IF('Input&amp;Output'!$C$3=21,phase_chart!G541,IF('Input&amp;Output'!$C$3=22,phase_chart!K541,IF('Input&amp;Output'!$C$3=31,phase_chart!O541,IF('Input&amp;Output'!$C$3=32,phase_chart!S541,"")))))</f>
        <v>0</v>
      </c>
      <c r="M544" s="206" t="b">
        <f>IF('Input&amp;Output'!$C$3=10,phase_chart!D541,IF('Input&amp;Output'!$C$3=21,phase_chart!H541,IF('Input&amp;Output'!$C$3=22,phase_chart!L541,IF('Input&amp;Output'!$C$3=31,phase_chart!P541,IF('Input&amp;Output'!$C$3=32,phase_chart!T541,"")))))</f>
        <v>0</v>
      </c>
      <c r="N544" s="205" t="b">
        <f>IF('Input&amp;Output'!$C$3=10,phase_chart!E541,IF('Input&amp;Output'!$C$3=21,phase_chart!I541,IF('Input&amp;Output'!$C$3=22,phase_chart!M541,IF('Input&amp;Output'!$C$3=31,phase_chart!Q541,IF('Input&amp;Output'!$C$3=32,phase_chart!U541,"")))))</f>
        <v>0</v>
      </c>
      <c r="P544" s="159">
        <f>IF(NOT($J544=0),IF($J544&lt;IF($P543=0,0,VLOOKUP(P543,tbL!$M$37:$Q$43,IF(L544=TRUE,2,4))),IF($J544&gt;=VLOOKUP(P543,tbL!$M$37:$Q$43,IF(L544=TRUE,3,5)),$P543,IF(AND(L543=TRUE,L544=TRUE),$P543,$P543-1)),IF(AND(L544=TRUE,J544=VLOOKUP(P543,tbL!$M$37:$Q$43,IF(L544=TRUE,2,4))),P543,IF($P543+1&gt;$C$12,$C$12,$P543+1))),0)</f>
        <v>0</v>
      </c>
      <c r="Q544" s="159">
        <f t="shared" si="244"/>
        <v>0</v>
      </c>
      <c r="R544" s="207">
        <f t="shared" si="261"/>
        <v>0</v>
      </c>
      <c r="S544" s="208"/>
      <c r="T544" s="159">
        <f t="shared" si="262"/>
        <v>0</v>
      </c>
      <c r="U544" s="209" t="str">
        <f ca="1">IF(AND(T544=-1,N544=TRUE),"*",IF(AND(U543="*",N544=TRUE),"*",IF(AND(AND(L544=TRUE,U543="*"),J544&lt;VLOOKUP(V543+1,tbL!$M$38:$O$43,3)),"*","")))</f>
        <v/>
      </c>
      <c r="V544" s="204">
        <f t="shared" ca="1" si="245"/>
        <v>0</v>
      </c>
      <c r="Y544" s="159" t="str">
        <f t="shared" ca="1" si="246"/>
        <v/>
      </c>
      <c r="Z544" s="159">
        <f t="shared" si="247"/>
        <v>1</v>
      </c>
      <c r="AA544" s="159">
        <f t="shared" ca="1" si="268"/>
        <v>1</v>
      </c>
      <c r="AC544" s="161" t="str">
        <f t="shared" ca="1" si="248"/>
        <v/>
      </c>
      <c r="AD544" s="161">
        <f t="shared" ca="1" si="249"/>
        <v>1</v>
      </c>
      <c r="AE544" s="161" t="str">
        <f t="shared" ca="1" si="240"/>
        <v/>
      </c>
      <c r="AF544" s="161">
        <f t="shared" ca="1" si="250"/>
        <v>1</v>
      </c>
      <c r="AG544" s="161" t="str">
        <f t="shared" ca="1" si="251"/>
        <v/>
      </c>
      <c r="AH544" s="161">
        <f t="shared" ca="1" si="252"/>
        <v>1</v>
      </c>
      <c r="AI544" s="161" t="str">
        <f t="shared" ca="1" si="253"/>
        <v/>
      </c>
      <c r="AJ544" s="161">
        <f t="shared" ca="1" si="254"/>
        <v>1</v>
      </c>
      <c r="AL544" s="161" t="str">
        <f t="shared" ca="1" si="255"/>
        <v/>
      </c>
      <c r="AM544" s="161">
        <f t="shared" ca="1" si="266"/>
        <v>1</v>
      </c>
      <c r="AN544" s="161" t="str">
        <f t="shared" ca="1" si="256"/>
        <v/>
      </c>
      <c r="AO544" s="161">
        <f t="shared" ca="1" si="265"/>
        <v>1</v>
      </c>
      <c r="AP544" s="161" t="str">
        <f t="shared" ca="1" si="257"/>
        <v/>
      </c>
      <c r="AQ544" s="161">
        <f t="shared" ca="1" si="263"/>
        <v>1</v>
      </c>
      <c r="AR544" s="161" t="str">
        <f t="shared" ca="1" si="258"/>
        <v/>
      </c>
      <c r="AS544" s="161">
        <f t="shared" ca="1" si="259"/>
        <v>1</v>
      </c>
      <c r="AT544" s="159">
        <f t="shared" ca="1" si="269"/>
        <v>-1</v>
      </c>
      <c r="AU544" s="210">
        <f t="shared" ca="1" si="243"/>
        <v>14</v>
      </c>
      <c r="AV544" s="209"/>
      <c r="AW544" s="204">
        <f t="shared" si="260"/>
        <v>3587.5833333333326</v>
      </c>
      <c r="AX544" s="159"/>
      <c r="AZ544" s="159"/>
      <c r="BM544" s="207"/>
      <c r="BN544" s="212"/>
      <c r="BP544" s="209"/>
      <c r="BQ544" s="211"/>
      <c r="BR544" s="211"/>
      <c r="BS544" s="211"/>
      <c r="BT544" s="211"/>
      <c r="BU544" s="211"/>
      <c r="BV544" s="211"/>
      <c r="BW544" s="211"/>
      <c r="BX544" s="211"/>
      <c r="BY544" s="211"/>
      <c r="BZ544" s="211"/>
      <c r="CA544" s="209"/>
      <c r="CB544" s="224"/>
      <c r="CC544" s="204"/>
      <c r="CD544" s="204"/>
      <c r="CE544" s="204"/>
      <c r="CF544" s="211"/>
      <c r="CG544" s="211"/>
      <c r="CI544" s="209"/>
      <c r="CJ544" s="209"/>
      <c r="EH544" s="165"/>
      <c r="EI544" s="165"/>
      <c r="EJ544" s="166"/>
      <c r="EK544" s="209"/>
      <c r="EL544" s="211"/>
      <c r="EM544" s="211"/>
      <c r="EN544" s="211"/>
      <c r="EO544" s="211"/>
      <c r="EP544" s="211"/>
      <c r="ES544" s="165"/>
      <c r="ET544" s="165"/>
      <c r="EU544" s="166"/>
      <c r="EV544" s="209"/>
      <c r="EW544" s="211"/>
      <c r="EX544" s="211"/>
      <c r="EY544" s="211"/>
      <c r="EZ544" s="211"/>
      <c r="FA544" s="211"/>
      <c r="FD544" s="165"/>
      <c r="FE544" s="165"/>
      <c r="FF544" s="166"/>
      <c r="FG544" s="209"/>
      <c r="FH544" s="211"/>
      <c r="FI544" s="211"/>
      <c r="FJ544" s="211"/>
      <c r="FK544" s="211"/>
      <c r="FL544" s="211"/>
    </row>
    <row r="545" spans="9:168">
      <c r="I545" s="221">
        <f t="shared" si="264"/>
        <v>541</v>
      </c>
      <c r="J545" s="159">
        <f>'v-t_chart'!C542</f>
        <v>0</v>
      </c>
      <c r="K545" s="204">
        <f t="shared" si="242"/>
        <v>0</v>
      </c>
      <c r="L545" s="205" t="b">
        <f>IF('Input&amp;Output'!$C$3=10,phase_chart!C542,IF('Input&amp;Output'!$C$3=21,phase_chart!G542,IF('Input&amp;Output'!$C$3=22,phase_chart!K542,IF('Input&amp;Output'!$C$3=31,phase_chart!O542,IF('Input&amp;Output'!$C$3=32,phase_chart!S542,"")))))</f>
        <v>0</v>
      </c>
      <c r="M545" s="206" t="b">
        <f>IF('Input&amp;Output'!$C$3=10,phase_chart!D542,IF('Input&amp;Output'!$C$3=21,phase_chart!H542,IF('Input&amp;Output'!$C$3=22,phase_chart!L542,IF('Input&amp;Output'!$C$3=31,phase_chart!P542,IF('Input&amp;Output'!$C$3=32,phase_chart!T542,"")))))</f>
        <v>0</v>
      </c>
      <c r="N545" s="205" t="b">
        <f>IF('Input&amp;Output'!$C$3=10,phase_chart!E542,IF('Input&amp;Output'!$C$3=21,phase_chart!I542,IF('Input&amp;Output'!$C$3=22,phase_chart!M542,IF('Input&amp;Output'!$C$3=31,phase_chart!Q542,IF('Input&amp;Output'!$C$3=32,phase_chart!U542,"")))))</f>
        <v>0</v>
      </c>
      <c r="P545" s="159">
        <f>IF(NOT($J545=0),IF($J545&lt;IF($P544=0,0,VLOOKUP(P544,tbL!$M$37:$Q$43,IF(L545=TRUE,2,4))),IF($J545&gt;=VLOOKUP(P544,tbL!$M$37:$Q$43,IF(L545=TRUE,3,5)),$P544,IF(AND(L544=TRUE,L545=TRUE),$P544,$P544-1)),IF(AND(L545=TRUE,J545=VLOOKUP(P544,tbL!$M$37:$Q$43,IF(L545=TRUE,2,4))),P544,IF($P544+1&gt;$C$12,$C$12,$P544+1))),0)</f>
        <v>0</v>
      </c>
      <c r="Q545" s="159">
        <f t="shared" si="244"/>
        <v>0</v>
      </c>
      <c r="R545" s="207">
        <f t="shared" si="261"/>
        <v>0</v>
      </c>
      <c r="S545" s="208"/>
      <c r="T545" s="159">
        <f t="shared" si="262"/>
        <v>0</v>
      </c>
      <c r="U545" s="209" t="str">
        <f ca="1">IF(AND(T545=-1,N545=TRUE),"*",IF(AND(U544="*",N545=TRUE),"*",IF(AND(AND(L545=TRUE,U544="*"),J545&lt;VLOOKUP(V544+1,tbL!$M$38:$O$43,3)),"*","")))</f>
        <v/>
      </c>
      <c r="V545" s="204">
        <f t="shared" ca="1" si="245"/>
        <v>0</v>
      </c>
      <c r="Y545" s="159" t="str">
        <f t="shared" ca="1" si="246"/>
        <v/>
      </c>
      <c r="Z545" s="159">
        <f t="shared" si="247"/>
        <v>1</v>
      </c>
      <c r="AA545" s="159">
        <f t="shared" ca="1" si="268"/>
        <v>1</v>
      </c>
      <c r="AC545" s="161" t="str">
        <f t="shared" ca="1" si="248"/>
        <v/>
      </c>
      <c r="AD545" s="161">
        <f t="shared" ca="1" si="249"/>
        <v>1</v>
      </c>
      <c r="AE545" s="161" t="str">
        <f t="shared" ca="1" si="240"/>
        <v/>
      </c>
      <c r="AF545" s="161">
        <f t="shared" ca="1" si="250"/>
        <v>1</v>
      </c>
      <c r="AG545" s="161" t="str">
        <f t="shared" ca="1" si="251"/>
        <v/>
      </c>
      <c r="AH545" s="161">
        <f t="shared" ca="1" si="252"/>
        <v>1</v>
      </c>
      <c r="AI545" s="161" t="str">
        <f t="shared" ca="1" si="253"/>
        <v/>
      </c>
      <c r="AJ545" s="161">
        <f t="shared" ca="1" si="254"/>
        <v>1</v>
      </c>
      <c r="AL545" s="161" t="str">
        <f t="shared" ca="1" si="255"/>
        <v/>
      </c>
      <c r="AM545" s="161">
        <f t="shared" ca="1" si="266"/>
        <v>1</v>
      </c>
      <c r="AN545" s="161" t="str">
        <f t="shared" ca="1" si="256"/>
        <v/>
      </c>
      <c r="AO545" s="161">
        <f t="shared" ca="1" si="265"/>
        <v>1</v>
      </c>
      <c r="AP545" s="161" t="str">
        <f t="shared" ca="1" si="257"/>
        <v/>
      </c>
      <c r="AQ545" s="161">
        <f t="shared" ca="1" si="263"/>
        <v>1</v>
      </c>
      <c r="AR545" s="161" t="str">
        <f t="shared" ca="1" si="258"/>
        <v/>
      </c>
      <c r="AS545" s="161">
        <f t="shared" ca="1" si="259"/>
        <v>1</v>
      </c>
      <c r="AT545" s="159">
        <f t="shared" ca="1" si="269"/>
        <v>-1</v>
      </c>
      <c r="AU545" s="210">
        <f t="shared" ca="1" si="243"/>
        <v>14</v>
      </c>
      <c r="AV545" s="209"/>
      <c r="AW545" s="204">
        <f t="shared" si="260"/>
        <v>3587.5833333333326</v>
      </c>
      <c r="AX545" s="159"/>
      <c r="AZ545" s="159"/>
      <c r="BM545" s="207"/>
      <c r="BN545" s="212"/>
      <c r="BP545" s="209"/>
      <c r="BQ545" s="211"/>
      <c r="BR545" s="211"/>
      <c r="BS545" s="211"/>
      <c r="BT545" s="211"/>
      <c r="BU545" s="211"/>
      <c r="BV545" s="211"/>
      <c r="BW545" s="211"/>
      <c r="BX545" s="211"/>
      <c r="BY545" s="211"/>
      <c r="BZ545" s="211"/>
      <c r="CA545" s="209"/>
      <c r="CB545" s="224"/>
      <c r="CC545" s="204"/>
      <c r="CD545" s="204"/>
      <c r="CE545" s="204"/>
      <c r="CF545" s="211"/>
      <c r="CG545" s="211"/>
      <c r="CI545" s="209"/>
      <c r="CJ545" s="209"/>
      <c r="EH545" s="165"/>
      <c r="EI545" s="165"/>
      <c r="EJ545" s="166"/>
      <c r="EK545" s="209"/>
      <c r="EL545" s="211"/>
      <c r="EM545" s="211"/>
      <c r="EN545" s="211"/>
      <c r="EO545" s="211"/>
      <c r="EP545" s="211"/>
      <c r="ES545" s="165"/>
      <c r="ET545" s="165"/>
      <c r="EU545" s="166"/>
      <c r="EV545" s="209"/>
      <c r="EW545" s="211"/>
      <c r="EX545" s="211"/>
      <c r="EY545" s="211"/>
      <c r="EZ545" s="211"/>
      <c r="FA545" s="211"/>
      <c r="FD545" s="165"/>
      <c r="FE545" s="165"/>
      <c r="FF545" s="166"/>
      <c r="FG545" s="209"/>
      <c r="FH545" s="211"/>
      <c r="FI545" s="211"/>
      <c r="FJ545" s="211"/>
      <c r="FK545" s="211"/>
      <c r="FL545" s="211"/>
    </row>
    <row r="546" spans="9:168">
      <c r="I546" s="221">
        <f t="shared" si="264"/>
        <v>542</v>
      </c>
      <c r="J546" s="159">
        <f>'v-t_chart'!C543</f>
        <v>2.7</v>
      </c>
      <c r="K546" s="204">
        <f t="shared" si="242"/>
        <v>7.9082999999999997</v>
      </c>
      <c r="L546" s="205" t="b">
        <f>IF('Input&amp;Output'!$C$3=10,phase_chart!C543,IF('Input&amp;Output'!$C$3=21,phase_chart!G543,IF('Input&amp;Output'!$C$3=22,phase_chart!K543,IF('Input&amp;Output'!$C$3=31,phase_chart!O543,IF('Input&amp;Output'!$C$3=32,phase_chart!S543,"")))))</f>
        <v>1</v>
      </c>
      <c r="M546" s="206" t="b">
        <f>IF('Input&amp;Output'!$C$3=10,phase_chart!D543,IF('Input&amp;Output'!$C$3=21,phase_chart!H543,IF('Input&amp;Output'!$C$3=22,phase_chart!L543,IF('Input&amp;Output'!$C$3=31,phase_chart!P543,IF('Input&amp;Output'!$C$3=32,phase_chart!T543,"")))))</f>
        <v>0</v>
      </c>
      <c r="N546" s="205" t="b">
        <f>IF('Input&amp;Output'!$C$3=10,phase_chart!E543,IF('Input&amp;Output'!$C$3=21,phase_chart!I543,IF('Input&amp;Output'!$C$3=22,phase_chart!M543,IF('Input&amp;Output'!$C$3=31,phase_chart!Q543,IF('Input&amp;Output'!$C$3=32,phase_chart!U543,"")))))</f>
        <v>0</v>
      </c>
      <c r="P546" s="159">
        <f>IF(NOT($J546=0),IF($J546&lt;IF($P545=0,0,VLOOKUP(P545,tbL!$M$37:$Q$43,IF(L546=TRUE,2,4))),IF($J546&gt;=VLOOKUP(P545,tbL!$M$37:$Q$43,IF(L546=TRUE,3,5)),$P545,IF(AND(L545=TRUE,L546=TRUE),$P545,$P545-1)),IF(AND(L546=TRUE,J546=VLOOKUP(P545,tbL!$M$37:$Q$43,IF(L546=TRUE,2,4))),P545,IF($P545+1&gt;$C$12,$C$12,$P545+1))),0)</f>
        <v>1</v>
      </c>
      <c r="Q546" s="159">
        <f t="shared" si="244"/>
        <v>1</v>
      </c>
      <c r="R546" s="207">
        <f t="shared" si="261"/>
        <v>1</v>
      </c>
      <c r="S546" s="208"/>
      <c r="T546" s="159">
        <f t="shared" si="262"/>
        <v>0</v>
      </c>
      <c r="U546" s="209" t="str">
        <f ca="1">IF(AND(T546=-1,N546=TRUE),"*",IF(AND(U545="*",N546=TRUE),"*",IF(AND(AND(L546=TRUE,U545="*"),J546&lt;VLOOKUP(V545+1,tbL!$M$38:$O$43,3)),"*","")))</f>
        <v/>
      </c>
      <c r="V546" s="204">
        <f t="shared" ca="1" si="245"/>
        <v>1</v>
      </c>
      <c r="Y546" s="159" t="str">
        <f t="shared" ca="1" si="246"/>
        <v/>
      </c>
      <c r="Z546" s="159" t="str">
        <f t="shared" si="247"/>
        <v/>
      </c>
      <c r="AA546" s="159">
        <f t="shared" ca="1" si="268"/>
        <v>1</v>
      </c>
      <c r="AC546" s="161" t="str">
        <f t="shared" ca="1" si="248"/>
        <v/>
      </c>
      <c r="AD546" s="161">
        <f t="shared" ca="1" si="249"/>
        <v>1</v>
      </c>
      <c r="AE546" s="161" t="str">
        <f t="shared" ca="1" si="240"/>
        <v/>
      </c>
      <c r="AF546" s="161">
        <f t="shared" ca="1" si="250"/>
        <v>1</v>
      </c>
      <c r="AG546" s="161" t="str">
        <f t="shared" ca="1" si="251"/>
        <v/>
      </c>
      <c r="AH546" s="161">
        <f t="shared" ca="1" si="252"/>
        <v>1</v>
      </c>
      <c r="AI546" s="161" t="str">
        <f t="shared" ca="1" si="253"/>
        <v/>
      </c>
      <c r="AJ546" s="161">
        <f t="shared" ca="1" si="254"/>
        <v>1</v>
      </c>
      <c r="AL546" s="161" t="str">
        <f t="shared" ca="1" si="255"/>
        <v/>
      </c>
      <c r="AM546" s="161">
        <f t="shared" ca="1" si="266"/>
        <v>1</v>
      </c>
      <c r="AN546" s="161" t="str">
        <f t="shared" ca="1" si="256"/>
        <v/>
      </c>
      <c r="AO546" s="161">
        <f t="shared" ca="1" si="265"/>
        <v>1</v>
      </c>
      <c r="AP546" s="161" t="str">
        <f t="shared" ca="1" si="257"/>
        <v/>
      </c>
      <c r="AQ546" s="161">
        <f t="shared" ca="1" si="263"/>
        <v>1</v>
      </c>
      <c r="AR546" s="161" t="str">
        <f t="shared" ca="1" si="258"/>
        <v/>
      </c>
      <c r="AS546" s="161">
        <f t="shared" ca="1" si="259"/>
        <v>1</v>
      </c>
      <c r="AT546" s="159" t="str">
        <f t="shared" ca="1" si="269"/>
        <v/>
      </c>
      <c r="AU546" s="210">
        <f t="shared" ca="1" si="243"/>
        <v>14</v>
      </c>
      <c r="AV546" s="209"/>
      <c r="AW546" s="204">
        <f t="shared" si="260"/>
        <v>3588.3333333333326</v>
      </c>
      <c r="AX546" s="159"/>
      <c r="AZ546" s="159"/>
      <c r="BM546" s="207"/>
      <c r="BN546" s="212"/>
      <c r="BP546" s="209"/>
      <c r="BQ546" s="211"/>
      <c r="BR546" s="211"/>
      <c r="BS546" s="211"/>
      <c r="BT546" s="211"/>
      <c r="BU546" s="211"/>
      <c r="BV546" s="211"/>
      <c r="BW546" s="211"/>
      <c r="BX546" s="211"/>
      <c r="BY546" s="211"/>
      <c r="BZ546" s="211"/>
      <c r="CA546" s="209"/>
      <c r="CB546" s="224"/>
      <c r="CC546" s="204"/>
      <c r="CD546" s="204"/>
      <c r="CE546" s="204"/>
      <c r="CF546" s="211"/>
      <c r="CG546" s="211"/>
      <c r="CI546" s="209"/>
      <c r="CJ546" s="209"/>
      <c r="EH546" s="165"/>
      <c r="EI546" s="165"/>
      <c r="EJ546" s="166"/>
      <c r="EK546" s="209"/>
      <c r="EL546" s="211"/>
      <c r="EM546" s="211"/>
      <c r="EN546" s="211"/>
      <c r="EO546" s="211"/>
      <c r="EP546" s="211"/>
      <c r="ES546" s="165"/>
      <c r="ET546" s="165"/>
      <c r="EU546" s="166"/>
      <c r="EV546" s="209"/>
      <c r="EW546" s="211"/>
      <c r="EX546" s="211"/>
      <c r="EY546" s="211"/>
      <c r="EZ546" s="211"/>
      <c r="FA546" s="211"/>
      <c r="FD546" s="165"/>
      <c r="FE546" s="165"/>
      <c r="FF546" s="166"/>
      <c r="FG546" s="209"/>
      <c r="FH546" s="211"/>
      <c r="FI546" s="211"/>
      <c r="FJ546" s="211"/>
      <c r="FK546" s="211"/>
      <c r="FL546" s="211"/>
    </row>
    <row r="547" spans="9:168">
      <c r="I547" s="221">
        <f t="shared" si="264"/>
        <v>543</v>
      </c>
      <c r="J547" s="159">
        <f>'v-t_chart'!C544</f>
        <v>8</v>
      </c>
      <c r="K547" s="204">
        <f t="shared" ca="1" si="242"/>
        <v>23.431999999999999</v>
      </c>
      <c r="L547" s="205" t="b">
        <f>IF('Input&amp;Output'!$C$3=10,phase_chart!C544,IF('Input&amp;Output'!$C$3=21,phase_chart!G544,IF('Input&amp;Output'!$C$3=22,phase_chart!K544,IF('Input&amp;Output'!$C$3=31,phase_chart!O544,IF('Input&amp;Output'!$C$3=32,phase_chart!S544,"")))))</f>
        <v>1</v>
      </c>
      <c r="M547" s="206" t="b">
        <f>IF('Input&amp;Output'!$C$3=10,phase_chart!D544,IF('Input&amp;Output'!$C$3=21,phase_chart!H544,IF('Input&amp;Output'!$C$3=22,phase_chart!L544,IF('Input&amp;Output'!$C$3=31,phase_chart!P544,IF('Input&amp;Output'!$C$3=32,phase_chart!T544,"")))))</f>
        <v>0</v>
      </c>
      <c r="N547" s="205" t="b">
        <f>IF('Input&amp;Output'!$C$3=10,phase_chart!E544,IF('Input&amp;Output'!$C$3=21,phase_chart!I544,IF('Input&amp;Output'!$C$3=22,phase_chart!M544,IF('Input&amp;Output'!$C$3=31,phase_chart!Q544,IF('Input&amp;Output'!$C$3=32,phase_chart!U544,"")))))</f>
        <v>0</v>
      </c>
      <c r="P547" s="159">
        <f ca="1">IF(NOT($J547=0),IF($J547&lt;IF($P546=0,0,VLOOKUP(P546,tbL!$M$37:$Q$43,IF(L547=TRUE,2,4))),IF($J547&gt;=VLOOKUP(P546,tbL!$M$37:$Q$43,IF(L547=TRUE,3,5)),$P546,IF(AND(L546=TRUE,L547=TRUE),$P546,$P546-1)),IF(AND(L547=TRUE,J547=VLOOKUP(P546,tbL!$M$37:$Q$43,IF(L547=TRUE,2,4))),P546,IF($P546+1&gt;$C$12,$C$12,$P546+1))),0)</f>
        <v>1</v>
      </c>
      <c r="Q547" s="159">
        <f t="shared" ca="1" si="244"/>
        <v>1</v>
      </c>
      <c r="R547" s="207">
        <f t="shared" ref="R547:R554" si="270">IF(L547=TRUE,IF(OR(K546=0,R546=1),1,0),0)</f>
        <v>1</v>
      </c>
      <c r="S547" s="208"/>
      <c r="T547" s="159">
        <f t="shared" si="262"/>
        <v>0</v>
      </c>
      <c r="U547" s="209" t="str">
        <f ca="1">IF(AND(T547=-1,N547=TRUE),"*",IF(AND(U546="*",N547=TRUE),"*",IF(AND(AND(L547=TRUE,U546="*"),J547&lt;VLOOKUP(V546+1,tbL!$M$38:$O$43,3)),"*","")))</f>
        <v/>
      </c>
      <c r="V547" s="204">
        <f t="shared" ca="1" si="245"/>
        <v>1</v>
      </c>
      <c r="Y547" s="159" t="str">
        <f t="shared" ca="1" si="246"/>
        <v/>
      </c>
      <c r="Z547" s="159" t="str">
        <f t="shared" si="247"/>
        <v/>
      </c>
      <c r="AA547" s="159">
        <f t="shared" ca="1" si="268"/>
        <v>1</v>
      </c>
      <c r="AC547" s="161" t="str">
        <f t="shared" ca="1" si="248"/>
        <v/>
      </c>
      <c r="AD547" s="161">
        <f t="shared" ca="1" si="249"/>
        <v>1</v>
      </c>
      <c r="AE547" s="161" t="str">
        <f t="shared" ca="1" si="240"/>
        <v/>
      </c>
      <c r="AF547" s="161">
        <f t="shared" ca="1" si="250"/>
        <v>1</v>
      </c>
      <c r="AG547" s="161" t="str">
        <f t="shared" ca="1" si="251"/>
        <v/>
      </c>
      <c r="AH547" s="161">
        <f t="shared" ca="1" si="252"/>
        <v>1</v>
      </c>
      <c r="AI547" s="161" t="str">
        <f t="shared" ca="1" si="253"/>
        <v/>
      </c>
      <c r="AJ547" s="161">
        <f t="shared" ca="1" si="254"/>
        <v>1</v>
      </c>
      <c r="AL547" s="161" t="str">
        <f t="shared" ca="1" si="255"/>
        <v/>
      </c>
      <c r="AM547" s="161">
        <f t="shared" ca="1" si="266"/>
        <v>1</v>
      </c>
      <c r="AN547" s="161" t="str">
        <f t="shared" ca="1" si="256"/>
        <v/>
      </c>
      <c r="AO547" s="161">
        <f t="shared" ca="1" si="265"/>
        <v>1</v>
      </c>
      <c r="AP547" s="161" t="str">
        <f t="shared" ca="1" si="257"/>
        <v/>
      </c>
      <c r="AQ547" s="161">
        <f t="shared" ca="1" si="263"/>
        <v>1</v>
      </c>
      <c r="AR547" s="161" t="str">
        <f t="shared" ca="1" si="258"/>
        <v/>
      </c>
      <c r="AS547" s="161">
        <f t="shared" ca="1" si="259"/>
        <v>1</v>
      </c>
      <c r="AT547" s="159" t="str">
        <f t="shared" ca="1" si="269"/>
        <v/>
      </c>
      <c r="AU547" s="210">
        <f t="shared" ca="1" si="243"/>
        <v>14</v>
      </c>
      <c r="AV547" s="209"/>
      <c r="AW547" s="204">
        <f t="shared" si="260"/>
        <v>3590.5555555555547</v>
      </c>
      <c r="AX547" s="159"/>
      <c r="AZ547" s="159"/>
      <c r="BM547" s="207"/>
      <c r="BN547" s="212"/>
      <c r="BP547" s="209"/>
      <c r="BQ547" s="211"/>
      <c r="BR547" s="211"/>
      <c r="BS547" s="211"/>
      <c r="BT547" s="211"/>
      <c r="BU547" s="211"/>
      <c r="BV547" s="211"/>
      <c r="BW547" s="211"/>
      <c r="BX547" s="211"/>
      <c r="BY547" s="211"/>
      <c r="BZ547" s="211"/>
      <c r="CA547" s="209"/>
      <c r="CB547" s="224"/>
      <c r="CC547" s="204"/>
      <c r="CD547" s="204"/>
      <c r="CE547" s="204"/>
      <c r="CF547" s="211"/>
      <c r="CG547" s="211"/>
      <c r="CI547" s="209"/>
      <c r="CJ547" s="209"/>
      <c r="EH547" s="165"/>
      <c r="EI547" s="165"/>
      <c r="EJ547" s="166"/>
      <c r="EK547" s="209"/>
      <c r="EL547" s="211"/>
      <c r="EM547" s="211"/>
      <c r="EN547" s="211"/>
      <c r="EO547" s="211"/>
      <c r="EP547" s="211"/>
      <c r="ES547" s="165"/>
      <c r="ET547" s="165"/>
      <c r="EU547" s="166"/>
      <c r="EV547" s="209"/>
      <c r="EW547" s="211"/>
      <c r="EX547" s="211"/>
      <c r="EY547" s="211"/>
      <c r="EZ547" s="211"/>
      <c r="FA547" s="211"/>
      <c r="FD547" s="165"/>
      <c r="FE547" s="165"/>
      <c r="FF547" s="166"/>
      <c r="FG547" s="209"/>
      <c r="FH547" s="211"/>
      <c r="FI547" s="211"/>
      <c r="FJ547" s="211"/>
      <c r="FK547" s="211"/>
      <c r="FL547" s="211"/>
    </row>
    <row r="548" spans="9:168">
      <c r="I548" s="221">
        <f t="shared" si="264"/>
        <v>544</v>
      </c>
      <c r="J548" s="159">
        <f>'v-t_chart'!C545</f>
        <v>16</v>
      </c>
      <c r="K548" s="204">
        <f t="shared" ca="1" si="242"/>
        <v>46.863999999999997</v>
      </c>
      <c r="L548" s="205" t="b">
        <f>IF('Input&amp;Output'!$C$3=10,phase_chart!C545,IF('Input&amp;Output'!$C$3=21,phase_chart!G545,IF('Input&amp;Output'!$C$3=22,phase_chart!K545,IF('Input&amp;Output'!$C$3=31,phase_chart!O545,IF('Input&amp;Output'!$C$3=32,phase_chart!S545,"")))))</f>
        <v>1</v>
      </c>
      <c r="M548" s="206" t="b">
        <f>IF('Input&amp;Output'!$C$3=10,phase_chart!D545,IF('Input&amp;Output'!$C$3=21,phase_chart!H545,IF('Input&amp;Output'!$C$3=22,phase_chart!L545,IF('Input&amp;Output'!$C$3=31,phase_chart!P545,IF('Input&amp;Output'!$C$3=32,phase_chart!T545,"")))))</f>
        <v>0</v>
      </c>
      <c r="N548" s="205" t="b">
        <f>IF('Input&amp;Output'!$C$3=10,phase_chart!E545,IF('Input&amp;Output'!$C$3=21,phase_chart!I545,IF('Input&amp;Output'!$C$3=22,phase_chart!M545,IF('Input&amp;Output'!$C$3=31,phase_chart!Q545,IF('Input&amp;Output'!$C$3=32,phase_chart!U545,"")))))</f>
        <v>0</v>
      </c>
      <c r="P548" s="159">
        <f ca="1">IF(NOT($J548=0),IF($J548&lt;IF($P547=0,0,VLOOKUP(P547,tbL!$M$37:$Q$43,IF(L548=TRUE,2,4))),IF($J548&gt;=VLOOKUP(P547,tbL!$M$37:$Q$43,IF(L548=TRUE,3,5)),$P547,IF(AND(L547=TRUE,L548=TRUE),$P547,$P547-1)),IF(AND(L548=TRUE,J548=VLOOKUP(P547,tbL!$M$37:$Q$43,IF(L548=TRUE,2,4))),P547,IF($P547+1&gt;$C$12,$C$12,$P547+1))),0)</f>
        <v>1</v>
      </c>
      <c r="Q548" s="159">
        <f t="shared" ca="1" si="244"/>
        <v>1</v>
      </c>
      <c r="R548" s="207">
        <f t="shared" ca="1" si="270"/>
        <v>1</v>
      </c>
      <c r="S548" s="208"/>
      <c r="T548" s="159">
        <f t="shared" si="262"/>
        <v>0</v>
      </c>
      <c r="U548" s="209" t="str">
        <f ca="1">IF(AND(T548=-1,N548=TRUE),"*",IF(AND(U547="*",N548=TRUE),"*",IF(AND(AND(L548=TRUE,U547="*"),J548&lt;VLOOKUP(V547+1,tbL!$M$38:$O$43,3)),"*","")))</f>
        <v/>
      </c>
      <c r="V548" s="204">
        <f t="shared" ca="1" si="245"/>
        <v>1</v>
      </c>
      <c r="Y548" s="159" t="str">
        <f t="shared" ca="1" si="246"/>
        <v/>
      </c>
      <c r="Z548" s="159" t="str">
        <f t="shared" si="247"/>
        <v/>
      </c>
      <c r="AA548" s="159">
        <f t="shared" ca="1" si="268"/>
        <v>1</v>
      </c>
      <c r="AC548" s="161" t="str">
        <f t="shared" ca="1" si="248"/>
        <v/>
      </c>
      <c r="AD548" s="161">
        <f t="shared" ca="1" si="249"/>
        <v>1</v>
      </c>
      <c r="AE548" s="161" t="str">
        <f t="shared" ca="1" si="240"/>
        <v/>
      </c>
      <c r="AF548" s="161">
        <f t="shared" ca="1" si="250"/>
        <v>1</v>
      </c>
      <c r="AG548" s="161" t="str">
        <f t="shared" ca="1" si="251"/>
        <v/>
      </c>
      <c r="AH548" s="161">
        <f t="shared" ca="1" si="252"/>
        <v>1</v>
      </c>
      <c r="AI548" s="161" t="str">
        <f t="shared" ca="1" si="253"/>
        <v/>
      </c>
      <c r="AJ548" s="161">
        <f t="shared" ca="1" si="254"/>
        <v>1</v>
      </c>
      <c r="AL548" s="161" t="str">
        <f t="shared" ca="1" si="255"/>
        <v/>
      </c>
      <c r="AM548" s="161">
        <f t="shared" ca="1" si="266"/>
        <v>1</v>
      </c>
      <c r="AN548" s="161" t="str">
        <f t="shared" ca="1" si="256"/>
        <v/>
      </c>
      <c r="AO548" s="161">
        <f t="shared" ca="1" si="265"/>
        <v>1</v>
      </c>
      <c r="AP548" s="161" t="str">
        <f t="shared" ca="1" si="257"/>
        <v/>
      </c>
      <c r="AQ548" s="161">
        <f t="shared" ca="1" si="263"/>
        <v>1</v>
      </c>
      <c r="AR548" s="161" t="str">
        <f t="shared" ca="1" si="258"/>
        <v/>
      </c>
      <c r="AS548" s="161">
        <f t="shared" ca="1" si="259"/>
        <v>1</v>
      </c>
      <c r="AT548" s="159" t="str">
        <f t="shared" ca="1" si="269"/>
        <v/>
      </c>
      <c r="AU548" s="210">
        <f t="shared" ca="1" si="243"/>
        <v>14</v>
      </c>
      <c r="AV548" s="209"/>
      <c r="AW548" s="204">
        <f t="shared" si="260"/>
        <v>3594.9999999999991</v>
      </c>
      <c r="AX548" s="159"/>
      <c r="AZ548" s="159"/>
      <c r="BM548" s="207"/>
      <c r="BN548" s="212"/>
      <c r="BP548" s="209"/>
      <c r="BQ548" s="211"/>
      <c r="BR548" s="211"/>
      <c r="BS548" s="211"/>
      <c r="BT548" s="211"/>
      <c r="BU548" s="211"/>
      <c r="BV548" s="211"/>
      <c r="BW548" s="211"/>
      <c r="BX548" s="211"/>
      <c r="BY548" s="211"/>
      <c r="BZ548" s="211"/>
      <c r="CA548" s="209"/>
      <c r="CB548" s="224"/>
      <c r="CC548" s="204"/>
      <c r="CD548" s="204"/>
      <c r="CE548" s="204"/>
      <c r="CF548" s="211"/>
      <c r="CG548" s="211"/>
      <c r="CI548" s="209"/>
      <c r="CJ548" s="209"/>
      <c r="EH548" s="165"/>
      <c r="EI548" s="165"/>
      <c r="EJ548" s="166"/>
      <c r="EK548" s="209"/>
      <c r="EL548" s="211"/>
      <c r="EM548" s="211"/>
      <c r="EN548" s="211"/>
      <c r="EO548" s="211"/>
      <c r="EP548" s="211"/>
      <c r="ES548" s="165"/>
      <c r="ET548" s="165"/>
      <c r="EU548" s="166"/>
      <c r="EV548" s="209"/>
      <c r="EW548" s="211"/>
      <c r="EX548" s="211"/>
      <c r="EY548" s="211"/>
      <c r="EZ548" s="211"/>
      <c r="FA548" s="211"/>
      <c r="FD548" s="165"/>
      <c r="FE548" s="165"/>
      <c r="FF548" s="166"/>
      <c r="FG548" s="209"/>
      <c r="FH548" s="211"/>
      <c r="FI548" s="211"/>
      <c r="FJ548" s="211"/>
      <c r="FK548" s="211"/>
      <c r="FL548" s="211"/>
    </row>
    <row r="549" spans="9:168">
      <c r="I549" s="221">
        <f t="shared" si="264"/>
        <v>545</v>
      </c>
      <c r="J549" s="159">
        <f>'v-t_chart'!C546</f>
        <v>24</v>
      </c>
      <c r="K549" s="204">
        <f t="shared" ca="1" si="242"/>
        <v>70.295999999999992</v>
      </c>
      <c r="L549" s="205" t="b">
        <f>IF('Input&amp;Output'!$C$3=10,phase_chart!C546,IF('Input&amp;Output'!$C$3=21,phase_chart!G546,IF('Input&amp;Output'!$C$3=22,phase_chart!K546,IF('Input&amp;Output'!$C$3=31,phase_chart!O546,IF('Input&amp;Output'!$C$3=32,phase_chart!S546,"")))))</f>
        <v>1</v>
      </c>
      <c r="M549" s="206" t="b">
        <f>IF('Input&amp;Output'!$C$3=10,phase_chart!D546,IF('Input&amp;Output'!$C$3=21,phase_chart!H546,IF('Input&amp;Output'!$C$3=22,phase_chart!L546,IF('Input&amp;Output'!$C$3=31,phase_chart!P546,IF('Input&amp;Output'!$C$3=32,phase_chart!T546,"")))))</f>
        <v>0</v>
      </c>
      <c r="N549" s="205" t="b">
        <f>IF('Input&amp;Output'!$C$3=10,phase_chart!E546,IF('Input&amp;Output'!$C$3=21,phase_chart!I546,IF('Input&amp;Output'!$C$3=22,phase_chart!M546,IF('Input&amp;Output'!$C$3=31,phase_chart!Q546,IF('Input&amp;Output'!$C$3=32,phase_chart!U546,"")))))</f>
        <v>0</v>
      </c>
      <c r="P549" s="159">
        <f ca="1">IF(NOT($J549=0),IF($J549&lt;IF($P548=0,0,VLOOKUP(P548,tbL!$M$37:$Q$43,IF(L549=TRUE,2,4))),IF($J549&gt;=VLOOKUP(P548,tbL!$M$37:$Q$43,IF(L549=TRUE,3,5)),$P548,IF(AND(L548=TRUE,L549=TRUE),$P548,$P548-1)),IF(AND(L549=TRUE,J549=VLOOKUP(P548,tbL!$M$37:$Q$43,IF(L549=TRUE,2,4))),P548,IF($P548+1&gt;$C$12,$C$12,$P548+1))),0)</f>
        <v>1</v>
      </c>
      <c r="Q549" s="159">
        <f t="shared" ca="1" si="244"/>
        <v>1</v>
      </c>
      <c r="R549" s="207">
        <f t="shared" ca="1" si="270"/>
        <v>1</v>
      </c>
      <c r="S549" s="208"/>
      <c r="T549" s="159">
        <f t="shared" si="262"/>
        <v>0</v>
      </c>
      <c r="U549" s="209" t="str">
        <f ca="1">IF(AND(T549=-1,N549=TRUE),"*",IF(AND(U548="*",N549=TRUE),"*",IF(AND(AND(L549=TRUE,U548="*"),J549&lt;VLOOKUP(V548+1,tbL!$M$38:$O$43,3)),"*","")))</f>
        <v/>
      </c>
      <c r="V549" s="204">
        <f t="shared" ca="1" si="245"/>
        <v>1</v>
      </c>
      <c r="Y549" s="159" t="str">
        <f t="shared" ca="1" si="246"/>
        <v/>
      </c>
      <c r="Z549" s="159" t="str">
        <f t="shared" si="247"/>
        <v/>
      </c>
      <c r="AA549" s="159">
        <f t="shared" ca="1" si="268"/>
        <v>1</v>
      </c>
      <c r="AC549" s="161" t="str">
        <f t="shared" ca="1" si="248"/>
        <v/>
      </c>
      <c r="AD549" s="161">
        <f t="shared" ca="1" si="249"/>
        <v>1</v>
      </c>
      <c r="AE549" s="161" t="str">
        <f t="shared" ref="AE549:AE612" ca="1" si="271">IF(OR(OR($AT549=-1,$R549=1),AD549=0),"",IF(AND(AND(AD548=AD551,AD549&lt;&gt;AD548),AD549=AD550),IF(AE547="*","","*"),""))</f>
        <v/>
      </c>
      <c r="AF549" s="161">
        <f t="shared" ca="1" si="250"/>
        <v>1</v>
      </c>
      <c r="AG549" s="161" t="str">
        <f t="shared" ca="1" si="251"/>
        <v/>
      </c>
      <c r="AH549" s="161">
        <f t="shared" ca="1" si="252"/>
        <v>1</v>
      </c>
      <c r="AI549" s="161" t="str">
        <f t="shared" ca="1" si="253"/>
        <v/>
      </c>
      <c r="AJ549" s="161">
        <f t="shared" ca="1" si="254"/>
        <v>1</v>
      </c>
      <c r="AL549" s="161" t="str">
        <f t="shared" ca="1" si="255"/>
        <v/>
      </c>
      <c r="AM549" s="161">
        <f t="shared" ca="1" si="266"/>
        <v>1</v>
      </c>
      <c r="AN549" s="161" t="str">
        <f t="shared" ca="1" si="256"/>
        <v/>
      </c>
      <c r="AO549" s="161">
        <f t="shared" ca="1" si="265"/>
        <v>1</v>
      </c>
      <c r="AP549" s="161" t="str">
        <f t="shared" ca="1" si="257"/>
        <v/>
      </c>
      <c r="AQ549" s="161">
        <f t="shared" ca="1" si="263"/>
        <v>1</v>
      </c>
      <c r="AR549" s="161" t="str">
        <f t="shared" ca="1" si="258"/>
        <v/>
      </c>
      <c r="AS549" s="161">
        <f t="shared" ca="1" si="259"/>
        <v>1</v>
      </c>
      <c r="AT549" s="159" t="str">
        <f t="shared" ca="1" si="269"/>
        <v/>
      </c>
      <c r="AU549" s="210">
        <f t="shared" ca="1" si="243"/>
        <v>14</v>
      </c>
      <c r="AV549" s="209"/>
      <c r="AW549" s="204">
        <f t="shared" si="260"/>
        <v>3601.6666666666656</v>
      </c>
      <c r="AX549" s="159"/>
      <c r="AZ549" s="159"/>
      <c r="BM549" s="207"/>
      <c r="BN549" s="212"/>
      <c r="BP549" s="209"/>
      <c r="BQ549" s="211"/>
      <c r="BR549" s="211"/>
      <c r="BS549" s="211"/>
      <c r="BT549" s="211"/>
      <c r="BU549" s="211"/>
      <c r="BV549" s="211"/>
      <c r="BW549" s="211"/>
      <c r="BX549" s="211"/>
      <c r="BY549" s="211"/>
      <c r="BZ549" s="211"/>
      <c r="CA549" s="209"/>
      <c r="CB549" s="224"/>
      <c r="CC549" s="204"/>
      <c r="CD549" s="204"/>
      <c r="CE549" s="204"/>
      <c r="CF549" s="211"/>
      <c r="CG549" s="211"/>
      <c r="CI549" s="209"/>
      <c r="CJ549" s="209"/>
      <c r="EH549" s="165"/>
      <c r="EI549" s="165"/>
      <c r="EJ549" s="166"/>
      <c r="EK549" s="209"/>
      <c r="EL549" s="211"/>
      <c r="EM549" s="211"/>
      <c r="EN549" s="211"/>
      <c r="EO549" s="211"/>
      <c r="EP549" s="211"/>
      <c r="ES549" s="165"/>
      <c r="ET549" s="165"/>
      <c r="EU549" s="166"/>
      <c r="EV549" s="209"/>
      <c r="EW549" s="211"/>
      <c r="EX549" s="211"/>
      <c r="EY549" s="211"/>
      <c r="EZ549" s="211"/>
      <c r="FA549" s="211"/>
      <c r="FD549" s="165"/>
      <c r="FE549" s="165"/>
      <c r="FF549" s="166"/>
      <c r="FG549" s="209"/>
      <c r="FH549" s="211"/>
      <c r="FI549" s="211"/>
      <c r="FJ549" s="211"/>
      <c r="FK549" s="211"/>
      <c r="FL549" s="211"/>
    </row>
    <row r="550" spans="9:168">
      <c r="I550" s="221">
        <f t="shared" si="264"/>
        <v>546</v>
      </c>
      <c r="J550" s="159">
        <f>'v-t_chart'!C547</f>
        <v>32</v>
      </c>
      <c r="K550" s="204">
        <f t="shared" ca="1" si="242"/>
        <v>93.727999999999994</v>
      </c>
      <c r="L550" s="205" t="b">
        <f>IF('Input&amp;Output'!$C$3=10,phase_chart!C547,IF('Input&amp;Output'!$C$3=21,phase_chart!G547,IF('Input&amp;Output'!$C$3=22,phase_chart!K547,IF('Input&amp;Output'!$C$3=31,phase_chart!O547,IF('Input&amp;Output'!$C$3=32,phase_chart!S547,"")))))</f>
        <v>1</v>
      </c>
      <c r="M550" s="206" t="b">
        <f>IF('Input&amp;Output'!$C$3=10,phase_chart!D547,IF('Input&amp;Output'!$C$3=21,phase_chart!H547,IF('Input&amp;Output'!$C$3=22,phase_chart!L547,IF('Input&amp;Output'!$C$3=31,phase_chart!P547,IF('Input&amp;Output'!$C$3=32,phase_chart!T547,"")))))</f>
        <v>0</v>
      </c>
      <c r="N550" s="205" t="b">
        <f>IF('Input&amp;Output'!$C$3=10,phase_chart!E547,IF('Input&amp;Output'!$C$3=21,phase_chart!I547,IF('Input&amp;Output'!$C$3=22,phase_chart!M547,IF('Input&amp;Output'!$C$3=31,phase_chart!Q547,IF('Input&amp;Output'!$C$3=32,phase_chart!U547,"")))))</f>
        <v>0</v>
      </c>
      <c r="P550" s="159">
        <f ca="1">IF(NOT($J550=0),IF($J550&lt;IF($P549=0,0,VLOOKUP(P549,tbL!$M$37:$Q$43,IF(L550=TRUE,2,4))),IF($J550&gt;=VLOOKUP(P549,tbL!$M$37:$Q$43,IF(L550=TRUE,3,5)),$P549,IF(AND(L549=TRUE,L550=TRUE),$P549,$P549-1)),IF(AND(L550=TRUE,J550=VLOOKUP(P549,tbL!$M$37:$Q$43,IF(L550=TRUE,2,4))),P549,IF($P549+1&gt;$C$12,$C$12,$P549+1))),0)</f>
        <v>1</v>
      </c>
      <c r="Q550" s="159">
        <f t="shared" ca="1" si="244"/>
        <v>1</v>
      </c>
      <c r="R550" s="207">
        <f t="shared" ca="1" si="270"/>
        <v>1</v>
      </c>
      <c r="S550" s="208"/>
      <c r="T550" s="159">
        <f t="shared" si="262"/>
        <v>0</v>
      </c>
      <c r="U550" s="209" t="str">
        <f ca="1">IF(AND(T550=-1,N550=TRUE),"*",IF(AND(U549="*",N550=TRUE),"*",IF(AND(AND(L550=TRUE,U549="*"),J550&lt;VLOOKUP(V549+1,tbL!$M$38:$O$43,3)),"*","")))</f>
        <v/>
      </c>
      <c r="V550" s="204">
        <f t="shared" ca="1" si="245"/>
        <v>1</v>
      </c>
      <c r="Y550" s="159" t="str">
        <f t="shared" ca="1" si="246"/>
        <v/>
      </c>
      <c r="Z550" s="159" t="str">
        <f t="shared" si="247"/>
        <v/>
      </c>
      <c r="AA550" s="159">
        <f t="shared" ca="1" si="268"/>
        <v>1</v>
      </c>
      <c r="AC550" s="161" t="str">
        <f t="shared" ca="1" si="248"/>
        <v/>
      </c>
      <c r="AD550" s="161">
        <f t="shared" ca="1" si="249"/>
        <v>1</v>
      </c>
      <c r="AE550" s="161" t="str">
        <f t="shared" ca="1" si="271"/>
        <v/>
      </c>
      <c r="AF550" s="161">
        <f t="shared" ca="1" si="250"/>
        <v>1</v>
      </c>
      <c r="AG550" s="161" t="str">
        <f t="shared" ca="1" si="251"/>
        <v/>
      </c>
      <c r="AH550" s="161">
        <f t="shared" ca="1" si="252"/>
        <v>1</v>
      </c>
      <c r="AI550" s="161" t="str">
        <f t="shared" ca="1" si="253"/>
        <v/>
      </c>
      <c r="AJ550" s="161">
        <f t="shared" ca="1" si="254"/>
        <v>1</v>
      </c>
      <c r="AL550" s="161" t="str">
        <f t="shared" ca="1" si="255"/>
        <v/>
      </c>
      <c r="AM550" s="161">
        <f t="shared" ca="1" si="266"/>
        <v>1</v>
      </c>
      <c r="AN550" s="161" t="str">
        <f t="shared" ca="1" si="256"/>
        <v/>
      </c>
      <c r="AO550" s="161">
        <f t="shared" ca="1" si="265"/>
        <v>1</v>
      </c>
      <c r="AP550" s="161" t="str">
        <f t="shared" ca="1" si="257"/>
        <v/>
      </c>
      <c r="AQ550" s="161">
        <f t="shared" ca="1" si="263"/>
        <v>1</v>
      </c>
      <c r="AR550" s="161" t="str">
        <f t="shared" ca="1" si="258"/>
        <v/>
      </c>
      <c r="AS550" s="161">
        <f t="shared" ca="1" si="259"/>
        <v>1</v>
      </c>
      <c r="AT550" s="159" t="str">
        <f t="shared" ca="1" si="269"/>
        <v/>
      </c>
      <c r="AU550" s="210">
        <f t="shared" ca="1" si="243"/>
        <v>14</v>
      </c>
      <c r="AV550" s="209"/>
      <c r="AW550" s="204">
        <f t="shared" si="260"/>
        <v>3610.5555555555543</v>
      </c>
      <c r="AX550" s="159"/>
      <c r="AZ550" s="159"/>
      <c r="BM550" s="207"/>
      <c r="BN550" s="212"/>
      <c r="BP550" s="209"/>
      <c r="BQ550" s="211"/>
      <c r="BR550" s="211"/>
      <c r="BS550" s="211"/>
      <c r="BT550" s="211"/>
      <c r="BU550" s="211"/>
      <c r="BV550" s="211"/>
      <c r="BW550" s="211"/>
      <c r="BX550" s="211"/>
      <c r="BY550" s="211"/>
      <c r="BZ550" s="211"/>
      <c r="CA550" s="209"/>
      <c r="CB550" s="224"/>
      <c r="CC550" s="204"/>
      <c r="CD550" s="204"/>
      <c r="CE550" s="204"/>
      <c r="CF550" s="211"/>
      <c r="CG550" s="211"/>
      <c r="CI550" s="209"/>
      <c r="CJ550" s="209"/>
      <c r="EH550" s="165"/>
      <c r="EI550" s="165"/>
      <c r="EJ550" s="166"/>
      <c r="EK550" s="209"/>
      <c r="EL550" s="211"/>
      <c r="EM550" s="211"/>
      <c r="EN550" s="211"/>
      <c r="EO550" s="211"/>
      <c r="EP550" s="211"/>
      <c r="ES550" s="165"/>
      <c r="ET550" s="165"/>
      <c r="EU550" s="166"/>
      <c r="EV550" s="209"/>
      <c r="EW550" s="211"/>
      <c r="EX550" s="211"/>
      <c r="EY550" s="211"/>
      <c r="EZ550" s="211"/>
      <c r="FA550" s="211"/>
      <c r="FD550" s="165"/>
      <c r="FE550" s="165"/>
      <c r="FF550" s="166"/>
      <c r="FG550" s="209"/>
      <c r="FH550" s="211"/>
      <c r="FI550" s="211"/>
      <c r="FJ550" s="211"/>
      <c r="FK550" s="211"/>
      <c r="FL550" s="211"/>
    </row>
    <row r="551" spans="9:168">
      <c r="I551" s="221">
        <f t="shared" si="264"/>
        <v>547</v>
      </c>
      <c r="J551" s="159">
        <f>'v-t_chart'!C548</f>
        <v>37.200000000000003</v>
      </c>
      <c r="K551" s="204">
        <f t="shared" ca="1" si="242"/>
        <v>108.9588</v>
      </c>
      <c r="L551" s="205" t="b">
        <f>IF('Input&amp;Output'!$C$3=10,phase_chart!C548,IF('Input&amp;Output'!$C$3=21,phase_chart!G548,IF('Input&amp;Output'!$C$3=22,phase_chart!K548,IF('Input&amp;Output'!$C$3=31,phase_chart!O548,IF('Input&amp;Output'!$C$3=32,phase_chart!S548,"")))))</f>
        <v>1</v>
      </c>
      <c r="M551" s="206" t="b">
        <f>IF('Input&amp;Output'!$C$3=10,phase_chart!D548,IF('Input&amp;Output'!$C$3=21,phase_chart!H548,IF('Input&amp;Output'!$C$3=22,phase_chart!L548,IF('Input&amp;Output'!$C$3=31,phase_chart!P548,IF('Input&amp;Output'!$C$3=32,phase_chart!T548,"")))))</f>
        <v>0</v>
      </c>
      <c r="N551" s="205" t="b">
        <f>IF('Input&amp;Output'!$C$3=10,phase_chart!E548,IF('Input&amp;Output'!$C$3=21,phase_chart!I548,IF('Input&amp;Output'!$C$3=22,phase_chart!M548,IF('Input&amp;Output'!$C$3=31,phase_chart!Q548,IF('Input&amp;Output'!$C$3=32,phase_chart!U548,"")))))</f>
        <v>0</v>
      </c>
      <c r="P551" s="159">
        <f ca="1">IF(NOT($J551=0),IF($J551&lt;IF($P550=0,0,VLOOKUP(P550,tbL!$M$37:$Q$43,IF(L551=TRUE,2,4))),IF($J551&gt;=VLOOKUP(P550,tbL!$M$37:$Q$43,IF(L551=TRUE,3,5)),$P550,IF(AND(L550=TRUE,L551=TRUE),$P550,$P550-1)),IF(AND(L551=TRUE,J551=VLOOKUP(P550,tbL!$M$37:$Q$43,IF(L551=TRUE,2,4))),P550,IF($P550+1&gt;$C$12,$C$12,$P550+1))),0)</f>
        <v>1</v>
      </c>
      <c r="Q551" s="159">
        <f t="shared" ca="1" si="244"/>
        <v>1</v>
      </c>
      <c r="R551" s="207">
        <f t="shared" ca="1" si="270"/>
        <v>1</v>
      </c>
      <c r="S551" s="208"/>
      <c r="T551" s="159">
        <f t="shared" si="262"/>
        <v>0</v>
      </c>
      <c r="U551" s="209" t="str">
        <f ca="1">IF(AND(T551=-1,N551=TRUE),"*",IF(AND(U550="*",N551=TRUE),"*",IF(AND(AND(L551=TRUE,U550="*"),J551&lt;VLOOKUP(V550+1,tbL!$M$38:$O$43,3)),"*","")))</f>
        <v/>
      </c>
      <c r="V551" s="204">
        <f t="shared" ca="1" si="245"/>
        <v>1</v>
      </c>
      <c r="Y551" s="159" t="str">
        <f t="shared" ca="1" si="246"/>
        <v/>
      </c>
      <c r="Z551" s="159" t="str">
        <f t="shared" si="247"/>
        <v/>
      </c>
      <c r="AA551" s="159">
        <f t="shared" ca="1" si="268"/>
        <v>1</v>
      </c>
      <c r="AC551" s="161" t="str">
        <f t="shared" ca="1" si="248"/>
        <v/>
      </c>
      <c r="AD551" s="161">
        <f t="shared" ca="1" si="249"/>
        <v>1</v>
      </c>
      <c r="AE551" s="161" t="str">
        <f t="shared" ca="1" si="271"/>
        <v/>
      </c>
      <c r="AF551" s="161">
        <f t="shared" ca="1" si="250"/>
        <v>1</v>
      </c>
      <c r="AG551" s="161" t="str">
        <f t="shared" ca="1" si="251"/>
        <v/>
      </c>
      <c r="AH551" s="161">
        <f t="shared" ca="1" si="252"/>
        <v>1</v>
      </c>
      <c r="AI551" s="161" t="str">
        <f t="shared" ca="1" si="253"/>
        <v/>
      </c>
      <c r="AJ551" s="161">
        <f t="shared" ca="1" si="254"/>
        <v>1</v>
      </c>
      <c r="AL551" s="161" t="str">
        <f t="shared" ca="1" si="255"/>
        <v/>
      </c>
      <c r="AM551" s="161">
        <f t="shared" ca="1" si="266"/>
        <v>1</v>
      </c>
      <c r="AN551" s="161" t="str">
        <f t="shared" ca="1" si="256"/>
        <v/>
      </c>
      <c r="AO551" s="161">
        <f t="shared" ca="1" si="265"/>
        <v>1</v>
      </c>
      <c r="AP551" s="161" t="str">
        <f t="shared" ca="1" si="257"/>
        <v/>
      </c>
      <c r="AQ551" s="161">
        <f t="shared" ca="1" si="263"/>
        <v>1</v>
      </c>
      <c r="AR551" s="161" t="str">
        <f t="shared" ca="1" si="258"/>
        <v/>
      </c>
      <c r="AS551" s="161">
        <f t="shared" ca="1" si="259"/>
        <v>1</v>
      </c>
      <c r="AT551" s="159" t="str">
        <f t="shared" ca="1" si="269"/>
        <v/>
      </c>
      <c r="AU551" s="210">
        <f t="shared" ca="1" si="243"/>
        <v>14</v>
      </c>
      <c r="AV551" s="209"/>
      <c r="AW551" s="204">
        <f t="shared" si="260"/>
        <v>3620.8888888888878</v>
      </c>
      <c r="AX551" s="159"/>
      <c r="AZ551" s="159"/>
      <c r="BM551" s="207"/>
      <c r="BN551" s="212"/>
      <c r="BP551" s="209"/>
      <c r="BQ551" s="211"/>
      <c r="BR551" s="211"/>
      <c r="BS551" s="211"/>
      <c r="BT551" s="211"/>
      <c r="BU551" s="211"/>
      <c r="BV551" s="211"/>
      <c r="BW551" s="211"/>
      <c r="BX551" s="211"/>
      <c r="BY551" s="211"/>
      <c r="BZ551" s="211"/>
      <c r="CA551" s="209"/>
      <c r="CB551" s="224"/>
      <c r="CC551" s="204"/>
      <c r="CD551" s="204"/>
      <c r="CE551" s="204"/>
      <c r="CF551" s="211"/>
      <c r="CG551" s="211"/>
      <c r="CI551" s="209"/>
      <c r="CJ551" s="209"/>
      <c r="EH551" s="165"/>
      <c r="EI551" s="165"/>
      <c r="EJ551" s="166"/>
      <c r="EK551" s="209"/>
      <c r="EL551" s="211"/>
      <c r="EM551" s="211"/>
      <c r="EN551" s="211"/>
      <c r="EO551" s="211"/>
      <c r="EP551" s="211"/>
      <c r="ES551" s="165"/>
      <c r="ET551" s="165"/>
      <c r="EU551" s="166"/>
      <c r="EV551" s="209"/>
      <c r="EW551" s="211"/>
      <c r="EX551" s="211"/>
      <c r="EY551" s="211"/>
      <c r="EZ551" s="211"/>
      <c r="FA551" s="211"/>
      <c r="FD551" s="165"/>
      <c r="FE551" s="165"/>
      <c r="FF551" s="166"/>
      <c r="FG551" s="209"/>
      <c r="FH551" s="211"/>
      <c r="FI551" s="211"/>
      <c r="FJ551" s="211"/>
      <c r="FK551" s="211"/>
      <c r="FL551" s="211"/>
    </row>
    <row r="552" spans="9:168">
      <c r="I552" s="221">
        <f t="shared" si="264"/>
        <v>548</v>
      </c>
      <c r="J552" s="159">
        <f>'v-t_chart'!C549</f>
        <v>40.4</v>
      </c>
      <c r="K552" s="204">
        <f t="shared" ca="1" si="242"/>
        <v>118.33159999999999</v>
      </c>
      <c r="L552" s="205" t="b">
        <f>IF('Input&amp;Output'!$C$3=10,phase_chart!C549,IF('Input&amp;Output'!$C$3=21,phase_chart!G549,IF('Input&amp;Output'!$C$3=22,phase_chart!K549,IF('Input&amp;Output'!$C$3=31,phase_chart!O549,IF('Input&amp;Output'!$C$3=32,phase_chart!S549,"")))))</f>
        <v>1</v>
      </c>
      <c r="M552" s="206" t="b">
        <f>IF('Input&amp;Output'!$C$3=10,phase_chart!D549,IF('Input&amp;Output'!$C$3=21,phase_chart!H549,IF('Input&amp;Output'!$C$3=22,phase_chart!L549,IF('Input&amp;Output'!$C$3=31,phase_chart!P549,IF('Input&amp;Output'!$C$3=32,phase_chart!T549,"")))))</f>
        <v>0</v>
      </c>
      <c r="N552" s="205" t="b">
        <f>IF('Input&amp;Output'!$C$3=10,phase_chart!E549,IF('Input&amp;Output'!$C$3=21,phase_chart!I549,IF('Input&amp;Output'!$C$3=22,phase_chart!M549,IF('Input&amp;Output'!$C$3=31,phase_chart!Q549,IF('Input&amp;Output'!$C$3=32,phase_chart!U549,"")))))</f>
        <v>0</v>
      </c>
      <c r="P552" s="159">
        <f ca="1">IF(NOT($J552=0),IF($J552&lt;IF($P551=0,0,VLOOKUP(P551,tbL!$M$37:$Q$43,IF(L552=TRUE,2,4))),IF($J552&gt;=VLOOKUP(P551,tbL!$M$37:$Q$43,IF(L552=TRUE,3,5)),$P551,IF(AND(L551=TRUE,L552=TRUE),$P551,$P551-1)),IF(AND(L552=TRUE,J552=VLOOKUP(P551,tbL!$M$37:$Q$43,IF(L552=TRUE,2,4))),P551,IF($P551+1&gt;$C$12,$C$12,$P551+1))),0)</f>
        <v>1</v>
      </c>
      <c r="Q552" s="159">
        <f t="shared" ca="1" si="244"/>
        <v>1</v>
      </c>
      <c r="R552" s="207">
        <f t="shared" ca="1" si="270"/>
        <v>1</v>
      </c>
      <c r="S552" s="208"/>
      <c r="T552" s="159">
        <f t="shared" si="262"/>
        <v>0</v>
      </c>
      <c r="U552" s="209" t="str">
        <f ca="1">IF(AND(T552=-1,N552=TRUE),"*",IF(AND(U551="*",N552=TRUE),"*",IF(AND(AND(L552=TRUE,U551="*"),J552&lt;VLOOKUP(V551+1,tbL!$M$38:$O$43,3)),"*","")))</f>
        <v/>
      </c>
      <c r="V552" s="204">
        <f t="shared" ca="1" si="245"/>
        <v>1</v>
      </c>
      <c r="Y552" s="159" t="str">
        <f t="shared" ca="1" si="246"/>
        <v/>
      </c>
      <c r="Z552" s="159" t="str">
        <f t="shared" si="247"/>
        <v/>
      </c>
      <c r="AA552" s="159">
        <f t="shared" ca="1" si="268"/>
        <v>1</v>
      </c>
      <c r="AC552" s="161" t="str">
        <f t="shared" ca="1" si="248"/>
        <v/>
      </c>
      <c r="AD552" s="161">
        <f t="shared" ca="1" si="249"/>
        <v>1</v>
      </c>
      <c r="AE552" s="161" t="str">
        <f t="shared" ca="1" si="271"/>
        <v/>
      </c>
      <c r="AF552" s="161">
        <f t="shared" ca="1" si="250"/>
        <v>1</v>
      </c>
      <c r="AG552" s="161" t="str">
        <f t="shared" ca="1" si="251"/>
        <v/>
      </c>
      <c r="AH552" s="161">
        <f t="shared" ca="1" si="252"/>
        <v>1</v>
      </c>
      <c r="AI552" s="161" t="str">
        <f t="shared" ca="1" si="253"/>
        <v/>
      </c>
      <c r="AJ552" s="161">
        <f t="shared" ca="1" si="254"/>
        <v>1</v>
      </c>
      <c r="AL552" s="161" t="str">
        <f t="shared" ca="1" si="255"/>
        <v/>
      </c>
      <c r="AM552" s="161">
        <f t="shared" ca="1" si="266"/>
        <v>1</v>
      </c>
      <c r="AN552" s="161" t="str">
        <f t="shared" ca="1" si="256"/>
        <v/>
      </c>
      <c r="AO552" s="161">
        <f t="shared" ca="1" si="265"/>
        <v>1</v>
      </c>
      <c r="AP552" s="161" t="str">
        <f t="shared" ca="1" si="257"/>
        <v/>
      </c>
      <c r="AQ552" s="161">
        <f t="shared" ca="1" si="263"/>
        <v>1</v>
      </c>
      <c r="AR552" s="161" t="str">
        <f t="shared" ca="1" si="258"/>
        <v/>
      </c>
      <c r="AS552" s="161">
        <f t="shared" ca="1" si="259"/>
        <v>1</v>
      </c>
      <c r="AT552" s="159" t="str">
        <f t="shared" ca="1" si="269"/>
        <v/>
      </c>
      <c r="AU552" s="210">
        <f t="shared" ca="1" si="243"/>
        <v>14</v>
      </c>
      <c r="AV552" s="209"/>
      <c r="AW552" s="204">
        <f t="shared" si="260"/>
        <v>3632.1111111111099</v>
      </c>
      <c r="AX552" s="159"/>
      <c r="AZ552" s="159"/>
      <c r="BM552" s="207"/>
      <c r="BN552" s="212"/>
      <c r="BP552" s="209"/>
      <c r="BQ552" s="211"/>
      <c r="BR552" s="211"/>
      <c r="BS552" s="211"/>
      <c r="BT552" s="211"/>
      <c r="BU552" s="211"/>
      <c r="BV552" s="211"/>
      <c r="BW552" s="211"/>
      <c r="BX552" s="211"/>
      <c r="BY552" s="211"/>
      <c r="BZ552" s="211"/>
      <c r="CA552" s="209"/>
      <c r="CB552" s="224"/>
      <c r="CC552" s="204"/>
      <c r="CD552" s="204"/>
      <c r="CE552" s="204"/>
      <c r="CF552" s="211"/>
      <c r="CG552" s="211"/>
      <c r="CI552" s="209"/>
      <c r="CJ552" s="209"/>
      <c r="EH552" s="165"/>
      <c r="EI552" s="165"/>
      <c r="EJ552" s="166"/>
      <c r="EK552" s="209"/>
      <c r="EL552" s="211"/>
      <c r="EM552" s="211"/>
      <c r="EN552" s="211"/>
      <c r="EO552" s="211"/>
      <c r="EP552" s="211"/>
      <c r="ES552" s="165"/>
      <c r="ET552" s="165"/>
      <c r="EU552" s="166"/>
      <c r="EV552" s="209"/>
      <c r="EW552" s="211"/>
      <c r="EX552" s="211"/>
      <c r="EY552" s="211"/>
      <c r="EZ552" s="211"/>
      <c r="FA552" s="211"/>
      <c r="FD552" s="165"/>
      <c r="FE552" s="165"/>
      <c r="FF552" s="166"/>
      <c r="FG552" s="209"/>
      <c r="FH552" s="211"/>
      <c r="FI552" s="211"/>
      <c r="FJ552" s="211"/>
      <c r="FK552" s="211"/>
      <c r="FL552" s="211"/>
    </row>
    <row r="553" spans="9:168">
      <c r="I553" s="221">
        <f t="shared" si="264"/>
        <v>549</v>
      </c>
      <c r="J553" s="159">
        <f>'v-t_chart'!C550</f>
        <v>43.1</v>
      </c>
      <c r="K553" s="204">
        <f t="shared" ca="1" si="242"/>
        <v>126.23989999999999</v>
      </c>
      <c r="L553" s="205" t="b">
        <f>IF('Input&amp;Output'!$C$3=10,phase_chart!C550,IF('Input&amp;Output'!$C$3=21,phase_chart!G550,IF('Input&amp;Output'!$C$3=22,phase_chart!K550,IF('Input&amp;Output'!$C$3=31,phase_chart!O550,IF('Input&amp;Output'!$C$3=32,phase_chart!S550,"")))))</f>
        <v>1</v>
      </c>
      <c r="M553" s="206" t="b">
        <f>IF('Input&amp;Output'!$C$3=10,phase_chart!D550,IF('Input&amp;Output'!$C$3=21,phase_chart!H550,IF('Input&amp;Output'!$C$3=22,phase_chart!L550,IF('Input&amp;Output'!$C$3=31,phase_chart!P550,IF('Input&amp;Output'!$C$3=32,phase_chart!T550,"")))))</f>
        <v>0</v>
      </c>
      <c r="N553" s="205" t="b">
        <f>IF('Input&amp;Output'!$C$3=10,phase_chart!E550,IF('Input&amp;Output'!$C$3=21,phase_chart!I550,IF('Input&amp;Output'!$C$3=22,phase_chart!M550,IF('Input&amp;Output'!$C$3=31,phase_chart!Q550,IF('Input&amp;Output'!$C$3=32,phase_chart!U550,"")))))</f>
        <v>0</v>
      </c>
      <c r="P553" s="159">
        <f ca="1">IF(NOT($J553=0),IF($J553&lt;IF($P552=0,0,VLOOKUP(P552,tbL!$M$37:$Q$43,IF(L553=TRUE,2,4))),IF($J553&gt;=VLOOKUP(P552,tbL!$M$37:$Q$43,IF(L553=TRUE,3,5)),$P552,IF(AND(L552=TRUE,L553=TRUE),$P552,$P552-1)),IF(AND(L553=TRUE,J553=VLOOKUP(P552,tbL!$M$37:$Q$43,IF(L553=TRUE,2,4))),P552,IF($P552+1&gt;$C$12,$C$12,$P552+1))),0)</f>
        <v>1</v>
      </c>
      <c r="Q553" s="159">
        <f t="shared" ca="1" si="244"/>
        <v>1</v>
      </c>
      <c r="R553" s="207">
        <f t="shared" ca="1" si="270"/>
        <v>1</v>
      </c>
      <c r="S553" s="208"/>
      <c r="T553" s="159">
        <f t="shared" si="262"/>
        <v>0</v>
      </c>
      <c r="U553" s="209" t="str">
        <f ca="1">IF(AND(T553=-1,N553=TRUE),"*",IF(AND(U552="*",N553=TRUE),"*",IF(AND(AND(L553=TRUE,U552="*"),J553&lt;VLOOKUP(V552+1,tbL!$M$38:$O$43,3)),"*","")))</f>
        <v/>
      </c>
      <c r="V553" s="204">
        <f t="shared" ca="1" si="245"/>
        <v>1</v>
      </c>
      <c r="Y553" s="159" t="str">
        <f t="shared" ca="1" si="246"/>
        <v/>
      </c>
      <c r="Z553" s="159" t="str">
        <f t="shared" si="247"/>
        <v/>
      </c>
      <c r="AA553" s="159">
        <f t="shared" ca="1" si="268"/>
        <v>1</v>
      </c>
      <c r="AC553" s="161" t="str">
        <f t="shared" ca="1" si="248"/>
        <v/>
      </c>
      <c r="AD553" s="161">
        <f t="shared" ca="1" si="249"/>
        <v>1</v>
      </c>
      <c r="AE553" s="161" t="str">
        <f t="shared" ca="1" si="271"/>
        <v/>
      </c>
      <c r="AF553" s="161">
        <f t="shared" ca="1" si="250"/>
        <v>1</v>
      </c>
      <c r="AG553" s="161" t="str">
        <f t="shared" ca="1" si="251"/>
        <v/>
      </c>
      <c r="AH553" s="161">
        <f t="shared" ca="1" si="252"/>
        <v>1</v>
      </c>
      <c r="AI553" s="161" t="str">
        <f t="shared" ca="1" si="253"/>
        <v/>
      </c>
      <c r="AJ553" s="161">
        <f t="shared" ca="1" si="254"/>
        <v>1</v>
      </c>
      <c r="AL553" s="161" t="str">
        <f t="shared" ca="1" si="255"/>
        <v/>
      </c>
      <c r="AM553" s="161">
        <f t="shared" ca="1" si="266"/>
        <v>1</v>
      </c>
      <c r="AN553" s="161" t="str">
        <f t="shared" ca="1" si="256"/>
        <v/>
      </c>
      <c r="AO553" s="161">
        <f t="shared" ca="1" si="265"/>
        <v>1</v>
      </c>
      <c r="AP553" s="161" t="str">
        <f t="shared" ca="1" si="257"/>
        <v/>
      </c>
      <c r="AQ553" s="161">
        <f t="shared" ca="1" si="263"/>
        <v>1</v>
      </c>
      <c r="AR553" s="161" t="str">
        <f t="shared" ca="1" si="258"/>
        <v/>
      </c>
      <c r="AS553" s="161">
        <f t="shared" ca="1" si="259"/>
        <v>1</v>
      </c>
      <c r="AT553" s="159" t="str">
        <f t="shared" ca="1" si="269"/>
        <v/>
      </c>
      <c r="AU553" s="210">
        <f t="shared" ca="1" si="243"/>
        <v>14</v>
      </c>
      <c r="AV553" s="209"/>
      <c r="AW553" s="204">
        <f t="shared" si="260"/>
        <v>3644.0833333333321</v>
      </c>
      <c r="AX553" s="159"/>
      <c r="AZ553" s="159"/>
      <c r="BM553" s="207"/>
      <c r="BN553" s="212"/>
      <c r="BP553" s="209"/>
      <c r="BQ553" s="211"/>
      <c r="BR553" s="211"/>
      <c r="BS553" s="211"/>
      <c r="BT553" s="211"/>
      <c r="BU553" s="211"/>
      <c r="BV553" s="211"/>
      <c r="BW553" s="211"/>
      <c r="BX553" s="211"/>
      <c r="BY553" s="211"/>
      <c r="BZ553" s="211"/>
      <c r="CA553" s="209"/>
      <c r="CB553" s="224"/>
      <c r="CC553" s="204"/>
      <c r="CD553" s="204"/>
      <c r="CE553" s="204"/>
      <c r="CF553" s="211"/>
      <c r="CG553" s="211"/>
      <c r="CI553" s="209"/>
      <c r="CJ553" s="209"/>
      <c r="EH553" s="165"/>
      <c r="EI553" s="165"/>
      <c r="EJ553" s="166"/>
      <c r="EK553" s="209"/>
      <c r="EL553" s="211"/>
      <c r="EM553" s="211"/>
      <c r="EN553" s="211"/>
      <c r="EO553" s="211"/>
      <c r="EP553" s="211"/>
      <c r="ES553" s="165"/>
      <c r="ET553" s="165"/>
      <c r="EU553" s="166"/>
      <c r="EV553" s="209"/>
      <c r="EW553" s="211"/>
      <c r="EX553" s="211"/>
      <c r="EY553" s="211"/>
      <c r="EZ553" s="211"/>
      <c r="FA553" s="211"/>
      <c r="FD553" s="165"/>
      <c r="FE553" s="165"/>
      <c r="FF553" s="166"/>
      <c r="FG553" s="209"/>
      <c r="FH553" s="211"/>
      <c r="FI553" s="211"/>
      <c r="FJ553" s="211"/>
      <c r="FK553" s="211"/>
      <c r="FL553" s="211"/>
    </row>
    <row r="554" spans="9:168">
      <c r="I554" s="221">
        <f t="shared" si="264"/>
        <v>550</v>
      </c>
      <c r="J554" s="159">
        <f>'v-t_chart'!C551</f>
        <v>44.6</v>
      </c>
      <c r="K554" s="204">
        <f t="shared" ca="1" si="242"/>
        <v>130.63339999999999</v>
      </c>
      <c r="L554" s="205" t="b">
        <f>IF('Input&amp;Output'!$C$3=10,phase_chart!C551,IF('Input&amp;Output'!$C$3=21,phase_chart!G551,IF('Input&amp;Output'!$C$3=22,phase_chart!K551,IF('Input&amp;Output'!$C$3=31,phase_chart!O551,IF('Input&amp;Output'!$C$3=32,phase_chart!S551,"")))))</f>
        <v>1</v>
      </c>
      <c r="M554" s="206" t="b">
        <f>IF('Input&amp;Output'!$C$3=10,phase_chart!D551,IF('Input&amp;Output'!$C$3=21,phase_chart!H551,IF('Input&amp;Output'!$C$3=22,phase_chart!L551,IF('Input&amp;Output'!$C$3=31,phase_chart!P551,IF('Input&amp;Output'!$C$3=32,phase_chart!T551,"")))))</f>
        <v>0</v>
      </c>
      <c r="N554" s="205" t="b">
        <f>IF('Input&amp;Output'!$C$3=10,phase_chart!E551,IF('Input&amp;Output'!$C$3=21,phase_chart!I551,IF('Input&amp;Output'!$C$3=22,phase_chart!M551,IF('Input&amp;Output'!$C$3=31,phase_chart!Q551,IF('Input&amp;Output'!$C$3=32,phase_chart!U551,"")))))</f>
        <v>0</v>
      </c>
      <c r="P554" s="159">
        <f ca="1">IF(NOT($J554=0),IF($J554&lt;IF($P553=0,0,VLOOKUP(P553,tbL!$M$37:$Q$43,IF(L554=TRUE,2,4))),IF($J554&gt;=VLOOKUP(P553,tbL!$M$37:$Q$43,IF(L554=TRUE,3,5)),$P553,IF(AND(L553=TRUE,L554=TRUE),$P553,$P553-1)),IF(AND(L554=TRUE,J554=VLOOKUP(P553,tbL!$M$37:$Q$43,IF(L554=TRUE,2,4))),P553,IF($P553+1&gt;$C$12,$C$12,$P553+1))),0)</f>
        <v>1</v>
      </c>
      <c r="Q554" s="159">
        <f t="shared" ca="1" si="244"/>
        <v>1</v>
      </c>
      <c r="R554" s="207">
        <f t="shared" ca="1" si="270"/>
        <v>1</v>
      </c>
      <c r="S554" s="208"/>
      <c r="T554" s="159">
        <f t="shared" si="262"/>
        <v>0</v>
      </c>
      <c r="U554" s="209" t="str">
        <f ca="1">IF(AND(T554=-1,N554=TRUE),"*",IF(AND(U553="*",N554=TRUE),"*",IF(AND(AND(L554=TRUE,U553="*"),J554&lt;VLOOKUP(V553+1,tbL!$M$38:$O$43,3)),"*","")))</f>
        <v/>
      </c>
      <c r="V554" s="204">
        <f t="shared" ca="1" si="245"/>
        <v>1</v>
      </c>
      <c r="Y554" s="159" t="str">
        <f t="shared" ca="1" si="246"/>
        <v/>
      </c>
      <c r="Z554" s="159" t="str">
        <f t="shared" si="247"/>
        <v/>
      </c>
      <c r="AA554" s="159">
        <f t="shared" ca="1" si="268"/>
        <v>1</v>
      </c>
      <c r="AC554" s="161" t="str">
        <f t="shared" ca="1" si="248"/>
        <v/>
      </c>
      <c r="AD554" s="161">
        <f t="shared" ca="1" si="249"/>
        <v>1</v>
      </c>
      <c r="AE554" s="161" t="str">
        <f t="shared" ca="1" si="271"/>
        <v/>
      </c>
      <c r="AF554" s="161">
        <f t="shared" ca="1" si="250"/>
        <v>1</v>
      </c>
      <c r="AG554" s="161" t="str">
        <f t="shared" ca="1" si="251"/>
        <v/>
      </c>
      <c r="AH554" s="161">
        <f t="shared" ca="1" si="252"/>
        <v>1</v>
      </c>
      <c r="AI554" s="161" t="str">
        <f t="shared" ca="1" si="253"/>
        <v/>
      </c>
      <c r="AJ554" s="161">
        <f t="shared" ca="1" si="254"/>
        <v>1</v>
      </c>
      <c r="AL554" s="161" t="str">
        <f t="shared" ca="1" si="255"/>
        <v/>
      </c>
      <c r="AM554" s="161">
        <f t="shared" ca="1" si="266"/>
        <v>1</v>
      </c>
      <c r="AN554" s="161" t="str">
        <f t="shared" ca="1" si="256"/>
        <v/>
      </c>
      <c r="AO554" s="161">
        <f t="shared" ca="1" si="265"/>
        <v>1</v>
      </c>
      <c r="AP554" s="161" t="str">
        <f t="shared" ca="1" si="257"/>
        <v/>
      </c>
      <c r="AQ554" s="161">
        <f t="shared" ca="1" si="263"/>
        <v>1</v>
      </c>
      <c r="AR554" s="161" t="str">
        <f t="shared" ca="1" si="258"/>
        <v/>
      </c>
      <c r="AS554" s="161">
        <f t="shared" ca="1" si="259"/>
        <v>1</v>
      </c>
      <c r="AT554" s="159" t="str">
        <f t="shared" ca="1" si="269"/>
        <v/>
      </c>
      <c r="AU554" s="210">
        <f t="shared" ca="1" si="243"/>
        <v>14</v>
      </c>
      <c r="AV554" s="209"/>
      <c r="AW554" s="204">
        <f t="shared" si="260"/>
        <v>3656.4722222222208</v>
      </c>
      <c r="AX554" s="159"/>
      <c r="AZ554" s="159"/>
      <c r="BM554" s="207"/>
      <c r="BN554" s="212"/>
      <c r="BP554" s="209"/>
      <c r="BQ554" s="211"/>
      <c r="BR554" s="211"/>
      <c r="BS554" s="211"/>
      <c r="BT554" s="211"/>
      <c r="BU554" s="211"/>
      <c r="BV554" s="211"/>
      <c r="BW554" s="211"/>
      <c r="BX554" s="211"/>
      <c r="BY554" s="211"/>
      <c r="BZ554" s="211"/>
      <c r="CA554" s="209"/>
      <c r="CB554" s="224"/>
      <c r="CC554" s="204"/>
      <c r="CD554" s="204"/>
      <c r="CE554" s="204"/>
      <c r="CF554" s="211"/>
      <c r="CG554" s="211"/>
      <c r="CI554" s="209"/>
      <c r="CJ554" s="209"/>
      <c r="EH554" s="165"/>
      <c r="EI554" s="165"/>
      <c r="EJ554" s="166"/>
      <c r="EK554" s="209"/>
      <c r="EL554" s="211"/>
      <c r="EM554" s="211"/>
      <c r="EN554" s="211"/>
      <c r="EO554" s="211"/>
      <c r="EP554" s="211"/>
      <c r="ES554" s="165"/>
      <c r="ET554" s="165"/>
      <c r="EU554" s="166"/>
      <c r="EV554" s="209"/>
      <c r="EW554" s="211"/>
      <c r="EX554" s="211"/>
      <c r="EY554" s="211"/>
      <c r="EZ554" s="211"/>
      <c r="FA554" s="211"/>
      <c r="FD554" s="165"/>
      <c r="FE554" s="165"/>
      <c r="FF554" s="166"/>
      <c r="FG554" s="209"/>
      <c r="FH554" s="211"/>
      <c r="FI554" s="211"/>
      <c r="FJ554" s="211"/>
      <c r="FK554" s="211"/>
      <c r="FL554" s="211"/>
    </row>
    <row r="555" spans="9:168">
      <c r="I555" s="221">
        <f t="shared" si="264"/>
        <v>551</v>
      </c>
      <c r="J555" s="159">
        <f>'v-t_chart'!C552</f>
        <v>45.2</v>
      </c>
      <c r="K555" s="204">
        <f t="shared" ca="1" si="242"/>
        <v>132.39080000000001</v>
      </c>
      <c r="L555" s="205" t="b">
        <f>IF('Input&amp;Output'!$C$3=10,phase_chart!C552,IF('Input&amp;Output'!$C$3=21,phase_chart!G552,IF('Input&amp;Output'!$C$3=22,phase_chart!K552,IF('Input&amp;Output'!$C$3=31,phase_chart!O552,IF('Input&amp;Output'!$C$3=32,phase_chart!S552,"")))))</f>
        <v>0</v>
      </c>
      <c r="M555" s="206" t="b">
        <f>IF('Input&amp;Output'!$C$3=10,phase_chart!D552,IF('Input&amp;Output'!$C$3=21,phase_chart!H552,IF('Input&amp;Output'!$C$3=22,phase_chart!L552,IF('Input&amp;Output'!$C$3=31,phase_chart!P552,IF('Input&amp;Output'!$C$3=32,phase_chart!T552,"")))))</f>
        <v>1</v>
      </c>
      <c r="N555" s="205" t="b">
        <f>IF('Input&amp;Output'!$C$3=10,phase_chart!E552,IF('Input&amp;Output'!$C$3=21,phase_chart!I552,IF('Input&amp;Output'!$C$3=22,phase_chart!M552,IF('Input&amp;Output'!$C$3=31,phase_chart!Q552,IF('Input&amp;Output'!$C$3=32,phase_chart!U552,"")))))</f>
        <v>0</v>
      </c>
      <c r="P555" s="159">
        <f ca="1">IF(NOT($J555=0),IF($J555&lt;IF($P554=0,0,VLOOKUP(P554,tbL!$M$37:$Q$43,IF(L555=TRUE,2,4))),IF($J555&gt;=VLOOKUP(P554,tbL!$M$37:$Q$43,IF(L555=TRUE,3,5)),$P554,IF(AND(L554=TRUE,L555=TRUE),$P554,$P554-1)),IF(AND(L555=TRUE,J555=VLOOKUP(P554,tbL!$M$37:$Q$43,IF(L555=TRUE,2,4))),P554,IF($P554+1&gt;$C$12,$C$12,$P554+1))),0)</f>
        <v>1</v>
      </c>
      <c r="Q555" s="159">
        <f t="shared" ca="1" si="244"/>
        <v>1</v>
      </c>
      <c r="R555" s="207">
        <f t="shared" si="261"/>
        <v>0</v>
      </c>
      <c r="S555" s="208"/>
      <c r="T555" s="159">
        <f t="shared" si="262"/>
        <v>1</v>
      </c>
      <c r="U555" s="209" t="str">
        <f ca="1">IF(AND(T555=-1,N555=TRUE),"*",IF(AND(U554="*",N555=TRUE),"*",IF(AND(AND(L555=TRUE,U554="*"),J555&lt;VLOOKUP(V554+1,tbL!$M$38:$O$43,3)),"*","")))</f>
        <v/>
      </c>
      <c r="V555" s="204">
        <f t="shared" ca="1" si="245"/>
        <v>1</v>
      </c>
      <c r="Y555" s="159" t="str">
        <f t="shared" ca="1" si="246"/>
        <v/>
      </c>
      <c r="Z555" s="159" t="str">
        <f t="shared" si="247"/>
        <v/>
      </c>
      <c r="AA555" s="159">
        <f t="shared" ca="1" si="268"/>
        <v>1</v>
      </c>
      <c r="AC555" s="161" t="str">
        <f t="shared" ca="1" si="248"/>
        <v/>
      </c>
      <c r="AD555" s="161">
        <f t="shared" ca="1" si="249"/>
        <v>1</v>
      </c>
      <c r="AE555" s="161" t="str">
        <f t="shared" ca="1" si="271"/>
        <v/>
      </c>
      <c r="AF555" s="161">
        <f t="shared" ca="1" si="250"/>
        <v>1</v>
      </c>
      <c r="AG555" s="161" t="str">
        <f t="shared" ca="1" si="251"/>
        <v/>
      </c>
      <c r="AH555" s="161">
        <f t="shared" ca="1" si="252"/>
        <v>1</v>
      </c>
      <c r="AI555" s="161" t="str">
        <f t="shared" ca="1" si="253"/>
        <v/>
      </c>
      <c r="AJ555" s="161">
        <f t="shared" ca="1" si="254"/>
        <v>1</v>
      </c>
      <c r="AL555" s="161" t="str">
        <f t="shared" ca="1" si="255"/>
        <v/>
      </c>
      <c r="AM555" s="161">
        <f t="shared" ca="1" si="266"/>
        <v>1</v>
      </c>
      <c r="AN555" s="161" t="str">
        <f t="shared" ca="1" si="256"/>
        <v/>
      </c>
      <c r="AO555" s="161">
        <f t="shared" ca="1" si="265"/>
        <v>1</v>
      </c>
      <c r="AP555" s="161" t="str">
        <f t="shared" ca="1" si="257"/>
        <v/>
      </c>
      <c r="AQ555" s="161">
        <f t="shared" ca="1" si="263"/>
        <v>1</v>
      </c>
      <c r="AR555" s="161" t="str">
        <f t="shared" ca="1" si="258"/>
        <v/>
      </c>
      <c r="AS555" s="161">
        <f t="shared" ca="1" si="259"/>
        <v>1</v>
      </c>
      <c r="AT555" s="159" t="str">
        <f t="shared" ca="1" si="269"/>
        <v/>
      </c>
      <c r="AU555" s="210">
        <f t="shared" ca="1" si="243"/>
        <v>14</v>
      </c>
      <c r="AV555" s="209"/>
      <c r="AW555" s="204">
        <f t="shared" si="260"/>
        <v>3669.0277777777765</v>
      </c>
      <c r="AX555" s="159"/>
      <c r="AZ555" s="159"/>
      <c r="BM555" s="207"/>
      <c r="BN555" s="212"/>
      <c r="BP555" s="209"/>
      <c r="BQ555" s="211"/>
      <c r="BR555" s="211"/>
      <c r="BS555" s="211"/>
      <c r="BT555" s="211"/>
      <c r="BU555" s="211"/>
      <c r="BV555" s="211"/>
      <c r="BW555" s="211"/>
      <c r="BX555" s="211"/>
      <c r="BY555" s="211"/>
      <c r="BZ555" s="211"/>
      <c r="CA555" s="209"/>
      <c r="CB555" s="224"/>
      <c r="CC555" s="204"/>
      <c r="CD555" s="204"/>
      <c r="CE555" s="204"/>
      <c r="CF555" s="211"/>
      <c r="CG555" s="211"/>
      <c r="CI555" s="209"/>
      <c r="CJ555" s="209"/>
      <c r="EH555" s="165"/>
      <c r="EI555" s="165"/>
      <c r="EJ555" s="166"/>
      <c r="EK555" s="209"/>
      <c r="EL555" s="211"/>
      <c r="EM555" s="211"/>
      <c r="EN555" s="211"/>
      <c r="EO555" s="211"/>
      <c r="EP555" s="211"/>
      <c r="ES555" s="165"/>
      <c r="ET555" s="165"/>
      <c r="EU555" s="166"/>
      <c r="EV555" s="209"/>
      <c r="EW555" s="211"/>
      <c r="EX555" s="211"/>
      <c r="EY555" s="211"/>
      <c r="EZ555" s="211"/>
      <c r="FA555" s="211"/>
      <c r="FD555" s="165"/>
      <c r="FE555" s="165"/>
      <c r="FF555" s="166"/>
      <c r="FG555" s="209"/>
      <c r="FH555" s="211"/>
      <c r="FI555" s="211"/>
      <c r="FJ555" s="211"/>
      <c r="FK555" s="211"/>
      <c r="FL555" s="211"/>
    </row>
    <row r="556" spans="9:168">
      <c r="I556" s="221">
        <f t="shared" si="264"/>
        <v>552</v>
      </c>
      <c r="J556" s="159">
        <f>'v-t_chart'!C553</f>
        <v>45.3</v>
      </c>
      <c r="K556" s="204">
        <f t="shared" ca="1" si="242"/>
        <v>132.68369999999999</v>
      </c>
      <c r="L556" s="205" t="b">
        <f>IF('Input&amp;Output'!$C$3=10,phase_chart!C553,IF('Input&amp;Output'!$C$3=21,phase_chart!G553,IF('Input&amp;Output'!$C$3=22,phase_chart!K553,IF('Input&amp;Output'!$C$3=31,phase_chart!O553,IF('Input&amp;Output'!$C$3=32,phase_chart!S553,"")))))</f>
        <v>0</v>
      </c>
      <c r="M556" s="206" t="b">
        <f>IF('Input&amp;Output'!$C$3=10,phase_chart!D553,IF('Input&amp;Output'!$C$3=21,phase_chart!H553,IF('Input&amp;Output'!$C$3=22,phase_chart!L553,IF('Input&amp;Output'!$C$3=31,phase_chart!P553,IF('Input&amp;Output'!$C$3=32,phase_chart!T553,"")))))</f>
        <v>1</v>
      </c>
      <c r="N556" s="205" t="b">
        <f>IF('Input&amp;Output'!$C$3=10,phase_chart!E553,IF('Input&amp;Output'!$C$3=21,phase_chart!I553,IF('Input&amp;Output'!$C$3=22,phase_chart!M553,IF('Input&amp;Output'!$C$3=31,phase_chart!Q553,IF('Input&amp;Output'!$C$3=32,phase_chart!U553,"")))))</f>
        <v>0</v>
      </c>
      <c r="P556" s="159">
        <f ca="1">IF(NOT($J556=0),IF($J556&lt;IF($P555=0,0,VLOOKUP(P555,tbL!$M$37:$Q$43,IF(L556=TRUE,2,4))),IF($J556&gt;=VLOOKUP(P555,tbL!$M$37:$Q$43,IF(L556=TRUE,3,5)),$P555,IF(AND(L555=TRUE,L556=TRUE),$P555,$P555-1)),IF(AND(L556=TRUE,J556=VLOOKUP(P555,tbL!$M$37:$Q$43,IF(L556=TRUE,2,4))),P555,IF($P555+1&gt;$C$12,$C$12,$P555+1))),0)</f>
        <v>1</v>
      </c>
      <c r="Q556" s="159">
        <f t="shared" ca="1" si="244"/>
        <v>1</v>
      </c>
      <c r="R556" s="207">
        <f t="shared" si="261"/>
        <v>0</v>
      </c>
      <c r="S556" s="208"/>
      <c r="T556" s="159">
        <f t="shared" si="262"/>
        <v>0</v>
      </c>
      <c r="U556" s="209" t="str">
        <f ca="1">IF(AND(T556=-1,N556=TRUE),"*",IF(AND(U555="*",N556=TRUE),"*",IF(AND(AND(L556=TRUE,U555="*"),J556&lt;VLOOKUP(V555+1,tbL!$M$38:$O$43,3)),"*","")))</f>
        <v/>
      </c>
      <c r="V556" s="204">
        <f t="shared" ca="1" si="245"/>
        <v>1</v>
      </c>
      <c r="Y556" s="159" t="str">
        <f t="shared" ca="1" si="246"/>
        <v/>
      </c>
      <c r="Z556" s="159" t="str">
        <f t="shared" si="247"/>
        <v/>
      </c>
      <c r="AA556" s="159">
        <f t="shared" ca="1" si="268"/>
        <v>1</v>
      </c>
      <c r="AC556" s="161" t="str">
        <f t="shared" ca="1" si="248"/>
        <v/>
      </c>
      <c r="AD556" s="161">
        <f t="shared" ca="1" si="249"/>
        <v>1</v>
      </c>
      <c r="AE556" s="161" t="str">
        <f t="shared" ca="1" si="271"/>
        <v/>
      </c>
      <c r="AF556" s="161">
        <f t="shared" ca="1" si="250"/>
        <v>1</v>
      </c>
      <c r="AG556" s="161" t="str">
        <f t="shared" ca="1" si="251"/>
        <v/>
      </c>
      <c r="AH556" s="161">
        <f t="shared" ca="1" si="252"/>
        <v>1</v>
      </c>
      <c r="AI556" s="161" t="str">
        <f t="shared" ca="1" si="253"/>
        <v/>
      </c>
      <c r="AJ556" s="161">
        <f t="shared" ca="1" si="254"/>
        <v>1</v>
      </c>
      <c r="AL556" s="161" t="str">
        <f t="shared" ca="1" si="255"/>
        <v/>
      </c>
      <c r="AM556" s="161">
        <f t="shared" ca="1" si="266"/>
        <v>1</v>
      </c>
      <c r="AN556" s="161" t="str">
        <f t="shared" ca="1" si="256"/>
        <v/>
      </c>
      <c r="AO556" s="161">
        <f t="shared" ca="1" si="265"/>
        <v>1</v>
      </c>
      <c r="AP556" s="161" t="str">
        <f t="shared" ca="1" si="257"/>
        <v/>
      </c>
      <c r="AQ556" s="161">
        <f t="shared" ca="1" si="263"/>
        <v>1</v>
      </c>
      <c r="AR556" s="161" t="str">
        <f t="shared" ca="1" si="258"/>
        <v/>
      </c>
      <c r="AS556" s="161">
        <f t="shared" ca="1" si="259"/>
        <v>1</v>
      </c>
      <c r="AT556" s="159" t="str">
        <f t="shared" ca="1" si="269"/>
        <v/>
      </c>
      <c r="AU556" s="210">
        <f t="shared" ca="1" si="243"/>
        <v>14</v>
      </c>
      <c r="AV556" s="209"/>
      <c r="AW556" s="204">
        <f t="shared" si="260"/>
        <v>3681.6111111111099</v>
      </c>
      <c r="AX556" s="159"/>
      <c r="AZ556" s="159"/>
      <c r="BM556" s="207"/>
      <c r="BN556" s="212"/>
      <c r="BP556" s="209"/>
      <c r="BQ556" s="211"/>
      <c r="BR556" s="211"/>
      <c r="BS556" s="211"/>
      <c r="BT556" s="211"/>
      <c r="BU556" s="211"/>
      <c r="BV556" s="211"/>
      <c r="BW556" s="211"/>
      <c r="BX556" s="211"/>
      <c r="BY556" s="211"/>
      <c r="BZ556" s="211"/>
      <c r="CA556" s="209"/>
      <c r="CB556" s="224"/>
      <c r="CC556" s="204"/>
      <c r="CD556" s="204"/>
      <c r="CE556" s="204"/>
      <c r="CF556" s="211"/>
      <c r="CG556" s="211"/>
      <c r="CI556" s="209"/>
      <c r="CJ556" s="209"/>
      <c r="EH556" s="165"/>
      <c r="EI556" s="165"/>
      <c r="EJ556" s="166"/>
      <c r="EK556" s="209"/>
      <c r="EL556" s="211"/>
      <c r="EM556" s="211"/>
      <c r="EN556" s="211"/>
      <c r="EO556" s="211"/>
      <c r="EP556" s="211"/>
      <c r="ES556" s="165"/>
      <c r="ET556" s="165"/>
      <c r="EU556" s="166"/>
      <c r="EV556" s="209"/>
      <c r="EW556" s="211"/>
      <c r="EX556" s="211"/>
      <c r="EY556" s="211"/>
      <c r="EZ556" s="211"/>
      <c r="FA556" s="211"/>
      <c r="FD556" s="165"/>
      <c r="FE556" s="165"/>
      <c r="FF556" s="166"/>
      <c r="FG556" s="209"/>
      <c r="FH556" s="211"/>
      <c r="FI556" s="211"/>
      <c r="FJ556" s="211"/>
      <c r="FK556" s="211"/>
      <c r="FL556" s="211"/>
    </row>
    <row r="557" spans="9:168">
      <c r="I557" s="221">
        <f t="shared" si="264"/>
        <v>553</v>
      </c>
      <c r="J557" s="159">
        <f>'v-t_chart'!C554</f>
        <v>45.4</v>
      </c>
      <c r="K557" s="204">
        <f t="shared" ca="1" si="242"/>
        <v>132.97659999999999</v>
      </c>
      <c r="L557" s="205" t="b">
        <f>IF('Input&amp;Output'!$C$3=10,phase_chart!C554,IF('Input&amp;Output'!$C$3=21,phase_chart!G554,IF('Input&amp;Output'!$C$3=22,phase_chart!K554,IF('Input&amp;Output'!$C$3=31,phase_chart!O554,IF('Input&amp;Output'!$C$3=32,phase_chart!S554,"")))))</f>
        <v>0</v>
      </c>
      <c r="M557" s="206" t="b">
        <f>IF('Input&amp;Output'!$C$3=10,phase_chart!D554,IF('Input&amp;Output'!$C$3=21,phase_chart!H554,IF('Input&amp;Output'!$C$3=22,phase_chart!L554,IF('Input&amp;Output'!$C$3=31,phase_chart!P554,IF('Input&amp;Output'!$C$3=32,phase_chart!T554,"")))))</f>
        <v>1</v>
      </c>
      <c r="N557" s="205" t="b">
        <f>IF('Input&amp;Output'!$C$3=10,phase_chart!E554,IF('Input&amp;Output'!$C$3=21,phase_chart!I554,IF('Input&amp;Output'!$C$3=22,phase_chart!M554,IF('Input&amp;Output'!$C$3=31,phase_chart!Q554,IF('Input&amp;Output'!$C$3=32,phase_chart!U554,"")))))</f>
        <v>0</v>
      </c>
      <c r="P557" s="159">
        <f ca="1">IF(NOT($J557=0),IF($J557&lt;IF($P556=0,0,VLOOKUP(P556,tbL!$M$37:$Q$43,IF(L557=TRUE,2,4))),IF($J557&gt;=VLOOKUP(P556,tbL!$M$37:$Q$43,IF(L557=TRUE,3,5)),$P556,IF(AND(L556=TRUE,L557=TRUE),$P556,$P556-1)),IF(AND(L557=TRUE,J557=VLOOKUP(P556,tbL!$M$37:$Q$43,IF(L557=TRUE,2,4))),P556,IF($P556+1&gt;$C$12,$C$12,$P556+1))),0)</f>
        <v>1</v>
      </c>
      <c r="Q557" s="159">
        <f t="shared" ca="1" si="244"/>
        <v>1</v>
      </c>
      <c r="R557" s="207">
        <f t="shared" si="261"/>
        <v>0</v>
      </c>
      <c r="S557" s="208"/>
      <c r="T557" s="159">
        <f t="shared" si="262"/>
        <v>0</v>
      </c>
      <c r="U557" s="209" t="str">
        <f ca="1">IF(AND(T557=-1,N557=TRUE),"*",IF(AND(U556="*",N557=TRUE),"*",IF(AND(AND(L557=TRUE,U556="*"),J557&lt;VLOOKUP(V556+1,tbL!$M$38:$O$43,3)),"*","")))</f>
        <v/>
      </c>
      <c r="V557" s="204">
        <f t="shared" ca="1" si="245"/>
        <v>1</v>
      </c>
      <c r="Y557" s="159" t="str">
        <f t="shared" ca="1" si="246"/>
        <v/>
      </c>
      <c r="Z557" s="159" t="str">
        <f t="shared" si="247"/>
        <v/>
      </c>
      <c r="AA557" s="159">
        <f t="shared" ca="1" si="268"/>
        <v>1</v>
      </c>
      <c r="AC557" s="161" t="str">
        <f t="shared" ca="1" si="248"/>
        <v/>
      </c>
      <c r="AD557" s="161">
        <f t="shared" ca="1" si="249"/>
        <v>1</v>
      </c>
      <c r="AE557" s="161" t="str">
        <f t="shared" ca="1" si="271"/>
        <v/>
      </c>
      <c r="AF557" s="161">
        <f t="shared" ca="1" si="250"/>
        <v>1</v>
      </c>
      <c r="AG557" s="161" t="str">
        <f t="shared" ca="1" si="251"/>
        <v/>
      </c>
      <c r="AH557" s="161">
        <f t="shared" ca="1" si="252"/>
        <v>1</v>
      </c>
      <c r="AI557" s="161" t="str">
        <f t="shared" ca="1" si="253"/>
        <v/>
      </c>
      <c r="AJ557" s="161">
        <f t="shared" ca="1" si="254"/>
        <v>1</v>
      </c>
      <c r="AL557" s="161" t="str">
        <f t="shared" ca="1" si="255"/>
        <v/>
      </c>
      <c r="AM557" s="161">
        <f t="shared" ca="1" si="266"/>
        <v>1</v>
      </c>
      <c r="AN557" s="161" t="str">
        <f t="shared" ca="1" si="256"/>
        <v/>
      </c>
      <c r="AO557" s="161">
        <f t="shared" ca="1" si="265"/>
        <v>1</v>
      </c>
      <c r="AP557" s="161" t="str">
        <f t="shared" ca="1" si="257"/>
        <v/>
      </c>
      <c r="AQ557" s="161">
        <f t="shared" ca="1" si="263"/>
        <v>1</v>
      </c>
      <c r="AR557" s="161" t="str">
        <f t="shared" ca="1" si="258"/>
        <v/>
      </c>
      <c r="AS557" s="161">
        <f t="shared" ca="1" si="259"/>
        <v>1</v>
      </c>
      <c r="AT557" s="159" t="str">
        <f t="shared" ca="1" si="269"/>
        <v/>
      </c>
      <c r="AU557" s="210">
        <f t="shared" ca="1" si="243"/>
        <v>14</v>
      </c>
      <c r="AV557" s="209"/>
      <c r="AW557" s="204">
        <f t="shared" si="260"/>
        <v>3694.2222222222213</v>
      </c>
      <c r="AX557" s="159"/>
      <c r="AZ557" s="159"/>
      <c r="BM557" s="207"/>
      <c r="BN557" s="212"/>
      <c r="BP557" s="209"/>
      <c r="BQ557" s="211"/>
      <c r="BR557" s="211"/>
      <c r="BS557" s="211"/>
      <c r="BT557" s="211"/>
      <c r="BU557" s="211"/>
      <c r="BV557" s="211"/>
      <c r="BW557" s="211"/>
      <c r="BX557" s="211"/>
      <c r="BY557" s="211"/>
      <c r="BZ557" s="211"/>
      <c r="CA557" s="209"/>
      <c r="CB557" s="224"/>
      <c r="CC557" s="204"/>
      <c r="CD557" s="204"/>
      <c r="CE557" s="204"/>
      <c r="CF557" s="211"/>
      <c r="CG557" s="211"/>
      <c r="CI557" s="209"/>
      <c r="CJ557" s="209"/>
      <c r="EH557" s="165"/>
      <c r="EI557" s="165"/>
      <c r="EJ557" s="166"/>
      <c r="EK557" s="209"/>
      <c r="EL557" s="211"/>
      <c r="EM557" s="211"/>
      <c r="EN557" s="211"/>
      <c r="EO557" s="211"/>
      <c r="EP557" s="211"/>
      <c r="ES557" s="165"/>
      <c r="ET557" s="165"/>
      <c r="EU557" s="166"/>
      <c r="EV557" s="209"/>
      <c r="EW557" s="211"/>
      <c r="EX557" s="211"/>
      <c r="EY557" s="211"/>
      <c r="EZ557" s="211"/>
      <c r="FA557" s="211"/>
      <c r="FD557" s="165"/>
      <c r="FE557" s="165"/>
      <c r="FF557" s="166"/>
      <c r="FG557" s="209"/>
      <c r="FH557" s="211"/>
      <c r="FI557" s="211"/>
      <c r="FJ557" s="211"/>
      <c r="FK557" s="211"/>
      <c r="FL557" s="211"/>
    </row>
    <row r="558" spans="9:168">
      <c r="I558" s="221">
        <f t="shared" si="264"/>
        <v>554</v>
      </c>
      <c r="J558" s="159">
        <f>'v-t_chart'!C555</f>
        <v>45.5</v>
      </c>
      <c r="K558" s="204">
        <f t="shared" ca="1" si="242"/>
        <v>133.26949999999999</v>
      </c>
      <c r="L558" s="205" t="b">
        <f>IF('Input&amp;Output'!$C$3=10,phase_chart!C555,IF('Input&amp;Output'!$C$3=21,phase_chart!G555,IF('Input&amp;Output'!$C$3=22,phase_chart!K555,IF('Input&amp;Output'!$C$3=31,phase_chart!O555,IF('Input&amp;Output'!$C$3=32,phase_chart!S555,"")))))</f>
        <v>0</v>
      </c>
      <c r="M558" s="206" t="b">
        <f>IF('Input&amp;Output'!$C$3=10,phase_chart!D555,IF('Input&amp;Output'!$C$3=21,phase_chart!H555,IF('Input&amp;Output'!$C$3=22,phase_chart!L555,IF('Input&amp;Output'!$C$3=31,phase_chart!P555,IF('Input&amp;Output'!$C$3=32,phase_chart!T555,"")))))</f>
        <v>1</v>
      </c>
      <c r="N558" s="205" t="b">
        <f>IF('Input&amp;Output'!$C$3=10,phase_chart!E555,IF('Input&amp;Output'!$C$3=21,phase_chart!I555,IF('Input&amp;Output'!$C$3=22,phase_chart!M555,IF('Input&amp;Output'!$C$3=31,phase_chart!Q555,IF('Input&amp;Output'!$C$3=32,phase_chart!U555,"")))))</f>
        <v>0</v>
      </c>
      <c r="P558" s="159">
        <f ca="1">IF(NOT($J558=0),IF($J558&lt;IF($P557=0,0,VLOOKUP(P557,tbL!$M$37:$Q$43,IF(L558=TRUE,2,4))),IF($J558&gt;=VLOOKUP(P557,tbL!$M$37:$Q$43,IF(L558=TRUE,3,5)),$P557,IF(AND(L557=TRUE,L558=TRUE),$P557,$P557-1)),IF(AND(L558=TRUE,J558=VLOOKUP(P557,tbL!$M$37:$Q$43,IF(L558=TRUE,2,4))),P557,IF($P557+1&gt;$C$12,$C$12,$P557+1))),0)</f>
        <v>1</v>
      </c>
      <c r="Q558" s="159">
        <f t="shared" ca="1" si="244"/>
        <v>1</v>
      </c>
      <c r="R558" s="207">
        <f t="shared" si="261"/>
        <v>0</v>
      </c>
      <c r="S558" s="208"/>
      <c r="T558" s="159">
        <f t="shared" si="262"/>
        <v>0</v>
      </c>
      <c r="U558" s="209" t="str">
        <f ca="1">IF(AND(T558=-1,N558=TRUE),"*",IF(AND(U557="*",N558=TRUE),"*",IF(AND(AND(L558=TRUE,U557="*"),J558&lt;VLOOKUP(V557+1,tbL!$M$38:$O$43,3)),"*","")))</f>
        <v/>
      </c>
      <c r="V558" s="204">
        <f t="shared" ca="1" si="245"/>
        <v>1</v>
      </c>
      <c r="Y558" s="159" t="str">
        <f t="shared" ca="1" si="246"/>
        <v/>
      </c>
      <c r="Z558" s="159" t="str">
        <f t="shared" si="247"/>
        <v/>
      </c>
      <c r="AA558" s="159">
        <f t="shared" ca="1" si="268"/>
        <v>1</v>
      </c>
      <c r="AC558" s="161" t="str">
        <f t="shared" ca="1" si="248"/>
        <v/>
      </c>
      <c r="AD558" s="161">
        <f t="shared" ca="1" si="249"/>
        <v>1</v>
      </c>
      <c r="AE558" s="161" t="str">
        <f t="shared" ca="1" si="271"/>
        <v/>
      </c>
      <c r="AF558" s="161">
        <f t="shared" ca="1" si="250"/>
        <v>1</v>
      </c>
      <c r="AG558" s="161" t="str">
        <f t="shared" ca="1" si="251"/>
        <v/>
      </c>
      <c r="AH558" s="161">
        <f t="shared" ca="1" si="252"/>
        <v>1</v>
      </c>
      <c r="AI558" s="161" t="str">
        <f t="shared" ca="1" si="253"/>
        <v/>
      </c>
      <c r="AJ558" s="161">
        <f t="shared" ca="1" si="254"/>
        <v>1</v>
      </c>
      <c r="AL558" s="161" t="str">
        <f t="shared" ca="1" si="255"/>
        <v/>
      </c>
      <c r="AM558" s="161">
        <f t="shared" ca="1" si="266"/>
        <v>1</v>
      </c>
      <c r="AN558" s="161" t="str">
        <f t="shared" ca="1" si="256"/>
        <v/>
      </c>
      <c r="AO558" s="161">
        <f t="shared" ca="1" si="265"/>
        <v>1</v>
      </c>
      <c r="AP558" s="161" t="str">
        <f t="shared" ca="1" si="257"/>
        <v/>
      </c>
      <c r="AQ558" s="161">
        <f t="shared" ca="1" si="263"/>
        <v>1</v>
      </c>
      <c r="AR558" s="161" t="str">
        <f t="shared" ca="1" si="258"/>
        <v/>
      </c>
      <c r="AS558" s="161">
        <f t="shared" ca="1" si="259"/>
        <v>1</v>
      </c>
      <c r="AT558" s="159" t="str">
        <f t="shared" ca="1" si="269"/>
        <v/>
      </c>
      <c r="AU558" s="210">
        <f t="shared" ca="1" si="243"/>
        <v>14</v>
      </c>
      <c r="AV558" s="209"/>
      <c r="AW558" s="204">
        <f t="shared" si="260"/>
        <v>3706.8611111111099</v>
      </c>
      <c r="AX558" s="159"/>
      <c r="AZ558" s="159"/>
      <c r="BM558" s="207"/>
      <c r="BN558" s="212"/>
      <c r="BP558" s="209"/>
      <c r="BQ558" s="211"/>
      <c r="BR558" s="211"/>
      <c r="BS558" s="211"/>
      <c r="BT558" s="211"/>
      <c r="BU558" s="211"/>
      <c r="BV558" s="211"/>
      <c r="BW558" s="211"/>
      <c r="BX558" s="211"/>
      <c r="BY558" s="211"/>
      <c r="BZ558" s="211"/>
      <c r="CA558" s="209"/>
      <c r="CB558" s="224"/>
      <c r="CC558" s="204"/>
      <c r="CD558" s="204"/>
      <c r="CE558" s="204"/>
      <c r="CF558" s="211"/>
      <c r="CG558" s="211"/>
      <c r="CI558" s="209"/>
      <c r="CJ558" s="209"/>
      <c r="EH558" s="165"/>
      <c r="EI558" s="165"/>
      <c r="EJ558" s="166"/>
      <c r="EK558" s="209"/>
      <c r="EL558" s="211"/>
      <c r="EM558" s="211"/>
      <c r="EN558" s="211"/>
      <c r="EO558" s="211"/>
      <c r="EP558" s="211"/>
      <c r="ES558" s="165"/>
      <c r="ET558" s="165"/>
      <c r="EU558" s="166"/>
      <c r="EV558" s="209"/>
      <c r="EW558" s="211"/>
      <c r="EX558" s="211"/>
      <c r="EY558" s="211"/>
      <c r="EZ558" s="211"/>
      <c r="FA558" s="211"/>
      <c r="FD558" s="165"/>
      <c r="FE558" s="165"/>
      <c r="FF558" s="166"/>
      <c r="FG558" s="209"/>
      <c r="FH558" s="211"/>
      <c r="FI558" s="211"/>
      <c r="FJ558" s="211"/>
      <c r="FK558" s="211"/>
      <c r="FL558" s="211"/>
    </row>
    <row r="559" spans="9:168">
      <c r="I559" s="221">
        <f t="shared" si="264"/>
        <v>555</v>
      </c>
      <c r="J559" s="159">
        <f>'v-t_chart'!C556</f>
        <v>45.6</v>
      </c>
      <c r="K559" s="204">
        <f t="shared" ca="1" si="242"/>
        <v>133.5624</v>
      </c>
      <c r="L559" s="205" t="b">
        <f>IF('Input&amp;Output'!$C$3=10,phase_chart!C556,IF('Input&amp;Output'!$C$3=21,phase_chart!G556,IF('Input&amp;Output'!$C$3=22,phase_chart!K556,IF('Input&amp;Output'!$C$3=31,phase_chart!O556,IF('Input&amp;Output'!$C$3=32,phase_chart!S556,"")))))</f>
        <v>0</v>
      </c>
      <c r="M559" s="206" t="b">
        <f>IF('Input&amp;Output'!$C$3=10,phase_chart!D556,IF('Input&amp;Output'!$C$3=21,phase_chart!H556,IF('Input&amp;Output'!$C$3=22,phase_chart!L556,IF('Input&amp;Output'!$C$3=31,phase_chart!P556,IF('Input&amp;Output'!$C$3=32,phase_chart!T556,"")))))</f>
        <v>1</v>
      </c>
      <c r="N559" s="205" t="b">
        <f>IF('Input&amp;Output'!$C$3=10,phase_chart!E556,IF('Input&amp;Output'!$C$3=21,phase_chart!I556,IF('Input&amp;Output'!$C$3=22,phase_chart!M556,IF('Input&amp;Output'!$C$3=31,phase_chart!Q556,IF('Input&amp;Output'!$C$3=32,phase_chart!U556,"")))))</f>
        <v>0</v>
      </c>
      <c r="P559" s="159">
        <f ca="1">IF(NOT($J559=0),IF($J559&lt;IF($P558=0,0,VLOOKUP(P558,tbL!$M$37:$Q$43,IF(L559=TRUE,2,4))),IF($J559&gt;=VLOOKUP(P558,tbL!$M$37:$Q$43,IF(L559=TRUE,3,5)),$P558,IF(AND(L558=TRUE,L559=TRUE),$P558,$P558-1)),IF(AND(L559=TRUE,J559=VLOOKUP(P558,tbL!$M$37:$Q$43,IF(L559=TRUE,2,4))),P558,IF($P558+1&gt;$C$12,$C$12,$P558+1))),0)</f>
        <v>1</v>
      </c>
      <c r="Q559" s="159">
        <f t="shared" ca="1" si="244"/>
        <v>1</v>
      </c>
      <c r="R559" s="207">
        <f t="shared" si="261"/>
        <v>0</v>
      </c>
      <c r="S559" s="208"/>
      <c r="T559" s="159">
        <f t="shared" si="262"/>
        <v>0</v>
      </c>
      <c r="U559" s="209" t="str">
        <f ca="1">IF(AND(T559=-1,N559=TRUE),"*",IF(AND(U558="*",N559=TRUE),"*",IF(AND(AND(L559=TRUE,U558="*"),J559&lt;VLOOKUP(V558+1,tbL!$M$38:$O$43,3)),"*","")))</f>
        <v/>
      </c>
      <c r="V559" s="204">
        <f t="shared" ca="1" si="245"/>
        <v>1</v>
      </c>
      <c r="Y559" s="159" t="str">
        <f t="shared" ca="1" si="246"/>
        <v/>
      </c>
      <c r="Z559" s="159" t="str">
        <f t="shared" si="247"/>
        <v/>
      </c>
      <c r="AA559" s="159">
        <f t="shared" ca="1" si="268"/>
        <v>1</v>
      </c>
      <c r="AC559" s="161" t="str">
        <f t="shared" ca="1" si="248"/>
        <v/>
      </c>
      <c r="AD559" s="161">
        <f t="shared" ca="1" si="249"/>
        <v>1</v>
      </c>
      <c r="AE559" s="161" t="str">
        <f t="shared" ca="1" si="271"/>
        <v/>
      </c>
      <c r="AF559" s="161">
        <f t="shared" ca="1" si="250"/>
        <v>1</v>
      </c>
      <c r="AG559" s="161" t="str">
        <f t="shared" ca="1" si="251"/>
        <v/>
      </c>
      <c r="AH559" s="161">
        <f t="shared" ca="1" si="252"/>
        <v>1</v>
      </c>
      <c r="AI559" s="161" t="str">
        <f t="shared" ca="1" si="253"/>
        <v/>
      </c>
      <c r="AJ559" s="161">
        <f t="shared" ca="1" si="254"/>
        <v>1</v>
      </c>
      <c r="AL559" s="161" t="str">
        <f t="shared" ca="1" si="255"/>
        <v/>
      </c>
      <c r="AM559" s="161">
        <f t="shared" ca="1" si="266"/>
        <v>1</v>
      </c>
      <c r="AN559" s="161" t="str">
        <f t="shared" ca="1" si="256"/>
        <v/>
      </c>
      <c r="AO559" s="161">
        <f t="shared" ca="1" si="265"/>
        <v>1</v>
      </c>
      <c r="AP559" s="161" t="str">
        <f t="shared" ca="1" si="257"/>
        <v/>
      </c>
      <c r="AQ559" s="161">
        <f t="shared" ca="1" si="263"/>
        <v>1</v>
      </c>
      <c r="AR559" s="161" t="str">
        <f t="shared" ca="1" si="258"/>
        <v/>
      </c>
      <c r="AS559" s="161">
        <f t="shared" ca="1" si="259"/>
        <v>1</v>
      </c>
      <c r="AT559" s="159" t="str">
        <f t="shared" ca="1" si="269"/>
        <v/>
      </c>
      <c r="AU559" s="210">
        <f t="shared" ca="1" si="243"/>
        <v>14</v>
      </c>
      <c r="AV559" s="209"/>
      <c r="AW559" s="204">
        <f t="shared" si="260"/>
        <v>3719.5277777777765</v>
      </c>
      <c r="AX559" s="159"/>
      <c r="AZ559" s="159"/>
      <c r="BM559" s="207"/>
      <c r="BN559" s="212"/>
      <c r="BP559" s="209"/>
      <c r="BQ559" s="211"/>
      <c r="BR559" s="211"/>
      <c r="BS559" s="211"/>
      <c r="BT559" s="211"/>
      <c r="BU559" s="211"/>
      <c r="BV559" s="211"/>
      <c r="BW559" s="211"/>
      <c r="BX559" s="211"/>
      <c r="BY559" s="211"/>
      <c r="BZ559" s="211"/>
      <c r="CA559" s="209"/>
      <c r="CB559" s="224"/>
      <c r="CC559" s="204"/>
      <c r="CD559" s="204"/>
      <c r="CE559" s="204"/>
      <c r="CF559" s="211"/>
      <c r="CG559" s="211"/>
      <c r="CI559" s="209"/>
      <c r="CJ559" s="209"/>
      <c r="EH559" s="165"/>
      <c r="EI559" s="165"/>
      <c r="EJ559" s="166"/>
      <c r="EK559" s="209"/>
      <c r="EL559" s="211"/>
      <c r="EM559" s="211"/>
      <c r="EN559" s="211"/>
      <c r="EO559" s="211"/>
      <c r="EP559" s="211"/>
      <c r="ES559" s="165"/>
      <c r="ET559" s="165"/>
      <c r="EU559" s="166"/>
      <c r="EV559" s="209"/>
      <c r="EW559" s="211"/>
      <c r="EX559" s="211"/>
      <c r="EY559" s="211"/>
      <c r="EZ559" s="211"/>
      <c r="FA559" s="211"/>
      <c r="FD559" s="165"/>
      <c r="FE559" s="165"/>
      <c r="FF559" s="166"/>
      <c r="FG559" s="209"/>
      <c r="FH559" s="211"/>
      <c r="FI559" s="211"/>
      <c r="FJ559" s="211"/>
      <c r="FK559" s="211"/>
      <c r="FL559" s="211"/>
    </row>
    <row r="560" spans="9:168">
      <c r="I560" s="221">
        <f t="shared" si="264"/>
        <v>556</v>
      </c>
      <c r="J560" s="159">
        <f>'v-t_chart'!C557</f>
        <v>45.7</v>
      </c>
      <c r="K560" s="204">
        <f t="shared" ca="1" si="242"/>
        <v>133.8553</v>
      </c>
      <c r="L560" s="205" t="b">
        <f>IF('Input&amp;Output'!$C$3=10,phase_chart!C557,IF('Input&amp;Output'!$C$3=21,phase_chart!G557,IF('Input&amp;Output'!$C$3=22,phase_chart!K557,IF('Input&amp;Output'!$C$3=31,phase_chart!O557,IF('Input&amp;Output'!$C$3=32,phase_chart!S557,"")))))</f>
        <v>0</v>
      </c>
      <c r="M560" s="206" t="b">
        <f>IF('Input&amp;Output'!$C$3=10,phase_chart!D557,IF('Input&amp;Output'!$C$3=21,phase_chart!H557,IF('Input&amp;Output'!$C$3=22,phase_chart!L557,IF('Input&amp;Output'!$C$3=31,phase_chart!P557,IF('Input&amp;Output'!$C$3=32,phase_chart!T557,"")))))</f>
        <v>1</v>
      </c>
      <c r="N560" s="205" t="b">
        <f>IF('Input&amp;Output'!$C$3=10,phase_chart!E557,IF('Input&amp;Output'!$C$3=21,phase_chart!I557,IF('Input&amp;Output'!$C$3=22,phase_chart!M557,IF('Input&amp;Output'!$C$3=31,phase_chart!Q557,IF('Input&amp;Output'!$C$3=32,phase_chart!U557,"")))))</f>
        <v>0</v>
      </c>
      <c r="P560" s="159">
        <f ca="1">IF(NOT($J560=0),IF($J560&lt;IF($P559=0,0,VLOOKUP(P559,tbL!$M$37:$Q$43,IF(L560=TRUE,2,4))),IF($J560&gt;=VLOOKUP(P559,tbL!$M$37:$Q$43,IF(L560=TRUE,3,5)),$P559,IF(AND(L559=TRUE,L560=TRUE),$P559,$P559-1)),IF(AND(L560=TRUE,J560=VLOOKUP(P559,tbL!$M$37:$Q$43,IF(L560=TRUE,2,4))),P559,IF($P559+1&gt;$C$12,$C$12,$P559+1))),0)</f>
        <v>1</v>
      </c>
      <c r="Q560" s="159">
        <f t="shared" ca="1" si="244"/>
        <v>1</v>
      </c>
      <c r="R560" s="207">
        <f t="shared" si="261"/>
        <v>0</v>
      </c>
      <c r="S560" s="208"/>
      <c r="T560" s="159">
        <f t="shared" si="262"/>
        <v>0</v>
      </c>
      <c r="U560" s="209" t="str">
        <f ca="1">IF(AND(T560=-1,N560=TRUE),"*",IF(AND(U559="*",N560=TRUE),"*",IF(AND(AND(L560=TRUE,U559="*"),J560&lt;VLOOKUP(V559+1,tbL!$M$38:$O$43,3)),"*","")))</f>
        <v/>
      </c>
      <c r="V560" s="204">
        <f t="shared" ca="1" si="245"/>
        <v>1</v>
      </c>
      <c r="Y560" s="159" t="str">
        <f t="shared" ca="1" si="246"/>
        <v/>
      </c>
      <c r="Z560" s="159" t="str">
        <f t="shared" si="247"/>
        <v/>
      </c>
      <c r="AA560" s="159">
        <f t="shared" ca="1" si="268"/>
        <v>1</v>
      </c>
      <c r="AC560" s="161" t="str">
        <f t="shared" ca="1" si="248"/>
        <v/>
      </c>
      <c r="AD560" s="161">
        <f t="shared" ca="1" si="249"/>
        <v>1</v>
      </c>
      <c r="AE560" s="161" t="str">
        <f t="shared" ca="1" si="271"/>
        <v/>
      </c>
      <c r="AF560" s="161">
        <f t="shared" ca="1" si="250"/>
        <v>1</v>
      </c>
      <c r="AG560" s="161" t="str">
        <f t="shared" ca="1" si="251"/>
        <v/>
      </c>
      <c r="AH560" s="161">
        <f t="shared" ca="1" si="252"/>
        <v>1</v>
      </c>
      <c r="AI560" s="161" t="str">
        <f t="shared" ca="1" si="253"/>
        <v/>
      </c>
      <c r="AJ560" s="161">
        <f t="shared" ca="1" si="254"/>
        <v>1</v>
      </c>
      <c r="AL560" s="161" t="str">
        <f t="shared" ca="1" si="255"/>
        <v/>
      </c>
      <c r="AM560" s="161">
        <f t="shared" ca="1" si="266"/>
        <v>1</v>
      </c>
      <c r="AN560" s="161" t="str">
        <f t="shared" ca="1" si="256"/>
        <v/>
      </c>
      <c r="AO560" s="161">
        <f t="shared" ca="1" si="265"/>
        <v>1</v>
      </c>
      <c r="AP560" s="161" t="str">
        <f t="shared" ca="1" si="257"/>
        <v/>
      </c>
      <c r="AQ560" s="161">
        <f t="shared" ca="1" si="263"/>
        <v>1</v>
      </c>
      <c r="AR560" s="161" t="str">
        <f t="shared" ca="1" si="258"/>
        <v/>
      </c>
      <c r="AS560" s="161">
        <f t="shared" ca="1" si="259"/>
        <v>1</v>
      </c>
      <c r="AT560" s="159" t="str">
        <f t="shared" ca="1" si="269"/>
        <v/>
      </c>
      <c r="AU560" s="210">
        <f t="shared" ca="1" si="243"/>
        <v>14</v>
      </c>
      <c r="AV560" s="209"/>
      <c r="AW560" s="204">
        <f t="shared" si="260"/>
        <v>3732.2222222222208</v>
      </c>
      <c r="AX560" s="159"/>
      <c r="AZ560" s="159"/>
      <c r="BM560" s="207"/>
      <c r="BN560" s="212"/>
      <c r="BP560" s="209"/>
      <c r="BQ560" s="211"/>
      <c r="BR560" s="211"/>
      <c r="BS560" s="211"/>
      <c r="BT560" s="211"/>
      <c r="BU560" s="211"/>
      <c r="BV560" s="211"/>
      <c r="BW560" s="211"/>
      <c r="BX560" s="211"/>
      <c r="BY560" s="211"/>
      <c r="BZ560" s="211"/>
      <c r="CA560" s="209"/>
      <c r="CB560" s="224"/>
      <c r="CC560" s="204"/>
      <c r="CD560" s="204"/>
      <c r="CE560" s="204"/>
      <c r="CF560" s="211"/>
      <c r="CG560" s="211"/>
      <c r="CI560" s="209"/>
      <c r="CJ560" s="209"/>
      <c r="EH560" s="165"/>
      <c r="EI560" s="165"/>
      <c r="EJ560" s="166"/>
      <c r="EK560" s="209"/>
      <c r="EL560" s="211"/>
      <c r="EM560" s="211"/>
      <c r="EN560" s="211"/>
      <c r="EO560" s="211"/>
      <c r="EP560" s="211"/>
      <c r="ES560" s="165"/>
      <c r="ET560" s="165"/>
      <c r="EU560" s="166"/>
      <c r="EV560" s="209"/>
      <c r="EW560" s="211"/>
      <c r="EX560" s="211"/>
      <c r="EY560" s="211"/>
      <c r="EZ560" s="211"/>
      <c r="FA560" s="211"/>
      <c r="FD560" s="165"/>
      <c r="FE560" s="165"/>
      <c r="FF560" s="166"/>
      <c r="FG560" s="209"/>
      <c r="FH560" s="211"/>
      <c r="FI560" s="211"/>
      <c r="FJ560" s="211"/>
      <c r="FK560" s="211"/>
      <c r="FL560" s="211"/>
    </row>
    <row r="561" spans="9:168">
      <c r="I561" s="221">
        <f t="shared" si="264"/>
        <v>557</v>
      </c>
      <c r="J561" s="159">
        <f>'v-t_chart'!C558</f>
        <v>45.8</v>
      </c>
      <c r="K561" s="204">
        <f t="shared" ca="1" si="242"/>
        <v>134.14819999999997</v>
      </c>
      <c r="L561" s="205" t="b">
        <f>IF('Input&amp;Output'!$C$3=10,phase_chart!C558,IF('Input&amp;Output'!$C$3=21,phase_chart!G558,IF('Input&amp;Output'!$C$3=22,phase_chart!K558,IF('Input&amp;Output'!$C$3=31,phase_chart!O558,IF('Input&amp;Output'!$C$3=32,phase_chart!S558,"")))))</f>
        <v>0</v>
      </c>
      <c r="M561" s="206" t="b">
        <f>IF('Input&amp;Output'!$C$3=10,phase_chart!D558,IF('Input&amp;Output'!$C$3=21,phase_chart!H558,IF('Input&amp;Output'!$C$3=22,phase_chart!L558,IF('Input&amp;Output'!$C$3=31,phase_chart!P558,IF('Input&amp;Output'!$C$3=32,phase_chart!T558,"")))))</f>
        <v>1</v>
      </c>
      <c r="N561" s="205" t="b">
        <f>IF('Input&amp;Output'!$C$3=10,phase_chart!E558,IF('Input&amp;Output'!$C$3=21,phase_chart!I558,IF('Input&amp;Output'!$C$3=22,phase_chart!M558,IF('Input&amp;Output'!$C$3=31,phase_chart!Q558,IF('Input&amp;Output'!$C$3=32,phase_chart!U558,"")))))</f>
        <v>0</v>
      </c>
      <c r="P561" s="159">
        <f ca="1">IF(NOT($J561=0),IF($J561&lt;IF($P560=0,0,VLOOKUP(P560,tbL!$M$37:$Q$43,IF(L561=TRUE,2,4))),IF($J561&gt;=VLOOKUP(P560,tbL!$M$37:$Q$43,IF(L561=TRUE,3,5)),$P560,IF(AND(L560=TRUE,L561=TRUE),$P560,$P560-1)),IF(AND(L561=TRUE,J561=VLOOKUP(P560,tbL!$M$37:$Q$43,IF(L561=TRUE,2,4))),P560,IF($P560+1&gt;$C$12,$C$12,$P560+1))),0)</f>
        <v>1</v>
      </c>
      <c r="Q561" s="159">
        <f t="shared" ca="1" si="244"/>
        <v>1</v>
      </c>
      <c r="R561" s="207">
        <f t="shared" si="261"/>
        <v>0</v>
      </c>
      <c r="S561" s="208"/>
      <c r="T561" s="159">
        <f t="shared" si="262"/>
        <v>0</v>
      </c>
      <c r="U561" s="209" t="str">
        <f ca="1">IF(AND(T561=-1,N561=TRUE),"*",IF(AND(U560="*",N561=TRUE),"*",IF(AND(AND(L561=TRUE,U560="*"),J561&lt;VLOOKUP(V560+1,tbL!$M$38:$O$43,3)),"*","")))</f>
        <v/>
      </c>
      <c r="V561" s="204">
        <f t="shared" ca="1" si="245"/>
        <v>1</v>
      </c>
      <c r="Y561" s="159" t="str">
        <f t="shared" ca="1" si="246"/>
        <v/>
      </c>
      <c r="Z561" s="159" t="str">
        <f t="shared" si="247"/>
        <v/>
      </c>
      <c r="AA561" s="159">
        <f t="shared" ca="1" si="268"/>
        <v>1</v>
      </c>
      <c r="AC561" s="161" t="str">
        <f t="shared" ca="1" si="248"/>
        <v/>
      </c>
      <c r="AD561" s="161">
        <f t="shared" ca="1" si="249"/>
        <v>1</v>
      </c>
      <c r="AE561" s="161" t="str">
        <f t="shared" ca="1" si="271"/>
        <v/>
      </c>
      <c r="AF561" s="161">
        <f t="shared" ca="1" si="250"/>
        <v>1</v>
      </c>
      <c r="AG561" s="161" t="str">
        <f t="shared" ca="1" si="251"/>
        <v/>
      </c>
      <c r="AH561" s="161">
        <f t="shared" ca="1" si="252"/>
        <v>1</v>
      </c>
      <c r="AI561" s="161" t="str">
        <f t="shared" ca="1" si="253"/>
        <v/>
      </c>
      <c r="AJ561" s="161">
        <f t="shared" ca="1" si="254"/>
        <v>1</v>
      </c>
      <c r="AL561" s="161" t="str">
        <f t="shared" ca="1" si="255"/>
        <v/>
      </c>
      <c r="AM561" s="161">
        <f t="shared" ca="1" si="266"/>
        <v>1</v>
      </c>
      <c r="AN561" s="161" t="str">
        <f t="shared" ca="1" si="256"/>
        <v/>
      </c>
      <c r="AO561" s="161">
        <f t="shared" ca="1" si="265"/>
        <v>1</v>
      </c>
      <c r="AP561" s="161" t="str">
        <f t="shared" ca="1" si="257"/>
        <v/>
      </c>
      <c r="AQ561" s="161">
        <f t="shared" ca="1" si="263"/>
        <v>1</v>
      </c>
      <c r="AR561" s="161" t="str">
        <f t="shared" ca="1" si="258"/>
        <v/>
      </c>
      <c r="AS561" s="161">
        <f t="shared" ca="1" si="259"/>
        <v>1</v>
      </c>
      <c r="AT561" s="159" t="str">
        <f t="shared" ca="1" si="269"/>
        <v/>
      </c>
      <c r="AU561" s="210">
        <f t="shared" ca="1" si="243"/>
        <v>14</v>
      </c>
      <c r="AV561" s="209"/>
      <c r="AW561" s="204">
        <f t="shared" si="260"/>
        <v>3744.944444444443</v>
      </c>
      <c r="AX561" s="159"/>
      <c r="AZ561" s="159"/>
      <c r="BM561" s="207"/>
      <c r="BN561" s="212"/>
      <c r="BP561" s="209"/>
      <c r="BQ561" s="211"/>
      <c r="BR561" s="211"/>
      <c r="BS561" s="211"/>
      <c r="BT561" s="211"/>
      <c r="BU561" s="211"/>
      <c r="BV561" s="211"/>
      <c r="BW561" s="211"/>
      <c r="BX561" s="211"/>
      <c r="BY561" s="211"/>
      <c r="BZ561" s="211"/>
      <c r="CA561" s="209"/>
      <c r="CB561" s="224"/>
      <c r="CC561" s="204"/>
      <c r="CD561" s="204"/>
      <c r="CE561" s="204"/>
      <c r="CF561" s="211"/>
      <c r="CG561" s="211"/>
      <c r="CI561" s="209"/>
      <c r="CJ561" s="209"/>
      <c r="EH561" s="165"/>
      <c r="EI561" s="165"/>
      <c r="EJ561" s="166"/>
      <c r="EK561" s="209"/>
      <c r="EL561" s="211"/>
      <c r="EM561" s="211"/>
      <c r="EN561" s="211"/>
      <c r="EO561" s="211"/>
      <c r="EP561" s="211"/>
      <c r="ES561" s="165"/>
      <c r="ET561" s="165"/>
      <c r="EU561" s="166"/>
      <c r="EV561" s="209"/>
      <c r="EW561" s="211"/>
      <c r="EX561" s="211"/>
      <c r="EY561" s="211"/>
      <c r="EZ561" s="211"/>
      <c r="FA561" s="211"/>
      <c r="FD561" s="165"/>
      <c r="FE561" s="165"/>
      <c r="FF561" s="166"/>
      <c r="FG561" s="209"/>
      <c r="FH561" s="211"/>
      <c r="FI561" s="211"/>
      <c r="FJ561" s="211"/>
      <c r="FK561" s="211"/>
      <c r="FL561" s="211"/>
    </row>
    <row r="562" spans="9:168">
      <c r="I562" s="221">
        <f t="shared" si="264"/>
        <v>558</v>
      </c>
      <c r="J562" s="159">
        <f>'v-t_chart'!C559</f>
        <v>45.9</v>
      </c>
      <c r="K562" s="204">
        <f t="shared" ca="1" si="242"/>
        <v>134.44109999999998</v>
      </c>
      <c r="L562" s="205" t="b">
        <f>IF('Input&amp;Output'!$C$3=10,phase_chart!C559,IF('Input&amp;Output'!$C$3=21,phase_chart!G559,IF('Input&amp;Output'!$C$3=22,phase_chart!K559,IF('Input&amp;Output'!$C$3=31,phase_chart!O559,IF('Input&amp;Output'!$C$3=32,phase_chart!S559,"")))))</f>
        <v>0</v>
      </c>
      <c r="M562" s="206" t="b">
        <f>IF('Input&amp;Output'!$C$3=10,phase_chart!D559,IF('Input&amp;Output'!$C$3=21,phase_chart!H559,IF('Input&amp;Output'!$C$3=22,phase_chart!L559,IF('Input&amp;Output'!$C$3=31,phase_chart!P559,IF('Input&amp;Output'!$C$3=32,phase_chart!T559,"")))))</f>
        <v>1</v>
      </c>
      <c r="N562" s="205" t="b">
        <f>IF('Input&amp;Output'!$C$3=10,phase_chart!E559,IF('Input&amp;Output'!$C$3=21,phase_chart!I559,IF('Input&amp;Output'!$C$3=22,phase_chart!M559,IF('Input&amp;Output'!$C$3=31,phase_chart!Q559,IF('Input&amp;Output'!$C$3=32,phase_chart!U559,"")))))</f>
        <v>0</v>
      </c>
      <c r="P562" s="159">
        <f ca="1">IF(NOT($J562=0),IF($J562&lt;IF($P561=0,0,VLOOKUP(P561,tbL!$M$37:$Q$43,IF(L562=TRUE,2,4))),IF($J562&gt;=VLOOKUP(P561,tbL!$M$37:$Q$43,IF(L562=TRUE,3,5)),$P561,IF(AND(L561=TRUE,L562=TRUE),$P561,$P561-1)),IF(AND(L562=TRUE,J562=VLOOKUP(P561,tbL!$M$37:$Q$43,IF(L562=TRUE,2,4))),P561,IF($P561+1&gt;$C$12,$C$12,$P561+1))),0)</f>
        <v>1</v>
      </c>
      <c r="Q562" s="159">
        <f t="shared" ca="1" si="244"/>
        <v>1</v>
      </c>
      <c r="R562" s="207">
        <f t="shared" si="261"/>
        <v>0</v>
      </c>
      <c r="S562" s="208"/>
      <c r="T562" s="159">
        <f t="shared" si="262"/>
        <v>0</v>
      </c>
      <c r="U562" s="209" t="str">
        <f ca="1">IF(AND(T562=-1,N562=TRUE),"*",IF(AND(U561="*",N562=TRUE),"*",IF(AND(AND(L562=TRUE,U561="*"),J562&lt;VLOOKUP(V561+1,tbL!$M$38:$O$43,3)),"*","")))</f>
        <v/>
      </c>
      <c r="V562" s="204">
        <f t="shared" ca="1" si="245"/>
        <v>1</v>
      </c>
      <c r="Y562" s="159" t="str">
        <f t="shared" ca="1" si="246"/>
        <v/>
      </c>
      <c r="Z562" s="159" t="str">
        <f t="shared" si="247"/>
        <v/>
      </c>
      <c r="AA562" s="159">
        <f t="shared" ca="1" si="268"/>
        <v>1</v>
      </c>
      <c r="AC562" s="161" t="str">
        <f t="shared" ca="1" si="248"/>
        <v/>
      </c>
      <c r="AD562" s="161">
        <f t="shared" ca="1" si="249"/>
        <v>1</v>
      </c>
      <c r="AE562" s="161" t="str">
        <f t="shared" ca="1" si="271"/>
        <v/>
      </c>
      <c r="AF562" s="161">
        <f t="shared" ca="1" si="250"/>
        <v>1</v>
      </c>
      <c r="AG562" s="161" t="str">
        <f t="shared" ca="1" si="251"/>
        <v/>
      </c>
      <c r="AH562" s="161">
        <f t="shared" ca="1" si="252"/>
        <v>1</v>
      </c>
      <c r="AI562" s="161" t="str">
        <f t="shared" ca="1" si="253"/>
        <v/>
      </c>
      <c r="AJ562" s="161">
        <f t="shared" ca="1" si="254"/>
        <v>1</v>
      </c>
      <c r="AL562" s="161" t="str">
        <f t="shared" ca="1" si="255"/>
        <v/>
      </c>
      <c r="AM562" s="161">
        <f t="shared" ca="1" si="266"/>
        <v>1</v>
      </c>
      <c r="AN562" s="161" t="str">
        <f t="shared" ca="1" si="256"/>
        <v/>
      </c>
      <c r="AO562" s="161">
        <f t="shared" ca="1" si="265"/>
        <v>1</v>
      </c>
      <c r="AP562" s="161" t="str">
        <f t="shared" ca="1" si="257"/>
        <v/>
      </c>
      <c r="AQ562" s="161">
        <f t="shared" ca="1" si="263"/>
        <v>1</v>
      </c>
      <c r="AR562" s="161" t="str">
        <f t="shared" ca="1" si="258"/>
        <v/>
      </c>
      <c r="AS562" s="161">
        <f t="shared" ca="1" si="259"/>
        <v>1</v>
      </c>
      <c r="AT562" s="159" t="str">
        <f t="shared" ca="1" si="269"/>
        <v/>
      </c>
      <c r="AU562" s="210">
        <f t="shared" ca="1" si="243"/>
        <v>14</v>
      </c>
      <c r="AV562" s="209"/>
      <c r="AW562" s="204">
        <f t="shared" si="260"/>
        <v>3757.694444444443</v>
      </c>
      <c r="AX562" s="159"/>
      <c r="AZ562" s="159"/>
      <c r="BM562" s="207"/>
      <c r="BN562" s="212"/>
      <c r="BP562" s="209"/>
      <c r="BQ562" s="211"/>
      <c r="BR562" s="211"/>
      <c r="BS562" s="211"/>
      <c r="BT562" s="211"/>
      <c r="BU562" s="211"/>
      <c r="BV562" s="211"/>
      <c r="BW562" s="211"/>
      <c r="BX562" s="211"/>
      <c r="BY562" s="211"/>
      <c r="BZ562" s="211"/>
      <c r="CA562" s="209"/>
      <c r="CB562" s="224"/>
      <c r="CC562" s="204"/>
      <c r="CD562" s="204"/>
      <c r="CE562" s="204"/>
      <c r="CF562" s="211"/>
      <c r="CG562" s="211"/>
      <c r="CI562" s="209"/>
      <c r="CJ562" s="209"/>
      <c r="EH562" s="165"/>
      <c r="EI562" s="165"/>
      <c r="EJ562" s="166"/>
      <c r="EK562" s="209"/>
      <c r="EL562" s="211"/>
      <c r="EM562" s="211"/>
      <c r="EN562" s="211"/>
      <c r="EO562" s="211"/>
      <c r="EP562" s="211"/>
      <c r="ES562" s="165"/>
      <c r="ET562" s="165"/>
      <c r="EU562" s="166"/>
      <c r="EV562" s="209"/>
      <c r="EW562" s="211"/>
      <c r="EX562" s="211"/>
      <c r="EY562" s="211"/>
      <c r="EZ562" s="211"/>
      <c r="FA562" s="211"/>
      <c r="FD562" s="165"/>
      <c r="FE562" s="165"/>
      <c r="FF562" s="166"/>
      <c r="FG562" s="209"/>
      <c r="FH562" s="211"/>
      <c r="FI562" s="211"/>
      <c r="FJ562" s="211"/>
      <c r="FK562" s="211"/>
      <c r="FL562" s="211"/>
    </row>
    <row r="563" spans="9:168">
      <c r="I563" s="221">
        <f t="shared" si="264"/>
        <v>559</v>
      </c>
      <c r="J563" s="159">
        <f>'v-t_chart'!C560</f>
        <v>46</v>
      </c>
      <c r="K563" s="204">
        <f t="shared" ca="1" si="242"/>
        <v>134.73399999999998</v>
      </c>
      <c r="L563" s="205" t="b">
        <f>IF('Input&amp;Output'!$C$3=10,phase_chart!C560,IF('Input&amp;Output'!$C$3=21,phase_chart!G560,IF('Input&amp;Output'!$C$3=22,phase_chart!K560,IF('Input&amp;Output'!$C$3=31,phase_chart!O560,IF('Input&amp;Output'!$C$3=32,phase_chart!S560,"")))))</f>
        <v>0</v>
      </c>
      <c r="M563" s="206" t="b">
        <f>IF('Input&amp;Output'!$C$3=10,phase_chart!D560,IF('Input&amp;Output'!$C$3=21,phase_chart!H560,IF('Input&amp;Output'!$C$3=22,phase_chart!L560,IF('Input&amp;Output'!$C$3=31,phase_chart!P560,IF('Input&amp;Output'!$C$3=32,phase_chart!T560,"")))))</f>
        <v>1</v>
      </c>
      <c r="N563" s="205" t="b">
        <f>IF('Input&amp;Output'!$C$3=10,phase_chart!E560,IF('Input&amp;Output'!$C$3=21,phase_chart!I560,IF('Input&amp;Output'!$C$3=22,phase_chart!M560,IF('Input&amp;Output'!$C$3=31,phase_chart!Q560,IF('Input&amp;Output'!$C$3=32,phase_chart!U560,"")))))</f>
        <v>0</v>
      </c>
      <c r="P563" s="159">
        <f ca="1">IF(NOT($J563=0),IF($J563&lt;IF($P562=0,0,VLOOKUP(P562,tbL!$M$37:$Q$43,IF(L563=TRUE,2,4))),IF($J563&gt;=VLOOKUP(P562,tbL!$M$37:$Q$43,IF(L563=TRUE,3,5)),$P562,IF(AND(L562=TRUE,L563=TRUE),$P562,$P562-1)),IF(AND(L563=TRUE,J563=VLOOKUP(P562,tbL!$M$37:$Q$43,IF(L563=TRUE,2,4))),P562,IF($P562+1&gt;$C$12,$C$12,$P562+1))),0)</f>
        <v>1</v>
      </c>
      <c r="Q563" s="159">
        <f t="shared" ca="1" si="244"/>
        <v>1</v>
      </c>
      <c r="R563" s="207">
        <f t="shared" si="261"/>
        <v>0</v>
      </c>
      <c r="S563" s="208"/>
      <c r="T563" s="159">
        <f t="shared" si="262"/>
        <v>0</v>
      </c>
      <c r="U563" s="209" t="str">
        <f ca="1">IF(AND(T563=-1,N563=TRUE),"*",IF(AND(U562="*",N563=TRUE),"*",IF(AND(AND(L563=TRUE,U562="*"),J563&lt;VLOOKUP(V562+1,tbL!$M$38:$O$43,3)),"*","")))</f>
        <v/>
      </c>
      <c r="V563" s="204">
        <f t="shared" ca="1" si="245"/>
        <v>1</v>
      </c>
      <c r="Y563" s="159" t="str">
        <f t="shared" ca="1" si="246"/>
        <v/>
      </c>
      <c r="Z563" s="159" t="str">
        <f t="shared" si="247"/>
        <v/>
      </c>
      <c r="AA563" s="159">
        <f t="shared" ca="1" si="268"/>
        <v>1</v>
      </c>
      <c r="AC563" s="161" t="str">
        <f t="shared" ca="1" si="248"/>
        <v/>
      </c>
      <c r="AD563" s="161">
        <f t="shared" ca="1" si="249"/>
        <v>1</v>
      </c>
      <c r="AE563" s="161" t="str">
        <f t="shared" ca="1" si="271"/>
        <v/>
      </c>
      <c r="AF563" s="161">
        <f t="shared" ca="1" si="250"/>
        <v>1</v>
      </c>
      <c r="AG563" s="161" t="str">
        <f t="shared" ca="1" si="251"/>
        <v/>
      </c>
      <c r="AH563" s="161">
        <f t="shared" ca="1" si="252"/>
        <v>1</v>
      </c>
      <c r="AI563" s="161" t="str">
        <f t="shared" ca="1" si="253"/>
        <v/>
      </c>
      <c r="AJ563" s="161">
        <f t="shared" ca="1" si="254"/>
        <v>1</v>
      </c>
      <c r="AL563" s="161" t="str">
        <f t="shared" ca="1" si="255"/>
        <v/>
      </c>
      <c r="AM563" s="161">
        <f t="shared" ca="1" si="266"/>
        <v>1</v>
      </c>
      <c r="AN563" s="161" t="str">
        <f t="shared" ca="1" si="256"/>
        <v/>
      </c>
      <c r="AO563" s="161">
        <f t="shared" ca="1" si="265"/>
        <v>1</v>
      </c>
      <c r="AP563" s="161" t="str">
        <f t="shared" ca="1" si="257"/>
        <v/>
      </c>
      <c r="AQ563" s="161">
        <f t="shared" ca="1" si="263"/>
        <v>1</v>
      </c>
      <c r="AR563" s="161" t="str">
        <f t="shared" ca="1" si="258"/>
        <v/>
      </c>
      <c r="AS563" s="161">
        <f t="shared" ca="1" si="259"/>
        <v>1</v>
      </c>
      <c r="AT563" s="159" t="str">
        <f t="shared" ca="1" si="269"/>
        <v/>
      </c>
      <c r="AU563" s="210">
        <f t="shared" ca="1" si="243"/>
        <v>14</v>
      </c>
      <c r="AV563" s="209"/>
      <c r="AW563" s="204">
        <f t="shared" si="260"/>
        <v>3770.4722222222208</v>
      </c>
      <c r="AX563" s="159"/>
      <c r="AZ563" s="159"/>
      <c r="BM563" s="207"/>
      <c r="BN563" s="212"/>
      <c r="BP563" s="209"/>
      <c r="BQ563" s="211"/>
      <c r="BR563" s="211"/>
      <c r="BS563" s="211"/>
      <c r="BT563" s="211"/>
      <c r="BU563" s="211"/>
      <c r="BV563" s="211"/>
      <c r="BW563" s="211"/>
      <c r="BX563" s="211"/>
      <c r="BY563" s="211"/>
      <c r="BZ563" s="211"/>
      <c r="CA563" s="209"/>
      <c r="CB563" s="224"/>
      <c r="CC563" s="204"/>
      <c r="CD563" s="204"/>
      <c r="CE563" s="204"/>
      <c r="CF563" s="211"/>
      <c r="CG563" s="211"/>
      <c r="CI563" s="209"/>
      <c r="CJ563" s="209"/>
      <c r="EH563" s="165"/>
      <c r="EI563" s="165"/>
      <c r="EJ563" s="166"/>
      <c r="EK563" s="209"/>
      <c r="EL563" s="211"/>
      <c r="EM563" s="211"/>
      <c r="EN563" s="211"/>
      <c r="EO563" s="211"/>
      <c r="EP563" s="211"/>
      <c r="ES563" s="165"/>
      <c r="ET563" s="165"/>
      <c r="EU563" s="166"/>
      <c r="EV563" s="209"/>
      <c r="EW563" s="211"/>
      <c r="EX563" s="211"/>
      <c r="EY563" s="211"/>
      <c r="EZ563" s="211"/>
      <c r="FA563" s="211"/>
      <c r="FD563" s="165"/>
      <c r="FE563" s="165"/>
      <c r="FF563" s="166"/>
      <c r="FG563" s="209"/>
      <c r="FH563" s="211"/>
      <c r="FI563" s="211"/>
      <c r="FJ563" s="211"/>
      <c r="FK563" s="211"/>
      <c r="FL563" s="211"/>
    </row>
    <row r="564" spans="9:168">
      <c r="I564" s="221">
        <f t="shared" si="264"/>
        <v>560</v>
      </c>
      <c r="J564" s="159">
        <f>'v-t_chart'!C561</f>
        <v>46.1</v>
      </c>
      <c r="K564" s="204">
        <f t="shared" ca="1" si="242"/>
        <v>135.02689999999998</v>
      </c>
      <c r="L564" s="205" t="b">
        <f>IF('Input&amp;Output'!$C$3=10,phase_chart!C561,IF('Input&amp;Output'!$C$3=21,phase_chart!G561,IF('Input&amp;Output'!$C$3=22,phase_chart!K561,IF('Input&amp;Output'!$C$3=31,phase_chart!O561,IF('Input&amp;Output'!$C$3=32,phase_chart!S561,"")))))</f>
        <v>0</v>
      </c>
      <c r="M564" s="206" t="b">
        <f>IF('Input&amp;Output'!$C$3=10,phase_chart!D561,IF('Input&amp;Output'!$C$3=21,phase_chart!H561,IF('Input&amp;Output'!$C$3=22,phase_chart!L561,IF('Input&amp;Output'!$C$3=31,phase_chart!P561,IF('Input&amp;Output'!$C$3=32,phase_chart!T561,"")))))</f>
        <v>1</v>
      </c>
      <c r="N564" s="205" t="b">
        <f>IF('Input&amp;Output'!$C$3=10,phase_chart!E561,IF('Input&amp;Output'!$C$3=21,phase_chart!I561,IF('Input&amp;Output'!$C$3=22,phase_chart!M561,IF('Input&amp;Output'!$C$3=31,phase_chart!Q561,IF('Input&amp;Output'!$C$3=32,phase_chart!U561,"")))))</f>
        <v>0</v>
      </c>
      <c r="P564" s="159">
        <f ca="1">IF(NOT($J564=0),IF($J564&lt;IF($P563=0,0,VLOOKUP(P563,tbL!$M$37:$Q$43,IF(L564=TRUE,2,4))),IF($J564&gt;=VLOOKUP(P563,tbL!$M$37:$Q$43,IF(L564=TRUE,3,5)),$P563,IF(AND(L563=TRUE,L564=TRUE),$P563,$P563-1)),IF(AND(L564=TRUE,J564=VLOOKUP(P563,tbL!$M$37:$Q$43,IF(L564=TRUE,2,4))),P563,IF($P563+1&gt;$C$12,$C$12,$P563+1))),0)</f>
        <v>1</v>
      </c>
      <c r="Q564" s="159">
        <f t="shared" ca="1" si="244"/>
        <v>1</v>
      </c>
      <c r="R564" s="207">
        <f t="shared" si="261"/>
        <v>0</v>
      </c>
      <c r="S564" s="208"/>
      <c r="T564" s="159">
        <f t="shared" si="262"/>
        <v>0</v>
      </c>
      <c r="U564" s="209" t="str">
        <f ca="1">IF(AND(T564=-1,N564=TRUE),"*",IF(AND(U563="*",N564=TRUE),"*",IF(AND(AND(L564=TRUE,U563="*"),J564&lt;VLOOKUP(V563+1,tbL!$M$38:$O$43,3)),"*","")))</f>
        <v/>
      </c>
      <c r="V564" s="204">
        <f t="shared" ca="1" si="245"/>
        <v>1</v>
      </c>
      <c r="Y564" s="159" t="str">
        <f t="shared" ca="1" si="246"/>
        <v/>
      </c>
      <c r="Z564" s="159" t="str">
        <f t="shared" si="247"/>
        <v/>
      </c>
      <c r="AA564" s="159">
        <f t="shared" ca="1" si="268"/>
        <v>1</v>
      </c>
      <c r="AC564" s="161" t="str">
        <f t="shared" ca="1" si="248"/>
        <v/>
      </c>
      <c r="AD564" s="161">
        <f t="shared" ca="1" si="249"/>
        <v>1</v>
      </c>
      <c r="AE564" s="161" t="str">
        <f t="shared" ca="1" si="271"/>
        <v/>
      </c>
      <c r="AF564" s="161">
        <f t="shared" ca="1" si="250"/>
        <v>1</v>
      </c>
      <c r="AG564" s="161" t="str">
        <f t="shared" ca="1" si="251"/>
        <v/>
      </c>
      <c r="AH564" s="161">
        <f t="shared" ca="1" si="252"/>
        <v>1</v>
      </c>
      <c r="AI564" s="161" t="str">
        <f t="shared" ca="1" si="253"/>
        <v/>
      </c>
      <c r="AJ564" s="161">
        <f t="shared" ca="1" si="254"/>
        <v>1</v>
      </c>
      <c r="AL564" s="161" t="str">
        <f t="shared" ca="1" si="255"/>
        <v/>
      </c>
      <c r="AM564" s="161">
        <f t="shared" ca="1" si="266"/>
        <v>1</v>
      </c>
      <c r="AN564" s="161" t="str">
        <f t="shared" ca="1" si="256"/>
        <v/>
      </c>
      <c r="AO564" s="161">
        <f t="shared" ca="1" si="265"/>
        <v>1</v>
      </c>
      <c r="AP564" s="161" t="str">
        <f t="shared" ca="1" si="257"/>
        <v/>
      </c>
      <c r="AQ564" s="161">
        <f t="shared" ca="1" si="263"/>
        <v>1</v>
      </c>
      <c r="AR564" s="161" t="str">
        <f t="shared" ca="1" si="258"/>
        <v/>
      </c>
      <c r="AS564" s="161">
        <f t="shared" ca="1" si="259"/>
        <v>1</v>
      </c>
      <c r="AT564" s="159" t="str">
        <f t="shared" ca="1" si="269"/>
        <v/>
      </c>
      <c r="AU564" s="210">
        <f t="shared" ca="1" si="243"/>
        <v>14</v>
      </c>
      <c r="AV564" s="209"/>
      <c r="AW564" s="204">
        <f t="shared" si="260"/>
        <v>3783.2777777777765</v>
      </c>
      <c r="AX564" s="159"/>
      <c r="AZ564" s="159"/>
      <c r="BM564" s="207"/>
      <c r="BN564" s="212"/>
      <c r="BP564" s="209"/>
      <c r="BQ564" s="211"/>
      <c r="BR564" s="211"/>
      <c r="BS564" s="211"/>
      <c r="BT564" s="211"/>
      <c r="BU564" s="211"/>
      <c r="BV564" s="211"/>
      <c r="BW564" s="211"/>
      <c r="BX564" s="211"/>
      <c r="BY564" s="211"/>
      <c r="BZ564" s="211"/>
      <c r="CA564" s="209"/>
      <c r="CB564" s="224"/>
      <c r="CC564" s="204"/>
      <c r="CD564" s="204"/>
      <c r="CE564" s="204"/>
      <c r="CF564" s="211"/>
      <c r="CG564" s="211"/>
      <c r="CI564" s="209"/>
      <c r="CJ564" s="209"/>
      <c r="EH564" s="165"/>
      <c r="EI564" s="165"/>
      <c r="EJ564" s="166"/>
      <c r="EK564" s="209"/>
      <c r="EL564" s="211"/>
      <c r="EM564" s="211"/>
      <c r="EN564" s="211"/>
      <c r="EO564" s="211"/>
      <c r="EP564" s="211"/>
      <c r="ES564" s="165"/>
      <c r="ET564" s="165"/>
      <c r="EU564" s="166"/>
      <c r="EV564" s="209"/>
      <c r="EW564" s="211"/>
      <c r="EX564" s="211"/>
      <c r="EY564" s="211"/>
      <c r="EZ564" s="211"/>
      <c r="FA564" s="211"/>
      <c r="FD564" s="165"/>
      <c r="FE564" s="165"/>
      <c r="FF564" s="166"/>
      <c r="FG564" s="209"/>
      <c r="FH564" s="211"/>
      <c r="FI564" s="211"/>
      <c r="FJ564" s="211"/>
      <c r="FK564" s="211"/>
      <c r="FL564" s="211"/>
    </row>
    <row r="565" spans="9:168">
      <c r="I565" s="221">
        <f t="shared" si="264"/>
        <v>561</v>
      </c>
      <c r="J565" s="159">
        <f>'v-t_chart'!C562</f>
        <v>46.2</v>
      </c>
      <c r="K565" s="204">
        <f t="shared" ca="1" si="242"/>
        <v>135.31979999999999</v>
      </c>
      <c r="L565" s="205" t="b">
        <f>IF('Input&amp;Output'!$C$3=10,phase_chart!C562,IF('Input&amp;Output'!$C$3=21,phase_chart!G562,IF('Input&amp;Output'!$C$3=22,phase_chart!K562,IF('Input&amp;Output'!$C$3=31,phase_chart!O562,IF('Input&amp;Output'!$C$3=32,phase_chart!S562,"")))))</f>
        <v>0</v>
      </c>
      <c r="M565" s="206" t="b">
        <f>IF('Input&amp;Output'!$C$3=10,phase_chart!D562,IF('Input&amp;Output'!$C$3=21,phase_chart!H562,IF('Input&amp;Output'!$C$3=22,phase_chart!L562,IF('Input&amp;Output'!$C$3=31,phase_chart!P562,IF('Input&amp;Output'!$C$3=32,phase_chart!T562,"")))))</f>
        <v>1</v>
      </c>
      <c r="N565" s="205" t="b">
        <f>IF('Input&amp;Output'!$C$3=10,phase_chart!E562,IF('Input&amp;Output'!$C$3=21,phase_chart!I562,IF('Input&amp;Output'!$C$3=22,phase_chart!M562,IF('Input&amp;Output'!$C$3=31,phase_chart!Q562,IF('Input&amp;Output'!$C$3=32,phase_chart!U562,"")))))</f>
        <v>0</v>
      </c>
      <c r="P565" s="159">
        <f ca="1">IF(NOT($J565=0),IF($J565&lt;IF($P564=0,0,VLOOKUP(P564,tbL!$M$37:$Q$43,IF(L565=TRUE,2,4))),IF($J565&gt;=VLOOKUP(P564,tbL!$M$37:$Q$43,IF(L565=TRUE,3,5)),$P564,IF(AND(L564=TRUE,L565=TRUE),$P564,$P564-1)),IF(AND(L565=TRUE,J565=VLOOKUP(P564,tbL!$M$37:$Q$43,IF(L565=TRUE,2,4))),P564,IF($P564+1&gt;$C$12,$C$12,$P564+1))),0)</f>
        <v>1</v>
      </c>
      <c r="Q565" s="159">
        <f t="shared" ca="1" si="244"/>
        <v>1</v>
      </c>
      <c r="R565" s="207">
        <f t="shared" si="261"/>
        <v>0</v>
      </c>
      <c r="S565" s="208"/>
      <c r="T565" s="159">
        <f t="shared" si="262"/>
        <v>0</v>
      </c>
      <c r="U565" s="209" t="str">
        <f ca="1">IF(AND(T565=-1,N565=TRUE),"*",IF(AND(U564="*",N565=TRUE),"*",IF(AND(AND(L565=TRUE,U564="*"),J565&lt;VLOOKUP(V564+1,tbL!$M$38:$O$43,3)),"*","")))</f>
        <v/>
      </c>
      <c r="V565" s="204">
        <f t="shared" ca="1" si="245"/>
        <v>1</v>
      </c>
      <c r="Y565" s="159" t="str">
        <f t="shared" ca="1" si="246"/>
        <v/>
      </c>
      <c r="Z565" s="159" t="str">
        <f t="shared" si="247"/>
        <v/>
      </c>
      <c r="AA565" s="159">
        <f t="shared" ca="1" si="268"/>
        <v>1</v>
      </c>
      <c r="AC565" s="161" t="str">
        <f t="shared" ca="1" si="248"/>
        <v/>
      </c>
      <c r="AD565" s="161">
        <f t="shared" ca="1" si="249"/>
        <v>1</v>
      </c>
      <c r="AE565" s="161" t="str">
        <f t="shared" ca="1" si="271"/>
        <v/>
      </c>
      <c r="AF565" s="161">
        <f t="shared" ca="1" si="250"/>
        <v>1</v>
      </c>
      <c r="AG565" s="161" t="str">
        <f t="shared" ca="1" si="251"/>
        <v/>
      </c>
      <c r="AH565" s="161">
        <f t="shared" ca="1" si="252"/>
        <v>1</v>
      </c>
      <c r="AI565" s="161" t="str">
        <f t="shared" ca="1" si="253"/>
        <v/>
      </c>
      <c r="AJ565" s="161">
        <f t="shared" ca="1" si="254"/>
        <v>1</v>
      </c>
      <c r="AL565" s="161" t="str">
        <f t="shared" ca="1" si="255"/>
        <v/>
      </c>
      <c r="AM565" s="161">
        <f t="shared" ca="1" si="266"/>
        <v>1</v>
      </c>
      <c r="AN565" s="161" t="str">
        <f t="shared" ca="1" si="256"/>
        <v/>
      </c>
      <c r="AO565" s="161">
        <f t="shared" ca="1" si="265"/>
        <v>1</v>
      </c>
      <c r="AP565" s="161" t="str">
        <f t="shared" ca="1" si="257"/>
        <v/>
      </c>
      <c r="AQ565" s="161">
        <f t="shared" ca="1" si="263"/>
        <v>1</v>
      </c>
      <c r="AR565" s="161" t="str">
        <f t="shared" ca="1" si="258"/>
        <v/>
      </c>
      <c r="AS565" s="161">
        <f t="shared" ca="1" si="259"/>
        <v>1</v>
      </c>
      <c r="AT565" s="159" t="str">
        <f t="shared" ca="1" si="269"/>
        <v/>
      </c>
      <c r="AU565" s="210">
        <f t="shared" ca="1" si="243"/>
        <v>14</v>
      </c>
      <c r="AV565" s="209"/>
      <c r="AW565" s="204">
        <f t="shared" si="260"/>
        <v>3796.1111111111099</v>
      </c>
      <c r="AX565" s="159"/>
      <c r="AZ565" s="159"/>
      <c r="BM565" s="207"/>
      <c r="BN565" s="212"/>
      <c r="BP565" s="209"/>
      <c r="BQ565" s="211"/>
      <c r="BR565" s="211"/>
      <c r="BS565" s="211"/>
      <c r="BT565" s="211"/>
      <c r="BU565" s="211"/>
      <c r="BV565" s="211"/>
      <c r="BW565" s="211"/>
      <c r="BX565" s="211"/>
      <c r="BY565" s="211"/>
      <c r="BZ565" s="211"/>
      <c r="CA565" s="209"/>
      <c r="CB565" s="224"/>
      <c r="CC565" s="204"/>
      <c r="CD565" s="204"/>
      <c r="CE565" s="204"/>
      <c r="CF565" s="211"/>
      <c r="CG565" s="211"/>
      <c r="CI565" s="209"/>
      <c r="CJ565" s="209"/>
      <c r="EH565" s="165"/>
      <c r="EI565" s="165"/>
      <c r="EJ565" s="166"/>
      <c r="EK565" s="209"/>
      <c r="EL565" s="211"/>
      <c r="EM565" s="211"/>
      <c r="EN565" s="211"/>
      <c r="EO565" s="211"/>
      <c r="EP565" s="211"/>
      <c r="ES565" s="165"/>
      <c r="ET565" s="165"/>
      <c r="EU565" s="166"/>
      <c r="EV565" s="209"/>
      <c r="EW565" s="211"/>
      <c r="EX565" s="211"/>
      <c r="EY565" s="211"/>
      <c r="EZ565" s="211"/>
      <c r="FA565" s="211"/>
      <c r="FD565" s="165"/>
      <c r="FE565" s="165"/>
      <c r="FF565" s="166"/>
      <c r="FG565" s="209"/>
      <c r="FH565" s="211"/>
      <c r="FI565" s="211"/>
      <c r="FJ565" s="211"/>
      <c r="FK565" s="211"/>
      <c r="FL565" s="211"/>
    </row>
    <row r="566" spans="9:168">
      <c r="I566" s="221">
        <f t="shared" si="264"/>
        <v>562</v>
      </c>
      <c r="J566" s="159">
        <f>'v-t_chart'!C563</f>
        <v>46.3</v>
      </c>
      <c r="K566" s="204">
        <f t="shared" ca="1" si="242"/>
        <v>135.61269999999999</v>
      </c>
      <c r="L566" s="205" t="b">
        <f>IF('Input&amp;Output'!$C$3=10,phase_chart!C563,IF('Input&amp;Output'!$C$3=21,phase_chart!G563,IF('Input&amp;Output'!$C$3=22,phase_chart!K563,IF('Input&amp;Output'!$C$3=31,phase_chart!O563,IF('Input&amp;Output'!$C$3=32,phase_chart!S563,"")))))</f>
        <v>0</v>
      </c>
      <c r="M566" s="206" t="b">
        <f>IF('Input&amp;Output'!$C$3=10,phase_chart!D563,IF('Input&amp;Output'!$C$3=21,phase_chart!H563,IF('Input&amp;Output'!$C$3=22,phase_chart!L563,IF('Input&amp;Output'!$C$3=31,phase_chart!P563,IF('Input&amp;Output'!$C$3=32,phase_chart!T563,"")))))</f>
        <v>1</v>
      </c>
      <c r="N566" s="205" t="b">
        <f>IF('Input&amp;Output'!$C$3=10,phase_chart!E563,IF('Input&amp;Output'!$C$3=21,phase_chart!I563,IF('Input&amp;Output'!$C$3=22,phase_chart!M563,IF('Input&amp;Output'!$C$3=31,phase_chart!Q563,IF('Input&amp;Output'!$C$3=32,phase_chart!U563,"")))))</f>
        <v>0</v>
      </c>
      <c r="P566" s="159">
        <f ca="1">IF(NOT($J566=0),IF($J566&lt;IF($P565=0,0,VLOOKUP(P565,tbL!$M$37:$Q$43,IF(L566=TRUE,2,4))),IF($J566&gt;=VLOOKUP(P565,tbL!$M$37:$Q$43,IF(L566=TRUE,3,5)),$P565,IF(AND(L565=TRUE,L566=TRUE),$P565,$P565-1)),IF(AND(L566=TRUE,J566=VLOOKUP(P565,tbL!$M$37:$Q$43,IF(L566=TRUE,2,4))),P565,IF($P565+1&gt;$C$12,$C$12,$P565+1))),0)</f>
        <v>1</v>
      </c>
      <c r="Q566" s="159">
        <f t="shared" ca="1" si="244"/>
        <v>1</v>
      </c>
      <c r="R566" s="207">
        <f t="shared" si="261"/>
        <v>0</v>
      </c>
      <c r="S566" s="208"/>
      <c r="T566" s="159">
        <f t="shared" si="262"/>
        <v>0</v>
      </c>
      <c r="U566" s="209" t="str">
        <f ca="1">IF(AND(T566=-1,N566=TRUE),"*",IF(AND(U565="*",N566=TRUE),"*",IF(AND(AND(L566=TRUE,U565="*"),J566&lt;VLOOKUP(V565+1,tbL!$M$38:$O$43,3)),"*","")))</f>
        <v/>
      </c>
      <c r="V566" s="204">
        <f t="shared" ca="1" si="245"/>
        <v>1</v>
      </c>
      <c r="Y566" s="159" t="str">
        <f t="shared" ca="1" si="246"/>
        <v/>
      </c>
      <c r="Z566" s="159" t="str">
        <f t="shared" si="247"/>
        <v/>
      </c>
      <c r="AA566" s="159">
        <f t="shared" ca="1" si="268"/>
        <v>1</v>
      </c>
      <c r="AC566" s="161" t="str">
        <f t="shared" ca="1" si="248"/>
        <v/>
      </c>
      <c r="AD566" s="161">
        <f t="shared" ca="1" si="249"/>
        <v>1</v>
      </c>
      <c r="AE566" s="161" t="str">
        <f t="shared" ca="1" si="271"/>
        <v/>
      </c>
      <c r="AF566" s="161">
        <f t="shared" ca="1" si="250"/>
        <v>1</v>
      </c>
      <c r="AG566" s="161" t="str">
        <f t="shared" ca="1" si="251"/>
        <v/>
      </c>
      <c r="AH566" s="161">
        <f t="shared" ca="1" si="252"/>
        <v>1</v>
      </c>
      <c r="AI566" s="161" t="str">
        <f t="shared" ca="1" si="253"/>
        <v/>
      </c>
      <c r="AJ566" s="161">
        <f t="shared" ca="1" si="254"/>
        <v>1</v>
      </c>
      <c r="AL566" s="161" t="str">
        <f t="shared" ca="1" si="255"/>
        <v/>
      </c>
      <c r="AM566" s="161">
        <f t="shared" ca="1" si="266"/>
        <v>1</v>
      </c>
      <c r="AN566" s="161" t="str">
        <f t="shared" ca="1" si="256"/>
        <v/>
      </c>
      <c r="AO566" s="161">
        <f t="shared" ca="1" si="265"/>
        <v>1</v>
      </c>
      <c r="AP566" s="161" t="str">
        <f t="shared" ca="1" si="257"/>
        <v/>
      </c>
      <c r="AQ566" s="161">
        <f t="shared" ca="1" si="263"/>
        <v>1</v>
      </c>
      <c r="AR566" s="161" t="str">
        <f t="shared" ca="1" si="258"/>
        <v/>
      </c>
      <c r="AS566" s="161">
        <f t="shared" ca="1" si="259"/>
        <v>1</v>
      </c>
      <c r="AT566" s="159" t="str">
        <f t="shared" ca="1" si="269"/>
        <v/>
      </c>
      <c r="AU566" s="210">
        <f t="shared" ca="1" si="243"/>
        <v>14</v>
      </c>
      <c r="AV566" s="209"/>
      <c r="AW566" s="204">
        <f t="shared" si="260"/>
        <v>3808.9722222222213</v>
      </c>
      <c r="AX566" s="159"/>
      <c r="AZ566" s="159"/>
      <c r="BM566" s="207"/>
      <c r="BN566" s="212"/>
      <c r="BP566" s="209"/>
      <c r="BQ566" s="211"/>
      <c r="BR566" s="211"/>
      <c r="BS566" s="211"/>
      <c r="BT566" s="211"/>
      <c r="BU566" s="211"/>
      <c r="BV566" s="211"/>
      <c r="BW566" s="211"/>
      <c r="BX566" s="211"/>
      <c r="BY566" s="211"/>
      <c r="BZ566" s="211"/>
      <c r="CA566" s="209"/>
      <c r="CB566" s="224"/>
      <c r="CC566" s="204"/>
      <c r="CD566" s="204"/>
      <c r="CE566" s="204"/>
      <c r="CF566" s="211"/>
      <c r="CG566" s="211"/>
      <c r="CI566" s="209"/>
      <c r="CJ566" s="209"/>
      <c r="EH566" s="165"/>
      <c r="EI566" s="165"/>
      <c r="EJ566" s="166"/>
      <c r="EK566" s="209"/>
      <c r="EL566" s="211"/>
      <c r="EM566" s="211"/>
      <c r="EN566" s="211"/>
      <c r="EO566" s="211"/>
      <c r="EP566" s="211"/>
      <c r="ES566" s="165"/>
      <c r="ET566" s="165"/>
      <c r="EU566" s="166"/>
      <c r="EV566" s="209"/>
      <c r="EW566" s="211"/>
      <c r="EX566" s="211"/>
      <c r="EY566" s="211"/>
      <c r="EZ566" s="211"/>
      <c r="FA566" s="211"/>
      <c r="FD566" s="165"/>
      <c r="FE566" s="165"/>
      <c r="FF566" s="166"/>
      <c r="FG566" s="209"/>
      <c r="FH566" s="211"/>
      <c r="FI566" s="211"/>
      <c r="FJ566" s="211"/>
      <c r="FK566" s="211"/>
      <c r="FL566" s="211"/>
    </row>
    <row r="567" spans="9:168">
      <c r="I567" s="221">
        <f t="shared" si="264"/>
        <v>563</v>
      </c>
      <c r="J567" s="159">
        <f>'v-t_chart'!C564</f>
        <v>46.4</v>
      </c>
      <c r="K567" s="204">
        <f t="shared" ca="1" si="242"/>
        <v>135.90559999999999</v>
      </c>
      <c r="L567" s="205" t="b">
        <f>IF('Input&amp;Output'!$C$3=10,phase_chart!C564,IF('Input&amp;Output'!$C$3=21,phase_chart!G564,IF('Input&amp;Output'!$C$3=22,phase_chart!K564,IF('Input&amp;Output'!$C$3=31,phase_chart!O564,IF('Input&amp;Output'!$C$3=32,phase_chart!S564,"")))))</f>
        <v>0</v>
      </c>
      <c r="M567" s="206" t="b">
        <f>IF('Input&amp;Output'!$C$3=10,phase_chart!D564,IF('Input&amp;Output'!$C$3=21,phase_chart!H564,IF('Input&amp;Output'!$C$3=22,phase_chart!L564,IF('Input&amp;Output'!$C$3=31,phase_chart!P564,IF('Input&amp;Output'!$C$3=32,phase_chart!T564,"")))))</f>
        <v>1</v>
      </c>
      <c r="N567" s="205" t="b">
        <f>IF('Input&amp;Output'!$C$3=10,phase_chart!E564,IF('Input&amp;Output'!$C$3=21,phase_chart!I564,IF('Input&amp;Output'!$C$3=22,phase_chart!M564,IF('Input&amp;Output'!$C$3=31,phase_chart!Q564,IF('Input&amp;Output'!$C$3=32,phase_chart!U564,"")))))</f>
        <v>0</v>
      </c>
      <c r="P567" s="159">
        <f ca="1">IF(NOT($J567=0),IF($J567&lt;IF($P566=0,0,VLOOKUP(P566,tbL!$M$37:$Q$43,IF(L567=TRUE,2,4))),IF($J567&gt;=VLOOKUP(P566,tbL!$M$37:$Q$43,IF(L567=TRUE,3,5)),$P566,IF(AND(L566=TRUE,L567=TRUE),$P566,$P566-1)),IF(AND(L567=TRUE,J567=VLOOKUP(P566,tbL!$M$37:$Q$43,IF(L567=TRUE,2,4))),P566,IF($P566+1&gt;$C$12,$C$12,$P566+1))),0)</f>
        <v>1</v>
      </c>
      <c r="Q567" s="159">
        <f t="shared" ca="1" si="244"/>
        <v>1</v>
      </c>
      <c r="R567" s="207">
        <f t="shared" si="261"/>
        <v>0</v>
      </c>
      <c r="S567" s="208"/>
      <c r="T567" s="159">
        <f t="shared" si="262"/>
        <v>0</v>
      </c>
      <c r="U567" s="209" t="str">
        <f ca="1">IF(AND(T567=-1,N567=TRUE),"*",IF(AND(U566="*",N567=TRUE),"*",IF(AND(AND(L567=TRUE,U566="*"),J567&lt;VLOOKUP(V566+1,tbL!$M$38:$O$43,3)),"*","")))</f>
        <v/>
      </c>
      <c r="V567" s="204">
        <f t="shared" ca="1" si="245"/>
        <v>1</v>
      </c>
      <c r="Y567" s="159" t="str">
        <f t="shared" ca="1" si="246"/>
        <v/>
      </c>
      <c r="Z567" s="159" t="str">
        <f t="shared" si="247"/>
        <v/>
      </c>
      <c r="AA567" s="159">
        <f t="shared" ca="1" si="268"/>
        <v>1</v>
      </c>
      <c r="AC567" s="161" t="str">
        <f t="shared" ca="1" si="248"/>
        <v/>
      </c>
      <c r="AD567" s="161">
        <f t="shared" ca="1" si="249"/>
        <v>1</v>
      </c>
      <c r="AE567" s="161" t="str">
        <f t="shared" ca="1" si="271"/>
        <v/>
      </c>
      <c r="AF567" s="161">
        <f t="shared" ca="1" si="250"/>
        <v>1</v>
      </c>
      <c r="AG567" s="161" t="str">
        <f t="shared" ca="1" si="251"/>
        <v/>
      </c>
      <c r="AH567" s="161">
        <f t="shared" ca="1" si="252"/>
        <v>1</v>
      </c>
      <c r="AI567" s="161" t="str">
        <f t="shared" ca="1" si="253"/>
        <v/>
      </c>
      <c r="AJ567" s="161">
        <f t="shared" ca="1" si="254"/>
        <v>1</v>
      </c>
      <c r="AL567" s="161" t="str">
        <f t="shared" ca="1" si="255"/>
        <v/>
      </c>
      <c r="AM567" s="161">
        <f t="shared" ca="1" si="266"/>
        <v>1</v>
      </c>
      <c r="AN567" s="161" t="str">
        <f t="shared" ca="1" si="256"/>
        <v/>
      </c>
      <c r="AO567" s="161">
        <f t="shared" ca="1" si="265"/>
        <v>1</v>
      </c>
      <c r="AP567" s="161" t="str">
        <f t="shared" ca="1" si="257"/>
        <v/>
      </c>
      <c r="AQ567" s="161">
        <f t="shared" ca="1" si="263"/>
        <v>1</v>
      </c>
      <c r="AR567" s="161" t="str">
        <f t="shared" ca="1" si="258"/>
        <v/>
      </c>
      <c r="AS567" s="161">
        <f t="shared" ca="1" si="259"/>
        <v>1</v>
      </c>
      <c r="AT567" s="159" t="str">
        <f t="shared" ca="1" si="269"/>
        <v/>
      </c>
      <c r="AU567" s="210">
        <f t="shared" ca="1" si="243"/>
        <v>14</v>
      </c>
      <c r="AV567" s="209"/>
      <c r="AW567" s="204">
        <f t="shared" si="260"/>
        <v>3821.8611111111099</v>
      </c>
      <c r="AX567" s="159"/>
      <c r="AZ567" s="159"/>
      <c r="BM567" s="207"/>
      <c r="BN567" s="212"/>
      <c r="BP567" s="209"/>
      <c r="BQ567" s="211"/>
      <c r="BR567" s="211"/>
      <c r="BS567" s="211"/>
      <c r="BT567" s="211"/>
      <c r="BU567" s="211"/>
      <c r="BV567" s="211"/>
      <c r="BW567" s="211"/>
      <c r="BX567" s="211"/>
      <c r="BY567" s="211"/>
      <c r="BZ567" s="211"/>
      <c r="CA567" s="209"/>
      <c r="CB567" s="224"/>
      <c r="CC567" s="204"/>
      <c r="CD567" s="204"/>
      <c r="CE567" s="204"/>
      <c r="CF567" s="211"/>
      <c r="CG567" s="211"/>
      <c r="CI567" s="209"/>
      <c r="CJ567" s="209"/>
      <c r="EH567" s="165"/>
      <c r="EI567" s="165"/>
      <c r="EJ567" s="166"/>
      <c r="EK567" s="209"/>
      <c r="EL567" s="211"/>
      <c r="EM567" s="211"/>
      <c r="EN567" s="211"/>
      <c r="EO567" s="211"/>
      <c r="EP567" s="211"/>
      <c r="ES567" s="165"/>
      <c r="ET567" s="165"/>
      <c r="EU567" s="166"/>
      <c r="EV567" s="209"/>
      <c r="EW567" s="211"/>
      <c r="EX567" s="211"/>
      <c r="EY567" s="211"/>
      <c r="EZ567" s="211"/>
      <c r="FA567" s="211"/>
      <c r="FD567" s="165"/>
      <c r="FE567" s="165"/>
      <c r="FF567" s="166"/>
      <c r="FG567" s="209"/>
      <c r="FH567" s="211"/>
      <c r="FI567" s="211"/>
      <c r="FJ567" s="211"/>
      <c r="FK567" s="211"/>
      <c r="FL567" s="211"/>
    </row>
    <row r="568" spans="9:168">
      <c r="I568" s="221">
        <f t="shared" si="264"/>
        <v>564</v>
      </c>
      <c r="J568" s="159">
        <f>'v-t_chart'!C565</f>
        <v>46.7</v>
      </c>
      <c r="K568" s="204">
        <f t="shared" ca="1" si="242"/>
        <v>136.7843</v>
      </c>
      <c r="L568" s="205" t="b">
        <f>IF('Input&amp;Output'!$C$3=10,phase_chart!C565,IF('Input&amp;Output'!$C$3=21,phase_chart!G565,IF('Input&amp;Output'!$C$3=22,phase_chart!K565,IF('Input&amp;Output'!$C$3=31,phase_chart!O565,IF('Input&amp;Output'!$C$3=32,phase_chart!S565,"")))))</f>
        <v>0</v>
      </c>
      <c r="M568" s="206" t="b">
        <f>IF('Input&amp;Output'!$C$3=10,phase_chart!D565,IF('Input&amp;Output'!$C$3=21,phase_chart!H565,IF('Input&amp;Output'!$C$3=22,phase_chart!L565,IF('Input&amp;Output'!$C$3=31,phase_chart!P565,IF('Input&amp;Output'!$C$3=32,phase_chart!T565,"")))))</f>
        <v>1</v>
      </c>
      <c r="N568" s="205" t="b">
        <f>IF('Input&amp;Output'!$C$3=10,phase_chart!E565,IF('Input&amp;Output'!$C$3=21,phase_chart!I565,IF('Input&amp;Output'!$C$3=22,phase_chart!M565,IF('Input&amp;Output'!$C$3=31,phase_chart!Q565,IF('Input&amp;Output'!$C$3=32,phase_chart!U565,"")))))</f>
        <v>0</v>
      </c>
      <c r="P568" s="159">
        <f ca="1">IF(NOT($J568=0),IF($J568&lt;IF($P567=0,0,VLOOKUP(P567,tbL!$M$37:$Q$43,IF(L568=TRUE,2,4))),IF($J568&gt;=VLOOKUP(P567,tbL!$M$37:$Q$43,IF(L568=TRUE,3,5)),$P567,IF(AND(L567=TRUE,L568=TRUE),$P567,$P567-1)),IF(AND(L568=TRUE,J568=VLOOKUP(P567,tbL!$M$37:$Q$43,IF(L568=TRUE,2,4))),P567,IF($P567+1&gt;$C$12,$C$12,$P567+1))),0)</f>
        <v>1</v>
      </c>
      <c r="Q568" s="159">
        <f t="shared" ca="1" si="244"/>
        <v>1</v>
      </c>
      <c r="R568" s="207">
        <f t="shared" si="261"/>
        <v>0</v>
      </c>
      <c r="S568" s="208"/>
      <c r="T568" s="159">
        <f t="shared" si="262"/>
        <v>0</v>
      </c>
      <c r="U568" s="209" t="str">
        <f ca="1">IF(AND(T568=-1,N568=TRUE),"*",IF(AND(U567="*",N568=TRUE),"*",IF(AND(AND(L568=TRUE,U567="*"),J568&lt;VLOOKUP(V567+1,tbL!$M$38:$O$43,3)),"*","")))</f>
        <v/>
      </c>
      <c r="V568" s="204">
        <f t="shared" ca="1" si="245"/>
        <v>1</v>
      </c>
      <c r="Y568" s="159" t="str">
        <f t="shared" ca="1" si="246"/>
        <v/>
      </c>
      <c r="Z568" s="159" t="str">
        <f t="shared" si="247"/>
        <v/>
      </c>
      <c r="AA568" s="159">
        <f t="shared" ca="1" si="268"/>
        <v>1</v>
      </c>
      <c r="AC568" s="161" t="str">
        <f t="shared" ca="1" si="248"/>
        <v/>
      </c>
      <c r="AD568" s="161">
        <f t="shared" ca="1" si="249"/>
        <v>1</v>
      </c>
      <c r="AE568" s="161" t="str">
        <f t="shared" ca="1" si="271"/>
        <v/>
      </c>
      <c r="AF568" s="161">
        <f t="shared" ca="1" si="250"/>
        <v>1</v>
      </c>
      <c r="AG568" s="161" t="str">
        <f t="shared" ca="1" si="251"/>
        <v/>
      </c>
      <c r="AH568" s="161">
        <f t="shared" ca="1" si="252"/>
        <v>1</v>
      </c>
      <c r="AI568" s="161" t="str">
        <f t="shared" ca="1" si="253"/>
        <v/>
      </c>
      <c r="AJ568" s="161">
        <f t="shared" ca="1" si="254"/>
        <v>1</v>
      </c>
      <c r="AL568" s="161" t="str">
        <f t="shared" ca="1" si="255"/>
        <v/>
      </c>
      <c r="AM568" s="161">
        <f t="shared" ca="1" si="266"/>
        <v>1</v>
      </c>
      <c r="AN568" s="161" t="str">
        <f t="shared" ca="1" si="256"/>
        <v/>
      </c>
      <c r="AO568" s="161">
        <f t="shared" ca="1" si="265"/>
        <v>1</v>
      </c>
      <c r="AP568" s="161" t="str">
        <f t="shared" ca="1" si="257"/>
        <v/>
      </c>
      <c r="AQ568" s="161">
        <f t="shared" ca="1" si="263"/>
        <v>1</v>
      </c>
      <c r="AR568" s="161" t="str">
        <f t="shared" ca="1" si="258"/>
        <v/>
      </c>
      <c r="AS568" s="161">
        <f t="shared" ca="1" si="259"/>
        <v>1</v>
      </c>
      <c r="AT568" s="159" t="str">
        <f t="shared" ca="1" si="269"/>
        <v/>
      </c>
      <c r="AU568" s="210">
        <f t="shared" ca="1" si="243"/>
        <v>14</v>
      </c>
      <c r="AV568" s="209"/>
      <c r="AW568" s="204">
        <f t="shared" si="260"/>
        <v>3834.8333333333321</v>
      </c>
      <c r="AX568" s="159"/>
      <c r="AZ568" s="159"/>
      <c r="BM568" s="207"/>
      <c r="BN568" s="212"/>
      <c r="BP568" s="209"/>
      <c r="BQ568" s="211"/>
      <c r="BR568" s="211"/>
      <c r="BS568" s="211"/>
      <c r="BT568" s="211"/>
      <c r="BU568" s="211"/>
      <c r="BV568" s="211"/>
      <c r="BW568" s="211"/>
      <c r="BX568" s="211"/>
      <c r="BY568" s="211"/>
      <c r="BZ568" s="211"/>
      <c r="CA568" s="209"/>
      <c r="CB568" s="224"/>
      <c r="CC568" s="204"/>
      <c r="CD568" s="204"/>
      <c r="CE568" s="204"/>
      <c r="CF568" s="211"/>
      <c r="CG568" s="211"/>
      <c r="CI568" s="209"/>
      <c r="CJ568" s="209"/>
      <c r="EH568" s="165"/>
      <c r="EI568" s="165"/>
      <c r="EJ568" s="166"/>
      <c r="EK568" s="209"/>
      <c r="EL568" s="211"/>
      <c r="EM568" s="211"/>
      <c r="EN568" s="211"/>
      <c r="EO568" s="211"/>
      <c r="EP568" s="211"/>
      <c r="ES568" s="165"/>
      <c r="ET568" s="165"/>
      <c r="EU568" s="166"/>
      <c r="EV568" s="209"/>
      <c r="EW568" s="211"/>
      <c r="EX568" s="211"/>
      <c r="EY568" s="211"/>
      <c r="EZ568" s="211"/>
      <c r="FA568" s="211"/>
      <c r="FD568" s="165"/>
      <c r="FE568" s="165"/>
      <c r="FF568" s="166"/>
      <c r="FG568" s="209"/>
      <c r="FH568" s="211"/>
      <c r="FI568" s="211"/>
      <c r="FJ568" s="211"/>
      <c r="FK568" s="211"/>
      <c r="FL568" s="211"/>
    </row>
    <row r="569" spans="9:168">
      <c r="I569" s="221">
        <f t="shared" si="264"/>
        <v>565</v>
      </c>
      <c r="J569" s="159">
        <f>'v-t_chart'!C566</f>
        <v>47.2</v>
      </c>
      <c r="K569" s="204">
        <f t="shared" ca="1" si="242"/>
        <v>138.24879999999999</v>
      </c>
      <c r="L569" s="205" t="b">
        <f>IF('Input&amp;Output'!$C$3=10,phase_chart!C566,IF('Input&amp;Output'!$C$3=21,phase_chart!G566,IF('Input&amp;Output'!$C$3=22,phase_chart!K566,IF('Input&amp;Output'!$C$3=31,phase_chart!O566,IF('Input&amp;Output'!$C$3=32,phase_chart!S566,"")))))</f>
        <v>0</v>
      </c>
      <c r="M569" s="206" t="b">
        <f>IF('Input&amp;Output'!$C$3=10,phase_chart!D566,IF('Input&amp;Output'!$C$3=21,phase_chart!H566,IF('Input&amp;Output'!$C$3=22,phase_chart!L566,IF('Input&amp;Output'!$C$3=31,phase_chart!P566,IF('Input&amp;Output'!$C$3=32,phase_chart!T566,"")))))</f>
        <v>1</v>
      </c>
      <c r="N569" s="205" t="b">
        <f>IF('Input&amp;Output'!$C$3=10,phase_chart!E566,IF('Input&amp;Output'!$C$3=21,phase_chart!I566,IF('Input&amp;Output'!$C$3=22,phase_chart!M566,IF('Input&amp;Output'!$C$3=31,phase_chart!Q566,IF('Input&amp;Output'!$C$3=32,phase_chart!U566,"")))))</f>
        <v>0</v>
      </c>
      <c r="P569" s="159">
        <f ca="1">IF(NOT($J569=0),IF($J569&lt;IF($P568=0,0,VLOOKUP(P568,tbL!$M$37:$Q$43,IF(L569=TRUE,2,4))),IF($J569&gt;=VLOOKUP(P568,tbL!$M$37:$Q$43,IF(L569=TRUE,3,5)),$P568,IF(AND(L568=TRUE,L569=TRUE),$P568,$P568-1)),IF(AND(L569=TRUE,J569=VLOOKUP(P568,tbL!$M$37:$Q$43,IF(L569=TRUE,2,4))),P568,IF($P568+1&gt;$C$12,$C$12,$P568+1))),0)</f>
        <v>1</v>
      </c>
      <c r="Q569" s="159">
        <f t="shared" ca="1" si="244"/>
        <v>1</v>
      </c>
      <c r="R569" s="207">
        <f t="shared" si="261"/>
        <v>0</v>
      </c>
      <c r="S569" s="208"/>
      <c r="T569" s="159">
        <f t="shared" si="262"/>
        <v>0</v>
      </c>
      <c r="U569" s="209" t="str">
        <f ca="1">IF(AND(T569=-1,N569=TRUE),"*",IF(AND(U568="*",N569=TRUE),"*",IF(AND(AND(L569=TRUE,U568="*"),J569&lt;VLOOKUP(V568+1,tbL!$M$38:$O$43,3)),"*","")))</f>
        <v/>
      </c>
      <c r="V569" s="204">
        <f t="shared" ca="1" si="245"/>
        <v>1</v>
      </c>
      <c r="Y569" s="159" t="str">
        <f t="shared" ca="1" si="246"/>
        <v/>
      </c>
      <c r="Z569" s="159" t="str">
        <f t="shared" si="247"/>
        <v/>
      </c>
      <c r="AA569" s="159">
        <f t="shared" ca="1" si="268"/>
        <v>1</v>
      </c>
      <c r="AC569" s="161" t="str">
        <f t="shared" ca="1" si="248"/>
        <v/>
      </c>
      <c r="AD569" s="161">
        <f t="shared" ca="1" si="249"/>
        <v>1</v>
      </c>
      <c r="AE569" s="161" t="str">
        <f t="shared" ca="1" si="271"/>
        <v/>
      </c>
      <c r="AF569" s="161">
        <f t="shared" ca="1" si="250"/>
        <v>1</v>
      </c>
      <c r="AG569" s="161" t="str">
        <f t="shared" ca="1" si="251"/>
        <v/>
      </c>
      <c r="AH569" s="161">
        <f t="shared" ca="1" si="252"/>
        <v>1</v>
      </c>
      <c r="AI569" s="161" t="str">
        <f t="shared" ca="1" si="253"/>
        <v/>
      </c>
      <c r="AJ569" s="161">
        <f t="shared" ca="1" si="254"/>
        <v>1</v>
      </c>
      <c r="AL569" s="161" t="str">
        <f t="shared" ca="1" si="255"/>
        <v/>
      </c>
      <c r="AM569" s="161">
        <f t="shared" ca="1" si="266"/>
        <v>1</v>
      </c>
      <c r="AN569" s="161" t="str">
        <f t="shared" ca="1" si="256"/>
        <v/>
      </c>
      <c r="AO569" s="161">
        <f t="shared" ca="1" si="265"/>
        <v>1</v>
      </c>
      <c r="AP569" s="161" t="str">
        <f t="shared" ca="1" si="257"/>
        <v/>
      </c>
      <c r="AQ569" s="161">
        <f t="shared" ca="1" si="263"/>
        <v>1</v>
      </c>
      <c r="AR569" s="161" t="str">
        <f t="shared" ca="1" si="258"/>
        <v/>
      </c>
      <c r="AS569" s="161">
        <f t="shared" ca="1" si="259"/>
        <v>1</v>
      </c>
      <c r="AT569" s="159" t="str">
        <f t="shared" ca="1" si="269"/>
        <v/>
      </c>
      <c r="AU569" s="210">
        <f t="shared" ca="1" si="243"/>
        <v>14</v>
      </c>
      <c r="AV569" s="209"/>
      <c r="AW569" s="204">
        <f t="shared" si="260"/>
        <v>3847.9444444444434</v>
      </c>
      <c r="AX569" s="159"/>
      <c r="AZ569" s="159"/>
      <c r="BM569" s="207"/>
      <c r="BN569" s="212"/>
      <c r="BP569" s="209"/>
      <c r="BQ569" s="211"/>
      <c r="BR569" s="211"/>
      <c r="BS569" s="211"/>
      <c r="BT569" s="211"/>
      <c r="BU569" s="211"/>
      <c r="BV569" s="211"/>
      <c r="BW569" s="211"/>
      <c r="BX569" s="211"/>
      <c r="BY569" s="211"/>
      <c r="BZ569" s="211"/>
      <c r="CA569" s="209"/>
      <c r="CB569" s="224"/>
      <c r="CC569" s="204"/>
      <c r="CD569" s="204"/>
      <c r="CE569" s="204"/>
      <c r="CF569" s="211"/>
      <c r="CG569" s="211"/>
      <c r="CI569" s="209"/>
      <c r="CJ569" s="209"/>
      <c r="EH569" s="165"/>
      <c r="EI569" s="165"/>
      <c r="EJ569" s="166"/>
      <c r="EK569" s="209"/>
      <c r="EL569" s="211"/>
      <c r="EM569" s="211"/>
      <c r="EN569" s="211"/>
      <c r="EO569" s="211"/>
      <c r="EP569" s="211"/>
      <c r="ES569" s="165"/>
      <c r="ET569" s="165"/>
      <c r="EU569" s="166"/>
      <c r="EV569" s="209"/>
      <c r="EW569" s="211"/>
      <c r="EX569" s="211"/>
      <c r="EY569" s="211"/>
      <c r="EZ569" s="211"/>
      <c r="FA569" s="211"/>
      <c r="FD569" s="165"/>
      <c r="FE569" s="165"/>
      <c r="FF569" s="166"/>
      <c r="FG569" s="209"/>
      <c r="FH569" s="211"/>
      <c r="FI569" s="211"/>
      <c r="FJ569" s="211"/>
      <c r="FK569" s="211"/>
      <c r="FL569" s="211"/>
    </row>
    <row r="570" spans="9:168">
      <c r="I570" s="221">
        <f t="shared" si="264"/>
        <v>566</v>
      </c>
      <c r="J570" s="159">
        <f>'v-t_chart'!C567</f>
        <v>48</v>
      </c>
      <c r="K570" s="204">
        <f t="shared" ca="1" si="242"/>
        <v>140.59199999999998</v>
      </c>
      <c r="L570" s="205" t="b">
        <f>IF('Input&amp;Output'!$C$3=10,phase_chart!C567,IF('Input&amp;Output'!$C$3=21,phase_chart!G567,IF('Input&amp;Output'!$C$3=22,phase_chart!K567,IF('Input&amp;Output'!$C$3=31,phase_chart!O567,IF('Input&amp;Output'!$C$3=32,phase_chart!S567,"")))))</f>
        <v>0</v>
      </c>
      <c r="M570" s="206" t="b">
        <f>IF('Input&amp;Output'!$C$3=10,phase_chart!D567,IF('Input&amp;Output'!$C$3=21,phase_chart!H567,IF('Input&amp;Output'!$C$3=22,phase_chart!L567,IF('Input&amp;Output'!$C$3=31,phase_chart!P567,IF('Input&amp;Output'!$C$3=32,phase_chart!T567,"")))))</f>
        <v>1</v>
      </c>
      <c r="N570" s="205" t="b">
        <f>IF('Input&amp;Output'!$C$3=10,phase_chart!E567,IF('Input&amp;Output'!$C$3=21,phase_chart!I567,IF('Input&amp;Output'!$C$3=22,phase_chart!M567,IF('Input&amp;Output'!$C$3=31,phase_chart!Q567,IF('Input&amp;Output'!$C$3=32,phase_chart!U567,"")))))</f>
        <v>0</v>
      </c>
      <c r="P570" s="159">
        <f ca="1">IF(NOT($J570=0),IF($J570&lt;IF($P569=0,0,VLOOKUP(P569,tbL!$M$37:$Q$43,IF(L570=TRUE,2,4))),IF($J570&gt;=VLOOKUP(P569,tbL!$M$37:$Q$43,IF(L570=TRUE,3,5)),$P569,IF(AND(L569=TRUE,L570=TRUE),$P569,$P569-1)),IF(AND(L570=TRUE,J570=VLOOKUP(P569,tbL!$M$37:$Q$43,IF(L570=TRUE,2,4))),P569,IF($P569+1&gt;$C$12,$C$12,$P569+1))),0)</f>
        <v>1</v>
      </c>
      <c r="Q570" s="159">
        <f t="shared" ca="1" si="244"/>
        <v>1</v>
      </c>
      <c r="R570" s="207">
        <f t="shared" si="261"/>
        <v>0</v>
      </c>
      <c r="S570" s="208"/>
      <c r="T570" s="159">
        <f t="shared" si="262"/>
        <v>0</v>
      </c>
      <c r="U570" s="209" t="str">
        <f ca="1">IF(AND(T570=-1,N570=TRUE),"*",IF(AND(U569="*",N570=TRUE),"*",IF(AND(AND(L570=TRUE,U569="*"),J570&lt;VLOOKUP(V569+1,tbL!$M$38:$O$43,3)),"*","")))</f>
        <v/>
      </c>
      <c r="V570" s="204">
        <f t="shared" ca="1" si="245"/>
        <v>1</v>
      </c>
      <c r="Y570" s="159" t="str">
        <f t="shared" ca="1" si="246"/>
        <v/>
      </c>
      <c r="Z570" s="159" t="str">
        <f t="shared" si="247"/>
        <v/>
      </c>
      <c r="AA570" s="159">
        <f t="shared" ca="1" si="268"/>
        <v>1</v>
      </c>
      <c r="AC570" s="161" t="str">
        <f t="shared" ca="1" si="248"/>
        <v/>
      </c>
      <c r="AD570" s="161">
        <f t="shared" ca="1" si="249"/>
        <v>1</v>
      </c>
      <c r="AE570" s="161" t="str">
        <f t="shared" ca="1" si="271"/>
        <v/>
      </c>
      <c r="AF570" s="161">
        <f t="shared" ca="1" si="250"/>
        <v>1</v>
      </c>
      <c r="AG570" s="161" t="str">
        <f t="shared" ca="1" si="251"/>
        <v/>
      </c>
      <c r="AH570" s="161">
        <f t="shared" ca="1" si="252"/>
        <v>1</v>
      </c>
      <c r="AI570" s="161" t="str">
        <f t="shared" ca="1" si="253"/>
        <v/>
      </c>
      <c r="AJ570" s="161">
        <f t="shared" ca="1" si="254"/>
        <v>1</v>
      </c>
      <c r="AL570" s="161" t="str">
        <f t="shared" ca="1" si="255"/>
        <v/>
      </c>
      <c r="AM570" s="161">
        <f t="shared" ca="1" si="266"/>
        <v>1</v>
      </c>
      <c r="AN570" s="161" t="str">
        <f t="shared" ca="1" si="256"/>
        <v/>
      </c>
      <c r="AO570" s="161">
        <f t="shared" ca="1" si="265"/>
        <v>1</v>
      </c>
      <c r="AP570" s="161" t="str">
        <f t="shared" ca="1" si="257"/>
        <v/>
      </c>
      <c r="AQ570" s="161">
        <f t="shared" ca="1" si="263"/>
        <v>1</v>
      </c>
      <c r="AR570" s="161" t="str">
        <f t="shared" ca="1" si="258"/>
        <v/>
      </c>
      <c r="AS570" s="161">
        <f t="shared" ca="1" si="259"/>
        <v>1</v>
      </c>
      <c r="AT570" s="159" t="str">
        <f t="shared" ca="1" si="269"/>
        <v/>
      </c>
      <c r="AU570" s="210">
        <f t="shared" ca="1" si="243"/>
        <v>14</v>
      </c>
      <c r="AV570" s="209"/>
      <c r="AW570" s="204">
        <f t="shared" si="260"/>
        <v>3861.2777777777769</v>
      </c>
      <c r="AX570" s="159"/>
      <c r="AZ570" s="159"/>
      <c r="BM570" s="207"/>
      <c r="BN570" s="212"/>
      <c r="BP570" s="209"/>
      <c r="BQ570" s="211"/>
      <c r="BR570" s="211"/>
      <c r="BS570" s="211"/>
      <c r="BT570" s="211"/>
      <c r="BU570" s="211"/>
      <c r="BV570" s="211"/>
      <c r="BW570" s="211"/>
      <c r="BX570" s="211"/>
      <c r="BY570" s="211"/>
      <c r="BZ570" s="211"/>
      <c r="CA570" s="209"/>
      <c r="CB570" s="224"/>
      <c r="CC570" s="204"/>
      <c r="CD570" s="204"/>
      <c r="CE570" s="204"/>
      <c r="CF570" s="211"/>
      <c r="CG570" s="211"/>
      <c r="CI570" s="209"/>
      <c r="CJ570" s="209"/>
      <c r="EH570" s="165"/>
      <c r="EI570" s="165"/>
      <c r="EJ570" s="166"/>
      <c r="EK570" s="209"/>
      <c r="EL570" s="211"/>
      <c r="EM570" s="211"/>
      <c r="EN570" s="211"/>
      <c r="EO570" s="211"/>
      <c r="EP570" s="211"/>
      <c r="ES570" s="165"/>
      <c r="ET570" s="165"/>
      <c r="EU570" s="166"/>
      <c r="EV570" s="209"/>
      <c r="EW570" s="211"/>
      <c r="EX570" s="211"/>
      <c r="EY570" s="211"/>
      <c r="EZ570" s="211"/>
      <c r="FA570" s="211"/>
      <c r="FD570" s="165"/>
      <c r="FE570" s="165"/>
      <c r="FF570" s="166"/>
      <c r="FG570" s="209"/>
      <c r="FH570" s="211"/>
      <c r="FI570" s="211"/>
      <c r="FJ570" s="211"/>
      <c r="FK570" s="211"/>
      <c r="FL570" s="211"/>
    </row>
    <row r="571" spans="9:168">
      <c r="I571" s="221">
        <f t="shared" si="264"/>
        <v>567</v>
      </c>
      <c r="J571" s="159">
        <f>'v-t_chart'!C568</f>
        <v>48.9</v>
      </c>
      <c r="K571" s="204">
        <f t="shared" ref="K571:K634" ca="1" si="272">IF($J571=0,0,VLOOKUP($Q571,$B$5:$C$11,2)*$J571)</f>
        <v>143.22809999999998</v>
      </c>
      <c r="L571" s="205" t="b">
        <f>IF('Input&amp;Output'!$C$3=10,phase_chart!C568,IF('Input&amp;Output'!$C$3=21,phase_chart!G568,IF('Input&amp;Output'!$C$3=22,phase_chart!K568,IF('Input&amp;Output'!$C$3=31,phase_chart!O568,IF('Input&amp;Output'!$C$3=32,phase_chart!S568,"")))))</f>
        <v>0</v>
      </c>
      <c r="M571" s="206" t="b">
        <f>IF('Input&amp;Output'!$C$3=10,phase_chart!D568,IF('Input&amp;Output'!$C$3=21,phase_chart!H568,IF('Input&amp;Output'!$C$3=22,phase_chart!L568,IF('Input&amp;Output'!$C$3=31,phase_chart!P568,IF('Input&amp;Output'!$C$3=32,phase_chart!T568,"")))))</f>
        <v>1</v>
      </c>
      <c r="N571" s="205" t="b">
        <f>IF('Input&amp;Output'!$C$3=10,phase_chart!E568,IF('Input&amp;Output'!$C$3=21,phase_chart!I568,IF('Input&amp;Output'!$C$3=22,phase_chart!M568,IF('Input&amp;Output'!$C$3=31,phase_chart!Q568,IF('Input&amp;Output'!$C$3=32,phase_chart!U568,"")))))</f>
        <v>0</v>
      </c>
      <c r="P571" s="159">
        <f ca="1">IF(NOT($J571=0),IF($J571&lt;IF($P570=0,0,VLOOKUP(P570,tbL!$M$37:$Q$43,IF(L571=TRUE,2,4))),IF($J571&gt;=VLOOKUP(P570,tbL!$M$37:$Q$43,IF(L571=TRUE,3,5)),$P570,IF(AND(L570=TRUE,L571=TRUE),$P570,$P570-1)),IF(AND(L571=TRUE,J571=VLOOKUP(P570,tbL!$M$37:$Q$43,IF(L571=TRUE,2,4))),P570,IF($P570+1&gt;$C$12,$C$12,$P570+1))),0)</f>
        <v>1</v>
      </c>
      <c r="Q571" s="159">
        <f t="shared" ca="1" si="244"/>
        <v>1</v>
      </c>
      <c r="R571" s="207">
        <f t="shared" si="261"/>
        <v>0</v>
      </c>
      <c r="S571" s="208"/>
      <c r="T571" s="159">
        <f t="shared" si="262"/>
        <v>0</v>
      </c>
      <c r="U571" s="209" t="str">
        <f ca="1">IF(AND(T571=-1,N571=TRUE),"*",IF(AND(U570="*",N571=TRUE),"*",IF(AND(AND(L571=TRUE,U570="*"),J571&lt;VLOOKUP(V570+1,tbL!$M$38:$O$43,3)),"*","")))</f>
        <v/>
      </c>
      <c r="V571" s="204">
        <f t="shared" ca="1" si="245"/>
        <v>1</v>
      </c>
      <c r="Y571" s="159" t="str">
        <f t="shared" ca="1" si="246"/>
        <v/>
      </c>
      <c r="Z571" s="159" t="str">
        <f t="shared" si="247"/>
        <v/>
      </c>
      <c r="AA571" s="159">
        <f t="shared" ca="1" si="268"/>
        <v>1</v>
      </c>
      <c r="AC571" s="161" t="str">
        <f t="shared" ca="1" si="248"/>
        <v/>
      </c>
      <c r="AD571" s="161">
        <f t="shared" ca="1" si="249"/>
        <v>1</v>
      </c>
      <c r="AE571" s="161" t="str">
        <f t="shared" ca="1" si="271"/>
        <v/>
      </c>
      <c r="AF571" s="161">
        <f t="shared" ca="1" si="250"/>
        <v>1</v>
      </c>
      <c r="AG571" s="161" t="str">
        <f t="shared" ca="1" si="251"/>
        <v/>
      </c>
      <c r="AH571" s="161">
        <f t="shared" ca="1" si="252"/>
        <v>1</v>
      </c>
      <c r="AI571" s="161" t="str">
        <f t="shared" ca="1" si="253"/>
        <v/>
      </c>
      <c r="AJ571" s="161">
        <f t="shared" ca="1" si="254"/>
        <v>1</v>
      </c>
      <c r="AL571" s="161" t="str">
        <f t="shared" ca="1" si="255"/>
        <v/>
      </c>
      <c r="AM571" s="161">
        <f t="shared" ca="1" si="266"/>
        <v>1</v>
      </c>
      <c r="AN571" s="161" t="str">
        <f t="shared" ca="1" si="256"/>
        <v/>
      </c>
      <c r="AO571" s="161">
        <f t="shared" ca="1" si="265"/>
        <v>1</v>
      </c>
      <c r="AP571" s="161" t="str">
        <f t="shared" ca="1" si="257"/>
        <v/>
      </c>
      <c r="AQ571" s="161">
        <f t="shared" ca="1" si="263"/>
        <v>1</v>
      </c>
      <c r="AR571" s="161" t="str">
        <f t="shared" ca="1" si="258"/>
        <v/>
      </c>
      <c r="AS571" s="161">
        <f t="shared" ca="1" si="259"/>
        <v>1</v>
      </c>
      <c r="AT571" s="159" t="str">
        <f t="shared" ca="1" si="269"/>
        <v/>
      </c>
      <c r="AU571" s="210">
        <f t="shared" ca="1" si="243"/>
        <v>14</v>
      </c>
      <c r="AV571" s="209"/>
      <c r="AW571" s="204">
        <f t="shared" si="260"/>
        <v>3874.8611111111104</v>
      </c>
      <c r="AX571" s="159"/>
      <c r="AZ571" s="159"/>
      <c r="BM571" s="207"/>
      <c r="BN571" s="212"/>
      <c r="BP571" s="209"/>
      <c r="BQ571" s="211"/>
      <c r="BR571" s="211"/>
      <c r="BS571" s="211"/>
      <c r="BT571" s="211"/>
      <c r="BU571" s="211"/>
      <c r="BV571" s="211"/>
      <c r="BW571" s="211"/>
      <c r="BX571" s="211"/>
      <c r="BY571" s="211"/>
      <c r="BZ571" s="211"/>
      <c r="CA571" s="209"/>
      <c r="CB571" s="224"/>
      <c r="CC571" s="204"/>
      <c r="CD571" s="204"/>
      <c r="CE571" s="204"/>
      <c r="CF571" s="211"/>
      <c r="CG571" s="211"/>
      <c r="CI571" s="209"/>
      <c r="CJ571" s="209"/>
      <c r="EH571" s="165"/>
      <c r="EI571" s="165"/>
      <c r="EJ571" s="166"/>
      <c r="EK571" s="209"/>
      <c r="EL571" s="211"/>
      <c r="EM571" s="211"/>
      <c r="EN571" s="211"/>
      <c r="EO571" s="211"/>
      <c r="EP571" s="211"/>
      <c r="ES571" s="165"/>
      <c r="ET571" s="165"/>
      <c r="EU571" s="166"/>
      <c r="EV571" s="209"/>
      <c r="EW571" s="211"/>
      <c r="EX571" s="211"/>
      <c r="EY571" s="211"/>
      <c r="EZ571" s="211"/>
      <c r="FA571" s="211"/>
      <c r="FD571" s="165"/>
      <c r="FE571" s="165"/>
      <c r="FF571" s="166"/>
      <c r="FG571" s="209"/>
      <c r="FH571" s="211"/>
      <c r="FI571" s="211"/>
      <c r="FJ571" s="211"/>
      <c r="FK571" s="211"/>
      <c r="FL571" s="211"/>
    </row>
    <row r="572" spans="9:168">
      <c r="I572" s="221">
        <f t="shared" si="264"/>
        <v>568</v>
      </c>
      <c r="J572" s="159">
        <f>'v-t_chart'!C569</f>
        <v>49.8</v>
      </c>
      <c r="K572" s="204">
        <f t="shared" ca="1" si="272"/>
        <v>145.86419999999998</v>
      </c>
      <c r="L572" s="205" t="b">
        <f>IF('Input&amp;Output'!$C$3=10,phase_chart!C569,IF('Input&amp;Output'!$C$3=21,phase_chart!G569,IF('Input&amp;Output'!$C$3=22,phase_chart!K569,IF('Input&amp;Output'!$C$3=31,phase_chart!O569,IF('Input&amp;Output'!$C$3=32,phase_chart!S569,"")))))</f>
        <v>0</v>
      </c>
      <c r="M572" s="206" t="b">
        <f>IF('Input&amp;Output'!$C$3=10,phase_chart!D569,IF('Input&amp;Output'!$C$3=21,phase_chart!H569,IF('Input&amp;Output'!$C$3=22,phase_chart!L569,IF('Input&amp;Output'!$C$3=31,phase_chart!P569,IF('Input&amp;Output'!$C$3=32,phase_chart!T569,"")))))</f>
        <v>1</v>
      </c>
      <c r="N572" s="205" t="b">
        <f>IF('Input&amp;Output'!$C$3=10,phase_chart!E569,IF('Input&amp;Output'!$C$3=21,phase_chart!I569,IF('Input&amp;Output'!$C$3=22,phase_chart!M569,IF('Input&amp;Output'!$C$3=31,phase_chart!Q569,IF('Input&amp;Output'!$C$3=32,phase_chart!U569,"")))))</f>
        <v>0</v>
      </c>
      <c r="P572" s="159">
        <f ca="1">IF(NOT($J572=0),IF($J572&lt;IF($P571=0,0,VLOOKUP(P571,tbL!$M$37:$Q$43,IF(L572=TRUE,2,4))),IF($J572&gt;=VLOOKUP(P571,tbL!$M$37:$Q$43,IF(L572=TRUE,3,5)),$P571,IF(AND(L571=TRUE,L572=TRUE),$P571,$P571-1)),IF(AND(L572=TRUE,J572=VLOOKUP(P571,tbL!$M$37:$Q$43,IF(L572=TRUE,2,4))),P571,IF($P571+1&gt;$C$12,$C$12,$P571+1))),0)</f>
        <v>1</v>
      </c>
      <c r="Q572" s="159">
        <f t="shared" ca="1" si="244"/>
        <v>1</v>
      </c>
      <c r="R572" s="207">
        <f t="shared" si="261"/>
        <v>0</v>
      </c>
      <c r="S572" s="208"/>
      <c r="T572" s="159">
        <f t="shared" si="262"/>
        <v>0</v>
      </c>
      <c r="U572" s="209" t="str">
        <f ca="1">IF(AND(T572=-1,N572=TRUE),"*",IF(AND(U571="*",N572=TRUE),"*",IF(AND(AND(L572=TRUE,U571="*"),J572&lt;VLOOKUP(V571+1,tbL!$M$38:$O$43,3)),"*","")))</f>
        <v/>
      </c>
      <c r="V572" s="204">
        <f t="shared" ca="1" si="245"/>
        <v>1</v>
      </c>
      <c r="Y572" s="159" t="str">
        <f t="shared" ca="1" si="246"/>
        <v/>
      </c>
      <c r="Z572" s="159" t="str">
        <f t="shared" si="247"/>
        <v/>
      </c>
      <c r="AA572" s="159">
        <f t="shared" ca="1" si="268"/>
        <v>1</v>
      </c>
      <c r="AC572" s="161" t="str">
        <f t="shared" ca="1" si="248"/>
        <v/>
      </c>
      <c r="AD572" s="161">
        <f t="shared" ca="1" si="249"/>
        <v>1</v>
      </c>
      <c r="AE572" s="161" t="str">
        <f t="shared" ca="1" si="271"/>
        <v/>
      </c>
      <c r="AF572" s="161">
        <f t="shared" ca="1" si="250"/>
        <v>1</v>
      </c>
      <c r="AG572" s="161" t="str">
        <f t="shared" ca="1" si="251"/>
        <v/>
      </c>
      <c r="AH572" s="161">
        <f t="shared" ca="1" si="252"/>
        <v>1</v>
      </c>
      <c r="AI572" s="161" t="str">
        <f t="shared" ca="1" si="253"/>
        <v/>
      </c>
      <c r="AJ572" s="161">
        <f t="shared" ca="1" si="254"/>
        <v>1</v>
      </c>
      <c r="AL572" s="161" t="str">
        <f t="shared" ca="1" si="255"/>
        <v/>
      </c>
      <c r="AM572" s="161">
        <f t="shared" ca="1" si="266"/>
        <v>1</v>
      </c>
      <c r="AN572" s="161" t="str">
        <f t="shared" ca="1" si="256"/>
        <v/>
      </c>
      <c r="AO572" s="161">
        <f t="shared" ca="1" si="265"/>
        <v>1</v>
      </c>
      <c r="AP572" s="161" t="str">
        <f t="shared" ca="1" si="257"/>
        <v/>
      </c>
      <c r="AQ572" s="161">
        <f t="shared" ca="1" si="263"/>
        <v>1</v>
      </c>
      <c r="AR572" s="161" t="str">
        <f t="shared" ca="1" si="258"/>
        <v/>
      </c>
      <c r="AS572" s="161">
        <f t="shared" ca="1" si="259"/>
        <v>1</v>
      </c>
      <c r="AT572" s="159" t="str">
        <f t="shared" ca="1" si="269"/>
        <v/>
      </c>
      <c r="AU572" s="210">
        <f t="shared" ca="1" si="243"/>
        <v>14</v>
      </c>
      <c r="AV572" s="209"/>
      <c r="AW572" s="204">
        <f t="shared" si="260"/>
        <v>3888.6944444444439</v>
      </c>
      <c r="AX572" s="159"/>
      <c r="AZ572" s="159"/>
      <c r="BM572" s="207"/>
      <c r="BN572" s="212"/>
      <c r="BP572" s="209"/>
      <c r="BQ572" s="211"/>
      <c r="BR572" s="211"/>
      <c r="BS572" s="211"/>
      <c r="BT572" s="211"/>
      <c r="BU572" s="211"/>
      <c r="BV572" s="211"/>
      <c r="BW572" s="211"/>
      <c r="BX572" s="211"/>
      <c r="BY572" s="211"/>
      <c r="BZ572" s="211"/>
      <c r="CA572" s="209"/>
      <c r="CB572" s="224"/>
      <c r="CC572" s="204"/>
      <c r="CD572" s="204"/>
      <c r="CE572" s="204"/>
      <c r="CF572" s="211"/>
      <c r="CG572" s="211"/>
      <c r="CI572" s="209"/>
      <c r="CJ572" s="209"/>
      <c r="EH572" s="165"/>
      <c r="EI572" s="165"/>
      <c r="EJ572" s="166"/>
      <c r="EK572" s="209"/>
      <c r="EL572" s="211"/>
      <c r="EM572" s="211"/>
      <c r="EN572" s="211"/>
      <c r="EO572" s="211"/>
      <c r="EP572" s="211"/>
      <c r="ES572" s="165"/>
      <c r="ET572" s="165"/>
      <c r="EU572" s="166"/>
      <c r="EV572" s="209"/>
      <c r="EW572" s="211"/>
      <c r="EX572" s="211"/>
      <c r="EY572" s="211"/>
      <c r="EZ572" s="211"/>
      <c r="FA572" s="211"/>
      <c r="FD572" s="165"/>
      <c r="FE572" s="165"/>
      <c r="FF572" s="166"/>
      <c r="FG572" s="209"/>
      <c r="FH572" s="211"/>
      <c r="FI572" s="211"/>
      <c r="FJ572" s="211"/>
      <c r="FK572" s="211"/>
      <c r="FL572" s="211"/>
    </row>
    <row r="573" spans="9:168">
      <c r="I573" s="221">
        <f t="shared" si="264"/>
        <v>569</v>
      </c>
      <c r="J573" s="159">
        <f>'v-t_chart'!C570</f>
        <v>50.5</v>
      </c>
      <c r="K573" s="204">
        <f t="shared" ca="1" si="272"/>
        <v>147.9145</v>
      </c>
      <c r="L573" s="205" t="b">
        <f>IF('Input&amp;Output'!$C$3=10,phase_chart!C570,IF('Input&amp;Output'!$C$3=21,phase_chart!G570,IF('Input&amp;Output'!$C$3=22,phase_chart!K570,IF('Input&amp;Output'!$C$3=31,phase_chart!O570,IF('Input&amp;Output'!$C$3=32,phase_chart!S570,"")))))</f>
        <v>0</v>
      </c>
      <c r="M573" s="206" t="b">
        <f>IF('Input&amp;Output'!$C$3=10,phase_chart!D570,IF('Input&amp;Output'!$C$3=21,phase_chart!H570,IF('Input&amp;Output'!$C$3=22,phase_chart!L570,IF('Input&amp;Output'!$C$3=31,phase_chart!P570,IF('Input&amp;Output'!$C$3=32,phase_chart!T570,"")))))</f>
        <v>1</v>
      </c>
      <c r="N573" s="205" t="b">
        <f>IF('Input&amp;Output'!$C$3=10,phase_chart!E570,IF('Input&amp;Output'!$C$3=21,phase_chart!I570,IF('Input&amp;Output'!$C$3=22,phase_chart!M570,IF('Input&amp;Output'!$C$3=31,phase_chart!Q570,IF('Input&amp;Output'!$C$3=32,phase_chart!U570,"")))))</f>
        <v>0</v>
      </c>
      <c r="P573" s="159">
        <f ca="1">IF(NOT($J573=0),IF($J573&lt;IF($P572=0,0,VLOOKUP(P572,tbL!$M$37:$Q$43,IF(L573=TRUE,2,4))),IF($J573&gt;=VLOOKUP(P572,tbL!$M$37:$Q$43,IF(L573=TRUE,3,5)),$P572,IF(AND(L572=TRUE,L573=TRUE),$P572,$P572-1)),IF(AND(L573=TRUE,J573=VLOOKUP(P572,tbL!$M$37:$Q$43,IF(L573=TRUE,2,4))),P572,IF($P572+1&gt;$C$12,$C$12,$P572+1))),0)</f>
        <v>1</v>
      </c>
      <c r="Q573" s="159">
        <f t="shared" ca="1" si="244"/>
        <v>1</v>
      </c>
      <c r="R573" s="207">
        <f t="shared" si="261"/>
        <v>0</v>
      </c>
      <c r="S573" s="208"/>
      <c r="T573" s="159">
        <f t="shared" si="262"/>
        <v>0</v>
      </c>
      <c r="U573" s="209" t="str">
        <f ca="1">IF(AND(T573=-1,N573=TRUE),"*",IF(AND(U572="*",N573=TRUE),"*",IF(AND(AND(L573=TRUE,U572="*"),J573&lt;VLOOKUP(V572+1,tbL!$M$38:$O$43,3)),"*","")))</f>
        <v/>
      </c>
      <c r="V573" s="204">
        <f t="shared" ca="1" si="245"/>
        <v>1</v>
      </c>
      <c r="Y573" s="159" t="str">
        <f t="shared" ca="1" si="246"/>
        <v/>
      </c>
      <c r="Z573" s="159" t="str">
        <f t="shared" si="247"/>
        <v/>
      </c>
      <c r="AA573" s="159">
        <f t="shared" ca="1" si="268"/>
        <v>1</v>
      </c>
      <c r="AC573" s="161" t="str">
        <f t="shared" ca="1" si="248"/>
        <v/>
      </c>
      <c r="AD573" s="161">
        <f t="shared" ca="1" si="249"/>
        <v>1</v>
      </c>
      <c r="AE573" s="161" t="str">
        <f t="shared" ca="1" si="271"/>
        <v/>
      </c>
      <c r="AF573" s="161">
        <f t="shared" ca="1" si="250"/>
        <v>1</v>
      </c>
      <c r="AG573" s="161" t="str">
        <f t="shared" ca="1" si="251"/>
        <v/>
      </c>
      <c r="AH573" s="161">
        <f t="shared" ca="1" si="252"/>
        <v>1</v>
      </c>
      <c r="AI573" s="161" t="str">
        <f t="shared" ca="1" si="253"/>
        <v/>
      </c>
      <c r="AJ573" s="161">
        <f t="shared" ca="1" si="254"/>
        <v>1</v>
      </c>
      <c r="AL573" s="161" t="str">
        <f t="shared" ca="1" si="255"/>
        <v/>
      </c>
      <c r="AM573" s="161">
        <f t="shared" ca="1" si="266"/>
        <v>1</v>
      </c>
      <c r="AN573" s="161" t="str">
        <f t="shared" ca="1" si="256"/>
        <v/>
      </c>
      <c r="AO573" s="161">
        <f t="shared" ca="1" si="265"/>
        <v>1</v>
      </c>
      <c r="AP573" s="161" t="str">
        <f t="shared" ca="1" si="257"/>
        <v/>
      </c>
      <c r="AQ573" s="161">
        <f t="shared" ca="1" si="263"/>
        <v>1</v>
      </c>
      <c r="AR573" s="161" t="str">
        <f t="shared" ca="1" si="258"/>
        <v/>
      </c>
      <c r="AS573" s="161">
        <f t="shared" ca="1" si="259"/>
        <v>1</v>
      </c>
      <c r="AT573" s="159" t="str">
        <f t="shared" ca="1" si="269"/>
        <v/>
      </c>
      <c r="AU573" s="210">
        <f t="shared" ca="1" si="243"/>
        <v>14</v>
      </c>
      <c r="AV573" s="209"/>
      <c r="AW573" s="204">
        <f t="shared" si="260"/>
        <v>3902.7222222222217</v>
      </c>
      <c r="AX573" s="159"/>
      <c r="AZ573" s="159"/>
      <c r="BM573" s="207"/>
      <c r="BN573" s="212"/>
      <c r="BP573" s="209"/>
      <c r="BQ573" s="211"/>
      <c r="BR573" s="211"/>
      <c r="BS573" s="211"/>
      <c r="BT573" s="211"/>
      <c r="BU573" s="211"/>
      <c r="BV573" s="211"/>
      <c r="BW573" s="211"/>
      <c r="BX573" s="211"/>
      <c r="BY573" s="211"/>
      <c r="BZ573" s="211"/>
      <c r="CA573" s="209"/>
      <c r="CB573" s="224"/>
      <c r="CC573" s="204"/>
      <c r="CD573" s="204"/>
      <c r="CE573" s="204"/>
      <c r="CF573" s="211"/>
      <c r="CG573" s="211"/>
      <c r="CI573" s="209"/>
      <c r="CJ573" s="209"/>
      <c r="EH573" s="165"/>
      <c r="EI573" s="165"/>
      <c r="EJ573" s="166"/>
      <c r="EK573" s="209"/>
      <c r="EL573" s="211"/>
      <c r="EM573" s="211"/>
      <c r="EN573" s="211"/>
      <c r="EO573" s="211"/>
      <c r="EP573" s="211"/>
      <c r="ES573" s="165"/>
      <c r="ET573" s="165"/>
      <c r="EU573" s="166"/>
      <c r="EV573" s="209"/>
      <c r="EW573" s="211"/>
      <c r="EX573" s="211"/>
      <c r="EY573" s="211"/>
      <c r="EZ573" s="211"/>
      <c r="FA573" s="211"/>
      <c r="FD573" s="165"/>
      <c r="FE573" s="165"/>
      <c r="FF573" s="166"/>
      <c r="FG573" s="209"/>
      <c r="FH573" s="211"/>
      <c r="FI573" s="211"/>
      <c r="FJ573" s="211"/>
      <c r="FK573" s="211"/>
      <c r="FL573" s="211"/>
    </row>
    <row r="574" spans="9:168">
      <c r="I574" s="221">
        <f t="shared" si="264"/>
        <v>570</v>
      </c>
      <c r="J574" s="159">
        <f>'v-t_chart'!C571</f>
        <v>51</v>
      </c>
      <c r="K574" s="204">
        <f t="shared" ca="1" si="272"/>
        <v>149.37899999999999</v>
      </c>
      <c r="L574" s="205" t="b">
        <f>IF('Input&amp;Output'!$C$3=10,phase_chart!C571,IF('Input&amp;Output'!$C$3=21,phase_chart!G571,IF('Input&amp;Output'!$C$3=22,phase_chart!K571,IF('Input&amp;Output'!$C$3=31,phase_chart!O571,IF('Input&amp;Output'!$C$3=32,phase_chart!S571,"")))))</f>
        <v>0</v>
      </c>
      <c r="M574" s="206" t="b">
        <f>IF('Input&amp;Output'!$C$3=10,phase_chart!D571,IF('Input&amp;Output'!$C$3=21,phase_chart!H571,IF('Input&amp;Output'!$C$3=22,phase_chart!L571,IF('Input&amp;Output'!$C$3=31,phase_chart!P571,IF('Input&amp;Output'!$C$3=32,phase_chart!T571,"")))))</f>
        <v>1</v>
      </c>
      <c r="N574" s="205" t="b">
        <f>IF('Input&amp;Output'!$C$3=10,phase_chart!E571,IF('Input&amp;Output'!$C$3=21,phase_chart!I571,IF('Input&amp;Output'!$C$3=22,phase_chart!M571,IF('Input&amp;Output'!$C$3=31,phase_chart!Q571,IF('Input&amp;Output'!$C$3=32,phase_chart!U571,"")))))</f>
        <v>0</v>
      </c>
      <c r="P574" s="159">
        <f ca="1">IF(NOT($J574=0),IF($J574&lt;IF($P573=0,0,VLOOKUP(P573,tbL!$M$37:$Q$43,IF(L574=TRUE,2,4))),IF($J574&gt;=VLOOKUP(P573,tbL!$M$37:$Q$43,IF(L574=TRUE,3,5)),$P573,IF(AND(L573=TRUE,L574=TRUE),$P573,$P573-1)),IF(AND(L574=TRUE,J574=VLOOKUP(P573,tbL!$M$37:$Q$43,IF(L574=TRUE,2,4))),P573,IF($P573+1&gt;$C$12,$C$12,$P573+1))),0)</f>
        <v>1</v>
      </c>
      <c r="Q574" s="159">
        <f t="shared" ca="1" si="244"/>
        <v>1</v>
      </c>
      <c r="R574" s="207">
        <f t="shared" si="261"/>
        <v>0</v>
      </c>
      <c r="S574" s="208"/>
      <c r="T574" s="159">
        <f t="shared" si="262"/>
        <v>0</v>
      </c>
      <c r="U574" s="209" t="str">
        <f ca="1">IF(AND(T574=-1,N574=TRUE),"*",IF(AND(U573="*",N574=TRUE),"*",IF(AND(AND(L574=TRUE,U573="*"),J574&lt;VLOOKUP(V573+1,tbL!$M$38:$O$43,3)),"*","")))</f>
        <v/>
      </c>
      <c r="V574" s="204">
        <f t="shared" ca="1" si="245"/>
        <v>1</v>
      </c>
      <c r="Y574" s="159" t="str">
        <f t="shared" ca="1" si="246"/>
        <v/>
      </c>
      <c r="Z574" s="159" t="str">
        <f t="shared" si="247"/>
        <v/>
      </c>
      <c r="AA574" s="159">
        <f t="shared" ca="1" si="268"/>
        <v>1</v>
      </c>
      <c r="AC574" s="161" t="str">
        <f t="shared" ca="1" si="248"/>
        <v/>
      </c>
      <c r="AD574" s="161">
        <f t="shared" ca="1" si="249"/>
        <v>1</v>
      </c>
      <c r="AE574" s="161" t="str">
        <f t="shared" ca="1" si="271"/>
        <v/>
      </c>
      <c r="AF574" s="161">
        <f t="shared" ca="1" si="250"/>
        <v>1</v>
      </c>
      <c r="AG574" s="161" t="str">
        <f t="shared" ca="1" si="251"/>
        <v/>
      </c>
      <c r="AH574" s="161">
        <f t="shared" ca="1" si="252"/>
        <v>1</v>
      </c>
      <c r="AI574" s="161" t="str">
        <f t="shared" ca="1" si="253"/>
        <v/>
      </c>
      <c r="AJ574" s="161">
        <f t="shared" ca="1" si="254"/>
        <v>1</v>
      </c>
      <c r="AL574" s="161" t="str">
        <f t="shared" ca="1" si="255"/>
        <v/>
      </c>
      <c r="AM574" s="161">
        <f t="shared" ca="1" si="266"/>
        <v>1</v>
      </c>
      <c r="AN574" s="161" t="str">
        <f t="shared" ca="1" si="256"/>
        <v/>
      </c>
      <c r="AO574" s="161">
        <f t="shared" ca="1" si="265"/>
        <v>1</v>
      </c>
      <c r="AP574" s="161" t="str">
        <f t="shared" ca="1" si="257"/>
        <v/>
      </c>
      <c r="AQ574" s="161">
        <f t="shared" ca="1" si="263"/>
        <v>1</v>
      </c>
      <c r="AR574" s="161" t="str">
        <f t="shared" ca="1" si="258"/>
        <v/>
      </c>
      <c r="AS574" s="161">
        <f t="shared" ca="1" si="259"/>
        <v>1</v>
      </c>
      <c r="AT574" s="159" t="str">
        <f t="shared" ca="1" si="269"/>
        <v/>
      </c>
      <c r="AU574" s="210">
        <f t="shared" ca="1" si="243"/>
        <v>14</v>
      </c>
      <c r="AV574" s="209"/>
      <c r="AW574" s="204">
        <f t="shared" si="260"/>
        <v>3916.8888888888882</v>
      </c>
      <c r="AX574" s="159"/>
      <c r="AZ574" s="159"/>
      <c r="BM574" s="207"/>
      <c r="BN574" s="212"/>
      <c r="BP574" s="209"/>
      <c r="BQ574" s="211"/>
      <c r="BR574" s="211"/>
      <c r="BS574" s="211"/>
      <c r="BT574" s="211"/>
      <c r="BU574" s="211"/>
      <c r="BV574" s="211"/>
      <c r="BW574" s="211"/>
      <c r="BX574" s="211"/>
      <c r="BY574" s="211"/>
      <c r="BZ574" s="211"/>
      <c r="CA574" s="209"/>
      <c r="CB574" s="224"/>
      <c r="CC574" s="204"/>
      <c r="CD574" s="204"/>
      <c r="CE574" s="204"/>
      <c r="CF574" s="211"/>
      <c r="CG574" s="211"/>
      <c r="CI574" s="209"/>
      <c r="CJ574" s="209"/>
      <c r="EH574" s="165"/>
      <c r="EI574" s="165"/>
      <c r="EJ574" s="166"/>
      <c r="EK574" s="209"/>
      <c r="EL574" s="211"/>
      <c r="EM574" s="211"/>
      <c r="EN574" s="211"/>
      <c r="EO574" s="211"/>
      <c r="EP574" s="211"/>
      <c r="ES574" s="165"/>
      <c r="ET574" s="165"/>
      <c r="EU574" s="166"/>
      <c r="EV574" s="209"/>
      <c r="EW574" s="211"/>
      <c r="EX574" s="211"/>
      <c r="EY574" s="211"/>
      <c r="EZ574" s="211"/>
      <c r="FA574" s="211"/>
      <c r="FD574" s="165"/>
      <c r="FE574" s="165"/>
      <c r="FF574" s="166"/>
      <c r="FG574" s="209"/>
      <c r="FH574" s="211"/>
      <c r="FI574" s="211"/>
      <c r="FJ574" s="211"/>
      <c r="FK574" s="211"/>
      <c r="FL574" s="211"/>
    </row>
    <row r="575" spans="9:168">
      <c r="I575" s="221">
        <f t="shared" si="264"/>
        <v>571</v>
      </c>
      <c r="J575" s="159">
        <f>'v-t_chart'!C572</f>
        <v>51.1</v>
      </c>
      <c r="K575" s="204">
        <f t="shared" ca="1" si="272"/>
        <v>149.67189999999999</v>
      </c>
      <c r="L575" s="205" t="b">
        <f>IF('Input&amp;Output'!$C$3=10,phase_chart!C572,IF('Input&amp;Output'!$C$3=21,phase_chart!G572,IF('Input&amp;Output'!$C$3=22,phase_chart!K572,IF('Input&amp;Output'!$C$3=31,phase_chart!O572,IF('Input&amp;Output'!$C$3=32,phase_chart!S572,"")))))</f>
        <v>0</v>
      </c>
      <c r="M575" s="206" t="b">
        <f>IF('Input&amp;Output'!$C$3=10,phase_chart!D572,IF('Input&amp;Output'!$C$3=21,phase_chart!H572,IF('Input&amp;Output'!$C$3=22,phase_chart!L572,IF('Input&amp;Output'!$C$3=31,phase_chart!P572,IF('Input&amp;Output'!$C$3=32,phase_chart!T572,"")))))</f>
        <v>1</v>
      </c>
      <c r="N575" s="205" t="b">
        <f>IF('Input&amp;Output'!$C$3=10,phase_chart!E572,IF('Input&amp;Output'!$C$3=21,phase_chart!I572,IF('Input&amp;Output'!$C$3=22,phase_chart!M572,IF('Input&amp;Output'!$C$3=31,phase_chart!Q572,IF('Input&amp;Output'!$C$3=32,phase_chart!U572,"")))))</f>
        <v>0</v>
      </c>
      <c r="P575" s="159">
        <f ca="1">IF(NOT($J575=0),IF($J575&lt;IF($P574=0,0,VLOOKUP(P574,tbL!$M$37:$Q$43,IF(L575=TRUE,2,4))),IF($J575&gt;=VLOOKUP(P574,tbL!$M$37:$Q$43,IF(L575=TRUE,3,5)),$P574,IF(AND(L574=TRUE,L575=TRUE),$P574,$P574-1)),IF(AND(L575=TRUE,J575=VLOOKUP(P574,tbL!$M$37:$Q$43,IF(L575=TRUE,2,4))),P574,IF($P574+1&gt;$C$12,$C$12,$P574+1))),0)</f>
        <v>1</v>
      </c>
      <c r="Q575" s="159">
        <f t="shared" ca="1" si="244"/>
        <v>1</v>
      </c>
      <c r="R575" s="207">
        <f t="shared" si="261"/>
        <v>0</v>
      </c>
      <c r="S575" s="208"/>
      <c r="T575" s="159">
        <f t="shared" si="262"/>
        <v>0</v>
      </c>
      <c r="U575" s="209" t="str">
        <f ca="1">IF(AND(T575=-1,N575=TRUE),"*",IF(AND(U574="*",N575=TRUE),"*",IF(AND(AND(L575=TRUE,U574="*"),J575&lt;VLOOKUP(V574+1,tbL!$M$38:$O$43,3)),"*","")))</f>
        <v/>
      </c>
      <c r="V575" s="204">
        <f t="shared" ca="1" si="245"/>
        <v>1</v>
      </c>
      <c r="Y575" s="159" t="str">
        <f t="shared" ca="1" si="246"/>
        <v/>
      </c>
      <c r="Z575" s="159" t="str">
        <f t="shared" si="247"/>
        <v/>
      </c>
      <c r="AA575" s="159">
        <f t="shared" ca="1" si="268"/>
        <v>1</v>
      </c>
      <c r="AC575" s="161" t="str">
        <f t="shared" ca="1" si="248"/>
        <v/>
      </c>
      <c r="AD575" s="161">
        <f t="shared" ca="1" si="249"/>
        <v>1</v>
      </c>
      <c r="AE575" s="161" t="str">
        <f t="shared" ca="1" si="271"/>
        <v/>
      </c>
      <c r="AF575" s="161">
        <f t="shared" ca="1" si="250"/>
        <v>1</v>
      </c>
      <c r="AG575" s="161" t="str">
        <f t="shared" ca="1" si="251"/>
        <v/>
      </c>
      <c r="AH575" s="161">
        <f t="shared" ca="1" si="252"/>
        <v>1</v>
      </c>
      <c r="AI575" s="161" t="str">
        <f t="shared" ca="1" si="253"/>
        <v/>
      </c>
      <c r="AJ575" s="161">
        <f t="shared" ca="1" si="254"/>
        <v>1</v>
      </c>
      <c r="AL575" s="161" t="str">
        <f t="shared" ca="1" si="255"/>
        <v/>
      </c>
      <c r="AM575" s="161">
        <f t="shared" ca="1" si="266"/>
        <v>1</v>
      </c>
      <c r="AN575" s="161" t="str">
        <f t="shared" ca="1" si="256"/>
        <v/>
      </c>
      <c r="AO575" s="161">
        <f t="shared" ca="1" si="265"/>
        <v>1</v>
      </c>
      <c r="AP575" s="161" t="str">
        <f t="shared" ca="1" si="257"/>
        <v/>
      </c>
      <c r="AQ575" s="161">
        <f t="shared" ca="1" si="263"/>
        <v>1</v>
      </c>
      <c r="AR575" s="161" t="str">
        <f t="shared" ca="1" si="258"/>
        <v/>
      </c>
      <c r="AS575" s="161">
        <f t="shared" ca="1" si="259"/>
        <v>1</v>
      </c>
      <c r="AT575" s="159" t="str">
        <f t="shared" ca="1" si="269"/>
        <v/>
      </c>
      <c r="AU575" s="210">
        <f t="shared" ca="1" si="243"/>
        <v>14</v>
      </c>
      <c r="AV575" s="209"/>
      <c r="AW575" s="204">
        <f t="shared" si="260"/>
        <v>3931.0833333333326</v>
      </c>
      <c r="AX575" s="159"/>
      <c r="AZ575" s="159"/>
      <c r="BM575" s="207"/>
      <c r="BN575" s="212"/>
      <c r="BP575" s="209"/>
      <c r="BQ575" s="211"/>
      <c r="BR575" s="211"/>
      <c r="BS575" s="211"/>
      <c r="BT575" s="211"/>
      <c r="BU575" s="211"/>
      <c r="BV575" s="211"/>
      <c r="BW575" s="211"/>
      <c r="BX575" s="211"/>
      <c r="BY575" s="211"/>
      <c r="BZ575" s="211"/>
      <c r="CA575" s="209"/>
      <c r="CB575" s="224"/>
      <c r="CC575" s="204"/>
      <c r="CD575" s="204"/>
      <c r="CE575" s="204"/>
      <c r="CF575" s="211"/>
      <c r="CG575" s="211"/>
      <c r="CI575" s="209"/>
      <c r="CJ575" s="209"/>
      <c r="EH575" s="165"/>
      <c r="EI575" s="165"/>
      <c r="EJ575" s="166"/>
      <c r="EK575" s="209"/>
      <c r="EL575" s="211"/>
      <c r="EM575" s="211"/>
      <c r="EN575" s="211"/>
      <c r="EO575" s="211"/>
      <c r="EP575" s="211"/>
      <c r="ES575" s="165"/>
      <c r="ET575" s="165"/>
      <c r="EU575" s="166"/>
      <c r="EV575" s="209"/>
      <c r="EW575" s="211"/>
      <c r="EX575" s="211"/>
      <c r="EY575" s="211"/>
      <c r="EZ575" s="211"/>
      <c r="FA575" s="211"/>
      <c r="FD575" s="165"/>
      <c r="FE575" s="165"/>
      <c r="FF575" s="166"/>
      <c r="FG575" s="209"/>
      <c r="FH575" s="211"/>
      <c r="FI575" s="211"/>
      <c r="FJ575" s="211"/>
      <c r="FK575" s="211"/>
      <c r="FL575" s="211"/>
    </row>
    <row r="576" spans="9:168">
      <c r="I576" s="221">
        <f t="shared" si="264"/>
        <v>572</v>
      </c>
      <c r="J576" s="159">
        <f>'v-t_chart'!C573</f>
        <v>51</v>
      </c>
      <c r="K576" s="204">
        <f t="shared" ca="1" si="272"/>
        <v>149.37899999999999</v>
      </c>
      <c r="L576" s="205" t="b">
        <f>IF('Input&amp;Output'!$C$3=10,phase_chart!C573,IF('Input&amp;Output'!$C$3=21,phase_chart!G573,IF('Input&amp;Output'!$C$3=22,phase_chart!K573,IF('Input&amp;Output'!$C$3=31,phase_chart!O573,IF('Input&amp;Output'!$C$3=32,phase_chart!S573,"")))))</f>
        <v>0</v>
      </c>
      <c r="M576" s="206" t="b">
        <f>IF('Input&amp;Output'!$C$3=10,phase_chart!D573,IF('Input&amp;Output'!$C$3=21,phase_chart!H573,IF('Input&amp;Output'!$C$3=22,phase_chart!L573,IF('Input&amp;Output'!$C$3=31,phase_chart!P573,IF('Input&amp;Output'!$C$3=32,phase_chart!T573,"")))))</f>
        <v>1</v>
      </c>
      <c r="N576" s="205" t="b">
        <f>IF('Input&amp;Output'!$C$3=10,phase_chart!E573,IF('Input&amp;Output'!$C$3=21,phase_chart!I573,IF('Input&amp;Output'!$C$3=22,phase_chart!M573,IF('Input&amp;Output'!$C$3=31,phase_chart!Q573,IF('Input&amp;Output'!$C$3=32,phase_chart!U573,"")))))</f>
        <v>0</v>
      </c>
      <c r="P576" s="159">
        <f ca="1">IF(NOT($J576=0),IF($J576&lt;IF($P575=0,0,VLOOKUP(P575,tbL!$M$37:$Q$43,IF(L576=TRUE,2,4))),IF($J576&gt;=VLOOKUP(P575,tbL!$M$37:$Q$43,IF(L576=TRUE,3,5)),$P575,IF(AND(L575=TRUE,L576=TRUE),$P575,$P575-1)),IF(AND(L576=TRUE,J576=VLOOKUP(P575,tbL!$M$37:$Q$43,IF(L576=TRUE,2,4))),P575,IF($P575+1&gt;$C$12,$C$12,$P575+1))),0)</f>
        <v>1</v>
      </c>
      <c r="Q576" s="159">
        <f t="shared" ca="1" si="244"/>
        <v>1</v>
      </c>
      <c r="R576" s="207">
        <f t="shared" si="261"/>
        <v>0</v>
      </c>
      <c r="S576" s="208"/>
      <c r="T576" s="159">
        <f t="shared" si="262"/>
        <v>0</v>
      </c>
      <c r="U576" s="209" t="str">
        <f ca="1">IF(AND(T576=-1,N576=TRUE),"*",IF(AND(U575="*",N576=TRUE),"*",IF(AND(AND(L576=TRUE,U575="*"),J576&lt;VLOOKUP(V575+1,tbL!$M$38:$O$43,3)),"*","")))</f>
        <v/>
      </c>
      <c r="V576" s="204">
        <f t="shared" ca="1" si="245"/>
        <v>1</v>
      </c>
      <c r="Y576" s="159" t="str">
        <f t="shared" ca="1" si="246"/>
        <v/>
      </c>
      <c r="Z576" s="159" t="str">
        <f t="shared" si="247"/>
        <v/>
      </c>
      <c r="AA576" s="159">
        <f t="shared" ca="1" si="268"/>
        <v>1</v>
      </c>
      <c r="AC576" s="161" t="str">
        <f t="shared" ca="1" si="248"/>
        <v/>
      </c>
      <c r="AD576" s="161">
        <f t="shared" ca="1" si="249"/>
        <v>1</v>
      </c>
      <c r="AE576" s="161" t="str">
        <f t="shared" ca="1" si="271"/>
        <v/>
      </c>
      <c r="AF576" s="161">
        <f t="shared" ca="1" si="250"/>
        <v>1</v>
      </c>
      <c r="AG576" s="161" t="str">
        <f t="shared" ca="1" si="251"/>
        <v/>
      </c>
      <c r="AH576" s="161">
        <f t="shared" ca="1" si="252"/>
        <v>1</v>
      </c>
      <c r="AI576" s="161" t="str">
        <f t="shared" ca="1" si="253"/>
        <v/>
      </c>
      <c r="AJ576" s="161">
        <f t="shared" ca="1" si="254"/>
        <v>1</v>
      </c>
      <c r="AL576" s="161" t="str">
        <f t="shared" ca="1" si="255"/>
        <v/>
      </c>
      <c r="AM576" s="161">
        <f t="shared" ca="1" si="266"/>
        <v>1</v>
      </c>
      <c r="AN576" s="161" t="str">
        <f t="shared" ca="1" si="256"/>
        <v/>
      </c>
      <c r="AO576" s="161">
        <f t="shared" ca="1" si="265"/>
        <v>1</v>
      </c>
      <c r="AP576" s="161" t="str">
        <f t="shared" ca="1" si="257"/>
        <v/>
      </c>
      <c r="AQ576" s="161">
        <f t="shared" ca="1" si="263"/>
        <v>1</v>
      </c>
      <c r="AR576" s="161" t="str">
        <f t="shared" ca="1" si="258"/>
        <v/>
      </c>
      <c r="AS576" s="161">
        <f t="shared" ca="1" si="259"/>
        <v>1</v>
      </c>
      <c r="AT576" s="159" t="str">
        <f t="shared" ca="1" si="269"/>
        <v/>
      </c>
      <c r="AU576" s="210">
        <f t="shared" ca="1" si="243"/>
        <v>14</v>
      </c>
      <c r="AV576" s="209"/>
      <c r="AW576" s="204">
        <f t="shared" si="260"/>
        <v>3945.2499999999991</v>
      </c>
      <c r="AX576" s="159"/>
      <c r="AZ576" s="159"/>
      <c r="BM576" s="207"/>
      <c r="BN576" s="212"/>
      <c r="BP576" s="209"/>
      <c r="BQ576" s="211"/>
      <c r="BR576" s="211"/>
      <c r="BS576" s="211"/>
      <c r="BT576" s="211"/>
      <c r="BU576" s="211"/>
      <c r="BV576" s="211"/>
      <c r="BW576" s="211"/>
      <c r="BX576" s="211"/>
      <c r="BY576" s="211"/>
      <c r="BZ576" s="211"/>
      <c r="CA576" s="209"/>
      <c r="CB576" s="224"/>
      <c r="CC576" s="204"/>
      <c r="CD576" s="204"/>
      <c r="CE576" s="204"/>
      <c r="CF576" s="211"/>
      <c r="CG576" s="211"/>
      <c r="CI576" s="209"/>
      <c r="CJ576" s="209"/>
      <c r="EH576" s="165"/>
      <c r="EI576" s="165"/>
      <c r="EJ576" s="166"/>
      <c r="EK576" s="209"/>
      <c r="EL576" s="211"/>
      <c r="EM576" s="211"/>
      <c r="EN576" s="211"/>
      <c r="EO576" s="211"/>
      <c r="EP576" s="211"/>
      <c r="ES576" s="165"/>
      <c r="ET576" s="165"/>
      <c r="EU576" s="166"/>
      <c r="EV576" s="209"/>
      <c r="EW576" s="211"/>
      <c r="EX576" s="211"/>
      <c r="EY576" s="211"/>
      <c r="EZ576" s="211"/>
      <c r="FA576" s="211"/>
      <c r="FD576" s="165"/>
      <c r="FE576" s="165"/>
      <c r="FF576" s="166"/>
      <c r="FG576" s="209"/>
      <c r="FH576" s="211"/>
      <c r="FI576" s="211"/>
      <c r="FJ576" s="211"/>
      <c r="FK576" s="211"/>
      <c r="FL576" s="211"/>
    </row>
    <row r="577" spans="9:168">
      <c r="I577" s="221">
        <f t="shared" si="264"/>
        <v>573</v>
      </c>
      <c r="J577" s="159">
        <f>'v-t_chart'!C574</f>
        <v>50.4</v>
      </c>
      <c r="K577" s="204">
        <f t="shared" ca="1" si="272"/>
        <v>147.6216</v>
      </c>
      <c r="L577" s="205" t="b">
        <f>IF('Input&amp;Output'!$C$3=10,phase_chart!C574,IF('Input&amp;Output'!$C$3=21,phase_chart!G574,IF('Input&amp;Output'!$C$3=22,phase_chart!K574,IF('Input&amp;Output'!$C$3=31,phase_chart!O574,IF('Input&amp;Output'!$C$3=32,phase_chart!S574,"")))))</f>
        <v>0</v>
      </c>
      <c r="M577" s="206" t="b">
        <f>IF('Input&amp;Output'!$C$3=10,phase_chart!D574,IF('Input&amp;Output'!$C$3=21,phase_chart!H574,IF('Input&amp;Output'!$C$3=22,phase_chart!L574,IF('Input&amp;Output'!$C$3=31,phase_chart!P574,IF('Input&amp;Output'!$C$3=32,phase_chart!T574,"")))))</f>
        <v>0</v>
      </c>
      <c r="N577" s="205" t="b">
        <f>IF('Input&amp;Output'!$C$3=10,phase_chart!E574,IF('Input&amp;Output'!$C$3=21,phase_chart!I574,IF('Input&amp;Output'!$C$3=22,phase_chart!M574,IF('Input&amp;Output'!$C$3=31,phase_chart!Q574,IF('Input&amp;Output'!$C$3=32,phase_chart!U574,"")))))</f>
        <v>1</v>
      </c>
      <c r="P577" s="159">
        <f ca="1">IF(NOT($J577=0),IF($J577&lt;IF($P576=0,0,VLOOKUP(P576,tbL!$M$37:$Q$43,IF(L577=TRUE,2,4))),IF($J577&gt;=VLOOKUP(P576,tbL!$M$37:$Q$43,IF(L577=TRUE,3,5)),$P576,IF(AND(L576=TRUE,L577=TRUE),$P576,$P576-1)),IF(AND(L577=TRUE,J577=VLOOKUP(P576,tbL!$M$37:$Q$43,IF(L577=TRUE,2,4))),P576,IF($P576+1&gt;$C$12,$C$12,$P576+1))),0)</f>
        <v>1</v>
      </c>
      <c r="Q577" s="159">
        <f t="shared" ca="1" si="244"/>
        <v>1</v>
      </c>
      <c r="R577" s="207">
        <f t="shared" si="261"/>
        <v>0</v>
      </c>
      <c r="S577" s="208"/>
      <c r="T577" s="159">
        <f t="shared" si="262"/>
        <v>0</v>
      </c>
      <c r="U577" s="209" t="str">
        <f ca="1">IF(AND(T577=-1,N577=TRUE),"*",IF(AND(U576="*",N577=TRUE),"*",IF(AND(AND(L577=TRUE,U576="*"),J577&lt;VLOOKUP(V576+1,tbL!$M$38:$O$43,3)),"*","")))</f>
        <v/>
      </c>
      <c r="V577" s="204">
        <f t="shared" ca="1" si="245"/>
        <v>1</v>
      </c>
      <c r="Y577" s="159" t="str">
        <f t="shared" ca="1" si="246"/>
        <v/>
      </c>
      <c r="Z577" s="159" t="str">
        <f t="shared" si="247"/>
        <v/>
      </c>
      <c r="AA577" s="159">
        <f t="shared" ca="1" si="268"/>
        <v>1</v>
      </c>
      <c r="AC577" s="161" t="str">
        <f t="shared" ca="1" si="248"/>
        <v/>
      </c>
      <c r="AD577" s="161">
        <f t="shared" ca="1" si="249"/>
        <v>1</v>
      </c>
      <c r="AE577" s="161" t="str">
        <f t="shared" ca="1" si="271"/>
        <v/>
      </c>
      <c r="AF577" s="161">
        <f t="shared" ca="1" si="250"/>
        <v>1</v>
      </c>
      <c r="AG577" s="161" t="str">
        <f t="shared" ca="1" si="251"/>
        <v/>
      </c>
      <c r="AH577" s="161">
        <f t="shared" ca="1" si="252"/>
        <v>1</v>
      </c>
      <c r="AI577" s="161" t="str">
        <f t="shared" ca="1" si="253"/>
        <v/>
      </c>
      <c r="AJ577" s="161">
        <f t="shared" ca="1" si="254"/>
        <v>1</v>
      </c>
      <c r="AL577" s="161" t="str">
        <f t="shared" ca="1" si="255"/>
        <v/>
      </c>
      <c r="AM577" s="161">
        <f t="shared" ca="1" si="266"/>
        <v>1</v>
      </c>
      <c r="AN577" s="161" t="str">
        <f t="shared" ca="1" si="256"/>
        <v/>
      </c>
      <c r="AO577" s="161">
        <f t="shared" ca="1" si="265"/>
        <v>1</v>
      </c>
      <c r="AP577" s="161" t="str">
        <f t="shared" ca="1" si="257"/>
        <v/>
      </c>
      <c r="AQ577" s="161">
        <f t="shared" ca="1" si="263"/>
        <v>1</v>
      </c>
      <c r="AR577" s="161" t="str">
        <f t="shared" ca="1" si="258"/>
        <v/>
      </c>
      <c r="AS577" s="161">
        <f t="shared" ca="1" si="259"/>
        <v>1</v>
      </c>
      <c r="AT577" s="159" t="str">
        <f t="shared" ca="1" si="269"/>
        <v/>
      </c>
      <c r="AU577" s="210">
        <f t="shared" ca="1" si="243"/>
        <v>14</v>
      </c>
      <c r="AV577" s="209"/>
      <c r="AW577" s="204">
        <f t="shared" si="260"/>
        <v>3959.2499999999991</v>
      </c>
      <c r="AX577" s="159"/>
      <c r="AZ577" s="159"/>
      <c r="BM577" s="207"/>
      <c r="BN577" s="212"/>
      <c r="BP577" s="209"/>
      <c r="BQ577" s="211"/>
      <c r="BR577" s="211"/>
      <c r="BS577" s="211"/>
      <c r="BT577" s="211"/>
      <c r="BU577" s="211"/>
      <c r="BV577" s="211"/>
      <c r="BW577" s="211"/>
      <c r="BX577" s="211"/>
      <c r="BY577" s="211"/>
      <c r="BZ577" s="211"/>
      <c r="CA577" s="209"/>
      <c r="CB577" s="224"/>
      <c r="CC577" s="204"/>
      <c r="CD577" s="204"/>
      <c r="CE577" s="204"/>
      <c r="CF577" s="211"/>
      <c r="CG577" s="211"/>
      <c r="CI577" s="209"/>
      <c r="CJ577" s="209"/>
      <c r="EH577" s="165"/>
      <c r="EI577" s="165"/>
      <c r="EJ577" s="166"/>
      <c r="EK577" s="209"/>
      <c r="EL577" s="211"/>
      <c r="EM577" s="211"/>
      <c r="EN577" s="211"/>
      <c r="EO577" s="211"/>
      <c r="EP577" s="211"/>
      <c r="ES577" s="165"/>
      <c r="ET577" s="165"/>
      <c r="EU577" s="166"/>
      <c r="EV577" s="209"/>
      <c r="EW577" s="211"/>
      <c r="EX577" s="211"/>
      <c r="EY577" s="211"/>
      <c r="EZ577" s="211"/>
      <c r="FA577" s="211"/>
      <c r="FD577" s="165"/>
      <c r="FE577" s="165"/>
      <c r="FF577" s="166"/>
      <c r="FG577" s="209"/>
      <c r="FH577" s="211"/>
      <c r="FI577" s="211"/>
      <c r="FJ577" s="211"/>
      <c r="FK577" s="211"/>
      <c r="FL577" s="211"/>
    </row>
    <row r="578" spans="9:168">
      <c r="I578" s="221">
        <f t="shared" si="264"/>
        <v>574</v>
      </c>
      <c r="J578" s="159">
        <f>'v-t_chart'!C575</f>
        <v>49</v>
      </c>
      <c r="K578" s="204">
        <f t="shared" ca="1" si="272"/>
        <v>143.52099999999999</v>
      </c>
      <c r="L578" s="205" t="b">
        <f>IF('Input&amp;Output'!$C$3=10,phase_chart!C575,IF('Input&amp;Output'!$C$3=21,phase_chart!G575,IF('Input&amp;Output'!$C$3=22,phase_chart!K575,IF('Input&amp;Output'!$C$3=31,phase_chart!O575,IF('Input&amp;Output'!$C$3=32,phase_chart!S575,"")))))</f>
        <v>0</v>
      </c>
      <c r="M578" s="206" t="b">
        <f>IF('Input&amp;Output'!$C$3=10,phase_chart!D575,IF('Input&amp;Output'!$C$3=21,phase_chart!H575,IF('Input&amp;Output'!$C$3=22,phase_chart!L575,IF('Input&amp;Output'!$C$3=31,phase_chart!P575,IF('Input&amp;Output'!$C$3=32,phase_chart!T575,"")))))</f>
        <v>0</v>
      </c>
      <c r="N578" s="205" t="b">
        <f>IF('Input&amp;Output'!$C$3=10,phase_chart!E575,IF('Input&amp;Output'!$C$3=21,phase_chart!I575,IF('Input&amp;Output'!$C$3=22,phase_chart!M575,IF('Input&amp;Output'!$C$3=31,phase_chart!Q575,IF('Input&amp;Output'!$C$3=32,phase_chart!U575,"")))))</f>
        <v>1</v>
      </c>
      <c r="P578" s="159">
        <f ca="1">IF(NOT($J578=0),IF($J578&lt;IF($P577=0,0,VLOOKUP(P577,tbL!$M$37:$Q$43,IF(L578=TRUE,2,4))),IF($J578&gt;=VLOOKUP(P577,tbL!$M$37:$Q$43,IF(L578=TRUE,3,5)),$P577,IF(AND(L577=TRUE,L578=TRUE),$P577,$P577-1)),IF(AND(L578=TRUE,J578=VLOOKUP(P577,tbL!$M$37:$Q$43,IF(L578=TRUE,2,4))),P577,IF($P577+1&gt;$C$12,$C$12,$P577+1))),0)</f>
        <v>1</v>
      </c>
      <c r="Q578" s="159">
        <f t="shared" ca="1" si="244"/>
        <v>1</v>
      </c>
      <c r="R578" s="207">
        <f t="shared" si="261"/>
        <v>0</v>
      </c>
      <c r="S578" s="208"/>
      <c r="T578" s="159">
        <f t="shared" si="262"/>
        <v>0</v>
      </c>
      <c r="U578" s="209" t="str">
        <f ca="1">IF(AND(T578=-1,N578=TRUE),"*",IF(AND(U577="*",N578=TRUE),"*",IF(AND(AND(L578=TRUE,U577="*"),J578&lt;VLOOKUP(V577+1,tbL!$M$38:$O$43,3)),"*","")))</f>
        <v/>
      </c>
      <c r="V578" s="204">
        <f t="shared" ca="1" si="245"/>
        <v>1</v>
      </c>
      <c r="Y578" s="159" t="str">
        <f t="shared" ca="1" si="246"/>
        <v/>
      </c>
      <c r="Z578" s="159" t="str">
        <f t="shared" si="247"/>
        <v/>
      </c>
      <c r="AA578" s="159">
        <f t="shared" ca="1" si="268"/>
        <v>1</v>
      </c>
      <c r="AC578" s="161" t="str">
        <f t="shared" ca="1" si="248"/>
        <v/>
      </c>
      <c r="AD578" s="161">
        <f t="shared" ca="1" si="249"/>
        <v>1</v>
      </c>
      <c r="AE578" s="161" t="str">
        <f t="shared" ca="1" si="271"/>
        <v/>
      </c>
      <c r="AF578" s="161">
        <f t="shared" ca="1" si="250"/>
        <v>1</v>
      </c>
      <c r="AG578" s="161" t="str">
        <f t="shared" ca="1" si="251"/>
        <v/>
      </c>
      <c r="AH578" s="161">
        <f t="shared" ca="1" si="252"/>
        <v>1</v>
      </c>
      <c r="AI578" s="161" t="str">
        <f t="shared" ca="1" si="253"/>
        <v/>
      </c>
      <c r="AJ578" s="161">
        <f t="shared" ca="1" si="254"/>
        <v>1</v>
      </c>
      <c r="AL578" s="161" t="str">
        <f t="shared" ca="1" si="255"/>
        <v/>
      </c>
      <c r="AM578" s="161">
        <f t="shared" ca="1" si="266"/>
        <v>1</v>
      </c>
      <c r="AN578" s="161" t="str">
        <f t="shared" ca="1" si="256"/>
        <v/>
      </c>
      <c r="AO578" s="161">
        <f t="shared" ca="1" si="265"/>
        <v>1</v>
      </c>
      <c r="AP578" s="161" t="str">
        <f t="shared" ca="1" si="257"/>
        <v/>
      </c>
      <c r="AQ578" s="161">
        <f t="shared" ca="1" si="263"/>
        <v>1</v>
      </c>
      <c r="AR578" s="161" t="str">
        <f t="shared" ca="1" si="258"/>
        <v/>
      </c>
      <c r="AS578" s="161">
        <f t="shared" ca="1" si="259"/>
        <v>1</v>
      </c>
      <c r="AT578" s="159" t="str">
        <f t="shared" ca="1" si="269"/>
        <v/>
      </c>
      <c r="AU578" s="210">
        <f t="shared" ca="1" si="243"/>
        <v>14</v>
      </c>
      <c r="AV578" s="209"/>
      <c r="AW578" s="204">
        <f t="shared" si="260"/>
        <v>3972.8611111111104</v>
      </c>
      <c r="AX578" s="159"/>
      <c r="AZ578" s="159"/>
      <c r="BM578" s="207"/>
      <c r="BN578" s="212"/>
      <c r="BP578" s="209"/>
      <c r="BQ578" s="211"/>
      <c r="BR578" s="211"/>
      <c r="BS578" s="211"/>
      <c r="BT578" s="211"/>
      <c r="BU578" s="211"/>
      <c r="BV578" s="211"/>
      <c r="BW578" s="211"/>
      <c r="BX578" s="211"/>
      <c r="BY578" s="211"/>
      <c r="BZ578" s="211"/>
      <c r="CA578" s="209"/>
      <c r="CB578" s="224"/>
      <c r="CC578" s="204"/>
      <c r="CD578" s="204"/>
      <c r="CE578" s="204"/>
      <c r="CF578" s="211"/>
      <c r="CG578" s="211"/>
      <c r="CI578" s="209"/>
      <c r="CJ578" s="209"/>
      <c r="EH578" s="165"/>
      <c r="EI578" s="165"/>
      <c r="EJ578" s="166"/>
      <c r="EK578" s="209"/>
      <c r="EL578" s="211"/>
      <c r="EM578" s="211"/>
      <c r="EN578" s="211"/>
      <c r="EO578" s="211"/>
      <c r="EP578" s="211"/>
      <c r="ES578" s="165"/>
      <c r="ET578" s="165"/>
      <c r="EU578" s="166"/>
      <c r="EV578" s="209"/>
      <c r="EW578" s="211"/>
      <c r="EX578" s="211"/>
      <c r="EY578" s="211"/>
      <c r="EZ578" s="211"/>
      <c r="FA578" s="211"/>
      <c r="FD578" s="165"/>
      <c r="FE578" s="165"/>
      <c r="FF578" s="166"/>
      <c r="FG578" s="209"/>
      <c r="FH578" s="211"/>
      <c r="FI578" s="211"/>
      <c r="FJ578" s="211"/>
      <c r="FK578" s="211"/>
      <c r="FL578" s="211"/>
    </row>
    <row r="579" spans="9:168">
      <c r="I579" s="221">
        <f t="shared" si="264"/>
        <v>575</v>
      </c>
      <c r="J579" s="159">
        <f>'v-t_chart'!C576</f>
        <v>46.7</v>
      </c>
      <c r="K579" s="204">
        <f t="shared" ca="1" si="272"/>
        <v>136.7843</v>
      </c>
      <c r="L579" s="205" t="b">
        <f>IF('Input&amp;Output'!$C$3=10,phase_chart!C576,IF('Input&amp;Output'!$C$3=21,phase_chart!G576,IF('Input&amp;Output'!$C$3=22,phase_chart!K576,IF('Input&amp;Output'!$C$3=31,phase_chart!O576,IF('Input&amp;Output'!$C$3=32,phase_chart!S576,"")))))</f>
        <v>0</v>
      </c>
      <c r="M579" s="206" t="b">
        <f>IF('Input&amp;Output'!$C$3=10,phase_chart!D576,IF('Input&amp;Output'!$C$3=21,phase_chart!H576,IF('Input&amp;Output'!$C$3=22,phase_chart!L576,IF('Input&amp;Output'!$C$3=31,phase_chart!P576,IF('Input&amp;Output'!$C$3=32,phase_chart!T576,"")))))</f>
        <v>0</v>
      </c>
      <c r="N579" s="205" t="b">
        <f>IF('Input&amp;Output'!$C$3=10,phase_chart!E576,IF('Input&amp;Output'!$C$3=21,phase_chart!I576,IF('Input&amp;Output'!$C$3=22,phase_chart!M576,IF('Input&amp;Output'!$C$3=31,phase_chart!Q576,IF('Input&amp;Output'!$C$3=32,phase_chart!U576,"")))))</f>
        <v>1</v>
      </c>
      <c r="P579" s="159">
        <f ca="1">IF(NOT($J579=0),IF($J579&lt;IF($P578=0,0,VLOOKUP(P578,tbL!$M$37:$Q$43,IF(L579=TRUE,2,4))),IF($J579&gt;=VLOOKUP(P578,tbL!$M$37:$Q$43,IF(L579=TRUE,3,5)),$P578,IF(AND(L578=TRUE,L579=TRUE),$P578,$P578-1)),IF(AND(L579=TRUE,J579=VLOOKUP(P578,tbL!$M$37:$Q$43,IF(L579=TRUE,2,4))),P578,IF($P578+1&gt;$C$12,$C$12,$P578+1))),0)</f>
        <v>1</v>
      </c>
      <c r="Q579" s="159">
        <f t="shared" ca="1" si="244"/>
        <v>1</v>
      </c>
      <c r="R579" s="207">
        <f t="shared" si="261"/>
        <v>0</v>
      </c>
      <c r="S579" s="208"/>
      <c r="T579" s="159">
        <f t="shared" si="262"/>
        <v>0</v>
      </c>
      <c r="U579" s="209" t="str">
        <f ca="1">IF(AND(T579=-1,N579=TRUE),"*",IF(AND(U578="*",N579=TRUE),"*",IF(AND(AND(L579=TRUE,U578="*"),J579&lt;VLOOKUP(V578+1,tbL!$M$38:$O$43,3)),"*","")))</f>
        <v/>
      </c>
      <c r="V579" s="204">
        <f t="shared" ca="1" si="245"/>
        <v>1</v>
      </c>
      <c r="Y579" s="159" t="str">
        <f t="shared" ca="1" si="246"/>
        <v/>
      </c>
      <c r="Z579" s="159" t="str">
        <f t="shared" si="247"/>
        <v/>
      </c>
      <c r="AA579" s="159">
        <f t="shared" ca="1" si="268"/>
        <v>1</v>
      </c>
      <c r="AC579" s="161" t="str">
        <f t="shared" ca="1" si="248"/>
        <v/>
      </c>
      <c r="AD579" s="161">
        <f t="shared" ca="1" si="249"/>
        <v>1</v>
      </c>
      <c r="AE579" s="161" t="str">
        <f t="shared" ca="1" si="271"/>
        <v/>
      </c>
      <c r="AF579" s="161">
        <f t="shared" ca="1" si="250"/>
        <v>1</v>
      </c>
      <c r="AG579" s="161" t="str">
        <f t="shared" ca="1" si="251"/>
        <v/>
      </c>
      <c r="AH579" s="161">
        <f t="shared" ca="1" si="252"/>
        <v>1</v>
      </c>
      <c r="AI579" s="161" t="str">
        <f t="shared" ca="1" si="253"/>
        <v/>
      </c>
      <c r="AJ579" s="161">
        <f t="shared" ca="1" si="254"/>
        <v>1</v>
      </c>
      <c r="AL579" s="161" t="str">
        <f t="shared" ca="1" si="255"/>
        <v/>
      </c>
      <c r="AM579" s="161">
        <f t="shared" ca="1" si="266"/>
        <v>1</v>
      </c>
      <c r="AN579" s="161" t="str">
        <f t="shared" ca="1" si="256"/>
        <v/>
      </c>
      <c r="AO579" s="161">
        <f t="shared" ca="1" si="265"/>
        <v>1</v>
      </c>
      <c r="AP579" s="161" t="str">
        <f t="shared" ca="1" si="257"/>
        <v/>
      </c>
      <c r="AQ579" s="161">
        <f t="shared" ca="1" si="263"/>
        <v>1</v>
      </c>
      <c r="AR579" s="161" t="str">
        <f t="shared" ca="1" si="258"/>
        <v/>
      </c>
      <c r="AS579" s="161">
        <f t="shared" ca="1" si="259"/>
        <v>1</v>
      </c>
      <c r="AT579" s="159" t="str">
        <f t="shared" ca="1" si="269"/>
        <v/>
      </c>
      <c r="AU579" s="210">
        <f t="shared" ca="1" si="243"/>
        <v>14</v>
      </c>
      <c r="AV579" s="209"/>
      <c r="AW579" s="204">
        <f t="shared" si="260"/>
        <v>3985.8333333333326</v>
      </c>
      <c r="AX579" s="159"/>
      <c r="AZ579" s="159"/>
      <c r="BM579" s="207"/>
      <c r="BN579" s="212"/>
      <c r="BP579" s="209"/>
      <c r="BQ579" s="211"/>
      <c r="BR579" s="211"/>
      <c r="BS579" s="211"/>
      <c r="BT579" s="211"/>
      <c r="BU579" s="211"/>
      <c r="BV579" s="211"/>
      <c r="BW579" s="211"/>
      <c r="BX579" s="211"/>
      <c r="BY579" s="211"/>
      <c r="BZ579" s="211"/>
      <c r="CA579" s="209"/>
      <c r="CB579" s="224"/>
      <c r="CC579" s="204"/>
      <c r="CD579" s="204"/>
      <c r="CE579" s="204"/>
      <c r="CF579" s="211"/>
      <c r="CG579" s="211"/>
      <c r="CI579" s="209"/>
      <c r="CJ579" s="209"/>
      <c r="EH579" s="165"/>
      <c r="EI579" s="165"/>
      <c r="EJ579" s="166"/>
      <c r="EK579" s="209"/>
      <c r="EL579" s="211"/>
      <c r="EM579" s="211"/>
      <c r="EN579" s="211"/>
      <c r="EO579" s="211"/>
      <c r="EP579" s="211"/>
      <c r="ES579" s="165"/>
      <c r="ET579" s="165"/>
      <c r="EU579" s="166"/>
      <c r="EV579" s="209"/>
      <c r="EW579" s="211"/>
      <c r="EX579" s="211"/>
      <c r="EY579" s="211"/>
      <c r="EZ579" s="211"/>
      <c r="FA579" s="211"/>
      <c r="FD579" s="165"/>
      <c r="FE579" s="165"/>
      <c r="FF579" s="166"/>
      <c r="FG579" s="209"/>
      <c r="FH579" s="211"/>
      <c r="FI579" s="211"/>
      <c r="FJ579" s="211"/>
      <c r="FK579" s="211"/>
      <c r="FL579" s="211"/>
    </row>
    <row r="580" spans="9:168">
      <c r="I580" s="221">
        <f t="shared" si="264"/>
        <v>576</v>
      </c>
      <c r="J580" s="159">
        <f>'v-t_chart'!C577</f>
        <v>44</v>
      </c>
      <c r="K580" s="204">
        <f t="shared" ca="1" si="272"/>
        <v>128.876</v>
      </c>
      <c r="L580" s="205" t="b">
        <f>IF('Input&amp;Output'!$C$3=10,phase_chart!C577,IF('Input&amp;Output'!$C$3=21,phase_chart!G577,IF('Input&amp;Output'!$C$3=22,phase_chart!K577,IF('Input&amp;Output'!$C$3=31,phase_chart!O577,IF('Input&amp;Output'!$C$3=32,phase_chart!S577,"")))))</f>
        <v>0</v>
      </c>
      <c r="M580" s="206" t="b">
        <f>IF('Input&amp;Output'!$C$3=10,phase_chart!D577,IF('Input&amp;Output'!$C$3=21,phase_chart!H577,IF('Input&amp;Output'!$C$3=22,phase_chart!L577,IF('Input&amp;Output'!$C$3=31,phase_chart!P577,IF('Input&amp;Output'!$C$3=32,phase_chart!T577,"")))))</f>
        <v>0</v>
      </c>
      <c r="N580" s="205" t="b">
        <f>IF('Input&amp;Output'!$C$3=10,phase_chart!E577,IF('Input&amp;Output'!$C$3=21,phase_chart!I577,IF('Input&amp;Output'!$C$3=22,phase_chart!M577,IF('Input&amp;Output'!$C$3=31,phase_chart!Q577,IF('Input&amp;Output'!$C$3=32,phase_chart!U577,"")))))</f>
        <v>1</v>
      </c>
      <c r="P580" s="159">
        <f ca="1">IF(NOT($J580=0),IF($J580&lt;IF($P579=0,0,VLOOKUP(P579,tbL!$M$37:$Q$43,IF(L580=TRUE,2,4))),IF($J580&gt;=VLOOKUP(P579,tbL!$M$37:$Q$43,IF(L580=TRUE,3,5)),$P579,IF(AND(L579=TRUE,L580=TRUE),$P579,$P579-1)),IF(AND(L580=TRUE,J580=VLOOKUP(P579,tbL!$M$37:$Q$43,IF(L580=TRUE,2,4))),P579,IF($P579+1&gt;$C$12,$C$12,$P579+1))),0)</f>
        <v>1</v>
      </c>
      <c r="Q580" s="159">
        <f t="shared" ca="1" si="244"/>
        <v>1</v>
      </c>
      <c r="R580" s="207">
        <f t="shared" si="261"/>
        <v>0</v>
      </c>
      <c r="S580" s="208"/>
      <c r="T580" s="159">
        <f t="shared" si="262"/>
        <v>0</v>
      </c>
      <c r="U580" s="209" t="str">
        <f ca="1">IF(AND(T580=-1,N580=TRUE),"*",IF(AND(U579="*",N580=TRUE),"*",IF(AND(AND(L580=TRUE,U579="*"),J580&lt;VLOOKUP(V579+1,tbL!$M$38:$O$43,3)),"*","")))</f>
        <v/>
      </c>
      <c r="V580" s="204">
        <f t="shared" ca="1" si="245"/>
        <v>1</v>
      </c>
      <c r="Y580" s="159" t="str">
        <f t="shared" ca="1" si="246"/>
        <v/>
      </c>
      <c r="Z580" s="159" t="str">
        <f t="shared" si="247"/>
        <v/>
      </c>
      <c r="AA580" s="159">
        <f t="shared" ca="1" si="268"/>
        <v>1</v>
      </c>
      <c r="AC580" s="161" t="str">
        <f t="shared" ca="1" si="248"/>
        <v/>
      </c>
      <c r="AD580" s="161">
        <f t="shared" ca="1" si="249"/>
        <v>1</v>
      </c>
      <c r="AE580" s="161" t="str">
        <f t="shared" ca="1" si="271"/>
        <v/>
      </c>
      <c r="AF580" s="161">
        <f t="shared" ca="1" si="250"/>
        <v>1</v>
      </c>
      <c r="AG580" s="161" t="str">
        <f t="shared" ca="1" si="251"/>
        <v/>
      </c>
      <c r="AH580" s="161">
        <f t="shared" ca="1" si="252"/>
        <v>1</v>
      </c>
      <c r="AI580" s="161" t="str">
        <f t="shared" ca="1" si="253"/>
        <v/>
      </c>
      <c r="AJ580" s="161">
        <f t="shared" ca="1" si="254"/>
        <v>1</v>
      </c>
      <c r="AL580" s="161" t="str">
        <f t="shared" ca="1" si="255"/>
        <v/>
      </c>
      <c r="AM580" s="161">
        <f t="shared" ca="1" si="266"/>
        <v>1</v>
      </c>
      <c r="AN580" s="161" t="str">
        <f t="shared" ca="1" si="256"/>
        <v/>
      </c>
      <c r="AO580" s="161">
        <f t="shared" ca="1" si="265"/>
        <v>1</v>
      </c>
      <c r="AP580" s="161" t="str">
        <f t="shared" ca="1" si="257"/>
        <v/>
      </c>
      <c r="AQ580" s="161">
        <f t="shared" ca="1" si="263"/>
        <v>1</v>
      </c>
      <c r="AR580" s="161" t="str">
        <f t="shared" ca="1" si="258"/>
        <v/>
      </c>
      <c r="AS580" s="161">
        <f t="shared" ca="1" si="259"/>
        <v>1</v>
      </c>
      <c r="AT580" s="159" t="str">
        <f t="shared" ca="1" si="269"/>
        <v/>
      </c>
      <c r="AU580" s="210">
        <f t="shared" ref="AU580:AU643" ca="1" si="273">IF(Y580=0,$C$17/100,IF(OR(K580&lt;$C$17,AA580=0),$C$17/100,(VLOOKUP($AS580,$B$5:$C$11,2)*$J580)/100))</f>
        <v>14</v>
      </c>
      <c r="AV580" s="209"/>
      <c r="AW580" s="204">
        <f t="shared" si="260"/>
        <v>3998.0555555555547</v>
      </c>
      <c r="AX580" s="159"/>
      <c r="AZ580" s="159"/>
      <c r="BM580" s="207"/>
      <c r="BN580" s="212"/>
      <c r="BP580" s="209"/>
      <c r="BQ580" s="211"/>
      <c r="BR580" s="211"/>
      <c r="BS580" s="211"/>
      <c r="BT580" s="211"/>
      <c r="BU580" s="211"/>
      <c r="BV580" s="211"/>
      <c r="BW580" s="211"/>
      <c r="BX580" s="211"/>
      <c r="BY580" s="211"/>
      <c r="BZ580" s="211"/>
      <c r="CA580" s="209"/>
      <c r="CB580" s="224"/>
      <c r="CC580" s="204"/>
      <c r="CD580" s="204"/>
      <c r="CE580" s="204"/>
      <c r="CF580" s="211"/>
      <c r="CG580" s="211"/>
      <c r="CI580" s="209"/>
      <c r="CJ580" s="209"/>
      <c r="EH580" s="165"/>
      <c r="EI580" s="165"/>
      <c r="EJ580" s="166"/>
      <c r="EK580" s="209"/>
      <c r="EL580" s="211"/>
      <c r="EM580" s="211"/>
      <c r="EN580" s="211"/>
      <c r="EO580" s="211"/>
      <c r="EP580" s="211"/>
      <c r="ES580" s="165"/>
      <c r="ET580" s="165"/>
      <c r="EU580" s="166"/>
      <c r="EV580" s="209"/>
      <c r="EW580" s="211"/>
      <c r="EX580" s="211"/>
      <c r="EY580" s="211"/>
      <c r="EZ580" s="211"/>
      <c r="FA580" s="211"/>
      <c r="FD580" s="165"/>
      <c r="FE580" s="165"/>
      <c r="FF580" s="166"/>
      <c r="FG580" s="209"/>
      <c r="FH580" s="211"/>
      <c r="FI580" s="211"/>
      <c r="FJ580" s="211"/>
      <c r="FK580" s="211"/>
      <c r="FL580" s="211"/>
    </row>
    <row r="581" spans="9:168">
      <c r="I581" s="221">
        <f t="shared" si="264"/>
        <v>577</v>
      </c>
      <c r="J581" s="159">
        <f>'v-t_chart'!C578</f>
        <v>41.1</v>
      </c>
      <c r="K581" s="204">
        <f t="shared" ca="1" si="272"/>
        <v>120.3819</v>
      </c>
      <c r="L581" s="205" t="b">
        <f>IF('Input&amp;Output'!$C$3=10,phase_chart!C578,IF('Input&amp;Output'!$C$3=21,phase_chart!G578,IF('Input&amp;Output'!$C$3=22,phase_chart!K578,IF('Input&amp;Output'!$C$3=31,phase_chart!O578,IF('Input&amp;Output'!$C$3=32,phase_chart!S578,"")))))</f>
        <v>0</v>
      </c>
      <c r="M581" s="206" t="b">
        <f>IF('Input&amp;Output'!$C$3=10,phase_chart!D578,IF('Input&amp;Output'!$C$3=21,phase_chart!H578,IF('Input&amp;Output'!$C$3=22,phase_chart!L578,IF('Input&amp;Output'!$C$3=31,phase_chart!P578,IF('Input&amp;Output'!$C$3=32,phase_chart!T578,"")))))</f>
        <v>0</v>
      </c>
      <c r="N581" s="205" t="b">
        <f>IF('Input&amp;Output'!$C$3=10,phase_chart!E578,IF('Input&amp;Output'!$C$3=21,phase_chart!I578,IF('Input&amp;Output'!$C$3=22,phase_chart!M578,IF('Input&amp;Output'!$C$3=31,phase_chart!Q578,IF('Input&amp;Output'!$C$3=32,phase_chart!U578,"")))))</f>
        <v>1</v>
      </c>
      <c r="P581" s="159">
        <f ca="1">IF(NOT($J581=0),IF($J581&lt;IF($P580=0,0,VLOOKUP(P580,tbL!$M$37:$Q$43,IF(L581=TRUE,2,4))),IF($J581&gt;=VLOOKUP(P580,tbL!$M$37:$Q$43,IF(L581=TRUE,3,5)),$P580,IF(AND(L580=TRUE,L581=TRUE),$P580,$P580-1)),IF(AND(L581=TRUE,J581=VLOOKUP(P580,tbL!$M$37:$Q$43,IF(L581=TRUE,2,4))),P580,IF($P580+1&gt;$C$12,$C$12,$P580+1))),0)</f>
        <v>1</v>
      </c>
      <c r="Q581" s="159">
        <f t="shared" ref="Q581:Q644" ca="1" si="274">P581</f>
        <v>1</v>
      </c>
      <c r="R581" s="207">
        <f t="shared" si="261"/>
        <v>0</v>
      </c>
      <c r="S581" s="208"/>
      <c r="T581" s="159">
        <f t="shared" si="262"/>
        <v>0</v>
      </c>
      <c r="U581" s="209" t="str">
        <f ca="1">IF(AND(T581=-1,N581=TRUE),"*",IF(AND(U580="*",N581=TRUE),"*",IF(AND(AND(L581=TRUE,U580="*"),J581&lt;VLOOKUP(V580+1,tbL!$M$38:$O$43,3)),"*","")))</f>
        <v/>
      </c>
      <c r="V581" s="204">
        <f t="shared" ref="V581:V644" ca="1" si="275">IF(U581="*",IF(Q581&gt;V580,V580,Q581),Q581)</f>
        <v>1</v>
      </c>
      <c r="Y581" s="159" t="str">
        <f t="shared" ref="Y581:Y644" ca="1" si="276">IF(OR($V581=3,OR($V581=1,$V581=2)),IF(OR($V584=0,OR($V585=0,OR($V586=0,OR($V587=0,OR($V588=0,OR($V589=0,$V590=0)))))),IF(J581&lt;IF(V581=3,$D$18,IF(V581=2,$F$13,$F$8)),0,IF(Y580=0,0,IF(J581&lt;10,0,""))),""),"")</f>
        <v/>
      </c>
      <c r="Z581" s="159" t="str">
        <f t="shared" ref="Z581:Z644" si="277">IF(AND(AND(J586&gt;0,J585=0),Z580=""),1,IF(Z580=1,IF(AND(J581&gt;0,J582-J581&gt;0),"",1),""))</f>
        <v/>
      </c>
      <c r="AA581" s="159">
        <f t="shared" ca="1" si="268"/>
        <v>1</v>
      </c>
      <c r="AC581" s="161" t="str">
        <f t="shared" ref="AC581:AC644" ca="1" si="278">IF(OR(OR($AT581=-1,$R581=1),AA581=0),"",IF(AND(AA580=AA582,AA581&lt;&gt;AA580),"*",""))</f>
        <v/>
      </c>
      <c r="AD581" s="161">
        <f t="shared" ref="AD581:AD644" ca="1" si="279">IF(AC581="*",AA580,AA581)</f>
        <v>1</v>
      </c>
      <c r="AE581" s="161" t="str">
        <f t="shared" ca="1" si="271"/>
        <v/>
      </c>
      <c r="AF581" s="161">
        <f t="shared" ref="AF581:AF644" ca="1" si="280">IF(AE581="*",AD580,IF(AE580="*",AD579,AD581))</f>
        <v>1</v>
      </c>
      <c r="AG581" s="161" t="str">
        <f t="shared" ref="AG581:AG644" ca="1" si="281">IF(OR(OR(OR($AT581=-1,$R581=1),AF581=0),AG578="*"),"",IF(AND(AND(AND(AF580=AF584,AF581&lt;&gt;AF580),AF581=AF582),AF581=AF583),"*",""))</f>
        <v/>
      </c>
      <c r="AH581" s="161">
        <f t="shared" ref="AH581:AH644" ca="1" si="282">IF(AG581="*",AF580,IF(AG580="*",AF579,IF(AG579="*",AF578,AF581)))</f>
        <v>1</v>
      </c>
      <c r="AI581" s="161" t="str">
        <f t="shared" ref="AI581:AI644" ca="1" si="283">IF(OR(OR(OR($AT581=-1,$R581=1),AH581=0),AI577="*"),"",IF(AND(AND(AND(AND(AH580=AH585,AH581&lt;&gt;AH580),AH581=AH582),AH581=AH583),AH581=AH584),"*",""))</f>
        <v/>
      </c>
      <c r="AJ581" s="161">
        <f t="shared" ref="AJ581:AJ644" ca="1" si="284">IF(AI581="*",AH580,IF(AI580="*",AH579,IF(AI579="*",AH578,IF(AI578="*",AH577,AH581))))</f>
        <v>1</v>
      </c>
      <c r="AL581" s="161" t="str">
        <f t="shared" ref="AL581:AL644" ca="1" si="285">IF(OR(OR(OR($AT581=-1,$R581=1),AJ581=0),AL577="*"),"",IF(AND(AND(AND(AND(AJ580=AJ585,AJ581&lt;&gt;AJ580),AJ581=AJ582),AJ581=AJ583),AJ581=AJ584),"*",""))</f>
        <v/>
      </c>
      <c r="AM581" s="161">
        <f t="shared" ca="1" si="266"/>
        <v>1</v>
      </c>
      <c r="AN581" s="161" t="str">
        <f t="shared" ref="AN581:AN644" ca="1" si="286">IF(OR(OR(OR($AT581=-1,$R581=1),AM581=0),AN578="*"),"",IF(AND(AND(AND(AM580=AM584,AM581&lt;&gt;AM580),AM581=AM582),AM581=AM583),"*",""))</f>
        <v/>
      </c>
      <c r="AO581" s="161">
        <f t="shared" ca="1" si="265"/>
        <v>1</v>
      </c>
      <c r="AP581" s="161" t="str">
        <f t="shared" ref="AP581:AP644" ca="1" si="287">IF(OR(OR($AT581=-1,$R581=1),AO581=0),"",IF(AND(AND(AO580=AO583,AO581&lt;&gt;AO580),AO581=AO582),"*",""))</f>
        <v/>
      </c>
      <c r="AQ581" s="161">
        <f t="shared" ca="1" si="263"/>
        <v>1</v>
      </c>
      <c r="AR581" s="161" t="str">
        <f t="shared" ref="AR581:AR644" ca="1" si="288">IF(OR(OR($AT581=-1,$R581=1),AQ581=0),"",IF(AND(AQ580=AQ582,AQ581&lt;&gt;AQ580),"*",""))</f>
        <v/>
      </c>
      <c r="AS581" s="161">
        <f t="shared" ref="AS581:AS644" ca="1" si="289">IF(AR581="*",AQ580,AQ581)</f>
        <v>1</v>
      </c>
      <c r="AT581" s="159" t="str">
        <f t="shared" ca="1" si="269"/>
        <v/>
      </c>
      <c r="AU581" s="210">
        <f t="shared" ca="1" si="273"/>
        <v>14</v>
      </c>
      <c r="AV581" s="209"/>
      <c r="AW581" s="204">
        <f t="shared" ref="AW581:AW644" si="290">AW580+J581/3.6</f>
        <v>4009.4722222222213</v>
      </c>
      <c r="AX581" s="159"/>
      <c r="AZ581" s="159"/>
      <c r="BM581" s="207"/>
      <c r="BN581" s="212"/>
      <c r="BP581" s="209"/>
      <c r="BQ581" s="211"/>
      <c r="BR581" s="211"/>
      <c r="BS581" s="211"/>
      <c r="BT581" s="211"/>
      <c r="BU581" s="211"/>
      <c r="BV581" s="211"/>
      <c r="BW581" s="211"/>
      <c r="BX581" s="211"/>
      <c r="BY581" s="211"/>
      <c r="BZ581" s="211"/>
      <c r="CA581" s="209"/>
      <c r="CB581" s="224"/>
      <c r="CC581" s="204"/>
      <c r="CD581" s="204"/>
      <c r="CE581" s="204"/>
      <c r="CF581" s="211"/>
      <c r="CG581" s="211"/>
      <c r="CI581" s="209"/>
      <c r="CJ581" s="209"/>
      <c r="EH581" s="165"/>
      <c r="EI581" s="165"/>
      <c r="EJ581" s="166"/>
      <c r="EK581" s="209"/>
      <c r="EL581" s="211"/>
      <c r="EM581" s="211"/>
      <c r="EN581" s="211"/>
      <c r="EO581" s="211"/>
      <c r="EP581" s="211"/>
      <c r="ES581" s="165"/>
      <c r="ET581" s="165"/>
      <c r="EU581" s="166"/>
      <c r="EV581" s="209"/>
      <c r="EW581" s="211"/>
      <c r="EX581" s="211"/>
      <c r="EY581" s="211"/>
      <c r="EZ581" s="211"/>
      <c r="FA581" s="211"/>
      <c r="FD581" s="165"/>
      <c r="FE581" s="165"/>
      <c r="FF581" s="166"/>
      <c r="FG581" s="209"/>
      <c r="FH581" s="211"/>
      <c r="FI581" s="211"/>
      <c r="FJ581" s="211"/>
      <c r="FK581" s="211"/>
      <c r="FL581" s="211"/>
    </row>
    <row r="582" spans="9:168">
      <c r="I582" s="221">
        <f t="shared" si="264"/>
        <v>578</v>
      </c>
      <c r="J582" s="159">
        <f>'v-t_chart'!C579</f>
        <v>38.299999999999997</v>
      </c>
      <c r="K582" s="204">
        <f t="shared" ca="1" si="272"/>
        <v>112.18069999999999</v>
      </c>
      <c r="L582" s="205" t="b">
        <f>IF('Input&amp;Output'!$C$3=10,phase_chart!C579,IF('Input&amp;Output'!$C$3=21,phase_chart!G579,IF('Input&amp;Output'!$C$3=22,phase_chart!K579,IF('Input&amp;Output'!$C$3=31,phase_chart!O579,IF('Input&amp;Output'!$C$3=32,phase_chart!S579,"")))))</f>
        <v>0</v>
      </c>
      <c r="M582" s="206" t="b">
        <f>IF('Input&amp;Output'!$C$3=10,phase_chart!D579,IF('Input&amp;Output'!$C$3=21,phase_chart!H579,IF('Input&amp;Output'!$C$3=22,phase_chart!L579,IF('Input&amp;Output'!$C$3=31,phase_chart!P579,IF('Input&amp;Output'!$C$3=32,phase_chart!T579,"")))))</f>
        <v>0</v>
      </c>
      <c r="N582" s="205" t="b">
        <f>IF('Input&amp;Output'!$C$3=10,phase_chart!E579,IF('Input&amp;Output'!$C$3=21,phase_chart!I579,IF('Input&amp;Output'!$C$3=22,phase_chart!M579,IF('Input&amp;Output'!$C$3=31,phase_chart!Q579,IF('Input&amp;Output'!$C$3=32,phase_chart!U579,"")))))</f>
        <v>1</v>
      </c>
      <c r="P582" s="159">
        <f ca="1">IF(NOT($J582=0),IF($J582&lt;IF($P581=0,0,VLOOKUP(P581,tbL!$M$37:$Q$43,IF(L582=TRUE,2,4))),IF($J582&gt;=VLOOKUP(P581,tbL!$M$37:$Q$43,IF(L582=TRUE,3,5)),$P581,IF(AND(L581=TRUE,L582=TRUE),$P581,$P581-1)),IF(AND(L582=TRUE,J582=VLOOKUP(P581,tbL!$M$37:$Q$43,IF(L582=TRUE,2,4))),P581,IF($P581+1&gt;$C$12,$C$12,$P581+1))),0)</f>
        <v>1</v>
      </c>
      <c r="Q582" s="159">
        <f t="shared" ca="1" si="274"/>
        <v>1</v>
      </c>
      <c r="R582" s="207">
        <f t="shared" ref="R582:R645" si="291">IF(L582=TRUE,IF(OR(K581=0,R581=1),1,0),0)</f>
        <v>0</v>
      </c>
      <c r="S582" s="208"/>
      <c r="T582" s="159">
        <f t="shared" ref="T582:T645" si="292">IF(AND(L581=TRUE,M582=TRUE),1,IF(AND(L581=TRUE,N582=TRUE),-1,0))</f>
        <v>0</v>
      </c>
      <c r="U582" s="209" t="str">
        <f ca="1">IF(AND(T582=-1,N582=TRUE),"*",IF(AND(U581="*",N582=TRUE),"*",IF(AND(AND(L582=TRUE,U581="*"),J582&lt;VLOOKUP(V581+1,tbL!$M$38:$O$43,3)),"*","")))</f>
        <v/>
      </c>
      <c r="V582" s="204">
        <f t="shared" ca="1" si="275"/>
        <v>1</v>
      </c>
      <c r="Y582" s="159" t="str">
        <f t="shared" ca="1" si="276"/>
        <v/>
      </c>
      <c r="Z582" s="159" t="str">
        <f t="shared" si="277"/>
        <v/>
      </c>
      <c r="AA582" s="159">
        <f t="shared" ca="1" si="268"/>
        <v>1</v>
      </c>
      <c r="AC582" s="161" t="str">
        <f t="shared" ca="1" si="278"/>
        <v/>
      </c>
      <c r="AD582" s="161">
        <f t="shared" ca="1" si="279"/>
        <v>1</v>
      </c>
      <c r="AE582" s="161" t="str">
        <f t="shared" ca="1" si="271"/>
        <v/>
      </c>
      <c r="AF582" s="161">
        <f t="shared" ca="1" si="280"/>
        <v>1</v>
      </c>
      <c r="AG582" s="161" t="str">
        <f t="shared" ca="1" si="281"/>
        <v/>
      </c>
      <c r="AH582" s="161">
        <f t="shared" ca="1" si="282"/>
        <v>1</v>
      </c>
      <c r="AI582" s="161" t="str">
        <f t="shared" ca="1" si="283"/>
        <v/>
      </c>
      <c r="AJ582" s="161">
        <f t="shared" ca="1" si="284"/>
        <v>1</v>
      </c>
      <c r="AL582" s="161" t="str">
        <f t="shared" ca="1" si="285"/>
        <v/>
      </c>
      <c r="AM582" s="161">
        <f t="shared" ca="1" si="266"/>
        <v>1</v>
      </c>
      <c r="AN582" s="161" t="str">
        <f t="shared" ca="1" si="286"/>
        <v/>
      </c>
      <c r="AO582" s="161">
        <f t="shared" ca="1" si="265"/>
        <v>1</v>
      </c>
      <c r="AP582" s="161" t="str">
        <f t="shared" ca="1" si="287"/>
        <v/>
      </c>
      <c r="AQ582" s="161">
        <f t="shared" ref="AQ582:AQ645" ca="1" si="293">IF(AP582="*",AO581,IF(AP581="*",AO580,AO582))</f>
        <v>1</v>
      </c>
      <c r="AR582" s="161" t="str">
        <f t="shared" ca="1" si="288"/>
        <v/>
      </c>
      <c r="AS582" s="161">
        <f t="shared" ca="1" si="289"/>
        <v>1</v>
      </c>
      <c r="AT582" s="159" t="str">
        <f t="shared" ca="1" si="269"/>
        <v/>
      </c>
      <c r="AU582" s="210">
        <f t="shared" ca="1" si="273"/>
        <v>14</v>
      </c>
      <c r="AV582" s="209"/>
      <c r="AW582" s="204">
        <f t="shared" si="290"/>
        <v>4020.1111111111099</v>
      </c>
      <c r="AX582" s="159"/>
      <c r="AZ582" s="159"/>
      <c r="BM582" s="207"/>
      <c r="BN582" s="212"/>
      <c r="BP582" s="209"/>
      <c r="BQ582" s="211"/>
      <c r="BR582" s="211"/>
      <c r="BS582" s="211"/>
      <c r="BT582" s="211"/>
      <c r="BU582" s="211"/>
      <c r="BV582" s="211"/>
      <c r="BW582" s="211"/>
      <c r="BX582" s="211"/>
      <c r="BY582" s="211"/>
      <c r="BZ582" s="211"/>
      <c r="CA582" s="209"/>
      <c r="CB582" s="224"/>
      <c r="CC582" s="204"/>
      <c r="CD582" s="204"/>
      <c r="CE582" s="204"/>
      <c r="CF582" s="211"/>
      <c r="CG582" s="211"/>
      <c r="CI582" s="209"/>
      <c r="CJ582" s="209"/>
      <c r="EH582" s="165"/>
      <c r="EI582" s="165"/>
      <c r="EJ582" s="166"/>
      <c r="EK582" s="209"/>
      <c r="EL582" s="211"/>
      <c r="EM582" s="211"/>
      <c r="EN582" s="211"/>
      <c r="EO582" s="211"/>
      <c r="EP582" s="211"/>
      <c r="ES582" s="165"/>
      <c r="ET582" s="165"/>
      <c r="EU582" s="166"/>
      <c r="EV582" s="209"/>
      <c r="EW582" s="211"/>
      <c r="EX582" s="211"/>
      <c r="EY582" s="211"/>
      <c r="EZ582" s="211"/>
      <c r="FA582" s="211"/>
      <c r="FD582" s="165"/>
      <c r="FE582" s="165"/>
      <c r="FF582" s="166"/>
      <c r="FG582" s="209"/>
      <c r="FH582" s="211"/>
      <c r="FI582" s="211"/>
      <c r="FJ582" s="211"/>
      <c r="FK582" s="211"/>
      <c r="FL582" s="211"/>
    </row>
    <row r="583" spans="9:168">
      <c r="I583" s="221">
        <f t="shared" ref="I583:I646" si="294">I582+1</f>
        <v>579</v>
      </c>
      <c r="J583" s="159">
        <f>'v-t_chart'!C580</f>
        <v>35.4</v>
      </c>
      <c r="K583" s="204">
        <f t="shared" ca="1" si="272"/>
        <v>103.68659999999998</v>
      </c>
      <c r="L583" s="205" t="b">
        <f>IF('Input&amp;Output'!$C$3=10,phase_chart!C580,IF('Input&amp;Output'!$C$3=21,phase_chart!G580,IF('Input&amp;Output'!$C$3=22,phase_chart!K580,IF('Input&amp;Output'!$C$3=31,phase_chart!O580,IF('Input&amp;Output'!$C$3=32,phase_chart!S580,"")))))</f>
        <v>0</v>
      </c>
      <c r="M583" s="206" t="b">
        <f>IF('Input&amp;Output'!$C$3=10,phase_chart!D580,IF('Input&amp;Output'!$C$3=21,phase_chart!H580,IF('Input&amp;Output'!$C$3=22,phase_chart!L580,IF('Input&amp;Output'!$C$3=31,phase_chart!P580,IF('Input&amp;Output'!$C$3=32,phase_chart!T580,"")))))</f>
        <v>0</v>
      </c>
      <c r="N583" s="205" t="b">
        <f>IF('Input&amp;Output'!$C$3=10,phase_chart!E580,IF('Input&amp;Output'!$C$3=21,phase_chart!I580,IF('Input&amp;Output'!$C$3=22,phase_chart!M580,IF('Input&amp;Output'!$C$3=31,phase_chart!Q580,IF('Input&amp;Output'!$C$3=32,phase_chart!U580,"")))))</f>
        <v>1</v>
      </c>
      <c r="P583" s="159">
        <f ca="1">IF(NOT($J583=0),IF($J583&lt;IF($P582=0,0,VLOOKUP(P582,tbL!$M$37:$Q$43,IF(L583=TRUE,2,4))),IF($J583&gt;=VLOOKUP(P582,tbL!$M$37:$Q$43,IF(L583=TRUE,3,5)),$P582,IF(AND(L582=TRUE,L583=TRUE),$P582,$P582-1)),IF(AND(L583=TRUE,J583=VLOOKUP(P582,tbL!$M$37:$Q$43,IF(L583=TRUE,2,4))),P582,IF($P582+1&gt;$C$12,$C$12,$P582+1))),0)</f>
        <v>1</v>
      </c>
      <c r="Q583" s="159">
        <f t="shared" ca="1" si="274"/>
        <v>1</v>
      </c>
      <c r="R583" s="207">
        <f t="shared" si="291"/>
        <v>0</v>
      </c>
      <c r="S583" s="208"/>
      <c r="T583" s="159">
        <f t="shared" si="292"/>
        <v>0</v>
      </c>
      <c r="U583" s="209" t="str">
        <f ca="1">IF(AND(T583=-1,N583=TRUE),"*",IF(AND(U582="*",N583=TRUE),"*",IF(AND(AND(L583=TRUE,U582="*"),J583&lt;VLOOKUP(V582+1,tbL!$M$38:$O$43,3)),"*","")))</f>
        <v/>
      </c>
      <c r="V583" s="204">
        <f t="shared" ca="1" si="275"/>
        <v>1</v>
      </c>
      <c r="Y583" s="159">
        <f t="shared" ca="1" si="276"/>
        <v>0</v>
      </c>
      <c r="Z583" s="159" t="str">
        <f t="shared" si="277"/>
        <v/>
      </c>
      <c r="AA583" s="159">
        <f t="shared" ca="1" si="268"/>
        <v>1</v>
      </c>
      <c r="AC583" s="161" t="str">
        <f t="shared" ca="1" si="278"/>
        <v/>
      </c>
      <c r="AD583" s="161">
        <f t="shared" ca="1" si="279"/>
        <v>1</v>
      </c>
      <c r="AE583" s="161" t="str">
        <f t="shared" ca="1" si="271"/>
        <v/>
      </c>
      <c r="AF583" s="161">
        <f t="shared" ca="1" si="280"/>
        <v>1</v>
      </c>
      <c r="AG583" s="161" t="str">
        <f t="shared" ca="1" si="281"/>
        <v/>
      </c>
      <c r="AH583" s="161">
        <f t="shared" ca="1" si="282"/>
        <v>1</v>
      </c>
      <c r="AI583" s="161" t="str">
        <f t="shared" ca="1" si="283"/>
        <v/>
      </c>
      <c r="AJ583" s="161">
        <f t="shared" ca="1" si="284"/>
        <v>1</v>
      </c>
      <c r="AL583" s="161" t="str">
        <f t="shared" ca="1" si="285"/>
        <v/>
      </c>
      <c r="AM583" s="161">
        <f t="shared" ca="1" si="266"/>
        <v>1</v>
      </c>
      <c r="AN583" s="161" t="str">
        <f t="shared" ca="1" si="286"/>
        <v/>
      </c>
      <c r="AO583" s="161">
        <f t="shared" ref="AO583:AO646" ca="1" si="295">IF(AN583="*",AM582,IF(AN582="*",AM581,IF(AN581="*",AM580,AM583)))</f>
        <v>1</v>
      </c>
      <c r="AP583" s="161" t="str">
        <f t="shared" ca="1" si="287"/>
        <v/>
      </c>
      <c r="AQ583" s="161">
        <f t="shared" ca="1" si="293"/>
        <v>1</v>
      </c>
      <c r="AR583" s="161" t="str">
        <f t="shared" ca="1" si="288"/>
        <v/>
      </c>
      <c r="AS583" s="161">
        <f t="shared" ca="1" si="289"/>
        <v>1</v>
      </c>
      <c r="AT583" s="159">
        <f t="shared" ca="1" si="269"/>
        <v>-1</v>
      </c>
      <c r="AU583" s="210">
        <f t="shared" ca="1" si="273"/>
        <v>14</v>
      </c>
      <c r="AV583" s="209"/>
      <c r="AW583" s="204">
        <f t="shared" si="290"/>
        <v>4029.9444444444434</v>
      </c>
      <c r="AX583" s="159"/>
      <c r="AZ583" s="159"/>
      <c r="BM583" s="207"/>
      <c r="BN583" s="212"/>
      <c r="BP583" s="209"/>
      <c r="BQ583" s="211"/>
      <c r="BR583" s="211"/>
      <c r="BS583" s="211"/>
      <c r="BT583" s="211"/>
      <c r="BU583" s="211"/>
      <c r="BV583" s="211"/>
      <c r="BW583" s="211"/>
      <c r="BX583" s="211"/>
      <c r="BY583" s="211"/>
      <c r="BZ583" s="211"/>
      <c r="CA583" s="209"/>
      <c r="CB583" s="224"/>
      <c r="CC583" s="204"/>
      <c r="CD583" s="204"/>
      <c r="CE583" s="204"/>
      <c r="CF583" s="211"/>
      <c r="CG583" s="211"/>
      <c r="CI583" s="209"/>
      <c r="CJ583" s="209"/>
      <c r="EH583" s="165"/>
      <c r="EI583" s="165"/>
      <c r="EJ583" s="166"/>
      <c r="EK583" s="209"/>
      <c r="EL583" s="211"/>
      <c r="EM583" s="211"/>
      <c r="EN583" s="211"/>
      <c r="EO583" s="211"/>
      <c r="EP583" s="211"/>
      <c r="ES583" s="165"/>
      <c r="ET583" s="165"/>
      <c r="EU583" s="166"/>
      <c r="EV583" s="209"/>
      <c r="EW583" s="211"/>
      <c r="EX583" s="211"/>
      <c r="EY583" s="211"/>
      <c r="EZ583" s="211"/>
      <c r="FA583" s="211"/>
      <c r="FD583" s="165"/>
      <c r="FE583" s="165"/>
      <c r="FF583" s="166"/>
      <c r="FG583" s="209"/>
      <c r="FH583" s="211"/>
      <c r="FI583" s="211"/>
      <c r="FJ583" s="211"/>
      <c r="FK583" s="211"/>
      <c r="FL583" s="211"/>
    </row>
    <row r="584" spans="9:168">
      <c r="I584" s="221">
        <f t="shared" si="294"/>
        <v>580</v>
      </c>
      <c r="J584" s="159">
        <f>'v-t_chart'!C581</f>
        <v>31.8</v>
      </c>
      <c r="K584" s="204">
        <f t="shared" ca="1" si="272"/>
        <v>93.142200000000003</v>
      </c>
      <c r="L584" s="205" t="b">
        <f>IF('Input&amp;Output'!$C$3=10,phase_chart!C581,IF('Input&amp;Output'!$C$3=21,phase_chart!G581,IF('Input&amp;Output'!$C$3=22,phase_chart!K581,IF('Input&amp;Output'!$C$3=31,phase_chart!O581,IF('Input&amp;Output'!$C$3=32,phase_chart!S581,"")))))</f>
        <v>0</v>
      </c>
      <c r="M584" s="206" t="b">
        <f>IF('Input&amp;Output'!$C$3=10,phase_chart!D581,IF('Input&amp;Output'!$C$3=21,phase_chart!H581,IF('Input&amp;Output'!$C$3=22,phase_chart!L581,IF('Input&amp;Output'!$C$3=31,phase_chart!P581,IF('Input&amp;Output'!$C$3=32,phase_chart!T581,"")))))</f>
        <v>0</v>
      </c>
      <c r="N584" s="205" t="b">
        <f>IF('Input&amp;Output'!$C$3=10,phase_chart!E581,IF('Input&amp;Output'!$C$3=21,phase_chart!I581,IF('Input&amp;Output'!$C$3=22,phase_chart!M581,IF('Input&amp;Output'!$C$3=31,phase_chart!Q581,IF('Input&amp;Output'!$C$3=32,phase_chart!U581,"")))))</f>
        <v>1</v>
      </c>
      <c r="P584" s="159">
        <f ca="1">IF(NOT($J584=0),IF($J584&lt;IF($P583=0,0,VLOOKUP(P583,tbL!$M$37:$Q$43,IF(L584=TRUE,2,4))),IF($J584&gt;=VLOOKUP(P583,tbL!$M$37:$Q$43,IF(L584=TRUE,3,5)),$P583,IF(AND(L583=TRUE,L584=TRUE),$P583,$P583-1)),IF(AND(L584=TRUE,J584=VLOOKUP(P583,tbL!$M$37:$Q$43,IF(L584=TRUE,2,4))),P583,IF($P583+1&gt;$C$12,$C$12,$P583+1))),0)</f>
        <v>1</v>
      </c>
      <c r="Q584" s="159">
        <f t="shared" ca="1" si="274"/>
        <v>1</v>
      </c>
      <c r="R584" s="207">
        <f t="shared" si="291"/>
        <v>0</v>
      </c>
      <c r="S584" s="208"/>
      <c r="T584" s="159">
        <f t="shared" si="292"/>
        <v>0</v>
      </c>
      <c r="U584" s="209" t="str">
        <f ca="1">IF(AND(T584=-1,N584=TRUE),"*",IF(AND(U583="*",N584=TRUE),"*",IF(AND(AND(L584=TRUE,U583="*"),J584&lt;VLOOKUP(V583+1,tbL!$M$38:$O$43,3)),"*","")))</f>
        <v/>
      </c>
      <c r="V584" s="204">
        <f t="shared" ca="1" si="275"/>
        <v>1</v>
      </c>
      <c r="Y584" s="159">
        <f t="shared" ca="1" si="276"/>
        <v>0</v>
      </c>
      <c r="Z584" s="159" t="str">
        <f t="shared" si="277"/>
        <v/>
      </c>
      <c r="AA584" s="159">
        <f t="shared" ca="1" si="268"/>
        <v>1</v>
      </c>
      <c r="AC584" s="161" t="str">
        <f t="shared" ca="1" si="278"/>
        <v/>
      </c>
      <c r="AD584" s="161">
        <f t="shared" ca="1" si="279"/>
        <v>1</v>
      </c>
      <c r="AE584" s="161" t="str">
        <f t="shared" ca="1" si="271"/>
        <v/>
      </c>
      <c r="AF584" s="161">
        <f t="shared" ca="1" si="280"/>
        <v>1</v>
      </c>
      <c r="AG584" s="161" t="str">
        <f t="shared" ca="1" si="281"/>
        <v/>
      </c>
      <c r="AH584" s="161">
        <f t="shared" ca="1" si="282"/>
        <v>1</v>
      </c>
      <c r="AI584" s="161" t="str">
        <f t="shared" ca="1" si="283"/>
        <v/>
      </c>
      <c r="AJ584" s="161">
        <f t="shared" ca="1" si="284"/>
        <v>1</v>
      </c>
      <c r="AL584" s="161" t="str">
        <f t="shared" ca="1" si="285"/>
        <v/>
      </c>
      <c r="AM584" s="161">
        <f t="shared" ref="AM584:AM647" ca="1" si="296">IF(AL584="*",AJ583,IF(AL583="*",AJ582,IF(AL582="*",AJ581,IF(AL581="*",AJ580,AJ584))))</f>
        <v>1</v>
      </c>
      <c r="AN584" s="161" t="str">
        <f t="shared" ca="1" si="286"/>
        <v/>
      </c>
      <c r="AO584" s="161">
        <f t="shared" ca="1" si="295"/>
        <v>1</v>
      </c>
      <c r="AP584" s="161" t="str">
        <f t="shared" ca="1" si="287"/>
        <v/>
      </c>
      <c r="AQ584" s="161">
        <f t="shared" ca="1" si="293"/>
        <v>1</v>
      </c>
      <c r="AR584" s="161" t="str">
        <f t="shared" ca="1" si="288"/>
        <v/>
      </c>
      <c r="AS584" s="161">
        <f t="shared" ca="1" si="289"/>
        <v>1</v>
      </c>
      <c r="AT584" s="159">
        <f t="shared" ca="1" si="269"/>
        <v>-1</v>
      </c>
      <c r="AU584" s="210">
        <f t="shared" ca="1" si="273"/>
        <v>14</v>
      </c>
      <c r="AV584" s="209"/>
      <c r="AW584" s="204">
        <f t="shared" si="290"/>
        <v>4038.7777777777769</v>
      </c>
      <c r="AX584" s="159"/>
      <c r="AZ584" s="159"/>
      <c r="BM584" s="207"/>
      <c r="BN584" s="212"/>
      <c r="BP584" s="209"/>
      <c r="BQ584" s="211"/>
      <c r="BR584" s="211"/>
      <c r="BS584" s="211"/>
      <c r="BT584" s="211"/>
      <c r="BU584" s="211"/>
      <c r="BV584" s="211"/>
      <c r="BW584" s="211"/>
      <c r="BX584" s="211"/>
      <c r="BY584" s="211"/>
      <c r="BZ584" s="211"/>
      <c r="CA584" s="209"/>
      <c r="CB584" s="224"/>
      <c r="CC584" s="204"/>
      <c r="CD584" s="204"/>
      <c r="CE584" s="204"/>
      <c r="CF584" s="211"/>
      <c r="CG584" s="211"/>
      <c r="CI584" s="209"/>
      <c r="CJ584" s="209"/>
      <c r="EH584" s="165"/>
      <c r="EI584" s="165"/>
      <c r="EJ584" s="166"/>
      <c r="EK584" s="209"/>
      <c r="EL584" s="211"/>
      <c r="EM584" s="211"/>
      <c r="EN584" s="211"/>
      <c r="EO584" s="211"/>
      <c r="EP584" s="211"/>
      <c r="ES584" s="165"/>
      <c r="ET584" s="165"/>
      <c r="EU584" s="166"/>
      <c r="EV584" s="209"/>
      <c r="EW584" s="211"/>
      <c r="EX584" s="211"/>
      <c r="EY584" s="211"/>
      <c r="EZ584" s="211"/>
      <c r="FA584" s="211"/>
      <c r="FD584" s="165"/>
      <c r="FE584" s="165"/>
      <c r="FF584" s="166"/>
      <c r="FG584" s="209"/>
      <c r="FH584" s="211"/>
      <c r="FI584" s="211"/>
      <c r="FJ584" s="211"/>
      <c r="FK584" s="211"/>
      <c r="FL584" s="211"/>
    </row>
    <row r="585" spans="9:168">
      <c r="I585" s="221">
        <f t="shared" si="294"/>
        <v>581</v>
      </c>
      <c r="J585" s="159">
        <f>'v-t_chart'!C582</f>
        <v>27.3</v>
      </c>
      <c r="K585" s="204">
        <f t="shared" ca="1" si="272"/>
        <v>79.961699999999993</v>
      </c>
      <c r="L585" s="205" t="b">
        <f>IF('Input&amp;Output'!$C$3=10,phase_chart!C582,IF('Input&amp;Output'!$C$3=21,phase_chart!G582,IF('Input&amp;Output'!$C$3=22,phase_chart!K582,IF('Input&amp;Output'!$C$3=31,phase_chart!O582,IF('Input&amp;Output'!$C$3=32,phase_chart!S582,"")))))</f>
        <v>0</v>
      </c>
      <c r="M585" s="206" t="b">
        <f>IF('Input&amp;Output'!$C$3=10,phase_chart!D582,IF('Input&amp;Output'!$C$3=21,phase_chart!H582,IF('Input&amp;Output'!$C$3=22,phase_chart!L582,IF('Input&amp;Output'!$C$3=31,phase_chart!P582,IF('Input&amp;Output'!$C$3=32,phase_chart!T582,"")))))</f>
        <v>0</v>
      </c>
      <c r="N585" s="205" t="b">
        <f>IF('Input&amp;Output'!$C$3=10,phase_chart!E582,IF('Input&amp;Output'!$C$3=21,phase_chart!I582,IF('Input&amp;Output'!$C$3=22,phase_chart!M582,IF('Input&amp;Output'!$C$3=31,phase_chart!Q582,IF('Input&amp;Output'!$C$3=32,phase_chart!U582,"")))))</f>
        <v>1</v>
      </c>
      <c r="P585" s="159">
        <f ca="1">IF(NOT($J585=0),IF($J585&lt;IF($P584=0,0,VLOOKUP(P584,tbL!$M$37:$Q$43,IF(L585=TRUE,2,4))),IF($J585&gt;=VLOOKUP(P584,tbL!$M$37:$Q$43,IF(L585=TRUE,3,5)),$P584,IF(AND(L584=TRUE,L585=TRUE),$P584,$P584-1)),IF(AND(L585=TRUE,J585=VLOOKUP(P584,tbL!$M$37:$Q$43,IF(L585=TRUE,2,4))),P584,IF($P584+1&gt;$C$12,$C$12,$P584+1))),0)</f>
        <v>1</v>
      </c>
      <c r="Q585" s="159">
        <f t="shared" ca="1" si="274"/>
        <v>1</v>
      </c>
      <c r="R585" s="207">
        <f t="shared" si="291"/>
        <v>0</v>
      </c>
      <c r="S585" s="208"/>
      <c r="T585" s="159">
        <f t="shared" si="292"/>
        <v>0</v>
      </c>
      <c r="U585" s="209" t="str">
        <f ca="1">IF(AND(T585=-1,N585=TRUE),"*",IF(AND(U584="*",N585=TRUE),"*",IF(AND(AND(L585=TRUE,U584="*"),J585&lt;VLOOKUP(V584+1,tbL!$M$38:$O$43,3)),"*","")))</f>
        <v/>
      </c>
      <c r="V585" s="204">
        <f t="shared" ca="1" si="275"/>
        <v>1</v>
      </c>
      <c r="Y585" s="159">
        <f t="shared" ca="1" si="276"/>
        <v>0</v>
      </c>
      <c r="Z585" s="159" t="str">
        <f t="shared" si="277"/>
        <v/>
      </c>
      <c r="AA585" s="159">
        <f t="shared" ca="1" si="268"/>
        <v>1</v>
      </c>
      <c r="AC585" s="161" t="str">
        <f t="shared" ca="1" si="278"/>
        <v/>
      </c>
      <c r="AD585" s="161">
        <f t="shared" ca="1" si="279"/>
        <v>1</v>
      </c>
      <c r="AE585" s="161" t="str">
        <f t="shared" ca="1" si="271"/>
        <v/>
      </c>
      <c r="AF585" s="161">
        <f t="shared" ca="1" si="280"/>
        <v>1</v>
      </c>
      <c r="AG585" s="161" t="str">
        <f t="shared" ca="1" si="281"/>
        <v/>
      </c>
      <c r="AH585" s="161">
        <f t="shared" ca="1" si="282"/>
        <v>1</v>
      </c>
      <c r="AI585" s="161" t="str">
        <f t="shared" ca="1" si="283"/>
        <v/>
      </c>
      <c r="AJ585" s="161">
        <f t="shared" ca="1" si="284"/>
        <v>1</v>
      </c>
      <c r="AL585" s="161" t="str">
        <f t="shared" ca="1" si="285"/>
        <v/>
      </c>
      <c r="AM585" s="161">
        <f t="shared" ca="1" si="296"/>
        <v>1</v>
      </c>
      <c r="AN585" s="161" t="str">
        <f t="shared" ca="1" si="286"/>
        <v/>
      </c>
      <c r="AO585" s="161">
        <f t="shared" ca="1" si="295"/>
        <v>1</v>
      </c>
      <c r="AP585" s="161" t="str">
        <f t="shared" ca="1" si="287"/>
        <v/>
      </c>
      <c r="AQ585" s="161">
        <f t="shared" ca="1" si="293"/>
        <v>1</v>
      </c>
      <c r="AR585" s="161" t="str">
        <f t="shared" ca="1" si="288"/>
        <v/>
      </c>
      <c r="AS585" s="161">
        <f t="shared" ca="1" si="289"/>
        <v>1</v>
      </c>
      <c r="AT585" s="159">
        <f t="shared" ca="1" si="269"/>
        <v>-1</v>
      </c>
      <c r="AU585" s="210">
        <f t="shared" ca="1" si="273"/>
        <v>14</v>
      </c>
      <c r="AV585" s="209"/>
      <c r="AW585" s="204">
        <f t="shared" si="290"/>
        <v>4046.3611111111104</v>
      </c>
      <c r="AX585" s="159"/>
      <c r="AZ585" s="159"/>
      <c r="BM585" s="207"/>
      <c r="BN585" s="212"/>
      <c r="BP585" s="209"/>
      <c r="BQ585" s="211"/>
      <c r="BR585" s="211"/>
      <c r="BS585" s="211"/>
      <c r="BT585" s="211"/>
      <c r="BU585" s="211"/>
      <c r="BV585" s="211"/>
      <c r="BW585" s="211"/>
      <c r="BX585" s="211"/>
      <c r="BY585" s="211"/>
      <c r="BZ585" s="211"/>
      <c r="CA585" s="209"/>
      <c r="CB585" s="224"/>
      <c r="CC585" s="204"/>
      <c r="CD585" s="204"/>
      <c r="CE585" s="204"/>
      <c r="CF585" s="211"/>
      <c r="CG585" s="211"/>
      <c r="CI585" s="209"/>
      <c r="CJ585" s="209"/>
      <c r="EH585" s="165"/>
      <c r="EI585" s="165"/>
      <c r="EJ585" s="166"/>
      <c r="EK585" s="209"/>
      <c r="EL585" s="211"/>
      <c r="EM585" s="211"/>
      <c r="EN585" s="211"/>
      <c r="EO585" s="211"/>
      <c r="EP585" s="211"/>
      <c r="ES585" s="165"/>
      <c r="ET585" s="165"/>
      <c r="EU585" s="166"/>
      <c r="EV585" s="209"/>
      <c r="EW585" s="211"/>
      <c r="EX585" s="211"/>
      <c r="EY585" s="211"/>
      <c r="EZ585" s="211"/>
      <c r="FA585" s="211"/>
      <c r="FD585" s="165"/>
      <c r="FE585" s="165"/>
      <c r="FF585" s="166"/>
      <c r="FG585" s="209"/>
      <c r="FH585" s="211"/>
      <c r="FI585" s="211"/>
      <c r="FJ585" s="211"/>
      <c r="FK585" s="211"/>
      <c r="FL585" s="211"/>
    </row>
    <row r="586" spans="9:168">
      <c r="I586" s="221">
        <f t="shared" si="294"/>
        <v>582</v>
      </c>
      <c r="J586" s="159">
        <f>'v-t_chart'!C583</f>
        <v>22.4</v>
      </c>
      <c r="K586" s="204">
        <f t="shared" ca="1" si="272"/>
        <v>65.609599999999986</v>
      </c>
      <c r="L586" s="205" t="b">
        <f>IF('Input&amp;Output'!$C$3=10,phase_chart!C583,IF('Input&amp;Output'!$C$3=21,phase_chart!G583,IF('Input&amp;Output'!$C$3=22,phase_chart!K583,IF('Input&amp;Output'!$C$3=31,phase_chart!O583,IF('Input&amp;Output'!$C$3=32,phase_chart!S583,"")))))</f>
        <v>0</v>
      </c>
      <c r="M586" s="206" t="b">
        <f>IF('Input&amp;Output'!$C$3=10,phase_chart!D583,IF('Input&amp;Output'!$C$3=21,phase_chart!H583,IF('Input&amp;Output'!$C$3=22,phase_chart!L583,IF('Input&amp;Output'!$C$3=31,phase_chart!P583,IF('Input&amp;Output'!$C$3=32,phase_chart!T583,"")))))</f>
        <v>0</v>
      </c>
      <c r="N586" s="205" t="b">
        <f>IF('Input&amp;Output'!$C$3=10,phase_chart!E583,IF('Input&amp;Output'!$C$3=21,phase_chart!I583,IF('Input&amp;Output'!$C$3=22,phase_chart!M583,IF('Input&amp;Output'!$C$3=31,phase_chart!Q583,IF('Input&amp;Output'!$C$3=32,phase_chart!U583,"")))))</f>
        <v>1</v>
      </c>
      <c r="P586" s="159">
        <f ca="1">IF(NOT($J586=0),IF($J586&lt;IF($P585=0,0,VLOOKUP(P585,tbL!$M$37:$Q$43,IF(L586=TRUE,2,4))),IF($J586&gt;=VLOOKUP(P585,tbL!$M$37:$Q$43,IF(L586=TRUE,3,5)),$P585,IF(AND(L585=TRUE,L586=TRUE),$P585,$P585-1)),IF(AND(L586=TRUE,J586=VLOOKUP(P585,tbL!$M$37:$Q$43,IF(L586=TRUE,2,4))),P585,IF($P585+1&gt;$C$12,$C$12,$P585+1))),0)</f>
        <v>1</v>
      </c>
      <c r="Q586" s="159">
        <f t="shared" ca="1" si="274"/>
        <v>1</v>
      </c>
      <c r="R586" s="207">
        <f t="shared" si="291"/>
        <v>0</v>
      </c>
      <c r="S586" s="208"/>
      <c r="T586" s="159">
        <f t="shared" si="292"/>
        <v>0</v>
      </c>
      <c r="U586" s="209" t="str">
        <f ca="1">IF(AND(T586=-1,N586=TRUE),"*",IF(AND(U585="*",N586=TRUE),"*",IF(AND(AND(L586=TRUE,U585="*"),J586&lt;VLOOKUP(V585+1,tbL!$M$38:$O$43,3)),"*","")))</f>
        <v/>
      </c>
      <c r="V586" s="204">
        <f t="shared" ca="1" si="275"/>
        <v>1</v>
      </c>
      <c r="Y586" s="159">
        <f t="shared" ca="1" si="276"/>
        <v>0</v>
      </c>
      <c r="Z586" s="159" t="str">
        <f t="shared" si="277"/>
        <v/>
      </c>
      <c r="AA586" s="159">
        <f t="shared" ca="1" si="268"/>
        <v>1</v>
      </c>
      <c r="AC586" s="161" t="str">
        <f t="shared" ca="1" si="278"/>
        <v/>
      </c>
      <c r="AD586" s="161">
        <f t="shared" ca="1" si="279"/>
        <v>1</v>
      </c>
      <c r="AE586" s="161" t="str">
        <f t="shared" ca="1" si="271"/>
        <v/>
      </c>
      <c r="AF586" s="161">
        <f t="shared" ca="1" si="280"/>
        <v>1</v>
      </c>
      <c r="AG586" s="161" t="str">
        <f t="shared" ca="1" si="281"/>
        <v/>
      </c>
      <c r="AH586" s="161">
        <f t="shared" ca="1" si="282"/>
        <v>1</v>
      </c>
      <c r="AI586" s="161" t="str">
        <f t="shared" ca="1" si="283"/>
        <v/>
      </c>
      <c r="AJ586" s="161">
        <f t="shared" ca="1" si="284"/>
        <v>1</v>
      </c>
      <c r="AL586" s="161" t="str">
        <f t="shared" ca="1" si="285"/>
        <v/>
      </c>
      <c r="AM586" s="161">
        <f t="shared" ca="1" si="296"/>
        <v>1</v>
      </c>
      <c r="AN586" s="161" t="str">
        <f t="shared" ca="1" si="286"/>
        <v/>
      </c>
      <c r="AO586" s="161">
        <f t="shared" ca="1" si="295"/>
        <v>1</v>
      </c>
      <c r="AP586" s="161" t="str">
        <f t="shared" ca="1" si="287"/>
        <v/>
      </c>
      <c r="AQ586" s="161">
        <f t="shared" ca="1" si="293"/>
        <v>1</v>
      </c>
      <c r="AR586" s="161" t="str">
        <f t="shared" ca="1" si="288"/>
        <v/>
      </c>
      <c r="AS586" s="161">
        <f t="shared" ca="1" si="289"/>
        <v>1</v>
      </c>
      <c r="AT586" s="159">
        <f t="shared" ca="1" si="269"/>
        <v>-1</v>
      </c>
      <c r="AU586" s="210">
        <f t="shared" ca="1" si="273"/>
        <v>14</v>
      </c>
      <c r="AV586" s="209"/>
      <c r="AW586" s="204">
        <f t="shared" si="290"/>
        <v>4052.5833333333326</v>
      </c>
      <c r="AX586" s="159"/>
      <c r="AZ586" s="159"/>
      <c r="BM586" s="207"/>
      <c r="BN586" s="212"/>
      <c r="BP586" s="209"/>
      <c r="BQ586" s="211"/>
      <c r="BR586" s="211"/>
      <c r="BS586" s="211"/>
      <c r="BT586" s="211"/>
      <c r="BU586" s="211"/>
      <c r="BV586" s="211"/>
      <c r="BW586" s="211"/>
      <c r="BX586" s="211"/>
      <c r="BY586" s="211"/>
      <c r="BZ586" s="211"/>
      <c r="CA586" s="209"/>
      <c r="CB586" s="224"/>
      <c r="CC586" s="204"/>
      <c r="CD586" s="204"/>
      <c r="CE586" s="204"/>
      <c r="CF586" s="211"/>
      <c r="CG586" s="211"/>
      <c r="CI586" s="209"/>
      <c r="CJ586" s="209"/>
      <c r="EH586" s="165"/>
      <c r="EI586" s="165"/>
      <c r="EJ586" s="166"/>
      <c r="EK586" s="209"/>
      <c r="EL586" s="211"/>
      <c r="EM586" s="211"/>
      <c r="EN586" s="211"/>
      <c r="EO586" s="211"/>
      <c r="EP586" s="211"/>
      <c r="ES586" s="165"/>
      <c r="ET586" s="165"/>
      <c r="EU586" s="166"/>
      <c r="EV586" s="209"/>
      <c r="EW586" s="211"/>
      <c r="EX586" s="211"/>
      <c r="EY586" s="211"/>
      <c r="EZ586" s="211"/>
      <c r="FA586" s="211"/>
      <c r="FD586" s="165"/>
      <c r="FE586" s="165"/>
      <c r="FF586" s="166"/>
      <c r="FG586" s="209"/>
      <c r="FH586" s="211"/>
      <c r="FI586" s="211"/>
      <c r="FJ586" s="211"/>
      <c r="FK586" s="211"/>
      <c r="FL586" s="211"/>
    </row>
    <row r="587" spans="9:168">
      <c r="I587" s="221">
        <f t="shared" si="294"/>
        <v>583</v>
      </c>
      <c r="J587" s="159">
        <f>'v-t_chart'!C584</f>
        <v>17.7</v>
      </c>
      <c r="K587" s="204">
        <f t="shared" ca="1" si="272"/>
        <v>51.843299999999992</v>
      </c>
      <c r="L587" s="205" t="b">
        <f>IF('Input&amp;Output'!$C$3=10,phase_chart!C584,IF('Input&amp;Output'!$C$3=21,phase_chart!G584,IF('Input&amp;Output'!$C$3=22,phase_chart!K584,IF('Input&amp;Output'!$C$3=31,phase_chart!O584,IF('Input&amp;Output'!$C$3=32,phase_chart!S584,"")))))</f>
        <v>0</v>
      </c>
      <c r="M587" s="206" t="b">
        <f>IF('Input&amp;Output'!$C$3=10,phase_chart!D584,IF('Input&amp;Output'!$C$3=21,phase_chart!H584,IF('Input&amp;Output'!$C$3=22,phase_chart!L584,IF('Input&amp;Output'!$C$3=31,phase_chart!P584,IF('Input&amp;Output'!$C$3=32,phase_chart!T584,"")))))</f>
        <v>0</v>
      </c>
      <c r="N587" s="205" t="b">
        <f>IF('Input&amp;Output'!$C$3=10,phase_chart!E584,IF('Input&amp;Output'!$C$3=21,phase_chart!I584,IF('Input&amp;Output'!$C$3=22,phase_chart!M584,IF('Input&amp;Output'!$C$3=31,phase_chart!Q584,IF('Input&amp;Output'!$C$3=32,phase_chart!U584,"")))))</f>
        <v>1</v>
      </c>
      <c r="P587" s="159">
        <f ca="1">IF(NOT($J587=0),IF($J587&lt;IF($P586=0,0,VLOOKUP(P586,tbL!$M$37:$Q$43,IF(L587=TRUE,2,4))),IF($J587&gt;=VLOOKUP(P586,tbL!$M$37:$Q$43,IF(L587=TRUE,3,5)),$P586,IF(AND(L586=TRUE,L587=TRUE),$P586,$P586-1)),IF(AND(L587=TRUE,J587=VLOOKUP(P586,tbL!$M$37:$Q$43,IF(L587=TRUE,2,4))),P586,IF($P586+1&gt;$C$12,$C$12,$P586+1))),0)</f>
        <v>1</v>
      </c>
      <c r="Q587" s="159">
        <f t="shared" ca="1" si="274"/>
        <v>1</v>
      </c>
      <c r="R587" s="207">
        <f t="shared" si="291"/>
        <v>0</v>
      </c>
      <c r="S587" s="208"/>
      <c r="T587" s="159">
        <f t="shared" si="292"/>
        <v>0</v>
      </c>
      <c r="U587" s="209" t="str">
        <f ca="1">IF(AND(T587=-1,N587=TRUE),"*",IF(AND(U586="*",N587=TRUE),"*",IF(AND(AND(L587=TRUE,U586="*"),J587&lt;VLOOKUP(V586+1,tbL!$M$38:$O$43,3)),"*","")))</f>
        <v/>
      </c>
      <c r="V587" s="204">
        <f t="shared" ca="1" si="275"/>
        <v>1</v>
      </c>
      <c r="Y587" s="159">
        <f t="shared" ca="1" si="276"/>
        <v>0</v>
      </c>
      <c r="Z587" s="159" t="str">
        <f t="shared" si="277"/>
        <v/>
      </c>
      <c r="AA587" s="159">
        <f t="shared" ca="1" si="268"/>
        <v>1</v>
      </c>
      <c r="AC587" s="161" t="str">
        <f t="shared" ca="1" si="278"/>
        <v/>
      </c>
      <c r="AD587" s="161">
        <f t="shared" ca="1" si="279"/>
        <v>1</v>
      </c>
      <c r="AE587" s="161" t="str">
        <f t="shared" ca="1" si="271"/>
        <v/>
      </c>
      <c r="AF587" s="161">
        <f t="shared" ca="1" si="280"/>
        <v>1</v>
      </c>
      <c r="AG587" s="161" t="str">
        <f t="shared" ca="1" si="281"/>
        <v/>
      </c>
      <c r="AH587" s="161">
        <f t="shared" ca="1" si="282"/>
        <v>1</v>
      </c>
      <c r="AI587" s="161" t="str">
        <f t="shared" ca="1" si="283"/>
        <v/>
      </c>
      <c r="AJ587" s="161">
        <f t="shared" ca="1" si="284"/>
        <v>1</v>
      </c>
      <c r="AL587" s="161" t="str">
        <f t="shared" ca="1" si="285"/>
        <v/>
      </c>
      <c r="AM587" s="161">
        <f t="shared" ca="1" si="296"/>
        <v>1</v>
      </c>
      <c r="AN587" s="161" t="str">
        <f t="shared" ca="1" si="286"/>
        <v/>
      </c>
      <c r="AO587" s="161">
        <f t="shared" ca="1" si="295"/>
        <v>1</v>
      </c>
      <c r="AP587" s="161" t="str">
        <f t="shared" ca="1" si="287"/>
        <v/>
      </c>
      <c r="AQ587" s="161">
        <f t="shared" ca="1" si="293"/>
        <v>1</v>
      </c>
      <c r="AR587" s="161" t="str">
        <f t="shared" ca="1" si="288"/>
        <v/>
      </c>
      <c r="AS587" s="161">
        <f t="shared" ca="1" si="289"/>
        <v>1</v>
      </c>
      <c r="AT587" s="159">
        <f t="shared" ca="1" si="269"/>
        <v>-1</v>
      </c>
      <c r="AU587" s="210">
        <f t="shared" ca="1" si="273"/>
        <v>14</v>
      </c>
      <c r="AV587" s="209"/>
      <c r="AW587" s="204">
        <f t="shared" si="290"/>
        <v>4057.4999999999991</v>
      </c>
      <c r="AX587" s="159"/>
      <c r="AZ587" s="159"/>
      <c r="BM587" s="207"/>
      <c r="BN587" s="212"/>
      <c r="BP587" s="209"/>
      <c r="BQ587" s="211"/>
      <c r="BR587" s="211"/>
      <c r="BS587" s="211"/>
      <c r="BT587" s="211"/>
      <c r="BU587" s="211"/>
      <c r="BV587" s="211"/>
      <c r="BW587" s="211"/>
      <c r="BX587" s="211"/>
      <c r="BY587" s="211"/>
      <c r="BZ587" s="211"/>
      <c r="CA587" s="209"/>
      <c r="CB587" s="224"/>
      <c r="CC587" s="204"/>
      <c r="CD587" s="204"/>
      <c r="CE587" s="204"/>
      <c r="CF587" s="211"/>
      <c r="CG587" s="211"/>
      <c r="CI587" s="209"/>
      <c r="CJ587" s="209"/>
      <c r="EH587" s="165"/>
      <c r="EI587" s="165"/>
      <c r="EJ587" s="166"/>
      <c r="EK587" s="209"/>
      <c r="EL587" s="211"/>
      <c r="EM587" s="211"/>
      <c r="EN587" s="211"/>
      <c r="EO587" s="211"/>
      <c r="EP587" s="211"/>
      <c r="ES587" s="165"/>
      <c r="ET587" s="165"/>
      <c r="EU587" s="166"/>
      <c r="EV587" s="209"/>
      <c r="EW587" s="211"/>
      <c r="EX587" s="211"/>
      <c r="EY587" s="211"/>
      <c r="EZ587" s="211"/>
      <c r="FA587" s="211"/>
      <c r="FD587" s="165"/>
      <c r="FE587" s="165"/>
      <c r="FF587" s="166"/>
      <c r="FG587" s="209"/>
      <c r="FH587" s="211"/>
      <c r="FI587" s="211"/>
      <c r="FJ587" s="211"/>
      <c r="FK587" s="211"/>
      <c r="FL587" s="211"/>
    </row>
    <row r="588" spans="9:168">
      <c r="I588" s="221">
        <f t="shared" si="294"/>
        <v>584</v>
      </c>
      <c r="J588" s="159">
        <f>'v-t_chart'!C585</f>
        <v>13.4</v>
      </c>
      <c r="K588" s="204">
        <f t="shared" ca="1" si="272"/>
        <v>39.248599999999996</v>
      </c>
      <c r="L588" s="205" t="b">
        <f>IF('Input&amp;Output'!$C$3=10,phase_chart!C585,IF('Input&amp;Output'!$C$3=21,phase_chart!G585,IF('Input&amp;Output'!$C$3=22,phase_chart!K585,IF('Input&amp;Output'!$C$3=31,phase_chart!O585,IF('Input&amp;Output'!$C$3=32,phase_chart!S585,"")))))</f>
        <v>0</v>
      </c>
      <c r="M588" s="206" t="b">
        <f>IF('Input&amp;Output'!$C$3=10,phase_chart!D585,IF('Input&amp;Output'!$C$3=21,phase_chart!H585,IF('Input&amp;Output'!$C$3=22,phase_chart!L585,IF('Input&amp;Output'!$C$3=31,phase_chart!P585,IF('Input&amp;Output'!$C$3=32,phase_chart!T585,"")))))</f>
        <v>0</v>
      </c>
      <c r="N588" s="205" t="b">
        <f>IF('Input&amp;Output'!$C$3=10,phase_chart!E585,IF('Input&amp;Output'!$C$3=21,phase_chart!I585,IF('Input&amp;Output'!$C$3=22,phase_chart!M585,IF('Input&amp;Output'!$C$3=31,phase_chart!Q585,IF('Input&amp;Output'!$C$3=32,phase_chart!U585,"")))))</f>
        <v>1</v>
      </c>
      <c r="P588" s="159">
        <f ca="1">IF(NOT($J588=0),IF($J588&lt;IF($P587=0,0,VLOOKUP(P587,tbL!$M$37:$Q$43,IF(L588=TRUE,2,4))),IF($J588&gt;=VLOOKUP(P587,tbL!$M$37:$Q$43,IF(L588=TRUE,3,5)),$P587,IF(AND(L587=TRUE,L588=TRUE),$P587,$P587-1)),IF(AND(L588=TRUE,J588=VLOOKUP(P587,tbL!$M$37:$Q$43,IF(L588=TRUE,2,4))),P587,IF($P587+1&gt;$C$12,$C$12,$P587+1))),0)</f>
        <v>1</v>
      </c>
      <c r="Q588" s="159">
        <f t="shared" ca="1" si="274"/>
        <v>1</v>
      </c>
      <c r="R588" s="207">
        <f t="shared" si="291"/>
        <v>0</v>
      </c>
      <c r="S588" s="208"/>
      <c r="T588" s="159">
        <f t="shared" si="292"/>
        <v>0</v>
      </c>
      <c r="U588" s="209" t="str">
        <f ca="1">IF(AND(T588=-1,N588=TRUE),"*",IF(AND(U587="*",N588=TRUE),"*",IF(AND(AND(L588=TRUE,U587="*"),J588&lt;VLOOKUP(V587+1,tbL!$M$38:$O$43,3)),"*","")))</f>
        <v/>
      </c>
      <c r="V588" s="204">
        <f t="shared" ca="1" si="275"/>
        <v>1</v>
      </c>
      <c r="Y588" s="159">
        <f t="shared" ca="1" si="276"/>
        <v>0</v>
      </c>
      <c r="Z588" s="159" t="str">
        <f t="shared" si="277"/>
        <v/>
      </c>
      <c r="AA588" s="159">
        <f t="shared" ca="1" si="268"/>
        <v>1</v>
      </c>
      <c r="AC588" s="161" t="str">
        <f t="shared" ca="1" si="278"/>
        <v/>
      </c>
      <c r="AD588" s="161">
        <f t="shared" ca="1" si="279"/>
        <v>1</v>
      </c>
      <c r="AE588" s="161" t="str">
        <f t="shared" ca="1" si="271"/>
        <v/>
      </c>
      <c r="AF588" s="161">
        <f t="shared" ca="1" si="280"/>
        <v>1</v>
      </c>
      <c r="AG588" s="161" t="str">
        <f t="shared" ca="1" si="281"/>
        <v/>
      </c>
      <c r="AH588" s="161">
        <f t="shared" ca="1" si="282"/>
        <v>1</v>
      </c>
      <c r="AI588" s="161" t="str">
        <f t="shared" ca="1" si="283"/>
        <v/>
      </c>
      <c r="AJ588" s="161">
        <f t="shared" ca="1" si="284"/>
        <v>1</v>
      </c>
      <c r="AL588" s="161" t="str">
        <f t="shared" ca="1" si="285"/>
        <v/>
      </c>
      <c r="AM588" s="161">
        <f t="shared" ca="1" si="296"/>
        <v>1</v>
      </c>
      <c r="AN588" s="161" t="str">
        <f t="shared" ca="1" si="286"/>
        <v/>
      </c>
      <c r="AO588" s="161">
        <f t="shared" ca="1" si="295"/>
        <v>1</v>
      </c>
      <c r="AP588" s="161" t="str">
        <f t="shared" ca="1" si="287"/>
        <v/>
      </c>
      <c r="AQ588" s="161">
        <f t="shared" ca="1" si="293"/>
        <v>1</v>
      </c>
      <c r="AR588" s="161" t="str">
        <f t="shared" ca="1" si="288"/>
        <v/>
      </c>
      <c r="AS588" s="161">
        <f t="shared" ca="1" si="289"/>
        <v>1</v>
      </c>
      <c r="AT588" s="159">
        <f t="shared" ca="1" si="269"/>
        <v>-1</v>
      </c>
      <c r="AU588" s="210">
        <f t="shared" ca="1" si="273"/>
        <v>14</v>
      </c>
      <c r="AV588" s="209"/>
      <c r="AW588" s="204">
        <f t="shared" si="290"/>
        <v>4061.2222222222213</v>
      </c>
      <c r="AX588" s="159"/>
      <c r="AZ588" s="159"/>
      <c r="BM588" s="207"/>
      <c r="BN588" s="212"/>
      <c r="BP588" s="209"/>
      <c r="BQ588" s="211"/>
      <c r="BR588" s="211"/>
      <c r="BS588" s="211"/>
      <c r="BT588" s="211"/>
      <c r="BU588" s="211"/>
      <c r="BV588" s="211"/>
      <c r="BW588" s="211"/>
      <c r="BX588" s="211"/>
      <c r="BY588" s="211"/>
      <c r="BZ588" s="211"/>
      <c r="CA588" s="209"/>
      <c r="CB588" s="224"/>
      <c r="CC588" s="204"/>
      <c r="CD588" s="204"/>
      <c r="CE588" s="204"/>
      <c r="CF588" s="211"/>
      <c r="CG588" s="211"/>
      <c r="CI588" s="209"/>
      <c r="CJ588" s="209"/>
      <c r="EH588" s="165"/>
      <c r="EI588" s="165"/>
      <c r="EJ588" s="166"/>
      <c r="EK588" s="209"/>
      <c r="EL588" s="211"/>
      <c r="EM588" s="211"/>
      <c r="EN588" s="211"/>
      <c r="EO588" s="211"/>
      <c r="EP588" s="211"/>
      <c r="ES588" s="165"/>
      <c r="ET588" s="165"/>
      <c r="EU588" s="166"/>
      <c r="EV588" s="209"/>
      <c r="EW588" s="211"/>
      <c r="EX588" s="211"/>
      <c r="EY588" s="211"/>
      <c r="EZ588" s="211"/>
      <c r="FA588" s="211"/>
      <c r="FD588" s="165"/>
      <c r="FE588" s="165"/>
      <c r="FF588" s="166"/>
      <c r="FG588" s="209"/>
      <c r="FH588" s="211"/>
      <c r="FI588" s="211"/>
      <c r="FJ588" s="211"/>
      <c r="FK588" s="211"/>
      <c r="FL588" s="211"/>
    </row>
    <row r="589" spans="9:168">
      <c r="I589" s="221">
        <f t="shared" si="294"/>
        <v>585</v>
      </c>
      <c r="J589" s="159">
        <f>'v-t_chart'!C586</f>
        <v>9.3000000000000007</v>
      </c>
      <c r="K589" s="204">
        <f t="shared" ca="1" si="272"/>
        <v>27.239699999999999</v>
      </c>
      <c r="L589" s="205" t="b">
        <f>IF('Input&amp;Output'!$C$3=10,phase_chart!C586,IF('Input&amp;Output'!$C$3=21,phase_chart!G586,IF('Input&amp;Output'!$C$3=22,phase_chart!K586,IF('Input&amp;Output'!$C$3=31,phase_chart!O586,IF('Input&amp;Output'!$C$3=32,phase_chart!S586,"")))))</f>
        <v>0</v>
      </c>
      <c r="M589" s="206" t="b">
        <f>IF('Input&amp;Output'!$C$3=10,phase_chart!D586,IF('Input&amp;Output'!$C$3=21,phase_chart!H586,IF('Input&amp;Output'!$C$3=22,phase_chart!L586,IF('Input&amp;Output'!$C$3=31,phase_chart!P586,IF('Input&amp;Output'!$C$3=32,phase_chart!T586,"")))))</f>
        <v>0</v>
      </c>
      <c r="N589" s="205" t="b">
        <f>IF('Input&amp;Output'!$C$3=10,phase_chart!E586,IF('Input&amp;Output'!$C$3=21,phase_chart!I586,IF('Input&amp;Output'!$C$3=22,phase_chart!M586,IF('Input&amp;Output'!$C$3=31,phase_chart!Q586,IF('Input&amp;Output'!$C$3=32,phase_chart!U586,"")))))</f>
        <v>1</v>
      </c>
      <c r="P589" s="159">
        <f ca="1">IF(NOT($J589=0),IF($J589&lt;IF($P588=0,0,VLOOKUP(P588,tbL!$M$37:$Q$43,IF(L589=TRUE,2,4))),IF($J589&gt;=VLOOKUP(P588,tbL!$M$37:$Q$43,IF(L589=TRUE,3,5)),$P588,IF(AND(L588=TRUE,L589=TRUE),$P588,$P588-1)),IF(AND(L589=TRUE,J589=VLOOKUP(P588,tbL!$M$37:$Q$43,IF(L589=TRUE,2,4))),P588,IF($P588+1&gt;$C$12,$C$12,$P588+1))),0)</f>
        <v>1</v>
      </c>
      <c r="Q589" s="159">
        <f t="shared" ca="1" si="274"/>
        <v>1</v>
      </c>
      <c r="R589" s="207">
        <f t="shared" si="291"/>
        <v>0</v>
      </c>
      <c r="S589" s="208"/>
      <c r="T589" s="159">
        <f t="shared" si="292"/>
        <v>0</v>
      </c>
      <c r="U589" s="209" t="str">
        <f ca="1">IF(AND(T589=-1,N589=TRUE),"*",IF(AND(U588="*",N589=TRUE),"*",IF(AND(AND(L589=TRUE,U588="*"),J589&lt;VLOOKUP(V588+1,tbL!$M$38:$O$43,3)),"*","")))</f>
        <v/>
      </c>
      <c r="V589" s="204">
        <f t="shared" ca="1" si="275"/>
        <v>1</v>
      </c>
      <c r="Y589" s="159">
        <f t="shared" ca="1" si="276"/>
        <v>0</v>
      </c>
      <c r="Z589" s="159" t="str">
        <f t="shared" si="277"/>
        <v/>
      </c>
      <c r="AA589" s="159">
        <f t="shared" ca="1" si="268"/>
        <v>1</v>
      </c>
      <c r="AC589" s="161" t="str">
        <f t="shared" ca="1" si="278"/>
        <v/>
      </c>
      <c r="AD589" s="161">
        <f t="shared" ca="1" si="279"/>
        <v>1</v>
      </c>
      <c r="AE589" s="161" t="str">
        <f t="shared" ca="1" si="271"/>
        <v/>
      </c>
      <c r="AF589" s="161">
        <f t="shared" ca="1" si="280"/>
        <v>1</v>
      </c>
      <c r="AG589" s="161" t="str">
        <f t="shared" ca="1" si="281"/>
        <v/>
      </c>
      <c r="AH589" s="161">
        <f t="shared" ca="1" si="282"/>
        <v>1</v>
      </c>
      <c r="AI589" s="161" t="str">
        <f t="shared" ca="1" si="283"/>
        <v/>
      </c>
      <c r="AJ589" s="161">
        <f t="shared" ca="1" si="284"/>
        <v>1</v>
      </c>
      <c r="AL589" s="161" t="str">
        <f t="shared" ca="1" si="285"/>
        <v/>
      </c>
      <c r="AM589" s="161">
        <f t="shared" ca="1" si="296"/>
        <v>1</v>
      </c>
      <c r="AN589" s="161" t="str">
        <f t="shared" ca="1" si="286"/>
        <v/>
      </c>
      <c r="AO589" s="161">
        <f t="shared" ca="1" si="295"/>
        <v>1</v>
      </c>
      <c r="AP589" s="161" t="str">
        <f t="shared" ca="1" si="287"/>
        <v/>
      </c>
      <c r="AQ589" s="161">
        <f t="shared" ca="1" si="293"/>
        <v>1</v>
      </c>
      <c r="AR589" s="161" t="str">
        <f t="shared" ca="1" si="288"/>
        <v/>
      </c>
      <c r="AS589" s="161">
        <f t="shared" ca="1" si="289"/>
        <v>1</v>
      </c>
      <c r="AT589" s="159">
        <f t="shared" ca="1" si="269"/>
        <v>-1</v>
      </c>
      <c r="AU589" s="210">
        <f t="shared" ca="1" si="273"/>
        <v>14</v>
      </c>
      <c r="AV589" s="209"/>
      <c r="AW589" s="204">
        <f t="shared" si="290"/>
        <v>4063.8055555555547</v>
      </c>
      <c r="AX589" s="159"/>
      <c r="AZ589" s="159"/>
      <c r="BM589" s="207"/>
      <c r="BN589" s="212"/>
      <c r="BP589" s="209"/>
      <c r="BQ589" s="211"/>
      <c r="BR589" s="211"/>
      <c r="BS589" s="211"/>
      <c r="BT589" s="211"/>
      <c r="BU589" s="211"/>
      <c r="BV589" s="211"/>
      <c r="BW589" s="211"/>
      <c r="BX589" s="211"/>
      <c r="BY589" s="211"/>
      <c r="BZ589" s="211"/>
      <c r="CA589" s="209"/>
      <c r="CB589" s="224"/>
      <c r="CC589" s="204"/>
      <c r="CD589" s="204"/>
      <c r="CE589" s="204"/>
      <c r="CF589" s="211"/>
      <c r="CG589" s="211"/>
      <c r="CI589" s="209"/>
      <c r="CJ589" s="209"/>
      <c r="EH589" s="165"/>
      <c r="EI589" s="165"/>
      <c r="EJ589" s="166"/>
      <c r="EK589" s="209"/>
      <c r="EL589" s="211"/>
      <c r="EM589" s="211"/>
      <c r="EN589" s="211"/>
      <c r="EO589" s="211"/>
      <c r="EP589" s="211"/>
      <c r="ES589" s="165"/>
      <c r="ET589" s="165"/>
      <c r="EU589" s="166"/>
      <c r="EV589" s="209"/>
      <c r="EW589" s="211"/>
      <c r="EX589" s="211"/>
      <c r="EY589" s="211"/>
      <c r="EZ589" s="211"/>
      <c r="FA589" s="211"/>
      <c r="FD589" s="165"/>
      <c r="FE589" s="165"/>
      <c r="FF589" s="166"/>
      <c r="FG589" s="209"/>
      <c r="FH589" s="211"/>
      <c r="FI589" s="211"/>
      <c r="FJ589" s="211"/>
      <c r="FK589" s="211"/>
      <c r="FL589" s="211"/>
    </row>
    <row r="590" spans="9:168">
      <c r="I590" s="221">
        <f t="shared" si="294"/>
        <v>586</v>
      </c>
      <c r="J590" s="159">
        <f>'v-t_chart'!C587</f>
        <v>5.5</v>
      </c>
      <c r="K590" s="204">
        <f t="shared" ca="1" si="272"/>
        <v>16.109500000000001</v>
      </c>
      <c r="L590" s="205" t="b">
        <f>IF('Input&amp;Output'!$C$3=10,phase_chart!C587,IF('Input&amp;Output'!$C$3=21,phase_chart!G587,IF('Input&amp;Output'!$C$3=22,phase_chart!K587,IF('Input&amp;Output'!$C$3=31,phase_chart!O587,IF('Input&amp;Output'!$C$3=32,phase_chart!S587,"")))))</f>
        <v>0</v>
      </c>
      <c r="M590" s="206" t="b">
        <f>IF('Input&amp;Output'!$C$3=10,phase_chart!D587,IF('Input&amp;Output'!$C$3=21,phase_chart!H587,IF('Input&amp;Output'!$C$3=22,phase_chart!L587,IF('Input&amp;Output'!$C$3=31,phase_chart!P587,IF('Input&amp;Output'!$C$3=32,phase_chart!T587,"")))))</f>
        <v>0</v>
      </c>
      <c r="N590" s="205" t="b">
        <f>IF('Input&amp;Output'!$C$3=10,phase_chart!E587,IF('Input&amp;Output'!$C$3=21,phase_chart!I587,IF('Input&amp;Output'!$C$3=22,phase_chart!M587,IF('Input&amp;Output'!$C$3=31,phase_chart!Q587,IF('Input&amp;Output'!$C$3=32,phase_chart!U587,"")))))</f>
        <v>1</v>
      </c>
      <c r="P590" s="159">
        <f ca="1">IF(NOT($J590=0),IF($J590&lt;IF($P589=0,0,VLOOKUP(P589,tbL!$M$37:$Q$43,IF(L590=TRUE,2,4))),IF($J590&gt;=VLOOKUP(P589,tbL!$M$37:$Q$43,IF(L590=TRUE,3,5)),$P589,IF(AND(L589=TRUE,L590=TRUE),$P589,$P589-1)),IF(AND(L590=TRUE,J590=VLOOKUP(P589,tbL!$M$37:$Q$43,IF(L590=TRUE,2,4))),P589,IF($P589+1&gt;$C$12,$C$12,$P589+1))),0)</f>
        <v>1</v>
      </c>
      <c r="Q590" s="159">
        <f t="shared" ca="1" si="274"/>
        <v>1</v>
      </c>
      <c r="R590" s="207">
        <f t="shared" si="291"/>
        <v>0</v>
      </c>
      <c r="S590" s="208"/>
      <c r="T590" s="159">
        <f t="shared" si="292"/>
        <v>0</v>
      </c>
      <c r="U590" s="209" t="str">
        <f ca="1">IF(AND(T590=-1,N590=TRUE),"*",IF(AND(U589="*",N590=TRUE),"*",IF(AND(AND(L590=TRUE,U589="*"),J590&lt;VLOOKUP(V589+1,tbL!$M$38:$O$43,3)),"*","")))</f>
        <v/>
      </c>
      <c r="V590" s="204">
        <f t="shared" ca="1" si="275"/>
        <v>1</v>
      </c>
      <c r="Y590" s="159">
        <f t="shared" ca="1" si="276"/>
        <v>0</v>
      </c>
      <c r="Z590" s="159" t="str">
        <f t="shared" si="277"/>
        <v/>
      </c>
      <c r="AA590" s="159">
        <f t="shared" ca="1" si="268"/>
        <v>1</v>
      </c>
      <c r="AC590" s="161" t="str">
        <f t="shared" ca="1" si="278"/>
        <v/>
      </c>
      <c r="AD590" s="161">
        <f t="shared" ca="1" si="279"/>
        <v>1</v>
      </c>
      <c r="AE590" s="161" t="str">
        <f t="shared" ca="1" si="271"/>
        <v/>
      </c>
      <c r="AF590" s="161">
        <f t="shared" ca="1" si="280"/>
        <v>1</v>
      </c>
      <c r="AG590" s="161" t="str">
        <f t="shared" ca="1" si="281"/>
        <v/>
      </c>
      <c r="AH590" s="161">
        <f t="shared" ca="1" si="282"/>
        <v>1</v>
      </c>
      <c r="AI590" s="161" t="str">
        <f t="shared" ca="1" si="283"/>
        <v/>
      </c>
      <c r="AJ590" s="161">
        <f t="shared" ca="1" si="284"/>
        <v>1</v>
      </c>
      <c r="AL590" s="161" t="str">
        <f t="shared" ca="1" si="285"/>
        <v/>
      </c>
      <c r="AM590" s="161">
        <f t="shared" ca="1" si="296"/>
        <v>1</v>
      </c>
      <c r="AN590" s="161" t="str">
        <f t="shared" ca="1" si="286"/>
        <v/>
      </c>
      <c r="AO590" s="161">
        <f t="shared" ca="1" si="295"/>
        <v>1</v>
      </c>
      <c r="AP590" s="161" t="str">
        <f t="shared" ca="1" si="287"/>
        <v/>
      </c>
      <c r="AQ590" s="161">
        <f t="shared" ca="1" si="293"/>
        <v>1</v>
      </c>
      <c r="AR590" s="161" t="str">
        <f t="shared" ca="1" si="288"/>
        <v/>
      </c>
      <c r="AS590" s="161">
        <f t="shared" ca="1" si="289"/>
        <v>1</v>
      </c>
      <c r="AT590" s="159">
        <f t="shared" ca="1" si="269"/>
        <v>-1</v>
      </c>
      <c r="AU590" s="210">
        <f t="shared" ca="1" si="273"/>
        <v>14</v>
      </c>
      <c r="AV590" s="209"/>
      <c r="AW590" s="204">
        <f t="shared" si="290"/>
        <v>4065.3333333333326</v>
      </c>
      <c r="AX590" s="159"/>
      <c r="AZ590" s="159"/>
      <c r="BM590" s="207"/>
      <c r="BN590" s="212"/>
      <c r="BP590" s="209"/>
      <c r="BQ590" s="211"/>
      <c r="BR590" s="211"/>
      <c r="BS590" s="211"/>
      <c r="BT590" s="211"/>
      <c r="BU590" s="211"/>
      <c r="BV590" s="211"/>
      <c r="BW590" s="211"/>
      <c r="BX590" s="211"/>
      <c r="BY590" s="211"/>
      <c r="BZ590" s="211"/>
      <c r="CA590" s="209"/>
      <c r="CB590" s="224"/>
      <c r="CC590" s="204"/>
      <c r="CD590" s="204"/>
      <c r="CE590" s="204"/>
      <c r="CF590" s="211"/>
      <c r="CG590" s="211"/>
      <c r="CI590" s="209"/>
      <c r="CJ590" s="209"/>
      <c r="EH590" s="165"/>
      <c r="EI590" s="165"/>
      <c r="EJ590" s="166"/>
      <c r="EK590" s="209"/>
      <c r="EL590" s="211"/>
      <c r="EM590" s="211"/>
      <c r="EN590" s="211"/>
      <c r="EO590" s="211"/>
      <c r="EP590" s="211"/>
      <c r="ES590" s="165"/>
      <c r="ET590" s="165"/>
      <c r="EU590" s="166"/>
      <c r="EV590" s="209"/>
      <c r="EW590" s="211"/>
      <c r="EX590" s="211"/>
      <c r="EY590" s="211"/>
      <c r="EZ590" s="211"/>
      <c r="FA590" s="211"/>
      <c r="FD590" s="165"/>
      <c r="FE590" s="165"/>
      <c r="FF590" s="166"/>
      <c r="FG590" s="209"/>
      <c r="FH590" s="211"/>
      <c r="FI590" s="211"/>
      <c r="FJ590" s="211"/>
      <c r="FK590" s="211"/>
      <c r="FL590" s="211"/>
    </row>
    <row r="591" spans="9:168">
      <c r="I591" s="221">
        <f t="shared" si="294"/>
        <v>587</v>
      </c>
      <c r="J591" s="159">
        <f>'v-t_chart'!C588</f>
        <v>2</v>
      </c>
      <c r="K591" s="204">
        <f t="shared" ca="1" si="272"/>
        <v>5.8579999999999997</v>
      </c>
      <c r="L591" s="205" t="b">
        <f>IF('Input&amp;Output'!$C$3=10,phase_chart!C588,IF('Input&amp;Output'!$C$3=21,phase_chart!G588,IF('Input&amp;Output'!$C$3=22,phase_chart!K588,IF('Input&amp;Output'!$C$3=31,phase_chart!O588,IF('Input&amp;Output'!$C$3=32,phase_chart!S588,"")))))</f>
        <v>0</v>
      </c>
      <c r="M591" s="206" t="b">
        <f>IF('Input&amp;Output'!$C$3=10,phase_chart!D588,IF('Input&amp;Output'!$C$3=21,phase_chart!H588,IF('Input&amp;Output'!$C$3=22,phase_chart!L588,IF('Input&amp;Output'!$C$3=31,phase_chart!P588,IF('Input&amp;Output'!$C$3=32,phase_chart!T588,"")))))</f>
        <v>0</v>
      </c>
      <c r="N591" s="205" t="b">
        <f>IF('Input&amp;Output'!$C$3=10,phase_chart!E588,IF('Input&amp;Output'!$C$3=21,phase_chart!I588,IF('Input&amp;Output'!$C$3=22,phase_chart!M588,IF('Input&amp;Output'!$C$3=31,phase_chart!Q588,IF('Input&amp;Output'!$C$3=32,phase_chart!U588,"")))))</f>
        <v>1</v>
      </c>
      <c r="P591" s="159">
        <f ca="1">IF(NOT($J591=0),IF($J591&lt;IF($P590=0,0,VLOOKUP(P590,tbL!$M$37:$Q$43,IF(L591=TRUE,2,4))),IF($J591&gt;=VLOOKUP(P590,tbL!$M$37:$Q$43,IF(L591=TRUE,3,5)),$P590,IF(AND(L590=TRUE,L591=TRUE),$P590,$P590-1)),IF(AND(L591=TRUE,J591=VLOOKUP(P590,tbL!$M$37:$Q$43,IF(L591=TRUE,2,4))),P590,IF($P590+1&gt;$C$12,$C$12,$P590+1))),0)</f>
        <v>1</v>
      </c>
      <c r="Q591" s="159">
        <f t="shared" ca="1" si="274"/>
        <v>1</v>
      </c>
      <c r="R591" s="207">
        <f t="shared" si="291"/>
        <v>0</v>
      </c>
      <c r="S591" s="208"/>
      <c r="T591" s="159">
        <f t="shared" si="292"/>
        <v>0</v>
      </c>
      <c r="U591" s="209" t="str">
        <f ca="1">IF(AND(T591=-1,N591=TRUE),"*",IF(AND(U590="*",N591=TRUE),"*",IF(AND(AND(L591=TRUE,U590="*"),J591&lt;VLOOKUP(V590+1,tbL!$M$38:$O$43,3)),"*","")))</f>
        <v/>
      </c>
      <c r="V591" s="204">
        <f t="shared" ca="1" si="275"/>
        <v>1</v>
      </c>
      <c r="Y591" s="159">
        <f t="shared" ca="1" si="276"/>
        <v>0</v>
      </c>
      <c r="Z591" s="159" t="str">
        <f t="shared" si="277"/>
        <v/>
      </c>
      <c r="AA591" s="159">
        <f t="shared" ca="1" si="268"/>
        <v>1</v>
      </c>
      <c r="AC591" s="161" t="str">
        <f t="shared" ca="1" si="278"/>
        <v/>
      </c>
      <c r="AD591" s="161">
        <f t="shared" ca="1" si="279"/>
        <v>1</v>
      </c>
      <c r="AE591" s="161" t="str">
        <f t="shared" ca="1" si="271"/>
        <v/>
      </c>
      <c r="AF591" s="161">
        <f t="shared" ca="1" si="280"/>
        <v>1</v>
      </c>
      <c r="AG591" s="161" t="str">
        <f t="shared" ca="1" si="281"/>
        <v/>
      </c>
      <c r="AH591" s="161">
        <f t="shared" ca="1" si="282"/>
        <v>1</v>
      </c>
      <c r="AI591" s="161" t="str">
        <f t="shared" ca="1" si="283"/>
        <v/>
      </c>
      <c r="AJ591" s="161">
        <f t="shared" ca="1" si="284"/>
        <v>1</v>
      </c>
      <c r="AL591" s="161" t="str">
        <f t="shared" ca="1" si="285"/>
        <v/>
      </c>
      <c r="AM591" s="161">
        <f t="shared" ca="1" si="296"/>
        <v>1</v>
      </c>
      <c r="AN591" s="161" t="str">
        <f t="shared" ca="1" si="286"/>
        <v/>
      </c>
      <c r="AO591" s="161">
        <f t="shared" ca="1" si="295"/>
        <v>1</v>
      </c>
      <c r="AP591" s="161" t="str">
        <f t="shared" ca="1" si="287"/>
        <v/>
      </c>
      <c r="AQ591" s="161">
        <f t="shared" ca="1" si="293"/>
        <v>1</v>
      </c>
      <c r="AR591" s="161" t="str">
        <f t="shared" ca="1" si="288"/>
        <v/>
      </c>
      <c r="AS591" s="161">
        <f t="shared" ca="1" si="289"/>
        <v>1</v>
      </c>
      <c r="AT591" s="159">
        <f t="shared" ca="1" si="269"/>
        <v>-1</v>
      </c>
      <c r="AU591" s="210">
        <f t="shared" ca="1" si="273"/>
        <v>14</v>
      </c>
      <c r="AV591" s="209"/>
      <c r="AW591" s="204">
        <f t="shared" si="290"/>
        <v>4065.8888888888882</v>
      </c>
      <c r="AX591" s="159"/>
      <c r="AZ591" s="159"/>
      <c r="BM591" s="207"/>
      <c r="BN591" s="212"/>
      <c r="BP591" s="209"/>
      <c r="BQ591" s="211"/>
      <c r="BR591" s="211"/>
      <c r="BS591" s="211"/>
      <c r="BT591" s="211"/>
      <c r="BU591" s="211"/>
      <c r="BV591" s="211"/>
      <c r="BW591" s="211"/>
      <c r="BX591" s="211"/>
      <c r="BY591" s="211"/>
      <c r="BZ591" s="211"/>
      <c r="CA591" s="209"/>
      <c r="CB591" s="224"/>
      <c r="CC591" s="204"/>
      <c r="CD591" s="204"/>
      <c r="CE591" s="204"/>
      <c r="CF591" s="211"/>
      <c r="CG591" s="211"/>
      <c r="CI591" s="209"/>
      <c r="CJ591" s="209"/>
      <c r="EH591" s="165"/>
      <c r="EI591" s="165"/>
      <c r="EJ591" s="166"/>
      <c r="EK591" s="209"/>
      <c r="EL591" s="211"/>
      <c r="EM591" s="211"/>
      <c r="EN591" s="211"/>
      <c r="EO591" s="211"/>
      <c r="EP591" s="211"/>
      <c r="ES591" s="165"/>
      <c r="ET591" s="165"/>
      <c r="EU591" s="166"/>
      <c r="EV591" s="209"/>
      <c r="EW591" s="211"/>
      <c r="EX591" s="211"/>
      <c r="EY591" s="211"/>
      <c r="EZ591" s="211"/>
      <c r="FA591" s="211"/>
      <c r="FD591" s="165"/>
      <c r="FE591" s="165"/>
      <c r="FF591" s="166"/>
      <c r="FG591" s="209"/>
      <c r="FH591" s="211"/>
      <c r="FI591" s="211"/>
      <c r="FJ591" s="211"/>
      <c r="FK591" s="211"/>
      <c r="FL591" s="211"/>
    </row>
    <row r="592" spans="9:168">
      <c r="I592" s="221">
        <f t="shared" si="294"/>
        <v>588</v>
      </c>
      <c r="J592" s="159">
        <f>'v-t_chart'!C589</f>
        <v>0</v>
      </c>
      <c r="K592" s="204">
        <f t="shared" si="272"/>
        <v>0</v>
      </c>
      <c r="L592" s="205" t="b">
        <f>IF('Input&amp;Output'!$C$3=10,phase_chart!C589,IF('Input&amp;Output'!$C$3=21,phase_chart!G589,IF('Input&amp;Output'!$C$3=22,phase_chart!K589,IF('Input&amp;Output'!$C$3=31,phase_chart!O589,IF('Input&amp;Output'!$C$3=32,phase_chart!S589,"")))))</f>
        <v>0</v>
      </c>
      <c r="M592" s="206" t="b">
        <f>IF('Input&amp;Output'!$C$3=10,phase_chart!D589,IF('Input&amp;Output'!$C$3=21,phase_chart!H589,IF('Input&amp;Output'!$C$3=22,phase_chart!L589,IF('Input&amp;Output'!$C$3=31,phase_chart!P589,IF('Input&amp;Output'!$C$3=32,phase_chart!T589,"")))))</f>
        <v>0</v>
      </c>
      <c r="N592" s="205" t="b">
        <f>IF('Input&amp;Output'!$C$3=10,phase_chart!E589,IF('Input&amp;Output'!$C$3=21,phase_chart!I589,IF('Input&amp;Output'!$C$3=22,phase_chart!M589,IF('Input&amp;Output'!$C$3=31,phase_chart!Q589,IF('Input&amp;Output'!$C$3=32,phase_chart!U589,"")))))</f>
        <v>0</v>
      </c>
      <c r="P592" s="159">
        <f>IF(NOT($J592=0),IF($J592&lt;IF($P591=0,0,VLOOKUP(P591,tbL!$M$37:$Q$43,IF(L592=TRUE,2,4))),IF($J592&gt;=VLOOKUP(P591,tbL!$M$37:$Q$43,IF(L592=TRUE,3,5)),$P591,IF(AND(L591=TRUE,L592=TRUE),$P591,$P591-1)),IF(AND(L592=TRUE,J592=VLOOKUP(P591,tbL!$M$37:$Q$43,IF(L592=TRUE,2,4))),P591,IF($P591+1&gt;$C$12,$C$12,$P591+1))),0)</f>
        <v>0</v>
      </c>
      <c r="Q592" s="159">
        <f t="shared" si="274"/>
        <v>0</v>
      </c>
      <c r="R592" s="207">
        <f t="shared" si="291"/>
        <v>0</v>
      </c>
      <c r="S592" s="208"/>
      <c r="T592" s="159">
        <f t="shared" si="292"/>
        <v>0</v>
      </c>
      <c r="U592" s="209" t="str">
        <f ca="1">IF(AND(T592=-1,N592=TRUE),"*",IF(AND(U591="*",N592=TRUE),"*",IF(AND(AND(L592=TRUE,U591="*"),J592&lt;VLOOKUP(V591+1,tbL!$M$38:$O$43,3)),"*","")))</f>
        <v/>
      </c>
      <c r="V592" s="204">
        <f t="shared" ca="1" si="275"/>
        <v>0</v>
      </c>
      <c r="Y592" s="159" t="str">
        <f t="shared" ca="1" si="276"/>
        <v/>
      </c>
      <c r="Z592" s="159" t="str">
        <f t="shared" si="277"/>
        <v/>
      </c>
      <c r="AA592" s="159">
        <f t="shared" ca="1" si="268"/>
        <v>0</v>
      </c>
      <c r="AC592" s="161" t="str">
        <f t="shared" ca="1" si="278"/>
        <v/>
      </c>
      <c r="AD592" s="161">
        <f t="shared" ca="1" si="279"/>
        <v>0</v>
      </c>
      <c r="AE592" s="161" t="str">
        <f t="shared" ca="1" si="271"/>
        <v/>
      </c>
      <c r="AF592" s="161">
        <f t="shared" ca="1" si="280"/>
        <v>0</v>
      </c>
      <c r="AG592" s="161" t="str">
        <f t="shared" ca="1" si="281"/>
        <v/>
      </c>
      <c r="AH592" s="161">
        <f t="shared" ca="1" si="282"/>
        <v>0</v>
      </c>
      <c r="AI592" s="161" t="str">
        <f t="shared" ca="1" si="283"/>
        <v/>
      </c>
      <c r="AJ592" s="161">
        <f t="shared" ca="1" si="284"/>
        <v>0</v>
      </c>
      <c r="AL592" s="161" t="str">
        <f t="shared" ca="1" si="285"/>
        <v/>
      </c>
      <c r="AM592" s="161">
        <f t="shared" ca="1" si="296"/>
        <v>0</v>
      </c>
      <c r="AN592" s="161" t="str">
        <f t="shared" ca="1" si="286"/>
        <v/>
      </c>
      <c r="AO592" s="161">
        <f t="shared" ca="1" si="295"/>
        <v>0</v>
      </c>
      <c r="AP592" s="161" t="str">
        <f t="shared" ca="1" si="287"/>
        <v/>
      </c>
      <c r="AQ592" s="161">
        <f t="shared" ca="1" si="293"/>
        <v>0</v>
      </c>
      <c r="AR592" s="161" t="str">
        <f t="shared" ca="1" si="288"/>
        <v/>
      </c>
      <c r="AS592" s="161">
        <f t="shared" ca="1" si="289"/>
        <v>0</v>
      </c>
      <c r="AT592" s="159" t="str">
        <f t="shared" ca="1" si="269"/>
        <v/>
      </c>
      <c r="AU592" s="210">
        <f t="shared" ca="1" si="273"/>
        <v>14</v>
      </c>
      <c r="AV592" s="209"/>
      <c r="AW592" s="204">
        <f t="shared" si="290"/>
        <v>4065.8888888888882</v>
      </c>
      <c r="AX592" s="159"/>
      <c r="AZ592" s="159"/>
      <c r="BM592" s="207"/>
      <c r="BN592" s="212"/>
      <c r="BP592" s="209"/>
      <c r="BQ592" s="211"/>
      <c r="BR592" s="211"/>
      <c r="BS592" s="211"/>
      <c r="BT592" s="211"/>
      <c r="BU592" s="211"/>
      <c r="BV592" s="211"/>
      <c r="BW592" s="211"/>
      <c r="BX592" s="211"/>
      <c r="BY592" s="211"/>
      <c r="BZ592" s="211"/>
      <c r="CA592" s="209"/>
      <c r="CB592" s="224"/>
      <c r="CC592" s="204"/>
      <c r="CD592" s="204"/>
      <c r="CE592" s="204"/>
      <c r="CF592" s="211"/>
      <c r="CG592" s="211"/>
      <c r="CI592" s="209"/>
      <c r="CJ592" s="209"/>
      <c r="EH592" s="165"/>
      <c r="EI592" s="165"/>
      <c r="EJ592" s="166"/>
      <c r="EK592" s="209"/>
      <c r="EL592" s="211"/>
      <c r="EM592" s="211"/>
      <c r="EN592" s="211"/>
      <c r="EO592" s="211"/>
      <c r="EP592" s="211"/>
      <c r="ES592" s="165"/>
      <c r="ET592" s="165"/>
      <c r="EU592" s="166"/>
      <c r="EV592" s="209"/>
      <c r="EW592" s="211"/>
      <c r="EX592" s="211"/>
      <c r="EY592" s="211"/>
      <c r="EZ592" s="211"/>
      <c r="FA592" s="211"/>
      <c r="FD592" s="165"/>
      <c r="FE592" s="165"/>
      <c r="FF592" s="166"/>
      <c r="FG592" s="209"/>
      <c r="FH592" s="211"/>
      <c r="FI592" s="211"/>
      <c r="FJ592" s="211"/>
      <c r="FK592" s="211"/>
      <c r="FL592" s="211"/>
    </row>
    <row r="593" spans="9:168">
      <c r="I593" s="221">
        <f t="shared" si="294"/>
        <v>589</v>
      </c>
      <c r="J593" s="159">
        <f>'v-t_chart'!C590</f>
        <v>0</v>
      </c>
      <c r="K593" s="204">
        <f t="shared" si="272"/>
        <v>0</v>
      </c>
      <c r="L593" s="205" t="b">
        <f>IF('Input&amp;Output'!$C$3=10,phase_chart!C590,IF('Input&amp;Output'!$C$3=21,phase_chart!G590,IF('Input&amp;Output'!$C$3=22,phase_chart!K590,IF('Input&amp;Output'!$C$3=31,phase_chart!O590,IF('Input&amp;Output'!$C$3=32,phase_chart!S590,"")))))</f>
        <v>0</v>
      </c>
      <c r="M593" s="206" t="b">
        <f>IF('Input&amp;Output'!$C$3=10,phase_chart!D590,IF('Input&amp;Output'!$C$3=21,phase_chart!H590,IF('Input&amp;Output'!$C$3=22,phase_chart!L590,IF('Input&amp;Output'!$C$3=31,phase_chart!P590,IF('Input&amp;Output'!$C$3=32,phase_chart!T590,"")))))</f>
        <v>0</v>
      </c>
      <c r="N593" s="205" t="b">
        <f>IF('Input&amp;Output'!$C$3=10,phase_chart!E590,IF('Input&amp;Output'!$C$3=21,phase_chart!I590,IF('Input&amp;Output'!$C$3=22,phase_chart!M590,IF('Input&amp;Output'!$C$3=31,phase_chart!Q590,IF('Input&amp;Output'!$C$3=32,phase_chart!U590,"")))))</f>
        <v>0</v>
      </c>
      <c r="P593" s="159">
        <f>IF(NOT($J593=0),IF($J593&lt;IF($P592=0,0,VLOOKUP(P592,tbL!$M$37:$Q$43,IF(L593=TRUE,2,4))),IF($J593&gt;=VLOOKUP(P592,tbL!$M$37:$Q$43,IF(L593=TRUE,3,5)),$P592,IF(AND(L592=TRUE,L593=TRUE),$P592,$P592-1)),IF(AND(L593=TRUE,J593=VLOOKUP(P592,tbL!$M$37:$Q$43,IF(L593=TRUE,2,4))),P592,IF($P592+1&gt;$C$12,$C$12,$P592+1))),0)</f>
        <v>0</v>
      </c>
      <c r="Q593" s="159">
        <f t="shared" si="274"/>
        <v>0</v>
      </c>
      <c r="R593" s="207">
        <f t="shared" si="291"/>
        <v>0</v>
      </c>
      <c r="S593" s="208"/>
      <c r="T593" s="159">
        <f t="shared" si="292"/>
        <v>0</v>
      </c>
      <c r="U593" s="209" t="str">
        <f ca="1">IF(AND(T593=-1,N593=TRUE),"*",IF(AND(U592="*",N593=TRUE),"*",IF(AND(AND(L593=TRUE,U592="*"),J593&lt;VLOOKUP(V592+1,tbL!$M$38:$O$43,3)),"*","")))</f>
        <v/>
      </c>
      <c r="V593" s="204">
        <f t="shared" ca="1" si="275"/>
        <v>0</v>
      </c>
      <c r="Y593" s="159" t="str">
        <f t="shared" ca="1" si="276"/>
        <v/>
      </c>
      <c r="Z593" s="159" t="str">
        <f t="shared" si="277"/>
        <v/>
      </c>
      <c r="AA593" s="159">
        <f t="shared" ca="1" si="268"/>
        <v>0</v>
      </c>
      <c r="AC593" s="161" t="str">
        <f t="shared" ca="1" si="278"/>
        <v/>
      </c>
      <c r="AD593" s="161">
        <f t="shared" ca="1" si="279"/>
        <v>0</v>
      </c>
      <c r="AE593" s="161" t="str">
        <f t="shared" ca="1" si="271"/>
        <v/>
      </c>
      <c r="AF593" s="161">
        <f t="shared" ca="1" si="280"/>
        <v>0</v>
      </c>
      <c r="AG593" s="161" t="str">
        <f t="shared" ca="1" si="281"/>
        <v/>
      </c>
      <c r="AH593" s="161">
        <f t="shared" ca="1" si="282"/>
        <v>0</v>
      </c>
      <c r="AI593" s="161" t="str">
        <f t="shared" ca="1" si="283"/>
        <v/>
      </c>
      <c r="AJ593" s="161">
        <f t="shared" ca="1" si="284"/>
        <v>0</v>
      </c>
      <c r="AL593" s="161" t="str">
        <f t="shared" ca="1" si="285"/>
        <v/>
      </c>
      <c r="AM593" s="161">
        <f t="shared" ca="1" si="296"/>
        <v>0</v>
      </c>
      <c r="AN593" s="161" t="str">
        <f t="shared" ca="1" si="286"/>
        <v/>
      </c>
      <c r="AO593" s="161">
        <f t="shared" ca="1" si="295"/>
        <v>0</v>
      </c>
      <c r="AP593" s="161" t="str">
        <f t="shared" ca="1" si="287"/>
        <v/>
      </c>
      <c r="AQ593" s="161">
        <f t="shared" ca="1" si="293"/>
        <v>0</v>
      </c>
      <c r="AR593" s="161" t="str">
        <f t="shared" ca="1" si="288"/>
        <v/>
      </c>
      <c r="AS593" s="161">
        <f t="shared" ca="1" si="289"/>
        <v>0</v>
      </c>
      <c r="AT593" s="159" t="str">
        <f t="shared" ca="1" si="269"/>
        <v/>
      </c>
      <c r="AU593" s="210">
        <f t="shared" ca="1" si="273"/>
        <v>14</v>
      </c>
      <c r="AV593" s="209"/>
      <c r="AW593" s="204">
        <f t="shared" si="290"/>
        <v>4065.8888888888882</v>
      </c>
      <c r="AX593" s="159"/>
      <c r="AZ593" s="159"/>
      <c r="BM593" s="207"/>
      <c r="BN593" s="212"/>
      <c r="BP593" s="209"/>
      <c r="BQ593" s="211"/>
      <c r="BR593" s="211"/>
      <c r="BS593" s="211"/>
      <c r="BT593" s="211"/>
      <c r="BU593" s="211"/>
      <c r="BV593" s="211"/>
      <c r="BW593" s="211"/>
      <c r="BX593" s="211"/>
      <c r="BY593" s="211"/>
      <c r="BZ593" s="211"/>
      <c r="CA593" s="209"/>
      <c r="CB593" s="224"/>
      <c r="CC593" s="204"/>
      <c r="CD593" s="204"/>
      <c r="CE593" s="204"/>
      <c r="CF593" s="211"/>
      <c r="CG593" s="211"/>
      <c r="CI593" s="209"/>
      <c r="CJ593" s="209"/>
      <c r="EH593" s="165"/>
      <c r="EI593" s="165"/>
      <c r="EJ593" s="166"/>
      <c r="EK593" s="209"/>
      <c r="EL593" s="211"/>
      <c r="EM593" s="211"/>
      <c r="EN593" s="211"/>
      <c r="EO593" s="211"/>
      <c r="EP593" s="211"/>
      <c r="ES593" s="165"/>
      <c r="ET593" s="165"/>
      <c r="EU593" s="166"/>
      <c r="EV593" s="209"/>
      <c r="EW593" s="211"/>
      <c r="EX593" s="211"/>
      <c r="EY593" s="211"/>
      <c r="EZ593" s="211"/>
      <c r="FA593" s="211"/>
      <c r="FD593" s="165"/>
      <c r="FE593" s="165"/>
      <c r="FF593" s="166"/>
      <c r="FG593" s="209"/>
      <c r="FH593" s="211"/>
      <c r="FI593" s="211"/>
      <c r="FJ593" s="211"/>
      <c r="FK593" s="211"/>
      <c r="FL593" s="211"/>
    </row>
    <row r="594" spans="9:168">
      <c r="I594" s="221">
        <f t="shared" si="294"/>
        <v>590</v>
      </c>
      <c r="J594" s="159">
        <f>'v-t_chart'!C591</f>
        <v>0</v>
      </c>
      <c r="K594" s="204">
        <f t="shared" si="272"/>
        <v>0</v>
      </c>
      <c r="L594" s="205" t="b">
        <f>IF('Input&amp;Output'!$C$3=10,phase_chart!C591,IF('Input&amp;Output'!$C$3=21,phase_chart!G591,IF('Input&amp;Output'!$C$3=22,phase_chart!K591,IF('Input&amp;Output'!$C$3=31,phase_chart!O591,IF('Input&amp;Output'!$C$3=32,phase_chart!S591,"")))))</f>
        <v>0</v>
      </c>
      <c r="M594" s="206" t="b">
        <f>IF('Input&amp;Output'!$C$3=10,phase_chart!D591,IF('Input&amp;Output'!$C$3=21,phase_chart!H591,IF('Input&amp;Output'!$C$3=22,phase_chart!L591,IF('Input&amp;Output'!$C$3=31,phase_chart!P591,IF('Input&amp;Output'!$C$3=32,phase_chart!T591,"")))))</f>
        <v>0</v>
      </c>
      <c r="N594" s="205" t="b">
        <f>IF('Input&amp;Output'!$C$3=10,phase_chart!E591,IF('Input&amp;Output'!$C$3=21,phase_chart!I591,IF('Input&amp;Output'!$C$3=22,phase_chart!M591,IF('Input&amp;Output'!$C$3=31,phase_chart!Q591,IF('Input&amp;Output'!$C$3=32,phase_chart!U591,"")))))</f>
        <v>0</v>
      </c>
      <c r="P594" s="159">
        <f>IF(NOT($J594=0),IF($J594&lt;IF($P593=0,0,VLOOKUP(P593,tbL!$M$37:$Q$43,IF(L594=TRUE,2,4))),IF($J594&gt;=VLOOKUP(P593,tbL!$M$37:$Q$43,IF(L594=TRUE,3,5)),$P593,IF(AND(L593=TRUE,L594=TRUE),$P593,$P593-1)),IF(AND(L594=TRUE,J594=VLOOKUP(P593,tbL!$M$37:$Q$43,IF(L594=TRUE,2,4))),P593,IF($P593+1&gt;$C$12,$C$12,$P593+1))),0)</f>
        <v>0</v>
      </c>
      <c r="Q594" s="159">
        <f t="shared" si="274"/>
        <v>0</v>
      </c>
      <c r="R594" s="207">
        <f t="shared" si="291"/>
        <v>0</v>
      </c>
      <c r="S594" s="208"/>
      <c r="T594" s="159">
        <f t="shared" si="292"/>
        <v>0</v>
      </c>
      <c r="U594" s="209" t="str">
        <f ca="1">IF(AND(T594=-1,N594=TRUE),"*",IF(AND(U593="*",N594=TRUE),"*",IF(AND(AND(L594=TRUE,U593="*"),J594&lt;VLOOKUP(V593+1,tbL!$M$38:$O$43,3)),"*","")))</f>
        <v/>
      </c>
      <c r="V594" s="204">
        <f t="shared" ca="1" si="275"/>
        <v>0</v>
      </c>
      <c r="Y594" s="159" t="str">
        <f t="shared" ca="1" si="276"/>
        <v/>
      </c>
      <c r="Z594" s="159" t="str">
        <f t="shared" si="277"/>
        <v/>
      </c>
      <c r="AA594" s="159">
        <f t="shared" ca="1" si="268"/>
        <v>0</v>
      </c>
      <c r="AC594" s="161" t="str">
        <f t="shared" ca="1" si="278"/>
        <v/>
      </c>
      <c r="AD594" s="161">
        <f t="shared" ca="1" si="279"/>
        <v>0</v>
      </c>
      <c r="AE594" s="161" t="str">
        <f t="shared" ca="1" si="271"/>
        <v/>
      </c>
      <c r="AF594" s="161">
        <f t="shared" ca="1" si="280"/>
        <v>0</v>
      </c>
      <c r="AG594" s="161" t="str">
        <f t="shared" ca="1" si="281"/>
        <v/>
      </c>
      <c r="AH594" s="161">
        <f t="shared" ca="1" si="282"/>
        <v>0</v>
      </c>
      <c r="AI594" s="161" t="str">
        <f t="shared" ca="1" si="283"/>
        <v/>
      </c>
      <c r="AJ594" s="161">
        <f t="shared" ca="1" si="284"/>
        <v>0</v>
      </c>
      <c r="AL594" s="161" t="str">
        <f t="shared" ca="1" si="285"/>
        <v/>
      </c>
      <c r="AM594" s="161">
        <f t="shared" ca="1" si="296"/>
        <v>0</v>
      </c>
      <c r="AN594" s="161" t="str">
        <f t="shared" ca="1" si="286"/>
        <v/>
      </c>
      <c r="AO594" s="161">
        <f t="shared" ca="1" si="295"/>
        <v>0</v>
      </c>
      <c r="AP594" s="161" t="str">
        <f t="shared" ca="1" si="287"/>
        <v/>
      </c>
      <c r="AQ594" s="161">
        <f t="shared" ca="1" si="293"/>
        <v>0</v>
      </c>
      <c r="AR594" s="161" t="str">
        <f t="shared" ca="1" si="288"/>
        <v/>
      </c>
      <c r="AS594" s="161">
        <f t="shared" ca="1" si="289"/>
        <v>0</v>
      </c>
      <c r="AT594" s="159" t="str">
        <f t="shared" ca="1" si="269"/>
        <v/>
      </c>
      <c r="AU594" s="210">
        <f t="shared" ca="1" si="273"/>
        <v>14</v>
      </c>
      <c r="AV594" s="209"/>
      <c r="AW594" s="204">
        <f t="shared" si="290"/>
        <v>4065.8888888888882</v>
      </c>
      <c r="AX594" s="159"/>
      <c r="AZ594" s="159"/>
      <c r="BM594" s="207"/>
      <c r="BN594" s="212"/>
      <c r="BP594" s="209"/>
      <c r="BQ594" s="211"/>
      <c r="BR594" s="211"/>
      <c r="BS594" s="211"/>
      <c r="BT594" s="211"/>
      <c r="BU594" s="211"/>
      <c r="BV594" s="211"/>
      <c r="BW594" s="211"/>
      <c r="BX594" s="211"/>
      <c r="BY594" s="211"/>
      <c r="BZ594" s="211"/>
      <c r="CA594" s="209"/>
      <c r="CB594" s="224"/>
      <c r="CC594" s="204"/>
      <c r="CD594" s="204"/>
      <c r="CE594" s="204"/>
      <c r="CF594" s="211"/>
      <c r="CG594" s="211"/>
      <c r="CI594" s="209"/>
      <c r="CJ594" s="209"/>
      <c r="EH594" s="165"/>
      <c r="EI594" s="165"/>
      <c r="EJ594" s="166"/>
      <c r="EK594" s="209"/>
      <c r="EL594" s="211"/>
      <c r="EM594" s="211"/>
      <c r="EN594" s="211"/>
      <c r="EO594" s="211"/>
      <c r="EP594" s="211"/>
      <c r="ES594" s="165"/>
      <c r="ET594" s="165"/>
      <c r="EU594" s="166"/>
      <c r="EV594" s="209"/>
      <c r="EW594" s="211"/>
      <c r="EX594" s="211"/>
      <c r="EY594" s="211"/>
      <c r="EZ594" s="211"/>
      <c r="FA594" s="211"/>
      <c r="FD594" s="165"/>
      <c r="FE594" s="165"/>
      <c r="FF594" s="166"/>
      <c r="FG594" s="209"/>
      <c r="FH594" s="211"/>
      <c r="FI594" s="211"/>
      <c r="FJ594" s="211"/>
      <c r="FK594" s="211"/>
      <c r="FL594" s="211"/>
    </row>
    <row r="595" spans="9:168">
      <c r="I595" s="221">
        <f t="shared" si="294"/>
        <v>591</v>
      </c>
      <c r="J595" s="159">
        <f>'v-t_chart'!C592</f>
        <v>0</v>
      </c>
      <c r="K595" s="204">
        <f t="shared" si="272"/>
        <v>0</v>
      </c>
      <c r="L595" s="205" t="b">
        <f>IF('Input&amp;Output'!$C$3=10,phase_chart!C592,IF('Input&amp;Output'!$C$3=21,phase_chart!G592,IF('Input&amp;Output'!$C$3=22,phase_chart!K592,IF('Input&amp;Output'!$C$3=31,phase_chart!O592,IF('Input&amp;Output'!$C$3=32,phase_chart!S592,"")))))</f>
        <v>0</v>
      </c>
      <c r="M595" s="206" t="b">
        <f>IF('Input&amp;Output'!$C$3=10,phase_chart!D592,IF('Input&amp;Output'!$C$3=21,phase_chart!H592,IF('Input&amp;Output'!$C$3=22,phase_chart!L592,IF('Input&amp;Output'!$C$3=31,phase_chart!P592,IF('Input&amp;Output'!$C$3=32,phase_chart!T592,"")))))</f>
        <v>0</v>
      </c>
      <c r="N595" s="205" t="b">
        <f>IF('Input&amp;Output'!$C$3=10,phase_chart!E592,IF('Input&amp;Output'!$C$3=21,phase_chart!I592,IF('Input&amp;Output'!$C$3=22,phase_chart!M592,IF('Input&amp;Output'!$C$3=31,phase_chart!Q592,IF('Input&amp;Output'!$C$3=32,phase_chart!U592,"")))))</f>
        <v>0</v>
      </c>
      <c r="P595" s="159">
        <f>IF(NOT($J595=0),IF($J595&lt;IF($P594=0,0,VLOOKUP(P594,tbL!$M$37:$Q$43,IF(L595=TRUE,2,4))),IF($J595&gt;=VLOOKUP(P594,tbL!$M$37:$Q$43,IF(L595=TRUE,3,5)),$P594,IF(AND(L594=TRUE,L595=TRUE),$P594,$P594-1)),IF(AND(L595=TRUE,J595=VLOOKUP(P594,tbL!$M$37:$Q$43,IF(L595=TRUE,2,4))),P594,IF($P594+1&gt;$C$12,$C$12,$P594+1))),0)</f>
        <v>0</v>
      </c>
      <c r="Q595" s="159">
        <f t="shared" si="274"/>
        <v>0</v>
      </c>
      <c r="R595" s="207">
        <f t="shared" si="291"/>
        <v>0</v>
      </c>
      <c r="S595" s="208"/>
      <c r="T595" s="159">
        <f t="shared" si="292"/>
        <v>0</v>
      </c>
      <c r="U595" s="209" t="str">
        <f ca="1">IF(AND(T595=-1,N595=TRUE),"*",IF(AND(U594="*",N595=TRUE),"*",IF(AND(AND(L595=TRUE,U594="*"),J595&lt;VLOOKUP(V594+1,tbL!$M$38:$O$43,3)),"*","")))</f>
        <v/>
      </c>
      <c r="V595" s="204">
        <f t="shared" ca="1" si="275"/>
        <v>0</v>
      </c>
      <c r="Y595" s="159" t="str">
        <f t="shared" ca="1" si="276"/>
        <v/>
      </c>
      <c r="Z595" s="159" t="str">
        <f t="shared" si="277"/>
        <v/>
      </c>
      <c r="AA595" s="159">
        <f t="shared" ca="1" si="268"/>
        <v>0</v>
      </c>
      <c r="AC595" s="161" t="str">
        <f t="shared" ca="1" si="278"/>
        <v/>
      </c>
      <c r="AD595" s="161">
        <f t="shared" ca="1" si="279"/>
        <v>0</v>
      </c>
      <c r="AE595" s="161" t="str">
        <f t="shared" ca="1" si="271"/>
        <v/>
      </c>
      <c r="AF595" s="161">
        <f t="shared" ca="1" si="280"/>
        <v>0</v>
      </c>
      <c r="AG595" s="161" t="str">
        <f t="shared" ca="1" si="281"/>
        <v/>
      </c>
      <c r="AH595" s="161">
        <f t="shared" ca="1" si="282"/>
        <v>0</v>
      </c>
      <c r="AI595" s="161" t="str">
        <f t="shared" ca="1" si="283"/>
        <v/>
      </c>
      <c r="AJ595" s="161">
        <f t="shared" ca="1" si="284"/>
        <v>0</v>
      </c>
      <c r="AL595" s="161" t="str">
        <f t="shared" ca="1" si="285"/>
        <v/>
      </c>
      <c r="AM595" s="161">
        <f t="shared" ca="1" si="296"/>
        <v>0</v>
      </c>
      <c r="AN595" s="161" t="str">
        <f t="shared" ca="1" si="286"/>
        <v/>
      </c>
      <c r="AO595" s="161">
        <f t="shared" ca="1" si="295"/>
        <v>0</v>
      </c>
      <c r="AP595" s="161" t="str">
        <f t="shared" ca="1" si="287"/>
        <v/>
      </c>
      <c r="AQ595" s="161">
        <f t="shared" ca="1" si="293"/>
        <v>0</v>
      </c>
      <c r="AR595" s="161" t="str">
        <f t="shared" ca="1" si="288"/>
        <v/>
      </c>
      <c r="AS595" s="161">
        <f t="shared" ca="1" si="289"/>
        <v>0</v>
      </c>
      <c r="AT595" s="159" t="str">
        <f t="shared" ca="1" si="269"/>
        <v/>
      </c>
      <c r="AU595" s="210">
        <f t="shared" ca="1" si="273"/>
        <v>14</v>
      </c>
      <c r="AV595" s="209"/>
      <c r="AW595" s="204">
        <f t="shared" si="290"/>
        <v>4065.8888888888882</v>
      </c>
      <c r="AX595" s="159"/>
      <c r="AZ595" s="159"/>
      <c r="BM595" s="207"/>
      <c r="BN595" s="212"/>
      <c r="BP595" s="209"/>
      <c r="BQ595" s="211"/>
      <c r="BR595" s="211"/>
      <c r="BS595" s="211"/>
      <c r="BT595" s="211"/>
      <c r="BU595" s="211"/>
      <c r="BV595" s="211"/>
      <c r="BW595" s="211"/>
      <c r="BX595" s="211"/>
      <c r="BY595" s="211"/>
      <c r="BZ595" s="211"/>
      <c r="CA595" s="209"/>
      <c r="CB595" s="224"/>
      <c r="CC595" s="204"/>
      <c r="CD595" s="204"/>
      <c r="CE595" s="204"/>
      <c r="CF595" s="211"/>
      <c r="CG595" s="211"/>
      <c r="CI595" s="209"/>
      <c r="CJ595" s="209"/>
      <c r="EH595" s="165"/>
      <c r="EI595" s="165"/>
      <c r="EJ595" s="166"/>
      <c r="EK595" s="209"/>
      <c r="EL595" s="211"/>
      <c r="EM595" s="211"/>
      <c r="EN595" s="211"/>
      <c r="EO595" s="211"/>
      <c r="EP595" s="211"/>
      <c r="ES595" s="165"/>
      <c r="ET595" s="165"/>
      <c r="EU595" s="166"/>
      <c r="EV595" s="209"/>
      <c r="EW595" s="211"/>
      <c r="EX595" s="211"/>
      <c r="EY595" s="211"/>
      <c r="EZ595" s="211"/>
      <c r="FA595" s="211"/>
      <c r="FD595" s="165"/>
      <c r="FE595" s="165"/>
      <c r="FF595" s="166"/>
      <c r="FG595" s="209"/>
      <c r="FH595" s="211"/>
      <c r="FI595" s="211"/>
      <c r="FJ595" s="211"/>
      <c r="FK595" s="211"/>
      <c r="FL595" s="211"/>
    </row>
    <row r="596" spans="9:168">
      <c r="I596" s="221">
        <f t="shared" si="294"/>
        <v>592</v>
      </c>
      <c r="J596" s="159">
        <f>'v-t_chart'!C593</f>
        <v>0</v>
      </c>
      <c r="K596" s="204">
        <f t="shared" si="272"/>
        <v>0</v>
      </c>
      <c r="L596" s="205" t="b">
        <f>IF('Input&amp;Output'!$C$3=10,phase_chart!C593,IF('Input&amp;Output'!$C$3=21,phase_chart!G593,IF('Input&amp;Output'!$C$3=22,phase_chart!K593,IF('Input&amp;Output'!$C$3=31,phase_chart!O593,IF('Input&amp;Output'!$C$3=32,phase_chart!S593,"")))))</f>
        <v>0</v>
      </c>
      <c r="M596" s="206" t="b">
        <f>IF('Input&amp;Output'!$C$3=10,phase_chart!D593,IF('Input&amp;Output'!$C$3=21,phase_chart!H593,IF('Input&amp;Output'!$C$3=22,phase_chart!L593,IF('Input&amp;Output'!$C$3=31,phase_chart!P593,IF('Input&amp;Output'!$C$3=32,phase_chart!T593,"")))))</f>
        <v>0</v>
      </c>
      <c r="N596" s="205" t="b">
        <f>IF('Input&amp;Output'!$C$3=10,phase_chart!E593,IF('Input&amp;Output'!$C$3=21,phase_chart!I593,IF('Input&amp;Output'!$C$3=22,phase_chart!M593,IF('Input&amp;Output'!$C$3=31,phase_chart!Q593,IF('Input&amp;Output'!$C$3=32,phase_chart!U593,"")))))</f>
        <v>0</v>
      </c>
      <c r="P596" s="159">
        <f>IF(NOT($J596=0),IF($J596&lt;IF($P595=0,0,VLOOKUP(P595,tbL!$M$37:$Q$43,IF(L596=TRUE,2,4))),IF($J596&gt;=VLOOKUP(P595,tbL!$M$37:$Q$43,IF(L596=TRUE,3,5)),$P595,IF(AND(L595=TRUE,L596=TRUE),$P595,$P595-1)),IF(AND(L596=TRUE,J596=VLOOKUP(P595,tbL!$M$37:$Q$43,IF(L596=TRUE,2,4))),P595,IF($P595+1&gt;$C$12,$C$12,$P595+1))),0)</f>
        <v>0</v>
      </c>
      <c r="Q596" s="159">
        <f t="shared" si="274"/>
        <v>0</v>
      </c>
      <c r="R596" s="207">
        <f t="shared" si="291"/>
        <v>0</v>
      </c>
      <c r="S596" s="208"/>
      <c r="T596" s="159">
        <f t="shared" si="292"/>
        <v>0</v>
      </c>
      <c r="U596" s="209" t="str">
        <f ca="1">IF(AND(T596=-1,N596=TRUE),"*",IF(AND(U595="*",N596=TRUE),"*",IF(AND(AND(L596=TRUE,U595="*"),J596&lt;VLOOKUP(V595+1,tbL!$M$38:$O$43,3)),"*","")))</f>
        <v/>
      </c>
      <c r="V596" s="204">
        <f t="shared" ca="1" si="275"/>
        <v>0</v>
      </c>
      <c r="Y596" s="159" t="str">
        <f t="shared" ca="1" si="276"/>
        <v/>
      </c>
      <c r="Z596" s="159" t="str">
        <f t="shared" si="277"/>
        <v/>
      </c>
      <c r="AA596" s="159">
        <f t="shared" ca="1" si="268"/>
        <v>0</v>
      </c>
      <c r="AC596" s="161" t="str">
        <f t="shared" ca="1" si="278"/>
        <v/>
      </c>
      <c r="AD596" s="161">
        <f t="shared" ca="1" si="279"/>
        <v>0</v>
      </c>
      <c r="AE596" s="161" t="str">
        <f t="shared" ca="1" si="271"/>
        <v/>
      </c>
      <c r="AF596" s="161">
        <f t="shared" ca="1" si="280"/>
        <v>0</v>
      </c>
      <c r="AG596" s="161" t="str">
        <f t="shared" ca="1" si="281"/>
        <v/>
      </c>
      <c r="AH596" s="161">
        <f t="shared" ca="1" si="282"/>
        <v>0</v>
      </c>
      <c r="AI596" s="161" t="str">
        <f t="shared" ca="1" si="283"/>
        <v/>
      </c>
      <c r="AJ596" s="161">
        <f t="shared" ca="1" si="284"/>
        <v>0</v>
      </c>
      <c r="AL596" s="161" t="str">
        <f t="shared" ca="1" si="285"/>
        <v/>
      </c>
      <c r="AM596" s="161">
        <f t="shared" ca="1" si="296"/>
        <v>0</v>
      </c>
      <c r="AN596" s="161" t="str">
        <f t="shared" ca="1" si="286"/>
        <v/>
      </c>
      <c r="AO596" s="161">
        <f t="shared" ca="1" si="295"/>
        <v>0</v>
      </c>
      <c r="AP596" s="161" t="str">
        <f t="shared" ca="1" si="287"/>
        <v/>
      </c>
      <c r="AQ596" s="161">
        <f t="shared" ca="1" si="293"/>
        <v>0</v>
      </c>
      <c r="AR596" s="161" t="str">
        <f t="shared" ca="1" si="288"/>
        <v/>
      </c>
      <c r="AS596" s="161">
        <f t="shared" ca="1" si="289"/>
        <v>0</v>
      </c>
      <c r="AT596" s="159" t="str">
        <f t="shared" ca="1" si="269"/>
        <v/>
      </c>
      <c r="AU596" s="210">
        <f t="shared" ca="1" si="273"/>
        <v>14</v>
      </c>
      <c r="AV596" s="209"/>
      <c r="AW596" s="204">
        <f t="shared" si="290"/>
        <v>4065.8888888888882</v>
      </c>
      <c r="AX596" s="159"/>
      <c r="AZ596" s="159"/>
      <c r="BM596" s="207"/>
      <c r="BN596" s="212"/>
      <c r="BP596" s="209"/>
      <c r="BQ596" s="211"/>
      <c r="BR596" s="211"/>
      <c r="BS596" s="211"/>
      <c r="BT596" s="211"/>
      <c r="BU596" s="211"/>
      <c r="BV596" s="211"/>
      <c r="BW596" s="211"/>
      <c r="BX596" s="211"/>
      <c r="BY596" s="211"/>
      <c r="BZ596" s="211"/>
      <c r="CA596" s="209"/>
      <c r="CB596" s="224"/>
      <c r="CC596" s="204"/>
      <c r="CD596" s="204"/>
      <c r="CE596" s="204"/>
      <c r="CF596" s="211"/>
      <c r="CG596" s="211"/>
      <c r="CI596" s="209"/>
      <c r="CJ596" s="209"/>
      <c r="EH596" s="165"/>
      <c r="EI596" s="165"/>
      <c r="EJ596" s="166"/>
      <c r="EK596" s="209"/>
      <c r="EL596" s="211"/>
      <c r="EM596" s="211"/>
      <c r="EN596" s="211"/>
      <c r="EO596" s="211"/>
      <c r="EP596" s="211"/>
      <c r="ES596" s="165"/>
      <c r="ET596" s="165"/>
      <c r="EU596" s="166"/>
      <c r="EV596" s="209"/>
      <c r="EW596" s="211"/>
      <c r="EX596" s="211"/>
      <c r="EY596" s="211"/>
      <c r="EZ596" s="211"/>
      <c r="FA596" s="211"/>
      <c r="FD596" s="165"/>
      <c r="FE596" s="165"/>
      <c r="FF596" s="166"/>
      <c r="FG596" s="209"/>
      <c r="FH596" s="211"/>
      <c r="FI596" s="211"/>
      <c r="FJ596" s="211"/>
      <c r="FK596" s="211"/>
      <c r="FL596" s="211"/>
    </row>
    <row r="597" spans="9:168">
      <c r="I597" s="221">
        <f t="shared" si="294"/>
        <v>593</v>
      </c>
      <c r="J597" s="159">
        <f>'v-t_chart'!C594</f>
        <v>0</v>
      </c>
      <c r="K597" s="204">
        <f t="shared" si="272"/>
        <v>0</v>
      </c>
      <c r="L597" s="205" t="b">
        <f>IF('Input&amp;Output'!$C$3=10,phase_chart!C594,IF('Input&amp;Output'!$C$3=21,phase_chart!G594,IF('Input&amp;Output'!$C$3=22,phase_chart!K594,IF('Input&amp;Output'!$C$3=31,phase_chart!O594,IF('Input&amp;Output'!$C$3=32,phase_chart!S594,"")))))</f>
        <v>0</v>
      </c>
      <c r="M597" s="206" t="b">
        <f>IF('Input&amp;Output'!$C$3=10,phase_chart!D594,IF('Input&amp;Output'!$C$3=21,phase_chart!H594,IF('Input&amp;Output'!$C$3=22,phase_chart!L594,IF('Input&amp;Output'!$C$3=31,phase_chart!P594,IF('Input&amp;Output'!$C$3=32,phase_chart!T594,"")))))</f>
        <v>0</v>
      </c>
      <c r="N597" s="205" t="b">
        <f>IF('Input&amp;Output'!$C$3=10,phase_chart!E594,IF('Input&amp;Output'!$C$3=21,phase_chart!I594,IF('Input&amp;Output'!$C$3=22,phase_chart!M594,IF('Input&amp;Output'!$C$3=31,phase_chart!Q594,IF('Input&amp;Output'!$C$3=32,phase_chart!U594,"")))))</f>
        <v>0</v>
      </c>
      <c r="P597" s="159">
        <f>IF(NOT($J597=0),IF($J597&lt;IF($P596=0,0,VLOOKUP(P596,tbL!$M$37:$Q$43,IF(L597=TRUE,2,4))),IF($J597&gt;=VLOOKUP(P596,tbL!$M$37:$Q$43,IF(L597=TRUE,3,5)),$P596,IF(AND(L596=TRUE,L597=TRUE),$P596,$P596-1)),IF(AND(L597=TRUE,J597=VLOOKUP(P596,tbL!$M$37:$Q$43,IF(L597=TRUE,2,4))),P596,IF($P596+1&gt;$C$12,$C$12,$P596+1))),0)</f>
        <v>0</v>
      </c>
      <c r="Q597" s="159">
        <f t="shared" si="274"/>
        <v>0</v>
      </c>
      <c r="R597" s="207">
        <f t="shared" si="291"/>
        <v>0</v>
      </c>
      <c r="S597" s="208"/>
      <c r="T597" s="159">
        <f t="shared" si="292"/>
        <v>0</v>
      </c>
      <c r="U597" s="209" t="str">
        <f ca="1">IF(AND(T597=-1,N597=TRUE),"*",IF(AND(U596="*",N597=TRUE),"*",IF(AND(AND(L597=TRUE,U596="*"),J597&lt;VLOOKUP(V596+1,tbL!$M$38:$O$43,3)),"*","")))</f>
        <v/>
      </c>
      <c r="V597" s="204">
        <f t="shared" ca="1" si="275"/>
        <v>0</v>
      </c>
      <c r="Y597" s="159" t="str">
        <f t="shared" ca="1" si="276"/>
        <v/>
      </c>
      <c r="Z597" s="159" t="str">
        <f t="shared" si="277"/>
        <v/>
      </c>
      <c r="AA597" s="159">
        <f t="shared" ca="1" si="268"/>
        <v>0</v>
      </c>
      <c r="AC597" s="161" t="str">
        <f t="shared" ca="1" si="278"/>
        <v/>
      </c>
      <c r="AD597" s="161">
        <f t="shared" ca="1" si="279"/>
        <v>0</v>
      </c>
      <c r="AE597" s="161" t="str">
        <f t="shared" ca="1" si="271"/>
        <v/>
      </c>
      <c r="AF597" s="161">
        <f t="shared" ca="1" si="280"/>
        <v>0</v>
      </c>
      <c r="AG597" s="161" t="str">
        <f t="shared" ca="1" si="281"/>
        <v/>
      </c>
      <c r="AH597" s="161">
        <f t="shared" ca="1" si="282"/>
        <v>0</v>
      </c>
      <c r="AI597" s="161" t="str">
        <f t="shared" ca="1" si="283"/>
        <v/>
      </c>
      <c r="AJ597" s="161">
        <f t="shared" ca="1" si="284"/>
        <v>0</v>
      </c>
      <c r="AL597" s="161" t="str">
        <f t="shared" ca="1" si="285"/>
        <v/>
      </c>
      <c r="AM597" s="161">
        <f t="shared" ca="1" si="296"/>
        <v>0</v>
      </c>
      <c r="AN597" s="161" t="str">
        <f t="shared" ca="1" si="286"/>
        <v/>
      </c>
      <c r="AO597" s="161">
        <f t="shared" ca="1" si="295"/>
        <v>0</v>
      </c>
      <c r="AP597" s="161" t="str">
        <f t="shared" ca="1" si="287"/>
        <v/>
      </c>
      <c r="AQ597" s="161">
        <f t="shared" ca="1" si="293"/>
        <v>0</v>
      </c>
      <c r="AR597" s="161" t="str">
        <f t="shared" ca="1" si="288"/>
        <v/>
      </c>
      <c r="AS597" s="161">
        <f t="shared" ca="1" si="289"/>
        <v>0</v>
      </c>
      <c r="AT597" s="159" t="str">
        <f t="shared" ca="1" si="269"/>
        <v/>
      </c>
      <c r="AU597" s="210">
        <f t="shared" ca="1" si="273"/>
        <v>14</v>
      </c>
      <c r="AV597" s="209"/>
      <c r="AW597" s="204">
        <f t="shared" si="290"/>
        <v>4065.8888888888882</v>
      </c>
      <c r="AX597" s="159"/>
      <c r="AZ597" s="159"/>
      <c r="BM597" s="207"/>
      <c r="BN597" s="212"/>
      <c r="BP597" s="209"/>
      <c r="BQ597" s="211"/>
      <c r="BR597" s="211"/>
      <c r="BS597" s="211"/>
      <c r="BT597" s="211"/>
      <c r="BU597" s="211"/>
      <c r="BV597" s="211"/>
      <c r="BW597" s="211"/>
      <c r="BX597" s="211"/>
      <c r="BY597" s="211"/>
      <c r="BZ597" s="211"/>
      <c r="CA597" s="209"/>
      <c r="CB597" s="224"/>
      <c r="CC597" s="204"/>
      <c r="CD597" s="204"/>
      <c r="CE597" s="204"/>
      <c r="CF597" s="211"/>
      <c r="CG597" s="211"/>
      <c r="CI597" s="209"/>
      <c r="CJ597" s="209"/>
      <c r="EH597" s="165"/>
      <c r="EI597" s="165"/>
      <c r="EJ597" s="166"/>
      <c r="EK597" s="209"/>
      <c r="EL597" s="211"/>
      <c r="EM597" s="211"/>
      <c r="EN597" s="211"/>
      <c r="EO597" s="211"/>
      <c r="EP597" s="211"/>
      <c r="ES597" s="165"/>
      <c r="ET597" s="165"/>
      <c r="EU597" s="166"/>
      <c r="EV597" s="209"/>
      <c r="EW597" s="211"/>
      <c r="EX597" s="211"/>
      <c r="EY597" s="211"/>
      <c r="EZ597" s="211"/>
      <c r="FA597" s="211"/>
      <c r="FD597" s="165"/>
      <c r="FE597" s="165"/>
      <c r="FF597" s="166"/>
      <c r="FG597" s="209"/>
      <c r="FH597" s="211"/>
      <c r="FI597" s="211"/>
      <c r="FJ597" s="211"/>
      <c r="FK597" s="211"/>
      <c r="FL597" s="211"/>
    </row>
    <row r="598" spans="9:168">
      <c r="I598" s="221">
        <f t="shared" si="294"/>
        <v>594</v>
      </c>
      <c r="J598" s="159">
        <f>'v-t_chart'!C595</f>
        <v>0</v>
      </c>
      <c r="K598" s="204">
        <f t="shared" si="272"/>
        <v>0</v>
      </c>
      <c r="L598" s="205" t="b">
        <f>IF('Input&amp;Output'!$C$3=10,phase_chart!C595,IF('Input&amp;Output'!$C$3=21,phase_chart!G595,IF('Input&amp;Output'!$C$3=22,phase_chart!K595,IF('Input&amp;Output'!$C$3=31,phase_chart!O595,IF('Input&amp;Output'!$C$3=32,phase_chart!S595,"")))))</f>
        <v>0</v>
      </c>
      <c r="M598" s="206" t="b">
        <f>IF('Input&amp;Output'!$C$3=10,phase_chart!D595,IF('Input&amp;Output'!$C$3=21,phase_chart!H595,IF('Input&amp;Output'!$C$3=22,phase_chart!L595,IF('Input&amp;Output'!$C$3=31,phase_chart!P595,IF('Input&amp;Output'!$C$3=32,phase_chart!T595,"")))))</f>
        <v>0</v>
      </c>
      <c r="N598" s="205" t="b">
        <f>IF('Input&amp;Output'!$C$3=10,phase_chart!E595,IF('Input&amp;Output'!$C$3=21,phase_chart!I595,IF('Input&amp;Output'!$C$3=22,phase_chart!M595,IF('Input&amp;Output'!$C$3=31,phase_chart!Q595,IF('Input&amp;Output'!$C$3=32,phase_chart!U595,"")))))</f>
        <v>0</v>
      </c>
      <c r="P598" s="159">
        <f>IF(NOT($J598=0),IF($J598&lt;IF($P597=0,0,VLOOKUP(P597,tbL!$M$37:$Q$43,IF(L598=TRUE,2,4))),IF($J598&gt;=VLOOKUP(P597,tbL!$M$37:$Q$43,IF(L598=TRUE,3,5)),$P597,IF(AND(L597=TRUE,L598=TRUE),$P597,$P597-1)),IF(AND(L598=TRUE,J598=VLOOKUP(P597,tbL!$M$37:$Q$43,IF(L598=TRUE,2,4))),P597,IF($P597+1&gt;$C$12,$C$12,$P597+1))),0)</f>
        <v>0</v>
      </c>
      <c r="Q598" s="159">
        <f t="shared" si="274"/>
        <v>0</v>
      </c>
      <c r="R598" s="207">
        <f t="shared" si="291"/>
        <v>0</v>
      </c>
      <c r="S598" s="208"/>
      <c r="T598" s="159">
        <f t="shared" si="292"/>
        <v>0</v>
      </c>
      <c r="U598" s="209" t="str">
        <f ca="1">IF(AND(T598=-1,N598=TRUE),"*",IF(AND(U597="*",N598=TRUE),"*",IF(AND(AND(L598=TRUE,U597="*"),J598&lt;VLOOKUP(V597+1,tbL!$M$38:$O$43,3)),"*","")))</f>
        <v/>
      </c>
      <c r="V598" s="204">
        <f t="shared" ca="1" si="275"/>
        <v>0</v>
      </c>
      <c r="Y598" s="159" t="str">
        <f t="shared" ca="1" si="276"/>
        <v/>
      </c>
      <c r="Z598" s="159" t="str">
        <f t="shared" si="277"/>
        <v/>
      </c>
      <c r="AA598" s="159">
        <f t="shared" ca="1" si="268"/>
        <v>0</v>
      </c>
      <c r="AC598" s="161" t="str">
        <f t="shared" ca="1" si="278"/>
        <v/>
      </c>
      <c r="AD598" s="161">
        <f t="shared" ca="1" si="279"/>
        <v>0</v>
      </c>
      <c r="AE598" s="161" t="str">
        <f t="shared" ca="1" si="271"/>
        <v/>
      </c>
      <c r="AF598" s="161">
        <f t="shared" ca="1" si="280"/>
        <v>0</v>
      </c>
      <c r="AG598" s="161" t="str">
        <f t="shared" ca="1" si="281"/>
        <v/>
      </c>
      <c r="AH598" s="161">
        <f t="shared" ca="1" si="282"/>
        <v>0</v>
      </c>
      <c r="AI598" s="161" t="str">
        <f t="shared" ca="1" si="283"/>
        <v/>
      </c>
      <c r="AJ598" s="161">
        <f t="shared" ca="1" si="284"/>
        <v>0</v>
      </c>
      <c r="AL598" s="161" t="str">
        <f t="shared" ca="1" si="285"/>
        <v/>
      </c>
      <c r="AM598" s="161">
        <f t="shared" ca="1" si="296"/>
        <v>0</v>
      </c>
      <c r="AN598" s="161" t="str">
        <f t="shared" ca="1" si="286"/>
        <v/>
      </c>
      <c r="AO598" s="161">
        <f t="shared" ca="1" si="295"/>
        <v>0</v>
      </c>
      <c r="AP598" s="161" t="str">
        <f t="shared" ca="1" si="287"/>
        <v/>
      </c>
      <c r="AQ598" s="161">
        <f t="shared" ca="1" si="293"/>
        <v>0</v>
      </c>
      <c r="AR598" s="161" t="str">
        <f t="shared" ca="1" si="288"/>
        <v/>
      </c>
      <c r="AS598" s="161">
        <f t="shared" ca="1" si="289"/>
        <v>0</v>
      </c>
      <c r="AT598" s="159" t="str">
        <f t="shared" ca="1" si="269"/>
        <v/>
      </c>
      <c r="AU598" s="210">
        <f t="shared" ca="1" si="273"/>
        <v>14</v>
      </c>
      <c r="AV598" s="209"/>
      <c r="AW598" s="204">
        <f t="shared" si="290"/>
        <v>4065.8888888888882</v>
      </c>
      <c r="AX598" s="159"/>
      <c r="AZ598" s="159"/>
      <c r="BM598" s="207"/>
      <c r="BN598" s="212"/>
      <c r="BP598" s="209"/>
      <c r="BQ598" s="211"/>
      <c r="BR598" s="211"/>
      <c r="BS598" s="211"/>
      <c r="BT598" s="211"/>
      <c r="BU598" s="211"/>
      <c r="BV598" s="211"/>
      <c r="BW598" s="211"/>
      <c r="BX598" s="211"/>
      <c r="BY598" s="211"/>
      <c r="BZ598" s="211"/>
      <c r="CA598" s="209"/>
      <c r="CB598" s="224"/>
      <c r="CC598" s="204"/>
      <c r="CD598" s="204"/>
      <c r="CE598" s="204"/>
      <c r="CF598" s="211"/>
      <c r="CG598" s="211"/>
      <c r="CI598" s="209"/>
      <c r="CJ598" s="209"/>
      <c r="EH598" s="165"/>
      <c r="EI598" s="165"/>
      <c r="EJ598" s="166"/>
      <c r="EK598" s="209"/>
      <c r="EL598" s="211"/>
      <c r="EM598" s="211"/>
      <c r="EN598" s="211"/>
      <c r="EO598" s="211"/>
      <c r="EP598" s="211"/>
      <c r="ES598" s="165"/>
      <c r="ET598" s="165"/>
      <c r="EU598" s="166"/>
      <c r="EV598" s="209"/>
      <c r="EW598" s="211"/>
      <c r="EX598" s="211"/>
      <c r="EY598" s="211"/>
      <c r="EZ598" s="211"/>
      <c r="FA598" s="211"/>
      <c r="FD598" s="165"/>
      <c r="FE598" s="165"/>
      <c r="FF598" s="166"/>
      <c r="FG598" s="209"/>
      <c r="FH598" s="211"/>
      <c r="FI598" s="211"/>
      <c r="FJ598" s="211"/>
      <c r="FK598" s="211"/>
      <c r="FL598" s="211"/>
    </row>
    <row r="599" spans="9:168">
      <c r="I599" s="221">
        <f t="shared" si="294"/>
        <v>595</v>
      </c>
      <c r="J599" s="159">
        <f>'v-t_chart'!C596</f>
        <v>0</v>
      </c>
      <c r="K599" s="204">
        <f t="shared" si="272"/>
        <v>0</v>
      </c>
      <c r="L599" s="205" t="b">
        <f>IF('Input&amp;Output'!$C$3=10,phase_chart!C596,IF('Input&amp;Output'!$C$3=21,phase_chart!G596,IF('Input&amp;Output'!$C$3=22,phase_chart!K596,IF('Input&amp;Output'!$C$3=31,phase_chart!O596,IF('Input&amp;Output'!$C$3=32,phase_chart!S596,"")))))</f>
        <v>0</v>
      </c>
      <c r="M599" s="206" t="b">
        <f>IF('Input&amp;Output'!$C$3=10,phase_chart!D596,IF('Input&amp;Output'!$C$3=21,phase_chart!H596,IF('Input&amp;Output'!$C$3=22,phase_chart!L596,IF('Input&amp;Output'!$C$3=31,phase_chart!P596,IF('Input&amp;Output'!$C$3=32,phase_chart!T596,"")))))</f>
        <v>0</v>
      </c>
      <c r="N599" s="205" t="b">
        <f>IF('Input&amp;Output'!$C$3=10,phase_chart!E596,IF('Input&amp;Output'!$C$3=21,phase_chart!I596,IF('Input&amp;Output'!$C$3=22,phase_chart!M596,IF('Input&amp;Output'!$C$3=31,phase_chart!Q596,IF('Input&amp;Output'!$C$3=32,phase_chart!U596,"")))))</f>
        <v>0</v>
      </c>
      <c r="P599" s="159">
        <f>IF(NOT($J599=0),IF($J599&lt;IF($P598=0,0,VLOOKUP(P598,tbL!$M$37:$Q$43,IF(L599=TRUE,2,4))),IF($J599&gt;=VLOOKUP(P598,tbL!$M$37:$Q$43,IF(L599=TRUE,3,5)),$P598,IF(AND(L598=TRUE,L599=TRUE),$P598,$P598-1)),IF(AND(L599=TRUE,J599=VLOOKUP(P598,tbL!$M$37:$Q$43,IF(L599=TRUE,2,4))),P598,IF($P598+1&gt;$C$12,$C$12,$P598+1))),0)</f>
        <v>0</v>
      </c>
      <c r="Q599" s="159">
        <f t="shared" si="274"/>
        <v>0</v>
      </c>
      <c r="R599" s="207">
        <f t="shared" si="291"/>
        <v>0</v>
      </c>
      <c r="S599" s="208"/>
      <c r="T599" s="159">
        <f t="shared" si="292"/>
        <v>0</v>
      </c>
      <c r="U599" s="209" t="str">
        <f ca="1">IF(AND(T599=-1,N599=TRUE),"*",IF(AND(U598="*",N599=TRUE),"*",IF(AND(AND(L599=TRUE,U598="*"),J599&lt;VLOOKUP(V598+1,tbL!$M$38:$O$43,3)),"*","")))</f>
        <v/>
      </c>
      <c r="V599" s="204">
        <f t="shared" ca="1" si="275"/>
        <v>0</v>
      </c>
      <c r="Y599" s="159" t="str">
        <f t="shared" ca="1" si="276"/>
        <v/>
      </c>
      <c r="Z599" s="159" t="str">
        <f t="shared" si="277"/>
        <v/>
      </c>
      <c r="AA599" s="159">
        <f t="shared" ca="1" si="268"/>
        <v>0</v>
      </c>
      <c r="AC599" s="161" t="str">
        <f t="shared" ca="1" si="278"/>
        <v/>
      </c>
      <c r="AD599" s="161">
        <f t="shared" ca="1" si="279"/>
        <v>0</v>
      </c>
      <c r="AE599" s="161" t="str">
        <f t="shared" ca="1" si="271"/>
        <v/>
      </c>
      <c r="AF599" s="161">
        <f t="shared" ca="1" si="280"/>
        <v>0</v>
      </c>
      <c r="AG599" s="161" t="str">
        <f t="shared" ca="1" si="281"/>
        <v/>
      </c>
      <c r="AH599" s="161">
        <f t="shared" ca="1" si="282"/>
        <v>0</v>
      </c>
      <c r="AI599" s="161" t="str">
        <f t="shared" ca="1" si="283"/>
        <v/>
      </c>
      <c r="AJ599" s="161">
        <f t="shared" ca="1" si="284"/>
        <v>0</v>
      </c>
      <c r="AL599" s="161" t="str">
        <f t="shared" ca="1" si="285"/>
        <v/>
      </c>
      <c r="AM599" s="161">
        <f t="shared" ca="1" si="296"/>
        <v>0</v>
      </c>
      <c r="AN599" s="161" t="str">
        <f t="shared" ca="1" si="286"/>
        <v/>
      </c>
      <c r="AO599" s="161">
        <f t="shared" ca="1" si="295"/>
        <v>0</v>
      </c>
      <c r="AP599" s="161" t="str">
        <f t="shared" ca="1" si="287"/>
        <v/>
      </c>
      <c r="AQ599" s="161">
        <f t="shared" ca="1" si="293"/>
        <v>0</v>
      </c>
      <c r="AR599" s="161" t="str">
        <f t="shared" ca="1" si="288"/>
        <v/>
      </c>
      <c r="AS599" s="161">
        <f t="shared" ca="1" si="289"/>
        <v>0</v>
      </c>
      <c r="AT599" s="159" t="str">
        <f t="shared" ca="1" si="269"/>
        <v/>
      </c>
      <c r="AU599" s="210">
        <f t="shared" ca="1" si="273"/>
        <v>14</v>
      </c>
      <c r="AV599" s="209"/>
      <c r="AW599" s="204">
        <f t="shared" si="290"/>
        <v>4065.8888888888882</v>
      </c>
      <c r="AX599" s="159"/>
      <c r="AZ599" s="159"/>
      <c r="BM599" s="207"/>
      <c r="BN599" s="212"/>
      <c r="BP599" s="209"/>
      <c r="BQ599" s="211"/>
      <c r="BR599" s="211"/>
      <c r="BS599" s="211"/>
      <c r="BT599" s="211"/>
      <c r="BU599" s="211"/>
      <c r="BV599" s="211"/>
      <c r="BW599" s="211"/>
      <c r="BX599" s="211"/>
      <c r="BY599" s="211"/>
      <c r="BZ599" s="211"/>
      <c r="CA599" s="209"/>
      <c r="CB599" s="224"/>
      <c r="CC599" s="204"/>
      <c r="CD599" s="204"/>
      <c r="CE599" s="204"/>
      <c r="CF599" s="211"/>
      <c r="CG599" s="211"/>
      <c r="CI599" s="209"/>
      <c r="CJ599" s="209"/>
      <c r="EH599" s="165"/>
      <c r="EI599" s="165"/>
      <c r="EJ599" s="166"/>
      <c r="EK599" s="209"/>
      <c r="EL599" s="211"/>
      <c r="EM599" s="211"/>
      <c r="EN599" s="211"/>
      <c r="EO599" s="211"/>
      <c r="EP599" s="211"/>
      <c r="ES599" s="165"/>
      <c r="ET599" s="165"/>
      <c r="EU599" s="166"/>
      <c r="EV599" s="209"/>
      <c r="EW599" s="211"/>
      <c r="EX599" s="211"/>
      <c r="EY599" s="211"/>
      <c r="EZ599" s="211"/>
      <c r="FA599" s="211"/>
      <c r="FD599" s="165"/>
      <c r="FE599" s="165"/>
      <c r="FF599" s="166"/>
      <c r="FG599" s="209"/>
      <c r="FH599" s="211"/>
      <c r="FI599" s="211"/>
      <c r="FJ599" s="211"/>
      <c r="FK599" s="211"/>
      <c r="FL599" s="211"/>
    </row>
    <row r="600" spans="9:168">
      <c r="I600" s="221">
        <f t="shared" si="294"/>
        <v>596</v>
      </c>
      <c r="J600" s="159">
        <f>'v-t_chart'!C597</f>
        <v>0</v>
      </c>
      <c r="K600" s="204">
        <f t="shared" si="272"/>
        <v>0</v>
      </c>
      <c r="L600" s="205" t="b">
        <f>IF('Input&amp;Output'!$C$3=10,phase_chart!C597,IF('Input&amp;Output'!$C$3=21,phase_chart!G597,IF('Input&amp;Output'!$C$3=22,phase_chart!K597,IF('Input&amp;Output'!$C$3=31,phase_chart!O597,IF('Input&amp;Output'!$C$3=32,phase_chart!S597,"")))))</f>
        <v>0</v>
      </c>
      <c r="M600" s="206" t="b">
        <f>IF('Input&amp;Output'!$C$3=10,phase_chart!D597,IF('Input&amp;Output'!$C$3=21,phase_chart!H597,IF('Input&amp;Output'!$C$3=22,phase_chart!L597,IF('Input&amp;Output'!$C$3=31,phase_chart!P597,IF('Input&amp;Output'!$C$3=32,phase_chart!T597,"")))))</f>
        <v>0</v>
      </c>
      <c r="N600" s="205" t="b">
        <f>IF('Input&amp;Output'!$C$3=10,phase_chart!E597,IF('Input&amp;Output'!$C$3=21,phase_chart!I597,IF('Input&amp;Output'!$C$3=22,phase_chart!M597,IF('Input&amp;Output'!$C$3=31,phase_chart!Q597,IF('Input&amp;Output'!$C$3=32,phase_chart!U597,"")))))</f>
        <v>0</v>
      </c>
      <c r="P600" s="159">
        <f>IF(NOT($J600=0),IF($J600&lt;IF($P599=0,0,VLOOKUP(P599,tbL!$M$37:$Q$43,IF(L600=TRUE,2,4))),IF($J600&gt;=VLOOKUP(P599,tbL!$M$37:$Q$43,IF(L600=TRUE,3,5)),$P599,IF(AND(L599=TRUE,L600=TRUE),$P599,$P599-1)),IF(AND(L600=TRUE,J600=VLOOKUP(P599,tbL!$M$37:$Q$43,IF(L600=TRUE,2,4))),P599,IF($P599+1&gt;$C$12,$C$12,$P599+1))),0)</f>
        <v>0</v>
      </c>
      <c r="Q600" s="159">
        <f t="shared" si="274"/>
        <v>0</v>
      </c>
      <c r="R600" s="207">
        <f t="shared" si="291"/>
        <v>0</v>
      </c>
      <c r="S600" s="208"/>
      <c r="T600" s="159">
        <f t="shared" si="292"/>
        <v>0</v>
      </c>
      <c r="U600" s="209" t="str">
        <f ca="1">IF(AND(T600=-1,N600=TRUE),"*",IF(AND(U599="*",N600=TRUE),"*",IF(AND(AND(L600=TRUE,U599="*"),J600&lt;VLOOKUP(V599+1,tbL!$M$38:$O$43,3)),"*","")))</f>
        <v/>
      </c>
      <c r="V600" s="204">
        <f t="shared" ca="1" si="275"/>
        <v>0</v>
      </c>
      <c r="Y600" s="159" t="str">
        <f t="shared" ca="1" si="276"/>
        <v/>
      </c>
      <c r="Z600" s="159" t="str">
        <f t="shared" si="277"/>
        <v/>
      </c>
      <c r="AA600" s="159">
        <f t="shared" ca="1" si="268"/>
        <v>0</v>
      </c>
      <c r="AC600" s="161" t="str">
        <f t="shared" ca="1" si="278"/>
        <v/>
      </c>
      <c r="AD600" s="161">
        <f t="shared" ca="1" si="279"/>
        <v>0</v>
      </c>
      <c r="AE600" s="161" t="str">
        <f t="shared" ca="1" si="271"/>
        <v/>
      </c>
      <c r="AF600" s="161">
        <f t="shared" ca="1" si="280"/>
        <v>0</v>
      </c>
      <c r="AG600" s="161" t="str">
        <f t="shared" ca="1" si="281"/>
        <v/>
      </c>
      <c r="AH600" s="161">
        <f t="shared" ca="1" si="282"/>
        <v>0</v>
      </c>
      <c r="AI600" s="161" t="str">
        <f t="shared" ca="1" si="283"/>
        <v/>
      </c>
      <c r="AJ600" s="161">
        <f t="shared" ca="1" si="284"/>
        <v>0</v>
      </c>
      <c r="AL600" s="161" t="str">
        <f t="shared" ca="1" si="285"/>
        <v/>
      </c>
      <c r="AM600" s="161">
        <f t="shared" ca="1" si="296"/>
        <v>0</v>
      </c>
      <c r="AN600" s="161" t="str">
        <f t="shared" ca="1" si="286"/>
        <v/>
      </c>
      <c r="AO600" s="161">
        <f t="shared" ca="1" si="295"/>
        <v>0</v>
      </c>
      <c r="AP600" s="161" t="str">
        <f t="shared" ca="1" si="287"/>
        <v/>
      </c>
      <c r="AQ600" s="161">
        <f t="shared" ca="1" si="293"/>
        <v>0</v>
      </c>
      <c r="AR600" s="161" t="str">
        <f t="shared" ca="1" si="288"/>
        <v/>
      </c>
      <c r="AS600" s="161">
        <f t="shared" ca="1" si="289"/>
        <v>0</v>
      </c>
      <c r="AT600" s="159" t="str">
        <f t="shared" ca="1" si="269"/>
        <v/>
      </c>
      <c r="AU600" s="210">
        <f t="shared" ca="1" si="273"/>
        <v>14</v>
      </c>
      <c r="AV600" s="209"/>
      <c r="AW600" s="204">
        <f t="shared" si="290"/>
        <v>4065.8888888888882</v>
      </c>
      <c r="AX600" s="159"/>
      <c r="AZ600" s="159"/>
      <c r="BM600" s="207"/>
      <c r="BN600" s="212"/>
      <c r="BP600" s="209"/>
      <c r="BQ600" s="211"/>
      <c r="BR600" s="211"/>
      <c r="BS600" s="211"/>
      <c r="BT600" s="211"/>
      <c r="BU600" s="211"/>
      <c r="BV600" s="211"/>
      <c r="BW600" s="211"/>
      <c r="BX600" s="211"/>
      <c r="BY600" s="211"/>
      <c r="BZ600" s="211"/>
      <c r="CA600" s="209"/>
      <c r="CB600" s="224"/>
      <c r="CC600" s="204"/>
      <c r="CD600" s="204"/>
      <c r="CE600" s="204"/>
      <c r="CF600" s="211"/>
      <c r="CG600" s="211"/>
      <c r="CI600" s="209"/>
      <c r="CJ600" s="209"/>
      <c r="EH600" s="165"/>
      <c r="EI600" s="165"/>
      <c r="EJ600" s="166"/>
      <c r="EK600" s="209"/>
      <c r="EL600" s="211"/>
      <c r="EM600" s="211"/>
      <c r="EN600" s="211"/>
      <c r="EO600" s="211"/>
      <c r="EP600" s="211"/>
      <c r="ES600" s="165"/>
      <c r="ET600" s="165"/>
      <c r="EU600" s="166"/>
      <c r="EV600" s="209"/>
      <c r="EW600" s="211"/>
      <c r="EX600" s="211"/>
      <c r="EY600" s="211"/>
      <c r="EZ600" s="211"/>
      <c r="FA600" s="211"/>
      <c r="FD600" s="165"/>
      <c r="FE600" s="165"/>
      <c r="FF600" s="166"/>
      <c r="FG600" s="209"/>
      <c r="FH600" s="211"/>
      <c r="FI600" s="211"/>
      <c r="FJ600" s="211"/>
      <c r="FK600" s="211"/>
      <c r="FL600" s="211"/>
    </row>
    <row r="601" spans="9:168">
      <c r="I601" s="221">
        <f t="shared" si="294"/>
        <v>597</v>
      </c>
      <c r="J601" s="159">
        <f>'v-t_chart'!C598</f>
        <v>0</v>
      </c>
      <c r="K601" s="204">
        <f t="shared" si="272"/>
        <v>0</v>
      </c>
      <c r="L601" s="205" t="b">
        <f>IF('Input&amp;Output'!$C$3=10,phase_chart!C598,IF('Input&amp;Output'!$C$3=21,phase_chart!G598,IF('Input&amp;Output'!$C$3=22,phase_chart!K598,IF('Input&amp;Output'!$C$3=31,phase_chart!O598,IF('Input&amp;Output'!$C$3=32,phase_chart!S598,"")))))</f>
        <v>0</v>
      </c>
      <c r="M601" s="206" t="b">
        <f>IF('Input&amp;Output'!$C$3=10,phase_chart!D598,IF('Input&amp;Output'!$C$3=21,phase_chart!H598,IF('Input&amp;Output'!$C$3=22,phase_chart!L598,IF('Input&amp;Output'!$C$3=31,phase_chart!P598,IF('Input&amp;Output'!$C$3=32,phase_chart!T598,"")))))</f>
        <v>0</v>
      </c>
      <c r="N601" s="205" t="b">
        <f>IF('Input&amp;Output'!$C$3=10,phase_chart!E598,IF('Input&amp;Output'!$C$3=21,phase_chart!I598,IF('Input&amp;Output'!$C$3=22,phase_chart!M598,IF('Input&amp;Output'!$C$3=31,phase_chart!Q598,IF('Input&amp;Output'!$C$3=32,phase_chart!U598,"")))))</f>
        <v>0</v>
      </c>
      <c r="P601" s="159">
        <f>IF(NOT($J601=0),IF($J601&lt;IF($P600=0,0,VLOOKUP(P600,tbL!$M$37:$Q$43,IF(L601=TRUE,2,4))),IF($J601&gt;=VLOOKUP(P600,tbL!$M$37:$Q$43,IF(L601=TRUE,3,5)),$P600,IF(AND(L600=TRUE,L601=TRUE),$P600,$P600-1)),IF(AND(L601=TRUE,J601=VLOOKUP(P600,tbL!$M$37:$Q$43,IF(L601=TRUE,2,4))),P600,IF($P600+1&gt;$C$12,$C$12,$P600+1))),0)</f>
        <v>0</v>
      </c>
      <c r="Q601" s="159">
        <f t="shared" si="274"/>
        <v>0</v>
      </c>
      <c r="R601" s="207">
        <f t="shared" si="291"/>
        <v>0</v>
      </c>
      <c r="S601" s="208"/>
      <c r="T601" s="159">
        <f t="shared" si="292"/>
        <v>0</v>
      </c>
      <c r="U601" s="209" t="str">
        <f ca="1">IF(AND(T601=-1,N601=TRUE),"*",IF(AND(U600="*",N601=TRUE),"*",IF(AND(AND(L601=TRUE,U600="*"),J601&lt;VLOOKUP(V600+1,tbL!$M$38:$O$43,3)),"*","")))</f>
        <v/>
      </c>
      <c r="V601" s="204">
        <f t="shared" ca="1" si="275"/>
        <v>0</v>
      </c>
      <c r="Y601" s="159" t="str">
        <f t="shared" ca="1" si="276"/>
        <v/>
      </c>
      <c r="Z601" s="159" t="str">
        <f t="shared" si="277"/>
        <v/>
      </c>
      <c r="AA601" s="159">
        <f t="shared" ca="1" si="268"/>
        <v>0</v>
      </c>
      <c r="AC601" s="161" t="str">
        <f t="shared" ca="1" si="278"/>
        <v/>
      </c>
      <c r="AD601" s="161">
        <f t="shared" ca="1" si="279"/>
        <v>0</v>
      </c>
      <c r="AE601" s="161" t="str">
        <f t="shared" ca="1" si="271"/>
        <v/>
      </c>
      <c r="AF601" s="161">
        <f t="shared" ca="1" si="280"/>
        <v>0</v>
      </c>
      <c r="AG601" s="161" t="str">
        <f t="shared" ca="1" si="281"/>
        <v/>
      </c>
      <c r="AH601" s="161">
        <f t="shared" ca="1" si="282"/>
        <v>0</v>
      </c>
      <c r="AI601" s="161" t="str">
        <f t="shared" ca="1" si="283"/>
        <v/>
      </c>
      <c r="AJ601" s="161">
        <f t="shared" ca="1" si="284"/>
        <v>0</v>
      </c>
      <c r="AL601" s="161" t="str">
        <f t="shared" ca="1" si="285"/>
        <v/>
      </c>
      <c r="AM601" s="161">
        <f t="shared" ca="1" si="296"/>
        <v>0</v>
      </c>
      <c r="AN601" s="161" t="str">
        <f t="shared" ca="1" si="286"/>
        <v/>
      </c>
      <c r="AO601" s="161">
        <f t="shared" ca="1" si="295"/>
        <v>0</v>
      </c>
      <c r="AP601" s="161" t="str">
        <f t="shared" ca="1" si="287"/>
        <v/>
      </c>
      <c r="AQ601" s="161">
        <f t="shared" ca="1" si="293"/>
        <v>0</v>
      </c>
      <c r="AR601" s="161" t="str">
        <f t="shared" ca="1" si="288"/>
        <v/>
      </c>
      <c r="AS601" s="161">
        <f t="shared" ca="1" si="289"/>
        <v>0</v>
      </c>
      <c r="AT601" s="159" t="str">
        <f t="shared" ca="1" si="269"/>
        <v/>
      </c>
      <c r="AU601" s="210">
        <f t="shared" ca="1" si="273"/>
        <v>14</v>
      </c>
      <c r="AV601" s="209"/>
      <c r="AW601" s="204">
        <f t="shared" si="290"/>
        <v>4065.8888888888882</v>
      </c>
      <c r="AX601" s="159"/>
      <c r="AZ601" s="159"/>
      <c r="BM601" s="207"/>
      <c r="BN601" s="212"/>
      <c r="BP601" s="209"/>
      <c r="BQ601" s="211"/>
      <c r="BR601" s="211"/>
      <c r="BS601" s="211"/>
      <c r="BT601" s="211"/>
      <c r="BU601" s="211"/>
      <c r="BV601" s="211"/>
      <c r="BW601" s="211"/>
      <c r="BX601" s="211"/>
      <c r="BY601" s="211"/>
      <c r="BZ601" s="211"/>
      <c r="CA601" s="209"/>
      <c r="CB601" s="224"/>
      <c r="CC601" s="204"/>
      <c r="CD601" s="204"/>
      <c r="CE601" s="204"/>
      <c r="CF601" s="211"/>
      <c r="CG601" s="211"/>
      <c r="CI601" s="209"/>
      <c r="CJ601" s="209"/>
      <c r="EH601" s="165"/>
      <c r="EI601" s="165"/>
      <c r="EJ601" s="166"/>
      <c r="EK601" s="209"/>
      <c r="EL601" s="211"/>
      <c r="EM601" s="211"/>
      <c r="EN601" s="211"/>
      <c r="EO601" s="211"/>
      <c r="EP601" s="211"/>
      <c r="ES601" s="165"/>
      <c r="ET601" s="165"/>
      <c r="EU601" s="166"/>
      <c r="EV601" s="209"/>
      <c r="EW601" s="211"/>
      <c r="EX601" s="211"/>
      <c r="EY601" s="211"/>
      <c r="EZ601" s="211"/>
      <c r="FA601" s="211"/>
      <c r="FD601" s="165"/>
      <c r="FE601" s="165"/>
      <c r="FF601" s="166"/>
      <c r="FG601" s="209"/>
      <c r="FH601" s="211"/>
      <c r="FI601" s="211"/>
      <c r="FJ601" s="211"/>
      <c r="FK601" s="211"/>
      <c r="FL601" s="211"/>
    </row>
    <row r="602" spans="9:168">
      <c r="I602" s="221">
        <f t="shared" si="294"/>
        <v>598</v>
      </c>
      <c r="J602" s="159">
        <f>'v-t_chart'!C599</f>
        <v>0</v>
      </c>
      <c r="K602" s="204">
        <f t="shared" si="272"/>
        <v>0</v>
      </c>
      <c r="L602" s="205" t="b">
        <f>IF('Input&amp;Output'!$C$3=10,phase_chart!C599,IF('Input&amp;Output'!$C$3=21,phase_chart!G599,IF('Input&amp;Output'!$C$3=22,phase_chart!K599,IF('Input&amp;Output'!$C$3=31,phase_chart!O599,IF('Input&amp;Output'!$C$3=32,phase_chart!S599,"")))))</f>
        <v>0</v>
      </c>
      <c r="M602" s="206" t="b">
        <f>IF('Input&amp;Output'!$C$3=10,phase_chart!D599,IF('Input&amp;Output'!$C$3=21,phase_chart!H599,IF('Input&amp;Output'!$C$3=22,phase_chart!L599,IF('Input&amp;Output'!$C$3=31,phase_chart!P599,IF('Input&amp;Output'!$C$3=32,phase_chart!T599,"")))))</f>
        <v>0</v>
      </c>
      <c r="N602" s="205" t="b">
        <f>IF('Input&amp;Output'!$C$3=10,phase_chart!E599,IF('Input&amp;Output'!$C$3=21,phase_chart!I599,IF('Input&amp;Output'!$C$3=22,phase_chart!M599,IF('Input&amp;Output'!$C$3=31,phase_chart!Q599,IF('Input&amp;Output'!$C$3=32,phase_chart!U599,"")))))</f>
        <v>0</v>
      </c>
      <c r="P602" s="159">
        <f>IF(NOT($J602=0),IF($J602&lt;IF($P601=0,0,VLOOKUP(P601,tbL!$M$37:$Q$43,IF(L602=TRUE,2,4))),IF($J602&gt;=VLOOKUP(P601,tbL!$M$37:$Q$43,IF(L602=TRUE,3,5)),$P601,IF(AND(L601=TRUE,L602=TRUE),$P601,$P601-1)),IF(AND(L602=TRUE,J602=VLOOKUP(P601,tbL!$M$37:$Q$43,IF(L602=TRUE,2,4))),P601,IF($P601+1&gt;$C$12,$C$12,$P601+1))),0)</f>
        <v>0</v>
      </c>
      <c r="Q602" s="159">
        <f t="shared" si="274"/>
        <v>0</v>
      </c>
      <c r="R602" s="207">
        <f t="shared" si="291"/>
        <v>0</v>
      </c>
      <c r="S602" s="208"/>
      <c r="T602" s="159">
        <f t="shared" si="292"/>
        <v>0</v>
      </c>
      <c r="U602" s="209" t="str">
        <f ca="1">IF(AND(T602=-1,N602=TRUE),"*",IF(AND(U601="*",N602=TRUE),"*",IF(AND(AND(L602=TRUE,U601="*"),J602&lt;VLOOKUP(V601+1,tbL!$M$38:$O$43,3)),"*","")))</f>
        <v/>
      </c>
      <c r="V602" s="204">
        <f t="shared" ca="1" si="275"/>
        <v>0</v>
      </c>
      <c r="Y602" s="159" t="str">
        <f t="shared" ca="1" si="276"/>
        <v/>
      </c>
      <c r="Z602" s="159" t="str">
        <f t="shared" si="277"/>
        <v/>
      </c>
      <c r="AA602" s="159">
        <f t="shared" ref="AA602:AA665" ca="1" si="297">IF(IF(AND(AT602=-1,Z602=1),1,IF(Y602=0,AA601,V602))=0,0,IF((IF(AND(AT602=-1,Z602=1),1,IF(Y602=0,AA601,V602))-AA601)&gt;=2,-(-AA601-1),IF(IF(AND(AT602=-1,Z602=1),1,IF(Y602=0,AA601,V602))-AA601&lt;=-2,(AA601-1),IF(AND(AT602=-1,Z602=1),1,IF(Y602=0,V602,V602)))))</f>
        <v>0</v>
      </c>
      <c r="AC602" s="161" t="str">
        <f t="shared" ca="1" si="278"/>
        <v/>
      </c>
      <c r="AD602" s="161">
        <f t="shared" ca="1" si="279"/>
        <v>0</v>
      </c>
      <c r="AE602" s="161" t="str">
        <f t="shared" ca="1" si="271"/>
        <v/>
      </c>
      <c r="AF602" s="161">
        <f t="shared" ca="1" si="280"/>
        <v>0</v>
      </c>
      <c r="AG602" s="161" t="str">
        <f t="shared" ca="1" si="281"/>
        <v/>
      </c>
      <c r="AH602" s="161">
        <f t="shared" ca="1" si="282"/>
        <v>0</v>
      </c>
      <c r="AI602" s="161" t="str">
        <f t="shared" ca="1" si="283"/>
        <v/>
      </c>
      <c r="AJ602" s="161">
        <f t="shared" ca="1" si="284"/>
        <v>0</v>
      </c>
      <c r="AL602" s="161" t="str">
        <f t="shared" ca="1" si="285"/>
        <v/>
      </c>
      <c r="AM602" s="161">
        <f t="shared" ca="1" si="296"/>
        <v>0</v>
      </c>
      <c r="AN602" s="161" t="str">
        <f t="shared" ca="1" si="286"/>
        <v/>
      </c>
      <c r="AO602" s="161">
        <f t="shared" ca="1" si="295"/>
        <v>0</v>
      </c>
      <c r="AP602" s="161" t="str">
        <f t="shared" ca="1" si="287"/>
        <v/>
      </c>
      <c r="AQ602" s="161">
        <f t="shared" ca="1" si="293"/>
        <v>0</v>
      </c>
      <c r="AR602" s="161" t="str">
        <f t="shared" ca="1" si="288"/>
        <v/>
      </c>
      <c r="AS602" s="161">
        <f t="shared" ca="1" si="289"/>
        <v>0</v>
      </c>
      <c r="AT602" s="159" t="str">
        <f t="shared" ref="AT602:AT665" ca="1" si="298">IF(OR(Z602=1,Y602=0),-1,"")</f>
        <v/>
      </c>
      <c r="AU602" s="210">
        <f t="shared" ca="1" si="273"/>
        <v>14</v>
      </c>
      <c r="AV602" s="209"/>
      <c r="AW602" s="204">
        <f t="shared" si="290"/>
        <v>4065.8888888888882</v>
      </c>
      <c r="AX602" s="159"/>
      <c r="AZ602" s="159"/>
      <c r="BM602" s="207"/>
      <c r="BN602" s="212"/>
      <c r="BP602" s="209"/>
      <c r="BQ602" s="211"/>
      <c r="BR602" s="211"/>
      <c r="BS602" s="211"/>
      <c r="BT602" s="211"/>
      <c r="BU602" s="211"/>
      <c r="BV602" s="211"/>
      <c r="BW602" s="211"/>
      <c r="BX602" s="211"/>
      <c r="BY602" s="211"/>
      <c r="BZ602" s="211"/>
      <c r="CA602" s="209"/>
      <c r="CB602" s="224"/>
      <c r="CC602" s="204"/>
      <c r="CD602" s="204"/>
      <c r="CE602" s="204"/>
      <c r="CF602" s="211"/>
      <c r="CG602" s="211"/>
      <c r="CI602" s="209"/>
      <c r="CJ602" s="209"/>
      <c r="EH602" s="165"/>
      <c r="EI602" s="165"/>
      <c r="EJ602" s="166"/>
      <c r="EK602" s="209"/>
      <c r="EL602" s="211"/>
      <c r="EM602" s="211"/>
      <c r="EN602" s="211"/>
      <c r="EO602" s="211"/>
      <c r="EP602" s="211"/>
      <c r="ES602" s="165"/>
      <c r="ET602" s="165"/>
      <c r="EU602" s="166"/>
      <c r="EV602" s="209"/>
      <c r="EW602" s="211"/>
      <c r="EX602" s="211"/>
      <c r="EY602" s="211"/>
      <c r="EZ602" s="211"/>
      <c r="FA602" s="211"/>
      <c r="FD602" s="165"/>
      <c r="FE602" s="165"/>
      <c r="FF602" s="166"/>
      <c r="FG602" s="209"/>
      <c r="FH602" s="211"/>
      <c r="FI602" s="211"/>
      <c r="FJ602" s="211"/>
      <c r="FK602" s="211"/>
      <c r="FL602" s="211"/>
    </row>
    <row r="603" spans="9:168">
      <c r="I603" s="221">
        <f t="shared" si="294"/>
        <v>599</v>
      </c>
      <c r="J603" s="159">
        <f>'v-t_chart'!C600</f>
        <v>0</v>
      </c>
      <c r="K603" s="204">
        <f t="shared" si="272"/>
        <v>0</v>
      </c>
      <c r="L603" s="205" t="b">
        <f>IF('Input&amp;Output'!$C$3=10,phase_chart!C600,IF('Input&amp;Output'!$C$3=21,phase_chart!G600,IF('Input&amp;Output'!$C$3=22,phase_chart!K600,IF('Input&amp;Output'!$C$3=31,phase_chart!O600,IF('Input&amp;Output'!$C$3=32,phase_chart!S600,"")))))</f>
        <v>0</v>
      </c>
      <c r="M603" s="206" t="b">
        <f>IF('Input&amp;Output'!$C$3=10,phase_chart!D600,IF('Input&amp;Output'!$C$3=21,phase_chart!H600,IF('Input&amp;Output'!$C$3=22,phase_chart!L600,IF('Input&amp;Output'!$C$3=31,phase_chart!P600,IF('Input&amp;Output'!$C$3=32,phase_chart!T600,"")))))</f>
        <v>0</v>
      </c>
      <c r="N603" s="205" t="b">
        <f>IF('Input&amp;Output'!$C$3=10,phase_chart!E600,IF('Input&amp;Output'!$C$3=21,phase_chart!I600,IF('Input&amp;Output'!$C$3=22,phase_chart!M600,IF('Input&amp;Output'!$C$3=31,phase_chart!Q600,IF('Input&amp;Output'!$C$3=32,phase_chart!U600,"")))))</f>
        <v>0</v>
      </c>
      <c r="P603" s="159">
        <f>IF(NOT($J603=0),IF($J603&lt;IF($P602=0,0,VLOOKUP(P602,tbL!$M$37:$Q$43,IF(L603=TRUE,2,4))),IF($J603&gt;=VLOOKUP(P602,tbL!$M$37:$Q$43,IF(L603=TRUE,3,5)),$P602,IF(AND(L602=TRUE,L603=TRUE),$P602,$P602-1)),IF(AND(L603=TRUE,J603=VLOOKUP(P602,tbL!$M$37:$Q$43,IF(L603=TRUE,2,4))),P602,IF($P602+1&gt;$C$12,$C$12,$P602+1))),0)</f>
        <v>0</v>
      </c>
      <c r="Q603" s="159">
        <f t="shared" si="274"/>
        <v>0</v>
      </c>
      <c r="R603" s="207">
        <f t="shared" si="291"/>
        <v>0</v>
      </c>
      <c r="S603" s="208"/>
      <c r="T603" s="159">
        <f t="shared" si="292"/>
        <v>0</v>
      </c>
      <c r="U603" s="209" t="str">
        <f ca="1">IF(AND(T603=-1,N603=TRUE),"*",IF(AND(U602="*",N603=TRUE),"*",IF(AND(AND(L603=TRUE,U602="*"),J603&lt;VLOOKUP(V602+1,tbL!$M$38:$O$43,3)),"*","")))</f>
        <v/>
      </c>
      <c r="V603" s="204">
        <f t="shared" ca="1" si="275"/>
        <v>0</v>
      </c>
      <c r="Y603" s="159" t="str">
        <f t="shared" ca="1" si="276"/>
        <v/>
      </c>
      <c r="Z603" s="159" t="str">
        <f t="shared" si="277"/>
        <v/>
      </c>
      <c r="AA603" s="159">
        <f t="shared" ca="1" si="297"/>
        <v>0</v>
      </c>
      <c r="AC603" s="161" t="str">
        <f t="shared" ca="1" si="278"/>
        <v/>
      </c>
      <c r="AD603" s="161">
        <f t="shared" ca="1" si="279"/>
        <v>0</v>
      </c>
      <c r="AE603" s="161" t="str">
        <f t="shared" ca="1" si="271"/>
        <v/>
      </c>
      <c r="AF603" s="161">
        <f t="shared" ca="1" si="280"/>
        <v>0</v>
      </c>
      <c r="AG603" s="161" t="str">
        <f t="shared" ca="1" si="281"/>
        <v/>
      </c>
      <c r="AH603" s="161">
        <f t="shared" ca="1" si="282"/>
        <v>0</v>
      </c>
      <c r="AI603" s="161" t="str">
        <f t="shared" ca="1" si="283"/>
        <v/>
      </c>
      <c r="AJ603" s="161">
        <f t="shared" ca="1" si="284"/>
        <v>0</v>
      </c>
      <c r="AL603" s="161" t="str">
        <f t="shared" ca="1" si="285"/>
        <v/>
      </c>
      <c r="AM603" s="161">
        <f t="shared" ca="1" si="296"/>
        <v>0</v>
      </c>
      <c r="AN603" s="161" t="str">
        <f t="shared" ca="1" si="286"/>
        <v/>
      </c>
      <c r="AO603" s="161">
        <f t="shared" ca="1" si="295"/>
        <v>0</v>
      </c>
      <c r="AP603" s="161" t="str">
        <f t="shared" ca="1" si="287"/>
        <v/>
      </c>
      <c r="AQ603" s="161">
        <f t="shared" ca="1" si="293"/>
        <v>0</v>
      </c>
      <c r="AR603" s="161" t="str">
        <f t="shared" ca="1" si="288"/>
        <v/>
      </c>
      <c r="AS603" s="161">
        <f t="shared" ca="1" si="289"/>
        <v>0</v>
      </c>
      <c r="AT603" s="159" t="str">
        <f t="shared" ca="1" si="298"/>
        <v/>
      </c>
      <c r="AU603" s="210">
        <f t="shared" ca="1" si="273"/>
        <v>14</v>
      </c>
      <c r="AV603" s="209"/>
      <c r="AW603" s="204">
        <f t="shared" si="290"/>
        <v>4065.8888888888882</v>
      </c>
      <c r="AX603" s="159"/>
      <c r="AZ603" s="159"/>
      <c r="BM603" s="207"/>
      <c r="BN603" s="212"/>
      <c r="BP603" s="209"/>
      <c r="BQ603" s="211"/>
      <c r="BR603" s="211"/>
      <c r="BS603" s="211"/>
      <c r="BT603" s="211"/>
      <c r="BU603" s="211"/>
      <c r="BV603" s="211"/>
      <c r="BW603" s="211"/>
      <c r="BX603" s="211"/>
      <c r="BY603" s="211"/>
      <c r="BZ603" s="211"/>
      <c r="CA603" s="209"/>
      <c r="CB603" s="224"/>
      <c r="CC603" s="204"/>
      <c r="CD603" s="204"/>
      <c r="CE603" s="204"/>
      <c r="CF603" s="211"/>
      <c r="CG603" s="211"/>
      <c r="CI603" s="209"/>
      <c r="CJ603" s="209"/>
      <c r="EH603" s="165"/>
      <c r="EI603" s="165"/>
      <c r="EJ603" s="166"/>
      <c r="EK603" s="209"/>
      <c r="EL603" s="211"/>
      <c r="EM603" s="211"/>
      <c r="EN603" s="211"/>
      <c r="EO603" s="211"/>
      <c r="EP603" s="211"/>
      <c r="ES603" s="165"/>
      <c r="ET603" s="165"/>
      <c r="EU603" s="166"/>
      <c r="EV603" s="209"/>
      <c r="EW603" s="211"/>
      <c r="EX603" s="211"/>
      <c r="EY603" s="211"/>
      <c r="EZ603" s="211"/>
      <c r="FA603" s="211"/>
      <c r="FD603" s="165"/>
      <c r="FE603" s="165"/>
      <c r="FF603" s="166"/>
      <c r="FG603" s="209"/>
      <c r="FH603" s="211"/>
      <c r="FI603" s="211"/>
      <c r="FJ603" s="211"/>
      <c r="FK603" s="211"/>
      <c r="FL603" s="211"/>
    </row>
    <row r="604" spans="9:168">
      <c r="I604" s="221">
        <f t="shared" si="294"/>
        <v>600</v>
      </c>
      <c r="J604" s="159">
        <f>'v-t_chart'!C601</f>
        <v>0</v>
      </c>
      <c r="K604" s="204">
        <f t="shared" si="272"/>
        <v>0</v>
      </c>
      <c r="L604" s="205" t="b">
        <f>IF('Input&amp;Output'!$C$3=10,phase_chart!C601,IF('Input&amp;Output'!$C$3=21,phase_chart!G601,IF('Input&amp;Output'!$C$3=22,phase_chart!K601,IF('Input&amp;Output'!$C$3=31,phase_chart!O601,IF('Input&amp;Output'!$C$3=32,phase_chart!S601,"")))))</f>
        <v>0</v>
      </c>
      <c r="M604" s="206" t="b">
        <f>IF('Input&amp;Output'!$C$3=10,phase_chart!D601,IF('Input&amp;Output'!$C$3=21,phase_chart!H601,IF('Input&amp;Output'!$C$3=22,phase_chart!L601,IF('Input&amp;Output'!$C$3=31,phase_chart!P601,IF('Input&amp;Output'!$C$3=32,phase_chart!T601,"")))))</f>
        <v>0</v>
      </c>
      <c r="N604" s="205" t="b">
        <f>IF('Input&amp;Output'!$C$3=10,phase_chart!E601,IF('Input&amp;Output'!$C$3=21,phase_chart!I601,IF('Input&amp;Output'!$C$3=22,phase_chart!M601,IF('Input&amp;Output'!$C$3=31,phase_chart!Q601,IF('Input&amp;Output'!$C$3=32,phase_chart!U601,"")))))</f>
        <v>0</v>
      </c>
      <c r="P604" s="159">
        <f>IF(NOT($J604=0),IF($J604&lt;IF($P603=0,0,VLOOKUP(P603,tbL!$M$37:$Q$43,IF(L604=TRUE,2,4))),IF($J604&gt;=VLOOKUP(P603,tbL!$M$37:$Q$43,IF(L604=TRUE,3,5)),$P603,IF(AND(L603=TRUE,L604=TRUE),$P603,$P603-1)),IF(AND(L604=TRUE,J604=VLOOKUP(P603,tbL!$M$37:$Q$43,IF(L604=TRUE,2,4))),P603,IF($P603+1&gt;$C$12,$C$12,$P603+1))),0)</f>
        <v>0</v>
      </c>
      <c r="Q604" s="159">
        <f t="shared" si="274"/>
        <v>0</v>
      </c>
      <c r="R604" s="207">
        <f t="shared" si="291"/>
        <v>0</v>
      </c>
      <c r="S604" s="208"/>
      <c r="T604" s="159">
        <f t="shared" si="292"/>
        <v>0</v>
      </c>
      <c r="U604" s="209" t="str">
        <f ca="1">IF(AND(T604=-1,N604=TRUE),"*",IF(AND(U603="*",N604=TRUE),"*",IF(AND(AND(L604=TRUE,U603="*"),J604&lt;VLOOKUP(V603+1,tbL!$M$38:$O$43,3)),"*","")))</f>
        <v/>
      </c>
      <c r="V604" s="204">
        <f t="shared" ca="1" si="275"/>
        <v>0</v>
      </c>
      <c r="Y604" s="159" t="str">
        <f t="shared" ca="1" si="276"/>
        <v/>
      </c>
      <c r="Z604" s="159" t="str">
        <f t="shared" si="277"/>
        <v/>
      </c>
      <c r="AA604" s="159">
        <f t="shared" ca="1" si="297"/>
        <v>0</v>
      </c>
      <c r="AC604" s="161" t="str">
        <f t="shared" ca="1" si="278"/>
        <v/>
      </c>
      <c r="AD604" s="161">
        <f t="shared" ca="1" si="279"/>
        <v>0</v>
      </c>
      <c r="AE604" s="161" t="str">
        <f t="shared" ca="1" si="271"/>
        <v/>
      </c>
      <c r="AF604" s="161">
        <f t="shared" ca="1" si="280"/>
        <v>0</v>
      </c>
      <c r="AG604" s="161" t="str">
        <f t="shared" ca="1" si="281"/>
        <v/>
      </c>
      <c r="AH604" s="161">
        <f t="shared" ca="1" si="282"/>
        <v>0</v>
      </c>
      <c r="AI604" s="161" t="str">
        <f t="shared" ca="1" si="283"/>
        <v/>
      </c>
      <c r="AJ604" s="161">
        <f t="shared" ca="1" si="284"/>
        <v>0</v>
      </c>
      <c r="AL604" s="161" t="str">
        <f t="shared" ca="1" si="285"/>
        <v/>
      </c>
      <c r="AM604" s="161">
        <f t="shared" ca="1" si="296"/>
        <v>0</v>
      </c>
      <c r="AN604" s="161" t="str">
        <f t="shared" ca="1" si="286"/>
        <v/>
      </c>
      <c r="AO604" s="161">
        <f t="shared" ca="1" si="295"/>
        <v>0</v>
      </c>
      <c r="AP604" s="161" t="str">
        <f t="shared" ca="1" si="287"/>
        <v/>
      </c>
      <c r="AQ604" s="161">
        <f t="shared" ca="1" si="293"/>
        <v>0</v>
      </c>
      <c r="AR604" s="161" t="str">
        <f t="shared" ca="1" si="288"/>
        <v/>
      </c>
      <c r="AS604" s="161">
        <f t="shared" ca="1" si="289"/>
        <v>0</v>
      </c>
      <c r="AT604" s="159" t="str">
        <f t="shared" ca="1" si="298"/>
        <v/>
      </c>
      <c r="AU604" s="210">
        <f t="shared" ca="1" si="273"/>
        <v>14</v>
      </c>
      <c r="AV604" s="209"/>
      <c r="AW604" s="204">
        <f t="shared" si="290"/>
        <v>4065.8888888888882</v>
      </c>
      <c r="AX604" s="159"/>
      <c r="AZ604" s="159"/>
      <c r="BM604" s="207"/>
      <c r="BN604" s="212"/>
      <c r="BP604" s="209"/>
      <c r="BQ604" s="211"/>
      <c r="BR604" s="211"/>
      <c r="BS604" s="211"/>
      <c r="BT604" s="211"/>
      <c r="BU604" s="211"/>
      <c r="BV604" s="211"/>
      <c r="BW604" s="211"/>
      <c r="BX604" s="211"/>
      <c r="BY604" s="211"/>
      <c r="BZ604" s="211"/>
      <c r="CA604" s="209"/>
      <c r="CB604" s="224"/>
      <c r="CC604" s="204"/>
      <c r="CD604" s="204"/>
      <c r="CE604" s="204"/>
      <c r="CF604" s="211"/>
      <c r="CG604" s="211"/>
      <c r="CI604" s="209"/>
      <c r="CJ604" s="209"/>
      <c r="EH604" s="165"/>
      <c r="EI604" s="165"/>
      <c r="EJ604" s="166"/>
      <c r="EK604" s="209"/>
      <c r="EL604" s="211"/>
      <c r="EM604" s="211"/>
      <c r="EN604" s="211"/>
      <c r="EO604" s="211"/>
      <c r="EP604" s="211"/>
      <c r="ES604" s="165"/>
      <c r="ET604" s="165"/>
      <c r="EU604" s="166"/>
      <c r="EV604" s="209"/>
      <c r="EW604" s="211"/>
      <c r="EX604" s="211"/>
      <c r="EY604" s="211"/>
      <c r="EZ604" s="211"/>
      <c r="FA604" s="211"/>
      <c r="FD604" s="165"/>
      <c r="FE604" s="165"/>
      <c r="FF604" s="166"/>
      <c r="FG604" s="209"/>
      <c r="FH604" s="211"/>
      <c r="FI604" s="211"/>
      <c r="FJ604" s="211"/>
      <c r="FK604" s="211"/>
      <c r="FL604" s="211"/>
    </row>
    <row r="605" spans="9:168">
      <c r="I605" s="221">
        <v>1</v>
      </c>
      <c r="J605" s="159">
        <f>'v-t_chart'!C602</f>
        <v>0</v>
      </c>
      <c r="K605" s="204">
        <f t="shared" si="272"/>
        <v>0</v>
      </c>
      <c r="L605" s="205" t="b">
        <f>IF('Input&amp;Output'!$C$3=10,phase_chart!C602,IF('Input&amp;Output'!$C$3=21,phase_chart!G602,IF('Input&amp;Output'!$C$3=22,phase_chart!K602,IF('Input&amp;Output'!$C$3=31,phase_chart!O602,IF('Input&amp;Output'!$C$3=32,phase_chart!S602,"")))))</f>
        <v>0</v>
      </c>
      <c r="M605" s="206" t="b">
        <f>IF('Input&amp;Output'!$C$3=10,phase_chart!D602,IF('Input&amp;Output'!$C$3=21,phase_chart!H602,IF('Input&amp;Output'!$C$3=22,phase_chart!L602,IF('Input&amp;Output'!$C$3=31,phase_chart!P602,IF('Input&amp;Output'!$C$3=32,phase_chart!T602,"")))))</f>
        <v>0</v>
      </c>
      <c r="N605" s="205" t="b">
        <f>IF('Input&amp;Output'!$C$3=10,phase_chart!E602,IF('Input&amp;Output'!$C$3=21,phase_chart!I602,IF('Input&amp;Output'!$C$3=22,phase_chart!M602,IF('Input&amp;Output'!$C$3=31,phase_chart!Q602,IF('Input&amp;Output'!$C$3=32,phase_chart!U602,"")))))</f>
        <v>0</v>
      </c>
      <c r="P605" s="159">
        <f>IF(NOT($J605=0),IF($J605&lt;IF($P604=0,0,VLOOKUP(P604,tbL!$M$37:$Q$43,IF(L605=TRUE,2,4))),IF($J605&gt;=VLOOKUP(P604,tbL!$M$37:$Q$43,IF(L605=TRUE,3,5)),$P604,IF(AND(L604=TRUE,L605=TRUE),$P604,$P604-1)),IF(AND(L605=TRUE,J605=VLOOKUP(P604,tbL!$M$37:$Q$43,IF(L605=TRUE,2,4))),P604,IF($P604+1&gt;$C$12,$C$12,$P604+1))),0)</f>
        <v>0</v>
      </c>
      <c r="Q605" s="159">
        <f t="shared" si="274"/>
        <v>0</v>
      </c>
      <c r="R605" s="207">
        <f t="shared" si="291"/>
        <v>0</v>
      </c>
      <c r="S605" s="208"/>
      <c r="T605" s="159">
        <f t="shared" si="292"/>
        <v>0</v>
      </c>
      <c r="U605" s="209" t="str">
        <f ca="1">IF(AND(T605=-1,N605=TRUE),"*",IF(AND(U604="*",N605=TRUE),"*",IF(AND(AND(L605=TRUE,U604="*"),J605&lt;VLOOKUP(V604+1,tbL!$M$38:$O$43,3)),"*","")))</f>
        <v/>
      </c>
      <c r="V605" s="204">
        <f t="shared" ca="1" si="275"/>
        <v>0</v>
      </c>
      <c r="Y605" s="159" t="str">
        <f t="shared" ca="1" si="276"/>
        <v/>
      </c>
      <c r="Z605" s="159" t="str">
        <f t="shared" si="277"/>
        <v/>
      </c>
      <c r="AA605" s="159">
        <f t="shared" ca="1" si="297"/>
        <v>0</v>
      </c>
      <c r="AC605" s="161" t="str">
        <f t="shared" ca="1" si="278"/>
        <v/>
      </c>
      <c r="AD605" s="161">
        <f t="shared" ca="1" si="279"/>
        <v>0</v>
      </c>
      <c r="AE605" s="161" t="str">
        <f t="shared" ca="1" si="271"/>
        <v/>
      </c>
      <c r="AF605" s="161">
        <f t="shared" ca="1" si="280"/>
        <v>0</v>
      </c>
      <c r="AG605" s="161" t="str">
        <f t="shared" ca="1" si="281"/>
        <v/>
      </c>
      <c r="AH605" s="161">
        <f t="shared" ca="1" si="282"/>
        <v>0</v>
      </c>
      <c r="AI605" s="161" t="str">
        <f t="shared" ca="1" si="283"/>
        <v/>
      </c>
      <c r="AJ605" s="161">
        <f t="shared" ca="1" si="284"/>
        <v>0</v>
      </c>
      <c r="AL605" s="161" t="str">
        <f t="shared" ca="1" si="285"/>
        <v/>
      </c>
      <c r="AM605" s="161">
        <f t="shared" ca="1" si="296"/>
        <v>0</v>
      </c>
      <c r="AN605" s="161" t="str">
        <f t="shared" ca="1" si="286"/>
        <v/>
      </c>
      <c r="AO605" s="161">
        <f t="shared" ca="1" si="295"/>
        <v>0</v>
      </c>
      <c r="AP605" s="161" t="str">
        <f t="shared" ca="1" si="287"/>
        <v/>
      </c>
      <c r="AQ605" s="161">
        <f t="shared" ca="1" si="293"/>
        <v>0</v>
      </c>
      <c r="AR605" s="161" t="str">
        <f t="shared" ca="1" si="288"/>
        <v/>
      </c>
      <c r="AS605" s="161">
        <f t="shared" ca="1" si="289"/>
        <v>0</v>
      </c>
      <c r="AT605" s="159" t="str">
        <f t="shared" ca="1" si="298"/>
        <v/>
      </c>
      <c r="AU605" s="210">
        <f t="shared" ca="1" si="273"/>
        <v>14</v>
      </c>
      <c r="AV605" s="209"/>
      <c r="AW605" s="204">
        <f t="shared" si="290"/>
        <v>4065.8888888888882</v>
      </c>
      <c r="AX605" s="159"/>
      <c r="AZ605" s="159"/>
      <c r="BM605" s="207"/>
      <c r="BN605" s="212"/>
      <c r="BP605" s="209"/>
      <c r="BQ605" s="211"/>
      <c r="BR605" s="211"/>
      <c r="BS605" s="211"/>
      <c r="BT605" s="211"/>
      <c r="BU605" s="211"/>
      <c r="BV605" s="211"/>
      <c r="BW605" s="211"/>
      <c r="BX605" s="211"/>
      <c r="BY605" s="211"/>
      <c r="BZ605" s="211"/>
      <c r="CA605" s="209"/>
      <c r="CB605" s="224"/>
      <c r="CC605" s="204"/>
      <c r="CD605" s="204"/>
      <c r="CE605" s="204"/>
      <c r="CF605" s="211"/>
      <c r="CG605" s="211"/>
      <c r="CI605" s="209"/>
      <c r="CJ605" s="209"/>
      <c r="EH605" s="165"/>
      <c r="EI605" s="165"/>
      <c r="EJ605" s="166"/>
      <c r="EK605" s="209"/>
      <c r="EL605" s="211"/>
      <c r="EM605" s="211"/>
      <c r="EN605" s="211"/>
      <c r="EO605" s="211"/>
      <c r="EP605" s="211"/>
      <c r="ES605" s="165"/>
      <c r="ET605" s="165"/>
      <c r="EU605" s="166"/>
      <c r="EV605" s="209"/>
      <c r="EW605" s="211"/>
      <c r="EX605" s="211"/>
      <c r="EY605" s="211"/>
      <c r="EZ605" s="211"/>
      <c r="FA605" s="211"/>
      <c r="FD605" s="165"/>
      <c r="FE605" s="165"/>
      <c r="FF605" s="166"/>
      <c r="FG605" s="209"/>
      <c r="FH605" s="211"/>
      <c r="FI605" s="211"/>
      <c r="FJ605" s="211"/>
      <c r="FK605" s="211"/>
      <c r="FL605" s="211"/>
    </row>
    <row r="606" spans="9:168">
      <c r="I606" s="221">
        <f t="shared" si="294"/>
        <v>2</v>
      </c>
      <c r="J606" s="159">
        <f>'v-t_chart'!C603</f>
        <v>0</v>
      </c>
      <c r="K606" s="204">
        <f t="shared" si="272"/>
        <v>0</v>
      </c>
      <c r="L606" s="205" t="b">
        <f>IF('Input&amp;Output'!$C$3=10,phase_chart!C603,IF('Input&amp;Output'!$C$3=21,phase_chart!G603,IF('Input&amp;Output'!$C$3=22,phase_chart!K603,IF('Input&amp;Output'!$C$3=31,phase_chart!O603,IF('Input&amp;Output'!$C$3=32,phase_chart!S603,"")))))</f>
        <v>0</v>
      </c>
      <c r="M606" s="206" t="b">
        <f>IF('Input&amp;Output'!$C$3=10,phase_chart!D603,IF('Input&amp;Output'!$C$3=21,phase_chart!H603,IF('Input&amp;Output'!$C$3=22,phase_chart!L603,IF('Input&amp;Output'!$C$3=31,phase_chart!P603,IF('Input&amp;Output'!$C$3=32,phase_chart!T603,"")))))</f>
        <v>0</v>
      </c>
      <c r="N606" s="205" t="b">
        <f>IF('Input&amp;Output'!$C$3=10,phase_chart!E603,IF('Input&amp;Output'!$C$3=21,phase_chart!I603,IF('Input&amp;Output'!$C$3=22,phase_chart!M603,IF('Input&amp;Output'!$C$3=31,phase_chart!Q603,IF('Input&amp;Output'!$C$3=32,phase_chart!U603,"")))))</f>
        <v>0</v>
      </c>
      <c r="P606" s="159">
        <f>IF(NOT($J606=0),IF($J606&lt;IF($P605=0,0,VLOOKUP(P605,tbL!$M$37:$Q$43,IF(L606=TRUE,2,4))),IF($J606&gt;=VLOOKUP(P605,tbL!$M$37:$Q$43,IF(L606=TRUE,3,5)),$P605,IF(AND(L605=TRUE,L606=TRUE),$P605,$P605-1)),IF(AND(L606=TRUE,J606=VLOOKUP(P605,tbL!$M$37:$Q$43,IF(L606=TRUE,2,4))),P605,IF($P605+1&gt;$C$12,$C$12,$P605+1))),0)</f>
        <v>0</v>
      </c>
      <c r="Q606" s="159">
        <f t="shared" si="274"/>
        <v>0</v>
      </c>
      <c r="R606" s="207">
        <f t="shared" si="291"/>
        <v>0</v>
      </c>
      <c r="S606" s="208"/>
      <c r="T606" s="159">
        <f t="shared" si="292"/>
        <v>0</v>
      </c>
      <c r="U606" s="209" t="str">
        <f ca="1">IF(AND(T606=-1,N606=TRUE),"*",IF(AND(U605="*",N606=TRUE),"*",IF(AND(AND(L606=TRUE,U605="*"),J606&lt;VLOOKUP(V605+1,tbL!$M$38:$O$43,3)),"*","")))</f>
        <v/>
      </c>
      <c r="V606" s="204">
        <f t="shared" ca="1" si="275"/>
        <v>0</v>
      </c>
      <c r="Y606" s="159" t="str">
        <f t="shared" ca="1" si="276"/>
        <v/>
      </c>
      <c r="Z606" s="159" t="str">
        <f t="shared" si="277"/>
        <v/>
      </c>
      <c r="AA606" s="159">
        <f t="shared" ca="1" si="297"/>
        <v>0</v>
      </c>
      <c r="AC606" s="161" t="str">
        <f t="shared" ca="1" si="278"/>
        <v/>
      </c>
      <c r="AD606" s="161">
        <f t="shared" ca="1" si="279"/>
        <v>0</v>
      </c>
      <c r="AE606" s="161" t="str">
        <f t="shared" ca="1" si="271"/>
        <v/>
      </c>
      <c r="AF606" s="161">
        <f t="shared" ca="1" si="280"/>
        <v>0</v>
      </c>
      <c r="AG606" s="161" t="str">
        <f t="shared" ca="1" si="281"/>
        <v/>
      </c>
      <c r="AH606" s="161">
        <f t="shared" ca="1" si="282"/>
        <v>0</v>
      </c>
      <c r="AI606" s="161" t="str">
        <f t="shared" ca="1" si="283"/>
        <v/>
      </c>
      <c r="AJ606" s="161">
        <f t="shared" ca="1" si="284"/>
        <v>0</v>
      </c>
      <c r="AL606" s="161" t="str">
        <f t="shared" ca="1" si="285"/>
        <v/>
      </c>
      <c r="AM606" s="161">
        <f t="shared" ca="1" si="296"/>
        <v>0</v>
      </c>
      <c r="AN606" s="161" t="str">
        <f t="shared" ca="1" si="286"/>
        <v/>
      </c>
      <c r="AO606" s="161">
        <f t="shared" ca="1" si="295"/>
        <v>0</v>
      </c>
      <c r="AP606" s="161" t="str">
        <f t="shared" ca="1" si="287"/>
        <v/>
      </c>
      <c r="AQ606" s="161">
        <f t="shared" ca="1" si="293"/>
        <v>0</v>
      </c>
      <c r="AR606" s="161" t="str">
        <f t="shared" ca="1" si="288"/>
        <v/>
      </c>
      <c r="AS606" s="161">
        <f t="shared" ca="1" si="289"/>
        <v>0</v>
      </c>
      <c r="AT606" s="159" t="str">
        <f t="shared" ca="1" si="298"/>
        <v/>
      </c>
      <c r="AU606" s="210">
        <f t="shared" ca="1" si="273"/>
        <v>14</v>
      </c>
      <c r="AV606" s="209"/>
      <c r="AW606" s="204">
        <f t="shared" si="290"/>
        <v>4065.8888888888882</v>
      </c>
      <c r="AX606" s="159"/>
      <c r="AZ606" s="159"/>
      <c r="BM606" s="207"/>
      <c r="BN606" s="212"/>
      <c r="BP606" s="209"/>
      <c r="BQ606" s="211"/>
      <c r="BR606" s="211"/>
      <c r="BS606" s="211"/>
      <c r="BT606" s="211"/>
      <c r="BU606" s="211"/>
      <c r="BV606" s="211"/>
      <c r="BW606" s="211"/>
      <c r="BX606" s="211"/>
      <c r="BY606" s="211"/>
      <c r="BZ606" s="211"/>
      <c r="CA606" s="209"/>
      <c r="CB606" s="224"/>
      <c r="CC606" s="204"/>
      <c r="CD606" s="204"/>
      <c r="CE606" s="204"/>
      <c r="CF606" s="211"/>
      <c r="CG606" s="211"/>
      <c r="CI606" s="209"/>
      <c r="CJ606" s="209"/>
      <c r="EH606" s="165"/>
      <c r="EI606" s="165"/>
      <c r="EJ606" s="166"/>
      <c r="EK606" s="209"/>
      <c r="EL606" s="211"/>
      <c r="EM606" s="211"/>
      <c r="EN606" s="211"/>
      <c r="EO606" s="211"/>
      <c r="EP606" s="211"/>
      <c r="ES606" s="165"/>
      <c r="ET606" s="165"/>
      <c r="EU606" s="166"/>
      <c r="EV606" s="209"/>
      <c r="EW606" s="211"/>
      <c r="EX606" s="211"/>
      <c r="EY606" s="211"/>
      <c r="EZ606" s="211"/>
      <c r="FA606" s="211"/>
      <c r="FD606" s="165"/>
      <c r="FE606" s="165"/>
      <c r="FF606" s="166"/>
      <c r="FG606" s="209"/>
      <c r="FH606" s="211"/>
      <c r="FI606" s="211"/>
      <c r="FJ606" s="211"/>
      <c r="FK606" s="211"/>
      <c r="FL606" s="211"/>
    </row>
    <row r="607" spans="9:168">
      <c r="I607" s="221">
        <f t="shared" si="294"/>
        <v>3</v>
      </c>
      <c r="J607" s="159">
        <f>'v-t_chart'!C604</f>
        <v>0</v>
      </c>
      <c r="K607" s="204">
        <f t="shared" si="272"/>
        <v>0</v>
      </c>
      <c r="L607" s="205" t="b">
        <f>IF('Input&amp;Output'!$C$3=10,phase_chart!C604,IF('Input&amp;Output'!$C$3=21,phase_chart!G604,IF('Input&amp;Output'!$C$3=22,phase_chart!K604,IF('Input&amp;Output'!$C$3=31,phase_chart!O604,IF('Input&amp;Output'!$C$3=32,phase_chart!S604,"")))))</f>
        <v>0</v>
      </c>
      <c r="M607" s="206" t="b">
        <f>IF('Input&amp;Output'!$C$3=10,phase_chart!D604,IF('Input&amp;Output'!$C$3=21,phase_chart!H604,IF('Input&amp;Output'!$C$3=22,phase_chart!L604,IF('Input&amp;Output'!$C$3=31,phase_chart!P604,IF('Input&amp;Output'!$C$3=32,phase_chart!T604,"")))))</f>
        <v>0</v>
      </c>
      <c r="N607" s="205" t="b">
        <f>IF('Input&amp;Output'!$C$3=10,phase_chart!E604,IF('Input&amp;Output'!$C$3=21,phase_chart!I604,IF('Input&amp;Output'!$C$3=22,phase_chart!M604,IF('Input&amp;Output'!$C$3=31,phase_chart!Q604,IF('Input&amp;Output'!$C$3=32,phase_chart!U604,"")))))</f>
        <v>0</v>
      </c>
      <c r="P607" s="159">
        <f>IF(NOT($J607=0),IF($J607&lt;IF($P606=0,0,VLOOKUP(P606,tbL!$M$37:$Q$43,IF(L607=TRUE,2,4))),IF($J607&gt;=VLOOKUP(P606,tbL!$M$37:$Q$43,IF(L607=TRUE,3,5)),$P606,IF(AND(L606=TRUE,L607=TRUE),$P606,$P606-1)),IF(AND(L607=TRUE,J607=VLOOKUP(P606,tbL!$M$37:$Q$43,IF(L607=TRUE,2,4))),P606,IF($P606+1&gt;$C$12,$C$12,$P606+1))),0)</f>
        <v>0</v>
      </c>
      <c r="Q607" s="159">
        <f t="shared" si="274"/>
        <v>0</v>
      </c>
      <c r="R607" s="207">
        <f t="shared" si="291"/>
        <v>0</v>
      </c>
      <c r="S607" s="208"/>
      <c r="T607" s="159">
        <f t="shared" si="292"/>
        <v>0</v>
      </c>
      <c r="U607" s="209" t="str">
        <f ca="1">IF(AND(T607=-1,N607=TRUE),"*",IF(AND(U606="*",N607=TRUE),"*",IF(AND(AND(L607=TRUE,U606="*"),J607&lt;VLOOKUP(V606+1,tbL!$M$38:$O$43,3)),"*","")))</f>
        <v/>
      </c>
      <c r="V607" s="204">
        <f t="shared" ca="1" si="275"/>
        <v>0</v>
      </c>
      <c r="Y607" s="159" t="str">
        <f t="shared" ca="1" si="276"/>
        <v/>
      </c>
      <c r="Z607" s="159" t="str">
        <f t="shared" si="277"/>
        <v/>
      </c>
      <c r="AA607" s="159">
        <f t="shared" ca="1" si="297"/>
        <v>0</v>
      </c>
      <c r="AC607" s="161" t="str">
        <f t="shared" ca="1" si="278"/>
        <v/>
      </c>
      <c r="AD607" s="161">
        <f t="shared" ca="1" si="279"/>
        <v>0</v>
      </c>
      <c r="AE607" s="161" t="str">
        <f t="shared" ca="1" si="271"/>
        <v/>
      </c>
      <c r="AF607" s="161">
        <f t="shared" ca="1" si="280"/>
        <v>0</v>
      </c>
      <c r="AG607" s="161" t="str">
        <f t="shared" ca="1" si="281"/>
        <v/>
      </c>
      <c r="AH607" s="161">
        <f t="shared" ca="1" si="282"/>
        <v>0</v>
      </c>
      <c r="AI607" s="161" t="str">
        <f t="shared" ca="1" si="283"/>
        <v/>
      </c>
      <c r="AJ607" s="161">
        <f t="shared" ca="1" si="284"/>
        <v>0</v>
      </c>
      <c r="AL607" s="161" t="str">
        <f t="shared" ca="1" si="285"/>
        <v/>
      </c>
      <c r="AM607" s="161">
        <f t="shared" ca="1" si="296"/>
        <v>0</v>
      </c>
      <c r="AN607" s="161" t="str">
        <f t="shared" ca="1" si="286"/>
        <v/>
      </c>
      <c r="AO607" s="161">
        <f t="shared" ca="1" si="295"/>
        <v>0</v>
      </c>
      <c r="AP607" s="161" t="str">
        <f t="shared" ca="1" si="287"/>
        <v/>
      </c>
      <c r="AQ607" s="161">
        <f t="shared" ca="1" si="293"/>
        <v>0</v>
      </c>
      <c r="AR607" s="161" t="str">
        <f t="shared" ca="1" si="288"/>
        <v/>
      </c>
      <c r="AS607" s="161">
        <f t="shared" ca="1" si="289"/>
        <v>0</v>
      </c>
      <c r="AT607" s="159" t="str">
        <f t="shared" ca="1" si="298"/>
        <v/>
      </c>
      <c r="AU607" s="210">
        <f t="shared" ca="1" si="273"/>
        <v>14</v>
      </c>
      <c r="AV607" s="209"/>
      <c r="AW607" s="204">
        <f t="shared" si="290"/>
        <v>4065.8888888888882</v>
      </c>
      <c r="AX607" s="159"/>
      <c r="AZ607" s="159"/>
      <c r="BM607" s="207"/>
      <c r="BN607" s="212"/>
      <c r="BP607" s="209"/>
      <c r="BQ607" s="211"/>
      <c r="BR607" s="211"/>
      <c r="BS607" s="211"/>
      <c r="BT607" s="211"/>
      <c r="BU607" s="211"/>
      <c r="BV607" s="211"/>
      <c r="BW607" s="211"/>
      <c r="BX607" s="211"/>
      <c r="BY607" s="211"/>
      <c r="BZ607" s="211"/>
      <c r="CA607" s="209"/>
      <c r="CB607" s="224"/>
      <c r="CC607" s="204"/>
      <c r="CD607" s="204"/>
      <c r="CE607" s="204"/>
      <c r="CF607" s="211"/>
      <c r="CG607" s="211"/>
      <c r="CI607" s="209"/>
      <c r="CJ607" s="209"/>
      <c r="EH607" s="165"/>
      <c r="EI607" s="165"/>
      <c r="EJ607" s="166"/>
      <c r="EK607" s="209"/>
      <c r="EL607" s="211"/>
      <c r="EM607" s="211"/>
      <c r="EN607" s="211"/>
      <c r="EO607" s="211"/>
      <c r="EP607" s="211"/>
      <c r="ES607" s="165"/>
      <c r="ET607" s="165"/>
      <c r="EU607" s="166"/>
      <c r="EV607" s="209"/>
      <c r="EW607" s="211"/>
      <c r="EX607" s="211"/>
      <c r="EY607" s="211"/>
      <c r="EZ607" s="211"/>
      <c r="FA607" s="211"/>
      <c r="FD607" s="165"/>
      <c r="FE607" s="165"/>
      <c r="FF607" s="166"/>
      <c r="FG607" s="209"/>
      <c r="FH607" s="211"/>
      <c r="FI607" s="211"/>
      <c r="FJ607" s="211"/>
      <c r="FK607" s="211"/>
      <c r="FL607" s="211"/>
    </row>
    <row r="608" spans="9:168">
      <c r="I608" s="221">
        <f t="shared" si="294"/>
        <v>4</v>
      </c>
      <c r="J608" s="159">
        <f>'v-t_chart'!C605</f>
        <v>0</v>
      </c>
      <c r="K608" s="204">
        <f t="shared" si="272"/>
        <v>0</v>
      </c>
      <c r="L608" s="205" t="b">
        <f>IF('Input&amp;Output'!$C$3=10,phase_chart!C605,IF('Input&amp;Output'!$C$3=21,phase_chart!G605,IF('Input&amp;Output'!$C$3=22,phase_chart!K605,IF('Input&amp;Output'!$C$3=31,phase_chart!O605,IF('Input&amp;Output'!$C$3=32,phase_chart!S605,"")))))</f>
        <v>0</v>
      </c>
      <c r="M608" s="206" t="b">
        <f>IF('Input&amp;Output'!$C$3=10,phase_chart!D605,IF('Input&amp;Output'!$C$3=21,phase_chart!H605,IF('Input&amp;Output'!$C$3=22,phase_chart!L605,IF('Input&amp;Output'!$C$3=31,phase_chart!P605,IF('Input&amp;Output'!$C$3=32,phase_chart!T605,"")))))</f>
        <v>0</v>
      </c>
      <c r="N608" s="205" t="b">
        <f>IF('Input&amp;Output'!$C$3=10,phase_chart!E605,IF('Input&amp;Output'!$C$3=21,phase_chart!I605,IF('Input&amp;Output'!$C$3=22,phase_chart!M605,IF('Input&amp;Output'!$C$3=31,phase_chart!Q605,IF('Input&amp;Output'!$C$3=32,phase_chart!U605,"")))))</f>
        <v>0</v>
      </c>
      <c r="P608" s="159">
        <f>IF(NOT($J608=0),IF($J608&lt;IF($P607=0,0,VLOOKUP(P607,tbL!$M$37:$Q$43,IF(L608=TRUE,2,4))),IF($J608&gt;=VLOOKUP(P607,tbL!$M$37:$Q$43,IF(L608=TRUE,3,5)),$P607,IF(AND(L607=TRUE,L608=TRUE),$P607,$P607-1)),IF(AND(L608=TRUE,J608=VLOOKUP(P607,tbL!$M$37:$Q$43,IF(L608=TRUE,2,4))),P607,IF($P607+1&gt;$C$12,$C$12,$P607+1))),0)</f>
        <v>0</v>
      </c>
      <c r="Q608" s="159">
        <f t="shared" si="274"/>
        <v>0</v>
      </c>
      <c r="R608" s="207">
        <f t="shared" si="291"/>
        <v>0</v>
      </c>
      <c r="S608" s="208"/>
      <c r="T608" s="159">
        <f t="shared" si="292"/>
        <v>0</v>
      </c>
      <c r="U608" s="209" t="str">
        <f ca="1">IF(AND(T608=-1,N608=TRUE),"*",IF(AND(U607="*",N608=TRUE),"*",IF(AND(AND(L608=TRUE,U607="*"),J608&lt;VLOOKUP(V607+1,tbL!$M$38:$O$43,3)),"*","")))</f>
        <v/>
      </c>
      <c r="V608" s="204">
        <f t="shared" ca="1" si="275"/>
        <v>0</v>
      </c>
      <c r="Y608" s="159" t="str">
        <f t="shared" ca="1" si="276"/>
        <v/>
      </c>
      <c r="Z608" s="159">
        <f t="shared" si="277"/>
        <v>1</v>
      </c>
      <c r="AA608" s="159">
        <f t="shared" ca="1" si="297"/>
        <v>1</v>
      </c>
      <c r="AC608" s="161" t="str">
        <f t="shared" ca="1" si="278"/>
        <v/>
      </c>
      <c r="AD608" s="161">
        <f t="shared" ca="1" si="279"/>
        <v>1</v>
      </c>
      <c r="AE608" s="161" t="str">
        <f t="shared" ca="1" si="271"/>
        <v/>
      </c>
      <c r="AF608" s="161">
        <f t="shared" ca="1" si="280"/>
        <v>1</v>
      </c>
      <c r="AG608" s="161" t="str">
        <f t="shared" ca="1" si="281"/>
        <v/>
      </c>
      <c r="AH608" s="161">
        <f t="shared" ca="1" si="282"/>
        <v>1</v>
      </c>
      <c r="AI608" s="161" t="str">
        <f t="shared" ca="1" si="283"/>
        <v/>
      </c>
      <c r="AJ608" s="161">
        <f t="shared" ca="1" si="284"/>
        <v>1</v>
      </c>
      <c r="AL608" s="161" t="str">
        <f t="shared" ca="1" si="285"/>
        <v/>
      </c>
      <c r="AM608" s="161">
        <f t="shared" ca="1" si="296"/>
        <v>1</v>
      </c>
      <c r="AN608" s="161" t="str">
        <f t="shared" ca="1" si="286"/>
        <v/>
      </c>
      <c r="AO608" s="161">
        <f t="shared" ca="1" si="295"/>
        <v>1</v>
      </c>
      <c r="AP608" s="161" t="str">
        <f t="shared" ca="1" si="287"/>
        <v/>
      </c>
      <c r="AQ608" s="161">
        <f t="shared" ca="1" si="293"/>
        <v>1</v>
      </c>
      <c r="AR608" s="161" t="str">
        <f t="shared" ca="1" si="288"/>
        <v/>
      </c>
      <c r="AS608" s="161">
        <f t="shared" ca="1" si="289"/>
        <v>1</v>
      </c>
      <c r="AT608" s="159">
        <f t="shared" ca="1" si="298"/>
        <v>-1</v>
      </c>
      <c r="AU608" s="210">
        <f t="shared" ca="1" si="273"/>
        <v>14</v>
      </c>
      <c r="AV608" s="209"/>
      <c r="AW608" s="204">
        <f t="shared" si="290"/>
        <v>4065.8888888888882</v>
      </c>
      <c r="AX608" s="159"/>
      <c r="AZ608" s="159"/>
      <c r="BM608" s="207"/>
      <c r="BN608" s="212"/>
      <c r="BP608" s="209"/>
      <c r="BQ608" s="211"/>
      <c r="BR608" s="211"/>
      <c r="BS608" s="211"/>
      <c r="BT608" s="211"/>
      <c r="BU608" s="211"/>
      <c r="BV608" s="211"/>
      <c r="BW608" s="211"/>
      <c r="BX608" s="211"/>
      <c r="BY608" s="211"/>
      <c r="BZ608" s="211"/>
      <c r="CA608" s="209"/>
      <c r="CB608" s="224"/>
      <c r="CC608" s="204"/>
      <c r="CD608" s="204"/>
      <c r="CE608" s="204"/>
      <c r="CF608" s="211"/>
      <c r="CG608" s="211"/>
      <c r="CI608" s="209"/>
      <c r="CJ608" s="209"/>
      <c r="EH608" s="165"/>
      <c r="EI608" s="165"/>
      <c r="EJ608" s="166"/>
      <c r="EK608" s="209"/>
      <c r="EL608" s="211"/>
      <c r="EM608" s="211"/>
      <c r="EN608" s="211"/>
      <c r="EO608" s="211"/>
      <c r="EP608" s="211"/>
      <c r="ES608" s="165"/>
      <c r="ET608" s="165"/>
      <c r="EU608" s="166"/>
      <c r="EV608" s="209"/>
      <c r="EW608" s="211"/>
      <c r="EX608" s="211"/>
      <c r="EY608" s="211"/>
      <c r="EZ608" s="211"/>
      <c r="FA608" s="211"/>
      <c r="FD608" s="165"/>
      <c r="FE608" s="165"/>
      <c r="FF608" s="166"/>
      <c r="FG608" s="209"/>
      <c r="FH608" s="211"/>
      <c r="FI608" s="211"/>
      <c r="FJ608" s="211"/>
      <c r="FK608" s="211"/>
      <c r="FL608" s="211"/>
    </row>
    <row r="609" spans="9:168">
      <c r="I609" s="221">
        <f t="shared" si="294"/>
        <v>5</v>
      </c>
      <c r="J609" s="159">
        <f>'v-t_chart'!C606</f>
        <v>0</v>
      </c>
      <c r="K609" s="204">
        <f t="shared" si="272"/>
        <v>0</v>
      </c>
      <c r="L609" s="205" t="b">
        <f>IF('Input&amp;Output'!$C$3=10,phase_chart!C606,IF('Input&amp;Output'!$C$3=21,phase_chart!G606,IF('Input&amp;Output'!$C$3=22,phase_chart!K606,IF('Input&amp;Output'!$C$3=31,phase_chart!O606,IF('Input&amp;Output'!$C$3=32,phase_chart!S606,"")))))</f>
        <v>0</v>
      </c>
      <c r="M609" s="206" t="b">
        <f>IF('Input&amp;Output'!$C$3=10,phase_chart!D606,IF('Input&amp;Output'!$C$3=21,phase_chart!H606,IF('Input&amp;Output'!$C$3=22,phase_chart!L606,IF('Input&amp;Output'!$C$3=31,phase_chart!P606,IF('Input&amp;Output'!$C$3=32,phase_chart!T606,"")))))</f>
        <v>0</v>
      </c>
      <c r="N609" s="205" t="b">
        <f>IF('Input&amp;Output'!$C$3=10,phase_chart!E606,IF('Input&amp;Output'!$C$3=21,phase_chart!I606,IF('Input&amp;Output'!$C$3=22,phase_chart!M606,IF('Input&amp;Output'!$C$3=31,phase_chart!Q606,IF('Input&amp;Output'!$C$3=32,phase_chart!U606,"")))))</f>
        <v>0</v>
      </c>
      <c r="P609" s="159">
        <f>IF(NOT($J609=0),IF($J609&lt;IF($P608=0,0,VLOOKUP(P608,tbL!$M$37:$Q$43,IF(L609=TRUE,2,4))),IF($J609&gt;=VLOOKUP(P608,tbL!$M$37:$Q$43,IF(L609=TRUE,3,5)),$P608,IF(AND(L608=TRUE,L609=TRUE),$P608,$P608-1)),IF(AND(L609=TRUE,J609=VLOOKUP(P608,tbL!$M$37:$Q$43,IF(L609=TRUE,2,4))),P608,IF($P608+1&gt;$C$12,$C$12,$P608+1))),0)</f>
        <v>0</v>
      </c>
      <c r="Q609" s="159">
        <f t="shared" si="274"/>
        <v>0</v>
      </c>
      <c r="R609" s="207">
        <f t="shared" si="291"/>
        <v>0</v>
      </c>
      <c r="S609" s="208"/>
      <c r="T609" s="159">
        <f t="shared" si="292"/>
        <v>0</v>
      </c>
      <c r="U609" s="209" t="str">
        <f ca="1">IF(AND(T609=-1,N609=TRUE),"*",IF(AND(U608="*",N609=TRUE),"*",IF(AND(AND(L609=TRUE,U608="*"),J609&lt;VLOOKUP(V608+1,tbL!$M$38:$O$43,3)),"*","")))</f>
        <v/>
      </c>
      <c r="V609" s="204">
        <f t="shared" ca="1" si="275"/>
        <v>0</v>
      </c>
      <c r="Y609" s="159" t="str">
        <f t="shared" ca="1" si="276"/>
        <v/>
      </c>
      <c r="Z609" s="159">
        <f t="shared" si="277"/>
        <v>1</v>
      </c>
      <c r="AA609" s="159">
        <f t="shared" ca="1" si="297"/>
        <v>1</v>
      </c>
      <c r="AC609" s="161" t="str">
        <f t="shared" ca="1" si="278"/>
        <v/>
      </c>
      <c r="AD609" s="161">
        <f t="shared" ca="1" si="279"/>
        <v>1</v>
      </c>
      <c r="AE609" s="161" t="str">
        <f t="shared" ca="1" si="271"/>
        <v/>
      </c>
      <c r="AF609" s="161">
        <f t="shared" ca="1" si="280"/>
        <v>1</v>
      </c>
      <c r="AG609" s="161" t="str">
        <f t="shared" ca="1" si="281"/>
        <v/>
      </c>
      <c r="AH609" s="161">
        <f t="shared" ca="1" si="282"/>
        <v>1</v>
      </c>
      <c r="AI609" s="161" t="str">
        <f t="shared" ca="1" si="283"/>
        <v/>
      </c>
      <c r="AJ609" s="161">
        <f t="shared" ca="1" si="284"/>
        <v>1</v>
      </c>
      <c r="AL609" s="161" t="str">
        <f t="shared" ca="1" si="285"/>
        <v/>
      </c>
      <c r="AM609" s="161">
        <f t="shared" ca="1" si="296"/>
        <v>1</v>
      </c>
      <c r="AN609" s="161" t="str">
        <f t="shared" ca="1" si="286"/>
        <v/>
      </c>
      <c r="AO609" s="161">
        <f t="shared" ca="1" si="295"/>
        <v>1</v>
      </c>
      <c r="AP609" s="161" t="str">
        <f t="shared" ca="1" si="287"/>
        <v/>
      </c>
      <c r="AQ609" s="161">
        <f t="shared" ca="1" si="293"/>
        <v>1</v>
      </c>
      <c r="AR609" s="161" t="str">
        <f t="shared" ca="1" si="288"/>
        <v/>
      </c>
      <c r="AS609" s="161">
        <f t="shared" ca="1" si="289"/>
        <v>1</v>
      </c>
      <c r="AT609" s="159">
        <f t="shared" ca="1" si="298"/>
        <v>-1</v>
      </c>
      <c r="AU609" s="210">
        <f t="shared" ca="1" si="273"/>
        <v>14</v>
      </c>
      <c r="AV609" s="209"/>
      <c r="AW609" s="204">
        <f t="shared" si="290"/>
        <v>4065.8888888888882</v>
      </c>
      <c r="AX609" s="159"/>
      <c r="AZ609" s="159"/>
      <c r="BM609" s="207"/>
      <c r="BN609" s="212"/>
      <c r="BP609" s="209"/>
      <c r="BQ609" s="211"/>
      <c r="BR609" s="211"/>
      <c r="BS609" s="211"/>
      <c r="BT609" s="211"/>
      <c r="BU609" s="211"/>
      <c r="BV609" s="211"/>
      <c r="BW609" s="211"/>
      <c r="BX609" s="211"/>
      <c r="BY609" s="211"/>
      <c r="BZ609" s="211"/>
      <c r="CA609" s="209"/>
      <c r="CB609" s="224"/>
      <c r="CC609" s="204"/>
      <c r="CD609" s="204"/>
      <c r="CE609" s="204"/>
      <c r="CF609" s="211"/>
      <c r="CG609" s="211"/>
      <c r="CI609" s="209"/>
      <c r="CJ609" s="209"/>
      <c r="EH609" s="165"/>
      <c r="EI609" s="165"/>
      <c r="EJ609" s="166"/>
      <c r="EK609" s="209"/>
      <c r="EL609" s="211"/>
      <c r="EM609" s="211"/>
      <c r="EN609" s="211"/>
      <c r="EO609" s="211"/>
      <c r="EP609" s="211"/>
      <c r="ES609" s="165"/>
      <c r="ET609" s="165"/>
      <c r="EU609" s="166"/>
      <c r="EV609" s="209"/>
      <c r="EW609" s="211"/>
      <c r="EX609" s="211"/>
      <c r="EY609" s="211"/>
      <c r="EZ609" s="211"/>
      <c r="FA609" s="211"/>
      <c r="FD609" s="165"/>
      <c r="FE609" s="165"/>
      <c r="FF609" s="166"/>
      <c r="FG609" s="209"/>
      <c r="FH609" s="211"/>
      <c r="FI609" s="211"/>
      <c r="FJ609" s="211"/>
      <c r="FK609" s="211"/>
      <c r="FL609" s="211"/>
    </row>
    <row r="610" spans="9:168">
      <c r="I610" s="221">
        <f t="shared" si="294"/>
        <v>6</v>
      </c>
      <c r="J610" s="159">
        <f>'v-t_chart'!C607</f>
        <v>0</v>
      </c>
      <c r="K610" s="204">
        <f t="shared" si="272"/>
        <v>0</v>
      </c>
      <c r="L610" s="205" t="b">
        <f>IF('Input&amp;Output'!$C$3=10,phase_chart!C607,IF('Input&amp;Output'!$C$3=21,phase_chart!G607,IF('Input&amp;Output'!$C$3=22,phase_chart!K607,IF('Input&amp;Output'!$C$3=31,phase_chart!O607,IF('Input&amp;Output'!$C$3=32,phase_chart!S607,"")))))</f>
        <v>0</v>
      </c>
      <c r="M610" s="206" t="b">
        <f>IF('Input&amp;Output'!$C$3=10,phase_chart!D607,IF('Input&amp;Output'!$C$3=21,phase_chart!H607,IF('Input&amp;Output'!$C$3=22,phase_chart!L607,IF('Input&amp;Output'!$C$3=31,phase_chart!P607,IF('Input&amp;Output'!$C$3=32,phase_chart!T607,"")))))</f>
        <v>0</v>
      </c>
      <c r="N610" s="205" t="b">
        <f>IF('Input&amp;Output'!$C$3=10,phase_chart!E607,IF('Input&amp;Output'!$C$3=21,phase_chart!I607,IF('Input&amp;Output'!$C$3=22,phase_chart!M607,IF('Input&amp;Output'!$C$3=31,phase_chart!Q607,IF('Input&amp;Output'!$C$3=32,phase_chart!U607,"")))))</f>
        <v>0</v>
      </c>
      <c r="P610" s="159">
        <f>IF(NOT($J610=0),IF($J610&lt;IF($P609=0,0,VLOOKUP(P609,tbL!$M$37:$Q$43,IF(L610=TRUE,2,4))),IF($J610&gt;=VLOOKUP(P609,tbL!$M$37:$Q$43,IF(L610=TRUE,3,5)),$P609,IF(AND(L609=TRUE,L610=TRUE),$P609,$P609-1)),IF(AND(L610=TRUE,J610=VLOOKUP(P609,tbL!$M$37:$Q$43,IF(L610=TRUE,2,4))),P609,IF($P609+1&gt;$C$12,$C$12,$P609+1))),0)</f>
        <v>0</v>
      </c>
      <c r="Q610" s="159">
        <f t="shared" si="274"/>
        <v>0</v>
      </c>
      <c r="R610" s="207">
        <f t="shared" si="291"/>
        <v>0</v>
      </c>
      <c r="S610" s="208"/>
      <c r="T610" s="159">
        <f t="shared" si="292"/>
        <v>0</v>
      </c>
      <c r="U610" s="209" t="str">
        <f ca="1">IF(AND(T610=-1,N610=TRUE),"*",IF(AND(U609="*",N610=TRUE),"*",IF(AND(AND(L610=TRUE,U609="*"),J610&lt;VLOOKUP(V609+1,tbL!$M$38:$O$43,3)),"*","")))</f>
        <v/>
      </c>
      <c r="V610" s="204">
        <f t="shared" ca="1" si="275"/>
        <v>0</v>
      </c>
      <c r="Y610" s="159" t="str">
        <f t="shared" ca="1" si="276"/>
        <v/>
      </c>
      <c r="Z610" s="159">
        <f t="shared" si="277"/>
        <v>1</v>
      </c>
      <c r="AA610" s="159">
        <f t="shared" ca="1" si="297"/>
        <v>1</v>
      </c>
      <c r="AC610" s="161" t="str">
        <f t="shared" ca="1" si="278"/>
        <v/>
      </c>
      <c r="AD610" s="161">
        <f t="shared" ca="1" si="279"/>
        <v>1</v>
      </c>
      <c r="AE610" s="161" t="str">
        <f t="shared" ca="1" si="271"/>
        <v/>
      </c>
      <c r="AF610" s="161">
        <f t="shared" ca="1" si="280"/>
        <v>1</v>
      </c>
      <c r="AG610" s="161" t="str">
        <f t="shared" ca="1" si="281"/>
        <v/>
      </c>
      <c r="AH610" s="161">
        <f t="shared" ca="1" si="282"/>
        <v>1</v>
      </c>
      <c r="AI610" s="161" t="str">
        <f t="shared" ca="1" si="283"/>
        <v/>
      </c>
      <c r="AJ610" s="161">
        <f t="shared" ca="1" si="284"/>
        <v>1</v>
      </c>
      <c r="AL610" s="161" t="str">
        <f t="shared" ca="1" si="285"/>
        <v/>
      </c>
      <c r="AM610" s="161">
        <f t="shared" ca="1" si="296"/>
        <v>1</v>
      </c>
      <c r="AN610" s="161" t="str">
        <f t="shared" ca="1" si="286"/>
        <v/>
      </c>
      <c r="AO610" s="161">
        <f t="shared" ca="1" si="295"/>
        <v>1</v>
      </c>
      <c r="AP610" s="161" t="str">
        <f t="shared" ca="1" si="287"/>
        <v/>
      </c>
      <c r="AQ610" s="161">
        <f t="shared" ca="1" si="293"/>
        <v>1</v>
      </c>
      <c r="AR610" s="161" t="str">
        <f t="shared" ca="1" si="288"/>
        <v/>
      </c>
      <c r="AS610" s="161">
        <f t="shared" ca="1" si="289"/>
        <v>1</v>
      </c>
      <c r="AT610" s="159">
        <f t="shared" ca="1" si="298"/>
        <v>-1</v>
      </c>
      <c r="AU610" s="210">
        <f t="shared" ca="1" si="273"/>
        <v>14</v>
      </c>
      <c r="AV610" s="209"/>
      <c r="AW610" s="204">
        <f t="shared" si="290"/>
        <v>4065.8888888888882</v>
      </c>
      <c r="AX610" s="159"/>
      <c r="AZ610" s="159"/>
      <c r="BM610" s="207"/>
      <c r="BN610" s="212"/>
      <c r="BP610" s="209"/>
      <c r="BQ610" s="211"/>
      <c r="BR610" s="211"/>
      <c r="BS610" s="211"/>
      <c r="BT610" s="211"/>
      <c r="BU610" s="211"/>
      <c r="BV610" s="211"/>
      <c r="BW610" s="211"/>
      <c r="BX610" s="211"/>
      <c r="BY610" s="211"/>
      <c r="BZ610" s="211"/>
      <c r="CA610" s="209"/>
      <c r="CB610" s="224"/>
      <c r="CC610" s="204"/>
      <c r="CD610" s="204"/>
      <c r="CE610" s="204"/>
      <c r="CF610" s="211"/>
      <c r="CG610" s="211"/>
      <c r="CI610" s="209"/>
      <c r="CJ610" s="209"/>
      <c r="EH610" s="165"/>
      <c r="EI610" s="165"/>
      <c r="EJ610" s="166"/>
      <c r="EK610" s="209"/>
      <c r="EL610" s="211"/>
      <c r="EM610" s="211"/>
      <c r="EN610" s="211"/>
      <c r="EO610" s="211"/>
      <c r="EP610" s="211"/>
      <c r="ES610" s="165"/>
      <c r="ET610" s="165"/>
      <c r="EU610" s="166"/>
      <c r="EV610" s="209"/>
      <c r="EW610" s="211"/>
      <c r="EX610" s="211"/>
      <c r="EY610" s="211"/>
      <c r="EZ610" s="211"/>
      <c r="FA610" s="211"/>
      <c r="FD610" s="165"/>
      <c r="FE610" s="165"/>
      <c r="FF610" s="166"/>
      <c r="FG610" s="209"/>
      <c r="FH610" s="211"/>
      <c r="FI610" s="211"/>
      <c r="FJ610" s="211"/>
      <c r="FK610" s="211"/>
      <c r="FL610" s="211"/>
    </row>
    <row r="611" spans="9:168">
      <c r="I611" s="221">
        <f t="shared" si="294"/>
        <v>7</v>
      </c>
      <c r="J611" s="159">
        <f>'v-t_chart'!C608</f>
        <v>0</v>
      </c>
      <c r="K611" s="204">
        <f t="shared" si="272"/>
        <v>0</v>
      </c>
      <c r="L611" s="205" t="b">
        <f>IF('Input&amp;Output'!$C$3=10,phase_chart!C608,IF('Input&amp;Output'!$C$3=21,phase_chart!G608,IF('Input&amp;Output'!$C$3=22,phase_chart!K608,IF('Input&amp;Output'!$C$3=31,phase_chart!O608,IF('Input&amp;Output'!$C$3=32,phase_chart!S608,"")))))</f>
        <v>0</v>
      </c>
      <c r="M611" s="206" t="b">
        <f>IF('Input&amp;Output'!$C$3=10,phase_chart!D608,IF('Input&amp;Output'!$C$3=21,phase_chart!H608,IF('Input&amp;Output'!$C$3=22,phase_chart!L608,IF('Input&amp;Output'!$C$3=31,phase_chart!P608,IF('Input&amp;Output'!$C$3=32,phase_chart!T608,"")))))</f>
        <v>0</v>
      </c>
      <c r="N611" s="205" t="b">
        <f>IF('Input&amp;Output'!$C$3=10,phase_chart!E608,IF('Input&amp;Output'!$C$3=21,phase_chart!I608,IF('Input&amp;Output'!$C$3=22,phase_chart!M608,IF('Input&amp;Output'!$C$3=31,phase_chart!Q608,IF('Input&amp;Output'!$C$3=32,phase_chart!U608,"")))))</f>
        <v>0</v>
      </c>
      <c r="P611" s="159">
        <f>IF(NOT($J611=0),IF($J611&lt;IF($P610=0,0,VLOOKUP(P610,tbL!$M$37:$Q$43,IF(L611=TRUE,2,4))),IF($J611&gt;=VLOOKUP(P610,tbL!$M$37:$Q$43,IF(L611=TRUE,3,5)),$P610,IF(AND(L610=TRUE,L611=TRUE),$P610,$P610-1)),IF(AND(L611=TRUE,J611=VLOOKUP(P610,tbL!$M$37:$Q$43,IF(L611=TRUE,2,4))),P610,IF($P610+1&gt;$C$12,$C$12,$P610+1))),0)</f>
        <v>0</v>
      </c>
      <c r="Q611" s="159">
        <f t="shared" si="274"/>
        <v>0</v>
      </c>
      <c r="R611" s="207">
        <f t="shared" si="291"/>
        <v>0</v>
      </c>
      <c r="S611" s="208"/>
      <c r="T611" s="159">
        <f t="shared" si="292"/>
        <v>0</v>
      </c>
      <c r="U611" s="209" t="str">
        <f ca="1">IF(AND(T611=-1,N611=TRUE),"*",IF(AND(U610="*",N611=TRUE),"*",IF(AND(AND(L611=TRUE,U610="*"),J611&lt;VLOOKUP(V610+1,tbL!$M$38:$O$43,3)),"*","")))</f>
        <v/>
      </c>
      <c r="V611" s="204">
        <f t="shared" ca="1" si="275"/>
        <v>0</v>
      </c>
      <c r="Y611" s="159" t="str">
        <f t="shared" ca="1" si="276"/>
        <v/>
      </c>
      <c r="Z611" s="159">
        <f t="shared" si="277"/>
        <v>1</v>
      </c>
      <c r="AA611" s="159">
        <f t="shared" ca="1" si="297"/>
        <v>1</v>
      </c>
      <c r="AC611" s="161" t="str">
        <f t="shared" ca="1" si="278"/>
        <v/>
      </c>
      <c r="AD611" s="161">
        <f t="shared" ca="1" si="279"/>
        <v>1</v>
      </c>
      <c r="AE611" s="161" t="str">
        <f t="shared" ca="1" si="271"/>
        <v/>
      </c>
      <c r="AF611" s="161">
        <f t="shared" ca="1" si="280"/>
        <v>1</v>
      </c>
      <c r="AG611" s="161" t="str">
        <f t="shared" ca="1" si="281"/>
        <v/>
      </c>
      <c r="AH611" s="161">
        <f t="shared" ca="1" si="282"/>
        <v>1</v>
      </c>
      <c r="AI611" s="161" t="str">
        <f t="shared" ca="1" si="283"/>
        <v/>
      </c>
      <c r="AJ611" s="161">
        <f t="shared" ca="1" si="284"/>
        <v>1</v>
      </c>
      <c r="AL611" s="161" t="str">
        <f t="shared" ca="1" si="285"/>
        <v/>
      </c>
      <c r="AM611" s="161">
        <f t="shared" ca="1" si="296"/>
        <v>1</v>
      </c>
      <c r="AN611" s="161" t="str">
        <f t="shared" ca="1" si="286"/>
        <v/>
      </c>
      <c r="AO611" s="161">
        <f t="shared" ca="1" si="295"/>
        <v>1</v>
      </c>
      <c r="AP611" s="161" t="str">
        <f t="shared" ca="1" si="287"/>
        <v/>
      </c>
      <c r="AQ611" s="161">
        <f t="shared" ca="1" si="293"/>
        <v>1</v>
      </c>
      <c r="AR611" s="161" t="str">
        <f t="shared" ca="1" si="288"/>
        <v/>
      </c>
      <c r="AS611" s="161">
        <f t="shared" ca="1" si="289"/>
        <v>1</v>
      </c>
      <c r="AT611" s="159">
        <f t="shared" ca="1" si="298"/>
        <v>-1</v>
      </c>
      <c r="AU611" s="210">
        <f t="shared" ca="1" si="273"/>
        <v>14</v>
      </c>
      <c r="AV611" s="209"/>
      <c r="AW611" s="204">
        <f t="shared" si="290"/>
        <v>4065.8888888888882</v>
      </c>
      <c r="AX611" s="159"/>
      <c r="AZ611" s="159"/>
      <c r="BM611" s="207"/>
      <c r="BN611" s="212"/>
      <c r="BP611" s="209"/>
      <c r="BQ611" s="211"/>
      <c r="BR611" s="211"/>
      <c r="BS611" s="211"/>
      <c r="BT611" s="211"/>
      <c r="BU611" s="211"/>
      <c r="BV611" s="211"/>
      <c r="BW611" s="211"/>
      <c r="BX611" s="211"/>
      <c r="BY611" s="211"/>
      <c r="BZ611" s="211"/>
      <c r="CA611" s="209"/>
      <c r="CB611" s="224"/>
      <c r="CC611" s="204"/>
      <c r="CD611" s="204"/>
      <c r="CE611" s="204"/>
      <c r="CF611" s="211"/>
      <c r="CG611" s="211"/>
      <c r="CI611" s="209"/>
      <c r="CJ611" s="209"/>
      <c r="EH611" s="165"/>
      <c r="EI611" s="165"/>
      <c r="EJ611" s="166"/>
      <c r="EK611" s="209"/>
      <c r="EL611" s="211"/>
      <c r="EM611" s="211"/>
      <c r="EN611" s="211"/>
      <c r="EO611" s="211"/>
      <c r="EP611" s="211"/>
      <c r="ES611" s="165"/>
      <c r="ET611" s="165"/>
      <c r="EU611" s="166"/>
      <c r="EV611" s="209"/>
      <c r="EW611" s="211"/>
      <c r="EX611" s="211"/>
      <c r="EY611" s="211"/>
      <c r="EZ611" s="211"/>
      <c r="FA611" s="211"/>
      <c r="FD611" s="165"/>
      <c r="FE611" s="165"/>
      <c r="FF611" s="166"/>
      <c r="FG611" s="209"/>
      <c r="FH611" s="211"/>
      <c r="FI611" s="211"/>
      <c r="FJ611" s="211"/>
      <c r="FK611" s="211"/>
      <c r="FL611" s="211"/>
    </row>
    <row r="612" spans="9:168">
      <c r="I612" s="221">
        <f t="shared" si="294"/>
        <v>8</v>
      </c>
      <c r="J612" s="159">
        <f>'v-t_chart'!C609</f>
        <v>0</v>
      </c>
      <c r="K612" s="204">
        <f t="shared" si="272"/>
        <v>0</v>
      </c>
      <c r="L612" s="205" t="b">
        <f>IF('Input&amp;Output'!$C$3=10,phase_chart!C609,IF('Input&amp;Output'!$C$3=21,phase_chart!G609,IF('Input&amp;Output'!$C$3=22,phase_chart!K609,IF('Input&amp;Output'!$C$3=31,phase_chart!O609,IF('Input&amp;Output'!$C$3=32,phase_chart!S609,"")))))</f>
        <v>0</v>
      </c>
      <c r="M612" s="206" t="b">
        <f>IF('Input&amp;Output'!$C$3=10,phase_chart!D609,IF('Input&amp;Output'!$C$3=21,phase_chart!H609,IF('Input&amp;Output'!$C$3=22,phase_chart!L609,IF('Input&amp;Output'!$C$3=31,phase_chart!P609,IF('Input&amp;Output'!$C$3=32,phase_chart!T609,"")))))</f>
        <v>0</v>
      </c>
      <c r="N612" s="205" t="b">
        <f>IF('Input&amp;Output'!$C$3=10,phase_chart!E609,IF('Input&amp;Output'!$C$3=21,phase_chart!I609,IF('Input&amp;Output'!$C$3=22,phase_chart!M609,IF('Input&amp;Output'!$C$3=31,phase_chart!Q609,IF('Input&amp;Output'!$C$3=32,phase_chart!U609,"")))))</f>
        <v>0</v>
      </c>
      <c r="P612" s="159">
        <f>IF(NOT($J612=0),IF($J612&lt;IF($P611=0,0,VLOOKUP(P611,tbL!$M$37:$Q$43,IF(L612=TRUE,2,4))),IF($J612&gt;=VLOOKUP(P611,tbL!$M$37:$Q$43,IF(L612=TRUE,3,5)),$P611,IF(AND(L611=TRUE,L612=TRUE),$P611,$P611-1)),IF(AND(L612=TRUE,J612=VLOOKUP(P611,tbL!$M$37:$Q$43,IF(L612=TRUE,2,4))),P611,IF($P611+1&gt;$C$12,$C$12,$P611+1))),0)</f>
        <v>0</v>
      </c>
      <c r="Q612" s="159">
        <f t="shared" si="274"/>
        <v>0</v>
      </c>
      <c r="R612" s="207">
        <f t="shared" si="291"/>
        <v>0</v>
      </c>
      <c r="S612" s="208"/>
      <c r="T612" s="159">
        <f t="shared" si="292"/>
        <v>0</v>
      </c>
      <c r="U612" s="209" t="str">
        <f ca="1">IF(AND(T612=-1,N612=TRUE),"*",IF(AND(U611="*",N612=TRUE),"*",IF(AND(AND(L612=TRUE,U611="*"),J612&lt;VLOOKUP(V611+1,tbL!$M$38:$O$43,3)),"*","")))</f>
        <v/>
      </c>
      <c r="V612" s="204">
        <f t="shared" ca="1" si="275"/>
        <v>0</v>
      </c>
      <c r="Y612" s="159" t="str">
        <f t="shared" ca="1" si="276"/>
        <v/>
      </c>
      <c r="Z612" s="159">
        <f t="shared" si="277"/>
        <v>1</v>
      </c>
      <c r="AA612" s="159">
        <f t="shared" ca="1" si="297"/>
        <v>1</v>
      </c>
      <c r="AC612" s="161" t="str">
        <f t="shared" ca="1" si="278"/>
        <v/>
      </c>
      <c r="AD612" s="161">
        <f t="shared" ca="1" si="279"/>
        <v>1</v>
      </c>
      <c r="AE612" s="161" t="str">
        <f t="shared" ca="1" si="271"/>
        <v/>
      </c>
      <c r="AF612" s="161">
        <f t="shared" ca="1" si="280"/>
        <v>1</v>
      </c>
      <c r="AG612" s="161" t="str">
        <f t="shared" ca="1" si="281"/>
        <v/>
      </c>
      <c r="AH612" s="161">
        <f t="shared" ca="1" si="282"/>
        <v>1</v>
      </c>
      <c r="AI612" s="161" t="str">
        <f t="shared" ca="1" si="283"/>
        <v/>
      </c>
      <c r="AJ612" s="161">
        <f t="shared" ca="1" si="284"/>
        <v>1</v>
      </c>
      <c r="AL612" s="161" t="str">
        <f t="shared" ca="1" si="285"/>
        <v/>
      </c>
      <c r="AM612" s="161">
        <f t="shared" ca="1" si="296"/>
        <v>1</v>
      </c>
      <c r="AN612" s="161" t="str">
        <f t="shared" ca="1" si="286"/>
        <v/>
      </c>
      <c r="AO612" s="161">
        <f t="shared" ca="1" si="295"/>
        <v>1</v>
      </c>
      <c r="AP612" s="161" t="str">
        <f t="shared" ca="1" si="287"/>
        <v/>
      </c>
      <c r="AQ612" s="161">
        <f t="shared" ca="1" si="293"/>
        <v>1</v>
      </c>
      <c r="AR612" s="161" t="str">
        <f t="shared" ca="1" si="288"/>
        <v/>
      </c>
      <c r="AS612" s="161">
        <f t="shared" ca="1" si="289"/>
        <v>1</v>
      </c>
      <c r="AT612" s="159">
        <f t="shared" ca="1" si="298"/>
        <v>-1</v>
      </c>
      <c r="AU612" s="210">
        <f t="shared" ca="1" si="273"/>
        <v>14</v>
      </c>
      <c r="AV612" s="209"/>
      <c r="AW612" s="204">
        <f t="shared" si="290"/>
        <v>4065.8888888888882</v>
      </c>
      <c r="AX612" s="159"/>
      <c r="AZ612" s="159"/>
      <c r="BM612" s="207"/>
      <c r="BN612" s="212"/>
      <c r="BP612" s="209"/>
      <c r="BQ612" s="211"/>
      <c r="BR612" s="211"/>
      <c r="BS612" s="211"/>
      <c r="BT612" s="211"/>
      <c r="BU612" s="211"/>
      <c r="BV612" s="211"/>
      <c r="BW612" s="211"/>
      <c r="BX612" s="211"/>
      <c r="BY612" s="211"/>
      <c r="BZ612" s="211"/>
      <c r="CA612" s="209"/>
      <c r="CB612" s="224"/>
      <c r="CC612" s="204"/>
      <c r="CD612" s="204"/>
      <c r="CE612" s="204"/>
      <c r="CF612" s="211"/>
      <c r="CG612" s="211"/>
      <c r="CI612" s="209"/>
      <c r="CJ612" s="209"/>
      <c r="EH612" s="165"/>
      <c r="EI612" s="165"/>
      <c r="EJ612" s="166"/>
      <c r="EK612" s="209"/>
      <c r="EL612" s="211"/>
      <c r="EM612" s="211"/>
      <c r="EN612" s="211"/>
      <c r="EO612" s="211"/>
      <c r="EP612" s="211"/>
      <c r="ES612" s="165"/>
      <c r="ET612" s="165"/>
      <c r="EU612" s="166"/>
      <c r="EV612" s="209"/>
      <c r="EW612" s="211"/>
      <c r="EX612" s="211"/>
      <c r="EY612" s="211"/>
      <c r="EZ612" s="211"/>
      <c r="FA612" s="211"/>
      <c r="FD612" s="165"/>
      <c r="FE612" s="165"/>
      <c r="FF612" s="166"/>
      <c r="FG612" s="209"/>
      <c r="FH612" s="211"/>
      <c r="FI612" s="211"/>
      <c r="FJ612" s="211"/>
      <c r="FK612" s="211"/>
      <c r="FL612" s="211"/>
    </row>
    <row r="613" spans="9:168">
      <c r="I613" s="221">
        <f t="shared" si="294"/>
        <v>9</v>
      </c>
      <c r="J613" s="159">
        <f>'v-t_chart'!C610</f>
        <v>2.2999999999999998</v>
      </c>
      <c r="K613" s="204">
        <f t="shared" si="272"/>
        <v>6.736699999999999</v>
      </c>
      <c r="L613" s="205" t="b">
        <f>IF('Input&amp;Output'!$C$3=10,phase_chart!C610,IF('Input&amp;Output'!$C$3=21,phase_chart!G610,IF('Input&amp;Output'!$C$3=22,phase_chart!K610,IF('Input&amp;Output'!$C$3=31,phase_chart!O610,IF('Input&amp;Output'!$C$3=32,phase_chart!S610,"")))))</f>
        <v>1</v>
      </c>
      <c r="M613" s="206" t="b">
        <f>IF('Input&amp;Output'!$C$3=10,phase_chart!D610,IF('Input&amp;Output'!$C$3=21,phase_chart!H610,IF('Input&amp;Output'!$C$3=22,phase_chart!L610,IF('Input&amp;Output'!$C$3=31,phase_chart!P610,IF('Input&amp;Output'!$C$3=32,phase_chart!T610,"")))))</f>
        <v>0</v>
      </c>
      <c r="N613" s="205" t="b">
        <f>IF('Input&amp;Output'!$C$3=10,phase_chart!E610,IF('Input&amp;Output'!$C$3=21,phase_chart!I610,IF('Input&amp;Output'!$C$3=22,phase_chart!M610,IF('Input&amp;Output'!$C$3=31,phase_chart!Q610,IF('Input&amp;Output'!$C$3=32,phase_chart!U610,"")))))</f>
        <v>0</v>
      </c>
      <c r="P613" s="159">
        <f>IF(NOT($J613=0),IF($J613&lt;IF($P612=0,0,VLOOKUP(P612,tbL!$M$37:$Q$43,IF(L613=TRUE,2,4))),IF($J613&gt;=VLOOKUP(P612,tbL!$M$37:$Q$43,IF(L613=TRUE,3,5)),$P612,IF(AND(L612=TRUE,L613=TRUE),$P612,$P612-1)),IF(AND(L613=TRUE,J613=VLOOKUP(P612,tbL!$M$37:$Q$43,IF(L613=TRUE,2,4))),P612,IF($P612+1&gt;$C$12,$C$12,$P612+1))),0)</f>
        <v>1</v>
      </c>
      <c r="Q613" s="159">
        <f t="shared" si="274"/>
        <v>1</v>
      </c>
      <c r="R613" s="207">
        <f t="shared" si="291"/>
        <v>1</v>
      </c>
      <c r="S613" s="208"/>
      <c r="T613" s="159">
        <f t="shared" si="292"/>
        <v>0</v>
      </c>
      <c r="U613" s="209" t="str">
        <f ca="1">IF(AND(T613=-1,N613=TRUE),"*",IF(AND(U612="*",N613=TRUE),"*",IF(AND(AND(L613=TRUE,U612="*"),J613&lt;VLOOKUP(V612+1,tbL!$M$38:$O$43,3)),"*","")))</f>
        <v/>
      </c>
      <c r="V613" s="204">
        <f t="shared" ca="1" si="275"/>
        <v>1</v>
      </c>
      <c r="Y613" s="159" t="str">
        <f t="shared" ca="1" si="276"/>
        <v/>
      </c>
      <c r="Z613" s="159" t="str">
        <f t="shared" si="277"/>
        <v/>
      </c>
      <c r="AA613" s="159">
        <f t="shared" ca="1" si="297"/>
        <v>1</v>
      </c>
      <c r="AC613" s="161" t="str">
        <f t="shared" ca="1" si="278"/>
        <v/>
      </c>
      <c r="AD613" s="161">
        <f t="shared" ca="1" si="279"/>
        <v>1</v>
      </c>
      <c r="AE613" s="161" t="str">
        <f t="shared" ref="AE613:AE676" ca="1" si="299">IF(OR(OR($AT613=-1,$R613=1),AD613=0),"",IF(AND(AND(AD612=AD615,AD613&lt;&gt;AD612),AD613=AD614),IF(AE611="*","","*"),""))</f>
        <v/>
      </c>
      <c r="AF613" s="161">
        <f t="shared" ca="1" si="280"/>
        <v>1</v>
      </c>
      <c r="AG613" s="161" t="str">
        <f t="shared" ca="1" si="281"/>
        <v/>
      </c>
      <c r="AH613" s="161">
        <f t="shared" ca="1" si="282"/>
        <v>1</v>
      </c>
      <c r="AI613" s="161" t="str">
        <f t="shared" ca="1" si="283"/>
        <v/>
      </c>
      <c r="AJ613" s="161">
        <f t="shared" ca="1" si="284"/>
        <v>1</v>
      </c>
      <c r="AL613" s="161" t="str">
        <f t="shared" ca="1" si="285"/>
        <v/>
      </c>
      <c r="AM613" s="161">
        <f t="shared" ca="1" si="296"/>
        <v>1</v>
      </c>
      <c r="AN613" s="161" t="str">
        <f t="shared" ca="1" si="286"/>
        <v/>
      </c>
      <c r="AO613" s="161">
        <f t="shared" ca="1" si="295"/>
        <v>1</v>
      </c>
      <c r="AP613" s="161" t="str">
        <f t="shared" ca="1" si="287"/>
        <v/>
      </c>
      <c r="AQ613" s="161">
        <f t="shared" ca="1" si="293"/>
        <v>1</v>
      </c>
      <c r="AR613" s="161" t="str">
        <f t="shared" ca="1" si="288"/>
        <v/>
      </c>
      <c r="AS613" s="161">
        <f t="shared" ca="1" si="289"/>
        <v>1</v>
      </c>
      <c r="AT613" s="159" t="str">
        <f t="shared" ca="1" si="298"/>
        <v/>
      </c>
      <c r="AU613" s="210">
        <f t="shared" ca="1" si="273"/>
        <v>14</v>
      </c>
      <c r="AV613" s="209"/>
      <c r="AW613" s="204">
        <f t="shared" si="290"/>
        <v>4066.5277777777769</v>
      </c>
      <c r="AX613" s="159"/>
      <c r="AZ613" s="159"/>
      <c r="BM613" s="207"/>
      <c r="BN613" s="212"/>
      <c r="BP613" s="209"/>
      <c r="BQ613" s="211"/>
      <c r="BR613" s="211"/>
      <c r="BS613" s="211"/>
      <c r="BT613" s="211"/>
      <c r="BU613" s="211"/>
      <c r="BV613" s="211"/>
      <c r="BW613" s="211"/>
      <c r="BX613" s="211"/>
      <c r="BY613" s="211"/>
      <c r="BZ613" s="211"/>
      <c r="CA613" s="209"/>
      <c r="CB613" s="224"/>
      <c r="CC613" s="204"/>
      <c r="CD613" s="204"/>
      <c r="CE613" s="204"/>
      <c r="CF613" s="211"/>
      <c r="CG613" s="211"/>
      <c r="CI613" s="209"/>
      <c r="CJ613" s="209"/>
      <c r="EH613" s="165"/>
      <c r="EI613" s="165"/>
      <c r="EJ613" s="166"/>
      <c r="EK613" s="209"/>
      <c r="EL613" s="211"/>
      <c r="EM613" s="211"/>
      <c r="EN613" s="211"/>
      <c r="EO613" s="211"/>
      <c r="EP613" s="211"/>
      <c r="ES613" s="165"/>
      <c r="ET613" s="165"/>
      <c r="EU613" s="166"/>
      <c r="EV613" s="209"/>
      <c r="EW613" s="211"/>
      <c r="EX613" s="211"/>
      <c r="EY613" s="211"/>
      <c r="EZ613" s="211"/>
      <c r="FA613" s="211"/>
      <c r="FD613" s="165"/>
      <c r="FE613" s="165"/>
      <c r="FF613" s="166"/>
      <c r="FG613" s="209"/>
      <c r="FH613" s="211"/>
      <c r="FI613" s="211"/>
      <c r="FJ613" s="211"/>
      <c r="FK613" s="211"/>
      <c r="FL613" s="211"/>
    </row>
    <row r="614" spans="9:168">
      <c r="I614" s="221">
        <f t="shared" si="294"/>
        <v>10</v>
      </c>
      <c r="J614" s="159">
        <f>'v-t_chart'!C611</f>
        <v>7.3</v>
      </c>
      <c r="K614" s="204">
        <f t="shared" ca="1" si="272"/>
        <v>21.381699999999999</v>
      </c>
      <c r="L614" s="205" t="b">
        <f>IF('Input&amp;Output'!$C$3=10,phase_chart!C611,IF('Input&amp;Output'!$C$3=21,phase_chart!G611,IF('Input&amp;Output'!$C$3=22,phase_chart!K611,IF('Input&amp;Output'!$C$3=31,phase_chart!O611,IF('Input&amp;Output'!$C$3=32,phase_chart!S611,"")))))</f>
        <v>1</v>
      </c>
      <c r="M614" s="206" t="b">
        <f>IF('Input&amp;Output'!$C$3=10,phase_chart!D611,IF('Input&amp;Output'!$C$3=21,phase_chart!H611,IF('Input&amp;Output'!$C$3=22,phase_chart!L611,IF('Input&amp;Output'!$C$3=31,phase_chart!P611,IF('Input&amp;Output'!$C$3=32,phase_chart!T611,"")))))</f>
        <v>0</v>
      </c>
      <c r="N614" s="205" t="b">
        <f>IF('Input&amp;Output'!$C$3=10,phase_chart!E611,IF('Input&amp;Output'!$C$3=21,phase_chart!I611,IF('Input&amp;Output'!$C$3=22,phase_chart!M611,IF('Input&amp;Output'!$C$3=31,phase_chart!Q611,IF('Input&amp;Output'!$C$3=32,phase_chart!U611,"")))))</f>
        <v>0</v>
      </c>
      <c r="P614" s="159">
        <f ca="1">IF(NOT($J614=0),IF($J614&lt;IF($P613=0,0,VLOOKUP(P613,tbL!$M$37:$Q$43,IF(L614=TRUE,2,4))),IF($J614&gt;=VLOOKUP(P613,tbL!$M$37:$Q$43,IF(L614=TRUE,3,5)),$P613,IF(AND(L613=TRUE,L614=TRUE),$P613,$P613-1)),IF(AND(L614=TRUE,J614=VLOOKUP(P613,tbL!$M$37:$Q$43,IF(L614=TRUE,2,4))),P613,IF($P613+1&gt;$C$12,$C$12,$P613+1))),0)</f>
        <v>1</v>
      </c>
      <c r="Q614" s="159">
        <f t="shared" ca="1" si="274"/>
        <v>1</v>
      </c>
      <c r="R614" s="207">
        <f t="shared" ref="R614:R624" si="300">IF(L614=TRUE,IF(OR(K613=0,R613=1),1,0),0)</f>
        <v>1</v>
      </c>
      <c r="S614" s="208"/>
      <c r="T614" s="159">
        <f t="shared" si="292"/>
        <v>0</v>
      </c>
      <c r="U614" s="209" t="str">
        <f ca="1">IF(AND(T614=-1,N614=TRUE),"*",IF(AND(U613="*",N614=TRUE),"*",IF(AND(AND(L614=TRUE,U613="*"),J614&lt;VLOOKUP(V613+1,tbL!$M$38:$O$43,3)),"*","")))</f>
        <v/>
      </c>
      <c r="V614" s="204">
        <f t="shared" ca="1" si="275"/>
        <v>1</v>
      </c>
      <c r="Y614" s="159" t="str">
        <f t="shared" ca="1" si="276"/>
        <v/>
      </c>
      <c r="Z614" s="159" t="str">
        <f t="shared" si="277"/>
        <v/>
      </c>
      <c r="AA614" s="159">
        <f t="shared" ca="1" si="297"/>
        <v>1</v>
      </c>
      <c r="AC614" s="161" t="str">
        <f t="shared" ca="1" si="278"/>
        <v/>
      </c>
      <c r="AD614" s="161">
        <f t="shared" ca="1" si="279"/>
        <v>1</v>
      </c>
      <c r="AE614" s="161" t="str">
        <f t="shared" ca="1" si="299"/>
        <v/>
      </c>
      <c r="AF614" s="161">
        <f t="shared" ca="1" si="280"/>
        <v>1</v>
      </c>
      <c r="AG614" s="161" t="str">
        <f t="shared" ca="1" si="281"/>
        <v/>
      </c>
      <c r="AH614" s="161">
        <f t="shared" ca="1" si="282"/>
        <v>1</v>
      </c>
      <c r="AI614" s="161" t="str">
        <f t="shared" ca="1" si="283"/>
        <v/>
      </c>
      <c r="AJ614" s="161">
        <f t="shared" ca="1" si="284"/>
        <v>1</v>
      </c>
      <c r="AL614" s="161" t="str">
        <f t="shared" ca="1" si="285"/>
        <v/>
      </c>
      <c r="AM614" s="161">
        <f t="shared" ca="1" si="296"/>
        <v>1</v>
      </c>
      <c r="AN614" s="161" t="str">
        <f t="shared" ca="1" si="286"/>
        <v/>
      </c>
      <c r="AO614" s="161">
        <f t="shared" ca="1" si="295"/>
        <v>1</v>
      </c>
      <c r="AP614" s="161" t="str">
        <f t="shared" ca="1" si="287"/>
        <v/>
      </c>
      <c r="AQ614" s="161">
        <f t="shared" ca="1" si="293"/>
        <v>1</v>
      </c>
      <c r="AR614" s="161" t="str">
        <f t="shared" ca="1" si="288"/>
        <v/>
      </c>
      <c r="AS614" s="161">
        <f t="shared" ca="1" si="289"/>
        <v>1</v>
      </c>
      <c r="AT614" s="159" t="str">
        <f t="shared" ca="1" si="298"/>
        <v/>
      </c>
      <c r="AU614" s="210">
        <f t="shared" ca="1" si="273"/>
        <v>14</v>
      </c>
      <c r="AV614" s="209"/>
      <c r="AW614" s="204">
        <f t="shared" si="290"/>
        <v>4068.5555555555547</v>
      </c>
      <c r="AX614" s="159"/>
      <c r="AZ614" s="159"/>
      <c r="BM614" s="207"/>
      <c r="BN614" s="212"/>
      <c r="BP614" s="209"/>
      <c r="BQ614" s="211"/>
      <c r="BR614" s="211"/>
      <c r="BS614" s="211"/>
      <c r="BT614" s="211"/>
      <c r="BU614" s="211"/>
      <c r="BV614" s="211"/>
      <c r="BW614" s="211"/>
      <c r="BX614" s="211"/>
      <c r="BY614" s="211"/>
      <c r="BZ614" s="211"/>
      <c r="CA614" s="209"/>
      <c r="CB614" s="224"/>
      <c r="CC614" s="204"/>
      <c r="CD614" s="204"/>
      <c r="CE614" s="204"/>
      <c r="CF614" s="211"/>
      <c r="CG614" s="211"/>
      <c r="CI614" s="209"/>
      <c r="CJ614" s="209"/>
      <c r="EH614" s="165"/>
      <c r="EI614" s="165"/>
      <c r="EJ614" s="166"/>
      <c r="EK614" s="209"/>
      <c r="EL614" s="211"/>
      <c r="EM614" s="211"/>
      <c r="EN614" s="211"/>
      <c r="EO614" s="211"/>
      <c r="EP614" s="211"/>
      <c r="ES614" s="165"/>
      <c r="ET614" s="165"/>
      <c r="EU614" s="166"/>
      <c r="EV614" s="209"/>
      <c r="EW614" s="211"/>
      <c r="EX614" s="211"/>
      <c r="EY614" s="211"/>
      <c r="EZ614" s="211"/>
      <c r="FA614" s="211"/>
      <c r="FD614" s="165"/>
      <c r="FE614" s="165"/>
      <c r="FF614" s="166"/>
      <c r="FG614" s="209"/>
      <c r="FH614" s="211"/>
      <c r="FI614" s="211"/>
      <c r="FJ614" s="211"/>
      <c r="FK614" s="211"/>
      <c r="FL614" s="211"/>
    </row>
    <row r="615" spans="9:168">
      <c r="I615" s="221">
        <f t="shared" si="294"/>
        <v>11</v>
      </c>
      <c r="J615" s="159">
        <f>'v-t_chart'!C612</f>
        <v>15.2</v>
      </c>
      <c r="K615" s="204">
        <f t="shared" ca="1" si="272"/>
        <v>44.520799999999994</v>
      </c>
      <c r="L615" s="205" t="b">
        <f>IF('Input&amp;Output'!$C$3=10,phase_chart!C612,IF('Input&amp;Output'!$C$3=21,phase_chart!G612,IF('Input&amp;Output'!$C$3=22,phase_chart!K612,IF('Input&amp;Output'!$C$3=31,phase_chart!O612,IF('Input&amp;Output'!$C$3=32,phase_chart!S612,"")))))</f>
        <v>1</v>
      </c>
      <c r="M615" s="206" t="b">
        <f>IF('Input&amp;Output'!$C$3=10,phase_chart!D612,IF('Input&amp;Output'!$C$3=21,phase_chart!H612,IF('Input&amp;Output'!$C$3=22,phase_chart!L612,IF('Input&amp;Output'!$C$3=31,phase_chart!P612,IF('Input&amp;Output'!$C$3=32,phase_chart!T612,"")))))</f>
        <v>0</v>
      </c>
      <c r="N615" s="205" t="b">
        <f>IF('Input&amp;Output'!$C$3=10,phase_chart!E612,IF('Input&amp;Output'!$C$3=21,phase_chart!I612,IF('Input&amp;Output'!$C$3=22,phase_chart!M612,IF('Input&amp;Output'!$C$3=31,phase_chart!Q612,IF('Input&amp;Output'!$C$3=32,phase_chart!U612,"")))))</f>
        <v>0</v>
      </c>
      <c r="P615" s="159">
        <f ca="1">IF(NOT($J615=0),IF($J615&lt;IF($P614=0,0,VLOOKUP(P614,tbL!$M$37:$Q$43,IF(L615=TRUE,2,4))),IF($J615&gt;=VLOOKUP(P614,tbL!$M$37:$Q$43,IF(L615=TRUE,3,5)),$P614,IF(AND(L614=TRUE,L615=TRUE),$P614,$P614-1)),IF(AND(L615=TRUE,J615=VLOOKUP(P614,tbL!$M$37:$Q$43,IF(L615=TRUE,2,4))),P614,IF($P614+1&gt;$C$12,$C$12,$P614+1))),0)</f>
        <v>1</v>
      </c>
      <c r="Q615" s="159">
        <f t="shared" ca="1" si="274"/>
        <v>1</v>
      </c>
      <c r="R615" s="207">
        <f t="shared" ca="1" si="300"/>
        <v>1</v>
      </c>
      <c r="S615" s="208"/>
      <c r="T615" s="159">
        <f t="shared" si="292"/>
        <v>0</v>
      </c>
      <c r="U615" s="209" t="str">
        <f ca="1">IF(AND(T615=-1,N615=TRUE),"*",IF(AND(U614="*",N615=TRUE),"*",IF(AND(AND(L615=TRUE,U614="*"),J615&lt;VLOOKUP(V614+1,tbL!$M$38:$O$43,3)),"*","")))</f>
        <v/>
      </c>
      <c r="V615" s="204">
        <f t="shared" ca="1" si="275"/>
        <v>1</v>
      </c>
      <c r="Y615" s="159" t="str">
        <f t="shared" ca="1" si="276"/>
        <v/>
      </c>
      <c r="Z615" s="159" t="str">
        <f t="shared" si="277"/>
        <v/>
      </c>
      <c r="AA615" s="159">
        <f t="shared" ca="1" si="297"/>
        <v>1</v>
      </c>
      <c r="AC615" s="161" t="str">
        <f t="shared" ca="1" si="278"/>
        <v/>
      </c>
      <c r="AD615" s="161">
        <f t="shared" ca="1" si="279"/>
        <v>1</v>
      </c>
      <c r="AE615" s="161" t="str">
        <f t="shared" ca="1" si="299"/>
        <v/>
      </c>
      <c r="AF615" s="161">
        <f t="shared" ca="1" si="280"/>
        <v>1</v>
      </c>
      <c r="AG615" s="161" t="str">
        <f t="shared" ca="1" si="281"/>
        <v/>
      </c>
      <c r="AH615" s="161">
        <f t="shared" ca="1" si="282"/>
        <v>1</v>
      </c>
      <c r="AI615" s="161" t="str">
        <f t="shared" ca="1" si="283"/>
        <v/>
      </c>
      <c r="AJ615" s="161">
        <f t="shared" ca="1" si="284"/>
        <v>1</v>
      </c>
      <c r="AL615" s="161" t="str">
        <f t="shared" ca="1" si="285"/>
        <v/>
      </c>
      <c r="AM615" s="161">
        <f t="shared" ca="1" si="296"/>
        <v>1</v>
      </c>
      <c r="AN615" s="161" t="str">
        <f t="shared" ca="1" si="286"/>
        <v/>
      </c>
      <c r="AO615" s="161">
        <f t="shared" ca="1" si="295"/>
        <v>1</v>
      </c>
      <c r="AP615" s="161" t="str">
        <f t="shared" ca="1" si="287"/>
        <v/>
      </c>
      <c r="AQ615" s="161">
        <f t="shared" ca="1" si="293"/>
        <v>1</v>
      </c>
      <c r="AR615" s="161" t="str">
        <f t="shared" ca="1" si="288"/>
        <v/>
      </c>
      <c r="AS615" s="161">
        <f t="shared" ca="1" si="289"/>
        <v>1</v>
      </c>
      <c r="AT615" s="159" t="str">
        <f t="shared" ca="1" si="298"/>
        <v/>
      </c>
      <c r="AU615" s="210">
        <f t="shared" ca="1" si="273"/>
        <v>14</v>
      </c>
      <c r="AV615" s="209"/>
      <c r="AW615" s="204">
        <f t="shared" si="290"/>
        <v>4072.7777777777769</v>
      </c>
      <c r="AX615" s="159"/>
      <c r="AZ615" s="159"/>
      <c r="BM615" s="207"/>
      <c r="BN615" s="212"/>
      <c r="BP615" s="209"/>
      <c r="BQ615" s="211"/>
      <c r="BR615" s="211"/>
      <c r="BS615" s="211"/>
      <c r="BT615" s="211"/>
      <c r="BU615" s="211"/>
      <c r="BV615" s="211"/>
      <c r="BW615" s="211"/>
      <c r="BX615" s="211"/>
      <c r="BY615" s="211"/>
      <c r="BZ615" s="211"/>
      <c r="CA615" s="209"/>
      <c r="CB615" s="224"/>
      <c r="CC615" s="204"/>
      <c r="CD615" s="204"/>
      <c r="CE615" s="204"/>
      <c r="CF615" s="211"/>
      <c r="CG615" s="211"/>
      <c r="CI615" s="209"/>
      <c r="CJ615" s="209"/>
      <c r="EH615" s="165"/>
      <c r="EI615" s="165"/>
      <c r="EJ615" s="166"/>
      <c r="EK615" s="209"/>
      <c r="EL615" s="211"/>
      <c r="EM615" s="211"/>
      <c r="EN615" s="211"/>
      <c r="EO615" s="211"/>
      <c r="EP615" s="211"/>
      <c r="ES615" s="165"/>
      <c r="ET615" s="165"/>
      <c r="EU615" s="166"/>
      <c r="EV615" s="209"/>
      <c r="EW615" s="211"/>
      <c r="EX615" s="211"/>
      <c r="EY615" s="211"/>
      <c r="EZ615" s="211"/>
      <c r="FA615" s="211"/>
      <c r="FD615" s="165"/>
      <c r="FE615" s="165"/>
      <c r="FF615" s="166"/>
      <c r="FG615" s="209"/>
      <c r="FH615" s="211"/>
      <c r="FI615" s="211"/>
      <c r="FJ615" s="211"/>
      <c r="FK615" s="211"/>
      <c r="FL615" s="211"/>
    </row>
    <row r="616" spans="9:168">
      <c r="I616" s="221">
        <f t="shared" si="294"/>
        <v>12</v>
      </c>
      <c r="J616" s="159">
        <f>'v-t_chart'!C613</f>
        <v>23.9</v>
      </c>
      <c r="K616" s="204">
        <f t="shared" ca="1" si="272"/>
        <v>70.003099999999989</v>
      </c>
      <c r="L616" s="205" t="b">
        <f>IF('Input&amp;Output'!$C$3=10,phase_chart!C613,IF('Input&amp;Output'!$C$3=21,phase_chart!G613,IF('Input&amp;Output'!$C$3=22,phase_chart!K613,IF('Input&amp;Output'!$C$3=31,phase_chart!O613,IF('Input&amp;Output'!$C$3=32,phase_chart!S613,"")))))</f>
        <v>1</v>
      </c>
      <c r="M616" s="206" t="b">
        <f>IF('Input&amp;Output'!$C$3=10,phase_chart!D613,IF('Input&amp;Output'!$C$3=21,phase_chart!H613,IF('Input&amp;Output'!$C$3=22,phase_chart!L613,IF('Input&amp;Output'!$C$3=31,phase_chart!P613,IF('Input&amp;Output'!$C$3=32,phase_chart!T613,"")))))</f>
        <v>0</v>
      </c>
      <c r="N616" s="205" t="b">
        <f>IF('Input&amp;Output'!$C$3=10,phase_chart!E613,IF('Input&amp;Output'!$C$3=21,phase_chart!I613,IF('Input&amp;Output'!$C$3=22,phase_chart!M613,IF('Input&amp;Output'!$C$3=31,phase_chart!Q613,IF('Input&amp;Output'!$C$3=32,phase_chart!U613,"")))))</f>
        <v>0</v>
      </c>
      <c r="P616" s="159">
        <f ca="1">IF(NOT($J616=0),IF($J616&lt;IF($P615=0,0,VLOOKUP(P615,tbL!$M$37:$Q$43,IF(L616=TRUE,2,4))),IF($J616&gt;=VLOOKUP(P615,tbL!$M$37:$Q$43,IF(L616=TRUE,3,5)),$P615,IF(AND(L615=TRUE,L616=TRUE),$P615,$P615-1)),IF(AND(L616=TRUE,J616=VLOOKUP(P615,tbL!$M$37:$Q$43,IF(L616=TRUE,2,4))),P615,IF($P615+1&gt;$C$12,$C$12,$P615+1))),0)</f>
        <v>1</v>
      </c>
      <c r="Q616" s="159">
        <f t="shared" ca="1" si="274"/>
        <v>1</v>
      </c>
      <c r="R616" s="207">
        <f t="shared" ca="1" si="300"/>
        <v>1</v>
      </c>
      <c r="S616" s="208"/>
      <c r="T616" s="159">
        <f t="shared" si="292"/>
        <v>0</v>
      </c>
      <c r="U616" s="209" t="str">
        <f ca="1">IF(AND(T616=-1,N616=TRUE),"*",IF(AND(U615="*",N616=TRUE),"*",IF(AND(AND(L616=TRUE,U615="*"),J616&lt;VLOOKUP(V615+1,tbL!$M$38:$O$43,3)),"*","")))</f>
        <v/>
      </c>
      <c r="V616" s="204">
        <f t="shared" ca="1" si="275"/>
        <v>1</v>
      </c>
      <c r="Y616" s="159" t="str">
        <f t="shared" ca="1" si="276"/>
        <v/>
      </c>
      <c r="Z616" s="159" t="str">
        <f t="shared" si="277"/>
        <v/>
      </c>
      <c r="AA616" s="159">
        <f t="shared" ca="1" si="297"/>
        <v>1</v>
      </c>
      <c r="AC616" s="161" t="str">
        <f t="shared" ca="1" si="278"/>
        <v/>
      </c>
      <c r="AD616" s="161">
        <f t="shared" ca="1" si="279"/>
        <v>1</v>
      </c>
      <c r="AE616" s="161" t="str">
        <f t="shared" ca="1" si="299"/>
        <v/>
      </c>
      <c r="AF616" s="161">
        <f t="shared" ca="1" si="280"/>
        <v>1</v>
      </c>
      <c r="AG616" s="161" t="str">
        <f t="shared" ca="1" si="281"/>
        <v/>
      </c>
      <c r="AH616" s="161">
        <f t="shared" ca="1" si="282"/>
        <v>1</v>
      </c>
      <c r="AI616" s="161" t="str">
        <f t="shared" ca="1" si="283"/>
        <v/>
      </c>
      <c r="AJ616" s="161">
        <f t="shared" ca="1" si="284"/>
        <v>1</v>
      </c>
      <c r="AL616" s="161" t="str">
        <f t="shared" ca="1" si="285"/>
        <v/>
      </c>
      <c r="AM616" s="161">
        <f t="shared" ca="1" si="296"/>
        <v>1</v>
      </c>
      <c r="AN616" s="161" t="str">
        <f t="shared" ca="1" si="286"/>
        <v/>
      </c>
      <c r="AO616" s="161">
        <f t="shared" ca="1" si="295"/>
        <v>1</v>
      </c>
      <c r="AP616" s="161" t="str">
        <f t="shared" ca="1" si="287"/>
        <v/>
      </c>
      <c r="AQ616" s="161">
        <f t="shared" ca="1" si="293"/>
        <v>1</v>
      </c>
      <c r="AR616" s="161" t="str">
        <f t="shared" ca="1" si="288"/>
        <v/>
      </c>
      <c r="AS616" s="161">
        <f t="shared" ca="1" si="289"/>
        <v>1</v>
      </c>
      <c r="AT616" s="159" t="str">
        <f t="shared" ca="1" si="298"/>
        <v/>
      </c>
      <c r="AU616" s="210">
        <f t="shared" ca="1" si="273"/>
        <v>14</v>
      </c>
      <c r="AV616" s="209"/>
      <c r="AW616" s="204">
        <f t="shared" si="290"/>
        <v>4079.4166666666656</v>
      </c>
      <c r="AX616" s="159"/>
      <c r="AZ616" s="159"/>
      <c r="BM616" s="207"/>
      <c r="BN616" s="212"/>
      <c r="BP616" s="209"/>
      <c r="BQ616" s="211"/>
      <c r="BR616" s="211"/>
      <c r="BS616" s="211"/>
      <c r="BT616" s="211"/>
      <c r="BU616" s="211"/>
      <c r="BV616" s="211"/>
      <c r="BW616" s="211"/>
      <c r="BX616" s="211"/>
      <c r="BY616" s="211"/>
      <c r="BZ616" s="211"/>
      <c r="CA616" s="209"/>
      <c r="CB616" s="224"/>
      <c r="CC616" s="204"/>
      <c r="CD616" s="204"/>
      <c r="CE616" s="204"/>
      <c r="CF616" s="211"/>
      <c r="CG616" s="211"/>
      <c r="CI616" s="209"/>
      <c r="CJ616" s="209"/>
      <c r="EH616" s="165"/>
      <c r="EI616" s="165"/>
      <c r="EJ616" s="166"/>
      <c r="EK616" s="209"/>
      <c r="EL616" s="211"/>
      <c r="EM616" s="211"/>
      <c r="EN616" s="211"/>
      <c r="EO616" s="211"/>
      <c r="EP616" s="211"/>
      <c r="ES616" s="165"/>
      <c r="ET616" s="165"/>
      <c r="EU616" s="166"/>
      <c r="EV616" s="209"/>
      <c r="EW616" s="211"/>
      <c r="EX616" s="211"/>
      <c r="EY616" s="211"/>
      <c r="EZ616" s="211"/>
      <c r="FA616" s="211"/>
      <c r="FD616" s="165"/>
      <c r="FE616" s="165"/>
      <c r="FF616" s="166"/>
      <c r="FG616" s="209"/>
      <c r="FH616" s="211"/>
      <c r="FI616" s="211"/>
      <c r="FJ616" s="211"/>
      <c r="FK616" s="211"/>
      <c r="FL616" s="211"/>
    </row>
    <row r="617" spans="9:168">
      <c r="I617" s="221">
        <f t="shared" si="294"/>
        <v>13</v>
      </c>
      <c r="J617" s="159">
        <f>'v-t_chart'!C614</f>
        <v>32.5</v>
      </c>
      <c r="K617" s="204">
        <f t="shared" ca="1" si="272"/>
        <v>95.192499999999995</v>
      </c>
      <c r="L617" s="205" t="b">
        <f>IF('Input&amp;Output'!$C$3=10,phase_chart!C614,IF('Input&amp;Output'!$C$3=21,phase_chart!G614,IF('Input&amp;Output'!$C$3=22,phase_chart!K614,IF('Input&amp;Output'!$C$3=31,phase_chart!O614,IF('Input&amp;Output'!$C$3=32,phase_chart!S614,"")))))</f>
        <v>1</v>
      </c>
      <c r="M617" s="206" t="b">
        <f>IF('Input&amp;Output'!$C$3=10,phase_chart!D614,IF('Input&amp;Output'!$C$3=21,phase_chart!H614,IF('Input&amp;Output'!$C$3=22,phase_chart!L614,IF('Input&amp;Output'!$C$3=31,phase_chart!P614,IF('Input&amp;Output'!$C$3=32,phase_chart!T614,"")))))</f>
        <v>0</v>
      </c>
      <c r="N617" s="205" t="b">
        <f>IF('Input&amp;Output'!$C$3=10,phase_chart!E614,IF('Input&amp;Output'!$C$3=21,phase_chart!I614,IF('Input&amp;Output'!$C$3=22,phase_chart!M614,IF('Input&amp;Output'!$C$3=31,phase_chart!Q614,IF('Input&amp;Output'!$C$3=32,phase_chart!U614,"")))))</f>
        <v>0</v>
      </c>
      <c r="P617" s="159">
        <f ca="1">IF(NOT($J617=0),IF($J617&lt;IF($P616=0,0,VLOOKUP(P616,tbL!$M$37:$Q$43,IF(L617=TRUE,2,4))),IF($J617&gt;=VLOOKUP(P616,tbL!$M$37:$Q$43,IF(L617=TRUE,3,5)),$P616,IF(AND(L616=TRUE,L617=TRUE),$P616,$P616-1)),IF(AND(L617=TRUE,J617=VLOOKUP(P616,tbL!$M$37:$Q$43,IF(L617=TRUE,2,4))),P616,IF($P616+1&gt;$C$12,$C$12,$P616+1))),0)</f>
        <v>1</v>
      </c>
      <c r="Q617" s="159">
        <f t="shared" ca="1" si="274"/>
        <v>1</v>
      </c>
      <c r="R617" s="207">
        <f t="shared" ca="1" si="300"/>
        <v>1</v>
      </c>
      <c r="S617" s="208"/>
      <c r="T617" s="159">
        <f t="shared" si="292"/>
        <v>0</v>
      </c>
      <c r="U617" s="209" t="str">
        <f ca="1">IF(AND(T617=-1,N617=TRUE),"*",IF(AND(U616="*",N617=TRUE),"*",IF(AND(AND(L617=TRUE,U616="*"),J617&lt;VLOOKUP(V616+1,tbL!$M$38:$O$43,3)),"*","")))</f>
        <v/>
      </c>
      <c r="V617" s="204">
        <f t="shared" ca="1" si="275"/>
        <v>1</v>
      </c>
      <c r="Y617" s="159" t="str">
        <f t="shared" ca="1" si="276"/>
        <v/>
      </c>
      <c r="Z617" s="159" t="str">
        <f t="shared" si="277"/>
        <v/>
      </c>
      <c r="AA617" s="159">
        <f t="shared" ca="1" si="297"/>
        <v>1</v>
      </c>
      <c r="AC617" s="161" t="str">
        <f t="shared" ca="1" si="278"/>
        <v/>
      </c>
      <c r="AD617" s="161">
        <f t="shared" ca="1" si="279"/>
        <v>1</v>
      </c>
      <c r="AE617" s="161" t="str">
        <f t="shared" ca="1" si="299"/>
        <v/>
      </c>
      <c r="AF617" s="161">
        <f t="shared" ca="1" si="280"/>
        <v>1</v>
      </c>
      <c r="AG617" s="161" t="str">
        <f t="shared" ca="1" si="281"/>
        <v/>
      </c>
      <c r="AH617" s="161">
        <f t="shared" ca="1" si="282"/>
        <v>1</v>
      </c>
      <c r="AI617" s="161" t="str">
        <f t="shared" ca="1" si="283"/>
        <v/>
      </c>
      <c r="AJ617" s="161">
        <f t="shared" ca="1" si="284"/>
        <v>1</v>
      </c>
      <c r="AL617" s="161" t="str">
        <f t="shared" ca="1" si="285"/>
        <v/>
      </c>
      <c r="AM617" s="161">
        <f t="shared" ca="1" si="296"/>
        <v>1</v>
      </c>
      <c r="AN617" s="161" t="str">
        <f t="shared" ca="1" si="286"/>
        <v/>
      </c>
      <c r="AO617" s="161">
        <f t="shared" ca="1" si="295"/>
        <v>1</v>
      </c>
      <c r="AP617" s="161" t="str">
        <f t="shared" ca="1" si="287"/>
        <v/>
      </c>
      <c r="AQ617" s="161">
        <f t="shared" ca="1" si="293"/>
        <v>1</v>
      </c>
      <c r="AR617" s="161" t="str">
        <f t="shared" ca="1" si="288"/>
        <v/>
      </c>
      <c r="AS617" s="161">
        <f t="shared" ca="1" si="289"/>
        <v>1</v>
      </c>
      <c r="AT617" s="159" t="str">
        <f t="shared" ca="1" si="298"/>
        <v/>
      </c>
      <c r="AU617" s="210">
        <f t="shared" ca="1" si="273"/>
        <v>14</v>
      </c>
      <c r="AV617" s="209"/>
      <c r="AW617" s="204">
        <f t="shared" si="290"/>
        <v>4088.4444444444434</v>
      </c>
      <c r="AX617" s="159"/>
      <c r="AZ617" s="159"/>
      <c r="BM617" s="207"/>
      <c r="BN617" s="212"/>
      <c r="BP617" s="209"/>
      <c r="BQ617" s="211"/>
      <c r="BR617" s="211"/>
      <c r="BS617" s="211"/>
      <c r="BT617" s="211"/>
      <c r="BU617" s="211"/>
      <c r="BV617" s="211"/>
      <c r="BW617" s="211"/>
      <c r="BX617" s="211"/>
      <c r="BY617" s="211"/>
      <c r="BZ617" s="211"/>
      <c r="CA617" s="209"/>
      <c r="CB617" s="224"/>
      <c r="CC617" s="204"/>
      <c r="CD617" s="204"/>
      <c r="CE617" s="204"/>
      <c r="CF617" s="211"/>
      <c r="CG617" s="211"/>
      <c r="CI617" s="209"/>
      <c r="CJ617" s="209"/>
      <c r="EH617" s="165"/>
      <c r="EI617" s="165"/>
      <c r="EJ617" s="166"/>
      <c r="EK617" s="209"/>
      <c r="EL617" s="211"/>
      <c r="EM617" s="211"/>
      <c r="EN617" s="211"/>
      <c r="EO617" s="211"/>
      <c r="EP617" s="211"/>
      <c r="ES617" s="165"/>
      <c r="ET617" s="165"/>
      <c r="EU617" s="166"/>
      <c r="EV617" s="209"/>
      <c r="EW617" s="211"/>
      <c r="EX617" s="211"/>
      <c r="EY617" s="211"/>
      <c r="EZ617" s="211"/>
      <c r="FA617" s="211"/>
      <c r="FD617" s="165"/>
      <c r="FE617" s="165"/>
      <c r="FF617" s="166"/>
      <c r="FG617" s="209"/>
      <c r="FH617" s="211"/>
      <c r="FI617" s="211"/>
      <c r="FJ617" s="211"/>
      <c r="FK617" s="211"/>
      <c r="FL617" s="211"/>
    </row>
    <row r="618" spans="9:168">
      <c r="I618" s="221">
        <f t="shared" si="294"/>
        <v>14</v>
      </c>
      <c r="J618" s="159">
        <f>'v-t_chart'!C615</f>
        <v>39.200000000000003</v>
      </c>
      <c r="K618" s="204">
        <f t="shared" ca="1" si="272"/>
        <v>114.8168</v>
      </c>
      <c r="L618" s="205" t="b">
        <f>IF('Input&amp;Output'!$C$3=10,phase_chart!C615,IF('Input&amp;Output'!$C$3=21,phase_chart!G615,IF('Input&amp;Output'!$C$3=22,phase_chart!K615,IF('Input&amp;Output'!$C$3=31,phase_chart!O615,IF('Input&amp;Output'!$C$3=32,phase_chart!S615,"")))))</f>
        <v>1</v>
      </c>
      <c r="M618" s="206" t="b">
        <f>IF('Input&amp;Output'!$C$3=10,phase_chart!D615,IF('Input&amp;Output'!$C$3=21,phase_chart!H615,IF('Input&amp;Output'!$C$3=22,phase_chart!L615,IF('Input&amp;Output'!$C$3=31,phase_chart!P615,IF('Input&amp;Output'!$C$3=32,phase_chart!T615,"")))))</f>
        <v>0</v>
      </c>
      <c r="N618" s="205" t="b">
        <f>IF('Input&amp;Output'!$C$3=10,phase_chart!E615,IF('Input&amp;Output'!$C$3=21,phase_chart!I615,IF('Input&amp;Output'!$C$3=22,phase_chart!M615,IF('Input&amp;Output'!$C$3=31,phase_chart!Q615,IF('Input&amp;Output'!$C$3=32,phase_chart!U615,"")))))</f>
        <v>0</v>
      </c>
      <c r="P618" s="159">
        <f ca="1">IF(NOT($J618=0),IF($J618&lt;IF($P617=0,0,VLOOKUP(P617,tbL!$M$37:$Q$43,IF(L618=TRUE,2,4))),IF($J618&gt;=VLOOKUP(P617,tbL!$M$37:$Q$43,IF(L618=TRUE,3,5)),$P617,IF(AND(L617=TRUE,L618=TRUE),$P617,$P617-1)),IF(AND(L618=TRUE,J618=VLOOKUP(P617,tbL!$M$37:$Q$43,IF(L618=TRUE,2,4))),P617,IF($P617+1&gt;$C$12,$C$12,$P617+1))),0)</f>
        <v>1</v>
      </c>
      <c r="Q618" s="159">
        <f t="shared" ca="1" si="274"/>
        <v>1</v>
      </c>
      <c r="R618" s="207">
        <f t="shared" ca="1" si="300"/>
        <v>1</v>
      </c>
      <c r="S618" s="208"/>
      <c r="T618" s="159">
        <f t="shared" si="292"/>
        <v>0</v>
      </c>
      <c r="U618" s="209" t="str">
        <f ca="1">IF(AND(T618=-1,N618=TRUE),"*",IF(AND(U617="*",N618=TRUE),"*",IF(AND(AND(L618=TRUE,U617="*"),J618&lt;VLOOKUP(V617+1,tbL!$M$38:$O$43,3)),"*","")))</f>
        <v/>
      </c>
      <c r="V618" s="204">
        <f t="shared" ca="1" si="275"/>
        <v>1</v>
      </c>
      <c r="Y618" s="159" t="str">
        <f t="shared" ca="1" si="276"/>
        <v/>
      </c>
      <c r="Z618" s="159" t="str">
        <f t="shared" si="277"/>
        <v/>
      </c>
      <c r="AA618" s="159">
        <f t="shared" ca="1" si="297"/>
        <v>1</v>
      </c>
      <c r="AC618" s="161" t="str">
        <f t="shared" ca="1" si="278"/>
        <v/>
      </c>
      <c r="AD618" s="161">
        <f t="shared" ca="1" si="279"/>
        <v>1</v>
      </c>
      <c r="AE618" s="161" t="str">
        <f t="shared" ca="1" si="299"/>
        <v/>
      </c>
      <c r="AF618" s="161">
        <f t="shared" ca="1" si="280"/>
        <v>1</v>
      </c>
      <c r="AG618" s="161" t="str">
        <f t="shared" ca="1" si="281"/>
        <v/>
      </c>
      <c r="AH618" s="161">
        <f t="shared" ca="1" si="282"/>
        <v>1</v>
      </c>
      <c r="AI618" s="161" t="str">
        <f t="shared" ca="1" si="283"/>
        <v/>
      </c>
      <c r="AJ618" s="161">
        <f t="shared" ca="1" si="284"/>
        <v>1</v>
      </c>
      <c r="AL618" s="161" t="str">
        <f t="shared" ca="1" si="285"/>
        <v/>
      </c>
      <c r="AM618" s="161">
        <f t="shared" ca="1" si="296"/>
        <v>1</v>
      </c>
      <c r="AN618" s="161" t="str">
        <f t="shared" ca="1" si="286"/>
        <v/>
      </c>
      <c r="AO618" s="161">
        <f t="shared" ca="1" si="295"/>
        <v>1</v>
      </c>
      <c r="AP618" s="161" t="str">
        <f t="shared" ca="1" si="287"/>
        <v/>
      </c>
      <c r="AQ618" s="161">
        <f t="shared" ca="1" si="293"/>
        <v>1</v>
      </c>
      <c r="AR618" s="161" t="str">
        <f t="shared" ca="1" si="288"/>
        <v/>
      </c>
      <c r="AS618" s="161">
        <f t="shared" ca="1" si="289"/>
        <v>1</v>
      </c>
      <c r="AT618" s="159" t="str">
        <f t="shared" ca="1" si="298"/>
        <v/>
      </c>
      <c r="AU618" s="210">
        <f t="shared" ca="1" si="273"/>
        <v>14</v>
      </c>
      <c r="AV618" s="209"/>
      <c r="AW618" s="204">
        <f t="shared" si="290"/>
        <v>4099.3333333333321</v>
      </c>
      <c r="AX618" s="159"/>
      <c r="AZ618" s="159"/>
      <c r="BM618" s="207"/>
      <c r="BN618" s="212"/>
      <c r="BP618" s="209"/>
      <c r="BQ618" s="211"/>
      <c r="BR618" s="211"/>
      <c r="BS618" s="211"/>
      <c r="BT618" s="211"/>
      <c r="BU618" s="211"/>
      <c r="BV618" s="211"/>
      <c r="BW618" s="211"/>
      <c r="BX618" s="211"/>
      <c r="BY618" s="211"/>
      <c r="BZ618" s="211"/>
      <c r="CA618" s="209"/>
      <c r="CB618" s="224"/>
      <c r="CC618" s="204"/>
      <c r="CD618" s="204"/>
      <c r="CE618" s="204"/>
      <c r="CF618" s="211"/>
      <c r="CG618" s="211"/>
      <c r="CI618" s="209"/>
      <c r="CJ618" s="209"/>
      <c r="EH618" s="165"/>
      <c r="EI618" s="165"/>
      <c r="EJ618" s="166"/>
      <c r="EK618" s="209"/>
      <c r="EL618" s="211"/>
      <c r="EM618" s="211"/>
      <c r="EN618" s="211"/>
      <c r="EO618" s="211"/>
      <c r="EP618" s="211"/>
      <c r="ES618" s="165"/>
      <c r="ET618" s="165"/>
      <c r="EU618" s="166"/>
      <c r="EV618" s="209"/>
      <c r="EW618" s="211"/>
      <c r="EX618" s="211"/>
      <c r="EY618" s="211"/>
      <c r="EZ618" s="211"/>
      <c r="FA618" s="211"/>
      <c r="FD618" s="165"/>
      <c r="FE618" s="165"/>
      <c r="FF618" s="166"/>
      <c r="FG618" s="209"/>
      <c r="FH618" s="211"/>
      <c r="FI618" s="211"/>
      <c r="FJ618" s="211"/>
      <c r="FK618" s="211"/>
      <c r="FL618" s="211"/>
    </row>
    <row r="619" spans="9:168">
      <c r="I619" s="221">
        <f t="shared" si="294"/>
        <v>15</v>
      </c>
      <c r="J619" s="159">
        <f>'v-t_chart'!C616</f>
        <v>44.1</v>
      </c>
      <c r="K619" s="204">
        <f t="shared" ca="1" si="272"/>
        <v>129.16890000000001</v>
      </c>
      <c r="L619" s="205" t="b">
        <f>IF('Input&amp;Output'!$C$3=10,phase_chart!C616,IF('Input&amp;Output'!$C$3=21,phase_chart!G616,IF('Input&amp;Output'!$C$3=22,phase_chart!K616,IF('Input&amp;Output'!$C$3=31,phase_chart!O616,IF('Input&amp;Output'!$C$3=32,phase_chart!S616,"")))))</f>
        <v>1</v>
      </c>
      <c r="M619" s="206" t="b">
        <f>IF('Input&amp;Output'!$C$3=10,phase_chart!D616,IF('Input&amp;Output'!$C$3=21,phase_chart!H616,IF('Input&amp;Output'!$C$3=22,phase_chart!L616,IF('Input&amp;Output'!$C$3=31,phase_chart!P616,IF('Input&amp;Output'!$C$3=32,phase_chart!T616,"")))))</f>
        <v>0</v>
      </c>
      <c r="N619" s="205" t="b">
        <f>IF('Input&amp;Output'!$C$3=10,phase_chart!E616,IF('Input&amp;Output'!$C$3=21,phase_chart!I616,IF('Input&amp;Output'!$C$3=22,phase_chart!M616,IF('Input&amp;Output'!$C$3=31,phase_chart!Q616,IF('Input&amp;Output'!$C$3=32,phase_chart!U616,"")))))</f>
        <v>0</v>
      </c>
      <c r="P619" s="159">
        <f ca="1">IF(NOT($J619=0),IF($J619&lt;IF($P618=0,0,VLOOKUP(P618,tbL!$M$37:$Q$43,IF(L619=TRUE,2,4))),IF($J619&gt;=VLOOKUP(P618,tbL!$M$37:$Q$43,IF(L619=TRUE,3,5)),$P618,IF(AND(L618=TRUE,L619=TRUE),$P618,$P618-1)),IF(AND(L619=TRUE,J619=VLOOKUP(P618,tbL!$M$37:$Q$43,IF(L619=TRUE,2,4))),P618,IF($P618+1&gt;$C$12,$C$12,$P618+1))),0)</f>
        <v>1</v>
      </c>
      <c r="Q619" s="159">
        <f t="shared" ca="1" si="274"/>
        <v>1</v>
      </c>
      <c r="R619" s="207">
        <f t="shared" ca="1" si="300"/>
        <v>1</v>
      </c>
      <c r="S619" s="208"/>
      <c r="T619" s="159">
        <f t="shared" si="292"/>
        <v>0</v>
      </c>
      <c r="U619" s="209" t="str">
        <f ca="1">IF(AND(T619=-1,N619=TRUE),"*",IF(AND(U618="*",N619=TRUE),"*",IF(AND(AND(L619=TRUE,U618="*"),J619&lt;VLOOKUP(V618+1,tbL!$M$38:$O$43,3)),"*","")))</f>
        <v/>
      </c>
      <c r="V619" s="204">
        <f t="shared" ca="1" si="275"/>
        <v>1</v>
      </c>
      <c r="Y619" s="159" t="str">
        <f t="shared" ca="1" si="276"/>
        <v/>
      </c>
      <c r="Z619" s="159" t="str">
        <f t="shared" si="277"/>
        <v/>
      </c>
      <c r="AA619" s="159">
        <f t="shared" ca="1" si="297"/>
        <v>1</v>
      </c>
      <c r="AC619" s="161" t="str">
        <f t="shared" ca="1" si="278"/>
        <v/>
      </c>
      <c r="AD619" s="161">
        <f t="shared" ca="1" si="279"/>
        <v>1</v>
      </c>
      <c r="AE619" s="161" t="str">
        <f t="shared" ca="1" si="299"/>
        <v/>
      </c>
      <c r="AF619" s="161">
        <f t="shared" ca="1" si="280"/>
        <v>1</v>
      </c>
      <c r="AG619" s="161" t="str">
        <f t="shared" ca="1" si="281"/>
        <v/>
      </c>
      <c r="AH619" s="161">
        <f t="shared" ca="1" si="282"/>
        <v>1</v>
      </c>
      <c r="AI619" s="161" t="str">
        <f t="shared" ca="1" si="283"/>
        <v/>
      </c>
      <c r="AJ619" s="161">
        <f t="shared" ca="1" si="284"/>
        <v>1</v>
      </c>
      <c r="AL619" s="161" t="str">
        <f t="shared" ca="1" si="285"/>
        <v/>
      </c>
      <c r="AM619" s="161">
        <f t="shared" ca="1" si="296"/>
        <v>1</v>
      </c>
      <c r="AN619" s="161" t="str">
        <f t="shared" ca="1" si="286"/>
        <v/>
      </c>
      <c r="AO619" s="161">
        <f t="shared" ca="1" si="295"/>
        <v>1</v>
      </c>
      <c r="AP619" s="161" t="str">
        <f t="shared" ca="1" si="287"/>
        <v/>
      </c>
      <c r="AQ619" s="161">
        <f t="shared" ca="1" si="293"/>
        <v>1</v>
      </c>
      <c r="AR619" s="161" t="str">
        <f t="shared" ca="1" si="288"/>
        <v/>
      </c>
      <c r="AS619" s="161">
        <f t="shared" ca="1" si="289"/>
        <v>1</v>
      </c>
      <c r="AT619" s="159" t="str">
        <f t="shared" ca="1" si="298"/>
        <v/>
      </c>
      <c r="AU619" s="210">
        <f t="shared" ca="1" si="273"/>
        <v>14</v>
      </c>
      <c r="AV619" s="209"/>
      <c r="AW619" s="204">
        <f t="shared" si="290"/>
        <v>4111.5833333333321</v>
      </c>
      <c r="AX619" s="159"/>
      <c r="AZ619" s="159"/>
      <c r="BM619" s="207"/>
      <c r="BN619" s="212"/>
      <c r="BP619" s="209"/>
      <c r="BQ619" s="211"/>
      <c r="BR619" s="211"/>
      <c r="BS619" s="211"/>
      <c r="BT619" s="211"/>
      <c r="BU619" s="211"/>
      <c r="BV619" s="211"/>
      <c r="BW619" s="211"/>
      <c r="BX619" s="211"/>
      <c r="BY619" s="211"/>
      <c r="BZ619" s="211"/>
      <c r="CA619" s="209"/>
      <c r="CB619" s="224"/>
      <c r="CC619" s="204"/>
      <c r="CD619" s="204"/>
      <c r="CE619" s="204"/>
      <c r="CF619" s="211"/>
      <c r="CG619" s="211"/>
      <c r="CI619" s="209"/>
      <c r="CJ619" s="209"/>
      <c r="EH619" s="165"/>
      <c r="EI619" s="165"/>
      <c r="EJ619" s="166"/>
      <c r="EK619" s="209"/>
      <c r="EL619" s="211"/>
      <c r="EM619" s="211"/>
      <c r="EN619" s="211"/>
      <c r="EO619" s="211"/>
      <c r="EP619" s="211"/>
      <c r="ES619" s="165"/>
      <c r="ET619" s="165"/>
      <c r="EU619" s="166"/>
      <c r="EV619" s="209"/>
      <c r="EW619" s="211"/>
      <c r="EX619" s="211"/>
      <c r="EY619" s="211"/>
      <c r="EZ619" s="211"/>
      <c r="FA619" s="211"/>
      <c r="FD619" s="165"/>
      <c r="FE619" s="165"/>
      <c r="FF619" s="166"/>
      <c r="FG619" s="209"/>
      <c r="FH619" s="211"/>
      <c r="FI619" s="211"/>
      <c r="FJ619" s="211"/>
      <c r="FK619" s="211"/>
      <c r="FL619" s="211"/>
    </row>
    <row r="620" spans="9:168">
      <c r="I620" s="221">
        <f t="shared" si="294"/>
        <v>16</v>
      </c>
      <c r="J620" s="159">
        <f>'v-t_chart'!C617</f>
        <v>48.1</v>
      </c>
      <c r="K620" s="204">
        <f t="shared" ca="1" si="272"/>
        <v>140.88489999999999</v>
      </c>
      <c r="L620" s="205" t="b">
        <f>IF('Input&amp;Output'!$C$3=10,phase_chart!C617,IF('Input&amp;Output'!$C$3=21,phase_chart!G617,IF('Input&amp;Output'!$C$3=22,phase_chart!K617,IF('Input&amp;Output'!$C$3=31,phase_chart!O617,IF('Input&amp;Output'!$C$3=32,phase_chart!S617,"")))))</f>
        <v>1</v>
      </c>
      <c r="M620" s="206" t="b">
        <f>IF('Input&amp;Output'!$C$3=10,phase_chart!D617,IF('Input&amp;Output'!$C$3=21,phase_chart!H617,IF('Input&amp;Output'!$C$3=22,phase_chart!L617,IF('Input&amp;Output'!$C$3=31,phase_chart!P617,IF('Input&amp;Output'!$C$3=32,phase_chart!T617,"")))))</f>
        <v>0</v>
      </c>
      <c r="N620" s="205" t="b">
        <f>IF('Input&amp;Output'!$C$3=10,phase_chart!E617,IF('Input&amp;Output'!$C$3=21,phase_chart!I617,IF('Input&amp;Output'!$C$3=22,phase_chart!M617,IF('Input&amp;Output'!$C$3=31,phase_chart!Q617,IF('Input&amp;Output'!$C$3=32,phase_chart!U617,"")))))</f>
        <v>0</v>
      </c>
      <c r="P620" s="159">
        <f ca="1">IF(NOT($J620=0),IF($J620&lt;IF($P619=0,0,VLOOKUP(P619,tbL!$M$37:$Q$43,IF(L620=TRUE,2,4))),IF($J620&gt;=VLOOKUP(P619,tbL!$M$37:$Q$43,IF(L620=TRUE,3,5)),$P619,IF(AND(L619=TRUE,L620=TRUE),$P619,$P619-1)),IF(AND(L620=TRUE,J620=VLOOKUP(P619,tbL!$M$37:$Q$43,IF(L620=TRUE,2,4))),P619,IF($P619+1&gt;$C$12,$C$12,$P619+1))),0)</f>
        <v>1</v>
      </c>
      <c r="Q620" s="159">
        <f t="shared" ca="1" si="274"/>
        <v>1</v>
      </c>
      <c r="R620" s="207">
        <f t="shared" ca="1" si="300"/>
        <v>1</v>
      </c>
      <c r="S620" s="208"/>
      <c r="T620" s="159">
        <f t="shared" si="292"/>
        <v>0</v>
      </c>
      <c r="U620" s="209" t="str">
        <f ca="1">IF(AND(T620=-1,N620=TRUE),"*",IF(AND(U619="*",N620=TRUE),"*",IF(AND(AND(L620=TRUE,U619="*"),J620&lt;VLOOKUP(V619+1,tbL!$M$38:$O$43,3)),"*","")))</f>
        <v/>
      </c>
      <c r="V620" s="204">
        <f t="shared" ca="1" si="275"/>
        <v>1</v>
      </c>
      <c r="Y620" s="159" t="str">
        <f t="shared" ca="1" si="276"/>
        <v/>
      </c>
      <c r="Z620" s="159" t="str">
        <f t="shared" si="277"/>
        <v/>
      </c>
      <c r="AA620" s="159">
        <f t="shared" ca="1" si="297"/>
        <v>1</v>
      </c>
      <c r="AC620" s="161" t="str">
        <f t="shared" ca="1" si="278"/>
        <v/>
      </c>
      <c r="AD620" s="161">
        <f t="shared" ca="1" si="279"/>
        <v>1</v>
      </c>
      <c r="AE620" s="161" t="str">
        <f t="shared" ca="1" si="299"/>
        <v/>
      </c>
      <c r="AF620" s="161">
        <f t="shared" ca="1" si="280"/>
        <v>1</v>
      </c>
      <c r="AG620" s="161" t="str">
        <f t="shared" ca="1" si="281"/>
        <v/>
      </c>
      <c r="AH620" s="161">
        <f t="shared" ca="1" si="282"/>
        <v>1</v>
      </c>
      <c r="AI620" s="161" t="str">
        <f t="shared" ca="1" si="283"/>
        <v/>
      </c>
      <c r="AJ620" s="161">
        <f t="shared" ca="1" si="284"/>
        <v>1</v>
      </c>
      <c r="AL620" s="161" t="str">
        <f t="shared" ca="1" si="285"/>
        <v/>
      </c>
      <c r="AM620" s="161">
        <f t="shared" ca="1" si="296"/>
        <v>1</v>
      </c>
      <c r="AN620" s="161" t="str">
        <f t="shared" ca="1" si="286"/>
        <v/>
      </c>
      <c r="AO620" s="161">
        <f t="shared" ca="1" si="295"/>
        <v>1</v>
      </c>
      <c r="AP620" s="161" t="str">
        <f t="shared" ca="1" si="287"/>
        <v/>
      </c>
      <c r="AQ620" s="161">
        <f t="shared" ca="1" si="293"/>
        <v>1</v>
      </c>
      <c r="AR620" s="161" t="str">
        <f t="shared" ca="1" si="288"/>
        <v/>
      </c>
      <c r="AS620" s="161">
        <f t="shared" ca="1" si="289"/>
        <v>1</v>
      </c>
      <c r="AT620" s="159" t="str">
        <f t="shared" ca="1" si="298"/>
        <v/>
      </c>
      <c r="AU620" s="210">
        <f t="shared" ca="1" si="273"/>
        <v>14</v>
      </c>
      <c r="AV620" s="209"/>
      <c r="AW620" s="204">
        <f t="shared" si="290"/>
        <v>4124.9444444444434</v>
      </c>
      <c r="AX620" s="159"/>
      <c r="AZ620" s="159"/>
      <c r="BM620" s="207"/>
      <c r="BN620" s="212"/>
      <c r="BP620" s="209"/>
      <c r="BQ620" s="211"/>
      <c r="BR620" s="211"/>
      <c r="BS620" s="211"/>
      <c r="BT620" s="211"/>
      <c r="BU620" s="211"/>
      <c r="BV620" s="211"/>
      <c r="BW620" s="211"/>
      <c r="BX620" s="211"/>
      <c r="BY620" s="211"/>
      <c r="BZ620" s="211"/>
      <c r="CA620" s="209"/>
      <c r="CB620" s="224"/>
      <c r="CC620" s="204"/>
      <c r="CD620" s="204"/>
      <c r="CE620" s="204"/>
      <c r="CF620" s="211"/>
      <c r="CG620" s="211"/>
      <c r="CI620" s="209"/>
      <c r="CJ620" s="209"/>
      <c r="EH620" s="165"/>
      <c r="EI620" s="165"/>
      <c r="EJ620" s="166"/>
      <c r="EK620" s="209"/>
      <c r="EL620" s="211"/>
      <c r="EM620" s="211"/>
      <c r="EN620" s="211"/>
      <c r="EO620" s="211"/>
      <c r="EP620" s="211"/>
      <c r="ES620" s="165"/>
      <c r="ET620" s="165"/>
      <c r="EU620" s="166"/>
      <c r="EV620" s="209"/>
      <c r="EW620" s="211"/>
      <c r="EX620" s="211"/>
      <c r="EY620" s="211"/>
      <c r="EZ620" s="211"/>
      <c r="FA620" s="211"/>
      <c r="FD620" s="165"/>
      <c r="FE620" s="165"/>
      <c r="FF620" s="166"/>
      <c r="FG620" s="209"/>
      <c r="FH620" s="211"/>
      <c r="FI620" s="211"/>
      <c r="FJ620" s="211"/>
      <c r="FK620" s="211"/>
      <c r="FL620" s="211"/>
    </row>
    <row r="621" spans="9:168">
      <c r="I621" s="221">
        <f t="shared" si="294"/>
        <v>17</v>
      </c>
      <c r="J621" s="159">
        <f>'v-t_chart'!C618</f>
        <v>51.2</v>
      </c>
      <c r="K621" s="204">
        <f t="shared" ca="1" si="272"/>
        <v>149.9648</v>
      </c>
      <c r="L621" s="205" t="b">
        <f>IF('Input&amp;Output'!$C$3=10,phase_chart!C618,IF('Input&amp;Output'!$C$3=21,phase_chart!G618,IF('Input&amp;Output'!$C$3=22,phase_chart!K618,IF('Input&amp;Output'!$C$3=31,phase_chart!O618,IF('Input&amp;Output'!$C$3=32,phase_chart!S618,"")))))</f>
        <v>1</v>
      </c>
      <c r="M621" s="206" t="b">
        <f>IF('Input&amp;Output'!$C$3=10,phase_chart!D618,IF('Input&amp;Output'!$C$3=21,phase_chart!H618,IF('Input&amp;Output'!$C$3=22,phase_chart!L618,IF('Input&amp;Output'!$C$3=31,phase_chart!P618,IF('Input&amp;Output'!$C$3=32,phase_chart!T618,"")))))</f>
        <v>0</v>
      </c>
      <c r="N621" s="205" t="b">
        <f>IF('Input&amp;Output'!$C$3=10,phase_chart!E618,IF('Input&amp;Output'!$C$3=21,phase_chart!I618,IF('Input&amp;Output'!$C$3=22,phase_chart!M618,IF('Input&amp;Output'!$C$3=31,phase_chart!Q618,IF('Input&amp;Output'!$C$3=32,phase_chart!U618,"")))))</f>
        <v>0</v>
      </c>
      <c r="P621" s="159">
        <f ca="1">IF(NOT($J621=0),IF($J621&lt;IF($P620=0,0,VLOOKUP(P620,tbL!$M$37:$Q$43,IF(L621=TRUE,2,4))),IF($J621&gt;=VLOOKUP(P620,tbL!$M$37:$Q$43,IF(L621=TRUE,3,5)),$P620,IF(AND(L620=TRUE,L621=TRUE),$P620,$P620-1)),IF(AND(L621=TRUE,J621=VLOOKUP(P620,tbL!$M$37:$Q$43,IF(L621=TRUE,2,4))),P620,IF($P620+1&gt;$C$12,$C$12,$P620+1))),0)</f>
        <v>1</v>
      </c>
      <c r="Q621" s="159">
        <f t="shared" ca="1" si="274"/>
        <v>1</v>
      </c>
      <c r="R621" s="207">
        <f t="shared" ca="1" si="300"/>
        <v>1</v>
      </c>
      <c r="S621" s="208"/>
      <c r="T621" s="159">
        <f t="shared" si="292"/>
        <v>0</v>
      </c>
      <c r="U621" s="209" t="str">
        <f ca="1">IF(AND(T621=-1,N621=TRUE),"*",IF(AND(U620="*",N621=TRUE),"*",IF(AND(AND(L621=TRUE,U620="*"),J621&lt;VLOOKUP(V620+1,tbL!$M$38:$O$43,3)),"*","")))</f>
        <v/>
      </c>
      <c r="V621" s="204">
        <f t="shared" ca="1" si="275"/>
        <v>1</v>
      </c>
      <c r="Y621" s="159" t="str">
        <f t="shared" ca="1" si="276"/>
        <v/>
      </c>
      <c r="Z621" s="159" t="str">
        <f t="shared" si="277"/>
        <v/>
      </c>
      <c r="AA621" s="159">
        <f t="shared" ca="1" si="297"/>
        <v>1</v>
      </c>
      <c r="AC621" s="161" t="str">
        <f t="shared" ca="1" si="278"/>
        <v/>
      </c>
      <c r="AD621" s="161">
        <f t="shared" ca="1" si="279"/>
        <v>1</v>
      </c>
      <c r="AE621" s="161" t="str">
        <f t="shared" ca="1" si="299"/>
        <v/>
      </c>
      <c r="AF621" s="161">
        <f t="shared" ca="1" si="280"/>
        <v>1</v>
      </c>
      <c r="AG621" s="161" t="str">
        <f t="shared" ca="1" si="281"/>
        <v/>
      </c>
      <c r="AH621" s="161">
        <f t="shared" ca="1" si="282"/>
        <v>1</v>
      </c>
      <c r="AI621" s="161" t="str">
        <f t="shared" ca="1" si="283"/>
        <v/>
      </c>
      <c r="AJ621" s="161">
        <f t="shared" ca="1" si="284"/>
        <v>1</v>
      </c>
      <c r="AL621" s="161" t="str">
        <f t="shared" ca="1" si="285"/>
        <v/>
      </c>
      <c r="AM621" s="161">
        <f t="shared" ca="1" si="296"/>
        <v>1</v>
      </c>
      <c r="AN621" s="161" t="str">
        <f t="shared" ca="1" si="286"/>
        <v/>
      </c>
      <c r="AO621" s="161">
        <f t="shared" ca="1" si="295"/>
        <v>1</v>
      </c>
      <c r="AP621" s="161" t="str">
        <f t="shared" ca="1" si="287"/>
        <v/>
      </c>
      <c r="AQ621" s="161">
        <f t="shared" ca="1" si="293"/>
        <v>1</v>
      </c>
      <c r="AR621" s="161" t="str">
        <f t="shared" ca="1" si="288"/>
        <v/>
      </c>
      <c r="AS621" s="161">
        <f t="shared" ca="1" si="289"/>
        <v>1</v>
      </c>
      <c r="AT621" s="159" t="str">
        <f t="shared" ca="1" si="298"/>
        <v/>
      </c>
      <c r="AU621" s="210">
        <f t="shared" ca="1" si="273"/>
        <v>14</v>
      </c>
      <c r="AV621" s="209"/>
      <c r="AW621" s="204">
        <f t="shared" si="290"/>
        <v>4139.1666666666661</v>
      </c>
      <c r="AX621" s="159"/>
      <c r="AZ621" s="159"/>
      <c r="BM621" s="207"/>
      <c r="BN621" s="212"/>
      <c r="BP621" s="209"/>
      <c r="BQ621" s="211"/>
      <c r="BR621" s="211"/>
      <c r="BS621" s="211"/>
      <c r="BT621" s="211"/>
      <c r="BU621" s="211"/>
      <c r="BV621" s="211"/>
      <c r="BW621" s="211"/>
      <c r="BX621" s="211"/>
      <c r="BY621" s="211"/>
      <c r="BZ621" s="211"/>
      <c r="CA621" s="209"/>
      <c r="CB621" s="224"/>
      <c r="CC621" s="204"/>
      <c r="CD621" s="204"/>
      <c r="CE621" s="204"/>
      <c r="CF621" s="211"/>
      <c r="CG621" s="211"/>
      <c r="CI621" s="209"/>
      <c r="CJ621" s="209"/>
      <c r="EH621" s="165"/>
      <c r="EI621" s="165"/>
      <c r="EJ621" s="166"/>
      <c r="EK621" s="209"/>
      <c r="EL621" s="211"/>
      <c r="EM621" s="211"/>
      <c r="EN621" s="211"/>
      <c r="EO621" s="211"/>
      <c r="EP621" s="211"/>
      <c r="ES621" s="165"/>
      <c r="ET621" s="165"/>
      <c r="EU621" s="166"/>
      <c r="EV621" s="209"/>
      <c r="EW621" s="211"/>
      <c r="EX621" s="211"/>
      <c r="EY621" s="211"/>
      <c r="EZ621" s="211"/>
      <c r="FA621" s="211"/>
      <c r="FD621" s="165"/>
      <c r="FE621" s="165"/>
      <c r="FF621" s="166"/>
      <c r="FG621" s="209"/>
      <c r="FH621" s="211"/>
      <c r="FI621" s="211"/>
      <c r="FJ621" s="211"/>
      <c r="FK621" s="211"/>
      <c r="FL621" s="211"/>
    </row>
    <row r="622" spans="9:168">
      <c r="I622" s="221">
        <f t="shared" si="294"/>
        <v>18</v>
      </c>
      <c r="J622" s="159">
        <f>'v-t_chart'!C619</f>
        <v>53.3</v>
      </c>
      <c r="K622" s="204">
        <f t="shared" ca="1" si="272"/>
        <v>156.11569999999998</v>
      </c>
      <c r="L622" s="205" t="b">
        <f>IF('Input&amp;Output'!$C$3=10,phase_chart!C619,IF('Input&amp;Output'!$C$3=21,phase_chart!G619,IF('Input&amp;Output'!$C$3=22,phase_chart!K619,IF('Input&amp;Output'!$C$3=31,phase_chart!O619,IF('Input&amp;Output'!$C$3=32,phase_chart!S619,"")))))</f>
        <v>1</v>
      </c>
      <c r="M622" s="206" t="b">
        <f>IF('Input&amp;Output'!$C$3=10,phase_chart!D619,IF('Input&amp;Output'!$C$3=21,phase_chart!H619,IF('Input&amp;Output'!$C$3=22,phase_chart!L619,IF('Input&amp;Output'!$C$3=31,phase_chart!P619,IF('Input&amp;Output'!$C$3=32,phase_chart!T619,"")))))</f>
        <v>0</v>
      </c>
      <c r="N622" s="205" t="b">
        <f>IF('Input&amp;Output'!$C$3=10,phase_chart!E619,IF('Input&amp;Output'!$C$3=21,phase_chart!I619,IF('Input&amp;Output'!$C$3=22,phase_chart!M619,IF('Input&amp;Output'!$C$3=31,phase_chart!Q619,IF('Input&amp;Output'!$C$3=32,phase_chart!U619,"")))))</f>
        <v>0</v>
      </c>
      <c r="P622" s="159">
        <f ca="1">IF(NOT($J622=0),IF($J622&lt;IF($P621=0,0,VLOOKUP(P621,tbL!$M$37:$Q$43,IF(L622=TRUE,2,4))),IF($J622&gt;=VLOOKUP(P621,tbL!$M$37:$Q$43,IF(L622=TRUE,3,5)),$P621,IF(AND(L621=TRUE,L622=TRUE),$P621,$P621-1)),IF(AND(L622=TRUE,J622=VLOOKUP(P621,tbL!$M$37:$Q$43,IF(L622=TRUE,2,4))),P621,IF($P621+1&gt;$C$12,$C$12,$P621+1))),0)</f>
        <v>1</v>
      </c>
      <c r="Q622" s="159">
        <f t="shared" ca="1" si="274"/>
        <v>1</v>
      </c>
      <c r="R622" s="207">
        <f t="shared" ca="1" si="300"/>
        <v>1</v>
      </c>
      <c r="S622" s="208"/>
      <c r="T622" s="159">
        <f t="shared" si="292"/>
        <v>0</v>
      </c>
      <c r="U622" s="209" t="str">
        <f ca="1">IF(AND(T622=-1,N622=TRUE),"*",IF(AND(U621="*",N622=TRUE),"*",IF(AND(AND(L622=TRUE,U621="*"),J622&lt;VLOOKUP(V621+1,tbL!$M$38:$O$43,3)),"*","")))</f>
        <v/>
      </c>
      <c r="V622" s="204">
        <f t="shared" ca="1" si="275"/>
        <v>1</v>
      </c>
      <c r="Y622" s="159" t="str">
        <f t="shared" ca="1" si="276"/>
        <v/>
      </c>
      <c r="Z622" s="159" t="str">
        <f t="shared" si="277"/>
        <v/>
      </c>
      <c r="AA622" s="159">
        <f t="shared" ca="1" si="297"/>
        <v>1</v>
      </c>
      <c r="AC622" s="161" t="str">
        <f t="shared" ca="1" si="278"/>
        <v/>
      </c>
      <c r="AD622" s="161">
        <f t="shared" ca="1" si="279"/>
        <v>1</v>
      </c>
      <c r="AE622" s="161" t="str">
        <f t="shared" ca="1" si="299"/>
        <v/>
      </c>
      <c r="AF622" s="161">
        <f t="shared" ca="1" si="280"/>
        <v>1</v>
      </c>
      <c r="AG622" s="161" t="str">
        <f t="shared" ca="1" si="281"/>
        <v/>
      </c>
      <c r="AH622" s="161">
        <f t="shared" ca="1" si="282"/>
        <v>1</v>
      </c>
      <c r="AI622" s="161" t="str">
        <f t="shared" ca="1" si="283"/>
        <v/>
      </c>
      <c r="AJ622" s="161">
        <f t="shared" ca="1" si="284"/>
        <v>1</v>
      </c>
      <c r="AL622" s="161" t="str">
        <f t="shared" ca="1" si="285"/>
        <v/>
      </c>
      <c r="AM622" s="161">
        <f t="shared" ca="1" si="296"/>
        <v>1</v>
      </c>
      <c r="AN622" s="161" t="str">
        <f t="shared" ca="1" si="286"/>
        <v/>
      </c>
      <c r="AO622" s="161">
        <f t="shared" ca="1" si="295"/>
        <v>1</v>
      </c>
      <c r="AP622" s="161" t="str">
        <f t="shared" ca="1" si="287"/>
        <v/>
      </c>
      <c r="AQ622" s="161">
        <f t="shared" ca="1" si="293"/>
        <v>1</v>
      </c>
      <c r="AR622" s="161" t="str">
        <f t="shared" ca="1" si="288"/>
        <v/>
      </c>
      <c r="AS622" s="161">
        <f t="shared" ca="1" si="289"/>
        <v>1</v>
      </c>
      <c r="AT622" s="159" t="str">
        <f t="shared" ca="1" si="298"/>
        <v/>
      </c>
      <c r="AU622" s="210">
        <f t="shared" ca="1" si="273"/>
        <v>14</v>
      </c>
      <c r="AV622" s="209"/>
      <c r="AW622" s="204">
        <f t="shared" si="290"/>
        <v>4153.9722222222217</v>
      </c>
      <c r="AX622" s="159"/>
      <c r="AZ622" s="159"/>
      <c r="BM622" s="207"/>
      <c r="BN622" s="212"/>
      <c r="BP622" s="209"/>
      <c r="BQ622" s="211"/>
      <c r="BR622" s="211"/>
      <c r="BS622" s="211"/>
      <c r="BT622" s="211"/>
      <c r="BU622" s="211"/>
      <c r="BV622" s="211"/>
      <c r="BW622" s="211"/>
      <c r="BX622" s="211"/>
      <c r="BY622" s="211"/>
      <c r="BZ622" s="211"/>
      <c r="CA622" s="209"/>
      <c r="CB622" s="224"/>
      <c r="CC622" s="204"/>
      <c r="CD622" s="204"/>
      <c r="CE622" s="204"/>
      <c r="CF622" s="211"/>
      <c r="CG622" s="211"/>
      <c r="CI622" s="209"/>
      <c r="CJ622" s="209"/>
      <c r="EH622" s="165"/>
      <c r="EI622" s="165"/>
      <c r="EJ622" s="166"/>
      <c r="EK622" s="209"/>
      <c r="EL622" s="211"/>
      <c r="EM622" s="211"/>
      <c r="EN622" s="211"/>
      <c r="EO622" s="211"/>
      <c r="EP622" s="211"/>
      <c r="ES622" s="165"/>
      <c r="ET622" s="165"/>
      <c r="EU622" s="166"/>
      <c r="EV622" s="209"/>
      <c r="EW622" s="211"/>
      <c r="EX622" s="211"/>
      <c r="EY622" s="211"/>
      <c r="EZ622" s="211"/>
      <c r="FA622" s="211"/>
      <c r="FD622" s="165"/>
      <c r="FE622" s="165"/>
      <c r="FF622" s="166"/>
      <c r="FG622" s="209"/>
      <c r="FH622" s="211"/>
      <c r="FI622" s="211"/>
      <c r="FJ622" s="211"/>
      <c r="FK622" s="211"/>
      <c r="FL622" s="211"/>
    </row>
    <row r="623" spans="9:168">
      <c r="I623" s="221">
        <f t="shared" si="294"/>
        <v>19</v>
      </c>
      <c r="J623" s="159">
        <f>'v-t_chart'!C620</f>
        <v>54.5</v>
      </c>
      <c r="K623" s="204">
        <f t="shared" ca="1" si="272"/>
        <v>159.63049999999998</v>
      </c>
      <c r="L623" s="205" t="b">
        <f>IF('Input&amp;Output'!$C$3=10,phase_chart!C620,IF('Input&amp;Output'!$C$3=21,phase_chart!G620,IF('Input&amp;Output'!$C$3=22,phase_chart!K620,IF('Input&amp;Output'!$C$3=31,phase_chart!O620,IF('Input&amp;Output'!$C$3=32,phase_chart!S620,"")))))</f>
        <v>1</v>
      </c>
      <c r="M623" s="206" t="b">
        <f>IF('Input&amp;Output'!$C$3=10,phase_chart!D620,IF('Input&amp;Output'!$C$3=21,phase_chart!H620,IF('Input&amp;Output'!$C$3=22,phase_chart!L620,IF('Input&amp;Output'!$C$3=31,phase_chart!P620,IF('Input&amp;Output'!$C$3=32,phase_chart!T620,"")))))</f>
        <v>0</v>
      </c>
      <c r="N623" s="205" t="b">
        <f>IF('Input&amp;Output'!$C$3=10,phase_chart!E620,IF('Input&amp;Output'!$C$3=21,phase_chart!I620,IF('Input&amp;Output'!$C$3=22,phase_chart!M620,IF('Input&amp;Output'!$C$3=31,phase_chart!Q620,IF('Input&amp;Output'!$C$3=32,phase_chart!U620,"")))))</f>
        <v>0</v>
      </c>
      <c r="P623" s="159">
        <f ca="1">IF(NOT($J623=0),IF($J623&lt;IF($P622=0,0,VLOOKUP(P622,tbL!$M$37:$Q$43,IF(L623=TRUE,2,4))),IF($J623&gt;=VLOOKUP(P622,tbL!$M$37:$Q$43,IF(L623=TRUE,3,5)),$P622,IF(AND(L622=TRUE,L623=TRUE),$P622,$P622-1)),IF(AND(L623=TRUE,J623=VLOOKUP(P622,tbL!$M$37:$Q$43,IF(L623=TRUE,2,4))),P622,IF($P622+1&gt;$C$12,$C$12,$P622+1))),0)</f>
        <v>1</v>
      </c>
      <c r="Q623" s="159">
        <f t="shared" ca="1" si="274"/>
        <v>1</v>
      </c>
      <c r="R623" s="207">
        <f t="shared" ca="1" si="300"/>
        <v>1</v>
      </c>
      <c r="S623" s="208"/>
      <c r="T623" s="159">
        <f t="shared" si="292"/>
        <v>0</v>
      </c>
      <c r="U623" s="209" t="str">
        <f ca="1">IF(AND(T623=-1,N623=TRUE),"*",IF(AND(U622="*",N623=TRUE),"*",IF(AND(AND(L623=TRUE,U622="*"),J623&lt;VLOOKUP(V622+1,tbL!$M$38:$O$43,3)),"*","")))</f>
        <v/>
      </c>
      <c r="V623" s="204">
        <f t="shared" ca="1" si="275"/>
        <v>1</v>
      </c>
      <c r="Y623" s="159" t="str">
        <f t="shared" ca="1" si="276"/>
        <v/>
      </c>
      <c r="Z623" s="159" t="str">
        <f t="shared" si="277"/>
        <v/>
      </c>
      <c r="AA623" s="159">
        <f t="shared" ca="1" si="297"/>
        <v>1</v>
      </c>
      <c r="AC623" s="161" t="str">
        <f t="shared" ca="1" si="278"/>
        <v/>
      </c>
      <c r="AD623" s="161">
        <f t="shared" ca="1" si="279"/>
        <v>1</v>
      </c>
      <c r="AE623" s="161" t="str">
        <f t="shared" ca="1" si="299"/>
        <v/>
      </c>
      <c r="AF623" s="161">
        <f t="shared" ca="1" si="280"/>
        <v>1</v>
      </c>
      <c r="AG623" s="161" t="str">
        <f t="shared" ca="1" si="281"/>
        <v/>
      </c>
      <c r="AH623" s="161">
        <f t="shared" ca="1" si="282"/>
        <v>1</v>
      </c>
      <c r="AI623" s="161" t="str">
        <f t="shared" ca="1" si="283"/>
        <v/>
      </c>
      <c r="AJ623" s="161">
        <f t="shared" ca="1" si="284"/>
        <v>1</v>
      </c>
      <c r="AL623" s="161" t="str">
        <f t="shared" ca="1" si="285"/>
        <v/>
      </c>
      <c r="AM623" s="161">
        <f t="shared" ca="1" si="296"/>
        <v>1</v>
      </c>
      <c r="AN623" s="161" t="str">
        <f t="shared" ca="1" si="286"/>
        <v/>
      </c>
      <c r="AO623" s="161">
        <f t="shared" ca="1" si="295"/>
        <v>1</v>
      </c>
      <c r="AP623" s="161" t="str">
        <f t="shared" ca="1" si="287"/>
        <v/>
      </c>
      <c r="AQ623" s="161">
        <f t="shared" ca="1" si="293"/>
        <v>1</v>
      </c>
      <c r="AR623" s="161" t="str">
        <f t="shared" ca="1" si="288"/>
        <v/>
      </c>
      <c r="AS623" s="161">
        <f t="shared" ca="1" si="289"/>
        <v>1</v>
      </c>
      <c r="AT623" s="159" t="str">
        <f t="shared" ca="1" si="298"/>
        <v/>
      </c>
      <c r="AU623" s="210">
        <f t="shared" ca="1" si="273"/>
        <v>14</v>
      </c>
      <c r="AV623" s="209"/>
      <c r="AW623" s="204">
        <f t="shared" si="290"/>
        <v>4169.1111111111104</v>
      </c>
      <c r="AX623" s="159"/>
      <c r="AZ623" s="159"/>
      <c r="BM623" s="207"/>
      <c r="BN623" s="212"/>
      <c r="BP623" s="209"/>
      <c r="BQ623" s="211"/>
      <c r="BR623" s="211"/>
      <c r="BS623" s="211"/>
      <c r="BT623" s="211"/>
      <c r="BU623" s="211"/>
      <c r="BV623" s="211"/>
      <c r="BW623" s="211"/>
      <c r="BX623" s="211"/>
      <c r="BY623" s="211"/>
      <c r="BZ623" s="211"/>
      <c r="CA623" s="209"/>
      <c r="CB623" s="224"/>
      <c r="CC623" s="204"/>
      <c r="CD623" s="204"/>
      <c r="CE623" s="204"/>
      <c r="CF623" s="211"/>
      <c r="CG623" s="211"/>
      <c r="CI623" s="209"/>
      <c r="CJ623" s="209"/>
      <c r="EH623" s="165"/>
      <c r="EI623" s="165"/>
      <c r="EJ623" s="166"/>
      <c r="EK623" s="209"/>
      <c r="EL623" s="211"/>
      <c r="EM623" s="211"/>
      <c r="EN623" s="211"/>
      <c r="EO623" s="211"/>
      <c r="EP623" s="211"/>
      <c r="ES623" s="165"/>
      <c r="ET623" s="165"/>
      <c r="EU623" s="166"/>
      <c r="EV623" s="209"/>
      <c r="EW623" s="211"/>
      <c r="EX623" s="211"/>
      <c r="EY623" s="211"/>
      <c r="EZ623" s="211"/>
      <c r="FA623" s="211"/>
      <c r="FD623" s="165"/>
      <c r="FE623" s="165"/>
      <c r="FF623" s="166"/>
      <c r="FG623" s="209"/>
      <c r="FH623" s="211"/>
      <c r="FI623" s="211"/>
      <c r="FJ623" s="211"/>
      <c r="FK623" s="211"/>
      <c r="FL623" s="211"/>
    </row>
    <row r="624" spans="9:168">
      <c r="I624" s="221">
        <f t="shared" si="294"/>
        <v>20</v>
      </c>
      <c r="J624" s="159">
        <f>'v-t_chart'!C621</f>
        <v>55.7</v>
      </c>
      <c r="K624" s="204">
        <f t="shared" ca="1" si="272"/>
        <v>163.14529999999999</v>
      </c>
      <c r="L624" s="205" t="b">
        <f>IF('Input&amp;Output'!$C$3=10,phase_chart!C621,IF('Input&amp;Output'!$C$3=21,phase_chart!G621,IF('Input&amp;Output'!$C$3=22,phase_chart!K621,IF('Input&amp;Output'!$C$3=31,phase_chart!O621,IF('Input&amp;Output'!$C$3=32,phase_chart!S621,"")))))</f>
        <v>1</v>
      </c>
      <c r="M624" s="206" t="b">
        <f>IF('Input&amp;Output'!$C$3=10,phase_chart!D621,IF('Input&amp;Output'!$C$3=21,phase_chart!H621,IF('Input&amp;Output'!$C$3=22,phase_chart!L621,IF('Input&amp;Output'!$C$3=31,phase_chart!P621,IF('Input&amp;Output'!$C$3=32,phase_chart!T621,"")))))</f>
        <v>0</v>
      </c>
      <c r="N624" s="205" t="b">
        <f>IF('Input&amp;Output'!$C$3=10,phase_chart!E621,IF('Input&amp;Output'!$C$3=21,phase_chart!I621,IF('Input&amp;Output'!$C$3=22,phase_chart!M621,IF('Input&amp;Output'!$C$3=31,phase_chart!Q621,IF('Input&amp;Output'!$C$3=32,phase_chart!U621,"")))))</f>
        <v>0</v>
      </c>
      <c r="P624" s="159">
        <f ca="1">IF(NOT($J624=0),IF($J624&lt;IF($P623=0,0,VLOOKUP(P623,tbL!$M$37:$Q$43,IF(L624=TRUE,2,4))),IF($J624&gt;=VLOOKUP(P623,tbL!$M$37:$Q$43,IF(L624=TRUE,3,5)),$P623,IF(AND(L623=TRUE,L624=TRUE),$P623,$P623-1)),IF(AND(L624=TRUE,J624=VLOOKUP(P623,tbL!$M$37:$Q$43,IF(L624=TRUE,2,4))),P623,IF($P623+1&gt;$C$12,$C$12,$P623+1))),0)</f>
        <v>1</v>
      </c>
      <c r="Q624" s="159">
        <f t="shared" ca="1" si="274"/>
        <v>1</v>
      </c>
      <c r="R624" s="207">
        <f t="shared" ca="1" si="300"/>
        <v>1</v>
      </c>
      <c r="S624" s="208"/>
      <c r="T624" s="159">
        <f t="shared" si="292"/>
        <v>0</v>
      </c>
      <c r="U624" s="209" t="str">
        <f ca="1">IF(AND(T624=-1,N624=TRUE),"*",IF(AND(U623="*",N624=TRUE),"*",IF(AND(AND(L624=TRUE,U623="*"),J624&lt;VLOOKUP(V623+1,tbL!$M$38:$O$43,3)),"*","")))</f>
        <v/>
      </c>
      <c r="V624" s="204">
        <f t="shared" ca="1" si="275"/>
        <v>1</v>
      </c>
      <c r="Y624" s="159" t="str">
        <f t="shared" ca="1" si="276"/>
        <v/>
      </c>
      <c r="Z624" s="159" t="str">
        <f t="shared" si="277"/>
        <v/>
      </c>
      <c r="AA624" s="159">
        <f t="shared" ca="1" si="297"/>
        <v>1</v>
      </c>
      <c r="AC624" s="161" t="str">
        <f t="shared" ca="1" si="278"/>
        <v/>
      </c>
      <c r="AD624" s="161">
        <f t="shared" ca="1" si="279"/>
        <v>1</v>
      </c>
      <c r="AE624" s="161" t="str">
        <f t="shared" ca="1" si="299"/>
        <v/>
      </c>
      <c r="AF624" s="161">
        <f t="shared" ca="1" si="280"/>
        <v>1</v>
      </c>
      <c r="AG624" s="161" t="str">
        <f t="shared" ca="1" si="281"/>
        <v/>
      </c>
      <c r="AH624" s="161">
        <f t="shared" ca="1" si="282"/>
        <v>1</v>
      </c>
      <c r="AI624" s="161" t="str">
        <f t="shared" ca="1" si="283"/>
        <v/>
      </c>
      <c r="AJ624" s="161">
        <f t="shared" ca="1" si="284"/>
        <v>1</v>
      </c>
      <c r="AL624" s="161" t="str">
        <f t="shared" ca="1" si="285"/>
        <v/>
      </c>
      <c r="AM624" s="161">
        <f t="shared" ca="1" si="296"/>
        <v>1</v>
      </c>
      <c r="AN624" s="161" t="str">
        <f t="shared" ca="1" si="286"/>
        <v/>
      </c>
      <c r="AO624" s="161">
        <f t="shared" ca="1" si="295"/>
        <v>1</v>
      </c>
      <c r="AP624" s="161" t="str">
        <f t="shared" ca="1" si="287"/>
        <v/>
      </c>
      <c r="AQ624" s="161">
        <f t="shared" ca="1" si="293"/>
        <v>1</v>
      </c>
      <c r="AR624" s="161" t="str">
        <f t="shared" ca="1" si="288"/>
        <v/>
      </c>
      <c r="AS624" s="161">
        <f t="shared" ca="1" si="289"/>
        <v>1</v>
      </c>
      <c r="AT624" s="159" t="str">
        <f t="shared" ca="1" si="298"/>
        <v/>
      </c>
      <c r="AU624" s="210">
        <f t="shared" ca="1" si="273"/>
        <v>14</v>
      </c>
      <c r="AV624" s="209"/>
      <c r="AW624" s="204">
        <f t="shared" si="290"/>
        <v>4184.583333333333</v>
      </c>
      <c r="AX624" s="159"/>
      <c r="AZ624" s="159"/>
      <c r="BM624" s="207"/>
      <c r="BN624" s="212"/>
      <c r="BP624" s="209"/>
      <c r="BQ624" s="211"/>
      <c r="BR624" s="211"/>
      <c r="BS624" s="211"/>
      <c r="BT624" s="211"/>
      <c r="BU624" s="211"/>
      <c r="BV624" s="211"/>
      <c r="BW624" s="211"/>
      <c r="BX624" s="211"/>
      <c r="BY624" s="211"/>
      <c r="BZ624" s="211"/>
      <c r="CA624" s="209"/>
      <c r="CB624" s="224"/>
      <c r="CC624" s="204"/>
      <c r="CD624" s="204"/>
      <c r="CE624" s="204"/>
      <c r="CF624" s="211"/>
      <c r="CG624" s="211"/>
      <c r="CI624" s="209"/>
      <c r="CJ624" s="209"/>
      <c r="EH624" s="165"/>
      <c r="EI624" s="165"/>
      <c r="EJ624" s="166"/>
      <c r="EK624" s="209"/>
      <c r="EL624" s="211"/>
      <c r="EM624" s="211"/>
      <c r="EN624" s="211"/>
      <c r="EO624" s="211"/>
      <c r="EP624" s="211"/>
      <c r="ES624" s="165"/>
      <c r="ET624" s="165"/>
      <c r="EU624" s="166"/>
      <c r="EV624" s="209"/>
      <c r="EW624" s="211"/>
      <c r="EX624" s="211"/>
      <c r="EY624" s="211"/>
      <c r="EZ624" s="211"/>
      <c r="FA624" s="211"/>
      <c r="FD624" s="165"/>
      <c r="FE624" s="165"/>
      <c r="FF624" s="166"/>
      <c r="FG624" s="209"/>
      <c r="FH624" s="211"/>
      <c r="FI624" s="211"/>
      <c r="FJ624" s="211"/>
      <c r="FK624" s="211"/>
      <c r="FL624" s="211"/>
    </row>
    <row r="625" spans="9:168">
      <c r="I625" s="221">
        <f t="shared" si="294"/>
        <v>21</v>
      </c>
      <c r="J625" s="159">
        <f>'v-t_chart'!C622</f>
        <v>56.9</v>
      </c>
      <c r="K625" s="204">
        <f t="shared" ca="1" si="272"/>
        <v>166.6601</v>
      </c>
      <c r="L625" s="205" t="b">
        <f>IF('Input&amp;Output'!$C$3=10,phase_chart!C622,IF('Input&amp;Output'!$C$3=21,phase_chart!G622,IF('Input&amp;Output'!$C$3=22,phase_chart!K622,IF('Input&amp;Output'!$C$3=31,phase_chart!O622,IF('Input&amp;Output'!$C$3=32,phase_chart!S622,"")))))</f>
        <v>0</v>
      </c>
      <c r="M625" s="206" t="b">
        <f>IF('Input&amp;Output'!$C$3=10,phase_chart!D622,IF('Input&amp;Output'!$C$3=21,phase_chart!H622,IF('Input&amp;Output'!$C$3=22,phase_chart!L622,IF('Input&amp;Output'!$C$3=31,phase_chart!P622,IF('Input&amp;Output'!$C$3=32,phase_chart!T622,"")))))</f>
        <v>1</v>
      </c>
      <c r="N625" s="205" t="b">
        <f>IF('Input&amp;Output'!$C$3=10,phase_chart!E622,IF('Input&amp;Output'!$C$3=21,phase_chart!I622,IF('Input&amp;Output'!$C$3=22,phase_chart!M622,IF('Input&amp;Output'!$C$3=31,phase_chart!Q622,IF('Input&amp;Output'!$C$3=32,phase_chart!U622,"")))))</f>
        <v>0</v>
      </c>
      <c r="P625" s="159">
        <f ca="1">IF(NOT($J625=0),IF($J625&lt;IF($P624=0,0,VLOOKUP(P624,tbL!$M$37:$Q$43,IF(L625=TRUE,2,4))),IF($J625&gt;=VLOOKUP(P624,tbL!$M$37:$Q$43,IF(L625=TRUE,3,5)),$P624,IF(AND(L624=TRUE,L625=TRUE),$P624,$P624-1)),IF(AND(L625=TRUE,J625=VLOOKUP(P624,tbL!$M$37:$Q$43,IF(L625=TRUE,2,4))),P624,IF($P624+1&gt;$C$12,$C$12,$P624+1))),0)</f>
        <v>1</v>
      </c>
      <c r="Q625" s="159">
        <f t="shared" ca="1" si="274"/>
        <v>1</v>
      </c>
      <c r="R625" s="207">
        <f t="shared" si="291"/>
        <v>0</v>
      </c>
      <c r="S625" s="208"/>
      <c r="T625" s="159">
        <f t="shared" si="292"/>
        <v>1</v>
      </c>
      <c r="U625" s="209" t="str">
        <f ca="1">IF(AND(T625=-1,N625=TRUE),"*",IF(AND(U624="*",N625=TRUE),"*",IF(AND(AND(L625=TRUE,U624="*"),J625&lt;VLOOKUP(V624+1,tbL!$M$38:$O$43,3)),"*","")))</f>
        <v/>
      </c>
      <c r="V625" s="204">
        <f t="shared" ca="1" si="275"/>
        <v>1</v>
      </c>
      <c r="Y625" s="159" t="str">
        <f t="shared" ca="1" si="276"/>
        <v/>
      </c>
      <c r="Z625" s="159" t="str">
        <f t="shared" si="277"/>
        <v/>
      </c>
      <c r="AA625" s="159">
        <f t="shared" ca="1" si="297"/>
        <v>1</v>
      </c>
      <c r="AC625" s="161" t="str">
        <f t="shared" ca="1" si="278"/>
        <v/>
      </c>
      <c r="AD625" s="161">
        <f t="shared" ca="1" si="279"/>
        <v>1</v>
      </c>
      <c r="AE625" s="161" t="str">
        <f t="shared" ca="1" si="299"/>
        <v/>
      </c>
      <c r="AF625" s="161">
        <f t="shared" ca="1" si="280"/>
        <v>1</v>
      </c>
      <c r="AG625" s="161" t="str">
        <f t="shared" ca="1" si="281"/>
        <v/>
      </c>
      <c r="AH625" s="161">
        <f t="shared" ca="1" si="282"/>
        <v>1</v>
      </c>
      <c r="AI625" s="161" t="str">
        <f t="shared" ca="1" si="283"/>
        <v/>
      </c>
      <c r="AJ625" s="161">
        <f t="shared" ca="1" si="284"/>
        <v>1</v>
      </c>
      <c r="AL625" s="161" t="str">
        <f t="shared" ca="1" si="285"/>
        <v/>
      </c>
      <c r="AM625" s="161">
        <f t="shared" ca="1" si="296"/>
        <v>1</v>
      </c>
      <c r="AN625" s="161" t="str">
        <f t="shared" ca="1" si="286"/>
        <v/>
      </c>
      <c r="AO625" s="161">
        <f t="shared" ca="1" si="295"/>
        <v>1</v>
      </c>
      <c r="AP625" s="161" t="str">
        <f t="shared" ca="1" si="287"/>
        <v/>
      </c>
      <c r="AQ625" s="161">
        <f t="shared" ca="1" si="293"/>
        <v>1</v>
      </c>
      <c r="AR625" s="161" t="str">
        <f t="shared" ca="1" si="288"/>
        <v/>
      </c>
      <c r="AS625" s="161">
        <f t="shared" ca="1" si="289"/>
        <v>1</v>
      </c>
      <c r="AT625" s="159" t="str">
        <f t="shared" ca="1" si="298"/>
        <v/>
      </c>
      <c r="AU625" s="210">
        <f t="shared" ca="1" si="273"/>
        <v>14</v>
      </c>
      <c r="AV625" s="209"/>
      <c r="AW625" s="204">
        <f t="shared" si="290"/>
        <v>4200.3888888888887</v>
      </c>
      <c r="AX625" s="159"/>
      <c r="AZ625" s="159"/>
      <c r="BM625" s="207"/>
      <c r="BN625" s="212"/>
      <c r="BP625" s="209"/>
      <c r="BQ625" s="211"/>
      <c r="BR625" s="211"/>
      <c r="BS625" s="211"/>
      <c r="BT625" s="211"/>
      <c r="BU625" s="211"/>
      <c r="BV625" s="211"/>
      <c r="BW625" s="211"/>
      <c r="BX625" s="211"/>
      <c r="BY625" s="211"/>
      <c r="BZ625" s="211"/>
      <c r="CA625" s="209"/>
      <c r="CB625" s="224"/>
      <c r="CC625" s="204"/>
      <c r="CD625" s="204"/>
      <c r="CE625" s="204"/>
      <c r="CF625" s="211"/>
      <c r="CG625" s="211"/>
      <c r="CI625" s="209"/>
      <c r="CJ625" s="209"/>
      <c r="EH625" s="165"/>
      <c r="EI625" s="165"/>
      <c r="EJ625" s="166"/>
      <c r="EK625" s="209"/>
      <c r="EL625" s="211"/>
      <c r="EM625" s="211"/>
      <c r="EN625" s="211"/>
      <c r="EO625" s="211"/>
      <c r="EP625" s="211"/>
      <c r="ES625" s="165"/>
      <c r="ET625" s="165"/>
      <c r="EU625" s="166"/>
      <c r="EV625" s="209"/>
      <c r="EW625" s="211"/>
      <c r="EX625" s="211"/>
      <c r="EY625" s="211"/>
      <c r="EZ625" s="211"/>
      <c r="FA625" s="211"/>
      <c r="FD625" s="165"/>
      <c r="FE625" s="165"/>
      <c r="FF625" s="166"/>
      <c r="FG625" s="209"/>
      <c r="FH625" s="211"/>
      <c r="FI625" s="211"/>
      <c r="FJ625" s="211"/>
      <c r="FK625" s="211"/>
      <c r="FL625" s="211"/>
    </row>
    <row r="626" spans="9:168">
      <c r="I626" s="221">
        <f t="shared" si="294"/>
        <v>22</v>
      </c>
      <c r="J626" s="159">
        <f>'v-t_chart'!C623</f>
        <v>57.5</v>
      </c>
      <c r="K626" s="204">
        <f t="shared" ca="1" si="272"/>
        <v>168.41749999999999</v>
      </c>
      <c r="L626" s="205" t="b">
        <f>IF('Input&amp;Output'!$C$3=10,phase_chart!C623,IF('Input&amp;Output'!$C$3=21,phase_chart!G623,IF('Input&amp;Output'!$C$3=22,phase_chart!K623,IF('Input&amp;Output'!$C$3=31,phase_chart!O623,IF('Input&amp;Output'!$C$3=32,phase_chart!S623,"")))))</f>
        <v>0</v>
      </c>
      <c r="M626" s="206" t="b">
        <f>IF('Input&amp;Output'!$C$3=10,phase_chart!D623,IF('Input&amp;Output'!$C$3=21,phase_chart!H623,IF('Input&amp;Output'!$C$3=22,phase_chart!L623,IF('Input&amp;Output'!$C$3=31,phase_chart!P623,IF('Input&amp;Output'!$C$3=32,phase_chart!T623,"")))))</f>
        <v>1</v>
      </c>
      <c r="N626" s="205" t="b">
        <f>IF('Input&amp;Output'!$C$3=10,phase_chart!E623,IF('Input&amp;Output'!$C$3=21,phase_chart!I623,IF('Input&amp;Output'!$C$3=22,phase_chart!M623,IF('Input&amp;Output'!$C$3=31,phase_chart!Q623,IF('Input&amp;Output'!$C$3=32,phase_chart!U623,"")))))</f>
        <v>0</v>
      </c>
      <c r="P626" s="159">
        <f ca="1">IF(NOT($J626=0),IF($J626&lt;IF($P625=0,0,VLOOKUP(P625,tbL!$M$37:$Q$43,IF(L626=TRUE,2,4))),IF($J626&gt;=VLOOKUP(P625,tbL!$M$37:$Q$43,IF(L626=TRUE,3,5)),$P625,IF(AND(L625=TRUE,L626=TRUE),$P625,$P625-1)),IF(AND(L626=TRUE,J626=VLOOKUP(P625,tbL!$M$37:$Q$43,IF(L626=TRUE,2,4))),P625,IF($P625+1&gt;$C$12,$C$12,$P625+1))),0)</f>
        <v>1</v>
      </c>
      <c r="Q626" s="159">
        <f t="shared" ca="1" si="274"/>
        <v>1</v>
      </c>
      <c r="R626" s="207">
        <f t="shared" si="291"/>
        <v>0</v>
      </c>
      <c r="S626" s="208"/>
      <c r="T626" s="159">
        <f t="shared" si="292"/>
        <v>0</v>
      </c>
      <c r="U626" s="209" t="str">
        <f ca="1">IF(AND(T626=-1,N626=TRUE),"*",IF(AND(U625="*",N626=TRUE),"*",IF(AND(AND(L626=TRUE,U625="*"),J626&lt;VLOOKUP(V625+1,tbL!$M$38:$O$43,3)),"*","")))</f>
        <v/>
      </c>
      <c r="V626" s="204">
        <f t="shared" ca="1" si="275"/>
        <v>1</v>
      </c>
      <c r="Y626" s="159" t="str">
        <f t="shared" ca="1" si="276"/>
        <v/>
      </c>
      <c r="Z626" s="159" t="str">
        <f t="shared" si="277"/>
        <v/>
      </c>
      <c r="AA626" s="159">
        <f t="shared" ca="1" si="297"/>
        <v>1</v>
      </c>
      <c r="AC626" s="161" t="str">
        <f t="shared" ca="1" si="278"/>
        <v/>
      </c>
      <c r="AD626" s="161">
        <f t="shared" ca="1" si="279"/>
        <v>1</v>
      </c>
      <c r="AE626" s="161" t="str">
        <f t="shared" ca="1" si="299"/>
        <v/>
      </c>
      <c r="AF626" s="161">
        <f t="shared" ca="1" si="280"/>
        <v>1</v>
      </c>
      <c r="AG626" s="161" t="str">
        <f t="shared" ca="1" si="281"/>
        <v/>
      </c>
      <c r="AH626" s="161">
        <f t="shared" ca="1" si="282"/>
        <v>1</v>
      </c>
      <c r="AI626" s="161" t="str">
        <f t="shared" ca="1" si="283"/>
        <v/>
      </c>
      <c r="AJ626" s="161">
        <f t="shared" ca="1" si="284"/>
        <v>1</v>
      </c>
      <c r="AL626" s="161" t="str">
        <f t="shared" ca="1" si="285"/>
        <v/>
      </c>
      <c r="AM626" s="161">
        <f t="shared" ca="1" si="296"/>
        <v>1</v>
      </c>
      <c r="AN626" s="161" t="str">
        <f t="shared" ca="1" si="286"/>
        <v/>
      </c>
      <c r="AO626" s="161">
        <f t="shared" ca="1" si="295"/>
        <v>1</v>
      </c>
      <c r="AP626" s="161" t="str">
        <f t="shared" ca="1" si="287"/>
        <v/>
      </c>
      <c r="AQ626" s="161">
        <f t="shared" ca="1" si="293"/>
        <v>1</v>
      </c>
      <c r="AR626" s="161" t="str">
        <f t="shared" ca="1" si="288"/>
        <v/>
      </c>
      <c r="AS626" s="161">
        <f t="shared" ca="1" si="289"/>
        <v>1</v>
      </c>
      <c r="AT626" s="159" t="str">
        <f t="shared" ca="1" si="298"/>
        <v/>
      </c>
      <c r="AU626" s="210">
        <f t="shared" ca="1" si="273"/>
        <v>14</v>
      </c>
      <c r="AV626" s="209"/>
      <c r="AW626" s="204">
        <f t="shared" si="290"/>
        <v>4216.3611111111113</v>
      </c>
      <c r="AX626" s="159"/>
      <c r="AZ626" s="159"/>
      <c r="BM626" s="207"/>
      <c r="BN626" s="212"/>
      <c r="BP626" s="209"/>
      <c r="BQ626" s="211"/>
      <c r="BR626" s="211"/>
      <c r="BS626" s="211"/>
      <c r="BT626" s="211"/>
      <c r="BU626" s="211"/>
      <c r="BV626" s="211"/>
      <c r="BW626" s="211"/>
      <c r="BX626" s="211"/>
      <c r="BY626" s="211"/>
      <c r="BZ626" s="211"/>
      <c r="CA626" s="209"/>
      <c r="CB626" s="224"/>
      <c r="CC626" s="204"/>
      <c r="CD626" s="204"/>
      <c r="CE626" s="204"/>
      <c r="CF626" s="211"/>
      <c r="CG626" s="211"/>
      <c r="CI626" s="209"/>
      <c r="CJ626" s="209"/>
      <c r="EH626" s="165"/>
      <c r="EI626" s="165"/>
      <c r="EJ626" s="166"/>
      <c r="EK626" s="209"/>
      <c r="EL626" s="211"/>
      <c r="EM626" s="211"/>
      <c r="EN626" s="211"/>
      <c r="EO626" s="211"/>
      <c r="EP626" s="211"/>
      <c r="ES626" s="165"/>
      <c r="ET626" s="165"/>
      <c r="EU626" s="166"/>
      <c r="EV626" s="209"/>
      <c r="EW626" s="211"/>
      <c r="EX626" s="211"/>
      <c r="EY626" s="211"/>
      <c r="EZ626" s="211"/>
      <c r="FA626" s="211"/>
      <c r="FD626" s="165"/>
      <c r="FE626" s="165"/>
      <c r="FF626" s="166"/>
      <c r="FG626" s="209"/>
      <c r="FH626" s="211"/>
      <c r="FI626" s="211"/>
      <c r="FJ626" s="211"/>
      <c r="FK626" s="211"/>
      <c r="FL626" s="211"/>
    </row>
    <row r="627" spans="9:168">
      <c r="I627" s="221">
        <f t="shared" si="294"/>
        <v>23</v>
      </c>
      <c r="J627" s="159">
        <f>'v-t_chart'!C624</f>
        <v>58</v>
      </c>
      <c r="K627" s="204">
        <f t="shared" ca="1" si="272"/>
        <v>169.88199999999998</v>
      </c>
      <c r="L627" s="205" t="b">
        <f>IF('Input&amp;Output'!$C$3=10,phase_chart!C624,IF('Input&amp;Output'!$C$3=21,phase_chart!G624,IF('Input&amp;Output'!$C$3=22,phase_chart!K624,IF('Input&amp;Output'!$C$3=31,phase_chart!O624,IF('Input&amp;Output'!$C$3=32,phase_chart!S624,"")))))</f>
        <v>0</v>
      </c>
      <c r="M627" s="206" t="b">
        <f>IF('Input&amp;Output'!$C$3=10,phase_chart!D624,IF('Input&amp;Output'!$C$3=21,phase_chart!H624,IF('Input&amp;Output'!$C$3=22,phase_chart!L624,IF('Input&amp;Output'!$C$3=31,phase_chart!P624,IF('Input&amp;Output'!$C$3=32,phase_chart!T624,"")))))</f>
        <v>1</v>
      </c>
      <c r="N627" s="205" t="b">
        <f>IF('Input&amp;Output'!$C$3=10,phase_chart!E624,IF('Input&amp;Output'!$C$3=21,phase_chart!I624,IF('Input&amp;Output'!$C$3=22,phase_chart!M624,IF('Input&amp;Output'!$C$3=31,phase_chart!Q624,IF('Input&amp;Output'!$C$3=32,phase_chart!U624,"")))))</f>
        <v>0</v>
      </c>
      <c r="P627" s="159">
        <f ca="1">IF(NOT($J627=0),IF($J627&lt;IF($P626=0,0,VLOOKUP(P626,tbL!$M$37:$Q$43,IF(L627=TRUE,2,4))),IF($J627&gt;=VLOOKUP(P626,tbL!$M$37:$Q$43,IF(L627=TRUE,3,5)),$P626,IF(AND(L626=TRUE,L627=TRUE),$P626,$P626-1)),IF(AND(L627=TRUE,J627=VLOOKUP(P626,tbL!$M$37:$Q$43,IF(L627=TRUE,2,4))),P626,IF($P626+1&gt;$C$12,$C$12,$P626+1))),0)</f>
        <v>1</v>
      </c>
      <c r="Q627" s="159">
        <f t="shared" ca="1" si="274"/>
        <v>1</v>
      </c>
      <c r="R627" s="207">
        <f t="shared" si="291"/>
        <v>0</v>
      </c>
      <c r="S627" s="208"/>
      <c r="T627" s="159">
        <f t="shared" si="292"/>
        <v>0</v>
      </c>
      <c r="U627" s="209" t="str">
        <f ca="1">IF(AND(T627=-1,N627=TRUE),"*",IF(AND(U626="*",N627=TRUE),"*",IF(AND(AND(L627=TRUE,U626="*"),J627&lt;VLOOKUP(V626+1,tbL!$M$38:$O$43,3)),"*","")))</f>
        <v/>
      </c>
      <c r="V627" s="204">
        <f t="shared" ca="1" si="275"/>
        <v>1</v>
      </c>
      <c r="Y627" s="159" t="str">
        <f t="shared" ca="1" si="276"/>
        <v/>
      </c>
      <c r="Z627" s="159" t="str">
        <f t="shared" si="277"/>
        <v/>
      </c>
      <c r="AA627" s="159">
        <f t="shared" ca="1" si="297"/>
        <v>1</v>
      </c>
      <c r="AC627" s="161" t="str">
        <f t="shared" ca="1" si="278"/>
        <v/>
      </c>
      <c r="AD627" s="161">
        <f t="shared" ca="1" si="279"/>
        <v>1</v>
      </c>
      <c r="AE627" s="161" t="str">
        <f t="shared" ca="1" si="299"/>
        <v/>
      </c>
      <c r="AF627" s="161">
        <f t="shared" ca="1" si="280"/>
        <v>1</v>
      </c>
      <c r="AG627" s="161" t="str">
        <f t="shared" ca="1" si="281"/>
        <v/>
      </c>
      <c r="AH627" s="161">
        <f t="shared" ca="1" si="282"/>
        <v>1</v>
      </c>
      <c r="AI627" s="161" t="str">
        <f t="shared" ca="1" si="283"/>
        <v/>
      </c>
      <c r="AJ627" s="161">
        <f t="shared" ca="1" si="284"/>
        <v>1</v>
      </c>
      <c r="AL627" s="161" t="str">
        <f t="shared" ca="1" si="285"/>
        <v/>
      </c>
      <c r="AM627" s="161">
        <f t="shared" ca="1" si="296"/>
        <v>1</v>
      </c>
      <c r="AN627" s="161" t="str">
        <f t="shared" ca="1" si="286"/>
        <v/>
      </c>
      <c r="AO627" s="161">
        <f t="shared" ca="1" si="295"/>
        <v>1</v>
      </c>
      <c r="AP627" s="161" t="str">
        <f t="shared" ca="1" si="287"/>
        <v/>
      </c>
      <c r="AQ627" s="161">
        <f t="shared" ca="1" si="293"/>
        <v>1</v>
      </c>
      <c r="AR627" s="161" t="str">
        <f t="shared" ca="1" si="288"/>
        <v/>
      </c>
      <c r="AS627" s="161">
        <f t="shared" ca="1" si="289"/>
        <v>1</v>
      </c>
      <c r="AT627" s="159" t="str">
        <f t="shared" ca="1" si="298"/>
        <v/>
      </c>
      <c r="AU627" s="210">
        <f t="shared" ca="1" si="273"/>
        <v>14</v>
      </c>
      <c r="AV627" s="209"/>
      <c r="AW627" s="204">
        <f t="shared" si="290"/>
        <v>4232.4722222222226</v>
      </c>
      <c r="AX627" s="159"/>
      <c r="AZ627" s="159"/>
      <c r="BM627" s="207"/>
      <c r="BN627" s="212"/>
      <c r="BP627" s="209"/>
      <c r="BQ627" s="211"/>
      <c r="BR627" s="211"/>
      <c r="BS627" s="211"/>
      <c r="BT627" s="211"/>
      <c r="BU627" s="211"/>
      <c r="BV627" s="211"/>
      <c r="BW627" s="211"/>
      <c r="BX627" s="211"/>
      <c r="BY627" s="211"/>
      <c r="BZ627" s="211"/>
      <c r="CA627" s="209"/>
      <c r="CB627" s="224"/>
      <c r="CC627" s="204"/>
      <c r="CD627" s="204"/>
      <c r="CE627" s="204"/>
      <c r="CF627" s="211"/>
      <c r="CG627" s="211"/>
      <c r="CI627" s="209"/>
      <c r="CJ627" s="209"/>
      <c r="EH627" s="165"/>
      <c r="EI627" s="165"/>
      <c r="EJ627" s="166"/>
      <c r="EK627" s="209"/>
      <c r="EL627" s="211"/>
      <c r="EM627" s="211"/>
      <c r="EN627" s="211"/>
      <c r="EO627" s="211"/>
      <c r="EP627" s="211"/>
      <c r="ES627" s="165"/>
      <c r="ET627" s="165"/>
      <c r="EU627" s="166"/>
      <c r="EV627" s="209"/>
      <c r="EW627" s="211"/>
      <c r="EX627" s="211"/>
      <c r="EY627" s="211"/>
      <c r="EZ627" s="211"/>
      <c r="FA627" s="211"/>
      <c r="FD627" s="165"/>
      <c r="FE627" s="165"/>
      <c r="FF627" s="166"/>
      <c r="FG627" s="209"/>
      <c r="FH627" s="211"/>
      <c r="FI627" s="211"/>
      <c r="FJ627" s="211"/>
      <c r="FK627" s="211"/>
      <c r="FL627" s="211"/>
    </row>
    <row r="628" spans="9:168">
      <c r="I628" s="221">
        <f t="shared" si="294"/>
        <v>24</v>
      </c>
      <c r="J628" s="159">
        <f>'v-t_chart'!C625</f>
        <v>58.4</v>
      </c>
      <c r="K628" s="204">
        <f t="shared" ca="1" si="272"/>
        <v>171.05359999999999</v>
      </c>
      <c r="L628" s="205" t="b">
        <f>IF('Input&amp;Output'!$C$3=10,phase_chart!C625,IF('Input&amp;Output'!$C$3=21,phase_chart!G625,IF('Input&amp;Output'!$C$3=22,phase_chart!K625,IF('Input&amp;Output'!$C$3=31,phase_chart!O625,IF('Input&amp;Output'!$C$3=32,phase_chart!S625,"")))))</f>
        <v>0</v>
      </c>
      <c r="M628" s="206" t="b">
        <f>IF('Input&amp;Output'!$C$3=10,phase_chart!D625,IF('Input&amp;Output'!$C$3=21,phase_chart!H625,IF('Input&amp;Output'!$C$3=22,phase_chart!L625,IF('Input&amp;Output'!$C$3=31,phase_chart!P625,IF('Input&amp;Output'!$C$3=32,phase_chart!T625,"")))))</f>
        <v>1</v>
      </c>
      <c r="N628" s="205" t="b">
        <f>IF('Input&amp;Output'!$C$3=10,phase_chart!E625,IF('Input&amp;Output'!$C$3=21,phase_chart!I625,IF('Input&amp;Output'!$C$3=22,phase_chart!M625,IF('Input&amp;Output'!$C$3=31,phase_chart!Q625,IF('Input&amp;Output'!$C$3=32,phase_chart!U625,"")))))</f>
        <v>0</v>
      </c>
      <c r="P628" s="159">
        <f ca="1">IF(NOT($J628=0),IF($J628&lt;IF($P627=0,0,VLOOKUP(P627,tbL!$M$37:$Q$43,IF(L628=TRUE,2,4))),IF($J628&gt;=VLOOKUP(P627,tbL!$M$37:$Q$43,IF(L628=TRUE,3,5)),$P627,IF(AND(L627=TRUE,L628=TRUE),$P627,$P627-1)),IF(AND(L628=TRUE,J628=VLOOKUP(P627,tbL!$M$37:$Q$43,IF(L628=TRUE,2,4))),P627,IF($P627+1&gt;$C$12,$C$12,$P627+1))),0)</f>
        <v>1</v>
      </c>
      <c r="Q628" s="159">
        <f t="shared" ca="1" si="274"/>
        <v>1</v>
      </c>
      <c r="R628" s="207">
        <f t="shared" si="291"/>
        <v>0</v>
      </c>
      <c r="S628" s="208"/>
      <c r="T628" s="159">
        <f t="shared" si="292"/>
        <v>0</v>
      </c>
      <c r="U628" s="209" t="str">
        <f ca="1">IF(AND(T628=-1,N628=TRUE),"*",IF(AND(U627="*",N628=TRUE),"*",IF(AND(AND(L628=TRUE,U627="*"),J628&lt;VLOOKUP(V627+1,tbL!$M$38:$O$43,3)),"*","")))</f>
        <v/>
      </c>
      <c r="V628" s="204">
        <f t="shared" ca="1" si="275"/>
        <v>1</v>
      </c>
      <c r="Y628" s="159" t="str">
        <f t="shared" ca="1" si="276"/>
        <v/>
      </c>
      <c r="Z628" s="159" t="str">
        <f t="shared" si="277"/>
        <v/>
      </c>
      <c r="AA628" s="159">
        <f t="shared" ca="1" si="297"/>
        <v>1</v>
      </c>
      <c r="AC628" s="161" t="str">
        <f t="shared" ca="1" si="278"/>
        <v/>
      </c>
      <c r="AD628" s="161">
        <f t="shared" ca="1" si="279"/>
        <v>1</v>
      </c>
      <c r="AE628" s="161" t="str">
        <f t="shared" ca="1" si="299"/>
        <v/>
      </c>
      <c r="AF628" s="161">
        <f t="shared" ca="1" si="280"/>
        <v>1</v>
      </c>
      <c r="AG628" s="161" t="str">
        <f t="shared" ca="1" si="281"/>
        <v/>
      </c>
      <c r="AH628" s="161">
        <f t="shared" ca="1" si="282"/>
        <v>1</v>
      </c>
      <c r="AI628" s="161" t="str">
        <f t="shared" ca="1" si="283"/>
        <v/>
      </c>
      <c r="AJ628" s="161">
        <f t="shared" ca="1" si="284"/>
        <v>1</v>
      </c>
      <c r="AL628" s="161" t="str">
        <f t="shared" ca="1" si="285"/>
        <v/>
      </c>
      <c r="AM628" s="161">
        <f t="shared" ca="1" si="296"/>
        <v>1</v>
      </c>
      <c r="AN628" s="161" t="str">
        <f t="shared" ca="1" si="286"/>
        <v/>
      </c>
      <c r="AO628" s="161">
        <f t="shared" ca="1" si="295"/>
        <v>1</v>
      </c>
      <c r="AP628" s="161" t="str">
        <f t="shared" ca="1" si="287"/>
        <v/>
      </c>
      <c r="AQ628" s="161">
        <f t="shared" ca="1" si="293"/>
        <v>1</v>
      </c>
      <c r="AR628" s="161" t="str">
        <f t="shared" ca="1" si="288"/>
        <v/>
      </c>
      <c r="AS628" s="161">
        <f t="shared" ca="1" si="289"/>
        <v>1</v>
      </c>
      <c r="AT628" s="159" t="str">
        <f t="shared" ca="1" si="298"/>
        <v/>
      </c>
      <c r="AU628" s="210">
        <f t="shared" ca="1" si="273"/>
        <v>14</v>
      </c>
      <c r="AV628" s="209"/>
      <c r="AW628" s="204">
        <f t="shared" si="290"/>
        <v>4248.6944444444453</v>
      </c>
      <c r="AX628" s="159"/>
      <c r="AZ628" s="159"/>
      <c r="BM628" s="207"/>
      <c r="BN628" s="212"/>
      <c r="BP628" s="209"/>
      <c r="BQ628" s="211"/>
      <c r="BR628" s="211"/>
      <c r="BS628" s="211"/>
      <c r="BT628" s="211"/>
      <c r="BU628" s="211"/>
      <c r="BV628" s="211"/>
      <c r="BW628" s="211"/>
      <c r="BX628" s="211"/>
      <c r="BY628" s="211"/>
      <c r="BZ628" s="211"/>
      <c r="CA628" s="209"/>
      <c r="CB628" s="224"/>
      <c r="CC628" s="204"/>
      <c r="CD628" s="204"/>
      <c r="CE628" s="204"/>
      <c r="CF628" s="211"/>
      <c r="CG628" s="211"/>
      <c r="CI628" s="209"/>
      <c r="CJ628" s="209"/>
      <c r="EH628" s="165"/>
      <c r="EI628" s="165"/>
      <c r="EJ628" s="166"/>
      <c r="EK628" s="209"/>
      <c r="EL628" s="211"/>
      <c r="EM628" s="211"/>
      <c r="EN628" s="211"/>
      <c r="EO628" s="211"/>
      <c r="EP628" s="211"/>
      <c r="ES628" s="165"/>
      <c r="ET628" s="165"/>
      <c r="EU628" s="166"/>
      <c r="EV628" s="209"/>
      <c r="EW628" s="211"/>
      <c r="EX628" s="211"/>
      <c r="EY628" s="211"/>
      <c r="EZ628" s="211"/>
      <c r="FA628" s="211"/>
      <c r="FD628" s="165"/>
      <c r="FE628" s="165"/>
      <c r="FF628" s="166"/>
      <c r="FG628" s="209"/>
      <c r="FH628" s="211"/>
      <c r="FI628" s="211"/>
      <c r="FJ628" s="211"/>
      <c r="FK628" s="211"/>
      <c r="FL628" s="211"/>
    </row>
    <row r="629" spans="9:168">
      <c r="I629" s="221">
        <f t="shared" si="294"/>
        <v>25</v>
      </c>
      <c r="J629" s="159">
        <f>'v-t_chart'!C626</f>
        <v>58.5</v>
      </c>
      <c r="K629" s="204">
        <f t="shared" ca="1" si="272"/>
        <v>171.34649999999999</v>
      </c>
      <c r="L629" s="205" t="b">
        <f>IF('Input&amp;Output'!$C$3=10,phase_chart!C626,IF('Input&amp;Output'!$C$3=21,phase_chart!G626,IF('Input&amp;Output'!$C$3=22,phase_chart!K626,IF('Input&amp;Output'!$C$3=31,phase_chart!O626,IF('Input&amp;Output'!$C$3=32,phase_chart!S626,"")))))</f>
        <v>0</v>
      </c>
      <c r="M629" s="206" t="b">
        <f>IF('Input&amp;Output'!$C$3=10,phase_chart!D626,IF('Input&amp;Output'!$C$3=21,phase_chart!H626,IF('Input&amp;Output'!$C$3=22,phase_chart!L626,IF('Input&amp;Output'!$C$3=31,phase_chart!P626,IF('Input&amp;Output'!$C$3=32,phase_chart!T626,"")))))</f>
        <v>1</v>
      </c>
      <c r="N629" s="205" t="b">
        <f>IF('Input&amp;Output'!$C$3=10,phase_chart!E626,IF('Input&amp;Output'!$C$3=21,phase_chart!I626,IF('Input&amp;Output'!$C$3=22,phase_chart!M626,IF('Input&amp;Output'!$C$3=31,phase_chart!Q626,IF('Input&amp;Output'!$C$3=32,phase_chart!U626,"")))))</f>
        <v>0</v>
      </c>
      <c r="P629" s="159">
        <f ca="1">IF(NOT($J629=0),IF($J629&lt;IF($P628=0,0,VLOOKUP(P628,tbL!$M$37:$Q$43,IF(L629=TRUE,2,4))),IF($J629&gt;=VLOOKUP(P628,tbL!$M$37:$Q$43,IF(L629=TRUE,3,5)),$P628,IF(AND(L628=TRUE,L629=TRUE),$P628,$P628-1)),IF(AND(L629=TRUE,J629=VLOOKUP(P628,tbL!$M$37:$Q$43,IF(L629=TRUE,2,4))),P628,IF($P628+1&gt;$C$12,$C$12,$P628+1))),0)</f>
        <v>1</v>
      </c>
      <c r="Q629" s="159">
        <f t="shared" ca="1" si="274"/>
        <v>1</v>
      </c>
      <c r="R629" s="207">
        <f t="shared" si="291"/>
        <v>0</v>
      </c>
      <c r="S629" s="208"/>
      <c r="T629" s="159">
        <f t="shared" si="292"/>
        <v>0</v>
      </c>
      <c r="U629" s="209" t="str">
        <f ca="1">IF(AND(T629=-1,N629=TRUE),"*",IF(AND(U628="*",N629=TRUE),"*",IF(AND(AND(L629=TRUE,U628="*"),J629&lt;VLOOKUP(V628+1,tbL!$M$38:$O$43,3)),"*","")))</f>
        <v/>
      </c>
      <c r="V629" s="204">
        <f t="shared" ca="1" si="275"/>
        <v>1</v>
      </c>
      <c r="Y629" s="159" t="str">
        <f t="shared" ca="1" si="276"/>
        <v/>
      </c>
      <c r="Z629" s="159" t="str">
        <f t="shared" si="277"/>
        <v/>
      </c>
      <c r="AA629" s="159">
        <f t="shared" ca="1" si="297"/>
        <v>1</v>
      </c>
      <c r="AC629" s="161" t="str">
        <f t="shared" ca="1" si="278"/>
        <v/>
      </c>
      <c r="AD629" s="161">
        <f t="shared" ca="1" si="279"/>
        <v>1</v>
      </c>
      <c r="AE629" s="161" t="str">
        <f t="shared" ca="1" si="299"/>
        <v/>
      </c>
      <c r="AF629" s="161">
        <f t="shared" ca="1" si="280"/>
        <v>1</v>
      </c>
      <c r="AG629" s="161" t="str">
        <f t="shared" ca="1" si="281"/>
        <v/>
      </c>
      <c r="AH629" s="161">
        <f t="shared" ca="1" si="282"/>
        <v>1</v>
      </c>
      <c r="AI629" s="161" t="str">
        <f t="shared" ca="1" si="283"/>
        <v/>
      </c>
      <c r="AJ629" s="161">
        <f t="shared" ca="1" si="284"/>
        <v>1</v>
      </c>
      <c r="AL629" s="161" t="str">
        <f t="shared" ca="1" si="285"/>
        <v/>
      </c>
      <c r="AM629" s="161">
        <f t="shared" ca="1" si="296"/>
        <v>1</v>
      </c>
      <c r="AN629" s="161" t="str">
        <f t="shared" ca="1" si="286"/>
        <v/>
      </c>
      <c r="AO629" s="161">
        <f t="shared" ca="1" si="295"/>
        <v>1</v>
      </c>
      <c r="AP629" s="161" t="str">
        <f t="shared" ca="1" si="287"/>
        <v/>
      </c>
      <c r="AQ629" s="161">
        <f t="shared" ca="1" si="293"/>
        <v>1</v>
      </c>
      <c r="AR629" s="161" t="str">
        <f t="shared" ca="1" si="288"/>
        <v/>
      </c>
      <c r="AS629" s="161">
        <f t="shared" ca="1" si="289"/>
        <v>1</v>
      </c>
      <c r="AT629" s="159" t="str">
        <f t="shared" ca="1" si="298"/>
        <v/>
      </c>
      <c r="AU629" s="210">
        <f t="shared" ca="1" si="273"/>
        <v>14</v>
      </c>
      <c r="AV629" s="209"/>
      <c r="AW629" s="204">
        <f t="shared" si="290"/>
        <v>4264.9444444444453</v>
      </c>
      <c r="AX629" s="159"/>
      <c r="AZ629" s="159"/>
      <c r="BM629" s="207"/>
      <c r="BN629" s="212"/>
      <c r="BP629" s="209"/>
      <c r="BQ629" s="211"/>
      <c r="BR629" s="211"/>
      <c r="BS629" s="211"/>
      <c r="BT629" s="211"/>
      <c r="BU629" s="211"/>
      <c r="BV629" s="211"/>
      <c r="BW629" s="211"/>
      <c r="BX629" s="211"/>
      <c r="BY629" s="211"/>
      <c r="BZ629" s="211"/>
      <c r="CA629" s="209"/>
      <c r="CB629" s="224"/>
      <c r="CC629" s="204"/>
      <c r="CD629" s="204"/>
      <c r="CE629" s="204"/>
      <c r="CF629" s="211"/>
      <c r="CG629" s="211"/>
      <c r="CI629" s="209"/>
      <c r="CJ629" s="209"/>
      <c r="EH629" s="165"/>
      <c r="EI629" s="165"/>
      <c r="EJ629" s="166"/>
      <c r="EK629" s="209"/>
      <c r="EL629" s="211"/>
      <c r="EM629" s="211"/>
      <c r="EN629" s="211"/>
      <c r="EO629" s="211"/>
      <c r="EP629" s="211"/>
      <c r="ES629" s="165"/>
      <c r="ET629" s="165"/>
      <c r="EU629" s="166"/>
      <c r="EV629" s="209"/>
      <c r="EW629" s="211"/>
      <c r="EX629" s="211"/>
      <c r="EY629" s="211"/>
      <c r="EZ629" s="211"/>
      <c r="FA629" s="211"/>
      <c r="FD629" s="165"/>
      <c r="FE629" s="165"/>
      <c r="FF629" s="166"/>
      <c r="FG629" s="209"/>
      <c r="FH629" s="211"/>
      <c r="FI629" s="211"/>
      <c r="FJ629" s="211"/>
      <c r="FK629" s="211"/>
      <c r="FL629" s="211"/>
    </row>
    <row r="630" spans="9:168">
      <c r="I630" s="221">
        <f t="shared" si="294"/>
        <v>26</v>
      </c>
      <c r="J630" s="159">
        <f>'v-t_chart'!C627</f>
        <v>58.5</v>
      </c>
      <c r="K630" s="204">
        <f t="shared" ca="1" si="272"/>
        <v>171.34649999999999</v>
      </c>
      <c r="L630" s="205" t="b">
        <f>IF('Input&amp;Output'!$C$3=10,phase_chart!C627,IF('Input&amp;Output'!$C$3=21,phase_chart!G627,IF('Input&amp;Output'!$C$3=22,phase_chart!K627,IF('Input&amp;Output'!$C$3=31,phase_chart!O627,IF('Input&amp;Output'!$C$3=32,phase_chart!S627,"")))))</f>
        <v>0</v>
      </c>
      <c r="M630" s="206" t="b">
        <f>IF('Input&amp;Output'!$C$3=10,phase_chart!D627,IF('Input&amp;Output'!$C$3=21,phase_chart!H627,IF('Input&amp;Output'!$C$3=22,phase_chart!L627,IF('Input&amp;Output'!$C$3=31,phase_chart!P627,IF('Input&amp;Output'!$C$3=32,phase_chart!T627,"")))))</f>
        <v>1</v>
      </c>
      <c r="N630" s="205" t="b">
        <f>IF('Input&amp;Output'!$C$3=10,phase_chart!E627,IF('Input&amp;Output'!$C$3=21,phase_chart!I627,IF('Input&amp;Output'!$C$3=22,phase_chart!M627,IF('Input&amp;Output'!$C$3=31,phase_chart!Q627,IF('Input&amp;Output'!$C$3=32,phase_chart!U627,"")))))</f>
        <v>0</v>
      </c>
      <c r="P630" s="159">
        <f ca="1">IF(NOT($J630=0),IF($J630&lt;IF($P629=0,0,VLOOKUP(P629,tbL!$M$37:$Q$43,IF(L630=TRUE,2,4))),IF($J630&gt;=VLOOKUP(P629,tbL!$M$37:$Q$43,IF(L630=TRUE,3,5)),$P629,IF(AND(L629=TRUE,L630=TRUE),$P629,$P629-1)),IF(AND(L630=TRUE,J630=VLOOKUP(P629,tbL!$M$37:$Q$43,IF(L630=TRUE,2,4))),P629,IF($P629+1&gt;$C$12,$C$12,$P629+1))),0)</f>
        <v>1</v>
      </c>
      <c r="Q630" s="159">
        <f t="shared" ca="1" si="274"/>
        <v>1</v>
      </c>
      <c r="R630" s="207">
        <f t="shared" si="291"/>
        <v>0</v>
      </c>
      <c r="S630" s="208"/>
      <c r="T630" s="159">
        <f t="shared" si="292"/>
        <v>0</v>
      </c>
      <c r="U630" s="209" t="str">
        <f ca="1">IF(AND(T630=-1,N630=TRUE),"*",IF(AND(U629="*",N630=TRUE),"*",IF(AND(AND(L630=TRUE,U629="*"),J630&lt;VLOOKUP(V629+1,tbL!$M$38:$O$43,3)),"*","")))</f>
        <v/>
      </c>
      <c r="V630" s="204">
        <f t="shared" ca="1" si="275"/>
        <v>1</v>
      </c>
      <c r="Y630" s="159" t="str">
        <f t="shared" ca="1" si="276"/>
        <v/>
      </c>
      <c r="Z630" s="159" t="str">
        <f t="shared" si="277"/>
        <v/>
      </c>
      <c r="AA630" s="159">
        <f t="shared" ca="1" si="297"/>
        <v>1</v>
      </c>
      <c r="AC630" s="161" t="str">
        <f t="shared" ca="1" si="278"/>
        <v/>
      </c>
      <c r="AD630" s="161">
        <f t="shared" ca="1" si="279"/>
        <v>1</v>
      </c>
      <c r="AE630" s="161" t="str">
        <f t="shared" ca="1" si="299"/>
        <v/>
      </c>
      <c r="AF630" s="161">
        <f t="shared" ca="1" si="280"/>
        <v>1</v>
      </c>
      <c r="AG630" s="161" t="str">
        <f t="shared" ca="1" si="281"/>
        <v/>
      </c>
      <c r="AH630" s="161">
        <f t="shared" ca="1" si="282"/>
        <v>1</v>
      </c>
      <c r="AI630" s="161" t="str">
        <f t="shared" ca="1" si="283"/>
        <v/>
      </c>
      <c r="AJ630" s="161">
        <f t="shared" ca="1" si="284"/>
        <v>1</v>
      </c>
      <c r="AL630" s="161" t="str">
        <f t="shared" ca="1" si="285"/>
        <v/>
      </c>
      <c r="AM630" s="161">
        <f t="shared" ca="1" si="296"/>
        <v>1</v>
      </c>
      <c r="AN630" s="161" t="str">
        <f t="shared" ca="1" si="286"/>
        <v/>
      </c>
      <c r="AO630" s="161">
        <f t="shared" ca="1" si="295"/>
        <v>1</v>
      </c>
      <c r="AP630" s="161" t="str">
        <f t="shared" ca="1" si="287"/>
        <v/>
      </c>
      <c r="AQ630" s="161">
        <f t="shared" ca="1" si="293"/>
        <v>1</v>
      </c>
      <c r="AR630" s="161" t="str">
        <f t="shared" ca="1" si="288"/>
        <v/>
      </c>
      <c r="AS630" s="161">
        <f t="shared" ca="1" si="289"/>
        <v>1</v>
      </c>
      <c r="AT630" s="159" t="str">
        <f t="shared" ca="1" si="298"/>
        <v/>
      </c>
      <c r="AU630" s="210">
        <f t="shared" ca="1" si="273"/>
        <v>14</v>
      </c>
      <c r="AV630" s="209"/>
      <c r="AW630" s="204">
        <f t="shared" si="290"/>
        <v>4281.1944444444453</v>
      </c>
      <c r="AX630" s="159"/>
      <c r="AZ630" s="159"/>
      <c r="BM630" s="207"/>
      <c r="BN630" s="212"/>
      <c r="BP630" s="209"/>
      <c r="BQ630" s="211"/>
      <c r="BR630" s="211"/>
      <c r="BS630" s="211"/>
      <c r="BT630" s="211"/>
      <c r="BU630" s="211"/>
      <c r="BV630" s="211"/>
      <c r="BW630" s="211"/>
      <c r="BX630" s="211"/>
      <c r="BY630" s="211"/>
      <c r="BZ630" s="211"/>
      <c r="CA630" s="209"/>
      <c r="CB630" s="224"/>
      <c r="CC630" s="204"/>
      <c r="CD630" s="204"/>
      <c r="CE630" s="204"/>
      <c r="CF630" s="211"/>
      <c r="CG630" s="211"/>
      <c r="CI630" s="209"/>
      <c r="CJ630" s="209"/>
      <c r="EH630" s="165"/>
      <c r="EI630" s="165"/>
      <c r="EJ630" s="166"/>
      <c r="EK630" s="209"/>
      <c r="EL630" s="211"/>
      <c r="EM630" s="211"/>
      <c r="EN630" s="211"/>
      <c r="EO630" s="211"/>
      <c r="EP630" s="211"/>
      <c r="ES630" s="165"/>
      <c r="ET630" s="165"/>
      <c r="EU630" s="166"/>
      <c r="EV630" s="209"/>
      <c r="EW630" s="211"/>
      <c r="EX630" s="211"/>
      <c r="EY630" s="211"/>
      <c r="EZ630" s="211"/>
      <c r="FA630" s="211"/>
      <c r="FD630" s="165"/>
      <c r="FE630" s="165"/>
      <c r="FF630" s="166"/>
      <c r="FG630" s="209"/>
      <c r="FH630" s="211"/>
      <c r="FI630" s="211"/>
      <c r="FJ630" s="211"/>
      <c r="FK630" s="211"/>
      <c r="FL630" s="211"/>
    </row>
    <row r="631" spans="9:168">
      <c r="I631" s="221">
        <f t="shared" si="294"/>
        <v>27</v>
      </c>
      <c r="J631" s="159">
        <f>'v-t_chart'!C628</f>
        <v>58.6</v>
      </c>
      <c r="K631" s="204">
        <f t="shared" ca="1" si="272"/>
        <v>171.63939999999999</v>
      </c>
      <c r="L631" s="205" t="b">
        <f>IF('Input&amp;Output'!$C$3=10,phase_chart!C628,IF('Input&amp;Output'!$C$3=21,phase_chart!G628,IF('Input&amp;Output'!$C$3=22,phase_chart!K628,IF('Input&amp;Output'!$C$3=31,phase_chart!O628,IF('Input&amp;Output'!$C$3=32,phase_chart!S628,"")))))</f>
        <v>0</v>
      </c>
      <c r="M631" s="206" t="b">
        <f>IF('Input&amp;Output'!$C$3=10,phase_chart!D628,IF('Input&amp;Output'!$C$3=21,phase_chart!H628,IF('Input&amp;Output'!$C$3=22,phase_chart!L628,IF('Input&amp;Output'!$C$3=31,phase_chart!P628,IF('Input&amp;Output'!$C$3=32,phase_chart!T628,"")))))</f>
        <v>1</v>
      </c>
      <c r="N631" s="205" t="b">
        <f>IF('Input&amp;Output'!$C$3=10,phase_chart!E628,IF('Input&amp;Output'!$C$3=21,phase_chart!I628,IF('Input&amp;Output'!$C$3=22,phase_chart!M628,IF('Input&amp;Output'!$C$3=31,phase_chart!Q628,IF('Input&amp;Output'!$C$3=32,phase_chart!U628,"")))))</f>
        <v>0</v>
      </c>
      <c r="P631" s="159">
        <f ca="1">IF(NOT($J631=0),IF($J631&lt;IF($P630=0,0,VLOOKUP(P630,tbL!$M$37:$Q$43,IF(L631=TRUE,2,4))),IF($J631&gt;=VLOOKUP(P630,tbL!$M$37:$Q$43,IF(L631=TRUE,3,5)),$P630,IF(AND(L630=TRUE,L631=TRUE),$P630,$P630-1)),IF(AND(L631=TRUE,J631=VLOOKUP(P630,tbL!$M$37:$Q$43,IF(L631=TRUE,2,4))),P630,IF($P630+1&gt;$C$12,$C$12,$P630+1))),0)</f>
        <v>1</v>
      </c>
      <c r="Q631" s="159">
        <f t="shared" ca="1" si="274"/>
        <v>1</v>
      </c>
      <c r="R631" s="207">
        <f t="shared" si="291"/>
        <v>0</v>
      </c>
      <c r="S631" s="208"/>
      <c r="T631" s="159">
        <f t="shared" si="292"/>
        <v>0</v>
      </c>
      <c r="U631" s="209" t="str">
        <f ca="1">IF(AND(T631=-1,N631=TRUE),"*",IF(AND(U630="*",N631=TRUE),"*",IF(AND(AND(L631=TRUE,U630="*"),J631&lt;VLOOKUP(V630+1,tbL!$M$38:$O$43,3)),"*","")))</f>
        <v/>
      </c>
      <c r="V631" s="204">
        <f t="shared" ca="1" si="275"/>
        <v>1</v>
      </c>
      <c r="Y631" s="159" t="str">
        <f t="shared" ca="1" si="276"/>
        <v/>
      </c>
      <c r="Z631" s="159" t="str">
        <f t="shared" si="277"/>
        <v/>
      </c>
      <c r="AA631" s="159">
        <f t="shared" ca="1" si="297"/>
        <v>1</v>
      </c>
      <c r="AC631" s="161" t="str">
        <f t="shared" ca="1" si="278"/>
        <v/>
      </c>
      <c r="AD631" s="161">
        <f t="shared" ca="1" si="279"/>
        <v>1</v>
      </c>
      <c r="AE631" s="161" t="str">
        <f t="shared" ca="1" si="299"/>
        <v/>
      </c>
      <c r="AF631" s="161">
        <f t="shared" ca="1" si="280"/>
        <v>1</v>
      </c>
      <c r="AG631" s="161" t="str">
        <f t="shared" ca="1" si="281"/>
        <v/>
      </c>
      <c r="AH631" s="161">
        <f t="shared" ca="1" si="282"/>
        <v>1</v>
      </c>
      <c r="AI631" s="161" t="str">
        <f t="shared" ca="1" si="283"/>
        <v/>
      </c>
      <c r="AJ631" s="161">
        <f t="shared" ca="1" si="284"/>
        <v>1</v>
      </c>
      <c r="AL631" s="161" t="str">
        <f t="shared" ca="1" si="285"/>
        <v/>
      </c>
      <c r="AM631" s="161">
        <f t="shared" ca="1" si="296"/>
        <v>1</v>
      </c>
      <c r="AN631" s="161" t="str">
        <f t="shared" ca="1" si="286"/>
        <v/>
      </c>
      <c r="AO631" s="161">
        <f t="shared" ca="1" si="295"/>
        <v>1</v>
      </c>
      <c r="AP631" s="161" t="str">
        <f t="shared" ca="1" si="287"/>
        <v/>
      </c>
      <c r="AQ631" s="161">
        <f t="shared" ca="1" si="293"/>
        <v>1</v>
      </c>
      <c r="AR631" s="161" t="str">
        <f t="shared" ca="1" si="288"/>
        <v/>
      </c>
      <c r="AS631" s="161">
        <f t="shared" ca="1" si="289"/>
        <v>1</v>
      </c>
      <c r="AT631" s="159" t="str">
        <f t="shared" ca="1" si="298"/>
        <v/>
      </c>
      <c r="AU631" s="210">
        <f t="shared" ca="1" si="273"/>
        <v>14</v>
      </c>
      <c r="AV631" s="209"/>
      <c r="AW631" s="204">
        <f t="shared" si="290"/>
        <v>4297.4722222222226</v>
      </c>
      <c r="AX631" s="159"/>
      <c r="AZ631" s="159"/>
      <c r="BM631" s="207"/>
      <c r="BN631" s="212"/>
      <c r="BP631" s="209"/>
      <c r="BQ631" s="211"/>
      <c r="BR631" s="211"/>
      <c r="BS631" s="211"/>
      <c r="BT631" s="211"/>
      <c r="BU631" s="211"/>
      <c r="BV631" s="211"/>
      <c r="BW631" s="211"/>
      <c r="BX631" s="211"/>
      <c r="BY631" s="211"/>
      <c r="BZ631" s="211"/>
      <c r="CA631" s="209"/>
      <c r="CB631" s="224"/>
      <c r="CC631" s="204"/>
      <c r="CD631" s="204"/>
      <c r="CE631" s="204"/>
      <c r="CF631" s="211"/>
      <c r="CG631" s="211"/>
      <c r="CI631" s="209"/>
      <c r="CJ631" s="209"/>
      <c r="EH631" s="165"/>
      <c r="EI631" s="165"/>
      <c r="EJ631" s="166"/>
      <c r="EK631" s="209"/>
      <c r="EL631" s="211"/>
      <c r="EM631" s="211"/>
      <c r="EN631" s="211"/>
      <c r="EO631" s="211"/>
      <c r="EP631" s="211"/>
      <c r="ES631" s="165"/>
      <c r="ET631" s="165"/>
      <c r="EU631" s="166"/>
      <c r="EV631" s="209"/>
      <c r="EW631" s="211"/>
      <c r="EX631" s="211"/>
      <c r="EY631" s="211"/>
      <c r="EZ631" s="211"/>
      <c r="FA631" s="211"/>
      <c r="FD631" s="165"/>
      <c r="FE631" s="165"/>
      <c r="FF631" s="166"/>
      <c r="FG631" s="209"/>
      <c r="FH631" s="211"/>
      <c r="FI631" s="211"/>
      <c r="FJ631" s="211"/>
      <c r="FK631" s="211"/>
      <c r="FL631" s="211"/>
    </row>
    <row r="632" spans="9:168">
      <c r="I632" s="221">
        <f t="shared" si="294"/>
        <v>28</v>
      </c>
      <c r="J632" s="159">
        <f>'v-t_chart'!C629</f>
        <v>58.9</v>
      </c>
      <c r="K632" s="204">
        <f t="shared" ca="1" si="272"/>
        <v>172.51809999999998</v>
      </c>
      <c r="L632" s="205" t="b">
        <f>IF('Input&amp;Output'!$C$3=10,phase_chart!C629,IF('Input&amp;Output'!$C$3=21,phase_chart!G629,IF('Input&amp;Output'!$C$3=22,phase_chart!K629,IF('Input&amp;Output'!$C$3=31,phase_chart!O629,IF('Input&amp;Output'!$C$3=32,phase_chart!S629,"")))))</f>
        <v>0</v>
      </c>
      <c r="M632" s="206" t="b">
        <f>IF('Input&amp;Output'!$C$3=10,phase_chart!D629,IF('Input&amp;Output'!$C$3=21,phase_chart!H629,IF('Input&amp;Output'!$C$3=22,phase_chart!L629,IF('Input&amp;Output'!$C$3=31,phase_chart!P629,IF('Input&amp;Output'!$C$3=32,phase_chart!T629,"")))))</f>
        <v>1</v>
      </c>
      <c r="N632" s="205" t="b">
        <f>IF('Input&amp;Output'!$C$3=10,phase_chart!E629,IF('Input&amp;Output'!$C$3=21,phase_chart!I629,IF('Input&amp;Output'!$C$3=22,phase_chart!M629,IF('Input&amp;Output'!$C$3=31,phase_chart!Q629,IF('Input&amp;Output'!$C$3=32,phase_chart!U629,"")))))</f>
        <v>0</v>
      </c>
      <c r="P632" s="159">
        <f ca="1">IF(NOT($J632=0),IF($J632&lt;IF($P631=0,0,VLOOKUP(P631,tbL!$M$37:$Q$43,IF(L632=TRUE,2,4))),IF($J632&gt;=VLOOKUP(P631,tbL!$M$37:$Q$43,IF(L632=TRUE,3,5)),$P631,IF(AND(L631=TRUE,L632=TRUE),$P631,$P631-1)),IF(AND(L632=TRUE,J632=VLOOKUP(P631,tbL!$M$37:$Q$43,IF(L632=TRUE,2,4))),P631,IF($P631+1&gt;$C$12,$C$12,$P631+1))),0)</f>
        <v>1</v>
      </c>
      <c r="Q632" s="159">
        <f t="shared" ca="1" si="274"/>
        <v>1</v>
      </c>
      <c r="R632" s="207">
        <f t="shared" si="291"/>
        <v>0</v>
      </c>
      <c r="S632" s="208"/>
      <c r="T632" s="159">
        <f t="shared" si="292"/>
        <v>0</v>
      </c>
      <c r="U632" s="209" t="str">
        <f ca="1">IF(AND(T632=-1,N632=TRUE),"*",IF(AND(U631="*",N632=TRUE),"*",IF(AND(AND(L632=TRUE,U631="*"),J632&lt;VLOOKUP(V631+1,tbL!$M$38:$O$43,3)),"*","")))</f>
        <v/>
      </c>
      <c r="V632" s="204">
        <f t="shared" ca="1" si="275"/>
        <v>1</v>
      </c>
      <c r="Y632" s="159" t="str">
        <f t="shared" ca="1" si="276"/>
        <v/>
      </c>
      <c r="Z632" s="159" t="str">
        <f t="shared" si="277"/>
        <v/>
      </c>
      <c r="AA632" s="159">
        <f t="shared" ca="1" si="297"/>
        <v>1</v>
      </c>
      <c r="AC632" s="161" t="str">
        <f t="shared" ca="1" si="278"/>
        <v/>
      </c>
      <c r="AD632" s="161">
        <f t="shared" ca="1" si="279"/>
        <v>1</v>
      </c>
      <c r="AE632" s="161" t="str">
        <f t="shared" ca="1" si="299"/>
        <v/>
      </c>
      <c r="AF632" s="161">
        <f t="shared" ca="1" si="280"/>
        <v>1</v>
      </c>
      <c r="AG632" s="161" t="str">
        <f t="shared" ca="1" si="281"/>
        <v/>
      </c>
      <c r="AH632" s="161">
        <f t="shared" ca="1" si="282"/>
        <v>1</v>
      </c>
      <c r="AI632" s="161" t="str">
        <f t="shared" ca="1" si="283"/>
        <v/>
      </c>
      <c r="AJ632" s="161">
        <f t="shared" ca="1" si="284"/>
        <v>1</v>
      </c>
      <c r="AL632" s="161" t="str">
        <f t="shared" ca="1" si="285"/>
        <v/>
      </c>
      <c r="AM632" s="161">
        <f t="shared" ca="1" si="296"/>
        <v>1</v>
      </c>
      <c r="AN632" s="161" t="str">
        <f t="shared" ca="1" si="286"/>
        <v/>
      </c>
      <c r="AO632" s="161">
        <f t="shared" ca="1" si="295"/>
        <v>1</v>
      </c>
      <c r="AP632" s="161" t="str">
        <f t="shared" ca="1" si="287"/>
        <v/>
      </c>
      <c r="AQ632" s="161">
        <f t="shared" ca="1" si="293"/>
        <v>1</v>
      </c>
      <c r="AR632" s="161" t="str">
        <f t="shared" ca="1" si="288"/>
        <v/>
      </c>
      <c r="AS632" s="161">
        <f t="shared" ca="1" si="289"/>
        <v>1</v>
      </c>
      <c r="AT632" s="159" t="str">
        <f t="shared" ca="1" si="298"/>
        <v/>
      </c>
      <c r="AU632" s="210">
        <f t="shared" ca="1" si="273"/>
        <v>14</v>
      </c>
      <c r="AV632" s="209"/>
      <c r="AW632" s="204">
        <f t="shared" si="290"/>
        <v>4313.8333333333339</v>
      </c>
      <c r="AX632" s="159"/>
      <c r="AZ632" s="159"/>
      <c r="BM632" s="207"/>
      <c r="BN632" s="212"/>
      <c r="BP632" s="209"/>
      <c r="BQ632" s="211"/>
      <c r="BR632" s="211"/>
      <c r="BS632" s="211"/>
      <c r="BT632" s="211"/>
      <c r="BU632" s="211"/>
      <c r="BV632" s="211"/>
      <c r="BW632" s="211"/>
      <c r="BX632" s="211"/>
      <c r="BY632" s="211"/>
      <c r="BZ632" s="211"/>
      <c r="CA632" s="209"/>
      <c r="CB632" s="224"/>
      <c r="CC632" s="204"/>
      <c r="CD632" s="204"/>
      <c r="CE632" s="204"/>
      <c r="CF632" s="211"/>
      <c r="CG632" s="211"/>
      <c r="CI632" s="209"/>
      <c r="CJ632" s="209"/>
      <c r="EH632" s="165"/>
      <c r="EI632" s="165"/>
      <c r="EJ632" s="166"/>
      <c r="EK632" s="209"/>
      <c r="EL632" s="211"/>
      <c r="EM632" s="211"/>
      <c r="EN632" s="211"/>
      <c r="EO632" s="211"/>
      <c r="EP632" s="211"/>
      <c r="ES632" s="165"/>
      <c r="ET632" s="165"/>
      <c r="EU632" s="166"/>
      <c r="EV632" s="209"/>
      <c r="EW632" s="211"/>
      <c r="EX632" s="211"/>
      <c r="EY632" s="211"/>
      <c r="EZ632" s="211"/>
      <c r="FA632" s="211"/>
      <c r="FD632" s="165"/>
      <c r="FE632" s="165"/>
      <c r="FF632" s="166"/>
      <c r="FG632" s="209"/>
      <c r="FH632" s="211"/>
      <c r="FI632" s="211"/>
      <c r="FJ632" s="211"/>
      <c r="FK632" s="211"/>
      <c r="FL632" s="211"/>
    </row>
    <row r="633" spans="9:168">
      <c r="I633" s="221">
        <f t="shared" si="294"/>
        <v>29</v>
      </c>
      <c r="J633" s="159">
        <f>'v-t_chart'!C630</f>
        <v>59.3</v>
      </c>
      <c r="K633" s="204">
        <f t="shared" ca="1" si="272"/>
        <v>173.68969999999999</v>
      </c>
      <c r="L633" s="205" t="b">
        <f>IF('Input&amp;Output'!$C$3=10,phase_chart!C630,IF('Input&amp;Output'!$C$3=21,phase_chart!G630,IF('Input&amp;Output'!$C$3=22,phase_chart!K630,IF('Input&amp;Output'!$C$3=31,phase_chart!O630,IF('Input&amp;Output'!$C$3=32,phase_chart!S630,"")))))</f>
        <v>0</v>
      </c>
      <c r="M633" s="206" t="b">
        <f>IF('Input&amp;Output'!$C$3=10,phase_chart!D630,IF('Input&amp;Output'!$C$3=21,phase_chart!H630,IF('Input&amp;Output'!$C$3=22,phase_chart!L630,IF('Input&amp;Output'!$C$3=31,phase_chart!P630,IF('Input&amp;Output'!$C$3=32,phase_chart!T630,"")))))</f>
        <v>1</v>
      </c>
      <c r="N633" s="205" t="b">
        <f>IF('Input&amp;Output'!$C$3=10,phase_chart!E630,IF('Input&amp;Output'!$C$3=21,phase_chart!I630,IF('Input&amp;Output'!$C$3=22,phase_chart!M630,IF('Input&amp;Output'!$C$3=31,phase_chart!Q630,IF('Input&amp;Output'!$C$3=32,phase_chart!U630,"")))))</f>
        <v>0</v>
      </c>
      <c r="P633" s="159">
        <f ca="1">IF(NOT($J633=0),IF($J633&lt;IF($P632=0,0,VLOOKUP(P632,tbL!$M$37:$Q$43,IF(L633=TRUE,2,4))),IF($J633&gt;=VLOOKUP(P632,tbL!$M$37:$Q$43,IF(L633=TRUE,3,5)),$P632,IF(AND(L632=TRUE,L633=TRUE),$P632,$P632-1)),IF(AND(L633=TRUE,J633=VLOOKUP(P632,tbL!$M$37:$Q$43,IF(L633=TRUE,2,4))),P632,IF($P632+1&gt;$C$12,$C$12,$P632+1))),0)</f>
        <v>1</v>
      </c>
      <c r="Q633" s="159">
        <f t="shared" ca="1" si="274"/>
        <v>1</v>
      </c>
      <c r="R633" s="207">
        <f t="shared" si="291"/>
        <v>0</v>
      </c>
      <c r="S633" s="208"/>
      <c r="T633" s="159">
        <f t="shared" si="292"/>
        <v>0</v>
      </c>
      <c r="U633" s="209" t="str">
        <f ca="1">IF(AND(T633=-1,N633=TRUE),"*",IF(AND(U632="*",N633=TRUE),"*",IF(AND(AND(L633=TRUE,U632="*"),J633&lt;VLOOKUP(V632+1,tbL!$M$38:$O$43,3)),"*","")))</f>
        <v/>
      </c>
      <c r="V633" s="204">
        <f t="shared" ca="1" si="275"/>
        <v>1</v>
      </c>
      <c r="Y633" s="159" t="str">
        <f t="shared" ca="1" si="276"/>
        <v/>
      </c>
      <c r="Z633" s="159" t="str">
        <f t="shared" si="277"/>
        <v/>
      </c>
      <c r="AA633" s="159">
        <f t="shared" ca="1" si="297"/>
        <v>1</v>
      </c>
      <c r="AC633" s="161" t="str">
        <f t="shared" ca="1" si="278"/>
        <v/>
      </c>
      <c r="AD633" s="161">
        <f t="shared" ca="1" si="279"/>
        <v>1</v>
      </c>
      <c r="AE633" s="161" t="str">
        <f t="shared" ca="1" si="299"/>
        <v/>
      </c>
      <c r="AF633" s="161">
        <f t="shared" ca="1" si="280"/>
        <v>1</v>
      </c>
      <c r="AG633" s="161" t="str">
        <f t="shared" ca="1" si="281"/>
        <v/>
      </c>
      <c r="AH633" s="161">
        <f t="shared" ca="1" si="282"/>
        <v>1</v>
      </c>
      <c r="AI633" s="161" t="str">
        <f t="shared" ca="1" si="283"/>
        <v/>
      </c>
      <c r="AJ633" s="161">
        <f t="shared" ca="1" si="284"/>
        <v>1</v>
      </c>
      <c r="AL633" s="161" t="str">
        <f t="shared" ca="1" si="285"/>
        <v/>
      </c>
      <c r="AM633" s="161">
        <f t="shared" ca="1" si="296"/>
        <v>1</v>
      </c>
      <c r="AN633" s="161" t="str">
        <f t="shared" ca="1" si="286"/>
        <v/>
      </c>
      <c r="AO633" s="161">
        <f t="shared" ca="1" si="295"/>
        <v>1</v>
      </c>
      <c r="AP633" s="161" t="str">
        <f t="shared" ca="1" si="287"/>
        <v/>
      </c>
      <c r="AQ633" s="161">
        <f t="shared" ca="1" si="293"/>
        <v>1</v>
      </c>
      <c r="AR633" s="161" t="str">
        <f t="shared" ca="1" si="288"/>
        <v/>
      </c>
      <c r="AS633" s="161">
        <f t="shared" ca="1" si="289"/>
        <v>1</v>
      </c>
      <c r="AT633" s="159" t="str">
        <f t="shared" ca="1" si="298"/>
        <v/>
      </c>
      <c r="AU633" s="210">
        <f t="shared" ca="1" si="273"/>
        <v>14</v>
      </c>
      <c r="AV633" s="209"/>
      <c r="AW633" s="204">
        <f t="shared" si="290"/>
        <v>4330.3055555555566</v>
      </c>
      <c r="AX633" s="159"/>
      <c r="AZ633" s="159"/>
      <c r="BM633" s="207"/>
      <c r="BN633" s="212"/>
      <c r="BP633" s="209"/>
      <c r="BQ633" s="211"/>
      <c r="BR633" s="211"/>
      <c r="BS633" s="211"/>
      <c r="BT633" s="211"/>
      <c r="BU633" s="211"/>
      <c r="BV633" s="211"/>
      <c r="BW633" s="211"/>
      <c r="BX633" s="211"/>
      <c r="BY633" s="211"/>
      <c r="BZ633" s="211"/>
      <c r="CA633" s="209"/>
      <c r="CB633" s="224"/>
      <c r="CC633" s="204"/>
      <c r="CD633" s="204"/>
      <c r="CE633" s="204"/>
      <c r="CF633" s="211"/>
      <c r="CG633" s="211"/>
      <c r="CI633" s="209"/>
      <c r="CJ633" s="209"/>
      <c r="EH633" s="165"/>
      <c r="EI633" s="165"/>
      <c r="EJ633" s="166"/>
      <c r="EK633" s="209"/>
      <c r="EL633" s="211"/>
      <c r="EM633" s="211"/>
      <c r="EN633" s="211"/>
      <c r="EO633" s="211"/>
      <c r="EP633" s="211"/>
      <c r="ES633" s="165"/>
      <c r="ET633" s="165"/>
      <c r="EU633" s="166"/>
      <c r="EV633" s="209"/>
      <c r="EW633" s="211"/>
      <c r="EX633" s="211"/>
      <c r="EY633" s="211"/>
      <c r="EZ633" s="211"/>
      <c r="FA633" s="211"/>
      <c r="FD633" s="165"/>
      <c r="FE633" s="165"/>
      <c r="FF633" s="166"/>
      <c r="FG633" s="209"/>
      <c r="FH633" s="211"/>
      <c r="FI633" s="211"/>
      <c r="FJ633" s="211"/>
      <c r="FK633" s="211"/>
      <c r="FL633" s="211"/>
    </row>
    <row r="634" spans="9:168">
      <c r="I634" s="221">
        <f t="shared" si="294"/>
        <v>30</v>
      </c>
      <c r="J634" s="159">
        <f>'v-t_chart'!C631</f>
        <v>59.8</v>
      </c>
      <c r="K634" s="204">
        <f t="shared" ca="1" si="272"/>
        <v>175.15419999999997</v>
      </c>
      <c r="L634" s="205" t="b">
        <f>IF('Input&amp;Output'!$C$3=10,phase_chart!C631,IF('Input&amp;Output'!$C$3=21,phase_chart!G631,IF('Input&amp;Output'!$C$3=22,phase_chart!K631,IF('Input&amp;Output'!$C$3=31,phase_chart!O631,IF('Input&amp;Output'!$C$3=32,phase_chart!S631,"")))))</f>
        <v>0</v>
      </c>
      <c r="M634" s="206" t="b">
        <f>IF('Input&amp;Output'!$C$3=10,phase_chart!D631,IF('Input&amp;Output'!$C$3=21,phase_chart!H631,IF('Input&amp;Output'!$C$3=22,phase_chart!L631,IF('Input&amp;Output'!$C$3=31,phase_chart!P631,IF('Input&amp;Output'!$C$3=32,phase_chart!T631,"")))))</f>
        <v>1</v>
      </c>
      <c r="N634" s="205" t="b">
        <f>IF('Input&amp;Output'!$C$3=10,phase_chart!E631,IF('Input&amp;Output'!$C$3=21,phase_chart!I631,IF('Input&amp;Output'!$C$3=22,phase_chart!M631,IF('Input&amp;Output'!$C$3=31,phase_chart!Q631,IF('Input&amp;Output'!$C$3=32,phase_chart!U631,"")))))</f>
        <v>0</v>
      </c>
      <c r="P634" s="159">
        <f ca="1">IF(NOT($J634=0),IF($J634&lt;IF($P633=0,0,VLOOKUP(P633,tbL!$M$37:$Q$43,IF(L634=TRUE,2,4))),IF($J634&gt;=VLOOKUP(P633,tbL!$M$37:$Q$43,IF(L634=TRUE,3,5)),$P633,IF(AND(L633=TRUE,L634=TRUE),$P633,$P633-1)),IF(AND(L634=TRUE,J634=VLOOKUP(P633,tbL!$M$37:$Q$43,IF(L634=TRUE,2,4))),P633,IF($P633+1&gt;$C$12,$C$12,$P633+1))),0)</f>
        <v>1</v>
      </c>
      <c r="Q634" s="159">
        <f t="shared" ca="1" si="274"/>
        <v>1</v>
      </c>
      <c r="R634" s="207">
        <f t="shared" si="291"/>
        <v>0</v>
      </c>
      <c r="S634" s="208"/>
      <c r="T634" s="159">
        <f t="shared" si="292"/>
        <v>0</v>
      </c>
      <c r="U634" s="209" t="str">
        <f ca="1">IF(AND(T634=-1,N634=TRUE),"*",IF(AND(U633="*",N634=TRUE),"*",IF(AND(AND(L634=TRUE,U633="*"),J634&lt;VLOOKUP(V633+1,tbL!$M$38:$O$43,3)),"*","")))</f>
        <v/>
      </c>
      <c r="V634" s="204">
        <f t="shared" ca="1" si="275"/>
        <v>1</v>
      </c>
      <c r="Y634" s="159" t="str">
        <f t="shared" ca="1" si="276"/>
        <v/>
      </c>
      <c r="Z634" s="159" t="str">
        <f t="shared" si="277"/>
        <v/>
      </c>
      <c r="AA634" s="159">
        <f t="shared" ca="1" si="297"/>
        <v>1</v>
      </c>
      <c r="AC634" s="161" t="str">
        <f t="shared" ca="1" si="278"/>
        <v/>
      </c>
      <c r="AD634" s="161">
        <f t="shared" ca="1" si="279"/>
        <v>1</v>
      </c>
      <c r="AE634" s="161" t="str">
        <f t="shared" ca="1" si="299"/>
        <v/>
      </c>
      <c r="AF634" s="161">
        <f t="shared" ca="1" si="280"/>
        <v>1</v>
      </c>
      <c r="AG634" s="161" t="str">
        <f t="shared" ca="1" si="281"/>
        <v/>
      </c>
      <c r="AH634" s="161">
        <f t="shared" ca="1" si="282"/>
        <v>1</v>
      </c>
      <c r="AI634" s="161" t="str">
        <f t="shared" ca="1" si="283"/>
        <v/>
      </c>
      <c r="AJ634" s="161">
        <f t="shared" ca="1" si="284"/>
        <v>1</v>
      </c>
      <c r="AL634" s="161" t="str">
        <f t="shared" ca="1" si="285"/>
        <v/>
      </c>
      <c r="AM634" s="161">
        <f t="shared" ca="1" si="296"/>
        <v>1</v>
      </c>
      <c r="AN634" s="161" t="str">
        <f t="shared" ca="1" si="286"/>
        <v/>
      </c>
      <c r="AO634" s="161">
        <f t="shared" ca="1" si="295"/>
        <v>1</v>
      </c>
      <c r="AP634" s="161" t="str">
        <f t="shared" ca="1" si="287"/>
        <v/>
      </c>
      <c r="AQ634" s="161">
        <f t="shared" ca="1" si="293"/>
        <v>1</v>
      </c>
      <c r="AR634" s="161" t="str">
        <f t="shared" ca="1" si="288"/>
        <v/>
      </c>
      <c r="AS634" s="161">
        <f t="shared" ca="1" si="289"/>
        <v>1</v>
      </c>
      <c r="AT634" s="159" t="str">
        <f t="shared" ca="1" si="298"/>
        <v/>
      </c>
      <c r="AU634" s="210">
        <f t="shared" ca="1" si="273"/>
        <v>14</v>
      </c>
      <c r="AV634" s="209"/>
      <c r="AW634" s="204">
        <f t="shared" si="290"/>
        <v>4346.9166666666679</v>
      </c>
      <c r="AX634" s="159"/>
      <c r="AZ634" s="159"/>
      <c r="BM634" s="207"/>
      <c r="BN634" s="212"/>
      <c r="BP634" s="209"/>
      <c r="BQ634" s="211"/>
      <c r="BR634" s="211"/>
      <c r="BS634" s="211"/>
      <c r="BT634" s="211"/>
      <c r="BU634" s="211"/>
      <c r="BV634" s="211"/>
      <c r="BW634" s="211"/>
      <c r="BX634" s="211"/>
      <c r="BY634" s="211"/>
      <c r="BZ634" s="211"/>
      <c r="CA634" s="209"/>
      <c r="CB634" s="224"/>
      <c r="CC634" s="204"/>
      <c r="CD634" s="204"/>
      <c r="CE634" s="204"/>
      <c r="CF634" s="211"/>
      <c r="CG634" s="211"/>
      <c r="CI634" s="209"/>
      <c r="CJ634" s="209"/>
      <c r="EH634" s="165"/>
      <c r="EI634" s="165"/>
      <c r="EJ634" s="166"/>
      <c r="EK634" s="209"/>
      <c r="EL634" s="211"/>
      <c r="EM634" s="211"/>
      <c r="EN634" s="211"/>
      <c r="EO634" s="211"/>
      <c r="EP634" s="211"/>
      <c r="ES634" s="165"/>
      <c r="ET634" s="165"/>
      <c r="EU634" s="166"/>
      <c r="EV634" s="209"/>
      <c r="EW634" s="211"/>
      <c r="EX634" s="211"/>
      <c r="EY634" s="211"/>
      <c r="EZ634" s="211"/>
      <c r="FA634" s="211"/>
      <c r="FD634" s="165"/>
      <c r="FE634" s="165"/>
      <c r="FF634" s="166"/>
      <c r="FG634" s="209"/>
      <c r="FH634" s="211"/>
      <c r="FI634" s="211"/>
      <c r="FJ634" s="211"/>
      <c r="FK634" s="211"/>
      <c r="FL634" s="211"/>
    </row>
    <row r="635" spans="9:168">
      <c r="I635" s="221">
        <f t="shared" si="294"/>
        <v>31</v>
      </c>
      <c r="J635" s="159">
        <f>'v-t_chart'!C632</f>
        <v>60.2</v>
      </c>
      <c r="K635" s="204">
        <f t="shared" ref="K635:K698" ca="1" si="301">IF($J635=0,0,VLOOKUP($Q635,$B$5:$C$11,2)*$J635)</f>
        <v>176.32579999999999</v>
      </c>
      <c r="L635" s="205" t="b">
        <f>IF('Input&amp;Output'!$C$3=10,phase_chart!C632,IF('Input&amp;Output'!$C$3=21,phase_chart!G632,IF('Input&amp;Output'!$C$3=22,phase_chart!K632,IF('Input&amp;Output'!$C$3=31,phase_chart!O632,IF('Input&amp;Output'!$C$3=32,phase_chart!S632,"")))))</f>
        <v>0</v>
      </c>
      <c r="M635" s="206" t="b">
        <f>IF('Input&amp;Output'!$C$3=10,phase_chart!D632,IF('Input&amp;Output'!$C$3=21,phase_chart!H632,IF('Input&amp;Output'!$C$3=22,phase_chart!L632,IF('Input&amp;Output'!$C$3=31,phase_chart!P632,IF('Input&amp;Output'!$C$3=32,phase_chart!T632,"")))))</f>
        <v>1</v>
      </c>
      <c r="N635" s="205" t="b">
        <f>IF('Input&amp;Output'!$C$3=10,phase_chart!E632,IF('Input&amp;Output'!$C$3=21,phase_chart!I632,IF('Input&amp;Output'!$C$3=22,phase_chart!M632,IF('Input&amp;Output'!$C$3=31,phase_chart!Q632,IF('Input&amp;Output'!$C$3=32,phase_chart!U632,"")))))</f>
        <v>0</v>
      </c>
      <c r="P635" s="159">
        <f ca="1">IF(NOT($J635=0),IF($J635&lt;IF($P634=0,0,VLOOKUP(P634,tbL!$M$37:$Q$43,IF(L635=TRUE,2,4))),IF($J635&gt;=VLOOKUP(P634,tbL!$M$37:$Q$43,IF(L635=TRUE,3,5)),$P634,IF(AND(L634=TRUE,L635=TRUE),$P634,$P634-1)),IF(AND(L635=TRUE,J635=VLOOKUP(P634,tbL!$M$37:$Q$43,IF(L635=TRUE,2,4))),P634,IF($P634+1&gt;$C$12,$C$12,$P634+1))),0)</f>
        <v>1</v>
      </c>
      <c r="Q635" s="159">
        <f t="shared" ca="1" si="274"/>
        <v>1</v>
      </c>
      <c r="R635" s="207">
        <f t="shared" si="291"/>
        <v>0</v>
      </c>
      <c r="S635" s="208"/>
      <c r="T635" s="159">
        <f t="shared" si="292"/>
        <v>0</v>
      </c>
      <c r="U635" s="209" t="str">
        <f ca="1">IF(AND(T635=-1,N635=TRUE),"*",IF(AND(U634="*",N635=TRUE),"*",IF(AND(AND(L635=TRUE,U634="*"),J635&lt;VLOOKUP(V634+1,tbL!$M$38:$O$43,3)),"*","")))</f>
        <v/>
      </c>
      <c r="V635" s="204">
        <f t="shared" ca="1" si="275"/>
        <v>1</v>
      </c>
      <c r="Y635" s="159" t="str">
        <f t="shared" ca="1" si="276"/>
        <v/>
      </c>
      <c r="Z635" s="159" t="str">
        <f t="shared" si="277"/>
        <v/>
      </c>
      <c r="AA635" s="159">
        <f t="shared" ca="1" si="297"/>
        <v>1</v>
      </c>
      <c r="AC635" s="161" t="str">
        <f t="shared" ca="1" si="278"/>
        <v/>
      </c>
      <c r="AD635" s="161">
        <f t="shared" ca="1" si="279"/>
        <v>1</v>
      </c>
      <c r="AE635" s="161" t="str">
        <f t="shared" ca="1" si="299"/>
        <v/>
      </c>
      <c r="AF635" s="161">
        <f t="shared" ca="1" si="280"/>
        <v>1</v>
      </c>
      <c r="AG635" s="161" t="str">
        <f t="shared" ca="1" si="281"/>
        <v/>
      </c>
      <c r="AH635" s="161">
        <f t="shared" ca="1" si="282"/>
        <v>1</v>
      </c>
      <c r="AI635" s="161" t="str">
        <f t="shared" ca="1" si="283"/>
        <v/>
      </c>
      <c r="AJ635" s="161">
        <f t="shared" ca="1" si="284"/>
        <v>1</v>
      </c>
      <c r="AL635" s="161" t="str">
        <f t="shared" ca="1" si="285"/>
        <v/>
      </c>
      <c r="AM635" s="161">
        <f t="shared" ca="1" si="296"/>
        <v>1</v>
      </c>
      <c r="AN635" s="161" t="str">
        <f t="shared" ca="1" si="286"/>
        <v/>
      </c>
      <c r="AO635" s="161">
        <f t="shared" ca="1" si="295"/>
        <v>1</v>
      </c>
      <c r="AP635" s="161" t="str">
        <f t="shared" ca="1" si="287"/>
        <v/>
      </c>
      <c r="AQ635" s="161">
        <f t="shared" ca="1" si="293"/>
        <v>1</v>
      </c>
      <c r="AR635" s="161" t="str">
        <f t="shared" ca="1" si="288"/>
        <v/>
      </c>
      <c r="AS635" s="161">
        <f t="shared" ca="1" si="289"/>
        <v>1</v>
      </c>
      <c r="AT635" s="159" t="str">
        <f t="shared" ca="1" si="298"/>
        <v/>
      </c>
      <c r="AU635" s="210">
        <f t="shared" ca="1" si="273"/>
        <v>14</v>
      </c>
      <c r="AV635" s="209"/>
      <c r="AW635" s="204">
        <f t="shared" si="290"/>
        <v>4363.6388888888905</v>
      </c>
      <c r="AX635" s="159"/>
      <c r="AZ635" s="159"/>
      <c r="BM635" s="207"/>
      <c r="BN635" s="212"/>
      <c r="BP635" s="209"/>
      <c r="BQ635" s="211"/>
      <c r="BR635" s="211"/>
      <c r="BS635" s="211"/>
      <c r="BT635" s="211"/>
      <c r="BU635" s="211"/>
      <c r="BV635" s="211"/>
      <c r="BW635" s="211"/>
      <c r="BX635" s="211"/>
      <c r="BY635" s="211"/>
      <c r="BZ635" s="211"/>
      <c r="CA635" s="209"/>
      <c r="CB635" s="224"/>
      <c r="CC635" s="204"/>
      <c r="CD635" s="204"/>
      <c r="CE635" s="204"/>
      <c r="CF635" s="211"/>
      <c r="CG635" s="211"/>
      <c r="CI635" s="209"/>
      <c r="CJ635" s="209"/>
      <c r="EH635" s="165"/>
      <c r="EI635" s="165"/>
      <c r="EJ635" s="166"/>
      <c r="EK635" s="209"/>
      <c r="EL635" s="211"/>
      <c r="EM635" s="211"/>
      <c r="EN635" s="211"/>
      <c r="EO635" s="211"/>
      <c r="EP635" s="211"/>
      <c r="ES635" s="165"/>
      <c r="ET635" s="165"/>
      <c r="EU635" s="166"/>
      <c r="EV635" s="209"/>
      <c r="EW635" s="211"/>
      <c r="EX635" s="211"/>
      <c r="EY635" s="211"/>
      <c r="EZ635" s="211"/>
      <c r="FA635" s="211"/>
      <c r="FD635" s="165"/>
      <c r="FE635" s="165"/>
      <c r="FF635" s="166"/>
      <c r="FG635" s="209"/>
      <c r="FH635" s="211"/>
      <c r="FI635" s="211"/>
      <c r="FJ635" s="211"/>
      <c r="FK635" s="211"/>
      <c r="FL635" s="211"/>
    </row>
    <row r="636" spans="9:168">
      <c r="I636" s="221">
        <f t="shared" si="294"/>
        <v>32</v>
      </c>
      <c r="J636" s="159">
        <f>'v-t_chart'!C633</f>
        <v>60.5</v>
      </c>
      <c r="K636" s="204">
        <f t="shared" ca="1" si="301"/>
        <v>177.2045</v>
      </c>
      <c r="L636" s="205" t="b">
        <f>IF('Input&amp;Output'!$C$3=10,phase_chart!C633,IF('Input&amp;Output'!$C$3=21,phase_chart!G633,IF('Input&amp;Output'!$C$3=22,phase_chart!K633,IF('Input&amp;Output'!$C$3=31,phase_chart!O633,IF('Input&amp;Output'!$C$3=32,phase_chart!S633,"")))))</f>
        <v>0</v>
      </c>
      <c r="M636" s="206" t="b">
        <f>IF('Input&amp;Output'!$C$3=10,phase_chart!D633,IF('Input&amp;Output'!$C$3=21,phase_chart!H633,IF('Input&amp;Output'!$C$3=22,phase_chart!L633,IF('Input&amp;Output'!$C$3=31,phase_chart!P633,IF('Input&amp;Output'!$C$3=32,phase_chart!T633,"")))))</f>
        <v>1</v>
      </c>
      <c r="N636" s="205" t="b">
        <f>IF('Input&amp;Output'!$C$3=10,phase_chart!E633,IF('Input&amp;Output'!$C$3=21,phase_chart!I633,IF('Input&amp;Output'!$C$3=22,phase_chart!M633,IF('Input&amp;Output'!$C$3=31,phase_chart!Q633,IF('Input&amp;Output'!$C$3=32,phase_chart!U633,"")))))</f>
        <v>0</v>
      </c>
      <c r="P636" s="159">
        <f ca="1">IF(NOT($J636=0),IF($J636&lt;IF($P635=0,0,VLOOKUP(P635,tbL!$M$37:$Q$43,IF(L636=TRUE,2,4))),IF($J636&gt;=VLOOKUP(P635,tbL!$M$37:$Q$43,IF(L636=TRUE,3,5)),$P635,IF(AND(L635=TRUE,L636=TRUE),$P635,$P635-1)),IF(AND(L636=TRUE,J636=VLOOKUP(P635,tbL!$M$37:$Q$43,IF(L636=TRUE,2,4))),P635,IF($P635+1&gt;$C$12,$C$12,$P635+1))),0)</f>
        <v>1</v>
      </c>
      <c r="Q636" s="159">
        <f t="shared" ca="1" si="274"/>
        <v>1</v>
      </c>
      <c r="R636" s="207">
        <f t="shared" si="291"/>
        <v>0</v>
      </c>
      <c r="S636" s="208"/>
      <c r="T636" s="159">
        <f t="shared" si="292"/>
        <v>0</v>
      </c>
      <c r="U636" s="209" t="str">
        <f ca="1">IF(AND(T636=-1,N636=TRUE),"*",IF(AND(U635="*",N636=TRUE),"*",IF(AND(AND(L636=TRUE,U635="*"),J636&lt;VLOOKUP(V635+1,tbL!$M$38:$O$43,3)),"*","")))</f>
        <v/>
      </c>
      <c r="V636" s="204">
        <f t="shared" ca="1" si="275"/>
        <v>1</v>
      </c>
      <c r="Y636" s="159" t="str">
        <f t="shared" ca="1" si="276"/>
        <v/>
      </c>
      <c r="Z636" s="159" t="str">
        <f t="shared" si="277"/>
        <v/>
      </c>
      <c r="AA636" s="159">
        <f t="shared" ca="1" si="297"/>
        <v>1</v>
      </c>
      <c r="AC636" s="161" t="str">
        <f t="shared" ca="1" si="278"/>
        <v/>
      </c>
      <c r="AD636" s="161">
        <f t="shared" ca="1" si="279"/>
        <v>1</v>
      </c>
      <c r="AE636" s="161" t="str">
        <f t="shared" ca="1" si="299"/>
        <v/>
      </c>
      <c r="AF636" s="161">
        <f t="shared" ca="1" si="280"/>
        <v>1</v>
      </c>
      <c r="AG636" s="161" t="str">
        <f t="shared" ca="1" si="281"/>
        <v/>
      </c>
      <c r="AH636" s="161">
        <f t="shared" ca="1" si="282"/>
        <v>1</v>
      </c>
      <c r="AI636" s="161" t="str">
        <f t="shared" ca="1" si="283"/>
        <v/>
      </c>
      <c r="AJ636" s="161">
        <f t="shared" ca="1" si="284"/>
        <v>1</v>
      </c>
      <c r="AL636" s="161" t="str">
        <f t="shared" ca="1" si="285"/>
        <v/>
      </c>
      <c r="AM636" s="161">
        <f t="shared" ca="1" si="296"/>
        <v>1</v>
      </c>
      <c r="AN636" s="161" t="str">
        <f t="shared" ca="1" si="286"/>
        <v/>
      </c>
      <c r="AO636" s="161">
        <f t="shared" ca="1" si="295"/>
        <v>1</v>
      </c>
      <c r="AP636" s="161" t="str">
        <f t="shared" ca="1" si="287"/>
        <v/>
      </c>
      <c r="AQ636" s="161">
        <f t="shared" ca="1" si="293"/>
        <v>1</v>
      </c>
      <c r="AR636" s="161" t="str">
        <f t="shared" ca="1" si="288"/>
        <v/>
      </c>
      <c r="AS636" s="161">
        <f t="shared" ca="1" si="289"/>
        <v>1</v>
      </c>
      <c r="AT636" s="159" t="str">
        <f t="shared" ca="1" si="298"/>
        <v/>
      </c>
      <c r="AU636" s="210">
        <f t="shared" ca="1" si="273"/>
        <v>14</v>
      </c>
      <c r="AV636" s="209"/>
      <c r="AW636" s="204">
        <f t="shared" si="290"/>
        <v>4380.4444444444462</v>
      </c>
      <c r="AX636" s="159"/>
      <c r="AZ636" s="159"/>
      <c r="BM636" s="207"/>
      <c r="BN636" s="212"/>
      <c r="BP636" s="209"/>
      <c r="BQ636" s="211"/>
      <c r="BR636" s="211"/>
      <c r="BS636" s="211"/>
      <c r="BT636" s="211"/>
      <c r="BU636" s="211"/>
      <c r="BV636" s="211"/>
      <c r="BW636" s="211"/>
      <c r="BX636" s="211"/>
      <c r="BY636" s="211"/>
      <c r="BZ636" s="211"/>
      <c r="CA636" s="209"/>
      <c r="CB636" s="224"/>
      <c r="CC636" s="204"/>
      <c r="CD636" s="204"/>
      <c r="CE636" s="204"/>
      <c r="CF636" s="211"/>
      <c r="CG636" s="211"/>
      <c r="CI636" s="209"/>
      <c r="CJ636" s="209"/>
      <c r="EH636" s="165"/>
      <c r="EI636" s="165"/>
      <c r="EJ636" s="166"/>
      <c r="EK636" s="209"/>
      <c r="EL636" s="211"/>
      <c r="EM636" s="211"/>
      <c r="EN636" s="211"/>
      <c r="EO636" s="211"/>
      <c r="EP636" s="211"/>
      <c r="ES636" s="165"/>
      <c r="ET636" s="165"/>
      <c r="EU636" s="166"/>
      <c r="EV636" s="209"/>
      <c r="EW636" s="211"/>
      <c r="EX636" s="211"/>
      <c r="EY636" s="211"/>
      <c r="EZ636" s="211"/>
      <c r="FA636" s="211"/>
      <c r="FD636" s="165"/>
      <c r="FE636" s="165"/>
      <c r="FF636" s="166"/>
      <c r="FG636" s="209"/>
      <c r="FH636" s="211"/>
      <c r="FI636" s="211"/>
      <c r="FJ636" s="211"/>
      <c r="FK636" s="211"/>
      <c r="FL636" s="211"/>
    </row>
    <row r="637" spans="9:168">
      <c r="I637" s="221">
        <f t="shared" si="294"/>
        <v>33</v>
      </c>
      <c r="J637" s="159">
        <f>'v-t_chart'!C634</f>
        <v>60.8</v>
      </c>
      <c r="K637" s="204">
        <f t="shared" ca="1" si="301"/>
        <v>178.08319999999998</v>
      </c>
      <c r="L637" s="205" t="b">
        <f>IF('Input&amp;Output'!$C$3=10,phase_chart!C634,IF('Input&amp;Output'!$C$3=21,phase_chart!G634,IF('Input&amp;Output'!$C$3=22,phase_chart!K634,IF('Input&amp;Output'!$C$3=31,phase_chart!O634,IF('Input&amp;Output'!$C$3=32,phase_chart!S634,"")))))</f>
        <v>0</v>
      </c>
      <c r="M637" s="206" t="b">
        <f>IF('Input&amp;Output'!$C$3=10,phase_chart!D634,IF('Input&amp;Output'!$C$3=21,phase_chart!H634,IF('Input&amp;Output'!$C$3=22,phase_chart!L634,IF('Input&amp;Output'!$C$3=31,phase_chart!P634,IF('Input&amp;Output'!$C$3=32,phase_chart!T634,"")))))</f>
        <v>1</v>
      </c>
      <c r="N637" s="205" t="b">
        <f>IF('Input&amp;Output'!$C$3=10,phase_chart!E634,IF('Input&amp;Output'!$C$3=21,phase_chart!I634,IF('Input&amp;Output'!$C$3=22,phase_chart!M634,IF('Input&amp;Output'!$C$3=31,phase_chart!Q634,IF('Input&amp;Output'!$C$3=32,phase_chart!U634,"")))))</f>
        <v>0</v>
      </c>
      <c r="P637" s="159">
        <f ca="1">IF(NOT($J637=0),IF($J637&lt;IF($P636=0,0,VLOOKUP(P636,tbL!$M$37:$Q$43,IF(L637=TRUE,2,4))),IF($J637&gt;=VLOOKUP(P636,tbL!$M$37:$Q$43,IF(L637=TRUE,3,5)),$P636,IF(AND(L636=TRUE,L637=TRUE),$P636,$P636-1)),IF(AND(L637=TRUE,J637=VLOOKUP(P636,tbL!$M$37:$Q$43,IF(L637=TRUE,2,4))),P636,IF($P636+1&gt;$C$12,$C$12,$P636+1))),0)</f>
        <v>1</v>
      </c>
      <c r="Q637" s="159">
        <f t="shared" ca="1" si="274"/>
        <v>1</v>
      </c>
      <c r="R637" s="207">
        <f t="shared" si="291"/>
        <v>0</v>
      </c>
      <c r="S637" s="208"/>
      <c r="T637" s="159">
        <f t="shared" si="292"/>
        <v>0</v>
      </c>
      <c r="U637" s="209" t="str">
        <f ca="1">IF(AND(T637=-1,N637=TRUE),"*",IF(AND(U636="*",N637=TRUE),"*",IF(AND(AND(L637=TRUE,U636="*"),J637&lt;VLOOKUP(V636+1,tbL!$M$38:$O$43,3)),"*","")))</f>
        <v/>
      </c>
      <c r="V637" s="204">
        <f t="shared" ca="1" si="275"/>
        <v>1</v>
      </c>
      <c r="Y637" s="159" t="str">
        <f t="shared" ca="1" si="276"/>
        <v/>
      </c>
      <c r="Z637" s="159" t="str">
        <f t="shared" si="277"/>
        <v/>
      </c>
      <c r="AA637" s="159">
        <f t="shared" ca="1" si="297"/>
        <v>1</v>
      </c>
      <c r="AC637" s="161" t="str">
        <f t="shared" ca="1" si="278"/>
        <v/>
      </c>
      <c r="AD637" s="161">
        <f t="shared" ca="1" si="279"/>
        <v>1</v>
      </c>
      <c r="AE637" s="161" t="str">
        <f t="shared" ca="1" si="299"/>
        <v/>
      </c>
      <c r="AF637" s="161">
        <f t="shared" ca="1" si="280"/>
        <v>1</v>
      </c>
      <c r="AG637" s="161" t="str">
        <f t="shared" ca="1" si="281"/>
        <v/>
      </c>
      <c r="AH637" s="161">
        <f t="shared" ca="1" si="282"/>
        <v>1</v>
      </c>
      <c r="AI637" s="161" t="str">
        <f t="shared" ca="1" si="283"/>
        <v/>
      </c>
      <c r="AJ637" s="161">
        <f t="shared" ca="1" si="284"/>
        <v>1</v>
      </c>
      <c r="AL637" s="161" t="str">
        <f t="shared" ca="1" si="285"/>
        <v/>
      </c>
      <c r="AM637" s="161">
        <f t="shared" ca="1" si="296"/>
        <v>1</v>
      </c>
      <c r="AN637" s="161" t="str">
        <f t="shared" ca="1" si="286"/>
        <v/>
      </c>
      <c r="AO637" s="161">
        <f t="shared" ca="1" si="295"/>
        <v>1</v>
      </c>
      <c r="AP637" s="161" t="str">
        <f t="shared" ca="1" si="287"/>
        <v/>
      </c>
      <c r="AQ637" s="161">
        <f t="shared" ca="1" si="293"/>
        <v>1</v>
      </c>
      <c r="AR637" s="161" t="str">
        <f t="shared" ca="1" si="288"/>
        <v/>
      </c>
      <c r="AS637" s="161">
        <f t="shared" ca="1" si="289"/>
        <v>1</v>
      </c>
      <c r="AT637" s="159" t="str">
        <f t="shared" ca="1" si="298"/>
        <v/>
      </c>
      <c r="AU637" s="210">
        <f t="shared" ca="1" si="273"/>
        <v>14</v>
      </c>
      <c r="AV637" s="209"/>
      <c r="AW637" s="204">
        <f t="shared" si="290"/>
        <v>4397.3333333333348</v>
      </c>
      <c r="AX637" s="159"/>
      <c r="AZ637" s="159"/>
      <c r="BM637" s="207"/>
      <c r="BN637" s="212"/>
      <c r="BP637" s="209"/>
      <c r="BQ637" s="211"/>
      <c r="BR637" s="211"/>
      <c r="BS637" s="211"/>
      <c r="BT637" s="211"/>
      <c r="BU637" s="211"/>
      <c r="BV637" s="211"/>
      <c r="BW637" s="211"/>
      <c r="BX637" s="211"/>
      <c r="BY637" s="211"/>
      <c r="BZ637" s="211"/>
      <c r="CA637" s="209"/>
      <c r="CB637" s="224"/>
      <c r="CC637" s="204"/>
      <c r="CD637" s="204"/>
      <c r="CE637" s="204"/>
      <c r="CF637" s="211"/>
      <c r="CG637" s="211"/>
      <c r="CI637" s="209"/>
      <c r="CJ637" s="209"/>
      <c r="EH637" s="165"/>
      <c r="EI637" s="165"/>
      <c r="EJ637" s="166"/>
      <c r="EK637" s="209"/>
      <c r="EL637" s="211"/>
      <c r="EM637" s="211"/>
      <c r="EN637" s="211"/>
      <c r="EO637" s="211"/>
      <c r="EP637" s="211"/>
      <c r="ES637" s="165"/>
      <c r="ET637" s="165"/>
      <c r="EU637" s="166"/>
      <c r="EV637" s="209"/>
      <c r="EW637" s="211"/>
      <c r="EX637" s="211"/>
      <c r="EY637" s="211"/>
      <c r="EZ637" s="211"/>
      <c r="FA637" s="211"/>
      <c r="FD637" s="165"/>
      <c r="FE637" s="165"/>
      <c r="FF637" s="166"/>
      <c r="FG637" s="209"/>
      <c r="FH637" s="211"/>
      <c r="FI637" s="211"/>
      <c r="FJ637" s="211"/>
      <c r="FK637" s="211"/>
      <c r="FL637" s="211"/>
    </row>
    <row r="638" spans="9:168">
      <c r="I638" s="221">
        <f t="shared" si="294"/>
        <v>34</v>
      </c>
      <c r="J638" s="159">
        <f>'v-t_chart'!C635</f>
        <v>61.1</v>
      </c>
      <c r="K638" s="204">
        <f t="shared" ca="1" si="301"/>
        <v>178.96189999999999</v>
      </c>
      <c r="L638" s="205" t="b">
        <f>IF('Input&amp;Output'!$C$3=10,phase_chart!C635,IF('Input&amp;Output'!$C$3=21,phase_chart!G635,IF('Input&amp;Output'!$C$3=22,phase_chart!K635,IF('Input&amp;Output'!$C$3=31,phase_chart!O635,IF('Input&amp;Output'!$C$3=32,phase_chart!S635,"")))))</f>
        <v>0</v>
      </c>
      <c r="M638" s="206" t="b">
        <f>IF('Input&amp;Output'!$C$3=10,phase_chart!D635,IF('Input&amp;Output'!$C$3=21,phase_chart!H635,IF('Input&amp;Output'!$C$3=22,phase_chart!L635,IF('Input&amp;Output'!$C$3=31,phase_chart!P635,IF('Input&amp;Output'!$C$3=32,phase_chart!T635,"")))))</f>
        <v>1</v>
      </c>
      <c r="N638" s="205" t="b">
        <f>IF('Input&amp;Output'!$C$3=10,phase_chart!E635,IF('Input&amp;Output'!$C$3=21,phase_chart!I635,IF('Input&amp;Output'!$C$3=22,phase_chart!M635,IF('Input&amp;Output'!$C$3=31,phase_chart!Q635,IF('Input&amp;Output'!$C$3=32,phase_chart!U635,"")))))</f>
        <v>0</v>
      </c>
      <c r="P638" s="159">
        <f ca="1">IF(NOT($J638=0),IF($J638&lt;IF($P637=0,0,VLOOKUP(P637,tbL!$M$37:$Q$43,IF(L638=TRUE,2,4))),IF($J638&gt;=VLOOKUP(P637,tbL!$M$37:$Q$43,IF(L638=TRUE,3,5)),$P637,IF(AND(L637=TRUE,L638=TRUE),$P637,$P637-1)),IF(AND(L638=TRUE,J638=VLOOKUP(P637,tbL!$M$37:$Q$43,IF(L638=TRUE,2,4))),P637,IF($P637+1&gt;$C$12,$C$12,$P637+1))),0)</f>
        <v>1</v>
      </c>
      <c r="Q638" s="159">
        <f t="shared" ca="1" si="274"/>
        <v>1</v>
      </c>
      <c r="R638" s="207">
        <f t="shared" si="291"/>
        <v>0</v>
      </c>
      <c r="S638" s="208"/>
      <c r="T638" s="159">
        <f t="shared" si="292"/>
        <v>0</v>
      </c>
      <c r="U638" s="209" t="str">
        <f ca="1">IF(AND(T638=-1,N638=TRUE),"*",IF(AND(U637="*",N638=TRUE),"*",IF(AND(AND(L638=TRUE,U637="*"),J638&lt;VLOOKUP(V637+1,tbL!$M$38:$O$43,3)),"*","")))</f>
        <v/>
      </c>
      <c r="V638" s="204">
        <f t="shared" ca="1" si="275"/>
        <v>1</v>
      </c>
      <c r="Y638" s="159" t="str">
        <f t="shared" ca="1" si="276"/>
        <v/>
      </c>
      <c r="Z638" s="159" t="str">
        <f t="shared" si="277"/>
        <v/>
      </c>
      <c r="AA638" s="159">
        <f t="shared" ca="1" si="297"/>
        <v>1</v>
      </c>
      <c r="AC638" s="161" t="str">
        <f t="shared" ca="1" si="278"/>
        <v/>
      </c>
      <c r="AD638" s="161">
        <f t="shared" ca="1" si="279"/>
        <v>1</v>
      </c>
      <c r="AE638" s="161" t="str">
        <f t="shared" ca="1" si="299"/>
        <v/>
      </c>
      <c r="AF638" s="161">
        <f t="shared" ca="1" si="280"/>
        <v>1</v>
      </c>
      <c r="AG638" s="161" t="str">
        <f t="shared" ca="1" si="281"/>
        <v/>
      </c>
      <c r="AH638" s="161">
        <f t="shared" ca="1" si="282"/>
        <v>1</v>
      </c>
      <c r="AI638" s="161" t="str">
        <f t="shared" ca="1" si="283"/>
        <v/>
      </c>
      <c r="AJ638" s="161">
        <f t="shared" ca="1" si="284"/>
        <v>1</v>
      </c>
      <c r="AL638" s="161" t="str">
        <f t="shared" ca="1" si="285"/>
        <v/>
      </c>
      <c r="AM638" s="161">
        <f t="shared" ca="1" si="296"/>
        <v>1</v>
      </c>
      <c r="AN638" s="161" t="str">
        <f t="shared" ca="1" si="286"/>
        <v/>
      </c>
      <c r="AO638" s="161">
        <f t="shared" ca="1" si="295"/>
        <v>1</v>
      </c>
      <c r="AP638" s="161" t="str">
        <f t="shared" ca="1" si="287"/>
        <v/>
      </c>
      <c r="AQ638" s="161">
        <f t="shared" ca="1" si="293"/>
        <v>1</v>
      </c>
      <c r="AR638" s="161" t="str">
        <f t="shared" ca="1" si="288"/>
        <v/>
      </c>
      <c r="AS638" s="161">
        <f t="shared" ca="1" si="289"/>
        <v>1</v>
      </c>
      <c r="AT638" s="159" t="str">
        <f t="shared" ca="1" si="298"/>
        <v/>
      </c>
      <c r="AU638" s="210">
        <f t="shared" ca="1" si="273"/>
        <v>14</v>
      </c>
      <c r="AV638" s="209"/>
      <c r="AW638" s="204">
        <f t="shared" si="290"/>
        <v>4414.3055555555575</v>
      </c>
      <c r="AX638" s="159"/>
      <c r="AZ638" s="159"/>
      <c r="BM638" s="207"/>
      <c r="BN638" s="212"/>
      <c r="BP638" s="209"/>
      <c r="BQ638" s="211"/>
      <c r="BR638" s="211"/>
      <c r="BS638" s="211"/>
      <c r="BT638" s="211"/>
      <c r="BU638" s="211"/>
      <c r="BV638" s="211"/>
      <c r="BW638" s="211"/>
      <c r="BX638" s="211"/>
      <c r="BY638" s="211"/>
      <c r="BZ638" s="211"/>
      <c r="CA638" s="209"/>
      <c r="CB638" s="224"/>
      <c r="CC638" s="204"/>
      <c r="CD638" s="204"/>
      <c r="CE638" s="204"/>
      <c r="CF638" s="211"/>
      <c r="CG638" s="211"/>
      <c r="CI638" s="209"/>
      <c r="CJ638" s="209"/>
      <c r="EH638" s="165"/>
      <c r="EI638" s="165"/>
      <c r="EJ638" s="166"/>
      <c r="EK638" s="209"/>
      <c r="EL638" s="211"/>
      <c r="EM638" s="211"/>
      <c r="EN638" s="211"/>
      <c r="EO638" s="211"/>
      <c r="EP638" s="211"/>
      <c r="ES638" s="165"/>
      <c r="ET638" s="165"/>
      <c r="EU638" s="166"/>
      <c r="EV638" s="209"/>
      <c r="EW638" s="211"/>
      <c r="EX638" s="211"/>
      <c r="EY638" s="211"/>
      <c r="EZ638" s="211"/>
      <c r="FA638" s="211"/>
      <c r="FD638" s="165"/>
      <c r="FE638" s="165"/>
      <c r="FF638" s="166"/>
      <c r="FG638" s="209"/>
      <c r="FH638" s="211"/>
      <c r="FI638" s="211"/>
      <c r="FJ638" s="211"/>
      <c r="FK638" s="211"/>
      <c r="FL638" s="211"/>
    </row>
    <row r="639" spans="9:168">
      <c r="I639" s="221">
        <f t="shared" si="294"/>
        <v>35</v>
      </c>
      <c r="J639" s="159">
        <f>'v-t_chart'!C636</f>
        <v>61.5</v>
      </c>
      <c r="K639" s="204">
        <f t="shared" ca="1" si="301"/>
        <v>180.1335</v>
      </c>
      <c r="L639" s="205" t="b">
        <f>IF('Input&amp;Output'!$C$3=10,phase_chart!C636,IF('Input&amp;Output'!$C$3=21,phase_chart!G636,IF('Input&amp;Output'!$C$3=22,phase_chart!K636,IF('Input&amp;Output'!$C$3=31,phase_chart!O636,IF('Input&amp;Output'!$C$3=32,phase_chart!S636,"")))))</f>
        <v>0</v>
      </c>
      <c r="M639" s="206" t="b">
        <f>IF('Input&amp;Output'!$C$3=10,phase_chart!D636,IF('Input&amp;Output'!$C$3=21,phase_chart!H636,IF('Input&amp;Output'!$C$3=22,phase_chart!L636,IF('Input&amp;Output'!$C$3=31,phase_chart!P636,IF('Input&amp;Output'!$C$3=32,phase_chart!T636,"")))))</f>
        <v>1</v>
      </c>
      <c r="N639" s="205" t="b">
        <f>IF('Input&amp;Output'!$C$3=10,phase_chart!E636,IF('Input&amp;Output'!$C$3=21,phase_chart!I636,IF('Input&amp;Output'!$C$3=22,phase_chart!M636,IF('Input&amp;Output'!$C$3=31,phase_chart!Q636,IF('Input&amp;Output'!$C$3=32,phase_chart!U636,"")))))</f>
        <v>0</v>
      </c>
      <c r="P639" s="159">
        <f ca="1">IF(NOT($J639=0),IF($J639&lt;IF($P638=0,0,VLOOKUP(P638,tbL!$M$37:$Q$43,IF(L639=TRUE,2,4))),IF($J639&gt;=VLOOKUP(P638,tbL!$M$37:$Q$43,IF(L639=TRUE,3,5)),$P638,IF(AND(L638=TRUE,L639=TRUE),$P638,$P638-1)),IF(AND(L639=TRUE,J639=VLOOKUP(P638,tbL!$M$37:$Q$43,IF(L639=TRUE,2,4))),P638,IF($P638+1&gt;$C$12,$C$12,$P638+1))),0)</f>
        <v>1</v>
      </c>
      <c r="Q639" s="159">
        <f t="shared" ca="1" si="274"/>
        <v>1</v>
      </c>
      <c r="R639" s="207">
        <f t="shared" si="291"/>
        <v>0</v>
      </c>
      <c r="S639" s="208"/>
      <c r="T639" s="159">
        <f t="shared" si="292"/>
        <v>0</v>
      </c>
      <c r="U639" s="209" t="str">
        <f ca="1">IF(AND(T639=-1,N639=TRUE),"*",IF(AND(U638="*",N639=TRUE),"*",IF(AND(AND(L639=TRUE,U638="*"),J639&lt;VLOOKUP(V638+1,tbL!$M$38:$O$43,3)),"*","")))</f>
        <v/>
      </c>
      <c r="V639" s="204">
        <f t="shared" ca="1" si="275"/>
        <v>1</v>
      </c>
      <c r="Y639" s="159" t="str">
        <f t="shared" ca="1" si="276"/>
        <v/>
      </c>
      <c r="Z639" s="159" t="str">
        <f t="shared" si="277"/>
        <v/>
      </c>
      <c r="AA639" s="159">
        <f t="shared" ca="1" si="297"/>
        <v>1</v>
      </c>
      <c r="AC639" s="161" t="str">
        <f t="shared" ca="1" si="278"/>
        <v/>
      </c>
      <c r="AD639" s="161">
        <f t="shared" ca="1" si="279"/>
        <v>1</v>
      </c>
      <c r="AE639" s="161" t="str">
        <f t="shared" ca="1" si="299"/>
        <v/>
      </c>
      <c r="AF639" s="161">
        <f t="shared" ca="1" si="280"/>
        <v>1</v>
      </c>
      <c r="AG639" s="161" t="str">
        <f t="shared" ca="1" si="281"/>
        <v/>
      </c>
      <c r="AH639" s="161">
        <f t="shared" ca="1" si="282"/>
        <v>1</v>
      </c>
      <c r="AI639" s="161" t="str">
        <f t="shared" ca="1" si="283"/>
        <v/>
      </c>
      <c r="AJ639" s="161">
        <f t="shared" ca="1" si="284"/>
        <v>1</v>
      </c>
      <c r="AL639" s="161" t="str">
        <f t="shared" ca="1" si="285"/>
        <v/>
      </c>
      <c r="AM639" s="161">
        <f t="shared" ca="1" si="296"/>
        <v>1</v>
      </c>
      <c r="AN639" s="161" t="str">
        <f t="shared" ca="1" si="286"/>
        <v/>
      </c>
      <c r="AO639" s="161">
        <f t="shared" ca="1" si="295"/>
        <v>1</v>
      </c>
      <c r="AP639" s="161" t="str">
        <f t="shared" ca="1" si="287"/>
        <v/>
      </c>
      <c r="AQ639" s="161">
        <f t="shared" ca="1" si="293"/>
        <v>1</v>
      </c>
      <c r="AR639" s="161" t="str">
        <f t="shared" ca="1" si="288"/>
        <v/>
      </c>
      <c r="AS639" s="161">
        <f t="shared" ca="1" si="289"/>
        <v>1</v>
      </c>
      <c r="AT639" s="159" t="str">
        <f t="shared" ca="1" si="298"/>
        <v/>
      </c>
      <c r="AU639" s="210">
        <f t="shared" ca="1" si="273"/>
        <v>14</v>
      </c>
      <c r="AV639" s="209"/>
      <c r="AW639" s="204">
        <f t="shared" si="290"/>
        <v>4431.3888888888905</v>
      </c>
      <c r="AX639" s="159"/>
      <c r="AZ639" s="159"/>
      <c r="BM639" s="207"/>
      <c r="BN639" s="212"/>
      <c r="BP639" s="209"/>
      <c r="BQ639" s="211"/>
      <c r="BR639" s="211"/>
      <c r="BS639" s="211"/>
      <c r="BT639" s="211"/>
      <c r="BU639" s="211"/>
      <c r="BV639" s="211"/>
      <c r="BW639" s="211"/>
      <c r="BX639" s="211"/>
      <c r="BY639" s="211"/>
      <c r="BZ639" s="211"/>
      <c r="CA639" s="209"/>
      <c r="CB639" s="224"/>
      <c r="CC639" s="204"/>
      <c r="CD639" s="204"/>
      <c r="CE639" s="204"/>
      <c r="CF639" s="211"/>
      <c r="CG639" s="211"/>
      <c r="CI639" s="209"/>
      <c r="CJ639" s="209"/>
      <c r="EH639" s="165"/>
      <c r="EI639" s="165"/>
      <c r="EJ639" s="166"/>
      <c r="EK639" s="209"/>
      <c r="EL639" s="211"/>
      <c r="EM639" s="211"/>
      <c r="EN639" s="211"/>
      <c r="EO639" s="211"/>
      <c r="EP639" s="211"/>
      <c r="ES639" s="165"/>
      <c r="ET639" s="165"/>
      <c r="EU639" s="166"/>
      <c r="EV639" s="209"/>
      <c r="EW639" s="211"/>
      <c r="EX639" s="211"/>
      <c r="EY639" s="211"/>
      <c r="EZ639" s="211"/>
      <c r="FA639" s="211"/>
      <c r="FD639" s="165"/>
      <c r="FE639" s="165"/>
      <c r="FF639" s="166"/>
      <c r="FG639" s="209"/>
      <c r="FH639" s="211"/>
      <c r="FI639" s="211"/>
      <c r="FJ639" s="211"/>
      <c r="FK639" s="211"/>
      <c r="FL639" s="211"/>
    </row>
    <row r="640" spans="9:168">
      <c r="I640" s="221">
        <f t="shared" si="294"/>
        <v>36</v>
      </c>
      <c r="J640" s="159">
        <f>'v-t_chart'!C637</f>
        <v>62</v>
      </c>
      <c r="K640" s="204">
        <f t="shared" ca="1" si="301"/>
        <v>181.59799999999998</v>
      </c>
      <c r="L640" s="205" t="b">
        <f>IF('Input&amp;Output'!$C$3=10,phase_chart!C637,IF('Input&amp;Output'!$C$3=21,phase_chart!G637,IF('Input&amp;Output'!$C$3=22,phase_chart!K637,IF('Input&amp;Output'!$C$3=31,phase_chart!O637,IF('Input&amp;Output'!$C$3=32,phase_chart!S637,"")))))</f>
        <v>0</v>
      </c>
      <c r="M640" s="206" t="b">
        <f>IF('Input&amp;Output'!$C$3=10,phase_chart!D637,IF('Input&amp;Output'!$C$3=21,phase_chart!H637,IF('Input&amp;Output'!$C$3=22,phase_chart!L637,IF('Input&amp;Output'!$C$3=31,phase_chart!P637,IF('Input&amp;Output'!$C$3=32,phase_chart!T637,"")))))</f>
        <v>1</v>
      </c>
      <c r="N640" s="205" t="b">
        <f>IF('Input&amp;Output'!$C$3=10,phase_chart!E637,IF('Input&amp;Output'!$C$3=21,phase_chart!I637,IF('Input&amp;Output'!$C$3=22,phase_chart!M637,IF('Input&amp;Output'!$C$3=31,phase_chart!Q637,IF('Input&amp;Output'!$C$3=32,phase_chart!U637,"")))))</f>
        <v>0</v>
      </c>
      <c r="P640" s="159">
        <f ca="1">IF(NOT($J640=0),IF($J640&lt;IF($P639=0,0,VLOOKUP(P639,tbL!$M$37:$Q$43,IF(L640=TRUE,2,4))),IF($J640&gt;=VLOOKUP(P639,tbL!$M$37:$Q$43,IF(L640=TRUE,3,5)),$P639,IF(AND(L639=TRUE,L640=TRUE),$P639,$P639-1)),IF(AND(L640=TRUE,J640=VLOOKUP(P639,tbL!$M$37:$Q$43,IF(L640=TRUE,2,4))),P639,IF($P639+1&gt;$C$12,$C$12,$P639+1))),0)</f>
        <v>1</v>
      </c>
      <c r="Q640" s="159">
        <f t="shared" ca="1" si="274"/>
        <v>1</v>
      </c>
      <c r="R640" s="207">
        <f t="shared" si="291"/>
        <v>0</v>
      </c>
      <c r="S640" s="208"/>
      <c r="T640" s="159">
        <f t="shared" si="292"/>
        <v>0</v>
      </c>
      <c r="U640" s="209" t="str">
        <f ca="1">IF(AND(T640=-1,N640=TRUE),"*",IF(AND(U639="*",N640=TRUE),"*",IF(AND(AND(L640=TRUE,U639="*"),J640&lt;VLOOKUP(V639+1,tbL!$M$38:$O$43,3)),"*","")))</f>
        <v/>
      </c>
      <c r="V640" s="204">
        <f t="shared" ca="1" si="275"/>
        <v>1</v>
      </c>
      <c r="Y640" s="159" t="str">
        <f t="shared" ca="1" si="276"/>
        <v/>
      </c>
      <c r="Z640" s="159" t="str">
        <f t="shared" si="277"/>
        <v/>
      </c>
      <c r="AA640" s="159">
        <f t="shared" ca="1" si="297"/>
        <v>1</v>
      </c>
      <c r="AC640" s="161" t="str">
        <f t="shared" ca="1" si="278"/>
        <v/>
      </c>
      <c r="AD640" s="161">
        <f t="shared" ca="1" si="279"/>
        <v>1</v>
      </c>
      <c r="AE640" s="161" t="str">
        <f t="shared" ca="1" si="299"/>
        <v/>
      </c>
      <c r="AF640" s="161">
        <f t="shared" ca="1" si="280"/>
        <v>1</v>
      </c>
      <c r="AG640" s="161" t="str">
        <f t="shared" ca="1" si="281"/>
        <v/>
      </c>
      <c r="AH640" s="161">
        <f t="shared" ca="1" si="282"/>
        <v>1</v>
      </c>
      <c r="AI640" s="161" t="str">
        <f t="shared" ca="1" si="283"/>
        <v/>
      </c>
      <c r="AJ640" s="161">
        <f t="shared" ca="1" si="284"/>
        <v>1</v>
      </c>
      <c r="AL640" s="161" t="str">
        <f t="shared" ca="1" si="285"/>
        <v/>
      </c>
      <c r="AM640" s="161">
        <f t="shared" ca="1" si="296"/>
        <v>1</v>
      </c>
      <c r="AN640" s="161" t="str">
        <f t="shared" ca="1" si="286"/>
        <v/>
      </c>
      <c r="AO640" s="161">
        <f t="shared" ca="1" si="295"/>
        <v>1</v>
      </c>
      <c r="AP640" s="161" t="str">
        <f t="shared" ca="1" si="287"/>
        <v/>
      </c>
      <c r="AQ640" s="161">
        <f t="shared" ca="1" si="293"/>
        <v>1</v>
      </c>
      <c r="AR640" s="161" t="str">
        <f t="shared" ca="1" si="288"/>
        <v/>
      </c>
      <c r="AS640" s="161">
        <f t="shared" ca="1" si="289"/>
        <v>1</v>
      </c>
      <c r="AT640" s="159" t="str">
        <f t="shared" ca="1" si="298"/>
        <v/>
      </c>
      <c r="AU640" s="210">
        <f t="shared" ca="1" si="273"/>
        <v>14</v>
      </c>
      <c r="AV640" s="209"/>
      <c r="AW640" s="204">
        <f t="shared" si="290"/>
        <v>4448.6111111111131</v>
      </c>
      <c r="AX640" s="159"/>
      <c r="AZ640" s="159"/>
      <c r="BM640" s="207"/>
      <c r="BN640" s="212"/>
      <c r="BP640" s="209"/>
      <c r="BQ640" s="211"/>
      <c r="BR640" s="211"/>
      <c r="BS640" s="211"/>
      <c r="BT640" s="211"/>
      <c r="BU640" s="211"/>
      <c r="BV640" s="211"/>
      <c r="BW640" s="211"/>
      <c r="BX640" s="211"/>
      <c r="BY640" s="211"/>
      <c r="BZ640" s="211"/>
      <c r="CA640" s="209"/>
      <c r="CB640" s="224"/>
      <c r="CC640" s="204"/>
      <c r="CD640" s="204"/>
      <c r="CE640" s="204"/>
      <c r="CF640" s="211"/>
      <c r="CG640" s="211"/>
      <c r="CI640" s="209"/>
      <c r="CJ640" s="209"/>
      <c r="EH640" s="165"/>
      <c r="EI640" s="165"/>
      <c r="EJ640" s="166"/>
      <c r="EK640" s="209"/>
      <c r="EL640" s="211"/>
      <c r="EM640" s="211"/>
      <c r="EN640" s="211"/>
      <c r="EO640" s="211"/>
      <c r="EP640" s="211"/>
      <c r="ES640" s="165"/>
      <c r="ET640" s="165"/>
      <c r="EU640" s="166"/>
      <c r="EV640" s="209"/>
      <c r="EW640" s="211"/>
      <c r="EX640" s="211"/>
      <c r="EY640" s="211"/>
      <c r="EZ640" s="211"/>
      <c r="FA640" s="211"/>
      <c r="FD640" s="165"/>
      <c r="FE640" s="165"/>
      <c r="FF640" s="166"/>
      <c r="FG640" s="209"/>
      <c r="FH640" s="211"/>
      <c r="FI640" s="211"/>
      <c r="FJ640" s="211"/>
      <c r="FK640" s="211"/>
      <c r="FL640" s="211"/>
    </row>
    <row r="641" spans="9:168">
      <c r="I641" s="221">
        <f t="shared" si="294"/>
        <v>37</v>
      </c>
      <c r="J641" s="159">
        <f>'v-t_chart'!C638</f>
        <v>62.5</v>
      </c>
      <c r="K641" s="204">
        <f t="shared" ca="1" si="301"/>
        <v>183.0625</v>
      </c>
      <c r="L641" s="205" t="b">
        <f>IF('Input&amp;Output'!$C$3=10,phase_chart!C638,IF('Input&amp;Output'!$C$3=21,phase_chart!G638,IF('Input&amp;Output'!$C$3=22,phase_chart!K638,IF('Input&amp;Output'!$C$3=31,phase_chart!O638,IF('Input&amp;Output'!$C$3=32,phase_chart!S638,"")))))</f>
        <v>0</v>
      </c>
      <c r="M641" s="206" t="b">
        <f>IF('Input&amp;Output'!$C$3=10,phase_chart!D638,IF('Input&amp;Output'!$C$3=21,phase_chart!H638,IF('Input&amp;Output'!$C$3=22,phase_chart!L638,IF('Input&amp;Output'!$C$3=31,phase_chart!P638,IF('Input&amp;Output'!$C$3=32,phase_chart!T638,"")))))</f>
        <v>1</v>
      </c>
      <c r="N641" s="205" t="b">
        <f>IF('Input&amp;Output'!$C$3=10,phase_chart!E638,IF('Input&amp;Output'!$C$3=21,phase_chart!I638,IF('Input&amp;Output'!$C$3=22,phase_chart!M638,IF('Input&amp;Output'!$C$3=31,phase_chart!Q638,IF('Input&amp;Output'!$C$3=32,phase_chart!U638,"")))))</f>
        <v>0</v>
      </c>
      <c r="P641" s="159">
        <f ca="1">IF(NOT($J641=0),IF($J641&lt;IF($P640=0,0,VLOOKUP(P640,tbL!$M$37:$Q$43,IF(L641=TRUE,2,4))),IF($J641&gt;=VLOOKUP(P640,tbL!$M$37:$Q$43,IF(L641=TRUE,3,5)),$P640,IF(AND(L640=TRUE,L641=TRUE),$P640,$P640-1)),IF(AND(L641=TRUE,J641=VLOOKUP(P640,tbL!$M$37:$Q$43,IF(L641=TRUE,2,4))),P640,IF($P640+1&gt;$C$12,$C$12,$P640+1))),0)</f>
        <v>1</v>
      </c>
      <c r="Q641" s="159">
        <f t="shared" ca="1" si="274"/>
        <v>1</v>
      </c>
      <c r="R641" s="207">
        <f t="shared" si="291"/>
        <v>0</v>
      </c>
      <c r="S641" s="208"/>
      <c r="T641" s="159">
        <f t="shared" si="292"/>
        <v>0</v>
      </c>
      <c r="U641" s="209" t="str">
        <f ca="1">IF(AND(T641=-1,N641=TRUE),"*",IF(AND(U640="*",N641=TRUE),"*",IF(AND(AND(L641=TRUE,U640="*"),J641&lt;VLOOKUP(V640+1,tbL!$M$38:$O$43,3)),"*","")))</f>
        <v/>
      </c>
      <c r="V641" s="204">
        <f t="shared" ca="1" si="275"/>
        <v>1</v>
      </c>
      <c r="Y641" s="159" t="str">
        <f t="shared" ca="1" si="276"/>
        <v/>
      </c>
      <c r="Z641" s="159" t="str">
        <f t="shared" si="277"/>
        <v/>
      </c>
      <c r="AA641" s="159">
        <f t="shared" ca="1" si="297"/>
        <v>1</v>
      </c>
      <c r="AC641" s="161" t="str">
        <f t="shared" ca="1" si="278"/>
        <v/>
      </c>
      <c r="AD641" s="161">
        <f t="shared" ca="1" si="279"/>
        <v>1</v>
      </c>
      <c r="AE641" s="161" t="str">
        <f t="shared" ca="1" si="299"/>
        <v/>
      </c>
      <c r="AF641" s="161">
        <f t="shared" ca="1" si="280"/>
        <v>1</v>
      </c>
      <c r="AG641" s="161" t="str">
        <f t="shared" ca="1" si="281"/>
        <v/>
      </c>
      <c r="AH641" s="161">
        <f t="shared" ca="1" si="282"/>
        <v>1</v>
      </c>
      <c r="AI641" s="161" t="str">
        <f t="shared" ca="1" si="283"/>
        <v/>
      </c>
      <c r="AJ641" s="161">
        <f t="shared" ca="1" si="284"/>
        <v>1</v>
      </c>
      <c r="AL641" s="161" t="str">
        <f t="shared" ca="1" si="285"/>
        <v/>
      </c>
      <c r="AM641" s="161">
        <f t="shared" ca="1" si="296"/>
        <v>1</v>
      </c>
      <c r="AN641" s="161" t="str">
        <f t="shared" ca="1" si="286"/>
        <v/>
      </c>
      <c r="AO641" s="161">
        <f t="shared" ca="1" si="295"/>
        <v>1</v>
      </c>
      <c r="AP641" s="161" t="str">
        <f t="shared" ca="1" si="287"/>
        <v/>
      </c>
      <c r="AQ641" s="161">
        <f t="shared" ca="1" si="293"/>
        <v>1</v>
      </c>
      <c r="AR641" s="161" t="str">
        <f t="shared" ca="1" si="288"/>
        <v/>
      </c>
      <c r="AS641" s="161">
        <f t="shared" ca="1" si="289"/>
        <v>1</v>
      </c>
      <c r="AT641" s="159" t="str">
        <f t="shared" ca="1" si="298"/>
        <v/>
      </c>
      <c r="AU641" s="210">
        <f t="shared" ca="1" si="273"/>
        <v>14</v>
      </c>
      <c r="AV641" s="209"/>
      <c r="AW641" s="204">
        <f t="shared" si="290"/>
        <v>4465.9722222222244</v>
      </c>
      <c r="AX641" s="159"/>
      <c r="AZ641" s="159"/>
      <c r="BM641" s="207"/>
      <c r="BN641" s="212"/>
      <c r="BP641" s="209"/>
      <c r="BQ641" s="211"/>
      <c r="BR641" s="211"/>
      <c r="BS641" s="211"/>
      <c r="BT641" s="211"/>
      <c r="BU641" s="211"/>
      <c r="BV641" s="211"/>
      <c r="BW641" s="211"/>
      <c r="BX641" s="211"/>
      <c r="BY641" s="211"/>
      <c r="BZ641" s="211"/>
      <c r="CA641" s="209"/>
      <c r="CB641" s="224"/>
      <c r="CC641" s="204"/>
      <c r="CD641" s="204"/>
      <c r="CE641" s="204"/>
      <c r="CF641" s="211"/>
      <c r="CG641" s="211"/>
      <c r="CI641" s="209"/>
      <c r="CJ641" s="209"/>
      <c r="EH641" s="165"/>
      <c r="EI641" s="165"/>
      <c r="EJ641" s="166"/>
      <c r="EK641" s="209"/>
      <c r="EL641" s="211"/>
      <c r="EM641" s="211"/>
      <c r="EN641" s="211"/>
      <c r="EO641" s="211"/>
      <c r="EP641" s="211"/>
      <c r="ES641" s="165"/>
      <c r="ET641" s="165"/>
      <c r="EU641" s="166"/>
      <c r="EV641" s="209"/>
      <c r="EW641" s="211"/>
      <c r="EX641" s="211"/>
      <c r="EY641" s="211"/>
      <c r="EZ641" s="211"/>
      <c r="FA641" s="211"/>
      <c r="FD641" s="165"/>
      <c r="FE641" s="165"/>
      <c r="FF641" s="166"/>
      <c r="FG641" s="209"/>
      <c r="FH641" s="211"/>
      <c r="FI641" s="211"/>
      <c r="FJ641" s="211"/>
      <c r="FK641" s="211"/>
      <c r="FL641" s="211"/>
    </row>
    <row r="642" spans="9:168">
      <c r="I642" s="221">
        <f t="shared" si="294"/>
        <v>38</v>
      </c>
      <c r="J642" s="159">
        <f>'v-t_chart'!C639</f>
        <v>63</v>
      </c>
      <c r="K642" s="204">
        <f t="shared" ca="1" si="301"/>
        <v>184.52699999999999</v>
      </c>
      <c r="L642" s="205" t="b">
        <f>IF('Input&amp;Output'!$C$3=10,phase_chart!C639,IF('Input&amp;Output'!$C$3=21,phase_chart!G639,IF('Input&amp;Output'!$C$3=22,phase_chart!K639,IF('Input&amp;Output'!$C$3=31,phase_chart!O639,IF('Input&amp;Output'!$C$3=32,phase_chart!S639,"")))))</f>
        <v>0</v>
      </c>
      <c r="M642" s="206" t="b">
        <f>IF('Input&amp;Output'!$C$3=10,phase_chart!D639,IF('Input&amp;Output'!$C$3=21,phase_chart!H639,IF('Input&amp;Output'!$C$3=22,phase_chart!L639,IF('Input&amp;Output'!$C$3=31,phase_chart!P639,IF('Input&amp;Output'!$C$3=32,phase_chart!T639,"")))))</f>
        <v>1</v>
      </c>
      <c r="N642" s="205" t="b">
        <f>IF('Input&amp;Output'!$C$3=10,phase_chart!E639,IF('Input&amp;Output'!$C$3=21,phase_chart!I639,IF('Input&amp;Output'!$C$3=22,phase_chart!M639,IF('Input&amp;Output'!$C$3=31,phase_chart!Q639,IF('Input&amp;Output'!$C$3=32,phase_chart!U639,"")))))</f>
        <v>0</v>
      </c>
      <c r="P642" s="159">
        <f ca="1">IF(NOT($J642=0),IF($J642&lt;IF($P641=0,0,VLOOKUP(P641,tbL!$M$37:$Q$43,IF(L642=TRUE,2,4))),IF($J642&gt;=VLOOKUP(P641,tbL!$M$37:$Q$43,IF(L642=TRUE,3,5)),$P641,IF(AND(L641=TRUE,L642=TRUE),$P641,$P641-1)),IF(AND(L642=TRUE,J642=VLOOKUP(P641,tbL!$M$37:$Q$43,IF(L642=TRUE,2,4))),P641,IF($P641+1&gt;$C$12,$C$12,$P641+1))),0)</f>
        <v>1</v>
      </c>
      <c r="Q642" s="159">
        <f t="shared" ca="1" si="274"/>
        <v>1</v>
      </c>
      <c r="R642" s="207">
        <f t="shared" si="291"/>
        <v>0</v>
      </c>
      <c r="S642" s="208"/>
      <c r="T642" s="159">
        <f t="shared" si="292"/>
        <v>0</v>
      </c>
      <c r="U642" s="209" t="str">
        <f ca="1">IF(AND(T642=-1,N642=TRUE),"*",IF(AND(U641="*",N642=TRUE),"*",IF(AND(AND(L642=TRUE,U641="*"),J642&lt;VLOOKUP(V641+1,tbL!$M$38:$O$43,3)),"*","")))</f>
        <v/>
      </c>
      <c r="V642" s="204">
        <f t="shared" ca="1" si="275"/>
        <v>1</v>
      </c>
      <c r="Y642" s="159" t="str">
        <f t="shared" ca="1" si="276"/>
        <v/>
      </c>
      <c r="Z642" s="159" t="str">
        <f t="shared" si="277"/>
        <v/>
      </c>
      <c r="AA642" s="159">
        <f t="shared" ca="1" si="297"/>
        <v>1</v>
      </c>
      <c r="AC642" s="161" t="str">
        <f t="shared" ca="1" si="278"/>
        <v/>
      </c>
      <c r="AD642" s="161">
        <f t="shared" ca="1" si="279"/>
        <v>1</v>
      </c>
      <c r="AE642" s="161" t="str">
        <f t="shared" ca="1" si="299"/>
        <v/>
      </c>
      <c r="AF642" s="161">
        <f t="shared" ca="1" si="280"/>
        <v>1</v>
      </c>
      <c r="AG642" s="161" t="str">
        <f t="shared" ca="1" si="281"/>
        <v/>
      </c>
      <c r="AH642" s="161">
        <f t="shared" ca="1" si="282"/>
        <v>1</v>
      </c>
      <c r="AI642" s="161" t="str">
        <f t="shared" ca="1" si="283"/>
        <v/>
      </c>
      <c r="AJ642" s="161">
        <f t="shared" ca="1" si="284"/>
        <v>1</v>
      </c>
      <c r="AL642" s="161" t="str">
        <f t="shared" ca="1" si="285"/>
        <v/>
      </c>
      <c r="AM642" s="161">
        <f t="shared" ca="1" si="296"/>
        <v>1</v>
      </c>
      <c r="AN642" s="161" t="str">
        <f t="shared" ca="1" si="286"/>
        <v/>
      </c>
      <c r="AO642" s="161">
        <f t="shared" ca="1" si="295"/>
        <v>1</v>
      </c>
      <c r="AP642" s="161" t="str">
        <f t="shared" ca="1" si="287"/>
        <v/>
      </c>
      <c r="AQ642" s="161">
        <f t="shared" ca="1" si="293"/>
        <v>1</v>
      </c>
      <c r="AR642" s="161" t="str">
        <f t="shared" ca="1" si="288"/>
        <v/>
      </c>
      <c r="AS642" s="161">
        <f t="shared" ca="1" si="289"/>
        <v>1</v>
      </c>
      <c r="AT642" s="159" t="str">
        <f t="shared" ca="1" si="298"/>
        <v/>
      </c>
      <c r="AU642" s="210">
        <f t="shared" ca="1" si="273"/>
        <v>14</v>
      </c>
      <c r="AV642" s="209"/>
      <c r="AW642" s="204">
        <f t="shared" si="290"/>
        <v>4483.4722222222244</v>
      </c>
      <c r="AX642" s="159"/>
      <c r="AZ642" s="159"/>
      <c r="BM642" s="207"/>
      <c r="BN642" s="212"/>
      <c r="BP642" s="209"/>
      <c r="BQ642" s="211"/>
      <c r="BR642" s="211"/>
      <c r="BS642" s="211"/>
      <c r="BT642" s="211"/>
      <c r="BU642" s="211"/>
      <c r="BV642" s="211"/>
      <c r="BW642" s="211"/>
      <c r="BX642" s="211"/>
      <c r="BY642" s="211"/>
      <c r="BZ642" s="211"/>
      <c r="CA642" s="209"/>
      <c r="CB642" s="224"/>
      <c r="CC642" s="204"/>
      <c r="CD642" s="204"/>
      <c r="CE642" s="204"/>
      <c r="CF642" s="211"/>
      <c r="CG642" s="211"/>
      <c r="CI642" s="209"/>
      <c r="CJ642" s="209"/>
      <c r="EH642" s="165"/>
      <c r="EI642" s="165"/>
      <c r="EJ642" s="166"/>
      <c r="EK642" s="209"/>
      <c r="EL642" s="211"/>
      <c r="EM642" s="211"/>
      <c r="EN642" s="211"/>
      <c r="EO642" s="211"/>
      <c r="EP642" s="211"/>
      <c r="ES642" s="165"/>
      <c r="ET642" s="165"/>
      <c r="EU642" s="166"/>
      <c r="EV642" s="209"/>
      <c r="EW642" s="211"/>
      <c r="EX642" s="211"/>
      <c r="EY642" s="211"/>
      <c r="EZ642" s="211"/>
      <c r="FA642" s="211"/>
      <c r="FD642" s="165"/>
      <c r="FE642" s="165"/>
      <c r="FF642" s="166"/>
      <c r="FG642" s="209"/>
      <c r="FH642" s="211"/>
      <c r="FI642" s="211"/>
      <c r="FJ642" s="211"/>
      <c r="FK642" s="211"/>
      <c r="FL642" s="211"/>
    </row>
    <row r="643" spans="9:168">
      <c r="I643" s="221">
        <f t="shared" si="294"/>
        <v>39</v>
      </c>
      <c r="J643" s="159">
        <f>'v-t_chart'!C640</f>
        <v>63.4</v>
      </c>
      <c r="K643" s="204">
        <f t="shared" ca="1" si="301"/>
        <v>185.6986</v>
      </c>
      <c r="L643" s="205" t="b">
        <f>IF('Input&amp;Output'!$C$3=10,phase_chart!C640,IF('Input&amp;Output'!$C$3=21,phase_chart!G640,IF('Input&amp;Output'!$C$3=22,phase_chart!K640,IF('Input&amp;Output'!$C$3=31,phase_chart!O640,IF('Input&amp;Output'!$C$3=32,phase_chart!S640,"")))))</f>
        <v>0</v>
      </c>
      <c r="M643" s="206" t="b">
        <f>IF('Input&amp;Output'!$C$3=10,phase_chart!D640,IF('Input&amp;Output'!$C$3=21,phase_chart!H640,IF('Input&amp;Output'!$C$3=22,phase_chart!L640,IF('Input&amp;Output'!$C$3=31,phase_chart!P640,IF('Input&amp;Output'!$C$3=32,phase_chart!T640,"")))))</f>
        <v>1</v>
      </c>
      <c r="N643" s="205" t="b">
        <f>IF('Input&amp;Output'!$C$3=10,phase_chart!E640,IF('Input&amp;Output'!$C$3=21,phase_chart!I640,IF('Input&amp;Output'!$C$3=22,phase_chart!M640,IF('Input&amp;Output'!$C$3=31,phase_chart!Q640,IF('Input&amp;Output'!$C$3=32,phase_chart!U640,"")))))</f>
        <v>0</v>
      </c>
      <c r="P643" s="159">
        <f ca="1">IF(NOT($J643=0),IF($J643&lt;IF($P642=0,0,VLOOKUP(P642,tbL!$M$37:$Q$43,IF(L643=TRUE,2,4))),IF($J643&gt;=VLOOKUP(P642,tbL!$M$37:$Q$43,IF(L643=TRUE,3,5)),$P642,IF(AND(L642=TRUE,L643=TRUE),$P642,$P642-1)),IF(AND(L643=TRUE,J643=VLOOKUP(P642,tbL!$M$37:$Q$43,IF(L643=TRUE,2,4))),P642,IF($P642+1&gt;$C$12,$C$12,$P642+1))),0)</f>
        <v>1</v>
      </c>
      <c r="Q643" s="159">
        <f t="shared" ca="1" si="274"/>
        <v>1</v>
      </c>
      <c r="R643" s="207">
        <f t="shared" si="291"/>
        <v>0</v>
      </c>
      <c r="S643" s="208"/>
      <c r="T643" s="159">
        <f t="shared" si="292"/>
        <v>0</v>
      </c>
      <c r="U643" s="209" t="str">
        <f ca="1">IF(AND(T643=-1,N643=TRUE),"*",IF(AND(U642="*",N643=TRUE),"*",IF(AND(AND(L643=TRUE,U642="*"),J643&lt;VLOOKUP(V642+1,tbL!$M$38:$O$43,3)),"*","")))</f>
        <v/>
      </c>
      <c r="V643" s="204">
        <f t="shared" ca="1" si="275"/>
        <v>1</v>
      </c>
      <c r="Y643" s="159" t="str">
        <f t="shared" ca="1" si="276"/>
        <v/>
      </c>
      <c r="Z643" s="159" t="str">
        <f t="shared" si="277"/>
        <v/>
      </c>
      <c r="AA643" s="159">
        <f t="shared" ca="1" si="297"/>
        <v>1</v>
      </c>
      <c r="AC643" s="161" t="str">
        <f t="shared" ca="1" si="278"/>
        <v/>
      </c>
      <c r="AD643" s="161">
        <f t="shared" ca="1" si="279"/>
        <v>1</v>
      </c>
      <c r="AE643" s="161" t="str">
        <f t="shared" ca="1" si="299"/>
        <v/>
      </c>
      <c r="AF643" s="161">
        <f t="shared" ca="1" si="280"/>
        <v>1</v>
      </c>
      <c r="AG643" s="161" t="str">
        <f t="shared" ca="1" si="281"/>
        <v/>
      </c>
      <c r="AH643" s="161">
        <f t="shared" ca="1" si="282"/>
        <v>1</v>
      </c>
      <c r="AI643" s="161" t="str">
        <f t="shared" ca="1" si="283"/>
        <v/>
      </c>
      <c r="AJ643" s="161">
        <f t="shared" ca="1" si="284"/>
        <v>1</v>
      </c>
      <c r="AL643" s="161" t="str">
        <f t="shared" ca="1" si="285"/>
        <v/>
      </c>
      <c r="AM643" s="161">
        <f t="shared" ca="1" si="296"/>
        <v>1</v>
      </c>
      <c r="AN643" s="161" t="str">
        <f t="shared" ca="1" si="286"/>
        <v/>
      </c>
      <c r="AO643" s="161">
        <f t="shared" ca="1" si="295"/>
        <v>1</v>
      </c>
      <c r="AP643" s="161" t="str">
        <f t="shared" ca="1" si="287"/>
        <v/>
      </c>
      <c r="AQ643" s="161">
        <f t="shared" ca="1" si="293"/>
        <v>1</v>
      </c>
      <c r="AR643" s="161" t="str">
        <f t="shared" ca="1" si="288"/>
        <v/>
      </c>
      <c r="AS643" s="161">
        <f t="shared" ca="1" si="289"/>
        <v>1</v>
      </c>
      <c r="AT643" s="159" t="str">
        <f t="shared" ca="1" si="298"/>
        <v/>
      </c>
      <c r="AU643" s="210">
        <f t="shared" ca="1" si="273"/>
        <v>14</v>
      </c>
      <c r="AV643" s="209"/>
      <c r="AW643" s="204">
        <f t="shared" si="290"/>
        <v>4501.0833333333358</v>
      </c>
      <c r="AX643" s="159"/>
      <c r="AZ643" s="159"/>
      <c r="BM643" s="207"/>
      <c r="BN643" s="212"/>
      <c r="BP643" s="209"/>
      <c r="BQ643" s="211"/>
      <c r="BR643" s="211"/>
      <c r="BS643" s="211"/>
      <c r="BT643" s="211"/>
      <c r="BU643" s="211"/>
      <c r="BV643" s="211"/>
      <c r="BW643" s="211"/>
      <c r="BX643" s="211"/>
      <c r="BY643" s="211"/>
      <c r="BZ643" s="211"/>
      <c r="CA643" s="209"/>
      <c r="CB643" s="224"/>
      <c r="CC643" s="204"/>
      <c r="CD643" s="204"/>
      <c r="CE643" s="204"/>
      <c r="CF643" s="211"/>
      <c r="CG643" s="211"/>
      <c r="CI643" s="209"/>
      <c r="CJ643" s="209"/>
      <c r="EH643" s="165"/>
      <c r="EI643" s="165"/>
      <c r="EJ643" s="166"/>
      <c r="EK643" s="209"/>
      <c r="EL643" s="211"/>
      <c r="EM643" s="211"/>
      <c r="EN643" s="211"/>
      <c r="EO643" s="211"/>
      <c r="EP643" s="211"/>
      <c r="ES643" s="165"/>
      <c r="ET643" s="165"/>
      <c r="EU643" s="166"/>
      <c r="EV643" s="209"/>
      <c r="EW643" s="211"/>
      <c r="EX643" s="211"/>
      <c r="EY643" s="211"/>
      <c r="EZ643" s="211"/>
      <c r="FA643" s="211"/>
      <c r="FD643" s="165"/>
      <c r="FE643" s="165"/>
      <c r="FF643" s="166"/>
      <c r="FG643" s="209"/>
      <c r="FH643" s="211"/>
      <c r="FI643" s="211"/>
      <c r="FJ643" s="211"/>
      <c r="FK643" s="211"/>
      <c r="FL643" s="211"/>
    </row>
    <row r="644" spans="9:168">
      <c r="I644" s="221">
        <f t="shared" si="294"/>
        <v>40</v>
      </c>
      <c r="J644" s="159">
        <f>'v-t_chart'!C641</f>
        <v>63.7</v>
      </c>
      <c r="K644" s="204">
        <f t="shared" ca="1" si="301"/>
        <v>186.57730000000001</v>
      </c>
      <c r="L644" s="205" t="b">
        <f>IF('Input&amp;Output'!$C$3=10,phase_chart!C641,IF('Input&amp;Output'!$C$3=21,phase_chart!G641,IF('Input&amp;Output'!$C$3=22,phase_chart!K641,IF('Input&amp;Output'!$C$3=31,phase_chart!O641,IF('Input&amp;Output'!$C$3=32,phase_chart!S641,"")))))</f>
        <v>0</v>
      </c>
      <c r="M644" s="206" t="b">
        <f>IF('Input&amp;Output'!$C$3=10,phase_chart!D641,IF('Input&amp;Output'!$C$3=21,phase_chart!H641,IF('Input&amp;Output'!$C$3=22,phase_chart!L641,IF('Input&amp;Output'!$C$3=31,phase_chart!P641,IF('Input&amp;Output'!$C$3=32,phase_chart!T641,"")))))</f>
        <v>1</v>
      </c>
      <c r="N644" s="205" t="b">
        <f>IF('Input&amp;Output'!$C$3=10,phase_chart!E641,IF('Input&amp;Output'!$C$3=21,phase_chart!I641,IF('Input&amp;Output'!$C$3=22,phase_chart!M641,IF('Input&amp;Output'!$C$3=31,phase_chart!Q641,IF('Input&amp;Output'!$C$3=32,phase_chart!U641,"")))))</f>
        <v>0</v>
      </c>
      <c r="P644" s="159">
        <f ca="1">IF(NOT($J644=0),IF($J644&lt;IF($P643=0,0,VLOOKUP(P643,tbL!$M$37:$Q$43,IF(L644=TRUE,2,4))),IF($J644&gt;=VLOOKUP(P643,tbL!$M$37:$Q$43,IF(L644=TRUE,3,5)),$P643,IF(AND(L643=TRUE,L644=TRUE),$P643,$P643-1)),IF(AND(L644=TRUE,J644=VLOOKUP(P643,tbL!$M$37:$Q$43,IF(L644=TRUE,2,4))),P643,IF($P643+1&gt;$C$12,$C$12,$P643+1))),0)</f>
        <v>1</v>
      </c>
      <c r="Q644" s="159">
        <f t="shared" ca="1" si="274"/>
        <v>1</v>
      </c>
      <c r="R644" s="207">
        <f t="shared" si="291"/>
        <v>0</v>
      </c>
      <c r="S644" s="208"/>
      <c r="T644" s="159">
        <f t="shared" si="292"/>
        <v>0</v>
      </c>
      <c r="U644" s="209" t="str">
        <f ca="1">IF(AND(T644=-1,N644=TRUE),"*",IF(AND(U643="*",N644=TRUE),"*",IF(AND(AND(L644=TRUE,U643="*"),J644&lt;VLOOKUP(V643+1,tbL!$M$38:$O$43,3)),"*","")))</f>
        <v/>
      </c>
      <c r="V644" s="204">
        <f t="shared" ca="1" si="275"/>
        <v>1</v>
      </c>
      <c r="Y644" s="159" t="str">
        <f t="shared" ca="1" si="276"/>
        <v/>
      </c>
      <c r="Z644" s="159" t="str">
        <f t="shared" si="277"/>
        <v/>
      </c>
      <c r="AA644" s="159">
        <f t="shared" ca="1" si="297"/>
        <v>1</v>
      </c>
      <c r="AC644" s="161" t="str">
        <f t="shared" ca="1" si="278"/>
        <v/>
      </c>
      <c r="AD644" s="161">
        <f t="shared" ca="1" si="279"/>
        <v>1</v>
      </c>
      <c r="AE644" s="161" t="str">
        <f t="shared" ca="1" si="299"/>
        <v/>
      </c>
      <c r="AF644" s="161">
        <f t="shared" ca="1" si="280"/>
        <v>1</v>
      </c>
      <c r="AG644" s="161" t="str">
        <f t="shared" ca="1" si="281"/>
        <v/>
      </c>
      <c r="AH644" s="161">
        <f t="shared" ca="1" si="282"/>
        <v>1</v>
      </c>
      <c r="AI644" s="161" t="str">
        <f t="shared" ca="1" si="283"/>
        <v/>
      </c>
      <c r="AJ644" s="161">
        <f t="shared" ca="1" si="284"/>
        <v>1</v>
      </c>
      <c r="AL644" s="161" t="str">
        <f t="shared" ca="1" si="285"/>
        <v/>
      </c>
      <c r="AM644" s="161">
        <f t="shared" ca="1" si="296"/>
        <v>1</v>
      </c>
      <c r="AN644" s="161" t="str">
        <f t="shared" ca="1" si="286"/>
        <v/>
      </c>
      <c r="AO644" s="161">
        <f t="shared" ca="1" si="295"/>
        <v>1</v>
      </c>
      <c r="AP644" s="161" t="str">
        <f t="shared" ca="1" si="287"/>
        <v/>
      </c>
      <c r="AQ644" s="161">
        <f t="shared" ca="1" si="293"/>
        <v>1</v>
      </c>
      <c r="AR644" s="161" t="str">
        <f t="shared" ca="1" si="288"/>
        <v/>
      </c>
      <c r="AS644" s="161">
        <f t="shared" ca="1" si="289"/>
        <v>1</v>
      </c>
      <c r="AT644" s="159" t="str">
        <f t="shared" ca="1" si="298"/>
        <v/>
      </c>
      <c r="AU644" s="210">
        <f t="shared" ref="AU644:AU707" ca="1" si="302">IF(Y644=0,$C$17/100,IF(OR(K644&lt;$C$17,AA644=0),$C$17/100,(VLOOKUP($AS644,$B$5:$C$11,2)*$J644)/100))</f>
        <v>14</v>
      </c>
      <c r="AV644" s="209"/>
      <c r="AW644" s="204">
        <f t="shared" si="290"/>
        <v>4518.7777777777801</v>
      </c>
      <c r="AX644" s="159"/>
      <c r="AZ644" s="159"/>
      <c r="BM644" s="207"/>
      <c r="BN644" s="212"/>
      <c r="BP644" s="209"/>
      <c r="BQ644" s="211"/>
      <c r="BR644" s="211"/>
      <c r="BS644" s="211"/>
      <c r="BT644" s="211"/>
      <c r="BU644" s="211"/>
      <c r="BV644" s="211"/>
      <c r="BW644" s="211"/>
      <c r="BX644" s="211"/>
      <c r="BY644" s="211"/>
      <c r="BZ644" s="211"/>
      <c r="CA644" s="209"/>
      <c r="CB644" s="224"/>
      <c r="CC644" s="204"/>
      <c r="CD644" s="204"/>
      <c r="CE644" s="204"/>
      <c r="CF644" s="211"/>
      <c r="CG644" s="211"/>
      <c r="CI644" s="209"/>
      <c r="CJ644" s="209"/>
      <c r="EH644" s="165"/>
      <c r="EI644" s="165"/>
      <c r="EJ644" s="166"/>
      <c r="EK644" s="209"/>
      <c r="EL644" s="211"/>
      <c r="EM644" s="211"/>
      <c r="EN644" s="211"/>
      <c r="EO644" s="211"/>
      <c r="EP644" s="211"/>
      <c r="ES644" s="165"/>
      <c r="ET644" s="165"/>
      <c r="EU644" s="166"/>
      <c r="EV644" s="209"/>
      <c r="EW644" s="211"/>
      <c r="EX644" s="211"/>
      <c r="EY644" s="211"/>
      <c r="EZ644" s="211"/>
      <c r="FA644" s="211"/>
      <c r="FD644" s="165"/>
      <c r="FE644" s="165"/>
      <c r="FF644" s="166"/>
      <c r="FG644" s="209"/>
      <c r="FH644" s="211"/>
      <c r="FI644" s="211"/>
      <c r="FJ644" s="211"/>
      <c r="FK644" s="211"/>
      <c r="FL644" s="211"/>
    </row>
    <row r="645" spans="9:168">
      <c r="I645" s="221">
        <f t="shared" si="294"/>
        <v>41</v>
      </c>
      <c r="J645" s="159">
        <f>'v-t_chart'!C642</f>
        <v>63.8</v>
      </c>
      <c r="K645" s="204">
        <f t="shared" ca="1" si="301"/>
        <v>186.87019999999998</v>
      </c>
      <c r="L645" s="205" t="b">
        <f>IF('Input&amp;Output'!$C$3=10,phase_chart!C642,IF('Input&amp;Output'!$C$3=21,phase_chart!G642,IF('Input&amp;Output'!$C$3=22,phase_chart!K642,IF('Input&amp;Output'!$C$3=31,phase_chart!O642,IF('Input&amp;Output'!$C$3=32,phase_chart!S642,"")))))</f>
        <v>0</v>
      </c>
      <c r="M645" s="206" t="b">
        <f>IF('Input&amp;Output'!$C$3=10,phase_chart!D642,IF('Input&amp;Output'!$C$3=21,phase_chart!H642,IF('Input&amp;Output'!$C$3=22,phase_chart!L642,IF('Input&amp;Output'!$C$3=31,phase_chart!P642,IF('Input&amp;Output'!$C$3=32,phase_chart!T642,"")))))</f>
        <v>1</v>
      </c>
      <c r="N645" s="205" t="b">
        <f>IF('Input&amp;Output'!$C$3=10,phase_chart!E642,IF('Input&amp;Output'!$C$3=21,phase_chart!I642,IF('Input&amp;Output'!$C$3=22,phase_chart!M642,IF('Input&amp;Output'!$C$3=31,phase_chart!Q642,IF('Input&amp;Output'!$C$3=32,phase_chart!U642,"")))))</f>
        <v>0</v>
      </c>
      <c r="P645" s="159">
        <f ca="1">IF(NOT($J645=0),IF($J645&lt;IF($P644=0,0,VLOOKUP(P644,tbL!$M$37:$Q$43,IF(L645=TRUE,2,4))),IF($J645&gt;=VLOOKUP(P644,tbL!$M$37:$Q$43,IF(L645=TRUE,3,5)),$P644,IF(AND(L644=TRUE,L645=TRUE),$P644,$P644-1)),IF(AND(L645=TRUE,J645=VLOOKUP(P644,tbL!$M$37:$Q$43,IF(L645=TRUE,2,4))),P644,IF($P644+1&gt;$C$12,$C$12,$P644+1))),0)</f>
        <v>1</v>
      </c>
      <c r="Q645" s="159">
        <f t="shared" ref="Q645:Q708" ca="1" si="303">P645</f>
        <v>1</v>
      </c>
      <c r="R645" s="207">
        <f t="shared" si="291"/>
        <v>0</v>
      </c>
      <c r="S645" s="208"/>
      <c r="T645" s="159">
        <f t="shared" si="292"/>
        <v>0</v>
      </c>
      <c r="U645" s="209" t="str">
        <f ca="1">IF(AND(T645=-1,N645=TRUE),"*",IF(AND(U644="*",N645=TRUE),"*",IF(AND(AND(L645=TRUE,U644="*"),J645&lt;VLOOKUP(V644+1,tbL!$M$38:$O$43,3)),"*","")))</f>
        <v/>
      </c>
      <c r="V645" s="204">
        <f t="shared" ref="V645:V708" ca="1" si="304">IF(U645="*",IF(Q645&gt;V644,V644,Q645),Q645)</f>
        <v>1</v>
      </c>
      <c r="Y645" s="159" t="str">
        <f t="shared" ref="Y645:Y708" ca="1" si="305">IF(OR($V645=3,OR($V645=1,$V645=2)),IF(OR($V648=0,OR($V649=0,OR($V650=0,OR($V651=0,OR($V652=0,OR($V653=0,$V654=0)))))),IF(J645&lt;IF(V645=3,$D$18,IF(V645=2,$F$13,$F$8)),0,IF(Y644=0,0,IF(J645&lt;10,0,""))),""),"")</f>
        <v/>
      </c>
      <c r="Z645" s="159" t="str">
        <f t="shared" ref="Z645:Z708" si="306">IF(AND(AND(J650&gt;0,J649=0),Z644=""),1,IF(Z644=1,IF(AND(J645&gt;0,J646-J645&gt;0),"",1),""))</f>
        <v/>
      </c>
      <c r="AA645" s="159">
        <f t="shared" ca="1" si="297"/>
        <v>1</v>
      </c>
      <c r="AC645" s="161" t="str">
        <f t="shared" ref="AC645:AC708" ca="1" si="307">IF(OR(OR($AT645=-1,$R645=1),AA645=0),"",IF(AND(AA644=AA646,AA645&lt;&gt;AA644),"*",""))</f>
        <v/>
      </c>
      <c r="AD645" s="161">
        <f t="shared" ref="AD645:AD708" ca="1" si="308">IF(AC645="*",AA644,AA645)</f>
        <v>1</v>
      </c>
      <c r="AE645" s="161" t="str">
        <f t="shared" ca="1" si="299"/>
        <v/>
      </c>
      <c r="AF645" s="161">
        <f t="shared" ref="AF645:AF708" ca="1" si="309">IF(AE645="*",AD644,IF(AE644="*",AD643,AD645))</f>
        <v>1</v>
      </c>
      <c r="AG645" s="161" t="str">
        <f t="shared" ref="AG645:AG708" ca="1" si="310">IF(OR(OR(OR($AT645=-1,$R645=1),AF645=0),AG642="*"),"",IF(AND(AND(AND(AF644=AF648,AF645&lt;&gt;AF644),AF645=AF646),AF645=AF647),"*",""))</f>
        <v/>
      </c>
      <c r="AH645" s="161">
        <f t="shared" ref="AH645:AH708" ca="1" si="311">IF(AG645="*",AF644,IF(AG644="*",AF643,IF(AG643="*",AF642,AF645)))</f>
        <v>1</v>
      </c>
      <c r="AI645" s="161" t="str">
        <f t="shared" ref="AI645:AI708" ca="1" si="312">IF(OR(OR(OR($AT645=-1,$R645=1),AH645=0),AI641="*"),"",IF(AND(AND(AND(AND(AH644=AH649,AH645&lt;&gt;AH644),AH645=AH646),AH645=AH647),AH645=AH648),"*",""))</f>
        <v/>
      </c>
      <c r="AJ645" s="161">
        <f t="shared" ref="AJ645:AJ708" ca="1" si="313">IF(AI645="*",AH644,IF(AI644="*",AH643,IF(AI643="*",AH642,IF(AI642="*",AH641,AH645))))</f>
        <v>1</v>
      </c>
      <c r="AL645" s="161" t="str">
        <f t="shared" ref="AL645:AL708" ca="1" si="314">IF(OR(OR(OR($AT645=-1,$R645=1),AJ645=0),AL641="*"),"",IF(AND(AND(AND(AND(AJ644=AJ649,AJ645&lt;&gt;AJ644),AJ645=AJ646),AJ645=AJ647),AJ645=AJ648),"*",""))</f>
        <v/>
      </c>
      <c r="AM645" s="161">
        <f t="shared" ca="1" si="296"/>
        <v>1</v>
      </c>
      <c r="AN645" s="161" t="str">
        <f t="shared" ref="AN645:AN708" ca="1" si="315">IF(OR(OR(OR($AT645=-1,$R645=1),AM645=0),AN642="*"),"",IF(AND(AND(AND(AM644=AM648,AM645&lt;&gt;AM644),AM645=AM646),AM645=AM647),"*",""))</f>
        <v/>
      </c>
      <c r="AO645" s="161">
        <f t="shared" ca="1" si="295"/>
        <v>1</v>
      </c>
      <c r="AP645" s="161" t="str">
        <f t="shared" ref="AP645:AP708" ca="1" si="316">IF(OR(OR($AT645=-1,$R645=1),AO645=0),"",IF(AND(AND(AO644=AO647,AO645&lt;&gt;AO644),AO645=AO646),"*",""))</f>
        <v/>
      </c>
      <c r="AQ645" s="161">
        <f t="shared" ca="1" si="293"/>
        <v>1</v>
      </c>
      <c r="AR645" s="161" t="str">
        <f t="shared" ref="AR645:AR708" ca="1" si="317">IF(OR(OR($AT645=-1,$R645=1),AQ645=0),"",IF(AND(AQ644=AQ646,AQ645&lt;&gt;AQ644),"*",""))</f>
        <v/>
      </c>
      <c r="AS645" s="161">
        <f t="shared" ref="AS645:AS708" ca="1" si="318">IF(AR645="*",AQ644,AQ645)</f>
        <v>1</v>
      </c>
      <c r="AT645" s="159" t="str">
        <f t="shared" ca="1" si="298"/>
        <v/>
      </c>
      <c r="AU645" s="210">
        <f t="shared" ca="1" si="302"/>
        <v>14</v>
      </c>
      <c r="AV645" s="209"/>
      <c r="AW645" s="204">
        <f t="shared" ref="AW645:AW708" si="319">AW644+J645/3.6</f>
        <v>4536.5000000000027</v>
      </c>
      <c r="AX645" s="159"/>
      <c r="AZ645" s="159"/>
      <c r="BM645" s="207"/>
      <c r="BN645" s="212"/>
      <c r="BP645" s="209"/>
      <c r="BQ645" s="211"/>
      <c r="BR645" s="211"/>
      <c r="BS645" s="211"/>
      <c r="BT645" s="211"/>
      <c r="BU645" s="211"/>
      <c r="BV645" s="211"/>
      <c r="BW645" s="211"/>
      <c r="BX645" s="211"/>
      <c r="BY645" s="211"/>
      <c r="BZ645" s="211"/>
      <c r="CA645" s="209"/>
      <c r="CB645" s="224"/>
      <c r="CC645" s="204"/>
      <c r="CD645" s="204"/>
      <c r="CE645" s="204"/>
      <c r="CF645" s="211"/>
      <c r="CG645" s="211"/>
      <c r="CI645" s="209"/>
      <c r="CJ645" s="209"/>
      <c r="EH645" s="165"/>
      <c r="EI645" s="165"/>
      <c r="EJ645" s="166"/>
      <c r="EK645" s="209"/>
      <c r="EL645" s="211"/>
      <c r="EM645" s="211"/>
      <c r="EN645" s="211"/>
      <c r="EO645" s="211"/>
      <c r="EP645" s="211"/>
      <c r="ES645" s="165"/>
      <c r="ET645" s="165"/>
      <c r="EU645" s="166"/>
      <c r="EV645" s="209"/>
      <c r="EW645" s="211"/>
      <c r="EX645" s="211"/>
      <c r="EY645" s="211"/>
      <c r="EZ645" s="211"/>
      <c r="FA645" s="211"/>
      <c r="FD645" s="165"/>
      <c r="FE645" s="165"/>
      <c r="FF645" s="166"/>
      <c r="FG645" s="209"/>
      <c r="FH645" s="211"/>
      <c r="FI645" s="211"/>
      <c r="FJ645" s="211"/>
      <c r="FK645" s="211"/>
      <c r="FL645" s="211"/>
    </row>
    <row r="646" spans="9:168">
      <c r="I646" s="221">
        <f t="shared" si="294"/>
        <v>42</v>
      </c>
      <c r="J646" s="159">
        <f>'v-t_chart'!C643</f>
        <v>63.9</v>
      </c>
      <c r="K646" s="204">
        <f t="shared" ca="1" si="301"/>
        <v>187.16309999999999</v>
      </c>
      <c r="L646" s="205" t="b">
        <f>IF('Input&amp;Output'!$C$3=10,phase_chart!C643,IF('Input&amp;Output'!$C$3=21,phase_chart!G643,IF('Input&amp;Output'!$C$3=22,phase_chart!K643,IF('Input&amp;Output'!$C$3=31,phase_chart!O643,IF('Input&amp;Output'!$C$3=32,phase_chart!S643,"")))))</f>
        <v>0</v>
      </c>
      <c r="M646" s="206" t="b">
        <f>IF('Input&amp;Output'!$C$3=10,phase_chart!D643,IF('Input&amp;Output'!$C$3=21,phase_chart!H643,IF('Input&amp;Output'!$C$3=22,phase_chart!L643,IF('Input&amp;Output'!$C$3=31,phase_chart!P643,IF('Input&amp;Output'!$C$3=32,phase_chart!T643,"")))))</f>
        <v>1</v>
      </c>
      <c r="N646" s="205" t="b">
        <f>IF('Input&amp;Output'!$C$3=10,phase_chart!E643,IF('Input&amp;Output'!$C$3=21,phase_chart!I643,IF('Input&amp;Output'!$C$3=22,phase_chart!M643,IF('Input&amp;Output'!$C$3=31,phase_chart!Q643,IF('Input&amp;Output'!$C$3=32,phase_chart!U643,"")))))</f>
        <v>0</v>
      </c>
      <c r="P646" s="159">
        <f ca="1">IF(NOT($J646=0),IF($J646&lt;IF($P645=0,0,VLOOKUP(P645,tbL!$M$37:$Q$43,IF(L646=TRUE,2,4))),IF($J646&gt;=VLOOKUP(P645,tbL!$M$37:$Q$43,IF(L646=TRUE,3,5)),$P645,IF(AND(L645=TRUE,L646=TRUE),$P645,$P645-1)),IF(AND(L646=TRUE,J646=VLOOKUP(P645,tbL!$M$37:$Q$43,IF(L646=TRUE,2,4))),P645,IF($P645+1&gt;$C$12,$C$12,$P645+1))),0)</f>
        <v>1</v>
      </c>
      <c r="Q646" s="159">
        <f t="shared" ca="1" si="303"/>
        <v>1</v>
      </c>
      <c r="R646" s="207">
        <f t="shared" ref="R646:R709" si="320">IF(L646=TRUE,IF(OR(K645=0,R645=1),1,0),0)</f>
        <v>0</v>
      </c>
      <c r="S646" s="208"/>
      <c r="T646" s="159">
        <f t="shared" ref="T646:T709" si="321">IF(AND(L645=TRUE,M646=TRUE),1,IF(AND(L645=TRUE,N646=TRUE),-1,0))</f>
        <v>0</v>
      </c>
      <c r="U646" s="209" t="str">
        <f ca="1">IF(AND(T646=-1,N646=TRUE),"*",IF(AND(U645="*",N646=TRUE),"*",IF(AND(AND(L646=TRUE,U645="*"),J646&lt;VLOOKUP(V645+1,tbL!$M$38:$O$43,3)),"*","")))</f>
        <v/>
      </c>
      <c r="V646" s="204">
        <f t="shared" ca="1" si="304"/>
        <v>1</v>
      </c>
      <c r="Y646" s="159" t="str">
        <f t="shared" ca="1" si="305"/>
        <v/>
      </c>
      <c r="Z646" s="159" t="str">
        <f t="shared" si="306"/>
        <v/>
      </c>
      <c r="AA646" s="159">
        <f t="shared" ca="1" si="297"/>
        <v>1</v>
      </c>
      <c r="AC646" s="161" t="str">
        <f t="shared" ca="1" si="307"/>
        <v/>
      </c>
      <c r="AD646" s="161">
        <f t="shared" ca="1" si="308"/>
        <v>1</v>
      </c>
      <c r="AE646" s="161" t="str">
        <f t="shared" ca="1" si="299"/>
        <v/>
      </c>
      <c r="AF646" s="161">
        <f t="shared" ca="1" si="309"/>
        <v>1</v>
      </c>
      <c r="AG646" s="161" t="str">
        <f t="shared" ca="1" si="310"/>
        <v/>
      </c>
      <c r="AH646" s="161">
        <f t="shared" ca="1" si="311"/>
        <v>1</v>
      </c>
      <c r="AI646" s="161" t="str">
        <f t="shared" ca="1" si="312"/>
        <v/>
      </c>
      <c r="AJ646" s="161">
        <f t="shared" ca="1" si="313"/>
        <v>1</v>
      </c>
      <c r="AL646" s="161" t="str">
        <f t="shared" ca="1" si="314"/>
        <v/>
      </c>
      <c r="AM646" s="161">
        <f t="shared" ca="1" si="296"/>
        <v>1</v>
      </c>
      <c r="AN646" s="161" t="str">
        <f t="shared" ca="1" si="315"/>
        <v/>
      </c>
      <c r="AO646" s="161">
        <f t="shared" ca="1" si="295"/>
        <v>1</v>
      </c>
      <c r="AP646" s="161" t="str">
        <f t="shared" ca="1" si="316"/>
        <v/>
      </c>
      <c r="AQ646" s="161">
        <f t="shared" ref="AQ646:AQ709" ca="1" si="322">IF(AP646="*",AO645,IF(AP645="*",AO644,AO646))</f>
        <v>1</v>
      </c>
      <c r="AR646" s="161" t="str">
        <f t="shared" ca="1" si="317"/>
        <v/>
      </c>
      <c r="AS646" s="161">
        <f t="shared" ca="1" si="318"/>
        <v>1</v>
      </c>
      <c r="AT646" s="159" t="str">
        <f t="shared" ca="1" si="298"/>
        <v/>
      </c>
      <c r="AU646" s="210">
        <f t="shared" ca="1" si="302"/>
        <v>14</v>
      </c>
      <c r="AV646" s="209"/>
      <c r="AW646" s="204">
        <f t="shared" si="319"/>
        <v>4554.2500000000027</v>
      </c>
      <c r="AX646" s="159"/>
      <c r="AZ646" s="159"/>
      <c r="BM646" s="207"/>
      <c r="BN646" s="212"/>
      <c r="BP646" s="209"/>
      <c r="BQ646" s="211"/>
      <c r="BR646" s="211"/>
      <c r="BS646" s="211"/>
      <c r="BT646" s="211"/>
      <c r="BU646" s="211"/>
      <c r="BV646" s="211"/>
      <c r="BW646" s="211"/>
      <c r="BX646" s="211"/>
      <c r="BY646" s="211"/>
      <c r="BZ646" s="211"/>
      <c r="CA646" s="209"/>
      <c r="CB646" s="224"/>
      <c r="CC646" s="204"/>
      <c r="CD646" s="204"/>
      <c r="CE646" s="204"/>
      <c r="CF646" s="211"/>
      <c r="CG646" s="211"/>
      <c r="CI646" s="209"/>
      <c r="CJ646" s="209"/>
      <c r="EH646" s="165"/>
      <c r="EI646" s="165"/>
      <c r="EJ646" s="166"/>
      <c r="EK646" s="209"/>
      <c r="EL646" s="211"/>
      <c r="EM646" s="211"/>
      <c r="EN646" s="211"/>
      <c r="EO646" s="211"/>
      <c r="EP646" s="211"/>
      <c r="ES646" s="165"/>
      <c r="ET646" s="165"/>
      <c r="EU646" s="166"/>
      <c r="EV646" s="209"/>
      <c r="EW646" s="211"/>
      <c r="EX646" s="211"/>
      <c r="EY646" s="211"/>
      <c r="EZ646" s="211"/>
      <c r="FA646" s="211"/>
      <c r="FD646" s="165"/>
      <c r="FE646" s="165"/>
      <c r="FF646" s="166"/>
      <c r="FG646" s="209"/>
      <c r="FH646" s="211"/>
      <c r="FI646" s="211"/>
      <c r="FJ646" s="211"/>
      <c r="FK646" s="211"/>
      <c r="FL646" s="211"/>
    </row>
    <row r="647" spans="9:168">
      <c r="I647" s="221">
        <f t="shared" ref="I647:I710" si="323">I646+1</f>
        <v>43</v>
      </c>
      <c r="J647" s="159">
        <f>'v-t_chart'!C644</f>
        <v>63.8</v>
      </c>
      <c r="K647" s="204">
        <f t="shared" ca="1" si="301"/>
        <v>186.87019999999998</v>
      </c>
      <c r="L647" s="205" t="b">
        <f>IF('Input&amp;Output'!$C$3=10,phase_chart!C644,IF('Input&amp;Output'!$C$3=21,phase_chart!G644,IF('Input&amp;Output'!$C$3=22,phase_chart!K644,IF('Input&amp;Output'!$C$3=31,phase_chart!O644,IF('Input&amp;Output'!$C$3=32,phase_chart!S644,"")))))</f>
        <v>0</v>
      </c>
      <c r="M647" s="206" t="b">
        <f>IF('Input&amp;Output'!$C$3=10,phase_chart!D644,IF('Input&amp;Output'!$C$3=21,phase_chart!H644,IF('Input&amp;Output'!$C$3=22,phase_chart!L644,IF('Input&amp;Output'!$C$3=31,phase_chart!P644,IF('Input&amp;Output'!$C$3=32,phase_chart!T644,"")))))</f>
        <v>1</v>
      </c>
      <c r="N647" s="205" t="b">
        <f>IF('Input&amp;Output'!$C$3=10,phase_chart!E644,IF('Input&amp;Output'!$C$3=21,phase_chart!I644,IF('Input&amp;Output'!$C$3=22,phase_chart!M644,IF('Input&amp;Output'!$C$3=31,phase_chart!Q644,IF('Input&amp;Output'!$C$3=32,phase_chart!U644,"")))))</f>
        <v>0</v>
      </c>
      <c r="P647" s="159">
        <f ca="1">IF(NOT($J647=0),IF($J647&lt;IF($P646=0,0,VLOOKUP(P646,tbL!$M$37:$Q$43,IF(L647=TRUE,2,4))),IF($J647&gt;=VLOOKUP(P646,tbL!$M$37:$Q$43,IF(L647=TRUE,3,5)),$P646,IF(AND(L646=TRUE,L647=TRUE),$P646,$P646-1)),IF(AND(L647=TRUE,J647=VLOOKUP(P646,tbL!$M$37:$Q$43,IF(L647=TRUE,2,4))),P646,IF($P646+1&gt;$C$12,$C$12,$P646+1))),0)</f>
        <v>1</v>
      </c>
      <c r="Q647" s="159">
        <f t="shared" ca="1" si="303"/>
        <v>1</v>
      </c>
      <c r="R647" s="207">
        <f t="shared" si="320"/>
        <v>0</v>
      </c>
      <c r="S647" s="208"/>
      <c r="T647" s="159">
        <f t="shared" si="321"/>
        <v>0</v>
      </c>
      <c r="U647" s="209" t="str">
        <f ca="1">IF(AND(T647=-1,N647=TRUE),"*",IF(AND(U646="*",N647=TRUE),"*",IF(AND(AND(L647=TRUE,U646="*"),J647&lt;VLOOKUP(V646+1,tbL!$M$38:$O$43,3)),"*","")))</f>
        <v/>
      </c>
      <c r="V647" s="204">
        <f t="shared" ca="1" si="304"/>
        <v>1</v>
      </c>
      <c r="Y647" s="159" t="str">
        <f t="shared" ca="1" si="305"/>
        <v/>
      </c>
      <c r="Z647" s="159" t="str">
        <f t="shared" si="306"/>
        <v/>
      </c>
      <c r="AA647" s="159">
        <f t="shared" ca="1" si="297"/>
        <v>1</v>
      </c>
      <c r="AC647" s="161" t="str">
        <f t="shared" ca="1" si="307"/>
        <v/>
      </c>
      <c r="AD647" s="161">
        <f t="shared" ca="1" si="308"/>
        <v>1</v>
      </c>
      <c r="AE647" s="161" t="str">
        <f t="shared" ca="1" si="299"/>
        <v/>
      </c>
      <c r="AF647" s="161">
        <f t="shared" ca="1" si="309"/>
        <v>1</v>
      </c>
      <c r="AG647" s="161" t="str">
        <f t="shared" ca="1" si="310"/>
        <v/>
      </c>
      <c r="AH647" s="161">
        <f t="shared" ca="1" si="311"/>
        <v>1</v>
      </c>
      <c r="AI647" s="161" t="str">
        <f t="shared" ca="1" si="312"/>
        <v/>
      </c>
      <c r="AJ647" s="161">
        <f t="shared" ca="1" si="313"/>
        <v>1</v>
      </c>
      <c r="AL647" s="161" t="str">
        <f t="shared" ca="1" si="314"/>
        <v/>
      </c>
      <c r="AM647" s="161">
        <f t="shared" ca="1" si="296"/>
        <v>1</v>
      </c>
      <c r="AN647" s="161" t="str">
        <f t="shared" ca="1" si="315"/>
        <v/>
      </c>
      <c r="AO647" s="161">
        <f t="shared" ref="AO647:AO710" ca="1" si="324">IF(AN647="*",AM646,IF(AN646="*",AM645,IF(AN645="*",AM644,AM647)))</f>
        <v>1</v>
      </c>
      <c r="AP647" s="161" t="str">
        <f t="shared" ca="1" si="316"/>
        <v/>
      </c>
      <c r="AQ647" s="161">
        <f t="shared" ca="1" si="322"/>
        <v>1</v>
      </c>
      <c r="AR647" s="161" t="str">
        <f t="shared" ca="1" si="317"/>
        <v/>
      </c>
      <c r="AS647" s="161">
        <f t="shared" ca="1" si="318"/>
        <v>1</v>
      </c>
      <c r="AT647" s="159" t="str">
        <f t="shared" ca="1" si="298"/>
        <v/>
      </c>
      <c r="AU647" s="210">
        <f t="shared" ca="1" si="302"/>
        <v>14</v>
      </c>
      <c r="AV647" s="209"/>
      <c r="AW647" s="204">
        <f t="shared" si="319"/>
        <v>4571.9722222222254</v>
      </c>
      <c r="AX647" s="159"/>
      <c r="AZ647" s="159"/>
      <c r="BM647" s="207"/>
      <c r="BN647" s="212"/>
      <c r="BP647" s="209"/>
      <c r="BQ647" s="211"/>
      <c r="BR647" s="211"/>
      <c r="BS647" s="211"/>
      <c r="BT647" s="211"/>
      <c r="BU647" s="211"/>
      <c r="BV647" s="211"/>
      <c r="BW647" s="211"/>
      <c r="BX647" s="211"/>
      <c r="BY647" s="211"/>
      <c r="BZ647" s="211"/>
      <c r="CA647" s="209"/>
      <c r="CB647" s="224"/>
      <c r="CC647" s="204"/>
      <c r="CD647" s="204"/>
      <c r="CE647" s="204"/>
      <c r="CF647" s="211"/>
      <c r="CG647" s="211"/>
      <c r="CI647" s="209"/>
      <c r="CJ647" s="209"/>
      <c r="EH647" s="165"/>
      <c r="EI647" s="165"/>
      <c r="EJ647" s="166"/>
      <c r="EK647" s="209"/>
      <c r="EL647" s="211"/>
      <c r="EM647" s="211"/>
      <c r="EN647" s="211"/>
      <c r="EO647" s="211"/>
      <c r="EP647" s="211"/>
      <c r="ES647" s="165"/>
      <c r="ET647" s="165"/>
      <c r="EU647" s="166"/>
      <c r="EV647" s="209"/>
      <c r="EW647" s="211"/>
      <c r="EX647" s="211"/>
      <c r="EY647" s="211"/>
      <c r="EZ647" s="211"/>
      <c r="FA647" s="211"/>
      <c r="FD647" s="165"/>
      <c r="FE647" s="165"/>
      <c r="FF647" s="166"/>
      <c r="FG647" s="209"/>
      <c r="FH647" s="211"/>
      <c r="FI647" s="211"/>
      <c r="FJ647" s="211"/>
      <c r="FK647" s="211"/>
      <c r="FL647" s="211"/>
    </row>
    <row r="648" spans="9:168">
      <c r="I648" s="221">
        <f t="shared" si="323"/>
        <v>44</v>
      </c>
      <c r="J648" s="159">
        <f>'v-t_chart'!C645</f>
        <v>63.2</v>
      </c>
      <c r="K648" s="204">
        <f t="shared" ca="1" si="301"/>
        <v>185.11279999999999</v>
      </c>
      <c r="L648" s="205" t="b">
        <f>IF('Input&amp;Output'!$C$3=10,phase_chart!C645,IF('Input&amp;Output'!$C$3=21,phase_chart!G645,IF('Input&amp;Output'!$C$3=22,phase_chart!K645,IF('Input&amp;Output'!$C$3=31,phase_chart!O645,IF('Input&amp;Output'!$C$3=32,phase_chart!S645,"")))))</f>
        <v>0</v>
      </c>
      <c r="M648" s="206" t="b">
        <f>IF('Input&amp;Output'!$C$3=10,phase_chart!D645,IF('Input&amp;Output'!$C$3=21,phase_chart!H645,IF('Input&amp;Output'!$C$3=22,phase_chart!L645,IF('Input&amp;Output'!$C$3=31,phase_chart!P645,IF('Input&amp;Output'!$C$3=32,phase_chart!T645,"")))))</f>
        <v>0</v>
      </c>
      <c r="N648" s="205" t="b">
        <f>IF('Input&amp;Output'!$C$3=10,phase_chart!E645,IF('Input&amp;Output'!$C$3=21,phase_chart!I645,IF('Input&amp;Output'!$C$3=22,phase_chart!M645,IF('Input&amp;Output'!$C$3=31,phase_chart!Q645,IF('Input&amp;Output'!$C$3=32,phase_chart!U645,"")))))</f>
        <v>1</v>
      </c>
      <c r="P648" s="159">
        <f ca="1">IF(NOT($J648=0),IF($J648&lt;IF($P647=0,0,VLOOKUP(P647,tbL!$M$37:$Q$43,IF(L648=TRUE,2,4))),IF($J648&gt;=VLOOKUP(P647,tbL!$M$37:$Q$43,IF(L648=TRUE,3,5)),$P647,IF(AND(L647=TRUE,L648=TRUE),$P647,$P647-1)),IF(AND(L648=TRUE,J648=VLOOKUP(P647,tbL!$M$37:$Q$43,IF(L648=TRUE,2,4))),P647,IF($P647+1&gt;$C$12,$C$12,$P647+1))),0)</f>
        <v>1</v>
      </c>
      <c r="Q648" s="159">
        <f t="shared" ca="1" si="303"/>
        <v>1</v>
      </c>
      <c r="R648" s="207">
        <f t="shared" si="320"/>
        <v>0</v>
      </c>
      <c r="S648" s="208"/>
      <c r="T648" s="159">
        <f t="shared" si="321"/>
        <v>0</v>
      </c>
      <c r="U648" s="209" t="str">
        <f ca="1">IF(AND(T648=-1,N648=TRUE),"*",IF(AND(U647="*",N648=TRUE),"*",IF(AND(AND(L648=TRUE,U647="*"),J648&lt;VLOOKUP(V647+1,tbL!$M$38:$O$43,3)),"*","")))</f>
        <v/>
      </c>
      <c r="V648" s="204">
        <f t="shared" ca="1" si="304"/>
        <v>1</v>
      </c>
      <c r="Y648" s="159" t="str">
        <f t="shared" ca="1" si="305"/>
        <v/>
      </c>
      <c r="Z648" s="159" t="str">
        <f t="shared" si="306"/>
        <v/>
      </c>
      <c r="AA648" s="159">
        <f t="shared" ca="1" si="297"/>
        <v>1</v>
      </c>
      <c r="AC648" s="161" t="str">
        <f t="shared" ca="1" si="307"/>
        <v/>
      </c>
      <c r="AD648" s="161">
        <f t="shared" ca="1" si="308"/>
        <v>1</v>
      </c>
      <c r="AE648" s="161" t="str">
        <f t="shared" ca="1" si="299"/>
        <v/>
      </c>
      <c r="AF648" s="161">
        <f t="shared" ca="1" si="309"/>
        <v>1</v>
      </c>
      <c r="AG648" s="161" t="str">
        <f t="shared" ca="1" si="310"/>
        <v/>
      </c>
      <c r="AH648" s="161">
        <f t="shared" ca="1" si="311"/>
        <v>1</v>
      </c>
      <c r="AI648" s="161" t="str">
        <f t="shared" ca="1" si="312"/>
        <v/>
      </c>
      <c r="AJ648" s="161">
        <f t="shared" ca="1" si="313"/>
        <v>1</v>
      </c>
      <c r="AL648" s="161" t="str">
        <f t="shared" ca="1" si="314"/>
        <v/>
      </c>
      <c r="AM648" s="161">
        <f t="shared" ref="AM648:AM711" ca="1" si="325">IF(AL648="*",AJ647,IF(AL647="*",AJ646,IF(AL646="*",AJ645,IF(AL645="*",AJ644,AJ648))))</f>
        <v>1</v>
      </c>
      <c r="AN648" s="161" t="str">
        <f t="shared" ca="1" si="315"/>
        <v/>
      </c>
      <c r="AO648" s="161">
        <f t="shared" ca="1" si="324"/>
        <v>1</v>
      </c>
      <c r="AP648" s="161" t="str">
        <f t="shared" ca="1" si="316"/>
        <v/>
      </c>
      <c r="AQ648" s="161">
        <f t="shared" ca="1" si="322"/>
        <v>1</v>
      </c>
      <c r="AR648" s="161" t="str">
        <f t="shared" ca="1" si="317"/>
        <v/>
      </c>
      <c r="AS648" s="161">
        <f t="shared" ca="1" si="318"/>
        <v>1</v>
      </c>
      <c r="AT648" s="159" t="str">
        <f t="shared" ca="1" si="298"/>
        <v/>
      </c>
      <c r="AU648" s="210">
        <f t="shared" ca="1" si="302"/>
        <v>14</v>
      </c>
      <c r="AV648" s="209"/>
      <c r="AW648" s="204">
        <f t="shared" si="319"/>
        <v>4589.527777777781</v>
      </c>
      <c r="AX648" s="159"/>
      <c r="AZ648" s="159"/>
      <c r="BM648" s="207"/>
      <c r="BN648" s="212"/>
      <c r="BP648" s="209"/>
      <c r="BQ648" s="211"/>
      <c r="BR648" s="211"/>
      <c r="BS648" s="211"/>
      <c r="BT648" s="211"/>
      <c r="BU648" s="211"/>
      <c r="BV648" s="211"/>
      <c r="BW648" s="211"/>
      <c r="BX648" s="211"/>
      <c r="BY648" s="211"/>
      <c r="BZ648" s="211"/>
      <c r="CA648" s="209"/>
      <c r="CB648" s="224"/>
      <c r="CC648" s="204"/>
      <c r="CD648" s="204"/>
      <c r="CE648" s="204"/>
      <c r="CF648" s="211"/>
      <c r="CG648" s="211"/>
      <c r="CI648" s="209"/>
      <c r="CJ648" s="209"/>
      <c r="EH648" s="165"/>
      <c r="EI648" s="165"/>
      <c r="EJ648" s="166"/>
      <c r="EK648" s="209"/>
      <c r="EL648" s="211"/>
      <c r="EM648" s="211"/>
      <c r="EN648" s="211"/>
      <c r="EO648" s="211"/>
      <c r="EP648" s="211"/>
      <c r="ES648" s="165"/>
      <c r="ET648" s="165"/>
      <c r="EU648" s="166"/>
      <c r="EV648" s="209"/>
      <c r="EW648" s="211"/>
      <c r="EX648" s="211"/>
      <c r="EY648" s="211"/>
      <c r="EZ648" s="211"/>
      <c r="FA648" s="211"/>
      <c r="FD648" s="165"/>
      <c r="FE648" s="165"/>
      <c r="FF648" s="166"/>
      <c r="FG648" s="209"/>
      <c r="FH648" s="211"/>
      <c r="FI648" s="211"/>
      <c r="FJ648" s="211"/>
      <c r="FK648" s="211"/>
      <c r="FL648" s="211"/>
    </row>
    <row r="649" spans="9:168">
      <c r="I649" s="221">
        <f t="shared" si="323"/>
        <v>45</v>
      </c>
      <c r="J649" s="159">
        <f>'v-t_chart'!C646</f>
        <v>61.7</v>
      </c>
      <c r="K649" s="204">
        <f t="shared" ca="1" si="301"/>
        <v>180.7193</v>
      </c>
      <c r="L649" s="205" t="b">
        <f>IF('Input&amp;Output'!$C$3=10,phase_chart!C646,IF('Input&amp;Output'!$C$3=21,phase_chart!G646,IF('Input&amp;Output'!$C$3=22,phase_chart!K646,IF('Input&amp;Output'!$C$3=31,phase_chart!O646,IF('Input&amp;Output'!$C$3=32,phase_chart!S646,"")))))</f>
        <v>0</v>
      </c>
      <c r="M649" s="206" t="b">
        <f>IF('Input&amp;Output'!$C$3=10,phase_chart!D646,IF('Input&amp;Output'!$C$3=21,phase_chart!H646,IF('Input&amp;Output'!$C$3=22,phase_chart!L646,IF('Input&amp;Output'!$C$3=31,phase_chart!P646,IF('Input&amp;Output'!$C$3=32,phase_chart!T646,"")))))</f>
        <v>0</v>
      </c>
      <c r="N649" s="205" t="b">
        <f>IF('Input&amp;Output'!$C$3=10,phase_chart!E646,IF('Input&amp;Output'!$C$3=21,phase_chart!I646,IF('Input&amp;Output'!$C$3=22,phase_chart!M646,IF('Input&amp;Output'!$C$3=31,phase_chart!Q646,IF('Input&amp;Output'!$C$3=32,phase_chart!U646,"")))))</f>
        <v>1</v>
      </c>
      <c r="P649" s="159">
        <f ca="1">IF(NOT($J649=0),IF($J649&lt;IF($P648=0,0,VLOOKUP(P648,tbL!$M$37:$Q$43,IF(L649=TRUE,2,4))),IF($J649&gt;=VLOOKUP(P648,tbL!$M$37:$Q$43,IF(L649=TRUE,3,5)),$P648,IF(AND(L648=TRUE,L649=TRUE),$P648,$P648-1)),IF(AND(L649=TRUE,J649=VLOOKUP(P648,tbL!$M$37:$Q$43,IF(L649=TRUE,2,4))),P648,IF($P648+1&gt;$C$12,$C$12,$P648+1))),0)</f>
        <v>1</v>
      </c>
      <c r="Q649" s="159">
        <f t="shared" ca="1" si="303"/>
        <v>1</v>
      </c>
      <c r="R649" s="207">
        <f t="shared" si="320"/>
        <v>0</v>
      </c>
      <c r="S649" s="208"/>
      <c r="T649" s="159">
        <f t="shared" si="321"/>
        <v>0</v>
      </c>
      <c r="U649" s="209" t="str">
        <f ca="1">IF(AND(T649=-1,N649=TRUE),"*",IF(AND(U648="*",N649=TRUE),"*",IF(AND(AND(L649=TRUE,U648="*"),J649&lt;VLOOKUP(V648+1,tbL!$M$38:$O$43,3)),"*","")))</f>
        <v/>
      </c>
      <c r="V649" s="204">
        <f t="shared" ca="1" si="304"/>
        <v>1</v>
      </c>
      <c r="Y649" s="159" t="str">
        <f t="shared" ca="1" si="305"/>
        <v/>
      </c>
      <c r="Z649" s="159" t="str">
        <f t="shared" si="306"/>
        <v/>
      </c>
      <c r="AA649" s="159">
        <f t="shared" ca="1" si="297"/>
        <v>1</v>
      </c>
      <c r="AC649" s="161" t="str">
        <f t="shared" ca="1" si="307"/>
        <v/>
      </c>
      <c r="AD649" s="161">
        <f t="shared" ca="1" si="308"/>
        <v>1</v>
      </c>
      <c r="AE649" s="161" t="str">
        <f t="shared" ca="1" si="299"/>
        <v/>
      </c>
      <c r="AF649" s="161">
        <f t="shared" ca="1" si="309"/>
        <v>1</v>
      </c>
      <c r="AG649" s="161" t="str">
        <f t="shared" ca="1" si="310"/>
        <v/>
      </c>
      <c r="AH649" s="161">
        <f t="shared" ca="1" si="311"/>
        <v>1</v>
      </c>
      <c r="AI649" s="161" t="str">
        <f t="shared" ca="1" si="312"/>
        <v/>
      </c>
      <c r="AJ649" s="161">
        <f t="shared" ca="1" si="313"/>
        <v>1</v>
      </c>
      <c r="AL649" s="161" t="str">
        <f t="shared" ca="1" si="314"/>
        <v/>
      </c>
      <c r="AM649" s="161">
        <f t="shared" ca="1" si="325"/>
        <v>1</v>
      </c>
      <c r="AN649" s="161" t="str">
        <f t="shared" ca="1" si="315"/>
        <v/>
      </c>
      <c r="AO649" s="161">
        <f t="shared" ca="1" si="324"/>
        <v>1</v>
      </c>
      <c r="AP649" s="161" t="str">
        <f t="shared" ca="1" si="316"/>
        <v/>
      </c>
      <c r="AQ649" s="161">
        <f t="shared" ca="1" si="322"/>
        <v>1</v>
      </c>
      <c r="AR649" s="161" t="str">
        <f t="shared" ca="1" si="317"/>
        <v/>
      </c>
      <c r="AS649" s="161">
        <f t="shared" ca="1" si="318"/>
        <v>1</v>
      </c>
      <c r="AT649" s="159" t="str">
        <f t="shared" ca="1" si="298"/>
        <v/>
      </c>
      <c r="AU649" s="210">
        <f t="shared" ca="1" si="302"/>
        <v>14</v>
      </c>
      <c r="AV649" s="209"/>
      <c r="AW649" s="204">
        <f t="shared" si="319"/>
        <v>4606.6666666666697</v>
      </c>
      <c r="AX649" s="159"/>
      <c r="AZ649" s="159"/>
      <c r="BM649" s="207"/>
      <c r="BN649" s="212"/>
      <c r="BP649" s="209"/>
      <c r="BQ649" s="211"/>
      <c r="BR649" s="211"/>
      <c r="BS649" s="211"/>
      <c r="BT649" s="211"/>
      <c r="BU649" s="211"/>
      <c r="BV649" s="211"/>
      <c r="BW649" s="211"/>
      <c r="BX649" s="211"/>
      <c r="BY649" s="211"/>
      <c r="BZ649" s="211"/>
      <c r="CA649" s="209"/>
      <c r="CB649" s="224"/>
      <c r="CC649" s="204"/>
      <c r="CD649" s="204"/>
      <c r="CE649" s="204"/>
      <c r="CF649" s="211"/>
      <c r="CG649" s="211"/>
      <c r="CI649" s="209"/>
      <c r="CJ649" s="209"/>
      <c r="EH649" s="165"/>
      <c r="EI649" s="165"/>
      <c r="EJ649" s="166"/>
      <c r="EK649" s="209"/>
      <c r="EL649" s="211"/>
      <c r="EM649" s="211"/>
      <c r="EN649" s="211"/>
      <c r="EO649" s="211"/>
      <c r="EP649" s="211"/>
      <c r="ES649" s="165"/>
      <c r="ET649" s="165"/>
      <c r="EU649" s="166"/>
      <c r="EV649" s="209"/>
      <c r="EW649" s="211"/>
      <c r="EX649" s="211"/>
      <c r="EY649" s="211"/>
      <c r="EZ649" s="211"/>
      <c r="FA649" s="211"/>
      <c r="FD649" s="165"/>
      <c r="FE649" s="165"/>
      <c r="FF649" s="166"/>
      <c r="FG649" s="209"/>
      <c r="FH649" s="211"/>
      <c r="FI649" s="211"/>
      <c r="FJ649" s="211"/>
      <c r="FK649" s="211"/>
      <c r="FL649" s="211"/>
    </row>
    <row r="650" spans="9:168">
      <c r="I650" s="221">
        <f t="shared" si="323"/>
        <v>46</v>
      </c>
      <c r="J650" s="159">
        <f>'v-t_chart'!C647</f>
        <v>58.9</v>
      </c>
      <c r="K650" s="204">
        <f t="shared" ca="1" si="301"/>
        <v>172.51809999999998</v>
      </c>
      <c r="L650" s="205" t="b">
        <f>IF('Input&amp;Output'!$C$3=10,phase_chart!C647,IF('Input&amp;Output'!$C$3=21,phase_chart!G647,IF('Input&amp;Output'!$C$3=22,phase_chart!K647,IF('Input&amp;Output'!$C$3=31,phase_chart!O647,IF('Input&amp;Output'!$C$3=32,phase_chart!S647,"")))))</f>
        <v>0</v>
      </c>
      <c r="M650" s="206" t="b">
        <f>IF('Input&amp;Output'!$C$3=10,phase_chart!D647,IF('Input&amp;Output'!$C$3=21,phase_chart!H647,IF('Input&amp;Output'!$C$3=22,phase_chart!L647,IF('Input&amp;Output'!$C$3=31,phase_chart!P647,IF('Input&amp;Output'!$C$3=32,phase_chart!T647,"")))))</f>
        <v>0</v>
      </c>
      <c r="N650" s="205" t="b">
        <f>IF('Input&amp;Output'!$C$3=10,phase_chart!E647,IF('Input&amp;Output'!$C$3=21,phase_chart!I647,IF('Input&amp;Output'!$C$3=22,phase_chart!M647,IF('Input&amp;Output'!$C$3=31,phase_chart!Q647,IF('Input&amp;Output'!$C$3=32,phase_chart!U647,"")))))</f>
        <v>1</v>
      </c>
      <c r="P650" s="159">
        <f ca="1">IF(NOT($J650=0),IF($J650&lt;IF($P649=0,0,VLOOKUP(P649,tbL!$M$37:$Q$43,IF(L650=TRUE,2,4))),IF($J650&gt;=VLOOKUP(P649,tbL!$M$37:$Q$43,IF(L650=TRUE,3,5)),$P649,IF(AND(L649=TRUE,L650=TRUE),$P649,$P649-1)),IF(AND(L650=TRUE,J650=VLOOKUP(P649,tbL!$M$37:$Q$43,IF(L650=TRUE,2,4))),P649,IF($P649+1&gt;$C$12,$C$12,$P649+1))),0)</f>
        <v>1</v>
      </c>
      <c r="Q650" s="159">
        <f t="shared" ca="1" si="303"/>
        <v>1</v>
      </c>
      <c r="R650" s="207">
        <f t="shared" si="320"/>
        <v>0</v>
      </c>
      <c r="S650" s="208"/>
      <c r="T650" s="159">
        <f t="shared" si="321"/>
        <v>0</v>
      </c>
      <c r="U650" s="209" t="str">
        <f ca="1">IF(AND(T650=-1,N650=TRUE),"*",IF(AND(U649="*",N650=TRUE),"*",IF(AND(AND(L650=TRUE,U649="*"),J650&lt;VLOOKUP(V649+1,tbL!$M$38:$O$43,3)),"*","")))</f>
        <v/>
      </c>
      <c r="V650" s="204">
        <f t="shared" ca="1" si="304"/>
        <v>1</v>
      </c>
      <c r="Y650" s="159" t="str">
        <f t="shared" ca="1" si="305"/>
        <v/>
      </c>
      <c r="Z650" s="159" t="str">
        <f t="shared" si="306"/>
        <v/>
      </c>
      <c r="AA650" s="159">
        <f t="shared" ca="1" si="297"/>
        <v>1</v>
      </c>
      <c r="AC650" s="161" t="str">
        <f t="shared" ca="1" si="307"/>
        <v/>
      </c>
      <c r="AD650" s="161">
        <f t="shared" ca="1" si="308"/>
        <v>1</v>
      </c>
      <c r="AE650" s="161" t="str">
        <f t="shared" ca="1" si="299"/>
        <v/>
      </c>
      <c r="AF650" s="161">
        <f t="shared" ca="1" si="309"/>
        <v>1</v>
      </c>
      <c r="AG650" s="161" t="str">
        <f t="shared" ca="1" si="310"/>
        <v/>
      </c>
      <c r="AH650" s="161">
        <f t="shared" ca="1" si="311"/>
        <v>1</v>
      </c>
      <c r="AI650" s="161" t="str">
        <f t="shared" ca="1" si="312"/>
        <v/>
      </c>
      <c r="AJ650" s="161">
        <f t="shared" ca="1" si="313"/>
        <v>1</v>
      </c>
      <c r="AL650" s="161" t="str">
        <f t="shared" ca="1" si="314"/>
        <v/>
      </c>
      <c r="AM650" s="161">
        <f t="shared" ca="1" si="325"/>
        <v>1</v>
      </c>
      <c r="AN650" s="161" t="str">
        <f t="shared" ca="1" si="315"/>
        <v/>
      </c>
      <c r="AO650" s="161">
        <f t="shared" ca="1" si="324"/>
        <v>1</v>
      </c>
      <c r="AP650" s="161" t="str">
        <f t="shared" ca="1" si="316"/>
        <v/>
      </c>
      <c r="AQ650" s="161">
        <f t="shared" ca="1" si="322"/>
        <v>1</v>
      </c>
      <c r="AR650" s="161" t="str">
        <f t="shared" ca="1" si="317"/>
        <v/>
      </c>
      <c r="AS650" s="161">
        <f t="shared" ca="1" si="318"/>
        <v>1</v>
      </c>
      <c r="AT650" s="159" t="str">
        <f t="shared" ca="1" si="298"/>
        <v/>
      </c>
      <c r="AU650" s="210">
        <f t="shared" ca="1" si="302"/>
        <v>14</v>
      </c>
      <c r="AV650" s="209"/>
      <c r="AW650" s="204">
        <f t="shared" si="319"/>
        <v>4623.027777777781</v>
      </c>
      <c r="AX650" s="159"/>
      <c r="AZ650" s="159"/>
      <c r="BM650" s="207"/>
      <c r="BN650" s="212"/>
      <c r="BP650" s="209"/>
      <c r="BQ650" s="211"/>
      <c r="BR650" s="211"/>
      <c r="BS650" s="211"/>
      <c r="BT650" s="211"/>
      <c r="BU650" s="211"/>
      <c r="BV650" s="211"/>
      <c r="BW650" s="211"/>
      <c r="BX650" s="211"/>
      <c r="BY650" s="211"/>
      <c r="BZ650" s="211"/>
      <c r="CA650" s="209"/>
      <c r="CB650" s="224"/>
      <c r="CC650" s="204"/>
      <c r="CD650" s="204"/>
      <c r="CE650" s="204"/>
      <c r="CF650" s="211"/>
      <c r="CG650" s="211"/>
      <c r="CI650" s="209"/>
      <c r="CJ650" s="209"/>
      <c r="EH650" s="165"/>
      <c r="EI650" s="165"/>
      <c r="EJ650" s="166"/>
      <c r="EK650" s="209"/>
      <c r="EL650" s="211"/>
      <c r="EM650" s="211"/>
      <c r="EN650" s="211"/>
      <c r="EO650" s="211"/>
      <c r="EP650" s="211"/>
      <c r="ES650" s="165"/>
      <c r="ET650" s="165"/>
      <c r="EU650" s="166"/>
      <c r="EV650" s="209"/>
      <c r="EW650" s="211"/>
      <c r="EX650" s="211"/>
      <c r="EY650" s="211"/>
      <c r="EZ650" s="211"/>
      <c r="FA650" s="211"/>
      <c r="FD650" s="165"/>
      <c r="FE650" s="165"/>
      <c r="FF650" s="166"/>
      <c r="FG650" s="209"/>
      <c r="FH650" s="211"/>
      <c r="FI650" s="211"/>
      <c r="FJ650" s="211"/>
      <c r="FK650" s="211"/>
      <c r="FL650" s="211"/>
    </row>
    <row r="651" spans="9:168">
      <c r="I651" s="221">
        <f t="shared" si="323"/>
        <v>47</v>
      </c>
      <c r="J651" s="159">
        <f>'v-t_chart'!C648</f>
        <v>55.2</v>
      </c>
      <c r="K651" s="204">
        <f t="shared" ca="1" si="301"/>
        <v>161.6808</v>
      </c>
      <c r="L651" s="205" t="b">
        <f>IF('Input&amp;Output'!$C$3=10,phase_chart!C648,IF('Input&amp;Output'!$C$3=21,phase_chart!G648,IF('Input&amp;Output'!$C$3=22,phase_chart!K648,IF('Input&amp;Output'!$C$3=31,phase_chart!O648,IF('Input&amp;Output'!$C$3=32,phase_chart!S648,"")))))</f>
        <v>0</v>
      </c>
      <c r="M651" s="206" t="b">
        <f>IF('Input&amp;Output'!$C$3=10,phase_chart!D648,IF('Input&amp;Output'!$C$3=21,phase_chart!H648,IF('Input&amp;Output'!$C$3=22,phase_chart!L648,IF('Input&amp;Output'!$C$3=31,phase_chart!P648,IF('Input&amp;Output'!$C$3=32,phase_chart!T648,"")))))</f>
        <v>0</v>
      </c>
      <c r="N651" s="205" t="b">
        <f>IF('Input&amp;Output'!$C$3=10,phase_chart!E648,IF('Input&amp;Output'!$C$3=21,phase_chart!I648,IF('Input&amp;Output'!$C$3=22,phase_chart!M648,IF('Input&amp;Output'!$C$3=31,phase_chart!Q648,IF('Input&amp;Output'!$C$3=32,phase_chart!U648,"")))))</f>
        <v>1</v>
      </c>
      <c r="P651" s="159">
        <f ca="1">IF(NOT($J651=0),IF($J651&lt;IF($P650=0,0,VLOOKUP(P650,tbL!$M$37:$Q$43,IF(L651=TRUE,2,4))),IF($J651&gt;=VLOOKUP(P650,tbL!$M$37:$Q$43,IF(L651=TRUE,3,5)),$P650,IF(AND(L650=TRUE,L651=TRUE),$P650,$P650-1)),IF(AND(L651=TRUE,J651=VLOOKUP(P650,tbL!$M$37:$Q$43,IF(L651=TRUE,2,4))),P650,IF($P650+1&gt;$C$12,$C$12,$P650+1))),0)</f>
        <v>1</v>
      </c>
      <c r="Q651" s="159">
        <f t="shared" ca="1" si="303"/>
        <v>1</v>
      </c>
      <c r="R651" s="207">
        <f t="shared" si="320"/>
        <v>0</v>
      </c>
      <c r="S651" s="208"/>
      <c r="T651" s="159">
        <f t="shared" si="321"/>
        <v>0</v>
      </c>
      <c r="U651" s="209" t="str">
        <f ca="1">IF(AND(T651=-1,N651=TRUE),"*",IF(AND(U650="*",N651=TRUE),"*",IF(AND(AND(L651=TRUE,U650="*"),J651&lt;VLOOKUP(V650+1,tbL!$M$38:$O$43,3)),"*","")))</f>
        <v/>
      </c>
      <c r="V651" s="204">
        <f t="shared" ca="1" si="304"/>
        <v>1</v>
      </c>
      <c r="Y651" s="159" t="str">
        <f t="shared" ca="1" si="305"/>
        <v/>
      </c>
      <c r="Z651" s="159" t="str">
        <f t="shared" si="306"/>
        <v/>
      </c>
      <c r="AA651" s="159">
        <f t="shared" ca="1" si="297"/>
        <v>1</v>
      </c>
      <c r="AC651" s="161" t="str">
        <f t="shared" ca="1" si="307"/>
        <v/>
      </c>
      <c r="AD651" s="161">
        <f t="shared" ca="1" si="308"/>
        <v>1</v>
      </c>
      <c r="AE651" s="161" t="str">
        <f t="shared" ca="1" si="299"/>
        <v/>
      </c>
      <c r="AF651" s="161">
        <f t="shared" ca="1" si="309"/>
        <v>1</v>
      </c>
      <c r="AG651" s="161" t="str">
        <f t="shared" ca="1" si="310"/>
        <v/>
      </c>
      <c r="AH651" s="161">
        <f t="shared" ca="1" si="311"/>
        <v>1</v>
      </c>
      <c r="AI651" s="161" t="str">
        <f t="shared" ca="1" si="312"/>
        <v/>
      </c>
      <c r="AJ651" s="161">
        <f t="shared" ca="1" si="313"/>
        <v>1</v>
      </c>
      <c r="AL651" s="161" t="str">
        <f t="shared" ca="1" si="314"/>
        <v/>
      </c>
      <c r="AM651" s="161">
        <f t="shared" ca="1" si="325"/>
        <v>1</v>
      </c>
      <c r="AN651" s="161" t="str">
        <f t="shared" ca="1" si="315"/>
        <v/>
      </c>
      <c r="AO651" s="161">
        <f t="shared" ca="1" si="324"/>
        <v>1</v>
      </c>
      <c r="AP651" s="161" t="str">
        <f t="shared" ca="1" si="316"/>
        <v/>
      </c>
      <c r="AQ651" s="161">
        <f t="shared" ca="1" si="322"/>
        <v>1</v>
      </c>
      <c r="AR651" s="161" t="str">
        <f t="shared" ca="1" si="317"/>
        <v/>
      </c>
      <c r="AS651" s="161">
        <f t="shared" ca="1" si="318"/>
        <v>1</v>
      </c>
      <c r="AT651" s="159" t="str">
        <f t="shared" ca="1" si="298"/>
        <v/>
      </c>
      <c r="AU651" s="210">
        <f t="shared" ca="1" si="302"/>
        <v>14</v>
      </c>
      <c r="AV651" s="209"/>
      <c r="AW651" s="204">
        <f t="shared" si="319"/>
        <v>4638.361111111114</v>
      </c>
      <c r="AX651" s="159"/>
      <c r="AZ651" s="159"/>
      <c r="BM651" s="207"/>
      <c r="BN651" s="212"/>
      <c r="BP651" s="209"/>
      <c r="BQ651" s="211"/>
      <c r="BR651" s="211"/>
      <c r="BS651" s="211"/>
      <c r="BT651" s="211"/>
      <c r="BU651" s="211"/>
      <c r="BV651" s="211"/>
      <c r="BW651" s="211"/>
      <c r="BX651" s="211"/>
      <c r="BY651" s="211"/>
      <c r="BZ651" s="211"/>
      <c r="CA651" s="209"/>
      <c r="CB651" s="224"/>
      <c r="CC651" s="204"/>
      <c r="CD651" s="204"/>
      <c r="CE651" s="204"/>
      <c r="CF651" s="211"/>
      <c r="CG651" s="211"/>
      <c r="CI651" s="209"/>
      <c r="CJ651" s="209"/>
      <c r="EH651" s="165"/>
      <c r="EI651" s="165"/>
      <c r="EJ651" s="166"/>
      <c r="EK651" s="209"/>
      <c r="EL651" s="211"/>
      <c r="EM651" s="211"/>
      <c r="EN651" s="211"/>
      <c r="EO651" s="211"/>
      <c r="EP651" s="211"/>
      <c r="ES651" s="165"/>
      <c r="ET651" s="165"/>
      <c r="EU651" s="166"/>
      <c r="EV651" s="209"/>
      <c r="EW651" s="211"/>
      <c r="EX651" s="211"/>
      <c r="EY651" s="211"/>
      <c r="EZ651" s="211"/>
      <c r="FA651" s="211"/>
      <c r="FD651" s="165"/>
      <c r="FE651" s="165"/>
      <c r="FF651" s="166"/>
      <c r="FG651" s="209"/>
      <c r="FH651" s="211"/>
      <c r="FI651" s="211"/>
      <c r="FJ651" s="211"/>
      <c r="FK651" s="211"/>
      <c r="FL651" s="211"/>
    </row>
    <row r="652" spans="9:168">
      <c r="I652" s="221">
        <f t="shared" si="323"/>
        <v>48</v>
      </c>
      <c r="J652" s="159">
        <f>'v-t_chart'!C649</f>
        <v>51</v>
      </c>
      <c r="K652" s="204">
        <f t="shared" ca="1" si="301"/>
        <v>149.37899999999999</v>
      </c>
      <c r="L652" s="205" t="b">
        <f>IF('Input&amp;Output'!$C$3=10,phase_chart!C649,IF('Input&amp;Output'!$C$3=21,phase_chart!G649,IF('Input&amp;Output'!$C$3=22,phase_chart!K649,IF('Input&amp;Output'!$C$3=31,phase_chart!O649,IF('Input&amp;Output'!$C$3=32,phase_chart!S649,"")))))</f>
        <v>0</v>
      </c>
      <c r="M652" s="206" t="b">
        <f>IF('Input&amp;Output'!$C$3=10,phase_chart!D649,IF('Input&amp;Output'!$C$3=21,phase_chart!H649,IF('Input&amp;Output'!$C$3=22,phase_chart!L649,IF('Input&amp;Output'!$C$3=31,phase_chart!P649,IF('Input&amp;Output'!$C$3=32,phase_chart!T649,"")))))</f>
        <v>0</v>
      </c>
      <c r="N652" s="205" t="b">
        <f>IF('Input&amp;Output'!$C$3=10,phase_chart!E649,IF('Input&amp;Output'!$C$3=21,phase_chart!I649,IF('Input&amp;Output'!$C$3=22,phase_chart!M649,IF('Input&amp;Output'!$C$3=31,phase_chart!Q649,IF('Input&amp;Output'!$C$3=32,phase_chart!U649,"")))))</f>
        <v>1</v>
      </c>
      <c r="P652" s="159">
        <f ca="1">IF(NOT($J652=0),IF($J652&lt;IF($P651=0,0,VLOOKUP(P651,tbL!$M$37:$Q$43,IF(L652=TRUE,2,4))),IF($J652&gt;=VLOOKUP(P651,tbL!$M$37:$Q$43,IF(L652=TRUE,3,5)),$P651,IF(AND(L651=TRUE,L652=TRUE),$P651,$P651-1)),IF(AND(L652=TRUE,J652=VLOOKUP(P651,tbL!$M$37:$Q$43,IF(L652=TRUE,2,4))),P651,IF($P651+1&gt;$C$12,$C$12,$P651+1))),0)</f>
        <v>1</v>
      </c>
      <c r="Q652" s="159">
        <f t="shared" ca="1" si="303"/>
        <v>1</v>
      </c>
      <c r="R652" s="207">
        <f t="shared" si="320"/>
        <v>0</v>
      </c>
      <c r="S652" s="208"/>
      <c r="T652" s="159">
        <f t="shared" si="321"/>
        <v>0</v>
      </c>
      <c r="U652" s="209" t="str">
        <f ca="1">IF(AND(T652=-1,N652=TRUE),"*",IF(AND(U651="*",N652=TRUE),"*",IF(AND(AND(L652=TRUE,U651="*"),J652&lt;VLOOKUP(V651+1,tbL!$M$38:$O$43,3)),"*","")))</f>
        <v/>
      </c>
      <c r="V652" s="204">
        <f t="shared" ca="1" si="304"/>
        <v>1</v>
      </c>
      <c r="Y652" s="159" t="str">
        <f t="shared" ca="1" si="305"/>
        <v/>
      </c>
      <c r="Z652" s="159" t="str">
        <f t="shared" si="306"/>
        <v/>
      </c>
      <c r="AA652" s="159">
        <f t="shared" ca="1" si="297"/>
        <v>1</v>
      </c>
      <c r="AC652" s="161" t="str">
        <f t="shared" ca="1" si="307"/>
        <v/>
      </c>
      <c r="AD652" s="161">
        <f t="shared" ca="1" si="308"/>
        <v>1</v>
      </c>
      <c r="AE652" s="161" t="str">
        <f t="shared" ca="1" si="299"/>
        <v/>
      </c>
      <c r="AF652" s="161">
        <f t="shared" ca="1" si="309"/>
        <v>1</v>
      </c>
      <c r="AG652" s="161" t="str">
        <f t="shared" ca="1" si="310"/>
        <v/>
      </c>
      <c r="AH652" s="161">
        <f t="shared" ca="1" si="311"/>
        <v>1</v>
      </c>
      <c r="AI652" s="161" t="str">
        <f t="shared" ca="1" si="312"/>
        <v/>
      </c>
      <c r="AJ652" s="161">
        <f t="shared" ca="1" si="313"/>
        <v>1</v>
      </c>
      <c r="AL652" s="161" t="str">
        <f t="shared" ca="1" si="314"/>
        <v/>
      </c>
      <c r="AM652" s="161">
        <f t="shared" ca="1" si="325"/>
        <v>1</v>
      </c>
      <c r="AN652" s="161" t="str">
        <f t="shared" ca="1" si="315"/>
        <v/>
      </c>
      <c r="AO652" s="161">
        <f t="shared" ca="1" si="324"/>
        <v>1</v>
      </c>
      <c r="AP652" s="161" t="str">
        <f t="shared" ca="1" si="316"/>
        <v/>
      </c>
      <c r="AQ652" s="161">
        <f t="shared" ca="1" si="322"/>
        <v>1</v>
      </c>
      <c r="AR652" s="161" t="str">
        <f t="shared" ca="1" si="317"/>
        <v/>
      </c>
      <c r="AS652" s="161">
        <f t="shared" ca="1" si="318"/>
        <v>1</v>
      </c>
      <c r="AT652" s="159" t="str">
        <f t="shared" ca="1" si="298"/>
        <v/>
      </c>
      <c r="AU652" s="210">
        <f t="shared" ca="1" si="302"/>
        <v>14</v>
      </c>
      <c r="AV652" s="209"/>
      <c r="AW652" s="204">
        <f t="shared" si="319"/>
        <v>4652.527777777781</v>
      </c>
      <c r="AX652" s="159"/>
      <c r="AZ652" s="159"/>
      <c r="BM652" s="207"/>
      <c r="BN652" s="212"/>
      <c r="BP652" s="209"/>
      <c r="BQ652" s="211"/>
      <c r="BR652" s="211"/>
      <c r="BS652" s="211"/>
      <c r="BT652" s="211"/>
      <c r="BU652" s="211"/>
      <c r="BV652" s="211"/>
      <c r="BW652" s="211"/>
      <c r="BX652" s="211"/>
      <c r="BY652" s="211"/>
      <c r="BZ652" s="211"/>
      <c r="CA652" s="209"/>
      <c r="CB652" s="224"/>
      <c r="CC652" s="204"/>
      <c r="CD652" s="204"/>
      <c r="CE652" s="204"/>
      <c r="CF652" s="211"/>
      <c r="CG652" s="211"/>
      <c r="CI652" s="209"/>
      <c r="CJ652" s="209"/>
      <c r="EH652" s="165"/>
      <c r="EI652" s="165"/>
      <c r="EJ652" s="166"/>
      <c r="EK652" s="209"/>
      <c r="EL652" s="211"/>
      <c r="EM652" s="211"/>
      <c r="EN652" s="211"/>
      <c r="EO652" s="211"/>
      <c r="EP652" s="211"/>
      <c r="ES652" s="165"/>
      <c r="ET652" s="165"/>
      <c r="EU652" s="166"/>
      <c r="EV652" s="209"/>
      <c r="EW652" s="211"/>
      <c r="EX652" s="211"/>
      <c r="EY652" s="211"/>
      <c r="EZ652" s="211"/>
      <c r="FA652" s="211"/>
      <c r="FD652" s="165"/>
      <c r="FE652" s="165"/>
      <c r="FF652" s="166"/>
      <c r="FG652" s="209"/>
      <c r="FH652" s="211"/>
      <c r="FI652" s="211"/>
      <c r="FJ652" s="211"/>
      <c r="FK652" s="211"/>
      <c r="FL652" s="211"/>
    </row>
    <row r="653" spans="9:168">
      <c r="I653" s="221">
        <f t="shared" si="323"/>
        <v>49</v>
      </c>
      <c r="J653" s="159">
        <f>'v-t_chart'!C650</f>
        <v>46.7</v>
      </c>
      <c r="K653" s="204">
        <f t="shared" ca="1" si="301"/>
        <v>136.7843</v>
      </c>
      <c r="L653" s="205" t="b">
        <f>IF('Input&amp;Output'!$C$3=10,phase_chart!C650,IF('Input&amp;Output'!$C$3=21,phase_chart!G650,IF('Input&amp;Output'!$C$3=22,phase_chart!K650,IF('Input&amp;Output'!$C$3=31,phase_chart!O650,IF('Input&amp;Output'!$C$3=32,phase_chart!S650,"")))))</f>
        <v>0</v>
      </c>
      <c r="M653" s="206" t="b">
        <f>IF('Input&amp;Output'!$C$3=10,phase_chart!D650,IF('Input&amp;Output'!$C$3=21,phase_chart!H650,IF('Input&amp;Output'!$C$3=22,phase_chart!L650,IF('Input&amp;Output'!$C$3=31,phase_chart!P650,IF('Input&amp;Output'!$C$3=32,phase_chart!T650,"")))))</f>
        <v>0</v>
      </c>
      <c r="N653" s="205" t="b">
        <f>IF('Input&amp;Output'!$C$3=10,phase_chart!E650,IF('Input&amp;Output'!$C$3=21,phase_chart!I650,IF('Input&amp;Output'!$C$3=22,phase_chart!M650,IF('Input&amp;Output'!$C$3=31,phase_chart!Q650,IF('Input&amp;Output'!$C$3=32,phase_chart!U650,"")))))</f>
        <v>1</v>
      </c>
      <c r="P653" s="159">
        <f ca="1">IF(NOT($J653=0),IF($J653&lt;IF($P652=0,0,VLOOKUP(P652,tbL!$M$37:$Q$43,IF(L653=TRUE,2,4))),IF($J653&gt;=VLOOKUP(P652,tbL!$M$37:$Q$43,IF(L653=TRUE,3,5)),$P652,IF(AND(L652=TRUE,L653=TRUE),$P652,$P652-1)),IF(AND(L653=TRUE,J653=VLOOKUP(P652,tbL!$M$37:$Q$43,IF(L653=TRUE,2,4))),P652,IF($P652+1&gt;$C$12,$C$12,$P652+1))),0)</f>
        <v>1</v>
      </c>
      <c r="Q653" s="159">
        <f t="shared" ca="1" si="303"/>
        <v>1</v>
      </c>
      <c r="R653" s="207">
        <f t="shared" si="320"/>
        <v>0</v>
      </c>
      <c r="S653" s="208"/>
      <c r="T653" s="159">
        <f t="shared" si="321"/>
        <v>0</v>
      </c>
      <c r="U653" s="209" t="str">
        <f ca="1">IF(AND(T653=-1,N653=TRUE),"*",IF(AND(U652="*",N653=TRUE),"*",IF(AND(AND(L653=TRUE,U652="*"),J653&lt;VLOOKUP(V652+1,tbL!$M$38:$O$43,3)),"*","")))</f>
        <v/>
      </c>
      <c r="V653" s="204">
        <f t="shared" ca="1" si="304"/>
        <v>1</v>
      </c>
      <c r="Y653" s="159" t="str">
        <f t="shared" ca="1" si="305"/>
        <v/>
      </c>
      <c r="Z653" s="159" t="str">
        <f t="shared" si="306"/>
        <v/>
      </c>
      <c r="AA653" s="159">
        <f t="shared" ca="1" si="297"/>
        <v>1</v>
      </c>
      <c r="AC653" s="161" t="str">
        <f t="shared" ca="1" si="307"/>
        <v/>
      </c>
      <c r="AD653" s="161">
        <f t="shared" ca="1" si="308"/>
        <v>1</v>
      </c>
      <c r="AE653" s="161" t="str">
        <f t="shared" ca="1" si="299"/>
        <v/>
      </c>
      <c r="AF653" s="161">
        <f t="shared" ca="1" si="309"/>
        <v>1</v>
      </c>
      <c r="AG653" s="161" t="str">
        <f t="shared" ca="1" si="310"/>
        <v/>
      </c>
      <c r="AH653" s="161">
        <f t="shared" ca="1" si="311"/>
        <v>1</v>
      </c>
      <c r="AI653" s="161" t="str">
        <f t="shared" ca="1" si="312"/>
        <v/>
      </c>
      <c r="AJ653" s="161">
        <f t="shared" ca="1" si="313"/>
        <v>1</v>
      </c>
      <c r="AL653" s="161" t="str">
        <f t="shared" ca="1" si="314"/>
        <v/>
      </c>
      <c r="AM653" s="161">
        <f t="shared" ca="1" si="325"/>
        <v>1</v>
      </c>
      <c r="AN653" s="161" t="str">
        <f t="shared" ca="1" si="315"/>
        <v/>
      </c>
      <c r="AO653" s="161">
        <f t="shared" ca="1" si="324"/>
        <v>1</v>
      </c>
      <c r="AP653" s="161" t="str">
        <f t="shared" ca="1" si="316"/>
        <v/>
      </c>
      <c r="AQ653" s="161">
        <f t="shared" ca="1" si="322"/>
        <v>1</v>
      </c>
      <c r="AR653" s="161" t="str">
        <f t="shared" ca="1" si="317"/>
        <v/>
      </c>
      <c r="AS653" s="161">
        <f t="shared" ca="1" si="318"/>
        <v>1</v>
      </c>
      <c r="AT653" s="159" t="str">
        <f t="shared" ca="1" si="298"/>
        <v/>
      </c>
      <c r="AU653" s="210">
        <f t="shared" ca="1" si="302"/>
        <v>14</v>
      </c>
      <c r="AV653" s="209"/>
      <c r="AW653" s="204">
        <f t="shared" si="319"/>
        <v>4665.5000000000036</v>
      </c>
      <c r="AX653" s="159"/>
      <c r="AZ653" s="159"/>
      <c r="BM653" s="207"/>
      <c r="BN653" s="212"/>
      <c r="BP653" s="209"/>
      <c r="BQ653" s="211"/>
      <c r="BR653" s="211"/>
      <c r="BS653" s="211"/>
      <c r="BT653" s="211"/>
      <c r="BU653" s="211"/>
      <c r="BV653" s="211"/>
      <c r="BW653" s="211"/>
      <c r="BX653" s="211"/>
      <c r="BY653" s="211"/>
      <c r="BZ653" s="211"/>
      <c r="CA653" s="209"/>
      <c r="CB653" s="224"/>
      <c r="CC653" s="204"/>
      <c r="CD653" s="204"/>
      <c r="CE653" s="204"/>
      <c r="CF653" s="211"/>
      <c r="CG653" s="211"/>
      <c r="CI653" s="209"/>
      <c r="CJ653" s="209"/>
      <c r="EH653" s="165"/>
      <c r="EI653" s="165"/>
      <c r="EJ653" s="166"/>
      <c r="EK653" s="209"/>
      <c r="EL653" s="211"/>
      <c r="EM653" s="211"/>
      <c r="EN653" s="211"/>
      <c r="EO653" s="211"/>
      <c r="EP653" s="211"/>
      <c r="ES653" s="165"/>
      <c r="ET653" s="165"/>
      <c r="EU653" s="166"/>
      <c r="EV653" s="209"/>
      <c r="EW653" s="211"/>
      <c r="EX653" s="211"/>
      <c r="EY653" s="211"/>
      <c r="EZ653" s="211"/>
      <c r="FA653" s="211"/>
      <c r="FD653" s="165"/>
      <c r="FE653" s="165"/>
      <c r="FF653" s="166"/>
      <c r="FG653" s="209"/>
      <c r="FH653" s="211"/>
      <c r="FI653" s="211"/>
      <c r="FJ653" s="211"/>
      <c r="FK653" s="211"/>
      <c r="FL653" s="211"/>
    </row>
    <row r="654" spans="9:168">
      <c r="I654" s="221">
        <f t="shared" si="323"/>
        <v>50</v>
      </c>
      <c r="J654" s="159">
        <f>'v-t_chart'!C651</f>
        <v>42.8</v>
      </c>
      <c r="K654" s="204">
        <f t="shared" ca="1" si="301"/>
        <v>125.36119999999998</v>
      </c>
      <c r="L654" s="205" t="b">
        <f>IF('Input&amp;Output'!$C$3=10,phase_chart!C651,IF('Input&amp;Output'!$C$3=21,phase_chart!G651,IF('Input&amp;Output'!$C$3=22,phase_chart!K651,IF('Input&amp;Output'!$C$3=31,phase_chart!O651,IF('Input&amp;Output'!$C$3=32,phase_chart!S651,"")))))</f>
        <v>0</v>
      </c>
      <c r="M654" s="206" t="b">
        <f>IF('Input&amp;Output'!$C$3=10,phase_chart!D651,IF('Input&amp;Output'!$C$3=21,phase_chart!H651,IF('Input&amp;Output'!$C$3=22,phase_chart!L651,IF('Input&amp;Output'!$C$3=31,phase_chart!P651,IF('Input&amp;Output'!$C$3=32,phase_chart!T651,"")))))</f>
        <v>0</v>
      </c>
      <c r="N654" s="205" t="b">
        <f>IF('Input&amp;Output'!$C$3=10,phase_chart!E651,IF('Input&amp;Output'!$C$3=21,phase_chart!I651,IF('Input&amp;Output'!$C$3=22,phase_chart!M651,IF('Input&amp;Output'!$C$3=31,phase_chart!Q651,IF('Input&amp;Output'!$C$3=32,phase_chart!U651,"")))))</f>
        <v>1</v>
      </c>
      <c r="P654" s="159">
        <f ca="1">IF(NOT($J654=0),IF($J654&lt;IF($P653=0,0,VLOOKUP(P653,tbL!$M$37:$Q$43,IF(L654=TRUE,2,4))),IF($J654&gt;=VLOOKUP(P653,tbL!$M$37:$Q$43,IF(L654=TRUE,3,5)),$P653,IF(AND(L653=TRUE,L654=TRUE),$P653,$P653-1)),IF(AND(L654=TRUE,J654=VLOOKUP(P653,tbL!$M$37:$Q$43,IF(L654=TRUE,2,4))),P653,IF($P653+1&gt;$C$12,$C$12,$P653+1))),0)</f>
        <v>1</v>
      </c>
      <c r="Q654" s="159">
        <f t="shared" ca="1" si="303"/>
        <v>1</v>
      </c>
      <c r="R654" s="207">
        <f t="shared" si="320"/>
        <v>0</v>
      </c>
      <c r="S654" s="208"/>
      <c r="T654" s="159">
        <f t="shared" si="321"/>
        <v>0</v>
      </c>
      <c r="U654" s="209" t="str">
        <f ca="1">IF(AND(T654=-1,N654=TRUE),"*",IF(AND(U653="*",N654=TRUE),"*",IF(AND(AND(L654=TRUE,U653="*"),J654&lt;VLOOKUP(V653+1,tbL!$M$38:$O$43,3)),"*","")))</f>
        <v/>
      </c>
      <c r="V654" s="204">
        <f t="shared" ca="1" si="304"/>
        <v>1</v>
      </c>
      <c r="Y654" s="159" t="str">
        <f t="shared" ca="1" si="305"/>
        <v/>
      </c>
      <c r="Z654" s="159" t="str">
        <f t="shared" si="306"/>
        <v/>
      </c>
      <c r="AA654" s="159">
        <f t="shared" ca="1" si="297"/>
        <v>1</v>
      </c>
      <c r="AC654" s="161" t="str">
        <f t="shared" ca="1" si="307"/>
        <v/>
      </c>
      <c r="AD654" s="161">
        <f t="shared" ca="1" si="308"/>
        <v>1</v>
      </c>
      <c r="AE654" s="161" t="str">
        <f t="shared" ca="1" si="299"/>
        <v/>
      </c>
      <c r="AF654" s="161">
        <f t="shared" ca="1" si="309"/>
        <v>1</v>
      </c>
      <c r="AG654" s="161" t="str">
        <f t="shared" ca="1" si="310"/>
        <v/>
      </c>
      <c r="AH654" s="161">
        <f t="shared" ca="1" si="311"/>
        <v>1</v>
      </c>
      <c r="AI654" s="161" t="str">
        <f t="shared" ca="1" si="312"/>
        <v/>
      </c>
      <c r="AJ654" s="161">
        <f t="shared" ca="1" si="313"/>
        <v>1</v>
      </c>
      <c r="AL654" s="161" t="str">
        <f t="shared" ca="1" si="314"/>
        <v/>
      </c>
      <c r="AM654" s="161">
        <f t="shared" ca="1" si="325"/>
        <v>1</v>
      </c>
      <c r="AN654" s="161" t="str">
        <f t="shared" ca="1" si="315"/>
        <v/>
      </c>
      <c r="AO654" s="161">
        <f t="shared" ca="1" si="324"/>
        <v>1</v>
      </c>
      <c r="AP654" s="161" t="str">
        <f t="shared" ca="1" si="316"/>
        <v/>
      </c>
      <c r="AQ654" s="161">
        <f t="shared" ca="1" si="322"/>
        <v>1</v>
      </c>
      <c r="AR654" s="161" t="str">
        <f t="shared" ca="1" si="317"/>
        <v/>
      </c>
      <c r="AS654" s="161">
        <f t="shared" ca="1" si="318"/>
        <v>1</v>
      </c>
      <c r="AT654" s="159" t="str">
        <f t="shared" ca="1" si="298"/>
        <v/>
      </c>
      <c r="AU654" s="210">
        <f t="shared" ca="1" si="302"/>
        <v>14</v>
      </c>
      <c r="AV654" s="209"/>
      <c r="AW654" s="204">
        <f t="shared" si="319"/>
        <v>4677.3888888888923</v>
      </c>
      <c r="AX654" s="159"/>
      <c r="AZ654" s="159"/>
      <c r="BM654" s="207"/>
      <c r="BN654" s="212"/>
      <c r="BP654" s="209"/>
      <c r="BQ654" s="211"/>
      <c r="BR654" s="211"/>
      <c r="BS654" s="211"/>
      <c r="BT654" s="211"/>
      <c r="BU654" s="211"/>
      <c r="BV654" s="211"/>
      <c r="BW654" s="211"/>
      <c r="BX654" s="211"/>
      <c r="BY654" s="211"/>
      <c r="BZ654" s="211"/>
      <c r="CA654" s="209"/>
      <c r="CB654" s="224"/>
      <c r="CC654" s="204"/>
      <c r="CD654" s="204"/>
      <c r="CE654" s="204"/>
      <c r="CF654" s="211"/>
      <c r="CG654" s="211"/>
      <c r="CI654" s="209"/>
      <c r="CJ654" s="209"/>
      <c r="EH654" s="165"/>
      <c r="EI654" s="165"/>
      <c r="EJ654" s="166"/>
      <c r="EK654" s="209"/>
      <c r="EL654" s="211"/>
      <c r="EM654" s="211"/>
      <c r="EN654" s="211"/>
      <c r="EO654" s="211"/>
      <c r="EP654" s="211"/>
      <c r="ES654" s="165"/>
      <c r="ET654" s="165"/>
      <c r="EU654" s="166"/>
      <c r="EV654" s="209"/>
      <c r="EW654" s="211"/>
      <c r="EX654" s="211"/>
      <c r="EY654" s="211"/>
      <c r="EZ654" s="211"/>
      <c r="FA654" s="211"/>
      <c r="FD654" s="165"/>
      <c r="FE654" s="165"/>
      <c r="FF654" s="166"/>
      <c r="FG654" s="209"/>
      <c r="FH654" s="211"/>
      <c r="FI654" s="211"/>
      <c r="FJ654" s="211"/>
      <c r="FK654" s="211"/>
      <c r="FL654" s="211"/>
    </row>
    <row r="655" spans="9:168">
      <c r="I655" s="221">
        <f t="shared" si="323"/>
        <v>51</v>
      </c>
      <c r="J655" s="159">
        <f>'v-t_chart'!C652</f>
        <v>40.200000000000003</v>
      </c>
      <c r="K655" s="204">
        <f t="shared" ca="1" si="301"/>
        <v>117.7458</v>
      </c>
      <c r="L655" s="205" t="b">
        <f>IF('Input&amp;Output'!$C$3=10,phase_chart!C652,IF('Input&amp;Output'!$C$3=21,phase_chart!G652,IF('Input&amp;Output'!$C$3=22,phase_chart!K652,IF('Input&amp;Output'!$C$3=31,phase_chart!O652,IF('Input&amp;Output'!$C$3=32,phase_chart!S652,"")))))</f>
        <v>0</v>
      </c>
      <c r="M655" s="206" t="b">
        <f>IF('Input&amp;Output'!$C$3=10,phase_chart!D652,IF('Input&amp;Output'!$C$3=21,phase_chart!H652,IF('Input&amp;Output'!$C$3=22,phase_chart!L652,IF('Input&amp;Output'!$C$3=31,phase_chart!P652,IF('Input&amp;Output'!$C$3=32,phase_chart!T652,"")))))</f>
        <v>0</v>
      </c>
      <c r="N655" s="205" t="b">
        <f>IF('Input&amp;Output'!$C$3=10,phase_chart!E652,IF('Input&amp;Output'!$C$3=21,phase_chart!I652,IF('Input&amp;Output'!$C$3=22,phase_chart!M652,IF('Input&amp;Output'!$C$3=31,phase_chart!Q652,IF('Input&amp;Output'!$C$3=32,phase_chart!U652,"")))))</f>
        <v>1</v>
      </c>
      <c r="P655" s="159">
        <f ca="1">IF(NOT($J655=0),IF($J655&lt;IF($P654=0,0,VLOOKUP(P654,tbL!$M$37:$Q$43,IF(L655=TRUE,2,4))),IF($J655&gt;=VLOOKUP(P654,tbL!$M$37:$Q$43,IF(L655=TRUE,3,5)),$P654,IF(AND(L654=TRUE,L655=TRUE),$P654,$P654-1)),IF(AND(L655=TRUE,J655=VLOOKUP(P654,tbL!$M$37:$Q$43,IF(L655=TRUE,2,4))),P654,IF($P654+1&gt;$C$12,$C$12,$P654+1))),0)</f>
        <v>1</v>
      </c>
      <c r="Q655" s="159">
        <f t="shared" ca="1" si="303"/>
        <v>1</v>
      </c>
      <c r="R655" s="207">
        <f t="shared" si="320"/>
        <v>0</v>
      </c>
      <c r="S655" s="208"/>
      <c r="T655" s="159">
        <f t="shared" si="321"/>
        <v>0</v>
      </c>
      <c r="U655" s="209" t="str">
        <f ca="1">IF(AND(T655=-1,N655=TRUE),"*",IF(AND(U654="*",N655=TRUE),"*",IF(AND(AND(L655=TRUE,U654="*"),J655&lt;VLOOKUP(V654+1,tbL!$M$38:$O$43,3)),"*","")))</f>
        <v/>
      </c>
      <c r="V655" s="204">
        <f t="shared" ca="1" si="304"/>
        <v>1</v>
      </c>
      <c r="Y655" s="159" t="str">
        <f t="shared" ca="1" si="305"/>
        <v/>
      </c>
      <c r="Z655" s="159" t="str">
        <f t="shared" si="306"/>
        <v/>
      </c>
      <c r="AA655" s="159">
        <f t="shared" ca="1" si="297"/>
        <v>1</v>
      </c>
      <c r="AC655" s="161" t="str">
        <f t="shared" ca="1" si="307"/>
        <v/>
      </c>
      <c r="AD655" s="161">
        <f t="shared" ca="1" si="308"/>
        <v>1</v>
      </c>
      <c r="AE655" s="161" t="str">
        <f t="shared" ca="1" si="299"/>
        <v/>
      </c>
      <c r="AF655" s="161">
        <f t="shared" ca="1" si="309"/>
        <v>1</v>
      </c>
      <c r="AG655" s="161" t="str">
        <f t="shared" ca="1" si="310"/>
        <v/>
      </c>
      <c r="AH655" s="161">
        <f t="shared" ca="1" si="311"/>
        <v>1</v>
      </c>
      <c r="AI655" s="161" t="str">
        <f t="shared" ca="1" si="312"/>
        <v/>
      </c>
      <c r="AJ655" s="161">
        <f t="shared" ca="1" si="313"/>
        <v>1</v>
      </c>
      <c r="AL655" s="161" t="str">
        <f t="shared" ca="1" si="314"/>
        <v/>
      </c>
      <c r="AM655" s="161">
        <f t="shared" ca="1" si="325"/>
        <v>1</v>
      </c>
      <c r="AN655" s="161" t="str">
        <f t="shared" ca="1" si="315"/>
        <v/>
      </c>
      <c r="AO655" s="161">
        <f t="shared" ca="1" si="324"/>
        <v>1</v>
      </c>
      <c r="AP655" s="161" t="str">
        <f t="shared" ca="1" si="316"/>
        <v/>
      </c>
      <c r="AQ655" s="161">
        <f t="shared" ca="1" si="322"/>
        <v>1</v>
      </c>
      <c r="AR655" s="161" t="str">
        <f t="shared" ca="1" si="317"/>
        <v/>
      </c>
      <c r="AS655" s="161">
        <f t="shared" ca="1" si="318"/>
        <v>1</v>
      </c>
      <c r="AT655" s="159" t="str">
        <f t="shared" ca="1" si="298"/>
        <v/>
      </c>
      <c r="AU655" s="210">
        <f t="shared" ca="1" si="302"/>
        <v>14</v>
      </c>
      <c r="AV655" s="209"/>
      <c r="AW655" s="204">
        <f t="shared" si="319"/>
        <v>4688.5555555555593</v>
      </c>
      <c r="AX655" s="159"/>
      <c r="AZ655" s="159"/>
      <c r="BM655" s="207"/>
      <c r="BN655" s="212"/>
      <c r="BP655" s="209"/>
      <c r="BQ655" s="211"/>
      <c r="BR655" s="211"/>
      <c r="BS655" s="211"/>
      <c r="BT655" s="211"/>
      <c r="BU655" s="211"/>
      <c r="BV655" s="211"/>
      <c r="BW655" s="211"/>
      <c r="BX655" s="211"/>
      <c r="BY655" s="211"/>
      <c r="BZ655" s="211"/>
      <c r="CA655" s="209"/>
      <c r="CB655" s="224"/>
      <c r="CC655" s="204"/>
      <c r="CD655" s="204"/>
      <c r="CE655" s="204"/>
      <c r="CF655" s="211"/>
      <c r="CG655" s="211"/>
      <c r="CI655" s="209"/>
      <c r="CJ655" s="209"/>
      <c r="EH655" s="165"/>
      <c r="EI655" s="165"/>
      <c r="EJ655" s="166"/>
      <c r="EK655" s="209"/>
      <c r="EL655" s="211"/>
      <c r="EM655" s="211"/>
      <c r="EN655" s="211"/>
      <c r="EO655" s="211"/>
      <c r="EP655" s="211"/>
      <c r="ES655" s="165"/>
      <c r="ET655" s="165"/>
      <c r="EU655" s="166"/>
      <c r="EV655" s="209"/>
      <c r="EW655" s="211"/>
      <c r="EX655" s="211"/>
      <c r="EY655" s="211"/>
      <c r="EZ655" s="211"/>
      <c r="FA655" s="211"/>
      <c r="FD655" s="165"/>
      <c r="FE655" s="165"/>
      <c r="FF655" s="166"/>
      <c r="FG655" s="209"/>
      <c r="FH655" s="211"/>
      <c r="FI655" s="211"/>
      <c r="FJ655" s="211"/>
      <c r="FK655" s="211"/>
      <c r="FL655" s="211"/>
    </row>
    <row r="656" spans="9:168">
      <c r="I656" s="221">
        <f t="shared" si="323"/>
        <v>52</v>
      </c>
      <c r="J656" s="159">
        <f>'v-t_chart'!C653</f>
        <v>38.799999999999997</v>
      </c>
      <c r="K656" s="204">
        <f t="shared" ca="1" si="301"/>
        <v>113.64519999999999</v>
      </c>
      <c r="L656" s="205" t="b">
        <f>IF('Input&amp;Output'!$C$3=10,phase_chart!C653,IF('Input&amp;Output'!$C$3=21,phase_chart!G653,IF('Input&amp;Output'!$C$3=22,phase_chart!K653,IF('Input&amp;Output'!$C$3=31,phase_chart!O653,IF('Input&amp;Output'!$C$3=32,phase_chart!S653,"")))))</f>
        <v>0</v>
      </c>
      <c r="M656" s="206" t="b">
        <f>IF('Input&amp;Output'!$C$3=10,phase_chart!D653,IF('Input&amp;Output'!$C$3=21,phase_chart!H653,IF('Input&amp;Output'!$C$3=22,phase_chart!L653,IF('Input&amp;Output'!$C$3=31,phase_chart!P653,IF('Input&amp;Output'!$C$3=32,phase_chart!T653,"")))))</f>
        <v>0</v>
      </c>
      <c r="N656" s="205" t="b">
        <f>IF('Input&amp;Output'!$C$3=10,phase_chart!E653,IF('Input&amp;Output'!$C$3=21,phase_chart!I653,IF('Input&amp;Output'!$C$3=22,phase_chart!M653,IF('Input&amp;Output'!$C$3=31,phase_chart!Q653,IF('Input&amp;Output'!$C$3=32,phase_chart!U653,"")))))</f>
        <v>1</v>
      </c>
      <c r="P656" s="159">
        <f ca="1">IF(NOT($J656=0),IF($J656&lt;IF($P655=0,0,VLOOKUP(P655,tbL!$M$37:$Q$43,IF(L656=TRUE,2,4))),IF($J656&gt;=VLOOKUP(P655,tbL!$M$37:$Q$43,IF(L656=TRUE,3,5)),$P655,IF(AND(L655=TRUE,L656=TRUE),$P655,$P655-1)),IF(AND(L656=TRUE,J656=VLOOKUP(P655,tbL!$M$37:$Q$43,IF(L656=TRUE,2,4))),P655,IF($P655+1&gt;$C$12,$C$12,$P655+1))),0)</f>
        <v>1</v>
      </c>
      <c r="Q656" s="159">
        <f t="shared" ca="1" si="303"/>
        <v>1</v>
      </c>
      <c r="R656" s="207">
        <f t="shared" si="320"/>
        <v>0</v>
      </c>
      <c r="S656" s="208"/>
      <c r="T656" s="159">
        <f t="shared" si="321"/>
        <v>0</v>
      </c>
      <c r="U656" s="209" t="str">
        <f ca="1">IF(AND(T656=-1,N656=TRUE),"*",IF(AND(U655="*",N656=TRUE),"*",IF(AND(AND(L656=TRUE,U655="*"),J656&lt;VLOOKUP(V655+1,tbL!$M$38:$O$43,3)),"*","")))</f>
        <v/>
      </c>
      <c r="V656" s="204">
        <f t="shared" ca="1" si="304"/>
        <v>1</v>
      </c>
      <c r="Y656" s="159" t="str">
        <f t="shared" ca="1" si="305"/>
        <v/>
      </c>
      <c r="Z656" s="159" t="str">
        <f t="shared" si="306"/>
        <v/>
      </c>
      <c r="AA656" s="159">
        <f t="shared" ca="1" si="297"/>
        <v>1</v>
      </c>
      <c r="AC656" s="161" t="str">
        <f t="shared" ca="1" si="307"/>
        <v/>
      </c>
      <c r="AD656" s="161">
        <f t="shared" ca="1" si="308"/>
        <v>1</v>
      </c>
      <c r="AE656" s="161" t="str">
        <f t="shared" ca="1" si="299"/>
        <v/>
      </c>
      <c r="AF656" s="161">
        <f t="shared" ca="1" si="309"/>
        <v>1</v>
      </c>
      <c r="AG656" s="161" t="str">
        <f t="shared" ca="1" si="310"/>
        <v/>
      </c>
      <c r="AH656" s="161">
        <f t="shared" ca="1" si="311"/>
        <v>1</v>
      </c>
      <c r="AI656" s="161" t="str">
        <f t="shared" ca="1" si="312"/>
        <v/>
      </c>
      <c r="AJ656" s="161">
        <f t="shared" ca="1" si="313"/>
        <v>1</v>
      </c>
      <c r="AL656" s="161" t="str">
        <f t="shared" ca="1" si="314"/>
        <v/>
      </c>
      <c r="AM656" s="161">
        <f t="shared" ca="1" si="325"/>
        <v>1</v>
      </c>
      <c r="AN656" s="161" t="str">
        <f t="shared" ca="1" si="315"/>
        <v/>
      </c>
      <c r="AO656" s="161">
        <f t="shared" ca="1" si="324"/>
        <v>1</v>
      </c>
      <c r="AP656" s="161" t="str">
        <f t="shared" ca="1" si="316"/>
        <v/>
      </c>
      <c r="AQ656" s="161">
        <f t="shared" ca="1" si="322"/>
        <v>1</v>
      </c>
      <c r="AR656" s="161" t="str">
        <f t="shared" ca="1" si="317"/>
        <v/>
      </c>
      <c r="AS656" s="161">
        <f t="shared" ca="1" si="318"/>
        <v>1</v>
      </c>
      <c r="AT656" s="159" t="str">
        <f t="shared" ca="1" si="298"/>
        <v/>
      </c>
      <c r="AU656" s="210">
        <f t="shared" ca="1" si="302"/>
        <v>14</v>
      </c>
      <c r="AV656" s="209"/>
      <c r="AW656" s="204">
        <f t="shared" si="319"/>
        <v>4699.3333333333367</v>
      </c>
      <c r="AX656" s="159"/>
      <c r="AZ656" s="159"/>
      <c r="BM656" s="207"/>
      <c r="BN656" s="212"/>
      <c r="BP656" s="209"/>
      <c r="BQ656" s="211"/>
      <c r="BR656" s="211"/>
      <c r="BS656" s="211"/>
      <c r="BT656" s="211"/>
      <c r="BU656" s="211"/>
      <c r="BV656" s="211"/>
      <c r="BW656" s="211"/>
      <c r="BX656" s="211"/>
      <c r="BY656" s="211"/>
      <c r="BZ656" s="211"/>
      <c r="CA656" s="209"/>
      <c r="CB656" s="224"/>
      <c r="CC656" s="204"/>
      <c r="CD656" s="204"/>
      <c r="CE656" s="204"/>
      <c r="CF656" s="211"/>
      <c r="CG656" s="211"/>
      <c r="CI656" s="209"/>
      <c r="CJ656" s="209"/>
      <c r="EH656" s="165"/>
      <c r="EI656" s="165"/>
      <c r="EJ656" s="166"/>
      <c r="EK656" s="209"/>
      <c r="EL656" s="211"/>
      <c r="EM656" s="211"/>
      <c r="EN656" s="211"/>
      <c r="EO656" s="211"/>
      <c r="EP656" s="211"/>
      <c r="ES656" s="165"/>
      <c r="ET656" s="165"/>
      <c r="EU656" s="166"/>
      <c r="EV656" s="209"/>
      <c r="EW656" s="211"/>
      <c r="EX656" s="211"/>
      <c r="EY656" s="211"/>
      <c r="EZ656" s="211"/>
      <c r="FA656" s="211"/>
      <c r="FD656" s="165"/>
      <c r="FE656" s="165"/>
      <c r="FF656" s="166"/>
      <c r="FG656" s="209"/>
      <c r="FH656" s="211"/>
      <c r="FI656" s="211"/>
      <c r="FJ656" s="211"/>
      <c r="FK656" s="211"/>
      <c r="FL656" s="211"/>
    </row>
    <row r="657" spans="9:168">
      <c r="I657" s="221">
        <f t="shared" si="323"/>
        <v>53</v>
      </c>
      <c r="J657" s="159">
        <f>'v-t_chart'!C654</f>
        <v>37.9</v>
      </c>
      <c r="K657" s="204">
        <f t="shared" ca="1" si="301"/>
        <v>111.00909999999999</v>
      </c>
      <c r="L657" s="205" t="b">
        <f>IF('Input&amp;Output'!$C$3=10,phase_chart!C654,IF('Input&amp;Output'!$C$3=21,phase_chart!G654,IF('Input&amp;Output'!$C$3=22,phase_chart!K654,IF('Input&amp;Output'!$C$3=31,phase_chart!O654,IF('Input&amp;Output'!$C$3=32,phase_chart!S654,"")))))</f>
        <v>0</v>
      </c>
      <c r="M657" s="206" t="b">
        <f>IF('Input&amp;Output'!$C$3=10,phase_chart!D654,IF('Input&amp;Output'!$C$3=21,phase_chart!H654,IF('Input&amp;Output'!$C$3=22,phase_chart!L654,IF('Input&amp;Output'!$C$3=31,phase_chart!P654,IF('Input&amp;Output'!$C$3=32,phase_chart!T654,"")))))</f>
        <v>0</v>
      </c>
      <c r="N657" s="205" t="b">
        <f>IF('Input&amp;Output'!$C$3=10,phase_chart!E654,IF('Input&amp;Output'!$C$3=21,phase_chart!I654,IF('Input&amp;Output'!$C$3=22,phase_chart!M654,IF('Input&amp;Output'!$C$3=31,phase_chart!Q654,IF('Input&amp;Output'!$C$3=32,phase_chart!U654,"")))))</f>
        <v>1</v>
      </c>
      <c r="P657" s="159">
        <f ca="1">IF(NOT($J657=0),IF($J657&lt;IF($P656=0,0,VLOOKUP(P656,tbL!$M$37:$Q$43,IF(L657=TRUE,2,4))),IF($J657&gt;=VLOOKUP(P656,tbL!$M$37:$Q$43,IF(L657=TRUE,3,5)),$P656,IF(AND(L656=TRUE,L657=TRUE),$P656,$P656-1)),IF(AND(L657=TRUE,J657=VLOOKUP(P656,tbL!$M$37:$Q$43,IF(L657=TRUE,2,4))),P656,IF($P656+1&gt;$C$12,$C$12,$P656+1))),0)</f>
        <v>1</v>
      </c>
      <c r="Q657" s="159">
        <f t="shared" ca="1" si="303"/>
        <v>1</v>
      </c>
      <c r="R657" s="207">
        <f t="shared" si="320"/>
        <v>0</v>
      </c>
      <c r="S657" s="208"/>
      <c r="T657" s="159">
        <f t="shared" si="321"/>
        <v>0</v>
      </c>
      <c r="U657" s="209" t="str">
        <f ca="1">IF(AND(T657=-1,N657=TRUE),"*",IF(AND(U656="*",N657=TRUE),"*",IF(AND(AND(L657=TRUE,U656="*"),J657&lt;VLOOKUP(V656+1,tbL!$M$38:$O$43,3)),"*","")))</f>
        <v/>
      </c>
      <c r="V657" s="204">
        <f t="shared" ca="1" si="304"/>
        <v>1</v>
      </c>
      <c r="Y657" s="159" t="str">
        <f t="shared" ca="1" si="305"/>
        <v/>
      </c>
      <c r="Z657" s="159" t="str">
        <f t="shared" si="306"/>
        <v/>
      </c>
      <c r="AA657" s="159">
        <f t="shared" ca="1" si="297"/>
        <v>1</v>
      </c>
      <c r="AC657" s="161" t="str">
        <f t="shared" ca="1" si="307"/>
        <v/>
      </c>
      <c r="AD657" s="161">
        <f t="shared" ca="1" si="308"/>
        <v>1</v>
      </c>
      <c r="AE657" s="161" t="str">
        <f t="shared" ca="1" si="299"/>
        <v/>
      </c>
      <c r="AF657" s="161">
        <f t="shared" ca="1" si="309"/>
        <v>1</v>
      </c>
      <c r="AG657" s="161" t="str">
        <f t="shared" ca="1" si="310"/>
        <v/>
      </c>
      <c r="AH657" s="161">
        <f t="shared" ca="1" si="311"/>
        <v>1</v>
      </c>
      <c r="AI657" s="161" t="str">
        <f t="shared" ca="1" si="312"/>
        <v/>
      </c>
      <c r="AJ657" s="161">
        <f t="shared" ca="1" si="313"/>
        <v>1</v>
      </c>
      <c r="AL657" s="161" t="str">
        <f t="shared" ca="1" si="314"/>
        <v/>
      </c>
      <c r="AM657" s="161">
        <f t="shared" ca="1" si="325"/>
        <v>1</v>
      </c>
      <c r="AN657" s="161" t="str">
        <f t="shared" ca="1" si="315"/>
        <v/>
      </c>
      <c r="AO657" s="161">
        <f t="shared" ca="1" si="324"/>
        <v>1</v>
      </c>
      <c r="AP657" s="161" t="str">
        <f t="shared" ca="1" si="316"/>
        <v/>
      </c>
      <c r="AQ657" s="161">
        <f t="shared" ca="1" si="322"/>
        <v>1</v>
      </c>
      <c r="AR657" s="161" t="str">
        <f t="shared" ca="1" si="317"/>
        <v/>
      </c>
      <c r="AS657" s="161">
        <f t="shared" ca="1" si="318"/>
        <v>1</v>
      </c>
      <c r="AT657" s="159" t="str">
        <f t="shared" ca="1" si="298"/>
        <v/>
      </c>
      <c r="AU657" s="210">
        <f t="shared" ca="1" si="302"/>
        <v>14</v>
      </c>
      <c r="AV657" s="209"/>
      <c r="AW657" s="204">
        <f t="shared" si="319"/>
        <v>4709.861111111114</v>
      </c>
      <c r="AX657" s="159"/>
      <c r="AZ657" s="159"/>
      <c r="BM657" s="207"/>
      <c r="BN657" s="212"/>
      <c r="BP657" s="209"/>
      <c r="BQ657" s="211"/>
      <c r="BR657" s="211"/>
      <c r="BS657" s="211"/>
      <c r="BT657" s="211"/>
      <c r="BU657" s="211"/>
      <c r="BV657" s="211"/>
      <c r="BW657" s="211"/>
      <c r="BX657" s="211"/>
      <c r="BY657" s="211"/>
      <c r="BZ657" s="211"/>
      <c r="CA657" s="209"/>
      <c r="CB657" s="224"/>
      <c r="CC657" s="204"/>
      <c r="CD657" s="204"/>
      <c r="CE657" s="204"/>
      <c r="CF657" s="211"/>
      <c r="CG657" s="211"/>
      <c r="CI657" s="209"/>
      <c r="CJ657" s="209"/>
      <c r="EH657" s="165"/>
      <c r="EI657" s="165"/>
      <c r="EJ657" s="166"/>
      <c r="EK657" s="209"/>
      <c r="EL657" s="211"/>
      <c r="EM657" s="211"/>
      <c r="EN657" s="211"/>
      <c r="EO657" s="211"/>
      <c r="EP657" s="211"/>
      <c r="ES657" s="165"/>
      <c r="ET657" s="165"/>
      <c r="EU657" s="166"/>
      <c r="EV657" s="209"/>
      <c r="EW657" s="211"/>
      <c r="EX657" s="211"/>
      <c r="EY657" s="211"/>
      <c r="EZ657" s="211"/>
      <c r="FA657" s="211"/>
      <c r="FD657" s="165"/>
      <c r="FE657" s="165"/>
      <c r="FF657" s="166"/>
      <c r="FG657" s="209"/>
      <c r="FH657" s="211"/>
      <c r="FI657" s="211"/>
      <c r="FJ657" s="211"/>
      <c r="FK657" s="211"/>
      <c r="FL657" s="211"/>
    </row>
    <row r="658" spans="9:168">
      <c r="I658" s="221">
        <f t="shared" si="323"/>
        <v>54</v>
      </c>
      <c r="J658" s="159">
        <f>'v-t_chart'!C655</f>
        <v>36.700000000000003</v>
      </c>
      <c r="K658" s="204">
        <f t="shared" ca="1" si="301"/>
        <v>107.4943</v>
      </c>
      <c r="L658" s="205" t="b">
        <f>IF('Input&amp;Output'!$C$3=10,phase_chart!C655,IF('Input&amp;Output'!$C$3=21,phase_chart!G655,IF('Input&amp;Output'!$C$3=22,phase_chart!K655,IF('Input&amp;Output'!$C$3=31,phase_chart!O655,IF('Input&amp;Output'!$C$3=32,phase_chart!S655,"")))))</f>
        <v>0</v>
      </c>
      <c r="M658" s="206" t="b">
        <f>IF('Input&amp;Output'!$C$3=10,phase_chart!D655,IF('Input&amp;Output'!$C$3=21,phase_chart!H655,IF('Input&amp;Output'!$C$3=22,phase_chart!L655,IF('Input&amp;Output'!$C$3=31,phase_chart!P655,IF('Input&amp;Output'!$C$3=32,phase_chart!T655,"")))))</f>
        <v>0</v>
      </c>
      <c r="N658" s="205" t="b">
        <f>IF('Input&amp;Output'!$C$3=10,phase_chart!E655,IF('Input&amp;Output'!$C$3=21,phase_chart!I655,IF('Input&amp;Output'!$C$3=22,phase_chart!M655,IF('Input&amp;Output'!$C$3=31,phase_chart!Q655,IF('Input&amp;Output'!$C$3=32,phase_chart!U655,"")))))</f>
        <v>1</v>
      </c>
      <c r="P658" s="159">
        <f ca="1">IF(NOT($J658=0),IF($J658&lt;IF($P657=0,0,VLOOKUP(P657,tbL!$M$37:$Q$43,IF(L658=TRUE,2,4))),IF($J658&gt;=VLOOKUP(P657,tbL!$M$37:$Q$43,IF(L658=TRUE,3,5)),$P657,IF(AND(L657=TRUE,L658=TRUE),$P657,$P657-1)),IF(AND(L658=TRUE,J658=VLOOKUP(P657,tbL!$M$37:$Q$43,IF(L658=TRUE,2,4))),P657,IF($P657+1&gt;$C$12,$C$12,$P657+1))),0)</f>
        <v>1</v>
      </c>
      <c r="Q658" s="159">
        <f t="shared" ca="1" si="303"/>
        <v>1</v>
      </c>
      <c r="R658" s="207">
        <f t="shared" si="320"/>
        <v>0</v>
      </c>
      <c r="S658" s="208"/>
      <c r="T658" s="159">
        <f t="shared" si="321"/>
        <v>0</v>
      </c>
      <c r="U658" s="209" t="str">
        <f ca="1">IF(AND(T658=-1,N658=TRUE),"*",IF(AND(U657="*",N658=TRUE),"*",IF(AND(AND(L658=TRUE,U657="*"),J658&lt;VLOOKUP(V657+1,tbL!$M$38:$O$43,3)),"*","")))</f>
        <v/>
      </c>
      <c r="V658" s="204">
        <f t="shared" ca="1" si="304"/>
        <v>1</v>
      </c>
      <c r="Y658" s="159" t="str">
        <f t="shared" ca="1" si="305"/>
        <v/>
      </c>
      <c r="Z658" s="159" t="str">
        <f t="shared" si="306"/>
        <v/>
      </c>
      <c r="AA658" s="159">
        <f t="shared" ca="1" si="297"/>
        <v>1</v>
      </c>
      <c r="AC658" s="161" t="str">
        <f t="shared" ca="1" si="307"/>
        <v/>
      </c>
      <c r="AD658" s="161">
        <f t="shared" ca="1" si="308"/>
        <v>1</v>
      </c>
      <c r="AE658" s="161" t="str">
        <f t="shared" ca="1" si="299"/>
        <v/>
      </c>
      <c r="AF658" s="161">
        <f t="shared" ca="1" si="309"/>
        <v>1</v>
      </c>
      <c r="AG658" s="161" t="str">
        <f t="shared" ca="1" si="310"/>
        <v/>
      </c>
      <c r="AH658" s="161">
        <f t="shared" ca="1" si="311"/>
        <v>1</v>
      </c>
      <c r="AI658" s="161" t="str">
        <f t="shared" ca="1" si="312"/>
        <v/>
      </c>
      <c r="AJ658" s="161">
        <f t="shared" ca="1" si="313"/>
        <v>1</v>
      </c>
      <c r="AL658" s="161" t="str">
        <f t="shared" ca="1" si="314"/>
        <v/>
      </c>
      <c r="AM658" s="161">
        <f t="shared" ca="1" si="325"/>
        <v>1</v>
      </c>
      <c r="AN658" s="161" t="str">
        <f t="shared" ca="1" si="315"/>
        <v/>
      </c>
      <c r="AO658" s="161">
        <f t="shared" ca="1" si="324"/>
        <v>1</v>
      </c>
      <c r="AP658" s="161" t="str">
        <f t="shared" ca="1" si="316"/>
        <v/>
      </c>
      <c r="AQ658" s="161">
        <f t="shared" ca="1" si="322"/>
        <v>1</v>
      </c>
      <c r="AR658" s="161" t="str">
        <f t="shared" ca="1" si="317"/>
        <v/>
      </c>
      <c r="AS658" s="161">
        <f t="shared" ca="1" si="318"/>
        <v>1</v>
      </c>
      <c r="AT658" s="159" t="str">
        <f t="shared" ca="1" si="298"/>
        <v/>
      </c>
      <c r="AU658" s="210">
        <f t="shared" ca="1" si="302"/>
        <v>14</v>
      </c>
      <c r="AV658" s="209"/>
      <c r="AW658" s="204">
        <f t="shared" si="319"/>
        <v>4720.0555555555584</v>
      </c>
      <c r="AX658" s="159"/>
      <c r="AZ658" s="159"/>
      <c r="BM658" s="207"/>
      <c r="BN658" s="212"/>
      <c r="BP658" s="209"/>
      <c r="BQ658" s="211"/>
      <c r="BR658" s="211"/>
      <c r="BS658" s="211"/>
      <c r="BT658" s="211"/>
      <c r="BU658" s="211"/>
      <c r="BV658" s="211"/>
      <c r="BW658" s="211"/>
      <c r="BX658" s="211"/>
      <c r="BY658" s="211"/>
      <c r="BZ658" s="211"/>
      <c r="CA658" s="209"/>
      <c r="CB658" s="224"/>
      <c r="CC658" s="204"/>
      <c r="CD658" s="204"/>
      <c r="CE658" s="204"/>
      <c r="CF658" s="211"/>
      <c r="CG658" s="211"/>
      <c r="CI658" s="209"/>
      <c r="CJ658" s="209"/>
      <c r="EH658" s="165"/>
      <c r="EI658" s="165"/>
      <c r="EJ658" s="166"/>
      <c r="EK658" s="209"/>
      <c r="EL658" s="211"/>
      <c r="EM658" s="211"/>
      <c r="EN658" s="211"/>
      <c r="EO658" s="211"/>
      <c r="EP658" s="211"/>
      <c r="ES658" s="165"/>
      <c r="ET658" s="165"/>
      <c r="EU658" s="166"/>
      <c r="EV658" s="209"/>
      <c r="EW658" s="211"/>
      <c r="EX658" s="211"/>
      <c r="EY658" s="211"/>
      <c r="EZ658" s="211"/>
      <c r="FA658" s="211"/>
      <c r="FD658" s="165"/>
      <c r="FE658" s="165"/>
      <c r="FF658" s="166"/>
      <c r="FG658" s="209"/>
      <c r="FH658" s="211"/>
      <c r="FI658" s="211"/>
      <c r="FJ658" s="211"/>
      <c r="FK658" s="211"/>
      <c r="FL658" s="211"/>
    </row>
    <row r="659" spans="9:168">
      <c r="I659" s="221">
        <f t="shared" si="323"/>
        <v>55</v>
      </c>
      <c r="J659" s="159">
        <f>'v-t_chart'!C656</f>
        <v>35.1</v>
      </c>
      <c r="K659" s="204">
        <f t="shared" ca="1" si="301"/>
        <v>102.8079</v>
      </c>
      <c r="L659" s="205" t="b">
        <f>IF('Input&amp;Output'!$C$3=10,phase_chart!C656,IF('Input&amp;Output'!$C$3=21,phase_chart!G656,IF('Input&amp;Output'!$C$3=22,phase_chart!K656,IF('Input&amp;Output'!$C$3=31,phase_chart!O656,IF('Input&amp;Output'!$C$3=32,phase_chart!S656,"")))))</f>
        <v>0</v>
      </c>
      <c r="M659" s="206" t="b">
        <f>IF('Input&amp;Output'!$C$3=10,phase_chart!D656,IF('Input&amp;Output'!$C$3=21,phase_chart!H656,IF('Input&amp;Output'!$C$3=22,phase_chart!L656,IF('Input&amp;Output'!$C$3=31,phase_chart!P656,IF('Input&amp;Output'!$C$3=32,phase_chart!T656,"")))))</f>
        <v>0</v>
      </c>
      <c r="N659" s="205" t="b">
        <f>IF('Input&amp;Output'!$C$3=10,phase_chart!E656,IF('Input&amp;Output'!$C$3=21,phase_chart!I656,IF('Input&amp;Output'!$C$3=22,phase_chart!M656,IF('Input&amp;Output'!$C$3=31,phase_chart!Q656,IF('Input&amp;Output'!$C$3=32,phase_chart!U656,"")))))</f>
        <v>1</v>
      </c>
      <c r="P659" s="159">
        <f ca="1">IF(NOT($J659=0),IF($J659&lt;IF($P658=0,0,VLOOKUP(P658,tbL!$M$37:$Q$43,IF(L659=TRUE,2,4))),IF($J659&gt;=VLOOKUP(P658,tbL!$M$37:$Q$43,IF(L659=TRUE,3,5)),$P658,IF(AND(L658=TRUE,L659=TRUE),$P658,$P658-1)),IF(AND(L659=TRUE,J659=VLOOKUP(P658,tbL!$M$37:$Q$43,IF(L659=TRUE,2,4))),P658,IF($P658+1&gt;$C$12,$C$12,$P658+1))),0)</f>
        <v>1</v>
      </c>
      <c r="Q659" s="159">
        <f t="shared" ca="1" si="303"/>
        <v>1</v>
      </c>
      <c r="R659" s="207">
        <f t="shared" si="320"/>
        <v>0</v>
      </c>
      <c r="S659" s="208"/>
      <c r="T659" s="159">
        <f t="shared" si="321"/>
        <v>0</v>
      </c>
      <c r="U659" s="209" t="str">
        <f ca="1">IF(AND(T659=-1,N659=TRUE),"*",IF(AND(U658="*",N659=TRUE),"*",IF(AND(AND(L659=TRUE,U658="*"),J659&lt;VLOOKUP(V658+1,tbL!$M$38:$O$43,3)),"*","")))</f>
        <v/>
      </c>
      <c r="V659" s="204">
        <f t="shared" ca="1" si="304"/>
        <v>1</v>
      </c>
      <c r="Y659" s="159" t="str">
        <f t="shared" ca="1" si="305"/>
        <v/>
      </c>
      <c r="Z659" s="159" t="str">
        <f t="shared" si="306"/>
        <v/>
      </c>
      <c r="AA659" s="159">
        <f t="shared" ca="1" si="297"/>
        <v>1</v>
      </c>
      <c r="AC659" s="161" t="str">
        <f t="shared" ca="1" si="307"/>
        <v/>
      </c>
      <c r="AD659" s="161">
        <f t="shared" ca="1" si="308"/>
        <v>1</v>
      </c>
      <c r="AE659" s="161" t="str">
        <f t="shared" ca="1" si="299"/>
        <v/>
      </c>
      <c r="AF659" s="161">
        <f t="shared" ca="1" si="309"/>
        <v>1</v>
      </c>
      <c r="AG659" s="161" t="str">
        <f t="shared" ca="1" si="310"/>
        <v/>
      </c>
      <c r="AH659" s="161">
        <f t="shared" ca="1" si="311"/>
        <v>1</v>
      </c>
      <c r="AI659" s="161" t="str">
        <f t="shared" ca="1" si="312"/>
        <v/>
      </c>
      <c r="AJ659" s="161">
        <f t="shared" ca="1" si="313"/>
        <v>1</v>
      </c>
      <c r="AL659" s="161" t="str">
        <f t="shared" ca="1" si="314"/>
        <v/>
      </c>
      <c r="AM659" s="161">
        <f t="shared" ca="1" si="325"/>
        <v>1</v>
      </c>
      <c r="AN659" s="161" t="str">
        <f t="shared" ca="1" si="315"/>
        <v/>
      </c>
      <c r="AO659" s="161">
        <f t="shared" ca="1" si="324"/>
        <v>1</v>
      </c>
      <c r="AP659" s="161" t="str">
        <f t="shared" ca="1" si="316"/>
        <v/>
      </c>
      <c r="AQ659" s="161">
        <f t="shared" ca="1" si="322"/>
        <v>1</v>
      </c>
      <c r="AR659" s="161" t="str">
        <f t="shared" ca="1" si="317"/>
        <v/>
      </c>
      <c r="AS659" s="161">
        <f t="shared" ca="1" si="318"/>
        <v>1</v>
      </c>
      <c r="AT659" s="159" t="str">
        <f t="shared" ca="1" si="298"/>
        <v/>
      </c>
      <c r="AU659" s="210">
        <f t="shared" ca="1" si="302"/>
        <v>14</v>
      </c>
      <c r="AV659" s="209"/>
      <c r="AW659" s="204">
        <f t="shared" si="319"/>
        <v>4729.8055555555584</v>
      </c>
      <c r="AX659" s="159"/>
      <c r="AZ659" s="159"/>
      <c r="BM659" s="207"/>
      <c r="BN659" s="212"/>
      <c r="BP659" s="209"/>
      <c r="BQ659" s="211"/>
      <c r="BR659" s="211"/>
      <c r="BS659" s="211"/>
      <c r="BT659" s="211"/>
      <c r="BU659" s="211"/>
      <c r="BV659" s="211"/>
      <c r="BW659" s="211"/>
      <c r="BX659" s="211"/>
      <c r="BY659" s="211"/>
      <c r="BZ659" s="211"/>
      <c r="CA659" s="209"/>
      <c r="CB659" s="224"/>
      <c r="CC659" s="204"/>
      <c r="CD659" s="204"/>
      <c r="CE659" s="204"/>
      <c r="CF659" s="211"/>
      <c r="CG659" s="211"/>
      <c r="CI659" s="209"/>
      <c r="CJ659" s="209"/>
      <c r="EH659" s="165"/>
      <c r="EI659" s="165"/>
      <c r="EJ659" s="166"/>
      <c r="EK659" s="209"/>
      <c r="EL659" s="211"/>
      <c r="EM659" s="211"/>
      <c r="EN659" s="211"/>
      <c r="EO659" s="211"/>
      <c r="EP659" s="211"/>
      <c r="ES659" s="165"/>
      <c r="ET659" s="165"/>
      <c r="EU659" s="166"/>
      <c r="EV659" s="209"/>
      <c r="EW659" s="211"/>
      <c r="EX659" s="211"/>
      <c r="EY659" s="211"/>
      <c r="EZ659" s="211"/>
      <c r="FA659" s="211"/>
      <c r="FD659" s="165"/>
      <c r="FE659" s="165"/>
      <c r="FF659" s="166"/>
      <c r="FG659" s="209"/>
      <c r="FH659" s="211"/>
      <c r="FI659" s="211"/>
      <c r="FJ659" s="211"/>
      <c r="FK659" s="211"/>
      <c r="FL659" s="211"/>
    </row>
    <row r="660" spans="9:168">
      <c r="I660" s="221">
        <f t="shared" si="323"/>
        <v>56</v>
      </c>
      <c r="J660" s="159">
        <f>'v-t_chart'!C657</f>
        <v>32.9</v>
      </c>
      <c r="K660" s="204">
        <f t="shared" ca="1" si="301"/>
        <v>96.364099999999993</v>
      </c>
      <c r="L660" s="205" t="b">
        <f>IF('Input&amp;Output'!$C$3=10,phase_chart!C657,IF('Input&amp;Output'!$C$3=21,phase_chart!G657,IF('Input&amp;Output'!$C$3=22,phase_chart!K657,IF('Input&amp;Output'!$C$3=31,phase_chart!O657,IF('Input&amp;Output'!$C$3=32,phase_chart!S657,"")))))</f>
        <v>0</v>
      </c>
      <c r="M660" s="206" t="b">
        <f>IF('Input&amp;Output'!$C$3=10,phase_chart!D657,IF('Input&amp;Output'!$C$3=21,phase_chart!H657,IF('Input&amp;Output'!$C$3=22,phase_chart!L657,IF('Input&amp;Output'!$C$3=31,phase_chart!P657,IF('Input&amp;Output'!$C$3=32,phase_chart!T657,"")))))</f>
        <v>0</v>
      </c>
      <c r="N660" s="205" t="b">
        <f>IF('Input&amp;Output'!$C$3=10,phase_chart!E657,IF('Input&amp;Output'!$C$3=21,phase_chart!I657,IF('Input&amp;Output'!$C$3=22,phase_chart!M657,IF('Input&amp;Output'!$C$3=31,phase_chart!Q657,IF('Input&amp;Output'!$C$3=32,phase_chart!U657,"")))))</f>
        <v>1</v>
      </c>
      <c r="P660" s="159">
        <f ca="1">IF(NOT($J660=0),IF($J660&lt;IF($P659=0,0,VLOOKUP(P659,tbL!$M$37:$Q$43,IF(L660=TRUE,2,4))),IF($J660&gt;=VLOOKUP(P659,tbL!$M$37:$Q$43,IF(L660=TRUE,3,5)),$P659,IF(AND(L659=TRUE,L660=TRUE),$P659,$P659-1)),IF(AND(L660=TRUE,J660=VLOOKUP(P659,tbL!$M$37:$Q$43,IF(L660=TRUE,2,4))),P659,IF($P659+1&gt;$C$12,$C$12,$P659+1))),0)</f>
        <v>1</v>
      </c>
      <c r="Q660" s="159">
        <f t="shared" ca="1" si="303"/>
        <v>1</v>
      </c>
      <c r="R660" s="207">
        <f t="shared" si="320"/>
        <v>0</v>
      </c>
      <c r="S660" s="208"/>
      <c r="T660" s="159">
        <f t="shared" si="321"/>
        <v>0</v>
      </c>
      <c r="U660" s="209" t="str">
        <f ca="1">IF(AND(T660=-1,N660=TRUE),"*",IF(AND(U659="*",N660=TRUE),"*",IF(AND(AND(L660=TRUE,U659="*"),J660&lt;VLOOKUP(V659+1,tbL!$M$38:$O$43,3)),"*","")))</f>
        <v/>
      </c>
      <c r="V660" s="204">
        <f t="shared" ca="1" si="304"/>
        <v>1</v>
      </c>
      <c r="Y660" s="159" t="str">
        <f t="shared" ca="1" si="305"/>
        <v/>
      </c>
      <c r="Z660" s="159" t="str">
        <f t="shared" si="306"/>
        <v/>
      </c>
      <c r="AA660" s="159">
        <f t="shared" ca="1" si="297"/>
        <v>1</v>
      </c>
      <c r="AC660" s="161" t="str">
        <f t="shared" ca="1" si="307"/>
        <v/>
      </c>
      <c r="AD660" s="161">
        <f t="shared" ca="1" si="308"/>
        <v>1</v>
      </c>
      <c r="AE660" s="161" t="str">
        <f t="shared" ca="1" si="299"/>
        <v/>
      </c>
      <c r="AF660" s="161">
        <f t="shared" ca="1" si="309"/>
        <v>1</v>
      </c>
      <c r="AG660" s="161" t="str">
        <f t="shared" ca="1" si="310"/>
        <v/>
      </c>
      <c r="AH660" s="161">
        <f t="shared" ca="1" si="311"/>
        <v>1</v>
      </c>
      <c r="AI660" s="161" t="str">
        <f t="shared" ca="1" si="312"/>
        <v/>
      </c>
      <c r="AJ660" s="161">
        <f t="shared" ca="1" si="313"/>
        <v>1</v>
      </c>
      <c r="AL660" s="161" t="str">
        <f t="shared" ca="1" si="314"/>
        <v/>
      </c>
      <c r="AM660" s="161">
        <f t="shared" ca="1" si="325"/>
        <v>1</v>
      </c>
      <c r="AN660" s="161" t="str">
        <f t="shared" ca="1" si="315"/>
        <v/>
      </c>
      <c r="AO660" s="161">
        <f t="shared" ca="1" si="324"/>
        <v>1</v>
      </c>
      <c r="AP660" s="161" t="str">
        <f t="shared" ca="1" si="316"/>
        <v/>
      </c>
      <c r="AQ660" s="161">
        <f t="shared" ca="1" si="322"/>
        <v>1</v>
      </c>
      <c r="AR660" s="161" t="str">
        <f t="shared" ca="1" si="317"/>
        <v/>
      </c>
      <c r="AS660" s="161">
        <f t="shared" ca="1" si="318"/>
        <v>1</v>
      </c>
      <c r="AT660" s="159" t="str">
        <f t="shared" ca="1" si="298"/>
        <v/>
      </c>
      <c r="AU660" s="210">
        <f t="shared" ca="1" si="302"/>
        <v>14</v>
      </c>
      <c r="AV660" s="209"/>
      <c r="AW660" s="204">
        <f t="shared" si="319"/>
        <v>4738.9444444444471</v>
      </c>
      <c r="AX660" s="159"/>
      <c r="AZ660" s="159"/>
      <c r="BM660" s="207"/>
      <c r="BN660" s="212"/>
      <c r="BP660" s="209"/>
      <c r="BQ660" s="211"/>
      <c r="BR660" s="211"/>
      <c r="BS660" s="211"/>
      <c r="BT660" s="211"/>
      <c r="BU660" s="211"/>
      <c r="BV660" s="211"/>
      <c r="BW660" s="211"/>
      <c r="BX660" s="211"/>
      <c r="BY660" s="211"/>
      <c r="BZ660" s="211"/>
      <c r="CA660" s="209"/>
      <c r="CB660" s="224"/>
      <c r="CC660" s="204"/>
      <c r="CD660" s="204"/>
      <c r="CE660" s="204"/>
      <c r="CF660" s="211"/>
      <c r="CG660" s="211"/>
      <c r="CI660" s="209"/>
      <c r="CJ660" s="209"/>
      <c r="EH660" s="165"/>
      <c r="EI660" s="165"/>
      <c r="EJ660" s="166"/>
      <c r="EK660" s="209"/>
      <c r="EL660" s="211"/>
      <c r="EM660" s="211"/>
      <c r="EN660" s="211"/>
      <c r="EO660" s="211"/>
      <c r="EP660" s="211"/>
      <c r="ES660" s="165"/>
      <c r="ET660" s="165"/>
      <c r="EU660" s="166"/>
      <c r="EV660" s="209"/>
      <c r="EW660" s="211"/>
      <c r="EX660" s="211"/>
      <c r="EY660" s="211"/>
      <c r="EZ660" s="211"/>
      <c r="FA660" s="211"/>
      <c r="FD660" s="165"/>
      <c r="FE660" s="165"/>
      <c r="FF660" s="166"/>
      <c r="FG660" s="209"/>
      <c r="FH660" s="211"/>
      <c r="FI660" s="211"/>
      <c r="FJ660" s="211"/>
      <c r="FK660" s="211"/>
      <c r="FL660" s="211"/>
    </row>
    <row r="661" spans="9:168">
      <c r="I661" s="221">
        <f t="shared" si="323"/>
        <v>57</v>
      </c>
      <c r="J661" s="159">
        <f>'v-t_chart'!C658</f>
        <v>30.4</v>
      </c>
      <c r="K661" s="204">
        <f t="shared" ca="1" si="301"/>
        <v>89.041599999999988</v>
      </c>
      <c r="L661" s="205" t="b">
        <f>IF('Input&amp;Output'!$C$3=10,phase_chart!C658,IF('Input&amp;Output'!$C$3=21,phase_chart!G658,IF('Input&amp;Output'!$C$3=22,phase_chart!K658,IF('Input&amp;Output'!$C$3=31,phase_chart!O658,IF('Input&amp;Output'!$C$3=32,phase_chart!S658,"")))))</f>
        <v>0</v>
      </c>
      <c r="M661" s="206" t="b">
        <f>IF('Input&amp;Output'!$C$3=10,phase_chart!D658,IF('Input&amp;Output'!$C$3=21,phase_chart!H658,IF('Input&amp;Output'!$C$3=22,phase_chart!L658,IF('Input&amp;Output'!$C$3=31,phase_chart!P658,IF('Input&amp;Output'!$C$3=32,phase_chart!T658,"")))))</f>
        <v>0</v>
      </c>
      <c r="N661" s="205" t="b">
        <f>IF('Input&amp;Output'!$C$3=10,phase_chart!E658,IF('Input&amp;Output'!$C$3=21,phase_chart!I658,IF('Input&amp;Output'!$C$3=22,phase_chart!M658,IF('Input&amp;Output'!$C$3=31,phase_chart!Q658,IF('Input&amp;Output'!$C$3=32,phase_chart!U658,"")))))</f>
        <v>1</v>
      </c>
      <c r="P661" s="159">
        <f ca="1">IF(NOT($J661=0),IF($J661&lt;IF($P660=0,0,VLOOKUP(P660,tbL!$M$37:$Q$43,IF(L661=TRUE,2,4))),IF($J661&gt;=VLOOKUP(P660,tbL!$M$37:$Q$43,IF(L661=TRUE,3,5)),$P660,IF(AND(L660=TRUE,L661=TRUE),$P660,$P660-1)),IF(AND(L661=TRUE,J661=VLOOKUP(P660,tbL!$M$37:$Q$43,IF(L661=TRUE,2,4))),P660,IF($P660+1&gt;$C$12,$C$12,$P660+1))),0)</f>
        <v>1</v>
      </c>
      <c r="Q661" s="159">
        <f t="shared" ca="1" si="303"/>
        <v>1</v>
      </c>
      <c r="R661" s="207">
        <f t="shared" si="320"/>
        <v>0</v>
      </c>
      <c r="S661" s="208"/>
      <c r="T661" s="159">
        <f t="shared" si="321"/>
        <v>0</v>
      </c>
      <c r="U661" s="209" t="str">
        <f ca="1">IF(AND(T661=-1,N661=TRUE),"*",IF(AND(U660="*",N661=TRUE),"*",IF(AND(AND(L661=TRUE,U660="*"),J661&lt;VLOOKUP(V660+1,tbL!$M$38:$O$43,3)),"*","")))</f>
        <v/>
      </c>
      <c r="V661" s="204">
        <f t="shared" ca="1" si="304"/>
        <v>1</v>
      </c>
      <c r="Y661" s="159" t="str">
        <f t="shared" ca="1" si="305"/>
        <v/>
      </c>
      <c r="Z661" s="159" t="str">
        <f t="shared" si="306"/>
        <v/>
      </c>
      <c r="AA661" s="159">
        <f t="shared" ca="1" si="297"/>
        <v>1</v>
      </c>
      <c r="AC661" s="161" t="str">
        <f t="shared" ca="1" si="307"/>
        <v/>
      </c>
      <c r="AD661" s="161">
        <f t="shared" ca="1" si="308"/>
        <v>1</v>
      </c>
      <c r="AE661" s="161" t="str">
        <f t="shared" ca="1" si="299"/>
        <v/>
      </c>
      <c r="AF661" s="161">
        <f t="shared" ca="1" si="309"/>
        <v>1</v>
      </c>
      <c r="AG661" s="161" t="str">
        <f t="shared" ca="1" si="310"/>
        <v/>
      </c>
      <c r="AH661" s="161">
        <f t="shared" ca="1" si="311"/>
        <v>1</v>
      </c>
      <c r="AI661" s="161" t="str">
        <f t="shared" ca="1" si="312"/>
        <v/>
      </c>
      <c r="AJ661" s="161">
        <f t="shared" ca="1" si="313"/>
        <v>1</v>
      </c>
      <c r="AL661" s="161" t="str">
        <f t="shared" ca="1" si="314"/>
        <v/>
      </c>
      <c r="AM661" s="161">
        <f t="shared" ca="1" si="325"/>
        <v>1</v>
      </c>
      <c r="AN661" s="161" t="str">
        <f t="shared" ca="1" si="315"/>
        <v/>
      </c>
      <c r="AO661" s="161">
        <f t="shared" ca="1" si="324"/>
        <v>1</v>
      </c>
      <c r="AP661" s="161" t="str">
        <f t="shared" ca="1" si="316"/>
        <v/>
      </c>
      <c r="AQ661" s="161">
        <f t="shared" ca="1" si="322"/>
        <v>1</v>
      </c>
      <c r="AR661" s="161" t="str">
        <f t="shared" ca="1" si="317"/>
        <v/>
      </c>
      <c r="AS661" s="161">
        <f t="shared" ca="1" si="318"/>
        <v>1</v>
      </c>
      <c r="AT661" s="159" t="str">
        <f t="shared" ca="1" si="298"/>
        <v/>
      </c>
      <c r="AU661" s="210">
        <f t="shared" ca="1" si="302"/>
        <v>14</v>
      </c>
      <c r="AV661" s="209"/>
      <c r="AW661" s="204">
        <f t="shared" si="319"/>
        <v>4747.3888888888914</v>
      </c>
      <c r="AX661" s="159"/>
      <c r="AZ661" s="159"/>
      <c r="BM661" s="207"/>
      <c r="BN661" s="212"/>
      <c r="BP661" s="209"/>
      <c r="BQ661" s="211"/>
      <c r="BR661" s="211"/>
      <c r="BS661" s="211"/>
      <c r="BT661" s="211"/>
      <c r="BU661" s="211"/>
      <c r="BV661" s="211"/>
      <c r="BW661" s="211"/>
      <c r="BX661" s="211"/>
      <c r="BY661" s="211"/>
      <c r="BZ661" s="211"/>
      <c r="CA661" s="209"/>
      <c r="CB661" s="224"/>
      <c r="CC661" s="204"/>
      <c r="CD661" s="204"/>
      <c r="CE661" s="204"/>
      <c r="CF661" s="211"/>
      <c r="CG661" s="211"/>
      <c r="CI661" s="209"/>
      <c r="CJ661" s="209"/>
      <c r="EH661" s="165"/>
      <c r="EI661" s="165"/>
      <c r="EJ661" s="166"/>
      <c r="EK661" s="209"/>
      <c r="EL661" s="211"/>
      <c r="EM661" s="211"/>
      <c r="EN661" s="211"/>
      <c r="EO661" s="211"/>
      <c r="EP661" s="211"/>
      <c r="ES661" s="165"/>
      <c r="ET661" s="165"/>
      <c r="EU661" s="166"/>
      <c r="EV661" s="209"/>
      <c r="EW661" s="211"/>
      <c r="EX661" s="211"/>
      <c r="EY661" s="211"/>
      <c r="EZ661" s="211"/>
      <c r="FA661" s="211"/>
      <c r="FD661" s="165"/>
      <c r="FE661" s="165"/>
      <c r="FF661" s="166"/>
      <c r="FG661" s="209"/>
      <c r="FH661" s="211"/>
      <c r="FI661" s="211"/>
      <c r="FJ661" s="211"/>
      <c r="FK661" s="211"/>
      <c r="FL661" s="211"/>
    </row>
    <row r="662" spans="9:168">
      <c r="I662" s="221">
        <f t="shared" si="323"/>
        <v>58</v>
      </c>
      <c r="J662" s="159">
        <f>'v-t_chart'!C659</f>
        <v>28</v>
      </c>
      <c r="K662" s="204">
        <f t="shared" ca="1" si="301"/>
        <v>82.012</v>
      </c>
      <c r="L662" s="205" t="b">
        <f>IF('Input&amp;Output'!$C$3=10,phase_chart!C659,IF('Input&amp;Output'!$C$3=21,phase_chart!G659,IF('Input&amp;Output'!$C$3=22,phase_chart!K659,IF('Input&amp;Output'!$C$3=31,phase_chart!O659,IF('Input&amp;Output'!$C$3=32,phase_chart!S659,"")))))</f>
        <v>0</v>
      </c>
      <c r="M662" s="206" t="b">
        <f>IF('Input&amp;Output'!$C$3=10,phase_chart!D659,IF('Input&amp;Output'!$C$3=21,phase_chart!H659,IF('Input&amp;Output'!$C$3=22,phase_chart!L659,IF('Input&amp;Output'!$C$3=31,phase_chart!P659,IF('Input&amp;Output'!$C$3=32,phase_chart!T659,"")))))</f>
        <v>0</v>
      </c>
      <c r="N662" s="205" t="b">
        <f>IF('Input&amp;Output'!$C$3=10,phase_chart!E659,IF('Input&amp;Output'!$C$3=21,phase_chart!I659,IF('Input&amp;Output'!$C$3=22,phase_chart!M659,IF('Input&amp;Output'!$C$3=31,phase_chart!Q659,IF('Input&amp;Output'!$C$3=32,phase_chart!U659,"")))))</f>
        <v>1</v>
      </c>
      <c r="P662" s="159">
        <f ca="1">IF(NOT($J662=0),IF($J662&lt;IF($P661=0,0,VLOOKUP(P661,tbL!$M$37:$Q$43,IF(L662=TRUE,2,4))),IF($J662&gt;=VLOOKUP(P661,tbL!$M$37:$Q$43,IF(L662=TRUE,3,5)),$P661,IF(AND(L661=TRUE,L662=TRUE),$P661,$P661-1)),IF(AND(L662=TRUE,J662=VLOOKUP(P661,tbL!$M$37:$Q$43,IF(L662=TRUE,2,4))),P661,IF($P661+1&gt;$C$12,$C$12,$P661+1))),0)</f>
        <v>1</v>
      </c>
      <c r="Q662" s="159">
        <f t="shared" ca="1" si="303"/>
        <v>1</v>
      </c>
      <c r="R662" s="207">
        <f t="shared" si="320"/>
        <v>0</v>
      </c>
      <c r="S662" s="208"/>
      <c r="T662" s="159">
        <f t="shared" si="321"/>
        <v>0</v>
      </c>
      <c r="U662" s="209" t="str">
        <f ca="1">IF(AND(T662=-1,N662=TRUE),"*",IF(AND(U661="*",N662=TRUE),"*",IF(AND(AND(L662=TRUE,U661="*"),J662&lt;VLOOKUP(V661+1,tbL!$M$38:$O$43,3)),"*","")))</f>
        <v/>
      </c>
      <c r="V662" s="204">
        <f t="shared" ca="1" si="304"/>
        <v>1</v>
      </c>
      <c r="Y662" s="159" t="str">
        <f t="shared" ca="1" si="305"/>
        <v/>
      </c>
      <c r="Z662" s="159" t="str">
        <f t="shared" si="306"/>
        <v/>
      </c>
      <c r="AA662" s="159">
        <f t="shared" ca="1" si="297"/>
        <v>1</v>
      </c>
      <c r="AC662" s="161" t="str">
        <f t="shared" ca="1" si="307"/>
        <v/>
      </c>
      <c r="AD662" s="161">
        <f t="shared" ca="1" si="308"/>
        <v>1</v>
      </c>
      <c r="AE662" s="161" t="str">
        <f t="shared" ca="1" si="299"/>
        <v/>
      </c>
      <c r="AF662" s="161">
        <f t="shared" ca="1" si="309"/>
        <v>1</v>
      </c>
      <c r="AG662" s="161" t="str">
        <f t="shared" ca="1" si="310"/>
        <v/>
      </c>
      <c r="AH662" s="161">
        <f t="shared" ca="1" si="311"/>
        <v>1</v>
      </c>
      <c r="AI662" s="161" t="str">
        <f t="shared" ca="1" si="312"/>
        <v/>
      </c>
      <c r="AJ662" s="161">
        <f t="shared" ca="1" si="313"/>
        <v>1</v>
      </c>
      <c r="AL662" s="161" t="str">
        <f t="shared" ca="1" si="314"/>
        <v/>
      </c>
      <c r="AM662" s="161">
        <f t="shared" ca="1" si="325"/>
        <v>1</v>
      </c>
      <c r="AN662" s="161" t="str">
        <f t="shared" ca="1" si="315"/>
        <v/>
      </c>
      <c r="AO662" s="161">
        <f t="shared" ca="1" si="324"/>
        <v>1</v>
      </c>
      <c r="AP662" s="161" t="str">
        <f t="shared" ca="1" si="316"/>
        <v/>
      </c>
      <c r="AQ662" s="161">
        <f t="shared" ca="1" si="322"/>
        <v>1</v>
      </c>
      <c r="AR662" s="161" t="str">
        <f t="shared" ca="1" si="317"/>
        <v/>
      </c>
      <c r="AS662" s="161">
        <f t="shared" ca="1" si="318"/>
        <v>1</v>
      </c>
      <c r="AT662" s="159" t="str">
        <f t="shared" ca="1" si="298"/>
        <v/>
      </c>
      <c r="AU662" s="210">
        <f t="shared" ca="1" si="302"/>
        <v>14</v>
      </c>
      <c r="AV662" s="209"/>
      <c r="AW662" s="204">
        <f t="shared" si="319"/>
        <v>4755.1666666666688</v>
      </c>
      <c r="AX662" s="159"/>
      <c r="AZ662" s="159"/>
      <c r="BM662" s="207"/>
      <c r="BN662" s="212"/>
      <c r="BP662" s="209"/>
      <c r="BQ662" s="211"/>
      <c r="BR662" s="211"/>
      <c r="BS662" s="211"/>
      <c r="BT662" s="211"/>
      <c r="BU662" s="211"/>
      <c r="BV662" s="211"/>
      <c r="BW662" s="211"/>
      <c r="BX662" s="211"/>
      <c r="BY662" s="211"/>
      <c r="BZ662" s="211"/>
      <c r="CA662" s="209"/>
      <c r="CB662" s="224"/>
      <c r="CC662" s="204"/>
      <c r="CD662" s="204"/>
      <c r="CE662" s="204"/>
      <c r="CF662" s="211"/>
      <c r="CG662" s="211"/>
      <c r="CI662" s="209"/>
      <c r="CJ662" s="209"/>
      <c r="EH662" s="165"/>
      <c r="EI662" s="165"/>
      <c r="EJ662" s="166"/>
      <c r="EK662" s="209"/>
      <c r="EL662" s="211"/>
      <c r="EM662" s="211"/>
      <c r="EN662" s="211"/>
      <c r="EO662" s="211"/>
      <c r="EP662" s="211"/>
      <c r="ES662" s="165"/>
      <c r="ET662" s="165"/>
      <c r="EU662" s="166"/>
      <c r="EV662" s="209"/>
      <c r="EW662" s="211"/>
      <c r="EX662" s="211"/>
      <c r="EY662" s="211"/>
      <c r="EZ662" s="211"/>
      <c r="FA662" s="211"/>
      <c r="FD662" s="165"/>
      <c r="FE662" s="165"/>
      <c r="FF662" s="166"/>
      <c r="FG662" s="209"/>
      <c r="FH662" s="211"/>
      <c r="FI662" s="211"/>
      <c r="FJ662" s="211"/>
      <c r="FK662" s="211"/>
      <c r="FL662" s="211"/>
    </row>
    <row r="663" spans="9:168">
      <c r="I663" s="221">
        <f t="shared" si="323"/>
        <v>59</v>
      </c>
      <c r="J663" s="159">
        <f>'v-t_chart'!C660</f>
        <v>25.9</v>
      </c>
      <c r="K663" s="204">
        <f t="shared" ca="1" si="301"/>
        <v>75.861099999999993</v>
      </c>
      <c r="L663" s="205" t="b">
        <f>IF('Input&amp;Output'!$C$3=10,phase_chart!C660,IF('Input&amp;Output'!$C$3=21,phase_chart!G660,IF('Input&amp;Output'!$C$3=22,phase_chart!K660,IF('Input&amp;Output'!$C$3=31,phase_chart!O660,IF('Input&amp;Output'!$C$3=32,phase_chart!S660,"")))))</f>
        <v>0</v>
      </c>
      <c r="M663" s="206" t="b">
        <f>IF('Input&amp;Output'!$C$3=10,phase_chart!D660,IF('Input&amp;Output'!$C$3=21,phase_chart!H660,IF('Input&amp;Output'!$C$3=22,phase_chart!L660,IF('Input&amp;Output'!$C$3=31,phase_chart!P660,IF('Input&amp;Output'!$C$3=32,phase_chart!T660,"")))))</f>
        <v>0</v>
      </c>
      <c r="N663" s="205" t="b">
        <f>IF('Input&amp;Output'!$C$3=10,phase_chart!E660,IF('Input&amp;Output'!$C$3=21,phase_chart!I660,IF('Input&amp;Output'!$C$3=22,phase_chart!M660,IF('Input&amp;Output'!$C$3=31,phase_chart!Q660,IF('Input&amp;Output'!$C$3=32,phase_chart!U660,"")))))</f>
        <v>1</v>
      </c>
      <c r="P663" s="159">
        <f ca="1">IF(NOT($J663=0),IF($J663&lt;IF($P662=0,0,VLOOKUP(P662,tbL!$M$37:$Q$43,IF(L663=TRUE,2,4))),IF($J663&gt;=VLOOKUP(P662,tbL!$M$37:$Q$43,IF(L663=TRUE,3,5)),$P662,IF(AND(L662=TRUE,L663=TRUE),$P662,$P662-1)),IF(AND(L663=TRUE,J663=VLOOKUP(P662,tbL!$M$37:$Q$43,IF(L663=TRUE,2,4))),P662,IF($P662+1&gt;$C$12,$C$12,$P662+1))),0)</f>
        <v>1</v>
      </c>
      <c r="Q663" s="159">
        <f t="shared" ca="1" si="303"/>
        <v>1</v>
      </c>
      <c r="R663" s="207">
        <f t="shared" si="320"/>
        <v>0</v>
      </c>
      <c r="S663" s="208"/>
      <c r="T663" s="159">
        <f t="shared" si="321"/>
        <v>0</v>
      </c>
      <c r="U663" s="209" t="str">
        <f ca="1">IF(AND(T663=-1,N663=TRUE),"*",IF(AND(U662="*",N663=TRUE),"*",IF(AND(AND(L663=TRUE,U662="*"),J663&lt;VLOOKUP(V662+1,tbL!$M$38:$O$43,3)),"*","")))</f>
        <v/>
      </c>
      <c r="V663" s="204">
        <f t="shared" ca="1" si="304"/>
        <v>1</v>
      </c>
      <c r="Y663" s="159" t="str">
        <f t="shared" ca="1" si="305"/>
        <v/>
      </c>
      <c r="Z663" s="159" t="str">
        <f t="shared" si="306"/>
        <v/>
      </c>
      <c r="AA663" s="159">
        <f t="shared" ca="1" si="297"/>
        <v>1</v>
      </c>
      <c r="AC663" s="161" t="str">
        <f t="shared" ca="1" si="307"/>
        <v/>
      </c>
      <c r="AD663" s="161">
        <f t="shared" ca="1" si="308"/>
        <v>1</v>
      </c>
      <c r="AE663" s="161" t="str">
        <f t="shared" ca="1" si="299"/>
        <v/>
      </c>
      <c r="AF663" s="161">
        <f t="shared" ca="1" si="309"/>
        <v>1</v>
      </c>
      <c r="AG663" s="161" t="str">
        <f t="shared" ca="1" si="310"/>
        <v/>
      </c>
      <c r="AH663" s="161">
        <f t="shared" ca="1" si="311"/>
        <v>1</v>
      </c>
      <c r="AI663" s="161" t="str">
        <f t="shared" ca="1" si="312"/>
        <v/>
      </c>
      <c r="AJ663" s="161">
        <f t="shared" ca="1" si="313"/>
        <v>1</v>
      </c>
      <c r="AL663" s="161" t="str">
        <f t="shared" ca="1" si="314"/>
        <v/>
      </c>
      <c r="AM663" s="161">
        <f t="shared" ca="1" si="325"/>
        <v>1</v>
      </c>
      <c r="AN663" s="161" t="str">
        <f t="shared" ca="1" si="315"/>
        <v/>
      </c>
      <c r="AO663" s="161">
        <f t="shared" ca="1" si="324"/>
        <v>1</v>
      </c>
      <c r="AP663" s="161" t="str">
        <f t="shared" ca="1" si="316"/>
        <v/>
      </c>
      <c r="AQ663" s="161">
        <f t="shared" ca="1" si="322"/>
        <v>1</v>
      </c>
      <c r="AR663" s="161" t="str">
        <f t="shared" ca="1" si="317"/>
        <v/>
      </c>
      <c r="AS663" s="161">
        <f t="shared" ca="1" si="318"/>
        <v>1</v>
      </c>
      <c r="AT663" s="159" t="str">
        <f t="shared" ca="1" si="298"/>
        <v/>
      </c>
      <c r="AU663" s="210">
        <f t="shared" ca="1" si="302"/>
        <v>14</v>
      </c>
      <c r="AV663" s="209"/>
      <c r="AW663" s="204">
        <f t="shared" si="319"/>
        <v>4762.3611111111131</v>
      </c>
      <c r="AX663" s="159"/>
      <c r="AZ663" s="159"/>
      <c r="BM663" s="207"/>
      <c r="BN663" s="212"/>
      <c r="BP663" s="209"/>
      <c r="BQ663" s="211"/>
      <c r="BR663" s="211"/>
      <c r="BS663" s="211"/>
      <c r="BT663" s="211"/>
      <c r="BU663" s="211"/>
      <c r="BV663" s="211"/>
      <c r="BW663" s="211"/>
      <c r="BX663" s="211"/>
      <c r="BY663" s="211"/>
      <c r="BZ663" s="211"/>
      <c r="CA663" s="209"/>
      <c r="CB663" s="224"/>
      <c r="CC663" s="204"/>
      <c r="CD663" s="204"/>
      <c r="CE663" s="204"/>
      <c r="CF663" s="211"/>
      <c r="CG663" s="211"/>
      <c r="CI663" s="209"/>
      <c r="CJ663" s="209"/>
      <c r="EH663" s="165"/>
      <c r="EI663" s="165"/>
      <c r="EJ663" s="166"/>
      <c r="EK663" s="209"/>
      <c r="EL663" s="211"/>
      <c r="EM663" s="211"/>
      <c r="EN663" s="211"/>
      <c r="EO663" s="211"/>
      <c r="EP663" s="211"/>
      <c r="ES663" s="165"/>
      <c r="ET663" s="165"/>
      <c r="EU663" s="166"/>
      <c r="EV663" s="209"/>
      <c r="EW663" s="211"/>
      <c r="EX663" s="211"/>
      <c r="EY663" s="211"/>
      <c r="EZ663" s="211"/>
      <c r="FA663" s="211"/>
      <c r="FD663" s="165"/>
      <c r="FE663" s="165"/>
      <c r="FF663" s="166"/>
      <c r="FG663" s="209"/>
      <c r="FH663" s="211"/>
      <c r="FI663" s="211"/>
      <c r="FJ663" s="211"/>
      <c r="FK663" s="211"/>
      <c r="FL663" s="211"/>
    </row>
    <row r="664" spans="9:168">
      <c r="I664" s="221">
        <f t="shared" si="323"/>
        <v>60</v>
      </c>
      <c r="J664" s="159">
        <f>'v-t_chart'!C661</f>
        <v>24.4</v>
      </c>
      <c r="K664" s="204">
        <f t="shared" ca="1" si="301"/>
        <v>71.46759999999999</v>
      </c>
      <c r="L664" s="205" t="b">
        <f>IF('Input&amp;Output'!$C$3=10,phase_chart!C661,IF('Input&amp;Output'!$C$3=21,phase_chart!G661,IF('Input&amp;Output'!$C$3=22,phase_chart!K661,IF('Input&amp;Output'!$C$3=31,phase_chart!O661,IF('Input&amp;Output'!$C$3=32,phase_chart!S661,"")))))</f>
        <v>0</v>
      </c>
      <c r="M664" s="206" t="b">
        <f>IF('Input&amp;Output'!$C$3=10,phase_chart!D661,IF('Input&amp;Output'!$C$3=21,phase_chart!H661,IF('Input&amp;Output'!$C$3=22,phase_chart!L661,IF('Input&amp;Output'!$C$3=31,phase_chart!P661,IF('Input&amp;Output'!$C$3=32,phase_chart!T661,"")))))</f>
        <v>0</v>
      </c>
      <c r="N664" s="205" t="b">
        <f>IF('Input&amp;Output'!$C$3=10,phase_chart!E661,IF('Input&amp;Output'!$C$3=21,phase_chart!I661,IF('Input&amp;Output'!$C$3=22,phase_chart!M661,IF('Input&amp;Output'!$C$3=31,phase_chart!Q661,IF('Input&amp;Output'!$C$3=32,phase_chart!U661,"")))))</f>
        <v>1</v>
      </c>
      <c r="P664" s="159">
        <f ca="1">IF(NOT($J664=0),IF($J664&lt;IF($P663=0,0,VLOOKUP(P663,tbL!$M$37:$Q$43,IF(L664=TRUE,2,4))),IF($J664&gt;=VLOOKUP(P663,tbL!$M$37:$Q$43,IF(L664=TRUE,3,5)),$P663,IF(AND(L663=TRUE,L664=TRUE),$P663,$P663-1)),IF(AND(L664=TRUE,J664=VLOOKUP(P663,tbL!$M$37:$Q$43,IF(L664=TRUE,2,4))),P663,IF($P663+1&gt;$C$12,$C$12,$P663+1))),0)</f>
        <v>1</v>
      </c>
      <c r="Q664" s="159">
        <f t="shared" ca="1" si="303"/>
        <v>1</v>
      </c>
      <c r="R664" s="207">
        <f t="shared" si="320"/>
        <v>0</v>
      </c>
      <c r="S664" s="208"/>
      <c r="T664" s="159">
        <f t="shared" si="321"/>
        <v>0</v>
      </c>
      <c r="U664" s="209" t="str">
        <f ca="1">IF(AND(T664=-1,N664=TRUE),"*",IF(AND(U663="*",N664=TRUE),"*",IF(AND(AND(L664=TRUE,U663="*"),J664&lt;VLOOKUP(V663+1,tbL!$M$38:$O$43,3)),"*","")))</f>
        <v/>
      </c>
      <c r="V664" s="204">
        <f t="shared" ca="1" si="304"/>
        <v>1</v>
      </c>
      <c r="Y664" s="159" t="str">
        <f t="shared" ca="1" si="305"/>
        <v/>
      </c>
      <c r="Z664" s="159" t="str">
        <f t="shared" si="306"/>
        <v/>
      </c>
      <c r="AA664" s="159">
        <f t="shared" ca="1" si="297"/>
        <v>1</v>
      </c>
      <c r="AC664" s="161" t="str">
        <f t="shared" ca="1" si="307"/>
        <v/>
      </c>
      <c r="AD664" s="161">
        <f t="shared" ca="1" si="308"/>
        <v>1</v>
      </c>
      <c r="AE664" s="161" t="str">
        <f t="shared" ca="1" si="299"/>
        <v/>
      </c>
      <c r="AF664" s="161">
        <f t="shared" ca="1" si="309"/>
        <v>1</v>
      </c>
      <c r="AG664" s="161" t="str">
        <f t="shared" ca="1" si="310"/>
        <v/>
      </c>
      <c r="AH664" s="161">
        <f t="shared" ca="1" si="311"/>
        <v>1</v>
      </c>
      <c r="AI664" s="161" t="str">
        <f t="shared" ca="1" si="312"/>
        <v/>
      </c>
      <c r="AJ664" s="161">
        <f t="shared" ca="1" si="313"/>
        <v>1</v>
      </c>
      <c r="AL664" s="161" t="str">
        <f t="shared" ca="1" si="314"/>
        <v/>
      </c>
      <c r="AM664" s="161">
        <f t="shared" ca="1" si="325"/>
        <v>1</v>
      </c>
      <c r="AN664" s="161" t="str">
        <f t="shared" ca="1" si="315"/>
        <v/>
      </c>
      <c r="AO664" s="161">
        <f t="shared" ca="1" si="324"/>
        <v>1</v>
      </c>
      <c r="AP664" s="161" t="str">
        <f t="shared" ca="1" si="316"/>
        <v/>
      </c>
      <c r="AQ664" s="161">
        <f t="shared" ca="1" si="322"/>
        <v>1</v>
      </c>
      <c r="AR664" s="161" t="str">
        <f t="shared" ca="1" si="317"/>
        <v/>
      </c>
      <c r="AS664" s="161">
        <f t="shared" ca="1" si="318"/>
        <v>1</v>
      </c>
      <c r="AT664" s="159" t="str">
        <f t="shared" ca="1" si="298"/>
        <v/>
      </c>
      <c r="AU664" s="210">
        <f t="shared" ca="1" si="302"/>
        <v>14</v>
      </c>
      <c r="AV664" s="209"/>
      <c r="AW664" s="204">
        <f t="shared" si="319"/>
        <v>4769.1388888888905</v>
      </c>
      <c r="AX664" s="159"/>
      <c r="AZ664" s="159"/>
      <c r="BM664" s="207"/>
      <c r="BN664" s="212"/>
      <c r="BP664" s="209"/>
      <c r="BQ664" s="211"/>
      <c r="BR664" s="211"/>
      <c r="BS664" s="211"/>
      <c r="BT664" s="211"/>
      <c r="BU664" s="211"/>
      <c r="BV664" s="211"/>
      <c r="BW664" s="211"/>
      <c r="BX664" s="211"/>
      <c r="BY664" s="211"/>
      <c r="BZ664" s="211"/>
      <c r="CA664" s="209"/>
      <c r="CB664" s="224"/>
      <c r="CC664" s="204"/>
      <c r="CD664" s="204"/>
      <c r="CE664" s="204"/>
      <c r="CF664" s="211"/>
      <c r="CG664" s="211"/>
      <c r="CI664" s="209"/>
      <c r="CJ664" s="209"/>
      <c r="EH664" s="165"/>
      <c r="EI664" s="165"/>
      <c r="EJ664" s="166"/>
      <c r="EK664" s="209"/>
      <c r="EL664" s="211"/>
      <c r="EM664" s="211"/>
      <c r="EN664" s="211"/>
      <c r="EO664" s="211"/>
      <c r="EP664" s="211"/>
      <c r="ES664" s="165"/>
      <c r="ET664" s="165"/>
      <c r="EU664" s="166"/>
      <c r="EV664" s="209"/>
      <c r="EW664" s="211"/>
      <c r="EX664" s="211"/>
      <c r="EY664" s="211"/>
      <c r="EZ664" s="211"/>
      <c r="FA664" s="211"/>
      <c r="FD664" s="165"/>
      <c r="FE664" s="165"/>
      <c r="FF664" s="166"/>
      <c r="FG664" s="209"/>
      <c r="FH664" s="211"/>
      <c r="FI664" s="211"/>
      <c r="FJ664" s="211"/>
      <c r="FK664" s="211"/>
      <c r="FL664" s="211"/>
    </row>
    <row r="665" spans="9:168">
      <c r="I665" s="221">
        <f t="shared" si="323"/>
        <v>61</v>
      </c>
      <c r="J665" s="159">
        <f>'v-t_chart'!C662</f>
        <v>23.7</v>
      </c>
      <c r="K665" s="204">
        <f t="shared" ca="1" si="301"/>
        <v>69.417299999999997</v>
      </c>
      <c r="L665" s="205" t="b">
        <f>IF('Input&amp;Output'!$C$3=10,phase_chart!C662,IF('Input&amp;Output'!$C$3=21,phase_chart!G662,IF('Input&amp;Output'!$C$3=22,phase_chart!K662,IF('Input&amp;Output'!$C$3=31,phase_chart!O662,IF('Input&amp;Output'!$C$3=32,phase_chart!S662,"")))))</f>
        <v>1</v>
      </c>
      <c r="M665" s="206" t="b">
        <f>IF('Input&amp;Output'!$C$3=10,phase_chart!D662,IF('Input&amp;Output'!$C$3=21,phase_chart!H662,IF('Input&amp;Output'!$C$3=22,phase_chart!L662,IF('Input&amp;Output'!$C$3=31,phase_chart!P662,IF('Input&amp;Output'!$C$3=32,phase_chart!T662,"")))))</f>
        <v>0</v>
      </c>
      <c r="N665" s="205" t="b">
        <f>IF('Input&amp;Output'!$C$3=10,phase_chart!E662,IF('Input&amp;Output'!$C$3=21,phase_chart!I662,IF('Input&amp;Output'!$C$3=22,phase_chart!M662,IF('Input&amp;Output'!$C$3=31,phase_chart!Q662,IF('Input&amp;Output'!$C$3=32,phase_chart!U662,"")))))</f>
        <v>0</v>
      </c>
      <c r="P665" s="159">
        <f ca="1">IF(NOT($J665=0),IF($J665&lt;IF($P664=0,0,VLOOKUP(P664,tbL!$M$37:$Q$43,IF(L665=TRUE,2,4))),IF($J665&gt;=VLOOKUP(P664,tbL!$M$37:$Q$43,IF(L665=TRUE,3,5)),$P664,IF(AND(L664=TRUE,L665=TRUE),$P664,$P664-1)),IF(AND(L665=TRUE,J665=VLOOKUP(P664,tbL!$M$37:$Q$43,IF(L665=TRUE,2,4))),P664,IF($P664+1&gt;$C$12,$C$12,$P664+1))),0)</f>
        <v>1</v>
      </c>
      <c r="Q665" s="159">
        <f t="shared" ca="1" si="303"/>
        <v>1</v>
      </c>
      <c r="R665" s="207">
        <f t="shared" ref="R665:R672" ca="1" si="326">IF(L665=TRUE,IF(OR(K664=0,R664=1),1,0),0)</f>
        <v>0</v>
      </c>
      <c r="S665" s="208"/>
      <c r="T665" s="159">
        <f t="shared" si="321"/>
        <v>0</v>
      </c>
      <c r="U665" s="209" t="str">
        <f ca="1">IF(AND(T665=-1,N665=TRUE),"*",IF(AND(U664="*",N665=TRUE),"*",IF(AND(AND(L665=TRUE,U664="*"),J665&lt;VLOOKUP(V664+1,tbL!$M$38:$O$43,3)),"*","")))</f>
        <v/>
      </c>
      <c r="V665" s="204">
        <f t="shared" ca="1" si="304"/>
        <v>1</v>
      </c>
      <c r="Y665" s="159" t="str">
        <f t="shared" ca="1" si="305"/>
        <v/>
      </c>
      <c r="Z665" s="159" t="str">
        <f t="shared" si="306"/>
        <v/>
      </c>
      <c r="AA665" s="159">
        <f t="shared" ca="1" si="297"/>
        <v>1</v>
      </c>
      <c r="AC665" s="161" t="str">
        <f t="shared" ca="1" si="307"/>
        <v/>
      </c>
      <c r="AD665" s="161">
        <f t="shared" ca="1" si="308"/>
        <v>1</v>
      </c>
      <c r="AE665" s="161" t="str">
        <f t="shared" ca="1" si="299"/>
        <v/>
      </c>
      <c r="AF665" s="161">
        <f t="shared" ca="1" si="309"/>
        <v>1</v>
      </c>
      <c r="AG665" s="161" t="str">
        <f t="shared" ca="1" si="310"/>
        <v/>
      </c>
      <c r="AH665" s="161">
        <f t="shared" ca="1" si="311"/>
        <v>1</v>
      </c>
      <c r="AI665" s="161" t="str">
        <f t="shared" ca="1" si="312"/>
        <v/>
      </c>
      <c r="AJ665" s="161">
        <f t="shared" ca="1" si="313"/>
        <v>1</v>
      </c>
      <c r="AL665" s="161" t="str">
        <f t="shared" ca="1" si="314"/>
        <v/>
      </c>
      <c r="AM665" s="161">
        <f t="shared" ca="1" si="325"/>
        <v>1</v>
      </c>
      <c r="AN665" s="161" t="str">
        <f t="shared" ca="1" si="315"/>
        <v/>
      </c>
      <c r="AO665" s="161">
        <f t="shared" ca="1" si="324"/>
        <v>1</v>
      </c>
      <c r="AP665" s="161" t="str">
        <f t="shared" ca="1" si="316"/>
        <v/>
      </c>
      <c r="AQ665" s="161">
        <f t="shared" ca="1" si="322"/>
        <v>1</v>
      </c>
      <c r="AR665" s="161" t="str">
        <f t="shared" ca="1" si="317"/>
        <v/>
      </c>
      <c r="AS665" s="161">
        <f t="shared" ca="1" si="318"/>
        <v>1</v>
      </c>
      <c r="AT665" s="159" t="str">
        <f t="shared" ca="1" si="298"/>
        <v/>
      </c>
      <c r="AU665" s="210">
        <f t="shared" ca="1" si="302"/>
        <v>14</v>
      </c>
      <c r="AV665" s="209"/>
      <c r="AW665" s="204">
        <f t="shared" si="319"/>
        <v>4775.7222222222235</v>
      </c>
      <c r="AX665" s="159"/>
      <c r="AZ665" s="159"/>
      <c r="BM665" s="207"/>
      <c r="BN665" s="212"/>
      <c r="BP665" s="209"/>
      <c r="BQ665" s="211"/>
      <c r="BR665" s="211"/>
      <c r="BS665" s="211"/>
      <c r="BT665" s="211"/>
      <c r="BU665" s="211"/>
      <c r="BV665" s="211"/>
      <c r="BW665" s="211"/>
      <c r="BX665" s="211"/>
      <c r="BY665" s="211"/>
      <c r="BZ665" s="211"/>
      <c r="CA665" s="209"/>
      <c r="CB665" s="224"/>
      <c r="CC665" s="204"/>
      <c r="CD665" s="204"/>
      <c r="CE665" s="204"/>
      <c r="CF665" s="211"/>
      <c r="CG665" s="211"/>
      <c r="CI665" s="209"/>
      <c r="CJ665" s="209"/>
      <c r="EH665" s="165"/>
      <c r="EI665" s="165"/>
      <c r="EJ665" s="166"/>
      <c r="EK665" s="209"/>
      <c r="EL665" s="211"/>
      <c r="EM665" s="211"/>
      <c r="EN665" s="211"/>
      <c r="EO665" s="211"/>
      <c r="EP665" s="211"/>
      <c r="ES665" s="165"/>
      <c r="ET665" s="165"/>
      <c r="EU665" s="166"/>
      <c r="EV665" s="209"/>
      <c r="EW665" s="211"/>
      <c r="EX665" s="211"/>
      <c r="EY665" s="211"/>
      <c r="EZ665" s="211"/>
      <c r="FA665" s="211"/>
      <c r="FD665" s="165"/>
      <c r="FE665" s="165"/>
      <c r="FF665" s="166"/>
      <c r="FG665" s="209"/>
      <c r="FH665" s="211"/>
      <c r="FI665" s="211"/>
      <c r="FJ665" s="211"/>
      <c r="FK665" s="211"/>
      <c r="FL665" s="211"/>
    </row>
    <row r="666" spans="9:168">
      <c r="I666" s="221">
        <f t="shared" si="323"/>
        <v>62</v>
      </c>
      <c r="J666" s="159">
        <f>'v-t_chart'!C663</f>
        <v>23.8</v>
      </c>
      <c r="K666" s="204">
        <f t="shared" ca="1" si="301"/>
        <v>69.7102</v>
      </c>
      <c r="L666" s="205" t="b">
        <f>IF('Input&amp;Output'!$C$3=10,phase_chart!C663,IF('Input&amp;Output'!$C$3=21,phase_chart!G663,IF('Input&amp;Output'!$C$3=22,phase_chart!K663,IF('Input&amp;Output'!$C$3=31,phase_chart!O663,IF('Input&amp;Output'!$C$3=32,phase_chart!S663,"")))))</f>
        <v>1</v>
      </c>
      <c r="M666" s="206" t="b">
        <f>IF('Input&amp;Output'!$C$3=10,phase_chart!D663,IF('Input&amp;Output'!$C$3=21,phase_chart!H663,IF('Input&amp;Output'!$C$3=22,phase_chart!L663,IF('Input&amp;Output'!$C$3=31,phase_chart!P663,IF('Input&amp;Output'!$C$3=32,phase_chart!T663,"")))))</f>
        <v>0</v>
      </c>
      <c r="N666" s="205" t="b">
        <f>IF('Input&amp;Output'!$C$3=10,phase_chart!E663,IF('Input&amp;Output'!$C$3=21,phase_chart!I663,IF('Input&amp;Output'!$C$3=22,phase_chart!M663,IF('Input&amp;Output'!$C$3=31,phase_chart!Q663,IF('Input&amp;Output'!$C$3=32,phase_chart!U663,"")))))</f>
        <v>0</v>
      </c>
      <c r="P666" s="159">
        <f ca="1">IF(NOT($J666=0),IF($J666&lt;IF($P665=0,0,VLOOKUP(P665,tbL!$M$37:$Q$43,IF(L666=TRUE,2,4))),IF($J666&gt;=VLOOKUP(P665,tbL!$M$37:$Q$43,IF(L666=TRUE,3,5)),$P665,IF(AND(L665=TRUE,L666=TRUE),$P665,$P665-1)),IF(AND(L666=TRUE,J666=VLOOKUP(P665,tbL!$M$37:$Q$43,IF(L666=TRUE,2,4))),P665,IF($P665+1&gt;$C$12,$C$12,$P665+1))),0)</f>
        <v>1</v>
      </c>
      <c r="Q666" s="159">
        <f t="shared" ca="1" si="303"/>
        <v>1</v>
      </c>
      <c r="R666" s="207">
        <f t="shared" ca="1" si="326"/>
        <v>0</v>
      </c>
      <c r="S666" s="208"/>
      <c r="T666" s="159">
        <f t="shared" si="321"/>
        <v>0</v>
      </c>
      <c r="U666" s="209" t="str">
        <f ca="1">IF(AND(T666=-1,N666=TRUE),"*",IF(AND(U665="*",N666=TRUE),"*",IF(AND(AND(L666=TRUE,U665="*"),J666&lt;VLOOKUP(V665+1,tbL!$M$38:$O$43,3)),"*","")))</f>
        <v/>
      </c>
      <c r="V666" s="204">
        <f t="shared" ca="1" si="304"/>
        <v>1</v>
      </c>
      <c r="Y666" s="159" t="str">
        <f t="shared" ca="1" si="305"/>
        <v/>
      </c>
      <c r="Z666" s="159" t="str">
        <f t="shared" si="306"/>
        <v/>
      </c>
      <c r="AA666" s="159">
        <f t="shared" ref="AA666:AA729" ca="1" si="327">IF(IF(AND(AT666=-1,Z666=1),1,IF(Y666=0,AA665,V666))=0,0,IF((IF(AND(AT666=-1,Z666=1),1,IF(Y666=0,AA665,V666))-AA665)&gt;=2,-(-AA665-1),IF(IF(AND(AT666=-1,Z666=1),1,IF(Y666=0,AA665,V666))-AA665&lt;=-2,(AA665-1),IF(AND(AT666=-1,Z666=1),1,IF(Y666=0,V666,V666)))))</f>
        <v>1</v>
      </c>
      <c r="AC666" s="161" t="str">
        <f t="shared" ca="1" si="307"/>
        <v/>
      </c>
      <c r="AD666" s="161">
        <f t="shared" ca="1" si="308"/>
        <v>1</v>
      </c>
      <c r="AE666" s="161" t="str">
        <f t="shared" ca="1" si="299"/>
        <v/>
      </c>
      <c r="AF666" s="161">
        <f t="shared" ca="1" si="309"/>
        <v>1</v>
      </c>
      <c r="AG666" s="161" t="str">
        <f t="shared" ca="1" si="310"/>
        <v/>
      </c>
      <c r="AH666" s="161">
        <f t="shared" ca="1" si="311"/>
        <v>1</v>
      </c>
      <c r="AI666" s="161" t="str">
        <f t="shared" ca="1" si="312"/>
        <v/>
      </c>
      <c r="AJ666" s="161">
        <f t="shared" ca="1" si="313"/>
        <v>1</v>
      </c>
      <c r="AL666" s="161" t="str">
        <f t="shared" ca="1" si="314"/>
        <v/>
      </c>
      <c r="AM666" s="161">
        <f t="shared" ca="1" si="325"/>
        <v>1</v>
      </c>
      <c r="AN666" s="161" t="str">
        <f t="shared" ca="1" si="315"/>
        <v/>
      </c>
      <c r="AO666" s="161">
        <f t="shared" ca="1" si="324"/>
        <v>1</v>
      </c>
      <c r="AP666" s="161" t="str">
        <f t="shared" ca="1" si="316"/>
        <v/>
      </c>
      <c r="AQ666" s="161">
        <f t="shared" ca="1" si="322"/>
        <v>1</v>
      </c>
      <c r="AR666" s="161" t="str">
        <f t="shared" ca="1" si="317"/>
        <v/>
      </c>
      <c r="AS666" s="161">
        <f t="shared" ca="1" si="318"/>
        <v>1</v>
      </c>
      <c r="AT666" s="159" t="str">
        <f t="shared" ref="AT666:AT729" ca="1" si="328">IF(OR(Z666=1,Y666=0),-1,"")</f>
        <v/>
      </c>
      <c r="AU666" s="210">
        <f t="shared" ca="1" si="302"/>
        <v>14</v>
      </c>
      <c r="AV666" s="209"/>
      <c r="AW666" s="204">
        <f t="shared" si="319"/>
        <v>4782.3333333333348</v>
      </c>
      <c r="AX666" s="159"/>
      <c r="AZ666" s="159"/>
      <c r="BM666" s="207"/>
      <c r="BN666" s="212"/>
      <c r="BP666" s="209"/>
      <c r="BQ666" s="211"/>
      <c r="BR666" s="211"/>
      <c r="BS666" s="211"/>
      <c r="BT666" s="211"/>
      <c r="BU666" s="211"/>
      <c r="BV666" s="211"/>
      <c r="BW666" s="211"/>
      <c r="BX666" s="211"/>
      <c r="BY666" s="211"/>
      <c r="BZ666" s="211"/>
      <c r="CA666" s="209"/>
      <c r="CB666" s="224"/>
      <c r="CC666" s="204"/>
      <c r="CD666" s="204"/>
      <c r="CE666" s="204"/>
      <c r="CF666" s="211"/>
      <c r="CG666" s="211"/>
      <c r="CI666" s="209"/>
      <c r="CJ666" s="209"/>
      <c r="EH666" s="165"/>
      <c r="EI666" s="165"/>
      <c r="EJ666" s="166"/>
      <c r="EK666" s="209"/>
      <c r="EL666" s="211"/>
      <c r="EM666" s="211"/>
      <c r="EN666" s="211"/>
      <c r="EO666" s="211"/>
      <c r="EP666" s="211"/>
      <c r="ES666" s="165"/>
      <c r="ET666" s="165"/>
      <c r="EU666" s="166"/>
      <c r="EV666" s="209"/>
      <c r="EW666" s="211"/>
      <c r="EX666" s="211"/>
      <c r="EY666" s="211"/>
      <c r="EZ666" s="211"/>
      <c r="FA666" s="211"/>
      <c r="FD666" s="165"/>
      <c r="FE666" s="165"/>
      <c r="FF666" s="166"/>
      <c r="FG666" s="209"/>
      <c r="FH666" s="211"/>
      <c r="FI666" s="211"/>
      <c r="FJ666" s="211"/>
      <c r="FK666" s="211"/>
      <c r="FL666" s="211"/>
    </row>
    <row r="667" spans="9:168">
      <c r="I667" s="221">
        <f t="shared" si="323"/>
        <v>63</v>
      </c>
      <c r="J667" s="159">
        <f>'v-t_chart'!C664</f>
        <v>25</v>
      </c>
      <c r="K667" s="204">
        <f t="shared" ca="1" si="301"/>
        <v>73.224999999999994</v>
      </c>
      <c r="L667" s="205" t="b">
        <f>IF('Input&amp;Output'!$C$3=10,phase_chart!C664,IF('Input&amp;Output'!$C$3=21,phase_chart!G664,IF('Input&amp;Output'!$C$3=22,phase_chart!K664,IF('Input&amp;Output'!$C$3=31,phase_chart!O664,IF('Input&amp;Output'!$C$3=32,phase_chart!S664,"")))))</f>
        <v>1</v>
      </c>
      <c r="M667" s="206" t="b">
        <f>IF('Input&amp;Output'!$C$3=10,phase_chart!D664,IF('Input&amp;Output'!$C$3=21,phase_chart!H664,IF('Input&amp;Output'!$C$3=22,phase_chart!L664,IF('Input&amp;Output'!$C$3=31,phase_chart!P664,IF('Input&amp;Output'!$C$3=32,phase_chart!T664,"")))))</f>
        <v>0</v>
      </c>
      <c r="N667" s="205" t="b">
        <f>IF('Input&amp;Output'!$C$3=10,phase_chart!E664,IF('Input&amp;Output'!$C$3=21,phase_chart!I664,IF('Input&amp;Output'!$C$3=22,phase_chart!M664,IF('Input&amp;Output'!$C$3=31,phase_chart!Q664,IF('Input&amp;Output'!$C$3=32,phase_chart!U664,"")))))</f>
        <v>0</v>
      </c>
      <c r="P667" s="159">
        <f ca="1">IF(NOT($J667=0),IF($J667&lt;IF($P666=0,0,VLOOKUP(P666,tbL!$M$37:$Q$43,IF(L667=TRUE,2,4))),IF($J667&gt;=VLOOKUP(P666,tbL!$M$37:$Q$43,IF(L667=TRUE,3,5)),$P666,IF(AND(L666=TRUE,L667=TRUE),$P666,$P666-1)),IF(AND(L667=TRUE,J667=VLOOKUP(P666,tbL!$M$37:$Q$43,IF(L667=TRUE,2,4))),P666,IF($P666+1&gt;$C$12,$C$12,$P666+1))),0)</f>
        <v>1</v>
      </c>
      <c r="Q667" s="159">
        <f t="shared" ca="1" si="303"/>
        <v>1</v>
      </c>
      <c r="R667" s="207">
        <f t="shared" ca="1" si="326"/>
        <v>0</v>
      </c>
      <c r="S667" s="208"/>
      <c r="T667" s="159">
        <f t="shared" si="321"/>
        <v>0</v>
      </c>
      <c r="U667" s="209" t="str">
        <f ca="1">IF(AND(T667=-1,N667=TRUE),"*",IF(AND(U666="*",N667=TRUE),"*",IF(AND(AND(L667=TRUE,U666="*"),J667&lt;VLOOKUP(V666+1,tbL!$M$38:$O$43,3)),"*","")))</f>
        <v/>
      </c>
      <c r="V667" s="204">
        <f t="shared" ca="1" si="304"/>
        <v>1</v>
      </c>
      <c r="Y667" s="159" t="str">
        <f t="shared" ca="1" si="305"/>
        <v/>
      </c>
      <c r="Z667" s="159" t="str">
        <f t="shared" si="306"/>
        <v/>
      </c>
      <c r="AA667" s="159">
        <f t="shared" ca="1" si="327"/>
        <v>1</v>
      </c>
      <c r="AC667" s="161" t="str">
        <f t="shared" ca="1" si="307"/>
        <v/>
      </c>
      <c r="AD667" s="161">
        <f t="shared" ca="1" si="308"/>
        <v>1</v>
      </c>
      <c r="AE667" s="161" t="str">
        <f t="shared" ca="1" si="299"/>
        <v/>
      </c>
      <c r="AF667" s="161">
        <f t="shared" ca="1" si="309"/>
        <v>1</v>
      </c>
      <c r="AG667" s="161" t="str">
        <f t="shared" ca="1" si="310"/>
        <v/>
      </c>
      <c r="AH667" s="161">
        <f t="shared" ca="1" si="311"/>
        <v>1</v>
      </c>
      <c r="AI667" s="161" t="str">
        <f t="shared" ca="1" si="312"/>
        <v/>
      </c>
      <c r="AJ667" s="161">
        <f t="shared" ca="1" si="313"/>
        <v>1</v>
      </c>
      <c r="AL667" s="161" t="str">
        <f t="shared" ca="1" si="314"/>
        <v/>
      </c>
      <c r="AM667" s="161">
        <f t="shared" ca="1" si="325"/>
        <v>1</v>
      </c>
      <c r="AN667" s="161" t="str">
        <f t="shared" ca="1" si="315"/>
        <v/>
      </c>
      <c r="AO667" s="161">
        <f t="shared" ca="1" si="324"/>
        <v>1</v>
      </c>
      <c r="AP667" s="161" t="str">
        <f t="shared" ca="1" si="316"/>
        <v/>
      </c>
      <c r="AQ667" s="161">
        <f t="shared" ca="1" si="322"/>
        <v>1</v>
      </c>
      <c r="AR667" s="161" t="str">
        <f t="shared" ca="1" si="317"/>
        <v/>
      </c>
      <c r="AS667" s="161">
        <f t="shared" ca="1" si="318"/>
        <v>1</v>
      </c>
      <c r="AT667" s="159" t="str">
        <f t="shared" ca="1" si="328"/>
        <v/>
      </c>
      <c r="AU667" s="210">
        <f t="shared" ca="1" si="302"/>
        <v>14</v>
      </c>
      <c r="AV667" s="209"/>
      <c r="AW667" s="204">
        <f t="shared" si="319"/>
        <v>4789.2777777777792</v>
      </c>
      <c r="AX667" s="159"/>
      <c r="AZ667" s="159"/>
      <c r="BM667" s="207"/>
      <c r="BN667" s="212"/>
      <c r="BP667" s="209"/>
      <c r="BQ667" s="211"/>
      <c r="BR667" s="211"/>
      <c r="BS667" s="211"/>
      <c r="BT667" s="211"/>
      <c r="BU667" s="211"/>
      <c r="BV667" s="211"/>
      <c r="BW667" s="211"/>
      <c r="BX667" s="211"/>
      <c r="BY667" s="211"/>
      <c r="BZ667" s="211"/>
      <c r="CA667" s="209"/>
      <c r="CB667" s="224"/>
      <c r="CC667" s="204"/>
      <c r="CD667" s="204"/>
      <c r="CE667" s="204"/>
      <c r="CF667" s="211"/>
      <c r="CG667" s="211"/>
      <c r="CI667" s="209"/>
      <c r="CJ667" s="209"/>
      <c r="EH667" s="165"/>
      <c r="EI667" s="165"/>
      <c r="EJ667" s="166"/>
      <c r="EK667" s="209"/>
      <c r="EL667" s="211"/>
      <c r="EM667" s="211"/>
      <c r="EN667" s="211"/>
      <c r="EO667" s="211"/>
      <c r="EP667" s="211"/>
      <c r="ES667" s="165"/>
      <c r="ET667" s="165"/>
      <c r="EU667" s="166"/>
      <c r="EV667" s="209"/>
      <c r="EW667" s="211"/>
      <c r="EX667" s="211"/>
      <c r="EY667" s="211"/>
      <c r="EZ667" s="211"/>
      <c r="FA667" s="211"/>
      <c r="FD667" s="165"/>
      <c r="FE667" s="165"/>
      <c r="FF667" s="166"/>
      <c r="FG667" s="209"/>
      <c r="FH667" s="211"/>
      <c r="FI667" s="211"/>
      <c r="FJ667" s="211"/>
      <c r="FK667" s="211"/>
      <c r="FL667" s="211"/>
    </row>
    <row r="668" spans="9:168">
      <c r="I668" s="221">
        <f t="shared" si="323"/>
        <v>64</v>
      </c>
      <c r="J668" s="159">
        <f>'v-t_chart'!C665</f>
        <v>27.3</v>
      </c>
      <c r="K668" s="204">
        <f t="shared" ca="1" si="301"/>
        <v>79.961699999999993</v>
      </c>
      <c r="L668" s="205" t="b">
        <f>IF('Input&amp;Output'!$C$3=10,phase_chart!C665,IF('Input&amp;Output'!$C$3=21,phase_chart!G665,IF('Input&amp;Output'!$C$3=22,phase_chart!K665,IF('Input&amp;Output'!$C$3=31,phase_chart!O665,IF('Input&amp;Output'!$C$3=32,phase_chart!S665,"")))))</f>
        <v>1</v>
      </c>
      <c r="M668" s="206" t="b">
        <f>IF('Input&amp;Output'!$C$3=10,phase_chart!D665,IF('Input&amp;Output'!$C$3=21,phase_chart!H665,IF('Input&amp;Output'!$C$3=22,phase_chart!L665,IF('Input&amp;Output'!$C$3=31,phase_chart!P665,IF('Input&amp;Output'!$C$3=32,phase_chart!T665,"")))))</f>
        <v>0</v>
      </c>
      <c r="N668" s="205" t="b">
        <f>IF('Input&amp;Output'!$C$3=10,phase_chart!E665,IF('Input&amp;Output'!$C$3=21,phase_chart!I665,IF('Input&amp;Output'!$C$3=22,phase_chart!M665,IF('Input&amp;Output'!$C$3=31,phase_chart!Q665,IF('Input&amp;Output'!$C$3=32,phase_chart!U665,"")))))</f>
        <v>0</v>
      </c>
      <c r="P668" s="159">
        <f ca="1">IF(NOT($J668=0),IF($J668&lt;IF($P667=0,0,VLOOKUP(P667,tbL!$M$37:$Q$43,IF(L668=TRUE,2,4))),IF($J668&gt;=VLOOKUP(P667,tbL!$M$37:$Q$43,IF(L668=TRUE,3,5)),$P667,IF(AND(L667=TRUE,L668=TRUE),$P667,$P667-1)),IF(AND(L668=TRUE,J668=VLOOKUP(P667,tbL!$M$37:$Q$43,IF(L668=TRUE,2,4))),P667,IF($P667+1&gt;$C$12,$C$12,$P667+1))),0)</f>
        <v>1</v>
      </c>
      <c r="Q668" s="159">
        <f t="shared" ca="1" si="303"/>
        <v>1</v>
      </c>
      <c r="R668" s="207">
        <f t="shared" ca="1" si="326"/>
        <v>0</v>
      </c>
      <c r="S668" s="208"/>
      <c r="T668" s="159">
        <f t="shared" si="321"/>
        <v>0</v>
      </c>
      <c r="U668" s="209" t="str">
        <f ca="1">IF(AND(T668=-1,N668=TRUE),"*",IF(AND(U667="*",N668=TRUE),"*",IF(AND(AND(L668=TRUE,U667="*"),J668&lt;VLOOKUP(V667+1,tbL!$M$38:$O$43,3)),"*","")))</f>
        <v/>
      </c>
      <c r="V668" s="204">
        <f t="shared" ca="1" si="304"/>
        <v>1</v>
      </c>
      <c r="Y668" s="159" t="str">
        <f t="shared" ca="1" si="305"/>
        <v/>
      </c>
      <c r="Z668" s="159" t="str">
        <f t="shared" si="306"/>
        <v/>
      </c>
      <c r="AA668" s="159">
        <f t="shared" ca="1" si="327"/>
        <v>1</v>
      </c>
      <c r="AC668" s="161" t="str">
        <f t="shared" ca="1" si="307"/>
        <v/>
      </c>
      <c r="AD668" s="161">
        <f t="shared" ca="1" si="308"/>
        <v>1</v>
      </c>
      <c r="AE668" s="161" t="str">
        <f t="shared" ca="1" si="299"/>
        <v/>
      </c>
      <c r="AF668" s="161">
        <f t="shared" ca="1" si="309"/>
        <v>1</v>
      </c>
      <c r="AG668" s="161" t="str">
        <f t="shared" ca="1" si="310"/>
        <v/>
      </c>
      <c r="AH668" s="161">
        <f t="shared" ca="1" si="311"/>
        <v>1</v>
      </c>
      <c r="AI668" s="161" t="str">
        <f t="shared" ca="1" si="312"/>
        <v/>
      </c>
      <c r="AJ668" s="161">
        <f t="shared" ca="1" si="313"/>
        <v>1</v>
      </c>
      <c r="AL668" s="161" t="str">
        <f t="shared" ca="1" si="314"/>
        <v/>
      </c>
      <c r="AM668" s="161">
        <f t="shared" ca="1" si="325"/>
        <v>1</v>
      </c>
      <c r="AN668" s="161" t="str">
        <f t="shared" ca="1" si="315"/>
        <v/>
      </c>
      <c r="AO668" s="161">
        <f t="shared" ca="1" si="324"/>
        <v>1</v>
      </c>
      <c r="AP668" s="161" t="str">
        <f t="shared" ca="1" si="316"/>
        <v/>
      </c>
      <c r="AQ668" s="161">
        <f t="shared" ca="1" si="322"/>
        <v>1</v>
      </c>
      <c r="AR668" s="161" t="str">
        <f t="shared" ca="1" si="317"/>
        <v/>
      </c>
      <c r="AS668" s="161">
        <f t="shared" ca="1" si="318"/>
        <v>1</v>
      </c>
      <c r="AT668" s="159" t="str">
        <f t="shared" ca="1" si="328"/>
        <v/>
      </c>
      <c r="AU668" s="210">
        <f t="shared" ca="1" si="302"/>
        <v>14</v>
      </c>
      <c r="AV668" s="209"/>
      <c r="AW668" s="204">
        <f t="shared" si="319"/>
        <v>4796.8611111111122</v>
      </c>
      <c r="AX668" s="159"/>
      <c r="AZ668" s="159"/>
      <c r="BM668" s="207"/>
      <c r="BN668" s="212"/>
      <c r="BP668" s="209"/>
      <c r="BQ668" s="211"/>
      <c r="BR668" s="211"/>
      <c r="BS668" s="211"/>
      <c r="BT668" s="211"/>
      <c r="BU668" s="211"/>
      <c r="BV668" s="211"/>
      <c r="BW668" s="211"/>
      <c r="BX668" s="211"/>
      <c r="BY668" s="211"/>
      <c r="BZ668" s="211"/>
      <c r="CA668" s="209"/>
      <c r="CB668" s="224"/>
      <c r="CC668" s="204"/>
      <c r="CD668" s="204"/>
      <c r="CE668" s="204"/>
      <c r="CF668" s="211"/>
      <c r="CG668" s="211"/>
      <c r="CI668" s="209"/>
      <c r="CJ668" s="209"/>
      <c r="EH668" s="165"/>
      <c r="EI668" s="165"/>
      <c r="EJ668" s="166"/>
      <c r="EK668" s="209"/>
      <c r="EL668" s="211"/>
      <c r="EM668" s="211"/>
      <c r="EN668" s="211"/>
      <c r="EO668" s="211"/>
      <c r="EP668" s="211"/>
      <c r="ES668" s="165"/>
      <c r="ET668" s="165"/>
      <c r="EU668" s="166"/>
      <c r="EV668" s="209"/>
      <c r="EW668" s="211"/>
      <c r="EX668" s="211"/>
      <c r="EY668" s="211"/>
      <c r="EZ668" s="211"/>
      <c r="FA668" s="211"/>
      <c r="FD668" s="165"/>
      <c r="FE668" s="165"/>
      <c r="FF668" s="166"/>
      <c r="FG668" s="209"/>
      <c r="FH668" s="211"/>
      <c r="FI668" s="211"/>
      <c r="FJ668" s="211"/>
      <c r="FK668" s="211"/>
      <c r="FL668" s="211"/>
    </row>
    <row r="669" spans="9:168">
      <c r="I669" s="221">
        <f t="shared" si="323"/>
        <v>65</v>
      </c>
      <c r="J669" s="159">
        <f>'v-t_chart'!C666</f>
        <v>30.4</v>
      </c>
      <c r="K669" s="204">
        <f t="shared" ca="1" si="301"/>
        <v>89.041599999999988</v>
      </c>
      <c r="L669" s="205" t="b">
        <f>IF('Input&amp;Output'!$C$3=10,phase_chart!C666,IF('Input&amp;Output'!$C$3=21,phase_chart!G666,IF('Input&amp;Output'!$C$3=22,phase_chart!K666,IF('Input&amp;Output'!$C$3=31,phase_chart!O666,IF('Input&amp;Output'!$C$3=32,phase_chart!S666,"")))))</f>
        <v>1</v>
      </c>
      <c r="M669" s="206" t="b">
        <f>IF('Input&amp;Output'!$C$3=10,phase_chart!D666,IF('Input&amp;Output'!$C$3=21,phase_chart!H666,IF('Input&amp;Output'!$C$3=22,phase_chart!L666,IF('Input&amp;Output'!$C$3=31,phase_chart!P666,IF('Input&amp;Output'!$C$3=32,phase_chart!T666,"")))))</f>
        <v>0</v>
      </c>
      <c r="N669" s="205" t="b">
        <f>IF('Input&amp;Output'!$C$3=10,phase_chart!E666,IF('Input&amp;Output'!$C$3=21,phase_chart!I666,IF('Input&amp;Output'!$C$3=22,phase_chart!M666,IF('Input&amp;Output'!$C$3=31,phase_chart!Q666,IF('Input&amp;Output'!$C$3=32,phase_chart!U666,"")))))</f>
        <v>0</v>
      </c>
      <c r="P669" s="159">
        <f ca="1">IF(NOT($J669=0),IF($J669&lt;IF($P668=0,0,VLOOKUP(P668,tbL!$M$37:$Q$43,IF(L669=TRUE,2,4))),IF($J669&gt;=VLOOKUP(P668,tbL!$M$37:$Q$43,IF(L669=TRUE,3,5)),$P668,IF(AND(L668=TRUE,L669=TRUE),$P668,$P668-1)),IF(AND(L669=TRUE,J669=VLOOKUP(P668,tbL!$M$37:$Q$43,IF(L669=TRUE,2,4))),P668,IF($P668+1&gt;$C$12,$C$12,$P668+1))),0)</f>
        <v>1</v>
      </c>
      <c r="Q669" s="159">
        <f t="shared" ca="1" si="303"/>
        <v>1</v>
      </c>
      <c r="R669" s="207">
        <f t="shared" ca="1" si="326"/>
        <v>0</v>
      </c>
      <c r="S669" s="208"/>
      <c r="T669" s="159">
        <f t="shared" si="321"/>
        <v>0</v>
      </c>
      <c r="U669" s="209" t="str">
        <f ca="1">IF(AND(T669=-1,N669=TRUE),"*",IF(AND(U668="*",N669=TRUE),"*",IF(AND(AND(L669=TRUE,U668="*"),J669&lt;VLOOKUP(V668+1,tbL!$M$38:$O$43,3)),"*","")))</f>
        <v/>
      </c>
      <c r="V669" s="204">
        <f t="shared" ca="1" si="304"/>
        <v>1</v>
      </c>
      <c r="Y669" s="159" t="str">
        <f t="shared" ca="1" si="305"/>
        <v/>
      </c>
      <c r="Z669" s="159" t="str">
        <f t="shared" si="306"/>
        <v/>
      </c>
      <c r="AA669" s="159">
        <f t="shared" ca="1" si="327"/>
        <v>1</v>
      </c>
      <c r="AC669" s="161" t="str">
        <f t="shared" ca="1" si="307"/>
        <v/>
      </c>
      <c r="AD669" s="161">
        <f t="shared" ca="1" si="308"/>
        <v>1</v>
      </c>
      <c r="AE669" s="161" t="str">
        <f t="shared" ca="1" si="299"/>
        <v/>
      </c>
      <c r="AF669" s="161">
        <f t="shared" ca="1" si="309"/>
        <v>1</v>
      </c>
      <c r="AG669" s="161" t="str">
        <f t="shared" ca="1" si="310"/>
        <v/>
      </c>
      <c r="AH669" s="161">
        <f t="shared" ca="1" si="311"/>
        <v>1</v>
      </c>
      <c r="AI669" s="161" t="str">
        <f t="shared" ca="1" si="312"/>
        <v/>
      </c>
      <c r="AJ669" s="161">
        <f t="shared" ca="1" si="313"/>
        <v>1</v>
      </c>
      <c r="AL669" s="161" t="str">
        <f t="shared" ca="1" si="314"/>
        <v/>
      </c>
      <c r="AM669" s="161">
        <f t="shared" ca="1" si="325"/>
        <v>1</v>
      </c>
      <c r="AN669" s="161" t="str">
        <f t="shared" ca="1" si="315"/>
        <v/>
      </c>
      <c r="AO669" s="161">
        <f t="shared" ca="1" si="324"/>
        <v>1</v>
      </c>
      <c r="AP669" s="161" t="str">
        <f t="shared" ca="1" si="316"/>
        <v/>
      </c>
      <c r="AQ669" s="161">
        <f t="shared" ca="1" si="322"/>
        <v>1</v>
      </c>
      <c r="AR669" s="161" t="str">
        <f t="shared" ca="1" si="317"/>
        <v/>
      </c>
      <c r="AS669" s="161">
        <f t="shared" ca="1" si="318"/>
        <v>1</v>
      </c>
      <c r="AT669" s="159" t="str">
        <f t="shared" ca="1" si="328"/>
        <v/>
      </c>
      <c r="AU669" s="210">
        <f t="shared" ca="1" si="302"/>
        <v>14</v>
      </c>
      <c r="AV669" s="209"/>
      <c r="AW669" s="204">
        <f t="shared" si="319"/>
        <v>4805.3055555555566</v>
      </c>
      <c r="AX669" s="159"/>
      <c r="AZ669" s="159"/>
      <c r="BM669" s="207"/>
      <c r="BN669" s="212"/>
      <c r="BP669" s="209"/>
      <c r="BQ669" s="211"/>
      <c r="BR669" s="211"/>
      <c r="BS669" s="211"/>
      <c r="BT669" s="211"/>
      <c r="BU669" s="211"/>
      <c r="BV669" s="211"/>
      <c r="BW669" s="211"/>
      <c r="BX669" s="211"/>
      <c r="BY669" s="211"/>
      <c r="BZ669" s="211"/>
      <c r="CA669" s="209"/>
      <c r="CB669" s="224"/>
      <c r="CC669" s="204"/>
      <c r="CD669" s="204"/>
      <c r="CE669" s="204"/>
      <c r="CF669" s="211"/>
      <c r="CG669" s="211"/>
      <c r="CI669" s="209"/>
      <c r="CJ669" s="209"/>
      <c r="EH669" s="165"/>
      <c r="EI669" s="165"/>
      <c r="EJ669" s="166"/>
      <c r="EK669" s="209"/>
      <c r="EL669" s="211"/>
      <c r="EM669" s="211"/>
      <c r="EN669" s="211"/>
      <c r="EO669" s="211"/>
      <c r="EP669" s="211"/>
      <c r="ES669" s="165"/>
      <c r="ET669" s="165"/>
      <c r="EU669" s="166"/>
      <c r="EV669" s="209"/>
      <c r="EW669" s="211"/>
      <c r="EX669" s="211"/>
      <c r="EY669" s="211"/>
      <c r="EZ669" s="211"/>
      <c r="FA669" s="211"/>
      <c r="FD669" s="165"/>
      <c r="FE669" s="165"/>
      <c r="FF669" s="166"/>
      <c r="FG669" s="209"/>
      <c r="FH669" s="211"/>
      <c r="FI669" s="211"/>
      <c r="FJ669" s="211"/>
      <c r="FK669" s="211"/>
      <c r="FL669" s="211"/>
    </row>
    <row r="670" spans="9:168">
      <c r="I670" s="221">
        <f t="shared" si="323"/>
        <v>66</v>
      </c>
      <c r="J670" s="159">
        <f>'v-t_chart'!C667</f>
        <v>33.9</v>
      </c>
      <c r="K670" s="204">
        <f t="shared" ca="1" si="301"/>
        <v>99.293099999999995</v>
      </c>
      <c r="L670" s="205" t="b">
        <f>IF('Input&amp;Output'!$C$3=10,phase_chart!C667,IF('Input&amp;Output'!$C$3=21,phase_chart!G667,IF('Input&amp;Output'!$C$3=22,phase_chart!K667,IF('Input&amp;Output'!$C$3=31,phase_chart!O667,IF('Input&amp;Output'!$C$3=32,phase_chart!S667,"")))))</f>
        <v>1</v>
      </c>
      <c r="M670" s="206" t="b">
        <f>IF('Input&amp;Output'!$C$3=10,phase_chart!D667,IF('Input&amp;Output'!$C$3=21,phase_chart!H667,IF('Input&amp;Output'!$C$3=22,phase_chart!L667,IF('Input&amp;Output'!$C$3=31,phase_chart!P667,IF('Input&amp;Output'!$C$3=32,phase_chart!T667,"")))))</f>
        <v>0</v>
      </c>
      <c r="N670" s="205" t="b">
        <f>IF('Input&amp;Output'!$C$3=10,phase_chart!E667,IF('Input&amp;Output'!$C$3=21,phase_chart!I667,IF('Input&amp;Output'!$C$3=22,phase_chart!M667,IF('Input&amp;Output'!$C$3=31,phase_chart!Q667,IF('Input&amp;Output'!$C$3=32,phase_chart!U667,"")))))</f>
        <v>0</v>
      </c>
      <c r="P670" s="159">
        <f ca="1">IF(NOT($J670=0),IF($J670&lt;IF($P669=0,0,VLOOKUP(P669,tbL!$M$37:$Q$43,IF(L670=TRUE,2,4))),IF($J670&gt;=VLOOKUP(P669,tbL!$M$37:$Q$43,IF(L670=TRUE,3,5)),$P669,IF(AND(L669=TRUE,L670=TRUE),$P669,$P669-1)),IF(AND(L670=TRUE,J670=VLOOKUP(P669,tbL!$M$37:$Q$43,IF(L670=TRUE,2,4))),P669,IF($P669+1&gt;$C$12,$C$12,$P669+1))),0)</f>
        <v>1</v>
      </c>
      <c r="Q670" s="159">
        <f t="shared" ca="1" si="303"/>
        <v>1</v>
      </c>
      <c r="R670" s="207">
        <f t="shared" ca="1" si="326"/>
        <v>0</v>
      </c>
      <c r="S670" s="208"/>
      <c r="T670" s="159">
        <f t="shared" si="321"/>
        <v>0</v>
      </c>
      <c r="U670" s="209" t="str">
        <f ca="1">IF(AND(T670=-1,N670=TRUE),"*",IF(AND(U669="*",N670=TRUE),"*",IF(AND(AND(L670=TRUE,U669="*"),J670&lt;VLOOKUP(V669+1,tbL!$M$38:$O$43,3)),"*","")))</f>
        <v/>
      </c>
      <c r="V670" s="204">
        <f t="shared" ca="1" si="304"/>
        <v>1</v>
      </c>
      <c r="Y670" s="159" t="str">
        <f t="shared" ca="1" si="305"/>
        <v/>
      </c>
      <c r="Z670" s="159" t="str">
        <f t="shared" si="306"/>
        <v/>
      </c>
      <c r="AA670" s="159">
        <f t="shared" ca="1" si="327"/>
        <v>1</v>
      </c>
      <c r="AC670" s="161" t="str">
        <f t="shared" ca="1" si="307"/>
        <v/>
      </c>
      <c r="AD670" s="161">
        <f t="shared" ca="1" si="308"/>
        <v>1</v>
      </c>
      <c r="AE670" s="161" t="str">
        <f t="shared" ca="1" si="299"/>
        <v/>
      </c>
      <c r="AF670" s="161">
        <f t="shared" ca="1" si="309"/>
        <v>1</v>
      </c>
      <c r="AG670" s="161" t="str">
        <f t="shared" ca="1" si="310"/>
        <v/>
      </c>
      <c r="AH670" s="161">
        <f t="shared" ca="1" si="311"/>
        <v>1</v>
      </c>
      <c r="AI670" s="161" t="str">
        <f t="shared" ca="1" si="312"/>
        <v/>
      </c>
      <c r="AJ670" s="161">
        <f t="shared" ca="1" si="313"/>
        <v>1</v>
      </c>
      <c r="AL670" s="161" t="str">
        <f t="shared" ca="1" si="314"/>
        <v/>
      </c>
      <c r="AM670" s="161">
        <f t="shared" ca="1" si="325"/>
        <v>1</v>
      </c>
      <c r="AN670" s="161" t="str">
        <f t="shared" ca="1" si="315"/>
        <v/>
      </c>
      <c r="AO670" s="161">
        <f t="shared" ca="1" si="324"/>
        <v>1</v>
      </c>
      <c r="AP670" s="161" t="str">
        <f t="shared" ca="1" si="316"/>
        <v/>
      </c>
      <c r="AQ670" s="161">
        <f t="shared" ca="1" si="322"/>
        <v>1</v>
      </c>
      <c r="AR670" s="161" t="str">
        <f t="shared" ca="1" si="317"/>
        <v/>
      </c>
      <c r="AS670" s="161">
        <f t="shared" ca="1" si="318"/>
        <v>1</v>
      </c>
      <c r="AT670" s="159" t="str">
        <f t="shared" ca="1" si="328"/>
        <v/>
      </c>
      <c r="AU670" s="210">
        <f t="shared" ca="1" si="302"/>
        <v>14</v>
      </c>
      <c r="AV670" s="209"/>
      <c r="AW670" s="204">
        <f t="shared" si="319"/>
        <v>4814.7222222222235</v>
      </c>
      <c r="AX670" s="159"/>
      <c r="AZ670" s="159"/>
      <c r="BM670" s="207"/>
      <c r="BN670" s="212"/>
      <c r="BP670" s="209"/>
      <c r="BQ670" s="211"/>
      <c r="BR670" s="211"/>
      <c r="BS670" s="211"/>
      <c r="BT670" s="211"/>
      <c r="BU670" s="211"/>
      <c r="BV670" s="211"/>
      <c r="BW670" s="211"/>
      <c r="BX670" s="211"/>
      <c r="BY670" s="211"/>
      <c r="BZ670" s="211"/>
      <c r="CA670" s="209"/>
      <c r="CB670" s="224"/>
      <c r="CC670" s="204"/>
      <c r="CD670" s="204"/>
      <c r="CE670" s="204"/>
      <c r="CF670" s="211"/>
      <c r="CG670" s="211"/>
      <c r="CI670" s="209"/>
      <c r="CJ670" s="209"/>
      <c r="EH670" s="165"/>
      <c r="EI670" s="165"/>
      <c r="EJ670" s="166"/>
      <c r="EK670" s="209"/>
      <c r="EL670" s="211"/>
      <c r="EM670" s="211"/>
      <c r="EN670" s="211"/>
      <c r="EO670" s="211"/>
      <c r="EP670" s="211"/>
      <c r="ES670" s="165"/>
      <c r="ET670" s="165"/>
      <c r="EU670" s="166"/>
      <c r="EV670" s="209"/>
      <c r="EW670" s="211"/>
      <c r="EX670" s="211"/>
      <c r="EY670" s="211"/>
      <c r="EZ670" s="211"/>
      <c r="FA670" s="211"/>
      <c r="FD670" s="165"/>
      <c r="FE670" s="165"/>
      <c r="FF670" s="166"/>
      <c r="FG670" s="209"/>
      <c r="FH670" s="211"/>
      <c r="FI670" s="211"/>
      <c r="FJ670" s="211"/>
      <c r="FK670" s="211"/>
      <c r="FL670" s="211"/>
    </row>
    <row r="671" spans="9:168">
      <c r="I671" s="221">
        <f t="shared" si="323"/>
        <v>67</v>
      </c>
      <c r="J671" s="159">
        <f>'v-t_chart'!C668</f>
        <v>37.299999999999997</v>
      </c>
      <c r="K671" s="204">
        <f t="shared" ca="1" si="301"/>
        <v>109.25169999999999</v>
      </c>
      <c r="L671" s="205" t="b">
        <f>IF('Input&amp;Output'!$C$3=10,phase_chart!C668,IF('Input&amp;Output'!$C$3=21,phase_chart!G668,IF('Input&amp;Output'!$C$3=22,phase_chart!K668,IF('Input&amp;Output'!$C$3=31,phase_chart!O668,IF('Input&amp;Output'!$C$3=32,phase_chart!S668,"")))))</f>
        <v>1</v>
      </c>
      <c r="M671" s="206" t="b">
        <f>IF('Input&amp;Output'!$C$3=10,phase_chart!D668,IF('Input&amp;Output'!$C$3=21,phase_chart!H668,IF('Input&amp;Output'!$C$3=22,phase_chart!L668,IF('Input&amp;Output'!$C$3=31,phase_chart!P668,IF('Input&amp;Output'!$C$3=32,phase_chart!T668,"")))))</f>
        <v>0</v>
      </c>
      <c r="N671" s="205" t="b">
        <f>IF('Input&amp;Output'!$C$3=10,phase_chart!E668,IF('Input&amp;Output'!$C$3=21,phase_chart!I668,IF('Input&amp;Output'!$C$3=22,phase_chart!M668,IF('Input&amp;Output'!$C$3=31,phase_chart!Q668,IF('Input&amp;Output'!$C$3=32,phase_chart!U668,"")))))</f>
        <v>0</v>
      </c>
      <c r="P671" s="159">
        <f ca="1">IF(NOT($J671=0),IF($J671&lt;IF($P670=0,0,VLOOKUP(P670,tbL!$M$37:$Q$43,IF(L671=TRUE,2,4))),IF($J671&gt;=VLOOKUP(P670,tbL!$M$37:$Q$43,IF(L671=TRUE,3,5)),$P670,IF(AND(L670=TRUE,L671=TRUE),$P670,$P670-1)),IF(AND(L671=TRUE,J671=VLOOKUP(P670,tbL!$M$37:$Q$43,IF(L671=TRUE,2,4))),P670,IF($P670+1&gt;$C$12,$C$12,$P670+1))),0)</f>
        <v>1</v>
      </c>
      <c r="Q671" s="159">
        <f t="shared" ca="1" si="303"/>
        <v>1</v>
      </c>
      <c r="R671" s="207">
        <f t="shared" ca="1" si="326"/>
        <v>0</v>
      </c>
      <c r="S671" s="208"/>
      <c r="T671" s="159">
        <f t="shared" si="321"/>
        <v>0</v>
      </c>
      <c r="U671" s="209" t="str">
        <f ca="1">IF(AND(T671=-1,N671=TRUE),"*",IF(AND(U670="*",N671=TRUE),"*",IF(AND(AND(L671=TRUE,U670="*"),J671&lt;VLOOKUP(V670+1,tbL!$M$38:$O$43,3)),"*","")))</f>
        <v/>
      </c>
      <c r="V671" s="204">
        <f t="shared" ca="1" si="304"/>
        <v>1</v>
      </c>
      <c r="Y671" s="159" t="str">
        <f t="shared" ca="1" si="305"/>
        <v/>
      </c>
      <c r="Z671" s="159" t="str">
        <f t="shared" si="306"/>
        <v/>
      </c>
      <c r="AA671" s="159">
        <f t="shared" ca="1" si="327"/>
        <v>1</v>
      </c>
      <c r="AC671" s="161" t="str">
        <f t="shared" ca="1" si="307"/>
        <v/>
      </c>
      <c r="AD671" s="161">
        <f t="shared" ca="1" si="308"/>
        <v>1</v>
      </c>
      <c r="AE671" s="161" t="str">
        <f t="shared" ca="1" si="299"/>
        <v/>
      </c>
      <c r="AF671" s="161">
        <f t="shared" ca="1" si="309"/>
        <v>1</v>
      </c>
      <c r="AG671" s="161" t="str">
        <f t="shared" ca="1" si="310"/>
        <v/>
      </c>
      <c r="AH671" s="161">
        <f t="shared" ca="1" si="311"/>
        <v>1</v>
      </c>
      <c r="AI671" s="161" t="str">
        <f t="shared" ca="1" si="312"/>
        <v/>
      </c>
      <c r="AJ671" s="161">
        <f t="shared" ca="1" si="313"/>
        <v>1</v>
      </c>
      <c r="AL671" s="161" t="str">
        <f t="shared" ca="1" si="314"/>
        <v/>
      </c>
      <c r="AM671" s="161">
        <f t="shared" ca="1" si="325"/>
        <v>1</v>
      </c>
      <c r="AN671" s="161" t="str">
        <f t="shared" ca="1" si="315"/>
        <v/>
      </c>
      <c r="AO671" s="161">
        <f t="shared" ca="1" si="324"/>
        <v>1</v>
      </c>
      <c r="AP671" s="161" t="str">
        <f t="shared" ca="1" si="316"/>
        <v/>
      </c>
      <c r="AQ671" s="161">
        <f t="shared" ca="1" si="322"/>
        <v>1</v>
      </c>
      <c r="AR671" s="161" t="str">
        <f t="shared" ca="1" si="317"/>
        <v/>
      </c>
      <c r="AS671" s="161">
        <f t="shared" ca="1" si="318"/>
        <v>1</v>
      </c>
      <c r="AT671" s="159" t="str">
        <f t="shared" ca="1" si="328"/>
        <v/>
      </c>
      <c r="AU671" s="210">
        <f t="shared" ca="1" si="302"/>
        <v>14</v>
      </c>
      <c r="AV671" s="209"/>
      <c r="AW671" s="204">
        <f t="shared" si="319"/>
        <v>4825.0833333333348</v>
      </c>
      <c r="AX671" s="159"/>
      <c r="AZ671" s="159"/>
      <c r="BM671" s="207"/>
      <c r="BN671" s="212"/>
      <c r="BP671" s="209"/>
      <c r="BQ671" s="211"/>
      <c r="BR671" s="211"/>
      <c r="BS671" s="211"/>
      <c r="BT671" s="211"/>
      <c r="BU671" s="211"/>
      <c r="BV671" s="211"/>
      <c r="BW671" s="211"/>
      <c r="BX671" s="211"/>
      <c r="BY671" s="211"/>
      <c r="BZ671" s="211"/>
      <c r="CA671" s="209"/>
      <c r="CB671" s="224"/>
      <c r="CC671" s="204"/>
      <c r="CD671" s="204"/>
      <c r="CE671" s="204"/>
      <c r="CF671" s="211"/>
      <c r="CG671" s="211"/>
      <c r="CI671" s="209"/>
      <c r="CJ671" s="209"/>
      <c r="EH671" s="165"/>
      <c r="EI671" s="165"/>
      <c r="EJ671" s="166"/>
      <c r="EK671" s="209"/>
      <c r="EL671" s="211"/>
      <c r="EM671" s="211"/>
      <c r="EN671" s="211"/>
      <c r="EO671" s="211"/>
      <c r="EP671" s="211"/>
      <c r="ES671" s="165"/>
      <c r="ET671" s="165"/>
      <c r="EU671" s="166"/>
      <c r="EV671" s="209"/>
      <c r="EW671" s="211"/>
      <c r="EX671" s="211"/>
      <c r="EY671" s="211"/>
      <c r="EZ671" s="211"/>
      <c r="FA671" s="211"/>
      <c r="FD671" s="165"/>
      <c r="FE671" s="165"/>
      <c r="FF671" s="166"/>
      <c r="FG671" s="209"/>
      <c r="FH671" s="211"/>
      <c r="FI671" s="211"/>
      <c r="FJ671" s="211"/>
      <c r="FK671" s="211"/>
      <c r="FL671" s="211"/>
    </row>
    <row r="672" spans="9:168">
      <c r="I672" s="221">
        <f t="shared" si="323"/>
        <v>68</v>
      </c>
      <c r="J672" s="159">
        <f>'v-t_chart'!C669</f>
        <v>39.799999999999997</v>
      </c>
      <c r="K672" s="204">
        <f t="shared" ca="1" si="301"/>
        <v>116.57419999999999</v>
      </c>
      <c r="L672" s="205" t="b">
        <f>IF('Input&amp;Output'!$C$3=10,phase_chart!C669,IF('Input&amp;Output'!$C$3=21,phase_chart!G669,IF('Input&amp;Output'!$C$3=22,phase_chart!K669,IF('Input&amp;Output'!$C$3=31,phase_chart!O669,IF('Input&amp;Output'!$C$3=32,phase_chart!S669,"")))))</f>
        <v>1</v>
      </c>
      <c r="M672" s="206" t="b">
        <f>IF('Input&amp;Output'!$C$3=10,phase_chart!D669,IF('Input&amp;Output'!$C$3=21,phase_chart!H669,IF('Input&amp;Output'!$C$3=22,phase_chart!L669,IF('Input&amp;Output'!$C$3=31,phase_chart!P669,IF('Input&amp;Output'!$C$3=32,phase_chart!T669,"")))))</f>
        <v>0</v>
      </c>
      <c r="N672" s="205" t="b">
        <f>IF('Input&amp;Output'!$C$3=10,phase_chart!E669,IF('Input&amp;Output'!$C$3=21,phase_chart!I669,IF('Input&amp;Output'!$C$3=22,phase_chart!M669,IF('Input&amp;Output'!$C$3=31,phase_chart!Q669,IF('Input&amp;Output'!$C$3=32,phase_chart!U669,"")))))</f>
        <v>0</v>
      </c>
      <c r="P672" s="159">
        <f ca="1">IF(NOT($J672=0),IF($J672&lt;IF($P671=0,0,VLOOKUP(P671,tbL!$M$37:$Q$43,IF(L672=TRUE,2,4))),IF($J672&gt;=VLOOKUP(P671,tbL!$M$37:$Q$43,IF(L672=TRUE,3,5)),$P671,IF(AND(L671=TRUE,L672=TRUE),$P671,$P671-1)),IF(AND(L672=TRUE,J672=VLOOKUP(P671,tbL!$M$37:$Q$43,IF(L672=TRUE,2,4))),P671,IF($P671+1&gt;$C$12,$C$12,$P671+1))),0)</f>
        <v>1</v>
      </c>
      <c r="Q672" s="159">
        <f t="shared" ca="1" si="303"/>
        <v>1</v>
      </c>
      <c r="R672" s="207">
        <f t="shared" ca="1" si="326"/>
        <v>0</v>
      </c>
      <c r="S672" s="208"/>
      <c r="T672" s="159">
        <f t="shared" si="321"/>
        <v>0</v>
      </c>
      <c r="U672" s="209" t="str">
        <f ca="1">IF(AND(T672=-1,N672=TRUE),"*",IF(AND(U671="*",N672=TRUE),"*",IF(AND(AND(L672=TRUE,U671="*"),J672&lt;VLOOKUP(V671+1,tbL!$M$38:$O$43,3)),"*","")))</f>
        <v/>
      </c>
      <c r="V672" s="204">
        <f t="shared" ca="1" si="304"/>
        <v>1</v>
      </c>
      <c r="Y672" s="159" t="str">
        <f t="shared" ca="1" si="305"/>
        <v/>
      </c>
      <c r="Z672" s="159" t="str">
        <f t="shared" si="306"/>
        <v/>
      </c>
      <c r="AA672" s="159">
        <f t="shared" ca="1" si="327"/>
        <v>1</v>
      </c>
      <c r="AC672" s="161" t="str">
        <f t="shared" ca="1" si="307"/>
        <v/>
      </c>
      <c r="AD672" s="161">
        <f t="shared" ca="1" si="308"/>
        <v>1</v>
      </c>
      <c r="AE672" s="161" t="str">
        <f t="shared" ca="1" si="299"/>
        <v/>
      </c>
      <c r="AF672" s="161">
        <f t="shared" ca="1" si="309"/>
        <v>1</v>
      </c>
      <c r="AG672" s="161" t="str">
        <f t="shared" ca="1" si="310"/>
        <v/>
      </c>
      <c r="AH672" s="161">
        <f t="shared" ca="1" si="311"/>
        <v>1</v>
      </c>
      <c r="AI672" s="161" t="str">
        <f t="shared" ca="1" si="312"/>
        <v/>
      </c>
      <c r="AJ672" s="161">
        <f t="shared" ca="1" si="313"/>
        <v>1</v>
      </c>
      <c r="AL672" s="161" t="str">
        <f t="shared" ca="1" si="314"/>
        <v/>
      </c>
      <c r="AM672" s="161">
        <f t="shared" ca="1" si="325"/>
        <v>1</v>
      </c>
      <c r="AN672" s="161" t="str">
        <f t="shared" ca="1" si="315"/>
        <v/>
      </c>
      <c r="AO672" s="161">
        <f t="shared" ca="1" si="324"/>
        <v>1</v>
      </c>
      <c r="AP672" s="161" t="str">
        <f t="shared" ca="1" si="316"/>
        <v/>
      </c>
      <c r="AQ672" s="161">
        <f t="shared" ca="1" si="322"/>
        <v>1</v>
      </c>
      <c r="AR672" s="161" t="str">
        <f t="shared" ca="1" si="317"/>
        <v/>
      </c>
      <c r="AS672" s="161">
        <f t="shared" ca="1" si="318"/>
        <v>1</v>
      </c>
      <c r="AT672" s="159" t="str">
        <f t="shared" ca="1" si="328"/>
        <v/>
      </c>
      <c r="AU672" s="210">
        <f t="shared" ca="1" si="302"/>
        <v>14</v>
      </c>
      <c r="AV672" s="209"/>
      <c r="AW672" s="204">
        <f t="shared" si="319"/>
        <v>4836.1388888888905</v>
      </c>
      <c r="AX672" s="159"/>
      <c r="AZ672" s="159"/>
      <c r="BM672" s="207"/>
      <c r="BN672" s="212"/>
      <c r="BP672" s="209"/>
      <c r="BQ672" s="211"/>
      <c r="BR672" s="211"/>
      <c r="BS672" s="211"/>
      <c r="BT672" s="211"/>
      <c r="BU672" s="211"/>
      <c r="BV672" s="211"/>
      <c r="BW672" s="211"/>
      <c r="BX672" s="211"/>
      <c r="BY672" s="211"/>
      <c r="BZ672" s="211"/>
      <c r="CA672" s="209"/>
      <c r="CB672" s="224"/>
      <c r="CC672" s="204"/>
      <c r="CD672" s="204"/>
      <c r="CE672" s="204"/>
      <c r="CF672" s="211"/>
      <c r="CG672" s="211"/>
      <c r="CI672" s="209"/>
      <c r="CJ672" s="209"/>
      <c r="EH672" s="165"/>
      <c r="EI672" s="165"/>
      <c r="EJ672" s="166"/>
      <c r="EK672" s="209"/>
      <c r="EL672" s="211"/>
      <c r="EM672" s="211"/>
      <c r="EN672" s="211"/>
      <c r="EO672" s="211"/>
      <c r="EP672" s="211"/>
      <c r="ES672" s="165"/>
      <c r="ET672" s="165"/>
      <c r="EU672" s="166"/>
      <c r="EV672" s="209"/>
      <c r="EW672" s="211"/>
      <c r="EX672" s="211"/>
      <c r="EY672" s="211"/>
      <c r="EZ672" s="211"/>
      <c r="FA672" s="211"/>
      <c r="FD672" s="165"/>
      <c r="FE672" s="165"/>
      <c r="FF672" s="166"/>
      <c r="FG672" s="209"/>
      <c r="FH672" s="211"/>
      <c r="FI672" s="211"/>
      <c r="FJ672" s="211"/>
      <c r="FK672" s="211"/>
      <c r="FL672" s="211"/>
    </row>
    <row r="673" spans="9:168">
      <c r="I673" s="221">
        <f t="shared" si="323"/>
        <v>69</v>
      </c>
      <c r="J673" s="159">
        <f>'v-t_chart'!C670</f>
        <v>39.5</v>
      </c>
      <c r="K673" s="204">
        <f t="shared" ca="1" si="301"/>
        <v>115.6955</v>
      </c>
      <c r="L673" s="205" t="b">
        <f>IF('Input&amp;Output'!$C$3=10,phase_chart!C670,IF('Input&amp;Output'!$C$3=21,phase_chart!G670,IF('Input&amp;Output'!$C$3=22,phase_chart!K670,IF('Input&amp;Output'!$C$3=31,phase_chart!O670,IF('Input&amp;Output'!$C$3=32,phase_chart!S670,"")))))</f>
        <v>0</v>
      </c>
      <c r="M673" s="206" t="b">
        <f>IF('Input&amp;Output'!$C$3=10,phase_chart!D670,IF('Input&amp;Output'!$C$3=21,phase_chart!H670,IF('Input&amp;Output'!$C$3=22,phase_chart!L670,IF('Input&amp;Output'!$C$3=31,phase_chart!P670,IF('Input&amp;Output'!$C$3=32,phase_chart!T670,"")))))</f>
        <v>0</v>
      </c>
      <c r="N673" s="205" t="b">
        <f>IF('Input&amp;Output'!$C$3=10,phase_chart!E670,IF('Input&amp;Output'!$C$3=21,phase_chart!I670,IF('Input&amp;Output'!$C$3=22,phase_chart!M670,IF('Input&amp;Output'!$C$3=31,phase_chart!Q670,IF('Input&amp;Output'!$C$3=32,phase_chart!U670,"")))))</f>
        <v>1</v>
      </c>
      <c r="P673" s="159">
        <f ca="1">IF(NOT($J673=0),IF($J673&lt;IF($P672=0,0,VLOOKUP(P672,tbL!$M$37:$Q$43,IF(L673=TRUE,2,4))),IF($J673&gt;=VLOOKUP(P672,tbL!$M$37:$Q$43,IF(L673=TRUE,3,5)),$P672,IF(AND(L672=TRUE,L673=TRUE),$P672,$P672-1)),IF(AND(L673=TRUE,J673=VLOOKUP(P672,tbL!$M$37:$Q$43,IF(L673=TRUE,2,4))),P672,IF($P672+1&gt;$C$12,$C$12,$P672+1))),0)</f>
        <v>1</v>
      </c>
      <c r="Q673" s="159">
        <f t="shared" ca="1" si="303"/>
        <v>1</v>
      </c>
      <c r="R673" s="207">
        <f t="shared" si="320"/>
        <v>0</v>
      </c>
      <c r="S673" s="208"/>
      <c r="T673" s="159">
        <f t="shared" si="321"/>
        <v>-1</v>
      </c>
      <c r="U673" s="209" t="str">
        <f>IF(AND(T673=-1,N673=TRUE),"*",IF(AND(U672="*",N673=TRUE),"*",IF(AND(AND(L673=TRUE,U672="*"),J673&lt;VLOOKUP(V672+1,tbL!$M$38:$O$43,3)),"*","")))</f>
        <v>*</v>
      </c>
      <c r="V673" s="204">
        <f t="shared" ca="1" si="304"/>
        <v>1</v>
      </c>
      <c r="Y673" s="159" t="str">
        <f t="shared" ca="1" si="305"/>
        <v/>
      </c>
      <c r="Z673" s="159" t="str">
        <f t="shared" si="306"/>
        <v/>
      </c>
      <c r="AA673" s="159">
        <f t="shared" ca="1" si="327"/>
        <v>1</v>
      </c>
      <c r="AC673" s="161" t="str">
        <f t="shared" ca="1" si="307"/>
        <v/>
      </c>
      <c r="AD673" s="161">
        <f t="shared" ca="1" si="308"/>
        <v>1</v>
      </c>
      <c r="AE673" s="161" t="str">
        <f t="shared" ca="1" si="299"/>
        <v/>
      </c>
      <c r="AF673" s="161">
        <f t="shared" ca="1" si="309"/>
        <v>1</v>
      </c>
      <c r="AG673" s="161" t="str">
        <f t="shared" ca="1" si="310"/>
        <v/>
      </c>
      <c r="AH673" s="161">
        <f t="shared" ca="1" si="311"/>
        <v>1</v>
      </c>
      <c r="AI673" s="161" t="str">
        <f t="shared" ca="1" si="312"/>
        <v/>
      </c>
      <c r="AJ673" s="161">
        <f t="shared" ca="1" si="313"/>
        <v>1</v>
      </c>
      <c r="AL673" s="161" t="str">
        <f t="shared" ca="1" si="314"/>
        <v/>
      </c>
      <c r="AM673" s="161">
        <f t="shared" ca="1" si="325"/>
        <v>1</v>
      </c>
      <c r="AN673" s="161" t="str">
        <f t="shared" ca="1" si="315"/>
        <v/>
      </c>
      <c r="AO673" s="161">
        <f t="shared" ca="1" si="324"/>
        <v>1</v>
      </c>
      <c r="AP673" s="161" t="str">
        <f t="shared" ca="1" si="316"/>
        <v/>
      </c>
      <c r="AQ673" s="161">
        <f t="shared" ca="1" si="322"/>
        <v>1</v>
      </c>
      <c r="AR673" s="161" t="str">
        <f t="shared" ca="1" si="317"/>
        <v/>
      </c>
      <c r="AS673" s="161">
        <f t="shared" ca="1" si="318"/>
        <v>1</v>
      </c>
      <c r="AT673" s="159" t="str">
        <f t="shared" ca="1" si="328"/>
        <v/>
      </c>
      <c r="AU673" s="210">
        <f t="shared" ca="1" si="302"/>
        <v>14</v>
      </c>
      <c r="AV673" s="209"/>
      <c r="AW673" s="204">
        <f t="shared" si="319"/>
        <v>4847.1111111111131</v>
      </c>
      <c r="AX673" s="159"/>
      <c r="AZ673" s="159"/>
      <c r="BM673" s="207"/>
      <c r="BN673" s="212"/>
      <c r="BP673" s="209"/>
      <c r="BQ673" s="211"/>
      <c r="BR673" s="211"/>
      <c r="BS673" s="211"/>
      <c r="BT673" s="211"/>
      <c r="BU673" s="211"/>
      <c r="BV673" s="211"/>
      <c r="BW673" s="211"/>
      <c r="BX673" s="211"/>
      <c r="BY673" s="211"/>
      <c r="BZ673" s="211"/>
      <c r="CA673" s="209"/>
      <c r="CB673" s="224"/>
      <c r="CC673" s="204"/>
      <c r="CD673" s="204"/>
      <c r="CE673" s="204"/>
      <c r="CF673" s="211"/>
      <c r="CG673" s="211"/>
      <c r="CI673" s="209"/>
      <c r="CJ673" s="209"/>
      <c r="EH673" s="165"/>
      <c r="EI673" s="165"/>
      <c r="EJ673" s="166"/>
      <c r="EK673" s="209"/>
      <c r="EL673" s="211"/>
      <c r="EM673" s="211"/>
      <c r="EN673" s="211"/>
      <c r="EO673" s="211"/>
      <c r="EP673" s="211"/>
      <c r="ES673" s="165"/>
      <c r="ET673" s="165"/>
      <c r="EU673" s="166"/>
      <c r="EV673" s="209"/>
      <c r="EW673" s="211"/>
      <c r="EX673" s="211"/>
      <c r="EY673" s="211"/>
      <c r="EZ673" s="211"/>
      <c r="FA673" s="211"/>
      <c r="FD673" s="165"/>
      <c r="FE673" s="165"/>
      <c r="FF673" s="166"/>
      <c r="FG673" s="209"/>
      <c r="FH673" s="211"/>
      <c r="FI673" s="211"/>
      <c r="FJ673" s="211"/>
      <c r="FK673" s="211"/>
      <c r="FL673" s="211"/>
    </row>
    <row r="674" spans="9:168">
      <c r="I674" s="221">
        <f t="shared" si="323"/>
        <v>70</v>
      </c>
      <c r="J674" s="159">
        <f>'v-t_chart'!C671</f>
        <v>36.299999999999997</v>
      </c>
      <c r="K674" s="204">
        <f t="shared" ca="1" si="301"/>
        <v>106.32269999999998</v>
      </c>
      <c r="L674" s="205" t="b">
        <f>IF('Input&amp;Output'!$C$3=10,phase_chart!C671,IF('Input&amp;Output'!$C$3=21,phase_chart!G671,IF('Input&amp;Output'!$C$3=22,phase_chart!K671,IF('Input&amp;Output'!$C$3=31,phase_chart!O671,IF('Input&amp;Output'!$C$3=32,phase_chart!S671,"")))))</f>
        <v>0</v>
      </c>
      <c r="M674" s="206" t="b">
        <f>IF('Input&amp;Output'!$C$3=10,phase_chart!D671,IF('Input&amp;Output'!$C$3=21,phase_chart!H671,IF('Input&amp;Output'!$C$3=22,phase_chart!L671,IF('Input&amp;Output'!$C$3=31,phase_chart!P671,IF('Input&amp;Output'!$C$3=32,phase_chart!T671,"")))))</f>
        <v>0</v>
      </c>
      <c r="N674" s="205" t="b">
        <f>IF('Input&amp;Output'!$C$3=10,phase_chart!E671,IF('Input&amp;Output'!$C$3=21,phase_chart!I671,IF('Input&amp;Output'!$C$3=22,phase_chart!M671,IF('Input&amp;Output'!$C$3=31,phase_chart!Q671,IF('Input&amp;Output'!$C$3=32,phase_chart!U671,"")))))</f>
        <v>1</v>
      </c>
      <c r="P674" s="159">
        <f ca="1">IF(NOT($J674=0),IF($J674&lt;IF($P673=0,0,VLOOKUP(P673,tbL!$M$37:$Q$43,IF(L674=TRUE,2,4))),IF($J674&gt;=VLOOKUP(P673,tbL!$M$37:$Q$43,IF(L674=TRUE,3,5)),$P673,IF(AND(L673=TRUE,L674=TRUE),$P673,$P673-1)),IF(AND(L674=TRUE,J674=VLOOKUP(P673,tbL!$M$37:$Q$43,IF(L674=TRUE,2,4))),P673,IF($P673+1&gt;$C$12,$C$12,$P673+1))),0)</f>
        <v>1</v>
      </c>
      <c r="Q674" s="159">
        <f t="shared" ca="1" si="303"/>
        <v>1</v>
      </c>
      <c r="R674" s="207">
        <f t="shared" si="320"/>
        <v>0</v>
      </c>
      <c r="S674" s="208"/>
      <c r="T674" s="159">
        <f t="shared" si="321"/>
        <v>0</v>
      </c>
      <c r="U674" s="209" t="str">
        <f>IF(AND(T674=-1,N674=TRUE),"*",IF(AND(U673="*",N674=TRUE),"*",IF(AND(AND(L674=TRUE,U673="*"),J674&lt;VLOOKUP(V673+1,tbL!$M$38:$O$43,3)),"*","")))</f>
        <v>*</v>
      </c>
      <c r="V674" s="204">
        <f t="shared" ca="1" si="304"/>
        <v>1</v>
      </c>
      <c r="Y674" s="159" t="str">
        <f t="shared" ca="1" si="305"/>
        <v/>
      </c>
      <c r="Z674" s="159" t="str">
        <f t="shared" si="306"/>
        <v/>
      </c>
      <c r="AA674" s="159">
        <f t="shared" ca="1" si="327"/>
        <v>1</v>
      </c>
      <c r="AC674" s="161" t="str">
        <f t="shared" ca="1" si="307"/>
        <v/>
      </c>
      <c r="AD674" s="161">
        <f t="shared" ca="1" si="308"/>
        <v>1</v>
      </c>
      <c r="AE674" s="161" t="str">
        <f t="shared" ca="1" si="299"/>
        <v/>
      </c>
      <c r="AF674" s="161">
        <f t="shared" ca="1" si="309"/>
        <v>1</v>
      </c>
      <c r="AG674" s="161" t="str">
        <f t="shared" ca="1" si="310"/>
        <v/>
      </c>
      <c r="AH674" s="161">
        <f t="shared" ca="1" si="311"/>
        <v>1</v>
      </c>
      <c r="AI674" s="161" t="str">
        <f t="shared" ca="1" si="312"/>
        <v/>
      </c>
      <c r="AJ674" s="161">
        <f t="shared" ca="1" si="313"/>
        <v>1</v>
      </c>
      <c r="AL674" s="161" t="str">
        <f t="shared" ca="1" si="314"/>
        <v/>
      </c>
      <c r="AM674" s="161">
        <f t="shared" ca="1" si="325"/>
        <v>1</v>
      </c>
      <c r="AN674" s="161" t="str">
        <f t="shared" ca="1" si="315"/>
        <v/>
      </c>
      <c r="AO674" s="161">
        <f t="shared" ca="1" si="324"/>
        <v>1</v>
      </c>
      <c r="AP674" s="161" t="str">
        <f t="shared" ca="1" si="316"/>
        <v/>
      </c>
      <c r="AQ674" s="161">
        <f t="shared" ca="1" si="322"/>
        <v>1</v>
      </c>
      <c r="AR674" s="161" t="str">
        <f t="shared" ca="1" si="317"/>
        <v/>
      </c>
      <c r="AS674" s="161">
        <f t="shared" ca="1" si="318"/>
        <v>1</v>
      </c>
      <c r="AT674" s="159" t="str">
        <f t="shared" ca="1" si="328"/>
        <v/>
      </c>
      <c r="AU674" s="210">
        <f t="shared" ca="1" si="302"/>
        <v>14</v>
      </c>
      <c r="AV674" s="209"/>
      <c r="AW674" s="204">
        <f t="shared" si="319"/>
        <v>4857.1944444444462</v>
      </c>
      <c r="AX674" s="159"/>
      <c r="AZ674" s="159"/>
      <c r="BM674" s="207"/>
      <c r="BN674" s="212"/>
      <c r="BP674" s="209"/>
      <c r="BQ674" s="211"/>
      <c r="BR674" s="211"/>
      <c r="BS674" s="211"/>
      <c r="BT674" s="211"/>
      <c r="BU674" s="211"/>
      <c r="BV674" s="211"/>
      <c r="BW674" s="211"/>
      <c r="BX674" s="211"/>
      <c r="BY674" s="211"/>
      <c r="BZ674" s="211"/>
      <c r="CA674" s="209"/>
      <c r="CB674" s="224"/>
      <c r="CC674" s="204"/>
      <c r="CD674" s="204"/>
      <c r="CE674" s="204"/>
      <c r="CF674" s="211"/>
      <c r="CG674" s="211"/>
      <c r="CI674" s="209"/>
      <c r="CJ674" s="209"/>
      <c r="EH674" s="165"/>
      <c r="EI674" s="165"/>
      <c r="EJ674" s="166"/>
      <c r="EK674" s="209"/>
      <c r="EL674" s="211"/>
      <c r="EM674" s="211"/>
      <c r="EN674" s="211"/>
      <c r="EO674" s="211"/>
      <c r="EP674" s="211"/>
      <c r="ES674" s="165"/>
      <c r="ET674" s="165"/>
      <c r="EU674" s="166"/>
      <c r="EV674" s="209"/>
      <c r="EW674" s="211"/>
      <c r="EX674" s="211"/>
      <c r="EY674" s="211"/>
      <c r="EZ674" s="211"/>
      <c r="FA674" s="211"/>
      <c r="FD674" s="165"/>
      <c r="FE674" s="165"/>
      <c r="FF674" s="166"/>
      <c r="FG674" s="209"/>
      <c r="FH674" s="211"/>
      <c r="FI674" s="211"/>
      <c r="FJ674" s="211"/>
      <c r="FK674" s="211"/>
      <c r="FL674" s="211"/>
    </row>
    <row r="675" spans="9:168">
      <c r="I675" s="221">
        <f t="shared" si="323"/>
        <v>71</v>
      </c>
      <c r="J675" s="159">
        <f>'v-t_chart'!C672</f>
        <v>31.4</v>
      </c>
      <c r="K675" s="204">
        <f t="shared" ca="1" si="301"/>
        <v>91.97059999999999</v>
      </c>
      <c r="L675" s="205" t="b">
        <f>IF('Input&amp;Output'!$C$3=10,phase_chart!C672,IF('Input&amp;Output'!$C$3=21,phase_chart!G672,IF('Input&amp;Output'!$C$3=22,phase_chart!K672,IF('Input&amp;Output'!$C$3=31,phase_chart!O672,IF('Input&amp;Output'!$C$3=32,phase_chart!S672,"")))))</f>
        <v>0</v>
      </c>
      <c r="M675" s="206" t="b">
        <f>IF('Input&amp;Output'!$C$3=10,phase_chart!D672,IF('Input&amp;Output'!$C$3=21,phase_chart!H672,IF('Input&amp;Output'!$C$3=22,phase_chart!L672,IF('Input&amp;Output'!$C$3=31,phase_chart!P672,IF('Input&amp;Output'!$C$3=32,phase_chart!T672,"")))))</f>
        <v>0</v>
      </c>
      <c r="N675" s="205" t="b">
        <f>IF('Input&amp;Output'!$C$3=10,phase_chart!E672,IF('Input&amp;Output'!$C$3=21,phase_chart!I672,IF('Input&amp;Output'!$C$3=22,phase_chart!M672,IF('Input&amp;Output'!$C$3=31,phase_chart!Q672,IF('Input&amp;Output'!$C$3=32,phase_chart!U672,"")))))</f>
        <v>1</v>
      </c>
      <c r="P675" s="159">
        <f ca="1">IF(NOT($J675=0),IF($J675&lt;IF($P674=0,0,VLOOKUP(P674,tbL!$M$37:$Q$43,IF(L675=TRUE,2,4))),IF($J675&gt;=VLOOKUP(P674,tbL!$M$37:$Q$43,IF(L675=TRUE,3,5)),$P674,IF(AND(L674=TRUE,L675=TRUE),$P674,$P674-1)),IF(AND(L675=TRUE,J675=VLOOKUP(P674,tbL!$M$37:$Q$43,IF(L675=TRUE,2,4))),P674,IF($P674+1&gt;$C$12,$C$12,$P674+1))),0)</f>
        <v>1</v>
      </c>
      <c r="Q675" s="159">
        <f t="shared" ca="1" si="303"/>
        <v>1</v>
      </c>
      <c r="R675" s="207">
        <f t="shared" si="320"/>
        <v>0</v>
      </c>
      <c r="S675" s="208"/>
      <c r="T675" s="159">
        <f t="shared" si="321"/>
        <v>0</v>
      </c>
      <c r="U675" s="209" t="str">
        <f>IF(AND(T675=-1,N675=TRUE),"*",IF(AND(U674="*",N675=TRUE),"*",IF(AND(AND(L675=TRUE,U674="*"),J675&lt;VLOOKUP(V674+1,tbL!$M$38:$O$43,3)),"*","")))</f>
        <v>*</v>
      </c>
      <c r="V675" s="204">
        <f t="shared" ca="1" si="304"/>
        <v>1</v>
      </c>
      <c r="Y675" s="159" t="str">
        <f t="shared" ca="1" si="305"/>
        <v/>
      </c>
      <c r="Z675" s="159" t="str">
        <f t="shared" si="306"/>
        <v/>
      </c>
      <c r="AA675" s="159">
        <f t="shared" ca="1" si="327"/>
        <v>1</v>
      </c>
      <c r="AC675" s="161" t="str">
        <f t="shared" ca="1" si="307"/>
        <v/>
      </c>
      <c r="AD675" s="161">
        <f t="shared" ca="1" si="308"/>
        <v>1</v>
      </c>
      <c r="AE675" s="161" t="str">
        <f t="shared" ca="1" si="299"/>
        <v/>
      </c>
      <c r="AF675" s="161">
        <f t="shared" ca="1" si="309"/>
        <v>1</v>
      </c>
      <c r="AG675" s="161" t="str">
        <f t="shared" ca="1" si="310"/>
        <v/>
      </c>
      <c r="AH675" s="161">
        <f t="shared" ca="1" si="311"/>
        <v>1</v>
      </c>
      <c r="AI675" s="161" t="str">
        <f t="shared" ca="1" si="312"/>
        <v/>
      </c>
      <c r="AJ675" s="161">
        <f t="shared" ca="1" si="313"/>
        <v>1</v>
      </c>
      <c r="AL675" s="161" t="str">
        <f t="shared" ca="1" si="314"/>
        <v/>
      </c>
      <c r="AM675" s="161">
        <f t="shared" ca="1" si="325"/>
        <v>1</v>
      </c>
      <c r="AN675" s="161" t="str">
        <f t="shared" ca="1" si="315"/>
        <v/>
      </c>
      <c r="AO675" s="161">
        <f t="shared" ca="1" si="324"/>
        <v>1</v>
      </c>
      <c r="AP675" s="161" t="str">
        <f t="shared" ca="1" si="316"/>
        <v/>
      </c>
      <c r="AQ675" s="161">
        <f t="shared" ca="1" si="322"/>
        <v>1</v>
      </c>
      <c r="AR675" s="161" t="str">
        <f t="shared" ca="1" si="317"/>
        <v/>
      </c>
      <c r="AS675" s="161">
        <f t="shared" ca="1" si="318"/>
        <v>1</v>
      </c>
      <c r="AT675" s="159" t="str">
        <f t="shared" ca="1" si="328"/>
        <v/>
      </c>
      <c r="AU675" s="210">
        <f t="shared" ca="1" si="302"/>
        <v>14</v>
      </c>
      <c r="AV675" s="209"/>
      <c r="AW675" s="204">
        <f t="shared" si="319"/>
        <v>4865.9166666666688</v>
      </c>
      <c r="AX675" s="159"/>
      <c r="AZ675" s="159"/>
      <c r="BM675" s="207"/>
      <c r="BN675" s="212"/>
      <c r="BP675" s="209"/>
      <c r="BQ675" s="211"/>
      <c r="BR675" s="211"/>
      <c r="BS675" s="211"/>
      <c r="BT675" s="211"/>
      <c r="BU675" s="211"/>
      <c r="BV675" s="211"/>
      <c r="BW675" s="211"/>
      <c r="BX675" s="211"/>
      <c r="BY675" s="211"/>
      <c r="BZ675" s="211"/>
      <c r="CA675" s="209"/>
      <c r="CB675" s="224"/>
      <c r="CC675" s="204"/>
      <c r="CD675" s="204"/>
      <c r="CE675" s="204"/>
      <c r="CF675" s="211"/>
      <c r="CG675" s="211"/>
      <c r="CI675" s="209"/>
      <c r="CJ675" s="209"/>
      <c r="EH675" s="165"/>
      <c r="EI675" s="165"/>
      <c r="EJ675" s="166"/>
      <c r="EK675" s="209"/>
      <c r="EL675" s="211"/>
      <c r="EM675" s="211"/>
      <c r="EN675" s="211"/>
      <c r="EO675" s="211"/>
      <c r="EP675" s="211"/>
      <c r="ES675" s="165"/>
      <c r="ET675" s="165"/>
      <c r="EU675" s="166"/>
      <c r="EV675" s="209"/>
      <c r="EW675" s="211"/>
      <c r="EX675" s="211"/>
      <c r="EY675" s="211"/>
      <c r="EZ675" s="211"/>
      <c r="FA675" s="211"/>
      <c r="FD675" s="165"/>
      <c r="FE675" s="165"/>
      <c r="FF675" s="166"/>
      <c r="FG675" s="209"/>
      <c r="FH675" s="211"/>
      <c r="FI675" s="211"/>
      <c r="FJ675" s="211"/>
      <c r="FK675" s="211"/>
      <c r="FL675" s="211"/>
    </row>
    <row r="676" spans="9:168">
      <c r="I676" s="221">
        <f t="shared" si="323"/>
        <v>72</v>
      </c>
      <c r="J676" s="159">
        <f>'v-t_chart'!C673</f>
        <v>26.5</v>
      </c>
      <c r="K676" s="204">
        <f t="shared" ca="1" si="301"/>
        <v>77.618499999999997</v>
      </c>
      <c r="L676" s="205" t="b">
        <f>IF('Input&amp;Output'!$C$3=10,phase_chart!C673,IF('Input&amp;Output'!$C$3=21,phase_chart!G673,IF('Input&amp;Output'!$C$3=22,phase_chart!K673,IF('Input&amp;Output'!$C$3=31,phase_chart!O673,IF('Input&amp;Output'!$C$3=32,phase_chart!S673,"")))))</f>
        <v>0</v>
      </c>
      <c r="M676" s="206" t="b">
        <f>IF('Input&amp;Output'!$C$3=10,phase_chart!D673,IF('Input&amp;Output'!$C$3=21,phase_chart!H673,IF('Input&amp;Output'!$C$3=22,phase_chart!L673,IF('Input&amp;Output'!$C$3=31,phase_chart!P673,IF('Input&amp;Output'!$C$3=32,phase_chart!T673,"")))))</f>
        <v>0</v>
      </c>
      <c r="N676" s="205" t="b">
        <f>IF('Input&amp;Output'!$C$3=10,phase_chart!E673,IF('Input&amp;Output'!$C$3=21,phase_chart!I673,IF('Input&amp;Output'!$C$3=22,phase_chart!M673,IF('Input&amp;Output'!$C$3=31,phase_chart!Q673,IF('Input&amp;Output'!$C$3=32,phase_chart!U673,"")))))</f>
        <v>1</v>
      </c>
      <c r="P676" s="159">
        <f ca="1">IF(NOT($J676=0),IF($J676&lt;IF($P675=0,0,VLOOKUP(P675,tbL!$M$37:$Q$43,IF(L676=TRUE,2,4))),IF($J676&gt;=VLOOKUP(P675,tbL!$M$37:$Q$43,IF(L676=TRUE,3,5)),$P675,IF(AND(L675=TRUE,L676=TRUE),$P675,$P675-1)),IF(AND(L676=TRUE,J676=VLOOKUP(P675,tbL!$M$37:$Q$43,IF(L676=TRUE,2,4))),P675,IF($P675+1&gt;$C$12,$C$12,$P675+1))),0)</f>
        <v>1</v>
      </c>
      <c r="Q676" s="159">
        <f t="shared" ca="1" si="303"/>
        <v>1</v>
      </c>
      <c r="R676" s="207">
        <f t="shared" si="320"/>
        <v>0</v>
      </c>
      <c r="S676" s="208"/>
      <c r="T676" s="159">
        <f t="shared" si="321"/>
        <v>0</v>
      </c>
      <c r="U676" s="209" t="str">
        <f>IF(AND(T676=-1,N676=TRUE),"*",IF(AND(U675="*",N676=TRUE),"*",IF(AND(AND(L676=TRUE,U675="*"),J676&lt;VLOOKUP(V675+1,tbL!$M$38:$O$43,3)),"*","")))</f>
        <v>*</v>
      </c>
      <c r="V676" s="204">
        <f t="shared" ca="1" si="304"/>
        <v>1</v>
      </c>
      <c r="Y676" s="159" t="str">
        <f t="shared" ca="1" si="305"/>
        <v/>
      </c>
      <c r="Z676" s="159" t="str">
        <f t="shared" si="306"/>
        <v/>
      </c>
      <c r="AA676" s="159">
        <f t="shared" ca="1" si="327"/>
        <v>1</v>
      </c>
      <c r="AC676" s="161" t="str">
        <f t="shared" ca="1" si="307"/>
        <v/>
      </c>
      <c r="AD676" s="161">
        <f t="shared" ca="1" si="308"/>
        <v>1</v>
      </c>
      <c r="AE676" s="161" t="str">
        <f t="shared" ca="1" si="299"/>
        <v/>
      </c>
      <c r="AF676" s="161">
        <f t="shared" ca="1" si="309"/>
        <v>1</v>
      </c>
      <c r="AG676" s="161" t="str">
        <f t="shared" ca="1" si="310"/>
        <v/>
      </c>
      <c r="AH676" s="161">
        <f t="shared" ca="1" si="311"/>
        <v>1</v>
      </c>
      <c r="AI676" s="161" t="str">
        <f t="shared" ca="1" si="312"/>
        <v/>
      </c>
      <c r="AJ676" s="161">
        <f t="shared" ca="1" si="313"/>
        <v>1</v>
      </c>
      <c r="AL676" s="161" t="str">
        <f t="shared" ca="1" si="314"/>
        <v/>
      </c>
      <c r="AM676" s="161">
        <f t="shared" ca="1" si="325"/>
        <v>1</v>
      </c>
      <c r="AN676" s="161" t="str">
        <f t="shared" ca="1" si="315"/>
        <v/>
      </c>
      <c r="AO676" s="161">
        <f t="shared" ca="1" si="324"/>
        <v>1</v>
      </c>
      <c r="AP676" s="161" t="str">
        <f t="shared" ca="1" si="316"/>
        <v/>
      </c>
      <c r="AQ676" s="161">
        <f t="shared" ca="1" si="322"/>
        <v>1</v>
      </c>
      <c r="AR676" s="161" t="str">
        <f t="shared" ca="1" si="317"/>
        <v/>
      </c>
      <c r="AS676" s="161">
        <f t="shared" ca="1" si="318"/>
        <v>1</v>
      </c>
      <c r="AT676" s="159" t="str">
        <f t="shared" ca="1" si="328"/>
        <v/>
      </c>
      <c r="AU676" s="210">
        <f t="shared" ca="1" si="302"/>
        <v>14</v>
      </c>
      <c r="AV676" s="209"/>
      <c r="AW676" s="204">
        <f t="shared" si="319"/>
        <v>4873.2777777777801</v>
      </c>
      <c r="AX676" s="159"/>
      <c r="AZ676" s="159"/>
      <c r="BM676" s="207"/>
      <c r="BN676" s="212"/>
      <c r="BP676" s="209"/>
      <c r="BQ676" s="211"/>
      <c r="BR676" s="211"/>
      <c r="BS676" s="211"/>
      <c r="BT676" s="211"/>
      <c r="BU676" s="211"/>
      <c r="BV676" s="211"/>
      <c r="BW676" s="211"/>
      <c r="BX676" s="211"/>
      <c r="BY676" s="211"/>
      <c r="BZ676" s="211"/>
      <c r="CA676" s="209"/>
      <c r="CB676" s="224"/>
      <c r="CC676" s="204"/>
      <c r="CD676" s="204"/>
      <c r="CE676" s="204"/>
      <c r="CF676" s="211"/>
      <c r="CG676" s="211"/>
      <c r="CI676" s="209"/>
      <c r="CJ676" s="209"/>
      <c r="EH676" s="165"/>
      <c r="EI676" s="165"/>
      <c r="EJ676" s="166"/>
      <c r="EK676" s="209"/>
      <c r="EL676" s="211"/>
      <c r="EM676" s="211"/>
      <c r="EN676" s="211"/>
      <c r="EO676" s="211"/>
      <c r="EP676" s="211"/>
      <c r="ES676" s="165"/>
      <c r="ET676" s="165"/>
      <c r="EU676" s="166"/>
      <c r="EV676" s="209"/>
      <c r="EW676" s="211"/>
      <c r="EX676" s="211"/>
      <c r="EY676" s="211"/>
      <c r="EZ676" s="211"/>
      <c r="FA676" s="211"/>
      <c r="FD676" s="165"/>
      <c r="FE676" s="165"/>
      <c r="FF676" s="166"/>
      <c r="FG676" s="209"/>
      <c r="FH676" s="211"/>
      <c r="FI676" s="211"/>
      <c r="FJ676" s="211"/>
      <c r="FK676" s="211"/>
      <c r="FL676" s="211"/>
    </row>
    <row r="677" spans="9:168">
      <c r="I677" s="221">
        <f t="shared" si="323"/>
        <v>73</v>
      </c>
      <c r="J677" s="255">
        <f>'v-t_chart'!C674</f>
        <v>24.2</v>
      </c>
      <c r="K677" s="204">
        <f t="shared" ca="1" si="301"/>
        <v>70.881799999999998</v>
      </c>
      <c r="L677" s="205" t="b">
        <f>IF('Input&amp;Output'!$C$3=10,phase_chart!C674,IF('Input&amp;Output'!$C$3=21,phase_chart!G674,IF('Input&amp;Output'!$C$3=22,phase_chart!K674,IF('Input&amp;Output'!$C$3=31,phase_chart!O674,IF('Input&amp;Output'!$C$3=32,phase_chart!S674,"")))))</f>
        <v>0</v>
      </c>
      <c r="M677" s="206" t="b">
        <f>IF('Input&amp;Output'!$C$3=10,phase_chart!D674,IF('Input&amp;Output'!$C$3=21,phase_chart!H674,IF('Input&amp;Output'!$C$3=22,phase_chart!L674,IF('Input&amp;Output'!$C$3=31,phase_chart!P674,IF('Input&amp;Output'!$C$3=32,phase_chart!T674,"")))))</f>
        <v>0</v>
      </c>
      <c r="N677" s="259" t="b">
        <f>IF('Input&amp;Output'!$C$3=10,phase_chart!E674,IF('Input&amp;Output'!$C$3=21,phase_chart!I674,IF('Input&amp;Output'!$C$3=22,phase_chart!M674,IF('Input&amp;Output'!$C$3=31,phase_chart!Q674,IF('Input&amp;Output'!$C$3=32,phase_chart!U674,"")))))</f>
        <v>1</v>
      </c>
      <c r="P677" s="159">
        <f ca="1">IF(NOT($J677=0),IF($J677&lt;IF($P676=0,0,VLOOKUP(P676,tbL!$M$37:$Q$43,IF(L677=TRUE,2,4))),IF($J677&gt;=VLOOKUP(P676,tbL!$M$37:$Q$43,IF(L677=TRUE,3,5)),$P676,IF(AND(L676=TRUE,L677=TRUE),$P676,$P676-1)),IF(AND(L677=TRUE,J677=VLOOKUP(P676,tbL!$M$37:$Q$43,IF(L677=TRUE,2,4))),P676,IF($P676+1&gt;$C$12,$C$12,$P676+1))),0)</f>
        <v>1</v>
      </c>
      <c r="Q677" s="159">
        <f t="shared" ca="1" si="303"/>
        <v>1</v>
      </c>
      <c r="R677" s="207">
        <f t="shared" si="320"/>
        <v>0</v>
      </c>
      <c r="S677" s="208"/>
      <c r="T677" s="159">
        <f t="shared" si="321"/>
        <v>0</v>
      </c>
      <c r="U677" s="209" t="str">
        <f>IF(AND(T677=-1,N677=TRUE),"*",IF(AND(U676="*",N677=TRUE),"*",IF(AND(AND(L677=TRUE,U676="*"),J677&lt;VLOOKUP(V676+1,tbL!$M$38:$O$43,3)),"*","")))</f>
        <v>*</v>
      </c>
      <c r="V677" s="204">
        <f t="shared" ca="1" si="304"/>
        <v>1</v>
      </c>
      <c r="Y677" s="159" t="str">
        <f t="shared" ca="1" si="305"/>
        <v/>
      </c>
      <c r="Z677" s="159" t="str">
        <f t="shared" si="306"/>
        <v/>
      </c>
      <c r="AA677" s="159">
        <f t="shared" ca="1" si="327"/>
        <v>1</v>
      </c>
      <c r="AC677" s="161" t="str">
        <f t="shared" ca="1" si="307"/>
        <v/>
      </c>
      <c r="AD677" s="161">
        <f t="shared" ca="1" si="308"/>
        <v>1</v>
      </c>
      <c r="AE677" s="161" t="str">
        <f t="shared" ref="AE677:AE740" ca="1" si="329">IF(OR(OR($AT677=-1,$R677=1),AD677=0),"",IF(AND(AND(AD676=AD679,AD677&lt;&gt;AD676),AD677=AD678),IF(AE675="*","","*"),""))</f>
        <v/>
      </c>
      <c r="AF677" s="161">
        <f t="shared" ca="1" si="309"/>
        <v>1</v>
      </c>
      <c r="AG677" s="161" t="str">
        <f t="shared" ca="1" si="310"/>
        <v/>
      </c>
      <c r="AH677" s="161">
        <f t="shared" ca="1" si="311"/>
        <v>1</v>
      </c>
      <c r="AI677" s="161" t="str">
        <f t="shared" ca="1" si="312"/>
        <v/>
      </c>
      <c r="AJ677" s="161">
        <f t="shared" ca="1" si="313"/>
        <v>1</v>
      </c>
      <c r="AL677" s="161" t="str">
        <f t="shared" ca="1" si="314"/>
        <v/>
      </c>
      <c r="AM677" s="161">
        <f t="shared" ca="1" si="325"/>
        <v>1</v>
      </c>
      <c r="AN677" s="161" t="str">
        <f t="shared" ca="1" si="315"/>
        <v/>
      </c>
      <c r="AO677" s="161">
        <f t="shared" ca="1" si="324"/>
        <v>1</v>
      </c>
      <c r="AP677" s="161" t="str">
        <f t="shared" ca="1" si="316"/>
        <v/>
      </c>
      <c r="AQ677" s="161">
        <f t="shared" ca="1" si="322"/>
        <v>1</v>
      </c>
      <c r="AR677" s="161" t="str">
        <f t="shared" ca="1" si="317"/>
        <v/>
      </c>
      <c r="AS677" s="161">
        <f t="shared" ca="1" si="318"/>
        <v>1</v>
      </c>
      <c r="AT677" s="159" t="str">
        <f t="shared" ca="1" si="328"/>
        <v/>
      </c>
      <c r="AU677" s="210">
        <f t="shared" ca="1" si="302"/>
        <v>14</v>
      </c>
      <c r="AV677" s="209"/>
      <c r="AW677" s="204">
        <f t="shared" si="319"/>
        <v>4880.0000000000027</v>
      </c>
      <c r="AX677" s="159"/>
      <c r="AZ677" s="159"/>
      <c r="BM677" s="207"/>
      <c r="BN677" s="212"/>
      <c r="BP677" s="209"/>
      <c r="BQ677" s="211"/>
      <c r="BR677" s="211"/>
      <c r="BS677" s="211"/>
      <c r="BT677" s="211"/>
      <c r="BU677" s="211"/>
      <c r="BV677" s="211"/>
      <c r="BW677" s="211"/>
      <c r="BX677" s="211"/>
      <c r="BY677" s="211"/>
      <c r="BZ677" s="211"/>
      <c r="CA677" s="209"/>
      <c r="CB677" s="224"/>
      <c r="CC677" s="204"/>
      <c r="CD677" s="204"/>
      <c r="CE677" s="204"/>
      <c r="CF677" s="211"/>
      <c r="CG677" s="211"/>
      <c r="CI677" s="209"/>
      <c r="CJ677" s="209"/>
      <c r="EH677" s="165"/>
      <c r="EI677" s="165"/>
      <c r="EJ677" s="166"/>
      <c r="EK677" s="209"/>
      <c r="EL677" s="211"/>
      <c r="EM677" s="211"/>
      <c r="EN677" s="211"/>
      <c r="EO677" s="211"/>
      <c r="EP677" s="211"/>
      <c r="ES677" s="165"/>
      <c r="ET677" s="165"/>
      <c r="EU677" s="166"/>
      <c r="EV677" s="209"/>
      <c r="EW677" s="211"/>
      <c r="EX677" s="211"/>
      <c r="EY677" s="211"/>
      <c r="EZ677" s="211"/>
      <c r="FA677" s="211"/>
      <c r="FD677" s="165"/>
      <c r="FE677" s="165"/>
      <c r="FF677" s="166"/>
      <c r="FG677" s="209"/>
      <c r="FH677" s="211"/>
      <c r="FI677" s="211"/>
      <c r="FJ677" s="211"/>
      <c r="FK677" s="211"/>
      <c r="FL677" s="211"/>
    </row>
    <row r="678" spans="9:168">
      <c r="I678" s="221">
        <f t="shared" si="323"/>
        <v>74</v>
      </c>
      <c r="J678" s="255">
        <f>'v-t_chart'!C675</f>
        <v>24.8</v>
      </c>
      <c r="K678" s="204">
        <f t="shared" ca="1" si="301"/>
        <v>72.639200000000002</v>
      </c>
      <c r="L678" s="205" t="b">
        <f>IF('Input&amp;Output'!$C$3=10,phase_chart!C675,IF('Input&amp;Output'!$C$3=21,phase_chart!G675,IF('Input&amp;Output'!$C$3=22,phase_chart!K675,IF('Input&amp;Output'!$C$3=31,phase_chart!O675,IF('Input&amp;Output'!$C$3=32,phase_chart!S675,"")))))</f>
        <v>0</v>
      </c>
      <c r="M678" s="206" t="b">
        <f>IF('Input&amp;Output'!$C$3=10,phase_chart!D675,IF('Input&amp;Output'!$C$3=21,phase_chart!H675,IF('Input&amp;Output'!$C$3=22,phase_chart!L675,IF('Input&amp;Output'!$C$3=31,phase_chart!P675,IF('Input&amp;Output'!$C$3=32,phase_chart!T675,"")))))</f>
        <v>0</v>
      </c>
      <c r="N678" s="259" t="b">
        <f>IF('Input&amp;Output'!$C$3=10,phase_chart!E675,IF('Input&amp;Output'!$C$3=21,phase_chart!I675,IF('Input&amp;Output'!$C$3=22,phase_chart!M675,IF('Input&amp;Output'!$C$3=31,phase_chart!Q675,IF('Input&amp;Output'!$C$3=32,phase_chart!U675,"")))))</f>
        <v>1</v>
      </c>
      <c r="P678" s="159">
        <f ca="1">IF(NOT($J678=0),IF($J678&lt;IF($P677=0,0,VLOOKUP(P677,tbL!$M$37:$Q$43,IF(L678=TRUE,2,4))),IF($J678&gt;=VLOOKUP(P677,tbL!$M$37:$Q$43,IF(L678=TRUE,3,5)),$P677,IF(AND(L677=TRUE,L678=TRUE),$P677,$P677-1)),IF(AND(L678=TRUE,J678=VLOOKUP(P677,tbL!$M$37:$Q$43,IF(L678=TRUE,2,4))),P677,IF($P677+1&gt;$C$12,$C$12,$P677+1))),0)</f>
        <v>1</v>
      </c>
      <c r="Q678" s="159">
        <f t="shared" ca="1" si="303"/>
        <v>1</v>
      </c>
      <c r="R678" s="207">
        <f t="shared" si="320"/>
        <v>0</v>
      </c>
      <c r="S678" s="208"/>
      <c r="T678" s="159">
        <f t="shared" si="321"/>
        <v>0</v>
      </c>
      <c r="U678" s="209" t="str">
        <f>IF(AND(T678=-1,N678=TRUE),"*",IF(AND(U677="*",N678=TRUE),"*",IF(AND(AND(L678=TRUE,U677="*"),J678&lt;VLOOKUP(V677+1,tbL!$M$38:$O$43,3)),"*","")))</f>
        <v>*</v>
      </c>
      <c r="V678" s="204">
        <f t="shared" ca="1" si="304"/>
        <v>1</v>
      </c>
      <c r="Y678" s="159" t="str">
        <f t="shared" ca="1" si="305"/>
        <v/>
      </c>
      <c r="Z678" s="159" t="str">
        <f t="shared" si="306"/>
        <v/>
      </c>
      <c r="AA678" s="159">
        <f t="shared" ca="1" si="327"/>
        <v>1</v>
      </c>
      <c r="AC678" s="161" t="str">
        <f t="shared" ca="1" si="307"/>
        <v/>
      </c>
      <c r="AD678" s="161">
        <f t="shared" ca="1" si="308"/>
        <v>1</v>
      </c>
      <c r="AE678" s="161" t="str">
        <f t="shared" ca="1" si="329"/>
        <v/>
      </c>
      <c r="AF678" s="161">
        <f t="shared" ca="1" si="309"/>
        <v>1</v>
      </c>
      <c r="AG678" s="161" t="str">
        <f t="shared" ca="1" si="310"/>
        <v/>
      </c>
      <c r="AH678" s="161">
        <f t="shared" ca="1" si="311"/>
        <v>1</v>
      </c>
      <c r="AI678" s="161" t="str">
        <f t="shared" ca="1" si="312"/>
        <v/>
      </c>
      <c r="AJ678" s="161">
        <f t="shared" ca="1" si="313"/>
        <v>1</v>
      </c>
      <c r="AL678" s="161" t="str">
        <f t="shared" ca="1" si="314"/>
        <v/>
      </c>
      <c r="AM678" s="161">
        <f t="shared" ca="1" si="325"/>
        <v>1</v>
      </c>
      <c r="AN678" s="161" t="str">
        <f t="shared" ca="1" si="315"/>
        <v/>
      </c>
      <c r="AO678" s="161">
        <f t="shared" ca="1" si="324"/>
        <v>1</v>
      </c>
      <c r="AP678" s="161" t="str">
        <f t="shared" ca="1" si="316"/>
        <v/>
      </c>
      <c r="AQ678" s="161">
        <f t="shared" ca="1" si="322"/>
        <v>1</v>
      </c>
      <c r="AR678" s="161" t="str">
        <f t="shared" ca="1" si="317"/>
        <v/>
      </c>
      <c r="AS678" s="161">
        <f t="shared" ca="1" si="318"/>
        <v>1</v>
      </c>
      <c r="AT678" s="159" t="str">
        <f t="shared" ca="1" si="328"/>
        <v/>
      </c>
      <c r="AU678" s="210">
        <f t="shared" ca="1" si="302"/>
        <v>14</v>
      </c>
      <c r="AV678" s="209"/>
      <c r="AW678" s="204">
        <f t="shared" si="319"/>
        <v>4886.8888888888914</v>
      </c>
      <c r="AX678" s="159"/>
      <c r="AZ678" s="159"/>
      <c r="BM678" s="207"/>
      <c r="BN678" s="212"/>
      <c r="BP678" s="209"/>
      <c r="BQ678" s="211"/>
      <c r="BR678" s="211"/>
      <c r="BS678" s="211"/>
      <c r="BT678" s="211"/>
      <c r="BU678" s="211"/>
      <c r="BV678" s="211"/>
      <c r="BW678" s="211"/>
      <c r="BX678" s="211"/>
      <c r="BY678" s="211"/>
      <c r="BZ678" s="211"/>
      <c r="CA678" s="209"/>
      <c r="CB678" s="224"/>
      <c r="CC678" s="204"/>
      <c r="CD678" s="204"/>
      <c r="CE678" s="204"/>
      <c r="CF678" s="211"/>
      <c r="CG678" s="211"/>
      <c r="CI678" s="209"/>
      <c r="CJ678" s="209"/>
      <c r="EH678" s="165"/>
      <c r="EI678" s="165"/>
      <c r="EJ678" s="166"/>
      <c r="EK678" s="209"/>
      <c r="EL678" s="211"/>
      <c r="EM678" s="211"/>
      <c r="EN678" s="211"/>
      <c r="EO678" s="211"/>
      <c r="EP678" s="211"/>
      <c r="ES678" s="165"/>
      <c r="ET678" s="165"/>
      <c r="EU678" s="166"/>
      <c r="EV678" s="209"/>
      <c r="EW678" s="211"/>
      <c r="EX678" s="211"/>
      <c r="EY678" s="211"/>
      <c r="EZ678" s="211"/>
      <c r="FA678" s="211"/>
      <c r="FD678" s="165"/>
      <c r="FE678" s="165"/>
      <c r="FF678" s="166"/>
      <c r="FG678" s="209"/>
      <c r="FH678" s="211"/>
      <c r="FI678" s="211"/>
      <c r="FJ678" s="211"/>
      <c r="FK678" s="211"/>
      <c r="FL678" s="211"/>
    </row>
    <row r="679" spans="9:168">
      <c r="I679" s="221">
        <f t="shared" si="323"/>
        <v>75</v>
      </c>
      <c r="J679" s="255">
        <f>'v-t_chart'!C676</f>
        <v>26.6</v>
      </c>
      <c r="K679" s="204">
        <f t="shared" ca="1" si="301"/>
        <v>77.9114</v>
      </c>
      <c r="L679" s="205" t="b">
        <f>IF('Input&amp;Output'!$C$3=10,phase_chart!C676,IF('Input&amp;Output'!$C$3=21,phase_chart!G676,IF('Input&amp;Output'!$C$3=22,phase_chart!K676,IF('Input&amp;Output'!$C$3=31,phase_chart!O676,IF('Input&amp;Output'!$C$3=32,phase_chart!S676,"")))))</f>
        <v>0</v>
      </c>
      <c r="M679" s="206" t="b">
        <f>IF('Input&amp;Output'!$C$3=10,phase_chart!D676,IF('Input&amp;Output'!$C$3=21,phase_chart!H676,IF('Input&amp;Output'!$C$3=22,phase_chart!L676,IF('Input&amp;Output'!$C$3=31,phase_chart!P676,IF('Input&amp;Output'!$C$3=32,phase_chart!T676,"")))))</f>
        <v>0</v>
      </c>
      <c r="N679" s="259" t="b">
        <f>IF('Input&amp;Output'!$C$3=10,phase_chart!E676,IF('Input&amp;Output'!$C$3=21,phase_chart!I676,IF('Input&amp;Output'!$C$3=22,phase_chart!M676,IF('Input&amp;Output'!$C$3=31,phase_chart!Q676,IF('Input&amp;Output'!$C$3=32,phase_chart!U676,"")))))</f>
        <v>1</v>
      </c>
      <c r="P679" s="159">
        <f ca="1">IF(NOT($J679=0),IF($J679&lt;IF($P678=0,0,VLOOKUP(P678,tbL!$M$37:$Q$43,IF(L679=TRUE,2,4))),IF($J679&gt;=VLOOKUP(P678,tbL!$M$37:$Q$43,IF(L679=TRUE,3,5)),$P678,IF(AND(L678=TRUE,L679=TRUE),$P678,$P678-1)),IF(AND(L679=TRUE,J679=VLOOKUP(P678,tbL!$M$37:$Q$43,IF(L679=TRUE,2,4))),P678,IF($P678+1&gt;$C$12,$C$12,$P678+1))),0)</f>
        <v>1</v>
      </c>
      <c r="Q679" s="159">
        <f t="shared" ca="1" si="303"/>
        <v>1</v>
      </c>
      <c r="R679" s="207">
        <f t="shared" si="320"/>
        <v>0</v>
      </c>
      <c r="S679" s="208"/>
      <c r="T679" s="159">
        <f t="shared" si="321"/>
        <v>0</v>
      </c>
      <c r="U679" s="209" t="str">
        <f>IF(AND(T679=-1,N679=TRUE),"*",IF(AND(U678="*",N679=TRUE),"*",IF(AND(AND(L679=TRUE,U678="*"),J679&lt;VLOOKUP(V678+1,tbL!$M$38:$O$43,3)),"*","")))</f>
        <v>*</v>
      </c>
      <c r="V679" s="204">
        <f t="shared" ca="1" si="304"/>
        <v>1</v>
      </c>
      <c r="Y679" s="159" t="str">
        <f t="shared" ca="1" si="305"/>
        <v/>
      </c>
      <c r="Z679" s="159" t="str">
        <f t="shared" si="306"/>
        <v/>
      </c>
      <c r="AA679" s="159">
        <f t="shared" ca="1" si="327"/>
        <v>1</v>
      </c>
      <c r="AC679" s="161" t="str">
        <f t="shared" ca="1" si="307"/>
        <v/>
      </c>
      <c r="AD679" s="161">
        <f t="shared" ca="1" si="308"/>
        <v>1</v>
      </c>
      <c r="AE679" s="161" t="str">
        <f t="shared" ca="1" si="329"/>
        <v/>
      </c>
      <c r="AF679" s="161">
        <f t="shared" ca="1" si="309"/>
        <v>1</v>
      </c>
      <c r="AG679" s="161" t="str">
        <f t="shared" ca="1" si="310"/>
        <v/>
      </c>
      <c r="AH679" s="161">
        <f t="shared" ca="1" si="311"/>
        <v>1</v>
      </c>
      <c r="AI679" s="161" t="str">
        <f t="shared" ca="1" si="312"/>
        <v/>
      </c>
      <c r="AJ679" s="161">
        <f t="shared" ca="1" si="313"/>
        <v>1</v>
      </c>
      <c r="AL679" s="161" t="str">
        <f t="shared" ca="1" si="314"/>
        <v/>
      </c>
      <c r="AM679" s="161">
        <f t="shared" ca="1" si="325"/>
        <v>1</v>
      </c>
      <c r="AN679" s="161" t="str">
        <f t="shared" ca="1" si="315"/>
        <v/>
      </c>
      <c r="AO679" s="161">
        <f t="shared" ca="1" si="324"/>
        <v>1</v>
      </c>
      <c r="AP679" s="161" t="str">
        <f t="shared" ca="1" si="316"/>
        <v/>
      </c>
      <c r="AQ679" s="161">
        <f t="shared" ca="1" si="322"/>
        <v>1</v>
      </c>
      <c r="AR679" s="161" t="str">
        <f t="shared" ca="1" si="317"/>
        <v/>
      </c>
      <c r="AS679" s="161">
        <f t="shared" ca="1" si="318"/>
        <v>1</v>
      </c>
      <c r="AT679" s="159" t="str">
        <f t="shared" ca="1" si="328"/>
        <v/>
      </c>
      <c r="AU679" s="210">
        <f t="shared" ca="1" si="302"/>
        <v>14</v>
      </c>
      <c r="AV679" s="209"/>
      <c r="AW679" s="204">
        <f t="shared" si="319"/>
        <v>4894.2777777777801</v>
      </c>
      <c r="AX679" s="159"/>
      <c r="AZ679" s="159"/>
      <c r="BM679" s="207"/>
      <c r="BN679" s="212"/>
      <c r="BP679" s="209"/>
      <c r="BQ679" s="211"/>
      <c r="BR679" s="211"/>
      <c r="BS679" s="211"/>
      <c r="BT679" s="211"/>
      <c r="BU679" s="211"/>
      <c r="BV679" s="211"/>
      <c r="BW679" s="211"/>
      <c r="BX679" s="211"/>
      <c r="BY679" s="211"/>
      <c r="BZ679" s="211"/>
      <c r="CA679" s="209"/>
      <c r="CB679" s="224"/>
      <c r="CC679" s="204"/>
      <c r="CD679" s="204"/>
      <c r="CE679" s="204"/>
      <c r="CF679" s="211"/>
      <c r="CG679" s="211"/>
      <c r="CI679" s="209"/>
      <c r="CJ679" s="209"/>
      <c r="EH679" s="165"/>
      <c r="EI679" s="165"/>
      <c r="EJ679" s="166"/>
      <c r="EK679" s="209"/>
      <c r="EL679" s="211"/>
      <c r="EM679" s="211"/>
      <c r="EN679" s="211"/>
      <c r="EO679" s="211"/>
      <c r="EP679" s="211"/>
      <c r="ES679" s="165"/>
      <c r="ET679" s="165"/>
      <c r="EU679" s="166"/>
      <c r="EV679" s="209"/>
      <c r="EW679" s="211"/>
      <c r="EX679" s="211"/>
      <c r="EY679" s="211"/>
      <c r="EZ679" s="211"/>
      <c r="FA679" s="211"/>
      <c r="FD679" s="165"/>
      <c r="FE679" s="165"/>
      <c r="FF679" s="166"/>
      <c r="FG679" s="209"/>
      <c r="FH679" s="211"/>
      <c r="FI679" s="211"/>
      <c r="FJ679" s="211"/>
      <c r="FK679" s="211"/>
      <c r="FL679" s="211"/>
    </row>
    <row r="680" spans="9:168">
      <c r="I680" s="221">
        <f t="shared" si="323"/>
        <v>76</v>
      </c>
      <c r="J680" s="255">
        <f>'v-t_chart'!C677</f>
        <v>27.5</v>
      </c>
      <c r="K680" s="204">
        <f t="shared" ca="1" si="301"/>
        <v>80.547499999999999</v>
      </c>
      <c r="L680" s="205" t="b">
        <f>IF('Input&amp;Output'!$C$3=10,phase_chart!C677,IF('Input&amp;Output'!$C$3=21,phase_chart!G677,IF('Input&amp;Output'!$C$3=22,phase_chart!K677,IF('Input&amp;Output'!$C$3=31,phase_chart!O677,IF('Input&amp;Output'!$C$3=32,phase_chart!S677,"")))))</f>
        <v>0</v>
      </c>
      <c r="M680" s="206" t="b">
        <f>IF('Input&amp;Output'!$C$3=10,phase_chart!D677,IF('Input&amp;Output'!$C$3=21,phase_chart!H677,IF('Input&amp;Output'!$C$3=22,phase_chart!L677,IF('Input&amp;Output'!$C$3=31,phase_chart!P677,IF('Input&amp;Output'!$C$3=32,phase_chart!T677,"")))))</f>
        <v>0</v>
      </c>
      <c r="N680" s="259" t="b">
        <f>IF('Input&amp;Output'!$C$3=10,phase_chart!E677,IF('Input&amp;Output'!$C$3=21,phase_chart!I677,IF('Input&amp;Output'!$C$3=22,phase_chart!M677,IF('Input&amp;Output'!$C$3=31,phase_chart!Q677,IF('Input&amp;Output'!$C$3=32,phase_chart!U677,"")))))</f>
        <v>1</v>
      </c>
      <c r="P680" s="159">
        <f ca="1">IF(NOT($J680=0),IF($J680&lt;IF($P679=0,0,VLOOKUP(P679,tbL!$M$37:$Q$43,IF(L680=TRUE,2,4))),IF($J680&gt;=VLOOKUP(P679,tbL!$M$37:$Q$43,IF(L680=TRUE,3,5)),$P679,IF(AND(L679=TRUE,L680=TRUE),$P679,$P679-1)),IF(AND(L680=TRUE,J680=VLOOKUP(P679,tbL!$M$37:$Q$43,IF(L680=TRUE,2,4))),P679,IF($P679+1&gt;$C$12,$C$12,$P679+1))),0)</f>
        <v>1</v>
      </c>
      <c r="Q680" s="159">
        <f t="shared" ca="1" si="303"/>
        <v>1</v>
      </c>
      <c r="R680" s="207">
        <f t="shared" si="320"/>
        <v>0</v>
      </c>
      <c r="S680" s="208"/>
      <c r="T680" s="159">
        <f t="shared" si="321"/>
        <v>0</v>
      </c>
      <c r="U680" s="209" t="str">
        <f>IF(AND(T680=-1,N680=TRUE),"*",IF(AND(U679="*",N680=TRUE),"*",IF(AND(AND(L680=TRUE,U679="*"),J680&lt;VLOOKUP(V679+1,tbL!$M$38:$O$43,3)),"*","")))</f>
        <v>*</v>
      </c>
      <c r="V680" s="204">
        <f t="shared" ca="1" si="304"/>
        <v>1</v>
      </c>
      <c r="Y680" s="159" t="str">
        <f t="shared" ca="1" si="305"/>
        <v/>
      </c>
      <c r="Z680" s="159" t="str">
        <f t="shared" si="306"/>
        <v/>
      </c>
      <c r="AA680" s="159">
        <f t="shared" ca="1" si="327"/>
        <v>1</v>
      </c>
      <c r="AC680" s="161" t="str">
        <f t="shared" ca="1" si="307"/>
        <v/>
      </c>
      <c r="AD680" s="161">
        <f t="shared" ca="1" si="308"/>
        <v>1</v>
      </c>
      <c r="AE680" s="161" t="str">
        <f t="shared" ca="1" si="329"/>
        <v/>
      </c>
      <c r="AF680" s="161">
        <f t="shared" ca="1" si="309"/>
        <v>1</v>
      </c>
      <c r="AG680" s="161" t="str">
        <f t="shared" ca="1" si="310"/>
        <v/>
      </c>
      <c r="AH680" s="161">
        <f t="shared" ca="1" si="311"/>
        <v>1</v>
      </c>
      <c r="AI680" s="161" t="str">
        <f t="shared" ca="1" si="312"/>
        <v/>
      </c>
      <c r="AJ680" s="161">
        <f t="shared" ca="1" si="313"/>
        <v>1</v>
      </c>
      <c r="AL680" s="161" t="str">
        <f t="shared" ca="1" si="314"/>
        <v/>
      </c>
      <c r="AM680" s="161">
        <f t="shared" ca="1" si="325"/>
        <v>1</v>
      </c>
      <c r="AN680" s="161" t="str">
        <f t="shared" ca="1" si="315"/>
        <v/>
      </c>
      <c r="AO680" s="161">
        <f t="shared" ca="1" si="324"/>
        <v>1</v>
      </c>
      <c r="AP680" s="161" t="str">
        <f t="shared" ca="1" si="316"/>
        <v/>
      </c>
      <c r="AQ680" s="161">
        <f t="shared" ca="1" si="322"/>
        <v>1</v>
      </c>
      <c r="AR680" s="161" t="str">
        <f t="shared" ca="1" si="317"/>
        <v/>
      </c>
      <c r="AS680" s="161">
        <f t="shared" ca="1" si="318"/>
        <v>1</v>
      </c>
      <c r="AT680" s="159" t="str">
        <f t="shared" ca="1" si="328"/>
        <v/>
      </c>
      <c r="AU680" s="210">
        <f t="shared" ca="1" si="302"/>
        <v>14</v>
      </c>
      <c r="AV680" s="209"/>
      <c r="AW680" s="204">
        <f t="shared" si="319"/>
        <v>4901.9166666666688</v>
      </c>
      <c r="AX680" s="159"/>
      <c r="AZ680" s="159"/>
      <c r="BM680" s="207"/>
      <c r="BN680" s="212"/>
      <c r="BP680" s="209"/>
      <c r="BQ680" s="211"/>
      <c r="BR680" s="211"/>
      <c r="BS680" s="211"/>
      <c r="BT680" s="211"/>
      <c r="BU680" s="211"/>
      <c r="BV680" s="211"/>
      <c r="BW680" s="211"/>
      <c r="BX680" s="211"/>
      <c r="BY680" s="211"/>
      <c r="BZ680" s="211"/>
      <c r="CA680" s="209"/>
      <c r="CB680" s="224"/>
      <c r="CC680" s="204"/>
      <c r="CD680" s="204"/>
      <c r="CE680" s="204"/>
      <c r="CF680" s="211"/>
      <c r="CG680" s="211"/>
      <c r="CI680" s="209"/>
      <c r="CJ680" s="209"/>
      <c r="EH680" s="165"/>
      <c r="EI680" s="165"/>
      <c r="EJ680" s="166"/>
      <c r="EK680" s="209"/>
      <c r="EL680" s="211"/>
      <c r="EM680" s="211"/>
      <c r="EN680" s="211"/>
      <c r="EO680" s="211"/>
      <c r="EP680" s="211"/>
      <c r="ES680" s="165"/>
      <c r="ET680" s="165"/>
      <c r="EU680" s="166"/>
      <c r="EV680" s="209"/>
      <c r="EW680" s="211"/>
      <c r="EX680" s="211"/>
      <c r="EY680" s="211"/>
      <c r="EZ680" s="211"/>
      <c r="FA680" s="211"/>
      <c r="FD680" s="165"/>
      <c r="FE680" s="165"/>
      <c r="FF680" s="166"/>
      <c r="FG680" s="209"/>
      <c r="FH680" s="211"/>
      <c r="FI680" s="211"/>
      <c r="FJ680" s="211"/>
      <c r="FK680" s="211"/>
      <c r="FL680" s="211"/>
    </row>
    <row r="681" spans="9:168">
      <c r="I681" s="221">
        <f t="shared" si="323"/>
        <v>77</v>
      </c>
      <c r="J681" s="159">
        <f>'v-t_chart'!C678</f>
        <v>26.8</v>
      </c>
      <c r="K681" s="204">
        <f t="shared" ca="1" si="301"/>
        <v>78.497199999999992</v>
      </c>
      <c r="L681" s="205" t="b">
        <f>IF('Input&amp;Output'!$C$3=10,phase_chart!C678,IF('Input&amp;Output'!$C$3=21,phase_chart!G678,IF('Input&amp;Output'!$C$3=22,phase_chart!K678,IF('Input&amp;Output'!$C$3=31,phase_chart!O678,IF('Input&amp;Output'!$C$3=32,phase_chart!S678,"")))))</f>
        <v>0</v>
      </c>
      <c r="M681" s="206" t="b">
        <f>IF('Input&amp;Output'!$C$3=10,phase_chart!D678,IF('Input&amp;Output'!$C$3=21,phase_chart!H678,IF('Input&amp;Output'!$C$3=22,phase_chart!L678,IF('Input&amp;Output'!$C$3=31,phase_chart!P678,IF('Input&amp;Output'!$C$3=32,phase_chart!T678,"")))))</f>
        <v>0</v>
      </c>
      <c r="N681" s="205" t="b">
        <f>IF('Input&amp;Output'!$C$3=10,phase_chart!E678,IF('Input&amp;Output'!$C$3=21,phase_chart!I678,IF('Input&amp;Output'!$C$3=22,phase_chart!M678,IF('Input&amp;Output'!$C$3=31,phase_chart!Q678,IF('Input&amp;Output'!$C$3=32,phase_chart!U678,"")))))</f>
        <v>1</v>
      </c>
      <c r="P681" s="159">
        <f ca="1">IF(NOT($J681=0),IF($J681&lt;IF($P680=0,0,VLOOKUP(P680,tbL!$M$37:$Q$43,IF(L681=TRUE,2,4))),IF($J681&gt;=VLOOKUP(P680,tbL!$M$37:$Q$43,IF(L681=TRUE,3,5)),$P680,IF(AND(L680=TRUE,L681=TRUE),$P680,$P680-1)),IF(AND(L681=TRUE,J681=VLOOKUP(P680,tbL!$M$37:$Q$43,IF(L681=TRUE,2,4))),P680,IF($P680+1&gt;$C$12,$C$12,$P680+1))),0)</f>
        <v>1</v>
      </c>
      <c r="Q681" s="159">
        <f t="shared" ca="1" si="303"/>
        <v>1</v>
      </c>
      <c r="R681" s="207">
        <f t="shared" si="320"/>
        <v>0</v>
      </c>
      <c r="S681" s="208"/>
      <c r="T681" s="159">
        <f t="shared" si="321"/>
        <v>0</v>
      </c>
      <c r="U681" s="209" t="str">
        <f>IF(AND(T681=-1,N681=TRUE),"*",IF(AND(U680="*",N681=TRUE),"*",IF(AND(AND(L681=TRUE,U680="*"),J681&lt;VLOOKUP(V680+1,tbL!$M$38:$O$43,3)),"*","")))</f>
        <v>*</v>
      </c>
      <c r="V681" s="204">
        <f t="shared" ca="1" si="304"/>
        <v>1</v>
      </c>
      <c r="Y681" s="159" t="str">
        <f t="shared" ca="1" si="305"/>
        <v/>
      </c>
      <c r="Z681" s="159" t="str">
        <f t="shared" si="306"/>
        <v/>
      </c>
      <c r="AA681" s="159">
        <f t="shared" ca="1" si="327"/>
        <v>1</v>
      </c>
      <c r="AC681" s="161" t="str">
        <f t="shared" ca="1" si="307"/>
        <v/>
      </c>
      <c r="AD681" s="161">
        <f t="shared" ca="1" si="308"/>
        <v>1</v>
      </c>
      <c r="AE681" s="161" t="str">
        <f t="shared" ca="1" si="329"/>
        <v/>
      </c>
      <c r="AF681" s="161">
        <f t="shared" ca="1" si="309"/>
        <v>1</v>
      </c>
      <c r="AG681" s="161" t="str">
        <f t="shared" ca="1" si="310"/>
        <v/>
      </c>
      <c r="AH681" s="161">
        <f t="shared" ca="1" si="311"/>
        <v>1</v>
      </c>
      <c r="AI681" s="161" t="str">
        <f t="shared" ca="1" si="312"/>
        <v/>
      </c>
      <c r="AJ681" s="161">
        <f t="shared" ca="1" si="313"/>
        <v>1</v>
      </c>
      <c r="AL681" s="161" t="str">
        <f t="shared" ca="1" si="314"/>
        <v/>
      </c>
      <c r="AM681" s="161">
        <f t="shared" ca="1" si="325"/>
        <v>1</v>
      </c>
      <c r="AN681" s="161" t="str">
        <f t="shared" ca="1" si="315"/>
        <v/>
      </c>
      <c r="AO681" s="161">
        <f t="shared" ca="1" si="324"/>
        <v>1</v>
      </c>
      <c r="AP681" s="161" t="str">
        <f t="shared" ca="1" si="316"/>
        <v/>
      </c>
      <c r="AQ681" s="161">
        <f t="shared" ca="1" si="322"/>
        <v>1</v>
      </c>
      <c r="AR681" s="161" t="str">
        <f t="shared" ca="1" si="317"/>
        <v/>
      </c>
      <c r="AS681" s="161">
        <f t="shared" ca="1" si="318"/>
        <v>1</v>
      </c>
      <c r="AT681" s="159" t="str">
        <f t="shared" ca="1" si="328"/>
        <v/>
      </c>
      <c r="AU681" s="210">
        <f t="shared" ca="1" si="302"/>
        <v>14</v>
      </c>
      <c r="AV681" s="209"/>
      <c r="AW681" s="204">
        <f t="shared" si="319"/>
        <v>4909.3611111111131</v>
      </c>
      <c r="AX681" s="159"/>
      <c r="AZ681" s="159"/>
      <c r="BM681" s="207"/>
      <c r="BN681" s="212"/>
      <c r="BP681" s="209"/>
      <c r="BQ681" s="211"/>
      <c r="BR681" s="211"/>
      <c r="BS681" s="211"/>
      <c r="BT681" s="211"/>
      <c r="BU681" s="211"/>
      <c r="BV681" s="211"/>
      <c r="BW681" s="211"/>
      <c r="BX681" s="211"/>
      <c r="BY681" s="211"/>
      <c r="BZ681" s="211"/>
      <c r="CA681" s="209"/>
      <c r="CB681" s="224"/>
      <c r="CC681" s="204"/>
      <c r="CD681" s="204"/>
      <c r="CE681" s="204"/>
      <c r="CF681" s="211"/>
      <c r="CG681" s="211"/>
      <c r="CI681" s="209"/>
      <c r="CJ681" s="209"/>
      <c r="EH681" s="165"/>
      <c r="EI681" s="165"/>
      <c r="EJ681" s="166"/>
      <c r="EK681" s="209"/>
      <c r="EL681" s="211"/>
      <c r="EM681" s="211"/>
      <c r="EN681" s="211"/>
      <c r="EO681" s="211"/>
      <c r="EP681" s="211"/>
      <c r="ES681" s="165"/>
      <c r="ET681" s="165"/>
      <c r="EU681" s="166"/>
      <c r="EV681" s="209"/>
      <c r="EW681" s="211"/>
      <c r="EX681" s="211"/>
      <c r="EY681" s="211"/>
      <c r="EZ681" s="211"/>
      <c r="FA681" s="211"/>
      <c r="FD681" s="165"/>
      <c r="FE681" s="165"/>
      <c r="FF681" s="166"/>
      <c r="FG681" s="209"/>
      <c r="FH681" s="211"/>
      <c r="FI681" s="211"/>
      <c r="FJ681" s="211"/>
      <c r="FK681" s="211"/>
      <c r="FL681" s="211"/>
    </row>
    <row r="682" spans="9:168">
      <c r="I682" s="221">
        <f t="shared" si="323"/>
        <v>78</v>
      </c>
      <c r="J682" s="159">
        <f>'v-t_chart'!C679</f>
        <v>25.3</v>
      </c>
      <c r="K682" s="204">
        <f t="shared" ca="1" si="301"/>
        <v>74.103700000000003</v>
      </c>
      <c r="L682" s="205" t="b">
        <f>IF('Input&amp;Output'!$C$3=10,phase_chart!C679,IF('Input&amp;Output'!$C$3=21,phase_chart!G679,IF('Input&amp;Output'!$C$3=22,phase_chart!K679,IF('Input&amp;Output'!$C$3=31,phase_chart!O679,IF('Input&amp;Output'!$C$3=32,phase_chart!S679,"")))))</f>
        <v>0</v>
      </c>
      <c r="M682" s="206" t="b">
        <f>IF('Input&amp;Output'!$C$3=10,phase_chart!D679,IF('Input&amp;Output'!$C$3=21,phase_chart!H679,IF('Input&amp;Output'!$C$3=22,phase_chart!L679,IF('Input&amp;Output'!$C$3=31,phase_chart!P679,IF('Input&amp;Output'!$C$3=32,phase_chart!T679,"")))))</f>
        <v>0</v>
      </c>
      <c r="N682" s="205" t="b">
        <f>IF('Input&amp;Output'!$C$3=10,phase_chart!E679,IF('Input&amp;Output'!$C$3=21,phase_chart!I679,IF('Input&amp;Output'!$C$3=22,phase_chart!M679,IF('Input&amp;Output'!$C$3=31,phase_chart!Q679,IF('Input&amp;Output'!$C$3=32,phase_chart!U679,"")))))</f>
        <v>1</v>
      </c>
      <c r="P682" s="159">
        <f ca="1">IF(NOT($J682=0),IF($J682&lt;IF($P681=0,0,VLOOKUP(P681,tbL!$M$37:$Q$43,IF(L682=TRUE,2,4))),IF($J682&gt;=VLOOKUP(P681,tbL!$M$37:$Q$43,IF(L682=TRUE,3,5)),$P681,IF(AND(L681=TRUE,L682=TRUE),$P681,$P681-1)),IF(AND(L682=TRUE,J682=VLOOKUP(P681,tbL!$M$37:$Q$43,IF(L682=TRUE,2,4))),P681,IF($P681+1&gt;$C$12,$C$12,$P681+1))),0)</f>
        <v>1</v>
      </c>
      <c r="Q682" s="159">
        <f t="shared" ca="1" si="303"/>
        <v>1</v>
      </c>
      <c r="R682" s="207">
        <f t="shared" si="320"/>
        <v>0</v>
      </c>
      <c r="S682" s="208"/>
      <c r="T682" s="159">
        <f t="shared" si="321"/>
        <v>0</v>
      </c>
      <c r="U682" s="209" t="str">
        <f>IF(AND(T682=-1,N682=TRUE),"*",IF(AND(U681="*",N682=TRUE),"*",IF(AND(AND(L682=TRUE,U681="*"),J682&lt;VLOOKUP(V681+1,tbL!$M$38:$O$43,3)),"*","")))</f>
        <v>*</v>
      </c>
      <c r="V682" s="204">
        <f t="shared" ca="1" si="304"/>
        <v>1</v>
      </c>
      <c r="Y682" s="159" t="str">
        <f t="shared" ca="1" si="305"/>
        <v/>
      </c>
      <c r="Z682" s="159" t="str">
        <f t="shared" si="306"/>
        <v/>
      </c>
      <c r="AA682" s="159">
        <f t="shared" ca="1" si="327"/>
        <v>1</v>
      </c>
      <c r="AC682" s="161" t="str">
        <f t="shared" ca="1" si="307"/>
        <v/>
      </c>
      <c r="AD682" s="161">
        <f t="shared" ca="1" si="308"/>
        <v>1</v>
      </c>
      <c r="AE682" s="161" t="str">
        <f t="shared" ca="1" si="329"/>
        <v/>
      </c>
      <c r="AF682" s="161">
        <f t="shared" ca="1" si="309"/>
        <v>1</v>
      </c>
      <c r="AG682" s="161" t="str">
        <f t="shared" ca="1" si="310"/>
        <v/>
      </c>
      <c r="AH682" s="161">
        <f t="shared" ca="1" si="311"/>
        <v>1</v>
      </c>
      <c r="AI682" s="161" t="str">
        <f t="shared" ca="1" si="312"/>
        <v/>
      </c>
      <c r="AJ682" s="161">
        <f t="shared" ca="1" si="313"/>
        <v>1</v>
      </c>
      <c r="AL682" s="161" t="str">
        <f t="shared" ca="1" si="314"/>
        <v/>
      </c>
      <c r="AM682" s="161">
        <f t="shared" ca="1" si="325"/>
        <v>1</v>
      </c>
      <c r="AN682" s="161" t="str">
        <f t="shared" ca="1" si="315"/>
        <v/>
      </c>
      <c r="AO682" s="161">
        <f t="shared" ca="1" si="324"/>
        <v>1</v>
      </c>
      <c r="AP682" s="161" t="str">
        <f t="shared" ca="1" si="316"/>
        <v/>
      </c>
      <c r="AQ682" s="161">
        <f t="shared" ca="1" si="322"/>
        <v>1</v>
      </c>
      <c r="AR682" s="161" t="str">
        <f t="shared" ca="1" si="317"/>
        <v/>
      </c>
      <c r="AS682" s="161">
        <f t="shared" ca="1" si="318"/>
        <v>1</v>
      </c>
      <c r="AT682" s="159" t="str">
        <f t="shared" ca="1" si="328"/>
        <v/>
      </c>
      <c r="AU682" s="210">
        <f t="shared" ca="1" si="302"/>
        <v>14</v>
      </c>
      <c r="AV682" s="209"/>
      <c r="AW682" s="204">
        <f t="shared" si="319"/>
        <v>4916.3888888888905</v>
      </c>
      <c r="AX682" s="159"/>
      <c r="AZ682" s="159"/>
      <c r="BM682" s="207"/>
      <c r="BN682" s="212"/>
      <c r="BP682" s="209"/>
      <c r="BQ682" s="211"/>
      <c r="BR682" s="211"/>
      <c r="BS682" s="211"/>
      <c r="BT682" s="211"/>
      <c r="BU682" s="211"/>
      <c r="BV682" s="211"/>
      <c r="BW682" s="211"/>
      <c r="BX682" s="211"/>
      <c r="BY682" s="211"/>
      <c r="BZ682" s="211"/>
      <c r="CA682" s="209"/>
      <c r="CB682" s="224"/>
      <c r="CC682" s="204"/>
      <c r="CD682" s="204"/>
      <c r="CE682" s="204"/>
      <c r="CF682" s="211"/>
      <c r="CG682" s="211"/>
      <c r="CI682" s="209"/>
      <c r="CJ682" s="209"/>
      <c r="EH682" s="165"/>
      <c r="EI682" s="165"/>
      <c r="EJ682" s="166"/>
      <c r="EK682" s="209"/>
      <c r="EL682" s="211"/>
      <c r="EM682" s="211"/>
      <c r="EN682" s="211"/>
      <c r="EO682" s="211"/>
      <c r="EP682" s="211"/>
      <c r="ES682" s="165"/>
      <c r="ET682" s="165"/>
      <c r="EU682" s="166"/>
      <c r="EV682" s="209"/>
      <c r="EW682" s="211"/>
      <c r="EX682" s="211"/>
      <c r="EY682" s="211"/>
      <c r="EZ682" s="211"/>
      <c r="FA682" s="211"/>
      <c r="FD682" s="165"/>
      <c r="FE682" s="165"/>
      <c r="FF682" s="166"/>
      <c r="FG682" s="209"/>
      <c r="FH682" s="211"/>
      <c r="FI682" s="211"/>
      <c r="FJ682" s="211"/>
      <c r="FK682" s="211"/>
      <c r="FL682" s="211"/>
    </row>
    <row r="683" spans="9:168">
      <c r="I683" s="221">
        <f t="shared" si="323"/>
        <v>79</v>
      </c>
      <c r="J683" s="159">
        <f>'v-t_chart'!C680</f>
        <v>24</v>
      </c>
      <c r="K683" s="204">
        <f t="shared" ca="1" si="301"/>
        <v>70.295999999999992</v>
      </c>
      <c r="L683" s="205" t="b">
        <f>IF('Input&amp;Output'!$C$3=10,phase_chart!C680,IF('Input&amp;Output'!$C$3=21,phase_chart!G680,IF('Input&amp;Output'!$C$3=22,phase_chart!K680,IF('Input&amp;Output'!$C$3=31,phase_chart!O680,IF('Input&amp;Output'!$C$3=32,phase_chart!S680,"")))))</f>
        <v>0</v>
      </c>
      <c r="M683" s="206" t="b">
        <f>IF('Input&amp;Output'!$C$3=10,phase_chart!D680,IF('Input&amp;Output'!$C$3=21,phase_chart!H680,IF('Input&amp;Output'!$C$3=22,phase_chart!L680,IF('Input&amp;Output'!$C$3=31,phase_chart!P680,IF('Input&amp;Output'!$C$3=32,phase_chart!T680,"")))))</f>
        <v>0</v>
      </c>
      <c r="N683" s="205" t="b">
        <f>IF('Input&amp;Output'!$C$3=10,phase_chart!E680,IF('Input&amp;Output'!$C$3=21,phase_chart!I680,IF('Input&amp;Output'!$C$3=22,phase_chart!M680,IF('Input&amp;Output'!$C$3=31,phase_chart!Q680,IF('Input&amp;Output'!$C$3=32,phase_chart!U680,"")))))</f>
        <v>1</v>
      </c>
      <c r="P683" s="159">
        <f ca="1">IF(NOT($J683=0),IF($J683&lt;IF($P682=0,0,VLOOKUP(P682,tbL!$M$37:$Q$43,IF(L683=TRUE,2,4))),IF($J683&gt;=VLOOKUP(P682,tbL!$M$37:$Q$43,IF(L683=TRUE,3,5)),$P682,IF(AND(L682=TRUE,L683=TRUE),$P682,$P682-1)),IF(AND(L683=TRUE,J683=VLOOKUP(P682,tbL!$M$37:$Q$43,IF(L683=TRUE,2,4))),P682,IF($P682+1&gt;$C$12,$C$12,$P682+1))),0)</f>
        <v>1</v>
      </c>
      <c r="Q683" s="159">
        <f t="shared" ca="1" si="303"/>
        <v>1</v>
      </c>
      <c r="R683" s="207">
        <f t="shared" si="320"/>
        <v>0</v>
      </c>
      <c r="S683" s="208"/>
      <c r="T683" s="159">
        <f t="shared" si="321"/>
        <v>0</v>
      </c>
      <c r="U683" s="209" t="str">
        <f>IF(AND(T683=-1,N683=TRUE),"*",IF(AND(U682="*",N683=TRUE),"*",IF(AND(AND(L683=TRUE,U682="*"),J683&lt;VLOOKUP(V682+1,tbL!$M$38:$O$43,3)),"*","")))</f>
        <v>*</v>
      </c>
      <c r="V683" s="204">
        <f t="shared" ca="1" si="304"/>
        <v>1</v>
      </c>
      <c r="Y683" s="159" t="str">
        <f t="shared" ca="1" si="305"/>
        <v/>
      </c>
      <c r="Z683" s="159" t="str">
        <f t="shared" si="306"/>
        <v/>
      </c>
      <c r="AA683" s="159">
        <f t="shared" ca="1" si="327"/>
        <v>1</v>
      </c>
      <c r="AC683" s="161" t="str">
        <f t="shared" ca="1" si="307"/>
        <v/>
      </c>
      <c r="AD683" s="161">
        <f t="shared" ca="1" si="308"/>
        <v>1</v>
      </c>
      <c r="AE683" s="161" t="str">
        <f t="shared" ca="1" si="329"/>
        <v/>
      </c>
      <c r="AF683" s="161">
        <f t="shared" ca="1" si="309"/>
        <v>1</v>
      </c>
      <c r="AG683" s="161" t="str">
        <f t="shared" ca="1" si="310"/>
        <v/>
      </c>
      <c r="AH683" s="161">
        <f t="shared" ca="1" si="311"/>
        <v>1</v>
      </c>
      <c r="AI683" s="161" t="str">
        <f t="shared" ca="1" si="312"/>
        <v/>
      </c>
      <c r="AJ683" s="161">
        <f t="shared" ca="1" si="313"/>
        <v>1</v>
      </c>
      <c r="AL683" s="161" t="str">
        <f t="shared" ca="1" si="314"/>
        <v/>
      </c>
      <c r="AM683" s="161">
        <f t="shared" ca="1" si="325"/>
        <v>1</v>
      </c>
      <c r="AN683" s="161" t="str">
        <f t="shared" ca="1" si="315"/>
        <v/>
      </c>
      <c r="AO683" s="161">
        <f t="shared" ca="1" si="324"/>
        <v>1</v>
      </c>
      <c r="AP683" s="161" t="str">
        <f t="shared" ca="1" si="316"/>
        <v/>
      </c>
      <c r="AQ683" s="161">
        <f t="shared" ca="1" si="322"/>
        <v>1</v>
      </c>
      <c r="AR683" s="161" t="str">
        <f t="shared" ca="1" si="317"/>
        <v/>
      </c>
      <c r="AS683" s="161">
        <f t="shared" ca="1" si="318"/>
        <v>1</v>
      </c>
      <c r="AT683" s="159" t="str">
        <f t="shared" ca="1" si="328"/>
        <v/>
      </c>
      <c r="AU683" s="210">
        <f t="shared" ca="1" si="302"/>
        <v>14</v>
      </c>
      <c r="AV683" s="209"/>
      <c r="AW683" s="204">
        <f t="shared" si="319"/>
        <v>4923.0555555555575</v>
      </c>
      <c r="AX683" s="159"/>
      <c r="AZ683" s="159"/>
      <c r="BM683" s="207"/>
      <c r="BN683" s="212"/>
      <c r="BP683" s="209"/>
      <c r="BQ683" s="211"/>
      <c r="BR683" s="211"/>
      <c r="BS683" s="211"/>
      <c r="BT683" s="211"/>
      <c r="BU683" s="211"/>
      <c r="BV683" s="211"/>
      <c r="BW683" s="211"/>
      <c r="BX683" s="211"/>
      <c r="BY683" s="211"/>
      <c r="BZ683" s="211"/>
      <c r="CA683" s="209"/>
      <c r="CB683" s="224"/>
      <c r="CC683" s="204"/>
      <c r="CD683" s="204"/>
      <c r="CE683" s="204"/>
      <c r="CF683" s="211"/>
      <c r="CG683" s="211"/>
      <c r="CI683" s="209"/>
      <c r="CJ683" s="209"/>
      <c r="EH683" s="165"/>
      <c r="EI683" s="165"/>
      <c r="EJ683" s="166"/>
      <c r="EK683" s="209"/>
      <c r="EL683" s="211"/>
      <c r="EM683" s="211"/>
      <c r="EN683" s="211"/>
      <c r="EO683" s="211"/>
      <c r="EP683" s="211"/>
      <c r="ES683" s="165"/>
      <c r="ET683" s="165"/>
      <c r="EU683" s="166"/>
      <c r="EV683" s="209"/>
      <c r="EW683" s="211"/>
      <c r="EX683" s="211"/>
      <c r="EY683" s="211"/>
      <c r="EZ683" s="211"/>
      <c r="FA683" s="211"/>
      <c r="FD683" s="165"/>
      <c r="FE683" s="165"/>
      <c r="FF683" s="166"/>
      <c r="FG683" s="209"/>
      <c r="FH683" s="211"/>
      <c r="FI683" s="211"/>
      <c r="FJ683" s="211"/>
      <c r="FK683" s="211"/>
      <c r="FL683" s="211"/>
    </row>
    <row r="684" spans="9:168">
      <c r="I684" s="221">
        <f t="shared" si="323"/>
        <v>80</v>
      </c>
      <c r="J684" s="159">
        <f>'v-t_chart'!C681</f>
        <v>23.3</v>
      </c>
      <c r="K684" s="204">
        <f t="shared" ca="1" si="301"/>
        <v>68.245699999999999</v>
      </c>
      <c r="L684" s="205" t="b">
        <f>IF('Input&amp;Output'!$C$3=10,phase_chart!C681,IF('Input&amp;Output'!$C$3=21,phase_chart!G681,IF('Input&amp;Output'!$C$3=22,phase_chart!K681,IF('Input&amp;Output'!$C$3=31,phase_chart!O681,IF('Input&amp;Output'!$C$3=32,phase_chart!S681,"")))))</f>
        <v>0</v>
      </c>
      <c r="M684" s="206" t="b">
        <f>IF('Input&amp;Output'!$C$3=10,phase_chart!D681,IF('Input&amp;Output'!$C$3=21,phase_chart!H681,IF('Input&amp;Output'!$C$3=22,phase_chart!L681,IF('Input&amp;Output'!$C$3=31,phase_chart!P681,IF('Input&amp;Output'!$C$3=32,phase_chart!T681,"")))))</f>
        <v>1</v>
      </c>
      <c r="N684" s="205" t="b">
        <f>IF('Input&amp;Output'!$C$3=10,phase_chart!E681,IF('Input&amp;Output'!$C$3=21,phase_chart!I681,IF('Input&amp;Output'!$C$3=22,phase_chart!M681,IF('Input&amp;Output'!$C$3=31,phase_chart!Q681,IF('Input&amp;Output'!$C$3=32,phase_chart!U681,"")))))</f>
        <v>0</v>
      </c>
      <c r="P684" s="159">
        <f ca="1">IF(NOT($J684=0),IF($J684&lt;IF($P683=0,0,VLOOKUP(P683,tbL!$M$37:$Q$43,IF(L684=TRUE,2,4))),IF($J684&gt;=VLOOKUP(P683,tbL!$M$37:$Q$43,IF(L684=TRUE,3,5)),$P683,IF(AND(L683=TRUE,L684=TRUE),$P683,$P683-1)),IF(AND(L684=TRUE,J684=VLOOKUP(P683,tbL!$M$37:$Q$43,IF(L684=TRUE,2,4))),P683,IF($P683+1&gt;$C$12,$C$12,$P683+1))),0)</f>
        <v>1</v>
      </c>
      <c r="Q684" s="159">
        <f t="shared" ca="1" si="303"/>
        <v>1</v>
      </c>
      <c r="R684" s="207">
        <f t="shared" si="320"/>
        <v>0</v>
      </c>
      <c r="S684" s="208"/>
      <c r="T684" s="159">
        <f t="shared" si="321"/>
        <v>0</v>
      </c>
      <c r="U684" s="209" t="str">
        <f ca="1">IF(AND(T684=-1,N684=TRUE),"*",IF(AND(U683="*",N684=TRUE),"*",IF(AND(AND(L684=TRUE,U683="*"),J684&lt;VLOOKUP(V683+1,tbL!$M$38:$O$43,3)),"*","")))</f>
        <v/>
      </c>
      <c r="V684" s="204">
        <f t="shared" ca="1" si="304"/>
        <v>1</v>
      </c>
      <c r="Y684" s="159" t="str">
        <f t="shared" ca="1" si="305"/>
        <v/>
      </c>
      <c r="Z684" s="159" t="str">
        <f t="shared" si="306"/>
        <v/>
      </c>
      <c r="AA684" s="159">
        <f t="shared" ca="1" si="327"/>
        <v>1</v>
      </c>
      <c r="AC684" s="161" t="str">
        <f t="shared" ca="1" si="307"/>
        <v/>
      </c>
      <c r="AD684" s="161">
        <f t="shared" ca="1" si="308"/>
        <v>1</v>
      </c>
      <c r="AE684" s="161" t="str">
        <f t="shared" ca="1" si="329"/>
        <v/>
      </c>
      <c r="AF684" s="161">
        <f t="shared" ca="1" si="309"/>
        <v>1</v>
      </c>
      <c r="AG684" s="161" t="str">
        <f t="shared" ca="1" si="310"/>
        <v/>
      </c>
      <c r="AH684" s="161">
        <f t="shared" ca="1" si="311"/>
        <v>1</v>
      </c>
      <c r="AI684" s="161" t="str">
        <f t="shared" ca="1" si="312"/>
        <v/>
      </c>
      <c r="AJ684" s="161">
        <f t="shared" ca="1" si="313"/>
        <v>1</v>
      </c>
      <c r="AL684" s="161" t="str">
        <f t="shared" ca="1" si="314"/>
        <v/>
      </c>
      <c r="AM684" s="161">
        <f t="shared" ca="1" si="325"/>
        <v>1</v>
      </c>
      <c r="AN684" s="161" t="str">
        <f t="shared" ca="1" si="315"/>
        <v/>
      </c>
      <c r="AO684" s="161">
        <f t="shared" ca="1" si="324"/>
        <v>1</v>
      </c>
      <c r="AP684" s="161" t="str">
        <f t="shared" ca="1" si="316"/>
        <v/>
      </c>
      <c r="AQ684" s="161">
        <f t="shared" ca="1" si="322"/>
        <v>1</v>
      </c>
      <c r="AR684" s="161" t="str">
        <f t="shared" ca="1" si="317"/>
        <v/>
      </c>
      <c r="AS684" s="161">
        <f t="shared" ca="1" si="318"/>
        <v>1</v>
      </c>
      <c r="AT684" s="159" t="str">
        <f t="shared" ca="1" si="328"/>
        <v/>
      </c>
      <c r="AU684" s="210">
        <f t="shared" ca="1" si="302"/>
        <v>14</v>
      </c>
      <c r="AV684" s="209"/>
      <c r="AW684" s="204">
        <f t="shared" si="319"/>
        <v>4929.5277777777801</v>
      </c>
      <c r="AX684" s="159"/>
      <c r="AZ684" s="159"/>
      <c r="BM684" s="207"/>
      <c r="BN684" s="212"/>
      <c r="BP684" s="209"/>
      <c r="BQ684" s="211"/>
      <c r="BR684" s="211"/>
      <c r="BS684" s="211"/>
      <c r="BT684" s="211"/>
      <c r="BU684" s="211"/>
      <c r="BV684" s="211"/>
      <c r="BW684" s="211"/>
      <c r="BX684" s="211"/>
      <c r="BY684" s="211"/>
      <c r="BZ684" s="211"/>
      <c r="CA684" s="209"/>
      <c r="CB684" s="224"/>
      <c r="CC684" s="204"/>
      <c r="CD684" s="204"/>
      <c r="CE684" s="204"/>
      <c r="CF684" s="211"/>
      <c r="CG684" s="211"/>
      <c r="CI684" s="209"/>
      <c r="CJ684" s="209"/>
      <c r="EH684" s="165"/>
      <c r="EI684" s="165"/>
      <c r="EJ684" s="166"/>
      <c r="EK684" s="209"/>
      <c r="EL684" s="211"/>
      <c r="EM684" s="211"/>
      <c r="EN684" s="211"/>
      <c r="EO684" s="211"/>
      <c r="EP684" s="211"/>
      <c r="ES684" s="165"/>
      <c r="ET684" s="165"/>
      <c r="EU684" s="166"/>
      <c r="EV684" s="209"/>
      <c r="EW684" s="211"/>
      <c r="EX684" s="211"/>
      <c r="EY684" s="211"/>
      <c r="EZ684" s="211"/>
      <c r="FA684" s="211"/>
      <c r="FD684" s="165"/>
      <c r="FE684" s="165"/>
      <c r="FF684" s="166"/>
      <c r="FG684" s="209"/>
      <c r="FH684" s="211"/>
      <c r="FI684" s="211"/>
      <c r="FJ684" s="211"/>
      <c r="FK684" s="211"/>
      <c r="FL684" s="211"/>
    </row>
    <row r="685" spans="9:168">
      <c r="I685" s="221">
        <f t="shared" si="323"/>
        <v>81</v>
      </c>
      <c r="J685" s="159">
        <f>'v-t_chart'!C682</f>
        <v>23.7</v>
      </c>
      <c r="K685" s="204">
        <f t="shared" ca="1" si="301"/>
        <v>69.417299999999997</v>
      </c>
      <c r="L685" s="205" t="b">
        <f>IF('Input&amp;Output'!$C$3=10,phase_chart!C682,IF('Input&amp;Output'!$C$3=21,phase_chart!G682,IF('Input&amp;Output'!$C$3=22,phase_chart!K682,IF('Input&amp;Output'!$C$3=31,phase_chart!O682,IF('Input&amp;Output'!$C$3=32,phase_chart!S682,"")))))</f>
        <v>0</v>
      </c>
      <c r="M685" s="206" t="b">
        <f>IF('Input&amp;Output'!$C$3=10,phase_chart!D682,IF('Input&amp;Output'!$C$3=21,phase_chart!H682,IF('Input&amp;Output'!$C$3=22,phase_chart!L682,IF('Input&amp;Output'!$C$3=31,phase_chart!P682,IF('Input&amp;Output'!$C$3=32,phase_chart!T682,"")))))</f>
        <v>1</v>
      </c>
      <c r="N685" s="205" t="b">
        <f>IF('Input&amp;Output'!$C$3=10,phase_chart!E682,IF('Input&amp;Output'!$C$3=21,phase_chart!I682,IF('Input&amp;Output'!$C$3=22,phase_chart!M682,IF('Input&amp;Output'!$C$3=31,phase_chart!Q682,IF('Input&amp;Output'!$C$3=32,phase_chart!U682,"")))))</f>
        <v>0</v>
      </c>
      <c r="P685" s="159">
        <f ca="1">IF(NOT($J685=0),IF($J685&lt;IF($P684=0,0,VLOOKUP(P684,tbL!$M$37:$Q$43,IF(L685=TRUE,2,4))),IF($J685&gt;=VLOOKUP(P684,tbL!$M$37:$Q$43,IF(L685=TRUE,3,5)),$P684,IF(AND(L684=TRUE,L685=TRUE),$P684,$P684-1)),IF(AND(L685=TRUE,J685=VLOOKUP(P684,tbL!$M$37:$Q$43,IF(L685=TRUE,2,4))),P684,IF($P684+1&gt;$C$12,$C$12,$P684+1))),0)</f>
        <v>1</v>
      </c>
      <c r="Q685" s="159">
        <f t="shared" ca="1" si="303"/>
        <v>1</v>
      </c>
      <c r="R685" s="207">
        <f t="shared" si="320"/>
        <v>0</v>
      </c>
      <c r="S685" s="208"/>
      <c r="T685" s="159">
        <f t="shared" si="321"/>
        <v>0</v>
      </c>
      <c r="U685" s="209" t="str">
        <f ca="1">IF(AND(T685=-1,N685=TRUE),"*",IF(AND(U684="*",N685=TRUE),"*",IF(AND(AND(L685=TRUE,U684="*"),J685&lt;VLOOKUP(V684+1,tbL!$M$38:$O$43,3)),"*","")))</f>
        <v/>
      </c>
      <c r="V685" s="204">
        <f t="shared" ca="1" si="304"/>
        <v>1</v>
      </c>
      <c r="Y685" s="159" t="str">
        <f t="shared" ca="1" si="305"/>
        <v/>
      </c>
      <c r="Z685" s="159" t="str">
        <f t="shared" si="306"/>
        <v/>
      </c>
      <c r="AA685" s="159">
        <f t="shared" ca="1" si="327"/>
        <v>1</v>
      </c>
      <c r="AC685" s="161" t="str">
        <f t="shared" ca="1" si="307"/>
        <v/>
      </c>
      <c r="AD685" s="161">
        <f t="shared" ca="1" si="308"/>
        <v>1</v>
      </c>
      <c r="AE685" s="161" t="str">
        <f t="shared" ca="1" si="329"/>
        <v/>
      </c>
      <c r="AF685" s="161">
        <f t="shared" ca="1" si="309"/>
        <v>1</v>
      </c>
      <c r="AG685" s="161" t="str">
        <f t="shared" ca="1" si="310"/>
        <v/>
      </c>
      <c r="AH685" s="161">
        <f t="shared" ca="1" si="311"/>
        <v>1</v>
      </c>
      <c r="AI685" s="161" t="str">
        <f t="shared" ca="1" si="312"/>
        <v/>
      </c>
      <c r="AJ685" s="161">
        <f t="shared" ca="1" si="313"/>
        <v>1</v>
      </c>
      <c r="AL685" s="161" t="str">
        <f t="shared" ca="1" si="314"/>
        <v/>
      </c>
      <c r="AM685" s="161">
        <f t="shared" ca="1" si="325"/>
        <v>1</v>
      </c>
      <c r="AN685" s="161" t="str">
        <f t="shared" ca="1" si="315"/>
        <v/>
      </c>
      <c r="AO685" s="161">
        <f t="shared" ca="1" si="324"/>
        <v>1</v>
      </c>
      <c r="AP685" s="161" t="str">
        <f t="shared" ca="1" si="316"/>
        <v/>
      </c>
      <c r="AQ685" s="161">
        <f t="shared" ca="1" si="322"/>
        <v>1</v>
      </c>
      <c r="AR685" s="161" t="str">
        <f t="shared" ca="1" si="317"/>
        <v/>
      </c>
      <c r="AS685" s="161">
        <f t="shared" ca="1" si="318"/>
        <v>1</v>
      </c>
      <c r="AT685" s="159" t="str">
        <f t="shared" ca="1" si="328"/>
        <v/>
      </c>
      <c r="AU685" s="210">
        <f t="shared" ca="1" si="302"/>
        <v>14</v>
      </c>
      <c r="AV685" s="209"/>
      <c r="AW685" s="204">
        <f t="shared" si="319"/>
        <v>4936.1111111111131</v>
      </c>
      <c r="AX685" s="159"/>
      <c r="AZ685" s="159"/>
      <c r="BM685" s="207"/>
      <c r="BN685" s="212"/>
      <c r="BP685" s="209"/>
      <c r="BQ685" s="211"/>
      <c r="BR685" s="211"/>
      <c r="BS685" s="211"/>
      <c r="BT685" s="211"/>
      <c r="BU685" s="211"/>
      <c r="BV685" s="211"/>
      <c r="BW685" s="211"/>
      <c r="BX685" s="211"/>
      <c r="BY685" s="211"/>
      <c r="BZ685" s="211"/>
      <c r="CA685" s="209"/>
      <c r="CB685" s="224"/>
      <c r="CC685" s="204"/>
      <c r="CD685" s="204"/>
      <c r="CE685" s="204"/>
      <c r="CF685" s="211"/>
      <c r="CG685" s="211"/>
      <c r="CI685" s="209"/>
      <c r="CJ685" s="209"/>
      <c r="EH685" s="165"/>
      <c r="EI685" s="165"/>
      <c r="EJ685" s="166"/>
      <c r="EK685" s="209"/>
      <c r="EL685" s="211"/>
      <c r="EM685" s="211"/>
      <c r="EN685" s="211"/>
      <c r="EO685" s="211"/>
      <c r="EP685" s="211"/>
      <c r="ES685" s="165"/>
      <c r="ET685" s="165"/>
      <c r="EU685" s="166"/>
      <c r="EV685" s="209"/>
      <c r="EW685" s="211"/>
      <c r="EX685" s="211"/>
      <c r="EY685" s="211"/>
      <c r="EZ685" s="211"/>
      <c r="FA685" s="211"/>
      <c r="FD685" s="165"/>
      <c r="FE685" s="165"/>
      <c r="FF685" s="166"/>
      <c r="FG685" s="209"/>
      <c r="FH685" s="211"/>
      <c r="FI685" s="211"/>
      <c r="FJ685" s="211"/>
      <c r="FK685" s="211"/>
      <c r="FL685" s="211"/>
    </row>
    <row r="686" spans="9:168">
      <c r="I686" s="221">
        <f t="shared" si="323"/>
        <v>82</v>
      </c>
      <c r="J686" s="159">
        <f>'v-t_chart'!C683</f>
        <v>24.9</v>
      </c>
      <c r="K686" s="204">
        <f t="shared" ca="1" si="301"/>
        <v>72.932099999999991</v>
      </c>
      <c r="L686" s="205" t="b">
        <f>IF('Input&amp;Output'!$C$3=10,phase_chart!C683,IF('Input&amp;Output'!$C$3=21,phase_chart!G683,IF('Input&amp;Output'!$C$3=22,phase_chart!K683,IF('Input&amp;Output'!$C$3=31,phase_chart!O683,IF('Input&amp;Output'!$C$3=32,phase_chart!S683,"")))))</f>
        <v>0</v>
      </c>
      <c r="M686" s="206" t="b">
        <f>IF('Input&amp;Output'!$C$3=10,phase_chart!D683,IF('Input&amp;Output'!$C$3=21,phase_chart!H683,IF('Input&amp;Output'!$C$3=22,phase_chart!L683,IF('Input&amp;Output'!$C$3=31,phase_chart!P683,IF('Input&amp;Output'!$C$3=32,phase_chart!T683,"")))))</f>
        <v>1</v>
      </c>
      <c r="N686" s="205" t="b">
        <f>IF('Input&amp;Output'!$C$3=10,phase_chart!E683,IF('Input&amp;Output'!$C$3=21,phase_chart!I683,IF('Input&amp;Output'!$C$3=22,phase_chart!M683,IF('Input&amp;Output'!$C$3=31,phase_chart!Q683,IF('Input&amp;Output'!$C$3=32,phase_chart!U683,"")))))</f>
        <v>0</v>
      </c>
      <c r="P686" s="159">
        <f ca="1">IF(NOT($J686=0),IF($J686&lt;IF($P685=0,0,VLOOKUP(P685,tbL!$M$37:$Q$43,IF(L686=TRUE,2,4))),IF($J686&gt;=VLOOKUP(P685,tbL!$M$37:$Q$43,IF(L686=TRUE,3,5)),$P685,IF(AND(L685=TRUE,L686=TRUE),$P685,$P685-1)),IF(AND(L686=TRUE,J686=VLOOKUP(P685,tbL!$M$37:$Q$43,IF(L686=TRUE,2,4))),P685,IF($P685+1&gt;$C$12,$C$12,$P685+1))),0)</f>
        <v>1</v>
      </c>
      <c r="Q686" s="159">
        <f t="shared" ca="1" si="303"/>
        <v>1</v>
      </c>
      <c r="R686" s="207">
        <f t="shared" si="320"/>
        <v>0</v>
      </c>
      <c r="S686" s="208"/>
      <c r="T686" s="159">
        <f t="shared" si="321"/>
        <v>0</v>
      </c>
      <c r="U686" s="209" t="str">
        <f ca="1">IF(AND(T686=-1,N686=TRUE),"*",IF(AND(U685="*",N686=TRUE),"*",IF(AND(AND(L686=TRUE,U685="*"),J686&lt;VLOOKUP(V685+1,tbL!$M$38:$O$43,3)),"*","")))</f>
        <v/>
      </c>
      <c r="V686" s="204">
        <f t="shared" ca="1" si="304"/>
        <v>1</v>
      </c>
      <c r="Y686" s="159" t="str">
        <f t="shared" ca="1" si="305"/>
        <v/>
      </c>
      <c r="Z686" s="159" t="str">
        <f t="shared" si="306"/>
        <v/>
      </c>
      <c r="AA686" s="159">
        <f t="shared" ca="1" si="327"/>
        <v>1</v>
      </c>
      <c r="AC686" s="161" t="str">
        <f t="shared" ca="1" si="307"/>
        <v/>
      </c>
      <c r="AD686" s="161">
        <f t="shared" ca="1" si="308"/>
        <v>1</v>
      </c>
      <c r="AE686" s="161" t="str">
        <f t="shared" ca="1" si="329"/>
        <v/>
      </c>
      <c r="AF686" s="161">
        <f t="shared" ca="1" si="309"/>
        <v>1</v>
      </c>
      <c r="AG686" s="161" t="str">
        <f t="shared" ca="1" si="310"/>
        <v/>
      </c>
      <c r="AH686" s="161">
        <f t="shared" ca="1" si="311"/>
        <v>1</v>
      </c>
      <c r="AI686" s="161" t="str">
        <f t="shared" ca="1" si="312"/>
        <v/>
      </c>
      <c r="AJ686" s="161">
        <f t="shared" ca="1" si="313"/>
        <v>1</v>
      </c>
      <c r="AL686" s="161" t="str">
        <f t="shared" ca="1" si="314"/>
        <v/>
      </c>
      <c r="AM686" s="161">
        <f t="shared" ca="1" si="325"/>
        <v>1</v>
      </c>
      <c r="AN686" s="161" t="str">
        <f t="shared" ca="1" si="315"/>
        <v/>
      </c>
      <c r="AO686" s="161">
        <f t="shared" ca="1" si="324"/>
        <v>1</v>
      </c>
      <c r="AP686" s="161" t="str">
        <f t="shared" ca="1" si="316"/>
        <v/>
      </c>
      <c r="AQ686" s="161">
        <f t="shared" ca="1" si="322"/>
        <v>1</v>
      </c>
      <c r="AR686" s="161" t="str">
        <f t="shared" ca="1" si="317"/>
        <v/>
      </c>
      <c r="AS686" s="161">
        <f t="shared" ca="1" si="318"/>
        <v>1</v>
      </c>
      <c r="AT686" s="159" t="str">
        <f t="shared" ca="1" si="328"/>
        <v/>
      </c>
      <c r="AU686" s="210">
        <f t="shared" ca="1" si="302"/>
        <v>14</v>
      </c>
      <c r="AV686" s="209"/>
      <c r="AW686" s="204">
        <f t="shared" si="319"/>
        <v>4943.0277777777801</v>
      </c>
      <c r="AX686" s="159"/>
      <c r="AZ686" s="159"/>
      <c r="BM686" s="207"/>
      <c r="BN686" s="212"/>
      <c r="BP686" s="209"/>
      <c r="BQ686" s="211"/>
      <c r="BR686" s="211"/>
      <c r="BS686" s="211"/>
      <c r="BT686" s="211"/>
      <c r="BU686" s="211"/>
      <c r="BV686" s="211"/>
      <c r="BW686" s="211"/>
      <c r="BX686" s="211"/>
      <c r="BY686" s="211"/>
      <c r="BZ686" s="211"/>
      <c r="CA686" s="209"/>
      <c r="CB686" s="224"/>
      <c r="CC686" s="204"/>
      <c r="CD686" s="204"/>
      <c r="CE686" s="204"/>
      <c r="CF686" s="211"/>
      <c r="CG686" s="211"/>
      <c r="CI686" s="209"/>
      <c r="CJ686" s="209"/>
      <c r="EH686" s="165"/>
      <c r="EI686" s="165"/>
      <c r="EJ686" s="166"/>
      <c r="EK686" s="209"/>
      <c r="EL686" s="211"/>
      <c r="EM686" s="211"/>
      <c r="EN686" s="211"/>
      <c r="EO686" s="211"/>
      <c r="EP686" s="211"/>
      <c r="ES686" s="165"/>
      <c r="ET686" s="165"/>
      <c r="EU686" s="166"/>
      <c r="EV686" s="209"/>
      <c r="EW686" s="211"/>
      <c r="EX686" s="211"/>
      <c r="EY686" s="211"/>
      <c r="EZ686" s="211"/>
      <c r="FA686" s="211"/>
      <c r="FD686" s="165"/>
      <c r="FE686" s="165"/>
      <c r="FF686" s="166"/>
      <c r="FG686" s="209"/>
      <c r="FH686" s="211"/>
      <c r="FI686" s="211"/>
      <c r="FJ686" s="211"/>
      <c r="FK686" s="211"/>
      <c r="FL686" s="211"/>
    </row>
    <row r="687" spans="9:168">
      <c r="I687" s="221">
        <f t="shared" si="323"/>
        <v>83</v>
      </c>
      <c r="J687" s="159">
        <f>'v-t_chart'!C684</f>
        <v>26.4</v>
      </c>
      <c r="K687" s="204">
        <f t="shared" ca="1" si="301"/>
        <v>77.325599999999994</v>
      </c>
      <c r="L687" s="205" t="b">
        <f>IF('Input&amp;Output'!$C$3=10,phase_chart!C684,IF('Input&amp;Output'!$C$3=21,phase_chart!G684,IF('Input&amp;Output'!$C$3=22,phase_chart!K684,IF('Input&amp;Output'!$C$3=31,phase_chart!O684,IF('Input&amp;Output'!$C$3=32,phase_chart!S684,"")))))</f>
        <v>0</v>
      </c>
      <c r="M687" s="206" t="b">
        <f>IF('Input&amp;Output'!$C$3=10,phase_chart!D684,IF('Input&amp;Output'!$C$3=21,phase_chart!H684,IF('Input&amp;Output'!$C$3=22,phase_chart!L684,IF('Input&amp;Output'!$C$3=31,phase_chart!P684,IF('Input&amp;Output'!$C$3=32,phase_chart!T684,"")))))</f>
        <v>1</v>
      </c>
      <c r="N687" s="205" t="b">
        <f>IF('Input&amp;Output'!$C$3=10,phase_chart!E684,IF('Input&amp;Output'!$C$3=21,phase_chart!I684,IF('Input&amp;Output'!$C$3=22,phase_chart!M684,IF('Input&amp;Output'!$C$3=31,phase_chart!Q684,IF('Input&amp;Output'!$C$3=32,phase_chart!U684,"")))))</f>
        <v>0</v>
      </c>
      <c r="P687" s="159">
        <f ca="1">IF(NOT($J687=0),IF($J687&lt;IF($P686=0,0,VLOOKUP(P686,tbL!$M$37:$Q$43,IF(L687=TRUE,2,4))),IF($J687&gt;=VLOOKUP(P686,tbL!$M$37:$Q$43,IF(L687=TRUE,3,5)),$P686,IF(AND(L686=TRUE,L687=TRUE),$P686,$P686-1)),IF(AND(L687=TRUE,J687=VLOOKUP(P686,tbL!$M$37:$Q$43,IF(L687=TRUE,2,4))),P686,IF($P686+1&gt;$C$12,$C$12,$P686+1))),0)</f>
        <v>1</v>
      </c>
      <c r="Q687" s="159">
        <f t="shared" ca="1" si="303"/>
        <v>1</v>
      </c>
      <c r="R687" s="207">
        <f t="shared" si="320"/>
        <v>0</v>
      </c>
      <c r="S687" s="208"/>
      <c r="T687" s="159">
        <f t="shared" si="321"/>
        <v>0</v>
      </c>
      <c r="U687" s="209" t="str">
        <f ca="1">IF(AND(T687=-1,N687=TRUE),"*",IF(AND(U686="*",N687=TRUE),"*",IF(AND(AND(L687=TRUE,U686="*"),J687&lt;VLOOKUP(V686+1,tbL!$M$38:$O$43,3)),"*","")))</f>
        <v/>
      </c>
      <c r="V687" s="204">
        <f t="shared" ca="1" si="304"/>
        <v>1</v>
      </c>
      <c r="Y687" s="159" t="str">
        <f t="shared" ca="1" si="305"/>
        <v/>
      </c>
      <c r="Z687" s="159" t="str">
        <f t="shared" si="306"/>
        <v/>
      </c>
      <c r="AA687" s="159">
        <f t="shared" ca="1" si="327"/>
        <v>1</v>
      </c>
      <c r="AC687" s="161" t="str">
        <f t="shared" ca="1" si="307"/>
        <v/>
      </c>
      <c r="AD687" s="161">
        <f t="shared" ca="1" si="308"/>
        <v>1</v>
      </c>
      <c r="AE687" s="161" t="str">
        <f t="shared" ca="1" si="329"/>
        <v/>
      </c>
      <c r="AF687" s="161">
        <f t="shared" ca="1" si="309"/>
        <v>1</v>
      </c>
      <c r="AG687" s="161" t="str">
        <f t="shared" ca="1" si="310"/>
        <v/>
      </c>
      <c r="AH687" s="161">
        <f t="shared" ca="1" si="311"/>
        <v>1</v>
      </c>
      <c r="AI687" s="161" t="str">
        <f t="shared" ca="1" si="312"/>
        <v/>
      </c>
      <c r="AJ687" s="161">
        <f t="shared" ca="1" si="313"/>
        <v>1</v>
      </c>
      <c r="AL687" s="161" t="str">
        <f t="shared" ca="1" si="314"/>
        <v/>
      </c>
      <c r="AM687" s="161">
        <f t="shared" ca="1" si="325"/>
        <v>1</v>
      </c>
      <c r="AN687" s="161" t="str">
        <f t="shared" ca="1" si="315"/>
        <v/>
      </c>
      <c r="AO687" s="161">
        <f t="shared" ca="1" si="324"/>
        <v>1</v>
      </c>
      <c r="AP687" s="161" t="str">
        <f t="shared" ca="1" si="316"/>
        <v/>
      </c>
      <c r="AQ687" s="161">
        <f t="shared" ca="1" si="322"/>
        <v>1</v>
      </c>
      <c r="AR687" s="161" t="str">
        <f t="shared" ca="1" si="317"/>
        <v/>
      </c>
      <c r="AS687" s="161">
        <f t="shared" ca="1" si="318"/>
        <v>1</v>
      </c>
      <c r="AT687" s="159" t="str">
        <f t="shared" ca="1" si="328"/>
        <v/>
      </c>
      <c r="AU687" s="210">
        <f t="shared" ca="1" si="302"/>
        <v>14</v>
      </c>
      <c r="AV687" s="209"/>
      <c r="AW687" s="204">
        <f t="shared" si="319"/>
        <v>4950.3611111111131</v>
      </c>
      <c r="AX687" s="159"/>
      <c r="AZ687" s="159"/>
      <c r="BM687" s="207"/>
      <c r="BN687" s="212"/>
      <c r="BP687" s="209"/>
      <c r="BQ687" s="211"/>
      <c r="BR687" s="211"/>
      <c r="BS687" s="211"/>
      <c r="BT687" s="211"/>
      <c r="BU687" s="211"/>
      <c r="BV687" s="211"/>
      <c r="BW687" s="211"/>
      <c r="BX687" s="211"/>
      <c r="BY687" s="211"/>
      <c r="BZ687" s="211"/>
      <c r="CA687" s="209"/>
      <c r="CB687" s="224"/>
      <c r="CC687" s="204"/>
      <c r="CD687" s="204"/>
      <c r="CE687" s="204"/>
      <c r="CF687" s="211"/>
      <c r="CG687" s="211"/>
      <c r="CI687" s="209"/>
      <c r="CJ687" s="209"/>
      <c r="EH687" s="165"/>
      <c r="EI687" s="165"/>
      <c r="EJ687" s="166"/>
      <c r="EK687" s="209"/>
      <c r="EL687" s="211"/>
      <c r="EM687" s="211"/>
      <c r="EN687" s="211"/>
      <c r="EO687" s="211"/>
      <c r="EP687" s="211"/>
      <c r="ES687" s="165"/>
      <c r="ET687" s="165"/>
      <c r="EU687" s="166"/>
      <c r="EV687" s="209"/>
      <c r="EW687" s="211"/>
      <c r="EX687" s="211"/>
      <c r="EY687" s="211"/>
      <c r="EZ687" s="211"/>
      <c r="FA687" s="211"/>
      <c r="FD687" s="165"/>
      <c r="FE687" s="165"/>
      <c r="FF687" s="166"/>
      <c r="FG687" s="209"/>
      <c r="FH687" s="211"/>
      <c r="FI687" s="211"/>
      <c r="FJ687" s="211"/>
      <c r="FK687" s="211"/>
      <c r="FL687" s="211"/>
    </row>
    <row r="688" spans="9:168">
      <c r="I688" s="221">
        <f t="shared" si="323"/>
        <v>84</v>
      </c>
      <c r="J688" s="159">
        <f>'v-t_chart'!C685</f>
        <v>27.7</v>
      </c>
      <c r="K688" s="204">
        <f t="shared" ca="1" si="301"/>
        <v>81.133299999999991</v>
      </c>
      <c r="L688" s="205" t="b">
        <f>IF('Input&amp;Output'!$C$3=10,phase_chart!C685,IF('Input&amp;Output'!$C$3=21,phase_chart!G685,IF('Input&amp;Output'!$C$3=22,phase_chart!K685,IF('Input&amp;Output'!$C$3=31,phase_chart!O685,IF('Input&amp;Output'!$C$3=32,phase_chart!S685,"")))))</f>
        <v>0</v>
      </c>
      <c r="M688" s="206" t="b">
        <f>IF('Input&amp;Output'!$C$3=10,phase_chart!D685,IF('Input&amp;Output'!$C$3=21,phase_chart!H685,IF('Input&amp;Output'!$C$3=22,phase_chart!L685,IF('Input&amp;Output'!$C$3=31,phase_chart!P685,IF('Input&amp;Output'!$C$3=32,phase_chart!T685,"")))))</f>
        <v>1</v>
      </c>
      <c r="N688" s="205" t="b">
        <f>IF('Input&amp;Output'!$C$3=10,phase_chart!E685,IF('Input&amp;Output'!$C$3=21,phase_chart!I685,IF('Input&amp;Output'!$C$3=22,phase_chart!M685,IF('Input&amp;Output'!$C$3=31,phase_chart!Q685,IF('Input&amp;Output'!$C$3=32,phase_chart!U685,"")))))</f>
        <v>0</v>
      </c>
      <c r="P688" s="159">
        <f ca="1">IF(NOT($J688=0),IF($J688&lt;IF($P687=0,0,VLOOKUP(P687,tbL!$M$37:$Q$43,IF(L688=TRUE,2,4))),IF($J688&gt;=VLOOKUP(P687,tbL!$M$37:$Q$43,IF(L688=TRUE,3,5)),$P687,IF(AND(L687=TRUE,L688=TRUE),$P687,$P687-1)),IF(AND(L688=TRUE,J688=VLOOKUP(P687,tbL!$M$37:$Q$43,IF(L688=TRUE,2,4))),P687,IF($P687+1&gt;$C$12,$C$12,$P687+1))),0)</f>
        <v>1</v>
      </c>
      <c r="Q688" s="159">
        <f t="shared" ca="1" si="303"/>
        <v>1</v>
      </c>
      <c r="R688" s="207">
        <f t="shared" si="320"/>
        <v>0</v>
      </c>
      <c r="S688" s="208"/>
      <c r="T688" s="159">
        <f t="shared" si="321"/>
        <v>0</v>
      </c>
      <c r="U688" s="209" t="str">
        <f ca="1">IF(AND(T688=-1,N688=TRUE),"*",IF(AND(U687="*",N688=TRUE),"*",IF(AND(AND(L688=TRUE,U687="*"),J688&lt;VLOOKUP(V687+1,tbL!$M$38:$O$43,3)),"*","")))</f>
        <v/>
      </c>
      <c r="V688" s="204">
        <f t="shared" ca="1" si="304"/>
        <v>1</v>
      </c>
      <c r="Y688" s="159" t="str">
        <f t="shared" ca="1" si="305"/>
        <v/>
      </c>
      <c r="Z688" s="159" t="str">
        <f t="shared" si="306"/>
        <v/>
      </c>
      <c r="AA688" s="159">
        <f t="shared" ca="1" si="327"/>
        <v>1</v>
      </c>
      <c r="AC688" s="161" t="str">
        <f t="shared" ca="1" si="307"/>
        <v/>
      </c>
      <c r="AD688" s="161">
        <f t="shared" ca="1" si="308"/>
        <v>1</v>
      </c>
      <c r="AE688" s="161" t="str">
        <f t="shared" ca="1" si="329"/>
        <v/>
      </c>
      <c r="AF688" s="161">
        <f t="shared" ca="1" si="309"/>
        <v>1</v>
      </c>
      <c r="AG688" s="161" t="str">
        <f t="shared" ca="1" si="310"/>
        <v/>
      </c>
      <c r="AH688" s="161">
        <f t="shared" ca="1" si="311"/>
        <v>1</v>
      </c>
      <c r="AI688" s="161" t="str">
        <f t="shared" ca="1" si="312"/>
        <v/>
      </c>
      <c r="AJ688" s="161">
        <f t="shared" ca="1" si="313"/>
        <v>1</v>
      </c>
      <c r="AL688" s="161" t="str">
        <f t="shared" ca="1" si="314"/>
        <v/>
      </c>
      <c r="AM688" s="161">
        <f t="shared" ca="1" si="325"/>
        <v>1</v>
      </c>
      <c r="AN688" s="161" t="str">
        <f t="shared" ca="1" si="315"/>
        <v/>
      </c>
      <c r="AO688" s="161">
        <f t="shared" ca="1" si="324"/>
        <v>1</v>
      </c>
      <c r="AP688" s="161" t="str">
        <f t="shared" ca="1" si="316"/>
        <v/>
      </c>
      <c r="AQ688" s="161">
        <f t="shared" ca="1" si="322"/>
        <v>1</v>
      </c>
      <c r="AR688" s="161" t="str">
        <f t="shared" ca="1" si="317"/>
        <v/>
      </c>
      <c r="AS688" s="161">
        <f t="shared" ca="1" si="318"/>
        <v>1</v>
      </c>
      <c r="AT688" s="159" t="str">
        <f t="shared" ca="1" si="328"/>
        <v/>
      </c>
      <c r="AU688" s="210">
        <f t="shared" ca="1" si="302"/>
        <v>14</v>
      </c>
      <c r="AV688" s="209"/>
      <c r="AW688" s="204">
        <f t="shared" si="319"/>
        <v>4958.0555555555575</v>
      </c>
      <c r="AX688" s="159"/>
      <c r="AZ688" s="159"/>
      <c r="BM688" s="207"/>
      <c r="BN688" s="212"/>
      <c r="BP688" s="209"/>
      <c r="BQ688" s="211"/>
      <c r="BR688" s="211"/>
      <c r="BS688" s="211"/>
      <c r="BT688" s="211"/>
      <c r="BU688" s="211"/>
      <c r="BV688" s="211"/>
      <c r="BW688" s="211"/>
      <c r="BX688" s="211"/>
      <c r="BY688" s="211"/>
      <c r="BZ688" s="211"/>
      <c r="CA688" s="209"/>
      <c r="CB688" s="224"/>
      <c r="CC688" s="204"/>
      <c r="CD688" s="204"/>
      <c r="CE688" s="204"/>
      <c r="CF688" s="211"/>
      <c r="CG688" s="211"/>
      <c r="CI688" s="209"/>
      <c r="CJ688" s="209"/>
      <c r="EH688" s="165"/>
      <c r="EI688" s="165"/>
      <c r="EJ688" s="166"/>
      <c r="EK688" s="209"/>
      <c r="EL688" s="211"/>
      <c r="EM688" s="211"/>
      <c r="EN688" s="211"/>
      <c r="EO688" s="211"/>
      <c r="EP688" s="211"/>
      <c r="ES688" s="165"/>
      <c r="ET688" s="165"/>
      <c r="EU688" s="166"/>
      <c r="EV688" s="209"/>
      <c r="EW688" s="211"/>
      <c r="EX688" s="211"/>
      <c r="EY688" s="211"/>
      <c r="EZ688" s="211"/>
      <c r="FA688" s="211"/>
      <c r="FD688" s="165"/>
      <c r="FE688" s="165"/>
      <c r="FF688" s="166"/>
      <c r="FG688" s="209"/>
      <c r="FH688" s="211"/>
      <c r="FI688" s="211"/>
      <c r="FJ688" s="211"/>
      <c r="FK688" s="211"/>
      <c r="FL688" s="211"/>
    </row>
    <row r="689" spans="9:168">
      <c r="I689" s="221">
        <f t="shared" si="323"/>
        <v>85</v>
      </c>
      <c r="J689" s="159">
        <f>'v-t_chart'!C686</f>
        <v>28.3</v>
      </c>
      <c r="K689" s="204">
        <f t="shared" ca="1" si="301"/>
        <v>82.890699999999995</v>
      </c>
      <c r="L689" s="205" t="b">
        <f>IF('Input&amp;Output'!$C$3=10,phase_chart!C686,IF('Input&amp;Output'!$C$3=21,phase_chart!G686,IF('Input&amp;Output'!$C$3=22,phase_chart!K686,IF('Input&amp;Output'!$C$3=31,phase_chart!O686,IF('Input&amp;Output'!$C$3=32,phase_chart!S686,"")))))</f>
        <v>0</v>
      </c>
      <c r="M689" s="206" t="b">
        <f>IF('Input&amp;Output'!$C$3=10,phase_chart!D686,IF('Input&amp;Output'!$C$3=21,phase_chart!H686,IF('Input&amp;Output'!$C$3=22,phase_chart!L686,IF('Input&amp;Output'!$C$3=31,phase_chart!P686,IF('Input&amp;Output'!$C$3=32,phase_chart!T686,"")))))</f>
        <v>1</v>
      </c>
      <c r="N689" s="205" t="b">
        <f>IF('Input&amp;Output'!$C$3=10,phase_chart!E686,IF('Input&amp;Output'!$C$3=21,phase_chart!I686,IF('Input&amp;Output'!$C$3=22,phase_chart!M686,IF('Input&amp;Output'!$C$3=31,phase_chart!Q686,IF('Input&amp;Output'!$C$3=32,phase_chart!U686,"")))))</f>
        <v>0</v>
      </c>
      <c r="P689" s="159">
        <f ca="1">IF(NOT($J689=0),IF($J689&lt;IF($P688=0,0,VLOOKUP(P688,tbL!$M$37:$Q$43,IF(L689=TRUE,2,4))),IF($J689&gt;=VLOOKUP(P688,tbL!$M$37:$Q$43,IF(L689=TRUE,3,5)),$P688,IF(AND(L688=TRUE,L689=TRUE),$P688,$P688-1)),IF(AND(L689=TRUE,J689=VLOOKUP(P688,tbL!$M$37:$Q$43,IF(L689=TRUE,2,4))),P688,IF($P688+1&gt;$C$12,$C$12,$P688+1))),0)</f>
        <v>1</v>
      </c>
      <c r="Q689" s="159">
        <f t="shared" ca="1" si="303"/>
        <v>1</v>
      </c>
      <c r="R689" s="207">
        <f t="shared" si="320"/>
        <v>0</v>
      </c>
      <c r="S689" s="208"/>
      <c r="T689" s="159">
        <f t="shared" si="321"/>
        <v>0</v>
      </c>
      <c r="U689" s="209" t="str">
        <f ca="1">IF(AND(T689=-1,N689=TRUE),"*",IF(AND(U688="*",N689=TRUE),"*",IF(AND(AND(L689=TRUE,U688="*"),J689&lt;VLOOKUP(V688+1,tbL!$M$38:$O$43,3)),"*","")))</f>
        <v/>
      </c>
      <c r="V689" s="204">
        <f t="shared" ca="1" si="304"/>
        <v>1</v>
      </c>
      <c r="Y689" s="159" t="str">
        <f t="shared" ca="1" si="305"/>
        <v/>
      </c>
      <c r="Z689" s="159" t="str">
        <f t="shared" si="306"/>
        <v/>
      </c>
      <c r="AA689" s="159">
        <f t="shared" ca="1" si="327"/>
        <v>1</v>
      </c>
      <c r="AC689" s="161" t="str">
        <f t="shared" ca="1" si="307"/>
        <v/>
      </c>
      <c r="AD689" s="161">
        <f t="shared" ca="1" si="308"/>
        <v>1</v>
      </c>
      <c r="AE689" s="161" t="str">
        <f t="shared" ca="1" si="329"/>
        <v/>
      </c>
      <c r="AF689" s="161">
        <f t="shared" ca="1" si="309"/>
        <v>1</v>
      </c>
      <c r="AG689" s="161" t="str">
        <f t="shared" ca="1" si="310"/>
        <v/>
      </c>
      <c r="AH689" s="161">
        <f t="shared" ca="1" si="311"/>
        <v>1</v>
      </c>
      <c r="AI689" s="161" t="str">
        <f t="shared" ca="1" si="312"/>
        <v/>
      </c>
      <c r="AJ689" s="161">
        <f t="shared" ca="1" si="313"/>
        <v>1</v>
      </c>
      <c r="AL689" s="161" t="str">
        <f t="shared" ca="1" si="314"/>
        <v/>
      </c>
      <c r="AM689" s="161">
        <f t="shared" ca="1" si="325"/>
        <v>1</v>
      </c>
      <c r="AN689" s="161" t="str">
        <f t="shared" ca="1" si="315"/>
        <v/>
      </c>
      <c r="AO689" s="161">
        <f t="shared" ca="1" si="324"/>
        <v>1</v>
      </c>
      <c r="AP689" s="161" t="str">
        <f t="shared" ca="1" si="316"/>
        <v/>
      </c>
      <c r="AQ689" s="161">
        <f t="shared" ca="1" si="322"/>
        <v>1</v>
      </c>
      <c r="AR689" s="161" t="str">
        <f t="shared" ca="1" si="317"/>
        <v/>
      </c>
      <c r="AS689" s="161">
        <f t="shared" ca="1" si="318"/>
        <v>1</v>
      </c>
      <c r="AT689" s="159" t="str">
        <f t="shared" ca="1" si="328"/>
        <v/>
      </c>
      <c r="AU689" s="210">
        <f t="shared" ca="1" si="302"/>
        <v>14</v>
      </c>
      <c r="AV689" s="209"/>
      <c r="AW689" s="204">
        <f t="shared" si="319"/>
        <v>4965.9166666666688</v>
      </c>
      <c r="AX689" s="159"/>
      <c r="AZ689" s="159"/>
      <c r="BM689" s="207"/>
      <c r="BN689" s="212"/>
      <c r="BP689" s="209"/>
      <c r="BQ689" s="211"/>
      <c r="BR689" s="211"/>
      <c r="BS689" s="211"/>
      <c r="BT689" s="211"/>
      <c r="BU689" s="211"/>
      <c r="BV689" s="211"/>
      <c r="BW689" s="211"/>
      <c r="BX689" s="211"/>
      <c r="BY689" s="211"/>
      <c r="BZ689" s="211"/>
      <c r="CA689" s="209"/>
      <c r="CB689" s="224"/>
      <c r="CC689" s="204"/>
      <c r="CD689" s="204"/>
      <c r="CE689" s="204"/>
      <c r="CF689" s="211"/>
      <c r="CG689" s="211"/>
      <c r="CI689" s="209"/>
      <c r="CJ689" s="209"/>
      <c r="EH689" s="165"/>
      <c r="EI689" s="165"/>
      <c r="EJ689" s="166"/>
      <c r="EK689" s="209"/>
      <c r="EL689" s="211"/>
      <c r="EM689" s="211"/>
      <c r="EN689" s="211"/>
      <c r="EO689" s="211"/>
      <c r="EP689" s="211"/>
      <c r="ES689" s="165"/>
      <c r="ET689" s="165"/>
      <c r="EU689" s="166"/>
      <c r="EV689" s="209"/>
      <c r="EW689" s="211"/>
      <c r="EX689" s="211"/>
      <c r="EY689" s="211"/>
      <c r="EZ689" s="211"/>
      <c r="FA689" s="211"/>
      <c r="FD689" s="165"/>
      <c r="FE689" s="165"/>
      <c r="FF689" s="166"/>
      <c r="FG689" s="209"/>
      <c r="FH689" s="211"/>
      <c r="FI689" s="211"/>
      <c r="FJ689" s="211"/>
      <c r="FK689" s="211"/>
      <c r="FL689" s="211"/>
    </row>
    <row r="690" spans="9:168">
      <c r="I690" s="221">
        <f t="shared" si="323"/>
        <v>86</v>
      </c>
      <c r="J690" s="159">
        <f>'v-t_chart'!C687</f>
        <v>28.3</v>
      </c>
      <c r="K690" s="204">
        <f t="shared" ca="1" si="301"/>
        <v>82.890699999999995</v>
      </c>
      <c r="L690" s="205" t="b">
        <f>IF('Input&amp;Output'!$C$3=10,phase_chart!C687,IF('Input&amp;Output'!$C$3=21,phase_chart!G687,IF('Input&amp;Output'!$C$3=22,phase_chart!K687,IF('Input&amp;Output'!$C$3=31,phase_chart!O687,IF('Input&amp;Output'!$C$3=32,phase_chart!S687,"")))))</f>
        <v>0</v>
      </c>
      <c r="M690" s="206" t="b">
        <f>IF('Input&amp;Output'!$C$3=10,phase_chart!D687,IF('Input&amp;Output'!$C$3=21,phase_chart!H687,IF('Input&amp;Output'!$C$3=22,phase_chart!L687,IF('Input&amp;Output'!$C$3=31,phase_chart!P687,IF('Input&amp;Output'!$C$3=32,phase_chart!T687,"")))))</f>
        <v>1</v>
      </c>
      <c r="N690" s="205" t="b">
        <f>IF('Input&amp;Output'!$C$3=10,phase_chart!E687,IF('Input&amp;Output'!$C$3=21,phase_chart!I687,IF('Input&amp;Output'!$C$3=22,phase_chart!M687,IF('Input&amp;Output'!$C$3=31,phase_chart!Q687,IF('Input&amp;Output'!$C$3=32,phase_chart!U687,"")))))</f>
        <v>0</v>
      </c>
      <c r="P690" s="159">
        <f ca="1">IF(NOT($J690=0),IF($J690&lt;IF($P689=0,0,VLOOKUP(P689,tbL!$M$37:$Q$43,IF(L690=TRUE,2,4))),IF($J690&gt;=VLOOKUP(P689,tbL!$M$37:$Q$43,IF(L690=TRUE,3,5)),$P689,IF(AND(L689=TRUE,L690=TRUE),$P689,$P689-1)),IF(AND(L690=TRUE,J690=VLOOKUP(P689,tbL!$M$37:$Q$43,IF(L690=TRUE,2,4))),P689,IF($P689+1&gt;$C$12,$C$12,$P689+1))),0)</f>
        <v>1</v>
      </c>
      <c r="Q690" s="159">
        <f t="shared" ca="1" si="303"/>
        <v>1</v>
      </c>
      <c r="R690" s="207">
        <f t="shared" si="320"/>
        <v>0</v>
      </c>
      <c r="S690" s="208"/>
      <c r="T690" s="159">
        <f t="shared" si="321"/>
        <v>0</v>
      </c>
      <c r="U690" s="209" t="str">
        <f ca="1">IF(AND(T690=-1,N690=TRUE),"*",IF(AND(U689="*",N690=TRUE),"*",IF(AND(AND(L690=TRUE,U689="*"),J690&lt;VLOOKUP(V689+1,tbL!$M$38:$O$43,3)),"*","")))</f>
        <v/>
      </c>
      <c r="V690" s="204">
        <f t="shared" ca="1" si="304"/>
        <v>1</v>
      </c>
      <c r="Y690" s="159" t="str">
        <f t="shared" ca="1" si="305"/>
        <v/>
      </c>
      <c r="Z690" s="159" t="str">
        <f t="shared" si="306"/>
        <v/>
      </c>
      <c r="AA690" s="159">
        <f t="shared" ca="1" si="327"/>
        <v>1</v>
      </c>
      <c r="AC690" s="161" t="str">
        <f t="shared" ca="1" si="307"/>
        <v/>
      </c>
      <c r="AD690" s="161">
        <f t="shared" ca="1" si="308"/>
        <v>1</v>
      </c>
      <c r="AE690" s="161" t="str">
        <f t="shared" ca="1" si="329"/>
        <v/>
      </c>
      <c r="AF690" s="161">
        <f t="shared" ca="1" si="309"/>
        <v>1</v>
      </c>
      <c r="AG690" s="161" t="str">
        <f t="shared" ca="1" si="310"/>
        <v/>
      </c>
      <c r="AH690" s="161">
        <f t="shared" ca="1" si="311"/>
        <v>1</v>
      </c>
      <c r="AI690" s="161" t="str">
        <f t="shared" ca="1" si="312"/>
        <v/>
      </c>
      <c r="AJ690" s="161">
        <f t="shared" ca="1" si="313"/>
        <v>1</v>
      </c>
      <c r="AL690" s="161" t="str">
        <f t="shared" ca="1" si="314"/>
        <v/>
      </c>
      <c r="AM690" s="161">
        <f t="shared" ca="1" si="325"/>
        <v>1</v>
      </c>
      <c r="AN690" s="161" t="str">
        <f t="shared" ca="1" si="315"/>
        <v/>
      </c>
      <c r="AO690" s="161">
        <f t="shared" ca="1" si="324"/>
        <v>1</v>
      </c>
      <c r="AP690" s="161" t="str">
        <f t="shared" ca="1" si="316"/>
        <v/>
      </c>
      <c r="AQ690" s="161">
        <f t="shared" ca="1" si="322"/>
        <v>1</v>
      </c>
      <c r="AR690" s="161" t="str">
        <f t="shared" ca="1" si="317"/>
        <v/>
      </c>
      <c r="AS690" s="161">
        <f t="shared" ca="1" si="318"/>
        <v>1</v>
      </c>
      <c r="AT690" s="159" t="str">
        <f t="shared" ca="1" si="328"/>
        <v/>
      </c>
      <c r="AU690" s="210">
        <f t="shared" ca="1" si="302"/>
        <v>14</v>
      </c>
      <c r="AV690" s="209"/>
      <c r="AW690" s="204">
        <f t="shared" si="319"/>
        <v>4973.7777777777801</v>
      </c>
      <c r="AX690" s="159"/>
      <c r="AZ690" s="159"/>
      <c r="BM690" s="207"/>
      <c r="BN690" s="212"/>
      <c r="BP690" s="209"/>
      <c r="BQ690" s="211"/>
      <c r="BR690" s="211"/>
      <c r="BS690" s="211"/>
      <c r="BT690" s="211"/>
      <c r="BU690" s="211"/>
      <c r="BV690" s="211"/>
      <c r="BW690" s="211"/>
      <c r="BX690" s="211"/>
      <c r="BY690" s="211"/>
      <c r="BZ690" s="211"/>
      <c r="CA690" s="209"/>
      <c r="CB690" s="224"/>
      <c r="CC690" s="204"/>
      <c r="CD690" s="204"/>
      <c r="CE690" s="204"/>
      <c r="CF690" s="211"/>
      <c r="CG690" s="211"/>
      <c r="CI690" s="209"/>
      <c r="CJ690" s="209"/>
      <c r="EH690" s="165"/>
      <c r="EI690" s="165"/>
      <c r="EJ690" s="166"/>
      <c r="EK690" s="209"/>
      <c r="EL690" s="211"/>
      <c r="EM690" s="211"/>
      <c r="EN690" s="211"/>
      <c r="EO690" s="211"/>
      <c r="EP690" s="211"/>
      <c r="ES690" s="165"/>
      <c r="ET690" s="165"/>
      <c r="EU690" s="166"/>
      <c r="EV690" s="209"/>
      <c r="EW690" s="211"/>
      <c r="EX690" s="211"/>
      <c r="EY690" s="211"/>
      <c r="EZ690" s="211"/>
      <c r="FA690" s="211"/>
      <c r="FD690" s="165"/>
      <c r="FE690" s="165"/>
      <c r="FF690" s="166"/>
      <c r="FG690" s="209"/>
      <c r="FH690" s="211"/>
      <c r="FI690" s="211"/>
      <c r="FJ690" s="211"/>
      <c r="FK690" s="211"/>
      <c r="FL690" s="211"/>
    </row>
    <row r="691" spans="9:168">
      <c r="I691" s="221">
        <f t="shared" si="323"/>
        <v>87</v>
      </c>
      <c r="J691" s="159">
        <f>'v-t_chart'!C688</f>
        <v>28.1</v>
      </c>
      <c r="K691" s="204">
        <f t="shared" ca="1" si="301"/>
        <v>82.304900000000004</v>
      </c>
      <c r="L691" s="205" t="b">
        <f>IF('Input&amp;Output'!$C$3=10,phase_chart!C688,IF('Input&amp;Output'!$C$3=21,phase_chart!G688,IF('Input&amp;Output'!$C$3=22,phase_chart!K688,IF('Input&amp;Output'!$C$3=31,phase_chart!O688,IF('Input&amp;Output'!$C$3=32,phase_chart!S688,"")))))</f>
        <v>0</v>
      </c>
      <c r="M691" s="206" t="b">
        <f>IF('Input&amp;Output'!$C$3=10,phase_chart!D688,IF('Input&amp;Output'!$C$3=21,phase_chart!H688,IF('Input&amp;Output'!$C$3=22,phase_chart!L688,IF('Input&amp;Output'!$C$3=31,phase_chart!P688,IF('Input&amp;Output'!$C$3=32,phase_chart!T688,"")))))</f>
        <v>1</v>
      </c>
      <c r="N691" s="205" t="b">
        <f>IF('Input&amp;Output'!$C$3=10,phase_chart!E688,IF('Input&amp;Output'!$C$3=21,phase_chart!I688,IF('Input&amp;Output'!$C$3=22,phase_chart!M688,IF('Input&amp;Output'!$C$3=31,phase_chart!Q688,IF('Input&amp;Output'!$C$3=32,phase_chart!U688,"")))))</f>
        <v>0</v>
      </c>
      <c r="P691" s="159">
        <f ca="1">IF(NOT($J691=0),IF($J691&lt;IF($P690=0,0,VLOOKUP(P690,tbL!$M$37:$Q$43,IF(L691=TRUE,2,4))),IF($J691&gt;=VLOOKUP(P690,tbL!$M$37:$Q$43,IF(L691=TRUE,3,5)),$P690,IF(AND(L690=TRUE,L691=TRUE),$P690,$P690-1)),IF(AND(L691=TRUE,J691=VLOOKUP(P690,tbL!$M$37:$Q$43,IF(L691=TRUE,2,4))),P690,IF($P690+1&gt;$C$12,$C$12,$P690+1))),0)</f>
        <v>1</v>
      </c>
      <c r="Q691" s="159">
        <f t="shared" ca="1" si="303"/>
        <v>1</v>
      </c>
      <c r="R691" s="207">
        <f t="shared" si="320"/>
        <v>0</v>
      </c>
      <c r="S691" s="208"/>
      <c r="T691" s="159">
        <f t="shared" si="321"/>
        <v>0</v>
      </c>
      <c r="U691" s="209" t="str">
        <f ca="1">IF(AND(T691=-1,N691=TRUE),"*",IF(AND(U690="*",N691=TRUE),"*",IF(AND(AND(L691=TRUE,U690="*"),J691&lt;VLOOKUP(V690+1,tbL!$M$38:$O$43,3)),"*","")))</f>
        <v/>
      </c>
      <c r="V691" s="204">
        <f t="shared" ca="1" si="304"/>
        <v>1</v>
      </c>
      <c r="Y691" s="159" t="str">
        <f t="shared" ca="1" si="305"/>
        <v/>
      </c>
      <c r="Z691" s="159" t="str">
        <f t="shared" si="306"/>
        <v/>
      </c>
      <c r="AA691" s="159">
        <f t="shared" ca="1" si="327"/>
        <v>1</v>
      </c>
      <c r="AC691" s="161" t="str">
        <f t="shared" ca="1" si="307"/>
        <v/>
      </c>
      <c r="AD691" s="161">
        <f t="shared" ca="1" si="308"/>
        <v>1</v>
      </c>
      <c r="AE691" s="161" t="str">
        <f t="shared" ca="1" si="329"/>
        <v/>
      </c>
      <c r="AF691" s="161">
        <f t="shared" ca="1" si="309"/>
        <v>1</v>
      </c>
      <c r="AG691" s="161" t="str">
        <f t="shared" ca="1" si="310"/>
        <v/>
      </c>
      <c r="AH691" s="161">
        <f t="shared" ca="1" si="311"/>
        <v>1</v>
      </c>
      <c r="AI691" s="161" t="str">
        <f t="shared" ca="1" si="312"/>
        <v/>
      </c>
      <c r="AJ691" s="161">
        <f t="shared" ca="1" si="313"/>
        <v>1</v>
      </c>
      <c r="AL691" s="161" t="str">
        <f t="shared" ca="1" si="314"/>
        <v/>
      </c>
      <c r="AM691" s="161">
        <f t="shared" ca="1" si="325"/>
        <v>1</v>
      </c>
      <c r="AN691" s="161" t="str">
        <f t="shared" ca="1" si="315"/>
        <v/>
      </c>
      <c r="AO691" s="161">
        <f t="shared" ca="1" si="324"/>
        <v>1</v>
      </c>
      <c r="AP691" s="161" t="str">
        <f t="shared" ca="1" si="316"/>
        <v/>
      </c>
      <c r="AQ691" s="161">
        <f t="shared" ca="1" si="322"/>
        <v>1</v>
      </c>
      <c r="AR691" s="161" t="str">
        <f t="shared" ca="1" si="317"/>
        <v/>
      </c>
      <c r="AS691" s="161">
        <f t="shared" ca="1" si="318"/>
        <v>1</v>
      </c>
      <c r="AT691" s="159" t="str">
        <f t="shared" ca="1" si="328"/>
        <v/>
      </c>
      <c r="AU691" s="210">
        <f t="shared" ca="1" si="302"/>
        <v>14</v>
      </c>
      <c r="AV691" s="209"/>
      <c r="AW691" s="204">
        <f t="shared" si="319"/>
        <v>4981.5833333333358</v>
      </c>
      <c r="AX691" s="159"/>
      <c r="AZ691" s="159"/>
      <c r="BM691" s="207"/>
      <c r="BN691" s="212"/>
      <c r="BP691" s="209"/>
      <c r="BQ691" s="211"/>
      <c r="BR691" s="211"/>
      <c r="BS691" s="211"/>
      <c r="BT691" s="211"/>
      <c r="BU691" s="211"/>
      <c r="BV691" s="211"/>
      <c r="BW691" s="211"/>
      <c r="BX691" s="211"/>
      <c r="BY691" s="211"/>
      <c r="BZ691" s="211"/>
      <c r="CA691" s="209"/>
      <c r="CB691" s="224"/>
      <c r="CC691" s="204"/>
      <c r="CD691" s="204"/>
      <c r="CE691" s="204"/>
      <c r="CF691" s="211"/>
      <c r="CG691" s="211"/>
      <c r="CI691" s="209"/>
      <c r="CJ691" s="209"/>
      <c r="EH691" s="165"/>
      <c r="EI691" s="165"/>
      <c r="EJ691" s="166"/>
      <c r="EK691" s="209"/>
      <c r="EL691" s="211"/>
      <c r="EM691" s="211"/>
      <c r="EN691" s="211"/>
      <c r="EO691" s="211"/>
      <c r="EP691" s="211"/>
      <c r="ES691" s="165"/>
      <c r="ET691" s="165"/>
      <c r="EU691" s="166"/>
      <c r="EV691" s="209"/>
      <c r="EW691" s="211"/>
      <c r="EX691" s="211"/>
      <c r="EY691" s="211"/>
      <c r="EZ691" s="211"/>
      <c r="FA691" s="211"/>
      <c r="FD691" s="165"/>
      <c r="FE691" s="165"/>
      <c r="FF691" s="166"/>
      <c r="FG691" s="209"/>
      <c r="FH691" s="211"/>
      <c r="FI691" s="211"/>
      <c r="FJ691" s="211"/>
      <c r="FK691" s="211"/>
      <c r="FL691" s="211"/>
    </row>
    <row r="692" spans="9:168">
      <c r="I692" s="221">
        <f t="shared" si="323"/>
        <v>88</v>
      </c>
      <c r="J692" s="159">
        <f>'v-t_chart'!C689</f>
        <v>28.1</v>
      </c>
      <c r="K692" s="204">
        <f t="shared" ca="1" si="301"/>
        <v>82.304900000000004</v>
      </c>
      <c r="L692" s="205" t="b">
        <f>IF('Input&amp;Output'!$C$3=10,phase_chart!C689,IF('Input&amp;Output'!$C$3=21,phase_chart!G689,IF('Input&amp;Output'!$C$3=22,phase_chart!K689,IF('Input&amp;Output'!$C$3=31,phase_chart!O689,IF('Input&amp;Output'!$C$3=32,phase_chart!S689,"")))))</f>
        <v>0</v>
      </c>
      <c r="M692" s="206" t="b">
        <f>IF('Input&amp;Output'!$C$3=10,phase_chart!D689,IF('Input&amp;Output'!$C$3=21,phase_chart!H689,IF('Input&amp;Output'!$C$3=22,phase_chart!L689,IF('Input&amp;Output'!$C$3=31,phase_chart!P689,IF('Input&amp;Output'!$C$3=32,phase_chart!T689,"")))))</f>
        <v>1</v>
      </c>
      <c r="N692" s="205" t="b">
        <f>IF('Input&amp;Output'!$C$3=10,phase_chart!E689,IF('Input&amp;Output'!$C$3=21,phase_chart!I689,IF('Input&amp;Output'!$C$3=22,phase_chart!M689,IF('Input&amp;Output'!$C$3=31,phase_chart!Q689,IF('Input&amp;Output'!$C$3=32,phase_chart!U689,"")))))</f>
        <v>0</v>
      </c>
      <c r="P692" s="159">
        <f ca="1">IF(NOT($J692=0),IF($J692&lt;IF($P691=0,0,VLOOKUP(P691,tbL!$M$37:$Q$43,IF(L692=TRUE,2,4))),IF($J692&gt;=VLOOKUP(P691,tbL!$M$37:$Q$43,IF(L692=TRUE,3,5)),$P691,IF(AND(L691=TRUE,L692=TRUE),$P691,$P691-1)),IF(AND(L692=TRUE,J692=VLOOKUP(P691,tbL!$M$37:$Q$43,IF(L692=TRUE,2,4))),P691,IF($P691+1&gt;$C$12,$C$12,$P691+1))),0)</f>
        <v>1</v>
      </c>
      <c r="Q692" s="159">
        <f t="shared" ca="1" si="303"/>
        <v>1</v>
      </c>
      <c r="R692" s="207">
        <f t="shared" si="320"/>
        <v>0</v>
      </c>
      <c r="S692" s="208"/>
      <c r="T692" s="159">
        <f t="shared" si="321"/>
        <v>0</v>
      </c>
      <c r="U692" s="209" t="str">
        <f ca="1">IF(AND(T692=-1,N692=TRUE),"*",IF(AND(U691="*",N692=TRUE),"*",IF(AND(AND(L692=TRUE,U691="*"),J692&lt;VLOOKUP(V691+1,tbL!$M$38:$O$43,3)),"*","")))</f>
        <v/>
      </c>
      <c r="V692" s="204">
        <f t="shared" ca="1" si="304"/>
        <v>1</v>
      </c>
      <c r="Y692" s="159" t="str">
        <f t="shared" ca="1" si="305"/>
        <v/>
      </c>
      <c r="Z692" s="159" t="str">
        <f t="shared" si="306"/>
        <v/>
      </c>
      <c r="AA692" s="159">
        <f t="shared" ca="1" si="327"/>
        <v>1</v>
      </c>
      <c r="AC692" s="161" t="str">
        <f t="shared" ca="1" si="307"/>
        <v/>
      </c>
      <c r="AD692" s="161">
        <f t="shared" ca="1" si="308"/>
        <v>1</v>
      </c>
      <c r="AE692" s="161" t="str">
        <f t="shared" ca="1" si="329"/>
        <v/>
      </c>
      <c r="AF692" s="161">
        <f t="shared" ca="1" si="309"/>
        <v>1</v>
      </c>
      <c r="AG692" s="161" t="str">
        <f t="shared" ca="1" si="310"/>
        <v/>
      </c>
      <c r="AH692" s="161">
        <f t="shared" ca="1" si="311"/>
        <v>1</v>
      </c>
      <c r="AI692" s="161" t="str">
        <f t="shared" ca="1" si="312"/>
        <v/>
      </c>
      <c r="AJ692" s="161">
        <f t="shared" ca="1" si="313"/>
        <v>1</v>
      </c>
      <c r="AL692" s="161" t="str">
        <f t="shared" ca="1" si="314"/>
        <v/>
      </c>
      <c r="AM692" s="161">
        <f t="shared" ca="1" si="325"/>
        <v>1</v>
      </c>
      <c r="AN692" s="161" t="str">
        <f t="shared" ca="1" si="315"/>
        <v/>
      </c>
      <c r="AO692" s="161">
        <f t="shared" ca="1" si="324"/>
        <v>1</v>
      </c>
      <c r="AP692" s="161" t="str">
        <f t="shared" ca="1" si="316"/>
        <v/>
      </c>
      <c r="AQ692" s="161">
        <f t="shared" ca="1" si="322"/>
        <v>1</v>
      </c>
      <c r="AR692" s="161" t="str">
        <f t="shared" ca="1" si="317"/>
        <v/>
      </c>
      <c r="AS692" s="161">
        <f t="shared" ca="1" si="318"/>
        <v>1</v>
      </c>
      <c r="AT692" s="159" t="str">
        <f t="shared" ca="1" si="328"/>
        <v/>
      </c>
      <c r="AU692" s="210">
        <f t="shared" ca="1" si="302"/>
        <v>14</v>
      </c>
      <c r="AV692" s="209"/>
      <c r="AW692" s="204">
        <f t="shared" si="319"/>
        <v>4989.3888888888914</v>
      </c>
      <c r="AX692" s="159"/>
      <c r="AZ692" s="159"/>
      <c r="BM692" s="207"/>
      <c r="BN692" s="212"/>
      <c r="BP692" s="209"/>
      <c r="BQ692" s="211"/>
      <c r="BR692" s="211"/>
      <c r="BS692" s="211"/>
      <c r="BT692" s="211"/>
      <c r="BU692" s="211"/>
      <c r="BV692" s="211"/>
      <c r="BW692" s="211"/>
      <c r="BX692" s="211"/>
      <c r="BY692" s="211"/>
      <c r="BZ692" s="211"/>
      <c r="CA692" s="209"/>
      <c r="CB692" s="224"/>
      <c r="CC692" s="204"/>
      <c r="CD692" s="204"/>
      <c r="CE692" s="204"/>
      <c r="CF692" s="211"/>
      <c r="CG692" s="211"/>
      <c r="CI692" s="209"/>
      <c r="CJ692" s="209"/>
      <c r="EH692" s="165"/>
      <c r="EI692" s="165"/>
      <c r="EJ692" s="166"/>
      <c r="EK692" s="209"/>
      <c r="EL692" s="211"/>
      <c r="EM692" s="211"/>
      <c r="EN692" s="211"/>
      <c r="EO692" s="211"/>
      <c r="EP692" s="211"/>
      <c r="ES692" s="165"/>
      <c r="ET692" s="165"/>
      <c r="EU692" s="166"/>
      <c r="EV692" s="209"/>
      <c r="EW692" s="211"/>
      <c r="EX692" s="211"/>
      <c r="EY692" s="211"/>
      <c r="EZ692" s="211"/>
      <c r="FA692" s="211"/>
      <c r="FD692" s="165"/>
      <c r="FE692" s="165"/>
      <c r="FF692" s="166"/>
      <c r="FG692" s="209"/>
      <c r="FH692" s="211"/>
      <c r="FI692" s="211"/>
      <c r="FJ692" s="211"/>
      <c r="FK692" s="211"/>
      <c r="FL692" s="211"/>
    </row>
    <row r="693" spans="9:168">
      <c r="I693" s="221">
        <f t="shared" si="323"/>
        <v>89</v>
      </c>
      <c r="J693" s="159">
        <f>'v-t_chart'!C690</f>
        <v>28.6</v>
      </c>
      <c r="K693" s="204">
        <f t="shared" ca="1" si="301"/>
        <v>83.769400000000005</v>
      </c>
      <c r="L693" s="205" t="b">
        <f>IF('Input&amp;Output'!$C$3=10,phase_chart!C690,IF('Input&amp;Output'!$C$3=21,phase_chart!G690,IF('Input&amp;Output'!$C$3=22,phase_chart!K690,IF('Input&amp;Output'!$C$3=31,phase_chart!O690,IF('Input&amp;Output'!$C$3=32,phase_chart!S690,"")))))</f>
        <v>0</v>
      </c>
      <c r="M693" s="206" t="b">
        <f>IF('Input&amp;Output'!$C$3=10,phase_chart!D690,IF('Input&amp;Output'!$C$3=21,phase_chart!H690,IF('Input&amp;Output'!$C$3=22,phase_chart!L690,IF('Input&amp;Output'!$C$3=31,phase_chart!P690,IF('Input&amp;Output'!$C$3=32,phase_chart!T690,"")))))</f>
        <v>1</v>
      </c>
      <c r="N693" s="205" t="b">
        <f>IF('Input&amp;Output'!$C$3=10,phase_chart!E690,IF('Input&amp;Output'!$C$3=21,phase_chart!I690,IF('Input&amp;Output'!$C$3=22,phase_chart!M690,IF('Input&amp;Output'!$C$3=31,phase_chart!Q690,IF('Input&amp;Output'!$C$3=32,phase_chart!U690,"")))))</f>
        <v>0</v>
      </c>
      <c r="P693" s="159">
        <f ca="1">IF(NOT($J693=0),IF($J693&lt;IF($P692=0,0,VLOOKUP(P692,tbL!$M$37:$Q$43,IF(L693=TRUE,2,4))),IF($J693&gt;=VLOOKUP(P692,tbL!$M$37:$Q$43,IF(L693=TRUE,3,5)),$P692,IF(AND(L692=TRUE,L693=TRUE),$P692,$P692-1)),IF(AND(L693=TRUE,J693=VLOOKUP(P692,tbL!$M$37:$Q$43,IF(L693=TRUE,2,4))),P692,IF($P692+1&gt;$C$12,$C$12,$P692+1))),0)</f>
        <v>1</v>
      </c>
      <c r="Q693" s="159">
        <f t="shared" ca="1" si="303"/>
        <v>1</v>
      </c>
      <c r="R693" s="207">
        <f t="shared" si="320"/>
        <v>0</v>
      </c>
      <c r="S693" s="208"/>
      <c r="T693" s="159">
        <f t="shared" si="321"/>
        <v>0</v>
      </c>
      <c r="U693" s="209" t="str">
        <f ca="1">IF(AND(T693=-1,N693=TRUE),"*",IF(AND(U692="*",N693=TRUE),"*",IF(AND(AND(L693=TRUE,U692="*"),J693&lt;VLOOKUP(V692+1,tbL!$M$38:$O$43,3)),"*","")))</f>
        <v/>
      </c>
      <c r="V693" s="204">
        <f t="shared" ca="1" si="304"/>
        <v>1</v>
      </c>
      <c r="Y693" s="159" t="str">
        <f t="shared" ca="1" si="305"/>
        <v/>
      </c>
      <c r="Z693" s="159" t="str">
        <f t="shared" si="306"/>
        <v/>
      </c>
      <c r="AA693" s="159">
        <f t="shared" ca="1" si="327"/>
        <v>1</v>
      </c>
      <c r="AC693" s="161" t="str">
        <f t="shared" ca="1" si="307"/>
        <v/>
      </c>
      <c r="AD693" s="161">
        <f t="shared" ca="1" si="308"/>
        <v>1</v>
      </c>
      <c r="AE693" s="161" t="str">
        <f t="shared" ca="1" si="329"/>
        <v/>
      </c>
      <c r="AF693" s="161">
        <f t="shared" ca="1" si="309"/>
        <v>1</v>
      </c>
      <c r="AG693" s="161" t="str">
        <f t="shared" ca="1" si="310"/>
        <v/>
      </c>
      <c r="AH693" s="161">
        <f t="shared" ca="1" si="311"/>
        <v>1</v>
      </c>
      <c r="AI693" s="161" t="str">
        <f t="shared" ca="1" si="312"/>
        <v/>
      </c>
      <c r="AJ693" s="161">
        <f t="shared" ca="1" si="313"/>
        <v>1</v>
      </c>
      <c r="AL693" s="161" t="str">
        <f t="shared" ca="1" si="314"/>
        <v/>
      </c>
      <c r="AM693" s="161">
        <f t="shared" ca="1" si="325"/>
        <v>1</v>
      </c>
      <c r="AN693" s="161" t="str">
        <f t="shared" ca="1" si="315"/>
        <v/>
      </c>
      <c r="AO693" s="161">
        <f t="shared" ca="1" si="324"/>
        <v>1</v>
      </c>
      <c r="AP693" s="161" t="str">
        <f t="shared" ca="1" si="316"/>
        <v/>
      </c>
      <c r="AQ693" s="161">
        <f t="shared" ca="1" si="322"/>
        <v>1</v>
      </c>
      <c r="AR693" s="161" t="str">
        <f t="shared" ca="1" si="317"/>
        <v/>
      </c>
      <c r="AS693" s="161">
        <f t="shared" ca="1" si="318"/>
        <v>1</v>
      </c>
      <c r="AT693" s="159" t="str">
        <f t="shared" ca="1" si="328"/>
        <v/>
      </c>
      <c r="AU693" s="210">
        <f t="shared" ca="1" si="302"/>
        <v>14</v>
      </c>
      <c r="AV693" s="209"/>
      <c r="AW693" s="204">
        <f t="shared" si="319"/>
        <v>4997.3333333333358</v>
      </c>
      <c r="AX693" s="159"/>
      <c r="AZ693" s="159"/>
      <c r="BM693" s="207"/>
      <c r="BN693" s="212"/>
      <c r="BP693" s="209"/>
      <c r="BQ693" s="211"/>
      <c r="BR693" s="211"/>
      <c r="BS693" s="211"/>
      <c r="BT693" s="211"/>
      <c r="BU693" s="211"/>
      <c r="BV693" s="211"/>
      <c r="BW693" s="211"/>
      <c r="BX693" s="211"/>
      <c r="BY693" s="211"/>
      <c r="BZ693" s="211"/>
      <c r="CA693" s="209"/>
      <c r="CB693" s="224"/>
      <c r="CC693" s="204"/>
      <c r="CD693" s="204"/>
      <c r="CE693" s="204"/>
      <c r="CF693" s="211"/>
      <c r="CG693" s="211"/>
      <c r="CI693" s="209"/>
      <c r="CJ693" s="209"/>
      <c r="EH693" s="165"/>
      <c r="EI693" s="165"/>
      <c r="EJ693" s="166"/>
      <c r="EK693" s="209"/>
      <c r="EL693" s="211"/>
      <c r="EM693" s="211"/>
      <c r="EN693" s="211"/>
      <c r="EO693" s="211"/>
      <c r="EP693" s="211"/>
      <c r="ES693" s="165"/>
      <c r="ET693" s="165"/>
      <c r="EU693" s="166"/>
      <c r="EV693" s="209"/>
      <c r="EW693" s="211"/>
      <c r="EX693" s="211"/>
      <c r="EY693" s="211"/>
      <c r="EZ693" s="211"/>
      <c r="FA693" s="211"/>
      <c r="FD693" s="165"/>
      <c r="FE693" s="165"/>
      <c r="FF693" s="166"/>
      <c r="FG693" s="209"/>
      <c r="FH693" s="211"/>
      <c r="FI693" s="211"/>
      <c r="FJ693" s="211"/>
      <c r="FK693" s="211"/>
      <c r="FL693" s="211"/>
    </row>
    <row r="694" spans="9:168">
      <c r="I694" s="221">
        <f t="shared" si="323"/>
        <v>90</v>
      </c>
      <c r="J694" s="159">
        <f>'v-t_chart'!C691</f>
        <v>29.8</v>
      </c>
      <c r="K694" s="204">
        <f t="shared" ca="1" si="301"/>
        <v>87.284199999999998</v>
      </c>
      <c r="L694" s="205" t="b">
        <f>IF('Input&amp;Output'!$C$3=10,phase_chart!C691,IF('Input&amp;Output'!$C$3=21,phase_chart!G691,IF('Input&amp;Output'!$C$3=22,phase_chart!K691,IF('Input&amp;Output'!$C$3=31,phase_chart!O691,IF('Input&amp;Output'!$C$3=32,phase_chart!S691,"")))))</f>
        <v>0</v>
      </c>
      <c r="M694" s="206" t="b">
        <f>IF('Input&amp;Output'!$C$3=10,phase_chart!D691,IF('Input&amp;Output'!$C$3=21,phase_chart!H691,IF('Input&amp;Output'!$C$3=22,phase_chart!L691,IF('Input&amp;Output'!$C$3=31,phase_chart!P691,IF('Input&amp;Output'!$C$3=32,phase_chart!T691,"")))))</f>
        <v>1</v>
      </c>
      <c r="N694" s="205" t="b">
        <f>IF('Input&amp;Output'!$C$3=10,phase_chart!E691,IF('Input&amp;Output'!$C$3=21,phase_chart!I691,IF('Input&amp;Output'!$C$3=22,phase_chart!M691,IF('Input&amp;Output'!$C$3=31,phase_chart!Q691,IF('Input&amp;Output'!$C$3=32,phase_chart!U691,"")))))</f>
        <v>0</v>
      </c>
      <c r="P694" s="159">
        <f ca="1">IF(NOT($J694=0),IF($J694&lt;IF($P693=0,0,VLOOKUP(P693,tbL!$M$37:$Q$43,IF(L694=TRUE,2,4))),IF($J694&gt;=VLOOKUP(P693,tbL!$M$37:$Q$43,IF(L694=TRUE,3,5)),$P693,IF(AND(L693=TRUE,L694=TRUE),$P693,$P693-1)),IF(AND(L694=TRUE,J694=VLOOKUP(P693,tbL!$M$37:$Q$43,IF(L694=TRUE,2,4))),P693,IF($P693+1&gt;$C$12,$C$12,$P693+1))),0)</f>
        <v>1</v>
      </c>
      <c r="Q694" s="159">
        <f t="shared" ca="1" si="303"/>
        <v>1</v>
      </c>
      <c r="R694" s="207">
        <f t="shared" si="320"/>
        <v>0</v>
      </c>
      <c r="S694" s="208"/>
      <c r="T694" s="159">
        <f t="shared" si="321"/>
        <v>0</v>
      </c>
      <c r="U694" s="209" t="str">
        <f ca="1">IF(AND(T694=-1,N694=TRUE),"*",IF(AND(U693="*",N694=TRUE),"*",IF(AND(AND(L694=TRUE,U693="*"),J694&lt;VLOOKUP(V693+1,tbL!$M$38:$O$43,3)),"*","")))</f>
        <v/>
      </c>
      <c r="V694" s="204">
        <f t="shared" ca="1" si="304"/>
        <v>1</v>
      </c>
      <c r="Y694" s="159" t="str">
        <f t="shared" ca="1" si="305"/>
        <v/>
      </c>
      <c r="Z694" s="159" t="str">
        <f t="shared" si="306"/>
        <v/>
      </c>
      <c r="AA694" s="159">
        <f t="shared" ca="1" si="327"/>
        <v>1</v>
      </c>
      <c r="AC694" s="161" t="str">
        <f t="shared" ca="1" si="307"/>
        <v/>
      </c>
      <c r="AD694" s="161">
        <f t="shared" ca="1" si="308"/>
        <v>1</v>
      </c>
      <c r="AE694" s="161" t="str">
        <f t="shared" ca="1" si="329"/>
        <v/>
      </c>
      <c r="AF694" s="161">
        <f t="shared" ca="1" si="309"/>
        <v>1</v>
      </c>
      <c r="AG694" s="161" t="str">
        <f t="shared" ca="1" si="310"/>
        <v/>
      </c>
      <c r="AH694" s="161">
        <f t="shared" ca="1" si="311"/>
        <v>1</v>
      </c>
      <c r="AI694" s="161" t="str">
        <f t="shared" ca="1" si="312"/>
        <v/>
      </c>
      <c r="AJ694" s="161">
        <f t="shared" ca="1" si="313"/>
        <v>1</v>
      </c>
      <c r="AL694" s="161" t="str">
        <f t="shared" ca="1" si="314"/>
        <v/>
      </c>
      <c r="AM694" s="161">
        <f t="shared" ca="1" si="325"/>
        <v>1</v>
      </c>
      <c r="AN694" s="161" t="str">
        <f t="shared" ca="1" si="315"/>
        <v/>
      </c>
      <c r="AO694" s="161">
        <f t="shared" ca="1" si="324"/>
        <v>1</v>
      </c>
      <c r="AP694" s="161" t="str">
        <f t="shared" ca="1" si="316"/>
        <v/>
      </c>
      <c r="AQ694" s="161">
        <f t="shared" ca="1" si="322"/>
        <v>1</v>
      </c>
      <c r="AR694" s="161" t="str">
        <f t="shared" ca="1" si="317"/>
        <v/>
      </c>
      <c r="AS694" s="161">
        <f t="shared" ca="1" si="318"/>
        <v>1</v>
      </c>
      <c r="AT694" s="159" t="str">
        <f t="shared" ca="1" si="328"/>
        <v/>
      </c>
      <c r="AU694" s="210">
        <f t="shared" ca="1" si="302"/>
        <v>14</v>
      </c>
      <c r="AV694" s="209"/>
      <c r="AW694" s="204">
        <f t="shared" si="319"/>
        <v>5005.6111111111131</v>
      </c>
      <c r="AX694" s="159"/>
      <c r="AZ694" s="159"/>
      <c r="BM694" s="207"/>
      <c r="BN694" s="212"/>
      <c r="BP694" s="209"/>
      <c r="BQ694" s="211"/>
      <c r="BR694" s="211"/>
      <c r="BS694" s="211"/>
      <c r="BT694" s="211"/>
      <c r="BU694" s="211"/>
      <c r="BV694" s="211"/>
      <c r="BW694" s="211"/>
      <c r="BX694" s="211"/>
      <c r="BY694" s="211"/>
      <c r="BZ694" s="211"/>
      <c r="CA694" s="209"/>
      <c r="CB694" s="224"/>
      <c r="CC694" s="204"/>
      <c r="CD694" s="204"/>
      <c r="CE694" s="204"/>
      <c r="CF694" s="211"/>
      <c r="CG694" s="211"/>
      <c r="CI694" s="209"/>
      <c r="CJ694" s="209"/>
      <c r="EH694" s="165"/>
      <c r="EI694" s="165"/>
      <c r="EJ694" s="166"/>
      <c r="EK694" s="209"/>
      <c r="EL694" s="211"/>
      <c r="EM694" s="211"/>
      <c r="EN694" s="211"/>
      <c r="EO694" s="211"/>
      <c r="EP694" s="211"/>
      <c r="ES694" s="165"/>
      <c r="ET694" s="165"/>
      <c r="EU694" s="166"/>
      <c r="EV694" s="209"/>
      <c r="EW694" s="211"/>
      <c r="EX694" s="211"/>
      <c r="EY694" s="211"/>
      <c r="EZ694" s="211"/>
      <c r="FA694" s="211"/>
      <c r="FD694" s="165"/>
      <c r="FE694" s="165"/>
      <c r="FF694" s="166"/>
      <c r="FG694" s="209"/>
      <c r="FH694" s="211"/>
      <c r="FI694" s="211"/>
      <c r="FJ694" s="211"/>
      <c r="FK694" s="211"/>
      <c r="FL694" s="211"/>
    </row>
    <row r="695" spans="9:168">
      <c r="I695" s="221">
        <f t="shared" si="323"/>
        <v>91</v>
      </c>
      <c r="J695" s="159">
        <f>'v-t_chart'!C692</f>
        <v>31.6</v>
      </c>
      <c r="K695" s="204">
        <f t="shared" ca="1" si="301"/>
        <v>92.556399999999996</v>
      </c>
      <c r="L695" s="205" t="b">
        <f>IF('Input&amp;Output'!$C$3=10,phase_chart!C692,IF('Input&amp;Output'!$C$3=21,phase_chart!G692,IF('Input&amp;Output'!$C$3=22,phase_chart!K692,IF('Input&amp;Output'!$C$3=31,phase_chart!O692,IF('Input&amp;Output'!$C$3=32,phase_chart!S692,"")))))</f>
        <v>0</v>
      </c>
      <c r="M695" s="206" t="b">
        <f>IF('Input&amp;Output'!$C$3=10,phase_chart!D692,IF('Input&amp;Output'!$C$3=21,phase_chart!H692,IF('Input&amp;Output'!$C$3=22,phase_chart!L692,IF('Input&amp;Output'!$C$3=31,phase_chart!P692,IF('Input&amp;Output'!$C$3=32,phase_chart!T692,"")))))</f>
        <v>1</v>
      </c>
      <c r="N695" s="205" t="b">
        <f>IF('Input&amp;Output'!$C$3=10,phase_chart!E692,IF('Input&amp;Output'!$C$3=21,phase_chart!I692,IF('Input&amp;Output'!$C$3=22,phase_chart!M692,IF('Input&amp;Output'!$C$3=31,phase_chart!Q692,IF('Input&amp;Output'!$C$3=32,phase_chart!U692,"")))))</f>
        <v>0</v>
      </c>
      <c r="P695" s="159">
        <f ca="1">IF(NOT($J695=0),IF($J695&lt;IF($P694=0,0,VLOOKUP(P694,tbL!$M$37:$Q$43,IF(L695=TRUE,2,4))),IF($J695&gt;=VLOOKUP(P694,tbL!$M$37:$Q$43,IF(L695=TRUE,3,5)),$P694,IF(AND(L694=TRUE,L695=TRUE),$P694,$P694-1)),IF(AND(L695=TRUE,J695=VLOOKUP(P694,tbL!$M$37:$Q$43,IF(L695=TRUE,2,4))),P694,IF($P694+1&gt;$C$12,$C$12,$P694+1))),0)</f>
        <v>1</v>
      </c>
      <c r="Q695" s="159">
        <f t="shared" ca="1" si="303"/>
        <v>1</v>
      </c>
      <c r="R695" s="207">
        <f t="shared" si="320"/>
        <v>0</v>
      </c>
      <c r="S695" s="208"/>
      <c r="T695" s="159">
        <f t="shared" si="321"/>
        <v>0</v>
      </c>
      <c r="U695" s="209" t="str">
        <f ca="1">IF(AND(T695=-1,N695=TRUE),"*",IF(AND(U694="*",N695=TRUE),"*",IF(AND(AND(L695=TRUE,U694="*"),J695&lt;VLOOKUP(V694+1,tbL!$M$38:$O$43,3)),"*","")))</f>
        <v/>
      </c>
      <c r="V695" s="204">
        <f t="shared" ca="1" si="304"/>
        <v>1</v>
      </c>
      <c r="Y695" s="159" t="str">
        <f t="shared" ca="1" si="305"/>
        <v/>
      </c>
      <c r="Z695" s="159" t="str">
        <f t="shared" si="306"/>
        <v/>
      </c>
      <c r="AA695" s="159">
        <f t="shared" ca="1" si="327"/>
        <v>1</v>
      </c>
      <c r="AC695" s="161" t="str">
        <f t="shared" ca="1" si="307"/>
        <v/>
      </c>
      <c r="AD695" s="161">
        <f t="shared" ca="1" si="308"/>
        <v>1</v>
      </c>
      <c r="AE695" s="161" t="str">
        <f t="shared" ca="1" si="329"/>
        <v/>
      </c>
      <c r="AF695" s="161">
        <f t="shared" ca="1" si="309"/>
        <v>1</v>
      </c>
      <c r="AG695" s="161" t="str">
        <f t="shared" ca="1" si="310"/>
        <v/>
      </c>
      <c r="AH695" s="161">
        <f t="shared" ca="1" si="311"/>
        <v>1</v>
      </c>
      <c r="AI695" s="161" t="str">
        <f t="shared" ca="1" si="312"/>
        <v/>
      </c>
      <c r="AJ695" s="161">
        <f t="shared" ca="1" si="313"/>
        <v>1</v>
      </c>
      <c r="AL695" s="161" t="str">
        <f t="shared" ca="1" si="314"/>
        <v/>
      </c>
      <c r="AM695" s="161">
        <f t="shared" ca="1" si="325"/>
        <v>1</v>
      </c>
      <c r="AN695" s="161" t="str">
        <f t="shared" ca="1" si="315"/>
        <v/>
      </c>
      <c r="AO695" s="161">
        <f t="shared" ca="1" si="324"/>
        <v>1</v>
      </c>
      <c r="AP695" s="161" t="str">
        <f t="shared" ca="1" si="316"/>
        <v/>
      </c>
      <c r="AQ695" s="161">
        <f t="shared" ca="1" si="322"/>
        <v>1</v>
      </c>
      <c r="AR695" s="161" t="str">
        <f t="shared" ca="1" si="317"/>
        <v/>
      </c>
      <c r="AS695" s="161">
        <f t="shared" ca="1" si="318"/>
        <v>1</v>
      </c>
      <c r="AT695" s="159" t="str">
        <f t="shared" ca="1" si="328"/>
        <v/>
      </c>
      <c r="AU695" s="210">
        <f t="shared" ca="1" si="302"/>
        <v>14</v>
      </c>
      <c r="AV695" s="209"/>
      <c r="AW695" s="204">
        <f t="shared" si="319"/>
        <v>5014.3888888888905</v>
      </c>
      <c r="AX695" s="159"/>
      <c r="AZ695" s="159"/>
      <c r="BM695" s="207"/>
      <c r="BN695" s="212"/>
      <c r="BP695" s="209"/>
      <c r="BQ695" s="211"/>
      <c r="BR695" s="211"/>
      <c r="BS695" s="211"/>
      <c r="BT695" s="211"/>
      <c r="BU695" s="211"/>
      <c r="BV695" s="211"/>
      <c r="BW695" s="211"/>
      <c r="BX695" s="211"/>
      <c r="BY695" s="211"/>
      <c r="BZ695" s="211"/>
      <c r="CA695" s="209"/>
      <c r="CB695" s="224"/>
      <c r="CC695" s="204"/>
      <c r="CD695" s="204"/>
      <c r="CE695" s="204"/>
      <c r="CF695" s="211"/>
      <c r="CG695" s="211"/>
      <c r="CI695" s="209"/>
      <c r="CJ695" s="209"/>
      <c r="EH695" s="165"/>
      <c r="EI695" s="165"/>
      <c r="EJ695" s="166"/>
      <c r="EK695" s="209"/>
      <c r="EL695" s="211"/>
      <c r="EM695" s="211"/>
      <c r="EN695" s="211"/>
      <c r="EO695" s="211"/>
      <c r="EP695" s="211"/>
      <c r="ES695" s="165"/>
      <c r="ET695" s="165"/>
      <c r="EU695" s="166"/>
      <c r="EV695" s="209"/>
      <c r="EW695" s="211"/>
      <c r="EX695" s="211"/>
      <c r="EY695" s="211"/>
      <c r="EZ695" s="211"/>
      <c r="FA695" s="211"/>
      <c r="FD695" s="165"/>
      <c r="FE695" s="165"/>
      <c r="FF695" s="166"/>
      <c r="FG695" s="209"/>
      <c r="FH695" s="211"/>
      <c r="FI695" s="211"/>
      <c r="FJ695" s="211"/>
      <c r="FK695" s="211"/>
      <c r="FL695" s="211"/>
    </row>
    <row r="696" spans="9:168">
      <c r="I696" s="221">
        <f t="shared" si="323"/>
        <v>92</v>
      </c>
      <c r="J696" s="159">
        <f>'v-t_chart'!C693</f>
        <v>33.9</v>
      </c>
      <c r="K696" s="204">
        <f t="shared" ca="1" si="301"/>
        <v>99.293099999999995</v>
      </c>
      <c r="L696" s="205" t="b">
        <f>IF('Input&amp;Output'!$C$3=10,phase_chart!C693,IF('Input&amp;Output'!$C$3=21,phase_chart!G693,IF('Input&amp;Output'!$C$3=22,phase_chart!K693,IF('Input&amp;Output'!$C$3=31,phase_chart!O693,IF('Input&amp;Output'!$C$3=32,phase_chart!S693,"")))))</f>
        <v>0</v>
      </c>
      <c r="M696" s="206" t="b">
        <f>IF('Input&amp;Output'!$C$3=10,phase_chart!D693,IF('Input&amp;Output'!$C$3=21,phase_chart!H693,IF('Input&amp;Output'!$C$3=22,phase_chart!L693,IF('Input&amp;Output'!$C$3=31,phase_chart!P693,IF('Input&amp;Output'!$C$3=32,phase_chart!T693,"")))))</f>
        <v>1</v>
      </c>
      <c r="N696" s="205" t="b">
        <f>IF('Input&amp;Output'!$C$3=10,phase_chart!E693,IF('Input&amp;Output'!$C$3=21,phase_chart!I693,IF('Input&amp;Output'!$C$3=22,phase_chart!M693,IF('Input&amp;Output'!$C$3=31,phase_chart!Q693,IF('Input&amp;Output'!$C$3=32,phase_chart!U693,"")))))</f>
        <v>0</v>
      </c>
      <c r="P696" s="159">
        <f ca="1">IF(NOT($J696=0),IF($J696&lt;IF($P695=0,0,VLOOKUP(P695,tbL!$M$37:$Q$43,IF(L696=TRUE,2,4))),IF($J696&gt;=VLOOKUP(P695,tbL!$M$37:$Q$43,IF(L696=TRUE,3,5)),$P695,IF(AND(L695=TRUE,L696=TRUE),$P695,$P695-1)),IF(AND(L696=TRUE,J696=VLOOKUP(P695,tbL!$M$37:$Q$43,IF(L696=TRUE,2,4))),P695,IF($P695+1&gt;$C$12,$C$12,$P695+1))),0)</f>
        <v>1</v>
      </c>
      <c r="Q696" s="159">
        <f t="shared" ca="1" si="303"/>
        <v>1</v>
      </c>
      <c r="R696" s="207">
        <f t="shared" si="320"/>
        <v>0</v>
      </c>
      <c r="S696" s="208"/>
      <c r="T696" s="159">
        <f t="shared" si="321"/>
        <v>0</v>
      </c>
      <c r="U696" s="209" t="str">
        <f ca="1">IF(AND(T696=-1,N696=TRUE),"*",IF(AND(U695="*",N696=TRUE),"*",IF(AND(AND(L696=TRUE,U695="*"),J696&lt;VLOOKUP(V695+1,tbL!$M$38:$O$43,3)),"*","")))</f>
        <v/>
      </c>
      <c r="V696" s="204">
        <f t="shared" ca="1" si="304"/>
        <v>1</v>
      </c>
      <c r="Y696" s="159" t="str">
        <f t="shared" ca="1" si="305"/>
        <v/>
      </c>
      <c r="Z696" s="159" t="str">
        <f t="shared" si="306"/>
        <v/>
      </c>
      <c r="AA696" s="159">
        <f t="shared" ca="1" si="327"/>
        <v>1</v>
      </c>
      <c r="AC696" s="161" t="str">
        <f t="shared" ca="1" si="307"/>
        <v/>
      </c>
      <c r="AD696" s="161">
        <f t="shared" ca="1" si="308"/>
        <v>1</v>
      </c>
      <c r="AE696" s="161" t="str">
        <f t="shared" ca="1" si="329"/>
        <v/>
      </c>
      <c r="AF696" s="161">
        <f t="shared" ca="1" si="309"/>
        <v>1</v>
      </c>
      <c r="AG696" s="161" t="str">
        <f t="shared" ca="1" si="310"/>
        <v/>
      </c>
      <c r="AH696" s="161">
        <f t="shared" ca="1" si="311"/>
        <v>1</v>
      </c>
      <c r="AI696" s="161" t="str">
        <f t="shared" ca="1" si="312"/>
        <v/>
      </c>
      <c r="AJ696" s="161">
        <f t="shared" ca="1" si="313"/>
        <v>1</v>
      </c>
      <c r="AL696" s="161" t="str">
        <f t="shared" ca="1" si="314"/>
        <v/>
      </c>
      <c r="AM696" s="161">
        <f t="shared" ca="1" si="325"/>
        <v>1</v>
      </c>
      <c r="AN696" s="161" t="str">
        <f t="shared" ca="1" si="315"/>
        <v/>
      </c>
      <c r="AO696" s="161">
        <f t="shared" ca="1" si="324"/>
        <v>1</v>
      </c>
      <c r="AP696" s="161" t="str">
        <f t="shared" ca="1" si="316"/>
        <v/>
      </c>
      <c r="AQ696" s="161">
        <f t="shared" ca="1" si="322"/>
        <v>1</v>
      </c>
      <c r="AR696" s="161" t="str">
        <f t="shared" ca="1" si="317"/>
        <v/>
      </c>
      <c r="AS696" s="161">
        <f t="shared" ca="1" si="318"/>
        <v>1</v>
      </c>
      <c r="AT696" s="159" t="str">
        <f t="shared" ca="1" si="328"/>
        <v/>
      </c>
      <c r="AU696" s="210">
        <f t="shared" ca="1" si="302"/>
        <v>14</v>
      </c>
      <c r="AV696" s="209"/>
      <c r="AW696" s="204">
        <f t="shared" si="319"/>
        <v>5023.8055555555575</v>
      </c>
      <c r="AX696" s="159"/>
      <c r="AZ696" s="159"/>
      <c r="BM696" s="207"/>
      <c r="BN696" s="212"/>
      <c r="BP696" s="209"/>
      <c r="BQ696" s="211"/>
      <c r="BR696" s="211"/>
      <c r="BS696" s="211"/>
      <c r="BT696" s="211"/>
      <c r="BU696" s="211"/>
      <c r="BV696" s="211"/>
      <c r="BW696" s="211"/>
      <c r="BX696" s="211"/>
      <c r="BY696" s="211"/>
      <c r="BZ696" s="211"/>
      <c r="CA696" s="209"/>
      <c r="CB696" s="224"/>
      <c r="CC696" s="204"/>
      <c r="CD696" s="204"/>
      <c r="CE696" s="204"/>
      <c r="CF696" s="211"/>
      <c r="CG696" s="211"/>
      <c r="CI696" s="209"/>
      <c r="CJ696" s="209"/>
      <c r="EH696" s="165"/>
      <c r="EI696" s="165"/>
      <c r="EJ696" s="166"/>
      <c r="EK696" s="209"/>
      <c r="EL696" s="211"/>
      <c r="EM696" s="211"/>
      <c r="EN696" s="211"/>
      <c r="EO696" s="211"/>
      <c r="EP696" s="211"/>
      <c r="ES696" s="165"/>
      <c r="ET696" s="165"/>
      <c r="EU696" s="166"/>
      <c r="EV696" s="209"/>
      <c r="EW696" s="211"/>
      <c r="EX696" s="211"/>
      <c r="EY696" s="211"/>
      <c r="EZ696" s="211"/>
      <c r="FA696" s="211"/>
      <c r="FD696" s="165"/>
      <c r="FE696" s="165"/>
      <c r="FF696" s="166"/>
      <c r="FG696" s="209"/>
      <c r="FH696" s="211"/>
      <c r="FI696" s="211"/>
      <c r="FJ696" s="211"/>
      <c r="FK696" s="211"/>
      <c r="FL696" s="211"/>
    </row>
    <row r="697" spans="9:168">
      <c r="I697" s="221">
        <f t="shared" si="323"/>
        <v>93</v>
      </c>
      <c r="J697" s="159">
        <f>'v-t_chart'!C694</f>
        <v>36.5</v>
      </c>
      <c r="K697" s="204">
        <f t="shared" ca="1" si="301"/>
        <v>106.90849999999999</v>
      </c>
      <c r="L697" s="205" t="b">
        <f>IF('Input&amp;Output'!$C$3=10,phase_chart!C694,IF('Input&amp;Output'!$C$3=21,phase_chart!G694,IF('Input&amp;Output'!$C$3=22,phase_chart!K694,IF('Input&amp;Output'!$C$3=31,phase_chart!O694,IF('Input&amp;Output'!$C$3=32,phase_chart!S694,"")))))</f>
        <v>0</v>
      </c>
      <c r="M697" s="206" t="b">
        <f>IF('Input&amp;Output'!$C$3=10,phase_chart!D694,IF('Input&amp;Output'!$C$3=21,phase_chart!H694,IF('Input&amp;Output'!$C$3=22,phase_chart!L694,IF('Input&amp;Output'!$C$3=31,phase_chart!P694,IF('Input&amp;Output'!$C$3=32,phase_chart!T694,"")))))</f>
        <v>1</v>
      </c>
      <c r="N697" s="205" t="b">
        <f>IF('Input&amp;Output'!$C$3=10,phase_chart!E694,IF('Input&amp;Output'!$C$3=21,phase_chart!I694,IF('Input&amp;Output'!$C$3=22,phase_chart!M694,IF('Input&amp;Output'!$C$3=31,phase_chart!Q694,IF('Input&amp;Output'!$C$3=32,phase_chart!U694,"")))))</f>
        <v>0</v>
      </c>
      <c r="P697" s="159">
        <f ca="1">IF(NOT($J697=0),IF($J697&lt;IF($P696=0,0,VLOOKUP(P696,tbL!$M$37:$Q$43,IF(L697=TRUE,2,4))),IF($J697&gt;=VLOOKUP(P696,tbL!$M$37:$Q$43,IF(L697=TRUE,3,5)),$P696,IF(AND(L696=TRUE,L697=TRUE),$P696,$P696-1)),IF(AND(L697=TRUE,J697=VLOOKUP(P696,tbL!$M$37:$Q$43,IF(L697=TRUE,2,4))),P696,IF($P696+1&gt;$C$12,$C$12,$P696+1))),0)</f>
        <v>1</v>
      </c>
      <c r="Q697" s="159">
        <f t="shared" ca="1" si="303"/>
        <v>1</v>
      </c>
      <c r="R697" s="207">
        <f t="shared" si="320"/>
        <v>0</v>
      </c>
      <c r="S697" s="208"/>
      <c r="T697" s="159">
        <f t="shared" si="321"/>
        <v>0</v>
      </c>
      <c r="U697" s="209" t="str">
        <f ca="1">IF(AND(T697=-1,N697=TRUE),"*",IF(AND(U696="*",N697=TRUE),"*",IF(AND(AND(L697=TRUE,U696="*"),J697&lt;VLOOKUP(V696+1,tbL!$M$38:$O$43,3)),"*","")))</f>
        <v/>
      </c>
      <c r="V697" s="204">
        <f t="shared" ca="1" si="304"/>
        <v>1</v>
      </c>
      <c r="Y697" s="159" t="str">
        <f t="shared" ca="1" si="305"/>
        <v/>
      </c>
      <c r="Z697" s="159" t="str">
        <f t="shared" si="306"/>
        <v/>
      </c>
      <c r="AA697" s="159">
        <f t="shared" ca="1" si="327"/>
        <v>1</v>
      </c>
      <c r="AC697" s="161" t="str">
        <f t="shared" ca="1" si="307"/>
        <v/>
      </c>
      <c r="AD697" s="161">
        <f t="shared" ca="1" si="308"/>
        <v>1</v>
      </c>
      <c r="AE697" s="161" t="str">
        <f t="shared" ca="1" si="329"/>
        <v/>
      </c>
      <c r="AF697" s="161">
        <f t="shared" ca="1" si="309"/>
        <v>1</v>
      </c>
      <c r="AG697" s="161" t="str">
        <f t="shared" ca="1" si="310"/>
        <v/>
      </c>
      <c r="AH697" s="161">
        <f t="shared" ca="1" si="311"/>
        <v>1</v>
      </c>
      <c r="AI697" s="161" t="str">
        <f t="shared" ca="1" si="312"/>
        <v/>
      </c>
      <c r="AJ697" s="161">
        <f t="shared" ca="1" si="313"/>
        <v>1</v>
      </c>
      <c r="AL697" s="161" t="str">
        <f t="shared" ca="1" si="314"/>
        <v/>
      </c>
      <c r="AM697" s="161">
        <f t="shared" ca="1" si="325"/>
        <v>1</v>
      </c>
      <c r="AN697" s="161" t="str">
        <f t="shared" ca="1" si="315"/>
        <v/>
      </c>
      <c r="AO697" s="161">
        <f t="shared" ca="1" si="324"/>
        <v>1</v>
      </c>
      <c r="AP697" s="161" t="str">
        <f t="shared" ca="1" si="316"/>
        <v/>
      </c>
      <c r="AQ697" s="161">
        <f t="shared" ca="1" si="322"/>
        <v>1</v>
      </c>
      <c r="AR697" s="161" t="str">
        <f t="shared" ca="1" si="317"/>
        <v/>
      </c>
      <c r="AS697" s="161">
        <f t="shared" ca="1" si="318"/>
        <v>1</v>
      </c>
      <c r="AT697" s="159" t="str">
        <f t="shared" ca="1" si="328"/>
        <v/>
      </c>
      <c r="AU697" s="210">
        <f t="shared" ca="1" si="302"/>
        <v>14</v>
      </c>
      <c r="AV697" s="209"/>
      <c r="AW697" s="204">
        <f t="shared" si="319"/>
        <v>5033.9444444444462</v>
      </c>
      <c r="AX697" s="159"/>
      <c r="AZ697" s="159"/>
      <c r="BM697" s="207"/>
      <c r="BN697" s="212"/>
      <c r="BP697" s="209"/>
      <c r="BQ697" s="211"/>
      <c r="BR697" s="211"/>
      <c r="BS697" s="211"/>
      <c r="BT697" s="211"/>
      <c r="BU697" s="211"/>
      <c r="BV697" s="211"/>
      <c r="BW697" s="211"/>
      <c r="BX697" s="211"/>
      <c r="BY697" s="211"/>
      <c r="BZ697" s="211"/>
      <c r="CA697" s="209"/>
      <c r="CB697" s="224"/>
      <c r="CC697" s="204"/>
      <c r="CD697" s="204"/>
      <c r="CE697" s="204"/>
      <c r="CF697" s="211"/>
      <c r="CG697" s="211"/>
      <c r="CI697" s="209"/>
      <c r="CJ697" s="209"/>
      <c r="EH697" s="165"/>
      <c r="EI697" s="165"/>
      <c r="EJ697" s="166"/>
      <c r="EK697" s="209"/>
      <c r="EL697" s="211"/>
      <c r="EM697" s="211"/>
      <c r="EN697" s="211"/>
      <c r="EO697" s="211"/>
      <c r="EP697" s="211"/>
      <c r="ES697" s="165"/>
      <c r="ET697" s="165"/>
      <c r="EU697" s="166"/>
      <c r="EV697" s="209"/>
      <c r="EW697" s="211"/>
      <c r="EX697" s="211"/>
      <c r="EY697" s="211"/>
      <c r="EZ697" s="211"/>
      <c r="FA697" s="211"/>
      <c r="FD697" s="165"/>
      <c r="FE697" s="165"/>
      <c r="FF697" s="166"/>
      <c r="FG697" s="209"/>
      <c r="FH697" s="211"/>
      <c r="FI697" s="211"/>
      <c r="FJ697" s="211"/>
      <c r="FK697" s="211"/>
      <c r="FL697" s="211"/>
    </row>
    <row r="698" spans="9:168">
      <c r="I698" s="221">
        <f t="shared" si="323"/>
        <v>94</v>
      </c>
      <c r="J698" s="159">
        <f>'v-t_chart'!C695</f>
        <v>39.1</v>
      </c>
      <c r="K698" s="204">
        <f t="shared" ca="1" si="301"/>
        <v>114.5239</v>
      </c>
      <c r="L698" s="205" t="b">
        <f>IF('Input&amp;Output'!$C$3=10,phase_chart!C695,IF('Input&amp;Output'!$C$3=21,phase_chart!G695,IF('Input&amp;Output'!$C$3=22,phase_chart!K695,IF('Input&amp;Output'!$C$3=31,phase_chart!O695,IF('Input&amp;Output'!$C$3=32,phase_chart!S695,"")))))</f>
        <v>0</v>
      </c>
      <c r="M698" s="206" t="b">
        <f>IF('Input&amp;Output'!$C$3=10,phase_chart!D695,IF('Input&amp;Output'!$C$3=21,phase_chart!H695,IF('Input&amp;Output'!$C$3=22,phase_chart!L695,IF('Input&amp;Output'!$C$3=31,phase_chart!P695,IF('Input&amp;Output'!$C$3=32,phase_chart!T695,"")))))</f>
        <v>1</v>
      </c>
      <c r="N698" s="205" t="b">
        <f>IF('Input&amp;Output'!$C$3=10,phase_chart!E695,IF('Input&amp;Output'!$C$3=21,phase_chart!I695,IF('Input&amp;Output'!$C$3=22,phase_chart!M695,IF('Input&amp;Output'!$C$3=31,phase_chart!Q695,IF('Input&amp;Output'!$C$3=32,phase_chart!U695,"")))))</f>
        <v>0</v>
      </c>
      <c r="P698" s="159">
        <f ca="1">IF(NOT($J698=0),IF($J698&lt;IF($P697=0,0,VLOOKUP(P697,tbL!$M$37:$Q$43,IF(L698=TRUE,2,4))),IF($J698&gt;=VLOOKUP(P697,tbL!$M$37:$Q$43,IF(L698=TRUE,3,5)),$P697,IF(AND(L697=TRUE,L698=TRUE),$P697,$P697-1)),IF(AND(L698=TRUE,J698=VLOOKUP(P697,tbL!$M$37:$Q$43,IF(L698=TRUE,2,4))),P697,IF($P697+1&gt;$C$12,$C$12,$P697+1))),0)</f>
        <v>1</v>
      </c>
      <c r="Q698" s="159">
        <f t="shared" ca="1" si="303"/>
        <v>1</v>
      </c>
      <c r="R698" s="207">
        <f t="shared" si="320"/>
        <v>0</v>
      </c>
      <c r="S698" s="208"/>
      <c r="T698" s="159">
        <f t="shared" si="321"/>
        <v>0</v>
      </c>
      <c r="U698" s="209" t="str">
        <f ca="1">IF(AND(T698=-1,N698=TRUE),"*",IF(AND(U697="*",N698=TRUE),"*",IF(AND(AND(L698=TRUE,U697="*"),J698&lt;VLOOKUP(V697+1,tbL!$M$38:$O$43,3)),"*","")))</f>
        <v/>
      </c>
      <c r="V698" s="204">
        <f t="shared" ca="1" si="304"/>
        <v>1</v>
      </c>
      <c r="Y698" s="159" t="str">
        <f t="shared" ca="1" si="305"/>
        <v/>
      </c>
      <c r="Z698" s="159" t="str">
        <f t="shared" si="306"/>
        <v/>
      </c>
      <c r="AA698" s="159">
        <f t="shared" ca="1" si="327"/>
        <v>1</v>
      </c>
      <c r="AC698" s="161" t="str">
        <f t="shared" ca="1" si="307"/>
        <v/>
      </c>
      <c r="AD698" s="161">
        <f t="shared" ca="1" si="308"/>
        <v>1</v>
      </c>
      <c r="AE698" s="161" t="str">
        <f t="shared" ca="1" si="329"/>
        <v/>
      </c>
      <c r="AF698" s="161">
        <f t="shared" ca="1" si="309"/>
        <v>1</v>
      </c>
      <c r="AG698" s="161" t="str">
        <f t="shared" ca="1" si="310"/>
        <v/>
      </c>
      <c r="AH698" s="161">
        <f t="shared" ca="1" si="311"/>
        <v>1</v>
      </c>
      <c r="AI698" s="161" t="str">
        <f t="shared" ca="1" si="312"/>
        <v/>
      </c>
      <c r="AJ698" s="161">
        <f t="shared" ca="1" si="313"/>
        <v>1</v>
      </c>
      <c r="AL698" s="161" t="str">
        <f t="shared" ca="1" si="314"/>
        <v/>
      </c>
      <c r="AM698" s="161">
        <f t="shared" ca="1" si="325"/>
        <v>1</v>
      </c>
      <c r="AN698" s="161" t="str">
        <f t="shared" ca="1" si="315"/>
        <v/>
      </c>
      <c r="AO698" s="161">
        <f t="shared" ca="1" si="324"/>
        <v>1</v>
      </c>
      <c r="AP698" s="161" t="str">
        <f t="shared" ca="1" si="316"/>
        <v/>
      </c>
      <c r="AQ698" s="161">
        <f t="shared" ca="1" si="322"/>
        <v>1</v>
      </c>
      <c r="AR698" s="161" t="str">
        <f t="shared" ca="1" si="317"/>
        <v/>
      </c>
      <c r="AS698" s="161">
        <f t="shared" ca="1" si="318"/>
        <v>1</v>
      </c>
      <c r="AT698" s="159" t="str">
        <f t="shared" ca="1" si="328"/>
        <v/>
      </c>
      <c r="AU698" s="210">
        <f t="shared" ca="1" si="302"/>
        <v>14</v>
      </c>
      <c r="AV698" s="209"/>
      <c r="AW698" s="204">
        <f t="shared" si="319"/>
        <v>5044.8055555555575</v>
      </c>
      <c r="AX698" s="159"/>
      <c r="AZ698" s="159"/>
      <c r="BM698" s="207"/>
      <c r="BN698" s="212"/>
      <c r="BP698" s="209"/>
      <c r="BQ698" s="211"/>
      <c r="BR698" s="211"/>
      <c r="BS698" s="211"/>
      <c r="BT698" s="211"/>
      <c r="BU698" s="211"/>
      <c r="BV698" s="211"/>
      <c r="BW698" s="211"/>
      <c r="BX698" s="211"/>
      <c r="BY698" s="211"/>
      <c r="BZ698" s="211"/>
      <c r="CA698" s="209"/>
      <c r="CB698" s="224"/>
      <c r="CC698" s="204"/>
      <c r="CD698" s="204"/>
      <c r="CE698" s="204"/>
      <c r="CF698" s="211"/>
      <c r="CG698" s="211"/>
      <c r="CI698" s="209"/>
      <c r="CJ698" s="209"/>
      <c r="EH698" s="165"/>
      <c r="EI698" s="165"/>
      <c r="EJ698" s="166"/>
      <c r="EK698" s="209"/>
      <c r="EL698" s="211"/>
      <c r="EM698" s="211"/>
      <c r="EN698" s="211"/>
      <c r="EO698" s="211"/>
      <c r="EP698" s="211"/>
      <c r="ES698" s="165"/>
      <c r="ET698" s="165"/>
      <c r="EU698" s="166"/>
      <c r="EV698" s="209"/>
      <c r="EW698" s="211"/>
      <c r="EX698" s="211"/>
      <c r="EY698" s="211"/>
      <c r="EZ698" s="211"/>
      <c r="FA698" s="211"/>
      <c r="FD698" s="165"/>
      <c r="FE698" s="165"/>
      <c r="FF698" s="166"/>
      <c r="FG698" s="209"/>
      <c r="FH698" s="211"/>
      <c r="FI698" s="211"/>
      <c r="FJ698" s="211"/>
      <c r="FK698" s="211"/>
      <c r="FL698" s="211"/>
    </row>
    <row r="699" spans="9:168">
      <c r="I699" s="221">
        <f t="shared" si="323"/>
        <v>95</v>
      </c>
      <c r="J699" s="159">
        <f>'v-t_chart'!C696</f>
        <v>41.5</v>
      </c>
      <c r="K699" s="204">
        <f t="shared" ref="K699:K762" ca="1" si="330">IF($J699=0,0,VLOOKUP($Q699,$B$5:$C$11,2)*$J699)</f>
        <v>121.5535</v>
      </c>
      <c r="L699" s="205" t="b">
        <f>IF('Input&amp;Output'!$C$3=10,phase_chart!C696,IF('Input&amp;Output'!$C$3=21,phase_chart!G696,IF('Input&amp;Output'!$C$3=22,phase_chart!K696,IF('Input&amp;Output'!$C$3=31,phase_chart!O696,IF('Input&amp;Output'!$C$3=32,phase_chart!S696,"")))))</f>
        <v>0</v>
      </c>
      <c r="M699" s="206" t="b">
        <f>IF('Input&amp;Output'!$C$3=10,phase_chart!D696,IF('Input&amp;Output'!$C$3=21,phase_chart!H696,IF('Input&amp;Output'!$C$3=22,phase_chart!L696,IF('Input&amp;Output'!$C$3=31,phase_chart!P696,IF('Input&amp;Output'!$C$3=32,phase_chart!T696,"")))))</f>
        <v>1</v>
      </c>
      <c r="N699" s="205" t="b">
        <f>IF('Input&amp;Output'!$C$3=10,phase_chart!E696,IF('Input&amp;Output'!$C$3=21,phase_chart!I696,IF('Input&amp;Output'!$C$3=22,phase_chart!M696,IF('Input&amp;Output'!$C$3=31,phase_chart!Q696,IF('Input&amp;Output'!$C$3=32,phase_chart!U696,"")))))</f>
        <v>0</v>
      </c>
      <c r="P699" s="159">
        <f ca="1">IF(NOT($J699=0),IF($J699&lt;IF($P698=0,0,VLOOKUP(P698,tbL!$M$37:$Q$43,IF(L699=TRUE,2,4))),IF($J699&gt;=VLOOKUP(P698,tbL!$M$37:$Q$43,IF(L699=TRUE,3,5)),$P698,IF(AND(L698=TRUE,L699=TRUE),$P698,$P698-1)),IF(AND(L699=TRUE,J699=VLOOKUP(P698,tbL!$M$37:$Q$43,IF(L699=TRUE,2,4))),P698,IF($P698+1&gt;$C$12,$C$12,$P698+1))),0)</f>
        <v>1</v>
      </c>
      <c r="Q699" s="159">
        <f t="shared" ca="1" si="303"/>
        <v>1</v>
      </c>
      <c r="R699" s="207">
        <f t="shared" si="320"/>
        <v>0</v>
      </c>
      <c r="S699" s="208"/>
      <c r="T699" s="159">
        <f t="shared" si="321"/>
        <v>0</v>
      </c>
      <c r="U699" s="209" t="str">
        <f ca="1">IF(AND(T699=-1,N699=TRUE),"*",IF(AND(U698="*",N699=TRUE),"*",IF(AND(AND(L699=TRUE,U698="*"),J699&lt;VLOOKUP(V698+1,tbL!$M$38:$O$43,3)),"*","")))</f>
        <v/>
      </c>
      <c r="V699" s="204">
        <f t="shared" ca="1" si="304"/>
        <v>1</v>
      </c>
      <c r="Y699" s="159" t="str">
        <f t="shared" ca="1" si="305"/>
        <v/>
      </c>
      <c r="Z699" s="159" t="str">
        <f t="shared" si="306"/>
        <v/>
      </c>
      <c r="AA699" s="159">
        <f t="shared" ca="1" si="327"/>
        <v>1</v>
      </c>
      <c r="AC699" s="161" t="str">
        <f t="shared" ca="1" si="307"/>
        <v/>
      </c>
      <c r="AD699" s="161">
        <f t="shared" ca="1" si="308"/>
        <v>1</v>
      </c>
      <c r="AE699" s="161" t="str">
        <f t="shared" ca="1" si="329"/>
        <v/>
      </c>
      <c r="AF699" s="161">
        <f t="shared" ca="1" si="309"/>
        <v>1</v>
      </c>
      <c r="AG699" s="161" t="str">
        <f t="shared" ca="1" si="310"/>
        <v/>
      </c>
      <c r="AH699" s="161">
        <f t="shared" ca="1" si="311"/>
        <v>1</v>
      </c>
      <c r="AI699" s="161" t="str">
        <f t="shared" ca="1" si="312"/>
        <v/>
      </c>
      <c r="AJ699" s="161">
        <f t="shared" ca="1" si="313"/>
        <v>1</v>
      </c>
      <c r="AL699" s="161" t="str">
        <f t="shared" ca="1" si="314"/>
        <v/>
      </c>
      <c r="AM699" s="161">
        <f t="shared" ca="1" si="325"/>
        <v>1</v>
      </c>
      <c r="AN699" s="161" t="str">
        <f t="shared" ca="1" si="315"/>
        <v/>
      </c>
      <c r="AO699" s="161">
        <f t="shared" ca="1" si="324"/>
        <v>1</v>
      </c>
      <c r="AP699" s="161" t="str">
        <f t="shared" ca="1" si="316"/>
        <v/>
      </c>
      <c r="AQ699" s="161">
        <f t="shared" ca="1" si="322"/>
        <v>1</v>
      </c>
      <c r="AR699" s="161" t="str">
        <f t="shared" ca="1" si="317"/>
        <v/>
      </c>
      <c r="AS699" s="161">
        <f t="shared" ca="1" si="318"/>
        <v>1</v>
      </c>
      <c r="AT699" s="159" t="str">
        <f t="shared" ca="1" si="328"/>
        <v/>
      </c>
      <c r="AU699" s="210">
        <f t="shared" ca="1" si="302"/>
        <v>14</v>
      </c>
      <c r="AV699" s="209"/>
      <c r="AW699" s="204">
        <f t="shared" si="319"/>
        <v>5056.3333333333348</v>
      </c>
      <c r="AX699" s="159"/>
      <c r="AZ699" s="159"/>
      <c r="BM699" s="207"/>
      <c r="BN699" s="212"/>
      <c r="BP699" s="209"/>
      <c r="BQ699" s="211"/>
      <c r="BR699" s="211"/>
      <c r="BS699" s="211"/>
      <c r="BT699" s="211"/>
      <c r="BU699" s="211"/>
      <c r="BV699" s="211"/>
      <c r="BW699" s="211"/>
      <c r="BX699" s="211"/>
      <c r="BY699" s="211"/>
      <c r="BZ699" s="211"/>
      <c r="CA699" s="209"/>
      <c r="CB699" s="224"/>
      <c r="CC699" s="204"/>
      <c r="CD699" s="204"/>
      <c r="CE699" s="204"/>
      <c r="CF699" s="211"/>
      <c r="CG699" s="211"/>
      <c r="CI699" s="209"/>
      <c r="CJ699" s="209"/>
      <c r="EH699" s="165"/>
      <c r="EI699" s="165"/>
      <c r="EJ699" s="166"/>
      <c r="EK699" s="209"/>
      <c r="EL699" s="211"/>
      <c r="EM699" s="211"/>
      <c r="EN699" s="211"/>
      <c r="EO699" s="211"/>
      <c r="EP699" s="211"/>
      <c r="ES699" s="165"/>
      <c r="ET699" s="165"/>
      <c r="EU699" s="166"/>
      <c r="EV699" s="209"/>
      <c r="EW699" s="211"/>
      <c r="EX699" s="211"/>
      <c r="EY699" s="211"/>
      <c r="EZ699" s="211"/>
      <c r="FA699" s="211"/>
      <c r="FD699" s="165"/>
      <c r="FE699" s="165"/>
      <c r="FF699" s="166"/>
      <c r="FG699" s="209"/>
      <c r="FH699" s="211"/>
      <c r="FI699" s="211"/>
      <c r="FJ699" s="211"/>
      <c r="FK699" s="211"/>
      <c r="FL699" s="211"/>
    </row>
    <row r="700" spans="9:168">
      <c r="I700" s="221">
        <f t="shared" si="323"/>
        <v>96</v>
      </c>
      <c r="J700" s="159">
        <f>'v-t_chart'!C697</f>
        <v>43.3</v>
      </c>
      <c r="K700" s="204">
        <f t="shared" ca="1" si="330"/>
        <v>126.82569999999998</v>
      </c>
      <c r="L700" s="205" t="b">
        <f>IF('Input&amp;Output'!$C$3=10,phase_chart!C697,IF('Input&amp;Output'!$C$3=21,phase_chart!G697,IF('Input&amp;Output'!$C$3=22,phase_chart!K697,IF('Input&amp;Output'!$C$3=31,phase_chart!O697,IF('Input&amp;Output'!$C$3=32,phase_chart!S697,"")))))</f>
        <v>0</v>
      </c>
      <c r="M700" s="206" t="b">
        <f>IF('Input&amp;Output'!$C$3=10,phase_chart!D697,IF('Input&amp;Output'!$C$3=21,phase_chart!H697,IF('Input&amp;Output'!$C$3=22,phase_chart!L697,IF('Input&amp;Output'!$C$3=31,phase_chart!P697,IF('Input&amp;Output'!$C$3=32,phase_chart!T697,"")))))</f>
        <v>1</v>
      </c>
      <c r="N700" s="205" t="b">
        <f>IF('Input&amp;Output'!$C$3=10,phase_chart!E697,IF('Input&amp;Output'!$C$3=21,phase_chart!I697,IF('Input&amp;Output'!$C$3=22,phase_chart!M697,IF('Input&amp;Output'!$C$3=31,phase_chart!Q697,IF('Input&amp;Output'!$C$3=32,phase_chart!U697,"")))))</f>
        <v>0</v>
      </c>
      <c r="P700" s="159">
        <f ca="1">IF(NOT($J700=0),IF($J700&lt;IF($P699=0,0,VLOOKUP(P699,tbL!$M$37:$Q$43,IF(L700=TRUE,2,4))),IF($J700&gt;=VLOOKUP(P699,tbL!$M$37:$Q$43,IF(L700=TRUE,3,5)),$P699,IF(AND(L699=TRUE,L700=TRUE),$P699,$P699-1)),IF(AND(L700=TRUE,J700=VLOOKUP(P699,tbL!$M$37:$Q$43,IF(L700=TRUE,2,4))),P699,IF($P699+1&gt;$C$12,$C$12,$P699+1))),0)</f>
        <v>1</v>
      </c>
      <c r="Q700" s="159">
        <f t="shared" ca="1" si="303"/>
        <v>1</v>
      </c>
      <c r="R700" s="207">
        <f t="shared" si="320"/>
        <v>0</v>
      </c>
      <c r="S700" s="208"/>
      <c r="T700" s="159">
        <f t="shared" si="321"/>
        <v>0</v>
      </c>
      <c r="U700" s="209" t="str">
        <f ca="1">IF(AND(T700=-1,N700=TRUE),"*",IF(AND(U699="*",N700=TRUE),"*",IF(AND(AND(L700=TRUE,U699="*"),J700&lt;VLOOKUP(V699+1,tbL!$M$38:$O$43,3)),"*","")))</f>
        <v/>
      </c>
      <c r="V700" s="204">
        <f t="shared" ca="1" si="304"/>
        <v>1</v>
      </c>
      <c r="Y700" s="159" t="str">
        <f t="shared" ca="1" si="305"/>
        <v/>
      </c>
      <c r="Z700" s="159" t="str">
        <f t="shared" si="306"/>
        <v/>
      </c>
      <c r="AA700" s="159">
        <f t="shared" ca="1" si="327"/>
        <v>1</v>
      </c>
      <c r="AC700" s="161" t="str">
        <f t="shared" ca="1" si="307"/>
        <v/>
      </c>
      <c r="AD700" s="161">
        <f t="shared" ca="1" si="308"/>
        <v>1</v>
      </c>
      <c r="AE700" s="161" t="str">
        <f t="shared" ca="1" si="329"/>
        <v/>
      </c>
      <c r="AF700" s="161">
        <f t="shared" ca="1" si="309"/>
        <v>1</v>
      </c>
      <c r="AG700" s="161" t="str">
        <f t="shared" ca="1" si="310"/>
        <v/>
      </c>
      <c r="AH700" s="161">
        <f t="shared" ca="1" si="311"/>
        <v>1</v>
      </c>
      <c r="AI700" s="161" t="str">
        <f t="shared" ca="1" si="312"/>
        <v/>
      </c>
      <c r="AJ700" s="161">
        <f t="shared" ca="1" si="313"/>
        <v>1</v>
      </c>
      <c r="AL700" s="161" t="str">
        <f t="shared" ca="1" si="314"/>
        <v/>
      </c>
      <c r="AM700" s="161">
        <f t="shared" ca="1" si="325"/>
        <v>1</v>
      </c>
      <c r="AN700" s="161" t="str">
        <f t="shared" ca="1" si="315"/>
        <v/>
      </c>
      <c r="AO700" s="161">
        <f t="shared" ca="1" si="324"/>
        <v>1</v>
      </c>
      <c r="AP700" s="161" t="str">
        <f t="shared" ca="1" si="316"/>
        <v/>
      </c>
      <c r="AQ700" s="161">
        <f t="shared" ca="1" si="322"/>
        <v>1</v>
      </c>
      <c r="AR700" s="161" t="str">
        <f t="shared" ca="1" si="317"/>
        <v/>
      </c>
      <c r="AS700" s="161">
        <f t="shared" ca="1" si="318"/>
        <v>1</v>
      </c>
      <c r="AT700" s="159" t="str">
        <f t="shared" ca="1" si="328"/>
        <v/>
      </c>
      <c r="AU700" s="210">
        <f t="shared" ca="1" si="302"/>
        <v>14</v>
      </c>
      <c r="AV700" s="209"/>
      <c r="AW700" s="204">
        <f t="shared" si="319"/>
        <v>5068.3611111111122</v>
      </c>
      <c r="AX700" s="159"/>
      <c r="AZ700" s="159"/>
      <c r="BM700" s="207"/>
      <c r="BN700" s="212"/>
      <c r="BP700" s="209"/>
      <c r="BQ700" s="211"/>
      <c r="BR700" s="211"/>
      <c r="BS700" s="211"/>
      <c r="BT700" s="211"/>
      <c r="BU700" s="211"/>
      <c r="BV700" s="211"/>
      <c r="BW700" s="211"/>
      <c r="BX700" s="211"/>
      <c r="BY700" s="211"/>
      <c r="BZ700" s="211"/>
      <c r="CA700" s="209"/>
      <c r="CB700" s="224"/>
      <c r="CC700" s="204"/>
      <c r="CD700" s="204"/>
      <c r="CE700" s="204"/>
      <c r="CF700" s="211"/>
      <c r="CG700" s="211"/>
      <c r="CI700" s="209"/>
      <c r="CJ700" s="209"/>
      <c r="EH700" s="165"/>
      <c r="EI700" s="165"/>
      <c r="EJ700" s="166"/>
      <c r="EK700" s="209"/>
      <c r="EL700" s="211"/>
      <c r="EM700" s="211"/>
      <c r="EN700" s="211"/>
      <c r="EO700" s="211"/>
      <c r="EP700" s="211"/>
      <c r="ES700" s="165"/>
      <c r="ET700" s="165"/>
      <c r="EU700" s="166"/>
      <c r="EV700" s="209"/>
      <c r="EW700" s="211"/>
      <c r="EX700" s="211"/>
      <c r="EY700" s="211"/>
      <c r="EZ700" s="211"/>
      <c r="FA700" s="211"/>
      <c r="FD700" s="165"/>
      <c r="FE700" s="165"/>
      <c r="FF700" s="166"/>
      <c r="FG700" s="209"/>
      <c r="FH700" s="211"/>
      <c r="FI700" s="211"/>
      <c r="FJ700" s="211"/>
      <c r="FK700" s="211"/>
      <c r="FL700" s="211"/>
    </row>
    <row r="701" spans="9:168">
      <c r="I701" s="221">
        <f t="shared" si="323"/>
        <v>97</v>
      </c>
      <c r="J701" s="159">
        <f>'v-t_chart'!C698</f>
        <v>44.5</v>
      </c>
      <c r="K701" s="204">
        <f t="shared" ca="1" si="330"/>
        <v>130.34049999999999</v>
      </c>
      <c r="L701" s="205" t="b">
        <f>IF('Input&amp;Output'!$C$3=10,phase_chart!C698,IF('Input&amp;Output'!$C$3=21,phase_chart!G698,IF('Input&amp;Output'!$C$3=22,phase_chart!K698,IF('Input&amp;Output'!$C$3=31,phase_chart!O698,IF('Input&amp;Output'!$C$3=32,phase_chart!S698,"")))))</f>
        <v>0</v>
      </c>
      <c r="M701" s="206" t="b">
        <f>IF('Input&amp;Output'!$C$3=10,phase_chart!D698,IF('Input&amp;Output'!$C$3=21,phase_chart!H698,IF('Input&amp;Output'!$C$3=22,phase_chart!L698,IF('Input&amp;Output'!$C$3=31,phase_chart!P698,IF('Input&amp;Output'!$C$3=32,phase_chart!T698,"")))))</f>
        <v>1</v>
      </c>
      <c r="N701" s="205" t="b">
        <f>IF('Input&amp;Output'!$C$3=10,phase_chart!E698,IF('Input&amp;Output'!$C$3=21,phase_chart!I698,IF('Input&amp;Output'!$C$3=22,phase_chart!M698,IF('Input&amp;Output'!$C$3=31,phase_chart!Q698,IF('Input&amp;Output'!$C$3=32,phase_chart!U698,"")))))</f>
        <v>0</v>
      </c>
      <c r="P701" s="159">
        <f ca="1">IF(NOT($J701=0),IF($J701&lt;IF($P700=0,0,VLOOKUP(P700,tbL!$M$37:$Q$43,IF(L701=TRUE,2,4))),IF($J701&gt;=VLOOKUP(P700,tbL!$M$37:$Q$43,IF(L701=TRUE,3,5)),$P700,IF(AND(L700=TRUE,L701=TRUE),$P700,$P700-1)),IF(AND(L701=TRUE,J701=VLOOKUP(P700,tbL!$M$37:$Q$43,IF(L701=TRUE,2,4))),P700,IF($P700+1&gt;$C$12,$C$12,$P700+1))),0)</f>
        <v>1</v>
      </c>
      <c r="Q701" s="159">
        <f t="shared" ca="1" si="303"/>
        <v>1</v>
      </c>
      <c r="R701" s="207">
        <f t="shared" si="320"/>
        <v>0</v>
      </c>
      <c r="S701" s="208"/>
      <c r="T701" s="159">
        <f t="shared" si="321"/>
        <v>0</v>
      </c>
      <c r="U701" s="209" t="str">
        <f ca="1">IF(AND(T701=-1,N701=TRUE),"*",IF(AND(U700="*",N701=TRUE),"*",IF(AND(AND(L701=TRUE,U700="*"),J701&lt;VLOOKUP(V700+1,tbL!$M$38:$O$43,3)),"*","")))</f>
        <v/>
      </c>
      <c r="V701" s="204">
        <f t="shared" ca="1" si="304"/>
        <v>1</v>
      </c>
      <c r="Y701" s="159" t="str">
        <f t="shared" ca="1" si="305"/>
        <v/>
      </c>
      <c r="Z701" s="159" t="str">
        <f t="shared" si="306"/>
        <v/>
      </c>
      <c r="AA701" s="159">
        <f t="shared" ca="1" si="327"/>
        <v>1</v>
      </c>
      <c r="AC701" s="161" t="str">
        <f t="shared" ca="1" si="307"/>
        <v/>
      </c>
      <c r="AD701" s="161">
        <f t="shared" ca="1" si="308"/>
        <v>1</v>
      </c>
      <c r="AE701" s="161" t="str">
        <f t="shared" ca="1" si="329"/>
        <v/>
      </c>
      <c r="AF701" s="161">
        <f t="shared" ca="1" si="309"/>
        <v>1</v>
      </c>
      <c r="AG701" s="161" t="str">
        <f t="shared" ca="1" si="310"/>
        <v/>
      </c>
      <c r="AH701" s="161">
        <f t="shared" ca="1" si="311"/>
        <v>1</v>
      </c>
      <c r="AI701" s="161" t="str">
        <f t="shared" ca="1" si="312"/>
        <v/>
      </c>
      <c r="AJ701" s="161">
        <f t="shared" ca="1" si="313"/>
        <v>1</v>
      </c>
      <c r="AL701" s="161" t="str">
        <f t="shared" ca="1" si="314"/>
        <v/>
      </c>
      <c r="AM701" s="161">
        <f t="shared" ca="1" si="325"/>
        <v>1</v>
      </c>
      <c r="AN701" s="161" t="str">
        <f t="shared" ca="1" si="315"/>
        <v/>
      </c>
      <c r="AO701" s="161">
        <f t="shared" ca="1" si="324"/>
        <v>1</v>
      </c>
      <c r="AP701" s="161" t="str">
        <f t="shared" ca="1" si="316"/>
        <v/>
      </c>
      <c r="AQ701" s="161">
        <f t="shared" ca="1" si="322"/>
        <v>1</v>
      </c>
      <c r="AR701" s="161" t="str">
        <f t="shared" ca="1" si="317"/>
        <v/>
      </c>
      <c r="AS701" s="161">
        <f t="shared" ca="1" si="318"/>
        <v>1</v>
      </c>
      <c r="AT701" s="159" t="str">
        <f t="shared" ca="1" si="328"/>
        <v/>
      </c>
      <c r="AU701" s="210">
        <f t="shared" ca="1" si="302"/>
        <v>14</v>
      </c>
      <c r="AV701" s="209"/>
      <c r="AW701" s="204">
        <f t="shared" si="319"/>
        <v>5080.7222222222235</v>
      </c>
      <c r="AX701" s="159"/>
      <c r="AZ701" s="159"/>
      <c r="BM701" s="207"/>
      <c r="BN701" s="212"/>
      <c r="BP701" s="209"/>
      <c r="BQ701" s="211"/>
      <c r="BR701" s="211"/>
      <c r="BS701" s="211"/>
      <c r="BT701" s="211"/>
      <c r="BU701" s="211"/>
      <c r="BV701" s="211"/>
      <c r="BW701" s="211"/>
      <c r="BX701" s="211"/>
      <c r="BY701" s="211"/>
      <c r="BZ701" s="211"/>
      <c r="CA701" s="209"/>
      <c r="CB701" s="224"/>
      <c r="CC701" s="204"/>
      <c r="CD701" s="204"/>
      <c r="CE701" s="204"/>
      <c r="CF701" s="211"/>
      <c r="CG701" s="211"/>
      <c r="CI701" s="209"/>
      <c r="CJ701" s="209"/>
      <c r="EH701" s="165"/>
      <c r="EI701" s="165"/>
      <c r="EJ701" s="166"/>
      <c r="EK701" s="209"/>
      <c r="EL701" s="211"/>
      <c r="EM701" s="211"/>
      <c r="EN701" s="211"/>
      <c r="EO701" s="211"/>
      <c r="EP701" s="211"/>
      <c r="ES701" s="165"/>
      <c r="ET701" s="165"/>
      <c r="EU701" s="166"/>
      <c r="EV701" s="209"/>
      <c r="EW701" s="211"/>
      <c r="EX701" s="211"/>
      <c r="EY701" s="211"/>
      <c r="EZ701" s="211"/>
      <c r="FA701" s="211"/>
      <c r="FD701" s="165"/>
      <c r="FE701" s="165"/>
      <c r="FF701" s="166"/>
      <c r="FG701" s="209"/>
      <c r="FH701" s="211"/>
      <c r="FI701" s="211"/>
      <c r="FJ701" s="211"/>
      <c r="FK701" s="211"/>
      <c r="FL701" s="211"/>
    </row>
    <row r="702" spans="9:168">
      <c r="I702" s="221">
        <f t="shared" si="323"/>
        <v>98</v>
      </c>
      <c r="J702" s="159">
        <f>'v-t_chart'!C699</f>
        <v>45.1</v>
      </c>
      <c r="K702" s="204">
        <f t="shared" ca="1" si="330"/>
        <v>132.09790000000001</v>
      </c>
      <c r="L702" s="205" t="b">
        <f>IF('Input&amp;Output'!$C$3=10,phase_chart!C699,IF('Input&amp;Output'!$C$3=21,phase_chart!G699,IF('Input&amp;Output'!$C$3=22,phase_chart!K699,IF('Input&amp;Output'!$C$3=31,phase_chart!O699,IF('Input&amp;Output'!$C$3=32,phase_chart!S699,"")))))</f>
        <v>0</v>
      </c>
      <c r="M702" s="206" t="b">
        <f>IF('Input&amp;Output'!$C$3=10,phase_chart!D699,IF('Input&amp;Output'!$C$3=21,phase_chart!H699,IF('Input&amp;Output'!$C$3=22,phase_chart!L699,IF('Input&amp;Output'!$C$3=31,phase_chart!P699,IF('Input&amp;Output'!$C$3=32,phase_chart!T699,"")))))</f>
        <v>0</v>
      </c>
      <c r="N702" s="205" t="b">
        <f>IF('Input&amp;Output'!$C$3=10,phase_chart!E699,IF('Input&amp;Output'!$C$3=21,phase_chart!I699,IF('Input&amp;Output'!$C$3=22,phase_chart!M699,IF('Input&amp;Output'!$C$3=31,phase_chart!Q699,IF('Input&amp;Output'!$C$3=32,phase_chart!U699,"")))))</f>
        <v>1</v>
      </c>
      <c r="P702" s="159">
        <f ca="1">IF(NOT($J702=0),IF($J702&lt;IF($P701=0,0,VLOOKUP(P701,tbL!$M$37:$Q$43,IF(L702=TRUE,2,4))),IF($J702&gt;=VLOOKUP(P701,tbL!$M$37:$Q$43,IF(L702=TRUE,3,5)),$P701,IF(AND(L701=TRUE,L702=TRUE),$P701,$P701-1)),IF(AND(L702=TRUE,J702=VLOOKUP(P701,tbL!$M$37:$Q$43,IF(L702=TRUE,2,4))),P701,IF($P701+1&gt;$C$12,$C$12,$P701+1))),0)</f>
        <v>1</v>
      </c>
      <c r="Q702" s="159">
        <f t="shared" ca="1" si="303"/>
        <v>1</v>
      </c>
      <c r="R702" s="207">
        <f t="shared" si="320"/>
        <v>0</v>
      </c>
      <c r="S702" s="208"/>
      <c r="T702" s="159">
        <f t="shared" si="321"/>
        <v>0</v>
      </c>
      <c r="U702" s="209" t="str">
        <f ca="1">IF(AND(T702=-1,N702=TRUE),"*",IF(AND(U701="*",N702=TRUE),"*",IF(AND(AND(L702=TRUE,U701="*"),J702&lt;VLOOKUP(V701+1,tbL!$M$38:$O$43,3)),"*","")))</f>
        <v/>
      </c>
      <c r="V702" s="204">
        <f t="shared" ca="1" si="304"/>
        <v>1</v>
      </c>
      <c r="Y702" s="159" t="str">
        <f t="shared" ca="1" si="305"/>
        <v/>
      </c>
      <c r="Z702" s="159" t="str">
        <f t="shared" si="306"/>
        <v/>
      </c>
      <c r="AA702" s="159">
        <f t="shared" ca="1" si="327"/>
        <v>1</v>
      </c>
      <c r="AC702" s="161" t="str">
        <f t="shared" ca="1" si="307"/>
        <v/>
      </c>
      <c r="AD702" s="161">
        <f t="shared" ca="1" si="308"/>
        <v>1</v>
      </c>
      <c r="AE702" s="161" t="str">
        <f t="shared" ca="1" si="329"/>
        <v/>
      </c>
      <c r="AF702" s="161">
        <f t="shared" ca="1" si="309"/>
        <v>1</v>
      </c>
      <c r="AG702" s="161" t="str">
        <f t="shared" ca="1" si="310"/>
        <v/>
      </c>
      <c r="AH702" s="161">
        <f t="shared" ca="1" si="311"/>
        <v>1</v>
      </c>
      <c r="AI702" s="161" t="str">
        <f t="shared" ca="1" si="312"/>
        <v/>
      </c>
      <c r="AJ702" s="161">
        <f t="shared" ca="1" si="313"/>
        <v>1</v>
      </c>
      <c r="AL702" s="161" t="str">
        <f t="shared" ca="1" si="314"/>
        <v/>
      </c>
      <c r="AM702" s="161">
        <f t="shared" ca="1" si="325"/>
        <v>1</v>
      </c>
      <c r="AN702" s="161" t="str">
        <f t="shared" ca="1" si="315"/>
        <v/>
      </c>
      <c r="AO702" s="161">
        <f t="shared" ca="1" si="324"/>
        <v>1</v>
      </c>
      <c r="AP702" s="161" t="str">
        <f t="shared" ca="1" si="316"/>
        <v/>
      </c>
      <c r="AQ702" s="161">
        <f t="shared" ca="1" si="322"/>
        <v>1</v>
      </c>
      <c r="AR702" s="161" t="str">
        <f t="shared" ca="1" si="317"/>
        <v/>
      </c>
      <c r="AS702" s="161">
        <f t="shared" ca="1" si="318"/>
        <v>1</v>
      </c>
      <c r="AT702" s="159" t="str">
        <f t="shared" ca="1" si="328"/>
        <v/>
      </c>
      <c r="AU702" s="210">
        <f t="shared" ca="1" si="302"/>
        <v>14</v>
      </c>
      <c r="AV702" s="209"/>
      <c r="AW702" s="204">
        <f t="shared" si="319"/>
        <v>5093.2500000000009</v>
      </c>
      <c r="AX702" s="159"/>
      <c r="AZ702" s="159"/>
      <c r="BM702" s="207"/>
      <c r="BN702" s="212"/>
      <c r="BP702" s="209"/>
      <c r="BQ702" s="211"/>
      <c r="BR702" s="211"/>
      <c r="BS702" s="211"/>
      <c r="BT702" s="211"/>
      <c r="BU702" s="211"/>
      <c r="BV702" s="211"/>
      <c r="BW702" s="211"/>
      <c r="BX702" s="211"/>
      <c r="BY702" s="211"/>
      <c r="BZ702" s="211"/>
      <c r="CA702" s="209"/>
      <c r="CB702" s="224"/>
      <c r="CC702" s="204"/>
      <c r="CD702" s="204"/>
      <c r="CE702" s="204"/>
      <c r="CF702" s="211"/>
      <c r="CG702" s="211"/>
      <c r="CI702" s="209"/>
      <c r="CJ702" s="209"/>
      <c r="EH702" s="165"/>
      <c r="EI702" s="165"/>
      <c r="EJ702" s="166"/>
      <c r="EK702" s="209"/>
      <c r="EL702" s="211"/>
      <c r="EM702" s="211"/>
      <c r="EN702" s="211"/>
      <c r="EO702" s="211"/>
      <c r="EP702" s="211"/>
      <c r="ES702" s="165"/>
      <c r="ET702" s="165"/>
      <c r="EU702" s="166"/>
      <c r="EV702" s="209"/>
      <c r="EW702" s="211"/>
      <c r="EX702" s="211"/>
      <c r="EY702" s="211"/>
      <c r="EZ702" s="211"/>
      <c r="FA702" s="211"/>
      <c r="FD702" s="165"/>
      <c r="FE702" s="165"/>
      <c r="FF702" s="166"/>
      <c r="FG702" s="209"/>
      <c r="FH702" s="211"/>
      <c r="FI702" s="211"/>
      <c r="FJ702" s="211"/>
      <c r="FK702" s="211"/>
      <c r="FL702" s="211"/>
    </row>
    <row r="703" spans="9:168">
      <c r="I703" s="221">
        <f t="shared" si="323"/>
        <v>99</v>
      </c>
      <c r="J703" s="159">
        <f>'v-t_chart'!C700</f>
        <v>45.1</v>
      </c>
      <c r="K703" s="204">
        <f t="shared" ca="1" si="330"/>
        <v>132.09790000000001</v>
      </c>
      <c r="L703" s="205" t="b">
        <f>IF('Input&amp;Output'!$C$3=10,phase_chart!C700,IF('Input&amp;Output'!$C$3=21,phase_chart!G700,IF('Input&amp;Output'!$C$3=22,phase_chart!K700,IF('Input&amp;Output'!$C$3=31,phase_chart!O700,IF('Input&amp;Output'!$C$3=32,phase_chart!S700,"")))))</f>
        <v>0</v>
      </c>
      <c r="M703" s="206" t="b">
        <f>IF('Input&amp;Output'!$C$3=10,phase_chart!D700,IF('Input&amp;Output'!$C$3=21,phase_chart!H700,IF('Input&amp;Output'!$C$3=22,phase_chart!L700,IF('Input&amp;Output'!$C$3=31,phase_chart!P700,IF('Input&amp;Output'!$C$3=32,phase_chart!T700,"")))))</f>
        <v>0</v>
      </c>
      <c r="N703" s="205" t="b">
        <f>IF('Input&amp;Output'!$C$3=10,phase_chart!E700,IF('Input&amp;Output'!$C$3=21,phase_chart!I700,IF('Input&amp;Output'!$C$3=22,phase_chart!M700,IF('Input&amp;Output'!$C$3=31,phase_chart!Q700,IF('Input&amp;Output'!$C$3=32,phase_chart!U700,"")))))</f>
        <v>1</v>
      </c>
      <c r="P703" s="159">
        <f ca="1">IF(NOT($J703=0),IF($J703&lt;IF($P702=0,0,VLOOKUP(P702,tbL!$M$37:$Q$43,IF(L703=TRUE,2,4))),IF($J703&gt;=VLOOKUP(P702,tbL!$M$37:$Q$43,IF(L703=TRUE,3,5)),$P702,IF(AND(L702=TRUE,L703=TRUE),$P702,$P702-1)),IF(AND(L703=TRUE,J703=VLOOKUP(P702,tbL!$M$37:$Q$43,IF(L703=TRUE,2,4))),P702,IF($P702+1&gt;$C$12,$C$12,$P702+1))),0)</f>
        <v>1</v>
      </c>
      <c r="Q703" s="159">
        <f t="shared" ca="1" si="303"/>
        <v>1</v>
      </c>
      <c r="R703" s="207">
        <f t="shared" si="320"/>
        <v>0</v>
      </c>
      <c r="S703" s="208"/>
      <c r="T703" s="159">
        <f t="shared" si="321"/>
        <v>0</v>
      </c>
      <c r="U703" s="209" t="str">
        <f ca="1">IF(AND(T703=-1,N703=TRUE),"*",IF(AND(U702="*",N703=TRUE),"*",IF(AND(AND(L703=TRUE,U702="*"),J703&lt;VLOOKUP(V702+1,tbL!$M$38:$O$43,3)),"*","")))</f>
        <v/>
      </c>
      <c r="V703" s="204">
        <f t="shared" ca="1" si="304"/>
        <v>1</v>
      </c>
      <c r="Y703" s="159" t="str">
        <f t="shared" ca="1" si="305"/>
        <v/>
      </c>
      <c r="Z703" s="159" t="str">
        <f t="shared" si="306"/>
        <v/>
      </c>
      <c r="AA703" s="159">
        <f t="shared" ca="1" si="327"/>
        <v>1</v>
      </c>
      <c r="AC703" s="161" t="str">
        <f t="shared" ca="1" si="307"/>
        <v/>
      </c>
      <c r="AD703" s="161">
        <f t="shared" ca="1" si="308"/>
        <v>1</v>
      </c>
      <c r="AE703" s="161" t="str">
        <f t="shared" ca="1" si="329"/>
        <v/>
      </c>
      <c r="AF703" s="161">
        <f t="shared" ca="1" si="309"/>
        <v>1</v>
      </c>
      <c r="AG703" s="161" t="str">
        <f t="shared" ca="1" si="310"/>
        <v/>
      </c>
      <c r="AH703" s="161">
        <f t="shared" ca="1" si="311"/>
        <v>1</v>
      </c>
      <c r="AI703" s="161" t="str">
        <f t="shared" ca="1" si="312"/>
        <v/>
      </c>
      <c r="AJ703" s="161">
        <f t="shared" ca="1" si="313"/>
        <v>1</v>
      </c>
      <c r="AL703" s="161" t="str">
        <f t="shared" ca="1" si="314"/>
        <v/>
      </c>
      <c r="AM703" s="161">
        <f t="shared" ca="1" si="325"/>
        <v>1</v>
      </c>
      <c r="AN703" s="161" t="str">
        <f t="shared" ca="1" si="315"/>
        <v/>
      </c>
      <c r="AO703" s="161">
        <f t="shared" ca="1" si="324"/>
        <v>1</v>
      </c>
      <c r="AP703" s="161" t="str">
        <f t="shared" ca="1" si="316"/>
        <v/>
      </c>
      <c r="AQ703" s="161">
        <f t="shared" ca="1" si="322"/>
        <v>1</v>
      </c>
      <c r="AR703" s="161" t="str">
        <f t="shared" ca="1" si="317"/>
        <v/>
      </c>
      <c r="AS703" s="161">
        <f t="shared" ca="1" si="318"/>
        <v>1</v>
      </c>
      <c r="AT703" s="159" t="str">
        <f t="shared" ca="1" si="328"/>
        <v/>
      </c>
      <c r="AU703" s="210">
        <f t="shared" ca="1" si="302"/>
        <v>14</v>
      </c>
      <c r="AV703" s="209"/>
      <c r="AW703" s="204">
        <f t="shared" si="319"/>
        <v>5105.7777777777783</v>
      </c>
      <c r="AX703" s="159"/>
      <c r="AZ703" s="159"/>
      <c r="BM703" s="207"/>
      <c r="BN703" s="212"/>
      <c r="BP703" s="209"/>
      <c r="BQ703" s="211"/>
      <c r="BR703" s="211"/>
      <c r="BS703" s="211"/>
      <c r="BT703" s="211"/>
      <c r="BU703" s="211"/>
      <c r="BV703" s="211"/>
      <c r="BW703" s="211"/>
      <c r="BX703" s="211"/>
      <c r="BY703" s="211"/>
      <c r="BZ703" s="211"/>
      <c r="CA703" s="209"/>
      <c r="CB703" s="224"/>
      <c r="CC703" s="204"/>
      <c r="CD703" s="204"/>
      <c r="CE703" s="204"/>
      <c r="CF703" s="211"/>
      <c r="CG703" s="211"/>
      <c r="CI703" s="209"/>
      <c r="CJ703" s="209"/>
      <c r="EH703" s="165"/>
      <c r="EI703" s="165"/>
      <c r="EJ703" s="166"/>
      <c r="EK703" s="209"/>
      <c r="EL703" s="211"/>
      <c r="EM703" s="211"/>
      <c r="EN703" s="211"/>
      <c r="EO703" s="211"/>
      <c r="EP703" s="211"/>
      <c r="ES703" s="165"/>
      <c r="ET703" s="165"/>
      <c r="EU703" s="166"/>
      <c r="EV703" s="209"/>
      <c r="EW703" s="211"/>
      <c r="EX703" s="211"/>
      <c r="EY703" s="211"/>
      <c r="EZ703" s="211"/>
      <c r="FA703" s="211"/>
      <c r="FD703" s="165"/>
      <c r="FE703" s="165"/>
      <c r="FF703" s="166"/>
      <c r="FG703" s="209"/>
      <c r="FH703" s="211"/>
      <c r="FI703" s="211"/>
      <c r="FJ703" s="211"/>
      <c r="FK703" s="211"/>
      <c r="FL703" s="211"/>
    </row>
    <row r="704" spans="9:168">
      <c r="I704" s="221">
        <f t="shared" si="323"/>
        <v>100</v>
      </c>
      <c r="J704" s="159">
        <f>'v-t_chart'!C701</f>
        <v>43.9</v>
      </c>
      <c r="K704" s="204">
        <f t="shared" ca="1" si="330"/>
        <v>128.5831</v>
      </c>
      <c r="L704" s="205" t="b">
        <f>IF('Input&amp;Output'!$C$3=10,phase_chart!C701,IF('Input&amp;Output'!$C$3=21,phase_chart!G701,IF('Input&amp;Output'!$C$3=22,phase_chart!K701,IF('Input&amp;Output'!$C$3=31,phase_chart!O701,IF('Input&amp;Output'!$C$3=32,phase_chart!S701,"")))))</f>
        <v>0</v>
      </c>
      <c r="M704" s="206" t="b">
        <f>IF('Input&amp;Output'!$C$3=10,phase_chart!D701,IF('Input&amp;Output'!$C$3=21,phase_chart!H701,IF('Input&amp;Output'!$C$3=22,phase_chart!L701,IF('Input&amp;Output'!$C$3=31,phase_chart!P701,IF('Input&amp;Output'!$C$3=32,phase_chart!T701,"")))))</f>
        <v>0</v>
      </c>
      <c r="N704" s="205" t="b">
        <f>IF('Input&amp;Output'!$C$3=10,phase_chart!E701,IF('Input&amp;Output'!$C$3=21,phase_chart!I701,IF('Input&amp;Output'!$C$3=22,phase_chart!M701,IF('Input&amp;Output'!$C$3=31,phase_chart!Q701,IF('Input&amp;Output'!$C$3=32,phase_chart!U701,"")))))</f>
        <v>1</v>
      </c>
      <c r="P704" s="159">
        <f ca="1">IF(NOT($J704=0),IF($J704&lt;IF($P703=0,0,VLOOKUP(P703,tbL!$M$37:$Q$43,IF(L704=TRUE,2,4))),IF($J704&gt;=VLOOKUP(P703,tbL!$M$37:$Q$43,IF(L704=TRUE,3,5)),$P703,IF(AND(L703=TRUE,L704=TRUE),$P703,$P703-1)),IF(AND(L704=TRUE,J704=VLOOKUP(P703,tbL!$M$37:$Q$43,IF(L704=TRUE,2,4))),P703,IF($P703+1&gt;$C$12,$C$12,$P703+1))),0)</f>
        <v>1</v>
      </c>
      <c r="Q704" s="159">
        <f t="shared" ca="1" si="303"/>
        <v>1</v>
      </c>
      <c r="R704" s="207">
        <f t="shared" si="320"/>
        <v>0</v>
      </c>
      <c r="S704" s="208"/>
      <c r="T704" s="159">
        <f t="shared" si="321"/>
        <v>0</v>
      </c>
      <c r="U704" s="209" t="str">
        <f ca="1">IF(AND(T704=-1,N704=TRUE),"*",IF(AND(U703="*",N704=TRUE),"*",IF(AND(AND(L704=TRUE,U703="*"),J704&lt;VLOOKUP(V703+1,tbL!$M$38:$O$43,3)),"*","")))</f>
        <v/>
      </c>
      <c r="V704" s="204">
        <f t="shared" ca="1" si="304"/>
        <v>1</v>
      </c>
      <c r="Y704" s="159" t="str">
        <f t="shared" ca="1" si="305"/>
        <v/>
      </c>
      <c r="Z704" s="159" t="str">
        <f t="shared" si="306"/>
        <v/>
      </c>
      <c r="AA704" s="159">
        <f t="shared" ca="1" si="327"/>
        <v>1</v>
      </c>
      <c r="AC704" s="161" t="str">
        <f t="shared" ca="1" si="307"/>
        <v/>
      </c>
      <c r="AD704" s="161">
        <f t="shared" ca="1" si="308"/>
        <v>1</v>
      </c>
      <c r="AE704" s="161" t="str">
        <f t="shared" ca="1" si="329"/>
        <v/>
      </c>
      <c r="AF704" s="161">
        <f t="shared" ca="1" si="309"/>
        <v>1</v>
      </c>
      <c r="AG704" s="161" t="str">
        <f t="shared" ca="1" si="310"/>
        <v/>
      </c>
      <c r="AH704" s="161">
        <f t="shared" ca="1" si="311"/>
        <v>1</v>
      </c>
      <c r="AI704" s="161" t="str">
        <f t="shared" ca="1" si="312"/>
        <v/>
      </c>
      <c r="AJ704" s="161">
        <f t="shared" ca="1" si="313"/>
        <v>1</v>
      </c>
      <c r="AL704" s="161" t="str">
        <f t="shared" ca="1" si="314"/>
        <v/>
      </c>
      <c r="AM704" s="161">
        <f t="shared" ca="1" si="325"/>
        <v>1</v>
      </c>
      <c r="AN704" s="161" t="str">
        <f t="shared" ca="1" si="315"/>
        <v/>
      </c>
      <c r="AO704" s="161">
        <f t="shared" ca="1" si="324"/>
        <v>1</v>
      </c>
      <c r="AP704" s="161" t="str">
        <f t="shared" ca="1" si="316"/>
        <v/>
      </c>
      <c r="AQ704" s="161">
        <f t="shared" ca="1" si="322"/>
        <v>1</v>
      </c>
      <c r="AR704" s="161" t="str">
        <f t="shared" ca="1" si="317"/>
        <v/>
      </c>
      <c r="AS704" s="161">
        <f t="shared" ca="1" si="318"/>
        <v>1</v>
      </c>
      <c r="AT704" s="159" t="str">
        <f t="shared" ca="1" si="328"/>
        <v/>
      </c>
      <c r="AU704" s="210">
        <f t="shared" ca="1" si="302"/>
        <v>14</v>
      </c>
      <c r="AV704" s="209"/>
      <c r="AW704" s="204">
        <f t="shared" si="319"/>
        <v>5117.9722222222226</v>
      </c>
      <c r="AX704" s="159"/>
      <c r="AZ704" s="159"/>
      <c r="BM704" s="207"/>
      <c r="BN704" s="212"/>
      <c r="BP704" s="209"/>
      <c r="BQ704" s="211"/>
      <c r="BR704" s="211"/>
      <c r="BS704" s="211"/>
      <c r="BT704" s="211"/>
      <c r="BU704" s="211"/>
      <c r="BV704" s="211"/>
      <c r="BW704" s="211"/>
      <c r="BX704" s="211"/>
      <c r="BY704" s="211"/>
      <c r="BZ704" s="211"/>
      <c r="CA704" s="209"/>
      <c r="CB704" s="224"/>
      <c r="CC704" s="204"/>
      <c r="CD704" s="204"/>
      <c r="CE704" s="204"/>
      <c r="CF704" s="211"/>
      <c r="CG704" s="211"/>
      <c r="CI704" s="209"/>
      <c r="CJ704" s="209"/>
      <c r="EH704" s="165"/>
      <c r="EI704" s="165"/>
      <c r="EJ704" s="166"/>
      <c r="EK704" s="209"/>
      <c r="EL704" s="211"/>
      <c r="EM704" s="211"/>
      <c r="EN704" s="211"/>
      <c r="EO704" s="211"/>
      <c r="EP704" s="211"/>
      <c r="ES704" s="165"/>
      <c r="ET704" s="165"/>
      <c r="EU704" s="166"/>
      <c r="EV704" s="209"/>
      <c r="EW704" s="211"/>
      <c r="EX704" s="211"/>
      <c r="EY704" s="211"/>
      <c r="EZ704" s="211"/>
      <c r="FA704" s="211"/>
      <c r="FD704" s="165"/>
      <c r="FE704" s="165"/>
      <c r="FF704" s="166"/>
      <c r="FG704" s="209"/>
      <c r="FH704" s="211"/>
      <c r="FI704" s="211"/>
      <c r="FJ704" s="211"/>
      <c r="FK704" s="211"/>
      <c r="FL704" s="211"/>
    </row>
    <row r="705" spans="9:168">
      <c r="I705" s="221">
        <f t="shared" si="323"/>
        <v>101</v>
      </c>
      <c r="J705" s="159">
        <f>'v-t_chart'!C702</f>
        <v>41.4</v>
      </c>
      <c r="K705" s="204">
        <f t="shared" ca="1" si="330"/>
        <v>121.26059999999998</v>
      </c>
      <c r="L705" s="205" t="b">
        <f>IF('Input&amp;Output'!$C$3=10,phase_chart!C702,IF('Input&amp;Output'!$C$3=21,phase_chart!G702,IF('Input&amp;Output'!$C$3=22,phase_chart!K702,IF('Input&amp;Output'!$C$3=31,phase_chart!O702,IF('Input&amp;Output'!$C$3=32,phase_chart!S702,"")))))</f>
        <v>0</v>
      </c>
      <c r="M705" s="206" t="b">
        <f>IF('Input&amp;Output'!$C$3=10,phase_chart!D702,IF('Input&amp;Output'!$C$3=21,phase_chart!H702,IF('Input&amp;Output'!$C$3=22,phase_chart!L702,IF('Input&amp;Output'!$C$3=31,phase_chart!P702,IF('Input&amp;Output'!$C$3=32,phase_chart!T702,"")))))</f>
        <v>0</v>
      </c>
      <c r="N705" s="205" t="b">
        <f>IF('Input&amp;Output'!$C$3=10,phase_chart!E702,IF('Input&amp;Output'!$C$3=21,phase_chart!I702,IF('Input&amp;Output'!$C$3=22,phase_chart!M702,IF('Input&amp;Output'!$C$3=31,phase_chart!Q702,IF('Input&amp;Output'!$C$3=32,phase_chart!U702,"")))))</f>
        <v>1</v>
      </c>
      <c r="P705" s="159">
        <f ca="1">IF(NOT($J705=0),IF($J705&lt;IF($P704=0,0,VLOOKUP(P704,tbL!$M$37:$Q$43,IF(L705=TRUE,2,4))),IF($J705&gt;=VLOOKUP(P704,tbL!$M$37:$Q$43,IF(L705=TRUE,3,5)),$P704,IF(AND(L704=TRUE,L705=TRUE),$P704,$P704-1)),IF(AND(L705=TRUE,J705=VLOOKUP(P704,tbL!$M$37:$Q$43,IF(L705=TRUE,2,4))),P704,IF($P704+1&gt;$C$12,$C$12,$P704+1))),0)</f>
        <v>1</v>
      </c>
      <c r="Q705" s="159">
        <f t="shared" ca="1" si="303"/>
        <v>1</v>
      </c>
      <c r="R705" s="207">
        <f t="shared" si="320"/>
        <v>0</v>
      </c>
      <c r="S705" s="208"/>
      <c r="T705" s="159">
        <f t="shared" si="321"/>
        <v>0</v>
      </c>
      <c r="U705" s="209" t="str">
        <f ca="1">IF(AND(T705=-1,N705=TRUE),"*",IF(AND(U704="*",N705=TRUE),"*",IF(AND(AND(L705=TRUE,U704="*"),J705&lt;VLOOKUP(V704+1,tbL!$M$38:$O$43,3)),"*","")))</f>
        <v/>
      </c>
      <c r="V705" s="204">
        <f t="shared" ca="1" si="304"/>
        <v>1</v>
      </c>
      <c r="Y705" s="159" t="str">
        <f t="shared" ca="1" si="305"/>
        <v/>
      </c>
      <c r="Z705" s="159" t="str">
        <f t="shared" si="306"/>
        <v/>
      </c>
      <c r="AA705" s="159">
        <f t="shared" ca="1" si="327"/>
        <v>1</v>
      </c>
      <c r="AC705" s="161" t="str">
        <f t="shared" ca="1" si="307"/>
        <v/>
      </c>
      <c r="AD705" s="161">
        <f t="shared" ca="1" si="308"/>
        <v>1</v>
      </c>
      <c r="AE705" s="161" t="str">
        <f t="shared" ca="1" si="329"/>
        <v/>
      </c>
      <c r="AF705" s="161">
        <f t="shared" ca="1" si="309"/>
        <v>1</v>
      </c>
      <c r="AG705" s="161" t="str">
        <f t="shared" ca="1" si="310"/>
        <v/>
      </c>
      <c r="AH705" s="161">
        <f t="shared" ca="1" si="311"/>
        <v>1</v>
      </c>
      <c r="AI705" s="161" t="str">
        <f t="shared" ca="1" si="312"/>
        <v/>
      </c>
      <c r="AJ705" s="161">
        <f t="shared" ca="1" si="313"/>
        <v>1</v>
      </c>
      <c r="AL705" s="161" t="str">
        <f t="shared" ca="1" si="314"/>
        <v/>
      </c>
      <c r="AM705" s="161">
        <f t="shared" ca="1" si="325"/>
        <v>1</v>
      </c>
      <c r="AN705" s="161" t="str">
        <f t="shared" ca="1" si="315"/>
        <v/>
      </c>
      <c r="AO705" s="161">
        <f t="shared" ca="1" si="324"/>
        <v>1</v>
      </c>
      <c r="AP705" s="161" t="str">
        <f t="shared" ca="1" si="316"/>
        <v/>
      </c>
      <c r="AQ705" s="161">
        <f t="shared" ca="1" si="322"/>
        <v>1</v>
      </c>
      <c r="AR705" s="161" t="str">
        <f t="shared" ca="1" si="317"/>
        <v/>
      </c>
      <c r="AS705" s="161">
        <f t="shared" ca="1" si="318"/>
        <v>1</v>
      </c>
      <c r="AT705" s="159" t="str">
        <f t="shared" ca="1" si="328"/>
        <v/>
      </c>
      <c r="AU705" s="210">
        <f t="shared" ca="1" si="302"/>
        <v>14</v>
      </c>
      <c r="AV705" s="209"/>
      <c r="AW705" s="204">
        <f t="shared" si="319"/>
        <v>5129.4722222222226</v>
      </c>
      <c r="AX705" s="159"/>
      <c r="AZ705" s="159"/>
      <c r="BM705" s="207"/>
      <c r="BN705" s="212"/>
      <c r="BP705" s="209"/>
      <c r="BQ705" s="211"/>
      <c r="BR705" s="211"/>
      <c r="BS705" s="211"/>
      <c r="BT705" s="211"/>
      <c r="BU705" s="211"/>
      <c r="BV705" s="211"/>
      <c r="BW705" s="211"/>
      <c r="BX705" s="211"/>
      <c r="BY705" s="211"/>
      <c r="BZ705" s="211"/>
      <c r="CA705" s="209"/>
      <c r="CB705" s="224"/>
      <c r="CC705" s="204"/>
      <c r="CD705" s="204"/>
      <c r="CE705" s="204"/>
      <c r="CF705" s="211"/>
      <c r="CG705" s="211"/>
      <c r="CI705" s="209"/>
      <c r="CJ705" s="209"/>
      <c r="EH705" s="165"/>
      <c r="EI705" s="165"/>
      <c r="EJ705" s="166"/>
      <c r="EK705" s="209"/>
      <c r="EL705" s="211"/>
      <c r="EM705" s="211"/>
      <c r="EN705" s="211"/>
      <c r="EO705" s="211"/>
      <c r="EP705" s="211"/>
      <c r="ES705" s="165"/>
      <c r="ET705" s="165"/>
      <c r="EU705" s="166"/>
      <c r="EV705" s="209"/>
      <c r="EW705" s="211"/>
      <c r="EX705" s="211"/>
      <c r="EY705" s="211"/>
      <c r="EZ705" s="211"/>
      <c r="FA705" s="211"/>
      <c r="FD705" s="165"/>
      <c r="FE705" s="165"/>
      <c r="FF705" s="166"/>
      <c r="FG705" s="209"/>
      <c r="FH705" s="211"/>
      <c r="FI705" s="211"/>
      <c r="FJ705" s="211"/>
      <c r="FK705" s="211"/>
      <c r="FL705" s="211"/>
    </row>
    <row r="706" spans="9:168">
      <c r="I706" s="221">
        <f t="shared" si="323"/>
        <v>102</v>
      </c>
      <c r="J706" s="159">
        <f>'v-t_chart'!C703</f>
        <v>38.4</v>
      </c>
      <c r="K706" s="204">
        <f t="shared" ca="1" si="330"/>
        <v>112.47359999999999</v>
      </c>
      <c r="L706" s="205" t="b">
        <f>IF('Input&amp;Output'!$C$3=10,phase_chart!C703,IF('Input&amp;Output'!$C$3=21,phase_chart!G703,IF('Input&amp;Output'!$C$3=22,phase_chart!K703,IF('Input&amp;Output'!$C$3=31,phase_chart!O703,IF('Input&amp;Output'!$C$3=32,phase_chart!S703,"")))))</f>
        <v>0</v>
      </c>
      <c r="M706" s="206" t="b">
        <f>IF('Input&amp;Output'!$C$3=10,phase_chart!D703,IF('Input&amp;Output'!$C$3=21,phase_chart!H703,IF('Input&amp;Output'!$C$3=22,phase_chart!L703,IF('Input&amp;Output'!$C$3=31,phase_chart!P703,IF('Input&amp;Output'!$C$3=32,phase_chart!T703,"")))))</f>
        <v>0</v>
      </c>
      <c r="N706" s="205" t="b">
        <f>IF('Input&amp;Output'!$C$3=10,phase_chart!E703,IF('Input&amp;Output'!$C$3=21,phase_chart!I703,IF('Input&amp;Output'!$C$3=22,phase_chart!M703,IF('Input&amp;Output'!$C$3=31,phase_chart!Q703,IF('Input&amp;Output'!$C$3=32,phase_chart!U703,"")))))</f>
        <v>1</v>
      </c>
      <c r="P706" s="159">
        <f ca="1">IF(NOT($J706=0),IF($J706&lt;IF($P705=0,0,VLOOKUP(P705,tbL!$M$37:$Q$43,IF(L706=TRUE,2,4))),IF($J706&gt;=VLOOKUP(P705,tbL!$M$37:$Q$43,IF(L706=TRUE,3,5)),$P705,IF(AND(L705=TRUE,L706=TRUE),$P705,$P705-1)),IF(AND(L706=TRUE,J706=VLOOKUP(P705,tbL!$M$37:$Q$43,IF(L706=TRUE,2,4))),P705,IF($P705+1&gt;$C$12,$C$12,$P705+1))),0)</f>
        <v>1</v>
      </c>
      <c r="Q706" s="159">
        <f t="shared" ca="1" si="303"/>
        <v>1</v>
      </c>
      <c r="R706" s="207">
        <f t="shared" si="320"/>
        <v>0</v>
      </c>
      <c r="S706" s="208"/>
      <c r="T706" s="159">
        <f t="shared" si="321"/>
        <v>0</v>
      </c>
      <c r="U706" s="209" t="str">
        <f ca="1">IF(AND(T706=-1,N706=TRUE),"*",IF(AND(U705="*",N706=TRUE),"*",IF(AND(AND(L706=TRUE,U705="*"),J706&lt;VLOOKUP(V705+1,tbL!$M$38:$O$43,3)),"*","")))</f>
        <v/>
      </c>
      <c r="V706" s="204">
        <f t="shared" ca="1" si="304"/>
        <v>1</v>
      </c>
      <c r="Y706" s="159" t="str">
        <f t="shared" ca="1" si="305"/>
        <v/>
      </c>
      <c r="Z706" s="159" t="str">
        <f t="shared" si="306"/>
        <v/>
      </c>
      <c r="AA706" s="159">
        <f t="shared" ca="1" si="327"/>
        <v>1</v>
      </c>
      <c r="AC706" s="161" t="str">
        <f t="shared" ca="1" si="307"/>
        <v/>
      </c>
      <c r="AD706" s="161">
        <f t="shared" ca="1" si="308"/>
        <v>1</v>
      </c>
      <c r="AE706" s="161" t="str">
        <f t="shared" ca="1" si="329"/>
        <v/>
      </c>
      <c r="AF706" s="161">
        <f t="shared" ca="1" si="309"/>
        <v>1</v>
      </c>
      <c r="AG706" s="161" t="str">
        <f t="shared" ca="1" si="310"/>
        <v/>
      </c>
      <c r="AH706" s="161">
        <f t="shared" ca="1" si="311"/>
        <v>1</v>
      </c>
      <c r="AI706" s="161" t="str">
        <f t="shared" ca="1" si="312"/>
        <v/>
      </c>
      <c r="AJ706" s="161">
        <f t="shared" ca="1" si="313"/>
        <v>1</v>
      </c>
      <c r="AL706" s="161" t="str">
        <f t="shared" ca="1" si="314"/>
        <v/>
      </c>
      <c r="AM706" s="161">
        <f t="shared" ca="1" si="325"/>
        <v>1</v>
      </c>
      <c r="AN706" s="161" t="str">
        <f t="shared" ca="1" si="315"/>
        <v/>
      </c>
      <c r="AO706" s="161">
        <f t="shared" ca="1" si="324"/>
        <v>1</v>
      </c>
      <c r="AP706" s="161" t="str">
        <f t="shared" ca="1" si="316"/>
        <v/>
      </c>
      <c r="AQ706" s="161">
        <f t="shared" ca="1" si="322"/>
        <v>1</v>
      </c>
      <c r="AR706" s="161" t="str">
        <f t="shared" ca="1" si="317"/>
        <v/>
      </c>
      <c r="AS706" s="161">
        <f t="shared" ca="1" si="318"/>
        <v>1</v>
      </c>
      <c r="AT706" s="159" t="str">
        <f t="shared" ca="1" si="328"/>
        <v/>
      </c>
      <c r="AU706" s="210">
        <f t="shared" ca="1" si="302"/>
        <v>14</v>
      </c>
      <c r="AV706" s="209"/>
      <c r="AW706" s="204">
        <f t="shared" si="319"/>
        <v>5140.1388888888896</v>
      </c>
      <c r="AX706" s="159"/>
      <c r="AZ706" s="159"/>
      <c r="BM706" s="207"/>
      <c r="BN706" s="212"/>
      <c r="BP706" s="209"/>
      <c r="BQ706" s="211"/>
      <c r="BR706" s="211"/>
      <c r="BS706" s="211"/>
      <c r="BT706" s="211"/>
      <c r="BU706" s="211"/>
      <c r="BV706" s="211"/>
      <c r="BW706" s="211"/>
      <c r="BX706" s="211"/>
      <c r="BY706" s="211"/>
      <c r="BZ706" s="211"/>
      <c r="CA706" s="209"/>
      <c r="CB706" s="224"/>
      <c r="CC706" s="204"/>
      <c r="CD706" s="204"/>
      <c r="CE706" s="204"/>
      <c r="CF706" s="211"/>
      <c r="CG706" s="211"/>
      <c r="CI706" s="209"/>
      <c r="CJ706" s="209"/>
      <c r="EH706" s="165"/>
      <c r="EI706" s="165"/>
      <c r="EJ706" s="166"/>
      <c r="EK706" s="209"/>
      <c r="EL706" s="211"/>
      <c r="EM706" s="211"/>
      <c r="EN706" s="211"/>
      <c r="EO706" s="211"/>
      <c r="EP706" s="211"/>
      <c r="ES706" s="165"/>
      <c r="ET706" s="165"/>
      <c r="EU706" s="166"/>
      <c r="EV706" s="209"/>
      <c r="EW706" s="211"/>
      <c r="EX706" s="211"/>
      <c r="EY706" s="211"/>
      <c r="EZ706" s="211"/>
      <c r="FA706" s="211"/>
      <c r="FD706" s="165"/>
      <c r="FE706" s="165"/>
      <c r="FF706" s="166"/>
      <c r="FG706" s="209"/>
      <c r="FH706" s="211"/>
      <c r="FI706" s="211"/>
      <c r="FJ706" s="211"/>
      <c r="FK706" s="211"/>
      <c r="FL706" s="211"/>
    </row>
    <row r="707" spans="9:168">
      <c r="I707" s="221">
        <f t="shared" si="323"/>
        <v>103</v>
      </c>
      <c r="J707" s="159">
        <f>'v-t_chart'!C704</f>
        <v>35.5</v>
      </c>
      <c r="K707" s="204">
        <f t="shared" ca="1" si="330"/>
        <v>103.97949999999999</v>
      </c>
      <c r="L707" s="205" t="b">
        <f>IF('Input&amp;Output'!$C$3=10,phase_chart!C704,IF('Input&amp;Output'!$C$3=21,phase_chart!G704,IF('Input&amp;Output'!$C$3=22,phase_chart!K704,IF('Input&amp;Output'!$C$3=31,phase_chart!O704,IF('Input&amp;Output'!$C$3=32,phase_chart!S704,"")))))</f>
        <v>0</v>
      </c>
      <c r="M707" s="206" t="b">
        <f>IF('Input&amp;Output'!$C$3=10,phase_chart!D704,IF('Input&amp;Output'!$C$3=21,phase_chart!H704,IF('Input&amp;Output'!$C$3=22,phase_chart!L704,IF('Input&amp;Output'!$C$3=31,phase_chart!P704,IF('Input&amp;Output'!$C$3=32,phase_chart!T704,"")))))</f>
        <v>0</v>
      </c>
      <c r="N707" s="205" t="b">
        <f>IF('Input&amp;Output'!$C$3=10,phase_chart!E704,IF('Input&amp;Output'!$C$3=21,phase_chart!I704,IF('Input&amp;Output'!$C$3=22,phase_chart!M704,IF('Input&amp;Output'!$C$3=31,phase_chart!Q704,IF('Input&amp;Output'!$C$3=32,phase_chart!U704,"")))))</f>
        <v>1</v>
      </c>
      <c r="P707" s="159">
        <f ca="1">IF(NOT($J707=0),IF($J707&lt;IF($P706=0,0,VLOOKUP(P706,tbL!$M$37:$Q$43,IF(L707=TRUE,2,4))),IF($J707&gt;=VLOOKUP(P706,tbL!$M$37:$Q$43,IF(L707=TRUE,3,5)),$P706,IF(AND(L706=TRUE,L707=TRUE),$P706,$P706-1)),IF(AND(L707=TRUE,J707=VLOOKUP(P706,tbL!$M$37:$Q$43,IF(L707=TRUE,2,4))),P706,IF($P706+1&gt;$C$12,$C$12,$P706+1))),0)</f>
        <v>1</v>
      </c>
      <c r="Q707" s="159">
        <f t="shared" ca="1" si="303"/>
        <v>1</v>
      </c>
      <c r="R707" s="207">
        <f t="shared" si="320"/>
        <v>0</v>
      </c>
      <c r="S707" s="208"/>
      <c r="T707" s="159">
        <f t="shared" si="321"/>
        <v>0</v>
      </c>
      <c r="U707" s="209" t="str">
        <f ca="1">IF(AND(T707=-1,N707=TRUE),"*",IF(AND(U706="*",N707=TRUE),"*",IF(AND(AND(L707=TRUE,U706="*"),J707&lt;VLOOKUP(V706+1,tbL!$M$38:$O$43,3)),"*","")))</f>
        <v/>
      </c>
      <c r="V707" s="204">
        <f t="shared" ca="1" si="304"/>
        <v>1</v>
      </c>
      <c r="Y707" s="159" t="str">
        <f t="shared" ca="1" si="305"/>
        <v/>
      </c>
      <c r="Z707" s="159" t="str">
        <f t="shared" si="306"/>
        <v/>
      </c>
      <c r="AA707" s="159">
        <f t="shared" ca="1" si="327"/>
        <v>1</v>
      </c>
      <c r="AC707" s="161" t="str">
        <f t="shared" ca="1" si="307"/>
        <v/>
      </c>
      <c r="AD707" s="161">
        <f t="shared" ca="1" si="308"/>
        <v>1</v>
      </c>
      <c r="AE707" s="161" t="str">
        <f t="shared" ca="1" si="329"/>
        <v/>
      </c>
      <c r="AF707" s="161">
        <f t="shared" ca="1" si="309"/>
        <v>1</v>
      </c>
      <c r="AG707" s="161" t="str">
        <f t="shared" ca="1" si="310"/>
        <v/>
      </c>
      <c r="AH707" s="161">
        <f t="shared" ca="1" si="311"/>
        <v>1</v>
      </c>
      <c r="AI707" s="161" t="str">
        <f t="shared" ca="1" si="312"/>
        <v/>
      </c>
      <c r="AJ707" s="161">
        <f t="shared" ca="1" si="313"/>
        <v>1</v>
      </c>
      <c r="AL707" s="161" t="str">
        <f t="shared" ca="1" si="314"/>
        <v/>
      </c>
      <c r="AM707" s="161">
        <f t="shared" ca="1" si="325"/>
        <v>1</v>
      </c>
      <c r="AN707" s="161" t="str">
        <f t="shared" ca="1" si="315"/>
        <v/>
      </c>
      <c r="AO707" s="161">
        <f t="shared" ca="1" si="324"/>
        <v>1</v>
      </c>
      <c r="AP707" s="161" t="str">
        <f t="shared" ca="1" si="316"/>
        <v/>
      </c>
      <c r="AQ707" s="161">
        <f t="shared" ca="1" si="322"/>
        <v>1</v>
      </c>
      <c r="AR707" s="161" t="str">
        <f t="shared" ca="1" si="317"/>
        <v/>
      </c>
      <c r="AS707" s="161">
        <f t="shared" ca="1" si="318"/>
        <v>1</v>
      </c>
      <c r="AT707" s="159" t="str">
        <f t="shared" ca="1" si="328"/>
        <v/>
      </c>
      <c r="AU707" s="210">
        <f t="shared" ca="1" si="302"/>
        <v>14</v>
      </c>
      <c r="AV707" s="209"/>
      <c r="AW707" s="204">
        <f t="shared" si="319"/>
        <v>5150.0000000000009</v>
      </c>
      <c r="AX707" s="159"/>
      <c r="AZ707" s="159"/>
      <c r="BM707" s="207"/>
      <c r="BN707" s="212"/>
      <c r="BP707" s="209"/>
      <c r="BQ707" s="211"/>
      <c r="BR707" s="211"/>
      <c r="BS707" s="211"/>
      <c r="BT707" s="211"/>
      <c r="BU707" s="211"/>
      <c r="BV707" s="211"/>
      <c r="BW707" s="211"/>
      <c r="BX707" s="211"/>
      <c r="BY707" s="211"/>
      <c r="BZ707" s="211"/>
      <c r="CA707" s="209"/>
      <c r="CB707" s="224"/>
      <c r="CC707" s="204"/>
      <c r="CD707" s="204"/>
      <c r="CE707" s="204"/>
      <c r="CF707" s="211"/>
      <c r="CG707" s="211"/>
      <c r="CI707" s="209"/>
      <c r="CJ707" s="209"/>
      <c r="EH707" s="165"/>
      <c r="EI707" s="165"/>
      <c r="EJ707" s="166"/>
      <c r="EK707" s="209"/>
      <c r="EL707" s="211"/>
      <c r="EM707" s="211"/>
      <c r="EN707" s="211"/>
      <c r="EO707" s="211"/>
      <c r="EP707" s="211"/>
      <c r="ES707" s="165"/>
      <c r="ET707" s="165"/>
      <c r="EU707" s="166"/>
      <c r="EV707" s="209"/>
      <c r="EW707" s="211"/>
      <c r="EX707" s="211"/>
      <c r="EY707" s="211"/>
      <c r="EZ707" s="211"/>
      <c r="FA707" s="211"/>
      <c r="FD707" s="165"/>
      <c r="FE707" s="165"/>
      <c r="FF707" s="166"/>
      <c r="FG707" s="209"/>
      <c r="FH707" s="211"/>
      <c r="FI707" s="211"/>
      <c r="FJ707" s="211"/>
      <c r="FK707" s="211"/>
      <c r="FL707" s="211"/>
    </row>
    <row r="708" spans="9:168">
      <c r="I708" s="221">
        <f t="shared" si="323"/>
        <v>104</v>
      </c>
      <c r="J708" s="159">
        <f>'v-t_chart'!C705</f>
        <v>32.9</v>
      </c>
      <c r="K708" s="204">
        <f t="shared" ca="1" si="330"/>
        <v>96.364099999999993</v>
      </c>
      <c r="L708" s="205" t="b">
        <f>IF('Input&amp;Output'!$C$3=10,phase_chart!C705,IF('Input&amp;Output'!$C$3=21,phase_chart!G705,IF('Input&amp;Output'!$C$3=22,phase_chart!K705,IF('Input&amp;Output'!$C$3=31,phase_chart!O705,IF('Input&amp;Output'!$C$3=32,phase_chart!S705,"")))))</f>
        <v>0</v>
      </c>
      <c r="M708" s="206" t="b">
        <f>IF('Input&amp;Output'!$C$3=10,phase_chart!D705,IF('Input&amp;Output'!$C$3=21,phase_chart!H705,IF('Input&amp;Output'!$C$3=22,phase_chart!L705,IF('Input&amp;Output'!$C$3=31,phase_chart!P705,IF('Input&amp;Output'!$C$3=32,phase_chart!T705,"")))))</f>
        <v>0</v>
      </c>
      <c r="N708" s="205" t="b">
        <f>IF('Input&amp;Output'!$C$3=10,phase_chart!E705,IF('Input&amp;Output'!$C$3=21,phase_chart!I705,IF('Input&amp;Output'!$C$3=22,phase_chart!M705,IF('Input&amp;Output'!$C$3=31,phase_chart!Q705,IF('Input&amp;Output'!$C$3=32,phase_chart!U705,"")))))</f>
        <v>1</v>
      </c>
      <c r="P708" s="159">
        <f ca="1">IF(NOT($J708=0),IF($J708&lt;IF($P707=0,0,VLOOKUP(P707,tbL!$M$37:$Q$43,IF(L708=TRUE,2,4))),IF($J708&gt;=VLOOKUP(P707,tbL!$M$37:$Q$43,IF(L708=TRUE,3,5)),$P707,IF(AND(L707=TRUE,L708=TRUE),$P707,$P707-1)),IF(AND(L708=TRUE,J708=VLOOKUP(P707,tbL!$M$37:$Q$43,IF(L708=TRUE,2,4))),P707,IF($P707+1&gt;$C$12,$C$12,$P707+1))),0)</f>
        <v>1</v>
      </c>
      <c r="Q708" s="159">
        <f t="shared" ca="1" si="303"/>
        <v>1</v>
      </c>
      <c r="R708" s="207">
        <f t="shared" si="320"/>
        <v>0</v>
      </c>
      <c r="S708" s="208"/>
      <c r="T708" s="159">
        <f t="shared" si="321"/>
        <v>0</v>
      </c>
      <c r="U708" s="209" t="str">
        <f ca="1">IF(AND(T708=-1,N708=TRUE),"*",IF(AND(U707="*",N708=TRUE),"*",IF(AND(AND(L708=TRUE,U707="*"),J708&lt;VLOOKUP(V707+1,tbL!$M$38:$O$43,3)),"*","")))</f>
        <v/>
      </c>
      <c r="V708" s="204">
        <f t="shared" ca="1" si="304"/>
        <v>1</v>
      </c>
      <c r="Y708" s="159" t="str">
        <f t="shared" ca="1" si="305"/>
        <v/>
      </c>
      <c r="Z708" s="159" t="str">
        <f t="shared" si="306"/>
        <v/>
      </c>
      <c r="AA708" s="159">
        <f t="shared" ca="1" si="327"/>
        <v>1</v>
      </c>
      <c r="AC708" s="161" t="str">
        <f t="shared" ca="1" si="307"/>
        <v/>
      </c>
      <c r="AD708" s="161">
        <f t="shared" ca="1" si="308"/>
        <v>1</v>
      </c>
      <c r="AE708" s="161" t="str">
        <f t="shared" ca="1" si="329"/>
        <v/>
      </c>
      <c r="AF708" s="161">
        <f t="shared" ca="1" si="309"/>
        <v>1</v>
      </c>
      <c r="AG708" s="161" t="str">
        <f t="shared" ca="1" si="310"/>
        <v/>
      </c>
      <c r="AH708" s="161">
        <f t="shared" ca="1" si="311"/>
        <v>1</v>
      </c>
      <c r="AI708" s="161" t="str">
        <f t="shared" ca="1" si="312"/>
        <v/>
      </c>
      <c r="AJ708" s="161">
        <f t="shared" ca="1" si="313"/>
        <v>1</v>
      </c>
      <c r="AL708" s="161" t="str">
        <f t="shared" ca="1" si="314"/>
        <v/>
      </c>
      <c r="AM708" s="161">
        <f t="shared" ca="1" si="325"/>
        <v>1</v>
      </c>
      <c r="AN708" s="161" t="str">
        <f t="shared" ca="1" si="315"/>
        <v/>
      </c>
      <c r="AO708" s="161">
        <f t="shared" ca="1" si="324"/>
        <v>1</v>
      </c>
      <c r="AP708" s="161" t="str">
        <f t="shared" ca="1" si="316"/>
        <v/>
      </c>
      <c r="AQ708" s="161">
        <f t="shared" ca="1" si="322"/>
        <v>1</v>
      </c>
      <c r="AR708" s="161" t="str">
        <f t="shared" ca="1" si="317"/>
        <v/>
      </c>
      <c r="AS708" s="161">
        <f t="shared" ca="1" si="318"/>
        <v>1</v>
      </c>
      <c r="AT708" s="159" t="str">
        <f t="shared" ca="1" si="328"/>
        <v/>
      </c>
      <c r="AU708" s="210">
        <f t="shared" ref="AU708:AU771" ca="1" si="331">IF(Y708=0,$C$17/100,IF(OR(K708&lt;$C$17,AA708=0),$C$17/100,(VLOOKUP($AS708,$B$5:$C$11,2)*$J708)/100))</f>
        <v>14</v>
      </c>
      <c r="AV708" s="209"/>
      <c r="AW708" s="204">
        <f t="shared" si="319"/>
        <v>5159.1388888888896</v>
      </c>
      <c r="AX708" s="159"/>
      <c r="AZ708" s="159"/>
      <c r="BM708" s="207"/>
      <c r="BN708" s="212"/>
      <c r="BP708" s="209"/>
      <c r="BQ708" s="211"/>
      <c r="BR708" s="211"/>
      <c r="BS708" s="211"/>
      <c r="BT708" s="211"/>
      <c r="BU708" s="211"/>
      <c r="BV708" s="211"/>
      <c r="BW708" s="211"/>
      <c r="BX708" s="211"/>
      <c r="BY708" s="211"/>
      <c r="BZ708" s="211"/>
      <c r="CA708" s="209"/>
      <c r="CB708" s="224"/>
      <c r="CC708" s="204"/>
      <c r="CD708" s="204"/>
      <c r="CE708" s="204"/>
      <c r="CF708" s="211"/>
      <c r="CG708" s="211"/>
      <c r="CI708" s="209"/>
      <c r="CJ708" s="209"/>
      <c r="EH708" s="165"/>
      <c r="EI708" s="165"/>
      <c r="EJ708" s="166"/>
      <c r="EK708" s="209"/>
      <c r="EL708" s="211"/>
      <c r="EM708" s="211"/>
      <c r="EN708" s="211"/>
      <c r="EO708" s="211"/>
      <c r="EP708" s="211"/>
      <c r="ES708" s="165"/>
      <c r="ET708" s="165"/>
      <c r="EU708" s="166"/>
      <c r="EV708" s="209"/>
      <c r="EW708" s="211"/>
      <c r="EX708" s="211"/>
      <c r="EY708" s="211"/>
      <c r="EZ708" s="211"/>
      <c r="FA708" s="211"/>
      <c r="FD708" s="165"/>
      <c r="FE708" s="165"/>
      <c r="FF708" s="166"/>
      <c r="FG708" s="209"/>
      <c r="FH708" s="211"/>
      <c r="FI708" s="211"/>
      <c r="FJ708" s="211"/>
      <c r="FK708" s="211"/>
      <c r="FL708" s="211"/>
    </row>
    <row r="709" spans="9:168">
      <c r="I709" s="221">
        <f t="shared" si="323"/>
        <v>105</v>
      </c>
      <c r="J709" s="159">
        <f>'v-t_chart'!C706</f>
        <v>31.3</v>
      </c>
      <c r="K709" s="204">
        <f t="shared" ca="1" si="330"/>
        <v>91.677700000000002</v>
      </c>
      <c r="L709" s="205" t="b">
        <f>IF('Input&amp;Output'!$C$3=10,phase_chart!C706,IF('Input&amp;Output'!$C$3=21,phase_chart!G706,IF('Input&amp;Output'!$C$3=22,phase_chart!K706,IF('Input&amp;Output'!$C$3=31,phase_chart!O706,IF('Input&amp;Output'!$C$3=32,phase_chart!S706,"")))))</f>
        <v>0</v>
      </c>
      <c r="M709" s="206" t="b">
        <f>IF('Input&amp;Output'!$C$3=10,phase_chart!D706,IF('Input&amp;Output'!$C$3=21,phase_chart!H706,IF('Input&amp;Output'!$C$3=22,phase_chart!L706,IF('Input&amp;Output'!$C$3=31,phase_chart!P706,IF('Input&amp;Output'!$C$3=32,phase_chart!T706,"")))))</f>
        <v>0</v>
      </c>
      <c r="N709" s="205" t="b">
        <f>IF('Input&amp;Output'!$C$3=10,phase_chart!E706,IF('Input&amp;Output'!$C$3=21,phase_chart!I706,IF('Input&amp;Output'!$C$3=22,phase_chart!M706,IF('Input&amp;Output'!$C$3=31,phase_chart!Q706,IF('Input&amp;Output'!$C$3=32,phase_chart!U706,"")))))</f>
        <v>1</v>
      </c>
      <c r="P709" s="159">
        <f ca="1">IF(NOT($J709=0),IF($J709&lt;IF($P708=0,0,VLOOKUP(P708,tbL!$M$37:$Q$43,IF(L709=TRUE,2,4))),IF($J709&gt;=VLOOKUP(P708,tbL!$M$37:$Q$43,IF(L709=TRUE,3,5)),$P708,IF(AND(L708=TRUE,L709=TRUE),$P708,$P708-1)),IF(AND(L709=TRUE,J709=VLOOKUP(P708,tbL!$M$37:$Q$43,IF(L709=TRUE,2,4))),P708,IF($P708+1&gt;$C$12,$C$12,$P708+1))),0)</f>
        <v>1</v>
      </c>
      <c r="Q709" s="159">
        <f t="shared" ref="Q709:Q772" ca="1" si="332">P709</f>
        <v>1</v>
      </c>
      <c r="R709" s="207">
        <f t="shared" si="320"/>
        <v>0</v>
      </c>
      <c r="S709" s="208"/>
      <c r="T709" s="159">
        <f t="shared" si="321"/>
        <v>0</v>
      </c>
      <c r="U709" s="209" t="str">
        <f ca="1">IF(AND(T709=-1,N709=TRUE),"*",IF(AND(U708="*",N709=TRUE),"*",IF(AND(AND(L709=TRUE,U708="*"),J709&lt;VLOOKUP(V708+1,tbL!$M$38:$O$43,3)),"*","")))</f>
        <v/>
      </c>
      <c r="V709" s="204">
        <f t="shared" ref="V709:V772" ca="1" si="333">IF(U709="*",IF(Q709&gt;V708,V708,Q709),Q709)</f>
        <v>1</v>
      </c>
      <c r="Y709" s="159" t="str">
        <f t="shared" ref="Y709:Y772" ca="1" si="334">IF(OR($V709=3,OR($V709=1,$V709=2)),IF(OR($V712=0,OR($V713=0,OR($V714=0,OR($V715=0,OR($V716=0,OR($V717=0,$V718=0)))))),IF(J709&lt;IF(V709=3,$D$18,IF(V709=2,$F$13,$F$8)),0,IF(Y708=0,0,IF(J709&lt;10,0,""))),""),"")</f>
        <v/>
      </c>
      <c r="Z709" s="159" t="str">
        <f t="shared" ref="Z709:Z772" si="335">IF(AND(AND(J714&gt;0,J713=0),Z708=""),1,IF(Z708=1,IF(AND(J709&gt;0,J710-J709&gt;0),"",1),""))</f>
        <v/>
      </c>
      <c r="AA709" s="159">
        <f t="shared" ca="1" si="327"/>
        <v>1</v>
      </c>
      <c r="AC709" s="161" t="str">
        <f t="shared" ref="AC709:AC772" ca="1" si="336">IF(OR(OR($AT709=-1,$R709=1),AA709=0),"",IF(AND(AA708=AA710,AA709&lt;&gt;AA708),"*",""))</f>
        <v/>
      </c>
      <c r="AD709" s="161">
        <f t="shared" ref="AD709:AD772" ca="1" si="337">IF(AC709="*",AA708,AA709)</f>
        <v>1</v>
      </c>
      <c r="AE709" s="161" t="str">
        <f t="shared" ca="1" si="329"/>
        <v/>
      </c>
      <c r="AF709" s="161">
        <f t="shared" ref="AF709:AF772" ca="1" si="338">IF(AE709="*",AD708,IF(AE708="*",AD707,AD709))</f>
        <v>1</v>
      </c>
      <c r="AG709" s="161" t="str">
        <f t="shared" ref="AG709:AG772" ca="1" si="339">IF(OR(OR(OR($AT709=-1,$R709=1),AF709=0),AG706="*"),"",IF(AND(AND(AND(AF708=AF712,AF709&lt;&gt;AF708),AF709=AF710),AF709=AF711),"*",""))</f>
        <v/>
      </c>
      <c r="AH709" s="161">
        <f t="shared" ref="AH709:AH772" ca="1" si="340">IF(AG709="*",AF708,IF(AG708="*",AF707,IF(AG707="*",AF706,AF709)))</f>
        <v>1</v>
      </c>
      <c r="AI709" s="161" t="str">
        <f t="shared" ref="AI709:AI772" ca="1" si="341">IF(OR(OR(OR($AT709=-1,$R709=1),AH709=0),AI705="*"),"",IF(AND(AND(AND(AND(AH708=AH713,AH709&lt;&gt;AH708),AH709=AH710),AH709=AH711),AH709=AH712),"*",""))</f>
        <v/>
      </c>
      <c r="AJ709" s="161">
        <f t="shared" ref="AJ709:AJ772" ca="1" si="342">IF(AI709="*",AH708,IF(AI708="*",AH707,IF(AI707="*",AH706,IF(AI706="*",AH705,AH709))))</f>
        <v>1</v>
      </c>
      <c r="AL709" s="161" t="str">
        <f t="shared" ref="AL709:AL772" ca="1" si="343">IF(OR(OR(OR($AT709=-1,$R709=1),AJ709=0),AL705="*"),"",IF(AND(AND(AND(AND(AJ708=AJ713,AJ709&lt;&gt;AJ708),AJ709=AJ710),AJ709=AJ711),AJ709=AJ712),"*",""))</f>
        <v/>
      </c>
      <c r="AM709" s="161">
        <f t="shared" ca="1" si="325"/>
        <v>1</v>
      </c>
      <c r="AN709" s="161" t="str">
        <f t="shared" ref="AN709:AN772" ca="1" si="344">IF(OR(OR(OR($AT709=-1,$R709=1),AM709=0),AN706="*"),"",IF(AND(AND(AND(AM708=AM712,AM709&lt;&gt;AM708),AM709=AM710),AM709=AM711),"*",""))</f>
        <v/>
      </c>
      <c r="AO709" s="161">
        <f t="shared" ca="1" si="324"/>
        <v>1</v>
      </c>
      <c r="AP709" s="161" t="str">
        <f t="shared" ref="AP709:AP772" ca="1" si="345">IF(OR(OR($AT709=-1,$R709=1),AO709=0),"",IF(AND(AND(AO708=AO711,AO709&lt;&gt;AO708),AO709=AO710),"*",""))</f>
        <v/>
      </c>
      <c r="AQ709" s="161">
        <f t="shared" ca="1" si="322"/>
        <v>1</v>
      </c>
      <c r="AR709" s="161" t="str">
        <f t="shared" ref="AR709:AR772" ca="1" si="346">IF(OR(OR($AT709=-1,$R709=1),AQ709=0),"",IF(AND(AQ708=AQ710,AQ709&lt;&gt;AQ708),"*",""))</f>
        <v/>
      </c>
      <c r="AS709" s="161">
        <f t="shared" ref="AS709:AS772" ca="1" si="347">IF(AR709="*",AQ708,AQ709)</f>
        <v>1</v>
      </c>
      <c r="AT709" s="159" t="str">
        <f t="shared" ca="1" si="328"/>
        <v/>
      </c>
      <c r="AU709" s="210">
        <f t="shared" ca="1" si="331"/>
        <v>14</v>
      </c>
      <c r="AV709" s="209"/>
      <c r="AW709" s="204">
        <f t="shared" ref="AW709:AW772" si="348">AW708+J709/3.6</f>
        <v>5167.8333333333339</v>
      </c>
      <c r="AX709" s="159"/>
      <c r="AZ709" s="159"/>
      <c r="BM709" s="207"/>
      <c r="BN709" s="212"/>
      <c r="BP709" s="209"/>
      <c r="BQ709" s="211"/>
      <c r="BR709" s="211"/>
      <c r="BS709" s="211"/>
      <c r="BT709" s="211"/>
      <c r="BU709" s="211"/>
      <c r="BV709" s="211"/>
      <c r="BW709" s="211"/>
      <c r="BX709" s="211"/>
      <c r="BY709" s="211"/>
      <c r="BZ709" s="211"/>
      <c r="CA709" s="209"/>
      <c r="CB709" s="224"/>
      <c r="CC709" s="204"/>
      <c r="CD709" s="204"/>
      <c r="CE709" s="204"/>
      <c r="CF709" s="211"/>
      <c r="CG709" s="211"/>
      <c r="CI709" s="209"/>
      <c r="CJ709" s="209"/>
      <c r="EH709" s="165"/>
      <c r="EI709" s="165"/>
      <c r="EJ709" s="166"/>
      <c r="EK709" s="209"/>
      <c r="EL709" s="211"/>
      <c r="EM709" s="211"/>
      <c r="EN709" s="211"/>
      <c r="EO709" s="211"/>
      <c r="EP709" s="211"/>
      <c r="ES709" s="165"/>
      <c r="ET709" s="165"/>
      <c r="EU709" s="166"/>
      <c r="EV709" s="209"/>
      <c r="EW709" s="211"/>
      <c r="EX709" s="211"/>
      <c r="EY709" s="211"/>
      <c r="EZ709" s="211"/>
      <c r="FA709" s="211"/>
      <c r="FD709" s="165"/>
      <c r="FE709" s="165"/>
      <c r="FF709" s="166"/>
      <c r="FG709" s="209"/>
      <c r="FH709" s="211"/>
      <c r="FI709" s="211"/>
      <c r="FJ709" s="211"/>
      <c r="FK709" s="211"/>
      <c r="FL709" s="211"/>
    </row>
    <row r="710" spans="9:168">
      <c r="I710" s="221">
        <f t="shared" si="323"/>
        <v>106</v>
      </c>
      <c r="J710" s="159">
        <f>'v-t_chart'!C707</f>
        <v>30.7</v>
      </c>
      <c r="K710" s="204">
        <f t="shared" ca="1" si="330"/>
        <v>89.920299999999997</v>
      </c>
      <c r="L710" s="205" t="b">
        <f>IF('Input&amp;Output'!$C$3=10,phase_chart!C707,IF('Input&amp;Output'!$C$3=21,phase_chart!G707,IF('Input&amp;Output'!$C$3=22,phase_chart!K707,IF('Input&amp;Output'!$C$3=31,phase_chart!O707,IF('Input&amp;Output'!$C$3=32,phase_chart!S707,"")))))</f>
        <v>0</v>
      </c>
      <c r="M710" s="206" t="b">
        <f>IF('Input&amp;Output'!$C$3=10,phase_chart!D707,IF('Input&amp;Output'!$C$3=21,phase_chart!H707,IF('Input&amp;Output'!$C$3=22,phase_chart!L707,IF('Input&amp;Output'!$C$3=31,phase_chart!P707,IF('Input&amp;Output'!$C$3=32,phase_chart!T707,"")))))</f>
        <v>0</v>
      </c>
      <c r="N710" s="205" t="b">
        <f>IF('Input&amp;Output'!$C$3=10,phase_chart!E707,IF('Input&amp;Output'!$C$3=21,phase_chart!I707,IF('Input&amp;Output'!$C$3=22,phase_chart!M707,IF('Input&amp;Output'!$C$3=31,phase_chart!Q707,IF('Input&amp;Output'!$C$3=32,phase_chart!U707,"")))))</f>
        <v>1</v>
      </c>
      <c r="P710" s="159">
        <f ca="1">IF(NOT($J710=0),IF($J710&lt;IF($P709=0,0,VLOOKUP(P709,tbL!$M$37:$Q$43,IF(L710=TRUE,2,4))),IF($J710&gt;=VLOOKUP(P709,tbL!$M$37:$Q$43,IF(L710=TRUE,3,5)),$P709,IF(AND(L709=TRUE,L710=TRUE),$P709,$P709-1)),IF(AND(L710=TRUE,J710=VLOOKUP(P709,tbL!$M$37:$Q$43,IF(L710=TRUE,2,4))),P709,IF($P709+1&gt;$C$12,$C$12,$P709+1))),0)</f>
        <v>1</v>
      </c>
      <c r="Q710" s="159">
        <f t="shared" ca="1" si="332"/>
        <v>1</v>
      </c>
      <c r="R710" s="207">
        <f t="shared" ref="R710:R773" si="349">IF(L710=TRUE,IF(OR(K709=0,R709=1),1,0),0)</f>
        <v>0</v>
      </c>
      <c r="S710" s="208"/>
      <c r="T710" s="159">
        <f t="shared" ref="T710:T773" si="350">IF(AND(L709=TRUE,M710=TRUE),1,IF(AND(L709=TRUE,N710=TRUE),-1,0))</f>
        <v>0</v>
      </c>
      <c r="U710" s="209" t="str">
        <f ca="1">IF(AND(T710=-1,N710=TRUE),"*",IF(AND(U709="*",N710=TRUE),"*",IF(AND(AND(L710=TRUE,U709="*"),J710&lt;VLOOKUP(V709+1,tbL!$M$38:$O$43,3)),"*","")))</f>
        <v/>
      </c>
      <c r="V710" s="204">
        <f t="shared" ca="1" si="333"/>
        <v>1</v>
      </c>
      <c r="Y710" s="159" t="str">
        <f t="shared" ca="1" si="334"/>
        <v/>
      </c>
      <c r="Z710" s="159" t="str">
        <f t="shared" si="335"/>
        <v/>
      </c>
      <c r="AA710" s="159">
        <f t="shared" ca="1" si="327"/>
        <v>1</v>
      </c>
      <c r="AC710" s="161" t="str">
        <f t="shared" ca="1" si="336"/>
        <v/>
      </c>
      <c r="AD710" s="161">
        <f t="shared" ca="1" si="337"/>
        <v>1</v>
      </c>
      <c r="AE710" s="161" t="str">
        <f t="shared" ca="1" si="329"/>
        <v/>
      </c>
      <c r="AF710" s="161">
        <f t="shared" ca="1" si="338"/>
        <v>1</v>
      </c>
      <c r="AG710" s="161" t="str">
        <f t="shared" ca="1" si="339"/>
        <v/>
      </c>
      <c r="AH710" s="161">
        <f t="shared" ca="1" si="340"/>
        <v>1</v>
      </c>
      <c r="AI710" s="161" t="str">
        <f t="shared" ca="1" si="341"/>
        <v/>
      </c>
      <c r="AJ710" s="161">
        <f t="shared" ca="1" si="342"/>
        <v>1</v>
      </c>
      <c r="AL710" s="161" t="str">
        <f t="shared" ca="1" si="343"/>
        <v/>
      </c>
      <c r="AM710" s="161">
        <f t="shared" ca="1" si="325"/>
        <v>1</v>
      </c>
      <c r="AN710" s="161" t="str">
        <f t="shared" ca="1" si="344"/>
        <v/>
      </c>
      <c r="AO710" s="161">
        <f t="shared" ca="1" si="324"/>
        <v>1</v>
      </c>
      <c r="AP710" s="161" t="str">
        <f t="shared" ca="1" si="345"/>
        <v/>
      </c>
      <c r="AQ710" s="161">
        <f t="shared" ref="AQ710:AQ773" ca="1" si="351">IF(AP710="*",AO709,IF(AP709="*",AO708,AO710))</f>
        <v>1</v>
      </c>
      <c r="AR710" s="161" t="str">
        <f t="shared" ca="1" si="346"/>
        <v/>
      </c>
      <c r="AS710" s="161">
        <f t="shared" ca="1" si="347"/>
        <v>1</v>
      </c>
      <c r="AT710" s="159" t="str">
        <f t="shared" ca="1" si="328"/>
        <v/>
      </c>
      <c r="AU710" s="210">
        <f t="shared" ca="1" si="331"/>
        <v>14</v>
      </c>
      <c r="AV710" s="209"/>
      <c r="AW710" s="204">
        <f t="shared" si="348"/>
        <v>5176.3611111111113</v>
      </c>
      <c r="AX710" s="159"/>
      <c r="AZ710" s="159"/>
      <c r="BM710" s="207"/>
      <c r="BN710" s="212"/>
      <c r="BP710" s="209"/>
      <c r="BQ710" s="211"/>
      <c r="BR710" s="211"/>
      <c r="BS710" s="211"/>
      <c r="BT710" s="211"/>
      <c r="BU710" s="211"/>
      <c r="BV710" s="211"/>
      <c r="BW710" s="211"/>
      <c r="BX710" s="211"/>
      <c r="BY710" s="211"/>
      <c r="BZ710" s="211"/>
      <c r="CA710" s="209"/>
      <c r="CB710" s="224"/>
      <c r="CC710" s="204"/>
      <c r="CD710" s="204"/>
      <c r="CE710" s="204"/>
      <c r="CF710" s="211"/>
      <c r="CG710" s="211"/>
      <c r="CI710" s="209"/>
      <c r="CJ710" s="209"/>
      <c r="EH710" s="165"/>
      <c r="EI710" s="165"/>
      <c r="EJ710" s="166"/>
      <c r="EK710" s="209"/>
      <c r="EL710" s="211"/>
      <c r="EM710" s="211"/>
      <c r="EN710" s="211"/>
      <c r="EO710" s="211"/>
      <c r="EP710" s="211"/>
      <c r="ES710" s="165"/>
      <c r="ET710" s="165"/>
      <c r="EU710" s="166"/>
      <c r="EV710" s="209"/>
      <c r="EW710" s="211"/>
      <c r="EX710" s="211"/>
      <c r="EY710" s="211"/>
      <c r="EZ710" s="211"/>
      <c r="FA710" s="211"/>
      <c r="FD710" s="165"/>
      <c r="FE710" s="165"/>
      <c r="FF710" s="166"/>
      <c r="FG710" s="209"/>
      <c r="FH710" s="211"/>
      <c r="FI710" s="211"/>
      <c r="FJ710" s="211"/>
      <c r="FK710" s="211"/>
      <c r="FL710" s="211"/>
    </row>
    <row r="711" spans="9:168">
      <c r="I711" s="221">
        <f t="shared" ref="I711:I774" si="352">I710+1</f>
        <v>107</v>
      </c>
      <c r="J711" s="159">
        <f>'v-t_chart'!C708</f>
        <v>31</v>
      </c>
      <c r="K711" s="204">
        <f t="shared" ca="1" si="330"/>
        <v>90.798999999999992</v>
      </c>
      <c r="L711" s="205" t="b">
        <f>IF('Input&amp;Output'!$C$3=10,phase_chart!C708,IF('Input&amp;Output'!$C$3=21,phase_chart!G708,IF('Input&amp;Output'!$C$3=22,phase_chart!K708,IF('Input&amp;Output'!$C$3=31,phase_chart!O708,IF('Input&amp;Output'!$C$3=32,phase_chart!S708,"")))))</f>
        <v>0</v>
      </c>
      <c r="M711" s="206" t="b">
        <f>IF('Input&amp;Output'!$C$3=10,phase_chart!D708,IF('Input&amp;Output'!$C$3=21,phase_chart!H708,IF('Input&amp;Output'!$C$3=22,phase_chart!L708,IF('Input&amp;Output'!$C$3=31,phase_chart!P708,IF('Input&amp;Output'!$C$3=32,phase_chart!T708,"")))))</f>
        <v>1</v>
      </c>
      <c r="N711" s="205" t="b">
        <f>IF('Input&amp;Output'!$C$3=10,phase_chart!E708,IF('Input&amp;Output'!$C$3=21,phase_chart!I708,IF('Input&amp;Output'!$C$3=22,phase_chart!M708,IF('Input&amp;Output'!$C$3=31,phase_chart!Q708,IF('Input&amp;Output'!$C$3=32,phase_chart!U708,"")))))</f>
        <v>0</v>
      </c>
      <c r="P711" s="159">
        <f ca="1">IF(NOT($J711=0),IF($J711&lt;IF($P710=0,0,VLOOKUP(P710,tbL!$M$37:$Q$43,IF(L711=TRUE,2,4))),IF($J711&gt;=VLOOKUP(P710,tbL!$M$37:$Q$43,IF(L711=TRUE,3,5)),$P710,IF(AND(L710=TRUE,L711=TRUE),$P710,$P710-1)),IF(AND(L711=TRUE,J711=VLOOKUP(P710,tbL!$M$37:$Q$43,IF(L711=TRUE,2,4))),P710,IF($P710+1&gt;$C$12,$C$12,$P710+1))),0)</f>
        <v>1</v>
      </c>
      <c r="Q711" s="159">
        <f t="shared" ca="1" si="332"/>
        <v>1</v>
      </c>
      <c r="R711" s="207">
        <f t="shared" si="349"/>
        <v>0</v>
      </c>
      <c r="S711" s="208"/>
      <c r="T711" s="159">
        <f t="shared" si="350"/>
        <v>0</v>
      </c>
      <c r="U711" s="209" t="str">
        <f ca="1">IF(AND(T711=-1,N711=TRUE),"*",IF(AND(U710="*",N711=TRUE),"*",IF(AND(AND(L711=TRUE,U710="*"),J711&lt;VLOOKUP(V710+1,tbL!$M$38:$O$43,3)),"*","")))</f>
        <v/>
      </c>
      <c r="V711" s="204">
        <f t="shared" ca="1" si="333"/>
        <v>1</v>
      </c>
      <c r="Y711" s="159" t="str">
        <f t="shared" ca="1" si="334"/>
        <v/>
      </c>
      <c r="Z711" s="159" t="str">
        <f t="shared" si="335"/>
        <v/>
      </c>
      <c r="AA711" s="159">
        <f t="shared" ca="1" si="327"/>
        <v>1</v>
      </c>
      <c r="AC711" s="161" t="str">
        <f t="shared" ca="1" si="336"/>
        <v/>
      </c>
      <c r="AD711" s="161">
        <f t="shared" ca="1" si="337"/>
        <v>1</v>
      </c>
      <c r="AE711" s="161" t="str">
        <f t="shared" ca="1" si="329"/>
        <v/>
      </c>
      <c r="AF711" s="161">
        <f t="shared" ca="1" si="338"/>
        <v>1</v>
      </c>
      <c r="AG711" s="161" t="str">
        <f t="shared" ca="1" si="339"/>
        <v/>
      </c>
      <c r="AH711" s="161">
        <f t="shared" ca="1" si="340"/>
        <v>1</v>
      </c>
      <c r="AI711" s="161" t="str">
        <f t="shared" ca="1" si="341"/>
        <v/>
      </c>
      <c r="AJ711" s="161">
        <f t="shared" ca="1" si="342"/>
        <v>1</v>
      </c>
      <c r="AL711" s="161" t="str">
        <f t="shared" ca="1" si="343"/>
        <v/>
      </c>
      <c r="AM711" s="161">
        <f t="shared" ca="1" si="325"/>
        <v>1</v>
      </c>
      <c r="AN711" s="161" t="str">
        <f t="shared" ca="1" si="344"/>
        <v/>
      </c>
      <c r="AO711" s="161">
        <f t="shared" ref="AO711:AO774" ca="1" si="353">IF(AN711="*",AM710,IF(AN710="*",AM709,IF(AN709="*",AM708,AM711)))</f>
        <v>1</v>
      </c>
      <c r="AP711" s="161" t="str">
        <f t="shared" ca="1" si="345"/>
        <v/>
      </c>
      <c r="AQ711" s="161">
        <f t="shared" ca="1" si="351"/>
        <v>1</v>
      </c>
      <c r="AR711" s="161" t="str">
        <f t="shared" ca="1" si="346"/>
        <v/>
      </c>
      <c r="AS711" s="161">
        <f t="shared" ca="1" si="347"/>
        <v>1</v>
      </c>
      <c r="AT711" s="159" t="str">
        <f t="shared" ca="1" si="328"/>
        <v/>
      </c>
      <c r="AU711" s="210">
        <f t="shared" ca="1" si="331"/>
        <v>14</v>
      </c>
      <c r="AV711" s="209"/>
      <c r="AW711" s="204">
        <f t="shared" si="348"/>
        <v>5184.9722222222226</v>
      </c>
      <c r="AX711" s="159"/>
      <c r="AZ711" s="159"/>
      <c r="BM711" s="207"/>
      <c r="BN711" s="212"/>
      <c r="BP711" s="209"/>
      <c r="BQ711" s="211"/>
      <c r="BR711" s="211"/>
      <c r="BS711" s="211"/>
      <c r="BT711" s="211"/>
      <c r="BU711" s="211"/>
      <c r="BV711" s="211"/>
      <c r="BW711" s="211"/>
      <c r="BX711" s="211"/>
      <c r="BY711" s="211"/>
      <c r="BZ711" s="211"/>
      <c r="CA711" s="209"/>
      <c r="CB711" s="224"/>
      <c r="CC711" s="204"/>
      <c r="CD711" s="204"/>
      <c r="CE711" s="204"/>
      <c r="CF711" s="211"/>
      <c r="CG711" s="211"/>
      <c r="CI711" s="209"/>
      <c r="CJ711" s="209"/>
      <c r="EH711" s="165"/>
      <c r="EI711" s="165"/>
      <c r="EJ711" s="166"/>
      <c r="EK711" s="209"/>
      <c r="EL711" s="211"/>
      <c r="EM711" s="211"/>
      <c r="EN711" s="211"/>
      <c r="EO711" s="211"/>
      <c r="EP711" s="211"/>
      <c r="ES711" s="165"/>
      <c r="ET711" s="165"/>
      <c r="EU711" s="166"/>
      <c r="EV711" s="209"/>
      <c r="EW711" s="211"/>
      <c r="EX711" s="211"/>
      <c r="EY711" s="211"/>
      <c r="EZ711" s="211"/>
      <c r="FA711" s="211"/>
      <c r="FD711" s="165"/>
      <c r="FE711" s="165"/>
      <c r="FF711" s="166"/>
      <c r="FG711" s="209"/>
      <c r="FH711" s="211"/>
      <c r="FI711" s="211"/>
      <c r="FJ711" s="211"/>
      <c r="FK711" s="211"/>
      <c r="FL711" s="211"/>
    </row>
    <row r="712" spans="9:168">
      <c r="I712" s="221">
        <f t="shared" si="352"/>
        <v>108</v>
      </c>
      <c r="J712" s="159">
        <f>'v-t_chart'!C709</f>
        <v>32.200000000000003</v>
      </c>
      <c r="K712" s="204">
        <f t="shared" ca="1" si="330"/>
        <v>94.313800000000001</v>
      </c>
      <c r="L712" s="205" t="b">
        <f>IF('Input&amp;Output'!$C$3=10,phase_chart!C709,IF('Input&amp;Output'!$C$3=21,phase_chart!G709,IF('Input&amp;Output'!$C$3=22,phase_chart!K709,IF('Input&amp;Output'!$C$3=31,phase_chart!O709,IF('Input&amp;Output'!$C$3=32,phase_chart!S709,"")))))</f>
        <v>0</v>
      </c>
      <c r="M712" s="206" t="b">
        <f>IF('Input&amp;Output'!$C$3=10,phase_chart!D709,IF('Input&amp;Output'!$C$3=21,phase_chart!H709,IF('Input&amp;Output'!$C$3=22,phase_chart!L709,IF('Input&amp;Output'!$C$3=31,phase_chart!P709,IF('Input&amp;Output'!$C$3=32,phase_chart!T709,"")))))</f>
        <v>1</v>
      </c>
      <c r="N712" s="205" t="b">
        <f>IF('Input&amp;Output'!$C$3=10,phase_chart!E709,IF('Input&amp;Output'!$C$3=21,phase_chart!I709,IF('Input&amp;Output'!$C$3=22,phase_chart!M709,IF('Input&amp;Output'!$C$3=31,phase_chart!Q709,IF('Input&amp;Output'!$C$3=32,phase_chart!U709,"")))))</f>
        <v>0</v>
      </c>
      <c r="P712" s="159">
        <f ca="1">IF(NOT($J712=0),IF($J712&lt;IF($P711=0,0,VLOOKUP(P711,tbL!$M$37:$Q$43,IF(L712=TRUE,2,4))),IF($J712&gt;=VLOOKUP(P711,tbL!$M$37:$Q$43,IF(L712=TRUE,3,5)),$P711,IF(AND(L711=TRUE,L712=TRUE),$P711,$P711-1)),IF(AND(L712=TRUE,J712=VLOOKUP(P711,tbL!$M$37:$Q$43,IF(L712=TRUE,2,4))),P711,IF($P711+1&gt;$C$12,$C$12,$P711+1))),0)</f>
        <v>1</v>
      </c>
      <c r="Q712" s="159">
        <f t="shared" ca="1" si="332"/>
        <v>1</v>
      </c>
      <c r="R712" s="207">
        <f t="shared" si="349"/>
        <v>0</v>
      </c>
      <c r="S712" s="208"/>
      <c r="T712" s="159">
        <f t="shared" si="350"/>
        <v>0</v>
      </c>
      <c r="U712" s="209" t="str">
        <f ca="1">IF(AND(T712=-1,N712=TRUE),"*",IF(AND(U711="*",N712=TRUE),"*",IF(AND(AND(L712=TRUE,U711="*"),J712&lt;VLOOKUP(V711+1,tbL!$M$38:$O$43,3)),"*","")))</f>
        <v/>
      </c>
      <c r="V712" s="204">
        <f t="shared" ca="1" si="333"/>
        <v>1</v>
      </c>
      <c r="Y712" s="159" t="str">
        <f t="shared" ca="1" si="334"/>
        <v/>
      </c>
      <c r="Z712" s="159" t="str">
        <f t="shared" si="335"/>
        <v/>
      </c>
      <c r="AA712" s="159">
        <f t="shared" ca="1" si="327"/>
        <v>1</v>
      </c>
      <c r="AC712" s="161" t="str">
        <f t="shared" ca="1" si="336"/>
        <v/>
      </c>
      <c r="AD712" s="161">
        <f t="shared" ca="1" si="337"/>
        <v>1</v>
      </c>
      <c r="AE712" s="161" t="str">
        <f t="shared" ca="1" si="329"/>
        <v/>
      </c>
      <c r="AF712" s="161">
        <f t="shared" ca="1" si="338"/>
        <v>1</v>
      </c>
      <c r="AG712" s="161" t="str">
        <f t="shared" ca="1" si="339"/>
        <v/>
      </c>
      <c r="AH712" s="161">
        <f t="shared" ca="1" si="340"/>
        <v>1</v>
      </c>
      <c r="AI712" s="161" t="str">
        <f t="shared" ca="1" si="341"/>
        <v/>
      </c>
      <c r="AJ712" s="161">
        <f t="shared" ca="1" si="342"/>
        <v>1</v>
      </c>
      <c r="AL712" s="161" t="str">
        <f t="shared" ca="1" si="343"/>
        <v/>
      </c>
      <c r="AM712" s="161">
        <f t="shared" ref="AM712:AM775" ca="1" si="354">IF(AL712="*",AJ711,IF(AL711="*",AJ710,IF(AL710="*",AJ709,IF(AL709="*",AJ708,AJ712))))</f>
        <v>1</v>
      </c>
      <c r="AN712" s="161" t="str">
        <f t="shared" ca="1" si="344"/>
        <v/>
      </c>
      <c r="AO712" s="161">
        <f t="shared" ca="1" si="353"/>
        <v>1</v>
      </c>
      <c r="AP712" s="161" t="str">
        <f t="shared" ca="1" si="345"/>
        <v/>
      </c>
      <c r="AQ712" s="161">
        <f t="shared" ca="1" si="351"/>
        <v>1</v>
      </c>
      <c r="AR712" s="161" t="str">
        <f t="shared" ca="1" si="346"/>
        <v/>
      </c>
      <c r="AS712" s="161">
        <f t="shared" ca="1" si="347"/>
        <v>1</v>
      </c>
      <c r="AT712" s="159" t="str">
        <f t="shared" ca="1" si="328"/>
        <v/>
      </c>
      <c r="AU712" s="210">
        <f t="shared" ca="1" si="331"/>
        <v>14</v>
      </c>
      <c r="AV712" s="209"/>
      <c r="AW712" s="204">
        <f t="shared" si="348"/>
        <v>5193.916666666667</v>
      </c>
      <c r="AX712" s="159"/>
      <c r="AZ712" s="159"/>
      <c r="BM712" s="207"/>
      <c r="BN712" s="212"/>
      <c r="BP712" s="209"/>
      <c r="BQ712" s="211"/>
      <c r="BR712" s="211"/>
      <c r="BS712" s="211"/>
      <c r="BT712" s="211"/>
      <c r="BU712" s="211"/>
      <c r="BV712" s="211"/>
      <c r="BW712" s="211"/>
      <c r="BX712" s="211"/>
      <c r="BY712" s="211"/>
      <c r="BZ712" s="211"/>
      <c r="CA712" s="209"/>
      <c r="CB712" s="224"/>
      <c r="CC712" s="204"/>
      <c r="CD712" s="204"/>
      <c r="CE712" s="204"/>
      <c r="CF712" s="211"/>
      <c r="CG712" s="211"/>
      <c r="CI712" s="209"/>
      <c r="CJ712" s="209"/>
      <c r="EH712" s="165"/>
      <c r="EI712" s="165"/>
      <c r="EJ712" s="166"/>
      <c r="EK712" s="209"/>
      <c r="EL712" s="211"/>
      <c r="EM712" s="211"/>
      <c r="EN712" s="211"/>
      <c r="EO712" s="211"/>
      <c r="EP712" s="211"/>
      <c r="ES712" s="165"/>
      <c r="ET712" s="165"/>
      <c r="EU712" s="166"/>
      <c r="EV712" s="209"/>
      <c r="EW712" s="211"/>
      <c r="EX712" s="211"/>
      <c r="EY712" s="211"/>
      <c r="EZ712" s="211"/>
      <c r="FA712" s="211"/>
      <c r="FD712" s="165"/>
      <c r="FE712" s="165"/>
      <c r="FF712" s="166"/>
      <c r="FG712" s="209"/>
      <c r="FH712" s="211"/>
      <c r="FI712" s="211"/>
      <c r="FJ712" s="211"/>
      <c r="FK712" s="211"/>
      <c r="FL712" s="211"/>
    </row>
    <row r="713" spans="9:168">
      <c r="I713" s="221">
        <f t="shared" si="352"/>
        <v>109</v>
      </c>
      <c r="J713" s="159">
        <f>'v-t_chart'!C710</f>
        <v>34</v>
      </c>
      <c r="K713" s="204">
        <f t="shared" ca="1" si="330"/>
        <v>99.585999999999999</v>
      </c>
      <c r="L713" s="205" t="b">
        <f>IF('Input&amp;Output'!$C$3=10,phase_chart!C710,IF('Input&amp;Output'!$C$3=21,phase_chart!G710,IF('Input&amp;Output'!$C$3=22,phase_chart!K710,IF('Input&amp;Output'!$C$3=31,phase_chart!O710,IF('Input&amp;Output'!$C$3=32,phase_chart!S710,"")))))</f>
        <v>0</v>
      </c>
      <c r="M713" s="206" t="b">
        <f>IF('Input&amp;Output'!$C$3=10,phase_chart!D710,IF('Input&amp;Output'!$C$3=21,phase_chart!H710,IF('Input&amp;Output'!$C$3=22,phase_chart!L710,IF('Input&amp;Output'!$C$3=31,phase_chart!P710,IF('Input&amp;Output'!$C$3=32,phase_chart!T710,"")))))</f>
        <v>1</v>
      </c>
      <c r="N713" s="205" t="b">
        <f>IF('Input&amp;Output'!$C$3=10,phase_chart!E710,IF('Input&amp;Output'!$C$3=21,phase_chart!I710,IF('Input&amp;Output'!$C$3=22,phase_chart!M710,IF('Input&amp;Output'!$C$3=31,phase_chart!Q710,IF('Input&amp;Output'!$C$3=32,phase_chart!U710,"")))))</f>
        <v>0</v>
      </c>
      <c r="P713" s="159">
        <f ca="1">IF(NOT($J713=0),IF($J713&lt;IF($P712=0,0,VLOOKUP(P712,tbL!$M$37:$Q$43,IF(L713=TRUE,2,4))),IF($J713&gt;=VLOOKUP(P712,tbL!$M$37:$Q$43,IF(L713=TRUE,3,5)),$P712,IF(AND(L712=TRUE,L713=TRUE),$P712,$P712-1)),IF(AND(L713=TRUE,J713=VLOOKUP(P712,tbL!$M$37:$Q$43,IF(L713=TRUE,2,4))),P712,IF($P712+1&gt;$C$12,$C$12,$P712+1))),0)</f>
        <v>1</v>
      </c>
      <c r="Q713" s="159">
        <f t="shared" ca="1" si="332"/>
        <v>1</v>
      </c>
      <c r="R713" s="207">
        <f t="shared" si="349"/>
        <v>0</v>
      </c>
      <c r="S713" s="208"/>
      <c r="T713" s="159">
        <f t="shared" si="350"/>
        <v>0</v>
      </c>
      <c r="U713" s="209" t="str">
        <f ca="1">IF(AND(T713=-1,N713=TRUE),"*",IF(AND(U712="*",N713=TRUE),"*",IF(AND(AND(L713=TRUE,U712="*"),J713&lt;VLOOKUP(V712+1,tbL!$M$38:$O$43,3)),"*","")))</f>
        <v/>
      </c>
      <c r="V713" s="204">
        <f t="shared" ca="1" si="333"/>
        <v>1</v>
      </c>
      <c r="Y713" s="159" t="str">
        <f t="shared" ca="1" si="334"/>
        <v/>
      </c>
      <c r="Z713" s="159" t="str">
        <f t="shared" si="335"/>
        <v/>
      </c>
      <c r="AA713" s="159">
        <f t="shared" ca="1" si="327"/>
        <v>1</v>
      </c>
      <c r="AC713" s="161" t="str">
        <f t="shared" ca="1" si="336"/>
        <v/>
      </c>
      <c r="AD713" s="161">
        <f t="shared" ca="1" si="337"/>
        <v>1</v>
      </c>
      <c r="AE713" s="161" t="str">
        <f t="shared" ca="1" si="329"/>
        <v/>
      </c>
      <c r="AF713" s="161">
        <f t="shared" ca="1" si="338"/>
        <v>1</v>
      </c>
      <c r="AG713" s="161" t="str">
        <f t="shared" ca="1" si="339"/>
        <v/>
      </c>
      <c r="AH713" s="161">
        <f t="shared" ca="1" si="340"/>
        <v>1</v>
      </c>
      <c r="AI713" s="161" t="str">
        <f t="shared" ca="1" si="341"/>
        <v/>
      </c>
      <c r="AJ713" s="161">
        <f t="shared" ca="1" si="342"/>
        <v>1</v>
      </c>
      <c r="AL713" s="161" t="str">
        <f t="shared" ca="1" si="343"/>
        <v/>
      </c>
      <c r="AM713" s="161">
        <f t="shared" ca="1" si="354"/>
        <v>1</v>
      </c>
      <c r="AN713" s="161" t="str">
        <f t="shared" ca="1" si="344"/>
        <v/>
      </c>
      <c r="AO713" s="161">
        <f t="shared" ca="1" si="353"/>
        <v>1</v>
      </c>
      <c r="AP713" s="161" t="str">
        <f t="shared" ca="1" si="345"/>
        <v/>
      </c>
      <c r="AQ713" s="161">
        <f t="shared" ca="1" si="351"/>
        <v>1</v>
      </c>
      <c r="AR713" s="161" t="str">
        <f t="shared" ca="1" si="346"/>
        <v/>
      </c>
      <c r="AS713" s="161">
        <f t="shared" ca="1" si="347"/>
        <v>1</v>
      </c>
      <c r="AT713" s="159" t="str">
        <f t="shared" ca="1" si="328"/>
        <v/>
      </c>
      <c r="AU713" s="210">
        <f t="shared" ca="1" si="331"/>
        <v>14</v>
      </c>
      <c r="AV713" s="209"/>
      <c r="AW713" s="204">
        <f t="shared" si="348"/>
        <v>5203.3611111111113</v>
      </c>
      <c r="AX713" s="159"/>
      <c r="AZ713" s="159"/>
      <c r="BM713" s="207"/>
      <c r="BN713" s="212"/>
      <c r="BP713" s="209"/>
      <c r="BQ713" s="211"/>
      <c r="BR713" s="211"/>
      <c r="BS713" s="211"/>
      <c r="BT713" s="211"/>
      <c r="BU713" s="211"/>
      <c r="BV713" s="211"/>
      <c r="BW713" s="211"/>
      <c r="BX713" s="211"/>
      <c r="BY713" s="211"/>
      <c r="BZ713" s="211"/>
      <c r="CA713" s="209"/>
      <c r="CB713" s="224"/>
      <c r="CC713" s="204"/>
      <c r="CD713" s="204"/>
      <c r="CE713" s="204"/>
      <c r="CF713" s="211"/>
      <c r="CG713" s="211"/>
      <c r="CI713" s="209"/>
      <c r="CJ713" s="209"/>
      <c r="EH713" s="165"/>
      <c r="EI713" s="165"/>
      <c r="EJ713" s="166"/>
      <c r="EK713" s="209"/>
      <c r="EL713" s="211"/>
      <c r="EM713" s="211"/>
      <c r="EN713" s="211"/>
      <c r="EO713" s="211"/>
      <c r="EP713" s="211"/>
      <c r="ES713" s="165"/>
      <c r="ET713" s="165"/>
      <c r="EU713" s="166"/>
      <c r="EV713" s="209"/>
      <c r="EW713" s="211"/>
      <c r="EX713" s="211"/>
      <c r="EY713" s="211"/>
      <c r="EZ713" s="211"/>
      <c r="FA713" s="211"/>
      <c r="FD713" s="165"/>
      <c r="FE713" s="165"/>
      <c r="FF713" s="166"/>
      <c r="FG713" s="209"/>
      <c r="FH713" s="211"/>
      <c r="FI713" s="211"/>
      <c r="FJ713" s="211"/>
      <c r="FK713" s="211"/>
      <c r="FL713" s="211"/>
    </row>
    <row r="714" spans="9:168">
      <c r="I714" s="221">
        <f t="shared" si="352"/>
        <v>110</v>
      </c>
      <c r="J714" s="159">
        <f>'v-t_chart'!C711</f>
        <v>36</v>
      </c>
      <c r="K714" s="204">
        <f t="shared" ca="1" si="330"/>
        <v>105.44399999999999</v>
      </c>
      <c r="L714" s="205" t="b">
        <f>IF('Input&amp;Output'!$C$3=10,phase_chart!C711,IF('Input&amp;Output'!$C$3=21,phase_chart!G711,IF('Input&amp;Output'!$C$3=22,phase_chart!K711,IF('Input&amp;Output'!$C$3=31,phase_chart!O711,IF('Input&amp;Output'!$C$3=32,phase_chart!S711,"")))))</f>
        <v>0</v>
      </c>
      <c r="M714" s="206" t="b">
        <f>IF('Input&amp;Output'!$C$3=10,phase_chart!D711,IF('Input&amp;Output'!$C$3=21,phase_chart!H711,IF('Input&amp;Output'!$C$3=22,phase_chart!L711,IF('Input&amp;Output'!$C$3=31,phase_chart!P711,IF('Input&amp;Output'!$C$3=32,phase_chart!T711,"")))))</f>
        <v>1</v>
      </c>
      <c r="N714" s="205" t="b">
        <f>IF('Input&amp;Output'!$C$3=10,phase_chart!E711,IF('Input&amp;Output'!$C$3=21,phase_chart!I711,IF('Input&amp;Output'!$C$3=22,phase_chart!M711,IF('Input&amp;Output'!$C$3=31,phase_chart!Q711,IF('Input&amp;Output'!$C$3=32,phase_chart!U711,"")))))</f>
        <v>0</v>
      </c>
      <c r="P714" s="159">
        <f ca="1">IF(NOT($J714=0),IF($J714&lt;IF($P713=0,0,VLOOKUP(P713,tbL!$M$37:$Q$43,IF(L714=TRUE,2,4))),IF($J714&gt;=VLOOKUP(P713,tbL!$M$37:$Q$43,IF(L714=TRUE,3,5)),$P713,IF(AND(L713=TRUE,L714=TRUE),$P713,$P713-1)),IF(AND(L714=TRUE,J714=VLOOKUP(P713,tbL!$M$37:$Q$43,IF(L714=TRUE,2,4))),P713,IF($P713+1&gt;$C$12,$C$12,$P713+1))),0)</f>
        <v>1</v>
      </c>
      <c r="Q714" s="159">
        <f t="shared" ca="1" si="332"/>
        <v>1</v>
      </c>
      <c r="R714" s="207">
        <f t="shared" si="349"/>
        <v>0</v>
      </c>
      <c r="S714" s="208"/>
      <c r="T714" s="159">
        <f t="shared" si="350"/>
        <v>0</v>
      </c>
      <c r="U714" s="209" t="str">
        <f ca="1">IF(AND(T714=-1,N714=TRUE),"*",IF(AND(U713="*",N714=TRUE),"*",IF(AND(AND(L714=TRUE,U713="*"),J714&lt;VLOOKUP(V713+1,tbL!$M$38:$O$43,3)),"*","")))</f>
        <v/>
      </c>
      <c r="V714" s="204">
        <f t="shared" ca="1" si="333"/>
        <v>1</v>
      </c>
      <c r="Y714" s="159" t="str">
        <f t="shared" ca="1" si="334"/>
        <v/>
      </c>
      <c r="Z714" s="159" t="str">
        <f t="shared" si="335"/>
        <v/>
      </c>
      <c r="AA714" s="159">
        <f t="shared" ca="1" si="327"/>
        <v>1</v>
      </c>
      <c r="AC714" s="161" t="str">
        <f t="shared" ca="1" si="336"/>
        <v/>
      </c>
      <c r="AD714" s="161">
        <f t="shared" ca="1" si="337"/>
        <v>1</v>
      </c>
      <c r="AE714" s="161" t="str">
        <f t="shared" ca="1" si="329"/>
        <v/>
      </c>
      <c r="AF714" s="161">
        <f t="shared" ca="1" si="338"/>
        <v>1</v>
      </c>
      <c r="AG714" s="161" t="str">
        <f t="shared" ca="1" si="339"/>
        <v/>
      </c>
      <c r="AH714" s="161">
        <f t="shared" ca="1" si="340"/>
        <v>1</v>
      </c>
      <c r="AI714" s="161" t="str">
        <f t="shared" ca="1" si="341"/>
        <v/>
      </c>
      <c r="AJ714" s="161">
        <f t="shared" ca="1" si="342"/>
        <v>1</v>
      </c>
      <c r="AL714" s="161" t="str">
        <f t="shared" ca="1" si="343"/>
        <v/>
      </c>
      <c r="AM714" s="161">
        <f t="shared" ca="1" si="354"/>
        <v>1</v>
      </c>
      <c r="AN714" s="161" t="str">
        <f t="shared" ca="1" si="344"/>
        <v/>
      </c>
      <c r="AO714" s="161">
        <f t="shared" ca="1" si="353"/>
        <v>1</v>
      </c>
      <c r="AP714" s="161" t="str">
        <f t="shared" ca="1" si="345"/>
        <v/>
      </c>
      <c r="AQ714" s="161">
        <f t="shared" ca="1" si="351"/>
        <v>1</v>
      </c>
      <c r="AR714" s="161" t="str">
        <f t="shared" ca="1" si="346"/>
        <v/>
      </c>
      <c r="AS714" s="161">
        <f t="shared" ca="1" si="347"/>
        <v>1</v>
      </c>
      <c r="AT714" s="159" t="str">
        <f t="shared" ca="1" si="328"/>
        <v/>
      </c>
      <c r="AU714" s="210">
        <f t="shared" ca="1" si="331"/>
        <v>14</v>
      </c>
      <c r="AV714" s="209"/>
      <c r="AW714" s="204">
        <f t="shared" si="348"/>
        <v>5213.3611111111113</v>
      </c>
      <c r="AX714" s="159"/>
      <c r="AZ714" s="159"/>
      <c r="BM714" s="207"/>
      <c r="BN714" s="212"/>
      <c r="BP714" s="209"/>
      <c r="BQ714" s="211"/>
      <c r="BR714" s="211"/>
      <c r="BS714" s="211"/>
      <c r="BT714" s="211"/>
      <c r="BU714" s="211"/>
      <c r="BV714" s="211"/>
      <c r="BW714" s="211"/>
      <c r="BX714" s="211"/>
      <c r="BY714" s="211"/>
      <c r="BZ714" s="211"/>
      <c r="CA714" s="209"/>
      <c r="CB714" s="224"/>
      <c r="CC714" s="204"/>
      <c r="CD714" s="204"/>
      <c r="CE714" s="204"/>
      <c r="CF714" s="211"/>
      <c r="CG714" s="211"/>
      <c r="CI714" s="209"/>
      <c r="CJ714" s="209"/>
      <c r="EH714" s="165"/>
      <c r="EI714" s="165"/>
      <c r="EJ714" s="166"/>
      <c r="EK714" s="209"/>
      <c r="EL714" s="211"/>
      <c r="EM714" s="211"/>
      <c r="EN714" s="211"/>
      <c r="EO714" s="211"/>
      <c r="EP714" s="211"/>
      <c r="ES714" s="165"/>
      <c r="ET714" s="165"/>
      <c r="EU714" s="166"/>
      <c r="EV714" s="209"/>
      <c r="EW714" s="211"/>
      <c r="EX714" s="211"/>
      <c r="EY714" s="211"/>
      <c r="EZ714" s="211"/>
      <c r="FA714" s="211"/>
      <c r="FD714" s="165"/>
      <c r="FE714" s="165"/>
      <c r="FF714" s="166"/>
      <c r="FG714" s="209"/>
      <c r="FH714" s="211"/>
      <c r="FI714" s="211"/>
      <c r="FJ714" s="211"/>
      <c r="FK714" s="211"/>
      <c r="FL714" s="211"/>
    </row>
    <row r="715" spans="9:168">
      <c r="I715" s="221">
        <f t="shared" si="352"/>
        <v>111</v>
      </c>
      <c r="J715" s="159">
        <f>'v-t_chart'!C712</f>
        <v>37.9</v>
      </c>
      <c r="K715" s="204">
        <f t="shared" ca="1" si="330"/>
        <v>111.00909999999999</v>
      </c>
      <c r="L715" s="205" t="b">
        <f>IF('Input&amp;Output'!$C$3=10,phase_chart!C712,IF('Input&amp;Output'!$C$3=21,phase_chart!G712,IF('Input&amp;Output'!$C$3=22,phase_chart!K712,IF('Input&amp;Output'!$C$3=31,phase_chart!O712,IF('Input&amp;Output'!$C$3=32,phase_chart!S712,"")))))</f>
        <v>0</v>
      </c>
      <c r="M715" s="206" t="b">
        <f>IF('Input&amp;Output'!$C$3=10,phase_chart!D712,IF('Input&amp;Output'!$C$3=21,phase_chart!H712,IF('Input&amp;Output'!$C$3=22,phase_chart!L712,IF('Input&amp;Output'!$C$3=31,phase_chart!P712,IF('Input&amp;Output'!$C$3=32,phase_chart!T712,"")))))</f>
        <v>1</v>
      </c>
      <c r="N715" s="205" t="b">
        <f>IF('Input&amp;Output'!$C$3=10,phase_chart!E712,IF('Input&amp;Output'!$C$3=21,phase_chart!I712,IF('Input&amp;Output'!$C$3=22,phase_chart!M712,IF('Input&amp;Output'!$C$3=31,phase_chart!Q712,IF('Input&amp;Output'!$C$3=32,phase_chart!U712,"")))))</f>
        <v>0</v>
      </c>
      <c r="P715" s="159">
        <f ca="1">IF(NOT($J715=0),IF($J715&lt;IF($P714=0,0,VLOOKUP(P714,tbL!$M$37:$Q$43,IF(L715=TRUE,2,4))),IF($J715&gt;=VLOOKUP(P714,tbL!$M$37:$Q$43,IF(L715=TRUE,3,5)),$P714,IF(AND(L714=TRUE,L715=TRUE),$P714,$P714-1)),IF(AND(L715=TRUE,J715=VLOOKUP(P714,tbL!$M$37:$Q$43,IF(L715=TRUE,2,4))),P714,IF($P714+1&gt;$C$12,$C$12,$P714+1))),0)</f>
        <v>1</v>
      </c>
      <c r="Q715" s="159">
        <f t="shared" ca="1" si="332"/>
        <v>1</v>
      </c>
      <c r="R715" s="207">
        <f t="shared" si="349"/>
        <v>0</v>
      </c>
      <c r="S715" s="208"/>
      <c r="T715" s="159">
        <f t="shared" si="350"/>
        <v>0</v>
      </c>
      <c r="U715" s="209" t="str">
        <f ca="1">IF(AND(T715=-1,N715=TRUE),"*",IF(AND(U714="*",N715=TRUE),"*",IF(AND(AND(L715=TRUE,U714="*"),J715&lt;VLOOKUP(V714+1,tbL!$M$38:$O$43,3)),"*","")))</f>
        <v/>
      </c>
      <c r="V715" s="204">
        <f t="shared" ca="1" si="333"/>
        <v>1</v>
      </c>
      <c r="Y715" s="159" t="str">
        <f t="shared" ca="1" si="334"/>
        <v/>
      </c>
      <c r="Z715" s="159" t="str">
        <f t="shared" si="335"/>
        <v/>
      </c>
      <c r="AA715" s="159">
        <f t="shared" ca="1" si="327"/>
        <v>1</v>
      </c>
      <c r="AC715" s="161" t="str">
        <f t="shared" ca="1" si="336"/>
        <v/>
      </c>
      <c r="AD715" s="161">
        <f t="shared" ca="1" si="337"/>
        <v>1</v>
      </c>
      <c r="AE715" s="161" t="str">
        <f t="shared" ca="1" si="329"/>
        <v/>
      </c>
      <c r="AF715" s="161">
        <f t="shared" ca="1" si="338"/>
        <v>1</v>
      </c>
      <c r="AG715" s="161" t="str">
        <f t="shared" ca="1" si="339"/>
        <v/>
      </c>
      <c r="AH715" s="161">
        <f t="shared" ca="1" si="340"/>
        <v>1</v>
      </c>
      <c r="AI715" s="161" t="str">
        <f t="shared" ca="1" si="341"/>
        <v/>
      </c>
      <c r="AJ715" s="161">
        <f t="shared" ca="1" si="342"/>
        <v>1</v>
      </c>
      <c r="AL715" s="161" t="str">
        <f t="shared" ca="1" si="343"/>
        <v/>
      </c>
      <c r="AM715" s="161">
        <f t="shared" ca="1" si="354"/>
        <v>1</v>
      </c>
      <c r="AN715" s="161" t="str">
        <f t="shared" ca="1" si="344"/>
        <v/>
      </c>
      <c r="AO715" s="161">
        <f t="shared" ca="1" si="353"/>
        <v>1</v>
      </c>
      <c r="AP715" s="161" t="str">
        <f t="shared" ca="1" si="345"/>
        <v/>
      </c>
      <c r="AQ715" s="161">
        <f t="shared" ca="1" si="351"/>
        <v>1</v>
      </c>
      <c r="AR715" s="161" t="str">
        <f t="shared" ca="1" si="346"/>
        <v/>
      </c>
      <c r="AS715" s="161">
        <f t="shared" ca="1" si="347"/>
        <v>1</v>
      </c>
      <c r="AT715" s="159" t="str">
        <f t="shared" ca="1" si="328"/>
        <v/>
      </c>
      <c r="AU715" s="210">
        <f t="shared" ca="1" si="331"/>
        <v>14</v>
      </c>
      <c r="AV715" s="209"/>
      <c r="AW715" s="204">
        <f t="shared" si="348"/>
        <v>5223.8888888888887</v>
      </c>
      <c r="AX715" s="159"/>
      <c r="AZ715" s="159"/>
      <c r="BM715" s="207"/>
      <c r="BN715" s="212"/>
      <c r="BP715" s="209"/>
      <c r="BQ715" s="211"/>
      <c r="BR715" s="211"/>
      <c r="BS715" s="211"/>
      <c r="BT715" s="211"/>
      <c r="BU715" s="211"/>
      <c r="BV715" s="211"/>
      <c r="BW715" s="211"/>
      <c r="BX715" s="211"/>
      <c r="BY715" s="211"/>
      <c r="BZ715" s="211"/>
      <c r="CA715" s="209"/>
      <c r="CB715" s="224"/>
      <c r="CC715" s="204"/>
      <c r="CD715" s="204"/>
      <c r="CE715" s="204"/>
      <c r="CF715" s="211"/>
      <c r="CG715" s="211"/>
      <c r="CI715" s="209"/>
      <c r="CJ715" s="209"/>
      <c r="EH715" s="165"/>
      <c r="EI715" s="165"/>
      <c r="EJ715" s="166"/>
      <c r="EK715" s="209"/>
      <c r="EL715" s="211"/>
      <c r="EM715" s="211"/>
      <c r="EN715" s="211"/>
      <c r="EO715" s="211"/>
      <c r="EP715" s="211"/>
      <c r="ES715" s="165"/>
      <c r="ET715" s="165"/>
      <c r="EU715" s="166"/>
      <c r="EV715" s="209"/>
      <c r="EW715" s="211"/>
      <c r="EX715" s="211"/>
      <c r="EY715" s="211"/>
      <c r="EZ715" s="211"/>
      <c r="FA715" s="211"/>
      <c r="FD715" s="165"/>
      <c r="FE715" s="165"/>
      <c r="FF715" s="166"/>
      <c r="FG715" s="209"/>
      <c r="FH715" s="211"/>
      <c r="FI715" s="211"/>
      <c r="FJ715" s="211"/>
      <c r="FK715" s="211"/>
      <c r="FL715" s="211"/>
    </row>
    <row r="716" spans="9:168">
      <c r="I716" s="221">
        <f t="shared" si="352"/>
        <v>112</v>
      </c>
      <c r="J716" s="159">
        <f>'v-t_chart'!C713</f>
        <v>39.9</v>
      </c>
      <c r="K716" s="204">
        <f t="shared" ca="1" si="330"/>
        <v>116.86709999999999</v>
      </c>
      <c r="L716" s="205" t="b">
        <f>IF('Input&amp;Output'!$C$3=10,phase_chart!C713,IF('Input&amp;Output'!$C$3=21,phase_chart!G713,IF('Input&amp;Output'!$C$3=22,phase_chart!K713,IF('Input&amp;Output'!$C$3=31,phase_chart!O713,IF('Input&amp;Output'!$C$3=32,phase_chart!S713,"")))))</f>
        <v>0</v>
      </c>
      <c r="M716" s="206" t="b">
        <f>IF('Input&amp;Output'!$C$3=10,phase_chart!D713,IF('Input&amp;Output'!$C$3=21,phase_chart!H713,IF('Input&amp;Output'!$C$3=22,phase_chart!L713,IF('Input&amp;Output'!$C$3=31,phase_chart!P713,IF('Input&amp;Output'!$C$3=32,phase_chart!T713,"")))))</f>
        <v>1</v>
      </c>
      <c r="N716" s="205" t="b">
        <f>IF('Input&amp;Output'!$C$3=10,phase_chart!E713,IF('Input&amp;Output'!$C$3=21,phase_chart!I713,IF('Input&amp;Output'!$C$3=22,phase_chart!M713,IF('Input&amp;Output'!$C$3=31,phase_chart!Q713,IF('Input&amp;Output'!$C$3=32,phase_chart!U713,"")))))</f>
        <v>0</v>
      </c>
      <c r="P716" s="159">
        <f ca="1">IF(NOT($J716=0),IF($J716&lt;IF($P715=0,0,VLOOKUP(P715,tbL!$M$37:$Q$43,IF(L716=TRUE,2,4))),IF($J716&gt;=VLOOKUP(P715,tbL!$M$37:$Q$43,IF(L716=TRUE,3,5)),$P715,IF(AND(L715=TRUE,L716=TRUE),$P715,$P715-1)),IF(AND(L716=TRUE,J716=VLOOKUP(P715,tbL!$M$37:$Q$43,IF(L716=TRUE,2,4))),P715,IF($P715+1&gt;$C$12,$C$12,$P715+1))),0)</f>
        <v>1</v>
      </c>
      <c r="Q716" s="159">
        <f t="shared" ca="1" si="332"/>
        <v>1</v>
      </c>
      <c r="R716" s="207">
        <f t="shared" si="349"/>
        <v>0</v>
      </c>
      <c r="S716" s="208"/>
      <c r="T716" s="159">
        <f t="shared" si="350"/>
        <v>0</v>
      </c>
      <c r="U716" s="209" t="str">
        <f ca="1">IF(AND(T716=-1,N716=TRUE),"*",IF(AND(U715="*",N716=TRUE),"*",IF(AND(AND(L716=TRUE,U715="*"),J716&lt;VLOOKUP(V715+1,tbL!$M$38:$O$43,3)),"*","")))</f>
        <v/>
      </c>
      <c r="V716" s="204">
        <f t="shared" ca="1" si="333"/>
        <v>1</v>
      </c>
      <c r="Y716" s="159" t="str">
        <f t="shared" ca="1" si="334"/>
        <v/>
      </c>
      <c r="Z716" s="159" t="str">
        <f t="shared" si="335"/>
        <v/>
      </c>
      <c r="AA716" s="159">
        <f t="shared" ca="1" si="327"/>
        <v>1</v>
      </c>
      <c r="AC716" s="161" t="str">
        <f t="shared" ca="1" si="336"/>
        <v/>
      </c>
      <c r="AD716" s="161">
        <f t="shared" ca="1" si="337"/>
        <v>1</v>
      </c>
      <c r="AE716" s="161" t="str">
        <f t="shared" ca="1" si="329"/>
        <v/>
      </c>
      <c r="AF716" s="161">
        <f t="shared" ca="1" si="338"/>
        <v>1</v>
      </c>
      <c r="AG716" s="161" t="str">
        <f t="shared" ca="1" si="339"/>
        <v/>
      </c>
      <c r="AH716" s="161">
        <f t="shared" ca="1" si="340"/>
        <v>1</v>
      </c>
      <c r="AI716" s="161" t="str">
        <f t="shared" ca="1" si="341"/>
        <v/>
      </c>
      <c r="AJ716" s="161">
        <f t="shared" ca="1" si="342"/>
        <v>1</v>
      </c>
      <c r="AL716" s="161" t="str">
        <f t="shared" ca="1" si="343"/>
        <v/>
      </c>
      <c r="AM716" s="161">
        <f t="shared" ca="1" si="354"/>
        <v>1</v>
      </c>
      <c r="AN716" s="161" t="str">
        <f t="shared" ca="1" si="344"/>
        <v/>
      </c>
      <c r="AO716" s="161">
        <f t="shared" ca="1" si="353"/>
        <v>1</v>
      </c>
      <c r="AP716" s="161" t="str">
        <f t="shared" ca="1" si="345"/>
        <v/>
      </c>
      <c r="AQ716" s="161">
        <f t="shared" ca="1" si="351"/>
        <v>1</v>
      </c>
      <c r="AR716" s="161" t="str">
        <f t="shared" ca="1" si="346"/>
        <v/>
      </c>
      <c r="AS716" s="161">
        <f t="shared" ca="1" si="347"/>
        <v>1</v>
      </c>
      <c r="AT716" s="159" t="str">
        <f t="shared" ca="1" si="328"/>
        <v/>
      </c>
      <c r="AU716" s="210">
        <f t="shared" ca="1" si="331"/>
        <v>14</v>
      </c>
      <c r="AV716" s="209"/>
      <c r="AW716" s="204">
        <f t="shared" si="348"/>
        <v>5234.9722222222217</v>
      </c>
      <c r="AX716" s="159"/>
      <c r="AZ716" s="159"/>
      <c r="BM716" s="207"/>
      <c r="BN716" s="212"/>
      <c r="BP716" s="209"/>
      <c r="BQ716" s="211"/>
      <c r="BR716" s="211"/>
      <c r="BS716" s="211"/>
      <c r="BT716" s="211"/>
      <c r="BU716" s="211"/>
      <c r="BV716" s="211"/>
      <c r="BW716" s="211"/>
      <c r="BX716" s="211"/>
      <c r="BY716" s="211"/>
      <c r="BZ716" s="211"/>
      <c r="CA716" s="209"/>
      <c r="CB716" s="224"/>
      <c r="CC716" s="204"/>
      <c r="CD716" s="204"/>
      <c r="CE716" s="204"/>
      <c r="CF716" s="211"/>
      <c r="CG716" s="211"/>
      <c r="CI716" s="209"/>
      <c r="CJ716" s="209"/>
      <c r="EH716" s="165"/>
      <c r="EI716" s="165"/>
      <c r="EJ716" s="166"/>
      <c r="EK716" s="209"/>
      <c r="EL716" s="211"/>
      <c r="EM716" s="211"/>
      <c r="EN716" s="211"/>
      <c r="EO716" s="211"/>
      <c r="EP716" s="211"/>
      <c r="ES716" s="165"/>
      <c r="ET716" s="165"/>
      <c r="EU716" s="166"/>
      <c r="EV716" s="209"/>
      <c r="EW716" s="211"/>
      <c r="EX716" s="211"/>
      <c r="EY716" s="211"/>
      <c r="EZ716" s="211"/>
      <c r="FA716" s="211"/>
      <c r="FD716" s="165"/>
      <c r="FE716" s="165"/>
      <c r="FF716" s="166"/>
      <c r="FG716" s="209"/>
      <c r="FH716" s="211"/>
      <c r="FI716" s="211"/>
      <c r="FJ716" s="211"/>
      <c r="FK716" s="211"/>
      <c r="FL716" s="211"/>
    </row>
    <row r="717" spans="9:168">
      <c r="I717" s="221">
        <f t="shared" si="352"/>
        <v>113</v>
      </c>
      <c r="J717" s="159">
        <f>'v-t_chart'!C714</f>
        <v>41.6</v>
      </c>
      <c r="K717" s="204">
        <f t="shared" ca="1" si="330"/>
        <v>121.8464</v>
      </c>
      <c r="L717" s="205" t="b">
        <f>IF('Input&amp;Output'!$C$3=10,phase_chart!C714,IF('Input&amp;Output'!$C$3=21,phase_chart!G714,IF('Input&amp;Output'!$C$3=22,phase_chart!K714,IF('Input&amp;Output'!$C$3=31,phase_chart!O714,IF('Input&amp;Output'!$C$3=32,phase_chart!S714,"")))))</f>
        <v>0</v>
      </c>
      <c r="M717" s="206" t="b">
        <f>IF('Input&amp;Output'!$C$3=10,phase_chart!D714,IF('Input&amp;Output'!$C$3=21,phase_chart!H714,IF('Input&amp;Output'!$C$3=22,phase_chart!L714,IF('Input&amp;Output'!$C$3=31,phase_chart!P714,IF('Input&amp;Output'!$C$3=32,phase_chart!T714,"")))))</f>
        <v>1</v>
      </c>
      <c r="N717" s="205" t="b">
        <f>IF('Input&amp;Output'!$C$3=10,phase_chart!E714,IF('Input&amp;Output'!$C$3=21,phase_chart!I714,IF('Input&amp;Output'!$C$3=22,phase_chart!M714,IF('Input&amp;Output'!$C$3=31,phase_chart!Q714,IF('Input&amp;Output'!$C$3=32,phase_chart!U714,"")))))</f>
        <v>0</v>
      </c>
      <c r="P717" s="159">
        <f ca="1">IF(NOT($J717=0),IF($J717&lt;IF($P716=0,0,VLOOKUP(P716,tbL!$M$37:$Q$43,IF(L717=TRUE,2,4))),IF($J717&gt;=VLOOKUP(P716,tbL!$M$37:$Q$43,IF(L717=TRUE,3,5)),$P716,IF(AND(L716=TRUE,L717=TRUE),$P716,$P716-1)),IF(AND(L717=TRUE,J717=VLOOKUP(P716,tbL!$M$37:$Q$43,IF(L717=TRUE,2,4))),P716,IF($P716+1&gt;$C$12,$C$12,$P716+1))),0)</f>
        <v>1</v>
      </c>
      <c r="Q717" s="159">
        <f t="shared" ca="1" si="332"/>
        <v>1</v>
      </c>
      <c r="R717" s="207">
        <f t="shared" si="349"/>
        <v>0</v>
      </c>
      <c r="S717" s="208"/>
      <c r="T717" s="159">
        <f t="shared" si="350"/>
        <v>0</v>
      </c>
      <c r="U717" s="209" t="str">
        <f ca="1">IF(AND(T717=-1,N717=TRUE),"*",IF(AND(U716="*",N717=TRUE),"*",IF(AND(AND(L717=TRUE,U716="*"),J717&lt;VLOOKUP(V716+1,tbL!$M$38:$O$43,3)),"*","")))</f>
        <v/>
      </c>
      <c r="V717" s="204">
        <f t="shared" ca="1" si="333"/>
        <v>1</v>
      </c>
      <c r="Y717" s="159" t="str">
        <f t="shared" ca="1" si="334"/>
        <v/>
      </c>
      <c r="Z717" s="159" t="str">
        <f t="shared" si="335"/>
        <v/>
      </c>
      <c r="AA717" s="159">
        <f t="shared" ca="1" si="327"/>
        <v>1</v>
      </c>
      <c r="AC717" s="161" t="str">
        <f t="shared" ca="1" si="336"/>
        <v/>
      </c>
      <c r="AD717" s="161">
        <f t="shared" ca="1" si="337"/>
        <v>1</v>
      </c>
      <c r="AE717" s="161" t="str">
        <f t="shared" ca="1" si="329"/>
        <v/>
      </c>
      <c r="AF717" s="161">
        <f t="shared" ca="1" si="338"/>
        <v>1</v>
      </c>
      <c r="AG717" s="161" t="str">
        <f t="shared" ca="1" si="339"/>
        <v/>
      </c>
      <c r="AH717" s="161">
        <f t="shared" ca="1" si="340"/>
        <v>1</v>
      </c>
      <c r="AI717" s="161" t="str">
        <f t="shared" ca="1" si="341"/>
        <v/>
      </c>
      <c r="AJ717" s="161">
        <f t="shared" ca="1" si="342"/>
        <v>1</v>
      </c>
      <c r="AL717" s="161" t="str">
        <f t="shared" ca="1" si="343"/>
        <v/>
      </c>
      <c r="AM717" s="161">
        <f t="shared" ca="1" si="354"/>
        <v>1</v>
      </c>
      <c r="AN717" s="161" t="str">
        <f t="shared" ca="1" si="344"/>
        <v/>
      </c>
      <c r="AO717" s="161">
        <f t="shared" ca="1" si="353"/>
        <v>1</v>
      </c>
      <c r="AP717" s="161" t="str">
        <f t="shared" ca="1" si="345"/>
        <v/>
      </c>
      <c r="AQ717" s="161">
        <f t="shared" ca="1" si="351"/>
        <v>1</v>
      </c>
      <c r="AR717" s="161" t="str">
        <f t="shared" ca="1" si="346"/>
        <v/>
      </c>
      <c r="AS717" s="161">
        <f t="shared" ca="1" si="347"/>
        <v>1</v>
      </c>
      <c r="AT717" s="159" t="str">
        <f t="shared" ca="1" si="328"/>
        <v/>
      </c>
      <c r="AU717" s="210">
        <f t="shared" ca="1" si="331"/>
        <v>14</v>
      </c>
      <c r="AV717" s="209"/>
      <c r="AW717" s="204">
        <f t="shared" si="348"/>
        <v>5246.5277777777774</v>
      </c>
      <c r="AX717" s="159"/>
      <c r="AZ717" s="159"/>
      <c r="BM717" s="207"/>
      <c r="BN717" s="212"/>
      <c r="BP717" s="209"/>
      <c r="BQ717" s="211"/>
      <c r="BR717" s="211"/>
      <c r="BS717" s="211"/>
      <c r="BT717" s="211"/>
      <c r="BU717" s="211"/>
      <c r="BV717" s="211"/>
      <c r="BW717" s="211"/>
      <c r="BX717" s="211"/>
      <c r="BY717" s="211"/>
      <c r="BZ717" s="211"/>
      <c r="CA717" s="209"/>
      <c r="CB717" s="224"/>
      <c r="CC717" s="204"/>
      <c r="CD717" s="204"/>
      <c r="CE717" s="204"/>
      <c r="CF717" s="211"/>
      <c r="CG717" s="211"/>
      <c r="CI717" s="209"/>
      <c r="CJ717" s="209"/>
      <c r="EH717" s="165"/>
      <c r="EI717" s="165"/>
      <c r="EJ717" s="166"/>
      <c r="EK717" s="209"/>
      <c r="EL717" s="211"/>
      <c r="EM717" s="211"/>
      <c r="EN717" s="211"/>
      <c r="EO717" s="211"/>
      <c r="EP717" s="211"/>
      <c r="ES717" s="165"/>
      <c r="ET717" s="165"/>
      <c r="EU717" s="166"/>
      <c r="EV717" s="209"/>
      <c r="EW717" s="211"/>
      <c r="EX717" s="211"/>
      <c r="EY717" s="211"/>
      <c r="EZ717" s="211"/>
      <c r="FA717" s="211"/>
      <c r="FD717" s="165"/>
      <c r="FE717" s="165"/>
      <c r="FF717" s="166"/>
      <c r="FG717" s="209"/>
      <c r="FH717" s="211"/>
      <c r="FI717" s="211"/>
      <c r="FJ717" s="211"/>
      <c r="FK717" s="211"/>
      <c r="FL717" s="211"/>
    </row>
    <row r="718" spans="9:168">
      <c r="I718" s="221">
        <f t="shared" si="352"/>
        <v>114</v>
      </c>
      <c r="J718" s="159">
        <f>'v-t_chart'!C715</f>
        <v>43.1</v>
      </c>
      <c r="K718" s="204">
        <f t="shared" ca="1" si="330"/>
        <v>126.23989999999999</v>
      </c>
      <c r="L718" s="205" t="b">
        <f>IF('Input&amp;Output'!$C$3=10,phase_chart!C715,IF('Input&amp;Output'!$C$3=21,phase_chart!G715,IF('Input&amp;Output'!$C$3=22,phase_chart!K715,IF('Input&amp;Output'!$C$3=31,phase_chart!O715,IF('Input&amp;Output'!$C$3=32,phase_chart!S715,"")))))</f>
        <v>0</v>
      </c>
      <c r="M718" s="206" t="b">
        <f>IF('Input&amp;Output'!$C$3=10,phase_chart!D715,IF('Input&amp;Output'!$C$3=21,phase_chart!H715,IF('Input&amp;Output'!$C$3=22,phase_chart!L715,IF('Input&amp;Output'!$C$3=31,phase_chart!P715,IF('Input&amp;Output'!$C$3=32,phase_chart!T715,"")))))</f>
        <v>1</v>
      </c>
      <c r="N718" s="205" t="b">
        <f>IF('Input&amp;Output'!$C$3=10,phase_chart!E715,IF('Input&amp;Output'!$C$3=21,phase_chart!I715,IF('Input&amp;Output'!$C$3=22,phase_chart!M715,IF('Input&amp;Output'!$C$3=31,phase_chart!Q715,IF('Input&amp;Output'!$C$3=32,phase_chart!U715,"")))))</f>
        <v>0</v>
      </c>
      <c r="P718" s="159">
        <f ca="1">IF(NOT($J718=0),IF($J718&lt;IF($P717=0,0,VLOOKUP(P717,tbL!$M$37:$Q$43,IF(L718=TRUE,2,4))),IF($J718&gt;=VLOOKUP(P717,tbL!$M$37:$Q$43,IF(L718=TRUE,3,5)),$P717,IF(AND(L717=TRUE,L718=TRUE),$P717,$P717-1)),IF(AND(L718=TRUE,J718=VLOOKUP(P717,tbL!$M$37:$Q$43,IF(L718=TRUE,2,4))),P717,IF($P717+1&gt;$C$12,$C$12,$P717+1))),0)</f>
        <v>1</v>
      </c>
      <c r="Q718" s="159">
        <f t="shared" ca="1" si="332"/>
        <v>1</v>
      </c>
      <c r="R718" s="207">
        <f t="shared" si="349"/>
        <v>0</v>
      </c>
      <c r="S718" s="208"/>
      <c r="T718" s="159">
        <f t="shared" si="350"/>
        <v>0</v>
      </c>
      <c r="U718" s="209" t="str">
        <f ca="1">IF(AND(T718=-1,N718=TRUE),"*",IF(AND(U717="*",N718=TRUE),"*",IF(AND(AND(L718=TRUE,U717="*"),J718&lt;VLOOKUP(V717+1,tbL!$M$38:$O$43,3)),"*","")))</f>
        <v/>
      </c>
      <c r="V718" s="204">
        <f t="shared" ca="1" si="333"/>
        <v>1</v>
      </c>
      <c r="Y718" s="159" t="str">
        <f t="shared" ca="1" si="334"/>
        <v/>
      </c>
      <c r="Z718" s="159" t="str">
        <f t="shared" si="335"/>
        <v/>
      </c>
      <c r="AA718" s="159">
        <f t="shared" ca="1" si="327"/>
        <v>1</v>
      </c>
      <c r="AC718" s="161" t="str">
        <f t="shared" ca="1" si="336"/>
        <v/>
      </c>
      <c r="AD718" s="161">
        <f t="shared" ca="1" si="337"/>
        <v>1</v>
      </c>
      <c r="AE718" s="161" t="str">
        <f t="shared" ca="1" si="329"/>
        <v/>
      </c>
      <c r="AF718" s="161">
        <f t="shared" ca="1" si="338"/>
        <v>1</v>
      </c>
      <c r="AG718" s="161" t="str">
        <f t="shared" ca="1" si="339"/>
        <v/>
      </c>
      <c r="AH718" s="161">
        <f t="shared" ca="1" si="340"/>
        <v>1</v>
      </c>
      <c r="AI718" s="161" t="str">
        <f t="shared" ca="1" si="341"/>
        <v/>
      </c>
      <c r="AJ718" s="161">
        <f t="shared" ca="1" si="342"/>
        <v>1</v>
      </c>
      <c r="AL718" s="161" t="str">
        <f t="shared" ca="1" si="343"/>
        <v/>
      </c>
      <c r="AM718" s="161">
        <f t="shared" ca="1" si="354"/>
        <v>1</v>
      </c>
      <c r="AN718" s="161" t="str">
        <f t="shared" ca="1" si="344"/>
        <v/>
      </c>
      <c r="AO718" s="161">
        <f t="shared" ca="1" si="353"/>
        <v>1</v>
      </c>
      <c r="AP718" s="161" t="str">
        <f t="shared" ca="1" si="345"/>
        <v/>
      </c>
      <c r="AQ718" s="161">
        <f t="shared" ca="1" si="351"/>
        <v>1</v>
      </c>
      <c r="AR718" s="161" t="str">
        <f t="shared" ca="1" si="346"/>
        <v/>
      </c>
      <c r="AS718" s="161">
        <f t="shared" ca="1" si="347"/>
        <v>1</v>
      </c>
      <c r="AT718" s="159" t="str">
        <f t="shared" ca="1" si="328"/>
        <v/>
      </c>
      <c r="AU718" s="210">
        <f t="shared" ca="1" si="331"/>
        <v>14</v>
      </c>
      <c r="AV718" s="209"/>
      <c r="AW718" s="204">
        <f t="shared" si="348"/>
        <v>5258.5</v>
      </c>
      <c r="AX718" s="159"/>
      <c r="AZ718" s="159"/>
      <c r="BM718" s="207"/>
      <c r="BN718" s="212"/>
      <c r="BP718" s="209"/>
      <c r="BQ718" s="211"/>
      <c r="BR718" s="211"/>
      <c r="BS718" s="211"/>
      <c r="BT718" s="211"/>
      <c r="BU718" s="211"/>
      <c r="BV718" s="211"/>
      <c r="BW718" s="211"/>
      <c r="BX718" s="211"/>
      <c r="BY718" s="211"/>
      <c r="BZ718" s="211"/>
      <c r="CA718" s="209"/>
      <c r="CB718" s="224"/>
      <c r="CC718" s="204"/>
      <c r="CD718" s="204"/>
      <c r="CE718" s="204"/>
      <c r="CF718" s="211"/>
      <c r="CG718" s="211"/>
      <c r="CI718" s="209"/>
      <c r="CJ718" s="209"/>
      <c r="EH718" s="165"/>
      <c r="EI718" s="165"/>
      <c r="EJ718" s="166"/>
      <c r="EK718" s="209"/>
      <c r="EL718" s="211"/>
      <c r="EM718" s="211"/>
      <c r="EN718" s="211"/>
      <c r="EO718" s="211"/>
      <c r="EP718" s="211"/>
      <c r="ES718" s="165"/>
      <c r="ET718" s="165"/>
      <c r="EU718" s="166"/>
      <c r="EV718" s="209"/>
      <c r="EW718" s="211"/>
      <c r="EX718" s="211"/>
      <c r="EY718" s="211"/>
      <c r="EZ718" s="211"/>
      <c r="FA718" s="211"/>
      <c r="FD718" s="165"/>
      <c r="FE718" s="165"/>
      <c r="FF718" s="166"/>
      <c r="FG718" s="209"/>
      <c r="FH718" s="211"/>
      <c r="FI718" s="211"/>
      <c r="FJ718" s="211"/>
      <c r="FK718" s="211"/>
      <c r="FL718" s="211"/>
    </row>
    <row r="719" spans="9:168">
      <c r="I719" s="221">
        <f t="shared" si="352"/>
        <v>115</v>
      </c>
      <c r="J719" s="159">
        <f>'v-t_chart'!C716</f>
        <v>44.3</v>
      </c>
      <c r="K719" s="204">
        <f t="shared" ca="1" si="330"/>
        <v>129.75469999999999</v>
      </c>
      <c r="L719" s="205" t="b">
        <f>IF('Input&amp;Output'!$C$3=10,phase_chart!C716,IF('Input&amp;Output'!$C$3=21,phase_chart!G716,IF('Input&amp;Output'!$C$3=22,phase_chart!K716,IF('Input&amp;Output'!$C$3=31,phase_chart!O716,IF('Input&amp;Output'!$C$3=32,phase_chart!S716,"")))))</f>
        <v>0</v>
      </c>
      <c r="M719" s="206" t="b">
        <f>IF('Input&amp;Output'!$C$3=10,phase_chart!D716,IF('Input&amp;Output'!$C$3=21,phase_chart!H716,IF('Input&amp;Output'!$C$3=22,phase_chart!L716,IF('Input&amp;Output'!$C$3=31,phase_chart!P716,IF('Input&amp;Output'!$C$3=32,phase_chart!T716,"")))))</f>
        <v>1</v>
      </c>
      <c r="N719" s="205" t="b">
        <f>IF('Input&amp;Output'!$C$3=10,phase_chart!E716,IF('Input&amp;Output'!$C$3=21,phase_chart!I716,IF('Input&amp;Output'!$C$3=22,phase_chart!M716,IF('Input&amp;Output'!$C$3=31,phase_chart!Q716,IF('Input&amp;Output'!$C$3=32,phase_chart!U716,"")))))</f>
        <v>0</v>
      </c>
      <c r="P719" s="159">
        <f ca="1">IF(NOT($J719=0),IF($J719&lt;IF($P718=0,0,VLOOKUP(P718,tbL!$M$37:$Q$43,IF(L719=TRUE,2,4))),IF($J719&gt;=VLOOKUP(P718,tbL!$M$37:$Q$43,IF(L719=TRUE,3,5)),$P718,IF(AND(L718=TRUE,L719=TRUE),$P718,$P718-1)),IF(AND(L719=TRUE,J719=VLOOKUP(P718,tbL!$M$37:$Q$43,IF(L719=TRUE,2,4))),P718,IF($P718+1&gt;$C$12,$C$12,$P718+1))),0)</f>
        <v>1</v>
      </c>
      <c r="Q719" s="159">
        <f t="shared" ca="1" si="332"/>
        <v>1</v>
      </c>
      <c r="R719" s="207">
        <f t="shared" si="349"/>
        <v>0</v>
      </c>
      <c r="S719" s="208"/>
      <c r="T719" s="159">
        <f t="shared" si="350"/>
        <v>0</v>
      </c>
      <c r="U719" s="209" t="str">
        <f ca="1">IF(AND(T719=-1,N719=TRUE),"*",IF(AND(U718="*",N719=TRUE),"*",IF(AND(AND(L719=TRUE,U718="*"),J719&lt;VLOOKUP(V718+1,tbL!$M$38:$O$43,3)),"*","")))</f>
        <v/>
      </c>
      <c r="V719" s="204">
        <f t="shared" ca="1" si="333"/>
        <v>1</v>
      </c>
      <c r="Y719" s="159" t="str">
        <f t="shared" ca="1" si="334"/>
        <v/>
      </c>
      <c r="Z719" s="159" t="str">
        <f t="shared" si="335"/>
        <v/>
      </c>
      <c r="AA719" s="159">
        <f t="shared" ca="1" si="327"/>
        <v>1</v>
      </c>
      <c r="AC719" s="161" t="str">
        <f t="shared" ca="1" si="336"/>
        <v/>
      </c>
      <c r="AD719" s="161">
        <f t="shared" ca="1" si="337"/>
        <v>1</v>
      </c>
      <c r="AE719" s="161" t="str">
        <f t="shared" ca="1" si="329"/>
        <v/>
      </c>
      <c r="AF719" s="161">
        <f t="shared" ca="1" si="338"/>
        <v>1</v>
      </c>
      <c r="AG719" s="161" t="str">
        <f t="shared" ca="1" si="339"/>
        <v/>
      </c>
      <c r="AH719" s="161">
        <f t="shared" ca="1" si="340"/>
        <v>1</v>
      </c>
      <c r="AI719" s="161" t="str">
        <f t="shared" ca="1" si="341"/>
        <v/>
      </c>
      <c r="AJ719" s="161">
        <f t="shared" ca="1" si="342"/>
        <v>1</v>
      </c>
      <c r="AL719" s="161" t="str">
        <f t="shared" ca="1" si="343"/>
        <v/>
      </c>
      <c r="AM719" s="161">
        <f t="shared" ca="1" si="354"/>
        <v>1</v>
      </c>
      <c r="AN719" s="161" t="str">
        <f t="shared" ca="1" si="344"/>
        <v/>
      </c>
      <c r="AO719" s="161">
        <f t="shared" ca="1" si="353"/>
        <v>1</v>
      </c>
      <c r="AP719" s="161" t="str">
        <f t="shared" ca="1" si="345"/>
        <v/>
      </c>
      <c r="AQ719" s="161">
        <f t="shared" ca="1" si="351"/>
        <v>1</v>
      </c>
      <c r="AR719" s="161" t="str">
        <f t="shared" ca="1" si="346"/>
        <v/>
      </c>
      <c r="AS719" s="161">
        <f t="shared" ca="1" si="347"/>
        <v>1</v>
      </c>
      <c r="AT719" s="159" t="str">
        <f t="shared" ca="1" si="328"/>
        <v/>
      </c>
      <c r="AU719" s="210">
        <f t="shared" ca="1" si="331"/>
        <v>14</v>
      </c>
      <c r="AV719" s="209"/>
      <c r="AW719" s="204">
        <f t="shared" si="348"/>
        <v>5270.8055555555557</v>
      </c>
      <c r="AX719" s="159"/>
      <c r="AZ719" s="159"/>
      <c r="BM719" s="207"/>
      <c r="BN719" s="212"/>
      <c r="BP719" s="209"/>
      <c r="BQ719" s="211"/>
      <c r="BR719" s="211"/>
      <c r="BS719" s="211"/>
      <c r="BT719" s="211"/>
      <c r="BU719" s="211"/>
      <c r="BV719" s="211"/>
      <c r="BW719" s="211"/>
      <c r="BX719" s="211"/>
      <c r="BY719" s="211"/>
      <c r="BZ719" s="211"/>
      <c r="CA719" s="209"/>
      <c r="CB719" s="224"/>
      <c r="CC719" s="204"/>
      <c r="CD719" s="204"/>
      <c r="CE719" s="204"/>
      <c r="CF719" s="211"/>
      <c r="CG719" s="211"/>
      <c r="CI719" s="209"/>
      <c r="CJ719" s="209"/>
      <c r="EH719" s="165"/>
      <c r="EI719" s="165"/>
      <c r="EJ719" s="166"/>
      <c r="EK719" s="209"/>
      <c r="EL719" s="211"/>
      <c r="EM719" s="211"/>
      <c r="EN719" s="211"/>
      <c r="EO719" s="211"/>
      <c r="EP719" s="211"/>
      <c r="ES719" s="165"/>
      <c r="ET719" s="165"/>
      <c r="EU719" s="166"/>
      <c r="EV719" s="209"/>
      <c r="EW719" s="211"/>
      <c r="EX719" s="211"/>
      <c r="EY719" s="211"/>
      <c r="EZ719" s="211"/>
      <c r="FA719" s="211"/>
      <c r="FD719" s="165"/>
      <c r="FE719" s="165"/>
      <c r="FF719" s="166"/>
      <c r="FG719" s="209"/>
      <c r="FH719" s="211"/>
      <c r="FI719" s="211"/>
      <c r="FJ719" s="211"/>
      <c r="FK719" s="211"/>
      <c r="FL719" s="211"/>
    </row>
    <row r="720" spans="9:168">
      <c r="I720" s="221">
        <f t="shared" si="352"/>
        <v>116</v>
      </c>
      <c r="J720" s="159">
        <f>'v-t_chart'!C717</f>
        <v>45</v>
      </c>
      <c r="K720" s="204">
        <f t="shared" ca="1" si="330"/>
        <v>131.80499999999998</v>
      </c>
      <c r="L720" s="205" t="b">
        <f>IF('Input&amp;Output'!$C$3=10,phase_chart!C717,IF('Input&amp;Output'!$C$3=21,phase_chart!G717,IF('Input&amp;Output'!$C$3=22,phase_chart!K717,IF('Input&amp;Output'!$C$3=31,phase_chart!O717,IF('Input&amp;Output'!$C$3=32,phase_chart!S717,"")))))</f>
        <v>0</v>
      </c>
      <c r="M720" s="206" t="b">
        <f>IF('Input&amp;Output'!$C$3=10,phase_chart!D717,IF('Input&amp;Output'!$C$3=21,phase_chart!H717,IF('Input&amp;Output'!$C$3=22,phase_chart!L717,IF('Input&amp;Output'!$C$3=31,phase_chart!P717,IF('Input&amp;Output'!$C$3=32,phase_chart!T717,"")))))</f>
        <v>1</v>
      </c>
      <c r="N720" s="205" t="b">
        <f>IF('Input&amp;Output'!$C$3=10,phase_chart!E717,IF('Input&amp;Output'!$C$3=21,phase_chart!I717,IF('Input&amp;Output'!$C$3=22,phase_chart!M717,IF('Input&amp;Output'!$C$3=31,phase_chart!Q717,IF('Input&amp;Output'!$C$3=32,phase_chart!U717,"")))))</f>
        <v>0</v>
      </c>
      <c r="P720" s="159">
        <f ca="1">IF(NOT($J720=0),IF($J720&lt;IF($P719=0,0,VLOOKUP(P719,tbL!$M$37:$Q$43,IF(L720=TRUE,2,4))),IF($J720&gt;=VLOOKUP(P719,tbL!$M$37:$Q$43,IF(L720=TRUE,3,5)),$P719,IF(AND(L719=TRUE,L720=TRUE),$P719,$P719-1)),IF(AND(L720=TRUE,J720=VLOOKUP(P719,tbL!$M$37:$Q$43,IF(L720=TRUE,2,4))),P719,IF($P719+1&gt;$C$12,$C$12,$P719+1))),0)</f>
        <v>1</v>
      </c>
      <c r="Q720" s="159">
        <f t="shared" ca="1" si="332"/>
        <v>1</v>
      </c>
      <c r="R720" s="207">
        <f t="shared" si="349"/>
        <v>0</v>
      </c>
      <c r="S720" s="208"/>
      <c r="T720" s="159">
        <f t="shared" si="350"/>
        <v>0</v>
      </c>
      <c r="U720" s="209" t="str">
        <f ca="1">IF(AND(T720=-1,N720=TRUE),"*",IF(AND(U719="*",N720=TRUE),"*",IF(AND(AND(L720=TRUE,U719="*"),J720&lt;VLOOKUP(V719+1,tbL!$M$38:$O$43,3)),"*","")))</f>
        <v/>
      </c>
      <c r="V720" s="204">
        <f t="shared" ca="1" si="333"/>
        <v>1</v>
      </c>
      <c r="Y720" s="159" t="str">
        <f t="shared" ca="1" si="334"/>
        <v/>
      </c>
      <c r="Z720" s="159" t="str">
        <f t="shared" si="335"/>
        <v/>
      </c>
      <c r="AA720" s="159">
        <f t="shared" ca="1" si="327"/>
        <v>1</v>
      </c>
      <c r="AC720" s="161" t="str">
        <f t="shared" ca="1" si="336"/>
        <v/>
      </c>
      <c r="AD720" s="161">
        <f t="shared" ca="1" si="337"/>
        <v>1</v>
      </c>
      <c r="AE720" s="161" t="str">
        <f t="shared" ca="1" si="329"/>
        <v/>
      </c>
      <c r="AF720" s="161">
        <f t="shared" ca="1" si="338"/>
        <v>1</v>
      </c>
      <c r="AG720" s="161" t="str">
        <f t="shared" ca="1" si="339"/>
        <v/>
      </c>
      <c r="AH720" s="161">
        <f t="shared" ca="1" si="340"/>
        <v>1</v>
      </c>
      <c r="AI720" s="161" t="str">
        <f t="shared" ca="1" si="341"/>
        <v/>
      </c>
      <c r="AJ720" s="161">
        <f t="shared" ca="1" si="342"/>
        <v>1</v>
      </c>
      <c r="AL720" s="161" t="str">
        <f t="shared" ca="1" si="343"/>
        <v/>
      </c>
      <c r="AM720" s="161">
        <f t="shared" ca="1" si="354"/>
        <v>1</v>
      </c>
      <c r="AN720" s="161" t="str">
        <f t="shared" ca="1" si="344"/>
        <v/>
      </c>
      <c r="AO720" s="161">
        <f t="shared" ca="1" si="353"/>
        <v>1</v>
      </c>
      <c r="AP720" s="161" t="str">
        <f t="shared" ca="1" si="345"/>
        <v/>
      </c>
      <c r="AQ720" s="161">
        <f t="shared" ca="1" si="351"/>
        <v>1</v>
      </c>
      <c r="AR720" s="161" t="str">
        <f t="shared" ca="1" si="346"/>
        <v/>
      </c>
      <c r="AS720" s="161">
        <f t="shared" ca="1" si="347"/>
        <v>1</v>
      </c>
      <c r="AT720" s="159" t="str">
        <f t="shared" ca="1" si="328"/>
        <v/>
      </c>
      <c r="AU720" s="210">
        <f t="shared" ca="1" si="331"/>
        <v>14</v>
      </c>
      <c r="AV720" s="209"/>
      <c r="AW720" s="204">
        <f t="shared" si="348"/>
        <v>5283.3055555555557</v>
      </c>
      <c r="AX720" s="159"/>
      <c r="AZ720" s="159"/>
      <c r="BM720" s="207"/>
      <c r="BN720" s="212"/>
      <c r="BP720" s="209"/>
      <c r="BQ720" s="211"/>
      <c r="BR720" s="211"/>
      <c r="BS720" s="211"/>
      <c r="BT720" s="211"/>
      <c r="BU720" s="211"/>
      <c r="BV720" s="211"/>
      <c r="BW720" s="211"/>
      <c r="BX720" s="211"/>
      <c r="BY720" s="211"/>
      <c r="BZ720" s="211"/>
      <c r="CA720" s="209"/>
      <c r="CB720" s="224"/>
      <c r="CC720" s="204"/>
      <c r="CD720" s="204"/>
      <c r="CE720" s="204"/>
      <c r="CF720" s="211"/>
      <c r="CG720" s="211"/>
      <c r="CI720" s="209"/>
      <c r="CJ720" s="209"/>
      <c r="EH720" s="165"/>
      <c r="EI720" s="165"/>
      <c r="EJ720" s="166"/>
      <c r="EK720" s="209"/>
      <c r="EL720" s="211"/>
      <c r="EM720" s="211"/>
      <c r="EN720" s="211"/>
      <c r="EO720" s="211"/>
      <c r="EP720" s="211"/>
      <c r="ES720" s="165"/>
      <c r="ET720" s="165"/>
      <c r="EU720" s="166"/>
      <c r="EV720" s="209"/>
      <c r="EW720" s="211"/>
      <c r="EX720" s="211"/>
      <c r="EY720" s="211"/>
      <c r="EZ720" s="211"/>
      <c r="FA720" s="211"/>
      <c r="FD720" s="165"/>
      <c r="FE720" s="165"/>
      <c r="FF720" s="166"/>
      <c r="FG720" s="209"/>
      <c r="FH720" s="211"/>
      <c r="FI720" s="211"/>
      <c r="FJ720" s="211"/>
      <c r="FK720" s="211"/>
      <c r="FL720" s="211"/>
    </row>
    <row r="721" spans="9:168">
      <c r="I721" s="221">
        <f t="shared" si="352"/>
        <v>117</v>
      </c>
      <c r="J721" s="159">
        <f>'v-t_chart'!C718</f>
        <v>45.5</v>
      </c>
      <c r="K721" s="204">
        <f t="shared" ca="1" si="330"/>
        <v>133.26949999999999</v>
      </c>
      <c r="L721" s="205" t="b">
        <f>IF('Input&amp;Output'!$C$3=10,phase_chart!C718,IF('Input&amp;Output'!$C$3=21,phase_chart!G718,IF('Input&amp;Output'!$C$3=22,phase_chart!K718,IF('Input&amp;Output'!$C$3=31,phase_chart!O718,IF('Input&amp;Output'!$C$3=32,phase_chart!S718,"")))))</f>
        <v>0</v>
      </c>
      <c r="M721" s="206" t="b">
        <f>IF('Input&amp;Output'!$C$3=10,phase_chart!D718,IF('Input&amp;Output'!$C$3=21,phase_chart!H718,IF('Input&amp;Output'!$C$3=22,phase_chart!L718,IF('Input&amp;Output'!$C$3=31,phase_chart!P718,IF('Input&amp;Output'!$C$3=32,phase_chart!T718,"")))))</f>
        <v>1</v>
      </c>
      <c r="N721" s="205" t="b">
        <f>IF('Input&amp;Output'!$C$3=10,phase_chart!E718,IF('Input&amp;Output'!$C$3=21,phase_chart!I718,IF('Input&amp;Output'!$C$3=22,phase_chart!M718,IF('Input&amp;Output'!$C$3=31,phase_chart!Q718,IF('Input&amp;Output'!$C$3=32,phase_chart!U718,"")))))</f>
        <v>0</v>
      </c>
      <c r="P721" s="159">
        <f ca="1">IF(NOT($J721=0),IF($J721&lt;IF($P720=0,0,VLOOKUP(P720,tbL!$M$37:$Q$43,IF(L721=TRUE,2,4))),IF($J721&gt;=VLOOKUP(P720,tbL!$M$37:$Q$43,IF(L721=TRUE,3,5)),$P720,IF(AND(L720=TRUE,L721=TRUE),$P720,$P720-1)),IF(AND(L721=TRUE,J721=VLOOKUP(P720,tbL!$M$37:$Q$43,IF(L721=TRUE,2,4))),P720,IF($P720+1&gt;$C$12,$C$12,$P720+1))),0)</f>
        <v>1</v>
      </c>
      <c r="Q721" s="159">
        <f t="shared" ca="1" si="332"/>
        <v>1</v>
      </c>
      <c r="R721" s="207">
        <f t="shared" si="349"/>
        <v>0</v>
      </c>
      <c r="S721" s="208"/>
      <c r="T721" s="159">
        <f t="shared" si="350"/>
        <v>0</v>
      </c>
      <c r="U721" s="209" t="str">
        <f ca="1">IF(AND(T721=-1,N721=TRUE),"*",IF(AND(U720="*",N721=TRUE),"*",IF(AND(AND(L721=TRUE,U720="*"),J721&lt;VLOOKUP(V720+1,tbL!$M$38:$O$43,3)),"*","")))</f>
        <v/>
      </c>
      <c r="V721" s="204">
        <f t="shared" ca="1" si="333"/>
        <v>1</v>
      </c>
      <c r="Y721" s="159" t="str">
        <f t="shared" ca="1" si="334"/>
        <v/>
      </c>
      <c r="Z721" s="159" t="str">
        <f t="shared" si="335"/>
        <v/>
      </c>
      <c r="AA721" s="159">
        <f t="shared" ca="1" si="327"/>
        <v>1</v>
      </c>
      <c r="AC721" s="161" t="str">
        <f t="shared" ca="1" si="336"/>
        <v/>
      </c>
      <c r="AD721" s="161">
        <f t="shared" ca="1" si="337"/>
        <v>1</v>
      </c>
      <c r="AE721" s="161" t="str">
        <f t="shared" ca="1" si="329"/>
        <v/>
      </c>
      <c r="AF721" s="161">
        <f t="shared" ca="1" si="338"/>
        <v>1</v>
      </c>
      <c r="AG721" s="161" t="str">
        <f t="shared" ca="1" si="339"/>
        <v/>
      </c>
      <c r="AH721" s="161">
        <f t="shared" ca="1" si="340"/>
        <v>1</v>
      </c>
      <c r="AI721" s="161" t="str">
        <f t="shared" ca="1" si="341"/>
        <v/>
      </c>
      <c r="AJ721" s="161">
        <f t="shared" ca="1" si="342"/>
        <v>1</v>
      </c>
      <c r="AL721" s="161" t="str">
        <f t="shared" ca="1" si="343"/>
        <v/>
      </c>
      <c r="AM721" s="161">
        <f t="shared" ca="1" si="354"/>
        <v>1</v>
      </c>
      <c r="AN721" s="161" t="str">
        <f t="shared" ca="1" si="344"/>
        <v/>
      </c>
      <c r="AO721" s="161">
        <f t="shared" ca="1" si="353"/>
        <v>1</v>
      </c>
      <c r="AP721" s="161" t="str">
        <f t="shared" ca="1" si="345"/>
        <v/>
      </c>
      <c r="AQ721" s="161">
        <f t="shared" ca="1" si="351"/>
        <v>1</v>
      </c>
      <c r="AR721" s="161" t="str">
        <f t="shared" ca="1" si="346"/>
        <v/>
      </c>
      <c r="AS721" s="161">
        <f t="shared" ca="1" si="347"/>
        <v>1</v>
      </c>
      <c r="AT721" s="159" t="str">
        <f t="shared" ca="1" si="328"/>
        <v/>
      </c>
      <c r="AU721" s="210">
        <f t="shared" ca="1" si="331"/>
        <v>14</v>
      </c>
      <c r="AV721" s="209"/>
      <c r="AW721" s="204">
        <f t="shared" si="348"/>
        <v>5295.9444444444443</v>
      </c>
      <c r="AX721" s="159"/>
      <c r="AZ721" s="159"/>
      <c r="BM721" s="207"/>
      <c r="BN721" s="212"/>
      <c r="BP721" s="209"/>
      <c r="BQ721" s="211"/>
      <c r="BR721" s="211"/>
      <c r="BS721" s="211"/>
      <c r="BT721" s="211"/>
      <c r="BU721" s="211"/>
      <c r="BV721" s="211"/>
      <c r="BW721" s="211"/>
      <c r="BX721" s="211"/>
      <c r="BY721" s="211"/>
      <c r="BZ721" s="211"/>
      <c r="CA721" s="209"/>
      <c r="CB721" s="224"/>
      <c r="CC721" s="204"/>
      <c r="CD721" s="204"/>
      <c r="CE721" s="204"/>
      <c r="CF721" s="211"/>
      <c r="CG721" s="211"/>
      <c r="CI721" s="209"/>
      <c r="CJ721" s="209"/>
      <c r="EH721" s="165"/>
      <c r="EI721" s="165"/>
      <c r="EJ721" s="166"/>
      <c r="EK721" s="209"/>
      <c r="EL721" s="211"/>
      <c r="EM721" s="211"/>
      <c r="EN721" s="211"/>
      <c r="EO721" s="211"/>
      <c r="EP721" s="211"/>
      <c r="ES721" s="165"/>
      <c r="ET721" s="165"/>
      <c r="EU721" s="166"/>
      <c r="EV721" s="209"/>
      <c r="EW721" s="211"/>
      <c r="EX721" s="211"/>
      <c r="EY721" s="211"/>
      <c r="EZ721" s="211"/>
      <c r="FA721" s="211"/>
      <c r="FD721" s="165"/>
      <c r="FE721" s="165"/>
      <c r="FF721" s="166"/>
      <c r="FG721" s="209"/>
      <c r="FH721" s="211"/>
      <c r="FI721" s="211"/>
      <c r="FJ721" s="211"/>
      <c r="FK721" s="211"/>
      <c r="FL721" s="211"/>
    </row>
    <row r="722" spans="9:168">
      <c r="I722" s="221">
        <f t="shared" si="352"/>
        <v>118</v>
      </c>
      <c r="J722" s="159">
        <f>'v-t_chart'!C719</f>
        <v>45.8</v>
      </c>
      <c r="K722" s="204">
        <f t="shared" ca="1" si="330"/>
        <v>134.14819999999997</v>
      </c>
      <c r="L722" s="205" t="b">
        <f>IF('Input&amp;Output'!$C$3=10,phase_chart!C719,IF('Input&amp;Output'!$C$3=21,phase_chart!G719,IF('Input&amp;Output'!$C$3=22,phase_chart!K719,IF('Input&amp;Output'!$C$3=31,phase_chart!O719,IF('Input&amp;Output'!$C$3=32,phase_chart!S719,"")))))</f>
        <v>0</v>
      </c>
      <c r="M722" s="206" t="b">
        <f>IF('Input&amp;Output'!$C$3=10,phase_chart!D719,IF('Input&amp;Output'!$C$3=21,phase_chart!H719,IF('Input&amp;Output'!$C$3=22,phase_chart!L719,IF('Input&amp;Output'!$C$3=31,phase_chart!P719,IF('Input&amp;Output'!$C$3=32,phase_chart!T719,"")))))</f>
        <v>1</v>
      </c>
      <c r="N722" s="205" t="b">
        <f>IF('Input&amp;Output'!$C$3=10,phase_chart!E719,IF('Input&amp;Output'!$C$3=21,phase_chart!I719,IF('Input&amp;Output'!$C$3=22,phase_chart!M719,IF('Input&amp;Output'!$C$3=31,phase_chart!Q719,IF('Input&amp;Output'!$C$3=32,phase_chart!U719,"")))))</f>
        <v>0</v>
      </c>
      <c r="P722" s="159">
        <f ca="1">IF(NOT($J722=0),IF($J722&lt;IF($P721=0,0,VLOOKUP(P721,tbL!$M$37:$Q$43,IF(L722=TRUE,2,4))),IF($J722&gt;=VLOOKUP(P721,tbL!$M$37:$Q$43,IF(L722=TRUE,3,5)),$P721,IF(AND(L721=TRUE,L722=TRUE),$P721,$P721-1)),IF(AND(L722=TRUE,J722=VLOOKUP(P721,tbL!$M$37:$Q$43,IF(L722=TRUE,2,4))),P721,IF($P721+1&gt;$C$12,$C$12,$P721+1))),0)</f>
        <v>1</v>
      </c>
      <c r="Q722" s="159">
        <f t="shared" ca="1" si="332"/>
        <v>1</v>
      </c>
      <c r="R722" s="207">
        <f t="shared" si="349"/>
        <v>0</v>
      </c>
      <c r="S722" s="208"/>
      <c r="T722" s="159">
        <f t="shared" si="350"/>
        <v>0</v>
      </c>
      <c r="U722" s="209" t="str">
        <f ca="1">IF(AND(T722=-1,N722=TRUE),"*",IF(AND(U721="*",N722=TRUE),"*",IF(AND(AND(L722=TRUE,U721="*"),J722&lt;VLOOKUP(V721+1,tbL!$M$38:$O$43,3)),"*","")))</f>
        <v/>
      </c>
      <c r="V722" s="204">
        <f t="shared" ca="1" si="333"/>
        <v>1</v>
      </c>
      <c r="Y722" s="159" t="str">
        <f t="shared" ca="1" si="334"/>
        <v/>
      </c>
      <c r="Z722" s="159" t="str">
        <f t="shared" si="335"/>
        <v/>
      </c>
      <c r="AA722" s="159">
        <f t="shared" ca="1" si="327"/>
        <v>1</v>
      </c>
      <c r="AC722" s="161" t="str">
        <f t="shared" ca="1" si="336"/>
        <v/>
      </c>
      <c r="AD722" s="161">
        <f t="shared" ca="1" si="337"/>
        <v>1</v>
      </c>
      <c r="AE722" s="161" t="str">
        <f t="shared" ca="1" si="329"/>
        <v/>
      </c>
      <c r="AF722" s="161">
        <f t="shared" ca="1" si="338"/>
        <v>1</v>
      </c>
      <c r="AG722" s="161" t="str">
        <f t="shared" ca="1" si="339"/>
        <v/>
      </c>
      <c r="AH722" s="161">
        <f t="shared" ca="1" si="340"/>
        <v>1</v>
      </c>
      <c r="AI722" s="161" t="str">
        <f t="shared" ca="1" si="341"/>
        <v/>
      </c>
      <c r="AJ722" s="161">
        <f t="shared" ca="1" si="342"/>
        <v>1</v>
      </c>
      <c r="AL722" s="161" t="str">
        <f t="shared" ca="1" si="343"/>
        <v/>
      </c>
      <c r="AM722" s="161">
        <f t="shared" ca="1" si="354"/>
        <v>1</v>
      </c>
      <c r="AN722" s="161" t="str">
        <f t="shared" ca="1" si="344"/>
        <v/>
      </c>
      <c r="AO722" s="161">
        <f t="shared" ca="1" si="353"/>
        <v>1</v>
      </c>
      <c r="AP722" s="161" t="str">
        <f t="shared" ca="1" si="345"/>
        <v/>
      </c>
      <c r="AQ722" s="161">
        <f t="shared" ca="1" si="351"/>
        <v>1</v>
      </c>
      <c r="AR722" s="161" t="str">
        <f t="shared" ca="1" si="346"/>
        <v/>
      </c>
      <c r="AS722" s="161">
        <f t="shared" ca="1" si="347"/>
        <v>1</v>
      </c>
      <c r="AT722" s="159" t="str">
        <f t="shared" ca="1" si="328"/>
        <v/>
      </c>
      <c r="AU722" s="210">
        <f t="shared" ca="1" si="331"/>
        <v>14</v>
      </c>
      <c r="AV722" s="209"/>
      <c r="AW722" s="204">
        <f t="shared" si="348"/>
        <v>5308.666666666667</v>
      </c>
      <c r="AX722" s="159"/>
      <c r="AZ722" s="159"/>
      <c r="BM722" s="207"/>
      <c r="BN722" s="212"/>
      <c r="BP722" s="209"/>
      <c r="BQ722" s="211"/>
      <c r="BR722" s="211"/>
      <c r="BS722" s="211"/>
      <c r="BT722" s="211"/>
      <c r="BU722" s="211"/>
      <c r="BV722" s="211"/>
      <c r="BW722" s="211"/>
      <c r="BX722" s="211"/>
      <c r="BY722" s="211"/>
      <c r="BZ722" s="211"/>
      <c r="CA722" s="209"/>
      <c r="CB722" s="224"/>
      <c r="CC722" s="204"/>
      <c r="CD722" s="204"/>
      <c r="CE722" s="204"/>
      <c r="CF722" s="211"/>
      <c r="CG722" s="211"/>
      <c r="CI722" s="209"/>
      <c r="CJ722" s="209"/>
      <c r="EH722" s="165"/>
      <c r="EI722" s="165"/>
      <c r="EJ722" s="166"/>
      <c r="EK722" s="209"/>
      <c r="EL722" s="211"/>
      <c r="EM722" s="211"/>
      <c r="EN722" s="211"/>
      <c r="EO722" s="211"/>
      <c r="EP722" s="211"/>
      <c r="ES722" s="165"/>
      <c r="ET722" s="165"/>
      <c r="EU722" s="166"/>
      <c r="EV722" s="209"/>
      <c r="EW722" s="211"/>
      <c r="EX722" s="211"/>
      <c r="EY722" s="211"/>
      <c r="EZ722" s="211"/>
      <c r="FA722" s="211"/>
      <c r="FD722" s="165"/>
      <c r="FE722" s="165"/>
      <c r="FF722" s="166"/>
      <c r="FG722" s="209"/>
      <c r="FH722" s="211"/>
      <c r="FI722" s="211"/>
      <c r="FJ722" s="211"/>
      <c r="FK722" s="211"/>
      <c r="FL722" s="211"/>
    </row>
    <row r="723" spans="9:168">
      <c r="I723" s="221">
        <f t="shared" si="352"/>
        <v>119</v>
      </c>
      <c r="J723" s="159">
        <f>'v-t_chart'!C720</f>
        <v>46</v>
      </c>
      <c r="K723" s="204">
        <f t="shared" ca="1" si="330"/>
        <v>134.73399999999998</v>
      </c>
      <c r="L723" s="205" t="b">
        <f>IF('Input&amp;Output'!$C$3=10,phase_chart!C720,IF('Input&amp;Output'!$C$3=21,phase_chart!G720,IF('Input&amp;Output'!$C$3=22,phase_chart!K720,IF('Input&amp;Output'!$C$3=31,phase_chart!O720,IF('Input&amp;Output'!$C$3=32,phase_chart!S720,"")))))</f>
        <v>0</v>
      </c>
      <c r="M723" s="206" t="b">
        <f>IF('Input&amp;Output'!$C$3=10,phase_chart!D720,IF('Input&amp;Output'!$C$3=21,phase_chart!H720,IF('Input&amp;Output'!$C$3=22,phase_chart!L720,IF('Input&amp;Output'!$C$3=31,phase_chart!P720,IF('Input&amp;Output'!$C$3=32,phase_chart!T720,"")))))</f>
        <v>1</v>
      </c>
      <c r="N723" s="205" t="b">
        <f>IF('Input&amp;Output'!$C$3=10,phase_chart!E720,IF('Input&amp;Output'!$C$3=21,phase_chart!I720,IF('Input&amp;Output'!$C$3=22,phase_chart!M720,IF('Input&amp;Output'!$C$3=31,phase_chart!Q720,IF('Input&amp;Output'!$C$3=32,phase_chart!U720,"")))))</f>
        <v>0</v>
      </c>
      <c r="P723" s="159">
        <f ca="1">IF(NOT($J723=0),IF($J723&lt;IF($P722=0,0,VLOOKUP(P722,tbL!$M$37:$Q$43,IF(L723=TRUE,2,4))),IF($J723&gt;=VLOOKUP(P722,tbL!$M$37:$Q$43,IF(L723=TRUE,3,5)),$P722,IF(AND(L722=TRUE,L723=TRUE),$P722,$P722-1)),IF(AND(L723=TRUE,J723=VLOOKUP(P722,tbL!$M$37:$Q$43,IF(L723=TRUE,2,4))),P722,IF($P722+1&gt;$C$12,$C$12,$P722+1))),0)</f>
        <v>1</v>
      </c>
      <c r="Q723" s="159">
        <f t="shared" ca="1" si="332"/>
        <v>1</v>
      </c>
      <c r="R723" s="207">
        <f t="shared" si="349"/>
        <v>0</v>
      </c>
      <c r="S723" s="208"/>
      <c r="T723" s="159">
        <f t="shared" si="350"/>
        <v>0</v>
      </c>
      <c r="U723" s="209" t="str">
        <f ca="1">IF(AND(T723=-1,N723=TRUE),"*",IF(AND(U722="*",N723=TRUE),"*",IF(AND(AND(L723=TRUE,U722="*"),J723&lt;VLOOKUP(V722+1,tbL!$M$38:$O$43,3)),"*","")))</f>
        <v/>
      </c>
      <c r="V723" s="204">
        <f t="shared" ca="1" si="333"/>
        <v>1</v>
      </c>
      <c r="Y723" s="159" t="str">
        <f t="shared" ca="1" si="334"/>
        <v/>
      </c>
      <c r="Z723" s="159" t="str">
        <f t="shared" si="335"/>
        <v/>
      </c>
      <c r="AA723" s="159">
        <f t="shared" ca="1" si="327"/>
        <v>1</v>
      </c>
      <c r="AC723" s="161" t="str">
        <f t="shared" ca="1" si="336"/>
        <v/>
      </c>
      <c r="AD723" s="161">
        <f t="shared" ca="1" si="337"/>
        <v>1</v>
      </c>
      <c r="AE723" s="161" t="str">
        <f t="shared" ca="1" si="329"/>
        <v/>
      </c>
      <c r="AF723" s="161">
        <f t="shared" ca="1" si="338"/>
        <v>1</v>
      </c>
      <c r="AG723" s="161" t="str">
        <f t="shared" ca="1" si="339"/>
        <v/>
      </c>
      <c r="AH723" s="161">
        <f t="shared" ca="1" si="340"/>
        <v>1</v>
      </c>
      <c r="AI723" s="161" t="str">
        <f t="shared" ca="1" si="341"/>
        <v/>
      </c>
      <c r="AJ723" s="161">
        <f t="shared" ca="1" si="342"/>
        <v>1</v>
      </c>
      <c r="AL723" s="161" t="str">
        <f t="shared" ca="1" si="343"/>
        <v/>
      </c>
      <c r="AM723" s="161">
        <f t="shared" ca="1" si="354"/>
        <v>1</v>
      </c>
      <c r="AN723" s="161" t="str">
        <f t="shared" ca="1" si="344"/>
        <v/>
      </c>
      <c r="AO723" s="161">
        <f t="shared" ca="1" si="353"/>
        <v>1</v>
      </c>
      <c r="AP723" s="161" t="str">
        <f t="shared" ca="1" si="345"/>
        <v/>
      </c>
      <c r="AQ723" s="161">
        <f t="shared" ca="1" si="351"/>
        <v>1</v>
      </c>
      <c r="AR723" s="161" t="str">
        <f t="shared" ca="1" si="346"/>
        <v/>
      </c>
      <c r="AS723" s="161">
        <f t="shared" ca="1" si="347"/>
        <v>1</v>
      </c>
      <c r="AT723" s="159" t="str">
        <f t="shared" ca="1" si="328"/>
        <v/>
      </c>
      <c r="AU723" s="210">
        <f t="shared" ca="1" si="331"/>
        <v>14</v>
      </c>
      <c r="AV723" s="209"/>
      <c r="AW723" s="204">
        <f t="shared" si="348"/>
        <v>5321.4444444444443</v>
      </c>
      <c r="AX723" s="159"/>
      <c r="AZ723" s="159"/>
      <c r="BM723" s="207"/>
      <c r="BN723" s="212"/>
      <c r="BP723" s="209"/>
      <c r="BQ723" s="211"/>
      <c r="BR723" s="211"/>
      <c r="BS723" s="211"/>
      <c r="BT723" s="211"/>
      <c r="BU723" s="211"/>
      <c r="BV723" s="211"/>
      <c r="BW723" s="211"/>
      <c r="BX723" s="211"/>
      <c r="BY723" s="211"/>
      <c r="BZ723" s="211"/>
      <c r="CA723" s="209"/>
      <c r="CB723" s="224"/>
      <c r="CC723" s="204"/>
      <c r="CD723" s="204"/>
      <c r="CE723" s="204"/>
      <c r="CF723" s="211"/>
      <c r="CG723" s="211"/>
      <c r="CI723" s="209"/>
      <c r="CJ723" s="209"/>
      <c r="EH723" s="165"/>
      <c r="EI723" s="165"/>
      <c r="EJ723" s="166"/>
      <c r="EK723" s="209"/>
      <c r="EL723" s="211"/>
      <c r="EM723" s="211"/>
      <c r="EN723" s="211"/>
      <c r="EO723" s="211"/>
      <c r="EP723" s="211"/>
      <c r="ES723" s="165"/>
      <c r="ET723" s="165"/>
      <c r="EU723" s="166"/>
      <c r="EV723" s="209"/>
      <c r="EW723" s="211"/>
      <c r="EX723" s="211"/>
      <c r="EY723" s="211"/>
      <c r="EZ723" s="211"/>
      <c r="FA723" s="211"/>
      <c r="FD723" s="165"/>
      <c r="FE723" s="165"/>
      <c r="FF723" s="166"/>
      <c r="FG723" s="209"/>
      <c r="FH723" s="211"/>
      <c r="FI723" s="211"/>
      <c r="FJ723" s="211"/>
      <c r="FK723" s="211"/>
      <c r="FL723" s="211"/>
    </row>
    <row r="724" spans="9:168">
      <c r="I724" s="221">
        <f t="shared" si="352"/>
        <v>120</v>
      </c>
      <c r="J724" s="159">
        <f>'v-t_chart'!C721</f>
        <v>46.1</v>
      </c>
      <c r="K724" s="204">
        <f t="shared" ca="1" si="330"/>
        <v>135.02689999999998</v>
      </c>
      <c r="L724" s="205" t="b">
        <f>IF('Input&amp;Output'!$C$3=10,phase_chart!C721,IF('Input&amp;Output'!$C$3=21,phase_chart!G721,IF('Input&amp;Output'!$C$3=22,phase_chart!K721,IF('Input&amp;Output'!$C$3=31,phase_chart!O721,IF('Input&amp;Output'!$C$3=32,phase_chart!S721,"")))))</f>
        <v>0</v>
      </c>
      <c r="M724" s="206" t="b">
        <f>IF('Input&amp;Output'!$C$3=10,phase_chart!D721,IF('Input&amp;Output'!$C$3=21,phase_chart!H721,IF('Input&amp;Output'!$C$3=22,phase_chart!L721,IF('Input&amp;Output'!$C$3=31,phase_chart!P721,IF('Input&amp;Output'!$C$3=32,phase_chart!T721,"")))))</f>
        <v>1</v>
      </c>
      <c r="N724" s="205" t="b">
        <f>IF('Input&amp;Output'!$C$3=10,phase_chart!E721,IF('Input&amp;Output'!$C$3=21,phase_chart!I721,IF('Input&amp;Output'!$C$3=22,phase_chart!M721,IF('Input&amp;Output'!$C$3=31,phase_chart!Q721,IF('Input&amp;Output'!$C$3=32,phase_chart!U721,"")))))</f>
        <v>0</v>
      </c>
      <c r="P724" s="159">
        <f ca="1">IF(NOT($J724=0),IF($J724&lt;IF($P723=0,0,VLOOKUP(P723,tbL!$M$37:$Q$43,IF(L724=TRUE,2,4))),IF($J724&gt;=VLOOKUP(P723,tbL!$M$37:$Q$43,IF(L724=TRUE,3,5)),$P723,IF(AND(L723=TRUE,L724=TRUE),$P723,$P723-1)),IF(AND(L724=TRUE,J724=VLOOKUP(P723,tbL!$M$37:$Q$43,IF(L724=TRUE,2,4))),P723,IF($P723+1&gt;$C$12,$C$12,$P723+1))),0)</f>
        <v>1</v>
      </c>
      <c r="Q724" s="159">
        <f t="shared" ca="1" si="332"/>
        <v>1</v>
      </c>
      <c r="R724" s="207">
        <f t="shared" si="349"/>
        <v>0</v>
      </c>
      <c r="S724" s="208"/>
      <c r="T724" s="159">
        <f t="shared" si="350"/>
        <v>0</v>
      </c>
      <c r="U724" s="209" t="str">
        <f ca="1">IF(AND(T724=-1,N724=TRUE),"*",IF(AND(U723="*",N724=TRUE),"*",IF(AND(AND(L724=TRUE,U723="*"),J724&lt;VLOOKUP(V723+1,tbL!$M$38:$O$43,3)),"*","")))</f>
        <v/>
      </c>
      <c r="V724" s="204">
        <f t="shared" ca="1" si="333"/>
        <v>1</v>
      </c>
      <c r="Y724" s="159" t="str">
        <f t="shared" ca="1" si="334"/>
        <v/>
      </c>
      <c r="Z724" s="159" t="str">
        <f t="shared" si="335"/>
        <v/>
      </c>
      <c r="AA724" s="159">
        <f t="shared" ca="1" si="327"/>
        <v>1</v>
      </c>
      <c r="AC724" s="161" t="str">
        <f t="shared" ca="1" si="336"/>
        <v/>
      </c>
      <c r="AD724" s="161">
        <f t="shared" ca="1" si="337"/>
        <v>1</v>
      </c>
      <c r="AE724" s="161" t="str">
        <f t="shared" ca="1" si="329"/>
        <v/>
      </c>
      <c r="AF724" s="161">
        <f t="shared" ca="1" si="338"/>
        <v>1</v>
      </c>
      <c r="AG724" s="161" t="str">
        <f t="shared" ca="1" si="339"/>
        <v/>
      </c>
      <c r="AH724" s="161">
        <f t="shared" ca="1" si="340"/>
        <v>1</v>
      </c>
      <c r="AI724" s="161" t="str">
        <f t="shared" ca="1" si="341"/>
        <v/>
      </c>
      <c r="AJ724" s="161">
        <f t="shared" ca="1" si="342"/>
        <v>1</v>
      </c>
      <c r="AL724" s="161" t="str">
        <f t="shared" ca="1" si="343"/>
        <v/>
      </c>
      <c r="AM724" s="161">
        <f t="shared" ca="1" si="354"/>
        <v>1</v>
      </c>
      <c r="AN724" s="161" t="str">
        <f t="shared" ca="1" si="344"/>
        <v/>
      </c>
      <c r="AO724" s="161">
        <f t="shared" ca="1" si="353"/>
        <v>1</v>
      </c>
      <c r="AP724" s="161" t="str">
        <f t="shared" ca="1" si="345"/>
        <v/>
      </c>
      <c r="AQ724" s="161">
        <f t="shared" ca="1" si="351"/>
        <v>1</v>
      </c>
      <c r="AR724" s="161" t="str">
        <f t="shared" ca="1" si="346"/>
        <v/>
      </c>
      <c r="AS724" s="161">
        <f t="shared" ca="1" si="347"/>
        <v>1</v>
      </c>
      <c r="AT724" s="159" t="str">
        <f t="shared" ca="1" si="328"/>
        <v/>
      </c>
      <c r="AU724" s="210">
        <f t="shared" ca="1" si="331"/>
        <v>14</v>
      </c>
      <c r="AV724" s="209"/>
      <c r="AW724" s="204">
        <f t="shared" si="348"/>
        <v>5334.25</v>
      </c>
      <c r="AX724" s="159"/>
      <c r="AZ724" s="159"/>
      <c r="BM724" s="207"/>
      <c r="BN724" s="212"/>
      <c r="BP724" s="209"/>
      <c r="BQ724" s="211"/>
      <c r="BR724" s="211"/>
      <c r="BS724" s="211"/>
      <c r="BT724" s="211"/>
      <c r="BU724" s="211"/>
      <c r="BV724" s="211"/>
      <c r="BW724" s="211"/>
      <c r="BX724" s="211"/>
      <c r="BY724" s="211"/>
      <c r="BZ724" s="211"/>
      <c r="CA724" s="209"/>
      <c r="CB724" s="224"/>
      <c r="CC724" s="204"/>
      <c r="CD724" s="204"/>
      <c r="CE724" s="204"/>
      <c r="CF724" s="211"/>
      <c r="CG724" s="211"/>
      <c r="CI724" s="209"/>
      <c r="CJ724" s="209"/>
      <c r="EH724" s="165"/>
      <c r="EI724" s="165"/>
      <c r="EJ724" s="166"/>
      <c r="EK724" s="209"/>
      <c r="EL724" s="211"/>
      <c r="EM724" s="211"/>
      <c r="EN724" s="211"/>
      <c r="EO724" s="211"/>
      <c r="EP724" s="211"/>
      <c r="ES724" s="165"/>
      <c r="ET724" s="165"/>
      <c r="EU724" s="166"/>
      <c r="EV724" s="209"/>
      <c r="EW724" s="211"/>
      <c r="EX724" s="211"/>
      <c r="EY724" s="211"/>
      <c r="EZ724" s="211"/>
      <c r="FA724" s="211"/>
      <c r="FD724" s="165"/>
      <c r="FE724" s="165"/>
      <c r="FF724" s="166"/>
      <c r="FG724" s="209"/>
      <c r="FH724" s="211"/>
      <c r="FI724" s="211"/>
      <c r="FJ724" s="211"/>
      <c r="FK724" s="211"/>
      <c r="FL724" s="211"/>
    </row>
    <row r="725" spans="9:168">
      <c r="I725" s="221">
        <f t="shared" si="352"/>
        <v>121</v>
      </c>
      <c r="J725" s="159">
        <f>'v-t_chart'!C722</f>
        <v>46.2</v>
      </c>
      <c r="K725" s="204">
        <f t="shared" ca="1" si="330"/>
        <v>135.31979999999999</v>
      </c>
      <c r="L725" s="205" t="b">
        <f>IF('Input&amp;Output'!$C$3=10,phase_chart!C722,IF('Input&amp;Output'!$C$3=21,phase_chart!G722,IF('Input&amp;Output'!$C$3=22,phase_chart!K722,IF('Input&amp;Output'!$C$3=31,phase_chart!O722,IF('Input&amp;Output'!$C$3=32,phase_chart!S722,"")))))</f>
        <v>0</v>
      </c>
      <c r="M725" s="206" t="b">
        <f>IF('Input&amp;Output'!$C$3=10,phase_chart!D722,IF('Input&amp;Output'!$C$3=21,phase_chart!H722,IF('Input&amp;Output'!$C$3=22,phase_chart!L722,IF('Input&amp;Output'!$C$3=31,phase_chart!P722,IF('Input&amp;Output'!$C$3=32,phase_chart!T722,"")))))</f>
        <v>1</v>
      </c>
      <c r="N725" s="205" t="b">
        <f>IF('Input&amp;Output'!$C$3=10,phase_chart!E722,IF('Input&amp;Output'!$C$3=21,phase_chart!I722,IF('Input&amp;Output'!$C$3=22,phase_chart!M722,IF('Input&amp;Output'!$C$3=31,phase_chart!Q722,IF('Input&amp;Output'!$C$3=32,phase_chart!U722,"")))))</f>
        <v>0</v>
      </c>
      <c r="P725" s="159">
        <f ca="1">IF(NOT($J725=0),IF($J725&lt;IF($P724=0,0,VLOOKUP(P724,tbL!$M$37:$Q$43,IF(L725=TRUE,2,4))),IF($J725&gt;=VLOOKUP(P724,tbL!$M$37:$Q$43,IF(L725=TRUE,3,5)),$P724,IF(AND(L724=TRUE,L725=TRUE),$P724,$P724-1)),IF(AND(L725=TRUE,J725=VLOOKUP(P724,tbL!$M$37:$Q$43,IF(L725=TRUE,2,4))),P724,IF($P724+1&gt;$C$12,$C$12,$P724+1))),0)</f>
        <v>1</v>
      </c>
      <c r="Q725" s="159">
        <f t="shared" ca="1" si="332"/>
        <v>1</v>
      </c>
      <c r="R725" s="207">
        <f t="shared" si="349"/>
        <v>0</v>
      </c>
      <c r="S725" s="208"/>
      <c r="T725" s="159">
        <f t="shared" si="350"/>
        <v>0</v>
      </c>
      <c r="U725" s="209" t="str">
        <f ca="1">IF(AND(T725=-1,N725=TRUE),"*",IF(AND(U724="*",N725=TRUE),"*",IF(AND(AND(L725=TRUE,U724="*"),J725&lt;VLOOKUP(V724+1,tbL!$M$38:$O$43,3)),"*","")))</f>
        <v/>
      </c>
      <c r="V725" s="204">
        <f t="shared" ca="1" si="333"/>
        <v>1</v>
      </c>
      <c r="Y725" s="159" t="str">
        <f t="shared" ca="1" si="334"/>
        <v/>
      </c>
      <c r="Z725" s="159" t="str">
        <f t="shared" si="335"/>
        <v/>
      </c>
      <c r="AA725" s="159">
        <f t="shared" ca="1" si="327"/>
        <v>1</v>
      </c>
      <c r="AC725" s="161" t="str">
        <f t="shared" ca="1" si="336"/>
        <v/>
      </c>
      <c r="AD725" s="161">
        <f t="shared" ca="1" si="337"/>
        <v>1</v>
      </c>
      <c r="AE725" s="161" t="str">
        <f t="shared" ca="1" si="329"/>
        <v/>
      </c>
      <c r="AF725" s="161">
        <f t="shared" ca="1" si="338"/>
        <v>1</v>
      </c>
      <c r="AG725" s="161" t="str">
        <f t="shared" ca="1" si="339"/>
        <v/>
      </c>
      <c r="AH725" s="161">
        <f t="shared" ca="1" si="340"/>
        <v>1</v>
      </c>
      <c r="AI725" s="161" t="str">
        <f t="shared" ca="1" si="341"/>
        <v/>
      </c>
      <c r="AJ725" s="161">
        <f t="shared" ca="1" si="342"/>
        <v>1</v>
      </c>
      <c r="AL725" s="161" t="str">
        <f t="shared" ca="1" si="343"/>
        <v/>
      </c>
      <c r="AM725" s="161">
        <f t="shared" ca="1" si="354"/>
        <v>1</v>
      </c>
      <c r="AN725" s="161" t="str">
        <f t="shared" ca="1" si="344"/>
        <v/>
      </c>
      <c r="AO725" s="161">
        <f t="shared" ca="1" si="353"/>
        <v>1</v>
      </c>
      <c r="AP725" s="161" t="str">
        <f t="shared" ca="1" si="345"/>
        <v/>
      </c>
      <c r="AQ725" s="161">
        <f t="shared" ca="1" si="351"/>
        <v>1</v>
      </c>
      <c r="AR725" s="161" t="str">
        <f t="shared" ca="1" si="346"/>
        <v/>
      </c>
      <c r="AS725" s="161">
        <f t="shared" ca="1" si="347"/>
        <v>1</v>
      </c>
      <c r="AT725" s="159" t="str">
        <f t="shared" ca="1" si="328"/>
        <v/>
      </c>
      <c r="AU725" s="210">
        <f t="shared" ca="1" si="331"/>
        <v>14</v>
      </c>
      <c r="AV725" s="209"/>
      <c r="AW725" s="204">
        <f t="shared" si="348"/>
        <v>5347.083333333333</v>
      </c>
      <c r="AX725" s="159"/>
      <c r="AZ725" s="159"/>
      <c r="BM725" s="207"/>
      <c r="BN725" s="212"/>
      <c r="BP725" s="209"/>
      <c r="BQ725" s="211"/>
      <c r="BR725" s="211"/>
      <c r="BS725" s="211"/>
      <c r="BT725" s="211"/>
      <c r="BU725" s="211"/>
      <c r="BV725" s="211"/>
      <c r="BW725" s="211"/>
      <c r="BX725" s="211"/>
      <c r="BY725" s="211"/>
      <c r="BZ725" s="211"/>
      <c r="CA725" s="209"/>
      <c r="CB725" s="224"/>
      <c r="CC725" s="204"/>
      <c r="CD725" s="204"/>
      <c r="CE725" s="204"/>
      <c r="CF725" s="211"/>
      <c r="CG725" s="211"/>
      <c r="CI725" s="209"/>
      <c r="CJ725" s="209"/>
      <c r="EH725" s="165"/>
      <c r="EI725" s="165"/>
      <c r="EJ725" s="166"/>
      <c r="EK725" s="209"/>
      <c r="EL725" s="211"/>
      <c r="EM725" s="211"/>
      <c r="EN725" s="211"/>
      <c r="EO725" s="211"/>
      <c r="EP725" s="211"/>
      <c r="ES725" s="165"/>
      <c r="ET725" s="165"/>
      <c r="EU725" s="166"/>
      <c r="EV725" s="209"/>
      <c r="EW725" s="211"/>
      <c r="EX725" s="211"/>
      <c r="EY725" s="211"/>
      <c r="EZ725" s="211"/>
      <c r="FA725" s="211"/>
      <c r="FD725" s="165"/>
      <c r="FE725" s="165"/>
      <c r="FF725" s="166"/>
      <c r="FG725" s="209"/>
      <c r="FH725" s="211"/>
      <c r="FI725" s="211"/>
      <c r="FJ725" s="211"/>
      <c r="FK725" s="211"/>
      <c r="FL725" s="211"/>
    </row>
    <row r="726" spans="9:168">
      <c r="I726" s="221">
        <f t="shared" si="352"/>
        <v>122</v>
      </c>
      <c r="J726" s="159">
        <f>'v-t_chart'!C723</f>
        <v>46.1</v>
      </c>
      <c r="K726" s="204">
        <f t="shared" ca="1" si="330"/>
        <v>135.02689999999998</v>
      </c>
      <c r="L726" s="205" t="b">
        <f>IF('Input&amp;Output'!$C$3=10,phase_chart!C723,IF('Input&amp;Output'!$C$3=21,phase_chart!G723,IF('Input&amp;Output'!$C$3=22,phase_chart!K723,IF('Input&amp;Output'!$C$3=31,phase_chart!O723,IF('Input&amp;Output'!$C$3=32,phase_chart!S723,"")))))</f>
        <v>0</v>
      </c>
      <c r="M726" s="206" t="b">
        <f>IF('Input&amp;Output'!$C$3=10,phase_chart!D723,IF('Input&amp;Output'!$C$3=21,phase_chart!H723,IF('Input&amp;Output'!$C$3=22,phase_chart!L723,IF('Input&amp;Output'!$C$3=31,phase_chart!P723,IF('Input&amp;Output'!$C$3=32,phase_chart!T723,"")))))</f>
        <v>1</v>
      </c>
      <c r="N726" s="205" t="b">
        <f>IF('Input&amp;Output'!$C$3=10,phase_chart!E723,IF('Input&amp;Output'!$C$3=21,phase_chart!I723,IF('Input&amp;Output'!$C$3=22,phase_chart!M723,IF('Input&amp;Output'!$C$3=31,phase_chart!Q723,IF('Input&amp;Output'!$C$3=32,phase_chart!U723,"")))))</f>
        <v>0</v>
      </c>
      <c r="P726" s="159">
        <f ca="1">IF(NOT($J726=0),IF($J726&lt;IF($P725=0,0,VLOOKUP(P725,tbL!$M$37:$Q$43,IF(L726=TRUE,2,4))),IF($J726&gt;=VLOOKUP(P725,tbL!$M$37:$Q$43,IF(L726=TRUE,3,5)),$P725,IF(AND(L725=TRUE,L726=TRUE),$P725,$P725-1)),IF(AND(L726=TRUE,J726=VLOOKUP(P725,tbL!$M$37:$Q$43,IF(L726=TRUE,2,4))),P725,IF($P725+1&gt;$C$12,$C$12,$P725+1))),0)</f>
        <v>1</v>
      </c>
      <c r="Q726" s="159">
        <f t="shared" ca="1" si="332"/>
        <v>1</v>
      </c>
      <c r="R726" s="207">
        <f t="shared" si="349"/>
        <v>0</v>
      </c>
      <c r="S726" s="208"/>
      <c r="T726" s="159">
        <f t="shared" si="350"/>
        <v>0</v>
      </c>
      <c r="U726" s="209" t="str">
        <f ca="1">IF(AND(T726=-1,N726=TRUE),"*",IF(AND(U725="*",N726=TRUE),"*",IF(AND(AND(L726=TRUE,U725="*"),J726&lt;VLOOKUP(V725+1,tbL!$M$38:$O$43,3)),"*","")))</f>
        <v/>
      </c>
      <c r="V726" s="204">
        <f t="shared" ca="1" si="333"/>
        <v>1</v>
      </c>
      <c r="Y726" s="159" t="str">
        <f t="shared" ca="1" si="334"/>
        <v/>
      </c>
      <c r="Z726" s="159" t="str">
        <f t="shared" si="335"/>
        <v/>
      </c>
      <c r="AA726" s="159">
        <f t="shared" ca="1" si="327"/>
        <v>1</v>
      </c>
      <c r="AC726" s="161" t="str">
        <f t="shared" ca="1" si="336"/>
        <v/>
      </c>
      <c r="AD726" s="161">
        <f t="shared" ca="1" si="337"/>
        <v>1</v>
      </c>
      <c r="AE726" s="161" t="str">
        <f t="shared" ca="1" si="329"/>
        <v/>
      </c>
      <c r="AF726" s="161">
        <f t="shared" ca="1" si="338"/>
        <v>1</v>
      </c>
      <c r="AG726" s="161" t="str">
        <f t="shared" ca="1" si="339"/>
        <v/>
      </c>
      <c r="AH726" s="161">
        <f t="shared" ca="1" si="340"/>
        <v>1</v>
      </c>
      <c r="AI726" s="161" t="str">
        <f t="shared" ca="1" si="341"/>
        <v/>
      </c>
      <c r="AJ726" s="161">
        <f t="shared" ca="1" si="342"/>
        <v>1</v>
      </c>
      <c r="AL726" s="161" t="str">
        <f t="shared" ca="1" si="343"/>
        <v/>
      </c>
      <c r="AM726" s="161">
        <f t="shared" ca="1" si="354"/>
        <v>1</v>
      </c>
      <c r="AN726" s="161" t="str">
        <f t="shared" ca="1" si="344"/>
        <v/>
      </c>
      <c r="AO726" s="161">
        <f t="shared" ca="1" si="353"/>
        <v>1</v>
      </c>
      <c r="AP726" s="161" t="str">
        <f t="shared" ca="1" si="345"/>
        <v/>
      </c>
      <c r="AQ726" s="161">
        <f t="shared" ca="1" si="351"/>
        <v>1</v>
      </c>
      <c r="AR726" s="161" t="str">
        <f t="shared" ca="1" si="346"/>
        <v/>
      </c>
      <c r="AS726" s="161">
        <f t="shared" ca="1" si="347"/>
        <v>1</v>
      </c>
      <c r="AT726" s="159" t="str">
        <f t="shared" ca="1" si="328"/>
        <v/>
      </c>
      <c r="AU726" s="210">
        <f t="shared" ca="1" si="331"/>
        <v>14</v>
      </c>
      <c r="AV726" s="209"/>
      <c r="AW726" s="204">
        <f t="shared" si="348"/>
        <v>5359.8888888888887</v>
      </c>
      <c r="AX726" s="159"/>
      <c r="AZ726" s="159"/>
      <c r="BM726" s="207"/>
      <c r="BN726" s="212"/>
      <c r="BP726" s="209"/>
      <c r="BQ726" s="211"/>
      <c r="BR726" s="211"/>
      <c r="BS726" s="211"/>
      <c r="BT726" s="211"/>
      <c r="BU726" s="211"/>
      <c r="BV726" s="211"/>
      <c r="BW726" s="211"/>
      <c r="BX726" s="211"/>
      <c r="BY726" s="211"/>
      <c r="BZ726" s="211"/>
      <c r="CA726" s="209"/>
      <c r="CB726" s="224"/>
      <c r="CC726" s="204"/>
      <c r="CD726" s="204"/>
      <c r="CE726" s="204"/>
      <c r="CF726" s="211"/>
      <c r="CG726" s="211"/>
      <c r="CI726" s="209"/>
      <c r="CJ726" s="209"/>
      <c r="EH726" s="165"/>
      <c r="EI726" s="165"/>
      <c r="EJ726" s="166"/>
      <c r="EK726" s="209"/>
      <c r="EL726" s="211"/>
      <c r="EM726" s="211"/>
      <c r="EN726" s="211"/>
      <c r="EO726" s="211"/>
      <c r="EP726" s="211"/>
      <c r="ES726" s="165"/>
      <c r="ET726" s="165"/>
      <c r="EU726" s="166"/>
      <c r="EV726" s="209"/>
      <c r="EW726" s="211"/>
      <c r="EX726" s="211"/>
      <c r="EY726" s="211"/>
      <c r="EZ726" s="211"/>
      <c r="FA726" s="211"/>
      <c r="FD726" s="165"/>
      <c r="FE726" s="165"/>
      <c r="FF726" s="166"/>
      <c r="FG726" s="209"/>
      <c r="FH726" s="211"/>
      <c r="FI726" s="211"/>
      <c r="FJ726" s="211"/>
      <c r="FK726" s="211"/>
      <c r="FL726" s="211"/>
    </row>
    <row r="727" spans="9:168">
      <c r="I727" s="221">
        <f t="shared" si="352"/>
        <v>123</v>
      </c>
      <c r="J727" s="159">
        <f>'v-t_chart'!C724</f>
        <v>45.7</v>
      </c>
      <c r="K727" s="204">
        <f t="shared" ca="1" si="330"/>
        <v>133.8553</v>
      </c>
      <c r="L727" s="205" t="b">
        <f>IF('Input&amp;Output'!$C$3=10,phase_chart!C724,IF('Input&amp;Output'!$C$3=21,phase_chart!G724,IF('Input&amp;Output'!$C$3=22,phase_chart!K724,IF('Input&amp;Output'!$C$3=31,phase_chart!O724,IF('Input&amp;Output'!$C$3=32,phase_chart!S724,"")))))</f>
        <v>0</v>
      </c>
      <c r="M727" s="206" t="b">
        <f>IF('Input&amp;Output'!$C$3=10,phase_chart!D724,IF('Input&amp;Output'!$C$3=21,phase_chart!H724,IF('Input&amp;Output'!$C$3=22,phase_chart!L724,IF('Input&amp;Output'!$C$3=31,phase_chart!P724,IF('Input&amp;Output'!$C$3=32,phase_chart!T724,"")))))</f>
        <v>1</v>
      </c>
      <c r="N727" s="205" t="b">
        <f>IF('Input&amp;Output'!$C$3=10,phase_chart!E724,IF('Input&amp;Output'!$C$3=21,phase_chart!I724,IF('Input&amp;Output'!$C$3=22,phase_chart!M724,IF('Input&amp;Output'!$C$3=31,phase_chart!Q724,IF('Input&amp;Output'!$C$3=32,phase_chart!U724,"")))))</f>
        <v>0</v>
      </c>
      <c r="P727" s="159">
        <f ca="1">IF(NOT($J727=0),IF($J727&lt;IF($P726=0,0,VLOOKUP(P726,tbL!$M$37:$Q$43,IF(L727=TRUE,2,4))),IF($J727&gt;=VLOOKUP(P726,tbL!$M$37:$Q$43,IF(L727=TRUE,3,5)),$P726,IF(AND(L726=TRUE,L727=TRUE),$P726,$P726-1)),IF(AND(L727=TRUE,J727=VLOOKUP(P726,tbL!$M$37:$Q$43,IF(L727=TRUE,2,4))),P726,IF($P726+1&gt;$C$12,$C$12,$P726+1))),0)</f>
        <v>1</v>
      </c>
      <c r="Q727" s="159">
        <f t="shared" ca="1" si="332"/>
        <v>1</v>
      </c>
      <c r="R727" s="207">
        <f t="shared" si="349"/>
        <v>0</v>
      </c>
      <c r="S727" s="208"/>
      <c r="T727" s="159">
        <f t="shared" si="350"/>
        <v>0</v>
      </c>
      <c r="U727" s="209" t="str">
        <f ca="1">IF(AND(T727=-1,N727=TRUE),"*",IF(AND(U726="*",N727=TRUE),"*",IF(AND(AND(L727=TRUE,U726="*"),J727&lt;VLOOKUP(V726+1,tbL!$M$38:$O$43,3)),"*","")))</f>
        <v/>
      </c>
      <c r="V727" s="204">
        <f t="shared" ca="1" si="333"/>
        <v>1</v>
      </c>
      <c r="Y727" s="159" t="str">
        <f t="shared" ca="1" si="334"/>
        <v/>
      </c>
      <c r="Z727" s="159" t="str">
        <f t="shared" si="335"/>
        <v/>
      </c>
      <c r="AA727" s="159">
        <f t="shared" ca="1" si="327"/>
        <v>1</v>
      </c>
      <c r="AC727" s="161" t="str">
        <f t="shared" ca="1" si="336"/>
        <v/>
      </c>
      <c r="AD727" s="161">
        <f t="shared" ca="1" si="337"/>
        <v>1</v>
      </c>
      <c r="AE727" s="161" t="str">
        <f t="shared" ca="1" si="329"/>
        <v/>
      </c>
      <c r="AF727" s="161">
        <f t="shared" ca="1" si="338"/>
        <v>1</v>
      </c>
      <c r="AG727" s="161" t="str">
        <f t="shared" ca="1" si="339"/>
        <v/>
      </c>
      <c r="AH727" s="161">
        <f t="shared" ca="1" si="340"/>
        <v>1</v>
      </c>
      <c r="AI727" s="161" t="str">
        <f t="shared" ca="1" si="341"/>
        <v/>
      </c>
      <c r="AJ727" s="161">
        <f t="shared" ca="1" si="342"/>
        <v>1</v>
      </c>
      <c r="AL727" s="161" t="str">
        <f t="shared" ca="1" si="343"/>
        <v/>
      </c>
      <c r="AM727" s="161">
        <f t="shared" ca="1" si="354"/>
        <v>1</v>
      </c>
      <c r="AN727" s="161" t="str">
        <f t="shared" ca="1" si="344"/>
        <v/>
      </c>
      <c r="AO727" s="161">
        <f t="shared" ca="1" si="353"/>
        <v>1</v>
      </c>
      <c r="AP727" s="161" t="str">
        <f t="shared" ca="1" si="345"/>
        <v/>
      </c>
      <c r="AQ727" s="161">
        <f t="shared" ca="1" si="351"/>
        <v>1</v>
      </c>
      <c r="AR727" s="161" t="str">
        <f t="shared" ca="1" si="346"/>
        <v/>
      </c>
      <c r="AS727" s="161">
        <f t="shared" ca="1" si="347"/>
        <v>1</v>
      </c>
      <c r="AT727" s="159" t="str">
        <f t="shared" ca="1" si="328"/>
        <v/>
      </c>
      <c r="AU727" s="210">
        <f t="shared" ca="1" si="331"/>
        <v>14</v>
      </c>
      <c r="AV727" s="209"/>
      <c r="AW727" s="204">
        <f t="shared" si="348"/>
        <v>5372.583333333333</v>
      </c>
      <c r="AX727" s="159"/>
      <c r="AZ727" s="159"/>
      <c r="BM727" s="207"/>
      <c r="BN727" s="212"/>
      <c r="BP727" s="209"/>
      <c r="BQ727" s="211"/>
      <c r="BR727" s="211"/>
      <c r="BS727" s="211"/>
      <c r="BT727" s="211"/>
      <c r="BU727" s="211"/>
      <c r="BV727" s="211"/>
      <c r="BW727" s="211"/>
      <c r="BX727" s="211"/>
      <c r="BY727" s="211"/>
      <c r="BZ727" s="211"/>
      <c r="CA727" s="209"/>
      <c r="CB727" s="224"/>
      <c r="CC727" s="204"/>
      <c r="CD727" s="204"/>
      <c r="CE727" s="204"/>
      <c r="CF727" s="211"/>
      <c r="CG727" s="211"/>
      <c r="CI727" s="209"/>
      <c r="CJ727" s="209"/>
      <c r="EH727" s="165"/>
      <c r="EI727" s="165"/>
      <c r="EJ727" s="166"/>
      <c r="EK727" s="209"/>
      <c r="EL727" s="211"/>
      <c r="EM727" s="211"/>
      <c r="EN727" s="211"/>
      <c r="EO727" s="211"/>
      <c r="EP727" s="211"/>
      <c r="ES727" s="165"/>
      <c r="ET727" s="165"/>
      <c r="EU727" s="166"/>
      <c r="EV727" s="209"/>
      <c r="EW727" s="211"/>
      <c r="EX727" s="211"/>
      <c r="EY727" s="211"/>
      <c r="EZ727" s="211"/>
      <c r="FA727" s="211"/>
      <c r="FD727" s="165"/>
      <c r="FE727" s="165"/>
      <c r="FF727" s="166"/>
      <c r="FG727" s="209"/>
      <c r="FH727" s="211"/>
      <c r="FI727" s="211"/>
      <c r="FJ727" s="211"/>
      <c r="FK727" s="211"/>
      <c r="FL727" s="211"/>
    </row>
    <row r="728" spans="9:168">
      <c r="I728" s="221">
        <f t="shared" si="352"/>
        <v>124</v>
      </c>
      <c r="J728" s="159">
        <f>'v-t_chart'!C725</f>
        <v>45</v>
      </c>
      <c r="K728" s="204">
        <f t="shared" ca="1" si="330"/>
        <v>131.80499999999998</v>
      </c>
      <c r="L728" s="205" t="b">
        <f>IF('Input&amp;Output'!$C$3=10,phase_chart!C725,IF('Input&amp;Output'!$C$3=21,phase_chart!G725,IF('Input&amp;Output'!$C$3=22,phase_chart!K725,IF('Input&amp;Output'!$C$3=31,phase_chart!O725,IF('Input&amp;Output'!$C$3=32,phase_chart!S725,"")))))</f>
        <v>0</v>
      </c>
      <c r="M728" s="206" t="b">
        <f>IF('Input&amp;Output'!$C$3=10,phase_chart!D725,IF('Input&amp;Output'!$C$3=21,phase_chart!H725,IF('Input&amp;Output'!$C$3=22,phase_chart!L725,IF('Input&amp;Output'!$C$3=31,phase_chart!P725,IF('Input&amp;Output'!$C$3=32,phase_chart!T725,"")))))</f>
        <v>1</v>
      </c>
      <c r="N728" s="205" t="b">
        <f>IF('Input&amp;Output'!$C$3=10,phase_chart!E725,IF('Input&amp;Output'!$C$3=21,phase_chart!I725,IF('Input&amp;Output'!$C$3=22,phase_chart!M725,IF('Input&amp;Output'!$C$3=31,phase_chart!Q725,IF('Input&amp;Output'!$C$3=32,phase_chart!U725,"")))))</f>
        <v>0</v>
      </c>
      <c r="P728" s="159">
        <f ca="1">IF(NOT($J728=0),IF($J728&lt;IF($P727=0,0,VLOOKUP(P727,tbL!$M$37:$Q$43,IF(L728=TRUE,2,4))),IF($J728&gt;=VLOOKUP(P727,tbL!$M$37:$Q$43,IF(L728=TRUE,3,5)),$P727,IF(AND(L727=TRUE,L728=TRUE),$P727,$P727-1)),IF(AND(L728=TRUE,J728=VLOOKUP(P727,tbL!$M$37:$Q$43,IF(L728=TRUE,2,4))),P727,IF($P727+1&gt;$C$12,$C$12,$P727+1))),0)</f>
        <v>1</v>
      </c>
      <c r="Q728" s="159">
        <f t="shared" ca="1" si="332"/>
        <v>1</v>
      </c>
      <c r="R728" s="207">
        <f t="shared" si="349"/>
        <v>0</v>
      </c>
      <c r="S728" s="208"/>
      <c r="T728" s="159">
        <f t="shared" si="350"/>
        <v>0</v>
      </c>
      <c r="U728" s="209" t="str">
        <f ca="1">IF(AND(T728=-1,N728=TRUE),"*",IF(AND(U727="*",N728=TRUE),"*",IF(AND(AND(L728=TRUE,U727="*"),J728&lt;VLOOKUP(V727+1,tbL!$M$38:$O$43,3)),"*","")))</f>
        <v/>
      </c>
      <c r="V728" s="204">
        <f t="shared" ca="1" si="333"/>
        <v>1</v>
      </c>
      <c r="Y728" s="159" t="str">
        <f t="shared" ca="1" si="334"/>
        <v/>
      </c>
      <c r="Z728" s="159" t="str">
        <f t="shared" si="335"/>
        <v/>
      </c>
      <c r="AA728" s="159">
        <f t="shared" ca="1" si="327"/>
        <v>1</v>
      </c>
      <c r="AC728" s="161" t="str">
        <f t="shared" ca="1" si="336"/>
        <v/>
      </c>
      <c r="AD728" s="161">
        <f t="shared" ca="1" si="337"/>
        <v>1</v>
      </c>
      <c r="AE728" s="161" t="str">
        <f t="shared" ca="1" si="329"/>
        <v/>
      </c>
      <c r="AF728" s="161">
        <f t="shared" ca="1" si="338"/>
        <v>1</v>
      </c>
      <c r="AG728" s="161" t="str">
        <f t="shared" ca="1" si="339"/>
        <v/>
      </c>
      <c r="AH728" s="161">
        <f t="shared" ca="1" si="340"/>
        <v>1</v>
      </c>
      <c r="AI728" s="161" t="str">
        <f t="shared" ca="1" si="341"/>
        <v/>
      </c>
      <c r="AJ728" s="161">
        <f t="shared" ca="1" si="342"/>
        <v>1</v>
      </c>
      <c r="AL728" s="161" t="str">
        <f t="shared" ca="1" si="343"/>
        <v/>
      </c>
      <c r="AM728" s="161">
        <f t="shared" ca="1" si="354"/>
        <v>1</v>
      </c>
      <c r="AN728" s="161" t="str">
        <f t="shared" ca="1" si="344"/>
        <v/>
      </c>
      <c r="AO728" s="161">
        <f t="shared" ca="1" si="353"/>
        <v>1</v>
      </c>
      <c r="AP728" s="161" t="str">
        <f t="shared" ca="1" si="345"/>
        <v/>
      </c>
      <c r="AQ728" s="161">
        <f t="shared" ca="1" si="351"/>
        <v>1</v>
      </c>
      <c r="AR728" s="161" t="str">
        <f t="shared" ca="1" si="346"/>
        <v/>
      </c>
      <c r="AS728" s="161">
        <f t="shared" ca="1" si="347"/>
        <v>1</v>
      </c>
      <c r="AT728" s="159" t="str">
        <f t="shared" ca="1" si="328"/>
        <v/>
      </c>
      <c r="AU728" s="210">
        <f t="shared" ca="1" si="331"/>
        <v>14</v>
      </c>
      <c r="AV728" s="209"/>
      <c r="AW728" s="204">
        <f t="shared" si="348"/>
        <v>5385.083333333333</v>
      </c>
      <c r="AX728" s="159"/>
      <c r="AZ728" s="159"/>
      <c r="BM728" s="207"/>
      <c r="BN728" s="212"/>
      <c r="BP728" s="209"/>
      <c r="BQ728" s="211"/>
      <c r="BR728" s="211"/>
      <c r="BS728" s="211"/>
      <c r="BT728" s="211"/>
      <c r="BU728" s="211"/>
      <c r="BV728" s="211"/>
      <c r="BW728" s="211"/>
      <c r="BX728" s="211"/>
      <c r="BY728" s="211"/>
      <c r="BZ728" s="211"/>
      <c r="CA728" s="209"/>
      <c r="CB728" s="224"/>
      <c r="CC728" s="204"/>
      <c r="CD728" s="204"/>
      <c r="CE728" s="204"/>
      <c r="CF728" s="211"/>
      <c r="CG728" s="211"/>
      <c r="CI728" s="209"/>
      <c r="CJ728" s="209"/>
      <c r="EH728" s="165"/>
      <c r="EI728" s="165"/>
      <c r="EJ728" s="166"/>
      <c r="EK728" s="209"/>
      <c r="EL728" s="211"/>
      <c r="EM728" s="211"/>
      <c r="EN728" s="211"/>
      <c r="EO728" s="211"/>
      <c r="EP728" s="211"/>
      <c r="ES728" s="165"/>
      <c r="ET728" s="165"/>
      <c r="EU728" s="166"/>
      <c r="EV728" s="209"/>
      <c r="EW728" s="211"/>
      <c r="EX728" s="211"/>
      <c r="EY728" s="211"/>
      <c r="EZ728" s="211"/>
      <c r="FA728" s="211"/>
      <c r="FD728" s="165"/>
      <c r="FE728" s="165"/>
      <c r="FF728" s="166"/>
      <c r="FG728" s="209"/>
      <c r="FH728" s="211"/>
      <c r="FI728" s="211"/>
      <c r="FJ728" s="211"/>
      <c r="FK728" s="211"/>
      <c r="FL728" s="211"/>
    </row>
    <row r="729" spans="9:168">
      <c r="I729" s="221">
        <f t="shared" si="352"/>
        <v>125</v>
      </c>
      <c r="J729" s="159">
        <f>'v-t_chart'!C726</f>
        <v>44.3</v>
      </c>
      <c r="K729" s="204">
        <f t="shared" ca="1" si="330"/>
        <v>129.75469999999999</v>
      </c>
      <c r="L729" s="205" t="b">
        <f>IF('Input&amp;Output'!$C$3=10,phase_chart!C726,IF('Input&amp;Output'!$C$3=21,phase_chart!G726,IF('Input&amp;Output'!$C$3=22,phase_chart!K726,IF('Input&amp;Output'!$C$3=31,phase_chart!O726,IF('Input&amp;Output'!$C$3=32,phase_chart!S726,"")))))</f>
        <v>0</v>
      </c>
      <c r="M729" s="206" t="b">
        <f>IF('Input&amp;Output'!$C$3=10,phase_chart!D726,IF('Input&amp;Output'!$C$3=21,phase_chart!H726,IF('Input&amp;Output'!$C$3=22,phase_chart!L726,IF('Input&amp;Output'!$C$3=31,phase_chart!P726,IF('Input&amp;Output'!$C$3=32,phase_chart!T726,"")))))</f>
        <v>1</v>
      </c>
      <c r="N729" s="205" t="b">
        <f>IF('Input&amp;Output'!$C$3=10,phase_chart!E726,IF('Input&amp;Output'!$C$3=21,phase_chart!I726,IF('Input&amp;Output'!$C$3=22,phase_chart!M726,IF('Input&amp;Output'!$C$3=31,phase_chart!Q726,IF('Input&amp;Output'!$C$3=32,phase_chart!U726,"")))))</f>
        <v>0</v>
      </c>
      <c r="P729" s="159">
        <f ca="1">IF(NOT($J729=0),IF($J729&lt;IF($P728=0,0,VLOOKUP(P728,tbL!$M$37:$Q$43,IF(L729=TRUE,2,4))),IF($J729&gt;=VLOOKUP(P728,tbL!$M$37:$Q$43,IF(L729=TRUE,3,5)),$P728,IF(AND(L728=TRUE,L729=TRUE),$P728,$P728-1)),IF(AND(L729=TRUE,J729=VLOOKUP(P728,tbL!$M$37:$Q$43,IF(L729=TRUE,2,4))),P728,IF($P728+1&gt;$C$12,$C$12,$P728+1))),0)</f>
        <v>1</v>
      </c>
      <c r="Q729" s="159">
        <f t="shared" ca="1" si="332"/>
        <v>1</v>
      </c>
      <c r="R729" s="207">
        <f t="shared" si="349"/>
        <v>0</v>
      </c>
      <c r="S729" s="208"/>
      <c r="T729" s="159">
        <f t="shared" si="350"/>
        <v>0</v>
      </c>
      <c r="U729" s="209" t="str">
        <f ca="1">IF(AND(T729=-1,N729=TRUE),"*",IF(AND(U728="*",N729=TRUE),"*",IF(AND(AND(L729=TRUE,U728="*"),J729&lt;VLOOKUP(V728+1,tbL!$M$38:$O$43,3)),"*","")))</f>
        <v/>
      </c>
      <c r="V729" s="204">
        <f t="shared" ca="1" si="333"/>
        <v>1</v>
      </c>
      <c r="Y729" s="159" t="str">
        <f t="shared" ca="1" si="334"/>
        <v/>
      </c>
      <c r="Z729" s="159" t="str">
        <f t="shared" si="335"/>
        <v/>
      </c>
      <c r="AA729" s="159">
        <f t="shared" ca="1" si="327"/>
        <v>1</v>
      </c>
      <c r="AC729" s="161" t="str">
        <f t="shared" ca="1" si="336"/>
        <v/>
      </c>
      <c r="AD729" s="161">
        <f t="shared" ca="1" si="337"/>
        <v>1</v>
      </c>
      <c r="AE729" s="161" t="str">
        <f t="shared" ca="1" si="329"/>
        <v/>
      </c>
      <c r="AF729" s="161">
        <f t="shared" ca="1" si="338"/>
        <v>1</v>
      </c>
      <c r="AG729" s="161" t="str">
        <f t="shared" ca="1" si="339"/>
        <v/>
      </c>
      <c r="AH729" s="161">
        <f t="shared" ca="1" si="340"/>
        <v>1</v>
      </c>
      <c r="AI729" s="161" t="str">
        <f t="shared" ca="1" si="341"/>
        <v/>
      </c>
      <c r="AJ729" s="161">
        <f t="shared" ca="1" si="342"/>
        <v>1</v>
      </c>
      <c r="AL729" s="161" t="str">
        <f t="shared" ca="1" si="343"/>
        <v/>
      </c>
      <c r="AM729" s="161">
        <f t="shared" ca="1" si="354"/>
        <v>1</v>
      </c>
      <c r="AN729" s="161" t="str">
        <f t="shared" ca="1" si="344"/>
        <v/>
      </c>
      <c r="AO729" s="161">
        <f t="shared" ca="1" si="353"/>
        <v>1</v>
      </c>
      <c r="AP729" s="161" t="str">
        <f t="shared" ca="1" si="345"/>
        <v/>
      </c>
      <c r="AQ729" s="161">
        <f t="shared" ca="1" si="351"/>
        <v>1</v>
      </c>
      <c r="AR729" s="161" t="str">
        <f t="shared" ca="1" si="346"/>
        <v/>
      </c>
      <c r="AS729" s="161">
        <f t="shared" ca="1" si="347"/>
        <v>1</v>
      </c>
      <c r="AT729" s="159" t="str">
        <f t="shared" ca="1" si="328"/>
        <v/>
      </c>
      <c r="AU729" s="210">
        <f t="shared" ca="1" si="331"/>
        <v>14</v>
      </c>
      <c r="AV729" s="209"/>
      <c r="AW729" s="204">
        <f t="shared" si="348"/>
        <v>5397.3888888888887</v>
      </c>
      <c r="AX729" s="159"/>
      <c r="AZ729" s="159"/>
      <c r="BM729" s="207"/>
      <c r="BN729" s="212"/>
      <c r="BP729" s="209"/>
      <c r="BQ729" s="211"/>
      <c r="BR729" s="211"/>
      <c r="BS729" s="211"/>
      <c r="BT729" s="211"/>
      <c r="BU729" s="211"/>
      <c r="BV729" s="211"/>
      <c r="BW729" s="211"/>
      <c r="BX729" s="211"/>
      <c r="BY729" s="211"/>
      <c r="BZ729" s="211"/>
      <c r="CA729" s="209"/>
      <c r="CB729" s="224"/>
      <c r="CC729" s="204"/>
      <c r="CD729" s="204"/>
      <c r="CE729" s="204"/>
      <c r="CF729" s="211"/>
      <c r="CG729" s="211"/>
      <c r="CI729" s="209"/>
      <c r="CJ729" s="209"/>
      <c r="EH729" s="165"/>
      <c r="EI729" s="165"/>
      <c r="EJ729" s="166"/>
      <c r="EK729" s="209"/>
      <c r="EL729" s="211"/>
      <c r="EM729" s="211"/>
      <c r="EN729" s="211"/>
      <c r="EO729" s="211"/>
      <c r="EP729" s="211"/>
      <c r="ES729" s="165"/>
      <c r="ET729" s="165"/>
      <c r="EU729" s="166"/>
      <c r="EV729" s="209"/>
      <c r="EW729" s="211"/>
      <c r="EX729" s="211"/>
      <c r="EY729" s="211"/>
      <c r="EZ729" s="211"/>
      <c r="FA729" s="211"/>
      <c r="FD729" s="165"/>
      <c r="FE729" s="165"/>
      <c r="FF729" s="166"/>
      <c r="FG729" s="209"/>
      <c r="FH729" s="211"/>
      <c r="FI729" s="211"/>
      <c r="FJ729" s="211"/>
      <c r="FK729" s="211"/>
      <c r="FL729" s="211"/>
    </row>
    <row r="730" spans="9:168">
      <c r="I730" s="221">
        <f t="shared" si="352"/>
        <v>126</v>
      </c>
      <c r="J730" s="159">
        <f>'v-t_chart'!C727</f>
        <v>44.7</v>
      </c>
      <c r="K730" s="204">
        <f t="shared" ca="1" si="330"/>
        <v>130.9263</v>
      </c>
      <c r="L730" s="205" t="b">
        <f>IF('Input&amp;Output'!$C$3=10,phase_chart!C727,IF('Input&amp;Output'!$C$3=21,phase_chart!G727,IF('Input&amp;Output'!$C$3=22,phase_chart!K727,IF('Input&amp;Output'!$C$3=31,phase_chart!O727,IF('Input&amp;Output'!$C$3=32,phase_chart!S727,"")))))</f>
        <v>1</v>
      </c>
      <c r="M730" s="206" t="b">
        <f>IF('Input&amp;Output'!$C$3=10,phase_chart!D727,IF('Input&amp;Output'!$C$3=21,phase_chart!H727,IF('Input&amp;Output'!$C$3=22,phase_chart!L727,IF('Input&amp;Output'!$C$3=31,phase_chart!P727,IF('Input&amp;Output'!$C$3=32,phase_chart!T727,"")))))</f>
        <v>0</v>
      </c>
      <c r="N730" s="205" t="b">
        <f>IF('Input&amp;Output'!$C$3=10,phase_chart!E727,IF('Input&amp;Output'!$C$3=21,phase_chart!I727,IF('Input&amp;Output'!$C$3=22,phase_chart!M727,IF('Input&amp;Output'!$C$3=31,phase_chart!Q727,IF('Input&amp;Output'!$C$3=32,phase_chart!U727,"")))))</f>
        <v>0</v>
      </c>
      <c r="P730" s="159">
        <f ca="1">IF(NOT($J730=0),IF($J730&lt;IF($P729=0,0,VLOOKUP(P729,tbL!$M$37:$Q$43,IF(L730=TRUE,2,4))),IF($J730&gt;=VLOOKUP(P729,tbL!$M$37:$Q$43,IF(L730=TRUE,3,5)),$P729,IF(AND(L729=TRUE,L730=TRUE),$P729,$P729-1)),IF(AND(L730=TRUE,J730=VLOOKUP(P729,tbL!$M$37:$Q$43,IF(L730=TRUE,2,4))),P729,IF($P729+1&gt;$C$12,$C$12,$P729+1))),0)</f>
        <v>1</v>
      </c>
      <c r="Q730" s="159">
        <f t="shared" ca="1" si="332"/>
        <v>1</v>
      </c>
      <c r="R730" s="207">
        <f t="shared" ref="R730:R735" ca="1" si="355">IF(L730=TRUE,IF(OR(K729=0,R729=1),1,0),0)</f>
        <v>0</v>
      </c>
      <c r="S730" s="208"/>
      <c r="T730" s="159">
        <f t="shared" si="350"/>
        <v>0</v>
      </c>
      <c r="U730" s="209" t="str">
        <f ca="1">IF(AND(T730=-1,N730=TRUE),"*",IF(AND(U729="*",N730=TRUE),"*",IF(AND(AND(L730=TRUE,U729="*"),J730&lt;VLOOKUP(V729+1,tbL!$M$38:$O$43,3)),"*","")))</f>
        <v/>
      </c>
      <c r="V730" s="204">
        <f t="shared" ca="1" si="333"/>
        <v>1</v>
      </c>
      <c r="Y730" s="159" t="str">
        <f t="shared" ca="1" si="334"/>
        <v/>
      </c>
      <c r="Z730" s="159" t="str">
        <f t="shared" si="335"/>
        <v/>
      </c>
      <c r="AA730" s="159">
        <f t="shared" ref="AA730:AA793" ca="1" si="356">IF(IF(AND(AT730=-1,Z730=1),1,IF(Y730=0,AA729,V730))=0,0,IF((IF(AND(AT730=-1,Z730=1),1,IF(Y730=0,AA729,V730))-AA729)&gt;=2,-(-AA729-1),IF(IF(AND(AT730=-1,Z730=1),1,IF(Y730=0,AA729,V730))-AA729&lt;=-2,(AA729-1),IF(AND(AT730=-1,Z730=1),1,IF(Y730=0,V730,V730)))))</f>
        <v>1</v>
      </c>
      <c r="AC730" s="161" t="str">
        <f t="shared" ca="1" si="336"/>
        <v/>
      </c>
      <c r="AD730" s="161">
        <f t="shared" ca="1" si="337"/>
        <v>1</v>
      </c>
      <c r="AE730" s="161" t="str">
        <f t="shared" ca="1" si="329"/>
        <v/>
      </c>
      <c r="AF730" s="161">
        <f t="shared" ca="1" si="338"/>
        <v>1</v>
      </c>
      <c r="AG730" s="161" t="str">
        <f t="shared" ca="1" si="339"/>
        <v/>
      </c>
      <c r="AH730" s="161">
        <f t="shared" ca="1" si="340"/>
        <v>1</v>
      </c>
      <c r="AI730" s="161" t="str">
        <f t="shared" ca="1" si="341"/>
        <v/>
      </c>
      <c r="AJ730" s="161">
        <f t="shared" ca="1" si="342"/>
        <v>1</v>
      </c>
      <c r="AL730" s="161" t="str">
        <f t="shared" ca="1" si="343"/>
        <v/>
      </c>
      <c r="AM730" s="161">
        <f t="shared" ca="1" si="354"/>
        <v>1</v>
      </c>
      <c r="AN730" s="161" t="str">
        <f t="shared" ca="1" si="344"/>
        <v/>
      </c>
      <c r="AO730" s="161">
        <f t="shared" ca="1" si="353"/>
        <v>1</v>
      </c>
      <c r="AP730" s="161" t="str">
        <f t="shared" ca="1" si="345"/>
        <v/>
      </c>
      <c r="AQ730" s="161">
        <f t="shared" ca="1" si="351"/>
        <v>1</v>
      </c>
      <c r="AR730" s="161" t="str">
        <f t="shared" ca="1" si="346"/>
        <v/>
      </c>
      <c r="AS730" s="161">
        <f t="shared" ca="1" si="347"/>
        <v>1</v>
      </c>
      <c r="AT730" s="159" t="str">
        <f t="shared" ref="AT730:AT793" ca="1" si="357">IF(OR(Z730=1,Y730=0),-1,"")</f>
        <v/>
      </c>
      <c r="AU730" s="210">
        <f t="shared" ca="1" si="331"/>
        <v>14</v>
      </c>
      <c r="AV730" s="209"/>
      <c r="AW730" s="204">
        <f t="shared" si="348"/>
        <v>5409.8055555555557</v>
      </c>
      <c r="AX730" s="159"/>
      <c r="AZ730" s="159"/>
      <c r="BM730" s="207"/>
      <c r="BN730" s="212"/>
      <c r="BP730" s="209"/>
      <c r="BQ730" s="211"/>
      <c r="BR730" s="211"/>
      <c r="BS730" s="211"/>
      <c r="BT730" s="211"/>
      <c r="BU730" s="211"/>
      <c r="BV730" s="211"/>
      <c r="BW730" s="211"/>
      <c r="BX730" s="211"/>
      <c r="BY730" s="211"/>
      <c r="BZ730" s="211"/>
      <c r="CA730" s="209"/>
      <c r="CB730" s="224"/>
      <c r="CC730" s="204"/>
      <c r="CD730" s="204"/>
      <c r="CE730" s="204"/>
      <c r="CF730" s="211"/>
      <c r="CG730" s="211"/>
      <c r="CI730" s="209"/>
      <c r="CJ730" s="209"/>
      <c r="EH730" s="165"/>
      <c r="EI730" s="165"/>
      <c r="EJ730" s="166"/>
      <c r="EK730" s="209"/>
      <c r="EL730" s="211"/>
      <c r="EM730" s="211"/>
      <c r="EN730" s="211"/>
      <c r="EO730" s="211"/>
      <c r="EP730" s="211"/>
      <c r="ES730" s="165"/>
      <c r="ET730" s="165"/>
      <c r="EU730" s="166"/>
      <c r="EV730" s="209"/>
      <c r="EW730" s="211"/>
      <c r="EX730" s="211"/>
      <c r="EY730" s="211"/>
      <c r="EZ730" s="211"/>
      <c r="FA730" s="211"/>
      <c r="FD730" s="165"/>
      <c r="FE730" s="165"/>
      <c r="FF730" s="166"/>
      <c r="FG730" s="209"/>
      <c r="FH730" s="211"/>
      <c r="FI730" s="211"/>
      <c r="FJ730" s="211"/>
      <c r="FK730" s="211"/>
      <c r="FL730" s="211"/>
    </row>
    <row r="731" spans="9:168">
      <c r="I731" s="221">
        <f t="shared" si="352"/>
        <v>127</v>
      </c>
      <c r="J731" s="159">
        <f>'v-t_chart'!C728</f>
        <v>46.8</v>
      </c>
      <c r="K731" s="204">
        <f t="shared" ca="1" si="330"/>
        <v>137.07719999999998</v>
      </c>
      <c r="L731" s="205" t="b">
        <f>IF('Input&amp;Output'!$C$3=10,phase_chart!C728,IF('Input&amp;Output'!$C$3=21,phase_chart!G728,IF('Input&amp;Output'!$C$3=22,phase_chart!K728,IF('Input&amp;Output'!$C$3=31,phase_chart!O728,IF('Input&amp;Output'!$C$3=32,phase_chart!S728,"")))))</f>
        <v>1</v>
      </c>
      <c r="M731" s="206" t="b">
        <f>IF('Input&amp;Output'!$C$3=10,phase_chart!D728,IF('Input&amp;Output'!$C$3=21,phase_chart!H728,IF('Input&amp;Output'!$C$3=22,phase_chart!L728,IF('Input&amp;Output'!$C$3=31,phase_chart!P728,IF('Input&amp;Output'!$C$3=32,phase_chart!T728,"")))))</f>
        <v>0</v>
      </c>
      <c r="N731" s="205" t="b">
        <f>IF('Input&amp;Output'!$C$3=10,phase_chart!E728,IF('Input&amp;Output'!$C$3=21,phase_chart!I728,IF('Input&amp;Output'!$C$3=22,phase_chart!M728,IF('Input&amp;Output'!$C$3=31,phase_chart!Q728,IF('Input&amp;Output'!$C$3=32,phase_chart!U728,"")))))</f>
        <v>0</v>
      </c>
      <c r="P731" s="159">
        <f ca="1">IF(NOT($J731=0),IF($J731&lt;IF($P730=0,0,VLOOKUP(P730,tbL!$M$37:$Q$43,IF(L731=TRUE,2,4))),IF($J731&gt;=VLOOKUP(P730,tbL!$M$37:$Q$43,IF(L731=TRUE,3,5)),$P730,IF(AND(L730=TRUE,L731=TRUE),$P730,$P730-1)),IF(AND(L731=TRUE,J731=VLOOKUP(P730,tbL!$M$37:$Q$43,IF(L731=TRUE,2,4))),P730,IF($P730+1&gt;$C$12,$C$12,$P730+1))),0)</f>
        <v>1</v>
      </c>
      <c r="Q731" s="159">
        <f t="shared" ca="1" si="332"/>
        <v>1</v>
      </c>
      <c r="R731" s="207">
        <f t="shared" ca="1" si="355"/>
        <v>0</v>
      </c>
      <c r="S731" s="208"/>
      <c r="T731" s="159">
        <f t="shared" si="350"/>
        <v>0</v>
      </c>
      <c r="U731" s="209" t="str">
        <f ca="1">IF(AND(T731=-1,N731=TRUE),"*",IF(AND(U730="*",N731=TRUE),"*",IF(AND(AND(L731=TRUE,U730="*"),J731&lt;VLOOKUP(V730+1,tbL!$M$38:$O$43,3)),"*","")))</f>
        <v/>
      </c>
      <c r="V731" s="204">
        <f t="shared" ca="1" si="333"/>
        <v>1</v>
      </c>
      <c r="Y731" s="159" t="str">
        <f t="shared" ca="1" si="334"/>
        <v/>
      </c>
      <c r="Z731" s="159" t="str">
        <f t="shared" si="335"/>
        <v/>
      </c>
      <c r="AA731" s="159">
        <f t="shared" ca="1" si="356"/>
        <v>1</v>
      </c>
      <c r="AC731" s="161" t="str">
        <f t="shared" ca="1" si="336"/>
        <v/>
      </c>
      <c r="AD731" s="161">
        <f t="shared" ca="1" si="337"/>
        <v>1</v>
      </c>
      <c r="AE731" s="161" t="str">
        <f t="shared" ca="1" si="329"/>
        <v/>
      </c>
      <c r="AF731" s="161">
        <f t="shared" ca="1" si="338"/>
        <v>1</v>
      </c>
      <c r="AG731" s="161" t="str">
        <f t="shared" ca="1" si="339"/>
        <v/>
      </c>
      <c r="AH731" s="161">
        <f t="shared" ca="1" si="340"/>
        <v>1</v>
      </c>
      <c r="AI731" s="161" t="str">
        <f t="shared" ca="1" si="341"/>
        <v/>
      </c>
      <c r="AJ731" s="161">
        <f t="shared" ca="1" si="342"/>
        <v>1</v>
      </c>
      <c r="AL731" s="161" t="str">
        <f t="shared" ca="1" si="343"/>
        <v/>
      </c>
      <c r="AM731" s="161">
        <f t="shared" ca="1" si="354"/>
        <v>1</v>
      </c>
      <c r="AN731" s="161" t="str">
        <f t="shared" ca="1" si="344"/>
        <v/>
      </c>
      <c r="AO731" s="161">
        <f t="shared" ca="1" si="353"/>
        <v>1</v>
      </c>
      <c r="AP731" s="161" t="str">
        <f t="shared" ca="1" si="345"/>
        <v/>
      </c>
      <c r="AQ731" s="161">
        <f t="shared" ca="1" si="351"/>
        <v>1</v>
      </c>
      <c r="AR731" s="161" t="str">
        <f t="shared" ca="1" si="346"/>
        <v/>
      </c>
      <c r="AS731" s="161">
        <f t="shared" ca="1" si="347"/>
        <v>1</v>
      </c>
      <c r="AT731" s="159" t="str">
        <f t="shared" ca="1" si="357"/>
        <v/>
      </c>
      <c r="AU731" s="210">
        <f t="shared" ca="1" si="331"/>
        <v>14</v>
      </c>
      <c r="AV731" s="209"/>
      <c r="AW731" s="204">
        <f t="shared" si="348"/>
        <v>5422.8055555555557</v>
      </c>
      <c r="AX731" s="159"/>
      <c r="AZ731" s="159"/>
      <c r="BM731" s="207"/>
      <c r="BN731" s="212"/>
      <c r="BP731" s="209"/>
      <c r="BQ731" s="211"/>
      <c r="BR731" s="211"/>
      <c r="BS731" s="211"/>
      <c r="BT731" s="211"/>
      <c r="BU731" s="211"/>
      <c r="BV731" s="211"/>
      <c r="BW731" s="211"/>
      <c r="BX731" s="211"/>
      <c r="BY731" s="211"/>
      <c r="BZ731" s="211"/>
      <c r="CA731" s="209"/>
      <c r="CB731" s="224"/>
      <c r="CC731" s="204"/>
      <c r="CD731" s="204"/>
      <c r="CE731" s="204"/>
      <c r="CF731" s="211"/>
      <c r="CG731" s="211"/>
      <c r="CI731" s="209"/>
      <c r="CJ731" s="209"/>
      <c r="EH731" s="165"/>
      <c r="EI731" s="165"/>
      <c r="EJ731" s="166"/>
      <c r="EK731" s="209"/>
      <c r="EL731" s="211"/>
      <c r="EM731" s="211"/>
      <c r="EN731" s="211"/>
      <c r="EO731" s="211"/>
      <c r="EP731" s="211"/>
      <c r="ES731" s="165"/>
      <c r="ET731" s="165"/>
      <c r="EU731" s="166"/>
      <c r="EV731" s="209"/>
      <c r="EW731" s="211"/>
      <c r="EX731" s="211"/>
      <c r="EY731" s="211"/>
      <c r="EZ731" s="211"/>
      <c r="FA731" s="211"/>
      <c r="FD731" s="165"/>
      <c r="FE731" s="165"/>
      <c r="FF731" s="166"/>
      <c r="FG731" s="209"/>
      <c r="FH731" s="211"/>
      <c r="FI731" s="211"/>
      <c r="FJ731" s="211"/>
      <c r="FK731" s="211"/>
      <c r="FL731" s="211"/>
    </row>
    <row r="732" spans="9:168">
      <c r="I732" s="221">
        <f t="shared" si="352"/>
        <v>128</v>
      </c>
      <c r="J732" s="159">
        <f>'v-t_chart'!C729</f>
        <v>50.1</v>
      </c>
      <c r="K732" s="204">
        <f t="shared" ca="1" si="330"/>
        <v>146.74289999999999</v>
      </c>
      <c r="L732" s="205" t="b">
        <f>IF('Input&amp;Output'!$C$3=10,phase_chart!C729,IF('Input&amp;Output'!$C$3=21,phase_chart!G729,IF('Input&amp;Output'!$C$3=22,phase_chart!K729,IF('Input&amp;Output'!$C$3=31,phase_chart!O729,IF('Input&amp;Output'!$C$3=32,phase_chart!S729,"")))))</f>
        <v>1</v>
      </c>
      <c r="M732" s="206" t="b">
        <f>IF('Input&amp;Output'!$C$3=10,phase_chart!D729,IF('Input&amp;Output'!$C$3=21,phase_chart!H729,IF('Input&amp;Output'!$C$3=22,phase_chart!L729,IF('Input&amp;Output'!$C$3=31,phase_chart!P729,IF('Input&amp;Output'!$C$3=32,phase_chart!T729,"")))))</f>
        <v>0</v>
      </c>
      <c r="N732" s="205" t="b">
        <f>IF('Input&amp;Output'!$C$3=10,phase_chart!E729,IF('Input&amp;Output'!$C$3=21,phase_chart!I729,IF('Input&amp;Output'!$C$3=22,phase_chart!M729,IF('Input&amp;Output'!$C$3=31,phase_chart!Q729,IF('Input&amp;Output'!$C$3=32,phase_chart!U729,"")))))</f>
        <v>0</v>
      </c>
      <c r="P732" s="159">
        <f ca="1">IF(NOT($J732=0),IF($J732&lt;IF($P731=0,0,VLOOKUP(P731,tbL!$M$37:$Q$43,IF(L732=TRUE,2,4))),IF($J732&gt;=VLOOKUP(P731,tbL!$M$37:$Q$43,IF(L732=TRUE,3,5)),$P731,IF(AND(L731=TRUE,L732=TRUE),$P731,$P731-1)),IF(AND(L732=TRUE,J732=VLOOKUP(P731,tbL!$M$37:$Q$43,IF(L732=TRUE,2,4))),P731,IF($P731+1&gt;$C$12,$C$12,$P731+1))),0)</f>
        <v>1</v>
      </c>
      <c r="Q732" s="159">
        <f t="shared" ca="1" si="332"/>
        <v>1</v>
      </c>
      <c r="R732" s="207">
        <f t="shared" ca="1" si="355"/>
        <v>0</v>
      </c>
      <c r="S732" s="208"/>
      <c r="T732" s="159">
        <f t="shared" si="350"/>
        <v>0</v>
      </c>
      <c r="U732" s="209" t="str">
        <f ca="1">IF(AND(T732=-1,N732=TRUE),"*",IF(AND(U731="*",N732=TRUE),"*",IF(AND(AND(L732=TRUE,U731="*"),J732&lt;VLOOKUP(V731+1,tbL!$M$38:$O$43,3)),"*","")))</f>
        <v/>
      </c>
      <c r="V732" s="204">
        <f t="shared" ca="1" si="333"/>
        <v>1</v>
      </c>
      <c r="Y732" s="159" t="str">
        <f t="shared" ca="1" si="334"/>
        <v/>
      </c>
      <c r="Z732" s="159" t="str">
        <f t="shared" si="335"/>
        <v/>
      </c>
      <c r="AA732" s="159">
        <f t="shared" ca="1" si="356"/>
        <v>1</v>
      </c>
      <c r="AC732" s="161" t="str">
        <f t="shared" ca="1" si="336"/>
        <v/>
      </c>
      <c r="AD732" s="161">
        <f t="shared" ca="1" si="337"/>
        <v>1</v>
      </c>
      <c r="AE732" s="161" t="str">
        <f t="shared" ca="1" si="329"/>
        <v/>
      </c>
      <c r="AF732" s="161">
        <f t="shared" ca="1" si="338"/>
        <v>1</v>
      </c>
      <c r="AG732" s="161" t="str">
        <f t="shared" ca="1" si="339"/>
        <v/>
      </c>
      <c r="AH732" s="161">
        <f t="shared" ca="1" si="340"/>
        <v>1</v>
      </c>
      <c r="AI732" s="161" t="str">
        <f t="shared" ca="1" si="341"/>
        <v/>
      </c>
      <c r="AJ732" s="161">
        <f t="shared" ca="1" si="342"/>
        <v>1</v>
      </c>
      <c r="AL732" s="161" t="str">
        <f t="shared" ca="1" si="343"/>
        <v/>
      </c>
      <c r="AM732" s="161">
        <f t="shared" ca="1" si="354"/>
        <v>1</v>
      </c>
      <c r="AN732" s="161" t="str">
        <f t="shared" ca="1" si="344"/>
        <v/>
      </c>
      <c r="AO732" s="161">
        <f t="shared" ca="1" si="353"/>
        <v>1</v>
      </c>
      <c r="AP732" s="161" t="str">
        <f t="shared" ca="1" si="345"/>
        <v/>
      </c>
      <c r="AQ732" s="161">
        <f t="shared" ca="1" si="351"/>
        <v>1</v>
      </c>
      <c r="AR732" s="161" t="str">
        <f t="shared" ca="1" si="346"/>
        <v/>
      </c>
      <c r="AS732" s="161">
        <f t="shared" ca="1" si="347"/>
        <v>1</v>
      </c>
      <c r="AT732" s="159" t="str">
        <f t="shared" ca="1" si="357"/>
        <v/>
      </c>
      <c r="AU732" s="210">
        <f t="shared" ca="1" si="331"/>
        <v>14</v>
      </c>
      <c r="AV732" s="209"/>
      <c r="AW732" s="204">
        <f t="shared" si="348"/>
        <v>5436.7222222222226</v>
      </c>
      <c r="AX732" s="159"/>
      <c r="AZ732" s="159"/>
      <c r="BM732" s="207"/>
      <c r="BN732" s="212"/>
      <c r="BP732" s="209"/>
      <c r="BQ732" s="211"/>
      <c r="BR732" s="211"/>
      <c r="BS732" s="211"/>
      <c r="BT732" s="211"/>
      <c r="BU732" s="211"/>
      <c r="BV732" s="211"/>
      <c r="BW732" s="211"/>
      <c r="BX732" s="211"/>
      <c r="BY732" s="211"/>
      <c r="BZ732" s="211"/>
      <c r="CA732" s="209"/>
      <c r="CB732" s="224"/>
      <c r="CC732" s="204"/>
      <c r="CD732" s="204"/>
      <c r="CE732" s="204"/>
      <c r="CF732" s="211"/>
      <c r="CG732" s="211"/>
      <c r="CI732" s="209"/>
      <c r="CJ732" s="209"/>
      <c r="EH732" s="165"/>
      <c r="EI732" s="165"/>
      <c r="EJ732" s="166"/>
      <c r="EK732" s="209"/>
      <c r="EL732" s="211"/>
      <c r="EM732" s="211"/>
      <c r="EN732" s="211"/>
      <c r="EO732" s="211"/>
      <c r="EP732" s="211"/>
      <c r="ES732" s="165"/>
      <c r="ET732" s="165"/>
      <c r="EU732" s="166"/>
      <c r="EV732" s="209"/>
      <c r="EW732" s="211"/>
      <c r="EX732" s="211"/>
      <c r="EY732" s="211"/>
      <c r="EZ732" s="211"/>
      <c r="FA732" s="211"/>
      <c r="FD732" s="165"/>
      <c r="FE732" s="165"/>
      <c r="FF732" s="166"/>
      <c r="FG732" s="209"/>
      <c r="FH732" s="211"/>
      <c r="FI732" s="211"/>
      <c r="FJ732" s="211"/>
      <c r="FK732" s="211"/>
      <c r="FL732" s="211"/>
    </row>
    <row r="733" spans="9:168">
      <c r="I733" s="221">
        <f t="shared" si="352"/>
        <v>129</v>
      </c>
      <c r="J733" s="159">
        <f>'v-t_chart'!C730</f>
        <v>53.6</v>
      </c>
      <c r="K733" s="204">
        <f t="shared" ca="1" si="330"/>
        <v>156.99439999999998</v>
      </c>
      <c r="L733" s="205" t="b">
        <f>IF('Input&amp;Output'!$C$3=10,phase_chart!C730,IF('Input&amp;Output'!$C$3=21,phase_chart!G730,IF('Input&amp;Output'!$C$3=22,phase_chart!K730,IF('Input&amp;Output'!$C$3=31,phase_chart!O730,IF('Input&amp;Output'!$C$3=32,phase_chart!S730,"")))))</f>
        <v>1</v>
      </c>
      <c r="M733" s="206" t="b">
        <f>IF('Input&amp;Output'!$C$3=10,phase_chart!D730,IF('Input&amp;Output'!$C$3=21,phase_chart!H730,IF('Input&amp;Output'!$C$3=22,phase_chart!L730,IF('Input&amp;Output'!$C$3=31,phase_chart!P730,IF('Input&amp;Output'!$C$3=32,phase_chart!T730,"")))))</f>
        <v>0</v>
      </c>
      <c r="N733" s="205" t="b">
        <f>IF('Input&amp;Output'!$C$3=10,phase_chart!E730,IF('Input&amp;Output'!$C$3=21,phase_chart!I730,IF('Input&amp;Output'!$C$3=22,phase_chart!M730,IF('Input&amp;Output'!$C$3=31,phase_chart!Q730,IF('Input&amp;Output'!$C$3=32,phase_chart!U730,"")))))</f>
        <v>0</v>
      </c>
      <c r="P733" s="159">
        <f ca="1">IF(NOT($J733=0),IF($J733&lt;IF($P732=0,0,VLOOKUP(P732,tbL!$M$37:$Q$43,IF(L733=TRUE,2,4))),IF($J733&gt;=VLOOKUP(P732,tbL!$M$37:$Q$43,IF(L733=TRUE,3,5)),$P732,IF(AND(L732=TRUE,L733=TRUE),$P732,$P732-1)),IF(AND(L733=TRUE,J733=VLOOKUP(P732,tbL!$M$37:$Q$43,IF(L733=TRUE,2,4))),P732,IF($P732+1&gt;$C$12,$C$12,$P732+1))),0)</f>
        <v>1</v>
      </c>
      <c r="Q733" s="159">
        <f t="shared" ca="1" si="332"/>
        <v>1</v>
      </c>
      <c r="R733" s="207">
        <f t="shared" ca="1" si="355"/>
        <v>0</v>
      </c>
      <c r="S733" s="208"/>
      <c r="T733" s="159">
        <f t="shared" si="350"/>
        <v>0</v>
      </c>
      <c r="U733" s="209" t="str">
        <f ca="1">IF(AND(T733=-1,N733=TRUE),"*",IF(AND(U732="*",N733=TRUE),"*",IF(AND(AND(L733=TRUE,U732="*"),J733&lt;VLOOKUP(V732+1,tbL!$M$38:$O$43,3)),"*","")))</f>
        <v/>
      </c>
      <c r="V733" s="204">
        <f t="shared" ca="1" si="333"/>
        <v>1</v>
      </c>
      <c r="Y733" s="159" t="str">
        <f t="shared" ca="1" si="334"/>
        <v/>
      </c>
      <c r="Z733" s="159" t="str">
        <f t="shared" si="335"/>
        <v/>
      </c>
      <c r="AA733" s="159">
        <f t="shared" ca="1" si="356"/>
        <v>1</v>
      </c>
      <c r="AC733" s="161" t="str">
        <f t="shared" ca="1" si="336"/>
        <v/>
      </c>
      <c r="AD733" s="161">
        <f t="shared" ca="1" si="337"/>
        <v>1</v>
      </c>
      <c r="AE733" s="161" t="str">
        <f t="shared" ca="1" si="329"/>
        <v/>
      </c>
      <c r="AF733" s="161">
        <f t="shared" ca="1" si="338"/>
        <v>1</v>
      </c>
      <c r="AG733" s="161" t="str">
        <f t="shared" ca="1" si="339"/>
        <v/>
      </c>
      <c r="AH733" s="161">
        <f t="shared" ca="1" si="340"/>
        <v>1</v>
      </c>
      <c r="AI733" s="161" t="str">
        <f t="shared" ca="1" si="341"/>
        <v/>
      </c>
      <c r="AJ733" s="161">
        <f t="shared" ca="1" si="342"/>
        <v>1</v>
      </c>
      <c r="AL733" s="161" t="str">
        <f t="shared" ca="1" si="343"/>
        <v/>
      </c>
      <c r="AM733" s="161">
        <f t="shared" ca="1" si="354"/>
        <v>1</v>
      </c>
      <c r="AN733" s="161" t="str">
        <f t="shared" ca="1" si="344"/>
        <v/>
      </c>
      <c r="AO733" s="161">
        <f t="shared" ca="1" si="353"/>
        <v>1</v>
      </c>
      <c r="AP733" s="161" t="str">
        <f t="shared" ca="1" si="345"/>
        <v/>
      </c>
      <c r="AQ733" s="161">
        <f t="shared" ca="1" si="351"/>
        <v>1</v>
      </c>
      <c r="AR733" s="161" t="str">
        <f t="shared" ca="1" si="346"/>
        <v/>
      </c>
      <c r="AS733" s="161">
        <f t="shared" ca="1" si="347"/>
        <v>1</v>
      </c>
      <c r="AT733" s="159" t="str">
        <f t="shared" ca="1" si="357"/>
        <v/>
      </c>
      <c r="AU733" s="210">
        <f t="shared" ca="1" si="331"/>
        <v>14</v>
      </c>
      <c r="AV733" s="209"/>
      <c r="AW733" s="204">
        <f t="shared" si="348"/>
        <v>5451.6111111111113</v>
      </c>
      <c r="AX733" s="159"/>
      <c r="AZ733" s="159"/>
      <c r="BM733" s="207"/>
      <c r="BN733" s="212"/>
      <c r="BP733" s="209"/>
      <c r="BQ733" s="211"/>
      <c r="BR733" s="211"/>
      <c r="BS733" s="211"/>
      <c r="BT733" s="211"/>
      <c r="BU733" s="211"/>
      <c r="BV733" s="211"/>
      <c r="BW733" s="211"/>
      <c r="BX733" s="211"/>
      <c r="BY733" s="211"/>
      <c r="BZ733" s="211"/>
      <c r="CA733" s="209"/>
      <c r="CB733" s="224"/>
      <c r="CC733" s="204"/>
      <c r="CD733" s="204"/>
      <c r="CE733" s="204"/>
      <c r="CF733" s="211"/>
      <c r="CG733" s="211"/>
      <c r="CI733" s="209"/>
      <c r="CJ733" s="209"/>
      <c r="EH733" s="165"/>
      <c r="EI733" s="165"/>
      <c r="EJ733" s="166"/>
      <c r="EK733" s="209"/>
      <c r="EL733" s="211"/>
      <c r="EM733" s="211"/>
      <c r="EN733" s="211"/>
      <c r="EO733" s="211"/>
      <c r="EP733" s="211"/>
      <c r="ES733" s="165"/>
      <c r="ET733" s="165"/>
      <c r="EU733" s="166"/>
      <c r="EV733" s="209"/>
      <c r="EW733" s="211"/>
      <c r="EX733" s="211"/>
      <c r="EY733" s="211"/>
      <c r="EZ733" s="211"/>
      <c r="FA733" s="211"/>
      <c r="FD733" s="165"/>
      <c r="FE733" s="165"/>
      <c r="FF733" s="166"/>
      <c r="FG733" s="209"/>
      <c r="FH733" s="211"/>
      <c r="FI733" s="211"/>
      <c r="FJ733" s="211"/>
      <c r="FK733" s="211"/>
      <c r="FL733" s="211"/>
    </row>
    <row r="734" spans="9:168">
      <c r="I734" s="221">
        <f t="shared" si="352"/>
        <v>130</v>
      </c>
      <c r="J734" s="159">
        <f>'v-t_chart'!C731</f>
        <v>56.9</v>
      </c>
      <c r="K734" s="204">
        <f t="shared" ca="1" si="330"/>
        <v>166.6601</v>
      </c>
      <c r="L734" s="205" t="b">
        <f>IF('Input&amp;Output'!$C$3=10,phase_chart!C731,IF('Input&amp;Output'!$C$3=21,phase_chart!G731,IF('Input&amp;Output'!$C$3=22,phase_chart!K731,IF('Input&amp;Output'!$C$3=31,phase_chart!O731,IF('Input&amp;Output'!$C$3=32,phase_chart!S731,"")))))</f>
        <v>1</v>
      </c>
      <c r="M734" s="206" t="b">
        <f>IF('Input&amp;Output'!$C$3=10,phase_chart!D731,IF('Input&amp;Output'!$C$3=21,phase_chart!H731,IF('Input&amp;Output'!$C$3=22,phase_chart!L731,IF('Input&amp;Output'!$C$3=31,phase_chart!P731,IF('Input&amp;Output'!$C$3=32,phase_chart!T731,"")))))</f>
        <v>0</v>
      </c>
      <c r="N734" s="205" t="b">
        <f>IF('Input&amp;Output'!$C$3=10,phase_chart!E731,IF('Input&amp;Output'!$C$3=21,phase_chart!I731,IF('Input&amp;Output'!$C$3=22,phase_chart!M731,IF('Input&amp;Output'!$C$3=31,phase_chart!Q731,IF('Input&amp;Output'!$C$3=32,phase_chart!U731,"")))))</f>
        <v>0</v>
      </c>
      <c r="P734" s="159">
        <f ca="1">IF(NOT($J734=0),IF($J734&lt;IF($P733=0,0,VLOOKUP(P733,tbL!$M$37:$Q$43,IF(L734=TRUE,2,4))),IF($J734&gt;=VLOOKUP(P733,tbL!$M$37:$Q$43,IF(L734=TRUE,3,5)),$P733,IF(AND(L733=TRUE,L734=TRUE),$P733,$P733-1)),IF(AND(L734=TRUE,J734=VLOOKUP(P733,tbL!$M$37:$Q$43,IF(L734=TRUE,2,4))),P733,IF($P733+1&gt;$C$12,$C$12,$P733+1))),0)</f>
        <v>1</v>
      </c>
      <c r="Q734" s="159">
        <f t="shared" ca="1" si="332"/>
        <v>1</v>
      </c>
      <c r="R734" s="207">
        <f t="shared" ca="1" si="355"/>
        <v>0</v>
      </c>
      <c r="S734" s="208"/>
      <c r="T734" s="159">
        <f t="shared" si="350"/>
        <v>0</v>
      </c>
      <c r="U734" s="209" t="str">
        <f ca="1">IF(AND(T734=-1,N734=TRUE),"*",IF(AND(U733="*",N734=TRUE),"*",IF(AND(AND(L734=TRUE,U733="*"),J734&lt;VLOOKUP(V733+1,tbL!$M$38:$O$43,3)),"*","")))</f>
        <v/>
      </c>
      <c r="V734" s="204">
        <f t="shared" ca="1" si="333"/>
        <v>1</v>
      </c>
      <c r="Y734" s="159" t="str">
        <f t="shared" ca="1" si="334"/>
        <v/>
      </c>
      <c r="Z734" s="159" t="str">
        <f t="shared" si="335"/>
        <v/>
      </c>
      <c r="AA734" s="159">
        <f t="shared" ca="1" si="356"/>
        <v>1</v>
      </c>
      <c r="AC734" s="161" t="str">
        <f t="shared" ca="1" si="336"/>
        <v/>
      </c>
      <c r="AD734" s="161">
        <f t="shared" ca="1" si="337"/>
        <v>1</v>
      </c>
      <c r="AE734" s="161" t="str">
        <f t="shared" ca="1" si="329"/>
        <v/>
      </c>
      <c r="AF734" s="161">
        <f t="shared" ca="1" si="338"/>
        <v>1</v>
      </c>
      <c r="AG734" s="161" t="str">
        <f t="shared" ca="1" si="339"/>
        <v/>
      </c>
      <c r="AH734" s="161">
        <f t="shared" ca="1" si="340"/>
        <v>1</v>
      </c>
      <c r="AI734" s="161" t="str">
        <f t="shared" ca="1" si="341"/>
        <v/>
      </c>
      <c r="AJ734" s="161">
        <f t="shared" ca="1" si="342"/>
        <v>1</v>
      </c>
      <c r="AL734" s="161" t="str">
        <f t="shared" ca="1" si="343"/>
        <v/>
      </c>
      <c r="AM734" s="161">
        <f t="shared" ca="1" si="354"/>
        <v>1</v>
      </c>
      <c r="AN734" s="161" t="str">
        <f t="shared" ca="1" si="344"/>
        <v/>
      </c>
      <c r="AO734" s="161">
        <f t="shared" ca="1" si="353"/>
        <v>1</v>
      </c>
      <c r="AP734" s="161" t="str">
        <f t="shared" ca="1" si="345"/>
        <v/>
      </c>
      <c r="AQ734" s="161">
        <f t="shared" ca="1" si="351"/>
        <v>1</v>
      </c>
      <c r="AR734" s="161" t="str">
        <f t="shared" ca="1" si="346"/>
        <v/>
      </c>
      <c r="AS734" s="161">
        <f t="shared" ca="1" si="347"/>
        <v>1</v>
      </c>
      <c r="AT734" s="159" t="str">
        <f t="shared" ca="1" si="357"/>
        <v/>
      </c>
      <c r="AU734" s="210">
        <f t="shared" ca="1" si="331"/>
        <v>14</v>
      </c>
      <c r="AV734" s="209"/>
      <c r="AW734" s="204">
        <f t="shared" si="348"/>
        <v>5467.416666666667</v>
      </c>
      <c r="AX734" s="159"/>
      <c r="AZ734" s="159"/>
      <c r="BM734" s="207"/>
      <c r="BN734" s="212"/>
      <c r="BP734" s="209"/>
      <c r="BQ734" s="211"/>
      <c r="BR734" s="211"/>
      <c r="BS734" s="211"/>
      <c r="BT734" s="211"/>
      <c r="BU734" s="211"/>
      <c r="BV734" s="211"/>
      <c r="BW734" s="211"/>
      <c r="BX734" s="211"/>
      <c r="BY734" s="211"/>
      <c r="BZ734" s="211"/>
      <c r="CA734" s="209"/>
      <c r="CB734" s="224"/>
      <c r="CC734" s="204"/>
      <c r="CD734" s="204"/>
      <c r="CE734" s="204"/>
      <c r="CF734" s="211"/>
      <c r="CG734" s="211"/>
      <c r="CI734" s="209"/>
      <c r="CJ734" s="209"/>
      <c r="EH734" s="165"/>
      <c r="EI734" s="165"/>
      <c r="EJ734" s="166"/>
      <c r="EK734" s="209"/>
      <c r="EL734" s="211"/>
      <c r="EM734" s="211"/>
      <c r="EN734" s="211"/>
      <c r="EO734" s="211"/>
      <c r="EP734" s="211"/>
      <c r="ES734" s="165"/>
      <c r="ET734" s="165"/>
      <c r="EU734" s="166"/>
      <c r="EV734" s="209"/>
      <c r="EW734" s="211"/>
      <c r="EX734" s="211"/>
      <c r="EY734" s="211"/>
      <c r="EZ734" s="211"/>
      <c r="FA734" s="211"/>
      <c r="FD734" s="165"/>
      <c r="FE734" s="165"/>
      <c r="FF734" s="166"/>
      <c r="FG734" s="209"/>
      <c r="FH734" s="211"/>
      <c r="FI734" s="211"/>
      <c r="FJ734" s="211"/>
      <c r="FK734" s="211"/>
      <c r="FL734" s="211"/>
    </row>
    <row r="735" spans="9:168">
      <c r="I735" s="221">
        <f t="shared" si="352"/>
        <v>131</v>
      </c>
      <c r="J735" s="159">
        <f>'v-t_chart'!C732</f>
        <v>59.4</v>
      </c>
      <c r="K735" s="204">
        <f t="shared" ca="1" si="330"/>
        <v>173.98259999999999</v>
      </c>
      <c r="L735" s="205" t="b">
        <f>IF('Input&amp;Output'!$C$3=10,phase_chart!C732,IF('Input&amp;Output'!$C$3=21,phase_chart!G732,IF('Input&amp;Output'!$C$3=22,phase_chart!K732,IF('Input&amp;Output'!$C$3=31,phase_chart!O732,IF('Input&amp;Output'!$C$3=32,phase_chart!S732,"")))))</f>
        <v>1</v>
      </c>
      <c r="M735" s="206" t="b">
        <f>IF('Input&amp;Output'!$C$3=10,phase_chart!D732,IF('Input&amp;Output'!$C$3=21,phase_chart!H732,IF('Input&amp;Output'!$C$3=22,phase_chart!L732,IF('Input&amp;Output'!$C$3=31,phase_chart!P732,IF('Input&amp;Output'!$C$3=32,phase_chart!T732,"")))))</f>
        <v>0</v>
      </c>
      <c r="N735" s="205" t="b">
        <f>IF('Input&amp;Output'!$C$3=10,phase_chart!E732,IF('Input&amp;Output'!$C$3=21,phase_chart!I732,IF('Input&amp;Output'!$C$3=22,phase_chart!M732,IF('Input&amp;Output'!$C$3=31,phase_chart!Q732,IF('Input&amp;Output'!$C$3=32,phase_chart!U732,"")))))</f>
        <v>0</v>
      </c>
      <c r="P735" s="159">
        <f ca="1">IF(NOT($J735=0),IF($J735&lt;IF($P734=0,0,VLOOKUP(P734,tbL!$M$37:$Q$43,IF(L735=TRUE,2,4))),IF($J735&gt;=VLOOKUP(P734,tbL!$M$37:$Q$43,IF(L735=TRUE,3,5)),$P734,IF(AND(L734=TRUE,L735=TRUE),$P734,$P734-1)),IF(AND(L735=TRUE,J735=VLOOKUP(P734,tbL!$M$37:$Q$43,IF(L735=TRUE,2,4))),P734,IF($P734+1&gt;$C$12,$C$12,$P734+1))),0)</f>
        <v>1</v>
      </c>
      <c r="Q735" s="159">
        <f t="shared" ca="1" si="332"/>
        <v>1</v>
      </c>
      <c r="R735" s="207">
        <f t="shared" ca="1" si="355"/>
        <v>0</v>
      </c>
      <c r="S735" s="208"/>
      <c r="T735" s="159">
        <f t="shared" si="350"/>
        <v>0</v>
      </c>
      <c r="U735" s="209" t="str">
        <f ca="1">IF(AND(T735=-1,N735=TRUE),"*",IF(AND(U734="*",N735=TRUE),"*",IF(AND(AND(L735=TRUE,U734="*"),J735&lt;VLOOKUP(V734+1,tbL!$M$38:$O$43,3)),"*","")))</f>
        <v/>
      </c>
      <c r="V735" s="204">
        <f t="shared" ca="1" si="333"/>
        <v>1</v>
      </c>
      <c r="Y735" s="159" t="str">
        <f t="shared" ca="1" si="334"/>
        <v/>
      </c>
      <c r="Z735" s="159" t="str">
        <f t="shared" si="335"/>
        <v/>
      </c>
      <c r="AA735" s="159">
        <f t="shared" ca="1" si="356"/>
        <v>1</v>
      </c>
      <c r="AC735" s="161" t="str">
        <f t="shared" ca="1" si="336"/>
        <v/>
      </c>
      <c r="AD735" s="161">
        <f t="shared" ca="1" si="337"/>
        <v>1</v>
      </c>
      <c r="AE735" s="161" t="str">
        <f t="shared" ca="1" si="329"/>
        <v/>
      </c>
      <c r="AF735" s="161">
        <f t="shared" ca="1" si="338"/>
        <v>1</v>
      </c>
      <c r="AG735" s="161" t="str">
        <f t="shared" ca="1" si="339"/>
        <v/>
      </c>
      <c r="AH735" s="161">
        <f t="shared" ca="1" si="340"/>
        <v>1</v>
      </c>
      <c r="AI735" s="161" t="str">
        <f t="shared" ca="1" si="341"/>
        <v/>
      </c>
      <c r="AJ735" s="161">
        <f t="shared" ca="1" si="342"/>
        <v>1</v>
      </c>
      <c r="AL735" s="161" t="str">
        <f t="shared" ca="1" si="343"/>
        <v/>
      </c>
      <c r="AM735" s="161">
        <f t="shared" ca="1" si="354"/>
        <v>1</v>
      </c>
      <c r="AN735" s="161" t="str">
        <f t="shared" ca="1" si="344"/>
        <v/>
      </c>
      <c r="AO735" s="161">
        <f t="shared" ca="1" si="353"/>
        <v>1</v>
      </c>
      <c r="AP735" s="161" t="str">
        <f t="shared" ca="1" si="345"/>
        <v/>
      </c>
      <c r="AQ735" s="161">
        <f t="shared" ca="1" si="351"/>
        <v>1</v>
      </c>
      <c r="AR735" s="161" t="str">
        <f t="shared" ca="1" si="346"/>
        <v/>
      </c>
      <c r="AS735" s="161">
        <f t="shared" ca="1" si="347"/>
        <v>1</v>
      </c>
      <c r="AT735" s="159" t="str">
        <f t="shared" ca="1" si="357"/>
        <v/>
      </c>
      <c r="AU735" s="210">
        <f t="shared" ca="1" si="331"/>
        <v>14</v>
      </c>
      <c r="AV735" s="209"/>
      <c r="AW735" s="204">
        <f t="shared" si="348"/>
        <v>5483.916666666667</v>
      </c>
      <c r="AX735" s="159"/>
      <c r="AZ735" s="159"/>
      <c r="BM735" s="207"/>
      <c r="BN735" s="212"/>
      <c r="BP735" s="209"/>
      <c r="BQ735" s="211"/>
      <c r="BR735" s="211"/>
      <c r="BS735" s="211"/>
      <c r="BT735" s="211"/>
      <c r="BU735" s="211"/>
      <c r="BV735" s="211"/>
      <c r="BW735" s="211"/>
      <c r="BX735" s="211"/>
      <c r="BY735" s="211"/>
      <c r="BZ735" s="211"/>
      <c r="CA735" s="209"/>
      <c r="CB735" s="224"/>
      <c r="CC735" s="204"/>
      <c r="CD735" s="204"/>
      <c r="CE735" s="204"/>
      <c r="CF735" s="211"/>
      <c r="CG735" s="211"/>
      <c r="CI735" s="209"/>
      <c r="CJ735" s="209"/>
      <c r="EH735" s="165"/>
      <c r="EI735" s="165"/>
      <c r="EJ735" s="166"/>
      <c r="EK735" s="209"/>
      <c r="EL735" s="211"/>
      <c r="EM735" s="211"/>
      <c r="EN735" s="211"/>
      <c r="EO735" s="211"/>
      <c r="EP735" s="211"/>
      <c r="ES735" s="165"/>
      <c r="ET735" s="165"/>
      <c r="EU735" s="166"/>
      <c r="EV735" s="209"/>
      <c r="EW735" s="211"/>
      <c r="EX735" s="211"/>
      <c r="EY735" s="211"/>
      <c r="EZ735" s="211"/>
      <c r="FA735" s="211"/>
      <c r="FD735" s="165"/>
      <c r="FE735" s="165"/>
      <c r="FF735" s="166"/>
      <c r="FG735" s="209"/>
      <c r="FH735" s="211"/>
      <c r="FI735" s="211"/>
      <c r="FJ735" s="211"/>
      <c r="FK735" s="211"/>
      <c r="FL735" s="211"/>
    </row>
    <row r="736" spans="9:168">
      <c r="I736" s="221">
        <f t="shared" si="352"/>
        <v>132</v>
      </c>
      <c r="J736" s="159">
        <f>'v-t_chart'!C733</f>
        <v>60.2</v>
      </c>
      <c r="K736" s="204">
        <f t="shared" ca="1" si="330"/>
        <v>176.32579999999999</v>
      </c>
      <c r="L736" s="205" t="b">
        <f>IF('Input&amp;Output'!$C$3=10,phase_chart!C733,IF('Input&amp;Output'!$C$3=21,phase_chart!G733,IF('Input&amp;Output'!$C$3=22,phase_chart!K733,IF('Input&amp;Output'!$C$3=31,phase_chart!O733,IF('Input&amp;Output'!$C$3=32,phase_chart!S733,"")))))</f>
        <v>0</v>
      </c>
      <c r="M736" s="206" t="b">
        <f>IF('Input&amp;Output'!$C$3=10,phase_chart!D733,IF('Input&amp;Output'!$C$3=21,phase_chart!H733,IF('Input&amp;Output'!$C$3=22,phase_chart!L733,IF('Input&amp;Output'!$C$3=31,phase_chart!P733,IF('Input&amp;Output'!$C$3=32,phase_chart!T733,"")))))</f>
        <v>0</v>
      </c>
      <c r="N736" s="205" t="b">
        <f>IF('Input&amp;Output'!$C$3=10,phase_chart!E733,IF('Input&amp;Output'!$C$3=21,phase_chart!I733,IF('Input&amp;Output'!$C$3=22,phase_chart!M733,IF('Input&amp;Output'!$C$3=31,phase_chart!Q733,IF('Input&amp;Output'!$C$3=32,phase_chart!U733,"")))))</f>
        <v>1</v>
      </c>
      <c r="P736" s="159">
        <f ca="1">IF(NOT($J736=0),IF($J736&lt;IF($P735=0,0,VLOOKUP(P735,tbL!$M$37:$Q$43,IF(L736=TRUE,2,4))),IF($J736&gt;=VLOOKUP(P735,tbL!$M$37:$Q$43,IF(L736=TRUE,3,5)),$P735,IF(AND(L735=TRUE,L736=TRUE),$P735,$P735-1)),IF(AND(L736=TRUE,J736=VLOOKUP(P735,tbL!$M$37:$Q$43,IF(L736=TRUE,2,4))),P735,IF($P735+1&gt;$C$12,$C$12,$P735+1))),0)</f>
        <v>1</v>
      </c>
      <c r="Q736" s="159">
        <f t="shared" ca="1" si="332"/>
        <v>1</v>
      </c>
      <c r="R736" s="207">
        <f t="shared" si="349"/>
        <v>0</v>
      </c>
      <c r="S736" s="208"/>
      <c r="T736" s="159">
        <f t="shared" si="350"/>
        <v>-1</v>
      </c>
      <c r="U736" s="209" t="str">
        <f>IF(AND(T736=-1,N736=TRUE),"*",IF(AND(U735="*",N736=TRUE),"*",IF(AND(AND(L736=TRUE,U735="*"),J736&lt;VLOOKUP(V735+1,tbL!$M$38:$O$43,3)),"*","")))</f>
        <v>*</v>
      </c>
      <c r="V736" s="204">
        <f t="shared" ca="1" si="333"/>
        <v>1</v>
      </c>
      <c r="Y736" s="159" t="str">
        <f t="shared" ca="1" si="334"/>
        <v/>
      </c>
      <c r="Z736" s="159" t="str">
        <f t="shared" si="335"/>
        <v/>
      </c>
      <c r="AA736" s="159">
        <f t="shared" ca="1" si="356"/>
        <v>1</v>
      </c>
      <c r="AC736" s="161" t="str">
        <f t="shared" ca="1" si="336"/>
        <v/>
      </c>
      <c r="AD736" s="161">
        <f t="shared" ca="1" si="337"/>
        <v>1</v>
      </c>
      <c r="AE736" s="161" t="str">
        <f t="shared" ca="1" si="329"/>
        <v/>
      </c>
      <c r="AF736" s="161">
        <f t="shared" ca="1" si="338"/>
        <v>1</v>
      </c>
      <c r="AG736" s="161" t="str">
        <f t="shared" ca="1" si="339"/>
        <v/>
      </c>
      <c r="AH736" s="161">
        <f t="shared" ca="1" si="340"/>
        <v>1</v>
      </c>
      <c r="AI736" s="161" t="str">
        <f t="shared" ca="1" si="341"/>
        <v/>
      </c>
      <c r="AJ736" s="161">
        <f t="shared" ca="1" si="342"/>
        <v>1</v>
      </c>
      <c r="AL736" s="161" t="str">
        <f t="shared" ca="1" si="343"/>
        <v/>
      </c>
      <c r="AM736" s="161">
        <f t="shared" ca="1" si="354"/>
        <v>1</v>
      </c>
      <c r="AN736" s="161" t="str">
        <f t="shared" ca="1" si="344"/>
        <v/>
      </c>
      <c r="AO736" s="161">
        <f t="shared" ca="1" si="353"/>
        <v>1</v>
      </c>
      <c r="AP736" s="161" t="str">
        <f t="shared" ca="1" si="345"/>
        <v/>
      </c>
      <c r="AQ736" s="161">
        <f t="shared" ca="1" si="351"/>
        <v>1</v>
      </c>
      <c r="AR736" s="161" t="str">
        <f t="shared" ca="1" si="346"/>
        <v/>
      </c>
      <c r="AS736" s="161">
        <f t="shared" ca="1" si="347"/>
        <v>1</v>
      </c>
      <c r="AT736" s="159" t="str">
        <f t="shared" ca="1" si="357"/>
        <v/>
      </c>
      <c r="AU736" s="210">
        <f t="shared" ca="1" si="331"/>
        <v>14</v>
      </c>
      <c r="AV736" s="209"/>
      <c r="AW736" s="204">
        <f t="shared" si="348"/>
        <v>5500.6388888888896</v>
      </c>
      <c r="AX736" s="159"/>
      <c r="AZ736" s="159"/>
      <c r="BM736" s="207"/>
      <c r="BN736" s="212"/>
      <c r="BP736" s="209"/>
      <c r="BQ736" s="211"/>
      <c r="BR736" s="211"/>
      <c r="BS736" s="211"/>
      <c r="BT736" s="211"/>
      <c r="BU736" s="211"/>
      <c r="BV736" s="211"/>
      <c r="BW736" s="211"/>
      <c r="BX736" s="211"/>
      <c r="BY736" s="211"/>
      <c r="BZ736" s="211"/>
      <c r="CA736" s="209"/>
      <c r="CB736" s="224"/>
      <c r="CC736" s="204"/>
      <c r="CD736" s="204"/>
      <c r="CE736" s="204"/>
      <c r="CF736" s="211"/>
      <c r="CG736" s="211"/>
      <c r="CI736" s="209"/>
      <c r="CJ736" s="209"/>
      <c r="EH736" s="165"/>
      <c r="EI736" s="165"/>
      <c r="EJ736" s="166"/>
      <c r="EK736" s="209"/>
      <c r="EL736" s="211"/>
      <c r="EM736" s="211"/>
      <c r="EN736" s="211"/>
      <c r="EO736" s="211"/>
      <c r="EP736" s="211"/>
      <c r="ES736" s="165"/>
      <c r="ET736" s="165"/>
      <c r="EU736" s="166"/>
      <c r="EV736" s="209"/>
      <c r="EW736" s="211"/>
      <c r="EX736" s="211"/>
      <c r="EY736" s="211"/>
      <c r="EZ736" s="211"/>
      <c r="FA736" s="211"/>
      <c r="FD736" s="165"/>
      <c r="FE736" s="165"/>
      <c r="FF736" s="166"/>
      <c r="FG736" s="209"/>
      <c r="FH736" s="211"/>
      <c r="FI736" s="211"/>
      <c r="FJ736" s="211"/>
      <c r="FK736" s="211"/>
      <c r="FL736" s="211"/>
    </row>
    <row r="737" spans="9:168">
      <c r="I737" s="221">
        <f t="shared" si="352"/>
        <v>133</v>
      </c>
      <c r="J737" s="159">
        <f>'v-t_chart'!C734</f>
        <v>59.3</v>
      </c>
      <c r="K737" s="204">
        <f t="shared" ca="1" si="330"/>
        <v>173.68969999999999</v>
      </c>
      <c r="L737" s="205" t="b">
        <f>IF('Input&amp;Output'!$C$3=10,phase_chart!C734,IF('Input&amp;Output'!$C$3=21,phase_chart!G734,IF('Input&amp;Output'!$C$3=22,phase_chart!K734,IF('Input&amp;Output'!$C$3=31,phase_chart!O734,IF('Input&amp;Output'!$C$3=32,phase_chart!S734,"")))))</f>
        <v>0</v>
      </c>
      <c r="M737" s="206" t="b">
        <f>IF('Input&amp;Output'!$C$3=10,phase_chart!D734,IF('Input&amp;Output'!$C$3=21,phase_chart!H734,IF('Input&amp;Output'!$C$3=22,phase_chart!L734,IF('Input&amp;Output'!$C$3=31,phase_chart!P734,IF('Input&amp;Output'!$C$3=32,phase_chart!T734,"")))))</f>
        <v>0</v>
      </c>
      <c r="N737" s="205" t="b">
        <f>IF('Input&amp;Output'!$C$3=10,phase_chart!E734,IF('Input&amp;Output'!$C$3=21,phase_chart!I734,IF('Input&amp;Output'!$C$3=22,phase_chart!M734,IF('Input&amp;Output'!$C$3=31,phase_chart!Q734,IF('Input&amp;Output'!$C$3=32,phase_chart!U734,"")))))</f>
        <v>1</v>
      </c>
      <c r="P737" s="159">
        <f ca="1">IF(NOT($J737=0),IF($J737&lt;IF($P736=0,0,VLOOKUP(P736,tbL!$M$37:$Q$43,IF(L737=TRUE,2,4))),IF($J737&gt;=VLOOKUP(P736,tbL!$M$37:$Q$43,IF(L737=TRUE,3,5)),$P736,IF(AND(L736=TRUE,L737=TRUE),$P736,$P736-1)),IF(AND(L737=TRUE,J737=VLOOKUP(P736,tbL!$M$37:$Q$43,IF(L737=TRUE,2,4))),P736,IF($P736+1&gt;$C$12,$C$12,$P736+1))),0)</f>
        <v>1</v>
      </c>
      <c r="Q737" s="159">
        <f t="shared" ca="1" si="332"/>
        <v>1</v>
      </c>
      <c r="R737" s="207">
        <f t="shared" si="349"/>
        <v>0</v>
      </c>
      <c r="S737" s="208"/>
      <c r="T737" s="159">
        <f t="shared" si="350"/>
        <v>0</v>
      </c>
      <c r="U737" s="209" t="str">
        <f>IF(AND(T737=-1,N737=TRUE),"*",IF(AND(U736="*",N737=TRUE),"*",IF(AND(AND(L737=TRUE,U736="*"),J737&lt;VLOOKUP(V736+1,tbL!$M$38:$O$43,3)),"*","")))</f>
        <v>*</v>
      </c>
      <c r="V737" s="204">
        <f t="shared" ca="1" si="333"/>
        <v>1</v>
      </c>
      <c r="Y737" s="159" t="str">
        <f t="shared" ca="1" si="334"/>
        <v/>
      </c>
      <c r="Z737" s="159" t="str">
        <f t="shared" si="335"/>
        <v/>
      </c>
      <c r="AA737" s="159">
        <f t="shared" ca="1" si="356"/>
        <v>1</v>
      </c>
      <c r="AC737" s="161" t="str">
        <f t="shared" ca="1" si="336"/>
        <v/>
      </c>
      <c r="AD737" s="161">
        <f t="shared" ca="1" si="337"/>
        <v>1</v>
      </c>
      <c r="AE737" s="161" t="str">
        <f t="shared" ca="1" si="329"/>
        <v/>
      </c>
      <c r="AF737" s="161">
        <f t="shared" ca="1" si="338"/>
        <v>1</v>
      </c>
      <c r="AG737" s="161" t="str">
        <f t="shared" ca="1" si="339"/>
        <v/>
      </c>
      <c r="AH737" s="161">
        <f t="shared" ca="1" si="340"/>
        <v>1</v>
      </c>
      <c r="AI737" s="161" t="str">
        <f t="shared" ca="1" si="341"/>
        <v/>
      </c>
      <c r="AJ737" s="161">
        <f t="shared" ca="1" si="342"/>
        <v>1</v>
      </c>
      <c r="AL737" s="161" t="str">
        <f t="shared" ca="1" si="343"/>
        <v/>
      </c>
      <c r="AM737" s="161">
        <f t="shared" ca="1" si="354"/>
        <v>1</v>
      </c>
      <c r="AN737" s="161" t="str">
        <f t="shared" ca="1" si="344"/>
        <v/>
      </c>
      <c r="AO737" s="161">
        <f t="shared" ca="1" si="353"/>
        <v>1</v>
      </c>
      <c r="AP737" s="161" t="str">
        <f t="shared" ca="1" si="345"/>
        <v/>
      </c>
      <c r="AQ737" s="161">
        <f t="shared" ca="1" si="351"/>
        <v>1</v>
      </c>
      <c r="AR737" s="161" t="str">
        <f t="shared" ca="1" si="346"/>
        <v/>
      </c>
      <c r="AS737" s="161">
        <f t="shared" ca="1" si="347"/>
        <v>1</v>
      </c>
      <c r="AT737" s="159" t="str">
        <f t="shared" ca="1" si="357"/>
        <v/>
      </c>
      <c r="AU737" s="210">
        <f t="shared" ca="1" si="331"/>
        <v>14</v>
      </c>
      <c r="AV737" s="209"/>
      <c r="AW737" s="204">
        <f t="shared" si="348"/>
        <v>5517.1111111111122</v>
      </c>
      <c r="AX737" s="159"/>
      <c r="AZ737" s="159"/>
      <c r="BM737" s="207"/>
      <c r="BN737" s="212"/>
      <c r="BP737" s="209"/>
      <c r="BQ737" s="211"/>
      <c r="BR737" s="211"/>
      <c r="BS737" s="211"/>
      <c r="BT737" s="211"/>
      <c r="BU737" s="211"/>
      <c r="BV737" s="211"/>
      <c r="BW737" s="211"/>
      <c r="BX737" s="211"/>
      <c r="BY737" s="211"/>
      <c r="BZ737" s="211"/>
      <c r="CA737" s="209"/>
      <c r="CB737" s="224"/>
      <c r="CC737" s="204"/>
      <c r="CD737" s="204"/>
      <c r="CE737" s="204"/>
      <c r="CF737" s="211"/>
      <c r="CG737" s="211"/>
      <c r="CI737" s="209"/>
      <c r="CJ737" s="209"/>
      <c r="EH737" s="165"/>
      <c r="EI737" s="165"/>
      <c r="EJ737" s="166"/>
      <c r="EK737" s="209"/>
      <c r="EL737" s="211"/>
      <c r="EM737" s="211"/>
      <c r="EN737" s="211"/>
      <c r="EO737" s="211"/>
      <c r="EP737" s="211"/>
      <c r="ES737" s="165"/>
      <c r="ET737" s="165"/>
      <c r="EU737" s="166"/>
      <c r="EV737" s="209"/>
      <c r="EW737" s="211"/>
      <c r="EX737" s="211"/>
      <c r="EY737" s="211"/>
      <c r="EZ737" s="211"/>
      <c r="FA737" s="211"/>
      <c r="FD737" s="165"/>
      <c r="FE737" s="165"/>
      <c r="FF737" s="166"/>
      <c r="FG737" s="209"/>
      <c r="FH737" s="211"/>
      <c r="FI737" s="211"/>
      <c r="FJ737" s="211"/>
      <c r="FK737" s="211"/>
      <c r="FL737" s="211"/>
    </row>
    <row r="738" spans="9:168">
      <c r="I738" s="221">
        <f t="shared" si="352"/>
        <v>134</v>
      </c>
      <c r="J738" s="159">
        <f>'v-t_chart'!C735</f>
        <v>57.5</v>
      </c>
      <c r="K738" s="204">
        <f t="shared" ca="1" si="330"/>
        <v>168.41749999999999</v>
      </c>
      <c r="L738" s="205" t="b">
        <f>IF('Input&amp;Output'!$C$3=10,phase_chart!C735,IF('Input&amp;Output'!$C$3=21,phase_chart!G735,IF('Input&amp;Output'!$C$3=22,phase_chart!K735,IF('Input&amp;Output'!$C$3=31,phase_chart!O735,IF('Input&amp;Output'!$C$3=32,phase_chart!S735,"")))))</f>
        <v>0</v>
      </c>
      <c r="M738" s="206" t="b">
        <f>IF('Input&amp;Output'!$C$3=10,phase_chart!D735,IF('Input&amp;Output'!$C$3=21,phase_chart!H735,IF('Input&amp;Output'!$C$3=22,phase_chart!L735,IF('Input&amp;Output'!$C$3=31,phase_chart!P735,IF('Input&amp;Output'!$C$3=32,phase_chart!T735,"")))))</f>
        <v>0</v>
      </c>
      <c r="N738" s="205" t="b">
        <f>IF('Input&amp;Output'!$C$3=10,phase_chart!E735,IF('Input&amp;Output'!$C$3=21,phase_chart!I735,IF('Input&amp;Output'!$C$3=22,phase_chart!M735,IF('Input&amp;Output'!$C$3=31,phase_chart!Q735,IF('Input&amp;Output'!$C$3=32,phase_chart!U735,"")))))</f>
        <v>1</v>
      </c>
      <c r="P738" s="159">
        <f ca="1">IF(NOT($J738=0),IF($J738&lt;IF($P737=0,0,VLOOKUP(P737,tbL!$M$37:$Q$43,IF(L738=TRUE,2,4))),IF($J738&gt;=VLOOKUP(P737,tbL!$M$37:$Q$43,IF(L738=TRUE,3,5)),$P737,IF(AND(L737=TRUE,L738=TRUE),$P737,$P737-1)),IF(AND(L738=TRUE,J738=VLOOKUP(P737,tbL!$M$37:$Q$43,IF(L738=TRUE,2,4))),P737,IF($P737+1&gt;$C$12,$C$12,$P737+1))),0)</f>
        <v>1</v>
      </c>
      <c r="Q738" s="159">
        <f t="shared" ca="1" si="332"/>
        <v>1</v>
      </c>
      <c r="R738" s="207">
        <f t="shared" si="349"/>
        <v>0</v>
      </c>
      <c r="S738" s="208"/>
      <c r="T738" s="159">
        <f t="shared" si="350"/>
        <v>0</v>
      </c>
      <c r="U738" s="209" t="str">
        <f>IF(AND(T738=-1,N738=TRUE),"*",IF(AND(U737="*",N738=TRUE),"*",IF(AND(AND(L738=TRUE,U737="*"),J738&lt;VLOOKUP(V737+1,tbL!$M$38:$O$43,3)),"*","")))</f>
        <v>*</v>
      </c>
      <c r="V738" s="204">
        <f t="shared" ca="1" si="333"/>
        <v>1</v>
      </c>
      <c r="Y738" s="159" t="str">
        <f t="shared" ca="1" si="334"/>
        <v/>
      </c>
      <c r="Z738" s="159" t="str">
        <f t="shared" si="335"/>
        <v/>
      </c>
      <c r="AA738" s="159">
        <f t="shared" ca="1" si="356"/>
        <v>1</v>
      </c>
      <c r="AC738" s="161" t="str">
        <f t="shared" ca="1" si="336"/>
        <v/>
      </c>
      <c r="AD738" s="161">
        <f t="shared" ca="1" si="337"/>
        <v>1</v>
      </c>
      <c r="AE738" s="161" t="str">
        <f t="shared" ca="1" si="329"/>
        <v/>
      </c>
      <c r="AF738" s="161">
        <f t="shared" ca="1" si="338"/>
        <v>1</v>
      </c>
      <c r="AG738" s="161" t="str">
        <f t="shared" ca="1" si="339"/>
        <v/>
      </c>
      <c r="AH738" s="161">
        <f t="shared" ca="1" si="340"/>
        <v>1</v>
      </c>
      <c r="AI738" s="161" t="str">
        <f t="shared" ca="1" si="341"/>
        <v/>
      </c>
      <c r="AJ738" s="161">
        <f t="shared" ca="1" si="342"/>
        <v>1</v>
      </c>
      <c r="AL738" s="161" t="str">
        <f t="shared" ca="1" si="343"/>
        <v/>
      </c>
      <c r="AM738" s="161">
        <f t="shared" ca="1" si="354"/>
        <v>1</v>
      </c>
      <c r="AN738" s="161" t="str">
        <f t="shared" ca="1" si="344"/>
        <v/>
      </c>
      <c r="AO738" s="161">
        <f t="shared" ca="1" si="353"/>
        <v>1</v>
      </c>
      <c r="AP738" s="161" t="str">
        <f t="shared" ca="1" si="345"/>
        <v/>
      </c>
      <c r="AQ738" s="161">
        <f t="shared" ca="1" si="351"/>
        <v>1</v>
      </c>
      <c r="AR738" s="161" t="str">
        <f t="shared" ca="1" si="346"/>
        <v/>
      </c>
      <c r="AS738" s="161">
        <f t="shared" ca="1" si="347"/>
        <v>1</v>
      </c>
      <c r="AT738" s="159" t="str">
        <f t="shared" ca="1" si="357"/>
        <v/>
      </c>
      <c r="AU738" s="210">
        <f t="shared" ca="1" si="331"/>
        <v>14</v>
      </c>
      <c r="AV738" s="209"/>
      <c r="AW738" s="204">
        <f t="shared" si="348"/>
        <v>5533.0833333333348</v>
      </c>
      <c r="AX738" s="159"/>
      <c r="AZ738" s="159"/>
      <c r="BM738" s="207"/>
      <c r="BN738" s="212"/>
      <c r="BP738" s="209"/>
      <c r="BQ738" s="211"/>
      <c r="BR738" s="211"/>
      <c r="BS738" s="211"/>
      <c r="BT738" s="211"/>
      <c r="BU738" s="211"/>
      <c r="BV738" s="211"/>
      <c r="BW738" s="211"/>
      <c r="BX738" s="211"/>
      <c r="BY738" s="211"/>
      <c r="BZ738" s="211"/>
      <c r="CA738" s="209"/>
      <c r="CB738" s="224"/>
      <c r="CC738" s="204"/>
      <c r="CD738" s="204"/>
      <c r="CE738" s="204"/>
      <c r="CF738" s="211"/>
      <c r="CG738" s="211"/>
      <c r="CI738" s="209"/>
      <c r="CJ738" s="209"/>
      <c r="EH738" s="165"/>
      <c r="EI738" s="165"/>
      <c r="EJ738" s="166"/>
      <c r="EK738" s="209"/>
      <c r="EL738" s="211"/>
      <c r="EM738" s="211"/>
      <c r="EN738" s="211"/>
      <c r="EO738" s="211"/>
      <c r="EP738" s="211"/>
      <c r="ES738" s="165"/>
      <c r="ET738" s="165"/>
      <c r="EU738" s="166"/>
      <c r="EV738" s="209"/>
      <c r="EW738" s="211"/>
      <c r="EX738" s="211"/>
      <c r="EY738" s="211"/>
      <c r="EZ738" s="211"/>
      <c r="FA738" s="211"/>
      <c r="FD738" s="165"/>
      <c r="FE738" s="165"/>
      <c r="FF738" s="166"/>
      <c r="FG738" s="209"/>
      <c r="FH738" s="211"/>
      <c r="FI738" s="211"/>
      <c r="FJ738" s="211"/>
      <c r="FK738" s="211"/>
      <c r="FL738" s="211"/>
    </row>
    <row r="739" spans="9:168">
      <c r="I739" s="221">
        <f t="shared" si="352"/>
        <v>135</v>
      </c>
      <c r="J739" s="159">
        <f>'v-t_chart'!C736</f>
        <v>55.4</v>
      </c>
      <c r="K739" s="204">
        <f t="shared" ca="1" si="330"/>
        <v>162.26659999999998</v>
      </c>
      <c r="L739" s="205" t="b">
        <f>IF('Input&amp;Output'!$C$3=10,phase_chart!C736,IF('Input&amp;Output'!$C$3=21,phase_chart!G736,IF('Input&amp;Output'!$C$3=22,phase_chart!K736,IF('Input&amp;Output'!$C$3=31,phase_chart!O736,IF('Input&amp;Output'!$C$3=32,phase_chart!S736,"")))))</f>
        <v>0</v>
      </c>
      <c r="M739" s="206" t="b">
        <f>IF('Input&amp;Output'!$C$3=10,phase_chart!D736,IF('Input&amp;Output'!$C$3=21,phase_chart!H736,IF('Input&amp;Output'!$C$3=22,phase_chart!L736,IF('Input&amp;Output'!$C$3=31,phase_chart!P736,IF('Input&amp;Output'!$C$3=32,phase_chart!T736,"")))))</f>
        <v>0</v>
      </c>
      <c r="N739" s="205" t="b">
        <f>IF('Input&amp;Output'!$C$3=10,phase_chart!E736,IF('Input&amp;Output'!$C$3=21,phase_chart!I736,IF('Input&amp;Output'!$C$3=22,phase_chart!M736,IF('Input&amp;Output'!$C$3=31,phase_chart!Q736,IF('Input&amp;Output'!$C$3=32,phase_chart!U736,"")))))</f>
        <v>1</v>
      </c>
      <c r="P739" s="159">
        <f ca="1">IF(NOT($J739=0),IF($J739&lt;IF($P738=0,0,VLOOKUP(P738,tbL!$M$37:$Q$43,IF(L739=TRUE,2,4))),IF($J739&gt;=VLOOKUP(P738,tbL!$M$37:$Q$43,IF(L739=TRUE,3,5)),$P738,IF(AND(L738=TRUE,L739=TRUE),$P738,$P738-1)),IF(AND(L739=TRUE,J739=VLOOKUP(P738,tbL!$M$37:$Q$43,IF(L739=TRUE,2,4))),P738,IF($P738+1&gt;$C$12,$C$12,$P738+1))),0)</f>
        <v>1</v>
      </c>
      <c r="Q739" s="159">
        <f t="shared" ca="1" si="332"/>
        <v>1</v>
      </c>
      <c r="R739" s="207">
        <f t="shared" si="349"/>
        <v>0</v>
      </c>
      <c r="S739" s="208"/>
      <c r="T739" s="159">
        <f t="shared" si="350"/>
        <v>0</v>
      </c>
      <c r="U739" s="209" t="str">
        <f>IF(AND(T739=-1,N739=TRUE),"*",IF(AND(U738="*",N739=TRUE),"*",IF(AND(AND(L739=TRUE,U738="*"),J739&lt;VLOOKUP(V738+1,tbL!$M$38:$O$43,3)),"*","")))</f>
        <v>*</v>
      </c>
      <c r="V739" s="204">
        <f t="shared" ca="1" si="333"/>
        <v>1</v>
      </c>
      <c r="Y739" s="159" t="str">
        <f t="shared" ca="1" si="334"/>
        <v/>
      </c>
      <c r="Z739" s="159" t="str">
        <f t="shared" si="335"/>
        <v/>
      </c>
      <c r="AA739" s="159">
        <f t="shared" ca="1" si="356"/>
        <v>1</v>
      </c>
      <c r="AC739" s="161" t="str">
        <f t="shared" ca="1" si="336"/>
        <v/>
      </c>
      <c r="AD739" s="161">
        <f t="shared" ca="1" si="337"/>
        <v>1</v>
      </c>
      <c r="AE739" s="161" t="str">
        <f t="shared" ca="1" si="329"/>
        <v/>
      </c>
      <c r="AF739" s="161">
        <f t="shared" ca="1" si="338"/>
        <v>1</v>
      </c>
      <c r="AG739" s="161" t="str">
        <f t="shared" ca="1" si="339"/>
        <v/>
      </c>
      <c r="AH739" s="161">
        <f t="shared" ca="1" si="340"/>
        <v>1</v>
      </c>
      <c r="AI739" s="161" t="str">
        <f t="shared" ca="1" si="341"/>
        <v/>
      </c>
      <c r="AJ739" s="161">
        <f t="shared" ca="1" si="342"/>
        <v>1</v>
      </c>
      <c r="AL739" s="161" t="str">
        <f t="shared" ca="1" si="343"/>
        <v/>
      </c>
      <c r="AM739" s="161">
        <f t="shared" ca="1" si="354"/>
        <v>1</v>
      </c>
      <c r="AN739" s="161" t="str">
        <f t="shared" ca="1" si="344"/>
        <v/>
      </c>
      <c r="AO739" s="161">
        <f t="shared" ca="1" si="353"/>
        <v>1</v>
      </c>
      <c r="AP739" s="161" t="str">
        <f t="shared" ca="1" si="345"/>
        <v/>
      </c>
      <c r="AQ739" s="161">
        <f t="shared" ca="1" si="351"/>
        <v>1</v>
      </c>
      <c r="AR739" s="161" t="str">
        <f t="shared" ca="1" si="346"/>
        <v/>
      </c>
      <c r="AS739" s="161">
        <f t="shared" ca="1" si="347"/>
        <v>1</v>
      </c>
      <c r="AT739" s="159" t="str">
        <f t="shared" ca="1" si="357"/>
        <v/>
      </c>
      <c r="AU739" s="210">
        <f t="shared" ca="1" si="331"/>
        <v>14</v>
      </c>
      <c r="AV739" s="209"/>
      <c r="AW739" s="204">
        <f t="shared" si="348"/>
        <v>5548.4722222222235</v>
      </c>
      <c r="AX739" s="159"/>
      <c r="AZ739" s="159"/>
      <c r="BM739" s="207"/>
      <c r="BN739" s="212"/>
      <c r="BP739" s="209"/>
      <c r="BQ739" s="211"/>
      <c r="BR739" s="211"/>
      <c r="BS739" s="211"/>
      <c r="BT739" s="211"/>
      <c r="BU739" s="211"/>
      <c r="BV739" s="211"/>
      <c r="BW739" s="211"/>
      <c r="BX739" s="211"/>
      <c r="BY739" s="211"/>
      <c r="BZ739" s="211"/>
      <c r="CA739" s="209"/>
      <c r="CB739" s="224"/>
      <c r="CC739" s="204"/>
      <c r="CD739" s="204"/>
      <c r="CE739" s="204"/>
      <c r="CF739" s="211"/>
      <c r="CG739" s="211"/>
      <c r="CI739" s="209"/>
      <c r="CJ739" s="209"/>
      <c r="EH739" s="165"/>
      <c r="EI739" s="165"/>
      <c r="EJ739" s="166"/>
      <c r="EK739" s="209"/>
      <c r="EL739" s="211"/>
      <c r="EM739" s="211"/>
      <c r="EN739" s="211"/>
      <c r="EO739" s="211"/>
      <c r="EP739" s="211"/>
      <c r="ES739" s="165"/>
      <c r="ET739" s="165"/>
      <c r="EU739" s="166"/>
      <c r="EV739" s="209"/>
      <c r="EW739" s="211"/>
      <c r="EX739" s="211"/>
      <c r="EY739" s="211"/>
      <c r="EZ739" s="211"/>
      <c r="FA739" s="211"/>
      <c r="FD739" s="165"/>
      <c r="FE739" s="165"/>
      <c r="FF739" s="166"/>
      <c r="FG739" s="209"/>
      <c r="FH739" s="211"/>
      <c r="FI739" s="211"/>
      <c r="FJ739" s="211"/>
      <c r="FK739" s="211"/>
      <c r="FL739" s="211"/>
    </row>
    <row r="740" spans="9:168">
      <c r="I740" s="221">
        <f t="shared" si="352"/>
        <v>136</v>
      </c>
      <c r="J740" s="159">
        <f>'v-t_chart'!C737</f>
        <v>52.5</v>
      </c>
      <c r="K740" s="204">
        <f t="shared" ca="1" si="330"/>
        <v>153.77249999999998</v>
      </c>
      <c r="L740" s="205" t="b">
        <f>IF('Input&amp;Output'!$C$3=10,phase_chart!C737,IF('Input&amp;Output'!$C$3=21,phase_chart!G737,IF('Input&amp;Output'!$C$3=22,phase_chart!K737,IF('Input&amp;Output'!$C$3=31,phase_chart!O737,IF('Input&amp;Output'!$C$3=32,phase_chart!S737,"")))))</f>
        <v>0</v>
      </c>
      <c r="M740" s="206" t="b">
        <f>IF('Input&amp;Output'!$C$3=10,phase_chart!D737,IF('Input&amp;Output'!$C$3=21,phase_chart!H737,IF('Input&amp;Output'!$C$3=22,phase_chart!L737,IF('Input&amp;Output'!$C$3=31,phase_chart!P737,IF('Input&amp;Output'!$C$3=32,phase_chart!T737,"")))))</f>
        <v>0</v>
      </c>
      <c r="N740" s="205" t="b">
        <f>IF('Input&amp;Output'!$C$3=10,phase_chart!E737,IF('Input&amp;Output'!$C$3=21,phase_chart!I737,IF('Input&amp;Output'!$C$3=22,phase_chart!M737,IF('Input&amp;Output'!$C$3=31,phase_chart!Q737,IF('Input&amp;Output'!$C$3=32,phase_chart!U737,"")))))</f>
        <v>1</v>
      </c>
      <c r="P740" s="159">
        <f ca="1">IF(NOT($J740=0),IF($J740&lt;IF($P739=0,0,VLOOKUP(P739,tbL!$M$37:$Q$43,IF(L740=TRUE,2,4))),IF($J740&gt;=VLOOKUP(P739,tbL!$M$37:$Q$43,IF(L740=TRUE,3,5)),$P739,IF(AND(L739=TRUE,L740=TRUE),$P739,$P739-1)),IF(AND(L740=TRUE,J740=VLOOKUP(P739,tbL!$M$37:$Q$43,IF(L740=TRUE,2,4))),P739,IF($P739+1&gt;$C$12,$C$12,$P739+1))),0)</f>
        <v>1</v>
      </c>
      <c r="Q740" s="159">
        <f t="shared" ca="1" si="332"/>
        <v>1</v>
      </c>
      <c r="R740" s="207">
        <f t="shared" si="349"/>
        <v>0</v>
      </c>
      <c r="S740" s="208"/>
      <c r="T740" s="159">
        <f t="shared" si="350"/>
        <v>0</v>
      </c>
      <c r="U740" s="209" t="str">
        <f>IF(AND(T740=-1,N740=TRUE),"*",IF(AND(U739="*",N740=TRUE),"*",IF(AND(AND(L740=TRUE,U739="*"),J740&lt;VLOOKUP(V739+1,tbL!$M$38:$O$43,3)),"*","")))</f>
        <v>*</v>
      </c>
      <c r="V740" s="204">
        <f t="shared" ca="1" si="333"/>
        <v>1</v>
      </c>
      <c r="Y740" s="159" t="str">
        <f t="shared" ca="1" si="334"/>
        <v/>
      </c>
      <c r="Z740" s="159" t="str">
        <f t="shared" si="335"/>
        <v/>
      </c>
      <c r="AA740" s="159">
        <f t="shared" ca="1" si="356"/>
        <v>1</v>
      </c>
      <c r="AC740" s="161" t="str">
        <f t="shared" ca="1" si="336"/>
        <v/>
      </c>
      <c r="AD740" s="161">
        <f t="shared" ca="1" si="337"/>
        <v>1</v>
      </c>
      <c r="AE740" s="161" t="str">
        <f t="shared" ca="1" si="329"/>
        <v/>
      </c>
      <c r="AF740" s="161">
        <f t="shared" ca="1" si="338"/>
        <v>1</v>
      </c>
      <c r="AG740" s="161" t="str">
        <f t="shared" ca="1" si="339"/>
        <v/>
      </c>
      <c r="AH740" s="161">
        <f t="shared" ca="1" si="340"/>
        <v>1</v>
      </c>
      <c r="AI740" s="161" t="str">
        <f t="shared" ca="1" si="341"/>
        <v/>
      </c>
      <c r="AJ740" s="161">
        <f t="shared" ca="1" si="342"/>
        <v>1</v>
      </c>
      <c r="AL740" s="161" t="str">
        <f t="shared" ca="1" si="343"/>
        <v/>
      </c>
      <c r="AM740" s="161">
        <f t="shared" ca="1" si="354"/>
        <v>1</v>
      </c>
      <c r="AN740" s="161" t="str">
        <f t="shared" ca="1" si="344"/>
        <v/>
      </c>
      <c r="AO740" s="161">
        <f t="shared" ca="1" si="353"/>
        <v>1</v>
      </c>
      <c r="AP740" s="161" t="str">
        <f t="shared" ca="1" si="345"/>
        <v/>
      </c>
      <c r="AQ740" s="161">
        <f t="shared" ca="1" si="351"/>
        <v>1</v>
      </c>
      <c r="AR740" s="161" t="str">
        <f t="shared" ca="1" si="346"/>
        <v/>
      </c>
      <c r="AS740" s="161">
        <f t="shared" ca="1" si="347"/>
        <v>1</v>
      </c>
      <c r="AT740" s="159" t="str">
        <f t="shared" ca="1" si="357"/>
        <v/>
      </c>
      <c r="AU740" s="210">
        <f t="shared" ca="1" si="331"/>
        <v>14</v>
      </c>
      <c r="AV740" s="209"/>
      <c r="AW740" s="204">
        <f t="shared" si="348"/>
        <v>5563.0555555555566</v>
      </c>
      <c r="AX740" s="159"/>
      <c r="AZ740" s="159"/>
      <c r="BM740" s="207"/>
      <c r="BN740" s="212"/>
      <c r="BP740" s="209"/>
      <c r="BQ740" s="211"/>
      <c r="BR740" s="211"/>
      <c r="BS740" s="211"/>
      <c r="BT740" s="211"/>
      <c r="BU740" s="211"/>
      <c r="BV740" s="211"/>
      <c r="BW740" s="211"/>
      <c r="BX740" s="211"/>
      <c r="BY740" s="211"/>
      <c r="BZ740" s="211"/>
      <c r="CA740" s="209"/>
      <c r="CB740" s="224"/>
      <c r="CC740" s="204"/>
      <c r="CD740" s="204"/>
      <c r="CE740" s="204"/>
      <c r="CF740" s="211"/>
      <c r="CG740" s="211"/>
      <c r="CI740" s="209"/>
      <c r="CJ740" s="209"/>
      <c r="EH740" s="165"/>
      <c r="EI740" s="165"/>
      <c r="EJ740" s="166"/>
      <c r="EK740" s="209"/>
      <c r="EL740" s="211"/>
      <c r="EM740" s="211"/>
      <c r="EN740" s="211"/>
      <c r="EO740" s="211"/>
      <c r="EP740" s="211"/>
      <c r="ES740" s="165"/>
      <c r="ET740" s="165"/>
      <c r="EU740" s="166"/>
      <c r="EV740" s="209"/>
      <c r="EW740" s="211"/>
      <c r="EX740" s="211"/>
      <c r="EY740" s="211"/>
      <c r="EZ740" s="211"/>
      <c r="FA740" s="211"/>
      <c r="FD740" s="165"/>
      <c r="FE740" s="165"/>
      <c r="FF740" s="166"/>
      <c r="FG740" s="209"/>
      <c r="FH740" s="211"/>
      <c r="FI740" s="211"/>
      <c r="FJ740" s="211"/>
      <c r="FK740" s="211"/>
      <c r="FL740" s="211"/>
    </row>
    <row r="741" spans="9:168">
      <c r="I741" s="221">
        <f t="shared" si="352"/>
        <v>137</v>
      </c>
      <c r="J741" s="159">
        <f>'v-t_chart'!C738</f>
        <v>47.9</v>
      </c>
      <c r="K741" s="204">
        <f t="shared" ca="1" si="330"/>
        <v>140.29909999999998</v>
      </c>
      <c r="L741" s="205" t="b">
        <f>IF('Input&amp;Output'!$C$3=10,phase_chart!C738,IF('Input&amp;Output'!$C$3=21,phase_chart!G738,IF('Input&amp;Output'!$C$3=22,phase_chart!K738,IF('Input&amp;Output'!$C$3=31,phase_chart!O738,IF('Input&amp;Output'!$C$3=32,phase_chart!S738,"")))))</f>
        <v>0</v>
      </c>
      <c r="M741" s="206" t="b">
        <f>IF('Input&amp;Output'!$C$3=10,phase_chart!D738,IF('Input&amp;Output'!$C$3=21,phase_chart!H738,IF('Input&amp;Output'!$C$3=22,phase_chart!L738,IF('Input&amp;Output'!$C$3=31,phase_chart!P738,IF('Input&amp;Output'!$C$3=32,phase_chart!T738,"")))))</f>
        <v>0</v>
      </c>
      <c r="N741" s="205" t="b">
        <f>IF('Input&amp;Output'!$C$3=10,phase_chart!E738,IF('Input&amp;Output'!$C$3=21,phase_chart!I738,IF('Input&amp;Output'!$C$3=22,phase_chart!M738,IF('Input&amp;Output'!$C$3=31,phase_chart!Q738,IF('Input&amp;Output'!$C$3=32,phase_chart!U738,"")))))</f>
        <v>1</v>
      </c>
      <c r="P741" s="159">
        <f ca="1">IF(NOT($J741=0),IF($J741&lt;IF($P740=0,0,VLOOKUP(P740,tbL!$M$37:$Q$43,IF(L741=TRUE,2,4))),IF($J741&gt;=VLOOKUP(P740,tbL!$M$37:$Q$43,IF(L741=TRUE,3,5)),$P740,IF(AND(L740=TRUE,L741=TRUE),$P740,$P740-1)),IF(AND(L741=TRUE,J741=VLOOKUP(P740,tbL!$M$37:$Q$43,IF(L741=TRUE,2,4))),P740,IF($P740+1&gt;$C$12,$C$12,$P740+1))),0)</f>
        <v>1</v>
      </c>
      <c r="Q741" s="159">
        <f t="shared" ca="1" si="332"/>
        <v>1</v>
      </c>
      <c r="R741" s="207">
        <f t="shared" si="349"/>
        <v>0</v>
      </c>
      <c r="S741" s="208"/>
      <c r="T741" s="159">
        <f t="shared" si="350"/>
        <v>0</v>
      </c>
      <c r="U741" s="209" t="str">
        <f>IF(AND(T741=-1,N741=TRUE),"*",IF(AND(U740="*",N741=TRUE),"*",IF(AND(AND(L741=TRUE,U740="*"),J741&lt;VLOOKUP(V740+1,tbL!$M$38:$O$43,3)),"*","")))</f>
        <v>*</v>
      </c>
      <c r="V741" s="204">
        <f t="shared" ca="1" si="333"/>
        <v>1</v>
      </c>
      <c r="Y741" s="159" t="str">
        <f t="shared" ca="1" si="334"/>
        <v/>
      </c>
      <c r="Z741" s="159" t="str">
        <f t="shared" si="335"/>
        <v/>
      </c>
      <c r="AA741" s="159">
        <f t="shared" ca="1" si="356"/>
        <v>1</v>
      </c>
      <c r="AC741" s="161" t="str">
        <f t="shared" ca="1" si="336"/>
        <v/>
      </c>
      <c r="AD741" s="161">
        <f t="shared" ca="1" si="337"/>
        <v>1</v>
      </c>
      <c r="AE741" s="161" t="str">
        <f t="shared" ref="AE741:AE804" ca="1" si="358">IF(OR(OR($AT741=-1,$R741=1),AD741=0),"",IF(AND(AND(AD740=AD743,AD741&lt;&gt;AD740),AD741=AD742),IF(AE739="*","","*"),""))</f>
        <v/>
      </c>
      <c r="AF741" s="161">
        <f t="shared" ca="1" si="338"/>
        <v>1</v>
      </c>
      <c r="AG741" s="161" t="str">
        <f t="shared" ca="1" si="339"/>
        <v/>
      </c>
      <c r="AH741" s="161">
        <f t="shared" ca="1" si="340"/>
        <v>1</v>
      </c>
      <c r="AI741" s="161" t="str">
        <f t="shared" ca="1" si="341"/>
        <v/>
      </c>
      <c r="AJ741" s="161">
        <f t="shared" ca="1" si="342"/>
        <v>1</v>
      </c>
      <c r="AL741" s="161" t="str">
        <f t="shared" ca="1" si="343"/>
        <v/>
      </c>
      <c r="AM741" s="161">
        <f t="shared" ca="1" si="354"/>
        <v>1</v>
      </c>
      <c r="AN741" s="161" t="str">
        <f t="shared" ca="1" si="344"/>
        <v/>
      </c>
      <c r="AO741" s="161">
        <f t="shared" ca="1" si="353"/>
        <v>1</v>
      </c>
      <c r="AP741" s="161" t="str">
        <f t="shared" ca="1" si="345"/>
        <v/>
      </c>
      <c r="AQ741" s="161">
        <f t="shared" ca="1" si="351"/>
        <v>1</v>
      </c>
      <c r="AR741" s="161" t="str">
        <f t="shared" ca="1" si="346"/>
        <v/>
      </c>
      <c r="AS741" s="161">
        <f t="shared" ca="1" si="347"/>
        <v>1</v>
      </c>
      <c r="AT741" s="159" t="str">
        <f t="shared" ca="1" si="357"/>
        <v/>
      </c>
      <c r="AU741" s="210">
        <f t="shared" ca="1" si="331"/>
        <v>14</v>
      </c>
      <c r="AV741" s="209"/>
      <c r="AW741" s="204">
        <f t="shared" si="348"/>
        <v>5576.3611111111122</v>
      </c>
      <c r="AX741" s="159"/>
      <c r="AZ741" s="159"/>
      <c r="BM741" s="207"/>
      <c r="BN741" s="212"/>
      <c r="BP741" s="209"/>
      <c r="BQ741" s="211"/>
      <c r="BR741" s="211"/>
      <c r="BS741" s="211"/>
      <c r="BT741" s="211"/>
      <c r="BU741" s="211"/>
      <c r="BV741" s="211"/>
      <c r="BW741" s="211"/>
      <c r="BX741" s="211"/>
      <c r="BY741" s="211"/>
      <c r="BZ741" s="211"/>
      <c r="CA741" s="209"/>
      <c r="CB741" s="224"/>
      <c r="CC741" s="204"/>
      <c r="CD741" s="204"/>
      <c r="CE741" s="204"/>
      <c r="CF741" s="211"/>
      <c r="CG741" s="211"/>
      <c r="CI741" s="209"/>
      <c r="CJ741" s="209"/>
      <c r="EH741" s="165"/>
      <c r="EI741" s="165"/>
      <c r="EJ741" s="166"/>
      <c r="EK741" s="209"/>
      <c r="EL741" s="211"/>
      <c r="EM741" s="211"/>
      <c r="EN741" s="211"/>
      <c r="EO741" s="211"/>
      <c r="EP741" s="211"/>
      <c r="ES741" s="165"/>
      <c r="ET741" s="165"/>
      <c r="EU741" s="166"/>
      <c r="EV741" s="209"/>
      <c r="EW741" s="211"/>
      <c r="EX741" s="211"/>
      <c r="EY741" s="211"/>
      <c r="EZ741" s="211"/>
      <c r="FA741" s="211"/>
      <c r="FD741" s="165"/>
      <c r="FE741" s="165"/>
      <c r="FF741" s="166"/>
      <c r="FG741" s="209"/>
      <c r="FH741" s="211"/>
      <c r="FI741" s="211"/>
      <c r="FJ741" s="211"/>
      <c r="FK741" s="211"/>
      <c r="FL741" s="211"/>
    </row>
    <row r="742" spans="9:168">
      <c r="I742" s="221">
        <f t="shared" si="352"/>
        <v>138</v>
      </c>
      <c r="J742" s="159">
        <f>'v-t_chart'!C739</f>
        <v>41.4</v>
      </c>
      <c r="K742" s="204">
        <f t="shared" ca="1" si="330"/>
        <v>121.26059999999998</v>
      </c>
      <c r="L742" s="205" t="b">
        <f>IF('Input&amp;Output'!$C$3=10,phase_chart!C739,IF('Input&amp;Output'!$C$3=21,phase_chart!G739,IF('Input&amp;Output'!$C$3=22,phase_chart!K739,IF('Input&amp;Output'!$C$3=31,phase_chart!O739,IF('Input&amp;Output'!$C$3=32,phase_chart!S739,"")))))</f>
        <v>0</v>
      </c>
      <c r="M742" s="206" t="b">
        <f>IF('Input&amp;Output'!$C$3=10,phase_chart!D739,IF('Input&amp;Output'!$C$3=21,phase_chart!H739,IF('Input&amp;Output'!$C$3=22,phase_chart!L739,IF('Input&amp;Output'!$C$3=31,phase_chart!P739,IF('Input&amp;Output'!$C$3=32,phase_chart!T739,"")))))</f>
        <v>0</v>
      </c>
      <c r="N742" s="205" t="b">
        <f>IF('Input&amp;Output'!$C$3=10,phase_chart!E739,IF('Input&amp;Output'!$C$3=21,phase_chart!I739,IF('Input&amp;Output'!$C$3=22,phase_chart!M739,IF('Input&amp;Output'!$C$3=31,phase_chart!Q739,IF('Input&amp;Output'!$C$3=32,phase_chart!U739,"")))))</f>
        <v>1</v>
      </c>
      <c r="P742" s="159">
        <f ca="1">IF(NOT($J742=0),IF($J742&lt;IF($P741=0,0,VLOOKUP(P741,tbL!$M$37:$Q$43,IF(L742=TRUE,2,4))),IF($J742&gt;=VLOOKUP(P741,tbL!$M$37:$Q$43,IF(L742=TRUE,3,5)),$P741,IF(AND(L741=TRUE,L742=TRUE),$P741,$P741-1)),IF(AND(L742=TRUE,J742=VLOOKUP(P741,tbL!$M$37:$Q$43,IF(L742=TRUE,2,4))),P741,IF($P741+1&gt;$C$12,$C$12,$P741+1))),0)</f>
        <v>1</v>
      </c>
      <c r="Q742" s="159">
        <f t="shared" ca="1" si="332"/>
        <v>1</v>
      </c>
      <c r="R742" s="207">
        <f t="shared" si="349"/>
        <v>0</v>
      </c>
      <c r="S742" s="208"/>
      <c r="T742" s="159">
        <f t="shared" si="350"/>
        <v>0</v>
      </c>
      <c r="U742" s="209" t="str">
        <f>IF(AND(T742=-1,N742=TRUE),"*",IF(AND(U741="*",N742=TRUE),"*",IF(AND(AND(L742=TRUE,U741="*"),J742&lt;VLOOKUP(V741+1,tbL!$M$38:$O$43,3)),"*","")))</f>
        <v>*</v>
      </c>
      <c r="V742" s="204">
        <f t="shared" ca="1" si="333"/>
        <v>1</v>
      </c>
      <c r="Y742" s="159" t="str">
        <f t="shared" ca="1" si="334"/>
        <v/>
      </c>
      <c r="Z742" s="159" t="str">
        <f t="shared" si="335"/>
        <v/>
      </c>
      <c r="AA742" s="159">
        <f t="shared" ca="1" si="356"/>
        <v>1</v>
      </c>
      <c r="AC742" s="161" t="str">
        <f t="shared" ca="1" si="336"/>
        <v/>
      </c>
      <c r="AD742" s="161">
        <f t="shared" ca="1" si="337"/>
        <v>1</v>
      </c>
      <c r="AE742" s="161" t="str">
        <f t="shared" ca="1" si="358"/>
        <v/>
      </c>
      <c r="AF742" s="161">
        <f t="shared" ca="1" si="338"/>
        <v>1</v>
      </c>
      <c r="AG742" s="161" t="str">
        <f t="shared" ca="1" si="339"/>
        <v/>
      </c>
      <c r="AH742" s="161">
        <f t="shared" ca="1" si="340"/>
        <v>1</v>
      </c>
      <c r="AI742" s="161" t="str">
        <f t="shared" ca="1" si="341"/>
        <v/>
      </c>
      <c r="AJ742" s="161">
        <f t="shared" ca="1" si="342"/>
        <v>1</v>
      </c>
      <c r="AL742" s="161" t="str">
        <f t="shared" ca="1" si="343"/>
        <v/>
      </c>
      <c r="AM742" s="161">
        <f t="shared" ca="1" si="354"/>
        <v>1</v>
      </c>
      <c r="AN742" s="161" t="str">
        <f t="shared" ca="1" si="344"/>
        <v/>
      </c>
      <c r="AO742" s="161">
        <f t="shared" ca="1" si="353"/>
        <v>1</v>
      </c>
      <c r="AP742" s="161" t="str">
        <f t="shared" ca="1" si="345"/>
        <v/>
      </c>
      <c r="AQ742" s="161">
        <f t="shared" ca="1" si="351"/>
        <v>1</v>
      </c>
      <c r="AR742" s="161" t="str">
        <f t="shared" ca="1" si="346"/>
        <v/>
      </c>
      <c r="AS742" s="161">
        <f t="shared" ca="1" si="347"/>
        <v>1</v>
      </c>
      <c r="AT742" s="159" t="str">
        <f t="shared" ca="1" si="357"/>
        <v/>
      </c>
      <c r="AU742" s="210">
        <f t="shared" ca="1" si="331"/>
        <v>14</v>
      </c>
      <c r="AV742" s="209"/>
      <c r="AW742" s="204">
        <f t="shared" si="348"/>
        <v>5587.8611111111122</v>
      </c>
      <c r="AX742" s="159"/>
      <c r="AZ742" s="159"/>
      <c r="BM742" s="207"/>
      <c r="BN742" s="212"/>
      <c r="BP742" s="209"/>
      <c r="BQ742" s="211"/>
      <c r="BR742" s="211"/>
      <c r="BS742" s="211"/>
      <c r="BT742" s="211"/>
      <c r="BU742" s="211"/>
      <c r="BV742" s="211"/>
      <c r="BW742" s="211"/>
      <c r="BX742" s="211"/>
      <c r="BY742" s="211"/>
      <c r="BZ742" s="211"/>
      <c r="CA742" s="209"/>
      <c r="CB742" s="224"/>
      <c r="CC742" s="204"/>
      <c r="CD742" s="204"/>
      <c r="CE742" s="204"/>
      <c r="CF742" s="211"/>
      <c r="CG742" s="211"/>
      <c r="CI742" s="209"/>
      <c r="CJ742" s="209"/>
      <c r="EH742" s="165"/>
      <c r="EI742" s="165"/>
      <c r="EJ742" s="166"/>
      <c r="EK742" s="209"/>
      <c r="EL742" s="211"/>
      <c r="EM742" s="211"/>
      <c r="EN742" s="211"/>
      <c r="EO742" s="211"/>
      <c r="EP742" s="211"/>
      <c r="ES742" s="165"/>
      <c r="ET742" s="165"/>
      <c r="EU742" s="166"/>
      <c r="EV742" s="209"/>
      <c r="EW742" s="211"/>
      <c r="EX742" s="211"/>
      <c r="EY742" s="211"/>
      <c r="EZ742" s="211"/>
      <c r="FA742" s="211"/>
      <c r="FD742" s="165"/>
      <c r="FE742" s="165"/>
      <c r="FF742" s="166"/>
      <c r="FG742" s="209"/>
      <c r="FH742" s="211"/>
      <c r="FI742" s="211"/>
      <c r="FJ742" s="211"/>
      <c r="FK742" s="211"/>
      <c r="FL742" s="211"/>
    </row>
    <row r="743" spans="9:168">
      <c r="I743" s="221">
        <f t="shared" si="352"/>
        <v>139</v>
      </c>
      <c r="J743" s="159">
        <f>'v-t_chart'!C740</f>
        <v>34.4</v>
      </c>
      <c r="K743" s="204">
        <f t="shared" ca="1" si="330"/>
        <v>100.7576</v>
      </c>
      <c r="L743" s="205" t="b">
        <f>IF('Input&amp;Output'!$C$3=10,phase_chart!C740,IF('Input&amp;Output'!$C$3=21,phase_chart!G740,IF('Input&amp;Output'!$C$3=22,phase_chart!K740,IF('Input&amp;Output'!$C$3=31,phase_chart!O740,IF('Input&amp;Output'!$C$3=32,phase_chart!S740,"")))))</f>
        <v>0</v>
      </c>
      <c r="M743" s="206" t="b">
        <f>IF('Input&amp;Output'!$C$3=10,phase_chart!D740,IF('Input&amp;Output'!$C$3=21,phase_chart!H740,IF('Input&amp;Output'!$C$3=22,phase_chart!L740,IF('Input&amp;Output'!$C$3=31,phase_chart!P740,IF('Input&amp;Output'!$C$3=32,phase_chart!T740,"")))))</f>
        <v>0</v>
      </c>
      <c r="N743" s="205" t="b">
        <f>IF('Input&amp;Output'!$C$3=10,phase_chart!E740,IF('Input&amp;Output'!$C$3=21,phase_chart!I740,IF('Input&amp;Output'!$C$3=22,phase_chart!M740,IF('Input&amp;Output'!$C$3=31,phase_chart!Q740,IF('Input&amp;Output'!$C$3=32,phase_chart!U740,"")))))</f>
        <v>1</v>
      </c>
      <c r="P743" s="159">
        <f ca="1">IF(NOT($J743=0),IF($J743&lt;IF($P742=0,0,VLOOKUP(P742,tbL!$M$37:$Q$43,IF(L743=TRUE,2,4))),IF($J743&gt;=VLOOKUP(P742,tbL!$M$37:$Q$43,IF(L743=TRUE,3,5)),$P742,IF(AND(L742=TRUE,L743=TRUE),$P742,$P742-1)),IF(AND(L743=TRUE,J743=VLOOKUP(P742,tbL!$M$37:$Q$43,IF(L743=TRUE,2,4))),P742,IF($P742+1&gt;$C$12,$C$12,$P742+1))),0)</f>
        <v>1</v>
      </c>
      <c r="Q743" s="159">
        <f t="shared" ca="1" si="332"/>
        <v>1</v>
      </c>
      <c r="R743" s="207">
        <f t="shared" si="349"/>
        <v>0</v>
      </c>
      <c r="S743" s="208"/>
      <c r="T743" s="159">
        <f t="shared" si="350"/>
        <v>0</v>
      </c>
      <c r="U743" s="209" t="str">
        <f>IF(AND(T743=-1,N743=TRUE),"*",IF(AND(U742="*",N743=TRUE),"*",IF(AND(AND(L743=TRUE,U742="*"),J743&lt;VLOOKUP(V742+1,tbL!$M$38:$O$43,3)),"*","")))</f>
        <v>*</v>
      </c>
      <c r="V743" s="204">
        <f t="shared" ca="1" si="333"/>
        <v>1</v>
      </c>
      <c r="Y743" s="159" t="str">
        <f t="shared" ca="1" si="334"/>
        <v/>
      </c>
      <c r="Z743" s="159" t="str">
        <f t="shared" si="335"/>
        <v/>
      </c>
      <c r="AA743" s="159">
        <f t="shared" ca="1" si="356"/>
        <v>1</v>
      </c>
      <c r="AC743" s="161" t="str">
        <f t="shared" ca="1" si="336"/>
        <v/>
      </c>
      <c r="AD743" s="161">
        <f t="shared" ca="1" si="337"/>
        <v>1</v>
      </c>
      <c r="AE743" s="161" t="str">
        <f t="shared" ca="1" si="358"/>
        <v/>
      </c>
      <c r="AF743" s="161">
        <f t="shared" ca="1" si="338"/>
        <v>1</v>
      </c>
      <c r="AG743" s="161" t="str">
        <f t="shared" ca="1" si="339"/>
        <v/>
      </c>
      <c r="AH743" s="161">
        <f t="shared" ca="1" si="340"/>
        <v>1</v>
      </c>
      <c r="AI743" s="161" t="str">
        <f t="shared" ca="1" si="341"/>
        <v/>
      </c>
      <c r="AJ743" s="161">
        <f t="shared" ca="1" si="342"/>
        <v>1</v>
      </c>
      <c r="AL743" s="161" t="str">
        <f t="shared" ca="1" si="343"/>
        <v/>
      </c>
      <c r="AM743" s="161">
        <f t="shared" ca="1" si="354"/>
        <v>1</v>
      </c>
      <c r="AN743" s="161" t="str">
        <f t="shared" ca="1" si="344"/>
        <v/>
      </c>
      <c r="AO743" s="161">
        <f t="shared" ca="1" si="353"/>
        <v>1</v>
      </c>
      <c r="AP743" s="161" t="str">
        <f t="shared" ca="1" si="345"/>
        <v/>
      </c>
      <c r="AQ743" s="161">
        <f t="shared" ca="1" si="351"/>
        <v>1</v>
      </c>
      <c r="AR743" s="161" t="str">
        <f t="shared" ca="1" si="346"/>
        <v/>
      </c>
      <c r="AS743" s="161">
        <f t="shared" ca="1" si="347"/>
        <v>1</v>
      </c>
      <c r="AT743" s="159" t="str">
        <f t="shared" ca="1" si="357"/>
        <v/>
      </c>
      <c r="AU743" s="210">
        <f t="shared" ca="1" si="331"/>
        <v>14</v>
      </c>
      <c r="AV743" s="209"/>
      <c r="AW743" s="204">
        <f t="shared" si="348"/>
        <v>5597.4166666666679</v>
      </c>
      <c r="AX743" s="159"/>
      <c r="AZ743" s="159"/>
      <c r="BM743" s="207"/>
      <c r="BN743" s="212"/>
      <c r="BP743" s="209"/>
      <c r="BQ743" s="211"/>
      <c r="BR743" s="211"/>
      <c r="BS743" s="211"/>
      <c r="BT743" s="211"/>
      <c r="BU743" s="211"/>
      <c r="BV743" s="211"/>
      <c r="BW743" s="211"/>
      <c r="BX743" s="211"/>
      <c r="BY743" s="211"/>
      <c r="BZ743" s="211"/>
      <c r="CA743" s="209"/>
      <c r="CB743" s="224"/>
      <c r="CC743" s="204"/>
      <c r="CD743" s="204"/>
      <c r="CE743" s="204"/>
      <c r="CF743" s="211"/>
      <c r="CG743" s="211"/>
      <c r="CI743" s="209"/>
      <c r="CJ743" s="209"/>
      <c r="EH743" s="165"/>
      <c r="EI743" s="165"/>
      <c r="EJ743" s="166"/>
      <c r="EK743" s="209"/>
      <c r="EL743" s="211"/>
      <c r="EM743" s="211"/>
      <c r="EN743" s="211"/>
      <c r="EO743" s="211"/>
      <c r="EP743" s="211"/>
      <c r="ES743" s="165"/>
      <c r="ET743" s="165"/>
      <c r="EU743" s="166"/>
      <c r="EV743" s="209"/>
      <c r="EW743" s="211"/>
      <c r="EX743" s="211"/>
      <c r="EY743" s="211"/>
      <c r="EZ743" s="211"/>
      <c r="FA743" s="211"/>
      <c r="FD743" s="165"/>
      <c r="FE743" s="165"/>
      <c r="FF743" s="166"/>
      <c r="FG743" s="209"/>
      <c r="FH743" s="211"/>
      <c r="FI743" s="211"/>
      <c r="FJ743" s="211"/>
      <c r="FK743" s="211"/>
      <c r="FL743" s="211"/>
    </row>
    <row r="744" spans="9:168">
      <c r="I744" s="221">
        <f t="shared" si="352"/>
        <v>140</v>
      </c>
      <c r="J744" s="159">
        <f>'v-t_chart'!C741</f>
        <v>30</v>
      </c>
      <c r="K744" s="204">
        <f t="shared" ca="1" si="330"/>
        <v>87.86999999999999</v>
      </c>
      <c r="L744" s="205" t="b">
        <f>IF('Input&amp;Output'!$C$3=10,phase_chart!C741,IF('Input&amp;Output'!$C$3=21,phase_chart!G741,IF('Input&amp;Output'!$C$3=22,phase_chart!K741,IF('Input&amp;Output'!$C$3=31,phase_chart!O741,IF('Input&amp;Output'!$C$3=32,phase_chart!S741,"")))))</f>
        <v>0</v>
      </c>
      <c r="M744" s="206" t="b">
        <f>IF('Input&amp;Output'!$C$3=10,phase_chart!D741,IF('Input&amp;Output'!$C$3=21,phase_chart!H741,IF('Input&amp;Output'!$C$3=22,phase_chart!L741,IF('Input&amp;Output'!$C$3=31,phase_chart!P741,IF('Input&amp;Output'!$C$3=32,phase_chart!T741,"")))))</f>
        <v>0</v>
      </c>
      <c r="N744" s="205" t="b">
        <f>IF('Input&amp;Output'!$C$3=10,phase_chart!E741,IF('Input&amp;Output'!$C$3=21,phase_chart!I741,IF('Input&amp;Output'!$C$3=22,phase_chart!M741,IF('Input&amp;Output'!$C$3=31,phase_chart!Q741,IF('Input&amp;Output'!$C$3=32,phase_chart!U741,"")))))</f>
        <v>1</v>
      </c>
      <c r="P744" s="159">
        <f ca="1">IF(NOT($J744=0),IF($J744&lt;IF($P743=0,0,VLOOKUP(P743,tbL!$M$37:$Q$43,IF(L744=TRUE,2,4))),IF($J744&gt;=VLOOKUP(P743,tbL!$M$37:$Q$43,IF(L744=TRUE,3,5)),$P743,IF(AND(L743=TRUE,L744=TRUE),$P743,$P743-1)),IF(AND(L744=TRUE,J744=VLOOKUP(P743,tbL!$M$37:$Q$43,IF(L744=TRUE,2,4))),P743,IF($P743+1&gt;$C$12,$C$12,$P743+1))),0)</f>
        <v>1</v>
      </c>
      <c r="Q744" s="159">
        <f t="shared" ca="1" si="332"/>
        <v>1</v>
      </c>
      <c r="R744" s="207">
        <f t="shared" si="349"/>
        <v>0</v>
      </c>
      <c r="S744" s="208"/>
      <c r="T744" s="159">
        <f t="shared" si="350"/>
        <v>0</v>
      </c>
      <c r="U744" s="209" t="str">
        <f>IF(AND(T744=-1,N744=TRUE),"*",IF(AND(U743="*",N744=TRUE),"*",IF(AND(AND(L744=TRUE,U743="*"),J744&lt;VLOOKUP(V743+1,tbL!$M$38:$O$43,3)),"*","")))</f>
        <v>*</v>
      </c>
      <c r="V744" s="204">
        <f t="shared" ca="1" si="333"/>
        <v>1</v>
      </c>
      <c r="Y744" s="159" t="str">
        <f t="shared" ca="1" si="334"/>
        <v/>
      </c>
      <c r="Z744" s="159" t="str">
        <f t="shared" si="335"/>
        <v/>
      </c>
      <c r="AA744" s="159">
        <f t="shared" ca="1" si="356"/>
        <v>1</v>
      </c>
      <c r="AC744" s="161" t="str">
        <f t="shared" ca="1" si="336"/>
        <v/>
      </c>
      <c r="AD744" s="161">
        <f t="shared" ca="1" si="337"/>
        <v>1</v>
      </c>
      <c r="AE744" s="161" t="str">
        <f t="shared" ca="1" si="358"/>
        <v/>
      </c>
      <c r="AF744" s="161">
        <f t="shared" ca="1" si="338"/>
        <v>1</v>
      </c>
      <c r="AG744" s="161" t="str">
        <f t="shared" ca="1" si="339"/>
        <v/>
      </c>
      <c r="AH744" s="161">
        <f t="shared" ca="1" si="340"/>
        <v>1</v>
      </c>
      <c r="AI744" s="161" t="str">
        <f t="shared" ca="1" si="341"/>
        <v/>
      </c>
      <c r="AJ744" s="161">
        <f t="shared" ca="1" si="342"/>
        <v>1</v>
      </c>
      <c r="AL744" s="161" t="str">
        <f t="shared" ca="1" si="343"/>
        <v/>
      </c>
      <c r="AM744" s="161">
        <f t="shared" ca="1" si="354"/>
        <v>1</v>
      </c>
      <c r="AN744" s="161" t="str">
        <f t="shared" ca="1" si="344"/>
        <v/>
      </c>
      <c r="AO744" s="161">
        <f t="shared" ca="1" si="353"/>
        <v>1</v>
      </c>
      <c r="AP744" s="161" t="str">
        <f t="shared" ca="1" si="345"/>
        <v/>
      </c>
      <c r="AQ744" s="161">
        <f t="shared" ca="1" si="351"/>
        <v>1</v>
      </c>
      <c r="AR744" s="161" t="str">
        <f t="shared" ca="1" si="346"/>
        <v/>
      </c>
      <c r="AS744" s="161">
        <f t="shared" ca="1" si="347"/>
        <v>1</v>
      </c>
      <c r="AT744" s="159" t="str">
        <f t="shared" ca="1" si="357"/>
        <v/>
      </c>
      <c r="AU744" s="210">
        <f t="shared" ca="1" si="331"/>
        <v>14</v>
      </c>
      <c r="AV744" s="209"/>
      <c r="AW744" s="204">
        <f t="shared" si="348"/>
        <v>5605.7500000000009</v>
      </c>
      <c r="AX744" s="159"/>
      <c r="AZ744" s="159"/>
      <c r="BM744" s="207"/>
      <c r="BN744" s="212"/>
      <c r="BP744" s="209"/>
      <c r="BQ744" s="211"/>
      <c r="BR744" s="211"/>
      <c r="BS744" s="211"/>
      <c r="BT744" s="211"/>
      <c r="BU744" s="211"/>
      <c r="BV744" s="211"/>
      <c r="BW744" s="211"/>
      <c r="BX744" s="211"/>
      <c r="BY744" s="211"/>
      <c r="BZ744" s="211"/>
      <c r="CA744" s="209"/>
      <c r="CB744" s="224"/>
      <c r="CC744" s="204"/>
      <c r="CD744" s="204"/>
      <c r="CE744" s="204"/>
      <c r="CF744" s="211"/>
      <c r="CG744" s="211"/>
      <c r="CI744" s="209"/>
      <c r="CJ744" s="209"/>
      <c r="EH744" s="165"/>
      <c r="EI744" s="165"/>
      <c r="EJ744" s="166"/>
      <c r="EK744" s="209"/>
      <c r="EL744" s="211"/>
      <c r="EM744" s="211"/>
      <c r="EN744" s="211"/>
      <c r="EO744" s="211"/>
      <c r="EP744" s="211"/>
      <c r="ES744" s="165"/>
      <c r="ET744" s="165"/>
      <c r="EU744" s="166"/>
      <c r="EV744" s="209"/>
      <c r="EW744" s="211"/>
      <c r="EX744" s="211"/>
      <c r="EY744" s="211"/>
      <c r="EZ744" s="211"/>
      <c r="FA744" s="211"/>
      <c r="FD744" s="165"/>
      <c r="FE744" s="165"/>
      <c r="FF744" s="166"/>
      <c r="FG744" s="209"/>
      <c r="FH744" s="211"/>
      <c r="FI744" s="211"/>
      <c r="FJ744" s="211"/>
      <c r="FK744" s="211"/>
      <c r="FL744" s="211"/>
    </row>
    <row r="745" spans="9:168">
      <c r="I745" s="221">
        <f t="shared" si="352"/>
        <v>141</v>
      </c>
      <c r="J745" s="159">
        <f>'v-t_chart'!C742</f>
        <v>27</v>
      </c>
      <c r="K745" s="204">
        <f t="shared" ca="1" si="330"/>
        <v>79.082999999999998</v>
      </c>
      <c r="L745" s="205" t="b">
        <f>IF('Input&amp;Output'!$C$3=10,phase_chart!C742,IF('Input&amp;Output'!$C$3=21,phase_chart!G742,IF('Input&amp;Output'!$C$3=22,phase_chart!K742,IF('Input&amp;Output'!$C$3=31,phase_chart!O742,IF('Input&amp;Output'!$C$3=32,phase_chart!S742,"")))))</f>
        <v>0</v>
      </c>
      <c r="M745" s="206" t="b">
        <f>IF('Input&amp;Output'!$C$3=10,phase_chart!D742,IF('Input&amp;Output'!$C$3=21,phase_chart!H742,IF('Input&amp;Output'!$C$3=22,phase_chart!L742,IF('Input&amp;Output'!$C$3=31,phase_chart!P742,IF('Input&amp;Output'!$C$3=32,phase_chart!T742,"")))))</f>
        <v>0</v>
      </c>
      <c r="N745" s="205" t="b">
        <f>IF('Input&amp;Output'!$C$3=10,phase_chart!E742,IF('Input&amp;Output'!$C$3=21,phase_chart!I742,IF('Input&amp;Output'!$C$3=22,phase_chart!M742,IF('Input&amp;Output'!$C$3=31,phase_chart!Q742,IF('Input&amp;Output'!$C$3=32,phase_chart!U742,"")))))</f>
        <v>1</v>
      </c>
      <c r="P745" s="159">
        <f ca="1">IF(NOT($J745=0),IF($J745&lt;IF($P744=0,0,VLOOKUP(P744,tbL!$M$37:$Q$43,IF(L745=TRUE,2,4))),IF($J745&gt;=VLOOKUP(P744,tbL!$M$37:$Q$43,IF(L745=TRUE,3,5)),$P744,IF(AND(L744=TRUE,L745=TRUE),$P744,$P744-1)),IF(AND(L745=TRUE,J745=VLOOKUP(P744,tbL!$M$37:$Q$43,IF(L745=TRUE,2,4))),P744,IF($P744+1&gt;$C$12,$C$12,$P744+1))),0)</f>
        <v>1</v>
      </c>
      <c r="Q745" s="159">
        <f t="shared" ca="1" si="332"/>
        <v>1</v>
      </c>
      <c r="R745" s="207">
        <f t="shared" si="349"/>
        <v>0</v>
      </c>
      <c r="S745" s="208"/>
      <c r="T745" s="159">
        <f t="shared" si="350"/>
        <v>0</v>
      </c>
      <c r="U745" s="209" t="str">
        <f>IF(AND(T745=-1,N745=TRUE),"*",IF(AND(U744="*",N745=TRUE),"*",IF(AND(AND(L745=TRUE,U744="*"),J745&lt;VLOOKUP(V744+1,tbL!$M$38:$O$43,3)),"*","")))</f>
        <v>*</v>
      </c>
      <c r="V745" s="204">
        <f t="shared" ca="1" si="333"/>
        <v>1</v>
      </c>
      <c r="Y745" s="159" t="str">
        <f t="shared" ca="1" si="334"/>
        <v/>
      </c>
      <c r="Z745" s="159" t="str">
        <f t="shared" si="335"/>
        <v/>
      </c>
      <c r="AA745" s="159">
        <f t="shared" ca="1" si="356"/>
        <v>1</v>
      </c>
      <c r="AC745" s="161" t="str">
        <f t="shared" ca="1" si="336"/>
        <v/>
      </c>
      <c r="AD745" s="161">
        <f t="shared" ca="1" si="337"/>
        <v>1</v>
      </c>
      <c r="AE745" s="161" t="str">
        <f t="shared" ca="1" si="358"/>
        <v/>
      </c>
      <c r="AF745" s="161">
        <f t="shared" ca="1" si="338"/>
        <v>1</v>
      </c>
      <c r="AG745" s="161" t="str">
        <f t="shared" ca="1" si="339"/>
        <v/>
      </c>
      <c r="AH745" s="161">
        <f t="shared" ca="1" si="340"/>
        <v>1</v>
      </c>
      <c r="AI745" s="161" t="str">
        <f t="shared" ca="1" si="341"/>
        <v/>
      </c>
      <c r="AJ745" s="161">
        <f t="shared" ca="1" si="342"/>
        <v>1</v>
      </c>
      <c r="AL745" s="161" t="str">
        <f t="shared" ca="1" si="343"/>
        <v/>
      </c>
      <c r="AM745" s="161">
        <f t="shared" ca="1" si="354"/>
        <v>1</v>
      </c>
      <c r="AN745" s="161" t="str">
        <f t="shared" ca="1" si="344"/>
        <v/>
      </c>
      <c r="AO745" s="161">
        <f t="shared" ca="1" si="353"/>
        <v>1</v>
      </c>
      <c r="AP745" s="161" t="str">
        <f t="shared" ca="1" si="345"/>
        <v/>
      </c>
      <c r="AQ745" s="161">
        <f t="shared" ca="1" si="351"/>
        <v>1</v>
      </c>
      <c r="AR745" s="161" t="str">
        <f t="shared" ca="1" si="346"/>
        <v/>
      </c>
      <c r="AS745" s="161">
        <f t="shared" ca="1" si="347"/>
        <v>1</v>
      </c>
      <c r="AT745" s="159" t="str">
        <f t="shared" ca="1" si="357"/>
        <v/>
      </c>
      <c r="AU745" s="210">
        <f t="shared" ca="1" si="331"/>
        <v>14</v>
      </c>
      <c r="AV745" s="209"/>
      <c r="AW745" s="204">
        <f t="shared" si="348"/>
        <v>5613.2500000000009</v>
      </c>
      <c r="AX745" s="159"/>
      <c r="AZ745" s="159"/>
      <c r="BM745" s="207"/>
      <c r="BN745" s="212"/>
      <c r="BP745" s="209"/>
      <c r="BQ745" s="211"/>
      <c r="BR745" s="211"/>
      <c r="BS745" s="211"/>
      <c r="BT745" s="211"/>
      <c r="BU745" s="211"/>
      <c r="BV745" s="211"/>
      <c r="BW745" s="211"/>
      <c r="BX745" s="211"/>
      <c r="BY745" s="211"/>
      <c r="BZ745" s="211"/>
      <c r="CA745" s="209"/>
      <c r="CB745" s="224"/>
      <c r="CC745" s="204"/>
      <c r="CD745" s="204"/>
      <c r="CE745" s="204"/>
      <c r="CF745" s="211"/>
      <c r="CG745" s="211"/>
      <c r="CI745" s="209"/>
      <c r="CJ745" s="209"/>
      <c r="EH745" s="165"/>
      <c r="EI745" s="165"/>
      <c r="EJ745" s="166"/>
      <c r="EK745" s="209"/>
      <c r="EL745" s="211"/>
      <c r="EM745" s="211"/>
      <c r="EN745" s="211"/>
      <c r="EO745" s="211"/>
      <c r="EP745" s="211"/>
      <c r="ES745" s="165"/>
      <c r="ET745" s="165"/>
      <c r="EU745" s="166"/>
      <c r="EV745" s="209"/>
      <c r="EW745" s="211"/>
      <c r="EX745" s="211"/>
      <c r="EY745" s="211"/>
      <c r="EZ745" s="211"/>
      <c r="FA745" s="211"/>
      <c r="FD745" s="165"/>
      <c r="FE745" s="165"/>
      <c r="FF745" s="166"/>
      <c r="FG745" s="209"/>
      <c r="FH745" s="211"/>
      <c r="FI745" s="211"/>
      <c r="FJ745" s="211"/>
      <c r="FK745" s="211"/>
      <c r="FL745" s="211"/>
    </row>
    <row r="746" spans="9:168">
      <c r="I746" s="221">
        <f t="shared" si="352"/>
        <v>142</v>
      </c>
      <c r="J746" s="159">
        <f>'v-t_chart'!C743</f>
        <v>26.5</v>
      </c>
      <c r="K746" s="204">
        <f t="shared" ca="1" si="330"/>
        <v>77.618499999999997</v>
      </c>
      <c r="L746" s="205" t="b">
        <f>IF('Input&amp;Output'!$C$3=10,phase_chart!C743,IF('Input&amp;Output'!$C$3=21,phase_chart!G743,IF('Input&amp;Output'!$C$3=22,phase_chart!K743,IF('Input&amp;Output'!$C$3=31,phase_chart!O743,IF('Input&amp;Output'!$C$3=32,phase_chart!S743,"")))))</f>
        <v>1</v>
      </c>
      <c r="M746" s="206" t="b">
        <f>IF('Input&amp;Output'!$C$3=10,phase_chart!D743,IF('Input&amp;Output'!$C$3=21,phase_chart!H743,IF('Input&amp;Output'!$C$3=22,phase_chart!L743,IF('Input&amp;Output'!$C$3=31,phase_chart!P743,IF('Input&amp;Output'!$C$3=32,phase_chart!T743,"")))))</f>
        <v>0</v>
      </c>
      <c r="N746" s="205" t="b">
        <f>IF('Input&amp;Output'!$C$3=10,phase_chart!E743,IF('Input&amp;Output'!$C$3=21,phase_chart!I743,IF('Input&amp;Output'!$C$3=22,phase_chart!M743,IF('Input&amp;Output'!$C$3=31,phase_chart!Q743,IF('Input&amp;Output'!$C$3=32,phase_chart!U743,"")))))</f>
        <v>0</v>
      </c>
      <c r="P746" s="159">
        <f ca="1">IF(NOT($J746=0),IF($J746&lt;IF($P745=0,0,VLOOKUP(P745,tbL!$M$37:$Q$43,IF(L746=TRUE,2,4))),IF($J746&gt;=VLOOKUP(P745,tbL!$M$37:$Q$43,IF(L746=TRUE,3,5)),$P745,IF(AND(L745=TRUE,L746=TRUE),$P745,$P745-1)),IF(AND(L746=TRUE,J746=VLOOKUP(P745,tbL!$M$37:$Q$43,IF(L746=TRUE,2,4))),P745,IF($P745+1&gt;$C$12,$C$12,$P745+1))),0)</f>
        <v>1</v>
      </c>
      <c r="Q746" s="159">
        <f t="shared" ca="1" si="332"/>
        <v>1</v>
      </c>
      <c r="R746" s="207">
        <f t="shared" ref="R746:R757" ca="1" si="359">IF(L746=TRUE,IF(OR(K745=0,R745=1),1,0),0)</f>
        <v>0</v>
      </c>
      <c r="S746" s="208"/>
      <c r="T746" s="159">
        <f t="shared" si="350"/>
        <v>0</v>
      </c>
      <c r="U746" s="209" t="str">
        <f ca="1">IF(AND(T746=-1,N746=TRUE),"*",IF(AND(U745="*",N746=TRUE),"*",IF(AND(AND(L746=TRUE,U745="*"),J746&lt;VLOOKUP(V745+1,tbL!$M$38:$O$43,3)),"*","")))</f>
        <v>*</v>
      </c>
      <c r="V746" s="204">
        <f t="shared" ca="1" si="333"/>
        <v>1</v>
      </c>
      <c r="Y746" s="159" t="str">
        <f t="shared" ca="1" si="334"/>
        <v/>
      </c>
      <c r="Z746" s="159" t="str">
        <f t="shared" si="335"/>
        <v/>
      </c>
      <c r="AA746" s="159">
        <f t="shared" ca="1" si="356"/>
        <v>1</v>
      </c>
      <c r="AC746" s="161" t="str">
        <f t="shared" ca="1" si="336"/>
        <v/>
      </c>
      <c r="AD746" s="161">
        <f t="shared" ca="1" si="337"/>
        <v>1</v>
      </c>
      <c r="AE746" s="161" t="str">
        <f t="shared" ca="1" si="358"/>
        <v/>
      </c>
      <c r="AF746" s="161">
        <f t="shared" ca="1" si="338"/>
        <v>1</v>
      </c>
      <c r="AG746" s="161" t="str">
        <f t="shared" ca="1" si="339"/>
        <v/>
      </c>
      <c r="AH746" s="161">
        <f t="shared" ca="1" si="340"/>
        <v>1</v>
      </c>
      <c r="AI746" s="161" t="str">
        <f t="shared" ca="1" si="341"/>
        <v/>
      </c>
      <c r="AJ746" s="161">
        <f t="shared" ca="1" si="342"/>
        <v>1</v>
      </c>
      <c r="AL746" s="161" t="str">
        <f t="shared" ca="1" si="343"/>
        <v/>
      </c>
      <c r="AM746" s="161">
        <f t="shared" ca="1" si="354"/>
        <v>1</v>
      </c>
      <c r="AN746" s="161" t="str">
        <f t="shared" ca="1" si="344"/>
        <v/>
      </c>
      <c r="AO746" s="161">
        <f t="shared" ca="1" si="353"/>
        <v>1</v>
      </c>
      <c r="AP746" s="161" t="str">
        <f t="shared" ca="1" si="345"/>
        <v/>
      </c>
      <c r="AQ746" s="161">
        <f t="shared" ca="1" si="351"/>
        <v>1</v>
      </c>
      <c r="AR746" s="161" t="str">
        <f t="shared" ca="1" si="346"/>
        <v/>
      </c>
      <c r="AS746" s="161">
        <f t="shared" ca="1" si="347"/>
        <v>1</v>
      </c>
      <c r="AT746" s="159" t="str">
        <f t="shared" ca="1" si="357"/>
        <v/>
      </c>
      <c r="AU746" s="210">
        <f t="shared" ca="1" si="331"/>
        <v>14</v>
      </c>
      <c r="AV746" s="209"/>
      <c r="AW746" s="204">
        <f t="shared" si="348"/>
        <v>5620.6111111111122</v>
      </c>
      <c r="AX746" s="159"/>
      <c r="AZ746" s="159"/>
      <c r="BM746" s="207"/>
      <c r="BN746" s="212"/>
      <c r="BP746" s="209"/>
      <c r="BQ746" s="211"/>
      <c r="BR746" s="211"/>
      <c r="BS746" s="211"/>
      <c r="BT746" s="211"/>
      <c r="BU746" s="211"/>
      <c r="BV746" s="211"/>
      <c r="BW746" s="211"/>
      <c r="BX746" s="211"/>
      <c r="BY746" s="211"/>
      <c r="BZ746" s="211"/>
      <c r="CA746" s="209"/>
      <c r="CB746" s="224"/>
      <c r="CC746" s="204"/>
      <c r="CD746" s="204"/>
      <c r="CE746" s="204"/>
      <c r="CF746" s="211"/>
      <c r="CG746" s="211"/>
      <c r="CI746" s="209"/>
      <c r="CJ746" s="209"/>
      <c r="EH746" s="165"/>
      <c r="EI746" s="165"/>
      <c r="EJ746" s="166"/>
      <c r="EK746" s="209"/>
      <c r="EL746" s="211"/>
      <c r="EM746" s="211"/>
      <c r="EN746" s="211"/>
      <c r="EO746" s="211"/>
      <c r="EP746" s="211"/>
      <c r="ES746" s="165"/>
      <c r="ET746" s="165"/>
      <c r="EU746" s="166"/>
      <c r="EV746" s="209"/>
      <c r="EW746" s="211"/>
      <c r="EX746" s="211"/>
      <c r="EY746" s="211"/>
      <c r="EZ746" s="211"/>
      <c r="FA746" s="211"/>
      <c r="FD746" s="165"/>
      <c r="FE746" s="165"/>
      <c r="FF746" s="166"/>
      <c r="FG746" s="209"/>
      <c r="FH746" s="211"/>
      <c r="FI746" s="211"/>
      <c r="FJ746" s="211"/>
      <c r="FK746" s="211"/>
      <c r="FL746" s="211"/>
    </row>
    <row r="747" spans="9:168">
      <c r="I747" s="221">
        <f t="shared" si="352"/>
        <v>143</v>
      </c>
      <c r="J747" s="159">
        <f>'v-t_chart'!C744</f>
        <v>28.7</v>
      </c>
      <c r="K747" s="204">
        <f t="shared" ca="1" si="330"/>
        <v>84.062299999999993</v>
      </c>
      <c r="L747" s="205" t="b">
        <f>IF('Input&amp;Output'!$C$3=10,phase_chart!C744,IF('Input&amp;Output'!$C$3=21,phase_chart!G744,IF('Input&amp;Output'!$C$3=22,phase_chart!K744,IF('Input&amp;Output'!$C$3=31,phase_chart!O744,IF('Input&amp;Output'!$C$3=32,phase_chart!S744,"")))))</f>
        <v>1</v>
      </c>
      <c r="M747" s="206" t="b">
        <f>IF('Input&amp;Output'!$C$3=10,phase_chart!D744,IF('Input&amp;Output'!$C$3=21,phase_chart!H744,IF('Input&amp;Output'!$C$3=22,phase_chart!L744,IF('Input&amp;Output'!$C$3=31,phase_chart!P744,IF('Input&amp;Output'!$C$3=32,phase_chart!T744,"")))))</f>
        <v>0</v>
      </c>
      <c r="N747" s="205" t="b">
        <f>IF('Input&amp;Output'!$C$3=10,phase_chart!E744,IF('Input&amp;Output'!$C$3=21,phase_chart!I744,IF('Input&amp;Output'!$C$3=22,phase_chart!M744,IF('Input&amp;Output'!$C$3=31,phase_chart!Q744,IF('Input&amp;Output'!$C$3=32,phase_chart!U744,"")))))</f>
        <v>0</v>
      </c>
      <c r="P747" s="159">
        <f ca="1">IF(NOT($J747=0),IF($J747&lt;IF($P746=0,0,VLOOKUP(P746,tbL!$M$37:$Q$43,IF(L747=TRUE,2,4))),IF($J747&gt;=VLOOKUP(P746,tbL!$M$37:$Q$43,IF(L747=TRUE,3,5)),$P746,IF(AND(L746=TRUE,L747=TRUE),$P746,$P746-1)),IF(AND(L747=TRUE,J747=VLOOKUP(P746,tbL!$M$37:$Q$43,IF(L747=TRUE,2,4))),P746,IF($P746+1&gt;$C$12,$C$12,$P746+1))),0)</f>
        <v>1</v>
      </c>
      <c r="Q747" s="159">
        <f t="shared" ca="1" si="332"/>
        <v>1</v>
      </c>
      <c r="R747" s="207">
        <f t="shared" ca="1" si="359"/>
        <v>0</v>
      </c>
      <c r="S747" s="208"/>
      <c r="T747" s="159">
        <f t="shared" si="350"/>
        <v>0</v>
      </c>
      <c r="U747" s="209" t="str">
        <f ca="1">IF(AND(T747=-1,N747=TRUE),"*",IF(AND(U746="*",N747=TRUE),"*",IF(AND(AND(L747=TRUE,U746="*"),J747&lt;VLOOKUP(V746+1,tbL!$M$38:$O$43,3)),"*","")))</f>
        <v>*</v>
      </c>
      <c r="V747" s="204">
        <f t="shared" ca="1" si="333"/>
        <v>1</v>
      </c>
      <c r="Y747" s="159" t="str">
        <f t="shared" ca="1" si="334"/>
        <v/>
      </c>
      <c r="Z747" s="159" t="str">
        <f t="shared" si="335"/>
        <v/>
      </c>
      <c r="AA747" s="159">
        <f t="shared" ca="1" si="356"/>
        <v>1</v>
      </c>
      <c r="AC747" s="161" t="str">
        <f t="shared" ca="1" si="336"/>
        <v/>
      </c>
      <c r="AD747" s="161">
        <f t="shared" ca="1" si="337"/>
        <v>1</v>
      </c>
      <c r="AE747" s="161" t="str">
        <f t="shared" ca="1" si="358"/>
        <v/>
      </c>
      <c r="AF747" s="161">
        <f t="shared" ca="1" si="338"/>
        <v>1</v>
      </c>
      <c r="AG747" s="161" t="str">
        <f t="shared" ca="1" si="339"/>
        <v/>
      </c>
      <c r="AH747" s="161">
        <f t="shared" ca="1" si="340"/>
        <v>1</v>
      </c>
      <c r="AI747" s="161" t="str">
        <f t="shared" ca="1" si="341"/>
        <v/>
      </c>
      <c r="AJ747" s="161">
        <f t="shared" ca="1" si="342"/>
        <v>1</v>
      </c>
      <c r="AL747" s="161" t="str">
        <f t="shared" ca="1" si="343"/>
        <v/>
      </c>
      <c r="AM747" s="161">
        <f t="shared" ca="1" si="354"/>
        <v>1</v>
      </c>
      <c r="AN747" s="161" t="str">
        <f t="shared" ca="1" si="344"/>
        <v/>
      </c>
      <c r="AO747" s="161">
        <f t="shared" ca="1" si="353"/>
        <v>1</v>
      </c>
      <c r="AP747" s="161" t="str">
        <f t="shared" ca="1" si="345"/>
        <v/>
      </c>
      <c r="AQ747" s="161">
        <f t="shared" ca="1" si="351"/>
        <v>1</v>
      </c>
      <c r="AR747" s="161" t="str">
        <f t="shared" ca="1" si="346"/>
        <v/>
      </c>
      <c r="AS747" s="161">
        <f t="shared" ca="1" si="347"/>
        <v>1</v>
      </c>
      <c r="AT747" s="159" t="str">
        <f t="shared" ca="1" si="357"/>
        <v/>
      </c>
      <c r="AU747" s="210">
        <f t="shared" ca="1" si="331"/>
        <v>14</v>
      </c>
      <c r="AV747" s="209"/>
      <c r="AW747" s="204">
        <f t="shared" si="348"/>
        <v>5628.5833333333348</v>
      </c>
      <c r="AX747" s="159"/>
      <c r="AZ747" s="159"/>
      <c r="BM747" s="207"/>
      <c r="BN747" s="212"/>
      <c r="BP747" s="209"/>
      <c r="BQ747" s="211"/>
      <c r="BR747" s="211"/>
      <c r="BS747" s="211"/>
      <c r="BT747" s="211"/>
      <c r="BU747" s="211"/>
      <c r="BV747" s="211"/>
      <c r="BW747" s="211"/>
      <c r="BX747" s="211"/>
      <c r="BY747" s="211"/>
      <c r="BZ747" s="211"/>
      <c r="CA747" s="209"/>
      <c r="CB747" s="224"/>
      <c r="CC747" s="204"/>
      <c r="CD747" s="204"/>
      <c r="CE747" s="204"/>
      <c r="CF747" s="211"/>
      <c r="CG747" s="211"/>
      <c r="CI747" s="209"/>
      <c r="CJ747" s="209"/>
      <c r="EH747" s="165"/>
      <c r="EI747" s="165"/>
      <c r="EJ747" s="166"/>
      <c r="EK747" s="209"/>
      <c r="EL747" s="211"/>
      <c r="EM747" s="211"/>
      <c r="EN747" s="211"/>
      <c r="EO747" s="211"/>
      <c r="EP747" s="211"/>
      <c r="ES747" s="165"/>
      <c r="ET747" s="165"/>
      <c r="EU747" s="166"/>
      <c r="EV747" s="209"/>
      <c r="EW747" s="211"/>
      <c r="EX747" s="211"/>
      <c r="EY747" s="211"/>
      <c r="EZ747" s="211"/>
      <c r="FA747" s="211"/>
      <c r="FD747" s="165"/>
      <c r="FE747" s="165"/>
      <c r="FF747" s="166"/>
      <c r="FG747" s="209"/>
      <c r="FH747" s="211"/>
      <c r="FI747" s="211"/>
      <c r="FJ747" s="211"/>
      <c r="FK747" s="211"/>
      <c r="FL747" s="211"/>
    </row>
    <row r="748" spans="9:168">
      <c r="I748" s="221">
        <f t="shared" si="352"/>
        <v>144</v>
      </c>
      <c r="J748" s="159">
        <f>'v-t_chart'!C745</f>
        <v>33.799999999999997</v>
      </c>
      <c r="K748" s="204">
        <f t="shared" ca="1" si="330"/>
        <v>99.000199999999992</v>
      </c>
      <c r="L748" s="205" t="b">
        <f>IF('Input&amp;Output'!$C$3=10,phase_chart!C745,IF('Input&amp;Output'!$C$3=21,phase_chart!G745,IF('Input&amp;Output'!$C$3=22,phase_chart!K745,IF('Input&amp;Output'!$C$3=31,phase_chart!O745,IF('Input&amp;Output'!$C$3=32,phase_chart!S745,"")))))</f>
        <v>1</v>
      </c>
      <c r="M748" s="206" t="b">
        <f>IF('Input&amp;Output'!$C$3=10,phase_chart!D745,IF('Input&amp;Output'!$C$3=21,phase_chart!H745,IF('Input&amp;Output'!$C$3=22,phase_chart!L745,IF('Input&amp;Output'!$C$3=31,phase_chart!P745,IF('Input&amp;Output'!$C$3=32,phase_chart!T745,"")))))</f>
        <v>0</v>
      </c>
      <c r="N748" s="205" t="b">
        <f>IF('Input&amp;Output'!$C$3=10,phase_chart!E745,IF('Input&amp;Output'!$C$3=21,phase_chart!I745,IF('Input&amp;Output'!$C$3=22,phase_chart!M745,IF('Input&amp;Output'!$C$3=31,phase_chart!Q745,IF('Input&amp;Output'!$C$3=32,phase_chart!U745,"")))))</f>
        <v>0</v>
      </c>
      <c r="P748" s="159">
        <f ca="1">IF(NOT($J748=0),IF($J748&lt;IF($P747=0,0,VLOOKUP(P747,tbL!$M$37:$Q$43,IF(L748=TRUE,2,4))),IF($J748&gt;=VLOOKUP(P747,tbL!$M$37:$Q$43,IF(L748=TRUE,3,5)),$P747,IF(AND(L747=TRUE,L748=TRUE),$P747,$P747-1)),IF(AND(L748=TRUE,J748=VLOOKUP(P747,tbL!$M$37:$Q$43,IF(L748=TRUE,2,4))),P747,IF($P747+1&gt;$C$12,$C$12,$P747+1))),0)</f>
        <v>1</v>
      </c>
      <c r="Q748" s="159">
        <f t="shared" ca="1" si="332"/>
        <v>1</v>
      </c>
      <c r="R748" s="207">
        <f t="shared" ca="1" si="359"/>
        <v>0</v>
      </c>
      <c r="S748" s="208"/>
      <c r="T748" s="159">
        <f t="shared" si="350"/>
        <v>0</v>
      </c>
      <c r="U748" s="209" t="str">
        <f ca="1">IF(AND(T748=-1,N748=TRUE),"*",IF(AND(U747="*",N748=TRUE),"*",IF(AND(AND(L748=TRUE,U747="*"),J748&lt;VLOOKUP(V747+1,tbL!$M$38:$O$43,3)),"*","")))</f>
        <v>*</v>
      </c>
      <c r="V748" s="204">
        <f t="shared" ca="1" si="333"/>
        <v>1</v>
      </c>
      <c r="Y748" s="159" t="str">
        <f t="shared" ca="1" si="334"/>
        <v/>
      </c>
      <c r="Z748" s="159" t="str">
        <f t="shared" si="335"/>
        <v/>
      </c>
      <c r="AA748" s="159">
        <f t="shared" ca="1" si="356"/>
        <v>1</v>
      </c>
      <c r="AC748" s="161" t="str">
        <f t="shared" ca="1" si="336"/>
        <v/>
      </c>
      <c r="AD748" s="161">
        <f t="shared" ca="1" si="337"/>
        <v>1</v>
      </c>
      <c r="AE748" s="161" t="str">
        <f t="shared" ca="1" si="358"/>
        <v/>
      </c>
      <c r="AF748" s="161">
        <f t="shared" ca="1" si="338"/>
        <v>1</v>
      </c>
      <c r="AG748" s="161" t="str">
        <f t="shared" ca="1" si="339"/>
        <v/>
      </c>
      <c r="AH748" s="161">
        <f t="shared" ca="1" si="340"/>
        <v>1</v>
      </c>
      <c r="AI748" s="161" t="str">
        <f t="shared" ca="1" si="341"/>
        <v/>
      </c>
      <c r="AJ748" s="161">
        <f t="shared" ca="1" si="342"/>
        <v>1</v>
      </c>
      <c r="AL748" s="161" t="str">
        <f t="shared" ca="1" si="343"/>
        <v/>
      </c>
      <c r="AM748" s="161">
        <f t="shared" ca="1" si="354"/>
        <v>1</v>
      </c>
      <c r="AN748" s="161" t="str">
        <f t="shared" ca="1" si="344"/>
        <v/>
      </c>
      <c r="AO748" s="161">
        <f t="shared" ca="1" si="353"/>
        <v>1</v>
      </c>
      <c r="AP748" s="161" t="str">
        <f t="shared" ca="1" si="345"/>
        <v/>
      </c>
      <c r="AQ748" s="161">
        <f t="shared" ca="1" si="351"/>
        <v>1</v>
      </c>
      <c r="AR748" s="161" t="str">
        <f t="shared" ca="1" si="346"/>
        <v/>
      </c>
      <c r="AS748" s="161">
        <f t="shared" ca="1" si="347"/>
        <v>1</v>
      </c>
      <c r="AT748" s="159" t="str">
        <f t="shared" ca="1" si="357"/>
        <v/>
      </c>
      <c r="AU748" s="210">
        <f t="shared" ca="1" si="331"/>
        <v>14</v>
      </c>
      <c r="AV748" s="209"/>
      <c r="AW748" s="204">
        <f t="shared" si="348"/>
        <v>5637.9722222222235</v>
      </c>
      <c r="AX748" s="159"/>
      <c r="AZ748" s="159"/>
      <c r="BM748" s="207"/>
      <c r="BN748" s="212"/>
      <c r="BP748" s="209"/>
      <c r="BQ748" s="211"/>
      <c r="BR748" s="211"/>
      <c r="BS748" s="211"/>
      <c r="BT748" s="211"/>
      <c r="BU748" s="211"/>
      <c r="BV748" s="211"/>
      <c r="BW748" s="211"/>
      <c r="BX748" s="211"/>
      <c r="BY748" s="211"/>
      <c r="BZ748" s="211"/>
      <c r="CA748" s="209"/>
      <c r="CB748" s="224"/>
      <c r="CC748" s="204"/>
      <c r="CD748" s="204"/>
      <c r="CE748" s="204"/>
      <c r="CF748" s="211"/>
      <c r="CG748" s="211"/>
      <c r="CI748" s="209"/>
      <c r="CJ748" s="209"/>
      <c r="EH748" s="165"/>
      <c r="EI748" s="165"/>
      <c r="EJ748" s="166"/>
      <c r="EK748" s="209"/>
      <c r="EL748" s="211"/>
      <c r="EM748" s="211"/>
      <c r="EN748" s="211"/>
      <c r="EO748" s="211"/>
      <c r="EP748" s="211"/>
      <c r="ES748" s="165"/>
      <c r="ET748" s="165"/>
      <c r="EU748" s="166"/>
      <c r="EV748" s="209"/>
      <c r="EW748" s="211"/>
      <c r="EX748" s="211"/>
      <c r="EY748" s="211"/>
      <c r="EZ748" s="211"/>
      <c r="FA748" s="211"/>
      <c r="FD748" s="165"/>
      <c r="FE748" s="165"/>
      <c r="FF748" s="166"/>
      <c r="FG748" s="209"/>
      <c r="FH748" s="211"/>
      <c r="FI748" s="211"/>
      <c r="FJ748" s="211"/>
      <c r="FK748" s="211"/>
      <c r="FL748" s="211"/>
    </row>
    <row r="749" spans="9:168">
      <c r="I749" s="221">
        <f t="shared" si="352"/>
        <v>145</v>
      </c>
      <c r="J749" s="159">
        <f>'v-t_chart'!C746</f>
        <v>40.299999999999997</v>
      </c>
      <c r="K749" s="204">
        <f t="shared" ca="1" si="330"/>
        <v>118.03869999999999</v>
      </c>
      <c r="L749" s="205" t="b">
        <f>IF('Input&amp;Output'!$C$3=10,phase_chart!C746,IF('Input&amp;Output'!$C$3=21,phase_chart!G746,IF('Input&amp;Output'!$C$3=22,phase_chart!K746,IF('Input&amp;Output'!$C$3=31,phase_chart!O746,IF('Input&amp;Output'!$C$3=32,phase_chart!S746,"")))))</f>
        <v>1</v>
      </c>
      <c r="M749" s="206" t="b">
        <f>IF('Input&amp;Output'!$C$3=10,phase_chart!D746,IF('Input&amp;Output'!$C$3=21,phase_chart!H746,IF('Input&amp;Output'!$C$3=22,phase_chart!L746,IF('Input&amp;Output'!$C$3=31,phase_chart!P746,IF('Input&amp;Output'!$C$3=32,phase_chart!T746,"")))))</f>
        <v>0</v>
      </c>
      <c r="N749" s="205" t="b">
        <f>IF('Input&amp;Output'!$C$3=10,phase_chart!E746,IF('Input&amp;Output'!$C$3=21,phase_chart!I746,IF('Input&amp;Output'!$C$3=22,phase_chart!M746,IF('Input&amp;Output'!$C$3=31,phase_chart!Q746,IF('Input&amp;Output'!$C$3=32,phase_chart!U746,"")))))</f>
        <v>0</v>
      </c>
      <c r="P749" s="159">
        <f ca="1">IF(NOT($J749=0),IF($J749&lt;IF($P748=0,0,VLOOKUP(P748,tbL!$M$37:$Q$43,IF(L749=TRUE,2,4))),IF($J749&gt;=VLOOKUP(P748,tbL!$M$37:$Q$43,IF(L749=TRUE,3,5)),$P748,IF(AND(L748=TRUE,L749=TRUE),$P748,$P748-1)),IF(AND(L749=TRUE,J749=VLOOKUP(P748,tbL!$M$37:$Q$43,IF(L749=TRUE,2,4))),P748,IF($P748+1&gt;$C$12,$C$12,$P748+1))),0)</f>
        <v>1</v>
      </c>
      <c r="Q749" s="159">
        <f t="shared" ca="1" si="332"/>
        <v>1</v>
      </c>
      <c r="R749" s="207">
        <f t="shared" ca="1" si="359"/>
        <v>0</v>
      </c>
      <c r="S749" s="208"/>
      <c r="T749" s="159">
        <f t="shared" si="350"/>
        <v>0</v>
      </c>
      <c r="U749" s="209" t="str">
        <f ca="1">IF(AND(T749=-1,N749=TRUE),"*",IF(AND(U748="*",N749=TRUE),"*",IF(AND(AND(L749=TRUE,U748="*"),J749&lt;VLOOKUP(V748+1,tbL!$M$38:$O$43,3)),"*","")))</f>
        <v>*</v>
      </c>
      <c r="V749" s="204">
        <f t="shared" ca="1" si="333"/>
        <v>1</v>
      </c>
      <c r="Y749" s="159" t="str">
        <f t="shared" ca="1" si="334"/>
        <v/>
      </c>
      <c r="Z749" s="159" t="str">
        <f t="shared" si="335"/>
        <v/>
      </c>
      <c r="AA749" s="159">
        <f t="shared" ca="1" si="356"/>
        <v>1</v>
      </c>
      <c r="AC749" s="161" t="str">
        <f t="shared" ca="1" si="336"/>
        <v/>
      </c>
      <c r="AD749" s="161">
        <f t="shared" ca="1" si="337"/>
        <v>1</v>
      </c>
      <c r="AE749" s="161" t="str">
        <f t="shared" ca="1" si="358"/>
        <v/>
      </c>
      <c r="AF749" s="161">
        <f t="shared" ca="1" si="338"/>
        <v>1</v>
      </c>
      <c r="AG749" s="161" t="str">
        <f t="shared" ca="1" si="339"/>
        <v/>
      </c>
      <c r="AH749" s="161">
        <f t="shared" ca="1" si="340"/>
        <v>1</v>
      </c>
      <c r="AI749" s="161" t="str">
        <f t="shared" ca="1" si="341"/>
        <v/>
      </c>
      <c r="AJ749" s="161">
        <f t="shared" ca="1" si="342"/>
        <v>1</v>
      </c>
      <c r="AL749" s="161" t="str">
        <f t="shared" ca="1" si="343"/>
        <v/>
      </c>
      <c r="AM749" s="161">
        <f t="shared" ca="1" si="354"/>
        <v>1</v>
      </c>
      <c r="AN749" s="161" t="str">
        <f t="shared" ca="1" si="344"/>
        <v/>
      </c>
      <c r="AO749" s="161">
        <f t="shared" ca="1" si="353"/>
        <v>1</v>
      </c>
      <c r="AP749" s="161" t="str">
        <f t="shared" ca="1" si="345"/>
        <v/>
      </c>
      <c r="AQ749" s="161">
        <f t="shared" ca="1" si="351"/>
        <v>1</v>
      </c>
      <c r="AR749" s="161" t="str">
        <f t="shared" ca="1" si="346"/>
        <v/>
      </c>
      <c r="AS749" s="161">
        <f t="shared" ca="1" si="347"/>
        <v>1</v>
      </c>
      <c r="AT749" s="159" t="str">
        <f t="shared" ca="1" si="357"/>
        <v/>
      </c>
      <c r="AU749" s="210">
        <f t="shared" ca="1" si="331"/>
        <v>14</v>
      </c>
      <c r="AV749" s="209"/>
      <c r="AW749" s="204">
        <f t="shared" si="348"/>
        <v>5649.1666666666679</v>
      </c>
      <c r="AX749" s="159"/>
      <c r="AZ749" s="159"/>
      <c r="BM749" s="207"/>
      <c r="BN749" s="212"/>
      <c r="BP749" s="209"/>
      <c r="BQ749" s="211"/>
      <c r="BR749" s="211"/>
      <c r="BS749" s="211"/>
      <c r="BT749" s="211"/>
      <c r="BU749" s="211"/>
      <c r="BV749" s="211"/>
      <c r="BW749" s="211"/>
      <c r="BX749" s="211"/>
      <c r="BY749" s="211"/>
      <c r="BZ749" s="211"/>
      <c r="CA749" s="209"/>
      <c r="CB749" s="224"/>
      <c r="CC749" s="204"/>
      <c r="CD749" s="204"/>
      <c r="CE749" s="204"/>
      <c r="CF749" s="211"/>
      <c r="CG749" s="211"/>
      <c r="CI749" s="209"/>
      <c r="CJ749" s="209"/>
      <c r="EH749" s="165"/>
      <c r="EI749" s="165"/>
      <c r="EJ749" s="166"/>
      <c r="EK749" s="209"/>
      <c r="EL749" s="211"/>
      <c r="EM749" s="211"/>
      <c r="EN749" s="211"/>
      <c r="EO749" s="211"/>
      <c r="EP749" s="211"/>
      <c r="ES749" s="165"/>
      <c r="ET749" s="165"/>
      <c r="EU749" s="166"/>
      <c r="EV749" s="209"/>
      <c r="EW749" s="211"/>
      <c r="EX749" s="211"/>
      <c r="EY749" s="211"/>
      <c r="EZ749" s="211"/>
      <c r="FA749" s="211"/>
      <c r="FD749" s="165"/>
      <c r="FE749" s="165"/>
      <c r="FF749" s="166"/>
      <c r="FG749" s="209"/>
      <c r="FH749" s="211"/>
      <c r="FI749" s="211"/>
      <c r="FJ749" s="211"/>
      <c r="FK749" s="211"/>
      <c r="FL749" s="211"/>
    </row>
    <row r="750" spans="9:168">
      <c r="I750" s="221">
        <f t="shared" si="352"/>
        <v>146</v>
      </c>
      <c r="J750" s="159">
        <f>'v-t_chart'!C747</f>
        <v>46.6</v>
      </c>
      <c r="K750" s="204">
        <f t="shared" ca="1" si="330"/>
        <v>136.4914</v>
      </c>
      <c r="L750" s="205" t="b">
        <f>IF('Input&amp;Output'!$C$3=10,phase_chart!C747,IF('Input&amp;Output'!$C$3=21,phase_chart!G747,IF('Input&amp;Output'!$C$3=22,phase_chart!K747,IF('Input&amp;Output'!$C$3=31,phase_chart!O747,IF('Input&amp;Output'!$C$3=32,phase_chart!S747,"")))))</f>
        <v>1</v>
      </c>
      <c r="M750" s="206" t="b">
        <f>IF('Input&amp;Output'!$C$3=10,phase_chart!D747,IF('Input&amp;Output'!$C$3=21,phase_chart!H747,IF('Input&amp;Output'!$C$3=22,phase_chart!L747,IF('Input&amp;Output'!$C$3=31,phase_chart!P747,IF('Input&amp;Output'!$C$3=32,phase_chart!T747,"")))))</f>
        <v>0</v>
      </c>
      <c r="N750" s="205" t="b">
        <f>IF('Input&amp;Output'!$C$3=10,phase_chart!E747,IF('Input&amp;Output'!$C$3=21,phase_chart!I747,IF('Input&amp;Output'!$C$3=22,phase_chart!M747,IF('Input&amp;Output'!$C$3=31,phase_chart!Q747,IF('Input&amp;Output'!$C$3=32,phase_chart!U747,"")))))</f>
        <v>0</v>
      </c>
      <c r="P750" s="159">
        <f ca="1">IF(NOT($J750=0),IF($J750&lt;IF($P749=0,0,VLOOKUP(P749,tbL!$M$37:$Q$43,IF(L750=TRUE,2,4))),IF($J750&gt;=VLOOKUP(P749,tbL!$M$37:$Q$43,IF(L750=TRUE,3,5)),$P749,IF(AND(L749=TRUE,L750=TRUE),$P749,$P749-1)),IF(AND(L750=TRUE,J750=VLOOKUP(P749,tbL!$M$37:$Q$43,IF(L750=TRUE,2,4))),P749,IF($P749+1&gt;$C$12,$C$12,$P749+1))),0)</f>
        <v>1</v>
      </c>
      <c r="Q750" s="159">
        <f t="shared" ca="1" si="332"/>
        <v>1</v>
      </c>
      <c r="R750" s="207">
        <f t="shared" ca="1" si="359"/>
        <v>0</v>
      </c>
      <c r="S750" s="208"/>
      <c r="T750" s="159">
        <f t="shared" si="350"/>
        <v>0</v>
      </c>
      <c r="U750" s="209" t="str">
        <f ca="1">IF(AND(T750=-1,N750=TRUE),"*",IF(AND(U749="*",N750=TRUE),"*",IF(AND(AND(L750=TRUE,U749="*"),J750&lt;VLOOKUP(V749+1,tbL!$M$38:$O$43,3)),"*","")))</f>
        <v>*</v>
      </c>
      <c r="V750" s="204">
        <f t="shared" ca="1" si="333"/>
        <v>1</v>
      </c>
      <c r="Y750" s="159" t="str">
        <f t="shared" ca="1" si="334"/>
        <v/>
      </c>
      <c r="Z750" s="159" t="str">
        <f t="shared" si="335"/>
        <v/>
      </c>
      <c r="AA750" s="159">
        <f t="shared" ca="1" si="356"/>
        <v>1</v>
      </c>
      <c r="AC750" s="161" t="str">
        <f t="shared" ca="1" si="336"/>
        <v/>
      </c>
      <c r="AD750" s="161">
        <f t="shared" ca="1" si="337"/>
        <v>1</v>
      </c>
      <c r="AE750" s="161" t="str">
        <f t="shared" ca="1" si="358"/>
        <v/>
      </c>
      <c r="AF750" s="161">
        <f t="shared" ca="1" si="338"/>
        <v>1</v>
      </c>
      <c r="AG750" s="161" t="str">
        <f t="shared" ca="1" si="339"/>
        <v/>
      </c>
      <c r="AH750" s="161">
        <f t="shared" ca="1" si="340"/>
        <v>1</v>
      </c>
      <c r="AI750" s="161" t="str">
        <f t="shared" ca="1" si="341"/>
        <v/>
      </c>
      <c r="AJ750" s="161">
        <f t="shared" ca="1" si="342"/>
        <v>1</v>
      </c>
      <c r="AL750" s="161" t="str">
        <f t="shared" ca="1" si="343"/>
        <v/>
      </c>
      <c r="AM750" s="161">
        <f t="shared" ca="1" si="354"/>
        <v>1</v>
      </c>
      <c r="AN750" s="161" t="str">
        <f t="shared" ca="1" si="344"/>
        <v/>
      </c>
      <c r="AO750" s="161">
        <f t="shared" ca="1" si="353"/>
        <v>1</v>
      </c>
      <c r="AP750" s="161" t="str">
        <f t="shared" ca="1" si="345"/>
        <v/>
      </c>
      <c r="AQ750" s="161">
        <f t="shared" ca="1" si="351"/>
        <v>1</v>
      </c>
      <c r="AR750" s="161" t="str">
        <f t="shared" ca="1" si="346"/>
        <v/>
      </c>
      <c r="AS750" s="161">
        <f t="shared" ca="1" si="347"/>
        <v>1</v>
      </c>
      <c r="AT750" s="159" t="str">
        <f t="shared" ca="1" si="357"/>
        <v/>
      </c>
      <c r="AU750" s="210">
        <f t="shared" ca="1" si="331"/>
        <v>14</v>
      </c>
      <c r="AV750" s="209"/>
      <c r="AW750" s="204">
        <f t="shared" si="348"/>
        <v>5662.1111111111122</v>
      </c>
      <c r="AX750" s="159"/>
      <c r="AZ750" s="159"/>
      <c r="BM750" s="207"/>
      <c r="BN750" s="212"/>
      <c r="BP750" s="209"/>
      <c r="BQ750" s="211"/>
      <c r="BR750" s="211"/>
      <c r="BS750" s="211"/>
      <c r="BT750" s="211"/>
      <c r="BU750" s="211"/>
      <c r="BV750" s="211"/>
      <c r="BW750" s="211"/>
      <c r="BX750" s="211"/>
      <c r="BY750" s="211"/>
      <c r="BZ750" s="211"/>
      <c r="CA750" s="209"/>
      <c r="CB750" s="224"/>
      <c r="CC750" s="204"/>
      <c r="CD750" s="204"/>
      <c r="CE750" s="204"/>
      <c r="CF750" s="211"/>
      <c r="CG750" s="211"/>
      <c r="CI750" s="209"/>
      <c r="CJ750" s="209"/>
      <c r="EH750" s="165"/>
      <c r="EI750" s="165"/>
      <c r="EJ750" s="166"/>
      <c r="EK750" s="209"/>
      <c r="EL750" s="211"/>
      <c r="EM750" s="211"/>
      <c r="EN750" s="211"/>
      <c r="EO750" s="211"/>
      <c r="EP750" s="211"/>
      <c r="ES750" s="165"/>
      <c r="ET750" s="165"/>
      <c r="EU750" s="166"/>
      <c r="EV750" s="209"/>
      <c r="EW750" s="211"/>
      <c r="EX750" s="211"/>
      <c r="EY750" s="211"/>
      <c r="EZ750" s="211"/>
      <c r="FA750" s="211"/>
      <c r="FD750" s="165"/>
      <c r="FE750" s="165"/>
      <c r="FF750" s="166"/>
      <c r="FG750" s="209"/>
      <c r="FH750" s="211"/>
      <c r="FI750" s="211"/>
      <c r="FJ750" s="211"/>
      <c r="FK750" s="211"/>
      <c r="FL750" s="211"/>
    </row>
    <row r="751" spans="9:168">
      <c r="I751" s="221">
        <f t="shared" si="352"/>
        <v>147</v>
      </c>
      <c r="J751" s="159">
        <f>'v-t_chart'!C748</f>
        <v>50.4</v>
      </c>
      <c r="K751" s="204">
        <f t="shared" ca="1" si="330"/>
        <v>147.6216</v>
      </c>
      <c r="L751" s="205" t="b">
        <f>IF('Input&amp;Output'!$C$3=10,phase_chart!C748,IF('Input&amp;Output'!$C$3=21,phase_chart!G748,IF('Input&amp;Output'!$C$3=22,phase_chart!K748,IF('Input&amp;Output'!$C$3=31,phase_chart!O748,IF('Input&amp;Output'!$C$3=32,phase_chart!S748,"")))))</f>
        <v>1</v>
      </c>
      <c r="M751" s="206" t="b">
        <f>IF('Input&amp;Output'!$C$3=10,phase_chart!D748,IF('Input&amp;Output'!$C$3=21,phase_chart!H748,IF('Input&amp;Output'!$C$3=22,phase_chart!L748,IF('Input&amp;Output'!$C$3=31,phase_chart!P748,IF('Input&amp;Output'!$C$3=32,phase_chart!T748,"")))))</f>
        <v>0</v>
      </c>
      <c r="N751" s="205" t="b">
        <f>IF('Input&amp;Output'!$C$3=10,phase_chart!E748,IF('Input&amp;Output'!$C$3=21,phase_chart!I748,IF('Input&amp;Output'!$C$3=22,phase_chart!M748,IF('Input&amp;Output'!$C$3=31,phase_chart!Q748,IF('Input&amp;Output'!$C$3=32,phase_chart!U748,"")))))</f>
        <v>0</v>
      </c>
      <c r="P751" s="159">
        <f ca="1">IF(NOT($J751=0),IF($J751&lt;IF($P750=0,0,VLOOKUP(P750,tbL!$M$37:$Q$43,IF(L751=TRUE,2,4))),IF($J751&gt;=VLOOKUP(P750,tbL!$M$37:$Q$43,IF(L751=TRUE,3,5)),$P750,IF(AND(L750=TRUE,L751=TRUE),$P750,$P750-1)),IF(AND(L751=TRUE,J751=VLOOKUP(P750,tbL!$M$37:$Q$43,IF(L751=TRUE,2,4))),P750,IF($P750+1&gt;$C$12,$C$12,$P750+1))),0)</f>
        <v>1</v>
      </c>
      <c r="Q751" s="159">
        <f t="shared" ca="1" si="332"/>
        <v>1</v>
      </c>
      <c r="R751" s="207">
        <f t="shared" ca="1" si="359"/>
        <v>0</v>
      </c>
      <c r="S751" s="208"/>
      <c r="T751" s="159">
        <f t="shared" si="350"/>
        <v>0</v>
      </c>
      <c r="U751" s="209" t="str">
        <f ca="1">IF(AND(T751=-1,N751=TRUE),"*",IF(AND(U750="*",N751=TRUE),"*",IF(AND(AND(L751=TRUE,U750="*"),J751&lt;VLOOKUP(V750+1,tbL!$M$38:$O$43,3)),"*","")))</f>
        <v>*</v>
      </c>
      <c r="V751" s="204">
        <f t="shared" ca="1" si="333"/>
        <v>1</v>
      </c>
      <c r="Y751" s="159" t="str">
        <f t="shared" ca="1" si="334"/>
        <v/>
      </c>
      <c r="Z751" s="159" t="str">
        <f t="shared" si="335"/>
        <v/>
      </c>
      <c r="AA751" s="159">
        <f t="shared" ca="1" si="356"/>
        <v>1</v>
      </c>
      <c r="AC751" s="161" t="str">
        <f t="shared" ca="1" si="336"/>
        <v/>
      </c>
      <c r="AD751" s="161">
        <f t="shared" ca="1" si="337"/>
        <v>1</v>
      </c>
      <c r="AE751" s="161" t="str">
        <f t="shared" ca="1" si="358"/>
        <v/>
      </c>
      <c r="AF751" s="161">
        <f t="shared" ca="1" si="338"/>
        <v>1</v>
      </c>
      <c r="AG751" s="161" t="str">
        <f t="shared" ca="1" si="339"/>
        <v/>
      </c>
      <c r="AH751" s="161">
        <f t="shared" ca="1" si="340"/>
        <v>1</v>
      </c>
      <c r="AI751" s="161" t="str">
        <f t="shared" ca="1" si="341"/>
        <v/>
      </c>
      <c r="AJ751" s="161">
        <f t="shared" ca="1" si="342"/>
        <v>1</v>
      </c>
      <c r="AL751" s="161" t="str">
        <f t="shared" ca="1" si="343"/>
        <v/>
      </c>
      <c r="AM751" s="161">
        <f t="shared" ca="1" si="354"/>
        <v>1</v>
      </c>
      <c r="AN751" s="161" t="str">
        <f t="shared" ca="1" si="344"/>
        <v/>
      </c>
      <c r="AO751" s="161">
        <f t="shared" ca="1" si="353"/>
        <v>1</v>
      </c>
      <c r="AP751" s="161" t="str">
        <f t="shared" ca="1" si="345"/>
        <v/>
      </c>
      <c r="AQ751" s="161">
        <f t="shared" ca="1" si="351"/>
        <v>1</v>
      </c>
      <c r="AR751" s="161" t="str">
        <f t="shared" ca="1" si="346"/>
        <v/>
      </c>
      <c r="AS751" s="161">
        <f t="shared" ca="1" si="347"/>
        <v>1</v>
      </c>
      <c r="AT751" s="159" t="str">
        <f t="shared" ca="1" si="357"/>
        <v/>
      </c>
      <c r="AU751" s="210">
        <f t="shared" ca="1" si="331"/>
        <v>14</v>
      </c>
      <c r="AV751" s="209"/>
      <c r="AW751" s="204">
        <f t="shared" si="348"/>
        <v>5676.1111111111122</v>
      </c>
      <c r="AX751" s="159"/>
      <c r="AZ751" s="159"/>
      <c r="BM751" s="207"/>
      <c r="BN751" s="212"/>
      <c r="BP751" s="209"/>
      <c r="BQ751" s="211"/>
      <c r="BR751" s="211"/>
      <c r="BS751" s="211"/>
      <c r="BT751" s="211"/>
      <c r="BU751" s="211"/>
      <c r="BV751" s="211"/>
      <c r="BW751" s="211"/>
      <c r="BX751" s="211"/>
      <c r="BY751" s="211"/>
      <c r="BZ751" s="211"/>
      <c r="CA751" s="209"/>
      <c r="CB751" s="224"/>
      <c r="CC751" s="204"/>
      <c r="CD751" s="204"/>
      <c r="CE751" s="204"/>
      <c r="CF751" s="211"/>
      <c r="CG751" s="211"/>
      <c r="CI751" s="209"/>
      <c r="CJ751" s="209"/>
      <c r="EH751" s="165"/>
      <c r="EI751" s="165"/>
      <c r="EJ751" s="166"/>
      <c r="EK751" s="209"/>
      <c r="EL751" s="211"/>
      <c r="EM751" s="211"/>
      <c r="EN751" s="211"/>
      <c r="EO751" s="211"/>
      <c r="EP751" s="211"/>
      <c r="ES751" s="165"/>
      <c r="ET751" s="165"/>
      <c r="EU751" s="166"/>
      <c r="EV751" s="209"/>
      <c r="EW751" s="211"/>
      <c r="EX751" s="211"/>
      <c r="EY751" s="211"/>
      <c r="EZ751" s="211"/>
      <c r="FA751" s="211"/>
      <c r="FD751" s="165"/>
      <c r="FE751" s="165"/>
      <c r="FF751" s="166"/>
      <c r="FG751" s="209"/>
      <c r="FH751" s="211"/>
      <c r="FI751" s="211"/>
      <c r="FJ751" s="211"/>
      <c r="FK751" s="211"/>
      <c r="FL751" s="211"/>
    </row>
    <row r="752" spans="9:168">
      <c r="I752" s="221">
        <f t="shared" si="352"/>
        <v>148</v>
      </c>
      <c r="J752" s="159">
        <f>'v-t_chart'!C749</f>
        <v>54</v>
      </c>
      <c r="K752" s="204">
        <f t="shared" ca="1" si="330"/>
        <v>158.166</v>
      </c>
      <c r="L752" s="205" t="b">
        <f>IF('Input&amp;Output'!$C$3=10,phase_chart!C749,IF('Input&amp;Output'!$C$3=21,phase_chart!G749,IF('Input&amp;Output'!$C$3=22,phase_chart!K749,IF('Input&amp;Output'!$C$3=31,phase_chart!O749,IF('Input&amp;Output'!$C$3=32,phase_chart!S749,"")))))</f>
        <v>1</v>
      </c>
      <c r="M752" s="206" t="b">
        <f>IF('Input&amp;Output'!$C$3=10,phase_chart!D749,IF('Input&amp;Output'!$C$3=21,phase_chart!H749,IF('Input&amp;Output'!$C$3=22,phase_chart!L749,IF('Input&amp;Output'!$C$3=31,phase_chart!P749,IF('Input&amp;Output'!$C$3=32,phase_chart!T749,"")))))</f>
        <v>0</v>
      </c>
      <c r="N752" s="205" t="b">
        <f>IF('Input&amp;Output'!$C$3=10,phase_chart!E749,IF('Input&amp;Output'!$C$3=21,phase_chart!I749,IF('Input&amp;Output'!$C$3=22,phase_chart!M749,IF('Input&amp;Output'!$C$3=31,phase_chart!Q749,IF('Input&amp;Output'!$C$3=32,phase_chart!U749,"")))))</f>
        <v>0</v>
      </c>
      <c r="P752" s="159">
        <f ca="1">IF(NOT($J752=0),IF($J752&lt;IF($P751=0,0,VLOOKUP(P751,tbL!$M$37:$Q$43,IF(L752=TRUE,2,4))),IF($J752&gt;=VLOOKUP(P751,tbL!$M$37:$Q$43,IF(L752=TRUE,3,5)),$P751,IF(AND(L751=TRUE,L752=TRUE),$P751,$P751-1)),IF(AND(L752=TRUE,J752=VLOOKUP(P751,tbL!$M$37:$Q$43,IF(L752=TRUE,2,4))),P751,IF($P751+1&gt;$C$12,$C$12,$P751+1))),0)</f>
        <v>1</v>
      </c>
      <c r="Q752" s="159">
        <f t="shared" ca="1" si="332"/>
        <v>1</v>
      </c>
      <c r="R752" s="207">
        <f t="shared" ca="1" si="359"/>
        <v>0</v>
      </c>
      <c r="S752" s="208"/>
      <c r="T752" s="159">
        <f t="shared" si="350"/>
        <v>0</v>
      </c>
      <c r="U752" s="209" t="str">
        <f ca="1">IF(AND(T752=-1,N752=TRUE),"*",IF(AND(U751="*",N752=TRUE),"*",IF(AND(AND(L752=TRUE,U751="*"),J752&lt;VLOOKUP(V751+1,tbL!$M$38:$O$43,3)),"*","")))</f>
        <v>*</v>
      </c>
      <c r="V752" s="204">
        <f t="shared" ca="1" si="333"/>
        <v>1</v>
      </c>
      <c r="Y752" s="159" t="str">
        <f t="shared" ca="1" si="334"/>
        <v/>
      </c>
      <c r="Z752" s="159" t="str">
        <f t="shared" si="335"/>
        <v/>
      </c>
      <c r="AA752" s="159">
        <f t="shared" ca="1" si="356"/>
        <v>1</v>
      </c>
      <c r="AC752" s="161" t="str">
        <f t="shared" ca="1" si="336"/>
        <v/>
      </c>
      <c r="AD752" s="161">
        <f t="shared" ca="1" si="337"/>
        <v>1</v>
      </c>
      <c r="AE752" s="161" t="str">
        <f t="shared" ca="1" si="358"/>
        <v/>
      </c>
      <c r="AF752" s="161">
        <f t="shared" ca="1" si="338"/>
        <v>1</v>
      </c>
      <c r="AG752" s="161" t="str">
        <f t="shared" ca="1" si="339"/>
        <v/>
      </c>
      <c r="AH752" s="161">
        <f t="shared" ca="1" si="340"/>
        <v>1</v>
      </c>
      <c r="AI752" s="161" t="str">
        <f t="shared" ca="1" si="341"/>
        <v/>
      </c>
      <c r="AJ752" s="161">
        <f t="shared" ca="1" si="342"/>
        <v>1</v>
      </c>
      <c r="AL752" s="161" t="str">
        <f t="shared" ca="1" si="343"/>
        <v/>
      </c>
      <c r="AM752" s="161">
        <f t="shared" ca="1" si="354"/>
        <v>1</v>
      </c>
      <c r="AN752" s="161" t="str">
        <f t="shared" ca="1" si="344"/>
        <v/>
      </c>
      <c r="AO752" s="161">
        <f t="shared" ca="1" si="353"/>
        <v>1</v>
      </c>
      <c r="AP752" s="161" t="str">
        <f t="shared" ca="1" si="345"/>
        <v/>
      </c>
      <c r="AQ752" s="161">
        <f t="shared" ca="1" si="351"/>
        <v>1</v>
      </c>
      <c r="AR752" s="161" t="str">
        <f t="shared" ca="1" si="346"/>
        <v/>
      </c>
      <c r="AS752" s="161">
        <f t="shared" ca="1" si="347"/>
        <v>1</v>
      </c>
      <c r="AT752" s="159" t="str">
        <f t="shared" ca="1" si="357"/>
        <v/>
      </c>
      <c r="AU752" s="210">
        <f t="shared" ca="1" si="331"/>
        <v>14</v>
      </c>
      <c r="AV752" s="209"/>
      <c r="AW752" s="204">
        <f t="shared" si="348"/>
        <v>5691.1111111111122</v>
      </c>
      <c r="AX752" s="159"/>
      <c r="AZ752" s="159"/>
      <c r="BM752" s="207"/>
      <c r="BN752" s="212"/>
      <c r="BP752" s="209"/>
      <c r="BQ752" s="211"/>
      <c r="BR752" s="211"/>
      <c r="BS752" s="211"/>
      <c r="BT752" s="211"/>
      <c r="BU752" s="211"/>
      <c r="BV752" s="211"/>
      <c r="BW752" s="211"/>
      <c r="BX752" s="211"/>
      <c r="BY752" s="211"/>
      <c r="BZ752" s="211"/>
      <c r="CA752" s="209"/>
      <c r="CB752" s="224"/>
      <c r="CC752" s="204"/>
      <c r="CD752" s="204"/>
      <c r="CE752" s="204"/>
      <c r="CF752" s="211"/>
      <c r="CG752" s="211"/>
      <c r="CI752" s="209"/>
      <c r="CJ752" s="209"/>
      <c r="EH752" s="165"/>
      <c r="EI752" s="165"/>
      <c r="EJ752" s="166"/>
      <c r="EK752" s="209"/>
      <c r="EL752" s="211"/>
      <c r="EM752" s="211"/>
      <c r="EN752" s="211"/>
      <c r="EO752" s="211"/>
      <c r="EP752" s="211"/>
      <c r="ES752" s="165"/>
      <c r="ET752" s="165"/>
      <c r="EU752" s="166"/>
      <c r="EV752" s="209"/>
      <c r="EW752" s="211"/>
      <c r="EX752" s="211"/>
      <c r="EY752" s="211"/>
      <c r="EZ752" s="211"/>
      <c r="FA752" s="211"/>
      <c r="FD752" s="165"/>
      <c r="FE752" s="165"/>
      <c r="FF752" s="166"/>
      <c r="FG752" s="209"/>
      <c r="FH752" s="211"/>
      <c r="FI752" s="211"/>
      <c r="FJ752" s="211"/>
      <c r="FK752" s="211"/>
      <c r="FL752" s="211"/>
    </row>
    <row r="753" spans="9:168">
      <c r="I753" s="221">
        <f t="shared" si="352"/>
        <v>149</v>
      </c>
      <c r="J753" s="159">
        <f>'v-t_chart'!C750</f>
        <v>56.9</v>
      </c>
      <c r="K753" s="204">
        <f t="shared" ca="1" si="330"/>
        <v>166.6601</v>
      </c>
      <c r="L753" s="205" t="b">
        <f>IF('Input&amp;Output'!$C$3=10,phase_chart!C750,IF('Input&amp;Output'!$C$3=21,phase_chart!G750,IF('Input&amp;Output'!$C$3=22,phase_chart!K750,IF('Input&amp;Output'!$C$3=31,phase_chart!O750,IF('Input&amp;Output'!$C$3=32,phase_chart!S750,"")))))</f>
        <v>1</v>
      </c>
      <c r="M753" s="206" t="b">
        <f>IF('Input&amp;Output'!$C$3=10,phase_chart!D750,IF('Input&amp;Output'!$C$3=21,phase_chart!H750,IF('Input&amp;Output'!$C$3=22,phase_chart!L750,IF('Input&amp;Output'!$C$3=31,phase_chart!P750,IF('Input&amp;Output'!$C$3=32,phase_chart!T750,"")))))</f>
        <v>0</v>
      </c>
      <c r="N753" s="205" t="b">
        <f>IF('Input&amp;Output'!$C$3=10,phase_chart!E750,IF('Input&amp;Output'!$C$3=21,phase_chart!I750,IF('Input&amp;Output'!$C$3=22,phase_chart!M750,IF('Input&amp;Output'!$C$3=31,phase_chart!Q750,IF('Input&amp;Output'!$C$3=32,phase_chart!U750,"")))))</f>
        <v>0</v>
      </c>
      <c r="P753" s="159">
        <f ca="1">IF(NOT($J753=0),IF($J753&lt;IF($P752=0,0,VLOOKUP(P752,tbL!$M$37:$Q$43,IF(L753=TRUE,2,4))),IF($J753&gt;=VLOOKUP(P752,tbL!$M$37:$Q$43,IF(L753=TRUE,3,5)),$P752,IF(AND(L752=TRUE,L753=TRUE),$P752,$P752-1)),IF(AND(L753=TRUE,J753=VLOOKUP(P752,tbL!$M$37:$Q$43,IF(L753=TRUE,2,4))),P752,IF($P752+1&gt;$C$12,$C$12,$P752+1))),0)</f>
        <v>1</v>
      </c>
      <c r="Q753" s="159">
        <f t="shared" ca="1" si="332"/>
        <v>1</v>
      </c>
      <c r="R753" s="207">
        <f t="shared" ca="1" si="359"/>
        <v>0</v>
      </c>
      <c r="S753" s="208"/>
      <c r="T753" s="159">
        <f t="shared" si="350"/>
        <v>0</v>
      </c>
      <c r="U753" s="209" t="str">
        <f ca="1">IF(AND(T753=-1,N753=TRUE),"*",IF(AND(U752="*",N753=TRUE),"*",IF(AND(AND(L753=TRUE,U752="*"),J753&lt;VLOOKUP(V752+1,tbL!$M$38:$O$43,3)),"*","")))</f>
        <v>*</v>
      </c>
      <c r="V753" s="204">
        <f t="shared" ca="1" si="333"/>
        <v>1</v>
      </c>
      <c r="Y753" s="159" t="str">
        <f t="shared" ca="1" si="334"/>
        <v/>
      </c>
      <c r="Z753" s="159" t="str">
        <f t="shared" si="335"/>
        <v/>
      </c>
      <c r="AA753" s="159">
        <f t="shared" ca="1" si="356"/>
        <v>1</v>
      </c>
      <c r="AC753" s="161" t="str">
        <f t="shared" ca="1" si="336"/>
        <v/>
      </c>
      <c r="AD753" s="161">
        <f t="shared" ca="1" si="337"/>
        <v>1</v>
      </c>
      <c r="AE753" s="161" t="str">
        <f t="shared" ca="1" si="358"/>
        <v/>
      </c>
      <c r="AF753" s="161">
        <f t="shared" ca="1" si="338"/>
        <v>1</v>
      </c>
      <c r="AG753" s="161" t="str">
        <f t="shared" ca="1" si="339"/>
        <v/>
      </c>
      <c r="AH753" s="161">
        <f t="shared" ca="1" si="340"/>
        <v>1</v>
      </c>
      <c r="AI753" s="161" t="str">
        <f t="shared" ca="1" si="341"/>
        <v/>
      </c>
      <c r="AJ753" s="161">
        <f t="shared" ca="1" si="342"/>
        <v>1</v>
      </c>
      <c r="AL753" s="161" t="str">
        <f t="shared" ca="1" si="343"/>
        <v/>
      </c>
      <c r="AM753" s="161">
        <f t="shared" ca="1" si="354"/>
        <v>1</v>
      </c>
      <c r="AN753" s="161" t="str">
        <f t="shared" ca="1" si="344"/>
        <v/>
      </c>
      <c r="AO753" s="161">
        <f t="shared" ca="1" si="353"/>
        <v>1</v>
      </c>
      <c r="AP753" s="161" t="str">
        <f t="shared" ca="1" si="345"/>
        <v/>
      </c>
      <c r="AQ753" s="161">
        <f t="shared" ca="1" si="351"/>
        <v>1</v>
      </c>
      <c r="AR753" s="161" t="str">
        <f t="shared" ca="1" si="346"/>
        <v/>
      </c>
      <c r="AS753" s="161">
        <f t="shared" ca="1" si="347"/>
        <v>1</v>
      </c>
      <c r="AT753" s="159" t="str">
        <f t="shared" ca="1" si="357"/>
        <v/>
      </c>
      <c r="AU753" s="210">
        <f t="shared" ca="1" si="331"/>
        <v>14</v>
      </c>
      <c r="AV753" s="209"/>
      <c r="AW753" s="204">
        <f t="shared" si="348"/>
        <v>5706.9166666666679</v>
      </c>
      <c r="AX753" s="159"/>
      <c r="AZ753" s="159"/>
      <c r="BM753" s="207"/>
      <c r="BN753" s="212"/>
      <c r="BP753" s="209"/>
      <c r="BQ753" s="211"/>
      <c r="BR753" s="211"/>
      <c r="BS753" s="211"/>
      <c r="BT753" s="211"/>
      <c r="BU753" s="211"/>
      <c r="BV753" s="211"/>
      <c r="BW753" s="211"/>
      <c r="BX753" s="211"/>
      <c r="BY753" s="211"/>
      <c r="BZ753" s="211"/>
      <c r="CA753" s="209"/>
      <c r="CB753" s="224"/>
      <c r="CC753" s="204"/>
      <c r="CD753" s="204"/>
      <c r="CE753" s="204"/>
      <c r="CF753" s="211"/>
      <c r="CG753" s="211"/>
      <c r="CI753" s="209"/>
      <c r="CJ753" s="209"/>
      <c r="EH753" s="165"/>
      <c r="EI753" s="165"/>
      <c r="EJ753" s="166"/>
      <c r="EK753" s="209"/>
      <c r="EL753" s="211"/>
      <c r="EM753" s="211"/>
      <c r="EN753" s="211"/>
      <c r="EO753" s="211"/>
      <c r="EP753" s="211"/>
      <c r="ES753" s="165"/>
      <c r="ET753" s="165"/>
      <c r="EU753" s="166"/>
      <c r="EV753" s="209"/>
      <c r="EW753" s="211"/>
      <c r="EX753" s="211"/>
      <c r="EY753" s="211"/>
      <c r="EZ753" s="211"/>
      <c r="FA753" s="211"/>
      <c r="FD753" s="165"/>
      <c r="FE753" s="165"/>
      <c r="FF753" s="166"/>
      <c r="FG753" s="209"/>
      <c r="FH753" s="211"/>
      <c r="FI753" s="211"/>
      <c r="FJ753" s="211"/>
      <c r="FK753" s="211"/>
      <c r="FL753" s="211"/>
    </row>
    <row r="754" spans="9:168">
      <c r="I754" s="221">
        <f t="shared" si="352"/>
        <v>150</v>
      </c>
      <c r="J754" s="159">
        <f>'v-t_chart'!C751</f>
        <v>59.1</v>
      </c>
      <c r="K754" s="204">
        <f t="shared" ca="1" si="330"/>
        <v>173.10389999999998</v>
      </c>
      <c r="L754" s="205" t="b">
        <f>IF('Input&amp;Output'!$C$3=10,phase_chart!C751,IF('Input&amp;Output'!$C$3=21,phase_chart!G751,IF('Input&amp;Output'!$C$3=22,phase_chart!K751,IF('Input&amp;Output'!$C$3=31,phase_chart!O751,IF('Input&amp;Output'!$C$3=32,phase_chart!S751,"")))))</f>
        <v>1</v>
      </c>
      <c r="M754" s="206" t="b">
        <f>IF('Input&amp;Output'!$C$3=10,phase_chart!D751,IF('Input&amp;Output'!$C$3=21,phase_chart!H751,IF('Input&amp;Output'!$C$3=22,phase_chart!L751,IF('Input&amp;Output'!$C$3=31,phase_chart!P751,IF('Input&amp;Output'!$C$3=32,phase_chart!T751,"")))))</f>
        <v>0</v>
      </c>
      <c r="N754" s="205" t="b">
        <f>IF('Input&amp;Output'!$C$3=10,phase_chart!E751,IF('Input&amp;Output'!$C$3=21,phase_chart!I751,IF('Input&amp;Output'!$C$3=22,phase_chart!M751,IF('Input&amp;Output'!$C$3=31,phase_chart!Q751,IF('Input&amp;Output'!$C$3=32,phase_chart!U751,"")))))</f>
        <v>0</v>
      </c>
      <c r="P754" s="159">
        <f ca="1">IF(NOT($J754=0),IF($J754&lt;IF($P753=0,0,VLOOKUP(P753,tbL!$M$37:$Q$43,IF(L754=TRUE,2,4))),IF($J754&gt;=VLOOKUP(P753,tbL!$M$37:$Q$43,IF(L754=TRUE,3,5)),$P753,IF(AND(L753=TRUE,L754=TRUE),$P753,$P753-1)),IF(AND(L754=TRUE,J754=VLOOKUP(P753,tbL!$M$37:$Q$43,IF(L754=TRUE,2,4))),P753,IF($P753+1&gt;$C$12,$C$12,$P753+1))),0)</f>
        <v>1</v>
      </c>
      <c r="Q754" s="159">
        <f t="shared" ca="1" si="332"/>
        <v>1</v>
      </c>
      <c r="R754" s="207">
        <f t="shared" ca="1" si="359"/>
        <v>0</v>
      </c>
      <c r="S754" s="208"/>
      <c r="T754" s="159">
        <f t="shared" si="350"/>
        <v>0</v>
      </c>
      <c r="U754" s="209" t="str">
        <f ca="1">IF(AND(T754=-1,N754=TRUE),"*",IF(AND(U753="*",N754=TRUE),"*",IF(AND(AND(L754=TRUE,U753="*"),J754&lt;VLOOKUP(V753+1,tbL!$M$38:$O$43,3)),"*","")))</f>
        <v>*</v>
      </c>
      <c r="V754" s="204">
        <f t="shared" ca="1" si="333"/>
        <v>1</v>
      </c>
      <c r="Y754" s="159" t="str">
        <f t="shared" ca="1" si="334"/>
        <v/>
      </c>
      <c r="Z754" s="159" t="str">
        <f t="shared" si="335"/>
        <v/>
      </c>
      <c r="AA754" s="159">
        <f t="shared" ca="1" si="356"/>
        <v>1</v>
      </c>
      <c r="AC754" s="161" t="str">
        <f t="shared" ca="1" si="336"/>
        <v/>
      </c>
      <c r="AD754" s="161">
        <f t="shared" ca="1" si="337"/>
        <v>1</v>
      </c>
      <c r="AE754" s="161" t="str">
        <f t="shared" ca="1" si="358"/>
        <v/>
      </c>
      <c r="AF754" s="161">
        <f t="shared" ca="1" si="338"/>
        <v>1</v>
      </c>
      <c r="AG754" s="161" t="str">
        <f t="shared" ca="1" si="339"/>
        <v/>
      </c>
      <c r="AH754" s="161">
        <f t="shared" ca="1" si="340"/>
        <v>1</v>
      </c>
      <c r="AI754" s="161" t="str">
        <f t="shared" ca="1" si="341"/>
        <v/>
      </c>
      <c r="AJ754" s="161">
        <f t="shared" ca="1" si="342"/>
        <v>1</v>
      </c>
      <c r="AL754" s="161" t="str">
        <f t="shared" ca="1" si="343"/>
        <v/>
      </c>
      <c r="AM754" s="161">
        <f t="shared" ca="1" si="354"/>
        <v>1</v>
      </c>
      <c r="AN754" s="161" t="str">
        <f t="shared" ca="1" si="344"/>
        <v/>
      </c>
      <c r="AO754" s="161">
        <f t="shared" ca="1" si="353"/>
        <v>1</v>
      </c>
      <c r="AP754" s="161" t="str">
        <f t="shared" ca="1" si="345"/>
        <v/>
      </c>
      <c r="AQ754" s="161">
        <f t="shared" ca="1" si="351"/>
        <v>1</v>
      </c>
      <c r="AR754" s="161" t="str">
        <f t="shared" ca="1" si="346"/>
        <v/>
      </c>
      <c r="AS754" s="161">
        <f t="shared" ca="1" si="347"/>
        <v>1</v>
      </c>
      <c r="AT754" s="159" t="str">
        <f t="shared" ca="1" si="357"/>
        <v/>
      </c>
      <c r="AU754" s="210">
        <f t="shared" ca="1" si="331"/>
        <v>14</v>
      </c>
      <c r="AV754" s="209"/>
      <c r="AW754" s="204">
        <f t="shared" si="348"/>
        <v>5723.3333333333348</v>
      </c>
      <c r="AX754" s="159"/>
      <c r="AZ754" s="159"/>
      <c r="BM754" s="207"/>
      <c r="BN754" s="212"/>
      <c r="BP754" s="209"/>
      <c r="BQ754" s="211"/>
      <c r="BR754" s="211"/>
      <c r="BS754" s="211"/>
      <c r="BT754" s="211"/>
      <c r="BU754" s="211"/>
      <c r="BV754" s="211"/>
      <c r="BW754" s="211"/>
      <c r="BX754" s="211"/>
      <c r="BY754" s="211"/>
      <c r="BZ754" s="211"/>
      <c r="CA754" s="209"/>
      <c r="CB754" s="224"/>
      <c r="CC754" s="204"/>
      <c r="CD754" s="204"/>
      <c r="CE754" s="204"/>
      <c r="CF754" s="211"/>
      <c r="CG754" s="211"/>
      <c r="CI754" s="209"/>
      <c r="CJ754" s="209"/>
      <c r="EH754" s="165"/>
      <c r="EI754" s="165"/>
      <c r="EJ754" s="166"/>
      <c r="EK754" s="209"/>
      <c r="EL754" s="211"/>
      <c r="EM754" s="211"/>
      <c r="EN754" s="211"/>
      <c r="EO754" s="211"/>
      <c r="EP754" s="211"/>
      <c r="ES754" s="165"/>
      <c r="ET754" s="165"/>
      <c r="EU754" s="166"/>
      <c r="EV754" s="209"/>
      <c r="EW754" s="211"/>
      <c r="EX754" s="211"/>
      <c r="EY754" s="211"/>
      <c r="EZ754" s="211"/>
      <c r="FA754" s="211"/>
      <c r="FD754" s="165"/>
      <c r="FE754" s="165"/>
      <c r="FF754" s="166"/>
      <c r="FG754" s="209"/>
      <c r="FH754" s="211"/>
      <c r="FI754" s="211"/>
      <c r="FJ754" s="211"/>
      <c r="FK754" s="211"/>
      <c r="FL754" s="211"/>
    </row>
    <row r="755" spans="9:168">
      <c r="I755" s="221">
        <f t="shared" si="352"/>
        <v>151</v>
      </c>
      <c r="J755" s="159">
        <f>'v-t_chart'!C752</f>
        <v>60.6</v>
      </c>
      <c r="K755" s="204">
        <f t="shared" ca="1" si="330"/>
        <v>177.4974</v>
      </c>
      <c r="L755" s="205" t="b">
        <f>IF('Input&amp;Output'!$C$3=10,phase_chart!C752,IF('Input&amp;Output'!$C$3=21,phase_chart!G752,IF('Input&amp;Output'!$C$3=22,phase_chart!K752,IF('Input&amp;Output'!$C$3=31,phase_chart!O752,IF('Input&amp;Output'!$C$3=32,phase_chart!S752,"")))))</f>
        <v>1</v>
      </c>
      <c r="M755" s="206" t="b">
        <f>IF('Input&amp;Output'!$C$3=10,phase_chart!D752,IF('Input&amp;Output'!$C$3=21,phase_chart!H752,IF('Input&amp;Output'!$C$3=22,phase_chart!L752,IF('Input&amp;Output'!$C$3=31,phase_chart!P752,IF('Input&amp;Output'!$C$3=32,phase_chart!T752,"")))))</f>
        <v>0</v>
      </c>
      <c r="N755" s="205" t="b">
        <f>IF('Input&amp;Output'!$C$3=10,phase_chart!E752,IF('Input&amp;Output'!$C$3=21,phase_chart!I752,IF('Input&amp;Output'!$C$3=22,phase_chart!M752,IF('Input&amp;Output'!$C$3=31,phase_chart!Q752,IF('Input&amp;Output'!$C$3=32,phase_chart!U752,"")))))</f>
        <v>0</v>
      </c>
      <c r="P755" s="159">
        <f ca="1">IF(NOT($J755=0),IF($J755&lt;IF($P754=0,0,VLOOKUP(P754,tbL!$M$37:$Q$43,IF(L755=TRUE,2,4))),IF($J755&gt;=VLOOKUP(P754,tbL!$M$37:$Q$43,IF(L755=TRUE,3,5)),$P754,IF(AND(L754=TRUE,L755=TRUE),$P754,$P754-1)),IF(AND(L755=TRUE,J755=VLOOKUP(P754,tbL!$M$37:$Q$43,IF(L755=TRUE,2,4))),P754,IF($P754+1&gt;$C$12,$C$12,$P754+1))),0)</f>
        <v>1</v>
      </c>
      <c r="Q755" s="159">
        <f t="shared" ca="1" si="332"/>
        <v>1</v>
      </c>
      <c r="R755" s="207">
        <f t="shared" ca="1" si="359"/>
        <v>0</v>
      </c>
      <c r="S755" s="208"/>
      <c r="T755" s="159">
        <f t="shared" si="350"/>
        <v>0</v>
      </c>
      <c r="U755" s="209" t="str">
        <f ca="1">IF(AND(T755=-1,N755=TRUE),"*",IF(AND(U754="*",N755=TRUE),"*",IF(AND(AND(L755=TRUE,U754="*"),J755&lt;VLOOKUP(V754+1,tbL!$M$38:$O$43,3)),"*","")))</f>
        <v>*</v>
      </c>
      <c r="V755" s="204">
        <f t="shared" ca="1" si="333"/>
        <v>1</v>
      </c>
      <c r="Y755" s="159" t="str">
        <f t="shared" ca="1" si="334"/>
        <v/>
      </c>
      <c r="Z755" s="159" t="str">
        <f t="shared" si="335"/>
        <v/>
      </c>
      <c r="AA755" s="159">
        <f t="shared" ca="1" si="356"/>
        <v>1</v>
      </c>
      <c r="AC755" s="161" t="str">
        <f t="shared" ca="1" si="336"/>
        <v/>
      </c>
      <c r="AD755" s="161">
        <f t="shared" ca="1" si="337"/>
        <v>1</v>
      </c>
      <c r="AE755" s="161" t="str">
        <f t="shared" ca="1" si="358"/>
        <v/>
      </c>
      <c r="AF755" s="161">
        <f t="shared" ca="1" si="338"/>
        <v>1</v>
      </c>
      <c r="AG755" s="161" t="str">
        <f t="shared" ca="1" si="339"/>
        <v/>
      </c>
      <c r="AH755" s="161">
        <f t="shared" ca="1" si="340"/>
        <v>1</v>
      </c>
      <c r="AI755" s="161" t="str">
        <f t="shared" ca="1" si="341"/>
        <v/>
      </c>
      <c r="AJ755" s="161">
        <f t="shared" ca="1" si="342"/>
        <v>1</v>
      </c>
      <c r="AL755" s="161" t="str">
        <f t="shared" ca="1" si="343"/>
        <v/>
      </c>
      <c r="AM755" s="161">
        <f t="shared" ca="1" si="354"/>
        <v>1</v>
      </c>
      <c r="AN755" s="161" t="str">
        <f t="shared" ca="1" si="344"/>
        <v/>
      </c>
      <c r="AO755" s="161">
        <f t="shared" ca="1" si="353"/>
        <v>1</v>
      </c>
      <c r="AP755" s="161" t="str">
        <f t="shared" ca="1" si="345"/>
        <v/>
      </c>
      <c r="AQ755" s="161">
        <f t="shared" ca="1" si="351"/>
        <v>1</v>
      </c>
      <c r="AR755" s="161" t="str">
        <f t="shared" ca="1" si="346"/>
        <v/>
      </c>
      <c r="AS755" s="161">
        <f t="shared" ca="1" si="347"/>
        <v>1</v>
      </c>
      <c r="AT755" s="159" t="str">
        <f t="shared" ca="1" si="357"/>
        <v/>
      </c>
      <c r="AU755" s="210">
        <f t="shared" ca="1" si="331"/>
        <v>14</v>
      </c>
      <c r="AV755" s="209"/>
      <c r="AW755" s="204">
        <f t="shared" si="348"/>
        <v>5740.1666666666679</v>
      </c>
      <c r="AX755" s="159"/>
      <c r="AZ755" s="159"/>
      <c r="BM755" s="207"/>
      <c r="BN755" s="212"/>
      <c r="BP755" s="209"/>
      <c r="BQ755" s="211"/>
      <c r="BR755" s="211"/>
      <c r="BS755" s="211"/>
      <c r="BT755" s="211"/>
      <c r="BU755" s="211"/>
      <c r="BV755" s="211"/>
      <c r="BW755" s="211"/>
      <c r="BX755" s="211"/>
      <c r="BY755" s="211"/>
      <c r="BZ755" s="211"/>
      <c r="CA755" s="209"/>
      <c r="CB755" s="224"/>
      <c r="CC755" s="204"/>
      <c r="CD755" s="204"/>
      <c r="CE755" s="204"/>
      <c r="CF755" s="211"/>
      <c r="CG755" s="211"/>
      <c r="CI755" s="209"/>
      <c r="CJ755" s="209"/>
      <c r="EH755" s="165"/>
      <c r="EI755" s="165"/>
      <c r="EJ755" s="166"/>
      <c r="EK755" s="209"/>
      <c r="EL755" s="211"/>
      <c r="EM755" s="211"/>
      <c r="EN755" s="211"/>
      <c r="EO755" s="211"/>
      <c r="EP755" s="211"/>
      <c r="ES755" s="165"/>
      <c r="ET755" s="165"/>
      <c r="EU755" s="166"/>
      <c r="EV755" s="209"/>
      <c r="EW755" s="211"/>
      <c r="EX755" s="211"/>
      <c r="EY755" s="211"/>
      <c r="EZ755" s="211"/>
      <c r="FA755" s="211"/>
      <c r="FD755" s="165"/>
      <c r="FE755" s="165"/>
      <c r="FF755" s="166"/>
      <c r="FG755" s="209"/>
      <c r="FH755" s="211"/>
      <c r="FI755" s="211"/>
      <c r="FJ755" s="211"/>
      <c r="FK755" s="211"/>
      <c r="FL755" s="211"/>
    </row>
    <row r="756" spans="9:168">
      <c r="I756" s="221">
        <f t="shared" si="352"/>
        <v>152</v>
      </c>
      <c r="J756" s="159">
        <f>'v-t_chart'!C753</f>
        <v>61.7</v>
      </c>
      <c r="K756" s="204">
        <f t="shared" ca="1" si="330"/>
        <v>180.7193</v>
      </c>
      <c r="L756" s="205" t="b">
        <f>IF('Input&amp;Output'!$C$3=10,phase_chart!C753,IF('Input&amp;Output'!$C$3=21,phase_chart!G753,IF('Input&amp;Output'!$C$3=22,phase_chart!K753,IF('Input&amp;Output'!$C$3=31,phase_chart!O753,IF('Input&amp;Output'!$C$3=32,phase_chart!S753,"")))))</f>
        <v>1</v>
      </c>
      <c r="M756" s="206" t="b">
        <f>IF('Input&amp;Output'!$C$3=10,phase_chart!D753,IF('Input&amp;Output'!$C$3=21,phase_chart!H753,IF('Input&amp;Output'!$C$3=22,phase_chart!L753,IF('Input&amp;Output'!$C$3=31,phase_chart!P753,IF('Input&amp;Output'!$C$3=32,phase_chart!T753,"")))))</f>
        <v>0</v>
      </c>
      <c r="N756" s="205" t="b">
        <f>IF('Input&amp;Output'!$C$3=10,phase_chart!E753,IF('Input&amp;Output'!$C$3=21,phase_chart!I753,IF('Input&amp;Output'!$C$3=22,phase_chart!M753,IF('Input&amp;Output'!$C$3=31,phase_chart!Q753,IF('Input&amp;Output'!$C$3=32,phase_chart!U753,"")))))</f>
        <v>0</v>
      </c>
      <c r="P756" s="159">
        <f ca="1">IF(NOT($J756=0),IF($J756&lt;IF($P755=0,0,VLOOKUP(P755,tbL!$M$37:$Q$43,IF(L756=TRUE,2,4))),IF($J756&gt;=VLOOKUP(P755,tbL!$M$37:$Q$43,IF(L756=TRUE,3,5)),$P755,IF(AND(L755=TRUE,L756=TRUE),$P755,$P755-1)),IF(AND(L756=TRUE,J756=VLOOKUP(P755,tbL!$M$37:$Q$43,IF(L756=TRUE,2,4))),P755,IF($P755+1&gt;$C$12,$C$12,$P755+1))),0)</f>
        <v>1</v>
      </c>
      <c r="Q756" s="159">
        <f t="shared" ca="1" si="332"/>
        <v>1</v>
      </c>
      <c r="R756" s="207">
        <f t="shared" ca="1" si="359"/>
        <v>0</v>
      </c>
      <c r="S756" s="208"/>
      <c r="T756" s="159">
        <f t="shared" si="350"/>
        <v>0</v>
      </c>
      <c r="U756" s="209" t="str">
        <f ca="1">IF(AND(T756=-1,N756=TRUE),"*",IF(AND(U755="*",N756=TRUE),"*",IF(AND(AND(L756=TRUE,U755="*"),J756&lt;VLOOKUP(V755+1,tbL!$M$38:$O$43,3)),"*","")))</f>
        <v>*</v>
      </c>
      <c r="V756" s="204">
        <f t="shared" ca="1" si="333"/>
        <v>1</v>
      </c>
      <c r="Y756" s="159" t="str">
        <f t="shared" ca="1" si="334"/>
        <v/>
      </c>
      <c r="Z756" s="159" t="str">
        <f t="shared" si="335"/>
        <v/>
      </c>
      <c r="AA756" s="159">
        <f t="shared" ca="1" si="356"/>
        <v>1</v>
      </c>
      <c r="AC756" s="161" t="str">
        <f t="shared" ca="1" si="336"/>
        <v/>
      </c>
      <c r="AD756" s="161">
        <f t="shared" ca="1" si="337"/>
        <v>1</v>
      </c>
      <c r="AE756" s="161" t="str">
        <f t="shared" ca="1" si="358"/>
        <v/>
      </c>
      <c r="AF756" s="161">
        <f t="shared" ca="1" si="338"/>
        <v>1</v>
      </c>
      <c r="AG756" s="161" t="str">
        <f t="shared" ca="1" si="339"/>
        <v/>
      </c>
      <c r="AH756" s="161">
        <f t="shared" ca="1" si="340"/>
        <v>1</v>
      </c>
      <c r="AI756" s="161" t="str">
        <f t="shared" ca="1" si="341"/>
        <v/>
      </c>
      <c r="AJ756" s="161">
        <f t="shared" ca="1" si="342"/>
        <v>1</v>
      </c>
      <c r="AL756" s="161" t="str">
        <f t="shared" ca="1" si="343"/>
        <v/>
      </c>
      <c r="AM756" s="161">
        <f t="shared" ca="1" si="354"/>
        <v>1</v>
      </c>
      <c r="AN756" s="161" t="str">
        <f t="shared" ca="1" si="344"/>
        <v/>
      </c>
      <c r="AO756" s="161">
        <f t="shared" ca="1" si="353"/>
        <v>1</v>
      </c>
      <c r="AP756" s="161" t="str">
        <f t="shared" ca="1" si="345"/>
        <v/>
      </c>
      <c r="AQ756" s="161">
        <f t="shared" ca="1" si="351"/>
        <v>1</v>
      </c>
      <c r="AR756" s="161" t="str">
        <f t="shared" ca="1" si="346"/>
        <v/>
      </c>
      <c r="AS756" s="161">
        <f t="shared" ca="1" si="347"/>
        <v>1</v>
      </c>
      <c r="AT756" s="159" t="str">
        <f t="shared" ca="1" si="357"/>
        <v/>
      </c>
      <c r="AU756" s="210">
        <f t="shared" ca="1" si="331"/>
        <v>14</v>
      </c>
      <c r="AV756" s="209"/>
      <c r="AW756" s="204">
        <f t="shared" si="348"/>
        <v>5757.3055555555566</v>
      </c>
      <c r="AX756" s="159"/>
      <c r="AZ756" s="159"/>
      <c r="BM756" s="207"/>
      <c r="BN756" s="212"/>
      <c r="BP756" s="209"/>
      <c r="BQ756" s="211"/>
      <c r="BR756" s="211"/>
      <c r="BS756" s="211"/>
      <c r="BT756" s="211"/>
      <c r="BU756" s="211"/>
      <c r="BV756" s="211"/>
      <c r="BW756" s="211"/>
      <c r="BX756" s="211"/>
      <c r="BY756" s="211"/>
      <c r="BZ756" s="211"/>
      <c r="CA756" s="209"/>
      <c r="CB756" s="224"/>
      <c r="CC756" s="204"/>
      <c r="CD756" s="204"/>
      <c r="CE756" s="204"/>
      <c r="CF756" s="211"/>
      <c r="CG756" s="211"/>
      <c r="CI756" s="209"/>
      <c r="CJ756" s="209"/>
      <c r="EH756" s="165"/>
      <c r="EI756" s="165"/>
      <c r="EJ756" s="166"/>
      <c r="EK756" s="209"/>
      <c r="EL756" s="211"/>
      <c r="EM756" s="211"/>
      <c r="EN756" s="211"/>
      <c r="EO756" s="211"/>
      <c r="EP756" s="211"/>
      <c r="ES756" s="165"/>
      <c r="ET756" s="165"/>
      <c r="EU756" s="166"/>
      <c r="EV756" s="209"/>
      <c r="EW756" s="211"/>
      <c r="EX756" s="211"/>
      <c r="EY756" s="211"/>
      <c r="EZ756" s="211"/>
      <c r="FA756" s="211"/>
      <c r="FD756" s="165"/>
      <c r="FE756" s="165"/>
      <c r="FF756" s="166"/>
      <c r="FG756" s="209"/>
      <c r="FH756" s="211"/>
      <c r="FI756" s="211"/>
      <c r="FJ756" s="211"/>
      <c r="FK756" s="211"/>
      <c r="FL756" s="211"/>
    </row>
    <row r="757" spans="9:168">
      <c r="I757" s="221">
        <f t="shared" si="352"/>
        <v>153</v>
      </c>
      <c r="J757" s="159">
        <f>'v-t_chart'!C754</f>
        <v>62.6</v>
      </c>
      <c r="K757" s="204">
        <f t="shared" ca="1" si="330"/>
        <v>183.3554</v>
      </c>
      <c r="L757" s="205" t="b">
        <f>IF('Input&amp;Output'!$C$3=10,phase_chart!C754,IF('Input&amp;Output'!$C$3=21,phase_chart!G754,IF('Input&amp;Output'!$C$3=22,phase_chart!K754,IF('Input&amp;Output'!$C$3=31,phase_chart!O754,IF('Input&amp;Output'!$C$3=32,phase_chart!S754,"")))))</f>
        <v>1</v>
      </c>
      <c r="M757" s="206" t="b">
        <f>IF('Input&amp;Output'!$C$3=10,phase_chart!D754,IF('Input&amp;Output'!$C$3=21,phase_chart!H754,IF('Input&amp;Output'!$C$3=22,phase_chart!L754,IF('Input&amp;Output'!$C$3=31,phase_chart!P754,IF('Input&amp;Output'!$C$3=32,phase_chart!T754,"")))))</f>
        <v>0</v>
      </c>
      <c r="N757" s="205" t="b">
        <f>IF('Input&amp;Output'!$C$3=10,phase_chart!E754,IF('Input&amp;Output'!$C$3=21,phase_chart!I754,IF('Input&amp;Output'!$C$3=22,phase_chart!M754,IF('Input&amp;Output'!$C$3=31,phase_chart!Q754,IF('Input&amp;Output'!$C$3=32,phase_chart!U754,"")))))</f>
        <v>0</v>
      </c>
      <c r="P757" s="159">
        <f ca="1">IF(NOT($J757=0),IF($J757&lt;IF($P756=0,0,VLOOKUP(P756,tbL!$M$37:$Q$43,IF(L757=TRUE,2,4))),IF($J757&gt;=VLOOKUP(P756,tbL!$M$37:$Q$43,IF(L757=TRUE,3,5)),$P756,IF(AND(L756=TRUE,L757=TRUE),$P756,$P756-1)),IF(AND(L757=TRUE,J757=VLOOKUP(P756,tbL!$M$37:$Q$43,IF(L757=TRUE,2,4))),P756,IF($P756+1&gt;$C$12,$C$12,$P756+1))),0)</f>
        <v>1</v>
      </c>
      <c r="Q757" s="159">
        <f t="shared" ca="1" si="332"/>
        <v>1</v>
      </c>
      <c r="R757" s="207">
        <f t="shared" ca="1" si="359"/>
        <v>0</v>
      </c>
      <c r="S757" s="208"/>
      <c r="T757" s="159">
        <f t="shared" si="350"/>
        <v>0</v>
      </c>
      <c r="U757" s="209" t="str">
        <f ca="1">IF(AND(T757=-1,N757=TRUE),"*",IF(AND(U756="*",N757=TRUE),"*",IF(AND(AND(L757=TRUE,U756="*"),J757&lt;VLOOKUP(V756+1,tbL!$M$38:$O$43,3)),"*","")))</f>
        <v>*</v>
      </c>
      <c r="V757" s="204">
        <f t="shared" ca="1" si="333"/>
        <v>1</v>
      </c>
      <c r="Y757" s="159" t="str">
        <f t="shared" ca="1" si="334"/>
        <v/>
      </c>
      <c r="Z757" s="159" t="str">
        <f t="shared" si="335"/>
        <v/>
      </c>
      <c r="AA757" s="159">
        <f t="shared" ca="1" si="356"/>
        <v>1</v>
      </c>
      <c r="AC757" s="161" t="str">
        <f t="shared" ca="1" si="336"/>
        <v/>
      </c>
      <c r="AD757" s="161">
        <f t="shared" ca="1" si="337"/>
        <v>1</v>
      </c>
      <c r="AE757" s="161" t="str">
        <f t="shared" ca="1" si="358"/>
        <v/>
      </c>
      <c r="AF757" s="161">
        <f t="shared" ca="1" si="338"/>
        <v>1</v>
      </c>
      <c r="AG757" s="161" t="str">
        <f t="shared" ca="1" si="339"/>
        <v/>
      </c>
      <c r="AH757" s="161">
        <f t="shared" ca="1" si="340"/>
        <v>1</v>
      </c>
      <c r="AI757" s="161" t="str">
        <f t="shared" ca="1" si="341"/>
        <v/>
      </c>
      <c r="AJ757" s="161">
        <f t="shared" ca="1" si="342"/>
        <v>1</v>
      </c>
      <c r="AL757" s="161" t="str">
        <f t="shared" ca="1" si="343"/>
        <v/>
      </c>
      <c r="AM757" s="161">
        <f t="shared" ca="1" si="354"/>
        <v>1</v>
      </c>
      <c r="AN757" s="161" t="str">
        <f t="shared" ca="1" si="344"/>
        <v/>
      </c>
      <c r="AO757" s="161">
        <f t="shared" ca="1" si="353"/>
        <v>1</v>
      </c>
      <c r="AP757" s="161" t="str">
        <f t="shared" ca="1" si="345"/>
        <v/>
      </c>
      <c r="AQ757" s="161">
        <f t="shared" ca="1" si="351"/>
        <v>1</v>
      </c>
      <c r="AR757" s="161" t="str">
        <f t="shared" ca="1" si="346"/>
        <v/>
      </c>
      <c r="AS757" s="161">
        <f t="shared" ca="1" si="347"/>
        <v>1</v>
      </c>
      <c r="AT757" s="159" t="str">
        <f t="shared" ca="1" si="357"/>
        <v/>
      </c>
      <c r="AU757" s="210">
        <f t="shared" ca="1" si="331"/>
        <v>14</v>
      </c>
      <c r="AV757" s="209"/>
      <c r="AW757" s="204">
        <f t="shared" si="348"/>
        <v>5774.6944444444453</v>
      </c>
      <c r="AX757" s="159"/>
      <c r="AZ757" s="159"/>
      <c r="BM757" s="207"/>
      <c r="BN757" s="212"/>
      <c r="BP757" s="209"/>
      <c r="BQ757" s="211"/>
      <c r="BR757" s="211"/>
      <c r="BS757" s="211"/>
      <c r="BT757" s="211"/>
      <c r="BU757" s="211"/>
      <c r="BV757" s="211"/>
      <c r="BW757" s="211"/>
      <c r="BX757" s="211"/>
      <c r="BY757" s="211"/>
      <c r="BZ757" s="211"/>
      <c r="CA757" s="209"/>
      <c r="CB757" s="224"/>
      <c r="CC757" s="204"/>
      <c r="CD757" s="204"/>
      <c r="CE757" s="204"/>
      <c r="CF757" s="211"/>
      <c r="CG757" s="211"/>
      <c r="CI757" s="209"/>
      <c r="CJ757" s="209"/>
      <c r="EH757" s="165"/>
      <c r="EI757" s="165"/>
      <c r="EJ757" s="166"/>
      <c r="EK757" s="209"/>
      <c r="EL757" s="211"/>
      <c r="EM757" s="211"/>
      <c r="EN757" s="211"/>
      <c r="EO757" s="211"/>
      <c r="EP757" s="211"/>
      <c r="ES757" s="165"/>
      <c r="ET757" s="165"/>
      <c r="EU757" s="166"/>
      <c r="EV757" s="209"/>
      <c r="EW757" s="211"/>
      <c r="EX757" s="211"/>
      <c r="EY757" s="211"/>
      <c r="EZ757" s="211"/>
      <c r="FA757" s="211"/>
      <c r="FD757" s="165"/>
      <c r="FE757" s="165"/>
      <c r="FF757" s="166"/>
      <c r="FG757" s="209"/>
      <c r="FH757" s="211"/>
      <c r="FI757" s="211"/>
      <c r="FJ757" s="211"/>
      <c r="FK757" s="211"/>
      <c r="FL757" s="211"/>
    </row>
    <row r="758" spans="9:168">
      <c r="I758" s="221">
        <f t="shared" si="352"/>
        <v>154</v>
      </c>
      <c r="J758" s="159">
        <f>'v-t_chart'!C755</f>
        <v>63.1</v>
      </c>
      <c r="K758" s="204">
        <f t="shared" ca="1" si="330"/>
        <v>184.81989999999999</v>
      </c>
      <c r="L758" s="205" t="b">
        <f>IF('Input&amp;Output'!$C$3=10,phase_chart!C755,IF('Input&amp;Output'!$C$3=21,phase_chart!G755,IF('Input&amp;Output'!$C$3=22,phase_chart!K755,IF('Input&amp;Output'!$C$3=31,phase_chart!O755,IF('Input&amp;Output'!$C$3=32,phase_chart!S755,"")))))</f>
        <v>0</v>
      </c>
      <c r="M758" s="206" t="b">
        <f>IF('Input&amp;Output'!$C$3=10,phase_chart!D755,IF('Input&amp;Output'!$C$3=21,phase_chart!H755,IF('Input&amp;Output'!$C$3=22,phase_chart!L755,IF('Input&amp;Output'!$C$3=31,phase_chart!P755,IF('Input&amp;Output'!$C$3=32,phase_chart!T755,"")))))</f>
        <v>0</v>
      </c>
      <c r="N758" s="205" t="b">
        <f>IF('Input&amp;Output'!$C$3=10,phase_chart!E755,IF('Input&amp;Output'!$C$3=21,phase_chart!I755,IF('Input&amp;Output'!$C$3=22,phase_chart!M755,IF('Input&amp;Output'!$C$3=31,phase_chart!Q755,IF('Input&amp;Output'!$C$3=32,phase_chart!U755,"")))))</f>
        <v>1</v>
      </c>
      <c r="P758" s="159">
        <f ca="1">IF(NOT($J758=0),IF($J758&lt;IF($P757=0,0,VLOOKUP(P757,tbL!$M$37:$Q$43,IF(L758=TRUE,2,4))),IF($J758&gt;=VLOOKUP(P757,tbL!$M$37:$Q$43,IF(L758=TRUE,3,5)),$P757,IF(AND(L757=TRUE,L758=TRUE),$P757,$P757-1)),IF(AND(L758=TRUE,J758=VLOOKUP(P757,tbL!$M$37:$Q$43,IF(L758=TRUE,2,4))),P757,IF($P757+1&gt;$C$12,$C$12,$P757+1))),0)</f>
        <v>1</v>
      </c>
      <c r="Q758" s="159">
        <f t="shared" ca="1" si="332"/>
        <v>1</v>
      </c>
      <c r="R758" s="207">
        <f t="shared" si="349"/>
        <v>0</v>
      </c>
      <c r="S758" s="208"/>
      <c r="T758" s="159">
        <f t="shared" si="350"/>
        <v>-1</v>
      </c>
      <c r="U758" s="209" t="str">
        <f>IF(AND(T758=-1,N758=TRUE),"*",IF(AND(U757="*",N758=TRUE),"*",IF(AND(AND(L758=TRUE,U757="*"),J758&lt;VLOOKUP(V757+1,tbL!$M$38:$O$43,3)),"*","")))</f>
        <v>*</v>
      </c>
      <c r="V758" s="204">
        <f t="shared" ca="1" si="333"/>
        <v>1</v>
      </c>
      <c r="Y758" s="159" t="str">
        <f t="shared" ca="1" si="334"/>
        <v/>
      </c>
      <c r="Z758" s="159" t="str">
        <f t="shared" si="335"/>
        <v/>
      </c>
      <c r="AA758" s="159">
        <f t="shared" ca="1" si="356"/>
        <v>1</v>
      </c>
      <c r="AC758" s="161" t="str">
        <f t="shared" ca="1" si="336"/>
        <v/>
      </c>
      <c r="AD758" s="161">
        <f t="shared" ca="1" si="337"/>
        <v>1</v>
      </c>
      <c r="AE758" s="161" t="str">
        <f t="shared" ca="1" si="358"/>
        <v/>
      </c>
      <c r="AF758" s="161">
        <f t="shared" ca="1" si="338"/>
        <v>1</v>
      </c>
      <c r="AG758" s="161" t="str">
        <f t="shared" ca="1" si="339"/>
        <v/>
      </c>
      <c r="AH758" s="161">
        <f t="shared" ca="1" si="340"/>
        <v>1</v>
      </c>
      <c r="AI758" s="161" t="str">
        <f t="shared" ca="1" si="341"/>
        <v/>
      </c>
      <c r="AJ758" s="161">
        <f t="shared" ca="1" si="342"/>
        <v>1</v>
      </c>
      <c r="AL758" s="161" t="str">
        <f t="shared" ca="1" si="343"/>
        <v/>
      </c>
      <c r="AM758" s="161">
        <f t="shared" ca="1" si="354"/>
        <v>1</v>
      </c>
      <c r="AN758" s="161" t="str">
        <f t="shared" ca="1" si="344"/>
        <v/>
      </c>
      <c r="AO758" s="161">
        <f t="shared" ca="1" si="353"/>
        <v>1</v>
      </c>
      <c r="AP758" s="161" t="str">
        <f t="shared" ca="1" si="345"/>
        <v/>
      </c>
      <c r="AQ758" s="161">
        <f t="shared" ca="1" si="351"/>
        <v>1</v>
      </c>
      <c r="AR758" s="161" t="str">
        <f t="shared" ca="1" si="346"/>
        <v/>
      </c>
      <c r="AS758" s="161">
        <f t="shared" ca="1" si="347"/>
        <v>1</v>
      </c>
      <c r="AT758" s="159" t="str">
        <f t="shared" ca="1" si="357"/>
        <v/>
      </c>
      <c r="AU758" s="210">
        <f t="shared" ca="1" si="331"/>
        <v>14</v>
      </c>
      <c r="AV758" s="209"/>
      <c r="AW758" s="204">
        <f t="shared" si="348"/>
        <v>5792.2222222222226</v>
      </c>
      <c r="AX758" s="159"/>
      <c r="AZ758" s="159"/>
      <c r="BM758" s="207"/>
      <c r="BN758" s="212"/>
      <c r="BP758" s="209"/>
      <c r="BQ758" s="211"/>
      <c r="BR758" s="211"/>
      <c r="BS758" s="211"/>
      <c r="BT758" s="211"/>
      <c r="BU758" s="211"/>
      <c r="BV758" s="211"/>
      <c r="BW758" s="211"/>
      <c r="BX758" s="211"/>
      <c r="BY758" s="211"/>
      <c r="BZ758" s="211"/>
      <c r="CA758" s="209"/>
      <c r="CB758" s="224"/>
      <c r="CC758" s="204"/>
      <c r="CD758" s="204"/>
      <c r="CE758" s="204"/>
      <c r="CF758" s="211"/>
      <c r="CG758" s="211"/>
      <c r="CI758" s="209"/>
      <c r="CJ758" s="209"/>
      <c r="EH758" s="165"/>
      <c r="EI758" s="165"/>
      <c r="EJ758" s="166"/>
      <c r="EK758" s="209"/>
      <c r="EL758" s="211"/>
      <c r="EM758" s="211"/>
      <c r="EN758" s="211"/>
      <c r="EO758" s="211"/>
      <c r="EP758" s="211"/>
      <c r="ES758" s="165"/>
      <c r="ET758" s="165"/>
      <c r="EU758" s="166"/>
      <c r="EV758" s="209"/>
      <c r="EW758" s="211"/>
      <c r="EX758" s="211"/>
      <c r="EY758" s="211"/>
      <c r="EZ758" s="211"/>
      <c r="FA758" s="211"/>
      <c r="FD758" s="165"/>
      <c r="FE758" s="165"/>
      <c r="FF758" s="166"/>
      <c r="FG758" s="209"/>
      <c r="FH758" s="211"/>
      <c r="FI758" s="211"/>
      <c r="FJ758" s="211"/>
      <c r="FK758" s="211"/>
      <c r="FL758" s="211"/>
    </row>
    <row r="759" spans="9:168">
      <c r="I759" s="221">
        <f t="shared" si="352"/>
        <v>155</v>
      </c>
      <c r="J759" s="159">
        <f>'v-t_chart'!C756</f>
        <v>62.9</v>
      </c>
      <c r="K759" s="204">
        <f t="shared" ca="1" si="330"/>
        <v>184.23409999999998</v>
      </c>
      <c r="L759" s="205" t="b">
        <f>IF('Input&amp;Output'!$C$3=10,phase_chart!C756,IF('Input&amp;Output'!$C$3=21,phase_chart!G756,IF('Input&amp;Output'!$C$3=22,phase_chart!K756,IF('Input&amp;Output'!$C$3=31,phase_chart!O756,IF('Input&amp;Output'!$C$3=32,phase_chart!S756,"")))))</f>
        <v>0</v>
      </c>
      <c r="M759" s="206" t="b">
        <f>IF('Input&amp;Output'!$C$3=10,phase_chart!D756,IF('Input&amp;Output'!$C$3=21,phase_chart!H756,IF('Input&amp;Output'!$C$3=22,phase_chart!L756,IF('Input&amp;Output'!$C$3=31,phase_chart!P756,IF('Input&amp;Output'!$C$3=32,phase_chart!T756,"")))))</f>
        <v>0</v>
      </c>
      <c r="N759" s="205" t="b">
        <f>IF('Input&amp;Output'!$C$3=10,phase_chart!E756,IF('Input&amp;Output'!$C$3=21,phase_chart!I756,IF('Input&amp;Output'!$C$3=22,phase_chart!M756,IF('Input&amp;Output'!$C$3=31,phase_chart!Q756,IF('Input&amp;Output'!$C$3=32,phase_chart!U756,"")))))</f>
        <v>1</v>
      </c>
      <c r="P759" s="159">
        <f ca="1">IF(NOT($J759=0),IF($J759&lt;IF($P758=0,0,VLOOKUP(P758,tbL!$M$37:$Q$43,IF(L759=TRUE,2,4))),IF($J759&gt;=VLOOKUP(P758,tbL!$M$37:$Q$43,IF(L759=TRUE,3,5)),$P758,IF(AND(L758=TRUE,L759=TRUE),$P758,$P758-1)),IF(AND(L759=TRUE,J759=VLOOKUP(P758,tbL!$M$37:$Q$43,IF(L759=TRUE,2,4))),P758,IF($P758+1&gt;$C$12,$C$12,$P758+1))),0)</f>
        <v>1</v>
      </c>
      <c r="Q759" s="159">
        <f t="shared" ca="1" si="332"/>
        <v>1</v>
      </c>
      <c r="R759" s="207">
        <f t="shared" si="349"/>
        <v>0</v>
      </c>
      <c r="S759" s="208"/>
      <c r="T759" s="159">
        <f t="shared" si="350"/>
        <v>0</v>
      </c>
      <c r="U759" s="209" t="str">
        <f>IF(AND(T759=-1,N759=TRUE),"*",IF(AND(U758="*",N759=TRUE),"*",IF(AND(AND(L759=TRUE,U758="*"),J759&lt;VLOOKUP(V758+1,tbL!$M$38:$O$43,3)),"*","")))</f>
        <v>*</v>
      </c>
      <c r="V759" s="204">
        <f t="shared" ca="1" si="333"/>
        <v>1</v>
      </c>
      <c r="Y759" s="159" t="str">
        <f t="shared" ca="1" si="334"/>
        <v/>
      </c>
      <c r="Z759" s="159" t="str">
        <f t="shared" si="335"/>
        <v/>
      </c>
      <c r="AA759" s="159">
        <f t="shared" ca="1" si="356"/>
        <v>1</v>
      </c>
      <c r="AC759" s="161" t="str">
        <f t="shared" ca="1" si="336"/>
        <v/>
      </c>
      <c r="AD759" s="161">
        <f t="shared" ca="1" si="337"/>
        <v>1</v>
      </c>
      <c r="AE759" s="161" t="str">
        <f t="shared" ca="1" si="358"/>
        <v/>
      </c>
      <c r="AF759" s="161">
        <f t="shared" ca="1" si="338"/>
        <v>1</v>
      </c>
      <c r="AG759" s="161" t="str">
        <f t="shared" ca="1" si="339"/>
        <v/>
      </c>
      <c r="AH759" s="161">
        <f t="shared" ca="1" si="340"/>
        <v>1</v>
      </c>
      <c r="AI759" s="161" t="str">
        <f t="shared" ca="1" si="341"/>
        <v/>
      </c>
      <c r="AJ759" s="161">
        <f t="shared" ca="1" si="342"/>
        <v>1</v>
      </c>
      <c r="AL759" s="161" t="str">
        <f t="shared" ca="1" si="343"/>
        <v/>
      </c>
      <c r="AM759" s="161">
        <f t="shared" ca="1" si="354"/>
        <v>1</v>
      </c>
      <c r="AN759" s="161" t="str">
        <f t="shared" ca="1" si="344"/>
        <v/>
      </c>
      <c r="AO759" s="161">
        <f t="shared" ca="1" si="353"/>
        <v>1</v>
      </c>
      <c r="AP759" s="161" t="str">
        <f t="shared" ca="1" si="345"/>
        <v/>
      </c>
      <c r="AQ759" s="161">
        <f t="shared" ca="1" si="351"/>
        <v>1</v>
      </c>
      <c r="AR759" s="161" t="str">
        <f t="shared" ca="1" si="346"/>
        <v/>
      </c>
      <c r="AS759" s="161">
        <f t="shared" ca="1" si="347"/>
        <v>1</v>
      </c>
      <c r="AT759" s="159" t="str">
        <f t="shared" ca="1" si="357"/>
        <v/>
      </c>
      <c r="AU759" s="210">
        <f t="shared" ca="1" si="331"/>
        <v>14</v>
      </c>
      <c r="AV759" s="209"/>
      <c r="AW759" s="204">
        <f t="shared" si="348"/>
        <v>5809.6944444444453</v>
      </c>
      <c r="AX759" s="159"/>
      <c r="AZ759" s="159"/>
      <c r="BM759" s="207"/>
      <c r="BN759" s="212"/>
      <c r="BP759" s="209"/>
      <c r="BQ759" s="211"/>
      <c r="BR759" s="211"/>
      <c r="BS759" s="211"/>
      <c r="BT759" s="211"/>
      <c r="BU759" s="211"/>
      <c r="BV759" s="211"/>
      <c r="BW759" s="211"/>
      <c r="BX759" s="211"/>
      <c r="BY759" s="211"/>
      <c r="BZ759" s="211"/>
      <c r="CA759" s="209"/>
      <c r="CB759" s="224"/>
      <c r="CC759" s="204"/>
      <c r="CD759" s="204"/>
      <c r="CE759" s="204"/>
      <c r="CF759" s="211"/>
      <c r="CG759" s="211"/>
      <c r="CI759" s="209"/>
      <c r="CJ759" s="209"/>
      <c r="EH759" s="165"/>
      <c r="EI759" s="165"/>
      <c r="EJ759" s="166"/>
      <c r="EK759" s="209"/>
      <c r="EL759" s="211"/>
      <c r="EM759" s="211"/>
      <c r="EN759" s="211"/>
      <c r="EO759" s="211"/>
      <c r="EP759" s="211"/>
      <c r="ES759" s="165"/>
      <c r="ET759" s="165"/>
      <c r="EU759" s="166"/>
      <c r="EV759" s="209"/>
      <c r="EW759" s="211"/>
      <c r="EX759" s="211"/>
      <c r="EY759" s="211"/>
      <c r="EZ759" s="211"/>
      <c r="FA759" s="211"/>
      <c r="FD759" s="165"/>
      <c r="FE759" s="165"/>
      <c r="FF759" s="166"/>
      <c r="FG759" s="209"/>
      <c r="FH759" s="211"/>
      <c r="FI759" s="211"/>
      <c r="FJ759" s="211"/>
      <c r="FK759" s="211"/>
      <c r="FL759" s="211"/>
    </row>
    <row r="760" spans="9:168">
      <c r="I760" s="221">
        <f t="shared" si="352"/>
        <v>156</v>
      </c>
      <c r="J760" s="159">
        <f>'v-t_chart'!C757</f>
        <v>61.7</v>
      </c>
      <c r="K760" s="204">
        <f t="shared" ca="1" si="330"/>
        <v>180.7193</v>
      </c>
      <c r="L760" s="205" t="b">
        <f>IF('Input&amp;Output'!$C$3=10,phase_chart!C757,IF('Input&amp;Output'!$C$3=21,phase_chart!G757,IF('Input&amp;Output'!$C$3=22,phase_chart!K757,IF('Input&amp;Output'!$C$3=31,phase_chart!O757,IF('Input&amp;Output'!$C$3=32,phase_chart!S757,"")))))</f>
        <v>0</v>
      </c>
      <c r="M760" s="206" t="b">
        <f>IF('Input&amp;Output'!$C$3=10,phase_chart!D757,IF('Input&amp;Output'!$C$3=21,phase_chart!H757,IF('Input&amp;Output'!$C$3=22,phase_chart!L757,IF('Input&amp;Output'!$C$3=31,phase_chart!P757,IF('Input&amp;Output'!$C$3=32,phase_chart!T757,"")))))</f>
        <v>0</v>
      </c>
      <c r="N760" s="205" t="b">
        <f>IF('Input&amp;Output'!$C$3=10,phase_chart!E757,IF('Input&amp;Output'!$C$3=21,phase_chart!I757,IF('Input&amp;Output'!$C$3=22,phase_chart!M757,IF('Input&amp;Output'!$C$3=31,phase_chart!Q757,IF('Input&amp;Output'!$C$3=32,phase_chart!U757,"")))))</f>
        <v>1</v>
      </c>
      <c r="P760" s="159">
        <f ca="1">IF(NOT($J760=0),IF($J760&lt;IF($P759=0,0,VLOOKUP(P759,tbL!$M$37:$Q$43,IF(L760=TRUE,2,4))),IF($J760&gt;=VLOOKUP(P759,tbL!$M$37:$Q$43,IF(L760=TRUE,3,5)),$P759,IF(AND(L759=TRUE,L760=TRUE),$P759,$P759-1)),IF(AND(L760=TRUE,J760=VLOOKUP(P759,tbL!$M$37:$Q$43,IF(L760=TRUE,2,4))),P759,IF($P759+1&gt;$C$12,$C$12,$P759+1))),0)</f>
        <v>1</v>
      </c>
      <c r="Q760" s="159">
        <f t="shared" ca="1" si="332"/>
        <v>1</v>
      </c>
      <c r="R760" s="207">
        <f t="shared" si="349"/>
        <v>0</v>
      </c>
      <c r="S760" s="208"/>
      <c r="T760" s="159">
        <f t="shared" si="350"/>
        <v>0</v>
      </c>
      <c r="U760" s="209" t="str">
        <f>IF(AND(T760=-1,N760=TRUE),"*",IF(AND(U759="*",N760=TRUE),"*",IF(AND(AND(L760=TRUE,U759="*"),J760&lt;VLOOKUP(V759+1,tbL!$M$38:$O$43,3)),"*","")))</f>
        <v>*</v>
      </c>
      <c r="V760" s="204">
        <f t="shared" ca="1" si="333"/>
        <v>1</v>
      </c>
      <c r="Y760" s="159" t="str">
        <f t="shared" ca="1" si="334"/>
        <v/>
      </c>
      <c r="Z760" s="159" t="str">
        <f t="shared" si="335"/>
        <v/>
      </c>
      <c r="AA760" s="159">
        <f t="shared" ca="1" si="356"/>
        <v>1</v>
      </c>
      <c r="AC760" s="161" t="str">
        <f t="shared" ca="1" si="336"/>
        <v/>
      </c>
      <c r="AD760" s="161">
        <f t="shared" ca="1" si="337"/>
        <v>1</v>
      </c>
      <c r="AE760" s="161" t="str">
        <f t="shared" ca="1" si="358"/>
        <v/>
      </c>
      <c r="AF760" s="161">
        <f t="shared" ca="1" si="338"/>
        <v>1</v>
      </c>
      <c r="AG760" s="161" t="str">
        <f t="shared" ca="1" si="339"/>
        <v/>
      </c>
      <c r="AH760" s="161">
        <f t="shared" ca="1" si="340"/>
        <v>1</v>
      </c>
      <c r="AI760" s="161" t="str">
        <f t="shared" ca="1" si="341"/>
        <v/>
      </c>
      <c r="AJ760" s="161">
        <f t="shared" ca="1" si="342"/>
        <v>1</v>
      </c>
      <c r="AL760" s="161" t="str">
        <f t="shared" ca="1" si="343"/>
        <v/>
      </c>
      <c r="AM760" s="161">
        <f t="shared" ca="1" si="354"/>
        <v>1</v>
      </c>
      <c r="AN760" s="161" t="str">
        <f t="shared" ca="1" si="344"/>
        <v/>
      </c>
      <c r="AO760" s="161">
        <f t="shared" ca="1" si="353"/>
        <v>1</v>
      </c>
      <c r="AP760" s="161" t="str">
        <f t="shared" ca="1" si="345"/>
        <v/>
      </c>
      <c r="AQ760" s="161">
        <f t="shared" ca="1" si="351"/>
        <v>1</v>
      </c>
      <c r="AR760" s="161" t="str">
        <f t="shared" ca="1" si="346"/>
        <v/>
      </c>
      <c r="AS760" s="161">
        <f t="shared" ca="1" si="347"/>
        <v>1</v>
      </c>
      <c r="AT760" s="159" t="str">
        <f t="shared" ca="1" si="357"/>
        <v/>
      </c>
      <c r="AU760" s="210">
        <f t="shared" ca="1" si="331"/>
        <v>14</v>
      </c>
      <c r="AV760" s="209"/>
      <c r="AW760" s="204">
        <f t="shared" si="348"/>
        <v>5826.8333333333339</v>
      </c>
      <c r="AX760" s="159"/>
      <c r="AZ760" s="159"/>
      <c r="BM760" s="207"/>
      <c r="BN760" s="212"/>
      <c r="BP760" s="209"/>
      <c r="BQ760" s="211"/>
      <c r="BR760" s="211"/>
      <c r="BS760" s="211"/>
      <c r="BT760" s="211"/>
      <c r="BU760" s="211"/>
      <c r="BV760" s="211"/>
      <c r="BW760" s="211"/>
      <c r="BX760" s="211"/>
      <c r="BY760" s="211"/>
      <c r="BZ760" s="211"/>
      <c r="CA760" s="209"/>
      <c r="CB760" s="224"/>
      <c r="CC760" s="204"/>
      <c r="CD760" s="204"/>
      <c r="CE760" s="204"/>
      <c r="CF760" s="211"/>
      <c r="CG760" s="211"/>
      <c r="CI760" s="209"/>
      <c r="CJ760" s="209"/>
      <c r="EH760" s="165"/>
      <c r="EI760" s="165"/>
      <c r="EJ760" s="166"/>
      <c r="EK760" s="209"/>
      <c r="EL760" s="211"/>
      <c r="EM760" s="211"/>
      <c r="EN760" s="211"/>
      <c r="EO760" s="211"/>
      <c r="EP760" s="211"/>
      <c r="ES760" s="165"/>
      <c r="ET760" s="165"/>
      <c r="EU760" s="166"/>
      <c r="EV760" s="209"/>
      <c r="EW760" s="211"/>
      <c r="EX760" s="211"/>
      <c r="EY760" s="211"/>
      <c r="EZ760" s="211"/>
      <c r="FA760" s="211"/>
      <c r="FD760" s="165"/>
      <c r="FE760" s="165"/>
      <c r="FF760" s="166"/>
      <c r="FG760" s="209"/>
      <c r="FH760" s="211"/>
      <c r="FI760" s="211"/>
      <c r="FJ760" s="211"/>
      <c r="FK760" s="211"/>
      <c r="FL760" s="211"/>
    </row>
    <row r="761" spans="9:168">
      <c r="I761" s="221">
        <f t="shared" si="352"/>
        <v>157</v>
      </c>
      <c r="J761" s="159">
        <f>'v-t_chart'!C758</f>
        <v>59.4</v>
      </c>
      <c r="K761" s="204">
        <f t="shared" ca="1" si="330"/>
        <v>173.98259999999999</v>
      </c>
      <c r="L761" s="205" t="b">
        <f>IF('Input&amp;Output'!$C$3=10,phase_chart!C758,IF('Input&amp;Output'!$C$3=21,phase_chart!G758,IF('Input&amp;Output'!$C$3=22,phase_chart!K758,IF('Input&amp;Output'!$C$3=31,phase_chart!O758,IF('Input&amp;Output'!$C$3=32,phase_chart!S758,"")))))</f>
        <v>0</v>
      </c>
      <c r="M761" s="206" t="b">
        <f>IF('Input&amp;Output'!$C$3=10,phase_chart!D758,IF('Input&amp;Output'!$C$3=21,phase_chart!H758,IF('Input&amp;Output'!$C$3=22,phase_chart!L758,IF('Input&amp;Output'!$C$3=31,phase_chart!P758,IF('Input&amp;Output'!$C$3=32,phase_chart!T758,"")))))</f>
        <v>0</v>
      </c>
      <c r="N761" s="205" t="b">
        <f>IF('Input&amp;Output'!$C$3=10,phase_chart!E758,IF('Input&amp;Output'!$C$3=21,phase_chart!I758,IF('Input&amp;Output'!$C$3=22,phase_chart!M758,IF('Input&amp;Output'!$C$3=31,phase_chart!Q758,IF('Input&amp;Output'!$C$3=32,phase_chart!U758,"")))))</f>
        <v>1</v>
      </c>
      <c r="P761" s="159">
        <f ca="1">IF(NOT($J761=0),IF($J761&lt;IF($P760=0,0,VLOOKUP(P760,tbL!$M$37:$Q$43,IF(L761=TRUE,2,4))),IF($J761&gt;=VLOOKUP(P760,tbL!$M$37:$Q$43,IF(L761=TRUE,3,5)),$P760,IF(AND(L760=TRUE,L761=TRUE),$P760,$P760-1)),IF(AND(L761=TRUE,J761=VLOOKUP(P760,tbL!$M$37:$Q$43,IF(L761=TRUE,2,4))),P760,IF($P760+1&gt;$C$12,$C$12,$P760+1))),0)</f>
        <v>1</v>
      </c>
      <c r="Q761" s="159">
        <f t="shared" ca="1" si="332"/>
        <v>1</v>
      </c>
      <c r="R761" s="207">
        <f t="shared" si="349"/>
        <v>0</v>
      </c>
      <c r="S761" s="208"/>
      <c r="T761" s="159">
        <f t="shared" si="350"/>
        <v>0</v>
      </c>
      <c r="U761" s="209" t="str">
        <f>IF(AND(T761=-1,N761=TRUE),"*",IF(AND(U760="*",N761=TRUE),"*",IF(AND(AND(L761=TRUE,U760="*"),J761&lt;VLOOKUP(V760+1,tbL!$M$38:$O$43,3)),"*","")))</f>
        <v>*</v>
      </c>
      <c r="V761" s="204">
        <f t="shared" ca="1" si="333"/>
        <v>1</v>
      </c>
      <c r="Y761" s="159" t="str">
        <f t="shared" ca="1" si="334"/>
        <v/>
      </c>
      <c r="Z761" s="159" t="str">
        <f t="shared" si="335"/>
        <v/>
      </c>
      <c r="AA761" s="159">
        <f t="shared" ca="1" si="356"/>
        <v>1</v>
      </c>
      <c r="AC761" s="161" t="str">
        <f t="shared" ca="1" si="336"/>
        <v/>
      </c>
      <c r="AD761" s="161">
        <f t="shared" ca="1" si="337"/>
        <v>1</v>
      </c>
      <c r="AE761" s="161" t="str">
        <f t="shared" ca="1" si="358"/>
        <v/>
      </c>
      <c r="AF761" s="161">
        <f t="shared" ca="1" si="338"/>
        <v>1</v>
      </c>
      <c r="AG761" s="161" t="str">
        <f t="shared" ca="1" si="339"/>
        <v/>
      </c>
      <c r="AH761" s="161">
        <f t="shared" ca="1" si="340"/>
        <v>1</v>
      </c>
      <c r="AI761" s="161" t="str">
        <f t="shared" ca="1" si="341"/>
        <v/>
      </c>
      <c r="AJ761" s="161">
        <f t="shared" ca="1" si="342"/>
        <v>1</v>
      </c>
      <c r="AL761" s="161" t="str">
        <f t="shared" ca="1" si="343"/>
        <v/>
      </c>
      <c r="AM761" s="161">
        <f t="shared" ca="1" si="354"/>
        <v>1</v>
      </c>
      <c r="AN761" s="161" t="str">
        <f t="shared" ca="1" si="344"/>
        <v/>
      </c>
      <c r="AO761" s="161">
        <f t="shared" ca="1" si="353"/>
        <v>1</v>
      </c>
      <c r="AP761" s="161" t="str">
        <f t="shared" ca="1" si="345"/>
        <v/>
      </c>
      <c r="AQ761" s="161">
        <f t="shared" ca="1" si="351"/>
        <v>1</v>
      </c>
      <c r="AR761" s="161" t="str">
        <f t="shared" ca="1" si="346"/>
        <v/>
      </c>
      <c r="AS761" s="161">
        <f t="shared" ca="1" si="347"/>
        <v>1</v>
      </c>
      <c r="AT761" s="159" t="str">
        <f t="shared" ca="1" si="357"/>
        <v/>
      </c>
      <c r="AU761" s="210">
        <f t="shared" ca="1" si="331"/>
        <v>14</v>
      </c>
      <c r="AV761" s="209"/>
      <c r="AW761" s="204">
        <f t="shared" si="348"/>
        <v>5843.3333333333339</v>
      </c>
      <c r="AX761" s="159"/>
      <c r="AZ761" s="159"/>
      <c r="BM761" s="207"/>
      <c r="BN761" s="212"/>
      <c r="BP761" s="209"/>
      <c r="BQ761" s="211"/>
      <c r="BR761" s="211"/>
      <c r="BS761" s="211"/>
      <c r="BT761" s="211"/>
      <c r="BU761" s="211"/>
      <c r="BV761" s="211"/>
      <c r="BW761" s="211"/>
      <c r="BX761" s="211"/>
      <c r="BY761" s="211"/>
      <c r="BZ761" s="211"/>
      <c r="CA761" s="209"/>
      <c r="CB761" s="224"/>
      <c r="CC761" s="204"/>
      <c r="CD761" s="204"/>
      <c r="CE761" s="204"/>
      <c r="CF761" s="211"/>
      <c r="CG761" s="211"/>
      <c r="CI761" s="209"/>
      <c r="CJ761" s="209"/>
      <c r="EH761" s="165"/>
      <c r="EI761" s="165"/>
      <c r="EJ761" s="166"/>
      <c r="EK761" s="209"/>
      <c r="EL761" s="211"/>
      <c r="EM761" s="211"/>
      <c r="EN761" s="211"/>
      <c r="EO761" s="211"/>
      <c r="EP761" s="211"/>
      <c r="ES761" s="165"/>
      <c r="ET761" s="165"/>
      <c r="EU761" s="166"/>
      <c r="EV761" s="209"/>
      <c r="EW761" s="211"/>
      <c r="EX761" s="211"/>
      <c r="EY761" s="211"/>
      <c r="EZ761" s="211"/>
      <c r="FA761" s="211"/>
      <c r="FD761" s="165"/>
      <c r="FE761" s="165"/>
      <c r="FF761" s="166"/>
      <c r="FG761" s="209"/>
      <c r="FH761" s="211"/>
      <c r="FI761" s="211"/>
      <c r="FJ761" s="211"/>
      <c r="FK761" s="211"/>
      <c r="FL761" s="211"/>
    </row>
    <row r="762" spans="9:168">
      <c r="I762" s="221">
        <f t="shared" si="352"/>
        <v>158</v>
      </c>
      <c r="J762" s="159">
        <f>'v-t_chart'!C759</f>
        <v>56.6</v>
      </c>
      <c r="K762" s="204">
        <f t="shared" ca="1" si="330"/>
        <v>165.78139999999999</v>
      </c>
      <c r="L762" s="205" t="b">
        <f>IF('Input&amp;Output'!$C$3=10,phase_chart!C759,IF('Input&amp;Output'!$C$3=21,phase_chart!G759,IF('Input&amp;Output'!$C$3=22,phase_chart!K759,IF('Input&amp;Output'!$C$3=31,phase_chart!O759,IF('Input&amp;Output'!$C$3=32,phase_chart!S759,"")))))</f>
        <v>0</v>
      </c>
      <c r="M762" s="206" t="b">
        <f>IF('Input&amp;Output'!$C$3=10,phase_chart!D759,IF('Input&amp;Output'!$C$3=21,phase_chart!H759,IF('Input&amp;Output'!$C$3=22,phase_chart!L759,IF('Input&amp;Output'!$C$3=31,phase_chart!P759,IF('Input&amp;Output'!$C$3=32,phase_chart!T759,"")))))</f>
        <v>0</v>
      </c>
      <c r="N762" s="205" t="b">
        <f>IF('Input&amp;Output'!$C$3=10,phase_chart!E759,IF('Input&amp;Output'!$C$3=21,phase_chart!I759,IF('Input&amp;Output'!$C$3=22,phase_chart!M759,IF('Input&amp;Output'!$C$3=31,phase_chart!Q759,IF('Input&amp;Output'!$C$3=32,phase_chart!U759,"")))))</f>
        <v>1</v>
      </c>
      <c r="P762" s="159">
        <f ca="1">IF(NOT($J762=0),IF($J762&lt;IF($P761=0,0,VLOOKUP(P761,tbL!$M$37:$Q$43,IF(L762=TRUE,2,4))),IF($J762&gt;=VLOOKUP(P761,tbL!$M$37:$Q$43,IF(L762=TRUE,3,5)),$P761,IF(AND(L761=TRUE,L762=TRUE),$P761,$P761-1)),IF(AND(L762=TRUE,J762=VLOOKUP(P761,tbL!$M$37:$Q$43,IF(L762=TRUE,2,4))),P761,IF($P761+1&gt;$C$12,$C$12,$P761+1))),0)</f>
        <v>1</v>
      </c>
      <c r="Q762" s="159">
        <f t="shared" ca="1" si="332"/>
        <v>1</v>
      </c>
      <c r="R762" s="207">
        <f t="shared" si="349"/>
        <v>0</v>
      </c>
      <c r="S762" s="208"/>
      <c r="T762" s="159">
        <f t="shared" si="350"/>
        <v>0</v>
      </c>
      <c r="U762" s="209" t="str">
        <f>IF(AND(T762=-1,N762=TRUE),"*",IF(AND(U761="*",N762=TRUE),"*",IF(AND(AND(L762=TRUE,U761="*"),J762&lt;VLOOKUP(V761+1,tbL!$M$38:$O$43,3)),"*","")))</f>
        <v>*</v>
      </c>
      <c r="V762" s="204">
        <f t="shared" ca="1" si="333"/>
        <v>1</v>
      </c>
      <c r="Y762" s="159" t="str">
        <f t="shared" ca="1" si="334"/>
        <v/>
      </c>
      <c r="Z762" s="159" t="str">
        <f t="shared" si="335"/>
        <v/>
      </c>
      <c r="AA762" s="159">
        <f t="shared" ca="1" si="356"/>
        <v>1</v>
      </c>
      <c r="AC762" s="161" t="str">
        <f t="shared" ca="1" si="336"/>
        <v/>
      </c>
      <c r="AD762" s="161">
        <f t="shared" ca="1" si="337"/>
        <v>1</v>
      </c>
      <c r="AE762" s="161" t="str">
        <f t="shared" ca="1" si="358"/>
        <v/>
      </c>
      <c r="AF762" s="161">
        <f t="shared" ca="1" si="338"/>
        <v>1</v>
      </c>
      <c r="AG762" s="161" t="str">
        <f t="shared" ca="1" si="339"/>
        <v/>
      </c>
      <c r="AH762" s="161">
        <f t="shared" ca="1" si="340"/>
        <v>1</v>
      </c>
      <c r="AI762" s="161" t="str">
        <f t="shared" ca="1" si="341"/>
        <v/>
      </c>
      <c r="AJ762" s="161">
        <f t="shared" ca="1" si="342"/>
        <v>1</v>
      </c>
      <c r="AL762" s="161" t="str">
        <f t="shared" ca="1" si="343"/>
        <v/>
      </c>
      <c r="AM762" s="161">
        <f t="shared" ca="1" si="354"/>
        <v>1</v>
      </c>
      <c r="AN762" s="161" t="str">
        <f t="shared" ca="1" si="344"/>
        <v/>
      </c>
      <c r="AO762" s="161">
        <f t="shared" ca="1" si="353"/>
        <v>1</v>
      </c>
      <c r="AP762" s="161" t="str">
        <f t="shared" ca="1" si="345"/>
        <v/>
      </c>
      <c r="AQ762" s="161">
        <f t="shared" ca="1" si="351"/>
        <v>1</v>
      </c>
      <c r="AR762" s="161" t="str">
        <f t="shared" ca="1" si="346"/>
        <v/>
      </c>
      <c r="AS762" s="161">
        <f t="shared" ca="1" si="347"/>
        <v>1</v>
      </c>
      <c r="AT762" s="159" t="str">
        <f t="shared" ca="1" si="357"/>
        <v/>
      </c>
      <c r="AU762" s="210">
        <f t="shared" ca="1" si="331"/>
        <v>14</v>
      </c>
      <c r="AV762" s="209"/>
      <c r="AW762" s="204">
        <f t="shared" si="348"/>
        <v>5859.0555555555566</v>
      </c>
      <c r="AX762" s="159"/>
      <c r="AZ762" s="159"/>
      <c r="BM762" s="207"/>
      <c r="BN762" s="212"/>
      <c r="BP762" s="209"/>
      <c r="BQ762" s="211"/>
      <c r="BR762" s="211"/>
      <c r="BS762" s="211"/>
      <c r="BT762" s="211"/>
      <c r="BU762" s="211"/>
      <c r="BV762" s="211"/>
      <c r="BW762" s="211"/>
      <c r="BX762" s="211"/>
      <c r="BY762" s="211"/>
      <c r="BZ762" s="211"/>
      <c r="CA762" s="209"/>
      <c r="CB762" s="224"/>
      <c r="CC762" s="204"/>
      <c r="CD762" s="204"/>
      <c r="CE762" s="204"/>
      <c r="CF762" s="211"/>
      <c r="CG762" s="211"/>
      <c r="CI762" s="209"/>
      <c r="CJ762" s="209"/>
      <c r="EH762" s="165"/>
      <c r="EI762" s="165"/>
      <c r="EJ762" s="166"/>
      <c r="EK762" s="209"/>
      <c r="EL762" s="211"/>
      <c r="EM762" s="211"/>
      <c r="EN762" s="211"/>
      <c r="EO762" s="211"/>
      <c r="EP762" s="211"/>
      <c r="ES762" s="165"/>
      <c r="ET762" s="165"/>
      <c r="EU762" s="166"/>
      <c r="EV762" s="209"/>
      <c r="EW762" s="211"/>
      <c r="EX762" s="211"/>
      <c r="EY762" s="211"/>
      <c r="EZ762" s="211"/>
      <c r="FA762" s="211"/>
      <c r="FD762" s="165"/>
      <c r="FE762" s="165"/>
      <c r="FF762" s="166"/>
      <c r="FG762" s="209"/>
      <c r="FH762" s="211"/>
      <c r="FI762" s="211"/>
      <c r="FJ762" s="211"/>
      <c r="FK762" s="211"/>
      <c r="FL762" s="211"/>
    </row>
    <row r="763" spans="9:168">
      <c r="I763" s="221">
        <f t="shared" si="352"/>
        <v>159</v>
      </c>
      <c r="J763" s="159">
        <f>'v-t_chart'!C760</f>
        <v>53.7</v>
      </c>
      <c r="K763" s="204">
        <f t="shared" ref="K763:K826" ca="1" si="360">IF($J763=0,0,VLOOKUP($Q763,$B$5:$C$11,2)*$J763)</f>
        <v>157.28729999999999</v>
      </c>
      <c r="L763" s="205" t="b">
        <f>IF('Input&amp;Output'!$C$3=10,phase_chart!C760,IF('Input&amp;Output'!$C$3=21,phase_chart!G760,IF('Input&amp;Output'!$C$3=22,phase_chart!K760,IF('Input&amp;Output'!$C$3=31,phase_chart!O760,IF('Input&amp;Output'!$C$3=32,phase_chart!S760,"")))))</f>
        <v>0</v>
      </c>
      <c r="M763" s="206" t="b">
        <f>IF('Input&amp;Output'!$C$3=10,phase_chart!D760,IF('Input&amp;Output'!$C$3=21,phase_chart!H760,IF('Input&amp;Output'!$C$3=22,phase_chart!L760,IF('Input&amp;Output'!$C$3=31,phase_chart!P760,IF('Input&amp;Output'!$C$3=32,phase_chart!T760,"")))))</f>
        <v>0</v>
      </c>
      <c r="N763" s="205" t="b">
        <f>IF('Input&amp;Output'!$C$3=10,phase_chart!E760,IF('Input&amp;Output'!$C$3=21,phase_chart!I760,IF('Input&amp;Output'!$C$3=22,phase_chart!M760,IF('Input&amp;Output'!$C$3=31,phase_chart!Q760,IF('Input&amp;Output'!$C$3=32,phase_chart!U760,"")))))</f>
        <v>1</v>
      </c>
      <c r="P763" s="159">
        <f ca="1">IF(NOT($J763=0),IF($J763&lt;IF($P762=0,0,VLOOKUP(P762,tbL!$M$37:$Q$43,IF(L763=TRUE,2,4))),IF($J763&gt;=VLOOKUP(P762,tbL!$M$37:$Q$43,IF(L763=TRUE,3,5)),$P762,IF(AND(L762=TRUE,L763=TRUE),$P762,$P762-1)),IF(AND(L763=TRUE,J763=VLOOKUP(P762,tbL!$M$37:$Q$43,IF(L763=TRUE,2,4))),P762,IF($P762+1&gt;$C$12,$C$12,$P762+1))),0)</f>
        <v>1</v>
      </c>
      <c r="Q763" s="159">
        <f t="shared" ca="1" si="332"/>
        <v>1</v>
      </c>
      <c r="R763" s="207">
        <f t="shared" si="349"/>
        <v>0</v>
      </c>
      <c r="S763" s="208"/>
      <c r="T763" s="159">
        <f t="shared" si="350"/>
        <v>0</v>
      </c>
      <c r="U763" s="209" t="str">
        <f>IF(AND(T763=-1,N763=TRUE),"*",IF(AND(U762="*",N763=TRUE),"*",IF(AND(AND(L763=TRUE,U762="*"),J763&lt;VLOOKUP(V762+1,tbL!$M$38:$O$43,3)),"*","")))</f>
        <v>*</v>
      </c>
      <c r="V763" s="204">
        <f t="shared" ca="1" si="333"/>
        <v>1</v>
      </c>
      <c r="Y763" s="159" t="str">
        <f t="shared" ca="1" si="334"/>
        <v/>
      </c>
      <c r="Z763" s="159" t="str">
        <f t="shared" si="335"/>
        <v/>
      </c>
      <c r="AA763" s="159">
        <f t="shared" ca="1" si="356"/>
        <v>1</v>
      </c>
      <c r="AC763" s="161" t="str">
        <f t="shared" ca="1" si="336"/>
        <v/>
      </c>
      <c r="AD763" s="161">
        <f t="shared" ca="1" si="337"/>
        <v>1</v>
      </c>
      <c r="AE763" s="161" t="str">
        <f t="shared" ca="1" si="358"/>
        <v/>
      </c>
      <c r="AF763" s="161">
        <f t="shared" ca="1" si="338"/>
        <v>1</v>
      </c>
      <c r="AG763" s="161" t="str">
        <f t="shared" ca="1" si="339"/>
        <v/>
      </c>
      <c r="AH763" s="161">
        <f t="shared" ca="1" si="340"/>
        <v>1</v>
      </c>
      <c r="AI763" s="161" t="str">
        <f t="shared" ca="1" si="341"/>
        <v/>
      </c>
      <c r="AJ763" s="161">
        <f t="shared" ca="1" si="342"/>
        <v>1</v>
      </c>
      <c r="AL763" s="161" t="str">
        <f t="shared" ca="1" si="343"/>
        <v/>
      </c>
      <c r="AM763" s="161">
        <f t="shared" ca="1" si="354"/>
        <v>1</v>
      </c>
      <c r="AN763" s="161" t="str">
        <f t="shared" ca="1" si="344"/>
        <v/>
      </c>
      <c r="AO763" s="161">
        <f t="shared" ca="1" si="353"/>
        <v>1</v>
      </c>
      <c r="AP763" s="161" t="str">
        <f t="shared" ca="1" si="345"/>
        <v/>
      </c>
      <c r="AQ763" s="161">
        <f t="shared" ca="1" si="351"/>
        <v>1</v>
      </c>
      <c r="AR763" s="161" t="str">
        <f t="shared" ca="1" si="346"/>
        <v/>
      </c>
      <c r="AS763" s="161">
        <f t="shared" ca="1" si="347"/>
        <v>1</v>
      </c>
      <c r="AT763" s="159" t="str">
        <f t="shared" ca="1" si="357"/>
        <v/>
      </c>
      <c r="AU763" s="210">
        <f t="shared" ca="1" si="331"/>
        <v>14</v>
      </c>
      <c r="AV763" s="209"/>
      <c r="AW763" s="204">
        <f t="shared" si="348"/>
        <v>5873.9722222222235</v>
      </c>
      <c r="AX763" s="159"/>
      <c r="AZ763" s="159"/>
      <c r="BM763" s="207"/>
      <c r="BN763" s="212"/>
      <c r="BP763" s="209"/>
      <c r="BQ763" s="211"/>
      <c r="BR763" s="211"/>
      <c r="BS763" s="211"/>
      <c r="BT763" s="211"/>
      <c r="BU763" s="211"/>
      <c r="BV763" s="211"/>
      <c r="BW763" s="211"/>
      <c r="BX763" s="211"/>
      <c r="BY763" s="211"/>
      <c r="BZ763" s="211"/>
      <c r="CA763" s="209"/>
      <c r="CB763" s="224"/>
      <c r="CC763" s="204"/>
      <c r="CD763" s="204"/>
      <c r="CE763" s="204"/>
      <c r="CF763" s="211"/>
      <c r="CG763" s="211"/>
      <c r="CI763" s="209"/>
      <c r="CJ763" s="209"/>
      <c r="EH763" s="165"/>
      <c r="EI763" s="165"/>
      <c r="EJ763" s="166"/>
      <c r="EK763" s="209"/>
      <c r="EL763" s="211"/>
      <c r="EM763" s="211"/>
      <c r="EN763" s="211"/>
      <c r="EO763" s="211"/>
      <c r="EP763" s="211"/>
      <c r="ES763" s="165"/>
      <c r="ET763" s="165"/>
      <c r="EU763" s="166"/>
      <c r="EV763" s="209"/>
      <c r="EW763" s="211"/>
      <c r="EX763" s="211"/>
      <c r="EY763" s="211"/>
      <c r="EZ763" s="211"/>
      <c r="FA763" s="211"/>
      <c r="FD763" s="165"/>
      <c r="FE763" s="165"/>
      <c r="FF763" s="166"/>
      <c r="FG763" s="209"/>
      <c r="FH763" s="211"/>
      <c r="FI763" s="211"/>
      <c r="FJ763" s="211"/>
      <c r="FK763" s="211"/>
      <c r="FL763" s="211"/>
    </row>
    <row r="764" spans="9:168">
      <c r="I764" s="221">
        <f t="shared" si="352"/>
        <v>160</v>
      </c>
      <c r="J764" s="159">
        <f>'v-t_chart'!C761</f>
        <v>50.7</v>
      </c>
      <c r="K764" s="204">
        <f t="shared" ca="1" si="360"/>
        <v>148.50030000000001</v>
      </c>
      <c r="L764" s="205" t="b">
        <f>IF('Input&amp;Output'!$C$3=10,phase_chart!C761,IF('Input&amp;Output'!$C$3=21,phase_chart!G761,IF('Input&amp;Output'!$C$3=22,phase_chart!K761,IF('Input&amp;Output'!$C$3=31,phase_chart!O761,IF('Input&amp;Output'!$C$3=32,phase_chart!S761,"")))))</f>
        <v>0</v>
      </c>
      <c r="M764" s="206" t="b">
        <f>IF('Input&amp;Output'!$C$3=10,phase_chart!D761,IF('Input&amp;Output'!$C$3=21,phase_chart!H761,IF('Input&amp;Output'!$C$3=22,phase_chart!L761,IF('Input&amp;Output'!$C$3=31,phase_chart!P761,IF('Input&amp;Output'!$C$3=32,phase_chart!T761,"")))))</f>
        <v>0</v>
      </c>
      <c r="N764" s="205" t="b">
        <f>IF('Input&amp;Output'!$C$3=10,phase_chart!E761,IF('Input&amp;Output'!$C$3=21,phase_chart!I761,IF('Input&amp;Output'!$C$3=22,phase_chart!M761,IF('Input&amp;Output'!$C$3=31,phase_chart!Q761,IF('Input&amp;Output'!$C$3=32,phase_chart!U761,"")))))</f>
        <v>1</v>
      </c>
      <c r="P764" s="159">
        <f ca="1">IF(NOT($J764=0),IF($J764&lt;IF($P763=0,0,VLOOKUP(P763,tbL!$M$37:$Q$43,IF(L764=TRUE,2,4))),IF($J764&gt;=VLOOKUP(P763,tbL!$M$37:$Q$43,IF(L764=TRUE,3,5)),$P763,IF(AND(L763=TRUE,L764=TRUE),$P763,$P763-1)),IF(AND(L764=TRUE,J764=VLOOKUP(P763,tbL!$M$37:$Q$43,IF(L764=TRUE,2,4))),P763,IF($P763+1&gt;$C$12,$C$12,$P763+1))),0)</f>
        <v>1</v>
      </c>
      <c r="Q764" s="159">
        <f t="shared" ca="1" si="332"/>
        <v>1</v>
      </c>
      <c r="R764" s="207">
        <f t="shared" si="349"/>
        <v>0</v>
      </c>
      <c r="S764" s="208"/>
      <c r="T764" s="159">
        <f t="shared" si="350"/>
        <v>0</v>
      </c>
      <c r="U764" s="209" t="str">
        <f>IF(AND(T764=-1,N764=TRUE),"*",IF(AND(U763="*",N764=TRUE),"*",IF(AND(AND(L764=TRUE,U763="*"),J764&lt;VLOOKUP(V763+1,tbL!$M$38:$O$43,3)),"*","")))</f>
        <v>*</v>
      </c>
      <c r="V764" s="204">
        <f t="shared" ca="1" si="333"/>
        <v>1</v>
      </c>
      <c r="Y764" s="159" t="str">
        <f t="shared" ca="1" si="334"/>
        <v/>
      </c>
      <c r="Z764" s="159" t="str">
        <f t="shared" si="335"/>
        <v/>
      </c>
      <c r="AA764" s="159">
        <f t="shared" ca="1" si="356"/>
        <v>1</v>
      </c>
      <c r="AC764" s="161" t="str">
        <f t="shared" ca="1" si="336"/>
        <v/>
      </c>
      <c r="AD764" s="161">
        <f t="shared" ca="1" si="337"/>
        <v>1</v>
      </c>
      <c r="AE764" s="161" t="str">
        <f t="shared" ca="1" si="358"/>
        <v/>
      </c>
      <c r="AF764" s="161">
        <f t="shared" ca="1" si="338"/>
        <v>1</v>
      </c>
      <c r="AG764" s="161" t="str">
        <f t="shared" ca="1" si="339"/>
        <v/>
      </c>
      <c r="AH764" s="161">
        <f t="shared" ca="1" si="340"/>
        <v>1</v>
      </c>
      <c r="AI764" s="161" t="str">
        <f t="shared" ca="1" si="341"/>
        <v/>
      </c>
      <c r="AJ764" s="161">
        <f t="shared" ca="1" si="342"/>
        <v>1</v>
      </c>
      <c r="AL764" s="161" t="str">
        <f t="shared" ca="1" si="343"/>
        <v/>
      </c>
      <c r="AM764" s="161">
        <f t="shared" ca="1" si="354"/>
        <v>1</v>
      </c>
      <c r="AN764" s="161" t="str">
        <f t="shared" ca="1" si="344"/>
        <v/>
      </c>
      <c r="AO764" s="161">
        <f t="shared" ca="1" si="353"/>
        <v>1</v>
      </c>
      <c r="AP764" s="161" t="str">
        <f t="shared" ca="1" si="345"/>
        <v/>
      </c>
      <c r="AQ764" s="161">
        <f t="shared" ca="1" si="351"/>
        <v>1</v>
      </c>
      <c r="AR764" s="161" t="str">
        <f t="shared" ca="1" si="346"/>
        <v/>
      </c>
      <c r="AS764" s="161">
        <f t="shared" ca="1" si="347"/>
        <v>1</v>
      </c>
      <c r="AT764" s="159" t="str">
        <f t="shared" ca="1" si="357"/>
        <v/>
      </c>
      <c r="AU764" s="210">
        <f t="shared" ca="1" si="331"/>
        <v>14</v>
      </c>
      <c r="AV764" s="209"/>
      <c r="AW764" s="204">
        <f t="shared" si="348"/>
        <v>5888.0555555555566</v>
      </c>
      <c r="AX764" s="159"/>
      <c r="AZ764" s="159"/>
      <c r="BM764" s="207"/>
      <c r="BN764" s="212"/>
      <c r="BP764" s="209"/>
      <c r="BQ764" s="211"/>
      <c r="BR764" s="211"/>
      <c r="BS764" s="211"/>
      <c r="BT764" s="211"/>
      <c r="BU764" s="211"/>
      <c r="BV764" s="211"/>
      <c r="BW764" s="211"/>
      <c r="BX764" s="211"/>
      <c r="BY764" s="211"/>
      <c r="BZ764" s="211"/>
      <c r="CA764" s="209"/>
      <c r="CB764" s="224"/>
      <c r="CC764" s="204"/>
      <c r="CD764" s="204"/>
      <c r="CE764" s="204"/>
      <c r="CF764" s="211"/>
      <c r="CG764" s="211"/>
      <c r="CI764" s="209"/>
      <c r="CJ764" s="209"/>
      <c r="EH764" s="165"/>
      <c r="EI764" s="165"/>
      <c r="EJ764" s="166"/>
      <c r="EK764" s="209"/>
      <c r="EL764" s="211"/>
      <c r="EM764" s="211"/>
      <c r="EN764" s="211"/>
      <c r="EO764" s="211"/>
      <c r="EP764" s="211"/>
      <c r="ES764" s="165"/>
      <c r="ET764" s="165"/>
      <c r="EU764" s="166"/>
      <c r="EV764" s="209"/>
      <c r="EW764" s="211"/>
      <c r="EX764" s="211"/>
      <c r="EY764" s="211"/>
      <c r="EZ764" s="211"/>
      <c r="FA764" s="211"/>
      <c r="FD764" s="165"/>
      <c r="FE764" s="165"/>
      <c r="FF764" s="166"/>
      <c r="FG764" s="209"/>
      <c r="FH764" s="211"/>
      <c r="FI764" s="211"/>
      <c r="FJ764" s="211"/>
      <c r="FK764" s="211"/>
      <c r="FL764" s="211"/>
    </row>
    <row r="765" spans="9:168">
      <c r="I765" s="221">
        <f t="shared" si="352"/>
        <v>161</v>
      </c>
      <c r="J765" s="159">
        <f>'v-t_chart'!C762</f>
        <v>47.7</v>
      </c>
      <c r="K765" s="204">
        <f t="shared" ca="1" si="360"/>
        <v>139.7133</v>
      </c>
      <c r="L765" s="205" t="b">
        <f>IF('Input&amp;Output'!$C$3=10,phase_chart!C762,IF('Input&amp;Output'!$C$3=21,phase_chart!G762,IF('Input&amp;Output'!$C$3=22,phase_chart!K762,IF('Input&amp;Output'!$C$3=31,phase_chart!O762,IF('Input&amp;Output'!$C$3=32,phase_chart!S762,"")))))</f>
        <v>0</v>
      </c>
      <c r="M765" s="206" t="b">
        <f>IF('Input&amp;Output'!$C$3=10,phase_chart!D762,IF('Input&amp;Output'!$C$3=21,phase_chart!H762,IF('Input&amp;Output'!$C$3=22,phase_chart!L762,IF('Input&amp;Output'!$C$3=31,phase_chart!P762,IF('Input&amp;Output'!$C$3=32,phase_chart!T762,"")))))</f>
        <v>0</v>
      </c>
      <c r="N765" s="205" t="b">
        <f>IF('Input&amp;Output'!$C$3=10,phase_chart!E762,IF('Input&amp;Output'!$C$3=21,phase_chart!I762,IF('Input&amp;Output'!$C$3=22,phase_chart!M762,IF('Input&amp;Output'!$C$3=31,phase_chart!Q762,IF('Input&amp;Output'!$C$3=32,phase_chart!U762,"")))))</f>
        <v>1</v>
      </c>
      <c r="P765" s="159">
        <f ca="1">IF(NOT($J765=0),IF($J765&lt;IF($P764=0,0,VLOOKUP(P764,tbL!$M$37:$Q$43,IF(L765=TRUE,2,4))),IF($J765&gt;=VLOOKUP(P764,tbL!$M$37:$Q$43,IF(L765=TRUE,3,5)),$P764,IF(AND(L764=TRUE,L765=TRUE),$P764,$P764-1)),IF(AND(L765=TRUE,J765=VLOOKUP(P764,tbL!$M$37:$Q$43,IF(L765=TRUE,2,4))),P764,IF($P764+1&gt;$C$12,$C$12,$P764+1))),0)</f>
        <v>1</v>
      </c>
      <c r="Q765" s="159">
        <f t="shared" ca="1" si="332"/>
        <v>1</v>
      </c>
      <c r="R765" s="207">
        <f t="shared" si="349"/>
        <v>0</v>
      </c>
      <c r="S765" s="208"/>
      <c r="T765" s="159">
        <f t="shared" si="350"/>
        <v>0</v>
      </c>
      <c r="U765" s="209" t="str">
        <f>IF(AND(T765=-1,N765=TRUE),"*",IF(AND(U764="*",N765=TRUE),"*",IF(AND(AND(L765=TRUE,U764="*"),J765&lt;VLOOKUP(V764+1,tbL!$M$38:$O$43,3)),"*","")))</f>
        <v>*</v>
      </c>
      <c r="V765" s="204">
        <f t="shared" ca="1" si="333"/>
        <v>1</v>
      </c>
      <c r="Y765" s="159" t="str">
        <f t="shared" ca="1" si="334"/>
        <v/>
      </c>
      <c r="Z765" s="159" t="str">
        <f t="shared" si="335"/>
        <v/>
      </c>
      <c r="AA765" s="159">
        <f t="shared" ca="1" si="356"/>
        <v>1</v>
      </c>
      <c r="AC765" s="161" t="str">
        <f t="shared" ca="1" si="336"/>
        <v/>
      </c>
      <c r="AD765" s="161">
        <f t="shared" ca="1" si="337"/>
        <v>1</v>
      </c>
      <c r="AE765" s="161" t="str">
        <f t="shared" ca="1" si="358"/>
        <v/>
      </c>
      <c r="AF765" s="161">
        <f t="shared" ca="1" si="338"/>
        <v>1</v>
      </c>
      <c r="AG765" s="161" t="str">
        <f t="shared" ca="1" si="339"/>
        <v/>
      </c>
      <c r="AH765" s="161">
        <f t="shared" ca="1" si="340"/>
        <v>1</v>
      </c>
      <c r="AI765" s="161" t="str">
        <f t="shared" ca="1" si="341"/>
        <v/>
      </c>
      <c r="AJ765" s="161">
        <f t="shared" ca="1" si="342"/>
        <v>1</v>
      </c>
      <c r="AL765" s="161" t="str">
        <f t="shared" ca="1" si="343"/>
        <v/>
      </c>
      <c r="AM765" s="161">
        <f t="shared" ca="1" si="354"/>
        <v>1</v>
      </c>
      <c r="AN765" s="161" t="str">
        <f t="shared" ca="1" si="344"/>
        <v/>
      </c>
      <c r="AO765" s="161">
        <f t="shared" ca="1" si="353"/>
        <v>1</v>
      </c>
      <c r="AP765" s="161" t="str">
        <f t="shared" ca="1" si="345"/>
        <v/>
      </c>
      <c r="AQ765" s="161">
        <f t="shared" ca="1" si="351"/>
        <v>1</v>
      </c>
      <c r="AR765" s="161" t="str">
        <f t="shared" ca="1" si="346"/>
        <v/>
      </c>
      <c r="AS765" s="161">
        <f t="shared" ca="1" si="347"/>
        <v>1</v>
      </c>
      <c r="AT765" s="159" t="str">
        <f t="shared" ca="1" si="357"/>
        <v/>
      </c>
      <c r="AU765" s="210">
        <f t="shared" ca="1" si="331"/>
        <v>14</v>
      </c>
      <c r="AV765" s="209"/>
      <c r="AW765" s="204">
        <f t="shared" si="348"/>
        <v>5901.3055555555566</v>
      </c>
      <c r="AX765" s="159"/>
      <c r="AZ765" s="159"/>
      <c r="BM765" s="207"/>
      <c r="BN765" s="212"/>
      <c r="BP765" s="209"/>
      <c r="BQ765" s="211"/>
      <c r="BR765" s="211"/>
      <c r="BS765" s="211"/>
      <c r="BT765" s="211"/>
      <c r="BU765" s="211"/>
      <c r="BV765" s="211"/>
      <c r="BW765" s="211"/>
      <c r="BX765" s="211"/>
      <c r="BY765" s="211"/>
      <c r="BZ765" s="211"/>
      <c r="CA765" s="209"/>
      <c r="CB765" s="224"/>
      <c r="CC765" s="204"/>
      <c r="CD765" s="204"/>
      <c r="CE765" s="204"/>
      <c r="CF765" s="211"/>
      <c r="CG765" s="211"/>
      <c r="CI765" s="209"/>
      <c r="CJ765" s="209"/>
      <c r="EH765" s="165"/>
      <c r="EI765" s="165"/>
      <c r="EJ765" s="166"/>
      <c r="EK765" s="209"/>
      <c r="EL765" s="211"/>
      <c r="EM765" s="211"/>
      <c r="EN765" s="211"/>
      <c r="EO765" s="211"/>
      <c r="EP765" s="211"/>
      <c r="ES765" s="165"/>
      <c r="ET765" s="165"/>
      <c r="EU765" s="166"/>
      <c r="EV765" s="209"/>
      <c r="EW765" s="211"/>
      <c r="EX765" s="211"/>
      <c r="EY765" s="211"/>
      <c r="EZ765" s="211"/>
      <c r="FA765" s="211"/>
      <c r="FD765" s="165"/>
      <c r="FE765" s="165"/>
      <c r="FF765" s="166"/>
      <c r="FG765" s="209"/>
      <c r="FH765" s="211"/>
      <c r="FI765" s="211"/>
      <c r="FJ765" s="211"/>
      <c r="FK765" s="211"/>
      <c r="FL765" s="211"/>
    </row>
    <row r="766" spans="9:168">
      <c r="I766" s="221">
        <f t="shared" si="352"/>
        <v>162</v>
      </c>
      <c r="J766" s="159">
        <f>'v-t_chart'!C763</f>
        <v>45</v>
      </c>
      <c r="K766" s="204">
        <f t="shared" ca="1" si="360"/>
        <v>131.80499999999998</v>
      </c>
      <c r="L766" s="205" t="b">
        <f>IF('Input&amp;Output'!$C$3=10,phase_chart!C763,IF('Input&amp;Output'!$C$3=21,phase_chart!G763,IF('Input&amp;Output'!$C$3=22,phase_chart!K763,IF('Input&amp;Output'!$C$3=31,phase_chart!O763,IF('Input&amp;Output'!$C$3=32,phase_chart!S763,"")))))</f>
        <v>0</v>
      </c>
      <c r="M766" s="206" t="b">
        <f>IF('Input&amp;Output'!$C$3=10,phase_chart!D763,IF('Input&amp;Output'!$C$3=21,phase_chart!H763,IF('Input&amp;Output'!$C$3=22,phase_chart!L763,IF('Input&amp;Output'!$C$3=31,phase_chart!P763,IF('Input&amp;Output'!$C$3=32,phase_chart!T763,"")))))</f>
        <v>0</v>
      </c>
      <c r="N766" s="205" t="b">
        <f>IF('Input&amp;Output'!$C$3=10,phase_chart!E763,IF('Input&amp;Output'!$C$3=21,phase_chart!I763,IF('Input&amp;Output'!$C$3=22,phase_chart!M763,IF('Input&amp;Output'!$C$3=31,phase_chart!Q763,IF('Input&amp;Output'!$C$3=32,phase_chart!U763,"")))))</f>
        <v>1</v>
      </c>
      <c r="P766" s="159">
        <f ca="1">IF(NOT($J766=0),IF($J766&lt;IF($P765=0,0,VLOOKUP(P765,tbL!$M$37:$Q$43,IF(L766=TRUE,2,4))),IF($J766&gt;=VLOOKUP(P765,tbL!$M$37:$Q$43,IF(L766=TRUE,3,5)),$P765,IF(AND(L765=TRUE,L766=TRUE),$P765,$P765-1)),IF(AND(L766=TRUE,J766=VLOOKUP(P765,tbL!$M$37:$Q$43,IF(L766=TRUE,2,4))),P765,IF($P765+1&gt;$C$12,$C$12,$P765+1))),0)</f>
        <v>1</v>
      </c>
      <c r="Q766" s="159">
        <f t="shared" ca="1" si="332"/>
        <v>1</v>
      </c>
      <c r="R766" s="207">
        <f t="shared" si="349"/>
        <v>0</v>
      </c>
      <c r="S766" s="208"/>
      <c r="T766" s="159">
        <f t="shared" si="350"/>
        <v>0</v>
      </c>
      <c r="U766" s="209" t="str">
        <f>IF(AND(T766=-1,N766=TRUE),"*",IF(AND(U765="*",N766=TRUE),"*",IF(AND(AND(L766=TRUE,U765="*"),J766&lt;VLOOKUP(V765+1,tbL!$M$38:$O$43,3)),"*","")))</f>
        <v>*</v>
      </c>
      <c r="V766" s="204">
        <f t="shared" ca="1" si="333"/>
        <v>1</v>
      </c>
      <c r="Y766" s="159" t="str">
        <f t="shared" ca="1" si="334"/>
        <v/>
      </c>
      <c r="Z766" s="159" t="str">
        <f t="shared" si="335"/>
        <v/>
      </c>
      <c r="AA766" s="159">
        <f t="shared" ca="1" si="356"/>
        <v>1</v>
      </c>
      <c r="AC766" s="161" t="str">
        <f t="shared" ca="1" si="336"/>
        <v/>
      </c>
      <c r="AD766" s="161">
        <f t="shared" ca="1" si="337"/>
        <v>1</v>
      </c>
      <c r="AE766" s="161" t="str">
        <f t="shared" ca="1" si="358"/>
        <v/>
      </c>
      <c r="AF766" s="161">
        <f t="shared" ca="1" si="338"/>
        <v>1</v>
      </c>
      <c r="AG766" s="161" t="str">
        <f t="shared" ca="1" si="339"/>
        <v/>
      </c>
      <c r="AH766" s="161">
        <f t="shared" ca="1" si="340"/>
        <v>1</v>
      </c>
      <c r="AI766" s="161" t="str">
        <f t="shared" ca="1" si="341"/>
        <v/>
      </c>
      <c r="AJ766" s="161">
        <f t="shared" ca="1" si="342"/>
        <v>1</v>
      </c>
      <c r="AL766" s="161" t="str">
        <f t="shared" ca="1" si="343"/>
        <v/>
      </c>
      <c r="AM766" s="161">
        <f t="shared" ca="1" si="354"/>
        <v>1</v>
      </c>
      <c r="AN766" s="161" t="str">
        <f t="shared" ca="1" si="344"/>
        <v/>
      </c>
      <c r="AO766" s="161">
        <f t="shared" ca="1" si="353"/>
        <v>1</v>
      </c>
      <c r="AP766" s="161" t="str">
        <f t="shared" ca="1" si="345"/>
        <v/>
      </c>
      <c r="AQ766" s="161">
        <f t="shared" ca="1" si="351"/>
        <v>1</v>
      </c>
      <c r="AR766" s="161" t="str">
        <f t="shared" ca="1" si="346"/>
        <v/>
      </c>
      <c r="AS766" s="161">
        <f t="shared" ca="1" si="347"/>
        <v>1</v>
      </c>
      <c r="AT766" s="159" t="str">
        <f t="shared" ca="1" si="357"/>
        <v/>
      </c>
      <c r="AU766" s="210">
        <f t="shared" ca="1" si="331"/>
        <v>14</v>
      </c>
      <c r="AV766" s="209"/>
      <c r="AW766" s="204">
        <f t="shared" si="348"/>
        <v>5913.8055555555566</v>
      </c>
      <c r="AX766" s="159"/>
      <c r="AZ766" s="159"/>
      <c r="BM766" s="207"/>
      <c r="BN766" s="212"/>
      <c r="BP766" s="209"/>
      <c r="BQ766" s="211"/>
      <c r="BR766" s="211"/>
      <c r="BS766" s="211"/>
      <c r="BT766" s="211"/>
      <c r="BU766" s="211"/>
      <c r="BV766" s="211"/>
      <c r="BW766" s="211"/>
      <c r="BX766" s="211"/>
      <c r="BY766" s="211"/>
      <c r="BZ766" s="211"/>
      <c r="CA766" s="209"/>
      <c r="CB766" s="224"/>
      <c r="CC766" s="204"/>
      <c r="CD766" s="204"/>
      <c r="CE766" s="204"/>
      <c r="CF766" s="211"/>
      <c r="CG766" s="211"/>
      <c r="CI766" s="209"/>
      <c r="CJ766" s="209"/>
      <c r="EH766" s="165"/>
      <c r="EI766" s="165"/>
      <c r="EJ766" s="166"/>
      <c r="EK766" s="209"/>
      <c r="EL766" s="211"/>
      <c r="EM766" s="211"/>
      <c r="EN766" s="211"/>
      <c r="EO766" s="211"/>
      <c r="EP766" s="211"/>
      <c r="ES766" s="165"/>
      <c r="ET766" s="165"/>
      <c r="EU766" s="166"/>
      <c r="EV766" s="209"/>
      <c r="EW766" s="211"/>
      <c r="EX766" s="211"/>
      <c r="EY766" s="211"/>
      <c r="EZ766" s="211"/>
      <c r="FA766" s="211"/>
      <c r="FD766" s="165"/>
      <c r="FE766" s="165"/>
      <c r="FF766" s="166"/>
      <c r="FG766" s="209"/>
      <c r="FH766" s="211"/>
      <c r="FI766" s="211"/>
      <c r="FJ766" s="211"/>
      <c r="FK766" s="211"/>
      <c r="FL766" s="211"/>
    </row>
    <row r="767" spans="9:168">
      <c r="I767" s="221">
        <f t="shared" si="352"/>
        <v>163</v>
      </c>
      <c r="J767" s="159">
        <f>'v-t_chart'!C764</f>
        <v>43.1</v>
      </c>
      <c r="K767" s="204">
        <f t="shared" ca="1" si="360"/>
        <v>126.23989999999999</v>
      </c>
      <c r="L767" s="205" t="b">
        <f>IF('Input&amp;Output'!$C$3=10,phase_chart!C764,IF('Input&amp;Output'!$C$3=21,phase_chart!G764,IF('Input&amp;Output'!$C$3=22,phase_chart!K764,IF('Input&amp;Output'!$C$3=31,phase_chart!O764,IF('Input&amp;Output'!$C$3=32,phase_chart!S764,"")))))</f>
        <v>0</v>
      </c>
      <c r="M767" s="206" t="b">
        <f>IF('Input&amp;Output'!$C$3=10,phase_chart!D764,IF('Input&amp;Output'!$C$3=21,phase_chart!H764,IF('Input&amp;Output'!$C$3=22,phase_chart!L764,IF('Input&amp;Output'!$C$3=31,phase_chart!P764,IF('Input&amp;Output'!$C$3=32,phase_chart!T764,"")))))</f>
        <v>0</v>
      </c>
      <c r="N767" s="205" t="b">
        <f>IF('Input&amp;Output'!$C$3=10,phase_chart!E764,IF('Input&amp;Output'!$C$3=21,phase_chart!I764,IF('Input&amp;Output'!$C$3=22,phase_chart!M764,IF('Input&amp;Output'!$C$3=31,phase_chart!Q764,IF('Input&amp;Output'!$C$3=32,phase_chart!U764,"")))))</f>
        <v>1</v>
      </c>
      <c r="P767" s="159">
        <f ca="1">IF(NOT($J767=0),IF($J767&lt;IF($P766=0,0,VLOOKUP(P766,tbL!$M$37:$Q$43,IF(L767=TRUE,2,4))),IF($J767&gt;=VLOOKUP(P766,tbL!$M$37:$Q$43,IF(L767=TRUE,3,5)),$P766,IF(AND(L766=TRUE,L767=TRUE),$P766,$P766-1)),IF(AND(L767=TRUE,J767=VLOOKUP(P766,tbL!$M$37:$Q$43,IF(L767=TRUE,2,4))),P766,IF($P766+1&gt;$C$12,$C$12,$P766+1))),0)</f>
        <v>1</v>
      </c>
      <c r="Q767" s="159">
        <f t="shared" ca="1" si="332"/>
        <v>1</v>
      </c>
      <c r="R767" s="207">
        <f t="shared" si="349"/>
        <v>0</v>
      </c>
      <c r="S767" s="208"/>
      <c r="T767" s="159">
        <f t="shared" si="350"/>
        <v>0</v>
      </c>
      <c r="U767" s="209" t="str">
        <f>IF(AND(T767=-1,N767=TRUE),"*",IF(AND(U766="*",N767=TRUE),"*",IF(AND(AND(L767=TRUE,U766="*"),J767&lt;VLOOKUP(V766+1,tbL!$M$38:$O$43,3)),"*","")))</f>
        <v>*</v>
      </c>
      <c r="V767" s="204">
        <f t="shared" ca="1" si="333"/>
        <v>1</v>
      </c>
      <c r="Y767" s="159" t="str">
        <f t="shared" ca="1" si="334"/>
        <v/>
      </c>
      <c r="Z767" s="159" t="str">
        <f t="shared" si="335"/>
        <v/>
      </c>
      <c r="AA767" s="159">
        <f t="shared" ca="1" si="356"/>
        <v>1</v>
      </c>
      <c r="AC767" s="161" t="str">
        <f t="shared" ca="1" si="336"/>
        <v/>
      </c>
      <c r="AD767" s="161">
        <f t="shared" ca="1" si="337"/>
        <v>1</v>
      </c>
      <c r="AE767" s="161" t="str">
        <f t="shared" ca="1" si="358"/>
        <v/>
      </c>
      <c r="AF767" s="161">
        <f t="shared" ca="1" si="338"/>
        <v>1</v>
      </c>
      <c r="AG767" s="161" t="str">
        <f t="shared" ca="1" si="339"/>
        <v/>
      </c>
      <c r="AH767" s="161">
        <f t="shared" ca="1" si="340"/>
        <v>1</v>
      </c>
      <c r="AI767" s="161" t="str">
        <f t="shared" ca="1" si="341"/>
        <v/>
      </c>
      <c r="AJ767" s="161">
        <f t="shared" ca="1" si="342"/>
        <v>1</v>
      </c>
      <c r="AL767" s="161" t="str">
        <f t="shared" ca="1" si="343"/>
        <v/>
      </c>
      <c r="AM767" s="161">
        <f t="shared" ca="1" si="354"/>
        <v>1</v>
      </c>
      <c r="AN767" s="161" t="str">
        <f t="shared" ca="1" si="344"/>
        <v/>
      </c>
      <c r="AO767" s="161">
        <f t="shared" ca="1" si="353"/>
        <v>1</v>
      </c>
      <c r="AP767" s="161" t="str">
        <f t="shared" ca="1" si="345"/>
        <v/>
      </c>
      <c r="AQ767" s="161">
        <f t="shared" ca="1" si="351"/>
        <v>1</v>
      </c>
      <c r="AR767" s="161" t="str">
        <f t="shared" ca="1" si="346"/>
        <v/>
      </c>
      <c r="AS767" s="161">
        <f t="shared" ca="1" si="347"/>
        <v>1</v>
      </c>
      <c r="AT767" s="159" t="str">
        <f t="shared" ca="1" si="357"/>
        <v/>
      </c>
      <c r="AU767" s="210">
        <f t="shared" ca="1" si="331"/>
        <v>14</v>
      </c>
      <c r="AV767" s="209"/>
      <c r="AW767" s="204">
        <f t="shared" si="348"/>
        <v>5925.7777777777792</v>
      </c>
      <c r="AX767" s="159"/>
      <c r="AZ767" s="159"/>
      <c r="BM767" s="207"/>
      <c r="BN767" s="212"/>
      <c r="BP767" s="209"/>
      <c r="BQ767" s="211"/>
      <c r="BR767" s="211"/>
      <c r="BS767" s="211"/>
      <c r="BT767" s="211"/>
      <c r="BU767" s="211"/>
      <c r="BV767" s="211"/>
      <c r="BW767" s="211"/>
      <c r="BX767" s="211"/>
      <c r="BY767" s="211"/>
      <c r="BZ767" s="211"/>
      <c r="CA767" s="209"/>
      <c r="CB767" s="224"/>
      <c r="CC767" s="204"/>
      <c r="CD767" s="204"/>
      <c r="CE767" s="204"/>
      <c r="CF767" s="211"/>
      <c r="CG767" s="211"/>
      <c r="CI767" s="209"/>
      <c r="CJ767" s="209"/>
      <c r="EH767" s="165"/>
      <c r="EI767" s="165"/>
      <c r="EJ767" s="166"/>
      <c r="EK767" s="209"/>
      <c r="EL767" s="211"/>
      <c r="EM767" s="211"/>
      <c r="EN767" s="211"/>
      <c r="EO767" s="211"/>
      <c r="EP767" s="211"/>
      <c r="ES767" s="165"/>
      <c r="ET767" s="165"/>
      <c r="EU767" s="166"/>
      <c r="EV767" s="209"/>
      <c r="EW767" s="211"/>
      <c r="EX767" s="211"/>
      <c r="EY767" s="211"/>
      <c r="EZ767" s="211"/>
      <c r="FA767" s="211"/>
      <c r="FD767" s="165"/>
      <c r="FE767" s="165"/>
      <c r="FF767" s="166"/>
      <c r="FG767" s="209"/>
      <c r="FH767" s="211"/>
      <c r="FI767" s="211"/>
      <c r="FJ767" s="211"/>
      <c r="FK767" s="211"/>
      <c r="FL767" s="211"/>
    </row>
    <row r="768" spans="9:168">
      <c r="I768" s="221">
        <f t="shared" si="352"/>
        <v>164</v>
      </c>
      <c r="J768" s="159">
        <f>'v-t_chart'!C765</f>
        <v>41.9</v>
      </c>
      <c r="K768" s="204">
        <f t="shared" ca="1" si="360"/>
        <v>122.72509999999998</v>
      </c>
      <c r="L768" s="205" t="b">
        <f>IF('Input&amp;Output'!$C$3=10,phase_chart!C765,IF('Input&amp;Output'!$C$3=21,phase_chart!G765,IF('Input&amp;Output'!$C$3=22,phase_chart!K765,IF('Input&amp;Output'!$C$3=31,phase_chart!O765,IF('Input&amp;Output'!$C$3=32,phase_chart!S765,"")))))</f>
        <v>0</v>
      </c>
      <c r="M768" s="206" t="b">
        <f>IF('Input&amp;Output'!$C$3=10,phase_chart!D765,IF('Input&amp;Output'!$C$3=21,phase_chart!H765,IF('Input&amp;Output'!$C$3=22,phase_chart!L765,IF('Input&amp;Output'!$C$3=31,phase_chart!P765,IF('Input&amp;Output'!$C$3=32,phase_chart!T765,"")))))</f>
        <v>1</v>
      </c>
      <c r="N768" s="205" t="b">
        <f>IF('Input&amp;Output'!$C$3=10,phase_chart!E765,IF('Input&amp;Output'!$C$3=21,phase_chart!I765,IF('Input&amp;Output'!$C$3=22,phase_chart!M765,IF('Input&amp;Output'!$C$3=31,phase_chart!Q765,IF('Input&amp;Output'!$C$3=32,phase_chart!U765,"")))))</f>
        <v>0</v>
      </c>
      <c r="P768" s="159">
        <f ca="1">IF(NOT($J768=0),IF($J768&lt;IF($P767=0,0,VLOOKUP(P767,tbL!$M$37:$Q$43,IF(L768=TRUE,2,4))),IF($J768&gt;=VLOOKUP(P767,tbL!$M$37:$Q$43,IF(L768=TRUE,3,5)),$P767,IF(AND(L767=TRUE,L768=TRUE),$P767,$P767-1)),IF(AND(L768=TRUE,J768=VLOOKUP(P767,tbL!$M$37:$Q$43,IF(L768=TRUE,2,4))),P767,IF($P767+1&gt;$C$12,$C$12,$P767+1))),0)</f>
        <v>1</v>
      </c>
      <c r="Q768" s="159">
        <f t="shared" ca="1" si="332"/>
        <v>1</v>
      </c>
      <c r="R768" s="207">
        <f t="shared" si="349"/>
        <v>0</v>
      </c>
      <c r="S768" s="208"/>
      <c r="T768" s="159">
        <f t="shared" si="350"/>
        <v>0</v>
      </c>
      <c r="U768" s="209" t="str">
        <f ca="1">IF(AND(T768=-1,N768=TRUE),"*",IF(AND(U767="*",N768=TRUE),"*",IF(AND(AND(L768=TRUE,U767="*"),J768&lt;VLOOKUP(V767+1,tbL!$M$38:$O$43,3)),"*","")))</f>
        <v/>
      </c>
      <c r="V768" s="204">
        <f t="shared" ca="1" si="333"/>
        <v>1</v>
      </c>
      <c r="Y768" s="159" t="str">
        <f t="shared" ca="1" si="334"/>
        <v/>
      </c>
      <c r="Z768" s="159" t="str">
        <f t="shared" si="335"/>
        <v/>
      </c>
      <c r="AA768" s="159">
        <f t="shared" ca="1" si="356"/>
        <v>1</v>
      </c>
      <c r="AC768" s="161" t="str">
        <f t="shared" ca="1" si="336"/>
        <v/>
      </c>
      <c r="AD768" s="161">
        <f t="shared" ca="1" si="337"/>
        <v>1</v>
      </c>
      <c r="AE768" s="161" t="str">
        <f t="shared" ca="1" si="358"/>
        <v/>
      </c>
      <c r="AF768" s="161">
        <f t="shared" ca="1" si="338"/>
        <v>1</v>
      </c>
      <c r="AG768" s="161" t="str">
        <f t="shared" ca="1" si="339"/>
        <v/>
      </c>
      <c r="AH768" s="161">
        <f t="shared" ca="1" si="340"/>
        <v>1</v>
      </c>
      <c r="AI768" s="161" t="str">
        <f t="shared" ca="1" si="341"/>
        <v/>
      </c>
      <c r="AJ768" s="161">
        <f t="shared" ca="1" si="342"/>
        <v>1</v>
      </c>
      <c r="AL768" s="161" t="str">
        <f t="shared" ca="1" si="343"/>
        <v/>
      </c>
      <c r="AM768" s="161">
        <f t="shared" ca="1" si="354"/>
        <v>1</v>
      </c>
      <c r="AN768" s="161" t="str">
        <f t="shared" ca="1" si="344"/>
        <v/>
      </c>
      <c r="AO768" s="161">
        <f t="shared" ca="1" si="353"/>
        <v>1</v>
      </c>
      <c r="AP768" s="161" t="str">
        <f t="shared" ca="1" si="345"/>
        <v/>
      </c>
      <c r="AQ768" s="161">
        <f t="shared" ca="1" si="351"/>
        <v>1</v>
      </c>
      <c r="AR768" s="161" t="str">
        <f t="shared" ca="1" si="346"/>
        <v/>
      </c>
      <c r="AS768" s="161">
        <f t="shared" ca="1" si="347"/>
        <v>1</v>
      </c>
      <c r="AT768" s="159" t="str">
        <f t="shared" ca="1" si="357"/>
        <v/>
      </c>
      <c r="AU768" s="210">
        <f t="shared" ca="1" si="331"/>
        <v>14</v>
      </c>
      <c r="AV768" s="209"/>
      <c r="AW768" s="204">
        <f t="shared" si="348"/>
        <v>5937.4166666666679</v>
      </c>
      <c r="AX768" s="159"/>
      <c r="AZ768" s="159"/>
      <c r="BM768" s="207"/>
      <c r="BN768" s="212"/>
      <c r="BP768" s="209"/>
      <c r="BQ768" s="211"/>
      <c r="BR768" s="211"/>
      <c r="BS768" s="211"/>
      <c r="BT768" s="211"/>
      <c r="BU768" s="211"/>
      <c r="BV768" s="211"/>
      <c r="BW768" s="211"/>
      <c r="BX768" s="211"/>
      <c r="BY768" s="211"/>
      <c r="BZ768" s="211"/>
      <c r="CA768" s="209"/>
      <c r="CB768" s="224"/>
      <c r="CC768" s="204"/>
      <c r="CD768" s="204"/>
      <c r="CE768" s="204"/>
      <c r="CF768" s="211"/>
      <c r="CG768" s="211"/>
      <c r="CI768" s="209"/>
      <c r="CJ768" s="209"/>
      <c r="EH768" s="165"/>
      <c r="EI768" s="165"/>
      <c r="EJ768" s="166"/>
      <c r="EK768" s="209"/>
      <c r="EL768" s="211"/>
      <c r="EM768" s="211"/>
      <c r="EN768" s="211"/>
      <c r="EO768" s="211"/>
      <c r="EP768" s="211"/>
      <c r="ES768" s="165"/>
      <c r="ET768" s="165"/>
      <c r="EU768" s="166"/>
      <c r="EV768" s="209"/>
      <c r="EW768" s="211"/>
      <c r="EX768" s="211"/>
      <c r="EY768" s="211"/>
      <c r="EZ768" s="211"/>
      <c r="FA768" s="211"/>
      <c r="FD768" s="165"/>
      <c r="FE768" s="165"/>
      <c r="FF768" s="166"/>
      <c r="FG768" s="209"/>
      <c r="FH768" s="211"/>
      <c r="FI768" s="211"/>
      <c r="FJ768" s="211"/>
      <c r="FK768" s="211"/>
      <c r="FL768" s="211"/>
    </row>
    <row r="769" spans="9:168">
      <c r="I769" s="221">
        <f t="shared" si="352"/>
        <v>165</v>
      </c>
      <c r="J769" s="159">
        <f>'v-t_chart'!C766</f>
        <v>41.6</v>
      </c>
      <c r="K769" s="204">
        <f t="shared" ca="1" si="360"/>
        <v>121.8464</v>
      </c>
      <c r="L769" s="205" t="b">
        <f>IF('Input&amp;Output'!$C$3=10,phase_chart!C766,IF('Input&amp;Output'!$C$3=21,phase_chart!G766,IF('Input&amp;Output'!$C$3=22,phase_chart!K766,IF('Input&amp;Output'!$C$3=31,phase_chart!O766,IF('Input&amp;Output'!$C$3=32,phase_chart!S766,"")))))</f>
        <v>0</v>
      </c>
      <c r="M769" s="206" t="b">
        <f>IF('Input&amp;Output'!$C$3=10,phase_chart!D766,IF('Input&amp;Output'!$C$3=21,phase_chart!H766,IF('Input&amp;Output'!$C$3=22,phase_chart!L766,IF('Input&amp;Output'!$C$3=31,phase_chart!P766,IF('Input&amp;Output'!$C$3=32,phase_chart!T766,"")))))</f>
        <v>1</v>
      </c>
      <c r="N769" s="205" t="b">
        <f>IF('Input&amp;Output'!$C$3=10,phase_chart!E766,IF('Input&amp;Output'!$C$3=21,phase_chart!I766,IF('Input&amp;Output'!$C$3=22,phase_chart!M766,IF('Input&amp;Output'!$C$3=31,phase_chart!Q766,IF('Input&amp;Output'!$C$3=32,phase_chart!U766,"")))))</f>
        <v>0</v>
      </c>
      <c r="P769" s="159">
        <f ca="1">IF(NOT($J769=0),IF($J769&lt;IF($P768=0,0,VLOOKUP(P768,tbL!$M$37:$Q$43,IF(L769=TRUE,2,4))),IF($J769&gt;=VLOOKUP(P768,tbL!$M$37:$Q$43,IF(L769=TRUE,3,5)),$P768,IF(AND(L768=TRUE,L769=TRUE),$P768,$P768-1)),IF(AND(L769=TRUE,J769=VLOOKUP(P768,tbL!$M$37:$Q$43,IF(L769=TRUE,2,4))),P768,IF($P768+1&gt;$C$12,$C$12,$P768+1))),0)</f>
        <v>1</v>
      </c>
      <c r="Q769" s="159">
        <f t="shared" ca="1" si="332"/>
        <v>1</v>
      </c>
      <c r="R769" s="207">
        <f t="shared" si="349"/>
        <v>0</v>
      </c>
      <c r="S769" s="208"/>
      <c r="T769" s="159">
        <f t="shared" si="350"/>
        <v>0</v>
      </c>
      <c r="U769" s="209" t="str">
        <f ca="1">IF(AND(T769=-1,N769=TRUE),"*",IF(AND(U768="*",N769=TRUE),"*",IF(AND(AND(L769=TRUE,U768="*"),J769&lt;VLOOKUP(V768+1,tbL!$M$38:$O$43,3)),"*","")))</f>
        <v/>
      </c>
      <c r="V769" s="204">
        <f t="shared" ca="1" si="333"/>
        <v>1</v>
      </c>
      <c r="Y769" s="159" t="str">
        <f t="shared" ca="1" si="334"/>
        <v/>
      </c>
      <c r="Z769" s="159" t="str">
        <f t="shared" si="335"/>
        <v/>
      </c>
      <c r="AA769" s="159">
        <f t="shared" ca="1" si="356"/>
        <v>1</v>
      </c>
      <c r="AC769" s="161" t="str">
        <f t="shared" ca="1" si="336"/>
        <v/>
      </c>
      <c r="AD769" s="161">
        <f t="shared" ca="1" si="337"/>
        <v>1</v>
      </c>
      <c r="AE769" s="161" t="str">
        <f t="shared" ca="1" si="358"/>
        <v/>
      </c>
      <c r="AF769" s="161">
        <f t="shared" ca="1" si="338"/>
        <v>1</v>
      </c>
      <c r="AG769" s="161" t="str">
        <f t="shared" ca="1" si="339"/>
        <v/>
      </c>
      <c r="AH769" s="161">
        <f t="shared" ca="1" si="340"/>
        <v>1</v>
      </c>
      <c r="AI769" s="161" t="str">
        <f t="shared" ca="1" si="341"/>
        <v/>
      </c>
      <c r="AJ769" s="161">
        <f t="shared" ca="1" si="342"/>
        <v>1</v>
      </c>
      <c r="AL769" s="161" t="str">
        <f t="shared" ca="1" si="343"/>
        <v/>
      </c>
      <c r="AM769" s="161">
        <f t="shared" ca="1" si="354"/>
        <v>1</v>
      </c>
      <c r="AN769" s="161" t="str">
        <f t="shared" ca="1" si="344"/>
        <v/>
      </c>
      <c r="AO769" s="161">
        <f t="shared" ca="1" si="353"/>
        <v>1</v>
      </c>
      <c r="AP769" s="161" t="str">
        <f t="shared" ca="1" si="345"/>
        <v/>
      </c>
      <c r="AQ769" s="161">
        <f t="shared" ca="1" si="351"/>
        <v>1</v>
      </c>
      <c r="AR769" s="161" t="str">
        <f t="shared" ca="1" si="346"/>
        <v/>
      </c>
      <c r="AS769" s="161">
        <f t="shared" ca="1" si="347"/>
        <v>1</v>
      </c>
      <c r="AT769" s="159" t="str">
        <f t="shared" ca="1" si="357"/>
        <v/>
      </c>
      <c r="AU769" s="210">
        <f t="shared" ca="1" si="331"/>
        <v>14</v>
      </c>
      <c r="AV769" s="209"/>
      <c r="AW769" s="204">
        <f t="shared" si="348"/>
        <v>5948.9722222222235</v>
      </c>
      <c r="AX769" s="159"/>
      <c r="AZ769" s="159"/>
      <c r="BM769" s="207"/>
      <c r="BN769" s="212"/>
      <c r="BP769" s="209"/>
      <c r="BQ769" s="211"/>
      <c r="BR769" s="211"/>
      <c r="BS769" s="211"/>
      <c r="BT769" s="211"/>
      <c r="BU769" s="211"/>
      <c r="BV769" s="211"/>
      <c r="BW769" s="211"/>
      <c r="BX769" s="211"/>
      <c r="BY769" s="211"/>
      <c r="BZ769" s="211"/>
      <c r="CA769" s="209"/>
      <c r="CB769" s="224"/>
      <c r="CC769" s="204"/>
      <c r="CD769" s="204"/>
      <c r="CE769" s="204"/>
      <c r="CF769" s="211"/>
      <c r="CG769" s="211"/>
      <c r="CI769" s="209"/>
      <c r="CJ769" s="209"/>
      <c r="EH769" s="165"/>
      <c r="EI769" s="165"/>
      <c r="EJ769" s="166"/>
      <c r="EK769" s="209"/>
      <c r="EL769" s="211"/>
      <c r="EM769" s="211"/>
      <c r="EN769" s="211"/>
      <c r="EO769" s="211"/>
      <c r="EP769" s="211"/>
      <c r="ES769" s="165"/>
      <c r="ET769" s="165"/>
      <c r="EU769" s="166"/>
      <c r="EV769" s="209"/>
      <c r="EW769" s="211"/>
      <c r="EX769" s="211"/>
      <c r="EY769" s="211"/>
      <c r="EZ769" s="211"/>
      <c r="FA769" s="211"/>
      <c r="FD769" s="165"/>
      <c r="FE769" s="165"/>
      <c r="FF769" s="166"/>
      <c r="FG769" s="209"/>
      <c r="FH769" s="211"/>
      <c r="FI769" s="211"/>
      <c r="FJ769" s="211"/>
      <c r="FK769" s="211"/>
      <c r="FL769" s="211"/>
    </row>
    <row r="770" spans="9:168">
      <c r="I770" s="221">
        <f t="shared" si="352"/>
        <v>166</v>
      </c>
      <c r="J770" s="159">
        <f>'v-t_chart'!C767</f>
        <v>41.3</v>
      </c>
      <c r="K770" s="204">
        <f t="shared" ca="1" si="360"/>
        <v>120.96769999999998</v>
      </c>
      <c r="L770" s="205" t="b">
        <f>IF('Input&amp;Output'!$C$3=10,phase_chart!C767,IF('Input&amp;Output'!$C$3=21,phase_chart!G767,IF('Input&amp;Output'!$C$3=22,phase_chart!K767,IF('Input&amp;Output'!$C$3=31,phase_chart!O767,IF('Input&amp;Output'!$C$3=32,phase_chart!S767,"")))))</f>
        <v>0</v>
      </c>
      <c r="M770" s="206" t="b">
        <f>IF('Input&amp;Output'!$C$3=10,phase_chart!D767,IF('Input&amp;Output'!$C$3=21,phase_chart!H767,IF('Input&amp;Output'!$C$3=22,phase_chart!L767,IF('Input&amp;Output'!$C$3=31,phase_chart!P767,IF('Input&amp;Output'!$C$3=32,phase_chart!T767,"")))))</f>
        <v>1</v>
      </c>
      <c r="N770" s="205" t="b">
        <f>IF('Input&amp;Output'!$C$3=10,phase_chart!E767,IF('Input&amp;Output'!$C$3=21,phase_chart!I767,IF('Input&amp;Output'!$C$3=22,phase_chart!M767,IF('Input&amp;Output'!$C$3=31,phase_chart!Q767,IF('Input&amp;Output'!$C$3=32,phase_chart!U767,"")))))</f>
        <v>0</v>
      </c>
      <c r="P770" s="159">
        <f ca="1">IF(NOT($J770=0),IF($J770&lt;IF($P769=0,0,VLOOKUP(P769,tbL!$M$37:$Q$43,IF(L770=TRUE,2,4))),IF($J770&gt;=VLOOKUP(P769,tbL!$M$37:$Q$43,IF(L770=TRUE,3,5)),$P769,IF(AND(L769=TRUE,L770=TRUE),$P769,$P769-1)),IF(AND(L770=TRUE,J770=VLOOKUP(P769,tbL!$M$37:$Q$43,IF(L770=TRUE,2,4))),P769,IF($P769+1&gt;$C$12,$C$12,$P769+1))),0)</f>
        <v>1</v>
      </c>
      <c r="Q770" s="159">
        <f t="shared" ca="1" si="332"/>
        <v>1</v>
      </c>
      <c r="R770" s="207">
        <f t="shared" si="349"/>
        <v>0</v>
      </c>
      <c r="S770" s="208"/>
      <c r="T770" s="159">
        <f t="shared" si="350"/>
        <v>0</v>
      </c>
      <c r="U770" s="209" t="str">
        <f ca="1">IF(AND(T770=-1,N770=TRUE),"*",IF(AND(U769="*",N770=TRUE),"*",IF(AND(AND(L770=TRUE,U769="*"),J770&lt;VLOOKUP(V769+1,tbL!$M$38:$O$43,3)),"*","")))</f>
        <v/>
      </c>
      <c r="V770" s="204">
        <f t="shared" ca="1" si="333"/>
        <v>1</v>
      </c>
      <c r="Y770" s="159" t="str">
        <f t="shared" ca="1" si="334"/>
        <v/>
      </c>
      <c r="Z770" s="159" t="str">
        <f t="shared" si="335"/>
        <v/>
      </c>
      <c r="AA770" s="159">
        <f t="shared" ca="1" si="356"/>
        <v>1</v>
      </c>
      <c r="AC770" s="161" t="str">
        <f t="shared" ca="1" si="336"/>
        <v/>
      </c>
      <c r="AD770" s="161">
        <f t="shared" ca="1" si="337"/>
        <v>1</v>
      </c>
      <c r="AE770" s="161" t="str">
        <f t="shared" ca="1" si="358"/>
        <v/>
      </c>
      <c r="AF770" s="161">
        <f t="shared" ca="1" si="338"/>
        <v>1</v>
      </c>
      <c r="AG770" s="161" t="str">
        <f t="shared" ca="1" si="339"/>
        <v/>
      </c>
      <c r="AH770" s="161">
        <f t="shared" ca="1" si="340"/>
        <v>1</v>
      </c>
      <c r="AI770" s="161" t="str">
        <f t="shared" ca="1" si="341"/>
        <v/>
      </c>
      <c r="AJ770" s="161">
        <f t="shared" ca="1" si="342"/>
        <v>1</v>
      </c>
      <c r="AL770" s="161" t="str">
        <f t="shared" ca="1" si="343"/>
        <v/>
      </c>
      <c r="AM770" s="161">
        <f t="shared" ca="1" si="354"/>
        <v>1</v>
      </c>
      <c r="AN770" s="161" t="str">
        <f t="shared" ca="1" si="344"/>
        <v/>
      </c>
      <c r="AO770" s="161">
        <f t="shared" ca="1" si="353"/>
        <v>1</v>
      </c>
      <c r="AP770" s="161" t="str">
        <f t="shared" ca="1" si="345"/>
        <v/>
      </c>
      <c r="AQ770" s="161">
        <f t="shared" ca="1" si="351"/>
        <v>1</v>
      </c>
      <c r="AR770" s="161" t="str">
        <f t="shared" ca="1" si="346"/>
        <v/>
      </c>
      <c r="AS770" s="161">
        <f t="shared" ca="1" si="347"/>
        <v>1</v>
      </c>
      <c r="AT770" s="159" t="str">
        <f t="shared" ca="1" si="357"/>
        <v/>
      </c>
      <c r="AU770" s="210">
        <f t="shared" ca="1" si="331"/>
        <v>14</v>
      </c>
      <c r="AV770" s="209"/>
      <c r="AW770" s="204">
        <f t="shared" si="348"/>
        <v>5960.4444444444462</v>
      </c>
      <c r="AX770" s="159"/>
      <c r="AZ770" s="159"/>
      <c r="BM770" s="207"/>
      <c r="BN770" s="212"/>
      <c r="BP770" s="209"/>
      <c r="BQ770" s="211"/>
      <c r="BR770" s="211"/>
      <c r="BS770" s="211"/>
      <c r="BT770" s="211"/>
      <c r="BU770" s="211"/>
      <c r="BV770" s="211"/>
      <c r="BW770" s="211"/>
      <c r="BX770" s="211"/>
      <c r="BY770" s="211"/>
      <c r="BZ770" s="211"/>
      <c r="CA770" s="209"/>
      <c r="CB770" s="224"/>
      <c r="CC770" s="204"/>
      <c r="CD770" s="204"/>
      <c r="CE770" s="204"/>
      <c r="CF770" s="211"/>
      <c r="CG770" s="211"/>
      <c r="CI770" s="209"/>
      <c r="CJ770" s="209"/>
      <c r="EH770" s="165"/>
      <c r="EI770" s="165"/>
      <c r="EJ770" s="166"/>
      <c r="EK770" s="209"/>
      <c r="EL770" s="211"/>
      <c r="EM770" s="211"/>
      <c r="EN770" s="211"/>
      <c r="EO770" s="211"/>
      <c r="EP770" s="211"/>
      <c r="ES770" s="165"/>
      <c r="ET770" s="165"/>
      <c r="EU770" s="166"/>
      <c r="EV770" s="209"/>
      <c r="EW770" s="211"/>
      <c r="EX770" s="211"/>
      <c r="EY770" s="211"/>
      <c r="EZ770" s="211"/>
      <c r="FA770" s="211"/>
      <c r="FD770" s="165"/>
      <c r="FE770" s="165"/>
      <c r="FF770" s="166"/>
      <c r="FG770" s="209"/>
      <c r="FH770" s="211"/>
      <c r="FI770" s="211"/>
      <c r="FJ770" s="211"/>
      <c r="FK770" s="211"/>
      <c r="FL770" s="211"/>
    </row>
    <row r="771" spans="9:168">
      <c r="I771" s="221">
        <f t="shared" si="352"/>
        <v>167</v>
      </c>
      <c r="J771" s="159">
        <f>'v-t_chart'!C768</f>
        <v>40.9</v>
      </c>
      <c r="K771" s="204">
        <f t="shared" ca="1" si="360"/>
        <v>119.7961</v>
      </c>
      <c r="L771" s="205" t="b">
        <f>IF('Input&amp;Output'!$C$3=10,phase_chart!C768,IF('Input&amp;Output'!$C$3=21,phase_chart!G768,IF('Input&amp;Output'!$C$3=22,phase_chart!K768,IF('Input&amp;Output'!$C$3=31,phase_chart!O768,IF('Input&amp;Output'!$C$3=32,phase_chart!S768,"")))))</f>
        <v>0</v>
      </c>
      <c r="M771" s="206" t="b">
        <f>IF('Input&amp;Output'!$C$3=10,phase_chart!D768,IF('Input&amp;Output'!$C$3=21,phase_chart!H768,IF('Input&amp;Output'!$C$3=22,phase_chart!L768,IF('Input&amp;Output'!$C$3=31,phase_chart!P768,IF('Input&amp;Output'!$C$3=32,phase_chart!T768,"")))))</f>
        <v>1</v>
      </c>
      <c r="N771" s="205" t="b">
        <f>IF('Input&amp;Output'!$C$3=10,phase_chart!E768,IF('Input&amp;Output'!$C$3=21,phase_chart!I768,IF('Input&amp;Output'!$C$3=22,phase_chart!M768,IF('Input&amp;Output'!$C$3=31,phase_chart!Q768,IF('Input&amp;Output'!$C$3=32,phase_chart!U768,"")))))</f>
        <v>0</v>
      </c>
      <c r="P771" s="159">
        <f ca="1">IF(NOT($J771=0),IF($J771&lt;IF($P770=0,0,VLOOKUP(P770,tbL!$M$37:$Q$43,IF(L771=TRUE,2,4))),IF($J771&gt;=VLOOKUP(P770,tbL!$M$37:$Q$43,IF(L771=TRUE,3,5)),$P770,IF(AND(L770=TRUE,L771=TRUE),$P770,$P770-1)),IF(AND(L771=TRUE,J771=VLOOKUP(P770,tbL!$M$37:$Q$43,IF(L771=TRUE,2,4))),P770,IF($P770+1&gt;$C$12,$C$12,$P770+1))),0)</f>
        <v>1</v>
      </c>
      <c r="Q771" s="159">
        <f t="shared" ca="1" si="332"/>
        <v>1</v>
      </c>
      <c r="R771" s="207">
        <f t="shared" si="349"/>
        <v>0</v>
      </c>
      <c r="S771" s="208"/>
      <c r="T771" s="159">
        <f t="shared" si="350"/>
        <v>0</v>
      </c>
      <c r="U771" s="209" t="str">
        <f ca="1">IF(AND(T771=-1,N771=TRUE),"*",IF(AND(U770="*",N771=TRUE),"*",IF(AND(AND(L771=TRUE,U770="*"),J771&lt;VLOOKUP(V770+1,tbL!$M$38:$O$43,3)),"*","")))</f>
        <v/>
      </c>
      <c r="V771" s="204">
        <f t="shared" ca="1" si="333"/>
        <v>1</v>
      </c>
      <c r="Y771" s="159" t="str">
        <f t="shared" ca="1" si="334"/>
        <v/>
      </c>
      <c r="Z771" s="159" t="str">
        <f t="shared" si="335"/>
        <v/>
      </c>
      <c r="AA771" s="159">
        <f t="shared" ca="1" si="356"/>
        <v>1</v>
      </c>
      <c r="AC771" s="161" t="str">
        <f t="shared" ca="1" si="336"/>
        <v/>
      </c>
      <c r="AD771" s="161">
        <f t="shared" ca="1" si="337"/>
        <v>1</v>
      </c>
      <c r="AE771" s="161" t="str">
        <f t="shared" ca="1" si="358"/>
        <v/>
      </c>
      <c r="AF771" s="161">
        <f t="shared" ca="1" si="338"/>
        <v>1</v>
      </c>
      <c r="AG771" s="161" t="str">
        <f t="shared" ca="1" si="339"/>
        <v/>
      </c>
      <c r="AH771" s="161">
        <f t="shared" ca="1" si="340"/>
        <v>1</v>
      </c>
      <c r="AI771" s="161" t="str">
        <f t="shared" ca="1" si="341"/>
        <v/>
      </c>
      <c r="AJ771" s="161">
        <f t="shared" ca="1" si="342"/>
        <v>1</v>
      </c>
      <c r="AL771" s="161" t="str">
        <f t="shared" ca="1" si="343"/>
        <v/>
      </c>
      <c r="AM771" s="161">
        <f t="shared" ca="1" si="354"/>
        <v>1</v>
      </c>
      <c r="AN771" s="161" t="str">
        <f t="shared" ca="1" si="344"/>
        <v/>
      </c>
      <c r="AO771" s="161">
        <f t="shared" ca="1" si="353"/>
        <v>1</v>
      </c>
      <c r="AP771" s="161" t="str">
        <f t="shared" ca="1" si="345"/>
        <v/>
      </c>
      <c r="AQ771" s="161">
        <f t="shared" ca="1" si="351"/>
        <v>1</v>
      </c>
      <c r="AR771" s="161" t="str">
        <f t="shared" ca="1" si="346"/>
        <v/>
      </c>
      <c r="AS771" s="161">
        <f t="shared" ca="1" si="347"/>
        <v>1</v>
      </c>
      <c r="AT771" s="159" t="str">
        <f t="shared" ca="1" si="357"/>
        <v/>
      </c>
      <c r="AU771" s="210">
        <f t="shared" ca="1" si="331"/>
        <v>14</v>
      </c>
      <c r="AV771" s="209"/>
      <c r="AW771" s="204">
        <f t="shared" si="348"/>
        <v>5971.8055555555575</v>
      </c>
      <c r="AX771" s="159"/>
      <c r="AZ771" s="159"/>
      <c r="BM771" s="207"/>
      <c r="BN771" s="212"/>
      <c r="BP771" s="209"/>
      <c r="BQ771" s="211"/>
      <c r="BR771" s="211"/>
      <c r="BS771" s="211"/>
      <c r="BT771" s="211"/>
      <c r="BU771" s="211"/>
      <c r="BV771" s="211"/>
      <c r="BW771" s="211"/>
      <c r="BX771" s="211"/>
      <c r="BY771" s="211"/>
      <c r="BZ771" s="211"/>
      <c r="CA771" s="209"/>
      <c r="CB771" s="224"/>
      <c r="CC771" s="204"/>
      <c r="CD771" s="204"/>
      <c r="CE771" s="204"/>
      <c r="CF771" s="211"/>
      <c r="CG771" s="211"/>
      <c r="CI771" s="209"/>
      <c r="CJ771" s="209"/>
      <c r="EH771" s="165"/>
      <c r="EI771" s="165"/>
      <c r="EJ771" s="166"/>
      <c r="EK771" s="209"/>
      <c r="EL771" s="211"/>
      <c r="EM771" s="211"/>
      <c r="EN771" s="211"/>
      <c r="EO771" s="211"/>
      <c r="EP771" s="211"/>
      <c r="ES771" s="165"/>
      <c r="ET771" s="165"/>
      <c r="EU771" s="166"/>
      <c r="EV771" s="209"/>
      <c r="EW771" s="211"/>
      <c r="EX771" s="211"/>
      <c r="EY771" s="211"/>
      <c r="EZ771" s="211"/>
      <c r="FA771" s="211"/>
      <c r="FD771" s="165"/>
      <c r="FE771" s="165"/>
      <c r="FF771" s="166"/>
      <c r="FG771" s="209"/>
      <c r="FH771" s="211"/>
      <c r="FI771" s="211"/>
      <c r="FJ771" s="211"/>
      <c r="FK771" s="211"/>
      <c r="FL771" s="211"/>
    </row>
    <row r="772" spans="9:168">
      <c r="I772" s="221">
        <f t="shared" si="352"/>
        <v>168</v>
      </c>
      <c r="J772" s="159">
        <f>'v-t_chart'!C769</f>
        <v>41.8</v>
      </c>
      <c r="K772" s="204">
        <f t="shared" ca="1" si="360"/>
        <v>122.43219999999998</v>
      </c>
      <c r="L772" s="205" t="b">
        <f>IF('Input&amp;Output'!$C$3=10,phase_chart!C769,IF('Input&amp;Output'!$C$3=21,phase_chart!G769,IF('Input&amp;Output'!$C$3=22,phase_chart!K769,IF('Input&amp;Output'!$C$3=31,phase_chart!O769,IF('Input&amp;Output'!$C$3=32,phase_chart!S769,"")))))</f>
        <v>0</v>
      </c>
      <c r="M772" s="206" t="b">
        <f>IF('Input&amp;Output'!$C$3=10,phase_chart!D769,IF('Input&amp;Output'!$C$3=21,phase_chart!H769,IF('Input&amp;Output'!$C$3=22,phase_chart!L769,IF('Input&amp;Output'!$C$3=31,phase_chart!P769,IF('Input&amp;Output'!$C$3=32,phase_chart!T769,"")))))</f>
        <v>1</v>
      </c>
      <c r="N772" s="205" t="b">
        <f>IF('Input&amp;Output'!$C$3=10,phase_chart!E769,IF('Input&amp;Output'!$C$3=21,phase_chart!I769,IF('Input&amp;Output'!$C$3=22,phase_chart!M769,IF('Input&amp;Output'!$C$3=31,phase_chart!Q769,IF('Input&amp;Output'!$C$3=32,phase_chart!U769,"")))))</f>
        <v>0</v>
      </c>
      <c r="P772" s="159">
        <f ca="1">IF(NOT($J772=0),IF($J772&lt;IF($P771=0,0,VLOOKUP(P771,tbL!$M$37:$Q$43,IF(L772=TRUE,2,4))),IF($J772&gt;=VLOOKUP(P771,tbL!$M$37:$Q$43,IF(L772=TRUE,3,5)),$P771,IF(AND(L771=TRUE,L772=TRUE),$P771,$P771-1)),IF(AND(L772=TRUE,J772=VLOOKUP(P771,tbL!$M$37:$Q$43,IF(L772=TRUE,2,4))),P771,IF($P771+1&gt;$C$12,$C$12,$P771+1))),0)</f>
        <v>1</v>
      </c>
      <c r="Q772" s="159">
        <f t="shared" ca="1" si="332"/>
        <v>1</v>
      </c>
      <c r="R772" s="207">
        <f t="shared" si="349"/>
        <v>0</v>
      </c>
      <c r="S772" s="208"/>
      <c r="T772" s="159">
        <f t="shared" si="350"/>
        <v>0</v>
      </c>
      <c r="U772" s="209" t="str">
        <f ca="1">IF(AND(T772=-1,N772=TRUE),"*",IF(AND(U771="*",N772=TRUE),"*",IF(AND(AND(L772=TRUE,U771="*"),J772&lt;VLOOKUP(V771+1,tbL!$M$38:$O$43,3)),"*","")))</f>
        <v/>
      </c>
      <c r="V772" s="204">
        <f t="shared" ca="1" si="333"/>
        <v>1</v>
      </c>
      <c r="Y772" s="159" t="str">
        <f t="shared" ca="1" si="334"/>
        <v/>
      </c>
      <c r="Z772" s="159" t="str">
        <f t="shared" si="335"/>
        <v/>
      </c>
      <c r="AA772" s="159">
        <f t="shared" ca="1" si="356"/>
        <v>1</v>
      </c>
      <c r="AC772" s="161" t="str">
        <f t="shared" ca="1" si="336"/>
        <v/>
      </c>
      <c r="AD772" s="161">
        <f t="shared" ca="1" si="337"/>
        <v>1</v>
      </c>
      <c r="AE772" s="161" t="str">
        <f t="shared" ca="1" si="358"/>
        <v/>
      </c>
      <c r="AF772" s="161">
        <f t="shared" ca="1" si="338"/>
        <v>1</v>
      </c>
      <c r="AG772" s="161" t="str">
        <f t="shared" ca="1" si="339"/>
        <v/>
      </c>
      <c r="AH772" s="161">
        <f t="shared" ca="1" si="340"/>
        <v>1</v>
      </c>
      <c r="AI772" s="161" t="str">
        <f t="shared" ca="1" si="341"/>
        <v/>
      </c>
      <c r="AJ772" s="161">
        <f t="shared" ca="1" si="342"/>
        <v>1</v>
      </c>
      <c r="AL772" s="161" t="str">
        <f t="shared" ca="1" si="343"/>
        <v/>
      </c>
      <c r="AM772" s="161">
        <f t="shared" ca="1" si="354"/>
        <v>1</v>
      </c>
      <c r="AN772" s="161" t="str">
        <f t="shared" ca="1" si="344"/>
        <v/>
      </c>
      <c r="AO772" s="161">
        <f t="shared" ca="1" si="353"/>
        <v>1</v>
      </c>
      <c r="AP772" s="161" t="str">
        <f t="shared" ca="1" si="345"/>
        <v/>
      </c>
      <c r="AQ772" s="161">
        <f t="shared" ca="1" si="351"/>
        <v>1</v>
      </c>
      <c r="AR772" s="161" t="str">
        <f t="shared" ca="1" si="346"/>
        <v/>
      </c>
      <c r="AS772" s="161">
        <f t="shared" ca="1" si="347"/>
        <v>1</v>
      </c>
      <c r="AT772" s="159" t="str">
        <f t="shared" ca="1" si="357"/>
        <v/>
      </c>
      <c r="AU772" s="210">
        <f t="shared" ref="AU772:AU835" ca="1" si="361">IF(Y772=0,$C$17/100,IF(OR(K772&lt;$C$17,AA772=0),$C$17/100,(VLOOKUP($AS772,$B$5:$C$11,2)*$J772)/100))</f>
        <v>14</v>
      </c>
      <c r="AV772" s="209"/>
      <c r="AW772" s="204">
        <f t="shared" si="348"/>
        <v>5983.4166666666688</v>
      </c>
      <c r="AX772" s="159"/>
      <c r="AZ772" s="159"/>
      <c r="BM772" s="207"/>
      <c r="BN772" s="212"/>
      <c r="BP772" s="209"/>
      <c r="BQ772" s="211"/>
      <c r="BR772" s="211"/>
      <c r="BS772" s="211"/>
      <c r="BT772" s="211"/>
      <c r="BU772" s="211"/>
      <c r="BV772" s="211"/>
      <c r="BW772" s="211"/>
      <c r="BX772" s="211"/>
      <c r="BY772" s="211"/>
      <c r="BZ772" s="211"/>
      <c r="CA772" s="209"/>
      <c r="CB772" s="224"/>
      <c r="CC772" s="204"/>
      <c r="CD772" s="204"/>
      <c r="CE772" s="204"/>
      <c r="CF772" s="211"/>
      <c r="CG772" s="211"/>
      <c r="CI772" s="209"/>
      <c r="CJ772" s="209"/>
      <c r="EH772" s="165"/>
      <c r="EI772" s="165"/>
      <c r="EJ772" s="166"/>
      <c r="EK772" s="209"/>
      <c r="EL772" s="211"/>
      <c r="EM772" s="211"/>
      <c r="EN772" s="211"/>
      <c r="EO772" s="211"/>
      <c r="EP772" s="211"/>
      <c r="ES772" s="165"/>
      <c r="ET772" s="165"/>
      <c r="EU772" s="166"/>
      <c r="EV772" s="209"/>
      <c r="EW772" s="211"/>
      <c r="EX772" s="211"/>
      <c r="EY772" s="211"/>
      <c r="EZ772" s="211"/>
      <c r="FA772" s="211"/>
      <c r="FD772" s="165"/>
      <c r="FE772" s="165"/>
      <c r="FF772" s="166"/>
      <c r="FG772" s="209"/>
      <c r="FH772" s="211"/>
      <c r="FI772" s="211"/>
      <c r="FJ772" s="211"/>
      <c r="FK772" s="211"/>
      <c r="FL772" s="211"/>
    </row>
    <row r="773" spans="9:168">
      <c r="I773" s="221">
        <f t="shared" si="352"/>
        <v>169</v>
      </c>
      <c r="J773" s="159">
        <f>'v-t_chart'!C770</f>
        <v>42.1</v>
      </c>
      <c r="K773" s="204">
        <f t="shared" ca="1" si="360"/>
        <v>123.3109</v>
      </c>
      <c r="L773" s="205" t="b">
        <f>IF('Input&amp;Output'!$C$3=10,phase_chart!C770,IF('Input&amp;Output'!$C$3=21,phase_chart!G770,IF('Input&amp;Output'!$C$3=22,phase_chart!K770,IF('Input&amp;Output'!$C$3=31,phase_chart!O770,IF('Input&amp;Output'!$C$3=32,phase_chart!S770,"")))))</f>
        <v>0</v>
      </c>
      <c r="M773" s="206" t="b">
        <f>IF('Input&amp;Output'!$C$3=10,phase_chart!D770,IF('Input&amp;Output'!$C$3=21,phase_chart!H770,IF('Input&amp;Output'!$C$3=22,phase_chart!L770,IF('Input&amp;Output'!$C$3=31,phase_chart!P770,IF('Input&amp;Output'!$C$3=32,phase_chart!T770,"")))))</f>
        <v>1</v>
      </c>
      <c r="N773" s="205" t="b">
        <f>IF('Input&amp;Output'!$C$3=10,phase_chart!E770,IF('Input&amp;Output'!$C$3=21,phase_chart!I770,IF('Input&amp;Output'!$C$3=22,phase_chart!M770,IF('Input&amp;Output'!$C$3=31,phase_chart!Q770,IF('Input&amp;Output'!$C$3=32,phase_chart!U770,"")))))</f>
        <v>0</v>
      </c>
      <c r="P773" s="159">
        <f ca="1">IF(NOT($J773=0),IF($J773&lt;IF($P772=0,0,VLOOKUP(P772,tbL!$M$37:$Q$43,IF(L773=TRUE,2,4))),IF($J773&gt;=VLOOKUP(P772,tbL!$M$37:$Q$43,IF(L773=TRUE,3,5)),$P772,IF(AND(L772=TRUE,L773=TRUE),$P772,$P772-1)),IF(AND(L773=TRUE,J773=VLOOKUP(P772,tbL!$M$37:$Q$43,IF(L773=TRUE,2,4))),P772,IF($P772+1&gt;$C$12,$C$12,$P772+1))),0)</f>
        <v>1</v>
      </c>
      <c r="Q773" s="159">
        <f t="shared" ref="Q773:Q836" ca="1" si="362">P773</f>
        <v>1</v>
      </c>
      <c r="R773" s="207">
        <f t="shared" si="349"/>
        <v>0</v>
      </c>
      <c r="S773" s="208"/>
      <c r="T773" s="159">
        <f t="shared" si="350"/>
        <v>0</v>
      </c>
      <c r="U773" s="209" t="str">
        <f ca="1">IF(AND(T773=-1,N773=TRUE),"*",IF(AND(U772="*",N773=TRUE),"*",IF(AND(AND(L773=TRUE,U772="*"),J773&lt;VLOOKUP(V772+1,tbL!$M$38:$O$43,3)),"*","")))</f>
        <v/>
      </c>
      <c r="V773" s="204">
        <f t="shared" ref="V773:V836" ca="1" si="363">IF(U773="*",IF(Q773&gt;V772,V772,Q773),Q773)</f>
        <v>1</v>
      </c>
      <c r="Y773" s="159" t="str">
        <f t="shared" ref="Y773:Y836" ca="1" si="364">IF(OR($V773=3,OR($V773=1,$V773=2)),IF(OR($V776=0,OR($V777=0,OR($V778=0,OR($V779=0,OR($V780=0,OR($V781=0,$V782=0)))))),IF(J773&lt;IF(V773=3,$D$18,IF(V773=2,$F$13,$F$8)),0,IF(Y772=0,0,IF(J773&lt;10,0,""))),""),"")</f>
        <v/>
      </c>
      <c r="Z773" s="159" t="str">
        <f t="shared" ref="Z773:Z836" si="365">IF(AND(AND(J778&gt;0,J777=0),Z772=""),1,IF(Z772=1,IF(AND(J773&gt;0,J774-J773&gt;0),"",1),""))</f>
        <v/>
      </c>
      <c r="AA773" s="159">
        <f t="shared" ca="1" si="356"/>
        <v>1</v>
      </c>
      <c r="AC773" s="161" t="str">
        <f t="shared" ref="AC773:AC836" ca="1" si="366">IF(OR(OR($AT773=-1,$R773=1),AA773=0),"",IF(AND(AA772=AA774,AA773&lt;&gt;AA772),"*",""))</f>
        <v/>
      </c>
      <c r="AD773" s="161">
        <f t="shared" ref="AD773:AD836" ca="1" si="367">IF(AC773="*",AA772,AA773)</f>
        <v>1</v>
      </c>
      <c r="AE773" s="161" t="str">
        <f t="shared" ca="1" si="358"/>
        <v/>
      </c>
      <c r="AF773" s="161">
        <f t="shared" ref="AF773:AF836" ca="1" si="368">IF(AE773="*",AD772,IF(AE772="*",AD771,AD773))</f>
        <v>1</v>
      </c>
      <c r="AG773" s="161" t="str">
        <f t="shared" ref="AG773:AG836" ca="1" si="369">IF(OR(OR(OR($AT773=-1,$R773=1),AF773=0),AG770="*"),"",IF(AND(AND(AND(AF772=AF776,AF773&lt;&gt;AF772),AF773=AF774),AF773=AF775),"*",""))</f>
        <v/>
      </c>
      <c r="AH773" s="161">
        <f t="shared" ref="AH773:AH836" ca="1" si="370">IF(AG773="*",AF772,IF(AG772="*",AF771,IF(AG771="*",AF770,AF773)))</f>
        <v>1</v>
      </c>
      <c r="AI773" s="161" t="str">
        <f t="shared" ref="AI773:AI836" ca="1" si="371">IF(OR(OR(OR($AT773=-1,$R773=1),AH773=0),AI769="*"),"",IF(AND(AND(AND(AND(AH772=AH777,AH773&lt;&gt;AH772),AH773=AH774),AH773=AH775),AH773=AH776),"*",""))</f>
        <v/>
      </c>
      <c r="AJ773" s="161">
        <f t="shared" ref="AJ773:AJ836" ca="1" si="372">IF(AI773="*",AH772,IF(AI772="*",AH771,IF(AI771="*",AH770,IF(AI770="*",AH769,AH773))))</f>
        <v>1</v>
      </c>
      <c r="AL773" s="161" t="str">
        <f t="shared" ref="AL773:AL836" ca="1" si="373">IF(OR(OR(OR($AT773=-1,$R773=1),AJ773=0),AL769="*"),"",IF(AND(AND(AND(AND(AJ772=AJ777,AJ773&lt;&gt;AJ772),AJ773=AJ774),AJ773=AJ775),AJ773=AJ776),"*",""))</f>
        <v/>
      </c>
      <c r="AM773" s="161">
        <f t="shared" ca="1" si="354"/>
        <v>1</v>
      </c>
      <c r="AN773" s="161" t="str">
        <f t="shared" ref="AN773:AN836" ca="1" si="374">IF(OR(OR(OR($AT773=-1,$R773=1),AM773=0),AN770="*"),"",IF(AND(AND(AND(AM772=AM776,AM773&lt;&gt;AM772),AM773=AM774),AM773=AM775),"*",""))</f>
        <v/>
      </c>
      <c r="AO773" s="161">
        <f t="shared" ca="1" si="353"/>
        <v>1</v>
      </c>
      <c r="AP773" s="161" t="str">
        <f t="shared" ref="AP773:AP836" ca="1" si="375">IF(OR(OR($AT773=-1,$R773=1),AO773=0),"",IF(AND(AND(AO772=AO775,AO773&lt;&gt;AO772),AO773=AO774),"*",""))</f>
        <v/>
      </c>
      <c r="AQ773" s="161">
        <f t="shared" ca="1" si="351"/>
        <v>1</v>
      </c>
      <c r="AR773" s="161" t="str">
        <f t="shared" ref="AR773:AR836" ca="1" si="376">IF(OR(OR($AT773=-1,$R773=1),AQ773=0),"",IF(AND(AQ772=AQ774,AQ773&lt;&gt;AQ772),"*",""))</f>
        <v/>
      </c>
      <c r="AS773" s="161">
        <f t="shared" ref="AS773:AS836" ca="1" si="377">IF(AR773="*",AQ772,AQ773)</f>
        <v>1</v>
      </c>
      <c r="AT773" s="159" t="str">
        <f t="shared" ca="1" si="357"/>
        <v/>
      </c>
      <c r="AU773" s="210">
        <f t="shared" ca="1" si="361"/>
        <v>14</v>
      </c>
      <c r="AV773" s="209"/>
      <c r="AW773" s="204">
        <f t="shared" ref="AW773:AW836" si="378">AW772+J773/3.6</f>
        <v>5995.1111111111131</v>
      </c>
      <c r="AX773" s="159"/>
      <c r="AZ773" s="159"/>
      <c r="BM773" s="207"/>
      <c r="BN773" s="212"/>
      <c r="BP773" s="209"/>
      <c r="BQ773" s="211"/>
      <c r="BR773" s="211"/>
      <c r="BS773" s="211"/>
      <c r="BT773" s="211"/>
      <c r="BU773" s="211"/>
      <c r="BV773" s="211"/>
      <c r="BW773" s="211"/>
      <c r="BX773" s="211"/>
      <c r="BY773" s="211"/>
      <c r="BZ773" s="211"/>
      <c r="CA773" s="209"/>
      <c r="CB773" s="224"/>
      <c r="CC773" s="204"/>
      <c r="CD773" s="204"/>
      <c r="CE773" s="204"/>
      <c r="CF773" s="211"/>
      <c r="CG773" s="211"/>
      <c r="CI773" s="209"/>
      <c r="CJ773" s="209"/>
      <c r="EH773" s="165"/>
      <c r="EI773" s="165"/>
      <c r="EJ773" s="166"/>
      <c r="EK773" s="209"/>
      <c r="EL773" s="211"/>
      <c r="EM773" s="211"/>
      <c r="EN773" s="211"/>
      <c r="EO773" s="211"/>
      <c r="EP773" s="211"/>
      <c r="ES773" s="165"/>
      <c r="ET773" s="165"/>
      <c r="EU773" s="166"/>
      <c r="EV773" s="209"/>
      <c r="EW773" s="211"/>
      <c r="EX773" s="211"/>
      <c r="EY773" s="211"/>
      <c r="EZ773" s="211"/>
      <c r="FA773" s="211"/>
      <c r="FD773" s="165"/>
      <c r="FE773" s="165"/>
      <c r="FF773" s="166"/>
      <c r="FG773" s="209"/>
      <c r="FH773" s="211"/>
      <c r="FI773" s="211"/>
      <c r="FJ773" s="211"/>
      <c r="FK773" s="211"/>
      <c r="FL773" s="211"/>
    </row>
    <row r="774" spans="9:168">
      <c r="I774" s="221">
        <f t="shared" si="352"/>
        <v>170</v>
      </c>
      <c r="J774" s="159">
        <f>'v-t_chart'!C771</f>
        <v>41.8</v>
      </c>
      <c r="K774" s="204">
        <f t="shared" ca="1" si="360"/>
        <v>122.43219999999998</v>
      </c>
      <c r="L774" s="205" t="b">
        <f>IF('Input&amp;Output'!$C$3=10,phase_chart!C771,IF('Input&amp;Output'!$C$3=21,phase_chart!G771,IF('Input&amp;Output'!$C$3=22,phase_chart!K771,IF('Input&amp;Output'!$C$3=31,phase_chart!O771,IF('Input&amp;Output'!$C$3=32,phase_chart!S771,"")))))</f>
        <v>0</v>
      </c>
      <c r="M774" s="206" t="b">
        <f>IF('Input&amp;Output'!$C$3=10,phase_chart!D771,IF('Input&amp;Output'!$C$3=21,phase_chart!H771,IF('Input&amp;Output'!$C$3=22,phase_chart!L771,IF('Input&amp;Output'!$C$3=31,phase_chart!P771,IF('Input&amp;Output'!$C$3=32,phase_chart!T771,"")))))</f>
        <v>1</v>
      </c>
      <c r="N774" s="205" t="b">
        <f>IF('Input&amp;Output'!$C$3=10,phase_chart!E771,IF('Input&amp;Output'!$C$3=21,phase_chart!I771,IF('Input&amp;Output'!$C$3=22,phase_chart!M771,IF('Input&amp;Output'!$C$3=31,phase_chart!Q771,IF('Input&amp;Output'!$C$3=32,phase_chart!U771,"")))))</f>
        <v>0</v>
      </c>
      <c r="P774" s="159">
        <f ca="1">IF(NOT($J774=0),IF($J774&lt;IF($P773=0,0,VLOOKUP(P773,tbL!$M$37:$Q$43,IF(L774=TRUE,2,4))),IF($J774&gt;=VLOOKUP(P773,tbL!$M$37:$Q$43,IF(L774=TRUE,3,5)),$P773,IF(AND(L773=TRUE,L774=TRUE),$P773,$P773-1)),IF(AND(L774=TRUE,J774=VLOOKUP(P773,tbL!$M$37:$Q$43,IF(L774=TRUE,2,4))),P773,IF($P773+1&gt;$C$12,$C$12,$P773+1))),0)</f>
        <v>1</v>
      </c>
      <c r="Q774" s="159">
        <f t="shared" ca="1" si="362"/>
        <v>1</v>
      </c>
      <c r="R774" s="207">
        <f t="shared" ref="R774:R832" si="379">IF(L774=TRUE,IF(OR(K773=0,R773=1),1,0),0)</f>
        <v>0</v>
      </c>
      <c r="S774" s="208"/>
      <c r="T774" s="159">
        <f t="shared" ref="T774:T837" si="380">IF(AND(L773=TRUE,M774=TRUE),1,IF(AND(L773=TRUE,N774=TRUE),-1,0))</f>
        <v>0</v>
      </c>
      <c r="U774" s="209" t="str">
        <f ca="1">IF(AND(T774=-1,N774=TRUE),"*",IF(AND(U773="*",N774=TRUE),"*",IF(AND(AND(L774=TRUE,U773="*"),J774&lt;VLOOKUP(V773+1,tbL!$M$38:$O$43,3)),"*","")))</f>
        <v/>
      </c>
      <c r="V774" s="204">
        <f t="shared" ca="1" si="363"/>
        <v>1</v>
      </c>
      <c r="Y774" s="159" t="str">
        <f t="shared" ca="1" si="364"/>
        <v/>
      </c>
      <c r="Z774" s="159" t="str">
        <f t="shared" si="365"/>
        <v/>
      </c>
      <c r="AA774" s="159">
        <f t="shared" ca="1" si="356"/>
        <v>1</v>
      </c>
      <c r="AC774" s="161" t="str">
        <f t="shared" ca="1" si="366"/>
        <v/>
      </c>
      <c r="AD774" s="161">
        <f t="shared" ca="1" si="367"/>
        <v>1</v>
      </c>
      <c r="AE774" s="161" t="str">
        <f t="shared" ca="1" si="358"/>
        <v/>
      </c>
      <c r="AF774" s="161">
        <f t="shared" ca="1" si="368"/>
        <v>1</v>
      </c>
      <c r="AG774" s="161" t="str">
        <f t="shared" ca="1" si="369"/>
        <v/>
      </c>
      <c r="AH774" s="161">
        <f t="shared" ca="1" si="370"/>
        <v>1</v>
      </c>
      <c r="AI774" s="161" t="str">
        <f t="shared" ca="1" si="371"/>
        <v/>
      </c>
      <c r="AJ774" s="161">
        <f t="shared" ca="1" si="372"/>
        <v>1</v>
      </c>
      <c r="AL774" s="161" t="str">
        <f t="shared" ca="1" si="373"/>
        <v/>
      </c>
      <c r="AM774" s="161">
        <f t="shared" ca="1" si="354"/>
        <v>1</v>
      </c>
      <c r="AN774" s="161" t="str">
        <f t="shared" ca="1" si="374"/>
        <v/>
      </c>
      <c r="AO774" s="161">
        <f t="shared" ca="1" si="353"/>
        <v>1</v>
      </c>
      <c r="AP774" s="161" t="str">
        <f t="shared" ca="1" si="375"/>
        <v/>
      </c>
      <c r="AQ774" s="161">
        <f t="shared" ref="AQ774:AQ837" ca="1" si="381">IF(AP774="*",AO773,IF(AP773="*",AO772,AO774))</f>
        <v>1</v>
      </c>
      <c r="AR774" s="161" t="str">
        <f t="shared" ca="1" si="376"/>
        <v/>
      </c>
      <c r="AS774" s="161">
        <f t="shared" ca="1" si="377"/>
        <v>1</v>
      </c>
      <c r="AT774" s="159" t="str">
        <f t="shared" ca="1" si="357"/>
        <v/>
      </c>
      <c r="AU774" s="210">
        <f t="shared" ca="1" si="361"/>
        <v>14</v>
      </c>
      <c r="AV774" s="209"/>
      <c r="AW774" s="204">
        <f t="shared" si="378"/>
        <v>6006.7222222222244</v>
      </c>
      <c r="AX774" s="159"/>
      <c r="AZ774" s="159"/>
      <c r="BM774" s="207"/>
      <c r="BN774" s="212"/>
      <c r="BP774" s="209"/>
      <c r="BQ774" s="211"/>
      <c r="BR774" s="211"/>
      <c r="BS774" s="211"/>
      <c r="BT774" s="211"/>
      <c r="BU774" s="211"/>
      <c r="BV774" s="211"/>
      <c r="BW774" s="211"/>
      <c r="BX774" s="211"/>
      <c r="BY774" s="211"/>
      <c r="BZ774" s="211"/>
      <c r="CA774" s="209"/>
      <c r="CB774" s="224"/>
      <c r="CC774" s="204"/>
      <c r="CD774" s="204"/>
      <c r="CE774" s="204"/>
      <c r="CF774" s="211"/>
      <c r="CG774" s="211"/>
      <c r="CI774" s="209"/>
      <c r="CJ774" s="209"/>
      <c r="EH774" s="165"/>
      <c r="EI774" s="165"/>
      <c r="EJ774" s="166"/>
      <c r="EK774" s="209"/>
      <c r="EL774" s="211"/>
      <c r="EM774" s="211"/>
      <c r="EN774" s="211"/>
      <c r="EO774" s="211"/>
      <c r="EP774" s="211"/>
      <c r="ES774" s="165"/>
      <c r="ET774" s="165"/>
      <c r="EU774" s="166"/>
      <c r="EV774" s="209"/>
      <c r="EW774" s="211"/>
      <c r="EX774" s="211"/>
      <c r="EY774" s="211"/>
      <c r="EZ774" s="211"/>
      <c r="FA774" s="211"/>
      <c r="FD774" s="165"/>
      <c r="FE774" s="165"/>
      <c r="FF774" s="166"/>
      <c r="FG774" s="209"/>
      <c r="FH774" s="211"/>
      <c r="FI774" s="211"/>
      <c r="FJ774" s="211"/>
      <c r="FK774" s="211"/>
      <c r="FL774" s="211"/>
    </row>
    <row r="775" spans="9:168">
      <c r="I775" s="221">
        <f t="shared" ref="I775:I838" si="382">I774+1</f>
        <v>171</v>
      </c>
      <c r="J775" s="159">
        <f>'v-t_chart'!C772</f>
        <v>41.3</v>
      </c>
      <c r="K775" s="204">
        <f t="shared" ca="1" si="360"/>
        <v>120.96769999999998</v>
      </c>
      <c r="L775" s="205" t="b">
        <f>IF('Input&amp;Output'!$C$3=10,phase_chart!C772,IF('Input&amp;Output'!$C$3=21,phase_chart!G772,IF('Input&amp;Output'!$C$3=22,phase_chart!K772,IF('Input&amp;Output'!$C$3=31,phase_chart!O772,IF('Input&amp;Output'!$C$3=32,phase_chart!S772,"")))))</f>
        <v>0</v>
      </c>
      <c r="M775" s="206" t="b">
        <f>IF('Input&amp;Output'!$C$3=10,phase_chart!D772,IF('Input&amp;Output'!$C$3=21,phase_chart!H772,IF('Input&amp;Output'!$C$3=22,phase_chart!L772,IF('Input&amp;Output'!$C$3=31,phase_chart!P772,IF('Input&amp;Output'!$C$3=32,phase_chart!T772,"")))))</f>
        <v>1</v>
      </c>
      <c r="N775" s="205" t="b">
        <f>IF('Input&amp;Output'!$C$3=10,phase_chart!E772,IF('Input&amp;Output'!$C$3=21,phase_chart!I772,IF('Input&amp;Output'!$C$3=22,phase_chart!M772,IF('Input&amp;Output'!$C$3=31,phase_chart!Q772,IF('Input&amp;Output'!$C$3=32,phase_chart!U772,"")))))</f>
        <v>0</v>
      </c>
      <c r="P775" s="159">
        <f ca="1">IF(NOT($J775=0),IF($J775&lt;IF($P774=0,0,VLOOKUP(P774,tbL!$M$37:$Q$43,IF(L775=TRUE,2,4))),IF($J775&gt;=VLOOKUP(P774,tbL!$M$37:$Q$43,IF(L775=TRUE,3,5)),$P774,IF(AND(L774=TRUE,L775=TRUE),$P774,$P774-1)),IF(AND(L775=TRUE,J775=VLOOKUP(P774,tbL!$M$37:$Q$43,IF(L775=TRUE,2,4))),P774,IF($P774+1&gt;$C$12,$C$12,$P774+1))),0)</f>
        <v>1</v>
      </c>
      <c r="Q775" s="159">
        <f t="shared" ca="1" si="362"/>
        <v>1</v>
      </c>
      <c r="R775" s="207">
        <f t="shared" si="379"/>
        <v>0</v>
      </c>
      <c r="S775" s="208"/>
      <c r="T775" s="159">
        <f t="shared" si="380"/>
        <v>0</v>
      </c>
      <c r="U775" s="209" t="str">
        <f ca="1">IF(AND(T775=-1,N775=TRUE),"*",IF(AND(U774="*",N775=TRUE),"*",IF(AND(AND(L775=TRUE,U774="*"),J775&lt;VLOOKUP(V774+1,tbL!$M$38:$O$43,3)),"*","")))</f>
        <v/>
      </c>
      <c r="V775" s="204">
        <f t="shared" ca="1" si="363"/>
        <v>1</v>
      </c>
      <c r="Y775" s="159" t="str">
        <f t="shared" ca="1" si="364"/>
        <v/>
      </c>
      <c r="Z775" s="159" t="str">
        <f t="shared" si="365"/>
        <v/>
      </c>
      <c r="AA775" s="159">
        <f t="shared" ca="1" si="356"/>
        <v>1</v>
      </c>
      <c r="AC775" s="161" t="str">
        <f t="shared" ca="1" si="366"/>
        <v/>
      </c>
      <c r="AD775" s="161">
        <f t="shared" ca="1" si="367"/>
        <v>1</v>
      </c>
      <c r="AE775" s="161" t="str">
        <f t="shared" ca="1" si="358"/>
        <v/>
      </c>
      <c r="AF775" s="161">
        <f t="shared" ca="1" si="368"/>
        <v>1</v>
      </c>
      <c r="AG775" s="161" t="str">
        <f t="shared" ca="1" si="369"/>
        <v/>
      </c>
      <c r="AH775" s="161">
        <f t="shared" ca="1" si="370"/>
        <v>1</v>
      </c>
      <c r="AI775" s="161" t="str">
        <f t="shared" ca="1" si="371"/>
        <v/>
      </c>
      <c r="AJ775" s="161">
        <f t="shared" ca="1" si="372"/>
        <v>1</v>
      </c>
      <c r="AL775" s="161" t="str">
        <f t="shared" ca="1" si="373"/>
        <v/>
      </c>
      <c r="AM775" s="161">
        <f t="shared" ca="1" si="354"/>
        <v>1</v>
      </c>
      <c r="AN775" s="161" t="str">
        <f t="shared" ca="1" si="374"/>
        <v/>
      </c>
      <c r="AO775" s="161">
        <f t="shared" ref="AO775:AO838" ca="1" si="383">IF(AN775="*",AM774,IF(AN774="*",AM773,IF(AN773="*",AM772,AM775)))</f>
        <v>1</v>
      </c>
      <c r="AP775" s="161" t="str">
        <f t="shared" ca="1" si="375"/>
        <v/>
      </c>
      <c r="AQ775" s="161">
        <f t="shared" ca="1" si="381"/>
        <v>1</v>
      </c>
      <c r="AR775" s="161" t="str">
        <f t="shared" ca="1" si="376"/>
        <v/>
      </c>
      <c r="AS775" s="161">
        <f t="shared" ca="1" si="377"/>
        <v>1</v>
      </c>
      <c r="AT775" s="159" t="str">
        <f t="shared" ca="1" si="357"/>
        <v/>
      </c>
      <c r="AU775" s="210">
        <f t="shared" ca="1" si="361"/>
        <v>14</v>
      </c>
      <c r="AV775" s="209"/>
      <c r="AW775" s="204">
        <f t="shared" si="378"/>
        <v>6018.1944444444471</v>
      </c>
      <c r="AX775" s="159"/>
      <c r="AZ775" s="159"/>
      <c r="BM775" s="207"/>
      <c r="BN775" s="212"/>
      <c r="BP775" s="209"/>
      <c r="BQ775" s="211"/>
      <c r="BR775" s="211"/>
      <c r="BS775" s="211"/>
      <c r="BT775" s="211"/>
      <c r="BU775" s="211"/>
      <c r="BV775" s="211"/>
      <c r="BW775" s="211"/>
      <c r="BX775" s="211"/>
      <c r="BY775" s="211"/>
      <c r="BZ775" s="211"/>
      <c r="CA775" s="209"/>
      <c r="CB775" s="224"/>
      <c r="CC775" s="204"/>
      <c r="CD775" s="204"/>
      <c r="CE775" s="204"/>
      <c r="CF775" s="211"/>
      <c r="CG775" s="211"/>
      <c r="CI775" s="209"/>
      <c r="CJ775" s="209"/>
      <c r="EH775" s="165"/>
      <c r="EI775" s="165"/>
      <c r="EJ775" s="166"/>
      <c r="EK775" s="209"/>
      <c r="EL775" s="211"/>
      <c r="EM775" s="211"/>
      <c r="EN775" s="211"/>
      <c r="EO775" s="211"/>
      <c r="EP775" s="211"/>
      <c r="ES775" s="165"/>
      <c r="ET775" s="165"/>
      <c r="EU775" s="166"/>
      <c r="EV775" s="209"/>
      <c r="EW775" s="211"/>
      <c r="EX775" s="211"/>
      <c r="EY775" s="211"/>
      <c r="EZ775" s="211"/>
      <c r="FA775" s="211"/>
      <c r="FD775" s="165"/>
      <c r="FE775" s="165"/>
      <c r="FF775" s="166"/>
      <c r="FG775" s="209"/>
      <c r="FH775" s="211"/>
      <c r="FI775" s="211"/>
      <c r="FJ775" s="211"/>
      <c r="FK775" s="211"/>
      <c r="FL775" s="211"/>
    </row>
    <row r="776" spans="9:168">
      <c r="I776" s="221">
        <f t="shared" si="382"/>
        <v>172</v>
      </c>
      <c r="J776" s="159">
        <f>'v-t_chart'!C773</f>
        <v>41.5</v>
      </c>
      <c r="K776" s="204">
        <f t="shared" ca="1" si="360"/>
        <v>121.5535</v>
      </c>
      <c r="L776" s="205" t="b">
        <f>IF('Input&amp;Output'!$C$3=10,phase_chart!C773,IF('Input&amp;Output'!$C$3=21,phase_chart!G773,IF('Input&amp;Output'!$C$3=22,phase_chart!K773,IF('Input&amp;Output'!$C$3=31,phase_chart!O773,IF('Input&amp;Output'!$C$3=32,phase_chart!S773,"")))))</f>
        <v>1</v>
      </c>
      <c r="M776" s="206" t="b">
        <f>IF('Input&amp;Output'!$C$3=10,phase_chart!D773,IF('Input&amp;Output'!$C$3=21,phase_chart!H773,IF('Input&amp;Output'!$C$3=22,phase_chart!L773,IF('Input&amp;Output'!$C$3=31,phase_chart!P773,IF('Input&amp;Output'!$C$3=32,phase_chart!T773,"")))))</f>
        <v>0</v>
      </c>
      <c r="N776" s="205" t="b">
        <f>IF('Input&amp;Output'!$C$3=10,phase_chart!E773,IF('Input&amp;Output'!$C$3=21,phase_chart!I773,IF('Input&amp;Output'!$C$3=22,phase_chart!M773,IF('Input&amp;Output'!$C$3=31,phase_chart!Q773,IF('Input&amp;Output'!$C$3=32,phase_chart!U773,"")))))</f>
        <v>0</v>
      </c>
      <c r="P776" s="159">
        <f ca="1">IF(NOT($J776=0),IF($J776&lt;IF($P775=0,0,VLOOKUP(P775,tbL!$M$37:$Q$43,IF(L776=TRUE,2,4))),IF($J776&gt;=VLOOKUP(P775,tbL!$M$37:$Q$43,IF(L776=TRUE,3,5)),$P775,IF(AND(L775=TRUE,L776=TRUE),$P775,$P775-1)),IF(AND(L776=TRUE,J776=VLOOKUP(P775,tbL!$M$37:$Q$43,IF(L776=TRUE,2,4))),P775,IF($P775+1&gt;$C$12,$C$12,$P775+1))),0)</f>
        <v>1</v>
      </c>
      <c r="Q776" s="159">
        <f t="shared" ca="1" si="362"/>
        <v>1</v>
      </c>
      <c r="R776" s="207">
        <f t="shared" ref="R776:R783" ca="1" si="384">IF(L776=TRUE,IF(OR(K775=0,R775=1),1,0),0)</f>
        <v>0</v>
      </c>
      <c r="S776" s="208"/>
      <c r="T776" s="159">
        <f t="shared" si="380"/>
        <v>0</v>
      </c>
      <c r="U776" s="209" t="str">
        <f ca="1">IF(AND(T776=-1,N776=TRUE),"*",IF(AND(U775="*",N776=TRUE),"*",IF(AND(AND(L776=TRUE,U775="*"),J776&lt;VLOOKUP(V775+1,tbL!$M$38:$O$43,3)),"*","")))</f>
        <v/>
      </c>
      <c r="V776" s="204">
        <f t="shared" ca="1" si="363"/>
        <v>1</v>
      </c>
      <c r="Y776" s="159" t="str">
        <f t="shared" ca="1" si="364"/>
        <v/>
      </c>
      <c r="Z776" s="159" t="str">
        <f t="shared" si="365"/>
        <v/>
      </c>
      <c r="AA776" s="159">
        <f t="shared" ca="1" si="356"/>
        <v>1</v>
      </c>
      <c r="AC776" s="161" t="str">
        <f t="shared" ca="1" si="366"/>
        <v/>
      </c>
      <c r="AD776" s="161">
        <f t="shared" ca="1" si="367"/>
        <v>1</v>
      </c>
      <c r="AE776" s="161" t="str">
        <f t="shared" ca="1" si="358"/>
        <v/>
      </c>
      <c r="AF776" s="161">
        <f t="shared" ca="1" si="368"/>
        <v>1</v>
      </c>
      <c r="AG776" s="161" t="str">
        <f t="shared" ca="1" si="369"/>
        <v/>
      </c>
      <c r="AH776" s="161">
        <f t="shared" ca="1" si="370"/>
        <v>1</v>
      </c>
      <c r="AI776" s="161" t="str">
        <f t="shared" ca="1" si="371"/>
        <v/>
      </c>
      <c r="AJ776" s="161">
        <f t="shared" ca="1" si="372"/>
        <v>1</v>
      </c>
      <c r="AL776" s="161" t="str">
        <f t="shared" ca="1" si="373"/>
        <v/>
      </c>
      <c r="AM776" s="161">
        <f t="shared" ref="AM776:AM839" ca="1" si="385">IF(AL776="*",AJ775,IF(AL775="*",AJ774,IF(AL774="*",AJ773,IF(AL773="*",AJ772,AJ776))))</f>
        <v>1</v>
      </c>
      <c r="AN776" s="161" t="str">
        <f t="shared" ca="1" si="374"/>
        <v/>
      </c>
      <c r="AO776" s="161">
        <f t="shared" ca="1" si="383"/>
        <v>1</v>
      </c>
      <c r="AP776" s="161" t="str">
        <f t="shared" ca="1" si="375"/>
        <v/>
      </c>
      <c r="AQ776" s="161">
        <f t="shared" ca="1" si="381"/>
        <v>1</v>
      </c>
      <c r="AR776" s="161" t="str">
        <f t="shared" ca="1" si="376"/>
        <v/>
      </c>
      <c r="AS776" s="161">
        <f t="shared" ca="1" si="377"/>
        <v>1</v>
      </c>
      <c r="AT776" s="159" t="str">
        <f t="shared" ca="1" si="357"/>
        <v/>
      </c>
      <c r="AU776" s="210">
        <f t="shared" ca="1" si="361"/>
        <v>14</v>
      </c>
      <c r="AV776" s="209"/>
      <c r="AW776" s="204">
        <f t="shared" si="378"/>
        <v>6029.7222222222244</v>
      </c>
      <c r="AX776" s="159"/>
      <c r="AZ776" s="159"/>
      <c r="BM776" s="207"/>
      <c r="BN776" s="212"/>
      <c r="BP776" s="209"/>
      <c r="BQ776" s="211"/>
      <c r="BR776" s="211"/>
      <c r="BS776" s="211"/>
      <c r="BT776" s="211"/>
      <c r="BU776" s="211"/>
      <c r="BV776" s="211"/>
      <c r="BW776" s="211"/>
      <c r="BX776" s="211"/>
      <c r="BY776" s="211"/>
      <c r="BZ776" s="211"/>
      <c r="CA776" s="209"/>
      <c r="CB776" s="224"/>
      <c r="CC776" s="204"/>
      <c r="CD776" s="204"/>
      <c r="CE776" s="204"/>
      <c r="CF776" s="211"/>
      <c r="CG776" s="211"/>
      <c r="CI776" s="209"/>
      <c r="CJ776" s="209"/>
      <c r="EH776" s="165"/>
      <c r="EI776" s="165"/>
      <c r="EJ776" s="166"/>
      <c r="EK776" s="209"/>
      <c r="EL776" s="211"/>
      <c r="EM776" s="211"/>
      <c r="EN776" s="211"/>
      <c r="EO776" s="211"/>
      <c r="EP776" s="211"/>
      <c r="ES776" s="165"/>
      <c r="ET776" s="165"/>
      <c r="EU776" s="166"/>
      <c r="EV776" s="209"/>
      <c r="EW776" s="211"/>
      <c r="EX776" s="211"/>
      <c r="EY776" s="211"/>
      <c r="EZ776" s="211"/>
      <c r="FA776" s="211"/>
      <c r="FD776" s="165"/>
      <c r="FE776" s="165"/>
      <c r="FF776" s="166"/>
      <c r="FG776" s="209"/>
      <c r="FH776" s="211"/>
      <c r="FI776" s="211"/>
      <c r="FJ776" s="211"/>
      <c r="FK776" s="211"/>
      <c r="FL776" s="211"/>
    </row>
    <row r="777" spans="9:168">
      <c r="I777" s="221">
        <f t="shared" si="382"/>
        <v>173</v>
      </c>
      <c r="J777" s="159">
        <f>'v-t_chart'!C774</f>
        <v>43.5</v>
      </c>
      <c r="K777" s="204">
        <f t="shared" ca="1" si="360"/>
        <v>127.41149999999999</v>
      </c>
      <c r="L777" s="205" t="b">
        <f>IF('Input&amp;Output'!$C$3=10,phase_chart!C774,IF('Input&amp;Output'!$C$3=21,phase_chart!G774,IF('Input&amp;Output'!$C$3=22,phase_chart!K774,IF('Input&amp;Output'!$C$3=31,phase_chart!O774,IF('Input&amp;Output'!$C$3=32,phase_chart!S774,"")))))</f>
        <v>1</v>
      </c>
      <c r="M777" s="206" t="b">
        <f>IF('Input&amp;Output'!$C$3=10,phase_chart!D774,IF('Input&amp;Output'!$C$3=21,phase_chart!H774,IF('Input&amp;Output'!$C$3=22,phase_chart!L774,IF('Input&amp;Output'!$C$3=31,phase_chart!P774,IF('Input&amp;Output'!$C$3=32,phase_chart!T774,"")))))</f>
        <v>0</v>
      </c>
      <c r="N777" s="205" t="b">
        <f>IF('Input&amp;Output'!$C$3=10,phase_chart!E774,IF('Input&amp;Output'!$C$3=21,phase_chart!I774,IF('Input&amp;Output'!$C$3=22,phase_chart!M774,IF('Input&amp;Output'!$C$3=31,phase_chart!Q774,IF('Input&amp;Output'!$C$3=32,phase_chart!U774,"")))))</f>
        <v>0</v>
      </c>
      <c r="P777" s="159">
        <f ca="1">IF(NOT($J777=0),IF($J777&lt;IF($P776=0,0,VLOOKUP(P776,tbL!$M$37:$Q$43,IF(L777=TRUE,2,4))),IF($J777&gt;=VLOOKUP(P776,tbL!$M$37:$Q$43,IF(L777=TRUE,3,5)),$P776,IF(AND(L776=TRUE,L777=TRUE),$P776,$P776-1)),IF(AND(L777=TRUE,J777=VLOOKUP(P776,tbL!$M$37:$Q$43,IF(L777=TRUE,2,4))),P776,IF($P776+1&gt;$C$12,$C$12,$P776+1))),0)</f>
        <v>1</v>
      </c>
      <c r="Q777" s="159">
        <f t="shared" ca="1" si="362"/>
        <v>1</v>
      </c>
      <c r="R777" s="207">
        <f t="shared" ca="1" si="384"/>
        <v>0</v>
      </c>
      <c r="S777" s="208"/>
      <c r="T777" s="159">
        <f t="shared" si="380"/>
        <v>0</v>
      </c>
      <c r="U777" s="209" t="str">
        <f ca="1">IF(AND(T777=-1,N777=TRUE),"*",IF(AND(U776="*",N777=TRUE),"*",IF(AND(AND(L777=TRUE,U776="*"),J777&lt;VLOOKUP(V776+1,tbL!$M$38:$O$43,3)),"*","")))</f>
        <v/>
      </c>
      <c r="V777" s="204">
        <f t="shared" ca="1" si="363"/>
        <v>1</v>
      </c>
      <c r="Y777" s="159" t="str">
        <f t="shared" ca="1" si="364"/>
        <v/>
      </c>
      <c r="Z777" s="159" t="str">
        <f t="shared" si="365"/>
        <v/>
      </c>
      <c r="AA777" s="159">
        <f t="shared" ca="1" si="356"/>
        <v>1</v>
      </c>
      <c r="AC777" s="161" t="str">
        <f t="shared" ca="1" si="366"/>
        <v/>
      </c>
      <c r="AD777" s="161">
        <f t="shared" ca="1" si="367"/>
        <v>1</v>
      </c>
      <c r="AE777" s="161" t="str">
        <f t="shared" ca="1" si="358"/>
        <v/>
      </c>
      <c r="AF777" s="161">
        <f t="shared" ca="1" si="368"/>
        <v>1</v>
      </c>
      <c r="AG777" s="161" t="str">
        <f t="shared" ca="1" si="369"/>
        <v/>
      </c>
      <c r="AH777" s="161">
        <f t="shared" ca="1" si="370"/>
        <v>1</v>
      </c>
      <c r="AI777" s="161" t="str">
        <f t="shared" ca="1" si="371"/>
        <v/>
      </c>
      <c r="AJ777" s="161">
        <f t="shared" ca="1" si="372"/>
        <v>1</v>
      </c>
      <c r="AL777" s="161" t="str">
        <f t="shared" ca="1" si="373"/>
        <v/>
      </c>
      <c r="AM777" s="161">
        <f t="shared" ca="1" si="385"/>
        <v>1</v>
      </c>
      <c r="AN777" s="161" t="str">
        <f t="shared" ca="1" si="374"/>
        <v/>
      </c>
      <c r="AO777" s="161">
        <f t="shared" ca="1" si="383"/>
        <v>1</v>
      </c>
      <c r="AP777" s="161" t="str">
        <f t="shared" ca="1" si="375"/>
        <v/>
      </c>
      <c r="AQ777" s="161">
        <f t="shared" ca="1" si="381"/>
        <v>1</v>
      </c>
      <c r="AR777" s="161" t="str">
        <f t="shared" ca="1" si="376"/>
        <v/>
      </c>
      <c r="AS777" s="161">
        <f t="shared" ca="1" si="377"/>
        <v>1</v>
      </c>
      <c r="AT777" s="159" t="str">
        <f t="shared" ca="1" si="357"/>
        <v/>
      </c>
      <c r="AU777" s="210">
        <f t="shared" ca="1" si="361"/>
        <v>14</v>
      </c>
      <c r="AV777" s="209"/>
      <c r="AW777" s="204">
        <f t="shared" si="378"/>
        <v>6041.8055555555575</v>
      </c>
      <c r="AX777" s="159"/>
      <c r="AZ777" s="159"/>
      <c r="BM777" s="207"/>
      <c r="BN777" s="212"/>
      <c r="BP777" s="209"/>
      <c r="BQ777" s="211"/>
      <c r="BR777" s="211"/>
      <c r="BS777" s="211"/>
      <c r="BT777" s="211"/>
      <c r="BU777" s="211"/>
      <c r="BV777" s="211"/>
      <c r="BW777" s="211"/>
      <c r="BX777" s="211"/>
      <c r="BY777" s="211"/>
      <c r="BZ777" s="211"/>
      <c r="CA777" s="209"/>
      <c r="CB777" s="224"/>
      <c r="CC777" s="204"/>
      <c r="CD777" s="204"/>
      <c r="CE777" s="204"/>
      <c r="CF777" s="211"/>
      <c r="CG777" s="211"/>
      <c r="CI777" s="209"/>
      <c r="CJ777" s="209"/>
      <c r="EH777" s="165"/>
      <c r="EI777" s="165"/>
      <c r="EJ777" s="166"/>
      <c r="EK777" s="209"/>
      <c r="EL777" s="211"/>
      <c r="EM777" s="211"/>
      <c r="EN777" s="211"/>
      <c r="EO777" s="211"/>
      <c r="EP777" s="211"/>
      <c r="ES777" s="165"/>
      <c r="ET777" s="165"/>
      <c r="EU777" s="166"/>
      <c r="EV777" s="209"/>
      <c r="EW777" s="211"/>
      <c r="EX777" s="211"/>
      <c r="EY777" s="211"/>
      <c r="EZ777" s="211"/>
      <c r="FA777" s="211"/>
      <c r="FD777" s="165"/>
      <c r="FE777" s="165"/>
      <c r="FF777" s="166"/>
      <c r="FG777" s="209"/>
      <c r="FH777" s="211"/>
      <c r="FI777" s="211"/>
      <c r="FJ777" s="211"/>
      <c r="FK777" s="211"/>
      <c r="FL777" s="211"/>
    </row>
    <row r="778" spans="9:168">
      <c r="I778" s="221">
        <f t="shared" si="382"/>
        <v>174</v>
      </c>
      <c r="J778" s="159">
        <f>'v-t_chart'!C775</f>
        <v>46.5</v>
      </c>
      <c r="K778" s="204">
        <f t="shared" ca="1" si="360"/>
        <v>136.1985</v>
      </c>
      <c r="L778" s="205" t="b">
        <f>IF('Input&amp;Output'!$C$3=10,phase_chart!C775,IF('Input&amp;Output'!$C$3=21,phase_chart!G775,IF('Input&amp;Output'!$C$3=22,phase_chart!K775,IF('Input&amp;Output'!$C$3=31,phase_chart!O775,IF('Input&amp;Output'!$C$3=32,phase_chart!S775,"")))))</f>
        <v>1</v>
      </c>
      <c r="M778" s="206" t="b">
        <f>IF('Input&amp;Output'!$C$3=10,phase_chart!D775,IF('Input&amp;Output'!$C$3=21,phase_chart!H775,IF('Input&amp;Output'!$C$3=22,phase_chart!L775,IF('Input&amp;Output'!$C$3=31,phase_chart!P775,IF('Input&amp;Output'!$C$3=32,phase_chart!T775,"")))))</f>
        <v>0</v>
      </c>
      <c r="N778" s="205" t="b">
        <f>IF('Input&amp;Output'!$C$3=10,phase_chart!E775,IF('Input&amp;Output'!$C$3=21,phase_chart!I775,IF('Input&amp;Output'!$C$3=22,phase_chart!M775,IF('Input&amp;Output'!$C$3=31,phase_chart!Q775,IF('Input&amp;Output'!$C$3=32,phase_chart!U775,"")))))</f>
        <v>0</v>
      </c>
      <c r="P778" s="159">
        <f ca="1">IF(NOT($J778=0),IF($J778&lt;IF($P777=0,0,VLOOKUP(P777,tbL!$M$37:$Q$43,IF(L778=TRUE,2,4))),IF($J778&gt;=VLOOKUP(P777,tbL!$M$37:$Q$43,IF(L778=TRUE,3,5)),$P777,IF(AND(L777=TRUE,L778=TRUE),$P777,$P777-1)),IF(AND(L778=TRUE,J778=VLOOKUP(P777,tbL!$M$37:$Q$43,IF(L778=TRUE,2,4))),P777,IF($P777+1&gt;$C$12,$C$12,$P777+1))),0)</f>
        <v>1</v>
      </c>
      <c r="Q778" s="159">
        <f t="shared" ca="1" si="362"/>
        <v>1</v>
      </c>
      <c r="R778" s="207">
        <f t="shared" ca="1" si="384"/>
        <v>0</v>
      </c>
      <c r="S778" s="208"/>
      <c r="T778" s="159">
        <f t="shared" si="380"/>
        <v>0</v>
      </c>
      <c r="U778" s="209" t="str">
        <f ca="1">IF(AND(T778=-1,N778=TRUE),"*",IF(AND(U777="*",N778=TRUE),"*",IF(AND(AND(L778=TRUE,U777="*"),J778&lt;VLOOKUP(V777+1,tbL!$M$38:$O$43,3)),"*","")))</f>
        <v/>
      </c>
      <c r="V778" s="204">
        <f t="shared" ca="1" si="363"/>
        <v>1</v>
      </c>
      <c r="Y778" s="159" t="str">
        <f t="shared" ca="1" si="364"/>
        <v/>
      </c>
      <c r="Z778" s="159" t="str">
        <f t="shared" si="365"/>
        <v/>
      </c>
      <c r="AA778" s="159">
        <f t="shared" ca="1" si="356"/>
        <v>1</v>
      </c>
      <c r="AC778" s="161" t="str">
        <f t="shared" ca="1" si="366"/>
        <v/>
      </c>
      <c r="AD778" s="161">
        <f t="shared" ca="1" si="367"/>
        <v>1</v>
      </c>
      <c r="AE778" s="161" t="str">
        <f t="shared" ca="1" si="358"/>
        <v/>
      </c>
      <c r="AF778" s="161">
        <f t="shared" ca="1" si="368"/>
        <v>1</v>
      </c>
      <c r="AG778" s="161" t="str">
        <f t="shared" ca="1" si="369"/>
        <v/>
      </c>
      <c r="AH778" s="161">
        <f t="shared" ca="1" si="370"/>
        <v>1</v>
      </c>
      <c r="AI778" s="161" t="str">
        <f t="shared" ca="1" si="371"/>
        <v/>
      </c>
      <c r="AJ778" s="161">
        <f t="shared" ca="1" si="372"/>
        <v>1</v>
      </c>
      <c r="AL778" s="161" t="str">
        <f t="shared" ca="1" si="373"/>
        <v/>
      </c>
      <c r="AM778" s="161">
        <f t="shared" ca="1" si="385"/>
        <v>1</v>
      </c>
      <c r="AN778" s="161" t="str">
        <f t="shared" ca="1" si="374"/>
        <v/>
      </c>
      <c r="AO778" s="161">
        <f t="shared" ca="1" si="383"/>
        <v>1</v>
      </c>
      <c r="AP778" s="161" t="str">
        <f t="shared" ca="1" si="375"/>
        <v/>
      </c>
      <c r="AQ778" s="161">
        <f t="shared" ca="1" si="381"/>
        <v>1</v>
      </c>
      <c r="AR778" s="161" t="str">
        <f t="shared" ca="1" si="376"/>
        <v/>
      </c>
      <c r="AS778" s="161">
        <f t="shared" ca="1" si="377"/>
        <v>1</v>
      </c>
      <c r="AT778" s="159" t="str">
        <f t="shared" ca="1" si="357"/>
        <v/>
      </c>
      <c r="AU778" s="210">
        <f t="shared" ca="1" si="361"/>
        <v>14</v>
      </c>
      <c r="AV778" s="209"/>
      <c r="AW778" s="204">
        <f t="shared" si="378"/>
        <v>6054.7222222222244</v>
      </c>
      <c r="AX778" s="159"/>
      <c r="AZ778" s="159"/>
      <c r="BM778" s="207"/>
      <c r="BN778" s="212"/>
      <c r="BP778" s="209"/>
      <c r="BQ778" s="211"/>
      <c r="BR778" s="211"/>
      <c r="BS778" s="211"/>
      <c r="BT778" s="211"/>
      <c r="BU778" s="211"/>
      <c r="BV778" s="211"/>
      <c r="BW778" s="211"/>
      <c r="BX778" s="211"/>
      <c r="BY778" s="211"/>
      <c r="BZ778" s="211"/>
      <c r="CA778" s="209"/>
      <c r="CB778" s="224"/>
      <c r="CC778" s="204"/>
      <c r="CD778" s="204"/>
      <c r="CE778" s="204"/>
      <c r="CF778" s="211"/>
      <c r="CG778" s="211"/>
      <c r="CI778" s="209"/>
      <c r="CJ778" s="209"/>
      <c r="EH778" s="165"/>
      <c r="EI778" s="165"/>
      <c r="EJ778" s="166"/>
      <c r="EK778" s="209"/>
      <c r="EL778" s="211"/>
      <c r="EM778" s="211"/>
      <c r="EN778" s="211"/>
      <c r="EO778" s="211"/>
      <c r="EP778" s="211"/>
      <c r="ES778" s="165"/>
      <c r="ET778" s="165"/>
      <c r="EU778" s="166"/>
      <c r="EV778" s="209"/>
      <c r="EW778" s="211"/>
      <c r="EX778" s="211"/>
      <c r="EY778" s="211"/>
      <c r="EZ778" s="211"/>
      <c r="FA778" s="211"/>
      <c r="FD778" s="165"/>
      <c r="FE778" s="165"/>
      <c r="FF778" s="166"/>
      <c r="FG778" s="209"/>
      <c r="FH778" s="211"/>
      <c r="FI778" s="211"/>
      <c r="FJ778" s="211"/>
      <c r="FK778" s="211"/>
      <c r="FL778" s="211"/>
    </row>
    <row r="779" spans="9:168">
      <c r="I779" s="221">
        <f t="shared" si="382"/>
        <v>175</v>
      </c>
      <c r="J779" s="159">
        <f>'v-t_chart'!C776</f>
        <v>49.7</v>
      </c>
      <c r="K779" s="204">
        <f t="shared" ca="1" si="360"/>
        <v>145.57130000000001</v>
      </c>
      <c r="L779" s="205" t="b">
        <f>IF('Input&amp;Output'!$C$3=10,phase_chart!C776,IF('Input&amp;Output'!$C$3=21,phase_chart!G776,IF('Input&amp;Output'!$C$3=22,phase_chart!K776,IF('Input&amp;Output'!$C$3=31,phase_chart!O776,IF('Input&amp;Output'!$C$3=32,phase_chart!S776,"")))))</f>
        <v>1</v>
      </c>
      <c r="M779" s="206" t="b">
        <f>IF('Input&amp;Output'!$C$3=10,phase_chart!D776,IF('Input&amp;Output'!$C$3=21,phase_chart!H776,IF('Input&amp;Output'!$C$3=22,phase_chart!L776,IF('Input&amp;Output'!$C$3=31,phase_chart!P776,IF('Input&amp;Output'!$C$3=32,phase_chart!T776,"")))))</f>
        <v>0</v>
      </c>
      <c r="N779" s="205" t="b">
        <f>IF('Input&amp;Output'!$C$3=10,phase_chart!E776,IF('Input&amp;Output'!$C$3=21,phase_chart!I776,IF('Input&amp;Output'!$C$3=22,phase_chart!M776,IF('Input&amp;Output'!$C$3=31,phase_chart!Q776,IF('Input&amp;Output'!$C$3=32,phase_chart!U776,"")))))</f>
        <v>0</v>
      </c>
      <c r="P779" s="159">
        <f ca="1">IF(NOT($J779=0),IF($J779&lt;IF($P778=0,0,VLOOKUP(P778,tbL!$M$37:$Q$43,IF(L779=TRUE,2,4))),IF($J779&gt;=VLOOKUP(P778,tbL!$M$37:$Q$43,IF(L779=TRUE,3,5)),$P778,IF(AND(L778=TRUE,L779=TRUE),$P778,$P778-1)),IF(AND(L779=TRUE,J779=VLOOKUP(P778,tbL!$M$37:$Q$43,IF(L779=TRUE,2,4))),P778,IF($P778+1&gt;$C$12,$C$12,$P778+1))),0)</f>
        <v>1</v>
      </c>
      <c r="Q779" s="159">
        <f t="shared" ca="1" si="362"/>
        <v>1</v>
      </c>
      <c r="R779" s="207">
        <f t="shared" ca="1" si="384"/>
        <v>0</v>
      </c>
      <c r="S779" s="208"/>
      <c r="T779" s="159">
        <f t="shared" si="380"/>
        <v>0</v>
      </c>
      <c r="U779" s="209" t="str">
        <f ca="1">IF(AND(T779=-1,N779=TRUE),"*",IF(AND(U778="*",N779=TRUE),"*",IF(AND(AND(L779=TRUE,U778="*"),J779&lt;VLOOKUP(V778+1,tbL!$M$38:$O$43,3)),"*","")))</f>
        <v/>
      </c>
      <c r="V779" s="204">
        <f t="shared" ca="1" si="363"/>
        <v>1</v>
      </c>
      <c r="Y779" s="159" t="str">
        <f t="shared" ca="1" si="364"/>
        <v/>
      </c>
      <c r="Z779" s="159" t="str">
        <f t="shared" si="365"/>
        <v/>
      </c>
      <c r="AA779" s="159">
        <f t="shared" ca="1" si="356"/>
        <v>1</v>
      </c>
      <c r="AC779" s="161" t="str">
        <f t="shared" ca="1" si="366"/>
        <v/>
      </c>
      <c r="AD779" s="161">
        <f t="shared" ca="1" si="367"/>
        <v>1</v>
      </c>
      <c r="AE779" s="161" t="str">
        <f t="shared" ca="1" si="358"/>
        <v/>
      </c>
      <c r="AF779" s="161">
        <f t="shared" ca="1" si="368"/>
        <v>1</v>
      </c>
      <c r="AG779" s="161" t="str">
        <f t="shared" ca="1" si="369"/>
        <v/>
      </c>
      <c r="AH779" s="161">
        <f t="shared" ca="1" si="370"/>
        <v>1</v>
      </c>
      <c r="AI779" s="161" t="str">
        <f t="shared" ca="1" si="371"/>
        <v/>
      </c>
      <c r="AJ779" s="161">
        <f t="shared" ca="1" si="372"/>
        <v>1</v>
      </c>
      <c r="AL779" s="161" t="str">
        <f t="shared" ca="1" si="373"/>
        <v/>
      </c>
      <c r="AM779" s="161">
        <f t="shared" ca="1" si="385"/>
        <v>1</v>
      </c>
      <c r="AN779" s="161" t="str">
        <f t="shared" ca="1" si="374"/>
        <v/>
      </c>
      <c r="AO779" s="161">
        <f t="shared" ca="1" si="383"/>
        <v>1</v>
      </c>
      <c r="AP779" s="161" t="str">
        <f t="shared" ca="1" si="375"/>
        <v/>
      </c>
      <c r="AQ779" s="161">
        <f t="shared" ca="1" si="381"/>
        <v>1</v>
      </c>
      <c r="AR779" s="161" t="str">
        <f t="shared" ca="1" si="376"/>
        <v/>
      </c>
      <c r="AS779" s="161">
        <f t="shared" ca="1" si="377"/>
        <v>1</v>
      </c>
      <c r="AT779" s="159" t="str">
        <f t="shared" ca="1" si="357"/>
        <v/>
      </c>
      <c r="AU779" s="210">
        <f t="shared" ca="1" si="361"/>
        <v>14</v>
      </c>
      <c r="AV779" s="209"/>
      <c r="AW779" s="204">
        <f t="shared" si="378"/>
        <v>6068.5277777777801</v>
      </c>
      <c r="AX779" s="159"/>
      <c r="AZ779" s="159"/>
      <c r="BM779" s="207"/>
      <c r="BN779" s="212"/>
      <c r="BP779" s="209"/>
      <c r="BQ779" s="211"/>
      <c r="BR779" s="211"/>
      <c r="BS779" s="211"/>
      <c r="BT779" s="211"/>
      <c r="BU779" s="211"/>
      <c r="BV779" s="211"/>
      <c r="BW779" s="211"/>
      <c r="BX779" s="211"/>
      <c r="BY779" s="211"/>
      <c r="BZ779" s="211"/>
      <c r="CA779" s="209"/>
      <c r="CB779" s="224"/>
      <c r="CC779" s="204"/>
      <c r="CD779" s="204"/>
      <c r="CE779" s="204"/>
      <c r="CF779" s="211"/>
      <c r="CG779" s="211"/>
      <c r="CI779" s="209"/>
      <c r="CJ779" s="209"/>
      <c r="EH779" s="165"/>
      <c r="EI779" s="165"/>
      <c r="EJ779" s="166"/>
      <c r="EK779" s="209"/>
      <c r="EL779" s="211"/>
      <c r="EM779" s="211"/>
      <c r="EN779" s="211"/>
      <c r="EO779" s="211"/>
      <c r="EP779" s="211"/>
      <c r="ES779" s="165"/>
      <c r="ET779" s="165"/>
      <c r="EU779" s="166"/>
      <c r="EV779" s="209"/>
      <c r="EW779" s="211"/>
      <c r="EX779" s="211"/>
      <c r="EY779" s="211"/>
      <c r="EZ779" s="211"/>
      <c r="FA779" s="211"/>
      <c r="FD779" s="165"/>
      <c r="FE779" s="165"/>
      <c r="FF779" s="166"/>
      <c r="FG779" s="209"/>
      <c r="FH779" s="211"/>
      <c r="FI779" s="211"/>
      <c r="FJ779" s="211"/>
      <c r="FK779" s="211"/>
      <c r="FL779" s="211"/>
    </row>
    <row r="780" spans="9:168">
      <c r="I780" s="221">
        <f t="shared" si="382"/>
        <v>176</v>
      </c>
      <c r="J780" s="159">
        <f>'v-t_chart'!C777</f>
        <v>52.6</v>
      </c>
      <c r="K780" s="204">
        <f t="shared" ca="1" si="360"/>
        <v>154.06539999999998</v>
      </c>
      <c r="L780" s="205" t="b">
        <f>IF('Input&amp;Output'!$C$3=10,phase_chart!C777,IF('Input&amp;Output'!$C$3=21,phase_chart!G777,IF('Input&amp;Output'!$C$3=22,phase_chart!K777,IF('Input&amp;Output'!$C$3=31,phase_chart!O777,IF('Input&amp;Output'!$C$3=32,phase_chart!S777,"")))))</f>
        <v>1</v>
      </c>
      <c r="M780" s="206" t="b">
        <f>IF('Input&amp;Output'!$C$3=10,phase_chart!D777,IF('Input&amp;Output'!$C$3=21,phase_chart!H777,IF('Input&amp;Output'!$C$3=22,phase_chart!L777,IF('Input&amp;Output'!$C$3=31,phase_chart!P777,IF('Input&amp;Output'!$C$3=32,phase_chart!T777,"")))))</f>
        <v>0</v>
      </c>
      <c r="N780" s="205" t="b">
        <f>IF('Input&amp;Output'!$C$3=10,phase_chart!E777,IF('Input&amp;Output'!$C$3=21,phase_chart!I777,IF('Input&amp;Output'!$C$3=22,phase_chart!M777,IF('Input&amp;Output'!$C$3=31,phase_chart!Q777,IF('Input&amp;Output'!$C$3=32,phase_chart!U777,"")))))</f>
        <v>0</v>
      </c>
      <c r="P780" s="159">
        <f ca="1">IF(NOT($J780=0),IF($J780&lt;IF($P779=0,0,VLOOKUP(P779,tbL!$M$37:$Q$43,IF(L780=TRUE,2,4))),IF($J780&gt;=VLOOKUP(P779,tbL!$M$37:$Q$43,IF(L780=TRUE,3,5)),$P779,IF(AND(L779=TRUE,L780=TRUE),$P779,$P779-1)),IF(AND(L780=TRUE,J780=VLOOKUP(P779,tbL!$M$37:$Q$43,IF(L780=TRUE,2,4))),P779,IF($P779+1&gt;$C$12,$C$12,$P779+1))),0)</f>
        <v>1</v>
      </c>
      <c r="Q780" s="159">
        <f t="shared" ca="1" si="362"/>
        <v>1</v>
      </c>
      <c r="R780" s="207">
        <f t="shared" ca="1" si="384"/>
        <v>0</v>
      </c>
      <c r="S780" s="208"/>
      <c r="T780" s="159">
        <f t="shared" si="380"/>
        <v>0</v>
      </c>
      <c r="U780" s="209" t="str">
        <f ca="1">IF(AND(T780=-1,N780=TRUE),"*",IF(AND(U779="*",N780=TRUE),"*",IF(AND(AND(L780=TRUE,U779="*"),J780&lt;VLOOKUP(V779+1,tbL!$M$38:$O$43,3)),"*","")))</f>
        <v/>
      </c>
      <c r="V780" s="204">
        <f t="shared" ca="1" si="363"/>
        <v>1</v>
      </c>
      <c r="Y780" s="159" t="str">
        <f t="shared" ca="1" si="364"/>
        <v/>
      </c>
      <c r="Z780" s="159" t="str">
        <f t="shared" si="365"/>
        <v/>
      </c>
      <c r="AA780" s="159">
        <f t="shared" ca="1" si="356"/>
        <v>1</v>
      </c>
      <c r="AC780" s="161" t="str">
        <f t="shared" ca="1" si="366"/>
        <v/>
      </c>
      <c r="AD780" s="161">
        <f t="shared" ca="1" si="367"/>
        <v>1</v>
      </c>
      <c r="AE780" s="161" t="str">
        <f t="shared" ca="1" si="358"/>
        <v/>
      </c>
      <c r="AF780" s="161">
        <f t="shared" ca="1" si="368"/>
        <v>1</v>
      </c>
      <c r="AG780" s="161" t="str">
        <f t="shared" ca="1" si="369"/>
        <v/>
      </c>
      <c r="AH780" s="161">
        <f t="shared" ca="1" si="370"/>
        <v>1</v>
      </c>
      <c r="AI780" s="161" t="str">
        <f t="shared" ca="1" si="371"/>
        <v/>
      </c>
      <c r="AJ780" s="161">
        <f t="shared" ca="1" si="372"/>
        <v>1</v>
      </c>
      <c r="AL780" s="161" t="str">
        <f t="shared" ca="1" si="373"/>
        <v/>
      </c>
      <c r="AM780" s="161">
        <f t="shared" ca="1" si="385"/>
        <v>1</v>
      </c>
      <c r="AN780" s="161" t="str">
        <f t="shared" ca="1" si="374"/>
        <v/>
      </c>
      <c r="AO780" s="161">
        <f t="shared" ca="1" si="383"/>
        <v>1</v>
      </c>
      <c r="AP780" s="161" t="str">
        <f t="shared" ca="1" si="375"/>
        <v/>
      </c>
      <c r="AQ780" s="161">
        <f t="shared" ca="1" si="381"/>
        <v>1</v>
      </c>
      <c r="AR780" s="161" t="str">
        <f t="shared" ca="1" si="376"/>
        <v/>
      </c>
      <c r="AS780" s="161">
        <f t="shared" ca="1" si="377"/>
        <v>1</v>
      </c>
      <c r="AT780" s="159" t="str">
        <f t="shared" ca="1" si="357"/>
        <v/>
      </c>
      <c r="AU780" s="210">
        <f t="shared" ca="1" si="361"/>
        <v>14</v>
      </c>
      <c r="AV780" s="209"/>
      <c r="AW780" s="204">
        <f t="shared" si="378"/>
        <v>6083.1388888888914</v>
      </c>
      <c r="AX780" s="159"/>
      <c r="AZ780" s="159"/>
      <c r="BM780" s="207"/>
      <c r="BN780" s="212"/>
      <c r="BP780" s="209"/>
      <c r="BQ780" s="211"/>
      <c r="BR780" s="211"/>
      <c r="BS780" s="211"/>
      <c r="BT780" s="211"/>
      <c r="BU780" s="211"/>
      <c r="BV780" s="211"/>
      <c r="BW780" s="211"/>
      <c r="BX780" s="211"/>
      <c r="BY780" s="211"/>
      <c r="BZ780" s="211"/>
      <c r="CA780" s="209"/>
      <c r="CB780" s="224"/>
      <c r="CC780" s="204"/>
      <c r="CD780" s="204"/>
      <c r="CE780" s="204"/>
      <c r="CF780" s="211"/>
      <c r="CG780" s="211"/>
      <c r="CI780" s="209"/>
      <c r="CJ780" s="209"/>
      <c r="EH780" s="165"/>
      <c r="EI780" s="165"/>
      <c r="EJ780" s="166"/>
      <c r="EK780" s="209"/>
      <c r="EL780" s="211"/>
      <c r="EM780" s="211"/>
      <c r="EN780" s="211"/>
      <c r="EO780" s="211"/>
      <c r="EP780" s="211"/>
      <c r="ES780" s="165"/>
      <c r="ET780" s="165"/>
      <c r="EU780" s="166"/>
      <c r="EV780" s="209"/>
      <c r="EW780" s="211"/>
      <c r="EX780" s="211"/>
      <c r="EY780" s="211"/>
      <c r="EZ780" s="211"/>
      <c r="FA780" s="211"/>
      <c r="FD780" s="165"/>
      <c r="FE780" s="165"/>
      <c r="FF780" s="166"/>
      <c r="FG780" s="209"/>
      <c r="FH780" s="211"/>
      <c r="FI780" s="211"/>
      <c r="FJ780" s="211"/>
      <c r="FK780" s="211"/>
      <c r="FL780" s="211"/>
    </row>
    <row r="781" spans="9:168">
      <c r="I781" s="221">
        <f t="shared" si="382"/>
        <v>177</v>
      </c>
      <c r="J781" s="159">
        <f>'v-t_chart'!C778</f>
        <v>55</v>
      </c>
      <c r="K781" s="204">
        <f t="shared" ca="1" si="360"/>
        <v>161.095</v>
      </c>
      <c r="L781" s="205" t="b">
        <f>IF('Input&amp;Output'!$C$3=10,phase_chart!C778,IF('Input&amp;Output'!$C$3=21,phase_chart!G778,IF('Input&amp;Output'!$C$3=22,phase_chart!K778,IF('Input&amp;Output'!$C$3=31,phase_chart!O778,IF('Input&amp;Output'!$C$3=32,phase_chart!S778,"")))))</f>
        <v>1</v>
      </c>
      <c r="M781" s="206" t="b">
        <f>IF('Input&amp;Output'!$C$3=10,phase_chart!D778,IF('Input&amp;Output'!$C$3=21,phase_chart!H778,IF('Input&amp;Output'!$C$3=22,phase_chart!L778,IF('Input&amp;Output'!$C$3=31,phase_chart!P778,IF('Input&amp;Output'!$C$3=32,phase_chart!T778,"")))))</f>
        <v>0</v>
      </c>
      <c r="N781" s="205" t="b">
        <f>IF('Input&amp;Output'!$C$3=10,phase_chart!E778,IF('Input&amp;Output'!$C$3=21,phase_chart!I778,IF('Input&amp;Output'!$C$3=22,phase_chart!M778,IF('Input&amp;Output'!$C$3=31,phase_chart!Q778,IF('Input&amp;Output'!$C$3=32,phase_chart!U778,"")))))</f>
        <v>0</v>
      </c>
      <c r="P781" s="159">
        <f ca="1">IF(NOT($J781=0),IF($J781&lt;IF($P780=0,0,VLOOKUP(P780,tbL!$M$37:$Q$43,IF(L781=TRUE,2,4))),IF($J781&gt;=VLOOKUP(P780,tbL!$M$37:$Q$43,IF(L781=TRUE,3,5)),$P780,IF(AND(L780=TRUE,L781=TRUE),$P780,$P780-1)),IF(AND(L781=TRUE,J781=VLOOKUP(P780,tbL!$M$37:$Q$43,IF(L781=TRUE,2,4))),P780,IF($P780+1&gt;$C$12,$C$12,$P780+1))),0)</f>
        <v>1</v>
      </c>
      <c r="Q781" s="159">
        <f t="shared" ca="1" si="362"/>
        <v>1</v>
      </c>
      <c r="R781" s="207">
        <f t="shared" ca="1" si="384"/>
        <v>0</v>
      </c>
      <c r="S781" s="208"/>
      <c r="T781" s="159">
        <f t="shared" si="380"/>
        <v>0</v>
      </c>
      <c r="U781" s="209" t="str">
        <f ca="1">IF(AND(T781=-1,N781=TRUE),"*",IF(AND(U780="*",N781=TRUE),"*",IF(AND(AND(L781=TRUE,U780="*"),J781&lt;VLOOKUP(V780+1,tbL!$M$38:$O$43,3)),"*","")))</f>
        <v/>
      </c>
      <c r="V781" s="204">
        <f t="shared" ca="1" si="363"/>
        <v>1</v>
      </c>
      <c r="Y781" s="159" t="str">
        <f t="shared" ca="1" si="364"/>
        <v/>
      </c>
      <c r="Z781" s="159" t="str">
        <f t="shared" si="365"/>
        <v/>
      </c>
      <c r="AA781" s="159">
        <f t="shared" ca="1" si="356"/>
        <v>1</v>
      </c>
      <c r="AC781" s="161" t="str">
        <f t="shared" ca="1" si="366"/>
        <v/>
      </c>
      <c r="AD781" s="161">
        <f t="shared" ca="1" si="367"/>
        <v>1</v>
      </c>
      <c r="AE781" s="161" t="str">
        <f t="shared" ca="1" si="358"/>
        <v/>
      </c>
      <c r="AF781" s="161">
        <f t="shared" ca="1" si="368"/>
        <v>1</v>
      </c>
      <c r="AG781" s="161" t="str">
        <f t="shared" ca="1" si="369"/>
        <v/>
      </c>
      <c r="AH781" s="161">
        <f t="shared" ca="1" si="370"/>
        <v>1</v>
      </c>
      <c r="AI781" s="161" t="str">
        <f t="shared" ca="1" si="371"/>
        <v/>
      </c>
      <c r="AJ781" s="161">
        <f t="shared" ca="1" si="372"/>
        <v>1</v>
      </c>
      <c r="AL781" s="161" t="str">
        <f t="shared" ca="1" si="373"/>
        <v/>
      </c>
      <c r="AM781" s="161">
        <f t="shared" ca="1" si="385"/>
        <v>1</v>
      </c>
      <c r="AN781" s="161" t="str">
        <f t="shared" ca="1" si="374"/>
        <v/>
      </c>
      <c r="AO781" s="161">
        <f t="shared" ca="1" si="383"/>
        <v>1</v>
      </c>
      <c r="AP781" s="161" t="str">
        <f t="shared" ca="1" si="375"/>
        <v/>
      </c>
      <c r="AQ781" s="161">
        <f t="shared" ca="1" si="381"/>
        <v>1</v>
      </c>
      <c r="AR781" s="161" t="str">
        <f t="shared" ca="1" si="376"/>
        <v/>
      </c>
      <c r="AS781" s="161">
        <f t="shared" ca="1" si="377"/>
        <v>1</v>
      </c>
      <c r="AT781" s="159" t="str">
        <f t="shared" ca="1" si="357"/>
        <v/>
      </c>
      <c r="AU781" s="210">
        <f t="shared" ca="1" si="361"/>
        <v>14</v>
      </c>
      <c r="AV781" s="209"/>
      <c r="AW781" s="204">
        <f t="shared" si="378"/>
        <v>6098.4166666666688</v>
      </c>
      <c r="AX781" s="159"/>
      <c r="AZ781" s="159"/>
      <c r="BM781" s="207"/>
      <c r="BN781" s="212"/>
      <c r="BP781" s="209"/>
      <c r="BQ781" s="211"/>
      <c r="BR781" s="211"/>
      <c r="BS781" s="211"/>
      <c r="BT781" s="211"/>
      <c r="BU781" s="211"/>
      <c r="BV781" s="211"/>
      <c r="BW781" s="211"/>
      <c r="BX781" s="211"/>
      <c r="BY781" s="211"/>
      <c r="BZ781" s="211"/>
      <c r="CA781" s="209"/>
      <c r="CB781" s="224"/>
      <c r="CC781" s="204"/>
      <c r="CD781" s="204"/>
      <c r="CE781" s="204"/>
      <c r="CF781" s="211"/>
      <c r="CG781" s="211"/>
      <c r="CI781" s="209"/>
      <c r="CJ781" s="209"/>
      <c r="EH781" s="165"/>
      <c r="EI781" s="165"/>
      <c r="EJ781" s="166"/>
      <c r="EK781" s="209"/>
      <c r="EL781" s="211"/>
      <c r="EM781" s="211"/>
      <c r="EN781" s="211"/>
      <c r="EO781" s="211"/>
      <c r="EP781" s="211"/>
      <c r="ES781" s="165"/>
      <c r="ET781" s="165"/>
      <c r="EU781" s="166"/>
      <c r="EV781" s="209"/>
      <c r="EW781" s="211"/>
      <c r="EX781" s="211"/>
      <c r="EY781" s="211"/>
      <c r="EZ781" s="211"/>
      <c r="FA781" s="211"/>
      <c r="FD781" s="165"/>
      <c r="FE781" s="165"/>
      <c r="FF781" s="166"/>
      <c r="FG781" s="209"/>
      <c r="FH781" s="211"/>
      <c r="FI781" s="211"/>
      <c r="FJ781" s="211"/>
      <c r="FK781" s="211"/>
      <c r="FL781" s="211"/>
    </row>
    <row r="782" spans="9:168">
      <c r="I782" s="221">
        <f t="shared" si="382"/>
        <v>178</v>
      </c>
      <c r="J782" s="159">
        <f>'v-t_chart'!C779</f>
        <v>56.5</v>
      </c>
      <c r="K782" s="204">
        <f t="shared" ca="1" si="360"/>
        <v>165.48849999999999</v>
      </c>
      <c r="L782" s="205" t="b">
        <f>IF('Input&amp;Output'!$C$3=10,phase_chart!C779,IF('Input&amp;Output'!$C$3=21,phase_chart!G779,IF('Input&amp;Output'!$C$3=22,phase_chart!K779,IF('Input&amp;Output'!$C$3=31,phase_chart!O779,IF('Input&amp;Output'!$C$3=32,phase_chart!S779,"")))))</f>
        <v>1</v>
      </c>
      <c r="M782" s="206" t="b">
        <f>IF('Input&amp;Output'!$C$3=10,phase_chart!D779,IF('Input&amp;Output'!$C$3=21,phase_chart!H779,IF('Input&amp;Output'!$C$3=22,phase_chart!L779,IF('Input&amp;Output'!$C$3=31,phase_chart!P779,IF('Input&amp;Output'!$C$3=32,phase_chart!T779,"")))))</f>
        <v>0</v>
      </c>
      <c r="N782" s="205" t="b">
        <f>IF('Input&amp;Output'!$C$3=10,phase_chart!E779,IF('Input&amp;Output'!$C$3=21,phase_chart!I779,IF('Input&amp;Output'!$C$3=22,phase_chart!M779,IF('Input&amp;Output'!$C$3=31,phase_chart!Q779,IF('Input&amp;Output'!$C$3=32,phase_chart!U779,"")))))</f>
        <v>0</v>
      </c>
      <c r="P782" s="159">
        <f ca="1">IF(NOT($J782=0),IF($J782&lt;IF($P781=0,0,VLOOKUP(P781,tbL!$M$37:$Q$43,IF(L782=TRUE,2,4))),IF($J782&gt;=VLOOKUP(P781,tbL!$M$37:$Q$43,IF(L782=TRUE,3,5)),$P781,IF(AND(L781=TRUE,L782=TRUE),$P781,$P781-1)),IF(AND(L782=TRUE,J782=VLOOKUP(P781,tbL!$M$37:$Q$43,IF(L782=TRUE,2,4))),P781,IF($P781+1&gt;$C$12,$C$12,$P781+1))),0)</f>
        <v>1</v>
      </c>
      <c r="Q782" s="159">
        <f t="shared" ca="1" si="362"/>
        <v>1</v>
      </c>
      <c r="R782" s="207">
        <f t="shared" ca="1" si="384"/>
        <v>0</v>
      </c>
      <c r="S782" s="208"/>
      <c r="T782" s="159">
        <f t="shared" si="380"/>
        <v>0</v>
      </c>
      <c r="U782" s="209" t="str">
        <f ca="1">IF(AND(T782=-1,N782=TRUE),"*",IF(AND(U781="*",N782=TRUE),"*",IF(AND(AND(L782=TRUE,U781="*"),J782&lt;VLOOKUP(V781+1,tbL!$M$38:$O$43,3)),"*","")))</f>
        <v/>
      </c>
      <c r="V782" s="204">
        <f t="shared" ca="1" si="363"/>
        <v>1</v>
      </c>
      <c r="Y782" s="159" t="str">
        <f t="shared" ca="1" si="364"/>
        <v/>
      </c>
      <c r="Z782" s="159" t="str">
        <f t="shared" si="365"/>
        <v/>
      </c>
      <c r="AA782" s="159">
        <f t="shared" ca="1" si="356"/>
        <v>1</v>
      </c>
      <c r="AC782" s="161" t="str">
        <f t="shared" ca="1" si="366"/>
        <v/>
      </c>
      <c r="AD782" s="161">
        <f t="shared" ca="1" si="367"/>
        <v>1</v>
      </c>
      <c r="AE782" s="161" t="str">
        <f t="shared" ca="1" si="358"/>
        <v/>
      </c>
      <c r="AF782" s="161">
        <f t="shared" ca="1" si="368"/>
        <v>1</v>
      </c>
      <c r="AG782" s="161" t="str">
        <f t="shared" ca="1" si="369"/>
        <v/>
      </c>
      <c r="AH782" s="161">
        <f t="shared" ca="1" si="370"/>
        <v>1</v>
      </c>
      <c r="AI782" s="161" t="str">
        <f t="shared" ca="1" si="371"/>
        <v/>
      </c>
      <c r="AJ782" s="161">
        <f t="shared" ca="1" si="372"/>
        <v>1</v>
      </c>
      <c r="AL782" s="161" t="str">
        <f t="shared" ca="1" si="373"/>
        <v/>
      </c>
      <c r="AM782" s="161">
        <f t="shared" ca="1" si="385"/>
        <v>1</v>
      </c>
      <c r="AN782" s="161" t="str">
        <f t="shared" ca="1" si="374"/>
        <v/>
      </c>
      <c r="AO782" s="161">
        <f t="shared" ca="1" si="383"/>
        <v>1</v>
      </c>
      <c r="AP782" s="161" t="str">
        <f t="shared" ca="1" si="375"/>
        <v/>
      </c>
      <c r="AQ782" s="161">
        <f t="shared" ca="1" si="381"/>
        <v>1</v>
      </c>
      <c r="AR782" s="161" t="str">
        <f t="shared" ca="1" si="376"/>
        <v/>
      </c>
      <c r="AS782" s="161">
        <f t="shared" ca="1" si="377"/>
        <v>1</v>
      </c>
      <c r="AT782" s="159" t="str">
        <f t="shared" ca="1" si="357"/>
        <v/>
      </c>
      <c r="AU782" s="210">
        <f t="shared" ca="1" si="361"/>
        <v>14</v>
      </c>
      <c r="AV782" s="209"/>
      <c r="AW782" s="204">
        <f t="shared" si="378"/>
        <v>6114.1111111111131</v>
      </c>
      <c r="AX782" s="159"/>
      <c r="AZ782" s="159"/>
      <c r="BM782" s="207"/>
      <c r="BN782" s="212"/>
      <c r="BP782" s="209"/>
      <c r="BQ782" s="211"/>
      <c r="BR782" s="211"/>
      <c r="BS782" s="211"/>
      <c r="BT782" s="211"/>
      <c r="BU782" s="211"/>
      <c r="BV782" s="211"/>
      <c r="BW782" s="211"/>
      <c r="BX782" s="211"/>
      <c r="BY782" s="211"/>
      <c r="BZ782" s="211"/>
      <c r="CA782" s="209"/>
      <c r="CB782" s="224"/>
      <c r="CC782" s="204"/>
      <c r="CD782" s="204"/>
      <c r="CE782" s="204"/>
      <c r="CF782" s="211"/>
      <c r="CG782" s="211"/>
      <c r="CI782" s="209"/>
      <c r="CJ782" s="209"/>
      <c r="EH782" s="165"/>
      <c r="EI782" s="165"/>
      <c r="EJ782" s="166"/>
      <c r="EK782" s="209"/>
      <c r="EL782" s="211"/>
      <c r="EM782" s="211"/>
      <c r="EN782" s="211"/>
      <c r="EO782" s="211"/>
      <c r="EP782" s="211"/>
      <c r="ES782" s="165"/>
      <c r="ET782" s="165"/>
      <c r="EU782" s="166"/>
      <c r="EV782" s="209"/>
      <c r="EW782" s="211"/>
      <c r="EX782" s="211"/>
      <c r="EY782" s="211"/>
      <c r="EZ782" s="211"/>
      <c r="FA782" s="211"/>
      <c r="FD782" s="165"/>
      <c r="FE782" s="165"/>
      <c r="FF782" s="166"/>
      <c r="FG782" s="209"/>
      <c r="FH782" s="211"/>
      <c r="FI782" s="211"/>
      <c r="FJ782" s="211"/>
      <c r="FK782" s="211"/>
      <c r="FL782" s="211"/>
    </row>
    <row r="783" spans="9:168">
      <c r="I783" s="221">
        <f t="shared" si="382"/>
        <v>179</v>
      </c>
      <c r="J783" s="159">
        <f>'v-t_chart'!C780</f>
        <v>57.1</v>
      </c>
      <c r="K783" s="204">
        <f t="shared" ca="1" si="360"/>
        <v>167.24590000000001</v>
      </c>
      <c r="L783" s="205" t="b">
        <f>IF('Input&amp;Output'!$C$3=10,phase_chart!C780,IF('Input&amp;Output'!$C$3=21,phase_chart!G780,IF('Input&amp;Output'!$C$3=22,phase_chart!K780,IF('Input&amp;Output'!$C$3=31,phase_chart!O780,IF('Input&amp;Output'!$C$3=32,phase_chart!S780,"")))))</f>
        <v>1</v>
      </c>
      <c r="M783" s="206" t="b">
        <f>IF('Input&amp;Output'!$C$3=10,phase_chart!D780,IF('Input&amp;Output'!$C$3=21,phase_chart!H780,IF('Input&amp;Output'!$C$3=22,phase_chart!L780,IF('Input&amp;Output'!$C$3=31,phase_chart!P780,IF('Input&amp;Output'!$C$3=32,phase_chart!T780,"")))))</f>
        <v>0</v>
      </c>
      <c r="N783" s="205" t="b">
        <f>IF('Input&amp;Output'!$C$3=10,phase_chart!E780,IF('Input&amp;Output'!$C$3=21,phase_chart!I780,IF('Input&amp;Output'!$C$3=22,phase_chart!M780,IF('Input&amp;Output'!$C$3=31,phase_chart!Q780,IF('Input&amp;Output'!$C$3=32,phase_chart!U780,"")))))</f>
        <v>0</v>
      </c>
      <c r="P783" s="159">
        <f ca="1">IF(NOT($J783=0),IF($J783&lt;IF($P782=0,0,VLOOKUP(P782,tbL!$M$37:$Q$43,IF(L783=TRUE,2,4))),IF($J783&gt;=VLOOKUP(P782,tbL!$M$37:$Q$43,IF(L783=TRUE,3,5)),$P782,IF(AND(L782=TRUE,L783=TRUE),$P782,$P782-1)),IF(AND(L783=TRUE,J783=VLOOKUP(P782,tbL!$M$37:$Q$43,IF(L783=TRUE,2,4))),P782,IF($P782+1&gt;$C$12,$C$12,$P782+1))),0)</f>
        <v>1</v>
      </c>
      <c r="Q783" s="159">
        <f t="shared" ca="1" si="362"/>
        <v>1</v>
      </c>
      <c r="R783" s="207">
        <f t="shared" ca="1" si="384"/>
        <v>0</v>
      </c>
      <c r="S783" s="208"/>
      <c r="T783" s="159">
        <f t="shared" si="380"/>
        <v>0</v>
      </c>
      <c r="U783" s="209" t="str">
        <f ca="1">IF(AND(T783=-1,N783=TRUE),"*",IF(AND(U782="*",N783=TRUE),"*",IF(AND(AND(L783=TRUE,U782="*"),J783&lt;VLOOKUP(V782+1,tbL!$M$38:$O$43,3)),"*","")))</f>
        <v/>
      </c>
      <c r="V783" s="204">
        <f t="shared" ca="1" si="363"/>
        <v>1</v>
      </c>
      <c r="Y783" s="159" t="str">
        <f t="shared" ca="1" si="364"/>
        <v/>
      </c>
      <c r="Z783" s="159" t="str">
        <f t="shared" si="365"/>
        <v/>
      </c>
      <c r="AA783" s="159">
        <f t="shared" ca="1" si="356"/>
        <v>1</v>
      </c>
      <c r="AC783" s="161" t="str">
        <f t="shared" ca="1" si="366"/>
        <v/>
      </c>
      <c r="AD783" s="161">
        <f t="shared" ca="1" si="367"/>
        <v>1</v>
      </c>
      <c r="AE783" s="161" t="str">
        <f t="shared" ca="1" si="358"/>
        <v/>
      </c>
      <c r="AF783" s="161">
        <f t="shared" ca="1" si="368"/>
        <v>1</v>
      </c>
      <c r="AG783" s="161" t="str">
        <f t="shared" ca="1" si="369"/>
        <v/>
      </c>
      <c r="AH783" s="161">
        <f t="shared" ca="1" si="370"/>
        <v>1</v>
      </c>
      <c r="AI783" s="161" t="str">
        <f t="shared" ca="1" si="371"/>
        <v/>
      </c>
      <c r="AJ783" s="161">
        <f t="shared" ca="1" si="372"/>
        <v>1</v>
      </c>
      <c r="AL783" s="161" t="str">
        <f t="shared" ca="1" si="373"/>
        <v/>
      </c>
      <c r="AM783" s="161">
        <f t="shared" ca="1" si="385"/>
        <v>1</v>
      </c>
      <c r="AN783" s="161" t="str">
        <f t="shared" ca="1" si="374"/>
        <v/>
      </c>
      <c r="AO783" s="161">
        <f t="shared" ca="1" si="383"/>
        <v>1</v>
      </c>
      <c r="AP783" s="161" t="str">
        <f t="shared" ca="1" si="375"/>
        <v/>
      </c>
      <c r="AQ783" s="161">
        <f t="shared" ca="1" si="381"/>
        <v>1</v>
      </c>
      <c r="AR783" s="161" t="str">
        <f t="shared" ca="1" si="376"/>
        <v/>
      </c>
      <c r="AS783" s="161">
        <f t="shared" ca="1" si="377"/>
        <v>1</v>
      </c>
      <c r="AT783" s="159" t="str">
        <f t="shared" ca="1" si="357"/>
        <v/>
      </c>
      <c r="AU783" s="210">
        <f t="shared" ca="1" si="361"/>
        <v>14</v>
      </c>
      <c r="AV783" s="209"/>
      <c r="AW783" s="204">
        <f t="shared" si="378"/>
        <v>6129.9722222222244</v>
      </c>
      <c r="AX783" s="159"/>
      <c r="AZ783" s="159"/>
      <c r="BM783" s="207"/>
      <c r="BN783" s="212"/>
      <c r="BP783" s="209"/>
      <c r="BQ783" s="211"/>
      <c r="BR783" s="211"/>
      <c r="BS783" s="211"/>
      <c r="BT783" s="211"/>
      <c r="BU783" s="211"/>
      <c r="BV783" s="211"/>
      <c r="BW783" s="211"/>
      <c r="BX783" s="211"/>
      <c r="BY783" s="211"/>
      <c r="BZ783" s="211"/>
      <c r="CA783" s="209"/>
      <c r="CB783" s="224"/>
      <c r="CC783" s="204"/>
      <c r="CD783" s="204"/>
      <c r="CE783" s="204"/>
      <c r="CF783" s="211"/>
      <c r="CG783" s="211"/>
      <c r="CI783" s="209"/>
      <c r="CJ783" s="209"/>
      <c r="EH783" s="165"/>
      <c r="EI783" s="165"/>
      <c r="EJ783" s="166"/>
      <c r="EK783" s="209"/>
      <c r="EL783" s="211"/>
      <c r="EM783" s="211"/>
      <c r="EN783" s="211"/>
      <c r="EO783" s="211"/>
      <c r="EP783" s="211"/>
      <c r="ES783" s="165"/>
      <c r="ET783" s="165"/>
      <c r="EU783" s="166"/>
      <c r="EV783" s="209"/>
      <c r="EW783" s="211"/>
      <c r="EX783" s="211"/>
      <c r="EY783" s="211"/>
      <c r="EZ783" s="211"/>
      <c r="FA783" s="211"/>
      <c r="FD783" s="165"/>
      <c r="FE783" s="165"/>
      <c r="FF783" s="166"/>
      <c r="FG783" s="209"/>
      <c r="FH783" s="211"/>
      <c r="FI783" s="211"/>
      <c r="FJ783" s="211"/>
      <c r="FK783" s="211"/>
      <c r="FL783" s="211"/>
    </row>
    <row r="784" spans="9:168">
      <c r="I784" s="221">
        <f t="shared" si="382"/>
        <v>180</v>
      </c>
      <c r="J784" s="159">
        <f>'v-t_chart'!C781</f>
        <v>57.3</v>
      </c>
      <c r="K784" s="204">
        <f t="shared" ca="1" si="360"/>
        <v>167.83169999999998</v>
      </c>
      <c r="L784" s="205" t="b">
        <f>IF('Input&amp;Output'!$C$3=10,phase_chart!C781,IF('Input&amp;Output'!$C$3=21,phase_chart!G781,IF('Input&amp;Output'!$C$3=22,phase_chart!K781,IF('Input&amp;Output'!$C$3=31,phase_chart!O781,IF('Input&amp;Output'!$C$3=32,phase_chart!S781,"")))))</f>
        <v>0</v>
      </c>
      <c r="M784" s="206" t="b">
        <f>IF('Input&amp;Output'!$C$3=10,phase_chart!D781,IF('Input&amp;Output'!$C$3=21,phase_chart!H781,IF('Input&amp;Output'!$C$3=22,phase_chart!L781,IF('Input&amp;Output'!$C$3=31,phase_chart!P781,IF('Input&amp;Output'!$C$3=32,phase_chart!T781,"")))))</f>
        <v>0</v>
      </c>
      <c r="N784" s="205" t="b">
        <f>IF('Input&amp;Output'!$C$3=10,phase_chart!E781,IF('Input&amp;Output'!$C$3=21,phase_chart!I781,IF('Input&amp;Output'!$C$3=22,phase_chart!M781,IF('Input&amp;Output'!$C$3=31,phase_chart!Q781,IF('Input&amp;Output'!$C$3=32,phase_chart!U781,"")))))</f>
        <v>1</v>
      </c>
      <c r="P784" s="159">
        <f ca="1">IF(NOT($J784=0),IF($J784&lt;IF($P783=0,0,VLOOKUP(P783,tbL!$M$37:$Q$43,IF(L784=TRUE,2,4))),IF($J784&gt;=VLOOKUP(P783,tbL!$M$37:$Q$43,IF(L784=TRUE,3,5)),$P783,IF(AND(L783=TRUE,L784=TRUE),$P783,$P783-1)),IF(AND(L784=TRUE,J784=VLOOKUP(P783,tbL!$M$37:$Q$43,IF(L784=TRUE,2,4))),P783,IF($P783+1&gt;$C$12,$C$12,$P783+1))),0)</f>
        <v>1</v>
      </c>
      <c r="Q784" s="159">
        <f t="shared" ca="1" si="362"/>
        <v>1</v>
      </c>
      <c r="R784" s="207">
        <f t="shared" si="379"/>
        <v>0</v>
      </c>
      <c r="S784" s="208"/>
      <c r="T784" s="159">
        <f t="shared" si="380"/>
        <v>-1</v>
      </c>
      <c r="U784" s="209" t="str">
        <f>IF(AND(T784=-1,N784=TRUE),"*",IF(AND(U783="*",N784=TRUE),"*",IF(AND(AND(L784=TRUE,U783="*"),J784&lt;VLOOKUP(V783+1,tbL!$M$38:$O$43,3)),"*","")))</f>
        <v>*</v>
      </c>
      <c r="V784" s="204">
        <f t="shared" ca="1" si="363"/>
        <v>1</v>
      </c>
      <c r="Y784" s="159" t="str">
        <f t="shared" ca="1" si="364"/>
        <v/>
      </c>
      <c r="Z784" s="159" t="str">
        <f t="shared" si="365"/>
        <v/>
      </c>
      <c r="AA784" s="159">
        <f t="shared" ca="1" si="356"/>
        <v>1</v>
      </c>
      <c r="AC784" s="161" t="str">
        <f t="shared" ca="1" si="366"/>
        <v/>
      </c>
      <c r="AD784" s="161">
        <f t="shared" ca="1" si="367"/>
        <v>1</v>
      </c>
      <c r="AE784" s="161" t="str">
        <f t="shared" ca="1" si="358"/>
        <v/>
      </c>
      <c r="AF784" s="161">
        <f t="shared" ca="1" si="368"/>
        <v>1</v>
      </c>
      <c r="AG784" s="161" t="str">
        <f t="shared" ca="1" si="369"/>
        <v/>
      </c>
      <c r="AH784" s="161">
        <f t="shared" ca="1" si="370"/>
        <v>1</v>
      </c>
      <c r="AI784" s="161" t="str">
        <f t="shared" ca="1" si="371"/>
        <v/>
      </c>
      <c r="AJ784" s="161">
        <f t="shared" ca="1" si="372"/>
        <v>1</v>
      </c>
      <c r="AL784" s="161" t="str">
        <f t="shared" ca="1" si="373"/>
        <v/>
      </c>
      <c r="AM784" s="161">
        <f t="shared" ca="1" si="385"/>
        <v>1</v>
      </c>
      <c r="AN784" s="161" t="str">
        <f t="shared" ca="1" si="374"/>
        <v/>
      </c>
      <c r="AO784" s="161">
        <f t="shared" ca="1" si="383"/>
        <v>1</v>
      </c>
      <c r="AP784" s="161" t="str">
        <f t="shared" ca="1" si="375"/>
        <v/>
      </c>
      <c r="AQ784" s="161">
        <f t="shared" ca="1" si="381"/>
        <v>1</v>
      </c>
      <c r="AR784" s="161" t="str">
        <f t="shared" ca="1" si="376"/>
        <v/>
      </c>
      <c r="AS784" s="161">
        <f t="shared" ca="1" si="377"/>
        <v>1</v>
      </c>
      <c r="AT784" s="159" t="str">
        <f t="shared" ca="1" si="357"/>
        <v/>
      </c>
      <c r="AU784" s="210">
        <f t="shared" ca="1" si="361"/>
        <v>14</v>
      </c>
      <c r="AV784" s="209"/>
      <c r="AW784" s="204">
        <f t="shared" si="378"/>
        <v>6145.8888888888914</v>
      </c>
      <c r="AX784" s="159"/>
      <c r="AZ784" s="159"/>
      <c r="BM784" s="207"/>
      <c r="BN784" s="212"/>
      <c r="BP784" s="209"/>
      <c r="BQ784" s="211"/>
      <c r="BR784" s="211"/>
      <c r="BS784" s="211"/>
      <c r="BT784" s="211"/>
      <c r="BU784" s="211"/>
      <c r="BV784" s="211"/>
      <c r="BW784" s="211"/>
      <c r="BX784" s="211"/>
      <c r="BY784" s="211"/>
      <c r="BZ784" s="211"/>
      <c r="CA784" s="209"/>
      <c r="CB784" s="224"/>
      <c r="CC784" s="204"/>
      <c r="CD784" s="204"/>
      <c r="CE784" s="204"/>
      <c r="CF784" s="211"/>
      <c r="CG784" s="211"/>
      <c r="CI784" s="209"/>
      <c r="CJ784" s="209"/>
      <c r="EH784" s="165"/>
      <c r="EI784" s="165"/>
      <c r="EJ784" s="166"/>
      <c r="EK784" s="209"/>
      <c r="EL784" s="211"/>
      <c r="EM784" s="211"/>
      <c r="EN784" s="211"/>
      <c r="EO784" s="211"/>
      <c r="EP784" s="211"/>
      <c r="ES784" s="165"/>
      <c r="ET784" s="165"/>
      <c r="EU784" s="166"/>
      <c r="EV784" s="209"/>
      <c r="EW784" s="211"/>
      <c r="EX784" s="211"/>
      <c r="EY784" s="211"/>
      <c r="EZ784" s="211"/>
      <c r="FA784" s="211"/>
      <c r="FD784" s="165"/>
      <c r="FE784" s="165"/>
      <c r="FF784" s="166"/>
      <c r="FG784" s="209"/>
      <c r="FH784" s="211"/>
      <c r="FI784" s="211"/>
      <c r="FJ784" s="211"/>
      <c r="FK784" s="211"/>
      <c r="FL784" s="211"/>
    </row>
    <row r="785" spans="9:168">
      <c r="I785" s="221">
        <f t="shared" si="382"/>
        <v>181</v>
      </c>
      <c r="J785" s="159">
        <f>'v-t_chart'!C782</f>
        <v>57</v>
      </c>
      <c r="K785" s="204">
        <f t="shared" ca="1" si="360"/>
        <v>166.953</v>
      </c>
      <c r="L785" s="205" t="b">
        <f>IF('Input&amp;Output'!$C$3=10,phase_chart!C782,IF('Input&amp;Output'!$C$3=21,phase_chart!G782,IF('Input&amp;Output'!$C$3=22,phase_chart!K782,IF('Input&amp;Output'!$C$3=31,phase_chart!O782,IF('Input&amp;Output'!$C$3=32,phase_chart!S782,"")))))</f>
        <v>0</v>
      </c>
      <c r="M785" s="206" t="b">
        <f>IF('Input&amp;Output'!$C$3=10,phase_chart!D782,IF('Input&amp;Output'!$C$3=21,phase_chart!H782,IF('Input&amp;Output'!$C$3=22,phase_chart!L782,IF('Input&amp;Output'!$C$3=31,phase_chart!P782,IF('Input&amp;Output'!$C$3=32,phase_chart!T782,"")))))</f>
        <v>0</v>
      </c>
      <c r="N785" s="205" t="b">
        <f>IF('Input&amp;Output'!$C$3=10,phase_chart!E782,IF('Input&amp;Output'!$C$3=21,phase_chart!I782,IF('Input&amp;Output'!$C$3=22,phase_chart!M782,IF('Input&amp;Output'!$C$3=31,phase_chart!Q782,IF('Input&amp;Output'!$C$3=32,phase_chart!U782,"")))))</f>
        <v>1</v>
      </c>
      <c r="P785" s="159">
        <f ca="1">IF(NOT($J785=0),IF($J785&lt;IF($P784=0,0,VLOOKUP(P784,tbL!$M$37:$Q$43,IF(L785=TRUE,2,4))),IF($J785&gt;=VLOOKUP(P784,tbL!$M$37:$Q$43,IF(L785=TRUE,3,5)),$P784,IF(AND(L784=TRUE,L785=TRUE),$P784,$P784-1)),IF(AND(L785=TRUE,J785=VLOOKUP(P784,tbL!$M$37:$Q$43,IF(L785=TRUE,2,4))),P784,IF($P784+1&gt;$C$12,$C$12,$P784+1))),0)</f>
        <v>1</v>
      </c>
      <c r="Q785" s="159">
        <f t="shared" ca="1" si="362"/>
        <v>1</v>
      </c>
      <c r="R785" s="207">
        <f t="shared" si="379"/>
        <v>0</v>
      </c>
      <c r="S785" s="208"/>
      <c r="T785" s="159">
        <f t="shared" si="380"/>
        <v>0</v>
      </c>
      <c r="U785" s="209" t="str">
        <f>IF(AND(T785=-1,N785=TRUE),"*",IF(AND(U784="*",N785=TRUE),"*",IF(AND(AND(L785=TRUE,U784="*"),J785&lt;VLOOKUP(V784+1,tbL!$M$38:$O$43,3)),"*","")))</f>
        <v>*</v>
      </c>
      <c r="V785" s="204">
        <f t="shared" ca="1" si="363"/>
        <v>1</v>
      </c>
      <c r="Y785" s="159" t="str">
        <f t="shared" ca="1" si="364"/>
        <v/>
      </c>
      <c r="Z785" s="159" t="str">
        <f t="shared" si="365"/>
        <v/>
      </c>
      <c r="AA785" s="159">
        <f t="shared" ca="1" si="356"/>
        <v>1</v>
      </c>
      <c r="AC785" s="161" t="str">
        <f t="shared" ca="1" si="366"/>
        <v/>
      </c>
      <c r="AD785" s="161">
        <f t="shared" ca="1" si="367"/>
        <v>1</v>
      </c>
      <c r="AE785" s="161" t="str">
        <f t="shared" ca="1" si="358"/>
        <v/>
      </c>
      <c r="AF785" s="161">
        <f t="shared" ca="1" si="368"/>
        <v>1</v>
      </c>
      <c r="AG785" s="161" t="str">
        <f t="shared" ca="1" si="369"/>
        <v/>
      </c>
      <c r="AH785" s="161">
        <f t="shared" ca="1" si="370"/>
        <v>1</v>
      </c>
      <c r="AI785" s="161" t="str">
        <f t="shared" ca="1" si="371"/>
        <v/>
      </c>
      <c r="AJ785" s="161">
        <f t="shared" ca="1" si="372"/>
        <v>1</v>
      </c>
      <c r="AL785" s="161" t="str">
        <f t="shared" ca="1" si="373"/>
        <v/>
      </c>
      <c r="AM785" s="161">
        <f t="shared" ca="1" si="385"/>
        <v>1</v>
      </c>
      <c r="AN785" s="161" t="str">
        <f t="shared" ca="1" si="374"/>
        <v/>
      </c>
      <c r="AO785" s="161">
        <f t="shared" ca="1" si="383"/>
        <v>1</v>
      </c>
      <c r="AP785" s="161" t="str">
        <f t="shared" ca="1" si="375"/>
        <v/>
      </c>
      <c r="AQ785" s="161">
        <f t="shared" ca="1" si="381"/>
        <v>1</v>
      </c>
      <c r="AR785" s="161" t="str">
        <f t="shared" ca="1" si="376"/>
        <v/>
      </c>
      <c r="AS785" s="161">
        <f t="shared" ca="1" si="377"/>
        <v>1</v>
      </c>
      <c r="AT785" s="159" t="str">
        <f t="shared" ca="1" si="357"/>
        <v/>
      </c>
      <c r="AU785" s="210">
        <f t="shared" ca="1" si="361"/>
        <v>14</v>
      </c>
      <c r="AV785" s="209"/>
      <c r="AW785" s="204">
        <f t="shared" si="378"/>
        <v>6161.7222222222244</v>
      </c>
      <c r="AX785" s="159"/>
      <c r="AZ785" s="159"/>
      <c r="BM785" s="207"/>
      <c r="BN785" s="212"/>
      <c r="BP785" s="209"/>
      <c r="BQ785" s="211"/>
      <c r="BR785" s="211"/>
      <c r="BS785" s="211"/>
      <c r="BT785" s="211"/>
      <c r="BU785" s="211"/>
      <c r="BV785" s="211"/>
      <c r="BW785" s="211"/>
      <c r="BX785" s="211"/>
      <c r="BY785" s="211"/>
      <c r="BZ785" s="211"/>
      <c r="CA785" s="209"/>
      <c r="CB785" s="224"/>
      <c r="CC785" s="204"/>
      <c r="CD785" s="204"/>
      <c r="CE785" s="204"/>
      <c r="CF785" s="211"/>
      <c r="CG785" s="211"/>
      <c r="CI785" s="209"/>
      <c r="CJ785" s="209"/>
      <c r="EH785" s="165"/>
      <c r="EI785" s="165"/>
      <c r="EJ785" s="166"/>
      <c r="EK785" s="209"/>
      <c r="EL785" s="211"/>
      <c r="EM785" s="211"/>
      <c r="EN785" s="211"/>
      <c r="EO785" s="211"/>
      <c r="EP785" s="211"/>
      <c r="ES785" s="165"/>
      <c r="ET785" s="165"/>
      <c r="EU785" s="166"/>
      <c r="EV785" s="209"/>
      <c r="EW785" s="211"/>
      <c r="EX785" s="211"/>
      <c r="EY785" s="211"/>
      <c r="EZ785" s="211"/>
      <c r="FA785" s="211"/>
      <c r="FD785" s="165"/>
      <c r="FE785" s="165"/>
      <c r="FF785" s="166"/>
      <c r="FG785" s="209"/>
      <c r="FH785" s="211"/>
      <c r="FI785" s="211"/>
      <c r="FJ785" s="211"/>
      <c r="FK785" s="211"/>
      <c r="FL785" s="211"/>
    </row>
    <row r="786" spans="9:168">
      <c r="I786" s="221">
        <f t="shared" si="382"/>
        <v>182</v>
      </c>
      <c r="J786" s="159">
        <f>'v-t_chart'!C783</f>
        <v>56.3</v>
      </c>
      <c r="K786" s="204">
        <f t="shared" ca="1" si="360"/>
        <v>164.90269999999998</v>
      </c>
      <c r="L786" s="205" t="b">
        <f>IF('Input&amp;Output'!$C$3=10,phase_chart!C783,IF('Input&amp;Output'!$C$3=21,phase_chart!G783,IF('Input&amp;Output'!$C$3=22,phase_chart!K783,IF('Input&amp;Output'!$C$3=31,phase_chart!O783,IF('Input&amp;Output'!$C$3=32,phase_chart!S783,"")))))</f>
        <v>0</v>
      </c>
      <c r="M786" s="206" t="b">
        <f>IF('Input&amp;Output'!$C$3=10,phase_chart!D783,IF('Input&amp;Output'!$C$3=21,phase_chart!H783,IF('Input&amp;Output'!$C$3=22,phase_chart!L783,IF('Input&amp;Output'!$C$3=31,phase_chart!P783,IF('Input&amp;Output'!$C$3=32,phase_chart!T783,"")))))</f>
        <v>0</v>
      </c>
      <c r="N786" s="205" t="b">
        <f>IF('Input&amp;Output'!$C$3=10,phase_chart!E783,IF('Input&amp;Output'!$C$3=21,phase_chart!I783,IF('Input&amp;Output'!$C$3=22,phase_chart!M783,IF('Input&amp;Output'!$C$3=31,phase_chart!Q783,IF('Input&amp;Output'!$C$3=32,phase_chart!U783,"")))))</f>
        <v>1</v>
      </c>
      <c r="P786" s="159">
        <f ca="1">IF(NOT($J786=0),IF($J786&lt;IF($P785=0,0,VLOOKUP(P785,tbL!$M$37:$Q$43,IF(L786=TRUE,2,4))),IF($J786&gt;=VLOOKUP(P785,tbL!$M$37:$Q$43,IF(L786=TRUE,3,5)),$P785,IF(AND(L785=TRUE,L786=TRUE),$P785,$P785-1)),IF(AND(L786=TRUE,J786=VLOOKUP(P785,tbL!$M$37:$Q$43,IF(L786=TRUE,2,4))),P785,IF($P785+1&gt;$C$12,$C$12,$P785+1))),0)</f>
        <v>1</v>
      </c>
      <c r="Q786" s="159">
        <f t="shared" ca="1" si="362"/>
        <v>1</v>
      </c>
      <c r="R786" s="207">
        <f t="shared" si="379"/>
        <v>0</v>
      </c>
      <c r="S786" s="208"/>
      <c r="T786" s="159">
        <f t="shared" si="380"/>
        <v>0</v>
      </c>
      <c r="U786" s="209" t="str">
        <f>IF(AND(T786=-1,N786=TRUE),"*",IF(AND(U785="*",N786=TRUE),"*",IF(AND(AND(L786=TRUE,U785="*"),J786&lt;VLOOKUP(V785+1,tbL!$M$38:$O$43,3)),"*","")))</f>
        <v>*</v>
      </c>
      <c r="V786" s="204">
        <f t="shared" ca="1" si="363"/>
        <v>1</v>
      </c>
      <c r="Y786" s="159" t="str">
        <f t="shared" ca="1" si="364"/>
        <v/>
      </c>
      <c r="Z786" s="159" t="str">
        <f t="shared" si="365"/>
        <v/>
      </c>
      <c r="AA786" s="159">
        <f t="shared" ca="1" si="356"/>
        <v>1</v>
      </c>
      <c r="AC786" s="161" t="str">
        <f t="shared" ca="1" si="366"/>
        <v/>
      </c>
      <c r="AD786" s="161">
        <f t="shared" ca="1" si="367"/>
        <v>1</v>
      </c>
      <c r="AE786" s="161" t="str">
        <f t="shared" ca="1" si="358"/>
        <v/>
      </c>
      <c r="AF786" s="161">
        <f t="shared" ca="1" si="368"/>
        <v>1</v>
      </c>
      <c r="AG786" s="161" t="str">
        <f t="shared" ca="1" si="369"/>
        <v/>
      </c>
      <c r="AH786" s="161">
        <f t="shared" ca="1" si="370"/>
        <v>1</v>
      </c>
      <c r="AI786" s="161" t="str">
        <f t="shared" ca="1" si="371"/>
        <v/>
      </c>
      <c r="AJ786" s="161">
        <f t="shared" ca="1" si="372"/>
        <v>1</v>
      </c>
      <c r="AL786" s="161" t="str">
        <f t="shared" ca="1" si="373"/>
        <v/>
      </c>
      <c r="AM786" s="161">
        <f t="shared" ca="1" si="385"/>
        <v>1</v>
      </c>
      <c r="AN786" s="161" t="str">
        <f t="shared" ca="1" si="374"/>
        <v/>
      </c>
      <c r="AO786" s="161">
        <f t="shared" ca="1" si="383"/>
        <v>1</v>
      </c>
      <c r="AP786" s="161" t="str">
        <f t="shared" ca="1" si="375"/>
        <v/>
      </c>
      <c r="AQ786" s="161">
        <f t="shared" ca="1" si="381"/>
        <v>1</v>
      </c>
      <c r="AR786" s="161" t="str">
        <f t="shared" ca="1" si="376"/>
        <v/>
      </c>
      <c r="AS786" s="161">
        <f t="shared" ca="1" si="377"/>
        <v>1</v>
      </c>
      <c r="AT786" s="159" t="str">
        <f t="shared" ca="1" si="357"/>
        <v/>
      </c>
      <c r="AU786" s="210">
        <f t="shared" ca="1" si="361"/>
        <v>14</v>
      </c>
      <c r="AV786" s="209"/>
      <c r="AW786" s="204">
        <f t="shared" si="378"/>
        <v>6177.3611111111131</v>
      </c>
      <c r="AX786" s="159"/>
      <c r="AZ786" s="159"/>
      <c r="BM786" s="207"/>
      <c r="BN786" s="212"/>
      <c r="BP786" s="209"/>
      <c r="BQ786" s="211"/>
      <c r="BR786" s="211"/>
      <c r="BS786" s="211"/>
      <c r="BT786" s="211"/>
      <c r="BU786" s="211"/>
      <c r="BV786" s="211"/>
      <c r="BW786" s="211"/>
      <c r="BX786" s="211"/>
      <c r="BY786" s="211"/>
      <c r="BZ786" s="211"/>
      <c r="CA786" s="209"/>
      <c r="CB786" s="224"/>
      <c r="CC786" s="204"/>
      <c r="CD786" s="204"/>
      <c r="CE786" s="204"/>
      <c r="CF786" s="211"/>
      <c r="CG786" s="211"/>
      <c r="CI786" s="209"/>
      <c r="CJ786" s="209"/>
      <c r="EH786" s="165"/>
      <c r="EI786" s="165"/>
      <c r="EJ786" s="166"/>
      <c r="EK786" s="209"/>
      <c r="EL786" s="211"/>
      <c r="EM786" s="211"/>
      <c r="EN786" s="211"/>
      <c r="EO786" s="211"/>
      <c r="EP786" s="211"/>
      <c r="ES786" s="165"/>
      <c r="ET786" s="165"/>
      <c r="EU786" s="166"/>
      <c r="EV786" s="209"/>
      <c r="EW786" s="211"/>
      <c r="EX786" s="211"/>
      <c r="EY786" s="211"/>
      <c r="EZ786" s="211"/>
      <c r="FA786" s="211"/>
      <c r="FD786" s="165"/>
      <c r="FE786" s="165"/>
      <c r="FF786" s="166"/>
      <c r="FG786" s="209"/>
      <c r="FH786" s="211"/>
      <c r="FI786" s="211"/>
      <c r="FJ786" s="211"/>
      <c r="FK786" s="211"/>
      <c r="FL786" s="211"/>
    </row>
    <row r="787" spans="9:168">
      <c r="I787" s="221">
        <f t="shared" si="382"/>
        <v>183</v>
      </c>
      <c r="J787" s="159">
        <f>'v-t_chart'!C784</f>
        <v>55.2</v>
      </c>
      <c r="K787" s="204">
        <f t="shared" ca="1" si="360"/>
        <v>161.6808</v>
      </c>
      <c r="L787" s="205" t="b">
        <f>IF('Input&amp;Output'!$C$3=10,phase_chart!C784,IF('Input&amp;Output'!$C$3=21,phase_chart!G784,IF('Input&amp;Output'!$C$3=22,phase_chart!K784,IF('Input&amp;Output'!$C$3=31,phase_chart!O784,IF('Input&amp;Output'!$C$3=32,phase_chart!S784,"")))))</f>
        <v>0</v>
      </c>
      <c r="M787" s="206" t="b">
        <f>IF('Input&amp;Output'!$C$3=10,phase_chart!D784,IF('Input&amp;Output'!$C$3=21,phase_chart!H784,IF('Input&amp;Output'!$C$3=22,phase_chart!L784,IF('Input&amp;Output'!$C$3=31,phase_chart!P784,IF('Input&amp;Output'!$C$3=32,phase_chart!T784,"")))))</f>
        <v>0</v>
      </c>
      <c r="N787" s="205" t="b">
        <f>IF('Input&amp;Output'!$C$3=10,phase_chart!E784,IF('Input&amp;Output'!$C$3=21,phase_chart!I784,IF('Input&amp;Output'!$C$3=22,phase_chart!M784,IF('Input&amp;Output'!$C$3=31,phase_chart!Q784,IF('Input&amp;Output'!$C$3=32,phase_chart!U784,"")))))</f>
        <v>1</v>
      </c>
      <c r="P787" s="159">
        <f ca="1">IF(NOT($J787=0),IF($J787&lt;IF($P786=0,0,VLOOKUP(P786,tbL!$M$37:$Q$43,IF(L787=TRUE,2,4))),IF($J787&gt;=VLOOKUP(P786,tbL!$M$37:$Q$43,IF(L787=TRUE,3,5)),$P786,IF(AND(L786=TRUE,L787=TRUE),$P786,$P786-1)),IF(AND(L787=TRUE,J787=VLOOKUP(P786,tbL!$M$37:$Q$43,IF(L787=TRUE,2,4))),P786,IF($P786+1&gt;$C$12,$C$12,$P786+1))),0)</f>
        <v>1</v>
      </c>
      <c r="Q787" s="159">
        <f t="shared" ca="1" si="362"/>
        <v>1</v>
      </c>
      <c r="R787" s="207">
        <f t="shared" si="379"/>
        <v>0</v>
      </c>
      <c r="S787" s="208"/>
      <c r="T787" s="159">
        <f t="shared" si="380"/>
        <v>0</v>
      </c>
      <c r="U787" s="209" t="str">
        <f>IF(AND(T787=-1,N787=TRUE),"*",IF(AND(U786="*",N787=TRUE),"*",IF(AND(AND(L787=TRUE,U786="*"),J787&lt;VLOOKUP(V786+1,tbL!$M$38:$O$43,3)),"*","")))</f>
        <v>*</v>
      </c>
      <c r="V787" s="204">
        <f t="shared" ca="1" si="363"/>
        <v>1</v>
      </c>
      <c r="Y787" s="159" t="str">
        <f t="shared" ca="1" si="364"/>
        <v/>
      </c>
      <c r="Z787" s="159" t="str">
        <f t="shared" si="365"/>
        <v/>
      </c>
      <c r="AA787" s="159">
        <f t="shared" ca="1" si="356"/>
        <v>1</v>
      </c>
      <c r="AC787" s="161" t="str">
        <f t="shared" ca="1" si="366"/>
        <v/>
      </c>
      <c r="AD787" s="161">
        <f t="shared" ca="1" si="367"/>
        <v>1</v>
      </c>
      <c r="AE787" s="161" t="str">
        <f t="shared" ca="1" si="358"/>
        <v/>
      </c>
      <c r="AF787" s="161">
        <f t="shared" ca="1" si="368"/>
        <v>1</v>
      </c>
      <c r="AG787" s="161" t="str">
        <f t="shared" ca="1" si="369"/>
        <v/>
      </c>
      <c r="AH787" s="161">
        <f t="shared" ca="1" si="370"/>
        <v>1</v>
      </c>
      <c r="AI787" s="161" t="str">
        <f t="shared" ca="1" si="371"/>
        <v/>
      </c>
      <c r="AJ787" s="161">
        <f t="shared" ca="1" si="372"/>
        <v>1</v>
      </c>
      <c r="AL787" s="161" t="str">
        <f t="shared" ca="1" si="373"/>
        <v/>
      </c>
      <c r="AM787" s="161">
        <f t="shared" ca="1" si="385"/>
        <v>1</v>
      </c>
      <c r="AN787" s="161" t="str">
        <f t="shared" ca="1" si="374"/>
        <v/>
      </c>
      <c r="AO787" s="161">
        <f t="shared" ca="1" si="383"/>
        <v>1</v>
      </c>
      <c r="AP787" s="161" t="str">
        <f t="shared" ca="1" si="375"/>
        <v/>
      </c>
      <c r="AQ787" s="161">
        <f t="shared" ca="1" si="381"/>
        <v>1</v>
      </c>
      <c r="AR787" s="161" t="str">
        <f t="shared" ca="1" si="376"/>
        <v/>
      </c>
      <c r="AS787" s="161">
        <f t="shared" ca="1" si="377"/>
        <v>1</v>
      </c>
      <c r="AT787" s="159" t="str">
        <f t="shared" ca="1" si="357"/>
        <v/>
      </c>
      <c r="AU787" s="210">
        <f t="shared" ca="1" si="361"/>
        <v>14</v>
      </c>
      <c r="AV787" s="209"/>
      <c r="AW787" s="204">
        <f t="shared" si="378"/>
        <v>6192.6944444444462</v>
      </c>
      <c r="AX787" s="159"/>
      <c r="AZ787" s="159"/>
      <c r="BM787" s="207"/>
      <c r="BN787" s="212"/>
      <c r="BP787" s="209"/>
      <c r="BQ787" s="211"/>
      <c r="BR787" s="211"/>
      <c r="BS787" s="211"/>
      <c r="BT787" s="211"/>
      <c r="BU787" s="211"/>
      <c r="BV787" s="211"/>
      <c r="BW787" s="211"/>
      <c r="BX787" s="211"/>
      <c r="BY787" s="211"/>
      <c r="BZ787" s="211"/>
      <c r="CA787" s="209"/>
      <c r="CB787" s="224"/>
      <c r="CC787" s="204"/>
      <c r="CD787" s="204"/>
      <c r="CE787" s="204"/>
      <c r="CF787" s="211"/>
      <c r="CG787" s="211"/>
      <c r="CI787" s="209"/>
      <c r="CJ787" s="209"/>
      <c r="EH787" s="165"/>
      <c r="EI787" s="165"/>
      <c r="EJ787" s="166"/>
      <c r="EK787" s="209"/>
      <c r="EL787" s="211"/>
      <c r="EM787" s="211"/>
      <c r="EN787" s="211"/>
      <c r="EO787" s="211"/>
      <c r="EP787" s="211"/>
      <c r="ES787" s="165"/>
      <c r="ET787" s="165"/>
      <c r="EU787" s="166"/>
      <c r="EV787" s="209"/>
      <c r="EW787" s="211"/>
      <c r="EX787" s="211"/>
      <c r="EY787" s="211"/>
      <c r="EZ787" s="211"/>
      <c r="FA787" s="211"/>
      <c r="FD787" s="165"/>
      <c r="FE787" s="165"/>
      <c r="FF787" s="166"/>
      <c r="FG787" s="209"/>
      <c r="FH787" s="211"/>
      <c r="FI787" s="211"/>
      <c r="FJ787" s="211"/>
      <c r="FK787" s="211"/>
      <c r="FL787" s="211"/>
    </row>
    <row r="788" spans="9:168">
      <c r="I788" s="221">
        <f t="shared" si="382"/>
        <v>184</v>
      </c>
      <c r="J788" s="159">
        <f>'v-t_chart'!C785</f>
        <v>53.9</v>
      </c>
      <c r="K788" s="204">
        <f t="shared" ca="1" si="360"/>
        <v>157.87309999999999</v>
      </c>
      <c r="L788" s="205" t="b">
        <f>IF('Input&amp;Output'!$C$3=10,phase_chart!C785,IF('Input&amp;Output'!$C$3=21,phase_chart!G785,IF('Input&amp;Output'!$C$3=22,phase_chart!K785,IF('Input&amp;Output'!$C$3=31,phase_chart!O785,IF('Input&amp;Output'!$C$3=32,phase_chart!S785,"")))))</f>
        <v>0</v>
      </c>
      <c r="M788" s="206" t="b">
        <f>IF('Input&amp;Output'!$C$3=10,phase_chart!D785,IF('Input&amp;Output'!$C$3=21,phase_chart!H785,IF('Input&amp;Output'!$C$3=22,phase_chart!L785,IF('Input&amp;Output'!$C$3=31,phase_chart!P785,IF('Input&amp;Output'!$C$3=32,phase_chart!T785,"")))))</f>
        <v>0</v>
      </c>
      <c r="N788" s="205" t="b">
        <f>IF('Input&amp;Output'!$C$3=10,phase_chart!E785,IF('Input&amp;Output'!$C$3=21,phase_chart!I785,IF('Input&amp;Output'!$C$3=22,phase_chart!M785,IF('Input&amp;Output'!$C$3=31,phase_chart!Q785,IF('Input&amp;Output'!$C$3=32,phase_chart!U785,"")))))</f>
        <v>1</v>
      </c>
      <c r="P788" s="159">
        <f ca="1">IF(NOT($J788=0),IF($J788&lt;IF($P787=0,0,VLOOKUP(P787,tbL!$M$37:$Q$43,IF(L788=TRUE,2,4))),IF($J788&gt;=VLOOKUP(P787,tbL!$M$37:$Q$43,IF(L788=TRUE,3,5)),$P787,IF(AND(L787=TRUE,L788=TRUE),$P787,$P787-1)),IF(AND(L788=TRUE,J788=VLOOKUP(P787,tbL!$M$37:$Q$43,IF(L788=TRUE,2,4))),P787,IF($P787+1&gt;$C$12,$C$12,$P787+1))),0)</f>
        <v>1</v>
      </c>
      <c r="Q788" s="159">
        <f t="shared" ca="1" si="362"/>
        <v>1</v>
      </c>
      <c r="R788" s="207">
        <f t="shared" si="379"/>
        <v>0</v>
      </c>
      <c r="S788" s="208"/>
      <c r="T788" s="159">
        <f t="shared" si="380"/>
        <v>0</v>
      </c>
      <c r="U788" s="209" t="str">
        <f>IF(AND(T788=-1,N788=TRUE),"*",IF(AND(U787="*",N788=TRUE),"*",IF(AND(AND(L788=TRUE,U787="*"),J788&lt;VLOOKUP(V787+1,tbL!$M$38:$O$43,3)),"*","")))</f>
        <v>*</v>
      </c>
      <c r="V788" s="204">
        <f t="shared" ca="1" si="363"/>
        <v>1</v>
      </c>
      <c r="Y788" s="159" t="str">
        <f t="shared" ca="1" si="364"/>
        <v/>
      </c>
      <c r="Z788" s="159" t="str">
        <f t="shared" si="365"/>
        <v/>
      </c>
      <c r="AA788" s="159">
        <f t="shared" ca="1" si="356"/>
        <v>1</v>
      </c>
      <c r="AC788" s="161" t="str">
        <f t="shared" ca="1" si="366"/>
        <v/>
      </c>
      <c r="AD788" s="161">
        <f t="shared" ca="1" si="367"/>
        <v>1</v>
      </c>
      <c r="AE788" s="161" t="str">
        <f t="shared" ca="1" si="358"/>
        <v/>
      </c>
      <c r="AF788" s="161">
        <f t="shared" ca="1" si="368"/>
        <v>1</v>
      </c>
      <c r="AG788" s="161" t="str">
        <f t="shared" ca="1" si="369"/>
        <v/>
      </c>
      <c r="AH788" s="161">
        <f t="shared" ca="1" si="370"/>
        <v>1</v>
      </c>
      <c r="AI788" s="161" t="str">
        <f t="shared" ca="1" si="371"/>
        <v/>
      </c>
      <c r="AJ788" s="161">
        <f t="shared" ca="1" si="372"/>
        <v>1</v>
      </c>
      <c r="AL788" s="161" t="str">
        <f t="shared" ca="1" si="373"/>
        <v/>
      </c>
      <c r="AM788" s="161">
        <f t="shared" ca="1" si="385"/>
        <v>1</v>
      </c>
      <c r="AN788" s="161" t="str">
        <f t="shared" ca="1" si="374"/>
        <v/>
      </c>
      <c r="AO788" s="161">
        <f t="shared" ca="1" si="383"/>
        <v>1</v>
      </c>
      <c r="AP788" s="161" t="str">
        <f t="shared" ca="1" si="375"/>
        <v/>
      </c>
      <c r="AQ788" s="161">
        <f t="shared" ca="1" si="381"/>
        <v>1</v>
      </c>
      <c r="AR788" s="161" t="str">
        <f t="shared" ca="1" si="376"/>
        <v/>
      </c>
      <c r="AS788" s="161">
        <f t="shared" ca="1" si="377"/>
        <v>1</v>
      </c>
      <c r="AT788" s="159" t="str">
        <f t="shared" ca="1" si="357"/>
        <v/>
      </c>
      <c r="AU788" s="210">
        <f t="shared" ca="1" si="361"/>
        <v>14</v>
      </c>
      <c r="AV788" s="209"/>
      <c r="AW788" s="204">
        <f t="shared" si="378"/>
        <v>6207.6666666666688</v>
      </c>
      <c r="AX788" s="159"/>
      <c r="AZ788" s="159"/>
      <c r="BM788" s="207"/>
      <c r="BN788" s="212"/>
      <c r="BP788" s="209"/>
      <c r="BQ788" s="211"/>
      <c r="BR788" s="211"/>
      <c r="BS788" s="211"/>
      <c r="BT788" s="211"/>
      <c r="BU788" s="211"/>
      <c r="BV788" s="211"/>
      <c r="BW788" s="211"/>
      <c r="BX788" s="211"/>
      <c r="BY788" s="211"/>
      <c r="BZ788" s="211"/>
      <c r="CA788" s="209"/>
      <c r="CB788" s="224"/>
      <c r="CC788" s="204"/>
      <c r="CD788" s="204"/>
      <c r="CE788" s="204"/>
      <c r="CF788" s="211"/>
      <c r="CG788" s="211"/>
      <c r="CI788" s="209"/>
      <c r="CJ788" s="209"/>
      <c r="EH788" s="165"/>
      <c r="EI788" s="165"/>
      <c r="EJ788" s="166"/>
      <c r="EK788" s="209"/>
      <c r="EL788" s="211"/>
      <c r="EM788" s="211"/>
      <c r="EN788" s="211"/>
      <c r="EO788" s="211"/>
      <c r="EP788" s="211"/>
      <c r="ES788" s="165"/>
      <c r="ET788" s="165"/>
      <c r="EU788" s="166"/>
      <c r="EV788" s="209"/>
      <c r="EW788" s="211"/>
      <c r="EX788" s="211"/>
      <c r="EY788" s="211"/>
      <c r="EZ788" s="211"/>
      <c r="FA788" s="211"/>
      <c r="FD788" s="165"/>
      <c r="FE788" s="165"/>
      <c r="FF788" s="166"/>
      <c r="FG788" s="209"/>
      <c r="FH788" s="211"/>
      <c r="FI788" s="211"/>
      <c r="FJ788" s="211"/>
      <c r="FK788" s="211"/>
      <c r="FL788" s="211"/>
    </row>
    <row r="789" spans="9:168">
      <c r="I789" s="221">
        <f t="shared" si="382"/>
        <v>185</v>
      </c>
      <c r="J789" s="159">
        <f>'v-t_chart'!C786</f>
        <v>52.6</v>
      </c>
      <c r="K789" s="204">
        <f t="shared" ca="1" si="360"/>
        <v>154.06539999999998</v>
      </c>
      <c r="L789" s="205" t="b">
        <f>IF('Input&amp;Output'!$C$3=10,phase_chart!C786,IF('Input&amp;Output'!$C$3=21,phase_chart!G786,IF('Input&amp;Output'!$C$3=22,phase_chart!K786,IF('Input&amp;Output'!$C$3=31,phase_chart!O786,IF('Input&amp;Output'!$C$3=32,phase_chart!S786,"")))))</f>
        <v>0</v>
      </c>
      <c r="M789" s="206" t="b">
        <f>IF('Input&amp;Output'!$C$3=10,phase_chart!D786,IF('Input&amp;Output'!$C$3=21,phase_chart!H786,IF('Input&amp;Output'!$C$3=22,phase_chart!L786,IF('Input&amp;Output'!$C$3=31,phase_chart!P786,IF('Input&amp;Output'!$C$3=32,phase_chart!T786,"")))))</f>
        <v>0</v>
      </c>
      <c r="N789" s="205" t="b">
        <f>IF('Input&amp;Output'!$C$3=10,phase_chart!E786,IF('Input&amp;Output'!$C$3=21,phase_chart!I786,IF('Input&amp;Output'!$C$3=22,phase_chart!M786,IF('Input&amp;Output'!$C$3=31,phase_chart!Q786,IF('Input&amp;Output'!$C$3=32,phase_chart!U786,"")))))</f>
        <v>1</v>
      </c>
      <c r="P789" s="159">
        <f ca="1">IF(NOT($J789=0),IF($J789&lt;IF($P788=0,0,VLOOKUP(P788,tbL!$M$37:$Q$43,IF(L789=TRUE,2,4))),IF($J789&gt;=VLOOKUP(P788,tbL!$M$37:$Q$43,IF(L789=TRUE,3,5)),$P788,IF(AND(L788=TRUE,L789=TRUE),$P788,$P788-1)),IF(AND(L789=TRUE,J789=VLOOKUP(P788,tbL!$M$37:$Q$43,IF(L789=TRUE,2,4))),P788,IF($P788+1&gt;$C$12,$C$12,$P788+1))),0)</f>
        <v>1</v>
      </c>
      <c r="Q789" s="159">
        <f t="shared" ca="1" si="362"/>
        <v>1</v>
      </c>
      <c r="R789" s="207">
        <f t="shared" si="379"/>
        <v>0</v>
      </c>
      <c r="S789" s="208"/>
      <c r="T789" s="159">
        <f t="shared" si="380"/>
        <v>0</v>
      </c>
      <c r="U789" s="209" t="str">
        <f>IF(AND(T789=-1,N789=TRUE),"*",IF(AND(U788="*",N789=TRUE),"*",IF(AND(AND(L789=TRUE,U788="*"),J789&lt;VLOOKUP(V788+1,tbL!$M$38:$O$43,3)),"*","")))</f>
        <v>*</v>
      </c>
      <c r="V789" s="204">
        <f t="shared" ca="1" si="363"/>
        <v>1</v>
      </c>
      <c r="Y789" s="159" t="str">
        <f t="shared" ca="1" si="364"/>
        <v/>
      </c>
      <c r="Z789" s="159" t="str">
        <f t="shared" si="365"/>
        <v/>
      </c>
      <c r="AA789" s="159">
        <f t="shared" ca="1" si="356"/>
        <v>1</v>
      </c>
      <c r="AC789" s="161" t="str">
        <f t="shared" ca="1" si="366"/>
        <v/>
      </c>
      <c r="AD789" s="161">
        <f t="shared" ca="1" si="367"/>
        <v>1</v>
      </c>
      <c r="AE789" s="161" t="str">
        <f t="shared" ca="1" si="358"/>
        <v/>
      </c>
      <c r="AF789" s="161">
        <f t="shared" ca="1" si="368"/>
        <v>1</v>
      </c>
      <c r="AG789" s="161" t="str">
        <f t="shared" ca="1" si="369"/>
        <v/>
      </c>
      <c r="AH789" s="161">
        <f t="shared" ca="1" si="370"/>
        <v>1</v>
      </c>
      <c r="AI789" s="161" t="str">
        <f t="shared" ca="1" si="371"/>
        <v/>
      </c>
      <c r="AJ789" s="161">
        <f t="shared" ca="1" si="372"/>
        <v>1</v>
      </c>
      <c r="AL789" s="161" t="str">
        <f t="shared" ca="1" si="373"/>
        <v/>
      </c>
      <c r="AM789" s="161">
        <f t="shared" ca="1" si="385"/>
        <v>1</v>
      </c>
      <c r="AN789" s="161" t="str">
        <f t="shared" ca="1" si="374"/>
        <v/>
      </c>
      <c r="AO789" s="161">
        <f t="shared" ca="1" si="383"/>
        <v>1</v>
      </c>
      <c r="AP789" s="161" t="str">
        <f t="shared" ca="1" si="375"/>
        <v/>
      </c>
      <c r="AQ789" s="161">
        <f t="shared" ca="1" si="381"/>
        <v>1</v>
      </c>
      <c r="AR789" s="161" t="str">
        <f t="shared" ca="1" si="376"/>
        <v/>
      </c>
      <c r="AS789" s="161">
        <f t="shared" ca="1" si="377"/>
        <v>1</v>
      </c>
      <c r="AT789" s="159" t="str">
        <f t="shared" ca="1" si="357"/>
        <v/>
      </c>
      <c r="AU789" s="210">
        <f t="shared" ca="1" si="361"/>
        <v>14</v>
      </c>
      <c r="AV789" s="209"/>
      <c r="AW789" s="204">
        <f t="shared" si="378"/>
        <v>6222.2777777777801</v>
      </c>
      <c r="AX789" s="159"/>
      <c r="AZ789" s="159"/>
      <c r="BM789" s="207"/>
      <c r="BN789" s="212"/>
      <c r="BP789" s="209"/>
      <c r="BQ789" s="211"/>
      <c r="BR789" s="211"/>
      <c r="BS789" s="211"/>
      <c r="BT789" s="211"/>
      <c r="BU789" s="211"/>
      <c r="BV789" s="211"/>
      <c r="BW789" s="211"/>
      <c r="BX789" s="211"/>
      <c r="BY789" s="211"/>
      <c r="BZ789" s="211"/>
      <c r="CA789" s="209"/>
      <c r="CB789" s="224"/>
      <c r="CC789" s="204"/>
      <c r="CD789" s="204"/>
      <c r="CE789" s="204"/>
      <c r="CF789" s="211"/>
      <c r="CG789" s="211"/>
      <c r="CI789" s="209"/>
      <c r="CJ789" s="209"/>
      <c r="EH789" s="165"/>
      <c r="EI789" s="165"/>
      <c r="EJ789" s="166"/>
      <c r="EK789" s="209"/>
      <c r="EL789" s="211"/>
      <c r="EM789" s="211"/>
      <c r="EN789" s="211"/>
      <c r="EO789" s="211"/>
      <c r="EP789" s="211"/>
      <c r="ES789" s="165"/>
      <c r="ET789" s="165"/>
      <c r="EU789" s="166"/>
      <c r="EV789" s="209"/>
      <c r="EW789" s="211"/>
      <c r="EX789" s="211"/>
      <c r="EY789" s="211"/>
      <c r="EZ789" s="211"/>
      <c r="FA789" s="211"/>
      <c r="FD789" s="165"/>
      <c r="FE789" s="165"/>
      <c r="FF789" s="166"/>
      <c r="FG789" s="209"/>
      <c r="FH789" s="211"/>
      <c r="FI789" s="211"/>
      <c r="FJ789" s="211"/>
      <c r="FK789" s="211"/>
      <c r="FL789" s="211"/>
    </row>
    <row r="790" spans="9:168">
      <c r="I790" s="221">
        <f t="shared" si="382"/>
        <v>186</v>
      </c>
      <c r="J790" s="159">
        <f>'v-t_chart'!C787</f>
        <v>51.4</v>
      </c>
      <c r="K790" s="204">
        <f t="shared" ca="1" si="360"/>
        <v>150.55059999999997</v>
      </c>
      <c r="L790" s="205" t="b">
        <f>IF('Input&amp;Output'!$C$3=10,phase_chart!C787,IF('Input&amp;Output'!$C$3=21,phase_chart!G787,IF('Input&amp;Output'!$C$3=22,phase_chart!K787,IF('Input&amp;Output'!$C$3=31,phase_chart!O787,IF('Input&amp;Output'!$C$3=32,phase_chart!S787,"")))))</f>
        <v>0</v>
      </c>
      <c r="M790" s="206" t="b">
        <f>IF('Input&amp;Output'!$C$3=10,phase_chart!D787,IF('Input&amp;Output'!$C$3=21,phase_chart!H787,IF('Input&amp;Output'!$C$3=22,phase_chart!L787,IF('Input&amp;Output'!$C$3=31,phase_chart!P787,IF('Input&amp;Output'!$C$3=32,phase_chart!T787,"")))))</f>
        <v>0</v>
      </c>
      <c r="N790" s="205" t="b">
        <f>IF('Input&amp;Output'!$C$3=10,phase_chart!E787,IF('Input&amp;Output'!$C$3=21,phase_chart!I787,IF('Input&amp;Output'!$C$3=22,phase_chart!M787,IF('Input&amp;Output'!$C$3=31,phase_chart!Q787,IF('Input&amp;Output'!$C$3=32,phase_chart!U787,"")))))</f>
        <v>1</v>
      </c>
      <c r="P790" s="159">
        <f ca="1">IF(NOT($J790=0),IF($J790&lt;IF($P789=0,0,VLOOKUP(P789,tbL!$M$37:$Q$43,IF(L790=TRUE,2,4))),IF($J790&gt;=VLOOKUP(P789,tbL!$M$37:$Q$43,IF(L790=TRUE,3,5)),$P789,IF(AND(L789=TRUE,L790=TRUE),$P789,$P789-1)),IF(AND(L790=TRUE,J790=VLOOKUP(P789,tbL!$M$37:$Q$43,IF(L790=TRUE,2,4))),P789,IF($P789+1&gt;$C$12,$C$12,$P789+1))),0)</f>
        <v>1</v>
      </c>
      <c r="Q790" s="159">
        <f t="shared" ca="1" si="362"/>
        <v>1</v>
      </c>
      <c r="R790" s="207">
        <f t="shared" si="379"/>
        <v>0</v>
      </c>
      <c r="S790" s="208"/>
      <c r="T790" s="159">
        <f t="shared" si="380"/>
        <v>0</v>
      </c>
      <c r="U790" s="209" t="str">
        <f>IF(AND(T790=-1,N790=TRUE),"*",IF(AND(U789="*",N790=TRUE),"*",IF(AND(AND(L790=TRUE,U789="*"),J790&lt;VLOOKUP(V789+1,tbL!$M$38:$O$43,3)),"*","")))</f>
        <v>*</v>
      </c>
      <c r="V790" s="204">
        <f t="shared" ca="1" si="363"/>
        <v>1</v>
      </c>
      <c r="Y790" s="159" t="str">
        <f t="shared" ca="1" si="364"/>
        <v/>
      </c>
      <c r="Z790" s="159" t="str">
        <f t="shared" si="365"/>
        <v/>
      </c>
      <c r="AA790" s="159">
        <f t="shared" ca="1" si="356"/>
        <v>1</v>
      </c>
      <c r="AC790" s="161" t="str">
        <f t="shared" ca="1" si="366"/>
        <v/>
      </c>
      <c r="AD790" s="161">
        <f t="shared" ca="1" si="367"/>
        <v>1</v>
      </c>
      <c r="AE790" s="161" t="str">
        <f t="shared" ca="1" si="358"/>
        <v/>
      </c>
      <c r="AF790" s="161">
        <f t="shared" ca="1" si="368"/>
        <v>1</v>
      </c>
      <c r="AG790" s="161" t="str">
        <f t="shared" ca="1" si="369"/>
        <v/>
      </c>
      <c r="AH790" s="161">
        <f t="shared" ca="1" si="370"/>
        <v>1</v>
      </c>
      <c r="AI790" s="161" t="str">
        <f t="shared" ca="1" si="371"/>
        <v/>
      </c>
      <c r="AJ790" s="161">
        <f t="shared" ca="1" si="372"/>
        <v>1</v>
      </c>
      <c r="AL790" s="161" t="str">
        <f t="shared" ca="1" si="373"/>
        <v/>
      </c>
      <c r="AM790" s="161">
        <f t="shared" ca="1" si="385"/>
        <v>1</v>
      </c>
      <c r="AN790" s="161" t="str">
        <f t="shared" ca="1" si="374"/>
        <v/>
      </c>
      <c r="AO790" s="161">
        <f t="shared" ca="1" si="383"/>
        <v>1</v>
      </c>
      <c r="AP790" s="161" t="str">
        <f t="shared" ca="1" si="375"/>
        <v/>
      </c>
      <c r="AQ790" s="161">
        <f t="shared" ca="1" si="381"/>
        <v>1</v>
      </c>
      <c r="AR790" s="161" t="str">
        <f t="shared" ca="1" si="376"/>
        <v/>
      </c>
      <c r="AS790" s="161">
        <f t="shared" ca="1" si="377"/>
        <v>1</v>
      </c>
      <c r="AT790" s="159" t="str">
        <f t="shared" ca="1" si="357"/>
        <v/>
      </c>
      <c r="AU790" s="210">
        <f t="shared" ca="1" si="361"/>
        <v>14</v>
      </c>
      <c r="AV790" s="209"/>
      <c r="AW790" s="204">
        <f t="shared" si="378"/>
        <v>6236.5555555555575</v>
      </c>
      <c r="AX790" s="159"/>
      <c r="AZ790" s="159"/>
      <c r="BM790" s="207"/>
      <c r="BN790" s="212"/>
      <c r="BP790" s="209"/>
      <c r="BQ790" s="211"/>
      <c r="BR790" s="211"/>
      <c r="BS790" s="211"/>
      <c r="BT790" s="211"/>
      <c r="BU790" s="211"/>
      <c r="BV790" s="211"/>
      <c r="BW790" s="211"/>
      <c r="BX790" s="211"/>
      <c r="BY790" s="211"/>
      <c r="BZ790" s="211"/>
      <c r="CA790" s="209"/>
      <c r="CB790" s="224"/>
      <c r="CC790" s="204"/>
      <c r="CD790" s="204"/>
      <c r="CE790" s="204"/>
      <c r="CF790" s="211"/>
      <c r="CG790" s="211"/>
      <c r="CI790" s="209"/>
      <c r="CJ790" s="209"/>
      <c r="EH790" s="165"/>
      <c r="EI790" s="165"/>
      <c r="EJ790" s="166"/>
      <c r="EK790" s="209"/>
      <c r="EL790" s="211"/>
      <c r="EM790" s="211"/>
      <c r="EN790" s="211"/>
      <c r="EO790" s="211"/>
      <c r="EP790" s="211"/>
      <c r="ES790" s="165"/>
      <c r="ET790" s="165"/>
      <c r="EU790" s="166"/>
      <c r="EV790" s="209"/>
      <c r="EW790" s="211"/>
      <c r="EX790" s="211"/>
      <c r="EY790" s="211"/>
      <c r="EZ790" s="211"/>
      <c r="FA790" s="211"/>
      <c r="FD790" s="165"/>
      <c r="FE790" s="165"/>
      <c r="FF790" s="166"/>
      <c r="FG790" s="209"/>
      <c r="FH790" s="211"/>
      <c r="FI790" s="211"/>
      <c r="FJ790" s="211"/>
      <c r="FK790" s="211"/>
      <c r="FL790" s="211"/>
    </row>
    <row r="791" spans="9:168">
      <c r="I791" s="221">
        <f t="shared" si="382"/>
        <v>187</v>
      </c>
      <c r="J791" s="159">
        <f>'v-t_chart'!C788</f>
        <v>50.1</v>
      </c>
      <c r="K791" s="204">
        <f t="shared" ca="1" si="360"/>
        <v>146.74289999999999</v>
      </c>
      <c r="L791" s="205" t="b">
        <f>IF('Input&amp;Output'!$C$3=10,phase_chart!C788,IF('Input&amp;Output'!$C$3=21,phase_chart!G788,IF('Input&amp;Output'!$C$3=22,phase_chart!K788,IF('Input&amp;Output'!$C$3=31,phase_chart!O788,IF('Input&amp;Output'!$C$3=32,phase_chart!S788,"")))))</f>
        <v>1</v>
      </c>
      <c r="M791" s="206" t="b">
        <f>IF('Input&amp;Output'!$C$3=10,phase_chart!D788,IF('Input&amp;Output'!$C$3=21,phase_chart!H788,IF('Input&amp;Output'!$C$3=22,phase_chart!L788,IF('Input&amp;Output'!$C$3=31,phase_chart!P788,IF('Input&amp;Output'!$C$3=32,phase_chart!T788,"")))))</f>
        <v>0</v>
      </c>
      <c r="N791" s="205" t="b">
        <f>IF('Input&amp;Output'!$C$3=10,phase_chart!E788,IF('Input&amp;Output'!$C$3=21,phase_chart!I788,IF('Input&amp;Output'!$C$3=22,phase_chart!M788,IF('Input&amp;Output'!$C$3=31,phase_chart!Q788,IF('Input&amp;Output'!$C$3=32,phase_chart!U788,"")))))</f>
        <v>0</v>
      </c>
      <c r="P791" s="159">
        <f ca="1">IF(NOT($J791=0),IF($J791&lt;IF($P790=0,0,VLOOKUP(P790,tbL!$M$37:$Q$43,IF(L791=TRUE,2,4))),IF($J791&gt;=VLOOKUP(P790,tbL!$M$37:$Q$43,IF(L791=TRUE,3,5)),$P790,IF(AND(L790=TRUE,L791=TRUE),$P790,$P790-1)),IF(AND(L791=TRUE,J791=VLOOKUP(P790,tbL!$M$37:$Q$43,IF(L791=TRUE,2,4))),P790,IF($P790+1&gt;$C$12,$C$12,$P790+1))),0)</f>
        <v>1</v>
      </c>
      <c r="Q791" s="159">
        <f t="shared" ca="1" si="362"/>
        <v>1</v>
      </c>
      <c r="R791" s="207">
        <f t="shared" ref="R791:R803" ca="1" si="386">IF(L791=TRUE,IF(OR(K790=0,R790=1),1,0),0)</f>
        <v>0</v>
      </c>
      <c r="S791" s="208"/>
      <c r="T791" s="159">
        <f t="shared" si="380"/>
        <v>0</v>
      </c>
      <c r="U791" s="209" t="str">
        <f ca="1">IF(AND(T791=-1,N791=TRUE),"*",IF(AND(U790="*",N791=TRUE),"*",IF(AND(AND(L791=TRUE,U790="*"),J791&lt;VLOOKUP(V790+1,tbL!$M$38:$O$43,3)),"*","")))</f>
        <v>*</v>
      </c>
      <c r="V791" s="204">
        <f t="shared" ca="1" si="363"/>
        <v>1</v>
      </c>
      <c r="Y791" s="159" t="str">
        <f t="shared" ca="1" si="364"/>
        <v/>
      </c>
      <c r="Z791" s="159" t="str">
        <f t="shared" si="365"/>
        <v/>
      </c>
      <c r="AA791" s="159">
        <f t="shared" ca="1" si="356"/>
        <v>1</v>
      </c>
      <c r="AC791" s="161" t="str">
        <f t="shared" ca="1" si="366"/>
        <v/>
      </c>
      <c r="AD791" s="161">
        <f t="shared" ca="1" si="367"/>
        <v>1</v>
      </c>
      <c r="AE791" s="161" t="str">
        <f t="shared" ca="1" si="358"/>
        <v/>
      </c>
      <c r="AF791" s="161">
        <f t="shared" ca="1" si="368"/>
        <v>1</v>
      </c>
      <c r="AG791" s="161" t="str">
        <f t="shared" ca="1" si="369"/>
        <v/>
      </c>
      <c r="AH791" s="161">
        <f t="shared" ca="1" si="370"/>
        <v>1</v>
      </c>
      <c r="AI791" s="161" t="str">
        <f t="shared" ca="1" si="371"/>
        <v/>
      </c>
      <c r="AJ791" s="161">
        <f t="shared" ca="1" si="372"/>
        <v>1</v>
      </c>
      <c r="AL791" s="161" t="str">
        <f t="shared" ca="1" si="373"/>
        <v/>
      </c>
      <c r="AM791" s="161">
        <f t="shared" ca="1" si="385"/>
        <v>1</v>
      </c>
      <c r="AN791" s="161" t="str">
        <f t="shared" ca="1" si="374"/>
        <v/>
      </c>
      <c r="AO791" s="161">
        <f t="shared" ca="1" si="383"/>
        <v>1</v>
      </c>
      <c r="AP791" s="161" t="str">
        <f t="shared" ca="1" si="375"/>
        <v/>
      </c>
      <c r="AQ791" s="161">
        <f t="shared" ca="1" si="381"/>
        <v>1</v>
      </c>
      <c r="AR791" s="161" t="str">
        <f t="shared" ca="1" si="376"/>
        <v/>
      </c>
      <c r="AS791" s="161">
        <f t="shared" ca="1" si="377"/>
        <v>1</v>
      </c>
      <c r="AT791" s="159" t="str">
        <f t="shared" ca="1" si="357"/>
        <v/>
      </c>
      <c r="AU791" s="210">
        <f t="shared" ca="1" si="361"/>
        <v>14</v>
      </c>
      <c r="AV791" s="209"/>
      <c r="AW791" s="204">
        <f t="shared" si="378"/>
        <v>6250.4722222222244</v>
      </c>
      <c r="AX791" s="159"/>
      <c r="AZ791" s="159"/>
      <c r="BM791" s="207"/>
      <c r="BN791" s="212"/>
      <c r="BP791" s="209"/>
      <c r="BQ791" s="211"/>
      <c r="BR791" s="211"/>
      <c r="BS791" s="211"/>
      <c r="BT791" s="211"/>
      <c r="BU791" s="211"/>
      <c r="BV791" s="211"/>
      <c r="BW791" s="211"/>
      <c r="BX791" s="211"/>
      <c r="BY791" s="211"/>
      <c r="BZ791" s="211"/>
      <c r="CA791" s="209"/>
      <c r="CB791" s="224"/>
      <c r="CC791" s="204"/>
      <c r="CD791" s="204"/>
      <c r="CE791" s="204"/>
      <c r="CF791" s="211"/>
      <c r="CG791" s="211"/>
      <c r="CI791" s="209"/>
      <c r="CJ791" s="209"/>
      <c r="EH791" s="165"/>
      <c r="EI791" s="165"/>
      <c r="EJ791" s="166"/>
      <c r="EK791" s="209"/>
      <c r="EL791" s="211"/>
      <c r="EM791" s="211"/>
      <c r="EN791" s="211"/>
      <c r="EO791" s="211"/>
      <c r="EP791" s="211"/>
      <c r="ES791" s="165"/>
      <c r="ET791" s="165"/>
      <c r="EU791" s="166"/>
      <c r="EV791" s="209"/>
      <c r="EW791" s="211"/>
      <c r="EX791" s="211"/>
      <c r="EY791" s="211"/>
      <c r="EZ791" s="211"/>
      <c r="FA791" s="211"/>
      <c r="FD791" s="165"/>
      <c r="FE791" s="165"/>
      <c r="FF791" s="166"/>
      <c r="FG791" s="209"/>
      <c r="FH791" s="211"/>
      <c r="FI791" s="211"/>
      <c r="FJ791" s="211"/>
      <c r="FK791" s="211"/>
      <c r="FL791" s="211"/>
    </row>
    <row r="792" spans="9:168">
      <c r="I792" s="221">
        <f t="shared" si="382"/>
        <v>188</v>
      </c>
      <c r="J792" s="159">
        <f>'v-t_chart'!C789</f>
        <v>51.5</v>
      </c>
      <c r="K792" s="204">
        <f t="shared" ca="1" si="360"/>
        <v>150.84349999999998</v>
      </c>
      <c r="L792" s="205" t="b">
        <f>IF('Input&amp;Output'!$C$3=10,phase_chart!C789,IF('Input&amp;Output'!$C$3=21,phase_chart!G789,IF('Input&amp;Output'!$C$3=22,phase_chart!K789,IF('Input&amp;Output'!$C$3=31,phase_chart!O789,IF('Input&amp;Output'!$C$3=32,phase_chart!S789,"")))))</f>
        <v>1</v>
      </c>
      <c r="M792" s="206" t="b">
        <f>IF('Input&amp;Output'!$C$3=10,phase_chart!D789,IF('Input&amp;Output'!$C$3=21,phase_chart!H789,IF('Input&amp;Output'!$C$3=22,phase_chart!L789,IF('Input&amp;Output'!$C$3=31,phase_chart!P789,IF('Input&amp;Output'!$C$3=32,phase_chart!T789,"")))))</f>
        <v>0</v>
      </c>
      <c r="N792" s="205" t="b">
        <f>IF('Input&amp;Output'!$C$3=10,phase_chart!E789,IF('Input&amp;Output'!$C$3=21,phase_chart!I789,IF('Input&amp;Output'!$C$3=22,phase_chart!M789,IF('Input&amp;Output'!$C$3=31,phase_chart!Q789,IF('Input&amp;Output'!$C$3=32,phase_chart!U789,"")))))</f>
        <v>0</v>
      </c>
      <c r="P792" s="159">
        <f ca="1">IF(NOT($J792=0),IF($J792&lt;IF($P791=0,0,VLOOKUP(P791,tbL!$M$37:$Q$43,IF(L792=TRUE,2,4))),IF($J792&gt;=VLOOKUP(P791,tbL!$M$37:$Q$43,IF(L792=TRUE,3,5)),$P791,IF(AND(L791=TRUE,L792=TRUE),$P791,$P791-1)),IF(AND(L792=TRUE,J792=VLOOKUP(P791,tbL!$M$37:$Q$43,IF(L792=TRUE,2,4))),P791,IF($P791+1&gt;$C$12,$C$12,$P791+1))),0)</f>
        <v>1</v>
      </c>
      <c r="Q792" s="159">
        <f t="shared" ca="1" si="362"/>
        <v>1</v>
      </c>
      <c r="R792" s="207">
        <f t="shared" ca="1" si="386"/>
        <v>0</v>
      </c>
      <c r="S792" s="208"/>
      <c r="T792" s="159">
        <f t="shared" si="380"/>
        <v>0</v>
      </c>
      <c r="U792" s="209" t="str">
        <f ca="1">IF(AND(T792=-1,N792=TRUE),"*",IF(AND(U791="*",N792=TRUE),"*",IF(AND(AND(L792=TRUE,U791="*"),J792&lt;VLOOKUP(V791+1,tbL!$M$38:$O$43,3)),"*","")))</f>
        <v>*</v>
      </c>
      <c r="V792" s="204">
        <f t="shared" ca="1" si="363"/>
        <v>1</v>
      </c>
      <c r="Y792" s="159" t="str">
        <f t="shared" ca="1" si="364"/>
        <v/>
      </c>
      <c r="Z792" s="159" t="str">
        <f t="shared" si="365"/>
        <v/>
      </c>
      <c r="AA792" s="159">
        <f t="shared" ca="1" si="356"/>
        <v>1</v>
      </c>
      <c r="AC792" s="161" t="str">
        <f t="shared" ca="1" si="366"/>
        <v/>
      </c>
      <c r="AD792" s="161">
        <f t="shared" ca="1" si="367"/>
        <v>1</v>
      </c>
      <c r="AE792" s="161" t="str">
        <f t="shared" ca="1" si="358"/>
        <v/>
      </c>
      <c r="AF792" s="161">
        <f t="shared" ca="1" si="368"/>
        <v>1</v>
      </c>
      <c r="AG792" s="161" t="str">
        <f t="shared" ca="1" si="369"/>
        <v/>
      </c>
      <c r="AH792" s="161">
        <f t="shared" ca="1" si="370"/>
        <v>1</v>
      </c>
      <c r="AI792" s="161" t="str">
        <f t="shared" ca="1" si="371"/>
        <v/>
      </c>
      <c r="AJ792" s="161">
        <f t="shared" ca="1" si="372"/>
        <v>1</v>
      </c>
      <c r="AL792" s="161" t="str">
        <f t="shared" ca="1" si="373"/>
        <v/>
      </c>
      <c r="AM792" s="161">
        <f t="shared" ca="1" si="385"/>
        <v>1</v>
      </c>
      <c r="AN792" s="161" t="str">
        <f t="shared" ca="1" si="374"/>
        <v/>
      </c>
      <c r="AO792" s="161">
        <f t="shared" ca="1" si="383"/>
        <v>1</v>
      </c>
      <c r="AP792" s="161" t="str">
        <f t="shared" ca="1" si="375"/>
        <v/>
      </c>
      <c r="AQ792" s="161">
        <f t="shared" ca="1" si="381"/>
        <v>1</v>
      </c>
      <c r="AR792" s="161" t="str">
        <f t="shared" ca="1" si="376"/>
        <v/>
      </c>
      <c r="AS792" s="161">
        <f t="shared" ca="1" si="377"/>
        <v>1</v>
      </c>
      <c r="AT792" s="159" t="str">
        <f t="shared" ca="1" si="357"/>
        <v/>
      </c>
      <c r="AU792" s="210">
        <f t="shared" ca="1" si="361"/>
        <v>14</v>
      </c>
      <c r="AV792" s="209"/>
      <c r="AW792" s="204">
        <f t="shared" si="378"/>
        <v>6264.7777777777801</v>
      </c>
      <c r="AX792" s="159"/>
      <c r="AZ792" s="159"/>
      <c r="BM792" s="207"/>
      <c r="BN792" s="212"/>
      <c r="BP792" s="209"/>
      <c r="BQ792" s="211"/>
      <c r="BR792" s="211"/>
      <c r="BS792" s="211"/>
      <c r="BT792" s="211"/>
      <c r="BU792" s="211"/>
      <c r="BV792" s="211"/>
      <c r="BW792" s="211"/>
      <c r="BX792" s="211"/>
      <c r="BY792" s="211"/>
      <c r="BZ792" s="211"/>
      <c r="CA792" s="209"/>
      <c r="CB792" s="224"/>
      <c r="CC792" s="204"/>
      <c r="CD792" s="204"/>
      <c r="CE792" s="204"/>
      <c r="CF792" s="211"/>
      <c r="CG792" s="211"/>
      <c r="CI792" s="209"/>
      <c r="CJ792" s="209"/>
      <c r="EH792" s="165"/>
      <c r="EI792" s="165"/>
      <c r="EJ792" s="166"/>
      <c r="EK792" s="209"/>
      <c r="EL792" s="211"/>
      <c r="EM792" s="211"/>
      <c r="EN792" s="211"/>
      <c r="EO792" s="211"/>
      <c r="EP792" s="211"/>
      <c r="ES792" s="165"/>
      <c r="ET792" s="165"/>
      <c r="EU792" s="166"/>
      <c r="EV792" s="209"/>
      <c r="EW792" s="211"/>
      <c r="EX792" s="211"/>
      <c r="EY792" s="211"/>
      <c r="EZ792" s="211"/>
      <c r="FA792" s="211"/>
      <c r="FD792" s="165"/>
      <c r="FE792" s="165"/>
      <c r="FF792" s="166"/>
      <c r="FG792" s="209"/>
      <c r="FH792" s="211"/>
      <c r="FI792" s="211"/>
      <c r="FJ792" s="211"/>
      <c r="FK792" s="211"/>
      <c r="FL792" s="211"/>
    </row>
    <row r="793" spans="9:168">
      <c r="I793" s="221">
        <f t="shared" si="382"/>
        <v>189</v>
      </c>
      <c r="J793" s="159">
        <f>'v-t_chart'!C790</f>
        <v>53.1</v>
      </c>
      <c r="K793" s="204">
        <f t="shared" ca="1" si="360"/>
        <v>155.5299</v>
      </c>
      <c r="L793" s="205" t="b">
        <f>IF('Input&amp;Output'!$C$3=10,phase_chart!C790,IF('Input&amp;Output'!$C$3=21,phase_chart!G790,IF('Input&amp;Output'!$C$3=22,phase_chart!K790,IF('Input&amp;Output'!$C$3=31,phase_chart!O790,IF('Input&amp;Output'!$C$3=32,phase_chart!S790,"")))))</f>
        <v>1</v>
      </c>
      <c r="M793" s="206" t="b">
        <f>IF('Input&amp;Output'!$C$3=10,phase_chart!D790,IF('Input&amp;Output'!$C$3=21,phase_chart!H790,IF('Input&amp;Output'!$C$3=22,phase_chart!L790,IF('Input&amp;Output'!$C$3=31,phase_chart!P790,IF('Input&amp;Output'!$C$3=32,phase_chart!T790,"")))))</f>
        <v>0</v>
      </c>
      <c r="N793" s="205" t="b">
        <f>IF('Input&amp;Output'!$C$3=10,phase_chart!E790,IF('Input&amp;Output'!$C$3=21,phase_chart!I790,IF('Input&amp;Output'!$C$3=22,phase_chart!M790,IF('Input&amp;Output'!$C$3=31,phase_chart!Q790,IF('Input&amp;Output'!$C$3=32,phase_chart!U790,"")))))</f>
        <v>0</v>
      </c>
      <c r="P793" s="159">
        <f ca="1">IF(NOT($J793=0),IF($J793&lt;IF($P792=0,0,VLOOKUP(P792,tbL!$M$37:$Q$43,IF(L793=TRUE,2,4))),IF($J793&gt;=VLOOKUP(P792,tbL!$M$37:$Q$43,IF(L793=TRUE,3,5)),$P792,IF(AND(L792=TRUE,L793=TRUE),$P792,$P792-1)),IF(AND(L793=TRUE,J793=VLOOKUP(P792,tbL!$M$37:$Q$43,IF(L793=TRUE,2,4))),P792,IF($P792+1&gt;$C$12,$C$12,$P792+1))),0)</f>
        <v>1</v>
      </c>
      <c r="Q793" s="159">
        <f t="shared" ca="1" si="362"/>
        <v>1</v>
      </c>
      <c r="R793" s="207">
        <f t="shared" ca="1" si="386"/>
        <v>0</v>
      </c>
      <c r="S793" s="208"/>
      <c r="T793" s="159">
        <f t="shared" si="380"/>
        <v>0</v>
      </c>
      <c r="U793" s="209" t="str">
        <f ca="1">IF(AND(T793=-1,N793=TRUE),"*",IF(AND(U792="*",N793=TRUE),"*",IF(AND(AND(L793=TRUE,U792="*"),J793&lt;VLOOKUP(V792+1,tbL!$M$38:$O$43,3)),"*","")))</f>
        <v>*</v>
      </c>
      <c r="V793" s="204">
        <f t="shared" ca="1" si="363"/>
        <v>1</v>
      </c>
      <c r="Y793" s="159" t="str">
        <f t="shared" ca="1" si="364"/>
        <v/>
      </c>
      <c r="Z793" s="159" t="str">
        <f t="shared" si="365"/>
        <v/>
      </c>
      <c r="AA793" s="159">
        <f t="shared" ca="1" si="356"/>
        <v>1</v>
      </c>
      <c r="AC793" s="161" t="str">
        <f t="shared" ca="1" si="366"/>
        <v/>
      </c>
      <c r="AD793" s="161">
        <f t="shared" ca="1" si="367"/>
        <v>1</v>
      </c>
      <c r="AE793" s="161" t="str">
        <f t="shared" ca="1" si="358"/>
        <v/>
      </c>
      <c r="AF793" s="161">
        <f t="shared" ca="1" si="368"/>
        <v>1</v>
      </c>
      <c r="AG793" s="161" t="str">
        <f t="shared" ca="1" si="369"/>
        <v/>
      </c>
      <c r="AH793" s="161">
        <f t="shared" ca="1" si="370"/>
        <v>1</v>
      </c>
      <c r="AI793" s="161" t="str">
        <f t="shared" ca="1" si="371"/>
        <v/>
      </c>
      <c r="AJ793" s="161">
        <f t="shared" ca="1" si="372"/>
        <v>1</v>
      </c>
      <c r="AL793" s="161" t="str">
        <f t="shared" ca="1" si="373"/>
        <v/>
      </c>
      <c r="AM793" s="161">
        <f t="shared" ca="1" si="385"/>
        <v>1</v>
      </c>
      <c r="AN793" s="161" t="str">
        <f t="shared" ca="1" si="374"/>
        <v/>
      </c>
      <c r="AO793" s="161">
        <f t="shared" ca="1" si="383"/>
        <v>1</v>
      </c>
      <c r="AP793" s="161" t="str">
        <f t="shared" ca="1" si="375"/>
        <v/>
      </c>
      <c r="AQ793" s="161">
        <f t="shared" ca="1" si="381"/>
        <v>1</v>
      </c>
      <c r="AR793" s="161" t="str">
        <f t="shared" ca="1" si="376"/>
        <v/>
      </c>
      <c r="AS793" s="161">
        <f t="shared" ca="1" si="377"/>
        <v>1</v>
      </c>
      <c r="AT793" s="159" t="str">
        <f t="shared" ca="1" si="357"/>
        <v/>
      </c>
      <c r="AU793" s="210">
        <f t="shared" ca="1" si="361"/>
        <v>14</v>
      </c>
      <c r="AV793" s="209"/>
      <c r="AW793" s="204">
        <f t="shared" si="378"/>
        <v>6279.5277777777801</v>
      </c>
      <c r="AX793" s="159"/>
      <c r="AZ793" s="159"/>
      <c r="BM793" s="207"/>
      <c r="BN793" s="212"/>
      <c r="BP793" s="209"/>
      <c r="BQ793" s="211"/>
      <c r="BR793" s="211"/>
      <c r="BS793" s="211"/>
      <c r="BT793" s="211"/>
      <c r="BU793" s="211"/>
      <c r="BV793" s="211"/>
      <c r="BW793" s="211"/>
      <c r="BX793" s="211"/>
      <c r="BY793" s="211"/>
      <c r="BZ793" s="211"/>
      <c r="CA793" s="209"/>
      <c r="CB793" s="224"/>
      <c r="CC793" s="204"/>
      <c r="CD793" s="204"/>
      <c r="CE793" s="204"/>
      <c r="CF793" s="211"/>
      <c r="CG793" s="211"/>
      <c r="CI793" s="209"/>
      <c r="CJ793" s="209"/>
      <c r="EH793" s="165"/>
      <c r="EI793" s="165"/>
      <c r="EJ793" s="166"/>
      <c r="EK793" s="209"/>
      <c r="EL793" s="211"/>
      <c r="EM793" s="211"/>
      <c r="EN793" s="211"/>
      <c r="EO793" s="211"/>
      <c r="EP793" s="211"/>
      <c r="ES793" s="165"/>
      <c r="ET793" s="165"/>
      <c r="EU793" s="166"/>
      <c r="EV793" s="209"/>
      <c r="EW793" s="211"/>
      <c r="EX793" s="211"/>
      <c r="EY793" s="211"/>
      <c r="EZ793" s="211"/>
      <c r="FA793" s="211"/>
      <c r="FD793" s="165"/>
      <c r="FE793" s="165"/>
      <c r="FF793" s="166"/>
      <c r="FG793" s="209"/>
      <c r="FH793" s="211"/>
      <c r="FI793" s="211"/>
      <c r="FJ793" s="211"/>
      <c r="FK793" s="211"/>
      <c r="FL793" s="211"/>
    </row>
    <row r="794" spans="9:168">
      <c r="I794" s="221">
        <f t="shared" si="382"/>
        <v>190</v>
      </c>
      <c r="J794" s="159">
        <f>'v-t_chart'!C791</f>
        <v>54.8</v>
      </c>
      <c r="K794" s="204">
        <f t="shared" ca="1" si="360"/>
        <v>160.50919999999999</v>
      </c>
      <c r="L794" s="205" t="b">
        <f>IF('Input&amp;Output'!$C$3=10,phase_chart!C791,IF('Input&amp;Output'!$C$3=21,phase_chart!G791,IF('Input&amp;Output'!$C$3=22,phase_chart!K791,IF('Input&amp;Output'!$C$3=31,phase_chart!O791,IF('Input&amp;Output'!$C$3=32,phase_chart!S791,"")))))</f>
        <v>1</v>
      </c>
      <c r="M794" s="206" t="b">
        <f>IF('Input&amp;Output'!$C$3=10,phase_chart!D791,IF('Input&amp;Output'!$C$3=21,phase_chart!H791,IF('Input&amp;Output'!$C$3=22,phase_chart!L791,IF('Input&amp;Output'!$C$3=31,phase_chart!P791,IF('Input&amp;Output'!$C$3=32,phase_chart!T791,"")))))</f>
        <v>0</v>
      </c>
      <c r="N794" s="205" t="b">
        <f>IF('Input&amp;Output'!$C$3=10,phase_chart!E791,IF('Input&amp;Output'!$C$3=21,phase_chart!I791,IF('Input&amp;Output'!$C$3=22,phase_chart!M791,IF('Input&amp;Output'!$C$3=31,phase_chart!Q791,IF('Input&amp;Output'!$C$3=32,phase_chart!U791,"")))))</f>
        <v>0</v>
      </c>
      <c r="P794" s="159">
        <f ca="1">IF(NOT($J794=0),IF($J794&lt;IF($P793=0,0,VLOOKUP(P793,tbL!$M$37:$Q$43,IF(L794=TRUE,2,4))),IF($J794&gt;=VLOOKUP(P793,tbL!$M$37:$Q$43,IF(L794=TRUE,3,5)),$P793,IF(AND(L793=TRUE,L794=TRUE),$P793,$P793-1)),IF(AND(L794=TRUE,J794=VLOOKUP(P793,tbL!$M$37:$Q$43,IF(L794=TRUE,2,4))),P793,IF($P793+1&gt;$C$12,$C$12,$P793+1))),0)</f>
        <v>1</v>
      </c>
      <c r="Q794" s="159">
        <f t="shared" ca="1" si="362"/>
        <v>1</v>
      </c>
      <c r="R794" s="207">
        <f t="shared" ca="1" si="386"/>
        <v>0</v>
      </c>
      <c r="S794" s="208"/>
      <c r="T794" s="159">
        <f t="shared" si="380"/>
        <v>0</v>
      </c>
      <c r="U794" s="209" t="str">
        <f ca="1">IF(AND(T794=-1,N794=TRUE),"*",IF(AND(U793="*",N794=TRUE),"*",IF(AND(AND(L794=TRUE,U793="*"),J794&lt;VLOOKUP(V793+1,tbL!$M$38:$O$43,3)),"*","")))</f>
        <v>*</v>
      </c>
      <c r="V794" s="204">
        <f t="shared" ca="1" si="363"/>
        <v>1</v>
      </c>
      <c r="Y794" s="159" t="str">
        <f t="shared" ca="1" si="364"/>
        <v/>
      </c>
      <c r="Z794" s="159" t="str">
        <f t="shared" si="365"/>
        <v/>
      </c>
      <c r="AA794" s="159">
        <f t="shared" ref="AA794:AA857" ca="1" si="387">IF(IF(AND(AT794=-1,Z794=1),1,IF(Y794=0,AA793,V794))=0,0,IF((IF(AND(AT794=-1,Z794=1),1,IF(Y794=0,AA793,V794))-AA793)&gt;=2,-(-AA793-1),IF(IF(AND(AT794=-1,Z794=1),1,IF(Y794=0,AA793,V794))-AA793&lt;=-2,(AA793-1),IF(AND(AT794=-1,Z794=1),1,IF(Y794=0,V794,V794)))))</f>
        <v>1</v>
      </c>
      <c r="AC794" s="161" t="str">
        <f t="shared" ca="1" si="366"/>
        <v/>
      </c>
      <c r="AD794" s="161">
        <f t="shared" ca="1" si="367"/>
        <v>1</v>
      </c>
      <c r="AE794" s="161" t="str">
        <f t="shared" ca="1" si="358"/>
        <v/>
      </c>
      <c r="AF794" s="161">
        <f t="shared" ca="1" si="368"/>
        <v>1</v>
      </c>
      <c r="AG794" s="161" t="str">
        <f t="shared" ca="1" si="369"/>
        <v/>
      </c>
      <c r="AH794" s="161">
        <f t="shared" ca="1" si="370"/>
        <v>1</v>
      </c>
      <c r="AI794" s="161" t="str">
        <f t="shared" ca="1" si="371"/>
        <v/>
      </c>
      <c r="AJ794" s="161">
        <f t="shared" ca="1" si="372"/>
        <v>1</v>
      </c>
      <c r="AL794" s="161" t="str">
        <f t="shared" ca="1" si="373"/>
        <v/>
      </c>
      <c r="AM794" s="161">
        <f t="shared" ca="1" si="385"/>
        <v>1</v>
      </c>
      <c r="AN794" s="161" t="str">
        <f t="shared" ca="1" si="374"/>
        <v/>
      </c>
      <c r="AO794" s="161">
        <f t="shared" ca="1" si="383"/>
        <v>1</v>
      </c>
      <c r="AP794" s="161" t="str">
        <f t="shared" ca="1" si="375"/>
        <v/>
      </c>
      <c r="AQ794" s="161">
        <f t="shared" ca="1" si="381"/>
        <v>1</v>
      </c>
      <c r="AR794" s="161" t="str">
        <f t="shared" ca="1" si="376"/>
        <v/>
      </c>
      <c r="AS794" s="161">
        <f t="shared" ca="1" si="377"/>
        <v>1</v>
      </c>
      <c r="AT794" s="159" t="str">
        <f t="shared" ref="AT794:AT857" ca="1" si="388">IF(OR(Z794=1,Y794=0),-1,"")</f>
        <v/>
      </c>
      <c r="AU794" s="210">
        <f t="shared" ca="1" si="361"/>
        <v>14</v>
      </c>
      <c r="AV794" s="209"/>
      <c r="AW794" s="204">
        <f t="shared" si="378"/>
        <v>6294.7500000000027</v>
      </c>
      <c r="AX794" s="159"/>
      <c r="AZ794" s="159"/>
      <c r="BM794" s="207"/>
      <c r="BN794" s="212"/>
      <c r="BP794" s="209"/>
      <c r="BQ794" s="211"/>
      <c r="BR794" s="211"/>
      <c r="BS794" s="211"/>
      <c r="BT794" s="211"/>
      <c r="BU794" s="211"/>
      <c r="BV794" s="211"/>
      <c r="BW794" s="211"/>
      <c r="BX794" s="211"/>
      <c r="BY794" s="211"/>
      <c r="BZ794" s="211"/>
      <c r="CA794" s="209"/>
      <c r="CB794" s="224"/>
      <c r="CC794" s="204"/>
      <c r="CD794" s="204"/>
      <c r="CE794" s="204"/>
      <c r="CF794" s="211"/>
      <c r="CG794" s="211"/>
      <c r="CI794" s="209"/>
      <c r="CJ794" s="209"/>
      <c r="EH794" s="165"/>
      <c r="EI794" s="165"/>
      <c r="EJ794" s="166"/>
      <c r="EK794" s="209"/>
      <c r="EL794" s="211"/>
      <c r="EM794" s="211"/>
      <c r="EN794" s="211"/>
      <c r="EO794" s="211"/>
      <c r="EP794" s="211"/>
      <c r="ES794" s="165"/>
      <c r="ET794" s="165"/>
      <c r="EU794" s="166"/>
      <c r="EV794" s="209"/>
      <c r="EW794" s="211"/>
      <c r="EX794" s="211"/>
      <c r="EY794" s="211"/>
      <c r="EZ794" s="211"/>
      <c r="FA794" s="211"/>
      <c r="FD794" s="165"/>
      <c r="FE794" s="165"/>
      <c r="FF794" s="166"/>
      <c r="FG794" s="209"/>
      <c r="FH794" s="211"/>
      <c r="FI794" s="211"/>
      <c r="FJ794" s="211"/>
      <c r="FK794" s="211"/>
      <c r="FL794" s="211"/>
    </row>
    <row r="795" spans="9:168">
      <c r="I795" s="221">
        <f t="shared" si="382"/>
        <v>191</v>
      </c>
      <c r="J795" s="159">
        <f>'v-t_chart'!C792</f>
        <v>56.6</v>
      </c>
      <c r="K795" s="204">
        <f t="shared" ca="1" si="360"/>
        <v>165.78139999999999</v>
      </c>
      <c r="L795" s="205" t="b">
        <f>IF('Input&amp;Output'!$C$3=10,phase_chart!C792,IF('Input&amp;Output'!$C$3=21,phase_chart!G792,IF('Input&amp;Output'!$C$3=22,phase_chart!K792,IF('Input&amp;Output'!$C$3=31,phase_chart!O792,IF('Input&amp;Output'!$C$3=32,phase_chart!S792,"")))))</f>
        <v>1</v>
      </c>
      <c r="M795" s="206" t="b">
        <f>IF('Input&amp;Output'!$C$3=10,phase_chart!D792,IF('Input&amp;Output'!$C$3=21,phase_chart!H792,IF('Input&amp;Output'!$C$3=22,phase_chart!L792,IF('Input&amp;Output'!$C$3=31,phase_chart!P792,IF('Input&amp;Output'!$C$3=32,phase_chart!T792,"")))))</f>
        <v>0</v>
      </c>
      <c r="N795" s="205" t="b">
        <f>IF('Input&amp;Output'!$C$3=10,phase_chart!E792,IF('Input&amp;Output'!$C$3=21,phase_chart!I792,IF('Input&amp;Output'!$C$3=22,phase_chart!M792,IF('Input&amp;Output'!$C$3=31,phase_chart!Q792,IF('Input&amp;Output'!$C$3=32,phase_chart!U792,"")))))</f>
        <v>0</v>
      </c>
      <c r="P795" s="159">
        <f ca="1">IF(NOT($J795=0),IF($J795&lt;IF($P794=0,0,VLOOKUP(P794,tbL!$M$37:$Q$43,IF(L795=TRUE,2,4))),IF($J795&gt;=VLOOKUP(P794,tbL!$M$37:$Q$43,IF(L795=TRUE,3,5)),$P794,IF(AND(L794=TRUE,L795=TRUE),$P794,$P794-1)),IF(AND(L795=TRUE,J795=VLOOKUP(P794,tbL!$M$37:$Q$43,IF(L795=TRUE,2,4))),P794,IF($P794+1&gt;$C$12,$C$12,$P794+1))),0)</f>
        <v>1</v>
      </c>
      <c r="Q795" s="159">
        <f t="shared" ca="1" si="362"/>
        <v>1</v>
      </c>
      <c r="R795" s="207">
        <f t="shared" ca="1" si="386"/>
        <v>0</v>
      </c>
      <c r="S795" s="208"/>
      <c r="T795" s="159">
        <f t="shared" si="380"/>
        <v>0</v>
      </c>
      <c r="U795" s="209" t="str">
        <f ca="1">IF(AND(T795=-1,N795=TRUE),"*",IF(AND(U794="*",N795=TRUE),"*",IF(AND(AND(L795=TRUE,U794="*"),J795&lt;VLOOKUP(V794+1,tbL!$M$38:$O$43,3)),"*","")))</f>
        <v>*</v>
      </c>
      <c r="V795" s="204">
        <f t="shared" ca="1" si="363"/>
        <v>1</v>
      </c>
      <c r="Y795" s="159" t="str">
        <f t="shared" ca="1" si="364"/>
        <v/>
      </c>
      <c r="Z795" s="159" t="str">
        <f t="shared" si="365"/>
        <v/>
      </c>
      <c r="AA795" s="159">
        <f t="shared" ca="1" si="387"/>
        <v>1</v>
      </c>
      <c r="AC795" s="161" t="str">
        <f t="shared" ca="1" si="366"/>
        <v/>
      </c>
      <c r="AD795" s="161">
        <f t="shared" ca="1" si="367"/>
        <v>1</v>
      </c>
      <c r="AE795" s="161" t="str">
        <f t="shared" ca="1" si="358"/>
        <v/>
      </c>
      <c r="AF795" s="161">
        <f t="shared" ca="1" si="368"/>
        <v>1</v>
      </c>
      <c r="AG795" s="161" t="str">
        <f t="shared" ca="1" si="369"/>
        <v/>
      </c>
      <c r="AH795" s="161">
        <f t="shared" ca="1" si="370"/>
        <v>1</v>
      </c>
      <c r="AI795" s="161" t="str">
        <f t="shared" ca="1" si="371"/>
        <v/>
      </c>
      <c r="AJ795" s="161">
        <f t="shared" ca="1" si="372"/>
        <v>1</v>
      </c>
      <c r="AL795" s="161" t="str">
        <f t="shared" ca="1" si="373"/>
        <v/>
      </c>
      <c r="AM795" s="161">
        <f t="shared" ca="1" si="385"/>
        <v>1</v>
      </c>
      <c r="AN795" s="161" t="str">
        <f t="shared" ca="1" si="374"/>
        <v/>
      </c>
      <c r="AO795" s="161">
        <f t="shared" ca="1" si="383"/>
        <v>1</v>
      </c>
      <c r="AP795" s="161" t="str">
        <f t="shared" ca="1" si="375"/>
        <v/>
      </c>
      <c r="AQ795" s="161">
        <f t="shared" ca="1" si="381"/>
        <v>1</v>
      </c>
      <c r="AR795" s="161" t="str">
        <f t="shared" ca="1" si="376"/>
        <v/>
      </c>
      <c r="AS795" s="161">
        <f t="shared" ca="1" si="377"/>
        <v>1</v>
      </c>
      <c r="AT795" s="159" t="str">
        <f t="shared" ca="1" si="388"/>
        <v/>
      </c>
      <c r="AU795" s="210">
        <f t="shared" ca="1" si="361"/>
        <v>14</v>
      </c>
      <c r="AV795" s="209"/>
      <c r="AW795" s="204">
        <f t="shared" si="378"/>
        <v>6310.4722222222254</v>
      </c>
      <c r="AX795" s="159"/>
      <c r="AZ795" s="159"/>
      <c r="BM795" s="207"/>
      <c r="BN795" s="212"/>
      <c r="BP795" s="209"/>
      <c r="BQ795" s="211"/>
      <c r="BR795" s="211"/>
      <c r="BS795" s="211"/>
      <c r="BT795" s="211"/>
      <c r="BU795" s="211"/>
      <c r="BV795" s="211"/>
      <c r="BW795" s="211"/>
      <c r="BX795" s="211"/>
      <c r="BY795" s="211"/>
      <c r="BZ795" s="211"/>
      <c r="CA795" s="209"/>
      <c r="CB795" s="224"/>
      <c r="CC795" s="204"/>
      <c r="CD795" s="204"/>
      <c r="CE795" s="204"/>
      <c r="CF795" s="211"/>
      <c r="CG795" s="211"/>
      <c r="CI795" s="209"/>
      <c r="CJ795" s="209"/>
      <c r="EH795" s="165"/>
      <c r="EI795" s="165"/>
      <c r="EJ795" s="166"/>
      <c r="EK795" s="209"/>
      <c r="EL795" s="211"/>
      <c r="EM795" s="211"/>
      <c r="EN795" s="211"/>
      <c r="EO795" s="211"/>
      <c r="EP795" s="211"/>
      <c r="ES795" s="165"/>
      <c r="ET795" s="165"/>
      <c r="EU795" s="166"/>
      <c r="EV795" s="209"/>
      <c r="EW795" s="211"/>
      <c r="EX795" s="211"/>
      <c r="EY795" s="211"/>
      <c r="EZ795" s="211"/>
      <c r="FA795" s="211"/>
      <c r="FD795" s="165"/>
      <c r="FE795" s="165"/>
      <c r="FF795" s="166"/>
      <c r="FG795" s="209"/>
      <c r="FH795" s="211"/>
      <c r="FI795" s="211"/>
      <c r="FJ795" s="211"/>
      <c r="FK795" s="211"/>
      <c r="FL795" s="211"/>
    </row>
    <row r="796" spans="9:168">
      <c r="I796" s="221">
        <f t="shared" si="382"/>
        <v>192</v>
      </c>
      <c r="J796" s="159">
        <f>'v-t_chart'!C793</f>
        <v>58.5</v>
      </c>
      <c r="K796" s="204">
        <f t="shared" ca="1" si="360"/>
        <v>171.34649999999999</v>
      </c>
      <c r="L796" s="205" t="b">
        <f>IF('Input&amp;Output'!$C$3=10,phase_chart!C793,IF('Input&amp;Output'!$C$3=21,phase_chart!G793,IF('Input&amp;Output'!$C$3=22,phase_chart!K793,IF('Input&amp;Output'!$C$3=31,phase_chart!O793,IF('Input&amp;Output'!$C$3=32,phase_chart!S793,"")))))</f>
        <v>1</v>
      </c>
      <c r="M796" s="206" t="b">
        <f>IF('Input&amp;Output'!$C$3=10,phase_chart!D793,IF('Input&amp;Output'!$C$3=21,phase_chart!H793,IF('Input&amp;Output'!$C$3=22,phase_chart!L793,IF('Input&amp;Output'!$C$3=31,phase_chart!P793,IF('Input&amp;Output'!$C$3=32,phase_chart!T793,"")))))</f>
        <v>0</v>
      </c>
      <c r="N796" s="205" t="b">
        <f>IF('Input&amp;Output'!$C$3=10,phase_chart!E793,IF('Input&amp;Output'!$C$3=21,phase_chart!I793,IF('Input&amp;Output'!$C$3=22,phase_chart!M793,IF('Input&amp;Output'!$C$3=31,phase_chart!Q793,IF('Input&amp;Output'!$C$3=32,phase_chart!U793,"")))))</f>
        <v>0</v>
      </c>
      <c r="P796" s="159">
        <f ca="1">IF(NOT($J796=0),IF($J796&lt;IF($P795=0,0,VLOOKUP(P795,tbL!$M$37:$Q$43,IF(L796=TRUE,2,4))),IF($J796&gt;=VLOOKUP(P795,tbL!$M$37:$Q$43,IF(L796=TRUE,3,5)),$P795,IF(AND(L795=TRUE,L796=TRUE),$P795,$P795-1)),IF(AND(L796=TRUE,J796=VLOOKUP(P795,tbL!$M$37:$Q$43,IF(L796=TRUE,2,4))),P795,IF($P795+1&gt;$C$12,$C$12,$P795+1))),0)</f>
        <v>1</v>
      </c>
      <c r="Q796" s="159">
        <f t="shared" ca="1" si="362"/>
        <v>1</v>
      </c>
      <c r="R796" s="207">
        <f t="shared" ca="1" si="386"/>
        <v>0</v>
      </c>
      <c r="S796" s="208"/>
      <c r="T796" s="159">
        <f t="shared" si="380"/>
        <v>0</v>
      </c>
      <c r="U796" s="209" t="str">
        <f ca="1">IF(AND(T796=-1,N796=TRUE),"*",IF(AND(U795="*",N796=TRUE),"*",IF(AND(AND(L796=TRUE,U795="*"),J796&lt;VLOOKUP(V795+1,tbL!$M$38:$O$43,3)),"*","")))</f>
        <v>*</v>
      </c>
      <c r="V796" s="204">
        <f t="shared" ca="1" si="363"/>
        <v>1</v>
      </c>
      <c r="Y796" s="159" t="str">
        <f t="shared" ca="1" si="364"/>
        <v/>
      </c>
      <c r="Z796" s="159" t="str">
        <f t="shared" si="365"/>
        <v/>
      </c>
      <c r="AA796" s="159">
        <f t="shared" ca="1" si="387"/>
        <v>1</v>
      </c>
      <c r="AC796" s="161" t="str">
        <f t="shared" ca="1" si="366"/>
        <v/>
      </c>
      <c r="AD796" s="161">
        <f t="shared" ca="1" si="367"/>
        <v>1</v>
      </c>
      <c r="AE796" s="161" t="str">
        <f t="shared" ca="1" si="358"/>
        <v/>
      </c>
      <c r="AF796" s="161">
        <f t="shared" ca="1" si="368"/>
        <v>1</v>
      </c>
      <c r="AG796" s="161" t="str">
        <f t="shared" ca="1" si="369"/>
        <v/>
      </c>
      <c r="AH796" s="161">
        <f t="shared" ca="1" si="370"/>
        <v>1</v>
      </c>
      <c r="AI796" s="161" t="str">
        <f t="shared" ca="1" si="371"/>
        <v/>
      </c>
      <c r="AJ796" s="161">
        <f t="shared" ca="1" si="372"/>
        <v>1</v>
      </c>
      <c r="AL796" s="161" t="str">
        <f t="shared" ca="1" si="373"/>
        <v/>
      </c>
      <c r="AM796" s="161">
        <f t="shared" ca="1" si="385"/>
        <v>1</v>
      </c>
      <c r="AN796" s="161" t="str">
        <f t="shared" ca="1" si="374"/>
        <v/>
      </c>
      <c r="AO796" s="161">
        <f t="shared" ca="1" si="383"/>
        <v>1</v>
      </c>
      <c r="AP796" s="161" t="str">
        <f t="shared" ca="1" si="375"/>
        <v/>
      </c>
      <c r="AQ796" s="161">
        <f t="shared" ca="1" si="381"/>
        <v>1</v>
      </c>
      <c r="AR796" s="161" t="str">
        <f t="shared" ca="1" si="376"/>
        <v/>
      </c>
      <c r="AS796" s="161">
        <f t="shared" ca="1" si="377"/>
        <v>1</v>
      </c>
      <c r="AT796" s="159" t="str">
        <f t="shared" ca="1" si="388"/>
        <v/>
      </c>
      <c r="AU796" s="210">
        <f t="shared" ca="1" si="361"/>
        <v>14</v>
      </c>
      <c r="AV796" s="209"/>
      <c r="AW796" s="204">
        <f t="shared" si="378"/>
        <v>6326.7222222222254</v>
      </c>
      <c r="AX796" s="159"/>
      <c r="AZ796" s="159"/>
      <c r="BM796" s="207"/>
      <c r="BN796" s="212"/>
      <c r="BP796" s="209"/>
      <c r="BQ796" s="211"/>
      <c r="BR796" s="211"/>
      <c r="BS796" s="211"/>
      <c r="BT796" s="211"/>
      <c r="BU796" s="211"/>
      <c r="BV796" s="211"/>
      <c r="BW796" s="211"/>
      <c r="BX796" s="211"/>
      <c r="BY796" s="211"/>
      <c r="BZ796" s="211"/>
      <c r="CA796" s="209"/>
      <c r="CB796" s="224"/>
      <c r="CC796" s="204"/>
      <c r="CD796" s="204"/>
      <c r="CE796" s="204"/>
      <c r="CF796" s="211"/>
      <c r="CG796" s="211"/>
      <c r="CI796" s="209"/>
      <c r="CJ796" s="209"/>
      <c r="EH796" s="165"/>
      <c r="EI796" s="165"/>
      <c r="EJ796" s="166"/>
      <c r="EK796" s="209"/>
      <c r="EL796" s="211"/>
      <c r="EM796" s="211"/>
      <c r="EN796" s="211"/>
      <c r="EO796" s="211"/>
      <c r="EP796" s="211"/>
      <c r="ES796" s="165"/>
      <c r="ET796" s="165"/>
      <c r="EU796" s="166"/>
      <c r="EV796" s="209"/>
      <c r="EW796" s="211"/>
      <c r="EX796" s="211"/>
      <c r="EY796" s="211"/>
      <c r="EZ796" s="211"/>
      <c r="FA796" s="211"/>
      <c r="FD796" s="165"/>
      <c r="FE796" s="165"/>
      <c r="FF796" s="166"/>
      <c r="FG796" s="209"/>
      <c r="FH796" s="211"/>
      <c r="FI796" s="211"/>
      <c r="FJ796" s="211"/>
      <c r="FK796" s="211"/>
      <c r="FL796" s="211"/>
    </row>
    <row r="797" spans="9:168">
      <c r="I797" s="221">
        <f t="shared" si="382"/>
        <v>193</v>
      </c>
      <c r="J797" s="159">
        <f>'v-t_chart'!C794</f>
        <v>60.6</v>
      </c>
      <c r="K797" s="204">
        <f t="shared" ca="1" si="360"/>
        <v>177.4974</v>
      </c>
      <c r="L797" s="205" t="b">
        <f>IF('Input&amp;Output'!$C$3=10,phase_chart!C794,IF('Input&amp;Output'!$C$3=21,phase_chart!G794,IF('Input&amp;Output'!$C$3=22,phase_chart!K794,IF('Input&amp;Output'!$C$3=31,phase_chart!O794,IF('Input&amp;Output'!$C$3=32,phase_chart!S794,"")))))</f>
        <v>1</v>
      </c>
      <c r="M797" s="206" t="b">
        <f>IF('Input&amp;Output'!$C$3=10,phase_chart!D794,IF('Input&amp;Output'!$C$3=21,phase_chart!H794,IF('Input&amp;Output'!$C$3=22,phase_chart!L794,IF('Input&amp;Output'!$C$3=31,phase_chart!P794,IF('Input&amp;Output'!$C$3=32,phase_chart!T794,"")))))</f>
        <v>0</v>
      </c>
      <c r="N797" s="205" t="b">
        <f>IF('Input&amp;Output'!$C$3=10,phase_chart!E794,IF('Input&amp;Output'!$C$3=21,phase_chart!I794,IF('Input&amp;Output'!$C$3=22,phase_chart!M794,IF('Input&amp;Output'!$C$3=31,phase_chart!Q794,IF('Input&amp;Output'!$C$3=32,phase_chart!U794,"")))))</f>
        <v>0</v>
      </c>
      <c r="P797" s="159">
        <f ca="1">IF(NOT($J797=0),IF($J797&lt;IF($P796=0,0,VLOOKUP(P796,tbL!$M$37:$Q$43,IF(L797=TRUE,2,4))),IF($J797&gt;=VLOOKUP(P796,tbL!$M$37:$Q$43,IF(L797=TRUE,3,5)),$P796,IF(AND(L796=TRUE,L797=TRUE),$P796,$P796-1)),IF(AND(L797=TRUE,J797=VLOOKUP(P796,tbL!$M$37:$Q$43,IF(L797=TRUE,2,4))),P796,IF($P796+1&gt;$C$12,$C$12,$P796+1))),0)</f>
        <v>1</v>
      </c>
      <c r="Q797" s="159">
        <f t="shared" ca="1" si="362"/>
        <v>1</v>
      </c>
      <c r="R797" s="207">
        <f t="shared" ca="1" si="386"/>
        <v>0</v>
      </c>
      <c r="S797" s="208"/>
      <c r="T797" s="159">
        <f t="shared" si="380"/>
        <v>0</v>
      </c>
      <c r="U797" s="209" t="str">
        <f ca="1">IF(AND(T797=-1,N797=TRUE),"*",IF(AND(U796="*",N797=TRUE),"*",IF(AND(AND(L797=TRUE,U796="*"),J797&lt;VLOOKUP(V796+1,tbL!$M$38:$O$43,3)),"*","")))</f>
        <v>*</v>
      </c>
      <c r="V797" s="204">
        <f t="shared" ca="1" si="363"/>
        <v>1</v>
      </c>
      <c r="Y797" s="159" t="str">
        <f t="shared" ca="1" si="364"/>
        <v/>
      </c>
      <c r="Z797" s="159" t="str">
        <f t="shared" si="365"/>
        <v/>
      </c>
      <c r="AA797" s="159">
        <f t="shared" ca="1" si="387"/>
        <v>1</v>
      </c>
      <c r="AC797" s="161" t="str">
        <f t="shared" ca="1" si="366"/>
        <v/>
      </c>
      <c r="AD797" s="161">
        <f t="shared" ca="1" si="367"/>
        <v>1</v>
      </c>
      <c r="AE797" s="161" t="str">
        <f t="shared" ca="1" si="358"/>
        <v/>
      </c>
      <c r="AF797" s="161">
        <f t="shared" ca="1" si="368"/>
        <v>1</v>
      </c>
      <c r="AG797" s="161" t="str">
        <f t="shared" ca="1" si="369"/>
        <v/>
      </c>
      <c r="AH797" s="161">
        <f t="shared" ca="1" si="370"/>
        <v>1</v>
      </c>
      <c r="AI797" s="161" t="str">
        <f t="shared" ca="1" si="371"/>
        <v/>
      </c>
      <c r="AJ797" s="161">
        <f t="shared" ca="1" si="372"/>
        <v>1</v>
      </c>
      <c r="AL797" s="161" t="str">
        <f t="shared" ca="1" si="373"/>
        <v/>
      </c>
      <c r="AM797" s="161">
        <f t="shared" ca="1" si="385"/>
        <v>1</v>
      </c>
      <c r="AN797" s="161" t="str">
        <f t="shared" ca="1" si="374"/>
        <v/>
      </c>
      <c r="AO797" s="161">
        <f t="shared" ca="1" si="383"/>
        <v>1</v>
      </c>
      <c r="AP797" s="161" t="str">
        <f t="shared" ca="1" si="375"/>
        <v/>
      </c>
      <c r="AQ797" s="161">
        <f t="shared" ca="1" si="381"/>
        <v>1</v>
      </c>
      <c r="AR797" s="161" t="str">
        <f t="shared" ca="1" si="376"/>
        <v/>
      </c>
      <c r="AS797" s="161">
        <f t="shared" ca="1" si="377"/>
        <v>1</v>
      </c>
      <c r="AT797" s="159" t="str">
        <f t="shared" ca="1" si="388"/>
        <v/>
      </c>
      <c r="AU797" s="210">
        <f t="shared" ca="1" si="361"/>
        <v>14</v>
      </c>
      <c r="AV797" s="209"/>
      <c r="AW797" s="204">
        <f t="shared" si="378"/>
        <v>6343.5555555555584</v>
      </c>
      <c r="AX797" s="159"/>
      <c r="AZ797" s="159"/>
      <c r="BM797" s="207"/>
      <c r="BN797" s="212"/>
      <c r="BP797" s="209"/>
      <c r="BQ797" s="211"/>
      <c r="BR797" s="211"/>
      <c r="BS797" s="211"/>
      <c r="BT797" s="211"/>
      <c r="BU797" s="211"/>
      <c r="BV797" s="211"/>
      <c r="BW797" s="211"/>
      <c r="BX797" s="211"/>
      <c r="BY797" s="211"/>
      <c r="BZ797" s="211"/>
      <c r="CA797" s="209"/>
      <c r="CB797" s="224"/>
      <c r="CC797" s="204"/>
      <c r="CD797" s="204"/>
      <c r="CE797" s="204"/>
      <c r="CF797" s="211"/>
      <c r="CG797" s="211"/>
      <c r="CI797" s="209"/>
      <c r="CJ797" s="209"/>
      <c r="EH797" s="165"/>
      <c r="EI797" s="165"/>
      <c r="EJ797" s="166"/>
      <c r="EK797" s="209"/>
      <c r="EL797" s="211"/>
      <c r="EM797" s="211"/>
      <c r="EN797" s="211"/>
      <c r="EO797" s="211"/>
      <c r="EP797" s="211"/>
      <c r="ES797" s="165"/>
      <c r="ET797" s="165"/>
      <c r="EU797" s="166"/>
      <c r="EV797" s="209"/>
      <c r="EW797" s="211"/>
      <c r="EX797" s="211"/>
      <c r="EY797" s="211"/>
      <c r="EZ797" s="211"/>
      <c r="FA797" s="211"/>
      <c r="FD797" s="165"/>
      <c r="FE797" s="165"/>
      <c r="FF797" s="166"/>
      <c r="FG797" s="209"/>
      <c r="FH797" s="211"/>
      <c r="FI797" s="211"/>
      <c r="FJ797" s="211"/>
      <c r="FK797" s="211"/>
      <c r="FL797" s="211"/>
    </row>
    <row r="798" spans="9:168">
      <c r="I798" s="221">
        <f t="shared" si="382"/>
        <v>194</v>
      </c>
      <c r="J798" s="159">
        <f>'v-t_chart'!C795</f>
        <v>62.8</v>
      </c>
      <c r="K798" s="204">
        <f t="shared" ca="1" si="360"/>
        <v>183.94119999999998</v>
      </c>
      <c r="L798" s="205" t="b">
        <f>IF('Input&amp;Output'!$C$3=10,phase_chart!C795,IF('Input&amp;Output'!$C$3=21,phase_chart!G795,IF('Input&amp;Output'!$C$3=22,phase_chart!K795,IF('Input&amp;Output'!$C$3=31,phase_chart!O795,IF('Input&amp;Output'!$C$3=32,phase_chart!S795,"")))))</f>
        <v>1</v>
      </c>
      <c r="M798" s="206" t="b">
        <f>IF('Input&amp;Output'!$C$3=10,phase_chart!D795,IF('Input&amp;Output'!$C$3=21,phase_chart!H795,IF('Input&amp;Output'!$C$3=22,phase_chart!L795,IF('Input&amp;Output'!$C$3=31,phase_chart!P795,IF('Input&amp;Output'!$C$3=32,phase_chart!T795,"")))))</f>
        <v>0</v>
      </c>
      <c r="N798" s="205" t="b">
        <f>IF('Input&amp;Output'!$C$3=10,phase_chart!E795,IF('Input&amp;Output'!$C$3=21,phase_chart!I795,IF('Input&amp;Output'!$C$3=22,phase_chart!M795,IF('Input&amp;Output'!$C$3=31,phase_chart!Q795,IF('Input&amp;Output'!$C$3=32,phase_chart!U795,"")))))</f>
        <v>0</v>
      </c>
      <c r="P798" s="159">
        <f ca="1">IF(NOT($J798=0),IF($J798&lt;IF($P797=0,0,VLOOKUP(P797,tbL!$M$37:$Q$43,IF(L798=TRUE,2,4))),IF($J798&gt;=VLOOKUP(P797,tbL!$M$37:$Q$43,IF(L798=TRUE,3,5)),$P797,IF(AND(L797=TRUE,L798=TRUE),$P797,$P797-1)),IF(AND(L798=TRUE,J798=VLOOKUP(P797,tbL!$M$37:$Q$43,IF(L798=TRUE,2,4))),P797,IF($P797+1&gt;$C$12,$C$12,$P797+1))),0)</f>
        <v>1</v>
      </c>
      <c r="Q798" s="159">
        <f t="shared" ca="1" si="362"/>
        <v>1</v>
      </c>
      <c r="R798" s="207">
        <f t="shared" ca="1" si="386"/>
        <v>0</v>
      </c>
      <c r="S798" s="208"/>
      <c r="T798" s="159">
        <f t="shared" si="380"/>
        <v>0</v>
      </c>
      <c r="U798" s="209" t="str">
        <f ca="1">IF(AND(T798=-1,N798=TRUE),"*",IF(AND(U797="*",N798=TRUE),"*",IF(AND(AND(L798=TRUE,U797="*"),J798&lt;VLOOKUP(V797+1,tbL!$M$38:$O$43,3)),"*","")))</f>
        <v>*</v>
      </c>
      <c r="V798" s="204">
        <f t="shared" ca="1" si="363"/>
        <v>1</v>
      </c>
      <c r="Y798" s="159" t="str">
        <f t="shared" ca="1" si="364"/>
        <v/>
      </c>
      <c r="Z798" s="159" t="str">
        <f t="shared" si="365"/>
        <v/>
      </c>
      <c r="AA798" s="159">
        <f t="shared" ca="1" si="387"/>
        <v>1</v>
      </c>
      <c r="AC798" s="161" t="str">
        <f t="shared" ca="1" si="366"/>
        <v/>
      </c>
      <c r="AD798" s="161">
        <f t="shared" ca="1" si="367"/>
        <v>1</v>
      </c>
      <c r="AE798" s="161" t="str">
        <f t="shared" ca="1" si="358"/>
        <v/>
      </c>
      <c r="AF798" s="161">
        <f t="shared" ca="1" si="368"/>
        <v>1</v>
      </c>
      <c r="AG798" s="161" t="str">
        <f t="shared" ca="1" si="369"/>
        <v/>
      </c>
      <c r="AH798" s="161">
        <f t="shared" ca="1" si="370"/>
        <v>1</v>
      </c>
      <c r="AI798" s="161" t="str">
        <f t="shared" ca="1" si="371"/>
        <v/>
      </c>
      <c r="AJ798" s="161">
        <f t="shared" ca="1" si="372"/>
        <v>1</v>
      </c>
      <c r="AL798" s="161" t="str">
        <f t="shared" ca="1" si="373"/>
        <v/>
      </c>
      <c r="AM798" s="161">
        <f t="shared" ca="1" si="385"/>
        <v>1</v>
      </c>
      <c r="AN798" s="161" t="str">
        <f t="shared" ca="1" si="374"/>
        <v/>
      </c>
      <c r="AO798" s="161">
        <f t="shared" ca="1" si="383"/>
        <v>1</v>
      </c>
      <c r="AP798" s="161" t="str">
        <f t="shared" ca="1" si="375"/>
        <v/>
      </c>
      <c r="AQ798" s="161">
        <f t="shared" ca="1" si="381"/>
        <v>1</v>
      </c>
      <c r="AR798" s="161" t="str">
        <f t="shared" ca="1" si="376"/>
        <v/>
      </c>
      <c r="AS798" s="161">
        <f t="shared" ca="1" si="377"/>
        <v>1</v>
      </c>
      <c r="AT798" s="159" t="str">
        <f t="shared" ca="1" si="388"/>
        <v/>
      </c>
      <c r="AU798" s="210">
        <f t="shared" ca="1" si="361"/>
        <v>14</v>
      </c>
      <c r="AV798" s="209"/>
      <c r="AW798" s="204">
        <f t="shared" si="378"/>
        <v>6361.0000000000027</v>
      </c>
      <c r="AX798" s="159"/>
      <c r="AZ798" s="159"/>
      <c r="BM798" s="207"/>
      <c r="BN798" s="212"/>
      <c r="BP798" s="209"/>
      <c r="BQ798" s="211"/>
      <c r="BR798" s="211"/>
      <c r="BS798" s="211"/>
      <c r="BT798" s="211"/>
      <c r="BU798" s="211"/>
      <c r="BV798" s="211"/>
      <c r="BW798" s="211"/>
      <c r="BX798" s="211"/>
      <c r="BY798" s="211"/>
      <c r="BZ798" s="211"/>
      <c r="CA798" s="209"/>
      <c r="CB798" s="224"/>
      <c r="CC798" s="204"/>
      <c r="CD798" s="204"/>
      <c r="CE798" s="204"/>
      <c r="CF798" s="211"/>
      <c r="CG798" s="211"/>
      <c r="CI798" s="209"/>
      <c r="CJ798" s="209"/>
      <c r="EH798" s="165"/>
      <c r="EI798" s="165"/>
      <c r="EJ798" s="166"/>
      <c r="EK798" s="209"/>
      <c r="EL798" s="211"/>
      <c r="EM798" s="211"/>
      <c r="EN798" s="211"/>
      <c r="EO798" s="211"/>
      <c r="EP798" s="211"/>
      <c r="ES798" s="165"/>
      <c r="ET798" s="165"/>
      <c r="EU798" s="166"/>
      <c r="EV798" s="209"/>
      <c r="EW798" s="211"/>
      <c r="EX798" s="211"/>
      <c r="EY798" s="211"/>
      <c r="EZ798" s="211"/>
      <c r="FA798" s="211"/>
      <c r="FD798" s="165"/>
      <c r="FE798" s="165"/>
      <c r="FF798" s="166"/>
      <c r="FG798" s="209"/>
      <c r="FH798" s="211"/>
      <c r="FI798" s="211"/>
      <c r="FJ798" s="211"/>
      <c r="FK798" s="211"/>
      <c r="FL798" s="211"/>
    </row>
    <row r="799" spans="9:168">
      <c r="I799" s="221">
        <f t="shared" si="382"/>
        <v>195</v>
      </c>
      <c r="J799" s="159">
        <f>'v-t_chart'!C796</f>
        <v>64.900000000000006</v>
      </c>
      <c r="K799" s="204">
        <f t="shared" ca="1" si="360"/>
        <v>190.09210000000002</v>
      </c>
      <c r="L799" s="205" t="b">
        <f>IF('Input&amp;Output'!$C$3=10,phase_chart!C796,IF('Input&amp;Output'!$C$3=21,phase_chart!G796,IF('Input&amp;Output'!$C$3=22,phase_chart!K796,IF('Input&amp;Output'!$C$3=31,phase_chart!O796,IF('Input&amp;Output'!$C$3=32,phase_chart!S796,"")))))</f>
        <v>1</v>
      </c>
      <c r="M799" s="206" t="b">
        <f>IF('Input&amp;Output'!$C$3=10,phase_chart!D796,IF('Input&amp;Output'!$C$3=21,phase_chart!H796,IF('Input&amp;Output'!$C$3=22,phase_chart!L796,IF('Input&amp;Output'!$C$3=31,phase_chart!P796,IF('Input&amp;Output'!$C$3=32,phase_chart!T796,"")))))</f>
        <v>0</v>
      </c>
      <c r="N799" s="205" t="b">
        <f>IF('Input&amp;Output'!$C$3=10,phase_chart!E796,IF('Input&amp;Output'!$C$3=21,phase_chart!I796,IF('Input&amp;Output'!$C$3=22,phase_chart!M796,IF('Input&amp;Output'!$C$3=31,phase_chart!Q796,IF('Input&amp;Output'!$C$3=32,phase_chart!U796,"")))))</f>
        <v>0</v>
      </c>
      <c r="P799" s="159">
        <f ca="1">IF(NOT($J799=0),IF($J799&lt;IF($P798=0,0,VLOOKUP(P798,tbL!$M$37:$Q$43,IF(L799=TRUE,2,4))),IF($J799&gt;=VLOOKUP(P798,tbL!$M$37:$Q$43,IF(L799=TRUE,3,5)),$P798,IF(AND(L798=TRUE,L799=TRUE),$P798,$P798-1)),IF(AND(L799=TRUE,J799=VLOOKUP(P798,tbL!$M$37:$Q$43,IF(L799=TRUE,2,4))),P798,IF($P798+1&gt;$C$12,$C$12,$P798+1))),0)</f>
        <v>1</v>
      </c>
      <c r="Q799" s="159">
        <f t="shared" ca="1" si="362"/>
        <v>1</v>
      </c>
      <c r="R799" s="207">
        <f t="shared" ca="1" si="386"/>
        <v>0</v>
      </c>
      <c r="S799" s="208"/>
      <c r="T799" s="159">
        <f t="shared" si="380"/>
        <v>0</v>
      </c>
      <c r="U799" s="209" t="str">
        <f ca="1">IF(AND(T799=-1,N799=TRUE),"*",IF(AND(U798="*",N799=TRUE),"*",IF(AND(AND(L799=TRUE,U798="*"),J799&lt;VLOOKUP(V798+1,tbL!$M$38:$O$43,3)),"*","")))</f>
        <v>*</v>
      </c>
      <c r="V799" s="204">
        <f t="shared" ca="1" si="363"/>
        <v>1</v>
      </c>
      <c r="Y799" s="159" t="str">
        <f t="shared" ca="1" si="364"/>
        <v/>
      </c>
      <c r="Z799" s="159" t="str">
        <f t="shared" si="365"/>
        <v/>
      </c>
      <c r="AA799" s="159">
        <f t="shared" ca="1" si="387"/>
        <v>1</v>
      </c>
      <c r="AC799" s="161" t="str">
        <f t="shared" ca="1" si="366"/>
        <v/>
      </c>
      <c r="AD799" s="161">
        <f t="shared" ca="1" si="367"/>
        <v>1</v>
      </c>
      <c r="AE799" s="161" t="str">
        <f t="shared" ca="1" si="358"/>
        <v/>
      </c>
      <c r="AF799" s="161">
        <f t="shared" ca="1" si="368"/>
        <v>1</v>
      </c>
      <c r="AG799" s="161" t="str">
        <f t="shared" ca="1" si="369"/>
        <v/>
      </c>
      <c r="AH799" s="161">
        <f t="shared" ca="1" si="370"/>
        <v>1</v>
      </c>
      <c r="AI799" s="161" t="str">
        <f t="shared" ca="1" si="371"/>
        <v/>
      </c>
      <c r="AJ799" s="161">
        <f t="shared" ca="1" si="372"/>
        <v>1</v>
      </c>
      <c r="AL799" s="161" t="str">
        <f t="shared" ca="1" si="373"/>
        <v/>
      </c>
      <c r="AM799" s="161">
        <f t="shared" ca="1" si="385"/>
        <v>1</v>
      </c>
      <c r="AN799" s="161" t="str">
        <f t="shared" ca="1" si="374"/>
        <v/>
      </c>
      <c r="AO799" s="161">
        <f t="shared" ca="1" si="383"/>
        <v>1</v>
      </c>
      <c r="AP799" s="161" t="str">
        <f t="shared" ca="1" si="375"/>
        <v/>
      </c>
      <c r="AQ799" s="161">
        <f t="shared" ca="1" si="381"/>
        <v>1</v>
      </c>
      <c r="AR799" s="161" t="str">
        <f t="shared" ca="1" si="376"/>
        <v/>
      </c>
      <c r="AS799" s="161">
        <f t="shared" ca="1" si="377"/>
        <v>1</v>
      </c>
      <c r="AT799" s="159" t="str">
        <f t="shared" ca="1" si="388"/>
        <v/>
      </c>
      <c r="AU799" s="210">
        <f t="shared" ca="1" si="361"/>
        <v>14</v>
      </c>
      <c r="AV799" s="209"/>
      <c r="AW799" s="204">
        <f t="shared" si="378"/>
        <v>6379.0277777777801</v>
      </c>
      <c r="AX799" s="159"/>
      <c r="AZ799" s="159"/>
      <c r="BM799" s="207"/>
      <c r="BN799" s="212"/>
      <c r="BP799" s="209"/>
      <c r="BQ799" s="211"/>
      <c r="BR799" s="211"/>
      <c r="BS799" s="211"/>
      <c r="BT799" s="211"/>
      <c r="BU799" s="211"/>
      <c r="BV799" s="211"/>
      <c r="BW799" s="211"/>
      <c r="BX799" s="211"/>
      <c r="BY799" s="211"/>
      <c r="BZ799" s="211"/>
      <c r="CA799" s="209"/>
      <c r="CB799" s="224"/>
      <c r="CC799" s="204"/>
      <c r="CD799" s="204"/>
      <c r="CE799" s="204"/>
      <c r="CF799" s="211"/>
      <c r="CG799" s="211"/>
      <c r="CI799" s="209"/>
      <c r="CJ799" s="209"/>
      <c r="EH799" s="165"/>
      <c r="EI799" s="165"/>
      <c r="EJ799" s="166"/>
      <c r="EK799" s="209"/>
      <c r="EL799" s="211"/>
      <c r="EM799" s="211"/>
      <c r="EN799" s="211"/>
      <c r="EO799" s="211"/>
      <c r="EP799" s="211"/>
      <c r="ES799" s="165"/>
      <c r="ET799" s="165"/>
      <c r="EU799" s="166"/>
      <c r="EV799" s="209"/>
      <c r="EW799" s="211"/>
      <c r="EX799" s="211"/>
      <c r="EY799" s="211"/>
      <c r="EZ799" s="211"/>
      <c r="FA799" s="211"/>
      <c r="FD799" s="165"/>
      <c r="FE799" s="165"/>
      <c r="FF799" s="166"/>
      <c r="FG799" s="209"/>
      <c r="FH799" s="211"/>
      <c r="FI799" s="211"/>
      <c r="FJ799" s="211"/>
      <c r="FK799" s="211"/>
      <c r="FL799" s="211"/>
    </row>
    <row r="800" spans="9:168">
      <c r="I800" s="221">
        <f t="shared" si="382"/>
        <v>196</v>
      </c>
      <c r="J800" s="159">
        <f>'v-t_chart'!C797</f>
        <v>67</v>
      </c>
      <c r="K800" s="204">
        <f t="shared" ca="1" si="360"/>
        <v>196.24299999999999</v>
      </c>
      <c r="L800" s="205" t="b">
        <f>IF('Input&amp;Output'!$C$3=10,phase_chart!C797,IF('Input&amp;Output'!$C$3=21,phase_chart!G797,IF('Input&amp;Output'!$C$3=22,phase_chart!K797,IF('Input&amp;Output'!$C$3=31,phase_chart!O797,IF('Input&amp;Output'!$C$3=32,phase_chart!S797,"")))))</f>
        <v>1</v>
      </c>
      <c r="M800" s="206" t="b">
        <f>IF('Input&amp;Output'!$C$3=10,phase_chart!D797,IF('Input&amp;Output'!$C$3=21,phase_chart!H797,IF('Input&amp;Output'!$C$3=22,phase_chart!L797,IF('Input&amp;Output'!$C$3=31,phase_chart!P797,IF('Input&amp;Output'!$C$3=32,phase_chart!T797,"")))))</f>
        <v>0</v>
      </c>
      <c r="N800" s="205" t="b">
        <f>IF('Input&amp;Output'!$C$3=10,phase_chart!E797,IF('Input&amp;Output'!$C$3=21,phase_chart!I797,IF('Input&amp;Output'!$C$3=22,phase_chart!M797,IF('Input&amp;Output'!$C$3=31,phase_chart!Q797,IF('Input&amp;Output'!$C$3=32,phase_chart!U797,"")))))</f>
        <v>0</v>
      </c>
      <c r="P800" s="159">
        <f ca="1">IF(NOT($J800=0),IF($J800&lt;IF($P799=0,0,VLOOKUP(P799,tbL!$M$37:$Q$43,IF(L800=TRUE,2,4))),IF($J800&gt;=VLOOKUP(P799,tbL!$M$37:$Q$43,IF(L800=TRUE,3,5)),$P799,IF(AND(L799=TRUE,L800=TRUE),$P799,$P799-1)),IF(AND(L800=TRUE,J800=VLOOKUP(P799,tbL!$M$37:$Q$43,IF(L800=TRUE,2,4))),P799,IF($P799+1&gt;$C$12,$C$12,$P799+1))),0)</f>
        <v>1</v>
      </c>
      <c r="Q800" s="159">
        <f t="shared" ca="1" si="362"/>
        <v>1</v>
      </c>
      <c r="R800" s="207">
        <f t="shared" ca="1" si="386"/>
        <v>0</v>
      </c>
      <c r="S800" s="208"/>
      <c r="T800" s="159">
        <f t="shared" si="380"/>
        <v>0</v>
      </c>
      <c r="U800" s="209" t="str">
        <f ca="1">IF(AND(T800=-1,N800=TRUE),"*",IF(AND(U799="*",N800=TRUE),"*",IF(AND(AND(L800=TRUE,U799="*"),J800&lt;VLOOKUP(V799+1,tbL!$M$38:$O$43,3)),"*","")))</f>
        <v>*</v>
      </c>
      <c r="V800" s="204">
        <f t="shared" ca="1" si="363"/>
        <v>1</v>
      </c>
      <c r="Y800" s="159" t="str">
        <f t="shared" ca="1" si="364"/>
        <v/>
      </c>
      <c r="Z800" s="159" t="str">
        <f t="shared" si="365"/>
        <v/>
      </c>
      <c r="AA800" s="159">
        <f t="shared" ca="1" si="387"/>
        <v>1</v>
      </c>
      <c r="AC800" s="161" t="str">
        <f t="shared" ca="1" si="366"/>
        <v/>
      </c>
      <c r="AD800" s="161">
        <f t="shared" ca="1" si="367"/>
        <v>1</v>
      </c>
      <c r="AE800" s="161" t="str">
        <f t="shared" ca="1" si="358"/>
        <v/>
      </c>
      <c r="AF800" s="161">
        <f t="shared" ca="1" si="368"/>
        <v>1</v>
      </c>
      <c r="AG800" s="161" t="str">
        <f t="shared" ca="1" si="369"/>
        <v/>
      </c>
      <c r="AH800" s="161">
        <f t="shared" ca="1" si="370"/>
        <v>1</v>
      </c>
      <c r="AI800" s="161" t="str">
        <f t="shared" ca="1" si="371"/>
        <v/>
      </c>
      <c r="AJ800" s="161">
        <f t="shared" ca="1" si="372"/>
        <v>1</v>
      </c>
      <c r="AL800" s="161" t="str">
        <f t="shared" ca="1" si="373"/>
        <v/>
      </c>
      <c r="AM800" s="161">
        <f t="shared" ca="1" si="385"/>
        <v>1</v>
      </c>
      <c r="AN800" s="161" t="str">
        <f t="shared" ca="1" si="374"/>
        <v/>
      </c>
      <c r="AO800" s="161">
        <f t="shared" ca="1" si="383"/>
        <v>1</v>
      </c>
      <c r="AP800" s="161" t="str">
        <f t="shared" ca="1" si="375"/>
        <v/>
      </c>
      <c r="AQ800" s="161">
        <f t="shared" ca="1" si="381"/>
        <v>1</v>
      </c>
      <c r="AR800" s="161" t="str">
        <f t="shared" ca="1" si="376"/>
        <v/>
      </c>
      <c r="AS800" s="161">
        <f t="shared" ca="1" si="377"/>
        <v>1</v>
      </c>
      <c r="AT800" s="159" t="str">
        <f t="shared" ca="1" si="388"/>
        <v/>
      </c>
      <c r="AU800" s="210">
        <f t="shared" ca="1" si="361"/>
        <v>14</v>
      </c>
      <c r="AV800" s="209"/>
      <c r="AW800" s="204">
        <f t="shared" si="378"/>
        <v>6397.6388888888914</v>
      </c>
      <c r="AX800" s="159"/>
      <c r="AZ800" s="159"/>
      <c r="BM800" s="207"/>
      <c r="BN800" s="212"/>
      <c r="BP800" s="209"/>
      <c r="BQ800" s="211"/>
      <c r="BR800" s="211"/>
      <c r="BS800" s="211"/>
      <c r="BT800" s="211"/>
      <c r="BU800" s="211"/>
      <c r="BV800" s="211"/>
      <c r="BW800" s="211"/>
      <c r="BX800" s="211"/>
      <c r="BY800" s="211"/>
      <c r="BZ800" s="211"/>
      <c r="CA800" s="209"/>
      <c r="CB800" s="224"/>
      <c r="CC800" s="204"/>
      <c r="CD800" s="204"/>
      <c r="CE800" s="204"/>
      <c r="CF800" s="211"/>
      <c r="CG800" s="211"/>
      <c r="CI800" s="209"/>
      <c r="CJ800" s="209"/>
      <c r="EH800" s="165"/>
      <c r="EI800" s="165"/>
      <c r="EJ800" s="166"/>
      <c r="EK800" s="209"/>
      <c r="EL800" s="211"/>
      <c r="EM800" s="211"/>
      <c r="EN800" s="211"/>
      <c r="EO800" s="211"/>
      <c r="EP800" s="211"/>
      <c r="ES800" s="165"/>
      <c r="ET800" s="165"/>
      <c r="EU800" s="166"/>
      <c r="EV800" s="209"/>
      <c r="EW800" s="211"/>
      <c r="EX800" s="211"/>
      <c r="EY800" s="211"/>
      <c r="EZ800" s="211"/>
      <c r="FA800" s="211"/>
      <c r="FD800" s="165"/>
      <c r="FE800" s="165"/>
      <c r="FF800" s="166"/>
      <c r="FG800" s="209"/>
      <c r="FH800" s="211"/>
      <c r="FI800" s="211"/>
      <c r="FJ800" s="211"/>
      <c r="FK800" s="211"/>
      <c r="FL800" s="211"/>
    </row>
    <row r="801" spans="9:168">
      <c r="I801" s="221">
        <f t="shared" si="382"/>
        <v>197</v>
      </c>
      <c r="J801" s="159">
        <f>'v-t_chart'!C798</f>
        <v>69.099999999999994</v>
      </c>
      <c r="K801" s="204">
        <f t="shared" ca="1" si="360"/>
        <v>202.39389999999997</v>
      </c>
      <c r="L801" s="205" t="b">
        <f>IF('Input&amp;Output'!$C$3=10,phase_chart!C798,IF('Input&amp;Output'!$C$3=21,phase_chart!G798,IF('Input&amp;Output'!$C$3=22,phase_chart!K798,IF('Input&amp;Output'!$C$3=31,phase_chart!O798,IF('Input&amp;Output'!$C$3=32,phase_chart!S798,"")))))</f>
        <v>1</v>
      </c>
      <c r="M801" s="206" t="b">
        <f>IF('Input&amp;Output'!$C$3=10,phase_chart!D798,IF('Input&amp;Output'!$C$3=21,phase_chart!H798,IF('Input&amp;Output'!$C$3=22,phase_chart!L798,IF('Input&amp;Output'!$C$3=31,phase_chart!P798,IF('Input&amp;Output'!$C$3=32,phase_chart!T798,"")))))</f>
        <v>0</v>
      </c>
      <c r="N801" s="205" t="b">
        <f>IF('Input&amp;Output'!$C$3=10,phase_chart!E798,IF('Input&amp;Output'!$C$3=21,phase_chart!I798,IF('Input&amp;Output'!$C$3=22,phase_chart!M798,IF('Input&amp;Output'!$C$3=31,phase_chart!Q798,IF('Input&amp;Output'!$C$3=32,phase_chart!U798,"")))))</f>
        <v>0</v>
      </c>
      <c r="P801" s="159">
        <f ca="1">IF(NOT($J801=0),IF($J801&lt;IF($P800=0,0,VLOOKUP(P800,tbL!$M$37:$Q$43,IF(L801=TRUE,2,4))),IF($J801&gt;=VLOOKUP(P800,tbL!$M$37:$Q$43,IF(L801=TRUE,3,5)),$P800,IF(AND(L800=TRUE,L801=TRUE),$P800,$P800-1)),IF(AND(L801=TRUE,J801=VLOOKUP(P800,tbL!$M$37:$Q$43,IF(L801=TRUE,2,4))),P800,IF($P800+1&gt;$C$12,$C$12,$P800+1))),0)</f>
        <v>1</v>
      </c>
      <c r="Q801" s="159">
        <f t="shared" ca="1" si="362"/>
        <v>1</v>
      </c>
      <c r="R801" s="207">
        <f t="shared" ca="1" si="386"/>
        <v>0</v>
      </c>
      <c r="S801" s="208"/>
      <c r="T801" s="159">
        <f t="shared" si="380"/>
        <v>0</v>
      </c>
      <c r="U801" s="209" t="str">
        <f ca="1">IF(AND(T801=-1,N801=TRUE),"*",IF(AND(U800="*",N801=TRUE),"*",IF(AND(AND(L801=TRUE,U800="*"),J801&lt;VLOOKUP(V800+1,tbL!$M$38:$O$43,3)),"*","")))</f>
        <v>*</v>
      </c>
      <c r="V801" s="204">
        <f t="shared" ca="1" si="363"/>
        <v>1</v>
      </c>
      <c r="Y801" s="159" t="str">
        <f t="shared" ca="1" si="364"/>
        <v/>
      </c>
      <c r="Z801" s="159" t="str">
        <f t="shared" si="365"/>
        <v/>
      </c>
      <c r="AA801" s="159">
        <f t="shared" ca="1" si="387"/>
        <v>1</v>
      </c>
      <c r="AC801" s="161" t="str">
        <f t="shared" ca="1" si="366"/>
        <v/>
      </c>
      <c r="AD801" s="161">
        <f t="shared" ca="1" si="367"/>
        <v>1</v>
      </c>
      <c r="AE801" s="161" t="str">
        <f t="shared" ca="1" si="358"/>
        <v/>
      </c>
      <c r="AF801" s="161">
        <f t="shared" ca="1" si="368"/>
        <v>1</v>
      </c>
      <c r="AG801" s="161" t="str">
        <f t="shared" ca="1" si="369"/>
        <v/>
      </c>
      <c r="AH801" s="161">
        <f t="shared" ca="1" si="370"/>
        <v>1</v>
      </c>
      <c r="AI801" s="161" t="str">
        <f t="shared" ca="1" si="371"/>
        <v/>
      </c>
      <c r="AJ801" s="161">
        <f t="shared" ca="1" si="372"/>
        <v>1</v>
      </c>
      <c r="AL801" s="161" t="str">
        <f t="shared" ca="1" si="373"/>
        <v/>
      </c>
      <c r="AM801" s="161">
        <f t="shared" ca="1" si="385"/>
        <v>1</v>
      </c>
      <c r="AN801" s="161" t="str">
        <f t="shared" ca="1" si="374"/>
        <v/>
      </c>
      <c r="AO801" s="161">
        <f t="shared" ca="1" si="383"/>
        <v>1</v>
      </c>
      <c r="AP801" s="161" t="str">
        <f t="shared" ca="1" si="375"/>
        <v/>
      </c>
      <c r="AQ801" s="161">
        <f t="shared" ca="1" si="381"/>
        <v>1</v>
      </c>
      <c r="AR801" s="161" t="str">
        <f t="shared" ca="1" si="376"/>
        <v/>
      </c>
      <c r="AS801" s="161">
        <f t="shared" ca="1" si="377"/>
        <v>1</v>
      </c>
      <c r="AT801" s="159" t="str">
        <f t="shared" ca="1" si="388"/>
        <v/>
      </c>
      <c r="AU801" s="210">
        <f t="shared" ca="1" si="361"/>
        <v>14</v>
      </c>
      <c r="AV801" s="209"/>
      <c r="AW801" s="204">
        <f t="shared" si="378"/>
        <v>6416.8333333333358</v>
      </c>
      <c r="AX801" s="159"/>
      <c r="AZ801" s="159"/>
      <c r="BM801" s="207"/>
      <c r="BN801" s="212"/>
      <c r="BP801" s="209"/>
      <c r="BQ801" s="211"/>
      <c r="BR801" s="211"/>
      <c r="BS801" s="211"/>
      <c r="BT801" s="211"/>
      <c r="BU801" s="211"/>
      <c r="BV801" s="211"/>
      <c r="BW801" s="211"/>
      <c r="BX801" s="211"/>
      <c r="BY801" s="211"/>
      <c r="BZ801" s="211"/>
      <c r="CA801" s="209"/>
      <c r="CB801" s="224"/>
      <c r="CC801" s="204"/>
      <c r="CD801" s="204"/>
      <c r="CE801" s="204"/>
      <c r="CF801" s="211"/>
      <c r="CG801" s="211"/>
      <c r="CI801" s="209"/>
      <c r="CJ801" s="209"/>
      <c r="EH801" s="165"/>
      <c r="EI801" s="165"/>
      <c r="EJ801" s="166"/>
      <c r="EK801" s="209"/>
      <c r="EL801" s="211"/>
      <c r="EM801" s="211"/>
      <c r="EN801" s="211"/>
      <c r="EO801" s="211"/>
      <c r="EP801" s="211"/>
      <c r="ES801" s="165"/>
      <c r="ET801" s="165"/>
      <c r="EU801" s="166"/>
      <c r="EV801" s="209"/>
      <c r="EW801" s="211"/>
      <c r="EX801" s="211"/>
      <c r="EY801" s="211"/>
      <c r="EZ801" s="211"/>
      <c r="FA801" s="211"/>
      <c r="FD801" s="165"/>
      <c r="FE801" s="165"/>
      <c r="FF801" s="166"/>
      <c r="FG801" s="209"/>
      <c r="FH801" s="211"/>
      <c r="FI801" s="211"/>
      <c r="FJ801" s="211"/>
      <c r="FK801" s="211"/>
      <c r="FL801" s="211"/>
    </row>
    <row r="802" spans="9:168">
      <c r="I802" s="221">
        <f t="shared" si="382"/>
        <v>198</v>
      </c>
      <c r="J802" s="159">
        <f>'v-t_chart'!C799</f>
        <v>70.900000000000006</v>
      </c>
      <c r="K802" s="204">
        <f t="shared" ca="1" si="360"/>
        <v>207.6661</v>
      </c>
      <c r="L802" s="205" t="b">
        <f>IF('Input&amp;Output'!$C$3=10,phase_chart!C799,IF('Input&amp;Output'!$C$3=21,phase_chart!G799,IF('Input&amp;Output'!$C$3=22,phase_chart!K799,IF('Input&amp;Output'!$C$3=31,phase_chart!O799,IF('Input&amp;Output'!$C$3=32,phase_chart!S799,"")))))</f>
        <v>1</v>
      </c>
      <c r="M802" s="206" t="b">
        <f>IF('Input&amp;Output'!$C$3=10,phase_chart!D799,IF('Input&amp;Output'!$C$3=21,phase_chart!H799,IF('Input&amp;Output'!$C$3=22,phase_chart!L799,IF('Input&amp;Output'!$C$3=31,phase_chart!P799,IF('Input&amp;Output'!$C$3=32,phase_chart!T799,"")))))</f>
        <v>0</v>
      </c>
      <c r="N802" s="205" t="b">
        <f>IF('Input&amp;Output'!$C$3=10,phase_chart!E799,IF('Input&amp;Output'!$C$3=21,phase_chart!I799,IF('Input&amp;Output'!$C$3=22,phase_chart!M799,IF('Input&amp;Output'!$C$3=31,phase_chart!Q799,IF('Input&amp;Output'!$C$3=32,phase_chart!U799,"")))))</f>
        <v>0</v>
      </c>
      <c r="P802" s="159">
        <f ca="1">IF(NOT($J802=0),IF($J802&lt;IF($P801=0,0,VLOOKUP(P801,tbL!$M$37:$Q$43,IF(L802=TRUE,2,4))),IF($J802&gt;=VLOOKUP(P801,tbL!$M$37:$Q$43,IF(L802=TRUE,3,5)),$P801,IF(AND(L801=TRUE,L802=TRUE),$P801,$P801-1)),IF(AND(L802=TRUE,J802=VLOOKUP(P801,tbL!$M$37:$Q$43,IF(L802=TRUE,2,4))),P801,IF($P801+1&gt;$C$12,$C$12,$P801+1))),0)</f>
        <v>1</v>
      </c>
      <c r="Q802" s="159">
        <f t="shared" ca="1" si="362"/>
        <v>1</v>
      </c>
      <c r="R802" s="207">
        <f t="shared" ca="1" si="386"/>
        <v>0</v>
      </c>
      <c r="S802" s="208"/>
      <c r="T802" s="159">
        <f t="shared" si="380"/>
        <v>0</v>
      </c>
      <c r="U802" s="209" t="str">
        <f ca="1">IF(AND(T802=-1,N802=TRUE),"*",IF(AND(U801="*",N802=TRUE),"*",IF(AND(AND(L802=TRUE,U801="*"),J802&lt;VLOOKUP(V801+1,tbL!$M$38:$O$43,3)),"*","")))</f>
        <v>*</v>
      </c>
      <c r="V802" s="204">
        <f t="shared" ca="1" si="363"/>
        <v>1</v>
      </c>
      <c r="Y802" s="159" t="str">
        <f t="shared" ca="1" si="364"/>
        <v/>
      </c>
      <c r="Z802" s="159" t="str">
        <f t="shared" si="365"/>
        <v/>
      </c>
      <c r="AA802" s="159">
        <f t="shared" ca="1" si="387"/>
        <v>1</v>
      </c>
      <c r="AC802" s="161" t="str">
        <f t="shared" ca="1" si="366"/>
        <v/>
      </c>
      <c r="AD802" s="161">
        <f t="shared" ca="1" si="367"/>
        <v>1</v>
      </c>
      <c r="AE802" s="161" t="str">
        <f t="shared" ca="1" si="358"/>
        <v/>
      </c>
      <c r="AF802" s="161">
        <f t="shared" ca="1" si="368"/>
        <v>1</v>
      </c>
      <c r="AG802" s="161" t="str">
        <f t="shared" ca="1" si="369"/>
        <v/>
      </c>
      <c r="AH802" s="161">
        <f t="shared" ca="1" si="370"/>
        <v>1</v>
      </c>
      <c r="AI802" s="161" t="str">
        <f t="shared" ca="1" si="371"/>
        <v/>
      </c>
      <c r="AJ802" s="161">
        <f t="shared" ca="1" si="372"/>
        <v>1</v>
      </c>
      <c r="AL802" s="161" t="str">
        <f t="shared" ca="1" si="373"/>
        <v/>
      </c>
      <c r="AM802" s="161">
        <f t="shared" ca="1" si="385"/>
        <v>1</v>
      </c>
      <c r="AN802" s="161" t="str">
        <f t="shared" ca="1" si="374"/>
        <v/>
      </c>
      <c r="AO802" s="161">
        <f t="shared" ca="1" si="383"/>
        <v>1</v>
      </c>
      <c r="AP802" s="161" t="str">
        <f t="shared" ca="1" si="375"/>
        <v/>
      </c>
      <c r="AQ802" s="161">
        <f t="shared" ca="1" si="381"/>
        <v>1</v>
      </c>
      <c r="AR802" s="161" t="str">
        <f t="shared" ca="1" si="376"/>
        <v/>
      </c>
      <c r="AS802" s="161">
        <f t="shared" ca="1" si="377"/>
        <v>1</v>
      </c>
      <c r="AT802" s="159" t="str">
        <f t="shared" ca="1" si="388"/>
        <v/>
      </c>
      <c r="AU802" s="210">
        <f t="shared" ca="1" si="361"/>
        <v>14</v>
      </c>
      <c r="AV802" s="209"/>
      <c r="AW802" s="204">
        <f t="shared" si="378"/>
        <v>6436.5277777777801</v>
      </c>
      <c r="AX802" s="159"/>
      <c r="AZ802" s="159"/>
      <c r="BM802" s="207"/>
      <c r="BN802" s="212"/>
      <c r="BP802" s="209"/>
      <c r="BQ802" s="211"/>
      <c r="BR802" s="211"/>
      <c r="BS802" s="211"/>
      <c r="BT802" s="211"/>
      <c r="BU802" s="211"/>
      <c r="BV802" s="211"/>
      <c r="BW802" s="211"/>
      <c r="BX802" s="211"/>
      <c r="BY802" s="211"/>
      <c r="BZ802" s="211"/>
      <c r="CA802" s="209"/>
      <c r="CB802" s="224"/>
      <c r="CC802" s="204"/>
      <c r="CD802" s="204"/>
      <c r="CE802" s="204"/>
      <c r="CF802" s="211"/>
      <c r="CG802" s="211"/>
      <c r="CI802" s="209"/>
      <c r="CJ802" s="209"/>
      <c r="EH802" s="165"/>
      <c r="EI802" s="165"/>
      <c r="EJ802" s="166"/>
      <c r="EK802" s="209"/>
      <c r="EL802" s="211"/>
      <c r="EM802" s="211"/>
      <c r="EN802" s="211"/>
      <c r="EO802" s="211"/>
      <c r="EP802" s="211"/>
      <c r="ES802" s="165"/>
      <c r="ET802" s="165"/>
      <c r="EU802" s="166"/>
      <c r="EV802" s="209"/>
      <c r="EW802" s="211"/>
      <c r="EX802" s="211"/>
      <c r="EY802" s="211"/>
      <c r="EZ802" s="211"/>
      <c r="FA802" s="211"/>
      <c r="FD802" s="165"/>
      <c r="FE802" s="165"/>
      <c r="FF802" s="166"/>
      <c r="FG802" s="209"/>
      <c r="FH802" s="211"/>
      <c r="FI802" s="211"/>
      <c r="FJ802" s="211"/>
      <c r="FK802" s="211"/>
      <c r="FL802" s="211"/>
    </row>
    <row r="803" spans="9:168">
      <c r="I803" s="221">
        <f t="shared" si="382"/>
        <v>199</v>
      </c>
      <c r="J803" s="159">
        <f>'v-t_chart'!C800</f>
        <v>72.2</v>
      </c>
      <c r="K803" s="204">
        <f t="shared" ca="1" si="360"/>
        <v>211.47379999999998</v>
      </c>
      <c r="L803" s="205" t="b">
        <f>IF('Input&amp;Output'!$C$3=10,phase_chart!C800,IF('Input&amp;Output'!$C$3=21,phase_chart!G800,IF('Input&amp;Output'!$C$3=22,phase_chart!K800,IF('Input&amp;Output'!$C$3=31,phase_chart!O800,IF('Input&amp;Output'!$C$3=32,phase_chart!S800,"")))))</f>
        <v>1</v>
      </c>
      <c r="M803" s="206" t="b">
        <f>IF('Input&amp;Output'!$C$3=10,phase_chart!D800,IF('Input&amp;Output'!$C$3=21,phase_chart!H800,IF('Input&amp;Output'!$C$3=22,phase_chart!L800,IF('Input&amp;Output'!$C$3=31,phase_chart!P800,IF('Input&amp;Output'!$C$3=32,phase_chart!T800,"")))))</f>
        <v>0</v>
      </c>
      <c r="N803" s="205" t="b">
        <f>IF('Input&amp;Output'!$C$3=10,phase_chart!E800,IF('Input&amp;Output'!$C$3=21,phase_chart!I800,IF('Input&amp;Output'!$C$3=22,phase_chart!M800,IF('Input&amp;Output'!$C$3=31,phase_chart!Q800,IF('Input&amp;Output'!$C$3=32,phase_chart!U800,"")))))</f>
        <v>0</v>
      </c>
      <c r="P803" s="159">
        <f ca="1">IF(NOT($J803=0),IF($J803&lt;IF($P802=0,0,VLOOKUP(P802,tbL!$M$37:$Q$43,IF(L803=TRUE,2,4))),IF($J803&gt;=VLOOKUP(P802,tbL!$M$37:$Q$43,IF(L803=TRUE,3,5)),$P802,IF(AND(L802=TRUE,L803=TRUE),$P802,$P802-1)),IF(AND(L803=TRUE,J803=VLOOKUP(P802,tbL!$M$37:$Q$43,IF(L803=TRUE,2,4))),P802,IF($P802+1&gt;$C$12,$C$12,$P802+1))),0)</f>
        <v>1</v>
      </c>
      <c r="Q803" s="159">
        <f t="shared" ca="1" si="362"/>
        <v>1</v>
      </c>
      <c r="R803" s="207">
        <f t="shared" ca="1" si="386"/>
        <v>0</v>
      </c>
      <c r="S803" s="208"/>
      <c r="T803" s="159">
        <f t="shared" si="380"/>
        <v>0</v>
      </c>
      <c r="U803" s="209" t="str">
        <f ca="1">IF(AND(T803=-1,N803=TRUE),"*",IF(AND(U802="*",N803=TRUE),"*",IF(AND(AND(L803=TRUE,U802="*"),J803&lt;VLOOKUP(V802+1,tbL!$M$38:$O$43,3)),"*","")))</f>
        <v>*</v>
      </c>
      <c r="V803" s="204">
        <f t="shared" ca="1" si="363"/>
        <v>1</v>
      </c>
      <c r="Y803" s="159" t="str">
        <f t="shared" ca="1" si="364"/>
        <v/>
      </c>
      <c r="Z803" s="159" t="str">
        <f t="shared" si="365"/>
        <v/>
      </c>
      <c r="AA803" s="159">
        <f t="shared" ca="1" si="387"/>
        <v>1</v>
      </c>
      <c r="AC803" s="161" t="str">
        <f t="shared" ca="1" si="366"/>
        <v/>
      </c>
      <c r="AD803" s="161">
        <f t="shared" ca="1" si="367"/>
        <v>1</v>
      </c>
      <c r="AE803" s="161" t="str">
        <f t="shared" ca="1" si="358"/>
        <v/>
      </c>
      <c r="AF803" s="161">
        <f t="shared" ca="1" si="368"/>
        <v>1</v>
      </c>
      <c r="AG803" s="161" t="str">
        <f t="shared" ca="1" si="369"/>
        <v/>
      </c>
      <c r="AH803" s="161">
        <f t="shared" ca="1" si="370"/>
        <v>1</v>
      </c>
      <c r="AI803" s="161" t="str">
        <f t="shared" ca="1" si="371"/>
        <v/>
      </c>
      <c r="AJ803" s="161">
        <f t="shared" ca="1" si="372"/>
        <v>1</v>
      </c>
      <c r="AL803" s="161" t="str">
        <f t="shared" ca="1" si="373"/>
        <v/>
      </c>
      <c r="AM803" s="161">
        <f t="shared" ca="1" si="385"/>
        <v>1</v>
      </c>
      <c r="AN803" s="161" t="str">
        <f t="shared" ca="1" si="374"/>
        <v/>
      </c>
      <c r="AO803" s="161">
        <f t="shared" ca="1" si="383"/>
        <v>1</v>
      </c>
      <c r="AP803" s="161" t="str">
        <f t="shared" ca="1" si="375"/>
        <v/>
      </c>
      <c r="AQ803" s="161">
        <f t="shared" ca="1" si="381"/>
        <v>1</v>
      </c>
      <c r="AR803" s="161" t="str">
        <f t="shared" ca="1" si="376"/>
        <v/>
      </c>
      <c r="AS803" s="161">
        <f t="shared" ca="1" si="377"/>
        <v>1</v>
      </c>
      <c r="AT803" s="159" t="str">
        <f t="shared" ca="1" si="388"/>
        <v/>
      </c>
      <c r="AU803" s="210">
        <f t="shared" ca="1" si="361"/>
        <v>14</v>
      </c>
      <c r="AV803" s="209"/>
      <c r="AW803" s="204">
        <f t="shared" si="378"/>
        <v>6456.5833333333358</v>
      </c>
      <c r="AX803" s="159"/>
      <c r="AZ803" s="159"/>
      <c r="BM803" s="207"/>
      <c r="BN803" s="212"/>
      <c r="BP803" s="209"/>
      <c r="BQ803" s="211"/>
      <c r="BR803" s="211"/>
      <c r="BS803" s="211"/>
      <c r="BT803" s="211"/>
      <c r="BU803" s="211"/>
      <c r="BV803" s="211"/>
      <c r="BW803" s="211"/>
      <c r="BX803" s="211"/>
      <c r="BY803" s="211"/>
      <c r="BZ803" s="211"/>
      <c r="CA803" s="209"/>
      <c r="CB803" s="224"/>
      <c r="CC803" s="204"/>
      <c r="CD803" s="204"/>
      <c r="CE803" s="204"/>
      <c r="CF803" s="211"/>
      <c r="CG803" s="211"/>
      <c r="CI803" s="209"/>
      <c r="CJ803" s="209"/>
      <c r="EH803" s="165"/>
      <c r="EI803" s="165"/>
      <c r="EJ803" s="166"/>
      <c r="EK803" s="209"/>
      <c r="EL803" s="211"/>
      <c r="EM803" s="211"/>
      <c r="EN803" s="211"/>
      <c r="EO803" s="211"/>
      <c r="EP803" s="211"/>
      <c r="ES803" s="165"/>
      <c r="ET803" s="165"/>
      <c r="EU803" s="166"/>
      <c r="EV803" s="209"/>
      <c r="EW803" s="211"/>
      <c r="EX803" s="211"/>
      <c r="EY803" s="211"/>
      <c r="EZ803" s="211"/>
      <c r="FA803" s="211"/>
      <c r="FD803" s="165"/>
      <c r="FE803" s="165"/>
      <c r="FF803" s="166"/>
      <c r="FG803" s="209"/>
      <c r="FH803" s="211"/>
      <c r="FI803" s="211"/>
      <c r="FJ803" s="211"/>
      <c r="FK803" s="211"/>
      <c r="FL803" s="211"/>
    </row>
    <row r="804" spans="9:168">
      <c r="I804" s="221">
        <f t="shared" si="382"/>
        <v>200</v>
      </c>
      <c r="J804" s="159">
        <f>'v-t_chart'!C801</f>
        <v>72.8</v>
      </c>
      <c r="K804" s="204">
        <f t="shared" ca="1" si="360"/>
        <v>213.23119999999997</v>
      </c>
      <c r="L804" s="205" t="b">
        <f>IF('Input&amp;Output'!$C$3=10,phase_chart!C801,IF('Input&amp;Output'!$C$3=21,phase_chart!G801,IF('Input&amp;Output'!$C$3=22,phase_chart!K801,IF('Input&amp;Output'!$C$3=31,phase_chart!O801,IF('Input&amp;Output'!$C$3=32,phase_chart!S801,"")))))</f>
        <v>0</v>
      </c>
      <c r="M804" s="206" t="b">
        <f>IF('Input&amp;Output'!$C$3=10,phase_chart!D801,IF('Input&amp;Output'!$C$3=21,phase_chart!H801,IF('Input&amp;Output'!$C$3=22,phase_chart!L801,IF('Input&amp;Output'!$C$3=31,phase_chart!P801,IF('Input&amp;Output'!$C$3=32,phase_chart!T801,"")))))</f>
        <v>0</v>
      </c>
      <c r="N804" s="205" t="b">
        <f>IF('Input&amp;Output'!$C$3=10,phase_chart!E801,IF('Input&amp;Output'!$C$3=21,phase_chart!I801,IF('Input&amp;Output'!$C$3=22,phase_chart!M801,IF('Input&amp;Output'!$C$3=31,phase_chart!Q801,IF('Input&amp;Output'!$C$3=32,phase_chart!U801,"")))))</f>
        <v>1</v>
      </c>
      <c r="P804" s="159">
        <f ca="1">IF(NOT($J804=0),IF($J804&lt;IF($P803=0,0,VLOOKUP(P803,tbL!$M$37:$Q$43,IF(L804=TRUE,2,4))),IF($J804&gt;=VLOOKUP(P803,tbL!$M$37:$Q$43,IF(L804=TRUE,3,5)),$P803,IF(AND(L803=TRUE,L804=TRUE),$P803,$P803-1)),IF(AND(L804=TRUE,J804=VLOOKUP(P803,tbL!$M$37:$Q$43,IF(L804=TRUE,2,4))),P803,IF($P803+1&gt;$C$12,$C$12,$P803+1))),0)</f>
        <v>1</v>
      </c>
      <c r="Q804" s="159">
        <f t="shared" ca="1" si="362"/>
        <v>1</v>
      </c>
      <c r="R804" s="207">
        <f t="shared" si="379"/>
        <v>0</v>
      </c>
      <c r="S804" s="208"/>
      <c r="T804" s="159">
        <f t="shared" si="380"/>
        <v>-1</v>
      </c>
      <c r="U804" s="209" t="str">
        <f>IF(AND(T804=-1,N804=TRUE),"*",IF(AND(U803="*",N804=TRUE),"*",IF(AND(AND(L804=TRUE,U803="*"),J804&lt;VLOOKUP(V803+1,tbL!$M$38:$O$43,3)),"*","")))</f>
        <v>*</v>
      </c>
      <c r="V804" s="204">
        <f t="shared" ca="1" si="363"/>
        <v>1</v>
      </c>
      <c r="Y804" s="159" t="str">
        <f t="shared" ca="1" si="364"/>
        <v/>
      </c>
      <c r="Z804" s="159" t="str">
        <f t="shared" si="365"/>
        <v/>
      </c>
      <c r="AA804" s="159">
        <f t="shared" ca="1" si="387"/>
        <v>1</v>
      </c>
      <c r="AC804" s="161" t="str">
        <f t="shared" ca="1" si="366"/>
        <v/>
      </c>
      <c r="AD804" s="161">
        <f t="shared" ca="1" si="367"/>
        <v>1</v>
      </c>
      <c r="AE804" s="161" t="str">
        <f t="shared" ca="1" si="358"/>
        <v/>
      </c>
      <c r="AF804" s="161">
        <f t="shared" ca="1" si="368"/>
        <v>1</v>
      </c>
      <c r="AG804" s="161" t="str">
        <f t="shared" ca="1" si="369"/>
        <v/>
      </c>
      <c r="AH804" s="161">
        <f t="shared" ca="1" si="370"/>
        <v>1</v>
      </c>
      <c r="AI804" s="161" t="str">
        <f t="shared" ca="1" si="371"/>
        <v/>
      </c>
      <c r="AJ804" s="161">
        <f t="shared" ca="1" si="372"/>
        <v>1</v>
      </c>
      <c r="AL804" s="161" t="str">
        <f t="shared" ca="1" si="373"/>
        <v/>
      </c>
      <c r="AM804" s="161">
        <f t="shared" ca="1" si="385"/>
        <v>1</v>
      </c>
      <c r="AN804" s="161" t="str">
        <f t="shared" ca="1" si="374"/>
        <v/>
      </c>
      <c r="AO804" s="161">
        <f t="shared" ca="1" si="383"/>
        <v>1</v>
      </c>
      <c r="AP804" s="161" t="str">
        <f t="shared" ca="1" si="375"/>
        <v/>
      </c>
      <c r="AQ804" s="161">
        <f t="shared" ca="1" si="381"/>
        <v>1</v>
      </c>
      <c r="AR804" s="161" t="str">
        <f t="shared" ca="1" si="376"/>
        <v/>
      </c>
      <c r="AS804" s="161">
        <f t="shared" ca="1" si="377"/>
        <v>1</v>
      </c>
      <c r="AT804" s="159" t="str">
        <f t="shared" ca="1" si="388"/>
        <v/>
      </c>
      <c r="AU804" s="210">
        <f t="shared" ca="1" si="361"/>
        <v>14</v>
      </c>
      <c r="AV804" s="209"/>
      <c r="AW804" s="204">
        <f t="shared" si="378"/>
        <v>6476.8055555555584</v>
      </c>
      <c r="AX804" s="159"/>
      <c r="AZ804" s="159"/>
      <c r="BM804" s="207"/>
      <c r="BN804" s="212"/>
      <c r="BP804" s="209"/>
      <c r="BQ804" s="211"/>
      <c r="BR804" s="211"/>
      <c r="BS804" s="211"/>
      <c r="BT804" s="211"/>
      <c r="BU804" s="211"/>
      <c r="BV804" s="211"/>
      <c r="BW804" s="211"/>
      <c r="BX804" s="211"/>
      <c r="BY804" s="211"/>
      <c r="BZ804" s="211"/>
      <c r="CA804" s="209"/>
      <c r="CB804" s="224"/>
      <c r="CC804" s="204"/>
      <c r="CD804" s="204"/>
      <c r="CE804" s="204"/>
      <c r="CF804" s="211"/>
      <c r="CG804" s="211"/>
      <c r="CI804" s="209"/>
      <c r="CJ804" s="209"/>
      <c r="EH804" s="165"/>
      <c r="EI804" s="165"/>
      <c r="EJ804" s="166"/>
      <c r="EK804" s="209"/>
      <c r="EL804" s="211"/>
      <c r="EM804" s="211"/>
      <c r="EN804" s="211"/>
      <c r="EO804" s="211"/>
      <c r="EP804" s="211"/>
      <c r="ES804" s="165"/>
      <c r="ET804" s="165"/>
      <c r="EU804" s="166"/>
      <c r="EV804" s="209"/>
      <c r="EW804" s="211"/>
      <c r="EX804" s="211"/>
      <c r="EY804" s="211"/>
      <c r="EZ804" s="211"/>
      <c r="FA804" s="211"/>
      <c r="FD804" s="165"/>
      <c r="FE804" s="165"/>
      <c r="FF804" s="166"/>
      <c r="FG804" s="209"/>
      <c r="FH804" s="211"/>
      <c r="FI804" s="211"/>
      <c r="FJ804" s="211"/>
      <c r="FK804" s="211"/>
      <c r="FL804" s="211"/>
    </row>
    <row r="805" spans="9:168">
      <c r="I805" s="221">
        <f t="shared" si="382"/>
        <v>201</v>
      </c>
      <c r="J805" s="159">
        <f>'v-t_chart'!C802</f>
        <v>72.8</v>
      </c>
      <c r="K805" s="204">
        <f t="shared" ca="1" si="360"/>
        <v>213.23119999999997</v>
      </c>
      <c r="L805" s="205" t="b">
        <f>IF('Input&amp;Output'!$C$3=10,phase_chart!C802,IF('Input&amp;Output'!$C$3=21,phase_chart!G802,IF('Input&amp;Output'!$C$3=22,phase_chart!K802,IF('Input&amp;Output'!$C$3=31,phase_chart!O802,IF('Input&amp;Output'!$C$3=32,phase_chart!S802,"")))))</f>
        <v>0</v>
      </c>
      <c r="M805" s="206" t="b">
        <f>IF('Input&amp;Output'!$C$3=10,phase_chart!D802,IF('Input&amp;Output'!$C$3=21,phase_chart!H802,IF('Input&amp;Output'!$C$3=22,phase_chart!L802,IF('Input&amp;Output'!$C$3=31,phase_chart!P802,IF('Input&amp;Output'!$C$3=32,phase_chart!T802,"")))))</f>
        <v>0</v>
      </c>
      <c r="N805" s="205" t="b">
        <f>IF('Input&amp;Output'!$C$3=10,phase_chart!E802,IF('Input&amp;Output'!$C$3=21,phase_chart!I802,IF('Input&amp;Output'!$C$3=22,phase_chart!M802,IF('Input&amp;Output'!$C$3=31,phase_chart!Q802,IF('Input&amp;Output'!$C$3=32,phase_chart!U802,"")))))</f>
        <v>1</v>
      </c>
      <c r="P805" s="159">
        <f ca="1">IF(NOT($J805=0),IF($J805&lt;IF($P804=0,0,VLOOKUP(P804,tbL!$M$37:$Q$43,IF(L805=TRUE,2,4))),IF($J805&gt;=VLOOKUP(P804,tbL!$M$37:$Q$43,IF(L805=TRUE,3,5)),$P804,IF(AND(L804=TRUE,L805=TRUE),$P804,$P804-1)),IF(AND(L805=TRUE,J805=VLOOKUP(P804,tbL!$M$37:$Q$43,IF(L805=TRUE,2,4))),P804,IF($P804+1&gt;$C$12,$C$12,$P804+1))),0)</f>
        <v>1</v>
      </c>
      <c r="Q805" s="159">
        <f t="shared" ca="1" si="362"/>
        <v>1</v>
      </c>
      <c r="R805" s="207">
        <f t="shared" si="379"/>
        <v>0</v>
      </c>
      <c r="S805" s="208"/>
      <c r="T805" s="159">
        <f t="shared" si="380"/>
        <v>0</v>
      </c>
      <c r="U805" s="209" t="str">
        <f>IF(AND(T805=-1,N805=TRUE),"*",IF(AND(U804="*",N805=TRUE),"*",IF(AND(AND(L805=TRUE,U804="*"),J805&lt;VLOOKUP(V804+1,tbL!$M$38:$O$43,3)),"*","")))</f>
        <v>*</v>
      </c>
      <c r="V805" s="204">
        <f t="shared" ca="1" si="363"/>
        <v>1</v>
      </c>
      <c r="Y805" s="159" t="str">
        <f t="shared" ca="1" si="364"/>
        <v/>
      </c>
      <c r="Z805" s="159" t="str">
        <f t="shared" si="365"/>
        <v/>
      </c>
      <c r="AA805" s="159">
        <f t="shared" ca="1" si="387"/>
        <v>1</v>
      </c>
      <c r="AC805" s="161" t="str">
        <f t="shared" ca="1" si="366"/>
        <v/>
      </c>
      <c r="AD805" s="161">
        <f t="shared" ca="1" si="367"/>
        <v>1</v>
      </c>
      <c r="AE805" s="161" t="str">
        <f t="shared" ref="AE805:AE868" ca="1" si="389">IF(OR(OR($AT805=-1,$R805=1),AD805=0),"",IF(AND(AND(AD804=AD807,AD805&lt;&gt;AD804),AD805=AD806),IF(AE803="*","","*"),""))</f>
        <v/>
      </c>
      <c r="AF805" s="161">
        <f t="shared" ca="1" si="368"/>
        <v>1</v>
      </c>
      <c r="AG805" s="161" t="str">
        <f t="shared" ca="1" si="369"/>
        <v/>
      </c>
      <c r="AH805" s="161">
        <f t="shared" ca="1" si="370"/>
        <v>1</v>
      </c>
      <c r="AI805" s="161" t="str">
        <f t="shared" ca="1" si="371"/>
        <v/>
      </c>
      <c r="AJ805" s="161">
        <f t="shared" ca="1" si="372"/>
        <v>1</v>
      </c>
      <c r="AL805" s="161" t="str">
        <f t="shared" ca="1" si="373"/>
        <v/>
      </c>
      <c r="AM805" s="161">
        <f t="shared" ca="1" si="385"/>
        <v>1</v>
      </c>
      <c r="AN805" s="161" t="str">
        <f t="shared" ca="1" si="374"/>
        <v/>
      </c>
      <c r="AO805" s="161">
        <f t="shared" ca="1" si="383"/>
        <v>1</v>
      </c>
      <c r="AP805" s="161" t="str">
        <f t="shared" ca="1" si="375"/>
        <v/>
      </c>
      <c r="AQ805" s="161">
        <f t="shared" ca="1" si="381"/>
        <v>1</v>
      </c>
      <c r="AR805" s="161" t="str">
        <f t="shared" ca="1" si="376"/>
        <v/>
      </c>
      <c r="AS805" s="161">
        <f t="shared" ca="1" si="377"/>
        <v>1</v>
      </c>
      <c r="AT805" s="159" t="str">
        <f t="shared" ca="1" si="388"/>
        <v/>
      </c>
      <c r="AU805" s="210">
        <f t="shared" ca="1" si="361"/>
        <v>14</v>
      </c>
      <c r="AV805" s="209"/>
      <c r="AW805" s="204">
        <f t="shared" si="378"/>
        <v>6497.027777777781</v>
      </c>
      <c r="AX805" s="159"/>
      <c r="AZ805" s="159"/>
      <c r="BM805" s="207"/>
      <c r="BN805" s="212"/>
      <c r="BP805" s="209"/>
      <c r="BQ805" s="211"/>
      <c r="BR805" s="211"/>
      <c r="BS805" s="211"/>
      <c r="BT805" s="211"/>
      <c r="BU805" s="211"/>
      <c r="BV805" s="211"/>
      <c r="BW805" s="211"/>
      <c r="BX805" s="211"/>
      <c r="BY805" s="211"/>
      <c r="BZ805" s="211"/>
      <c r="CA805" s="209"/>
      <c r="CB805" s="224"/>
      <c r="CC805" s="204"/>
      <c r="CD805" s="204"/>
      <c r="CE805" s="204"/>
      <c r="CF805" s="211"/>
      <c r="CG805" s="211"/>
      <c r="CI805" s="209"/>
      <c r="CJ805" s="209"/>
      <c r="EH805" s="165"/>
      <c r="EI805" s="165"/>
      <c r="EJ805" s="166"/>
      <c r="EK805" s="209"/>
      <c r="EL805" s="211"/>
      <c r="EM805" s="211"/>
      <c r="EN805" s="211"/>
      <c r="EO805" s="211"/>
      <c r="EP805" s="211"/>
      <c r="ES805" s="165"/>
      <c r="ET805" s="165"/>
      <c r="EU805" s="166"/>
      <c r="EV805" s="209"/>
      <c r="EW805" s="211"/>
      <c r="EX805" s="211"/>
      <c r="EY805" s="211"/>
      <c r="EZ805" s="211"/>
      <c r="FA805" s="211"/>
      <c r="FD805" s="165"/>
      <c r="FE805" s="165"/>
      <c r="FF805" s="166"/>
      <c r="FG805" s="209"/>
      <c r="FH805" s="211"/>
      <c r="FI805" s="211"/>
      <c r="FJ805" s="211"/>
      <c r="FK805" s="211"/>
      <c r="FL805" s="211"/>
    </row>
    <row r="806" spans="9:168">
      <c r="I806" s="221">
        <f t="shared" si="382"/>
        <v>202</v>
      </c>
      <c r="J806" s="159">
        <f>'v-t_chart'!C803</f>
        <v>71.900000000000006</v>
      </c>
      <c r="K806" s="204">
        <f t="shared" ca="1" si="360"/>
        <v>210.5951</v>
      </c>
      <c r="L806" s="205" t="b">
        <f>IF('Input&amp;Output'!$C$3=10,phase_chart!C803,IF('Input&amp;Output'!$C$3=21,phase_chart!G803,IF('Input&amp;Output'!$C$3=22,phase_chart!K803,IF('Input&amp;Output'!$C$3=31,phase_chart!O803,IF('Input&amp;Output'!$C$3=32,phase_chart!S803,"")))))</f>
        <v>0</v>
      </c>
      <c r="M806" s="206" t="b">
        <f>IF('Input&amp;Output'!$C$3=10,phase_chart!D803,IF('Input&amp;Output'!$C$3=21,phase_chart!H803,IF('Input&amp;Output'!$C$3=22,phase_chart!L803,IF('Input&amp;Output'!$C$3=31,phase_chart!P803,IF('Input&amp;Output'!$C$3=32,phase_chart!T803,"")))))</f>
        <v>0</v>
      </c>
      <c r="N806" s="205" t="b">
        <f>IF('Input&amp;Output'!$C$3=10,phase_chart!E803,IF('Input&amp;Output'!$C$3=21,phase_chart!I803,IF('Input&amp;Output'!$C$3=22,phase_chart!M803,IF('Input&amp;Output'!$C$3=31,phase_chart!Q803,IF('Input&amp;Output'!$C$3=32,phase_chart!U803,"")))))</f>
        <v>1</v>
      </c>
      <c r="P806" s="159">
        <f ca="1">IF(NOT($J806=0),IF($J806&lt;IF($P805=0,0,VLOOKUP(P805,tbL!$M$37:$Q$43,IF(L806=TRUE,2,4))),IF($J806&gt;=VLOOKUP(P805,tbL!$M$37:$Q$43,IF(L806=TRUE,3,5)),$P805,IF(AND(L805=TRUE,L806=TRUE),$P805,$P805-1)),IF(AND(L806=TRUE,J806=VLOOKUP(P805,tbL!$M$37:$Q$43,IF(L806=TRUE,2,4))),P805,IF($P805+1&gt;$C$12,$C$12,$P805+1))),0)</f>
        <v>1</v>
      </c>
      <c r="Q806" s="159">
        <f t="shared" ca="1" si="362"/>
        <v>1</v>
      </c>
      <c r="R806" s="207">
        <f t="shared" si="379"/>
        <v>0</v>
      </c>
      <c r="S806" s="208"/>
      <c r="T806" s="159">
        <f t="shared" si="380"/>
        <v>0</v>
      </c>
      <c r="U806" s="209" t="str">
        <f>IF(AND(T806=-1,N806=TRUE),"*",IF(AND(U805="*",N806=TRUE),"*",IF(AND(AND(L806=TRUE,U805="*"),J806&lt;VLOOKUP(V805+1,tbL!$M$38:$O$43,3)),"*","")))</f>
        <v>*</v>
      </c>
      <c r="V806" s="204">
        <f t="shared" ca="1" si="363"/>
        <v>1</v>
      </c>
      <c r="Y806" s="159" t="str">
        <f t="shared" ca="1" si="364"/>
        <v/>
      </c>
      <c r="Z806" s="159" t="str">
        <f t="shared" si="365"/>
        <v/>
      </c>
      <c r="AA806" s="159">
        <f t="shared" ca="1" si="387"/>
        <v>1</v>
      </c>
      <c r="AC806" s="161" t="str">
        <f t="shared" ca="1" si="366"/>
        <v/>
      </c>
      <c r="AD806" s="161">
        <f t="shared" ca="1" si="367"/>
        <v>1</v>
      </c>
      <c r="AE806" s="161" t="str">
        <f t="shared" ca="1" si="389"/>
        <v/>
      </c>
      <c r="AF806" s="161">
        <f t="shared" ca="1" si="368"/>
        <v>1</v>
      </c>
      <c r="AG806" s="161" t="str">
        <f t="shared" ca="1" si="369"/>
        <v/>
      </c>
      <c r="AH806" s="161">
        <f t="shared" ca="1" si="370"/>
        <v>1</v>
      </c>
      <c r="AI806" s="161" t="str">
        <f t="shared" ca="1" si="371"/>
        <v/>
      </c>
      <c r="AJ806" s="161">
        <f t="shared" ca="1" si="372"/>
        <v>1</v>
      </c>
      <c r="AL806" s="161" t="str">
        <f t="shared" ca="1" si="373"/>
        <v/>
      </c>
      <c r="AM806" s="161">
        <f t="shared" ca="1" si="385"/>
        <v>1</v>
      </c>
      <c r="AN806" s="161" t="str">
        <f t="shared" ca="1" si="374"/>
        <v/>
      </c>
      <c r="AO806" s="161">
        <f t="shared" ca="1" si="383"/>
        <v>1</v>
      </c>
      <c r="AP806" s="161" t="str">
        <f t="shared" ca="1" si="375"/>
        <v/>
      </c>
      <c r="AQ806" s="161">
        <f t="shared" ca="1" si="381"/>
        <v>1</v>
      </c>
      <c r="AR806" s="161" t="str">
        <f t="shared" ca="1" si="376"/>
        <v/>
      </c>
      <c r="AS806" s="161">
        <f t="shared" ca="1" si="377"/>
        <v>1</v>
      </c>
      <c r="AT806" s="159" t="str">
        <f t="shared" ca="1" si="388"/>
        <v/>
      </c>
      <c r="AU806" s="210">
        <f t="shared" ca="1" si="361"/>
        <v>14</v>
      </c>
      <c r="AV806" s="209"/>
      <c r="AW806" s="204">
        <f t="shared" si="378"/>
        <v>6517.0000000000036</v>
      </c>
      <c r="AX806" s="159"/>
      <c r="AZ806" s="159"/>
      <c r="BM806" s="207"/>
      <c r="BN806" s="212"/>
      <c r="BP806" s="209"/>
      <c r="BQ806" s="211"/>
      <c r="BR806" s="211"/>
      <c r="BS806" s="211"/>
      <c r="BT806" s="211"/>
      <c r="BU806" s="211"/>
      <c r="BV806" s="211"/>
      <c r="BW806" s="211"/>
      <c r="BX806" s="211"/>
      <c r="BY806" s="211"/>
      <c r="BZ806" s="211"/>
      <c r="CA806" s="209"/>
      <c r="CB806" s="224"/>
      <c r="CC806" s="204"/>
      <c r="CD806" s="204"/>
      <c r="CE806" s="204"/>
      <c r="CF806" s="211"/>
      <c r="CG806" s="211"/>
      <c r="CI806" s="209"/>
      <c r="CJ806" s="209"/>
      <c r="EH806" s="165"/>
      <c r="EI806" s="165"/>
      <c r="EJ806" s="166"/>
      <c r="EK806" s="209"/>
      <c r="EL806" s="211"/>
      <c r="EM806" s="211"/>
      <c r="EN806" s="211"/>
      <c r="EO806" s="211"/>
      <c r="EP806" s="211"/>
      <c r="ES806" s="165"/>
      <c r="ET806" s="165"/>
      <c r="EU806" s="166"/>
      <c r="EV806" s="209"/>
      <c r="EW806" s="211"/>
      <c r="EX806" s="211"/>
      <c r="EY806" s="211"/>
      <c r="EZ806" s="211"/>
      <c r="FA806" s="211"/>
      <c r="FD806" s="165"/>
      <c r="FE806" s="165"/>
      <c r="FF806" s="166"/>
      <c r="FG806" s="209"/>
      <c r="FH806" s="211"/>
      <c r="FI806" s="211"/>
      <c r="FJ806" s="211"/>
      <c r="FK806" s="211"/>
      <c r="FL806" s="211"/>
    </row>
    <row r="807" spans="9:168">
      <c r="I807" s="221">
        <f t="shared" si="382"/>
        <v>203</v>
      </c>
      <c r="J807" s="159">
        <f>'v-t_chart'!C804</f>
        <v>70.5</v>
      </c>
      <c r="K807" s="204">
        <f t="shared" ca="1" si="360"/>
        <v>206.49449999999999</v>
      </c>
      <c r="L807" s="205" t="b">
        <f>IF('Input&amp;Output'!$C$3=10,phase_chart!C804,IF('Input&amp;Output'!$C$3=21,phase_chart!G804,IF('Input&amp;Output'!$C$3=22,phase_chart!K804,IF('Input&amp;Output'!$C$3=31,phase_chart!O804,IF('Input&amp;Output'!$C$3=32,phase_chart!S804,"")))))</f>
        <v>0</v>
      </c>
      <c r="M807" s="206" t="b">
        <f>IF('Input&amp;Output'!$C$3=10,phase_chart!D804,IF('Input&amp;Output'!$C$3=21,phase_chart!H804,IF('Input&amp;Output'!$C$3=22,phase_chart!L804,IF('Input&amp;Output'!$C$3=31,phase_chart!P804,IF('Input&amp;Output'!$C$3=32,phase_chart!T804,"")))))</f>
        <v>0</v>
      </c>
      <c r="N807" s="205" t="b">
        <f>IF('Input&amp;Output'!$C$3=10,phase_chart!E804,IF('Input&amp;Output'!$C$3=21,phase_chart!I804,IF('Input&amp;Output'!$C$3=22,phase_chart!M804,IF('Input&amp;Output'!$C$3=31,phase_chart!Q804,IF('Input&amp;Output'!$C$3=32,phase_chart!U804,"")))))</f>
        <v>1</v>
      </c>
      <c r="P807" s="159">
        <f ca="1">IF(NOT($J807=0),IF($J807&lt;IF($P806=0,0,VLOOKUP(P806,tbL!$M$37:$Q$43,IF(L807=TRUE,2,4))),IF($J807&gt;=VLOOKUP(P806,tbL!$M$37:$Q$43,IF(L807=TRUE,3,5)),$P806,IF(AND(L806=TRUE,L807=TRUE),$P806,$P806-1)),IF(AND(L807=TRUE,J807=VLOOKUP(P806,tbL!$M$37:$Q$43,IF(L807=TRUE,2,4))),P806,IF($P806+1&gt;$C$12,$C$12,$P806+1))),0)</f>
        <v>1</v>
      </c>
      <c r="Q807" s="159">
        <f t="shared" ca="1" si="362"/>
        <v>1</v>
      </c>
      <c r="R807" s="207">
        <f t="shared" si="379"/>
        <v>0</v>
      </c>
      <c r="S807" s="208"/>
      <c r="T807" s="159">
        <f t="shared" si="380"/>
        <v>0</v>
      </c>
      <c r="U807" s="209" t="str">
        <f>IF(AND(T807=-1,N807=TRUE),"*",IF(AND(U806="*",N807=TRUE),"*",IF(AND(AND(L807=TRUE,U806="*"),J807&lt;VLOOKUP(V806+1,tbL!$M$38:$O$43,3)),"*","")))</f>
        <v>*</v>
      </c>
      <c r="V807" s="204">
        <f t="shared" ca="1" si="363"/>
        <v>1</v>
      </c>
      <c r="Y807" s="159" t="str">
        <f t="shared" ca="1" si="364"/>
        <v/>
      </c>
      <c r="Z807" s="159" t="str">
        <f t="shared" si="365"/>
        <v/>
      </c>
      <c r="AA807" s="159">
        <f t="shared" ca="1" si="387"/>
        <v>1</v>
      </c>
      <c r="AC807" s="161" t="str">
        <f t="shared" ca="1" si="366"/>
        <v/>
      </c>
      <c r="AD807" s="161">
        <f t="shared" ca="1" si="367"/>
        <v>1</v>
      </c>
      <c r="AE807" s="161" t="str">
        <f t="shared" ca="1" si="389"/>
        <v/>
      </c>
      <c r="AF807" s="161">
        <f t="shared" ca="1" si="368"/>
        <v>1</v>
      </c>
      <c r="AG807" s="161" t="str">
        <f t="shared" ca="1" si="369"/>
        <v/>
      </c>
      <c r="AH807" s="161">
        <f t="shared" ca="1" si="370"/>
        <v>1</v>
      </c>
      <c r="AI807" s="161" t="str">
        <f t="shared" ca="1" si="371"/>
        <v/>
      </c>
      <c r="AJ807" s="161">
        <f t="shared" ca="1" si="372"/>
        <v>1</v>
      </c>
      <c r="AL807" s="161" t="str">
        <f t="shared" ca="1" si="373"/>
        <v/>
      </c>
      <c r="AM807" s="161">
        <f t="shared" ca="1" si="385"/>
        <v>1</v>
      </c>
      <c r="AN807" s="161" t="str">
        <f t="shared" ca="1" si="374"/>
        <v/>
      </c>
      <c r="AO807" s="161">
        <f t="shared" ca="1" si="383"/>
        <v>1</v>
      </c>
      <c r="AP807" s="161" t="str">
        <f t="shared" ca="1" si="375"/>
        <v/>
      </c>
      <c r="AQ807" s="161">
        <f t="shared" ca="1" si="381"/>
        <v>1</v>
      </c>
      <c r="AR807" s="161" t="str">
        <f t="shared" ca="1" si="376"/>
        <v/>
      </c>
      <c r="AS807" s="161">
        <f t="shared" ca="1" si="377"/>
        <v>1</v>
      </c>
      <c r="AT807" s="159" t="str">
        <f t="shared" ca="1" si="388"/>
        <v/>
      </c>
      <c r="AU807" s="210">
        <f t="shared" ca="1" si="361"/>
        <v>14</v>
      </c>
      <c r="AV807" s="209"/>
      <c r="AW807" s="204">
        <f t="shared" si="378"/>
        <v>6536.5833333333367</v>
      </c>
      <c r="AX807" s="159"/>
      <c r="AZ807" s="159"/>
      <c r="BM807" s="207"/>
      <c r="BN807" s="212"/>
      <c r="BP807" s="209"/>
      <c r="BQ807" s="211"/>
      <c r="BR807" s="211"/>
      <c r="BS807" s="211"/>
      <c r="BT807" s="211"/>
      <c r="BU807" s="211"/>
      <c r="BV807" s="211"/>
      <c r="BW807" s="211"/>
      <c r="BX807" s="211"/>
      <c r="BY807" s="211"/>
      <c r="BZ807" s="211"/>
      <c r="CA807" s="209"/>
      <c r="CB807" s="224"/>
      <c r="CC807" s="204"/>
      <c r="CD807" s="204"/>
      <c r="CE807" s="204"/>
      <c r="CF807" s="211"/>
      <c r="CG807" s="211"/>
      <c r="CI807" s="209"/>
      <c r="CJ807" s="209"/>
      <c r="EH807" s="165"/>
      <c r="EI807" s="165"/>
      <c r="EJ807" s="166"/>
      <c r="EK807" s="209"/>
      <c r="EL807" s="211"/>
      <c r="EM807" s="211"/>
      <c r="EN807" s="211"/>
      <c r="EO807" s="211"/>
      <c r="EP807" s="211"/>
      <c r="ES807" s="165"/>
      <c r="ET807" s="165"/>
      <c r="EU807" s="166"/>
      <c r="EV807" s="209"/>
      <c r="EW807" s="211"/>
      <c r="EX807" s="211"/>
      <c r="EY807" s="211"/>
      <c r="EZ807" s="211"/>
      <c r="FA807" s="211"/>
      <c r="FD807" s="165"/>
      <c r="FE807" s="165"/>
      <c r="FF807" s="166"/>
      <c r="FG807" s="209"/>
      <c r="FH807" s="211"/>
      <c r="FI807" s="211"/>
      <c r="FJ807" s="211"/>
      <c r="FK807" s="211"/>
      <c r="FL807" s="211"/>
    </row>
    <row r="808" spans="9:168">
      <c r="I808" s="221">
        <f t="shared" si="382"/>
        <v>204</v>
      </c>
      <c r="J808" s="159">
        <f>'v-t_chart'!C805</f>
        <v>68.8</v>
      </c>
      <c r="K808" s="204">
        <f t="shared" ca="1" si="360"/>
        <v>201.51519999999999</v>
      </c>
      <c r="L808" s="205" t="b">
        <f>IF('Input&amp;Output'!$C$3=10,phase_chart!C805,IF('Input&amp;Output'!$C$3=21,phase_chart!G805,IF('Input&amp;Output'!$C$3=22,phase_chart!K805,IF('Input&amp;Output'!$C$3=31,phase_chart!O805,IF('Input&amp;Output'!$C$3=32,phase_chart!S805,"")))))</f>
        <v>0</v>
      </c>
      <c r="M808" s="206" t="b">
        <f>IF('Input&amp;Output'!$C$3=10,phase_chart!D805,IF('Input&amp;Output'!$C$3=21,phase_chart!H805,IF('Input&amp;Output'!$C$3=22,phase_chart!L805,IF('Input&amp;Output'!$C$3=31,phase_chart!P805,IF('Input&amp;Output'!$C$3=32,phase_chart!T805,"")))))</f>
        <v>0</v>
      </c>
      <c r="N808" s="205" t="b">
        <f>IF('Input&amp;Output'!$C$3=10,phase_chart!E805,IF('Input&amp;Output'!$C$3=21,phase_chart!I805,IF('Input&amp;Output'!$C$3=22,phase_chart!M805,IF('Input&amp;Output'!$C$3=31,phase_chart!Q805,IF('Input&amp;Output'!$C$3=32,phase_chart!U805,"")))))</f>
        <v>1</v>
      </c>
      <c r="P808" s="159">
        <f ca="1">IF(NOT($J808=0),IF($J808&lt;IF($P807=0,0,VLOOKUP(P807,tbL!$M$37:$Q$43,IF(L808=TRUE,2,4))),IF($J808&gt;=VLOOKUP(P807,tbL!$M$37:$Q$43,IF(L808=TRUE,3,5)),$P807,IF(AND(L807=TRUE,L808=TRUE),$P807,$P807-1)),IF(AND(L808=TRUE,J808=VLOOKUP(P807,tbL!$M$37:$Q$43,IF(L808=TRUE,2,4))),P807,IF($P807+1&gt;$C$12,$C$12,$P807+1))),0)</f>
        <v>1</v>
      </c>
      <c r="Q808" s="159">
        <f t="shared" ca="1" si="362"/>
        <v>1</v>
      </c>
      <c r="R808" s="207">
        <f t="shared" si="379"/>
        <v>0</v>
      </c>
      <c r="S808" s="208"/>
      <c r="T808" s="159">
        <f t="shared" si="380"/>
        <v>0</v>
      </c>
      <c r="U808" s="209" t="str">
        <f>IF(AND(T808=-1,N808=TRUE),"*",IF(AND(U807="*",N808=TRUE),"*",IF(AND(AND(L808=TRUE,U807="*"),J808&lt;VLOOKUP(V807+1,tbL!$M$38:$O$43,3)),"*","")))</f>
        <v>*</v>
      </c>
      <c r="V808" s="204">
        <f t="shared" ca="1" si="363"/>
        <v>1</v>
      </c>
      <c r="Y808" s="159" t="str">
        <f t="shared" ca="1" si="364"/>
        <v/>
      </c>
      <c r="Z808" s="159" t="str">
        <f t="shared" si="365"/>
        <v/>
      </c>
      <c r="AA808" s="159">
        <f t="shared" ca="1" si="387"/>
        <v>1</v>
      </c>
      <c r="AC808" s="161" t="str">
        <f t="shared" ca="1" si="366"/>
        <v/>
      </c>
      <c r="AD808" s="161">
        <f t="shared" ca="1" si="367"/>
        <v>1</v>
      </c>
      <c r="AE808" s="161" t="str">
        <f t="shared" ca="1" si="389"/>
        <v/>
      </c>
      <c r="AF808" s="161">
        <f t="shared" ca="1" si="368"/>
        <v>1</v>
      </c>
      <c r="AG808" s="161" t="str">
        <f t="shared" ca="1" si="369"/>
        <v/>
      </c>
      <c r="AH808" s="161">
        <f t="shared" ca="1" si="370"/>
        <v>1</v>
      </c>
      <c r="AI808" s="161" t="str">
        <f t="shared" ca="1" si="371"/>
        <v/>
      </c>
      <c r="AJ808" s="161">
        <f t="shared" ca="1" si="372"/>
        <v>1</v>
      </c>
      <c r="AL808" s="161" t="str">
        <f t="shared" ca="1" si="373"/>
        <v/>
      </c>
      <c r="AM808" s="161">
        <f t="shared" ca="1" si="385"/>
        <v>1</v>
      </c>
      <c r="AN808" s="161" t="str">
        <f t="shared" ca="1" si="374"/>
        <v/>
      </c>
      <c r="AO808" s="161">
        <f t="shared" ca="1" si="383"/>
        <v>1</v>
      </c>
      <c r="AP808" s="161" t="str">
        <f t="shared" ca="1" si="375"/>
        <v/>
      </c>
      <c r="AQ808" s="161">
        <f t="shared" ca="1" si="381"/>
        <v>1</v>
      </c>
      <c r="AR808" s="161" t="str">
        <f t="shared" ca="1" si="376"/>
        <v/>
      </c>
      <c r="AS808" s="161">
        <f t="shared" ca="1" si="377"/>
        <v>1</v>
      </c>
      <c r="AT808" s="159" t="str">
        <f t="shared" ca="1" si="388"/>
        <v/>
      </c>
      <c r="AU808" s="210">
        <f t="shared" ca="1" si="361"/>
        <v>14</v>
      </c>
      <c r="AV808" s="209"/>
      <c r="AW808" s="204">
        <f t="shared" si="378"/>
        <v>6555.694444444448</v>
      </c>
      <c r="AX808" s="159"/>
      <c r="AZ808" s="159"/>
      <c r="BM808" s="207"/>
      <c r="BN808" s="212"/>
      <c r="BP808" s="209"/>
      <c r="BQ808" s="211"/>
      <c r="BR808" s="211"/>
      <c r="BS808" s="211"/>
      <c r="BT808" s="211"/>
      <c r="BU808" s="211"/>
      <c r="BV808" s="211"/>
      <c r="BW808" s="211"/>
      <c r="BX808" s="211"/>
      <c r="BY808" s="211"/>
      <c r="BZ808" s="211"/>
      <c r="CA808" s="209"/>
      <c r="CB808" s="224"/>
      <c r="CC808" s="204"/>
      <c r="CD808" s="204"/>
      <c r="CE808" s="204"/>
      <c r="CF808" s="211"/>
      <c r="CG808" s="211"/>
      <c r="CI808" s="209"/>
      <c r="CJ808" s="209"/>
      <c r="EH808" s="165"/>
      <c r="EI808" s="165"/>
      <c r="EJ808" s="166"/>
      <c r="EK808" s="209"/>
      <c r="EL808" s="211"/>
      <c r="EM808" s="211"/>
      <c r="EN808" s="211"/>
      <c r="EO808" s="211"/>
      <c r="EP808" s="211"/>
      <c r="ES808" s="165"/>
      <c r="ET808" s="165"/>
      <c r="EU808" s="166"/>
      <c r="EV808" s="209"/>
      <c r="EW808" s="211"/>
      <c r="EX808" s="211"/>
      <c r="EY808" s="211"/>
      <c r="EZ808" s="211"/>
      <c r="FA808" s="211"/>
      <c r="FD808" s="165"/>
      <c r="FE808" s="165"/>
      <c r="FF808" s="166"/>
      <c r="FG808" s="209"/>
      <c r="FH808" s="211"/>
      <c r="FI808" s="211"/>
      <c r="FJ808" s="211"/>
      <c r="FK808" s="211"/>
      <c r="FL808" s="211"/>
    </row>
    <row r="809" spans="9:168">
      <c r="I809" s="221">
        <f t="shared" si="382"/>
        <v>205</v>
      </c>
      <c r="J809" s="159">
        <f>'v-t_chart'!C806</f>
        <v>67.099999999999994</v>
      </c>
      <c r="K809" s="204">
        <f t="shared" ca="1" si="360"/>
        <v>196.53589999999997</v>
      </c>
      <c r="L809" s="205" t="b">
        <f>IF('Input&amp;Output'!$C$3=10,phase_chart!C806,IF('Input&amp;Output'!$C$3=21,phase_chart!G806,IF('Input&amp;Output'!$C$3=22,phase_chart!K806,IF('Input&amp;Output'!$C$3=31,phase_chart!O806,IF('Input&amp;Output'!$C$3=32,phase_chart!S806,"")))))</f>
        <v>0</v>
      </c>
      <c r="M809" s="206" t="b">
        <f>IF('Input&amp;Output'!$C$3=10,phase_chart!D806,IF('Input&amp;Output'!$C$3=21,phase_chart!H806,IF('Input&amp;Output'!$C$3=22,phase_chart!L806,IF('Input&amp;Output'!$C$3=31,phase_chart!P806,IF('Input&amp;Output'!$C$3=32,phase_chart!T806,"")))))</f>
        <v>0</v>
      </c>
      <c r="N809" s="205" t="b">
        <f>IF('Input&amp;Output'!$C$3=10,phase_chart!E806,IF('Input&amp;Output'!$C$3=21,phase_chart!I806,IF('Input&amp;Output'!$C$3=22,phase_chart!M806,IF('Input&amp;Output'!$C$3=31,phase_chart!Q806,IF('Input&amp;Output'!$C$3=32,phase_chart!U806,"")))))</f>
        <v>1</v>
      </c>
      <c r="P809" s="159">
        <f ca="1">IF(NOT($J809=0),IF($J809&lt;IF($P808=0,0,VLOOKUP(P808,tbL!$M$37:$Q$43,IF(L809=TRUE,2,4))),IF($J809&gt;=VLOOKUP(P808,tbL!$M$37:$Q$43,IF(L809=TRUE,3,5)),$P808,IF(AND(L808=TRUE,L809=TRUE),$P808,$P808-1)),IF(AND(L809=TRUE,J809=VLOOKUP(P808,tbL!$M$37:$Q$43,IF(L809=TRUE,2,4))),P808,IF($P808+1&gt;$C$12,$C$12,$P808+1))),0)</f>
        <v>1</v>
      </c>
      <c r="Q809" s="159">
        <f t="shared" ca="1" si="362"/>
        <v>1</v>
      </c>
      <c r="R809" s="207">
        <f t="shared" si="379"/>
        <v>0</v>
      </c>
      <c r="S809" s="208"/>
      <c r="T809" s="159">
        <f t="shared" si="380"/>
        <v>0</v>
      </c>
      <c r="U809" s="209" t="str">
        <f>IF(AND(T809=-1,N809=TRUE),"*",IF(AND(U808="*",N809=TRUE),"*",IF(AND(AND(L809=TRUE,U808="*"),J809&lt;VLOOKUP(V808+1,tbL!$M$38:$O$43,3)),"*","")))</f>
        <v>*</v>
      </c>
      <c r="V809" s="204">
        <f t="shared" ca="1" si="363"/>
        <v>1</v>
      </c>
      <c r="Y809" s="159" t="str">
        <f t="shared" ca="1" si="364"/>
        <v/>
      </c>
      <c r="Z809" s="159" t="str">
        <f t="shared" si="365"/>
        <v/>
      </c>
      <c r="AA809" s="159">
        <f t="shared" ca="1" si="387"/>
        <v>1</v>
      </c>
      <c r="AC809" s="161" t="str">
        <f t="shared" ca="1" si="366"/>
        <v/>
      </c>
      <c r="AD809" s="161">
        <f t="shared" ca="1" si="367"/>
        <v>1</v>
      </c>
      <c r="AE809" s="161" t="str">
        <f t="shared" ca="1" si="389"/>
        <v/>
      </c>
      <c r="AF809" s="161">
        <f t="shared" ca="1" si="368"/>
        <v>1</v>
      </c>
      <c r="AG809" s="161" t="str">
        <f t="shared" ca="1" si="369"/>
        <v/>
      </c>
      <c r="AH809" s="161">
        <f t="shared" ca="1" si="370"/>
        <v>1</v>
      </c>
      <c r="AI809" s="161" t="str">
        <f t="shared" ca="1" si="371"/>
        <v/>
      </c>
      <c r="AJ809" s="161">
        <f t="shared" ca="1" si="372"/>
        <v>1</v>
      </c>
      <c r="AL809" s="161" t="str">
        <f t="shared" ca="1" si="373"/>
        <v/>
      </c>
      <c r="AM809" s="161">
        <f t="shared" ca="1" si="385"/>
        <v>1</v>
      </c>
      <c r="AN809" s="161" t="str">
        <f t="shared" ca="1" si="374"/>
        <v/>
      </c>
      <c r="AO809" s="161">
        <f t="shared" ca="1" si="383"/>
        <v>1</v>
      </c>
      <c r="AP809" s="161" t="str">
        <f t="shared" ca="1" si="375"/>
        <v/>
      </c>
      <c r="AQ809" s="161">
        <f t="shared" ca="1" si="381"/>
        <v>1</v>
      </c>
      <c r="AR809" s="161" t="str">
        <f t="shared" ca="1" si="376"/>
        <v/>
      </c>
      <c r="AS809" s="161">
        <f t="shared" ca="1" si="377"/>
        <v>1</v>
      </c>
      <c r="AT809" s="159" t="str">
        <f t="shared" ca="1" si="388"/>
        <v/>
      </c>
      <c r="AU809" s="210">
        <f t="shared" ca="1" si="361"/>
        <v>14</v>
      </c>
      <c r="AV809" s="209"/>
      <c r="AW809" s="204">
        <f t="shared" si="378"/>
        <v>6574.3333333333367</v>
      </c>
      <c r="AX809" s="159"/>
      <c r="AZ809" s="159"/>
      <c r="BM809" s="207"/>
      <c r="BN809" s="212"/>
      <c r="BP809" s="209"/>
      <c r="BQ809" s="211"/>
      <c r="BR809" s="211"/>
      <c r="BS809" s="211"/>
      <c r="BT809" s="211"/>
      <c r="BU809" s="211"/>
      <c r="BV809" s="211"/>
      <c r="BW809" s="211"/>
      <c r="BX809" s="211"/>
      <c r="BY809" s="211"/>
      <c r="BZ809" s="211"/>
      <c r="CA809" s="209"/>
      <c r="CB809" s="224"/>
      <c r="CC809" s="204"/>
      <c r="CD809" s="204"/>
      <c r="CE809" s="204"/>
      <c r="CF809" s="211"/>
      <c r="CG809" s="211"/>
      <c r="CI809" s="209"/>
      <c r="CJ809" s="209"/>
      <c r="EH809" s="165"/>
      <c r="EI809" s="165"/>
      <c r="EJ809" s="166"/>
      <c r="EK809" s="209"/>
      <c r="EL809" s="211"/>
      <c r="EM809" s="211"/>
      <c r="EN809" s="211"/>
      <c r="EO809" s="211"/>
      <c r="EP809" s="211"/>
      <c r="ES809" s="165"/>
      <c r="ET809" s="165"/>
      <c r="EU809" s="166"/>
      <c r="EV809" s="209"/>
      <c r="EW809" s="211"/>
      <c r="EX809" s="211"/>
      <c r="EY809" s="211"/>
      <c r="EZ809" s="211"/>
      <c r="FA809" s="211"/>
      <c r="FD809" s="165"/>
      <c r="FE809" s="165"/>
      <c r="FF809" s="166"/>
      <c r="FG809" s="209"/>
      <c r="FH809" s="211"/>
      <c r="FI809" s="211"/>
      <c r="FJ809" s="211"/>
      <c r="FK809" s="211"/>
      <c r="FL809" s="211"/>
    </row>
    <row r="810" spans="9:168">
      <c r="I810" s="221">
        <f t="shared" si="382"/>
        <v>206</v>
      </c>
      <c r="J810" s="159">
        <f>'v-t_chart'!C807</f>
        <v>65.400000000000006</v>
      </c>
      <c r="K810" s="204">
        <f t="shared" ca="1" si="360"/>
        <v>191.5566</v>
      </c>
      <c r="L810" s="205" t="b">
        <f>IF('Input&amp;Output'!$C$3=10,phase_chart!C807,IF('Input&amp;Output'!$C$3=21,phase_chart!G807,IF('Input&amp;Output'!$C$3=22,phase_chart!K807,IF('Input&amp;Output'!$C$3=31,phase_chart!O807,IF('Input&amp;Output'!$C$3=32,phase_chart!S807,"")))))</f>
        <v>0</v>
      </c>
      <c r="M810" s="206" t="b">
        <f>IF('Input&amp;Output'!$C$3=10,phase_chart!D807,IF('Input&amp;Output'!$C$3=21,phase_chart!H807,IF('Input&amp;Output'!$C$3=22,phase_chart!L807,IF('Input&amp;Output'!$C$3=31,phase_chart!P807,IF('Input&amp;Output'!$C$3=32,phase_chart!T807,"")))))</f>
        <v>0</v>
      </c>
      <c r="N810" s="205" t="b">
        <f>IF('Input&amp;Output'!$C$3=10,phase_chart!E807,IF('Input&amp;Output'!$C$3=21,phase_chart!I807,IF('Input&amp;Output'!$C$3=22,phase_chart!M807,IF('Input&amp;Output'!$C$3=31,phase_chart!Q807,IF('Input&amp;Output'!$C$3=32,phase_chart!U807,"")))))</f>
        <v>1</v>
      </c>
      <c r="P810" s="159">
        <f ca="1">IF(NOT($J810=0),IF($J810&lt;IF($P809=0,0,VLOOKUP(P809,tbL!$M$37:$Q$43,IF(L810=TRUE,2,4))),IF($J810&gt;=VLOOKUP(P809,tbL!$M$37:$Q$43,IF(L810=TRUE,3,5)),$P809,IF(AND(L809=TRUE,L810=TRUE),$P809,$P809-1)),IF(AND(L810=TRUE,J810=VLOOKUP(P809,tbL!$M$37:$Q$43,IF(L810=TRUE,2,4))),P809,IF($P809+1&gt;$C$12,$C$12,$P809+1))),0)</f>
        <v>1</v>
      </c>
      <c r="Q810" s="159">
        <f t="shared" ca="1" si="362"/>
        <v>1</v>
      </c>
      <c r="R810" s="207">
        <f t="shared" si="379"/>
        <v>0</v>
      </c>
      <c r="S810" s="208"/>
      <c r="T810" s="159">
        <f t="shared" si="380"/>
        <v>0</v>
      </c>
      <c r="U810" s="209" t="str">
        <f>IF(AND(T810=-1,N810=TRUE),"*",IF(AND(U809="*",N810=TRUE),"*",IF(AND(AND(L810=TRUE,U809="*"),J810&lt;VLOOKUP(V809+1,tbL!$M$38:$O$43,3)),"*","")))</f>
        <v>*</v>
      </c>
      <c r="V810" s="204">
        <f t="shared" ca="1" si="363"/>
        <v>1</v>
      </c>
      <c r="Y810" s="159" t="str">
        <f t="shared" ca="1" si="364"/>
        <v/>
      </c>
      <c r="Z810" s="159" t="str">
        <f t="shared" si="365"/>
        <v/>
      </c>
      <c r="AA810" s="159">
        <f t="shared" ca="1" si="387"/>
        <v>1</v>
      </c>
      <c r="AC810" s="161" t="str">
        <f t="shared" ca="1" si="366"/>
        <v/>
      </c>
      <c r="AD810" s="161">
        <f t="shared" ca="1" si="367"/>
        <v>1</v>
      </c>
      <c r="AE810" s="161" t="str">
        <f t="shared" ca="1" si="389"/>
        <v/>
      </c>
      <c r="AF810" s="161">
        <f t="shared" ca="1" si="368"/>
        <v>1</v>
      </c>
      <c r="AG810" s="161" t="str">
        <f t="shared" ca="1" si="369"/>
        <v/>
      </c>
      <c r="AH810" s="161">
        <f t="shared" ca="1" si="370"/>
        <v>1</v>
      </c>
      <c r="AI810" s="161" t="str">
        <f t="shared" ca="1" si="371"/>
        <v/>
      </c>
      <c r="AJ810" s="161">
        <f t="shared" ca="1" si="372"/>
        <v>1</v>
      </c>
      <c r="AL810" s="161" t="str">
        <f t="shared" ca="1" si="373"/>
        <v/>
      </c>
      <c r="AM810" s="161">
        <f t="shared" ca="1" si="385"/>
        <v>1</v>
      </c>
      <c r="AN810" s="161" t="str">
        <f t="shared" ca="1" si="374"/>
        <v/>
      </c>
      <c r="AO810" s="161">
        <f t="shared" ca="1" si="383"/>
        <v>1</v>
      </c>
      <c r="AP810" s="161" t="str">
        <f t="shared" ca="1" si="375"/>
        <v/>
      </c>
      <c r="AQ810" s="161">
        <f t="shared" ca="1" si="381"/>
        <v>1</v>
      </c>
      <c r="AR810" s="161" t="str">
        <f t="shared" ca="1" si="376"/>
        <v/>
      </c>
      <c r="AS810" s="161">
        <f t="shared" ca="1" si="377"/>
        <v>1</v>
      </c>
      <c r="AT810" s="159" t="str">
        <f t="shared" ca="1" si="388"/>
        <v/>
      </c>
      <c r="AU810" s="210">
        <f t="shared" ca="1" si="361"/>
        <v>14</v>
      </c>
      <c r="AV810" s="209"/>
      <c r="AW810" s="204">
        <f t="shared" si="378"/>
        <v>6592.5000000000036</v>
      </c>
      <c r="AX810" s="159"/>
      <c r="AZ810" s="159"/>
      <c r="BM810" s="207"/>
      <c r="BN810" s="212"/>
      <c r="BP810" s="209"/>
      <c r="BQ810" s="211"/>
      <c r="BR810" s="211"/>
      <c r="BS810" s="211"/>
      <c r="BT810" s="211"/>
      <c r="BU810" s="211"/>
      <c r="BV810" s="211"/>
      <c r="BW810" s="211"/>
      <c r="BX810" s="211"/>
      <c r="BY810" s="211"/>
      <c r="BZ810" s="211"/>
      <c r="CA810" s="209"/>
      <c r="CB810" s="224"/>
      <c r="CC810" s="204"/>
      <c r="CD810" s="204"/>
      <c r="CE810" s="204"/>
      <c r="CF810" s="211"/>
      <c r="CG810" s="211"/>
      <c r="CI810" s="209"/>
      <c r="CJ810" s="209"/>
      <c r="EH810" s="165"/>
      <c r="EI810" s="165"/>
      <c r="EJ810" s="166"/>
      <c r="EK810" s="209"/>
      <c r="EL810" s="211"/>
      <c r="EM810" s="211"/>
      <c r="EN810" s="211"/>
      <c r="EO810" s="211"/>
      <c r="EP810" s="211"/>
      <c r="ES810" s="165"/>
      <c r="ET810" s="165"/>
      <c r="EU810" s="166"/>
      <c r="EV810" s="209"/>
      <c r="EW810" s="211"/>
      <c r="EX810" s="211"/>
      <c r="EY810" s="211"/>
      <c r="EZ810" s="211"/>
      <c r="FA810" s="211"/>
      <c r="FD810" s="165"/>
      <c r="FE810" s="165"/>
      <c r="FF810" s="166"/>
      <c r="FG810" s="209"/>
      <c r="FH810" s="211"/>
      <c r="FI810" s="211"/>
      <c r="FJ810" s="211"/>
      <c r="FK810" s="211"/>
      <c r="FL810" s="211"/>
    </row>
    <row r="811" spans="9:168">
      <c r="I811" s="221">
        <f t="shared" si="382"/>
        <v>207</v>
      </c>
      <c r="J811" s="159">
        <f>'v-t_chart'!C808</f>
        <v>63.9</v>
      </c>
      <c r="K811" s="204">
        <f t="shared" ca="1" si="360"/>
        <v>187.16309999999999</v>
      </c>
      <c r="L811" s="205" t="b">
        <f>IF('Input&amp;Output'!$C$3=10,phase_chart!C808,IF('Input&amp;Output'!$C$3=21,phase_chart!G808,IF('Input&amp;Output'!$C$3=22,phase_chart!K808,IF('Input&amp;Output'!$C$3=31,phase_chart!O808,IF('Input&amp;Output'!$C$3=32,phase_chart!S808,"")))))</f>
        <v>0</v>
      </c>
      <c r="M811" s="206" t="b">
        <f>IF('Input&amp;Output'!$C$3=10,phase_chart!D808,IF('Input&amp;Output'!$C$3=21,phase_chart!H808,IF('Input&amp;Output'!$C$3=22,phase_chart!L808,IF('Input&amp;Output'!$C$3=31,phase_chart!P808,IF('Input&amp;Output'!$C$3=32,phase_chart!T808,"")))))</f>
        <v>0</v>
      </c>
      <c r="N811" s="205" t="b">
        <f>IF('Input&amp;Output'!$C$3=10,phase_chart!E808,IF('Input&amp;Output'!$C$3=21,phase_chart!I808,IF('Input&amp;Output'!$C$3=22,phase_chart!M808,IF('Input&amp;Output'!$C$3=31,phase_chart!Q808,IF('Input&amp;Output'!$C$3=32,phase_chart!U808,"")))))</f>
        <v>1</v>
      </c>
      <c r="P811" s="159">
        <f ca="1">IF(NOT($J811=0),IF($J811&lt;IF($P810=0,0,VLOOKUP(P810,tbL!$M$37:$Q$43,IF(L811=TRUE,2,4))),IF($J811&gt;=VLOOKUP(P810,tbL!$M$37:$Q$43,IF(L811=TRUE,3,5)),$P810,IF(AND(L810=TRUE,L811=TRUE),$P810,$P810-1)),IF(AND(L811=TRUE,J811=VLOOKUP(P810,tbL!$M$37:$Q$43,IF(L811=TRUE,2,4))),P810,IF($P810+1&gt;$C$12,$C$12,$P810+1))),0)</f>
        <v>1</v>
      </c>
      <c r="Q811" s="159">
        <f t="shared" ca="1" si="362"/>
        <v>1</v>
      </c>
      <c r="R811" s="207">
        <f t="shared" si="379"/>
        <v>0</v>
      </c>
      <c r="S811" s="208"/>
      <c r="T811" s="159">
        <f t="shared" si="380"/>
        <v>0</v>
      </c>
      <c r="U811" s="209" t="str">
        <f>IF(AND(T811=-1,N811=TRUE),"*",IF(AND(U810="*",N811=TRUE),"*",IF(AND(AND(L811=TRUE,U810="*"),J811&lt;VLOOKUP(V810+1,tbL!$M$38:$O$43,3)),"*","")))</f>
        <v>*</v>
      </c>
      <c r="V811" s="204">
        <f t="shared" ca="1" si="363"/>
        <v>1</v>
      </c>
      <c r="Y811" s="159" t="str">
        <f t="shared" ca="1" si="364"/>
        <v/>
      </c>
      <c r="Z811" s="159" t="str">
        <f t="shared" si="365"/>
        <v/>
      </c>
      <c r="AA811" s="159">
        <f t="shared" ca="1" si="387"/>
        <v>1</v>
      </c>
      <c r="AC811" s="161" t="str">
        <f t="shared" ca="1" si="366"/>
        <v/>
      </c>
      <c r="AD811" s="161">
        <f t="shared" ca="1" si="367"/>
        <v>1</v>
      </c>
      <c r="AE811" s="161" t="str">
        <f t="shared" ca="1" si="389"/>
        <v/>
      </c>
      <c r="AF811" s="161">
        <f t="shared" ca="1" si="368"/>
        <v>1</v>
      </c>
      <c r="AG811" s="161" t="str">
        <f t="shared" ca="1" si="369"/>
        <v/>
      </c>
      <c r="AH811" s="161">
        <f t="shared" ca="1" si="370"/>
        <v>1</v>
      </c>
      <c r="AI811" s="161" t="str">
        <f t="shared" ca="1" si="371"/>
        <v/>
      </c>
      <c r="AJ811" s="161">
        <f t="shared" ca="1" si="372"/>
        <v>1</v>
      </c>
      <c r="AL811" s="161" t="str">
        <f t="shared" ca="1" si="373"/>
        <v/>
      </c>
      <c r="AM811" s="161">
        <f t="shared" ca="1" si="385"/>
        <v>1</v>
      </c>
      <c r="AN811" s="161" t="str">
        <f t="shared" ca="1" si="374"/>
        <v/>
      </c>
      <c r="AO811" s="161">
        <f t="shared" ca="1" si="383"/>
        <v>1</v>
      </c>
      <c r="AP811" s="161" t="str">
        <f t="shared" ca="1" si="375"/>
        <v/>
      </c>
      <c r="AQ811" s="161">
        <f t="shared" ca="1" si="381"/>
        <v>1</v>
      </c>
      <c r="AR811" s="161" t="str">
        <f t="shared" ca="1" si="376"/>
        <v/>
      </c>
      <c r="AS811" s="161">
        <f t="shared" ca="1" si="377"/>
        <v>1</v>
      </c>
      <c r="AT811" s="159" t="str">
        <f t="shared" ca="1" si="388"/>
        <v/>
      </c>
      <c r="AU811" s="210">
        <f t="shared" ca="1" si="361"/>
        <v>14</v>
      </c>
      <c r="AV811" s="209"/>
      <c r="AW811" s="204">
        <f t="shared" si="378"/>
        <v>6610.2500000000036</v>
      </c>
      <c r="AX811" s="159"/>
      <c r="AZ811" s="159"/>
      <c r="BM811" s="207"/>
      <c r="BN811" s="212"/>
      <c r="BP811" s="209"/>
      <c r="BQ811" s="211"/>
      <c r="BR811" s="211"/>
      <c r="BS811" s="211"/>
      <c r="BT811" s="211"/>
      <c r="BU811" s="211"/>
      <c r="BV811" s="211"/>
      <c r="BW811" s="211"/>
      <c r="BX811" s="211"/>
      <c r="BY811" s="211"/>
      <c r="BZ811" s="211"/>
      <c r="CA811" s="209"/>
      <c r="CB811" s="224"/>
      <c r="CC811" s="204"/>
      <c r="CD811" s="204"/>
      <c r="CE811" s="204"/>
      <c r="CF811" s="211"/>
      <c r="CG811" s="211"/>
      <c r="CI811" s="209"/>
      <c r="CJ811" s="209"/>
      <c r="EH811" s="165"/>
      <c r="EI811" s="165"/>
      <c r="EJ811" s="166"/>
      <c r="EK811" s="209"/>
      <c r="EL811" s="211"/>
      <c r="EM811" s="211"/>
      <c r="EN811" s="211"/>
      <c r="EO811" s="211"/>
      <c r="EP811" s="211"/>
      <c r="ES811" s="165"/>
      <c r="ET811" s="165"/>
      <c r="EU811" s="166"/>
      <c r="EV811" s="209"/>
      <c r="EW811" s="211"/>
      <c r="EX811" s="211"/>
      <c r="EY811" s="211"/>
      <c r="EZ811" s="211"/>
      <c r="FA811" s="211"/>
      <c r="FD811" s="165"/>
      <c r="FE811" s="165"/>
      <c r="FF811" s="166"/>
      <c r="FG811" s="209"/>
      <c r="FH811" s="211"/>
      <c r="FI811" s="211"/>
      <c r="FJ811" s="211"/>
      <c r="FK811" s="211"/>
      <c r="FL811" s="211"/>
    </row>
    <row r="812" spans="9:168">
      <c r="I812" s="221">
        <f t="shared" si="382"/>
        <v>208</v>
      </c>
      <c r="J812" s="159">
        <f>'v-t_chart'!C809</f>
        <v>62.8</v>
      </c>
      <c r="K812" s="204">
        <f t="shared" ca="1" si="360"/>
        <v>183.94119999999998</v>
      </c>
      <c r="L812" s="205" t="b">
        <f>IF('Input&amp;Output'!$C$3=10,phase_chart!C809,IF('Input&amp;Output'!$C$3=21,phase_chart!G809,IF('Input&amp;Output'!$C$3=22,phase_chart!K809,IF('Input&amp;Output'!$C$3=31,phase_chart!O809,IF('Input&amp;Output'!$C$3=32,phase_chart!S809,"")))))</f>
        <v>0</v>
      </c>
      <c r="M812" s="206" t="b">
        <f>IF('Input&amp;Output'!$C$3=10,phase_chart!D809,IF('Input&amp;Output'!$C$3=21,phase_chart!H809,IF('Input&amp;Output'!$C$3=22,phase_chart!L809,IF('Input&amp;Output'!$C$3=31,phase_chart!P809,IF('Input&amp;Output'!$C$3=32,phase_chart!T809,"")))))</f>
        <v>0</v>
      </c>
      <c r="N812" s="205" t="b">
        <f>IF('Input&amp;Output'!$C$3=10,phase_chart!E809,IF('Input&amp;Output'!$C$3=21,phase_chart!I809,IF('Input&amp;Output'!$C$3=22,phase_chart!M809,IF('Input&amp;Output'!$C$3=31,phase_chart!Q809,IF('Input&amp;Output'!$C$3=32,phase_chart!U809,"")))))</f>
        <v>1</v>
      </c>
      <c r="P812" s="159">
        <f ca="1">IF(NOT($J812=0),IF($J812&lt;IF($P811=0,0,VLOOKUP(P811,tbL!$M$37:$Q$43,IF(L812=TRUE,2,4))),IF($J812&gt;=VLOOKUP(P811,tbL!$M$37:$Q$43,IF(L812=TRUE,3,5)),$P811,IF(AND(L811=TRUE,L812=TRUE),$P811,$P811-1)),IF(AND(L812=TRUE,J812=VLOOKUP(P811,tbL!$M$37:$Q$43,IF(L812=TRUE,2,4))),P811,IF($P811+1&gt;$C$12,$C$12,$P811+1))),0)</f>
        <v>1</v>
      </c>
      <c r="Q812" s="159">
        <f t="shared" ca="1" si="362"/>
        <v>1</v>
      </c>
      <c r="R812" s="207">
        <f t="shared" si="379"/>
        <v>0</v>
      </c>
      <c r="S812" s="208"/>
      <c r="T812" s="159">
        <f t="shared" si="380"/>
        <v>0</v>
      </c>
      <c r="U812" s="209" t="str">
        <f>IF(AND(T812=-1,N812=TRUE),"*",IF(AND(U811="*",N812=TRUE),"*",IF(AND(AND(L812=TRUE,U811="*"),J812&lt;VLOOKUP(V811+1,tbL!$M$38:$O$43,3)),"*","")))</f>
        <v>*</v>
      </c>
      <c r="V812" s="204">
        <f t="shared" ca="1" si="363"/>
        <v>1</v>
      </c>
      <c r="Y812" s="159" t="str">
        <f t="shared" ca="1" si="364"/>
        <v/>
      </c>
      <c r="Z812" s="159" t="str">
        <f t="shared" si="365"/>
        <v/>
      </c>
      <c r="AA812" s="159">
        <f t="shared" ca="1" si="387"/>
        <v>1</v>
      </c>
      <c r="AC812" s="161" t="str">
        <f t="shared" ca="1" si="366"/>
        <v/>
      </c>
      <c r="AD812" s="161">
        <f t="shared" ca="1" si="367"/>
        <v>1</v>
      </c>
      <c r="AE812" s="161" t="str">
        <f t="shared" ca="1" si="389"/>
        <v/>
      </c>
      <c r="AF812" s="161">
        <f t="shared" ca="1" si="368"/>
        <v>1</v>
      </c>
      <c r="AG812" s="161" t="str">
        <f t="shared" ca="1" si="369"/>
        <v/>
      </c>
      <c r="AH812" s="161">
        <f t="shared" ca="1" si="370"/>
        <v>1</v>
      </c>
      <c r="AI812" s="161" t="str">
        <f t="shared" ca="1" si="371"/>
        <v/>
      </c>
      <c r="AJ812" s="161">
        <f t="shared" ca="1" si="372"/>
        <v>1</v>
      </c>
      <c r="AL812" s="161" t="str">
        <f t="shared" ca="1" si="373"/>
        <v/>
      </c>
      <c r="AM812" s="161">
        <f t="shared" ca="1" si="385"/>
        <v>1</v>
      </c>
      <c r="AN812" s="161" t="str">
        <f t="shared" ca="1" si="374"/>
        <v/>
      </c>
      <c r="AO812" s="161">
        <f t="shared" ca="1" si="383"/>
        <v>1</v>
      </c>
      <c r="AP812" s="161" t="str">
        <f t="shared" ca="1" si="375"/>
        <v/>
      </c>
      <c r="AQ812" s="161">
        <f t="shared" ca="1" si="381"/>
        <v>1</v>
      </c>
      <c r="AR812" s="161" t="str">
        <f t="shared" ca="1" si="376"/>
        <v/>
      </c>
      <c r="AS812" s="161">
        <f t="shared" ca="1" si="377"/>
        <v>1</v>
      </c>
      <c r="AT812" s="159" t="str">
        <f t="shared" ca="1" si="388"/>
        <v/>
      </c>
      <c r="AU812" s="210">
        <f t="shared" ca="1" si="361"/>
        <v>14</v>
      </c>
      <c r="AV812" s="209"/>
      <c r="AW812" s="204">
        <f t="shared" si="378"/>
        <v>6627.694444444448</v>
      </c>
      <c r="AX812" s="159"/>
      <c r="AZ812" s="159"/>
      <c r="BM812" s="207"/>
      <c r="BN812" s="212"/>
      <c r="BP812" s="209"/>
      <c r="BQ812" s="211"/>
      <c r="BR812" s="211"/>
      <c r="BS812" s="211"/>
      <c r="BT812" s="211"/>
      <c r="BU812" s="211"/>
      <c r="BV812" s="211"/>
      <c r="BW812" s="211"/>
      <c r="BX812" s="211"/>
      <c r="BY812" s="211"/>
      <c r="BZ812" s="211"/>
      <c r="CA812" s="209"/>
      <c r="CB812" s="224"/>
      <c r="CC812" s="204"/>
      <c r="CD812" s="204"/>
      <c r="CE812" s="204"/>
      <c r="CF812" s="211"/>
      <c r="CG812" s="211"/>
      <c r="CI812" s="209"/>
      <c r="CJ812" s="209"/>
      <c r="EH812" s="165"/>
      <c r="EI812" s="165"/>
      <c r="EJ812" s="166"/>
      <c r="EK812" s="209"/>
      <c r="EL812" s="211"/>
      <c r="EM812" s="211"/>
      <c r="EN812" s="211"/>
      <c r="EO812" s="211"/>
      <c r="EP812" s="211"/>
      <c r="ES812" s="165"/>
      <c r="ET812" s="165"/>
      <c r="EU812" s="166"/>
      <c r="EV812" s="209"/>
      <c r="EW812" s="211"/>
      <c r="EX812" s="211"/>
      <c r="EY812" s="211"/>
      <c r="EZ812" s="211"/>
      <c r="FA812" s="211"/>
      <c r="FD812" s="165"/>
      <c r="FE812" s="165"/>
      <c r="FF812" s="166"/>
      <c r="FG812" s="209"/>
      <c r="FH812" s="211"/>
      <c r="FI812" s="211"/>
      <c r="FJ812" s="211"/>
      <c r="FK812" s="211"/>
      <c r="FL812" s="211"/>
    </row>
    <row r="813" spans="9:168">
      <c r="I813" s="221">
        <f t="shared" si="382"/>
        <v>209</v>
      </c>
      <c r="J813" s="159">
        <f>'v-t_chart'!C810</f>
        <v>61.8</v>
      </c>
      <c r="K813" s="204">
        <f t="shared" ca="1" si="360"/>
        <v>181.01219999999998</v>
      </c>
      <c r="L813" s="205" t="b">
        <f>IF('Input&amp;Output'!$C$3=10,phase_chart!C810,IF('Input&amp;Output'!$C$3=21,phase_chart!G810,IF('Input&amp;Output'!$C$3=22,phase_chart!K810,IF('Input&amp;Output'!$C$3=31,phase_chart!O810,IF('Input&amp;Output'!$C$3=32,phase_chart!S810,"")))))</f>
        <v>0</v>
      </c>
      <c r="M813" s="206" t="b">
        <f>IF('Input&amp;Output'!$C$3=10,phase_chart!D810,IF('Input&amp;Output'!$C$3=21,phase_chart!H810,IF('Input&amp;Output'!$C$3=22,phase_chart!L810,IF('Input&amp;Output'!$C$3=31,phase_chart!P810,IF('Input&amp;Output'!$C$3=32,phase_chart!T810,"")))))</f>
        <v>0</v>
      </c>
      <c r="N813" s="205" t="b">
        <f>IF('Input&amp;Output'!$C$3=10,phase_chart!E810,IF('Input&amp;Output'!$C$3=21,phase_chart!I810,IF('Input&amp;Output'!$C$3=22,phase_chart!M810,IF('Input&amp;Output'!$C$3=31,phase_chart!Q810,IF('Input&amp;Output'!$C$3=32,phase_chart!U810,"")))))</f>
        <v>1</v>
      </c>
      <c r="P813" s="159">
        <f ca="1">IF(NOT($J813=0),IF($J813&lt;IF($P812=0,0,VLOOKUP(P812,tbL!$M$37:$Q$43,IF(L813=TRUE,2,4))),IF($J813&gt;=VLOOKUP(P812,tbL!$M$37:$Q$43,IF(L813=TRUE,3,5)),$P812,IF(AND(L812=TRUE,L813=TRUE),$P812,$P812-1)),IF(AND(L813=TRUE,J813=VLOOKUP(P812,tbL!$M$37:$Q$43,IF(L813=TRUE,2,4))),P812,IF($P812+1&gt;$C$12,$C$12,$P812+1))),0)</f>
        <v>1</v>
      </c>
      <c r="Q813" s="159">
        <f t="shared" ca="1" si="362"/>
        <v>1</v>
      </c>
      <c r="R813" s="207">
        <f t="shared" si="379"/>
        <v>0</v>
      </c>
      <c r="S813" s="208"/>
      <c r="T813" s="159">
        <f t="shared" si="380"/>
        <v>0</v>
      </c>
      <c r="U813" s="209" t="str">
        <f>IF(AND(T813=-1,N813=TRUE),"*",IF(AND(U812="*",N813=TRUE),"*",IF(AND(AND(L813=TRUE,U812="*"),J813&lt;VLOOKUP(V812+1,tbL!$M$38:$O$43,3)),"*","")))</f>
        <v>*</v>
      </c>
      <c r="V813" s="204">
        <f t="shared" ca="1" si="363"/>
        <v>1</v>
      </c>
      <c r="Y813" s="159" t="str">
        <f t="shared" ca="1" si="364"/>
        <v/>
      </c>
      <c r="Z813" s="159" t="str">
        <f t="shared" si="365"/>
        <v/>
      </c>
      <c r="AA813" s="159">
        <f t="shared" ca="1" si="387"/>
        <v>1</v>
      </c>
      <c r="AC813" s="161" t="str">
        <f t="shared" ca="1" si="366"/>
        <v/>
      </c>
      <c r="AD813" s="161">
        <f t="shared" ca="1" si="367"/>
        <v>1</v>
      </c>
      <c r="AE813" s="161" t="str">
        <f t="shared" ca="1" si="389"/>
        <v/>
      </c>
      <c r="AF813" s="161">
        <f t="shared" ca="1" si="368"/>
        <v>1</v>
      </c>
      <c r="AG813" s="161" t="str">
        <f t="shared" ca="1" si="369"/>
        <v/>
      </c>
      <c r="AH813" s="161">
        <f t="shared" ca="1" si="370"/>
        <v>1</v>
      </c>
      <c r="AI813" s="161" t="str">
        <f t="shared" ca="1" si="371"/>
        <v/>
      </c>
      <c r="AJ813" s="161">
        <f t="shared" ca="1" si="372"/>
        <v>1</v>
      </c>
      <c r="AL813" s="161" t="str">
        <f t="shared" ca="1" si="373"/>
        <v/>
      </c>
      <c r="AM813" s="161">
        <f t="shared" ca="1" si="385"/>
        <v>1</v>
      </c>
      <c r="AN813" s="161" t="str">
        <f t="shared" ca="1" si="374"/>
        <v/>
      </c>
      <c r="AO813" s="161">
        <f t="shared" ca="1" si="383"/>
        <v>1</v>
      </c>
      <c r="AP813" s="161" t="str">
        <f t="shared" ca="1" si="375"/>
        <v/>
      </c>
      <c r="AQ813" s="161">
        <f t="shared" ca="1" si="381"/>
        <v>1</v>
      </c>
      <c r="AR813" s="161" t="str">
        <f t="shared" ca="1" si="376"/>
        <v/>
      </c>
      <c r="AS813" s="161">
        <f t="shared" ca="1" si="377"/>
        <v>1</v>
      </c>
      <c r="AT813" s="159" t="str">
        <f t="shared" ca="1" si="388"/>
        <v/>
      </c>
      <c r="AU813" s="210">
        <f t="shared" ca="1" si="361"/>
        <v>14</v>
      </c>
      <c r="AV813" s="209"/>
      <c r="AW813" s="204">
        <f t="shared" si="378"/>
        <v>6644.861111111115</v>
      </c>
      <c r="AX813" s="159"/>
      <c r="AZ813" s="159"/>
      <c r="BM813" s="207"/>
      <c r="BN813" s="212"/>
      <c r="BP813" s="209"/>
      <c r="BQ813" s="211"/>
      <c r="BR813" s="211"/>
      <c r="BS813" s="211"/>
      <c r="BT813" s="211"/>
      <c r="BU813" s="211"/>
      <c r="BV813" s="211"/>
      <c r="BW813" s="211"/>
      <c r="BX813" s="211"/>
      <c r="BY813" s="211"/>
      <c r="BZ813" s="211"/>
      <c r="CA813" s="209"/>
      <c r="CB813" s="224"/>
      <c r="CC813" s="204"/>
      <c r="CD813" s="204"/>
      <c r="CE813" s="204"/>
      <c r="CF813" s="211"/>
      <c r="CG813" s="211"/>
      <c r="CI813" s="209"/>
      <c r="CJ813" s="209"/>
      <c r="EH813" s="165"/>
      <c r="EI813" s="165"/>
      <c r="EJ813" s="166"/>
      <c r="EK813" s="209"/>
      <c r="EL813" s="211"/>
      <c r="EM813" s="211"/>
      <c r="EN813" s="211"/>
      <c r="EO813" s="211"/>
      <c r="EP813" s="211"/>
      <c r="ES813" s="165"/>
      <c r="ET813" s="165"/>
      <c r="EU813" s="166"/>
      <c r="EV813" s="209"/>
      <c r="EW813" s="211"/>
      <c r="EX813" s="211"/>
      <c r="EY813" s="211"/>
      <c r="EZ813" s="211"/>
      <c r="FA813" s="211"/>
      <c r="FD813" s="165"/>
      <c r="FE813" s="165"/>
      <c r="FF813" s="166"/>
      <c r="FG813" s="209"/>
      <c r="FH813" s="211"/>
      <c r="FI813" s="211"/>
      <c r="FJ813" s="211"/>
      <c r="FK813" s="211"/>
      <c r="FL813" s="211"/>
    </row>
    <row r="814" spans="9:168">
      <c r="I814" s="221">
        <f t="shared" si="382"/>
        <v>210</v>
      </c>
      <c r="J814" s="159">
        <f>'v-t_chart'!C811</f>
        <v>61</v>
      </c>
      <c r="K814" s="204">
        <f t="shared" ca="1" si="360"/>
        <v>178.66899999999998</v>
      </c>
      <c r="L814" s="205" t="b">
        <f>IF('Input&amp;Output'!$C$3=10,phase_chart!C811,IF('Input&amp;Output'!$C$3=21,phase_chart!G811,IF('Input&amp;Output'!$C$3=22,phase_chart!K811,IF('Input&amp;Output'!$C$3=31,phase_chart!O811,IF('Input&amp;Output'!$C$3=32,phase_chart!S811,"")))))</f>
        <v>0</v>
      </c>
      <c r="M814" s="206" t="b">
        <f>IF('Input&amp;Output'!$C$3=10,phase_chart!D811,IF('Input&amp;Output'!$C$3=21,phase_chart!H811,IF('Input&amp;Output'!$C$3=22,phase_chart!L811,IF('Input&amp;Output'!$C$3=31,phase_chart!P811,IF('Input&amp;Output'!$C$3=32,phase_chart!T811,"")))))</f>
        <v>0</v>
      </c>
      <c r="N814" s="205" t="b">
        <f>IF('Input&amp;Output'!$C$3=10,phase_chart!E811,IF('Input&amp;Output'!$C$3=21,phase_chart!I811,IF('Input&amp;Output'!$C$3=22,phase_chart!M811,IF('Input&amp;Output'!$C$3=31,phase_chart!Q811,IF('Input&amp;Output'!$C$3=32,phase_chart!U811,"")))))</f>
        <v>1</v>
      </c>
      <c r="P814" s="159">
        <f ca="1">IF(NOT($J814=0),IF($J814&lt;IF($P813=0,0,VLOOKUP(P813,tbL!$M$37:$Q$43,IF(L814=TRUE,2,4))),IF($J814&gt;=VLOOKUP(P813,tbL!$M$37:$Q$43,IF(L814=TRUE,3,5)),$P813,IF(AND(L813=TRUE,L814=TRUE),$P813,$P813-1)),IF(AND(L814=TRUE,J814=VLOOKUP(P813,tbL!$M$37:$Q$43,IF(L814=TRUE,2,4))),P813,IF($P813+1&gt;$C$12,$C$12,$P813+1))),0)</f>
        <v>1</v>
      </c>
      <c r="Q814" s="159">
        <f t="shared" ca="1" si="362"/>
        <v>1</v>
      </c>
      <c r="R814" s="207">
        <f t="shared" si="379"/>
        <v>0</v>
      </c>
      <c r="S814" s="208"/>
      <c r="T814" s="159">
        <f t="shared" si="380"/>
        <v>0</v>
      </c>
      <c r="U814" s="209" t="str">
        <f>IF(AND(T814=-1,N814=TRUE),"*",IF(AND(U813="*",N814=TRUE),"*",IF(AND(AND(L814=TRUE,U813="*"),J814&lt;VLOOKUP(V813+1,tbL!$M$38:$O$43,3)),"*","")))</f>
        <v>*</v>
      </c>
      <c r="V814" s="204">
        <f t="shared" ca="1" si="363"/>
        <v>1</v>
      </c>
      <c r="Y814" s="159" t="str">
        <f t="shared" ca="1" si="364"/>
        <v/>
      </c>
      <c r="Z814" s="159" t="str">
        <f t="shared" si="365"/>
        <v/>
      </c>
      <c r="AA814" s="159">
        <f t="shared" ca="1" si="387"/>
        <v>1</v>
      </c>
      <c r="AC814" s="161" t="str">
        <f t="shared" ca="1" si="366"/>
        <v/>
      </c>
      <c r="AD814" s="161">
        <f t="shared" ca="1" si="367"/>
        <v>1</v>
      </c>
      <c r="AE814" s="161" t="str">
        <f t="shared" ca="1" si="389"/>
        <v/>
      </c>
      <c r="AF814" s="161">
        <f t="shared" ca="1" si="368"/>
        <v>1</v>
      </c>
      <c r="AG814" s="161" t="str">
        <f t="shared" ca="1" si="369"/>
        <v/>
      </c>
      <c r="AH814" s="161">
        <f t="shared" ca="1" si="370"/>
        <v>1</v>
      </c>
      <c r="AI814" s="161" t="str">
        <f t="shared" ca="1" si="371"/>
        <v/>
      </c>
      <c r="AJ814" s="161">
        <f t="shared" ca="1" si="372"/>
        <v>1</v>
      </c>
      <c r="AL814" s="161" t="str">
        <f t="shared" ca="1" si="373"/>
        <v/>
      </c>
      <c r="AM814" s="161">
        <f t="shared" ca="1" si="385"/>
        <v>1</v>
      </c>
      <c r="AN814" s="161" t="str">
        <f t="shared" ca="1" si="374"/>
        <v/>
      </c>
      <c r="AO814" s="161">
        <f t="shared" ca="1" si="383"/>
        <v>1</v>
      </c>
      <c r="AP814" s="161" t="str">
        <f t="shared" ca="1" si="375"/>
        <v/>
      </c>
      <c r="AQ814" s="161">
        <f t="shared" ca="1" si="381"/>
        <v>1</v>
      </c>
      <c r="AR814" s="161" t="str">
        <f t="shared" ca="1" si="376"/>
        <v/>
      </c>
      <c r="AS814" s="161">
        <f t="shared" ca="1" si="377"/>
        <v>1</v>
      </c>
      <c r="AT814" s="159" t="str">
        <f t="shared" ca="1" si="388"/>
        <v/>
      </c>
      <c r="AU814" s="210">
        <f t="shared" ca="1" si="361"/>
        <v>14</v>
      </c>
      <c r="AV814" s="209"/>
      <c r="AW814" s="204">
        <f t="shared" si="378"/>
        <v>6661.8055555555593</v>
      </c>
      <c r="AX814" s="159"/>
      <c r="AZ814" s="159"/>
      <c r="BM814" s="207"/>
      <c r="BN814" s="212"/>
      <c r="BP814" s="209"/>
      <c r="BQ814" s="211"/>
      <c r="BR814" s="211"/>
      <c r="BS814" s="211"/>
      <c r="BT814" s="211"/>
      <c r="BU814" s="211"/>
      <c r="BV814" s="211"/>
      <c r="BW814" s="211"/>
      <c r="BX814" s="211"/>
      <c r="BY814" s="211"/>
      <c r="BZ814" s="211"/>
      <c r="CA814" s="209"/>
      <c r="CB814" s="224"/>
      <c r="CC814" s="204"/>
      <c r="CD814" s="204"/>
      <c r="CE814" s="204"/>
      <c r="CF814" s="211"/>
      <c r="CG814" s="211"/>
      <c r="CI814" s="209"/>
      <c r="CJ814" s="209"/>
      <c r="EH814" s="165"/>
      <c r="EI814" s="165"/>
      <c r="EJ814" s="166"/>
      <c r="EK814" s="209"/>
      <c r="EL814" s="211"/>
      <c r="EM814" s="211"/>
      <c r="EN814" s="211"/>
      <c r="EO814" s="211"/>
      <c r="EP814" s="211"/>
      <c r="ES814" s="165"/>
      <c r="ET814" s="165"/>
      <c r="EU814" s="166"/>
      <c r="EV814" s="209"/>
      <c r="EW814" s="211"/>
      <c r="EX814" s="211"/>
      <c r="EY814" s="211"/>
      <c r="EZ814" s="211"/>
      <c r="FA814" s="211"/>
      <c r="FD814" s="165"/>
      <c r="FE814" s="165"/>
      <c r="FF814" s="166"/>
      <c r="FG814" s="209"/>
      <c r="FH814" s="211"/>
      <c r="FI814" s="211"/>
      <c r="FJ814" s="211"/>
      <c r="FK814" s="211"/>
      <c r="FL814" s="211"/>
    </row>
    <row r="815" spans="9:168">
      <c r="I815" s="221">
        <f t="shared" si="382"/>
        <v>211</v>
      </c>
      <c r="J815" s="159">
        <f>'v-t_chart'!C812</f>
        <v>60.4</v>
      </c>
      <c r="K815" s="204">
        <f t="shared" ca="1" si="360"/>
        <v>176.91159999999999</v>
      </c>
      <c r="L815" s="205" t="b">
        <f>IF('Input&amp;Output'!$C$3=10,phase_chart!C812,IF('Input&amp;Output'!$C$3=21,phase_chart!G812,IF('Input&amp;Output'!$C$3=22,phase_chart!K812,IF('Input&amp;Output'!$C$3=31,phase_chart!O812,IF('Input&amp;Output'!$C$3=32,phase_chart!S812,"")))))</f>
        <v>0</v>
      </c>
      <c r="M815" s="206" t="b">
        <f>IF('Input&amp;Output'!$C$3=10,phase_chart!D812,IF('Input&amp;Output'!$C$3=21,phase_chart!H812,IF('Input&amp;Output'!$C$3=22,phase_chart!L812,IF('Input&amp;Output'!$C$3=31,phase_chart!P812,IF('Input&amp;Output'!$C$3=32,phase_chart!T812,"")))))</f>
        <v>0</v>
      </c>
      <c r="N815" s="205" t="b">
        <f>IF('Input&amp;Output'!$C$3=10,phase_chart!E812,IF('Input&amp;Output'!$C$3=21,phase_chart!I812,IF('Input&amp;Output'!$C$3=22,phase_chart!M812,IF('Input&amp;Output'!$C$3=31,phase_chart!Q812,IF('Input&amp;Output'!$C$3=32,phase_chart!U812,"")))))</f>
        <v>1</v>
      </c>
      <c r="P815" s="159">
        <f ca="1">IF(NOT($J815=0),IF($J815&lt;IF($P814=0,0,VLOOKUP(P814,tbL!$M$37:$Q$43,IF(L815=TRUE,2,4))),IF($J815&gt;=VLOOKUP(P814,tbL!$M$37:$Q$43,IF(L815=TRUE,3,5)),$P814,IF(AND(L814=TRUE,L815=TRUE),$P814,$P814-1)),IF(AND(L815=TRUE,J815=VLOOKUP(P814,tbL!$M$37:$Q$43,IF(L815=TRUE,2,4))),P814,IF($P814+1&gt;$C$12,$C$12,$P814+1))),0)</f>
        <v>1</v>
      </c>
      <c r="Q815" s="159">
        <f t="shared" ca="1" si="362"/>
        <v>1</v>
      </c>
      <c r="R815" s="207">
        <f t="shared" si="379"/>
        <v>0</v>
      </c>
      <c r="S815" s="208"/>
      <c r="T815" s="159">
        <f t="shared" si="380"/>
        <v>0</v>
      </c>
      <c r="U815" s="209" t="str">
        <f>IF(AND(T815=-1,N815=TRUE),"*",IF(AND(U814="*",N815=TRUE),"*",IF(AND(AND(L815=TRUE,U814="*"),J815&lt;VLOOKUP(V814+1,tbL!$M$38:$O$43,3)),"*","")))</f>
        <v>*</v>
      </c>
      <c r="V815" s="204">
        <f t="shared" ca="1" si="363"/>
        <v>1</v>
      </c>
      <c r="Y815" s="159" t="str">
        <f t="shared" ca="1" si="364"/>
        <v/>
      </c>
      <c r="Z815" s="159" t="str">
        <f t="shared" si="365"/>
        <v/>
      </c>
      <c r="AA815" s="159">
        <f t="shared" ca="1" si="387"/>
        <v>1</v>
      </c>
      <c r="AC815" s="161" t="str">
        <f t="shared" ca="1" si="366"/>
        <v/>
      </c>
      <c r="AD815" s="161">
        <f t="shared" ca="1" si="367"/>
        <v>1</v>
      </c>
      <c r="AE815" s="161" t="str">
        <f t="shared" ca="1" si="389"/>
        <v/>
      </c>
      <c r="AF815" s="161">
        <f t="shared" ca="1" si="368"/>
        <v>1</v>
      </c>
      <c r="AG815" s="161" t="str">
        <f t="shared" ca="1" si="369"/>
        <v/>
      </c>
      <c r="AH815" s="161">
        <f t="shared" ca="1" si="370"/>
        <v>1</v>
      </c>
      <c r="AI815" s="161" t="str">
        <f t="shared" ca="1" si="371"/>
        <v/>
      </c>
      <c r="AJ815" s="161">
        <f t="shared" ca="1" si="372"/>
        <v>1</v>
      </c>
      <c r="AL815" s="161" t="str">
        <f t="shared" ca="1" si="373"/>
        <v/>
      </c>
      <c r="AM815" s="161">
        <f t="shared" ca="1" si="385"/>
        <v>1</v>
      </c>
      <c r="AN815" s="161" t="str">
        <f t="shared" ca="1" si="374"/>
        <v/>
      </c>
      <c r="AO815" s="161">
        <f t="shared" ca="1" si="383"/>
        <v>1</v>
      </c>
      <c r="AP815" s="161" t="str">
        <f t="shared" ca="1" si="375"/>
        <v/>
      </c>
      <c r="AQ815" s="161">
        <f t="shared" ca="1" si="381"/>
        <v>1</v>
      </c>
      <c r="AR815" s="161" t="str">
        <f t="shared" ca="1" si="376"/>
        <v/>
      </c>
      <c r="AS815" s="161">
        <f t="shared" ca="1" si="377"/>
        <v>1</v>
      </c>
      <c r="AT815" s="159" t="str">
        <f t="shared" ca="1" si="388"/>
        <v/>
      </c>
      <c r="AU815" s="210">
        <f t="shared" ca="1" si="361"/>
        <v>14</v>
      </c>
      <c r="AV815" s="209"/>
      <c r="AW815" s="204">
        <f t="shared" si="378"/>
        <v>6678.5833333333367</v>
      </c>
      <c r="AX815" s="159"/>
      <c r="AZ815" s="159"/>
      <c r="BM815" s="207"/>
      <c r="BN815" s="212"/>
      <c r="BP815" s="209"/>
      <c r="BQ815" s="211"/>
      <c r="BR815" s="211"/>
      <c r="BS815" s="211"/>
      <c r="BT815" s="211"/>
      <c r="BU815" s="211"/>
      <c r="BV815" s="211"/>
      <c r="BW815" s="211"/>
      <c r="BX815" s="211"/>
      <c r="BY815" s="211"/>
      <c r="BZ815" s="211"/>
      <c r="CA815" s="209"/>
      <c r="CB815" s="224"/>
      <c r="CC815" s="204"/>
      <c r="CD815" s="204"/>
      <c r="CE815" s="204"/>
      <c r="CF815" s="211"/>
      <c r="CG815" s="211"/>
      <c r="CI815" s="209"/>
      <c r="CJ815" s="209"/>
      <c r="EH815" s="165"/>
      <c r="EI815" s="165"/>
      <c r="EJ815" s="166"/>
      <c r="EK815" s="209"/>
      <c r="EL815" s="211"/>
      <c r="EM815" s="211"/>
      <c r="EN815" s="211"/>
      <c r="EO815" s="211"/>
      <c r="EP815" s="211"/>
      <c r="ES815" s="165"/>
      <c r="ET815" s="165"/>
      <c r="EU815" s="166"/>
      <c r="EV815" s="209"/>
      <c r="EW815" s="211"/>
      <c r="EX815" s="211"/>
      <c r="EY815" s="211"/>
      <c r="EZ815" s="211"/>
      <c r="FA815" s="211"/>
      <c r="FD815" s="165"/>
      <c r="FE815" s="165"/>
      <c r="FF815" s="166"/>
      <c r="FG815" s="209"/>
      <c r="FH815" s="211"/>
      <c r="FI815" s="211"/>
      <c r="FJ815" s="211"/>
      <c r="FK815" s="211"/>
      <c r="FL815" s="211"/>
    </row>
    <row r="816" spans="9:168">
      <c r="I816" s="221">
        <f t="shared" si="382"/>
        <v>212</v>
      </c>
      <c r="J816" s="159">
        <f>'v-t_chart'!C813</f>
        <v>60</v>
      </c>
      <c r="K816" s="204">
        <f t="shared" ca="1" si="360"/>
        <v>175.73999999999998</v>
      </c>
      <c r="L816" s="205" t="b">
        <f>IF('Input&amp;Output'!$C$3=10,phase_chart!C813,IF('Input&amp;Output'!$C$3=21,phase_chart!G813,IF('Input&amp;Output'!$C$3=22,phase_chart!K813,IF('Input&amp;Output'!$C$3=31,phase_chart!O813,IF('Input&amp;Output'!$C$3=32,phase_chart!S813,"")))))</f>
        <v>0</v>
      </c>
      <c r="M816" s="206" t="b">
        <f>IF('Input&amp;Output'!$C$3=10,phase_chart!D813,IF('Input&amp;Output'!$C$3=21,phase_chart!H813,IF('Input&amp;Output'!$C$3=22,phase_chart!L813,IF('Input&amp;Output'!$C$3=31,phase_chart!P813,IF('Input&amp;Output'!$C$3=32,phase_chart!T813,"")))))</f>
        <v>0</v>
      </c>
      <c r="N816" s="205" t="b">
        <f>IF('Input&amp;Output'!$C$3=10,phase_chart!E813,IF('Input&amp;Output'!$C$3=21,phase_chart!I813,IF('Input&amp;Output'!$C$3=22,phase_chart!M813,IF('Input&amp;Output'!$C$3=31,phase_chart!Q813,IF('Input&amp;Output'!$C$3=32,phase_chart!U813,"")))))</f>
        <v>1</v>
      </c>
      <c r="P816" s="159">
        <f ca="1">IF(NOT($J816=0),IF($J816&lt;IF($P815=0,0,VLOOKUP(P815,tbL!$M$37:$Q$43,IF(L816=TRUE,2,4))),IF($J816&gt;=VLOOKUP(P815,tbL!$M$37:$Q$43,IF(L816=TRUE,3,5)),$P815,IF(AND(L815=TRUE,L816=TRUE),$P815,$P815-1)),IF(AND(L816=TRUE,J816=VLOOKUP(P815,tbL!$M$37:$Q$43,IF(L816=TRUE,2,4))),P815,IF($P815+1&gt;$C$12,$C$12,$P815+1))),0)</f>
        <v>1</v>
      </c>
      <c r="Q816" s="159">
        <f t="shared" ca="1" si="362"/>
        <v>1</v>
      </c>
      <c r="R816" s="207">
        <f t="shared" si="379"/>
        <v>0</v>
      </c>
      <c r="S816" s="208"/>
      <c r="T816" s="159">
        <f t="shared" si="380"/>
        <v>0</v>
      </c>
      <c r="U816" s="209" t="str">
        <f>IF(AND(T816=-1,N816=TRUE),"*",IF(AND(U815="*",N816=TRUE),"*",IF(AND(AND(L816=TRUE,U815="*"),J816&lt;VLOOKUP(V815+1,tbL!$M$38:$O$43,3)),"*","")))</f>
        <v>*</v>
      </c>
      <c r="V816" s="204">
        <f t="shared" ca="1" si="363"/>
        <v>1</v>
      </c>
      <c r="Y816" s="159" t="str">
        <f t="shared" ca="1" si="364"/>
        <v/>
      </c>
      <c r="Z816" s="159" t="str">
        <f t="shared" si="365"/>
        <v/>
      </c>
      <c r="AA816" s="159">
        <f t="shared" ca="1" si="387"/>
        <v>1</v>
      </c>
      <c r="AC816" s="161" t="str">
        <f t="shared" ca="1" si="366"/>
        <v/>
      </c>
      <c r="AD816" s="161">
        <f t="shared" ca="1" si="367"/>
        <v>1</v>
      </c>
      <c r="AE816" s="161" t="str">
        <f t="shared" ca="1" si="389"/>
        <v/>
      </c>
      <c r="AF816" s="161">
        <f t="shared" ca="1" si="368"/>
        <v>1</v>
      </c>
      <c r="AG816" s="161" t="str">
        <f t="shared" ca="1" si="369"/>
        <v/>
      </c>
      <c r="AH816" s="161">
        <f t="shared" ca="1" si="370"/>
        <v>1</v>
      </c>
      <c r="AI816" s="161" t="str">
        <f t="shared" ca="1" si="371"/>
        <v/>
      </c>
      <c r="AJ816" s="161">
        <f t="shared" ca="1" si="372"/>
        <v>1</v>
      </c>
      <c r="AL816" s="161" t="str">
        <f t="shared" ca="1" si="373"/>
        <v/>
      </c>
      <c r="AM816" s="161">
        <f t="shared" ca="1" si="385"/>
        <v>1</v>
      </c>
      <c r="AN816" s="161" t="str">
        <f t="shared" ca="1" si="374"/>
        <v/>
      </c>
      <c r="AO816" s="161">
        <f t="shared" ca="1" si="383"/>
        <v>1</v>
      </c>
      <c r="AP816" s="161" t="str">
        <f t="shared" ca="1" si="375"/>
        <v/>
      </c>
      <c r="AQ816" s="161">
        <f t="shared" ca="1" si="381"/>
        <v>1</v>
      </c>
      <c r="AR816" s="161" t="str">
        <f t="shared" ca="1" si="376"/>
        <v/>
      </c>
      <c r="AS816" s="161">
        <f t="shared" ca="1" si="377"/>
        <v>1</v>
      </c>
      <c r="AT816" s="159" t="str">
        <f t="shared" ca="1" si="388"/>
        <v/>
      </c>
      <c r="AU816" s="210">
        <f t="shared" ca="1" si="361"/>
        <v>14</v>
      </c>
      <c r="AV816" s="209"/>
      <c r="AW816" s="204">
        <f t="shared" si="378"/>
        <v>6695.2500000000036</v>
      </c>
      <c r="AX816" s="159"/>
      <c r="AZ816" s="159"/>
      <c r="BM816" s="207"/>
      <c r="BN816" s="212"/>
      <c r="BP816" s="209"/>
      <c r="BQ816" s="211"/>
      <c r="BR816" s="211"/>
      <c r="BS816" s="211"/>
      <c r="BT816" s="211"/>
      <c r="BU816" s="211"/>
      <c r="BV816" s="211"/>
      <c r="BW816" s="211"/>
      <c r="BX816" s="211"/>
      <c r="BY816" s="211"/>
      <c r="BZ816" s="211"/>
      <c r="CA816" s="209"/>
      <c r="CB816" s="224"/>
      <c r="CC816" s="204"/>
      <c r="CD816" s="204"/>
      <c r="CE816" s="204"/>
      <c r="CF816" s="211"/>
      <c r="CG816" s="211"/>
      <c r="CI816" s="209"/>
      <c r="CJ816" s="209"/>
      <c r="EH816" s="165"/>
      <c r="EI816" s="165"/>
      <c r="EJ816" s="166"/>
      <c r="EK816" s="209"/>
      <c r="EL816" s="211"/>
      <c r="EM816" s="211"/>
      <c r="EN816" s="211"/>
      <c r="EO816" s="211"/>
      <c r="EP816" s="211"/>
      <c r="ES816" s="165"/>
      <c r="ET816" s="165"/>
      <c r="EU816" s="166"/>
      <c r="EV816" s="209"/>
      <c r="EW816" s="211"/>
      <c r="EX816" s="211"/>
      <c r="EY816" s="211"/>
      <c r="EZ816" s="211"/>
      <c r="FA816" s="211"/>
      <c r="FD816" s="165"/>
      <c r="FE816" s="165"/>
      <c r="FF816" s="166"/>
      <c r="FG816" s="209"/>
      <c r="FH816" s="211"/>
      <c r="FI816" s="211"/>
      <c r="FJ816" s="211"/>
      <c r="FK816" s="211"/>
      <c r="FL816" s="211"/>
    </row>
    <row r="817" spans="9:168">
      <c r="I817" s="221">
        <f t="shared" si="382"/>
        <v>213</v>
      </c>
      <c r="J817" s="159">
        <f>'v-t_chart'!C814</f>
        <v>60.2</v>
      </c>
      <c r="K817" s="204">
        <f t="shared" ca="1" si="360"/>
        <v>176.32579999999999</v>
      </c>
      <c r="L817" s="205" t="b">
        <f>IF('Input&amp;Output'!$C$3=10,phase_chart!C814,IF('Input&amp;Output'!$C$3=21,phase_chart!G814,IF('Input&amp;Output'!$C$3=22,phase_chart!K814,IF('Input&amp;Output'!$C$3=31,phase_chart!O814,IF('Input&amp;Output'!$C$3=32,phase_chart!S814,"")))))</f>
        <v>0</v>
      </c>
      <c r="M817" s="206" t="b">
        <f>IF('Input&amp;Output'!$C$3=10,phase_chart!D814,IF('Input&amp;Output'!$C$3=21,phase_chart!H814,IF('Input&amp;Output'!$C$3=22,phase_chart!L814,IF('Input&amp;Output'!$C$3=31,phase_chart!P814,IF('Input&amp;Output'!$C$3=32,phase_chart!T814,"")))))</f>
        <v>1</v>
      </c>
      <c r="N817" s="205" t="b">
        <f>IF('Input&amp;Output'!$C$3=10,phase_chart!E814,IF('Input&amp;Output'!$C$3=21,phase_chart!I814,IF('Input&amp;Output'!$C$3=22,phase_chart!M814,IF('Input&amp;Output'!$C$3=31,phase_chart!Q814,IF('Input&amp;Output'!$C$3=32,phase_chart!U814,"")))))</f>
        <v>0</v>
      </c>
      <c r="P817" s="159">
        <f ca="1">IF(NOT($J817=0),IF($J817&lt;IF($P816=0,0,VLOOKUP(P816,tbL!$M$37:$Q$43,IF(L817=TRUE,2,4))),IF($J817&gt;=VLOOKUP(P816,tbL!$M$37:$Q$43,IF(L817=TRUE,3,5)),$P816,IF(AND(L816=TRUE,L817=TRUE),$P816,$P816-1)),IF(AND(L817=TRUE,J817=VLOOKUP(P816,tbL!$M$37:$Q$43,IF(L817=TRUE,2,4))),P816,IF($P816+1&gt;$C$12,$C$12,$P816+1))),0)</f>
        <v>1</v>
      </c>
      <c r="Q817" s="159">
        <f t="shared" ca="1" si="362"/>
        <v>1</v>
      </c>
      <c r="R817" s="207">
        <f t="shared" si="379"/>
        <v>0</v>
      </c>
      <c r="S817" s="208"/>
      <c r="T817" s="159">
        <f t="shared" si="380"/>
        <v>0</v>
      </c>
      <c r="U817" s="209" t="str">
        <f ca="1">IF(AND(T817=-1,N817=TRUE),"*",IF(AND(U816="*",N817=TRUE),"*",IF(AND(AND(L817=TRUE,U816="*"),J817&lt;VLOOKUP(V816+1,tbL!$M$38:$O$43,3)),"*","")))</f>
        <v/>
      </c>
      <c r="V817" s="204">
        <f t="shared" ca="1" si="363"/>
        <v>1</v>
      </c>
      <c r="Y817" s="159" t="str">
        <f t="shared" ca="1" si="364"/>
        <v/>
      </c>
      <c r="Z817" s="159" t="str">
        <f t="shared" si="365"/>
        <v/>
      </c>
      <c r="AA817" s="159">
        <f t="shared" ca="1" si="387"/>
        <v>1</v>
      </c>
      <c r="AC817" s="161" t="str">
        <f t="shared" ca="1" si="366"/>
        <v/>
      </c>
      <c r="AD817" s="161">
        <f t="shared" ca="1" si="367"/>
        <v>1</v>
      </c>
      <c r="AE817" s="161" t="str">
        <f t="shared" ca="1" si="389"/>
        <v/>
      </c>
      <c r="AF817" s="161">
        <f t="shared" ca="1" si="368"/>
        <v>1</v>
      </c>
      <c r="AG817" s="161" t="str">
        <f t="shared" ca="1" si="369"/>
        <v/>
      </c>
      <c r="AH817" s="161">
        <f t="shared" ca="1" si="370"/>
        <v>1</v>
      </c>
      <c r="AI817" s="161" t="str">
        <f t="shared" ca="1" si="371"/>
        <v/>
      </c>
      <c r="AJ817" s="161">
        <f t="shared" ca="1" si="372"/>
        <v>1</v>
      </c>
      <c r="AL817" s="161" t="str">
        <f t="shared" ca="1" si="373"/>
        <v/>
      </c>
      <c r="AM817" s="161">
        <f t="shared" ca="1" si="385"/>
        <v>1</v>
      </c>
      <c r="AN817" s="161" t="str">
        <f t="shared" ca="1" si="374"/>
        <v/>
      </c>
      <c r="AO817" s="161">
        <f t="shared" ca="1" si="383"/>
        <v>1</v>
      </c>
      <c r="AP817" s="161" t="str">
        <f t="shared" ca="1" si="375"/>
        <v/>
      </c>
      <c r="AQ817" s="161">
        <f t="shared" ca="1" si="381"/>
        <v>1</v>
      </c>
      <c r="AR817" s="161" t="str">
        <f t="shared" ca="1" si="376"/>
        <v/>
      </c>
      <c r="AS817" s="161">
        <f t="shared" ca="1" si="377"/>
        <v>1</v>
      </c>
      <c r="AT817" s="159" t="str">
        <f t="shared" ca="1" si="388"/>
        <v/>
      </c>
      <c r="AU817" s="210">
        <f t="shared" ca="1" si="361"/>
        <v>14</v>
      </c>
      <c r="AV817" s="209"/>
      <c r="AW817" s="204">
        <f t="shared" si="378"/>
        <v>6711.9722222222263</v>
      </c>
      <c r="AX817" s="159"/>
      <c r="AZ817" s="159"/>
      <c r="BM817" s="207"/>
      <c r="BN817" s="212"/>
      <c r="BP817" s="209"/>
      <c r="BQ817" s="211"/>
      <c r="BR817" s="211"/>
      <c r="BS817" s="211"/>
      <c r="BT817" s="211"/>
      <c r="BU817" s="211"/>
      <c r="BV817" s="211"/>
      <c r="BW817" s="211"/>
      <c r="BX817" s="211"/>
      <c r="BY817" s="211"/>
      <c r="BZ817" s="211"/>
      <c r="CA817" s="209"/>
      <c r="CB817" s="224"/>
      <c r="CC817" s="204"/>
      <c r="CD817" s="204"/>
      <c r="CE817" s="204"/>
      <c r="CF817" s="211"/>
      <c r="CG817" s="211"/>
      <c r="CI817" s="209"/>
      <c r="CJ817" s="209"/>
      <c r="EH817" s="165"/>
      <c r="EI817" s="165"/>
      <c r="EJ817" s="166"/>
      <c r="EK817" s="209"/>
      <c r="EL817" s="211"/>
      <c r="EM817" s="211"/>
      <c r="EN817" s="211"/>
      <c r="EO817" s="211"/>
      <c r="EP817" s="211"/>
      <c r="ES817" s="165"/>
      <c r="ET817" s="165"/>
      <c r="EU817" s="166"/>
      <c r="EV817" s="209"/>
      <c r="EW817" s="211"/>
      <c r="EX817" s="211"/>
      <c r="EY817" s="211"/>
      <c r="EZ817" s="211"/>
      <c r="FA817" s="211"/>
      <c r="FD817" s="165"/>
      <c r="FE817" s="165"/>
      <c r="FF817" s="166"/>
      <c r="FG817" s="209"/>
      <c r="FH817" s="211"/>
      <c r="FI817" s="211"/>
      <c r="FJ817" s="211"/>
      <c r="FK817" s="211"/>
      <c r="FL817" s="211"/>
    </row>
    <row r="818" spans="9:168">
      <c r="I818" s="221">
        <f t="shared" si="382"/>
        <v>214</v>
      </c>
      <c r="J818" s="159">
        <f>'v-t_chart'!C815</f>
        <v>61.4</v>
      </c>
      <c r="K818" s="204">
        <f t="shared" ca="1" si="360"/>
        <v>179.84059999999999</v>
      </c>
      <c r="L818" s="205" t="b">
        <f>IF('Input&amp;Output'!$C$3=10,phase_chart!C815,IF('Input&amp;Output'!$C$3=21,phase_chart!G815,IF('Input&amp;Output'!$C$3=22,phase_chart!K815,IF('Input&amp;Output'!$C$3=31,phase_chart!O815,IF('Input&amp;Output'!$C$3=32,phase_chart!S815,"")))))</f>
        <v>0</v>
      </c>
      <c r="M818" s="206" t="b">
        <f>IF('Input&amp;Output'!$C$3=10,phase_chart!D815,IF('Input&amp;Output'!$C$3=21,phase_chart!H815,IF('Input&amp;Output'!$C$3=22,phase_chart!L815,IF('Input&amp;Output'!$C$3=31,phase_chart!P815,IF('Input&amp;Output'!$C$3=32,phase_chart!T815,"")))))</f>
        <v>1</v>
      </c>
      <c r="N818" s="205" t="b">
        <f>IF('Input&amp;Output'!$C$3=10,phase_chart!E815,IF('Input&amp;Output'!$C$3=21,phase_chart!I815,IF('Input&amp;Output'!$C$3=22,phase_chart!M815,IF('Input&amp;Output'!$C$3=31,phase_chart!Q815,IF('Input&amp;Output'!$C$3=32,phase_chart!U815,"")))))</f>
        <v>0</v>
      </c>
      <c r="P818" s="159">
        <f ca="1">IF(NOT($J818=0),IF($J818&lt;IF($P817=0,0,VLOOKUP(P817,tbL!$M$37:$Q$43,IF(L818=TRUE,2,4))),IF($J818&gt;=VLOOKUP(P817,tbL!$M$37:$Q$43,IF(L818=TRUE,3,5)),$P817,IF(AND(L817=TRUE,L818=TRUE),$P817,$P817-1)),IF(AND(L818=TRUE,J818=VLOOKUP(P817,tbL!$M$37:$Q$43,IF(L818=TRUE,2,4))),P817,IF($P817+1&gt;$C$12,$C$12,$P817+1))),0)</f>
        <v>1</v>
      </c>
      <c r="Q818" s="159">
        <f t="shared" ca="1" si="362"/>
        <v>1</v>
      </c>
      <c r="R818" s="207">
        <f t="shared" si="379"/>
        <v>0</v>
      </c>
      <c r="S818" s="208"/>
      <c r="T818" s="159">
        <f t="shared" si="380"/>
        <v>0</v>
      </c>
      <c r="U818" s="209" t="str">
        <f ca="1">IF(AND(T818=-1,N818=TRUE),"*",IF(AND(U817="*",N818=TRUE),"*",IF(AND(AND(L818=TRUE,U817="*"),J818&lt;VLOOKUP(V817+1,tbL!$M$38:$O$43,3)),"*","")))</f>
        <v/>
      </c>
      <c r="V818" s="204">
        <f t="shared" ca="1" si="363"/>
        <v>1</v>
      </c>
      <c r="Y818" s="159" t="str">
        <f t="shared" ca="1" si="364"/>
        <v/>
      </c>
      <c r="Z818" s="159" t="str">
        <f t="shared" si="365"/>
        <v/>
      </c>
      <c r="AA818" s="159">
        <f t="shared" ca="1" si="387"/>
        <v>1</v>
      </c>
      <c r="AC818" s="161" t="str">
        <f t="shared" ca="1" si="366"/>
        <v/>
      </c>
      <c r="AD818" s="161">
        <f t="shared" ca="1" si="367"/>
        <v>1</v>
      </c>
      <c r="AE818" s="161" t="str">
        <f t="shared" ca="1" si="389"/>
        <v/>
      </c>
      <c r="AF818" s="161">
        <f t="shared" ca="1" si="368"/>
        <v>1</v>
      </c>
      <c r="AG818" s="161" t="str">
        <f t="shared" ca="1" si="369"/>
        <v/>
      </c>
      <c r="AH818" s="161">
        <f t="shared" ca="1" si="370"/>
        <v>1</v>
      </c>
      <c r="AI818" s="161" t="str">
        <f t="shared" ca="1" si="371"/>
        <v/>
      </c>
      <c r="AJ818" s="161">
        <f t="shared" ca="1" si="372"/>
        <v>1</v>
      </c>
      <c r="AL818" s="161" t="str">
        <f t="shared" ca="1" si="373"/>
        <v/>
      </c>
      <c r="AM818" s="161">
        <f t="shared" ca="1" si="385"/>
        <v>1</v>
      </c>
      <c r="AN818" s="161" t="str">
        <f t="shared" ca="1" si="374"/>
        <v/>
      </c>
      <c r="AO818" s="161">
        <f t="shared" ca="1" si="383"/>
        <v>1</v>
      </c>
      <c r="AP818" s="161" t="str">
        <f t="shared" ca="1" si="375"/>
        <v/>
      </c>
      <c r="AQ818" s="161">
        <f t="shared" ca="1" si="381"/>
        <v>1</v>
      </c>
      <c r="AR818" s="161" t="str">
        <f t="shared" ca="1" si="376"/>
        <v/>
      </c>
      <c r="AS818" s="161">
        <f t="shared" ca="1" si="377"/>
        <v>1</v>
      </c>
      <c r="AT818" s="159" t="str">
        <f t="shared" ca="1" si="388"/>
        <v/>
      </c>
      <c r="AU818" s="210">
        <f t="shared" ca="1" si="361"/>
        <v>14</v>
      </c>
      <c r="AV818" s="209"/>
      <c r="AW818" s="204">
        <f t="shared" si="378"/>
        <v>6729.0277777777819</v>
      </c>
      <c r="AX818" s="159"/>
      <c r="AZ818" s="159"/>
      <c r="BM818" s="207"/>
      <c r="BN818" s="212"/>
      <c r="BP818" s="209"/>
      <c r="BQ818" s="211"/>
      <c r="BR818" s="211"/>
      <c r="BS818" s="211"/>
      <c r="BT818" s="211"/>
      <c r="BU818" s="211"/>
      <c r="BV818" s="211"/>
      <c r="BW818" s="211"/>
      <c r="BX818" s="211"/>
      <c r="BY818" s="211"/>
      <c r="BZ818" s="211"/>
      <c r="CA818" s="209"/>
      <c r="CB818" s="224"/>
      <c r="CC818" s="204"/>
      <c r="CD818" s="204"/>
      <c r="CE818" s="204"/>
      <c r="CF818" s="211"/>
      <c r="CG818" s="211"/>
      <c r="CI818" s="209"/>
      <c r="CJ818" s="209"/>
      <c r="EH818" s="165"/>
      <c r="EI818" s="165"/>
      <c r="EJ818" s="166"/>
      <c r="EK818" s="209"/>
      <c r="EL818" s="211"/>
      <c r="EM818" s="211"/>
      <c r="EN818" s="211"/>
      <c r="EO818" s="211"/>
      <c r="EP818" s="211"/>
      <c r="ES818" s="165"/>
      <c r="ET818" s="165"/>
      <c r="EU818" s="166"/>
      <c r="EV818" s="209"/>
      <c r="EW818" s="211"/>
      <c r="EX818" s="211"/>
      <c r="EY818" s="211"/>
      <c r="EZ818" s="211"/>
      <c r="FA818" s="211"/>
      <c r="FD818" s="165"/>
      <c r="FE818" s="165"/>
      <c r="FF818" s="166"/>
      <c r="FG818" s="209"/>
      <c r="FH818" s="211"/>
      <c r="FI818" s="211"/>
      <c r="FJ818" s="211"/>
      <c r="FK818" s="211"/>
      <c r="FL818" s="211"/>
    </row>
    <row r="819" spans="9:168">
      <c r="I819" s="221">
        <f t="shared" si="382"/>
        <v>215</v>
      </c>
      <c r="J819" s="159">
        <f>'v-t_chart'!C816</f>
        <v>63.3</v>
      </c>
      <c r="K819" s="204">
        <f t="shared" ca="1" si="360"/>
        <v>185.40569999999997</v>
      </c>
      <c r="L819" s="205" t="b">
        <f>IF('Input&amp;Output'!$C$3=10,phase_chart!C816,IF('Input&amp;Output'!$C$3=21,phase_chart!G816,IF('Input&amp;Output'!$C$3=22,phase_chart!K816,IF('Input&amp;Output'!$C$3=31,phase_chart!O816,IF('Input&amp;Output'!$C$3=32,phase_chart!S816,"")))))</f>
        <v>0</v>
      </c>
      <c r="M819" s="206" t="b">
        <f>IF('Input&amp;Output'!$C$3=10,phase_chart!D816,IF('Input&amp;Output'!$C$3=21,phase_chart!H816,IF('Input&amp;Output'!$C$3=22,phase_chart!L816,IF('Input&amp;Output'!$C$3=31,phase_chart!P816,IF('Input&amp;Output'!$C$3=32,phase_chart!T816,"")))))</f>
        <v>1</v>
      </c>
      <c r="N819" s="205" t="b">
        <f>IF('Input&amp;Output'!$C$3=10,phase_chart!E816,IF('Input&amp;Output'!$C$3=21,phase_chart!I816,IF('Input&amp;Output'!$C$3=22,phase_chart!M816,IF('Input&amp;Output'!$C$3=31,phase_chart!Q816,IF('Input&amp;Output'!$C$3=32,phase_chart!U816,"")))))</f>
        <v>0</v>
      </c>
      <c r="P819" s="159">
        <f ca="1">IF(NOT($J819=0),IF($J819&lt;IF($P818=0,0,VLOOKUP(P818,tbL!$M$37:$Q$43,IF(L819=TRUE,2,4))),IF($J819&gt;=VLOOKUP(P818,tbL!$M$37:$Q$43,IF(L819=TRUE,3,5)),$P818,IF(AND(L818=TRUE,L819=TRUE),$P818,$P818-1)),IF(AND(L819=TRUE,J819=VLOOKUP(P818,tbL!$M$37:$Q$43,IF(L819=TRUE,2,4))),P818,IF($P818+1&gt;$C$12,$C$12,$P818+1))),0)</f>
        <v>1</v>
      </c>
      <c r="Q819" s="159">
        <f t="shared" ca="1" si="362"/>
        <v>1</v>
      </c>
      <c r="R819" s="207">
        <f t="shared" si="379"/>
        <v>0</v>
      </c>
      <c r="S819" s="208"/>
      <c r="T819" s="159">
        <f t="shared" si="380"/>
        <v>0</v>
      </c>
      <c r="U819" s="209" t="str">
        <f ca="1">IF(AND(T819=-1,N819=TRUE),"*",IF(AND(U818="*",N819=TRUE),"*",IF(AND(AND(L819=TRUE,U818="*"),J819&lt;VLOOKUP(V818+1,tbL!$M$38:$O$43,3)),"*","")))</f>
        <v/>
      </c>
      <c r="V819" s="204">
        <f t="shared" ca="1" si="363"/>
        <v>1</v>
      </c>
      <c r="Y819" s="159" t="str">
        <f t="shared" ca="1" si="364"/>
        <v/>
      </c>
      <c r="Z819" s="159" t="str">
        <f t="shared" si="365"/>
        <v/>
      </c>
      <c r="AA819" s="159">
        <f t="shared" ca="1" si="387"/>
        <v>1</v>
      </c>
      <c r="AC819" s="161" t="str">
        <f t="shared" ca="1" si="366"/>
        <v/>
      </c>
      <c r="AD819" s="161">
        <f t="shared" ca="1" si="367"/>
        <v>1</v>
      </c>
      <c r="AE819" s="161" t="str">
        <f t="shared" ca="1" si="389"/>
        <v/>
      </c>
      <c r="AF819" s="161">
        <f t="shared" ca="1" si="368"/>
        <v>1</v>
      </c>
      <c r="AG819" s="161" t="str">
        <f t="shared" ca="1" si="369"/>
        <v/>
      </c>
      <c r="AH819" s="161">
        <f t="shared" ca="1" si="370"/>
        <v>1</v>
      </c>
      <c r="AI819" s="161" t="str">
        <f t="shared" ca="1" si="371"/>
        <v/>
      </c>
      <c r="AJ819" s="161">
        <f t="shared" ca="1" si="372"/>
        <v>1</v>
      </c>
      <c r="AL819" s="161" t="str">
        <f t="shared" ca="1" si="373"/>
        <v/>
      </c>
      <c r="AM819" s="161">
        <f t="shared" ca="1" si="385"/>
        <v>1</v>
      </c>
      <c r="AN819" s="161" t="str">
        <f t="shared" ca="1" si="374"/>
        <v/>
      </c>
      <c r="AO819" s="161">
        <f t="shared" ca="1" si="383"/>
        <v>1</v>
      </c>
      <c r="AP819" s="161" t="str">
        <f t="shared" ca="1" si="375"/>
        <v/>
      </c>
      <c r="AQ819" s="161">
        <f t="shared" ca="1" si="381"/>
        <v>1</v>
      </c>
      <c r="AR819" s="161" t="str">
        <f t="shared" ca="1" si="376"/>
        <v/>
      </c>
      <c r="AS819" s="161">
        <f t="shared" ca="1" si="377"/>
        <v>1</v>
      </c>
      <c r="AT819" s="159" t="str">
        <f t="shared" ca="1" si="388"/>
        <v/>
      </c>
      <c r="AU819" s="210">
        <f t="shared" ca="1" si="361"/>
        <v>14</v>
      </c>
      <c r="AV819" s="209"/>
      <c r="AW819" s="204">
        <f t="shared" si="378"/>
        <v>6746.611111111115</v>
      </c>
      <c r="AX819" s="159"/>
      <c r="AZ819" s="159"/>
      <c r="BM819" s="207"/>
      <c r="BN819" s="212"/>
      <c r="BP819" s="209"/>
      <c r="BQ819" s="211"/>
      <c r="BR819" s="211"/>
      <c r="BS819" s="211"/>
      <c r="BT819" s="211"/>
      <c r="BU819" s="211"/>
      <c r="BV819" s="211"/>
      <c r="BW819" s="211"/>
      <c r="BX819" s="211"/>
      <c r="BY819" s="211"/>
      <c r="BZ819" s="211"/>
      <c r="CA819" s="209"/>
      <c r="CB819" s="224"/>
      <c r="CC819" s="204"/>
      <c r="CD819" s="204"/>
      <c r="CE819" s="204"/>
      <c r="CF819" s="211"/>
      <c r="CG819" s="211"/>
      <c r="CI819" s="209"/>
      <c r="CJ819" s="209"/>
      <c r="EH819" s="165"/>
      <c r="EI819" s="165"/>
      <c r="EJ819" s="166"/>
      <c r="EK819" s="209"/>
      <c r="EL819" s="211"/>
      <c r="EM819" s="211"/>
      <c r="EN819" s="211"/>
      <c r="EO819" s="211"/>
      <c r="EP819" s="211"/>
      <c r="ES819" s="165"/>
      <c r="ET819" s="165"/>
      <c r="EU819" s="166"/>
      <c r="EV819" s="209"/>
      <c r="EW819" s="211"/>
      <c r="EX819" s="211"/>
      <c r="EY819" s="211"/>
      <c r="EZ819" s="211"/>
      <c r="FA819" s="211"/>
      <c r="FD819" s="165"/>
      <c r="FE819" s="165"/>
      <c r="FF819" s="166"/>
      <c r="FG819" s="209"/>
      <c r="FH819" s="211"/>
      <c r="FI819" s="211"/>
      <c r="FJ819" s="211"/>
      <c r="FK819" s="211"/>
      <c r="FL819" s="211"/>
    </row>
    <row r="820" spans="9:168">
      <c r="I820" s="221">
        <f t="shared" si="382"/>
        <v>216</v>
      </c>
      <c r="J820" s="159">
        <f>'v-t_chart'!C817</f>
        <v>65.5</v>
      </c>
      <c r="K820" s="204">
        <f t="shared" ca="1" si="360"/>
        <v>191.84949999999998</v>
      </c>
      <c r="L820" s="205" t="b">
        <f>IF('Input&amp;Output'!$C$3=10,phase_chart!C817,IF('Input&amp;Output'!$C$3=21,phase_chart!G817,IF('Input&amp;Output'!$C$3=22,phase_chart!K817,IF('Input&amp;Output'!$C$3=31,phase_chart!O817,IF('Input&amp;Output'!$C$3=32,phase_chart!S817,"")))))</f>
        <v>0</v>
      </c>
      <c r="M820" s="206" t="b">
        <f>IF('Input&amp;Output'!$C$3=10,phase_chart!D817,IF('Input&amp;Output'!$C$3=21,phase_chart!H817,IF('Input&amp;Output'!$C$3=22,phase_chart!L817,IF('Input&amp;Output'!$C$3=31,phase_chart!P817,IF('Input&amp;Output'!$C$3=32,phase_chart!T817,"")))))</f>
        <v>1</v>
      </c>
      <c r="N820" s="205" t="b">
        <f>IF('Input&amp;Output'!$C$3=10,phase_chart!E817,IF('Input&amp;Output'!$C$3=21,phase_chart!I817,IF('Input&amp;Output'!$C$3=22,phase_chart!M817,IF('Input&amp;Output'!$C$3=31,phase_chart!Q817,IF('Input&amp;Output'!$C$3=32,phase_chart!U817,"")))))</f>
        <v>0</v>
      </c>
      <c r="P820" s="159">
        <f ca="1">IF(NOT($J820=0),IF($J820&lt;IF($P819=0,0,VLOOKUP(P819,tbL!$M$37:$Q$43,IF(L820=TRUE,2,4))),IF($J820&gt;=VLOOKUP(P819,tbL!$M$37:$Q$43,IF(L820=TRUE,3,5)),$P819,IF(AND(L819=TRUE,L820=TRUE),$P819,$P819-1)),IF(AND(L820=TRUE,J820=VLOOKUP(P819,tbL!$M$37:$Q$43,IF(L820=TRUE,2,4))),P819,IF($P819+1&gt;$C$12,$C$12,$P819+1))),0)</f>
        <v>1</v>
      </c>
      <c r="Q820" s="159">
        <f t="shared" ca="1" si="362"/>
        <v>1</v>
      </c>
      <c r="R820" s="207">
        <f t="shared" si="379"/>
        <v>0</v>
      </c>
      <c r="S820" s="208"/>
      <c r="T820" s="159">
        <f t="shared" si="380"/>
        <v>0</v>
      </c>
      <c r="U820" s="209" t="str">
        <f ca="1">IF(AND(T820=-1,N820=TRUE),"*",IF(AND(U819="*",N820=TRUE),"*",IF(AND(AND(L820=TRUE,U819="*"),J820&lt;VLOOKUP(V819+1,tbL!$M$38:$O$43,3)),"*","")))</f>
        <v/>
      </c>
      <c r="V820" s="204">
        <f t="shared" ca="1" si="363"/>
        <v>1</v>
      </c>
      <c r="Y820" s="159" t="str">
        <f t="shared" ca="1" si="364"/>
        <v/>
      </c>
      <c r="Z820" s="159" t="str">
        <f t="shared" si="365"/>
        <v/>
      </c>
      <c r="AA820" s="159">
        <f t="shared" ca="1" si="387"/>
        <v>1</v>
      </c>
      <c r="AC820" s="161" t="str">
        <f t="shared" ca="1" si="366"/>
        <v/>
      </c>
      <c r="AD820" s="161">
        <f t="shared" ca="1" si="367"/>
        <v>1</v>
      </c>
      <c r="AE820" s="161" t="str">
        <f t="shared" ca="1" si="389"/>
        <v/>
      </c>
      <c r="AF820" s="161">
        <f t="shared" ca="1" si="368"/>
        <v>1</v>
      </c>
      <c r="AG820" s="161" t="str">
        <f t="shared" ca="1" si="369"/>
        <v/>
      </c>
      <c r="AH820" s="161">
        <f t="shared" ca="1" si="370"/>
        <v>1</v>
      </c>
      <c r="AI820" s="161" t="str">
        <f t="shared" ca="1" si="371"/>
        <v/>
      </c>
      <c r="AJ820" s="161">
        <f t="shared" ca="1" si="372"/>
        <v>1</v>
      </c>
      <c r="AL820" s="161" t="str">
        <f t="shared" ca="1" si="373"/>
        <v/>
      </c>
      <c r="AM820" s="161">
        <f t="shared" ca="1" si="385"/>
        <v>1</v>
      </c>
      <c r="AN820" s="161" t="str">
        <f t="shared" ca="1" si="374"/>
        <v/>
      </c>
      <c r="AO820" s="161">
        <f t="shared" ca="1" si="383"/>
        <v>1</v>
      </c>
      <c r="AP820" s="161" t="str">
        <f t="shared" ca="1" si="375"/>
        <v/>
      </c>
      <c r="AQ820" s="161">
        <f t="shared" ca="1" si="381"/>
        <v>1</v>
      </c>
      <c r="AR820" s="161" t="str">
        <f t="shared" ca="1" si="376"/>
        <v/>
      </c>
      <c r="AS820" s="161">
        <f t="shared" ca="1" si="377"/>
        <v>1</v>
      </c>
      <c r="AT820" s="159" t="str">
        <f t="shared" ca="1" si="388"/>
        <v/>
      </c>
      <c r="AU820" s="210">
        <f t="shared" ca="1" si="361"/>
        <v>14</v>
      </c>
      <c r="AV820" s="209"/>
      <c r="AW820" s="204">
        <f t="shared" si="378"/>
        <v>6764.8055555555593</v>
      </c>
      <c r="AX820" s="159"/>
      <c r="AZ820" s="159"/>
      <c r="BM820" s="207"/>
      <c r="BN820" s="212"/>
      <c r="BP820" s="209"/>
      <c r="BQ820" s="211"/>
      <c r="BR820" s="211"/>
      <c r="BS820" s="211"/>
      <c r="BT820" s="211"/>
      <c r="BU820" s="211"/>
      <c r="BV820" s="211"/>
      <c r="BW820" s="211"/>
      <c r="BX820" s="211"/>
      <c r="BY820" s="211"/>
      <c r="BZ820" s="211"/>
      <c r="CA820" s="209"/>
      <c r="CB820" s="224"/>
      <c r="CC820" s="204"/>
      <c r="CD820" s="204"/>
      <c r="CE820" s="204"/>
      <c r="CF820" s="211"/>
      <c r="CG820" s="211"/>
      <c r="CI820" s="209"/>
      <c r="CJ820" s="209"/>
      <c r="EH820" s="165"/>
      <c r="EI820" s="165"/>
      <c r="EJ820" s="166"/>
      <c r="EK820" s="209"/>
      <c r="EL820" s="211"/>
      <c r="EM820" s="211"/>
      <c r="EN820" s="211"/>
      <c r="EO820" s="211"/>
      <c r="EP820" s="211"/>
      <c r="ES820" s="165"/>
      <c r="ET820" s="165"/>
      <c r="EU820" s="166"/>
      <c r="EV820" s="209"/>
      <c r="EW820" s="211"/>
      <c r="EX820" s="211"/>
      <c r="EY820" s="211"/>
      <c r="EZ820" s="211"/>
      <c r="FA820" s="211"/>
      <c r="FD820" s="165"/>
      <c r="FE820" s="165"/>
      <c r="FF820" s="166"/>
      <c r="FG820" s="209"/>
      <c r="FH820" s="211"/>
      <c r="FI820" s="211"/>
      <c r="FJ820" s="211"/>
      <c r="FK820" s="211"/>
      <c r="FL820" s="211"/>
    </row>
    <row r="821" spans="9:168">
      <c r="I821" s="221">
        <f t="shared" si="382"/>
        <v>217</v>
      </c>
      <c r="J821" s="159">
        <f>'v-t_chart'!C818</f>
        <v>67.400000000000006</v>
      </c>
      <c r="K821" s="204">
        <f t="shared" ca="1" si="360"/>
        <v>197.41460000000001</v>
      </c>
      <c r="L821" s="205" t="b">
        <f>IF('Input&amp;Output'!$C$3=10,phase_chart!C818,IF('Input&amp;Output'!$C$3=21,phase_chart!G818,IF('Input&amp;Output'!$C$3=22,phase_chart!K818,IF('Input&amp;Output'!$C$3=31,phase_chart!O818,IF('Input&amp;Output'!$C$3=32,phase_chart!S818,"")))))</f>
        <v>0</v>
      </c>
      <c r="M821" s="206" t="b">
        <f>IF('Input&amp;Output'!$C$3=10,phase_chart!D818,IF('Input&amp;Output'!$C$3=21,phase_chart!H818,IF('Input&amp;Output'!$C$3=22,phase_chart!L818,IF('Input&amp;Output'!$C$3=31,phase_chart!P818,IF('Input&amp;Output'!$C$3=32,phase_chart!T818,"")))))</f>
        <v>1</v>
      </c>
      <c r="N821" s="205" t="b">
        <f>IF('Input&amp;Output'!$C$3=10,phase_chart!E818,IF('Input&amp;Output'!$C$3=21,phase_chart!I818,IF('Input&amp;Output'!$C$3=22,phase_chart!M818,IF('Input&amp;Output'!$C$3=31,phase_chart!Q818,IF('Input&amp;Output'!$C$3=32,phase_chart!U818,"")))))</f>
        <v>0</v>
      </c>
      <c r="P821" s="159">
        <f ca="1">IF(NOT($J821=0),IF($J821&lt;IF($P820=0,0,VLOOKUP(P820,tbL!$M$37:$Q$43,IF(L821=TRUE,2,4))),IF($J821&gt;=VLOOKUP(P820,tbL!$M$37:$Q$43,IF(L821=TRUE,3,5)),$P820,IF(AND(L820=TRUE,L821=TRUE),$P820,$P820-1)),IF(AND(L821=TRUE,J821=VLOOKUP(P820,tbL!$M$37:$Q$43,IF(L821=TRUE,2,4))),P820,IF($P820+1&gt;$C$12,$C$12,$P820+1))),0)</f>
        <v>1</v>
      </c>
      <c r="Q821" s="159">
        <f t="shared" ca="1" si="362"/>
        <v>1</v>
      </c>
      <c r="R821" s="207">
        <f t="shared" si="379"/>
        <v>0</v>
      </c>
      <c r="S821" s="208"/>
      <c r="T821" s="159">
        <f t="shared" si="380"/>
        <v>0</v>
      </c>
      <c r="U821" s="209" t="str">
        <f ca="1">IF(AND(T821=-1,N821=TRUE),"*",IF(AND(U820="*",N821=TRUE),"*",IF(AND(AND(L821=TRUE,U820="*"),J821&lt;VLOOKUP(V820+1,tbL!$M$38:$O$43,3)),"*","")))</f>
        <v/>
      </c>
      <c r="V821" s="204">
        <f t="shared" ca="1" si="363"/>
        <v>1</v>
      </c>
      <c r="Y821" s="159" t="str">
        <f t="shared" ca="1" si="364"/>
        <v/>
      </c>
      <c r="Z821" s="159" t="str">
        <f t="shared" si="365"/>
        <v/>
      </c>
      <c r="AA821" s="159">
        <f t="shared" ca="1" si="387"/>
        <v>1</v>
      </c>
      <c r="AC821" s="161" t="str">
        <f t="shared" ca="1" si="366"/>
        <v/>
      </c>
      <c r="AD821" s="161">
        <f t="shared" ca="1" si="367"/>
        <v>1</v>
      </c>
      <c r="AE821" s="161" t="str">
        <f t="shared" ca="1" si="389"/>
        <v/>
      </c>
      <c r="AF821" s="161">
        <f t="shared" ca="1" si="368"/>
        <v>1</v>
      </c>
      <c r="AG821" s="161" t="str">
        <f t="shared" ca="1" si="369"/>
        <v/>
      </c>
      <c r="AH821" s="161">
        <f t="shared" ca="1" si="370"/>
        <v>1</v>
      </c>
      <c r="AI821" s="161" t="str">
        <f t="shared" ca="1" si="371"/>
        <v/>
      </c>
      <c r="AJ821" s="161">
        <f t="shared" ca="1" si="372"/>
        <v>1</v>
      </c>
      <c r="AL821" s="161" t="str">
        <f t="shared" ca="1" si="373"/>
        <v/>
      </c>
      <c r="AM821" s="161">
        <f t="shared" ca="1" si="385"/>
        <v>1</v>
      </c>
      <c r="AN821" s="161" t="str">
        <f t="shared" ca="1" si="374"/>
        <v/>
      </c>
      <c r="AO821" s="161">
        <f t="shared" ca="1" si="383"/>
        <v>1</v>
      </c>
      <c r="AP821" s="161" t="str">
        <f t="shared" ca="1" si="375"/>
        <v/>
      </c>
      <c r="AQ821" s="161">
        <f t="shared" ca="1" si="381"/>
        <v>1</v>
      </c>
      <c r="AR821" s="161" t="str">
        <f t="shared" ca="1" si="376"/>
        <v/>
      </c>
      <c r="AS821" s="161">
        <f t="shared" ca="1" si="377"/>
        <v>1</v>
      </c>
      <c r="AT821" s="159" t="str">
        <f t="shared" ca="1" si="388"/>
        <v/>
      </c>
      <c r="AU821" s="210">
        <f t="shared" ca="1" si="361"/>
        <v>14</v>
      </c>
      <c r="AV821" s="209"/>
      <c r="AW821" s="204">
        <f t="shared" si="378"/>
        <v>6783.5277777777819</v>
      </c>
      <c r="AX821" s="159"/>
      <c r="AZ821" s="159"/>
      <c r="BM821" s="207"/>
      <c r="BN821" s="212"/>
      <c r="BP821" s="209"/>
      <c r="BQ821" s="211"/>
      <c r="BR821" s="211"/>
      <c r="BS821" s="211"/>
      <c r="BT821" s="211"/>
      <c r="BU821" s="211"/>
      <c r="BV821" s="211"/>
      <c r="BW821" s="211"/>
      <c r="BX821" s="211"/>
      <c r="BY821" s="211"/>
      <c r="BZ821" s="211"/>
      <c r="CA821" s="209"/>
      <c r="CB821" s="224"/>
      <c r="CC821" s="204"/>
      <c r="CD821" s="204"/>
      <c r="CE821" s="204"/>
      <c r="CF821" s="211"/>
      <c r="CG821" s="211"/>
      <c r="CI821" s="209"/>
      <c r="CJ821" s="209"/>
      <c r="EH821" s="165"/>
      <c r="EI821" s="165"/>
      <c r="EJ821" s="166"/>
      <c r="EK821" s="209"/>
      <c r="EL821" s="211"/>
      <c r="EM821" s="211"/>
      <c r="EN821" s="211"/>
      <c r="EO821" s="211"/>
      <c r="EP821" s="211"/>
      <c r="ES821" s="165"/>
      <c r="ET821" s="165"/>
      <c r="EU821" s="166"/>
      <c r="EV821" s="209"/>
      <c r="EW821" s="211"/>
      <c r="EX821" s="211"/>
      <c r="EY821" s="211"/>
      <c r="EZ821" s="211"/>
      <c r="FA821" s="211"/>
      <c r="FD821" s="165"/>
      <c r="FE821" s="165"/>
      <c r="FF821" s="166"/>
      <c r="FG821" s="209"/>
      <c r="FH821" s="211"/>
      <c r="FI821" s="211"/>
      <c r="FJ821" s="211"/>
      <c r="FK821" s="211"/>
      <c r="FL821" s="211"/>
    </row>
    <row r="822" spans="9:168">
      <c r="I822" s="221">
        <f t="shared" si="382"/>
        <v>218</v>
      </c>
      <c r="J822" s="159">
        <f>'v-t_chart'!C819</f>
        <v>68.5</v>
      </c>
      <c r="K822" s="204">
        <f t="shared" ca="1" si="360"/>
        <v>200.63649999999998</v>
      </c>
      <c r="L822" s="205" t="b">
        <f>IF('Input&amp;Output'!$C$3=10,phase_chart!C819,IF('Input&amp;Output'!$C$3=21,phase_chart!G819,IF('Input&amp;Output'!$C$3=22,phase_chart!K819,IF('Input&amp;Output'!$C$3=31,phase_chart!O819,IF('Input&amp;Output'!$C$3=32,phase_chart!S819,"")))))</f>
        <v>0</v>
      </c>
      <c r="M822" s="206" t="b">
        <f>IF('Input&amp;Output'!$C$3=10,phase_chart!D819,IF('Input&amp;Output'!$C$3=21,phase_chart!H819,IF('Input&amp;Output'!$C$3=22,phase_chart!L819,IF('Input&amp;Output'!$C$3=31,phase_chart!P819,IF('Input&amp;Output'!$C$3=32,phase_chart!T819,"")))))</f>
        <v>1</v>
      </c>
      <c r="N822" s="205" t="b">
        <f>IF('Input&amp;Output'!$C$3=10,phase_chart!E819,IF('Input&amp;Output'!$C$3=21,phase_chart!I819,IF('Input&amp;Output'!$C$3=22,phase_chart!M819,IF('Input&amp;Output'!$C$3=31,phase_chart!Q819,IF('Input&amp;Output'!$C$3=32,phase_chart!U819,"")))))</f>
        <v>0</v>
      </c>
      <c r="P822" s="159">
        <f ca="1">IF(NOT($J822=0),IF($J822&lt;IF($P821=0,0,VLOOKUP(P821,tbL!$M$37:$Q$43,IF(L822=TRUE,2,4))),IF($J822&gt;=VLOOKUP(P821,tbL!$M$37:$Q$43,IF(L822=TRUE,3,5)),$P821,IF(AND(L821=TRUE,L822=TRUE),$P821,$P821-1)),IF(AND(L822=TRUE,J822=VLOOKUP(P821,tbL!$M$37:$Q$43,IF(L822=TRUE,2,4))),P821,IF($P821+1&gt;$C$12,$C$12,$P821+1))),0)</f>
        <v>1</v>
      </c>
      <c r="Q822" s="159">
        <f t="shared" ca="1" si="362"/>
        <v>1</v>
      </c>
      <c r="R822" s="207">
        <f t="shared" si="379"/>
        <v>0</v>
      </c>
      <c r="S822" s="208"/>
      <c r="T822" s="159">
        <f t="shared" si="380"/>
        <v>0</v>
      </c>
      <c r="U822" s="209" t="str">
        <f ca="1">IF(AND(T822=-1,N822=TRUE),"*",IF(AND(U821="*",N822=TRUE),"*",IF(AND(AND(L822=TRUE,U821="*"),J822&lt;VLOOKUP(V821+1,tbL!$M$38:$O$43,3)),"*","")))</f>
        <v/>
      </c>
      <c r="V822" s="204">
        <f t="shared" ca="1" si="363"/>
        <v>1</v>
      </c>
      <c r="Y822" s="159" t="str">
        <f t="shared" ca="1" si="364"/>
        <v/>
      </c>
      <c r="Z822" s="159" t="str">
        <f t="shared" si="365"/>
        <v/>
      </c>
      <c r="AA822" s="159">
        <f t="shared" ca="1" si="387"/>
        <v>1</v>
      </c>
      <c r="AC822" s="161" t="str">
        <f t="shared" ca="1" si="366"/>
        <v/>
      </c>
      <c r="AD822" s="161">
        <f t="shared" ca="1" si="367"/>
        <v>1</v>
      </c>
      <c r="AE822" s="161" t="str">
        <f t="shared" ca="1" si="389"/>
        <v/>
      </c>
      <c r="AF822" s="161">
        <f t="shared" ca="1" si="368"/>
        <v>1</v>
      </c>
      <c r="AG822" s="161" t="str">
        <f t="shared" ca="1" si="369"/>
        <v/>
      </c>
      <c r="AH822" s="161">
        <f t="shared" ca="1" si="370"/>
        <v>1</v>
      </c>
      <c r="AI822" s="161" t="str">
        <f t="shared" ca="1" si="371"/>
        <v/>
      </c>
      <c r="AJ822" s="161">
        <f t="shared" ca="1" si="372"/>
        <v>1</v>
      </c>
      <c r="AL822" s="161" t="str">
        <f t="shared" ca="1" si="373"/>
        <v/>
      </c>
      <c r="AM822" s="161">
        <f t="shared" ca="1" si="385"/>
        <v>1</v>
      </c>
      <c r="AN822" s="161" t="str">
        <f t="shared" ca="1" si="374"/>
        <v/>
      </c>
      <c r="AO822" s="161">
        <f t="shared" ca="1" si="383"/>
        <v>1</v>
      </c>
      <c r="AP822" s="161" t="str">
        <f t="shared" ca="1" si="375"/>
        <v/>
      </c>
      <c r="AQ822" s="161">
        <f t="shared" ca="1" si="381"/>
        <v>1</v>
      </c>
      <c r="AR822" s="161" t="str">
        <f t="shared" ca="1" si="376"/>
        <v/>
      </c>
      <c r="AS822" s="161">
        <f t="shared" ca="1" si="377"/>
        <v>1</v>
      </c>
      <c r="AT822" s="159" t="str">
        <f t="shared" ca="1" si="388"/>
        <v/>
      </c>
      <c r="AU822" s="210">
        <f t="shared" ca="1" si="361"/>
        <v>14</v>
      </c>
      <c r="AV822" s="209"/>
      <c r="AW822" s="204">
        <f t="shared" si="378"/>
        <v>6802.5555555555593</v>
      </c>
      <c r="AX822" s="159"/>
      <c r="AZ822" s="159"/>
      <c r="BM822" s="207"/>
      <c r="BN822" s="212"/>
      <c r="BP822" s="209"/>
      <c r="BQ822" s="211"/>
      <c r="BR822" s="211"/>
      <c r="BS822" s="211"/>
      <c r="BT822" s="211"/>
      <c r="BU822" s="211"/>
      <c r="BV822" s="211"/>
      <c r="BW822" s="211"/>
      <c r="BX822" s="211"/>
      <c r="BY822" s="211"/>
      <c r="BZ822" s="211"/>
      <c r="CA822" s="209"/>
      <c r="CB822" s="224"/>
      <c r="CC822" s="204"/>
      <c r="CD822" s="204"/>
      <c r="CE822" s="204"/>
      <c r="CF822" s="211"/>
      <c r="CG822" s="211"/>
      <c r="CI822" s="209"/>
      <c r="CJ822" s="209"/>
      <c r="EH822" s="165"/>
      <c r="EI822" s="165"/>
      <c r="EJ822" s="166"/>
      <c r="EK822" s="209"/>
      <c r="EL822" s="211"/>
      <c r="EM822" s="211"/>
      <c r="EN822" s="211"/>
      <c r="EO822" s="211"/>
      <c r="EP822" s="211"/>
      <c r="ES822" s="165"/>
      <c r="ET822" s="165"/>
      <c r="EU822" s="166"/>
      <c r="EV822" s="209"/>
      <c r="EW822" s="211"/>
      <c r="EX822" s="211"/>
      <c r="EY822" s="211"/>
      <c r="EZ822" s="211"/>
      <c r="FA822" s="211"/>
      <c r="FD822" s="165"/>
      <c r="FE822" s="165"/>
      <c r="FF822" s="166"/>
      <c r="FG822" s="209"/>
      <c r="FH822" s="211"/>
      <c r="FI822" s="211"/>
      <c r="FJ822" s="211"/>
      <c r="FK822" s="211"/>
      <c r="FL822" s="211"/>
    </row>
    <row r="823" spans="9:168">
      <c r="I823" s="221">
        <f t="shared" si="382"/>
        <v>219</v>
      </c>
      <c r="J823" s="159">
        <f>'v-t_chart'!C820</f>
        <v>68.7</v>
      </c>
      <c r="K823" s="204">
        <f t="shared" ca="1" si="360"/>
        <v>201.22229999999999</v>
      </c>
      <c r="L823" s="205" t="b">
        <f>IF('Input&amp;Output'!$C$3=10,phase_chart!C820,IF('Input&amp;Output'!$C$3=21,phase_chart!G820,IF('Input&amp;Output'!$C$3=22,phase_chart!K820,IF('Input&amp;Output'!$C$3=31,phase_chart!O820,IF('Input&amp;Output'!$C$3=32,phase_chart!S820,"")))))</f>
        <v>0</v>
      </c>
      <c r="M823" s="206" t="b">
        <f>IF('Input&amp;Output'!$C$3=10,phase_chart!D820,IF('Input&amp;Output'!$C$3=21,phase_chart!H820,IF('Input&amp;Output'!$C$3=22,phase_chart!L820,IF('Input&amp;Output'!$C$3=31,phase_chart!P820,IF('Input&amp;Output'!$C$3=32,phase_chart!T820,"")))))</f>
        <v>0</v>
      </c>
      <c r="N823" s="205" t="b">
        <f>IF('Input&amp;Output'!$C$3=10,phase_chart!E820,IF('Input&amp;Output'!$C$3=21,phase_chart!I820,IF('Input&amp;Output'!$C$3=22,phase_chart!M820,IF('Input&amp;Output'!$C$3=31,phase_chart!Q820,IF('Input&amp;Output'!$C$3=32,phase_chart!U820,"")))))</f>
        <v>1</v>
      </c>
      <c r="P823" s="159">
        <f ca="1">IF(NOT($J823=0),IF($J823&lt;IF($P822=0,0,VLOOKUP(P822,tbL!$M$37:$Q$43,IF(L823=TRUE,2,4))),IF($J823&gt;=VLOOKUP(P822,tbL!$M$37:$Q$43,IF(L823=TRUE,3,5)),$P822,IF(AND(L822=TRUE,L823=TRUE),$P822,$P822-1)),IF(AND(L823=TRUE,J823=VLOOKUP(P822,tbL!$M$37:$Q$43,IF(L823=TRUE,2,4))),P822,IF($P822+1&gt;$C$12,$C$12,$P822+1))),0)</f>
        <v>1</v>
      </c>
      <c r="Q823" s="159">
        <f t="shared" ca="1" si="362"/>
        <v>1</v>
      </c>
      <c r="R823" s="207">
        <f t="shared" si="379"/>
        <v>0</v>
      </c>
      <c r="S823" s="208"/>
      <c r="T823" s="159">
        <f t="shared" si="380"/>
        <v>0</v>
      </c>
      <c r="U823" s="209" t="str">
        <f ca="1">IF(AND(T823=-1,N823=TRUE),"*",IF(AND(U822="*",N823=TRUE),"*",IF(AND(AND(L823=TRUE,U822="*"),J823&lt;VLOOKUP(V822+1,tbL!$M$38:$O$43,3)),"*","")))</f>
        <v/>
      </c>
      <c r="V823" s="204">
        <f t="shared" ca="1" si="363"/>
        <v>1</v>
      </c>
      <c r="Y823" s="159" t="str">
        <f t="shared" ca="1" si="364"/>
        <v/>
      </c>
      <c r="Z823" s="159" t="str">
        <f t="shared" si="365"/>
        <v/>
      </c>
      <c r="AA823" s="159">
        <f t="shared" ca="1" si="387"/>
        <v>1</v>
      </c>
      <c r="AC823" s="161" t="str">
        <f t="shared" ca="1" si="366"/>
        <v/>
      </c>
      <c r="AD823" s="161">
        <f t="shared" ca="1" si="367"/>
        <v>1</v>
      </c>
      <c r="AE823" s="161" t="str">
        <f t="shared" ca="1" si="389"/>
        <v/>
      </c>
      <c r="AF823" s="161">
        <f t="shared" ca="1" si="368"/>
        <v>1</v>
      </c>
      <c r="AG823" s="161" t="str">
        <f t="shared" ca="1" si="369"/>
        <v/>
      </c>
      <c r="AH823" s="161">
        <f t="shared" ca="1" si="370"/>
        <v>1</v>
      </c>
      <c r="AI823" s="161" t="str">
        <f t="shared" ca="1" si="371"/>
        <v/>
      </c>
      <c r="AJ823" s="161">
        <f t="shared" ca="1" si="372"/>
        <v>1</v>
      </c>
      <c r="AL823" s="161" t="str">
        <f t="shared" ca="1" si="373"/>
        <v/>
      </c>
      <c r="AM823" s="161">
        <f t="shared" ca="1" si="385"/>
        <v>1</v>
      </c>
      <c r="AN823" s="161" t="str">
        <f t="shared" ca="1" si="374"/>
        <v/>
      </c>
      <c r="AO823" s="161">
        <f t="shared" ca="1" si="383"/>
        <v>1</v>
      </c>
      <c r="AP823" s="161" t="str">
        <f t="shared" ca="1" si="375"/>
        <v/>
      </c>
      <c r="AQ823" s="161">
        <f t="shared" ca="1" si="381"/>
        <v>1</v>
      </c>
      <c r="AR823" s="161" t="str">
        <f t="shared" ca="1" si="376"/>
        <v/>
      </c>
      <c r="AS823" s="161">
        <f t="shared" ca="1" si="377"/>
        <v>1</v>
      </c>
      <c r="AT823" s="159" t="str">
        <f t="shared" ca="1" si="388"/>
        <v/>
      </c>
      <c r="AU823" s="210">
        <f t="shared" ca="1" si="361"/>
        <v>14</v>
      </c>
      <c r="AV823" s="209"/>
      <c r="AW823" s="204">
        <f t="shared" si="378"/>
        <v>6821.6388888888923</v>
      </c>
      <c r="AX823" s="159"/>
      <c r="AZ823" s="159"/>
      <c r="BM823" s="207"/>
      <c r="BN823" s="212"/>
      <c r="BP823" s="209"/>
      <c r="BQ823" s="211"/>
      <c r="BR823" s="211"/>
      <c r="BS823" s="211"/>
      <c r="BT823" s="211"/>
      <c r="BU823" s="211"/>
      <c r="BV823" s="211"/>
      <c r="BW823" s="211"/>
      <c r="BX823" s="211"/>
      <c r="BY823" s="211"/>
      <c r="BZ823" s="211"/>
      <c r="CA823" s="209"/>
      <c r="CB823" s="224"/>
      <c r="CC823" s="204"/>
      <c r="CD823" s="204"/>
      <c r="CE823" s="204"/>
      <c r="CF823" s="211"/>
      <c r="CG823" s="211"/>
      <c r="CI823" s="209"/>
      <c r="CJ823" s="209"/>
      <c r="EH823" s="165"/>
      <c r="EI823" s="165"/>
      <c r="EJ823" s="166"/>
      <c r="EK823" s="209"/>
      <c r="EL823" s="211"/>
      <c r="EM823" s="211"/>
      <c r="EN823" s="211"/>
      <c r="EO823" s="211"/>
      <c r="EP823" s="211"/>
      <c r="ES823" s="165"/>
      <c r="ET823" s="165"/>
      <c r="EU823" s="166"/>
      <c r="EV823" s="209"/>
      <c r="EW823" s="211"/>
      <c r="EX823" s="211"/>
      <c r="EY823" s="211"/>
      <c r="EZ823" s="211"/>
      <c r="FA823" s="211"/>
      <c r="FD823" s="165"/>
      <c r="FE823" s="165"/>
      <c r="FF823" s="166"/>
      <c r="FG823" s="209"/>
      <c r="FH823" s="211"/>
      <c r="FI823" s="211"/>
      <c r="FJ823" s="211"/>
      <c r="FK823" s="211"/>
      <c r="FL823" s="211"/>
    </row>
    <row r="824" spans="9:168">
      <c r="I824" s="221">
        <f t="shared" si="382"/>
        <v>220</v>
      </c>
      <c r="J824" s="159">
        <f>'v-t_chart'!C821</f>
        <v>68.099999999999994</v>
      </c>
      <c r="K824" s="204">
        <f t="shared" ca="1" si="360"/>
        <v>199.46489999999997</v>
      </c>
      <c r="L824" s="205" t="b">
        <f>IF('Input&amp;Output'!$C$3=10,phase_chart!C821,IF('Input&amp;Output'!$C$3=21,phase_chart!G821,IF('Input&amp;Output'!$C$3=22,phase_chart!K821,IF('Input&amp;Output'!$C$3=31,phase_chart!O821,IF('Input&amp;Output'!$C$3=32,phase_chart!S821,"")))))</f>
        <v>0</v>
      </c>
      <c r="M824" s="206" t="b">
        <f>IF('Input&amp;Output'!$C$3=10,phase_chart!D821,IF('Input&amp;Output'!$C$3=21,phase_chart!H821,IF('Input&amp;Output'!$C$3=22,phase_chart!L821,IF('Input&amp;Output'!$C$3=31,phase_chart!P821,IF('Input&amp;Output'!$C$3=32,phase_chart!T821,"")))))</f>
        <v>0</v>
      </c>
      <c r="N824" s="205" t="b">
        <f>IF('Input&amp;Output'!$C$3=10,phase_chart!E821,IF('Input&amp;Output'!$C$3=21,phase_chart!I821,IF('Input&amp;Output'!$C$3=22,phase_chart!M821,IF('Input&amp;Output'!$C$3=31,phase_chart!Q821,IF('Input&amp;Output'!$C$3=32,phase_chart!U821,"")))))</f>
        <v>1</v>
      </c>
      <c r="P824" s="159">
        <f ca="1">IF(NOT($J824=0),IF($J824&lt;IF($P823=0,0,VLOOKUP(P823,tbL!$M$37:$Q$43,IF(L824=TRUE,2,4))),IF($J824&gt;=VLOOKUP(P823,tbL!$M$37:$Q$43,IF(L824=TRUE,3,5)),$P823,IF(AND(L823=TRUE,L824=TRUE),$P823,$P823-1)),IF(AND(L824=TRUE,J824=VLOOKUP(P823,tbL!$M$37:$Q$43,IF(L824=TRUE,2,4))),P823,IF($P823+1&gt;$C$12,$C$12,$P823+1))),0)</f>
        <v>1</v>
      </c>
      <c r="Q824" s="159">
        <f t="shared" ca="1" si="362"/>
        <v>1</v>
      </c>
      <c r="R824" s="207">
        <f t="shared" si="379"/>
        <v>0</v>
      </c>
      <c r="S824" s="208"/>
      <c r="T824" s="159">
        <f t="shared" si="380"/>
        <v>0</v>
      </c>
      <c r="U824" s="209" t="str">
        <f ca="1">IF(AND(T824=-1,N824=TRUE),"*",IF(AND(U823="*",N824=TRUE),"*",IF(AND(AND(L824=TRUE,U823="*"),J824&lt;VLOOKUP(V823+1,tbL!$M$38:$O$43,3)),"*","")))</f>
        <v/>
      </c>
      <c r="V824" s="204">
        <f t="shared" ca="1" si="363"/>
        <v>1</v>
      </c>
      <c r="Y824" s="159" t="str">
        <f t="shared" ca="1" si="364"/>
        <v/>
      </c>
      <c r="Z824" s="159" t="str">
        <f t="shared" si="365"/>
        <v/>
      </c>
      <c r="AA824" s="159">
        <f t="shared" ca="1" si="387"/>
        <v>1</v>
      </c>
      <c r="AC824" s="161" t="str">
        <f t="shared" ca="1" si="366"/>
        <v/>
      </c>
      <c r="AD824" s="161">
        <f t="shared" ca="1" si="367"/>
        <v>1</v>
      </c>
      <c r="AE824" s="161" t="str">
        <f t="shared" ca="1" si="389"/>
        <v/>
      </c>
      <c r="AF824" s="161">
        <f t="shared" ca="1" si="368"/>
        <v>1</v>
      </c>
      <c r="AG824" s="161" t="str">
        <f t="shared" ca="1" si="369"/>
        <v/>
      </c>
      <c r="AH824" s="161">
        <f t="shared" ca="1" si="370"/>
        <v>1</v>
      </c>
      <c r="AI824" s="161" t="str">
        <f t="shared" ca="1" si="371"/>
        <v/>
      </c>
      <c r="AJ824" s="161">
        <f t="shared" ca="1" si="372"/>
        <v>1</v>
      </c>
      <c r="AL824" s="161" t="str">
        <f t="shared" ca="1" si="373"/>
        <v/>
      </c>
      <c r="AM824" s="161">
        <f t="shared" ca="1" si="385"/>
        <v>1</v>
      </c>
      <c r="AN824" s="161" t="str">
        <f t="shared" ca="1" si="374"/>
        <v/>
      </c>
      <c r="AO824" s="161">
        <f t="shared" ca="1" si="383"/>
        <v>1</v>
      </c>
      <c r="AP824" s="161" t="str">
        <f t="shared" ca="1" si="375"/>
        <v/>
      </c>
      <c r="AQ824" s="161">
        <f t="shared" ca="1" si="381"/>
        <v>1</v>
      </c>
      <c r="AR824" s="161" t="str">
        <f t="shared" ca="1" si="376"/>
        <v/>
      </c>
      <c r="AS824" s="161">
        <f t="shared" ca="1" si="377"/>
        <v>1</v>
      </c>
      <c r="AT824" s="159" t="str">
        <f t="shared" ca="1" si="388"/>
        <v/>
      </c>
      <c r="AU824" s="210">
        <f t="shared" ca="1" si="361"/>
        <v>14</v>
      </c>
      <c r="AV824" s="209"/>
      <c r="AW824" s="204">
        <f t="shared" si="378"/>
        <v>6840.5555555555593</v>
      </c>
      <c r="AX824" s="159"/>
      <c r="AZ824" s="159"/>
      <c r="BM824" s="207"/>
      <c r="BN824" s="212"/>
      <c r="BP824" s="209"/>
      <c r="BQ824" s="211"/>
      <c r="BR824" s="211"/>
      <c r="BS824" s="211"/>
      <c r="BT824" s="211"/>
      <c r="BU824" s="211"/>
      <c r="BV824" s="211"/>
      <c r="BW824" s="211"/>
      <c r="BX824" s="211"/>
      <c r="BY824" s="211"/>
      <c r="BZ824" s="211"/>
      <c r="CA824" s="209"/>
      <c r="CB824" s="224"/>
      <c r="CC824" s="204"/>
      <c r="CD824" s="204"/>
      <c r="CE824" s="204"/>
      <c r="CF824" s="211"/>
      <c r="CG824" s="211"/>
      <c r="CI824" s="209"/>
      <c r="CJ824" s="209"/>
      <c r="EH824" s="165"/>
      <c r="EI824" s="165"/>
      <c r="EJ824" s="166"/>
      <c r="EK824" s="209"/>
      <c r="EL824" s="211"/>
      <c r="EM824" s="211"/>
      <c r="EN824" s="211"/>
      <c r="EO824" s="211"/>
      <c r="EP824" s="211"/>
      <c r="ES824" s="165"/>
      <c r="ET824" s="165"/>
      <c r="EU824" s="166"/>
      <c r="EV824" s="209"/>
      <c r="EW824" s="211"/>
      <c r="EX824" s="211"/>
      <c r="EY824" s="211"/>
      <c r="EZ824" s="211"/>
      <c r="FA824" s="211"/>
      <c r="FD824" s="165"/>
      <c r="FE824" s="165"/>
      <c r="FF824" s="166"/>
      <c r="FG824" s="209"/>
      <c r="FH824" s="211"/>
      <c r="FI824" s="211"/>
      <c r="FJ824" s="211"/>
      <c r="FK824" s="211"/>
      <c r="FL824" s="211"/>
    </row>
    <row r="825" spans="9:168">
      <c r="I825" s="221">
        <f t="shared" si="382"/>
        <v>221</v>
      </c>
      <c r="J825" s="159">
        <f>'v-t_chart'!C822</f>
        <v>67.3</v>
      </c>
      <c r="K825" s="204">
        <f t="shared" ca="1" si="360"/>
        <v>197.12169999999998</v>
      </c>
      <c r="L825" s="205" t="b">
        <f>IF('Input&amp;Output'!$C$3=10,phase_chart!C822,IF('Input&amp;Output'!$C$3=21,phase_chart!G822,IF('Input&amp;Output'!$C$3=22,phase_chart!K822,IF('Input&amp;Output'!$C$3=31,phase_chart!O822,IF('Input&amp;Output'!$C$3=32,phase_chart!S822,"")))))</f>
        <v>0</v>
      </c>
      <c r="M825" s="206" t="b">
        <f>IF('Input&amp;Output'!$C$3=10,phase_chart!D822,IF('Input&amp;Output'!$C$3=21,phase_chart!H822,IF('Input&amp;Output'!$C$3=22,phase_chart!L822,IF('Input&amp;Output'!$C$3=31,phase_chart!P822,IF('Input&amp;Output'!$C$3=32,phase_chart!T822,"")))))</f>
        <v>0</v>
      </c>
      <c r="N825" s="205" t="b">
        <f>IF('Input&amp;Output'!$C$3=10,phase_chart!E822,IF('Input&amp;Output'!$C$3=21,phase_chart!I822,IF('Input&amp;Output'!$C$3=22,phase_chart!M822,IF('Input&amp;Output'!$C$3=31,phase_chart!Q822,IF('Input&amp;Output'!$C$3=32,phase_chart!U822,"")))))</f>
        <v>1</v>
      </c>
      <c r="P825" s="159">
        <f ca="1">IF(NOT($J825=0),IF($J825&lt;IF($P824=0,0,VLOOKUP(P824,tbL!$M$37:$Q$43,IF(L825=TRUE,2,4))),IF($J825&gt;=VLOOKUP(P824,tbL!$M$37:$Q$43,IF(L825=TRUE,3,5)),$P824,IF(AND(L824=TRUE,L825=TRUE),$P824,$P824-1)),IF(AND(L825=TRUE,J825=VLOOKUP(P824,tbL!$M$37:$Q$43,IF(L825=TRUE,2,4))),P824,IF($P824+1&gt;$C$12,$C$12,$P824+1))),0)</f>
        <v>1</v>
      </c>
      <c r="Q825" s="159">
        <f t="shared" ca="1" si="362"/>
        <v>1</v>
      </c>
      <c r="R825" s="207">
        <f t="shared" si="379"/>
        <v>0</v>
      </c>
      <c r="S825" s="208"/>
      <c r="T825" s="159">
        <f t="shared" si="380"/>
        <v>0</v>
      </c>
      <c r="U825" s="209" t="str">
        <f ca="1">IF(AND(T825=-1,N825=TRUE),"*",IF(AND(U824="*",N825=TRUE),"*",IF(AND(AND(L825=TRUE,U824="*"),J825&lt;VLOOKUP(V824+1,tbL!$M$38:$O$43,3)),"*","")))</f>
        <v/>
      </c>
      <c r="V825" s="204">
        <f t="shared" ca="1" si="363"/>
        <v>1</v>
      </c>
      <c r="Y825" s="159" t="str">
        <f t="shared" ca="1" si="364"/>
        <v/>
      </c>
      <c r="Z825" s="159" t="str">
        <f t="shared" si="365"/>
        <v/>
      </c>
      <c r="AA825" s="159">
        <f t="shared" ca="1" si="387"/>
        <v>1</v>
      </c>
      <c r="AC825" s="161" t="str">
        <f t="shared" ca="1" si="366"/>
        <v/>
      </c>
      <c r="AD825" s="161">
        <f t="shared" ca="1" si="367"/>
        <v>1</v>
      </c>
      <c r="AE825" s="161" t="str">
        <f t="shared" ca="1" si="389"/>
        <v/>
      </c>
      <c r="AF825" s="161">
        <f t="shared" ca="1" si="368"/>
        <v>1</v>
      </c>
      <c r="AG825" s="161" t="str">
        <f t="shared" ca="1" si="369"/>
        <v/>
      </c>
      <c r="AH825" s="161">
        <f t="shared" ca="1" si="370"/>
        <v>1</v>
      </c>
      <c r="AI825" s="161" t="str">
        <f t="shared" ca="1" si="371"/>
        <v/>
      </c>
      <c r="AJ825" s="161">
        <f t="shared" ca="1" si="372"/>
        <v>1</v>
      </c>
      <c r="AL825" s="161" t="str">
        <f t="shared" ca="1" si="373"/>
        <v/>
      </c>
      <c r="AM825" s="161">
        <f t="shared" ca="1" si="385"/>
        <v>1</v>
      </c>
      <c r="AN825" s="161" t="str">
        <f t="shared" ca="1" si="374"/>
        <v/>
      </c>
      <c r="AO825" s="161">
        <f t="shared" ca="1" si="383"/>
        <v>1</v>
      </c>
      <c r="AP825" s="161" t="str">
        <f t="shared" ca="1" si="375"/>
        <v/>
      </c>
      <c r="AQ825" s="161">
        <f t="shared" ca="1" si="381"/>
        <v>1</v>
      </c>
      <c r="AR825" s="161" t="str">
        <f t="shared" ca="1" si="376"/>
        <v/>
      </c>
      <c r="AS825" s="161">
        <f t="shared" ca="1" si="377"/>
        <v>1</v>
      </c>
      <c r="AT825" s="159" t="str">
        <f t="shared" ca="1" si="388"/>
        <v/>
      </c>
      <c r="AU825" s="210">
        <f t="shared" ca="1" si="361"/>
        <v>14</v>
      </c>
      <c r="AV825" s="209"/>
      <c r="AW825" s="204">
        <f t="shared" si="378"/>
        <v>6859.2500000000036</v>
      </c>
      <c r="AX825" s="159"/>
      <c r="AZ825" s="159"/>
      <c r="BM825" s="207"/>
      <c r="BN825" s="212"/>
      <c r="BP825" s="209"/>
      <c r="BQ825" s="211"/>
      <c r="BR825" s="211"/>
      <c r="BS825" s="211"/>
      <c r="BT825" s="211"/>
      <c r="BU825" s="211"/>
      <c r="BV825" s="211"/>
      <c r="BW825" s="211"/>
      <c r="BX825" s="211"/>
      <c r="BY825" s="211"/>
      <c r="BZ825" s="211"/>
      <c r="CA825" s="209"/>
      <c r="CB825" s="224"/>
      <c r="CC825" s="204"/>
      <c r="CD825" s="204"/>
      <c r="CE825" s="204"/>
      <c r="CF825" s="211"/>
      <c r="CG825" s="211"/>
      <c r="CI825" s="209"/>
      <c r="CJ825" s="209"/>
      <c r="EH825" s="165"/>
      <c r="EI825" s="165"/>
      <c r="EJ825" s="166"/>
      <c r="EK825" s="209"/>
      <c r="EL825" s="211"/>
      <c r="EM825" s="211"/>
      <c r="EN825" s="211"/>
      <c r="EO825" s="211"/>
      <c r="EP825" s="211"/>
      <c r="ES825" s="165"/>
      <c r="ET825" s="165"/>
      <c r="EU825" s="166"/>
      <c r="EV825" s="209"/>
      <c r="EW825" s="211"/>
      <c r="EX825" s="211"/>
      <c r="EY825" s="211"/>
      <c r="EZ825" s="211"/>
      <c r="FA825" s="211"/>
      <c r="FD825" s="165"/>
      <c r="FE825" s="165"/>
      <c r="FF825" s="166"/>
      <c r="FG825" s="209"/>
      <c r="FH825" s="211"/>
      <c r="FI825" s="211"/>
      <c r="FJ825" s="211"/>
      <c r="FK825" s="211"/>
      <c r="FL825" s="211"/>
    </row>
    <row r="826" spans="9:168">
      <c r="I826" s="221">
        <f t="shared" si="382"/>
        <v>222</v>
      </c>
      <c r="J826" s="159">
        <f>'v-t_chart'!C823</f>
        <v>66.5</v>
      </c>
      <c r="K826" s="204">
        <f t="shared" ca="1" si="360"/>
        <v>194.77849999999998</v>
      </c>
      <c r="L826" s="205" t="b">
        <f>IF('Input&amp;Output'!$C$3=10,phase_chart!C823,IF('Input&amp;Output'!$C$3=21,phase_chart!G823,IF('Input&amp;Output'!$C$3=22,phase_chart!K823,IF('Input&amp;Output'!$C$3=31,phase_chart!O823,IF('Input&amp;Output'!$C$3=32,phase_chart!S823,"")))))</f>
        <v>0</v>
      </c>
      <c r="M826" s="206" t="b">
        <f>IF('Input&amp;Output'!$C$3=10,phase_chart!D823,IF('Input&amp;Output'!$C$3=21,phase_chart!H823,IF('Input&amp;Output'!$C$3=22,phase_chart!L823,IF('Input&amp;Output'!$C$3=31,phase_chart!P823,IF('Input&amp;Output'!$C$3=32,phase_chart!T823,"")))))</f>
        <v>0</v>
      </c>
      <c r="N826" s="205" t="b">
        <f>IF('Input&amp;Output'!$C$3=10,phase_chart!E823,IF('Input&amp;Output'!$C$3=21,phase_chart!I823,IF('Input&amp;Output'!$C$3=22,phase_chart!M823,IF('Input&amp;Output'!$C$3=31,phase_chart!Q823,IF('Input&amp;Output'!$C$3=32,phase_chart!U823,"")))))</f>
        <v>1</v>
      </c>
      <c r="P826" s="159">
        <f ca="1">IF(NOT($J826=0),IF($J826&lt;IF($P825=0,0,VLOOKUP(P825,tbL!$M$37:$Q$43,IF(L826=TRUE,2,4))),IF($J826&gt;=VLOOKUP(P825,tbL!$M$37:$Q$43,IF(L826=TRUE,3,5)),$P825,IF(AND(L825=TRUE,L826=TRUE),$P825,$P825-1)),IF(AND(L826=TRUE,J826=VLOOKUP(P825,tbL!$M$37:$Q$43,IF(L826=TRUE,2,4))),P825,IF($P825+1&gt;$C$12,$C$12,$P825+1))),0)</f>
        <v>1</v>
      </c>
      <c r="Q826" s="159">
        <f t="shared" ca="1" si="362"/>
        <v>1</v>
      </c>
      <c r="R826" s="207">
        <f t="shared" si="379"/>
        <v>0</v>
      </c>
      <c r="S826" s="208"/>
      <c r="T826" s="159">
        <f t="shared" si="380"/>
        <v>0</v>
      </c>
      <c r="U826" s="209" t="str">
        <f ca="1">IF(AND(T826=-1,N826=TRUE),"*",IF(AND(U825="*",N826=TRUE),"*",IF(AND(AND(L826=TRUE,U825="*"),J826&lt;VLOOKUP(V825+1,tbL!$M$38:$O$43,3)),"*","")))</f>
        <v/>
      </c>
      <c r="V826" s="204">
        <f t="shared" ca="1" si="363"/>
        <v>1</v>
      </c>
      <c r="Y826" s="159" t="str">
        <f t="shared" ca="1" si="364"/>
        <v/>
      </c>
      <c r="Z826" s="159" t="str">
        <f t="shared" si="365"/>
        <v/>
      </c>
      <c r="AA826" s="159">
        <f t="shared" ca="1" si="387"/>
        <v>1</v>
      </c>
      <c r="AC826" s="161" t="str">
        <f t="shared" ca="1" si="366"/>
        <v/>
      </c>
      <c r="AD826" s="161">
        <f t="shared" ca="1" si="367"/>
        <v>1</v>
      </c>
      <c r="AE826" s="161" t="str">
        <f t="shared" ca="1" si="389"/>
        <v/>
      </c>
      <c r="AF826" s="161">
        <f t="shared" ca="1" si="368"/>
        <v>1</v>
      </c>
      <c r="AG826" s="161" t="str">
        <f t="shared" ca="1" si="369"/>
        <v/>
      </c>
      <c r="AH826" s="161">
        <f t="shared" ca="1" si="370"/>
        <v>1</v>
      </c>
      <c r="AI826" s="161" t="str">
        <f t="shared" ca="1" si="371"/>
        <v/>
      </c>
      <c r="AJ826" s="161">
        <f t="shared" ca="1" si="372"/>
        <v>1</v>
      </c>
      <c r="AL826" s="161" t="str">
        <f t="shared" ca="1" si="373"/>
        <v/>
      </c>
      <c r="AM826" s="161">
        <f t="shared" ca="1" si="385"/>
        <v>1</v>
      </c>
      <c r="AN826" s="161" t="str">
        <f t="shared" ca="1" si="374"/>
        <v/>
      </c>
      <c r="AO826" s="161">
        <f t="shared" ca="1" si="383"/>
        <v>1</v>
      </c>
      <c r="AP826" s="161" t="str">
        <f t="shared" ca="1" si="375"/>
        <v/>
      </c>
      <c r="AQ826" s="161">
        <f t="shared" ca="1" si="381"/>
        <v>1</v>
      </c>
      <c r="AR826" s="161" t="str">
        <f t="shared" ca="1" si="376"/>
        <v/>
      </c>
      <c r="AS826" s="161">
        <f t="shared" ca="1" si="377"/>
        <v>1</v>
      </c>
      <c r="AT826" s="159" t="str">
        <f t="shared" ca="1" si="388"/>
        <v/>
      </c>
      <c r="AU826" s="210">
        <f t="shared" ca="1" si="361"/>
        <v>14</v>
      </c>
      <c r="AV826" s="209"/>
      <c r="AW826" s="204">
        <f t="shared" si="378"/>
        <v>6877.7222222222263</v>
      </c>
      <c r="AX826" s="159"/>
      <c r="AZ826" s="159"/>
      <c r="BM826" s="207"/>
      <c r="BN826" s="212"/>
      <c r="BP826" s="209"/>
      <c r="BQ826" s="211"/>
      <c r="BR826" s="211"/>
      <c r="BS826" s="211"/>
      <c r="BT826" s="211"/>
      <c r="BU826" s="211"/>
      <c r="BV826" s="211"/>
      <c r="BW826" s="211"/>
      <c r="BX826" s="211"/>
      <c r="BY826" s="211"/>
      <c r="BZ826" s="211"/>
      <c r="CA826" s="209"/>
      <c r="CB826" s="224"/>
      <c r="CC826" s="204"/>
      <c r="CD826" s="204"/>
      <c r="CE826" s="204"/>
      <c r="CF826" s="211"/>
      <c r="CG826" s="211"/>
      <c r="CI826" s="209"/>
      <c r="CJ826" s="209"/>
      <c r="EH826" s="165"/>
      <c r="EI826" s="165"/>
      <c r="EJ826" s="166"/>
      <c r="EK826" s="209"/>
      <c r="EL826" s="211"/>
      <c r="EM826" s="211"/>
      <c r="EN826" s="211"/>
      <c r="EO826" s="211"/>
      <c r="EP826" s="211"/>
      <c r="ES826" s="165"/>
      <c r="ET826" s="165"/>
      <c r="EU826" s="166"/>
      <c r="EV826" s="209"/>
      <c r="EW826" s="211"/>
      <c r="EX826" s="211"/>
      <c r="EY826" s="211"/>
      <c r="EZ826" s="211"/>
      <c r="FA826" s="211"/>
      <c r="FD826" s="165"/>
      <c r="FE826" s="165"/>
      <c r="FF826" s="166"/>
      <c r="FG826" s="209"/>
      <c r="FH826" s="211"/>
      <c r="FI826" s="211"/>
      <c r="FJ826" s="211"/>
      <c r="FK826" s="211"/>
      <c r="FL826" s="211"/>
    </row>
    <row r="827" spans="9:168">
      <c r="I827" s="221">
        <f t="shared" si="382"/>
        <v>223</v>
      </c>
      <c r="J827" s="159">
        <f>'v-t_chart'!C824</f>
        <v>65.900000000000006</v>
      </c>
      <c r="K827" s="204">
        <f t="shared" ref="K827:K890" ca="1" si="390">IF($J827=0,0,VLOOKUP($Q827,$B$5:$C$11,2)*$J827)</f>
        <v>193.02110000000002</v>
      </c>
      <c r="L827" s="205" t="b">
        <f>IF('Input&amp;Output'!$C$3=10,phase_chart!C824,IF('Input&amp;Output'!$C$3=21,phase_chart!G824,IF('Input&amp;Output'!$C$3=22,phase_chart!K824,IF('Input&amp;Output'!$C$3=31,phase_chart!O824,IF('Input&amp;Output'!$C$3=32,phase_chart!S824,"")))))</f>
        <v>0</v>
      </c>
      <c r="M827" s="206" t="b">
        <f>IF('Input&amp;Output'!$C$3=10,phase_chart!D824,IF('Input&amp;Output'!$C$3=21,phase_chart!H824,IF('Input&amp;Output'!$C$3=22,phase_chart!L824,IF('Input&amp;Output'!$C$3=31,phase_chart!P824,IF('Input&amp;Output'!$C$3=32,phase_chart!T824,"")))))</f>
        <v>0</v>
      </c>
      <c r="N827" s="205" t="b">
        <f>IF('Input&amp;Output'!$C$3=10,phase_chart!E824,IF('Input&amp;Output'!$C$3=21,phase_chart!I824,IF('Input&amp;Output'!$C$3=22,phase_chart!M824,IF('Input&amp;Output'!$C$3=31,phase_chart!Q824,IF('Input&amp;Output'!$C$3=32,phase_chart!U824,"")))))</f>
        <v>1</v>
      </c>
      <c r="P827" s="159">
        <f ca="1">IF(NOT($J827=0),IF($J827&lt;IF($P826=0,0,VLOOKUP(P826,tbL!$M$37:$Q$43,IF(L827=TRUE,2,4))),IF($J827&gt;=VLOOKUP(P826,tbL!$M$37:$Q$43,IF(L827=TRUE,3,5)),$P826,IF(AND(L826=TRUE,L827=TRUE),$P826,$P826-1)),IF(AND(L827=TRUE,J827=VLOOKUP(P826,tbL!$M$37:$Q$43,IF(L827=TRUE,2,4))),P826,IF($P826+1&gt;$C$12,$C$12,$P826+1))),0)</f>
        <v>1</v>
      </c>
      <c r="Q827" s="159">
        <f t="shared" ca="1" si="362"/>
        <v>1</v>
      </c>
      <c r="R827" s="207">
        <f t="shared" si="379"/>
        <v>0</v>
      </c>
      <c r="S827" s="208"/>
      <c r="T827" s="159">
        <f t="shared" si="380"/>
        <v>0</v>
      </c>
      <c r="U827" s="209" t="str">
        <f ca="1">IF(AND(T827=-1,N827=TRUE),"*",IF(AND(U826="*",N827=TRUE),"*",IF(AND(AND(L827=TRUE,U826="*"),J827&lt;VLOOKUP(V826+1,tbL!$M$38:$O$43,3)),"*","")))</f>
        <v/>
      </c>
      <c r="V827" s="204">
        <f t="shared" ca="1" si="363"/>
        <v>1</v>
      </c>
      <c r="Y827" s="159" t="str">
        <f t="shared" ca="1" si="364"/>
        <v/>
      </c>
      <c r="Z827" s="159" t="str">
        <f t="shared" si="365"/>
        <v/>
      </c>
      <c r="AA827" s="159">
        <f t="shared" ca="1" si="387"/>
        <v>1</v>
      </c>
      <c r="AC827" s="161" t="str">
        <f t="shared" ca="1" si="366"/>
        <v/>
      </c>
      <c r="AD827" s="161">
        <f t="shared" ca="1" si="367"/>
        <v>1</v>
      </c>
      <c r="AE827" s="161" t="str">
        <f t="shared" ca="1" si="389"/>
        <v/>
      </c>
      <c r="AF827" s="161">
        <f t="shared" ca="1" si="368"/>
        <v>1</v>
      </c>
      <c r="AG827" s="161" t="str">
        <f t="shared" ca="1" si="369"/>
        <v/>
      </c>
      <c r="AH827" s="161">
        <f t="shared" ca="1" si="370"/>
        <v>1</v>
      </c>
      <c r="AI827" s="161" t="str">
        <f t="shared" ca="1" si="371"/>
        <v/>
      </c>
      <c r="AJ827" s="161">
        <f t="shared" ca="1" si="372"/>
        <v>1</v>
      </c>
      <c r="AL827" s="161" t="str">
        <f t="shared" ca="1" si="373"/>
        <v/>
      </c>
      <c r="AM827" s="161">
        <f t="shared" ca="1" si="385"/>
        <v>1</v>
      </c>
      <c r="AN827" s="161" t="str">
        <f t="shared" ca="1" si="374"/>
        <v/>
      </c>
      <c r="AO827" s="161">
        <f t="shared" ca="1" si="383"/>
        <v>1</v>
      </c>
      <c r="AP827" s="161" t="str">
        <f t="shared" ca="1" si="375"/>
        <v/>
      </c>
      <c r="AQ827" s="161">
        <f t="shared" ca="1" si="381"/>
        <v>1</v>
      </c>
      <c r="AR827" s="161" t="str">
        <f t="shared" ca="1" si="376"/>
        <v/>
      </c>
      <c r="AS827" s="161">
        <f t="shared" ca="1" si="377"/>
        <v>1</v>
      </c>
      <c r="AT827" s="159" t="str">
        <f t="shared" ca="1" si="388"/>
        <v/>
      </c>
      <c r="AU827" s="210">
        <f t="shared" ca="1" si="361"/>
        <v>14</v>
      </c>
      <c r="AV827" s="209"/>
      <c r="AW827" s="204">
        <f t="shared" si="378"/>
        <v>6896.0277777777819</v>
      </c>
      <c r="AX827" s="159"/>
      <c r="AZ827" s="159"/>
      <c r="BM827" s="207"/>
      <c r="BN827" s="212"/>
      <c r="BP827" s="209"/>
      <c r="BQ827" s="211"/>
      <c r="BR827" s="211"/>
      <c r="BS827" s="211"/>
      <c r="BT827" s="211"/>
      <c r="BU827" s="211"/>
      <c r="BV827" s="211"/>
      <c r="BW827" s="211"/>
      <c r="BX827" s="211"/>
      <c r="BY827" s="211"/>
      <c r="BZ827" s="211"/>
      <c r="CA827" s="209"/>
      <c r="CB827" s="224"/>
      <c r="CC827" s="204"/>
      <c r="CD827" s="204"/>
      <c r="CE827" s="204"/>
      <c r="CF827" s="211"/>
      <c r="CG827" s="211"/>
      <c r="CI827" s="209"/>
      <c r="CJ827" s="209"/>
      <c r="EH827" s="165"/>
      <c r="EI827" s="165"/>
      <c r="EJ827" s="166"/>
      <c r="EK827" s="209"/>
      <c r="EL827" s="211"/>
      <c r="EM827" s="211"/>
      <c r="EN827" s="211"/>
      <c r="EO827" s="211"/>
      <c r="EP827" s="211"/>
      <c r="ES827" s="165"/>
      <c r="ET827" s="165"/>
      <c r="EU827" s="166"/>
      <c r="EV827" s="209"/>
      <c r="EW827" s="211"/>
      <c r="EX827" s="211"/>
      <c r="EY827" s="211"/>
      <c r="EZ827" s="211"/>
      <c r="FA827" s="211"/>
      <c r="FD827" s="165"/>
      <c r="FE827" s="165"/>
      <c r="FF827" s="166"/>
      <c r="FG827" s="209"/>
      <c r="FH827" s="211"/>
      <c r="FI827" s="211"/>
      <c r="FJ827" s="211"/>
      <c r="FK827" s="211"/>
      <c r="FL827" s="211"/>
    </row>
    <row r="828" spans="9:168">
      <c r="I828" s="221">
        <f t="shared" si="382"/>
        <v>224</v>
      </c>
      <c r="J828" s="159">
        <f>'v-t_chart'!C825</f>
        <v>65.5</v>
      </c>
      <c r="K828" s="204">
        <f t="shared" ca="1" si="390"/>
        <v>191.84949999999998</v>
      </c>
      <c r="L828" s="205" t="b">
        <f>IF('Input&amp;Output'!$C$3=10,phase_chart!C825,IF('Input&amp;Output'!$C$3=21,phase_chart!G825,IF('Input&amp;Output'!$C$3=22,phase_chart!K825,IF('Input&amp;Output'!$C$3=31,phase_chart!O825,IF('Input&amp;Output'!$C$3=32,phase_chart!S825,"")))))</f>
        <v>0</v>
      </c>
      <c r="M828" s="206" t="b">
        <f>IF('Input&amp;Output'!$C$3=10,phase_chart!D825,IF('Input&amp;Output'!$C$3=21,phase_chart!H825,IF('Input&amp;Output'!$C$3=22,phase_chart!L825,IF('Input&amp;Output'!$C$3=31,phase_chart!P825,IF('Input&amp;Output'!$C$3=32,phase_chart!T825,"")))))</f>
        <v>0</v>
      </c>
      <c r="N828" s="205" t="b">
        <f>IF('Input&amp;Output'!$C$3=10,phase_chart!E825,IF('Input&amp;Output'!$C$3=21,phase_chart!I825,IF('Input&amp;Output'!$C$3=22,phase_chart!M825,IF('Input&amp;Output'!$C$3=31,phase_chart!Q825,IF('Input&amp;Output'!$C$3=32,phase_chart!U825,"")))))</f>
        <v>1</v>
      </c>
      <c r="P828" s="159">
        <f ca="1">IF(NOT($J828=0),IF($J828&lt;IF($P827=0,0,VLOOKUP(P827,tbL!$M$37:$Q$43,IF(L828=TRUE,2,4))),IF($J828&gt;=VLOOKUP(P827,tbL!$M$37:$Q$43,IF(L828=TRUE,3,5)),$P827,IF(AND(L827=TRUE,L828=TRUE),$P827,$P827-1)),IF(AND(L828=TRUE,J828=VLOOKUP(P827,tbL!$M$37:$Q$43,IF(L828=TRUE,2,4))),P827,IF($P827+1&gt;$C$12,$C$12,$P827+1))),0)</f>
        <v>1</v>
      </c>
      <c r="Q828" s="159">
        <f t="shared" ca="1" si="362"/>
        <v>1</v>
      </c>
      <c r="R828" s="207">
        <f t="shared" si="379"/>
        <v>0</v>
      </c>
      <c r="S828" s="208"/>
      <c r="T828" s="159">
        <f t="shared" si="380"/>
        <v>0</v>
      </c>
      <c r="U828" s="209" t="str">
        <f ca="1">IF(AND(T828=-1,N828=TRUE),"*",IF(AND(U827="*",N828=TRUE),"*",IF(AND(AND(L828=TRUE,U827="*"),J828&lt;VLOOKUP(V827+1,tbL!$M$38:$O$43,3)),"*","")))</f>
        <v/>
      </c>
      <c r="V828" s="204">
        <f t="shared" ca="1" si="363"/>
        <v>1</v>
      </c>
      <c r="Y828" s="159" t="str">
        <f t="shared" ca="1" si="364"/>
        <v/>
      </c>
      <c r="Z828" s="159" t="str">
        <f t="shared" si="365"/>
        <v/>
      </c>
      <c r="AA828" s="159">
        <f t="shared" ca="1" si="387"/>
        <v>1</v>
      </c>
      <c r="AC828" s="161" t="str">
        <f t="shared" ca="1" si="366"/>
        <v/>
      </c>
      <c r="AD828" s="161">
        <f t="shared" ca="1" si="367"/>
        <v>1</v>
      </c>
      <c r="AE828" s="161" t="str">
        <f t="shared" ca="1" si="389"/>
        <v/>
      </c>
      <c r="AF828" s="161">
        <f t="shared" ca="1" si="368"/>
        <v>1</v>
      </c>
      <c r="AG828" s="161" t="str">
        <f t="shared" ca="1" si="369"/>
        <v/>
      </c>
      <c r="AH828" s="161">
        <f t="shared" ca="1" si="370"/>
        <v>1</v>
      </c>
      <c r="AI828" s="161" t="str">
        <f t="shared" ca="1" si="371"/>
        <v/>
      </c>
      <c r="AJ828" s="161">
        <f t="shared" ca="1" si="372"/>
        <v>1</v>
      </c>
      <c r="AL828" s="161" t="str">
        <f t="shared" ca="1" si="373"/>
        <v/>
      </c>
      <c r="AM828" s="161">
        <f t="shared" ca="1" si="385"/>
        <v>1</v>
      </c>
      <c r="AN828" s="161" t="str">
        <f t="shared" ca="1" si="374"/>
        <v/>
      </c>
      <c r="AO828" s="161">
        <f t="shared" ca="1" si="383"/>
        <v>1</v>
      </c>
      <c r="AP828" s="161" t="str">
        <f t="shared" ca="1" si="375"/>
        <v/>
      </c>
      <c r="AQ828" s="161">
        <f t="shared" ca="1" si="381"/>
        <v>1</v>
      </c>
      <c r="AR828" s="161" t="str">
        <f t="shared" ca="1" si="376"/>
        <v/>
      </c>
      <c r="AS828" s="161">
        <f t="shared" ca="1" si="377"/>
        <v>1</v>
      </c>
      <c r="AT828" s="159" t="str">
        <f t="shared" ca="1" si="388"/>
        <v/>
      </c>
      <c r="AU828" s="210">
        <f t="shared" ca="1" si="361"/>
        <v>14</v>
      </c>
      <c r="AV828" s="209"/>
      <c r="AW828" s="204">
        <f t="shared" si="378"/>
        <v>6914.2222222222263</v>
      </c>
      <c r="AX828" s="159"/>
      <c r="AZ828" s="159"/>
      <c r="BM828" s="207"/>
      <c r="BN828" s="212"/>
      <c r="BP828" s="209"/>
      <c r="BQ828" s="211"/>
      <c r="BR828" s="211"/>
      <c r="BS828" s="211"/>
      <c r="BT828" s="211"/>
      <c r="BU828" s="211"/>
      <c r="BV828" s="211"/>
      <c r="BW828" s="211"/>
      <c r="BX828" s="211"/>
      <c r="BY828" s="211"/>
      <c r="BZ828" s="211"/>
      <c r="CA828" s="209"/>
      <c r="CB828" s="224"/>
      <c r="CC828" s="204"/>
      <c r="CD828" s="204"/>
      <c r="CE828" s="204"/>
      <c r="CF828" s="211"/>
      <c r="CG828" s="211"/>
      <c r="CI828" s="209"/>
      <c r="CJ828" s="209"/>
      <c r="EH828" s="165"/>
      <c r="EI828" s="165"/>
      <c r="EJ828" s="166"/>
      <c r="EK828" s="209"/>
      <c r="EL828" s="211"/>
      <c r="EM828" s="211"/>
      <c r="EN828" s="211"/>
      <c r="EO828" s="211"/>
      <c r="EP828" s="211"/>
      <c r="ES828" s="165"/>
      <c r="ET828" s="165"/>
      <c r="EU828" s="166"/>
      <c r="EV828" s="209"/>
      <c r="EW828" s="211"/>
      <c r="EX828" s="211"/>
      <c r="EY828" s="211"/>
      <c r="EZ828" s="211"/>
      <c r="FA828" s="211"/>
      <c r="FD828" s="165"/>
      <c r="FE828" s="165"/>
      <c r="FF828" s="166"/>
      <c r="FG828" s="209"/>
      <c r="FH828" s="211"/>
      <c r="FI828" s="211"/>
      <c r="FJ828" s="211"/>
      <c r="FK828" s="211"/>
      <c r="FL828" s="211"/>
    </row>
    <row r="829" spans="9:168">
      <c r="I829" s="221">
        <f t="shared" si="382"/>
        <v>225</v>
      </c>
      <c r="J829" s="159">
        <f>'v-t_chart'!C826</f>
        <v>64.900000000000006</v>
      </c>
      <c r="K829" s="204">
        <f t="shared" ca="1" si="390"/>
        <v>190.09210000000002</v>
      </c>
      <c r="L829" s="205" t="b">
        <f>IF('Input&amp;Output'!$C$3=10,phase_chart!C826,IF('Input&amp;Output'!$C$3=21,phase_chart!G826,IF('Input&amp;Output'!$C$3=22,phase_chart!K826,IF('Input&amp;Output'!$C$3=31,phase_chart!O826,IF('Input&amp;Output'!$C$3=32,phase_chart!S826,"")))))</f>
        <v>0</v>
      </c>
      <c r="M829" s="206" t="b">
        <f>IF('Input&amp;Output'!$C$3=10,phase_chart!D826,IF('Input&amp;Output'!$C$3=21,phase_chart!H826,IF('Input&amp;Output'!$C$3=22,phase_chart!L826,IF('Input&amp;Output'!$C$3=31,phase_chart!P826,IF('Input&amp;Output'!$C$3=32,phase_chart!T826,"")))))</f>
        <v>0</v>
      </c>
      <c r="N829" s="205" t="b">
        <f>IF('Input&amp;Output'!$C$3=10,phase_chart!E826,IF('Input&amp;Output'!$C$3=21,phase_chart!I826,IF('Input&amp;Output'!$C$3=22,phase_chart!M826,IF('Input&amp;Output'!$C$3=31,phase_chart!Q826,IF('Input&amp;Output'!$C$3=32,phase_chart!U826,"")))))</f>
        <v>1</v>
      </c>
      <c r="P829" s="159">
        <f ca="1">IF(NOT($J829=0),IF($J829&lt;IF($P828=0,0,VLOOKUP(P828,tbL!$M$37:$Q$43,IF(L829=TRUE,2,4))),IF($J829&gt;=VLOOKUP(P828,tbL!$M$37:$Q$43,IF(L829=TRUE,3,5)),$P828,IF(AND(L828=TRUE,L829=TRUE),$P828,$P828-1)),IF(AND(L829=TRUE,J829=VLOOKUP(P828,tbL!$M$37:$Q$43,IF(L829=TRUE,2,4))),P828,IF($P828+1&gt;$C$12,$C$12,$P828+1))),0)</f>
        <v>1</v>
      </c>
      <c r="Q829" s="159">
        <f t="shared" ca="1" si="362"/>
        <v>1</v>
      </c>
      <c r="R829" s="207">
        <f t="shared" si="379"/>
        <v>0</v>
      </c>
      <c r="S829" s="208"/>
      <c r="T829" s="159">
        <f t="shared" si="380"/>
        <v>0</v>
      </c>
      <c r="U829" s="209" t="str">
        <f ca="1">IF(AND(T829=-1,N829=TRUE),"*",IF(AND(U828="*",N829=TRUE),"*",IF(AND(AND(L829=TRUE,U828="*"),J829&lt;VLOOKUP(V828+1,tbL!$M$38:$O$43,3)),"*","")))</f>
        <v/>
      </c>
      <c r="V829" s="204">
        <f t="shared" ca="1" si="363"/>
        <v>1</v>
      </c>
      <c r="Y829" s="159" t="str">
        <f t="shared" ca="1" si="364"/>
        <v/>
      </c>
      <c r="Z829" s="159" t="str">
        <f t="shared" si="365"/>
        <v/>
      </c>
      <c r="AA829" s="159">
        <f t="shared" ca="1" si="387"/>
        <v>1</v>
      </c>
      <c r="AC829" s="161" t="str">
        <f t="shared" ca="1" si="366"/>
        <v/>
      </c>
      <c r="AD829" s="161">
        <f t="shared" ca="1" si="367"/>
        <v>1</v>
      </c>
      <c r="AE829" s="161" t="str">
        <f t="shared" ca="1" si="389"/>
        <v/>
      </c>
      <c r="AF829" s="161">
        <f t="shared" ca="1" si="368"/>
        <v>1</v>
      </c>
      <c r="AG829" s="161" t="str">
        <f t="shared" ca="1" si="369"/>
        <v/>
      </c>
      <c r="AH829" s="161">
        <f t="shared" ca="1" si="370"/>
        <v>1</v>
      </c>
      <c r="AI829" s="161" t="str">
        <f t="shared" ca="1" si="371"/>
        <v/>
      </c>
      <c r="AJ829" s="161">
        <f t="shared" ca="1" si="372"/>
        <v>1</v>
      </c>
      <c r="AL829" s="161" t="str">
        <f t="shared" ca="1" si="373"/>
        <v/>
      </c>
      <c r="AM829" s="161">
        <f t="shared" ca="1" si="385"/>
        <v>1</v>
      </c>
      <c r="AN829" s="161" t="str">
        <f t="shared" ca="1" si="374"/>
        <v/>
      </c>
      <c r="AO829" s="161">
        <f t="shared" ca="1" si="383"/>
        <v>1</v>
      </c>
      <c r="AP829" s="161" t="str">
        <f t="shared" ca="1" si="375"/>
        <v/>
      </c>
      <c r="AQ829" s="161">
        <f t="shared" ca="1" si="381"/>
        <v>1</v>
      </c>
      <c r="AR829" s="161" t="str">
        <f t="shared" ca="1" si="376"/>
        <v/>
      </c>
      <c r="AS829" s="161">
        <f t="shared" ca="1" si="377"/>
        <v>1</v>
      </c>
      <c r="AT829" s="159" t="str">
        <f t="shared" ca="1" si="388"/>
        <v/>
      </c>
      <c r="AU829" s="210">
        <f t="shared" ca="1" si="361"/>
        <v>14</v>
      </c>
      <c r="AV829" s="209"/>
      <c r="AW829" s="204">
        <f t="shared" si="378"/>
        <v>6932.2500000000036</v>
      </c>
      <c r="AX829" s="159"/>
      <c r="AZ829" s="159"/>
      <c r="BM829" s="207"/>
      <c r="BN829" s="212"/>
      <c r="BP829" s="209"/>
      <c r="BQ829" s="211"/>
      <c r="BR829" s="211"/>
      <c r="BS829" s="211"/>
      <c r="BT829" s="211"/>
      <c r="BU829" s="211"/>
      <c r="BV829" s="211"/>
      <c r="BW829" s="211"/>
      <c r="BX829" s="211"/>
      <c r="BY829" s="211"/>
      <c r="BZ829" s="211"/>
      <c r="CA829" s="209"/>
      <c r="CB829" s="224"/>
      <c r="CC829" s="204"/>
      <c r="CD829" s="204"/>
      <c r="CE829" s="204"/>
      <c r="CF829" s="211"/>
      <c r="CG829" s="211"/>
      <c r="CI829" s="209"/>
      <c r="CJ829" s="209"/>
      <c r="EH829" s="165"/>
      <c r="EI829" s="165"/>
      <c r="EJ829" s="166"/>
      <c r="EK829" s="209"/>
      <c r="EL829" s="211"/>
      <c r="EM829" s="211"/>
      <c r="EN829" s="211"/>
      <c r="EO829" s="211"/>
      <c r="EP829" s="211"/>
      <c r="ES829" s="165"/>
      <c r="ET829" s="165"/>
      <c r="EU829" s="166"/>
      <c r="EV829" s="209"/>
      <c r="EW829" s="211"/>
      <c r="EX829" s="211"/>
      <c r="EY829" s="211"/>
      <c r="EZ829" s="211"/>
      <c r="FA829" s="211"/>
      <c r="FD829" s="165"/>
      <c r="FE829" s="165"/>
      <c r="FF829" s="166"/>
      <c r="FG829" s="209"/>
      <c r="FH829" s="211"/>
      <c r="FI829" s="211"/>
      <c r="FJ829" s="211"/>
      <c r="FK829" s="211"/>
      <c r="FL829" s="211"/>
    </row>
    <row r="830" spans="9:168">
      <c r="I830" s="221">
        <f t="shared" si="382"/>
        <v>226</v>
      </c>
      <c r="J830" s="159">
        <f>'v-t_chart'!C827</f>
        <v>64.099999999999994</v>
      </c>
      <c r="K830" s="204">
        <f t="shared" ca="1" si="390"/>
        <v>187.74889999999996</v>
      </c>
      <c r="L830" s="205" t="b">
        <f>IF('Input&amp;Output'!$C$3=10,phase_chart!C827,IF('Input&amp;Output'!$C$3=21,phase_chart!G827,IF('Input&amp;Output'!$C$3=22,phase_chart!K827,IF('Input&amp;Output'!$C$3=31,phase_chart!O827,IF('Input&amp;Output'!$C$3=32,phase_chart!S827,"")))))</f>
        <v>0</v>
      </c>
      <c r="M830" s="206" t="b">
        <f>IF('Input&amp;Output'!$C$3=10,phase_chart!D827,IF('Input&amp;Output'!$C$3=21,phase_chart!H827,IF('Input&amp;Output'!$C$3=22,phase_chart!L827,IF('Input&amp;Output'!$C$3=31,phase_chart!P827,IF('Input&amp;Output'!$C$3=32,phase_chart!T827,"")))))</f>
        <v>0</v>
      </c>
      <c r="N830" s="205" t="b">
        <f>IF('Input&amp;Output'!$C$3=10,phase_chart!E827,IF('Input&amp;Output'!$C$3=21,phase_chart!I827,IF('Input&amp;Output'!$C$3=22,phase_chart!M827,IF('Input&amp;Output'!$C$3=31,phase_chart!Q827,IF('Input&amp;Output'!$C$3=32,phase_chart!U827,"")))))</f>
        <v>1</v>
      </c>
      <c r="P830" s="159">
        <f ca="1">IF(NOT($J830=0),IF($J830&lt;IF($P829=0,0,VLOOKUP(P829,tbL!$M$37:$Q$43,IF(L830=TRUE,2,4))),IF($J830&gt;=VLOOKUP(P829,tbL!$M$37:$Q$43,IF(L830=TRUE,3,5)),$P829,IF(AND(L829=TRUE,L830=TRUE),$P829,$P829-1)),IF(AND(L830=TRUE,J830=VLOOKUP(P829,tbL!$M$37:$Q$43,IF(L830=TRUE,2,4))),P829,IF($P829+1&gt;$C$12,$C$12,$P829+1))),0)</f>
        <v>1</v>
      </c>
      <c r="Q830" s="159">
        <f t="shared" ca="1" si="362"/>
        <v>1</v>
      </c>
      <c r="R830" s="207">
        <f t="shared" si="379"/>
        <v>0</v>
      </c>
      <c r="S830" s="208"/>
      <c r="T830" s="159">
        <f t="shared" si="380"/>
        <v>0</v>
      </c>
      <c r="U830" s="209" t="str">
        <f ca="1">IF(AND(T830=-1,N830=TRUE),"*",IF(AND(U829="*",N830=TRUE),"*",IF(AND(AND(L830=TRUE,U829="*"),J830&lt;VLOOKUP(V829+1,tbL!$M$38:$O$43,3)),"*","")))</f>
        <v/>
      </c>
      <c r="V830" s="204">
        <f t="shared" ca="1" si="363"/>
        <v>1</v>
      </c>
      <c r="Y830" s="159" t="str">
        <f t="shared" ca="1" si="364"/>
        <v/>
      </c>
      <c r="Z830" s="159" t="str">
        <f t="shared" si="365"/>
        <v/>
      </c>
      <c r="AA830" s="159">
        <f t="shared" ca="1" si="387"/>
        <v>1</v>
      </c>
      <c r="AC830" s="161" t="str">
        <f t="shared" ca="1" si="366"/>
        <v/>
      </c>
      <c r="AD830" s="161">
        <f t="shared" ca="1" si="367"/>
        <v>1</v>
      </c>
      <c r="AE830" s="161" t="str">
        <f t="shared" ca="1" si="389"/>
        <v/>
      </c>
      <c r="AF830" s="161">
        <f t="shared" ca="1" si="368"/>
        <v>1</v>
      </c>
      <c r="AG830" s="161" t="str">
        <f t="shared" ca="1" si="369"/>
        <v/>
      </c>
      <c r="AH830" s="161">
        <f t="shared" ca="1" si="370"/>
        <v>1</v>
      </c>
      <c r="AI830" s="161" t="str">
        <f t="shared" ca="1" si="371"/>
        <v/>
      </c>
      <c r="AJ830" s="161">
        <f t="shared" ca="1" si="372"/>
        <v>1</v>
      </c>
      <c r="AL830" s="161" t="str">
        <f t="shared" ca="1" si="373"/>
        <v/>
      </c>
      <c r="AM830" s="161">
        <f t="shared" ca="1" si="385"/>
        <v>1</v>
      </c>
      <c r="AN830" s="161" t="str">
        <f t="shared" ca="1" si="374"/>
        <v/>
      </c>
      <c r="AO830" s="161">
        <f t="shared" ca="1" si="383"/>
        <v>1</v>
      </c>
      <c r="AP830" s="161" t="str">
        <f t="shared" ca="1" si="375"/>
        <v/>
      </c>
      <c r="AQ830" s="161">
        <f t="shared" ca="1" si="381"/>
        <v>1</v>
      </c>
      <c r="AR830" s="161" t="str">
        <f t="shared" ca="1" si="376"/>
        <v/>
      </c>
      <c r="AS830" s="161">
        <f t="shared" ca="1" si="377"/>
        <v>1</v>
      </c>
      <c r="AT830" s="159" t="str">
        <f t="shared" ca="1" si="388"/>
        <v/>
      </c>
      <c r="AU830" s="210">
        <f t="shared" ca="1" si="361"/>
        <v>14</v>
      </c>
      <c r="AV830" s="209"/>
      <c r="AW830" s="204">
        <f t="shared" si="378"/>
        <v>6950.0555555555593</v>
      </c>
      <c r="AX830" s="159"/>
      <c r="AZ830" s="159"/>
      <c r="BM830" s="207"/>
      <c r="BN830" s="212"/>
      <c r="BP830" s="209"/>
      <c r="BQ830" s="211"/>
      <c r="BR830" s="211"/>
      <c r="BS830" s="211"/>
      <c r="BT830" s="211"/>
      <c r="BU830" s="211"/>
      <c r="BV830" s="211"/>
      <c r="BW830" s="211"/>
      <c r="BX830" s="211"/>
      <c r="BY830" s="211"/>
      <c r="BZ830" s="211"/>
      <c r="CA830" s="209"/>
      <c r="CB830" s="224"/>
      <c r="CC830" s="204"/>
      <c r="CD830" s="204"/>
      <c r="CE830" s="204"/>
      <c r="CF830" s="211"/>
      <c r="CG830" s="211"/>
      <c r="CI830" s="209"/>
      <c r="CJ830" s="209"/>
      <c r="EH830" s="165"/>
      <c r="EI830" s="165"/>
      <c r="EJ830" s="166"/>
      <c r="EK830" s="209"/>
      <c r="EL830" s="211"/>
      <c r="EM830" s="211"/>
      <c r="EN830" s="211"/>
      <c r="EO830" s="211"/>
      <c r="EP830" s="211"/>
      <c r="ES830" s="165"/>
      <c r="ET830" s="165"/>
      <c r="EU830" s="166"/>
      <c r="EV830" s="209"/>
      <c r="EW830" s="211"/>
      <c r="EX830" s="211"/>
      <c r="EY830" s="211"/>
      <c r="EZ830" s="211"/>
      <c r="FA830" s="211"/>
      <c r="FD830" s="165"/>
      <c r="FE830" s="165"/>
      <c r="FF830" s="166"/>
      <c r="FG830" s="209"/>
      <c r="FH830" s="211"/>
      <c r="FI830" s="211"/>
      <c r="FJ830" s="211"/>
      <c r="FK830" s="211"/>
      <c r="FL830" s="211"/>
    </row>
    <row r="831" spans="9:168">
      <c r="I831" s="221">
        <f t="shared" si="382"/>
        <v>227</v>
      </c>
      <c r="J831" s="159">
        <f>'v-t_chart'!C828</f>
        <v>63</v>
      </c>
      <c r="K831" s="204">
        <f t="shared" ca="1" si="390"/>
        <v>184.52699999999999</v>
      </c>
      <c r="L831" s="205" t="b">
        <f>IF('Input&amp;Output'!$C$3=10,phase_chart!C828,IF('Input&amp;Output'!$C$3=21,phase_chart!G828,IF('Input&amp;Output'!$C$3=22,phase_chart!K828,IF('Input&amp;Output'!$C$3=31,phase_chart!O828,IF('Input&amp;Output'!$C$3=32,phase_chart!S828,"")))))</f>
        <v>0</v>
      </c>
      <c r="M831" s="206" t="b">
        <f>IF('Input&amp;Output'!$C$3=10,phase_chart!D828,IF('Input&amp;Output'!$C$3=21,phase_chart!H828,IF('Input&amp;Output'!$C$3=22,phase_chart!L828,IF('Input&amp;Output'!$C$3=31,phase_chart!P828,IF('Input&amp;Output'!$C$3=32,phase_chart!T828,"")))))</f>
        <v>0</v>
      </c>
      <c r="N831" s="205" t="b">
        <f>IF('Input&amp;Output'!$C$3=10,phase_chart!E828,IF('Input&amp;Output'!$C$3=21,phase_chart!I828,IF('Input&amp;Output'!$C$3=22,phase_chart!M828,IF('Input&amp;Output'!$C$3=31,phase_chart!Q828,IF('Input&amp;Output'!$C$3=32,phase_chart!U828,"")))))</f>
        <v>1</v>
      </c>
      <c r="P831" s="159">
        <f ca="1">IF(NOT($J831=0),IF($J831&lt;IF($P830=0,0,VLOOKUP(P830,tbL!$M$37:$Q$43,IF(L831=TRUE,2,4))),IF($J831&gt;=VLOOKUP(P830,tbL!$M$37:$Q$43,IF(L831=TRUE,3,5)),$P830,IF(AND(L830=TRUE,L831=TRUE),$P830,$P830-1)),IF(AND(L831=TRUE,J831=VLOOKUP(P830,tbL!$M$37:$Q$43,IF(L831=TRUE,2,4))),P830,IF($P830+1&gt;$C$12,$C$12,$P830+1))),0)</f>
        <v>1</v>
      </c>
      <c r="Q831" s="159">
        <f t="shared" ca="1" si="362"/>
        <v>1</v>
      </c>
      <c r="R831" s="207">
        <f t="shared" si="379"/>
        <v>0</v>
      </c>
      <c r="S831" s="208"/>
      <c r="T831" s="159">
        <f t="shared" si="380"/>
        <v>0</v>
      </c>
      <c r="U831" s="209" t="str">
        <f ca="1">IF(AND(T831=-1,N831=TRUE),"*",IF(AND(U830="*",N831=TRUE),"*",IF(AND(AND(L831=TRUE,U830="*"),J831&lt;VLOOKUP(V830+1,tbL!$M$38:$O$43,3)),"*","")))</f>
        <v/>
      </c>
      <c r="V831" s="204">
        <f t="shared" ca="1" si="363"/>
        <v>1</v>
      </c>
      <c r="Y831" s="159" t="str">
        <f t="shared" ca="1" si="364"/>
        <v/>
      </c>
      <c r="Z831" s="159" t="str">
        <f t="shared" si="365"/>
        <v/>
      </c>
      <c r="AA831" s="159">
        <f t="shared" ca="1" si="387"/>
        <v>1</v>
      </c>
      <c r="AC831" s="161" t="str">
        <f t="shared" ca="1" si="366"/>
        <v/>
      </c>
      <c r="AD831" s="161">
        <f t="shared" ca="1" si="367"/>
        <v>1</v>
      </c>
      <c r="AE831" s="161" t="str">
        <f t="shared" ca="1" si="389"/>
        <v/>
      </c>
      <c r="AF831" s="161">
        <f t="shared" ca="1" si="368"/>
        <v>1</v>
      </c>
      <c r="AG831" s="161" t="str">
        <f t="shared" ca="1" si="369"/>
        <v/>
      </c>
      <c r="AH831" s="161">
        <f t="shared" ca="1" si="370"/>
        <v>1</v>
      </c>
      <c r="AI831" s="161" t="str">
        <f t="shared" ca="1" si="371"/>
        <v/>
      </c>
      <c r="AJ831" s="161">
        <f t="shared" ca="1" si="372"/>
        <v>1</v>
      </c>
      <c r="AL831" s="161" t="str">
        <f t="shared" ca="1" si="373"/>
        <v/>
      </c>
      <c r="AM831" s="161">
        <f t="shared" ca="1" si="385"/>
        <v>1</v>
      </c>
      <c r="AN831" s="161" t="str">
        <f t="shared" ca="1" si="374"/>
        <v/>
      </c>
      <c r="AO831" s="161">
        <f t="shared" ca="1" si="383"/>
        <v>1</v>
      </c>
      <c r="AP831" s="161" t="str">
        <f t="shared" ca="1" si="375"/>
        <v/>
      </c>
      <c r="AQ831" s="161">
        <f t="shared" ca="1" si="381"/>
        <v>1</v>
      </c>
      <c r="AR831" s="161" t="str">
        <f t="shared" ca="1" si="376"/>
        <v/>
      </c>
      <c r="AS831" s="161">
        <f t="shared" ca="1" si="377"/>
        <v>1</v>
      </c>
      <c r="AT831" s="159" t="str">
        <f t="shared" ca="1" si="388"/>
        <v/>
      </c>
      <c r="AU831" s="210">
        <f t="shared" ca="1" si="361"/>
        <v>14</v>
      </c>
      <c r="AV831" s="209"/>
      <c r="AW831" s="204">
        <f t="shared" si="378"/>
        <v>6967.5555555555593</v>
      </c>
      <c r="AX831" s="159"/>
      <c r="AZ831" s="159"/>
      <c r="BM831" s="207"/>
      <c r="BN831" s="212"/>
      <c r="BP831" s="209"/>
      <c r="BQ831" s="211"/>
      <c r="BR831" s="211"/>
      <c r="BS831" s="211"/>
      <c r="BT831" s="211"/>
      <c r="BU831" s="211"/>
      <c r="BV831" s="211"/>
      <c r="BW831" s="211"/>
      <c r="BX831" s="211"/>
      <c r="BY831" s="211"/>
      <c r="BZ831" s="211"/>
      <c r="CA831" s="209"/>
      <c r="CB831" s="224"/>
      <c r="CC831" s="204"/>
      <c r="CD831" s="204"/>
      <c r="CE831" s="204"/>
      <c r="CF831" s="211"/>
      <c r="CG831" s="211"/>
      <c r="CI831" s="209"/>
      <c r="CJ831" s="209"/>
      <c r="EH831" s="165"/>
      <c r="EI831" s="165"/>
      <c r="EJ831" s="166"/>
      <c r="EK831" s="209"/>
      <c r="EL831" s="211"/>
      <c r="EM831" s="211"/>
      <c r="EN831" s="211"/>
      <c r="EO831" s="211"/>
      <c r="EP831" s="211"/>
      <c r="ES831" s="165"/>
      <c r="ET831" s="165"/>
      <c r="EU831" s="166"/>
      <c r="EV831" s="209"/>
      <c r="EW831" s="211"/>
      <c r="EX831" s="211"/>
      <c r="EY831" s="211"/>
      <c r="EZ831" s="211"/>
      <c r="FA831" s="211"/>
      <c r="FD831" s="165"/>
      <c r="FE831" s="165"/>
      <c r="FF831" s="166"/>
      <c r="FG831" s="209"/>
      <c r="FH831" s="211"/>
      <c r="FI831" s="211"/>
      <c r="FJ831" s="211"/>
      <c r="FK831" s="211"/>
      <c r="FL831" s="211"/>
    </row>
    <row r="832" spans="9:168">
      <c r="I832" s="221">
        <f t="shared" si="382"/>
        <v>228</v>
      </c>
      <c r="J832" s="159">
        <f>'v-t_chart'!C829</f>
        <v>62.1</v>
      </c>
      <c r="K832" s="204">
        <f t="shared" ca="1" si="390"/>
        <v>181.89089999999999</v>
      </c>
      <c r="L832" s="205" t="b">
        <f>IF('Input&amp;Output'!$C$3=10,phase_chart!C829,IF('Input&amp;Output'!$C$3=21,phase_chart!G829,IF('Input&amp;Output'!$C$3=22,phase_chart!K829,IF('Input&amp;Output'!$C$3=31,phase_chart!O829,IF('Input&amp;Output'!$C$3=32,phase_chart!S829,"")))))</f>
        <v>0</v>
      </c>
      <c r="M832" s="206" t="b">
        <f>IF('Input&amp;Output'!$C$3=10,phase_chart!D829,IF('Input&amp;Output'!$C$3=21,phase_chart!H829,IF('Input&amp;Output'!$C$3=22,phase_chart!L829,IF('Input&amp;Output'!$C$3=31,phase_chart!P829,IF('Input&amp;Output'!$C$3=32,phase_chart!T829,"")))))</f>
        <v>0</v>
      </c>
      <c r="N832" s="205" t="b">
        <f>IF('Input&amp;Output'!$C$3=10,phase_chart!E829,IF('Input&amp;Output'!$C$3=21,phase_chart!I829,IF('Input&amp;Output'!$C$3=22,phase_chart!M829,IF('Input&amp;Output'!$C$3=31,phase_chart!Q829,IF('Input&amp;Output'!$C$3=32,phase_chart!U829,"")))))</f>
        <v>1</v>
      </c>
      <c r="P832" s="159">
        <f ca="1">IF(NOT($J832=0),IF($J832&lt;IF($P831=0,0,VLOOKUP(P831,tbL!$M$37:$Q$43,IF(L832=TRUE,2,4))),IF($J832&gt;=VLOOKUP(P831,tbL!$M$37:$Q$43,IF(L832=TRUE,3,5)),$P831,IF(AND(L831=TRUE,L832=TRUE),$P831,$P831-1)),IF(AND(L832=TRUE,J832=VLOOKUP(P831,tbL!$M$37:$Q$43,IF(L832=TRUE,2,4))),P831,IF($P831+1&gt;$C$12,$C$12,$P831+1))),0)</f>
        <v>1</v>
      </c>
      <c r="Q832" s="159">
        <f t="shared" ca="1" si="362"/>
        <v>1</v>
      </c>
      <c r="R832" s="207">
        <f t="shared" si="379"/>
        <v>0</v>
      </c>
      <c r="S832" s="208"/>
      <c r="T832" s="159">
        <f t="shared" si="380"/>
        <v>0</v>
      </c>
      <c r="U832" s="209" t="str">
        <f ca="1">IF(AND(T832=-1,N832=TRUE),"*",IF(AND(U831="*",N832=TRUE),"*",IF(AND(AND(L832=TRUE,U831="*"),J832&lt;VLOOKUP(V831+1,tbL!$M$38:$O$43,3)),"*","")))</f>
        <v/>
      </c>
      <c r="V832" s="204">
        <f t="shared" ca="1" si="363"/>
        <v>1</v>
      </c>
      <c r="Y832" s="159" t="str">
        <f t="shared" ca="1" si="364"/>
        <v/>
      </c>
      <c r="Z832" s="159" t="str">
        <f t="shared" si="365"/>
        <v/>
      </c>
      <c r="AA832" s="159">
        <f t="shared" ca="1" si="387"/>
        <v>1</v>
      </c>
      <c r="AC832" s="161" t="str">
        <f t="shared" ca="1" si="366"/>
        <v/>
      </c>
      <c r="AD832" s="161">
        <f t="shared" ca="1" si="367"/>
        <v>1</v>
      </c>
      <c r="AE832" s="161" t="str">
        <f t="shared" ca="1" si="389"/>
        <v/>
      </c>
      <c r="AF832" s="161">
        <f t="shared" ca="1" si="368"/>
        <v>1</v>
      </c>
      <c r="AG832" s="161" t="str">
        <f t="shared" ca="1" si="369"/>
        <v/>
      </c>
      <c r="AH832" s="161">
        <f t="shared" ca="1" si="370"/>
        <v>1</v>
      </c>
      <c r="AI832" s="161" t="str">
        <f t="shared" ca="1" si="371"/>
        <v/>
      </c>
      <c r="AJ832" s="161">
        <f t="shared" ca="1" si="372"/>
        <v>1</v>
      </c>
      <c r="AL832" s="161" t="str">
        <f t="shared" ca="1" si="373"/>
        <v/>
      </c>
      <c r="AM832" s="161">
        <f t="shared" ca="1" si="385"/>
        <v>1</v>
      </c>
      <c r="AN832" s="161" t="str">
        <f t="shared" ca="1" si="374"/>
        <v/>
      </c>
      <c r="AO832" s="161">
        <f t="shared" ca="1" si="383"/>
        <v>1</v>
      </c>
      <c r="AP832" s="161" t="str">
        <f t="shared" ca="1" si="375"/>
        <v/>
      </c>
      <c r="AQ832" s="161">
        <f t="shared" ca="1" si="381"/>
        <v>1</v>
      </c>
      <c r="AR832" s="161" t="str">
        <f t="shared" ca="1" si="376"/>
        <v/>
      </c>
      <c r="AS832" s="161">
        <f t="shared" ca="1" si="377"/>
        <v>1</v>
      </c>
      <c r="AT832" s="159" t="str">
        <f t="shared" ca="1" si="388"/>
        <v/>
      </c>
      <c r="AU832" s="210">
        <f t="shared" ca="1" si="361"/>
        <v>14</v>
      </c>
      <c r="AV832" s="209"/>
      <c r="AW832" s="204">
        <f t="shared" si="378"/>
        <v>6984.8055555555593</v>
      </c>
      <c r="AX832" s="159"/>
      <c r="AZ832" s="159"/>
      <c r="BM832" s="207"/>
      <c r="BN832" s="212"/>
      <c r="BP832" s="209"/>
      <c r="BQ832" s="211"/>
      <c r="BR832" s="211"/>
      <c r="BS832" s="211"/>
      <c r="BT832" s="211"/>
      <c r="BU832" s="211"/>
      <c r="BV832" s="211"/>
      <c r="BW832" s="211"/>
      <c r="BX832" s="211"/>
      <c r="BY832" s="211"/>
      <c r="BZ832" s="211"/>
      <c r="CA832" s="209"/>
      <c r="CB832" s="224"/>
      <c r="CC832" s="204"/>
      <c r="CD832" s="204"/>
      <c r="CE832" s="204"/>
      <c r="CF832" s="211"/>
      <c r="CG832" s="211"/>
      <c r="CI832" s="209"/>
      <c r="CJ832" s="209"/>
      <c r="EH832" s="165"/>
      <c r="EI832" s="165"/>
      <c r="EJ832" s="166"/>
      <c r="EK832" s="209"/>
      <c r="EL832" s="211"/>
      <c r="EM832" s="211"/>
      <c r="EN832" s="211"/>
      <c r="EO832" s="211"/>
      <c r="EP832" s="211"/>
      <c r="ES832" s="165"/>
      <c r="ET832" s="165"/>
      <c r="EU832" s="166"/>
      <c r="EV832" s="209"/>
      <c r="EW832" s="211"/>
      <c r="EX832" s="211"/>
      <c r="EY832" s="211"/>
      <c r="EZ832" s="211"/>
      <c r="FA832" s="211"/>
      <c r="FD832" s="165"/>
      <c r="FE832" s="165"/>
      <c r="FF832" s="166"/>
      <c r="FG832" s="209"/>
      <c r="FH832" s="211"/>
      <c r="FI832" s="211"/>
      <c r="FJ832" s="211"/>
      <c r="FK832" s="211"/>
      <c r="FL832" s="211"/>
    </row>
    <row r="833" spans="9:168">
      <c r="I833" s="221">
        <f t="shared" si="382"/>
        <v>229</v>
      </c>
      <c r="J833" s="159">
        <f>'v-t_chart'!C830</f>
        <v>61.6</v>
      </c>
      <c r="K833" s="204">
        <f t="shared" ca="1" si="390"/>
        <v>180.4264</v>
      </c>
      <c r="L833" s="205" t="b">
        <f>IF('Input&amp;Output'!$C$3=10,phase_chart!C830,IF('Input&amp;Output'!$C$3=21,phase_chart!G830,IF('Input&amp;Output'!$C$3=22,phase_chart!K830,IF('Input&amp;Output'!$C$3=31,phase_chart!O830,IF('Input&amp;Output'!$C$3=32,phase_chart!S830,"")))))</f>
        <v>1</v>
      </c>
      <c r="M833" s="206" t="b">
        <f>IF('Input&amp;Output'!$C$3=10,phase_chart!D830,IF('Input&amp;Output'!$C$3=21,phase_chart!H830,IF('Input&amp;Output'!$C$3=22,phase_chart!L830,IF('Input&amp;Output'!$C$3=31,phase_chart!P830,IF('Input&amp;Output'!$C$3=32,phase_chart!T830,"")))))</f>
        <v>0</v>
      </c>
      <c r="N833" s="205" t="b">
        <f>IF('Input&amp;Output'!$C$3=10,phase_chart!E830,IF('Input&amp;Output'!$C$3=21,phase_chart!I830,IF('Input&amp;Output'!$C$3=22,phase_chart!M830,IF('Input&amp;Output'!$C$3=31,phase_chart!Q830,IF('Input&amp;Output'!$C$3=32,phase_chart!U830,"")))))</f>
        <v>0</v>
      </c>
      <c r="P833" s="159">
        <f ca="1">IF(NOT($J833=0),IF($J833&lt;IF($P832=0,0,VLOOKUP(P832,tbL!$M$37:$Q$43,IF(L833=TRUE,2,4))),IF($J833&gt;=VLOOKUP(P832,tbL!$M$37:$Q$43,IF(L833=TRUE,3,5)),$P832,IF(AND(L832=TRUE,L833=TRUE),$P832,$P832-1)),IF(AND(L833=TRUE,J833=VLOOKUP(P832,tbL!$M$37:$Q$43,IF(L833=TRUE,2,4))),P832,IF($P832+1&gt;$C$12,$C$12,$P832+1))),0)</f>
        <v>1</v>
      </c>
      <c r="Q833" s="159">
        <f t="shared" ca="1" si="362"/>
        <v>1</v>
      </c>
      <c r="R833" s="207">
        <f t="shared" ref="R833:R858" ca="1" si="391">IF(L833=TRUE,IF(OR(K832=0,R832=1),1,0),0)</f>
        <v>0</v>
      </c>
      <c r="S833" s="208"/>
      <c r="T833" s="159">
        <f t="shared" si="380"/>
        <v>0</v>
      </c>
      <c r="U833" s="209" t="str">
        <f ca="1">IF(AND(T833=-1,N833=TRUE),"*",IF(AND(U832="*",N833=TRUE),"*",IF(AND(AND(L833=TRUE,U832="*"),J833&lt;VLOOKUP(V832+1,tbL!$M$38:$O$43,3)),"*","")))</f>
        <v/>
      </c>
      <c r="V833" s="204">
        <f t="shared" ca="1" si="363"/>
        <v>1</v>
      </c>
      <c r="Y833" s="159" t="str">
        <f t="shared" ca="1" si="364"/>
        <v/>
      </c>
      <c r="Z833" s="159" t="str">
        <f t="shared" si="365"/>
        <v/>
      </c>
      <c r="AA833" s="159">
        <f t="shared" ca="1" si="387"/>
        <v>1</v>
      </c>
      <c r="AC833" s="161" t="str">
        <f t="shared" ca="1" si="366"/>
        <v/>
      </c>
      <c r="AD833" s="161">
        <f t="shared" ca="1" si="367"/>
        <v>1</v>
      </c>
      <c r="AE833" s="161" t="str">
        <f t="shared" ca="1" si="389"/>
        <v/>
      </c>
      <c r="AF833" s="161">
        <f t="shared" ca="1" si="368"/>
        <v>1</v>
      </c>
      <c r="AG833" s="161" t="str">
        <f t="shared" ca="1" si="369"/>
        <v/>
      </c>
      <c r="AH833" s="161">
        <f t="shared" ca="1" si="370"/>
        <v>1</v>
      </c>
      <c r="AI833" s="161" t="str">
        <f t="shared" ca="1" si="371"/>
        <v/>
      </c>
      <c r="AJ833" s="161">
        <f t="shared" ca="1" si="372"/>
        <v>1</v>
      </c>
      <c r="AL833" s="161" t="str">
        <f t="shared" ca="1" si="373"/>
        <v/>
      </c>
      <c r="AM833" s="161">
        <f t="shared" ca="1" si="385"/>
        <v>1</v>
      </c>
      <c r="AN833" s="161" t="str">
        <f t="shared" ca="1" si="374"/>
        <v/>
      </c>
      <c r="AO833" s="161">
        <f t="shared" ca="1" si="383"/>
        <v>1</v>
      </c>
      <c r="AP833" s="161" t="str">
        <f t="shared" ca="1" si="375"/>
        <v/>
      </c>
      <c r="AQ833" s="161">
        <f t="shared" ca="1" si="381"/>
        <v>1</v>
      </c>
      <c r="AR833" s="161" t="str">
        <f t="shared" ca="1" si="376"/>
        <v/>
      </c>
      <c r="AS833" s="161">
        <f t="shared" ca="1" si="377"/>
        <v>1</v>
      </c>
      <c r="AT833" s="159" t="str">
        <f t="shared" ca="1" si="388"/>
        <v/>
      </c>
      <c r="AU833" s="210">
        <f t="shared" ca="1" si="361"/>
        <v>14</v>
      </c>
      <c r="AV833" s="209"/>
      <c r="AW833" s="204">
        <f t="shared" si="378"/>
        <v>7001.9166666666706</v>
      </c>
      <c r="AX833" s="159"/>
      <c r="AZ833" s="159"/>
      <c r="BM833" s="207"/>
      <c r="BN833" s="212"/>
      <c r="BP833" s="209"/>
      <c r="BQ833" s="211"/>
      <c r="BR833" s="211"/>
      <c r="BS833" s="211"/>
      <c r="BT833" s="211"/>
      <c r="BU833" s="211"/>
      <c r="BV833" s="211"/>
      <c r="BW833" s="211"/>
      <c r="BX833" s="211"/>
      <c r="BY833" s="211"/>
      <c r="BZ833" s="211"/>
      <c r="CA833" s="209"/>
      <c r="CB833" s="224"/>
      <c r="CC833" s="204"/>
      <c r="CD833" s="204"/>
      <c r="CE833" s="204"/>
      <c r="CF833" s="211"/>
      <c r="CG833" s="211"/>
      <c r="CI833" s="209"/>
      <c r="CJ833" s="209"/>
      <c r="EH833" s="165"/>
      <c r="EI833" s="165"/>
      <c r="EJ833" s="166"/>
      <c r="EK833" s="209"/>
      <c r="EL833" s="211"/>
      <c r="EM833" s="211"/>
      <c r="EN833" s="211"/>
      <c r="EO833" s="211"/>
      <c r="EP833" s="211"/>
      <c r="ES833" s="165"/>
      <c r="ET833" s="165"/>
      <c r="EU833" s="166"/>
      <c r="EV833" s="209"/>
      <c r="EW833" s="211"/>
      <c r="EX833" s="211"/>
      <c r="EY833" s="211"/>
      <c r="EZ833" s="211"/>
      <c r="FA833" s="211"/>
      <c r="FD833" s="165"/>
      <c r="FE833" s="165"/>
      <c r="FF833" s="166"/>
      <c r="FG833" s="209"/>
      <c r="FH833" s="211"/>
      <c r="FI833" s="211"/>
      <c r="FJ833" s="211"/>
      <c r="FK833" s="211"/>
      <c r="FL833" s="211"/>
    </row>
    <row r="834" spans="9:168">
      <c r="I834" s="221">
        <f t="shared" si="382"/>
        <v>230</v>
      </c>
      <c r="J834" s="159">
        <f>'v-t_chart'!C831</f>
        <v>61.7</v>
      </c>
      <c r="K834" s="204">
        <f t="shared" ca="1" si="390"/>
        <v>180.7193</v>
      </c>
      <c r="L834" s="205" t="b">
        <f>IF('Input&amp;Output'!$C$3=10,phase_chart!C831,IF('Input&amp;Output'!$C$3=21,phase_chart!G831,IF('Input&amp;Output'!$C$3=22,phase_chart!K831,IF('Input&amp;Output'!$C$3=31,phase_chart!O831,IF('Input&amp;Output'!$C$3=32,phase_chart!S831,"")))))</f>
        <v>1</v>
      </c>
      <c r="M834" s="206" t="b">
        <f>IF('Input&amp;Output'!$C$3=10,phase_chart!D831,IF('Input&amp;Output'!$C$3=21,phase_chart!H831,IF('Input&amp;Output'!$C$3=22,phase_chart!L831,IF('Input&amp;Output'!$C$3=31,phase_chart!P831,IF('Input&amp;Output'!$C$3=32,phase_chart!T831,"")))))</f>
        <v>0</v>
      </c>
      <c r="N834" s="205" t="b">
        <f>IF('Input&amp;Output'!$C$3=10,phase_chart!E831,IF('Input&amp;Output'!$C$3=21,phase_chart!I831,IF('Input&amp;Output'!$C$3=22,phase_chart!M831,IF('Input&amp;Output'!$C$3=31,phase_chart!Q831,IF('Input&amp;Output'!$C$3=32,phase_chart!U831,"")))))</f>
        <v>0</v>
      </c>
      <c r="P834" s="159">
        <f ca="1">IF(NOT($J834=0),IF($J834&lt;IF($P833=0,0,VLOOKUP(P833,tbL!$M$37:$Q$43,IF(L834=TRUE,2,4))),IF($J834&gt;=VLOOKUP(P833,tbL!$M$37:$Q$43,IF(L834=TRUE,3,5)),$P833,IF(AND(L833=TRUE,L834=TRUE),$P833,$P833-1)),IF(AND(L834=TRUE,J834=VLOOKUP(P833,tbL!$M$37:$Q$43,IF(L834=TRUE,2,4))),P833,IF($P833+1&gt;$C$12,$C$12,$P833+1))),0)</f>
        <v>1</v>
      </c>
      <c r="Q834" s="159">
        <f t="shared" ca="1" si="362"/>
        <v>1</v>
      </c>
      <c r="R834" s="207">
        <f t="shared" ca="1" si="391"/>
        <v>0</v>
      </c>
      <c r="S834" s="208"/>
      <c r="T834" s="159">
        <f t="shared" si="380"/>
        <v>0</v>
      </c>
      <c r="U834" s="209" t="str">
        <f ca="1">IF(AND(T834=-1,N834=TRUE),"*",IF(AND(U833="*",N834=TRUE),"*",IF(AND(AND(L834=TRUE,U833="*"),J834&lt;VLOOKUP(V833+1,tbL!$M$38:$O$43,3)),"*","")))</f>
        <v/>
      </c>
      <c r="V834" s="204">
        <f t="shared" ca="1" si="363"/>
        <v>1</v>
      </c>
      <c r="Y834" s="159" t="str">
        <f t="shared" ca="1" si="364"/>
        <v/>
      </c>
      <c r="Z834" s="159" t="str">
        <f t="shared" si="365"/>
        <v/>
      </c>
      <c r="AA834" s="159">
        <f t="shared" ca="1" si="387"/>
        <v>1</v>
      </c>
      <c r="AC834" s="161" t="str">
        <f t="shared" ca="1" si="366"/>
        <v/>
      </c>
      <c r="AD834" s="161">
        <f t="shared" ca="1" si="367"/>
        <v>1</v>
      </c>
      <c r="AE834" s="161" t="str">
        <f t="shared" ca="1" si="389"/>
        <v/>
      </c>
      <c r="AF834" s="161">
        <f t="shared" ca="1" si="368"/>
        <v>1</v>
      </c>
      <c r="AG834" s="161" t="str">
        <f t="shared" ca="1" si="369"/>
        <v/>
      </c>
      <c r="AH834" s="161">
        <f t="shared" ca="1" si="370"/>
        <v>1</v>
      </c>
      <c r="AI834" s="161" t="str">
        <f t="shared" ca="1" si="371"/>
        <v/>
      </c>
      <c r="AJ834" s="161">
        <f t="shared" ca="1" si="372"/>
        <v>1</v>
      </c>
      <c r="AL834" s="161" t="str">
        <f t="shared" ca="1" si="373"/>
        <v/>
      </c>
      <c r="AM834" s="161">
        <f t="shared" ca="1" si="385"/>
        <v>1</v>
      </c>
      <c r="AN834" s="161" t="str">
        <f t="shared" ca="1" si="374"/>
        <v/>
      </c>
      <c r="AO834" s="161">
        <f t="shared" ca="1" si="383"/>
        <v>1</v>
      </c>
      <c r="AP834" s="161" t="str">
        <f t="shared" ca="1" si="375"/>
        <v/>
      </c>
      <c r="AQ834" s="161">
        <f t="shared" ca="1" si="381"/>
        <v>1</v>
      </c>
      <c r="AR834" s="161" t="str">
        <f t="shared" ca="1" si="376"/>
        <v/>
      </c>
      <c r="AS834" s="161">
        <f t="shared" ca="1" si="377"/>
        <v>1</v>
      </c>
      <c r="AT834" s="159" t="str">
        <f t="shared" ca="1" si="388"/>
        <v/>
      </c>
      <c r="AU834" s="210">
        <f t="shared" ca="1" si="361"/>
        <v>14</v>
      </c>
      <c r="AV834" s="209"/>
      <c r="AW834" s="204">
        <f t="shared" si="378"/>
        <v>7019.0555555555593</v>
      </c>
      <c r="AX834" s="159"/>
      <c r="AZ834" s="159"/>
      <c r="BM834" s="207"/>
      <c r="BN834" s="212"/>
      <c r="BP834" s="209"/>
      <c r="BQ834" s="211"/>
      <c r="BR834" s="211"/>
      <c r="BS834" s="211"/>
      <c r="BT834" s="211"/>
      <c r="BU834" s="211"/>
      <c r="BV834" s="211"/>
      <c r="BW834" s="211"/>
      <c r="BX834" s="211"/>
      <c r="BY834" s="211"/>
      <c r="BZ834" s="211"/>
      <c r="CA834" s="209"/>
      <c r="CB834" s="224"/>
      <c r="CC834" s="204"/>
      <c r="CD834" s="204"/>
      <c r="CE834" s="204"/>
      <c r="CF834" s="211"/>
      <c r="CG834" s="211"/>
      <c r="CI834" s="209"/>
      <c r="CJ834" s="209"/>
      <c r="EH834" s="165"/>
      <c r="EI834" s="165"/>
      <c r="EJ834" s="166"/>
      <c r="EK834" s="209"/>
      <c r="EL834" s="211"/>
      <c r="EM834" s="211"/>
      <c r="EN834" s="211"/>
      <c r="EO834" s="211"/>
      <c r="EP834" s="211"/>
      <c r="ES834" s="165"/>
      <c r="ET834" s="165"/>
      <c r="EU834" s="166"/>
      <c r="EV834" s="209"/>
      <c r="EW834" s="211"/>
      <c r="EX834" s="211"/>
      <c r="EY834" s="211"/>
      <c r="EZ834" s="211"/>
      <c r="FA834" s="211"/>
      <c r="FD834" s="165"/>
      <c r="FE834" s="165"/>
      <c r="FF834" s="166"/>
      <c r="FG834" s="209"/>
      <c r="FH834" s="211"/>
      <c r="FI834" s="211"/>
      <c r="FJ834" s="211"/>
      <c r="FK834" s="211"/>
      <c r="FL834" s="211"/>
    </row>
    <row r="835" spans="9:168">
      <c r="I835" s="221">
        <f t="shared" si="382"/>
        <v>231</v>
      </c>
      <c r="J835" s="159">
        <f>'v-t_chart'!C832</f>
        <v>62.3</v>
      </c>
      <c r="K835" s="204">
        <f t="shared" ca="1" si="390"/>
        <v>182.47669999999999</v>
      </c>
      <c r="L835" s="205" t="b">
        <f>IF('Input&amp;Output'!$C$3=10,phase_chart!C832,IF('Input&amp;Output'!$C$3=21,phase_chart!G832,IF('Input&amp;Output'!$C$3=22,phase_chart!K832,IF('Input&amp;Output'!$C$3=31,phase_chart!O832,IF('Input&amp;Output'!$C$3=32,phase_chart!S832,"")))))</f>
        <v>1</v>
      </c>
      <c r="M835" s="206" t="b">
        <f>IF('Input&amp;Output'!$C$3=10,phase_chart!D832,IF('Input&amp;Output'!$C$3=21,phase_chart!H832,IF('Input&amp;Output'!$C$3=22,phase_chart!L832,IF('Input&amp;Output'!$C$3=31,phase_chart!P832,IF('Input&amp;Output'!$C$3=32,phase_chart!T832,"")))))</f>
        <v>0</v>
      </c>
      <c r="N835" s="205" t="b">
        <f>IF('Input&amp;Output'!$C$3=10,phase_chart!E832,IF('Input&amp;Output'!$C$3=21,phase_chart!I832,IF('Input&amp;Output'!$C$3=22,phase_chart!M832,IF('Input&amp;Output'!$C$3=31,phase_chart!Q832,IF('Input&amp;Output'!$C$3=32,phase_chart!U832,"")))))</f>
        <v>0</v>
      </c>
      <c r="P835" s="159">
        <f ca="1">IF(NOT($J835=0),IF($J835&lt;IF($P834=0,0,VLOOKUP(P834,tbL!$M$37:$Q$43,IF(L835=TRUE,2,4))),IF($J835&gt;=VLOOKUP(P834,tbL!$M$37:$Q$43,IF(L835=TRUE,3,5)),$P834,IF(AND(L834=TRUE,L835=TRUE),$P834,$P834-1)),IF(AND(L835=TRUE,J835=VLOOKUP(P834,tbL!$M$37:$Q$43,IF(L835=TRUE,2,4))),P834,IF($P834+1&gt;$C$12,$C$12,$P834+1))),0)</f>
        <v>1</v>
      </c>
      <c r="Q835" s="159">
        <f t="shared" ca="1" si="362"/>
        <v>1</v>
      </c>
      <c r="R835" s="207">
        <f t="shared" ca="1" si="391"/>
        <v>0</v>
      </c>
      <c r="S835" s="208"/>
      <c r="T835" s="159">
        <f t="shared" si="380"/>
        <v>0</v>
      </c>
      <c r="U835" s="209" t="str">
        <f ca="1">IF(AND(T835=-1,N835=TRUE),"*",IF(AND(U834="*",N835=TRUE),"*",IF(AND(AND(L835=TRUE,U834="*"),J835&lt;VLOOKUP(V834+1,tbL!$M$38:$O$43,3)),"*","")))</f>
        <v/>
      </c>
      <c r="V835" s="204">
        <f t="shared" ca="1" si="363"/>
        <v>1</v>
      </c>
      <c r="Y835" s="159" t="str">
        <f t="shared" ca="1" si="364"/>
        <v/>
      </c>
      <c r="Z835" s="159" t="str">
        <f t="shared" si="365"/>
        <v/>
      </c>
      <c r="AA835" s="159">
        <f t="shared" ca="1" si="387"/>
        <v>1</v>
      </c>
      <c r="AC835" s="161" t="str">
        <f t="shared" ca="1" si="366"/>
        <v/>
      </c>
      <c r="AD835" s="161">
        <f t="shared" ca="1" si="367"/>
        <v>1</v>
      </c>
      <c r="AE835" s="161" t="str">
        <f t="shared" ca="1" si="389"/>
        <v/>
      </c>
      <c r="AF835" s="161">
        <f t="shared" ca="1" si="368"/>
        <v>1</v>
      </c>
      <c r="AG835" s="161" t="str">
        <f t="shared" ca="1" si="369"/>
        <v/>
      </c>
      <c r="AH835" s="161">
        <f t="shared" ca="1" si="370"/>
        <v>1</v>
      </c>
      <c r="AI835" s="161" t="str">
        <f t="shared" ca="1" si="371"/>
        <v/>
      </c>
      <c r="AJ835" s="161">
        <f t="shared" ca="1" si="372"/>
        <v>1</v>
      </c>
      <c r="AL835" s="161" t="str">
        <f t="shared" ca="1" si="373"/>
        <v/>
      </c>
      <c r="AM835" s="161">
        <f t="shared" ca="1" si="385"/>
        <v>1</v>
      </c>
      <c r="AN835" s="161" t="str">
        <f t="shared" ca="1" si="374"/>
        <v/>
      </c>
      <c r="AO835" s="161">
        <f t="shared" ca="1" si="383"/>
        <v>1</v>
      </c>
      <c r="AP835" s="161" t="str">
        <f t="shared" ca="1" si="375"/>
        <v/>
      </c>
      <c r="AQ835" s="161">
        <f t="shared" ca="1" si="381"/>
        <v>1</v>
      </c>
      <c r="AR835" s="161" t="str">
        <f t="shared" ca="1" si="376"/>
        <v/>
      </c>
      <c r="AS835" s="161">
        <f t="shared" ca="1" si="377"/>
        <v>1</v>
      </c>
      <c r="AT835" s="159" t="str">
        <f t="shared" ca="1" si="388"/>
        <v/>
      </c>
      <c r="AU835" s="210">
        <f t="shared" ca="1" si="361"/>
        <v>14</v>
      </c>
      <c r="AV835" s="209"/>
      <c r="AW835" s="204">
        <f t="shared" si="378"/>
        <v>7036.361111111115</v>
      </c>
      <c r="AX835" s="159"/>
      <c r="AZ835" s="159"/>
      <c r="BM835" s="207"/>
      <c r="BN835" s="212"/>
      <c r="BP835" s="209"/>
      <c r="BQ835" s="211"/>
      <c r="BR835" s="211"/>
      <c r="BS835" s="211"/>
      <c r="BT835" s="211"/>
      <c r="BU835" s="211"/>
      <c r="BV835" s="211"/>
      <c r="BW835" s="211"/>
      <c r="BX835" s="211"/>
      <c r="BY835" s="211"/>
      <c r="BZ835" s="211"/>
      <c r="CA835" s="209"/>
      <c r="CB835" s="224"/>
      <c r="CC835" s="204"/>
      <c r="CD835" s="204"/>
      <c r="CE835" s="204"/>
      <c r="CF835" s="211"/>
      <c r="CG835" s="211"/>
      <c r="CI835" s="209"/>
      <c r="CJ835" s="209"/>
      <c r="EH835" s="165"/>
      <c r="EI835" s="165"/>
      <c r="EJ835" s="166"/>
      <c r="EK835" s="209"/>
      <c r="EL835" s="211"/>
      <c r="EM835" s="211"/>
      <c r="EN835" s="211"/>
      <c r="EO835" s="211"/>
      <c r="EP835" s="211"/>
      <c r="ES835" s="165"/>
      <c r="ET835" s="165"/>
      <c r="EU835" s="166"/>
      <c r="EV835" s="209"/>
      <c r="EW835" s="211"/>
      <c r="EX835" s="211"/>
      <c r="EY835" s="211"/>
      <c r="EZ835" s="211"/>
      <c r="FA835" s="211"/>
      <c r="FD835" s="165"/>
      <c r="FE835" s="165"/>
      <c r="FF835" s="166"/>
      <c r="FG835" s="209"/>
      <c r="FH835" s="211"/>
      <c r="FI835" s="211"/>
      <c r="FJ835" s="211"/>
      <c r="FK835" s="211"/>
      <c r="FL835" s="211"/>
    </row>
    <row r="836" spans="9:168">
      <c r="I836" s="221">
        <f t="shared" si="382"/>
        <v>232</v>
      </c>
      <c r="J836" s="159">
        <f>'v-t_chart'!C833</f>
        <v>63.5</v>
      </c>
      <c r="K836" s="204">
        <f t="shared" ca="1" si="390"/>
        <v>185.9915</v>
      </c>
      <c r="L836" s="205" t="b">
        <f>IF('Input&amp;Output'!$C$3=10,phase_chart!C833,IF('Input&amp;Output'!$C$3=21,phase_chart!G833,IF('Input&amp;Output'!$C$3=22,phase_chart!K833,IF('Input&amp;Output'!$C$3=31,phase_chart!O833,IF('Input&amp;Output'!$C$3=32,phase_chart!S833,"")))))</f>
        <v>1</v>
      </c>
      <c r="M836" s="206" t="b">
        <f>IF('Input&amp;Output'!$C$3=10,phase_chart!D833,IF('Input&amp;Output'!$C$3=21,phase_chart!H833,IF('Input&amp;Output'!$C$3=22,phase_chart!L833,IF('Input&amp;Output'!$C$3=31,phase_chart!P833,IF('Input&amp;Output'!$C$3=32,phase_chart!T833,"")))))</f>
        <v>0</v>
      </c>
      <c r="N836" s="205" t="b">
        <f>IF('Input&amp;Output'!$C$3=10,phase_chart!E833,IF('Input&amp;Output'!$C$3=21,phase_chart!I833,IF('Input&amp;Output'!$C$3=22,phase_chart!M833,IF('Input&amp;Output'!$C$3=31,phase_chart!Q833,IF('Input&amp;Output'!$C$3=32,phase_chart!U833,"")))))</f>
        <v>0</v>
      </c>
      <c r="P836" s="159">
        <f ca="1">IF(NOT($J836=0),IF($J836&lt;IF($P835=0,0,VLOOKUP(P835,tbL!$M$37:$Q$43,IF(L836=TRUE,2,4))),IF($J836&gt;=VLOOKUP(P835,tbL!$M$37:$Q$43,IF(L836=TRUE,3,5)),$P835,IF(AND(L835=TRUE,L836=TRUE),$P835,$P835-1)),IF(AND(L836=TRUE,J836=VLOOKUP(P835,tbL!$M$37:$Q$43,IF(L836=TRUE,2,4))),P835,IF($P835+1&gt;$C$12,$C$12,$P835+1))),0)</f>
        <v>1</v>
      </c>
      <c r="Q836" s="159">
        <f t="shared" ca="1" si="362"/>
        <v>1</v>
      </c>
      <c r="R836" s="207">
        <f t="shared" ca="1" si="391"/>
        <v>0</v>
      </c>
      <c r="S836" s="208"/>
      <c r="T836" s="159">
        <f t="shared" si="380"/>
        <v>0</v>
      </c>
      <c r="U836" s="209" t="str">
        <f ca="1">IF(AND(T836=-1,N836=TRUE),"*",IF(AND(U835="*",N836=TRUE),"*",IF(AND(AND(L836=TRUE,U835="*"),J836&lt;VLOOKUP(V835+1,tbL!$M$38:$O$43,3)),"*","")))</f>
        <v/>
      </c>
      <c r="V836" s="204">
        <f t="shared" ca="1" si="363"/>
        <v>1</v>
      </c>
      <c r="Y836" s="159" t="str">
        <f t="shared" ca="1" si="364"/>
        <v/>
      </c>
      <c r="Z836" s="159" t="str">
        <f t="shared" si="365"/>
        <v/>
      </c>
      <c r="AA836" s="159">
        <f t="shared" ca="1" si="387"/>
        <v>1</v>
      </c>
      <c r="AC836" s="161" t="str">
        <f t="shared" ca="1" si="366"/>
        <v/>
      </c>
      <c r="AD836" s="161">
        <f t="shared" ca="1" si="367"/>
        <v>1</v>
      </c>
      <c r="AE836" s="161" t="str">
        <f t="shared" ca="1" si="389"/>
        <v/>
      </c>
      <c r="AF836" s="161">
        <f t="shared" ca="1" si="368"/>
        <v>1</v>
      </c>
      <c r="AG836" s="161" t="str">
        <f t="shared" ca="1" si="369"/>
        <v/>
      </c>
      <c r="AH836" s="161">
        <f t="shared" ca="1" si="370"/>
        <v>1</v>
      </c>
      <c r="AI836" s="161" t="str">
        <f t="shared" ca="1" si="371"/>
        <v/>
      </c>
      <c r="AJ836" s="161">
        <f t="shared" ca="1" si="372"/>
        <v>1</v>
      </c>
      <c r="AL836" s="161" t="str">
        <f t="shared" ca="1" si="373"/>
        <v/>
      </c>
      <c r="AM836" s="161">
        <f t="shared" ca="1" si="385"/>
        <v>1</v>
      </c>
      <c r="AN836" s="161" t="str">
        <f t="shared" ca="1" si="374"/>
        <v/>
      </c>
      <c r="AO836" s="161">
        <f t="shared" ca="1" si="383"/>
        <v>1</v>
      </c>
      <c r="AP836" s="161" t="str">
        <f t="shared" ca="1" si="375"/>
        <v/>
      </c>
      <c r="AQ836" s="161">
        <f t="shared" ca="1" si="381"/>
        <v>1</v>
      </c>
      <c r="AR836" s="161" t="str">
        <f t="shared" ca="1" si="376"/>
        <v/>
      </c>
      <c r="AS836" s="161">
        <f t="shared" ca="1" si="377"/>
        <v>1</v>
      </c>
      <c r="AT836" s="159" t="str">
        <f t="shared" ca="1" si="388"/>
        <v/>
      </c>
      <c r="AU836" s="210">
        <f t="shared" ref="AU836:AU899" ca="1" si="392">IF(Y836=0,$C$17/100,IF(OR(K836&lt;$C$17,AA836=0),$C$17/100,(VLOOKUP($AS836,$B$5:$C$11,2)*$J836)/100))</f>
        <v>14</v>
      </c>
      <c r="AV836" s="209"/>
      <c r="AW836" s="204">
        <f t="shared" si="378"/>
        <v>7054.0000000000036</v>
      </c>
      <c r="AX836" s="159"/>
      <c r="AZ836" s="159"/>
      <c r="BM836" s="207"/>
      <c r="BN836" s="212"/>
      <c r="BP836" s="209"/>
      <c r="BQ836" s="211"/>
      <c r="BR836" s="211"/>
      <c r="BS836" s="211"/>
      <c r="BT836" s="211"/>
      <c r="BU836" s="211"/>
      <c r="BV836" s="211"/>
      <c r="BW836" s="211"/>
      <c r="BX836" s="211"/>
      <c r="BY836" s="211"/>
      <c r="BZ836" s="211"/>
      <c r="CA836" s="209"/>
      <c r="CB836" s="224"/>
      <c r="CC836" s="204"/>
      <c r="CD836" s="204"/>
      <c r="CE836" s="204"/>
      <c r="CF836" s="211"/>
      <c r="CG836" s="211"/>
      <c r="CI836" s="209"/>
      <c r="CJ836" s="209"/>
      <c r="EH836" s="165"/>
      <c r="EI836" s="165"/>
      <c r="EJ836" s="166"/>
      <c r="EK836" s="209"/>
      <c r="EL836" s="211"/>
      <c r="EM836" s="211"/>
      <c r="EN836" s="211"/>
      <c r="EO836" s="211"/>
      <c r="EP836" s="211"/>
      <c r="ES836" s="165"/>
      <c r="ET836" s="165"/>
      <c r="EU836" s="166"/>
      <c r="EV836" s="209"/>
      <c r="EW836" s="211"/>
      <c r="EX836" s="211"/>
      <c r="EY836" s="211"/>
      <c r="EZ836" s="211"/>
      <c r="FA836" s="211"/>
      <c r="FD836" s="165"/>
      <c r="FE836" s="165"/>
      <c r="FF836" s="166"/>
      <c r="FG836" s="209"/>
      <c r="FH836" s="211"/>
      <c r="FI836" s="211"/>
      <c r="FJ836" s="211"/>
      <c r="FK836" s="211"/>
      <c r="FL836" s="211"/>
    </row>
    <row r="837" spans="9:168">
      <c r="I837" s="221">
        <f t="shared" si="382"/>
        <v>233</v>
      </c>
      <c r="J837" s="159">
        <f>'v-t_chart'!C834</f>
        <v>65.3</v>
      </c>
      <c r="K837" s="204">
        <f t="shared" ca="1" si="390"/>
        <v>191.26369999999997</v>
      </c>
      <c r="L837" s="205" t="b">
        <f>IF('Input&amp;Output'!$C$3=10,phase_chart!C834,IF('Input&amp;Output'!$C$3=21,phase_chart!G834,IF('Input&amp;Output'!$C$3=22,phase_chart!K834,IF('Input&amp;Output'!$C$3=31,phase_chart!O834,IF('Input&amp;Output'!$C$3=32,phase_chart!S834,"")))))</f>
        <v>1</v>
      </c>
      <c r="M837" s="206" t="b">
        <f>IF('Input&amp;Output'!$C$3=10,phase_chart!D834,IF('Input&amp;Output'!$C$3=21,phase_chart!H834,IF('Input&amp;Output'!$C$3=22,phase_chart!L834,IF('Input&amp;Output'!$C$3=31,phase_chart!P834,IF('Input&amp;Output'!$C$3=32,phase_chart!T834,"")))))</f>
        <v>0</v>
      </c>
      <c r="N837" s="205" t="b">
        <f>IF('Input&amp;Output'!$C$3=10,phase_chart!E834,IF('Input&amp;Output'!$C$3=21,phase_chart!I834,IF('Input&amp;Output'!$C$3=22,phase_chart!M834,IF('Input&amp;Output'!$C$3=31,phase_chart!Q834,IF('Input&amp;Output'!$C$3=32,phase_chart!U834,"")))))</f>
        <v>0</v>
      </c>
      <c r="P837" s="159">
        <f ca="1">IF(NOT($J837=0),IF($J837&lt;IF($P836=0,0,VLOOKUP(P836,tbL!$M$37:$Q$43,IF(L837=TRUE,2,4))),IF($J837&gt;=VLOOKUP(P836,tbL!$M$37:$Q$43,IF(L837=TRUE,3,5)),$P836,IF(AND(L836=TRUE,L837=TRUE),$P836,$P836-1)),IF(AND(L837=TRUE,J837=VLOOKUP(P836,tbL!$M$37:$Q$43,IF(L837=TRUE,2,4))),P836,IF($P836+1&gt;$C$12,$C$12,$P836+1))),0)</f>
        <v>1</v>
      </c>
      <c r="Q837" s="159">
        <f t="shared" ref="Q837:Q900" ca="1" si="393">P837</f>
        <v>1</v>
      </c>
      <c r="R837" s="207">
        <f t="shared" ca="1" si="391"/>
        <v>0</v>
      </c>
      <c r="S837" s="208"/>
      <c r="T837" s="159">
        <f t="shared" si="380"/>
        <v>0</v>
      </c>
      <c r="U837" s="209" t="str">
        <f ca="1">IF(AND(T837=-1,N837=TRUE),"*",IF(AND(U836="*",N837=TRUE),"*",IF(AND(AND(L837=TRUE,U836="*"),J837&lt;VLOOKUP(V836+1,tbL!$M$38:$O$43,3)),"*","")))</f>
        <v/>
      </c>
      <c r="V837" s="204">
        <f t="shared" ref="V837:V900" ca="1" si="394">IF(U837="*",IF(Q837&gt;V836,V836,Q837),Q837)</f>
        <v>1</v>
      </c>
      <c r="Y837" s="159" t="str">
        <f t="shared" ref="Y837:Y900" ca="1" si="395">IF(OR($V837=3,OR($V837=1,$V837=2)),IF(OR($V840=0,OR($V841=0,OR($V842=0,OR($V843=0,OR($V844=0,OR($V845=0,$V846=0)))))),IF(J837&lt;IF(V837=3,$D$18,IF(V837=2,$F$13,$F$8)),0,IF(Y836=0,0,IF(J837&lt;10,0,""))),""),"")</f>
        <v/>
      </c>
      <c r="Z837" s="159" t="str">
        <f t="shared" ref="Z837:Z900" si="396">IF(AND(AND(J842&gt;0,J841=0),Z836=""),1,IF(Z836=1,IF(AND(J837&gt;0,J838-J837&gt;0),"",1),""))</f>
        <v/>
      </c>
      <c r="AA837" s="159">
        <f t="shared" ca="1" si="387"/>
        <v>1</v>
      </c>
      <c r="AC837" s="161" t="str">
        <f t="shared" ref="AC837:AC900" ca="1" si="397">IF(OR(OR($AT837=-1,$R837=1),AA837=0),"",IF(AND(AA836=AA838,AA837&lt;&gt;AA836),"*",""))</f>
        <v/>
      </c>
      <c r="AD837" s="161">
        <f t="shared" ref="AD837:AD900" ca="1" si="398">IF(AC837="*",AA836,AA837)</f>
        <v>1</v>
      </c>
      <c r="AE837" s="161" t="str">
        <f t="shared" ca="1" si="389"/>
        <v/>
      </c>
      <c r="AF837" s="161">
        <f t="shared" ref="AF837:AF900" ca="1" si="399">IF(AE837="*",AD836,IF(AE836="*",AD835,AD837))</f>
        <v>1</v>
      </c>
      <c r="AG837" s="161" t="str">
        <f t="shared" ref="AG837:AG900" ca="1" si="400">IF(OR(OR(OR($AT837=-1,$R837=1),AF837=0),AG834="*"),"",IF(AND(AND(AND(AF836=AF840,AF837&lt;&gt;AF836),AF837=AF838),AF837=AF839),"*",""))</f>
        <v/>
      </c>
      <c r="AH837" s="161">
        <f t="shared" ref="AH837:AH900" ca="1" si="401">IF(AG837="*",AF836,IF(AG836="*",AF835,IF(AG835="*",AF834,AF837)))</f>
        <v>1</v>
      </c>
      <c r="AI837" s="161" t="str">
        <f t="shared" ref="AI837:AI900" ca="1" si="402">IF(OR(OR(OR($AT837=-1,$R837=1),AH837=0),AI833="*"),"",IF(AND(AND(AND(AND(AH836=AH841,AH837&lt;&gt;AH836),AH837=AH838),AH837=AH839),AH837=AH840),"*",""))</f>
        <v/>
      </c>
      <c r="AJ837" s="161">
        <f t="shared" ref="AJ837:AJ900" ca="1" si="403">IF(AI837="*",AH836,IF(AI836="*",AH835,IF(AI835="*",AH834,IF(AI834="*",AH833,AH837))))</f>
        <v>1</v>
      </c>
      <c r="AL837" s="161" t="str">
        <f t="shared" ref="AL837:AL900" ca="1" si="404">IF(OR(OR(OR($AT837=-1,$R837=1),AJ837=0),AL833="*"),"",IF(AND(AND(AND(AND(AJ836=AJ841,AJ837&lt;&gt;AJ836),AJ837=AJ838),AJ837=AJ839),AJ837=AJ840),"*",""))</f>
        <v/>
      </c>
      <c r="AM837" s="161">
        <f t="shared" ca="1" si="385"/>
        <v>1</v>
      </c>
      <c r="AN837" s="161" t="str">
        <f t="shared" ref="AN837:AN900" ca="1" si="405">IF(OR(OR(OR($AT837=-1,$R837=1),AM837=0),AN834="*"),"",IF(AND(AND(AND(AM836=AM840,AM837&lt;&gt;AM836),AM837=AM838),AM837=AM839),"*",""))</f>
        <v/>
      </c>
      <c r="AO837" s="161">
        <f t="shared" ca="1" si="383"/>
        <v>1</v>
      </c>
      <c r="AP837" s="161" t="str">
        <f t="shared" ref="AP837:AP900" ca="1" si="406">IF(OR(OR($AT837=-1,$R837=1),AO837=0),"",IF(AND(AND(AO836=AO839,AO837&lt;&gt;AO836),AO837=AO838),"*",""))</f>
        <v/>
      </c>
      <c r="AQ837" s="161">
        <f t="shared" ca="1" si="381"/>
        <v>1</v>
      </c>
      <c r="AR837" s="161" t="str">
        <f t="shared" ref="AR837:AR900" ca="1" si="407">IF(OR(OR($AT837=-1,$R837=1),AQ837=0),"",IF(AND(AQ836=AQ838,AQ837&lt;&gt;AQ836),"*",""))</f>
        <v/>
      </c>
      <c r="AS837" s="161">
        <f t="shared" ref="AS837:AS900" ca="1" si="408">IF(AR837="*",AQ836,AQ837)</f>
        <v>1</v>
      </c>
      <c r="AT837" s="159" t="str">
        <f t="shared" ca="1" si="388"/>
        <v/>
      </c>
      <c r="AU837" s="210">
        <f t="shared" ca="1" si="392"/>
        <v>14</v>
      </c>
      <c r="AV837" s="209"/>
      <c r="AW837" s="204">
        <f t="shared" ref="AW837:AW900" si="409">AW836+J837/3.6</f>
        <v>7072.1388888888923</v>
      </c>
      <c r="AX837" s="159"/>
      <c r="AZ837" s="159"/>
      <c r="BM837" s="207"/>
      <c r="BN837" s="212"/>
      <c r="BP837" s="209"/>
      <c r="BQ837" s="211"/>
      <c r="BR837" s="211"/>
      <c r="BS837" s="211"/>
      <c r="BT837" s="211"/>
      <c r="BU837" s="211"/>
      <c r="BV837" s="211"/>
      <c r="BW837" s="211"/>
      <c r="BX837" s="211"/>
      <c r="BY837" s="211"/>
      <c r="BZ837" s="211"/>
      <c r="CA837" s="209"/>
      <c r="CB837" s="224"/>
      <c r="CC837" s="204"/>
      <c r="CD837" s="204"/>
      <c r="CE837" s="204"/>
      <c r="CF837" s="211"/>
      <c r="CG837" s="211"/>
      <c r="CI837" s="209"/>
      <c r="CJ837" s="209"/>
      <c r="EH837" s="165"/>
      <c r="EI837" s="165"/>
      <c r="EJ837" s="166"/>
      <c r="EK837" s="209"/>
      <c r="EL837" s="211"/>
      <c r="EM837" s="211"/>
      <c r="EN837" s="211"/>
      <c r="EO837" s="211"/>
      <c r="EP837" s="211"/>
      <c r="ES837" s="165"/>
      <c r="ET837" s="165"/>
      <c r="EU837" s="166"/>
      <c r="EV837" s="209"/>
      <c r="EW837" s="211"/>
      <c r="EX837" s="211"/>
      <c r="EY837" s="211"/>
      <c r="EZ837" s="211"/>
      <c r="FA837" s="211"/>
      <c r="FD837" s="165"/>
      <c r="FE837" s="165"/>
      <c r="FF837" s="166"/>
      <c r="FG837" s="209"/>
      <c r="FH837" s="211"/>
      <c r="FI837" s="211"/>
      <c r="FJ837" s="211"/>
      <c r="FK837" s="211"/>
      <c r="FL837" s="211"/>
    </row>
    <row r="838" spans="9:168">
      <c r="I838" s="221">
        <f t="shared" si="382"/>
        <v>234</v>
      </c>
      <c r="J838" s="159">
        <f>'v-t_chart'!C835</f>
        <v>67.3</v>
      </c>
      <c r="K838" s="204">
        <f t="shared" ca="1" si="390"/>
        <v>197.12169999999998</v>
      </c>
      <c r="L838" s="205" t="b">
        <f>IF('Input&amp;Output'!$C$3=10,phase_chart!C835,IF('Input&amp;Output'!$C$3=21,phase_chart!G835,IF('Input&amp;Output'!$C$3=22,phase_chart!K835,IF('Input&amp;Output'!$C$3=31,phase_chart!O835,IF('Input&amp;Output'!$C$3=32,phase_chart!S835,"")))))</f>
        <v>1</v>
      </c>
      <c r="M838" s="206" t="b">
        <f>IF('Input&amp;Output'!$C$3=10,phase_chart!D835,IF('Input&amp;Output'!$C$3=21,phase_chart!H835,IF('Input&amp;Output'!$C$3=22,phase_chart!L835,IF('Input&amp;Output'!$C$3=31,phase_chart!P835,IF('Input&amp;Output'!$C$3=32,phase_chart!T835,"")))))</f>
        <v>0</v>
      </c>
      <c r="N838" s="205" t="b">
        <f>IF('Input&amp;Output'!$C$3=10,phase_chart!E835,IF('Input&amp;Output'!$C$3=21,phase_chart!I835,IF('Input&amp;Output'!$C$3=22,phase_chart!M835,IF('Input&amp;Output'!$C$3=31,phase_chart!Q835,IF('Input&amp;Output'!$C$3=32,phase_chart!U835,"")))))</f>
        <v>0</v>
      </c>
      <c r="P838" s="159">
        <f ca="1">IF(NOT($J838=0),IF($J838&lt;IF($P837=0,0,VLOOKUP(P837,tbL!$M$37:$Q$43,IF(L838=TRUE,2,4))),IF($J838&gt;=VLOOKUP(P837,tbL!$M$37:$Q$43,IF(L838=TRUE,3,5)),$P837,IF(AND(L837=TRUE,L838=TRUE),$P837,$P837-1)),IF(AND(L838=TRUE,J838=VLOOKUP(P837,tbL!$M$37:$Q$43,IF(L838=TRUE,2,4))),P837,IF($P837+1&gt;$C$12,$C$12,$P837+1))),0)</f>
        <v>1</v>
      </c>
      <c r="Q838" s="159">
        <f t="shared" ca="1" si="393"/>
        <v>1</v>
      </c>
      <c r="R838" s="207">
        <f t="shared" ca="1" si="391"/>
        <v>0</v>
      </c>
      <c r="S838" s="208"/>
      <c r="T838" s="159">
        <f t="shared" ref="T838:T901" si="410">IF(AND(L837=TRUE,M838=TRUE),1,IF(AND(L837=TRUE,N838=TRUE),-1,0))</f>
        <v>0</v>
      </c>
      <c r="U838" s="209" t="str">
        <f ca="1">IF(AND(T838=-1,N838=TRUE),"*",IF(AND(U837="*",N838=TRUE),"*",IF(AND(AND(L838=TRUE,U837="*"),J838&lt;VLOOKUP(V837+1,tbL!$M$38:$O$43,3)),"*","")))</f>
        <v/>
      </c>
      <c r="V838" s="204">
        <f t="shared" ca="1" si="394"/>
        <v>1</v>
      </c>
      <c r="Y838" s="159" t="str">
        <f t="shared" ca="1" si="395"/>
        <v/>
      </c>
      <c r="Z838" s="159" t="str">
        <f t="shared" si="396"/>
        <v/>
      </c>
      <c r="AA838" s="159">
        <f t="shared" ca="1" si="387"/>
        <v>1</v>
      </c>
      <c r="AC838" s="161" t="str">
        <f t="shared" ca="1" si="397"/>
        <v/>
      </c>
      <c r="AD838" s="161">
        <f t="shared" ca="1" si="398"/>
        <v>1</v>
      </c>
      <c r="AE838" s="161" t="str">
        <f t="shared" ca="1" si="389"/>
        <v/>
      </c>
      <c r="AF838" s="161">
        <f t="shared" ca="1" si="399"/>
        <v>1</v>
      </c>
      <c r="AG838" s="161" t="str">
        <f t="shared" ca="1" si="400"/>
        <v/>
      </c>
      <c r="AH838" s="161">
        <f t="shared" ca="1" si="401"/>
        <v>1</v>
      </c>
      <c r="AI838" s="161" t="str">
        <f t="shared" ca="1" si="402"/>
        <v/>
      </c>
      <c r="AJ838" s="161">
        <f t="shared" ca="1" si="403"/>
        <v>1</v>
      </c>
      <c r="AL838" s="161" t="str">
        <f t="shared" ca="1" si="404"/>
        <v/>
      </c>
      <c r="AM838" s="161">
        <f t="shared" ca="1" si="385"/>
        <v>1</v>
      </c>
      <c r="AN838" s="161" t="str">
        <f t="shared" ca="1" si="405"/>
        <v/>
      </c>
      <c r="AO838" s="161">
        <f t="shared" ca="1" si="383"/>
        <v>1</v>
      </c>
      <c r="AP838" s="161" t="str">
        <f t="shared" ca="1" si="406"/>
        <v/>
      </c>
      <c r="AQ838" s="161">
        <f t="shared" ref="AQ838:AQ901" ca="1" si="411">IF(AP838="*",AO837,IF(AP837="*",AO836,AO838))</f>
        <v>1</v>
      </c>
      <c r="AR838" s="161" t="str">
        <f t="shared" ca="1" si="407"/>
        <v/>
      </c>
      <c r="AS838" s="161">
        <f t="shared" ca="1" si="408"/>
        <v>1</v>
      </c>
      <c r="AT838" s="159" t="str">
        <f t="shared" ca="1" si="388"/>
        <v/>
      </c>
      <c r="AU838" s="210">
        <f t="shared" ca="1" si="392"/>
        <v>14</v>
      </c>
      <c r="AV838" s="209"/>
      <c r="AW838" s="204">
        <f t="shared" si="409"/>
        <v>7090.8333333333367</v>
      </c>
      <c r="AX838" s="159"/>
      <c r="AZ838" s="159"/>
      <c r="BM838" s="207"/>
      <c r="BN838" s="212"/>
      <c r="BP838" s="209"/>
      <c r="BQ838" s="211"/>
      <c r="BR838" s="211"/>
      <c r="BS838" s="211"/>
      <c r="BT838" s="211"/>
      <c r="BU838" s="211"/>
      <c r="BV838" s="211"/>
      <c r="BW838" s="211"/>
      <c r="BX838" s="211"/>
      <c r="BY838" s="211"/>
      <c r="BZ838" s="211"/>
      <c r="CA838" s="209"/>
      <c r="CB838" s="224"/>
      <c r="CC838" s="204"/>
      <c r="CD838" s="204"/>
      <c r="CE838" s="204"/>
      <c r="CF838" s="211"/>
      <c r="CG838" s="211"/>
      <c r="CI838" s="209"/>
      <c r="CJ838" s="209"/>
      <c r="EH838" s="165"/>
      <c r="EI838" s="165"/>
      <c r="EJ838" s="166"/>
      <c r="EK838" s="209"/>
      <c r="EL838" s="211"/>
      <c r="EM838" s="211"/>
      <c r="EN838" s="211"/>
      <c r="EO838" s="211"/>
      <c r="EP838" s="211"/>
      <c r="ES838" s="165"/>
      <c r="ET838" s="165"/>
      <c r="EU838" s="166"/>
      <c r="EV838" s="209"/>
      <c r="EW838" s="211"/>
      <c r="EX838" s="211"/>
      <c r="EY838" s="211"/>
      <c r="EZ838" s="211"/>
      <c r="FA838" s="211"/>
      <c r="FD838" s="165"/>
      <c r="FE838" s="165"/>
      <c r="FF838" s="166"/>
      <c r="FG838" s="209"/>
      <c r="FH838" s="211"/>
      <c r="FI838" s="211"/>
      <c r="FJ838" s="211"/>
      <c r="FK838" s="211"/>
      <c r="FL838" s="211"/>
    </row>
    <row r="839" spans="9:168">
      <c r="I839" s="221">
        <f t="shared" ref="I839:I902" si="412">I838+1</f>
        <v>235</v>
      </c>
      <c r="J839" s="159">
        <f>'v-t_chart'!C836</f>
        <v>69.3</v>
      </c>
      <c r="K839" s="204">
        <f t="shared" ca="1" si="390"/>
        <v>202.97969999999998</v>
      </c>
      <c r="L839" s="205" t="b">
        <f>IF('Input&amp;Output'!$C$3=10,phase_chart!C836,IF('Input&amp;Output'!$C$3=21,phase_chart!G836,IF('Input&amp;Output'!$C$3=22,phase_chart!K836,IF('Input&amp;Output'!$C$3=31,phase_chart!O836,IF('Input&amp;Output'!$C$3=32,phase_chart!S836,"")))))</f>
        <v>1</v>
      </c>
      <c r="M839" s="206" t="b">
        <f>IF('Input&amp;Output'!$C$3=10,phase_chart!D836,IF('Input&amp;Output'!$C$3=21,phase_chart!H836,IF('Input&amp;Output'!$C$3=22,phase_chart!L836,IF('Input&amp;Output'!$C$3=31,phase_chart!P836,IF('Input&amp;Output'!$C$3=32,phase_chart!T836,"")))))</f>
        <v>0</v>
      </c>
      <c r="N839" s="205" t="b">
        <f>IF('Input&amp;Output'!$C$3=10,phase_chart!E836,IF('Input&amp;Output'!$C$3=21,phase_chart!I836,IF('Input&amp;Output'!$C$3=22,phase_chart!M836,IF('Input&amp;Output'!$C$3=31,phase_chart!Q836,IF('Input&amp;Output'!$C$3=32,phase_chart!U836,"")))))</f>
        <v>0</v>
      </c>
      <c r="P839" s="159">
        <f ca="1">IF(NOT($J839=0),IF($J839&lt;IF($P838=0,0,VLOOKUP(P838,tbL!$M$37:$Q$43,IF(L839=TRUE,2,4))),IF($J839&gt;=VLOOKUP(P838,tbL!$M$37:$Q$43,IF(L839=TRUE,3,5)),$P838,IF(AND(L838=TRUE,L839=TRUE),$P838,$P838-1)),IF(AND(L839=TRUE,J839=VLOOKUP(P838,tbL!$M$37:$Q$43,IF(L839=TRUE,2,4))),P838,IF($P838+1&gt;$C$12,$C$12,$P838+1))),0)</f>
        <v>1</v>
      </c>
      <c r="Q839" s="159">
        <f t="shared" ca="1" si="393"/>
        <v>1</v>
      </c>
      <c r="R839" s="207">
        <f t="shared" ca="1" si="391"/>
        <v>0</v>
      </c>
      <c r="S839" s="208"/>
      <c r="T839" s="159">
        <f t="shared" si="410"/>
        <v>0</v>
      </c>
      <c r="U839" s="209" t="str">
        <f ca="1">IF(AND(T839=-1,N839=TRUE),"*",IF(AND(U838="*",N839=TRUE),"*",IF(AND(AND(L839=TRUE,U838="*"),J839&lt;VLOOKUP(V838+1,tbL!$M$38:$O$43,3)),"*","")))</f>
        <v/>
      </c>
      <c r="V839" s="204">
        <f t="shared" ca="1" si="394"/>
        <v>1</v>
      </c>
      <c r="Y839" s="159" t="str">
        <f t="shared" ca="1" si="395"/>
        <v/>
      </c>
      <c r="Z839" s="159" t="str">
        <f t="shared" si="396"/>
        <v/>
      </c>
      <c r="AA839" s="159">
        <f t="shared" ca="1" si="387"/>
        <v>1</v>
      </c>
      <c r="AC839" s="161" t="str">
        <f t="shared" ca="1" si="397"/>
        <v/>
      </c>
      <c r="AD839" s="161">
        <f t="shared" ca="1" si="398"/>
        <v>1</v>
      </c>
      <c r="AE839" s="161" t="str">
        <f t="shared" ca="1" si="389"/>
        <v/>
      </c>
      <c r="AF839" s="161">
        <f t="shared" ca="1" si="399"/>
        <v>1</v>
      </c>
      <c r="AG839" s="161" t="str">
        <f t="shared" ca="1" si="400"/>
        <v/>
      </c>
      <c r="AH839" s="161">
        <f t="shared" ca="1" si="401"/>
        <v>1</v>
      </c>
      <c r="AI839" s="161" t="str">
        <f t="shared" ca="1" si="402"/>
        <v/>
      </c>
      <c r="AJ839" s="161">
        <f t="shared" ca="1" si="403"/>
        <v>1</v>
      </c>
      <c r="AL839" s="161" t="str">
        <f t="shared" ca="1" si="404"/>
        <v/>
      </c>
      <c r="AM839" s="161">
        <f t="shared" ca="1" si="385"/>
        <v>1</v>
      </c>
      <c r="AN839" s="161" t="str">
        <f t="shared" ca="1" si="405"/>
        <v/>
      </c>
      <c r="AO839" s="161">
        <f t="shared" ref="AO839:AO902" ca="1" si="413">IF(AN839="*",AM838,IF(AN838="*",AM837,IF(AN837="*",AM836,AM839)))</f>
        <v>1</v>
      </c>
      <c r="AP839" s="161" t="str">
        <f t="shared" ca="1" si="406"/>
        <v/>
      </c>
      <c r="AQ839" s="161">
        <f t="shared" ca="1" si="411"/>
        <v>1</v>
      </c>
      <c r="AR839" s="161" t="str">
        <f t="shared" ca="1" si="407"/>
        <v/>
      </c>
      <c r="AS839" s="161">
        <f t="shared" ca="1" si="408"/>
        <v>1</v>
      </c>
      <c r="AT839" s="159" t="str">
        <f t="shared" ca="1" si="388"/>
        <v/>
      </c>
      <c r="AU839" s="210">
        <f t="shared" ca="1" si="392"/>
        <v>14</v>
      </c>
      <c r="AV839" s="209"/>
      <c r="AW839" s="204">
        <f t="shared" si="409"/>
        <v>7110.0833333333367</v>
      </c>
      <c r="AX839" s="159"/>
      <c r="AZ839" s="159"/>
      <c r="BM839" s="207"/>
      <c r="BN839" s="212"/>
      <c r="BP839" s="209"/>
      <c r="BQ839" s="211"/>
      <c r="BR839" s="211"/>
      <c r="BS839" s="211"/>
      <c r="BT839" s="211"/>
      <c r="BU839" s="211"/>
      <c r="BV839" s="211"/>
      <c r="BW839" s="211"/>
      <c r="BX839" s="211"/>
      <c r="BY839" s="211"/>
      <c r="BZ839" s="211"/>
      <c r="CA839" s="209"/>
      <c r="CB839" s="224"/>
      <c r="CC839" s="204"/>
      <c r="CD839" s="204"/>
      <c r="CE839" s="204"/>
      <c r="CF839" s="211"/>
      <c r="CG839" s="211"/>
      <c r="CI839" s="209"/>
      <c r="CJ839" s="209"/>
      <c r="EH839" s="165"/>
      <c r="EI839" s="165"/>
      <c r="EJ839" s="166"/>
      <c r="EK839" s="209"/>
      <c r="EL839" s="211"/>
      <c r="EM839" s="211"/>
      <c r="EN839" s="211"/>
      <c r="EO839" s="211"/>
      <c r="EP839" s="211"/>
      <c r="ES839" s="165"/>
      <c r="ET839" s="165"/>
      <c r="EU839" s="166"/>
      <c r="EV839" s="209"/>
      <c r="EW839" s="211"/>
      <c r="EX839" s="211"/>
      <c r="EY839" s="211"/>
      <c r="EZ839" s="211"/>
      <c r="FA839" s="211"/>
      <c r="FD839" s="165"/>
      <c r="FE839" s="165"/>
      <c r="FF839" s="166"/>
      <c r="FG839" s="209"/>
      <c r="FH839" s="211"/>
      <c r="FI839" s="211"/>
      <c r="FJ839" s="211"/>
      <c r="FK839" s="211"/>
      <c r="FL839" s="211"/>
    </row>
    <row r="840" spans="9:168">
      <c r="I840" s="221">
        <f t="shared" si="412"/>
        <v>236</v>
      </c>
      <c r="J840" s="159">
        <f>'v-t_chart'!C837</f>
        <v>71.400000000000006</v>
      </c>
      <c r="K840" s="204">
        <f t="shared" ca="1" si="390"/>
        <v>209.13060000000002</v>
      </c>
      <c r="L840" s="205" t="b">
        <f>IF('Input&amp;Output'!$C$3=10,phase_chart!C837,IF('Input&amp;Output'!$C$3=21,phase_chart!G837,IF('Input&amp;Output'!$C$3=22,phase_chart!K837,IF('Input&amp;Output'!$C$3=31,phase_chart!O837,IF('Input&amp;Output'!$C$3=32,phase_chart!S837,"")))))</f>
        <v>1</v>
      </c>
      <c r="M840" s="206" t="b">
        <f>IF('Input&amp;Output'!$C$3=10,phase_chart!D837,IF('Input&amp;Output'!$C$3=21,phase_chart!H837,IF('Input&amp;Output'!$C$3=22,phase_chart!L837,IF('Input&amp;Output'!$C$3=31,phase_chart!P837,IF('Input&amp;Output'!$C$3=32,phase_chart!T837,"")))))</f>
        <v>0</v>
      </c>
      <c r="N840" s="205" t="b">
        <f>IF('Input&amp;Output'!$C$3=10,phase_chart!E837,IF('Input&amp;Output'!$C$3=21,phase_chart!I837,IF('Input&amp;Output'!$C$3=22,phase_chart!M837,IF('Input&amp;Output'!$C$3=31,phase_chart!Q837,IF('Input&amp;Output'!$C$3=32,phase_chart!U837,"")))))</f>
        <v>0</v>
      </c>
      <c r="P840" s="159">
        <f ca="1">IF(NOT($J840=0),IF($J840&lt;IF($P839=0,0,VLOOKUP(P839,tbL!$M$37:$Q$43,IF(L840=TRUE,2,4))),IF($J840&gt;=VLOOKUP(P839,tbL!$M$37:$Q$43,IF(L840=TRUE,3,5)),$P839,IF(AND(L839=TRUE,L840=TRUE),$P839,$P839-1)),IF(AND(L840=TRUE,J840=VLOOKUP(P839,tbL!$M$37:$Q$43,IF(L840=TRUE,2,4))),P839,IF($P839+1&gt;$C$12,$C$12,$P839+1))),0)</f>
        <v>1</v>
      </c>
      <c r="Q840" s="159">
        <f t="shared" ca="1" si="393"/>
        <v>1</v>
      </c>
      <c r="R840" s="207">
        <f t="shared" ca="1" si="391"/>
        <v>0</v>
      </c>
      <c r="S840" s="208"/>
      <c r="T840" s="159">
        <f t="shared" si="410"/>
        <v>0</v>
      </c>
      <c r="U840" s="209" t="str">
        <f ca="1">IF(AND(T840=-1,N840=TRUE),"*",IF(AND(U839="*",N840=TRUE),"*",IF(AND(AND(L840=TRUE,U839="*"),J840&lt;VLOOKUP(V839+1,tbL!$M$38:$O$43,3)),"*","")))</f>
        <v/>
      </c>
      <c r="V840" s="204">
        <f t="shared" ca="1" si="394"/>
        <v>1</v>
      </c>
      <c r="Y840" s="159" t="str">
        <f t="shared" ca="1" si="395"/>
        <v/>
      </c>
      <c r="Z840" s="159" t="str">
        <f t="shared" si="396"/>
        <v/>
      </c>
      <c r="AA840" s="159">
        <f t="shared" ca="1" si="387"/>
        <v>1</v>
      </c>
      <c r="AC840" s="161" t="str">
        <f t="shared" ca="1" si="397"/>
        <v/>
      </c>
      <c r="AD840" s="161">
        <f t="shared" ca="1" si="398"/>
        <v>1</v>
      </c>
      <c r="AE840" s="161" t="str">
        <f t="shared" ca="1" si="389"/>
        <v/>
      </c>
      <c r="AF840" s="161">
        <f t="shared" ca="1" si="399"/>
        <v>1</v>
      </c>
      <c r="AG840" s="161" t="str">
        <f t="shared" ca="1" si="400"/>
        <v/>
      </c>
      <c r="AH840" s="161">
        <f t="shared" ca="1" si="401"/>
        <v>1</v>
      </c>
      <c r="AI840" s="161" t="str">
        <f t="shared" ca="1" si="402"/>
        <v/>
      </c>
      <c r="AJ840" s="161">
        <f t="shared" ca="1" si="403"/>
        <v>1</v>
      </c>
      <c r="AL840" s="161" t="str">
        <f t="shared" ca="1" si="404"/>
        <v/>
      </c>
      <c r="AM840" s="161">
        <f t="shared" ref="AM840:AM903" ca="1" si="414">IF(AL840="*",AJ839,IF(AL839="*",AJ838,IF(AL838="*",AJ837,IF(AL837="*",AJ836,AJ840))))</f>
        <v>1</v>
      </c>
      <c r="AN840" s="161" t="str">
        <f t="shared" ca="1" si="405"/>
        <v/>
      </c>
      <c r="AO840" s="161">
        <f t="shared" ca="1" si="413"/>
        <v>1</v>
      </c>
      <c r="AP840" s="161" t="str">
        <f t="shared" ca="1" si="406"/>
        <v/>
      </c>
      <c r="AQ840" s="161">
        <f t="shared" ca="1" si="411"/>
        <v>1</v>
      </c>
      <c r="AR840" s="161" t="str">
        <f t="shared" ca="1" si="407"/>
        <v/>
      </c>
      <c r="AS840" s="161">
        <f t="shared" ca="1" si="408"/>
        <v>1</v>
      </c>
      <c r="AT840" s="159" t="str">
        <f t="shared" ca="1" si="388"/>
        <v/>
      </c>
      <c r="AU840" s="210">
        <f t="shared" ca="1" si="392"/>
        <v>14</v>
      </c>
      <c r="AV840" s="209"/>
      <c r="AW840" s="204">
        <f t="shared" si="409"/>
        <v>7129.9166666666697</v>
      </c>
      <c r="AX840" s="159"/>
      <c r="AZ840" s="159"/>
      <c r="BM840" s="207"/>
      <c r="BN840" s="212"/>
      <c r="BP840" s="209"/>
      <c r="BQ840" s="211"/>
      <c r="BR840" s="211"/>
      <c r="BS840" s="211"/>
      <c r="BT840" s="211"/>
      <c r="BU840" s="211"/>
      <c r="BV840" s="211"/>
      <c r="BW840" s="211"/>
      <c r="BX840" s="211"/>
      <c r="BY840" s="211"/>
      <c r="BZ840" s="211"/>
      <c r="CA840" s="209"/>
      <c r="CB840" s="224"/>
      <c r="CC840" s="204"/>
      <c r="CD840" s="204"/>
      <c r="CE840" s="204"/>
      <c r="CF840" s="211"/>
      <c r="CG840" s="211"/>
      <c r="CI840" s="209"/>
      <c r="CJ840" s="209"/>
      <c r="EH840" s="165"/>
      <c r="EI840" s="165"/>
      <c r="EJ840" s="166"/>
      <c r="EK840" s="209"/>
      <c r="EL840" s="211"/>
      <c r="EM840" s="211"/>
      <c r="EN840" s="211"/>
      <c r="EO840" s="211"/>
      <c r="EP840" s="211"/>
      <c r="ES840" s="165"/>
      <c r="ET840" s="165"/>
      <c r="EU840" s="166"/>
      <c r="EV840" s="209"/>
      <c r="EW840" s="211"/>
      <c r="EX840" s="211"/>
      <c r="EY840" s="211"/>
      <c r="EZ840" s="211"/>
      <c r="FA840" s="211"/>
      <c r="FD840" s="165"/>
      <c r="FE840" s="165"/>
      <c r="FF840" s="166"/>
      <c r="FG840" s="209"/>
      <c r="FH840" s="211"/>
      <c r="FI840" s="211"/>
      <c r="FJ840" s="211"/>
      <c r="FK840" s="211"/>
      <c r="FL840" s="211"/>
    </row>
    <row r="841" spans="9:168">
      <c r="I841" s="221">
        <f t="shared" si="412"/>
        <v>237</v>
      </c>
      <c r="J841" s="159">
        <f>'v-t_chart'!C838</f>
        <v>73.5</v>
      </c>
      <c r="K841" s="204">
        <f t="shared" ca="1" si="390"/>
        <v>215.28149999999999</v>
      </c>
      <c r="L841" s="205" t="b">
        <f>IF('Input&amp;Output'!$C$3=10,phase_chart!C838,IF('Input&amp;Output'!$C$3=21,phase_chart!G838,IF('Input&amp;Output'!$C$3=22,phase_chart!K838,IF('Input&amp;Output'!$C$3=31,phase_chart!O838,IF('Input&amp;Output'!$C$3=32,phase_chart!S838,"")))))</f>
        <v>1</v>
      </c>
      <c r="M841" s="206" t="b">
        <f>IF('Input&amp;Output'!$C$3=10,phase_chart!D838,IF('Input&amp;Output'!$C$3=21,phase_chart!H838,IF('Input&amp;Output'!$C$3=22,phase_chart!L838,IF('Input&amp;Output'!$C$3=31,phase_chart!P838,IF('Input&amp;Output'!$C$3=32,phase_chart!T838,"")))))</f>
        <v>0</v>
      </c>
      <c r="N841" s="205" t="b">
        <f>IF('Input&amp;Output'!$C$3=10,phase_chart!E838,IF('Input&amp;Output'!$C$3=21,phase_chart!I838,IF('Input&amp;Output'!$C$3=22,phase_chart!M838,IF('Input&amp;Output'!$C$3=31,phase_chart!Q838,IF('Input&amp;Output'!$C$3=32,phase_chart!U838,"")))))</f>
        <v>0</v>
      </c>
      <c r="P841" s="159">
        <f ca="1">IF(NOT($J841=0),IF($J841&lt;IF($P840=0,0,VLOOKUP(P840,tbL!$M$37:$Q$43,IF(L841=TRUE,2,4))),IF($J841&gt;=VLOOKUP(P840,tbL!$M$37:$Q$43,IF(L841=TRUE,3,5)),$P840,IF(AND(L840=TRUE,L841=TRUE),$P840,$P840-1)),IF(AND(L841=TRUE,J841=VLOOKUP(P840,tbL!$M$37:$Q$43,IF(L841=TRUE,2,4))),P840,IF($P840+1&gt;$C$12,$C$12,$P840+1))),0)</f>
        <v>1</v>
      </c>
      <c r="Q841" s="159">
        <f t="shared" ca="1" si="393"/>
        <v>1</v>
      </c>
      <c r="R841" s="207">
        <f t="shared" ca="1" si="391"/>
        <v>0</v>
      </c>
      <c r="S841" s="208"/>
      <c r="T841" s="159">
        <f t="shared" si="410"/>
        <v>0</v>
      </c>
      <c r="U841" s="209" t="str">
        <f ca="1">IF(AND(T841=-1,N841=TRUE),"*",IF(AND(U840="*",N841=TRUE),"*",IF(AND(AND(L841=TRUE,U840="*"),J841&lt;VLOOKUP(V840+1,tbL!$M$38:$O$43,3)),"*","")))</f>
        <v/>
      </c>
      <c r="V841" s="204">
        <f t="shared" ca="1" si="394"/>
        <v>1</v>
      </c>
      <c r="Y841" s="159" t="str">
        <f t="shared" ca="1" si="395"/>
        <v/>
      </c>
      <c r="Z841" s="159" t="str">
        <f t="shared" si="396"/>
        <v/>
      </c>
      <c r="AA841" s="159">
        <f t="shared" ca="1" si="387"/>
        <v>1</v>
      </c>
      <c r="AC841" s="161" t="str">
        <f t="shared" ca="1" si="397"/>
        <v/>
      </c>
      <c r="AD841" s="161">
        <f t="shared" ca="1" si="398"/>
        <v>1</v>
      </c>
      <c r="AE841" s="161" t="str">
        <f t="shared" ca="1" si="389"/>
        <v/>
      </c>
      <c r="AF841" s="161">
        <f t="shared" ca="1" si="399"/>
        <v>1</v>
      </c>
      <c r="AG841" s="161" t="str">
        <f t="shared" ca="1" si="400"/>
        <v/>
      </c>
      <c r="AH841" s="161">
        <f t="shared" ca="1" si="401"/>
        <v>1</v>
      </c>
      <c r="AI841" s="161" t="str">
        <f t="shared" ca="1" si="402"/>
        <v/>
      </c>
      <c r="AJ841" s="161">
        <f t="shared" ca="1" si="403"/>
        <v>1</v>
      </c>
      <c r="AL841" s="161" t="str">
        <f t="shared" ca="1" si="404"/>
        <v/>
      </c>
      <c r="AM841" s="161">
        <f t="shared" ca="1" si="414"/>
        <v>1</v>
      </c>
      <c r="AN841" s="161" t="str">
        <f t="shared" ca="1" si="405"/>
        <v/>
      </c>
      <c r="AO841" s="161">
        <f t="shared" ca="1" si="413"/>
        <v>1</v>
      </c>
      <c r="AP841" s="161" t="str">
        <f t="shared" ca="1" si="406"/>
        <v/>
      </c>
      <c r="AQ841" s="161">
        <f t="shared" ca="1" si="411"/>
        <v>1</v>
      </c>
      <c r="AR841" s="161" t="str">
        <f t="shared" ca="1" si="407"/>
        <v/>
      </c>
      <c r="AS841" s="161">
        <f t="shared" ca="1" si="408"/>
        <v>1</v>
      </c>
      <c r="AT841" s="159" t="str">
        <f t="shared" ca="1" si="388"/>
        <v/>
      </c>
      <c r="AU841" s="210">
        <f t="shared" ca="1" si="392"/>
        <v>14</v>
      </c>
      <c r="AV841" s="209"/>
      <c r="AW841" s="204">
        <f t="shared" si="409"/>
        <v>7150.3333333333367</v>
      </c>
      <c r="AX841" s="159"/>
      <c r="AZ841" s="159"/>
      <c r="BM841" s="207"/>
      <c r="BN841" s="212"/>
      <c r="BP841" s="209"/>
      <c r="BQ841" s="211"/>
      <c r="BR841" s="211"/>
      <c r="BS841" s="211"/>
      <c r="BT841" s="211"/>
      <c r="BU841" s="211"/>
      <c r="BV841" s="211"/>
      <c r="BW841" s="211"/>
      <c r="BX841" s="211"/>
      <c r="BY841" s="211"/>
      <c r="BZ841" s="211"/>
      <c r="CA841" s="209"/>
      <c r="CB841" s="224"/>
      <c r="CC841" s="204"/>
      <c r="CD841" s="204"/>
      <c r="CE841" s="204"/>
      <c r="CF841" s="211"/>
      <c r="CG841" s="211"/>
      <c r="CI841" s="209"/>
      <c r="CJ841" s="209"/>
      <c r="EH841" s="165"/>
      <c r="EI841" s="165"/>
      <c r="EJ841" s="166"/>
      <c r="EK841" s="209"/>
      <c r="EL841" s="211"/>
      <c r="EM841" s="211"/>
      <c r="EN841" s="211"/>
      <c r="EO841" s="211"/>
      <c r="EP841" s="211"/>
      <c r="ES841" s="165"/>
      <c r="ET841" s="165"/>
      <c r="EU841" s="166"/>
      <c r="EV841" s="209"/>
      <c r="EW841" s="211"/>
      <c r="EX841" s="211"/>
      <c r="EY841" s="211"/>
      <c r="EZ841" s="211"/>
      <c r="FA841" s="211"/>
      <c r="FD841" s="165"/>
      <c r="FE841" s="165"/>
      <c r="FF841" s="166"/>
      <c r="FG841" s="209"/>
      <c r="FH841" s="211"/>
      <c r="FI841" s="211"/>
      <c r="FJ841" s="211"/>
      <c r="FK841" s="211"/>
      <c r="FL841" s="211"/>
    </row>
    <row r="842" spans="9:168">
      <c r="I842" s="221">
        <f t="shared" si="412"/>
        <v>238</v>
      </c>
      <c r="J842" s="159">
        <f>'v-t_chart'!C839</f>
        <v>75.599999999999994</v>
      </c>
      <c r="K842" s="204">
        <f t="shared" ca="1" si="390"/>
        <v>221.43239999999997</v>
      </c>
      <c r="L842" s="205" t="b">
        <f>IF('Input&amp;Output'!$C$3=10,phase_chart!C839,IF('Input&amp;Output'!$C$3=21,phase_chart!G839,IF('Input&amp;Output'!$C$3=22,phase_chart!K839,IF('Input&amp;Output'!$C$3=31,phase_chart!O839,IF('Input&amp;Output'!$C$3=32,phase_chart!S839,"")))))</f>
        <v>1</v>
      </c>
      <c r="M842" s="206" t="b">
        <f>IF('Input&amp;Output'!$C$3=10,phase_chart!D839,IF('Input&amp;Output'!$C$3=21,phase_chart!H839,IF('Input&amp;Output'!$C$3=22,phase_chart!L839,IF('Input&amp;Output'!$C$3=31,phase_chart!P839,IF('Input&amp;Output'!$C$3=32,phase_chart!T839,"")))))</f>
        <v>0</v>
      </c>
      <c r="N842" s="205" t="b">
        <f>IF('Input&amp;Output'!$C$3=10,phase_chart!E839,IF('Input&amp;Output'!$C$3=21,phase_chart!I839,IF('Input&amp;Output'!$C$3=22,phase_chart!M839,IF('Input&amp;Output'!$C$3=31,phase_chart!Q839,IF('Input&amp;Output'!$C$3=32,phase_chart!U839,"")))))</f>
        <v>0</v>
      </c>
      <c r="P842" s="159">
        <f ca="1">IF(NOT($J842=0),IF($J842&lt;IF($P841=0,0,VLOOKUP(P841,tbL!$M$37:$Q$43,IF(L842=TRUE,2,4))),IF($J842&gt;=VLOOKUP(P841,tbL!$M$37:$Q$43,IF(L842=TRUE,3,5)),$P841,IF(AND(L841=TRUE,L842=TRUE),$P841,$P841-1)),IF(AND(L842=TRUE,J842=VLOOKUP(P841,tbL!$M$37:$Q$43,IF(L842=TRUE,2,4))),P841,IF($P841+1&gt;$C$12,$C$12,$P841+1))),0)</f>
        <v>1</v>
      </c>
      <c r="Q842" s="159">
        <f t="shared" ca="1" si="393"/>
        <v>1</v>
      </c>
      <c r="R842" s="207">
        <f t="shared" ca="1" si="391"/>
        <v>0</v>
      </c>
      <c r="S842" s="208"/>
      <c r="T842" s="159">
        <f t="shared" si="410"/>
        <v>0</v>
      </c>
      <c r="U842" s="209" t="str">
        <f ca="1">IF(AND(T842=-1,N842=TRUE),"*",IF(AND(U841="*",N842=TRUE),"*",IF(AND(AND(L842=TRUE,U841="*"),J842&lt;VLOOKUP(V841+1,tbL!$M$38:$O$43,3)),"*","")))</f>
        <v/>
      </c>
      <c r="V842" s="204">
        <f t="shared" ca="1" si="394"/>
        <v>1</v>
      </c>
      <c r="Y842" s="159" t="str">
        <f t="shared" ca="1" si="395"/>
        <v/>
      </c>
      <c r="Z842" s="159" t="str">
        <f t="shared" si="396"/>
        <v/>
      </c>
      <c r="AA842" s="159">
        <f t="shared" ca="1" si="387"/>
        <v>1</v>
      </c>
      <c r="AC842" s="161" t="str">
        <f t="shared" ca="1" si="397"/>
        <v/>
      </c>
      <c r="AD842" s="161">
        <f t="shared" ca="1" si="398"/>
        <v>1</v>
      </c>
      <c r="AE842" s="161" t="str">
        <f t="shared" ca="1" si="389"/>
        <v/>
      </c>
      <c r="AF842" s="161">
        <f t="shared" ca="1" si="399"/>
        <v>1</v>
      </c>
      <c r="AG842" s="161" t="str">
        <f t="shared" ca="1" si="400"/>
        <v/>
      </c>
      <c r="AH842" s="161">
        <f t="shared" ca="1" si="401"/>
        <v>1</v>
      </c>
      <c r="AI842" s="161" t="str">
        <f t="shared" ca="1" si="402"/>
        <v/>
      </c>
      <c r="AJ842" s="161">
        <f t="shared" ca="1" si="403"/>
        <v>1</v>
      </c>
      <c r="AL842" s="161" t="str">
        <f t="shared" ca="1" si="404"/>
        <v/>
      </c>
      <c r="AM842" s="161">
        <f t="shared" ca="1" si="414"/>
        <v>1</v>
      </c>
      <c r="AN842" s="161" t="str">
        <f t="shared" ca="1" si="405"/>
        <v/>
      </c>
      <c r="AO842" s="161">
        <f t="shared" ca="1" si="413"/>
        <v>1</v>
      </c>
      <c r="AP842" s="161" t="str">
        <f t="shared" ca="1" si="406"/>
        <v/>
      </c>
      <c r="AQ842" s="161">
        <f t="shared" ca="1" si="411"/>
        <v>1</v>
      </c>
      <c r="AR842" s="161" t="str">
        <f t="shared" ca="1" si="407"/>
        <v/>
      </c>
      <c r="AS842" s="161">
        <f t="shared" ca="1" si="408"/>
        <v>1</v>
      </c>
      <c r="AT842" s="159" t="str">
        <f t="shared" ca="1" si="388"/>
        <v/>
      </c>
      <c r="AU842" s="210">
        <f t="shared" ca="1" si="392"/>
        <v>14</v>
      </c>
      <c r="AV842" s="209"/>
      <c r="AW842" s="204">
        <f t="shared" si="409"/>
        <v>7171.3333333333367</v>
      </c>
      <c r="AX842" s="159"/>
      <c r="AZ842" s="159"/>
      <c r="BM842" s="207"/>
      <c r="BN842" s="212"/>
      <c r="BP842" s="209"/>
      <c r="BQ842" s="211"/>
      <c r="BR842" s="211"/>
      <c r="BS842" s="211"/>
      <c r="BT842" s="211"/>
      <c r="BU842" s="211"/>
      <c r="BV842" s="211"/>
      <c r="BW842" s="211"/>
      <c r="BX842" s="211"/>
      <c r="BY842" s="211"/>
      <c r="BZ842" s="211"/>
      <c r="CA842" s="209"/>
      <c r="CB842" s="224"/>
      <c r="CC842" s="204"/>
      <c r="CD842" s="204"/>
      <c r="CE842" s="204"/>
      <c r="CF842" s="211"/>
      <c r="CG842" s="211"/>
      <c r="CI842" s="209"/>
      <c r="CJ842" s="209"/>
      <c r="EH842" s="165"/>
      <c r="EI842" s="165"/>
      <c r="EJ842" s="166"/>
      <c r="EK842" s="209"/>
      <c r="EL842" s="211"/>
      <c r="EM842" s="211"/>
      <c r="EN842" s="211"/>
      <c r="EO842" s="211"/>
      <c r="EP842" s="211"/>
      <c r="ES842" s="165"/>
      <c r="ET842" s="165"/>
      <c r="EU842" s="166"/>
      <c r="EV842" s="209"/>
      <c r="EW842" s="211"/>
      <c r="EX842" s="211"/>
      <c r="EY842" s="211"/>
      <c r="EZ842" s="211"/>
      <c r="FA842" s="211"/>
      <c r="FD842" s="165"/>
      <c r="FE842" s="165"/>
      <c r="FF842" s="166"/>
      <c r="FG842" s="209"/>
      <c r="FH842" s="211"/>
      <c r="FI842" s="211"/>
      <c r="FJ842" s="211"/>
      <c r="FK842" s="211"/>
      <c r="FL842" s="211"/>
    </row>
    <row r="843" spans="9:168">
      <c r="I843" s="221">
        <f t="shared" si="412"/>
        <v>239</v>
      </c>
      <c r="J843" s="159">
        <f>'v-t_chart'!C840</f>
        <v>77.7</v>
      </c>
      <c r="K843" s="204">
        <f t="shared" ca="1" si="390"/>
        <v>227.58330000000001</v>
      </c>
      <c r="L843" s="205" t="b">
        <f>IF('Input&amp;Output'!$C$3=10,phase_chart!C840,IF('Input&amp;Output'!$C$3=21,phase_chart!G840,IF('Input&amp;Output'!$C$3=22,phase_chart!K840,IF('Input&amp;Output'!$C$3=31,phase_chart!O840,IF('Input&amp;Output'!$C$3=32,phase_chart!S840,"")))))</f>
        <v>1</v>
      </c>
      <c r="M843" s="206" t="b">
        <f>IF('Input&amp;Output'!$C$3=10,phase_chart!D840,IF('Input&amp;Output'!$C$3=21,phase_chart!H840,IF('Input&amp;Output'!$C$3=22,phase_chart!L840,IF('Input&amp;Output'!$C$3=31,phase_chart!P840,IF('Input&amp;Output'!$C$3=32,phase_chart!T840,"")))))</f>
        <v>0</v>
      </c>
      <c r="N843" s="205" t="b">
        <f>IF('Input&amp;Output'!$C$3=10,phase_chart!E840,IF('Input&amp;Output'!$C$3=21,phase_chart!I840,IF('Input&amp;Output'!$C$3=22,phase_chart!M840,IF('Input&amp;Output'!$C$3=31,phase_chart!Q840,IF('Input&amp;Output'!$C$3=32,phase_chart!U840,"")))))</f>
        <v>0</v>
      </c>
      <c r="P843" s="159">
        <f ca="1">IF(NOT($J843=0),IF($J843&lt;IF($P842=0,0,VLOOKUP(P842,tbL!$M$37:$Q$43,IF(L843=TRUE,2,4))),IF($J843&gt;=VLOOKUP(P842,tbL!$M$37:$Q$43,IF(L843=TRUE,3,5)),$P842,IF(AND(L842=TRUE,L843=TRUE),$P842,$P842-1)),IF(AND(L843=TRUE,J843=VLOOKUP(P842,tbL!$M$37:$Q$43,IF(L843=TRUE,2,4))),P842,IF($P842+1&gt;$C$12,$C$12,$P842+1))),0)</f>
        <v>1</v>
      </c>
      <c r="Q843" s="159">
        <f t="shared" ca="1" si="393"/>
        <v>1</v>
      </c>
      <c r="R843" s="207">
        <f t="shared" ca="1" si="391"/>
        <v>0</v>
      </c>
      <c r="S843" s="208"/>
      <c r="T843" s="159">
        <f t="shared" si="410"/>
        <v>0</v>
      </c>
      <c r="U843" s="209" t="str">
        <f ca="1">IF(AND(T843=-1,N843=TRUE),"*",IF(AND(U842="*",N843=TRUE),"*",IF(AND(AND(L843=TRUE,U842="*"),J843&lt;VLOOKUP(V842+1,tbL!$M$38:$O$43,3)),"*","")))</f>
        <v/>
      </c>
      <c r="V843" s="204">
        <f t="shared" ca="1" si="394"/>
        <v>1</v>
      </c>
      <c r="Y843" s="159" t="str">
        <f t="shared" ca="1" si="395"/>
        <v/>
      </c>
      <c r="Z843" s="159" t="str">
        <f t="shared" si="396"/>
        <v/>
      </c>
      <c r="AA843" s="159">
        <f t="shared" ca="1" si="387"/>
        <v>1</v>
      </c>
      <c r="AC843" s="161" t="str">
        <f t="shared" ca="1" si="397"/>
        <v/>
      </c>
      <c r="AD843" s="161">
        <f t="shared" ca="1" si="398"/>
        <v>1</v>
      </c>
      <c r="AE843" s="161" t="str">
        <f t="shared" ca="1" si="389"/>
        <v/>
      </c>
      <c r="AF843" s="161">
        <f t="shared" ca="1" si="399"/>
        <v>1</v>
      </c>
      <c r="AG843" s="161" t="str">
        <f t="shared" ca="1" si="400"/>
        <v/>
      </c>
      <c r="AH843" s="161">
        <f t="shared" ca="1" si="401"/>
        <v>1</v>
      </c>
      <c r="AI843" s="161" t="str">
        <f t="shared" ca="1" si="402"/>
        <v/>
      </c>
      <c r="AJ843" s="161">
        <f t="shared" ca="1" si="403"/>
        <v>1</v>
      </c>
      <c r="AL843" s="161" t="str">
        <f t="shared" ca="1" si="404"/>
        <v/>
      </c>
      <c r="AM843" s="161">
        <f t="shared" ca="1" si="414"/>
        <v>1</v>
      </c>
      <c r="AN843" s="161" t="str">
        <f t="shared" ca="1" si="405"/>
        <v/>
      </c>
      <c r="AO843" s="161">
        <f t="shared" ca="1" si="413"/>
        <v>1</v>
      </c>
      <c r="AP843" s="161" t="str">
        <f t="shared" ca="1" si="406"/>
        <v/>
      </c>
      <c r="AQ843" s="161">
        <f t="shared" ca="1" si="411"/>
        <v>1</v>
      </c>
      <c r="AR843" s="161" t="str">
        <f t="shared" ca="1" si="407"/>
        <v/>
      </c>
      <c r="AS843" s="161">
        <f t="shared" ca="1" si="408"/>
        <v>1</v>
      </c>
      <c r="AT843" s="159" t="str">
        <f t="shared" ca="1" si="388"/>
        <v/>
      </c>
      <c r="AU843" s="210">
        <f t="shared" ca="1" si="392"/>
        <v>14</v>
      </c>
      <c r="AV843" s="209"/>
      <c r="AW843" s="204">
        <f t="shared" si="409"/>
        <v>7192.9166666666697</v>
      </c>
      <c r="AX843" s="159"/>
      <c r="AZ843" s="159"/>
      <c r="BM843" s="207"/>
      <c r="BN843" s="212"/>
      <c r="BP843" s="209"/>
      <c r="BQ843" s="211"/>
      <c r="BR843" s="211"/>
      <c r="BS843" s="211"/>
      <c r="BT843" s="211"/>
      <c r="BU843" s="211"/>
      <c r="BV843" s="211"/>
      <c r="BW843" s="211"/>
      <c r="BX843" s="211"/>
      <c r="BY843" s="211"/>
      <c r="BZ843" s="211"/>
      <c r="CA843" s="209"/>
      <c r="CB843" s="224"/>
      <c r="CC843" s="204"/>
      <c r="CD843" s="204"/>
      <c r="CE843" s="204"/>
      <c r="CF843" s="211"/>
      <c r="CG843" s="211"/>
      <c r="CI843" s="209"/>
      <c r="CJ843" s="209"/>
      <c r="EH843" s="165"/>
      <c r="EI843" s="165"/>
      <c r="EJ843" s="166"/>
      <c r="EK843" s="209"/>
      <c r="EL843" s="211"/>
      <c r="EM843" s="211"/>
      <c r="EN843" s="211"/>
      <c r="EO843" s="211"/>
      <c r="EP843" s="211"/>
      <c r="ES843" s="165"/>
      <c r="ET843" s="165"/>
      <c r="EU843" s="166"/>
      <c r="EV843" s="209"/>
      <c r="EW843" s="211"/>
      <c r="EX843" s="211"/>
      <c r="EY843" s="211"/>
      <c r="EZ843" s="211"/>
      <c r="FA843" s="211"/>
      <c r="FD843" s="165"/>
      <c r="FE843" s="165"/>
      <c r="FF843" s="166"/>
      <c r="FG843" s="209"/>
      <c r="FH843" s="211"/>
      <c r="FI843" s="211"/>
      <c r="FJ843" s="211"/>
      <c r="FK843" s="211"/>
      <c r="FL843" s="211"/>
    </row>
    <row r="844" spans="9:168">
      <c r="I844" s="221">
        <f t="shared" si="412"/>
        <v>240</v>
      </c>
      <c r="J844" s="159">
        <f>'v-t_chart'!C841</f>
        <v>79.7</v>
      </c>
      <c r="K844" s="204">
        <f t="shared" ca="1" si="390"/>
        <v>233.44129999999998</v>
      </c>
      <c r="L844" s="205" t="b">
        <f>IF('Input&amp;Output'!$C$3=10,phase_chart!C841,IF('Input&amp;Output'!$C$3=21,phase_chart!G841,IF('Input&amp;Output'!$C$3=22,phase_chart!K841,IF('Input&amp;Output'!$C$3=31,phase_chart!O841,IF('Input&amp;Output'!$C$3=32,phase_chart!S841,"")))))</f>
        <v>1</v>
      </c>
      <c r="M844" s="206" t="b">
        <f>IF('Input&amp;Output'!$C$3=10,phase_chart!D841,IF('Input&amp;Output'!$C$3=21,phase_chart!H841,IF('Input&amp;Output'!$C$3=22,phase_chart!L841,IF('Input&amp;Output'!$C$3=31,phase_chart!P841,IF('Input&amp;Output'!$C$3=32,phase_chart!T841,"")))))</f>
        <v>0</v>
      </c>
      <c r="N844" s="205" t="b">
        <f>IF('Input&amp;Output'!$C$3=10,phase_chart!E841,IF('Input&amp;Output'!$C$3=21,phase_chart!I841,IF('Input&amp;Output'!$C$3=22,phase_chart!M841,IF('Input&amp;Output'!$C$3=31,phase_chart!Q841,IF('Input&amp;Output'!$C$3=32,phase_chart!U841,"")))))</f>
        <v>0</v>
      </c>
      <c r="P844" s="159">
        <f ca="1">IF(NOT($J844=0),IF($J844&lt;IF($P843=0,0,VLOOKUP(P843,tbL!$M$37:$Q$43,IF(L844=TRUE,2,4))),IF($J844&gt;=VLOOKUP(P843,tbL!$M$37:$Q$43,IF(L844=TRUE,3,5)),$P843,IF(AND(L843=TRUE,L844=TRUE),$P843,$P843-1)),IF(AND(L844=TRUE,J844=VLOOKUP(P843,tbL!$M$37:$Q$43,IF(L844=TRUE,2,4))),P843,IF($P843+1&gt;$C$12,$C$12,$P843+1))),0)</f>
        <v>1</v>
      </c>
      <c r="Q844" s="159">
        <f t="shared" ca="1" si="393"/>
        <v>1</v>
      </c>
      <c r="R844" s="207">
        <f t="shared" ca="1" si="391"/>
        <v>0</v>
      </c>
      <c r="S844" s="208"/>
      <c r="T844" s="159">
        <f t="shared" si="410"/>
        <v>0</v>
      </c>
      <c r="U844" s="209" t="str">
        <f ca="1">IF(AND(T844=-1,N844=TRUE),"*",IF(AND(U843="*",N844=TRUE),"*",IF(AND(AND(L844=TRUE,U843="*"),J844&lt;VLOOKUP(V843+1,tbL!$M$38:$O$43,3)),"*","")))</f>
        <v/>
      </c>
      <c r="V844" s="204">
        <f t="shared" ca="1" si="394"/>
        <v>1</v>
      </c>
      <c r="Y844" s="159" t="str">
        <f t="shared" ca="1" si="395"/>
        <v/>
      </c>
      <c r="Z844" s="159" t="str">
        <f t="shared" si="396"/>
        <v/>
      </c>
      <c r="AA844" s="159">
        <f t="shared" ca="1" si="387"/>
        <v>1</v>
      </c>
      <c r="AC844" s="161" t="str">
        <f t="shared" ca="1" si="397"/>
        <v/>
      </c>
      <c r="AD844" s="161">
        <f t="shared" ca="1" si="398"/>
        <v>1</v>
      </c>
      <c r="AE844" s="161" t="str">
        <f t="shared" ca="1" si="389"/>
        <v/>
      </c>
      <c r="AF844" s="161">
        <f t="shared" ca="1" si="399"/>
        <v>1</v>
      </c>
      <c r="AG844" s="161" t="str">
        <f t="shared" ca="1" si="400"/>
        <v/>
      </c>
      <c r="AH844" s="161">
        <f t="shared" ca="1" si="401"/>
        <v>1</v>
      </c>
      <c r="AI844" s="161" t="str">
        <f t="shared" ca="1" si="402"/>
        <v/>
      </c>
      <c r="AJ844" s="161">
        <f t="shared" ca="1" si="403"/>
        <v>1</v>
      </c>
      <c r="AL844" s="161" t="str">
        <f t="shared" ca="1" si="404"/>
        <v/>
      </c>
      <c r="AM844" s="161">
        <f t="shared" ca="1" si="414"/>
        <v>1</v>
      </c>
      <c r="AN844" s="161" t="str">
        <f t="shared" ca="1" si="405"/>
        <v/>
      </c>
      <c r="AO844" s="161">
        <f t="shared" ca="1" si="413"/>
        <v>1</v>
      </c>
      <c r="AP844" s="161" t="str">
        <f t="shared" ca="1" si="406"/>
        <v/>
      </c>
      <c r="AQ844" s="161">
        <f t="shared" ca="1" si="411"/>
        <v>1</v>
      </c>
      <c r="AR844" s="161" t="str">
        <f t="shared" ca="1" si="407"/>
        <v/>
      </c>
      <c r="AS844" s="161">
        <f t="shared" ca="1" si="408"/>
        <v>1</v>
      </c>
      <c r="AT844" s="159" t="str">
        <f t="shared" ca="1" si="388"/>
        <v/>
      </c>
      <c r="AU844" s="210">
        <f t="shared" ca="1" si="392"/>
        <v>14</v>
      </c>
      <c r="AV844" s="209"/>
      <c r="AW844" s="204">
        <f t="shared" si="409"/>
        <v>7215.0555555555584</v>
      </c>
      <c r="AX844" s="159"/>
      <c r="AZ844" s="159"/>
      <c r="BM844" s="207"/>
      <c r="BN844" s="212"/>
      <c r="BP844" s="209"/>
      <c r="BQ844" s="211"/>
      <c r="BR844" s="211"/>
      <c r="BS844" s="211"/>
      <c r="BT844" s="211"/>
      <c r="BU844" s="211"/>
      <c r="BV844" s="211"/>
      <c r="BW844" s="211"/>
      <c r="BX844" s="211"/>
      <c r="BY844" s="211"/>
      <c r="BZ844" s="211"/>
      <c r="CA844" s="209"/>
      <c r="CB844" s="224"/>
      <c r="CC844" s="204"/>
      <c r="CD844" s="204"/>
      <c r="CE844" s="204"/>
      <c r="CF844" s="211"/>
      <c r="CG844" s="211"/>
      <c r="CI844" s="209"/>
      <c r="CJ844" s="209"/>
      <c r="EH844" s="165"/>
      <c r="EI844" s="165"/>
      <c r="EJ844" s="166"/>
      <c r="EK844" s="209"/>
      <c r="EL844" s="211"/>
      <c r="EM844" s="211"/>
      <c r="EN844" s="211"/>
      <c r="EO844" s="211"/>
      <c r="EP844" s="211"/>
      <c r="ES844" s="165"/>
      <c r="ET844" s="165"/>
      <c r="EU844" s="166"/>
      <c r="EV844" s="209"/>
      <c r="EW844" s="211"/>
      <c r="EX844" s="211"/>
      <c r="EY844" s="211"/>
      <c r="EZ844" s="211"/>
      <c r="FA844" s="211"/>
      <c r="FD844" s="165"/>
      <c r="FE844" s="165"/>
      <c r="FF844" s="166"/>
      <c r="FG844" s="209"/>
      <c r="FH844" s="211"/>
      <c r="FI844" s="211"/>
      <c r="FJ844" s="211"/>
      <c r="FK844" s="211"/>
      <c r="FL844" s="211"/>
    </row>
    <row r="845" spans="9:168">
      <c r="I845" s="221">
        <f t="shared" si="412"/>
        <v>241</v>
      </c>
      <c r="J845" s="159">
        <f>'v-t_chart'!C842</f>
        <v>81.5</v>
      </c>
      <c r="K845" s="204">
        <f t="shared" ca="1" si="390"/>
        <v>238.71349999999998</v>
      </c>
      <c r="L845" s="205" t="b">
        <f>IF('Input&amp;Output'!$C$3=10,phase_chart!C842,IF('Input&amp;Output'!$C$3=21,phase_chart!G842,IF('Input&amp;Output'!$C$3=22,phase_chart!K842,IF('Input&amp;Output'!$C$3=31,phase_chart!O842,IF('Input&amp;Output'!$C$3=32,phase_chart!S842,"")))))</f>
        <v>1</v>
      </c>
      <c r="M845" s="206" t="b">
        <f>IF('Input&amp;Output'!$C$3=10,phase_chart!D842,IF('Input&amp;Output'!$C$3=21,phase_chart!H842,IF('Input&amp;Output'!$C$3=22,phase_chart!L842,IF('Input&amp;Output'!$C$3=31,phase_chart!P842,IF('Input&amp;Output'!$C$3=32,phase_chart!T842,"")))))</f>
        <v>0</v>
      </c>
      <c r="N845" s="205" t="b">
        <f>IF('Input&amp;Output'!$C$3=10,phase_chart!E842,IF('Input&amp;Output'!$C$3=21,phase_chart!I842,IF('Input&amp;Output'!$C$3=22,phase_chart!M842,IF('Input&amp;Output'!$C$3=31,phase_chart!Q842,IF('Input&amp;Output'!$C$3=32,phase_chart!U842,"")))))</f>
        <v>0</v>
      </c>
      <c r="P845" s="159">
        <f ca="1">IF(NOT($J845=0),IF($J845&lt;IF($P844=0,0,VLOOKUP(P844,tbL!$M$37:$Q$43,IF(L845=TRUE,2,4))),IF($J845&gt;=VLOOKUP(P844,tbL!$M$37:$Q$43,IF(L845=TRUE,3,5)),$P844,IF(AND(L844=TRUE,L845=TRUE),$P844,$P844-1)),IF(AND(L845=TRUE,J845=VLOOKUP(P844,tbL!$M$37:$Q$43,IF(L845=TRUE,2,4))),P844,IF($P844+1&gt;$C$12,$C$12,$P844+1))),0)</f>
        <v>1</v>
      </c>
      <c r="Q845" s="159">
        <f t="shared" ca="1" si="393"/>
        <v>1</v>
      </c>
      <c r="R845" s="207">
        <f t="shared" ca="1" si="391"/>
        <v>0</v>
      </c>
      <c r="S845" s="208"/>
      <c r="T845" s="159">
        <f t="shared" si="410"/>
        <v>0</v>
      </c>
      <c r="U845" s="209" t="str">
        <f ca="1">IF(AND(T845=-1,N845=TRUE),"*",IF(AND(U844="*",N845=TRUE),"*",IF(AND(AND(L845=TRUE,U844="*"),J845&lt;VLOOKUP(V844+1,tbL!$M$38:$O$43,3)),"*","")))</f>
        <v/>
      </c>
      <c r="V845" s="204">
        <f t="shared" ca="1" si="394"/>
        <v>1</v>
      </c>
      <c r="Y845" s="159" t="str">
        <f t="shared" ca="1" si="395"/>
        <v/>
      </c>
      <c r="Z845" s="159" t="str">
        <f t="shared" si="396"/>
        <v/>
      </c>
      <c r="AA845" s="159">
        <f t="shared" ca="1" si="387"/>
        <v>1</v>
      </c>
      <c r="AC845" s="161" t="str">
        <f t="shared" ca="1" si="397"/>
        <v/>
      </c>
      <c r="AD845" s="161">
        <f t="shared" ca="1" si="398"/>
        <v>1</v>
      </c>
      <c r="AE845" s="161" t="str">
        <f t="shared" ca="1" si="389"/>
        <v/>
      </c>
      <c r="AF845" s="161">
        <f t="shared" ca="1" si="399"/>
        <v>1</v>
      </c>
      <c r="AG845" s="161" t="str">
        <f t="shared" ca="1" si="400"/>
        <v/>
      </c>
      <c r="AH845" s="161">
        <f t="shared" ca="1" si="401"/>
        <v>1</v>
      </c>
      <c r="AI845" s="161" t="str">
        <f t="shared" ca="1" si="402"/>
        <v/>
      </c>
      <c r="AJ845" s="161">
        <f t="shared" ca="1" si="403"/>
        <v>1</v>
      </c>
      <c r="AL845" s="161" t="str">
        <f t="shared" ca="1" si="404"/>
        <v/>
      </c>
      <c r="AM845" s="161">
        <f t="shared" ca="1" si="414"/>
        <v>1</v>
      </c>
      <c r="AN845" s="161" t="str">
        <f t="shared" ca="1" si="405"/>
        <v/>
      </c>
      <c r="AO845" s="161">
        <f t="shared" ca="1" si="413"/>
        <v>1</v>
      </c>
      <c r="AP845" s="161" t="str">
        <f t="shared" ca="1" si="406"/>
        <v/>
      </c>
      <c r="AQ845" s="161">
        <f t="shared" ca="1" si="411"/>
        <v>1</v>
      </c>
      <c r="AR845" s="161" t="str">
        <f t="shared" ca="1" si="407"/>
        <v/>
      </c>
      <c r="AS845" s="161">
        <f t="shared" ca="1" si="408"/>
        <v>1</v>
      </c>
      <c r="AT845" s="159" t="str">
        <f t="shared" ca="1" si="388"/>
        <v/>
      </c>
      <c r="AU845" s="210">
        <f t="shared" ca="1" si="392"/>
        <v>14</v>
      </c>
      <c r="AV845" s="209"/>
      <c r="AW845" s="204">
        <f t="shared" si="409"/>
        <v>7237.6944444444471</v>
      </c>
      <c r="AX845" s="159"/>
      <c r="AZ845" s="159"/>
      <c r="BM845" s="207"/>
      <c r="BN845" s="212"/>
      <c r="BP845" s="209"/>
      <c r="BQ845" s="211"/>
      <c r="BR845" s="211"/>
      <c r="BS845" s="211"/>
      <c r="BT845" s="211"/>
      <c r="BU845" s="211"/>
      <c r="BV845" s="211"/>
      <c r="BW845" s="211"/>
      <c r="BX845" s="211"/>
      <c r="BY845" s="211"/>
      <c r="BZ845" s="211"/>
      <c r="CA845" s="209"/>
      <c r="CB845" s="224"/>
      <c r="CC845" s="204"/>
      <c r="CD845" s="204"/>
      <c r="CE845" s="204"/>
      <c r="CF845" s="211"/>
      <c r="CG845" s="211"/>
      <c r="CI845" s="209"/>
      <c r="CJ845" s="209"/>
      <c r="EH845" s="165"/>
      <c r="EI845" s="165"/>
      <c r="EJ845" s="166"/>
      <c r="EK845" s="209"/>
      <c r="EL845" s="211"/>
      <c r="EM845" s="211"/>
      <c r="EN845" s="211"/>
      <c r="EO845" s="211"/>
      <c r="EP845" s="211"/>
      <c r="ES845" s="165"/>
      <c r="ET845" s="165"/>
      <c r="EU845" s="166"/>
      <c r="EV845" s="209"/>
      <c r="EW845" s="211"/>
      <c r="EX845" s="211"/>
      <c r="EY845" s="211"/>
      <c r="EZ845" s="211"/>
      <c r="FA845" s="211"/>
      <c r="FD845" s="165"/>
      <c r="FE845" s="165"/>
      <c r="FF845" s="166"/>
      <c r="FG845" s="209"/>
      <c r="FH845" s="211"/>
      <c r="FI845" s="211"/>
      <c r="FJ845" s="211"/>
      <c r="FK845" s="211"/>
      <c r="FL845" s="211"/>
    </row>
    <row r="846" spans="9:168">
      <c r="I846" s="221">
        <f t="shared" si="412"/>
        <v>242</v>
      </c>
      <c r="J846" s="159">
        <f>'v-t_chart'!C843</f>
        <v>83.1</v>
      </c>
      <c r="K846" s="204">
        <f t="shared" ca="1" si="390"/>
        <v>243.39989999999997</v>
      </c>
      <c r="L846" s="205" t="b">
        <f>IF('Input&amp;Output'!$C$3=10,phase_chart!C843,IF('Input&amp;Output'!$C$3=21,phase_chart!G843,IF('Input&amp;Output'!$C$3=22,phase_chart!K843,IF('Input&amp;Output'!$C$3=31,phase_chart!O843,IF('Input&amp;Output'!$C$3=32,phase_chart!S843,"")))))</f>
        <v>1</v>
      </c>
      <c r="M846" s="206" t="b">
        <f>IF('Input&amp;Output'!$C$3=10,phase_chart!D843,IF('Input&amp;Output'!$C$3=21,phase_chart!H843,IF('Input&amp;Output'!$C$3=22,phase_chart!L843,IF('Input&amp;Output'!$C$3=31,phase_chart!P843,IF('Input&amp;Output'!$C$3=32,phase_chart!T843,"")))))</f>
        <v>0</v>
      </c>
      <c r="N846" s="205" t="b">
        <f>IF('Input&amp;Output'!$C$3=10,phase_chart!E843,IF('Input&amp;Output'!$C$3=21,phase_chart!I843,IF('Input&amp;Output'!$C$3=22,phase_chart!M843,IF('Input&amp;Output'!$C$3=31,phase_chart!Q843,IF('Input&amp;Output'!$C$3=32,phase_chart!U843,"")))))</f>
        <v>0</v>
      </c>
      <c r="P846" s="159">
        <f ca="1">IF(NOT($J846=0),IF($J846&lt;IF($P845=0,0,VLOOKUP(P845,tbL!$M$37:$Q$43,IF(L846=TRUE,2,4))),IF($J846&gt;=VLOOKUP(P845,tbL!$M$37:$Q$43,IF(L846=TRUE,3,5)),$P845,IF(AND(L845=TRUE,L846=TRUE),$P845,$P845-1)),IF(AND(L846=TRUE,J846=VLOOKUP(P845,tbL!$M$37:$Q$43,IF(L846=TRUE,2,4))),P845,IF($P845+1&gt;$C$12,$C$12,$P845+1))),0)</f>
        <v>1</v>
      </c>
      <c r="Q846" s="159">
        <f t="shared" ca="1" si="393"/>
        <v>1</v>
      </c>
      <c r="R846" s="207">
        <f t="shared" ca="1" si="391"/>
        <v>0</v>
      </c>
      <c r="S846" s="208"/>
      <c r="T846" s="159">
        <f t="shared" si="410"/>
        <v>0</v>
      </c>
      <c r="U846" s="209" t="str">
        <f ca="1">IF(AND(T846=-1,N846=TRUE),"*",IF(AND(U845="*",N846=TRUE),"*",IF(AND(AND(L846=TRUE,U845="*"),J846&lt;VLOOKUP(V845+1,tbL!$M$38:$O$43,3)),"*","")))</f>
        <v/>
      </c>
      <c r="V846" s="204">
        <f t="shared" ca="1" si="394"/>
        <v>1</v>
      </c>
      <c r="Y846" s="159" t="str">
        <f t="shared" ca="1" si="395"/>
        <v/>
      </c>
      <c r="Z846" s="159" t="str">
        <f t="shared" si="396"/>
        <v/>
      </c>
      <c r="AA846" s="159">
        <f t="shared" ca="1" si="387"/>
        <v>1</v>
      </c>
      <c r="AC846" s="161" t="str">
        <f t="shared" ca="1" si="397"/>
        <v/>
      </c>
      <c r="AD846" s="161">
        <f t="shared" ca="1" si="398"/>
        <v>1</v>
      </c>
      <c r="AE846" s="161" t="str">
        <f t="shared" ca="1" si="389"/>
        <v/>
      </c>
      <c r="AF846" s="161">
        <f t="shared" ca="1" si="399"/>
        <v>1</v>
      </c>
      <c r="AG846" s="161" t="str">
        <f t="shared" ca="1" si="400"/>
        <v/>
      </c>
      <c r="AH846" s="161">
        <f t="shared" ca="1" si="401"/>
        <v>1</v>
      </c>
      <c r="AI846" s="161" t="str">
        <f t="shared" ca="1" si="402"/>
        <v/>
      </c>
      <c r="AJ846" s="161">
        <f t="shared" ca="1" si="403"/>
        <v>1</v>
      </c>
      <c r="AL846" s="161" t="str">
        <f t="shared" ca="1" si="404"/>
        <v/>
      </c>
      <c r="AM846" s="161">
        <f t="shared" ca="1" si="414"/>
        <v>1</v>
      </c>
      <c r="AN846" s="161" t="str">
        <f t="shared" ca="1" si="405"/>
        <v/>
      </c>
      <c r="AO846" s="161">
        <f t="shared" ca="1" si="413"/>
        <v>1</v>
      </c>
      <c r="AP846" s="161" t="str">
        <f t="shared" ca="1" si="406"/>
        <v/>
      </c>
      <c r="AQ846" s="161">
        <f t="shared" ca="1" si="411"/>
        <v>1</v>
      </c>
      <c r="AR846" s="161" t="str">
        <f t="shared" ca="1" si="407"/>
        <v/>
      </c>
      <c r="AS846" s="161">
        <f t="shared" ca="1" si="408"/>
        <v>1</v>
      </c>
      <c r="AT846" s="159" t="str">
        <f t="shared" ca="1" si="388"/>
        <v/>
      </c>
      <c r="AU846" s="210">
        <f t="shared" ca="1" si="392"/>
        <v>14</v>
      </c>
      <c r="AV846" s="209"/>
      <c r="AW846" s="204">
        <f t="shared" si="409"/>
        <v>7260.7777777777801</v>
      </c>
      <c r="AX846" s="159"/>
      <c r="AZ846" s="159"/>
      <c r="BM846" s="207"/>
      <c r="BN846" s="212"/>
      <c r="BP846" s="209"/>
      <c r="BQ846" s="211"/>
      <c r="BR846" s="211"/>
      <c r="BS846" s="211"/>
      <c r="BT846" s="211"/>
      <c r="BU846" s="211"/>
      <c r="BV846" s="211"/>
      <c r="BW846" s="211"/>
      <c r="BX846" s="211"/>
      <c r="BY846" s="211"/>
      <c r="BZ846" s="211"/>
      <c r="CA846" s="209"/>
      <c r="CB846" s="224"/>
      <c r="CC846" s="204"/>
      <c r="CD846" s="204"/>
      <c r="CE846" s="204"/>
      <c r="CF846" s="211"/>
      <c r="CG846" s="211"/>
      <c r="CI846" s="209"/>
      <c r="CJ846" s="209"/>
      <c r="EH846" s="165"/>
      <c r="EI846" s="165"/>
      <c r="EJ846" s="166"/>
      <c r="EK846" s="209"/>
      <c r="EL846" s="211"/>
      <c r="EM846" s="211"/>
      <c r="EN846" s="211"/>
      <c r="EO846" s="211"/>
      <c r="EP846" s="211"/>
      <c r="ES846" s="165"/>
      <c r="ET846" s="165"/>
      <c r="EU846" s="166"/>
      <c r="EV846" s="209"/>
      <c r="EW846" s="211"/>
      <c r="EX846" s="211"/>
      <c r="EY846" s="211"/>
      <c r="EZ846" s="211"/>
      <c r="FA846" s="211"/>
      <c r="FD846" s="165"/>
      <c r="FE846" s="165"/>
      <c r="FF846" s="166"/>
      <c r="FG846" s="209"/>
      <c r="FH846" s="211"/>
      <c r="FI846" s="211"/>
      <c r="FJ846" s="211"/>
      <c r="FK846" s="211"/>
      <c r="FL846" s="211"/>
    </row>
    <row r="847" spans="9:168">
      <c r="I847" s="221">
        <f t="shared" si="412"/>
        <v>243</v>
      </c>
      <c r="J847" s="159">
        <f>'v-t_chart'!C844</f>
        <v>84.6</v>
      </c>
      <c r="K847" s="204">
        <f t="shared" ca="1" si="390"/>
        <v>247.79339999999996</v>
      </c>
      <c r="L847" s="205" t="b">
        <f>IF('Input&amp;Output'!$C$3=10,phase_chart!C844,IF('Input&amp;Output'!$C$3=21,phase_chart!G844,IF('Input&amp;Output'!$C$3=22,phase_chart!K844,IF('Input&amp;Output'!$C$3=31,phase_chart!O844,IF('Input&amp;Output'!$C$3=32,phase_chart!S844,"")))))</f>
        <v>1</v>
      </c>
      <c r="M847" s="206" t="b">
        <f>IF('Input&amp;Output'!$C$3=10,phase_chart!D844,IF('Input&amp;Output'!$C$3=21,phase_chart!H844,IF('Input&amp;Output'!$C$3=22,phase_chart!L844,IF('Input&amp;Output'!$C$3=31,phase_chart!P844,IF('Input&amp;Output'!$C$3=32,phase_chart!T844,"")))))</f>
        <v>0</v>
      </c>
      <c r="N847" s="205" t="b">
        <f>IF('Input&amp;Output'!$C$3=10,phase_chart!E844,IF('Input&amp;Output'!$C$3=21,phase_chart!I844,IF('Input&amp;Output'!$C$3=22,phase_chart!M844,IF('Input&amp;Output'!$C$3=31,phase_chart!Q844,IF('Input&amp;Output'!$C$3=32,phase_chart!U844,"")))))</f>
        <v>0</v>
      </c>
      <c r="P847" s="159">
        <f ca="1">IF(NOT($J847=0),IF($J847&lt;IF($P846=0,0,VLOOKUP(P846,tbL!$M$37:$Q$43,IF(L847=TRUE,2,4))),IF($J847&gt;=VLOOKUP(P846,tbL!$M$37:$Q$43,IF(L847=TRUE,3,5)),$P846,IF(AND(L846=TRUE,L847=TRUE),$P846,$P846-1)),IF(AND(L847=TRUE,J847=VLOOKUP(P846,tbL!$M$37:$Q$43,IF(L847=TRUE,2,4))),P846,IF($P846+1&gt;$C$12,$C$12,$P846+1))),0)</f>
        <v>1</v>
      </c>
      <c r="Q847" s="159">
        <f t="shared" ca="1" si="393"/>
        <v>1</v>
      </c>
      <c r="R847" s="207">
        <f t="shared" ca="1" si="391"/>
        <v>0</v>
      </c>
      <c r="S847" s="208"/>
      <c r="T847" s="159">
        <f t="shared" si="410"/>
        <v>0</v>
      </c>
      <c r="U847" s="209" t="str">
        <f ca="1">IF(AND(T847=-1,N847=TRUE),"*",IF(AND(U846="*",N847=TRUE),"*",IF(AND(AND(L847=TRUE,U846="*"),J847&lt;VLOOKUP(V846+1,tbL!$M$38:$O$43,3)),"*","")))</f>
        <v/>
      </c>
      <c r="V847" s="204">
        <f t="shared" ca="1" si="394"/>
        <v>1</v>
      </c>
      <c r="Y847" s="159" t="str">
        <f t="shared" ca="1" si="395"/>
        <v/>
      </c>
      <c r="Z847" s="159" t="str">
        <f t="shared" si="396"/>
        <v/>
      </c>
      <c r="AA847" s="159">
        <f t="shared" ca="1" si="387"/>
        <v>1</v>
      </c>
      <c r="AC847" s="161" t="str">
        <f t="shared" ca="1" si="397"/>
        <v/>
      </c>
      <c r="AD847" s="161">
        <f t="shared" ca="1" si="398"/>
        <v>1</v>
      </c>
      <c r="AE847" s="161" t="str">
        <f t="shared" ca="1" si="389"/>
        <v/>
      </c>
      <c r="AF847" s="161">
        <f t="shared" ca="1" si="399"/>
        <v>1</v>
      </c>
      <c r="AG847" s="161" t="str">
        <f t="shared" ca="1" si="400"/>
        <v/>
      </c>
      <c r="AH847" s="161">
        <f t="shared" ca="1" si="401"/>
        <v>1</v>
      </c>
      <c r="AI847" s="161" t="str">
        <f t="shared" ca="1" si="402"/>
        <v/>
      </c>
      <c r="AJ847" s="161">
        <f t="shared" ca="1" si="403"/>
        <v>1</v>
      </c>
      <c r="AL847" s="161" t="str">
        <f t="shared" ca="1" si="404"/>
        <v/>
      </c>
      <c r="AM847" s="161">
        <f t="shared" ca="1" si="414"/>
        <v>1</v>
      </c>
      <c r="AN847" s="161" t="str">
        <f t="shared" ca="1" si="405"/>
        <v/>
      </c>
      <c r="AO847" s="161">
        <f t="shared" ca="1" si="413"/>
        <v>1</v>
      </c>
      <c r="AP847" s="161" t="str">
        <f t="shared" ca="1" si="406"/>
        <v/>
      </c>
      <c r="AQ847" s="161">
        <f t="shared" ca="1" si="411"/>
        <v>1</v>
      </c>
      <c r="AR847" s="161" t="str">
        <f t="shared" ca="1" si="407"/>
        <v/>
      </c>
      <c r="AS847" s="161">
        <f t="shared" ca="1" si="408"/>
        <v>1</v>
      </c>
      <c r="AT847" s="159" t="str">
        <f t="shared" ca="1" si="388"/>
        <v/>
      </c>
      <c r="AU847" s="210">
        <f t="shared" ca="1" si="392"/>
        <v>14</v>
      </c>
      <c r="AV847" s="209"/>
      <c r="AW847" s="204">
        <f t="shared" si="409"/>
        <v>7284.2777777777801</v>
      </c>
      <c r="AX847" s="159"/>
      <c r="AZ847" s="159"/>
      <c r="BM847" s="207"/>
      <c r="BN847" s="212"/>
      <c r="BP847" s="209"/>
      <c r="BQ847" s="211"/>
      <c r="BR847" s="211"/>
      <c r="BS847" s="211"/>
      <c r="BT847" s="211"/>
      <c r="BU847" s="211"/>
      <c r="BV847" s="211"/>
      <c r="BW847" s="211"/>
      <c r="BX847" s="211"/>
      <c r="BY847" s="211"/>
      <c r="BZ847" s="211"/>
      <c r="CA847" s="209"/>
      <c r="CB847" s="224"/>
      <c r="CC847" s="204"/>
      <c r="CD847" s="204"/>
      <c r="CE847" s="204"/>
      <c r="CF847" s="211"/>
      <c r="CG847" s="211"/>
      <c r="CI847" s="209"/>
      <c r="CJ847" s="209"/>
      <c r="EH847" s="165"/>
      <c r="EI847" s="165"/>
      <c r="EJ847" s="166"/>
      <c r="EK847" s="209"/>
      <c r="EL847" s="211"/>
      <c r="EM847" s="211"/>
      <c r="EN847" s="211"/>
      <c r="EO847" s="211"/>
      <c r="EP847" s="211"/>
      <c r="ES847" s="165"/>
      <c r="ET847" s="165"/>
      <c r="EU847" s="166"/>
      <c r="EV847" s="209"/>
      <c r="EW847" s="211"/>
      <c r="EX847" s="211"/>
      <c r="EY847" s="211"/>
      <c r="EZ847" s="211"/>
      <c r="FA847" s="211"/>
      <c r="FD847" s="165"/>
      <c r="FE847" s="165"/>
      <c r="FF847" s="166"/>
      <c r="FG847" s="209"/>
      <c r="FH847" s="211"/>
      <c r="FI847" s="211"/>
      <c r="FJ847" s="211"/>
      <c r="FK847" s="211"/>
      <c r="FL847" s="211"/>
    </row>
    <row r="848" spans="9:168">
      <c r="I848" s="221">
        <f t="shared" si="412"/>
        <v>244</v>
      </c>
      <c r="J848" s="159">
        <f>'v-t_chart'!C845</f>
        <v>86</v>
      </c>
      <c r="K848" s="204">
        <f t="shared" ca="1" si="390"/>
        <v>251.89399999999998</v>
      </c>
      <c r="L848" s="205" t="b">
        <f>IF('Input&amp;Output'!$C$3=10,phase_chart!C845,IF('Input&amp;Output'!$C$3=21,phase_chart!G845,IF('Input&amp;Output'!$C$3=22,phase_chart!K845,IF('Input&amp;Output'!$C$3=31,phase_chart!O845,IF('Input&amp;Output'!$C$3=32,phase_chart!S845,"")))))</f>
        <v>1</v>
      </c>
      <c r="M848" s="206" t="b">
        <f>IF('Input&amp;Output'!$C$3=10,phase_chart!D845,IF('Input&amp;Output'!$C$3=21,phase_chart!H845,IF('Input&amp;Output'!$C$3=22,phase_chart!L845,IF('Input&amp;Output'!$C$3=31,phase_chart!P845,IF('Input&amp;Output'!$C$3=32,phase_chart!T845,"")))))</f>
        <v>0</v>
      </c>
      <c r="N848" s="205" t="b">
        <f>IF('Input&amp;Output'!$C$3=10,phase_chart!E845,IF('Input&amp;Output'!$C$3=21,phase_chart!I845,IF('Input&amp;Output'!$C$3=22,phase_chart!M845,IF('Input&amp;Output'!$C$3=31,phase_chart!Q845,IF('Input&amp;Output'!$C$3=32,phase_chart!U845,"")))))</f>
        <v>0</v>
      </c>
      <c r="P848" s="159">
        <f ca="1">IF(NOT($J848=0),IF($J848&lt;IF($P847=0,0,VLOOKUP(P847,tbL!$M$37:$Q$43,IF(L848=TRUE,2,4))),IF($J848&gt;=VLOOKUP(P847,tbL!$M$37:$Q$43,IF(L848=TRUE,3,5)),$P847,IF(AND(L847=TRUE,L848=TRUE),$P847,$P847-1)),IF(AND(L848=TRUE,J848=VLOOKUP(P847,tbL!$M$37:$Q$43,IF(L848=TRUE,2,4))),P847,IF($P847+1&gt;$C$12,$C$12,$P847+1))),0)</f>
        <v>1</v>
      </c>
      <c r="Q848" s="159">
        <f t="shared" ca="1" si="393"/>
        <v>1</v>
      </c>
      <c r="R848" s="207">
        <f t="shared" ca="1" si="391"/>
        <v>0</v>
      </c>
      <c r="S848" s="208"/>
      <c r="T848" s="159">
        <f t="shared" si="410"/>
        <v>0</v>
      </c>
      <c r="U848" s="209" t="str">
        <f ca="1">IF(AND(T848=-1,N848=TRUE),"*",IF(AND(U847="*",N848=TRUE),"*",IF(AND(AND(L848=TRUE,U847="*"),J848&lt;VLOOKUP(V847+1,tbL!$M$38:$O$43,3)),"*","")))</f>
        <v/>
      </c>
      <c r="V848" s="204">
        <f t="shared" ca="1" si="394"/>
        <v>1</v>
      </c>
      <c r="Y848" s="159" t="str">
        <f t="shared" ca="1" si="395"/>
        <v/>
      </c>
      <c r="Z848" s="159" t="str">
        <f t="shared" si="396"/>
        <v/>
      </c>
      <c r="AA848" s="159">
        <f t="shared" ca="1" si="387"/>
        <v>1</v>
      </c>
      <c r="AC848" s="161" t="str">
        <f t="shared" ca="1" si="397"/>
        <v/>
      </c>
      <c r="AD848" s="161">
        <f t="shared" ca="1" si="398"/>
        <v>1</v>
      </c>
      <c r="AE848" s="161" t="str">
        <f t="shared" ca="1" si="389"/>
        <v/>
      </c>
      <c r="AF848" s="161">
        <f t="shared" ca="1" si="399"/>
        <v>1</v>
      </c>
      <c r="AG848" s="161" t="str">
        <f t="shared" ca="1" si="400"/>
        <v/>
      </c>
      <c r="AH848" s="161">
        <f t="shared" ca="1" si="401"/>
        <v>1</v>
      </c>
      <c r="AI848" s="161" t="str">
        <f t="shared" ca="1" si="402"/>
        <v/>
      </c>
      <c r="AJ848" s="161">
        <f t="shared" ca="1" si="403"/>
        <v>1</v>
      </c>
      <c r="AL848" s="161" t="str">
        <f t="shared" ca="1" si="404"/>
        <v/>
      </c>
      <c r="AM848" s="161">
        <f t="shared" ca="1" si="414"/>
        <v>1</v>
      </c>
      <c r="AN848" s="161" t="str">
        <f t="shared" ca="1" si="405"/>
        <v/>
      </c>
      <c r="AO848" s="161">
        <f t="shared" ca="1" si="413"/>
        <v>1</v>
      </c>
      <c r="AP848" s="161" t="str">
        <f t="shared" ca="1" si="406"/>
        <v/>
      </c>
      <c r="AQ848" s="161">
        <f t="shared" ca="1" si="411"/>
        <v>1</v>
      </c>
      <c r="AR848" s="161" t="str">
        <f t="shared" ca="1" si="407"/>
        <v/>
      </c>
      <c r="AS848" s="161">
        <f t="shared" ca="1" si="408"/>
        <v>1</v>
      </c>
      <c r="AT848" s="159" t="str">
        <f t="shared" ca="1" si="388"/>
        <v/>
      </c>
      <c r="AU848" s="210">
        <f t="shared" ca="1" si="392"/>
        <v>14</v>
      </c>
      <c r="AV848" s="209"/>
      <c r="AW848" s="204">
        <f t="shared" si="409"/>
        <v>7308.1666666666688</v>
      </c>
      <c r="AX848" s="159"/>
      <c r="AZ848" s="159"/>
      <c r="BM848" s="207"/>
      <c r="BN848" s="212"/>
      <c r="BP848" s="209"/>
      <c r="BQ848" s="211"/>
      <c r="BR848" s="211"/>
      <c r="BS848" s="211"/>
      <c r="BT848" s="211"/>
      <c r="BU848" s="211"/>
      <c r="BV848" s="211"/>
      <c r="BW848" s="211"/>
      <c r="BX848" s="211"/>
      <c r="BY848" s="211"/>
      <c r="BZ848" s="211"/>
      <c r="CA848" s="209"/>
      <c r="CB848" s="224"/>
      <c r="CC848" s="204"/>
      <c r="CD848" s="204"/>
      <c r="CE848" s="204"/>
      <c r="CF848" s="211"/>
      <c r="CG848" s="211"/>
      <c r="CI848" s="209"/>
      <c r="CJ848" s="209"/>
      <c r="EH848" s="165"/>
      <c r="EI848" s="165"/>
      <c r="EJ848" s="166"/>
      <c r="EK848" s="209"/>
      <c r="EL848" s="211"/>
      <c r="EM848" s="211"/>
      <c r="EN848" s="211"/>
      <c r="EO848" s="211"/>
      <c r="EP848" s="211"/>
      <c r="ES848" s="165"/>
      <c r="ET848" s="165"/>
      <c r="EU848" s="166"/>
      <c r="EV848" s="209"/>
      <c r="EW848" s="211"/>
      <c r="EX848" s="211"/>
      <c r="EY848" s="211"/>
      <c r="EZ848" s="211"/>
      <c r="FA848" s="211"/>
      <c r="FD848" s="165"/>
      <c r="FE848" s="165"/>
      <c r="FF848" s="166"/>
      <c r="FG848" s="209"/>
      <c r="FH848" s="211"/>
      <c r="FI848" s="211"/>
      <c r="FJ848" s="211"/>
      <c r="FK848" s="211"/>
      <c r="FL848" s="211"/>
    </row>
    <row r="849" spans="9:168">
      <c r="I849" s="221">
        <f t="shared" si="412"/>
        <v>245</v>
      </c>
      <c r="J849" s="159">
        <f>'v-t_chart'!C846</f>
        <v>87.4</v>
      </c>
      <c r="K849" s="204">
        <f t="shared" ca="1" si="390"/>
        <v>255.99459999999999</v>
      </c>
      <c r="L849" s="205" t="b">
        <f>IF('Input&amp;Output'!$C$3=10,phase_chart!C846,IF('Input&amp;Output'!$C$3=21,phase_chart!G846,IF('Input&amp;Output'!$C$3=22,phase_chart!K846,IF('Input&amp;Output'!$C$3=31,phase_chart!O846,IF('Input&amp;Output'!$C$3=32,phase_chart!S846,"")))))</f>
        <v>1</v>
      </c>
      <c r="M849" s="206" t="b">
        <f>IF('Input&amp;Output'!$C$3=10,phase_chart!D846,IF('Input&amp;Output'!$C$3=21,phase_chart!H846,IF('Input&amp;Output'!$C$3=22,phase_chart!L846,IF('Input&amp;Output'!$C$3=31,phase_chart!P846,IF('Input&amp;Output'!$C$3=32,phase_chart!T846,"")))))</f>
        <v>0</v>
      </c>
      <c r="N849" s="205" t="b">
        <f>IF('Input&amp;Output'!$C$3=10,phase_chart!E846,IF('Input&amp;Output'!$C$3=21,phase_chart!I846,IF('Input&amp;Output'!$C$3=22,phase_chart!M846,IF('Input&amp;Output'!$C$3=31,phase_chart!Q846,IF('Input&amp;Output'!$C$3=32,phase_chart!U846,"")))))</f>
        <v>0</v>
      </c>
      <c r="P849" s="159">
        <f ca="1">IF(NOT($J849=0),IF($J849&lt;IF($P848=0,0,VLOOKUP(P848,tbL!$M$37:$Q$43,IF(L849=TRUE,2,4))),IF($J849&gt;=VLOOKUP(P848,tbL!$M$37:$Q$43,IF(L849=TRUE,3,5)),$P848,IF(AND(L848=TRUE,L849=TRUE),$P848,$P848-1)),IF(AND(L849=TRUE,J849=VLOOKUP(P848,tbL!$M$37:$Q$43,IF(L849=TRUE,2,4))),P848,IF($P848+1&gt;$C$12,$C$12,$P848+1))),0)</f>
        <v>1</v>
      </c>
      <c r="Q849" s="159">
        <f t="shared" ca="1" si="393"/>
        <v>1</v>
      </c>
      <c r="R849" s="207">
        <f t="shared" ca="1" si="391"/>
        <v>0</v>
      </c>
      <c r="S849" s="208"/>
      <c r="T849" s="159">
        <f t="shared" si="410"/>
        <v>0</v>
      </c>
      <c r="U849" s="209" t="str">
        <f ca="1">IF(AND(T849=-1,N849=TRUE),"*",IF(AND(U848="*",N849=TRUE),"*",IF(AND(AND(L849=TRUE,U848="*"),J849&lt;VLOOKUP(V848+1,tbL!$M$38:$O$43,3)),"*","")))</f>
        <v/>
      </c>
      <c r="V849" s="204">
        <f t="shared" ca="1" si="394"/>
        <v>1</v>
      </c>
      <c r="Y849" s="159" t="str">
        <f t="shared" ca="1" si="395"/>
        <v/>
      </c>
      <c r="Z849" s="159" t="str">
        <f t="shared" si="396"/>
        <v/>
      </c>
      <c r="AA849" s="159">
        <f t="shared" ca="1" si="387"/>
        <v>1</v>
      </c>
      <c r="AC849" s="161" t="str">
        <f t="shared" ca="1" si="397"/>
        <v/>
      </c>
      <c r="AD849" s="161">
        <f t="shared" ca="1" si="398"/>
        <v>1</v>
      </c>
      <c r="AE849" s="161" t="str">
        <f t="shared" ca="1" si="389"/>
        <v/>
      </c>
      <c r="AF849" s="161">
        <f t="shared" ca="1" si="399"/>
        <v>1</v>
      </c>
      <c r="AG849" s="161" t="str">
        <f t="shared" ca="1" si="400"/>
        <v/>
      </c>
      <c r="AH849" s="161">
        <f t="shared" ca="1" si="401"/>
        <v>1</v>
      </c>
      <c r="AI849" s="161" t="str">
        <f t="shared" ca="1" si="402"/>
        <v/>
      </c>
      <c r="AJ849" s="161">
        <f t="shared" ca="1" si="403"/>
        <v>1</v>
      </c>
      <c r="AL849" s="161" t="str">
        <f t="shared" ca="1" si="404"/>
        <v/>
      </c>
      <c r="AM849" s="161">
        <f t="shared" ca="1" si="414"/>
        <v>1</v>
      </c>
      <c r="AN849" s="161" t="str">
        <f t="shared" ca="1" si="405"/>
        <v/>
      </c>
      <c r="AO849" s="161">
        <f t="shared" ca="1" si="413"/>
        <v>1</v>
      </c>
      <c r="AP849" s="161" t="str">
        <f t="shared" ca="1" si="406"/>
        <v/>
      </c>
      <c r="AQ849" s="161">
        <f t="shared" ca="1" si="411"/>
        <v>1</v>
      </c>
      <c r="AR849" s="161" t="str">
        <f t="shared" ca="1" si="407"/>
        <v/>
      </c>
      <c r="AS849" s="161">
        <f t="shared" ca="1" si="408"/>
        <v>1</v>
      </c>
      <c r="AT849" s="159" t="str">
        <f t="shared" ca="1" si="388"/>
        <v/>
      </c>
      <c r="AU849" s="210">
        <f t="shared" ca="1" si="392"/>
        <v>14</v>
      </c>
      <c r="AV849" s="209"/>
      <c r="AW849" s="204">
        <f t="shared" si="409"/>
        <v>7332.4444444444462</v>
      </c>
      <c r="AX849" s="159"/>
      <c r="AZ849" s="159"/>
      <c r="BM849" s="207"/>
      <c r="BN849" s="212"/>
      <c r="BP849" s="209"/>
      <c r="BQ849" s="211"/>
      <c r="BR849" s="211"/>
      <c r="BS849" s="211"/>
      <c r="BT849" s="211"/>
      <c r="BU849" s="211"/>
      <c r="BV849" s="211"/>
      <c r="BW849" s="211"/>
      <c r="BX849" s="211"/>
      <c r="BY849" s="211"/>
      <c r="BZ849" s="211"/>
      <c r="CA849" s="209"/>
      <c r="CB849" s="224"/>
      <c r="CC849" s="204"/>
      <c r="CD849" s="204"/>
      <c r="CE849" s="204"/>
      <c r="CF849" s="211"/>
      <c r="CG849" s="211"/>
      <c r="CI849" s="209"/>
      <c r="CJ849" s="209"/>
      <c r="EH849" s="165"/>
      <c r="EI849" s="165"/>
      <c r="EJ849" s="166"/>
      <c r="EK849" s="209"/>
      <c r="EL849" s="211"/>
      <c r="EM849" s="211"/>
      <c r="EN849" s="211"/>
      <c r="EO849" s="211"/>
      <c r="EP849" s="211"/>
      <c r="ES849" s="165"/>
      <c r="ET849" s="165"/>
      <c r="EU849" s="166"/>
      <c r="EV849" s="209"/>
      <c r="EW849" s="211"/>
      <c r="EX849" s="211"/>
      <c r="EY849" s="211"/>
      <c r="EZ849" s="211"/>
      <c r="FA849" s="211"/>
      <c r="FD849" s="165"/>
      <c r="FE849" s="165"/>
      <c r="FF849" s="166"/>
      <c r="FG849" s="209"/>
      <c r="FH849" s="211"/>
      <c r="FI849" s="211"/>
      <c r="FJ849" s="211"/>
      <c r="FK849" s="211"/>
      <c r="FL849" s="211"/>
    </row>
    <row r="850" spans="9:168">
      <c r="I850" s="221">
        <f t="shared" si="412"/>
        <v>246</v>
      </c>
      <c r="J850" s="159">
        <f>'v-t_chart'!C847</f>
        <v>88.7</v>
      </c>
      <c r="K850" s="204">
        <f t="shared" ca="1" si="390"/>
        <v>259.8023</v>
      </c>
      <c r="L850" s="205" t="b">
        <f>IF('Input&amp;Output'!$C$3=10,phase_chart!C847,IF('Input&amp;Output'!$C$3=21,phase_chart!G847,IF('Input&amp;Output'!$C$3=22,phase_chart!K847,IF('Input&amp;Output'!$C$3=31,phase_chart!O847,IF('Input&amp;Output'!$C$3=32,phase_chart!S847,"")))))</f>
        <v>1</v>
      </c>
      <c r="M850" s="206" t="b">
        <f>IF('Input&amp;Output'!$C$3=10,phase_chart!D847,IF('Input&amp;Output'!$C$3=21,phase_chart!H847,IF('Input&amp;Output'!$C$3=22,phase_chart!L847,IF('Input&amp;Output'!$C$3=31,phase_chart!P847,IF('Input&amp;Output'!$C$3=32,phase_chart!T847,"")))))</f>
        <v>0</v>
      </c>
      <c r="N850" s="205" t="b">
        <f>IF('Input&amp;Output'!$C$3=10,phase_chart!E847,IF('Input&amp;Output'!$C$3=21,phase_chart!I847,IF('Input&amp;Output'!$C$3=22,phase_chart!M847,IF('Input&amp;Output'!$C$3=31,phase_chart!Q847,IF('Input&amp;Output'!$C$3=32,phase_chart!U847,"")))))</f>
        <v>0</v>
      </c>
      <c r="P850" s="159">
        <f ca="1">IF(NOT($J850=0),IF($J850&lt;IF($P849=0,0,VLOOKUP(P849,tbL!$M$37:$Q$43,IF(L850=TRUE,2,4))),IF($J850&gt;=VLOOKUP(P849,tbL!$M$37:$Q$43,IF(L850=TRUE,3,5)),$P849,IF(AND(L849=TRUE,L850=TRUE),$P849,$P849-1)),IF(AND(L850=TRUE,J850=VLOOKUP(P849,tbL!$M$37:$Q$43,IF(L850=TRUE,2,4))),P849,IF($P849+1&gt;$C$12,$C$12,$P849+1))),0)</f>
        <v>1</v>
      </c>
      <c r="Q850" s="159">
        <f t="shared" ca="1" si="393"/>
        <v>1</v>
      </c>
      <c r="R850" s="207">
        <f t="shared" ca="1" si="391"/>
        <v>0</v>
      </c>
      <c r="S850" s="208"/>
      <c r="T850" s="159">
        <f t="shared" si="410"/>
        <v>0</v>
      </c>
      <c r="U850" s="209" t="str">
        <f ca="1">IF(AND(T850=-1,N850=TRUE),"*",IF(AND(U849="*",N850=TRUE),"*",IF(AND(AND(L850=TRUE,U849="*"),J850&lt;VLOOKUP(V849+1,tbL!$M$38:$O$43,3)),"*","")))</f>
        <v/>
      </c>
      <c r="V850" s="204">
        <f t="shared" ca="1" si="394"/>
        <v>1</v>
      </c>
      <c r="Y850" s="159" t="str">
        <f t="shared" ca="1" si="395"/>
        <v/>
      </c>
      <c r="Z850" s="159" t="str">
        <f t="shared" si="396"/>
        <v/>
      </c>
      <c r="AA850" s="159">
        <f t="shared" ca="1" si="387"/>
        <v>1</v>
      </c>
      <c r="AC850" s="161" t="str">
        <f t="shared" ca="1" si="397"/>
        <v/>
      </c>
      <c r="AD850" s="161">
        <f t="shared" ca="1" si="398"/>
        <v>1</v>
      </c>
      <c r="AE850" s="161" t="str">
        <f t="shared" ca="1" si="389"/>
        <v/>
      </c>
      <c r="AF850" s="161">
        <f t="shared" ca="1" si="399"/>
        <v>1</v>
      </c>
      <c r="AG850" s="161" t="str">
        <f t="shared" ca="1" si="400"/>
        <v/>
      </c>
      <c r="AH850" s="161">
        <f t="shared" ca="1" si="401"/>
        <v>1</v>
      </c>
      <c r="AI850" s="161" t="str">
        <f t="shared" ca="1" si="402"/>
        <v/>
      </c>
      <c r="AJ850" s="161">
        <f t="shared" ca="1" si="403"/>
        <v>1</v>
      </c>
      <c r="AL850" s="161" t="str">
        <f t="shared" ca="1" si="404"/>
        <v/>
      </c>
      <c r="AM850" s="161">
        <f t="shared" ca="1" si="414"/>
        <v>1</v>
      </c>
      <c r="AN850" s="161" t="str">
        <f t="shared" ca="1" si="405"/>
        <v/>
      </c>
      <c r="AO850" s="161">
        <f t="shared" ca="1" si="413"/>
        <v>1</v>
      </c>
      <c r="AP850" s="161" t="str">
        <f t="shared" ca="1" si="406"/>
        <v/>
      </c>
      <c r="AQ850" s="161">
        <f t="shared" ca="1" si="411"/>
        <v>1</v>
      </c>
      <c r="AR850" s="161" t="str">
        <f t="shared" ca="1" si="407"/>
        <v/>
      </c>
      <c r="AS850" s="161">
        <f t="shared" ca="1" si="408"/>
        <v>1</v>
      </c>
      <c r="AT850" s="159" t="str">
        <f t="shared" ca="1" si="388"/>
        <v/>
      </c>
      <c r="AU850" s="210">
        <f t="shared" ca="1" si="392"/>
        <v>14</v>
      </c>
      <c r="AV850" s="209"/>
      <c r="AW850" s="204">
        <f t="shared" si="409"/>
        <v>7357.0833333333348</v>
      </c>
      <c r="AX850" s="159"/>
      <c r="AZ850" s="159"/>
      <c r="BM850" s="207"/>
      <c r="BN850" s="212"/>
      <c r="BP850" s="209"/>
      <c r="BQ850" s="211"/>
      <c r="BR850" s="211"/>
      <c r="BS850" s="211"/>
      <c r="BT850" s="211"/>
      <c r="BU850" s="211"/>
      <c r="BV850" s="211"/>
      <c r="BW850" s="211"/>
      <c r="BX850" s="211"/>
      <c r="BY850" s="211"/>
      <c r="BZ850" s="211"/>
      <c r="CA850" s="209"/>
      <c r="CB850" s="224"/>
      <c r="CC850" s="204"/>
      <c r="CD850" s="204"/>
      <c r="CE850" s="204"/>
      <c r="CF850" s="211"/>
      <c r="CG850" s="211"/>
      <c r="CI850" s="209"/>
      <c r="CJ850" s="209"/>
      <c r="EH850" s="165"/>
      <c r="EI850" s="165"/>
      <c r="EJ850" s="166"/>
      <c r="EK850" s="209"/>
      <c r="EL850" s="211"/>
      <c r="EM850" s="211"/>
      <c r="EN850" s="211"/>
      <c r="EO850" s="211"/>
      <c r="EP850" s="211"/>
      <c r="ES850" s="165"/>
      <c r="ET850" s="165"/>
      <c r="EU850" s="166"/>
      <c r="EV850" s="209"/>
      <c r="EW850" s="211"/>
      <c r="EX850" s="211"/>
      <c r="EY850" s="211"/>
      <c r="EZ850" s="211"/>
      <c r="FA850" s="211"/>
      <c r="FD850" s="165"/>
      <c r="FE850" s="165"/>
      <c r="FF850" s="166"/>
      <c r="FG850" s="209"/>
      <c r="FH850" s="211"/>
      <c r="FI850" s="211"/>
      <c r="FJ850" s="211"/>
      <c r="FK850" s="211"/>
      <c r="FL850" s="211"/>
    </row>
    <row r="851" spans="9:168">
      <c r="I851" s="221">
        <f t="shared" si="412"/>
        <v>247</v>
      </c>
      <c r="J851" s="159">
        <f>'v-t_chart'!C848</f>
        <v>89.6</v>
      </c>
      <c r="K851" s="204">
        <f t="shared" ca="1" si="390"/>
        <v>262.43839999999994</v>
      </c>
      <c r="L851" s="205" t="b">
        <f>IF('Input&amp;Output'!$C$3=10,phase_chart!C848,IF('Input&amp;Output'!$C$3=21,phase_chart!G848,IF('Input&amp;Output'!$C$3=22,phase_chart!K848,IF('Input&amp;Output'!$C$3=31,phase_chart!O848,IF('Input&amp;Output'!$C$3=32,phase_chart!S848,"")))))</f>
        <v>1</v>
      </c>
      <c r="M851" s="206" t="b">
        <f>IF('Input&amp;Output'!$C$3=10,phase_chart!D848,IF('Input&amp;Output'!$C$3=21,phase_chart!H848,IF('Input&amp;Output'!$C$3=22,phase_chart!L848,IF('Input&amp;Output'!$C$3=31,phase_chart!P848,IF('Input&amp;Output'!$C$3=32,phase_chart!T848,"")))))</f>
        <v>0</v>
      </c>
      <c r="N851" s="205" t="b">
        <f>IF('Input&amp;Output'!$C$3=10,phase_chart!E848,IF('Input&amp;Output'!$C$3=21,phase_chart!I848,IF('Input&amp;Output'!$C$3=22,phase_chart!M848,IF('Input&amp;Output'!$C$3=31,phase_chart!Q848,IF('Input&amp;Output'!$C$3=32,phase_chart!U848,"")))))</f>
        <v>0</v>
      </c>
      <c r="P851" s="159">
        <f ca="1">IF(NOT($J851=0),IF($J851&lt;IF($P850=0,0,VLOOKUP(P850,tbL!$M$37:$Q$43,IF(L851=TRUE,2,4))),IF($J851&gt;=VLOOKUP(P850,tbL!$M$37:$Q$43,IF(L851=TRUE,3,5)),$P850,IF(AND(L850=TRUE,L851=TRUE),$P850,$P850-1)),IF(AND(L851=TRUE,J851=VLOOKUP(P850,tbL!$M$37:$Q$43,IF(L851=TRUE,2,4))),P850,IF($P850+1&gt;$C$12,$C$12,$P850+1))),0)</f>
        <v>1</v>
      </c>
      <c r="Q851" s="159">
        <f t="shared" ca="1" si="393"/>
        <v>1</v>
      </c>
      <c r="R851" s="207">
        <f t="shared" ca="1" si="391"/>
        <v>0</v>
      </c>
      <c r="S851" s="208"/>
      <c r="T851" s="159">
        <f t="shared" si="410"/>
        <v>0</v>
      </c>
      <c r="U851" s="209" t="str">
        <f ca="1">IF(AND(T851=-1,N851=TRUE),"*",IF(AND(U850="*",N851=TRUE),"*",IF(AND(AND(L851=TRUE,U850="*"),J851&lt;VLOOKUP(V850+1,tbL!$M$38:$O$43,3)),"*","")))</f>
        <v/>
      </c>
      <c r="V851" s="204">
        <f t="shared" ca="1" si="394"/>
        <v>1</v>
      </c>
      <c r="Y851" s="159" t="str">
        <f t="shared" ca="1" si="395"/>
        <v/>
      </c>
      <c r="Z851" s="159" t="str">
        <f t="shared" si="396"/>
        <v/>
      </c>
      <c r="AA851" s="159">
        <f t="shared" ca="1" si="387"/>
        <v>1</v>
      </c>
      <c r="AC851" s="161" t="str">
        <f t="shared" ca="1" si="397"/>
        <v/>
      </c>
      <c r="AD851" s="161">
        <f t="shared" ca="1" si="398"/>
        <v>1</v>
      </c>
      <c r="AE851" s="161" t="str">
        <f t="shared" ca="1" si="389"/>
        <v/>
      </c>
      <c r="AF851" s="161">
        <f t="shared" ca="1" si="399"/>
        <v>1</v>
      </c>
      <c r="AG851" s="161" t="str">
        <f t="shared" ca="1" si="400"/>
        <v/>
      </c>
      <c r="AH851" s="161">
        <f t="shared" ca="1" si="401"/>
        <v>1</v>
      </c>
      <c r="AI851" s="161" t="str">
        <f t="shared" ca="1" si="402"/>
        <v/>
      </c>
      <c r="AJ851" s="161">
        <f t="shared" ca="1" si="403"/>
        <v>1</v>
      </c>
      <c r="AL851" s="161" t="str">
        <f t="shared" ca="1" si="404"/>
        <v/>
      </c>
      <c r="AM851" s="161">
        <f t="shared" ca="1" si="414"/>
        <v>1</v>
      </c>
      <c r="AN851" s="161" t="str">
        <f t="shared" ca="1" si="405"/>
        <v/>
      </c>
      <c r="AO851" s="161">
        <f t="shared" ca="1" si="413"/>
        <v>1</v>
      </c>
      <c r="AP851" s="161" t="str">
        <f t="shared" ca="1" si="406"/>
        <v/>
      </c>
      <c r="AQ851" s="161">
        <f t="shared" ca="1" si="411"/>
        <v>1</v>
      </c>
      <c r="AR851" s="161" t="str">
        <f t="shared" ca="1" si="407"/>
        <v/>
      </c>
      <c r="AS851" s="161">
        <f t="shared" ca="1" si="408"/>
        <v>1</v>
      </c>
      <c r="AT851" s="159" t="str">
        <f t="shared" ca="1" si="388"/>
        <v/>
      </c>
      <c r="AU851" s="210">
        <f t="shared" ca="1" si="392"/>
        <v>14</v>
      </c>
      <c r="AV851" s="209"/>
      <c r="AW851" s="204">
        <f t="shared" si="409"/>
        <v>7381.9722222222235</v>
      </c>
      <c r="AX851" s="159"/>
      <c r="AZ851" s="159"/>
      <c r="BM851" s="207"/>
      <c r="BN851" s="212"/>
      <c r="BP851" s="209"/>
      <c r="BQ851" s="211"/>
      <c r="BR851" s="211"/>
      <c r="BS851" s="211"/>
      <c r="BT851" s="211"/>
      <c r="BU851" s="211"/>
      <c r="BV851" s="211"/>
      <c r="BW851" s="211"/>
      <c r="BX851" s="211"/>
      <c r="BY851" s="211"/>
      <c r="BZ851" s="211"/>
      <c r="CA851" s="209"/>
      <c r="CB851" s="224"/>
      <c r="CC851" s="204"/>
      <c r="CD851" s="204"/>
      <c r="CE851" s="204"/>
      <c r="CF851" s="211"/>
      <c r="CG851" s="211"/>
      <c r="CI851" s="209"/>
      <c r="CJ851" s="209"/>
      <c r="EH851" s="165"/>
      <c r="EI851" s="165"/>
      <c r="EJ851" s="166"/>
      <c r="EK851" s="209"/>
      <c r="EL851" s="211"/>
      <c r="EM851" s="211"/>
      <c r="EN851" s="211"/>
      <c r="EO851" s="211"/>
      <c r="EP851" s="211"/>
      <c r="ES851" s="165"/>
      <c r="ET851" s="165"/>
      <c r="EU851" s="166"/>
      <c r="EV851" s="209"/>
      <c r="EW851" s="211"/>
      <c r="EX851" s="211"/>
      <c r="EY851" s="211"/>
      <c r="EZ851" s="211"/>
      <c r="FA851" s="211"/>
      <c r="FD851" s="165"/>
      <c r="FE851" s="165"/>
      <c r="FF851" s="166"/>
      <c r="FG851" s="209"/>
      <c r="FH851" s="211"/>
      <c r="FI851" s="211"/>
      <c r="FJ851" s="211"/>
      <c r="FK851" s="211"/>
      <c r="FL851" s="211"/>
    </row>
    <row r="852" spans="9:168">
      <c r="I852" s="221">
        <f t="shared" si="412"/>
        <v>248</v>
      </c>
      <c r="J852" s="159">
        <f>'v-t_chart'!C849</f>
        <v>90.2</v>
      </c>
      <c r="K852" s="204">
        <f t="shared" ca="1" si="390"/>
        <v>264.19580000000002</v>
      </c>
      <c r="L852" s="205" t="b">
        <f>IF('Input&amp;Output'!$C$3=10,phase_chart!C849,IF('Input&amp;Output'!$C$3=21,phase_chart!G849,IF('Input&amp;Output'!$C$3=22,phase_chart!K849,IF('Input&amp;Output'!$C$3=31,phase_chart!O849,IF('Input&amp;Output'!$C$3=32,phase_chart!S849,"")))))</f>
        <v>1</v>
      </c>
      <c r="M852" s="206" t="b">
        <f>IF('Input&amp;Output'!$C$3=10,phase_chart!D849,IF('Input&amp;Output'!$C$3=21,phase_chart!H849,IF('Input&amp;Output'!$C$3=22,phase_chart!L849,IF('Input&amp;Output'!$C$3=31,phase_chart!P849,IF('Input&amp;Output'!$C$3=32,phase_chart!T849,"")))))</f>
        <v>0</v>
      </c>
      <c r="N852" s="205" t="b">
        <f>IF('Input&amp;Output'!$C$3=10,phase_chart!E849,IF('Input&amp;Output'!$C$3=21,phase_chart!I849,IF('Input&amp;Output'!$C$3=22,phase_chart!M849,IF('Input&amp;Output'!$C$3=31,phase_chart!Q849,IF('Input&amp;Output'!$C$3=32,phase_chart!U849,"")))))</f>
        <v>0</v>
      </c>
      <c r="P852" s="159">
        <f ca="1">IF(NOT($J852=0),IF($J852&lt;IF($P851=0,0,VLOOKUP(P851,tbL!$M$37:$Q$43,IF(L852=TRUE,2,4))),IF($J852&gt;=VLOOKUP(P851,tbL!$M$37:$Q$43,IF(L852=TRUE,3,5)),$P851,IF(AND(L851=TRUE,L852=TRUE),$P851,$P851-1)),IF(AND(L852=TRUE,J852=VLOOKUP(P851,tbL!$M$37:$Q$43,IF(L852=TRUE,2,4))),P851,IF($P851+1&gt;$C$12,$C$12,$P851+1))),0)</f>
        <v>1</v>
      </c>
      <c r="Q852" s="159">
        <f t="shared" ca="1" si="393"/>
        <v>1</v>
      </c>
      <c r="R852" s="207">
        <f t="shared" ca="1" si="391"/>
        <v>0</v>
      </c>
      <c r="S852" s="208"/>
      <c r="T852" s="159">
        <f t="shared" si="410"/>
        <v>0</v>
      </c>
      <c r="U852" s="209" t="str">
        <f ca="1">IF(AND(T852=-1,N852=TRUE),"*",IF(AND(U851="*",N852=TRUE),"*",IF(AND(AND(L852=TRUE,U851="*"),J852&lt;VLOOKUP(V851+1,tbL!$M$38:$O$43,3)),"*","")))</f>
        <v/>
      </c>
      <c r="V852" s="204">
        <f t="shared" ca="1" si="394"/>
        <v>1</v>
      </c>
      <c r="Y852" s="159" t="str">
        <f t="shared" ca="1" si="395"/>
        <v/>
      </c>
      <c r="Z852" s="159" t="str">
        <f t="shared" si="396"/>
        <v/>
      </c>
      <c r="AA852" s="159">
        <f t="shared" ca="1" si="387"/>
        <v>1</v>
      </c>
      <c r="AC852" s="161" t="str">
        <f t="shared" ca="1" si="397"/>
        <v/>
      </c>
      <c r="AD852" s="161">
        <f t="shared" ca="1" si="398"/>
        <v>1</v>
      </c>
      <c r="AE852" s="161" t="str">
        <f t="shared" ca="1" si="389"/>
        <v/>
      </c>
      <c r="AF852" s="161">
        <f t="shared" ca="1" si="399"/>
        <v>1</v>
      </c>
      <c r="AG852" s="161" t="str">
        <f t="shared" ca="1" si="400"/>
        <v/>
      </c>
      <c r="AH852" s="161">
        <f t="shared" ca="1" si="401"/>
        <v>1</v>
      </c>
      <c r="AI852" s="161" t="str">
        <f t="shared" ca="1" si="402"/>
        <v/>
      </c>
      <c r="AJ852" s="161">
        <f t="shared" ca="1" si="403"/>
        <v>1</v>
      </c>
      <c r="AL852" s="161" t="str">
        <f t="shared" ca="1" si="404"/>
        <v/>
      </c>
      <c r="AM852" s="161">
        <f t="shared" ca="1" si="414"/>
        <v>1</v>
      </c>
      <c r="AN852" s="161" t="str">
        <f t="shared" ca="1" si="405"/>
        <v/>
      </c>
      <c r="AO852" s="161">
        <f t="shared" ca="1" si="413"/>
        <v>1</v>
      </c>
      <c r="AP852" s="161" t="str">
        <f t="shared" ca="1" si="406"/>
        <v/>
      </c>
      <c r="AQ852" s="161">
        <f t="shared" ca="1" si="411"/>
        <v>1</v>
      </c>
      <c r="AR852" s="161" t="str">
        <f t="shared" ca="1" si="407"/>
        <v/>
      </c>
      <c r="AS852" s="161">
        <f t="shared" ca="1" si="408"/>
        <v>1</v>
      </c>
      <c r="AT852" s="159" t="str">
        <f t="shared" ca="1" si="388"/>
        <v/>
      </c>
      <c r="AU852" s="210">
        <f t="shared" ca="1" si="392"/>
        <v>14</v>
      </c>
      <c r="AV852" s="209"/>
      <c r="AW852" s="204">
        <f t="shared" si="409"/>
        <v>7407.0277777777792</v>
      </c>
      <c r="AX852" s="159"/>
      <c r="AZ852" s="159"/>
      <c r="BM852" s="207"/>
      <c r="BN852" s="212"/>
      <c r="BP852" s="209"/>
      <c r="BQ852" s="211"/>
      <c r="BR852" s="211"/>
      <c r="BS852" s="211"/>
      <c r="BT852" s="211"/>
      <c r="BU852" s="211"/>
      <c r="BV852" s="211"/>
      <c r="BW852" s="211"/>
      <c r="BX852" s="211"/>
      <c r="BY852" s="211"/>
      <c r="BZ852" s="211"/>
      <c r="CA852" s="209"/>
      <c r="CB852" s="224"/>
      <c r="CC852" s="204"/>
      <c r="CD852" s="204"/>
      <c r="CE852" s="204"/>
      <c r="CF852" s="211"/>
      <c r="CG852" s="211"/>
      <c r="CI852" s="209"/>
      <c r="CJ852" s="209"/>
      <c r="EH852" s="165"/>
      <c r="EI852" s="165"/>
      <c r="EJ852" s="166"/>
      <c r="EK852" s="209"/>
      <c r="EL852" s="211"/>
      <c r="EM852" s="211"/>
      <c r="EN852" s="211"/>
      <c r="EO852" s="211"/>
      <c r="EP852" s="211"/>
      <c r="ES852" s="165"/>
      <c r="ET852" s="165"/>
      <c r="EU852" s="166"/>
      <c r="EV852" s="209"/>
      <c r="EW852" s="211"/>
      <c r="EX852" s="211"/>
      <c r="EY852" s="211"/>
      <c r="EZ852" s="211"/>
      <c r="FA852" s="211"/>
      <c r="FD852" s="165"/>
      <c r="FE852" s="165"/>
      <c r="FF852" s="166"/>
      <c r="FG852" s="209"/>
      <c r="FH852" s="211"/>
      <c r="FI852" s="211"/>
      <c r="FJ852" s="211"/>
      <c r="FK852" s="211"/>
      <c r="FL852" s="211"/>
    </row>
    <row r="853" spans="9:168">
      <c r="I853" s="221">
        <f t="shared" si="412"/>
        <v>249</v>
      </c>
      <c r="J853" s="159">
        <f>'v-t_chart'!C850</f>
        <v>90.7</v>
      </c>
      <c r="K853" s="204">
        <f t="shared" ca="1" si="390"/>
        <v>265.66030000000001</v>
      </c>
      <c r="L853" s="205" t="b">
        <f>IF('Input&amp;Output'!$C$3=10,phase_chart!C850,IF('Input&amp;Output'!$C$3=21,phase_chart!G850,IF('Input&amp;Output'!$C$3=22,phase_chart!K850,IF('Input&amp;Output'!$C$3=31,phase_chart!O850,IF('Input&amp;Output'!$C$3=32,phase_chart!S850,"")))))</f>
        <v>1</v>
      </c>
      <c r="M853" s="206" t="b">
        <f>IF('Input&amp;Output'!$C$3=10,phase_chart!D850,IF('Input&amp;Output'!$C$3=21,phase_chart!H850,IF('Input&amp;Output'!$C$3=22,phase_chart!L850,IF('Input&amp;Output'!$C$3=31,phase_chart!P850,IF('Input&amp;Output'!$C$3=32,phase_chart!T850,"")))))</f>
        <v>0</v>
      </c>
      <c r="N853" s="205" t="b">
        <f>IF('Input&amp;Output'!$C$3=10,phase_chart!E850,IF('Input&amp;Output'!$C$3=21,phase_chart!I850,IF('Input&amp;Output'!$C$3=22,phase_chart!M850,IF('Input&amp;Output'!$C$3=31,phase_chart!Q850,IF('Input&amp;Output'!$C$3=32,phase_chart!U850,"")))))</f>
        <v>0</v>
      </c>
      <c r="P853" s="159">
        <f ca="1">IF(NOT($J853=0),IF($J853&lt;IF($P852=0,0,VLOOKUP(P852,tbL!$M$37:$Q$43,IF(L853=TRUE,2,4))),IF($J853&gt;=VLOOKUP(P852,tbL!$M$37:$Q$43,IF(L853=TRUE,3,5)),$P852,IF(AND(L852=TRUE,L853=TRUE),$P852,$P852-1)),IF(AND(L853=TRUE,J853=VLOOKUP(P852,tbL!$M$37:$Q$43,IF(L853=TRUE,2,4))),P852,IF($P852+1&gt;$C$12,$C$12,$P852+1))),0)</f>
        <v>1</v>
      </c>
      <c r="Q853" s="159">
        <f t="shared" ca="1" si="393"/>
        <v>1</v>
      </c>
      <c r="R853" s="207">
        <f t="shared" ca="1" si="391"/>
        <v>0</v>
      </c>
      <c r="S853" s="208"/>
      <c r="T853" s="159">
        <f t="shared" si="410"/>
        <v>0</v>
      </c>
      <c r="U853" s="209" t="str">
        <f ca="1">IF(AND(T853=-1,N853=TRUE),"*",IF(AND(U852="*",N853=TRUE),"*",IF(AND(AND(L853=TRUE,U852="*"),J853&lt;VLOOKUP(V852+1,tbL!$M$38:$O$43,3)),"*","")))</f>
        <v/>
      </c>
      <c r="V853" s="204">
        <f t="shared" ca="1" si="394"/>
        <v>1</v>
      </c>
      <c r="Y853" s="159" t="str">
        <f t="shared" ca="1" si="395"/>
        <v/>
      </c>
      <c r="Z853" s="159" t="str">
        <f t="shared" si="396"/>
        <v/>
      </c>
      <c r="AA853" s="159">
        <f t="shared" ca="1" si="387"/>
        <v>1</v>
      </c>
      <c r="AC853" s="161" t="str">
        <f t="shared" ca="1" si="397"/>
        <v/>
      </c>
      <c r="AD853" s="161">
        <f t="shared" ca="1" si="398"/>
        <v>1</v>
      </c>
      <c r="AE853" s="161" t="str">
        <f t="shared" ca="1" si="389"/>
        <v/>
      </c>
      <c r="AF853" s="161">
        <f t="shared" ca="1" si="399"/>
        <v>1</v>
      </c>
      <c r="AG853" s="161" t="str">
        <f t="shared" ca="1" si="400"/>
        <v/>
      </c>
      <c r="AH853" s="161">
        <f t="shared" ca="1" si="401"/>
        <v>1</v>
      </c>
      <c r="AI853" s="161" t="str">
        <f t="shared" ca="1" si="402"/>
        <v/>
      </c>
      <c r="AJ853" s="161">
        <f t="shared" ca="1" si="403"/>
        <v>1</v>
      </c>
      <c r="AL853" s="161" t="str">
        <f t="shared" ca="1" si="404"/>
        <v/>
      </c>
      <c r="AM853" s="161">
        <f t="shared" ca="1" si="414"/>
        <v>1</v>
      </c>
      <c r="AN853" s="161" t="str">
        <f t="shared" ca="1" si="405"/>
        <v/>
      </c>
      <c r="AO853" s="161">
        <f t="shared" ca="1" si="413"/>
        <v>1</v>
      </c>
      <c r="AP853" s="161" t="str">
        <f t="shared" ca="1" si="406"/>
        <v/>
      </c>
      <c r="AQ853" s="161">
        <f t="shared" ca="1" si="411"/>
        <v>1</v>
      </c>
      <c r="AR853" s="161" t="str">
        <f t="shared" ca="1" si="407"/>
        <v/>
      </c>
      <c r="AS853" s="161">
        <f t="shared" ca="1" si="408"/>
        <v>1</v>
      </c>
      <c r="AT853" s="159" t="str">
        <f t="shared" ca="1" si="388"/>
        <v/>
      </c>
      <c r="AU853" s="210">
        <f t="shared" ca="1" si="392"/>
        <v>14</v>
      </c>
      <c r="AV853" s="209"/>
      <c r="AW853" s="204">
        <f t="shared" si="409"/>
        <v>7432.2222222222235</v>
      </c>
      <c r="AX853" s="159"/>
      <c r="AZ853" s="159"/>
      <c r="BM853" s="207"/>
      <c r="BN853" s="212"/>
      <c r="BP853" s="209"/>
      <c r="BQ853" s="211"/>
      <c r="BR853" s="211"/>
      <c r="BS853" s="211"/>
      <c r="BT853" s="211"/>
      <c r="BU853" s="211"/>
      <c r="BV853" s="211"/>
      <c r="BW853" s="211"/>
      <c r="BX853" s="211"/>
      <c r="BY853" s="211"/>
      <c r="BZ853" s="211"/>
      <c r="CA853" s="209"/>
      <c r="CB853" s="224"/>
      <c r="CC853" s="204"/>
      <c r="CD853" s="204"/>
      <c r="CE853" s="204"/>
      <c r="CF853" s="211"/>
      <c r="CG853" s="211"/>
      <c r="CI853" s="209"/>
      <c r="CJ853" s="209"/>
      <c r="EH853" s="165"/>
      <c r="EI853" s="165"/>
      <c r="EJ853" s="166"/>
      <c r="EK853" s="209"/>
      <c r="EL853" s="211"/>
      <c r="EM853" s="211"/>
      <c r="EN853" s="211"/>
      <c r="EO853" s="211"/>
      <c r="EP853" s="211"/>
      <c r="ES853" s="165"/>
      <c r="ET853" s="165"/>
      <c r="EU853" s="166"/>
      <c r="EV853" s="209"/>
      <c r="EW853" s="211"/>
      <c r="EX853" s="211"/>
      <c r="EY853" s="211"/>
      <c r="EZ853" s="211"/>
      <c r="FA853" s="211"/>
      <c r="FD853" s="165"/>
      <c r="FE853" s="165"/>
      <c r="FF853" s="166"/>
      <c r="FG853" s="209"/>
      <c r="FH853" s="211"/>
      <c r="FI853" s="211"/>
      <c r="FJ853" s="211"/>
      <c r="FK853" s="211"/>
      <c r="FL853" s="211"/>
    </row>
    <row r="854" spans="9:168">
      <c r="I854" s="221">
        <f t="shared" si="412"/>
        <v>250</v>
      </c>
      <c r="J854" s="159">
        <f>'v-t_chart'!C851</f>
        <v>91.2</v>
      </c>
      <c r="K854" s="204">
        <f t="shared" ca="1" si="390"/>
        <v>267.12479999999999</v>
      </c>
      <c r="L854" s="205" t="b">
        <f>IF('Input&amp;Output'!$C$3=10,phase_chart!C851,IF('Input&amp;Output'!$C$3=21,phase_chart!G851,IF('Input&amp;Output'!$C$3=22,phase_chart!K851,IF('Input&amp;Output'!$C$3=31,phase_chart!O851,IF('Input&amp;Output'!$C$3=32,phase_chart!S851,"")))))</f>
        <v>1</v>
      </c>
      <c r="M854" s="206" t="b">
        <f>IF('Input&amp;Output'!$C$3=10,phase_chart!D851,IF('Input&amp;Output'!$C$3=21,phase_chart!H851,IF('Input&amp;Output'!$C$3=22,phase_chart!L851,IF('Input&amp;Output'!$C$3=31,phase_chart!P851,IF('Input&amp;Output'!$C$3=32,phase_chart!T851,"")))))</f>
        <v>0</v>
      </c>
      <c r="N854" s="205" t="b">
        <f>IF('Input&amp;Output'!$C$3=10,phase_chart!E851,IF('Input&amp;Output'!$C$3=21,phase_chart!I851,IF('Input&amp;Output'!$C$3=22,phase_chart!M851,IF('Input&amp;Output'!$C$3=31,phase_chart!Q851,IF('Input&amp;Output'!$C$3=32,phase_chart!U851,"")))))</f>
        <v>0</v>
      </c>
      <c r="P854" s="159">
        <f ca="1">IF(NOT($J854=0),IF($J854&lt;IF($P853=0,0,VLOOKUP(P853,tbL!$M$37:$Q$43,IF(L854=TRUE,2,4))),IF($J854&gt;=VLOOKUP(P853,tbL!$M$37:$Q$43,IF(L854=TRUE,3,5)),$P853,IF(AND(L853=TRUE,L854=TRUE),$P853,$P853-1)),IF(AND(L854=TRUE,J854=VLOOKUP(P853,tbL!$M$37:$Q$43,IF(L854=TRUE,2,4))),P853,IF($P853+1&gt;$C$12,$C$12,$P853+1))),0)</f>
        <v>1</v>
      </c>
      <c r="Q854" s="159">
        <f t="shared" ca="1" si="393"/>
        <v>1</v>
      </c>
      <c r="R854" s="207">
        <f t="shared" ca="1" si="391"/>
        <v>0</v>
      </c>
      <c r="S854" s="208"/>
      <c r="T854" s="159">
        <f t="shared" si="410"/>
        <v>0</v>
      </c>
      <c r="U854" s="209" t="str">
        <f ca="1">IF(AND(T854=-1,N854=TRUE),"*",IF(AND(U853="*",N854=TRUE),"*",IF(AND(AND(L854=TRUE,U853="*"),J854&lt;VLOOKUP(V853+1,tbL!$M$38:$O$43,3)),"*","")))</f>
        <v/>
      </c>
      <c r="V854" s="204">
        <f t="shared" ca="1" si="394"/>
        <v>1</v>
      </c>
      <c r="Y854" s="159" t="str">
        <f t="shared" ca="1" si="395"/>
        <v/>
      </c>
      <c r="Z854" s="159" t="str">
        <f t="shared" si="396"/>
        <v/>
      </c>
      <c r="AA854" s="159">
        <f t="shared" ca="1" si="387"/>
        <v>1</v>
      </c>
      <c r="AC854" s="161" t="str">
        <f t="shared" ca="1" si="397"/>
        <v/>
      </c>
      <c r="AD854" s="161">
        <f t="shared" ca="1" si="398"/>
        <v>1</v>
      </c>
      <c r="AE854" s="161" t="str">
        <f t="shared" ca="1" si="389"/>
        <v/>
      </c>
      <c r="AF854" s="161">
        <f t="shared" ca="1" si="399"/>
        <v>1</v>
      </c>
      <c r="AG854" s="161" t="str">
        <f t="shared" ca="1" si="400"/>
        <v/>
      </c>
      <c r="AH854" s="161">
        <f t="shared" ca="1" si="401"/>
        <v>1</v>
      </c>
      <c r="AI854" s="161" t="str">
        <f t="shared" ca="1" si="402"/>
        <v/>
      </c>
      <c r="AJ854" s="161">
        <f t="shared" ca="1" si="403"/>
        <v>1</v>
      </c>
      <c r="AL854" s="161" t="str">
        <f t="shared" ca="1" si="404"/>
        <v/>
      </c>
      <c r="AM854" s="161">
        <f t="shared" ca="1" si="414"/>
        <v>1</v>
      </c>
      <c r="AN854" s="161" t="str">
        <f t="shared" ca="1" si="405"/>
        <v/>
      </c>
      <c r="AO854" s="161">
        <f t="shared" ca="1" si="413"/>
        <v>1</v>
      </c>
      <c r="AP854" s="161" t="str">
        <f t="shared" ca="1" si="406"/>
        <v/>
      </c>
      <c r="AQ854" s="161">
        <f t="shared" ca="1" si="411"/>
        <v>1</v>
      </c>
      <c r="AR854" s="161" t="str">
        <f t="shared" ca="1" si="407"/>
        <v/>
      </c>
      <c r="AS854" s="161">
        <f t="shared" ca="1" si="408"/>
        <v>1</v>
      </c>
      <c r="AT854" s="159" t="str">
        <f t="shared" ca="1" si="388"/>
        <v/>
      </c>
      <c r="AU854" s="210">
        <f t="shared" ca="1" si="392"/>
        <v>14</v>
      </c>
      <c r="AV854" s="209"/>
      <c r="AW854" s="204">
        <f t="shared" si="409"/>
        <v>7457.5555555555566</v>
      </c>
      <c r="AX854" s="159"/>
      <c r="AZ854" s="159"/>
      <c r="BM854" s="207"/>
      <c r="BN854" s="212"/>
      <c r="BP854" s="209"/>
      <c r="BQ854" s="211"/>
      <c r="BR854" s="211"/>
      <c r="BS854" s="211"/>
      <c r="BT854" s="211"/>
      <c r="BU854" s="211"/>
      <c r="BV854" s="211"/>
      <c r="BW854" s="211"/>
      <c r="BX854" s="211"/>
      <c r="BY854" s="211"/>
      <c r="BZ854" s="211"/>
      <c r="CA854" s="209"/>
      <c r="CB854" s="224"/>
      <c r="CC854" s="204"/>
      <c r="CD854" s="204"/>
      <c r="CE854" s="204"/>
      <c r="CF854" s="211"/>
      <c r="CG854" s="211"/>
      <c r="CI854" s="209"/>
      <c r="CJ854" s="209"/>
      <c r="EH854" s="165"/>
      <c r="EI854" s="165"/>
      <c r="EJ854" s="166"/>
      <c r="EK854" s="209"/>
      <c r="EL854" s="211"/>
      <c r="EM854" s="211"/>
      <c r="EN854" s="211"/>
      <c r="EO854" s="211"/>
      <c r="EP854" s="211"/>
      <c r="ES854" s="165"/>
      <c r="ET854" s="165"/>
      <c r="EU854" s="166"/>
      <c r="EV854" s="209"/>
      <c r="EW854" s="211"/>
      <c r="EX854" s="211"/>
      <c r="EY854" s="211"/>
      <c r="EZ854" s="211"/>
      <c r="FA854" s="211"/>
      <c r="FD854" s="165"/>
      <c r="FE854" s="165"/>
      <c r="FF854" s="166"/>
      <c r="FG854" s="209"/>
      <c r="FH854" s="211"/>
      <c r="FI854" s="211"/>
      <c r="FJ854" s="211"/>
      <c r="FK854" s="211"/>
      <c r="FL854" s="211"/>
    </row>
    <row r="855" spans="9:168">
      <c r="I855" s="221">
        <f t="shared" si="412"/>
        <v>251</v>
      </c>
      <c r="J855" s="159">
        <f>'v-t_chart'!C852</f>
        <v>91.8</v>
      </c>
      <c r="K855" s="204">
        <f t="shared" ca="1" si="390"/>
        <v>268.88219999999995</v>
      </c>
      <c r="L855" s="205" t="b">
        <f>IF('Input&amp;Output'!$C$3=10,phase_chart!C852,IF('Input&amp;Output'!$C$3=21,phase_chart!G852,IF('Input&amp;Output'!$C$3=22,phase_chart!K852,IF('Input&amp;Output'!$C$3=31,phase_chart!O852,IF('Input&amp;Output'!$C$3=32,phase_chart!S852,"")))))</f>
        <v>1</v>
      </c>
      <c r="M855" s="206" t="b">
        <f>IF('Input&amp;Output'!$C$3=10,phase_chart!D852,IF('Input&amp;Output'!$C$3=21,phase_chart!H852,IF('Input&amp;Output'!$C$3=22,phase_chart!L852,IF('Input&amp;Output'!$C$3=31,phase_chart!P852,IF('Input&amp;Output'!$C$3=32,phase_chart!T852,"")))))</f>
        <v>0</v>
      </c>
      <c r="N855" s="205" t="b">
        <f>IF('Input&amp;Output'!$C$3=10,phase_chart!E852,IF('Input&amp;Output'!$C$3=21,phase_chart!I852,IF('Input&amp;Output'!$C$3=22,phase_chart!M852,IF('Input&amp;Output'!$C$3=31,phase_chart!Q852,IF('Input&amp;Output'!$C$3=32,phase_chart!U852,"")))))</f>
        <v>0</v>
      </c>
      <c r="P855" s="159">
        <f ca="1">IF(NOT($J855=0),IF($J855&lt;IF($P854=0,0,VLOOKUP(P854,tbL!$M$37:$Q$43,IF(L855=TRUE,2,4))),IF($J855&gt;=VLOOKUP(P854,tbL!$M$37:$Q$43,IF(L855=TRUE,3,5)),$P854,IF(AND(L854=TRUE,L855=TRUE),$P854,$P854-1)),IF(AND(L855=TRUE,J855=VLOOKUP(P854,tbL!$M$37:$Q$43,IF(L855=TRUE,2,4))),P854,IF($P854+1&gt;$C$12,$C$12,$P854+1))),0)</f>
        <v>1</v>
      </c>
      <c r="Q855" s="159">
        <f t="shared" ca="1" si="393"/>
        <v>1</v>
      </c>
      <c r="R855" s="207">
        <f t="shared" ca="1" si="391"/>
        <v>0</v>
      </c>
      <c r="S855" s="208"/>
      <c r="T855" s="159">
        <f t="shared" si="410"/>
        <v>0</v>
      </c>
      <c r="U855" s="209" t="str">
        <f ca="1">IF(AND(T855=-1,N855=TRUE),"*",IF(AND(U854="*",N855=TRUE),"*",IF(AND(AND(L855=TRUE,U854="*"),J855&lt;VLOOKUP(V854+1,tbL!$M$38:$O$43,3)),"*","")))</f>
        <v/>
      </c>
      <c r="V855" s="204">
        <f t="shared" ca="1" si="394"/>
        <v>1</v>
      </c>
      <c r="Y855" s="159" t="str">
        <f t="shared" ca="1" si="395"/>
        <v/>
      </c>
      <c r="Z855" s="159" t="str">
        <f t="shared" si="396"/>
        <v/>
      </c>
      <c r="AA855" s="159">
        <f t="shared" ca="1" si="387"/>
        <v>1</v>
      </c>
      <c r="AC855" s="161" t="str">
        <f t="shared" ca="1" si="397"/>
        <v/>
      </c>
      <c r="AD855" s="161">
        <f t="shared" ca="1" si="398"/>
        <v>1</v>
      </c>
      <c r="AE855" s="161" t="str">
        <f t="shared" ca="1" si="389"/>
        <v/>
      </c>
      <c r="AF855" s="161">
        <f t="shared" ca="1" si="399"/>
        <v>1</v>
      </c>
      <c r="AG855" s="161" t="str">
        <f t="shared" ca="1" si="400"/>
        <v/>
      </c>
      <c r="AH855" s="161">
        <f t="shared" ca="1" si="401"/>
        <v>1</v>
      </c>
      <c r="AI855" s="161" t="str">
        <f t="shared" ca="1" si="402"/>
        <v/>
      </c>
      <c r="AJ855" s="161">
        <f t="shared" ca="1" si="403"/>
        <v>1</v>
      </c>
      <c r="AL855" s="161" t="str">
        <f t="shared" ca="1" si="404"/>
        <v/>
      </c>
      <c r="AM855" s="161">
        <f t="shared" ca="1" si="414"/>
        <v>1</v>
      </c>
      <c r="AN855" s="161" t="str">
        <f t="shared" ca="1" si="405"/>
        <v/>
      </c>
      <c r="AO855" s="161">
        <f t="shared" ca="1" si="413"/>
        <v>1</v>
      </c>
      <c r="AP855" s="161" t="str">
        <f t="shared" ca="1" si="406"/>
        <v/>
      </c>
      <c r="AQ855" s="161">
        <f t="shared" ca="1" si="411"/>
        <v>1</v>
      </c>
      <c r="AR855" s="161" t="str">
        <f t="shared" ca="1" si="407"/>
        <v/>
      </c>
      <c r="AS855" s="161">
        <f t="shared" ca="1" si="408"/>
        <v>1</v>
      </c>
      <c r="AT855" s="159" t="str">
        <f t="shared" ca="1" si="388"/>
        <v/>
      </c>
      <c r="AU855" s="210">
        <f t="shared" ca="1" si="392"/>
        <v>14</v>
      </c>
      <c r="AV855" s="209"/>
      <c r="AW855" s="204">
        <f t="shared" si="409"/>
        <v>7483.0555555555566</v>
      </c>
      <c r="AX855" s="159"/>
      <c r="AZ855" s="159"/>
      <c r="BM855" s="207"/>
      <c r="BN855" s="212"/>
      <c r="BP855" s="209"/>
      <c r="BQ855" s="211"/>
      <c r="BR855" s="211"/>
      <c r="BS855" s="211"/>
      <c r="BT855" s="211"/>
      <c r="BU855" s="211"/>
      <c r="BV855" s="211"/>
      <c r="BW855" s="211"/>
      <c r="BX855" s="211"/>
      <c r="BY855" s="211"/>
      <c r="BZ855" s="211"/>
      <c r="CA855" s="209"/>
      <c r="CB855" s="224"/>
      <c r="CC855" s="204"/>
      <c r="CD855" s="204"/>
      <c r="CE855" s="204"/>
      <c r="CF855" s="211"/>
      <c r="CG855" s="211"/>
      <c r="CI855" s="209"/>
      <c r="CJ855" s="209"/>
      <c r="EH855" s="165"/>
      <c r="EI855" s="165"/>
      <c r="EJ855" s="166"/>
      <c r="EK855" s="209"/>
      <c r="EL855" s="211"/>
      <c r="EM855" s="211"/>
      <c r="EN855" s="211"/>
      <c r="EO855" s="211"/>
      <c r="EP855" s="211"/>
      <c r="ES855" s="165"/>
      <c r="ET855" s="165"/>
      <c r="EU855" s="166"/>
      <c r="EV855" s="209"/>
      <c r="EW855" s="211"/>
      <c r="EX855" s="211"/>
      <c r="EY855" s="211"/>
      <c r="EZ855" s="211"/>
      <c r="FA855" s="211"/>
      <c r="FD855" s="165"/>
      <c r="FE855" s="165"/>
      <c r="FF855" s="166"/>
      <c r="FG855" s="209"/>
      <c r="FH855" s="211"/>
      <c r="FI855" s="211"/>
      <c r="FJ855" s="211"/>
      <c r="FK855" s="211"/>
      <c r="FL855" s="211"/>
    </row>
    <row r="856" spans="9:168">
      <c r="I856" s="221">
        <f t="shared" si="412"/>
        <v>252</v>
      </c>
      <c r="J856" s="159">
        <f>'v-t_chart'!C853</f>
        <v>92.4</v>
      </c>
      <c r="K856" s="204">
        <f t="shared" ca="1" si="390"/>
        <v>270.63959999999997</v>
      </c>
      <c r="L856" s="205" t="b">
        <f>IF('Input&amp;Output'!$C$3=10,phase_chart!C853,IF('Input&amp;Output'!$C$3=21,phase_chart!G853,IF('Input&amp;Output'!$C$3=22,phase_chart!K853,IF('Input&amp;Output'!$C$3=31,phase_chart!O853,IF('Input&amp;Output'!$C$3=32,phase_chart!S853,"")))))</f>
        <v>1</v>
      </c>
      <c r="M856" s="206" t="b">
        <f>IF('Input&amp;Output'!$C$3=10,phase_chart!D853,IF('Input&amp;Output'!$C$3=21,phase_chart!H853,IF('Input&amp;Output'!$C$3=22,phase_chart!L853,IF('Input&amp;Output'!$C$3=31,phase_chart!P853,IF('Input&amp;Output'!$C$3=32,phase_chart!T853,"")))))</f>
        <v>0</v>
      </c>
      <c r="N856" s="205" t="b">
        <f>IF('Input&amp;Output'!$C$3=10,phase_chart!E853,IF('Input&amp;Output'!$C$3=21,phase_chart!I853,IF('Input&amp;Output'!$C$3=22,phase_chart!M853,IF('Input&amp;Output'!$C$3=31,phase_chart!Q853,IF('Input&amp;Output'!$C$3=32,phase_chart!U853,"")))))</f>
        <v>0</v>
      </c>
      <c r="P856" s="159">
        <f ca="1">IF(NOT($J856=0),IF($J856&lt;IF($P855=0,0,VLOOKUP(P855,tbL!$M$37:$Q$43,IF(L856=TRUE,2,4))),IF($J856&gt;=VLOOKUP(P855,tbL!$M$37:$Q$43,IF(L856=TRUE,3,5)),$P855,IF(AND(L855=TRUE,L856=TRUE),$P855,$P855-1)),IF(AND(L856=TRUE,J856=VLOOKUP(P855,tbL!$M$37:$Q$43,IF(L856=TRUE,2,4))),P855,IF($P855+1&gt;$C$12,$C$12,$P855+1))),0)</f>
        <v>1</v>
      </c>
      <c r="Q856" s="159">
        <f t="shared" ca="1" si="393"/>
        <v>1</v>
      </c>
      <c r="R856" s="207">
        <f t="shared" ca="1" si="391"/>
        <v>0</v>
      </c>
      <c r="S856" s="208"/>
      <c r="T856" s="159">
        <f t="shared" si="410"/>
        <v>0</v>
      </c>
      <c r="U856" s="209" t="str">
        <f ca="1">IF(AND(T856=-1,N856=TRUE),"*",IF(AND(U855="*",N856=TRUE),"*",IF(AND(AND(L856=TRUE,U855="*"),J856&lt;VLOOKUP(V855+1,tbL!$M$38:$O$43,3)),"*","")))</f>
        <v/>
      </c>
      <c r="V856" s="204">
        <f t="shared" ca="1" si="394"/>
        <v>1</v>
      </c>
      <c r="Y856" s="159" t="str">
        <f t="shared" ca="1" si="395"/>
        <v/>
      </c>
      <c r="Z856" s="159" t="str">
        <f t="shared" si="396"/>
        <v/>
      </c>
      <c r="AA856" s="159">
        <f t="shared" ca="1" si="387"/>
        <v>1</v>
      </c>
      <c r="AC856" s="161" t="str">
        <f t="shared" ca="1" si="397"/>
        <v/>
      </c>
      <c r="AD856" s="161">
        <f t="shared" ca="1" si="398"/>
        <v>1</v>
      </c>
      <c r="AE856" s="161" t="str">
        <f t="shared" ca="1" si="389"/>
        <v/>
      </c>
      <c r="AF856" s="161">
        <f t="shared" ca="1" si="399"/>
        <v>1</v>
      </c>
      <c r="AG856" s="161" t="str">
        <f t="shared" ca="1" si="400"/>
        <v/>
      </c>
      <c r="AH856" s="161">
        <f t="shared" ca="1" si="401"/>
        <v>1</v>
      </c>
      <c r="AI856" s="161" t="str">
        <f t="shared" ca="1" si="402"/>
        <v/>
      </c>
      <c r="AJ856" s="161">
        <f t="shared" ca="1" si="403"/>
        <v>1</v>
      </c>
      <c r="AL856" s="161" t="str">
        <f t="shared" ca="1" si="404"/>
        <v/>
      </c>
      <c r="AM856" s="161">
        <f t="shared" ca="1" si="414"/>
        <v>1</v>
      </c>
      <c r="AN856" s="161" t="str">
        <f t="shared" ca="1" si="405"/>
        <v/>
      </c>
      <c r="AO856" s="161">
        <f t="shared" ca="1" si="413"/>
        <v>1</v>
      </c>
      <c r="AP856" s="161" t="str">
        <f t="shared" ca="1" si="406"/>
        <v/>
      </c>
      <c r="AQ856" s="161">
        <f t="shared" ca="1" si="411"/>
        <v>1</v>
      </c>
      <c r="AR856" s="161" t="str">
        <f t="shared" ca="1" si="407"/>
        <v/>
      </c>
      <c r="AS856" s="161">
        <f t="shared" ca="1" si="408"/>
        <v>1</v>
      </c>
      <c r="AT856" s="159" t="str">
        <f t="shared" ca="1" si="388"/>
        <v/>
      </c>
      <c r="AU856" s="210">
        <f t="shared" ca="1" si="392"/>
        <v>14</v>
      </c>
      <c r="AV856" s="209"/>
      <c r="AW856" s="204">
        <f t="shared" si="409"/>
        <v>7508.7222222222235</v>
      </c>
      <c r="AX856" s="159"/>
      <c r="AZ856" s="159"/>
      <c r="BM856" s="207"/>
      <c r="BN856" s="212"/>
      <c r="BP856" s="209"/>
      <c r="BQ856" s="211"/>
      <c r="BR856" s="211"/>
      <c r="BS856" s="211"/>
      <c r="BT856" s="211"/>
      <c r="BU856" s="211"/>
      <c r="BV856" s="211"/>
      <c r="BW856" s="211"/>
      <c r="BX856" s="211"/>
      <c r="BY856" s="211"/>
      <c r="BZ856" s="211"/>
      <c r="CA856" s="209"/>
      <c r="CB856" s="224"/>
      <c r="CC856" s="204"/>
      <c r="CD856" s="204"/>
      <c r="CE856" s="204"/>
      <c r="CF856" s="211"/>
      <c r="CG856" s="211"/>
      <c r="CI856" s="209"/>
      <c r="CJ856" s="209"/>
      <c r="EH856" s="165"/>
      <c r="EI856" s="165"/>
      <c r="EJ856" s="166"/>
      <c r="EK856" s="209"/>
      <c r="EL856" s="211"/>
      <c r="EM856" s="211"/>
      <c r="EN856" s="211"/>
      <c r="EO856" s="211"/>
      <c r="EP856" s="211"/>
      <c r="ES856" s="165"/>
      <c r="ET856" s="165"/>
      <c r="EU856" s="166"/>
      <c r="EV856" s="209"/>
      <c r="EW856" s="211"/>
      <c r="EX856" s="211"/>
      <c r="EY856" s="211"/>
      <c r="EZ856" s="211"/>
      <c r="FA856" s="211"/>
      <c r="FD856" s="165"/>
      <c r="FE856" s="165"/>
      <c r="FF856" s="166"/>
      <c r="FG856" s="209"/>
      <c r="FH856" s="211"/>
      <c r="FI856" s="211"/>
      <c r="FJ856" s="211"/>
      <c r="FK856" s="211"/>
      <c r="FL856" s="211"/>
    </row>
    <row r="857" spans="9:168">
      <c r="I857" s="221">
        <f t="shared" si="412"/>
        <v>253</v>
      </c>
      <c r="J857" s="159">
        <f>'v-t_chart'!C854</f>
        <v>93</v>
      </c>
      <c r="K857" s="204">
        <f t="shared" ca="1" si="390"/>
        <v>272.39699999999999</v>
      </c>
      <c r="L857" s="205" t="b">
        <f>IF('Input&amp;Output'!$C$3=10,phase_chart!C854,IF('Input&amp;Output'!$C$3=21,phase_chart!G854,IF('Input&amp;Output'!$C$3=22,phase_chart!K854,IF('Input&amp;Output'!$C$3=31,phase_chart!O854,IF('Input&amp;Output'!$C$3=32,phase_chart!S854,"")))))</f>
        <v>1</v>
      </c>
      <c r="M857" s="206" t="b">
        <f>IF('Input&amp;Output'!$C$3=10,phase_chart!D854,IF('Input&amp;Output'!$C$3=21,phase_chart!H854,IF('Input&amp;Output'!$C$3=22,phase_chart!L854,IF('Input&amp;Output'!$C$3=31,phase_chart!P854,IF('Input&amp;Output'!$C$3=32,phase_chart!T854,"")))))</f>
        <v>0</v>
      </c>
      <c r="N857" s="205" t="b">
        <f>IF('Input&amp;Output'!$C$3=10,phase_chart!E854,IF('Input&amp;Output'!$C$3=21,phase_chart!I854,IF('Input&amp;Output'!$C$3=22,phase_chart!M854,IF('Input&amp;Output'!$C$3=31,phase_chart!Q854,IF('Input&amp;Output'!$C$3=32,phase_chart!U854,"")))))</f>
        <v>0</v>
      </c>
      <c r="P857" s="159">
        <f ca="1">IF(NOT($J857=0),IF($J857&lt;IF($P856=0,0,VLOOKUP(P856,tbL!$M$37:$Q$43,IF(L857=TRUE,2,4))),IF($J857&gt;=VLOOKUP(P856,tbL!$M$37:$Q$43,IF(L857=TRUE,3,5)),$P856,IF(AND(L856=TRUE,L857=TRUE),$P856,$P856-1)),IF(AND(L857=TRUE,J857=VLOOKUP(P856,tbL!$M$37:$Q$43,IF(L857=TRUE,2,4))),P856,IF($P856+1&gt;$C$12,$C$12,$P856+1))),0)</f>
        <v>1</v>
      </c>
      <c r="Q857" s="159">
        <f t="shared" ca="1" si="393"/>
        <v>1</v>
      </c>
      <c r="R857" s="207">
        <f t="shared" ca="1" si="391"/>
        <v>0</v>
      </c>
      <c r="S857" s="208"/>
      <c r="T857" s="159">
        <f t="shared" si="410"/>
        <v>0</v>
      </c>
      <c r="U857" s="209" t="str">
        <f ca="1">IF(AND(T857=-1,N857=TRUE),"*",IF(AND(U856="*",N857=TRUE),"*",IF(AND(AND(L857=TRUE,U856="*"),J857&lt;VLOOKUP(V856+1,tbL!$M$38:$O$43,3)),"*","")))</f>
        <v/>
      </c>
      <c r="V857" s="204">
        <f t="shared" ca="1" si="394"/>
        <v>1</v>
      </c>
      <c r="Y857" s="159" t="str">
        <f t="shared" ca="1" si="395"/>
        <v/>
      </c>
      <c r="Z857" s="159" t="str">
        <f t="shared" si="396"/>
        <v/>
      </c>
      <c r="AA857" s="159">
        <f t="shared" ca="1" si="387"/>
        <v>1</v>
      </c>
      <c r="AC857" s="161" t="str">
        <f t="shared" ca="1" si="397"/>
        <v/>
      </c>
      <c r="AD857" s="161">
        <f t="shared" ca="1" si="398"/>
        <v>1</v>
      </c>
      <c r="AE857" s="161" t="str">
        <f t="shared" ca="1" si="389"/>
        <v/>
      </c>
      <c r="AF857" s="161">
        <f t="shared" ca="1" si="399"/>
        <v>1</v>
      </c>
      <c r="AG857" s="161" t="str">
        <f t="shared" ca="1" si="400"/>
        <v/>
      </c>
      <c r="AH857" s="161">
        <f t="shared" ca="1" si="401"/>
        <v>1</v>
      </c>
      <c r="AI857" s="161" t="str">
        <f t="shared" ca="1" si="402"/>
        <v/>
      </c>
      <c r="AJ857" s="161">
        <f t="shared" ca="1" si="403"/>
        <v>1</v>
      </c>
      <c r="AL857" s="161" t="str">
        <f t="shared" ca="1" si="404"/>
        <v/>
      </c>
      <c r="AM857" s="161">
        <f t="shared" ca="1" si="414"/>
        <v>1</v>
      </c>
      <c r="AN857" s="161" t="str">
        <f t="shared" ca="1" si="405"/>
        <v/>
      </c>
      <c r="AO857" s="161">
        <f t="shared" ca="1" si="413"/>
        <v>1</v>
      </c>
      <c r="AP857" s="161" t="str">
        <f t="shared" ca="1" si="406"/>
        <v/>
      </c>
      <c r="AQ857" s="161">
        <f t="shared" ca="1" si="411"/>
        <v>1</v>
      </c>
      <c r="AR857" s="161" t="str">
        <f t="shared" ca="1" si="407"/>
        <v/>
      </c>
      <c r="AS857" s="161">
        <f t="shared" ca="1" si="408"/>
        <v>1</v>
      </c>
      <c r="AT857" s="159" t="str">
        <f t="shared" ca="1" si="388"/>
        <v/>
      </c>
      <c r="AU857" s="210">
        <f t="shared" ca="1" si="392"/>
        <v>14</v>
      </c>
      <c r="AV857" s="209"/>
      <c r="AW857" s="204">
        <f t="shared" si="409"/>
        <v>7534.5555555555566</v>
      </c>
      <c r="AX857" s="159"/>
      <c r="AZ857" s="159"/>
      <c r="BM857" s="207"/>
      <c r="BN857" s="212"/>
      <c r="BP857" s="209"/>
      <c r="BQ857" s="211"/>
      <c r="BR857" s="211"/>
      <c r="BS857" s="211"/>
      <c r="BT857" s="211"/>
      <c r="BU857" s="211"/>
      <c r="BV857" s="211"/>
      <c r="BW857" s="211"/>
      <c r="BX857" s="211"/>
      <c r="BY857" s="211"/>
      <c r="BZ857" s="211"/>
      <c r="CA857" s="209"/>
      <c r="CB857" s="224"/>
      <c r="CC857" s="204"/>
      <c r="CD857" s="204"/>
      <c r="CE857" s="204"/>
      <c r="CF857" s="211"/>
      <c r="CG857" s="211"/>
      <c r="CI857" s="209"/>
      <c r="CJ857" s="209"/>
      <c r="EH857" s="165"/>
      <c r="EI857" s="165"/>
      <c r="EJ857" s="166"/>
      <c r="EK857" s="209"/>
      <c r="EL857" s="211"/>
      <c r="EM857" s="211"/>
      <c r="EN857" s="211"/>
      <c r="EO857" s="211"/>
      <c r="EP857" s="211"/>
      <c r="ES857" s="165"/>
      <c r="ET857" s="165"/>
      <c r="EU857" s="166"/>
      <c r="EV857" s="209"/>
      <c r="EW857" s="211"/>
      <c r="EX857" s="211"/>
      <c r="EY857" s="211"/>
      <c r="EZ857" s="211"/>
      <c r="FA857" s="211"/>
      <c r="FD857" s="165"/>
      <c r="FE857" s="165"/>
      <c r="FF857" s="166"/>
      <c r="FG857" s="209"/>
      <c r="FH857" s="211"/>
      <c r="FI857" s="211"/>
      <c r="FJ857" s="211"/>
      <c r="FK857" s="211"/>
      <c r="FL857" s="211"/>
    </row>
    <row r="858" spans="9:168">
      <c r="I858" s="221">
        <f t="shared" si="412"/>
        <v>254</v>
      </c>
      <c r="J858" s="159">
        <f>'v-t_chart'!C855</f>
        <v>93.6</v>
      </c>
      <c r="K858" s="204">
        <f t="shared" ca="1" si="390"/>
        <v>274.15439999999995</v>
      </c>
      <c r="L858" s="205" t="b">
        <f>IF('Input&amp;Output'!$C$3=10,phase_chart!C855,IF('Input&amp;Output'!$C$3=21,phase_chart!G855,IF('Input&amp;Output'!$C$3=22,phase_chart!K855,IF('Input&amp;Output'!$C$3=31,phase_chart!O855,IF('Input&amp;Output'!$C$3=32,phase_chart!S855,"")))))</f>
        <v>1</v>
      </c>
      <c r="M858" s="206" t="b">
        <f>IF('Input&amp;Output'!$C$3=10,phase_chart!D855,IF('Input&amp;Output'!$C$3=21,phase_chart!H855,IF('Input&amp;Output'!$C$3=22,phase_chart!L855,IF('Input&amp;Output'!$C$3=31,phase_chart!P855,IF('Input&amp;Output'!$C$3=32,phase_chart!T855,"")))))</f>
        <v>0</v>
      </c>
      <c r="N858" s="205" t="b">
        <f>IF('Input&amp;Output'!$C$3=10,phase_chart!E855,IF('Input&amp;Output'!$C$3=21,phase_chart!I855,IF('Input&amp;Output'!$C$3=22,phase_chart!M855,IF('Input&amp;Output'!$C$3=31,phase_chart!Q855,IF('Input&amp;Output'!$C$3=32,phase_chart!U855,"")))))</f>
        <v>0</v>
      </c>
      <c r="P858" s="159">
        <f ca="1">IF(NOT($J858=0),IF($J858&lt;IF($P857=0,0,VLOOKUP(P857,tbL!$M$37:$Q$43,IF(L858=TRUE,2,4))),IF($J858&gt;=VLOOKUP(P857,tbL!$M$37:$Q$43,IF(L858=TRUE,3,5)),$P857,IF(AND(L857=TRUE,L858=TRUE),$P857,$P857-1)),IF(AND(L858=TRUE,J858=VLOOKUP(P857,tbL!$M$37:$Q$43,IF(L858=TRUE,2,4))),P857,IF($P857+1&gt;$C$12,$C$12,$P857+1))),0)</f>
        <v>1</v>
      </c>
      <c r="Q858" s="159">
        <f t="shared" ca="1" si="393"/>
        <v>1</v>
      </c>
      <c r="R858" s="207">
        <f t="shared" ca="1" si="391"/>
        <v>0</v>
      </c>
      <c r="S858" s="208"/>
      <c r="T858" s="159">
        <f t="shared" si="410"/>
        <v>0</v>
      </c>
      <c r="U858" s="209" t="str">
        <f ca="1">IF(AND(T858=-1,N858=TRUE),"*",IF(AND(U857="*",N858=TRUE),"*",IF(AND(AND(L858=TRUE,U857="*"),J858&lt;VLOOKUP(V857+1,tbL!$M$38:$O$43,3)),"*","")))</f>
        <v/>
      </c>
      <c r="V858" s="204">
        <f t="shared" ca="1" si="394"/>
        <v>1</v>
      </c>
      <c r="Y858" s="159" t="str">
        <f t="shared" ca="1" si="395"/>
        <v/>
      </c>
      <c r="Z858" s="159" t="str">
        <f t="shared" si="396"/>
        <v/>
      </c>
      <c r="AA858" s="159">
        <f t="shared" ref="AA858:AA921" ca="1" si="415">IF(IF(AND(AT858=-1,Z858=1),1,IF(Y858=0,AA857,V858))=0,0,IF((IF(AND(AT858=-1,Z858=1),1,IF(Y858=0,AA857,V858))-AA857)&gt;=2,-(-AA857-1),IF(IF(AND(AT858=-1,Z858=1),1,IF(Y858=0,AA857,V858))-AA857&lt;=-2,(AA857-1),IF(AND(AT858=-1,Z858=1),1,IF(Y858=0,V858,V858)))))</f>
        <v>1</v>
      </c>
      <c r="AC858" s="161" t="str">
        <f t="shared" ca="1" si="397"/>
        <v/>
      </c>
      <c r="AD858" s="161">
        <f t="shared" ca="1" si="398"/>
        <v>1</v>
      </c>
      <c r="AE858" s="161" t="str">
        <f t="shared" ca="1" si="389"/>
        <v/>
      </c>
      <c r="AF858" s="161">
        <f t="shared" ca="1" si="399"/>
        <v>1</v>
      </c>
      <c r="AG858" s="161" t="str">
        <f t="shared" ca="1" si="400"/>
        <v/>
      </c>
      <c r="AH858" s="161">
        <f t="shared" ca="1" si="401"/>
        <v>1</v>
      </c>
      <c r="AI858" s="161" t="str">
        <f t="shared" ca="1" si="402"/>
        <v/>
      </c>
      <c r="AJ858" s="161">
        <f t="shared" ca="1" si="403"/>
        <v>1</v>
      </c>
      <c r="AL858" s="161" t="str">
        <f t="shared" ca="1" si="404"/>
        <v/>
      </c>
      <c r="AM858" s="161">
        <f t="shared" ca="1" si="414"/>
        <v>1</v>
      </c>
      <c r="AN858" s="161" t="str">
        <f t="shared" ca="1" si="405"/>
        <v/>
      </c>
      <c r="AO858" s="161">
        <f t="shared" ca="1" si="413"/>
        <v>1</v>
      </c>
      <c r="AP858" s="161" t="str">
        <f t="shared" ca="1" si="406"/>
        <v/>
      </c>
      <c r="AQ858" s="161">
        <f t="shared" ca="1" si="411"/>
        <v>1</v>
      </c>
      <c r="AR858" s="161" t="str">
        <f t="shared" ca="1" si="407"/>
        <v/>
      </c>
      <c r="AS858" s="161">
        <f t="shared" ca="1" si="408"/>
        <v>1</v>
      </c>
      <c r="AT858" s="159" t="str">
        <f t="shared" ref="AT858:AT921" ca="1" si="416">IF(OR(Z858=1,Y858=0),-1,"")</f>
        <v/>
      </c>
      <c r="AU858" s="210">
        <f t="shared" ca="1" si="392"/>
        <v>14</v>
      </c>
      <c r="AV858" s="209"/>
      <c r="AW858" s="204">
        <f t="shared" si="409"/>
        <v>7560.5555555555566</v>
      </c>
      <c r="AX858" s="159"/>
      <c r="AZ858" s="159"/>
      <c r="BM858" s="207"/>
      <c r="BN858" s="212"/>
      <c r="BP858" s="209"/>
      <c r="BQ858" s="211"/>
      <c r="BR858" s="211"/>
      <c r="BS858" s="211"/>
      <c r="BT858" s="211"/>
      <c r="BU858" s="211"/>
      <c r="BV858" s="211"/>
      <c r="BW858" s="211"/>
      <c r="BX858" s="211"/>
      <c r="BY858" s="211"/>
      <c r="BZ858" s="211"/>
      <c r="CA858" s="209"/>
      <c r="CB858" s="224"/>
      <c r="CC858" s="204"/>
      <c r="CD858" s="204"/>
      <c r="CE858" s="204"/>
      <c r="CF858" s="211"/>
      <c r="CG858" s="211"/>
      <c r="CI858" s="209"/>
      <c r="CJ858" s="209"/>
      <c r="EH858" s="165"/>
      <c r="EI858" s="165"/>
      <c r="EJ858" s="166"/>
      <c r="EK858" s="209"/>
      <c r="EL858" s="211"/>
      <c r="EM858" s="211"/>
      <c r="EN858" s="211"/>
      <c r="EO858" s="211"/>
      <c r="EP858" s="211"/>
      <c r="ES858" s="165"/>
      <c r="ET858" s="165"/>
      <c r="EU858" s="166"/>
      <c r="EV858" s="209"/>
      <c r="EW858" s="211"/>
      <c r="EX858" s="211"/>
      <c r="EY858" s="211"/>
      <c r="EZ858" s="211"/>
      <c r="FA858" s="211"/>
      <c r="FD858" s="165"/>
      <c r="FE858" s="165"/>
      <c r="FF858" s="166"/>
      <c r="FG858" s="209"/>
      <c r="FH858" s="211"/>
      <c r="FI858" s="211"/>
      <c r="FJ858" s="211"/>
      <c r="FK858" s="211"/>
      <c r="FL858" s="211"/>
    </row>
    <row r="859" spans="9:168">
      <c r="I859" s="221">
        <f t="shared" si="412"/>
        <v>255</v>
      </c>
      <c r="J859" s="159">
        <f>'v-t_chart'!C856</f>
        <v>94.1</v>
      </c>
      <c r="K859" s="204">
        <f t="shared" ca="1" si="390"/>
        <v>275.61889999999994</v>
      </c>
      <c r="L859" s="205" t="b">
        <f>IF('Input&amp;Output'!$C$3=10,phase_chart!C856,IF('Input&amp;Output'!$C$3=21,phase_chart!G856,IF('Input&amp;Output'!$C$3=22,phase_chart!K856,IF('Input&amp;Output'!$C$3=31,phase_chart!O856,IF('Input&amp;Output'!$C$3=32,phase_chart!S856,"")))))</f>
        <v>0</v>
      </c>
      <c r="M859" s="206" t="b">
        <f>IF('Input&amp;Output'!$C$3=10,phase_chart!D856,IF('Input&amp;Output'!$C$3=21,phase_chart!H856,IF('Input&amp;Output'!$C$3=22,phase_chart!L856,IF('Input&amp;Output'!$C$3=31,phase_chart!P856,IF('Input&amp;Output'!$C$3=32,phase_chart!T856,"")))))</f>
        <v>1</v>
      </c>
      <c r="N859" s="205" t="b">
        <f>IF('Input&amp;Output'!$C$3=10,phase_chart!E856,IF('Input&amp;Output'!$C$3=21,phase_chart!I856,IF('Input&amp;Output'!$C$3=22,phase_chart!M856,IF('Input&amp;Output'!$C$3=31,phase_chart!Q856,IF('Input&amp;Output'!$C$3=32,phase_chart!U856,"")))))</f>
        <v>0</v>
      </c>
      <c r="P859" s="159">
        <f ca="1">IF(NOT($J859=0),IF($J859&lt;IF($P858=0,0,VLOOKUP(P858,tbL!$M$37:$Q$43,IF(L859=TRUE,2,4))),IF($J859&gt;=VLOOKUP(P858,tbL!$M$37:$Q$43,IF(L859=TRUE,3,5)),$P858,IF(AND(L858=TRUE,L859=TRUE),$P858,$P858-1)),IF(AND(L859=TRUE,J859=VLOOKUP(P858,tbL!$M$37:$Q$43,IF(L859=TRUE,2,4))),P858,IF($P858+1&gt;$C$12,$C$12,$P858+1))),0)</f>
        <v>1</v>
      </c>
      <c r="Q859" s="159">
        <f t="shared" ca="1" si="393"/>
        <v>1</v>
      </c>
      <c r="R859" s="207">
        <f t="shared" ref="R859:R901" si="417">IF(L859=TRUE,IF(OR(K858=0,R858=1),1,0),0)</f>
        <v>0</v>
      </c>
      <c r="S859" s="208"/>
      <c r="T859" s="159">
        <f t="shared" si="410"/>
        <v>1</v>
      </c>
      <c r="U859" s="209" t="str">
        <f ca="1">IF(AND(T859=-1,N859=TRUE),"*",IF(AND(U858="*",N859=TRUE),"*",IF(AND(AND(L859=TRUE,U858="*"),J859&lt;VLOOKUP(V858+1,tbL!$M$38:$O$43,3)),"*","")))</f>
        <v/>
      </c>
      <c r="V859" s="204">
        <f t="shared" ca="1" si="394"/>
        <v>1</v>
      </c>
      <c r="Y859" s="159" t="str">
        <f t="shared" ca="1" si="395"/>
        <v/>
      </c>
      <c r="Z859" s="159" t="str">
        <f t="shared" si="396"/>
        <v/>
      </c>
      <c r="AA859" s="159">
        <f t="shared" ca="1" si="415"/>
        <v>1</v>
      </c>
      <c r="AC859" s="161" t="str">
        <f t="shared" ca="1" si="397"/>
        <v/>
      </c>
      <c r="AD859" s="161">
        <f t="shared" ca="1" si="398"/>
        <v>1</v>
      </c>
      <c r="AE859" s="161" t="str">
        <f t="shared" ca="1" si="389"/>
        <v/>
      </c>
      <c r="AF859" s="161">
        <f t="shared" ca="1" si="399"/>
        <v>1</v>
      </c>
      <c r="AG859" s="161" t="str">
        <f t="shared" ca="1" si="400"/>
        <v/>
      </c>
      <c r="AH859" s="161">
        <f t="shared" ca="1" si="401"/>
        <v>1</v>
      </c>
      <c r="AI859" s="161" t="str">
        <f t="shared" ca="1" si="402"/>
        <v/>
      </c>
      <c r="AJ859" s="161">
        <f t="shared" ca="1" si="403"/>
        <v>1</v>
      </c>
      <c r="AL859" s="161" t="str">
        <f t="shared" ca="1" si="404"/>
        <v/>
      </c>
      <c r="AM859" s="161">
        <f t="shared" ca="1" si="414"/>
        <v>1</v>
      </c>
      <c r="AN859" s="161" t="str">
        <f t="shared" ca="1" si="405"/>
        <v/>
      </c>
      <c r="AO859" s="161">
        <f t="shared" ca="1" si="413"/>
        <v>1</v>
      </c>
      <c r="AP859" s="161" t="str">
        <f t="shared" ca="1" si="406"/>
        <v/>
      </c>
      <c r="AQ859" s="161">
        <f t="shared" ca="1" si="411"/>
        <v>1</v>
      </c>
      <c r="AR859" s="161" t="str">
        <f t="shared" ca="1" si="407"/>
        <v/>
      </c>
      <c r="AS859" s="161">
        <f t="shared" ca="1" si="408"/>
        <v>1</v>
      </c>
      <c r="AT859" s="159" t="str">
        <f t="shared" ca="1" si="416"/>
        <v/>
      </c>
      <c r="AU859" s="210">
        <f t="shared" ca="1" si="392"/>
        <v>14</v>
      </c>
      <c r="AV859" s="209"/>
      <c r="AW859" s="204">
        <f t="shared" si="409"/>
        <v>7586.6944444444453</v>
      </c>
      <c r="AX859" s="159"/>
      <c r="AZ859" s="159"/>
      <c r="BM859" s="207"/>
      <c r="BN859" s="212"/>
      <c r="BP859" s="209"/>
      <c r="BQ859" s="211"/>
      <c r="BR859" s="211"/>
      <c r="BS859" s="211"/>
      <c r="BT859" s="211"/>
      <c r="BU859" s="211"/>
      <c r="BV859" s="211"/>
      <c r="BW859" s="211"/>
      <c r="BX859" s="211"/>
      <c r="BY859" s="211"/>
      <c r="BZ859" s="211"/>
      <c r="CA859" s="209"/>
      <c r="CB859" s="224"/>
      <c r="CC859" s="204"/>
      <c r="CD859" s="204"/>
      <c r="CE859" s="204"/>
      <c r="CF859" s="211"/>
      <c r="CG859" s="211"/>
      <c r="CI859" s="209"/>
      <c r="CJ859" s="209"/>
      <c r="EH859" s="165"/>
      <c r="EI859" s="165"/>
      <c r="EJ859" s="166"/>
      <c r="EK859" s="209"/>
      <c r="EL859" s="211"/>
      <c r="EM859" s="211"/>
      <c r="EN859" s="211"/>
      <c r="EO859" s="211"/>
      <c r="EP859" s="211"/>
      <c r="ES859" s="165"/>
      <c r="ET859" s="165"/>
      <c r="EU859" s="166"/>
      <c r="EV859" s="209"/>
      <c r="EW859" s="211"/>
      <c r="EX859" s="211"/>
      <c r="EY859" s="211"/>
      <c r="EZ859" s="211"/>
      <c r="FA859" s="211"/>
      <c r="FD859" s="165"/>
      <c r="FE859" s="165"/>
      <c r="FF859" s="166"/>
      <c r="FG859" s="209"/>
      <c r="FH859" s="211"/>
      <c r="FI859" s="211"/>
      <c r="FJ859" s="211"/>
      <c r="FK859" s="211"/>
      <c r="FL859" s="211"/>
    </row>
    <row r="860" spans="9:168">
      <c r="I860" s="221">
        <f t="shared" si="412"/>
        <v>256</v>
      </c>
      <c r="J860" s="159">
        <f>'v-t_chart'!C857</f>
        <v>94.3</v>
      </c>
      <c r="K860" s="204">
        <f t="shared" ca="1" si="390"/>
        <v>276.2047</v>
      </c>
      <c r="L860" s="205" t="b">
        <f>IF('Input&amp;Output'!$C$3=10,phase_chart!C857,IF('Input&amp;Output'!$C$3=21,phase_chart!G857,IF('Input&amp;Output'!$C$3=22,phase_chart!K857,IF('Input&amp;Output'!$C$3=31,phase_chart!O857,IF('Input&amp;Output'!$C$3=32,phase_chart!S857,"")))))</f>
        <v>0</v>
      </c>
      <c r="M860" s="206" t="b">
        <f>IF('Input&amp;Output'!$C$3=10,phase_chart!D857,IF('Input&amp;Output'!$C$3=21,phase_chart!H857,IF('Input&amp;Output'!$C$3=22,phase_chart!L857,IF('Input&amp;Output'!$C$3=31,phase_chart!P857,IF('Input&amp;Output'!$C$3=32,phase_chart!T857,"")))))</f>
        <v>1</v>
      </c>
      <c r="N860" s="205" t="b">
        <f>IF('Input&amp;Output'!$C$3=10,phase_chart!E857,IF('Input&amp;Output'!$C$3=21,phase_chart!I857,IF('Input&amp;Output'!$C$3=22,phase_chart!M857,IF('Input&amp;Output'!$C$3=31,phase_chart!Q857,IF('Input&amp;Output'!$C$3=32,phase_chart!U857,"")))))</f>
        <v>0</v>
      </c>
      <c r="P860" s="159">
        <f ca="1">IF(NOT($J860=0),IF($J860&lt;IF($P859=0,0,VLOOKUP(P859,tbL!$M$37:$Q$43,IF(L860=TRUE,2,4))),IF($J860&gt;=VLOOKUP(P859,tbL!$M$37:$Q$43,IF(L860=TRUE,3,5)),$P859,IF(AND(L859=TRUE,L860=TRUE),$P859,$P859-1)),IF(AND(L860=TRUE,J860=VLOOKUP(P859,tbL!$M$37:$Q$43,IF(L860=TRUE,2,4))),P859,IF($P859+1&gt;$C$12,$C$12,$P859+1))),0)</f>
        <v>1</v>
      </c>
      <c r="Q860" s="159">
        <f t="shared" ca="1" si="393"/>
        <v>1</v>
      </c>
      <c r="R860" s="207">
        <f t="shared" si="417"/>
        <v>0</v>
      </c>
      <c r="S860" s="208"/>
      <c r="T860" s="159">
        <f t="shared" si="410"/>
        <v>0</v>
      </c>
      <c r="U860" s="209" t="str">
        <f ca="1">IF(AND(T860=-1,N860=TRUE),"*",IF(AND(U859="*",N860=TRUE),"*",IF(AND(AND(L860=TRUE,U859="*"),J860&lt;VLOOKUP(V859+1,tbL!$M$38:$O$43,3)),"*","")))</f>
        <v/>
      </c>
      <c r="V860" s="204">
        <f t="shared" ca="1" si="394"/>
        <v>1</v>
      </c>
      <c r="Y860" s="159" t="str">
        <f t="shared" ca="1" si="395"/>
        <v/>
      </c>
      <c r="Z860" s="159" t="str">
        <f t="shared" si="396"/>
        <v/>
      </c>
      <c r="AA860" s="159">
        <f t="shared" ca="1" si="415"/>
        <v>1</v>
      </c>
      <c r="AC860" s="161" t="str">
        <f t="shared" ca="1" si="397"/>
        <v/>
      </c>
      <c r="AD860" s="161">
        <f t="shared" ca="1" si="398"/>
        <v>1</v>
      </c>
      <c r="AE860" s="161" t="str">
        <f t="shared" ca="1" si="389"/>
        <v/>
      </c>
      <c r="AF860" s="161">
        <f t="shared" ca="1" si="399"/>
        <v>1</v>
      </c>
      <c r="AG860" s="161" t="str">
        <f t="shared" ca="1" si="400"/>
        <v/>
      </c>
      <c r="AH860" s="161">
        <f t="shared" ca="1" si="401"/>
        <v>1</v>
      </c>
      <c r="AI860" s="161" t="str">
        <f t="shared" ca="1" si="402"/>
        <v/>
      </c>
      <c r="AJ860" s="161">
        <f t="shared" ca="1" si="403"/>
        <v>1</v>
      </c>
      <c r="AL860" s="161" t="str">
        <f t="shared" ca="1" si="404"/>
        <v/>
      </c>
      <c r="AM860" s="161">
        <f t="shared" ca="1" si="414"/>
        <v>1</v>
      </c>
      <c r="AN860" s="161" t="str">
        <f t="shared" ca="1" si="405"/>
        <v/>
      </c>
      <c r="AO860" s="161">
        <f t="shared" ca="1" si="413"/>
        <v>1</v>
      </c>
      <c r="AP860" s="161" t="str">
        <f t="shared" ca="1" si="406"/>
        <v/>
      </c>
      <c r="AQ860" s="161">
        <f t="shared" ca="1" si="411"/>
        <v>1</v>
      </c>
      <c r="AR860" s="161" t="str">
        <f t="shared" ca="1" si="407"/>
        <v/>
      </c>
      <c r="AS860" s="161">
        <f t="shared" ca="1" si="408"/>
        <v>1</v>
      </c>
      <c r="AT860" s="159" t="str">
        <f t="shared" ca="1" si="416"/>
        <v/>
      </c>
      <c r="AU860" s="210">
        <f t="shared" ca="1" si="392"/>
        <v>14</v>
      </c>
      <c r="AV860" s="209"/>
      <c r="AW860" s="204">
        <f t="shared" si="409"/>
        <v>7612.8888888888896</v>
      </c>
      <c r="AX860" s="159"/>
      <c r="AZ860" s="159"/>
      <c r="BM860" s="207"/>
      <c r="BN860" s="212"/>
      <c r="BP860" s="209"/>
      <c r="BQ860" s="211"/>
      <c r="BR860" s="211"/>
      <c r="BS860" s="211"/>
      <c r="BT860" s="211"/>
      <c r="BU860" s="211"/>
      <c r="BV860" s="211"/>
      <c r="BW860" s="211"/>
      <c r="BX860" s="211"/>
      <c r="BY860" s="211"/>
      <c r="BZ860" s="211"/>
      <c r="CA860" s="209"/>
      <c r="CB860" s="224"/>
      <c r="CC860" s="204"/>
      <c r="CD860" s="204"/>
      <c r="CE860" s="204"/>
      <c r="CF860" s="211"/>
      <c r="CG860" s="211"/>
      <c r="CI860" s="209"/>
      <c r="CJ860" s="209"/>
      <c r="EH860" s="165"/>
      <c r="EI860" s="165"/>
      <c r="EJ860" s="166"/>
      <c r="EK860" s="209"/>
      <c r="EL860" s="211"/>
      <c r="EM860" s="211"/>
      <c r="EN860" s="211"/>
      <c r="EO860" s="211"/>
      <c r="EP860" s="211"/>
      <c r="ES860" s="165"/>
      <c r="ET860" s="165"/>
      <c r="EU860" s="166"/>
      <c r="EV860" s="209"/>
      <c r="EW860" s="211"/>
      <c r="EX860" s="211"/>
      <c r="EY860" s="211"/>
      <c r="EZ860" s="211"/>
      <c r="FA860" s="211"/>
      <c r="FD860" s="165"/>
      <c r="FE860" s="165"/>
      <c r="FF860" s="166"/>
      <c r="FG860" s="209"/>
      <c r="FH860" s="211"/>
      <c r="FI860" s="211"/>
      <c r="FJ860" s="211"/>
      <c r="FK860" s="211"/>
      <c r="FL860" s="211"/>
    </row>
    <row r="861" spans="9:168">
      <c r="I861" s="221">
        <f t="shared" si="412"/>
        <v>257</v>
      </c>
      <c r="J861" s="159">
        <f>'v-t_chart'!C858</f>
        <v>94.4</v>
      </c>
      <c r="K861" s="204">
        <f t="shared" ca="1" si="390"/>
        <v>276.49759999999998</v>
      </c>
      <c r="L861" s="205" t="b">
        <f>IF('Input&amp;Output'!$C$3=10,phase_chart!C858,IF('Input&amp;Output'!$C$3=21,phase_chart!G858,IF('Input&amp;Output'!$C$3=22,phase_chart!K858,IF('Input&amp;Output'!$C$3=31,phase_chart!O858,IF('Input&amp;Output'!$C$3=32,phase_chart!S858,"")))))</f>
        <v>0</v>
      </c>
      <c r="M861" s="206" t="b">
        <f>IF('Input&amp;Output'!$C$3=10,phase_chart!D858,IF('Input&amp;Output'!$C$3=21,phase_chart!H858,IF('Input&amp;Output'!$C$3=22,phase_chart!L858,IF('Input&amp;Output'!$C$3=31,phase_chart!P858,IF('Input&amp;Output'!$C$3=32,phase_chart!T858,"")))))</f>
        <v>1</v>
      </c>
      <c r="N861" s="205" t="b">
        <f>IF('Input&amp;Output'!$C$3=10,phase_chart!E858,IF('Input&amp;Output'!$C$3=21,phase_chart!I858,IF('Input&amp;Output'!$C$3=22,phase_chart!M858,IF('Input&amp;Output'!$C$3=31,phase_chart!Q858,IF('Input&amp;Output'!$C$3=32,phase_chart!U858,"")))))</f>
        <v>0</v>
      </c>
      <c r="P861" s="159">
        <f ca="1">IF(NOT($J861=0),IF($J861&lt;IF($P860=0,0,VLOOKUP(P860,tbL!$M$37:$Q$43,IF(L861=TRUE,2,4))),IF($J861&gt;=VLOOKUP(P860,tbL!$M$37:$Q$43,IF(L861=TRUE,3,5)),$P860,IF(AND(L860=TRUE,L861=TRUE),$P860,$P860-1)),IF(AND(L861=TRUE,J861=VLOOKUP(P860,tbL!$M$37:$Q$43,IF(L861=TRUE,2,4))),P860,IF($P860+1&gt;$C$12,$C$12,$P860+1))),0)</f>
        <v>1</v>
      </c>
      <c r="Q861" s="159">
        <f t="shared" ca="1" si="393"/>
        <v>1</v>
      </c>
      <c r="R861" s="207">
        <f t="shared" si="417"/>
        <v>0</v>
      </c>
      <c r="S861" s="208"/>
      <c r="T861" s="159">
        <f t="shared" si="410"/>
        <v>0</v>
      </c>
      <c r="U861" s="209" t="str">
        <f ca="1">IF(AND(T861=-1,N861=TRUE),"*",IF(AND(U860="*",N861=TRUE),"*",IF(AND(AND(L861=TRUE,U860="*"),J861&lt;VLOOKUP(V860+1,tbL!$M$38:$O$43,3)),"*","")))</f>
        <v/>
      </c>
      <c r="V861" s="204">
        <f t="shared" ca="1" si="394"/>
        <v>1</v>
      </c>
      <c r="Y861" s="159" t="str">
        <f t="shared" ca="1" si="395"/>
        <v/>
      </c>
      <c r="Z861" s="159" t="str">
        <f t="shared" si="396"/>
        <v/>
      </c>
      <c r="AA861" s="159">
        <f t="shared" ca="1" si="415"/>
        <v>1</v>
      </c>
      <c r="AC861" s="161" t="str">
        <f t="shared" ca="1" si="397"/>
        <v/>
      </c>
      <c r="AD861" s="161">
        <f t="shared" ca="1" si="398"/>
        <v>1</v>
      </c>
      <c r="AE861" s="161" t="str">
        <f t="shared" ca="1" si="389"/>
        <v/>
      </c>
      <c r="AF861" s="161">
        <f t="shared" ca="1" si="399"/>
        <v>1</v>
      </c>
      <c r="AG861" s="161" t="str">
        <f t="shared" ca="1" si="400"/>
        <v/>
      </c>
      <c r="AH861" s="161">
        <f t="shared" ca="1" si="401"/>
        <v>1</v>
      </c>
      <c r="AI861" s="161" t="str">
        <f t="shared" ca="1" si="402"/>
        <v/>
      </c>
      <c r="AJ861" s="161">
        <f t="shared" ca="1" si="403"/>
        <v>1</v>
      </c>
      <c r="AL861" s="161" t="str">
        <f t="shared" ca="1" si="404"/>
        <v/>
      </c>
      <c r="AM861" s="161">
        <f t="shared" ca="1" si="414"/>
        <v>1</v>
      </c>
      <c r="AN861" s="161" t="str">
        <f t="shared" ca="1" si="405"/>
        <v/>
      </c>
      <c r="AO861" s="161">
        <f t="shared" ca="1" si="413"/>
        <v>1</v>
      </c>
      <c r="AP861" s="161" t="str">
        <f t="shared" ca="1" si="406"/>
        <v/>
      </c>
      <c r="AQ861" s="161">
        <f t="shared" ca="1" si="411"/>
        <v>1</v>
      </c>
      <c r="AR861" s="161" t="str">
        <f t="shared" ca="1" si="407"/>
        <v/>
      </c>
      <c r="AS861" s="161">
        <f t="shared" ca="1" si="408"/>
        <v>1</v>
      </c>
      <c r="AT861" s="159" t="str">
        <f t="shared" ca="1" si="416"/>
        <v/>
      </c>
      <c r="AU861" s="210">
        <f t="shared" ca="1" si="392"/>
        <v>14</v>
      </c>
      <c r="AV861" s="209"/>
      <c r="AW861" s="204">
        <f t="shared" si="409"/>
        <v>7639.1111111111122</v>
      </c>
      <c r="AX861" s="159"/>
      <c r="AZ861" s="159"/>
      <c r="BM861" s="207"/>
      <c r="BN861" s="212"/>
      <c r="BP861" s="209"/>
      <c r="BQ861" s="211"/>
      <c r="BR861" s="211"/>
      <c r="BS861" s="211"/>
      <c r="BT861" s="211"/>
      <c r="BU861" s="211"/>
      <c r="BV861" s="211"/>
      <c r="BW861" s="211"/>
      <c r="BX861" s="211"/>
      <c r="BY861" s="211"/>
      <c r="BZ861" s="211"/>
      <c r="CA861" s="209"/>
      <c r="CB861" s="224"/>
      <c r="CC861" s="204"/>
      <c r="CD861" s="204"/>
      <c r="CE861" s="204"/>
      <c r="CF861" s="211"/>
      <c r="CG861" s="211"/>
      <c r="CI861" s="209"/>
      <c r="CJ861" s="209"/>
      <c r="EH861" s="165"/>
      <c r="EI861" s="165"/>
      <c r="EJ861" s="166"/>
      <c r="EK861" s="209"/>
      <c r="EL861" s="211"/>
      <c r="EM861" s="211"/>
      <c r="EN861" s="211"/>
      <c r="EO861" s="211"/>
      <c r="EP861" s="211"/>
      <c r="ES861" s="165"/>
      <c r="ET861" s="165"/>
      <c r="EU861" s="166"/>
      <c r="EV861" s="209"/>
      <c r="EW861" s="211"/>
      <c r="EX861" s="211"/>
      <c r="EY861" s="211"/>
      <c r="EZ861" s="211"/>
      <c r="FA861" s="211"/>
      <c r="FD861" s="165"/>
      <c r="FE861" s="165"/>
      <c r="FF861" s="166"/>
      <c r="FG861" s="209"/>
      <c r="FH861" s="211"/>
      <c r="FI861" s="211"/>
      <c r="FJ861" s="211"/>
      <c r="FK861" s="211"/>
      <c r="FL861" s="211"/>
    </row>
    <row r="862" spans="9:168">
      <c r="I862" s="221">
        <f t="shared" si="412"/>
        <v>258</v>
      </c>
      <c r="J862" s="159">
        <f>'v-t_chart'!C859</f>
        <v>94.4</v>
      </c>
      <c r="K862" s="204">
        <f t="shared" ca="1" si="390"/>
        <v>276.49759999999998</v>
      </c>
      <c r="L862" s="205" t="b">
        <f>IF('Input&amp;Output'!$C$3=10,phase_chart!C859,IF('Input&amp;Output'!$C$3=21,phase_chart!G859,IF('Input&amp;Output'!$C$3=22,phase_chart!K859,IF('Input&amp;Output'!$C$3=31,phase_chart!O859,IF('Input&amp;Output'!$C$3=32,phase_chart!S859,"")))))</f>
        <v>0</v>
      </c>
      <c r="M862" s="206" t="b">
        <f>IF('Input&amp;Output'!$C$3=10,phase_chart!D859,IF('Input&amp;Output'!$C$3=21,phase_chart!H859,IF('Input&amp;Output'!$C$3=22,phase_chart!L859,IF('Input&amp;Output'!$C$3=31,phase_chart!P859,IF('Input&amp;Output'!$C$3=32,phase_chart!T859,"")))))</f>
        <v>1</v>
      </c>
      <c r="N862" s="205" t="b">
        <f>IF('Input&amp;Output'!$C$3=10,phase_chart!E859,IF('Input&amp;Output'!$C$3=21,phase_chart!I859,IF('Input&amp;Output'!$C$3=22,phase_chart!M859,IF('Input&amp;Output'!$C$3=31,phase_chart!Q859,IF('Input&amp;Output'!$C$3=32,phase_chart!U859,"")))))</f>
        <v>0</v>
      </c>
      <c r="P862" s="159">
        <f ca="1">IF(NOT($J862=0),IF($J862&lt;IF($P861=0,0,VLOOKUP(P861,tbL!$M$37:$Q$43,IF(L862=TRUE,2,4))),IF($J862&gt;=VLOOKUP(P861,tbL!$M$37:$Q$43,IF(L862=TRUE,3,5)),$P861,IF(AND(L861=TRUE,L862=TRUE),$P861,$P861-1)),IF(AND(L862=TRUE,J862=VLOOKUP(P861,tbL!$M$37:$Q$43,IF(L862=TRUE,2,4))),P861,IF($P861+1&gt;$C$12,$C$12,$P861+1))),0)</f>
        <v>1</v>
      </c>
      <c r="Q862" s="159">
        <f t="shared" ca="1" si="393"/>
        <v>1</v>
      </c>
      <c r="R862" s="207">
        <f t="shared" si="417"/>
        <v>0</v>
      </c>
      <c r="S862" s="208"/>
      <c r="T862" s="159">
        <f t="shared" si="410"/>
        <v>0</v>
      </c>
      <c r="U862" s="209" t="str">
        <f ca="1">IF(AND(T862=-1,N862=TRUE),"*",IF(AND(U861="*",N862=TRUE),"*",IF(AND(AND(L862=TRUE,U861="*"),J862&lt;VLOOKUP(V861+1,tbL!$M$38:$O$43,3)),"*","")))</f>
        <v/>
      </c>
      <c r="V862" s="204">
        <f t="shared" ca="1" si="394"/>
        <v>1</v>
      </c>
      <c r="Y862" s="159" t="str">
        <f t="shared" ca="1" si="395"/>
        <v/>
      </c>
      <c r="Z862" s="159" t="str">
        <f t="shared" si="396"/>
        <v/>
      </c>
      <c r="AA862" s="159">
        <f t="shared" ca="1" si="415"/>
        <v>1</v>
      </c>
      <c r="AC862" s="161" t="str">
        <f t="shared" ca="1" si="397"/>
        <v/>
      </c>
      <c r="AD862" s="161">
        <f t="shared" ca="1" si="398"/>
        <v>1</v>
      </c>
      <c r="AE862" s="161" t="str">
        <f t="shared" ca="1" si="389"/>
        <v/>
      </c>
      <c r="AF862" s="161">
        <f t="shared" ca="1" si="399"/>
        <v>1</v>
      </c>
      <c r="AG862" s="161" t="str">
        <f t="shared" ca="1" si="400"/>
        <v/>
      </c>
      <c r="AH862" s="161">
        <f t="shared" ca="1" si="401"/>
        <v>1</v>
      </c>
      <c r="AI862" s="161" t="str">
        <f t="shared" ca="1" si="402"/>
        <v/>
      </c>
      <c r="AJ862" s="161">
        <f t="shared" ca="1" si="403"/>
        <v>1</v>
      </c>
      <c r="AL862" s="161" t="str">
        <f t="shared" ca="1" si="404"/>
        <v/>
      </c>
      <c r="AM862" s="161">
        <f t="shared" ca="1" si="414"/>
        <v>1</v>
      </c>
      <c r="AN862" s="161" t="str">
        <f t="shared" ca="1" si="405"/>
        <v/>
      </c>
      <c r="AO862" s="161">
        <f t="shared" ca="1" si="413"/>
        <v>1</v>
      </c>
      <c r="AP862" s="161" t="str">
        <f t="shared" ca="1" si="406"/>
        <v/>
      </c>
      <c r="AQ862" s="161">
        <f t="shared" ca="1" si="411"/>
        <v>1</v>
      </c>
      <c r="AR862" s="161" t="str">
        <f t="shared" ca="1" si="407"/>
        <v/>
      </c>
      <c r="AS862" s="161">
        <f t="shared" ca="1" si="408"/>
        <v>1</v>
      </c>
      <c r="AT862" s="159" t="str">
        <f t="shared" ca="1" si="416"/>
        <v/>
      </c>
      <c r="AU862" s="210">
        <f t="shared" ca="1" si="392"/>
        <v>14</v>
      </c>
      <c r="AV862" s="209"/>
      <c r="AW862" s="204">
        <f t="shared" si="409"/>
        <v>7665.3333333333348</v>
      </c>
      <c r="AX862" s="159"/>
      <c r="AZ862" s="159"/>
      <c r="BM862" s="207"/>
      <c r="BN862" s="212"/>
      <c r="BP862" s="209"/>
      <c r="BQ862" s="211"/>
      <c r="BR862" s="211"/>
      <c r="BS862" s="211"/>
      <c r="BT862" s="211"/>
      <c r="BU862" s="211"/>
      <c r="BV862" s="211"/>
      <c r="BW862" s="211"/>
      <c r="BX862" s="211"/>
      <c r="BY862" s="211"/>
      <c r="BZ862" s="211"/>
      <c r="CA862" s="209"/>
      <c r="CB862" s="224"/>
      <c r="CC862" s="204"/>
      <c r="CD862" s="204"/>
      <c r="CE862" s="204"/>
      <c r="CF862" s="211"/>
      <c r="CG862" s="211"/>
      <c r="CI862" s="209"/>
      <c r="CJ862" s="209"/>
      <c r="EH862" s="165"/>
      <c r="EI862" s="165"/>
      <c r="EJ862" s="166"/>
      <c r="EK862" s="209"/>
      <c r="EL862" s="211"/>
      <c r="EM862" s="211"/>
      <c r="EN862" s="211"/>
      <c r="EO862" s="211"/>
      <c r="EP862" s="211"/>
      <c r="ES862" s="165"/>
      <c r="ET862" s="165"/>
      <c r="EU862" s="166"/>
      <c r="EV862" s="209"/>
      <c r="EW862" s="211"/>
      <c r="EX862" s="211"/>
      <c r="EY862" s="211"/>
      <c r="EZ862" s="211"/>
      <c r="FA862" s="211"/>
      <c r="FD862" s="165"/>
      <c r="FE862" s="165"/>
      <c r="FF862" s="166"/>
      <c r="FG862" s="209"/>
      <c r="FH862" s="211"/>
      <c r="FI862" s="211"/>
      <c r="FJ862" s="211"/>
      <c r="FK862" s="211"/>
      <c r="FL862" s="211"/>
    </row>
    <row r="863" spans="9:168">
      <c r="I863" s="221">
        <f t="shared" si="412"/>
        <v>259</v>
      </c>
      <c r="J863" s="159">
        <f>'v-t_chart'!C860</f>
        <v>94.3</v>
      </c>
      <c r="K863" s="204">
        <f t="shared" ca="1" si="390"/>
        <v>276.2047</v>
      </c>
      <c r="L863" s="205" t="b">
        <f>IF('Input&amp;Output'!$C$3=10,phase_chart!C860,IF('Input&amp;Output'!$C$3=21,phase_chart!G860,IF('Input&amp;Output'!$C$3=22,phase_chart!K860,IF('Input&amp;Output'!$C$3=31,phase_chart!O860,IF('Input&amp;Output'!$C$3=32,phase_chart!S860,"")))))</f>
        <v>0</v>
      </c>
      <c r="M863" s="206" t="b">
        <f>IF('Input&amp;Output'!$C$3=10,phase_chart!D860,IF('Input&amp;Output'!$C$3=21,phase_chart!H860,IF('Input&amp;Output'!$C$3=22,phase_chart!L860,IF('Input&amp;Output'!$C$3=31,phase_chart!P860,IF('Input&amp;Output'!$C$3=32,phase_chart!T860,"")))))</f>
        <v>1</v>
      </c>
      <c r="N863" s="205" t="b">
        <f>IF('Input&amp;Output'!$C$3=10,phase_chart!E860,IF('Input&amp;Output'!$C$3=21,phase_chart!I860,IF('Input&amp;Output'!$C$3=22,phase_chart!M860,IF('Input&amp;Output'!$C$3=31,phase_chart!Q860,IF('Input&amp;Output'!$C$3=32,phase_chart!U860,"")))))</f>
        <v>0</v>
      </c>
      <c r="P863" s="159">
        <f ca="1">IF(NOT($J863=0),IF($J863&lt;IF($P862=0,0,VLOOKUP(P862,tbL!$M$37:$Q$43,IF(L863=TRUE,2,4))),IF($J863&gt;=VLOOKUP(P862,tbL!$M$37:$Q$43,IF(L863=TRUE,3,5)),$P862,IF(AND(L862=TRUE,L863=TRUE),$P862,$P862-1)),IF(AND(L863=TRUE,J863=VLOOKUP(P862,tbL!$M$37:$Q$43,IF(L863=TRUE,2,4))),P862,IF($P862+1&gt;$C$12,$C$12,$P862+1))),0)</f>
        <v>1</v>
      </c>
      <c r="Q863" s="159">
        <f t="shared" ca="1" si="393"/>
        <v>1</v>
      </c>
      <c r="R863" s="207">
        <f t="shared" si="417"/>
        <v>0</v>
      </c>
      <c r="S863" s="208"/>
      <c r="T863" s="159">
        <f t="shared" si="410"/>
        <v>0</v>
      </c>
      <c r="U863" s="209" t="str">
        <f ca="1">IF(AND(T863=-1,N863=TRUE),"*",IF(AND(U862="*",N863=TRUE),"*",IF(AND(AND(L863=TRUE,U862="*"),J863&lt;VLOOKUP(V862+1,tbL!$M$38:$O$43,3)),"*","")))</f>
        <v/>
      </c>
      <c r="V863" s="204">
        <f t="shared" ca="1" si="394"/>
        <v>1</v>
      </c>
      <c r="Y863" s="159" t="str">
        <f t="shared" ca="1" si="395"/>
        <v/>
      </c>
      <c r="Z863" s="159" t="str">
        <f t="shared" si="396"/>
        <v/>
      </c>
      <c r="AA863" s="159">
        <f t="shared" ca="1" si="415"/>
        <v>1</v>
      </c>
      <c r="AC863" s="161" t="str">
        <f t="shared" ca="1" si="397"/>
        <v/>
      </c>
      <c r="AD863" s="161">
        <f t="shared" ca="1" si="398"/>
        <v>1</v>
      </c>
      <c r="AE863" s="161" t="str">
        <f t="shared" ca="1" si="389"/>
        <v/>
      </c>
      <c r="AF863" s="161">
        <f t="shared" ca="1" si="399"/>
        <v>1</v>
      </c>
      <c r="AG863" s="161" t="str">
        <f t="shared" ca="1" si="400"/>
        <v/>
      </c>
      <c r="AH863" s="161">
        <f t="shared" ca="1" si="401"/>
        <v>1</v>
      </c>
      <c r="AI863" s="161" t="str">
        <f t="shared" ca="1" si="402"/>
        <v/>
      </c>
      <c r="AJ863" s="161">
        <f t="shared" ca="1" si="403"/>
        <v>1</v>
      </c>
      <c r="AL863" s="161" t="str">
        <f t="shared" ca="1" si="404"/>
        <v/>
      </c>
      <c r="AM863" s="161">
        <f t="shared" ca="1" si="414"/>
        <v>1</v>
      </c>
      <c r="AN863" s="161" t="str">
        <f t="shared" ca="1" si="405"/>
        <v/>
      </c>
      <c r="AO863" s="161">
        <f t="shared" ca="1" si="413"/>
        <v>1</v>
      </c>
      <c r="AP863" s="161" t="str">
        <f t="shared" ca="1" si="406"/>
        <v/>
      </c>
      <c r="AQ863" s="161">
        <f t="shared" ca="1" si="411"/>
        <v>1</v>
      </c>
      <c r="AR863" s="161" t="str">
        <f t="shared" ca="1" si="407"/>
        <v/>
      </c>
      <c r="AS863" s="161">
        <f t="shared" ca="1" si="408"/>
        <v>1</v>
      </c>
      <c r="AT863" s="159" t="str">
        <f t="shared" ca="1" si="416"/>
        <v/>
      </c>
      <c r="AU863" s="210">
        <f t="shared" ca="1" si="392"/>
        <v>14</v>
      </c>
      <c r="AV863" s="209"/>
      <c r="AW863" s="204">
        <f t="shared" si="409"/>
        <v>7691.5277777777792</v>
      </c>
      <c r="AX863" s="159"/>
      <c r="AZ863" s="159"/>
      <c r="BM863" s="207"/>
      <c r="BN863" s="212"/>
      <c r="BP863" s="209"/>
      <c r="BQ863" s="211"/>
      <c r="BR863" s="211"/>
      <c r="BS863" s="211"/>
      <c r="BT863" s="211"/>
      <c r="BU863" s="211"/>
      <c r="BV863" s="211"/>
      <c r="BW863" s="211"/>
      <c r="BX863" s="211"/>
      <c r="BY863" s="211"/>
      <c r="BZ863" s="211"/>
      <c r="CA863" s="209"/>
      <c r="CB863" s="224"/>
      <c r="CC863" s="204"/>
      <c r="CD863" s="204"/>
      <c r="CE863" s="204"/>
      <c r="CF863" s="211"/>
      <c r="CG863" s="211"/>
      <c r="CI863" s="209"/>
      <c r="CJ863" s="209"/>
      <c r="EH863" s="165"/>
      <c r="EI863" s="165"/>
      <c r="EJ863" s="166"/>
      <c r="EK863" s="209"/>
      <c r="EL863" s="211"/>
      <c r="EM863" s="211"/>
      <c r="EN863" s="211"/>
      <c r="EO863" s="211"/>
      <c r="EP863" s="211"/>
      <c r="ES863" s="165"/>
      <c r="ET863" s="165"/>
      <c r="EU863" s="166"/>
      <c r="EV863" s="209"/>
      <c r="EW863" s="211"/>
      <c r="EX863" s="211"/>
      <c r="EY863" s="211"/>
      <c r="EZ863" s="211"/>
      <c r="FA863" s="211"/>
      <c r="FD863" s="165"/>
      <c r="FE863" s="165"/>
      <c r="FF863" s="166"/>
      <c r="FG863" s="209"/>
      <c r="FH863" s="211"/>
      <c r="FI863" s="211"/>
      <c r="FJ863" s="211"/>
      <c r="FK863" s="211"/>
      <c r="FL863" s="211"/>
    </row>
    <row r="864" spans="9:168">
      <c r="I864" s="221">
        <f t="shared" si="412"/>
        <v>260</v>
      </c>
      <c r="J864" s="159">
        <f>'v-t_chart'!C861</f>
        <v>94.3</v>
      </c>
      <c r="K864" s="204">
        <f t="shared" ca="1" si="390"/>
        <v>276.2047</v>
      </c>
      <c r="L864" s="205" t="b">
        <f>IF('Input&amp;Output'!$C$3=10,phase_chart!C861,IF('Input&amp;Output'!$C$3=21,phase_chart!G861,IF('Input&amp;Output'!$C$3=22,phase_chart!K861,IF('Input&amp;Output'!$C$3=31,phase_chart!O861,IF('Input&amp;Output'!$C$3=32,phase_chart!S861,"")))))</f>
        <v>0</v>
      </c>
      <c r="M864" s="206" t="b">
        <f>IF('Input&amp;Output'!$C$3=10,phase_chart!D861,IF('Input&amp;Output'!$C$3=21,phase_chart!H861,IF('Input&amp;Output'!$C$3=22,phase_chart!L861,IF('Input&amp;Output'!$C$3=31,phase_chart!P861,IF('Input&amp;Output'!$C$3=32,phase_chart!T861,"")))))</f>
        <v>1</v>
      </c>
      <c r="N864" s="205" t="b">
        <f>IF('Input&amp;Output'!$C$3=10,phase_chart!E861,IF('Input&amp;Output'!$C$3=21,phase_chart!I861,IF('Input&amp;Output'!$C$3=22,phase_chart!M861,IF('Input&amp;Output'!$C$3=31,phase_chart!Q861,IF('Input&amp;Output'!$C$3=32,phase_chart!U861,"")))))</f>
        <v>0</v>
      </c>
      <c r="P864" s="159">
        <f ca="1">IF(NOT($J864=0),IF($J864&lt;IF($P863=0,0,VLOOKUP(P863,tbL!$M$37:$Q$43,IF(L864=TRUE,2,4))),IF($J864&gt;=VLOOKUP(P863,tbL!$M$37:$Q$43,IF(L864=TRUE,3,5)),$P863,IF(AND(L863=TRUE,L864=TRUE),$P863,$P863-1)),IF(AND(L864=TRUE,J864=VLOOKUP(P863,tbL!$M$37:$Q$43,IF(L864=TRUE,2,4))),P863,IF($P863+1&gt;$C$12,$C$12,$P863+1))),0)</f>
        <v>1</v>
      </c>
      <c r="Q864" s="159">
        <f t="shared" ca="1" si="393"/>
        <v>1</v>
      </c>
      <c r="R864" s="207">
        <f t="shared" si="417"/>
        <v>0</v>
      </c>
      <c r="S864" s="208"/>
      <c r="T864" s="159">
        <f t="shared" si="410"/>
        <v>0</v>
      </c>
      <c r="U864" s="209" t="str">
        <f ca="1">IF(AND(T864=-1,N864=TRUE),"*",IF(AND(U863="*",N864=TRUE),"*",IF(AND(AND(L864=TRUE,U863="*"),J864&lt;VLOOKUP(V863+1,tbL!$M$38:$O$43,3)),"*","")))</f>
        <v/>
      </c>
      <c r="V864" s="204">
        <f t="shared" ca="1" si="394"/>
        <v>1</v>
      </c>
      <c r="Y864" s="159" t="str">
        <f t="shared" ca="1" si="395"/>
        <v/>
      </c>
      <c r="Z864" s="159" t="str">
        <f t="shared" si="396"/>
        <v/>
      </c>
      <c r="AA864" s="159">
        <f t="shared" ca="1" si="415"/>
        <v>1</v>
      </c>
      <c r="AC864" s="161" t="str">
        <f t="shared" ca="1" si="397"/>
        <v/>
      </c>
      <c r="AD864" s="161">
        <f t="shared" ca="1" si="398"/>
        <v>1</v>
      </c>
      <c r="AE864" s="161" t="str">
        <f t="shared" ca="1" si="389"/>
        <v/>
      </c>
      <c r="AF864" s="161">
        <f t="shared" ca="1" si="399"/>
        <v>1</v>
      </c>
      <c r="AG864" s="161" t="str">
        <f t="shared" ca="1" si="400"/>
        <v/>
      </c>
      <c r="AH864" s="161">
        <f t="shared" ca="1" si="401"/>
        <v>1</v>
      </c>
      <c r="AI864" s="161" t="str">
        <f t="shared" ca="1" si="402"/>
        <v/>
      </c>
      <c r="AJ864" s="161">
        <f t="shared" ca="1" si="403"/>
        <v>1</v>
      </c>
      <c r="AL864" s="161" t="str">
        <f t="shared" ca="1" si="404"/>
        <v/>
      </c>
      <c r="AM864" s="161">
        <f t="shared" ca="1" si="414"/>
        <v>1</v>
      </c>
      <c r="AN864" s="161" t="str">
        <f t="shared" ca="1" si="405"/>
        <v/>
      </c>
      <c r="AO864" s="161">
        <f t="shared" ca="1" si="413"/>
        <v>1</v>
      </c>
      <c r="AP864" s="161" t="str">
        <f t="shared" ca="1" si="406"/>
        <v/>
      </c>
      <c r="AQ864" s="161">
        <f t="shared" ca="1" si="411"/>
        <v>1</v>
      </c>
      <c r="AR864" s="161" t="str">
        <f t="shared" ca="1" si="407"/>
        <v/>
      </c>
      <c r="AS864" s="161">
        <f t="shared" ca="1" si="408"/>
        <v>1</v>
      </c>
      <c r="AT864" s="159" t="str">
        <f t="shared" ca="1" si="416"/>
        <v/>
      </c>
      <c r="AU864" s="210">
        <f t="shared" ca="1" si="392"/>
        <v>14</v>
      </c>
      <c r="AV864" s="209"/>
      <c r="AW864" s="204">
        <f t="shared" si="409"/>
        <v>7717.7222222222235</v>
      </c>
      <c r="AX864" s="159"/>
      <c r="AZ864" s="159"/>
      <c r="BM864" s="207"/>
      <c r="BN864" s="212"/>
      <c r="BP864" s="209"/>
      <c r="BQ864" s="211"/>
      <c r="BR864" s="211"/>
      <c r="BS864" s="211"/>
      <c r="BT864" s="211"/>
      <c r="BU864" s="211"/>
      <c r="BV864" s="211"/>
      <c r="BW864" s="211"/>
      <c r="BX864" s="211"/>
      <c r="BY864" s="211"/>
      <c r="BZ864" s="211"/>
      <c r="CA864" s="209"/>
      <c r="CB864" s="224"/>
      <c r="CC864" s="204"/>
      <c r="CD864" s="204"/>
      <c r="CE864" s="204"/>
      <c r="CF864" s="211"/>
      <c r="CG864" s="211"/>
      <c r="CI864" s="209"/>
      <c r="CJ864" s="209"/>
      <c r="EH864" s="165"/>
      <c r="EI864" s="165"/>
      <c r="EJ864" s="166"/>
      <c r="EK864" s="209"/>
      <c r="EL864" s="211"/>
      <c r="EM864" s="211"/>
      <c r="EN864" s="211"/>
      <c r="EO864" s="211"/>
      <c r="EP864" s="211"/>
      <c r="ES864" s="165"/>
      <c r="ET864" s="165"/>
      <c r="EU864" s="166"/>
      <c r="EV864" s="209"/>
      <c r="EW864" s="211"/>
      <c r="EX864" s="211"/>
      <c r="EY864" s="211"/>
      <c r="EZ864" s="211"/>
      <c r="FA864" s="211"/>
      <c r="FD864" s="165"/>
      <c r="FE864" s="165"/>
      <c r="FF864" s="166"/>
      <c r="FG864" s="209"/>
      <c r="FH864" s="211"/>
      <c r="FI864" s="211"/>
      <c r="FJ864" s="211"/>
      <c r="FK864" s="211"/>
      <c r="FL864" s="211"/>
    </row>
    <row r="865" spans="9:168">
      <c r="I865" s="221">
        <f t="shared" si="412"/>
        <v>261</v>
      </c>
      <c r="J865" s="159">
        <f>'v-t_chart'!C862</f>
        <v>94.2</v>
      </c>
      <c r="K865" s="204">
        <f t="shared" ca="1" si="390"/>
        <v>275.91179999999997</v>
      </c>
      <c r="L865" s="205" t="b">
        <f>IF('Input&amp;Output'!$C$3=10,phase_chart!C862,IF('Input&amp;Output'!$C$3=21,phase_chart!G862,IF('Input&amp;Output'!$C$3=22,phase_chart!K862,IF('Input&amp;Output'!$C$3=31,phase_chart!O862,IF('Input&amp;Output'!$C$3=32,phase_chart!S862,"")))))</f>
        <v>0</v>
      </c>
      <c r="M865" s="206" t="b">
        <f>IF('Input&amp;Output'!$C$3=10,phase_chart!D862,IF('Input&amp;Output'!$C$3=21,phase_chart!H862,IF('Input&amp;Output'!$C$3=22,phase_chart!L862,IF('Input&amp;Output'!$C$3=31,phase_chart!P862,IF('Input&amp;Output'!$C$3=32,phase_chart!T862,"")))))</f>
        <v>1</v>
      </c>
      <c r="N865" s="205" t="b">
        <f>IF('Input&amp;Output'!$C$3=10,phase_chart!E862,IF('Input&amp;Output'!$C$3=21,phase_chart!I862,IF('Input&amp;Output'!$C$3=22,phase_chart!M862,IF('Input&amp;Output'!$C$3=31,phase_chart!Q862,IF('Input&amp;Output'!$C$3=32,phase_chart!U862,"")))))</f>
        <v>0</v>
      </c>
      <c r="P865" s="159">
        <f ca="1">IF(NOT($J865=0),IF($J865&lt;IF($P864=0,0,VLOOKUP(P864,tbL!$M$37:$Q$43,IF(L865=TRUE,2,4))),IF($J865&gt;=VLOOKUP(P864,tbL!$M$37:$Q$43,IF(L865=TRUE,3,5)),$P864,IF(AND(L864=TRUE,L865=TRUE),$P864,$P864-1)),IF(AND(L865=TRUE,J865=VLOOKUP(P864,tbL!$M$37:$Q$43,IF(L865=TRUE,2,4))),P864,IF($P864+1&gt;$C$12,$C$12,$P864+1))),0)</f>
        <v>1</v>
      </c>
      <c r="Q865" s="159">
        <f t="shared" ca="1" si="393"/>
        <v>1</v>
      </c>
      <c r="R865" s="207">
        <f t="shared" si="417"/>
        <v>0</v>
      </c>
      <c r="S865" s="208"/>
      <c r="T865" s="159">
        <f t="shared" si="410"/>
        <v>0</v>
      </c>
      <c r="U865" s="209" t="str">
        <f ca="1">IF(AND(T865=-1,N865=TRUE),"*",IF(AND(U864="*",N865=TRUE),"*",IF(AND(AND(L865=TRUE,U864="*"),J865&lt;VLOOKUP(V864+1,tbL!$M$38:$O$43,3)),"*","")))</f>
        <v/>
      </c>
      <c r="V865" s="204">
        <f t="shared" ca="1" si="394"/>
        <v>1</v>
      </c>
      <c r="Y865" s="159" t="str">
        <f t="shared" ca="1" si="395"/>
        <v/>
      </c>
      <c r="Z865" s="159" t="str">
        <f t="shared" si="396"/>
        <v/>
      </c>
      <c r="AA865" s="159">
        <f t="shared" ca="1" si="415"/>
        <v>1</v>
      </c>
      <c r="AC865" s="161" t="str">
        <f t="shared" ca="1" si="397"/>
        <v/>
      </c>
      <c r="AD865" s="161">
        <f t="shared" ca="1" si="398"/>
        <v>1</v>
      </c>
      <c r="AE865" s="161" t="str">
        <f t="shared" ca="1" si="389"/>
        <v/>
      </c>
      <c r="AF865" s="161">
        <f t="shared" ca="1" si="399"/>
        <v>1</v>
      </c>
      <c r="AG865" s="161" t="str">
        <f t="shared" ca="1" si="400"/>
        <v/>
      </c>
      <c r="AH865" s="161">
        <f t="shared" ca="1" si="401"/>
        <v>1</v>
      </c>
      <c r="AI865" s="161" t="str">
        <f t="shared" ca="1" si="402"/>
        <v/>
      </c>
      <c r="AJ865" s="161">
        <f t="shared" ca="1" si="403"/>
        <v>1</v>
      </c>
      <c r="AL865" s="161" t="str">
        <f t="shared" ca="1" si="404"/>
        <v/>
      </c>
      <c r="AM865" s="161">
        <f t="shared" ca="1" si="414"/>
        <v>1</v>
      </c>
      <c r="AN865" s="161" t="str">
        <f t="shared" ca="1" si="405"/>
        <v/>
      </c>
      <c r="AO865" s="161">
        <f t="shared" ca="1" si="413"/>
        <v>1</v>
      </c>
      <c r="AP865" s="161" t="str">
        <f t="shared" ca="1" si="406"/>
        <v/>
      </c>
      <c r="AQ865" s="161">
        <f t="shared" ca="1" si="411"/>
        <v>1</v>
      </c>
      <c r="AR865" s="161" t="str">
        <f t="shared" ca="1" si="407"/>
        <v/>
      </c>
      <c r="AS865" s="161">
        <f t="shared" ca="1" si="408"/>
        <v>1</v>
      </c>
      <c r="AT865" s="159" t="str">
        <f t="shared" ca="1" si="416"/>
        <v/>
      </c>
      <c r="AU865" s="210">
        <f t="shared" ca="1" si="392"/>
        <v>14</v>
      </c>
      <c r="AV865" s="209"/>
      <c r="AW865" s="204">
        <f t="shared" si="409"/>
        <v>7743.8888888888905</v>
      </c>
      <c r="AX865" s="159"/>
      <c r="AZ865" s="159"/>
      <c r="BM865" s="207"/>
      <c r="BN865" s="212"/>
      <c r="BP865" s="209"/>
      <c r="BQ865" s="211"/>
      <c r="BR865" s="211"/>
      <c r="BS865" s="211"/>
      <c r="BT865" s="211"/>
      <c r="BU865" s="211"/>
      <c r="BV865" s="211"/>
      <c r="BW865" s="211"/>
      <c r="BX865" s="211"/>
      <c r="BY865" s="211"/>
      <c r="BZ865" s="211"/>
      <c r="CA865" s="209"/>
      <c r="CB865" s="224"/>
      <c r="CC865" s="204"/>
      <c r="CD865" s="204"/>
      <c r="CE865" s="204"/>
      <c r="CF865" s="211"/>
      <c r="CG865" s="211"/>
      <c r="CI865" s="209"/>
      <c r="CJ865" s="209"/>
      <c r="EH865" s="165"/>
      <c r="EI865" s="165"/>
      <c r="EJ865" s="166"/>
      <c r="EK865" s="209"/>
      <c r="EL865" s="211"/>
      <c r="EM865" s="211"/>
      <c r="EN865" s="211"/>
      <c r="EO865" s="211"/>
      <c r="EP865" s="211"/>
      <c r="ES865" s="165"/>
      <c r="ET865" s="165"/>
      <c r="EU865" s="166"/>
      <c r="EV865" s="209"/>
      <c r="EW865" s="211"/>
      <c r="EX865" s="211"/>
      <c r="EY865" s="211"/>
      <c r="EZ865" s="211"/>
      <c r="FA865" s="211"/>
      <c r="FD865" s="165"/>
      <c r="FE865" s="165"/>
      <c r="FF865" s="166"/>
      <c r="FG865" s="209"/>
      <c r="FH865" s="211"/>
      <c r="FI865" s="211"/>
      <c r="FJ865" s="211"/>
      <c r="FK865" s="211"/>
      <c r="FL865" s="211"/>
    </row>
    <row r="866" spans="9:168">
      <c r="I866" s="221">
        <f t="shared" si="412"/>
        <v>262</v>
      </c>
      <c r="J866" s="159">
        <f>'v-t_chart'!C863</f>
        <v>94.2</v>
      </c>
      <c r="K866" s="204">
        <f t="shared" ca="1" si="390"/>
        <v>275.91179999999997</v>
      </c>
      <c r="L866" s="205" t="b">
        <f>IF('Input&amp;Output'!$C$3=10,phase_chart!C863,IF('Input&amp;Output'!$C$3=21,phase_chart!G863,IF('Input&amp;Output'!$C$3=22,phase_chart!K863,IF('Input&amp;Output'!$C$3=31,phase_chart!O863,IF('Input&amp;Output'!$C$3=32,phase_chart!S863,"")))))</f>
        <v>0</v>
      </c>
      <c r="M866" s="206" t="b">
        <f>IF('Input&amp;Output'!$C$3=10,phase_chart!D863,IF('Input&amp;Output'!$C$3=21,phase_chart!H863,IF('Input&amp;Output'!$C$3=22,phase_chart!L863,IF('Input&amp;Output'!$C$3=31,phase_chart!P863,IF('Input&amp;Output'!$C$3=32,phase_chart!T863,"")))))</f>
        <v>1</v>
      </c>
      <c r="N866" s="205" t="b">
        <f>IF('Input&amp;Output'!$C$3=10,phase_chart!E863,IF('Input&amp;Output'!$C$3=21,phase_chart!I863,IF('Input&amp;Output'!$C$3=22,phase_chart!M863,IF('Input&amp;Output'!$C$3=31,phase_chart!Q863,IF('Input&amp;Output'!$C$3=32,phase_chart!U863,"")))))</f>
        <v>0</v>
      </c>
      <c r="P866" s="159">
        <f ca="1">IF(NOT($J866=0),IF($J866&lt;IF($P865=0,0,VLOOKUP(P865,tbL!$M$37:$Q$43,IF(L866=TRUE,2,4))),IF($J866&gt;=VLOOKUP(P865,tbL!$M$37:$Q$43,IF(L866=TRUE,3,5)),$P865,IF(AND(L865=TRUE,L866=TRUE),$P865,$P865-1)),IF(AND(L866=TRUE,J866=VLOOKUP(P865,tbL!$M$37:$Q$43,IF(L866=TRUE,2,4))),P865,IF($P865+1&gt;$C$12,$C$12,$P865+1))),0)</f>
        <v>1</v>
      </c>
      <c r="Q866" s="159">
        <f t="shared" ca="1" si="393"/>
        <v>1</v>
      </c>
      <c r="R866" s="207">
        <f t="shared" si="417"/>
        <v>0</v>
      </c>
      <c r="S866" s="208"/>
      <c r="T866" s="159">
        <f t="shared" si="410"/>
        <v>0</v>
      </c>
      <c r="U866" s="209" t="str">
        <f ca="1">IF(AND(T866=-1,N866=TRUE),"*",IF(AND(U865="*",N866=TRUE),"*",IF(AND(AND(L866=TRUE,U865="*"),J866&lt;VLOOKUP(V865+1,tbL!$M$38:$O$43,3)),"*","")))</f>
        <v/>
      </c>
      <c r="V866" s="204">
        <f t="shared" ca="1" si="394"/>
        <v>1</v>
      </c>
      <c r="Y866" s="159" t="str">
        <f t="shared" ca="1" si="395"/>
        <v/>
      </c>
      <c r="Z866" s="159" t="str">
        <f t="shared" si="396"/>
        <v/>
      </c>
      <c r="AA866" s="159">
        <f t="shared" ca="1" si="415"/>
        <v>1</v>
      </c>
      <c r="AC866" s="161" t="str">
        <f t="shared" ca="1" si="397"/>
        <v/>
      </c>
      <c r="AD866" s="161">
        <f t="shared" ca="1" si="398"/>
        <v>1</v>
      </c>
      <c r="AE866" s="161" t="str">
        <f t="shared" ca="1" si="389"/>
        <v/>
      </c>
      <c r="AF866" s="161">
        <f t="shared" ca="1" si="399"/>
        <v>1</v>
      </c>
      <c r="AG866" s="161" t="str">
        <f t="shared" ca="1" si="400"/>
        <v/>
      </c>
      <c r="AH866" s="161">
        <f t="shared" ca="1" si="401"/>
        <v>1</v>
      </c>
      <c r="AI866" s="161" t="str">
        <f t="shared" ca="1" si="402"/>
        <v/>
      </c>
      <c r="AJ866" s="161">
        <f t="shared" ca="1" si="403"/>
        <v>1</v>
      </c>
      <c r="AL866" s="161" t="str">
        <f t="shared" ca="1" si="404"/>
        <v/>
      </c>
      <c r="AM866" s="161">
        <f t="shared" ca="1" si="414"/>
        <v>1</v>
      </c>
      <c r="AN866" s="161" t="str">
        <f t="shared" ca="1" si="405"/>
        <v/>
      </c>
      <c r="AO866" s="161">
        <f t="shared" ca="1" si="413"/>
        <v>1</v>
      </c>
      <c r="AP866" s="161" t="str">
        <f t="shared" ca="1" si="406"/>
        <v/>
      </c>
      <c r="AQ866" s="161">
        <f t="shared" ca="1" si="411"/>
        <v>1</v>
      </c>
      <c r="AR866" s="161" t="str">
        <f t="shared" ca="1" si="407"/>
        <v/>
      </c>
      <c r="AS866" s="161">
        <f t="shared" ca="1" si="408"/>
        <v>1</v>
      </c>
      <c r="AT866" s="159" t="str">
        <f t="shared" ca="1" si="416"/>
        <v/>
      </c>
      <c r="AU866" s="210">
        <f t="shared" ca="1" si="392"/>
        <v>14</v>
      </c>
      <c r="AV866" s="209"/>
      <c r="AW866" s="204">
        <f t="shared" si="409"/>
        <v>7770.0555555555575</v>
      </c>
      <c r="AX866" s="159"/>
      <c r="AZ866" s="159"/>
      <c r="BM866" s="207"/>
      <c r="BN866" s="212"/>
      <c r="BP866" s="209"/>
      <c r="BQ866" s="211"/>
      <c r="BR866" s="211"/>
      <c r="BS866" s="211"/>
      <c r="BT866" s="211"/>
      <c r="BU866" s="211"/>
      <c r="BV866" s="211"/>
      <c r="BW866" s="211"/>
      <c r="BX866" s="211"/>
      <c r="BY866" s="211"/>
      <c r="BZ866" s="211"/>
      <c r="CA866" s="209"/>
      <c r="CB866" s="224"/>
      <c r="CC866" s="204"/>
      <c r="CD866" s="204"/>
      <c r="CE866" s="204"/>
      <c r="CF866" s="211"/>
      <c r="CG866" s="211"/>
      <c r="CI866" s="209"/>
      <c r="CJ866" s="209"/>
      <c r="EH866" s="165"/>
      <c r="EI866" s="165"/>
      <c r="EJ866" s="166"/>
      <c r="EK866" s="209"/>
      <c r="EL866" s="211"/>
      <c r="EM866" s="211"/>
      <c r="EN866" s="211"/>
      <c r="EO866" s="211"/>
      <c r="EP866" s="211"/>
      <c r="ES866" s="165"/>
      <c r="ET866" s="165"/>
      <c r="EU866" s="166"/>
      <c r="EV866" s="209"/>
      <c r="EW866" s="211"/>
      <c r="EX866" s="211"/>
      <c r="EY866" s="211"/>
      <c r="EZ866" s="211"/>
      <c r="FA866" s="211"/>
      <c r="FD866" s="165"/>
      <c r="FE866" s="165"/>
      <c r="FF866" s="166"/>
      <c r="FG866" s="209"/>
      <c r="FH866" s="211"/>
      <c r="FI866" s="211"/>
      <c r="FJ866" s="211"/>
      <c r="FK866" s="211"/>
      <c r="FL866" s="211"/>
    </row>
    <row r="867" spans="9:168">
      <c r="I867" s="221">
        <f t="shared" si="412"/>
        <v>263</v>
      </c>
      <c r="J867" s="159">
        <f>'v-t_chart'!C864</f>
        <v>94.2</v>
      </c>
      <c r="K867" s="204">
        <f t="shared" ca="1" si="390"/>
        <v>275.91179999999997</v>
      </c>
      <c r="L867" s="205" t="b">
        <f>IF('Input&amp;Output'!$C$3=10,phase_chart!C864,IF('Input&amp;Output'!$C$3=21,phase_chart!G864,IF('Input&amp;Output'!$C$3=22,phase_chart!K864,IF('Input&amp;Output'!$C$3=31,phase_chart!O864,IF('Input&amp;Output'!$C$3=32,phase_chart!S864,"")))))</f>
        <v>0</v>
      </c>
      <c r="M867" s="206" t="b">
        <f>IF('Input&amp;Output'!$C$3=10,phase_chart!D864,IF('Input&amp;Output'!$C$3=21,phase_chart!H864,IF('Input&amp;Output'!$C$3=22,phase_chart!L864,IF('Input&amp;Output'!$C$3=31,phase_chart!P864,IF('Input&amp;Output'!$C$3=32,phase_chart!T864,"")))))</f>
        <v>1</v>
      </c>
      <c r="N867" s="205" t="b">
        <f>IF('Input&amp;Output'!$C$3=10,phase_chart!E864,IF('Input&amp;Output'!$C$3=21,phase_chart!I864,IF('Input&amp;Output'!$C$3=22,phase_chart!M864,IF('Input&amp;Output'!$C$3=31,phase_chart!Q864,IF('Input&amp;Output'!$C$3=32,phase_chart!U864,"")))))</f>
        <v>0</v>
      </c>
      <c r="P867" s="159">
        <f ca="1">IF(NOT($J867=0),IF($J867&lt;IF($P866=0,0,VLOOKUP(P866,tbL!$M$37:$Q$43,IF(L867=TRUE,2,4))),IF($J867&gt;=VLOOKUP(P866,tbL!$M$37:$Q$43,IF(L867=TRUE,3,5)),$P866,IF(AND(L866=TRUE,L867=TRUE),$P866,$P866-1)),IF(AND(L867=TRUE,J867=VLOOKUP(P866,tbL!$M$37:$Q$43,IF(L867=TRUE,2,4))),P866,IF($P866+1&gt;$C$12,$C$12,$P866+1))),0)</f>
        <v>1</v>
      </c>
      <c r="Q867" s="159">
        <f t="shared" ca="1" si="393"/>
        <v>1</v>
      </c>
      <c r="R867" s="207">
        <f t="shared" si="417"/>
        <v>0</v>
      </c>
      <c r="S867" s="208"/>
      <c r="T867" s="159">
        <f t="shared" si="410"/>
        <v>0</v>
      </c>
      <c r="U867" s="209" t="str">
        <f ca="1">IF(AND(T867=-1,N867=TRUE),"*",IF(AND(U866="*",N867=TRUE),"*",IF(AND(AND(L867=TRUE,U866="*"),J867&lt;VLOOKUP(V866+1,tbL!$M$38:$O$43,3)),"*","")))</f>
        <v/>
      </c>
      <c r="V867" s="204">
        <f t="shared" ca="1" si="394"/>
        <v>1</v>
      </c>
      <c r="Y867" s="159" t="str">
        <f t="shared" ca="1" si="395"/>
        <v/>
      </c>
      <c r="Z867" s="159" t="str">
        <f t="shared" si="396"/>
        <v/>
      </c>
      <c r="AA867" s="159">
        <f t="shared" ca="1" si="415"/>
        <v>1</v>
      </c>
      <c r="AC867" s="161" t="str">
        <f t="shared" ca="1" si="397"/>
        <v/>
      </c>
      <c r="AD867" s="161">
        <f t="shared" ca="1" si="398"/>
        <v>1</v>
      </c>
      <c r="AE867" s="161" t="str">
        <f t="shared" ca="1" si="389"/>
        <v/>
      </c>
      <c r="AF867" s="161">
        <f t="shared" ca="1" si="399"/>
        <v>1</v>
      </c>
      <c r="AG867" s="161" t="str">
        <f t="shared" ca="1" si="400"/>
        <v/>
      </c>
      <c r="AH867" s="161">
        <f t="shared" ca="1" si="401"/>
        <v>1</v>
      </c>
      <c r="AI867" s="161" t="str">
        <f t="shared" ca="1" si="402"/>
        <v/>
      </c>
      <c r="AJ867" s="161">
        <f t="shared" ca="1" si="403"/>
        <v>1</v>
      </c>
      <c r="AL867" s="161" t="str">
        <f t="shared" ca="1" si="404"/>
        <v/>
      </c>
      <c r="AM867" s="161">
        <f t="shared" ca="1" si="414"/>
        <v>1</v>
      </c>
      <c r="AN867" s="161" t="str">
        <f t="shared" ca="1" si="405"/>
        <v/>
      </c>
      <c r="AO867" s="161">
        <f t="shared" ca="1" si="413"/>
        <v>1</v>
      </c>
      <c r="AP867" s="161" t="str">
        <f t="shared" ca="1" si="406"/>
        <v/>
      </c>
      <c r="AQ867" s="161">
        <f t="shared" ca="1" si="411"/>
        <v>1</v>
      </c>
      <c r="AR867" s="161" t="str">
        <f t="shared" ca="1" si="407"/>
        <v/>
      </c>
      <c r="AS867" s="161">
        <f t="shared" ca="1" si="408"/>
        <v>1</v>
      </c>
      <c r="AT867" s="159" t="str">
        <f t="shared" ca="1" si="416"/>
        <v/>
      </c>
      <c r="AU867" s="210">
        <f t="shared" ca="1" si="392"/>
        <v>14</v>
      </c>
      <c r="AV867" s="209"/>
      <c r="AW867" s="204">
        <f t="shared" si="409"/>
        <v>7796.2222222222244</v>
      </c>
      <c r="AX867" s="159"/>
      <c r="AZ867" s="159"/>
      <c r="BM867" s="207"/>
      <c r="BN867" s="212"/>
      <c r="BP867" s="209"/>
      <c r="BQ867" s="211"/>
      <c r="BR867" s="211"/>
      <c r="BS867" s="211"/>
      <c r="BT867" s="211"/>
      <c r="BU867" s="211"/>
      <c r="BV867" s="211"/>
      <c r="BW867" s="211"/>
      <c r="BX867" s="211"/>
      <c r="BY867" s="211"/>
      <c r="BZ867" s="211"/>
      <c r="CA867" s="209"/>
      <c r="CB867" s="224"/>
      <c r="CC867" s="204"/>
      <c r="CD867" s="204"/>
      <c r="CE867" s="204"/>
      <c r="CF867" s="211"/>
      <c r="CG867" s="211"/>
      <c r="CI867" s="209"/>
      <c r="CJ867" s="209"/>
      <c r="EH867" s="165"/>
      <c r="EI867" s="165"/>
      <c r="EJ867" s="166"/>
      <c r="EK867" s="209"/>
      <c r="EL867" s="211"/>
      <c r="EM867" s="211"/>
      <c r="EN867" s="211"/>
      <c r="EO867" s="211"/>
      <c r="EP867" s="211"/>
      <c r="ES867" s="165"/>
      <c r="ET867" s="165"/>
      <c r="EU867" s="166"/>
      <c r="EV867" s="209"/>
      <c r="EW867" s="211"/>
      <c r="EX867" s="211"/>
      <c r="EY867" s="211"/>
      <c r="EZ867" s="211"/>
      <c r="FA867" s="211"/>
      <c r="FD867" s="165"/>
      <c r="FE867" s="165"/>
      <c r="FF867" s="166"/>
      <c r="FG867" s="209"/>
      <c r="FH867" s="211"/>
      <c r="FI867" s="211"/>
      <c r="FJ867" s="211"/>
      <c r="FK867" s="211"/>
      <c r="FL867" s="211"/>
    </row>
    <row r="868" spans="9:168">
      <c r="I868" s="221">
        <f t="shared" si="412"/>
        <v>264</v>
      </c>
      <c r="J868" s="159">
        <f>'v-t_chart'!C865</f>
        <v>94.1</v>
      </c>
      <c r="K868" s="204">
        <f t="shared" ca="1" si="390"/>
        <v>275.61889999999994</v>
      </c>
      <c r="L868" s="205" t="b">
        <f>IF('Input&amp;Output'!$C$3=10,phase_chart!C865,IF('Input&amp;Output'!$C$3=21,phase_chart!G865,IF('Input&amp;Output'!$C$3=22,phase_chart!K865,IF('Input&amp;Output'!$C$3=31,phase_chart!O865,IF('Input&amp;Output'!$C$3=32,phase_chart!S865,"")))))</f>
        <v>0</v>
      </c>
      <c r="M868" s="206" t="b">
        <f>IF('Input&amp;Output'!$C$3=10,phase_chart!D865,IF('Input&amp;Output'!$C$3=21,phase_chart!H865,IF('Input&amp;Output'!$C$3=22,phase_chart!L865,IF('Input&amp;Output'!$C$3=31,phase_chart!P865,IF('Input&amp;Output'!$C$3=32,phase_chart!T865,"")))))</f>
        <v>1</v>
      </c>
      <c r="N868" s="205" t="b">
        <f>IF('Input&amp;Output'!$C$3=10,phase_chart!E865,IF('Input&amp;Output'!$C$3=21,phase_chart!I865,IF('Input&amp;Output'!$C$3=22,phase_chart!M865,IF('Input&amp;Output'!$C$3=31,phase_chart!Q865,IF('Input&amp;Output'!$C$3=32,phase_chart!U865,"")))))</f>
        <v>0</v>
      </c>
      <c r="P868" s="159">
        <f ca="1">IF(NOT($J868=0),IF($J868&lt;IF($P867=0,0,VLOOKUP(P867,tbL!$M$37:$Q$43,IF(L868=TRUE,2,4))),IF($J868&gt;=VLOOKUP(P867,tbL!$M$37:$Q$43,IF(L868=TRUE,3,5)),$P867,IF(AND(L867=TRUE,L868=TRUE),$P867,$P867-1)),IF(AND(L868=TRUE,J868=VLOOKUP(P867,tbL!$M$37:$Q$43,IF(L868=TRUE,2,4))),P867,IF($P867+1&gt;$C$12,$C$12,$P867+1))),0)</f>
        <v>1</v>
      </c>
      <c r="Q868" s="159">
        <f t="shared" ca="1" si="393"/>
        <v>1</v>
      </c>
      <c r="R868" s="207">
        <f t="shared" si="417"/>
        <v>0</v>
      </c>
      <c r="S868" s="208"/>
      <c r="T868" s="159">
        <f t="shared" si="410"/>
        <v>0</v>
      </c>
      <c r="U868" s="209" t="str">
        <f ca="1">IF(AND(T868=-1,N868=TRUE),"*",IF(AND(U867="*",N868=TRUE),"*",IF(AND(AND(L868=TRUE,U867="*"),J868&lt;VLOOKUP(V867+1,tbL!$M$38:$O$43,3)),"*","")))</f>
        <v/>
      </c>
      <c r="V868" s="204">
        <f t="shared" ca="1" si="394"/>
        <v>1</v>
      </c>
      <c r="Y868" s="159" t="str">
        <f t="shared" ca="1" si="395"/>
        <v/>
      </c>
      <c r="Z868" s="159" t="str">
        <f t="shared" si="396"/>
        <v/>
      </c>
      <c r="AA868" s="159">
        <f t="shared" ca="1" si="415"/>
        <v>1</v>
      </c>
      <c r="AC868" s="161" t="str">
        <f t="shared" ca="1" si="397"/>
        <v/>
      </c>
      <c r="AD868" s="161">
        <f t="shared" ca="1" si="398"/>
        <v>1</v>
      </c>
      <c r="AE868" s="161" t="str">
        <f t="shared" ca="1" si="389"/>
        <v/>
      </c>
      <c r="AF868" s="161">
        <f t="shared" ca="1" si="399"/>
        <v>1</v>
      </c>
      <c r="AG868" s="161" t="str">
        <f t="shared" ca="1" si="400"/>
        <v/>
      </c>
      <c r="AH868" s="161">
        <f t="shared" ca="1" si="401"/>
        <v>1</v>
      </c>
      <c r="AI868" s="161" t="str">
        <f t="shared" ca="1" si="402"/>
        <v/>
      </c>
      <c r="AJ868" s="161">
        <f t="shared" ca="1" si="403"/>
        <v>1</v>
      </c>
      <c r="AL868" s="161" t="str">
        <f t="shared" ca="1" si="404"/>
        <v/>
      </c>
      <c r="AM868" s="161">
        <f t="shared" ca="1" si="414"/>
        <v>1</v>
      </c>
      <c r="AN868" s="161" t="str">
        <f t="shared" ca="1" si="405"/>
        <v/>
      </c>
      <c r="AO868" s="161">
        <f t="shared" ca="1" si="413"/>
        <v>1</v>
      </c>
      <c r="AP868" s="161" t="str">
        <f t="shared" ca="1" si="406"/>
        <v/>
      </c>
      <c r="AQ868" s="161">
        <f t="shared" ca="1" si="411"/>
        <v>1</v>
      </c>
      <c r="AR868" s="161" t="str">
        <f t="shared" ca="1" si="407"/>
        <v/>
      </c>
      <c r="AS868" s="161">
        <f t="shared" ca="1" si="408"/>
        <v>1</v>
      </c>
      <c r="AT868" s="159" t="str">
        <f t="shared" ca="1" si="416"/>
        <v/>
      </c>
      <c r="AU868" s="210">
        <f t="shared" ca="1" si="392"/>
        <v>14</v>
      </c>
      <c r="AV868" s="209"/>
      <c r="AW868" s="204">
        <f t="shared" si="409"/>
        <v>7822.3611111111131</v>
      </c>
      <c r="AX868" s="159"/>
      <c r="AZ868" s="159"/>
      <c r="BM868" s="207"/>
      <c r="BN868" s="212"/>
      <c r="BP868" s="209"/>
      <c r="BQ868" s="211"/>
      <c r="BR868" s="211"/>
      <c r="BS868" s="211"/>
      <c r="BT868" s="211"/>
      <c r="BU868" s="211"/>
      <c r="BV868" s="211"/>
      <c r="BW868" s="211"/>
      <c r="BX868" s="211"/>
      <c r="BY868" s="211"/>
      <c r="BZ868" s="211"/>
      <c r="CA868" s="209"/>
      <c r="CB868" s="224"/>
      <c r="CC868" s="204"/>
      <c r="CD868" s="204"/>
      <c r="CE868" s="204"/>
      <c r="CF868" s="211"/>
      <c r="CG868" s="211"/>
      <c r="CI868" s="209"/>
      <c r="CJ868" s="209"/>
      <c r="EH868" s="165"/>
      <c r="EI868" s="165"/>
      <c r="EJ868" s="166"/>
      <c r="EK868" s="209"/>
      <c r="EL868" s="211"/>
      <c r="EM868" s="211"/>
      <c r="EN868" s="211"/>
      <c r="EO868" s="211"/>
      <c r="EP868" s="211"/>
      <c r="ES868" s="165"/>
      <c r="ET868" s="165"/>
      <c r="EU868" s="166"/>
      <c r="EV868" s="209"/>
      <c r="EW868" s="211"/>
      <c r="EX868" s="211"/>
      <c r="EY868" s="211"/>
      <c r="EZ868" s="211"/>
      <c r="FA868" s="211"/>
      <c r="FD868" s="165"/>
      <c r="FE868" s="165"/>
      <c r="FF868" s="166"/>
      <c r="FG868" s="209"/>
      <c r="FH868" s="211"/>
      <c r="FI868" s="211"/>
      <c r="FJ868" s="211"/>
      <c r="FK868" s="211"/>
      <c r="FL868" s="211"/>
    </row>
    <row r="869" spans="9:168">
      <c r="I869" s="221">
        <f t="shared" si="412"/>
        <v>265</v>
      </c>
      <c r="J869" s="159">
        <f>'v-t_chart'!C866</f>
        <v>94</v>
      </c>
      <c r="K869" s="204">
        <f t="shared" ca="1" si="390"/>
        <v>275.32599999999996</v>
      </c>
      <c r="L869" s="205" t="b">
        <f>IF('Input&amp;Output'!$C$3=10,phase_chart!C866,IF('Input&amp;Output'!$C$3=21,phase_chart!G866,IF('Input&amp;Output'!$C$3=22,phase_chart!K866,IF('Input&amp;Output'!$C$3=31,phase_chart!O866,IF('Input&amp;Output'!$C$3=32,phase_chart!S866,"")))))</f>
        <v>0</v>
      </c>
      <c r="M869" s="206" t="b">
        <f>IF('Input&amp;Output'!$C$3=10,phase_chart!D866,IF('Input&amp;Output'!$C$3=21,phase_chart!H866,IF('Input&amp;Output'!$C$3=22,phase_chart!L866,IF('Input&amp;Output'!$C$3=31,phase_chart!P866,IF('Input&amp;Output'!$C$3=32,phase_chart!T866,"")))))</f>
        <v>1</v>
      </c>
      <c r="N869" s="205" t="b">
        <f>IF('Input&amp;Output'!$C$3=10,phase_chart!E866,IF('Input&amp;Output'!$C$3=21,phase_chart!I866,IF('Input&amp;Output'!$C$3=22,phase_chart!M866,IF('Input&amp;Output'!$C$3=31,phase_chart!Q866,IF('Input&amp;Output'!$C$3=32,phase_chart!U866,"")))))</f>
        <v>0</v>
      </c>
      <c r="P869" s="159">
        <f ca="1">IF(NOT($J869=0),IF($J869&lt;IF($P868=0,0,VLOOKUP(P868,tbL!$M$37:$Q$43,IF(L869=TRUE,2,4))),IF($J869&gt;=VLOOKUP(P868,tbL!$M$37:$Q$43,IF(L869=TRUE,3,5)),$P868,IF(AND(L868=TRUE,L869=TRUE),$P868,$P868-1)),IF(AND(L869=TRUE,J869=VLOOKUP(P868,tbL!$M$37:$Q$43,IF(L869=TRUE,2,4))),P868,IF($P868+1&gt;$C$12,$C$12,$P868+1))),0)</f>
        <v>1</v>
      </c>
      <c r="Q869" s="159">
        <f t="shared" ca="1" si="393"/>
        <v>1</v>
      </c>
      <c r="R869" s="207">
        <f t="shared" si="417"/>
        <v>0</v>
      </c>
      <c r="S869" s="208"/>
      <c r="T869" s="159">
        <f t="shared" si="410"/>
        <v>0</v>
      </c>
      <c r="U869" s="209" t="str">
        <f ca="1">IF(AND(T869=-1,N869=TRUE),"*",IF(AND(U868="*",N869=TRUE),"*",IF(AND(AND(L869=TRUE,U868="*"),J869&lt;VLOOKUP(V868+1,tbL!$M$38:$O$43,3)),"*","")))</f>
        <v/>
      </c>
      <c r="V869" s="204">
        <f t="shared" ca="1" si="394"/>
        <v>1</v>
      </c>
      <c r="Y869" s="159" t="str">
        <f t="shared" ca="1" si="395"/>
        <v/>
      </c>
      <c r="Z869" s="159" t="str">
        <f t="shared" si="396"/>
        <v/>
      </c>
      <c r="AA869" s="159">
        <f t="shared" ca="1" si="415"/>
        <v>1</v>
      </c>
      <c r="AC869" s="161" t="str">
        <f t="shared" ca="1" si="397"/>
        <v/>
      </c>
      <c r="AD869" s="161">
        <f t="shared" ca="1" si="398"/>
        <v>1</v>
      </c>
      <c r="AE869" s="161" t="str">
        <f t="shared" ref="AE869:AE932" ca="1" si="418">IF(OR(OR($AT869=-1,$R869=1),AD869=0),"",IF(AND(AND(AD868=AD871,AD869&lt;&gt;AD868),AD869=AD870),IF(AE867="*","","*"),""))</f>
        <v/>
      </c>
      <c r="AF869" s="161">
        <f t="shared" ca="1" si="399"/>
        <v>1</v>
      </c>
      <c r="AG869" s="161" t="str">
        <f t="shared" ca="1" si="400"/>
        <v/>
      </c>
      <c r="AH869" s="161">
        <f t="shared" ca="1" si="401"/>
        <v>1</v>
      </c>
      <c r="AI869" s="161" t="str">
        <f t="shared" ca="1" si="402"/>
        <v/>
      </c>
      <c r="AJ869" s="161">
        <f t="shared" ca="1" si="403"/>
        <v>1</v>
      </c>
      <c r="AL869" s="161" t="str">
        <f t="shared" ca="1" si="404"/>
        <v/>
      </c>
      <c r="AM869" s="161">
        <f t="shared" ca="1" si="414"/>
        <v>1</v>
      </c>
      <c r="AN869" s="161" t="str">
        <f t="shared" ca="1" si="405"/>
        <v/>
      </c>
      <c r="AO869" s="161">
        <f t="shared" ca="1" si="413"/>
        <v>1</v>
      </c>
      <c r="AP869" s="161" t="str">
        <f t="shared" ca="1" si="406"/>
        <v/>
      </c>
      <c r="AQ869" s="161">
        <f t="shared" ca="1" si="411"/>
        <v>1</v>
      </c>
      <c r="AR869" s="161" t="str">
        <f t="shared" ca="1" si="407"/>
        <v/>
      </c>
      <c r="AS869" s="161">
        <f t="shared" ca="1" si="408"/>
        <v>1</v>
      </c>
      <c r="AT869" s="159" t="str">
        <f t="shared" ca="1" si="416"/>
        <v/>
      </c>
      <c r="AU869" s="210">
        <f t="shared" ca="1" si="392"/>
        <v>14</v>
      </c>
      <c r="AV869" s="209"/>
      <c r="AW869" s="204">
        <f t="shared" si="409"/>
        <v>7848.4722222222244</v>
      </c>
      <c r="AX869" s="159"/>
      <c r="AZ869" s="159"/>
      <c r="BM869" s="207"/>
      <c r="BN869" s="212"/>
      <c r="BP869" s="209"/>
      <c r="BQ869" s="211"/>
      <c r="BR869" s="211"/>
      <c r="BS869" s="211"/>
      <c r="BT869" s="211"/>
      <c r="BU869" s="211"/>
      <c r="BV869" s="211"/>
      <c r="BW869" s="211"/>
      <c r="BX869" s="211"/>
      <c r="BY869" s="211"/>
      <c r="BZ869" s="211"/>
      <c r="CA869" s="209"/>
      <c r="CB869" s="224"/>
      <c r="CC869" s="204"/>
      <c r="CD869" s="204"/>
      <c r="CE869" s="204"/>
      <c r="CF869" s="211"/>
      <c r="CG869" s="211"/>
      <c r="CI869" s="209"/>
      <c r="CJ869" s="209"/>
      <c r="EH869" s="165"/>
      <c r="EI869" s="165"/>
      <c r="EJ869" s="166"/>
      <c r="EK869" s="209"/>
      <c r="EL869" s="211"/>
      <c r="EM869" s="211"/>
      <c r="EN869" s="211"/>
      <c r="EO869" s="211"/>
      <c r="EP869" s="211"/>
      <c r="ES869" s="165"/>
      <c r="ET869" s="165"/>
      <c r="EU869" s="166"/>
      <c r="EV869" s="209"/>
      <c r="EW869" s="211"/>
      <c r="EX869" s="211"/>
      <c r="EY869" s="211"/>
      <c r="EZ869" s="211"/>
      <c r="FA869" s="211"/>
      <c r="FD869" s="165"/>
      <c r="FE869" s="165"/>
      <c r="FF869" s="166"/>
      <c r="FG869" s="209"/>
      <c r="FH869" s="211"/>
      <c r="FI869" s="211"/>
      <c r="FJ869" s="211"/>
      <c r="FK869" s="211"/>
      <c r="FL869" s="211"/>
    </row>
    <row r="870" spans="9:168">
      <c r="I870" s="221">
        <f t="shared" si="412"/>
        <v>266</v>
      </c>
      <c r="J870" s="159">
        <f>'v-t_chart'!C867</f>
        <v>94</v>
      </c>
      <c r="K870" s="204">
        <f t="shared" ca="1" si="390"/>
        <v>275.32599999999996</v>
      </c>
      <c r="L870" s="205" t="b">
        <f>IF('Input&amp;Output'!$C$3=10,phase_chart!C867,IF('Input&amp;Output'!$C$3=21,phase_chart!G867,IF('Input&amp;Output'!$C$3=22,phase_chart!K867,IF('Input&amp;Output'!$C$3=31,phase_chart!O867,IF('Input&amp;Output'!$C$3=32,phase_chart!S867,"")))))</f>
        <v>0</v>
      </c>
      <c r="M870" s="206" t="b">
        <f>IF('Input&amp;Output'!$C$3=10,phase_chart!D867,IF('Input&amp;Output'!$C$3=21,phase_chart!H867,IF('Input&amp;Output'!$C$3=22,phase_chart!L867,IF('Input&amp;Output'!$C$3=31,phase_chart!P867,IF('Input&amp;Output'!$C$3=32,phase_chart!T867,"")))))</f>
        <v>1</v>
      </c>
      <c r="N870" s="205" t="b">
        <f>IF('Input&amp;Output'!$C$3=10,phase_chart!E867,IF('Input&amp;Output'!$C$3=21,phase_chart!I867,IF('Input&amp;Output'!$C$3=22,phase_chart!M867,IF('Input&amp;Output'!$C$3=31,phase_chart!Q867,IF('Input&amp;Output'!$C$3=32,phase_chart!U867,"")))))</f>
        <v>0</v>
      </c>
      <c r="P870" s="159">
        <f ca="1">IF(NOT($J870=0),IF($J870&lt;IF($P869=0,0,VLOOKUP(P869,tbL!$M$37:$Q$43,IF(L870=TRUE,2,4))),IF($J870&gt;=VLOOKUP(P869,tbL!$M$37:$Q$43,IF(L870=TRUE,3,5)),$P869,IF(AND(L869=TRUE,L870=TRUE),$P869,$P869-1)),IF(AND(L870=TRUE,J870=VLOOKUP(P869,tbL!$M$37:$Q$43,IF(L870=TRUE,2,4))),P869,IF($P869+1&gt;$C$12,$C$12,$P869+1))),0)</f>
        <v>1</v>
      </c>
      <c r="Q870" s="159">
        <f t="shared" ca="1" si="393"/>
        <v>1</v>
      </c>
      <c r="R870" s="207">
        <f t="shared" si="417"/>
        <v>0</v>
      </c>
      <c r="S870" s="208"/>
      <c r="T870" s="159">
        <f t="shared" si="410"/>
        <v>0</v>
      </c>
      <c r="U870" s="209" t="str">
        <f ca="1">IF(AND(T870=-1,N870=TRUE),"*",IF(AND(U869="*",N870=TRUE),"*",IF(AND(AND(L870=TRUE,U869="*"),J870&lt;VLOOKUP(V869+1,tbL!$M$38:$O$43,3)),"*","")))</f>
        <v/>
      </c>
      <c r="V870" s="204">
        <f t="shared" ca="1" si="394"/>
        <v>1</v>
      </c>
      <c r="Y870" s="159" t="str">
        <f t="shared" ca="1" si="395"/>
        <v/>
      </c>
      <c r="Z870" s="159" t="str">
        <f t="shared" si="396"/>
        <v/>
      </c>
      <c r="AA870" s="159">
        <f t="shared" ca="1" si="415"/>
        <v>1</v>
      </c>
      <c r="AC870" s="161" t="str">
        <f t="shared" ca="1" si="397"/>
        <v/>
      </c>
      <c r="AD870" s="161">
        <f t="shared" ca="1" si="398"/>
        <v>1</v>
      </c>
      <c r="AE870" s="161" t="str">
        <f t="shared" ca="1" si="418"/>
        <v/>
      </c>
      <c r="AF870" s="161">
        <f t="shared" ca="1" si="399"/>
        <v>1</v>
      </c>
      <c r="AG870" s="161" t="str">
        <f t="shared" ca="1" si="400"/>
        <v/>
      </c>
      <c r="AH870" s="161">
        <f t="shared" ca="1" si="401"/>
        <v>1</v>
      </c>
      <c r="AI870" s="161" t="str">
        <f t="shared" ca="1" si="402"/>
        <v/>
      </c>
      <c r="AJ870" s="161">
        <f t="shared" ca="1" si="403"/>
        <v>1</v>
      </c>
      <c r="AL870" s="161" t="str">
        <f t="shared" ca="1" si="404"/>
        <v/>
      </c>
      <c r="AM870" s="161">
        <f t="shared" ca="1" si="414"/>
        <v>1</v>
      </c>
      <c r="AN870" s="161" t="str">
        <f t="shared" ca="1" si="405"/>
        <v/>
      </c>
      <c r="AO870" s="161">
        <f t="shared" ca="1" si="413"/>
        <v>1</v>
      </c>
      <c r="AP870" s="161" t="str">
        <f t="shared" ca="1" si="406"/>
        <v/>
      </c>
      <c r="AQ870" s="161">
        <f t="shared" ca="1" si="411"/>
        <v>1</v>
      </c>
      <c r="AR870" s="161" t="str">
        <f t="shared" ca="1" si="407"/>
        <v/>
      </c>
      <c r="AS870" s="161">
        <f t="shared" ca="1" si="408"/>
        <v>1</v>
      </c>
      <c r="AT870" s="159" t="str">
        <f t="shared" ca="1" si="416"/>
        <v/>
      </c>
      <c r="AU870" s="210">
        <f t="shared" ca="1" si="392"/>
        <v>14</v>
      </c>
      <c r="AV870" s="209"/>
      <c r="AW870" s="204">
        <f t="shared" si="409"/>
        <v>7874.5833333333358</v>
      </c>
      <c r="AX870" s="159"/>
      <c r="AZ870" s="159"/>
      <c r="BM870" s="207"/>
      <c r="BN870" s="212"/>
      <c r="BP870" s="209"/>
      <c r="BQ870" s="211"/>
      <c r="BR870" s="211"/>
      <c r="BS870" s="211"/>
      <c r="BT870" s="211"/>
      <c r="BU870" s="211"/>
      <c r="BV870" s="211"/>
      <c r="BW870" s="211"/>
      <c r="BX870" s="211"/>
      <c r="BY870" s="211"/>
      <c r="BZ870" s="211"/>
      <c r="CA870" s="209"/>
      <c r="CB870" s="224"/>
      <c r="CC870" s="204"/>
      <c r="CD870" s="204"/>
      <c r="CE870" s="204"/>
      <c r="CF870" s="211"/>
      <c r="CG870" s="211"/>
      <c r="CI870" s="209"/>
      <c r="CJ870" s="209"/>
      <c r="EH870" s="165"/>
      <c r="EI870" s="165"/>
      <c r="EJ870" s="166"/>
      <c r="EK870" s="209"/>
      <c r="EL870" s="211"/>
      <c r="EM870" s="211"/>
      <c r="EN870" s="211"/>
      <c r="EO870" s="211"/>
      <c r="EP870" s="211"/>
      <c r="ES870" s="165"/>
      <c r="ET870" s="165"/>
      <c r="EU870" s="166"/>
      <c r="EV870" s="209"/>
      <c r="EW870" s="211"/>
      <c r="EX870" s="211"/>
      <c r="EY870" s="211"/>
      <c r="EZ870" s="211"/>
      <c r="FA870" s="211"/>
      <c r="FD870" s="165"/>
      <c r="FE870" s="165"/>
      <c r="FF870" s="166"/>
      <c r="FG870" s="209"/>
      <c r="FH870" s="211"/>
      <c r="FI870" s="211"/>
      <c r="FJ870" s="211"/>
      <c r="FK870" s="211"/>
      <c r="FL870" s="211"/>
    </row>
    <row r="871" spans="9:168">
      <c r="I871" s="221">
        <f t="shared" si="412"/>
        <v>267</v>
      </c>
      <c r="J871" s="159">
        <f>'v-t_chart'!C868</f>
        <v>93.9</v>
      </c>
      <c r="K871" s="204">
        <f t="shared" ca="1" si="390"/>
        <v>275.03309999999999</v>
      </c>
      <c r="L871" s="205" t="b">
        <f>IF('Input&amp;Output'!$C$3=10,phase_chart!C868,IF('Input&amp;Output'!$C$3=21,phase_chart!G868,IF('Input&amp;Output'!$C$3=22,phase_chart!K868,IF('Input&amp;Output'!$C$3=31,phase_chart!O868,IF('Input&amp;Output'!$C$3=32,phase_chart!S868,"")))))</f>
        <v>0</v>
      </c>
      <c r="M871" s="206" t="b">
        <f>IF('Input&amp;Output'!$C$3=10,phase_chart!D868,IF('Input&amp;Output'!$C$3=21,phase_chart!H868,IF('Input&amp;Output'!$C$3=22,phase_chart!L868,IF('Input&amp;Output'!$C$3=31,phase_chart!P868,IF('Input&amp;Output'!$C$3=32,phase_chart!T868,"")))))</f>
        <v>1</v>
      </c>
      <c r="N871" s="205" t="b">
        <f>IF('Input&amp;Output'!$C$3=10,phase_chart!E868,IF('Input&amp;Output'!$C$3=21,phase_chart!I868,IF('Input&amp;Output'!$C$3=22,phase_chart!M868,IF('Input&amp;Output'!$C$3=31,phase_chart!Q868,IF('Input&amp;Output'!$C$3=32,phase_chart!U868,"")))))</f>
        <v>0</v>
      </c>
      <c r="P871" s="159">
        <f ca="1">IF(NOT($J871=0),IF($J871&lt;IF($P870=0,0,VLOOKUP(P870,tbL!$M$37:$Q$43,IF(L871=TRUE,2,4))),IF($J871&gt;=VLOOKUP(P870,tbL!$M$37:$Q$43,IF(L871=TRUE,3,5)),$P870,IF(AND(L870=TRUE,L871=TRUE),$P870,$P870-1)),IF(AND(L871=TRUE,J871=VLOOKUP(P870,tbL!$M$37:$Q$43,IF(L871=TRUE,2,4))),P870,IF($P870+1&gt;$C$12,$C$12,$P870+1))),0)</f>
        <v>1</v>
      </c>
      <c r="Q871" s="159">
        <f t="shared" ca="1" si="393"/>
        <v>1</v>
      </c>
      <c r="R871" s="207">
        <f t="shared" si="417"/>
        <v>0</v>
      </c>
      <c r="S871" s="208"/>
      <c r="T871" s="159">
        <f t="shared" si="410"/>
        <v>0</v>
      </c>
      <c r="U871" s="209" t="str">
        <f ca="1">IF(AND(T871=-1,N871=TRUE),"*",IF(AND(U870="*",N871=TRUE),"*",IF(AND(AND(L871=TRUE,U870="*"),J871&lt;VLOOKUP(V870+1,tbL!$M$38:$O$43,3)),"*","")))</f>
        <v/>
      </c>
      <c r="V871" s="204">
        <f t="shared" ca="1" si="394"/>
        <v>1</v>
      </c>
      <c r="Y871" s="159" t="str">
        <f t="shared" ca="1" si="395"/>
        <v/>
      </c>
      <c r="Z871" s="159" t="str">
        <f t="shared" si="396"/>
        <v/>
      </c>
      <c r="AA871" s="159">
        <f t="shared" ca="1" si="415"/>
        <v>1</v>
      </c>
      <c r="AC871" s="161" t="str">
        <f t="shared" ca="1" si="397"/>
        <v/>
      </c>
      <c r="AD871" s="161">
        <f t="shared" ca="1" si="398"/>
        <v>1</v>
      </c>
      <c r="AE871" s="161" t="str">
        <f t="shared" ca="1" si="418"/>
        <v/>
      </c>
      <c r="AF871" s="161">
        <f t="shared" ca="1" si="399"/>
        <v>1</v>
      </c>
      <c r="AG871" s="161" t="str">
        <f t="shared" ca="1" si="400"/>
        <v/>
      </c>
      <c r="AH871" s="161">
        <f t="shared" ca="1" si="401"/>
        <v>1</v>
      </c>
      <c r="AI871" s="161" t="str">
        <f t="shared" ca="1" si="402"/>
        <v/>
      </c>
      <c r="AJ871" s="161">
        <f t="shared" ca="1" si="403"/>
        <v>1</v>
      </c>
      <c r="AL871" s="161" t="str">
        <f t="shared" ca="1" si="404"/>
        <v/>
      </c>
      <c r="AM871" s="161">
        <f t="shared" ca="1" si="414"/>
        <v>1</v>
      </c>
      <c r="AN871" s="161" t="str">
        <f t="shared" ca="1" si="405"/>
        <v/>
      </c>
      <c r="AO871" s="161">
        <f t="shared" ca="1" si="413"/>
        <v>1</v>
      </c>
      <c r="AP871" s="161" t="str">
        <f t="shared" ca="1" si="406"/>
        <v/>
      </c>
      <c r="AQ871" s="161">
        <f t="shared" ca="1" si="411"/>
        <v>1</v>
      </c>
      <c r="AR871" s="161" t="str">
        <f t="shared" ca="1" si="407"/>
        <v/>
      </c>
      <c r="AS871" s="161">
        <f t="shared" ca="1" si="408"/>
        <v>1</v>
      </c>
      <c r="AT871" s="159" t="str">
        <f t="shared" ca="1" si="416"/>
        <v/>
      </c>
      <c r="AU871" s="210">
        <f t="shared" ca="1" si="392"/>
        <v>14</v>
      </c>
      <c r="AV871" s="209"/>
      <c r="AW871" s="204">
        <f t="shared" si="409"/>
        <v>7900.6666666666688</v>
      </c>
      <c r="AX871" s="159"/>
      <c r="AZ871" s="159"/>
      <c r="BM871" s="207"/>
      <c r="BN871" s="212"/>
      <c r="BP871" s="209"/>
      <c r="BQ871" s="211"/>
      <c r="BR871" s="211"/>
      <c r="BS871" s="211"/>
      <c r="BT871" s="211"/>
      <c r="BU871" s="211"/>
      <c r="BV871" s="211"/>
      <c r="BW871" s="211"/>
      <c r="BX871" s="211"/>
      <c r="BY871" s="211"/>
      <c r="BZ871" s="211"/>
      <c r="CA871" s="209"/>
      <c r="CB871" s="224"/>
      <c r="CC871" s="204"/>
      <c r="CD871" s="204"/>
      <c r="CE871" s="204"/>
      <c r="CF871" s="211"/>
      <c r="CG871" s="211"/>
      <c r="CI871" s="209"/>
      <c r="CJ871" s="209"/>
      <c r="EH871" s="165"/>
      <c r="EI871" s="165"/>
      <c r="EJ871" s="166"/>
      <c r="EK871" s="209"/>
      <c r="EL871" s="211"/>
      <c r="EM871" s="211"/>
      <c r="EN871" s="211"/>
      <c r="EO871" s="211"/>
      <c r="EP871" s="211"/>
      <c r="ES871" s="165"/>
      <c r="ET871" s="165"/>
      <c r="EU871" s="166"/>
      <c r="EV871" s="209"/>
      <c r="EW871" s="211"/>
      <c r="EX871" s="211"/>
      <c r="EY871" s="211"/>
      <c r="EZ871" s="211"/>
      <c r="FA871" s="211"/>
      <c r="FD871" s="165"/>
      <c r="FE871" s="165"/>
      <c r="FF871" s="166"/>
      <c r="FG871" s="209"/>
      <c r="FH871" s="211"/>
      <c r="FI871" s="211"/>
      <c r="FJ871" s="211"/>
      <c r="FK871" s="211"/>
      <c r="FL871" s="211"/>
    </row>
    <row r="872" spans="9:168">
      <c r="I872" s="221">
        <f t="shared" si="412"/>
        <v>268</v>
      </c>
      <c r="J872" s="159">
        <f>'v-t_chart'!C869</f>
        <v>93.9</v>
      </c>
      <c r="K872" s="204">
        <f t="shared" ca="1" si="390"/>
        <v>275.03309999999999</v>
      </c>
      <c r="L872" s="205" t="b">
        <f>IF('Input&amp;Output'!$C$3=10,phase_chart!C869,IF('Input&amp;Output'!$C$3=21,phase_chart!G869,IF('Input&amp;Output'!$C$3=22,phase_chart!K869,IF('Input&amp;Output'!$C$3=31,phase_chart!O869,IF('Input&amp;Output'!$C$3=32,phase_chart!S869,"")))))</f>
        <v>0</v>
      </c>
      <c r="M872" s="206" t="b">
        <f>IF('Input&amp;Output'!$C$3=10,phase_chart!D869,IF('Input&amp;Output'!$C$3=21,phase_chart!H869,IF('Input&amp;Output'!$C$3=22,phase_chart!L869,IF('Input&amp;Output'!$C$3=31,phase_chart!P869,IF('Input&amp;Output'!$C$3=32,phase_chart!T869,"")))))</f>
        <v>1</v>
      </c>
      <c r="N872" s="205" t="b">
        <f>IF('Input&amp;Output'!$C$3=10,phase_chart!E869,IF('Input&amp;Output'!$C$3=21,phase_chart!I869,IF('Input&amp;Output'!$C$3=22,phase_chart!M869,IF('Input&amp;Output'!$C$3=31,phase_chart!Q869,IF('Input&amp;Output'!$C$3=32,phase_chart!U869,"")))))</f>
        <v>0</v>
      </c>
      <c r="P872" s="159">
        <f ca="1">IF(NOT($J872=0),IF($J872&lt;IF($P871=0,0,VLOOKUP(P871,tbL!$M$37:$Q$43,IF(L872=TRUE,2,4))),IF($J872&gt;=VLOOKUP(P871,tbL!$M$37:$Q$43,IF(L872=TRUE,3,5)),$P871,IF(AND(L871=TRUE,L872=TRUE),$P871,$P871-1)),IF(AND(L872=TRUE,J872=VLOOKUP(P871,tbL!$M$37:$Q$43,IF(L872=TRUE,2,4))),P871,IF($P871+1&gt;$C$12,$C$12,$P871+1))),0)</f>
        <v>1</v>
      </c>
      <c r="Q872" s="159">
        <f t="shared" ca="1" si="393"/>
        <v>1</v>
      </c>
      <c r="R872" s="207">
        <f t="shared" si="417"/>
        <v>0</v>
      </c>
      <c r="S872" s="208"/>
      <c r="T872" s="159">
        <f t="shared" si="410"/>
        <v>0</v>
      </c>
      <c r="U872" s="209" t="str">
        <f ca="1">IF(AND(T872=-1,N872=TRUE),"*",IF(AND(U871="*",N872=TRUE),"*",IF(AND(AND(L872=TRUE,U871="*"),J872&lt;VLOOKUP(V871+1,tbL!$M$38:$O$43,3)),"*","")))</f>
        <v/>
      </c>
      <c r="V872" s="204">
        <f t="shared" ca="1" si="394"/>
        <v>1</v>
      </c>
      <c r="Y872" s="159" t="str">
        <f t="shared" ca="1" si="395"/>
        <v/>
      </c>
      <c r="Z872" s="159" t="str">
        <f t="shared" si="396"/>
        <v/>
      </c>
      <c r="AA872" s="159">
        <f t="shared" ca="1" si="415"/>
        <v>1</v>
      </c>
      <c r="AC872" s="161" t="str">
        <f t="shared" ca="1" si="397"/>
        <v/>
      </c>
      <c r="AD872" s="161">
        <f t="shared" ca="1" si="398"/>
        <v>1</v>
      </c>
      <c r="AE872" s="161" t="str">
        <f t="shared" ca="1" si="418"/>
        <v/>
      </c>
      <c r="AF872" s="161">
        <f t="shared" ca="1" si="399"/>
        <v>1</v>
      </c>
      <c r="AG872" s="161" t="str">
        <f t="shared" ca="1" si="400"/>
        <v/>
      </c>
      <c r="AH872" s="161">
        <f t="shared" ca="1" si="401"/>
        <v>1</v>
      </c>
      <c r="AI872" s="161" t="str">
        <f t="shared" ca="1" si="402"/>
        <v/>
      </c>
      <c r="AJ872" s="161">
        <f t="shared" ca="1" si="403"/>
        <v>1</v>
      </c>
      <c r="AL872" s="161" t="str">
        <f t="shared" ca="1" si="404"/>
        <v/>
      </c>
      <c r="AM872" s="161">
        <f t="shared" ca="1" si="414"/>
        <v>1</v>
      </c>
      <c r="AN872" s="161" t="str">
        <f t="shared" ca="1" si="405"/>
        <v/>
      </c>
      <c r="AO872" s="161">
        <f t="shared" ca="1" si="413"/>
        <v>1</v>
      </c>
      <c r="AP872" s="161" t="str">
        <f t="shared" ca="1" si="406"/>
        <v/>
      </c>
      <c r="AQ872" s="161">
        <f t="shared" ca="1" si="411"/>
        <v>1</v>
      </c>
      <c r="AR872" s="161" t="str">
        <f t="shared" ca="1" si="407"/>
        <v/>
      </c>
      <c r="AS872" s="161">
        <f t="shared" ca="1" si="408"/>
        <v>1</v>
      </c>
      <c r="AT872" s="159" t="str">
        <f t="shared" ca="1" si="416"/>
        <v/>
      </c>
      <c r="AU872" s="210">
        <f t="shared" ca="1" si="392"/>
        <v>14</v>
      </c>
      <c r="AV872" s="209"/>
      <c r="AW872" s="204">
        <f t="shared" si="409"/>
        <v>7926.7500000000018</v>
      </c>
      <c r="AX872" s="159"/>
      <c r="AZ872" s="159"/>
      <c r="BM872" s="207"/>
      <c r="BN872" s="212"/>
      <c r="BP872" s="209"/>
      <c r="BQ872" s="211"/>
      <c r="BR872" s="211"/>
      <c r="BS872" s="211"/>
      <c r="BT872" s="211"/>
      <c r="BU872" s="211"/>
      <c r="BV872" s="211"/>
      <c r="BW872" s="211"/>
      <c r="BX872" s="211"/>
      <c r="BY872" s="211"/>
      <c r="BZ872" s="211"/>
      <c r="CA872" s="209"/>
      <c r="CB872" s="224"/>
      <c r="CC872" s="204"/>
      <c r="CD872" s="204"/>
      <c r="CE872" s="204"/>
      <c r="CF872" s="211"/>
      <c r="CG872" s="211"/>
      <c r="CI872" s="209"/>
      <c r="CJ872" s="209"/>
      <c r="EH872" s="165"/>
      <c r="EI872" s="165"/>
      <c r="EJ872" s="166"/>
      <c r="EK872" s="209"/>
      <c r="EL872" s="211"/>
      <c r="EM872" s="211"/>
      <c r="EN872" s="211"/>
      <c r="EO872" s="211"/>
      <c r="EP872" s="211"/>
      <c r="ES872" s="165"/>
      <c r="ET872" s="165"/>
      <c r="EU872" s="166"/>
      <c r="EV872" s="209"/>
      <c r="EW872" s="211"/>
      <c r="EX872" s="211"/>
      <c r="EY872" s="211"/>
      <c r="EZ872" s="211"/>
      <c r="FA872" s="211"/>
      <c r="FD872" s="165"/>
      <c r="FE872" s="165"/>
      <c r="FF872" s="166"/>
      <c r="FG872" s="209"/>
      <c r="FH872" s="211"/>
      <c r="FI872" s="211"/>
      <c r="FJ872" s="211"/>
      <c r="FK872" s="211"/>
      <c r="FL872" s="211"/>
    </row>
    <row r="873" spans="9:168">
      <c r="I873" s="221">
        <f t="shared" si="412"/>
        <v>269</v>
      </c>
      <c r="J873" s="159">
        <f>'v-t_chart'!C870</f>
        <v>93.9</v>
      </c>
      <c r="K873" s="204">
        <f t="shared" ca="1" si="390"/>
        <v>275.03309999999999</v>
      </c>
      <c r="L873" s="205" t="b">
        <f>IF('Input&amp;Output'!$C$3=10,phase_chart!C870,IF('Input&amp;Output'!$C$3=21,phase_chart!G870,IF('Input&amp;Output'!$C$3=22,phase_chart!K870,IF('Input&amp;Output'!$C$3=31,phase_chart!O870,IF('Input&amp;Output'!$C$3=32,phase_chart!S870,"")))))</f>
        <v>0</v>
      </c>
      <c r="M873" s="206" t="b">
        <f>IF('Input&amp;Output'!$C$3=10,phase_chart!D870,IF('Input&amp;Output'!$C$3=21,phase_chart!H870,IF('Input&amp;Output'!$C$3=22,phase_chart!L870,IF('Input&amp;Output'!$C$3=31,phase_chart!P870,IF('Input&amp;Output'!$C$3=32,phase_chart!T870,"")))))</f>
        <v>1</v>
      </c>
      <c r="N873" s="205" t="b">
        <f>IF('Input&amp;Output'!$C$3=10,phase_chart!E870,IF('Input&amp;Output'!$C$3=21,phase_chart!I870,IF('Input&amp;Output'!$C$3=22,phase_chart!M870,IF('Input&amp;Output'!$C$3=31,phase_chart!Q870,IF('Input&amp;Output'!$C$3=32,phase_chart!U870,"")))))</f>
        <v>0</v>
      </c>
      <c r="P873" s="159">
        <f ca="1">IF(NOT($J873=0),IF($J873&lt;IF($P872=0,0,VLOOKUP(P872,tbL!$M$37:$Q$43,IF(L873=TRUE,2,4))),IF($J873&gt;=VLOOKUP(P872,tbL!$M$37:$Q$43,IF(L873=TRUE,3,5)),$P872,IF(AND(L872=TRUE,L873=TRUE),$P872,$P872-1)),IF(AND(L873=TRUE,J873=VLOOKUP(P872,tbL!$M$37:$Q$43,IF(L873=TRUE,2,4))),P872,IF($P872+1&gt;$C$12,$C$12,$P872+1))),0)</f>
        <v>1</v>
      </c>
      <c r="Q873" s="159">
        <f t="shared" ca="1" si="393"/>
        <v>1</v>
      </c>
      <c r="R873" s="207">
        <f t="shared" si="417"/>
        <v>0</v>
      </c>
      <c r="S873" s="208"/>
      <c r="T873" s="159">
        <f t="shared" si="410"/>
        <v>0</v>
      </c>
      <c r="U873" s="209" t="str">
        <f ca="1">IF(AND(T873=-1,N873=TRUE),"*",IF(AND(U872="*",N873=TRUE),"*",IF(AND(AND(L873=TRUE,U872="*"),J873&lt;VLOOKUP(V872+1,tbL!$M$38:$O$43,3)),"*","")))</f>
        <v/>
      </c>
      <c r="V873" s="204">
        <f t="shared" ca="1" si="394"/>
        <v>1</v>
      </c>
      <c r="Y873" s="159" t="str">
        <f t="shared" ca="1" si="395"/>
        <v/>
      </c>
      <c r="Z873" s="159" t="str">
        <f t="shared" si="396"/>
        <v/>
      </c>
      <c r="AA873" s="159">
        <f t="shared" ca="1" si="415"/>
        <v>1</v>
      </c>
      <c r="AC873" s="161" t="str">
        <f t="shared" ca="1" si="397"/>
        <v/>
      </c>
      <c r="AD873" s="161">
        <f t="shared" ca="1" si="398"/>
        <v>1</v>
      </c>
      <c r="AE873" s="161" t="str">
        <f t="shared" ca="1" si="418"/>
        <v/>
      </c>
      <c r="AF873" s="161">
        <f t="shared" ca="1" si="399"/>
        <v>1</v>
      </c>
      <c r="AG873" s="161" t="str">
        <f t="shared" ca="1" si="400"/>
        <v/>
      </c>
      <c r="AH873" s="161">
        <f t="shared" ca="1" si="401"/>
        <v>1</v>
      </c>
      <c r="AI873" s="161" t="str">
        <f t="shared" ca="1" si="402"/>
        <v/>
      </c>
      <c r="AJ873" s="161">
        <f t="shared" ca="1" si="403"/>
        <v>1</v>
      </c>
      <c r="AL873" s="161" t="str">
        <f t="shared" ca="1" si="404"/>
        <v/>
      </c>
      <c r="AM873" s="161">
        <f t="shared" ca="1" si="414"/>
        <v>1</v>
      </c>
      <c r="AN873" s="161" t="str">
        <f t="shared" ca="1" si="405"/>
        <v/>
      </c>
      <c r="AO873" s="161">
        <f t="shared" ca="1" si="413"/>
        <v>1</v>
      </c>
      <c r="AP873" s="161" t="str">
        <f t="shared" ca="1" si="406"/>
        <v/>
      </c>
      <c r="AQ873" s="161">
        <f t="shared" ca="1" si="411"/>
        <v>1</v>
      </c>
      <c r="AR873" s="161" t="str">
        <f t="shared" ca="1" si="407"/>
        <v/>
      </c>
      <c r="AS873" s="161">
        <f t="shared" ca="1" si="408"/>
        <v>1</v>
      </c>
      <c r="AT873" s="159" t="str">
        <f t="shared" ca="1" si="416"/>
        <v/>
      </c>
      <c r="AU873" s="210">
        <f t="shared" ca="1" si="392"/>
        <v>14</v>
      </c>
      <c r="AV873" s="209"/>
      <c r="AW873" s="204">
        <f t="shared" si="409"/>
        <v>7952.8333333333348</v>
      </c>
      <c r="AX873" s="159"/>
      <c r="AZ873" s="159"/>
      <c r="BM873" s="207"/>
      <c r="BN873" s="212"/>
      <c r="BP873" s="209"/>
      <c r="BQ873" s="211"/>
      <c r="BR873" s="211"/>
      <c r="BS873" s="211"/>
      <c r="BT873" s="211"/>
      <c r="BU873" s="211"/>
      <c r="BV873" s="211"/>
      <c r="BW873" s="211"/>
      <c r="BX873" s="211"/>
      <c r="BY873" s="211"/>
      <c r="BZ873" s="211"/>
      <c r="CA873" s="209"/>
      <c r="CB873" s="224"/>
      <c r="CC873" s="204"/>
      <c r="CD873" s="204"/>
      <c r="CE873" s="204"/>
      <c r="CF873" s="211"/>
      <c r="CG873" s="211"/>
      <c r="CI873" s="209"/>
      <c r="CJ873" s="209"/>
      <c r="EH873" s="165"/>
      <c r="EI873" s="165"/>
      <c r="EJ873" s="166"/>
      <c r="EK873" s="209"/>
      <c r="EL873" s="211"/>
      <c r="EM873" s="211"/>
      <c r="EN873" s="211"/>
      <c r="EO873" s="211"/>
      <c r="EP873" s="211"/>
      <c r="ES873" s="165"/>
      <c r="ET873" s="165"/>
      <c r="EU873" s="166"/>
      <c r="EV873" s="209"/>
      <c r="EW873" s="211"/>
      <c r="EX873" s="211"/>
      <c r="EY873" s="211"/>
      <c r="EZ873" s="211"/>
      <c r="FA873" s="211"/>
      <c r="FD873" s="165"/>
      <c r="FE873" s="165"/>
      <c r="FF873" s="166"/>
      <c r="FG873" s="209"/>
      <c r="FH873" s="211"/>
      <c r="FI873" s="211"/>
      <c r="FJ873" s="211"/>
      <c r="FK873" s="211"/>
      <c r="FL873" s="211"/>
    </row>
    <row r="874" spans="9:168">
      <c r="I874" s="221">
        <f t="shared" si="412"/>
        <v>270</v>
      </c>
      <c r="J874" s="159">
        <f>'v-t_chart'!C871</f>
        <v>93.9</v>
      </c>
      <c r="K874" s="204">
        <f t="shared" ca="1" si="390"/>
        <v>275.03309999999999</v>
      </c>
      <c r="L874" s="205" t="b">
        <f>IF('Input&amp;Output'!$C$3=10,phase_chart!C871,IF('Input&amp;Output'!$C$3=21,phase_chart!G871,IF('Input&amp;Output'!$C$3=22,phase_chart!K871,IF('Input&amp;Output'!$C$3=31,phase_chart!O871,IF('Input&amp;Output'!$C$3=32,phase_chart!S871,"")))))</f>
        <v>0</v>
      </c>
      <c r="M874" s="206" t="b">
        <f>IF('Input&amp;Output'!$C$3=10,phase_chart!D871,IF('Input&amp;Output'!$C$3=21,phase_chart!H871,IF('Input&amp;Output'!$C$3=22,phase_chart!L871,IF('Input&amp;Output'!$C$3=31,phase_chart!P871,IF('Input&amp;Output'!$C$3=32,phase_chart!T871,"")))))</f>
        <v>1</v>
      </c>
      <c r="N874" s="205" t="b">
        <f>IF('Input&amp;Output'!$C$3=10,phase_chart!E871,IF('Input&amp;Output'!$C$3=21,phase_chart!I871,IF('Input&amp;Output'!$C$3=22,phase_chart!M871,IF('Input&amp;Output'!$C$3=31,phase_chart!Q871,IF('Input&amp;Output'!$C$3=32,phase_chart!U871,"")))))</f>
        <v>0</v>
      </c>
      <c r="P874" s="159">
        <f ca="1">IF(NOT($J874=0),IF($J874&lt;IF($P873=0,0,VLOOKUP(P873,tbL!$M$37:$Q$43,IF(L874=TRUE,2,4))),IF($J874&gt;=VLOOKUP(P873,tbL!$M$37:$Q$43,IF(L874=TRUE,3,5)),$P873,IF(AND(L873=TRUE,L874=TRUE),$P873,$P873-1)),IF(AND(L874=TRUE,J874=VLOOKUP(P873,tbL!$M$37:$Q$43,IF(L874=TRUE,2,4))),P873,IF($P873+1&gt;$C$12,$C$12,$P873+1))),0)</f>
        <v>1</v>
      </c>
      <c r="Q874" s="159">
        <f t="shared" ca="1" si="393"/>
        <v>1</v>
      </c>
      <c r="R874" s="207">
        <f t="shared" si="417"/>
        <v>0</v>
      </c>
      <c r="S874" s="208"/>
      <c r="T874" s="159">
        <f t="shared" si="410"/>
        <v>0</v>
      </c>
      <c r="U874" s="209" t="str">
        <f ca="1">IF(AND(T874=-1,N874=TRUE),"*",IF(AND(U873="*",N874=TRUE),"*",IF(AND(AND(L874=TRUE,U873="*"),J874&lt;VLOOKUP(V873+1,tbL!$M$38:$O$43,3)),"*","")))</f>
        <v/>
      </c>
      <c r="V874" s="204">
        <f t="shared" ca="1" si="394"/>
        <v>1</v>
      </c>
      <c r="Y874" s="159" t="str">
        <f t="shared" ca="1" si="395"/>
        <v/>
      </c>
      <c r="Z874" s="159" t="str">
        <f t="shared" si="396"/>
        <v/>
      </c>
      <c r="AA874" s="159">
        <f t="shared" ca="1" si="415"/>
        <v>1</v>
      </c>
      <c r="AC874" s="161" t="str">
        <f t="shared" ca="1" si="397"/>
        <v/>
      </c>
      <c r="AD874" s="161">
        <f t="shared" ca="1" si="398"/>
        <v>1</v>
      </c>
      <c r="AE874" s="161" t="str">
        <f t="shared" ca="1" si="418"/>
        <v/>
      </c>
      <c r="AF874" s="161">
        <f t="shared" ca="1" si="399"/>
        <v>1</v>
      </c>
      <c r="AG874" s="161" t="str">
        <f t="shared" ca="1" si="400"/>
        <v/>
      </c>
      <c r="AH874" s="161">
        <f t="shared" ca="1" si="401"/>
        <v>1</v>
      </c>
      <c r="AI874" s="161" t="str">
        <f t="shared" ca="1" si="402"/>
        <v/>
      </c>
      <c r="AJ874" s="161">
        <f t="shared" ca="1" si="403"/>
        <v>1</v>
      </c>
      <c r="AL874" s="161" t="str">
        <f t="shared" ca="1" si="404"/>
        <v/>
      </c>
      <c r="AM874" s="161">
        <f t="shared" ca="1" si="414"/>
        <v>1</v>
      </c>
      <c r="AN874" s="161" t="str">
        <f t="shared" ca="1" si="405"/>
        <v/>
      </c>
      <c r="AO874" s="161">
        <f t="shared" ca="1" si="413"/>
        <v>1</v>
      </c>
      <c r="AP874" s="161" t="str">
        <f t="shared" ca="1" si="406"/>
        <v/>
      </c>
      <c r="AQ874" s="161">
        <f t="shared" ca="1" si="411"/>
        <v>1</v>
      </c>
      <c r="AR874" s="161" t="str">
        <f t="shared" ca="1" si="407"/>
        <v/>
      </c>
      <c r="AS874" s="161">
        <f t="shared" ca="1" si="408"/>
        <v>1</v>
      </c>
      <c r="AT874" s="159" t="str">
        <f t="shared" ca="1" si="416"/>
        <v/>
      </c>
      <c r="AU874" s="210">
        <f t="shared" ca="1" si="392"/>
        <v>14</v>
      </c>
      <c r="AV874" s="209"/>
      <c r="AW874" s="204">
        <f t="shared" si="409"/>
        <v>7978.9166666666679</v>
      </c>
      <c r="AX874" s="159"/>
      <c r="AZ874" s="159"/>
      <c r="BM874" s="207"/>
      <c r="BN874" s="212"/>
      <c r="BP874" s="209"/>
      <c r="BQ874" s="211"/>
      <c r="BR874" s="211"/>
      <c r="BS874" s="211"/>
      <c r="BT874" s="211"/>
      <c r="BU874" s="211"/>
      <c r="BV874" s="211"/>
      <c r="BW874" s="211"/>
      <c r="BX874" s="211"/>
      <c r="BY874" s="211"/>
      <c r="BZ874" s="211"/>
      <c r="CA874" s="209"/>
      <c r="CB874" s="224"/>
      <c r="CC874" s="204"/>
      <c r="CD874" s="204"/>
      <c r="CE874" s="204"/>
      <c r="CF874" s="211"/>
      <c r="CG874" s="211"/>
      <c r="CI874" s="209"/>
      <c r="CJ874" s="209"/>
      <c r="EH874" s="165"/>
      <c r="EI874" s="165"/>
      <c r="EJ874" s="166"/>
      <c r="EK874" s="209"/>
      <c r="EL874" s="211"/>
      <c r="EM874" s="211"/>
      <c r="EN874" s="211"/>
      <c r="EO874" s="211"/>
      <c r="EP874" s="211"/>
      <c r="ES874" s="165"/>
      <c r="ET874" s="165"/>
      <c r="EU874" s="166"/>
      <c r="EV874" s="209"/>
      <c r="EW874" s="211"/>
      <c r="EX874" s="211"/>
      <c r="EY874" s="211"/>
      <c r="EZ874" s="211"/>
      <c r="FA874" s="211"/>
      <c r="FD874" s="165"/>
      <c r="FE874" s="165"/>
      <c r="FF874" s="166"/>
      <c r="FG874" s="209"/>
      <c r="FH874" s="211"/>
      <c r="FI874" s="211"/>
      <c r="FJ874" s="211"/>
      <c r="FK874" s="211"/>
      <c r="FL874" s="211"/>
    </row>
    <row r="875" spans="9:168">
      <c r="I875" s="221">
        <f t="shared" si="412"/>
        <v>271</v>
      </c>
      <c r="J875" s="159">
        <f>'v-t_chart'!C872</f>
        <v>93.9</v>
      </c>
      <c r="K875" s="204">
        <f t="shared" ca="1" si="390"/>
        <v>275.03309999999999</v>
      </c>
      <c r="L875" s="205" t="b">
        <f>IF('Input&amp;Output'!$C$3=10,phase_chart!C872,IF('Input&amp;Output'!$C$3=21,phase_chart!G872,IF('Input&amp;Output'!$C$3=22,phase_chart!K872,IF('Input&amp;Output'!$C$3=31,phase_chart!O872,IF('Input&amp;Output'!$C$3=32,phase_chart!S872,"")))))</f>
        <v>0</v>
      </c>
      <c r="M875" s="206" t="b">
        <f>IF('Input&amp;Output'!$C$3=10,phase_chart!D872,IF('Input&amp;Output'!$C$3=21,phase_chart!H872,IF('Input&amp;Output'!$C$3=22,phase_chart!L872,IF('Input&amp;Output'!$C$3=31,phase_chart!P872,IF('Input&amp;Output'!$C$3=32,phase_chart!T872,"")))))</f>
        <v>1</v>
      </c>
      <c r="N875" s="205" t="b">
        <f>IF('Input&amp;Output'!$C$3=10,phase_chart!E872,IF('Input&amp;Output'!$C$3=21,phase_chart!I872,IF('Input&amp;Output'!$C$3=22,phase_chart!M872,IF('Input&amp;Output'!$C$3=31,phase_chart!Q872,IF('Input&amp;Output'!$C$3=32,phase_chart!U872,"")))))</f>
        <v>0</v>
      </c>
      <c r="P875" s="159">
        <f ca="1">IF(NOT($J875=0),IF($J875&lt;IF($P874=0,0,VLOOKUP(P874,tbL!$M$37:$Q$43,IF(L875=TRUE,2,4))),IF($J875&gt;=VLOOKUP(P874,tbL!$M$37:$Q$43,IF(L875=TRUE,3,5)),$P874,IF(AND(L874=TRUE,L875=TRUE),$P874,$P874-1)),IF(AND(L875=TRUE,J875=VLOOKUP(P874,tbL!$M$37:$Q$43,IF(L875=TRUE,2,4))),P874,IF($P874+1&gt;$C$12,$C$12,$P874+1))),0)</f>
        <v>1</v>
      </c>
      <c r="Q875" s="159">
        <f t="shared" ca="1" si="393"/>
        <v>1</v>
      </c>
      <c r="R875" s="207">
        <f t="shared" si="417"/>
        <v>0</v>
      </c>
      <c r="S875" s="208"/>
      <c r="T875" s="159">
        <f t="shared" si="410"/>
        <v>0</v>
      </c>
      <c r="U875" s="209" t="str">
        <f ca="1">IF(AND(T875=-1,N875=TRUE),"*",IF(AND(U874="*",N875=TRUE),"*",IF(AND(AND(L875=TRUE,U874="*"),J875&lt;VLOOKUP(V874+1,tbL!$M$38:$O$43,3)),"*","")))</f>
        <v/>
      </c>
      <c r="V875" s="204">
        <f t="shared" ca="1" si="394"/>
        <v>1</v>
      </c>
      <c r="Y875" s="159" t="str">
        <f t="shared" ca="1" si="395"/>
        <v/>
      </c>
      <c r="Z875" s="159" t="str">
        <f t="shared" si="396"/>
        <v/>
      </c>
      <c r="AA875" s="159">
        <f t="shared" ca="1" si="415"/>
        <v>1</v>
      </c>
      <c r="AC875" s="161" t="str">
        <f t="shared" ca="1" si="397"/>
        <v/>
      </c>
      <c r="AD875" s="161">
        <f t="shared" ca="1" si="398"/>
        <v>1</v>
      </c>
      <c r="AE875" s="161" t="str">
        <f t="shared" ca="1" si="418"/>
        <v/>
      </c>
      <c r="AF875" s="161">
        <f t="shared" ca="1" si="399"/>
        <v>1</v>
      </c>
      <c r="AG875" s="161" t="str">
        <f t="shared" ca="1" si="400"/>
        <v/>
      </c>
      <c r="AH875" s="161">
        <f t="shared" ca="1" si="401"/>
        <v>1</v>
      </c>
      <c r="AI875" s="161" t="str">
        <f t="shared" ca="1" si="402"/>
        <v/>
      </c>
      <c r="AJ875" s="161">
        <f t="shared" ca="1" si="403"/>
        <v>1</v>
      </c>
      <c r="AL875" s="161" t="str">
        <f t="shared" ca="1" si="404"/>
        <v/>
      </c>
      <c r="AM875" s="161">
        <f t="shared" ca="1" si="414"/>
        <v>1</v>
      </c>
      <c r="AN875" s="161" t="str">
        <f t="shared" ca="1" si="405"/>
        <v/>
      </c>
      <c r="AO875" s="161">
        <f t="shared" ca="1" si="413"/>
        <v>1</v>
      </c>
      <c r="AP875" s="161" t="str">
        <f t="shared" ca="1" si="406"/>
        <v/>
      </c>
      <c r="AQ875" s="161">
        <f t="shared" ca="1" si="411"/>
        <v>1</v>
      </c>
      <c r="AR875" s="161" t="str">
        <f t="shared" ca="1" si="407"/>
        <v/>
      </c>
      <c r="AS875" s="161">
        <f t="shared" ca="1" si="408"/>
        <v>1</v>
      </c>
      <c r="AT875" s="159" t="str">
        <f t="shared" ca="1" si="416"/>
        <v/>
      </c>
      <c r="AU875" s="210">
        <f t="shared" ca="1" si="392"/>
        <v>14</v>
      </c>
      <c r="AV875" s="209"/>
      <c r="AW875" s="204">
        <f t="shared" si="409"/>
        <v>8005.0000000000009</v>
      </c>
      <c r="AX875" s="159"/>
      <c r="AZ875" s="159"/>
      <c r="BM875" s="207"/>
      <c r="BN875" s="212"/>
      <c r="BP875" s="209"/>
      <c r="BQ875" s="211"/>
      <c r="BR875" s="211"/>
      <c r="BS875" s="211"/>
      <c r="BT875" s="211"/>
      <c r="BU875" s="211"/>
      <c r="BV875" s="211"/>
      <c r="BW875" s="211"/>
      <c r="BX875" s="211"/>
      <c r="BY875" s="211"/>
      <c r="BZ875" s="211"/>
      <c r="CA875" s="209"/>
      <c r="CB875" s="224"/>
      <c r="CC875" s="204"/>
      <c r="CD875" s="204"/>
      <c r="CE875" s="204"/>
      <c r="CF875" s="211"/>
      <c r="CG875" s="211"/>
      <c r="CI875" s="209"/>
      <c r="CJ875" s="209"/>
      <c r="EH875" s="165"/>
      <c r="EI875" s="165"/>
      <c r="EJ875" s="166"/>
      <c r="EK875" s="209"/>
      <c r="EL875" s="211"/>
      <c r="EM875" s="211"/>
      <c r="EN875" s="211"/>
      <c r="EO875" s="211"/>
      <c r="EP875" s="211"/>
      <c r="ES875" s="165"/>
      <c r="ET875" s="165"/>
      <c r="EU875" s="166"/>
      <c r="EV875" s="209"/>
      <c r="EW875" s="211"/>
      <c r="EX875" s="211"/>
      <c r="EY875" s="211"/>
      <c r="EZ875" s="211"/>
      <c r="FA875" s="211"/>
      <c r="FD875" s="165"/>
      <c r="FE875" s="165"/>
      <c r="FF875" s="166"/>
      <c r="FG875" s="209"/>
      <c r="FH875" s="211"/>
      <c r="FI875" s="211"/>
      <c r="FJ875" s="211"/>
      <c r="FK875" s="211"/>
      <c r="FL875" s="211"/>
    </row>
    <row r="876" spans="9:168">
      <c r="I876" s="221">
        <f t="shared" si="412"/>
        <v>272</v>
      </c>
      <c r="J876" s="159">
        <f>'v-t_chart'!C873</f>
        <v>94</v>
      </c>
      <c r="K876" s="204">
        <f t="shared" ca="1" si="390"/>
        <v>275.32599999999996</v>
      </c>
      <c r="L876" s="205" t="b">
        <f>IF('Input&amp;Output'!$C$3=10,phase_chart!C873,IF('Input&amp;Output'!$C$3=21,phase_chart!G873,IF('Input&amp;Output'!$C$3=22,phase_chart!K873,IF('Input&amp;Output'!$C$3=31,phase_chart!O873,IF('Input&amp;Output'!$C$3=32,phase_chart!S873,"")))))</f>
        <v>0</v>
      </c>
      <c r="M876" s="206" t="b">
        <f>IF('Input&amp;Output'!$C$3=10,phase_chart!D873,IF('Input&amp;Output'!$C$3=21,phase_chart!H873,IF('Input&amp;Output'!$C$3=22,phase_chart!L873,IF('Input&amp;Output'!$C$3=31,phase_chart!P873,IF('Input&amp;Output'!$C$3=32,phase_chart!T873,"")))))</f>
        <v>1</v>
      </c>
      <c r="N876" s="205" t="b">
        <f>IF('Input&amp;Output'!$C$3=10,phase_chart!E873,IF('Input&amp;Output'!$C$3=21,phase_chart!I873,IF('Input&amp;Output'!$C$3=22,phase_chart!M873,IF('Input&amp;Output'!$C$3=31,phase_chart!Q873,IF('Input&amp;Output'!$C$3=32,phase_chart!U873,"")))))</f>
        <v>0</v>
      </c>
      <c r="P876" s="159">
        <f ca="1">IF(NOT($J876=0),IF($J876&lt;IF($P875=0,0,VLOOKUP(P875,tbL!$M$37:$Q$43,IF(L876=TRUE,2,4))),IF($J876&gt;=VLOOKUP(P875,tbL!$M$37:$Q$43,IF(L876=TRUE,3,5)),$P875,IF(AND(L875=TRUE,L876=TRUE),$P875,$P875-1)),IF(AND(L876=TRUE,J876=VLOOKUP(P875,tbL!$M$37:$Q$43,IF(L876=TRUE,2,4))),P875,IF($P875+1&gt;$C$12,$C$12,$P875+1))),0)</f>
        <v>1</v>
      </c>
      <c r="Q876" s="159">
        <f t="shared" ca="1" si="393"/>
        <v>1</v>
      </c>
      <c r="R876" s="207">
        <f t="shared" si="417"/>
        <v>0</v>
      </c>
      <c r="S876" s="208"/>
      <c r="T876" s="159">
        <f t="shared" si="410"/>
        <v>0</v>
      </c>
      <c r="U876" s="209" t="str">
        <f ca="1">IF(AND(T876=-1,N876=TRUE),"*",IF(AND(U875="*",N876=TRUE),"*",IF(AND(AND(L876=TRUE,U875="*"),J876&lt;VLOOKUP(V875+1,tbL!$M$38:$O$43,3)),"*","")))</f>
        <v/>
      </c>
      <c r="V876" s="204">
        <f t="shared" ca="1" si="394"/>
        <v>1</v>
      </c>
      <c r="Y876" s="159" t="str">
        <f t="shared" ca="1" si="395"/>
        <v/>
      </c>
      <c r="Z876" s="159" t="str">
        <f t="shared" si="396"/>
        <v/>
      </c>
      <c r="AA876" s="159">
        <f t="shared" ca="1" si="415"/>
        <v>1</v>
      </c>
      <c r="AC876" s="161" t="str">
        <f t="shared" ca="1" si="397"/>
        <v/>
      </c>
      <c r="AD876" s="161">
        <f t="shared" ca="1" si="398"/>
        <v>1</v>
      </c>
      <c r="AE876" s="161" t="str">
        <f t="shared" ca="1" si="418"/>
        <v/>
      </c>
      <c r="AF876" s="161">
        <f t="shared" ca="1" si="399"/>
        <v>1</v>
      </c>
      <c r="AG876" s="161" t="str">
        <f t="shared" ca="1" si="400"/>
        <v/>
      </c>
      <c r="AH876" s="161">
        <f t="shared" ca="1" si="401"/>
        <v>1</v>
      </c>
      <c r="AI876" s="161" t="str">
        <f t="shared" ca="1" si="402"/>
        <v/>
      </c>
      <c r="AJ876" s="161">
        <f t="shared" ca="1" si="403"/>
        <v>1</v>
      </c>
      <c r="AL876" s="161" t="str">
        <f t="shared" ca="1" si="404"/>
        <v/>
      </c>
      <c r="AM876" s="161">
        <f t="shared" ca="1" si="414"/>
        <v>1</v>
      </c>
      <c r="AN876" s="161" t="str">
        <f t="shared" ca="1" si="405"/>
        <v/>
      </c>
      <c r="AO876" s="161">
        <f t="shared" ca="1" si="413"/>
        <v>1</v>
      </c>
      <c r="AP876" s="161" t="str">
        <f t="shared" ca="1" si="406"/>
        <v/>
      </c>
      <c r="AQ876" s="161">
        <f t="shared" ca="1" si="411"/>
        <v>1</v>
      </c>
      <c r="AR876" s="161" t="str">
        <f t="shared" ca="1" si="407"/>
        <v/>
      </c>
      <c r="AS876" s="161">
        <f t="shared" ca="1" si="408"/>
        <v>1</v>
      </c>
      <c r="AT876" s="159" t="str">
        <f t="shared" ca="1" si="416"/>
        <v/>
      </c>
      <c r="AU876" s="210">
        <f t="shared" ca="1" si="392"/>
        <v>14</v>
      </c>
      <c r="AV876" s="209"/>
      <c r="AW876" s="204">
        <f t="shared" si="409"/>
        <v>8031.1111111111122</v>
      </c>
      <c r="AX876" s="159"/>
      <c r="AZ876" s="159"/>
      <c r="BM876" s="207"/>
      <c r="BN876" s="212"/>
      <c r="BP876" s="209"/>
      <c r="BQ876" s="211"/>
      <c r="BR876" s="211"/>
      <c r="BS876" s="211"/>
      <c r="BT876" s="211"/>
      <c r="BU876" s="211"/>
      <c r="BV876" s="211"/>
      <c r="BW876" s="211"/>
      <c r="BX876" s="211"/>
      <c r="BY876" s="211"/>
      <c r="BZ876" s="211"/>
      <c r="CA876" s="209"/>
      <c r="CB876" s="224"/>
      <c r="CC876" s="204"/>
      <c r="CD876" s="204"/>
      <c r="CE876" s="204"/>
      <c r="CF876" s="211"/>
      <c r="CG876" s="211"/>
      <c r="CI876" s="209"/>
      <c r="CJ876" s="209"/>
      <c r="EH876" s="165"/>
      <c r="EI876" s="165"/>
      <c r="EJ876" s="166"/>
      <c r="EK876" s="209"/>
      <c r="EL876" s="211"/>
      <c r="EM876" s="211"/>
      <c r="EN876" s="211"/>
      <c r="EO876" s="211"/>
      <c r="EP876" s="211"/>
      <c r="ES876" s="165"/>
      <c r="ET876" s="165"/>
      <c r="EU876" s="166"/>
      <c r="EV876" s="209"/>
      <c r="EW876" s="211"/>
      <c r="EX876" s="211"/>
      <c r="EY876" s="211"/>
      <c r="EZ876" s="211"/>
      <c r="FA876" s="211"/>
      <c r="FD876" s="165"/>
      <c r="FE876" s="165"/>
      <c r="FF876" s="166"/>
      <c r="FG876" s="209"/>
      <c r="FH876" s="211"/>
      <c r="FI876" s="211"/>
      <c r="FJ876" s="211"/>
      <c r="FK876" s="211"/>
      <c r="FL876" s="211"/>
    </row>
    <row r="877" spans="9:168">
      <c r="I877" s="221">
        <f t="shared" si="412"/>
        <v>273</v>
      </c>
      <c r="J877" s="159">
        <f>'v-t_chart'!C874</f>
        <v>94</v>
      </c>
      <c r="K877" s="204">
        <f t="shared" ca="1" si="390"/>
        <v>275.32599999999996</v>
      </c>
      <c r="L877" s="205" t="b">
        <f>IF('Input&amp;Output'!$C$3=10,phase_chart!C874,IF('Input&amp;Output'!$C$3=21,phase_chart!G874,IF('Input&amp;Output'!$C$3=22,phase_chart!K874,IF('Input&amp;Output'!$C$3=31,phase_chart!O874,IF('Input&amp;Output'!$C$3=32,phase_chart!S874,"")))))</f>
        <v>0</v>
      </c>
      <c r="M877" s="206" t="b">
        <f>IF('Input&amp;Output'!$C$3=10,phase_chart!D874,IF('Input&amp;Output'!$C$3=21,phase_chart!H874,IF('Input&amp;Output'!$C$3=22,phase_chart!L874,IF('Input&amp;Output'!$C$3=31,phase_chart!P874,IF('Input&amp;Output'!$C$3=32,phase_chart!T874,"")))))</f>
        <v>1</v>
      </c>
      <c r="N877" s="205" t="b">
        <f>IF('Input&amp;Output'!$C$3=10,phase_chart!E874,IF('Input&amp;Output'!$C$3=21,phase_chart!I874,IF('Input&amp;Output'!$C$3=22,phase_chart!M874,IF('Input&amp;Output'!$C$3=31,phase_chart!Q874,IF('Input&amp;Output'!$C$3=32,phase_chart!U874,"")))))</f>
        <v>0</v>
      </c>
      <c r="P877" s="159">
        <f ca="1">IF(NOT($J877=0),IF($J877&lt;IF($P876=0,0,VLOOKUP(P876,tbL!$M$37:$Q$43,IF(L877=TRUE,2,4))),IF($J877&gt;=VLOOKUP(P876,tbL!$M$37:$Q$43,IF(L877=TRUE,3,5)),$P876,IF(AND(L876=TRUE,L877=TRUE),$P876,$P876-1)),IF(AND(L877=TRUE,J877=VLOOKUP(P876,tbL!$M$37:$Q$43,IF(L877=TRUE,2,4))),P876,IF($P876+1&gt;$C$12,$C$12,$P876+1))),0)</f>
        <v>1</v>
      </c>
      <c r="Q877" s="159">
        <f t="shared" ca="1" si="393"/>
        <v>1</v>
      </c>
      <c r="R877" s="207">
        <f t="shared" si="417"/>
        <v>0</v>
      </c>
      <c r="S877" s="208"/>
      <c r="T877" s="159">
        <f t="shared" si="410"/>
        <v>0</v>
      </c>
      <c r="U877" s="209" t="str">
        <f ca="1">IF(AND(T877=-1,N877=TRUE),"*",IF(AND(U876="*",N877=TRUE),"*",IF(AND(AND(L877=TRUE,U876="*"),J877&lt;VLOOKUP(V876+1,tbL!$M$38:$O$43,3)),"*","")))</f>
        <v/>
      </c>
      <c r="V877" s="204">
        <f t="shared" ca="1" si="394"/>
        <v>1</v>
      </c>
      <c r="Y877" s="159" t="str">
        <f t="shared" ca="1" si="395"/>
        <v/>
      </c>
      <c r="Z877" s="159" t="str">
        <f t="shared" si="396"/>
        <v/>
      </c>
      <c r="AA877" s="159">
        <f t="shared" ca="1" si="415"/>
        <v>1</v>
      </c>
      <c r="AC877" s="161" t="str">
        <f t="shared" ca="1" si="397"/>
        <v/>
      </c>
      <c r="AD877" s="161">
        <f t="shared" ca="1" si="398"/>
        <v>1</v>
      </c>
      <c r="AE877" s="161" t="str">
        <f t="shared" ca="1" si="418"/>
        <v/>
      </c>
      <c r="AF877" s="161">
        <f t="shared" ca="1" si="399"/>
        <v>1</v>
      </c>
      <c r="AG877" s="161" t="str">
        <f t="shared" ca="1" si="400"/>
        <v/>
      </c>
      <c r="AH877" s="161">
        <f t="shared" ca="1" si="401"/>
        <v>1</v>
      </c>
      <c r="AI877" s="161" t="str">
        <f t="shared" ca="1" si="402"/>
        <v/>
      </c>
      <c r="AJ877" s="161">
        <f t="shared" ca="1" si="403"/>
        <v>1</v>
      </c>
      <c r="AL877" s="161" t="str">
        <f t="shared" ca="1" si="404"/>
        <v/>
      </c>
      <c r="AM877" s="161">
        <f t="shared" ca="1" si="414"/>
        <v>1</v>
      </c>
      <c r="AN877" s="161" t="str">
        <f t="shared" ca="1" si="405"/>
        <v/>
      </c>
      <c r="AO877" s="161">
        <f t="shared" ca="1" si="413"/>
        <v>1</v>
      </c>
      <c r="AP877" s="161" t="str">
        <f t="shared" ca="1" si="406"/>
        <v/>
      </c>
      <c r="AQ877" s="161">
        <f t="shared" ca="1" si="411"/>
        <v>1</v>
      </c>
      <c r="AR877" s="161" t="str">
        <f t="shared" ca="1" si="407"/>
        <v/>
      </c>
      <c r="AS877" s="161">
        <f t="shared" ca="1" si="408"/>
        <v>1</v>
      </c>
      <c r="AT877" s="159" t="str">
        <f t="shared" ca="1" si="416"/>
        <v/>
      </c>
      <c r="AU877" s="210">
        <f t="shared" ca="1" si="392"/>
        <v>14</v>
      </c>
      <c r="AV877" s="209"/>
      <c r="AW877" s="204">
        <f t="shared" si="409"/>
        <v>8057.2222222222235</v>
      </c>
      <c r="AX877" s="159"/>
      <c r="AZ877" s="159"/>
      <c r="BM877" s="207"/>
      <c r="BN877" s="212"/>
      <c r="BP877" s="209"/>
      <c r="BQ877" s="211"/>
      <c r="BR877" s="211"/>
      <c r="BS877" s="211"/>
      <c r="BT877" s="211"/>
      <c r="BU877" s="211"/>
      <c r="BV877" s="211"/>
      <c r="BW877" s="211"/>
      <c r="BX877" s="211"/>
      <c r="BY877" s="211"/>
      <c r="BZ877" s="211"/>
      <c r="CA877" s="209"/>
      <c r="CB877" s="224"/>
      <c r="CC877" s="204"/>
      <c r="CD877" s="204"/>
      <c r="CE877" s="204"/>
      <c r="CF877" s="211"/>
      <c r="CG877" s="211"/>
      <c r="CI877" s="209"/>
      <c r="CJ877" s="209"/>
      <c r="EH877" s="165"/>
      <c r="EI877" s="165"/>
      <c r="EJ877" s="166"/>
      <c r="EK877" s="209"/>
      <c r="EL877" s="211"/>
      <c r="EM877" s="211"/>
      <c r="EN877" s="211"/>
      <c r="EO877" s="211"/>
      <c r="EP877" s="211"/>
      <c r="ES877" s="165"/>
      <c r="ET877" s="165"/>
      <c r="EU877" s="166"/>
      <c r="EV877" s="209"/>
      <c r="EW877" s="211"/>
      <c r="EX877" s="211"/>
      <c r="EY877" s="211"/>
      <c r="EZ877" s="211"/>
      <c r="FA877" s="211"/>
      <c r="FD877" s="165"/>
      <c r="FE877" s="165"/>
      <c r="FF877" s="166"/>
      <c r="FG877" s="209"/>
      <c r="FH877" s="211"/>
      <c r="FI877" s="211"/>
      <c r="FJ877" s="211"/>
      <c r="FK877" s="211"/>
      <c r="FL877" s="211"/>
    </row>
    <row r="878" spans="9:168">
      <c r="I878" s="221">
        <f t="shared" si="412"/>
        <v>274</v>
      </c>
      <c r="J878" s="159">
        <f>'v-t_chart'!C875</f>
        <v>94.1</v>
      </c>
      <c r="K878" s="204">
        <f t="shared" ca="1" si="390"/>
        <v>275.61889999999994</v>
      </c>
      <c r="L878" s="205" t="b">
        <f>IF('Input&amp;Output'!$C$3=10,phase_chart!C875,IF('Input&amp;Output'!$C$3=21,phase_chart!G875,IF('Input&amp;Output'!$C$3=22,phase_chart!K875,IF('Input&amp;Output'!$C$3=31,phase_chart!O875,IF('Input&amp;Output'!$C$3=32,phase_chart!S875,"")))))</f>
        <v>0</v>
      </c>
      <c r="M878" s="206" t="b">
        <f>IF('Input&amp;Output'!$C$3=10,phase_chart!D875,IF('Input&amp;Output'!$C$3=21,phase_chart!H875,IF('Input&amp;Output'!$C$3=22,phase_chart!L875,IF('Input&amp;Output'!$C$3=31,phase_chart!P875,IF('Input&amp;Output'!$C$3=32,phase_chart!T875,"")))))</f>
        <v>1</v>
      </c>
      <c r="N878" s="205" t="b">
        <f>IF('Input&amp;Output'!$C$3=10,phase_chart!E875,IF('Input&amp;Output'!$C$3=21,phase_chart!I875,IF('Input&amp;Output'!$C$3=22,phase_chart!M875,IF('Input&amp;Output'!$C$3=31,phase_chart!Q875,IF('Input&amp;Output'!$C$3=32,phase_chart!U875,"")))))</f>
        <v>0</v>
      </c>
      <c r="P878" s="159">
        <f ca="1">IF(NOT($J878=0),IF($J878&lt;IF($P877=0,0,VLOOKUP(P877,tbL!$M$37:$Q$43,IF(L878=TRUE,2,4))),IF($J878&gt;=VLOOKUP(P877,tbL!$M$37:$Q$43,IF(L878=TRUE,3,5)),$P877,IF(AND(L877=TRUE,L878=TRUE),$P877,$P877-1)),IF(AND(L878=TRUE,J878=VLOOKUP(P877,tbL!$M$37:$Q$43,IF(L878=TRUE,2,4))),P877,IF($P877+1&gt;$C$12,$C$12,$P877+1))),0)</f>
        <v>1</v>
      </c>
      <c r="Q878" s="159">
        <f t="shared" ca="1" si="393"/>
        <v>1</v>
      </c>
      <c r="R878" s="207">
        <f t="shared" si="417"/>
        <v>0</v>
      </c>
      <c r="S878" s="208"/>
      <c r="T878" s="159">
        <f t="shared" si="410"/>
        <v>0</v>
      </c>
      <c r="U878" s="209" t="str">
        <f ca="1">IF(AND(T878=-1,N878=TRUE),"*",IF(AND(U877="*",N878=TRUE),"*",IF(AND(AND(L878=TRUE,U877="*"),J878&lt;VLOOKUP(V877+1,tbL!$M$38:$O$43,3)),"*","")))</f>
        <v/>
      </c>
      <c r="V878" s="204">
        <f t="shared" ca="1" si="394"/>
        <v>1</v>
      </c>
      <c r="Y878" s="159" t="str">
        <f t="shared" ca="1" si="395"/>
        <v/>
      </c>
      <c r="Z878" s="159" t="str">
        <f t="shared" si="396"/>
        <v/>
      </c>
      <c r="AA878" s="159">
        <f t="shared" ca="1" si="415"/>
        <v>1</v>
      </c>
      <c r="AC878" s="161" t="str">
        <f t="shared" ca="1" si="397"/>
        <v/>
      </c>
      <c r="AD878" s="161">
        <f t="shared" ca="1" si="398"/>
        <v>1</v>
      </c>
      <c r="AE878" s="161" t="str">
        <f t="shared" ca="1" si="418"/>
        <v/>
      </c>
      <c r="AF878" s="161">
        <f t="shared" ca="1" si="399"/>
        <v>1</v>
      </c>
      <c r="AG878" s="161" t="str">
        <f t="shared" ca="1" si="400"/>
        <v/>
      </c>
      <c r="AH878" s="161">
        <f t="shared" ca="1" si="401"/>
        <v>1</v>
      </c>
      <c r="AI878" s="161" t="str">
        <f t="shared" ca="1" si="402"/>
        <v/>
      </c>
      <c r="AJ878" s="161">
        <f t="shared" ca="1" si="403"/>
        <v>1</v>
      </c>
      <c r="AL878" s="161" t="str">
        <f t="shared" ca="1" si="404"/>
        <v/>
      </c>
      <c r="AM878" s="161">
        <f t="shared" ca="1" si="414"/>
        <v>1</v>
      </c>
      <c r="AN878" s="161" t="str">
        <f t="shared" ca="1" si="405"/>
        <v/>
      </c>
      <c r="AO878" s="161">
        <f t="shared" ca="1" si="413"/>
        <v>1</v>
      </c>
      <c r="AP878" s="161" t="str">
        <f t="shared" ca="1" si="406"/>
        <v/>
      </c>
      <c r="AQ878" s="161">
        <f t="shared" ca="1" si="411"/>
        <v>1</v>
      </c>
      <c r="AR878" s="161" t="str">
        <f t="shared" ca="1" si="407"/>
        <v/>
      </c>
      <c r="AS878" s="161">
        <f t="shared" ca="1" si="408"/>
        <v>1</v>
      </c>
      <c r="AT878" s="159" t="str">
        <f t="shared" ca="1" si="416"/>
        <v/>
      </c>
      <c r="AU878" s="210">
        <f t="shared" ca="1" si="392"/>
        <v>14</v>
      </c>
      <c r="AV878" s="209"/>
      <c r="AW878" s="204">
        <f t="shared" si="409"/>
        <v>8083.3611111111122</v>
      </c>
      <c r="AX878" s="159"/>
      <c r="AZ878" s="159"/>
      <c r="BM878" s="207"/>
      <c r="BN878" s="212"/>
      <c r="BP878" s="209"/>
      <c r="BQ878" s="211"/>
      <c r="BR878" s="211"/>
      <c r="BS878" s="211"/>
      <c r="BT878" s="211"/>
      <c r="BU878" s="211"/>
      <c r="BV878" s="211"/>
      <c r="BW878" s="211"/>
      <c r="BX878" s="211"/>
      <c r="BY878" s="211"/>
      <c r="BZ878" s="211"/>
      <c r="CA878" s="209"/>
      <c r="CB878" s="224"/>
      <c r="CC878" s="204"/>
      <c r="CD878" s="204"/>
      <c r="CE878" s="204"/>
      <c r="CF878" s="211"/>
      <c r="CG878" s="211"/>
      <c r="CI878" s="209"/>
      <c r="CJ878" s="209"/>
      <c r="EH878" s="165"/>
      <c r="EI878" s="165"/>
      <c r="EJ878" s="166"/>
      <c r="EK878" s="209"/>
      <c r="EL878" s="211"/>
      <c r="EM878" s="211"/>
      <c r="EN878" s="211"/>
      <c r="EO878" s="211"/>
      <c r="EP878" s="211"/>
      <c r="ES878" s="165"/>
      <c r="ET878" s="165"/>
      <c r="EU878" s="166"/>
      <c r="EV878" s="209"/>
      <c r="EW878" s="211"/>
      <c r="EX878" s="211"/>
      <c r="EY878" s="211"/>
      <c r="EZ878" s="211"/>
      <c r="FA878" s="211"/>
      <c r="FD878" s="165"/>
      <c r="FE878" s="165"/>
      <c r="FF878" s="166"/>
      <c r="FG878" s="209"/>
      <c r="FH878" s="211"/>
      <c r="FI878" s="211"/>
      <c r="FJ878" s="211"/>
      <c r="FK878" s="211"/>
      <c r="FL878" s="211"/>
    </row>
    <row r="879" spans="9:168">
      <c r="I879" s="221">
        <f t="shared" si="412"/>
        <v>275</v>
      </c>
      <c r="J879" s="159">
        <f>'v-t_chart'!C876</f>
        <v>94.2</v>
      </c>
      <c r="K879" s="204">
        <f t="shared" ca="1" si="390"/>
        <v>275.91179999999997</v>
      </c>
      <c r="L879" s="205" t="b">
        <f>IF('Input&amp;Output'!$C$3=10,phase_chart!C876,IF('Input&amp;Output'!$C$3=21,phase_chart!G876,IF('Input&amp;Output'!$C$3=22,phase_chart!K876,IF('Input&amp;Output'!$C$3=31,phase_chart!O876,IF('Input&amp;Output'!$C$3=32,phase_chart!S876,"")))))</f>
        <v>0</v>
      </c>
      <c r="M879" s="206" t="b">
        <f>IF('Input&amp;Output'!$C$3=10,phase_chart!D876,IF('Input&amp;Output'!$C$3=21,phase_chart!H876,IF('Input&amp;Output'!$C$3=22,phase_chart!L876,IF('Input&amp;Output'!$C$3=31,phase_chart!P876,IF('Input&amp;Output'!$C$3=32,phase_chart!T876,"")))))</f>
        <v>1</v>
      </c>
      <c r="N879" s="205" t="b">
        <f>IF('Input&amp;Output'!$C$3=10,phase_chart!E876,IF('Input&amp;Output'!$C$3=21,phase_chart!I876,IF('Input&amp;Output'!$C$3=22,phase_chart!M876,IF('Input&amp;Output'!$C$3=31,phase_chart!Q876,IF('Input&amp;Output'!$C$3=32,phase_chart!U876,"")))))</f>
        <v>0</v>
      </c>
      <c r="P879" s="159">
        <f ca="1">IF(NOT($J879=0),IF($J879&lt;IF($P878=0,0,VLOOKUP(P878,tbL!$M$37:$Q$43,IF(L879=TRUE,2,4))),IF($J879&gt;=VLOOKUP(P878,tbL!$M$37:$Q$43,IF(L879=TRUE,3,5)),$P878,IF(AND(L878=TRUE,L879=TRUE),$P878,$P878-1)),IF(AND(L879=TRUE,J879=VLOOKUP(P878,tbL!$M$37:$Q$43,IF(L879=TRUE,2,4))),P878,IF($P878+1&gt;$C$12,$C$12,$P878+1))),0)</f>
        <v>1</v>
      </c>
      <c r="Q879" s="159">
        <f t="shared" ca="1" si="393"/>
        <v>1</v>
      </c>
      <c r="R879" s="207">
        <f t="shared" si="417"/>
        <v>0</v>
      </c>
      <c r="S879" s="208"/>
      <c r="T879" s="159">
        <f t="shared" si="410"/>
        <v>0</v>
      </c>
      <c r="U879" s="209" t="str">
        <f ca="1">IF(AND(T879=-1,N879=TRUE),"*",IF(AND(U878="*",N879=TRUE),"*",IF(AND(AND(L879=TRUE,U878="*"),J879&lt;VLOOKUP(V878+1,tbL!$M$38:$O$43,3)),"*","")))</f>
        <v/>
      </c>
      <c r="V879" s="204">
        <f t="shared" ca="1" si="394"/>
        <v>1</v>
      </c>
      <c r="Y879" s="159" t="str">
        <f t="shared" ca="1" si="395"/>
        <v/>
      </c>
      <c r="Z879" s="159" t="str">
        <f t="shared" si="396"/>
        <v/>
      </c>
      <c r="AA879" s="159">
        <f t="shared" ca="1" si="415"/>
        <v>1</v>
      </c>
      <c r="AC879" s="161" t="str">
        <f t="shared" ca="1" si="397"/>
        <v/>
      </c>
      <c r="AD879" s="161">
        <f t="shared" ca="1" si="398"/>
        <v>1</v>
      </c>
      <c r="AE879" s="161" t="str">
        <f t="shared" ca="1" si="418"/>
        <v/>
      </c>
      <c r="AF879" s="161">
        <f t="shared" ca="1" si="399"/>
        <v>1</v>
      </c>
      <c r="AG879" s="161" t="str">
        <f t="shared" ca="1" si="400"/>
        <v/>
      </c>
      <c r="AH879" s="161">
        <f t="shared" ca="1" si="401"/>
        <v>1</v>
      </c>
      <c r="AI879" s="161" t="str">
        <f t="shared" ca="1" si="402"/>
        <v/>
      </c>
      <c r="AJ879" s="161">
        <f t="shared" ca="1" si="403"/>
        <v>1</v>
      </c>
      <c r="AL879" s="161" t="str">
        <f t="shared" ca="1" si="404"/>
        <v/>
      </c>
      <c r="AM879" s="161">
        <f t="shared" ca="1" si="414"/>
        <v>1</v>
      </c>
      <c r="AN879" s="161" t="str">
        <f t="shared" ca="1" si="405"/>
        <v/>
      </c>
      <c r="AO879" s="161">
        <f t="shared" ca="1" si="413"/>
        <v>1</v>
      </c>
      <c r="AP879" s="161" t="str">
        <f t="shared" ca="1" si="406"/>
        <v/>
      </c>
      <c r="AQ879" s="161">
        <f t="shared" ca="1" si="411"/>
        <v>1</v>
      </c>
      <c r="AR879" s="161" t="str">
        <f t="shared" ca="1" si="407"/>
        <v/>
      </c>
      <c r="AS879" s="161">
        <f t="shared" ca="1" si="408"/>
        <v>1</v>
      </c>
      <c r="AT879" s="159" t="str">
        <f t="shared" ca="1" si="416"/>
        <v/>
      </c>
      <c r="AU879" s="210">
        <f t="shared" ca="1" si="392"/>
        <v>14</v>
      </c>
      <c r="AV879" s="209"/>
      <c r="AW879" s="204">
        <f t="shared" si="409"/>
        <v>8109.5277777777792</v>
      </c>
      <c r="AX879" s="159"/>
      <c r="AZ879" s="159"/>
      <c r="BM879" s="207"/>
      <c r="BN879" s="212"/>
      <c r="BP879" s="209"/>
      <c r="BQ879" s="211"/>
      <c r="BR879" s="211"/>
      <c r="BS879" s="211"/>
      <c r="BT879" s="211"/>
      <c r="BU879" s="211"/>
      <c r="BV879" s="211"/>
      <c r="BW879" s="211"/>
      <c r="BX879" s="211"/>
      <c r="BY879" s="211"/>
      <c r="BZ879" s="211"/>
      <c r="CA879" s="209"/>
      <c r="CB879" s="224"/>
      <c r="CC879" s="204"/>
      <c r="CD879" s="204"/>
      <c r="CE879" s="204"/>
      <c r="CF879" s="211"/>
      <c r="CG879" s="211"/>
      <c r="CI879" s="209"/>
      <c r="CJ879" s="209"/>
      <c r="EH879" s="165"/>
      <c r="EI879" s="165"/>
      <c r="EJ879" s="166"/>
      <c r="EK879" s="209"/>
      <c r="EL879" s="211"/>
      <c r="EM879" s="211"/>
      <c r="EN879" s="211"/>
      <c r="EO879" s="211"/>
      <c r="EP879" s="211"/>
      <c r="ES879" s="165"/>
      <c r="ET879" s="165"/>
      <c r="EU879" s="166"/>
      <c r="EV879" s="209"/>
      <c r="EW879" s="211"/>
      <c r="EX879" s="211"/>
      <c r="EY879" s="211"/>
      <c r="EZ879" s="211"/>
      <c r="FA879" s="211"/>
      <c r="FD879" s="165"/>
      <c r="FE879" s="165"/>
      <c r="FF879" s="166"/>
      <c r="FG879" s="209"/>
      <c r="FH879" s="211"/>
      <c r="FI879" s="211"/>
      <c r="FJ879" s="211"/>
      <c r="FK879" s="211"/>
      <c r="FL879" s="211"/>
    </row>
    <row r="880" spans="9:168">
      <c r="I880" s="221">
        <f t="shared" si="412"/>
        <v>276</v>
      </c>
      <c r="J880" s="159">
        <f>'v-t_chart'!C877</f>
        <v>94.3</v>
      </c>
      <c r="K880" s="204">
        <f t="shared" ca="1" si="390"/>
        <v>276.2047</v>
      </c>
      <c r="L880" s="205" t="b">
        <f>IF('Input&amp;Output'!$C$3=10,phase_chart!C877,IF('Input&amp;Output'!$C$3=21,phase_chart!G877,IF('Input&amp;Output'!$C$3=22,phase_chart!K877,IF('Input&amp;Output'!$C$3=31,phase_chart!O877,IF('Input&amp;Output'!$C$3=32,phase_chart!S877,"")))))</f>
        <v>0</v>
      </c>
      <c r="M880" s="206" t="b">
        <f>IF('Input&amp;Output'!$C$3=10,phase_chart!D877,IF('Input&amp;Output'!$C$3=21,phase_chart!H877,IF('Input&amp;Output'!$C$3=22,phase_chart!L877,IF('Input&amp;Output'!$C$3=31,phase_chart!P877,IF('Input&amp;Output'!$C$3=32,phase_chart!T877,"")))))</f>
        <v>1</v>
      </c>
      <c r="N880" s="205" t="b">
        <f>IF('Input&amp;Output'!$C$3=10,phase_chart!E877,IF('Input&amp;Output'!$C$3=21,phase_chart!I877,IF('Input&amp;Output'!$C$3=22,phase_chart!M877,IF('Input&amp;Output'!$C$3=31,phase_chart!Q877,IF('Input&amp;Output'!$C$3=32,phase_chart!U877,"")))))</f>
        <v>0</v>
      </c>
      <c r="P880" s="159">
        <f ca="1">IF(NOT($J880=0),IF($J880&lt;IF($P879=0,0,VLOOKUP(P879,tbL!$M$37:$Q$43,IF(L880=TRUE,2,4))),IF($J880&gt;=VLOOKUP(P879,tbL!$M$37:$Q$43,IF(L880=TRUE,3,5)),$P879,IF(AND(L879=TRUE,L880=TRUE),$P879,$P879-1)),IF(AND(L880=TRUE,J880=VLOOKUP(P879,tbL!$M$37:$Q$43,IF(L880=TRUE,2,4))),P879,IF($P879+1&gt;$C$12,$C$12,$P879+1))),0)</f>
        <v>1</v>
      </c>
      <c r="Q880" s="159">
        <f t="shared" ca="1" si="393"/>
        <v>1</v>
      </c>
      <c r="R880" s="207">
        <f t="shared" si="417"/>
        <v>0</v>
      </c>
      <c r="S880" s="208"/>
      <c r="T880" s="159">
        <f t="shared" si="410"/>
        <v>0</v>
      </c>
      <c r="U880" s="209" t="str">
        <f ca="1">IF(AND(T880=-1,N880=TRUE),"*",IF(AND(U879="*",N880=TRUE),"*",IF(AND(AND(L880=TRUE,U879="*"),J880&lt;VLOOKUP(V879+1,tbL!$M$38:$O$43,3)),"*","")))</f>
        <v/>
      </c>
      <c r="V880" s="204">
        <f t="shared" ca="1" si="394"/>
        <v>1</v>
      </c>
      <c r="Y880" s="159" t="str">
        <f t="shared" ca="1" si="395"/>
        <v/>
      </c>
      <c r="Z880" s="159" t="str">
        <f t="shared" si="396"/>
        <v/>
      </c>
      <c r="AA880" s="159">
        <f t="shared" ca="1" si="415"/>
        <v>1</v>
      </c>
      <c r="AC880" s="161" t="str">
        <f t="shared" ca="1" si="397"/>
        <v/>
      </c>
      <c r="AD880" s="161">
        <f t="shared" ca="1" si="398"/>
        <v>1</v>
      </c>
      <c r="AE880" s="161" t="str">
        <f t="shared" ca="1" si="418"/>
        <v/>
      </c>
      <c r="AF880" s="161">
        <f t="shared" ca="1" si="399"/>
        <v>1</v>
      </c>
      <c r="AG880" s="161" t="str">
        <f t="shared" ca="1" si="400"/>
        <v/>
      </c>
      <c r="AH880" s="161">
        <f t="shared" ca="1" si="401"/>
        <v>1</v>
      </c>
      <c r="AI880" s="161" t="str">
        <f t="shared" ca="1" si="402"/>
        <v/>
      </c>
      <c r="AJ880" s="161">
        <f t="shared" ca="1" si="403"/>
        <v>1</v>
      </c>
      <c r="AL880" s="161" t="str">
        <f t="shared" ca="1" si="404"/>
        <v/>
      </c>
      <c r="AM880" s="161">
        <f t="shared" ca="1" si="414"/>
        <v>1</v>
      </c>
      <c r="AN880" s="161" t="str">
        <f t="shared" ca="1" si="405"/>
        <v/>
      </c>
      <c r="AO880" s="161">
        <f t="shared" ca="1" si="413"/>
        <v>1</v>
      </c>
      <c r="AP880" s="161" t="str">
        <f t="shared" ca="1" si="406"/>
        <v/>
      </c>
      <c r="AQ880" s="161">
        <f t="shared" ca="1" si="411"/>
        <v>1</v>
      </c>
      <c r="AR880" s="161" t="str">
        <f t="shared" ca="1" si="407"/>
        <v/>
      </c>
      <c r="AS880" s="161">
        <f t="shared" ca="1" si="408"/>
        <v>1</v>
      </c>
      <c r="AT880" s="159" t="str">
        <f t="shared" ca="1" si="416"/>
        <v/>
      </c>
      <c r="AU880" s="210">
        <f t="shared" ca="1" si="392"/>
        <v>14</v>
      </c>
      <c r="AV880" s="209"/>
      <c r="AW880" s="204">
        <f t="shared" si="409"/>
        <v>8135.7222222222235</v>
      </c>
      <c r="AX880" s="159"/>
      <c r="AZ880" s="159"/>
      <c r="BM880" s="207"/>
      <c r="BN880" s="212"/>
      <c r="BP880" s="209"/>
      <c r="BQ880" s="211"/>
      <c r="BR880" s="211"/>
      <c r="BS880" s="211"/>
      <c r="BT880" s="211"/>
      <c r="BU880" s="211"/>
      <c r="BV880" s="211"/>
      <c r="BW880" s="211"/>
      <c r="BX880" s="211"/>
      <c r="BY880" s="211"/>
      <c r="BZ880" s="211"/>
      <c r="CA880" s="209"/>
      <c r="CB880" s="224"/>
      <c r="CC880" s="204"/>
      <c r="CD880" s="204"/>
      <c r="CE880" s="204"/>
      <c r="CF880" s="211"/>
      <c r="CG880" s="211"/>
      <c r="CI880" s="209"/>
      <c r="CJ880" s="209"/>
      <c r="EH880" s="165"/>
      <c r="EI880" s="165"/>
      <c r="EJ880" s="166"/>
      <c r="EK880" s="209"/>
      <c r="EL880" s="211"/>
      <c r="EM880" s="211"/>
      <c r="EN880" s="211"/>
      <c r="EO880" s="211"/>
      <c r="EP880" s="211"/>
      <c r="ES880" s="165"/>
      <c r="ET880" s="165"/>
      <c r="EU880" s="166"/>
      <c r="EV880" s="209"/>
      <c r="EW880" s="211"/>
      <c r="EX880" s="211"/>
      <c r="EY880" s="211"/>
      <c r="EZ880" s="211"/>
      <c r="FA880" s="211"/>
      <c r="FD880" s="165"/>
      <c r="FE880" s="165"/>
      <c r="FF880" s="166"/>
      <c r="FG880" s="209"/>
      <c r="FH880" s="211"/>
      <c r="FI880" s="211"/>
      <c r="FJ880" s="211"/>
      <c r="FK880" s="211"/>
      <c r="FL880" s="211"/>
    </row>
    <row r="881" spans="9:168">
      <c r="I881" s="221">
        <f t="shared" si="412"/>
        <v>277</v>
      </c>
      <c r="J881" s="159">
        <f>'v-t_chart'!C878</f>
        <v>94.4</v>
      </c>
      <c r="K881" s="204">
        <f t="shared" ca="1" si="390"/>
        <v>276.49759999999998</v>
      </c>
      <c r="L881" s="205" t="b">
        <f>IF('Input&amp;Output'!$C$3=10,phase_chart!C878,IF('Input&amp;Output'!$C$3=21,phase_chart!G878,IF('Input&amp;Output'!$C$3=22,phase_chart!K878,IF('Input&amp;Output'!$C$3=31,phase_chart!O878,IF('Input&amp;Output'!$C$3=32,phase_chart!S878,"")))))</f>
        <v>0</v>
      </c>
      <c r="M881" s="206" t="b">
        <f>IF('Input&amp;Output'!$C$3=10,phase_chart!D878,IF('Input&amp;Output'!$C$3=21,phase_chart!H878,IF('Input&amp;Output'!$C$3=22,phase_chart!L878,IF('Input&amp;Output'!$C$3=31,phase_chart!P878,IF('Input&amp;Output'!$C$3=32,phase_chart!T878,"")))))</f>
        <v>1</v>
      </c>
      <c r="N881" s="205" t="b">
        <f>IF('Input&amp;Output'!$C$3=10,phase_chart!E878,IF('Input&amp;Output'!$C$3=21,phase_chart!I878,IF('Input&amp;Output'!$C$3=22,phase_chart!M878,IF('Input&amp;Output'!$C$3=31,phase_chart!Q878,IF('Input&amp;Output'!$C$3=32,phase_chart!U878,"")))))</f>
        <v>0</v>
      </c>
      <c r="P881" s="159">
        <f ca="1">IF(NOT($J881=0),IF($J881&lt;IF($P880=0,0,VLOOKUP(P880,tbL!$M$37:$Q$43,IF(L881=TRUE,2,4))),IF($J881&gt;=VLOOKUP(P880,tbL!$M$37:$Q$43,IF(L881=TRUE,3,5)),$P880,IF(AND(L880=TRUE,L881=TRUE),$P880,$P880-1)),IF(AND(L881=TRUE,J881=VLOOKUP(P880,tbL!$M$37:$Q$43,IF(L881=TRUE,2,4))),P880,IF($P880+1&gt;$C$12,$C$12,$P880+1))),0)</f>
        <v>1</v>
      </c>
      <c r="Q881" s="159">
        <f t="shared" ca="1" si="393"/>
        <v>1</v>
      </c>
      <c r="R881" s="207">
        <f t="shared" si="417"/>
        <v>0</v>
      </c>
      <c r="S881" s="208"/>
      <c r="T881" s="159">
        <f t="shared" si="410"/>
        <v>0</v>
      </c>
      <c r="U881" s="209" t="str">
        <f ca="1">IF(AND(T881=-1,N881=TRUE),"*",IF(AND(U880="*",N881=TRUE),"*",IF(AND(AND(L881=TRUE,U880="*"),J881&lt;VLOOKUP(V880+1,tbL!$M$38:$O$43,3)),"*","")))</f>
        <v/>
      </c>
      <c r="V881" s="204">
        <f t="shared" ca="1" si="394"/>
        <v>1</v>
      </c>
      <c r="Y881" s="159" t="str">
        <f t="shared" ca="1" si="395"/>
        <v/>
      </c>
      <c r="Z881" s="159" t="str">
        <f t="shared" si="396"/>
        <v/>
      </c>
      <c r="AA881" s="159">
        <f t="shared" ca="1" si="415"/>
        <v>1</v>
      </c>
      <c r="AC881" s="161" t="str">
        <f t="shared" ca="1" si="397"/>
        <v/>
      </c>
      <c r="AD881" s="161">
        <f t="shared" ca="1" si="398"/>
        <v>1</v>
      </c>
      <c r="AE881" s="161" t="str">
        <f t="shared" ca="1" si="418"/>
        <v/>
      </c>
      <c r="AF881" s="161">
        <f t="shared" ca="1" si="399"/>
        <v>1</v>
      </c>
      <c r="AG881" s="161" t="str">
        <f t="shared" ca="1" si="400"/>
        <v/>
      </c>
      <c r="AH881" s="161">
        <f t="shared" ca="1" si="401"/>
        <v>1</v>
      </c>
      <c r="AI881" s="161" t="str">
        <f t="shared" ca="1" si="402"/>
        <v/>
      </c>
      <c r="AJ881" s="161">
        <f t="shared" ca="1" si="403"/>
        <v>1</v>
      </c>
      <c r="AL881" s="161" t="str">
        <f t="shared" ca="1" si="404"/>
        <v/>
      </c>
      <c r="AM881" s="161">
        <f t="shared" ca="1" si="414"/>
        <v>1</v>
      </c>
      <c r="AN881" s="161" t="str">
        <f t="shared" ca="1" si="405"/>
        <v/>
      </c>
      <c r="AO881" s="161">
        <f t="shared" ca="1" si="413"/>
        <v>1</v>
      </c>
      <c r="AP881" s="161" t="str">
        <f t="shared" ca="1" si="406"/>
        <v/>
      </c>
      <c r="AQ881" s="161">
        <f t="shared" ca="1" si="411"/>
        <v>1</v>
      </c>
      <c r="AR881" s="161" t="str">
        <f t="shared" ca="1" si="407"/>
        <v/>
      </c>
      <c r="AS881" s="161">
        <f t="shared" ca="1" si="408"/>
        <v>1</v>
      </c>
      <c r="AT881" s="159" t="str">
        <f t="shared" ca="1" si="416"/>
        <v/>
      </c>
      <c r="AU881" s="210">
        <f t="shared" ca="1" si="392"/>
        <v>14</v>
      </c>
      <c r="AV881" s="209"/>
      <c r="AW881" s="204">
        <f t="shared" si="409"/>
        <v>8161.9444444444462</v>
      </c>
      <c r="AX881" s="159"/>
      <c r="AZ881" s="159"/>
      <c r="BM881" s="207"/>
      <c r="BN881" s="212"/>
      <c r="BP881" s="209"/>
      <c r="BQ881" s="211"/>
      <c r="BR881" s="211"/>
      <c r="BS881" s="211"/>
      <c r="BT881" s="211"/>
      <c r="BU881" s="211"/>
      <c r="BV881" s="211"/>
      <c r="BW881" s="211"/>
      <c r="BX881" s="211"/>
      <c r="BY881" s="211"/>
      <c r="BZ881" s="211"/>
      <c r="CA881" s="209"/>
      <c r="CB881" s="224"/>
      <c r="CC881" s="204"/>
      <c r="CD881" s="204"/>
      <c r="CE881" s="204"/>
      <c r="CF881" s="211"/>
      <c r="CG881" s="211"/>
      <c r="CI881" s="209"/>
      <c r="CJ881" s="209"/>
      <c r="EH881" s="165"/>
      <c r="EI881" s="165"/>
      <c r="EJ881" s="166"/>
      <c r="EK881" s="209"/>
      <c r="EL881" s="211"/>
      <c r="EM881" s="211"/>
      <c r="EN881" s="211"/>
      <c r="EO881" s="211"/>
      <c r="EP881" s="211"/>
      <c r="ES881" s="165"/>
      <c r="ET881" s="165"/>
      <c r="EU881" s="166"/>
      <c r="EV881" s="209"/>
      <c r="EW881" s="211"/>
      <c r="EX881" s="211"/>
      <c r="EY881" s="211"/>
      <c r="EZ881" s="211"/>
      <c r="FA881" s="211"/>
      <c r="FD881" s="165"/>
      <c r="FE881" s="165"/>
      <c r="FF881" s="166"/>
      <c r="FG881" s="209"/>
      <c r="FH881" s="211"/>
      <c r="FI881" s="211"/>
      <c r="FJ881" s="211"/>
      <c r="FK881" s="211"/>
      <c r="FL881" s="211"/>
    </row>
    <row r="882" spans="9:168">
      <c r="I882" s="221">
        <f t="shared" si="412"/>
        <v>278</v>
      </c>
      <c r="J882" s="159">
        <f>'v-t_chart'!C879</f>
        <v>94.5</v>
      </c>
      <c r="K882" s="204">
        <f t="shared" ca="1" si="390"/>
        <v>276.79050000000001</v>
      </c>
      <c r="L882" s="205" t="b">
        <f>IF('Input&amp;Output'!$C$3=10,phase_chart!C879,IF('Input&amp;Output'!$C$3=21,phase_chart!G879,IF('Input&amp;Output'!$C$3=22,phase_chart!K879,IF('Input&amp;Output'!$C$3=31,phase_chart!O879,IF('Input&amp;Output'!$C$3=32,phase_chart!S879,"")))))</f>
        <v>0</v>
      </c>
      <c r="M882" s="206" t="b">
        <f>IF('Input&amp;Output'!$C$3=10,phase_chart!D879,IF('Input&amp;Output'!$C$3=21,phase_chart!H879,IF('Input&amp;Output'!$C$3=22,phase_chart!L879,IF('Input&amp;Output'!$C$3=31,phase_chart!P879,IF('Input&amp;Output'!$C$3=32,phase_chart!T879,"")))))</f>
        <v>1</v>
      </c>
      <c r="N882" s="205" t="b">
        <f>IF('Input&amp;Output'!$C$3=10,phase_chart!E879,IF('Input&amp;Output'!$C$3=21,phase_chart!I879,IF('Input&amp;Output'!$C$3=22,phase_chart!M879,IF('Input&amp;Output'!$C$3=31,phase_chart!Q879,IF('Input&amp;Output'!$C$3=32,phase_chart!U879,"")))))</f>
        <v>0</v>
      </c>
      <c r="P882" s="159">
        <f ca="1">IF(NOT($J882=0),IF($J882&lt;IF($P881=0,0,VLOOKUP(P881,tbL!$M$37:$Q$43,IF(L882=TRUE,2,4))),IF($J882&gt;=VLOOKUP(P881,tbL!$M$37:$Q$43,IF(L882=TRUE,3,5)),$P881,IF(AND(L881=TRUE,L882=TRUE),$P881,$P881-1)),IF(AND(L882=TRUE,J882=VLOOKUP(P881,tbL!$M$37:$Q$43,IF(L882=TRUE,2,4))),P881,IF($P881+1&gt;$C$12,$C$12,$P881+1))),0)</f>
        <v>1</v>
      </c>
      <c r="Q882" s="159">
        <f t="shared" ca="1" si="393"/>
        <v>1</v>
      </c>
      <c r="R882" s="207">
        <f t="shared" si="417"/>
        <v>0</v>
      </c>
      <c r="S882" s="208"/>
      <c r="T882" s="159">
        <f t="shared" si="410"/>
        <v>0</v>
      </c>
      <c r="U882" s="209" t="str">
        <f ca="1">IF(AND(T882=-1,N882=TRUE),"*",IF(AND(U881="*",N882=TRUE),"*",IF(AND(AND(L882=TRUE,U881="*"),J882&lt;VLOOKUP(V881+1,tbL!$M$38:$O$43,3)),"*","")))</f>
        <v/>
      </c>
      <c r="V882" s="204">
        <f t="shared" ca="1" si="394"/>
        <v>1</v>
      </c>
      <c r="Y882" s="159" t="str">
        <f t="shared" ca="1" si="395"/>
        <v/>
      </c>
      <c r="Z882" s="159" t="str">
        <f t="shared" si="396"/>
        <v/>
      </c>
      <c r="AA882" s="159">
        <f t="shared" ca="1" si="415"/>
        <v>1</v>
      </c>
      <c r="AC882" s="161" t="str">
        <f t="shared" ca="1" si="397"/>
        <v/>
      </c>
      <c r="AD882" s="161">
        <f t="shared" ca="1" si="398"/>
        <v>1</v>
      </c>
      <c r="AE882" s="161" t="str">
        <f t="shared" ca="1" si="418"/>
        <v/>
      </c>
      <c r="AF882" s="161">
        <f t="shared" ca="1" si="399"/>
        <v>1</v>
      </c>
      <c r="AG882" s="161" t="str">
        <f t="shared" ca="1" si="400"/>
        <v/>
      </c>
      <c r="AH882" s="161">
        <f t="shared" ca="1" si="401"/>
        <v>1</v>
      </c>
      <c r="AI882" s="161" t="str">
        <f t="shared" ca="1" si="402"/>
        <v/>
      </c>
      <c r="AJ882" s="161">
        <f t="shared" ca="1" si="403"/>
        <v>1</v>
      </c>
      <c r="AL882" s="161" t="str">
        <f t="shared" ca="1" si="404"/>
        <v/>
      </c>
      <c r="AM882" s="161">
        <f t="shared" ca="1" si="414"/>
        <v>1</v>
      </c>
      <c r="AN882" s="161" t="str">
        <f t="shared" ca="1" si="405"/>
        <v/>
      </c>
      <c r="AO882" s="161">
        <f t="shared" ca="1" si="413"/>
        <v>1</v>
      </c>
      <c r="AP882" s="161" t="str">
        <f t="shared" ca="1" si="406"/>
        <v/>
      </c>
      <c r="AQ882" s="161">
        <f t="shared" ca="1" si="411"/>
        <v>1</v>
      </c>
      <c r="AR882" s="161" t="str">
        <f t="shared" ca="1" si="407"/>
        <v/>
      </c>
      <c r="AS882" s="161">
        <f t="shared" ca="1" si="408"/>
        <v>1</v>
      </c>
      <c r="AT882" s="159" t="str">
        <f t="shared" ca="1" si="416"/>
        <v/>
      </c>
      <c r="AU882" s="210">
        <f t="shared" ca="1" si="392"/>
        <v>14</v>
      </c>
      <c r="AV882" s="209"/>
      <c r="AW882" s="204">
        <f t="shared" si="409"/>
        <v>8188.1944444444462</v>
      </c>
      <c r="AX882" s="159"/>
      <c r="AZ882" s="159"/>
      <c r="BM882" s="207"/>
      <c r="BN882" s="212"/>
      <c r="BP882" s="209"/>
      <c r="BQ882" s="211"/>
      <c r="BR882" s="211"/>
      <c r="BS882" s="211"/>
      <c r="BT882" s="211"/>
      <c r="BU882" s="211"/>
      <c r="BV882" s="211"/>
      <c r="BW882" s="211"/>
      <c r="BX882" s="211"/>
      <c r="BY882" s="211"/>
      <c r="BZ882" s="211"/>
      <c r="CA882" s="209"/>
      <c r="CB882" s="224"/>
      <c r="CC882" s="204"/>
      <c r="CD882" s="204"/>
      <c r="CE882" s="204"/>
      <c r="CF882" s="211"/>
      <c r="CG882" s="211"/>
      <c r="CI882" s="209"/>
      <c r="CJ882" s="209"/>
      <c r="EH882" s="165"/>
      <c r="EI882" s="165"/>
      <c r="EJ882" s="166"/>
      <c r="EK882" s="209"/>
      <c r="EL882" s="211"/>
      <c r="EM882" s="211"/>
      <c r="EN882" s="211"/>
      <c r="EO882" s="211"/>
      <c r="EP882" s="211"/>
      <c r="ES882" s="165"/>
      <c r="ET882" s="165"/>
      <c r="EU882" s="166"/>
      <c r="EV882" s="209"/>
      <c r="EW882" s="211"/>
      <c r="EX882" s="211"/>
      <c r="EY882" s="211"/>
      <c r="EZ882" s="211"/>
      <c r="FA882" s="211"/>
      <c r="FD882" s="165"/>
      <c r="FE882" s="165"/>
      <c r="FF882" s="166"/>
      <c r="FG882" s="209"/>
      <c r="FH882" s="211"/>
      <c r="FI882" s="211"/>
      <c r="FJ882" s="211"/>
      <c r="FK882" s="211"/>
      <c r="FL882" s="211"/>
    </row>
    <row r="883" spans="9:168">
      <c r="I883" s="221">
        <f t="shared" si="412"/>
        <v>279</v>
      </c>
      <c r="J883" s="159">
        <f>'v-t_chart'!C880</f>
        <v>94.5</v>
      </c>
      <c r="K883" s="204">
        <f t="shared" ca="1" si="390"/>
        <v>276.79050000000001</v>
      </c>
      <c r="L883" s="205" t="b">
        <f>IF('Input&amp;Output'!$C$3=10,phase_chart!C880,IF('Input&amp;Output'!$C$3=21,phase_chart!G880,IF('Input&amp;Output'!$C$3=22,phase_chart!K880,IF('Input&amp;Output'!$C$3=31,phase_chart!O880,IF('Input&amp;Output'!$C$3=32,phase_chart!S880,"")))))</f>
        <v>0</v>
      </c>
      <c r="M883" s="206" t="b">
        <f>IF('Input&amp;Output'!$C$3=10,phase_chart!D880,IF('Input&amp;Output'!$C$3=21,phase_chart!H880,IF('Input&amp;Output'!$C$3=22,phase_chart!L880,IF('Input&amp;Output'!$C$3=31,phase_chart!P880,IF('Input&amp;Output'!$C$3=32,phase_chart!T880,"")))))</f>
        <v>1</v>
      </c>
      <c r="N883" s="205" t="b">
        <f>IF('Input&amp;Output'!$C$3=10,phase_chart!E880,IF('Input&amp;Output'!$C$3=21,phase_chart!I880,IF('Input&amp;Output'!$C$3=22,phase_chart!M880,IF('Input&amp;Output'!$C$3=31,phase_chart!Q880,IF('Input&amp;Output'!$C$3=32,phase_chart!U880,"")))))</f>
        <v>0</v>
      </c>
      <c r="P883" s="159">
        <f ca="1">IF(NOT($J883=0),IF($J883&lt;IF($P882=0,0,VLOOKUP(P882,tbL!$M$37:$Q$43,IF(L883=TRUE,2,4))),IF($J883&gt;=VLOOKUP(P882,tbL!$M$37:$Q$43,IF(L883=TRUE,3,5)),$P882,IF(AND(L882=TRUE,L883=TRUE),$P882,$P882-1)),IF(AND(L883=TRUE,J883=VLOOKUP(P882,tbL!$M$37:$Q$43,IF(L883=TRUE,2,4))),P882,IF($P882+1&gt;$C$12,$C$12,$P882+1))),0)</f>
        <v>1</v>
      </c>
      <c r="Q883" s="159">
        <f t="shared" ca="1" si="393"/>
        <v>1</v>
      </c>
      <c r="R883" s="207">
        <f t="shared" si="417"/>
        <v>0</v>
      </c>
      <c r="S883" s="208"/>
      <c r="T883" s="159">
        <f t="shared" si="410"/>
        <v>0</v>
      </c>
      <c r="U883" s="209" t="str">
        <f ca="1">IF(AND(T883=-1,N883=TRUE),"*",IF(AND(U882="*",N883=TRUE),"*",IF(AND(AND(L883=TRUE,U882="*"),J883&lt;VLOOKUP(V882+1,tbL!$M$38:$O$43,3)),"*","")))</f>
        <v/>
      </c>
      <c r="V883" s="204">
        <f t="shared" ca="1" si="394"/>
        <v>1</v>
      </c>
      <c r="Y883" s="159" t="str">
        <f t="shared" ca="1" si="395"/>
        <v/>
      </c>
      <c r="Z883" s="159" t="str">
        <f t="shared" si="396"/>
        <v/>
      </c>
      <c r="AA883" s="159">
        <f t="shared" ca="1" si="415"/>
        <v>1</v>
      </c>
      <c r="AC883" s="161" t="str">
        <f t="shared" ca="1" si="397"/>
        <v/>
      </c>
      <c r="AD883" s="161">
        <f t="shared" ca="1" si="398"/>
        <v>1</v>
      </c>
      <c r="AE883" s="161" t="str">
        <f t="shared" ca="1" si="418"/>
        <v/>
      </c>
      <c r="AF883" s="161">
        <f t="shared" ca="1" si="399"/>
        <v>1</v>
      </c>
      <c r="AG883" s="161" t="str">
        <f t="shared" ca="1" si="400"/>
        <v/>
      </c>
      <c r="AH883" s="161">
        <f t="shared" ca="1" si="401"/>
        <v>1</v>
      </c>
      <c r="AI883" s="161" t="str">
        <f t="shared" ca="1" si="402"/>
        <v/>
      </c>
      <c r="AJ883" s="161">
        <f t="shared" ca="1" si="403"/>
        <v>1</v>
      </c>
      <c r="AL883" s="161" t="str">
        <f t="shared" ca="1" si="404"/>
        <v/>
      </c>
      <c r="AM883" s="161">
        <f t="shared" ca="1" si="414"/>
        <v>1</v>
      </c>
      <c r="AN883" s="161" t="str">
        <f t="shared" ca="1" si="405"/>
        <v/>
      </c>
      <c r="AO883" s="161">
        <f t="shared" ca="1" si="413"/>
        <v>1</v>
      </c>
      <c r="AP883" s="161" t="str">
        <f t="shared" ca="1" si="406"/>
        <v/>
      </c>
      <c r="AQ883" s="161">
        <f t="shared" ca="1" si="411"/>
        <v>1</v>
      </c>
      <c r="AR883" s="161" t="str">
        <f t="shared" ca="1" si="407"/>
        <v/>
      </c>
      <c r="AS883" s="161">
        <f t="shared" ca="1" si="408"/>
        <v>1</v>
      </c>
      <c r="AT883" s="159" t="str">
        <f t="shared" ca="1" si="416"/>
        <v/>
      </c>
      <c r="AU883" s="210">
        <f t="shared" ca="1" si="392"/>
        <v>14</v>
      </c>
      <c r="AV883" s="209"/>
      <c r="AW883" s="204">
        <f t="shared" si="409"/>
        <v>8214.4444444444453</v>
      </c>
      <c r="AX883" s="159"/>
      <c r="AZ883" s="159"/>
      <c r="BM883" s="207"/>
      <c r="BN883" s="212"/>
      <c r="BP883" s="209"/>
      <c r="BQ883" s="211"/>
      <c r="BR883" s="211"/>
      <c r="BS883" s="211"/>
      <c r="BT883" s="211"/>
      <c r="BU883" s="211"/>
      <c r="BV883" s="211"/>
      <c r="BW883" s="211"/>
      <c r="BX883" s="211"/>
      <c r="BY883" s="211"/>
      <c r="BZ883" s="211"/>
      <c r="CA883" s="209"/>
      <c r="CB883" s="224"/>
      <c r="CC883" s="204"/>
      <c r="CD883" s="204"/>
      <c r="CE883" s="204"/>
      <c r="CF883" s="211"/>
      <c r="CG883" s="211"/>
      <c r="CI883" s="209"/>
      <c r="CJ883" s="209"/>
      <c r="EH883" s="165"/>
      <c r="EI883" s="165"/>
      <c r="EJ883" s="166"/>
      <c r="EK883" s="209"/>
      <c r="EL883" s="211"/>
      <c r="EM883" s="211"/>
      <c r="EN883" s="211"/>
      <c r="EO883" s="211"/>
      <c r="EP883" s="211"/>
      <c r="ES883" s="165"/>
      <c r="ET883" s="165"/>
      <c r="EU883" s="166"/>
      <c r="EV883" s="209"/>
      <c r="EW883" s="211"/>
      <c r="EX883" s="211"/>
      <c r="EY883" s="211"/>
      <c r="EZ883" s="211"/>
      <c r="FA883" s="211"/>
      <c r="FD883" s="165"/>
      <c r="FE883" s="165"/>
      <c r="FF883" s="166"/>
      <c r="FG883" s="209"/>
      <c r="FH883" s="211"/>
      <c r="FI883" s="211"/>
      <c r="FJ883" s="211"/>
      <c r="FK883" s="211"/>
      <c r="FL883" s="211"/>
    </row>
    <row r="884" spans="9:168">
      <c r="I884" s="221">
        <f t="shared" si="412"/>
        <v>280</v>
      </c>
      <c r="J884" s="159">
        <f>'v-t_chart'!C881</f>
        <v>94.5</v>
      </c>
      <c r="K884" s="204">
        <f t="shared" ca="1" si="390"/>
        <v>276.79050000000001</v>
      </c>
      <c r="L884" s="205" t="b">
        <f>IF('Input&amp;Output'!$C$3=10,phase_chart!C881,IF('Input&amp;Output'!$C$3=21,phase_chart!G881,IF('Input&amp;Output'!$C$3=22,phase_chart!K881,IF('Input&amp;Output'!$C$3=31,phase_chart!O881,IF('Input&amp;Output'!$C$3=32,phase_chart!S881,"")))))</f>
        <v>0</v>
      </c>
      <c r="M884" s="206" t="b">
        <f>IF('Input&amp;Output'!$C$3=10,phase_chart!D881,IF('Input&amp;Output'!$C$3=21,phase_chart!H881,IF('Input&amp;Output'!$C$3=22,phase_chart!L881,IF('Input&amp;Output'!$C$3=31,phase_chart!P881,IF('Input&amp;Output'!$C$3=32,phase_chart!T881,"")))))</f>
        <v>1</v>
      </c>
      <c r="N884" s="205" t="b">
        <f>IF('Input&amp;Output'!$C$3=10,phase_chart!E881,IF('Input&amp;Output'!$C$3=21,phase_chart!I881,IF('Input&amp;Output'!$C$3=22,phase_chart!M881,IF('Input&amp;Output'!$C$3=31,phase_chart!Q881,IF('Input&amp;Output'!$C$3=32,phase_chart!U881,"")))))</f>
        <v>0</v>
      </c>
      <c r="P884" s="159">
        <f ca="1">IF(NOT($J884=0),IF($J884&lt;IF($P883=0,0,VLOOKUP(P883,tbL!$M$37:$Q$43,IF(L884=TRUE,2,4))),IF($J884&gt;=VLOOKUP(P883,tbL!$M$37:$Q$43,IF(L884=TRUE,3,5)),$P883,IF(AND(L883=TRUE,L884=TRUE),$P883,$P883-1)),IF(AND(L884=TRUE,J884=VLOOKUP(P883,tbL!$M$37:$Q$43,IF(L884=TRUE,2,4))),P883,IF($P883+1&gt;$C$12,$C$12,$P883+1))),0)</f>
        <v>1</v>
      </c>
      <c r="Q884" s="159">
        <f t="shared" ca="1" si="393"/>
        <v>1</v>
      </c>
      <c r="R884" s="207">
        <f t="shared" si="417"/>
        <v>0</v>
      </c>
      <c r="S884" s="208"/>
      <c r="T884" s="159">
        <f t="shared" si="410"/>
        <v>0</v>
      </c>
      <c r="U884" s="209" t="str">
        <f ca="1">IF(AND(T884=-1,N884=TRUE),"*",IF(AND(U883="*",N884=TRUE),"*",IF(AND(AND(L884=TRUE,U883="*"),J884&lt;VLOOKUP(V883+1,tbL!$M$38:$O$43,3)),"*","")))</f>
        <v/>
      </c>
      <c r="V884" s="204">
        <f t="shared" ca="1" si="394"/>
        <v>1</v>
      </c>
      <c r="Y884" s="159" t="str">
        <f t="shared" ca="1" si="395"/>
        <v/>
      </c>
      <c r="Z884" s="159" t="str">
        <f t="shared" si="396"/>
        <v/>
      </c>
      <c r="AA884" s="159">
        <f t="shared" ca="1" si="415"/>
        <v>1</v>
      </c>
      <c r="AC884" s="161" t="str">
        <f t="shared" ca="1" si="397"/>
        <v/>
      </c>
      <c r="AD884" s="161">
        <f t="shared" ca="1" si="398"/>
        <v>1</v>
      </c>
      <c r="AE884" s="161" t="str">
        <f t="shared" ca="1" si="418"/>
        <v/>
      </c>
      <c r="AF884" s="161">
        <f t="shared" ca="1" si="399"/>
        <v>1</v>
      </c>
      <c r="AG884" s="161" t="str">
        <f t="shared" ca="1" si="400"/>
        <v/>
      </c>
      <c r="AH884" s="161">
        <f t="shared" ca="1" si="401"/>
        <v>1</v>
      </c>
      <c r="AI884" s="161" t="str">
        <f t="shared" ca="1" si="402"/>
        <v/>
      </c>
      <c r="AJ884" s="161">
        <f t="shared" ca="1" si="403"/>
        <v>1</v>
      </c>
      <c r="AL884" s="161" t="str">
        <f t="shared" ca="1" si="404"/>
        <v/>
      </c>
      <c r="AM884" s="161">
        <f t="shared" ca="1" si="414"/>
        <v>1</v>
      </c>
      <c r="AN884" s="161" t="str">
        <f t="shared" ca="1" si="405"/>
        <v/>
      </c>
      <c r="AO884" s="161">
        <f t="shared" ca="1" si="413"/>
        <v>1</v>
      </c>
      <c r="AP884" s="161" t="str">
        <f t="shared" ca="1" si="406"/>
        <v/>
      </c>
      <c r="AQ884" s="161">
        <f t="shared" ca="1" si="411"/>
        <v>1</v>
      </c>
      <c r="AR884" s="161" t="str">
        <f t="shared" ca="1" si="407"/>
        <v/>
      </c>
      <c r="AS884" s="161">
        <f t="shared" ca="1" si="408"/>
        <v>1</v>
      </c>
      <c r="AT884" s="159" t="str">
        <f t="shared" ca="1" si="416"/>
        <v/>
      </c>
      <c r="AU884" s="210">
        <f t="shared" ca="1" si="392"/>
        <v>14</v>
      </c>
      <c r="AV884" s="209"/>
      <c r="AW884" s="204">
        <f t="shared" si="409"/>
        <v>8240.6944444444453</v>
      </c>
      <c r="AX884" s="159"/>
      <c r="AZ884" s="159"/>
      <c r="BM884" s="207"/>
      <c r="BN884" s="212"/>
      <c r="BP884" s="209"/>
      <c r="BQ884" s="211"/>
      <c r="BR884" s="211"/>
      <c r="BS884" s="211"/>
      <c r="BT884" s="211"/>
      <c r="BU884" s="211"/>
      <c r="BV884" s="211"/>
      <c r="BW884" s="211"/>
      <c r="BX884" s="211"/>
      <c r="BY884" s="211"/>
      <c r="BZ884" s="211"/>
      <c r="CA884" s="209"/>
      <c r="CB884" s="224"/>
      <c r="CC884" s="204"/>
      <c r="CD884" s="204"/>
      <c r="CE884" s="204"/>
      <c r="CF884" s="211"/>
      <c r="CG884" s="211"/>
      <c r="CI884" s="209"/>
      <c r="CJ884" s="209"/>
      <c r="EH884" s="165"/>
      <c r="EI884" s="165"/>
      <c r="EJ884" s="166"/>
      <c r="EK884" s="209"/>
      <c r="EL884" s="211"/>
      <c r="EM884" s="211"/>
      <c r="EN884" s="211"/>
      <c r="EO884" s="211"/>
      <c r="EP884" s="211"/>
      <c r="ES884" s="165"/>
      <c r="ET884" s="165"/>
      <c r="EU884" s="166"/>
      <c r="EV884" s="209"/>
      <c r="EW884" s="211"/>
      <c r="EX884" s="211"/>
      <c r="EY884" s="211"/>
      <c r="EZ884" s="211"/>
      <c r="FA884" s="211"/>
      <c r="FD884" s="165"/>
      <c r="FE884" s="165"/>
      <c r="FF884" s="166"/>
      <c r="FG884" s="209"/>
      <c r="FH884" s="211"/>
      <c r="FI884" s="211"/>
      <c r="FJ884" s="211"/>
      <c r="FK884" s="211"/>
      <c r="FL884" s="211"/>
    </row>
    <row r="885" spans="9:168">
      <c r="I885" s="221">
        <f t="shared" si="412"/>
        <v>281</v>
      </c>
      <c r="J885" s="159">
        <f>'v-t_chart'!C882</f>
        <v>94.5</v>
      </c>
      <c r="K885" s="204">
        <f t="shared" ca="1" si="390"/>
        <v>276.79050000000001</v>
      </c>
      <c r="L885" s="205" t="b">
        <f>IF('Input&amp;Output'!$C$3=10,phase_chart!C882,IF('Input&amp;Output'!$C$3=21,phase_chart!G882,IF('Input&amp;Output'!$C$3=22,phase_chart!K882,IF('Input&amp;Output'!$C$3=31,phase_chart!O882,IF('Input&amp;Output'!$C$3=32,phase_chart!S882,"")))))</f>
        <v>0</v>
      </c>
      <c r="M885" s="206" t="b">
        <f>IF('Input&amp;Output'!$C$3=10,phase_chart!D882,IF('Input&amp;Output'!$C$3=21,phase_chart!H882,IF('Input&amp;Output'!$C$3=22,phase_chart!L882,IF('Input&amp;Output'!$C$3=31,phase_chart!P882,IF('Input&amp;Output'!$C$3=32,phase_chart!T882,"")))))</f>
        <v>1</v>
      </c>
      <c r="N885" s="205" t="b">
        <f>IF('Input&amp;Output'!$C$3=10,phase_chart!E882,IF('Input&amp;Output'!$C$3=21,phase_chart!I882,IF('Input&amp;Output'!$C$3=22,phase_chart!M882,IF('Input&amp;Output'!$C$3=31,phase_chart!Q882,IF('Input&amp;Output'!$C$3=32,phase_chart!U882,"")))))</f>
        <v>0</v>
      </c>
      <c r="P885" s="159">
        <f ca="1">IF(NOT($J885=0),IF($J885&lt;IF($P884=0,0,VLOOKUP(P884,tbL!$M$37:$Q$43,IF(L885=TRUE,2,4))),IF($J885&gt;=VLOOKUP(P884,tbL!$M$37:$Q$43,IF(L885=TRUE,3,5)),$P884,IF(AND(L884=TRUE,L885=TRUE),$P884,$P884-1)),IF(AND(L885=TRUE,J885=VLOOKUP(P884,tbL!$M$37:$Q$43,IF(L885=TRUE,2,4))),P884,IF($P884+1&gt;$C$12,$C$12,$P884+1))),0)</f>
        <v>1</v>
      </c>
      <c r="Q885" s="159">
        <f t="shared" ca="1" si="393"/>
        <v>1</v>
      </c>
      <c r="R885" s="207">
        <f t="shared" si="417"/>
        <v>0</v>
      </c>
      <c r="S885" s="208"/>
      <c r="T885" s="159">
        <f t="shared" si="410"/>
        <v>0</v>
      </c>
      <c r="U885" s="209" t="str">
        <f ca="1">IF(AND(T885=-1,N885=TRUE),"*",IF(AND(U884="*",N885=TRUE),"*",IF(AND(AND(L885=TRUE,U884="*"),J885&lt;VLOOKUP(V884+1,tbL!$M$38:$O$43,3)),"*","")))</f>
        <v/>
      </c>
      <c r="V885" s="204">
        <f t="shared" ca="1" si="394"/>
        <v>1</v>
      </c>
      <c r="Y885" s="159" t="str">
        <f t="shared" ca="1" si="395"/>
        <v/>
      </c>
      <c r="Z885" s="159" t="str">
        <f t="shared" si="396"/>
        <v/>
      </c>
      <c r="AA885" s="159">
        <f t="shared" ca="1" si="415"/>
        <v>1</v>
      </c>
      <c r="AC885" s="161" t="str">
        <f t="shared" ca="1" si="397"/>
        <v/>
      </c>
      <c r="AD885" s="161">
        <f t="shared" ca="1" si="398"/>
        <v>1</v>
      </c>
      <c r="AE885" s="161" t="str">
        <f t="shared" ca="1" si="418"/>
        <v/>
      </c>
      <c r="AF885" s="161">
        <f t="shared" ca="1" si="399"/>
        <v>1</v>
      </c>
      <c r="AG885" s="161" t="str">
        <f t="shared" ca="1" si="400"/>
        <v/>
      </c>
      <c r="AH885" s="161">
        <f t="shared" ca="1" si="401"/>
        <v>1</v>
      </c>
      <c r="AI885" s="161" t="str">
        <f t="shared" ca="1" si="402"/>
        <v/>
      </c>
      <c r="AJ885" s="161">
        <f t="shared" ca="1" si="403"/>
        <v>1</v>
      </c>
      <c r="AL885" s="161" t="str">
        <f t="shared" ca="1" si="404"/>
        <v/>
      </c>
      <c r="AM885" s="161">
        <f t="shared" ca="1" si="414"/>
        <v>1</v>
      </c>
      <c r="AN885" s="161" t="str">
        <f t="shared" ca="1" si="405"/>
        <v/>
      </c>
      <c r="AO885" s="161">
        <f t="shared" ca="1" si="413"/>
        <v>1</v>
      </c>
      <c r="AP885" s="161" t="str">
        <f t="shared" ca="1" si="406"/>
        <v/>
      </c>
      <c r="AQ885" s="161">
        <f t="shared" ca="1" si="411"/>
        <v>1</v>
      </c>
      <c r="AR885" s="161" t="str">
        <f t="shared" ca="1" si="407"/>
        <v/>
      </c>
      <c r="AS885" s="161">
        <f t="shared" ca="1" si="408"/>
        <v>1</v>
      </c>
      <c r="AT885" s="159" t="str">
        <f t="shared" ca="1" si="416"/>
        <v/>
      </c>
      <c r="AU885" s="210">
        <f t="shared" ca="1" si="392"/>
        <v>14</v>
      </c>
      <c r="AV885" s="209"/>
      <c r="AW885" s="204">
        <f t="shared" si="409"/>
        <v>8266.9444444444453</v>
      </c>
      <c r="AX885" s="159"/>
      <c r="AZ885" s="159"/>
      <c r="BM885" s="207"/>
      <c r="BN885" s="212"/>
      <c r="BP885" s="209"/>
      <c r="BQ885" s="211"/>
      <c r="BR885" s="211"/>
      <c r="BS885" s="211"/>
      <c r="BT885" s="211"/>
      <c r="BU885" s="211"/>
      <c r="BV885" s="211"/>
      <c r="BW885" s="211"/>
      <c r="BX885" s="211"/>
      <c r="BY885" s="211"/>
      <c r="BZ885" s="211"/>
      <c r="CA885" s="209"/>
      <c r="CB885" s="224"/>
      <c r="CC885" s="204"/>
      <c r="CD885" s="204"/>
      <c r="CE885" s="204"/>
      <c r="CF885" s="211"/>
      <c r="CG885" s="211"/>
      <c r="CI885" s="209"/>
      <c r="CJ885" s="209"/>
      <c r="EH885" s="165"/>
      <c r="EI885" s="165"/>
      <c r="EJ885" s="166"/>
      <c r="EK885" s="209"/>
      <c r="EL885" s="211"/>
      <c r="EM885" s="211"/>
      <c r="EN885" s="211"/>
      <c r="EO885" s="211"/>
      <c r="EP885" s="211"/>
      <c r="ES885" s="165"/>
      <c r="ET885" s="165"/>
      <c r="EU885" s="166"/>
      <c r="EV885" s="209"/>
      <c r="EW885" s="211"/>
      <c r="EX885" s="211"/>
      <c r="EY885" s="211"/>
      <c r="EZ885" s="211"/>
      <c r="FA885" s="211"/>
      <c r="FD885" s="165"/>
      <c r="FE885" s="165"/>
      <c r="FF885" s="166"/>
      <c r="FG885" s="209"/>
      <c r="FH885" s="211"/>
      <c r="FI885" s="211"/>
      <c r="FJ885" s="211"/>
      <c r="FK885" s="211"/>
      <c r="FL885" s="211"/>
    </row>
    <row r="886" spans="9:168">
      <c r="I886" s="221">
        <f t="shared" si="412"/>
        <v>282</v>
      </c>
      <c r="J886" s="159">
        <f>'v-t_chart'!C883</f>
        <v>94.4</v>
      </c>
      <c r="K886" s="204">
        <f t="shared" ca="1" si="390"/>
        <v>276.49759999999998</v>
      </c>
      <c r="L886" s="205" t="b">
        <f>IF('Input&amp;Output'!$C$3=10,phase_chart!C883,IF('Input&amp;Output'!$C$3=21,phase_chart!G883,IF('Input&amp;Output'!$C$3=22,phase_chart!K883,IF('Input&amp;Output'!$C$3=31,phase_chart!O883,IF('Input&amp;Output'!$C$3=32,phase_chart!S883,"")))))</f>
        <v>0</v>
      </c>
      <c r="M886" s="206" t="b">
        <f>IF('Input&amp;Output'!$C$3=10,phase_chart!D883,IF('Input&amp;Output'!$C$3=21,phase_chart!H883,IF('Input&amp;Output'!$C$3=22,phase_chart!L883,IF('Input&amp;Output'!$C$3=31,phase_chart!P883,IF('Input&amp;Output'!$C$3=32,phase_chart!T883,"")))))</f>
        <v>1</v>
      </c>
      <c r="N886" s="205" t="b">
        <f>IF('Input&amp;Output'!$C$3=10,phase_chart!E883,IF('Input&amp;Output'!$C$3=21,phase_chart!I883,IF('Input&amp;Output'!$C$3=22,phase_chart!M883,IF('Input&amp;Output'!$C$3=31,phase_chart!Q883,IF('Input&amp;Output'!$C$3=32,phase_chart!U883,"")))))</f>
        <v>0</v>
      </c>
      <c r="P886" s="159">
        <f ca="1">IF(NOT($J886=0),IF($J886&lt;IF($P885=0,0,VLOOKUP(P885,tbL!$M$37:$Q$43,IF(L886=TRUE,2,4))),IF($J886&gt;=VLOOKUP(P885,tbL!$M$37:$Q$43,IF(L886=TRUE,3,5)),$P885,IF(AND(L885=TRUE,L886=TRUE),$P885,$P885-1)),IF(AND(L886=TRUE,J886=VLOOKUP(P885,tbL!$M$37:$Q$43,IF(L886=TRUE,2,4))),P885,IF($P885+1&gt;$C$12,$C$12,$P885+1))),0)</f>
        <v>1</v>
      </c>
      <c r="Q886" s="159">
        <f t="shared" ca="1" si="393"/>
        <v>1</v>
      </c>
      <c r="R886" s="207">
        <f t="shared" si="417"/>
        <v>0</v>
      </c>
      <c r="S886" s="208"/>
      <c r="T886" s="159">
        <f t="shared" si="410"/>
        <v>0</v>
      </c>
      <c r="U886" s="209" t="str">
        <f ca="1">IF(AND(T886=-1,N886=TRUE),"*",IF(AND(U885="*",N886=TRUE),"*",IF(AND(AND(L886=TRUE,U885="*"),J886&lt;VLOOKUP(V885+1,tbL!$M$38:$O$43,3)),"*","")))</f>
        <v/>
      </c>
      <c r="V886" s="204">
        <f t="shared" ca="1" si="394"/>
        <v>1</v>
      </c>
      <c r="Y886" s="159" t="str">
        <f t="shared" ca="1" si="395"/>
        <v/>
      </c>
      <c r="Z886" s="159" t="str">
        <f t="shared" si="396"/>
        <v/>
      </c>
      <c r="AA886" s="159">
        <f t="shared" ca="1" si="415"/>
        <v>1</v>
      </c>
      <c r="AC886" s="161" t="str">
        <f t="shared" ca="1" si="397"/>
        <v/>
      </c>
      <c r="AD886" s="161">
        <f t="shared" ca="1" si="398"/>
        <v>1</v>
      </c>
      <c r="AE886" s="161" t="str">
        <f t="shared" ca="1" si="418"/>
        <v/>
      </c>
      <c r="AF886" s="161">
        <f t="shared" ca="1" si="399"/>
        <v>1</v>
      </c>
      <c r="AG886" s="161" t="str">
        <f t="shared" ca="1" si="400"/>
        <v/>
      </c>
      <c r="AH886" s="161">
        <f t="shared" ca="1" si="401"/>
        <v>1</v>
      </c>
      <c r="AI886" s="161" t="str">
        <f t="shared" ca="1" si="402"/>
        <v/>
      </c>
      <c r="AJ886" s="161">
        <f t="shared" ca="1" si="403"/>
        <v>1</v>
      </c>
      <c r="AL886" s="161" t="str">
        <f t="shared" ca="1" si="404"/>
        <v/>
      </c>
      <c r="AM886" s="161">
        <f t="shared" ca="1" si="414"/>
        <v>1</v>
      </c>
      <c r="AN886" s="161" t="str">
        <f t="shared" ca="1" si="405"/>
        <v/>
      </c>
      <c r="AO886" s="161">
        <f t="shared" ca="1" si="413"/>
        <v>1</v>
      </c>
      <c r="AP886" s="161" t="str">
        <f t="shared" ca="1" si="406"/>
        <v/>
      </c>
      <c r="AQ886" s="161">
        <f t="shared" ca="1" si="411"/>
        <v>1</v>
      </c>
      <c r="AR886" s="161" t="str">
        <f t="shared" ca="1" si="407"/>
        <v/>
      </c>
      <c r="AS886" s="161">
        <f t="shared" ca="1" si="408"/>
        <v>1</v>
      </c>
      <c r="AT886" s="159" t="str">
        <f t="shared" ca="1" si="416"/>
        <v/>
      </c>
      <c r="AU886" s="210">
        <f t="shared" ca="1" si="392"/>
        <v>14</v>
      </c>
      <c r="AV886" s="209"/>
      <c r="AW886" s="204">
        <f t="shared" si="409"/>
        <v>8293.1666666666679</v>
      </c>
      <c r="AX886" s="159"/>
      <c r="AZ886" s="159"/>
      <c r="BM886" s="207"/>
      <c r="BN886" s="212"/>
      <c r="BP886" s="209"/>
      <c r="BQ886" s="211"/>
      <c r="BR886" s="211"/>
      <c r="BS886" s="211"/>
      <c r="BT886" s="211"/>
      <c r="BU886" s="211"/>
      <c r="BV886" s="211"/>
      <c r="BW886" s="211"/>
      <c r="BX886" s="211"/>
      <c r="BY886" s="211"/>
      <c r="BZ886" s="211"/>
      <c r="CA886" s="209"/>
      <c r="CB886" s="224"/>
      <c r="CC886" s="204"/>
      <c r="CD886" s="204"/>
      <c r="CE886" s="204"/>
      <c r="CF886" s="211"/>
      <c r="CG886" s="211"/>
      <c r="CI886" s="209"/>
      <c r="CJ886" s="209"/>
      <c r="EH886" s="165"/>
      <c r="EI886" s="165"/>
      <c r="EJ886" s="166"/>
      <c r="EK886" s="209"/>
      <c r="EL886" s="211"/>
      <c r="EM886" s="211"/>
      <c r="EN886" s="211"/>
      <c r="EO886" s="211"/>
      <c r="EP886" s="211"/>
      <c r="ES886" s="165"/>
      <c r="ET886" s="165"/>
      <c r="EU886" s="166"/>
      <c r="EV886" s="209"/>
      <c r="EW886" s="211"/>
      <c r="EX886" s="211"/>
      <c r="EY886" s="211"/>
      <c r="EZ886" s="211"/>
      <c r="FA886" s="211"/>
      <c r="FD886" s="165"/>
      <c r="FE886" s="165"/>
      <c r="FF886" s="166"/>
      <c r="FG886" s="209"/>
      <c r="FH886" s="211"/>
      <c r="FI886" s="211"/>
      <c r="FJ886" s="211"/>
      <c r="FK886" s="211"/>
      <c r="FL886" s="211"/>
    </row>
    <row r="887" spans="9:168">
      <c r="I887" s="221">
        <f t="shared" si="412"/>
        <v>283</v>
      </c>
      <c r="J887" s="159">
        <f>'v-t_chart'!C884</f>
        <v>94.5</v>
      </c>
      <c r="K887" s="204">
        <f t="shared" ca="1" si="390"/>
        <v>276.79050000000001</v>
      </c>
      <c r="L887" s="205" t="b">
        <f>IF('Input&amp;Output'!$C$3=10,phase_chart!C884,IF('Input&amp;Output'!$C$3=21,phase_chart!G884,IF('Input&amp;Output'!$C$3=22,phase_chart!K884,IF('Input&amp;Output'!$C$3=31,phase_chart!O884,IF('Input&amp;Output'!$C$3=32,phase_chart!S884,"")))))</f>
        <v>0</v>
      </c>
      <c r="M887" s="206" t="b">
        <f>IF('Input&amp;Output'!$C$3=10,phase_chart!D884,IF('Input&amp;Output'!$C$3=21,phase_chart!H884,IF('Input&amp;Output'!$C$3=22,phase_chart!L884,IF('Input&amp;Output'!$C$3=31,phase_chart!P884,IF('Input&amp;Output'!$C$3=32,phase_chart!T884,"")))))</f>
        <v>1</v>
      </c>
      <c r="N887" s="205" t="b">
        <f>IF('Input&amp;Output'!$C$3=10,phase_chart!E884,IF('Input&amp;Output'!$C$3=21,phase_chart!I884,IF('Input&amp;Output'!$C$3=22,phase_chart!M884,IF('Input&amp;Output'!$C$3=31,phase_chart!Q884,IF('Input&amp;Output'!$C$3=32,phase_chart!U884,"")))))</f>
        <v>0</v>
      </c>
      <c r="P887" s="159">
        <f ca="1">IF(NOT($J887=0),IF($J887&lt;IF($P886=0,0,VLOOKUP(P886,tbL!$M$37:$Q$43,IF(L887=TRUE,2,4))),IF($J887&gt;=VLOOKUP(P886,tbL!$M$37:$Q$43,IF(L887=TRUE,3,5)),$P886,IF(AND(L886=TRUE,L887=TRUE),$P886,$P886-1)),IF(AND(L887=TRUE,J887=VLOOKUP(P886,tbL!$M$37:$Q$43,IF(L887=TRUE,2,4))),P886,IF($P886+1&gt;$C$12,$C$12,$P886+1))),0)</f>
        <v>1</v>
      </c>
      <c r="Q887" s="159">
        <f t="shared" ca="1" si="393"/>
        <v>1</v>
      </c>
      <c r="R887" s="207">
        <f t="shared" si="417"/>
        <v>0</v>
      </c>
      <c r="S887" s="208"/>
      <c r="T887" s="159">
        <f t="shared" si="410"/>
        <v>0</v>
      </c>
      <c r="U887" s="209" t="str">
        <f ca="1">IF(AND(T887=-1,N887=TRUE),"*",IF(AND(U886="*",N887=TRUE),"*",IF(AND(AND(L887=TRUE,U886="*"),J887&lt;VLOOKUP(V886+1,tbL!$M$38:$O$43,3)),"*","")))</f>
        <v/>
      </c>
      <c r="V887" s="204">
        <f t="shared" ca="1" si="394"/>
        <v>1</v>
      </c>
      <c r="Y887" s="159" t="str">
        <f t="shared" ca="1" si="395"/>
        <v/>
      </c>
      <c r="Z887" s="159" t="str">
        <f t="shared" si="396"/>
        <v/>
      </c>
      <c r="AA887" s="159">
        <f t="shared" ca="1" si="415"/>
        <v>1</v>
      </c>
      <c r="AC887" s="161" t="str">
        <f t="shared" ca="1" si="397"/>
        <v/>
      </c>
      <c r="AD887" s="161">
        <f t="shared" ca="1" si="398"/>
        <v>1</v>
      </c>
      <c r="AE887" s="161" t="str">
        <f t="shared" ca="1" si="418"/>
        <v/>
      </c>
      <c r="AF887" s="161">
        <f t="shared" ca="1" si="399"/>
        <v>1</v>
      </c>
      <c r="AG887" s="161" t="str">
        <f t="shared" ca="1" si="400"/>
        <v/>
      </c>
      <c r="AH887" s="161">
        <f t="shared" ca="1" si="401"/>
        <v>1</v>
      </c>
      <c r="AI887" s="161" t="str">
        <f t="shared" ca="1" si="402"/>
        <v/>
      </c>
      <c r="AJ887" s="161">
        <f t="shared" ca="1" si="403"/>
        <v>1</v>
      </c>
      <c r="AL887" s="161" t="str">
        <f t="shared" ca="1" si="404"/>
        <v/>
      </c>
      <c r="AM887" s="161">
        <f t="shared" ca="1" si="414"/>
        <v>1</v>
      </c>
      <c r="AN887" s="161" t="str">
        <f t="shared" ca="1" si="405"/>
        <v/>
      </c>
      <c r="AO887" s="161">
        <f t="shared" ca="1" si="413"/>
        <v>1</v>
      </c>
      <c r="AP887" s="161" t="str">
        <f t="shared" ca="1" si="406"/>
        <v/>
      </c>
      <c r="AQ887" s="161">
        <f t="shared" ca="1" si="411"/>
        <v>1</v>
      </c>
      <c r="AR887" s="161" t="str">
        <f t="shared" ca="1" si="407"/>
        <v/>
      </c>
      <c r="AS887" s="161">
        <f t="shared" ca="1" si="408"/>
        <v>1</v>
      </c>
      <c r="AT887" s="159" t="str">
        <f t="shared" ca="1" si="416"/>
        <v/>
      </c>
      <c r="AU887" s="210">
        <f t="shared" ca="1" si="392"/>
        <v>14</v>
      </c>
      <c r="AV887" s="209"/>
      <c r="AW887" s="204">
        <f t="shared" si="409"/>
        <v>8319.4166666666679</v>
      </c>
      <c r="AX887" s="159"/>
      <c r="AZ887" s="159"/>
      <c r="BM887" s="207"/>
      <c r="BN887" s="212"/>
      <c r="BP887" s="209"/>
      <c r="BQ887" s="211"/>
      <c r="BR887" s="211"/>
      <c r="BS887" s="211"/>
      <c r="BT887" s="211"/>
      <c r="BU887" s="211"/>
      <c r="BV887" s="211"/>
      <c r="BW887" s="211"/>
      <c r="BX887" s="211"/>
      <c r="BY887" s="211"/>
      <c r="BZ887" s="211"/>
      <c r="CA887" s="209"/>
      <c r="CB887" s="224"/>
      <c r="CC887" s="204"/>
      <c r="CD887" s="204"/>
      <c r="CE887" s="204"/>
      <c r="CF887" s="211"/>
      <c r="CG887" s="211"/>
      <c r="CI887" s="209"/>
      <c r="CJ887" s="209"/>
      <c r="EH887" s="165"/>
      <c r="EI887" s="165"/>
      <c r="EJ887" s="166"/>
      <c r="EK887" s="209"/>
      <c r="EL887" s="211"/>
      <c r="EM887" s="211"/>
      <c r="EN887" s="211"/>
      <c r="EO887" s="211"/>
      <c r="EP887" s="211"/>
      <c r="ES887" s="165"/>
      <c r="ET887" s="165"/>
      <c r="EU887" s="166"/>
      <c r="EV887" s="209"/>
      <c r="EW887" s="211"/>
      <c r="EX887" s="211"/>
      <c r="EY887" s="211"/>
      <c r="EZ887" s="211"/>
      <c r="FA887" s="211"/>
      <c r="FD887" s="165"/>
      <c r="FE887" s="165"/>
      <c r="FF887" s="166"/>
      <c r="FG887" s="209"/>
      <c r="FH887" s="211"/>
      <c r="FI887" s="211"/>
      <c r="FJ887" s="211"/>
      <c r="FK887" s="211"/>
      <c r="FL887" s="211"/>
    </row>
    <row r="888" spans="9:168">
      <c r="I888" s="221">
        <f t="shared" si="412"/>
        <v>284</v>
      </c>
      <c r="J888" s="159">
        <f>'v-t_chart'!C885</f>
        <v>94.6</v>
      </c>
      <c r="K888" s="204">
        <f t="shared" ca="1" si="390"/>
        <v>277.08339999999998</v>
      </c>
      <c r="L888" s="205" t="b">
        <f>IF('Input&amp;Output'!$C$3=10,phase_chart!C885,IF('Input&amp;Output'!$C$3=21,phase_chart!G885,IF('Input&amp;Output'!$C$3=22,phase_chart!K885,IF('Input&amp;Output'!$C$3=31,phase_chart!O885,IF('Input&amp;Output'!$C$3=32,phase_chart!S885,"")))))</f>
        <v>0</v>
      </c>
      <c r="M888" s="206" t="b">
        <f>IF('Input&amp;Output'!$C$3=10,phase_chart!D885,IF('Input&amp;Output'!$C$3=21,phase_chart!H885,IF('Input&amp;Output'!$C$3=22,phase_chart!L885,IF('Input&amp;Output'!$C$3=31,phase_chart!P885,IF('Input&amp;Output'!$C$3=32,phase_chart!T885,"")))))</f>
        <v>1</v>
      </c>
      <c r="N888" s="205" t="b">
        <f>IF('Input&amp;Output'!$C$3=10,phase_chart!E885,IF('Input&amp;Output'!$C$3=21,phase_chart!I885,IF('Input&amp;Output'!$C$3=22,phase_chart!M885,IF('Input&amp;Output'!$C$3=31,phase_chart!Q885,IF('Input&amp;Output'!$C$3=32,phase_chart!U885,"")))))</f>
        <v>0</v>
      </c>
      <c r="P888" s="159">
        <f ca="1">IF(NOT($J888=0),IF($J888&lt;IF($P887=0,0,VLOOKUP(P887,tbL!$M$37:$Q$43,IF(L888=TRUE,2,4))),IF($J888&gt;=VLOOKUP(P887,tbL!$M$37:$Q$43,IF(L888=TRUE,3,5)),$P887,IF(AND(L887=TRUE,L888=TRUE),$P887,$P887-1)),IF(AND(L888=TRUE,J888=VLOOKUP(P887,tbL!$M$37:$Q$43,IF(L888=TRUE,2,4))),P887,IF($P887+1&gt;$C$12,$C$12,$P887+1))),0)</f>
        <v>1</v>
      </c>
      <c r="Q888" s="159">
        <f t="shared" ca="1" si="393"/>
        <v>1</v>
      </c>
      <c r="R888" s="207">
        <f t="shared" si="417"/>
        <v>0</v>
      </c>
      <c r="S888" s="208"/>
      <c r="T888" s="159">
        <f t="shared" si="410"/>
        <v>0</v>
      </c>
      <c r="U888" s="209" t="str">
        <f ca="1">IF(AND(T888=-1,N888=TRUE),"*",IF(AND(U887="*",N888=TRUE),"*",IF(AND(AND(L888=TRUE,U887="*"),J888&lt;VLOOKUP(V887+1,tbL!$M$38:$O$43,3)),"*","")))</f>
        <v/>
      </c>
      <c r="V888" s="204">
        <f t="shared" ca="1" si="394"/>
        <v>1</v>
      </c>
      <c r="Y888" s="159" t="str">
        <f t="shared" ca="1" si="395"/>
        <v/>
      </c>
      <c r="Z888" s="159" t="str">
        <f t="shared" si="396"/>
        <v/>
      </c>
      <c r="AA888" s="159">
        <f t="shared" ca="1" si="415"/>
        <v>1</v>
      </c>
      <c r="AC888" s="161" t="str">
        <f t="shared" ca="1" si="397"/>
        <v/>
      </c>
      <c r="AD888" s="161">
        <f t="shared" ca="1" si="398"/>
        <v>1</v>
      </c>
      <c r="AE888" s="161" t="str">
        <f t="shared" ca="1" si="418"/>
        <v/>
      </c>
      <c r="AF888" s="161">
        <f t="shared" ca="1" si="399"/>
        <v>1</v>
      </c>
      <c r="AG888" s="161" t="str">
        <f t="shared" ca="1" si="400"/>
        <v/>
      </c>
      <c r="AH888" s="161">
        <f t="shared" ca="1" si="401"/>
        <v>1</v>
      </c>
      <c r="AI888" s="161" t="str">
        <f t="shared" ca="1" si="402"/>
        <v/>
      </c>
      <c r="AJ888" s="161">
        <f t="shared" ca="1" si="403"/>
        <v>1</v>
      </c>
      <c r="AL888" s="161" t="str">
        <f t="shared" ca="1" si="404"/>
        <v/>
      </c>
      <c r="AM888" s="161">
        <f t="shared" ca="1" si="414"/>
        <v>1</v>
      </c>
      <c r="AN888" s="161" t="str">
        <f t="shared" ca="1" si="405"/>
        <v/>
      </c>
      <c r="AO888" s="161">
        <f t="shared" ca="1" si="413"/>
        <v>1</v>
      </c>
      <c r="AP888" s="161" t="str">
        <f t="shared" ca="1" si="406"/>
        <v/>
      </c>
      <c r="AQ888" s="161">
        <f t="shared" ca="1" si="411"/>
        <v>1</v>
      </c>
      <c r="AR888" s="161" t="str">
        <f t="shared" ca="1" si="407"/>
        <v/>
      </c>
      <c r="AS888" s="161">
        <f t="shared" ca="1" si="408"/>
        <v>1</v>
      </c>
      <c r="AT888" s="159" t="str">
        <f t="shared" ca="1" si="416"/>
        <v/>
      </c>
      <c r="AU888" s="210">
        <f t="shared" ca="1" si="392"/>
        <v>14</v>
      </c>
      <c r="AV888" s="209"/>
      <c r="AW888" s="204">
        <f t="shared" si="409"/>
        <v>8345.6944444444453</v>
      </c>
      <c r="AX888" s="159"/>
      <c r="AZ888" s="159"/>
      <c r="BM888" s="207"/>
      <c r="BN888" s="212"/>
      <c r="BP888" s="209"/>
      <c r="BQ888" s="211"/>
      <c r="BR888" s="211"/>
      <c r="BS888" s="211"/>
      <c r="BT888" s="211"/>
      <c r="BU888" s="211"/>
      <c r="BV888" s="211"/>
      <c r="BW888" s="211"/>
      <c r="BX888" s="211"/>
      <c r="BY888" s="211"/>
      <c r="BZ888" s="211"/>
      <c r="CA888" s="209"/>
      <c r="CB888" s="224"/>
      <c r="CC888" s="204"/>
      <c r="CD888" s="204"/>
      <c r="CE888" s="204"/>
      <c r="CF888" s="211"/>
      <c r="CG888" s="211"/>
      <c r="CI888" s="209"/>
      <c r="CJ888" s="209"/>
      <c r="EH888" s="165"/>
      <c r="EI888" s="165"/>
      <c r="EJ888" s="166"/>
      <c r="EK888" s="209"/>
      <c r="EL888" s="211"/>
      <c r="EM888" s="211"/>
      <c r="EN888" s="211"/>
      <c r="EO888" s="211"/>
      <c r="EP888" s="211"/>
      <c r="ES888" s="165"/>
      <c r="ET888" s="165"/>
      <c r="EU888" s="166"/>
      <c r="EV888" s="209"/>
      <c r="EW888" s="211"/>
      <c r="EX888" s="211"/>
      <c r="EY888" s="211"/>
      <c r="EZ888" s="211"/>
      <c r="FA888" s="211"/>
      <c r="FD888" s="165"/>
      <c r="FE888" s="165"/>
      <c r="FF888" s="166"/>
      <c r="FG888" s="209"/>
      <c r="FH888" s="211"/>
      <c r="FI888" s="211"/>
      <c r="FJ888" s="211"/>
      <c r="FK888" s="211"/>
      <c r="FL888" s="211"/>
    </row>
    <row r="889" spans="9:168">
      <c r="I889" s="221">
        <f t="shared" si="412"/>
        <v>285</v>
      </c>
      <c r="J889" s="159">
        <f>'v-t_chart'!C886</f>
        <v>94.7</v>
      </c>
      <c r="K889" s="204">
        <f t="shared" ca="1" si="390"/>
        <v>277.37630000000001</v>
      </c>
      <c r="L889" s="205" t="b">
        <f>IF('Input&amp;Output'!$C$3=10,phase_chart!C886,IF('Input&amp;Output'!$C$3=21,phase_chart!G886,IF('Input&amp;Output'!$C$3=22,phase_chart!K886,IF('Input&amp;Output'!$C$3=31,phase_chart!O886,IF('Input&amp;Output'!$C$3=32,phase_chart!S886,"")))))</f>
        <v>0</v>
      </c>
      <c r="M889" s="206" t="b">
        <f>IF('Input&amp;Output'!$C$3=10,phase_chart!D886,IF('Input&amp;Output'!$C$3=21,phase_chart!H886,IF('Input&amp;Output'!$C$3=22,phase_chart!L886,IF('Input&amp;Output'!$C$3=31,phase_chart!P886,IF('Input&amp;Output'!$C$3=32,phase_chart!T886,"")))))</f>
        <v>1</v>
      </c>
      <c r="N889" s="205" t="b">
        <f>IF('Input&amp;Output'!$C$3=10,phase_chart!E886,IF('Input&amp;Output'!$C$3=21,phase_chart!I886,IF('Input&amp;Output'!$C$3=22,phase_chart!M886,IF('Input&amp;Output'!$C$3=31,phase_chart!Q886,IF('Input&amp;Output'!$C$3=32,phase_chart!U886,"")))))</f>
        <v>0</v>
      </c>
      <c r="P889" s="159">
        <f ca="1">IF(NOT($J889=0),IF($J889&lt;IF($P888=0,0,VLOOKUP(P888,tbL!$M$37:$Q$43,IF(L889=TRUE,2,4))),IF($J889&gt;=VLOOKUP(P888,tbL!$M$37:$Q$43,IF(L889=TRUE,3,5)),$P888,IF(AND(L888=TRUE,L889=TRUE),$P888,$P888-1)),IF(AND(L889=TRUE,J889=VLOOKUP(P888,tbL!$M$37:$Q$43,IF(L889=TRUE,2,4))),P888,IF($P888+1&gt;$C$12,$C$12,$P888+1))),0)</f>
        <v>1</v>
      </c>
      <c r="Q889" s="159">
        <f t="shared" ca="1" si="393"/>
        <v>1</v>
      </c>
      <c r="R889" s="207">
        <f t="shared" si="417"/>
        <v>0</v>
      </c>
      <c r="S889" s="208"/>
      <c r="T889" s="159">
        <f t="shared" si="410"/>
        <v>0</v>
      </c>
      <c r="U889" s="209" t="str">
        <f ca="1">IF(AND(T889=-1,N889=TRUE),"*",IF(AND(U888="*",N889=TRUE),"*",IF(AND(AND(L889=TRUE,U888="*"),J889&lt;VLOOKUP(V888+1,tbL!$M$38:$O$43,3)),"*","")))</f>
        <v/>
      </c>
      <c r="V889" s="204">
        <f t="shared" ca="1" si="394"/>
        <v>1</v>
      </c>
      <c r="Y889" s="159" t="str">
        <f t="shared" ca="1" si="395"/>
        <v/>
      </c>
      <c r="Z889" s="159" t="str">
        <f t="shared" si="396"/>
        <v/>
      </c>
      <c r="AA889" s="159">
        <f t="shared" ca="1" si="415"/>
        <v>1</v>
      </c>
      <c r="AC889" s="161" t="str">
        <f t="shared" ca="1" si="397"/>
        <v/>
      </c>
      <c r="AD889" s="161">
        <f t="shared" ca="1" si="398"/>
        <v>1</v>
      </c>
      <c r="AE889" s="161" t="str">
        <f t="shared" ca="1" si="418"/>
        <v/>
      </c>
      <c r="AF889" s="161">
        <f t="shared" ca="1" si="399"/>
        <v>1</v>
      </c>
      <c r="AG889" s="161" t="str">
        <f t="shared" ca="1" si="400"/>
        <v/>
      </c>
      <c r="AH889" s="161">
        <f t="shared" ca="1" si="401"/>
        <v>1</v>
      </c>
      <c r="AI889" s="161" t="str">
        <f t="shared" ca="1" si="402"/>
        <v/>
      </c>
      <c r="AJ889" s="161">
        <f t="shared" ca="1" si="403"/>
        <v>1</v>
      </c>
      <c r="AL889" s="161" t="str">
        <f t="shared" ca="1" si="404"/>
        <v/>
      </c>
      <c r="AM889" s="161">
        <f t="shared" ca="1" si="414"/>
        <v>1</v>
      </c>
      <c r="AN889" s="161" t="str">
        <f t="shared" ca="1" si="405"/>
        <v/>
      </c>
      <c r="AO889" s="161">
        <f t="shared" ca="1" si="413"/>
        <v>1</v>
      </c>
      <c r="AP889" s="161" t="str">
        <f t="shared" ca="1" si="406"/>
        <v/>
      </c>
      <c r="AQ889" s="161">
        <f t="shared" ca="1" si="411"/>
        <v>1</v>
      </c>
      <c r="AR889" s="161" t="str">
        <f t="shared" ca="1" si="407"/>
        <v/>
      </c>
      <c r="AS889" s="161">
        <f t="shared" ca="1" si="408"/>
        <v>1</v>
      </c>
      <c r="AT889" s="159" t="str">
        <f t="shared" ca="1" si="416"/>
        <v/>
      </c>
      <c r="AU889" s="210">
        <f t="shared" ca="1" si="392"/>
        <v>14</v>
      </c>
      <c r="AV889" s="209"/>
      <c r="AW889" s="204">
        <f t="shared" si="409"/>
        <v>8372</v>
      </c>
      <c r="AX889" s="159"/>
      <c r="AZ889" s="159"/>
      <c r="BM889" s="207"/>
      <c r="BN889" s="212"/>
      <c r="BP889" s="209"/>
      <c r="BQ889" s="211"/>
      <c r="BR889" s="211"/>
      <c r="BS889" s="211"/>
      <c r="BT889" s="211"/>
      <c r="BU889" s="211"/>
      <c r="BV889" s="211"/>
      <c r="BW889" s="211"/>
      <c r="BX889" s="211"/>
      <c r="BY889" s="211"/>
      <c r="BZ889" s="211"/>
      <c r="CA889" s="209"/>
      <c r="CB889" s="224"/>
      <c r="CC889" s="204"/>
      <c r="CD889" s="204"/>
      <c r="CE889" s="204"/>
      <c r="CF889" s="211"/>
      <c r="CG889" s="211"/>
      <c r="CI889" s="209"/>
      <c r="CJ889" s="209"/>
      <c r="EH889" s="165"/>
      <c r="EI889" s="165"/>
      <c r="EJ889" s="166"/>
      <c r="EK889" s="209"/>
      <c r="EL889" s="211"/>
      <c r="EM889" s="211"/>
      <c r="EN889" s="211"/>
      <c r="EO889" s="211"/>
      <c r="EP889" s="211"/>
      <c r="ES889" s="165"/>
      <c r="ET889" s="165"/>
      <c r="EU889" s="166"/>
      <c r="EV889" s="209"/>
      <c r="EW889" s="211"/>
      <c r="EX889" s="211"/>
      <c r="EY889" s="211"/>
      <c r="EZ889" s="211"/>
      <c r="FA889" s="211"/>
      <c r="FD889" s="165"/>
      <c r="FE889" s="165"/>
      <c r="FF889" s="166"/>
      <c r="FG889" s="209"/>
      <c r="FH889" s="211"/>
      <c r="FI889" s="211"/>
      <c r="FJ889" s="211"/>
      <c r="FK889" s="211"/>
      <c r="FL889" s="211"/>
    </row>
    <row r="890" spans="9:168">
      <c r="I890" s="221">
        <f t="shared" si="412"/>
        <v>286</v>
      </c>
      <c r="J890" s="159">
        <f>'v-t_chart'!C887</f>
        <v>94.8</v>
      </c>
      <c r="K890" s="204">
        <f t="shared" ca="1" si="390"/>
        <v>277.66919999999999</v>
      </c>
      <c r="L890" s="205" t="b">
        <f>IF('Input&amp;Output'!$C$3=10,phase_chart!C887,IF('Input&amp;Output'!$C$3=21,phase_chart!G887,IF('Input&amp;Output'!$C$3=22,phase_chart!K887,IF('Input&amp;Output'!$C$3=31,phase_chart!O887,IF('Input&amp;Output'!$C$3=32,phase_chart!S887,"")))))</f>
        <v>0</v>
      </c>
      <c r="M890" s="206" t="b">
        <f>IF('Input&amp;Output'!$C$3=10,phase_chart!D887,IF('Input&amp;Output'!$C$3=21,phase_chart!H887,IF('Input&amp;Output'!$C$3=22,phase_chart!L887,IF('Input&amp;Output'!$C$3=31,phase_chart!P887,IF('Input&amp;Output'!$C$3=32,phase_chart!T887,"")))))</f>
        <v>1</v>
      </c>
      <c r="N890" s="205" t="b">
        <f>IF('Input&amp;Output'!$C$3=10,phase_chart!E887,IF('Input&amp;Output'!$C$3=21,phase_chart!I887,IF('Input&amp;Output'!$C$3=22,phase_chart!M887,IF('Input&amp;Output'!$C$3=31,phase_chart!Q887,IF('Input&amp;Output'!$C$3=32,phase_chart!U887,"")))))</f>
        <v>0</v>
      </c>
      <c r="P890" s="159">
        <f ca="1">IF(NOT($J890=0),IF($J890&lt;IF($P889=0,0,VLOOKUP(P889,tbL!$M$37:$Q$43,IF(L890=TRUE,2,4))),IF($J890&gt;=VLOOKUP(P889,tbL!$M$37:$Q$43,IF(L890=TRUE,3,5)),$P889,IF(AND(L889=TRUE,L890=TRUE),$P889,$P889-1)),IF(AND(L890=TRUE,J890=VLOOKUP(P889,tbL!$M$37:$Q$43,IF(L890=TRUE,2,4))),P889,IF($P889+1&gt;$C$12,$C$12,$P889+1))),0)</f>
        <v>1</v>
      </c>
      <c r="Q890" s="159">
        <f t="shared" ca="1" si="393"/>
        <v>1</v>
      </c>
      <c r="R890" s="207">
        <f t="shared" si="417"/>
        <v>0</v>
      </c>
      <c r="S890" s="208"/>
      <c r="T890" s="159">
        <f t="shared" si="410"/>
        <v>0</v>
      </c>
      <c r="U890" s="209" t="str">
        <f ca="1">IF(AND(T890=-1,N890=TRUE),"*",IF(AND(U889="*",N890=TRUE),"*",IF(AND(AND(L890=TRUE,U889="*"),J890&lt;VLOOKUP(V889+1,tbL!$M$38:$O$43,3)),"*","")))</f>
        <v/>
      </c>
      <c r="V890" s="204">
        <f t="shared" ca="1" si="394"/>
        <v>1</v>
      </c>
      <c r="Y890" s="159" t="str">
        <f t="shared" ca="1" si="395"/>
        <v/>
      </c>
      <c r="Z890" s="159" t="str">
        <f t="shared" si="396"/>
        <v/>
      </c>
      <c r="AA890" s="159">
        <f t="shared" ca="1" si="415"/>
        <v>1</v>
      </c>
      <c r="AC890" s="161" t="str">
        <f t="shared" ca="1" si="397"/>
        <v/>
      </c>
      <c r="AD890" s="161">
        <f t="shared" ca="1" si="398"/>
        <v>1</v>
      </c>
      <c r="AE890" s="161" t="str">
        <f t="shared" ca="1" si="418"/>
        <v/>
      </c>
      <c r="AF890" s="161">
        <f t="shared" ca="1" si="399"/>
        <v>1</v>
      </c>
      <c r="AG890" s="161" t="str">
        <f t="shared" ca="1" si="400"/>
        <v/>
      </c>
      <c r="AH890" s="161">
        <f t="shared" ca="1" si="401"/>
        <v>1</v>
      </c>
      <c r="AI890" s="161" t="str">
        <f t="shared" ca="1" si="402"/>
        <v/>
      </c>
      <c r="AJ890" s="161">
        <f t="shared" ca="1" si="403"/>
        <v>1</v>
      </c>
      <c r="AL890" s="161" t="str">
        <f t="shared" ca="1" si="404"/>
        <v/>
      </c>
      <c r="AM890" s="161">
        <f t="shared" ca="1" si="414"/>
        <v>1</v>
      </c>
      <c r="AN890" s="161" t="str">
        <f t="shared" ca="1" si="405"/>
        <v/>
      </c>
      <c r="AO890" s="161">
        <f t="shared" ca="1" si="413"/>
        <v>1</v>
      </c>
      <c r="AP890" s="161" t="str">
        <f t="shared" ca="1" si="406"/>
        <v/>
      </c>
      <c r="AQ890" s="161">
        <f t="shared" ca="1" si="411"/>
        <v>1</v>
      </c>
      <c r="AR890" s="161" t="str">
        <f t="shared" ca="1" si="407"/>
        <v/>
      </c>
      <c r="AS890" s="161">
        <f t="shared" ca="1" si="408"/>
        <v>1</v>
      </c>
      <c r="AT890" s="159" t="str">
        <f t="shared" ca="1" si="416"/>
        <v/>
      </c>
      <c r="AU890" s="210">
        <f t="shared" ca="1" si="392"/>
        <v>14</v>
      </c>
      <c r="AV890" s="209"/>
      <c r="AW890" s="204">
        <f t="shared" si="409"/>
        <v>8398.3333333333339</v>
      </c>
      <c r="AX890" s="159"/>
      <c r="AZ890" s="159"/>
      <c r="BM890" s="207"/>
      <c r="BN890" s="212"/>
      <c r="BP890" s="209"/>
      <c r="BQ890" s="211"/>
      <c r="BR890" s="211"/>
      <c r="BS890" s="211"/>
      <c r="BT890" s="211"/>
      <c r="BU890" s="211"/>
      <c r="BV890" s="211"/>
      <c r="BW890" s="211"/>
      <c r="BX890" s="211"/>
      <c r="BY890" s="211"/>
      <c r="BZ890" s="211"/>
      <c r="CA890" s="209"/>
      <c r="CB890" s="224"/>
      <c r="CC890" s="204"/>
      <c r="CD890" s="204"/>
      <c r="CE890" s="204"/>
      <c r="CF890" s="211"/>
      <c r="CG890" s="211"/>
      <c r="CI890" s="209"/>
      <c r="CJ890" s="209"/>
      <c r="EH890" s="165"/>
      <c r="EI890" s="165"/>
      <c r="EJ890" s="166"/>
      <c r="EK890" s="209"/>
      <c r="EL890" s="211"/>
      <c r="EM890" s="211"/>
      <c r="EN890" s="211"/>
      <c r="EO890" s="211"/>
      <c r="EP890" s="211"/>
      <c r="ES890" s="165"/>
      <c r="ET890" s="165"/>
      <c r="EU890" s="166"/>
      <c r="EV890" s="209"/>
      <c r="EW890" s="211"/>
      <c r="EX890" s="211"/>
      <c r="EY890" s="211"/>
      <c r="EZ890" s="211"/>
      <c r="FA890" s="211"/>
      <c r="FD890" s="165"/>
      <c r="FE890" s="165"/>
      <c r="FF890" s="166"/>
      <c r="FG890" s="209"/>
      <c r="FH890" s="211"/>
      <c r="FI890" s="211"/>
      <c r="FJ890" s="211"/>
      <c r="FK890" s="211"/>
      <c r="FL890" s="211"/>
    </row>
    <row r="891" spans="9:168">
      <c r="I891" s="221">
        <f t="shared" si="412"/>
        <v>287</v>
      </c>
      <c r="J891" s="159">
        <f>'v-t_chart'!C888</f>
        <v>94.9</v>
      </c>
      <c r="K891" s="204">
        <f t="shared" ref="K891:K954" ca="1" si="419">IF($J891=0,0,VLOOKUP($Q891,$B$5:$C$11,2)*$J891)</f>
        <v>277.96210000000002</v>
      </c>
      <c r="L891" s="205" t="b">
        <f>IF('Input&amp;Output'!$C$3=10,phase_chart!C888,IF('Input&amp;Output'!$C$3=21,phase_chart!G888,IF('Input&amp;Output'!$C$3=22,phase_chart!K888,IF('Input&amp;Output'!$C$3=31,phase_chart!O888,IF('Input&amp;Output'!$C$3=32,phase_chart!S888,"")))))</f>
        <v>0</v>
      </c>
      <c r="M891" s="206" t="b">
        <f>IF('Input&amp;Output'!$C$3=10,phase_chart!D888,IF('Input&amp;Output'!$C$3=21,phase_chart!H888,IF('Input&amp;Output'!$C$3=22,phase_chart!L888,IF('Input&amp;Output'!$C$3=31,phase_chart!P888,IF('Input&amp;Output'!$C$3=32,phase_chart!T888,"")))))</f>
        <v>1</v>
      </c>
      <c r="N891" s="205" t="b">
        <f>IF('Input&amp;Output'!$C$3=10,phase_chart!E888,IF('Input&amp;Output'!$C$3=21,phase_chart!I888,IF('Input&amp;Output'!$C$3=22,phase_chart!M888,IF('Input&amp;Output'!$C$3=31,phase_chart!Q888,IF('Input&amp;Output'!$C$3=32,phase_chart!U888,"")))))</f>
        <v>0</v>
      </c>
      <c r="P891" s="159">
        <f ca="1">IF(NOT($J891=0),IF($J891&lt;IF($P890=0,0,VLOOKUP(P890,tbL!$M$37:$Q$43,IF(L891=TRUE,2,4))),IF($J891&gt;=VLOOKUP(P890,tbL!$M$37:$Q$43,IF(L891=TRUE,3,5)),$P890,IF(AND(L890=TRUE,L891=TRUE),$P890,$P890-1)),IF(AND(L891=TRUE,J891=VLOOKUP(P890,tbL!$M$37:$Q$43,IF(L891=TRUE,2,4))),P890,IF($P890+1&gt;$C$12,$C$12,$P890+1))),0)</f>
        <v>1</v>
      </c>
      <c r="Q891" s="159">
        <f t="shared" ca="1" si="393"/>
        <v>1</v>
      </c>
      <c r="R891" s="207">
        <f t="shared" si="417"/>
        <v>0</v>
      </c>
      <c r="S891" s="208"/>
      <c r="T891" s="159">
        <f t="shared" si="410"/>
        <v>0</v>
      </c>
      <c r="U891" s="209" t="str">
        <f ca="1">IF(AND(T891=-1,N891=TRUE),"*",IF(AND(U890="*",N891=TRUE),"*",IF(AND(AND(L891=TRUE,U890="*"),J891&lt;VLOOKUP(V890+1,tbL!$M$38:$O$43,3)),"*","")))</f>
        <v/>
      </c>
      <c r="V891" s="204">
        <f t="shared" ca="1" si="394"/>
        <v>1</v>
      </c>
      <c r="Y891" s="159" t="str">
        <f t="shared" ca="1" si="395"/>
        <v/>
      </c>
      <c r="Z891" s="159" t="str">
        <f t="shared" si="396"/>
        <v/>
      </c>
      <c r="AA891" s="159">
        <f t="shared" ca="1" si="415"/>
        <v>1</v>
      </c>
      <c r="AC891" s="161" t="str">
        <f t="shared" ca="1" si="397"/>
        <v/>
      </c>
      <c r="AD891" s="161">
        <f t="shared" ca="1" si="398"/>
        <v>1</v>
      </c>
      <c r="AE891" s="161" t="str">
        <f t="shared" ca="1" si="418"/>
        <v/>
      </c>
      <c r="AF891" s="161">
        <f t="shared" ca="1" si="399"/>
        <v>1</v>
      </c>
      <c r="AG891" s="161" t="str">
        <f t="shared" ca="1" si="400"/>
        <v/>
      </c>
      <c r="AH891" s="161">
        <f t="shared" ca="1" si="401"/>
        <v>1</v>
      </c>
      <c r="AI891" s="161" t="str">
        <f t="shared" ca="1" si="402"/>
        <v/>
      </c>
      <c r="AJ891" s="161">
        <f t="shared" ca="1" si="403"/>
        <v>1</v>
      </c>
      <c r="AL891" s="161" t="str">
        <f t="shared" ca="1" si="404"/>
        <v/>
      </c>
      <c r="AM891" s="161">
        <f t="shared" ca="1" si="414"/>
        <v>1</v>
      </c>
      <c r="AN891" s="161" t="str">
        <f t="shared" ca="1" si="405"/>
        <v/>
      </c>
      <c r="AO891" s="161">
        <f t="shared" ca="1" si="413"/>
        <v>1</v>
      </c>
      <c r="AP891" s="161" t="str">
        <f t="shared" ca="1" si="406"/>
        <v/>
      </c>
      <c r="AQ891" s="161">
        <f t="shared" ca="1" si="411"/>
        <v>1</v>
      </c>
      <c r="AR891" s="161" t="str">
        <f t="shared" ca="1" si="407"/>
        <v/>
      </c>
      <c r="AS891" s="161">
        <f t="shared" ca="1" si="408"/>
        <v>1</v>
      </c>
      <c r="AT891" s="159" t="str">
        <f t="shared" ca="1" si="416"/>
        <v/>
      </c>
      <c r="AU891" s="210">
        <f t="shared" ca="1" si="392"/>
        <v>14</v>
      </c>
      <c r="AV891" s="209"/>
      <c r="AW891" s="204">
        <f t="shared" si="409"/>
        <v>8424.6944444444453</v>
      </c>
      <c r="AX891" s="159"/>
      <c r="AZ891" s="159"/>
      <c r="BM891" s="207"/>
      <c r="BN891" s="212"/>
      <c r="BP891" s="209"/>
      <c r="BQ891" s="211"/>
      <c r="BR891" s="211"/>
      <c r="BS891" s="211"/>
      <c r="BT891" s="211"/>
      <c r="BU891" s="211"/>
      <c r="BV891" s="211"/>
      <c r="BW891" s="211"/>
      <c r="BX891" s="211"/>
      <c r="BY891" s="211"/>
      <c r="BZ891" s="211"/>
      <c r="CA891" s="209"/>
      <c r="CB891" s="224"/>
      <c r="CC891" s="204"/>
      <c r="CD891" s="204"/>
      <c r="CE891" s="204"/>
      <c r="CF891" s="211"/>
      <c r="CG891" s="211"/>
      <c r="CI891" s="209"/>
      <c r="CJ891" s="209"/>
      <c r="EH891" s="165"/>
      <c r="EI891" s="165"/>
      <c r="EJ891" s="166"/>
      <c r="EK891" s="209"/>
      <c r="EL891" s="211"/>
      <c r="EM891" s="211"/>
      <c r="EN891" s="211"/>
      <c r="EO891" s="211"/>
      <c r="EP891" s="211"/>
      <c r="ES891" s="165"/>
      <c r="ET891" s="165"/>
      <c r="EU891" s="166"/>
      <c r="EV891" s="209"/>
      <c r="EW891" s="211"/>
      <c r="EX891" s="211"/>
      <c r="EY891" s="211"/>
      <c r="EZ891" s="211"/>
      <c r="FA891" s="211"/>
      <c r="FD891" s="165"/>
      <c r="FE891" s="165"/>
      <c r="FF891" s="166"/>
      <c r="FG891" s="209"/>
      <c r="FH891" s="211"/>
      <c r="FI891" s="211"/>
      <c r="FJ891" s="211"/>
      <c r="FK891" s="211"/>
      <c r="FL891" s="211"/>
    </row>
    <row r="892" spans="9:168">
      <c r="I892" s="221">
        <f t="shared" si="412"/>
        <v>288</v>
      </c>
      <c r="J892" s="159">
        <f>'v-t_chart'!C889</f>
        <v>94.8</v>
      </c>
      <c r="K892" s="204">
        <f t="shared" ca="1" si="419"/>
        <v>277.66919999999999</v>
      </c>
      <c r="L892" s="205" t="b">
        <f>IF('Input&amp;Output'!$C$3=10,phase_chart!C889,IF('Input&amp;Output'!$C$3=21,phase_chart!G889,IF('Input&amp;Output'!$C$3=22,phase_chart!K889,IF('Input&amp;Output'!$C$3=31,phase_chart!O889,IF('Input&amp;Output'!$C$3=32,phase_chart!S889,"")))))</f>
        <v>0</v>
      </c>
      <c r="M892" s="206" t="b">
        <f>IF('Input&amp;Output'!$C$3=10,phase_chart!D889,IF('Input&amp;Output'!$C$3=21,phase_chart!H889,IF('Input&amp;Output'!$C$3=22,phase_chart!L889,IF('Input&amp;Output'!$C$3=31,phase_chart!P889,IF('Input&amp;Output'!$C$3=32,phase_chart!T889,"")))))</f>
        <v>1</v>
      </c>
      <c r="N892" s="205" t="b">
        <f>IF('Input&amp;Output'!$C$3=10,phase_chart!E889,IF('Input&amp;Output'!$C$3=21,phase_chart!I889,IF('Input&amp;Output'!$C$3=22,phase_chart!M889,IF('Input&amp;Output'!$C$3=31,phase_chart!Q889,IF('Input&amp;Output'!$C$3=32,phase_chart!U889,"")))))</f>
        <v>0</v>
      </c>
      <c r="P892" s="159">
        <f ca="1">IF(NOT($J892=0),IF($J892&lt;IF($P891=0,0,VLOOKUP(P891,tbL!$M$37:$Q$43,IF(L892=TRUE,2,4))),IF($J892&gt;=VLOOKUP(P891,tbL!$M$37:$Q$43,IF(L892=TRUE,3,5)),$P891,IF(AND(L891=TRUE,L892=TRUE),$P891,$P891-1)),IF(AND(L892=TRUE,J892=VLOOKUP(P891,tbL!$M$37:$Q$43,IF(L892=TRUE,2,4))),P891,IF($P891+1&gt;$C$12,$C$12,$P891+1))),0)</f>
        <v>1</v>
      </c>
      <c r="Q892" s="159">
        <f t="shared" ca="1" si="393"/>
        <v>1</v>
      </c>
      <c r="R892" s="207">
        <f t="shared" si="417"/>
        <v>0</v>
      </c>
      <c r="S892" s="208"/>
      <c r="T892" s="159">
        <f t="shared" si="410"/>
        <v>0</v>
      </c>
      <c r="U892" s="209" t="str">
        <f ca="1">IF(AND(T892=-1,N892=TRUE),"*",IF(AND(U891="*",N892=TRUE),"*",IF(AND(AND(L892=TRUE,U891="*"),J892&lt;VLOOKUP(V891+1,tbL!$M$38:$O$43,3)),"*","")))</f>
        <v/>
      </c>
      <c r="V892" s="204">
        <f t="shared" ca="1" si="394"/>
        <v>1</v>
      </c>
      <c r="Y892" s="159" t="str">
        <f t="shared" ca="1" si="395"/>
        <v/>
      </c>
      <c r="Z892" s="159" t="str">
        <f t="shared" si="396"/>
        <v/>
      </c>
      <c r="AA892" s="159">
        <f t="shared" ca="1" si="415"/>
        <v>1</v>
      </c>
      <c r="AC892" s="161" t="str">
        <f t="shared" ca="1" si="397"/>
        <v/>
      </c>
      <c r="AD892" s="161">
        <f t="shared" ca="1" si="398"/>
        <v>1</v>
      </c>
      <c r="AE892" s="161" t="str">
        <f t="shared" ca="1" si="418"/>
        <v/>
      </c>
      <c r="AF892" s="161">
        <f t="shared" ca="1" si="399"/>
        <v>1</v>
      </c>
      <c r="AG892" s="161" t="str">
        <f t="shared" ca="1" si="400"/>
        <v/>
      </c>
      <c r="AH892" s="161">
        <f t="shared" ca="1" si="401"/>
        <v>1</v>
      </c>
      <c r="AI892" s="161" t="str">
        <f t="shared" ca="1" si="402"/>
        <v/>
      </c>
      <c r="AJ892" s="161">
        <f t="shared" ca="1" si="403"/>
        <v>1</v>
      </c>
      <c r="AL892" s="161" t="str">
        <f t="shared" ca="1" si="404"/>
        <v/>
      </c>
      <c r="AM892" s="161">
        <f t="shared" ca="1" si="414"/>
        <v>1</v>
      </c>
      <c r="AN892" s="161" t="str">
        <f t="shared" ca="1" si="405"/>
        <v/>
      </c>
      <c r="AO892" s="161">
        <f t="shared" ca="1" si="413"/>
        <v>1</v>
      </c>
      <c r="AP892" s="161" t="str">
        <f t="shared" ca="1" si="406"/>
        <v/>
      </c>
      <c r="AQ892" s="161">
        <f t="shared" ca="1" si="411"/>
        <v>1</v>
      </c>
      <c r="AR892" s="161" t="str">
        <f t="shared" ca="1" si="407"/>
        <v/>
      </c>
      <c r="AS892" s="161">
        <f t="shared" ca="1" si="408"/>
        <v>1</v>
      </c>
      <c r="AT892" s="159" t="str">
        <f t="shared" ca="1" si="416"/>
        <v/>
      </c>
      <c r="AU892" s="210">
        <f t="shared" ca="1" si="392"/>
        <v>14</v>
      </c>
      <c r="AV892" s="209"/>
      <c r="AW892" s="204">
        <f t="shared" si="409"/>
        <v>8451.0277777777792</v>
      </c>
      <c r="AX892" s="159"/>
      <c r="AZ892" s="159"/>
      <c r="BM892" s="207"/>
      <c r="BN892" s="212"/>
      <c r="BP892" s="209"/>
      <c r="BQ892" s="211"/>
      <c r="BR892" s="211"/>
      <c r="BS892" s="211"/>
      <c r="BT892" s="211"/>
      <c r="BU892" s="211"/>
      <c r="BV892" s="211"/>
      <c r="BW892" s="211"/>
      <c r="BX892" s="211"/>
      <c r="BY892" s="211"/>
      <c r="BZ892" s="211"/>
      <c r="CA892" s="209"/>
      <c r="CB892" s="224"/>
      <c r="CC892" s="204"/>
      <c r="CD892" s="204"/>
      <c r="CE892" s="204"/>
      <c r="CF892" s="211"/>
      <c r="CG892" s="211"/>
      <c r="CI892" s="209"/>
      <c r="CJ892" s="209"/>
      <c r="EH892" s="165"/>
      <c r="EI892" s="165"/>
      <c r="EJ892" s="166"/>
      <c r="EK892" s="209"/>
      <c r="EL892" s="211"/>
      <c r="EM892" s="211"/>
      <c r="EN892" s="211"/>
      <c r="EO892" s="211"/>
      <c r="EP892" s="211"/>
      <c r="ES892" s="165"/>
      <c r="ET892" s="165"/>
      <c r="EU892" s="166"/>
      <c r="EV892" s="209"/>
      <c r="EW892" s="211"/>
      <c r="EX892" s="211"/>
      <c r="EY892" s="211"/>
      <c r="EZ892" s="211"/>
      <c r="FA892" s="211"/>
      <c r="FD892" s="165"/>
      <c r="FE892" s="165"/>
      <c r="FF892" s="166"/>
      <c r="FG892" s="209"/>
      <c r="FH892" s="211"/>
      <c r="FI892" s="211"/>
      <c r="FJ892" s="211"/>
      <c r="FK892" s="211"/>
      <c r="FL892" s="211"/>
    </row>
    <row r="893" spans="9:168">
      <c r="I893" s="221">
        <f t="shared" si="412"/>
        <v>289</v>
      </c>
      <c r="J893" s="159">
        <f>'v-t_chart'!C890</f>
        <v>94.3</v>
      </c>
      <c r="K893" s="204">
        <f t="shared" ca="1" si="419"/>
        <v>276.2047</v>
      </c>
      <c r="L893" s="205" t="b">
        <f>IF('Input&amp;Output'!$C$3=10,phase_chart!C890,IF('Input&amp;Output'!$C$3=21,phase_chart!G890,IF('Input&amp;Output'!$C$3=22,phase_chart!K890,IF('Input&amp;Output'!$C$3=31,phase_chart!O890,IF('Input&amp;Output'!$C$3=32,phase_chart!S890,"")))))</f>
        <v>0</v>
      </c>
      <c r="M893" s="206" t="b">
        <f>IF('Input&amp;Output'!$C$3=10,phase_chart!D890,IF('Input&amp;Output'!$C$3=21,phase_chart!H890,IF('Input&amp;Output'!$C$3=22,phase_chart!L890,IF('Input&amp;Output'!$C$3=31,phase_chart!P890,IF('Input&amp;Output'!$C$3=32,phase_chart!T890,"")))))</f>
        <v>0</v>
      </c>
      <c r="N893" s="205" t="b">
        <f>IF('Input&amp;Output'!$C$3=10,phase_chart!E890,IF('Input&amp;Output'!$C$3=21,phase_chart!I890,IF('Input&amp;Output'!$C$3=22,phase_chart!M890,IF('Input&amp;Output'!$C$3=31,phase_chart!Q890,IF('Input&amp;Output'!$C$3=32,phase_chart!U890,"")))))</f>
        <v>1</v>
      </c>
      <c r="P893" s="159">
        <f ca="1">IF(NOT($J893=0),IF($J893&lt;IF($P892=0,0,VLOOKUP(P892,tbL!$M$37:$Q$43,IF(L893=TRUE,2,4))),IF($J893&gt;=VLOOKUP(P892,tbL!$M$37:$Q$43,IF(L893=TRUE,3,5)),$P892,IF(AND(L892=TRUE,L893=TRUE),$P892,$P892-1)),IF(AND(L893=TRUE,J893=VLOOKUP(P892,tbL!$M$37:$Q$43,IF(L893=TRUE,2,4))),P892,IF($P892+1&gt;$C$12,$C$12,$P892+1))),0)</f>
        <v>1</v>
      </c>
      <c r="Q893" s="159">
        <f t="shared" ca="1" si="393"/>
        <v>1</v>
      </c>
      <c r="R893" s="207">
        <f t="shared" si="417"/>
        <v>0</v>
      </c>
      <c r="S893" s="208"/>
      <c r="T893" s="159">
        <f t="shared" si="410"/>
        <v>0</v>
      </c>
      <c r="U893" s="209" t="str">
        <f ca="1">IF(AND(T893=-1,N893=TRUE),"*",IF(AND(U892="*",N893=TRUE),"*",IF(AND(AND(L893=TRUE,U892="*"),J893&lt;VLOOKUP(V892+1,tbL!$M$38:$O$43,3)),"*","")))</f>
        <v/>
      </c>
      <c r="V893" s="204">
        <f t="shared" ca="1" si="394"/>
        <v>1</v>
      </c>
      <c r="Y893" s="159" t="str">
        <f t="shared" ca="1" si="395"/>
        <v/>
      </c>
      <c r="Z893" s="159" t="str">
        <f t="shared" si="396"/>
        <v/>
      </c>
      <c r="AA893" s="159">
        <f t="shared" ca="1" si="415"/>
        <v>1</v>
      </c>
      <c r="AC893" s="161" t="str">
        <f t="shared" ca="1" si="397"/>
        <v/>
      </c>
      <c r="AD893" s="161">
        <f t="shared" ca="1" si="398"/>
        <v>1</v>
      </c>
      <c r="AE893" s="161" t="str">
        <f t="shared" ca="1" si="418"/>
        <v/>
      </c>
      <c r="AF893" s="161">
        <f t="shared" ca="1" si="399"/>
        <v>1</v>
      </c>
      <c r="AG893" s="161" t="str">
        <f t="shared" ca="1" si="400"/>
        <v/>
      </c>
      <c r="AH893" s="161">
        <f t="shared" ca="1" si="401"/>
        <v>1</v>
      </c>
      <c r="AI893" s="161" t="str">
        <f t="shared" ca="1" si="402"/>
        <v/>
      </c>
      <c r="AJ893" s="161">
        <f t="shared" ca="1" si="403"/>
        <v>1</v>
      </c>
      <c r="AL893" s="161" t="str">
        <f t="shared" ca="1" si="404"/>
        <v/>
      </c>
      <c r="AM893" s="161">
        <f t="shared" ca="1" si="414"/>
        <v>1</v>
      </c>
      <c r="AN893" s="161" t="str">
        <f t="shared" ca="1" si="405"/>
        <v/>
      </c>
      <c r="AO893" s="161">
        <f t="shared" ca="1" si="413"/>
        <v>1</v>
      </c>
      <c r="AP893" s="161" t="str">
        <f t="shared" ca="1" si="406"/>
        <v/>
      </c>
      <c r="AQ893" s="161">
        <f t="shared" ca="1" si="411"/>
        <v>1</v>
      </c>
      <c r="AR893" s="161" t="str">
        <f t="shared" ca="1" si="407"/>
        <v/>
      </c>
      <c r="AS893" s="161">
        <f t="shared" ca="1" si="408"/>
        <v>1</v>
      </c>
      <c r="AT893" s="159" t="str">
        <f t="shared" ca="1" si="416"/>
        <v/>
      </c>
      <c r="AU893" s="210">
        <f t="shared" ca="1" si="392"/>
        <v>14</v>
      </c>
      <c r="AV893" s="209"/>
      <c r="AW893" s="204">
        <f t="shared" si="409"/>
        <v>8477.2222222222244</v>
      </c>
      <c r="AX893" s="159"/>
      <c r="AZ893" s="159"/>
      <c r="BM893" s="207"/>
      <c r="BN893" s="212"/>
      <c r="BP893" s="209"/>
      <c r="BQ893" s="211"/>
      <c r="BR893" s="211"/>
      <c r="BS893" s="211"/>
      <c r="BT893" s="211"/>
      <c r="BU893" s="211"/>
      <c r="BV893" s="211"/>
      <c r="BW893" s="211"/>
      <c r="BX893" s="211"/>
      <c r="BY893" s="211"/>
      <c r="BZ893" s="211"/>
      <c r="CA893" s="209"/>
      <c r="CB893" s="224"/>
      <c r="CC893" s="204"/>
      <c r="CD893" s="204"/>
      <c r="CE893" s="204"/>
      <c r="CF893" s="211"/>
      <c r="CG893" s="211"/>
      <c r="CI893" s="209"/>
      <c r="CJ893" s="209"/>
      <c r="EH893" s="165"/>
      <c r="EI893" s="165"/>
      <c r="EJ893" s="166"/>
      <c r="EK893" s="209"/>
      <c r="EL893" s="211"/>
      <c r="EM893" s="211"/>
      <c r="EN893" s="211"/>
      <c r="EO893" s="211"/>
      <c r="EP893" s="211"/>
      <c r="ES893" s="165"/>
      <c r="ET893" s="165"/>
      <c r="EU893" s="166"/>
      <c r="EV893" s="209"/>
      <c r="EW893" s="211"/>
      <c r="EX893" s="211"/>
      <c r="EY893" s="211"/>
      <c r="EZ893" s="211"/>
      <c r="FA893" s="211"/>
      <c r="FD893" s="165"/>
      <c r="FE893" s="165"/>
      <c r="FF893" s="166"/>
      <c r="FG893" s="209"/>
      <c r="FH893" s="211"/>
      <c r="FI893" s="211"/>
      <c r="FJ893" s="211"/>
      <c r="FK893" s="211"/>
      <c r="FL893" s="211"/>
    </row>
    <row r="894" spans="9:168">
      <c r="I894" s="221">
        <f t="shared" si="412"/>
        <v>290</v>
      </c>
      <c r="J894" s="159">
        <f>'v-t_chart'!C891</f>
        <v>93.3</v>
      </c>
      <c r="K894" s="204">
        <f t="shared" ca="1" si="419"/>
        <v>273.27569999999997</v>
      </c>
      <c r="L894" s="205" t="b">
        <f>IF('Input&amp;Output'!$C$3=10,phase_chart!C891,IF('Input&amp;Output'!$C$3=21,phase_chart!G891,IF('Input&amp;Output'!$C$3=22,phase_chart!K891,IF('Input&amp;Output'!$C$3=31,phase_chart!O891,IF('Input&amp;Output'!$C$3=32,phase_chart!S891,"")))))</f>
        <v>0</v>
      </c>
      <c r="M894" s="206" t="b">
        <f>IF('Input&amp;Output'!$C$3=10,phase_chart!D891,IF('Input&amp;Output'!$C$3=21,phase_chart!H891,IF('Input&amp;Output'!$C$3=22,phase_chart!L891,IF('Input&amp;Output'!$C$3=31,phase_chart!P891,IF('Input&amp;Output'!$C$3=32,phase_chart!T891,"")))))</f>
        <v>0</v>
      </c>
      <c r="N894" s="205" t="b">
        <f>IF('Input&amp;Output'!$C$3=10,phase_chart!E891,IF('Input&amp;Output'!$C$3=21,phase_chart!I891,IF('Input&amp;Output'!$C$3=22,phase_chart!M891,IF('Input&amp;Output'!$C$3=31,phase_chart!Q891,IF('Input&amp;Output'!$C$3=32,phase_chart!U891,"")))))</f>
        <v>1</v>
      </c>
      <c r="P894" s="159">
        <f ca="1">IF(NOT($J894=0),IF($J894&lt;IF($P893=0,0,VLOOKUP(P893,tbL!$M$37:$Q$43,IF(L894=TRUE,2,4))),IF($J894&gt;=VLOOKUP(P893,tbL!$M$37:$Q$43,IF(L894=TRUE,3,5)),$P893,IF(AND(L893=TRUE,L894=TRUE),$P893,$P893-1)),IF(AND(L894=TRUE,J894=VLOOKUP(P893,tbL!$M$37:$Q$43,IF(L894=TRUE,2,4))),P893,IF($P893+1&gt;$C$12,$C$12,$P893+1))),0)</f>
        <v>1</v>
      </c>
      <c r="Q894" s="159">
        <f t="shared" ca="1" si="393"/>
        <v>1</v>
      </c>
      <c r="R894" s="207">
        <f t="shared" si="417"/>
        <v>0</v>
      </c>
      <c r="S894" s="208"/>
      <c r="T894" s="159">
        <f t="shared" si="410"/>
        <v>0</v>
      </c>
      <c r="U894" s="209" t="str">
        <f ca="1">IF(AND(T894=-1,N894=TRUE),"*",IF(AND(U893="*",N894=TRUE),"*",IF(AND(AND(L894=TRUE,U893="*"),J894&lt;VLOOKUP(V893+1,tbL!$M$38:$O$43,3)),"*","")))</f>
        <v/>
      </c>
      <c r="V894" s="204">
        <f t="shared" ca="1" si="394"/>
        <v>1</v>
      </c>
      <c r="Y894" s="159" t="str">
        <f t="shared" ca="1" si="395"/>
        <v/>
      </c>
      <c r="Z894" s="159" t="str">
        <f t="shared" si="396"/>
        <v/>
      </c>
      <c r="AA894" s="159">
        <f t="shared" ca="1" si="415"/>
        <v>1</v>
      </c>
      <c r="AC894" s="161" t="str">
        <f t="shared" ca="1" si="397"/>
        <v/>
      </c>
      <c r="AD894" s="161">
        <f t="shared" ca="1" si="398"/>
        <v>1</v>
      </c>
      <c r="AE894" s="161" t="str">
        <f t="shared" ca="1" si="418"/>
        <v/>
      </c>
      <c r="AF894" s="161">
        <f t="shared" ca="1" si="399"/>
        <v>1</v>
      </c>
      <c r="AG894" s="161" t="str">
        <f t="shared" ca="1" si="400"/>
        <v/>
      </c>
      <c r="AH894" s="161">
        <f t="shared" ca="1" si="401"/>
        <v>1</v>
      </c>
      <c r="AI894" s="161" t="str">
        <f t="shared" ca="1" si="402"/>
        <v/>
      </c>
      <c r="AJ894" s="161">
        <f t="shared" ca="1" si="403"/>
        <v>1</v>
      </c>
      <c r="AL894" s="161" t="str">
        <f t="shared" ca="1" si="404"/>
        <v/>
      </c>
      <c r="AM894" s="161">
        <f t="shared" ca="1" si="414"/>
        <v>1</v>
      </c>
      <c r="AN894" s="161" t="str">
        <f t="shared" ca="1" si="405"/>
        <v/>
      </c>
      <c r="AO894" s="161">
        <f t="shared" ca="1" si="413"/>
        <v>1</v>
      </c>
      <c r="AP894" s="161" t="str">
        <f t="shared" ca="1" si="406"/>
        <v/>
      </c>
      <c r="AQ894" s="161">
        <f t="shared" ca="1" si="411"/>
        <v>1</v>
      </c>
      <c r="AR894" s="161" t="str">
        <f t="shared" ca="1" si="407"/>
        <v/>
      </c>
      <c r="AS894" s="161">
        <f t="shared" ca="1" si="408"/>
        <v>1</v>
      </c>
      <c r="AT894" s="159" t="str">
        <f t="shared" ca="1" si="416"/>
        <v/>
      </c>
      <c r="AU894" s="210">
        <f t="shared" ca="1" si="392"/>
        <v>14</v>
      </c>
      <c r="AV894" s="209"/>
      <c r="AW894" s="204">
        <f t="shared" si="409"/>
        <v>8503.1388888888905</v>
      </c>
      <c r="AX894" s="159"/>
      <c r="AZ894" s="159"/>
      <c r="BM894" s="207"/>
      <c r="BN894" s="212"/>
      <c r="BP894" s="209"/>
      <c r="BQ894" s="211"/>
      <c r="BR894" s="211"/>
      <c r="BS894" s="211"/>
      <c r="BT894" s="211"/>
      <c r="BU894" s="211"/>
      <c r="BV894" s="211"/>
      <c r="BW894" s="211"/>
      <c r="BX894" s="211"/>
      <c r="BY894" s="211"/>
      <c r="BZ894" s="211"/>
      <c r="CA894" s="209"/>
      <c r="CB894" s="224"/>
      <c r="CC894" s="204"/>
      <c r="CD894" s="204"/>
      <c r="CE894" s="204"/>
      <c r="CF894" s="211"/>
      <c r="CG894" s="211"/>
      <c r="CI894" s="209"/>
      <c r="CJ894" s="209"/>
      <c r="EH894" s="165"/>
      <c r="EI894" s="165"/>
      <c r="EJ894" s="166"/>
      <c r="EK894" s="209"/>
      <c r="EL894" s="211"/>
      <c r="EM894" s="211"/>
      <c r="EN894" s="211"/>
      <c r="EO894" s="211"/>
      <c r="EP894" s="211"/>
      <c r="ES894" s="165"/>
      <c r="ET894" s="165"/>
      <c r="EU894" s="166"/>
      <c r="EV894" s="209"/>
      <c r="EW894" s="211"/>
      <c r="EX894" s="211"/>
      <c r="EY894" s="211"/>
      <c r="EZ894" s="211"/>
      <c r="FA894" s="211"/>
      <c r="FD894" s="165"/>
      <c r="FE894" s="165"/>
      <c r="FF894" s="166"/>
      <c r="FG894" s="209"/>
      <c r="FH894" s="211"/>
      <c r="FI894" s="211"/>
      <c r="FJ894" s="211"/>
      <c r="FK894" s="211"/>
      <c r="FL894" s="211"/>
    </row>
    <row r="895" spans="9:168">
      <c r="I895" s="221">
        <f t="shared" si="412"/>
        <v>291</v>
      </c>
      <c r="J895" s="159">
        <f>'v-t_chart'!C892</f>
        <v>91.8</v>
      </c>
      <c r="K895" s="204">
        <f t="shared" ca="1" si="419"/>
        <v>268.88219999999995</v>
      </c>
      <c r="L895" s="205" t="b">
        <f>IF('Input&amp;Output'!$C$3=10,phase_chart!C892,IF('Input&amp;Output'!$C$3=21,phase_chart!G892,IF('Input&amp;Output'!$C$3=22,phase_chart!K892,IF('Input&amp;Output'!$C$3=31,phase_chart!O892,IF('Input&amp;Output'!$C$3=32,phase_chart!S892,"")))))</f>
        <v>0</v>
      </c>
      <c r="M895" s="206" t="b">
        <f>IF('Input&amp;Output'!$C$3=10,phase_chart!D892,IF('Input&amp;Output'!$C$3=21,phase_chart!H892,IF('Input&amp;Output'!$C$3=22,phase_chart!L892,IF('Input&amp;Output'!$C$3=31,phase_chart!P892,IF('Input&amp;Output'!$C$3=32,phase_chart!T892,"")))))</f>
        <v>0</v>
      </c>
      <c r="N895" s="205" t="b">
        <f>IF('Input&amp;Output'!$C$3=10,phase_chart!E892,IF('Input&amp;Output'!$C$3=21,phase_chart!I892,IF('Input&amp;Output'!$C$3=22,phase_chart!M892,IF('Input&amp;Output'!$C$3=31,phase_chart!Q892,IF('Input&amp;Output'!$C$3=32,phase_chart!U892,"")))))</f>
        <v>1</v>
      </c>
      <c r="P895" s="159">
        <f ca="1">IF(NOT($J895=0),IF($J895&lt;IF($P894=0,0,VLOOKUP(P894,tbL!$M$37:$Q$43,IF(L895=TRUE,2,4))),IF($J895&gt;=VLOOKUP(P894,tbL!$M$37:$Q$43,IF(L895=TRUE,3,5)),$P894,IF(AND(L894=TRUE,L895=TRUE),$P894,$P894-1)),IF(AND(L895=TRUE,J895=VLOOKUP(P894,tbL!$M$37:$Q$43,IF(L895=TRUE,2,4))),P894,IF($P894+1&gt;$C$12,$C$12,$P894+1))),0)</f>
        <v>1</v>
      </c>
      <c r="Q895" s="159">
        <f t="shared" ca="1" si="393"/>
        <v>1</v>
      </c>
      <c r="R895" s="207">
        <f t="shared" si="417"/>
        <v>0</v>
      </c>
      <c r="S895" s="208"/>
      <c r="T895" s="159">
        <f t="shared" si="410"/>
        <v>0</v>
      </c>
      <c r="U895" s="209" t="str">
        <f ca="1">IF(AND(T895=-1,N895=TRUE),"*",IF(AND(U894="*",N895=TRUE),"*",IF(AND(AND(L895=TRUE,U894="*"),J895&lt;VLOOKUP(V894+1,tbL!$M$38:$O$43,3)),"*","")))</f>
        <v/>
      </c>
      <c r="V895" s="204">
        <f t="shared" ca="1" si="394"/>
        <v>1</v>
      </c>
      <c r="Y895" s="159" t="str">
        <f t="shared" ca="1" si="395"/>
        <v/>
      </c>
      <c r="Z895" s="159" t="str">
        <f t="shared" si="396"/>
        <v/>
      </c>
      <c r="AA895" s="159">
        <f t="shared" ca="1" si="415"/>
        <v>1</v>
      </c>
      <c r="AC895" s="161" t="str">
        <f t="shared" ca="1" si="397"/>
        <v/>
      </c>
      <c r="AD895" s="161">
        <f t="shared" ca="1" si="398"/>
        <v>1</v>
      </c>
      <c r="AE895" s="161" t="str">
        <f t="shared" ca="1" si="418"/>
        <v/>
      </c>
      <c r="AF895" s="161">
        <f t="shared" ca="1" si="399"/>
        <v>1</v>
      </c>
      <c r="AG895" s="161" t="str">
        <f t="shared" ca="1" si="400"/>
        <v/>
      </c>
      <c r="AH895" s="161">
        <f t="shared" ca="1" si="401"/>
        <v>1</v>
      </c>
      <c r="AI895" s="161" t="str">
        <f t="shared" ca="1" si="402"/>
        <v/>
      </c>
      <c r="AJ895" s="161">
        <f t="shared" ca="1" si="403"/>
        <v>1</v>
      </c>
      <c r="AL895" s="161" t="str">
        <f t="shared" ca="1" si="404"/>
        <v/>
      </c>
      <c r="AM895" s="161">
        <f t="shared" ca="1" si="414"/>
        <v>1</v>
      </c>
      <c r="AN895" s="161" t="str">
        <f t="shared" ca="1" si="405"/>
        <v/>
      </c>
      <c r="AO895" s="161">
        <f t="shared" ca="1" si="413"/>
        <v>1</v>
      </c>
      <c r="AP895" s="161" t="str">
        <f t="shared" ca="1" si="406"/>
        <v/>
      </c>
      <c r="AQ895" s="161">
        <f t="shared" ca="1" si="411"/>
        <v>1</v>
      </c>
      <c r="AR895" s="161" t="str">
        <f t="shared" ca="1" si="407"/>
        <v/>
      </c>
      <c r="AS895" s="161">
        <f t="shared" ca="1" si="408"/>
        <v>1</v>
      </c>
      <c r="AT895" s="159" t="str">
        <f t="shared" ca="1" si="416"/>
        <v/>
      </c>
      <c r="AU895" s="210">
        <f t="shared" ca="1" si="392"/>
        <v>14</v>
      </c>
      <c r="AV895" s="209"/>
      <c r="AW895" s="204">
        <f t="shared" si="409"/>
        <v>8528.6388888888905</v>
      </c>
      <c r="AX895" s="159"/>
      <c r="AZ895" s="159"/>
      <c r="BM895" s="207"/>
      <c r="BN895" s="212"/>
      <c r="BP895" s="209"/>
      <c r="BQ895" s="211"/>
      <c r="BR895" s="211"/>
      <c r="BS895" s="211"/>
      <c r="BT895" s="211"/>
      <c r="BU895" s="211"/>
      <c r="BV895" s="211"/>
      <c r="BW895" s="211"/>
      <c r="BX895" s="211"/>
      <c r="BY895" s="211"/>
      <c r="BZ895" s="211"/>
      <c r="CA895" s="209"/>
      <c r="CB895" s="224"/>
      <c r="CC895" s="204"/>
      <c r="CD895" s="204"/>
      <c r="CE895" s="204"/>
      <c r="CF895" s="211"/>
      <c r="CG895" s="211"/>
      <c r="CI895" s="209"/>
      <c r="CJ895" s="209"/>
      <c r="EH895" s="165"/>
      <c r="EI895" s="165"/>
      <c r="EJ895" s="166"/>
      <c r="EK895" s="209"/>
      <c r="EL895" s="211"/>
      <c r="EM895" s="211"/>
      <c r="EN895" s="211"/>
      <c r="EO895" s="211"/>
      <c r="EP895" s="211"/>
      <c r="ES895" s="165"/>
      <c r="ET895" s="165"/>
      <c r="EU895" s="166"/>
      <c r="EV895" s="209"/>
      <c r="EW895" s="211"/>
      <c r="EX895" s="211"/>
      <c r="EY895" s="211"/>
      <c r="EZ895" s="211"/>
      <c r="FA895" s="211"/>
      <c r="FD895" s="165"/>
      <c r="FE895" s="165"/>
      <c r="FF895" s="166"/>
      <c r="FG895" s="209"/>
      <c r="FH895" s="211"/>
      <c r="FI895" s="211"/>
      <c r="FJ895" s="211"/>
      <c r="FK895" s="211"/>
      <c r="FL895" s="211"/>
    </row>
    <row r="896" spans="9:168">
      <c r="I896" s="221">
        <f t="shared" si="412"/>
        <v>292</v>
      </c>
      <c r="J896" s="159">
        <f>'v-t_chart'!C893</f>
        <v>89.6</v>
      </c>
      <c r="K896" s="204">
        <f t="shared" ca="1" si="419"/>
        <v>262.43839999999994</v>
      </c>
      <c r="L896" s="205" t="b">
        <f>IF('Input&amp;Output'!$C$3=10,phase_chart!C893,IF('Input&amp;Output'!$C$3=21,phase_chart!G893,IF('Input&amp;Output'!$C$3=22,phase_chart!K893,IF('Input&amp;Output'!$C$3=31,phase_chart!O893,IF('Input&amp;Output'!$C$3=32,phase_chart!S893,"")))))</f>
        <v>0</v>
      </c>
      <c r="M896" s="206" t="b">
        <f>IF('Input&amp;Output'!$C$3=10,phase_chart!D893,IF('Input&amp;Output'!$C$3=21,phase_chart!H893,IF('Input&amp;Output'!$C$3=22,phase_chart!L893,IF('Input&amp;Output'!$C$3=31,phase_chart!P893,IF('Input&amp;Output'!$C$3=32,phase_chart!T893,"")))))</f>
        <v>0</v>
      </c>
      <c r="N896" s="205" t="b">
        <f>IF('Input&amp;Output'!$C$3=10,phase_chart!E893,IF('Input&amp;Output'!$C$3=21,phase_chart!I893,IF('Input&amp;Output'!$C$3=22,phase_chart!M893,IF('Input&amp;Output'!$C$3=31,phase_chart!Q893,IF('Input&amp;Output'!$C$3=32,phase_chart!U893,"")))))</f>
        <v>1</v>
      </c>
      <c r="P896" s="159">
        <f ca="1">IF(NOT($J896=0),IF($J896&lt;IF($P895=0,0,VLOOKUP(P895,tbL!$M$37:$Q$43,IF(L896=TRUE,2,4))),IF($J896&gt;=VLOOKUP(P895,tbL!$M$37:$Q$43,IF(L896=TRUE,3,5)),$P895,IF(AND(L895=TRUE,L896=TRUE),$P895,$P895-1)),IF(AND(L896=TRUE,J896=VLOOKUP(P895,tbL!$M$37:$Q$43,IF(L896=TRUE,2,4))),P895,IF($P895+1&gt;$C$12,$C$12,$P895+1))),0)</f>
        <v>1</v>
      </c>
      <c r="Q896" s="159">
        <f t="shared" ca="1" si="393"/>
        <v>1</v>
      </c>
      <c r="R896" s="207">
        <f t="shared" si="417"/>
        <v>0</v>
      </c>
      <c r="S896" s="208"/>
      <c r="T896" s="159">
        <f t="shared" si="410"/>
        <v>0</v>
      </c>
      <c r="U896" s="209" t="str">
        <f ca="1">IF(AND(T896=-1,N896=TRUE),"*",IF(AND(U895="*",N896=TRUE),"*",IF(AND(AND(L896=TRUE,U895="*"),J896&lt;VLOOKUP(V895+1,tbL!$M$38:$O$43,3)),"*","")))</f>
        <v/>
      </c>
      <c r="V896" s="204">
        <f t="shared" ca="1" si="394"/>
        <v>1</v>
      </c>
      <c r="Y896" s="159" t="str">
        <f t="shared" ca="1" si="395"/>
        <v/>
      </c>
      <c r="Z896" s="159" t="str">
        <f t="shared" si="396"/>
        <v/>
      </c>
      <c r="AA896" s="159">
        <f t="shared" ca="1" si="415"/>
        <v>1</v>
      </c>
      <c r="AC896" s="161" t="str">
        <f t="shared" ca="1" si="397"/>
        <v/>
      </c>
      <c r="AD896" s="161">
        <f t="shared" ca="1" si="398"/>
        <v>1</v>
      </c>
      <c r="AE896" s="161" t="str">
        <f t="shared" ca="1" si="418"/>
        <v/>
      </c>
      <c r="AF896" s="161">
        <f t="shared" ca="1" si="399"/>
        <v>1</v>
      </c>
      <c r="AG896" s="161" t="str">
        <f t="shared" ca="1" si="400"/>
        <v/>
      </c>
      <c r="AH896" s="161">
        <f t="shared" ca="1" si="401"/>
        <v>1</v>
      </c>
      <c r="AI896" s="161" t="str">
        <f t="shared" ca="1" si="402"/>
        <v/>
      </c>
      <c r="AJ896" s="161">
        <f t="shared" ca="1" si="403"/>
        <v>1</v>
      </c>
      <c r="AL896" s="161" t="str">
        <f t="shared" ca="1" si="404"/>
        <v/>
      </c>
      <c r="AM896" s="161">
        <f t="shared" ca="1" si="414"/>
        <v>1</v>
      </c>
      <c r="AN896" s="161" t="str">
        <f t="shared" ca="1" si="405"/>
        <v/>
      </c>
      <c r="AO896" s="161">
        <f t="shared" ca="1" si="413"/>
        <v>1</v>
      </c>
      <c r="AP896" s="161" t="str">
        <f t="shared" ca="1" si="406"/>
        <v/>
      </c>
      <c r="AQ896" s="161">
        <f t="shared" ca="1" si="411"/>
        <v>1</v>
      </c>
      <c r="AR896" s="161" t="str">
        <f t="shared" ca="1" si="407"/>
        <v/>
      </c>
      <c r="AS896" s="161">
        <f t="shared" ca="1" si="408"/>
        <v>1</v>
      </c>
      <c r="AT896" s="159" t="str">
        <f t="shared" ca="1" si="416"/>
        <v/>
      </c>
      <c r="AU896" s="210">
        <f t="shared" ca="1" si="392"/>
        <v>14</v>
      </c>
      <c r="AV896" s="209"/>
      <c r="AW896" s="204">
        <f t="shared" si="409"/>
        <v>8553.5277777777792</v>
      </c>
      <c r="AX896" s="159"/>
      <c r="AZ896" s="159"/>
      <c r="BM896" s="207"/>
      <c r="BN896" s="212"/>
      <c r="BP896" s="209"/>
      <c r="BQ896" s="211"/>
      <c r="BR896" s="211"/>
      <c r="BS896" s="211"/>
      <c r="BT896" s="211"/>
      <c r="BU896" s="211"/>
      <c r="BV896" s="211"/>
      <c r="BW896" s="211"/>
      <c r="BX896" s="211"/>
      <c r="BY896" s="211"/>
      <c r="BZ896" s="211"/>
      <c r="CA896" s="209"/>
      <c r="CB896" s="224"/>
      <c r="CC896" s="204"/>
      <c r="CD896" s="204"/>
      <c r="CE896" s="204"/>
      <c r="CF896" s="211"/>
      <c r="CG896" s="211"/>
      <c r="CI896" s="209"/>
      <c r="CJ896" s="209"/>
      <c r="EH896" s="165"/>
      <c r="EI896" s="165"/>
      <c r="EJ896" s="166"/>
      <c r="EK896" s="209"/>
      <c r="EL896" s="211"/>
      <c r="EM896" s="211"/>
      <c r="EN896" s="211"/>
      <c r="EO896" s="211"/>
      <c r="EP896" s="211"/>
      <c r="ES896" s="165"/>
      <c r="ET896" s="165"/>
      <c r="EU896" s="166"/>
      <c r="EV896" s="209"/>
      <c r="EW896" s="211"/>
      <c r="EX896" s="211"/>
      <c r="EY896" s="211"/>
      <c r="EZ896" s="211"/>
      <c r="FA896" s="211"/>
      <c r="FD896" s="165"/>
      <c r="FE896" s="165"/>
      <c r="FF896" s="166"/>
      <c r="FG896" s="209"/>
      <c r="FH896" s="211"/>
      <c r="FI896" s="211"/>
      <c r="FJ896" s="211"/>
      <c r="FK896" s="211"/>
      <c r="FL896" s="211"/>
    </row>
    <row r="897" spans="9:168">
      <c r="I897" s="221">
        <f t="shared" si="412"/>
        <v>293</v>
      </c>
      <c r="J897" s="159">
        <f>'v-t_chart'!C894</f>
        <v>87</v>
      </c>
      <c r="K897" s="204">
        <f t="shared" ca="1" si="419"/>
        <v>254.82299999999998</v>
      </c>
      <c r="L897" s="205" t="b">
        <f>IF('Input&amp;Output'!$C$3=10,phase_chart!C894,IF('Input&amp;Output'!$C$3=21,phase_chart!G894,IF('Input&amp;Output'!$C$3=22,phase_chart!K894,IF('Input&amp;Output'!$C$3=31,phase_chart!O894,IF('Input&amp;Output'!$C$3=32,phase_chart!S894,"")))))</f>
        <v>0</v>
      </c>
      <c r="M897" s="206" t="b">
        <f>IF('Input&amp;Output'!$C$3=10,phase_chart!D894,IF('Input&amp;Output'!$C$3=21,phase_chart!H894,IF('Input&amp;Output'!$C$3=22,phase_chart!L894,IF('Input&amp;Output'!$C$3=31,phase_chart!P894,IF('Input&amp;Output'!$C$3=32,phase_chart!T894,"")))))</f>
        <v>0</v>
      </c>
      <c r="N897" s="205" t="b">
        <f>IF('Input&amp;Output'!$C$3=10,phase_chart!E894,IF('Input&amp;Output'!$C$3=21,phase_chart!I894,IF('Input&amp;Output'!$C$3=22,phase_chart!M894,IF('Input&amp;Output'!$C$3=31,phase_chart!Q894,IF('Input&amp;Output'!$C$3=32,phase_chart!U894,"")))))</f>
        <v>1</v>
      </c>
      <c r="P897" s="159">
        <f ca="1">IF(NOT($J897=0),IF($J897&lt;IF($P896=0,0,VLOOKUP(P896,tbL!$M$37:$Q$43,IF(L897=TRUE,2,4))),IF($J897&gt;=VLOOKUP(P896,tbL!$M$37:$Q$43,IF(L897=TRUE,3,5)),$P896,IF(AND(L896=TRUE,L897=TRUE),$P896,$P896-1)),IF(AND(L897=TRUE,J897=VLOOKUP(P896,tbL!$M$37:$Q$43,IF(L897=TRUE,2,4))),P896,IF($P896+1&gt;$C$12,$C$12,$P896+1))),0)</f>
        <v>1</v>
      </c>
      <c r="Q897" s="159">
        <f t="shared" ca="1" si="393"/>
        <v>1</v>
      </c>
      <c r="R897" s="207">
        <f t="shared" si="417"/>
        <v>0</v>
      </c>
      <c r="S897" s="208"/>
      <c r="T897" s="159">
        <f t="shared" si="410"/>
        <v>0</v>
      </c>
      <c r="U897" s="209" t="str">
        <f ca="1">IF(AND(T897=-1,N897=TRUE),"*",IF(AND(U896="*",N897=TRUE),"*",IF(AND(AND(L897=TRUE,U896="*"),J897&lt;VLOOKUP(V896+1,tbL!$M$38:$O$43,3)),"*","")))</f>
        <v/>
      </c>
      <c r="V897" s="204">
        <f t="shared" ca="1" si="394"/>
        <v>1</v>
      </c>
      <c r="Y897" s="159" t="str">
        <f t="shared" ca="1" si="395"/>
        <v/>
      </c>
      <c r="Z897" s="159" t="str">
        <f t="shared" si="396"/>
        <v/>
      </c>
      <c r="AA897" s="159">
        <f t="shared" ca="1" si="415"/>
        <v>1</v>
      </c>
      <c r="AC897" s="161" t="str">
        <f t="shared" ca="1" si="397"/>
        <v/>
      </c>
      <c r="AD897" s="161">
        <f t="shared" ca="1" si="398"/>
        <v>1</v>
      </c>
      <c r="AE897" s="161" t="str">
        <f t="shared" ca="1" si="418"/>
        <v/>
      </c>
      <c r="AF897" s="161">
        <f t="shared" ca="1" si="399"/>
        <v>1</v>
      </c>
      <c r="AG897" s="161" t="str">
        <f t="shared" ca="1" si="400"/>
        <v/>
      </c>
      <c r="AH897" s="161">
        <f t="shared" ca="1" si="401"/>
        <v>1</v>
      </c>
      <c r="AI897" s="161" t="str">
        <f t="shared" ca="1" si="402"/>
        <v/>
      </c>
      <c r="AJ897" s="161">
        <f t="shared" ca="1" si="403"/>
        <v>1</v>
      </c>
      <c r="AL897" s="161" t="str">
        <f t="shared" ca="1" si="404"/>
        <v/>
      </c>
      <c r="AM897" s="161">
        <f t="shared" ca="1" si="414"/>
        <v>1</v>
      </c>
      <c r="AN897" s="161" t="str">
        <f t="shared" ca="1" si="405"/>
        <v/>
      </c>
      <c r="AO897" s="161">
        <f t="shared" ca="1" si="413"/>
        <v>1</v>
      </c>
      <c r="AP897" s="161" t="str">
        <f t="shared" ca="1" si="406"/>
        <v/>
      </c>
      <c r="AQ897" s="161">
        <f t="shared" ca="1" si="411"/>
        <v>1</v>
      </c>
      <c r="AR897" s="161" t="str">
        <f t="shared" ca="1" si="407"/>
        <v/>
      </c>
      <c r="AS897" s="161">
        <f t="shared" ca="1" si="408"/>
        <v>1</v>
      </c>
      <c r="AT897" s="159" t="str">
        <f t="shared" ca="1" si="416"/>
        <v/>
      </c>
      <c r="AU897" s="210">
        <f t="shared" ca="1" si="392"/>
        <v>14</v>
      </c>
      <c r="AV897" s="209"/>
      <c r="AW897" s="204">
        <f t="shared" si="409"/>
        <v>8577.6944444444453</v>
      </c>
      <c r="AX897" s="159"/>
      <c r="AZ897" s="159"/>
      <c r="BM897" s="207"/>
      <c r="BN897" s="212"/>
      <c r="BP897" s="209"/>
      <c r="BQ897" s="211"/>
      <c r="BR897" s="211"/>
      <c r="BS897" s="211"/>
      <c r="BT897" s="211"/>
      <c r="BU897" s="211"/>
      <c r="BV897" s="211"/>
      <c r="BW897" s="211"/>
      <c r="BX897" s="211"/>
      <c r="BY897" s="211"/>
      <c r="BZ897" s="211"/>
      <c r="CA897" s="209"/>
      <c r="CB897" s="224"/>
      <c r="CC897" s="204"/>
      <c r="CD897" s="204"/>
      <c r="CE897" s="204"/>
      <c r="CF897" s="211"/>
      <c r="CG897" s="211"/>
      <c r="CI897" s="209"/>
      <c r="CJ897" s="209"/>
      <c r="EH897" s="165"/>
      <c r="EI897" s="165"/>
      <c r="EJ897" s="166"/>
      <c r="EK897" s="209"/>
      <c r="EL897" s="211"/>
      <c r="EM897" s="211"/>
      <c r="EN897" s="211"/>
      <c r="EO897" s="211"/>
      <c r="EP897" s="211"/>
      <c r="ES897" s="165"/>
      <c r="ET897" s="165"/>
      <c r="EU897" s="166"/>
      <c r="EV897" s="209"/>
      <c r="EW897" s="211"/>
      <c r="EX897" s="211"/>
      <c r="EY897" s="211"/>
      <c r="EZ897" s="211"/>
      <c r="FA897" s="211"/>
      <c r="FD897" s="165"/>
      <c r="FE897" s="165"/>
      <c r="FF897" s="166"/>
      <c r="FG897" s="209"/>
      <c r="FH897" s="211"/>
      <c r="FI897" s="211"/>
      <c r="FJ897" s="211"/>
      <c r="FK897" s="211"/>
      <c r="FL897" s="211"/>
    </row>
    <row r="898" spans="9:168">
      <c r="I898" s="221">
        <f t="shared" si="412"/>
        <v>294</v>
      </c>
      <c r="J898" s="159">
        <f>'v-t_chart'!C895</f>
        <v>84.1</v>
      </c>
      <c r="K898" s="204">
        <f t="shared" ca="1" si="419"/>
        <v>246.32889999999998</v>
      </c>
      <c r="L898" s="205" t="b">
        <f>IF('Input&amp;Output'!$C$3=10,phase_chart!C895,IF('Input&amp;Output'!$C$3=21,phase_chart!G895,IF('Input&amp;Output'!$C$3=22,phase_chart!K895,IF('Input&amp;Output'!$C$3=31,phase_chart!O895,IF('Input&amp;Output'!$C$3=32,phase_chart!S895,"")))))</f>
        <v>0</v>
      </c>
      <c r="M898" s="206" t="b">
        <f>IF('Input&amp;Output'!$C$3=10,phase_chart!D895,IF('Input&amp;Output'!$C$3=21,phase_chart!H895,IF('Input&amp;Output'!$C$3=22,phase_chart!L895,IF('Input&amp;Output'!$C$3=31,phase_chart!P895,IF('Input&amp;Output'!$C$3=32,phase_chart!T895,"")))))</f>
        <v>0</v>
      </c>
      <c r="N898" s="205" t="b">
        <f>IF('Input&amp;Output'!$C$3=10,phase_chart!E895,IF('Input&amp;Output'!$C$3=21,phase_chart!I895,IF('Input&amp;Output'!$C$3=22,phase_chart!M895,IF('Input&amp;Output'!$C$3=31,phase_chart!Q895,IF('Input&amp;Output'!$C$3=32,phase_chart!U895,"")))))</f>
        <v>1</v>
      </c>
      <c r="P898" s="159">
        <f ca="1">IF(NOT($J898=0),IF($J898&lt;IF($P897=0,0,VLOOKUP(P897,tbL!$M$37:$Q$43,IF(L898=TRUE,2,4))),IF($J898&gt;=VLOOKUP(P897,tbL!$M$37:$Q$43,IF(L898=TRUE,3,5)),$P897,IF(AND(L897=TRUE,L898=TRUE),$P897,$P897-1)),IF(AND(L898=TRUE,J898=VLOOKUP(P897,tbL!$M$37:$Q$43,IF(L898=TRUE,2,4))),P897,IF($P897+1&gt;$C$12,$C$12,$P897+1))),0)</f>
        <v>1</v>
      </c>
      <c r="Q898" s="159">
        <f t="shared" ca="1" si="393"/>
        <v>1</v>
      </c>
      <c r="R898" s="207">
        <f t="shared" si="417"/>
        <v>0</v>
      </c>
      <c r="S898" s="208"/>
      <c r="T898" s="159">
        <f t="shared" si="410"/>
        <v>0</v>
      </c>
      <c r="U898" s="209" t="str">
        <f ca="1">IF(AND(T898=-1,N898=TRUE),"*",IF(AND(U897="*",N898=TRUE),"*",IF(AND(AND(L898=TRUE,U897="*"),J898&lt;VLOOKUP(V897+1,tbL!$M$38:$O$43,3)),"*","")))</f>
        <v/>
      </c>
      <c r="V898" s="204">
        <f t="shared" ca="1" si="394"/>
        <v>1</v>
      </c>
      <c r="Y898" s="159" t="str">
        <f t="shared" ca="1" si="395"/>
        <v/>
      </c>
      <c r="Z898" s="159" t="str">
        <f t="shared" si="396"/>
        <v/>
      </c>
      <c r="AA898" s="159">
        <f t="shared" ca="1" si="415"/>
        <v>1</v>
      </c>
      <c r="AC898" s="161" t="str">
        <f t="shared" ca="1" si="397"/>
        <v/>
      </c>
      <c r="AD898" s="161">
        <f t="shared" ca="1" si="398"/>
        <v>1</v>
      </c>
      <c r="AE898" s="161" t="str">
        <f t="shared" ca="1" si="418"/>
        <v/>
      </c>
      <c r="AF898" s="161">
        <f t="shared" ca="1" si="399"/>
        <v>1</v>
      </c>
      <c r="AG898" s="161" t="str">
        <f t="shared" ca="1" si="400"/>
        <v/>
      </c>
      <c r="AH898" s="161">
        <f t="shared" ca="1" si="401"/>
        <v>1</v>
      </c>
      <c r="AI898" s="161" t="str">
        <f t="shared" ca="1" si="402"/>
        <v/>
      </c>
      <c r="AJ898" s="161">
        <f t="shared" ca="1" si="403"/>
        <v>1</v>
      </c>
      <c r="AL898" s="161" t="str">
        <f t="shared" ca="1" si="404"/>
        <v/>
      </c>
      <c r="AM898" s="161">
        <f t="shared" ca="1" si="414"/>
        <v>1</v>
      </c>
      <c r="AN898" s="161" t="str">
        <f t="shared" ca="1" si="405"/>
        <v/>
      </c>
      <c r="AO898" s="161">
        <f t="shared" ca="1" si="413"/>
        <v>1</v>
      </c>
      <c r="AP898" s="161" t="str">
        <f t="shared" ca="1" si="406"/>
        <v/>
      </c>
      <c r="AQ898" s="161">
        <f t="shared" ca="1" si="411"/>
        <v>1</v>
      </c>
      <c r="AR898" s="161" t="str">
        <f t="shared" ca="1" si="407"/>
        <v/>
      </c>
      <c r="AS898" s="161">
        <f t="shared" ca="1" si="408"/>
        <v>1</v>
      </c>
      <c r="AT898" s="159" t="str">
        <f t="shared" ca="1" si="416"/>
        <v/>
      </c>
      <c r="AU898" s="210">
        <f t="shared" ca="1" si="392"/>
        <v>14</v>
      </c>
      <c r="AV898" s="209"/>
      <c r="AW898" s="204">
        <f t="shared" si="409"/>
        <v>8601.0555555555566</v>
      </c>
      <c r="AX898" s="159"/>
      <c r="AZ898" s="159"/>
      <c r="BM898" s="207"/>
      <c r="BN898" s="212"/>
      <c r="BP898" s="209"/>
      <c r="BQ898" s="211"/>
      <c r="BR898" s="211"/>
      <c r="BS898" s="211"/>
      <c r="BT898" s="211"/>
      <c r="BU898" s="211"/>
      <c r="BV898" s="211"/>
      <c r="BW898" s="211"/>
      <c r="BX898" s="211"/>
      <c r="BY898" s="211"/>
      <c r="BZ898" s="211"/>
      <c r="CA898" s="209"/>
      <c r="CB898" s="224"/>
      <c r="CC898" s="204"/>
      <c r="CD898" s="204"/>
      <c r="CE898" s="204"/>
      <c r="CF898" s="211"/>
      <c r="CG898" s="211"/>
      <c r="CI898" s="209"/>
      <c r="CJ898" s="209"/>
      <c r="EH898" s="165"/>
      <c r="EI898" s="165"/>
      <c r="EJ898" s="166"/>
      <c r="EK898" s="209"/>
      <c r="EL898" s="211"/>
      <c r="EM898" s="211"/>
      <c r="EN898" s="211"/>
      <c r="EO898" s="211"/>
      <c r="EP898" s="211"/>
      <c r="ES898" s="165"/>
      <c r="ET898" s="165"/>
      <c r="EU898" s="166"/>
      <c r="EV898" s="209"/>
      <c r="EW898" s="211"/>
      <c r="EX898" s="211"/>
      <c r="EY898" s="211"/>
      <c r="EZ898" s="211"/>
      <c r="FA898" s="211"/>
      <c r="FD898" s="165"/>
      <c r="FE898" s="165"/>
      <c r="FF898" s="166"/>
      <c r="FG898" s="209"/>
      <c r="FH898" s="211"/>
      <c r="FI898" s="211"/>
      <c r="FJ898" s="211"/>
      <c r="FK898" s="211"/>
      <c r="FL898" s="211"/>
    </row>
    <row r="899" spans="9:168">
      <c r="I899" s="221">
        <f t="shared" si="412"/>
        <v>295</v>
      </c>
      <c r="J899" s="159">
        <f>'v-t_chart'!C896</f>
        <v>81.2</v>
      </c>
      <c r="K899" s="204">
        <f t="shared" ca="1" si="419"/>
        <v>237.8348</v>
      </c>
      <c r="L899" s="205" t="b">
        <f>IF('Input&amp;Output'!$C$3=10,phase_chart!C896,IF('Input&amp;Output'!$C$3=21,phase_chart!G896,IF('Input&amp;Output'!$C$3=22,phase_chart!K896,IF('Input&amp;Output'!$C$3=31,phase_chart!O896,IF('Input&amp;Output'!$C$3=32,phase_chart!S896,"")))))</f>
        <v>0</v>
      </c>
      <c r="M899" s="206" t="b">
        <f>IF('Input&amp;Output'!$C$3=10,phase_chart!D896,IF('Input&amp;Output'!$C$3=21,phase_chart!H896,IF('Input&amp;Output'!$C$3=22,phase_chart!L896,IF('Input&amp;Output'!$C$3=31,phase_chart!P896,IF('Input&amp;Output'!$C$3=32,phase_chart!T896,"")))))</f>
        <v>0</v>
      </c>
      <c r="N899" s="205" t="b">
        <f>IF('Input&amp;Output'!$C$3=10,phase_chart!E896,IF('Input&amp;Output'!$C$3=21,phase_chart!I896,IF('Input&amp;Output'!$C$3=22,phase_chart!M896,IF('Input&amp;Output'!$C$3=31,phase_chart!Q896,IF('Input&amp;Output'!$C$3=32,phase_chart!U896,"")))))</f>
        <v>1</v>
      </c>
      <c r="P899" s="159">
        <f ca="1">IF(NOT($J899=0),IF($J899&lt;IF($P898=0,0,VLOOKUP(P898,tbL!$M$37:$Q$43,IF(L899=TRUE,2,4))),IF($J899&gt;=VLOOKUP(P898,tbL!$M$37:$Q$43,IF(L899=TRUE,3,5)),$P898,IF(AND(L898=TRUE,L899=TRUE),$P898,$P898-1)),IF(AND(L899=TRUE,J899=VLOOKUP(P898,tbL!$M$37:$Q$43,IF(L899=TRUE,2,4))),P898,IF($P898+1&gt;$C$12,$C$12,$P898+1))),0)</f>
        <v>1</v>
      </c>
      <c r="Q899" s="159">
        <f t="shared" ca="1" si="393"/>
        <v>1</v>
      </c>
      <c r="R899" s="207">
        <f t="shared" si="417"/>
        <v>0</v>
      </c>
      <c r="S899" s="208"/>
      <c r="T899" s="159">
        <f t="shared" si="410"/>
        <v>0</v>
      </c>
      <c r="U899" s="209" t="str">
        <f ca="1">IF(AND(T899=-1,N899=TRUE),"*",IF(AND(U898="*",N899=TRUE),"*",IF(AND(AND(L899=TRUE,U898="*"),J899&lt;VLOOKUP(V898+1,tbL!$M$38:$O$43,3)),"*","")))</f>
        <v/>
      </c>
      <c r="V899" s="204">
        <f t="shared" ca="1" si="394"/>
        <v>1</v>
      </c>
      <c r="Y899" s="159" t="str">
        <f t="shared" ca="1" si="395"/>
        <v/>
      </c>
      <c r="Z899" s="159" t="str">
        <f t="shared" si="396"/>
        <v/>
      </c>
      <c r="AA899" s="159">
        <f t="shared" ca="1" si="415"/>
        <v>1</v>
      </c>
      <c r="AC899" s="161" t="str">
        <f t="shared" ca="1" si="397"/>
        <v/>
      </c>
      <c r="AD899" s="161">
        <f t="shared" ca="1" si="398"/>
        <v>1</v>
      </c>
      <c r="AE899" s="161" t="str">
        <f t="shared" ca="1" si="418"/>
        <v/>
      </c>
      <c r="AF899" s="161">
        <f t="shared" ca="1" si="399"/>
        <v>1</v>
      </c>
      <c r="AG899" s="161" t="str">
        <f t="shared" ca="1" si="400"/>
        <v/>
      </c>
      <c r="AH899" s="161">
        <f t="shared" ca="1" si="401"/>
        <v>1</v>
      </c>
      <c r="AI899" s="161" t="str">
        <f t="shared" ca="1" si="402"/>
        <v/>
      </c>
      <c r="AJ899" s="161">
        <f t="shared" ca="1" si="403"/>
        <v>1</v>
      </c>
      <c r="AL899" s="161" t="str">
        <f t="shared" ca="1" si="404"/>
        <v/>
      </c>
      <c r="AM899" s="161">
        <f t="shared" ca="1" si="414"/>
        <v>1</v>
      </c>
      <c r="AN899" s="161" t="str">
        <f t="shared" ca="1" si="405"/>
        <v/>
      </c>
      <c r="AO899" s="161">
        <f t="shared" ca="1" si="413"/>
        <v>1</v>
      </c>
      <c r="AP899" s="161" t="str">
        <f t="shared" ca="1" si="406"/>
        <v/>
      </c>
      <c r="AQ899" s="161">
        <f t="shared" ca="1" si="411"/>
        <v>1</v>
      </c>
      <c r="AR899" s="161" t="str">
        <f t="shared" ca="1" si="407"/>
        <v/>
      </c>
      <c r="AS899" s="161">
        <f t="shared" ca="1" si="408"/>
        <v>1</v>
      </c>
      <c r="AT899" s="159" t="str">
        <f t="shared" ca="1" si="416"/>
        <v/>
      </c>
      <c r="AU899" s="210">
        <f t="shared" ca="1" si="392"/>
        <v>14</v>
      </c>
      <c r="AV899" s="209"/>
      <c r="AW899" s="204">
        <f t="shared" si="409"/>
        <v>8623.6111111111113</v>
      </c>
      <c r="AX899" s="159"/>
      <c r="AZ899" s="159"/>
      <c r="BM899" s="207"/>
      <c r="BN899" s="212"/>
      <c r="BP899" s="209"/>
      <c r="BQ899" s="211"/>
      <c r="BR899" s="211"/>
      <c r="BS899" s="211"/>
      <c r="BT899" s="211"/>
      <c r="BU899" s="211"/>
      <c r="BV899" s="211"/>
      <c r="BW899" s="211"/>
      <c r="BX899" s="211"/>
      <c r="BY899" s="211"/>
      <c r="BZ899" s="211"/>
      <c r="CA899" s="209"/>
      <c r="CB899" s="224"/>
      <c r="CC899" s="204"/>
      <c r="CD899" s="204"/>
      <c r="CE899" s="204"/>
      <c r="CF899" s="211"/>
      <c r="CG899" s="211"/>
      <c r="CI899" s="209"/>
      <c r="CJ899" s="209"/>
      <c r="EH899" s="165"/>
      <c r="EI899" s="165"/>
      <c r="EJ899" s="166"/>
      <c r="EK899" s="209"/>
      <c r="EL899" s="211"/>
      <c r="EM899" s="211"/>
      <c r="EN899" s="211"/>
      <c r="EO899" s="211"/>
      <c r="EP899" s="211"/>
      <c r="ES899" s="165"/>
      <c r="ET899" s="165"/>
      <c r="EU899" s="166"/>
      <c r="EV899" s="209"/>
      <c r="EW899" s="211"/>
      <c r="EX899" s="211"/>
      <c r="EY899" s="211"/>
      <c r="EZ899" s="211"/>
      <c r="FA899" s="211"/>
      <c r="FD899" s="165"/>
      <c r="FE899" s="165"/>
      <c r="FF899" s="166"/>
      <c r="FG899" s="209"/>
      <c r="FH899" s="211"/>
      <c r="FI899" s="211"/>
      <c r="FJ899" s="211"/>
      <c r="FK899" s="211"/>
      <c r="FL899" s="211"/>
    </row>
    <row r="900" spans="9:168">
      <c r="I900" s="221">
        <f t="shared" si="412"/>
        <v>296</v>
      </c>
      <c r="J900" s="159">
        <f>'v-t_chart'!C897</f>
        <v>78.400000000000006</v>
      </c>
      <c r="K900" s="204">
        <f t="shared" ca="1" si="419"/>
        <v>229.6336</v>
      </c>
      <c r="L900" s="205" t="b">
        <f>IF('Input&amp;Output'!$C$3=10,phase_chart!C897,IF('Input&amp;Output'!$C$3=21,phase_chart!G897,IF('Input&amp;Output'!$C$3=22,phase_chart!K897,IF('Input&amp;Output'!$C$3=31,phase_chart!O897,IF('Input&amp;Output'!$C$3=32,phase_chart!S897,"")))))</f>
        <v>0</v>
      </c>
      <c r="M900" s="206" t="b">
        <f>IF('Input&amp;Output'!$C$3=10,phase_chart!D897,IF('Input&amp;Output'!$C$3=21,phase_chart!H897,IF('Input&amp;Output'!$C$3=22,phase_chart!L897,IF('Input&amp;Output'!$C$3=31,phase_chart!P897,IF('Input&amp;Output'!$C$3=32,phase_chart!T897,"")))))</f>
        <v>0</v>
      </c>
      <c r="N900" s="205" t="b">
        <f>IF('Input&amp;Output'!$C$3=10,phase_chart!E897,IF('Input&amp;Output'!$C$3=21,phase_chart!I897,IF('Input&amp;Output'!$C$3=22,phase_chart!M897,IF('Input&amp;Output'!$C$3=31,phase_chart!Q897,IF('Input&amp;Output'!$C$3=32,phase_chart!U897,"")))))</f>
        <v>1</v>
      </c>
      <c r="P900" s="159">
        <f ca="1">IF(NOT($J900=0),IF($J900&lt;IF($P899=0,0,VLOOKUP(P899,tbL!$M$37:$Q$43,IF(L900=TRUE,2,4))),IF($J900&gt;=VLOOKUP(P899,tbL!$M$37:$Q$43,IF(L900=TRUE,3,5)),$P899,IF(AND(L899=TRUE,L900=TRUE),$P899,$P899-1)),IF(AND(L900=TRUE,J900=VLOOKUP(P899,tbL!$M$37:$Q$43,IF(L900=TRUE,2,4))),P899,IF($P899+1&gt;$C$12,$C$12,$P899+1))),0)</f>
        <v>1</v>
      </c>
      <c r="Q900" s="159">
        <f t="shared" ca="1" si="393"/>
        <v>1</v>
      </c>
      <c r="R900" s="207">
        <f t="shared" si="417"/>
        <v>0</v>
      </c>
      <c r="S900" s="208"/>
      <c r="T900" s="159">
        <f t="shared" si="410"/>
        <v>0</v>
      </c>
      <c r="U900" s="209" t="str">
        <f ca="1">IF(AND(T900=-1,N900=TRUE),"*",IF(AND(U899="*",N900=TRUE),"*",IF(AND(AND(L900=TRUE,U899="*"),J900&lt;VLOOKUP(V899+1,tbL!$M$38:$O$43,3)),"*","")))</f>
        <v/>
      </c>
      <c r="V900" s="204">
        <f t="shared" ca="1" si="394"/>
        <v>1</v>
      </c>
      <c r="Y900" s="159" t="str">
        <f t="shared" ca="1" si="395"/>
        <v/>
      </c>
      <c r="Z900" s="159" t="str">
        <f t="shared" si="396"/>
        <v/>
      </c>
      <c r="AA900" s="159">
        <f t="shared" ca="1" si="415"/>
        <v>1</v>
      </c>
      <c r="AC900" s="161" t="str">
        <f t="shared" ca="1" si="397"/>
        <v/>
      </c>
      <c r="AD900" s="161">
        <f t="shared" ca="1" si="398"/>
        <v>1</v>
      </c>
      <c r="AE900" s="161" t="str">
        <f t="shared" ca="1" si="418"/>
        <v/>
      </c>
      <c r="AF900" s="161">
        <f t="shared" ca="1" si="399"/>
        <v>1</v>
      </c>
      <c r="AG900" s="161" t="str">
        <f t="shared" ca="1" si="400"/>
        <v/>
      </c>
      <c r="AH900" s="161">
        <f t="shared" ca="1" si="401"/>
        <v>1</v>
      </c>
      <c r="AI900" s="161" t="str">
        <f t="shared" ca="1" si="402"/>
        <v/>
      </c>
      <c r="AJ900" s="161">
        <f t="shared" ca="1" si="403"/>
        <v>1</v>
      </c>
      <c r="AL900" s="161" t="str">
        <f t="shared" ca="1" si="404"/>
        <v/>
      </c>
      <c r="AM900" s="161">
        <f t="shared" ca="1" si="414"/>
        <v>1</v>
      </c>
      <c r="AN900" s="161" t="str">
        <f t="shared" ca="1" si="405"/>
        <v/>
      </c>
      <c r="AO900" s="161">
        <f t="shared" ca="1" si="413"/>
        <v>1</v>
      </c>
      <c r="AP900" s="161" t="str">
        <f t="shared" ca="1" si="406"/>
        <v/>
      </c>
      <c r="AQ900" s="161">
        <f t="shared" ca="1" si="411"/>
        <v>1</v>
      </c>
      <c r="AR900" s="161" t="str">
        <f t="shared" ca="1" si="407"/>
        <v/>
      </c>
      <c r="AS900" s="161">
        <f t="shared" ca="1" si="408"/>
        <v>1</v>
      </c>
      <c r="AT900" s="159" t="str">
        <f t="shared" ca="1" si="416"/>
        <v/>
      </c>
      <c r="AU900" s="210">
        <f t="shared" ref="AU900:AU963" ca="1" si="420">IF(Y900=0,$C$17/100,IF(OR(K900&lt;$C$17,AA900=0),$C$17/100,(VLOOKUP($AS900,$B$5:$C$11,2)*$J900)/100))</f>
        <v>14</v>
      </c>
      <c r="AV900" s="209"/>
      <c r="AW900" s="204">
        <f t="shared" si="409"/>
        <v>8645.3888888888887</v>
      </c>
      <c r="AX900" s="159"/>
      <c r="AZ900" s="159"/>
      <c r="BM900" s="207"/>
      <c r="BN900" s="212"/>
      <c r="BP900" s="209"/>
      <c r="BQ900" s="211"/>
      <c r="BR900" s="211"/>
      <c r="BS900" s="211"/>
      <c r="BT900" s="211"/>
      <c r="BU900" s="211"/>
      <c r="BV900" s="211"/>
      <c r="BW900" s="211"/>
      <c r="BX900" s="211"/>
      <c r="BY900" s="211"/>
      <c r="BZ900" s="211"/>
      <c r="CA900" s="209"/>
      <c r="CB900" s="224"/>
      <c r="CC900" s="204"/>
      <c r="CD900" s="204"/>
      <c r="CE900" s="204"/>
      <c r="CF900" s="211"/>
      <c r="CG900" s="211"/>
      <c r="CI900" s="209"/>
      <c r="CJ900" s="209"/>
      <c r="EH900" s="165"/>
      <c r="EI900" s="165"/>
      <c r="EJ900" s="166"/>
      <c r="EK900" s="209"/>
      <c r="EL900" s="211"/>
      <c r="EM900" s="211"/>
      <c r="EN900" s="211"/>
      <c r="EO900" s="211"/>
      <c r="EP900" s="211"/>
      <c r="ES900" s="165"/>
      <c r="ET900" s="165"/>
      <c r="EU900" s="166"/>
      <c r="EV900" s="209"/>
      <c r="EW900" s="211"/>
      <c r="EX900" s="211"/>
      <c r="EY900" s="211"/>
      <c r="EZ900" s="211"/>
      <c r="FA900" s="211"/>
      <c r="FD900" s="165"/>
      <c r="FE900" s="165"/>
      <c r="FF900" s="166"/>
      <c r="FG900" s="209"/>
      <c r="FH900" s="211"/>
      <c r="FI900" s="211"/>
      <c r="FJ900" s="211"/>
      <c r="FK900" s="211"/>
      <c r="FL900" s="211"/>
    </row>
    <row r="901" spans="9:168">
      <c r="I901" s="221">
        <f t="shared" si="412"/>
        <v>297</v>
      </c>
      <c r="J901" s="159">
        <f>'v-t_chart'!C898</f>
        <v>75.7</v>
      </c>
      <c r="K901" s="204">
        <f t="shared" ca="1" si="419"/>
        <v>221.7253</v>
      </c>
      <c r="L901" s="205" t="b">
        <f>IF('Input&amp;Output'!$C$3=10,phase_chart!C898,IF('Input&amp;Output'!$C$3=21,phase_chart!G898,IF('Input&amp;Output'!$C$3=22,phase_chart!K898,IF('Input&amp;Output'!$C$3=31,phase_chart!O898,IF('Input&amp;Output'!$C$3=32,phase_chart!S898,"")))))</f>
        <v>0</v>
      </c>
      <c r="M901" s="206" t="b">
        <f>IF('Input&amp;Output'!$C$3=10,phase_chart!D898,IF('Input&amp;Output'!$C$3=21,phase_chart!H898,IF('Input&amp;Output'!$C$3=22,phase_chart!L898,IF('Input&amp;Output'!$C$3=31,phase_chart!P898,IF('Input&amp;Output'!$C$3=32,phase_chart!T898,"")))))</f>
        <v>0</v>
      </c>
      <c r="N901" s="205" t="b">
        <f>IF('Input&amp;Output'!$C$3=10,phase_chart!E898,IF('Input&amp;Output'!$C$3=21,phase_chart!I898,IF('Input&amp;Output'!$C$3=22,phase_chart!M898,IF('Input&amp;Output'!$C$3=31,phase_chart!Q898,IF('Input&amp;Output'!$C$3=32,phase_chart!U898,"")))))</f>
        <v>1</v>
      </c>
      <c r="P901" s="159">
        <f ca="1">IF(NOT($J901=0),IF($J901&lt;IF($P900=0,0,VLOOKUP(P900,tbL!$M$37:$Q$43,IF(L901=TRUE,2,4))),IF($J901&gt;=VLOOKUP(P900,tbL!$M$37:$Q$43,IF(L901=TRUE,3,5)),$P900,IF(AND(L900=TRUE,L901=TRUE),$P900,$P900-1)),IF(AND(L901=TRUE,J901=VLOOKUP(P900,tbL!$M$37:$Q$43,IF(L901=TRUE,2,4))),P900,IF($P900+1&gt;$C$12,$C$12,$P900+1))),0)</f>
        <v>1</v>
      </c>
      <c r="Q901" s="159">
        <f t="shared" ref="Q901:Q964" ca="1" si="421">P901</f>
        <v>1</v>
      </c>
      <c r="R901" s="207">
        <f t="shared" si="417"/>
        <v>0</v>
      </c>
      <c r="S901" s="208"/>
      <c r="T901" s="159">
        <f t="shared" si="410"/>
        <v>0</v>
      </c>
      <c r="U901" s="209" t="str">
        <f ca="1">IF(AND(T901=-1,N901=TRUE),"*",IF(AND(U900="*",N901=TRUE),"*",IF(AND(AND(L901=TRUE,U900="*"),J901&lt;VLOOKUP(V900+1,tbL!$M$38:$O$43,3)),"*","")))</f>
        <v/>
      </c>
      <c r="V901" s="204">
        <f t="shared" ref="V901:V964" ca="1" si="422">IF(U901="*",IF(Q901&gt;V900,V900,Q901),Q901)</f>
        <v>1</v>
      </c>
      <c r="Y901" s="159" t="str">
        <f t="shared" ref="Y901:Y964" ca="1" si="423">IF(OR($V901=3,OR($V901=1,$V901=2)),IF(OR($V904=0,OR($V905=0,OR($V906=0,OR($V907=0,OR($V908=0,OR($V909=0,$V910=0)))))),IF(J901&lt;IF(V901=3,$D$18,IF(V901=2,$F$13,$F$8)),0,IF(Y900=0,0,IF(J901&lt;10,0,""))),""),"")</f>
        <v/>
      </c>
      <c r="Z901" s="159" t="str">
        <f t="shared" ref="Z901:Z964" si="424">IF(AND(AND(J906&gt;0,J905=0),Z900=""),1,IF(Z900=1,IF(AND(J901&gt;0,J902-J901&gt;0),"",1),""))</f>
        <v/>
      </c>
      <c r="AA901" s="159">
        <f t="shared" ca="1" si="415"/>
        <v>1</v>
      </c>
      <c r="AC901" s="161" t="str">
        <f t="shared" ref="AC901:AC964" ca="1" si="425">IF(OR(OR($AT901=-1,$R901=1),AA901=0),"",IF(AND(AA900=AA902,AA901&lt;&gt;AA900),"*",""))</f>
        <v/>
      </c>
      <c r="AD901" s="161">
        <f t="shared" ref="AD901:AD964" ca="1" si="426">IF(AC901="*",AA900,AA901)</f>
        <v>1</v>
      </c>
      <c r="AE901" s="161" t="str">
        <f t="shared" ca="1" si="418"/>
        <v/>
      </c>
      <c r="AF901" s="161">
        <f t="shared" ref="AF901:AF964" ca="1" si="427">IF(AE901="*",AD900,IF(AE900="*",AD899,AD901))</f>
        <v>1</v>
      </c>
      <c r="AG901" s="161" t="str">
        <f t="shared" ref="AG901:AG964" ca="1" si="428">IF(OR(OR(OR($AT901=-1,$R901=1),AF901=0),AG898="*"),"",IF(AND(AND(AND(AF900=AF904,AF901&lt;&gt;AF900),AF901=AF902),AF901=AF903),"*",""))</f>
        <v/>
      </c>
      <c r="AH901" s="161">
        <f t="shared" ref="AH901:AH964" ca="1" si="429">IF(AG901="*",AF900,IF(AG900="*",AF899,IF(AG899="*",AF898,AF901)))</f>
        <v>1</v>
      </c>
      <c r="AI901" s="161" t="str">
        <f t="shared" ref="AI901:AI964" ca="1" si="430">IF(OR(OR(OR($AT901=-1,$R901=1),AH901=0),AI897="*"),"",IF(AND(AND(AND(AND(AH900=AH905,AH901&lt;&gt;AH900),AH901=AH902),AH901=AH903),AH901=AH904),"*",""))</f>
        <v/>
      </c>
      <c r="AJ901" s="161">
        <f t="shared" ref="AJ901:AJ964" ca="1" si="431">IF(AI901="*",AH900,IF(AI900="*",AH899,IF(AI899="*",AH898,IF(AI898="*",AH897,AH901))))</f>
        <v>1</v>
      </c>
      <c r="AL901" s="161" t="str">
        <f t="shared" ref="AL901:AL964" ca="1" si="432">IF(OR(OR(OR($AT901=-1,$R901=1),AJ901=0),AL897="*"),"",IF(AND(AND(AND(AND(AJ900=AJ905,AJ901&lt;&gt;AJ900),AJ901=AJ902),AJ901=AJ903),AJ901=AJ904),"*",""))</f>
        <v/>
      </c>
      <c r="AM901" s="161">
        <f t="shared" ca="1" si="414"/>
        <v>1</v>
      </c>
      <c r="AN901" s="161" t="str">
        <f t="shared" ref="AN901:AN964" ca="1" si="433">IF(OR(OR(OR($AT901=-1,$R901=1),AM901=0),AN898="*"),"",IF(AND(AND(AND(AM900=AM904,AM901&lt;&gt;AM900),AM901=AM902),AM901=AM903),"*",""))</f>
        <v/>
      </c>
      <c r="AO901" s="161">
        <f t="shared" ca="1" si="413"/>
        <v>1</v>
      </c>
      <c r="AP901" s="161" t="str">
        <f t="shared" ref="AP901:AP964" ca="1" si="434">IF(OR(OR($AT901=-1,$R901=1),AO901=0),"",IF(AND(AND(AO900=AO903,AO901&lt;&gt;AO900),AO901=AO902),"*",""))</f>
        <v/>
      </c>
      <c r="AQ901" s="161">
        <f t="shared" ca="1" si="411"/>
        <v>1</v>
      </c>
      <c r="AR901" s="161" t="str">
        <f t="shared" ref="AR901:AR964" ca="1" si="435">IF(OR(OR($AT901=-1,$R901=1),AQ901=0),"",IF(AND(AQ900=AQ902,AQ901&lt;&gt;AQ900),"*",""))</f>
        <v/>
      </c>
      <c r="AS901" s="161">
        <f t="shared" ref="AS901:AS964" ca="1" si="436">IF(AR901="*",AQ900,AQ901)</f>
        <v>1</v>
      </c>
      <c r="AT901" s="159" t="str">
        <f t="shared" ca="1" si="416"/>
        <v/>
      </c>
      <c r="AU901" s="210">
        <f t="shared" ca="1" si="420"/>
        <v>14</v>
      </c>
      <c r="AV901" s="209"/>
      <c r="AW901" s="204">
        <f t="shared" ref="AW901:AW964" si="437">AW900+J901/3.6</f>
        <v>8666.4166666666661</v>
      </c>
      <c r="AX901" s="159"/>
      <c r="AZ901" s="159"/>
      <c r="BM901" s="207"/>
      <c r="BN901" s="212"/>
      <c r="BP901" s="209"/>
      <c r="BQ901" s="211"/>
      <c r="BR901" s="211"/>
      <c r="BS901" s="211"/>
      <c r="BT901" s="211"/>
      <c r="BU901" s="211"/>
      <c r="BV901" s="211"/>
      <c r="BW901" s="211"/>
      <c r="BX901" s="211"/>
      <c r="BY901" s="211"/>
      <c r="BZ901" s="211"/>
      <c r="CA901" s="209"/>
      <c r="CB901" s="224"/>
      <c r="CC901" s="204"/>
      <c r="CD901" s="204"/>
      <c r="CE901" s="204"/>
      <c r="CF901" s="211"/>
      <c r="CG901" s="211"/>
      <c r="CI901" s="209"/>
      <c r="CJ901" s="209"/>
      <c r="EH901" s="165"/>
      <c r="EI901" s="165"/>
      <c r="EJ901" s="166"/>
      <c r="EK901" s="209"/>
      <c r="EL901" s="211"/>
      <c r="EM901" s="211"/>
      <c r="EN901" s="211"/>
      <c r="EO901" s="211"/>
      <c r="EP901" s="211"/>
      <c r="ES901" s="165"/>
      <c r="ET901" s="165"/>
      <c r="EU901" s="166"/>
      <c r="EV901" s="209"/>
      <c r="EW901" s="211"/>
      <c r="EX901" s="211"/>
      <c r="EY901" s="211"/>
      <c r="EZ901" s="211"/>
      <c r="FA901" s="211"/>
      <c r="FD901" s="165"/>
      <c r="FE901" s="165"/>
      <c r="FF901" s="166"/>
      <c r="FG901" s="209"/>
      <c r="FH901" s="211"/>
      <c r="FI901" s="211"/>
      <c r="FJ901" s="211"/>
      <c r="FK901" s="211"/>
      <c r="FL901" s="211"/>
    </row>
    <row r="902" spans="9:168">
      <c r="I902" s="221">
        <f t="shared" si="412"/>
        <v>298</v>
      </c>
      <c r="J902" s="159">
        <f>'v-t_chart'!C899</f>
        <v>73.2</v>
      </c>
      <c r="K902" s="204">
        <f t="shared" ca="1" si="419"/>
        <v>214.40279999999998</v>
      </c>
      <c r="L902" s="205" t="b">
        <f>IF('Input&amp;Output'!$C$3=10,phase_chart!C899,IF('Input&amp;Output'!$C$3=21,phase_chart!G899,IF('Input&amp;Output'!$C$3=22,phase_chart!K899,IF('Input&amp;Output'!$C$3=31,phase_chart!O899,IF('Input&amp;Output'!$C$3=32,phase_chart!S899,"")))))</f>
        <v>0</v>
      </c>
      <c r="M902" s="206" t="b">
        <f>IF('Input&amp;Output'!$C$3=10,phase_chart!D899,IF('Input&amp;Output'!$C$3=21,phase_chart!H899,IF('Input&amp;Output'!$C$3=22,phase_chart!L899,IF('Input&amp;Output'!$C$3=31,phase_chart!P899,IF('Input&amp;Output'!$C$3=32,phase_chart!T899,"")))))</f>
        <v>0</v>
      </c>
      <c r="N902" s="205" t="b">
        <f>IF('Input&amp;Output'!$C$3=10,phase_chart!E899,IF('Input&amp;Output'!$C$3=21,phase_chart!I899,IF('Input&amp;Output'!$C$3=22,phase_chart!M899,IF('Input&amp;Output'!$C$3=31,phase_chart!Q899,IF('Input&amp;Output'!$C$3=32,phase_chart!U899,"")))))</f>
        <v>1</v>
      </c>
      <c r="P902" s="159">
        <f ca="1">IF(NOT($J902=0),IF($J902&lt;IF($P901=0,0,VLOOKUP(P901,tbL!$M$37:$Q$43,IF(L902=TRUE,2,4))),IF($J902&gt;=VLOOKUP(P901,tbL!$M$37:$Q$43,IF(L902=TRUE,3,5)),$P901,IF(AND(L901=TRUE,L902=TRUE),$P901,$P901-1)),IF(AND(L902=TRUE,J902=VLOOKUP(P901,tbL!$M$37:$Q$43,IF(L902=TRUE,2,4))),P901,IF($P901+1&gt;$C$12,$C$12,$P901+1))),0)</f>
        <v>1</v>
      </c>
      <c r="Q902" s="159">
        <f t="shared" ca="1" si="421"/>
        <v>1</v>
      </c>
      <c r="R902" s="207">
        <f t="shared" ref="R902:R933" si="438">IF(L902=TRUE,IF(OR(K901=0,R901=1),1,0),0)</f>
        <v>0</v>
      </c>
      <c r="S902" s="208"/>
      <c r="T902" s="159">
        <f t="shared" ref="T902:T965" si="439">IF(AND(L901=TRUE,M902=TRUE),1,IF(AND(L901=TRUE,N902=TRUE),-1,0))</f>
        <v>0</v>
      </c>
      <c r="U902" s="209" t="str">
        <f ca="1">IF(AND(T902=-1,N902=TRUE),"*",IF(AND(U901="*",N902=TRUE),"*",IF(AND(AND(L902=TRUE,U901="*"),J902&lt;VLOOKUP(V901+1,tbL!$M$38:$O$43,3)),"*","")))</f>
        <v/>
      </c>
      <c r="V902" s="204">
        <f t="shared" ca="1" si="422"/>
        <v>1</v>
      </c>
      <c r="Y902" s="159" t="str">
        <f t="shared" ca="1" si="423"/>
        <v/>
      </c>
      <c r="Z902" s="159" t="str">
        <f t="shared" si="424"/>
        <v/>
      </c>
      <c r="AA902" s="159">
        <f t="shared" ca="1" si="415"/>
        <v>1</v>
      </c>
      <c r="AC902" s="161" t="str">
        <f t="shared" ca="1" si="425"/>
        <v/>
      </c>
      <c r="AD902" s="161">
        <f t="shared" ca="1" si="426"/>
        <v>1</v>
      </c>
      <c r="AE902" s="161" t="str">
        <f t="shared" ca="1" si="418"/>
        <v/>
      </c>
      <c r="AF902" s="161">
        <f t="shared" ca="1" si="427"/>
        <v>1</v>
      </c>
      <c r="AG902" s="161" t="str">
        <f t="shared" ca="1" si="428"/>
        <v/>
      </c>
      <c r="AH902" s="161">
        <f t="shared" ca="1" si="429"/>
        <v>1</v>
      </c>
      <c r="AI902" s="161" t="str">
        <f t="shared" ca="1" si="430"/>
        <v/>
      </c>
      <c r="AJ902" s="161">
        <f t="shared" ca="1" si="431"/>
        <v>1</v>
      </c>
      <c r="AL902" s="161" t="str">
        <f t="shared" ca="1" si="432"/>
        <v/>
      </c>
      <c r="AM902" s="161">
        <f t="shared" ca="1" si="414"/>
        <v>1</v>
      </c>
      <c r="AN902" s="161" t="str">
        <f t="shared" ca="1" si="433"/>
        <v/>
      </c>
      <c r="AO902" s="161">
        <f t="shared" ca="1" si="413"/>
        <v>1</v>
      </c>
      <c r="AP902" s="161" t="str">
        <f t="shared" ca="1" si="434"/>
        <v/>
      </c>
      <c r="AQ902" s="161">
        <f t="shared" ref="AQ902:AQ965" ca="1" si="440">IF(AP902="*",AO901,IF(AP901="*",AO900,AO902))</f>
        <v>1</v>
      </c>
      <c r="AR902" s="161" t="str">
        <f t="shared" ca="1" si="435"/>
        <v/>
      </c>
      <c r="AS902" s="161">
        <f t="shared" ca="1" si="436"/>
        <v>1</v>
      </c>
      <c r="AT902" s="159" t="str">
        <f t="shared" ca="1" si="416"/>
        <v/>
      </c>
      <c r="AU902" s="210">
        <f t="shared" ca="1" si="420"/>
        <v>14</v>
      </c>
      <c r="AV902" s="209"/>
      <c r="AW902" s="204">
        <f t="shared" si="437"/>
        <v>8686.75</v>
      </c>
      <c r="AX902" s="159"/>
      <c r="AZ902" s="159"/>
      <c r="BM902" s="207"/>
      <c r="BN902" s="212"/>
      <c r="BP902" s="209"/>
      <c r="BQ902" s="211"/>
      <c r="BR902" s="211"/>
      <c r="BS902" s="211"/>
      <c r="BT902" s="211"/>
      <c r="BU902" s="211"/>
      <c r="BV902" s="211"/>
      <c r="BW902" s="211"/>
      <c r="BX902" s="211"/>
      <c r="BY902" s="211"/>
      <c r="BZ902" s="211"/>
      <c r="CA902" s="209"/>
      <c r="CB902" s="224"/>
      <c r="CC902" s="204"/>
      <c r="CD902" s="204"/>
      <c r="CE902" s="204"/>
      <c r="CF902" s="211"/>
      <c r="CG902" s="211"/>
      <c r="CI902" s="209"/>
      <c r="CJ902" s="209"/>
      <c r="EH902" s="165"/>
      <c r="EI902" s="165"/>
      <c r="EJ902" s="166"/>
      <c r="EK902" s="209"/>
      <c r="EL902" s="211"/>
      <c r="EM902" s="211"/>
      <c r="EN902" s="211"/>
      <c r="EO902" s="211"/>
      <c r="EP902" s="211"/>
      <c r="ES902" s="165"/>
      <c r="ET902" s="165"/>
      <c r="EU902" s="166"/>
      <c r="EV902" s="209"/>
      <c r="EW902" s="211"/>
      <c r="EX902" s="211"/>
      <c r="EY902" s="211"/>
      <c r="EZ902" s="211"/>
      <c r="FA902" s="211"/>
      <c r="FD902" s="165"/>
      <c r="FE902" s="165"/>
      <c r="FF902" s="166"/>
      <c r="FG902" s="209"/>
      <c r="FH902" s="211"/>
      <c r="FI902" s="211"/>
      <c r="FJ902" s="211"/>
      <c r="FK902" s="211"/>
      <c r="FL902" s="211"/>
    </row>
    <row r="903" spans="9:168">
      <c r="I903" s="221">
        <f t="shared" ref="I903:I966" si="441">I902+1</f>
        <v>299</v>
      </c>
      <c r="J903" s="159">
        <f>'v-t_chart'!C900</f>
        <v>71.099999999999994</v>
      </c>
      <c r="K903" s="204">
        <f t="shared" ca="1" si="419"/>
        <v>208.25189999999998</v>
      </c>
      <c r="L903" s="205" t="b">
        <f>IF('Input&amp;Output'!$C$3=10,phase_chart!C900,IF('Input&amp;Output'!$C$3=21,phase_chart!G900,IF('Input&amp;Output'!$C$3=22,phase_chart!K900,IF('Input&amp;Output'!$C$3=31,phase_chart!O900,IF('Input&amp;Output'!$C$3=32,phase_chart!S900,"")))))</f>
        <v>0</v>
      </c>
      <c r="M903" s="206" t="b">
        <f>IF('Input&amp;Output'!$C$3=10,phase_chart!D900,IF('Input&amp;Output'!$C$3=21,phase_chart!H900,IF('Input&amp;Output'!$C$3=22,phase_chart!L900,IF('Input&amp;Output'!$C$3=31,phase_chart!P900,IF('Input&amp;Output'!$C$3=32,phase_chart!T900,"")))))</f>
        <v>0</v>
      </c>
      <c r="N903" s="205" t="b">
        <f>IF('Input&amp;Output'!$C$3=10,phase_chart!E900,IF('Input&amp;Output'!$C$3=21,phase_chart!I900,IF('Input&amp;Output'!$C$3=22,phase_chart!M900,IF('Input&amp;Output'!$C$3=31,phase_chart!Q900,IF('Input&amp;Output'!$C$3=32,phase_chart!U900,"")))))</f>
        <v>1</v>
      </c>
      <c r="P903" s="159">
        <f ca="1">IF(NOT($J903=0),IF($J903&lt;IF($P902=0,0,VLOOKUP(P902,tbL!$M$37:$Q$43,IF(L903=TRUE,2,4))),IF($J903&gt;=VLOOKUP(P902,tbL!$M$37:$Q$43,IF(L903=TRUE,3,5)),$P902,IF(AND(L902=TRUE,L903=TRUE),$P902,$P902-1)),IF(AND(L903=TRUE,J903=VLOOKUP(P902,tbL!$M$37:$Q$43,IF(L903=TRUE,2,4))),P902,IF($P902+1&gt;$C$12,$C$12,$P902+1))),0)</f>
        <v>1</v>
      </c>
      <c r="Q903" s="159">
        <f t="shared" ca="1" si="421"/>
        <v>1</v>
      </c>
      <c r="R903" s="207">
        <f t="shared" si="438"/>
        <v>0</v>
      </c>
      <c r="S903" s="208"/>
      <c r="T903" s="159">
        <f t="shared" si="439"/>
        <v>0</v>
      </c>
      <c r="U903" s="209" t="str">
        <f ca="1">IF(AND(T903=-1,N903=TRUE),"*",IF(AND(U902="*",N903=TRUE),"*",IF(AND(AND(L903=TRUE,U902="*"),J903&lt;VLOOKUP(V902+1,tbL!$M$38:$O$43,3)),"*","")))</f>
        <v/>
      </c>
      <c r="V903" s="204">
        <f t="shared" ca="1" si="422"/>
        <v>1</v>
      </c>
      <c r="Y903" s="159" t="str">
        <f t="shared" ca="1" si="423"/>
        <v/>
      </c>
      <c r="Z903" s="159" t="str">
        <f t="shared" si="424"/>
        <v/>
      </c>
      <c r="AA903" s="159">
        <f t="shared" ca="1" si="415"/>
        <v>1</v>
      </c>
      <c r="AC903" s="161" t="str">
        <f t="shared" ca="1" si="425"/>
        <v/>
      </c>
      <c r="AD903" s="161">
        <f t="shared" ca="1" si="426"/>
        <v>1</v>
      </c>
      <c r="AE903" s="161" t="str">
        <f t="shared" ca="1" si="418"/>
        <v/>
      </c>
      <c r="AF903" s="161">
        <f t="shared" ca="1" si="427"/>
        <v>1</v>
      </c>
      <c r="AG903" s="161" t="str">
        <f t="shared" ca="1" si="428"/>
        <v/>
      </c>
      <c r="AH903" s="161">
        <f t="shared" ca="1" si="429"/>
        <v>1</v>
      </c>
      <c r="AI903" s="161" t="str">
        <f t="shared" ca="1" si="430"/>
        <v/>
      </c>
      <c r="AJ903" s="161">
        <f t="shared" ca="1" si="431"/>
        <v>1</v>
      </c>
      <c r="AL903" s="161" t="str">
        <f t="shared" ca="1" si="432"/>
        <v/>
      </c>
      <c r="AM903" s="161">
        <f t="shared" ca="1" si="414"/>
        <v>1</v>
      </c>
      <c r="AN903" s="161" t="str">
        <f t="shared" ca="1" si="433"/>
        <v/>
      </c>
      <c r="AO903" s="161">
        <f t="shared" ref="AO903:AO966" ca="1" si="442">IF(AN903="*",AM902,IF(AN902="*",AM901,IF(AN901="*",AM900,AM903)))</f>
        <v>1</v>
      </c>
      <c r="AP903" s="161" t="str">
        <f t="shared" ca="1" si="434"/>
        <v/>
      </c>
      <c r="AQ903" s="161">
        <f t="shared" ca="1" si="440"/>
        <v>1</v>
      </c>
      <c r="AR903" s="161" t="str">
        <f t="shared" ca="1" si="435"/>
        <v/>
      </c>
      <c r="AS903" s="161">
        <f t="shared" ca="1" si="436"/>
        <v>1</v>
      </c>
      <c r="AT903" s="159" t="str">
        <f t="shared" ca="1" si="416"/>
        <v/>
      </c>
      <c r="AU903" s="210">
        <f t="shared" ca="1" si="420"/>
        <v>14</v>
      </c>
      <c r="AV903" s="209"/>
      <c r="AW903" s="204">
        <f t="shared" si="437"/>
        <v>8706.5</v>
      </c>
      <c r="AX903" s="159"/>
      <c r="AZ903" s="159"/>
      <c r="BM903" s="207"/>
      <c r="BN903" s="212"/>
      <c r="BP903" s="209"/>
      <c r="BQ903" s="211"/>
      <c r="BR903" s="211"/>
      <c r="BS903" s="211"/>
      <c r="BT903" s="211"/>
      <c r="BU903" s="211"/>
      <c r="BV903" s="211"/>
      <c r="BW903" s="211"/>
      <c r="BX903" s="211"/>
      <c r="BY903" s="211"/>
      <c r="BZ903" s="211"/>
      <c r="CA903" s="209"/>
      <c r="CB903" s="224"/>
      <c r="CC903" s="204"/>
      <c r="CD903" s="204"/>
      <c r="CE903" s="204"/>
      <c r="CF903" s="211"/>
      <c r="CG903" s="211"/>
      <c r="CI903" s="209"/>
      <c r="CJ903" s="209"/>
      <c r="EH903" s="165"/>
      <c r="EI903" s="165"/>
      <c r="EJ903" s="166"/>
      <c r="EK903" s="209"/>
      <c r="EL903" s="211"/>
      <c r="EM903" s="211"/>
      <c r="EN903" s="211"/>
      <c r="EO903" s="211"/>
      <c r="EP903" s="211"/>
      <c r="ES903" s="165"/>
      <c r="ET903" s="165"/>
      <c r="EU903" s="166"/>
      <c r="EV903" s="209"/>
      <c r="EW903" s="211"/>
      <c r="EX903" s="211"/>
      <c r="EY903" s="211"/>
      <c r="EZ903" s="211"/>
      <c r="FA903" s="211"/>
      <c r="FD903" s="165"/>
      <c r="FE903" s="165"/>
      <c r="FF903" s="166"/>
      <c r="FG903" s="209"/>
      <c r="FH903" s="211"/>
      <c r="FI903" s="211"/>
      <c r="FJ903" s="211"/>
      <c r="FK903" s="211"/>
      <c r="FL903" s="211"/>
    </row>
    <row r="904" spans="9:168">
      <c r="I904" s="221">
        <f t="shared" si="441"/>
        <v>300</v>
      </c>
      <c r="J904" s="159">
        <f>'v-t_chart'!C901</f>
        <v>69.5</v>
      </c>
      <c r="K904" s="204">
        <f t="shared" ca="1" si="419"/>
        <v>203.56549999999999</v>
      </c>
      <c r="L904" s="205" t="b">
        <f>IF('Input&amp;Output'!$C$3=10,phase_chart!C901,IF('Input&amp;Output'!$C$3=21,phase_chart!G901,IF('Input&amp;Output'!$C$3=22,phase_chart!K901,IF('Input&amp;Output'!$C$3=31,phase_chart!O901,IF('Input&amp;Output'!$C$3=32,phase_chart!S901,"")))))</f>
        <v>0</v>
      </c>
      <c r="M904" s="206" t="b">
        <f>IF('Input&amp;Output'!$C$3=10,phase_chart!D901,IF('Input&amp;Output'!$C$3=21,phase_chart!H901,IF('Input&amp;Output'!$C$3=22,phase_chart!L901,IF('Input&amp;Output'!$C$3=31,phase_chart!P901,IF('Input&amp;Output'!$C$3=32,phase_chart!T901,"")))))</f>
        <v>0</v>
      </c>
      <c r="N904" s="205" t="b">
        <f>IF('Input&amp;Output'!$C$3=10,phase_chart!E901,IF('Input&amp;Output'!$C$3=21,phase_chart!I901,IF('Input&amp;Output'!$C$3=22,phase_chart!M901,IF('Input&amp;Output'!$C$3=31,phase_chart!Q901,IF('Input&amp;Output'!$C$3=32,phase_chart!U901,"")))))</f>
        <v>1</v>
      </c>
      <c r="P904" s="159">
        <f ca="1">IF(NOT($J904=0),IF($J904&lt;IF($P903=0,0,VLOOKUP(P903,tbL!$M$37:$Q$43,IF(L904=TRUE,2,4))),IF($J904&gt;=VLOOKUP(P903,tbL!$M$37:$Q$43,IF(L904=TRUE,3,5)),$P903,IF(AND(L903=TRUE,L904=TRUE),$P903,$P903-1)),IF(AND(L904=TRUE,J904=VLOOKUP(P903,tbL!$M$37:$Q$43,IF(L904=TRUE,2,4))),P903,IF($P903+1&gt;$C$12,$C$12,$P903+1))),0)</f>
        <v>1</v>
      </c>
      <c r="Q904" s="159">
        <f t="shared" ca="1" si="421"/>
        <v>1</v>
      </c>
      <c r="R904" s="207">
        <f t="shared" si="438"/>
        <v>0</v>
      </c>
      <c r="S904" s="208"/>
      <c r="T904" s="159">
        <f t="shared" si="439"/>
        <v>0</v>
      </c>
      <c r="U904" s="209" t="str">
        <f ca="1">IF(AND(T904=-1,N904=TRUE),"*",IF(AND(U903="*",N904=TRUE),"*",IF(AND(AND(L904=TRUE,U903="*"),J904&lt;VLOOKUP(V903+1,tbL!$M$38:$O$43,3)),"*","")))</f>
        <v/>
      </c>
      <c r="V904" s="204">
        <f t="shared" ca="1" si="422"/>
        <v>1</v>
      </c>
      <c r="Y904" s="159" t="str">
        <f t="shared" ca="1" si="423"/>
        <v/>
      </c>
      <c r="Z904" s="159" t="str">
        <f t="shared" si="424"/>
        <v/>
      </c>
      <c r="AA904" s="159">
        <f t="shared" ca="1" si="415"/>
        <v>1</v>
      </c>
      <c r="AC904" s="161" t="str">
        <f t="shared" ca="1" si="425"/>
        <v/>
      </c>
      <c r="AD904" s="161">
        <f t="shared" ca="1" si="426"/>
        <v>1</v>
      </c>
      <c r="AE904" s="161" t="str">
        <f t="shared" ca="1" si="418"/>
        <v/>
      </c>
      <c r="AF904" s="161">
        <f t="shared" ca="1" si="427"/>
        <v>1</v>
      </c>
      <c r="AG904" s="161" t="str">
        <f t="shared" ca="1" si="428"/>
        <v/>
      </c>
      <c r="AH904" s="161">
        <f t="shared" ca="1" si="429"/>
        <v>1</v>
      </c>
      <c r="AI904" s="161" t="str">
        <f t="shared" ca="1" si="430"/>
        <v/>
      </c>
      <c r="AJ904" s="161">
        <f t="shared" ca="1" si="431"/>
        <v>1</v>
      </c>
      <c r="AL904" s="161" t="str">
        <f t="shared" ca="1" si="432"/>
        <v/>
      </c>
      <c r="AM904" s="161">
        <f t="shared" ref="AM904:AM967" ca="1" si="443">IF(AL904="*",AJ903,IF(AL903="*",AJ902,IF(AL902="*",AJ901,IF(AL901="*",AJ900,AJ904))))</f>
        <v>1</v>
      </c>
      <c r="AN904" s="161" t="str">
        <f t="shared" ca="1" si="433"/>
        <v/>
      </c>
      <c r="AO904" s="161">
        <f t="shared" ca="1" si="442"/>
        <v>1</v>
      </c>
      <c r="AP904" s="161" t="str">
        <f t="shared" ca="1" si="434"/>
        <v/>
      </c>
      <c r="AQ904" s="161">
        <f t="shared" ca="1" si="440"/>
        <v>1</v>
      </c>
      <c r="AR904" s="161" t="str">
        <f t="shared" ca="1" si="435"/>
        <v/>
      </c>
      <c r="AS904" s="161">
        <f t="shared" ca="1" si="436"/>
        <v>1</v>
      </c>
      <c r="AT904" s="159" t="str">
        <f t="shared" ca="1" si="416"/>
        <v/>
      </c>
      <c r="AU904" s="210">
        <f t="shared" ca="1" si="420"/>
        <v>14</v>
      </c>
      <c r="AV904" s="209"/>
      <c r="AW904" s="204">
        <f t="shared" si="437"/>
        <v>8725.8055555555547</v>
      </c>
      <c r="AX904" s="159"/>
      <c r="AZ904" s="159"/>
      <c r="BM904" s="207"/>
      <c r="BN904" s="212"/>
      <c r="BP904" s="209"/>
      <c r="BQ904" s="211"/>
      <c r="BR904" s="211"/>
      <c r="BS904" s="211"/>
      <c r="BT904" s="211"/>
      <c r="BU904" s="211"/>
      <c r="BV904" s="211"/>
      <c r="BW904" s="211"/>
      <c r="BX904" s="211"/>
      <c r="BY904" s="211"/>
      <c r="BZ904" s="211"/>
      <c r="CA904" s="209"/>
      <c r="CB904" s="224"/>
      <c r="CC904" s="204"/>
      <c r="CD904" s="204"/>
      <c r="CE904" s="204"/>
      <c r="CF904" s="211"/>
      <c r="CG904" s="211"/>
      <c r="CI904" s="209"/>
      <c r="CJ904" s="209"/>
      <c r="EH904" s="165"/>
      <c r="EI904" s="165"/>
      <c r="EJ904" s="166"/>
      <c r="EK904" s="209"/>
      <c r="EL904" s="211"/>
      <c r="EM904" s="211"/>
      <c r="EN904" s="211"/>
      <c r="EO904" s="211"/>
      <c r="EP904" s="211"/>
      <c r="ES904" s="165"/>
      <c r="ET904" s="165"/>
      <c r="EU904" s="166"/>
      <c r="EV904" s="209"/>
      <c r="EW904" s="211"/>
      <c r="EX904" s="211"/>
      <c r="EY904" s="211"/>
      <c r="EZ904" s="211"/>
      <c r="FA904" s="211"/>
      <c r="FD904" s="165"/>
      <c r="FE904" s="165"/>
      <c r="FF904" s="166"/>
      <c r="FG904" s="209"/>
      <c r="FH904" s="211"/>
      <c r="FI904" s="211"/>
      <c r="FJ904" s="211"/>
      <c r="FK904" s="211"/>
      <c r="FL904" s="211"/>
    </row>
    <row r="905" spans="9:168">
      <c r="I905" s="221">
        <f t="shared" si="441"/>
        <v>301</v>
      </c>
      <c r="J905" s="159">
        <f>'v-t_chart'!C902</f>
        <v>68.3</v>
      </c>
      <c r="K905" s="204">
        <f t="shared" ca="1" si="419"/>
        <v>200.05069999999998</v>
      </c>
      <c r="L905" s="205" t="b">
        <f>IF('Input&amp;Output'!$C$3=10,phase_chart!C902,IF('Input&amp;Output'!$C$3=21,phase_chart!G902,IF('Input&amp;Output'!$C$3=22,phase_chart!K902,IF('Input&amp;Output'!$C$3=31,phase_chart!O902,IF('Input&amp;Output'!$C$3=32,phase_chart!S902,"")))))</f>
        <v>0</v>
      </c>
      <c r="M905" s="206" t="b">
        <f>IF('Input&amp;Output'!$C$3=10,phase_chart!D902,IF('Input&amp;Output'!$C$3=21,phase_chart!H902,IF('Input&amp;Output'!$C$3=22,phase_chart!L902,IF('Input&amp;Output'!$C$3=31,phase_chart!P902,IF('Input&amp;Output'!$C$3=32,phase_chart!T902,"")))))</f>
        <v>0</v>
      </c>
      <c r="N905" s="205" t="b">
        <f>IF('Input&amp;Output'!$C$3=10,phase_chart!E902,IF('Input&amp;Output'!$C$3=21,phase_chart!I902,IF('Input&amp;Output'!$C$3=22,phase_chart!M902,IF('Input&amp;Output'!$C$3=31,phase_chart!Q902,IF('Input&amp;Output'!$C$3=32,phase_chart!U902,"")))))</f>
        <v>1</v>
      </c>
      <c r="P905" s="159">
        <f ca="1">IF(NOT($J905=0),IF($J905&lt;IF($P904=0,0,VLOOKUP(P904,tbL!$M$37:$Q$43,IF(L905=TRUE,2,4))),IF($J905&gt;=VLOOKUP(P904,tbL!$M$37:$Q$43,IF(L905=TRUE,3,5)),$P904,IF(AND(L904=TRUE,L905=TRUE),$P904,$P904-1)),IF(AND(L905=TRUE,J905=VLOOKUP(P904,tbL!$M$37:$Q$43,IF(L905=TRUE,2,4))),P904,IF($P904+1&gt;$C$12,$C$12,$P904+1))),0)</f>
        <v>1</v>
      </c>
      <c r="Q905" s="159">
        <f t="shared" ca="1" si="421"/>
        <v>1</v>
      </c>
      <c r="R905" s="207">
        <f t="shared" si="438"/>
        <v>0</v>
      </c>
      <c r="S905" s="208"/>
      <c r="T905" s="159">
        <f t="shared" si="439"/>
        <v>0</v>
      </c>
      <c r="U905" s="209" t="str">
        <f ca="1">IF(AND(T905=-1,N905=TRUE),"*",IF(AND(U904="*",N905=TRUE),"*",IF(AND(AND(L905=TRUE,U904="*"),J905&lt;VLOOKUP(V904+1,tbL!$M$38:$O$43,3)),"*","")))</f>
        <v/>
      </c>
      <c r="V905" s="204">
        <f t="shared" ca="1" si="422"/>
        <v>1</v>
      </c>
      <c r="Y905" s="159" t="str">
        <f t="shared" ca="1" si="423"/>
        <v/>
      </c>
      <c r="Z905" s="159" t="str">
        <f t="shared" si="424"/>
        <v/>
      </c>
      <c r="AA905" s="159">
        <f t="shared" ca="1" si="415"/>
        <v>1</v>
      </c>
      <c r="AC905" s="161" t="str">
        <f t="shared" ca="1" si="425"/>
        <v/>
      </c>
      <c r="AD905" s="161">
        <f t="shared" ca="1" si="426"/>
        <v>1</v>
      </c>
      <c r="AE905" s="161" t="str">
        <f t="shared" ca="1" si="418"/>
        <v/>
      </c>
      <c r="AF905" s="161">
        <f t="shared" ca="1" si="427"/>
        <v>1</v>
      </c>
      <c r="AG905" s="161" t="str">
        <f t="shared" ca="1" si="428"/>
        <v/>
      </c>
      <c r="AH905" s="161">
        <f t="shared" ca="1" si="429"/>
        <v>1</v>
      </c>
      <c r="AI905" s="161" t="str">
        <f t="shared" ca="1" si="430"/>
        <v/>
      </c>
      <c r="AJ905" s="161">
        <f t="shared" ca="1" si="431"/>
        <v>1</v>
      </c>
      <c r="AL905" s="161" t="str">
        <f t="shared" ca="1" si="432"/>
        <v/>
      </c>
      <c r="AM905" s="161">
        <f t="shared" ca="1" si="443"/>
        <v>1</v>
      </c>
      <c r="AN905" s="161" t="str">
        <f t="shared" ca="1" si="433"/>
        <v/>
      </c>
      <c r="AO905" s="161">
        <f t="shared" ca="1" si="442"/>
        <v>1</v>
      </c>
      <c r="AP905" s="161" t="str">
        <f t="shared" ca="1" si="434"/>
        <v/>
      </c>
      <c r="AQ905" s="161">
        <f t="shared" ca="1" si="440"/>
        <v>1</v>
      </c>
      <c r="AR905" s="161" t="str">
        <f t="shared" ca="1" si="435"/>
        <v/>
      </c>
      <c r="AS905" s="161">
        <f t="shared" ca="1" si="436"/>
        <v>1</v>
      </c>
      <c r="AT905" s="159" t="str">
        <f t="shared" ca="1" si="416"/>
        <v/>
      </c>
      <c r="AU905" s="210">
        <f t="shared" ca="1" si="420"/>
        <v>14</v>
      </c>
      <c r="AV905" s="209"/>
      <c r="AW905" s="204">
        <f t="shared" si="437"/>
        <v>8744.7777777777774</v>
      </c>
      <c r="AX905" s="159"/>
      <c r="AZ905" s="159"/>
      <c r="BM905" s="207"/>
      <c r="BN905" s="212"/>
      <c r="BP905" s="209"/>
      <c r="BQ905" s="211"/>
      <c r="BR905" s="211"/>
      <c r="BS905" s="211"/>
      <c r="BT905" s="211"/>
      <c r="BU905" s="211"/>
      <c r="BV905" s="211"/>
      <c r="BW905" s="211"/>
      <c r="BX905" s="211"/>
      <c r="BY905" s="211"/>
      <c r="BZ905" s="211"/>
      <c r="CA905" s="209"/>
      <c r="CB905" s="224"/>
      <c r="CC905" s="204"/>
      <c r="CD905" s="204"/>
      <c r="CE905" s="204"/>
      <c r="CF905" s="211"/>
      <c r="CG905" s="211"/>
      <c r="CI905" s="209"/>
      <c r="CJ905" s="209"/>
      <c r="EH905" s="165"/>
      <c r="EI905" s="165"/>
      <c r="EJ905" s="166"/>
      <c r="EK905" s="209"/>
      <c r="EL905" s="211"/>
      <c r="EM905" s="211"/>
      <c r="EN905" s="211"/>
      <c r="EO905" s="211"/>
      <c r="EP905" s="211"/>
      <c r="ES905" s="165"/>
      <c r="ET905" s="165"/>
      <c r="EU905" s="166"/>
      <c r="EV905" s="209"/>
      <c r="EW905" s="211"/>
      <c r="EX905" s="211"/>
      <c r="EY905" s="211"/>
      <c r="EZ905" s="211"/>
      <c r="FA905" s="211"/>
      <c r="FD905" s="165"/>
      <c r="FE905" s="165"/>
      <c r="FF905" s="166"/>
      <c r="FG905" s="209"/>
      <c r="FH905" s="211"/>
      <c r="FI905" s="211"/>
      <c r="FJ905" s="211"/>
      <c r="FK905" s="211"/>
      <c r="FL905" s="211"/>
    </row>
    <row r="906" spans="9:168">
      <c r="I906" s="221">
        <f t="shared" si="441"/>
        <v>302</v>
      </c>
      <c r="J906" s="159">
        <f>'v-t_chart'!C903</f>
        <v>67.3</v>
      </c>
      <c r="K906" s="204">
        <f t="shared" ca="1" si="419"/>
        <v>197.12169999999998</v>
      </c>
      <c r="L906" s="205" t="b">
        <f>IF('Input&amp;Output'!$C$3=10,phase_chart!C903,IF('Input&amp;Output'!$C$3=21,phase_chart!G903,IF('Input&amp;Output'!$C$3=22,phase_chart!K903,IF('Input&amp;Output'!$C$3=31,phase_chart!O903,IF('Input&amp;Output'!$C$3=32,phase_chart!S903,"")))))</f>
        <v>0</v>
      </c>
      <c r="M906" s="206" t="b">
        <f>IF('Input&amp;Output'!$C$3=10,phase_chart!D903,IF('Input&amp;Output'!$C$3=21,phase_chart!H903,IF('Input&amp;Output'!$C$3=22,phase_chart!L903,IF('Input&amp;Output'!$C$3=31,phase_chart!P903,IF('Input&amp;Output'!$C$3=32,phase_chart!T903,"")))))</f>
        <v>0</v>
      </c>
      <c r="N906" s="205" t="b">
        <f>IF('Input&amp;Output'!$C$3=10,phase_chart!E903,IF('Input&amp;Output'!$C$3=21,phase_chart!I903,IF('Input&amp;Output'!$C$3=22,phase_chart!M903,IF('Input&amp;Output'!$C$3=31,phase_chart!Q903,IF('Input&amp;Output'!$C$3=32,phase_chart!U903,"")))))</f>
        <v>1</v>
      </c>
      <c r="P906" s="159">
        <f ca="1">IF(NOT($J906=0),IF($J906&lt;IF($P905=0,0,VLOOKUP(P905,tbL!$M$37:$Q$43,IF(L906=TRUE,2,4))),IF($J906&gt;=VLOOKUP(P905,tbL!$M$37:$Q$43,IF(L906=TRUE,3,5)),$P905,IF(AND(L905=TRUE,L906=TRUE),$P905,$P905-1)),IF(AND(L906=TRUE,J906=VLOOKUP(P905,tbL!$M$37:$Q$43,IF(L906=TRUE,2,4))),P905,IF($P905+1&gt;$C$12,$C$12,$P905+1))),0)</f>
        <v>1</v>
      </c>
      <c r="Q906" s="159">
        <f t="shared" ca="1" si="421"/>
        <v>1</v>
      </c>
      <c r="R906" s="207">
        <f t="shared" si="438"/>
        <v>0</v>
      </c>
      <c r="S906" s="208"/>
      <c r="T906" s="159">
        <f t="shared" si="439"/>
        <v>0</v>
      </c>
      <c r="U906" s="209" t="str">
        <f ca="1">IF(AND(T906=-1,N906=TRUE),"*",IF(AND(U905="*",N906=TRUE),"*",IF(AND(AND(L906=TRUE,U905="*"),J906&lt;VLOOKUP(V905+1,tbL!$M$38:$O$43,3)),"*","")))</f>
        <v/>
      </c>
      <c r="V906" s="204">
        <f t="shared" ca="1" si="422"/>
        <v>1</v>
      </c>
      <c r="Y906" s="159" t="str">
        <f t="shared" ca="1" si="423"/>
        <v/>
      </c>
      <c r="Z906" s="159" t="str">
        <f t="shared" si="424"/>
        <v/>
      </c>
      <c r="AA906" s="159">
        <f t="shared" ca="1" si="415"/>
        <v>1</v>
      </c>
      <c r="AC906" s="161" t="str">
        <f t="shared" ca="1" si="425"/>
        <v/>
      </c>
      <c r="AD906" s="161">
        <f t="shared" ca="1" si="426"/>
        <v>1</v>
      </c>
      <c r="AE906" s="161" t="str">
        <f t="shared" ca="1" si="418"/>
        <v/>
      </c>
      <c r="AF906" s="161">
        <f t="shared" ca="1" si="427"/>
        <v>1</v>
      </c>
      <c r="AG906" s="161" t="str">
        <f t="shared" ca="1" si="428"/>
        <v/>
      </c>
      <c r="AH906" s="161">
        <f t="shared" ca="1" si="429"/>
        <v>1</v>
      </c>
      <c r="AI906" s="161" t="str">
        <f t="shared" ca="1" si="430"/>
        <v/>
      </c>
      <c r="AJ906" s="161">
        <f t="shared" ca="1" si="431"/>
        <v>1</v>
      </c>
      <c r="AL906" s="161" t="str">
        <f t="shared" ca="1" si="432"/>
        <v/>
      </c>
      <c r="AM906" s="161">
        <f t="shared" ca="1" si="443"/>
        <v>1</v>
      </c>
      <c r="AN906" s="161" t="str">
        <f t="shared" ca="1" si="433"/>
        <v/>
      </c>
      <c r="AO906" s="161">
        <f t="shared" ca="1" si="442"/>
        <v>1</v>
      </c>
      <c r="AP906" s="161" t="str">
        <f t="shared" ca="1" si="434"/>
        <v/>
      </c>
      <c r="AQ906" s="161">
        <f t="shared" ca="1" si="440"/>
        <v>1</v>
      </c>
      <c r="AR906" s="161" t="str">
        <f t="shared" ca="1" si="435"/>
        <v/>
      </c>
      <c r="AS906" s="161">
        <f t="shared" ca="1" si="436"/>
        <v>1</v>
      </c>
      <c r="AT906" s="159" t="str">
        <f t="shared" ca="1" si="416"/>
        <v/>
      </c>
      <c r="AU906" s="210">
        <f t="shared" ca="1" si="420"/>
        <v>14</v>
      </c>
      <c r="AV906" s="209"/>
      <c r="AW906" s="204">
        <f t="shared" si="437"/>
        <v>8763.4722222222226</v>
      </c>
      <c r="AX906" s="159"/>
      <c r="AZ906" s="159"/>
      <c r="BM906" s="207"/>
      <c r="BN906" s="212"/>
      <c r="BP906" s="209"/>
      <c r="BQ906" s="211"/>
      <c r="BR906" s="211"/>
      <c r="BS906" s="211"/>
      <c r="BT906" s="211"/>
      <c r="BU906" s="211"/>
      <c r="BV906" s="211"/>
      <c r="BW906" s="211"/>
      <c r="BX906" s="211"/>
      <c r="BY906" s="211"/>
      <c r="BZ906" s="211"/>
      <c r="CA906" s="209"/>
      <c r="CB906" s="224"/>
      <c r="CC906" s="204"/>
      <c r="CD906" s="204"/>
      <c r="CE906" s="204"/>
      <c r="CF906" s="211"/>
      <c r="CG906" s="211"/>
      <c r="CI906" s="209"/>
      <c r="CJ906" s="209"/>
      <c r="EH906" s="165"/>
      <c r="EI906" s="165"/>
      <c r="EJ906" s="166"/>
      <c r="EK906" s="209"/>
      <c r="EL906" s="211"/>
      <c r="EM906" s="211"/>
      <c r="EN906" s="211"/>
      <c r="EO906" s="211"/>
      <c r="EP906" s="211"/>
      <c r="ES906" s="165"/>
      <c r="ET906" s="165"/>
      <c r="EU906" s="166"/>
      <c r="EV906" s="209"/>
      <c r="EW906" s="211"/>
      <c r="EX906" s="211"/>
      <c r="EY906" s="211"/>
      <c r="EZ906" s="211"/>
      <c r="FA906" s="211"/>
      <c r="FD906" s="165"/>
      <c r="FE906" s="165"/>
      <c r="FF906" s="166"/>
      <c r="FG906" s="209"/>
      <c r="FH906" s="211"/>
      <c r="FI906" s="211"/>
      <c r="FJ906" s="211"/>
      <c r="FK906" s="211"/>
      <c r="FL906" s="211"/>
    </row>
    <row r="907" spans="9:168">
      <c r="I907" s="221">
        <f t="shared" si="441"/>
        <v>303</v>
      </c>
      <c r="J907" s="159">
        <f>'v-t_chart'!C904</f>
        <v>66.099999999999994</v>
      </c>
      <c r="K907" s="204">
        <f t="shared" ca="1" si="419"/>
        <v>193.60689999999997</v>
      </c>
      <c r="L907" s="205" t="b">
        <f>IF('Input&amp;Output'!$C$3=10,phase_chart!C904,IF('Input&amp;Output'!$C$3=21,phase_chart!G904,IF('Input&amp;Output'!$C$3=22,phase_chart!K904,IF('Input&amp;Output'!$C$3=31,phase_chart!O904,IF('Input&amp;Output'!$C$3=32,phase_chart!S904,"")))))</f>
        <v>0</v>
      </c>
      <c r="M907" s="206" t="b">
        <f>IF('Input&amp;Output'!$C$3=10,phase_chart!D904,IF('Input&amp;Output'!$C$3=21,phase_chart!H904,IF('Input&amp;Output'!$C$3=22,phase_chart!L904,IF('Input&amp;Output'!$C$3=31,phase_chart!P904,IF('Input&amp;Output'!$C$3=32,phase_chart!T904,"")))))</f>
        <v>0</v>
      </c>
      <c r="N907" s="205" t="b">
        <f>IF('Input&amp;Output'!$C$3=10,phase_chart!E904,IF('Input&amp;Output'!$C$3=21,phase_chart!I904,IF('Input&amp;Output'!$C$3=22,phase_chart!M904,IF('Input&amp;Output'!$C$3=31,phase_chart!Q904,IF('Input&amp;Output'!$C$3=32,phase_chart!U904,"")))))</f>
        <v>1</v>
      </c>
      <c r="P907" s="159">
        <f ca="1">IF(NOT($J907=0),IF($J907&lt;IF($P906=0,0,VLOOKUP(P906,tbL!$M$37:$Q$43,IF(L907=TRUE,2,4))),IF($J907&gt;=VLOOKUP(P906,tbL!$M$37:$Q$43,IF(L907=TRUE,3,5)),$P906,IF(AND(L906=TRUE,L907=TRUE),$P906,$P906-1)),IF(AND(L907=TRUE,J907=VLOOKUP(P906,tbL!$M$37:$Q$43,IF(L907=TRUE,2,4))),P906,IF($P906+1&gt;$C$12,$C$12,$P906+1))),0)</f>
        <v>1</v>
      </c>
      <c r="Q907" s="159">
        <f t="shared" ca="1" si="421"/>
        <v>1</v>
      </c>
      <c r="R907" s="207">
        <f t="shared" si="438"/>
        <v>0</v>
      </c>
      <c r="S907" s="208"/>
      <c r="T907" s="159">
        <f t="shared" si="439"/>
        <v>0</v>
      </c>
      <c r="U907" s="209" t="str">
        <f ca="1">IF(AND(T907=-1,N907=TRUE),"*",IF(AND(U906="*",N907=TRUE),"*",IF(AND(AND(L907=TRUE,U906="*"),J907&lt;VLOOKUP(V906+1,tbL!$M$38:$O$43,3)),"*","")))</f>
        <v/>
      </c>
      <c r="V907" s="204">
        <f t="shared" ca="1" si="422"/>
        <v>1</v>
      </c>
      <c r="Y907" s="159" t="str">
        <f t="shared" ca="1" si="423"/>
        <v/>
      </c>
      <c r="Z907" s="159" t="str">
        <f t="shared" si="424"/>
        <v/>
      </c>
      <c r="AA907" s="159">
        <f t="shared" ca="1" si="415"/>
        <v>1</v>
      </c>
      <c r="AC907" s="161" t="str">
        <f t="shared" ca="1" si="425"/>
        <v/>
      </c>
      <c r="AD907" s="161">
        <f t="shared" ca="1" si="426"/>
        <v>1</v>
      </c>
      <c r="AE907" s="161" t="str">
        <f t="shared" ca="1" si="418"/>
        <v/>
      </c>
      <c r="AF907" s="161">
        <f t="shared" ca="1" si="427"/>
        <v>1</v>
      </c>
      <c r="AG907" s="161" t="str">
        <f t="shared" ca="1" si="428"/>
        <v/>
      </c>
      <c r="AH907" s="161">
        <f t="shared" ca="1" si="429"/>
        <v>1</v>
      </c>
      <c r="AI907" s="161" t="str">
        <f t="shared" ca="1" si="430"/>
        <v/>
      </c>
      <c r="AJ907" s="161">
        <f t="shared" ca="1" si="431"/>
        <v>1</v>
      </c>
      <c r="AL907" s="161" t="str">
        <f t="shared" ca="1" si="432"/>
        <v/>
      </c>
      <c r="AM907" s="161">
        <f t="shared" ca="1" si="443"/>
        <v>1</v>
      </c>
      <c r="AN907" s="161" t="str">
        <f t="shared" ca="1" si="433"/>
        <v/>
      </c>
      <c r="AO907" s="161">
        <f t="shared" ca="1" si="442"/>
        <v>1</v>
      </c>
      <c r="AP907" s="161" t="str">
        <f t="shared" ca="1" si="434"/>
        <v/>
      </c>
      <c r="AQ907" s="161">
        <f t="shared" ca="1" si="440"/>
        <v>1</v>
      </c>
      <c r="AR907" s="161" t="str">
        <f t="shared" ca="1" si="435"/>
        <v/>
      </c>
      <c r="AS907" s="161">
        <f t="shared" ca="1" si="436"/>
        <v>1</v>
      </c>
      <c r="AT907" s="159" t="str">
        <f t="shared" ca="1" si="416"/>
        <v/>
      </c>
      <c r="AU907" s="210">
        <f t="shared" ca="1" si="420"/>
        <v>14</v>
      </c>
      <c r="AV907" s="209"/>
      <c r="AW907" s="204">
        <f t="shared" si="437"/>
        <v>8781.8333333333339</v>
      </c>
      <c r="AX907" s="159"/>
      <c r="AZ907" s="159"/>
      <c r="BM907" s="207"/>
      <c r="BN907" s="212"/>
      <c r="BP907" s="209"/>
      <c r="BQ907" s="211"/>
      <c r="BR907" s="211"/>
      <c r="BS907" s="211"/>
      <c r="BT907" s="211"/>
      <c r="BU907" s="211"/>
      <c r="BV907" s="211"/>
      <c r="BW907" s="211"/>
      <c r="BX907" s="211"/>
      <c r="BY907" s="211"/>
      <c r="BZ907" s="211"/>
      <c r="CA907" s="209"/>
      <c r="CB907" s="224"/>
      <c r="CC907" s="204"/>
      <c r="CD907" s="204"/>
      <c r="CE907" s="204"/>
      <c r="CF907" s="211"/>
      <c r="CG907" s="211"/>
      <c r="CI907" s="209"/>
      <c r="CJ907" s="209"/>
      <c r="EH907" s="165"/>
      <c r="EI907" s="165"/>
      <c r="EJ907" s="166"/>
      <c r="EK907" s="209"/>
      <c r="EL907" s="211"/>
      <c r="EM907" s="211"/>
      <c r="EN907" s="211"/>
      <c r="EO907" s="211"/>
      <c r="EP907" s="211"/>
      <c r="ES907" s="165"/>
      <c r="ET907" s="165"/>
      <c r="EU907" s="166"/>
      <c r="EV907" s="209"/>
      <c r="EW907" s="211"/>
      <c r="EX907" s="211"/>
      <c r="EY907" s="211"/>
      <c r="EZ907" s="211"/>
      <c r="FA907" s="211"/>
      <c r="FD907" s="165"/>
      <c r="FE907" s="165"/>
      <c r="FF907" s="166"/>
      <c r="FG907" s="209"/>
      <c r="FH907" s="211"/>
      <c r="FI907" s="211"/>
      <c r="FJ907" s="211"/>
      <c r="FK907" s="211"/>
      <c r="FL907" s="211"/>
    </row>
    <row r="908" spans="9:168">
      <c r="I908" s="221">
        <f t="shared" si="441"/>
        <v>304</v>
      </c>
      <c r="J908" s="159">
        <f>'v-t_chart'!C905</f>
        <v>63.9</v>
      </c>
      <c r="K908" s="204">
        <f t="shared" ca="1" si="419"/>
        <v>187.16309999999999</v>
      </c>
      <c r="L908" s="205" t="b">
        <f>IF('Input&amp;Output'!$C$3=10,phase_chart!C905,IF('Input&amp;Output'!$C$3=21,phase_chart!G905,IF('Input&amp;Output'!$C$3=22,phase_chart!K905,IF('Input&amp;Output'!$C$3=31,phase_chart!O905,IF('Input&amp;Output'!$C$3=32,phase_chart!S905,"")))))</f>
        <v>0</v>
      </c>
      <c r="M908" s="206" t="b">
        <f>IF('Input&amp;Output'!$C$3=10,phase_chart!D905,IF('Input&amp;Output'!$C$3=21,phase_chart!H905,IF('Input&amp;Output'!$C$3=22,phase_chart!L905,IF('Input&amp;Output'!$C$3=31,phase_chart!P905,IF('Input&amp;Output'!$C$3=32,phase_chart!T905,"")))))</f>
        <v>0</v>
      </c>
      <c r="N908" s="205" t="b">
        <f>IF('Input&amp;Output'!$C$3=10,phase_chart!E905,IF('Input&amp;Output'!$C$3=21,phase_chart!I905,IF('Input&amp;Output'!$C$3=22,phase_chart!M905,IF('Input&amp;Output'!$C$3=31,phase_chart!Q905,IF('Input&amp;Output'!$C$3=32,phase_chart!U905,"")))))</f>
        <v>1</v>
      </c>
      <c r="P908" s="159">
        <f ca="1">IF(NOT($J908=0),IF($J908&lt;IF($P907=0,0,VLOOKUP(P907,tbL!$M$37:$Q$43,IF(L908=TRUE,2,4))),IF($J908&gt;=VLOOKUP(P907,tbL!$M$37:$Q$43,IF(L908=TRUE,3,5)),$P907,IF(AND(L907=TRUE,L908=TRUE),$P907,$P907-1)),IF(AND(L908=TRUE,J908=VLOOKUP(P907,tbL!$M$37:$Q$43,IF(L908=TRUE,2,4))),P907,IF($P907+1&gt;$C$12,$C$12,$P907+1))),0)</f>
        <v>1</v>
      </c>
      <c r="Q908" s="159">
        <f t="shared" ca="1" si="421"/>
        <v>1</v>
      </c>
      <c r="R908" s="207">
        <f t="shared" si="438"/>
        <v>0</v>
      </c>
      <c r="S908" s="208"/>
      <c r="T908" s="159">
        <f t="shared" si="439"/>
        <v>0</v>
      </c>
      <c r="U908" s="209" t="str">
        <f ca="1">IF(AND(T908=-1,N908=TRUE),"*",IF(AND(U907="*",N908=TRUE),"*",IF(AND(AND(L908=TRUE,U907="*"),J908&lt;VLOOKUP(V907+1,tbL!$M$38:$O$43,3)),"*","")))</f>
        <v/>
      </c>
      <c r="V908" s="204">
        <f t="shared" ca="1" si="422"/>
        <v>1</v>
      </c>
      <c r="Y908" s="159" t="str">
        <f t="shared" ca="1" si="423"/>
        <v/>
      </c>
      <c r="Z908" s="159" t="str">
        <f t="shared" si="424"/>
        <v/>
      </c>
      <c r="AA908" s="159">
        <f t="shared" ca="1" si="415"/>
        <v>1</v>
      </c>
      <c r="AC908" s="161" t="str">
        <f t="shared" ca="1" si="425"/>
        <v/>
      </c>
      <c r="AD908" s="161">
        <f t="shared" ca="1" si="426"/>
        <v>1</v>
      </c>
      <c r="AE908" s="161" t="str">
        <f t="shared" ca="1" si="418"/>
        <v/>
      </c>
      <c r="AF908" s="161">
        <f t="shared" ca="1" si="427"/>
        <v>1</v>
      </c>
      <c r="AG908" s="161" t="str">
        <f t="shared" ca="1" si="428"/>
        <v/>
      </c>
      <c r="AH908" s="161">
        <f t="shared" ca="1" si="429"/>
        <v>1</v>
      </c>
      <c r="AI908" s="161" t="str">
        <f t="shared" ca="1" si="430"/>
        <v/>
      </c>
      <c r="AJ908" s="161">
        <f t="shared" ca="1" si="431"/>
        <v>1</v>
      </c>
      <c r="AL908" s="161" t="str">
        <f t="shared" ca="1" si="432"/>
        <v/>
      </c>
      <c r="AM908" s="161">
        <f t="shared" ca="1" si="443"/>
        <v>1</v>
      </c>
      <c r="AN908" s="161" t="str">
        <f t="shared" ca="1" si="433"/>
        <v/>
      </c>
      <c r="AO908" s="161">
        <f t="shared" ca="1" si="442"/>
        <v>1</v>
      </c>
      <c r="AP908" s="161" t="str">
        <f t="shared" ca="1" si="434"/>
        <v/>
      </c>
      <c r="AQ908" s="161">
        <f t="shared" ca="1" si="440"/>
        <v>1</v>
      </c>
      <c r="AR908" s="161" t="str">
        <f t="shared" ca="1" si="435"/>
        <v/>
      </c>
      <c r="AS908" s="161">
        <f t="shared" ca="1" si="436"/>
        <v>1</v>
      </c>
      <c r="AT908" s="159" t="str">
        <f t="shared" ca="1" si="416"/>
        <v/>
      </c>
      <c r="AU908" s="210">
        <f t="shared" ca="1" si="420"/>
        <v>14</v>
      </c>
      <c r="AV908" s="209"/>
      <c r="AW908" s="204">
        <f t="shared" si="437"/>
        <v>8799.5833333333339</v>
      </c>
      <c r="AX908" s="159"/>
      <c r="AZ908" s="159"/>
      <c r="BM908" s="207"/>
      <c r="BN908" s="212"/>
      <c r="BP908" s="209"/>
      <c r="BQ908" s="211"/>
      <c r="BR908" s="211"/>
      <c r="BS908" s="211"/>
      <c r="BT908" s="211"/>
      <c r="BU908" s="211"/>
      <c r="BV908" s="211"/>
      <c r="BW908" s="211"/>
      <c r="BX908" s="211"/>
      <c r="BY908" s="211"/>
      <c r="BZ908" s="211"/>
      <c r="CA908" s="209"/>
      <c r="CB908" s="224"/>
      <c r="CC908" s="204"/>
      <c r="CD908" s="204"/>
      <c r="CE908" s="204"/>
      <c r="CF908" s="211"/>
      <c r="CG908" s="211"/>
      <c r="CI908" s="209"/>
      <c r="CJ908" s="209"/>
      <c r="EH908" s="165"/>
      <c r="EI908" s="165"/>
      <c r="EJ908" s="166"/>
      <c r="EK908" s="209"/>
      <c r="EL908" s="211"/>
      <c r="EM908" s="211"/>
      <c r="EN908" s="211"/>
      <c r="EO908" s="211"/>
      <c r="EP908" s="211"/>
      <c r="ES908" s="165"/>
      <c r="ET908" s="165"/>
      <c r="EU908" s="166"/>
      <c r="EV908" s="209"/>
      <c r="EW908" s="211"/>
      <c r="EX908" s="211"/>
      <c r="EY908" s="211"/>
      <c r="EZ908" s="211"/>
      <c r="FA908" s="211"/>
      <c r="FD908" s="165"/>
      <c r="FE908" s="165"/>
      <c r="FF908" s="166"/>
      <c r="FG908" s="209"/>
      <c r="FH908" s="211"/>
      <c r="FI908" s="211"/>
      <c r="FJ908" s="211"/>
      <c r="FK908" s="211"/>
      <c r="FL908" s="211"/>
    </row>
    <row r="909" spans="9:168">
      <c r="I909" s="221">
        <f t="shared" si="441"/>
        <v>305</v>
      </c>
      <c r="J909" s="159">
        <f>'v-t_chart'!C906</f>
        <v>60.2</v>
      </c>
      <c r="K909" s="204">
        <f t="shared" ca="1" si="419"/>
        <v>176.32579999999999</v>
      </c>
      <c r="L909" s="205" t="b">
        <f>IF('Input&amp;Output'!$C$3=10,phase_chart!C906,IF('Input&amp;Output'!$C$3=21,phase_chart!G906,IF('Input&amp;Output'!$C$3=22,phase_chart!K906,IF('Input&amp;Output'!$C$3=31,phase_chart!O906,IF('Input&amp;Output'!$C$3=32,phase_chart!S906,"")))))</f>
        <v>0</v>
      </c>
      <c r="M909" s="206" t="b">
        <f>IF('Input&amp;Output'!$C$3=10,phase_chart!D906,IF('Input&amp;Output'!$C$3=21,phase_chart!H906,IF('Input&amp;Output'!$C$3=22,phase_chart!L906,IF('Input&amp;Output'!$C$3=31,phase_chart!P906,IF('Input&amp;Output'!$C$3=32,phase_chart!T906,"")))))</f>
        <v>0</v>
      </c>
      <c r="N909" s="205" t="b">
        <f>IF('Input&amp;Output'!$C$3=10,phase_chart!E906,IF('Input&amp;Output'!$C$3=21,phase_chart!I906,IF('Input&amp;Output'!$C$3=22,phase_chart!M906,IF('Input&amp;Output'!$C$3=31,phase_chart!Q906,IF('Input&amp;Output'!$C$3=32,phase_chart!U906,"")))))</f>
        <v>1</v>
      </c>
      <c r="P909" s="159">
        <f ca="1">IF(NOT($J909=0),IF($J909&lt;IF($P908=0,0,VLOOKUP(P908,tbL!$M$37:$Q$43,IF(L909=TRUE,2,4))),IF($J909&gt;=VLOOKUP(P908,tbL!$M$37:$Q$43,IF(L909=TRUE,3,5)),$P908,IF(AND(L908=TRUE,L909=TRUE),$P908,$P908-1)),IF(AND(L909=TRUE,J909=VLOOKUP(P908,tbL!$M$37:$Q$43,IF(L909=TRUE,2,4))),P908,IF($P908+1&gt;$C$12,$C$12,$P908+1))),0)</f>
        <v>1</v>
      </c>
      <c r="Q909" s="159">
        <f t="shared" ca="1" si="421"/>
        <v>1</v>
      </c>
      <c r="R909" s="207">
        <f t="shared" si="438"/>
        <v>0</v>
      </c>
      <c r="S909" s="208"/>
      <c r="T909" s="159">
        <f t="shared" si="439"/>
        <v>0</v>
      </c>
      <c r="U909" s="209" t="str">
        <f ca="1">IF(AND(T909=-1,N909=TRUE),"*",IF(AND(U908="*",N909=TRUE),"*",IF(AND(AND(L909=TRUE,U908="*"),J909&lt;VLOOKUP(V908+1,tbL!$M$38:$O$43,3)),"*","")))</f>
        <v/>
      </c>
      <c r="V909" s="204">
        <f t="shared" ca="1" si="422"/>
        <v>1</v>
      </c>
      <c r="Y909" s="159" t="str">
        <f t="shared" ca="1" si="423"/>
        <v/>
      </c>
      <c r="Z909" s="159" t="str">
        <f t="shared" si="424"/>
        <v/>
      </c>
      <c r="AA909" s="159">
        <f t="shared" ca="1" si="415"/>
        <v>1</v>
      </c>
      <c r="AC909" s="161" t="str">
        <f t="shared" ca="1" si="425"/>
        <v/>
      </c>
      <c r="AD909" s="161">
        <f t="shared" ca="1" si="426"/>
        <v>1</v>
      </c>
      <c r="AE909" s="161" t="str">
        <f t="shared" ca="1" si="418"/>
        <v/>
      </c>
      <c r="AF909" s="161">
        <f t="shared" ca="1" si="427"/>
        <v>1</v>
      </c>
      <c r="AG909" s="161" t="str">
        <f t="shared" ca="1" si="428"/>
        <v/>
      </c>
      <c r="AH909" s="161">
        <f t="shared" ca="1" si="429"/>
        <v>1</v>
      </c>
      <c r="AI909" s="161" t="str">
        <f t="shared" ca="1" si="430"/>
        <v/>
      </c>
      <c r="AJ909" s="161">
        <f t="shared" ca="1" si="431"/>
        <v>1</v>
      </c>
      <c r="AL909" s="161" t="str">
        <f t="shared" ca="1" si="432"/>
        <v/>
      </c>
      <c r="AM909" s="161">
        <f t="shared" ca="1" si="443"/>
        <v>1</v>
      </c>
      <c r="AN909" s="161" t="str">
        <f t="shared" ca="1" si="433"/>
        <v/>
      </c>
      <c r="AO909" s="161">
        <f t="shared" ca="1" si="442"/>
        <v>1</v>
      </c>
      <c r="AP909" s="161" t="str">
        <f t="shared" ca="1" si="434"/>
        <v/>
      </c>
      <c r="AQ909" s="161">
        <f t="shared" ca="1" si="440"/>
        <v>1</v>
      </c>
      <c r="AR909" s="161" t="str">
        <f t="shared" ca="1" si="435"/>
        <v/>
      </c>
      <c r="AS909" s="161">
        <f t="shared" ca="1" si="436"/>
        <v>1</v>
      </c>
      <c r="AT909" s="159" t="str">
        <f t="shared" ca="1" si="416"/>
        <v/>
      </c>
      <c r="AU909" s="210">
        <f t="shared" ca="1" si="420"/>
        <v>14</v>
      </c>
      <c r="AV909" s="209"/>
      <c r="AW909" s="204">
        <f t="shared" si="437"/>
        <v>8816.3055555555566</v>
      </c>
      <c r="AX909" s="159"/>
      <c r="AZ909" s="159"/>
      <c r="BM909" s="207"/>
      <c r="BN909" s="212"/>
      <c r="BP909" s="209"/>
      <c r="BQ909" s="211"/>
      <c r="BR909" s="211"/>
      <c r="BS909" s="211"/>
      <c r="BT909" s="211"/>
      <c r="BU909" s="211"/>
      <c r="BV909" s="211"/>
      <c r="BW909" s="211"/>
      <c r="BX909" s="211"/>
      <c r="BY909" s="211"/>
      <c r="BZ909" s="211"/>
      <c r="CA909" s="209"/>
      <c r="CB909" s="224"/>
      <c r="CC909" s="204"/>
      <c r="CD909" s="204"/>
      <c r="CE909" s="204"/>
      <c r="CF909" s="211"/>
      <c r="CG909" s="211"/>
      <c r="CI909" s="209"/>
      <c r="CJ909" s="209"/>
      <c r="EH909" s="165"/>
      <c r="EI909" s="165"/>
      <c r="EJ909" s="166"/>
      <c r="EK909" s="209"/>
      <c r="EL909" s="211"/>
      <c r="EM909" s="211"/>
      <c r="EN909" s="211"/>
      <c r="EO909" s="211"/>
      <c r="EP909" s="211"/>
      <c r="ES909" s="165"/>
      <c r="ET909" s="165"/>
      <c r="EU909" s="166"/>
      <c r="EV909" s="209"/>
      <c r="EW909" s="211"/>
      <c r="EX909" s="211"/>
      <c r="EY909" s="211"/>
      <c r="EZ909" s="211"/>
      <c r="FA909" s="211"/>
      <c r="FD909" s="165"/>
      <c r="FE909" s="165"/>
      <c r="FF909" s="166"/>
      <c r="FG909" s="209"/>
      <c r="FH909" s="211"/>
      <c r="FI909" s="211"/>
      <c r="FJ909" s="211"/>
      <c r="FK909" s="211"/>
      <c r="FL909" s="211"/>
    </row>
    <row r="910" spans="9:168">
      <c r="I910" s="221">
        <f t="shared" si="441"/>
        <v>306</v>
      </c>
      <c r="J910" s="159">
        <f>'v-t_chart'!C907</f>
        <v>54.9</v>
      </c>
      <c r="K910" s="204">
        <f t="shared" ca="1" si="419"/>
        <v>160.8021</v>
      </c>
      <c r="L910" s="205" t="b">
        <f>IF('Input&amp;Output'!$C$3=10,phase_chart!C907,IF('Input&amp;Output'!$C$3=21,phase_chart!G907,IF('Input&amp;Output'!$C$3=22,phase_chart!K907,IF('Input&amp;Output'!$C$3=31,phase_chart!O907,IF('Input&amp;Output'!$C$3=32,phase_chart!S907,"")))))</f>
        <v>0</v>
      </c>
      <c r="M910" s="206" t="b">
        <f>IF('Input&amp;Output'!$C$3=10,phase_chart!D907,IF('Input&amp;Output'!$C$3=21,phase_chart!H907,IF('Input&amp;Output'!$C$3=22,phase_chart!L907,IF('Input&amp;Output'!$C$3=31,phase_chart!P907,IF('Input&amp;Output'!$C$3=32,phase_chart!T907,"")))))</f>
        <v>0</v>
      </c>
      <c r="N910" s="205" t="b">
        <f>IF('Input&amp;Output'!$C$3=10,phase_chart!E907,IF('Input&amp;Output'!$C$3=21,phase_chart!I907,IF('Input&amp;Output'!$C$3=22,phase_chart!M907,IF('Input&amp;Output'!$C$3=31,phase_chart!Q907,IF('Input&amp;Output'!$C$3=32,phase_chart!U907,"")))))</f>
        <v>1</v>
      </c>
      <c r="P910" s="159">
        <f ca="1">IF(NOT($J910=0),IF($J910&lt;IF($P909=0,0,VLOOKUP(P909,tbL!$M$37:$Q$43,IF(L910=TRUE,2,4))),IF($J910&gt;=VLOOKUP(P909,tbL!$M$37:$Q$43,IF(L910=TRUE,3,5)),$P909,IF(AND(L909=TRUE,L910=TRUE),$P909,$P909-1)),IF(AND(L910=TRUE,J910=VLOOKUP(P909,tbL!$M$37:$Q$43,IF(L910=TRUE,2,4))),P909,IF($P909+1&gt;$C$12,$C$12,$P909+1))),0)</f>
        <v>1</v>
      </c>
      <c r="Q910" s="159">
        <f t="shared" ca="1" si="421"/>
        <v>1</v>
      </c>
      <c r="R910" s="207">
        <f t="shared" si="438"/>
        <v>0</v>
      </c>
      <c r="S910" s="208"/>
      <c r="T910" s="159">
        <f t="shared" si="439"/>
        <v>0</v>
      </c>
      <c r="U910" s="209" t="str">
        <f ca="1">IF(AND(T910=-1,N910=TRUE),"*",IF(AND(U909="*",N910=TRUE),"*",IF(AND(AND(L910=TRUE,U909="*"),J910&lt;VLOOKUP(V909+1,tbL!$M$38:$O$43,3)),"*","")))</f>
        <v/>
      </c>
      <c r="V910" s="204">
        <f t="shared" ca="1" si="422"/>
        <v>1</v>
      </c>
      <c r="Y910" s="159" t="str">
        <f t="shared" ca="1" si="423"/>
        <v/>
      </c>
      <c r="Z910" s="159" t="str">
        <f t="shared" si="424"/>
        <v/>
      </c>
      <c r="AA910" s="159">
        <f t="shared" ca="1" si="415"/>
        <v>1</v>
      </c>
      <c r="AC910" s="161" t="str">
        <f t="shared" ca="1" si="425"/>
        <v/>
      </c>
      <c r="AD910" s="161">
        <f t="shared" ca="1" si="426"/>
        <v>1</v>
      </c>
      <c r="AE910" s="161" t="str">
        <f t="shared" ca="1" si="418"/>
        <v/>
      </c>
      <c r="AF910" s="161">
        <f t="shared" ca="1" si="427"/>
        <v>1</v>
      </c>
      <c r="AG910" s="161" t="str">
        <f t="shared" ca="1" si="428"/>
        <v/>
      </c>
      <c r="AH910" s="161">
        <f t="shared" ca="1" si="429"/>
        <v>1</v>
      </c>
      <c r="AI910" s="161" t="str">
        <f t="shared" ca="1" si="430"/>
        <v/>
      </c>
      <c r="AJ910" s="161">
        <f t="shared" ca="1" si="431"/>
        <v>1</v>
      </c>
      <c r="AL910" s="161" t="str">
        <f t="shared" ca="1" si="432"/>
        <v/>
      </c>
      <c r="AM910" s="161">
        <f t="shared" ca="1" si="443"/>
        <v>1</v>
      </c>
      <c r="AN910" s="161" t="str">
        <f t="shared" ca="1" si="433"/>
        <v/>
      </c>
      <c r="AO910" s="161">
        <f t="shared" ca="1" si="442"/>
        <v>1</v>
      </c>
      <c r="AP910" s="161" t="str">
        <f t="shared" ca="1" si="434"/>
        <v/>
      </c>
      <c r="AQ910" s="161">
        <f t="shared" ca="1" si="440"/>
        <v>1</v>
      </c>
      <c r="AR910" s="161" t="str">
        <f t="shared" ca="1" si="435"/>
        <v/>
      </c>
      <c r="AS910" s="161">
        <f t="shared" ca="1" si="436"/>
        <v>1</v>
      </c>
      <c r="AT910" s="159" t="str">
        <f t="shared" ca="1" si="416"/>
        <v/>
      </c>
      <c r="AU910" s="210">
        <f t="shared" ca="1" si="420"/>
        <v>14</v>
      </c>
      <c r="AV910" s="209"/>
      <c r="AW910" s="204">
        <f t="shared" si="437"/>
        <v>8831.5555555555566</v>
      </c>
      <c r="AX910" s="159"/>
      <c r="AZ910" s="159"/>
      <c r="BM910" s="207"/>
      <c r="BN910" s="212"/>
      <c r="BP910" s="209"/>
      <c r="BQ910" s="211"/>
      <c r="BR910" s="211"/>
      <c r="BS910" s="211"/>
      <c r="BT910" s="211"/>
      <c r="BU910" s="211"/>
      <c r="BV910" s="211"/>
      <c r="BW910" s="211"/>
      <c r="BX910" s="211"/>
      <c r="BY910" s="211"/>
      <c r="BZ910" s="211"/>
      <c r="CA910" s="209"/>
      <c r="CB910" s="224"/>
      <c r="CC910" s="204"/>
      <c r="CD910" s="204"/>
      <c r="CE910" s="204"/>
      <c r="CF910" s="211"/>
      <c r="CG910" s="211"/>
      <c r="CI910" s="209"/>
      <c r="CJ910" s="209"/>
      <c r="EH910" s="165"/>
      <c r="EI910" s="165"/>
      <c r="EJ910" s="166"/>
      <c r="EK910" s="209"/>
      <c r="EL910" s="211"/>
      <c r="EM910" s="211"/>
      <c r="EN910" s="211"/>
      <c r="EO910" s="211"/>
      <c r="EP910" s="211"/>
      <c r="ES910" s="165"/>
      <c r="ET910" s="165"/>
      <c r="EU910" s="166"/>
      <c r="EV910" s="209"/>
      <c r="EW910" s="211"/>
      <c r="EX910" s="211"/>
      <c r="EY910" s="211"/>
      <c r="EZ910" s="211"/>
      <c r="FA910" s="211"/>
      <c r="FD910" s="165"/>
      <c r="FE910" s="165"/>
      <c r="FF910" s="166"/>
      <c r="FG910" s="209"/>
      <c r="FH910" s="211"/>
      <c r="FI910" s="211"/>
      <c r="FJ910" s="211"/>
      <c r="FK910" s="211"/>
      <c r="FL910" s="211"/>
    </row>
    <row r="911" spans="9:168">
      <c r="I911" s="221">
        <f t="shared" si="441"/>
        <v>307</v>
      </c>
      <c r="J911" s="159">
        <f>'v-t_chart'!C908</f>
        <v>48.1</v>
      </c>
      <c r="K911" s="204">
        <f t="shared" ca="1" si="419"/>
        <v>140.88489999999999</v>
      </c>
      <c r="L911" s="205" t="b">
        <f>IF('Input&amp;Output'!$C$3=10,phase_chart!C908,IF('Input&amp;Output'!$C$3=21,phase_chart!G908,IF('Input&amp;Output'!$C$3=22,phase_chart!K908,IF('Input&amp;Output'!$C$3=31,phase_chart!O908,IF('Input&amp;Output'!$C$3=32,phase_chart!S908,"")))))</f>
        <v>0</v>
      </c>
      <c r="M911" s="206" t="b">
        <f>IF('Input&amp;Output'!$C$3=10,phase_chart!D908,IF('Input&amp;Output'!$C$3=21,phase_chart!H908,IF('Input&amp;Output'!$C$3=22,phase_chart!L908,IF('Input&amp;Output'!$C$3=31,phase_chart!P908,IF('Input&amp;Output'!$C$3=32,phase_chart!T908,"")))))</f>
        <v>0</v>
      </c>
      <c r="N911" s="205" t="b">
        <f>IF('Input&amp;Output'!$C$3=10,phase_chart!E908,IF('Input&amp;Output'!$C$3=21,phase_chart!I908,IF('Input&amp;Output'!$C$3=22,phase_chart!M908,IF('Input&amp;Output'!$C$3=31,phase_chart!Q908,IF('Input&amp;Output'!$C$3=32,phase_chart!U908,"")))))</f>
        <v>1</v>
      </c>
      <c r="P911" s="159">
        <f ca="1">IF(NOT($J911=0),IF($J911&lt;IF($P910=0,0,VLOOKUP(P910,tbL!$M$37:$Q$43,IF(L911=TRUE,2,4))),IF($J911&gt;=VLOOKUP(P910,tbL!$M$37:$Q$43,IF(L911=TRUE,3,5)),$P910,IF(AND(L910=TRUE,L911=TRUE),$P910,$P910-1)),IF(AND(L911=TRUE,J911=VLOOKUP(P910,tbL!$M$37:$Q$43,IF(L911=TRUE,2,4))),P910,IF($P910+1&gt;$C$12,$C$12,$P910+1))),0)</f>
        <v>1</v>
      </c>
      <c r="Q911" s="159">
        <f t="shared" ca="1" si="421"/>
        <v>1</v>
      </c>
      <c r="R911" s="207">
        <f t="shared" si="438"/>
        <v>0</v>
      </c>
      <c r="S911" s="208"/>
      <c r="T911" s="159">
        <f t="shared" si="439"/>
        <v>0</v>
      </c>
      <c r="U911" s="209" t="str">
        <f ca="1">IF(AND(T911=-1,N911=TRUE),"*",IF(AND(U910="*",N911=TRUE),"*",IF(AND(AND(L911=TRUE,U910="*"),J911&lt;VLOOKUP(V910+1,tbL!$M$38:$O$43,3)),"*","")))</f>
        <v/>
      </c>
      <c r="V911" s="204">
        <f t="shared" ca="1" si="422"/>
        <v>1</v>
      </c>
      <c r="Y911" s="159" t="str">
        <f t="shared" ca="1" si="423"/>
        <v/>
      </c>
      <c r="Z911" s="159" t="str">
        <f t="shared" si="424"/>
        <v/>
      </c>
      <c r="AA911" s="159">
        <f t="shared" ca="1" si="415"/>
        <v>1</v>
      </c>
      <c r="AC911" s="161" t="str">
        <f t="shared" ca="1" si="425"/>
        <v/>
      </c>
      <c r="AD911" s="161">
        <f t="shared" ca="1" si="426"/>
        <v>1</v>
      </c>
      <c r="AE911" s="161" t="str">
        <f t="shared" ca="1" si="418"/>
        <v/>
      </c>
      <c r="AF911" s="161">
        <f t="shared" ca="1" si="427"/>
        <v>1</v>
      </c>
      <c r="AG911" s="161" t="str">
        <f t="shared" ca="1" si="428"/>
        <v/>
      </c>
      <c r="AH911" s="161">
        <f t="shared" ca="1" si="429"/>
        <v>1</v>
      </c>
      <c r="AI911" s="161" t="str">
        <f t="shared" ca="1" si="430"/>
        <v/>
      </c>
      <c r="AJ911" s="161">
        <f t="shared" ca="1" si="431"/>
        <v>1</v>
      </c>
      <c r="AL911" s="161" t="str">
        <f t="shared" ca="1" si="432"/>
        <v/>
      </c>
      <c r="AM911" s="161">
        <f t="shared" ca="1" si="443"/>
        <v>1</v>
      </c>
      <c r="AN911" s="161" t="str">
        <f t="shared" ca="1" si="433"/>
        <v/>
      </c>
      <c r="AO911" s="161">
        <f t="shared" ca="1" si="442"/>
        <v>1</v>
      </c>
      <c r="AP911" s="161" t="str">
        <f t="shared" ca="1" si="434"/>
        <v/>
      </c>
      <c r="AQ911" s="161">
        <f t="shared" ca="1" si="440"/>
        <v>1</v>
      </c>
      <c r="AR911" s="161" t="str">
        <f t="shared" ca="1" si="435"/>
        <v/>
      </c>
      <c r="AS911" s="161">
        <f t="shared" ca="1" si="436"/>
        <v>1</v>
      </c>
      <c r="AT911" s="159" t="str">
        <f t="shared" ca="1" si="416"/>
        <v/>
      </c>
      <c r="AU911" s="210">
        <f t="shared" ca="1" si="420"/>
        <v>14</v>
      </c>
      <c r="AV911" s="209"/>
      <c r="AW911" s="204">
        <f t="shared" si="437"/>
        <v>8844.9166666666679</v>
      </c>
      <c r="AX911" s="159"/>
      <c r="AZ911" s="159"/>
      <c r="BM911" s="207"/>
      <c r="BN911" s="212"/>
      <c r="BP911" s="209"/>
      <c r="BQ911" s="211"/>
      <c r="BR911" s="211"/>
      <c r="BS911" s="211"/>
      <c r="BT911" s="211"/>
      <c r="BU911" s="211"/>
      <c r="BV911" s="211"/>
      <c r="BW911" s="211"/>
      <c r="BX911" s="211"/>
      <c r="BY911" s="211"/>
      <c r="BZ911" s="211"/>
      <c r="CA911" s="209"/>
      <c r="CB911" s="224"/>
      <c r="CC911" s="204"/>
      <c r="CD911" s="204"/>
      <c r="CE911" s="204"/>
      <c r="CF911" s="211"/>
      <c r="CG911" s="211"/>
      <c r="CI911" s="209"/>
      <c r="CJ911" s="209"/>
      <c r="EH911" s="165"/>
      <c r="EI911" s="165"/>
      <c r="EJ911" s="166"/>
      <c r="EK911" s="209"/>
      <c r="EL911" s="211"/>
      <c r="EM911" s="211"/>
      <c r="EN911" s="211"/>
      <c r="EO911" s="211"/>
      <c r="EP911" s="211"/>
      <c r="ES911" s="165"/>
      <c r="ET911" s="165"/>
      <c r="EU911" s="166"/>
      <c r="EV911" s="209"/>
      <c r="EW911" s="211"/>
      <c r="EX911" s="211"/>
      <c r="EY911" s="211"/>
      <c r="EZ911" s="211"/>
      <c r="FA911" s="211"/>
      <c r="FD911" s="165"/>
      <c r="FE911" s="165"/>
      <c r="FF911" s="166"/>
      <c r="FG911" s="209"/>
      <c r="FH911" s="211"/>
      <c r="FI911" s="211"/>
      <c r="FJ911" s="211"/>
      <c r="FK911" s="211"/>
      <c r="FL911" s="211"/>
    </row>
    <row r="912" spans="9:168">
      <c r="I912" s="221">
        <f t="shared" si="441"/>
        <v>308</v>
      </c>
      <c r="J912" s="159">
        <f>'v-t_chart'!C909</f>
        <v>40.9</v>
      </c>
      <c r="K912" s="204">
        <f t="shared" ca="1" si="419"/>
        <v>119.7961</v>
      </c>
      <c r="L912" s="205" t="b">
        <f>IF('Input&amp;Output'!$C$3=10,phase_chart!C909,IF('Input&amp;Output'!$C$3=21,phase_chart!G909,IF('Input&amp;Output'!$C$3=22,phase_chart!K909,IF('Input&amp;Output'!$C$3=31,phase_chart!O909,IF('Input&amp;Output'!$C$3=32,phase_chart!S909,"")))))</f>
        <v>0</v>
      </c>
      <c r="M912" s="206" t="b">
        <f>IF('Input&amp;Output'!$C$3=10,phase_chart!D909,IF('Input&amp;Output'!$C$3=21,phase_chart!H909,IF('Input&amp;Output'!$C$3=22,phase_chart!L909,IF('Input&amp;Output'!$C$3=31,phase_chart!P909,IF('Input&amp;Output'!$C$3=32,phase_chart!T909,"")))))</f>
        <v>0</v>
      </c>
      <c r="N912" s="205" t="b">
        <f>IF('Input&amp;Output'!$C$3=10,phase_chart!E909,IF('Input&amp;Output'!$C$3=21,phase_chart!I909,IF('Input&amp;Output'!$C$3=22,phase_chart!M909,IF('Input&amp;Output'!$C$3=31,phase_chart!Q909,IF('Input&amp;Output'!$C$3=32,phase_chart!U909,"")))))</f>
        <v>1</v>
      </c>
      <c r="P912" s="159">
        <f ca="1">IF(NOT($J912=0),IF($J912&lt;IF($P911=0,0,VLOOKUP(P911,tbL!$M$37:$Q$43,IF(L912=TRUE,2,4))),IF($J912&gt;=VLOOKUP(P911,tbL!$M$37:$Q$43,IF(L912=TRUE,3,5)),$P911,IF(AND(L911=TRUE,L912=TRUE),$P911,$P911-1)),IF(AND(L912=TRUE,J912=VLOOKUP(P911,tbL!$M$37:$Q$43,IF(L912=TRUE,2,4))),P911,IF($P911+1&gt;$C$12,$C$12,$P911+1))),0)</f>
        <v>1</v>
      </c>
      <c r="Q912" s="159">
        <f t="shared" ca="1" si="421"/>
        <v>1</v>
      </c>
      <c r="R912" s="207">
        <f t="shared" si="438"/>
        <v>0</v>
      </c>
      <c r="S912" s="208"/>
      <c r="T912" s="159">
        <f t="shared" si="439"/>
        <v>0</v>
      </c>
      <c r="U912" s="209" t="str">
        <f ca="1">IF(AND(T912=-1,N912=TRUE),"*",IF(AND(U911="*",N912=TRUE),"*",IF(AND(AND(L912=TRUE,U911="*"),J912&lt;VLOOKUP(V911+1,tbL!$M$38:$O$43,3)),"*","")))</f>
        <v/>
      </c>
      <c r="V912" s="204">
        <f t="shared" ca="1" si="422"/>
        <v>1</v>
      </c>
      <c r="Y912" s="159" t="str">
        <f t="shared" ca="1" si="423"/>
        <v/>
      </c>
      <c r="Z912" s="159" t="str">
        <f t="shared" si="424"/>
        <v/>
      </c>
      <c r="AA912" s="159">
        <f t="shared" ca="1" si="415"/>
        <v>1</v>
      </c>
      <c r="AC912" s="161" t="str">
        <f t="shared" ca="1" si="425"/>
        <v/>
      </c>
      <c r="AD912" s="161">
        <f t="shared" ca="1" si="426"/>
        <v>1</v>
      </c>
      <c r="AE912" s="161" t="str">
        <f t="shared" ca="1" si="418"/>
        <v/>
      </c>
      <c r="AF912" s="161">
        <f t="shared" ca="1" si="427"/>
        <v>1</v>
      </c>
      <c r="AG912" s="161" t="str">
        <f t="shared" ca="1" si="428"/>
        <v/>
      </c>
      <c r="AH912" s="161">
        <f t="shared" ca="1" si="429"/>
        <v>1</v>
      </c>
      <c r="AI912" s="161" t="str">
        <f t="shared" ca="1" si="430"/>
        <v/>
      </c>
      <c r="AJ912" s="161">
        <f t="shared" ca="1" si="431"/>
        <v>1</v>
      </c>
      <c r="AL912" s="161" t="str">
        <f t="shared" ca="1" si="432"/>
        <v/>
      </c>
      <c r="AM912" s="161">
        <f t="shared" ca="1" si="443"/>
        <v>1</v>
      </c>
      <c r="AN912" s="161" t="str">
        <f t="shared" ca="1" si="433"/>
        <v/>
      </c>
      <c r="AO912" s="161">
        <f t="shared" ca="1" si="442"/>
        <v>1</v>
      </c>
      <c r="AP912" s="161" t="str">
        <f t="shared" ca="1" si="434"/>
        <v/>
      </c>
      <c r="AQ912" s="161">
        <f t="shared" ca="1" si="440"/>
        <v>1</v>
      </c>
      <c r="AR912" s="161" t="str">
        <f t="shared" ca="1" si="435"/>
        <v/>
      </c>
      <c r="AS912" s="161">
        <f t="shared" ca="1" si="436"/>
        <v>1</v>
      </c>
      <c r="AT912" s="159" t="str">
        <f t="shared" ca="1" si="416"/>
        <v/>
      </c>
      <c r="AU912" s="210">
        <f t="shared" ca="1" si="420"/>
        <v>14</v>
      </c>
      <c r="AV912" s="209"/>
      <c r="AW912" s="204">
        <f t="shared" si="437"/>
        <v>8856.2777777777792</v>
      </c>
      <c r="AX912" s="159"/>
      <c r="AZ912" s="159"/>
      <c r="BM912" s="207"/>
      <c r="BN912" s="212"/>
      <c r="BP912" s="209"/>
      <c r="BQ912" s="211"/>
      <c r="BR912" s="211"/>
      <c r="BS912" s="211"/>
      <c r="BT912" s="211"/>
      <c r="BU912" s="211"/>
      <c r="BV912" s="211"/>
      <c r="BW912" s="211"/>
      <c r="BX912" s="211"/>
      <c r="BY912" s="211"/>
      <c r="BZ912" s="211"/>
      <c r="CA912" s="209"/>
      <c r="CB912" s="224"/>
      <c r="CC912" s="204"/>
      <c r="CD912" s="204"/>
      <c r="CE912" s="204"/>
      <c r="CF912" s="211"/>
      <c r="CG912" s="211"/>
      <c r="CI912" s="209"/>
      <c r="CJ912" s="209"/>
      <c r="EH912" s="165"/>
      <c r="EI912" s="165"/>
      <c r="EJ912" s="166"/>
      <c r="EK912" s="209"/>
      <c r="EL912" s="211"/>
      <c r="EM912" s="211"/>
      <c r="EN912" s="211"/>
      <c r="EO912" s="211"/>
      <c r="EP912" s="211"/>
      <c r="ES912" s="165"/>
      <c r="ET912" s="165"/>
      <c r="EU912" s="166"/>
      <c r="EV912" s="209"/>
      <c r="EW912" s="211"/>
      <c r="EX912" s="211"/>
      <c r="EY912" s="211"/>
      <c r="EZ912" s="211"/>
      <c r="FA912" s="211"/>
      <c r="FD912" s="165"/>
      <c r="FE912" s="165"/>
      <c r="FF912" s="166"/>
      <c r="FG912" s="209"/>
      <c r="FH912" s="211"/>
      <c r="FI912" s="211"/>
      <c r="FJ912" s="211"/>
      <c r="FK912" s="211"/>
      <c r="FL912" s="211"/>
    </row>
    <row r="913" spans="9:168">
      <c r="I913" s="221">
        <f t="shared" si="441"/>
        <v>309</v>
      </c>
      <c r="J913" s="159">
        <f>'v-t_chart'!C910</f>
        <v>36</v>
      </c>
      <c r="K913" s="204">
        <f t="shared" ca="1" si="419"/>
        <v>105.44399999999999</v>
      </c>
      <c r="L913" s="205" t="b">
        <f>IF('Input&amp;Output'!$C$3=10,phase_chart!C910,IF('Input&amp;Output'!$C$3=21,phase_chart!G910,IF('Input&amp;Output'!$C$3=22,phase_chart!K910,IF('Input&amp;Output'!$C$3=31,phase_chart!O910,IF('Input&amp;Output'!$C$3=32,phase_chart!S910,"")))))</f>
        <v>0</v>
      </c>
      <c r="M913" s="206" t="b">
        <f>IF('Input&amp;Output'!$C$3=10,phase_chart!D910,IF('Input&amp;Output'!$C$3=21,phase_chart!H910,IF('Input&amp;Output'!$C$3=22,phase_chart!L910,IF('Input&amp;Output'!$C$3=31,phase_chart!P910,IF('Input&amp;Output'!$C$3=32,phase_chart!T910,"")))))</f>
        <v>0</v>
      </c>
      <c r="N913" s="205" t="b">
        <f>IF('Input&amp;Output'!$C$3=10,phase_chart!E910,IF('Input&amp;Output'!$C$3=21,phase_chart!I910,IF('Input&amp;Output'!$C$3=22,phase_chart!M910,IF('Input&amp;Output'!$C$3=31,phase_chart!Q910,IF('Input&amp;Output'!$C$3=32,phase_chart!U910,"")))))</f>
        <v>1</v>
      </c>
      <c r="P913" s="159">
        <f ca="1">IF(NOT($J913=0),IF($J913&lt;IF($P912=0,0,VLOOKUP(P912,tbL!$M$37:$Q$43,IF(L913=TRUE,2,4))),IF($J913&gt;=VLOOKUP(P912,tbL!$M$37:$Q$43,IF(L913=TRUE,3,5)),$P912,IF(AND(L912=TRUE,L913=TRUE),$P912,$P912-1)),IF(AND(L913=TRUE,J913=VLOOKUP(P912,tbL!$M$37:$Q$43,IF(L913=TRUE,2,4))),P912,IF($P912+1&gt;$C$12,$C$12,$P912+1))),0)</f>
        <v>1</v>
      </c>
      <c r="Q913" s="159">
        <f t="shared" ca="1" si="421"/>
        <v>1</v>
      </c>
      <c r="R913" s="207">
        <f t="shared" si="438"/>
        <v>0</v>
      </c>
      <c r="S913" s="208"/>
      <c r="T913" s="159">
        <f t="shared" si="439"/>
        <v>0</v>
      </c>
      <c r="U913" s="209" t="str">
        <f ca="1">IF(AND(T913=-1,N913=TRUE),"*",IF(AND(U912="*",N913=TRUE),"*",IF(AND(AND(L913=TRUE,U912="*"),J913&lt;VLOOKUP(V912+1,tbL!$M$38:$O$43,3)),"*","")))</f>
        <v/>
      </c>
      <c r="V913" s="204">
        <f t="shared" ca="1" si="422"/>
        <v>1</v>
      </c>
      <c r="Y913" s="159" t="str">
        <f t="shared" ca="1" si="423"/>
        <v/>
      </c>
      <c r="Z913" s="159" t="str">
        <f t="shared" si="424"/>
        <v/>
      </c>
      <c r="AA913" s="159">
        <f t="shared" ca="1" si="415"/>
        <v>1</v>
      </c>
      <c r="AC913" s="161" t="str">
        <f t="shared" ca="1" si="425"/>
        <v/>
      </c>
      <c r="AD913" s="161">
        <f t="shared" ca="1" si="426"/>
        <v>1</v>
      </c>
      <c r="AE913" s="161" t="str">
        <f t="shared" ca="1" si="418"/>
        <v/>
      </c>
      <c r="AF913" s="161">
        <f t="shared" ca="1" si="427"/>
        <v>1</v>
      </c>
      <c r="AG913" s="161" t="str">
        <f t="shared" ca="1" si="428"/>
        <v/>
      </c>
      <c r="AH913" s="161">
        <f t="shared" ca="1" si="429"/>
        <v>1</v>
      </c>
      <c r="AI913" s="161" t="str">
        <f t="shared" ca="1" si="430"/>
        <v/>
      </c>
      <c r="AJ913" s="161">
        <f t="shared" ca="1" si="431"/>
        <v>1</v>
      </c>
      <c r="AL913" s="161" t="str">
        <f t="shared" ca="1" si="432"/>
        <v/>
      </c>
      <c r="AM913" s="161">
        <f t="shared" ca="1" si="443"/>
        <v>1</v>
      </c>
      <c r="AN913" s="161" t="str">
        <f t="shared" ca="1" si="433"/>
        <v/>
      </c>
      <c r="AO913" s="161">
        <f t="shared" ca="1" si="442"/>
        <v>1</v>
      </c>
      <c r="AP913" s="161" t="str">
        <f t="shared" ca="1" si="434"/>
        <v/>
      </c>
      <c r="AQ913" s="161">
        <f t="shared" ca="1" si="440"/>
        <v>1</v>
      </c>
      <c r="AR913" s="161" t="str">
        <f t="shared" ca="1" si="435"/>
        <v/>
      </c>
      <c r="AS913" s="161">
        <f t="shared" ca="1" si="436"/>
        <v>1</v>
      </c>
      <c r="AT913" s="159" t="str">
        <f t="shared" ca="1" si="416"/>
        <v/>
      </c>
      <c r="AU913" s="210">
        <f t="shared" ca="1" si="420"/>
        <v>14</v>
      </c>
      <c r="AV913" s="209"/>
      <c r="AW913" s="204">
        <f t="shared" si="437"/>
        <v>8866.2777777777792</v>
      </c>
      <c r="AX913" s="159"/>
      <c r="AZ913" s="159"/>
      <c r="BM913" s="207"/>
      <c r="BN913" s="212"/>
      <c r="BP913" s="209"/>
      <c r="BQ913" s="211"/>
      <c r="BR913" s="211"/>
      <c r="BS913" s="211"/>
      <c r="BT913" s="211"/>
      <c r="BU913" s="211"/>
      <c r="BV913" s="211"/>
      <c r="BW913" s="211"/>
      <c r="BX913" s="211"/>
      <c r="BY913" s="211"/>
      <c r="BZ913" s="211"/>
      <c r="CA913" s="209"/>
      <c r="CB913" s="224"/>
      <c r="CC913" s="204"/>
      <c r="CD913" s="204"/>
      <c r="CE913" s="204"/>
      <c r="CF913" s="211"/>
      <c r="CG913" s="211"/>
      <c r="CI913" s="209"/>
      <c r="CJ913" s="209"/>
      <c r="EH913" s="165"/>
      <c r="EI913" s="165"/>
      <c r="EJ913" s="166"/>
      <c r="EK913" s="209"/>
      <c r="EL913" s="211"/>
      <c r="EM913" s="211"/>
      <c r="EN913" s="211"/>
      <c r="EO913" s="211"/>
      <c r="EP913" s="211"/>
      <c r="ES913" s="165"/>
      <c r="ET913" s="165"/>
      <c r="EU913" s="166"/>
      <c r="EV913" s="209"/>
      <c r="EW913" s="211"/>
      <c r="EX913" s="211"/>
      <c r="EY913" s="211"/>
      <c r="EZ913" s="211"/>
      <c r="FA913" s="211"/>
      <c r="FD913" s="165"/>
      <c r="FE913" s="165"/>
      <c r="FF913" s="166"/>
      <c r="FG913" s="209"/>
      <c r="FH913" s="211"/>
      <c r="FI913" s="211"/>
      <c r="FJ913" s="211"/>
      <c r="FK913" s="211"/>
      <c r="FL913" s="211"/>
    </row>
    <row r="914" spans="9:168">
      <c r="I914" s="221">
        <f t="shared" si="441"/>
        <v>310</v>
      </c>
      <c r="J914" s="159">
        <f>'v-t_chart'!C911</f>
        <v>33.9</v>
      </c>
      <c r="K914" s="204">
        <f t="shared" ca="1" si="419"/>
        <v>99.293099999999995</v>
      </c>
      <c r="L914" s="205" t="b">
        <f>IF('Input&amp;Output'!$C$3=10,phase_chart!C911,IF('Input&amp;Output'!$C$3=21,phase_chart!G911,IF('Input&amp;Output'!$C$3=22,phase_chart!K911,IF('Input&amp;Output'!$C$3=31,phase_chart!O911,IF('Input&amp;Output'!$C$3=32,phase_chart!S911,"")))))</f>
        <v>0</v>
      </c>
      <c r="M914" s="206" t="b">
        <f>IF('Input&amp;Output'!$C$3=10,phase_chart!D911,IF('Input&amp;Output'!$C$3=21,phase_chart!H911,IF('Input&amp;Output'!$C$3=22,phase_chart!L911,IF('Input&amp;Output'!$C$3=31,phase_chart!P911,IF('Input&amp;Output'!$C$3=32,phase_chart!T911,"")))))</f>
        <v>0</v>
      </c>
      <c r="N914" s="205" t="b">
        <f>IF('Input&amp;Output'!$C$3=10,phase_chart!E911,IF('Input&amp;Output'!$C$3=21,phase_chart!I911,IF('Input&amp;Output'!$C$3=22,phase_chart!M911,IF('Input&amp;Output'!$C$3=31,phase_chart!Q911,IF('Input&amp;Output'!$C$3=32,phase_chart!U911,"")))))</f>
        <v>1</v>
      </c>
      <c r="P914" s="159">
        <f ca="1">IF(NOT($J914=0),IF($J914&lt;IF($P913=0,0,VLOOKUP(P913,tbL!$M$37:$Q$43,IF(L914=TRUE,2,4))),IF($J914&gt;=VLOOKUP(P913,tbL!$M$37:$Q$43,IF(L914=TRUE,3,5)),$P913,IF(AND(L913=TRUE,L914=TRUE),$P913,$P913-1)),IF(AND(L914=TRUE,J914=VLOOKUP(P913,tbL!$M$37:$Q$43,IF(L914=TRUE,2,4))),P913,IF($P913+1&gt;$C$12,$C$12,$P913+1))),0)</f>
        <v>1</v>
      </c>
      <c r="Q914" s="159">
        <f t="shared" ca="1" si="421"/>
        <v>1</v>
      </c>
      <c r="R914" s="207">
        <f t="shared" si="438"/>
        <v>0</v>
      </c>
      <c r="S914" s="208"/>
      <c r="T914" s="159">
        <f t="shared" si="439"/>
        <v>0</v>
      </c>
      <c r="U914" s="209" t="str">
        <f ca="1">IF(AND(T914=-1,N914=TRUE),"*",IF(AND(U913="*",N914=TRUE),"*",IF(AND(AND(L914=TRUE,U913="*"),J914&lt;VLOOKUP(V913+1,tbL!$M$38:$O$43,3)),"*","")))</f>
        <v/>
      </c>
      <c r="V914" s="204">
        <f t="shared" ca="1" si="422"/>
        <v>1</v>
      </c>
      <c r="Y914" s="159" t="str">
        <f t="shared" ca="1" si="423"/>
        <v/>
      </c>
      <c r="Z914" s="159" t="str">
        <f t="shared" si="424"/>
        <v/>
      </c>
      <c r="AA914" s="159">
        <f t="shared" ca="1" si="415"/>
        <v>1</v>
      </c>
      <c r="AC914" s="161" t="str">
        <f t="shared" ca="1" si="425"/>
        <v/>
      </c>
      <c r="AD914" s="161">
        <f t="shared" ca="1" si="426"/>
        <v>1</v>
      </c>
      <c r="AE914" s="161" t="str">
        <f t="shared" ca="1" si="418"/>
        <v/>
      </c>
      <c r="AF914" s="161">
        <f t="shared" ca="1" si="427"/>
        <v>1</v>
      </c>
      <c r="AG914" s="161" t="str">
        <f t="shared" ca="1" si="428"/>
        <v/>
      </c>
      <c r="AH914" s="161">
        <f t="shared" ca="1" si="429"/>
        <v>1</v>
      </c>
      <c r="AI914" s="161" t="str">
        <f t="shared" ca="1" si="430"/>
        <v/>
      </c>
      <c r="AJ914" s="161">
        <f t="shared" ca="1" si="431"/>
        <v>1</v>
      </c>
      <c r="AL914" s="161" t="str">
        <f t="shared" ca="1" si="432"/>
        <v/>
      </c>
      <c r="AM914" s="161">
        <f t="shared" ca="1" si="443"/>
        <v>1</v>
      </c>
      <c r="AN914" s="161" t="str">
        <f t="shared" ca="1" si="433"/>
        <v/>
      </c>
      <c r="AO914" s="161">
        <f t="shared" ca="1" si="442"/>
        <v>1</v>
      </c>
      <c r="AP914" s="161" t="str">
        <f t="shared" ca="1" si="434"/>
        <v/>
      </c>
      <c r="AQ914" s="161">
        <f t="shared" ca="1" si="440"/>
        <v>1</v>
      </c>
      <c r="AR914" s="161" t="str">
        <f t="shared" ca="1" si="435"/>
        <v/>
      </c>
      <c r="AS914" s="161">
        <f t="shared" ca="1" si="436"/>
        <v>1</v>
      </c>
      <c r="AT914" s="159" t="str">
        <f t="shared" ca="1" si="416"/>
        <v/>
      </c>
      <c r="AU914" s="210">
        <f t="shared" ca="1" si="420"/>
        <v>14</v>
      </c>
      <c r="AV914" s="209"/>
      <c r="AW914" s="204">
        <f t="shared" si="437"/>
        <v>8875.6944444444453</v>
      </c>
      <c r="AX914" s="159"/>
      <c r="AZ914" s="159"/>
      <c r="BM914" s="207"/>
      <c r="BN914" s="212"/>
      <c r="BP914" s="209"/>
      <c r="BQ914" s="211"/>
      <c r="BR914" s="211"/>
      <c r="BS914" s="211"/>
      <c r="BT914" s="211"/>
      <c r="BU914" s="211"/>
      <c r="BV914" s="211"/>
      <c r="BW914" s="211"/>
      <c r="BX914" s="211"/>
      <c r="BY914" s="211"/>
      <c r="BZ914" s="211"/>
      <c r="CA914" s="209"/>
      <c r="CB914" s="224"/>
      <c r="CC914" s="204"/>
      <c r="CD914" s="204"/>
      <c r="CE914" s="204"/>
      <c r="CF914" s="211"/>
      <c r="CG914" s="211"/>
      <c r="CI914" s="209"/>
      <c r="CJ914" s="209"/>
      <c r="EH914" s="165"/>
      <c r="EI914" s="165"/>
      <c r="EJ914" s="166"/>
      <c r="EK914" s="209"/>
      <c r="EL914" s="211"/>
      <c r="EM914" s="211"/>
      <c r="EN914" s="211"/>
      <c r="EO914" s="211"/>
      <c r="EP914" s="211"/>
      <c r="ES914" s="165"/>
      <c r="ET914" s="165"/>
      <c r="EU914" s="166"/>
      <c r="EV914" s="209"/>
      <c r="EW914" s="211"/>
      <c r="EX914" s="211"/>
      <c r="EY914" s="211"/>
      <c r="EZ914" s="211"/>
      <c r="FA914" s="211"/>
      <c r="FD914" s="165"/>
      <c r="FE914" s="165"/>
      <c r="FF914" s="166"/>
      <c r="FG914" s="209"/>
      <c r="FH914" s="211"/>
      <c r="FI914" s="211"/>
      <c r="FJ914" s="211"/>
      <c r="FK914" s="211"/>
      <c r="FL914" s="211"/>
    </row>
    <row r="915" spans="9:168">
      <c r="I915" s="221">
        <f t="shared" si="441"/>
        <v>311</v>
      </c>
      <c r="J915" s="159">
        <f>'v-t_chart'!C912</f>
        <v>33.9</v>
      </c>
      <c r="K915" s="204">
        <f t="shared" ca="1" si="419"/>
        <v>99.293099999999995</v>
      </c>
      <c r="L915" s="205" t="b">
        <f>IF('Input&amp;Output'!$C$3=10,phase_chart!C912,IF('Input&amp;Output'!$C$3=21,phase_chart!G912,IF('Input&amp;Output'!$C$3=22,phase_chart!K912,IF('Input&amp;Output'!$C$3=31,phase_chart!O912,IF('Input&amp;Output'!$C$3=32,phase_chart!S912,"")))))</f>
        <v>1</v>
      </c>
      <c r="M915" s="206" t="b">
        <f>IF('Input&amp;Output'!$C$3=10,phase_chart!D912,IF('Input&amp;Output'!$C$3=21,phase_chart!H912,IF('Input&amp;Output'!$C$3=22,phase_chart!L912,IF('Input&amp;Output'!$C$3=31,phase_chart!P912,IF('Input&amp;Output'!$C$3=32,phase_chart!T912,"")))))</f>
        <v>0</v>
      </c>
      <c r="N915" s="205" t="b">
        <f>IF('Input&amp;Output'!$C$3=10,phase_chart!E912,IF('Input&amp;Output'!$C$3=21,phase_chart!I912,IF('Input&amp;Output'!$C$3=22,phase_chart!M912,IF('Input&amp;Output'!$C$3=31,phase_chart!Q912,IF('Input&amp;Output'!$C$3=32,phase_chart!U912,"")))))</f>
        <v>0</v>
      </c>
      <c r="P915" s="159">
        <f ca="1">IF(NOT($J915=0),IF($J915&lt;IF($P914=0,0,VLOOKUP(P914,tbL!$M$37:$Q$43,IF(L915=TRUE,2,4))),IF($J915&gt;=VLOOKUP(P914,tbL!$M$37:$Q$43,IF(L915=TRUE,3,5)),$P914,IF(AND(L914=TRUE,L915=TRUE),$P914,$P914-1)),IF(AND(L915=TRUE,J915=VLOOKUP(P914,tbL!$M$37:$Q$43,IF(L915=TRUE,2,4))),P914,IF($P914+1&gt;$C$12,$C$12,$P914+1))),0)</f>
        <v>1</v>
      </c>
      <c r="Q915" s="159">
        <f t="shared" ca="1" si="421"/>
        <v>1</v>
      </c>
      <c r="R915" s="207">
        <f t="shared" ca="1" si="438"/>
        <v>0</v>
      </c>
      <c r="S915" s="208"/>
      <c r="T915" s="159">
        <f t="shared" si="439"/>
        <v>0</v>
      </c>
      <c r="U915" s="209" t="str">
        <f ca="1">IF(AND(T915=-1,N915=TRUE),"*",IF(AND(U914="*",N915=TRUE),"*",IF(AND(AND(L915=TRUE,U914="*"),J915&lt;VLOOKUP(V914+1,tbL!$M$38:$O$43,3)),"*","")))</f>
        <v/>
      </c>
      <c r="V915" s="204">
        <f t="shared" ca="1" si="422"/>
        <v>1</v>
      </c>
      <c r="Y915" s="159" t="str">
        <f t="shared" ca="1" si="423"/>
        <v/>
      </c>
      <c r="Z915" s="159" t="str">
        <f t="shared" si="424"/>
        <v/>
      </c>
      <c r="AA915" s="159">
        <f t="shared" ca="1" si="415"/>
        <v>1</v>
      </c>
      <c r="AC915" s="161" t="str">
        <f t="shared" ca="1" si="425"/>
        <v/>
      </c>
      <c r="AD915" s="161">
        <f t="shared" ca="1" si="426"/>
        <v>1</v>
      </c>
      <c r="AE915" s="161" t="str">
        <f t="shared" ca="1" si="418"/>
        <v/>
      </c>
      <c r="AF915" s="161">
        <f t="shared" ca="1" si="427"/>
        <v>1</v>
      </c>
      <c r="AG915" s="161" t="str">
        <f t="shared" ca="1" si="428"/>
        <v/>
      </c>
      <c r="AH915" s="161">
        <f t="shared" ca="1" si="429"/>
        <v>1</v>
      </c>
      <c r="AI915" s="161" t="str">
        <f t="shared" ca="1" si="430"/>
        <v/>
      </c>
      <c r="AJ915" s="161">
        <f t="shared" ca="1" si="431"/>
        <v>1</v>
      </c>
      <c r="AL915" s="161" t="str">
        <f t="shared" ca="1" si="432"/>
        <v/>
      </c>
      <c r="AM915" s="161">
        <f t="shared" ca="1" si="443"/>
        <v>1</v>
      </c>
      <c r="AN915" s="161" t="str">
        <f t="shared" ca="1" si="433"/>
        <v/>
      </c>
      <c r="AO915" s="161">
        <f t="shared" ca="1" si="442"/>
        <v>1</v>
      </c>
      <c r="AP915" s="161" t="str">
        <f t="shared" ca="1" si="434"/>
        <v/>
      </c>
      <c r="AQ915" s="161">
        <f t="shared" ca="1" si="440"/>
        <v>1</v>
      </c>
      <c r="AR915" s="161" t="str">
        <f t="shared" ca="1" si="435"/>
        <v/>
      </c>
      <c r="AS915" s="161">
        <f t="shared" ca="1" si="436"/>
        <v>1</v>
      </c>
      <c r="AT915" s="159" t="str">
        <f t="shared" ca="1" si="416"/>
        <v/>
      </c>
      <c r="AU915" s="210">
        <f t="shared" ca="1" si="420"/>
        <v>14</v>
      </c>
      <c r="AV915" s="209"/>
      <c r="AW915" s="204">
        <f t="shared" si="437"/>
        <v>8885.1111111111113</v>
      </c>
      <c r="AX915" s="159"/>
      <c r="AZ915" s="159"/>
      <c r="BM915" s="207"/>
      <c r="BN915" s="212"/>
      <c r="BP915" s="209"/>
      <c r="BQ915" s="211"/>
      <c r="BR915" s="211"/>
      <c r="BS915" s="211"/>
      <c r="BT915" s="211"/>
      <c r="BU915" s="211"/>
      <c r="BV915" s="211"/>
      <c r="BW915" s="211"/>
      <c r="BX915" s="211"/>
      <c r="BY915" s="211"/>
      <c r="BZ915" s="211"/>
      <c r="CA915" s="209"/>
      <c r="CB915" s="224"/>
      <c r="CC915" s="204"/>
      <c r="CD915" s="204"/>
      <c r="CE915" s="204"/>
      <c r="CF915" s="211"/>
      <c r="CG915" s="211"/>
      <c r="CI915" s="209"/>
      <c r="CJ915" s="209"/>
      <c r="EH915" s="165"/>
      <c r="EI915" s="165"/>
      <c r="EJ915" s="166"/>
      <c r="EK915" s="209"/>
      <c r="EL915" s="211"/>
      <c r="EM915" s="211"/>
      <c r="EN915" s="211"/>
      <c r="EO915" s="211"/>
      <c r="EP915" s="211"/>
      <c r="ES915" s="165"/>
      <c r="ET915" s="165"/>
      <c r="EU915" s="166"/>
      <c r="EV915" s="209"/>
      <c r="EW915" s="211"/>
      <c r="EX915" s="211"/>
      <c r="EY915" s="211"/>
      <c r="EZ915" s="211"/>
      <c r="FA915" s="211"/>
      <c r="FD915" s="165"/>
      <c r="FE915" s="165"/>
      <c r="FF915" s="166"/>
      <c r="FG915" s="209"/>
      <c r="FH915" s="211"/>
      <c r="FI915" s="211"/>
      <c r="FJ915" s="211"/>
      <c r="FK915" s="211"/>
      <c r="FL915" s="211"/>
    </row>
    <row r="916" spans="9:168">
      <c r="I916" s="221">
        <f t="shared" si="441"/>
        <v>312</v>
      </c>
      <c r="J916" s="159">
        <f>'v-t_chart'!C913</f>
        <v>36.5</v>
      </c>
      <c r="K916" s="204">
        <f t="shared" ca="1" si="419"/>
        <v>106.90849999999999</v>
      </c>
      <c r="L916" s="205" t="b">
        <f>IF('Input&amp;Output'!$C$3=10,phase_chart!C913,IF('Input&amp;Output'!$C$3=21,phase_chart!G913,IF('Input&amp;Output'!$C$3=22,phase_chart!K913,IF('Input&amp;Output'!$C$3=31,phase_chart!O913,IF('Input&amp;Output'!$C$3=32,phase_chart!S913,"")))))</f>
        <v>1</v>
      </c>
      <c r="M916" s="206" t="b">
        <f>IF('Input&amp;Output'!$C$3=10,phase_chart!D913,IF('Input&amp;Output'!$C$3=21,phase_chart!H913,IF('Input&amp;Output'!$C$3=22,phase_chart!L913,IF('Input&amp;Output'!$C$3=31,phase_chart!P913,IF('Input&amp;Output'!$C$3=32,phase_chart!T913,"")))))</f>
        <v>0</v>
      </c>
      <c r="N916" s="205" t="b">
        <f>IF('Input&amp;Output'!$C$3=10,phase_chart!E913,IF('Input&amp;Output'!$C$3=21,phase_chart!I913,IF('Input&amp;Output'!$C$3=22,phase_chart!M913,IF('Input&amp;Output'!$C$3=31,phase_chart!Q913,IF('Input&amp;Output'!$C$3=32,phase_chart!U913,"")))))</f>
        <v>0</v>
      </c>
      <c r="P916" s="159">
        <f ca="1">IF(NOT($J916=0),IF($J916&lt;IF($P915=0,0,VLOOKUP(P915,tbL!$M$37:$Q$43,IF(L916=TRUE,2,4))),IF($J916&gt;=VLOOKUP(P915,tbL!$M$37:$Q$43,IF(L916=TRUE,3,5)),$P915,IF(AND(L915=TRUE,L916=TRUE),$P915,$P915-1)),IF(AND(L916=TRUE,J916=VLOOKUP(P915,tbL!$M$37:$Q$43,IF(L916=TRUE,2,4))),P915,IF($P915+1&gt;$C$12,$C$12,$P915+1))),0)</f>
        <v>1</v>
      </c>
      <c r="Q916" s="159">
        <f t="shared" ca="1" si="421"/>
        <v>1</v>
      </c>
      <c r="R916" s="207">
        <f t="shared" ca="1" si="438"/>
        <v>0</v>
      </c>
      <c r="S916" s="208"/>
      <c r="T916" s="159">
        <f t="shared" si="439"/>
        <v>0</v>
      </c>
      <c r="U916" s="209" t="str">
        <f ca="1">IF(AND(T916=-1,N916=TRUE),"*",IF(AND(U915="*",N916=TRUE),"*",IF(AND(AND(L916=TRUE,U915="*"),J916&lt;VLOOKUP(V915+1,tbL!$M$38:$O$43,3)),"*","")))</f>
        <v/>
      </c>
      <c r="V916" s="204">
        <f t="shared" ca="1" si="422"/>
        <v>1</v>
      </c>
      <c r="Y916" s="159" t="str">
        <f t="shared" ca="1" si="423"/>
        <v/>
      </c>
      <c r="Z916" s="159" t="str">
        <f t="shared" si="424"/>
        <v/>
      </c>
      <c r="AA916" s="159">
        <f t="shared" ca="1" si="415"/>
        <v>1</v>
      </c>
      <c r="AC916" s="161" t="str">
        <f t="shared" ca="1" si="425"/>
        <v/>
      </c>
      <c r="AD916" s="161">
        <f t="shared" ca="1" si="426"/>
        <v>1</v>
      </c>
      <c r="AE916" s="161" t="str">
        <f t="shared" ca="1" si="418"/>
        <v/>
      </c>
      <c r="AF916" s="161">
        <f t="shared" ca="1" si="427"/>
        <v>1</v>
      </c>
      <c r="AG916" s="161" t="str">
        <f t="shared" ca="1" si="428"/>
        <v/>
      </c>
      <c r="AH916" s="161">
        <f t="shared" ca="1" si="429"/>
        <v>1</v>
      </c>
      <c r="AI916" s="161" t="str">
        <f t="shared" ca="1" si="430"/>
        <v/>
      </c>
      <c r="AJ916" s="161">
        <f t="shared" ca="1" si="431"/>
        <v>1</v>
      </c>
      <c r="AL916" s="161" t="str">
        <f t="shared" ca="1" si="432"/>
        <v/>
      </c>
      <c r="AM916" s="161">
        <f t="shared" ca="1" si="443"/>
        <v>1</v>
      </c>
      <c r="AN916" s="161" t="str">
        <f t="shared" ca="1" si="433"/>
        <v/>
      </c>
      <c r="AO916" s="161">
        <f t="shared" ca="1" si="442"/>
        <v>1</v>
      </c>
      <c r="AP916" s="161" t="str">
        <f t="shared" ca="1" si="434"/>
        <v/>
      </c>
      <c r="AQ916" s="161">
        <f t="shared" ca="1" si="440"/>
        <v>1</v>
      </c>
      <c r="AR916" s="161" t="str">
        <f t="shared" ca="1" si="435"/>
        <v/>
      </c>
      <c r="AS916" s="161">
        <f t="shared" ca="1" si="436"/>
        <v>1</v>
      </c>
      <c r="AT916" s="159" t="str">
        <f t="shared" ca="1" si="416"/>
        <v/>
      </c>
      <c r="AU916" s="210">
        <f t="shared" ca="1" si="420"/>
        <v>14</v>
      </c>
      <c r="AV916" s="209"/>
      <c r="AW916" s="204">
        <f t="shared" si="437"/>
        <v>8895.25</v>
      </c>
      <c r="AX916" s="159"/>
      <c r="AZ916" s="159"/>
      <c r="BM916" s="207"/>
      <c r="BN916" s="212"/>
      <c r="BP916" s="209"/>
      <c r="BQ916" s="211"/>
      <c r="BR916" s="211"/>
      <c r="BS916" s="211"/>
      <c r="BT916" s="211"/>
      <c r="BU916" s="211"/>
      <c r="BV916" s="211"/>
      <c r="BW916" s="211"/>
      <c r="BX916" s="211"/>
      <c r="BY916" s="211"/>
      <c r="BZ916" s="211"/>
      <c r="CA916" s="209"/>
      <c r="CB916" s="224"/>
      <c r="CC916" s="204"/>
      <c r="CD916" s="204"/>
      <c r="CE916" s="204"/>
      <c r="CF916" s="211"/>
      <c r="CG916" s="211"/>
      <c r="CI916" s="209"/>
      <c r="CJ916" s="209"/>
      <c r="EH916" s="165"/>
      <c r="EI916" s="165"/>
      <c r="EJ916" s="166"/>
      <c r="EK916" s="209"/>
      <c r="EL916" s="211"/>
      <c r="EM916" s="211"/>
      <c r="EN916" s="211"/>
      <c r="EO916" s="211"/>
      <c r="EP916" s="211"/>
      <c r="ES916" s="165"/>
      <c r="ET916" s="165"/>
      <c r="EU916" s="166"/>
      <c r="EV916" s="209"/>
      <c r="EW916" s="211"/>
      <c r="EX916" s="211"/>
      <c r="EY916" s="211"/>
      <c r="EZ916" s="211"/>
      <c r="FA916" s="211"/>
      <c r="FD916" s="165"/>
      <c r="FE916" s="165"/>
      <c r="FF916" s="166"/>
      <c r="FG916" s="209"/>
      <c r="FH916" s="211"/>
      <c r="FI916" s="211"/>
      <c r="FJ916" s="211"/>
      <c r="FK916" s="211"/>
      <c r="FL916" s="211"/>
    </row>
    <row r="917" spans="9:168">
      <c r="I917" s="221">
        <f t="shared" si="441"/>
        <v>313</v>
      </c>
      <c r="J917" s="159">
        <f>'v-t_chart'!C914</f>
        <v>41</v>
      </c>
      <c r="K917" s="204">
        <f t="shared" ca="1" si="419"/>
        <v>120.089</v>
      </c>
      <c r="L917" s="205" t="b">
        <f>IF('Input&amp;Output'!$C$3=10,phase_chart!C914,IF('Input&amp;Output'!$C$3=21,phase_chart!G914,IF('Input&amp;Output'!$C$3=22,phase_chart!K914,IF('Input&amp;Output'!$C$3=31,phase_chart!O914,IF('Input&amp;Output'!$C$3=32,phase_chart!S914,"")))))</f>
        <v>1</v>
      </c>
      <c r="M917" s="206" t="b">
        <f>IF('Input&amp;Output'!$C$3=10,phase_chart!D914,IF('Input&amp;Output'!$C$3=21,phase_chart!H914,IF('Input&amp;Output'!$C$3=22,phase_chart!L914,IF('Input&amp;Output'!$C$3=31,phase_chart!P914,IF('Input&amp;Output'!$C$3=32,phase_chart!T914,"")))))</f>
        <v>0</v>
      </c>
      <c r="N917" s="205" t="b">
        <f>IF('Input&amp;Output'!$C$3=10,phase_chart!E914,IF('Input&amp;Output'!$C$3=21,phase_chart!I914,IF('Input&amp;Output'!$C$3=22,phase_chart!M914,IF('Input&amp;Output'!$C$3=31,phase_chart!Q914,IF('Input&amp;Output'!$C$3=32,phase_chart!U914,"")))))</f>
        <v>0</v>
      </c>
      <c r="P917" s="159">
        <f ca="1">IF(NOT($J917=0),IF($J917&lt;IF($P916=0,0,VLOOKUP(P916,tbL!$M$37:$Q$43,IF(L917=TRUE,2,4))),IF($J917&gt;=VLOOKUP(P916,tbL!$M$37:$Q$43,IF(L917=TRUE,3,5)),$P916,IF(AND(L916=TRUE,L917=TRUE),$P916,$P916-1)),IF(AND(L917=TRUE,J917=VLOOKUP(P916,tbL!$M$37:$Q$43,IF(L917=TRUE,2,4))),P916,IF($P916+1&gt;$C$12,$C$12,$P916+1))),0)</f>
        <v>1</v>
      </c>
      <c r="Q917" s="159">
        <f t="shared" ca="1" si="421"/>
        <v>1</v>
      </c>
      <c r="R917" s="207">
        <f t="shared" ca="1" si="438"/>
        <v>0</v>
      </c>
      <c r="S917" s="208"/>
      <c r="T917" s="159">
        <f t="shared" si="439"/>
        <v>0</v>
      </c>
      <c r="U917" s="209" t="str">
        <f ca="1">IF(AND(T917=-1,N917=TRUE),"*",IF(AND(U916="*",N917=TRUE),"*",IF(AND(AND(L917=TRUE,U916="*"),J917&lt;VLOOKUP(V916+1,tbL!$M$38:$O$43,3)),"*","")))</f>
        <v/>
      </c>
      <c r="V917" s="204">
        <f t="shared" ca="1" si="422"/>
        <v>1</v>
      </c>
      <c r="Y917" s="159" t="str">
        <f t="shared" ca="1" si="423"/>
        <v/>
      </c>
      <c r="Z917" s="159" t="str">
        <f t="shared" si="424"/>
        <v/>
      </c>
      <c r="AA917" s="159">
        <f t="shared" ca="1" si="415"/>
        <v>1</v>
      </c>
      <c r="AC917" s="161" t="str">
        <f t="shared" ca="1" si="425"/>
        <v/>
      </c>
      <c r="AD917" s="161">
        <f t="shared" ca="1" si="426"/>
        <v>1</v>
      </c>
      <c r="AE917" s="161" t="str">
        <f t="shared" ca="1" si="418"/>
        <v/>
      </c>
      <c r="AF917" s="161">
        <f t="shared" ca="1" si="427"/>
        <v>1</v>
      </c>
      <c r="AG917" s="161" t="str">
        <f t="shared" ca="1" si="428"/>
        <v/>
      </c>
      <c r="AH917" s="161">
        <f t="shared" ca="1" si="429"/>
        <v>1</v>
      </c>
      <c r="AI917" s="161" t="str">
        <f t="shared" ca="1" si="430"/>
        <v/>
      </c>
      <c r="AJ917" s="161">
        <f t="shared" ca="1" si="431"/>
        <v>1</v>
      </c>
      <c r="AL917" s="161" t="str">
        <f t="shared" ca="1" si="432"/>
        <v/>
      </c>
      <c r="AM917" s="161">
        <f t="shared" ca="1" si="443"/>
        <v>1</v>
      </c>
      <c r="AN917" s="161" t="str">
        <f t="shared" ca="1" si="433"/>
        <v/>
      </c>
      <c r="AO917" s="161">
        <f t="shared" ca="1" si="442"/>
        <v>1</v>
      </c>
      <c r="AP917" s="161" t="str">
        <f t="shared" ca="1" si="434"/>
        <v/>
      </c>
      <c r="AQ917" s="161">
        <f t="shared" ca="1" si="440"/>
        <v>1</v>
      </c>
      <c r="AR917" s="161" t="str">
        <f t="shared" ca="1" si="435"/>
        <v/>
      </c>
      <c r="AS917" s="161">
        <f t="shared" ca="1" si="436"/>
        <v>1</v>
      </c>
      <c r="AT917" s="159" t="str">
        <f t="shared" ca="1" si="416"/>
        <v/>
      </c>
      <c r="AU917" s="210">
        <f t="shared" ca="1" si="420"/>
        <v>14</v>
      </c>
      <c r="AV917" s="209"/>
      <c r="AW917" s="204">
        <f t="shared" si="437"/>
        <v>8906.6388888888887</v>
      </c>
      <c r="AX917" s="159"/>
      <c r="AZ917" s="159"/>
      <c r="BM917" s="207"/>
      <c r="BN917" s="212"/>
      <c r="BP917" s="209"/>
      <c r="BQ917" s="211"/>
      <c r="BR917" s="211"/>
      <c r="BS917" s="211"/>
      <c r="BT917" s="211"/>
      <c r="BU917" s="211"/>
      <c r="BV917" s="211"/>
      <c r="BW917" s="211"/>
      <c r="BX917" s="211"/>
      <c r="BY917" s="211"/>
      <c r="BZ917" s="211"/>
      <c r="CA917" s="209"/>
      <c r="CB917" s="224"/>
      <c r="CC917" s="204"/>
      <c r="CD917" s="204"/>
      <c r="CE917" s="204"/>
      <c r="CF917" s="211"/>
      <c r="CG917" s="211"/>
      <c r="CI917" s="209"/>
      <c r="CJ917" s="209"/>
      <c r="EH917" s="165"/>
      <c r="EI917" s="165"/>
      <c r="EJ917" s="166"/>
      <c r="EK917" s="209"/>
      <c r="EL917" s="211"/>
      <c r="EM917" s="211"/>
      <c r="EN917" s="211"/>
      <c r="EO917" s="211"/>
      <c r="EP917" s="211"/>
      <c r="ES917" s="165"/>
      <c r="ET917" s="165"/>
      <c r="EU917" s="166"/>
      <c r="EV917" s="209"/>
      <c r="EW917" s="211"/>
      <c r="EX917" s="211"/>
      <c r="EY917" s="211"/>
      <c r="EZ917" s="211"/>
      <c r="FA917" s="211"/>
      <c r="FD917" s="165"/>
      <c r="FE917" s="165"/>
      <c r="FF917" s="166"/>
      <c r="FG917" s="209"/>
      <c r="FH917" s="211"/>
      <c r="FI917" s="211"/>
      <c r="FJ917" s="211"/>
      <c r="FK917" s="211"/>
      <c r="FL917" s="211"/>
    </row>
    <row r="918" spans="9:168">
      <c r="I918" s="221">
        <f t="shared" si="441"/>
        <v>314</v>
      </c>
      <c r="J918" s="159">
        <f>'v-t_chart'!C915</f>
        <v>45.3</v>
      </c>
      <c r="K918" s="204">
        <f t="shared" ca="1" si="419"/>
        <v>132.68369999999999</v>
      </c>
      <c r="L918" s="205" t="b">
        <f>IF('Input&amp;Output'!$C$3=10,phase_chart!C915,IF('Input&amp;Output'!$C$3=21,phase_chart!G915,IF('Input&amp;Output'!$C$3=22,phase_chart!K915,IF('Input&amp;Output'!$C$3=31,phase_chart!O915,IF('Input&amp;Output'!$C$3=32,phase_chart!S915,"")))))</f>
        <v>1</v>
      </c>
      <c r="M918" s="206" t="b">
        <f>IF('Input&amp;Output'!$C$3=10,phase_chart!D915,IF('Input&amp;Output'!$C$3=21,phase_chart!H915,IF('Input&amp;Output'!$C$3=22,phase_chart!L915,IF('Input&amp;Output'!$C$3=31,phase_chart!P915,IF('Input&amp;Output'!$C$3=32,phase_chart!T915,"")))))</f>
        <v>0</v>
      </c>
      <c r="N918" s="205" t="b">
        <f>IF('Input&amp;Output'!$C$3=10,phase_chart!E915,IF('Input&amp;Output'!$C$3=21,phase_chart!I915,IF('Input&amp;Output'!$C$3=22,phase_chart!M915,IF('Input&amp;Output'!$C$3=31,phase_chart!Q915,IF('Input&amp;Output'!$C$3=32,phase_chart!U915,"")))))</f>
        <v>0</v>
      </c>
      <c r="P918" s="159">
        <f ca="1">IF(NOT($J918=0),IF($J918&lt;IF($P917=0,0,VLOOKUP(P917,tbL!$M$37:$Q$43,IF(L918=TRUE,2,4))),IF($J918&gt;=VLOOKUP(P917,tbL!$M$37:$Q$43,IF(L918=TRUE,3,5)),$P917,IF(AND(L917=TRUE,L918=TRUE),$P917,$P917-1)),IF(AND(L918=TRUE,J918=VLOOKUP(P917,tbL!$M$37:$Q$43,IF(L918=TRUE,2,4))),P917,IF($P917+1&gt;$C$12,$C$12,$P917+1))),0)</f>
        <v>1</v>
      </c>
      <c r="Q918" s="159">
        <f t="shared" ca="1" si="421"/>
        <v>1</v>
      </c>
      <c r="R918" s="207">
        <f t="shared" ca="1" si="438"/>
        <v>0</v>
      </c>
      <c r="S918" s="208"/>
      <c r="T918" s="159">
        <f t="shared" si="439"/>
        <v>0</v>
      </c>
      <c r="U918" s="209" t="str">
        <f ca="1">IF(AND(T918=-1,N918=TRUE),"*",IF(AND(U917="*",N918=TRUE),"*",IF(AND(AND(L918=TRUE,U917="*"),J918&lt;VLOOKUP(V917+1,tbL!$M$38:$O$43,3)),"*","")))</f>
        <v/>
      </c>
      <c r="V918" s="204">
        <f t="shared" ca="1" si="422"/>
        <v>1</v>
      </c>
      <c r="Y918" s="159" t="str">
        <f t="shared" ca="1" si="423"/>
        <v/>
      </c>
      <c r="Z918" s="159" t="str">
        <f t="shared" si="424"/>
        <v/>
      </c>
      <c r="AA918" s="159">
        <f t="shared" ca="1" si="415"/>
        <v>1</v>
      </c>
      <c r="AC918" s="161" t="str">
        <f t="shared" ca="1" si="425"/>
        <v/>
      </c>
      <c r="AD918" s="161">
        <f t="shared" ca="1" si="426"/>
        <v>1</v>
      </c>
      <c r="AE918" s="161" t="str">
        <f t="shared" ca="1" si="418"/>
        <v/>
      </c>
      <c r="AF918" s="161">
        <f t="shared" ca="1" si="427"/>
        <v>1</v>
      </c>
      <c r="AG918" s="161" t="str">
        <f t="shared" ca="1" si="428"/>
        <v/>
      </c>
      <c r="AH918" s="161">
        <f t="shared" ca="1" si="429"/>
        <v>1</v>
      </c>
      <c r="AI918" s="161" t="str">
        <f t="shared" ca="1" si="430"/>
        <v/>
      </c>
      <c r="AJ918" s="161">
        <f t="shared" ca="1" si="431"/>
        <v>1</v>
      </c>
      <c r="AL918" s="161" t="str">
        <f t="shared" ca="1" si="432"/>
        <v/>
      </c>
      <c r="AM918" s="161">
        <f t="shared" ca="1" si="443"/>
        <v>1</v>
      </c>
      <c r="AN918" s="161" t="str">
        <f t="shared" ca="1" si="433"/>
        <v/>
      </c>
      <c r="AO918" s="161">
        <f t="shared" ca="1" si="442"/>
        <v>1</v>
      </c>
      <c r="AP918" s="161" t="str">
        <f t="shared" ca="1" si="434"/>
        <v/>
      </c>
      <c r="AQ918" s="161">
        <f t="shared" ca="1" si="440"/>
        <v>1</v>
      </c>
      <c r="AR918" s="161" t="str">
        <f t="shared" ca="1" si="435"/>
        <v/>
      </c>
      <c r="AS918" s="161">
        <f t="shared" ca="1" si="436"/>
        <v>1</v>
      </c>
      <c r="AT918" s="159" t="str">
        <f t="shared" ca="1" si="416"/>
        <v/>
      </c>
      <c r="AU918" s="210">
        <f t="shared" ca="1" si="420"/>
        <v>14</v>
      </c>
      <c r="AV918" s="209"/>
      <c r="AW918" s="204">
        <f t="shared" si="437"/>
        <v>8919.2222222222226</v>
      </c>
      <c r="AX918" s="159"/>
      <c r="AZ918" s="159"/>
      <c r="BM918" s="207"/>
      <c r="BN918" s="212"/>
      <c r="BP918" s="209"/>
      <c r="BQ918" s="211"/>
      <c r="BR918" s="211"/>
      <c r="BS918" s="211"/>
      <c r="BT918" s="211"/>
      <c r="BU918" s="211"/>
      <c r="BV918" s="211"/>
      <c r="BW918" s="211"/>
      <c r="BX918" s="211"/>
      <c r="BY918" s="211"/>
      <c r="BZ918" s="211"/>
      <c r="CA918" s="209"/>
      <c r="CB918" s="224"/>
      <c r="CC918" s="204"/>
      <c r="CD918" s="204"/>
      <c r="CE918" s="204"/>
      <c r="CF918" s="211"/>
      <c r="CG918" s="211"/>
      <c r="CI918" s="209"/>
      <c r="CJ918" s="209"/>
      <c r="EH918" s="165"/>
      <c r="EI918" s="165"/>
      <c r="EJ918" s="166"/>
      <c r="EK918" s="209"/>
      <c r="EL918" s="211"/>
      <c r="EM918" s="211"/>
      <c r="EN918" s="211"/>
      <c r="EO918" s="211"/>
      <c r="EP918" s="211"/>
      <c r="ES918" s="165"/>
      <c r="ET918" s="165"/>
      <c r="EU918" s="166"/>
      <c r="EV918" s="209"/>
      <c r="EW918" s="211"/>
      <c r="EX918" s="211"/>
      <c r="EY918" s="211"/>
      <c r="EZ918" s="211"/>
      <c r="FA918" s="211"/>
      <c r="FD918" s="165"/>
      <c r="FE918" s="165"/>
      <c r="FF918" s="166"/>
      <c r="FG918" s="209"/>
      <c r="FH918" s="211"/>
      <c r="FI918" s="211"/>
      <c r="FJ918" s="211"/>
      <c r="FK918" s="211"/>
      <c r="FL918" s="211"/>
    </row>
    <row r="919" spans="9:168">
      <c r="I919" s="221">
        <f t="shared" si="441"/>
        <v>315</v>
      </c>
      <c r="J919" s="159">
        <f>'v-t_chart'!C916</f>
        <v>49.2</v>
      </c>
      <c r="K919" s="204">
        <f t="shared" ca="1" si="419"/>
        <v>144.10679999999999</v>
      </c>
      <c r="L919" s="205" t="b">
        <f>IF('Input&amp;Output'!$C$3=10,phase_chart!C916,IF('Input&amp;Output'!$C$3=21,phase_chart!G916,IF('Input&amp;Output'!$C$3=22,phase_chart!K916,IF('Input&amp;Output'!$C$3=31,phase_chart!O916,IF('Input&amp;Output'!$C$3=32,phase_chart!S916,"")))))</f>
        <v>1</v>
      </c>
      <c r="M919" s="206" t="b">
        <f>IF('Input&amp;Output'!$C$3=10,phase_chart!D916,IF('Input&amp;Output'!$C$3=21,phase_chart!H916,IF('Input&amp;Output'!$C$3=22,phase_chart!L916,IF('Input&amp;Output'!$C$3=31,phase_chart!P916,IF('Input&amp;Output'!$C$3=32,phase_chart!T916,"")))))</f>
        <v>0</v>
      </c>
      <c r="N919" s="205" t="b">
        <f>IF('Input&amp;Output'!$C$3=10,phase_chart!E916,IF('Input&amp;Output'!$C$3=21,phase_chart!I916,IF('Input&amp;Output'!$C$3=22,phase_chart!M916,IF('Input&amp;Output'!$C$3=31,phase_chart!Q916,IF('Input&amp;Output'!$C$3=32,phase_chart!U916,"")))))</f>
        <v>0</v>
      </c>
      <c r="P919" s="159">
        <f ca="1">IF(NOT($J919=0),IF($J919&lt;IF($P918=0,0,VLOOKUP(P918,tbL!$M$37:$Q$43,IF(L919=TRUE,2,4))),IF($J919&gt;=VLOOKUP(P918,tbL!$M$37:$Q$43,IF(L919=TRUE,3,5)),$P918,IF(AND(L918=TRUE,L919=TRUE),$P918,$P918-1)),IF(AND(L919=TRUE,J919=VLOOKUP(P918,tbL!$M$37:$Q$43,IF(L919=TRUE,2,4))),P918,IF($P918+1&gt;$C$12,$C$12,$P918+1))),0)</f>
        <v>1</v>
      </c>
      <c r="Q919" s="159">
        <f t="shared" ca="1" si="421"/>
        <v>1</v>
      </c>
      <c r="R919" s="207">
        <f t="shared" ca="1" si="438"/>
        <v>0</v>
      </c>
      <c r="S919" s="208"/>
      <c r="T919" s="159">
        <f t="shared" si="439"/>
        <v>0</v>
      </c>
      <c r="U919" s="209" t="str">
        <f ca="1">IF(AND(T919=-1,N919=TRUE),"*",IF(AND(U918="*",N919=TRUE),"*",IF(AND(AND(L919=TRUE,U918="*"),J919&lt;VLOOKUP(V918+1,tbL!$M$38:$O$43,3)),"*","")))</f>
        <v/>
      </c>
      <c r="V919" s="204">
        <f t="shared" ca="1" si="422"/>
        <v>1</v>
      </c>
      <c r="Y919" s="159" t="str">
        <f t="shared" ca="1" si="423"/>
        <v/>
      </c>
      <c r="Z919" s="159" t="str">
        <f t="shared" si="424"/>
        <v/>
      </c>
      <c r="AA919" s="159">
        <f t="shared" ca="1" si="415"/>
        <v>1</v>
      </c>
      <c r="AC919" s="161" t="str">
        <f t="shared" ca="1" si="425"/>
        <v/>
      </c>
      <c r="AD919" s="161">
        <f t="shared" ca="1" si="426"/>
        <v>1</v>
      </c>
      <c r="AE919" s="161" t="str">
        <f t="shared" ca="1" si="418"/>
        <v/>
      </c>
      <c r="AF919" s="161">
        <f t="shared" ca="1" si="427"/>
        <v>1</v>
      </c>
      <c r="AG919" s="161" t="str">
        <f t="shared" ca="1" si="428"/>
        <v/>
      </c>
      <c r="AH919" s="161">
        <f t="shared" ca="1" si="429"/>
        <v>1</v>
      </c>
      <c r="AI919" s="161" t="str">
        <f t="shared" ca="1" si="430"/>
        <v/>
      </c>
      <c r="AJ919" s="161">
        <f t="shared" ca="1" si="431"/>
        <v>1</v>
      </c>
      <c r="AL919" s="161" t="str">
        <f t="shared" ca="1" si="432"/>
        <v/>
      </c>
      <c r="AM919" s="161">
        <f t="shared" ca="1" si="443"/>
        <v>1</v>
      </c>
      <c r="AN919" s="161" t="str">
        <f t="shared" ca="1" si="433"/>
        <v/>
      </c>
      <c r="AO919" s="161">
        <f t="shared" ca="1" si="442"/>
        <v>1</v>
      </c>
      <c r="AP919" s="161" t="str">
        <f t="shared" ca="1" si="434"/>
        <v/>
      </c>
      <c r="AQ919" s="161">
        <f t="shared" ca="1" si="440"/>
        <v>1</v>
      </c>
      <c r="AR919" s="161" t="str">
        <f t="shared" ca="1" si="435"/>
        <v/>
      </c>
      <c r="AS919" s="161">
        <f t="shared" ca="1" si="436"/>
        <v>1</v>
      </c>
      <c r="AT919" s="159" t="str">
        <f t="shared" ca="1" si="416"/>
        <v/>
      </c>
      <c r="AU919" s="210">
        <f t="shared" ca="1" si="420"/>
        <v>14</v>
      </c>
      <c r="AV919" s="209"/>
      <c r="AW919" s="204">
        <f t="shared" si="437"/>
        <v>8932.8888888888887</v>
      </c>
      <c r="AX919" s="159"/>
      <c r="AZ919" s="159"/>
      <c r="BM919" s="207"/>
      <c r="BN919" s="212"/>
      <c r="BP919" s="209"/>
      <c r="BQ919" s="211"/>
      <c r="BR919" s="211"/>
      <c r="BS919" s="211"/>
      <c r="BT919" s="211"/>
      <c r="BU919" s="211"/>
      <c r="BV919" s="211"/>
      <c r="BW919" s="211"/>
      <c r="BX919" s="211"/>
      <c r="BY919" s="211"/>
      <c r="BZ919" s="211"/>
      <c r="CA919" s="209"/>
      <c r="CB919" s="224"/>
      <c r="CC919" s="204"/>
      <c r="CD919" s="204"/>
      <c r="CE919" s="204"/>
      <c r="CF919" s="211"/>
      <c r="CG919" s="211"/>
      <c r="CI919" s="209"/>
      <c r="CJ919" s="209"/>
      <c r="EH919" s="165"/>
      <c r="EI919" s="165"/>
      <c r="EJ919" s="166"/>
      <c r="EK919" s="209"/>
      <c r="EL919" s="211"/>
      <c r="EM919" s="211"/>
      <c r="EN919" s="211"/>
      <c r="EO919" s="211"/>
      <c r="EP919" s="211"/>
      <c r="ES919" s="165"/>
      <c r="ET919" s="165"/>
      <c r="EU919" s="166"/>
      <c r="EV919" s="209"/>
      <c r="EW919" s="211"/>
      <c r="EX919" s="211"/>
      <c r="EY919" s="211"/>
      <c r="EZ919" s="211"/>
      <c r="FA919" s="211"/>
      <c r="FD919" s="165"/>
      <c r="FE919" s="165"/>
      <c r="FF919" s="166"/>
      <c r="FG919" s="209"/>
      <c r="FH919" s="211"/>
      <c r="FI919" s="211"/>
      <c r="FJ919" s="211"/>
      <c r="FK919" s="211"/>
      <c r="FL919" s="211"/>
    </row>
    <row r="920" spans="9:168">
      <c r="I920" s="221">
        <f t="shared" si="441"/>
        <v>316</v>
      </c>
      <c r="J920" s="159">
        <f>'v-t_chart'!C917</f>
        <v>51.5</v>
      </c>
      <c r="K920" s="204">
        <f t="shared" ca="1" si="419"/>
        <v>150.84349999999998</v>
      </c>
      <c r="L920" s="205" t="b">
        <f>IF('Input&amp;Output'!$C$3=10,phase_chart!C917,IF('Input&amp;Output'!$C$3=21,phase_chart!G917,IF('Input&amp;Output'!$C$3=22,phase_chart!K917,IF('Input&amp;Output'!$C$3=31,phase_chart!O917,IF('Input&amp;Output'!$C$3=32,phase_chart!S917,"")))))</f>
        <v>1</v>
      </c>
      <c r="M920" s="206" t="b">
        <f>IF('Input&amp;Output'!$C$3=10,phase_chart!D917,IF('Input&amp;Output'!$C$3=21,phase_chart!H917,IF('Input&amp;Output'!$C$3=22,phase_chart!L917,IF('Input&amp;Output'!$C$3=31,phase_chart!P917,IF('Input&amp;Output'!$C$3=32,phase_chart!T917,"")))))</f>
        <v>0</v>
      </c>
      <c r="N920" s="205" t="b">
        <f>IF('Input&amp;Output'!$C$3=10,phase_chart!E917,IF('Input&amp;Output'!$C$3=21,phase_chart!I917,IF('Input&amp;Output'!$C$3=22,phase_chart!M917,IF('Input&amp;Output'!$C$3=31,phase_chart!Q917,IF('Input&amp;Output'!$C$3=32,phase_chart!U917,"")))))</f>
        <v>0</v>
      </c>
      <c r="P920" s="159">
        <f ca="1">IF(NOT($J920=0),IF($J920&lt;IF($P919=0,0,VLOOKUP(P919,tbL!$M$37:$Q$43,IF(L920=TRUE,2,4))),IF($J920&gt;=VLOOKUP(P919,tbL!$M$37:$Q$43,IF(L920=TRUE,3,5)),$P919,IF(AND(L919=TRUE,L920=TRUE),$P919,$P919-1)),IF(AND(L920=TRUE,J920=VLOOKUP(P919,tbL!$M$37:$Q$43,IF(L920=TRUE,2,4))),P919,IF($P919+1&gt;$C$12,$C$12,$P919+1))),0)</f>
        <v>1</v>
      </c>
      <c r="Q920" s="159">
        <f t="shared" ca="1" si="421"/>
        <v>1</v>
      </c>
      <c r="R920" s="207">
        <f t="shared" ca="1" si="438"/>
        <v>0</v>
      </c>
      <c r="S920" s="208"/>
      <c r="T920" s="159">
        <f t="shared" si="439"/>
        <v>0</v>
      </c>
      <c r="U920" s="209" t="str">
        <f ca="1">IF(AND(T920=-1,N920=TRUE),"*",IF(AND(U919="*",N920=TRUE),"*",IF(AND(AND(L920=TRUE,U919="*"),J920&lt;VLOOKUP(V919+1,tbL!$M$38:$O$43,3)),"*","")))</f>
        <v/>
      </c>
      <c r="V920" s="204">
        <f t="shared" ca="1" si="422"/>
        <v>1</v>
      </c>
      <c r="Y920" s="159" t="str">
        <f t="shared" ca="1" si="423"/>
        <v/>
      </c>
      <c r="Z920" s="159" t="str">
        <f t="shared" si="424"/>
        <v/>
      </c>
      <c r="AA920" s="159">
        <f t="shared" ca="1" si="415"/>
        <v>1</v>
      </c>
      <c r="AC920" s="161" t="str">
        <f t="shared" ca="1" si="425"/>
        <v/>
      </c>
      <c r="AD920" s="161">
        <f t="shared" ca="1" si="426"/>
        <v>1</v>
      </c>
      <c r="AE920" s="161" t="str">
        <f t="shared" ca="1" si="418"/>
        <v/>
      </c>
      <c r="AF920" s="161">
        <f t="shared" ca="1" si="427"/>
        <v>1</v>
      </c>
      <c r="AG920" s="161" t="str">
        <f t="shared" ca="1" si="428"/>
        <v/>
      </c>
      <c r="AH920" s="161">
        <f t="shared" ca="1" si="429"/>
        <v>1</v>
      </c>
      <c r="AI920" s="161" t="str">
        <f t="shared" ca="1" si="430"/>
        <v/>
      </c>
      <c r="AJ920" s="161">
        <f t="shared" ca="1" si="431"/>
        <v>1</v>
      </c>
      <c r="AL920" s="161" t="str">
        <f t="shared" ca="1" si="432"/>
        <v/>
      </c>
      <c r="AM920" s="161">
        <f t="shared" ca="1" si="443"/>
        <v>1</v>
      </c>
      <c r="AN920" s="161" t="str">
        <f t="shared" ca="1" si="433"/>
        <v/>
      </c>
      <c r="AO920" s="161">
        <f t="shared" ca="1" si="442"/>
        <v>1</v>
      </c>
      <c r="AP920" s="161" t="str">
        <f t="shared" ca="1" si="434"/>
        <v/>
      </c>
      <c r="AQ920" s="161">
        <f t="shared" ca="1" si="440"/>
        <v>1</v>
      </c>
      <c r="AR920" s="161" t="str">
        <f t="shared" ca="1" si="435"/>
        <v/>
      </c>
      <c r="AS920" s="161">
        <f t="shared" ca="1" si="436"/>
        <v>1</v>
      </c>
      <c r="AT920" s="159" t="str">
        <f t="shared" ca="1" si="416"/>
        <v/>
      </c>
      <c r="AU920" s="210">
        <f t="shared" ca="1" si="420"/>
        <v>14</v>
      </c>
      <c r="AV920" s="209"/>
      <c r="AW920" s="204">
        <f t="shared" si="437"/>
        <v>8947.1944444444434</v>
      </c>
      <c r="AX920" s="159"/>
      <c r="AZ920" s="159"/>
      <c r="BM920" s="207"/>
      <c r="BN920" s="212"/>
      <c r="BP920" s="209"/>
      <c r="BQ920" s="211"/>
      <c r="BR920" s="211"/>
      <c r="BS920" s="211"/>
      <c r="BT920" s="211"/>
      <c r="BU920" s="211"/>
      <c r="BV920" s="211"/>
      <c r="BW920" s="211"/>
      <c r="BX920" s="211"/>
      <c r="BY920" s="211"/>
      <c r="BZ920" s="211"/>
      <c r="CA920" s="209"/>
      <c r="CB920" s="224"/>
      <c r="CC920" s="204"/>
      <c r="CD920" s="204"/>
      <c r="CE920" s="204"/>
      <c r="CF920" s="211"/>
      <c r="CG920" s="211"/>
      <c r="CI920" s="209"/>
      <c r="CJ920" s="209"/>
      <c r="EH920" s="165"/>
      <c r="EI920" s="165"/>
      <c r="EJ920" s="166"/>
      <c r="EK920" s="209"/>
      <c r="EL920" s="211"/>
      <c r="EM920" s="211"/>
      <c r="EN920" s="211"/>
      <c r="EO920" s="211"/>
      <c r="EP920" s="211"/>
      <c r="ES920" s="165"/>
      <c r="ET920" s="165"/>
      <c r="EU920" s="166"/>
      <c r="EV920" s="209"/>
      <c r="EW920" s="211"/>
      <c r="EX920" s="211"/>
      <c r="EY920" s="211"/>
      <c r="EZ920" s="211"/>
      <c r="FA920" s="211"/>
      <c r="FD920" s="165"/>
      <c r="FE920" s="165"/>
      <c r="FF920" s="166"/>
      <c r="FG920" s="209"/>
      <c r="FH920" s="211"/>
      <c r="FI920" s="211"/>
      <c r="FJ920" s="211"/>
      <c r="FK920" s="211"/>
      <c r="FL920" s="211"/>
    </row>
    <row r="921" spans="9:168">
      <c r="I921" s="221">
        <f t="shared" si="441"/>
        <v>317</v>
      </c>
      <c r="J921" s="159">
        <f>'v-t_chart'!C918</f>
        <v>53.2</v>
      </c>
      <c r="K921" s="204">
        <f t="shared" ca="1" si="419"/>
        <v>155.8228</v>
      </c>
      <c r="L921" s="205" t="b">
        <f>IF('Input&amp;Output'!$C$3=10,phase_chart!C918,IF('Input&amp;Output'!$C$3=21,phase_chart!G918,IF('Input&amp;Output'!$C$3=22,phase_chart!K918,IF('Input&amp;Output'!$C$3=31,phase_chart!O918,IF('Input&amp;Output'!$C$3=32,phase_chart!S918,"")))))</f>
        <v>1</v>
      </c>
      <c r="M921" s="206" t="b">
        <f>IF('Input&amp;Output'!$C$3=10,phase_chart!D918,IF('Input&amp;Output'!$C$3=21,phase_chart!H918,IF('Input&amp;Output'!$C$3=22,phase_chart!L918,IF('Input&amp;Output'!$C$3=31,phase_chart!P918,IF('Input&amp;Output'!$C$3=32,phase_chart!T918,"")))))</f>
        <v>0</v>
      </c>
      <c r="N921" s="205" t="b">
        <f>IF('Input&amp;Output'!$C$3=10,phase_chart!E918,IF('Input&amp;Output'!$C$3=21,phase_chart!I918,IF('Input&amp;Output'!$C$3=22,phase_chart!M918,IF('Input&amp;Output'!$C$3=31,phase_chart!Q918,IF('Input&amp;Output'!$C$3=32,phase_chart!U918,"")))))</f>
        <v>0</v>
      </c>
      <c r="P921" s="159">
        <f ca="1">IF(NOT($J921=0),IF($J921&lt;IF($P920=0,0,VLOOKUP(P920,tbL!$M$37:$Q$43,IF(L921=TRUE,2,4))),IF($J921&gt;=VLOOKUP(P920,tbL!$M$37:$Q$43,IF(L921=TRUE,3,5)),$P920,IF(AND(L920=TRUE,L921=TRUE),$P920,$P920-1)),IF(AND(L921=TRUE,J921=VLOOKUP(P920,tbL!$M$37:$Q$43,IF(L921=TRUE,2,4))),P920,IF($P920+1&gt;$C$12,$C$12,$P920+1))),0)</f>
        <v>1</v>
      </c>
      <c r="Q921" s="159">
        <f t="shared" ca="1" si="421"/>
        <v>1</v>
      </c>
      <c r="R921" s="207">
        <f t="shared" ca="1" si="438"/>
        <v>0</v>
      </c>
      <c r="S921" s="208"/>
      <c r="T921" s="159">
        <f t="shared" si="439"/>
        <v>0</v>
      </c>
      <c r="U921" s="209" t="str">
        <f ca="1">IF(AND(T921=-1,N921=TRUE),"*",IF(AND(U920="*",N921=TRUE),"*",IF(AND(AND(L921=TRUE,U920="*"),J921&lt;VLOOKUP(V920+1,tbL!$M$38:$O$43,3)),"*","")))</f>
        <v/>
      </c>
      <c r="V921" s="204">
        <f t="shared" ca="1" si="422"/>
        <v>1</v>
      </c>
      <c r="Y921" s="159" t="str">
        <f t="shared" ca="1" si="423"/>
        <v/>
      </c>
      <c r="Z921" s="159" t="str">
        <f t="shared" si="424"/>
        <v/>
      </c>
      <c r="AA921" s="159">
        <f t="shared" ca="1" si="415"/>
        <v>1</v>
      </c>
      <c r="AC921" s="161" t="str">
        <f t="shared" ca="1" si="425"/>
        <v/>
      </c>
      <c r="AD921" s="161">
        <f t="shared" ca="1" si="426"/>
        <v>1</v>
      </c>
      <c r="AE921" s="161" t="str">
        <f t="shared" ca="1" si="418"/>
        <v/>
      </c>
      <c r="AF921" s="161">
        <f t="shared" ca="1" si="427"/>
        <v>1</v>
      </c>
      <c r="AG921" s="161" t="str">
        <f t="shared" ca="1" si="428"/>
        <v/>
      </c>
      <c r="AH921" s="161">
        <f t="shared" ca="1" si="429"/>
        <v>1</v>
      </c>
      <c r="AI921" s="161" t="str">
        <f t="shared" ca="1" si="430"/>
        <v/>
      </c>
      <c r="AJ921" s="161">
        <f t="shared" ca="1" si="431"/>
        <v>1</v>
      </c>
      <c r="AL921" s="161" t="str">
        <f t="shared" ca="1" si="432"/>
        <v/>
      </c>
      <c r="AM921" s="161">
        <f t="shared" ca="1" si="443"/>
        <v>1</v>
      </c>
      <c r="AN921" s="161" t="str">
        <f t="shared" ca="1" si="433"/>
        <v/>
      </c>
      <c r="AO921" s="161">
        <f t="shared" ca="1" si="442"/>
        <v>1</v>
      </c>
      <c r="AP921" s="161" t="str">
        <f t="shared" ca="1" si="434"/>
        <v/>
      </c>
      <c r="AQ921" s="161">
        <f t="shared" ca="1" si="440"/>
        <v>1</v>
      </c>
      <c r="AR921" s="161" t="str">
        <f t="shared" ca="1" si="435"/>
        <v/>
      </c>
      <c r="AS921" s="161">
        <f t="shared" ca="1" si="436"/>
        <v>1</v>
      </c>
      <c r="AT921" s="159" t="str">
        <f t="shared" ca="1" si="416"/>
        <v/>
      </c>
      <c r="AU921" s="210">
        <f t="shared" ca="1" si="420"/>
        <v>14</v>
      </c>
      <c r="AV921" s="209"/>
      <c r="AW921" s="204">
        <f t="shared" si="437"/>
        <v>8961.9722222222208</v>
      </c>
      <c r="AX921" s="159"/>
      <c r="AZ921" s="159"/>
      <c r="BM921" s="207"/>
      <c r="BN921" s="212"/>
      <c r="BP921" s="209"/>
      <c r="BQ921" s="211"/>
      <c r="BR921" s="211"/>
      <c r="BS921" s="211"/>
      <c r="BT921" s="211"/>
      <c r="BU921" s="211"/>
      <c r="BV921" s="211"/>
      <c r="BW921" s="211"/>
      <c r="BX921" s="211"/>
      <c r="BY921" s="211"/>
      <c r="BZ921" s="211"/>
      <c r="CA921" s="209"/>
      <c r="CB921" s="224"/>
      <c r="CC921" s="204"/>
      <c r="CD921" s="204"/>
      <c r="CE921" s="204"/>
      <c r="CF921" s="211"/>
      <c r="CG921" s="211"/>
      <c r="CI921" s="209"/>
      <c r="CJ921" s="209"/>
      <c r="EH921" s="165"/>
      <c r="EI921" s="165"/>
      <c r="EJ921" s="166"/>
      <c r="EK921" s="209"/>
      <c r="EL921" s="211"/>
      <c r="EM921" s="211"/>
      <c r="EN921" s="211"/>
      <c r="EO921" s="211"/>
      <c r="EP921" s="211"/>
      <c r="ES921" s="165"/>
      <c r="ET921" s="165"/>
      <c r="EU921" s="166"/>
      <c r="EV921" s="209"/>
      <c r="EW921" s="211"/>
      <c r="EX921" s="211"/>
      <c r="EY921" s="211"/>
      <c r="EZ921" s="211"/>
      <c r="FA921" s="211"/>
      <c r="FD921" s="165"/>
      <c r="FE921" s="165"/>
      <c r="FF921" s="166"/>
      <c r="FG921" s="209"/>
      <c r="FH921" s="211"/>
      <c r="FI921" s="211"/>
      <c r="FJ921" s="211"/>
      <c r="FK921" s="211"/>
      <c r="FL921" s="211"/>
    </row>
    <row r="922" spans="9:168">
      <c r="I922" s="221">
        <f t="shared" si="441"/>
        <v>318</v>
      </c>
      <c r="J922" s="159">
        <f>'v-t_chart'!C919</f>
        <v>53.9</v>
      </c>
      <c r="K922" s="204">
        <f t="shared" ca="1" si="419"/>
        <v>157.87309999999999</v>
      </c>
      <c r="L922" s="205" t="b">
        <f>IF('Input&amp;Output'!$C$3=10,phase_chart!C919,IF('Input&amp;Output'!$C$3=21,phase_chart!G919,IF('Input&amp;Output'!$C$3=22,phase_chart!K919,IF('Input&amp;Output'!$C$3=31,phase_chart!O919,IF('Input&amp;Output'!$C$3=32,phase_chart!S919,"")))))</f>
        <v>1</v>
      </c>
      <c r="M922" s="206" t="b">
        <f>IF('Input&amp;Output'!$C$3=10,phase_chart!D919,IF('Input&amp;Output'!$C$3=21,phase_chart!H919,IF('Input&amp;Output'!$C$3=22,phase_chart!L919,IF('Input&amp;Output'!$C$3=31,phase_chart!P919,IF('Input&amp;Output'!$C$3=32,phase_chart!T919,"")))))</f>
        <v>0</v>
      </c>
      <c r="N922" s="205" t="b">
        <f>IF('Input&amp;Output'!$C$3=10,phase_chart!E919,IF('Input&amp;Output'!$C$3=21,phase_chart!I919,IF('Input&amp;Output'!$C$3=22,phase_chart!M919,IF('Input&amp;Output'!$C$3=31,phase_chart!Q919,IF('Input&amp;Output'!$C$3=32,phase_chart!U919,"")))))</f>
        <v>0</v>
      </c>
      <c r="P922" s="159">
        <f ca="1">IF(NOT($J922=0),IF($J922&lt;IF($P921=0,0,VLOOKUP(P921,tbL!$M$37:$Q$43,IF(L922=TRUE,2,4))),IF($J922&gt;=VLOOKUP(P921,tbL!$M$37:$Q$43,IF(L922=TRUE,3,5)),$P921,IF(AND(L921=TRUE,L922=TRUE),$P921,$P921-1)),IF(AND(L922=TRUE,J922=VLOOKUP(P921,tbL!$M$37:$Q$43,IF(L922=TRUE,2,4))),P921,IF($P921+1&gt;$C$12,$C$12,$P921+1))),0)</f>
        <v>1</v>
      </c>
      <c r="Q922" s="159">
        <f t="shared" ca="1" si="421"/>
        <v>1</v>
      </c>
      <c r="R922" s="207">
        <f t="shared" ca="1" si="438"/>
        <v>0</v>
      </c>
      <c r="S922" s="208"/>
      <c r="T922" s="159">
        <f t="shared" si="439"/>
        <v>0</v>
      </c>
      <c r="U922" s="209" t="str">
        <f ca="1">IF(AND(T922=-1,N922=TRUE),"*",IF(AND(U921="*",N922=TRUE),"*",IF(AND(AND(L922=TRUE,U921="*"),J922&lt;VLOOKUP(V921+1,tbL!$M$38:$O$43,3)),"*","")))</f>
        <v/>
      </c>
      <c r="V922" s="204">
        <f t="shared" ca="1" si="422"/>
        <v>1</v>
      </c>
      <c r="Y922" s="159" t="str">
        <f t="shared" ca="1" si="423"/>
        <v/>
      </c>
      <c r="Z922" s="159" t="str">
        <f t="shared" si="424"/>
        <v/>
      </c>
      <c r="AA922" s="159">
        <f t="shared" ref="AA922:AA985" ca="1" si="444">IF(IF(AND(AT922=-1,Z922=1),1,IF(Y922=0,AA921,V922))=0,0,IF((IF(AND(AT922=-1,Z922=1),1,IF(Y922=0,AA921,V922))-AA921)&gt;=2,-(-AA921-1),IF(IF(AND(AT922=-1,Z922=1),1,IF(Y922=0,AA921,V922))-AA921&lt;=-2,(AA921-1),IF(AND(AT922=-1,Z922=1),1,IF(Y922=0,V922,V922)))))</f>
        <v>1</v>
      </c>
      <c r="AC922" s="161" t="str">
        <f t="shared" ca="1" si="425"/>
        <v/>
      </c>
      <c r="AD922" s="161">
        <f t="shared" ca="1" si="426"/>
        <v>1</v>
      </c>
      <c r="AE922" s="161" t="str">
        <f t="shared" ca="1" si="418"/>
        <v/>
      </c>
      <c r="AF922" s="161">
        <f t="shared" ca="1" si="427"/>
        <v>1</v>
      </c>
      <c r="AG922" s="161" t="str">
        <f t="shared" ca="1" si="428"/>
        <v/>
      </c>
      <c r="AH922" s="161">
        <f t="shared" ca="1" si="429"/>
        <v>1</v>
      </c>
      <c r="AI922" s="161" t="str">
        <f t="shared" ca="1" si="430"/>
        <v/>
      </c>
      <c r="AJ922" s="161">
        <f t="shared" ca="1" si="431"/>
        <v>1</v>
      </c>
      <c r="AL922" s="161" t="str">
        <f t="shared" ca="1" si="432"/>
        <v/>
      </c>
      <c r="AM922" s="161">
        <f t="shared" ca="1" si="443"/>
        <v>1</v>
      </c>
      <c r="AN922" s="161" t="str">
        <f t="shared" ca="1" si="433"/>
        <v/>
      </c>
      <c r="AO922" s="161">
        <f t="shared" ca="1" si="442"/>
        <v>1</v>
      </c>
      <c r="AP922" s="161" t="str">
        <f t="shared" ca="1" si="434"/>
        <v/>
      </c>
      <c r="AQ922" s="161">
        <f t="shared" ca="1" si="440"/>
        <v>1</v>
      </c>
      <c r="AR922" s="161" t="str">
        <f t="shared" ca="1" si="435"/>
        <v/>
      </c>
      <c r="AS922" s="161">
        <f t="shared" ca="1" si="436"/>
        <v>1</v>
      </c>
      <c r="AT922" s="159" t="str">
        <f t="shared" ref="AT922:AT985" ca="1" si="445">IF(OR(Z922=1,Y922=0),-1,"")</f>
        <v/>
      </c>
      <c r="AU922" s="210">
        <f t="shared" ca="1" si="420"/>
        <v>14</v>
      </c>
      <c r="AV922" s="209"/>
      <c r="AW922" s="204">
        <f t="shared" si="437"/>
        <v>8976.9444444444434</v>
      </c>
      <c r="AX922" s="159"/>
      <c r="AZ922" s="159"/>
      <c r="BM922" s="207"/>
      <c r="BN922" s="212"/>
      <c r="BP922" s="209"/>
      <c r="BQ922" s="211"/>
      <c r="BR922" s="211"/>
      <c r="BS922" s="211"/>
      <c r="BT922" s="211"/>
      <c r="BU922" s="211"/>
      <c r="BV922" s="211"/>
      <c r="BW922" s="211"/>
      <c r="BX922" s="211"/>
      <c r="BY922" s="211"/>
      <c r="BZ922" s="211"/>
      <c r="CA922" s="209"/>
      <c r="CB922" s="224"/>
      <c r="CC922" s="204"/>
      <c r="CD922" s="204"/>
      <c r="CE922" s="204"/>
      <c r="CF922" s="211"/>
      <c r="CG922" s="211"/>
      <c r="CI922" s="209"/>
      <c r="CJ922" s="209"/>
      <c r="EH922" s="165"/>
      <c r="EI922" s="165"/>
      <c r="EJ922" s="166"/>
      <c r="EK922" s="209"/>
      <c r="EL922" s="211"/>
      <c r="EM922" s="211"/>
      <c r="EN922" s="211"/>
      <c r="EO922" s="211"/>
      <c r="EP922" s="211"/>
      <c r="ES922" s="165"/>
      <c r="ET922" s="165"/>
      <c r="EU922" s="166"/>
      <c r="EV922" s="209"/>
      <c r="EW922" s="211"/>
      <c r="EX922" s="211"/>
      <c r="EY922" s="211"/>
      <c r="EZ922" s="211"/>
      <c r="FA922" s="211"/>
      <c r="FD922" s="165"/>
      <c r="FE922" s="165"/>
      <c r="FF922" s="166"/>
      <c r="FG922" s="209"/>
      <c r="FH922" s="211"/>
      <c r="FI922" s="211"/>
      <c r="FJ922" s="211"/>
      <c r="FK922" s="211"/>
      <c r="FL922" s="211"/>
    </row>
    <row r="923" spans="9:168">
      <c r="I923" s="221">
        <f t="shared" si="441"/>
        <v>319</v>
      </c>
      <c r="J923" s="255">
        <f>'v-t_chart'!C920</f>
        <v>53.9</v>
      </c>
      <c r="K923" s="204">
        <f t="shared" ca="1" si="419"/>
        <v>157.87309999999999</v>
      </c>
      <c r="L923" s="259" t="b">
        <f>IF('Input&amp;Output'!$C$3=10,phase_chart!C920,IF('Input&amp;Output'!$C$3=21,phase_chart!G920,IF('Input&amp;Output'!$C$3=22,phase_chart!K920,IF('Input&amp;Output'!$C$3=31,phase_chart!O920,IF('Input&amp;Output'!$C$3=32,phase_chart!S920,"")))))</f>
        <v>1</v>
      </c>
      <c r="M923" s="206" t="b">
        <f>IF('Input&amp;Output'!$C$3=10,phase_chart!D920,IF('Input&amp;Output'!$C$3=21,phase_chart!H920,IF('Input&amp;Output'!$C$3=22,phase_chart!L920,IF('Input&amp;Output'!$C$3=31,phase_chart!P920,IF('Input&amp;Output'!$C$3=32,phase_chart!T920,"")))))</f>
        <v>0</v>
      </c>
      <c r="N923" s="205" t="b">
        <f>IF('Input&amp;Output'!$C$3=10,phase_chart!E920,IF('Input&amp;Output'!$C$3=21,phase_chart!I920,IF('Input&amp;Output'!$C$3=22,phase_chart!M920,IF('Input&amp;Output'!$C$3=31,phase_chart!Q920,IF('Input&amp;Output'!$C$3=32,phase_chart!U920,"")))))</f>
        <v>0</v>
      </c>
      <c r="P923" s="159">
        <f ca="1">IF(NOT($J923=0),IF($J923&lt;IF($P922=0,0,VLOOKUP(P922,tbL!$M$37:$Q$43,IF(L923=TRUE,2,4))),IF($J923&gt;=VLOOKUP(P922,tbL!$M$37:$Q$43,IF(L923=TRUE,3,5)),$P922,IF(AND(L922=TRUE,L923=TRUE),$P922,$P922-1)),IF(AND(L923=TRUE,J923=VLOOKUP(P922,tbL!$M$37:$Q$43,IF(L923=TRUE,2,4))),P922,IF($P922+1&gt;$C$12,$C$12,$P922+1))),0)</f>
        <v>1</v>
      </c>
      <c r="Q923" s="159">
        <f t="shared" ca="1" si="421"/>
        <v>1</v>
      </c>
      <c r="R923" s="207">
        <f t="shared" ca="1" si="438"/>
        <v>0</v>
      </c>
      <c r="S923" s="208"/>
      <c r="T923" s="159">
        <f t="shared" si="439"/>
        <v>0</v>
      </c>
      <c r="U923" s="209" t="str">
        <f ca="1">IF(AND(T923=-1,N923=TRUE),"*",IF(AND(U922="*",N923=TRUE),"*",IF(AND(AND(L923=TRUE,U922="*"),J923&lt;VLOOKUP(V922+1,tbL!$M$38:$O$43,3)),"*","")))</f>
        <v/>
      </c>
      <c r="V923" s="204">
        <f t="shared" ca="1" si="422"/>
        <v>1</v>
      </c>
      <c r="Y923" s="159" t="str">
        <f t="shared" ca="1" si="423"/>
        <v/>
      </c>
      <c r="Z923" s="159" t="str">
        <f t="shared" si="424"/>
        <v/>
      </c>
      <c r="AA923" s="159">
        <f t="shared" ca="1" si="444"/>
        <v>1</v>
      </c>
      <c r="AC923" s="161" t="str">
        <f t="shared" ca="1" si="425"/>
        <v/>
      </c>
      <c r="AD923" s="161">
        <f t="shared" ca="1" si="426"/>
        <v>1</v>
      </c>
      <c r="AE923" s="161" t="str">
        <f t="shared" ca="1" si="418"/>
        <v/>
      </c>
      <c r="AF923" s="161">
        <f t="shared" ca="1" si="427"/>
        <v>1</v>
      </c>
      <c r="AG923" s="161" t="str">
        <f t="shared" ca="1" si="428"/>
        <v/>
      </c>
      <c r="AH923" s="161">
        <f t="shared" ca="1" si="429"/>
        <v>1</v>
      </c>
      <c r="AI923" s="161" t="str">
        <f t="shared" ca="1" si="430"/>
        <v/>
      </c>
      <c r="AJ923" s="161">
        <f t="shared" ca="1" si="431"/>
        <v>1</v>
      </c>
      <c r="AL923" s="161" t="str">
        <f t="shared" ca="1" si="432"/>
        <v/>
      </c>
      <c r="AM923" s="161">
        <f t="shared" ca="1" si="443"/>
        <v>1</v>
      </c>
      <c r="AN923" s="161" t="str">
        <f t="shared" ca="1" si="433"/>
        <v/>
      </c>
      <c r="AO923" s="161">
        <f t="shared" ca="1" si="442"/>
        <v>1</v>
      </c>
      <c r="AP923" s="161" t="str">
        <f t="shared" ca="1" si="434"/>
        <v/>
      </c>
      <c r="AQ923" s="161">
        <f t="shared" ca="1" si="440"/>
        <v>1</v>
      </c>
      <c r="AR923" s="161" t="str">
        <f t="shared" ca="1" si="435"/>
        <v/>
      </c>
      <c r="AS923" s="161">
        <f t="shared" ca="1" si="436"/>
        <v>1</v>
      </c>
      <c r="AT923" s="159" t="str">
        <f t="shared" ca="1" si="445"/>
        <v/>
      </c>
      <c r="AU923" s="210">
        <f t="shared" ca="1" si="420"/>
        <v>14</v>
      </c>
      <c r="AV923" s="209"/>
      <c r="AW923" s="204">
        <f t="shared" si="437"/>
        <v>8991.9166666666661</v>
      </c>
      <c r="AX923" s="159"/>
      <c r="AZ923" s="159"/>
      <c r="BM923" s="207"/>
      <c r="BN923" s="212"/>
      <c r="BP923" s="209"/>
      <c r="BQ923" s="211"/>
      <c r="BR923" s="211"/>
      <c r="BS923" s="211"/>
      <c r="BT923" s="211"/>
      <c r="BU923" s="211"/>
      <c r="BV923" s="211"/>
      <c r="BW923" s="211"/>
      <c r="BX923" s="211"/>
      <c r="BY923" s="211"/>
      <c r="BZ923" s="211"/>
      <c r="CA923" s="209"/>
      <c r="CB923" s="224"/>
      <c r="CC923" s="204"/>
      <c r="CD923" s="204"/>
      <c r="CE923" s="204"/>
      <c r="CF923" s="211"/>
      <c r="CG923" s="211"/>
      <c r="CI923" s="209"/>
      <c r="CJ923" s="209"/>
      <c r="EH923" s="165"/>
      <c r="EI923" s="165"/>
      <c r="EJ923" s="166"/>
      <c r="EK923" s="209"/>
      <c r="EL923" s="211"/>
      <c r="EM923" s="211"/>
      <c r="EN923" s="211"/>
      <c r="EO923" s="211"/>
      <c r="EP923" s="211"/>
      <c r="ES923" s="165"/>
      <c r="ET923" s="165"/>
      <c r="EU923" s="166"/>
      <c r="EV923" s="209"/>
      <c r="EW923" s="211"/>
      <c r="EX923" s="211"/>
      <c r="EY923" s="211"/>
      <c r="EZ923" s="211"/>
      <c r="FA923" s="211"/>
      <c r="FD923" s="165"/>
      <c r="FE923" s="165"/>
      <c r="FF923" s="166"/>
      <c r="FG923" s="209"/>
      <c r="FH923" s="211"/>
      <c r="FI923" s="211"/>
      <c r="FJ923" s="211"/>
      <c r="FK923" s="211"/>
      <c r="FL923" s="211"/>
    </row>
    <row r="924" spans="9:168">
      <c r="I924" s="221">
        <f t="shared" si="441"/>
        <v>320</v>
      </c>
      <c r="J924" s="255">
        <f>'v-t_chart'!C921</f>
        <v>53.7</v>
      </c>
      <c r="K924" s="204">
        <f t="shared" ca="1" si="419"/>
        <v>157.28729999999999</v>
      </c>
      <c r="L924" s="259" t="b">
        <f>IF('Input&amp;Output'!$C$3=10,phase_chart!C921,IF('Input&amp;Output'!$C$3=21,phase_chart!G921,IF('Input&amp;Output'!$C$3=22,phase_chart!K921,IF('Input&amp;Output'!$C$3=31,phase_chart!O921,IF('Input&amp;Output'!$C$3=32,phase_chart!S921,"")))))</f>
        <v>1</v>
      </c>
      <c r="M924" s="206" t="b">
        <f>IF('Input&amp;Output'!$C$3=10,phase_chart!D921,IF('Input&amp;Output'!$C$3=21,phase_chart!H921,IF('Input&amp;Output'!$C$3=22,phase_chart!L921,IF('Input&amp;Output'!$C$3=31,phase_chart!P921,IF('Input&amp;Output'!$C$3=32,phase_chart!T921,"")))))</f>
        <v>0</v>
      </c>
      <c r="N924" s="205" t="b">
        <f>IF('Input&amp;Output'!$C$3=10,phase_chart!E921,IF('Input&amp;Output'!$C$3=21,phase_chart!I921,IF('Input&amp;Output'!$C$3=22,phase_chart!M921,IF('Input&amp;Output'!$C$3=31,phase_chart!Q921,IF('Input&amp;Output'!$C$3=32,phase_chart!U921,"")))))</f>
        <v>0</v>
      </c>
      <c r="P924" s="159">
        <f ca="1">IF(NOT($J924=0),IF($J924&lt;IF($P923=0,0,VLOOKUP(P923,tbL!$M$37:$Q$43,IF(L924=TRUE,2,4))),IF($J924&gt;=VLOOKUP(P923,tbL!$M$37:$Q$43,IF(L924=TRUE,3,5)),$P923,IF(AND(L923=TRUE,L924=TRUE),$P923,$P923-1)),IF(AND(L924=TRUE,J924=VLOOKUP(P923,tbL!$M$37:$Q$43,IF(L924=TRUE,2,4))),P923,IF($P923+1&gt;$C$12,$C$12,$P923+1))),0)</f>
        <v>1</v>
      </c>
      <c r="Q924" s="159">
        <f t="shared" ca="1" si="421"/>
        <v>1</v>
      </c>
      <c r="R924" s="207">
        <f t="shared" ca="1" si="438"/>
        <v>0</v>
      </c>
      <c r="S924" s="208"/>
      <c r="T924" s="159">
        <f t="shared" si="439"/>
        <v>0</v>
      </c>
      <c r="U924" s="209" t="str">
        <f ca="1">IF(AND(T924=-1,N924=TRUE),"*",IF(AND(U923="*",N924=TRUE),"*",IF(AND(AND(L924=TRUE,U923="*"),J924&lt;VLOOKUP(V923+1,tbL!$M$38:$O$43,3)),"*","")))</f>
        <v/>
      </c>
      <c r="V924" s="204">
        <f t="shared" ca="1" si="422"/>
        <v>1</v>
      </c>
      <c r="Y924" s="159" t="str">
        <f t="shared" ca="1" si="423"/>
        <v/>
      </c>
      <c r="Z924" s="159" t="str">
        <f t="shared" si="424"/>
        <v/>
      </c>
      <c r="AA924" s="159">
        <f t="shared" ca="1" si="444"/>
        <v>1</v>
      </c>
      <c r="AC924" s="161" t="str">
        <f t="shared" ca="1" si="425"/>
        <v/>
      </c>
      <c r="AD924" s="161">
        <f t="shared" ca="1" si="426"/>
        <v>1</v>
      </c>
      <c r="AE924" s="161" t="str">
        <f t="shared" ca="1" si="418"/>
        <v/>
      </c>
      <c r="AF924" s="161">
        <f t="shared" ca="1" si="427"/>
        <v>1</v>
      </c>
      <c r="AG924" s="161" t="str">
        <f t="shared" ca="1" si="428"/>
        <v/>
      </c>
      <c r="AH924" s="161">
        <f t="shared" ca="1" si="429"/>
        <v>1</v>
      </c>
      <c r="AI924" s="161" t="str">
        <f t="shared" ca="1" si="430"/>
        <v/>
      </c>
      <c r="AJ924" s="161">
        <f t="shared" ca="1" si="431"/>
        <v>1</v>
      </c>
      <c r="AL924" s="161" t="str">
        <f t="shared" ca="1" si="432"/>
        <v/>
      </c>
      <c r="AM924" s="161">
        <f t="shared" ca="1" si="443"/>
        <v>1</v>
      </c>
      <c r="AN924" s="161" t="str">
        <f t="shared" ca="1" si="433"/>
        <v/>
      </c>
      <c r="AO924" s="161">
        <f t="shared" ca="1" si="442"/>
        <v>1</v>
      </c>
      <c r="AP924" s="161" t="str">
        <f t="shared" ca="1" si="434"/>
        <v/>
      </c>
      <c r="AQ924" s="161">
        <f t="shared" ca="1" si="440"/>
        <v>1</v>
      </c>
      <c r="AR924" s="161" t="str">
        <f t="shared" ca="1" si="435"/>
        <v/>
      </c>
      <c r="AS924" s="161">
        <f t="shared" ca="1" si="436"/>
        <v>1</v>
      </c>
      <c r="AT924" s="159" t="str">
        <f t="shared" ca="1" si="445"/>
        <v/>
      </c>
      <c r="AU924" s="210">
        <f t="shared" ca="1" si="420"/>
        <v>14</v>
      </c>
      <c r="AV924" s="209"/>
      <c r="AW924" s="204">
        <f t="shared" si="437"/>
        <v>9006.8333333333321</v>
      </c>
      <c r="AX924" s="159"/>
      <c r="AZ924" s="159"/>
      <c r="BM924" s="207"/>
      <c r="BN924" s="212"/>
      <c r="BP924" s="209"/>
      <c r="BQ924" s="211"/>
      <c r="BR924" s="211"/>
      <c r="BS924" s="211"/>
      <c r="BT924" s="211"/>
      <c r="BU924" s="211"/>
      <c r="BV924" s="211"/>
      <c r="BW924" s="211"/>
      <c r="BX924" s="211"/>
      <c r="BY924" s="211"/>
      <c r="BZ924" s="211"/>
      <c r="CA924" s="209"/>
      <c r="CB924" s="224"/>
      <c r="CC924" s="204"/>
      <c r="CD924" s="204"/>
      <c r="CE924" s="204"/>
      <c r="CF924" s="211"/>
      <c r="CG924" s="211"/>
      <c r="CI924" s="209"/>
      <c r="CJ924" s="209"/>
      <c r="EH924" s="165"/>
      <c r="EI924" s="165"/>
      <c r="EJ924" s="166"/>
      <c r="EK924" s="209"/>
      <c r="EL924" s="211"/>
      <c r="EM924" s="211"/>
      <c r="EN924" s="211"/>
      <c r="EO924" s="211"/>
      <c r="EP924" s="211"/>
      <c r="ES924" s="165"/>
      <c r="ET924" s="165"/>
      <c r="EU924" s="166"/>
      <c r="EV924" s="209"/>
      <c r="EW924" s="211"/>
      <c r="EX924" s="211"/>
      <c r="EY924" s="211"/>
      <c r="EZ924" s="211"/>
      <c r="FA924" s="211"/>
      <c r="FD924" s="165"/>
      <c r="FE924" s="165"/>
      <c r="FF924" s="166"/>
      <c r="FG924" s="209"/>
      <c r="FH924" s="211"/>
      <c r="FI924" s="211"/>
      <c r="FJ924" s="211"/>
      <c r="FK924" s="211"/>
      <c r="FL924" s="211"/>
    </row>
    <row r="925" spans="9:168">
      <c r="I925" s="221">
        <f t="shared" si="441"/>
        <v>321</v>
      </c>
      <c r="J925" s="159">
        <f>'v-t_chart'!C922</f>
        <v>53.7</v>
      </c>
      <c r="K925" s="204">
        <f t="shared" ca="1" si="419"/>
        <v>157.28729999999999</v>
      </c>
      <c r="L925" s="205" t="b">
        <f>IF('Input&amp;Output'!$C$3=10,phase_chart!C922,IF('Input&amp;Output'!$C$3=21,phase_chart!G922,IF('Input&amp;Output'!$C$3=22,phase_chart!K922,IF('Input&amp;Output'!$C$3=31,phase_chart!O922,IF('Input&amp;Output'!$C$3=32,phase_chart!S922,"")))))</f>
        <v>1</v>
      </c>
      <c r="M925" s="206" t="b">
        <f>IF('Input&amp;Output'!$C$3=10,phase_chart!D922,IF('Input&amp;Output'!$C$3=21,phase_chart!H922,IF('Input&amp;Output'!$C$3=22,phase_chart!L922,IF('Input&amp;Output'!$C$3=31,phase_chart!P922,IF('Input&amp;Output'!$C$3=32,phase_chart!T922,"")))))</f>
        <v>0</v>
      </c>
      <c r="N925" s="205" t="b">
        <f>IF('Input&amp;Output'!$C$3=10,phase_chart!E922,IF('Input&amp;Output'!$C$3=21,phase_chart!I922,IF('Input&amp;Output'!$C$3=22,phase_chart!M922,IF('Input&amp;Output'!$C$3=31,phase_chart!Q922,IF('Input&amp;Output'!$C$3=32,phase_chart!U922,"")))))</f>
        <v>0</v>
      </c>
      <c r="P925" s="159">
        <f ca="1">IF(NOT($J925=0),IF($J925&lt;IF($P924=0,0,VLOOKUP(P924,tbL!$M$37:$Q$43,IF(L925=TRUE,2,4))),IF($J925&gt;=VLOOKUP(P924,tbL!$M$37:$Q$43,IF(L925=TRUE,3,5)),$P924,IF(AND(L924=TRUE,L925=TRUE),$P924,$P924-1)),IF(AND(L925=TRUE,J925=VLOOKUP(P924,tbL!$M$37:$Q$43,IF(L925=TRUE,2,4))),P924,IF($P924+1&gt;$C$12,$C$12,$P924+1))),0)</f>
        <v>1</v>
      </c>
      <c r="Q925" s="159">
        <f t="shared" ca="1" si="421"/>
        <v>1</v>
      </c>
      <c r="R925" s="207">
        <f t="shared" ca="1" si="438"/>
        <v>0</v>
      </c>
      <c r="S925" s="208"/>
      <c r="T925" s="159">
        <f t="shared" si="439"/>
        <v>0</v>
      </c>
      <c r="U925" s="209" t="str">
        <f ca="1">IF(AND(T925=-1,N925=TRUE),"*",IF(AND(U924="*",N925=TRUE),"*",IF(AND(AND(L925=TRUE,U924="*"),J925&lt;VLOOKUP(V924+1,tbL!$M$38:$O$43,3)),"*","")))</f>
        <v/>
      </c>
      <c r="V925" s="204">
        <f t="shared" ca="1" si="422"/>
        <v>1</v>
      </c>
      <c r="Y925" s="159" t="str">
        <f t="shared" ca="1" si="423"/>
        <v/>
      </c>
      <c r="Z925" s="159" t="str">
        <f t="shared" si="424"/>
        <v/>
      </c>
      <c r="AA925" s="159">
        <f t="shared" ca="1" si="444"/>
        <v>1</v>
      </c>
      <c r="AC925" s="161" t="str">
        <f t="shared" ca="1" si="425"/>
        <v/>
      </c>
      <c r="AD925" s="161">
        <f t="shared" ca="1" si="426"/>
        <v>1</v>
      </c>
      <c r="AE925" s="161" t="str">
        <f t="shared" ca="1" si="418"/>
        <v/>
      </c>
      <c r="AF925" s="161">
        <f t="shared" ca="1" si="427"/>
        <v>1</v>
      </c>
      <c r="AG925" s="161" t="str">
        <f t="shared" ca="1" si="428"/>
        <v/>
      </c>
      <c r="AH925" s="161">
        <f t="shared" ca="1" si="429"/>
        <v>1</v>
      </c>
      <c r="AI925" s="161" t="str">
        <f t="shared" ca="1" si="430"/>
        <v/>
      </c>
      <c r="AJ925" s="161">
        <f t="shared" ca="1" si="431"/>
        <v>1</v>
      </c>
      <c r="AL925" s="161" t="str">
        <f t="shared" ca="1" si="432"/>
        <v/>
      </c>
      <c r="AM925" s="161">
        <f t="shared" ca="1" si="443"/>
        <v>1</v>
      </c>
      <c r="AN925" s="161" t="str">
        <f t="shared" ca="1" si="433"/>
        <v/>
      </c>
      <c r="AO925" s="161">
        <f t="shared" ca="1" si="442"/>
        <v>1</v>
      </c>
      <c r="AP925" s="161" t="str">
        <f t="shared" ca="1" si="434"/>
        <v/>
      </c>
      <c r="AQ925" s="161">
        <f t="shared" ca="1" si="440"/>
        <v>1</v>
      </c>
      <c r="AR925" s="161" t="str">
        <f t="shared" ca="1" si="435"/>
        <v/>
      </c>
      <c r="AS925" s="161">
        <f t="shared" ca="1" si="436"/>
        <v>1</v>
      </c>
      <c r="AT925" s="159" t="str">
        <f t="shared" ca="1" si="445"/>
        <v/>
      </c>
      <c r="AU925" s="210">
        <f t="shared" ca="1" si="420"/>
        <v>14</v>
      </c>
      <c r="AV925" s="209"/>
      <c r="AW925" s="204">
        <f t="shared" si="437"/>
        <v>9021.7499999999982</v>
      </c>
      <c r="AX925" s="159"/>
      <c r="AZ925" s="159"/>
      <c r="BM925" s="207"/>
      <c r="BN925" s="212"/>
      <c r="BP925" s="209"/>
      <c r="BQ925" s="211"/>
      <c r="BR925" s="211"/>
      <c r="BS925" s="211"/>
      <c r="BT925" s="211"/>
      <c r="BU925" s="211"/>
      <c r="BV925" s="211"/>
      <c r="BW925" s="211"/>
      <c r="BX925" s="211"/>
      <c r="BY925" s="211"/>
      <c r="BZ925" s="211"/>
      <c r="CA925" s="209"/>
      <c r="CB925" s="224"/>
      <c r="CC925" s="204"/>
      <c r="CD925" s="204"/>
      <c r="CE925" s="204"/>
      <c r="CF925" s="211"/>
      <c r="CG925" s="211"/>
      <c r="CI925" s="209"/>
      <c r="CJ925" s="209"/>
      <c r="EH925" s="165"/>
      <c r="EI925" s="165"/>
      <c r="EJ925" s="166"/>
      <c r="EK925" s="209"/>
      <c r="EL925" s="211"/>
      <c r="EM925" s="211"/>
      <c r="EN925" s="211"/>
      <c r="EO925" s="211"/>
      <c r="EP925" s="211"/>
      <c r="ES925" s="165"/>
      <c r="ET925" s="165"/>
      <c r="EU925" s="166"/>
      <c r="EV925" s="209"/>
      <c r="EW925" s="211"/>
      <c r="EX925" s="211"/>
      <c r="EY925" s="211"/>
      <c r="EZ925" s="211"/>
      <c r="FA925" s="211"/>
      <c r="FD925" s="165"/>
      <c r="FE925" s="165"/>
      <c r="FF925" s="166"/>
      <c r="FG925" s="209"/>
      <c r="FH925" s="211"/>
      <c r="FI925" s="211"/>
      <c r="FJ925" s="211"/>
      <c r="FK925" s="211"/>
      <c r="FL925" s="211"/>
    </row>
    <row r="926" spans="9:168">
      <c r="I926" s="221">
        <f t="shared" si="441"/>
        <v>322</v>
      </c>
      <c r="J926" s="159">
        <f>'v-t_chart'!C923</f>
        <v>54.3</v>
      </c>
      <c r="K926" s="204">
        <f t="shared" ca="1" si="419"/>
        <v>159.04469999999998</v>
      </c>
      <c r="L926" s="205" t="b">
        <f>IF('Input&amp;Output'!$C$3=10,phase_chart!C923,IF('Input&amp;Output'!$C$3=21,phase_chart!G923,IF('Input&amp;Output'!$C$3=22,phase_chart!K923,IF('Input&amp;Output'!$C$3=31,phase_chart!O923,IF('Input&amp;Output'!$C$3=32,phase_chart!S923,"")))))</f>
        <v>1</v>
      </c>
      <c r="M926" s="206" t="b">
        <f>IF('Input&amp;Output'!$C$3=10,phase_chart!D923,IF('Input&amp;Output'!$C$3=21,phase_chart!H923,IF('Input&amp;Output'!$C$3=22,phase_chart!L923,IF('Input&amp;Output'!$C$3=31,phase_chart!P923,IF('Input&amp;Output'!$C$3=32,phase_chart!T923,"")))))</f>
        <v>0</v>
      </c>
      <c r="N926" s="205" t="b">
        <f>IF('Input&amp;Output'!$C$3=10,phase_chart!E923,IF('Input&amp;Output'!$C$3=21,phase_chart!I923,IF('Input&amp;Output'!$C$3=22,phase_chart!M923,IF('Input&amp;Output'!$C$3=31,phase_chart!Q923,IF('Input&amp;Output'!$C$3=32,phase_chart!U923,"")))))</f>
        <v>0</v>
      </c>
      <c r="P926" s="159">
        <f ca="1">IF(NOT($J926=0),IF($J926&lt;IF($P925=0,0,VLOOKUP(P925,tbL!$M$37:$Q$43,IF(L926=TRUE,2,4))),IF($J926&gt;=VLOOKUP(P925,tbL!$M$37:$Q$43,IF(L926=TRUE,3,5)),$P925,IF(AND(L925=TRUE,L926=TRUE),$P925,$P925-1)),IF(AND(L926=TRUE,J926=VLOOKUP(P925,tbL!$M$37:$Q$43,IF(L926=TRUE,2,4))),P925,IF($P925+1&gt;$C$12,$C$12,$P925+1))),0)</f>
        <v>1</v>
      </c>
      <c r="Q926" s="159">
        <f t="shared" ca="1" si="421"/>
        <v>1</v>
      </c>
      <c r="R926" s="207">
        <f t="shared" ca="1" si="438"/>
        <v>0</v>
      </c>
      <c r="S926" s="208"/>
      <c r="T926" s="159">
        <f t="shared" si="439"/>
        <v>0</v>
      </c>
      <c r="U926" s="209" t="str">
        <f ca="1">IF(AND(T926=-1,N926=TRUE),"*",IF(AND(U925="*",N926=TRUE),"*",IF(AND(AND(L926=TRUE,U925="*"),J926&lt;VLOOKUP(V925+1,tbL!$M$38:$O$43,3)),"*","")))</f>
        <v/>
      </c>
      <c r="V926" s="204">
        <f t="shared" ca="1" si="422"/>
        <v>1</v>
      </c>
      <c r="Y926" s="159" t="str">
        <f t="shared" ca="1" si="423"/>
        <v/>
      </c>
      <c r="Z926" s="159" t="str">
        <f t="shared" si="424"/>
        <v/>
      </c>
      <c r="AA926" s="159">
        <f t="shared" ca="1" si="444"/>
        <v>1</v>
      </c>
      <c r="AC926" s="161" t="str">
        <f t="shared" ca="1" si="425"/>
        <v/>
      </c>
      <c r="AD926" s="161">
        <f t="shared" ca="1" si="426"/>
        <v>1</v>
      </c>
      <c r="AE926" s="161" t="str">
        <f t="shared" ca="1" si="418"/>
        <v/>
      </c>
      <c r="AF926" s="161">
        <f t="shared" ca="1" si="427"/>
        <v>1</v>
      </c>
      <c r="AG926" s="161" t="str">
        <f t="shared" ca="1" si="428"/>
        <v/>
      </c>
      <c r="AH926" s="161">
        <f t="shared" ca="1" si="429"/>
        <v>1</v>
      </c>
      <c r="AI926" s="161" t="str">
        <f t="shared" ca="1" si="430"/>
        <v/>
      </c>
      <c r="AJ926" s="161">
        <f t="shared" ca="1" si="431"/>
        <v>1</v>
      </c>
      <c r="AL926" s="161" t="str">
        <f t="shared" ca="1" si="432"/>
        <v/>
      </c>
      <c r="AM926" s="161">
        <f t="shared" ca="1" si="443"/>
        <v>1</v>
      </c>
      <c r="AN926" s="161" t="str">
        <f t="shared" ca="1" si="433"/>
        <v/>
      </c>
      <c r="AO926" s="161">
        <f t="shared" ca="1" si="442"/>
        <v>1</v>
      </c>
      <c r="AP926" s="161" t="str">
        <f t="shared" ca="1" si="434"/>
        <v/>
      </c>
      <c r="AQ926" s="161">
        <f t="shared" ca="1" si="440"/>
        <v>1</v>
      </c>
      <c r="AR926" s="161" t="str">
        <f t="shared" ca="1" si="435"/>
        <v/>
      </c>
      <c r="AS926" s="161">
        <f t="shared" ca="1" si="436"/>
        <v>1</v>
      </c>
      <c r="AT926" s="159" t="str">
        <f t="shared" ca="1" si="445"/>
        <v/>
      </c>
      <c r="AU926" s="210">
        <f t="shared" ca="1" si="420"/>
        <v>14</v>
      </c>
      <c r="AV926" s="209"/>
      <c r="AW926" s="204">
        <f t="shared" si="437"/>
        <v>9036.8333333333321</v>
      </c>
      <c r="AX926" s="159"/>
      <c r="AZ926" s="159"/>
      <c r="BM926" s="207"/>
      <c r="BN926" s="212"/>
      <c r="BP926" s="209"/>
      <c r="BQ926" s="211"/>
      <c r="BR926" s="211"/>
      <c r="BS926" s="211"/>
      <c r="BT926" s="211"/>
      <c r="BU926" s="211"/>
      <c r="BV926" s="211"/>
      <c r="BW926" s="211"/>
      <c r="BX926" s="211"/>
      <c r="BY926" s="211"/>
      <c r="BZ926" s="211"/>
      <c r="CA926" s="209"/>
      <c r="CB926" s="224"/>
      <c r="CC926" s="204"/>
      <c r="CD926" s="204"/>
      <c r="CE926" s="204"/>
      <c r="CF926" s="211"/>
      <c r="CG926" s="211"/>
      <c r="CI926" s="209"/>
      <c r="CJ926" s="209"/>
      <c r="EH926" s="165"/>
      <c r="EI926" s="165"/>
      <c r="EJ926" s="166"/>
      <c r="EK926" s="209"/>
      <c r="EL926" s="211"/>
      <c r="EM926" s="211"/>
      <c r="EN926" s="211"/>
      <c r="EO926" s="211"/>
      <c r="EP926" s="211"/>
      <c r="ES926" s="165"/>
      <c r="ET926" s="165"/>
      <c r="EU926" s="166"/>
      <c r="EV926" s="209"/>
      <c r="EW926" s="211"/>
      <c r="EX926" s="211"/>
      <c r="EY926" s="211"/>
      <c r="EZ926" s="211"/>
      <c r="FA926" s="211"/>
      <c r="FD926" s="165"/>
      <c r="FE926" s="165"/>
      <c r="FF926" s="166"/>
      <c r="FG926" s="209"/>
      <c r="FH926" s="211"/>
      <c r="FI926" s="211"/>
      <c r="FJ926" s="211"/>
      <c r="FK926" s="211"/>
      <c r="FL926" s="211"/>
    </row>
    <row r="927" spans="9:168">
      <c r="I927" s="221">
        <f t="shared" si="441"/>
        <v>323</v>
      </c>
      <c r="J927" s="159">
        <f>'v-t_chart'!C924</f>
        <v>55.4</v>
      </c>
      <c r="K927" s="204">
        <f t="shared" ca="1" si="419"/>
        <v>162.26659999999998</v>
      </c>
      <c r="L927" s="205" t="b">
        <f>IF('Input&amp;Output'!$C$3=10,phase_chart!C924,IF('Input&amp;Output'!$C$3=21,phase_chart!G924,IF('Input&amp;Output'!$C$3=22,phase_chart!K924,IF('Input&amp;Output'!$C$3=31,phase_chart!O924,IF('Input&amp;Output'!$C$3=32,phase_chart!S924,"")))))</f>
        <v>1</v>
      </c>
      <c r="M927" s="206" t="b">
        <f>IF('Input&amp;Output'!$C$3=10,phase_chart!D924,IF('Input&amp;Output'!$C$3=21,phase_chart!H924,IF('Input&amp;Output'!$C$3=22,phase_chart!L924,IF('Input&amp;Output'!$C$3=31,phase_chart!P924,IF('Input&amp;Output'!$C$3=32,phase_chart!T924,"")))))</f>
        <v>0</v>
      </c>
      <c r="N927" s="205" t="b">
        <f>IF('Input&amp;Output'!$C$3=10,phase_chart!E924,IF('Input&amp;Output'!$C$3=21,phase_chart!I924,IF('Input&amp;Output'!$C$3=22,phase_chart!M924,IF('Input&amp;Output'!$C$3=31,phase_chart!Q924,IF('Input&amp;Output'!$C$3=32,phase_chart!U924,"")))))</f>
        <v>0</v>
      </c>
      <c r="P927" s="159">
        <f ca="1">IF(NOT($J927=0),IF($J927&lt;IF($P926=0,0,VLOOKUP(P926,tbL!$M$37:$Q$43,IF(L927=TRUE,2,4))),IF($J927&gt;=VLOOKUP(P926,tbL!$M$37:$Q$43,IF(L927=TRUE,3,5)),$P926,IF(AND(L926=TRUE,L927=TRUE),$P926,$P926-1)),IF(AND(L927=TRUE,J927=VLOOKUP(P926,tbL!$M$37:$Q$43,IF(L927=TRUE,2,4))),P926,IF($P926+1&gt;$C$12,$C$12,$P926+1))),0)</f>
        <v>1</v>
      </c>
      <c r="Q927" s="159">
        <f t="shared" ca="1" si="421"/>
        <v>1</v>
      </c>
      <c r="R927" s="207">
        <f t="shared" ca="1" si="438"/>
        <v>0</v>
      </c>
      <c r="S927" s="208"/>
      <c r="T927" s="159">
        <f t="shared" si="439"/>
        <v>0</v>
      </c>
      <c r="U927" s="209" t="str">
        <f ca="1">IF(AND(T927=-1,N927=TRUE),"*",IF(AND(U926="*",N927=TRUE),"*",IF(AND(AND(L927=TRUE,U926="*"),J927&lt;VLOOKUP(V926+1,tbL!$M$38:$O$43,3)),"*","")))</f>
        <v/>
      </c>
      <c r="V927" s="204">
        <f t="shared" ca="1" si="422"/>
        <v>1</v>
      </c>
      <c r="Y927" s="159" t="str">
        <f t="shared" ca="1" si="423"/>
        <v/>
      </c>
      <c r="Z927" s="159" t="str">
        <f t="shared" si="424"/>
        <v/>
      </c>
      <c r="AA927" s="159">
        <f t="shared" ca="1" si="444"/>
        <v>1</v>
      </c>
      <c r="AC927" s="161" t="str">
        <f t="shared" ca="1" si="425"/>
        <v/>
      </c>
      <c r="AD927" s="161">
        <f t="shared" ca="1" si="426"/>
        <v>1</v>
      </c>
      <c r="AE927" s="161" t="str">
        <f t="shared" ca="1" si="418"/>
        <v/>
      </c>
      <c r="AF927" s="161">
        <f t="shared" ca="1" si="427"/>
        <v>1</v>
      </c>
      <c r="AG927" s="161" t="str">
        <f t="shared" ca="1" si="428"/>
        <v/>
      </c>
      <c r="AH927" s="161">
        <f t="shared" ca="1" si="429"/>
        <v>1</v>
      </c>
      <c r="AI927" s="161" t="str">
        <f t="shared" ca="1" si="430"/>
        <v/>
      </c>
      <c r="AJ927" s="161">
        <f t="shared" ca="1" si="431"/>
        <v>1</v>
      </c>
      <c r="AL927" s="161" t="str">
        <f t="shared" ca="1" si="432"/>
        <v/>
      </c>
      <c r="AM927" s="161">
        <f t="shared" ca="1" si="443"/>
        <v>1</v>
      </c>
      <c r="AN927" s="161" t="str">
        <f t="shared" ca="1" si="433"/>
        <v/>
      </c>
      <c r="AO927" s="161">
        <f t="shared" ca="1" si="442"/>
        <v>1</v>
      </c>
      <c r="AP927" s="161" t="str">
        <f t="shared" ca="1" si="434"/>
        <v/>
      </c>
      <c r="AQ927" s="161">
        <f t="shared" ca="1" si="440"/>
        <v>1</v>
      </c>
      <c r="AR927" s="161" t="str">
        <f t="shared" ca="1" si="435"/>
        <v/>
      </c>
      <c r="AS927" s="161">
        <f t="shared" ca="1" si="436"/>
        <v>1</v>
      </c>
      <c r="AT927" s="159" t="str">
        <f t="shared" ca="1" si="445"/>
        <v/>
      </c>
      <c r="AU927" s="210">
        <f t="shared" ca="1" si="420"/>
        <v>14</v>
      </c>
      <c r="AV927" s="209"/>
      <c r="AW927" s="204">
        <f t="shared" si="437"/>
        <v>9052.2222222222208</v>
      </c>
      <c r="AX927" s="159"/>
      <c r="AZ927" s="159"/>
      <c r="BM927" s="207"/>
      <c r="BN927" s="212"/>
      <c r="BP927" s="209"/>
      <c r="BQ927" s="211"/>
      <c r="BR927" s="211"/>
      <c r="BS927" s="211"/>
      <c r="BT927" s="211"/>
      <c r="BU927" s="211"/>
      <c r="BV927" s="211"/>
      <c r="BW927" s="211"/>
      <c r="BX927" s="211"/>
      <c r="BY927" s="211"/>
      <c r="BZ927" s="211"/>
      <c r="CA927" s="209"/>
      <c r="CB927" s="224"/>
      <c r="CC927" s="204"/>
      <c r="CD927" s="204"/>
      <c r="CE927" s="204"/>
      <c r="CF927" s="211"/>
      <c r="CG927" s="211"/>
      <c r="CI927" s="209"/>
      <c r="CJ927" s="209"/>
      <c r="EH927" s="165"/>
      <c r="EI927" s="165"/>
      <c r="EJ927" s="166"/>
      <c r="EK927" s="209"/>
      <c r="EL927" s="211"/>
      <c r="EM927" s="211"/>
      <c r="EN927" s="211"/>
      <c r="EO927" s="211"/>
      <c r="EP927" s="211"/>
      <c r="ES927" s="165"/>
      <c r="ET927" s="165"/>
      <c r="EU927" s="166"/>
      <c r="EV927" s="209"/>
      <c r="EW927" s="211"/>
      <c r="EX927" s="211"/>
      <c r="EY927" s="211"/>
      <c r="EZ927" s="211"/>
      <c r="FA927" s="211"/>
      <c r="FD927" s="165"/>
      <c r="FE927" s="165"/>
      <c r="FF927" s="166"/>
      <c r="FG927" s="209"/>
      <c r="FH927" s="211"/>
      <c r="FI927" s="211"/>
      <c r="FJ927" s="211"/>
      <c r="FK927" s="211"/>
      <c r="FL927" s="211"/>
    </row>
    <row r="928" spans="9:168">
      <c r="I928" s="221">
        <f t="shared" si="441"/>
        <v>324</v>
      </c>
      <c r="J928" s="159">
        <f>'v-t_chart'!C925</f>
        <v>56.8</v>
      </c>
      <c r="K928" s="204">
        <f t="shared" ca="1" si="419"/>
        <v>166.36719999999997</v>
      </c>
      <c r="L928" s="205" t="b">
        <f>IF('Input&amp;Output'!$C$3=10,phase_chart!C925,IF('Input&amp;Output'!$C$3=21,phase_chart!G925,IF('Input&amp;Output'!$C$3=22,phase_chart!K925,IF('Input&amp;Output'!$C$3=31,phase_chart!O925,IF('Input&amp;Output'!$C$3=32,phase_chart!S925,"")))))</f>
        <v>1</v>
      </c>
      <c r="M928" s="206" t="b">
        <f>IF('Input&amp;Output'!$C$3=10,phase_chart!D925,IF('Input&amp;Output'!$C$3=21,phase_chart!H925,IF('Input&amp;Output'!$C$3=22,phase_chart!L925,IF('Input&amp;Output'!$C$3=31,phase_chart!P925,IF('Input&amp;Output'!$C$3=32,phase_chart!T925,"")))))</f>
        <v>0</v>
      </c>
      <c r="N928" s="205" t="b">
        <f>IF('Input&amp;Output'!$C$3=10,phase_chart!E925,IF('Input&amp;Output'!$C$3=21,phase_chart!I925,IF('Input&amp;Output'!$C$3=22,phase_chart!M925,IF('Input&amp;Output'!$C$3=31,phase_chart!Q925,IF('Input&amp;Output'!$C$3=32,phase_chart!U925,"")))))</f>
        <v>0</v>
      </c>
      <c r="P928" s="159">
        <f ca="1">IF(NOT($J928=0),IF($J928&lt;IF($P927=0,0,VLOOKUP(P927,tbL!$M$37:$Q$43,IF(L928=TRUE,2,4))),IF($J928&gt;=VLOOKUP(P927,tbL!$M$37:$Q$43,IF(L928=TRUE,3,5)),$P927,IF(AND(L927=TRUE,L928=TRUE),$P927,$P927-1)),IF(AND(L928=TRUE,J928=VLOOKUP(P927,tbL!$M$37:$Q$43,IF(L928=TRUE,2,4))),P927,IF($P927+1&gt;$C$12,$C$12,$P927+1))),0)</f>
        <v>1</v>
      </c>
      <c r="Q928" s="159">
        <f t="shared" ca="1" si="421"/>
        <v>1</v>
      </c>
      <c r="R928" s="207">
        <f t="shared" ca="1" si="438"/>
        <v>0</v>
      </c>
      <c r="S928" s="208"/>
      <c r="T928" s="159">
        <f t="shared" si="439"/>
        <v>0</v>
      </c>
      <c r="U928" s="209" t="str">
        <f ca="1">IF(AND(T928=-1,N928=TRUE),"*",IF(AND(U927="*",N928=TRUE),"*",IF(AND(AND(L928=TRUE,U927="*"),J928&lt;VLOOKUP(V927+1,tbL!$M$38:$O$43,3)),"*","")))</f>
        <v/>
      </c>
      <c r="V928" s="204">
        <f t="shared" ca="1" si="422"/>
        <v>1</v>
      </c>
      <c r="Y928" s="159" t="str">
        <f t="shared" ca="1" si="423"/>
        <v/>
      </c>
      <c r="Z928" s="159" t="str">
        <f t="shared" si="424"/>
        <v/>
      </c>
      <c r="AA928" s="159">
        <f t="shared" ca="1" si="444"/>
        <v>1</v>
      </c>
      <c r="AC928" s="161" t="str">
        <f t="shared" ca="1" si="425"/>
        <v/>
      </c>
      <c r="AD928" s="161">
        <f t="shared" ca="1" si="426"/>
        <v>1</v>
      </c>
      <c r="AE928" s="161" t="str">
        <f t="shared" ca="1" si="418"/>
        <v/>
      </c>
      <c r="AF928" s="161">
        <f t="shared" ca="1" si="427"/>
        <v>1</v>
      </c>
      <c r="AG928" s="161" t="str">
        <f t="shared" ca="1" si="428"/>
        <v/>
      </c>
      <c r="AH928" s="161">
        <f t="shared" ca="1" si="429"/>
        <v>1</v>
      </c>
      <c r="AI928" s="161" t="str">
        <f t="shared" ca="1" si="430"/>
        <v/>
      </c>
      <c r="AJ928" s="161">
        <f t="shared" ca="1" si="431"/>
        <v>1</v>
      </c>
      <c r="AL928" s="161" t="str">
        <f t="shared" ca="1" si="432"/>
        <v/>
      </c>
      <c r="AM928" s="161">
        <f t="shared" ca="1" si="443"/>
        <v>1</v>
      </c>
      <c r="AN928" s="161" t="str">
        <f t="shared" ca="1" si="433"/>
        <v/>
      </c>
      <c r="AO928" s="161">
        <f t="shared" ca="1" si="442"/>
        <v>1</v>
      </c>
      <c r="AP928" s="161" t="str">
        <f t="shared" ca="1" si="434"/>
        <v/>
      </c>
      <c r="AQ928" s="161">
        <f t="shared" ca="1" si="440"/>
        <v>1</v>
      </c>
      <c r="AR928" s="161" t="str">
        <f t="shared" ca="1" si="435"/>
        <v/>
      </c>
      <c r="AS928" s="161">
        <f t="shared" ca="1" si="436"/>
        <v>1</v>
      </c>
      <c r="AT928" s="159" t="str">
        <f t="shared" ca="1" si="445"/>
        <v/>
      </c>
      <c r="AU928" s="210">
        <f t="shared" ca="1" si="420"/>
        <v>14</v>
      </c>
      <c r="AV928" s="209"/>
      <c r="AW928" s="204">
        <f t="shared" si="437"/>
        <v>9067.9999999999982</v>
      </c>
      <c r="AX928" s="159"/>
      <c r="AZ928" s="159"/>
      <c r="BM928" s="207"/>
      <c r="BN928" s="212"/>
      <c r="BP928" s="209"/>
      <c r="BQ928" s="211"/>
      <c r="BR928" s="211"/>
      <c r="BS928" s="211"/>
      <c r="BT928" s="211"/>
      <c r="BU928" s="211"/>
      <c r="BV928" s="211"/>
      <c r="BW928" s="211"/>
      <c r="BX928" s="211"/>
      <c r="BY928" s="211"/>
      <c r="BZ928" s="211"/>
      <c r="CA928" s="209"/>
      <c r="CB928" s="224"/>
      <c r="CC928" s="204"/>
      <c r="CD928" s="204"/>
      <c r="CE928" s="204"/>
      <c r="CF928" s="211"/>
      <c r="CG928" s="211"/>
      <c r="CI928" s="209"/>
      <c r="CJ928" s="209"/>
      <c r="EH928" s="165"/>
      <c r="EI928" s="165"/>
      <c r="EJ928" s="166"/>
      <c r="EK928" s="209"/>
      <c r="EL928" s="211"/>
      <c r="EM928" s="211"/>
      <c r="EN928" s="211"/>
      <c r="EO928" s="211"/>
      <c r="EP928" s="211"/>
      <c r="ES928" s="165"/>
      <c r="ET928" s="165"/>
      <c r="EU928" s="166"/>
      <c r="EV928" s="209"/>
      <c r="EW928" s="211"/>
      <c r="EX928" s="211"/>
      <c r="EY928" s="211"/>
      <c r="EZ928" s="211"/>
      <c r="FA928" s="211"/>
      <c r="FD928" s="165"/>
      <c r="FE928" s="165"/>
      <c r="FF928" s="166"/>
      <c r="FG928" s="209"/>
      <c r="FH928" s="211"/>
      <c r="FI928" s="211"/>
      <c r="FJ928" s="211"/>
      <c r="FK928" s="211"/>
      <c r="FL928" s="211"/>
    </row>
    <row r="929" spans="9:168">
      <c r="I929" s="221">
        <f t="shared" si="441"/>
        <v>325</v>
      </c>
      <c r="J929" s="159">
        <f>'v-t_chart'!C926</f>
        <v>58.1</v>
      </c>
      <c r="K929" s="204">
        <f t="shared" ca="1" si="419"/>
        <v>170.17490000000001</v>
      </c>
      <c r="L929" s="205" t="b">
        <f>IF('Input&amp;Output'!$C$3=10,phase_chart!C926,IF('Input&amp;Output'!$C$3=21,phase_chart!G926,IF('Input&amp;Output'!$C$3=22,phase_chart!K926,IF('Input&amp;Output'!$C$3=31,phase_chart!O926,IF('Input&amp;Output'!$C$3=32,phase_chart!S926,"")))))</f>
        <v>1</v>
      </c>
      <c r="M929" s="206" t="b">
        <f>IF('Input&amp;Output'!$C$3=10,phase_chart!D926,IF('Input&amp;Output'!$C$3=21,phase_chart!H926,IF('Input&amp;Output'!$C$3=22,phase_chart!L926,IF('Input&amp;Output'!$C$3=31,phase_chart!P926,IF('Input&amp;Output'!$C$3=32,phase_chart!T926,"")))))</f>
        <v>0</v>
      </c>
      <c r="N929" s="205" t="b">
        <f>IF('Input&amp;Output'!$C$3=10,phase_chart!E926,IF('Input&amp;Output'!$C$3=21,phase_chart!I926,IF('Input&amp;Output'!$C$3=22,phase_chart!M926,IF('Input&amp;Output'!$C$3=31,phase_chart!Q926,IF('Input&amp;Output'!$C$3=32,phase_chart!U926,"")))))</f>
        <v>0</v>
      </c>
      <c r="P929" s="159">
        <f ca="1">IF(NOT($J929=0),IF($J929&lt;IF($P928=0,0,VLOOKUP(P928,tbL!$M$37:$Q$43,IF(L929=TRUE,2,4))),IF($J929&gt;=VLOOKUP(P928,tbL!$M$37:$Q$43,IF(L929=TRUE,3,5)),$P928,IF(AND(L928=TRUE,L929=TRUE),$P928,$P928-1)),IF(AND(L929=TRUE,J929=VLOOKUP(P928,tbL!$M$37:$Q$43,IF(L929=TRUE,2,4))),P928,IF($P928+1&gt;$C$12,$C$12,$P928+1))),0)</f>
        <v>1</v>
      </c>
      <c r="Q929" s="159">
        <f t="shared" ca="1" si="421"/>
        <v>1</v>
      </c>
      <c r="R929" s="207">
        <f t="shared" ca="1" si="438"/>
        <v>0</v>
      </c>
      <c r="S929" s="208"/>
      <c r="T929" s="159">
        <f t="shared" si="439"/>
        <v>0</v>
      </c>
      <c r="U929" s="209" t="str">
        <f ca="1">IF(AND(T929=-1,N929=TRUE),"*",IF(AND(U928="*",N929=TRUE),"*",IF(AND(AND(L929=TRUE,U928="*"),J929&lt;VLOOKUP(V928+1,tbL!$M$38:$O$43,3)),"*","")))</f>
        <v/>
      </c>
      <c r="V929" s="204">
        <f t="shared" ca="1" si="422"/>
        <v>1</v>
      </c>
      <c r="Y929" s="159" t="str">
        <f t="shared" ca="1" si="423"/>
        <v/>
      </c>
      <c r="Z929" s="159" t="str">
        <f t="shared" si="424"/>
        <v/>
      </c>
      <c r="AA929" s="159">
        <f t="shared" ca="1" si="444"/>
        <v>1</v>
      </c>
      <c r="AC929" s="161" t="str">
        <f t="shared" ca="1" si="425"/>
        <v/>
      </c>
      <c r="AD929" s="161">
        <f t="shared" ca="1" si="426"/>
        <v>1</v>
      </c>
      <c r="AE929" s="161" t="str">
        <f t="shared" ca="1" si="418"/>
        <v/>
      </c>
      <c r="AF929" s="161">
        <f t="shared" ca="1" si="427"/>
        <v>1</v>
      </c>
      <c r="AG929" s="161" t="str">
        <f t="shared" ca="1" si="428"/>
        <v/>
      </c>
      <c r="AH929" s="161">
        <f t="shared" ca="1" si="429"/>
        <v>1</v>
      </c>
      <c r="AI929" s="161" t="str">
        <f t="shared" ca="1" si="430"/>
        <v/>
      </c>
      <c r="AJ929" s="161">
        <f t="shared" ca="1" si="431"/>
        <v>1</v>
      </c>
      <c r="AL929" s="161" t="str">
        <f t="shared" ca="1" si="432"/>
        <v/>
      </c>
      <c r="AM929" s="161">
        <f t="shared" ca="1" si="443"/>
        <v>1</v>
      </c>
      <c r="AN929" s="161" t="str">
        <f t="shared" ca="1" si="433"/>
        <v/>
      </c>
      <c r="AO929" s="161">
        <f t="shared" ca="1" si="442"/>
        <v>1</v>
      </c>
      <c r="AP929" s="161" t="str">
        <f t="shared" ca="1" si="434"/>
        <v/>
      </c>
      <c r="AQ929" s="161">
        <f t="shared" ca="1" si="440"/>
        <v>1</v>
      </c>
      <c r="AR929" s="161" t="str">
        <f t="shared" ca="1" si="435"/>
        <v/>
      </c>
      <c r="AS929" s="161">
        <f t="shared" ca="1" si="436"/>
        <v>1</v>
      </c>
      <c r="AT929" s="159" t="str">
        <f t="shared" ca="1" si="445"/>
        <v/>
      </c>
      <c r="AU929" s="210">
        <f t="shared" ca="1" si="420"/>
        <v>14</v>
      </c>
      <c r="AV929" s="209"/>
      <c r="AW929" s="204">
        <f t="shared" si="437"/>
        <v>9084.1388888888869</v>
      </c>
      <c r="AX929" s="159"/>
      <c r="AZ929" s="159"/>
      <c r="BM929" s="207"/>
      <c r="BN929" s="212"/>
      <c r="BP929" s="209"/>
      <c r="BQ929" s="211"/>
      <c r="BR929" s="211"/>
      <c r="BS929" s="211"/>
      <c r="BT929" s="211"/>
      <c r="BU929" s="211"/>
      <c r="BV929" s="211"/>
      <c r="BW929" s="211"/>
      <c r="BX929" s="211"/>
      <c r="BY929" s="211"/>
      <c r="BZ929" s="211"/>
      <c r="CA929" s="209"/>
      <c r="CB929" s="224"/>
      <c r="CC929" s="204"/>
      <c r="CD929" s="204"/>
      <c r="CE929" s="204"/>
      <c r="CF929" s="211"/>
      <c r="CG929" s="211"/>
      <c r="CI929" s="209"/>
      <c r="CJ929" s="209"/>
      <c r="EH929" s="165"/>
      <c r="EI929" s="165"/>
      <c r="EJ929" s="166"/>
      <c r="EK929" s="209"/>
      <c r="EL929" s="211"/>
      <c r="EM929" s="211"/>
      <c r="EN929" s="211"/>
      <c r="EO929" s="211"/>
      <c r="EP929" s="211"/>
      <c r="ES929" s="165"/>
      <c r="ET929" s="165"/>
      <c r="EU929" s="166"/>
      <c r="EV929" s="209"/>
      <c r="EW929" s="211"/>
      <c r="EX929" s="211"/>
      <c r="EY929" s="211"/>
      <c r="EZ929" s="211"/>
      <c r="FA929" s="211"/>
      <c r="FD929" s="165"/>
      <c r="FE929" s="165"/>
      <c r="FF929" s="166"/>
      <c r="FG929" s="209"/>
      <c r="FH929" s="211"/>
      <c r="FI929" s="211"/>
      <c r="FJ929" s="211"/>
      <c r="FK929" s="211"/>
      <c r="FL929" s="211"/>
    </row>
    <row r="930" spans="9:168">
      <c r="I930" s="221">
        <f t="shared" si="441"/>
        <v>326</v>
      </c>
      <c r="J930" s="159">
        <f>'v-t_chart'!C927</f>
        <v>58.9</v>
      </c>
      <c r="K930" s="204">
        <f t="shared" ca="1" si="419"/>
        <v>172.51809999999998</v>
      </c>
      <c r="L930" s="205" t="b">
        <f>IF('Input&amp;Output'!$C$3=10,phase_chart!C927,IF('Input&amp;Output'!$C$3=21,phase_chart!G927,IF('Input&amp;Output'!$C$3=22,phase_chart!K927,IF('Input&amp;Output'!$C$3=31,phase_chart!O927,IF('Input&amp;Output'!$C$3=32,phase_chart!S927,"")))))</f>
        <v>0</v>
      </c>
      <c r="M930" s="206" t="b">
        <f>IF('Input&amp;Output'!$C$3=10,phase_chart!D927,IF('Input&amp;Output'!$C$3=21,phase_chart!H927,IF('Input&amp;Output'!$C$3=22,phase_chart!L927,IF('Input&amp;Output'!$C$3=31,phase_chart!P927,IF('Input&amp;Output'!$C$3=32,phase_chart!T927,"")))))</f>
        <v>0</v>
      </c>
      <c r="N930" s="205" t="b">
        <f>IF('Input&amp;Output'!$C$3=10,phase_chart!E927,IF('Input&amp;Output'!$C$3=21,phase_chart!I927,IF('Input&amp;Output'!$C$3=22,phase_chart!M927,IF('Input&amp;Output'!$C$3=31,phase_chart!Q927,IF('Input&amp;Output'!$C$3=32,phase_chart!U927,"")))))</f>
        <v>1</v>
      </c>
      <c r="P930" s="159">
        <f ca="1">IF(NOT($J930=0),IF($J930&lt;IF($P929=0,0,VLOOKUP(P929,tbL!$M$37:$Q$43,IF(L930=TRUE,2,4))),IF($J930&gt;=VLOOKUP(P929,tbL!$M$37:$Q$43,IF(L930=TRUE,3,5)),$P929,IF(AND(L929=TRUE,L930=TRUE),$P929,$P929-1)),IF(AND(L930=TRUE,J930=VLOOKUP(P929,tbL!$M$37:$Q$43,IF(L930=TRUE,2,4))),P929,IF($P929+1&gt;$C$12,$C$12,$P929+1))),0)</f>
        <v>1</v>
      </c>
      <c r="Q930" s="159">
        <f t="shared" ca="1" si="421"/>
        <v>1</v>
      </c>
      <c r="R930" s="207">
        <f t="shared" si="438"/>
        <v>0</v>
      </c>
      <c r="S930" s="208"/>
      <c r="T930" s="159">
        <f t="shared" si="439"/>
        <v>-1</v>
      </c>
      <c r="U930" s="209" t="str">
        <f>IF(AND(T930=-1,N930=TRUE),"*",IF(AND(U929="*",N930=TRUE),"*",IF(AND(AND(L930=TRUE,U929="*"),J930&lt;VLOOKUP(V929+1,tbL!$M$38:$O$43,3)),"*","")))</f>
        <v>*</v>
      </c>
      <c r="V930" s="204">
        <f t="shared" ca="1" si="422"/>
        <v>1</v>
      </c>
      <c r="Y930" s="159" t="str">
        <f t="shared" ca="1" si="423"/>
        <v/>
      </c>
      <c r="Z930" s="159" t="str">
        <f t="shared" si="424"/>
        <v/>
      </c>
      <c r="AA930" s="159">
        <f t="shared" ca="1" si="444"/>
        <v>1</v>
      </c>
      <c r="AC930" s="161" t="str">
        <f t="shared" ca="1" si="425"/>
        <v/>
      </c>
      <c r="AD930" s="161">
        <f t="shared" ca="1" si="426"/>
        <v>1</v>
      </c>
      <c r="AE930" s="161" t="str">
        <f t="shared" ca="1" si="418"/>
        <v/>
      </c>
      <c r="AF930" s="161">
        <f t="shared" ca="1" si="427"/>
        <v>1</v>
      </c>
      <c r="AG930" s="161" t="str">
        <f t="shared" ca="1" si="428"/>
        <v/>
      </c>
      <c r="AH930" s="161">
        <f t="shared" ca="1" si="429"/>
        <v>1</v>
      </c>
      <c r="AI930" s="161" t="str">
        <f t="shared" ca="1" si="430"/>
        <v/>
      </c>
      <c r="AJ930" s="161">
        <f t="shared" ca="1" si="431"/>
        <v>1</v>
      </c>
      <c r="AL930" s="161" t="str">
        <f t="shared" ca="1" si="432"/>
        <v/>
      </c>
      <c r="AM930" s="161">
        <f t="shared" ca="1" si="443"/>
        <v>1</v>
      </c>
      <c r="AN930" s="161" t="str">
        <f t="shared" ca="1" si="433"/>
        <v/>
      </c>
      <c r="AO930" s="161">
        <f t="shared" ca="1" si="442"/>
        <v>1</v>
      </c>
      <c r="AP930" s="161" t="str">
        <f t="shared" ca="1" si="434"/>
        <v/>
      </c>
      <c r="AQ930" s="161">
        <f t="shared" ca="1" si="440"/>
        <v>1</v>
      </c>
      <c r="AR930" s="161" t="str">
        <f t="shared" ca="1" si="435"/>
        <v/>
      </c>
      <c r="AS930" s="161">
        <f t="shared" ca="1" si="436"/>
        <v>1</v>
      </c>
      <c r="AT930" s="159" t="str">
        <f t="shared" ca="1" si="445"/>
        <v/>
      </c>
      <c r="AU930" s="210">
        <f t="shared" ca="1" si="420"/>
        <v>14</v>
      </c>
      <c r="AV930" s="209"/>
      <c r="AW930" s="204">
        <f t="shared" si="437"/>
        <v>9100.4999999999982</v>
      </c>
      <c r="AX930" s="159"/>
      <c r="AZ930" s="159"/>
      <c r="BM930" s="207"/>
      <c r="BN930" s="212"/>
      <c r="BP930" s="209"/>
      <c r="BQ930" s="211"/>
      <c r="BR930" s="211"/>
      <c r="BS930" s="211"/>
      <c r="BT930" s="211"/>
      <c r="BU930" s="211"/>
      <c r="BV930" s="211"/>
      <c r="BW930" s="211"/>
      <c r="BX930" s="211"/>
      <c r="BY930" s="211"/>
      <c r="BZ930" s="211"/>
      <c r="CA930" s="209"/>
      <c r="CB930" s="224"/>
      <c r="CC930" s="204"/>
      <c r="CD930" s="204"/>
      <c r="CE930" s="204"/>
      <c r="CF930" s="211"/>
      <c r="CG930" s="211"/>
      <c r="CI930" s="209"/>
      <c r="CJ930" s="209"/>
      <c r="EH930" s="165"/>
      <c r="EI930" s="165"/>
      <c r="EJ930" s="166"/>
      <c r="EK930" s="209"/>
      <c r="EL930" s="211"/>
      <c r="EM930" s="211"/>
      <c r="EN930" s="211"/>
      <c r="EO930" s="211"/>
      <c r="EP930" s="211"/>
      <c r="ES930" s="165"/>
      <c r="ET930" s="165"/>
      <c r="EU930" s="166"/>
      <c r="EV930" s="209"/>
      <c r="EW930" s="211"/>
      <c r="EX930" s="211"/>
      <c r="EY930" s="211"/>
      <c r="EZ930" s="211"/>
      <c r="FA930" s="211"/>
      <c r="FD930" s="165"/>
      <c r="FE930" s="165"/>
      <c r="FF930" s="166"/>
      <c r="FG930" s="209"/>
      <c r="FH930" s="211"/>
      <c r="FI930" s="211"/>
      <c r="FJ930" s="211"/>
      <c r="FK930" s="211"/>
      <c r="FL930" s="211"/>
    </row>
    <row r="931" spans="9:168">
      <c r="I931" s="221">
        <f t="shared" si="441"/>
        <v>327</v>
      </c>
      <c r="J931" s="159">
        <f>'v-t_chart'!C928</f>
        <v>58.2</v>
      </c>
      <c r="K931" s="204">
        <f t="shared" ca="1" si="419"/>
        <v>170.46780000000001</v>
      </c>
      <c r="L931" s="205" t="b">
        <f>IF('Input&amp;Output'!$C$3=10,phase_chart!C928,IF('Input&amp;Output'!$C$3=21,phase_chart!G928,IF('Input&amp;Output'!$C$3=22,phase_chart!K928,IF('Input&amp;Output'!$C$3=31,phase_chart!O928,IF('Input&amp;Output'!$C$3=32,phase_chart!S928,"")))))</f>
        <v>0</v>
      </c>
      <c r="M931" s="206" t="b">
        <f>IF('Input&amp;Output'!$C$3=10,phase_chart!D928,IF('Input&amp;Output'!$C$3=21,phase_chart!H928,IF('Input&amp;Output'!$C$3=22,phase_chart!L928,IF('Input&amp;Output'!$C$3=31,phase_chart!P928,IF('Input&amp;Output'!$C$3=32,phase_chart!T928,"")))))</f>
        <v>0</v>
      </c>
      <c r="N931" s="205" t="b">
        <f>IF('Input&amp;Output'!$C$3=10,phase_chart!E928,IF('Input&amp;Output'!$C$3=21,phase_chart!I928,IF('Input&amp;Output'!$C$3=22,phase_chart!M928,IF('Input&amp;Output'!$C$3=31,phase_chart!Q928,IF('Input&amp;Output'!$C$3=32,phase_chart!U928,"")))))</f>
        <v>1</v>
      </c>
      <c r="P931" s="159">
        <f ca="1">IF(NOT($J931=0),IF($J931&lt;IF($P930=0,0,VLOOKUP(P930,tbL!$M$37:$Q$43,IF(L931=TRUE,2,4))),IF($J931&gt;=VLOOKUP(P930,tbL!$M$37:$Q$43,IF(L931=TRUE,3,5)),$P930,IF(AND(L930=TRUE,L931=TRUE),$P930,$P930-1)),IF(AND(L931=TRUE,J931=VLOOKUP(P930,tbL!$M$37:$Q$43,IF(L931=TRUE,2,4))),P930,IF($P930+1&gt;$C$12,$C$12,$P930+1))),0)</f>
        <v>1</v>
      </c>
      <c r="Q931" s="159">
        <f t="shared" ca="1" si="421"/>
        <v>1</v>
      </c>
      <c r="R931" s="207">
        <f t="shared" si="438"/>
        <v>0</v>
      </c>
      <c r="S931" s="208"/>
      <c r="T931" s="159">
        <f t="shared" si="439"/>
        <v>0</v>
      </c>
      <c r="U931" s="209" t="str">
        <f>IF(AND(T931=-1,N931=TRUE),"*",IF(AND(U930="*",N931=TRUE),"*",IF(AND(AND(L931=TRUE,U930="*"),J931&lt;VLOOKUP(V930+1,tbL!$M$38:$O$43,3)),"*","")))</f>
        <v>*</v>
      </c>
      <c r="V931" s="204">
        <f t="shared" ca="1" si="422"/>
        <v>1</v>
      </c>
      <c r="Y931" s="159" t="str">
        <f t="shared" ca="1" si="423"/>
        <v/>
      </c>
      <c r="Z931" s="159" t="str">
        <f t="shared" si="424"/>
        <v/>
      </c>
      <c r="AA931" s="159">
        <f t="shared" ca="1" si="444"/>
        <v>1</v>
      </c>
      <c r="AC931" s="161" t="str">
        <f t="shared" ca="1" si="425"/>
        <v/>
      </c>
      <c r="AD931" s="161">
        <f t="shared" ca="1" si="426"/>
        <v>1</v>
      </c>
      <c r="AE931" s="161" t="str">
        <f t="shared" ca="1" si="418"/>
        <v/>
      </c>
      <c r="AF931" s="161">
        <f t="shared" ca="1" si="427"/>
        <v>1</v>
      </c>
      <c r="AG931" s="161" t="str">
        <f t="shared" ca="1" si="428"/>
        <v/>
      </c>
      <c r="AH931" s="161">
        <f t="shared" ca="1" si="429"/>
        <v>1</v>
      </c>
      <c r="AI931" s="161" t="str">
        <f t="shared" ca="1" si="430"/>
        <v/>
      </c>
      <c r="AJ931" s="161">
        <f t="shared" ca="1" si="431"/>
        <v>1</v>
      </c>
      <c r="AL931" s="161" t="str">
        <f t="shared" ca="1" si="432"/>
        <v/>
      </c>
      <c r="AM931" s="161">
        <f t="shared" ca="1" si="443"/>
        <v>1</v>
      </c>
      <c r="AN931" s="161" t="str">
        <f t="shared" ca="1" si="433"/>
        <v/>
      </c>
      <c r="AO931" s="161">
        <f t="shared" ca="1" si="442"/>
        <v>1</v>
      </c>
      <c r="AP931" s="161" t="str">
        <f t="shared" ca="1" si="434"/>
        <v/>
      </c>
      <c r="AQ931" s="161">
        <f t="shared" ca="1" si="440"/>
        <v>1</v>
      </c>
      <c r="AR931" s="161" t="str">
        <f t="shared" ca="1" si="435"/>
        <v/>
      </c>
      <c r="AS931" s="161">
        <f t="shared" ca="1" si="436"/>
        <v>1</v>
      </c>
      <c r="AT931" s="159" t="str">
        <f t="shared" ca="1" si="445"/>
        <v/>
      </c>
      <c r="AU931" s="210">
        <f t="shared" ca="1" si="420"/>
        <v>14</v>
      </c>
      <c r="AV931" s="209"/>
      <c r="AW931" s="204">
        <f t="shared" si="437"/>
        <v>9116.6666666666642</v>
      </c>
      <c r="AX931" s="159"/>
      <c r="AZ931" s="159"/>
      <c r="BM931" s="207"/>
      <c r="BN931" s="212"/>
      <c r="BP931" s="209"/>
      <c r="BQ931" s="211"/>
      <c r="BR931" s="211"/>
      <c r="BS931" s="211"/>
      <c r="BT931" s="211"/>
      <c r="BU931" s="211"/>
      <c r="BV931" s="211"/>
      <c r="BW931" s="211"/>
      <c r="BX931" s="211"/>
      <c r="BY931" s="211"/>
      <c r="BZ931" s="211"/>
      <c r="CA931" s="209"/>
      <c r="CB931" s="224"/>
      <c r="CC931" s="204"/>
      <c r="CD931" s="204"/>
      <c r="CE931" s="204"/>
      <c r="CF931" s="211"/>
      <c r="CG931" s="211"/>
      <c r="CI931" s="209"/>
      <c r="CJ931" s="209"/>
      <c r="EH931" s="165"/>
      <c r="EI931" s="165"/>
      <c r="EJ931" s="166"/>
      <c r="EK931" s="209"/>
      <c r="EL931" s="211"/>
      <c r="EM931" s="211"/>
      <c r="EN931" s="211"/>
      <c r="EO931" s="211"/>
      <c r="EP931" s="211"/>
      <c r="ES931" s="165"/>
      <c r="ET931" s="165"/>
      <c r="EU931" s="166"/>
      <c r="EV931" s="209"/>
      <c r="EW931" s="211"/>
      <c r="EX931" s="211"/>
      <c r="EY931" s="211"/>
      <c r="EZ931" s="211"/>
      <c r="FA931" s="211"/>
      <c r="FD931" s="165"/>
      <c r="FE931" s="165"/>
      <c r="FF931" s="166"/>
      <c r="FG931" s="209"/>
      <c r="FH931" s="211"/>
      <c r="FI931" s="211"/>
      <c r="FJ931" s="211"/>
      <c r="FK931" s="211"/>
      <c r="FL931" s="211"/>
    </row>
    <row r="932" spans="9:168">
      <c r="I932" s="221">
        <f t="shared" si="441"/>
        <v>328</v>
      </c>
      <c r="J932" s="159">
        <f>'v-t_chart'!C929</f>
        <v>55.8</v>
      </c>
      <c r="K932" s="204">
        <f t="shared" ca="1" si="419"/>
        <v>163.43819999999999</v>
      </c>
      <c r="L932" s="205" t="b">
        <f>IF('Input&amp;Output'!$C$3=10,phase_chart!C929,IF('Input&amp;Output'!$C$3=21,phase_chart!G929,IF('Input&amp;Output'!$C$3=22,phase_chart!K929,IF('Input&amp;Output'!$C$3=31,phase_chart!O929,IF('Input&amp;Output'!$C$3=32,phase_chart!S929,"")))))</f>
        <v>0</v>
      </c>
      <c r="M932" s="206" t="b">
        <f>IF('Input&amp;Output'!$C$3=10,phase_chart!D929,IF('Input&amp;Output'!$C$3=21,phase_chart!H929,IF('Input&amp;Output'!$C$3=22,phase_chart!L929,IF('Input&amp;Output'!$C$3=31,phase_chart!P929,IF('Input&amp;Output'!$C$3=32,phase_chart!T929,"")))))</f>
        <v>0</v>
      </c>
      <c r="N932" s="205" t="b">
        <f>IF('Input&amp;Output'!$C$3=10,phase_chart!E929,IF('Input&amp;Output'!$C$3=21,phase_chart!I929,IF('Input&amp;Output'!$C$3=22,phase_chart!M929,IF('Input&amp;Output'!$C$3=31,phase_chart!Q929,IF('Input&amp;Output'!$C$3=32,phase_chart!U929,"")))))</f>
        <v>1</v>
      </c>
      <c r="P932" s="159">
        <f ca="1">IF(NOT($J932=0),IF($J932&lt;IF($P931=0,0,VLOOKUP(P931,tbL!$M$37:$Q$43,IF(L932=TRUE,2,4))),IF($J932&gt;=VLOOKUP(P931,tbL!$M$37:$Q$43,IF(L932=TRUE,3,5)),$P931,IF(AND(L931=TRUE,L932=TRUE),$P931,$P931-1)),IF(AND(L932=TRUE,J932=VLOOKUP(P931,tbL!$M$37:$Q$43,IF(L932=TRUE,2,4))),P931,IF($P931+1&gt;$C$12,$C$12,$P931+1))),0)</f>
        <v>1</v>
      </c>
      <c r="Q932" s="159">
        <f t="shared" ca="1" si="421"/>
        <v>1</v>
      </c>
      <c r="R932" s="207">
        <f t="shared" si="438"/>
        <v>0</v>
      </c>
      <c r="S932" s="208"/>
      <c r="T932" s="159">
        <f t="shared" si="439"/>
        <v>0</v>
      </c>
      <c r="U932" s="209" t="str">
        <f>IF(AND(T932=-1,N932=TRUE),"*",IF(AND(U931="*",N932=TRUE),"*",IF(AND(AND(L932=TRUE,U931="*"),J932&lt;VLOOKUP(V931+1,tbL!$M$38:$O$43,3)),"*","")))</f>
        <v>*</v>
      </c>
      <c r="V932" s="204">
        <f t="shared" ca="1" si="422"/>
        <v>1</v>
      </c>
      <c r="Y932" s="159" t="str">
        <f t="shared" ca="1" si="423"/>
        <v/>
      </c>
      <c r="Z932" s="159" t="str">
        <f t="shared" si="424"/>
        <v/>
      </c>
      <c r="AA932" s="159">
        <f t="shared" ca="1" si="444"/>
        <v>1</v>
      </c>
      <c r="AC932" s="161" t="str">
        <f t="shared" ca="1" si="425"/>
        <v/>
      </c>
      <c r="AD932" s="161">
        <f t="shared" ca="1" si="426"/>
        <v>1</v>
      </c>
      <c r="AE932" s="161" t="str">
        <f t="shared" ca="1" si="418"/>
        <v/>
      </c>
      <c r="AF932" s="161">
        <f t="shared" ca="1" si="427"/>
        <v>1</v>
      </c>
      <c r="AG932" s="161" t="str">
        <f t="shared" ca="1" si="428"/>
        <v/>
      </c>
      <c r="AH932" s="161">
        <f t="shared" ca="1" si="429"/>
        <v>1</v>
      </c>
      <c r="AI932" s="161" t="str">
        <f t="shared" ca="1" si="430"/>
        <v/>
      </c>
      <c r="AJ932" s="161">
        <f t="shared" ca="1" si="431"/>
        <v>1</v>
      </c>
      <c r="AL932" s="161" t="str">
        <f t="shared" ca="1" si="432"/>
        <v/>
      </c>
      <c r="AM932" s="161">
        <f t="shared" ca="1" si="443"/>
        <v>1</v>
      </c>
      <c r="AN932" s="161" t="str">
        <f t="shared" ca="1" si="433"/>
        <v/>
      </c>
      <c r="AO932" s="161">
        <f t="shared" ca="1" si="442"/>
        <v>1</v>
      </c>
      <c r="AP932" s="161" t="str">
        <f t="shared" ca="1" si="434"/>
        <v/>
      </c>
      <c r="AQ932" s="161">
        <f t="shared" ca="1" si="440"/>
        <v>1</v>
      </c>
      <c r="AR932" s="161" t="str">
        <f t="shared" ca="1" si="435"/>
        <v/>
      </c>
      <c r="AS932" s="161">
        <f t="shared" ca="1" si="436"/>
        <v>1</v>
      </c>
      <c r="AT932" s="159" t="str">
        <f t="shared" ca="1" si="445"/>
        <v/>
      </c>
      <c r="AU932" s="210">
        <f t="shared" ca="1" si="420"/>
        <v>14</v>
      </c>
      <c r="AV932" s="209"/>
      <c r="AW932" s="204">
        <f t="shared" si="437"/>
        <v>9132.1666666666642</v>
      </c>
      <c r="AX932" s="159"/>
      <c r="AZ932" s="159"/>
      <c r="BM932" s="207"/>
      <c r="BN932" s="212"/>
      <c r="BP932" s="209"/>
      <c r="BQ932" s="211"/>
      <c r="BR932" s="211"/>
      <c r="BS932" s="211"/>
      <c r="BT932" s="211"/>
      <c r="BU932" s="211"/>
      <c r="BV932" s="211"/>
      <c r="BW932" s="211"/>
      <c r="BX932" s="211"/>
      <c r="BY932" s="211"/>
      <c r="BZ932" s="211"/>
      <c r="CA932" s="209"/>
      <c r="CB932" s="224"/>
      <c r="CC932" s="204"/>
      <c r="CD932" s="204"/>
      <c r="CE932" s="204"/>
      <c r="CF932" s="211"/>
      <c r="CG932" s="211"/>
      <c r="CI932" s="209"/>
      <c r="CJ932" s="209"/>
      <c r="EH932" s="165"/>
      <c r="EI932" s="165"/>
      <c r="EJ932" s="166"/>
      <c r="EK932" s="209"/>
      <c r="EL932" s="211"/>
      <c r="EM932" s="211"/>
      <c r="EN932" s="211"/>
      <c r="EO932" s="211"/>
      <c r="EP932" s="211"/>
      <c r="ES932" s="165"/>
      <c r="ET932" s="165"/>
      <c r="EU932" s="166"/>
      <c r="EV932" s="209"/>
      <c r="EW932" s="211"/>
      <c r="EX932" s="211"/>
      <c r="EY932" s="211"/>
      <c r="EZ932" s="211"/>
      <c r="FA932" s="211"/>
      <c r="FD932" s="165"/>
      <c r="FE932" s="165"/>
      <c r="FF932" s="166"/>
      <c r="FG932" s="209"/>
      <c r="FH932" s="211"/>
      <c r="FI932" s="211"/>
      <c r="FJ932" s="211"/>
      <c r="FK932" s="211"/>
      <c r="FL932" s="211"/>
    </row>
    <row r="933" spans="9:168">
      <c r="I933" s="221">
        <f t="shared" si="441"/>
        <v>329</v>
      </c>
      <c r="J933" s="159">
        <f>'v-t_chart'!C930</f>
        <v>52.6</v>
      </c>
      <c r="K933" s="204">
        <f t="shared" ca="1" si="419"/>
        <v>154.06539999999998</v>
      </c>
      <c r="L933" s="205" t="b">
        <f>IF('Input&amp;Output'!$C$3=10,phase_chart!C930,IF('Input&amp;Output'!$C$3=21,phase_chart!G930,IF('Input&amp;Output'!$C$3=22,phase_chart!K930,IF('Input&amp;Output'!$C$3=31,phase_chart!O930,IF('Input&amp;Output'!$C$3=32,phase_chart!S930,"")))))</f>
        <v>0</v>
      </c>
      <c r="M933" s="206" t="b">
        <f>IF('Input&amp;Output'!$C$3=10,phase_chart!D930,IF('Input&amp;Output'!$C$3=21,phase_chart!H930,IF('Input&amp;Output'!$C$3=22,phase_chart!L930,IF('Input&amp;Output'!$C$3=31,phase_chart!P930,IF('Input&amp;Output'!$C$3=32,phase_chart!T930,"")))))</f>
        <v>0</v>
      </c>
      <c r="N933" s="205" t="b">
        <f>IF('Input&amp;Output'!$C$3=10,phase_chart!E930,IF('Input&amp;Output'!$C$3=21,phase_chart!I930,IF('Input&amp;Output'!$C$3=22,phase_chart!M930,IF('Input&amp;Output'!$C$3=31,phase_chart!Q930,IF('Input&amp;Output'!$C$3=32,phase_chart!U930,"")))))</f>
        <v>1</v>
      </c>
      <c r="P933" s="159">
        <f ca="1">IF(NOT($J933=0),IF($J933&lt;IF($P932=0,0,VLOOKUP(P932,tbL!$M$37:$Q$43,IF(L933=TRUE,2,4))),IF($J933&gt;=VLOOKUP(P932,tbL!$M$37:$Q$43,IF(L933=TRUE,3,5)),$P932,IF(AND(L932=TRUE,L933=TRUE),$P932,$P932-1)),IF(AND(L933=TRUE,J933=VLOOKUP(P932,tbL!$M$37:$Q$43,IF(L933=TRUE,2,4))),P932,IF($P932+1&gt;$C$12,$C$12,$P932+1))),0)</f>
        <v>1</v>
      </c>
      <c r="Q933" s="159">
        <f t="shared" ca="1" si="421"/>
        <v>1</v>
      </c>
      <c r="R933" s="207">
        <f t="shared" si="438"/>
        <v>0</v>
      </c>
      <c r="S933" s="208"/>
      <c r="T933" s="159">
        <f t="shared" si="439"/>
        <v>0</v>
      </c>
      <c r="U933" s="209" t="str">
        <f>IF(AND(T933=-1,N933=TRUE),"*",IF(AND(U932="*",N933=TRUE),"*",IF(AND(AND(L933=TRUE,U932="*"),J933&lt;VLOOKUP(V932+1,tbL!$M$38:$O$43,3)),"*","")))</f>
        <v>*</v>
      </c>
      <c r="V933" s="204">
        <f t="shared" ca="1" si="422"/>
        <v>1</v>
      </c>
      <c r="Y933" s="159" t="str">
        <f t="shared" ca="1" si="423"/>
        <v/>
      </c>
      <c r="Z933" s="159" t="str">
        <f t="shared" si="424"/>
        <v/>
      </c>
      <c r="AA933" s="159">
        <f t="shared" ca="1" si="444"/>
        <v>1</v>
      </c>
      <c r="AC933" s="161" t="str">
        <f t="shared" ca="1" si="425"/>
        <v/>
      </c>
      <c r="AD933" s="161">
        <f t="shared" ca="1" si="426"/>
        <v>1</v>
      </c>
      <c r="AE933" s="161" t="str">
        <f t="shared" ref="AE933:AE996" ca="1" si="446">IF(OR(OR($AT933=-1,$R933=1),AD933=0),"",IF(AND(AND(AD932=AD935,AD933&lt;&gt;AD932),AD933=AD934),IF(AE931="*","","*"),""))</f>
        <v/>
      </c>
      <c r="AF933" s="161">
        <f t="shared" ca="1" si="427"/>
        <v>1</v>
      </c>
      <c r="AG933" s="161" t="str">
        <f t="shared" ca="1" si="428"/>
        <v/>
      </c>
      <c r="AH933" s="161">
        <f t="shared" ca="1" si="429"/>
        <v>1</v>
      </c>
      <c r="AI933" s="161" t="str">
        <f t="shared" ca="1" si="430"/>
        <v/>
      </c>
      <c r="AJ933" s="161">
        <f t="shared" ca="1" si="431"/>
        <v>1</v>
      </c>
      <c r="AL933" s="161" t="str">
        <f t="shared" ca="1" si="432"/>
        <v/>
      </c>
      <c r="AM933" s="161">
        <f t="shared" ca="1" si="443"/>
        <v>1</v>
      </c>
      <c r="AN933" s="161" t="str">
        <f t="shared" ca="1" si="433"/>
        <v/>
      </c>
      <c r="AO933" s="161">
        <f t="shared" ca="1" si="442"/>
        <v>1</v>
      </c>
      <c r="AP933" s="161" t="str">
        <f t="shared" ca="1" si="434"/>
        <v/>
      </c>
      <c r="AQ933" s="161">
        <f t="shared" ca="1" si="440"/>
        <v>1</v>
      </c>
      <c r="AR933" s="161" t="str">
        <f t="shared" ca="1" si="435"/>
        <v/>
      </c>
      <c r="AS933" s="161">
        <f t="shared" ca="1" si="436"/>
        <v>1</v>
      </c>
      <c r="AT933" s="159" t="str">
        <f t="shared" ca="1" si="445"/>
        <v/>
      </c>
      <c r="AU933" s="210">
        <f t="shared" ca="1" si="420"/>
        <v>14</v>
      </c>
      <c r="AV933" s="209"/>
      <c r="AW933" s="204">
        <f t="shared" si="437"/>
        <v>9146.7777777777756</v>
      </c>
      <c r="AX933" s="159"/>
      <c r="AZ933" s="159"/>
      <c r="BM933" s="207"/>
      <c r="BN933" s="212"/>
      <c r="BP933" s="209"/>
      <c r="BQ933" s="211"/>
      <c r="BR933" s="211"/>
      <c r="BS933" s="211"/>
      <c r="BT933" s="211"/>
      <c r="BU933" s="211"/>
      <c r="BV933" s="211"/>
      <c r="BW933" s="211"/>
      <c r="BX933" s="211"/>
      <c r="BY933" s="211"/>
      <c r="BZ933" s="211"/>
      <c r="CA933" s="209"/>
      <c r="CB933" s="224"/>
      <c r="CC933" s="204"/>
      <c r="CD933" s="204"/>
      <c r="CE933" s="204"/>
      <c r="CF933" s="211"/>
      <c r="CG933" s="211"/>
      <c r="CI933" s="209"/>
      <c r="CJ933" s="209"/>
      <c r="EH933" s="165"/>
      <c r="EI933" s="165"/>
      <c r="EJ933" s="166"/>
      <c r="EK933" s="209"/>
      <c r="EL933" s="211"/>
      <c r="EM933" s="211"/>
      <c r="EN933" s="211"/>
      <c r="EO933" s="211"/>
      <c r="EP933" s="211"/>
      <c r="ES933" s="165"/>
      <c r="ET933" s="165"/>
      <c r="EU933" s="166"/>
      <c r="EV933" s="209"/>
      <c r="EW933" s="211"/>
      <c r="EX933" s="211"/>
      <c r="EY933" s="211"/>
      <c r="EZ933" s="211"/>
      <c r="FA933" s="211"/>
      <c r="FD933" s="165"/>
      <c r="FE933" s="165"/>
      <c r="FF933" s="166"/>
      <c r="FG933" s="209"/>
      <c r="FH933" s="211"/>
      <c r="FI933" s="211"/>
      <c r="FJ933" s="211"/>
      <c r="FK933" s="211"/>
      <c r="FL933" s="211"/>
    </row>
    <row r="934" spans="9:168">
      <c r="I934" s="221">
        <f t="shared" si="441"/>
        <v>330</v>
      </c>
      <c r="J934" s="159">
        <f>'v-t_chart'!C931</f>
        <v>49.2</v>
      </c>
      <c r="K934" s="204">
        <f t="shared" ca="1" si="419"/>
        <v>144.10679999999999</v>
      </c>
      <c r="L934" s="205" t="b">
        <f>IF('Input&amp;Output'!$C$3=10,phase_chart!C931,IF('Input&amp;Output'!$C$3=21,phase_chart!G931,IF('Input&amp;Output'!$C$3=22,phase_chart!K931,IF('Input&amp;Output'!$C$3=31,phase_chart!O931,IF('Input&amp;Output'!$C$3=32,phase_chart!S931,"")))))</f>
        <v>0</v>
      </c>
      <c r="M934" s="206" t="b">
        <f>IF('Input&amp;Output'!$C$3=10,phase_chart!D931,IF('Input&amp;Output'!$C$3=21,phase_chart!H931,IF('Input&amp;Output'!$C$3=22,phase_chart!L931,IF('Input&amp;Output'!$C$3=31,phase_chart!P931,IF('Input&amp;Output'!$C$3=32,phase_chart!T931,"")))))</f>
        <v>0</v>
      </c>
      <c r="N934" s="205" t="b">
        <f>IF('Input&amp;Output'!$C$3=10,phase_chart!E931,IF('Input&amp;Output'!$C$3=21,phase_chart!I931,IF('Input&amp;Output'!$C$3=22,phase_chart!M931,IF('Input&amp;Output'!$C$3=31,phase_chart!Q931,IF('Input&amp;Output'!$C$3=32,phase_chart!U931,"")))))</f>
        <v>1</v>
      </c>
      <c r="P934" s="159">
        <f ca="1">IF(NOT($J934=0),IF($J934&lt;IF($P933=0,0,VLOOKUP(P933,tbL!$M$37:$Q$43,IF(L934=TRUE,2,4))),IF($J934&gt;=VLOOKUP(P933,tbL!$M$37:$Q$43,IF(L934=TRUE,3,5)),$P933,IF(AND(L933=TRUE,L934=TRUE),$P933,$P933-1)),IF(AND(L934=TRUE,J934=VLOOKUP(P933,tbL!$M$37:$Q$43,IF(L934=TRUE,2,4))),P933,IF($P933+1&gt;$C$12,$C$12,$P933+1))),0)</f>
        <v>1</v>
      </c>
      <c r="Q934" s="159">
        <f t="shared" ca="1" si="421"/>
        <v>1</v>
      </c>
      <c r="R934" s="207">
        <f t="shared" ref="R934:R965" si="447">IF(L934=TRUE,IF(OR(K933=0,R933=1),1,0),0)</f>
        <v>0</v>
      </c>
      <c r="S934" s="208"/>
      <c r="T934" s="159">
        <f t="shared" si="439"/>
        <v>0</v>
      </c>
      <c r="U934" s="209" t="str">
        <f>IF(AND(T934=-1,N934=TRUE),"*",IF(AND(U933="*",N934=TRUE),"*",IF(AND(AND(L934=TRUE,U933="*"),J934&lt;VLOOKUP(V933+1,tbL!$M$38:$O$43,3)),"*","")))</f>
        <v>*</v>
      </c>
      <c r="V934" s="204">
        <f t="shared" ca="1" si="422"/>
        <v>1</v>
      </c>
      <c r="Y934" s="159" t="str">
        <f t="shared" ca="1" si="423"/>
        <v/>
      </c>
      <c r="Z934" s="159" t="str">
        <f t="shared" si="424"/>
        <v/>
      </c>
      <c r="AA934" s="159">
        <f t="shared" ca="1" si="444"/>
        <v>1</v>
      </c>
      <c r="AC934" s="161" t="str">
        <f t="shared" ca="1" si="425"/>
        <v/>
      </c>
      <c r="AD934" s="161">
        <f t="shared" ca="1" si="426"/>
        <v>1</v>
      </c>
      <c r="AE934" s="161" t="str">
        <f t="shared" ca="1" si="446"/>
        <v/>
      </c>
      <c r="AF934" s="161">
        <f t="shared" ca="1" si="427"/>
        <v>1</v>
      </c>
      <c r="AG934" s="161" t="str">
        <f t="shared" ca="1" si="428"/>
        <v/>
      </c>
      <c r="AH934" s="161">
        <f t="shared" ca="1" si="429"/>
        <v>1</v>
      </c>
      <c r="AI934" s="161" t="str">
        <f t="shared" ca="1" si="430"/>
        <v/>
      </c>
      <c r="AJ934" s="161">
        <f t="shared" ca="1" si="431"/>
        <v>1</v>
      </c>
      <c r="AL934" s="161" t="str">
        <f t="shared" ca="1" si="432"/>
        <v/>
      </c>
      <c r="AM934" s="161">
        <f t="shared" ca="1" si="443"/>
        <v>1</v>
      </c>
      <c r="AN934" s="161" t="str">
        <f t="shared" ca="1" si="433"/>
        <v/>
      </c>
      <c r="AO934" s="161">
        <f t="shared" ca="1" si="442"/>
        <v>1</v>
      </c>
      <c r="AP934" s="161" t="str">
        <f t="shared" ca="1" si="434"/>
        <v/>
      </c>
      <c r="AQ934" s="161">
        <f t="shared" ca="1" si="440"/>
        <v>1</v>
      </c>
      <c r="AR934" s="161" t="str">
        <f t="shared" ca="1" si="435"/>
        <v/>
      </c>
      <c r="AS934" s="161">
        <f t="shared" ca="1" si="436"/>
        <v>1</v>
      </c>
      <c r="AT934" s="159" t="str">
        <f t="shared" ca="1" si="445"/>
        <v/>
      </c>
      <c r="AU934" s="210">
        <f t="shared" ca="1" si="420"/>
        <v>14</v>
      </c>
      <c r="AV934" s="209"/>
      <c r="AW934" s="204">
        <f t="shared" si="437"/>
        <v>9160.4444444444416</v>
      </c>
      <c r="AX934" s="159"/>
      <c r="AZ934" s="159"/>
      <c r="BM934" s="207"/>
      <c r="BN934" s="212"/>
      <c r="BP934" s="209"/>
      <c r="BQ934" s="211"/>
      <c r="BR934" s="211"/>
      <c r="BS934" s="211"/>
      <c r="BT934" s="211"/>
      <c r="BU934" s="211"/>
      <c r="BV934" s="211"/>
      <c r="BW934" s="211"/>
      <c r="BX934" s="211"/>
      <c r="BY934" s="211"/>
      <c r="BZ934" s="211"/>
      <c r="CA934" s="209"/>
      <c r="CB934" s="224"/>
      <c r="CC934" s="204"/>
      <c r="CD934" s="204"/>
      <c r="CE934" s="204"/>
      <c r="CF934" s="211"/>
      <c r="CG934" s="211"/>
      <c r="CI934" s="209"/>
      <c r="CJ934" s="209"/>
      <c r="EH934" s="165"/>
      <c r="EI934" s="165"/>
      <c r="EJ934" s="166"/>
      <c r="EK934" s="209"/>
      <c r="EL934" s="211"/>
      <c r="EM934" s="211"/>
      <c r="EN934" s="211"/>
      <c r="EO934" s="211"/>
      <c r="EP934" s="211"/>
      <c r="ES934" s="165"/>
      <c r="ET934" s="165"/>
      <c r="EU934" s="166"/>
      <c r="EV934" s="209"/>
      <c r="EW934" s="211"/>
      <c r="EX934" s="211"/>
      <c r="EY934" s="211"/>
      <c r="EZ934" s="211"/>
      <c r="FA934" s="211"/>
      <c r="FD934" s="165"/>
      <c r="FE934" s="165"/>
      <c r="FF934" s="166"/>
      <c r="FG934" s="209"/>
      <c r="FH934" s="211"/>
      <c r="FI934" s="211"/>
      <c r="FJ934" s="211"/>
      <c r="FK934" s="211"/>
      <c r="FL934" s="211"/>
    </row>
    <row r="935" spans="9:168">
      <c r="I935" s="221">
        <f t="shared" si="441"/>
        <v>331</v>
      </c>
      <c r="J935" s="159">
        <f>'v-t_chart'!C932</f>
        <v>47.6</v>
      </c>
      <c r="K935" s="204">
        <f t="shared" ca="1" si="419"/>
        <v>139.4204</v>
      </c>
      <c r="L935" s="205" t="b">
        <f>IF('Input&amp;Output'!$C$3=10,phase_chart!C932,IF('Input&amp;Output'!$C$3=21,phase_chart!G932,IF('Input&amp;Output'!$C$3=22,phase_chart!K932,IF('Input&amp;Output'!$C$3=31,phase_chart!O932,IF('Input&amp;Output'!$C$3=32,phase_chart!S932,"")))))</f>
        <v>1</v>
      </c>
      <c r="M935" s="206" t="b">
        <f>IF('Input&amp;Output'!$C$3=10,phase_chart!D932,IF('Input&amp;Output'!$C$3=21,phase_chart!H932,IF('Input&amp;Output'!$C$3=22,phase_chart!L932,IF('Input&amp;Output'!$C$3=31,phase_chart!P932,IF('Input&amp;Output'!$C$3=32,phase_chart!T932,"")))))</f>
        <v>0</v>
      </c>
      <c r="N935" s="205" t="b">
        <f>IF('Input&amp;Output'!$C$3=10,phase_chart!E932,IF('Input&amp;Output'!$C$3=21,phase_chart!I932,IF('Input&amp;Output'!$C$3=22,phase_chart!M932,IF('Input&amp;Output'!$C$3=31,phase_chart!Q932,IF('Input&amp;Output'!$C$3=32,phase_chart!U932,"")))))</f>
        <v>0</v>
      </c>
      <c r="P935" s="159">
        <f ca="1">IF(NOT($J935=0),IF($J935&lt;IF($P934=0,0,VLOOKUP(P934,tbL!$M$37:$Q$43,IF(L935=TRUE,2,4))),IF($J935&gt;=VLOOKUP(P934,tbL!$M$37:$Q$43,IF(L935=TRUE,3,5)),$P934,IF(AND(L934=TRUE,L935=TRUE),$P934,$P934-1)),IF(AND(L935=TRUE,J935=VLOOKUP(P934,tbL!$M$37:$Q$43,IF(L935=TRUE,2,4))),P934,IF($P934+1&gt;$C$12,$C$12,$P934+1))),0)</f>
        <v>1</v>
      </c>
      <c r="Q935" s="159">
        <f t="shared" ca="1" si="421"/>
        <v>1</v>
      </c>
      <c r="R935" s="207">
        <f t="shared" ca="1" si="447"/>
        <v>0</v>
      </c>
      <c r="S935" s="208"/>
      <c r="T935" s="159">
        <f t="shared" si="439"/>
        <v>0</v>
      </c>
      <c r="U935" s="209" t="str">
        <f ca="1">IF(AND(T935=-1,N935=TRUE),"*",IF(AND(U934="*",N935=TRUE),"*",IF(AND(AND(L935=TRUE,U934="*"),J935&lt;VLOOKUP(V934+1,tbL!$M$38:$O$43,3)),"*","")))</f>
        <v>*</v>
      </c>
      <c r="V935" s="204">
        <f t="shared" ca="1" si="422"/>
        <v>1</v>
      </c>
      <c r="Y935" s="159" t="str">
        <f t="shared" ca="1" si="423"/>
        <v/>
      </c>
      <c r="Z935" s="159" t="str">
        <f t="shared" si="424"/>
        <v/>
      </c>
      <c r="AA935" s="159">
        <f t="shared" ca="1" si="444"/>
        <v>1</v>
      </c>
      <c r="AC935" s="161" t="str">
        <f t="shared" ca="1" si="425"/>
        <v/>
      </c>
      <c r="AD935" s="161">
        <f t="shared" ca="1" si="426"/>
        <v>1</v>
      </c>
      <c r="AE935" s="161" t="str">
        <f t="shared" ca="1" si="446"/>
        <v/>
      </c>
      <c r="AF935" s="161">
        <f t="shared" ca="1" si="427"/>
        <v>1</v>
      </c>
      <c r="AG935" s="161" t="str">
        <f t="shared" ca="1" si="428"/>
        <v/>
      </c>
      <c r="AH935" s="161">
        <f t="shared" ca="1" si="429"/>
        <v>1</v>
      </c>
      <c r="AI935" s="161" t="str">
        <f t="shared" ca="1" si="430"/>
        <v/>
      </c>
      <c r="AJ935" s="161">
        <f t="shared" ca="1" si="431"/>
        <v>1</v>
      </c>
      <c r="AL935" s="161" t="str">
        <f t="shared" ca="1" si="432"/>
        <v/>
      </c>
      <c r="AM935" s="161">
        <f t="shared" ca="1" si="443"/>
        <v>1</v>
      </c>
      <c r="AN935" s="161" t="str">
        <f t="shared" ca="1" si="433"/>
        <v/>
      </c>
      <c r="AO935" s="161">
        <f t="shared" ca="1" si="442"/>
        <v>1</v>
      </c>
      <c r="AP935" s="161" t="str">
        <f t="shared" ca="1" si="434"/>
        <v/>
      </c>
      <c r="AQ935" s="161">
        <f t="shared" ca="1" si="440"/>
        <v>1</v>
      </c>
      <c r="AR935" s="161" t="str">
        <f t="shared" ca="1" si="435"/>
        <v/>
      </c>
      <c r="AS935" s="161">
        <f t="shared" ca="1" si="436"/>
        <v>1</v>
      </c>
      <c r="AT935" s="159" t="str">
        <f t="shared" ca="1" si="445"/>
        <v/>
      </c>
      <c r="AU935" s="210">
        <f t="shared" ca="1" si="420"/>
        <v>14</v>
      </c>
      <c r="AV935" s="209"/>
      <c r="AW935" s="204">
        <f t="shared" si="437"/>
        <v>9173.6666666666642</v>
      </c>
      <c r="AX935" s="159"/>
      <c r="AZ935" s="159"/>
      <c r="BM935" s="207"/>
      <c r="BN935" s="212"/>
      <c r="BP935" s="209"/>
      <c r="BQ935" s="211"/>
      <c r="BR935" s="211"/>
      <c r="BS935" s="211"/>
      <c r="BT935" s="211"/>
      <c r="BU935" s="211"/>
      <c r="BV935" s="211"/>
      <c r="BW935" s="211"/>
      <c r="BX935" s="211"/>
      <c r="BY935" s="211"/>
      <c r="BZ935" s="211"/>
      <c r="CA935" s="209"/>
      <c r="CB935" s="224"/>
      <c r="CC935" s="204"/>
      <c r="CD935" s="204"/>
      <c r="CE935" s="204"/>
      <c r="CF935" s="211"/>
      <c r="CG935" s="211"/>
      <c r="CI935" s="209"/>
      <c r="CJ935" s="209"/>
      <c r="EH935" s="165"/>
      <c r="EI935" s="165"/>
      <c r="EJ935" s="166"/>
      <c r="EK935" s="209"/>
      <c r="EL935" s="211"/>
      <c r="EM935" s="211"/>
      <c r="EN935" s="211"/>
      <c r="EO935" s="211"/>
      <c r="EP935" s="211"/>
      <c r="ES935" s="165"/>
      <c r="ET935" s="165"/>
      <c r="EU935" s="166"/>
      <c r="EV935" s="209"/>
      <c r="EW935" s="211"/>
      <c r="EX935" s="211"/>
      <c r="EY935" s="211"/>
      <c r="EZ935" s="211"/>
      <c r="FA935" s="211"/>
      <c r="FD935" s="165"/>
      <c r="FE935" s="165"/>
      <c r="FF935" s="166"/>
      <c r="FG935" s="209"/>
      <c r="FH935" s="211"/>
      <c r="FI935" s="211"/>
      <c r="FJ935" s="211"/>
      <c r="FK935" s="211"/>
      <c r="FL935" s="211"/>
    </row>
    <row r="936" spans="9:168">
      <c r="I936" s="221">
        <f t="shared" si="441"/>
        <v>332</v>
      </c>
      <c r="J936" s="159">
        <f>'v-t_chart'!C933</f>
        <v>48.4</v>
      </c>
      <c r="K936" s="204">
        <f t="shared" ca="1" si="419"/>
        <v>141.7636</v>
      </c>
      <c r="L936" s="205" t="b">
        <f>IF('Input&amp;Output'!$C$3=10,phase_chart!C933,IF('Input&amp;Output'!$C$3=21,phase_chart!G933,IF('Input&amp;Output'!$C$3=22,phase_chart!K933,IF('Input&amp;Output'!$C$3=31,phase_chart!O933,IF('Input&amp;Output'!$C$3=32,phase_chart!S933,"")))))</f>
        <v>1</v>
      </c>
      <c r="M936" s="206" t="b">
        <f>IF('Input&amp;Output'!$C$3=10,phase_chart!D933,IF('Input&amp;Output'!$C$3=21,phase_chart!H933,IF('Input&amp;Output'!$C$3=22,phase_chart!L933,IF('Input&amp;Output'!$C$3=31,phase_chart!P933,IF('Input&amp;Output'!$C$3=32,phase_chart!T933,"")))))</f>
        <v>0</v>
      </c>
      <c r="N936" s="205" t="b">
        <f>IF('Input&amp;Output'!$C$3=10,phase_chart!E933,IF('Input&amp;Output'!$C$3=21,phase_chart!I933,IF('Input&amp;Output'!$C$3=22,phase_chart!M933,IF('Input&amp;Output'!$C$3=31,phase_chart!Q933,IF('Input&amp;Output'!$C$3=32,phase_chart!U933,"")))))</f>
        <v>0</v>
      </c>
      <c r="P936" s="159">
        <f ca="1">IF(NOT($J936=0),IF($J936&lt;IF($P935=0,0,VLOOKUP(P935,tbL!$M$37:$Q$43,IF(L936=TRUE,2,4))),IF($J936&gt;=VLOOKUP(P935,tbL!$M$37:$Q$43,IF(L936=TRUE,3,5)),$P935,IF(AND(L935=TRUE,L936=TRUE),$P935,$P935-1)),IF(AND(L936=TRUE,J936=VLOOKUP(P935,tbL!$M$37:$Q$43,IF(L936=TRUE,2,4))),P935,IF($P935+1&gt;$C$12,$C$12,$P935+1))),0)</f>
        <v>1</v>
      </c>
      <c r="Q936" s="159">
        <f t="shared" ca="1" si="421"/>
        <v>1</v>
      </c>
      <c r="R936" s="207">
        <f t="shared" ca="1" si="447"/>
        <v>0</v>
      </c>
      <c r="S936" s="208"/>
      <c r="T936" s="159">
        <f t="shared" si="439"/>
        <v>0</v>
      </c>
      <c r="U936" s="209" t="str">
        <f ca="1">IF(AND(T936=-1,N936=TRUE),"*",IF(AND(U935="*",N936=TRUE),"*",IF(AND(AND(L936=TRUE,U935="*"),J936&lt;VLOOKUP(V935+1,tbL!$M$38:$O$43,3)),"*","")))</f>
        <v>*</v>
      </c>
      <c r="V936" s="204">
        <f t="shared" ca="1" si="422"/>
        <v>1</v>
      </c>
      <c r="Y936" s="159" t="str">
        <f t="shared" ca="1" si="423"/>
        <v/>
      </c>
      <c r="Z936" s="159" t="str">
        <f t="shared" si="424"/>
        <v/>
      </c>
      <c r="AA936" s="159">
        <f t="shared" ca="1" si="444"/>
        <v>1</v>
      </c>
      <c r="AC936" s="161" t="str">
        <f t="shared" ca="1" si="425"/>
        <v/>
      </c>
      <c r="AD936" s="161">
        <f t="shared" ca="1" si="426"/>
        <v>1</v>
      </c>
      <c r="AE936" s="161" t="str">
        <f t="shared" ca="1" si="446"/>
        <v/>
      </c>
      <c r="AF936" s="161">
        <f t="shared" ca="1" si="427"/>
        <v>1</v>
      </c>
      <c r="AG936" s="161" t="str">
        <f t="shared" ca="1" si="428"/>
        <v/>
      </c>
      <c r="AH936" s="161">
        <f t="shared" ca="1" si="429"/>
        <v>1</v>
      </c>
      <c r="AI936" s="161" t="str">
        <f t="shared" ca="1" si="430"/>
        <v/>
      </c>
      <c r="AJ936" s="161">
        <f t="shared" ca="1" si="431"/>
        <v>1</v>
      </c>
      <c r="AL936" s="161" t="str">
        <f t="shared" ca="1" si="432"/>
        <v/>
      </c>
      <c r="AM936" s="161">
        <f t="shared" ca="1" si="443"/>
        <v>1</v>
      </c>
      <c r="AN936" s="161" t="str">
        <f t="shared" ca="1" si="433"/>
        <v/>
      </c>
      <c r="AO936" s="161">
        <f t="shared" ca="1" si="442"/>
        <v>1</v>
      </c>
      <c r="AP936" s="161" t="str">
        <f t="shared" ca="1" si="434"/>
        <v/>
      </c>
      <c r="AQ936" s="161">
        <f t="shared" ca="1" si="440"/>
        <v>1</v>
      </c>
      <c r="AR936" s="161" t="str">
        <f t="shared" ca="1" si="435"/>
        <v/>
      </c>
      <c r="AS936" s="161">
        <f t="shared" ca="1" si="436"/>
        <v>1</v>
      </c>
      <c r="AT936" s="159" t="str">
        <f t="shared" ca="1" si="445"/>
        <v/>
      </c>
      <c r="AU936" s="210">
        <f t="shared" ca="1" si="420"/>
        <v>14</v>
      </c>
      <c r="AV936" s="209"/>
      <c r="AW936" s="204">
        <f t="shared" si="437"/>
        <v>9187.1111111111095</v>
      </c>
      <c r="AX936" s="159"/>
      <c r="AZ936" s="159"/>
      <c r="BM936" s="207"/>
      <c r="BN936" s="212"/>
      <c r="BP936" s="209"/>
      <c r="BQ936" s="211"/>
      <c r="BR936" s="211"/>
      <c r="BS936" s="211"/>
      <c r="BT936" s="211"/>
      <c r="BU936" s="211"/>
      <c r="BV936" s="211"/>
      <c r="BW936" s="211"/>
      <c r="BX936" s="211"/>
      <c r="BY936" s="211"/>
      <c r="BZ936" s="211"/>
      <c r="CA936" s="209"/>
      <c r="CB936" s="224"/>
      <c r="CC936" s="204"/>
      <c r="CD936" s="204"/>
      <c r="CE936" s="204"/>
      <c r="CF936" s="211"/>
      <c r="CG936" s="211"/>
      <c r="CI936" s="209"/>
      <c r="CJ936" s="209"/>
      <c r="EH936" s="165"/>
      <c r="EI936" s="165"/>
      <c r="EJ936" s="166"/>
      <c r="EK936" s="209"/>
      <c r="EL936" s="211"/>
      <c r="EM936" s="211"/>
      <c r="EN936" s="211"/>
      <c r="EO936" s="211"/>
      <c r="EP936" s="211"/>
      <c r="ES936" s="165"/>
      <c r="ET936" s="165"/>
      <c r="EU936" s="166"/>
      <c r="EV936" s="209"/>
      <c r="EW936" s="211"/>
      <c r="EX936" s="211"/>
      <c r="EY936" s="211"/>
      <c r="EZ936" s="211"/>
      <c r="FA936" s="211"/>
      <c r="FD936" s="165"/>
      <c r="FE936" s="165"/>
      <c r="FF936" s="166"/>
      <c r="FG936" s="209"/>
      <c r="FH936" s="211"/>
      <c r="FI936" s="211"/>
      <c r="FJ936" s="211"/>
      <c r="FK936" s="211"/>
      <c r="FL936" s="211"/>
    </row>
    <row r="937" spans="9:168">
      <c r="I937" s="221">
        <f t="shared" si="441"/>
        <v>333</v>
      </c>
      <c r="J937" s="159">
        <f>'v-t_chart'!C934</f>
        <v>51.8</v>
      </c>
      <c r="K937" s="204">
        <f t="shared" ca="1" si="419"/>
        <v>151.72219999999999</v>
      </c>
      <c r="L937" s="205" t="b">
        <f>IF('Input&amp;Output'!$C$3=10,phase_chart!C934,IF('Input&amp;Output'!$C$3=21,phase_chart!G934,IF('Input&amp;Output'!$C$3=22,phase_chart!K934,IF('Input&amp;Output'!$C$3=31,phase_chart!O934,IF('Input&amp;Output'!$C$3=32,phase_chart!S934,"")))))</f>
        <v>1</v>
      </c>
      <c r="M937" s="206" t="b">
        <f>IF('Input&amp;Output'!$C$3=10,phase_chart!D934,IF('Input&amp;Output'!$C$3=21,phase_chart!H934,IF('Input&amp;Output'!$C$3=22,phase_chart!L934,IF('Input&amp;Output'!$C$3=31,phase_chart!P934,IF('Input&amp;Output'!$C$3=32,phase_chart!T934,"")))))</f>
        <v>0</v>
      </c>
      <c r="N937" s="205" t="b">
        <f>IF('Input&amp;Output'!$C$3=10,phase_chart!E934,IF('Input&amp;Output'!$C$3=21,phase_chart!I934,IF('Input&amp;Output'!$C$3=22,phase_chart!M934,IF('Input&amp;Output'!$C$3=31,phase_chart!Q934,IF('Input&amp;Output'!$C$3=32,phase_chart!U934,"")))))</f>
        <v>0</v>
      </c>
      <c r="P937" s="159">
        <f ca="1">IF(NOT($J937=0),IF($J937&lt;IF($P936=0,0,VLOOKUP(P936,tbL!$M$37:$Q$43,IF(L937=TRUE,2,4))),IF($J937&gt;=VLOOKUP(P936,tbL!$M$37:$Q$43,IF(L937=TRUE,3,5)),$P936,IF(AND(L936=TRUE,L937=TRUE),$P936,$P936-1)),IF(AND(L937=TRUE,J937=VLOOKUP(P936,tbL!$M$37:$Q$43,IF(L937=TRUE,2,4))),P936,IF($P936+1&gt;$C$12,$C$12,$P936+1))),0)</f>
        <v>1</v>
      </c>
      <c r="Q937" s="159">
        <f t="shared" ca="1" si="421"/>
        <v>1</v>
      </c>
      <c r="R937" s="207">
        <f t="shared" ca="1" si="447"/>
        <v>0</v>
      </c>
      <c r="S937" s="208"/>
      <c r="T937" s="159">
        <f t="shared" si="439"/>
        <v>0</v>
      </c>
      <c r="U937" s="209" t="str">
        <f ca="1">IF(AND(T937=-1,N937=TRUE),"*",IF(AND(U936="*",N937=TRUE),"*",IF(AND(AND(L937=TRUE,U936="*"),J937&lt;VLOOKUP(V936+1,tbL!$M$38:$O$43,3)),"*","")))</f>
        <v>*</v>
      </c>
      <c r="V937" s="204">
        <f t="shared" ca="1" si="422"/>
        <v>1</v>
      </c>
      <c r="Y937" s="159" t="str">
        <f t="shared" ca="1" si="423"/>
        <v/>
      </c>
      <c r="Z937" s="159" t="str">
        <f t="shared" si="424"/>
        <v/>
      </c>
      <c r="AA937" s="159">
        <f t="shared" ca="1" si="444"/>
        <v>1</v>
      </c>
      <c r="AC937" s="161" t="str">
        <f t="shared" ca="1" si="425"/>
        <v/>
      </c>
      <c r="AD937" s="161">
        <f t="shared" ca="1" si="426"/>
        <v>1</v>
      </c>
      <c r="AE937" s="161" t="str">
        <f t="shared" ca="1" si="446"/>
        <v/>
      </c>
      <c r="AF937" s="161">
        <f t="shared" ca="1" si="427"/>
        <v>1</v>
      </c>
      <c r="AG937" s="161" t="str">
        <f t="shared" ca="1" si="428"/>
        <v/>
      </c>
      <c r="AH937" s="161">
        <f t="shared" ca="1" si="429"/>
        <v>1</v>
      </c>
      <c r="AI937" s="161" t="str">
        <f t="shared" ca="1" si="430"/>
        <v/>
      </c>
      <c r="AJ937" s="161">
        <f t="shared" ca="1" si="431"/>
        <v>1</v>
      </c>
      <c r="AL937" s="161" t="str">
        <f t="shared" ca="1" si="432"/>
        <v/>
      </c>
      <c r="AM937" s="161">
        <f t="shared" ca="1" si="443"/>
        <v>1</v>
      </c>
      <c r="AN937" s="161" t="str">
        <f t="shared" ca="1" si="433"/>
        <v/>
      </c>
      <c r="AO937" s="161">
        <f t="shared" ca="1" si="442"/>
        <v>1</v>
      </c>
      <c r="AP937" s="161" t="str">
        <f t="shared" ca="1" si="434"/>
        <v/>
      </c>
      <c r="AQ937" s="161">
        <f t="shared" ca="1" si="440"/>
        <v>1</v>
      </c>
      <c r="AR937" s="161" t="str">
        <f t="shared" ca="1" si="435"/>
        <v/>
      </c>
      <c r="AS937" s="161">
        <f t="shared" ca="1" si="436"/>
        <v>1</v>
      </c>
      <c r="AT937" s="159" t="str">
        <f t="shared" ca="1" si="445"/>
        <v/>
      </c>
      <c r="AU937" s="210">
        <f t="shared" ca="1" si="420"/>
        <v>14</v>
      </c>
      <c r="AV937" s="209"/>
      <c r="AW937" s="204">
        <f t="shared" si="437"/>
        <v>9201.4999999999982</v>
      </c>
      <c r="AX937" s="159"/>
      <c r="AZ937" s="159"/>
      <c r="BM937" s="207"/>
      <c r="BN937" s="212"/>
      <c r="BP937" s="209"/>
      <c r="BQ937" s="211"/>
      <c r="BR937" s="211"/>
      <c r="BS937" s="211"/>
      <c r="BT937" s="211"/>
      <c r="BU937" s="211"/>
      <c r="BV937" s="211"/>
      <c r="BW937" s="211"/>
      <c r="BX937" s="211"/>
      <c r="BY937" s="211"/>
      <c r="BZ937" s="211"/>
      <c r="CA937" s="209"/>
      <c r="CB937" s="224"/>
      <c r="CC937" s="204"/>
      <c r="CD937" s="204"/>
      <c r="CE937" s="204"/>
      <c r="CF937" s="211"/>
      <c r="CG937" s="211"/>
      <c r="CI937" s="209"/>
      <c r="CJ937" s="209"/>
      <c r="EH937" s="165"/>
      <c r="EI937" s="165"/>
      <c r="EJ937" s="166"/>
      <c r="EK937" s="209"/>
      <c r="EL937" s="211"/>
      <c r="EM937" s="211"/>
      <c r="EN937" s="211"/>
      <c r="EO937" s="211"/>
      <c r="EP937" s="211"/>
      <c r="ES937" s="165"/>
      <c r="ET937" s="165"/>
      <c r="EU937" s="166"/>
      <c r="EV937" s="209"/>
      <c r="EW937" s="211"/>
      <c r="EX937" s="211"/>
      <c r="EY937" s="211"/>
      <c r="EZ937" s="211"/>
      <c r="FA937" s="211"/>
      <c r="FD937" s="165"/>
      <c r="FE937" s="165"/>
      <c r="FF937" s="166"/>
      <c r="FG937" s="209"/>
      <c r="FH937" s="211"/>
      <c r="FI937" s="211"/>
      <c r="FJ937" s="211"/>
      <c r="FK937" s="211"/>
      <c r="FL937" s="211"/>
    </row>
    <row r="938" spans="9:168">
      <c r="I938" s="221">
        <f t="shared" si="441"/>
        <v>334</v>
      </c>
      <c r="J938" s="159">
        <f>'v-t_chart'!C935</f>
        <v>55.7</v>
      </c>
      <c r="K938" s="204">
        <f t="shared" ca="1" si="419"/>
        <v>163.14529999999999</v>
      </c>
      <c r="L938" s="205" t="b">
        <f>IF('Input&amp;Output'!$C$3=10,phase_chart!C935,IF('Input&amp;Output'!$C$3=21,phase_chart!G935,IF('Input&amp;Output'!$C$3=22,phase_chart!K935,IF('Input&amp;Output'!$C$3=31,phase_chart!O935,IF('Input&amp;Output'!$C$3=32,phase_chart!S935,"")))))</f>
        <v>1</v>
      </c>
      <c r="M938" s="206" t="b">
        <f>IF('Input&amp;Output'!$C$3=10,phase_chart!D935,IF('Input&amp;Output'!$C$3=21,phase_chart!H935,IF('Input&amp;Output'!$C$3=22,phase_chart!L935,IF('Input&amp;Output'!$C$3=31,phase_chart!P935,IF('Input&amp;Output'!$C$3=32,phase_chart!T935,"")))))</f>
        <v>0</v>
      </c>
      <c r="N938" s="205" t="b">
        <f>IF('Input&amp;Output'!$C$3=10,phase_chart!E935,IF('Input&amp;Output'!$C$3=21,phase_chart!I935,IF('Input&amp;Output'!$C$3=22,phase_chart!M935,IF('Input&amp;Output'!$C$3=31,phase_chart!Q935,IF('Input&amp;Output'!$C$3=32,phase_chart!U935,"")))))</f>
        <v>0</v>
      </c>
      <c r="P938" s="159">
        <f ca="1">IF(NOT($J938=0),IF($J938&lt;IF($P937=0,0,VLOOKUP(P937,tbL!$M$37:$Q$43,IF(L938=TRUE,2,4))),IF($J938&gt;=VLOOKUP(P937,tbL!$M$37:$Q$43,IF(L938=TRUE,3,5)),$P937,IF(AND(L937=TRUE,L938=TRUE),$P937,$P937-1)),IF(AND(L938=TRUE,J938=VLOOKUP(P937,tbL!$M$37:$Q$43,IF(L938=TRUE,2,4))),P937,IF($P937+1&gt;$C$12,$C$12,$P937+1))),0)</f>
        <v>1</v>
      </c>
      <c r="Q938" s="159">
        <f t="shared" ca="1" si="421"/>
        <v>1</v>
      </c>
      <c r="R938" s="207">
        <f t="shared" ca="1" si="447"/>
        <v>0</v>
      </c>
      <c r="S938" s="208"/>
      <c r="T938" s="159">
        <f t="shared" si="439"/>
        <v>0</v>
      </c>
      <c r="U938" s="209" t="str">
        <f ca="1">IF(AND(T938=-1,N938=TRUE),"*",IF(AND(U937="*",N938=TRUE),"*",IF(AND(AND(L938=TRUE,U937="*"),J938&lt;VLOOKUP(V937+1,tbL!$M$38:$O$43,3)),"*","")))</f>
        <v>*</v>
      </c>
      <c r="V938" s="204">
        <f t="shared" ca="1" si="422"/>
        <v>1</v>
      </c>
      <c r="Y938" s="159" t="str">
        <f t="shared" ca="1" si="423"/>
        <v/>
      </c>
      <c r="Z938" s="159" t="str">
        <f t="shared" si="424"/>
        <v/>
      </c>
      <c r="AA938" s="159">
        <f t="shared" ca="1" si="444"/>
        <v>1</v>
      </c>
      <c r="AC938" s="161" t="str">
        <f t="shared" ca="1" si="425"/>
        <v/>
      </c>
      <c r="AD938" s="161">
        <f t="shared" ca="1" si="426"/>
        <v>1</v>
      </c>
      <c r="AE938" s="161" t="str">
        <f t="shared" ca="1" si="446"/>
        <v/>
      </c>
      <c r="AF938" s="161">
        <f t="shared" ca="1" si="427"/>
        <v>1</v>
      </c>
      <c r="AG938" s="161" t="str">
        <f t="shared" ca="1" si="428"/>
        <v/>
      </c>
      <c r="AH938" s="161">
        <f t="shared" ca="1" si="429"/>
        <v>1</v>
      </c>
      <c r="AI938" s="161" t="str">
        <f t="shared" ca="1" si="430"/>
        <v/>
      </c>
      <c r="AJ938" s="161">
        <f t="shared" ca="1" si="431"/>
        <v>1</v>
      </c>
      <c r="AL938" s="161" t="str">
        <f t="shared" ca="1" si="432"/>
        <v/>
      </c>
      <c r="AM938" s="161">
        <f t="shared" ca="1" si="443"/>
        <v>1</v>
      </c>
      <c r="AN938" s="161" t="str">
        <f t="shared" ca="1" si="433"/>
        <v/>
      </c>
      <c r="AO938" s="161">
        <f t="shared" ca="1" si="442"/>
        <v>1</v>
      </c>
      <c r="AP938" s="161" t="str">
        <f t="shared" ca="1" si="434"/>
        <v/>
      </c>
      <c r="AQ938" s="161">
        <f t="shared" ca="1" si="440"/>
        <v>1</v>
      </c>
      <c r="AR938" s="161" t="str">
        <f t="shared" ca="1" si="435"/>
        <v/>
      </c>
      <c r="AS938" s="161">
        <f t="shared" ca="1" si="436"/>
        <v>1</v>
      </c>
      <c r="AT938" s="159" t="str">
        <f t="shared" ca="1" si="445"/>
        <v/>
      </c>
      <c r="AU938" s="210">
        <f t="shared" ca="1" si="420"/>
        <v>14</v>
      </c>
      <c r="AV938" s="209"/>
      <c r="AW938" s="204">
        <f t="shared" si="437"/>
        <v>9216.9722222222208</v>
      </c>
      <c r="AX938" s="159"/>
      <c r="AZ938" s="159"/>
      <c r="BM938" s="207"/>
      <c r="BN938" s="212"/>
      <c r="BP938" s="209"/>
      <c r="BQ938" s="211"/>
      <c r="BR938" s="211"/>
      <c r="BS938" s="211"/>
      <c r="BT938" s="211"/>
      <c r="BU938" s="211"/>
      <c r="BV938" s="211"/>
      <c r="BW938" s="211"/>
      <c r="BX938" s="211"/>
      <c r="BY938" s="211"/>
      <c r="BZ938" s="211"/>
      <c r="CA938" s="209"/>
      <c r="CB938" s="224"/>
      <c r="CC938" s="204"/>
      <c r="CD938" s="204"/>
      <c r="CE938" s="204"/>
      <c r="CF938" s="211"/>
      <c r="CG938" s="211"/>
      <c r="CI938" s="209"/>
      <c r="CJ938" s="209"/>
      <c r="EH938" s="165"/>
      <c r="EI938" s="165"/>
      <c r="EJ938" s="166"/>
      <c r="EK938" s="209"/>
      <c r="EL938" s="211"/>
      <c r="EM938" s="211"/>
      <c r="EN938" s="211"/>
      <c r="EO938" s="211"/>
      <c r="EP938" s="211"/>
      <c r="ES938" s="165"/>
      <c r="ET938" s="165"/>
      <c r="EU938" s="166"/>
      <c r="EV938" s="209"/>
      <c r="EW938" s="211"/>
      <c r="EX938" s="211"/>
      <c r="EY938" s="211"/>
      <c r="EZ938" s="211"/>
      <c r="FA938" s="211"/>
      <c r="FD938" s="165"/>
      <c r="FE938" s="165"/>
      <c r="FF938" s="166"/>
      <c r="FG938" s="209"/>
      <c r="FH938" s="211"/>
      <c r="FI938" s="211"/>
      <c r="FJ938" s="211"/>
      <c r="FK938" s="211"/>
      <c r="FL938" s="211"/>
    </row>
    <row r="939" spans="9:168">
      <c r="I939" s="221">
        <f t="shared" si="441"/>
        <v>335</v>
      </c>
      <c r="J939" s="159">
        <f>'v-t_chart'!C936</f>
        <v>59.6</v>
      </c>
      <c r="K939" s="204">
        <f t="shared" ca="1" si="419"/>
        <v>174.5684</v>
      </c>
      <c r="L939" s="205" t="b">
        <f>IF('Input&amp;Output'!$C$3=10,phase_chart!C936,IF('Input&amp;Output'!$C$3=21,phase_chart!G936,IF('Input&amp;Output'!$C$3=22,phase_chart!K936,IF('Input&amp;Output'!$C$3=31,phase_chart!O936,IF('Input&amp;Output'!$C$3=32,phase_chart!S936,"")))))</f>
        <v>1</v>
      </c>
      <c r="M939" s="206" t="b">
        <f>IF('Input&amp;Output'!$C$3=10,phase_chart!D936,IF('Input&amp;Output'!$C$3=21,phase_chart!H936,IF('Input&amp;Output'!$C$3=22,phase_chart!L936,IF('Input&amp;Output'!$C$3=31,phase_chart!P936,IF('Input&amp;Output'!$C$3=32,phase_chart!T936,"")))))</f>
        <v>0</v>
      </c>
      <c r="N939" s="205" t="b">
        <f>IF('Input&amp;Output'!$C$3=10,phase_chart!E936,IF('Input&amp;Output'!$C$3=21,phase_chart!I936,IF('Input&amp;Output'!$C$3=22,phase_chart!M936,IF('Input&amp;Output'!$C$3=31,phase_chart!Q936,IF('Input&amp;Output'!$C$3=32,phase_chart!U936,"")))))</f>
        <v>0</v>
      </c>
      <c r="P939" s="159">
        <f ca="1">IF(NOT($J939=0),IF($J939&lt;IF($P938=0,0,VLOOKUP(P938,tbL!$M$37:$Q$43,IF(L939=TRUE,2,4))),IF($J939&gt;=VLOOKUP(P938,tbL!$M$37:$Q$43,IF(L939=TRUE,3,5)),$P938,IF(AND(L938=TRUE,L939=TRUE),$P938,$P938-1)),IF(AND(L939=TRUE,J939=VLOOKUP(P938,tbL!$M$37:$Q$43,IF(L939=TRUE,2,4))),P938,IF($P938+1&gt;$C$12,$C$12,$P938+1))),0)</f>
        <v>1</v>
      </c>
      <c r="Q939" s="159">
        <f t="shared" ca="1" si="421"/>
        <v>1</v>
      </c>
      <c r="R939" s="207">
        <f t="shared" ca="1" si="447"/>
        <v>0</v>
      </c>
      <c r="S939" s="208"/>
      <c r="T939" s="159">
        <f t="shared" si="439"/>
        <v>0</v>
      </c>
      <c r="U939" s="209" t="str">
        <f ca="1">IF(AND(T939=-1,N939=TRUE),"*",IF(AND(U938="*",N939=TRUE),"*",IF(AND(AND(L939=TRUE,U938="*"),J939&lt;VLOOKUP(V938+1,tbL!$M$38:$O$43,3)),"*","")))</f>
        <v>*</v>
      </c>
      <c r="V939" s="204">
        <f t="shared" ca="1" si="422"/>
        <v>1</v>
      </c>
      <c r="Y939" s="159" t="str">
        <f t="shared" ca="1" si="423"/>
        <v/>
      </c>
      <c r="Z939" s="159" t="str">
        <f t="shared" si="424"/>
        <v/>
      </c>
      <c r="AA939" s="159">
        <f t="shared" ca="1" si="444"/>
        <v>1</v>
      </c>
      <c r="AC939" s="161" t="str">
        <f t="shared" ca="1" si="425"/>
        <v/>
      </c>
      <c r="AD939" s="161">
        <f t="shared" ca="1" si="426"/>
        <v>1</v>
      </c>
      <c r="AE939" s="161" t="str">
        <f t="shared" ca="1" si="446"/>
        <v/>
      </c>
      <c r="AF939" s="161">
        <f t="shared" ca="1" si="427"/>
        <v>1</v>
      </c>
      <c r="AG939" s="161" t="str">
        <f t="shared" ca="1" si="428"/>
        <v/>
      </c>
      <c r="AH939" s="161">
        <f t="shared" ca="1" si="429"/>
        <v>1</v>
      </c>
      <c r="AI939" s="161" t="str">
        <f t="shared" ca="1" si="430"/>
        <v/>
      </c>
      <c r="AJ939" s="161">
        <f t="shared" ca="1" si="431"/>
        <v>1</v>
      </c>
      <c r="AL939" s="161" t="str">
        <f t="shared" ca="1" si="432"/>
        <v/>
      </c>
      <c r="AM939" s="161">
        <f t="shared" ca="1" si="443"/>
        <v>1</v>
      </c>
      <c r="AN939" s="161" t="str">
        <f t="shared" ca="1" si="433"/>
        <v/>
      </c>
      <c r="AO939" s="161">
        <f t="shared" ca="1" si="442"/>
        <v>1</v>
      </c>
      <c r="AP939" s="161" t="str">
        <f t="shared" ca="1" si="434"/>
        <v/>
      </c>
      <c r="AQ939" s="161">
        <f t="shared" ca="1" si="440"/>
        <v>1</v>
      </c>
      <c r="AR939" s="161" t="str">
        <f t="shared" ca="1" si="435"/>
        <v/>
      </c>
      <c r="AS939" s="161">
        <f t="shared" ca="1" si="436"/>
        <v>1</v>
      </c>
      <c r="AT939" s="159" t="str">
        <f t="shared" ca="1" si="445"/>
        <v/>
      </c>
      <c r="AU939" s="210">
        <f t="shared" ca="1" si="420"/>
        <v>14</v>
      </c>
      <c r="AV939" s="209"/>
      <c r="AW939" s="204">
        <f t="shared" si="437"/>
        <v>9233.5277777777756</v>
      </c>
      <c r="AX939" s="159"/>
      <c r="AZ939" s="159"/>
      <c r="BM939" s="207"/>
      <c r="BN939" s="212"/>
      <c r="BP939" s="209"/>
      <c r="BQ939" s="211"/>
      <c r="BR939" s="211"/>
      <c r="BS939" s="211"/>
      <c r="BT939" s="211"/>
      <c r="BU939" s="211"/>
      <c r="BV939" s="211"/>
      <c r="BW939" s="211"/>
      <c r="BX939" s="211"/>
      <c r="BY939" s="211"/>
      <c r="BZ939" s="211"/>
      <c r="CA939" s="209"/>
      <c r="CB939" s="224"/>
      <c r="CC939" s="204"/>
      <c r="CD939" s="204"/>
      <c r="CE939" s="204"/>
      <c r="CF939" s="211"/>
      <c r="CG939" s="211"/>
      <c r="CI939" s="209"/>
      <c r="CJ939" s="209"/>
      <c r="EH939" s="165"/>
      <c r="EI939" s="165"/>
      <c r="EJ939" s="166"/>
      <c r="EK939" s="209"/>
      <c r="EL939" s="211"/>
      <c r="EM939" s="211"/>
      <c r="EN939" s="211"/>
      <c r="EO939" s="211"/>
      <c r="EP939" s="211"/>
      <c r="ES939" s="165"/>
      <c r="ET939" s="165"/>
      <c r="EU939" s="166"/>
      <c r="EV939" s="209"/>
      <c r="EW939" s="211"/>
      <c r="EX939" s="211"/>
      <c r="EY939" s="211"/>
      <c r="EZ939" s="211"/>
      <c r="FA939" s="211"/>
      <c r="FD939" s="165"/>
      <c r="FE939" s="165"/>
      <c r="FF939" s="166"/>
      <c r="FG939" s="209"/>
      <c r="FH939" s="211"/>
      <c r="FI939" s="211"/>
      <c r="FJ939" s="211"/>
      <c r="FK939" s="211"/>
      <c r="FL939" s="211"/>
    </row>
    <row r="940" spans="9:168">
      <c r="I940" s="221">
        <f t="shared" si="441"/>
        <v>336</v>
      </c>
      <c r="J940" s="159">
        <f>'v-t_chart'!C937</f>
        <v>63</v>
      </c>
      <c r="K940" s="204">
        <f t="shared" ca="1" si="419"/>
        <v>184.52699999999999</v>
      </c>
      <c r="L940" s="205" t="b">
        <f>IF('Input&amp;Output'!$C$3=10,phase_chart!C937,IF('Input&amp;Output'!$C$3=21,phase_chart!G937,IF('Input&amp;Output'!$C$3=22,phase_chart!K937,IF('Input&amp;Output'!$C$3=31,phase_chart!O937,IF('Input&amp;Output'!$C$3=32,phase_chart!S937,"")))))</f>
        <v>1</v>
      </c>
      <c r="M940" s="206" t="b">
        <f>IF('Input&amp;Output'!$C$3=10,phase_chart!D937,IF('Input&amp;Output'!$C$3=21,phase_chart!H937,IF('Input&amp;Output'!$C$3=22,phase_chart!L937,IF('Input&amp;Output'!$C$3=31,phase_chart!P937,IF('Input&amp;Output'!$C$3=32,phase_chart!T937,"")))))</f>
        <v>0</v>
      </c>
      <c r="N940" s="205" t="b">
        <f>IF('Input&amp;Output'!$C$3=10,phase_chart!E937,IF('Input&amp;Output'!$C$3=21,phase_chart!I937,IF('Input&amp;Output'!$C$3=22,phase_chart!M937,IF('Input&amp;Output'!$C$3=31,phase_chart!Q937,IF('Input&amp;Output'!$C$3=32,phase_chart!U937,"")))))</f>
        <v>0</v>
      </c>
      <c r="P940" s="159">
        <f ca="1">IF(NOT($J940=0),IF($J940&lt;IF($P939=0,0,VLOOKUP(P939,tbL!$M$37:$Q$43,IF(L940=TRUE,2,4))),IF($J940&gt;=VLOOKUP(P939,tbL!$M$37:$Q$43,IF(L940=TRUE,3,5)),$P939,IF(AND(L939=TRUE,L940=TRUE),$P939,$P939-1)),IF(AND(L940=TRUE,J940=VLOOKUP(P939,tbL!$M$37:$Q$43,IF(L940=TRUE,2,4))),P939,IF($P939+1&gt;$C$12,$C$12,$P939+1))),0)</f>
        <v>1</v>
      </c>
      <c r="Q940" s="159">
        <f t="shared" ca="1" si="421"/>
        <v>1</v>
      </c>
      <c r="R940" s="207">
        <f t="shared" ca="1" si="447"/>
        <v>0</v>
      </c>
      <c r="S940" s="208"/>
      <c r="T940" s="159">
        <f t="shared" si="439"/>
        <v>0</v>
      </c>
      <c r="U940" s="209" t="str">
        <f ca="1">IF(AND(T940=-1,N940=TRUE),"*",IF(AND(U939="*",N940=TRUE),"*",IF(AND(AND(L940=TRUE,U939="*"),J940&lt;VLOOKUP(V939+1,tbL!$M$38:$O$43,3)),"*","")))</f>
        <v>*</v>
      </c>
      <c r="V940" s="204">
        <f t="shared" ca="1" si="422"/>
        <v>1</v>
      </c>
      <c r="Y940" s="159" t="str">
        <f t="shared" ca="1" si="423"/>
        <v/>
      </c>
      <c r="Z940" s="159" t="str">
        <f t="shared" si="424"/>
        <v/>
      </c>
      <c r="AA940" s="159">
        <f t="shared" ca="1" si="444"/>
        <v>1</v>
      </c>
      <c r="AC940" s="161" t="str">
        <f t="shared" ca="1" si="425"/>
        <v/>
      </c>
      <c r="AD940" s="161">
        <f t="shared" ca="1" si="426"/>
        <v>1</v>
      </c>
      <c r="AE940" s="161" t="str">
        <f t="shared" ca="1" si="446"/>
        <v/>
      </c>
      <c r="AF940" s="161">
        <f t="shared" ca="1" si="427"/>
        <v>1</v>
      </c>
      <c r="AG940" s="161" t="str">
        <f t="shared" ca="1" si="428"/>
        <v/>
      </c>
      <c r="AH940" s="161">
        <f t="shared" ca="1" si="429"/>
        <v>1</v>
      </c>
      <c r="AI940" s="161" t="str">
        <f t="shared" ca="1" si="430"/>
        <v/>
      </c>
      <c r="AJ940" s="161">
        <f t="shared" ca="1" si="431"/>
        <v>1</v>
      </c>
      <c r="AL940" s="161" t="str">
        <f t="shared" ca="1" si="432"/>
        <v/>
      </c>
      <c r="AM940" s="161">
        <f t="shared" ca="1" si="443"/>
        <v>1</v>
      </c>
      <c r="AN940" s="161" t="str">
        <f t="shared" ca="1" si="433"/>
        <v/>
      </c>
      <c r="AO940" s="161">
        <f t="shared" ca="1" si="442"/>
        <v>1</v>
      </c>
      <c r="AP940" s="161" t="str">
        <f t="shared" ca="1" si="434"/>
        <v/>
      </c>
      <c r="AQ940" s="161">
        <f t="shared" ca="1" si="440"/>
        <v>1</v>
      </c>
      <c r="AR940" s="161" t="str">
        <f t="shared" ca="1" si="435"/>
        <v/>
      </c>
      <c r="AS940" s="161">
        <f t="shared" ca="1" si="436"/>
        <v>1</v>
      </c>
      <c r="AT940" s="159" t="str">
        <f t="shared" ca="1" si="445"/>
        <v/>
      </c>
      <c r="AU940" s="210">
        <f t="shared" ca="1" si="420"/>
        <v>14</v>
      </c>
      <c r="AV940" s="209"/>
      <c r="AW940" s="204">
        <f t="shared" si="437"/>
        <v>9251.0277777777756</v>
      </c>
      <c r="AX940" s="159"/>
      <c r="AZ940" s="159"/>
      <c r="BM940" s="207"/>
      <c r="BN940" s="212"/>
      <c r="BP940" s="209"/>
      <c r="BQ940" s="211"/>
      <c r="BR940" s="211"/>
      <c r="BS940" s="211"/>
      <c r="BT940" s="211"/>
      <c r="BU940" s="211"/>
      <c r="BV940" s="211"/>
      <c r="BW940" s="211"/>
      <c r="BX940" s="211"/>
      <c r="BY940" s="211"/>
      <c r="BZ940" s="211"/>
      <c r="CA940" s="209"/>
      <c r="CB940" s="224"/>
      <c r="CC940" s="204"/>
      <c r="CD940" s="204"/>
      <c r="CE940" s="204"/>
      <c r="CF940" s="211"/>
      <c r="CG940" s="211"/>
      <c r="CI940" s="209"/>
      <c r="CJ940" s="209"/>
      <c r="EH940" s="165"/>
      <c r="EI940" s="165"/>
      <c r="EJ940" s="166"/>
      <c r="EK940" s="209"/>
      <c r="EL940" s="211"/>
      <c r="EM940" s="211"/>
      <c r="EN940" s="211"/>
      <c r="EO940" s="211"/>
      <c r="EP940" s="211"/>
      <c r="ES940" s="165"/>
      <c r="ET940" s="165"/>
      <c r="EU940" s="166"/>
      <c r="EV940" s="209"/>
      <c r="EW940" s="211"/>
      <c r="EX940" s="211"/>
      <c r="EY940" s="211"/>
      <c r="EZ940" s="211"/>
      <c r="FA940" s="211"/>
      <c r="FD940" s="165"/>
      <c r="FE940" s="165"/>
      <c r="FF940" s="166"/>
      <c r="FG940" s="209"/>
      <c r="FH940" s="211"/>
      <c r="FI940" s="211"/>
      <c r="FJ940" s="211"/>
      <c r="FK940" s="211"/>
      <c r="FL940" s="211"/>
    </row>
    <row r="941" spans="9:168">
      <c r="I941" s="221">
        <f t="shared" si="441"/>
        <v>337</v>
      </c>
      <c r="J941" s="159">
        <f>'v-t_chart'!C938</f>
        <v>65.900000000000006</v>
      </c>
      <c r="K941" s="204">
        <f t="shared" ca="1" si="419"/>
        <v>193.02110000000002</v>
      </c>
      <c r="L941" s="205" t="b">
        <f>IF('Input&amp;Output'!$C$3=10,phase_chart!C938,IF('Input&amp;Output'!$C$3=21,phase_chart!G938,IF('Input&amp;Output'!$C$3=22,phase_chart!K938,IF('Input&amp;Output'!$C$3=31,phase_chart!O938,IF('Input&amp;Output'!$C$3=32,phase_chart!S938,"")))))</f>
        <v>1</v>
      </c>
      <c r="M941" s="206" t="b">
        <f>IF('Input&amp;Output'!$C$3=10,phase_chart!D938,IF('Input&amp;Output'!$C$3=21,phase_chart!H938,IF('Input&amp;Output'!$C$3=22,phase_chart!L938,IF('Input&amp;Output'!$C$3=31,phase_chart!P938,IF('Input&amp;Output'!$C$3=32,phase_chart!T938,"")))))</f>
        <v>0</v>
      </c>
      <c r="N941" s="205" t="b">
        <f>IF('Input&amp;Output'!$C$3=10,phase_chart!E938,IF('Input&amp;Output'!$C$3=21,phase_chart!I938,IF('Input&amp;Output'!$C$3=22,phase_chart!M938,IF('Input&amp;Output'!$C$3=31,phase_chart!Q938,IF('Input&amp;Output'!$C$3=32,phase_chart!U938,"")))))</f>
        <v>0</v>
      </c>
      <c r="P941" s="159">
        <f ca="1">IF(NOT($J941=0),IF($J941&lt;IF($P940=0,0,VLOOKUP(P940,tbL!$M$37:$Q$43,IF(L941=TRUE,2,4))),IF($J941&gt;=VLOOKUP(P940,tbL!$M$37:$Q$43,IF(L941=TRUE,3,5)),$P940,IF(AND(L940=TRUE,L941=TRUE),$P940,$P940-1)),IF(AND(L941=TRUE,J941=VLOOKUP(P940,tbL!$M$37:$Q$43,IF(L941=TRUE,2,4))),P940,IF($P940+1&gt;$C$12,$C$12,$P940+1))),0)</f>
        <v>1</v>
      </c>
      <c r="Q941" s="159">
        <f t="shared" ca="1" si="421"/>
        <v>1</v>
      </c>
      <c r="R941" s="207">
        <f t="shared" ca="1" si="447"/>
        <v>0</v>
      </c>
      <c r="S941" s="208"/>
      <c r="T941" s="159">
        <f t="shared" si="439"/>
        <v>0</v>
      </c>
      <c r="U941" s="209" t="str">
        <f ca="1">IF(AND(T941=-1,N941=TRUE),"*",IF(AND(U940="*",N941=TRUE),"*",IF(AND(AND(L941=TRUE,U940="*"),J941&lt;VLOOKUP(V940+1,tbL!$M$38:$O$43,3)),"*","")))</f>
        <v>*</v>
      </c>
      <c r="V941" s="204">
        <f t="shared" ca="1" si="422"/>
        <v>1</v>
      </c>
      <c r="Y941" s="159" t="str">
        <f t="shared" ca="1" si="423"/>
        <v/>
      </c>
      <c r="Z941" s="159" t="str">
        <f t="shared" si="424"/>
        <v/>
      </c>
      <c r="AA941" s="159">
        <f t="shared" ca="1" si="444"/>
        <v>1</v>
      </c>
      <c r="AC941" s="161" t="str">
        <f t="shared" ca="1" si="425"/>
        <v/>
      </c>
      <c r="AD941" s="161">
        <f t="shared" ca="1" si="426"/>
        <v>1</v>
      </c>
      <c r="AE941" s="161" t="str">
        <f t="shared" ca="1" si="446"/>
        <v/>
      </c>
      <c r="AF941" s="161">
        <f t="shared" ca="1" si="427"/>
        <v>1</v>
      </c>
      <c r="AG941" s="161" t="str">
        <f t="shared" ca="1" si="428"/>
        <v/>
      </c>
      <c r="AH941" s="161">
        <f t="shared" ca="1" si="429"/>
        <v>1</v>
      </c>
      <c r="AI941" s="161" t="str">
        <f t="shared" ca="1" si="430"/>
        <v/>
      </c>
      <c r="AJ941" s="161">
        <f t="shared" ca="1" si="431"/>
        <v>1</v>
      </c>
      <c r="AL941" s="161" t="str">
        <f t="shared" ca="1" si="432"/>
        <v/>
      </c>
      <c r="AM941" s="161">
        <f t="shared" ca="1" si="443"/>
        <v>1</v>
      </c>
      <c r="AN941" s="161" t="str">
        <f t="shared" ca="1" si="433"/>
        <v/>
      </c>
      <c r="AO941" s="161">
        <f t="shared" ca="1" si="442"/>
        <v>1</v>
      </c>
      <c r="AP941" s="161" t="str">
        <f t="shared" ca="1" si="434"/>
        <v/>
      </c>
      <c r="AQ941" s="161">
        <f t="shared" ca="1" si="440"/>
        <v>1</v>
      </c>
      <c r="AR941" s="161" t="str">
        <f t="shared" ca="1" si="435"/>
        <v/>
      </c>
      <c r="AS941" s="161">
        <f t="shared" ca="1" si="436"/>
        <v>1</v>
      </c>
      <c r="AT941" s="159" t="str">
        <f t="shared" ca="1" si="445"/>
        <v/>
      </c>
      <c r="AU941" s="210">
        <f t="shared" ca="1" si="420"/>
        <v>14</v>
      </c>
      <c r="AV941" s="209"/>
      <c r="AW941" s="204">
        <f t="shared" si="437"/>
        <v>9269.3333333333303</v>
      </c>
      <c r="AX941" s="159"/>
      <c r="AZ941" s="159"/>
      <c r="BM941" s="207"/>
      <c r="BN941" s="212"/>
      <c r="BP941" s="209"/>
      <c r="BQ941" s="211"/>
      <c r="BR941" s="211"/>
      <c r="BS941" s="211"/>
      <c r="BT941" s="211"/>
      <c r="BU941" s="211"/>
      <c r="BV941" s="211"/>
      <c r="BW941" s="211"/>
      <c r="BX941" s="211"/>
      <c r="BY941" s="211"/>
      <c r="BZ941" s="211"/>
      <c r="CA941" s="209"/>
      <c r="CB941" s="224"/>
      <c r="CC941" s="204"/>
      <c r="CD941" s="204"/>
      <c r="CE941" s="204"/>
      <c r="CF941" s="211"/>
      <c r="CG941" s="211"/>
      <c r="CI941" s="209"/>
      <c r="CJ941" s="209"/>
      <c r="EH941" s="165"/>
      <c r="EI941" s="165"/>
      <c r="EJ941" s="166"/>
      <c r="EK941" s="209"/>
      <c r="EL941" s="211"/>
      <c r="EM941" s="211"/>
      <c r="EN941" s="211"/>
      <c r="EO941" s="211"/>
      <c r="EP941" s="211"/>
      <c r="ES941" s="165"/>
      <c r="ET941" s="165"/>
      <c r="EU941" s="166"/>
      <c r="EV941" s="209"/>
      <c r="EW941" s="211"/>
      <c r="EX941" s="211"/>
      <c r="EY941" s="211"/>
      <c r="EZ941" s="211"/>
      <c r="FA941" s="211"/>
      <c r="FD941" s="165"/>
      <c r="FE941" s="165"/>
      <c r="FF941" s="166"/>
      <c r="FG941" s="209"/>
      <c r="FH941" s="211"/>
      <c r="FI941" s="211"/>
      <c r="FJ941" s="211"/>
      <c r="FK941" s="211"/>
      <c r="FL941" s="211"/>
    </row>
    <row r="942" spans="9:168">
      <c r="I942" s="221">
        <f t="shared" si="441"/>
        <v>338</v>
      </c>
      <c r="J942" s="159">
        <f>'v-t_chart'!C939</f>
        <v>68.099999999999994</v>
      </c>
      <c r="K942" s="204">
        <f t="shared" ca="1" si="419"/>
        <v>199.46489999999997</v>
      </c>
      <c r="L942" s="205" t="b">
        <f>IF('Input&amp;Output'!$C$3=10,phase_chart!C939,IF('Input&amp;Output'!$C$3=21,phase_chart!G939,IF('Input&amp;Output'!$C$3=22,phase_chart!K939,IF('Input&amp;Output'!$C$3=31,phase_chart!O939,IF('Input&amp;Output'!$C$3=32,phase_chart!S939,"")))))</f>
        <v>1</v>
      </c>
      <c r="M942" s="206" t="b">
        <f>IF('Input&amp;Output'!$C$3=10,phase_chart!D939,IF('Input&amp;Output'!$C$3=21,phase_chart!H939,IF('Input&amp;Output'!$C$3=22,phase_chart!L939,IF('Input&amp;Output'!$C$3=31,phase_chart!P939,IF('Input&amp;Output'!$C$3=32,phase_chart!T939,"")))))</f>
        <v>0</v>
      </c>
      <c r="N942" s="205" t="b">
        <f>IF('Input&amp;Output'!$C$3=10,phase_chart!E939,IF('Input&amp;Output'!$C$3=21,phase_chart!I939,IF('Input&amp;Output'!$C$3=22,phase_chart!M939,IF('Input&amp;Output'!$C$3=31,phase_chart!Q939,IF('Input&amp;Output'!$C$3=32,phase_chart!U939,"")))))</f>
        <v>0</v>
      </c>
      <c r="P942" s="159">
        <f ca="1">IF(NOT($J942=0),IF($J942&lt;IF($P941=0,0,VLOOKUP(P941,tbL!$M$37:$Q$43,IF(L942=TRUE,2,4))),IF($J942&gt;=VLOOKUP(P941,tbL!$M$37:$Q$43,IF(L942=TRUE,3,5)),$P941,IF(AND(L941=TRUE,L942=TRUE),$P941,$P941-1)),IF(AND(L942=TRUE,J942=VLOOKUP(P941,tbL!$M$37:$Q$43,IF(L942=TRUE,2,4))),P941,IF($P941+1&gt;$C$12,$C$12,$P941+1))),0)</f>
        <v>1</v>
      </c>
      <c r="Q942" s="159">
        <f t="shared" ca="1" si="421"/>
        <v>1</v>
      </c>
      <c r="R942" s="207">
        <f t="shared" ca="1" si="447"/>
        <v>0</v>
      </c>
      <c r="S942" s="208"/>
      <c r="T942" s="159">
        <f t="shared" si="439"/>
        <v>0</v>
      </c>
      <c r="U942" s="209" t="str">
        <f ca="1">IF(AND(T942=-1,N942=TRUE),"*",IF(AND(U941="*",N942=TRUE),"*",IF(AND(AND(L942=TRUE,U941="*"),J942&lt;VLOOKUP(V941+1,tbL!$M$38:$O$43,3)),"*","")))</f>
        <v>*</v>
      </c>
      <c r="V942" s="204">
        <f t="shared" ca="1" si="422"/>
        <v>1</v>
      </c>
      <c r="Y942" s="159" t="str">
        <f t="shared" ca="1" si="423"/>
        <v/>
      </c>
      <c r="Z942" s="159" t="str">
        <f t="shared" si="424"/>
        <v/>
      </c>
      <c r="AA942" s="159">
        <f t="shared" ca="1" si="444"/>
        <v>1</v>
      </c>
      <c r="AC942" s="161" t="str">
        <f t="shared" ca="1" si="425"/>
        <v/>
      </c>
      <c r="AD942" s="161">
        <f t="shared" ca="1" si="426"/>
        <v>1</v>
      </c>
      <c r="AE942" s="161" t="str">
        <f t="shared" ca="1" si="446"/>
        <v/>
      </c>
      <c r="AF942" s="161">
        <f t="shared" ca="1" si="427"/>
        <v>1</v>
      </c>
      <c r="AG942" s="161" t="str">
        <f t="shared" ca="1" si="428"/>
        <v/>
      </c>
      <c r="AH942" s="161">
        <f t="shared" ca="1" si="429"/>
        <v>1</v>
      </c>
      <c r="AI942" s="161" t="str">
        <f t="shared" ca="1" si="430"/>
        <v/>
      </c>
      <c r="AJ942" s="161">
        <f t="shared" ca="1" si="431"/>
        <v>1</v>
      </c>
      <c r="AL942" s="161" t="str">
        <f t="shared" ca="1" si="432"/>
        <v/>
      </c>
      <c r="AM942" s="161">
        <f t="shared" ca="1" si="443"/>
        <v>1</v>
      </c>
      <c r="AN942" s="161" t="str">
        <f t="shared" ca="1" si="433"/>
        <v/>
      </c>
      <c r="AO942" s="161">
        <f t="shared" ca="1" si="442"/>
        <v>1</v>
      </c>
      <c r="AP942" s="161" t="str">
        <f t="shared" ca="1" si="434"/>
        <v/>
      </c>
      <c r="AQ942" s="161">
        <f t="shared" ca="1" si="440"/>
        <v>1</v>
      </c>
      <c r="AR942" s="161" t="str">
        <f t="shared" ca="1" si="435"/>
        <v/>
      </c>
      <c r="AS942" s="161">
        <f t="shared" ca="1" si="436"/>
        <v>1</v>
      </c>
      <c r="AT942" s="159" t="str">
        <f t="shared" ca="1" si="445"/>
        <v/>
      </c>
      <c r="AU942" s="210">
        <f t="shared" ca="1" si="420"/>
        <v>14</v>
      </c>
      <c r="AV942" s="209"/>
      <c r="AW942" s="204">
        <f t="shared" si="437"/>
        <v>9288.2499999999964</v>
      </c>
      <c r="AX942" s="159"/>
      <c r="AZ942" s="159"/>
      <c r="BM942" s="207"/>
      <c r="BN942" s="212"/>
      <c r="BP942" s="209"/>
      <c r="BQ942" s="211"/>
      <c r="BR942" s="211"/>
      <c r="BS942" s="211"/>
      <c r="BT942" s="211"/>
      <c r="BU942" s="211"/>
      <c r="BV942" s="211"/>
      <c r="BW942" s="211"/>
      <c r="BX942" s="211"/>
      <c r="BY942" s="211"/>
      <c r="BZ942" s="211"/>
      <c r="CA942" s="209"/>
      <c r="CB942" s="224"/>
      <c r="CC942" s="204"/>
      <c r="CD942" s="204"/>
      <c r="CE942" s="204"/>
      <c r="CF942" s="211"/>
      <c r="CG942" s="211"/>
      <c r="CI942" s="209"/>
      <c r="CJ942" s="209"/>
      <c r="EH942" s="165"/>
      <c r="EI942" s="165"/>
      <c r="EJ942" s="166"/>
      <c r="EK942" s="209"/>
      <c r="EL942" s="211"/>
      <c r="EM942" s="211"/>
      <c r="EN942" s="211"/>
      <c r="EO942" s="211"/>
      <c r="EP942" s="211"/>
      <c r="ES942" s="165"/>
      <c r="ET942" s="165"/>
      <c r="EU942" s="166"/>
      <c r="EV942" s="209"/>
      <c r="EW942" s="211"/>
      <c r="EX942" s="211"/>
      <c r="EY942" s="211"/>
      <c r="EZ942" s="211"/>
      <c r="FA942" s="211"/>
      <c r="FD942" s="165"/>
      <c r="FE942" s="165"/>
      <c r="FF942" s="166"/>
      <c r="FG942" s="209"/>
      <c r="FH942" s="211"/>
      <c r="FI942" s="211"/>
      <c r="FJ942" s="211"/>
      <c r="FK942" s="211"/>
      <c r="FL942" s="211"/>
    </row>
    <row r="943" spans="9:168">
      <c r="I943" s="221">
        <f t="shared" si="441"/>
        <v>339</v>
      </c>
      <c r="J943" s="159">
        <f>'v-t_chart'!C940</f>
        <v>69.8</v>
      </c>
      <c r="K943" s="204">
        <f t="shared" ca="1" si="419"/>
        <v>204.44419999999997</v>
      </c>
      <c r="L943" s="205" t="b">
        <f>IF('Input&amp;Output'!$C$3=10,phase_chart!C940,IF('Input&amp;Output'!$C$3=21,phase_chart!G940,IF('Input&amp;Output'!$C$3=22,phase_chart!K940,IF('Input&amp;Output'!$C$3=31,phase_chart!O940,IF('Input&amp;Output'!$C$3=32,phase_chart!S940,"")))))</f>
        <v>1</v>
      </c>
      <c r="M943" s="206" t="b">
        <f>IF('Input&amp;Output'!$C$3=10,phase_chart!D940,IF('Input&amp;Output'!$C$3=21,phase_chart!H940,IF('Input&amp;Output'!$C$3=22,phase_chart!L940,IF('Input&amp;Output'!$C$3=31,phase_chart!P940,IF('Input&amp;Output'!$C$3=32,phase_chart!T940,"")))))</f>
        <v>0</v>
      </c>
      <c r="N943" s="205" t="b">
        <f>IF('Input&amp;Output'!$C$3=10,phase_chart!E940,IF('Input&amp;Output'!$C$3=21,phase_chart!I940,IF('Input&amp;Output'!$C$3=22,phase_chart!M940,IF('Input&amp;Output'!$C$3=31,phase_chart!Q940,IF('Input&amp;Output'!$C$3=32,phase_chart!U940,"")))))</f>
        <v>0</v>
      </c>
      <c r="P943" s="159">
        <f ca="1">IF(NOT($J943=0),IF($J943&lt;IF($P942=0,0,VLOOKUP(P942,tbL!$M$37:$Q$43,IF(L943=TRUE,2,4))),IF($J943&gt;=VLOOKUP(P942,tbL!$M$37:$Q$43,IF(L943=TRUE,3,5)),$P942,IF(AND(L942=TRUE,L943=TRUE),$P942,$P942-1)),IF(AND(L943=TRUE,J943=VLOOKUP(P942,tbL!$M$37:$Q$43,IF(L943=TRUE,2,4))),P942,IF($P942+1&gt;$C$12,$C$12,$P942+1))),0)</f>
        <v>1</v>
      </c>
      <c r="Q943" s="159">
        <f t="shared" ca="1" si="421"/>
        <v>1</v>
      </c>
      <c r="R943" s="207">
        <f t="shared" ca="1" si="447"/>
        <v>0</v>
      </c>
      <c r="S943" s="208"/>
      <c r="T943" s="159">
        <f t="shared" si="439"/>
        <v>0</v>
      </c>
      <c r="U943" s="209" t="str">
        <f ca="1">IF(AND(T943=-1,N943=TRUE),"*",IF(AND(U942="*",N943=TRUE),"*",IF(AND(AND(L943=TRUE,U942="*"),J943&lt;VLOOKUP(V942+1,tbL!$M$38:$O$43,3)),"*","")))</f>
        <v>*</v>
      </c>
      <c r="V943" s="204">
        <f t="shared" ca="1" si="422"/>
        <v>1</v>
      </c>
      <c r="Y943" s="159" t="str">
        <f t="shared" ca="1" si="423"/>
        <v/>
      </c>
      <c r="Z943" s="159" t="str">
        <f t="shared" si="424"/>
        <v/>
      </c>
      <c r="AA943" s="159">
        <f t="shared" ca="1" si="444"/>
        <v>1</v>
      </c>
      <c r="AC943" s="161" t="str">
        <f t="shared" ca="1" si="425"/>
        <v/>
      </c>
      <c r="AD943" s="161">
        <f t="shared" ca="1" si="426"/>
        <v>1</v>
      </c>
      <c r="AE943" s="161" t="str">
        <f t="shared" ca="1" si="446"/>
        <v/>
      </c>
      <c r="AF943" s="161">
        <f t="shared" ca="1" si="427"/>
        <v>1</v>
      </c>
      <c r="AG943" s="161" t="str">
        <f t="shared" ca="1" si="428"/>
        <v/>
      </c>
      <c r="AH943" s="161">
        <f t="shared" ca="1" si="429"/>
        <v>1</v>
      </c>
      <c r="AI943" s="161" t="str">
        <f t="shared" ca="1" si="430"/>
        <v/>
      </c>
      <c r="AJ943" s="161">
        <f t="shared" ca="1" si="431"/>
        <v>1</v>
      </c>
      <c r="AL943" s="161" t="str">
        <f t="shared" ca="1" si="432"/>
        <v/>
      </c>
      <c r="AM943" s="161">
        <f t="shared" ca="1" si="443"/>
        <v>1</v>
      </c>
      <c r="AN943" s="161" t="str">
        <f t="shared" ca="1" si="433"/>
        <v/>
      </c>
      <c r="AO943" s="161">
        <f t="shared" ca="1" si="442"/>
        <v>1</v>
      </c>
      <c r="AP943" s="161" t="str">
        <f t="shared" ca="1" si="434"/>
        <v/>
      </c>
      <c r="AQ943" s="161">
        <f t="shared" ca="1" si="440"/>
        <v>1</v>
      </c>
      <c r="AR943" s="161" t="str">
        <f t="shared" ca="1" si="435"/>
        <v/>
      </c>
      <c r="AS943" s="161">
        <f t="shared" ca="1" si="436"/>
        <v>1</v>
      </c>
      <c r="AT943" s="159" t="str">
        <f t="shared" ca="1" si="445"/>
        <v/>
      </c>
      <c r="AU943" s="210">
        <f t="shared" ca="1" si="420"/>
        <v>14</v>
      </c>
      <c r="AV943" s="209"/>
      <c r="AW943" s="204">
        <f t="shared" si="437"/>
        <v>9307.638888888885</v>
      </c>
      <c r="AX943" s="159"/>
      <c r="AZ943" s="159"/>
      <c r="BM943" s="207"/>
      <c r="BN943" s="212"/>
      <c r="BP943" s="209"/>
      <c r="BQ943" s="211"/>
      <c r="BR943" s="211"/>
      <c r="BS943" s="211"/>
      <c r="BT943" s="211"/>
      <c r="BU943" s="211"/>
      <c r="BV943" s="211"/>
      <c r="BW943" s="211"/>
      <c r="BX943" s="211"/>
      <c r="BY943" s="211"/>
      <c r="BZ943" s="211"/>
      <c r="CA943" s="209"/>
      <c r="CB943" s="224"/>
      <c r="CC943" s="204"/>
      <c r="CD943" s="204"/>
      <c r="CE943" s="204"/>
      <c r="CF943" s="211"/>
      <c r="CG943" s="211"/>
      <c r="CI943" s="209"/>
      <c r="CJ943" s="209"/>
      <c r="EH943" s="165"/>
      <c r="EI943" s="165"/>
      <c r="EJ943" s="166"/>
      <c r="EK943" s="209"/>
      <c r="EL943" s="211"/>
      <c r="EM943" s="211"/>
      <c r="EN943" s="211"/>
      <c r="EO943" s="211"/>
      <c r="EP943" s="211"/>
      <c r="ES943" s="165"/>
      <c r="ET943" s="165"/>
      <c r="EU943" s="166"/>
      <c r="EV943" s="209"/>
      <c r="EW943" s="211"/>
      <c r="EX943" s="211"/>
      <c r="EY943" s="211"/>
      <c r="EZ943" s="211"/>
      <c r="FA943" s="211"/>
      <c r="FD943" s="165"/>
      <c r="FE943" s="165"/>
      <c r="FF943" s="166"/>
      <c r="FG943" s="209"/>
      <c r="FH943" s="211"/>
      <c r="FI943" s="211"/>
      <c r="FJ943" s="211"/>
      <c r="FK943" s="211"/>
      <c r="FL943" s="211"/>
    </row>
    <row r="944" spans="9:168">
      <c r="I944" s="221">
        <f t="shared" si="441"/>
        <v>340</v>
      </c>
      <c r="J944" s="159">
        <f>'v-t_chart'!C941</f>
        <v>71.099999999999994</v>
      </c>
      <c r="K944" s="204">
        <f t="shared" ca="1" si="419"/>
        <v>208.25189999999998</v>
      </c>
      <c r="L944" s="205" t="b">
        <f>IF('Input&amp;Output'!$C$3=10,phase_chart!C941,IF('Input&amp;Output'!$C$3=21,phase_chart!G941,IF('Input&amp;Output'!$C$3=22,phase_chart!K941,IF('Input&amp;Output'!$C$3=31,phase_chart!O941,IF('Input&amp;Output'!$C$3=32,phase_chart!S941,"")))))</f>
        <v>1</v>
      </c>
      <c r="M944" s="206" t="b">
        <f>IF('Input&amp;Output'!$C$3=10,phase_chart!D941,IF('Input&amp;Output'!$C$3=21,phase_chart!H941,IF('Input&amp;Output'!$C$3=22,phase_chart!L941,IF('Input&amp;Output'!$C$3=31,phase_chart!P941,IF('Input&amp;Output'!$C$3=32,phase_chart!T941,"")))))</f>
        <v>0</v>
      </c>
      <c r="N944" s="205" t="b">
        <f>IF('Input&amp;Output'!$C$3=10,phase_chart!E941,IF('Input&amp;Output'!$C$3=21,phase_chart!I941,IF('Input&amp;Output'!$C$3=22,phase_chart!M941,IF('Input&amp;Output'!$C$3=31,phase_chart!Q941,IF('Input&amp;Output'!$C$3=32,phase_chart!U941,"")))))</f>
        <v>0</v>
      </c>
      <c r="P944" s="159">
        <f ca="1">IF(NOT($J944=0),IF($J944&lt;IF($P943=0,0,VLOOKUP(P943,tbL!$M$37:$Q$43,IF(L944=TRUE,2,4))),IF($J944&gt;=VLOOKUP(P943,tbL!$M$37:$Q$43,IF(L944=TRUE,3,5)),$P943,IF(AND(L943=TRUE,L944=TRUE),$P943,$P943-1)),IF(AND(L944=TRUE,J944=VLOOKUP(P943,tbL!$M$37:$Q$43,IF(L944=TRUE,2,4))),P943,IF($P943+1&gt;$C$12,$C$12,$P943+1))),0)</f>
        <v>1</v>
      </c>
      <c r="Q944" s="159">
        <f t="shared" ca="1" si="421"/>
        <v>1</v>
      </c>
      <c r="R944" s="207">
        <f t="shared" ca="1" si="447"/>
        <v>0</v>
      </c>
      <c r="S944" s="208"/>
      <c r="T944" s="159">
        <f t="shared" si="439"/>
        <v>0</v>
      </c>
      <c r="U944" s="209" t="str">
        <f ca="1">IF(AND(T944=-1,N944=TRUE),"*",IF(AND(U943="*",N944=TRUE),"*",IF(AND(AND(L944=TRUE,U943="*"),J944&lt;VLOOKUP(V943+1,tbL!$M$38:$O$43,3)),"*","")))</f>
        <v>*</v>
      </c>
      <c r="V944" s="204">
        <f t="shared" ca="1" si="422"/>
        <v>1</v>
      </c>
      <c r="Y944" s="159" t="str">
        <f t="shared" ca="1" si="423"/>
        <v/>
      </c>
      <c r="Z944" s="159" t="str">
        <f t="shared" si="424"/>
        <v/>
      </c>
      <c r="AA944" s="159">
        <f t="shared" ca="1" si="444"/>
        <v>1</v>
      </c>
      <c r="AC944" s="161" t="str">
        <f t="shared" ca="1" si="425"/>
        <v/>
      </c>
      <c r="AD944" s="161">
        <f t="shared" ca="1" si="426"/>
        <v>1</v>
      </c>
      <c r="AE944" s="161" t="str">
        <f t="shared" ca="1" si="446"/>
        <v/>
      </c>
      <c r="AF944" s="161">
        <f t="shared" ca="1" si="427"/>
        <v>1</v>
      </c>
      <c r="AG944" s="161" t="str">
        <f t="shared" ca="1" si="428"/>
        <v/>
      </c>
      <c r="AH944" s="161">
        <f t="shared" ca="1" si="429"/>
        <v>1</v>
      </c>
      <c r="AI944" s="161" t="str">
        <f t="shared" ca="1" si="430"/>
        <v/>
      </c>
      <c r="AJ944" s="161">
        <f t="shared" ca="1" si="431"/>
        <v>1</v>
      </c>
      <c r="AL944" s="161" t="str">
        <f t="shared" ca="1" si="432"/>
        <v/>
      </c>
      <c r="AM944" s="161">
        <f t="shared" ca="1" si="443"/>
        <v>1</v>
      </c>
      <c r="AN944" s="161" t="str">
        <f t="shared" ca="1" si="433"/>
        <v/>
      </c>
      <c r="AO944" s="161">
        <f t="shared" ca="1" si="442"/>
        <v>1</v>
      </c>
      <c r="AP944" s="161" t="str">
        <f t="shared" ca="1" si="434"/>
        <v/>
      </c>
      <c r="AQ944" s="161">
        <f t="shared" ca="1" si="440"/>
        <v>1</v>
      </c>
      <c r="AR944" s="161" t="str">
        <f t="shared" ca="1" si="435"/>
        <v/>
      </c>
      <c r="AS944" s="161">
        <f t="shared" ca="1" si="436"/>
        <v>1</v>
      </c>
      <c r="AT944" s="159" t="str">
        <f t="shared" ca="1" si="445"/>
        <v/>
      </c>
      <c r="AU944" s="210">
        <f t="shared" ca="1" si="420"/>
        <v>14</v>
      </c>
      <c r="AV944" s="209"/>
      <c r="AW944" s="204">
        <f t="shared" si="437"/>
        <v>9327.388888888885</v>
      </c>
      <c r="AX944" s="159"/>
      <c r="AZ944" s="159"/>
      <c r="BM944" s="207"/>
      <c r="BN944" s="212"/>
      <c r="BP944" s="209"/>
      <c r="BQ944" s="211"/>
      <c r="BR944" s="211"/>
      <c r="BS944" s="211"/>
      <c r="BT944" s="211"/>
      <c r="BU944" s="211"/>
      <c r="BV944" s="211"/>
      <c r="BW944" s="211"/>
      <c r="BX944" s="211"/>
      <c r="BY944" s="211"/>
      <c r="BZ944" s="211"/>
      <c r="CA944" s="209"/>
      <c r="CB944" s="224"/>
      <c r="CC944" s="204"/>
      <c r="CD944" s="204"/>
      <c r="CE944" s="204"/>
      <c r="CF944" s="211"/>
      <c r="CG944" s="211"/>
      <c r="CI944" s="209"/>
      <c r="CJ944" s="209"/>
      <c r="EH944" s="165"/>
      <c r="EI944" s="165"/>
      <c r="EJ944" s="166"/>
      <c r="EK944" s="209"/>
      <c r="EL944" s="211"/>
      <c r="EM944" s="211"/>
      <c r="EN944" s="211"/>
      <c r="EO944" s="211"/>
      <c r="EP944" s="211"/>
      <c r="ES944" s="165"/>
      <c r="ET944" s="165"/>
      <c r="EU944" s="166"/>
      <c r="EV944" s="209"/>
      <c r="EW944" s="211"/>
      <c r="EX944" s="211"/>
      <c r="EY944" s="211"/>
      <c r="EZ944" s="211"/>
      <c r="FA944" s="211"/>
      <c r="FD944" s="165"/>
      <c r="FE944" s="165"/>
      <c r="FF944" s="166"/>
      <c r="FG944" s="209"/>
      <c r="FH944" s="211"/>
      <c r="FI944" s="211"/>
      <c r="FJ944" s="211"/>
      <c r="FK944" s="211"/>
      <c r="FL944" s="211"/>
    </row>
    <row r="945" spans="9:168">
      <c r="I945" s="221">
        <f t="shared" si="441"/>
        <v>341</v>
      </c>
      <c r="J945" s="159">
        <f>'v-t_chart'!C942</f>
        <v>72.099999999999994</v>
      </c>
      <c r="K945" s="204">
        <f t="shared" ca="1" si="419"/>
        <v>211.18089999999998</v>
      </c>
      <c r="L945" s="205" t="b">
        <f>IF('Input&amp;Output'!$C$3=10,phase_chart!C942,IF('Input&amp;Output'!$C$3=21,phase_chart!G942,IF('Input&amp;Output'!$C$3=22,phase_chart!K942,IF('Input&amp;Output'!$C$3=31,phase_chart!O942,IF('Input&amp;Output'!$C$3=32,phase_chart!S942,"")))))</f>
        <v>1</v>
      </c>
      <c r="M945" s="206" t="b">
        <f>IF('Input&amp;Output'!$C$3=10,phase_chart!D942,IF('Input&amp;Output'!$C$3=21,phase_chart!H942,IF('Input&amp;Output'!$C$3=22,phase_chart!L942,IF('Input&amp;Output'!$C$3=31,phase_chart!P942,IF('Input&amp;Output'!$C$3=32,phase_chart!T942,"")))))</f>
        <v>0</v>
      </c>
      <c r="N945" s="205" t="b">
        <f>IF('Input&amp;Output'!$C$3=10,phase_chart!E942,IF('Input&amp;Output'!$C$3=21,phase_chart!I942,IF('Input&amp;Output'!$C$3=22,phase_chart!M942,IF('Input&amp;Output'!$C$3=31,phase_chart!Q942,IF('Input&amp;Output'!$C$3=32,phase_chart!U942,"")))))</f>
        <v>0</v>
      </c>
      <c r="P945" s="159">
        <f ca="1">IF(NOT($J945=0),IF($J945&lt;IF($P944=0,0,VLOOKUP(P944,tbL!$M$37:$Q$43,IF(L945=TRUE,2,4))),IF($J945&gt;=VLOOKUP(P944,tbL!$M$37:$Q$43,IF(L945=TRUE,3,5)),$P944,IF(AND(L944=TRUE,L945=TRUE),$P944,$P944-1)),IF(AND(L945=TRUE,J945=VLOOKUP(P944,tbL!$M$37:$Q$43,IF(L945=TRUE,2,4))),P944,IF($P944+1&gt;$C$12,$C$12,$P944+1))),0)</f>
        <v>1</v>
      </c>
      <c r="Q945" s="159">
        <f t="shared" ca="1" si="421"/>
        <v>1</v>
      </c>
      <c r="R945" s="207">
        <f t="shared" ca="1" si="447"/>
        <v>0</v>
      </c>
      <c r="S945" s="208"/>
      <c r="T945" s="159">
        <f t="shared" si="439"/>
        <v>0</v>
      </c>
      <c r="U945" s="209" t="str">
        <f ca="1">IF(AND(T945=-1,N945=TRUE),"*",IF(AND(U944="*",N945=TRUE),"*",IF(AND(AND(L945=TRUE,U944="*"),J945&lt;VLOOKUP(V944+1,tbL!$M$38:$O$43,3)),"*","")))</f>
        <v>*</v>
      </c>
      <c r="V945" s="204">
        <f t="shared" ca="1" si="422"/>
        <v>1</v>
      </c>
      <c r="Y945" s="159" t="str">
        <f t="shared" ca="1" si="423"/>
        <v/>
      </c>
      <c r="Z945" s="159" t="str">
        <f t="shared" si="424"/>
        <v/>
      </c>
      <c r="AA945" s="159">
        <f t="shared" ca="1" si="444"/>
        <v>1</v>
      </c>
      <c r="AC945" s="161" t="str">
        <f t="shared" ca="1" si="425"/>
        <v/>
      </c>
      <c r="AD945" s="161">
        <f t="shared" ca="1" si="426"/>
        <v>1</v>
      </c>
      <c r="AE945" s="161" t="str">
        <f t="shared" ca="1" si="446"/>
        <v/>
      </c>
      <c r="AF945" s="161">
        <f t="shared" ca="1" si="427"/>
        <v>1</v>
      </c>
      <c r="AG945" s="161" t="str">
        <f t="shared" ca="1" si="428"/>
        <v/>
      </c>
      <c r="AH945" s="161">
        <f t="shared" ca="1" si="429"/>
        <v>1</v>
      </c>
      <c r="AI945" s="161" t="str">
        <f t="shared" ca="1" si="430"/>
        <v/>
      </c>
      <c r="AJ945" s="161">
        <f t="shared" ca="1" si="431"/>
        <v>1</v>
      </c>
      <c r="AL945" s="161" t="str">
        <f t="shared" ca="1" si="432"/>
        <v/>
      </c>
      <c r="AM945" s="161">
        <f t="shared" ca="1" si="443"/>
        <v>1</v>
      </c>
      <c r="AN945" s="161" t="str">
        <f t="shared" ca="1" si="433"/>
        <v/>
      </c>
      <c r="AO945" s="161">
        <f t="shared" ca="1" si="442"/>
        <v>1</v>
      </c>
      <c r="AP945" s="161" t="str">
        <f t="shared" ca="1" si="434"/>
        <v/>
      </c>
      <c r="AQ945" s="161">
        <f t="shared" ca="1" si="440"/>
        <v>1</v>
      </c>
      <c r="AR945" s="161" t="str">
        <f t="shared" ca="1" si="435"/>
        <v/>
      </c>
      <c r="AS945" s="161">
        <f t="shared" ca="1" si="436"/>
        <v>1</v>
      </c>
      <c r="AT945" s="159" t="str">
        <f t="shared" ca="1" si="445"/>
        <v/>
      </c>
      <c r="AU945" s="210">
        <f t="shared" ca="1" si="420"/>
        <v>14</v>
      </c>
      <c r="AV945" s="209"/>
      <c r="AW945" s="204">
        <f t="shared" si="437"/>
        <v>9347.4166666666624</v>
      </c>
      <c r="AX945" s="159"/>
      <c r="AZ945" s="159"/>
      <c r="BM945" s="207"/>
      <c r="BN945" s="212"/>
      <c r="BP945" s="209"/>
      <c r="BQ945" s="211"/>
      <c r="BR945" s="211"/>
      <c r="BS945" s="211"/>
      <c r="BT945" s="211"/>
      <c r="BU945" s="211"/>
      <c r="BV945" s="211"/>
      <c r="BW945" s="211"/>
      <c r="BX945" s="211"/>
      <c r="BY945" s="211"/>
      <c r="BZ945" s="211"/>
      <c r="CA945" s="209"/>
      <c r="CB945" s="224"/>
      <c r="CC945" s="204"/>
      <c r="CD945" s="204"/>
      <c r="CE945" s="204"/>
      <c r="CF945" s="211"/>
      <c r="CG945" s="211"/>
      <c r="CI945" s="209"/>
      <c r="CJ945" s="209"/>
      <c r="EH945" s="165"/>
      <c r="EI945" s="165"/>
      <c r="EJ945" s="166"/>
      <c r="EK945" s="209"/>
      <c r="EL945" s="211"/>
      <c r="EM945" s="211"/>
      <c r="EN945" s="211"/>
      <c r="EO945" s="211"/>
      <c r="EP945" s="211"/>
      <c r="ES945" s="165"/>
      <c r="ET945" s="165"/>
      <c r="EU945" s="166"/>
      <c r="EV945" s="209"/>
      <c r="EW945" s="211"/>
      <c r="EX945" s="211"/>
      <c r="EY945" s="211"/>
      <c r="EZ945" s="211"/>
      <c r="FA945" s="211"/>
      <c r="FD945" s="165"/>
      <c r="FE945" s="165"/>
      <c r="FF945" s="166"/>
      <c r="FG945" s="209"/>
      <c r="FH945" s="211"/>
      <c r="FI945" s="211"/>
      <c r="FJ945" s="211"/>
      <c r="FK945" s="211"/>
      <c r="FL945" s="211"/>
    </row>
    <row r="946" spans="9:168">
      <c r="I946" s="221">
        <f t="shared" si="441"/>
        <v>342</v>
      </c>
      <c r="J946" s="159">
        <f>'v-t_chart'!C943</f>
        <v>72.900000000000006</v>
      </c>
      <c r="K946" s="204">
        <f t="shared" ca="1" si="419"/>
        <v>213.5241</v>
      </c>
      <c r="L946" s="205" t="b">
        <f>IF('Input&amp;Output'!$C$3=10,phase_chart!C943,IF('Input&amp;Output'!$C$3=21,phase_chart!G943,IF('Input&amp;Output'!$C$3=22,phase_chart!K943,IF('Input&amp;Output'!$C$3=31,phase_chart!O943,IF('Input&amp;Output'!$C$3=32,phase_chart!S943,"")))))</f>
        <v>1</v>
      </c>
      <c r="M946" s="206" t="b">
        <f>IF('Input&amp;Output'!$C$3=10,phase_chart!D943,IF('Input&amp;Output'!$C$3=21,phase_chart!H943,IF('Input&amp;Output'!$C$3=22,phase_chart!L943,IF('Input&amp;Output'!$C$3=31,phase_chart!P943,IF('Input&amp;Output'!$C$3=32,phase_chart!T943,"")))))</f>
        <v>0</v>
      </c>
      <c r="N946" s="205" t="b">
        <f>IF('Input&amp;Output'!$C$3=10,phase_chart!E943,IF('Input&amp;Output'!$C$3=21,phase_chart!I943,IF('Input&amp;Output'!$C$3=22,phase_chart!M943,IF('Input&amp;Output'!$C$3=31,phase_chart!Q943,IF('Input&amp;Output'!$C$3=32,phase_chart!U943,"")))))</f>
        <v>0</v>
      </c>
      <c r="P946" s="159">
        <f ca="1">IF(NOT($J946=0),IF($J946&lt;IF($P945=0,0,VLOOKUP(P945,tbL!$M$37:$Q$43,IF(L946=TRUE,2,4))),IF($J946&gt;=VLOOKUP(P945,tbL!$M$37:$Q$43,IF(L946=TRUE,3,5)),$P945,IF(AND(L945=TRUE,L946=TRUE),$P945,$P945-1)),IF(AND(L946=TRUE,J946=VLOOKUP(P945,tbL!$M$37:$Q$43,IF(L946=TRUE,2,4))),P945,IF($P945+1&gt;$C$12,$C$12,$P945+1))),0)</f>
        <v>1</v>
      </c>
      <c r="Q946" s="159">
        <f t="shared" ca="1" si="421"/>
        <v>1</v>
      </c>
      <c r="R946" s="207">
        <f t="shared" ca="1" si="447"/>
        <v>0</v>
      </c>
      <c r="S946" s="208"/>
      <c r="T946" s="159">
        <f t="shared" si="439"/>
        <v>0</v>
      </c>
      <c r="U946" s="209" t="str">
        <f ca="1">IF(AND(T946=-1,N946=TRUE),"*",IF(AND(U945="*",N946=TRUE),"*",IF(AND(AND(L946=TRUE,U945="*"),J946&lt;VLOOKUP(V945+1,tbL!$M$38:$O$43,3)),"*","")))</f>
        <v>*</v>
      </c>
      <c r="V946" s="204">
        <f t="shared" ca="1" si="422"/>
        <v>1</v>
      </c>
      <c r="Y946" s="159" t="str">
        <f t="shared" ca="1" si="423"/>
        <v/>
      </c>
      <c r="Z946" s="159" t="str">
        <f t="shared" si="424"/>
        <v/>
      </c>
      <c r="AA946" s="159">
        <f t="shared" ca="1" si="444"/>
        <v>1</v>
      </c>
      <c r="AC946" s="161" t="str">
        <f t="shared" ca="1" si="425"/>
        <v/>
      </c>
      <c r="AD946" s="161">
        <f t="shared" ca="1" si="426"/>
        <v>1</v>
      </c>
      <c r="AE946" s="161" t="str">
        <f t="shared" ca="1" si="446"/>
        <v/>
      </c>
      <c r="AF946" s="161">
        <f t="shared" ca="1" si="427"/>
        <v>1</v>
      </c>
      <c r="AG946" s="161" t="str">
        <f t="shared" ca="1" si="428"/>
        <v/>
      </c>
      <c r="AH946" s="161">
        <f t="shared" ca="1" si="429"/>
        <v>1</v>
      </c>
      <c r="AI946" s="161" t="str">
        <f t="shared" ca="1" si="430"/>
        <v/>
      </c>
      <c r="AJ946" s="161">
        <f t="shared" ca="1" si="431"/>
        <v>1</v>
      </c>
      <c r="AL946" s="161" t="str">
        <f t="shared" ca="1" si="432"/>
        <v/>
      </c>
      <c r="AM946" s="161">
        <f t="shared" ca="1" si="443"/>
        <v>1</v>
      </c>
      <c r="AN946" s="161" t="str">
        <f t="shared" ca="1" si="433"/>
        <v/>
      </c>
      <c r="AO946" s="161">
        <f t="shared" ca="1" si="442"/>
        <v>1</v>
      </c>
      <c r="AP946" s="161" t="str">
        <f t="shared" ca="1" si="434"/>
        <v/>
      </c>
      <c r="AQ946" s="161">
        <f t="shared" ca="1" si="440"/>
        <v>1</v>
      </c>
      <c r="AR946" s="161" t="str">
        <f t="shared" ca="1" si="435"/>
        <v/>
      </c>
      <c r="AS946" s="161">
        <f t="shared" ca="1" si="436"/>
        <v>1</v>
      </c>
      <c r="AT946" s="159" t="str">
        <f t="shared" ca="1" si="445"/>
        <v/>
      </c>
      <c r="AU946" s="210">
        <f t="shared" ca="1" si="420"/>
        <v>14</v>
      </c>
      <c r="AV946" s="209"/>
      <c r="AW946" s="204">
        <f t="shared" si="437"/>
        <v>9367.6666666666624</v>
      </c>
      <c r="AX946" s="159"/>
      <c r="AZ946" s="159"/>
      <c r="BM946" s="207"/>
      <c r="BN946" s="212"/>
      <c r="BP946" s="209"/>
      <c r="BQ946" s="211"/>
      <c r="BR946" s="211"/>
      <c r="BS946" s="211"/>
      <c r="BT946" s="211"/>
      <c r="BU946" s="211"/>
      <c r="BV946" s="211"/>
      <c r="BW946" s="211"/>
      <c r="BX946" s="211"/>
      <c r="BY946" s="211"/>
      <c r="BZ946" s="211"/>
      <c r="CA946" s="209"/>
      <c r="CB946" s="224"/>
      <c r="CC946" s="204"/>
      <c r="CD946" s="204"/>
      <c r="CE946" s="204"/>
      <c r="CF946" s="211"/>
      <c r="CG946" s="211"/>
      <c r="CI946" s="209"/>
      <c r="CJ946" s="209"/>
      <c r="EH946" s="165"/>
      <c r="EI946" s="165"/>
      <c r="EJ946" s="166"/>
      <c r="EK946" s="209"/>
      <c r="EL946" s="211"/>
      <c r="EM946" s="211"/>
      <c r="EN946" s="211"/>
      <c r="EO946" s="211"/>
      <c r="EP946" s="211"/>
      <c r="ES946" s="165"/>
      <c r="ET946" s="165"/>
      <c r="EU946" s="166"/>
      <c r="EV946" s="209"/>
      <c r="EW946" s="211"/>
      <c r="EX946" s="211"/>
      <c r="EY946" s="211"/>
      <c r="EZ946" s="211"/>
      <c r="FA946" s="211"/>
      <c r="FD946" s="165"/>
      <c r="FE946" s="165"/>
      <c r="FF946" s="166"/>
      <c r="FG946" s="209"/>
      <c r="FH946" s="211"/>
      <c r="FI946" s="211"/>
      <c r="FJ946" s="211"/>
      <c r="FK946" s="211"/>
      <c r="FL946" s="211"/>
    </row>
    <row r="947" spans="9:168">
      <c r="I947" s="221">
        <f t="shared" si="441"/>
        <v>343</v>
      </c>
      <c r="J947" s="159">
        <f>'v-t_chart'!C944</f>
        <v>73.7</v>
      </c>
      <c r="K947" s="204">
        <f t="shared" ca="1" si="419"/>
        <v>215.8673</v>
      </c>
      <c r="L947" s="205" t="b">
        <f>IF('Input&amp;Output'!$C$3=10,phase_chart!C944,IF('Input&amp;Output'!$C$3=21,phase_chart!G944,IF('Input&amp;Output'!$C$3=22,phase_chart!K944,IF('Input&amp;Output'!$C$3=31,phase_chart!O944,IF('Input&amp;Output'!$C$3=32,phase_chart!S944,"")))))</f>
        <v>1</v>
      </c>
      <c r="M947" s="206" t="b">
        <f>IF('Input&amp;Output'!$C$3=10,phase_chart!D944,IF('Input&amp;Output'!$C$3=21,phase_chart!H944,IF('Input&amp;Output'!$C$3=22,phase_chart!L944,IF('Input&amp;Output'!$C$3=31,phase_chart!P944,IF('Input&amp;Output'!$C$3=32,phase_chart!T944,"")))))</f>
        <v>0</v>
      </c>
      <c r="N947" s="205" t="b">
        <f>IF('Input&amp;Output'!$C$3=10,phase_chart!E944,IF('Input&amp;Output'!$C$3=21,phase_chart!I944,IF('Input&amp;Output'!$C$3=22,phase_chart!M944,IF('Input&amp;Output'!$C$3=31,phase_chart!Q944,IF('Input&amp;Output'!$C$3=32,phase_chart!U944,"")))))</f>
        <v>0</v>
      </c>
      <c r="P947" s="159">
        <f ca="1">IF(NOT($J947=0),IF($J947&lt;IF($P946=0,0,VLOOKUP(P946,tbL!$M$37:$Q$43,IF(L947=TRUE,2,4))),IF($J947&gt;=VLOOKUP(P946,tbL!$M$37:$Q$43,IF(L947=TRUE,3,5)),$P946,IF(AND(L946=TRUE,L947=TRUE),$P946,$P946-1)),IF(AND(L947=TRUE,J947=VLOOKUP(P946,tbL!$M$37:$Q$43,IF(L947=TRUE,2,4))),P946,IF($P946+1&gt;$C$12,$C$12,$P946+1))),0)</f>
        <v>1</v>
      </c>
      <c r="Q947" s="159">
        <f t="shared" ca="1" si="421"/>
        <v>1</v>
      </c>
      <c r="R947" s="207">
        <f t="shared" ca="1" si="447"/>
        <v>0</v>
      </c>
      <c r="S947" s="208"/>
      <c r="T947" s="159">
        <f t="shared" si="439"/>
        <v>0</v>
      </c>
      <c r="U947" s="209" t="str">
        <f ca="1">IF(AND(T947=-1,N947=TRUE),"*",IF(AND(U946="*",N947=TRUE),"*",IF(AND(AND(L947=TRUE,U946="*"),J947&lt;VLOOKUP(V946+1,tbL!$M$38:$O$43,3)),"*","")))</f>
        <v>*</v>
      </c>
      <c r="V947" s="204">
        <f t="shared" ca="1" si="422"/>
        <v>1</v>
      </c>
      <c r="Y947" s="159" t="str">
        <f t="shared" ca="1" si="423"/>
        <v/>
      </c>
      <c r="Z947" s="159" t="str">
        <f t="shared" si="424"/>
        <v/>
      </c>
      <c r="AA947" s="159">
        <f t="shared" ca="1" si="444"/>
        <v>1</v>
      </c>
      <c r="AC947" s="161" t="str">
        <f t="shared" ca="1" si="425"/>
        <v/>
      </c>
      <c r="AD947" s="161">
        <f t="shared" ca="1" si="426"/>
        <v>1</v>
      </c>
      <c r="AE947" s="161" t="str">
        <f t="shared" ca="1" si="446"/>
        <v/>
      </c>
      <c r="AF947" s="161">
        <f t="shared" ca="1" si="427"/>
        <v>1</v>
      </c>
      <c r="AG947" s="161" t="str">
        <f t="shared" ca="1" si="428"/>
        <v/>
      </c>
      <c r="AH947" s="161">
        <f t="shared" ca="1" si="429"/>
        <v>1</v>
      </c>
      <c r="AI947" s="161" t="str">
        <f t="shared" ca="1" si="430"/>
        <v/>
      </c>
      <c r="AJ947" s="161">
        <f t="shared" ca="1" si="431"/>
        <v>1</v>
      </c>
      <c r="AL947" s="161" t="str">
        <f t="shared" ca="1" si="432"/>
        <v/>
      </c>
      <c r="AM947" s="161">
        <f t="shared" ca="1" si="443"/>
        <v>1</v>
      </c>
      <c r="AN947" s="161" t="str">
        <f t="shared" ca="1" si="433"/>
        <v/>
      </c>
      <c r="AO947" s="161">
        <f t="shared" ca="1" si="442"/>
        <v>1</v>
      </c>
      <c r="AP947" s="161" t="str">
        <f t="shared" ca="1" si="434"/>
        <v/>
      </c>
      <c r="AQ947" s="161">
        <f t="shared" ca="1" si="440"/>
        <v>1</v>
      </c>
      <c r="AR947" s="161" t="str">
        <f t="shared" ca="1" si="435"/>
        <v/>
      </c>
      <c r="AS947" s="161">
        <f t="shared" ca="1" si="436"/>
        <v>1</v>
      </c>
      <c r="AT947" s="159" t="str">
        <f t="shared" ca="1" si="445"/>
        <v/>
      </c>
      <c r="AU947" s="210">
        <f t="shared" ca="1" si="420"/>
        <v>14</v>
      </c>
      <c r="AV947" s="209"/>
      <c r="AW947" s="204">
        <f t="shared" si="437"/>
        <v>9388.138888888885</v>
      </c>
      <c r="AX947" s="159"/>
      <c r="AZ947" s="159"/>
      <c r="BM947" s="207"/>
      <c r="BN947" s="212"/>
      <c r="BP947" s="209"/>
      <c r="BQ947" s="211"/>
      <c r="BR947" s="211"/>
      <c r="BS947" s="211"/>
      <c r="BT947" s="211"/>
      <c r="BU947" s="211"/>
      <c r="BV947" s="211"/>
      <c r="BW947" s="211"/>
      <c r="BX947" s="211"/>
      <c r="BY947" s="211"/>
      <c r="BZ947" s="211"/>
      <c r="CA947" s="209"/>
      <c r="CB947" s="224"/>
      <c r="CC947" s="204"/>
      <c r="CD947" s="204"/>
      <c r="CE947" s="204"/>
      <c r="CF947" s="211"/>
      <c r="CG947" s="211"/>
      <c r="CI947" s="209"/>
      <c r="CJ947" s="209"/>
      <c r="EH947" s="165"/>
      <c r="EI947" s="165"/>
      <c r="EJ947" s="166"/>
      <c r="EK947" s="209"/>
      <c r="EL947" s="211"/>
      <c r="EM947" s="211"/>
      <c r="EN947" s="211"/>
      <c r="EO947" s="211"/>
      <c r="EP947" s="211"/>
      <c r="ES947" s="165"/>
      <c r="ET947" s="165"/>
      <c r="EU947" s="166"/>
      <c r="EV947" s="209"/>
      <c r="EW947" s="211"/>
      <c r="EX947" s="211"/>
      <c r="EY947" s="211"/>
      <c r="EZ947" s="211"/>
      <c r="FA947" s="211"/>
      <c r="FD947" s="165"/>
      <c r="FE947" s="165"/>
      <c r="FF947" s="166"/>
      <c r="FG947" s="209"/>
      <c r="FH947" s="211"/>
      <c r="FI947" s="211"/>
      <c r="FJ947" s="211"/>
      <c r="FK947" s="211"/>
      <c r="FL947" s="211"/>
    </row>
    <row r="948" spans="9:168">
      <c r="I948" s="221">
        <f t="shared" si="441"/>
        <v>344</v>
      </c>
      <c r="J948" s="159">
        <f>'v-t_chart'!C945</f>
        <v>74.400000000000006</v>
      </c>
      <c r="K948" s="204">
        <f t="shared" ca="1" si="419"/>
        <v>217.91759999999999</v>
      </c>
      <c r="L948" s="205" t="b">
        <f>IF('Input&amp;Output'!$C$3=10,phase_chart!C945,IF('Input&amp;Output'!$C$3=21,phase_chart!G945,IF('Input&amp;Output'!$C$3=22,phase_chart!K945,IF('Input&amp;Output'!$C$3=31,phase_chart!O945,IF('Input&amp;Output'!$C$3=32,phase_chart!S945,"")))))</f>
        <v>1</v>
      </c>
      <c r="M948" s="206" t="b">
        <f>IF('Input&amp;Output'!$C$3=10,phase_chart!D945,IF('Input&amp;Output'!$C$3=21,phase_chart!H945,IF('Input&amp;Output'!$C$3=22,phase_chart!L945,IF('Input&amp;Output'!$C$3=31,phase_chart!P945,IF('Input&amp;Output'!$C$3=32,phase_chart!T945,"")))))</f>
        <v>0</v>
      </c>
      <c r="N948" s="205" t="b">
        <f>IF('Input&amp;Output'!$C$3=10,phase_chart!E945,IF('Input&amp;Output'!$C$3=21,phase_chart!I945,IF('Input&amp;Output'!$C$3=22,phase_chart!M945,IF('Input&amp;Output'!$C$3=31,phase_chart!Q945,IF('Input&amp;Output'!$C$3=32,phase_chart!U945,"")))))</f>
        <v>0</v>
      </c>
      <c r="P948" s="159">
        <f ca="1">IF(NOT($J948=0),IF($J948&lt;IF($P947=0,0,VLOOKUP(P947,tbL!$M$37:$Q$43,IF(L948=TRUE,2,4))),IF($J948&gt;=VLOOKUP(P947,tbL!$M$37:$Q$43,IF(L948=TRUE,3,5)),$P947,IF(AND(L947=TRUE,L948=TRUE),$P947,$P947-1)),IF(AND(L948=TRUE,J948=VLOOKUP(P947,tbL!$M$37:$Q$43,IF(L948=TRUE,2,4))),P947,IF($P947+1&gt;$C$12,$C$12,$P947+1))),0)</f>
        <v>1</v>
      </c>
      <c r="Q948" s="159">
        <f t="shared" ca="1" si="421"/>
        <v>1</v>
      </c>
      <c r="R948" s="207">
        <f t="shared" ca="1" si="447"/>
        <v>0</v>
      </c>
      <c r="S948" s="208"/>
      <c r="T948" s="159">
        <f t="shared" si="439"/>
        <v>0</v>
      </c>
      <c r="U948" s="209" t="str">
        <f ca="1">IF(AND(T948=-1,N948=TRUE),"*",IF(AND(U947="*",N948=TRUE),"*",IF(AND(AND(L948=TRUE,U947="*"),J948&lt;VLOOKUP(V947+1,tbL!$M$38:$O$43,3)),"*","")))</f>
        <v>*</v>
      </c>
      <c r="V948" s="204">
        <f t="shared" ca="1" si="422"/>
        <v>1</v>
      </c>
      <c r="Y948" s="159" t="str">
        <f t="shared" ca="1" si="423"/>
        <v/>
      </c>
      <c r="Z948" s="159" t="str">
        <f t="shared" si="424"/>
        <v/>
      </c>
      <c r="AA948" s="159">
        <f t="shared" ca="1" si="444"/>
        <v>1</v>
      </c>
      <c r="AC948" s="161" t="str">
        <f t="shared" ca="1" si="425"/>
        <v/>
      </c>
      <c r="AD948" s="161">
        <f t="shared" ca="1" si="426"/>
        <v>1</v>
      </c>
      <c r="AE948" s="161" t="str">
        <f t="shared" ca="1" si="446"/>
        <v/>
      </c>
      <c r="AF948" s="161">
        <f t="shared" ca="1" si="427"/>
        <v>1</v>
      </c>
      <c r="AG948" s="161" t="str">
        <f t="shared" ca="1" si="428"/>
        <v/>
      </c>
      <c r="AH948" s="161">
        <f t="shared" ca="1" si="429"/>
        <v>1</v>
      </c>
      <c r="AI948" s="161" t="str">
        <f t="shared" ca="1" si="430"/>
        <v/>
      </c>
      <c r="AJ948" s="161">
        <f t="shared" ca="1" si="431"/>
        <v>1</v>
      </c>
      <c r="AL948" s="161" t="str">
        <f t="shared" ca="1" si="432"/>
        <v/>
      </c>
      <c r="AM948" s="161">
        <f t="shared" ca="1" si="443"/>
        <v>1</v>
      </c>
      <c r="AN948" s="161" t="str">
        <f t="shared" ca="1" si="433"/>
        <v/>
      </c>
      <c r="AO948" s="161">
        <f t="shared" ca="1" si="442"/>
        <v>1</v>
      </c>
      <c r="AP948" s="161" t="str">
        <f t="shared" ca="1" si="434"/>
        <v/>
      </c>
      <c r="AQ948" s="161">
        <f t="shared" ca="1" si="440"/>
        <v>1</v>
      </c>
      <c r="AR948" s="161" t="str">
        <f t="shared" ca="1" si="435"/>
        <v/>
      </c>
      <c r="AS948" s="161">
        <f t="shared" ca="1" si="436"/>
        <v>1</v>
      </c>
      <c r="AT948" s="159" t="str">
        <f t="shared" ca="1" si="445"/>
        <v/>
      </c>
      <c r="AU948" s="210">
        <f t="shared" ca="1" si="420"/>
        <v>14</v>
      </c>
      <c r="AV948" s="209"/>
      <c r="AW948" s="204">
        <f t="shared" si="437"/>
        <v>9408.8055555555511</v>
      </c>
      <c r="AX948" s="159"/>
      <c r="AZ948" s="159"/>
      <c r="BM948" s="207"/>
      <c r="BN948" s="212"/>
      <c r="BP948" s="209"/>
      <c r="BQ948" s="211"/>
      <c r="BR948" s="211"/>
      <c r="BS948" s="211"/>
      <c r="BT948" s="211"/>
      <c r="BU948" s="211"/>
      <c r="BV948" s="211"/>
      <c r="BW948" s="211"/>
      <c r="BX948" s="211"/>
      <c r="BY948" s="211"/>
      <c r="BZ948" s="211"/>
      <c r="CA948" s="209"/>
      <c r="CB948" s="224"/>
      <c r="CC948" s="204"/>
      <c r="CD948" s="204"/>
      <c r="CE948" s="204"/>
      <c r="CF948" s="211"/>
      <c r="CG948" s="211"/>
      <c r="CI948" s="209"/>
      <c r="CJ948" s="209"/>
      <c r="EH948" s="165"/>
      <c r="EI948" s="165"/>
      <c r="EJ948" s="166"/>
      <c r="EK948" s="209"/>
      <c r="EL948" s="211"/>
      <c r="EM948" s="211"/>
      <c r="EN948" s="211"/>
      <c r="EO948" s="211"/>
      <c r="EP948" s="211"/>
      <c r="ES948" s="165"/>
      <c r="ET948" s="165"/>
      <c r="EU948" s="166"/>
      <c r="EV948" s="209"/>
      <c r="EW948" s="211"/>
      <c r="EX948" s="211"/>
      <c r="EY948" s="211"/>
      <c r="EZ948" s="211"/>
      <c r="FA948" s="211"/>
      <c r="FD948" s="165"/>
      <c r="FE948" s="165"/>
      <c r="FF948" s="166"/>
      <c r="FG948" s="209"/>
      <c r="FH948" s="211"/>
      <c r="FI948" s="211"/>
      <c r="FJ948" s="211"/>
      <c r="FK948" s="211"/>
      <c r="FL948" s="211"/>
    </row>
    <row r="949" spans="9:168">
      <c r="I949" s="221">
        <f t="shared" si="441"/>
        <v>345</v>
      </c>
      <c r="J949" s="159">
        <f>'v-t_chart'!C946</f>
        <v>75.099999999999994</v>
      </c>
      <c r="K949" s="204">
        <f t="shared" ca="1" si="419"/>
        <v>219.96789999999996</v>
      </c>
      <c r="L949" s="205" t="b">
        <f>IF('Input&amp;Output'!$C$3=10,phase_chart!C946,IF('Input&amp;Output'!$C$3=21,phase_chart!G946,IF('Input&amp;Output'!$C$3=22,phase_chart!K946,IF('Input&amp;Output'!$C$3=31,phase_chart!O946,IF('Input&amp;Output'!$C$3=32,phase_chart!S946,"")))))</f>
        <v>1</v>
      </c>
      <c r="M949" s="206" t="b">
        <f>IF('Input&amp;Output'!$C$3=10,phase_chart!D946,IF('Input&amp;Output'!$C$3=21,phase_chart!H946,IF('Input&amp;Output'!$C$3=22,phase_chart!L946,IF('Input&amp;Output'!$C$3=31,phase_chart!P946,IF('Input&amp;Output'!$C$3=32,phase_chart!T946,"")))))</f>
        <v>0</v>
      </c>
      <c r="N949" s="205" t="b">
        <f>IF('Input&amp;Output'!$C$3=10,phase_chart!E946,IF('Input&amp;Output'!$C$3=21,phase_chart!I946,IF('Input&amp;Output'!$C$3=22,phase_chart!M946,IF('Input&amp;Output'!$C$3=31,phase_chart!Q946,IF('Input&amp;Output'!$C$3=32,phase_chart!U946,"")))))</f>
        <v>0</v>
      </c>
      <c r="P949" s="159">
        <f ca="1">IF(NOT($J949=0),IF($J949&lt;IF($P948=0,0,VLOOKUP(P948,tbL!$M$37:$Q$43,IF(L949=TRUE,2,4))),IF($J949&gt;=VLOOKUP(P948,tbL!$M$37:$Q$43,IF(L949=TRUE,3,5)),$P948,IF(AND(L948=TRUE,L949=TRUE),$P948,$P948-1)),IF(AND(L949=TRUE,J949=VLOOKUP(P948,tbL!$M$37:$Q$43,IF(L949=TRUE,2,4))),P948,IF($P948+1&gt;$C$12,$C$12,$P948+1))),0)</f>
        <v>1</v>
      </c>
      <c r="Q949" s="159">
        <f t="shared" ca="1" si="421"/>
        <v>1</v>
      </c>
      <c r="R949" s="207">
        <f t="shared" ca="1" si="447"/>
        <v>0</v>
      </c>
      <c r="S949" s="208"/>
      <c r="T949" s="159">
        <f t="shared" si="439"/>
        <v>0</v>
      </c>
      <c r="U949" s="209" t="str">
        <f ca="1">IF(AND(T949=-1,N949=TRUE),"*",IF(AND(U948="*",N949=TRUE),"*",IF(AND(AND(L949=TRUE,U948="*"),J949&lt;VLOOKUP(V948+1,tbL!$M$38:$O$43,3)),"*","")))</f>
        <v>*</v>
      </c>
      <c r="V949" s="204">
        <f t="shared" ca="1" si="422"/>
        <v>1</v>
      </c>
      <c r="Y949" s="159" t="str">
        <f t="shared" ca="1" si="423"/>
        <v/>
      </c>
      <c r="Z949" s="159" t="str">
        <f t="shared" si="424"/>
        <v/>
      </c>
      <c r="AA949" s="159">
        <f t="shared" ca="1" si="444"/>
        <v>1</v>
      </c>
      <c r="AC949" s="161" t="str">
        <f t="shared" ca="1" si="425"/>
        <v/>
      </c>
      <c r="AD949" s="161">
        <f t="shared" ca="1" si="426"/>
        <v>1</v>
      </c>
      <c r="AE949" s="161" t="str">
        <f t="shared" ca="1" si="446"/>
        <v/>
      </c>
      <c r="AF949" s="161">
        <f t="shared" ca="1" si="427"/>
        <v>1</v>
      </c>
      <c r="AG949" s="161" t="str">
        <f t="shared" ca="1" si="428"/>
        <v/>
      </c>
      <c r="AH949" s="161">
        <f t="shared" ca="1" si="429"/>
        <v>1</v>
      </c>
      <c r="AI949" s="161" t="str">
        <f t="shared" ca="1" si="430"/>
        <v/>
      </c>
      <c r="AJ949" s="161">
        <f t="shared" ca="1" si="431"/>
        <v>1</v>
      </c>
      <c r="AL949" s="161" t="str">
        <f t="shared" ca="1" si="432"/>
        <v/>
      </c>
      <c r="AM949" s="161">
        <f t="shared" ca="1" si="443"/>
        <v>1</v>
      </c>
      <c r="AN949" s="161" t="str">
        <f t="shared" ca="1" si="433"/>
        <v/>
      </c>
      <c r="AO949" s="161">
        <f t="shared" ca="1" si="442"/>
        <v>1</v>
      </c>
      <c r="AP949" s="161" t="str">
        <f t="shared" ca="1" si="434"/>
        <v/>
      </c>
      <c r="AQ949" s="161">
        <f t="shared" ca="1" si="440"/>
        <v>1</v>
      </c>
      <c r="AR949" s="161" t="str">
        <f t="shared" ca="1" si="435"/>
        <v/>
      </c>
      <c r="AS949" s="161">
        <f t="shared" ca="1" si="436"/>
        <v>1</v>
      </c>
      <c r="AT949" s="159" t="str">
        <f t="shared" ca="1" si="445"/>
        <v/>
      </c>
      <c r="AU949" s="210">
        <f t="shared" ca="1" si="420"/>
        <v>14</v>
      </c>
      <c r="AV949" s="209"/>
      <c r="AW949" s="204">
        <f t="shared" si="437"/>
        <v>9429.6666666666624</v>
      </c>
      <c r="AX949" s="159"/>
      <c r="AZ949" s="159"/>
      <c r="BM949" s="207"/>
      <c r="BN949" s="212"/>
      <c r="BP949" s="209"/>
      <c r="BQ949" s="211"/>
      <c r="BR949" s="211"/>
      <c r="BS949" s="211"/>
      <c r="BT949" s="211"/>
      <c r="BU949" s="211"/>
      <c r="BV949" s="211"/>
      <c r="BW949" s="211"/>
      <c r="BX949" s="211"/>
      <c r="BY949" s="211"/>
      <c r="BZ949" s="211"/>
      <c r="CA949" s="209"/>
      <c r="CB949" s="224"/>
      <c r="CC949" s="204"/>
      <c r="CD949" s="204"/>
      <c r="CE949" s="204"/>
      <c r="CF949" s="211"/>
      <c r="CG949" s="211"/>
      <c r="CI949" s="209"/>
      <c r="CJ949" s="209"/>
      <c r="EH949" s="165"/>
      <c r="EI949" s="165"/>
      <c r="EJ949" s="166"/>
      <c r="EK949" s="209"/>
      <c r="EL949" s="211"/>
      <c r="EM949" s="211"/>
      <c r="EN949" s="211"/>
      <c r="EO949" s="211"/>
      <c r="EP949" s="211"/>
      <c r="ES949" s="165"/>
      <c r="ET949" s="165"/>
      <c r="EU949" s="166"/>
      <c r="EV949" s="209"/>
      <c r="EW949" s="211"/>
      <c r="EX949" s="211"/>
      <c r="EY949" s="211"/>
      <c r="EZ949" s="211"/>
      <c r="FA949" s="211"/>
      <c r="FD949" s="165"/>
      <c r="FE949" s="165"/>
      <c r="FF949" s="166"/>
      <c r="FG949" s="209"/>
      <c r="FH949" s="211"/>
      <c r="FI949" s="211"/>
      <c r="FJ949" s="211"/>
      <c r="FK949" s="211"/>
      <c r="FL949" s="211"/>
    </row>
    <row r="950" spans="9:168">
      <c r="I950" s="221">
        <f t="shared" si="441"/>
        <v>346</v>
      </c>
      <c r="J950" s="159">
        <f>'v-t_chart'!C947</f>
        <v>75.8</v>
      </c>
      <c r="K950" s="204">
        <f t="shared" ca="1" si="419"/>
        <v>222.01819999999998</v>
      </c>
      <c r="L950" s="205" t="b">
        <f>IF('Input&amp;Output'!$C$3=10,phase_chart!C947,IF('Input&amp;Output'!$C$3=21,phase_chart!G947,IF('Input&amp;Output'!$C$3=22,phase_chart!K947,IF('Input&amp;Output'!$C$3=31,phase_chart!O947,IF('Input&amp;Output'!$C$3=32,phase_chart!S947,"")))))</f>
        <v>1</v>
      </c>
      <c r="M950" s="206" t="b">
        <f>IF('Input&amp;Output'!$C$3=10,phase_chart!D947,IF('Input&amp;Output'!$C$3=21,phase_chart!H947,IF('Input&amp;Output'!$C$3=22,phase_chart!L947,IF('Input&amp;Output'!$C$3=31,phase_chart!P947,IF('Input&amp;Output'!$C$3=32,phase_chart!T947,"")))))</f>
        <v>0</v>
      </c>
      <c r="N950" s="205" t="b">
        <f>IF('Input&amp;Output'!$C$3=10,phase_chart!E947,IF('Input&amp;Output'!$C$3=21,phase_chart!I947,IF('Input&amp;Output'!$C$3=22,phase_chart!M947,IF('Input&amp;Output'!$C$3=31,phase_chart!Q947,IF('Input&amp;Output'!$C$3=32,phase_chart!U947,"")))))</f>
        <v>0</v>
      </c>
      <c r="P950" s="159">
        <f ca="1">IF(NOT($J950=0),IF($J950&lt;IF($P949=0,0,VLOOKUP(P949,tbL!$M$37:$Q$43,IF(L950=TRUE,2,4))),IF($J950&gt;=VLOOKUP(P949,tbL!$M$37:$Q$43,IF(L950=TRUE,3,5)),$P949,IF(AND(L949=TRUE,L950=TRUE),$P949,$P949-1)),IF(AND(L950=TRUE,J950=VLOOKUP(P949,tbL!$M$37:$Q$43,IF(L950=TRUE,2,4))),P949,IF($P949+1&gt;$C$12,$C$12,$P949+1))),0)</f>
        <v>1</v>
      </c>
      <c r="Q950" s="159">
        <f t="shared" ca="1" si="421"/>
        <v>1</v>
      </c>
      <c r="R950" s="207">
        <f t="shared" ca="1" si="447"/>
        <v>0</v>
      </c>
      <c r="S950" s="208"/>
      <c r="T950" s="159">
        <f t="shared" si="439"/>
        <v>0</v>
      </c>
      <c r="U950" s="209" t="str">
        <f ca="1">IF(AND(T950=-1,N950=TRUE),"*",IF(AND(U949="*",N950=TRUE),"*",IF(AND(AND(L950=TRUE,U949="*"),J950&lt;VLOOKUP(V949+1,tbL!$M$38:$O$43,3)),"*","")))</f>
        <v>*</v>
      </c>
      <c r="V950" s="204">
        <f t="shared" ca="1" si="422"/>
        <v>1</v>
      </c>
      <c r="Y950" s="159" t="str">
        <f t="shared" ca="1" si="423"/>
        <v/>
      </c>
      <c r="Z950" s="159" t="str">
        <f t="shared" si="424"/>
        <v/>
      </c>
      <c r="AA950" s="159">
        <f t="shared" ca="1" si="444"/>
        <v>1</v>
      </c>
      <c r="AC950" s="161" t="str">
        <f t="shared" ca="1" si="425"/>
        <v/>
      </c>
      <c r="AD950" s="161">
        <f t="shared" ca="1" si="426"/>
        <v>1</v>
      </c>
      <c r="AE950" s="161" t="str">
        <f t="shared" ca="1" si="446"/>
        <v/>
      </c>
      <c r="AF950" s="161">
        <f t="shared" ca="1" si="427"/>
        <v>1</v>
      </c>
      <c r="AG950" s="161" t="str">
        <f t="shared" ca="1" si="428"/>
        <v/>
      </c>
      <c r="AH950" s="161">
        <f t="shared" ca="1" si="429"/>
        <v>1</v>
      </c>
      <c r="AI950" s="161" t="str">
        <f t="shared" ca="1" si="430"/>
        <v/>
      </c>
      <c r="AJ950" s="161">
        <f t="shared" ca="1" si="431"/>
        <v>1</v>
      </c>
      <c r="AL950" s="161" t="str">
        <f t="shared" ca="1" si="432"/>
        <v/>
      </c>
      <c r="AM950" s="161">
        <f t="shared" ca="1" si="443"/>
        <v>1</v>
      </c>
      <c r="AN950" s="161" t="str">
        <f t="shared" ca="1" si="433"/>
        <v/>
      </c>
      <c r="AO950" s="161">
        <f t="shared" ca="1" si="442"/>
        <v>1</v>
      </c>
      <c r="AP950" s="161" t="str">
        <f t="shared" ca="1" si="434"/>
        <v/>
      </c>
      <c r="AQ950" s="161">
        <f t="shared" ca="1" si="440"/>
        <v>1</v>
      </c>
      <c r="AR950" s="161" t="str">
        <f t="shared" ca="1" si="435"/>
        <v/>
      </c>
      <c r="AS950" s="161">
        <f t="shared" ca="1" si="436"/>
        <v>1</v>
      </c>
      <c r="AT950" s="159" t="str">
        <f t="shared" ca="1" si="445"/>
        <v/>
      </c>
      <c r="AU950" s="210">
        <f t="shared" ca="1" si="420"/>
        <v>14</v>
      </c>
      <c r="AV950" s="209"/>
      <c r="AW950" s="204">
        <f t="shared" si="437"/>
        <v>9450.7222222222172</v>
      </c>
      <c r="AX950" s="159"/>
      <c r="AZ950" s="159"/>
      <c r="BM950" s="207"/>
      <c r="BN950" s="212"/>
      <c r="BP950" s="209"/>
      <c r="BQ950" s="211"/>
      <c r="BR950" s="211"/>
      <c r="BS950" s="211"/>
      <c r="BT950" s="211"/>
      <c r="BU950" s="211"/>
      <c r="BV950" s="211"/>
      <c r="BW950" s="211"/>
      <c r="BX950" s="211"/>
      <c r="BY950" s="211"/>
      <c r="BZ950" s="211"/>
      <c r="CA950" s="209"/>
      <c r="CB950" s="224"/>
      <c r="CC950" s="204"/>
      <c r="CD950" s="204"/>
      <c r="CE950" s="204"/>
      <c r="CF950" s="211"/>
      <c r="CG950" s="211"/>
      <c r="CI950" s="209"/>
      <c r="CJ950" s="209"/>
      <c r="EH950" s="165"/>
      <c r="EI950" s="165"/>
      <c r="EJ950" s="166"/>
      <c r="EK950" s="209"/>
      <c r="EL950" s="211"/>
      <c r="EM950" s="211"/>
      <c r="EN950" s="211"/>
      <c r="EO950" s="211"/>
      <c r="EP950" s="211"/>
      <c r="ES950" s="165"/>
      <c r="ET950" s="165"/>
      <c r="EU950" s="166"/>
      <c r="EV950" s="209"/>
      <c r="EW950" s="211"/>
      <c r="EX950" s="211"/>
      <c r="EY950" s="211"/>
      <c r="EZ950" s="211"/>
      <c r="FA950" s="211"/>
      <c r="FD950" s="165"/>
      <c r="FE950" s="165"/>
      <c r="FF950" s="166"/>
      <c r="FG950" s="209"/>
      <c r="FH950" s="211"/>
      <c r="FI950" s="211"/>
      <c r="FJ950" s="211"/>
      <c r="FK950" s="211"/>
      <c r="FL950" s="211"/>
    </row>
    <row r="951" spans="9:168">
      <c r="I951" s="221">
        <f t="shared" si="441"/>
        <v>347</v>
      </c>
      <c r="J951" s="159">
        <f>'v-t_chart'!C948</f>
        <v>76.5</v>
      </c>
      <c r="K951" s="204">
        <f t="shared" ca="1" si="419"/>
        <v>224.0685</v>
      </c>
      <c r="L951" s="205" t="b">
        <f>IF('Input&amp;Output'!$C$3=10,phase_chart!C948,IF('Input&amp;Output'!$C$3=21,phase_chart!G948,IF('Input&amp;Output'!$C$3=22,phase_chart!K948,IF('Input&amp;Output'!$C$3=31,phase_chart!O948,IF('Input&amp;Output'!$C$3=32,phase_chart!S948,"")))))</f>
        <v>1</v>
      </c>
      <c r="M951" s="206" t="b">
        <f>IF('Input&amp;Output'!$C$3=10,phase_chart!D948,IF('Input&amp;Output'!$C$3=21,phase_chart!H948,IF('Input&amp;Output'!$C$3=22,phase_chart!L948,IF('Input&amp;Output'!$C$3=31,phase_chart!P948,IF('Input&amp;Output'!$C$3=32,phase_chart!T948,"")))))</f>
        <v>0</v>
      </c>
      <c r="N951" s="205" t="b">
        <f>IF('Input&amp;Output'!$C$3=10,phase_chart!E948,IF('Input&amp;Output'!$C$3=21,phase_chart!I948,IF('Input&amp;Output'!$C$3=22,phase_chart!M948,IF('Input&amp;Output'!$C$3=31,phase_chart!Q948,IF('Input&amp;Output'!$C$3=32,phase_chart!U948,"")))))</f>
        <v>0</v>
      </c>
      <c r="P951" s="159">
        <f ca="1">IF(NOT($J951=0),IF($J951&lt;IF($P950=0,0,VLOOKUP(P950,tbL!$M$37:$Q$43,IF(L951=TRUE,2,4))),IF($J951&gt;=VLOOKUP(P950,tbL!$M$37:$Q$43,IF(L951=TRUE,3,5)),$P950,IF(AND(L950=TRUE,L951=TRUE),$P950,$P950-1)),IF(AND(L951=TRUE,J951=VLOOKUP(P950,tbL!$M$37:$Q$43,IF(L951=TRUE,2,4))),P950,IF($P950+1&gt;$C$12,$C$12,$P950+1))),0)</f>
        <v>1</v>
      </c>
      <c r="Q951" s="159">
        <f t="shared" ca="1" si="421"/>
        <v>1</v>
      </c>
      <c r="R951" s="207">
        <f t="shared" ca="1" si="447"/>
        <v>0</v>
      </c>
      <c r="S951" s="208"/>
      <c r="T951" s="159">
        <f t="shared" si="439"/>
        <v>0</v>
      </c>
      <c r="U951" s="209" t="str">
        <f ca="1">IF(AND(T951=-1,N951=TRUE),"*",IF(AND(U950="*",N951=TRUE),"*",IF(AND(AND(L951=TRUE,U950="*"),J951&lt;VLOOKUP(V950+1,tbL!$M$38:$O$43,3)),"*","")))</f>
        <v>*</v>
      </c>
      <c r="V951" s="204">
        <f t="shared" ca="1" si="422"/>
        <v>1</v>
      </c>
      <c r="Y951" s="159" t="str">
        <f t="shared" ca="1" si="423"/>
        <v/>
      </c>
      <c r="Z951" s="159" t="str">
        <f t="shared" si="424"/>
        <v/>
      </c>
      <c r="AA951" s="159">
        <f t="shared" ca="1" si="444"/>
        <v>1</v>
      </c>
      <c r="AC951" s="161" t="str">
        <f t="shared" ca="1" si="425"/>
        <v/>
      </c>
      <c r="AD951" s="161">
        <f t="shared" ca="1" si="426"/>
        <v>1</v>
      </c>
      <c r="AE951" s="161" t="str">
        <f t="shared" ca="1" si="446"/>
        <v/>
      </c>
      <c r="AF951" s="161">
        <f t="shared" ca="1" si="427"/>
        <v>1</v>
      </c>
      <c r="AG951" s="161" t="str">
        <f t="shared" ca="1" si="428"/>
        <v/>
      </c>
      <c r="AH951" s="161">
        <f t="shared" ca="1" si="429"/>
        <v>1</v>
      </c>
      <c r="AI951" s="161" t="str">
        <f t="shared" ca="1" si="430"/>
        <v/>
      </c>
      <c r="AJ951" s="161">
        <f t="shared" ca="1" si="431"/>
        <v>1</v>
      </c>
      <c r="AL951" s="161" t="str">
        <f t="shared" ca="1" si="432"/>
        <v/>
      </c>
      <c r="AM951" s="161">
        <f t="shared" ca="1" si="443"/>
        <v>1</v>
      </c>
      <c r="AN951" s="161" t="str">
        <f t="shared" ca="1" si="433"/>
        <v/>
      </c>
      <c r="AO951" s="161">
        <f t="shared" ca="1" si="442"/>
        <v>1</v>
      </c>
      <c r="AP951" s="161" t="str">
        <f t="shared" ca="1" si="434"/>
        <v/>
      </c>
      <c r="AQ951" s="161">
        <f t="shared" ca="1" si="440"/>
        <v>1</v>
      </c>
      <c r="AR951" s="161" t="str">
        <f t="shared" ca="1" si="435"/>
        <v/>
      </c>
      <c r="AS951" s="161">
        <f t="shared" ca="1" si="436"/>
        <v>1</v>
      </c>
      <c r="AT951" s="159" t="str">
        <f t="shared" ca="1" si="445"/>
        <v/>
      </c>
      <c r="AU951" s="210">
        <f t="shared" ca="1" si="420"/>
        <v>14</v>
      </c>
      <c r="AV951" s="209"/>
      <c r="AW951" s="204">
        <f t="shared" si="437"/>
        <v>9471.9722222222172</v>
      </c>
      <c r="AX951" s="159"/>
      <c r="AZ951" s="159"/>
      <c r="BM951" s="207"/>
      <c r="BN951" s="212"/>
      <c r="BP951" s="209"/>
      <c r="BQ951" s="211"/>
      <c r="BR951" s="211"/>
      <c r="BS951" s="211"/>
      <c r="BT951" s="211"/>
      <c r="BU951" s="211"/>
      <c r="BV951" s="211"/>
      <c r="BW951" s="211"/>
      <c r="BX951" s="211"/>
      <c r="BY951" s="211"/>
      <c r="BZ951" s="211"/>
      <c r="CA951" s="209"/>
      <c r="CB951" s="224"/>
      <c r="CC951" s="204"/>
      <c r="CD951" s="204"/>
      <c r="CE951" s="204"/>
      <c r="CF951" s="211"/>
      <c r="CG951" s="211"/>
      <c r="CI951" s="209"/>
      <c r="CJ951" s="209"/>
      <c r="EH951" s="165"/>
      <c r="EI951" s="165"/>
      <c r="EJ951" s="166"/>
      <c r="EK951" s="209"/>
      <c r="EL951" s="211"/>
      <c r="EM951" s="211"/>
      <c r="EN951" s="211"/>
      <c r="EO951" s="211"/>
      <c r="EP951" s="211"/>
      <c r="ES951" s="165"/>
      <c r="ET951" s="165"/>
      <c r="EU951" s="166"/>
      <c r="EV951" s="209"/>
      <c r="EW951" s="211"/>
      <c r="EX951" s="211"/>
      <c r="EY951" s="211"/>
      <c r="EZ951" s="211"/>
      <c r="FA951" s="211"/>
      <c r="FD951" s="165"/>
      <c r="FE951" s="165"/>
      <c r="FF951" s="166"/>
      <c r="FG951" s="209"/>
      <c r="FH951" s="211"/>
      <c r="FI951" s="211"/>
      <c r="FJ951" s="211"/>
      <c r="FK951" s="211"/>
      <c r="FL951" s="211"/>
    </row>
    <row r="952" spans="9:168">
      <c r="I952" s="221">
        <f t="shared" si="441"/>
        <v>348</v>
      </c>
      <c r="J952" s="159">
        <f>'v-t_chart'!C949</f>
        <v>77.2</v>
      </c>
      <c r="K952" s="204">
        <f t="shared" ca="1" si="419"/>
        <v>226.11879999999999</v>
      </c>
      <c r="L952" s="205" t="b">
        <f>IF('Input&amp;Output'!$C$3=10,phase_chart!C949,IF('Input&amp;Output'!$C$3=21,phase_chart!G949,IF('Input&amp;Output'!$C$3=22,phase_chart!K949,IF('Input&amp;Output'!$C$3=31,phase_chart!O949,IF('Input&amp;Output'!$C$3=32,phase_chart!S949,"")))))</f>
        <v>1</v>
      </c>
      <c r="M952" s="206" t="b">
        <f>IF('Input&amp;Output'!$C$3=10,phase_chart!D949,IF('Input&amp;Output'!$C$3=21,phase_chart!H949,IF('Input&amp;Output'!$C$3=22,phase_chart!L949,IF('Input&amp;Output'!$C$3=31,phase_chart!P949,IF('Input&amp;Output'!$C$3=32,phase_chart!T949,"")))))</f>
        <v>0</v>
      </c>
      <c r="N952" s="205" t="b">
        <f>IF('Input&amp;Output'!$C$3=10,phase_chart!E949,IF('Input&amp;Output'!$C$3=21,phase_chart!I949,IF('Input&amp;Output'!$C$3=22,phase_chart!M949,IF('Input&amp;Output'!$C$3=31,phase_chart!Q949,IF('Input&amp;Output'!$C$3=32,phase_chart!U949,"")))))</f>
        <v>0</v>
      </c>
      <c r="P952" s="159">
        <f ca="1">IF(NOT($J952=0),IF($J952&lt;IF($P951=0,0,VLOOKUP(P951,tbL!$M$37:$Q$43,IF(L952=TRUE,2,4))),IF($J952&gt;=VLOOKUP(P951,tbL!$M$37:$Q$43,IF(L952=TRUE,3,5)),$P951,IF(AND(L951=TRUE,L952=TRUE),$P951,$P951-1)),IF(AND(L952=TRUE,J952=VLOOKUP(P951,tbL!$M$37:$Q$43,IF(L952=TRUE,2,4))),P951,IF($P951+1&gt;$C$12,$C$12,$P951+1))),0)</f>
        <v>1</v>
      </c>
      <c r="Q952" s="159">
        <f t="shared" ca="1" si="421"/>
        <v>1</v>
      </c>
      <c r="R952" s="207">
        <f t="shared" ca="1" si="447"/>
        <v>0</v>
      </c>
      <c r="S952" s="208"/>
      <c r="T952" s="159">
        <f t="shared" si="439"/>
        <v>0</v>
      </c>
      <c r="U952" s="209" t="str">
        <f ca="1">IF(AND(T952=-1,N952=TRUE),"*",IF(AND(U951="*",N952=TRUE),"*",IF(AND(AND(L952=TRUE,U951="*"),J952&lt;VLOOKUP(V951+1,tbL!$M$38:$O$43,3)),"*","")))</f>
        <v>*</v>
      </c>
      <c r="V952" s="204">
        <f t="shared" ca="1" si="422"/>
        <v>1</v>
      </c>
      <c r="Y952" s="159" t="str">
        <f t="shared" ca="1" si="423"/>
        <v/>
      </c>
      <c r="Z952" s="159" t="str">
        <f t="shared" si="424"/>
        <v/>
      </c>
      <c r="AA952" s="159">
        <f t="shared" ca="1" si="444"/>
        <v>1</v>
      </c>
      <c r="AC952" s="161" t="str">
        <f t="shared" ca="1" si="425"/>
        <v/>
      </c>
      <c r="AD952" s="161">
        <f t="shared" ca="1" si="426"/>
        <v>1</v>
      </c>
      <c r="AE952" s="161" t="str">
        <f t="shared" ca="1" si="446"/>
        <v/>
      </c>
      <c r="AF952" s="161">
        <f t="shared" ca="1" si="427"/>
        <v>1</v>
      </c>
      <c r="AG952" s="161" t="str">
        <f t="shared" ca="1" si="428"/>
        <v/>
      </c>
      <c r="AH952" s="161">
        <f t="shared" ca="1" si="429"/>
        <v>1</v>
      </c>
      <c r="AI952" s="161" t="str">
        <f t="shared" ca="1" si="430"/>
        <v/>
      </c>
      <c r="AJ952" s="161">
        <f t="shared" ca="1" si="431"/>
        <v>1</v>
      </c>
      <c r="AL952" s="161" t="str">
        <f t="shared" ca="1" si="432"/>
        <v/>
      </c>
      <c r="AM952" s="161">
        <f t="shared" ca="1" si="443"/>
        <v>1</v>
      </c>
      <c r="AN952" s="161" t="str">
        <f t="shared" ca="1" si="433"/>
        <v/>
      </c>
      <c r="AO952" s="161">
        <f t="shared" ca="1" si="442"/>
        <v>1</v>
      </c>
      <c r="AP952" s="161" t="str">
        <f t="shared" ca="1" si="434"/>
        <v/>
      </c>
      <c r="AQ952" s="161">
        <f t="shared" ca="1" si="440"/>
        <v>1</v>
      </c>
      <c r="AR952" s="161" t="str">
        <f t="shared" ca="1" si="435"/>
        <v/>
      </c>
      <c r="AS952" s="161">
        <f t="shared" ca="1" si="436"/>
        <v>1</v>
      </c>
      <c r="AT952" s="159" t="str">
        <f t="shared" ca="1" si="445"/>
        <v/>
      </c>
      <c r="AU952" s="210">
        <f t="shared" ca="1" si="420"/>
        <v>14</v>
      </c>
      <c r="AV952" s="209"/>
      <c r="AW952" s="204">
        <f t="shared" si="437"/>
        <v>9493.4166666666624</v>
      </c>
      <c r="AX952" s="159"/>
      <c r="AZ952" s="159"/>
      <c r="BM952" s="207"/>
      <c r="BN952" s="212"/>
      <c r="BP952" s="209"/>
      <c r="BQ952" s="211"/>
      <c r="BR952" s="211"/>
      <c r="BS952" s="211"/>
      <c r="BT952" s="211"/>
      <c r="BU952" s="211"/>
      <c r="BV952" s="211"/>
      <c r="BW952" s="211"/>
      <c r="BX952" s="211"/>
      <c r="BY952" s="211"/>
      <c r="BZ952" s="211"/>
      <c r="CA952" s="209"/>
      <c r="CB952" s="224"/>
      <c r="CC952" s="204"/>
      <c r="CD952" s="204"/>
      <c r="CE952" s="204"/>
      <c r="CF952" s="211"/>
      <c r="CG952" s="211"/>
      <c r="CI952" s="209"/>
      <c r="CJ952" s="209"/>
      <c r="EH952" s="165"/>
      <c r="EI952" s="165"/>
      <c r="EJ952" s="166"/>
      <c r="EK952" s="209"/>
      <c r="EL952" s="211"/>
      <c r="EM952" s="211"/>
      <c r="EN952" s="211"/>
      <c r="EO952" s="211"/>
      <c r="EP952" s="211"/>
      <c r="ES952" s="165"/>
      <c r="ET952" s="165"/>
      <c r="EU952" s="166"/>
      <c r="EV952" s="209"/>
      <c r="EW952" s="211"/>
      <c r="EX952" s="211"/>
      <c r="EY952" s="211"/>
      <c r="EZ952" s="211"/>
      <c r="FA952" s="211"/>
      <c r="FD952" s="165"/>
      <c r="FE952" s="165"/>
      <c r="FF952" s="166"/>
      <c r="FG952" s="209"/>
      <c r="FH952" s="211"/>
      <c r="FI952" s="211"/>
      <c r="FJ952" s="211"/>
      <c r="FK952" s="211"/>
      <c r="FL952" s="211"/>
    </row>
    <row r="953" spans="9:168">
      <c r="I953" s="221">
        <f t="shared" si="441"/>
        <v>349</v>
      </c>
      <c r="J953" s="159">
        <f>'v-t_chart'!C950</f>
        <v>77.8</v>
      </c>
      <c r="K953" s="204">
        <f t="shared" ca="1" si="419"/>
        <v>227.87619999999998</v>
      </c>
      <c r="L953" s="205" t="b">
        <f>IF('Input&amp;Output'!$C$3=10,phase_chart!C950,IF('Input&amp;Output'!$C$3=21,phase_chart!G950,IF('Input&amp;Output'!$C$3=22,phase_chart!K950,IF('Input&amp;Output'!$C$3=31,phase_chart!O950,IF('Input&amp;Output'!$C$3=32,phase_chart!S950,"")))))</f>
        <v>1</v>
      </c>
      <c r="M953" s="206" t="b">
        <f>IF('Input&amp;Output'!$C$3=10,phase_chart!D950,IF('Input&amp;Output'!$C$3=21,phase_chart!H950,IF('Input&amp;Output'!$C$3=22,phase_chart!L950,IF('Input&amp;Output'!$C$3=31,phase_chart!P950,IF('Input&amp;Output'!$C$3=32,phase_chart!T950,"")))))</f>
        <v>0</v>
      </c>
      <c r="N953" s="205" t="b">
        <f>IF('Input&amp;Output'!$C$3=10,phase_chart!E950,IF('Input&amp;Output'!$C$3=21,phase_chart!I950,IF('Input&amp;Output'!$C$3=22,phase_chart!M950,IF('Input&amp;Output'!$C$3=31,phase_chart!Q950,IF('Input&amp;Output'!$C$3=32,phase_chart!U950,"")))))</f>
        <v>0</v>
      </c>
      <c r="P953" s="159">
        <f ca="1">IF(NOT($J953=0),IF($J953&lt;IF($P952=0,0,VLOOKUP(P952,tbL!$M$37:$Q$43,IF(L953=TRUE,2,4))),IF($J953&gt;=VLOOKUP(P952,tbL!$M$37:$Q$43,IF(L953=TRUE,3,5)),$P952,IF(AND(L952=TRUE,L953=TRUE),$P952,$P952-1)),IF(AND(L953=TRUE,J953=VLOOKUP(P952,tbL!$M$37:$Q$43,IF(L953=TRUE,2,4))),P952,IF($P952+1&gt;$C$12,$C$12,$P952+1))),0)</f>
        <v>1</v>
      </c>
      <c r="Q953" s="159">
        <f t="shared" ca="1" si="421"/>
        <v>1</v>
      </c>
      <c r="R953" s="207">
        <f t="shared" ca="1" si="447"/>
        <v>0</v>
      </c>
      <c r="S953" s="208"/>
      <c r="T953" s="159">
        <f t="shared" si="439"/>
        <v>0</v>
      </c>
      <c r="U953" s="209" t="str">
        <f ca="1">IF(AND(T953=-1,N953=TRUE),"*",IF(AND(U952="*",N953=TRUE),"*",IF(AND(AND(L953=TRUE,U952="*"),J953&lt;VLOOKUP(V952+1,tbL!$M$38:$O$43,3)),"*","")))</f>
        <v>*</v>
      </c>
      <c r="V953" s="204">
        <f t="shared" ca="1" si="422"/>
        <v>1</v>
      </c>
      <c r="Y953" s="159" t="str">
        <f t="shared" ca="1" si="423"/>
        <v/>
      </c>
      <c r="Z953" s="159" t="str">
        <f t="shared" si="424"/>
        <v/>
      </c>
      <c r="AA953" s="159">
        <f t="shared" ca="1" si="444"/>
        <v>1</v>
      </c>
      <c r="AC953" s="161" t="str">
        <f t="shared" ca="1" si="425"/>
        <v/>
      </c>
      <c r="AD953" s="161">
        <f t="shared" ca="1" si="426"/>
        <v>1</v>
      </c>
      <c r="AE953" s="161" t="str">
        <f t="shared" ca="1" si="446"/>
        <v/>
      </c>
      <c r="AF953" s="161">
        <f t="shared" ca="1" si="427"/>
        <v>1</v>
      </c>
      <c r="AG953" s="161" t="str">
        <f t="shared" ca="1" si="428"/>
        <v/>
      </c>
      <c r="AH953" s="161">
        <f t="shared" ca="1" si="429"/>
        <v>1</v>
      </c>
      <c r="AI953" s="161" t="str">
        <f t="shared" ca="1" si="430"/>
        <v/>
      </c>
      <c r="AJ953" s="161">
        <f t="shared" ca="1" si="431"/>
        <v>1</v>
      </c>
      <c r="AL953" s="161" t="str">
        <f t="shared" ca="1" si="432"/>
        <v/>
      </c>
      <c r="AM953" s="161">
        <f t="shared" ca="1" si="443"/>
        <v>1</v>
      </c>
      <c r="AN953" s="161" t="str">
        <f t="shared" ca="1" si="433"/>
        <v/>
      </c>
      <c r="AO953" s="161">
        <f t="shared" ca="1" si="442"/>
        <v>1</v>
      </c>
      <c r="AP953" s="161" t="str">
        <f t="shared" ca="1" si="434"/>
        <v/>
      </c>
      <c r="AQ953" s="161">
        <f t="shared" ca="1" si="440"/>
        <v>1</v>
      </c>
      <c r="AR953" s="161" t="str">
        <f t="shared" ca="1" si="435"/>
        <v/>
      </c>
      <c r="AS953" s="161">
        <f t="shared" ca="1" si="436"/>
        <v>1</v>
      </c>
      <c r="AT953" s="159" t="str">
        <f t="shared" ca="1" si="445"/>
        <v/>
      </c>
      <c r="AU953" s="210">
        <f t="shared" ca="1" si="420"/>
        <v>14</v>
      </c>
      <c r="AV953" s="209"/>
      <c r="AW953" s="204">
        <f t="shared" si="437"/>
        <v>9515.0277777777737</v>
      </c>
      <c r="AX953" s="159"/>
      <c r="AZ953" s="159"/>
      <c r="BM953" s="207"/>
      <c r="BN953" s="212"/>
      <c r="BP953" s="209"/>
      <c r="BQ953" s="211"/>
      <c r="BR953" s="211"/>
      <c r="BS953" s="211"/>
      <c r="BT953" s="211"/>
      <c r="BU953" s="211"/>
      <c r="BV953" s="211"/>
      <c r="BW953" s="211"/>
      <c r="BX953" s="211"/>
      <c r="BY953" s="211"/>
      <c r="BZ953" s="211"/>
      <c r="CA953" s="209"/>
      <c r="CB953" s="224"/>
      <c r="CC953" s="204"/>
      <c r="CD953" s="204"/>
      <c r="CE953" s="204"/>
      <c r="CF953" s="211"/>
      <c r="CG953" s="211"/>
      <c r="CI953" s="209"/>
      <c r="CJ953" s="209"/>
      <c r="EH953" s="165"/>
      <c r="EI953" s="165"/>
      <c r="EJ953" s="166"/>
      <c r="EK953" s="209"/>
      <c r="EL953" s="211"/>
      <c r="EM953" s="211"/>
      <c r="EN953" s="211"/>
      <c r="EO953" s="211"/>
      <c r="EP953" s="211"/>
      <c r="ES953" s="165"/>
      <c r="ET953" s="165"/>
      <c r="EU953" s="166"/>
      <c r="EV953" s="209"/>
      <c r="EW953" s="211"/>
      <c r="EX953" s="211"/>
      <c r="EY953" s="211"/>
      <c r="EZ953" s="211"/>
      <c r="FA953" s="211"/>
      <c r="FD953" s="165"/>
      <c r="FE953" s="165"/>
      <c r="FF953" s="166"/>
      <c r="FG953" s="209"/>
      <c r="FH953" s="211"/>
      <c r="FI953" s="211"/>
      <c r="FJ953" s="211"/>
      <c r="FK953" s="211"/>
      <c r="FL953" s="211"/>
    </row>
    <row r="954" spans="9:168">
      <c r="I954" s="221">
        <f t="shared" si="441"/>
        <v>350</v>
      </c>
      <c r="J954" s="159">
        <f>'v-t_chart'!C951</f>
        <v>78.5</v>
      </c>
      <c r="K954" s="204">
        <f t="shared" ca="1" si="419"/>
        <v>229.92649999999998</v>
      </c>
      <c r="L954" s="205" t="b">
        <f>IF('Input&amp;Output'!$C$3=10,phase_chart!C951,IF('Input&amp;Output'!$C$3=21,phase_chart!G951,IF('Input&amp;Output'!$C$3=22,phase_chart!K951,IF('Input&amp;Output'!$C$3=31,phase_chart!O951,IF('Input&amp;Output'!$C$3=32,phase_chart!S951,"")))))</f>
        <v>1</v>
      </c>
      <c r="M954" s="206" t="b">
        <f>IF('Input&amp;Output'!$C$3=10,phase_chart!D951,IF('Input&amp;Output'!$C$3=21,phase_chart!H951,IF('Input&amp;Output'!$C$3=22,phase_chart!L951,IF('Input&amp;Output'!$C$3=31,phase_chart!P951,IF('Input&amp;Output'!$C$3=32,phase_chart!T951,"")))))</f>
        <v>0</v>
      </c>
      <c r="N954" s="205" t="b">
        <f>IF('Input&amp;Output'!$C$3=10,phase_chart!E951,IF('Input&amp;Output'!$C$3=21,phase_chart!I951,IF('Input&amp;Output'!$C$3=22,phase_chart!M951,IF('Input&amp;Output'!$C$3=31,phase_chart!Q951,IF('Input&amp;Output'!$C$3=32,phase_chart!U951,"")))))</f>
        <v>0</v>
      </c>
      <c r="P954" s="159">
        <f ca="1">IF(NOT($J954=0),IF($J954&lt;IF($P953=0,0,VLOOKUP(P953,tbL!$M$37:$Q$43,IF(L954=TRUE,2,4))),IF($J954&gt;=VLOOKUP(P953,tbL!$M$37:$Q$43,IF(L954=TRUE,3,5)),$P953,IF(AND(L953=TRUE,L954=TRUE),$P953,$P953-1)),IF(AND(L954=TRUE,J954=VLOOKUP(P953,tbL!$M$37:$Q$43,IF(L954=TRUE,2,4))),P953,IF($P953+1&gt;$C$12,$C$12,$P953+1))),0)</f>
        <v>1</v>
      </c>
      <c r="Q954" s="159">
        <f t="shared" ca="1" si="421"/>
        <v>1</v>
      </c>
      <c r="R954" s="207">
        <f t="shared" ca="1" si="447"/>
        <v>0</v>
      </c>
      <c r="S954" s="208"/>
      <c r="T954" s="159">
        <f t="shared" si="439"/>
        <v>0</v>
      </c>
      <c r="U954" s="209" t="str">
        <f ca="1">IF(AND(T954=-1,N954=TRUE),"*",IF(AND(U953="*",N954=TRUE),"*",IF(AND(AND(L954=TRUE,U953="*"),J954&lt;VLOOKUP(V953+1,tbL!$M$38:$O$43,3)),"*","")))</f>
        <v>*</v>
      </c>
      <c r="V954" s="204">
        <f t="shared" ca="1" si="422"/>
        <v>1</v>
      </c>
      <c r="Y954" s="159" t="str">
        <f t="shared" ca="1" si="423"/>
        <v/>
      </c>
      <c r="Z954" s="159" t="str">
        <f t="shared" si="424"/>
        <v/>
      </c>
      <c r="AA954" s="159">
        <f t="shared" ca="1" si="444"/>
        <v>1</v>
      </c>
      <c r="AC954" s="161" t="str">
        <f t="shared" ca="1" si="425"/>
        <v/>
      </c>
      <c r="AD954" s="161">
        <f t="shared" ca="1" si="426"/>
        <v>1</v>
      </c>
      <c r="AE954" s="161" t="str">
        <f t="shared" ca="1" si="446"/>
        <v/>
      </c>
      <c r="AF954" s="161">
        <f t="shared" ca="1" si="427"/>
        <v>1</v>
      </c>
      <c r="AG954" s="161" t="str">
        <f t="shared" ca="1" si="428"/>
        <v/>
      </c>
      <c r="AH954" s="161">
        <f t="shared" ca="1" si="429"/>
        <v>1</v>
      </c>
      <c r="AI954" s="161" t="str">
        <f t="shared" ca="1" si="430"/>
        <v/>
      </c>
      <c r="AJ954" s="161">
        <f t="shared" ca="1" si="431"/>
        <v>1</v>
      </c>
      <c r="AL954" s="161" t="str">
        <f t="shared" ca="1" si="432"/>
        <v/>
      </c>
      <c r="AM954" s="161">
        <f t="shared" ca="1" si="443"/>
        <v>1</v>
      </c>
      <c r="AN954" s="161" t="str">
        <f t="shared" ca="1" si="433"/>
        <v/>
      </c>
      <c r="AO954" s="161">
        <f t="shared" ca="1" si="442"/>
        <v>1</v>
      </c>
      <c r="AP954" s="161" t="str">
        <f t="shared" ca="1" si="434"/>
        <v/>
      </c>
      <c r="AQ954" s="161">
        <f t="shared" ca="1" si="440"/>
        <v>1</v>
      </c>
      <c r="AR954" s="161" t="str">
        <f t="shared" ca="1" si="435"/>
        <v/>
      </c>
      <c r="AS954" s="161">
        <f t="shared" ca="1" si="436"/>
        <v>1</v>
      </c>
      <c r="AT954" s="159" t="str">
        <f t="shared" ca="1" si="445"/>
        <v/>
      </c>
      <c r="AU954" s="210">
        <f t="shared" ca="1" si="420"/>
        <v>14</v>
      </c>
      <c r="AV954" s="209"/>
      <c r="AW954" s="204">
        <f t="shared" si="437"/>
        <v>9536.8333333333285</v>
      </c>
      <c r="AX954" s="159"/>
      <c r="AZ954" s="159"/>
      <c r="BM954" s="207"/>
      <c r="BN954" s="212"/>
      <c r="BP954" s="209"/>
      <c r="BQ954" s="211"/>
      <c r="BR954" s="211"/>
      <c r="BS954" s="211"/>
      <c r="BT954" s="211"/>
      <c r="BU954" s="211"/>
      <c r="BV954" s="211"/>
      <c r="BW954" s="211"/>
      <c r="BX954" s="211"/>
      <c r="BY954" s="211"/>
      <c r="BZ954" s="211"/>
      <c r="CA954" s="209"/>
      <c r="CB954" s="224"/>
      <c r="CC954" s="204"/>
      <c r="CD954" s="204"/>
      <c r="CE954" s="204"/>
      <c r="CF954" s="211"/>
      <c r="CG954" s="211"/>
      <c r="CI954" s="209"/>
      <c r="CJ954" s="209"/>
      <c r="EH954" s="165"/>
      <c r="EI954" s="165"/>
      <c r="EJ954" s="166"/>
      <c r="EK954" s="209"/>
      <c r="EL954" s="211"/>
      <c r="EM954" s="211"/>
      <c r="EN954" s="211"/>
      <c r="EO954" s="211"/>
      <c r="EP954" s="211"/>
      <c r="ES954" s="165"/>
      <c r="ET954" s="165"/>
      <c r="EU954" s="166"/>
      <c r="EV954" s="209"/>
      <c r="EW954" s="211"/>
      <c r="EX954" s="211"/>
      <c r="EY954" s="211"/>
      <c r="EZ954" s="211"/>
      <c r="FA954" s="211"/>
      <c r="FD954" s="165"/>
      <c r="FE954" s="165"/>
      <c r="FF954" s="166"/>
      <c r="FG954" s="209"/>
      <c r="FH954" s="211"/>
      <c r="FI954" s="211"/>
      <c r="FJ954" s="211"/>
      <c r="FK954" s="211"/>
      <c r="FL954" s="211"/>
    </row>
    <row r="955" spans="9:168">
      <c r="I955" s="221">
        <f t="shared" si="441"/>
        <v>351</v>
      </c>
      <c r="J955" s="159">
        <f>'v-t_chart'!C952</f>
        <v>79.2</v>
      </c>
      <c r="K955" s="204">
        <f t="shared" ref="K955:K1018" ca="1" si="448">IF($J955=0,0,VLOOKUP($Q955,$B$5:$C$11,2)*$J955)</f>
        <v>231.9768</v>
      </c>
      <c r="L955" s="205" t="b">
        <f>IF('Input&amp;Output'!$C$3=10,phase_chart!C952,IF('Input&amp;Output'!$C$3=21,phase_chart!G952,IF('Input&amp;Output'!$C$3=22,phase_chart!K952,IF('Input&amp;Output'!$C$3=31,phase_chart!O952,IF('Input&amp;Output'!$C$3=32,phase_chart!S952,"")))))</f>
        <v>1</v>
      </c>
      <c r="M955" s="206" t="b">
        <f>IF('Input&amp;Output'!$C$3=10,phase_chart!D952,IF('Input&amp;Output'!$C$3=21,phase_chart!H952,IF('Input&amp;Output'!$C$3=22,phase_chart!L952,IF('Input&amp;Output'!$C$3=31,phase_chart!P952,IF('Input&amp;Output'!$C$3=32,phase_chart!T952,"")))))</f>
        <v>0</v>
      </c>
      <c r="N955" s="205" t="b">
        <f>IF('Input&amp;Output'!$C$3=10,phase_chart!E952,IF('Input&amp;Output'!$C$3=21,phase_chart!I952,IF('Input&amp;Output'!$C$3=22,phase_chart!M952,IF('Input&amp;Output'!$C$3=31,phase_chart!Q952,IF('Input&amp;Output'!$C$3=32,phase_chart!U952,"")))))</f>
        <v>0</v>
      </c>
      <c r="P955" s="159">
        <f ca="1">IF(NOT($J955=0),IF($J955&lt;IF($P954=0,0,VLOOKUP(P954,tbL!$M$37:$Q$43,IF(L955=TRUE,2,4))),IF($J955&gt;=VLOOKUP(P954,tbL!$M$37:$Q$43,IF(L955=TRUE,3,5)),$P954,IF(AND(L954=TRUE,L955=TRUE),$P954,$P954-1)),IF(AND(L955=TRUE,J955=VLOOKUP(P954,tbL!$M$37:$Q$43,IF(L955=TRUE,2,4))),P954,IF($P954+1&gt;$C$12,$C$12,$P954+1))),0)</f>
        <v>1</v>
      </c>
      <c r="Q955" s="159">
        <f t="shared" ca="1" si="421"/>
        <v>1</v>
      </c>
      <c r="R955" s="207">
        <f t="shared" ca="1" si="447"/>
        <v>0</v>
      </c>
      <c r="S955" s="208"/>
      <c r="T955" s="159">
        <f t="shared" si="439"/>
        <v>0</v>
      </c>
      <c r="U955" s="209" t="str">
        <f ca="1">IF(AND(T955=-1,N955=TRUE),"*",IF(AND(U954="*",N955=TRUE),"*",IF(AND(AND(L955=TRUE,U954="*"),J955&lt;VLOOKUP(V954+1,tbL!$M$38:$O$43,3)),"*","")))</f>
        <v>*</v>
      </c>
      <c r="V955" s="204">
        <f t="shared" ca="1" si="422"/>
        <v>1</v>
      </c>
      <c r="Y955" s="159" t="str">
        <f t="shared" ca="1" si="423"/>
        <v/>
      </c>
      <c r="Z955" s="159" t="str">
        <f t="shared" si="424"/>
        <v/>
      </c>
      <c r="AA955" s="159">
        <f t="shared" ca="1" si="444"/>
        <v>1</v>
      </c>
      <c r="AC955" s="161" t="str">
        <f t="shared" ca="1" si="425"/>
        <v/>
      </c>
      <c r="AD955" s="161">
        <f t="shared" ca="1" si="426"/>
        <v>1</v>
      </c>
      <c r="AE955" s="161" t="str">
        <f t="shared" ca="1" si="446"/>
        <v/>
      </c>
      <c r="AF955" s="161">
        <f t="shared" ca="1" si="427"/>
        <v>1</v>
      </c>
      <c r="AG955" s="161" t="str">
        <f t="shared" ca="1" si="428"/>
        <v/>
      </c>
      <c r="AH955" s="161">
        <f t="shared" ca="1" si="429"/>
        <v>1</v>
      </c>
      <c r="AI955" s="161" t="str">
        <f t="shared" ca="1" si="430"/>
        <v/>
      </c>
      <c r="AJ955" s="161">
        <f t="shared" ca="1" si="431"/>
        <v>1</v>
      </c>
      <c r="AL955" s="161" t="str">
        <f t="shared" ca="1" si="432"/>
        <v/>
      </c>
      <c r="AM955" s="161">
        <f t="shared" ca="1" si="443"/>
        <v>1</v>
      </c>
      <c r="AN955" s="161" t="str">
        <f t="shared" ca="1" si="433"/>
        <v/>
      </c>
      <c r="AO955" s="161">
        <f t="shared" ca="1" si="442"/>
        <v>1</v>
      </c>
      <c r="AP955" s="161" t="str">
        <f t="shared" ca="1" si="434"/>
        <v/>
      </c>
      <c r="AQ955" s="161">
        <f t="shared" ca="1" si="440"/>
        <v>1</v>
      </c>
      <c r="AR955" s="161" t="str">
        <f t="shared" ca="1" si="435"/>
        <v/>
      </c>
      <c r="AS955" s="161">
        <f t="shared" ca="1" si="436"/>
        <v>1</v>
      </c>
      <c r="AT955" s="159" t="str">
        <f t="shared" ca="1" si="445"/>
        <v/>
      </c>
      <c r="AU955" s="210">
        <f t="shared" ca="1" si="420"/>
        <v>14</v>
      </c>
      <c r="AV955" s="209"/>
      <c r="AW955" s="204">
        <f t="shared" si="437"/>
        <v>9558.8333333333285</v>
      </c>
      <c r="AX955" s="159"/>
      <c r="AZ955" s="159"/>
      <c r="BM955" s="207"/>
      <c r="BN955" s="212"/>
      <c r="BP955" s="209"/>
      <c r="BQ955" s="211"/>
      <c r="BR955" s="211"/>
      <c r="BS955" s="211"/>
      <c r="BT955" s="211"/>
      <c r="BU955" s="211"/>
      <c r="BV955" s="211"/>
      <c r="BW955" s="211"/>
      <c r="BX955" s="211"/>
      <c r="BY955" s="211"/>
      <c r="BZ955" s="211"/>
      <c r="CA955" s="209"/>
      <c r="CB955" s="224"/>
      <c r="CC955" s="204"/>
      <c r="CD955" s="204"/>
      <c r="CE955" s="204"/>
      <c r="CF955" s="211"/>
      <c r="CG955" s="211"/>
      <c r="CI955" s="209"/>
      <c r="CJ955" s="209"/>
      <c r="EH955" s="165"/>
      <c r="EI955" s="165"/>
      <c r="EJ955" s="166"/>
      <c r="EK955" s="209"/>
      <c r="EL955" s="211"/>
      <c r="EM955" s="211"/>
      <c r="EN955" s="211"/>
      <c r="EO955" s="211"/>
      <c r="EP955" s="211"/>
      <c r="ES955" s="165"/>
      <c r="ET955" s="165"/>
      <c r="EU955" s="166"/>
      <c r="EV955" s="209"/>
      <c r="EW955" s="211"/>
      <c r="EX955" s="211"/>
      <c r="EY955" s="211"/>
      <c r="EZ955" s="211"/>
      <c r="FA955" s="211"/>
      <c r="FD955" s="165"/>
      <c r="FE955" s="165"/>
      <c r="FF955" s="166"/>
      <c r="FG955" s="209"/>
      <c r="FH955" s="211"/>
      <c r="FI955" s="211"/>
      <c r="FJ955" s="211"/>
      <c r="FK955" s="211"/>
      <c r="FL955" s="211"/>
    </row>
    <row r="956" spans="9:168">
      <c r="I956" s="221">
        <f t="shared" si="441"/>
        <v>352</v>
      </c>
      <c r="J956" s="159">
        <f>'v-t_chart'!C953</f>
        <v>80</v>
      </c>
      <c r="K956" s="204">
        <f t="shared" ca="1" si="448"/>
        <v>234.32</v>
      </c>
      <c r="L956" s="205" t="b">
        <f>IF('Input&amp;Output'!$C$3=10,phase_chart!C953,IF('Input&amp;Output'!$C$3=21,phase_chart!G953,IF('Input&amp;Output'!$C$3=22,phase_chart!K953,IF('Input&amp;Output'!$C$3=31,phase_chart!O953,IF('Input&amp;Output'!$C$3=32,phase_chart!S953,"")))))</f>
        <v>1</v>
      </c>
      <c r="M956" s="206" t="b">
        <f>IF('Input&amp;Output'!$C$3=10,phase_chart!D953,IF('Input&amp;Output'!$C$3=21,phase_chart!H953,IF('Input&amp;Output'!$C$3=22,phase_chart!L953,IF('Input&amp;Output'!$C$3=31,phase_chart!P953,IF('Input&amp;Output'!$C$3=32,phase_chart!T953,"")))))</f>
        <v>0</v>
      </c>
      <c r="N956" s="205" t="b">
        <f>IF('Input&amp;Output'!$C$3=10,phase_chart!E953,IF('Input&amp;Output'!$C$3=21,phase_chart!I953,IF('Input&amp;Output'!$C$3=22,phase_chart!M953,IF('Input&amp;Output'!$C$3=31,phase_chart!Q953,IF('Input&amp;Output'!$C$3=32,phase_chart!U953,"")))))</f>
        <v>0</v>
      </c>
      <c r="P956" s="159">
        <f ca="1">IF(NOT($J956=0),IF($J956&lt;IF($P955=0,0,VLOOKUP(P955,tbL!$M$37:$Q$43,IF(L956=TRUE,2,4))),IF($J956&gt;=VLOOKUP(P955,tbL!$M$37:$Q$43,IF(L956=TRUE,3,5)),$P955,IF(AND(L955=TRUE,L956=TRUE),$P955,$P955-1)),IF(AND(L956=TRUE,J956=VLOOKUP(P955,tbL!$M$37:$Q$43,IF(L956=TRUE,2,4))),P955,IF($P955+1&gt;$C$12,$C$12,$P955+1))),0)</f>
        <v>1</v>
      </c>
      <c r="Q956" s="159">
        <f t="shared" ca="1" si="421"/>
        <v>1</v>
      </c>
      <c r="R956" s="207">
        <f t="shared" ca="1" si="447"/>
        <v>0</v>
      </c>
      <c r="S956" s="208"/>
      <c r="T956" s="159">
        <f t="shared" si="439"/>
        <v>0</v>
      </c>
      <c r="U956" s="209" t="str">
        <f ca="1">IF(AND(T956=-1,N956=TRUE),"*",IF(AND(U955="*",N956=TRUE),"*",IF(AND(AND(L956=TRUE,U955="*"),J956&lt;VLOOKUP(V955+1,tbL!$M$38:$O$43,3)),"*","")))</f>
        <v>*</v>
      </c>
      <c r="V956" s="204">
        <f t="shared" ca="1" si="422"/>
        <v>1</v>
      </c>
      <c r="Y956" s="159" t="str">
        <f t="shared" ca="1" si="423"/>
        <v/>
      </c>
      <c r="Z956" s="159" t="str">
        <f t="shared" si="424"/>
        <v/>
      </c>
      <c r="AA956" s="159">
        <f t="shared" ca="1" si="444"/>
        <v>1</v>
      </c>
      <c r="AC956" s="161" t="str">
        <f t="shared" ca="1" si="425"/>
        <v/>
      </c>
      <c r="AD956" s="161">
        <f t="shared" ca="1" si="426"/>
        <v>1</v>
      </c>
      <c r="AE956" s="161" t="str">
        <f t="shared" ca="1" si="446"/>
        <v/>
      </c>
      <c r="AF956" s="161">
        <f t="shared" ca="1" si="427"/>
        <v>1</v>
      </c>
      <c r="AG956" s="161" t="str">
        <f t="shared" ca="1" si="428"/>
        <v/>
      </c>
      <c r="AH956" s="161">
        <f t="shared" ca="1" si="429"/>
        <v>1</v>
      </c>
      <c r="AI956" s="161" t="str">
        <f t="shared" ca="1" si="430"/>
        <v/>
      </c>
      <c r="AJ956" s="161">
        <f t="shared" ca="1" si="431"/>
        <v>1</v>
      </c>
      <c r="AL956" s="161" t="str">
        <f t="shared" ca="1" si="432"/>
        <v/>
      </c>
      <c r="AM956" s="161">
        <f t="shared" ca="1" si="443"/>
        <v>1</v>
      </c>
      <c r="AN956" s="161" t="str">
        <f t="shared" ca="1" si="433"/>
        <v/>
      </c>
      <c r="AO956" s="161">
        <f t="shared" ca="1" si="442"/>
        <v>1</v>
      </c>
      <c r="AP956" s="161" t="str">
        <f t="shared" ca="1" si="434"/>
        <v/>
      </c>
      <c r="AQ956" s="161">
        <f t="shared" ca="1" si="440"/>
        <v>1</v>
      </c>
      <c r="AR956" s="161" t="str">
        <f t="shared" ca="1" si="435"/>
        <v/>
      </c>
      <c r="AS956" s="161">
        <f t="shared" ca="1" si="436"/>
        <v>1</v>
      </c>
      <c r="AT956" s="159" t="str">
        <f t="shared" ca="1" si="445"/>
        <v/>
      </c>
      <c r="AU956" s="210">
        <f t="shared" ca="1" si="420"/>
        <v>14</v>
      </c>
      <c r="AV956" s="209"/>
      <c r="AW956" s="204">
        <f t="shared" si="437"/>
        <v>9581.0555555555511</v>
      </c>
      <c r="AX956" s="159"/>
      <c r="AZ956" s="159"/>
      <c r="BM956" s="207"/>
      <c r="BN956" s="212"/>
      <c r="BP956" s="209"/>
      <c r="BQ956" s="211"/>
      <c r="BR956" s="211"/>
      <c r="BS956" s="211"/>
      <c r="BT956" s="211"/>
      <c r="BU956" s="211"/>
      <c r="BV956" s="211"/>
      <c r="BW956" s="211"/>
      <c r="BX956" s="211"/>
      <c r="BY956" s="211"/>
      <c r="BZ956" s="211"/>
      <c r="CA956" s="209"/>
      <c r="CB956" s="224"/>
      <c r="CC956" s="204"/>
      <c r="CD956" s="204"/>
      <c r="CE956" s="204"/>
      <c r="CF956" s="211"/>
      <c r="CG956" s="211"/>
      <c r="CI956" s="209"/>
      <c r="CJ956" s="209"/>
      <c r="EH956" s="165"/>
      <c r="EI956" s="165"/>
      <c r="EJ956" s="166"/>
      <c r="EK956" s="209"/>
      <c r="EL956" s="211"/>
      <c r="EM956" s="211"/>
      <c r="EN956" s="211"/>
      <c r="EO956" s="211"/>
      <c r="EP956" s="211"/>
      <c r="ES956" s="165"/>
      <c r="ET956" s="165"/>
      <c r="EU956" s="166"/>
      <c r="EV956" s="209"/>
      <c r="EW956" s="211"/>
      <c r="EX956" s="211"/>
      <c r="EY956" s="211"/>
      <c r="EZ956" s="211"/>
      <c r="FA956" s="211"/>
      <c r="FD956" s="165"/>
      <c r="FE956" s="165"/>
      <c r="FF956" s="166"/>
      <c r="FG956" s="209"/>
      <c r="FH956" s="211"/>
      <c r="FI956" s="211"/>
      <c r="FJ956" s="211"/>
      <c r="FK956" s="211"/>
      <c r="FL956" s="211"/>
    </row>
    <row r="957" spans="9:168">
      <c r="I957" s="221">
        <f t="shared" si="441"/>
        <v>353</v>
      </c>
      <c r="J957" s="159">
        <f>'v-t_chart'!C954</f>
        <v>81</v>
      </c>
      <c r="K957" s="204">
        <f t="shared" ca="1" si="448"/>
        <v>237.249</v>
      </c>
      <c r="L957" s="205" t="b">
        <f>IF('Input&amp;Output'!$C$3=10,phase_chart!C954,IF('Input&amp;Output'!$C$3=21,phase_chart!G954,IF('Input&amp;Output'!$C$3=22,phase_chart!K954,IF('Input&amp;Output'!$C$3=31,phase_chart!O954,IF('Input&amp;Output'!$C$3=32,phase_chart!S954,"")))))</f>
        <v>1</v>
      </c>
      <c r="M957" s="206" t="b">
        <f>IF('Input&amp;Output'!$C$3=10,phase_chart!D954,IF('Input&amp;Output'!$C$3=21,phase_chart!H954,IF('Input&amp;Output'!$C$3=22,phase_chart!L954,IF('Input&amp;Output'!$C$3=31,phase_chart!P954,IF('Input&amp;Output'!$C$3=32,phase_chart!T954,"")))))</f>
        <v>0</v>
      </c>
      <c r="N957" s="205" t="b">
        <f>IF('Input&amp;Output'!$C$3=10,phase_chart!E954,IF('Input&amp;Output'!$C$3=21,phase_chart!I954,IF('Input&amp;Output'!$C$3=22,phase_chart!M954,IF('Input&amp;Output'!$C$3=31,phase_chart!Q954,IF('Input&amp;Output'!$C$3=32,phase_chart!U954,"")))))</f>
        <v>0</v>
      </c>
      <c r="P957" s="159">
        <f ca="1">IF(NOT($J957=0),IF($J957&lt;IF($P956=0,0,VLOOKUP(P956,tbL!$M$37:$Q$43,IF(L957=TRUE,2,4))),IF($J957&gt;=VLOOKUP(P956,tbL!$M$37:$Q$43,IF(L957=TRUE,3,5)),$P956,IF(AND(L956=TRUE,L957=TRUE),$P956,$P956-1)),IF(AND(L957=TRUE,J957=VLOOKUP(P956,tbL!$M$37:$Q$43,IF(L957=TRUE,2,4))),P956,IF($P956+1&gt;$C$12,$C$12,$P956+1))),0)</f>
        <v>1</v>
      </c>
      <c r="Q957" s="159">
        <f t="shared" ca="1" si="421"/>
        <v>1</v>
      </c>
      <c r="R957" s="207">
        <f t="shared" ca="1" si="447"/>
        <v>0</v>
      </c>
      <c r="S957" s="208"/>
      <c r="T957" s="159">
        <f t="shared" si="439"/>
        <v>0</v>
      </c>
      <c r="U957" s="209" t="str">
        <f ca="1">IF(AND(T957=-1,N957=TRUE),"*",IF(AND(U956="*",N957=TRUE),"*",IF(AND(AND(L957=TRUE,U956="*"),J957&lt;VLOOKUP(V956+1,tbL!$M$38:$O$43,3)),"*","")))</f>
        <v>*</v>
      </c>
      <c r="V957" s="204">
        <f t="shared" ca="1" si="422"/>
        <v>1</v>
      </c>
      <c r="Y957" s="159" t="str">
        <f t="shared" ca="1" si="423"/>
        <v/>
      </c>
      <c r="Z957" s="159" t="str">
        <f t="shared" si="424"/>
        <v/>
      </c>
      <c r="AA957" s="159">
        <f t="shared" ca="1" si="444"/>
        <v>1</v>
      </c>
      <c r="AC957" s="161" t="str">
        <f t="shared" ca="1" si="425"/>
        <v/>
      </c>
      <c r="AD957" s="161">
        <f t="shared" ca="1" si="426"/>
        <v>1</v>
      </c>
      <c r="AE957" s="161" t="str">
        <f t="shared" ca="1" si="446"/>
        <v/>
      </c>
      <c r="AF957" s="161">
        <f t="shared" ca="1" si="427"/>
        <v>1</v>
      </c>
      <c r="AG957" s="161" t="str">
        <f t="shared" ca="1" si="428"/>
        <v/>
      </c>
      <c r="AH957" s="161">
        <f t="shared" ca="1" si="429"/>
        <v>1</v>
      </c>
      <c r="AI957" s="161" t="str">
        <f t="shared" ca="1" si="430"/>
        <v/>
      </c>
      <c r="AJ957" s="161">
        <f t="shared" ca="1" si="431"/>
        <v>1</v>
      </c>
      <c r="AL957" s="161" t="str">
        <f t="shared" ca="1" si="432"/>
        <v/>
      </c>
      <c r="AM957" s="161">
        <f t="shared" ca="1" si="443"/>
        <v>1</v>
      </c>
      <c r="AN957" s="161" t="str">
        <f t="shared" ca="1" si="433"/>
        <v/>
      </c>
      <c r="AO957" s="161">
        <f t="shared" ca="1" si="442"/>
        <v>1</v>
      </c>
      <c r="AP957" s="161" t="str">
        <f t="shared" ca="1" si="434"/>
        <v/>
      </c>
      <c r="AQ957" s="161">
        <f t="shared" ca="1" si="440"/>
        <v>1</v>
      </c>
      <c r="AR957" s="161" t="str">
        <f t="shared" ca="1" si="435"/>
        <v/>
      </c>
      <c r="AS957" s="161">
        <f t="shared" ca="1" si="436"/>
        <v>1</v>
      </c>
      <c r="AT957" s="159" t="str">
        <f t="shared" ca="1" si="445"/>
        <v/>
      </c>
      <c r="AU957" s="210">
        <f t="shared" ca="1" si="420"/>
        <v>14</v>
      </c>
      <c r="AV957" s="209"/>
      <c r="AW957" s="204">
        <f t="shared" si="437"/>
        <v>9603.5555555555511</v>
      </c>
      <c r="AX957" s="159"/>
      <c r="AZ957" s="159"/>
      <c r="BM957" s="207"/>
      <c r="BN957" s="212"/>
      <c r="BP957" s="209"/>
      <c r="BQ957" s="211"/>
      <c r="BR957" s="211"/>
      <c r="BS957" s="211"/>
      <c r="BT957" s="211"/>
      <c r="BU957" s="211"/>
      <c r="BV957" s="211"/>
      <c r="BW957" s="211"/>
      <c r="BX957" s="211"/>
      <c r="BY957" s="211"/>
      <c r="BZ957" s="211"/>
      <c r="CA957" s="209"/>
      <c r="CB957" s="224"/>
      <c r="CC957" s="204"/>
      <c r="CD957" s="204"/>
      <c r="CE957" s="204"/>
      <c r="CF957" s="211"/>
      <c r="CG957" s="211"/>
      <c r="CI957" s="209"/>
      <c r="CJ957" s="209"/>
      <c r="EH957" s="165"/>
      <c r="EI957" s="165"/>
      <c r="EJ957" s="166"/>
      <c r="EK957" s="209"/>
      <c r="EL957" s="211"/>
      <c r="EM957" s="211"/>
      <c r="EN957" s="211"/>
      <c r="EO957" s="211"/>
      <c r="EP957" s="211"/>
      <c r="ES957" s="165"/>
      <c r="ET957" s="165"/>
      <c r="EU957" s="166"/>
      <c r="EV957" s="209"/>
      <c r="EW957" s="211"/>
      <c r="EX957" s="211"/>
      <c r="EY957" s="211"/>
      <c r="EZ957" s="211"/>
      <c r="FA957" s="211"/>
      <c r="FD957" s="165"/>
      <c r="FE957" s="165"/>
      <c r="FF957" s="166"/>
      <c r="FG957" s="209"/>
      <c r="FH957" s="211"/>
      <c r="FI957" s="211"/>
      <c r="FJ957" s="211"/>
      <c r="FK957" s="211"/>
      <c r="FL957" s="211"/>
    </row>
    <row r="958" spans="9:168">
      <c r="I958" s="221">
        <f t="shared" si="441"/>
        <v>354</v>
      </c>
      <c r="J958" s="159">
        <f>'v-t_chart'!C955</f>
        <v>82</v>
      </c>
      <c r="K958" s="204">
        <f t="shared" ca="1" si="448"/>
        <v>240.178</v>
      </c>
      <c r="L958" s="205" t="b">
        <f>IF('Input&amp;Output'!$C$3=10,phase_chart!C955,IF('Input&amp;Output'!$C$3=21,phase_chart!G955,IF('Input&amp;Output'!$C$3=22,phase_chart!K955,IF('Input&amp;Output'!$C$3=31,phase_chart!O955,IF('Input&amp;Output'!$C$3=32,phase_chart!S955,"")))))</f>
        <v>1</v>
      </c>
      <c r="M958" s="206" t="b">
        <f>IF('Input&amp;Output'!$C$3=10,phase_chart!D955,IF('Input&amp;Output'!$C$3=21,phase_chart!H955,IF('Input&amp;Output'!$C$3=22,phase_chart!L955,IF('Input&amp;Output'!$C$3=31,phase_chart!P955,IF('Input&amp;Output'!$C$3=32,phase_chart!T955,"")))))</f>
        <v>0</v>
      </c>
      <c r="N958" s="205" t="b">
        <f>IF('Input&amp;Output'!$C$3=10,phase_chart!E955,IF('Input&amp;Output'!$C$3=21,phase_chart!I955,IF('Input&amp;Output'!$C$3=22,phase_chart!M955,IF('Input&amp;Output'!$C$3=31,phase_chart!Q955,IF('Input&amp;Output'!$C$3=32,phase_chart!U955,"")))))</f>
        <v>0</v>
      </c>
      <c r="P958" s="159">
        <f ca="1">IF(NOT($J958=0),IF($J958&lt;IF($P957=0,0,VLOOKUP(P957,tbL!$M$37:$Q$43,IF(L958=TRUE,2,4))),IF($J958&gt;=VLOOKUP(P957,tbL!$M$37:$Q$43,IF(L958=TRUE,3,5)),$P957,IF(AND(L957=TRUE,L958=TRUE),$P957,$P957-1)),IF(AND(L958=TRUE,J958=VLOOKUP(P957,tbL!$M$37:$Q$43,IF(L958=TRUE,2,4))),P957,IF($P957+1&gt;$C$12,$C$12,$P957+1))),0)</f>
        <v>1</v>
      </c>
      <c r="Q958" s="159">
        <f t="shared" ca="1" si="421"/>
        <v>1</v>
      </c>
      <c r="R958" s="207">
        <f t="shared" ca="1" si="447"/>
        <v>0</v>
      </c>
      <c r="S958" s="208"/>
      <c r="T958" s="159">
        <f t="shared" si="439"/>
        <v>0</v>
      </c>
      <c r="U958" s="209" t="str">
        <f ca="1">IF(AND(T958=-1,N958=TRUE),"*",IF(AND(U957="*",N958=TRUE),"*",IF(AND(AND(L958=TRUE,U957="*"),J958&lt;VLOOKUP(V957+1,tbL!$M$38:$O$43,3)),"*","")))</f>
        <v>*</v>
      </c>
      <c r="V958" s="204">
        <f t="shared" ca="1" si="422"/>
        <v>1</v>
      </c>
      <c r="Y958" s="159" t="str">
        <f t="shared" ca="1" si="423"/>
        <v/>
      </c>
      <c r="Z958" s="159" t="str">
        <f t="shared" si="424"/>
        <v/>
      </c>
      <c r="AA958" s="159">
        <f t="shared" ca="1" si="444"/>
        <v>1</v>
      </c>
      <c r="AC958" s="161" t="str">
        <f t="shared" ca="1" si="425"/>
        <v/>
      </c>
      <c r="AD958" s="161">
        <f t="shared" ca="1" si="426"/>
        <v>1</v>
      </c>
      <c r="AE958" s="161" t="str">
        <f t="shared" ca="1" si="446"/>
        <v/>
      </c>
      <c r="AF958" s="161">
        <f t="shared" ca="1" si="427"/>
        <v>1</v>
      </c>
      <c r="AG958" s="161" t="str">
        <f t="shared" ca="1" si="428"/>
        <v/>
      </c>
      <c r="AH958" s="161">
        <f t="shared" ca="1" si="429"/>
        <v>1</v>
      </c>
      <c r="AI958" s="161" t="str">
        <f t="shared" ca="1" si="430"/>
        <v/>
      </c>
      <c r="AJ958" s="161">
        <f t="shared" ca="1" si="431"/>
        <v>1</v>
      </c>
      <c r="AL958" s="161" t="str">
        <f t="shared" ca="1" si="432"/>
        <v/>
      </c>
      <c r="AM958" s="161">
        <f t="shared" ca="1" si="443"/>
        <v>1</v>
      </c>
      <c r="AN958" s="161" t="str">
        <f t="shared" ca="1" si="433"/>
        <v/>
      </c>
      <c r="AO958" s="161">
        <f t="shared" ca="1" si="442"/>
        <v>1</v>
      </c>
      <c r="AP958" s="161" t="str">
        <f t="shared" ca="1" si="434"/>
        <v/>
      </c>
      <c r="AQ958" s="161">
        <f t="shared" ca="1" si="440"/>
        <v>1</v>
      </c>
      <c r="AR958" s="161" t="str">
        <f t="shared" ca="1" si="435"/>
        <v/>
      </c>
      <c r="AS958" s="161">
        <f t="shared" ca="1" si="436"/>
        <v>1</v>
      </c>
      <c r="AT958" s="159" t="str">
        <f t="shared" ca="1" si="445"/>
        <v/>
      </c>
      <c r="AU958" s="210">
        <f t="shared" ca="1" si="420"/>
        <v>14</v>
      </c>
      <c r="AV958" s="209"/>
      <c r="AW958" s="204">
        <f t="shared" si="437"/>
        <v>9626.3333333333285</v>
      </c>
      <c r="AX958" s="159"/>
      <c r="AZ958" s="159"/>
      <c r="BM958" s="207"/>
      <c r="BN958" s="212"/>
      <c r="BP958" s="209"/>
      <c r="BQ958" s="211"/>
      <c r="BR958" s="211"/>
      <c r="BS958" s="211"/>
      <c r="BT958" s="211"/>
      <c r="BU958" s="211"/>
      <c r="BV958" s="211"/>
      <c r="BW958" s="211"/>
      <c r="BX958" s="211"/>
      <c r="BY958" s="211"/>
      <c r="BZ958" s="211"/>
      <c r="CA958" s="209"/>
      <c r="CB958" s="224"/>
      <c r="CC958" s="204"/>
      <c r="CD958" s="204"/>
      <c r="CE958" s="204"/>
      <c r="CF958" s="211"/>
      <c r="CG958" s="211"/>
      <c r="CI958" s="209"/>
      <c r="CJ958" s="209"/>
      <c r="EH958" s="165"/>
      <c r="EI958" s="165"/>
      <c r="EJ958" s="166"/>
      <c r="EK958" s="209"/>
      <c r="EL958" s="211"/>
      <c r="EM958" s="211"/>
      <c r="EN958" s="211"/>
      <c r="EO958" s="211"/>
      <c r="EP958" s="211"/>
      <c r="ES958" s="165"/>
      <c r="ET958" s="165"/>
      <c r="EU958" s="166"/>
      <c r="EV958" s="209"/>
      <c r="EW958" s="211"/>
      <c r="EX958" s="211"/>
      <c r="EY958" s="211"/>
      <c r="EZ958" s="211"/>
      <c r="FA958" s="211"/>
      <c r="FD958" s="165"/>
      <c r="FE958" s="165"/>
      <c r="FF958" s="166"/>
      <c r="FG958" s="209"/>
      <c r="FH958" s="211"/>
      <c r="FI958" s="211"/>
      <c r="FJ958" s="211"/>
      <c r="FK958" s="211"/>
      <c r="FL958" s="211"/>
    </row>
    <row r="959" spans="9:168">
      <c r="I959" s="221">
        <f t="shared" si="441"/>
        <v>355</v>
      </c>
      <c r="J959" s="159">
        <f>'v-t_chart'!C956</f>
        <v>83</v>
      </c>
      <c r="K959" s="204">
        <f t="shared" ca="1" si="448"/>
        <v>243.107</v>
      </c>
      <c r="L959" s="205" t="b">
        <f>IF('Input&amp;Output'!$C$3=10,phase_chart!C956,IF('Input&amp;Output'!$C$3=21,phase_chart!G956,IF('Input&amp;Output'!$C$3=22,phase_chart!K956,IF('Input&amp;Output'!$C$3=31,phase_chart!O956,IF('Input&amp;Output'!$C$3=32,phase_chart!S956,"")))))</f>
        <v>1</v>
      </c>
      <c r="M959" s="206" t="b">
        <f>IF('Input&amp;Output'!$C$3=10,phase_chart!D956,IF('Input&amp;Output'!$C$3=21,phase_chart!H956,IF('Input&amp;Output'!$C$3=22,phase_chart!L956,IF('Input&amp;Output'!$C$3=31,phase_chart!P956,IF('Input&amp;Output'!$C$3=32,phase_chart!T956,"")))))</f>
        <v>0</v>
      </c>
      <c r="N959" s="205" t="b">
        <f>IF('Input&amp;Output'!$C$3=10,phase_chart!E956,IF('Input&amp;Output'!$C$3=21,phase_chart!I956,IF('Input&amp;Output'!$C$3=22,phase_chart!M956,IF('Input&amp;Output'!$C$3=31,phase_chart!Q956,IF('Input&amp;Output'!$C$3=32,phase_chart!U956,"")))))</f>
        <v>0</v>
      </c>
      <c r="P959" s="159">
        <f ca="1">IF(NOT($J959=0),IF($J959&lt;IF($P958=0,0,VLOOKUP(P958,tbL!$M$37:$Q$43,IF(L959=TRUE,2,4))),IF($J959&gt;=VLOOKUP(P958,tbL!$M$37:$Q$43,IF(L959=TRUE,3,5)),$P958,IF(AND(L958=TRUE,L959=TRUE),$P958,$P958-1)),IF(AND(L959=TRUE,J959=VLOOKUP(P958,tbL!$M$37:$Q$43,IF(L959=TRUE,2,4))),P958,IF($P958+1&gt;$C$12,$C$12,$P958+1))),0)</f>
        <v>1</v>
      </c>
      <c r="Q959" s="159">
        <f t="shared" ca="1" si="421"/>
        <v>1</v>
      </c>
      <c r="R959" s="207">
        <f t="shared" ca="1" si="447"/>
        <v>0</v>
      </c>
      <c r="S959" s="208"/>
      <c r="T959" s="159">
        <f t="shared" si="439"/>
        <v>0</v>
      </c>
      <c r="U959" s="209" t="str">
        <f ca="1">IF(AND(T959=-1,N959=TRUE),"*",IF(AND(U958="*",N959=TRUE),"*",IF(AND(AND(L959=TRUE,U958="*"),J959&lt;VLOOKUP(V958+1,tbL!$M$38:$O$43,3)),"*","")))</f>
        <v>*</v>
      </c>
      <c r="V959" s="204">
        <f t="shared" ca="1" si="422"/>
        <v>1</v>
      </c>
      <c r="Y959" s="159" t="str">
        <f t="shared" ca="1" si="423"/>
        <v/>
      </c>
      <c r="Z959" s="159" t="str">
        <f t="shared" si="424"/>
        <v/>
      </c>
      <c r="AA959" s="159">
        <f t="shared" ca="1" si="444"/>
        <v>1</v>
      </c>
      <c r="AC959" s="161" t="str">
        <f t="shared" ca="1" si="425"/>
        <v/>
      </c>
      <c r="AD959" s="161">
        <f t="shared" ca="1" si="426"/>
        <v>1</v>
      </c>
      <c r="AE959" s="161" t="str">
        <f t="shared" ca="1" si="446"/>
        <v/>
      </c>
      <c r="AF959" s="161">
        <f t="shared" ca="1" si="427"/>
        <v>1</v>
      </c>
      <c r="AG959" s="161" t="str">
        <f t="shared" ca="1" si="428"/>
        <v/>
      </c>
      <c r="AH959" s="161">
        <f t="shared" ca="1" si="429"/>
        <v>1</v>
      </c>
      <c r="AI959" s="161" t="str">
        <f t="shared" ca="1" si="430"/>
        <v/>
      </c>
      <c r="AJ959" s="161">
        <f t="shared" ca="1" si="431"/>
        <v>1</v>
      </c>
      <c r="AL959" s="161" t="str">
        <f t="shared" ca="1" si="432"/>
        <v/>
      </c>
      <c r="AM959" s="161">
        <f t="shared" ca="1" si="443"/>
        <v>1</v>
      </c>
      <c r="AN959" s="161" t="str">
        <f t="shared" ca="1" si="433"/>
        <v/>
      </c>
      <c r="AO959" s="161">
        <f t="shared" ca="1" si="442"/>
        <v>1</v>
      </c>
      <c r="AP959" s="161" t="str">
        <f t="shared" ca="1" si="434"/>
        <v/>
      </c>
      <c r="AQ959" s="161">
        <f t="shared" ca="1" si="440"/>
        <v>1</v>
      </c>
      <c r="AR959" s="161" t="str">
        <f t="shared" ca="1" si="435"/>
        <v/>
      </c>
      <c r="AS959" s="161">
        <f t="shared" ca="1" si="436"/>
        <v>1</v>
      </c>
      <c r="AT959" s="159" t="str">
        <f t="shared" ca="1" si="445"/>
        <v/>
      </c>
      <c r="AU959" s="210">
        <f t="shared" ca="1" si="420"/>
        <v>14</v>
      </c>
      <c r="AV959" s="209"/>
      <c r="AW959" s="204">
        <f t="shared" si="437"/>
        <v>9649.3888888888832</v>
      </c>
      <c r="AX959" s="159"/>
      <c r="AZ959" s="159"/>
      <c r="BM959" s="207"/>
      <c r="BN959" s="212"/>
      <c r="BP959" s="209"/>
      <c r="BQ959" s="211"/>
      <c r="BR959" s="211"/>
      <c r="BS959" s="211"/>
      <c r="BT959" s="211"/>
      <c r="BU959" s="211"/>
      <c r="BV959" s="211"/>
      <c r="BW959" s="211"/>
      <c r="BX959" s="211"/>
      <c r="BY959" s="211"/>
      <c r="BZ959" s="211"/>
      <c r="CA959" s="209"/>
      <c r="CB959" s="224"/>
      <c r="CC959" s="204"/>
      <c r="CD959" s="204"/>
      <c r="CE959" s="204"/>
      <c r="CF959" s="211"/>
      <c r="CG959" s="211"/>
      <c r="CI959" s="209"/>
      <c r="CJ959" s="209"/>
      <c r="EH959" s="165"/>
      <c r="EI959" s="165"/>
      <c r="EJ959" s="166"/>
      <c r="EK959" s="209"/>
      <c r="EL959" s="211"/>
      <c r="EM959" s="211"/>
      <c r="EN959" s="211"/>
      <c r="EO959" s="211"/>
      <c r="EP959" s="211"/>
      <c r="ES959" s="165"/>
      <c r="ET959" s="165"/>
      <c r="EU959" s="166"/>
      <c r="EV959" s="209"/>
      <c r="EW959" s="211"/>
      <c r="EX959" s="211"/>
      <c r="EY959" s="211"/>
      <c r="EZ959" s="211"/>
      <c r="FA959" s="211"/>
      <c r="FD959" s="165"/>
      <c r="FE959" s="165"/>
      <c r="FF959" s="166"/>
      <c r="FG959" s="209"/>
      <c r="FH959" s="211"/>
      <c r="FI959" s="211"/>
      <c r="FJ959" s="211"/>
      <c r="FK959" s="211"/>
      <c r="FL959" s="211"/>
    </row>
    <row r="960" spans="9:168">
      <c r="I960" s="221">
        <f t="shared" si="441"/>
        <v>356</v>
      </c>
      <c r="J960" s="159">
        <f>'v-t_chart'!C957</f>
        <v>83.7</v>
      </c>
      <c r="K960" s="204">
        <f t="shared" ca="1" si="448"/>
        <v>245.15729999999999</v>
      </c>
      <c r="L960" s="205" t="b">
        <f>IF('Input&amp;Output'!$C$3=10,phase_chart!C957,IF('Input&amp;Output'!$C$3=21,phase_chart!G957,IF('Input&amp;Output'!$C$3=22,phase_chart!K957,IF('Input&amp;Output'!$C$3=31,phase_chart!O957,IF('Input&amp;Output'!$C$3=32,phase_chart!S957,"")))))</f>
        <v>1</v>
      </c>
      <c r="M960" s="206" t="b">
        <f>IF('Input&amp;Output'!$C$3=10,phase_chart!D957,IF('Input&amp;Output'!$C$3=21,phase_chart!H957,IF('Input&amp;Output'!$C$3=22,phase_chart!L957,IF('Input&amp;Output'!$C$3=31,phase_chart!P957,IF('Input&amp;Output'!$C$3=32,phase_chart!T957,"")))))</f>
        <v>0</v>
      </c>
      <c r="N960" s="205" t="b">
        <f>IF('Input&amp;Output'!$C$3=10,phase_chart!E957,IF('Input&amp;Output'!$C$3=21,phase_chart!I957,IF('Input&amp;Output'!$C$3=22,phase_chart!M957,IF('Input&amp;Output'!$C$3=31,phase_chart!Q957,IF('Input&amp;Output'!$C$3=32,phase_chart!U957,"")))))</f>
        <v>0</v>
      </c>
      <c r="P960" s="159">
        <f ca="1">IF(NOT($J960=0),IF($J960&lt;IF($P959=0,0,VLOOKUP(P959,tbL!$M$37:$Q$43,IF(L960=TRUE,2,4))),IF($J960&gt;=VLOOKUP(P959,tbL!$M$37:$Q$43,IF(L960=TRUE,3,5)),$P959,IF(AND(L959=TRUE,L960=TRUE),$P959,$P959-1)),IF(AND(L960=TRUE,J960=VLOOKUP(P959,tbL!$M$37:$Q$43,IF(L960=TRUE,2,4))),P959,IF($P959+1&gt;$C$12,$C$12,$P959+1))),0)</f>
        <v>1</v>
      </c>
      <c r="Q960" s="159">
        <f t="shared" ca="1" si="421"/>
        <v>1</v>
      </c>
      <c r="R960" s="207">
        <f t="shared" ca="1" si="447"/>
        <v>0</v>
      </c>
      <c r="S960" s="208"/>
      <c r="T960" s="159">
        <f t="shared" si="439"/>
        <v>0</v>
      </c>
      <c r="U960" s="209" t="str">
        <f ca="1">IF(AND(T960=-1,N960=TRUE),"*",IF(AND(U959="*",N960=TRUE),"*",IF(AND(AND(L960=TRUE,U959="*"),J960&lt;VLOOKUP(V959+1,tbL!$M$38:$O$43,3)),"*","")))</f>
        <v>*</v>
      </c>
      <c r="V960" s="204">
        <f t="shared" ca="1" si="422"/>
        <v>1</v>
      </c>
      <c r="Y960" s="159" t="str">
        <f t="shared" ca="1" si="423"/>
        <v/>
      </c>
      <c r="Z960" s="159" t="str">
        <f t="shared" si="424"/>
        <v/>
      </c>
      <c r="AA960" s="159">
        <f t="shared" ca="1" si="444"/>
        <v>1</v>
      </c>
      <c r="AC960" s="161" t="str">
        <f t="shared" ca="1" si="425"/>
        <v/>
      </c>
      <c r="AD960" s="161">
        <f t="shared" ca="1" si="426"/>
        <v>1</v>
      </c>
      <c r="AE960" s="161" t="str">
        <f t="shared" ca="1" si="446"/>
        <v/>
      </c>
      <c r="AF960" s="161">
        <f t="shared" ca="1" si="427"/>
        <v>1</v>
      </c>
      <c r="AG960" s="161" t="str">
        <f t="shared" ca="1" si="428"/>
        <v/>
      </c>
      <c r="AH960" s="161">
        <f t="shared" ca="1" si="429"/>
        <v>1</v>
      </c>
      <c r="AI960" s="161" t="str">
        <f t="shared" ca="1" si="430"/>
        <v/>
      </c>
      <c r="AJ960" s="161">
        <f t="shared" ca="1" si="431"/>
        <v>1</v>
      </c>
      <c r="AL960" s="161" t="str">
        <f t="shared" ca="1" si="432"/>
        <v/>
      </c>
      <c r="AM960" s="161">
        <f t="shared" ca="1" si="443"/>
        <v>1</v>
      </c>
      <c r="AN960" s="161" t="str">
        <f t="shared" ca="1" si="433"/>
        <v/>
      </c>
      <c r="AO960" s="161">
        <f t="shared" ca="1" si="442"/>
        <v>1</v>
      </c>
      <c r="AP960" s="161" t="str">
        <f t="shared" ca="1" si="434"/>
        <v/>
      </c>
      <c r="AQ960" s="161">
        <f t="shared" ca="1" si="440"/>
        <v>1</v>
      </c>
      <c r="AR960" s="161" t="str">
        <f t="shared" ca="1" si="435"/>
        <v/>
      </c>
      <c r="AS960" s="161">
        <f t="shared" ca="1" si="436"/>
        <v>1</v>
      </c>
      <c r="AT960" s="159" t="str">
        <f t="shared" ca="1" si="445"/>
        <v/>
      </c>
      <c r="AU960" s="210">
        <f t="shared" ca="1" si="420"/>
        <v>14</v>
      </c>
      <c r="AV960" s="209"/>
      <c r="AW960" s="204">
        <f t="shared" si="437"/>
        <v>9672.6388888888832</v>
      </c>
      <c r="AX960" s="159"/>
      <c r="AZ960" s="159"/>
      <c r="BM960" s="207"/>
      <c r="BN960" s="212"/>
      <c r="BP960" s="209"/>
      <c r="BQ960" s="211"/>
      <c r="BR960" s="211"/>
      <c r="BS960" s="211"/>
      <c r="BT960" s="211"/>
      <c r="BU960" s="211"/>
      <c r="BV960" s="211"/>
      <c r="BW960" s="211"/>
      <c r="BX960" s="211"/>
      <c r="BY960" s="211"/>
      <c r="BZ960" s="211"/>
      <c r="CA960" s="209"/>
      <c r="CB960" s="224"/>
      <c r="CC960" s="204"/>
      <c r="CD960" s="204"/>
      <c r="CE960" s="204"/>
      <c r="CF960" s="211"/>
      <c r="CG960" s="211"/>
      <c r="CI960" s="209"/>
      <c r="CJ960" s="209"/>
      <c r="EH960" s="165"/>
      <c r="EI960" s="165"/>
      <c r="EJ960" s="166"/>
      <c r="EK960" s="209"/>
      <c r="EL960" s="211"/>
      <c r="EM960" s="211"/>
      <c r="EN960" s="211"/>
      <c r="EO960" s="211"/>
      <c r="EP960" s="211"/>
      <c r="ES960" s="165"/>
      <c r="ET960" s="165"/>
      <c r="EU960" s="166"/>
      <c r="EV960" s="209"/>
      <c r="EW960" s="211"/>
      <c r="EX960" s="211"/>
      <c r="EY960" s="211"/>
      <c r="EZ960" s="211"/>
      <c r="FA960" s="211"/>
      <c r="FD960" s="165"/>
      <c r="FE960" s="165"/>
      <c r="FF960" s="166"/>
      <c r="FG960" s="209"/>
      <c r="FH960" s="211"/>
      <c r="FI960" s="211"/>
      <c r="FJ960" s="211"/>
      <c r="FK960" s="211"/>
      <c r="FL960" s="211"/>
    </row>
    <row r="961" spans="9:168">
      <c r="I961" s="221">
        <f t="shared" si="441"/>
        <v>357</v>
      </c>
      <c r="J961" s="159">
        <f>'v-t_chart'!C958</f>
        <v>84.2</v>
      </c>
      <c r="K961" s="204">
        <f t="shared" ca="1" si="448"/>
        <v>246.62180000000001</v>
      </c>
      <c r="L961" s="205" t="b">
        <f>IF('Input&amp;Output'!$C$3=10,phase_chart!C958,IF('Input&amp;Output'!$C$3=21,phase_chart!G958,IF('Input&amp;Output'!$C$3=22,phase_chart!K958,IF('Input&amp;Output'!$C$3=31,phase_chart!O958,IF('Input&amp;Output'!$C$3=32,phase_chart!S958,"")))))</f>
        <v>0</v>
      </c>
      <c r="M961" s="206" t="b">
        <f>IF('Input&amp;Output'!$C$3=10,phase_chart!D958,IF('Input&amp;Output'!$C$3=21,phase_chart!H958,IF('Input&amp;Output'!$C$3=22,phase_chart!L958,IF('Input&amp;Output'!$C$3=31,phase_chart!P958,IF('Input&amp;Output'!$C$3=32,phase_chart!T958,"")))))</f>
        <v>1</v>
      </c>
      <c r="N961" s="205" t="b">
        <f>IF('Input&amp;Output'!$C$3=10,phase_chart!E958,IF('Input&amp;Output'!$C$3=21,phase_chart!I958,IF('Input&amp;Output'!$C$3=22,phase_chart!M958,IF('Input&amp;Output'!$C$3=31,phase_chart!Q958,IF('Input&amp;Output'!$C$3=32,phase_chart!U958,"")))))</f>
        <v>0</v>
      </c>
      <c r="P961" s="159">
        <f ca="1">IF(NOT($J961=0),IF($J961&lt;IF($P960=0,0,VLOOKUP(P960,tbL!$M$37:$Q$43,IF(L961=TRUE,2,4))),IF($J961&gt;=VLOOKUP(P960,tbL!$M$37:$Q$43,IF(L961=TRUE,3,5)),$P960,IF(AND(L960=TRUE,L961=TRUE),$P960,$P960-1)),IF(AND(L961=TRUE,J961=VLOOKUP(P960,tbL!$M$37:$Q$43,IF(L961=TRUE,2,4))),P960,IF($P960+1&gt;$C$12,$C$12,$P960+1))),0)</f>
        <v>1</v>
      </c>
      <c r="Q961" s="159">
        <f t="shared" ca="1" si="421"/>
        <v>1</v>
      </c>
      <c r="R961" s="207">
        <f t="shared" si="447"/>
        <v>0</v>
      </c>
      <c r="S961" s="208"/>
      <c r="T961" s="159">
        <f t="shared" si="439"/>
        <v>1</v>
      </c>
      <c r="U961" s="209" t="str">
        <f ca="1">IF(AND(T961=-1,N961=TRUE),"*",IF(AND(U960="*",N961=TRUE),"*",IF(AND(AND(L961=TRUE,U960="*"),J961&lt;VLOOKUP(V960+1,tbL!$M$38:$O$43,3)),"*","")))</f>
        <v/>
      </c>
      <c r="V961" s="204">
        <f t="shared" ca="1" si="422"/>
        <v>1</v>
      </c>
      <c r="Y961" s="159" t="str">
        <f t="shared" ca="1" si="423"/>
        <v/>
      </c>
      <c r="Z961" s="159" t="str">
        <f t="shared" si="424"/>
        <v/>
      </c>
      <c r="AA961" s="159">
        <f t="shared" ca="1" si="444"/>
        <v>1</v>
      </c>
      <c r="AC961" s="161" t="str">
        <f t="shared" ca="1" si="425"/>
        <v/>
      </c>
      <c r="AD961" s="161">
        <f t="shared" ca="1" si="426"/>
        <v>1</v>
      </c>
      <c r="AE961" s="161" t="str">
        <f t="shared" ca="1" si="446"/>
        <v/>
      </c>
      <c r="AF961" s="161">
        <f t="shared" ca="1" si="427"/>
        <v>1</v>
      </c>
      <c r="AG961" s="161" t="str">
        <f t="shared" ca="1" si="428"/>
        <v/>
      </c>
      <c r="AH961" s="161">
        <f t="shared" ca="1" si="429"/>
        <v>1</v>
      </c>
      <c r="AI961" s="161" t="str">
        <f t="shared" ca="1" si="430"/>
        <v/>
      </c>
      <c r="AJ961" s="161">
        <f t="shared" ca="1" si="431"/>
        <v>1</v>
      </c>
      <c r="AL961" s="161" t="str">
        <f t="shared" ca="1" si="432"/>
        <v/>
      </c>
      <c r="AM961" s="161">
        <f t="shared" ca="1" si="443"/>
        <v>1</v>
      </c>
      <c r="AN961" s="161" t="str">
        <f t="shared" ca="1" si="433"/>
        <v/>
      </c>
      <c r="AO961" s="161">
        <f t="shared" ca="1" si="442"/>
        <v>1</v>
      </c>
      <c r="AP961" s="161" t="str">
        <f t="shared" ca="1" si="434"/>
        <v/>
      </c>
      <c r="AQ961" s="161">
        <f t="shared" ca="1" si="440"/>
        <v>1</v>
      </c>
      <c r="AR961" s="161" t="str">
        <f t="shared" ca="1" si="435"/>
        <v/>
      </c>
      <c r="AS961" s="161">
        <f t="shared" ca="1" si="436"/>
        <v>1</v>
      </c>
      <c r="AT961" s="159" t="str">
        <f t="shared" ca="1" si="445"/>
        <v/>
      </c>
      <c r="AU961" s="210">
        <f t="shared" ca="1" si="420"/>
        <v>14</v>
      </c>
      <c r="AV961" s="209"/>
      <c r="AW961" s="204">
        <f t="shared" si="437"/>
        <v>9696.0277777777719</v>
      </c>
      <c r="AX961" s="159"/>
      <c r="AZ961" s="159"/>
      <c r="BM961" s="207"/>
      <c r="BN961" s="212"/>
      <c r="BP961" s="209"/>
      <c r="BQ961" s="211"/>
      <c r="BR961" s="211"/>
      <c r="BS961" s="211"/>
      <c r="BT961" s="211"/>
      <c r="BU961" s="211"/>
      <c r="BV961" s="211"/>
      <c r="BW961" s="211"/>
      <c r="BX961" s="211"/>
      <c r="BY961" s="211"/>
      <c r="BZ961" s="211"/>
      <c r="CA961" s="209"/>
      <c r="CB961" s="224"/>
      <c r="CC961" s="204"/>
      <c r="CD961" s="204"/>
      <c r="CE961" s="204"/>
      <c r="CF961" s="211"/>
      <c r="CG961" s="211"/>
      <c r="CI961" s="209"/>
      <c r="CJ961" s="209"/>
      <c r="EH961" s="165"/>
      <c r="EI961" s="165"/>
      <c r="EJ961" s="166"/>
      <c r="EK961" s="209"/>
      <c r="EL961" s="211"/>
      <c r="EM961" s="211"/>
      <c r="EN961" s="211"/>
      <c r="EO961" s="211"/>
      <c r="EP961" s="211"/>
      <c r="ES961" s="165"/>
      <c r="ET961" s="165"/>
      <c r="EU961" s="166"/>
      <c r="EV961" s="209"/>
      <c r="EW961" s="211"/>
      <c r="EX961" s="211"/>
      <c r="EY961" s="211"/>
      <c r="EZ961" s="211"/>
      <c r="FA961" s="211"/>
      <c r="FD961" s="165"/>
      <c r="FE961" s="165"/>
      <c r="FF961" s="166"/>
      <c r="FG961" s="209"/>
      <c r="FH961" s="211"/>
      <c r="FI961" s="211"/>
      <c r="FJ961" s="211"/>
      <c r="FK961" s="211"/>
      <c r="FL961" s="211"/>
    </row>
    <row r="962" spans="9:168">
      <c r="I962" s="221">
        <f t="shared" si="441"/>
        <v>358</v>
      </c>
      <c r="J962" s="159">
        <f>'v-t_chart'!C959</f>
        <v>84.4</v>
      </c>
      <c r="K962" s="204">
        <f t="shared" ca="1" si="448"/>
        <v>247.20760000000001</v>
      </c>
      <c r="L962" s="205" t="b">
        <f>IF('Input&amp;Output'!$C$3=10,phase_chart!C959,IF('Input&amp;Output'!$C$3=21,phase_chart!G959,IF('Input&amp;Output'!$C$3=22,phase_chart!K959,IF('Input&amp;Output'!$C$3=31,phase_chart!O959,IF('Input&amp;Output'!$C$3=32,phase_chart!S959,"")))))</f>
        <v>0</v>
      </c>
      <c r="M962" s="206" t="b">
        <f>IF('Input&amp;Output'!$C$3=10,phase_chart!D959,IF('Input&amp;Output'!$C$3=21,phase_chart!H959,IF('Input&amp;Output'!$C$3=22,phase_chart!L959,IF('Input&amp;Output'!$C$3=31,phase_chart!P959,IF('Input&amp;Output'!$C$3=32,phase_chart!T959,"")))))</f>
        <v>1</v>
      </c>
      <c r="N962" s="205" t="b">
        <f>IF('Input&amp;Output'!$C$3=10,phase_chart!E959,IF('Input&amp;Output'!$C$3=21,phase_chart!I959,IF('Input&amp;Output'!$C$3=22,phase_chart!M959,IF('Input&amp;Output'!$C$3=31,phase_chart!Q959,IF('Input&amp;Output'!$C$3=32,phase_chart!U959,"")))))</f>
        <v>0</v>
      </c>
      <c r="P962" s="159">
        <f ca="1">IF(NOT($J962=0),IF($J962&lt;IF($P961=0,0,VLOOKUP(P961,tbL!$M$37:$Q$43,IF(L962=TRUE,2,4))),IF($J962&gt;=VLOOKUP(P961,tbL!$M$37:$Q$43,IF(L962=TRUE,3,5)),$P961,IF(AND(L961=TRUE,L962=TRUE),$P961,$P961-1)),IF(AND(L962=TRUE,J962=VLOOKUP(P961,tbL!$M$37:$Q$43,IF(L962=TRUE,2,4))),P961,IF($P961+1&gt;$C$12,$C$12,$P961+1))),0)</f>
        <v>1</v>
      </c>
      <c r="Q962" s="159">
        <f t="shared" ca="1" si="421"/>
        <v>1</v>
      </c>
      <c r="R962" s="207">
        <f t="shared" si="447"/>
        <v>0</v>
      </c>
      <c r="S962" s="208"/>
      <c r="T962" s="159">
        <f t="shared" si="439"/>
        <v>0</v>
      </c>
      <c r="U962" s="209" t="str">
        <f ca="1">IF(AND(T962=-1,N962=TRUE),"*",IF(AND(U961="*",N962=TRUE),"*",IF(AND(AND(L962=TRUE,U961="*"),J962&lt;VLOOKUP(V961+1,tbL!$M$38:$O$43,3)),"*","")))</f>
        <v/>
      </c>
      <c r="V962" s="204">
        <f t="shared" ca="1" si="422"/>
        <v>1</v>
      </c>
      <c r="Y962" s="159" t="str">
        <f t="shared" ca="1" si="423"/>
        <v/>
      </c>
      <c r="Z962" s="159" t="str">
        <f t="shared" si="424"/>
        <v/>
      </c>
      <c r="AA962" s="159">
        <f t="shared" ca="1" si="444"/>
        <v>1</v>
      </c>
      <c r="AC962" s="161" t="str">
        <f t="shared" ca="1" si="425"/>
        <v/>
      </c>
      <c r="AD962" s="161">
        <f t="shared" ca="1" si="426"/>
        <v>1</v>
      </c>
      <c r="AE962" s="161" t="str">
        <f t="shared" ca="1" si="446"/>
        <v/>
      </c>
      <c r="AF962" s="161">
        <f t="shared" ca="1" si="427"/>
        <v>1</v>
      </c>
      <c r="AG962" s="161" t="str">
        <f t="shared" ca="1" si="428"/>
        <v/>
      </c>
      <c r="AH962" s="161">
        <f t="shared" ca="1" si="429"/>
        <v>1</v>
      </c>
      <c r="AI962" s="161" t="str">
        <f t="shared" ca="1" si="430"/>
        <v/>
      </c>
      <c r="AJ962" s="161">
        <f t="shared" ca="1" si="431"/>
        <v>1</v>
      </c>
      <c r="AL962" s="161" t="str">
        <f t="shared" ca="1" si="432"/>
        <v/>
      </c>
      <c r="AM962" s="161">
        <f t="shared" ca="1" si="443"/>
        <v>1</v>
      </c>
      <c r="AN962" s="161" t="str">
        <f t="shared" ca="1" si="433"/>
        <v/>
      </c>
      <c r="AO962" s="161">
        <f t="shared" ca="1" si="442"/>
        <v>1</v>
      </c>
      <c r="AP962" s="161" t="str">
        <f t="shared" ca="1" si="434"/>
        <v/>
      </c>
      <c r="AQ962" s="161">
        <f t="shared" ca="1" si="440"/>
        <v>1</v>
      </c>
      <c r="AR962" s="161" t="str">
        <f t="shared" ca="1" si="435"/>
        <v/>
      </c>
      <c r="AS962" s="161">
        <f t="shared" ca="1" si="436"/>
        <v>1</v>
      </c>
      <c r="AT962" s="159" t="str">
        <f t="shared" ca="1" si="445"/>
        <v/>
      </c>
      <c r="AU962" s="210">
        <f t="shared" ca="1" si="420"/>
        <v>14</v>
      </c>
      <c r="AV962" s="209"/>
      <c r="AW962" s="204">
        <f t="shared" si="437"/>
        <v>9719.4722222222172</v>
      </c>
      <c r="AX962" s="159"/>
      <c r="AZ962" s="159"/>
      <c r="BM962" s="207"/>
      <c r="BN962" s="212"/>
      <c r="BP962" s="209"/>
      <c r="BQ962" s="211"/>
      <c r="BR962" s="211"/>
      <c r="BS962" s="211"/>
      <c r="BT962" s="211"/>
      <c r="BU962" s="211"/>
      <c r="BV962" s="211"/>
      <c r="BW962" s="211"/>
      <c r="BX962" s="211"/>
      <c r="BY962" s="211"/>
      <c r="BZ962" s="211"/>
      <c r="CA962" s="209"/>
      <c r="CB962" s="224"/>
      <c r="CC962" s="204"/>
      <c r="CD962" s="204"/>
      <c r="CE962" s="204"/>
      <c r="CF962" s="211"/>
      <c r="CG962" s="211"/>
      <c r="CI962" s="209"/>
      <c r="CJ962" s="209"/>
      <c r="EH962" s="165"/>
      <c r="EI962" s="165"/>
      <c r="EJ962" s="166"/>
      <c r="EK962" s="209"/>
      <c r="EL962" s="211"/>
      <c r="EM962" s="211"/>
      <c r="EN962" s="211"/>
      <c r="EO962" s="211"/>
      <c r="EP962" s="211"/>
      <c r="ES962" s="165"/>
      <c r="ET962" s="165"/>
      <c r="EU962" s="166"/>
      <c r="EV962" s="209"/>
      <c r="EW962" s="211"/>
      <c r="EX962" s="211"/>
      <c r="EY962" s="211"/>
      <c r="EZ962" s="211"/>
      <c r="FA962" s="211"/>
      <c r="FD962" s="165"/>
      <c r="FE962" s="165"/>
      <c r="FF962" s="166"/>
      <c r="FG962" s="209"/>
      <c r="FH962" s="211"/>
      <c r="FI962" s="211"/>
      <c r="FJ962" s="211"/>
      <c r="FK962" s="211"/>
      <c r="FL962" s="211"/>
    </row>
    <row r="963" spans="9:168">
      <c r="I963" s="221">
        <f t="shared" si="441"/>
        <v>359</v>
      </c>
      <c r="J963" s="159">
        <f>'v-t_chart'!C960</f>
        <v>84.5</v>
      </c>
      <c r="K963" s="204">
        <f t="shared" ca="1" si="448"/>
        <v>247.50049999999999</v>
      </c>
      <c r="L963" s="205" t="b">
        <f>IF('Input&amp;Output'!$C$3=10,phase_chart!C960,IF('Input&amp;Output'!$C$3=21,phase_chart!G960,IF('Input&amp;Output'!$C$3=22,phase_chart!K960,IF('Input&amp;Output'!$C$3=31,phase_chart!O960,IF('Input&amp;Output'!$C$3=32,phase_chart!S960,"")))))</f>
        <v>0</v>
      </c>
      <c r="M963" s="206" t="b">
        <f>IF('Input&amp;Output'!$C$3=10,phase_chart!D960,IF('Input&amp;Output'!$C$3=21,phase_chart!H960,IF('Input&amp;Output'!$C$3=22,phase_chart!L960,IF('Input&amp;Output'!$C$3=31,phase_chart!P960,IF('Input&amp;Output'!$C$3=32,phase_chart!T960,"")))))</f>
        <v>1</v>
      </c>
      <c r="N963" s="205" t="b">
        <f>IF('Input&amp;Output'!$C$3=10,phase_chart!E960,IF('Input&amp;Output'!$C$3=21,phase_chart!I960,IF('Input&amp;Output'!$C$3=22,phase_chart!M960,IF('Input&amp;Output'!$C$3=31,phase_chart!Q960,IF('Input&amp;Output'!$C$3=32,phase_chart!U960,"")))))</f>
        <v>0</v>
      </c>
      <c r="P963" s="159">
        <f ca="1">IF(NOT($J963=0),IF($J963&lt;IF($P962=0,0,VLOOKUP(P962,tbL!$M$37:$Q$43,IF(L963=TRUE,2,4))),IF($J963&gt;=VLOOKUP(P962,tbL!$M$37:$Q$43,IF(L963=TRUE,3,5)),$P962,IF(AND(L962=TRUE,L963=TRUE),$P962,$P962-1)),IF(AND(L963=TRUE,J963=VLOOKUP(P962,tbL!$M$37:$Q$43,IF(L963=TRUE,2,4))),P962,IF($P962+1&gt;$C$12,$C$12,$P962+1))),0)</f>
        <v>1</v>
      </c>
      <c r="Q963" s="159">
        <f t="shared" ca="1" si="421"/>
        <v>1</v>
      </c>
      <c r="R963" s="207">
        <f t="shared" si="447"/>
        <v>0</v>
      </c>
      <c r="S963" s="208"/>
      <c r="T963" s="159">
        <f t="shared" si="439"/>
        <v>0</v>
      </c>
      <c r="U963" s="209" t="str">
        <f ca="1">IF(AND(T963=-1,N963=TRUE),"*",IF(AND(U962="*",N963=TRUE),"*",IF(AND(AND(L963=TRUE,U962="*"),J963&lt;VLOOKUP(V962+1,tbL!$M$38:$O$43,3)),"*","")))</f>
        <v/>
      </c>
      <c r="V963" s="204">
        <f t="shared" ca="1" si="422"/>
        <v>1</v>
      </c>
      <c r="Y963" s="159" t="str">
        <f t="shared" ca="1" si="423"/>
        <v/>
      </c>
      <c r="Z963" s="159" t="str">
        <f t="shared" si="424"/>
        <v/>
      </c>
      <c r="AA963" s="159">
        <f t="shared" ca="1" si="444"/>
        <v>1</v>
      </c>
      <c r="AC963" s="161" t="str">
        <f t="shared" ca="1" si="425"/>
        <v/>
      </c>
      <c r="AD963" s="161">
        <f t="shared" ca="1" si="426"/>
        <v>1</v>
      </c>
      <c r="AE963" s="161" t="str">
        <f t="shared" ca="1" si="446"/>
        <v/>
      </c>
      <c r="AF963" s="161">
        <f t="shared" ca="1" si="427"/>
        <v>1</v>
      </c>
      <c r="AG963" s="161" t="str">
        <f t="shared" ca="1" si="428"/>
        <v/>
      </c>
      <c r="AH963" s="161">
        <f t="shared" ca="1" si="429"/>
        <v>1</v>
      </c>
      <c r="AI963" s="161" t="str">
        <f t="shared" ca="1" si="430"/>
        <v/>
      </c>
      <c r="AJ963" s="161">
        <f t="shared" ca="1" si="431"/>
        <v>1</v>
      </c>
      <c r="AL963" s="161" t="str">
        <f t="shared" ca="1" si="432"/>
        <v/>
      </c>
      <c r="AM963" s="161">
        <f t="shared" ca="1" si="443"/>
        <v>1</v>
      </c>
      <c r="AN963" s="161" t="str">
        <f t="shared" ca="1" si="433"/>
        <v/>
      </c>
      <c r="AO963" s="161">
        <f t="shared" ca="1" si="442"/>
        <v>1</v>
      </c>
      <c r="AP963" s="161" t="str">
        <f t="shared" ca="1" si="434"/>
        <v/>
      </c>
      <c r="AQ963" s="161">
        <f t="shared" ca="1" si="440"/>
        <v>1</v>
      </c>
      <c r="AR963" s="161" t="str">
        <f t="shared" ca="1" si="435"/>
        <v/>
      </c>
      <c r="AS963" s="161">
        <f t="shared" ca="1" si="436"/>
        <v>1</v>
      </c>
      <c r="AT963" s="159" t="str">
        <f t="shared" ca="1" si="445"/>
        <v/>
      </c>
      <c r="AU963" s="210">
        <f t="shared" ca="1" si="420"/>
        <v>14</v>
      </c>
      <c r="AV963" s="209"/>
      <c r="AW963" s="204">
        <f t="shared" si="437"/>
        <v>9742.9444444444398</v>
      </c>
      <c r="AX963" s="159"/>
      <c r="AZ963" s="159"/>
      <c r="BM963" s="207"/>
      <c r="BN963" s="212"/>
      <c r="BP963" s="209"/>
      <c r="BQ963" s="211"/>
      <c r="BR963" s="211"/>
      <c r="BS963" s="211"/>
      <c r="BT963" s="211"/>
      <c r="BU963" s="211"/>
      <c r="BV963" s="211"/>
      <c r="BW963" s="211"/>
      <c r="BX963" s="211"/>
      <c r="BY963" s="211"/>
      <c r="BZ963" s="211"/>
      <c r="CA963" s="209"/>
      <c r="CB963" s="224"/>
      <c r="CC963" s="204"/>
      <c r="CD963" s="204"/>
      <c r="CE963" s="204"/>
      <c r="CF963" s="211"/>
      <c r="CG963" s="211"/>
      <c r="CI963" s="209"/>
      <c r="CJ963" s="209"/>
      <c r="EH963" s="165"/>
      <c r="EI963" s="165"/>
      <c r="EJ963" s="166"/>
      <c r="EK963" s="209"/>
      <c r="EL963" s="211"/>
      <c r="EM963" s="211"/>
      <c r="EN963" s="211"/>
      <c r="EO963" s="211"/>
      <c r="EP963" s="211"/>
      <c r="ES963" s="165"/>
      <c r="ET963" s="165"/>
      <c r="EU963" s="166"/>
      <c r="EV963" s="209"/>
      <c r="EW963" s="211"/>
      <c r="EX963" s="211"/>
      <c r="EY963" s="211"/>
      <c r="EZ963" s="211"/>
      <c r="FA963" s="211"/>
      <c r="FD963" s="165"/>
      <c r="FE963" s="165"/>
      <c r="FF963" s="166"/>
      <c r="FG963" s="209"/>
      <c r="FH963" s="211"/>
      <c r="FI963" s="211"/>
      <c r="FJ963" s="211"/>
      <c r="FK963" s="211"/>
      <c r="FL963" s="211"/>
    </row>
    <row r="964" spans="9:168">
      <c r="I964" s="221">
        <f t="shared" si="441"/>
        <v>360</v>
      </c>
      <c r="J964" s="159">
        <f>'v-t_chart'!C961</f>
        <v>84.4</v>
      </c>
      <c r="K964" s="204">
        <f t="shared" ca="1" si="448"/>
        <v>247.20760000000001</v>
      </c>
      <c r="L964" s="205" t="b">
        <f>IF('Input&amp;Output'!$C$3=10,phase_chart!C961,IF('Input&amp;Output'!$C$3=21,phase_chart!G961,IF('Input&amp;Output'!$C$3=22,phase_chart!K961,IF('Input&amp;Output'!$C$3=31,phase_chart!O961,IF('Input&amp;Output'!$C$3=32,phase_chart!S961,"")))))</f>
        <v>0</v>
      </c>
      <c r="M964" s="206" t="b">
        <f>IF('Input&amp;Output'!$C$3=10,phase_chart!D961,IF('Input&amp;Output'!$C$3=21,phase_chart!H961,IF('Input&amp;Output'!$C$3=22,phase_chart!L961,IF('Input&amp;Output'!$C$3=31,phase_chart!P961,IF('Input&amp;Output'!$C$3=32,phase_chart!T961,"")))))</f>
        <v>1</v>
      </c>
      <c r="N964" s="205" t="b">
        <f>IF('Input&amp;Output'!$C$3=10,phase_chart!E961,IF('Input&amp;Output'!$C$3=21,phase_chart!I961,IF('Input&amp;Output'!$C$3=22,phase_chart!M961,IF('Input&amp;Output'!$C$3=31,phase_chart!Q961,IF('Input&amp;Output'!$C$3=32,phase_chart!U961,"")))))</f>
        <v>0</v>
      </c>
      <c r="P964" s="159">
        <f ca="1">IF(NOT($J964=0),IF($J964&lt;IF($P963=0,0,VLOOKUP(P963,tbL!$M$37:$Q$43,IF(L964=TRUE,2,4))),IF($J964&gt;=VLOOKUP(P963,tbL!$M$37:$Q$43,IF(L964=TRUE,3,5)),$P963,IF(AND(L963=TRUE,L964=TRUE),$P963,$P963-1)),IF(AND(L964=TRUE,J964=VLOOKUP(P963,tbL!$M$37:$Q$43,IF(L964=TRUE,2,4))),P963,IF($P963+1&gt;$C$12,$C$12,$P963+1))),0)</f>
        <v>1</v>
      </c>
      <c r="Q964" s="159">
        <f t="shared" ca="1" si="421"/>
        <v>1</v>
      </c>
      <c r="R964" s="207">
        <f t="shared" si="447"/>
        <v>0</v>
      </c>
      <c r="S964" s="208"/>
      <c r="T964" s="159">
        <f t="shared" si="439"/>
        <v>0</v>
      </c>
      <c r="U964" s="209" t="str">
        <f ca="1">IF(AND(T964=-1,N964=TRUE),"*",IF(AND(U963="*",N964=TRUE),"*",IF(AND(AND(L964=TRUE,U963="*"),J964&lt;VLOOKUP(V963+1,tbL!$M$38:$O$43,3)),"*","")))</f>
        <v/>
      </c>
      <c r="V964" s="204">
        <f t="shared" ca="1" si="422"/>
        <v>1</v>
      </c>
      <c r="Y964" s="159" t="str">
        <f t="shared" ca="1" si="423"/>
        <v/>
      </c>
      <c r="Z964" s="159" t="str">
        <f t="shared" si="424"/>
        <v/>
      </c>
      <c r="AA964" s="159">
        <f t="shared" ca="1" si="444"/>
        <v>1</v>
      </c>
      <c r="AC964" s="161" t="str">
        <f t="shared" ca="1" si="425"/>
        <v/>
      </c>
      <c r="AD964" s="161">
        <f t="shared" ca="1" si="426"/>
        <v>1</v>
      </c>
      <c r="AE964" s="161" t="str">
        <f t="shared" ca="1" si="446"/>
        <v/>
      </c>
      <c r="AF964" s="161">
        <f t="shared" ca="1" si="427"/>
        <v>1</v>
      </c>
      <c r="AG964" s="161" t="str">
        <f t="shared" ca="1" si="428"/>
        <v/>
      </c>
      <c r="AH964" s="161">
        <f t="shared" ca="1" si="429"/>
        <v>1</v>
      </c>
      <c r="AI964" s="161" t="str">
        <f t="shared" ca="1" si="430"/>
        <v/>
      </c>
      <c r="AJ964" s="161">
        <f t="shared" ca="1" si="431"/>
        <v>1</v>
      </c>
      <c r="AL964" s="161" t="str">
        <f t="shared" ca="1" si="432"/>
        <v/>
      </c>
      <c r="AM964" s="161">
        <f t="shared" ca="1" si="443"/>
        <v>1</v>
      </c>
      <c r="AN964" s="161" t="str">
        <f t="shared" ca="1" si="433"/>
        <v/>
      </c>
      <c r="AO964" s="161">
        <f t="shared" ca="1" si="442"/>
        <v>1</v>
      </c>
      <c r="AP964" s="161" t="str">
        <f t="shared" ca="1" si="434"/>
        <v/>
      </c>
      <c r="AQ964" s="161">
        <f t="shared" ca="1" si="440"/>
        <v>1</v>
      </c>
      <c r="AR964" s="161" t="str">
        <f t="shared" ca="1" si="435"/>
        <v/>
      </c>
      <c r="AS964" s="161">
        <f t="shared" ca="1" si="436"/>
        <v>1</v>
      </c>
      <c r="AT964" s="159" t="str">
        <f t="shared" ca="1" si="445"/>
        <v/>
      </c>
      <c r="AU964" s="210">
        <f t="shared" ref="AU964:AU1027" ca="1" si="449">IF(Y964=0,$C$17/100,IF(OR(K964&lt;$C$17,AA964=0),$C$17/100,(VLOOKUP($AS964,$B$5:$C$11,2)*$J964)/100))</f>
        <v>14</v>
      </c>
      <c r="AV964" s="209"/>
      <c r="AW964" s="204">
        <f t="shared" si="437"/>
        <v>9766.388888888885</v>
      </c>
      <c r="AX964" s="159"/>
      <c r="AZ964" s="159"/>
      <c r="BM964" s="207"/>
      <c r="BN964" s="212"/>
      <c r="BP964" s="209"/>
      <c r="BQ964" s="211"/>
      <c r="BR964" s="211"/>
      <c r="BS964" s="211"/>
      <c r="BT964" s="211"/>
      <c r="BU964" s="211"/>
      <c r="BV964" s="211"/>
      <c r="BW964" s="211"/>
      <c r="BX964" s="211"/>
      <c r="BY964" s="211"/>
      <c r="BZ964" s="211"/>
      <c r="CA964" s="209"/>
      <c r="CB964" s="224"/>
      <c r="CC964" s="204"/>
      <c r="CD964" s="204"/>
      <c r="CE964" s="204"/>
      <c r="CF964" s="211"/>
      <c r="CG964" s="211"/>
      <c r="CI964" s="209"/>
      <c r="CJ964" s="209"/>
      <c r="EH964" s="165"/>
      <c r="EI964" s="165"/>
      <c r="EJ964" s="166"/>
      <c r="EK964" s="209"/>
      <c r="EL964" s="211"/>
      <c r="EM964" s="211"/>
      <c r="EN964" s="211"/>
      <c r="EO964" s="211"/>
      <c r="EP964" s="211"/>
      <c r="ES964" s="165"/>
      <c r="ET964" s="165"/>
      <c r="EU964" s="166"/>
      <c r="EV964" s="209"/>
      <c r="EW964" s="211"/>
      <c r="EX964" s="211"/>
      <c r="EY964" s="211"/>
      <c r="EZ964" s="211"/>
      <c r="FA964" s="211"/>
      <c r="FD964" s="165"/>
      <c r="FE964" s="165"/>
      <c r="FF964" s="166"/>
      <c r="FG964" s="209"/>
      <c r="FH964" s="211"/>
      <c r="FI964" s="211"/>
      <c r="FJ964" s="211"/>
      <c r="FK964" s="211"/>
      <c r="FL964" s="211"/>
    </row>
    <row r="965" spans="9:168">
      <c r="I965" s="221">
        <f t="shared" si="441"/>
        <v>361</v>
      </c>
      <c r="J965" s="159">
        <f>'v-t_chart'!C962</f>
        <v>84.1</v>
      </c>
      <c r="K965" s="204">
        <f t="shared" ca="1" si="448"/>
        <v>246.32889999999998</v>
      </c>
      <c r="L965" s="205" t="b">
        <f>IF('Input&amp;Output'!$C$3=10,phase_chart!C962,IF('Input&amp;Output'!$C$3=21,phase_chart!G962,IF('Input&amp;Output'!$C$3=22,phase_chart!K962,IF('Input&amp;Output'!$C$3=31,phase_chart!O962,IF('Input&amp;Output'!$C$3=32,phase_chart!S962,"")))))</f>
        <v>0</v>
      </c>
      <c r="M965" s="206" t="b">
        <f>IF('Input&amp;Output'!$C$3=10,phase_chart!D962,IF('Input&amp;Output'!$C$3=21,phase_chart!H962,IF('Input&amp;Output'!$C$3=22,phase_chart!L962,IF('Input&amp;Output'!$C$3=31,phase_chart!P962,IF('Input&amp;Output'!$C$3=32,phase_chart!T962,"")))))</f>
        <v>1</v>
      </c>
      <c r="N965" s="205" t="b">
        <f>IF('Input&amp;Output'!$C$3=10,phase_chart!E962,IF('Input&amp;Output'!$C$3=21,phase_chart!I962,IF('Input&amp;Output'!$C$3=22,phase_chart!M962,IF('Input&amp;Output'!$C$3=31,phase_chart!Q962,IF('Input&amp;Output'!$C$3=32,phase_chart!U962,"")))))</f>
        <v>0</v>
      </c>
      <c r="P965" s="159">
        <f ca="1">IF(NOT($J965=0),IF($J965&lt;IF($P964=0,0,VLOOKUP(P964,tbL!$M$37:$Q$43,IF(L965=TRUE,2,4))),IF($J965&gt;=VLOOKUP(P964,tbL!$M$37:$Q$43,IF(L965=TRUE,3,5)),$P964,IF(AND(L964=TRUE,L965=TRUE),$P964,$P964-1)),IF(AND(L965=TRUE,J965=VLOOKUP(P964,tbL!$M$37:$Q$43,IF(L965=TRUE,2,4))),P964,IF($P964+1&gt;$C$12,$C$12,$P964+1))),0)</f>
        <v>1</v>
      </c>
      <c r="Q965" s="159">
        <f t="shared" ref="Q965:Q1028" ca="1" si="450">P965</f>
        <v>1</v>
      </c>
      <c r="R965" s="207">
        <f t="shared" si="447"/>
        <v>0</v>
      </c>
      <c r="S965" s="208"/>
      <c r="T965" s="159">
        <f t="shared" si="439"/>
        <v>0</v>
      </c>
      <c r="U965" s="209" t="str">
        <f ca="1">IF(AND(T965=-1,N965=TRUE),"*",IF(AND(U964="*",N965=TRUE),"*",IF(AND(AND(L965=TRUE,U964="*"),J965&lt;VLOOKUP(V964+1,tbL!$M$38:$O$43,3)),"*","")))</f>
        <v/>
      </c>
      <c r="V965" s="204">
        <f t="shared" ref="V965:V1028" ca="1" si="451">IF(U965="*",IF(Q965&gt;V964,V964,Q965),Q965)</f>
        <v>1</v>
      </c>
      <c r="Y965" s="159" t="str">
        <f t="shared" ref="Y965:Y1028" ca="1" si="452">IF(OR($V965=3,OR($V965=1,$V965=2)),IF(OR($V968=0,OR($V969=0,OR($V970=0,OR($V971=0,OR($V972=0,OR($V973=0,$V974=0)))))),IF(J965&lt;IF(V965=3,$D$18,IF(V965=2,$F$13,$F$8)),0,IF(Y964=0,0,IF(J965&lt;10,0,""))),""),"")</f>
        <v/>
      </c>
      <c r="Z965" s="159" t="str">
        <f t="shared" ref="Z965:Z1028" si="453">IF(AND(AND(J970&gt;0,J969=0),Z964=""),1,IF(Z964=1,IF(AND(J965&gt;0,J966-J965&gt;0),"",1),""))</f>
        <v/>
      </c>
      <c r="AA965" s="159">
        <f t="shared" ca="1" si="444"/>
        <v>1</v>
      </c>
      <c r="AC965" s="161" t="str">
        <f t="shared" ref="AC965:AC1028" ca="1" si="454">IF(OR(OR($AT965=-1,$R965=1),AA965=0),"",IF(AND(AA964=AA966,AA965&lt;&gt;AA964),"*",""))</f>
        <v/>
      </c>
      <c r="AD965" s="161">
        <f t="shared" ref="AD965:AD1028" ca="1" si="455">IF(AC965="*",AA964,AA965)</f>
        <v>1</v>
      </c>
      <c r="AE965" s="161" t="str">
        <f t="shared" ca="1" si="446"/>
        <v/>
      </c>
      <c r="AF965" s="161">
        <f t="shared" ref="AF965:AF1028" ca="1" si="456">IF(AE965="*",AD964,IF(AE964="*",AD963,AD965))</f>
        <v>1</v>
      </c>
      <c r="AG965" s="161" t="str">
        <f t="shared" ref="AG965:AG1028" ca="1" si="457">IF(OR(OR(OR($AT965=-1,$R965=1),AF965=0),AG962="*"),"",IF(AND(AND(AND(AF964=AF968,AF965&lt;&gt;AF964),AF965=AF966),AF965=AF967),"*",""))</f>
        <v/>
      </c>
      <c r="AH965" s="161">
        <f t="shared" ref="AH965:AH1028" ca="1" si="458">IF(AG965="*",AF964,IF(AG964="*",AF963,IF(AG963="*",AF962,AF965)))</f>
        <v>1</v>
      </c>
      <c r="AI965" s="161" t="str">
        <f t="shared" ref="AI965:AI1028" ca="1" si="459">IF(OR(OR(OR($AT965=-1,$R965=1),AH965=0),AI961="*"),"",IF(AND(AND(AND(AND(AH964=AH969,AH965&lt;&gt;AH964),AH965=AH966),AH965=AH967),AH965=AH968),"*",""))</f>
        <v/>
      </c>
      <c r="AJ965" s="161">
        <f t="shared" ref="AJ965:AJ1028" ca="1" si="460">IF(AI965="*",AH964,IF(AI964="*",AH963,IF(AI963="*",AH962,IF(AI962="*",AH961,AH965))))</f>
        <v>1</v>
      </c>
      <c r="AL965" s="161" t="str">
        <f t="shared" ref="AL965:AL1028" ca="1" si="461">IF(OR(OR(OR($AT965=-1,$R965=1),AJ965=0),AL961="*"),"",IF(AND(AND(AND(AND(AJ964=AJ969,AJ965&lt;&gt;AJ964),AJ965=AJ966),AJ965=AJ967),AJ965=AJ968),"*",""))</f>
        <v/>
      </c>
      <c r="AM965" s="161">
        <f t="shared" ca="1" si="443"/>
        <v>1</v>
      </c>
      <c r="AN965" s="161" t="str">
        <f t="shared" ref="AN965:AN1028" ca="1" si="462">IF(OR(OR(OR($AT965=-1,$R965=1),AM965=0),AN962="*"),"",IF(AND(AND(AND(AM964=AM968,AM965&lt;&gt;AM964),AM965=AM966),AM965=AM967),"*",""))</f>
        <v/>
      </c>
      <c r="AO965" s="161">
        <f t="shared" ca="1" si="442"/>
        <v>1</v>
      </c>
      <c r="AP965" s="161" t="str">
        <f t="shared" ref="AP965:AP1028" ca="1" si="463">IF(OR(OR($AT965=-1,$R965=1),AO965=0),"",IF(AND(AND(AO964=AO967,AO965&lt;&gt;AO964),AO965=AO966),"*",""))</f>
        <v/>
      </c>
      <c r="AQ965" s="161">
        <f t="shared" ca="1" si="440"/>
        <v>1</v>
      </c>
      <c r="AR965" s="161" t="str">
        <f t="shared" ref="AR965:AR1028" ca="1" si="464">IF(OR(OR($AT965=-1,$R965=1),AQ965=0),"",IF(AND(AQ964=AQ966,AQ965&lt;&gt;AQ964),"*",""))</f>
        <v/>
      </c>
      <c r="AS965" s="161">
        <f t="shared" ref="AS965:AS1028" ca="1" si="465">IF(AR965="*",AQ964,AQ965)</f>
        <v>1</v>
      </c>
      <c r="AT965" s="159" t="str">
        <f t="shared" ca="1" si="445"/>
        <v/>
      </c>
      <c r="AU965" s="210">
        <f t="shared" ca="1" si="449"/>
        <v>14</v>
      </c>
      <c r="AV965" s="209"/>
      <c r="AW965" s="204">
        <f t="shared" ref="AW965:AW1028" si="466">AW964+J965/3.6</f>
        <v>9789.7499999999964</v>
      </c>
      <c r="AX965" s="159"/>
      <c r="AZ965" s="159"/>
      <c r="BM965" s="207"/>
      <c r="BN965" s="212"/>
      <c r="BP965" s="209"/>
      <c r="BQ965" s="211"/>
      <c r="BR965" s="211"/>
      <c r="BS965" s="211"/>
      <c r="BT965" s="211"/>
      <c r="BU965" s="211"/>
      <c r="BV965" s="211"/>
      <c r="BW965" s="211"/>
      <c r="BX965" s="211"/>
      <c r="BY965" s="211"/>
      <c r="BZ965" s="211"/>
      <c r="CA965" s="209"/>
      <c r="CB965" s="224"/>
      <c r="CC965" s="204"/>
      <c r="CD965" s="204"/>
      <c r="CE965" s="204"/>
      <c r="CF965" s="211"/>
      <c r="CG965" s="211"/>
      <c r="CI965" s="209"/>
      <c r="CJ965" s="209"/>
      <c r="EH965" s="165"/>
      <c r="EI965" s="165"/>
      <c r="EJ965" s="166"/>
      <c r="EK965" s="209"/>
      <c r="EL965" s="211"/>
      <c r="EM965" s="211"/>
      <c r="EN965" s="211"/>
      <c r="EO965" s="211"/>
      <c r="EP965" s="211"/>
      <c r="ES965" s="165"/>
      <c r="ET965" s="165"/>
      <c r="EU965" s="166"/>
      <c r="EV965" s="209"/>
      <c r="EW965" s="211"/>
      <c r="EX965" s="211"/>
      <c r="EY965" s="211"/>
      <c r="EZ965" s="211"/>
      <c r="FA965" s="211"/>
      <c r="FD965" s="165"/>
      <c r="FE965" s="165"/>
      <c r="FF965" s="166"/>
      <c r="FG965" s="209"/>
      <c r="FH965" s="211"/>
      <c r="FI965" s="211"/>
      <c r="FJ965" s="211"/>
      <c r="FK965" s="211"/>
      <c r="FL965" s="211"/>
    </row>
    <row r="966" spans="9:168">
      <c r="I966" s="221">
        <f t="shared" si="441"/>
        <v>362</v>
      </c>
      <c r="J966" s="159">
        <f>'v-t_chart'!C963</f>
        <v>83.7</v>
      </c>
      <c r="K966" s="204">
        <f t="shared" ca="1" si="448"/>
        <v>245.15729999999999</v>
      </c>
      <c r="L966" s="205" t="b">
        <f>IF('Input&amp;Output'!$C$3=10,phase_chart!C963,IF('Input&amp;Output'!$C$3=21,phase_chart!G963,IF('Input&amp;Output'!$C$3=22,phase_chart!K963,IF('Input&amp;Output'!$C$3=31,phase_chart!O963,IF('Input&amp;Output'!$C$3=32,phase_chart!S963,"")))))</f>
        <v>0</v>
      </c>
      <c r="M966" s="206" t="b">
        <f>IF('Input&amp;Output'!$C$3=10,phase_chart!D963,IF('Input&amp;Output'!$C$3=21,phase_chart!H963,IF('Input&amp;Output'!$C$3=22,phase_chart!L963,IF('Input&amp;Output'!$C$3=31,phase_chart!P963,IF('Input&amp;Output'!$C$3=32,phase_chart!T963,"")))))</f>
        <v>1</v>
      </c>
      <c r="N966" s="205" t="b">
        <f>IF('Input&amp;Output'!$C$3=10,phase_chart!E963,IF('Input&amp;Output'!$C$3=21,phase_chart!I963,IF('Input&amp;Output'!$C$3=22,phase_chart!M963,IF('Input&amp;Output'!$C$3=31,phase_chart!Q963,IF('Input&amp;Output'!$C$3=32,phase_chart!U963,"")))))</f>
        <v>0</v>
      </c>
      <c r="P966" s="159">
        <f ca="1">IF(NOT($J966=0),IF($J966&lt;IF($P965=0,0,VLOOKUP(P965,tbL!$M$37:$Q$43,IF(L966=TRUE,2,4))),IF($J966&gt;=VLOOKUP(P965,tbL!$M$37:$Q$43,IF(L966=TRUE,3,5)),$P965,IF(AND(L965=TRUE,L966=TRUE),$P965,$P965-1)),IF(AND(L966=TRUE,J966=VLOOKUP(P965,tbL!$M$37:$Q$43,IF(L966=TRUE,2,4))),P965,IF($P965+1&gt;$C$12,$C$12,$P965+1))),0)</f>
        <v>1</v>
      </c>
      <c r="Q966" s="159">
        <f t="shared" ca="1" si="450"/>
        <v>1</v>
      </c>
      <c r="R966" s="207">
        <f t="shared" ref="R966:R1029" si="467">IF(L966=TRUE,IF(OR(K965=0,R965=1),1,0),0)</f>
        <v>0</v>
      </c>
      <c r="S966" s="208"/>
      <c r="T966" s="159">
        <f t="shared" ref="T966:T1029" si="468">IF(AND(L965=TRUE,M966=TRUE),1,IF(AND(L965=TRUE,N966=TRUE),-1,0))</f>
        <v>0</v>
      </c>
      <c r="U966" s="209" t="str">
        <f ca="1">IF(AND(T966=-1,N966=TRUE),"*",IF(AND(U965="*",N966=TRUE),"*",IF(AND(AND(L966=TRUE,U965="*"),J966&lt;VLOOKUP(V965+1,tbL!$M$38:$O$43,3)),"*","")))</f>
        <v/>
      </c>
      <c r="V966" s="204">
        <f t="shared" ca="1" si="451"/>
        <v>1</v>
      </c>
      <c r="Y966" s="159" t="str">
        <f t="shared" ca="1" si="452"/>
        <v/>
      </c>
      <c r="Z966" s="159" t="str">
        <f t="shared" si="453"/>
        <v/>
      </c>
      <c r="AA966" s="159">
        <f t="shared" ca="1" si="444"/>
        <v>1</v>
      </c>
      <c r="AC966" s="161" t="str">
        <f t="shared" ca="1" si="454"/>
        <v/>
      </c>
      <c r="AD966" s="161">
        <f t="shared" ca="1" si="455"/>
        <v>1</v>
      </c>
      <c r="AE966" s="161" t="str">
        <f t="shared" ca="1" si="446"/>
        <v/>
      </c>
      <c r="AF966" s="161">
        <f t="shared" ca="1" si="456"/>
        <v>1</v>
      </c>
      <c r="AG966" s="161" t="str">
        <f t="shared" ca="1" si="457"/>
        <v/>
      </c>
      <c r="AH966" s="161">
        <f t="shared" ca="1" si="458"/>
        <v>1</v>
      </c>
      <c r="AI966" s="161" t="str">
        <f t="shared" ca="1" si="459"/>
        <v/>
      </c>
      <c r="AJ966" s="161">
        <f t="shared" ca="1" si="460"/>
        <v>1</v>
      </c>
      <c r="AL966" s="161" t="str">
        <f t="shared" ca="1" si="461"/>
        <v/>
      </c>
      <c r="AM966" s="161">
        <f t="shared" ca="1" si="443"/>
        <v>1</v>
      </c>
      <c r="AN966" s="161" t="str">
        <f t="shared" ca="1" si="462"/>
        <v/>
      </c>
      <c r="AO966" s="161">
        <f t="shared" ca="1" si="442"/>
        <v>1</v>
      </c>
      <c r="AP966" s="161" t="str">
        <f t="shared" ca="1" si="463"/>
        <v/>
      </c>
      <c r="AQ966" s="161">
        <f t="shared" ref="AQ966:AQ1029" ca="1" si="469">IF(AP966="*",AO965,IF(AP965="*",AO964,AO966))</f>
        <v>1</v>
      </c>
      <c r="AR966" s="161" t="str">
        <f t="shared" ca="1" si="464"/>
        <v/>
      </c>
      <c r="AS966" s="161">
        <f t="shared" ca="1" si="465"/>
        <v>1</v>
      </c>
      <c r="AT966" s="159" t="str">
        <f t="shared" ca="1" si="445"/>
        <v/>
      </c>
      <c r="AU966" s="210">
        <f t="shared" ca="1" si="449"/>
        <v>14</v>
      </c>
      <c r="AV966" s="209"/>
      <c r="AW966" s="204">
        <f t="shared" si="466"/>
        <v>9812.9999999999964</v>
      </c>
      <c r="AX966" s="159"/>
      <c r="AZ966" s="159"/>
      <c r="BM966" s="207"/>
      <c r="BN966" s="212"/>
      <c r="BP966" s="209"/>
      <c r="BQ966" s="211"/>
      <c r="BR966" s="211"/>
      <c r="BS966" s="211"/>
      <c r="BT966" s="211"/>
      <c r="BU966" s="211"/>
      <c r="BV966" s="211"/>
      <c r="BW966" s="211"/>
      <c r="BX966" s="211"/>
      <c r="BY966" s="211"/>
      <c r="BZ966" s="211"/>
      <c r="CA966" s="209"/>
      <c r="CB966" s="224"/>
      <c r="CC966" s="204"/>
      <c r="CD966" s="204"/>
      <c r="CE966" s="204"/>
      <c r="CF966" s="211"/>
      <c r="CG966" s="211"/>
      <c r="CI966" s="209"/>
      <c r="CJ966" s="209"/>
      <c r="EH966" s="165"/>
      <c r="EI966" s="165"/>
      <c r="EJ966" s="166"/>
      <c r="EK966" s="209"/>
      <c r="EL966" s="211"/>
      <c r="EM966" s="211"/>
      <c r="EN966" s="211"/>
      <c r="EO966" s="211"/>
      <c r="EP966" s="211"/>
      <c r="ES966" s="165"/>
      <c r="ET966" s="165"/>
      <c r="EU966" s="166"/>
      <c r="EV966" s="209"/>
      <c r="EW966" s="211"/>
      <c r="EX966" s="211"/>
      <c r="EY966" s="211"/>
      <c r="EZ966" s="211"/>
      <c r="FA966" s="211"/>
      <c r="FD966" s="165"/>
      <c r="FE966" s="165"/>
      <c r="FF966" s="166"/>
      <c r="FG966" s="209"/>
      <c r="FH966" s="211"/>
      <c r="FI966" s="211"/>
      <c r="FJ966" s="211"/>
      <c r="FK966" s="211"/>
      <c r="FL966" s="211"/>
    </row>
    <row r="967" spans="9:168">
      <c r="I967" s="221">
        <f t="shared" ref="I967:I1030" si="470">I966+1</f>
        <v>363</v>
      </c>
      <c r="J967" s="159">
        <f>'v-t_chart'!C964</f>
        <v>83.2</v>
      </c>
      <c r="K967" s="204">
        <f t="shared" ca="1" si="448"/>
        <v>243.69280000000001</v>
      </c>
      <c r="L967" s="205" t="b">
        <f>IF('Input&amp;Output'!$C$3=10,phase_chart!C964,IF('Input&amp;Output'!$C$3=21,phase_chart!G964,IF('Input&amp;Output'!$C$3=22,phase_chart!K964,IF('Input&amp;Output'!$C$3=31,phase_chart!O964,IF('Input&amp;Output'!$C$3=32,phase_chart!S964,"")))))</f>
        <v>0</v>
      </c>
      <c r="M967" s="206" t="b">
        <f>IF('Input&amp;Output'!$C$3=10,phase_chart!D964,IF('Input&amp;Output'!$C$3=21,phase_chart!H964,IF('Input&amp;Output'!$C$3=22,phase_chart!L964,IF('Input&amp;Output'!$C$3=31,phase_chart!P964,IF('Input&amp;Output'!$C$3=32,phase_chart!T964,"")))))</f>
        <v>1</v>
      </c>
      <c r="N967" s="205" t="b">
        <f>IF('Input&amp;Output'!$C$3=10,phase_chart!E964,IF('Input&amp;Output'!$C$3=21,phase_chart!I964,IF('Input&amp;Output'!$C$3=22,phase_chart!M964,IF('Input&amp;Output'!$C$3=31,phase_chart!Q964,IF('Input&amp;Output'!$C$3=32,phase_chart!U964,"")))))</f>
        <v>0</v>
      </c>
      <c r="P967" s="159">
        <f ca="1">IF(NOT($J967=0),IF($J967&lt;IF($P966=0,0,VLOOKUP(P966,tbL!$M$37:$Q$43,IF(L967=TRUE,2,4))),IF($J967&gt;=VLOOKUP(P966,tbL!$M$37:$Q$43,IF(L967=TRUE,3,5)),$P966,IF(AND(L966=TRUE,L967=TRUE),$P966,$P966-1)),IF(AND(L967=TRUE,J967=VLOOKUP(P966,tbL!$M$37:$Q$43,IF(L967=TRUE,2,4))),P966,IF($P966+1&gt;$C$12,$C$12,$P966+1))),0)</f>
        <v>1</v>
      </c>
      <c r="Q967" s="159">
        <f t="shared" ca="1" si="450"/>
        <v>1</v>
      </c>
      <c r="R967" s="207">
        <f t="shared" si="467"/>
        <v>0</v>
      </c>
      <c r="S967" s="208"/>
      <c r="T967" s="159">
        <f t="shared" si="468"/>
        <v>0</v>
      </c>
      <c r="U967" s="209" t="str">
        <f ca="1">IF(AND(T967=-1,N967=TRUE),"*",IF(AND(U966="*",N967=TRUE),"*",IF(AND(AND(L967=TRUE,U966="*"),J967&lt;VLOOKUP(V966+1,tbL!$M$38:$O$43,3)),"*","")))</f>
        <v/>
      </c>
      <c r="V967" s="204">
        <f t="shared" ca="1" si="451"/>
        <v>1</v>
      </c>
      <c r="Y967" s="159" t="str">
        <f t="shared" ca="1" si="452"/>
        <v/>
      </c>
      <c r="Z967" s="159" t="str">
        <f t="shared" si="453"/>
        <v/>
      </c>
      <c r="AA967" s="159">
        <f t="shared" ca="1" si="444"/>
        <v>1</v>
      </c>
      <c r="AC967" s="161" t="str">
        <f t="shared" ca="1" si="454"/>
        <v/>
      </c>
      <c r="AD967" s="161">
        <f t="shared" ca="1" si="455"/>
        <v>1</v>
      </c>
      <c r="AE967" s="161" t="str">
        <f t="shared" ca="1" si="446"/>
        <v/>
      </c>
      <c r="AF967" s="161">
        <f t="shared" ca="1" si="456"/>
        <v>1</v>
      </c>
      <c r="AG967" s="161" t="str">
        <f t="shared" ca="1" si="457"/>
        <v/>
      </c>
      <c r="AH967" s="161">
        <f t="shared" ca="1" si="458"/>
        <v>1</v>
      </c>
      <c r="AI967" s="161" t="str">
        <f t="shared" ca="1" si="459"/>
        <v/>
      </c>
      <c r="AJ967" s="161">
        <f t="shared" ca="1" si="460"/>
        <v>1</v>
      </c>
      <c r="AL967" s="161" t="str">
        <f t="shared" ca="1" si="461"/>
        <v/>
      </c>
      <c r="AM967" s="161">
        <f t="shared" ca="1" si="443"/>
        <v>1</v>
      </c>
      <c r="AN967" s="161" t="str">
        <f t="shared" ca="1" si="462"/>
        <v/>
      </c>
      <c r="AO967" s="161">
        <f t="shared" ref="AO967:AO1030" ca="1" si="471">IF(AN967="*",AM966,IF(AN966="*",AM965,IF(AN965="*",AM964,AM967)))</f>
        <v>1</v>
      </c>
      <c r="AP967" s="161" t="str">
        <f t="shared" ca="1" si="463"/>
        <v/>
      </c>
      <c r="AQ967" s="161">
        <f t="shared" ca="1" si="469"/>
        <v>1</v>
      </c>
      <c r="AR967" s="161" t="str">
        <f t="shared" ca="1" si="464"/>
        <v/>
      </c>
      <c r="AS967" s="161">
        <f t="shared" ca="1" si="465"/>
        <v>1</v>
      </c>
      <c r="AT967" s="159" t="str">
        <f t="shared" ca="1" si="445"/>
        <v/>
      </c>
      <c r="AU967" s="210">
        <f t="shared" ca="1" si="449"/>
        <v>14</v>
      </c>
      <c r="AV967" s="209"/>
      <c r="AW967" s="204">
        <f t="shared" si="466"/>
        <v>9836.1111111111077</v>
      </c>
      <c r="AX967" s="159"/>
      <c r="AZ967" s="159"/>
      <c r="BM967" s="207"/>
      <c r="BN967" s="212"/>
      <c r="BP967" s="209"/>
      <c r="BQ967" s="211"/>
      <c r="BR967" s="211"/>
      <c r="BS967" s="211"/>
      <c r="BT967" s="211"/>
      <c r="BU967" s="211"/>
      <c r="BV967" s="211"/>
      <c r="BW967" s="211"/>
      <c r="BX967" s="211"/>
      <c r="BY967" s="211"/>
      <c r="BZ967" s="211"/>
      <c r="CA967" s="209"/>
      <c r="CB967" s="224"/>
      <c r="CC967" s="204"/>
      <c r="CD967" s="204"/>
      <c r="CE967" s="204"/>
      <c r="CF967" s="211"/>
      <c r="CG967" s="211"/>
      <c r="CI967" s="209"/>
      <c r="CJ967" s="209"/>
      <c r="EH967" s="165"/>
      <c r="EI967" s="165"/>
      <c r="EJ967" s="166"/>
      <c r="EK967" s="209"/>
      <c r="EL967" s="211"/>
      <c r="EM967" s="211"/>
      <c r="EN967" s="211"/>
      <c r="EO967" s="211"/>
      <c r="EP967" s="211"/>
      <c r="ES967" s="165"/>
      <c r="ET967" s="165"/>
      <c r="EU967" s="166"/>
      <c r="EV967" s="209"/>
      <c r="EW967" s="211"/>
      <c r="EX967" s="211"/>
      <c r="EY967" s="211"/>
      <c r="EZ967" s="211"/>
      <c r="FA967" s="211"/>
      <c r="FD967" s="165"/>
      <c r="FE967" s="165"/>
      <c r="FF967" s="166"/>
      <c r="FG967" s="209"/>
      <c r="FH967" s="211"/>
      <c r="FI967" s="211"/>
      <c r="FJ967" s="211"/>
      <c r="FK967" s="211"/>
      <c r="FL967" s="211"/>
    </row>
    <row r="968" spans="9:168">
      <c r="I968" s="221">
        <f t="shared" si="470"/>
        <v>364</v>
      </c>
      <c r="J968" s="159">
        <f>'v-t_chart'!C965</f>
        <v>82.8</v>
      </c>
      <c r="K968" s="204">
        <f t="shared" ca="1" si="448"/>
        <v>242.52119999999996</v>
      </c>
      <c r="L968" s="205" t="b">
        <f>IF('Input&amp;Output'!$C$3=10,phase_chart!C965,IF('Input&amp;Output'!$C$3=21,phase_chart!G965,IF('Input&amp;Output'!$C$3=22,phase_chart!K965,IF('Input&amp;Output'!$C$3=31,phase_chart!O965,IF('Input&amp;Output'!$C$3=32,phase_chart!S965,"")))))</f>
        <v>0</v>
      </c>
      <c r="M968" s="206" t="b">
        <f>IF('Input&amp;Output'!$C$3=10,phase_chart!D965,IF('Input&amp;Output'!$C$3=21,phase_chart!H965,IF('Input&amp;Output'!$C$3=22,phase_chart!L965,IF('Input&amp;Output'!$C$3=31,phase_chart!P965,IF('Input&amp;Output'!$C$3=32,phase_chart!T965,"")))))</f>
        <v>1</v>
      </c>
      <c r="N968" s="205" t="b">
        <f>IF('Input&amp;Output'!$C$3=10,phase_chart!E965,IF('Input&amp;Output'!$C$3=21,phase_chart!I965,IF('Input&amp;Output'!$C$3=22,phase_chart!M965,IF('Input&amp;Output'!$C$3=31,phase_chart!Q965,IF('Input&amp;Output'!$C$3=32,phase_chart!U965,"")))))</f>
        <v>0</v>
      </c>
      <c r="P968" s="159">
        <f ca="1">IF(NOT($J968=0),IF($J968&lt;IF($P967=0,0,VLOOKUP(P967,tbL!$M$37:$Q$43,IF(L968=TRUE,2,4))),IF($J968&gt;=VLOOKUP(P967,tbL!$M$37:$Q$43,IF(L968=TRUE,3,5)),$P967,IF(AND(L967=TRUE,L968=TRUE),$P967,$P967-1)),IF(AND(L968=TRUE,J968=VLOOKUP(P967,tbL!$M$37:$Q$43,IF(L968=TRUE,2,4))),P967,IF($P967+1&gt;$C$12,$C$12,$P967+1))),0)</f>
        <v>1</v>
      </c>
      <c r="Q968" s="159">
        <f t="shared" ca="1" si="450"/>
        <v>1</v>
      </c>
      <c r="R968" s="207">
        <f t="shared" si="467"/>
        <v>0</v>
      </c>
      <c r="S968" s="208"/>
      <c r="T968" s="159">
        <f t="shared" si="468"/>
        <v>0</v>
      </c>
      <c r="U968" s="209" t="str">
        <f ca="1">IF(AND(T968=-1,N968=TRUE),"*",IF(AND(U967="*",N968=TRUE),"*",IF(AND(AND(L968=TRUE,U967="*"),J968&lt;VLOOKUP(V967+1,tbL!$M$38:$O$43,3)),"*","")))</f>
        <v/>
      </c>
      <c r="V968" s="204">
        <f t="shared" ca="1" si="451"/>
        <v>1</v>
      </c>
      <c r="Y968" s="159" t="str">
        <f t="shared" ca="1" si="452"/>
        <v/>
      </c>
      <c r="Z968" s="159" t="str">
        <f t="shared" si="453"/>
        <v/>
      </c>
      <c r="AA968" s="159">
        <f t="shared" ca="1" si="444"/>
        <v>1</v>
      </c>
      <c r="AC968" s="161" t="str">
        <f t="shared" ca="1" si="454"/>
        <v/>
      </c>
      <c r="AD968" s="161">
        <f t="shared" ca="1" si="455"/>
        <v>1</v>
      </c>
      <c r="AE968" s="161" t="str">
        <f t="shared" ca="1" si="446"/>
        <v/>
      </c>
      <c r="AF968" s="161">
        <f t="shared" ca="1" si="456"/>
        <v>1</v>
      </c>
      <c r="AG968" s="161" t="str">
        <f t="shared" ca="1" si="457"/>
        <v/>
      </c>
      <c r="AH968" s="161">
        <f t="shared" ca="1" si="458"/>
        <v>1</v>
      </c>
      <c r="AI968" s="161" t="str">
        <f t="shared" ca="1" si="459"/>
        <v/>
      </c>
      <c r="AJ968" s="161">
        <f t="shared" ca="1" si="460"/>
        <v>1</v>
      </c>
      <c r="AL968" s="161" t="str">
        <f t="shared" ca="1" si="461"/>
        <v/>
      </c>
      <c r="AM968" s="161">
        <f t="shared" ref="AM968:AM1031" ca="1" si="472">IF(AL968="*",AJ967,IF(AL967="*",AJ966,IF(AL966="*",AJ965,IF(AL965="*",AJ964,AJ968))))</f>
        <v>1</v>
      </c>
      <c r="AN968" s="161" t="str">
        <f t="shared" ca="1" si="462"/>
        <v/>
      </c>
      <c r="AO968" s="161">
        <f t="shared" ca="1" si="471"/>
        <v>1</v>
      </c>
      <c r="AP968" s="161" t="str">
        <f t="shared" ca="1" si="463"/>
        <v/>
      </c>
      <c r="AQ968" s="161">
        <f t="shared" ca="1" si="469"/>
        <v>1</v>
      </c>
      <c r="AR968" s="161" t="str">
        <f t="shared" ca="1" si="464"/>
        <v/>
      </c>
      <c r="AS968" s="161">
        <f t="shared" ca="1" si="465"/>
        <v>1</v>
      </c>
      <c r="AT968" s="159" t="str">
        <f t="shared" ca="1" si="445"/>
        <v/>
      </c>
      <c r="AU968" s="210">
        <f t="shared" ca="1" si="449"/>
        <v>14</v>
      </c>
      <c r="AV968" s="209"/>
      <c r="AW968" s="204">
        <f t="shared" si="466"/>
        <v>9859.1111111111077</v>
      </c>
      <c r="AX968" s="159"/>
      <c r="AZ968" s="159"/>
      <c r="BM968" s="207"/>
      <c r="BN968" s="212"/>
      <c r="BP968" s="209"/>
      <c r="BQ968" s="211"/>
      <c r="BR968" s="211"/>
      <c r="BS968" s="211"/>
      <c r="BT968" s="211"/>
      <c r="BU968" s="211"/>
      <c r="BV968" s="211"/>
      <c r="BW968" s="211"/>
      <c r="BX968" s="211"/>
      <c r="BY968" s="211"/>
      <c r="BZ968" s="211"/>
      <c r="CA968" s="209"/>
      <c r="CB968" s="224"/>
      <c r="CC968" s="204"/>
      <c r="CD968" s="204"/>
      <c r="CE968" s="204"/>
      <c r="CF968" s="211"/>
      <c r="CG968" s="211"/>
      <c r="CI968" s="209"/>
      <c r="CJ968" s="209"/>
      <c r="EH968" s="165"/>
      <c r="EI968" s="165"/>
      <c r="EJ968" s="166"/>
      <c r="EK968" s="209"/>
      <c r="EL968" s="211"/>
      <c r="EM968" s="211"/>
      <c r="EN968" s="211"/>
      <c r="EO968" s="211"/>
      <c r="EP968" s="211"/>
      <c r="ES968" s="165"/>
      <c r="ET968" s="165"/>
      <c r="EU968" s="166"/>
      <c r="EV968" s="209"/>
      <c r="EW968" s="211"/>
      <c r="EX968" s="211"/>
      <c r="EY968" s="211"/>
      <c r="EZ968" s="211"/>
      <c r="FA968" s="211"/>
      <c r="FD968" s="165"/>
      <c r="FE968" s="165"/>
      <c r="FF968" s="166"/>
      <c r="FG968" s="209"/>
      <c r="FH968" s="211"/>
      <c r="FI968" s="211"/>
      <c r="FJ968" s="211"/>
      <c r="FK968" s="211"/>
      <c r="FL968" s="211"/>
    </row>
    <row r="969" spans="9:168">
      <c r="I969" s="221">
        <f t="shared" si="470"/>
        <v>365</v>
      </c>
      <c r="J969" s="159">
        <f>'v-t_chart'!C966</f>
        <v>82.6</v>
      </c>
      <c r="K969" s="204">
        <f t="shared" ca="1" si="448"/>
        <v>241.93539999999996</v>
      </c>
      <c r="L969" s="205" t="b">
        <f>IF('Input&amp;Output'!$C$3=10,phase_chart!C966,IF('Input&amp;Output'!$C$3=21,phase_chart!G966,IF('Input&amp;Output'!$C$3=22,phase_chart!K966,IF('Input&amp;Output'!$C$3=31,phase_chart!O966,IF('Input&amp;Output'!$C$3=32,phase_chart!S966,"")))))</f>
        <v>0</v>
      </c>
      <c r="M969" s="206" t="b">
        <f>IF('Input&amp;Output'!$C$3=10,phase_chart!D966,IF('Input&amp;Output'!$C$3=21,phase_chart!H966,IF('Input&amp;Output'!$C$3=22,phase_chart!L966,IF('Input&amp;Output'!$C$3=31,phase_chart!P966,IF('Input&amp;Output'!$C$3=32,phase_chart!T966,"")))))</f>
        <v>1</v>
      </c>
      <c r="N969" s="205" t="b">
        <f>IF('Input&amp;Output'!$C$3=10,phase_chart!E966,IF('Input&amp;Output'!$C$3=21,phase_chart!I966,IF('Input&amp;Output'!$C$3=22,phase_chart!M966,IF('Input&amp;Output'!$C$3=31,phase_chart!Q966,IF('Input&amp;Output'!$C$3=32,phase_chart!U966,"")))))</f>
        <v>0</v>
      </c>
      <c r="P969" s="159">
        <f ca="1">IF(NOT($J969=0),IF($J969&lt;IF($P968=0,0,VLOOKUP(P968,tbL!$M$37:$Q$43,IF(L969=TRUE,2,4))),IF($J969&gt;=VLOOKUP(P968,tbL!$M$37:$Q$43,IF(L969=TRUE,3,5)),$P968,IF(AND(L968=TRUE,L969=TRUE),$P968,$P968-1)),IF(AND(L969=TRUE,J969=VLOOKUP(P968,tbL!$M$37:$Q$43,IF(L969=TRUE,2,4))),P968,IF($P968+1&gt;$C$12,$C$12,$P968+1))),0)</f>
        <v>1</v>
      </c>
      <c r="Q969" s="159">
        <f t="shared" ca="1" si="450"/>
        <v>1</v>
      </c>
      <c r="R969" s="207">
        <f t="shared" si="467"/>
        <v>0</v>
      </c>
      <c r="S969" s="208"/>
      <c r="T969" s="159">
        <f t="shared" si="468"/>
        <v>0</v>
      </c>
      <c r="U969" s="209" t="str">
        <f ca="1">IF(AND(T969=-1,N969=TRUE),"*",IF(AND(U968="*",N969=TRUE),"*",IF(AND(AND(L969=TRUE,U968="*"),J969&lt;VLOOKUP(V968+1,tbL!$M$38:$O$43,3)),"*","")))</f>
        <v/>
      </c>
      <c r="V969" s="204">
        <f t="shared" ca="1" si="451"/>
        <v>1</v>
      </c>
      <c r="Y969" s="159" t="str">
        <f t="shared" ca="1" si="452"/>
        <v/>
      </c>
      <c r="Z969" s="159" t="str">
        <f t="shared" si="453"/>
        <v/>
      </c>
      <c r="AA969" s="159">
        <f t="shared" ca="1" si="444"/>
        <v>1</v>
      </c>
      <c r="AC969" s="161" t="str">
        <f t="shared" ca="1" si="454"/>
        <v/>
      </c>
      <c r="AD969" s="161">
        <f t="shared" ca="1" si="455"/>
        <v>1</v>
      </c>
      <c r="AE969" s="161" t="str">
        <f t="shared" ca="1" si="446"/>
        <v/>
      </c>
      <c r="AF969" s="161">
        <f t="shared" ca="1" si="456"/>
        <v>1</v>
      </c>
      <c r="AG969" s="161" t="str">
        <f t="shared" ca="1" si="457"/>
        <v/>
      </c>
      <c r="AH969" s="161">
        <f t="shared" ca="1" si="458"/>
        <v>1</v>
      </c>
      <c r="AI969" s="161" t="str">
        <f t="shared" ca="1" si="459"/>
        <v/>
      </c>
      <c r="AJ969" s="161">
        <f t="shared" ca="1" si="460"/>
        <v>1</v>
      </c>
      <c r="AL969" s="161" t="str">
        <f t="shared" ca="1" si="461"/>
        <v/>
      </c>
      <c r="AM969" s="161">
        <f t="shared" ca="1" si="472"/>
        <v>1</v>
      </c>
      <c r="AN969" s="161" t="str">
        <f t="shared" ca="1" si="462"/>
        <v/>
      </c>
      <c r="AO969" s="161">
        <f t="shared" ca="1" si="471"/>
        <v>1</v>
      </c>
      <c r="AP969" s="161" t="str">
        <f t="shared" ca="1" si="463"/>
        <v/>
      </c>
      <c r="AQ969" s="161">
        <f t="shared" ca="1" si="469"/>
        <v>1</v>
      </c>
      <c r="AR969" s="161" t="str">
        <f t="shared" ca="1" si="464"/>
        <v/>
      </c>
      <c r="AS969" s="161">
        <f t="shared" ca="1" si="465"/>
        <v>1</v>
      </c>
      <c r="AT969" s="159" t="str">
        <f t="shared" ca="1" si="445"/>
        <v/>
      </c>
      <c r="AU969" s="210">
        <f t="shared" ca="1" si="449"/>
        <v>14</v>
      </c>
      <c r="AV969" s="209"/>
      <c r="AW969" s="204">
        <f t="shared" si="466"/>
        <v>9882.0555555555529</v>
      </c>
      <c r="AX969" s="159"/>
      <c r="AZ969" s="159"/>
      <c r="BM969" s="207"/>
      <c r="BN969" s="212"/>
      <c r="BP969" s="209"/>
      <c r="BQ969" s="211"/>
      <c r="BR969" s="211"/>
      <c r="BS969" s="211"/>
      <c r="BT969" s="211"/>
      <c r="BU969" s="211"/>
      <c r="BV969" s="211"/>
      <c r="BW969" s="211"/>
      <c r="BX969" s="211"/>
      <c r="BY969" s="211"/>
      <c r="BZ969" s="211"/>
      <c r="CA969" s="209"/>
      <c r="CB969" s="224"/>
      <c r="CC969" s="204"/>
      <c r="CD969" s="204"/>
      <c r="CE969" s="204"/>
      <c r="CF969" s="211"/>
      <c r="CG969" s="211"/>
      <c r="CI969" s="209"/>
      <c r="CJ969" s="209"/>
      <c r="EH969" s="165"/>
      <c r="EI969" s="165"/>
      <c r="EJ969" s="166"/>
      <c r="EK969" s="209"/>
      <c r="EL969" s="211"/>
      <c r="EM969" s="211"/>
      <c r="EN969" s="211"/>
      <c r="EO969" s="211"/>
      <c r="EP969" s="211"/>
      <c r="ES969" s="165"/>
      <c r="ET969" s="165"/>
      <c r="EU969" s="166"/>
      <c r="EV969" s="209"/>
      <c r="EW969" s="211"/>
      <c r="EX969" s="211"/>
      <c r="EY969" s="211"/>
      <c r="EZ969" s="211"/>
      <c r="FA969" s="211"/>
      <c r="FD969" s="165"/>
      <c r="FE969" s="165"/>
      <c r="FF969" s="166"/>
      <c r="FG969" s="209"/>
      <c r="FH969" s="211"/>
      <c r="FI969" s="211"/>
      <c r="FJ969" s="211"/>
      <c r="FK969" s="211"/>
      <c r="FL969" s="211"/>
    </row>
    <row r="970" spans="9:168">
      <c r="I970" s="221">
        <f t="shared" si="470"/>
        <v>366</v>
      </c>
      <c r="J970" s="159">
        <f>'v-t_chart'!C967</f>
        <v>82.5</v>
      </c>
      <c r="K970" s="204">
        <f t="shared" ca="1" si="448"/>
        <v>241.64249999999998</v>
      </c>
      <c r="L970" s="205" t="b">
        <f>IF('Input&amp;Output'!$C$3=10,phase_chart!C967,IF('Input&amp;Output'!$C$3=21,phase_chart!G967,IF('Input&amp;Output'!$C$3=22,phase_chart!K967,IF('Input&amp;Output'!$C$3=31,phase_chart!O967,IF('Input&amp;Output'!$C$3=32,phase_chart!S967,"")))))</f>
        <v>0</v>
      </c>
      <c r="M970" s="206" t="b">
        <f>IF('Input&amp;Output'!$C$3=10,phase_chart!D967,IF('Input&amp;Output'!$C$3=21,phase_chart!H967,IF('Input&amp;Output'!$C$3=22,phase_chart!L967,IF('Input&amp;Output'!$C$3=31,phase_chart!P967,IF('Input&amp;Output'!$C$3=32,phase_chart!T967,"")))))</f>
        <v>1</v>
      </c>
      <c r="N970" s="205" t="b">
        <f>IF('Input&amp;Output'!$C$3=10,phase_chart!E967,IF('Input&amp;Output'!$C$3=21,phase_chart!I967,IF('Input&amp;Output'!$C$3=22,phase_chart!M967,IF('Input&amp;Output'!$C$3=31,phase_chart!Q967,IF('Input&amp;Output'!$C$3=32,phase_chart!U967,"")))))</f>
        <v>0</v>
      </c>
      <c r="P970" s="159">
        <f ca="1">IF(NOT($J970=0),IF($J970&lt;IF($P969=0,0,VLOOKUP(P969,tbL!$M$37:$Q$43,IF(L970=TRUE,2,4))),IF($J970&gt;=VLOOKUP(P969,tbL!$M$37:$Q$43,IF(L970=TRUE,3,5)),$P969,IF(AND(L969=TRUE,L970=TRUE),$P969,$P969-1)),IF(AND(L970=TRUE,J970=VLOOKUP(P969,tbL!$M$37:$Q$43,IF(L970=TRUE,2,4))),P969,IF($P969+1&gt;$C$12,$C$12,$P969+1))),0)</f>
        <v>1</v>
      </c>
      <c r="Q970" s="159">
        <f t="shared" ca="1" si="450"/>
        <v>1</v>
      </c>
      <c r="R970" s="207">
        <f t="shared" si="467"/>
        <v>0</v>
      </c>
      <c r="S970" s="208"/>
      <c r="T970" s="159">
        <f t="shared" si="468"/>
        <v>0</v>
      </c>
      <c r="U970" s="209" t="str">
        <f ca="1">IF(AND(T970=-1,N970=TRUE),"*",IF(AND(U969="*",N970=TRUE),"*",IF(AND(AND(L970=TRUE,U969="*"),J970&lt;VLOOKUP(V969+1,tbL!$M$38:$O$43,3)),"*","")))</f>
        <v/>
      </c>
      <c r="V970" s="204">
        <f t="shared" ca="1" si="451"/>
        <v>1</v>
      </c>
      <c r="Y970" s="159" t="str">
        <f t="shared" ca="1" si="452"/>
        <v/>
      </c>
      <c r="Z970" s="159" t="str">
        <f t="shared" si="453"/>
        <v/>
      </c>
      <c r="AA970" s="159">
        <f t="shared" ca="1" si="444"/>
        <v>1</v>
      </c>
      <c r="AC970" s="161" t="str">
        <f t="shared" ca="1" si="454"/>
        <v/>
      </c>
      <c r="AD970" s="161">
        <f t="shared" ca="1" si="455"/>
        <v>1</v>
      </c>
      <c r="AE970" s="161" t="str">
        <f t="shared" ca="1" si="446"/>
        <v/>
      </c>
      <c r="AF970" s="161">
        <f t="shared" ca="1" si="456"/>
        <v>1</v>
      </c>
      <c r="AG970" s="161" t="str">
        <f t="shared" ca="1" si="457"/>
        <v/>
      </c>
      <c r="AH970" s="161">
        <f t="shared" ca="1" si="458"/>
        <v>1</v>
      </c>
      <c r="AI970" s="161" t="str">
        <f t="shared" ca="1" si="459"/>
        <v/>
      </c>
      <c r="AJ970" s="161">
        <f t="shared" ca="1" si="460"/>
        <v>1</v>
      </c>
      <c r="AL970" s="161" t="str">
        <f t="shared" ca="1" si="461"/>
        <v/>
      </c>
      <c r="AM970" s="161">
        <f t="shared" ca="1" si="472"/>
        <v>1</v>
      </c>
      <c r="AN970" s="161" t="str">
        <f t="shared" ca="1" si="462"/>
        <v/>
      </c>
      <c r="AO970" s="161">
        <f t="shared" ca="1" si="471"/>
        <v>1</v>
      </c>
      <c r="AP970" s="161" t="str">
        <f t="shared" ca="1" si="463"/>
        <v/>
      </c>
      <c r="AQ970" s="161">
        <f t="shared" ca="1" si="469"/>
        <v>1</v>
      </c>
      <c r="AR970" s="161" t="str">
        <f t="shared" ca="1" si="464"/>
        <v/>
      </c>
      <c r="AS970" s="161">
        <f t="shared" ca="1" si="465"/>
        <v>1</v>
      </c>
      <c r="AT970" s="159" t="str">
        <f t="shared" ca="1" si="445"/>
        <v/>
      </c>
      <c r="AU970" s="210">
        <f t="shared" ca="1" si="449"/>
        <v>14</v>
      </c>
      <c r="AV970" s="209"/>
      <c r="AW970" s="204">
        <f t="shared" si="466"/>
        <v>9904.972222222219</v>
      </c>
      <c r="AX970" s="159"/>
      <c r="AZ970" s="159"/>
      <c r="BM970" s="207"/>
      <c r="BN970" s="212"/>
      <c r="BP970" s="209"/>
      <c r="BQ970" s="211"/>
      <c r="BR970" s="211"/>
      <c r="BS970" s="211"/>
      <c r="BT970" s="211"/>
      <c r="BU970" s="211"/>
      <c r="BV970" s="211"/>
      <c r="BW970" s="211"/>
      <c r="BX970" s="211"/>
      <c r="BY970" s="211"/>
      <c r="BZ970" s="211"/>
      <c r="CA970" s="209"/>
      <c r="CB970" s="224"/>
      <c r="CC970" s="204"/>
      <c r="CD970" s="204"/>
      <c r="CE970" s="204"/>
      <c r="CF970" s="211"/>
      <c r="CG970" s="211"/>
      <c r="CI970" s="209"/>
      <c r="CJ970" s="209"/>
      <c r="EH970" s="165"/>
      <c r="EI970" s="165"/>
      <c r="EJ970" s="166"/>
      <c r="EK970" s="209"/>
      <c r="EL970" s="211"/>
      <c r="EM970" s="211"/>
      <c r="EN970" s="211"/>
      <c r="EO970" s="211"/>
      <c r="EP970" s="211"/>
      <c r="ES970" s="165"/>
      <c r="ET970" s="165"/>
      <c r="EU970" s="166"/>
      <c r="EV970" s="209"/>
      <c r="EW970" s="211"/>
      <c r="EX970" s="211"/>
      <c r="EY970" s="211"/>
      <c r="EZ970" s="211"/>
      <c r="FA970" s="211"/>
      <c r="FD970" s="165"/>
      <c r="FE970" s="165"/>
      <c r="FF970" s="166"/>
      <c r="FG970" s="209"/>
      <c r="FH970" s="211"/>
      <c r="FI970" s="211"/>
      <c r="FJ970" s="211"/>
      <c r="FK970" s="211"/>
      <c r="FL970" s="211"/>
    </row>
    <row r="971" spans="9:168">
      <c r="I971" s="221">
        <f t="shared" si="470"/>
        <v>367</v>
      </c>
      <c r="J971" s="159">
        <f>'v-t_chart'!C968</f>
        <v>82.4</v>
      </c>
      <c r="K971" s="204">
        <f t="shared" ca="1" si="448"/>
        <v>241.34960000000001</v>
      </c>
      <c r="L971" s="205" t="b">
        <f>IF('Input&amp;Output'!$C$3=10,phase_chart!C968,IF('Input&amp;Output'!$C$3=21,phase_chart!G968,IF('Input&amp;Output'!$C$3=22,phase_chart!K968,IF('Input&amp;Output'!$C$3=31,phase_chart!O968,IF('Input&amp;Output'!$C$3=32,phase_chart!S968,"")))))</f>
        <v>0</v>
      </c>
      <c r="M971" s="206" t="b">
        <f>IF('Input&amp;Output'!$C$3=10,phase_chart!D968,IF('Input&amp;Output'!$C$3=21,phase_chart!H968,IF('Input&amp;Output'!$C$3=22,phase_chart!L968,IF('Input&amp;Output'!$C$3=31,phase_chart!P968,IF('Input&amp;Output'!$C$3=32,phase_chart!T968,"")))))</f>
        <v>1</v>
      </c>
      <c r="N971" s="205" t="b">
        <f>IF('Input&amp;Output'!$C$3=10,phase_chart!E968,IF('Input&amp;Output'!$C$3=21,phase_chart!I968,IF('Input&amp;Output'!$C$3=22,phase_chart!M968,IF('Input&amp;Output'!$C$3=31,phase_chart!Q968,IF('Input&amp;Output'!$C$3=32,phase_chart!U968,"")))))</f>
        <v>0</v>
      </c>
      <c r="P971" s="159">
        <f ca="1">IF(NOT($J971=0),IF($J971&lt;IF($P970=0,0,VLOOKUP(P970,tbL!$M$37:$Q$43,IF(L971=TRUE,2,4))),IF($J971&gt;=VLOOKUP(P970,tbL!$M$37:$Q$43,IF(L971=TRUE,3,5)),$P970,IF(AND(L970=TRUE,L971=TRUE),$P970,$P970-1)),IF(AND(L971=TRUE,J971=VLOOKUP(P970,tbL!$M$37:$Q$43,IF(L971=TRUE,2,4))),P970,IF($P970+1&gt;$C$12,$C$12,$P970+1))),0)</f>
        <v>1</v>
      </c>
      <c r="Q971" s="159">
        <f t="shared" ca="1" si="450"/>
        <v>1</v>
      </c>
      <c r="R971" s="207">
        <f t="shared" si="467"/>
        <v>0</v>
      </c>
      <c r="S971" s="208"/>
      <c r="T971" s="159">
        <f t="shared" si="468"/>
        <v>0</v>
      </c>
      <c r="U971" s="209" t="str">
        <f ca="1">IF(AND(T971=-1,N971=TRUE),"*",IF(AND(U970="*",N971=TRUE),"*",IF(AND(AND(L971=TRUE,U970="*"),J971&lt;VLOOKUP(V970+1,tbL!$M$38:$O$43,3)),"*","")))</f>
        <v/>
      </c>
      <c r="V971" s="204">
        <f t="shared" ca="1" si="451"/>
        <v>1</v>
      </c>
      <c r="Y971" s="159" t="str">
        <f t="shared" ca="1" si="452"/>
        <v/>
      </c>
      <c r="Z971" s="159" t="str">
        <f t="shared" si="453"/>
        <v/>
      </c>
      <c r="AA971" s="159">
        <f t="shared" ca="1" si="444"/>
        <v>1</v>
      </c>
      <c r="AC971" s="161" t="str">
        <f t="shared" ca="1" si="454"/>
        <v/>
      </c>
      <c r="AD971" s="161">
        <f t="shared" ca="1" si="455"/>
        <v>1</v>
      </c>
      <c r="AE971" s="161" t="str">
        <f t="shared" ca="1" si="446"/>
        <v/>
      </c>
      <c r="AF971" s="161">
        <f t="shared" ca="1" si="456"/>
        <v>1</v>
      </c>
      <c r="AG971" s="161" t="str">
        <f t="shared" ca="1" si="457"/>
        <v/>
      </c>
      <c r="AH971" s="161">
        <f t="shared" ca="1" si="458"/>
        <v>1</v>
      </c>
      <c r="AI971" s="161" t="str">
        <f t="shared" ca="1" si="459"/>
        <v/>
      </c>
      <c r="AJ971" s="161">
        <f t="shared" ca="1" si="460"/>
        <v>1</v>
      </c>
      <c r="AL971" s="161" t="str">
        <f t="shared" ca="1" si="461"/>
        <v/>
      </c>
      <c r="AM971" s="161">
        <f t="shared" ca="1" si="472"/>
        <v>1</v>
      </c>
      <c r="AN971" s="161" t="str">
        <f t="shared" ca="1" si="462"/>
        <v/>
      </c>
      <c r="AO971" s="161">
        <f t="shared" ca="1" si="471"/>
        <v>1</v>
      </c>
      <c r="AP971" s="161" t="str">
        <f t="shared" ca="1" si="463"/>
        <v/>
      </c>
      <c r="AQ971" s="161">
        <f t="shared" ca="1" si="469"/>
        <v>1</v>
      </c>
      <c r="AR971" s="161" t="str">
        <f t="shared" ca="1" si="464"/>
        <v/>
      </c>
      <c r="AS971" s="161">
        <f t="shared" ca="1" si="465"/>
        <v>1</v>
      </c>
      <c r="AT971" s="159" t="str">
        <f t="shared" ca="1" si="445"/>
        <v/>
      </c>
      <c r="AU971" s="210">
        <f t="shared" ca="1" si="449"/>
        <v>14</v>
      </c>
      <c r="AV971" s="209"/>
      <c r="AW971" s="204">
        <f t="shared" si="466"/>
        <v>9927.8611111111077</v>
      </c>
      <c r="AX971" s="159"/>
      <c r="AZ971" s="159"/>
      <c r="BM971" s="207"/>
      <c r="BN971" s="212"/>
      <c r="BP971" s="209"/>
      <c r="BQ971" s="211"/>
      <c r="BR971" s="211"/>
      <c r="BS971" s="211"/>
      <c r="BT971" s="211"/>
      <c r="BU971" s="211"/>
      <c r="BV971" s="211"/>
      <c r="BW971" s="211"/>
      <c r="BX971" s="211"/>
      <c r="BY971" s="211"/>
      <c r="BZ971" s="211"/>
      <c r="CA971" s="209"/>
      <c r="CB971" s="224"/>
      <c r="CC971" s="204"/>
      <c r="CD971" s="204"/>
      <c r="CE971" s="204"/>
      <c r="CF971" s="211"/>
      <c r="CG971" s="211"/>
      <c r="CI971" s="209"/>
      <c r="CJ971" s="209"/>
      <c r="EH971" s="165"/>
      <c r="EI971" s="165"/>
      <c r="EJ971" s="166"/>
      <c r="EK971" s="209"/>
      <c r="EL971" s="211"/>
      <c r="EM971" s="211"/>
      <c r="EN971" s="211"/>
      <c r="EO971" s="211"/>
      <c r="EP971" s="211"/>
      <c r="ES971" s="165"/>
      <c r="ET971" s="165"/>
      <c r="EU971" s="166"/>
      <c r="EV971" s="209"/>
      <c r="EW971" s="211"/>
      <c r="EX971" s="211"/>
      <c r="EY971" s="211"/>
      <c r="EZ971" s="211"/>
      <c r="FA971" s="211"/>
      <c r="FD971" s="165"/>
      <c r="FE971" s="165"/>
      <c r="FF971" s="166"/>
      <c r="FG971" s="209"/>
      <c r="FH971" s="211"/>
      <c r="FI971" s="211"/>
      <c r="FJ971" s="211"/>
      <c r="FK971" s="211"/>
      <c r="FL971" s="211"/>
    </row>
    <row r="972" spans="9:168">
      <c r="I972" s="221">
        <f t="shared" si="470"/>
        <v>368</v>
      </c>
      <c r="J972" s="159">
        <f>'v-t_chart'!C969</f>
        <v>82.3</v>
      </c>
      <c r="K972" s="204">
        <f t="shared" ca="1" si="448"/>
        <v>241.05669999999998</v>
      </c>
      <c r="L972" s="205" t="b">
        <f>IF('Input&amp;Output'!$C$3=10,phase_chart!C969,IF('Input&amp;Output'!$C$3=21,phase_chart!G969,IF('Input&amp;Output'!$C$3=22,phase_chart!K969,IF('Input&amp;Output'!$C$3=31,phase_chart!O969,IF('Input&amp;Output'!$C$3=32,phase_chart!S969,"")))))</f>
        <v>0</v>
      </c>
      <c r="M972" s="206" t="b">
        <f>IF('Input&amp;Output'!$C$3=10,phase_chart!D969,IF('Input&amp;Output'!$C$3=21,phase_chart!H969,IF('Input&amp;Output'!$C$3=22,phase_chart!L969,IF('Input&amp;Output'!$C$3=31,phase_chart!P969,IF('Input&amp;Output'!$C$3=32,phase_chart!T969,"")))))</f>
        <v>1</v>
      </c>
      <c r="N972" s="205" t="b">
        <f>IF('Input&amp;Output'!$C$3=10,phase_chart!E969,IF('Input&amp;Output'!$C$3=21,phase_chart!I969,IF('Input&amp;Output'!$C$3=22,phase_chart!M969,IF('Input&amp;Output'!$C$3=31,phase_chart!Q969,IF('Input&amp;Output'!$C$3=32,phase_chart!U969,"")))))</f>
        <v>0</v>
      </c>
      <c r="P972" s="159">
        <f ca="1">IF(NOT($J972=0),IF($J972&lt;IF($P971=0,0,VLOOKUP(P971,tbL!$M$37:$Q$43,IF(L972=TRUE,2,4))),IF($J972&gt;=VLOOKUP(P971,tbL!$M$37:$Q$43,IF(L972=TRUE,3,5)),$P971,IF(AND(L971=TRUE,L972=TRUE),$P971,$P971-1)),IF(AND(L972=TRUE,J972=VLOOKUP(P971,tbL!$M$37:$Q$43,IF(L972=TRUE,2,4))),P971,IF($P971+1&gt;$C$12,$C$12,$P971+1))),0)</f>
        <v>1</v>
      </c>
      <c r="Q972" s="159">
        <f t="shared" ca="1" si="450"/>
        <v>1</v>
      </c>
      <c r="R972" s="207">
        <f t="shared" si="467"/>
        <v>0</v>
      </c>
      <c r="S972" s="208"/>
      <c r="T972" s="159">
        <f t="shared" si="468"/>
        <v>0</v>
      </c>
      <c r="U972" s="209" t="str">
        <f ca="1">IF(AND(T972=-1,N972=TRUE),"*",IF(AND(U971="*",N972=TRUE),"*",IF(AND(AND(L972=TRUE,U971="*"),J972&lt;VLOOKUP(V971+1,tbL!$M$38:$O$43,3)),"*","")))</f>
        <v/>
      </c>
      <c r="V972" s="204">
        <f t="shared" ca="1" si="451"/>
        <v>1</v>
      </c>
      <c r="Y972" s="159" t="str">
        <f t="shared" ca="1" si="452"/>
        <v/>
      </c>
      <c r="Z972" s="159" t="str">
        <f t="shared" si="453"/>
        <v/>
      </c>
      <c r="AA972" s="159">
        <f t="shared" ca="1" si="444"/>
        <v>1</v>
      </c>
      <c r="AC972" s="161" t="str">
        <f t="shared" ca="1" si="454"/>
        <v/>
      </c>
      <c r="AD972" s="161">
        <f t="shared" ca="1" si="455"/>
        <v>1</v>
      </c>
      <c r="AE972" s="161" t="str">
        <f t="shared" ca="1" si="446"/>
        <v/>
      </c>
      <c r="AF972" s="161">
        <f t="shared" ca="1" si="456"/>
        <v>1</v>
      </c>
      <c r="AG972" s="161" t="str">
        <f t="shared" ca="1" si="457"/>
        <v/>
      </c>
      <c r="AH972" s="161">
        <f t="shared" ca="1" si="458"/>
        <v>1</v>
      </c>
      <c r="AI972" s="161" t="str">
        <f t="shared" ca="1" si="459"/>
        <v/>
      </c>
      <c r="AJ972" s="161">
        <f t="shared" ca="1" si="460"/>
        <v>1</v>
      </c>
      <c r="AL972" s="161" t="str">
        <f t="shared" ca="1" si="461"/>
        <v/>
      </c>
      <c r="AM972" s="161">
        <f t="shared" ca="1" si="472"/>
        <v>1</v>
      </c>
      <c r="AN972" s="161" t="str">
        <f t="shared" ca="1" si="462"/>
        <v/>
      </c>
      <c r="AO972" s="161">
        <f t="shared" ca="1" si="471"/>
        <v>1</v>
      </c>
      <c r="AP972" s="161" t="str">
        <f t="shared" ca="1" si="463"/>
        <v/>
      </c>
      <c r="AQ972" s="161">
        <f t="shared" ca="1" si="469"/>
        <v>1</v>
      </c>
      <c r="AR972" s="161" t="str">
        <f t="shared" ca="1" si="464"/>
        <v/>
      </c>
      <c r="AS972" s="161">
        <f t="shared" ca="1" si="465"/>
        <v>1</v>
      </c>
      <c r="AT972" s="159" t="str">
        <f t="shared" ca="1" si="445"/>
        <v/>
      </c>
      <c r="AU972" s="210">
        <f t="shared" ca="1" si="449"/>
        <v>14</v>
      </c>
      <c r="AV972" s="209"/>
      <c r="AW972" s="204">
        <f t="shared" si="466"/>
        <v>9950.722222222219</v>
      </c>
      <c r="AX972" s="159"/>
      <c r="AZ972" s="159"/>
      <c r="BM972" s="207"/>
      <c r="BN972" s="212"/>
      <c r="BP972" s="209"/>
      <c r="BQ972" s="211"/>
      <c r="BR972" s="211"/>
      <c r="BS972" s="211"/>
      <c r="BT972" s="211"/>
      <c r="BU972" s="211"/>
      <c r="BV972" s="211"/>
      <c r="BW972" s="211"/>
      <c r="BX972" s="211"/>
      <c r="BY972" s="211"/>
      <c r="BZ972" s="211"/>
      <c r="CA972" s="209"/>
      <c r="CB972" s="224"/>
      <c r="CC972" s="204"/>
      <c r="CD972" s="204"/>
      <c r="CE972" s="204"/>
      <c r="CF972" s="211"/>
      <c r="CG972" s="211"/>
      <c r="CI972" s="209"/>
      <c r="CJ972" s="209"/>
      <c r="EH972" s="165"/>
      <c r="EI972" s="165"/>
      <c r="EJ972" s="166"/>
      <c r="EK972" s="209"/>
      <c r="EL972" s="211"/>
      <c r="EM972" s="211"/>
      <c r="EN972" s="211"/>
      <c r="EO972" s="211"/>
      <c r="EP972" s="211"/>
      <c r="ES972" s="165"/>
      <c r="ET972" s="165"/>
      <c r="EU972" s="166"/>
      <c r="EV972" s="209"/>
      <c r="EW972" s="211"/>
      <c r="EX972" s="211"/>
      <c r="EY972" s="211"/>
      <c r="EZ972" s="211"/>
      <c r="FA972" s="211"/>
      <c r="FD972" s="165"/>
      <c r="FE972" s="165"/>
      <c r="FF972" s="166"/>
      <c r="FG972" s="209"/>
      <c r="FH972" s="211"/>
      <c r="FI972" s="211"/>
      <c r="FJ972" s="211"/>
      <c r="FK972" s="211"/>
      <c r="FL972" s="211"/>
    </row>
    <row r="973" spans="9:168">
      <c r="I973" s="221">
        <f t="shared" si="470"/>
        <v>369</v>
      </c>
      <c r="J973" s="159">
        <f>'v-t_chart'!C970</f>
        <v>82.2</v>
      </c>
      <c r="K973" s="204">
        <f t="shared" ca="1" si="448"/>
        <v>240.7638</v>
      </c>
      <c r="L973" s="205" t="b">
        <f>IF('Input&amp;Output'!$C$3=10,phase_chart!C970,IF('Input&amp;Output'!$C$3=21,phase_chart!G970,IF('Input&amp;Output'!$C$3=22,phase_chart!K970,IF('Input&amp;Output'!$C$3=31,phase_chart!O970,IF('Input&amp;Output'!$C$3=32,phase_chart!S970,"")))))</f>
        <v>0</v>
      </c>
      <c r="M973" s="206" t="b">
        <f>IF('Input&amp;Output'!$C$3=10,phase_chart!D970,IF('Input&amp;Output'!$C$3=21,phase_chart!H970,IF('Input&amp;Output'!$C$3=22,phase_chart!L970,IF('Input&amp;Output'!$C$3=31,phase_chart!P970,IF('Input&amp;Output'!$C$3=32,phase_chart!T970,"")))))</f>
        <v>1</v>
      </c>
      <c r="N973" s="205" t="b">
        <f>IF('Input&amp;Output'!$C$3=10,phase_chart!E970,IF('Input&amp;Output'!$C$3=21,phase_chart!I970,IF('Input&amp;Output'!$C$3=22,phase_chart!M970,IF('Input&amp;Output'!$C$3=31,phase_chart!Q970,IF('Input&amp;Output'!$C$3=32,phase_chart!U970,"")))))</f>
        <v>0</v>
      </c>
      <c r="P973" s="159">
        <f ca="1">IF(NOT($J973=0),IF($J973&lt;IF($P972=0,0,VLOOKUP(P972,tbL!$M$37:$Q$43,IF(L973=TRUE,2,4))),IF($J973&gt;=VLOOKUP(P972,tbL!$M$37:$Q$43,IF(L973=TRUE,3,5)),$P972,IF(AND(L972=TRUE,L973=TRUE),$P972,$P972-1)),IF(AND(L973=TRUE,J973=VLOOKUP(P972,tbL!$M$37:$Q$43,IF(L973=TRUE,2,4))),P972,IF($P972+1&gt;$C$12,$C$12,$P972+1))),0)</f>
        <v>1</v>
      </c>
      <c r="Q973" s="159">
        <f t="shared" ca="1" si="450"/>
        <v>1</v>
      </c>
      <c r="R973" s="207">
        <f t="shared" si="467"/>
        <v>0</v>
      </c>
      <c r="S973" s="208"/>
      <c r="T973" s="159">
        <f t="shared" si="468"/>
        <v>0</v>
      </c>
      <c r="U973" s="209" t="str">
        <f ca="1">IF(AND(T973=-1,N973=TRUE),"*",IF(AND(U972="*",N973=TRUE),"*",IF(AND(AND(L973=TRUE,U972="*"),J973&lt;VLOOKUP(V972+1,tbL!$M$38:$O$43,3)),"*","")))</f>
        <v/>
      </c>
      <c r="V973" s="204">
        <f t="shared" ca="1" si="451"/>
        <v>1</v>
      </c>
      <c r="Y973" s="159" t="str">
        <f t="shared" ca="1" si="452"/>
        <v/>
      </c>
      <c r="Z973" s="159" t="str">
        <f t="shared" si="453"/>
        <v/>
      </c>
      <c r="AA973" s="159">
        <f t="shared" ca="1" si="444"/>
        <v>1</v>
      </c>
      <c r="AC973" s="161" t="str">
        <f t="shared" ca="1" si="454"/>
        <v/>
      </c>
      <c r="AD973" s="161">
        <f t="shared" ca="1" si="455"/>
        <v>1</v>
      </c>
      <c r="AE973" s="161" t="str">
        <f t="shared" ca="1" si="446"/>
        <v/>
      </c>
      <c r="AF973" s="161">
        <f t="shared" ca="1" si="456"/>
        <v>1</v>
      </c>
      <c r="AG973" s="161" t="str">
        <f t="shared" ca="1" si="457"/>
        <v/>
      </c>
      <c r="AH973" s="161">
        <f t="shared" ca="1" si="458"/>
        <v>1</v>
      </c>
      <c r="AI973" s="161" t="str">
        <f t="shared" ca="1" si="459"/>
        <v/>
      </c>
      <c r="AJ973" s="161">
        <f t="shared" ca="1" si="460"/>
        <v>1</v>
      </c>
      <c r="AL973" s="161" t="str">
        <f t="shared" ca="1" si="461"/>
        <v/>
      </c>
      <c r="AM973" s="161">
        <f t="shared" ca="1" si="472"/>
        <v>1</v>
      </c>
      <c r="AN973" s="161" t="str">
        <f t="shared" ca="1" si="462"/>
        <v/>
      </c>
      <c r="AO973" s="161">
        <f t="shared" ca="1" si="471"/>
        <v>1</v>
      </c>
      <c r="AP973" s="161" t="str">
        <f t="shared" ca="1" si="463"/>
        <v/>
      </c>
      <c r="AQ973" s="161">
        <f t="shared" ca="1" si="469"/>
        <v>1</v>
      </c>
      <c r="AR973" s="161" t="str">
        <f t="shared" ca="1" si="464"/>
        <v/>
      </c>
      <c r="AS973" s="161">
        <f t="shared" ca="1" si="465"/>
        <v>1</v>
      </c>
      <c r="AT973" s="159" t="str">
        <f t="shared" ca="1" si="445"/>
        <v/>
      </c>
      <c r="AU973" s="210">
        <f t="shared" ca="1" si="449"/>
        <v>14</v>
      </c>
      <c r="AV973" s="209"/>
      <c r="AW973" s="204">
        <f t="shared" si="466"/>
        <v>9973.5555555555529</v>
      </c>
      <c r="AX973" s="159"/>
      <c r="AZ973" s="159"/>
      <c r="BM973" s="207"/>
      <c r="BN973" s="212"/>
      <c r="BP973" s="209"/>
      <c r="BQ973" s="211"/>
      <c r="BR973" s="211"/>
      <c r="BS973" s="211"/>
      <c r="BT973" s="211"/>
      <c r="BU973" s="211"/>
      <c r="BV973" s="211"/>
      <c r="BW973" s="211"/>
      <c r="BX973" s="211"/>
      <c r="BY973" s="211"/>
      <c r="BZ973" s="211"/>
      <c r="CA973" s="209"/>
      <c r="CB973" s="224"/>
      <c r="CC973" s="204"/>
      <c r="CD973" s="204"/>
      <c r="CE973" s="204"/>
      <c r="CF973" s="211"/>
      <c r="CG973" s="211"/>
      <c r="CI973" s="209"/>
      <c r="CJ973" s="209"/>
      <c r="EH973" s="165"/>
      <c r="EI973" s="165"/>
      <c r="EJ973" s="166"/>
      <c r="EK973" s="209"/>
      <c r="EL973" s="211"/>
      <c r="EM973" s="211"/>
      <c r="EN973" s="211"/>
      <c r="EO973" s="211"/>
      <c r="EP973" s="211"/>
      <c r="ES973" s="165"/>
      <c r="ET973" s="165"/>
      <c r="EU973" s="166"/>
      <c r="EV973" s="209"/>
      <c r="EW973" s="211"/>
      <c r="EX973" s="211"/>
      <c r="EY973" s="211"/>
      <c r="EZ973" s="211"/>
      <c r="FA973" s="211"/>
      <c r="FD973" s="165"/>
      <c r="FE973" s="165"/>
      <c r="FF973" s="166"/>
      <c r="FG973" s="209"/>
      <c r="FH973" s="211"/>
      <c r="FI973" s="211"/>
      <c r="FJ973" s="211"/>
      <c r="FK973" s="211"/>
      <c r="FL973" s="211"/>
    </row>
    <row r="974" spans="9:168">
      <c r="I974" s="221">
        <f t="shared" si="470"/>
        <v>370</v>
      </c>
      <c r="J974" s="159">
        <f>'v-t_chart'!C971</f>
        <v>82.2</v>
      </c>
      <c r="K974" s="204">
        <f t="shared" ca="1" si="448"/>
        <v>240.7638</v>
      </c>
      <c r="L974" s="205" t="b">
        <f>IF('Input&amp;Output'!$C$3=10,phase_chart!C971,IF('Input&amp;Output'!$C$3=21,phase_chart!G971,IF('Input&amp;Output'!$C$3=22,phase_chart!K971,IF('Input&amp;Output'!$C$3=31,phase_chart!O971,IF('Input&amp;Output'!$C$3=32,phase_chart!S971,"")))))</f>
        <v>0</v>
      </c>
      <c r="M974" s="206" t="b">
        <f>IF('Input&amp;Output'!$C$3=10,phase_chart!D971,IF('Input&amp;Output'!$C$3=21,phase_chart!H971,IF('Input&amp;Output'!$C$3=22,phase_chart!L971,IF('Input&amp;Output'!$C$3=31,phase_chart!P971,IF('Input&amp;Output'!$C$3=32,phase_chart!T971,"")))))</f>
        <v>1</v>
      </c>
      <c r="N974" s="205" t="b">
        <f>IF('Input&amp;Output'!$C$3=10,phase_chart!E971,IF('Input&amp;Output'!$C$3=21,phase_chart!I971,IF('Input&amp;Output'!$C$3=22,phase_chart!M971,IF('Input&amp;Output'!$C$3=31,phase_chart!Q971,IF('Input&amp;Output'!$C$3=32,phase_chart!U971,"")))))</f>
        <v>0</v>
      </c>
      <c r="P974" s="159">
        <f ca="1">IF(NOT($J974=0),IF($J974&lt;IF($P973=0,0,VLOOKUP(P973,tbL!$M$37:$Q$43,IF(L974=TRUE,2,4))),IF($J974&gt;=VLOOKUP(P973,tbL!$M$37:$Q$43,IF(L974=TRUE,3,5)),$P973,IF(AND(L973=TRUE,L974=TRUE),$P973,$P973-1)),IF(AND(L974=TRUE,J974=VLOOKUP(P973,tbL!$M$37:$Q$43,IF(L974=TRUE,2,4))),P973,IF($P973+1&gt;$C$12,$C$12,$P973+1))),0)</f>
        <v>1</v>
      </c>
      <c r="Q974" s="159">
        <f t="shared" ca="1" si="450"/>
        <v>1</v>
      </c>
      <c r="R974" s="207">
        <f t="shared" si="467"/>
        <v>0</v>
      </c>
      <c r="S974" s="208"/>
      <c r="T974" s="159">
        <f t="shared" si="468"/>
        <v>0</v>
      </c>
      <c r="U974" s="209" t="str">
        <f ca="1">IF(AND(T974=-1,N974=TRUE),"*",IF(AND(U973="*",N974=TRUE),"*",IF(AND(AND(L974=TRUE,U973="*"),J974&lt;VLOOKUP(V973+1,tbL!$M$38:$O$43,3)),"*","")))</f>
        <v/>
      </c>
      <c r="V974" s="204">
        <f t="shared" ca="1" si="451"/>
        <v>1</v>
      </c>
      <c r="Y974" s="159" t="str">
        <f t="shared" ca="1" si="452"/>
        <v/>
      </c>
      <c r="Z974" s="159" t="str">
        <f t="shared" si="453"/>
        <v/>
      </c>
      <c r="AA974" s="159">
        <f t="shared" ca="1" si="444"/>
        <v>1</v>
      </c>
      <c r="AC974" s="161" t="str">
        <f t="shared" ca="1" si="454"/>
        <v/>
      </c>
      <c r="AD974" s="161">
        <f t="shared" ca="1" si="455"/>
        <v>1</v>
      </c>
      <c r="AE974" s="161" t="str">
        <f t="shared" ca="1" si="446"/>
        <v/>
      </c>
      <c r="AF974" s="161">
        <f t="shared" ca="1" si="456"/>
        <v>1</v>
      </c>
      <c r="AG974" s="161" t="str">
        <f t="shared" ca="1" si="457"/>
        <v/>
      </c>
      <c r="AH974" s="161">
        <f t="shared" ca="1" si="458"/>
        <v>1</v>
      </c>
      <c r="AI974" s="161" t="str">
        <f t="shared" ca="1" si="459"/>
        <v/>
      </c>
      <c r="AJ974" s="161">
        <f t="shared" ca="1" si="460"/>
        <v>1</v>
      </c>
      <c r="AL974" s="161" t="str">
        <f t="shared" ca="1" si="461"/>
        <v/>
      </c>
      <c r="AM974" s="161">
        <f t="shared" ca="1" si="472"/>
        <v>1</v>
      </c>
      <c r="AN974" s="161" t="str">
        <f t="shared" ca="1" si="462"/>
        <v/>
      </c>
      <c r="AO974" s="161">
        <f t="shared" ca="1" si="471"/>
        <v>1</v>
      </c>
      <c r="AP974" s="161" t="str">
        <f t="shared" ca="1" si="463"/>
        <v/>
      </c>
      <c r="AQ974" s="161">
        <f t="shared" ca="1" si="469"/>
        <v>1</v>
      </c>
      <c r="AR974" s="161" t="str">
        <f t="shared" ca="1" si="464"/>
        <v/>
      </c>
      <c r="AS974" s="161">
        <f t="shared" ca="1" si="465"/>
        <v>1</v>
      </c>
      <c r="AT974" s="159" t="str">
        <f t="shared" ca="1" si="445"/>
        <v/>
      </c>
      <c r="AU974" s="210">
        <f t="shared" ca="1" si="449"/>
        <v>14</v>
      </c>
      <c r="AV974" s="209"/>
      <c r="AW974" s="204">
        <f t="shared" si="466"/>
        <v>9996.3888888888869</v>
      </c>
      <c r="AX974" s="159"/>
      <c r="AZ974" s="159"/>
      <c r="BM974" s="207"/>
      <c r="BN974" s="212"/>
      <c r="BP974" s="209"/>
      <c r="BQ974" s="211"/>
      <c r="BR974" s="211"/>
      <c r="BS974" s="211"/>
      <c r="BT974" s="211"/>
      <c r="BU974" s="211"/>
      <c r="BV974" s="211"/>
      <c r="BW974" s="211"/>
      <c r="BX974" s="211"/>
      <c r="BY974" s="211"/>
      <c r="BZ974" s="211"/>
      <c r="CA974" s="209"/>
      <c r="CB974" s="224"/>
      <c r="CC974" s="204"/>
      <c r="CD974" s="204"/>
      <c r="CE974" s="204"/>
      <c r="CF974" s="211"/>
      <c r="CG974" s="211"/>
      <c r="CI974" s="209"/>
      <c r="CJ974" s="209"/>
      <c r="EH974" s="165"/>
      <c r="EI974" s="165"/>
      <c r="EJ974" s="166"/>
      <c r="EK974" s="209"/>
      <c r="EL974" s="211"/>
      <c r="EM974" s="211"/>
      <c r="EN974" s="211"/>
      <c r="EO974" s="211"/>
      <c r="EP974" s="211"/>
      <c r="ES974" s="165"/>
      <c r="ET974" s="165"/>
      <c r="EU974" s="166"/>
      <c r="EV974" s="209"/>
      <c r="EW974" s="211"/>
      <c r="EX974" s="211"/>
      <c r="EY974" s="211"/>
      <c r="EZ974" s="211"/>
      <c r="FA974" s="211"/>
      <c r="FD974" s="165"/>
      <c r="FE974" s="165"/>
      <c r="FF974" s="166"/>
      <c r="FG974" s="209"/>
      <c r="FH974" s="211"/>
      <c r="FI974" s="211"/>
      <c r="FJ974" s="211"/>
      <c r="FK974" s="211"/>
      <c r="FL974" s="211"/>
    </row>
    <row r="975" spans="9:168">
      <c r="I975" s="221">
        <f t="shared" si="470"/>
        <v>371</v>
      </c>
      <c r="J975" s="159">
        <f>'v-t_chart'!C972</f>
        <v>82.2</v>
      </c>
      <c r="K975" s="204">
        <f t="shared" ca="1" si="448"/>
        <v>240.7638</v>
      </c>
      <c r="L975" s="205" t="b">
        <f>IF('Input&amp;Output'!$C$3=10,phase_chart!C972,IF('Input&amp;Output'!$C$3=21,phase_chart!G972,IF('Input&amp;Output'!$C$3=22,phase_chart!K972,IF('Input&amp;Output'!$C$3=31,phase_chart!O972,IF('Input&amp;Output'!$C$3=32,phase_chart!S972,"")))))</f>
        <v>0</v>
      </c>
      <c r="M975" s="206" t="b">
        <f>IF('Input&amp;Output'!$C$3=10,phase_chart!D972,IF('Input&amp;Output'!$C$3=21,phase_chart!H972,IF('Input&amp;Output'!$C$3=22,phase_chart!L972,IF('Input&amp;Output'!$C$3=31,phase_chart!P972,IF('Input&amp;Output'!$C$3=32,phase_chart!T972,"")))))</f>
        <v>1</v>
      </c>
      <c r="N975" s="205" t="b">
        <f>IF('Input&amp;Output'!$C$3=10,phase_chart!E972,IF('Input&amp;Output'!$C$3=21,phase_chart!I972,IF('Input&amp;Output'!$C$3=22,phase_chart!M972,IF('Input&amp;Output'!$C$3=31,phase_chart!Q972,IF('Input&amp;Output'!$C$3=32,phase_chart!U972,"")))))</f>
        <v>0</v>
      </c>
      <c r="P975" s="159">
        <f ca="1">IF(NOT($J975=0),IF($J975&lt;IF($P974=0,0,VLOOKUP(P974,tbL!$M$37:$Q$43,IF(L975=TRUE,2,4))),IF($J975&gt;=VLOOKUP(P974,tbL!$M$37:$Q$43,IF(L975=TRUE,3,5)),$P974,IF(AND(L974=TRUE,L975=TRUE),$P974,$P974-1)),IF(AND(L975=TRUE,J975=VLOOKUP(P974,tbL!$M$37:$Q$43,IF(L975=TRUE,2,4))),P974,IF($P974+1&gt;$C$12,$C$12,$P974+1))),0)</f>
        <v>1</v>
      </c>
      <c r="Q975" s="159">
        <f t="shared" ca="1" si="450"/>
        <v>1</v>
      </c>
      <c r="R975" s="207">
        <f t="shared" si="467"/>
        <v>0</v>
      </c>
      <c r="S975" s="208"/>
      <c r="T975" s="159">
        <f t="shared" si="468"/>
        <v>0</v>
      </c>
      <c r="U975" s="209" t="str">
        <f ca="1">IF(AND(T975=-1,N975=TRUE),"*",IF(AND(U974="*",N975=TRUE),"*",IF(AND(AND(L975=TRUE,U974="*"),J975&lt;VLOOKUP(V974+1,tbL!$M$38:$O$43,3)),"*","")))</f>
        <v/>
      </c>
      <c r="V975" s="204">
        <f t="shared" ca="1" si="451"/>
        <v>1</v>
      </c>
      <c r="Y975" s="159" t="str">
        <f t="shared" ca="1" si="452"/>
        <v/>
      </c>
      <c r="Z975" s="159" t="str">
        <f t="shared" si="453"/>
        <v/>
      </c>
      <c r="AA975" s="159">
        <f t="shared" ca="1" si="444"/>
        <v>1</v>
      </c>
      <c r="AC975" s="161" t="str">
        <f t="shared" ca="1" si="454"/>
        <v/>
      </c>
      <c r="AD975" s="161">
        <f t="shared" ca="1" si="455"/>
        <v>1</v>
      </c>
      <c r="AE975" s="161" t="str">
        <f t="shared" ca="1" si="446"/>
        <v/>
      </c>
      <c r="AF975" s="161">
        <f t="shared" ca="1" si="456"/>
        <v>1</v>
      </c>
      <c r="AG975" s="161" t="str">
        <f t="shared" ca="1" si="457"/>
        <v/>
      </c>
      <c r="AH975" s="161">
        <f t="shared" ca="1" si="458"/>
        <v>1</v>
      </c>
      <c r="AI975" s="161" t="str">
        <f t="shared" ca="1" si="459"/>
        <v/>
      </c>
      <c r="AJ975" s="161">
        <f t="shared" ca="1" si="460"/>
        <v>1</v>
      </c>
      <c r="AL975" s="161" t="str">
        <f t="shared" ca="1" si="461"/>
        <v/>
      </c>
      <c r="AM975" s="161">
        <f t="shared" ca="1" si="472"/>
        <v>1</v>
      </c>
      <c r="AN975" s="161" t="str">
        <f t="shared" ca="1" si="462"/>
        <v/>
      </c>
      <c r="AO975" s="161">
        <f t="shared" ca="1" si="471"/>
        <v>1</v>
      </c>
      <c r="AP975" s="161" t="str">
        <f t="shared" ca="1" si="463"/>
        <v/>
      </c>
      <c r="AQ975" s="161">
        <f t="shared" ca="1" si="469"/>
        <v>1</v>
      </c>
      <c r="AR975" s="161" t="str">
        <f t="shared" ca="1" si="464"/>
        <v/>
      </c>
      <c r="AS975" s="161">
        <f t="shared" ca="1" si="465"/>
        <v>1</v>
      </c>
      <c r="AT975" s="159" t="str">
        <f t="shared" ca="1" si="445"/>
        <v/>
      </c>
      <c r="AU975" s="210">
        <f t="shared" ca="1" si="449"/>
        <v>14</v>
      </c>
      <c r="AV975" s="209"/>
      <c r="AW975" s="204">
        <f t="shared" si="466"/>
        <v>10019.222222222221</v>
      </c>
      <c r="AX975" s="159"/>
      <c r="AZ975" s="159"/>
      <c r="BM975" s="207"/>
      <c r="BN975" s="212"/>
      <c r="BP975" s="209"/>
      <c r="BQ975" s="211"/>
      <c r="BR975" s="211"/>
      <c r="BS975" s="211"/>
      <c r="BT975" s="211"/>
      <c r="BU975" s="211"/>
      <c r="BV975" s="211"/>
      <c r="BW975" s="211"/>
      <c r="BX975" s="211"/>
      <c r="BY975" s="211"/>
      <c r="BZ975" s="211"/>
      <c r="CA975" s="209"/>
      <c r="CB975" s="224"/>
      <c r="CC975" s="204"/>
      <c r="CD975" s="204"/>
      <c r="CE975" s="204"/>
      <c r="CF975" s="211"/>
      <c r="CG975" s="211"/>
      <c r="CI975" s="209"/>
      <c r="CJ975" s="209"/>
      <c r="EH975" s="165"/>
      <c r="EI975" s="165"/>
      <c r="EJ975" s="166"/>
      <c r="EK975" s="209"/>
      <c r="EL975" s="211"/>
      <c r="EM975" s="211"/>
      <c r="EN975" s="211"/>
      <c r="EO975" s="211"/>
      <c r="EP975" s="211"/>
      <c r="ES975" s="165"/>
      <c r="ET975" s="165"/>
      <c r="EU975" s="166"/>
      <c r="EV975" s="209"/>
      <c r="EW975" s="211"/>
      <c r="EX975" s="211"/>
      <c r="EY975" s="211"/>
      <c r="EZ975" s="211"/>
      <c r="FA975" s="211"/>
      <c r="FD975" s="165"/>
      <c r="FE975" s="165"/>
      <c r="FF975" s="166"/>
      <c r="FG975" s="209"/>
      <c r="FH975" s="211"/>
      <c r="FI975" s="211"/>
      <c r="FJ975" s="211"/>
      <c r="FK975" s="211"/>
      <c r="FL975" s="211"/>
    </row>
    <row r="976" spans="9:168">
      <c r="I976" s="221">
        <f t="shared" si="470"/>
        <v>372</v>
      </c>
      <c r="J976" s="159">
        <f>'v-t_chart'!C973</f>
        <v>82.1</v>
      </c>
      <c r="K976" s="204">
        <f t="shared" ca="1" si="448"/>
        <v>240.47089999999997</v>
      </c>
      <c r="L976" s="205" t="b">
        <f>IF('Input&amp;Output'!$C$3=10,phase_chart!C973,IF('Input&amp;Output'!$C$3=21,phase_chart!G973,IF('Input&amp;Output'!$C$3=22,phase_chart!K973,IF('Input&amp;Output'!$C$3=31,phase_chart!O973,IF('Input&amp;Output'!$C$3=32,phase_chart!S973,"")))))</f>
        <v>0</v>
      </c>
      <c r="M976" s="206" t="b">
        <f>IF('Input&amp;Output'!$C$3=10,phase_chart!D973,IF('Input&amp;Output'!$C$3=21,phase_chart!H973,IF('Input&amp;Output'!$C$3=22,phase_chart!L973,IF('Input&amp;Output'!$C$3=31,phase_chart!P973,IF('Input&amp;Output'!$C$3=32,phase_chart!T973,"")))))</f>
        <v>1</v>
      </c>
      <c r="N976" s="205" t="b">
        <f>IF('Input&amp;Output'!$C$3=10,phase_chart!E973,IF('Input&amp;Output'!$C$3=21,phase_chart!I973,IF('Input&amp;Output'!$C$3=22,phase_chart!M973,IF('Input&amp;Output'!$C$3=31,phase_chart!Q973,IF('Input&amp;Output'!$C$3=32,phase_chart!U973,"")))))</f>
        <v>0</v>
      </c>
      <c r="P976" s="159">
        <f ca="1">IF(NOT($J976=0),IF($J976&lt;IF($P975=0,0,VLOOKUP(P975,tbL!$M$37:$Q$43,IF(L976=TRUE,2,4))),IF($J976&gt;=VLOOKUP(P975,tbL!$M$37:$Q$43,IF(L976=TRUE,3,5)),$P975,IF(AND(L975=TRUE,L976=TRUE),$P975,$P975-1)),IF(AND(L976=TRUE,J976=VLOOKUP(P975,tbL!$M$37:$Q$43,IF(L976=TRUE,2,4))),P975,IF($P975+1&gt;$C$12,$C$12,$P975+1))),0)</f>
        <v>1</v>
      </c>
      <c r="Q976" s="159">
        <f t="shared" ca="1" si="450"/>
        <v>1</v>
      </c>
      <c r="R976" s="207">
        <f t="shared" si="467"/>
        <v>0</v>
      </c>
      <c r="S976" s="208"/>
      <c r="T976" s="159">
        <f t="shared" si="468"/>
        <v>0</v>
      </c>
      <c r="U976" s="209" t="str">
        <f ca="1">IF(AND(T976=-1,N976=TRUE),"*",IF(AND(U975="*",N976=TRUE),"*",IF(AND(AND(L976=TRUE,U975="*"),J976&lt;VLOOKUP(V975+1,tbL!$M$38:$O$43,3)),"*","")))</f>
        <v/>
      </c>
      <c r="V976" s="204">
        <f t="shared" ca="1" si="451"/>
        <v>1</v>
      </c>
      <c r="Y976" s="159" t="str">
        <f t="shared" ca="1" si="452"/>
        <v/>
      </c>
      <c r="Z976" s="159" t="str">
        <f t="shared" si="453"/>
        <v/>
      </c>
      <c r="AA976" s="159">
        <f t="shared" ca="1" si="444"/>
        <v>1</v>
      </c>
      <c r="AC976" s="161" t="str">
        <f t="shared" ca="1" si="454"/>
        <v/>
      </c>
      <c r="AD976" s="161">
        <f t="shared" ca="1" si="455"/>
        <v>1</v>
      </c>
      <c r="AE976" s="161" t="str">
        <f t="shared" ca="1" si="446"/>
        <v/>
      </c>
      <c r="AF976" s="161">
        <f t="shared" ca="1" si="456"/>
        <v>1</v>
      </c>
      <c r="AG976" s="161" t="str">
        <f t="shared" ca="1" si="457"/>
        <v/>
      </c>
      <c r="AH976" s="161">
        <f t="shared" ca="1" si="458"/>
        <v>1</v>
      </c>
      <c r="AI976" s="161" t="str">
        <f t="shared" ca="1" si="459"/>
        <v/>
      </c>
      <c r="AJ976" s="161">
        <f t="shared" ca="1" si="460"/>
        <v>1</v>
      </c>
      <c r="AL976" s="161" t="str">
        <f t="shared" ca="1" si="461"/>
        <v/>
      </c>
      <c r="AM976" s="161">
        <f t="shared" ca="1" si="472"/>
        <v>1</v>
      </c>
      <c r="AN976" s="161" t="str">
        <f t="shared" ca="1" si="462"/>
        <v/>
      </c>
      <c r="AO976" s="161">
        <f t="shared" ca="1" si="471"/>
        <v>1</v>
      </c>
      <c r="AP976" s="161" t="str">
        <f t="shared" ca="1" si="463"/>
        <v/>
      </c>
      <c r="AQ976" s="161">
        <f t="shared" ca="1" si="469"/>
        <v>1</v>
      </c>
      <c r="AR976" s="161" t="str">
        <f t="shared" ca="1" si="464"/>
        <v/>
      </c>
      <c r="AS976" s="161">
        <f t="shared" ca="1" si="465"/>
        <v>1</v>
      </c>
      <c r="AT976" s="159" t="str">
        <f t="shared" ca="1" si="445"/>
        <v/>
      </c>
      <c r="AU976" s="210">
        <f t="shared" ca="1" si="449"/>
        <v>14</v>
      </c>
      <c r="AV976" s="209"/>
      <c r="AW976" s="204">
        <f t="shared" si="466"/>
        <v>10042.027777777776</v>
      </c>
      <c r="AX976" s="159"/>
      <c r="AZ976" s="159"/>
      <c r="BM976" s="207"/>
      <c r="BN976" s="212"/>
      <c r="BP976" s="209"/>
      <c r="BQ976" s="211"/>
      <c r="BR976" s="211"/>
      <c r="BS976" s="211"/>
      <c r="BT976" s="211"/>
      <c r="BU976" s="211"/>
      <c r="BV976" s="211"/>
      <c r="BW976" s="211"/>
      <c r="BX976" s="211"/>
      <c r="BY976" s="211"/>
      <c r="BZ976" s="211"/>
      <c r="CA976" s="209"/>
      <c r="CB976" s="224"/>
      <c r="CC976" s="204"/>
      <c r="CD976" s="204"/>
      <c r="CE976" s="204"/>
      <c r="CF976" s="211"/>
      <c r="CG976" s="211"/>
      <c r="CI976" s="209"/>
      <c r="CJ976" s="209"/>
      <c r="EH976" s="165"/>
      <c r="EI976" s="165"/>
      <c r="EJ976" s="166"/>
      <c r="EK976" s="209"/>
      <c r="EL976" s="211"/>
      <c r="EM976" s="211"/>
      <c r="EN976" s="211"/>
      <c r="EO976" s="211"/>
      <c r="EP976" s="211"/>
      <c r="ES976" s="165"/>
      <c r="ET976" s="165"/>
      <c r="EU976" s="166"/>
      <c r="EV976" s="209"/>
      <c r="EW976" s="211"/>
      <c r="EX976" s="211"/>
      <c r="EY976" s="211"/>
      <c r="EZ976" s="211"/>
      <c r="FA976" s="211"/>
      <c r="FD976" s="165"/>
      <c r="FE976" s="165"/>
      <c r="FF976" s="166"/>
      <c r="FG976" s="209"/>
      <c r="FH976" s="211"/>
      <c r="FI976" s="211"/>
      <c r="FJ976" s="211"/>
      <c r="FK976" s="211"/>
      <c r="FL976" s="211"/>
    </row>
    <row r="977" spans="9:168">
      <c r="I977" s="221">
        <f t="shared" si="470"/>
        <v>373</v>
      </c>
      <c r="J977" s="159">
        <f>'v-t_chart'!C974</f>
        <v>81.900000000000006</v>
      </c>
      <c r="K977" s="204">
        <f t="shared" ca="1" si="448"/>
        <v>239.88509999999999</v>
      </c>
      <c r="L977" s="205" t="b">
        <f>IF('Input&amp;Output'!$C$3=10,phase_chart!C974,IF('Input&amp;Output'!$C$3=21,phase_chart!G974,IF('Input&amp;Output'!$C$3=22,phase_chart!K974,IF('Input&amp;Output'!$C$3=31,phase_chart!O974,IF('Input&amp;Output'!$C$3=32,phase_chart!S974,"")))))</f>
        <v>0</v>
      </c>
      <c r="M977" s="206" t="b">
        <f>IF('Input&amp;Output'!$C$3=10,phase_chart!D974,IF('Input&amp;Output'!$C$3=21,phase_chart!H974,IF('Input&amp;Output'!$C$3=22,phase_chart!L974,IF('Input&amp;Output'!$C$3=31,phase_chart!P974,IF('Input&amp;Output'!$C$3=32,phase_chart!T974,"")))))</f>
        <v>1</v>
      </c>
      <c r="N977" s="205" t="b">
        <f>IF('Input&amp;Output'!$C$3=10,phase_chart!E974,IF('Input&amp;Output'!$C$3=21,phase_chart!I974,IF('Input&amp;Output'!$C$3=22,phase_chart!M974,IF('Input&amp;Output'!$C$3=31,phase_chart!Q974,IF('Input&amp;Output'!$C$3=32,phase_chart!U974,"")))))</f>
        <v>0</v>
      </c>
      <c r="P977" s="159">
        <f ca="1">IF(NOT($J977=0),IF($J977&lt;IF($P976=0,0,VLOOKUP(P976,tbL!$M$37:$Q$43,IF(L977=TRUE,2,4))),IF($J977&gt;=VLOOKUP(P976,tbL!$M$37:$Q$43,IF(L977=TRUE,3,5)),$P976,IF(AND(L976=TRUE,L977=TRUE),$P976,$P976-1)),IF(AND(L977=TRUE,J977=VLOOKUP(P976,tbL!$M$37:$Q$43,IF(L977=TRUE,2,4))),P976,IF($P976+1&gt;$C$12,$C$12,$P976+1))),0)</f>
        <v>1</v>
      </c>
      <c r="Q977" s="159">
        <f t="shared" ca="1" si="450"/>
        <v>1</v>
      </c>
      <c r="R977" s="207">
        <f t="shared" si="467"/>
        <v>0</v>
      </c>
      <c r="S977" s="208"/>
      <c r="T977" s="159">
        <f t="shared" si="468"/>
        <v>0</v>
      </c>
      <c r="U977" s="209" t="str">
        <f ca="1">IF(AND(T977=-1,N977=TRUE),"*",IF(AND(U976="*",N977=TRUE),"*",IF(AND(AND(L977=TRUE,U976="*"),J977&lt;VLOOKUP(V976+1,tbL!$M$38:$O$43,3)),"*","")))</f>
        <v/>
      </c>
      <c r="V977" s="204">
        <f t="shared" ca="1" si="451"/>
        <v>1</v>
      </c>
      <c r="Y977" s="159" t="str">
        <f t="shared" ca="1" si="452"/>
        <v/>
      </c>
      <c r="Z977" s="159" t="str">
        <f t="shared" si="453"/>
        <v/>
      </c>
      <c r="AA977" s="159">
        <f t="shared" ca="1" si="444"/>
        <v>1</v>
      </c>
      <c r="AC977" s="161" t="str">
        <f t="shared" ca="1" si="454"/>
        <v/>
      </c>
      <c r="AD977" s="161">
        <f t="shared" ca="1" si="455"/>
        <v>1</v>
      </c>
      <c r="AE977" s="161" t="str">
        <f t="shared" ca="1" si="446"/>
        <v/>
      </c>
      <c r="AF977" s="161">
        <f t="shared" ca="1" si="456"/>
        <v>1</v>
      </c>
      <c r="AG977" s="161" t="str">
        <f t="shared" ca="1" si="457"/>
        <v/>
      </c>
      <c r="AH977" s="161">
        <f t="shared" ca="1" si="458"/>
        <v>1</v>
      </c>
      <c r="AI977" s="161" t="str">
        <f t="shared" ca="1" si="459"/>
        <v/>
      </c>
      <c r="AJ977" s="161">
        <f t="shared" ca="1" si="460"/>
        <v>1</v>
      </c>
      <c r="AL977" s="161" t="str">
        <f t="shared" ca="1" si="461"/>
        <v/>
      </c>
      <c r="AM977" s="161">
        <f t="shared" ca="1" si="472"/>
        <v>1</v>
      </c>
      <c r="AN977" s="161" t="str">
        <f t="shared" ca="1" si="462"/>
        <v/>
      </c>
      <c r="AO977" s="161">
        <f t="shared" ca="1" si="471"/>
        <v>1</v>
      </c>
      <c r="AP977" s="161" t="str">
        <f t="shared" ca="1" si="463"/>
        <v/>
      </c>
      <c r="AQ977" s="161">
        <f t="shared" ca="1" si="469"/>
        <v>1</v>
      </c>
      <c r="AR977" s="161" t="str">
        <f t="shared" ca="1" si="464"/>
        <v/>
      </c>
      <c r="AS977" s="161">
        <f t="shared" ca="1" si="465"/>
        <v>1</v>
      </c>
      <c r="AT977" s="159" t="str">
        <f t="shared" ca="1" si="445"/>
        <v/>
      </c>
      <c r="AU977" s="210">
        <f t="shared" ca="1" si="449"/>
        <v>14</v>
      </c>
      <c r="AV977" s="209"/>
      <c r="AW977" s="204">
        <f t="shared" si="466"/>
        <v>10064.777777777776</v>
      </c>
      <c r="AX977" s="159"/>
      <c r="AZ977" s="159"/>
      <c r="BM977" s="207"/>
      <c r="BN977" s="212"/>
      <c r="BP977" s="209"/>
      <c r="BQ977" s="211"/>
      <c r="BR977" s="211"/>
      <c r="BS977" s="211"/>
      <c r="BT977" s="211"/>
      <c r="BU977" s="211"/>
      <c r="BV977" s="211"/>
      <c r="BW977" s="211"/>
      <c r="BX977" s="211"/>
      <c r="BY977" s="211"/>
      <c r="BZ977" s="211"/>
      <c r="CA977" s="209"/>
      <c r="CB977" s="224"/>
      <c r="CC977" s="204"/>
      <c r="CD977" s="204"/>
      <c r="CE977" s="204"/>
      <c r="CF977" s="211"/>
      <c r="CG977" s="211"/>
      <c r="CI977" s="209"/>
      <c r="CJ977" s="209"/>
      <c r="EH977" s="165"/>
      <c r="EI977" s="165"/>
      <c r="EJ977" s="166"/>
      <c r="EK977" s="209"/>
      <c r="EL977" s="211"/>
      <c r="EM977" s="211"/>
      <c r="EN977" s="211"/>
      <c r="EO977" s="211"/>
      <c r="EP977" s="211"/>
      <c r="ES977" s="165"/>
      <c r="ET977" s="165"/>
      <c r="EU977" s="166"/>
      <c r="EV977" s="209"/>
      <c r="EW977" s="211"/>
      <c r="EX977" s="211"/>
      <c r="EY977" s="211"/>
      <c r="EZ977" s="211"/>
      <c r="FA977" s="211"/>
      <c r="FD977" s="165"/>
      <c r="FE977" s="165"/>
      <c r="FF977" s="166"/>
      <c r="FG977" s="209"/>
      <c r="FH977" s="211"/>
      <c r="FI977" s="211"/>
      <c r="FJ977" s="211"/>
      <c r="FK977" s="211"/>
      <c r="FL977" s="211"/>
    </row>
    <row r="978" spans="9:168">
      <c r="I978" s="221">
        <f t="shared" si="470"/>
        <v>374</v>
      </c>
      <c r="J978" s="159">
        <f>'v-t_chart'!C975</f>
        <v>81.599999999999994</v>
      </c>
      <c r="K978" s="204">
        <f t="shared" ca="1" si="448"/>
        <v>239.00639999999996</v>
      </c>
      <c r="L978" s="205" t="b">
        <f>IF('Input&amp;Output'!$C$3=10,phase_chart!C975,IF('Input&amp;Output'!$C$3=21,phase_chart!G975,IF('Input&amp;Output'!$C$3=22,phase_chart!K975,IF('Input&amp;Output'!$C$3=31,phase_chart!O975,IF('Input&amp;Output'!$C$3=32,phase_chart!S975,"")))))</f>
        <v>0</v>
      </c>
      <c r="M978" s="206" t="b">
        <f>IF('Input&amp;Output'!$C$3=10,phase_chart!D975,IF('Input&amp;Output'!$C$3=21,phase_chart!H975,IF('Input&amp;Output'!$C$3=22,phase_chart!L975,IF('Input&amp;Output'!$C$3=31,phase_chart!P975,IF('Input&amp;Output'!$C$3=32,phase_chart!T975,"")))))</f>
        <v>1</v>
      </c>
      <c r="N978" s="205" t="b">
        <f>IF('Input&amp;Output'!$C$3=10,phase_chart!E975,IF('Input&amp;Output'!$C$3=21,phase_chart!I975,IF('Input&amp;Output'!$C$3=22,phase_chart!M975,IF('Input&amp;Output'!$C$3=31,phase_chart!Q975,IF('Input&amp;Output'!$C$3=32,phase_chart!U975,"")))))</f>
        <v>0</v>
      </c>
      <c r="P978" s="159">
        <f ca="1">IF(NOT($J978=0),IF($J978&lt;IF($P977=0,0,VLOOKUP(P977,tbL!$M$37:$Q$43,IF(L978=TRUE,2,4))),IF($J978&gt;=VLOOKUP(P977,tbL!$M$37:$Q$43,IF(L978=TRUE,3,5)),$P977,IF(AND(L977=TRUE,L978=TRUE),$P977,$P977-1)),IF(AND(L978=TRUE,J978=VLOOKUP(P977,tbL!$M$37:$Q$43,IF(L978=TRUE,2,4))),P977,IF($P977+1&gt;$C$12,$C$12,$P977+1))),0)</f>
        <v>1</v>
      </c>
      <c r="Q978" s="159">
        <f t="shared" ca="1" si="450"/>
        <v>1</v>
      </c>
      <c r="R978" s="207">
        <f t="shared" si="467"/>
        <v>0</v>
      </c>
      <c r="S978" s="208"/>
      <c r="T978" s="159">
        <f t="shared" si="468"/>
        <v>0</v>
      </c>
      <c r="U978" s="209" t="str">
        <f ca="1">IF(AND(T978=-1,N978=TRUE),"*",IF(AND(U977="*",N978=TRUE),"*",IF(AND(AND(L978=TRUE,U977="*"),J978&lt;VLOOKUP(V977+1,tbL!$M$38:$O$43,3)),"*","")))</f>
        <v/>
      </c>
      <c r="V978" s="204">
        <f t="shared" ca="1" si="451"/>
        <v>1</v>
      </c>
      <c r="Y978" s="159" t="str">
        <f t="shared" ca="1" si="452"/>
        <v/>
      </c>
      <c r="Z978" s="159" t="str">
        <f t="shared" si="453"/>
        <v/>
      </c>
      <c r="AA978" s="159">
        <f t="shared" ca="1" si="444"/>
        <v>1</v>
      </c>
      <c r="AC978" s="161" t="str">
        <f t="shared" ca="1" si="454"/>
        <v/>
      </c>
      <c r="AD978" s="161">
        <f t="shared" ca="1" si="455"/>
        <v>1</v>
      </c>
      <c r="AE978" s="161" t="str">
        <f t="shared" ca="1" si="446"/>
        <v/>
      </c>
      <c r="AF978" s="161">
        <f t="shared" ca="1" si="456"/>
        <v>1</v>
      </c>
      <c r="AG978" s="161" t="str">
        <f t="shared" ca="1" si="457"/>
        <v/>
      </c>
      <c r="AH978" s="161">
        <f t="shared" ca="1" si="458"/>
        <v>1</v>
      </c>
      <c r="AI978" s="161" t="str">
        <f t="shared" ca="1" si="459"/>
        <v/>
      </c>
      <c r="AJ978" s="161">
        <f t="shared" ca="1" si="460"/>
        <v>1</v>
      </c>
      <c r="AL978" s="161" t="str">
        <f t="shared" ca="1" si="461"/>
        <v/>
      </c>
      <c r="AM978" s="161">
        <f t="shared" ca="1" si="472"/>
        <v>1</v>
      </c>
      <c r="AN978" s="161" t="str">
        <f t="shared" ca="1" si="462"/>
        <v/>
      </c>
      <c r="AO978" s="161">
        <f t="shared" ca="1" si="471"/>
        <v>1</v>
      </c>
      <c r="AP978" s="161" t="str">
        <f t="shared" ca="1" si="463"/>
        <v/>
      </c>
      <c r="AQ978" s="161">
        <f t="shared" ca="1" si="469"/>
        <v>1</v>
      </c>
      <c r="AR978" s="161" t="str">
        <f t="shared" ca="1" si="464"/>
        <v/>
      </c>
      <c r="AS978" s="161">
        <f t="shared" ca="1" si="465"/>
        <v>1</v>
      </c>
      <c r="AT978" s="159" t="str">
        <f t="shared" ca="1" si="445"/>
        <v/>
      </c>
      <c r="AU978" s="210">
        <f t="shared" ca="1" si="449"/>
        <v>14</v>
      </c>
      <c r="AV978" s="209"/>
      <c r="AW978" s="204">
        <f t="shared" si="466"/>
        <v>10087.444444444442</v>
      </c>
      <c r="AX978" s="159"/>
      <c r="AZ978" s="159"/>
      <c r="BM978" s="207"/>
      <c r="BN978" s="212"/>
      <c r="BP978" s="209"/>
      <c r="BQ978" s="211"/>
      <c r="BR978" s="211"/>
      <c r="BS978" s="211"/>
      <c r="BT978" s="211"/>
      <c r="BU978" s="211"/>
      <c r="BV978" s="211"/>
      <c r="BW978" s="211"/>
      <c r="BX978" s="211"/>
      <c r="BY978" s="211"/>
      <c r="BZ978" s="211"/>
      <c r="CA978" s="209"/>
      <c r="CB978" s="224"/>
      <c r="CC978" s="204"/>
      <c r="CD978" s="204"/>
      <c r="CE978" s="204"/>
      <c r="CF978" s="211"/>
      <c r="CG978" s="211"/>
      <c r="CI978" s="209"/>
      <c r="CJ978" s="209"/>
      <c r="EH978" s="165"/>
      <c r="EI978" s="165"/>
      <c r="EJ978" s="166"/>
      <c r="EK978" s="209"/>
      <c r="EL978" s="211"/>
      <c r="EM978" s="211"/>
      <c r="EN978" s="211"/>
      <c r="EO978" s="211"/>
      <c r="EP978" s="211"/>
      <c r="ES978" s="165"/>
      <c r="ET978" s="165"/>
      <c r="EU978" s="166"/>
      <c r="EV978" s="209"/>
      <c r="EW978" s="211"/>
      <c r="EX978" s="211"/>
      <c r="EY978" s="211"/>
      <c r="EZ978" s="211"/>
      <c r="FA978" s="211"/>
      <c r="FD978" s="165"/>
      <c r="FE978" s="165"/>
      <c r="FF978" s="166"/>
      <c r="FG978" s="209"/>
      <c r="FH978" s="211"/>
      <c r="FI978" s="211"/>
      <c r="FJ978" s="211"/>
      <c r="FK978" s="211"/>
      <c r="FL978" s="211"/>
    </row>
    <row r="979" spans="9:168">
      <c r="I979" s="221">
        <f t="shared" si="470"/>
        <v>375</v>
      </c>
      <c r="J979" s="159">
        <f>'v-t_chart'!C976</f>
        <v>81.3</v>
      </c>
      <c r="K979" s="204">
        <f t="shared" ca="1" si="448"/>
        <v>238.12769999999998</v>
      </c>
      <c r="L979" s="205" t="b">
        <f>IF('Input&amp;Output'!$C$3=10,phase_chart!C976,IF('Input&amp;Output'!$C$3=21,phase_chart!G976,IF('Input&amp;Output'!$C$3=22,phase_chart!K976,IF('Input&amp;Output'!$C$3=31,phase_chart!O976,IF('Input&amp;Output'!$C$3=32,phase_chart!S976,"")))))</f>
        <v>0</v>
      </c>
      <c r="M979" s="206" t="b">
        <f>IF('Input&amp;Output'!$C$3=10,phase_chart!D976,IF('Input&amp;Output'!$C$3=21,phase_chart!H976,IF('Input&amp;Output'!$C$3=22,phase_chart!L976,IF('Input&amp;Output'!$C$3=31,phase_chart!P976,IF('Input&amp;Output'!$C$3=32,phase_chart!T976,"")))))</f>
        <v>1</v>
      </c>
      <c r="N979" s="205" t="b">
        <f>IF('Input&amp;Output'!$C$3=10,phase_chart!E976,IF('Input&amp;Output'!$C$3=21,phase_chart!I976,IF('Input&amp;Output'!$C$3=22,phase_chart!M976,IF('Input&amp;Output'!$C$3=31,phase_chart!Q976,IF('Input&amp;Output'!$C$3=32,phase_chart!U976,"")))))</f>
        <v>0</v>
      </c>
      <c r="P979" s="159">
        <f ca="1">IF(NOT($J979=0),IF($J979&lt;IF($P978=0,0,VLOOKUP(P978,tbL!$M$37:$Q$43,IF(L979=TRUE,2,4))),IF($J979&gt;=VLOOKUP(P978,tbL!$M$37:$Q$43,IF(L979=TRUE,3,5)),$P978,IF(AND(L978=TRUE,L979=TRUE),$P978,$P978-1)),IF(AND(L979=TRUE,J979=VLOOKUP(P978,tbL!$M$37:$Q$43,IF(L979=TRUE,2,4))),P978,IF($P978+1&gt;$C$12,$C$12,$P978+1))),0)</f>
        <v>1</v>
      </c>
      <c r="Q979" s="159">
        <f t="shared" ca="1" si="450"/>
        <v>1</v>
      </c>
      <c r="R979" s="207">
        <f t="shared" si="467"/>
        <v>0</v>
      </c>
      <c r="S979" s="208"/>
      <c r="T979" s="159">
        <f t="shared" si="468"/>
        <v>0</v>
      </c>
      <c r="U979" s="209" t="str">
        <f ca="1">IF(AND(T979=-1,N979=TRUE),"*",IF(AND(U978="*",N979=TRUE),"*",IF(AND(AND(L979=TRUE,U978="*"),J979&lt;VLOOKUP(V978+1,tbL!$M$38:$O$43,3)),"*","")))</f>
        <v/>
      </c>
      <c r="V979" s="204">
        <f t="shared" ca="1" si="451"/>
        <v>1</v>
      </c>
      <c r="Y979" s="159" t="str">
        <f t="shared" ca="1" si="452"/>
        <v/>
      </c>
      <c r="Z979" s="159" t="str">
        <f t="shared" si="453"/>
        <v/>
      </c>
      <c r="AA979" s="159">
        <f t="shared" ca="1" si="444"/>
        <v>1</v>
      </c>
      <c r="AC979" s="161" t="str">
        <f t="shared" ca="1" si="454"/>
        <v/>
      </c>
      <c r="AD979" s="161">
        <f t="shared" ca="1" si="455"/>
        <v>1</v>
      </c>
      <c r="AE979" s="161" t="str">
        <f t="shared" ca="1" si="446"/>
        <v/>
      </c>
      <c r="AF979" s="161">
        <f t="shared" ca="1" si="456"/>
        <v>1</v>
      </c>
      <c r="AG979" s="161" t="str">
        <f t="shared" ca="1" si="457"/>
        <v/>
      </c>
      <c r="AH979" s="161">
        <f t="shared" ca="1" si="458"/>
        <v>1</v>
      </c>
      <c r="AI979" s="161" t="str">
        <f t="shared" ca="1" si="459"/>
        <v/>
      </c>
      <c r="AJ979" s="161">
        <f t="shared" ca="1" si="460"/>
        <v>1</v>
      </c>
      <c r="AL979" s="161" t="str">
        <f t="shared" ca="1" si="461"/>
        <v/>
      </c>
      <c r="AM979" s="161">
        <f t="shared" ca="1" si="472"/>
        <v>1</v>
      </c>
      <c r="AN979" s="161" t="str">
        <f t="shared" ca="1" si="462"/>
        <v/>
      </c>
      <c r="AO979" s="161">
        <f t="shared" ca="1" si="471"/>
        <v>1</v>
      </c>
      <c r="AP979" s="161" t="str">
        <f t="shared" ca="1" si="463"/>
        <v/>
      </c>
      <c r="AQ979" s="161">
        <f t="shared" ca="1" si="469"/>
        <v>1</v>
      </c>
      <c r="AR979" s="161" t="str">
        <f t="shared" ca="1" si="464"/>
        <v/>
      </c>
      <c r="AS979" s="161">
        <f t="shared" ca="1" si="465"/>
        <v>1</v>
      </c>
      <c r="AT979" s="159" t="str">
        <f t="shared" ca="1" si="445"/>
        <v/>
      </c>
      <c r="AU979" s="210">
        <f t="shared" ca="1" si="449"/>
        <v>14</v>
      </c>
      <c r="AV979" s="209"/>
      <c r="AW979" s="204">
        <f t="shared" si="466"/>
        <v>10110.027777777776</v>
      </c>
      <c r="AX979" s="159"/>
      <c r="AZ979" s="159"/>
      <c r="BM979" s="207"/>
      <c r="BN979" s="212"/>
      <c r="BP979" s="209"/>
      <c r="BQ979" s="211"/>
      <c r="BR979" s="211"/>
      <c r="BS979" s="211"/>
      <c r="BT979" s="211"/>
      <c r="BU979" s="211"/>
      <c r="BV979" s="211"/>
      <c r="BW979" s="211"/>
      <c r="BX979" s="211"/>
      <c r="BY979" s="211"/>
      <c r="BZ979" s="211"/>
      <c r="CA979" s="209"/>
      <c r="CB979" s="224"/>
      <c r="CC979" s="204"/>
      <c r="CD979" s="204"/>
      <c r="CE979" s="204"/>
      <c r="CF979" s="211"/>
      <c r="CG979" s="211"/>
      <c r="CI979" s="209"/>
      <c r="CJ979" s="209"/>
      <c r="EH979" s="165"/>
      <c r="EI979" s="165"/>
      <c r="EJ979" s="166"/>
      <c r="EK979" s="209"/>
      <c r="EL979" s="211"/>
      <c r="EM979" s="211"/>
      <c r="EN979" s="211"/>
      <c r="EO979" s="211"/>
      <c r="EP979" s="211"/>
      <c r="ES979" s="165"/>
      <c r="ET979" s="165"/>
      <c r="EU979" s="166"/>
      <c r="EV979" s="209"/>
      <c r="EW979" s="211"/>
      <c r="EX979" s="211"/>
      <c r="EY979" s="211"/>
      <c r="EZ979" s="211"/>
      <c r="FA979" s="211"/>
      <c r="FD979" s="165"/>
      <c r="FE979" s="165"/>
      <c r="FF979" s="166"/>
      <c r="FG979" s="209"/>
      <c r="FH979" s="211"/>
      <c r="FI979" s="211"/>
      <c r="FJ979" s="211"/>
      <c r="FK979" s="211"/>
      <c r="FL979" s="211"/>
    </row>
    <row r="980" spans="9:168">
      <c r="I980" s="221">
        <f t="shared" si="470"/>
        <v>376</v>
      </c>
      <c r="J980" s="159">
        <f>'v-t_chart'!C977</f>
        <v>81.099999999999994</v>
      </c>
      <c r="K980" s="204">
        <f t="shared" ca="1" si="448"/>
        <v>237.54189999999997</v>
      </c>
      <c r="L980" s="205" t="b">
        <f>IF('Input&amp;Output'!$C$3=10,phase_chart!C977,IF('Input&amp;Output'!$C$3=21,phase_chart!G977,IF('Input&amp;Output'!$C$3=22,phase_chart!K977,IF('Input&amp;Output'!$C$3=31,phase_chart!O977,IF('Input&amp;Output'!$C$3=32,phase_chart!S977,"")))))</f>
        <v>0</v>
      </c>
      <c r="M980" s="206" t="b">
        <f>IF('Input&amp;Output'!$C$3=10,phase_chart!D977,IF('Input&amp;Output'!$C$3=21,phase_chart!H977,IF('Input&amp;Output'!$C$3=22,phase_chart!L977,IF('Input&amp;Output'!$C$3=31,phase_chart!P977,IF('Input&amp;Output'!$C$3=32,phase_chart!T977,"")))))</f>
        <v>1</v>
      </c>
      <c r="N980" s="205" t="b">
        <f>IF('Input&amp;Output'!$C$3=10,phase_chart!E977,IF('Input&amp;Output'!$C$3=21,phase_chart!I977,IF('Input&amp;Output'!$C$3=22,phase_chart!M977,IF('Input&amp;Output'!$C$3=31,phase_chart!Q977,IF('Input&amp;Output'!$C$3=32,phase_chart!U977,"")))))</f>
        <v>0</v>
      </c>
      <c r="P980" s="159">
        <f ca="1">IF(NOT($J980=0),IF($J980&lt;IF($P979=0,0,VLOOKUP(P979,tbL!$M$37:$Q$43,IF(L980=TRUE,2,4))),IF($J980&gt;=VLOOKUP(P979,tbL!$M$37:$Q$43,IF(L980=TRUE,3,5)),$P979,IF(AND(L979=TRUE,L980=TRUE),$P979,$P979-1)),IF(AND(L980=TRUE,J980=VLOOKUP(P979,tbL!$M$37:$Q$43,IF(L980=TRUE,2,4))),P979,IF($P979+1&gt;$C$12,$C$12,$P979+1))),0)</f>
        <v>1</v>
      </c>
      <c r="Q980" s="159">
        <f t="shared" ca="1" si="450"/>
        <v>1</v>
      </c>
      <c r="R980" s="207">
        <f t="shared" si="467"/>
        <v>0</v>
      </c>
      <c r="S980" s="208"/>
      <c r="T980" s="159">
        <f t="shared" si="468"/>
        <v>0</v>
      </c>
      <c r="U980" s="209" t="str">
        <f ca="1">IF(AND(T980=-1,N980=TRUE),"*",IF(AND(U979="*",N980=TRUE),"*",IF(AND(AND(L980=TRUE,U979="*"),J980&lt;VLOOKUP(V979+1,tbL!$M$38:$O$43,3)),"*","")))</f>
        <v/>
      </c>
      <c r="V980" s="204">
        <f t="shared" ca="1" si="451"/>
        <v>1</v>
      </c>
      <c r="Y980" s="159" t="str">
        <f t="shared" ca="1" si="452"/>
        <v/>
      </c>
      <c r="Z980" s="159" t="str">
        <f t="shared" si="453"/>
        <v/>
      </c>
      <c r="AA980" s="159">
        <f t="shared" ca="1" si="444"/>
        <v>1</v>
      </c>
      <c r="AC980" s="161" t="str">
        <f t="shared" ca="1" si="454"/>
        <v/>
      </c>
      <c r="AD980" s="161">
        <f t="shared" ca="1" si="455"/>
        <v>1</v>
      </c>
      <c r="AE980" s="161" t="str">
        <f t="shared" ca="1" si="446"/>
        <v/>
      </c>
      <c r="AF980" s="161">
        <f t="shared" ca="1" si="456"/>
        <v>1</v>
      </c>
      <c r="AG980" s="161" t="str">
        <f t="shared" ca="1" si="457"/>
        <v/>
      </c>
      <c r="AH980" s="161">
        <f t="shared" ca="1" si="458"/>
        <v>1</v>
      </c>
      <c r="AI980" s="161" t="str">
        <f t="shared" ca="1" si="459"/>
        <v/>
      </c>
      <c r="AJ980" s="161">
        <f t="shared" ca="1" si="460"/>
        <v>1</v>
      </c>
      <c r="AL980" s="161" t="str">
        <f t="shared" ca="1" si="461"/>
        <v/>
      </c>
      <c r="AM980" s="161">
        <f t="shared" ca="1" si="472"/>
        <v>1</v>
      </c>
      <c r="AN980" s="161" t="str">
        <f t="shared" ca="1" si="462"/>
        <v/>
      </c>
      <c r="AO980" s="161">
        <f t="shared" ca="1" si="471"/>
        <v>1</v>
      </c>
      <c r="AP980" s="161" t="str">
        <f t="shared" ca="1" si="463"/>
        <v/>
      </c>
      <c r="AQ980" s="161">
        <f t="shared" ca="1" si="469"/>
        <v>1</v>
      </c>
      <c r="AR980" s="161" t="str">
        <f t="shared" ca="1" si="464"/>
        <v/>
      </c>
      <c r="AS980" s="161">
        <f t="shared" ca="1" si="465"/>
        <v>1</v>
      </c>
      <c r="AT980" s="159" t="str">
        <f t="shared" ca="1" si="445"/>
        <v/>
      </c>
      <c r="AU980" s="210">
        <f t="shared" ca="1" si="449"/>
        <v>14</v>
      </c>
      <c r="AV980" s="209"/>
      <c r="AW980" s="204">
        <f t="shared" si="466"/>
        <v>10132.555555555553</v>
      </c>
      <c r="AX980" s="159"/>
      <c r="AZ980" s="159"/>
      <c r="BM980" s="207"/>
      <c r="BN980" s="212"/>
      <c r="BP980" s="209"/>
      <c r="BQ980" s="211"/>
      <c r="BR980" s="211"/>
      <c r="BS980" s="211"/>
      <c r="BT980" s="211"/>
      <c r="BU980" s="211"/>
      <c r="BV980" s="211"/>
      <c r="BW980" s="211"/>
      <c r="BX980" s="211"/>
      <c r="BY980" s="211"/>
      <c r="BZ980" s="211"/>
      <c r="CA980" s="209"/>
      <c r="CB980" s="224"/>
      <c r="CC980" s="204"/>
      <c r="CD980" s="204"/>
      <c r="CE980" s="204"/>
      <c r="CF980" s="211"/>
      <c r="CG980" s="211"/>
      <c r="CI980" s="209"/>
      <c r="CJ980" s="209"/>
      <c r="EH980" s="165"/>
      <c r="EI980" s="165"/>
      <c r="EJ980" s="166"/>
      <c r="EK980" s="209"/>
      <c r="EL980" s="211"/>
      <c r="EM980" s="211"/>
      <c r="EN980" s="211"/>
      <c r="EO980" s="211"/>
      <c r="EP980" s="211"/>
      <c r="ES980" s="165"/>
      <c r="ET980" s="165"/>
      <c r="EU980" s="166"/>
      <c r="EV980" s="209"/>
      <c r="EW980" s="211"/>
      <c r="EX980" s="211"/>
      <c r="EY980" s="211"/>
      <c r="EZ980" s="211"/>
      <c r="FA980" s="211"/>
      <c r="FD980" s="165"/>
      <c r="FE980" s="165"/>
      <c r="FF980" s="166"/>
      <c r="FG980" s="209"/>
      <c r="FH980" s="211"/>
      <c r="FI980" s="211"/>
      <c r="FJ980" s="211"/>
      <c r="FK980" s="211"/>
      <c r="FL980" s="211"/>
    </row>
    <row r="981" spans="9:168">
      <c r="I981" s="221">
        <f t="shared" si="470"/>
        <v>377</v>
      </c>
      <c r="J981" s="159">
        <f>'v-t_chart'!C978</f>
        <v>80.8</v>
      </c>
      <c r="K981" s="204">
        <f t="shared" ca="1" si="448"/>
        <v>236.66319999999999</v>
      </c>
      <c r="L981" s="205" t="b">
        <f>IF('Input&amp;Output'!$C$3=10,phase_chart!C978,IF('Input&amp;Output'!$C$3=21,phase_chart!G978,IF('Input&amp;Output'!$C$3=22,phase_chart!K978,IF('Input&amp;Output'!$C$3=31,phase_chart!O978,IF('Input&amp;Output'!$C$3=32,phase_chart!S978,"")))))</f>
        <v>0</v>
      </c>
      <c r="M981" s="206" t="b">
        <f>IF('Input&amp;Output'!$C$3=10,phase_chart!D978,IF('Input&amp;Output'!$C$3=21,phase_chart!H978,IF('Input&amp;Output'!$C$3=22,phase_chart!L978,IF('Input&amp;Output'!$C$3=31,phase_chart!P978,IF('Input&amp;Output'!$C$3=32,phase_chart!T978,"")))))</f>
        <v>1</v>
      </c>
      <c r="N981" s="205" t="b">
        <f>IF('Input&amp;Output'!$C$3=10,phase_chart!E978,IF('Input&amp;Output'!$C$3=21,phase_chart!I978,IF('Input&amp;Output'!$C$3=22,phase_chart!M978,IF('Input&amp;Output'!$C$3=31,phase_chart!Q978,IF('Input&amp;Output'!$C$3=32,phase_chart!U978,"")))))</f>
        <v>0</v>
      </c>
      <c r="P981" s="159">
        <f ca="1">IF(NOT($J981=0),IF($J981&lt;IF($P980=0,0,VLOOKUP(P980,tbL!$M$37:$Q$43,IF(L981=TRUE,2,4))),IF($J981&gt;=VLOOKUP(P980,tbL!$M$37:$Q$43,IF(L981=TRUE,3,5)),$P980,IF(AND(L980=TRUE,L981=TRUE),$P980,$P980-1)),IF(AND(L981=TRUE,J981=VLOOKUP(P980,tbL!$M$37:$Q$43,IF(L981=TRUE,2,4))),P980,IF($P980+1&gt;$C$12,$C$12,$P980+1))),0)</f>
        <v>1</v>
      </c>
      <c r="Q981" s="159">
        <f t="shared" ca="1" si="450"/>
        <v>1</v>
      </c>
      <c r="R981" s="207">
        <f t="shared" si="467"/>
        <v>0</v>
      </c>
      <c r="S981" s="208"/>
      <c r="T981" s="159">
        <f t="shared" si="468"/>
        <v>0</v>
      </c>
      <c r="U981" s="209" t="str">
        <f ca="1">IF(AND(T981=-1,N981=TRUE),"*",IF(AND(U980="*",N981=TRUE),"*",IF(AND(AND(L981=TRUE,U980="*"),J981&lt;VLOOKUP(V980+1,tbL!$M$38:$O$43,3)),"*","")))</f>
        <v/>
      </c>
      <c r="V981" s="204">
        <f t="shared" ca="1" si="451"/>
        <v>1</v>
      </c>
      <c r="Y981" s="159" t="str">
        <f t="shared" ca="1" si="452"/>
        <v/>
      </c>
      <c r="Z981" s="159" t="str">
        <f t="shared" si="453"/>
        <v/>
      </c>
      <c r="AA981" s="159">
        <f t="shared" ca="1" si="444"/>
        <v>1</v>
      </c>
      <c r="AC981" s="161" t="str">
        <f t="shared" ca="1" si="454"/>
        <v/>
      </c>
      <c r="AD981" s="161">
        <f t="shared" ca="1" si="455"/>
        <v>1</v>
      </c>
      <c r="AE981" s="161" t="str">
        <f t="shared" ca="1" si="446"/>
        <v/>
      </c>
      <c r="AF981" s="161">
        <f t="shared" ca="1" si="456"/>
        <v>1</v>
      </c>
      <c r="AG981" s="161" t="str">
        <f t="shared" ca="1" si="457"/>
        <v/>
      </c>
      <c r="AH981" s="161">
        <f t="shared" ca="1" si="458"/>
        <v>1</v>
      </c>
      <c r="AI981" s="161" t="str">
        <f t="shared" ca="1" si="459"/>
        <v/>
      </c>
      <c r="AJ981" s="161">
        <f t="shared" ca="1" si="460"/>
        <v>1</v>
      </c>
      <c r="AL981" s="161" t="str">
        <f t="shared" ca="1" si="461"/>
        <v/>
      </c>
      <c r="AM981" s="161">
        <f t="shared" ca="1" si="472"/>
        <v>1</v>
      </c>
      <c r="AN981" s="161" t="str">
        <f t="shared" ca="1" si="462"/>
        <v/>
      </c>
      <c r="AO981" s="161">
        <f t="shared" ca="1" si="471"/>
        <v>1</v>
      </c>
      <c r="AP981" s="161" t="str">
        <f t="shared" ca="1" si="463"/>
        <v/>
      </c>
      <c r="AQ981" s="161">
        <f t="shared" ca="1" si="469"/>
        <v>1</v>
      </c>
      <c r="AR981" s="161" t="str">
        <f t="shared" ca="1" si="464"/>
        <v/>
      </c>
      <c r="AS981" s="161">
        <f t="shared" ca="1" si="465"/>
        <v>1</v>
      </c>
      <c r="AT981" s="159" t="str">
        <f t="shared" ca="1" si="445"/>
        <v/>
      </c>
      <c r="AU981" s="210">
        <f t="shared" ca="1" si="449"/>
        <v>14</v>
      </c>
      <c r="AV981" s="209"/>
      <c r="AW981" s="204">
        <f t="shared" si="466"/>
        <v>10154.999999999998</v>
      </c>
      <c r="AX981" s="159"/>
      <c r="AZ981" s="159"/>
      <c r="BM981" s="207"/>
      <c r="BN981" s="212"/>
      <c r="BP981" s="209"/>
      <c r="BQ981" s="211"/>
      <c r="BR981" s="211"/>
      <c r="BS981" s="211"/>
      <c r="BT981" s="211"/>
      <c r="BU981" s="211"/>
      <c r="BV981" s="211"/>
      <c r="BW981" s="211"/>
      <c r="BX981" s="211"/>
      <c r="BY981" s="211"/>
      <c r="BZ981" s="211"/>
      <c r="CA981" s="209"/>
      <c r="CB981" s="224"/>
      <c r="CC981" s="204"/>
      <c r="CD981" s="204"/>
      <c r="CE981" s="204"/>
      <c r="CF981" s="211"/>
      <c r="CG981" s="211"/>
      <c r="CI981" s="209"/>
      <c r="CJ981" s="209"/>
      <c r="EH981" s="165"/>
      <c r="EI981" s="165"/>
      <c r="EJ981" s="166"/>
      <c r="EK981" s="209"/>
      <c r="EL981" s="211"/>
      <c r="EM981" s="211"/>
      <c r="EN981" s="211"/>
      <c r="EO981" s="211"/>
      <c r="EP981" s="211"/>
      <c r="ES981" s="165"/>
      <c r="ET981" s="165"/>
      <c r="EU981" s="166"/>
      <c r="EV981" s="209"/>
      <c r="EW981" s="211"/>
      <c r="EX981" s="211"/>
      <c r="EY981" s="211"/>
      <c r="EZ981" s="211"/>
      <c r="FA981" s="211"/>
      <c r="FD981" s="165"/>
      <c r="FE981" s="165"/>
      <c r="FF981" s="166"/>
      <c r="FG981" s="209"/>
      <c r="FH981" s="211"/>
      <c r="FI981" s="211"/>
      <c r="FJ981" s="211"/>
      <c r="FK981" s="211"/>
      <c r="FL981" s="211"/>
    </row>
    <row r="982" spans="9:168">
      <c r="I982" s="221">
        <f t="shared" si="470"/>
        <v>378</v>
      </c>
      <c r="J982" s="159">
        <f>'v-t_chart'!C979</f>
        <v>80.599999999999994</v>
      </c>
      <c r="K982" s="204">
        <f t="shared" ca="1" si="448"/>
        <v>236.07739999999998</v>
      </c>
      <c r="L982" s="205" t="b">
        <f>IF('Input&amp;Output'!$C$3=10,phase_chart!C979,IF('Input&amp;Output'!$C$3=21,phase_chart!G979,IF('Input&amp;Output'!$C$3=22,phase_chart!K979,IF('Input&amp;Output'!$C$3=31,phase_chart!O979,IF('Input&amp;Output'!$C$3=32,phase_chart!S979,"")))))</f>
        <v>0</v>
      </c>
      <c r="M982" s="206" t="b">
        <f>IF('Input&amp;Output'!$C$3=10,phase_chart!D979,IF('Input&amp;Output'!$C$3=21,phase_chart!H979,IF('Input&amp;Output'!$C$3=22,phase_chart!L979,IF('Input&amp;Output'!$C$3=31,phase_chart!P979,IF('Input&amp;Output'!$C$3=32,phase_chart!T979,"")))))</f>
        <v>1</v>
      </c>
      <c r="N982" s="205" t="b">
        <f>IF('Input&amp;Output'!$C$3=10,phase_chart!E979,IF('Input&amp;Output'!$C$3=21,phase_chart!I979,IF('Input&amp;Output'!$C$3=22,phase_chart!M979,IF('Input&amp;Output'!$C$3=31,phase_chart!Q979,IF('Input&amp;Output'!$C$3=32,phase_chart!U979,"")))))</f>
        <v>0</v>
      </c>
      <c r="P982" s="159">
        <f ca="1">IF(NOT($J982=0),IF($J982&lt;IF($P981=0,0,VLOOKUP(P981,tbL!$M$37:$Q$43,IF(L982=TRUE,2,4))),IF($J982&gt;=VLOOKUP(P981,tbL!$M$37:$Q$43,IF(L982=TRUE,3,5)),$P981,IF(AND(L981=TRUE,L982=TRUE),$P981,$P981-1)),IF(AND(L982=TRUE,J982=VLOOKUP(P981,tbL!$M$37:$Q$43,IF(L982=TRUE,2,4))),P981,IF($P981+1&gt;$C$12,$C$12,$P981+1))),0)</f>
        <v>1</v>
      </c>
      <c r="Q982" s="159">
        <f t="shared" ca="1" si="450"/>
        <v>1</v>
      </c>
      <c r="R982" s="207">
        <f t="shared" si="467"/>
        <v>0</v>
      </c>
      <c r="S982" s="208"/>
      <c r="T982" s="159">
        <f t="shared" si="468"/>
        <v>0</v>
      </c>
      <c r="U982" s="209" t="str">
        <f ca="1">IF(AND(T982=-1,N982=TRUE),"*",IF(AND(U981="*",N982=TRUE),"*",IF(AND(AND(L982=TRUE,U981="*"),J982&lt;VLOOKUP(V981+1,tbL!$M$38:$O$43,3)),"*","")))</f>
        <v/>
      </c>
      <c r="V982" s="204">
        <f t="shared" ca="1" si="451"/>
        <v>1</v>
      </c>
      <c r="Y982" s="159" t="str">
        <f t="shared" ca="1" si="452"/>
        <v/>
      </c>
      <c r="Z982" s="159" t="str">
        <f t="shared" si="453"/>
        <v/>
      </c>
      <c r="AA982" s="159">
        <f t="shared" ca="1" si="444"/>
        <v>1</v>
      </c>
      <c r="AC982" s="161" t="str">
        <f t="shared" ca="1" si="454"/>
        <v/>
      </c>
      <c r="AD982" s="161">
        <f t="shared" ca="1" si="455"/>
        <v>1</v>
      </c>
      <c r="AE982" s="161" t="str">
        <f t="shared" ca="1" si="446"/>
        <v/>
      </c>
      <c r="AF982" s="161">
        <f t="shared" ca="1" si="456"/>
        <v>1</v>
      </c>
      <c r="AG982" s="161" t="str">
        <f t="shared" ca="1" si="457"/>
        <v/>
      </c>
      <c r="AH982" s="161">
        <f t="shared" ca="1" si="458"/>
        <v>1</v>
      </c>
      <c r="AI982" s="161" t="str">
        <f t="shared" ca="1" si="459"/>
        <v/>
      </c>
      <c r="AJ982" s="161">
        <f t="shared" ca="1" si="460"/>
        <v>1</v>
      </c>
      <c r="AL982" s="161" t="str">
        <f t="shared" ca="1" si="461"/>
        <v/>
      </c>
      <c r="AM982" s="161">
        <f t="shared" ca="1" si="472"/>
        <v>1</v>
      </c>
      <c r="AN982" s="161" t="str">
        <f t="shared" ca="1" si="462"/>
        <v/>
      </c>
      <c r="AO982" s="161">
        <f t="shared" ca="1" si="471"/>
        <v>1</v>
      </c>
      <c r="AP982" s="161" t="str">
        <f t="shared" ca="1" si="463"/>
        <v/>
      </c>
      <c r="AQ982" s="161">
        <f t="shared" ca="1" si="469"/>
        <v>1</v>
      </c>
      <c r="AR982" s="161" t="str">
        <f t="shared" ca="1" si="464"/>
        <v/>
      </c>
      <c r="AS982" s="161">
        <f t="shared" ca="1" si="465"/>
        <v>1</v>
      </c>
      <c r="AT982" s="159" t="str">
        <f t="shared" ca="1" si="445"/>
        <v/>
      </c>
      <c r="AU982" s="210">
        <f t="shared" ca="1" si="449"/>
        <v>14</v>
      </c>
      <c r="AV982" s="209"/>
      <c r="AW982" s="204">
        <f t="shared" si="466"/>
        <v>10177.388888888887</v>
      </c>
      <c r="AX982" s="159"/>
      <c r="AZ982" s="159"/>
      <c r="BM982" s="207"/>
      <c r="BN982" s="212"/>
      <c r="BP982" s="209"/>
      <c r="BQ982" s="211"/>
      <c r="BR982" s="211"/>
      <c r="BS982" s="211"/>
      <c r="BT982" s="211"/>
      <c r="BU982" s="211"/>
      <c r="BV982" s="211"/>
      <c r="BW982" s="211"/>
      <c r="BX982" s="211"/>
      <c r="BY982" s="211"/>
      <c r="BZ982" s="211"/>
      <c r="CA982" s="209"/>
      <c r="CB982" s="224"/>
      <c r="CC982" s="204"/>
      <c r="CD982" s="204"/>
      <c r="CE982" s="204"/>
      <c r="CF982" s="211"/>
      <c r="CG982" s="211"/>
      <c r="CI982" s="209"/>
      <c r="CJ982" s="209"/>
      <c r="EH982" s="165"/>
      <c r="EI982" s="165"/>
      <c r="EJ982" s="166"/>
      <c r="EK982" s="209"/>
      <c r="EL982" s="211"/>
      <c r="EM982" s="211"/>
      <c r="EN982" s="211"/>
      <c r="EO982" s="211"/>
      <c r="EP982" s="211"/>
      <c r="ES982" s="165"/>
      <c r="ET982" s="165"/>
      <c r="EU982" s="166"/>
      <c r="EV982" s="209"/>
      <c r="EW982" s="211"/>
      <c r="EX982" s="211"/>
      <c r="EY982" s="211"/>
      <c r="EZ982" s="211"/>
      <c r="FA982" s="211"/>
      <c r="FD982" s="165"/>
      <c r="FE982" s="165"/>
      <c r="FF982" s="166"/>
      <c r="FG982" s="209"/>
      <c r="FH982" s="211"/>
      <c r="FI982" s="211"/>
      <c r="FJ982" s="211"/>
      <c r="FK982" s="211"/>
      <c r="FL982" s="211"/>
    </row>
    <row r="983" spans="9:168">
      <c r="I983" s="221">
        <f t="shared" si="470"/>
        <v>379</v>
      </c>
      <c r="J983" s="159">
        <f>'v-t_chart'!C980</f>
        <v>80.400000000000006</v>
      </c>
      <c r="K983" s="204">
        <f t="shared" ca="1" si="448"/>
        <v>235.49160000000001</v>
      </c>
      <c r="L983" s="205" t="b">
        <f>IF('Input&amp;Output'!$C$3=10,phase_chart!C980,IF('Input&amp;Output'!$C$3=21,phase_chart!G980,IF('Input&amp;Output'!$C$3=22,phase_chart!K980,IF('Input&amp;Output'!$C$3=31,phase_chart!O980,IF('Input&amp;Output'!$C$3=32,phase_chart!S980,"")))))</f>
        <v>0</v>
      </c>
      <c r="M983" s="206" t="b">
        <f>IF('Input&amp;Output'!$C$3=10,phase_chart!D980,IF('Input&amp;Output'!$C$3=21,phase_chart!H980,IF('Input&amp;Output'!$C$3=22,phase_chart!L980,IF('Input&amp;Output'!$C$3=31,phase_chart!P980,IF('Input&amp;Output'!$C$3=32,phase_chart!T980,"")))))</f>
        <v>1</v>
      </c>
      <c r="N983" s="205" t="b">
        <f>IF('Input&amp;Output'!$C$3=10,phase_chart!E980,IF('Input&amp;Output'!$C$3=21,phase_chart!I980,IF('Input&amp;Output'!$C$3=22,phase_chart!M980,IF('Input&amp;Output'!$C$3=31,phase_chart!Q980,IF('Input&amp;Output'!$C$3=32,phase_chart!U980,"")))))</f>
        <v>0</v>
      </c>
      <c r="P983" s="159">
        <f ca="1">IF(NOT($J983=0),IF($J983&lt;IF($P982=0,0,VLOOKUP(P982,tbL!$M$37:$Q$43,IF(L983=TRUE,2,4))),IF($J983&gt;=VLOOKUP(P982,tbL!$M$37:$Q$43,IF(L983=TRUE,3,5)),$P982,IF(AND(L982=TRUE,L983=TRUE),$P982,$P982-1)),IF(AND(L983=TRUE,J983=VLOOKUP(P982,tbL!$M$37:$Q$43,IF(L983=TRUE,2,4))),P982,IF($P982+1&gt;$C$12,$C$12,$P982+1))),0)</f>
        <v>1</v>
      </c>
      <c r="Q983" s="159">
        <f t="shared" ca="1" si="450"/>
        <v>1</v>
      </c>
      <c r="R983" s="207">
        <f t="shared" si="467"/>
        <v>0</v>
      </c>
      <c r="S983" s="208"/>
      <c r="T983" s="159">
        <f t="shared" si="468"/>
        <v>0</v>
      </c>
      <c r="U983" s="209" t="str">
        <f ca="1">IF(AND(T983=-1,N983=TRUE),"*",IF(AND(U982="*",N983=TRUE),"*",IF(AND(AND(L983=TRUE,U982="*"),J983&lt;VLOOKUP(V982+1,tbL!$M$38:$O$43,3)),"*","")))</f>
        <v/>
      </c>
      <c r="V983" s="204">
        <f t="shared" ca="1" si="451"/>
        <v>1</v>
      </c>
      <c r="Y983" s="159" t="str">
        <f t="shared" ca="1" si="452"/>
        <v/>
      </c>
      <c r="Z983" s="159" t="str">
        <f t="shared" si="453"/>
        <v/>
      </c>
      <c r="AA983" s="159">
        <f t="shared" ca="1" si="444"/>
        <v>1</v>
      </c>
      <c r="AC983" s="161" t="str">
        <f t="shared" ca="1" si="454"/>
        <v/>
      </c>
      <c r="AD983" s="161">
        <f t="shared" ca="1" si="455"/>
        <v>1</v>
      </c>
      <c r="AE983" s="161" t="str">
        <f t="shared" ca="1" si="446"/>
        <v/>
      </c>
      <c r="AF983" s="161">
        <f t="shared" ca="1" si="456"/>
        <v>1</v>
      </c>
      <c r="AG983" s="161" t="str">
        <f t="shared" ca="1" si="457"/>
        <v/>
      </c>
      <c r="AH983" s="161">
        <f t="shared" ca="1" si="458"/>
        <v>1</v>
      </c>
      <c r="AI983" s="161" t="str">
        <f t="shared" ca="1" si="459"/>
        <v/>
      </c>
      <c r="AJ983" s="161">
        <f t="shared" ca="1" si="460"/>
        <v>1</v>
      </c>
      <c r="AL983" s="161" t="str">
        <f t="shared" ca="1" si="461"/>
        <v/>
      </c>
      <c r="AM983" s="161">
        <f t="shared" ca="1" si="472"/>
        <v>1</v>
      </c>
      <c r="AN983" s="161" t="str">
        <f t="shared" ca="1" si="462"/>
        <v/>
      </c>
      <c r="AO983" s="161">
        <f t="shared" ca="1" si="471"/>
        <v>1</v>
      </c>
      <c r="AP983" s="161" t="str">
        <f t="shared" ca="1" si="463"/>
        <v/>
      </c>
      <c r="AQ983" s="161">
        <f t="shared" ca="1" si="469"/>
        <v>1</v>
      </c>
      <c r="AR983" s="161" t="str">
        <f t="shared" ca="1" si="464"/>
        <v/>
      </c>
      <c r="AS983" s="161">
        <f t="shared" ca="1" si="465"/>
        <v>1</v>
      </c>
      <c r="AT983" s="159" t="str">
        <f t="shared" ca="1" si="445"/>
        <v/>
      </c>
      <c r="AU983" s="210">
        <f t="shared" ca="1" si="449"/>
        <v>14</v>
      </c>
      <c r="AV983" s="209"/>
      <c r="AW983" s="204">
        <f t="shared" si="466"/>
        <v>10199.722222222221</v>
      </c>
      <c r="AX983" s="159"/>
      <c r="AZ983" s="159"/>
      <c r="BM983" s="207"/>
      <c r="BN983" s="212"/>
      <c r="BP983" s="209"/>
      <c r="BQ983" s="211"/>
      <c r="BR983" s="211"/>
      <c r="BS983" s="211"/>
      <c r="BT983" s="211"/>
      <c r="BU983" s="211"/>
      <c r="BV983" s="211"/>
      <c r="BW983" s="211"/>
      <c r="BX983" s="211"/>
      <c r="BY983" s="211"/>
      <c r="BZ983" s="211"/>
      <c r="CA983" s="209"/>
      <c r="CB983" s="224"/>
      <c r="CC983" s="204"/>
      <c r="CD983" s="204"/>
      <c r="CE983" s="204"/>
      <c r="CF983" s="211"/>
      <c r="CG983" s="211"/>
      <c r="CI983" s="209"/>
      <c r="CJ983" s="209"/>
      <c r="EH983" s="165"/>
      <c r="EI983" s="165"/>
      <c r="EJ983" s="166"/>
      <c r="EK983" s="209"/>
      <c r="EL983" s="211"/>
      <c r="EM983" s="211"/>
      <c r="EN983" s="211"/>
      <c r="EO983" s="211"/>
      <c r="EP983" s="211"/>
      <c r="ES983" s="165"/>
      <c r="ET983" s="165"/>
      <c r="EU983" s="166"/>
      <c r="EV983" s="209"/>
      <c r="EW983" s="211"/>
      <c r="EX983" s="211"/>
      <c r="EY983" s="211"/>
      <c r="EZ983" s="211"/>
      <c r="FA983" s="211"/>
      <c r="FD983" s="165"/>
      <c r="FE983" s="165"/>
      <c r="FF983" s="166"/>
      <c r="FG983" s="209"/>
      <c r="FH983" s="211"/>
      <c r="FI983" s="211"/>
      <c r="FJ983" s="211"/>
      <c r="FK983" s="211"/>
      <c r="FL983" s="211"/>
    </row>
    <row r="984" spans="9:168">
      <c r="I984" s="221">
        <f t="shared" si="470"/>
        <v>380</v>
      </c>
      <c r="J984" s="159">
        <f>'v-t_chart'!C981</f>
        <v>80.099999999999994</v>
      </c>
      <c r="K984" s="204">
        <f t="shared" ca="1" si="448"/>
        <v>234.61289999999997</v>
      </c>
      <c r="L984" s="205" t="b">
        <f>IF('Input&amp;Output'!$C$3=10,phase_chart!C981,IF('Input&amp;Output'!$C$3=21,phase_chart!G981,IF('Input&amp;Output'!$C$3=22,phase_chart!K981,IF('Input&amp;Output'!$C$3=31,phase_chart!O981,IF('Input&amp;Output'!$C$3=32,phase_chart!S981,"")))))</f>
        <v>0</v>
      </c>
      <c r="M984" s="206" t="b">
        <f>IF('Input&amp;Output'!$C$3=10,phase_chart!D981,IF('Input&amp;Output'!$C$3=21,phase_chart!H981,IF('Input&amp;Output'!$C$3=22,phase_chart!L981,IF('Input&amp;Output'!$C$3=31,phase_chart!P981,IF('Input&amp;Output'!$C$3=32,phase_chart!T981,"")))))</f>
        <v>1</v>
      </c>
      <c r="N984" s="205" t="b">
        <f>IF('Input&amp;Output'!$C$3=10,phase_chart!E981,IF('Input&amp;Output'!$C$3=21,phase_chart!I981,IF('Input&amp;Output'!$C$3=22,phase_chart!M981,IF('Input&amp;Output'!$C$3=31,phase_chart!Q981,IF('Input&amp;Output'!$C$3=32,phase_chart!U981,"")))))</f>
        <v>0</v>
      </c>
      <c r="P984" s="159">
        <f ca="1">IF(NOT($J984=0),IF($J984&lt;IF($P983=0,0,VLOOKUP(P983,tbL!$M$37:$Q$43,IF(L984=TRUE,2,4))),IF($J984&gt;=VLOOKUP(P983,tbL!$M$37:$Q$43,IF(L984=TRUE,3,5)),$P983,IF(AND(L983=TRUE,L984=TRUE),$P983,$P983-1)),IF(AND(L984=TRUE,J984=VLOOKUP(P983,tbL!$M$37:$Q$43,IF(L984=TRUE,2,4))),P983,IF($P983+1&gt;$C$12,$C$12,$P983+1))),0)</f>
        <v>1</v>
      </c>
      <c r="Q984" s="159">
        <f t="shared" ca="1" si="450"/>
        <v>1</v>
      </c>
      <c r="R984" s="207">
        <f t="shared" si="467"/>
        <v>0</v>
      </c>
      <c r="S984" s="208"/>
      <c r="T984" s="159">
        <f t="shared" si="468"/>
        <v>0</v>
      </c>
      <c r="U984" s="209" t="str">
        <f ca="1">IF(AND(T984=-1,N984=TRUE),"*",IF(AND(U983="*",N984=TRUE),"*",IF(AND(AND(L984=TRUE,U983="*"),J984&lt;VLOOKUP(V983+1,tbL!$M$38:$O$43,3)),"*","")))</f>
        <v/>
      </c>
      <c r="V984" s="204">
        <f t="shared" ca="1" si="451"/>
        <v>1</v>
      </c>
      <c r="Y984" s="159" t="str">
        <f t="shared" ca="1" si="452"/>
        <v/>
      </c>
      <c r="Z984" s="159" t="str">
        <f t="shared" si="453"/>
        <v/>
      </c>
      <c r="AA984" s="159">
        <f t="shared" ca="1" si="444"/>
        <v>1</v>
      </c>
      <c r="AC984" s="161" t="str">
        <f t="shared" ca="1" si="454"/>
        <v/>
      </c>
      <c r="AD984" s="161">
        <f t="shared" ca="1" si="455"/>
        <v>1</v>
      </c>
      <c r="AE984" s="161" t="str">
        <f t="shared" ca="1" si="446"/>
        <v/>
      </c>
      <c r="AF984" s="161">
        <f t="shared" ca="1" si="456"/>
        <v>1</v>
      </c>
      <c r="AG984" s="161" t="str">
        <f t="shared" ca="1" si="457"/>
        <v/>
      </c>
      <c r="AH984" s="161">
        <f t="shared" ca="1" si="458"/>
        <v>1</v>
      </c>
      <c r="AI984" s="161" t="str">
        <f t="shared" ca="1" si="459"/>
        <v/>
      </c>
      <c r="AJ984" s="161">
        <f t="shared" ca="1" si="460"/>
        <v>1</v>
      </c>
      <c r="AL984" s="161" t="str">
        <f t="shared" ca="1" si="461"/>
        <v/>
      </c>
      <c r="AM984" s="161">
        <f t="shared" ca="1" si="472"/>
        <v>1</v>
      </c>
      <c r="AN984" s="161" t="str">
        <f t="shared" ca="1" si="462"/>
        <v/>
      </c>
      <c r="AO984" s="161">
        <f t="shared" ca="1" si="471"/>
        <v>1</v>
      </c>
      <c r="AP984" s="161" t="str">
        <f t="shared" ca="1" si="463"/>
        <v/>
      </c>
      <c r="AQ984" s="161">
        <f t="shared" ca="1" si="469"/>
        <v>1</v>
      </c>
      <c r="AR984" s="161" t="str">
        <f t="shared" ca="1" si="464"/>
        <v/>
      </c>
      <c r="AS984" s="161">
        <f t="shared" ca="1" si="465"/>
        <v>1</v>
      </c>
      <c r="AT984" s="159" t="str">
        <f t="shared" ca="1" si="445"/>
        <v/>
      </c>
      <c r="AU984" s="210">
        <f t="shared" ca="1" si="449"/>
        <v>14</v>
      </c>
      <c r="AV984" s="209"/>
      <c r="AW984" s="204">
        <f t="shared" si="466"/>
        <v>10221.972222222221</v>
      </c>
      <c r="AX984" s="159"/>
      <c r="AZ984" s="159"/>
      <c r="BM984" s="207"/>
      <c r="BN984" s="212"/>
      <c r="BP984" s="209"/>
      <c r="BQ984" s="211"/>
      <c r="BR984" s="211"/>
      <c r="BS984" s="211"/>
      <c r="BT984" s="211"/>
      <c r="BU984" s="211"/>
      <c r="BV984" s="211"/>
      <c r="BW984" s="211"/>
      <c r="BX984" s="211"/>
      <c r="BY984" s="211"/>
      <c r="BZ984" s="211"/>
      <c r="CA984" s="209"/>
      <c r="CB984" s="224"/>
      <c r="CC984" s="204"/>
      <c r="CD984" s="204"/>
      <c r="CE984" s="204"/>
      <c r="CF984" s="211"/>
      <c r="CG984" s="211"/>
      <c r="CI984" s="209"/>
      <c r="CJ984" s="209"/>
      <c r="EH984" s="165"/>
      <c r="EI984" s="165"/>
      <c r="EJ984" s="166"/>
      <c r="EK984" s="209"/>
      <c r="EL984" s="211"/>
      <c r="EM984" s="211"/>
      <c r="EN984" s="211"/>
      <c r="EO984" s="211"/>
      <c r="EP984" s="211"/>
      <c r="ES984" s="165"/>
      <c r="ET984" s="165"/>
      <c r="EU984" s="166"/>
      <c r="EV984" s="209"/>
      <c r="EW984" s="211"/>
      <c r="EX984" s="211"/>
      <c r="EY984" s="211"/>
      <c r="EZ984" s="211"/>
      <c r="FA984" s="211"/>
      <c r="FD984" s="165"/>
      <c r="FE984" s="165"/>
      <c r="FF984" s="166"/>
      <c r="FG984" s="209"/>
      <c r="FH984" s="211"/>
      <c r="FI984" s="211"/>
      <c r="FJ984" s="211"/>
      <c r="FK984" s="211"/>
      <c r="FL984" s="211"/>
    </row>
    <row r="985" spans="9:168">
      <c r="I985" s="221">
        <f t="shared" si="470"/>
        <v>381</v>
      </c>
      <c r="J985" s="159">
        <f>'v-t_chart'!C982</f>
        <v>79.7</v>
      </c>
      <c r="K985" s="204">
        <f t="shared" ca="1" si="448"/>
        <v>233.44129999999998</v>
      </c>
      <c r="L985" s="205" t="b">
        <f>IF('Input&amp;Output'!$C$3=10,phase_chart!C982,IF('Input&amp;Output'!$C$3=21,phase_chart!G982,IF('Input&amp;Output'!$C$3=22,phase_chart!K982,IF('Input&amp;Output'!$C$3=31,phase_chart!O982,IF('Input&amp;Output'!$C$3=32,phase_chart!S982,"")))))</f>
        <v>0</v>
      </c>
      <c r="M985" s="206" t="b">
        <f>IF('Input&amp;Output'!$C$3=10,phase_chart!D982,IF('Input&amp;Output'!$C$3=21,phase_chart!H982,IF('Input&amp;Output'!$C$3=22,phase_chart!L982,IF('Input&amp;Output'!$C$3=31,phase_chart!P982,IF('Input&amp;Output'!$C$3=32,phase_chart!T982,"")))))</f>
        <v>0</v>
      </c>
      <c r="N985" s="205" t="b">
        <f>IF('Input&amp;Output'!$C$3=10,phase_chart!E982,IF('Input&amp;Output'!$C$3=21,phase_chart!I982,IF('Input&amp;Output'!$C$3=22,phase_chart!M982,IF('Input&amp;Output'!$C$3=31,phase_chart!Q982,IF('Input&amp;Output'!$C$3=32,phase_chart!U982,"")))))</f>
        <v>1</v>
      </c>
      <c r="P985" s="159">
        <f ca="1">IF(NOT($J985=0),IF($J985&lt;IF($P984=0,0,VLOOKUP(P984,tbL!$M$37:$Q$43,IF(L985=TRUE,2,4))),IF($J985&gt;=VLOOKUP(P984,tbL!$M$37:$Q$43,IF(L985=TRUE,3,5)),$P984,IF(AND(L984=TRUE,L985=TRUE),$P984,$P984-1)),IF(AND(L985=TRUE,J985=VLOOKUP(P984,tbL!$M$37:$Q$43,IF(L985=TRUE,2,4))),P984,IF($P984+1&gt;$C$12,$C$12,$P984+1))),0)</f>
        <v>1</v>
      </c>
      <c r="Q985" s="159">
        <f t="shared" ca="1" si="450"/>
        <v>1</v>
      </c>
      <c r="R985" s="207">
        <f t="shared" si="467"/>
        <v>0</v>
      </c>
      <c r="S985" s="208"/>
      <c r="T985" s="159">
        <f t="shared" si="468"/>
        <v>0</v>
      </c>
      <c r="U985" s="209" t="str">
        <f ca="1">IF(AND(T985=-1,N985=TRUE),"*",IF(AND(U984="*",N985=TRUE),"*",IF(AND(AND(L985=TRUE,U984="*"),J985&lt;VLOOKUP(V984+1,tbL!$M$38:$O$43,3)),"*","")))</f>
        <v/>
      </c>
      <c r="V985" s="204">
        <f t="shared" ca="1" si="451"/>
        <v>1</v>
      </c>
      <c r="Y985" s="159" t="str">
        <f t="shared" ca="1" si="452"/>
        <v/>
      </c>
      <c r="Z985" s="159" t="str">
        <f t="shared" si="453"/>
        <v/>
      </c>
      <c r="AA985" s="159">
        <f t="shared" ca="1" si="444"/>
        <v>1</v>
      </c>
      <c r="AC985" s="161" t="str">
        <f t="shared" ca="1" si="454"/>
        <v/>
      </c>
      <c r="AD985" s="161">
        <f t="shared" ca="1" si="455"/>
        <v>1</v>
      </c>
      <c r="AE985" s="161" t="str">
        <f t="shared" ca="1" si="446"/>
        <v/>
      </c>
      <c r="AF985" s="161">
        <f t="shared" ca="1" si="456"/>
        <v>1</v>
      </c>
      <c r="AG985" s="161" t="str">
        <f t="shared" ca="1" si="457"/>
        <v/>
      </c>
      <c r="AH985" s="161">
        <f t="shared" ca="1" si="458"/>
        <v>1</v>
      </c>
      <c r="AI985" s="161" t="str">
        <f t="shared" ca="1" si="459"/>
        <v/>
      </c>
      <c r="AJ985" s="161">
        <f t="shared" ca="1" si="460"/>
        <v>1</v>
      </c>
      <c r="AL985" s="161" t="str">
        <f t="shared" ca="1" si="461"/>
        <v/>
      </c>
      <c r="AM985" s="161">
        <f t="shared" ca="1" si="472"/>
        <v>1</v>
      </c>
      <c r="AN985" s="161" t="str">
        <f t="shared" ca="1" si="462"/>
        <v/>
      </c>
      <c r="AO985" s="161">
        <f t="shared" ca="1" si="471"/>
        <v>1</v>
      </c>
      <c r="AP985" s="161" t="str">
        <f t="shared" ca="1" si="463"/>
        <v/>
      </c>
      <c r="AQ985" s="161">
        <f t="shared" ca="1" si="469"/>
        <v>1</v>
      </c>
      <c r="AR985" s="161" t="str">
        <f t="shared" ca="1" si="464"/>
        <v/>
      </c>
      <c r="AS985" s="161">
        <f t="shared" ca="1" si="465"/>
        <v>1</v>
      </c>
      <c r="AT985" s="159" t="str">
        <f t="shared" ca="1" si="445"/>
        <v/>
      </c>
      <c r="AU985" s="210">
        <f t="shared" ca="1" si="449"/>
        <v>14</v>
      </c>
      <c r="AV985" s="209"/>
      <c r="AW985" s="204">
        <f t="shared" si="466"/>
        <v>10244.111111111109</v>
      </c>
      <c r="AX985" s="159"/>
      <c r="AZ985" s="159"/>
      <c r="BM985" s="207"/>
      <c r="BN985" s="212"/>
      <c r="BP985" s="209"/>
      <c r="BQ985" s="211"/>
      <c r="BR985" s="211"/>
      <c r="BS985" s="211"/>
      <c r="BT985" s="211"/>
      <c r="BU985" s="211"/>
      <c r="BV985" s="211"/>
      <c r="BW985" s="211"/>
      <c r="BX985" s="211"/>
      <c r="BY985" s="211"/>
      <c r="BZ985" s="211"/>
      <c r="CA985" s="209"/>
      <c r="CB985" s="224"/>
      <c r="CC985" s="204"/>
      <c r="CD985" s="204"/>
      <c r="CE985" s="204"/>
      <c r="CF985" s="211"/>
      <c r="CG985" s="211"/>
      <c r="CI985" s="209"/>
      <c r="CJ985" s="209"/>
      <c r="EH985" s="165"/>
      <c r="EI985" s="165"/>
      <c r="EJ985" s="166"/>
      <c r="EK985" s="209"/>
      <c r="EL985" s="211"/>
      <c r="EM985" s="211"/>
      <c r="EN985" s="211"/>
      <c r="EO985" s="211"/>
      <c r="EP985" s="211"/>
      <c r="ES985" s="165"/>
      <c r="ET985" s="165"/>
      <c r="EU985" s="166"/>
      <c r="EV985" s="209"/>
      <c r="EW985" s="211"/>
      <c r="EX985" s="211"/>
      <c r="EY985" s="211"/>
      <c r="EZ985" s="211"/>
      <c r="FA985" s="211"/>
      <c r="FD985" s="165"/>
      <c r="FE985" s="165"/>
      <c r="FF985" s="166"/>
      <c r="FG985" s="209"/>
      <c r="FH985" s="211"/>
      <c r="FI985" s="211"/>
      <c r="FJ985" s="211"/>
      <c r="FK985" s="211"/>
      <c r="FL985" s="211"/>
    </row>
    <row r="986" spans="9:168">
      <c r="I986" s="221">
        <f t="shared" si="470"/>
        <v>382</v>
      </c>
      <c r="J986" s="159">
        <f>'v-t_chart'!C983</f>
        <v>78.599999999999994</v>
      </c>
      <c r="K986" s="204">
        <f t="shared" ca="1" si="448"/>
        <v>230.21939999999998</v>
      </c>
      <c r="L986" s="205" t="b">
        <f>IF('Input&amp;Output'!$C$3=10,phase_chart!C983,IF('Input&amp;Output'!$C$3=21,phase_chart!G983,IF('Input&amp;Output'!$C$3=22,phase_chart!K983,IF('Input&amp;Output'!$C$3=31,phase_chart!O983,IF('Input&amp;Output'!$C$3=32,phase_chart!S983,"")))))</f>
        <v>0</v>
      </c>
      <c r="M986" s="206" t="b">
        <f>IF('Input&amp;Output'!$C$3=10,phase_chart!D983,IF('Input&amp;Output'!$C$3=21,phase_chart!H983,IF('Input&amp;Output'!$C$3=22,phase_chart!L983,IF('Input&amp;Output'!$C$3=31,phase_chart!P983,IF('Input&amp;Output'!$C$3=32,phase_chart!T983,"")))))</f>
        <v>0</v>
      </c>
      <c r="N986" s="205" t="b">
        <f>IF('Input&amp;Output'!$C$3=10,phase_chart!E983,IF('Input&amp;Output'!$C$3=21,phase_chart!I983,IF('Input&amp;Output'!$C$3=22,phase_chart!M983,IF('Input&amp;Output'!$C$3=31,phase_chart!Q983,IF('Input&amp;Output'!$C$3=32,phase_chart!U983,"")))))</f>
        <v>1</v>
      </c>
      <c r="P986" s="159">
        <f ca="1">IF(NOT($J986=0),IF($J986&lt;IF($P985=0,0,VLOOKUP(P985,tbL!$M$37:$Q$43,IF(L986=TRUE,2,4))),IF($J986&gt;=VLOOKUP(P985,tbL!$M$37:$Q$43,IF(L986=TRUE,3,5)),$P985,IF(AND(L985=TRUE,L986=TRUE),$P985,$P985-1)),IF(AND(L986=TRUE,J986=VLOOKUP(P985,tbL!$M$37:$Q$43,IF(L986=TRUE,2,4))),P985,IF($P985+1&gt;$C$12,$C$12,$P985+1))),0)</f>
        <v>1</v>
      </c>
      <c r="Q986" s="159">
        <f t="shared" ca="1" si="450"/>
        <v>1</v>
      </c>
      <c r="R986" s="207">
        <f t="shared" si="467"/>
        <v>0</v>
      </c>
      <c r="S986" s="208"/>
      <c r="T986" s="159">
        <f t="shared" si="468"/>
        <v>0</v>
      </c>
      <c r="U986" s="209" t="str">
        <f ca="1">IF(AND(T986=-1,N986=TRUE),"*",IF(AND(U985="*",N986=TRUE),"*",IF(AND(AND(L986=TRUE,U985="*"),J986&lt;VLOOKUP(V985+1,tbL!$M$38:$O$43,3)),"*","")))</f>
        <v/>
      </c>
      <c r="V986" s="204">
        <f t="shared" ca="1" si="451"/>
        <v>1</v>
      </c>
      <c r="Y986" s="159" t="str">
        <f t="shared" ca="1" si="452"/>
        <v/>
      </c>
      <c r="Z986" s="159" t="str">
        <f t="shared" si="453"/>
        <v/>
      </c>
      <c r="AA986" s="159">
        <f t="shared" ref="AA986:AA1049" ca="1" si="473">IF(IF(AND(AT986=-1,Z986=1),1,IF(Y986=0,AA985,V986))=0,0,IF((IF(AND(AT986=-1,Z986=1),1,IF(Y986=0,AA985,V986))-AA985)&gt;=2,-(-AA985-1),IF(IF(AND(AT986=-1,Z986=1),1,IF(Y986=0,AA985,V986))-AA985&lt;=-2,(AA985-1),IF(AND(AT986=-1,Z986=1),1,IF(Y986=0,V986,V986)))))</f>
        <v>1</v>
      </c>
      <c r="AC986" s="161" t="str">
        <f t="shared" ca="1" si="454"/>
        <v/>
      </c>
      <c r="AD986" s="161">
        <f t="shared" ca="1" si="455"/>
        <v>1</v>
      </c>
      <c r="AE986" s="161" t="str">
        <f t="shared" ca="1" si="446"/>
        <v/>
      </c>
      <c r="AF986" s="161">
        <f t="shared" ca="1" si="456"/>
        <v>1</v>
      </c>
      <c r="AG986" s="161" t="str">
        <f t="shared" ca="1" si="457"/>
        <v/>
      </c>
      <c r="AH986" s="161">
        <f t="shared" ca="1" si="458"/>
        <v>1</v>
      </c>
      <c r="AI986" s="161" t="str">
        <f t="shared" ca="1" si="459"/>
        <v/>
      </c>
      <c r="AJ986" s="161">
        <f t="shared" ca="1" si="460"/>
        <v>1</v>
      </c>
      <c r="AL986" s="161" t="str">
        <f t="shared" ca="1" si="461"/>
        <v/>
      </c>
      <c r="AM986" s="161">
        <f t="shared" ca="1" si="472"/>
        <v>1</v>
      </c>
      <c r="AN986" s="161" t="str">
        <f t="shared" ca="1" si="462"/>
        <v/>
      </c>
      <c r="AO986" s="161">
        <f t="shared" ca="1" si="471"/>
        <v>1</v>
      </c>
      <c r="AP986" s="161" t="str">
        <f t="shared" ca="1" si="463"/>
        <v/>
      </c>
      <c r="AQ986" s="161">
        <f t="shared" ca="1" si="469"/>
        <v>1</v>
      </c>
      <c r="AR986" s="161" t="str">
        <f t="shared" ca="1" si="464"/>
        <v/>
      </c>
      <c r="AS986" s="161">
        <f t="shared" ca="1" si="465"/>
        <v>1</v>
      </c>
      <c r="AT986" s="159" t="str">
        <f t="shared" ref="AT986:AT1049" ca="1" si="474">IF(OR(Z986=1,Y986=0),-1,"")</f>
        <v/>
      </c>
      <c r="AU986" s="210">
        <f t="shared" ca="1" si="449"/>
        <v>14</v>
      </c>
      <c r="AV986" s="209"/>
      <c r="AW986" s="204">
        <f t="shared" si="466"/>
        <v>10265.944444444443</v>
      </c>
      <c r="AX986" s="159"/>
      <c r="AZ986" s="159"/>
      <c r="BM986" s="207"/>
      <c r="BN986" s="212"/>
      <c r="BP986" s="209"/>
      <c r="BQ986" s="211"/>
      <c r="BR986" s="211"/>
      <c r="BS986" s="211"/>
      <c r="BT986" s="211"/>
      <c r="BU986" s="211"/>
      <c r="BV986" s="211"/>
      <c r="BW986" s="211"/>
      <c r="BX986" s="211"/>
      <c r="BY986" s="211"/>
      <c r="BZ986" s="211"/>
      <c r="CA986" s="209"/>
      <c r="CB986" s="224"/>
      <c r="CC986" s="204"/>
      <c r="CD986" s="204"/>
      <c r="CE986" s="204"/>
      <c r="CF986" s="211"/>
      <c r="CG986" s="211"/>
      <c r="CI986" s="209"/>
      <c r="CJ986" s="209"/>
      <c r="EH986" s="165"/>
      <c r="EI986" s="165"/>
      <c r="EJ986" s="166"/>
      <c r="EK986" s="209"/>
      <c r="EL986" s="211"/>
      <c r="EM986" s="211"/>
      <c r="EN986" s="211"/>
      <c r="EO986" s="211"/>
      <c r="EP986" s="211"/>
      <c r="ES986" s="165"/>
      <c r="ET986" s="165"/>
      <c r="EU986" s="166"/>
      <c r="EV986" s="209"/>
      <c r="EW986" s="211"/>
      <c r="EX986" s="211"/>
      <c r="EY986" s="211"/>
      <c r="EZ986" s="211"/>
      <c r="FA986" s="211"/>
      <c r="FD986" s="165"/>
      <c r="FE986" s="165"/>
      <c r="FF986" s="166"/>
      <c r="FG986" s="209"/>
      <c r="FH986" s="211"/>
      <c r="FI986" s="211"/>
      <c r="FJ986" s="211"/>
      <c r="FK986" s="211"/>
      <c r="FL986" s="211"/>
    </row>
    <row r="987" spans="9:168">
      <c r="I987" s="221">
        <f t="shared" si="470"/>
        <v>383</v>
      </c>
      <c r="J987" s="159">
        <f>'v-t_chart'!C984</f>
        <v>76.8</v>
      </c>
      <c r="K987" s="204">
        <f t="shared" ca="1" si="448"/>
        <v>224.94719999999998</v>
      </c>
      <c r="L987" s="205" t="b">
        <f>IF('Input&amp;Output'!$C$3=10,phase_chart!C984,IF('Input&amp;Output'!$C$3=21,phase_chart!G984,IF('Input&amp;Output'!$C$3=22,phase_chart!K984,IF('Input&amp;Output'!$C$3=31,phase_chart!O984,IF('Input&amp;Output'!$C$3=32,phase_chart!S984,"")))))</f>
        <v>0</v>
      </c>
      <c r="M987" s="206" t="b">
        <f>IF('Input&amp;Output'!$C$3=10,phase_chart!D984,IF('Input&amp;Output'!$C$3=21,phase_chart!H984,IF('Input&amp;Output'!$C$3=22,phase_chart!L984,IF('Input&amp;Output'!$C$3=31,phase_chart!P984,IF('Input&amp;Output'!$C$3=32,phase_chart!T984,"")))))</f>
        <v>0</v>
      </c>
      <c r="N987" s="205" t="b">
        <f>IF('Input&amp;Output'!$C$3=10,phase_chart!E984,IF('Input&amp;Output'!$C$3=21,phase_chart!I984,IF('Input&amp;Output'!$C$3=22,phase_chart!M984,IF('Input&amp;Output'!$C$3=31,phase_chart!Q984,IF('Input&amp;Output'!$C$3=32,phase_chart!U984,"")))))</f>
        <v>1</v>
      </c>
      <c r="P987" s="159">
        <f ca="1">IF(NOT($J987=0),IF($J987&lt;IF($P986=0,0,VLOOKUP(P986,tbL!$M$37:$Q$43,IF(L987=TRUE,2,4))),IF($J987&gt;=VLOOKUP(P986,tbL!$M$37:$Q$43,IF(L987=TRUE,3,5)),$P986,IF(AND(L986=TRUE,L987=TRUE),$P986,$P986-1)),IF(AND(L987=TRUE,J987=VLOOKUP(P986,tbL!$M$37:$Q$43,IF(L987=TRUE,2,4))),P986,IF($P986+1&gt;$C$12,$C$12,$P986+1))),0)</f>
        <v>1</v>
      </c>
      <c r="Q987" s="159">
        <f t="shared" ca="1" si="450"/>
        <v>1</v>
      </c>
      <c r="R987" s="207">
        <f t="shared" si="467"/>
        <v>0</v>
      </c>
      <c r="S987" s="208"/>
      <c r="T987" s="159">
        <f t="shared" si="468"/>
        <v>0</v>
      </c>
      <c r="U987" s="209" t="str">
        <f ca="1">IF(AND(T987=-1,N987=TRUE),"*",IF(AND(U986="*",N987=TRUE),"*",IF(AND(AND(L987=TRUE,U986="*"),J987&lt;VLOOKUP(V986+1,tbL!$M$38:$O$43,3)),"*","")))</f>
        <v/>
      </c>
      <c r="V987" s="204">
        <f t="shared" ca="1" si="451"/>
        <v>1</v>
      </c>
      <c r="Y987" s="159" t="str">
        <f t="shared" ca="1" si="452"/>
        <v/>
      </c>
      <c r="Z987" s="159" t="str">
        <f t="shared" si="453"/>
        <v/>
      </c>
      <c r="AA987" s="159">
        <f t="shared" ca="1" si="473"/>
        <v>1</v>
      </c>
      <c r="AC987" s="161" t="str">
        <f t="shared" ca="1" si="454"/>
        <v/>
      </c>
      <c r="AD987" s="161">
        <f t="shared" ca="1" si="455"/>
        <v>1</v>
      </c>
      <c r="AE987" s="161" t="str">
        <f t="shared" ca="1" si="446"/>
        <v/>
      </c>
      <c r="AF987" s="161">
        <f t="shared" ca="1" si="456"/>
        <v>1</v>
      </c>
      <c r="AG987" s="161" t="str">
        <f t="shared" ca="1" si="457"/>
        <v/>
      </c>
      <c r="AH987" s="161">
        <f t="shared" ca="1" si="458"/>
        <v>1</v>
      </c>
      <c r="AI987" s="161" t="str">
        <f t="shared" ca="1" si="459"/>
        <v/>
      </c>
      <c r="AJ987" s="161">
        <f t="shared" ca="1" si="460"/>
        <v>1</v>
      </c>
      <c r="AL987" s="161" t="str">
        <f t="shared" ca="1" si="461"/>
        <v/>
      </c>
      <c r="AM987" s="161">
        <f t="shared" ca="1" si="472"/>
        <v>1</v>
      </c>
      <c r="AN987" s="161" t="str">
        <f t="shared" ca="1" si="462"/>
        <v/>
      </c>
      <c r="AO987" s="161">
        <f t="shared" ca="1" si="471"/>
        <v>1</v>
      </c>
      <c r="AP987" s="161" t="str">
        <f t="shared" ca="1" si="463"/>
        <v/>
      </c>
      <c r="AQ987" s="161">
        <f t="shared" ca="1" si="469"/>
        <v>1</v>
      </c>
      <c r="AR987" s="161" t="str">
        <f t="shared" ca="1" si="464"/>
        <v/>
      </c>
      <c r="AS987" s="161">
        <f t="shared" ca="1" si="465"/>
        <v>1</v>
      </c>
      <c r="AT987" s="159" t="str">
        <f t="shared" ca="1" si="474"/>
        <v/>
      </c>
      <c r="AU987" s="210">
        <f t="shared" ca="1" si="449"/>
        <v>14</v>
      </c>
      <c r="AV987" s="209"/>
      <c r="AW987" s="204">
        <f t="shared" si="466"/>
        <v>10287.277777777777</v>
      </c>
      <c r="AX987" s="159"/>
      <c r="AZ987" s="159"/>
      <c r="BM987" s="207"/>
      <c r="BN987" s="212"/>
      <c r="BP987" s="209"/>
      <c r="BQ987" s="211"/>
      <c r="BR987" s="211"/>
      <c r="BS987" s="211"/>
      <c r="BT987" s="211"/>
      <c r="BU987" s="211"/>
      <c r="BV987" s="211"/>
      <c r="BW987" s="211"/>
      <c r="BX987" s="211"/>
      <c r="BY987" s="211"/>
      <c r="BZ987" s="211"/>
      <c r="CA987" s="209"/>
      <c r="CB987" s="224"/>
      <c r="CC987" s="204"/>
      <c r="CD987" s="204"/>
      <c r="CE987" s="204"/>
      <c r="CF987" s="211"/>
      <c r="CG987" s="211"/>
      <c r="CI987" s="209"/>
      <c r="CJ987" s="209"/>
      <c r="EH987" s="165"/>
      <c r="EI987" s="165"/>
      <c r="EJ987" s="166"/>
      <c r="EK987" s="209"/>
      <c r="EL987" s="211"/>
      <c r="EM987" s="211"/>
      <c r="EN987" s="211"/>
      <c r="EO987" s="211"/>
      <c r="EP987" s="211"/>
      <c r="ES987" s="165"/>
      <c r="ET987" s="165"/>
      <c r="EU987" s="166"/>
      <c r="EV987" s="209"/>
      <c r="EW987" s="211"/>
      <c r="EX987" s="211"/>
      <c r="EY987" s="211"/>
      <c r="EZ987" s="211"/>
      <c r="FA987" s="211"/>
      <c r="FD987" s="165"/>
      <c r="FE987" s="165"/>
      <c r="FF987" s="166"/>
      <c r="FG987" s="209"/>
      <c r="FH987" s="211"/>
      <c r="FI987" s="211"/>
      <c r="FJ987" s="211"/>
      <c r="FK987" s="211"/>
      <c r="FL987" s="211"/>
    </row>
    <row r="988" spans="9:168">
      <c r="I988" s="221">
        <f t="shared" si="470"/>
        <v>384</v>
      </c>
      <c r="J988" s="159">
        <f>'v-t_chart'!C985</f>
        <v>73.7</v>
      </c>
      <c r="K988" s="204">
        <f t="shared" ca="1" si="448"/>
        <v>215.8673</v>
      </c>
      <c r="L988" s="205" t="b">
        <f>IF('Input&amp;Output'!$C$3=10,phase_chart!C985,IF('Input&amp;Output'!$C$3=21,phase_chart!G985,IF('Input&amp;Output'!$C$3=22,phase_chart!K985,IF('Input&amp;Output'!$C$3=31,phase_chart!O985,IF('Input&amp;Output'!$C$3=32,phase_chart!S985,"")))))</f>
        <v>0</v>
      </c>
      <c r="M988" s="206" t="b">
        <f>IF('Input&amp;Output'!$C$3=10,phase_chart!D985,IF('Input&amp;Output'!$C$3=21,phase_chart!H985,IF('Input&amp;Output'!$C$3=22,phase_chart!L985,IF('Input&amp;Output'!$C$3=31,phase_chart!P985,IF('Input&amp;Output'!$C$3=32,phase_chart!T985,"")))))</f>
        <v>0</v>
      </c>
      <c r="N988" s="205" t="b">
        <f>IF('Input&amp;Output'!$C$3=10,phase_chart!E985,IF('Input&amp;Output'!$C$3=21,phase_chart!I985,IF('Input&amp;Output'!$C$3=22,phase_chart!M985,IF('Input&amp;Output'!$C$3=31,phase_chart!Q985,IF('Input&amp;Output'!$C$3=32,phase_chart!U985,"")))))</f>
        <v>1</v>
      </c>
      <c r="P988" s="159">
        <f ca="1">IF(NOT($J988=0),IF($J988&lt;IF($P987=0,0,VLOOKUP(P987,tbL!$M$37:$Q$43,IF(L988=TRUE,2,4))),IF($J988&gt;=VLOOKUP(P987,tbL!$M$37:$Q$43,IF(L988=TRUE,3,5)),$P987,IF(AND(L987=TRUE,L988=TRUE),$P987,$P987-1)),IF(AND(L988=TRUE,J988=VLOOKUP(P987,tbL!$M$37:$Q$43,IF(L988=TRUE,2,4))),P987,IF($P987+1&gt;$C$12,$C$12,$P987+1))),0)</f>
        <v>1</v>
      </c>
      <c r="Q988" s="159">
        <f t="shared" ca="1" si="450"/>
        <v>1</v>
      </c>
      <c r="R988" s="207">
        <f t="shared" si="467"/>
        <v>0</v>
      </c>
      <c r="S988" s="208"/>
      <c r="T988" s="159">
        <f t="shared" si="468"/>
        <v>0</v>
      </c>
      <c r="U988" s="209" t="str">
        <f ca="1">IF(AND(T988=-1,N988=TRUE),"*",IF(AND(U987="*",N988=TRUE),"*",IF(AND(AND(L988=TRUE,U987="*"),J988&lt;VLOOKUP(V987+1,tbL!$M$38:$O$43,3)),"*","")))</f>
        <v/>
      </c>
      <c r="V988" s="204">
        <f t="shared" ca="1" si="451"/>
        <v>1</v>
      </c>
      <c r="Y988" s="159" t="str">
        <f t="shared" ca="1" si="452"/>
        <v/>
      </c>
      <c r="Z988" s="159" t="str">
        <f t="shared" si="453"/>
        <v/>
      </c>
      <c r="AA988" s="159">
        <f t="shared" ca="1" si="473"/>
        <v>1</v>
      </c>
      <c r="AC988" s="161" t="str">
        <f t="shared" ca="1" si="454"/>
        <v/>
      </c>
      <c r="AD988" s="161">
        <f t="shared" ca="1" si="455"/>
        <v>1</v>
      </c>
      <c r="AE988" s="161" t="str">
        <f t="shared" ca="1" si="446"/>
        <v/>
      </c>
      <c r="AF988" s="161">
        <f t="shared" ca="1" si="456"/>
        <v>1</v>
      </c>
      <c r="AG988" s="161" t="str">
        <f t="shared" ca="1" si="457"/>
        <v/>
      </c>
      <c r="AH988" s="161">
        <f t="shared" ca="1" si="458"/>
        <v>1</v>
      </c>
      <c r="AI988" s="161" t="str">
        <f t="shared" ca="1" si="459"/>
        <v/>
      </c>
      <c r="AJ988" s="161">
        <f t="shared" ca="1" si="460"/>
        <v>1</v>
      </c>
      <c r="AL988" s="161" t="str">
        <f t="shared" ca="1" si="461"/>
        <v/>
      </c>
      <c r="AM988" s="161">
        <f t="shared" ca="1" si="472"/>
        <v>1</v>
      </c>
      <c r="AN988" s="161" t="str">
        <f t="shared" ca="1" si="462"/>
        <v/>
      </c>
      <c r="AO988" s="161">
        <f t="shared" ca="1" si="471"/>
        <v>1</v>
      </c>
      <c r="AP988" s="161" t="str">
        <f t="shared" ca="1" si="463"/>
        <v/>
      </c>
      <c r="AQ988" s="161">
        <f t="shared" ca="1" si="469"/>
        <v>1</v>
      </c>
      <c r="AR988" s="161" t="str">
        <f t="shared" ca="1" si="464"/>
        <v/>
      </c>
      <c r="AS988" s="161">
        <f t="shared" ca="1" si="465"/>
        <v>1</v>
      </c>
      <c r="AT988" s="159" t="str">
        <f t="shared" ca="1" si="474"/>
        <v/>
      </c>
      <c r="AU988" s="210">
        <f t="shared" ca="1" si="449"/>
        <v>14</v>
      </c>
      <c r="AV988" s="209"/>
      <c r="AW988" s="204">
        <f t="shared" si="466"/>
        <v>10307.75</v>
      </c>
      <c r="AX988" s="159"/>
      <c r="AZ988" s="159"/>
      <c r="BM988" s="207"/>
      <c r="BN988" s="212"/>
      <c r="BP988" s="209"/>
      <c r="BQ988" s="211"/>
      <c r="BR988" s="211"/>
      <c r="BS988" s="211"/>
      <c r="BT988" s="211"/>
      <c r="BU988" s="211"/>
      <c r="BV988" s="211"/>
      <c r="BW988" s="211"/>
      <c r="BX988" s="211"/>
      <c r="BY988" s="211"/>
      <c r="BZ988" s="211"/>
      <c r="CA988" s="209"/>
      <c r="CB988" s="224"/>
      <c r="CC988" s="204"/>
      <c r="CD988" s="204"/>
      <c r="CE988" s="204"/>
      <c r="CF988" s="211"/>
      <c r="CG988" s="211"/>
      <c r="CI988" s="209"/>
      <c r="CJ988" s="209"/>
      <c r="EH988" s="165"/>
      <c r="EI988" s="165"/>
      <c r="EJ988" s="166"/>
      <c r="EK988" s="209"/>
      <c r="EL988" s="211"/>
      <c r="EM988" s="211"/>
      <c r="EN988" s="211"/>
      <c r="EO988" s="211"/>
      <c r="EP988" s="211"/>
      <c r="ES988" s="165"/>
      <c r="ET988" s="165"/>
      <c r="EU988" s="166"/>
      <c r="EV988" s="209"/>
      <c r="EW988" s="211"/>
      <c r="EX988" s="211"/>
      <c r="EY988" s="211"/>
      <c r="EZ988" s="211"/>
      <c r="FA988" s="211"/>
      <c r="FD988" s="165"/>
      <c r="FE988" s="165"/>
      <c r="FF988" s="166"/>
      <c r="FG988" s="209"/>
      <c r="FH988" s="211"/>
      <c r="FI988" s="211"/>
      <c r="FJ988" s="211"/>
      <c r="FK988" s="211"/>
      <c r="FL988" s="211"/>
    </row>
    <row r="989" spans="9:168">
      <c r="I989" s="221">
        <f t="shared" si="470"/>
        <v>385</v>
      </c>
      <c r="J989" s="159">
        <f>'v-t_chart'!C986</f>
        <v>69.400000000000006</v>
      </c>
      <c r="K989" s="204">
        <f t="shared" ca="1" si="448"/>
        <v>203.27260000000001</v>
      </c>
      <c r="L989" s="205" t="b">
        <f>IF('Input&amp;Output'!$C$3=10,phase_chart!C986,IF('Input&amp;Output'!$C$3=21,phase_chart!G986,IF('Input&amp;Output'!$C$3=22,phase_chart!K986,IF('Input&amp;Output'!$C$3=31,phase_chart!O986,IF('Input&amp;Output'!$C$3=32,phase_chart!S986,"")))))</f>
        <v>0</v>
      </c>
      <c r="M989" s="206" t="b">
        <f>IF('Input&amp;Output'!$C$3=10,phase_chart!D986,IF('Input&amp;Output'!$C$3=21,phase_chart!H986,IF('Input&amp;Output'!$C$3=22,phase_chart!L986,IF('Input&amp;Output'!$C$3=31,phase_chart!P986,IF('Input&amp;Output'!$C$3=32,phase_chart!T986,"")))))</f>
        <v>0</v>
      </c>
      <c r="N989" s="205" t="b">
        <f>IF('Input&amp;Output'!$C$3=10,phase_chart!E986,IF('Input&amp;Output'!$C$3=21,phase_chart!I986,IF('Input&amp;Output'!$C$3=22,phase_chart!M986,IF('Input&amp;Output'!$C$3=31,phase_chart!Q986,IF('Input&amp;Output'!$C$3=32,phase_chart!U986,"")))))</f>
        <v>1</v>
      </c>
      <c r="P989" s="159">
        <f ca="1">IF(NOT($J989=0),IF($J989&lt;IF($P988=0,0,VLOOKUP(P988,tbL!$M$37:$Q$43,IF(L989=TRUE,2,4))),IF($J989&gt;=VLOOKUP(P988,tbL!$M$37:$Q$43,IF(L989=TRUE,3,5)),$P988,IF(AND(L988=TRUE,L989=TRUE),$P988,$P988-1)),IF(AND(L989=TRUE,J989=VLOOKUP(P988,tbL!$M$37:$Q$43,IF(L989=TRUE,2,4))),P988,IF($P988+1&gt;$C$12,$C$12,$P988+1))),0)</f>
        <v>1</v>
      </c>
      <c r="Q989" s="159">
        <f t="shared" ca="1" si="450"/>
        <v>1</v>
      </c>
      <c r="R989" s="207">
        <f t="shared" si="467"/>
        <v>0</v>
      </c>
      <c r="S989" s="208"/>
      <c r="T989" s="159">
        <f t="shared" si="468"/>
        <v>0</v>
      </c>
      <c r="U989" s="209" t="str">
        <f ca="1">IF(AND(T989=-1,N989=TRUE),"*",IF(AND(U988="*",N989=TRUE),"*",IF(AND(AND(L989=TRUE,U988="*"),J989&lt;VLOOKUP(V988+1,tbL!$M$38:$O$43,3)),"*","")))</f>
        <v/>
      </c>
      <c r="V989" s="204">
        <f t="shared" ca="1" si="451"/>
        <v>1</v>
      </c>
      <c r="Y989" s="159" t="str">
        <f t="shared" ca="1" si="452"/>
        <v/>
      </c>
      <c r="Z989" s="159" t="str">
        <f t="shared" si="453"/>
        <v/>
      </c>
      <c r="AA989" s="159">
        <f t="shared" ca="1" si="473"/>
        <v>1</v>
      </c>
      <c r="AC989" s="161" t="str">
        <f t="shared" ca="1" si="454"/>
        <v/>
      </c>
      <c r="AD989" s="161">
        <f t="shared" ca="1" si="455"/>
        <v>1</v>
      </c>
      <c r="AE989" s="161" t="str">
        <f t="shared" ca="1" si="446"/>
        <v/>
      </c>
      <c r="AF989" s="161">
        <f t="shared" ca="1" si="456"/>
        <v>1</v>
      </c>
      <c r="AG989" s="161" t="str">
        <f t="shared" ca="1" si="457"/>
        <v/>
      </c>
      <c r="AH989" s="161">
        <f t="shared" ca="1" si="458"/>
        <v>1</v>
      </c>
      <c r="AI989" s="161" t="str">
        <f t="shared" ca="1" si="459"/>
        <v/>
      </c>
      <c r="AJ989" s="161">
        <f t="shared" ca="1" si="460"/>
        <v>1</v>
      </c>
      <c r="AL989" s="161" t="str">
        <f t="shared" ca="1" si="461"/>
        <v/>
      </c>
      <c r="AM989" s="161">
        <f t="shared" ca="1" si="472"/>
        <v>1</v>
      </c>
      <c r="AN989" s="161" t="str">
        <f t="shared" ca="1" si="462"/>
        <v/>
      </c>
      <c r="AO989" s="161">
        <f t="shared" ca="1" si="471"/>
        <v>1</v>
      </c>
      <c r="AP989" s="161" t="str">
        <f t="shared" ca="1" si="463"/>
        <v/>
      </c>
      <c r="AQ989" s="161">
        <f t="shared" ca="1" si="469"/>
        <v>1</v>
      </c>
      <c r="AR989" s="161" t="str">
        <f t="shared" ca="1" si="464"/>
        <v/>
      </c>
      <c r="AS989" s="161">
        <f t="shared" ca="1" si="465"/>
        <v>1</v>
      </c>
      <c r="AT989" s="159" t="str">
        <f t="shared" ca="1" si="474"/>
        <v/>
      </c>
      <c r="AU989" s="210">
        <f t="shared" ca="1" si="449"/>
        <v>14</v>
      </c>
      <c r="AV989" s="209"/>
      <c r="AW989" s="204">
        <f t="shared" si="466"/>
        <v>10327.027777777777</v>
      </c>
      <c r="AX989" s="159"/>
      <c r="AZ989" s="159"/>
      <c r="BM989" s="207"/>
      <c r="BN989" s="212"/>
      <c r="BP989" s="209"/>
      <c r="BQ989" s="211"/>
      <c r="BR989" s="211"/>
      <c r="BS989" s="211"/>
      <c r="BT989" s="211"/>
      <c r="BU989" s="211"/>
      <c r="BV989" s="211"/>
      <c r="BW989" s="211"/>
      <c r="BX989" s="211"/>
      <c r="BY989" s="211"/>
      <c r="BZ989" s="211"/>
      <c r="CA989" s="209"/>
      <c r="CB989" s="224"/>
      <c r="CC989" s="204"/>
      <c r="CD989" s="204"/>
      <c r="CE989" s="204"/>
      <c r="CF989" s="211"/>
      <c r="CG989" s="211"/>
      <c r="CI989" s="209"/>
      <c r="CJ989" s="209"/>
      <c r="EH989" s="165"/>
      <c r="EI989" s="165"/>
      <c r="EJ989" s="166"/>
      <c r="EK989" s="209"/>
      <c r="EL989" s="211"/>
      <c r="EM989" s="211"/>
      <c r="EN989" s="211"/>
      <c r="EO989" s="211"/>
      <c r="EP989" s="211"/>
      <c r="ES989" s="165"/>
      <c r="ET989" s="165"/>
      <c r="EU989" s="166"/>
      <c r="EV989" s="209"/>
      <c r="EW989" s="211"/>
      <c r="EX989" s="211"/>
      <c r="EY989" s="211"/>
      <c r="EZ989" s="211"/>
      <c r="FA989" s="211"/>
      <c r="FD989" s="165"/>
      <c r="FE989" s="165"/>
      <c r="FF989" s="166"/>
      <c r="FG989" s="209"/>
      <c r="FH989" s="211"/>
      <c r="FI989" s="211"/>
      <c r="FJ989" s="211"/>
      <c r="FK989" s="211"/>
      <c r="FL989" s="211"/>
    </row>
    <row r="990" spans="9:168">
      <c r="I990" s="221">
        <f t="shared" si="470"/>
        <v>386</v>
      </c>
      <c r="J990" s="159">
        <f>'v-t_chart'!C987</f>
        <v>64</v>
      </c>
      <c r="K990" s="204">
        <f t="shared" ca="1" si="448"/>
        <v>187.45599999999999</v>
      </c>
      <c r="L990" s="205" t="b">
        <f>IF('Input&amp;Output'!$C$3=10,phase_chart!C987,IF('Input&amp;Output'!$C$3=21,phase_chart!G987,IF('Input&amp;Output'!$C$3=22,phase_chart!K987,IF('Input&amp;Output'!$C$3=31,phase_chart!O987,IF('Input&amp;Output'!$C$3=32,phase_chart!S987,"")))))</f>
        <v>0</v>
      </c>
      <c r="M990" s="206" t="b">
        <f>IF('Input&amp;Output'!$C$3=10,phase_chart!D987,IF('Input&amp;Output'!$C$3=21,phase_chart!H987,IF('Input&amp;Output'!$C$3=22,phase_chart!L987,IF('Input&amp;Output'!$C$3=31,phase_chart!P987,IF('Input&amp;Output'!$C$3=32,phase_chart!T987,"")))))</f>
        <v>0</v>
      </c>
      <c r="N990" s="205" t="b">
        <f>IF('Input&amp;Output'!$C$3=10,phase_chart!E987,IF('Input&amp;Output'!$C$3=21,phase_chart!I987,IF('Input&amp;Output'!$C$3=22,phase_chart!M987,IF('Input&amp;Output'!$C$3=31,phase_chart!Q987,IF('Input&amp;Output'!$C$3=32,phase_chart!U987,"")))))</f>
        <v>1</v>
      </c>
      <c r="P990" s="159">
        <f ca="1">IF(NOT($J990=0),IF($J990&lt;IF($P989=0,0,VLOOKUP(P989,tbL!$M$37:$Q$43,IF(L990=TRUE,2,4))),IF($J990&gt;=VLOOKUP(P989,tbL!$M$37:$Q$43,IF(L990=TRUE,3,5)),$P989,IF(AND(L989=TRUE,L990=TRUE),$P989,$P989-1)),IF(AND(L990=TRUE,J990=VLOOKUP(P989,tbL!$M$37:$Q$43,IF(L990=TRUE,2,4))),P989,IF($P989+1&gt;$C$12,$C$12,$P989+1))),0)</f>
        <v>1</v>
      </c>
      <c r="Q990" s="159">
        <f t="shared" ca="1" si="450"/>
        <v>1</v>
      </c>
      <c r="R990" s="207">
        <f t="shared" si="467"/>
        <v>0</v>
      </c>
      <c r="S990" s="208"/>
      <c r="T990" s="159">
        <f t="shared" si="468"/>
        <v>0</v>
      </c>
      <c r="U990" s="209" t="str">
        <f ca="1">IF(AND(T990=-1,N990=TRUE),"*",IF(AND(U989="*",N990=TRUE),"*",IF(AND(AND(L990=TRUE,U989="*"),J990&lt;VLOOKUP(V989+1,tbL!$M$38:$O$43,3)),"*","")))</f>
        <v/>
      </c>
      <c r="V990" s="204">
        <f t="shared" ca="1" si="451"/>
        <v>1</v>
      </c>
      <c r="Y990" s="159" t="str">
        <f t="shared" ca="1" si="452"/>
        <v/>
      </c>
      <c r="Z990" s="159" t="str">
        <f t="shared" si="453"/>
        <v/>
      </c>
      <c r="AA990" s="159">
        <f t="shared" ca="1" si="473"/>
        <v>1</v>
      </c>
      <c r="AC990" s="161" t="str">
        <f t="shared" ca="1" si="454"/>
        <v/>
      </c>
      <c r="AD990" s="161">
        <f t="shared" ca="1" si="455"/>
        <v>1</v>
      </c>
      <c r="AE990" s="161" t="str">
        <f t="shared" ca="1" si="446"/>
        <v/>
      </c>
      <c r="AF990" s="161">
        <f t="shared" ca="1" si="456"/>
        <v>1</v>
      </c>
      <c r="AG990" s="161" t="str">
        <f t="shared" ca="1" si="457"/>
        <v/>
      </c>
      <c r="AH990" s="161">
        <f t="shared" ca="1" si="458"/>
        <v>1</v>
      </c>
      <c r="AI990" s="161" t="str">
        <f t="shared" ca="1" si="459"/>
        <v/>
      </c>
      <c r="AJ990" s="161">
        <f t="shared" ca="1" si="460"/>
        <v>1</v>
      </c>
      <c r="AL990" s="161" t="str">
        <f t="shared" ca="1" si="461"/>
        <v/>
      </c>
      <c r="AM990" s="161">
        <f t="shared" ca="1" si="472"/>
        <v>1</v>
      </c>
      <c r="AN990" s="161" t="str">
        <f t="shared" ca="1" si="462"/>
        <v/>
      </c>
      <c r="AO990" s="161">
        <f t="shared" ca="1" si="471"/>
        <v>1</v>
      </c>
      <c r="AP990" s="161" t="str">
        <f t="shared" ca="1" si="463"/>
        <v/>
      </c>
      <c r="AQ990" s="161">
        <f t="shared" ca="1" si="469"/>
        <v>1</v>
      </c>
      <c r="AR990" s="161" t="str">
        <f t="shared" ca="1" si="464"/>
        <v/>
      </c>
      <c r="AS990" s="161">
        <f t="shared" ca="1" si="465"/>
        <v>1</v>
      </c>
      <c r="AT990" s="159" t="str">
        <f t="shared" ca="1" si="474"/>
        <v/>
      </c>
      <c r="AU990" s="210">
        <f t="shared" ca="1" si="449"/>
        <v>14</v>
      </c>
      <c r="AV990" s="209"/>
      <c r="AW990" s="204">
        <f t="shared" si="466"/>
        <v>10344.805555555555</v>
      </c>
      <c r="AX990" s="159"/>
      <c r="AZ990" s="159"/>
      <c r="BM990" s="207"/>
      <c r="BN990" s="212"/>
      <c r="BP990" s="209"/>
      <c r="BQ990" s="211"/>
      <c r="BR990" s="211"/>
      <c r="BS990" s="211"/>
      <c r="BT990" s="211"/>
      <c r="BU990" s="211"/>
      <c r="BV990" s="211"/>
      <c r="BW990" s="211"/>
      <c r="BX990" s="211"/>
      <c r="BY990" s="211"/>
      <c r="BZ990" s="211"/>
      <c r="CA990" s="209"/>
      <c r="CB990" s="224"/>
      <c r="CC990" s="204"/>
      <c r="CD990" s="204"/>
      <c r="CE990" s="204"/>
      <c r="CF990" s="211"/>
      <c r="CG990" s="211"/>
      <c r="CI990" s="209"/>
      <c r="CJ990" s="209"/>
      <c r="EH990" s="165"/>
      <c r="EI990" s="165"/>
      <c r="EJ990" s="166"/>
      <c r="EK990" s="209"/>
      <c r="EL990" s="211"/>
      <c r="EM990" s="211"/>
      <c r="EN990" s="211"/>
      <c r="EO990" s="211"/>
      <c r="EP990" s="211"/>
      <c r="ES990" s="165"/>
      <c r="ET990" s="165"/>
      <c r="EU990" s="166"/>
      <c r="EV990" s="209"/>
      <c r="EW990" s="211"/>
      <c r="EX990" s="211"/>
      <c r="EY990" s="211"/>
      <c r="EZ990" s="211"/>
      <c r="FA990" s="211"/>
      <c r="FD990" s="165"/>
      <c r="FE990" s="165"/>
      <c r="FF990" s="166"/>
      <c r="FG990" s="209"/>
      <c r="FH990" s="211"/>
      <c r="FI990" s="211"/>
      <c r="FJ990" s="211"/>
      <c r="FK990" s="211"/>
      <c r="FL990" s="211"/>
    </row>
    <row r="991" spans="9:168">
      <c r="I991" s="221">
        <f t="shared" si="470"/>
        <v>387</v>
      </c>
      <c r="J991" s="159">
        <f>'v-t_chart'!C988</f>
        <v>58.6</v>
      </c>
      <c r="K991" s="204">
        <f t="shared" ca="1" si="448"/>
        <v>171.63939999999999</v>
      </c>
      <c r="L991" s="205" t="b">
        <f>IF('Input&amp;Output'!$C$3=10,phase_chart!C988,IF('Input&amp;Output'!$C$3=21,phase_chart!G988,IF('Input&amp;Output'!$C$3=22,phase_chart!K988,IF('Input&amp;Output'!$C$3=31,phase_chart!O988,IF('Input&amp;Output'!$C$3=32,phase_chart!S988,"")))))</f>
        <v>0</v>
      </c>
      <c r="M991" s="206" t="b">
        <f>IF('Input&amp;Output'!$C$3=10,phase_chart!D988,IF('Input&amp;Output'!$C$3=21,phase_chart!H988,IF('Input&amp;Output'!$C$3=22,phase_chart!L988,IF('Input&amp;Output'!$C$3=31,phase_chart!P988,IF('Input&amp;Output'!$C$3=32,phase_chart!T988,"")))))</f>
        <v>0</v>
      </c>
      <c r="N991" s="205" t="b">
        <f>IF('Input&amp;Output'!$C$3=10,phase_chart!E988,IF('Input&amp;Output'!$C$3=21,phase_chart!I988,IF('Input&amp;Output'!$C$3=22,phase_chart!M988,IF('Input&amp;Output'!$C$3=31,phase_chart!Q988,IF('Input&amp;Output'!$C$3=32,phase_chart!U988,"")))))</f>
        <v>1</v>
      </c>
      <c r="P991" s="159">
        <f ca="1">IF(NOT($J991=0),IF($J991&lt;IF($P990=0,0,VLOOKUP(P990,tbL!$M$37:$Q$43,IF(L991=TRUE,2,4))),IF($J991&gt;=VLOOKUP(P990,tbL!$M$37:$Q$43,IF(L991=TRUE,3,5)),$P990,IF(AND(L990=TRUE,L991=TRUE),$P990,$P990-1)),IF(AND(L991=TRUE,J991=VLOOKUP(P990,tbL!$M$37:$Q$43,IF(L991=TRUE,2,4))),P990,IF($P990+1&gt;$C$12,$C$12,$P990+1))),0)</f>
        <v>1</v>
      </c>
      <c r="Q991" s="159">
        <f t="shared" ca="1" si="450"/>
        <v>1</v>
      </c>
      <c r="R991" s="207">
        <f t="shared" si="467"/>
        <v>0</v>
      </c>
      <c r="S991" s="208"/>
      <c r="T991" s="159">
        <f t="shared" si="468"/>
        <v>0</v>
      </c>
      <c r="U991" s="209" t="str">
        <f ca="1">IF(AND(T991=-1,N991=TRUE),"*",IF(AND(U990="*",N991=TRUE),"*",IF(AND(AND(L991=TRUE,U990="*"),J991&lt;VLOOKUP(V990+1,tbL!$M$38:$O$43,3)),"*","")))</f>
        <v/>
      </c>
      <c r="V991" s="204">
        <f t="shared" ca="1" si="451"/>
        <v>1</v>
      </c>
      <c r="Y991" s="159" t="str">
        <f t="shared" ca="1" si="452"/>
        <v/>
      </c>
      <c r="Z991" s="159" t="str">
        <f t="shared" si="453"/>
        <v/>
      </c>
      <c r="AA991" s="159">
        <f t="shared" ca="1" si="473"/>
        <v>1</v>
      </c>
      <c r="AC991" s="161" t="str">
        <f t="shared" ca="1" si="454"/>
        <v/>
      </c>
      <c r="AD991" s="161">
        <f t="shared" ca="1" si="455"/>
        <v>1</v>
      </c>
      <c r="AE991" s="161" t="str">
        <f t="shared" ca="1" si="446"/>
        <v/>
      </c>
      <c r="AF991" s="161">
        <f t="shared" ca="1" si="456"/>
        <v>1</v>
      </c>
      <c r="AG991" s="161" t="str">
        <f t="shared" ca="1" si="457"/>
        <v/>
      </c>
      <c r="AH991" s="161">
        <f t="shared" ca="1" si="458"/>
        <v>1</v>
      </c>
      <c r="AI991" s="161" t="str">
        <f t="shared" ca="1" si="459"/>
        <v/>
      </c>
      <c r="AJ991" s="161">
        <f t="shared" ca="1" si="460"/>
        <v>1</v>
      </c>
      <c r="AL991" s="161" t="str">
        <f t="shared" ca="1" si="461"/>
        <v/>
      </c>
      <c r="AM991" s="161">
        <f t="shared" ca="1" si="472"/>
        <v>1</v>
      </c>
      <c r="AN991" s="161" t="str">
        <f t="shared" ca="1" si="462"/>
        <v/>
      </c>
      <c r="AO991" s="161">
        <f t="shared" ca="1" si="471"/>
        <v>1</v>
      </c>
      <c r="AP991" s="161" t="str">
        <f t="shared" ca="1" si="463"/>
        <v/>
      </c>
      <c r="AQ991" s="161">
        <f t="shared" ca="1" si="469"/>
        <v>1</v>
      </c>
      <c r="AR991" s="161" t="str">
        <f t="shared" ca="1" si="464"/>
        <v/>
      </c>
      <c r="AS991" s="161">
        <f t="shared" ca="1" si="465"/>
        <v>1</v>
      </c>
      <c r="AT991" s="159" t="str">
        <f t="shared" ca="1" si="474"/>
        <v/>
      </c>
      <c r="AU991" s="210">
        <f t="shared" ca="1" si="449"/>
        <v>14</v>
      </c>
      <c r="AV991" s="209"/>
      <c r="AW991" s="204">
        <f t="shared" si="466"/>
        <v>10361.083333333332</v>
      </c>
      <c r="AX991" s="159"/>
      <c r="AZ991" s="159"/>
      <c r="BM991" s="207"/>
      <c r="BN991" s="212"/>
      <c r="BP991" s="209"/>
      <c r="BQ991" s="211"/>
      <c r="BR991" s="211"/>
      <c r="BS991" s="211"/>
      <c r="BT991" s="211"/>
      <c r="BU991" s="211"/>
      <c r="BV991" s="211"/>
      <c r="BW991" s="211"/>
      <c r="BX991" s="211"/>
      <c r="BY991" s="211"/>
      <c r="BZ991" s="211"/>
      <c r="CA991" s="209"/>
      <c r="CB991" s="224"/>
      <c r="CC991" s="204"/>
      <c r="CD991" s="204"/>
      <c r="CE991" s="204"/>
      <c r="CF991" s="211"/>
      <c r="CG991" s="211"/>
      <c r="CI991" s="209"/>
      <c r="CJ991" s="209"/>
      <c r="EH991" s="165"/>
      <c r="EI991" s="165"/>
      <c r="EJ991" s="166"/>
      <c r="EK991" s="209"/>
      <c r="EL991" s="211"/>
      <c r="EM991" s="211"/>
      <c r="EN991" s="211"/>
      <c r="EO991" s="211"/>
      <c r="EP991" s="211"/>
      <c r="ES991" s="165"/>
      <c r="ET991" s="165"/>
      <c r="EU991" s="166"/>
      <c r="EV991" s="209"/>
      <c r="EW991" s="211"/>
      <c r="EX991" s="211"/>
      <c r="EY991" s="211"/>
      <c r="EZ991" s="211"/>
      <c r="FA991" s="211"/>
      <c r="FD991" s="165"/>
      <c r="FE991" s="165"/>
      <c r="FF991" s="166"/>
      <c r="FG991" s="209"/>
      <c r="FH991" s="211"/>
      <c r="FI991" s="211"/>
      <c r="FJ991" s="211"/>
      <c r="FK991" s="211"/>
      <c r="FL991" s="211"/>
    </row>
    <row r="992" spans="9:168">
      <c r="I992" s="221">
        <f t="shared" si="470"/>
        <v>388</v>
      </c>
      <c r="J992" s="159">
        <f>'v-t_chart'!C989</f>
        <v>53.2</v>
      </c>
      <c r="K992" s="204">
        <f t="shared" ca="1" si="448"/>
        <v>155.8228</v>
      </c>
      <c r="L992" s="205" t="b">
        <f>IF('Input&amp;Output'!$C$3=10,phase_chart!C989,IF('Input&amp;Output'!$C$3=21,phase_chart!G989,IF('Input&amp;Output'!$C$3=22,phase_chart!K989,IF('Input&amp;Output'!$C$3=31,phase_chart!O989,IF('Input&amp;Output'!$C$3=32,phase_chart!S989,"")))))</f>
        <v>0</v>
      </c>
      <c r="M992" s="206" t="b">
        <f>IF('Input&amp;Output'!$C$3=10,phase_chart!D989,IF('Input&amp;Output'!$C$3=21,phase_chart!H989,IF('Input&amp;Output'!$C$3=22,phase_chart!L989,IF('Input&amp;Output'!$C$3=31,phase_chart!P989,IF('Input&amp;Output'!$C$3=32,phase_chart!T989,"")))))</f>
        <v>0</v>
      </c>
      <c r="N992" s="205" t="b">
        <f>IF('Input&amp;Output'!$C$3=10,phase_chart!E989,IF('Input&amp;Output'!$C$3=21,phase_chart!I989,IF('Input&amp;Output'!$C$3=22,phase_chart!M989,IF('Input&amp;Output'!$C$3=31,phase_chart!Q989,IF('Input&amp;Output'!$C$3=32,phase_chart!U989,"")))))</f>
        <v>1</v>
      </c>
      <c r="P992" s="159">
        <f ca="1">IF(NOT($J992=0),IF($J992&lt;IF($P991=0,0,VLOOKUP(P991,tbL!$M$37:$Q$43,IF(L992=TRUE,2,4))),IF($J992&gt;=VLOOKUP(P991,tbL!$M$37:$Q$43,IF(L992=TRUE,3,5)),$P991,IF(AND(L991=TRUE,L992=TRUE),$P991,$P991-1)),IF(AND(L992=TRUE,J992=VLOOKUP(P991,tbL!$M$37:$Q$43,IF(L992=TRUE,2,4))),P991,IF($P991+1&gt;$C$12,$C$12,$P991+1))),0)</f>
        <v>1</v>
      </c>
      <c r="Q992" s="159">
        <f t="shared" ca="1" si="450"/>
        <v>1</v>
      </c>
      <c r="R992" s="207">
        <f t="shared" si="467"/>
        <v>0</v>
      </c>
      <c r="S992" s="208"/>
      <c r="T992" s="159">
        <f t="shared" si="468"/>
        <v>0</v>
      </c>
      <c r="U992" s="209" t="str">
        <f ca="1">IF(AND(T992=-1,N992=TRUE),"*",IF(AND(U991="*",N992=TRUE),"*",IF(AND(AND(L992=TRUE,U991="*"),J992&lt;VLOOKUP(V991+1,tbL!$M$38:$O$43,3)),"*","")))</f>
        <v/>
      </c>
      <c r="V992" s="204">
        <f t="shared" ca="1" si="451"/>
        <v>1</v>
      </c>
      <c r="Y992" s="159" t="str">
        <f t="shared" ca="1" si="452"/>
        <v/>
      </c>
      <c r="Z992" s="159" t="str">
        <f t="shared" si="453"/>
        <v/>
      </c>
      <c r="AA992" s="159">
        <f t="shared" ca="1" si="473"/>
        <v>1</v>
      </c>
      <c r="AC992" s="161" t="str">
        <f t="shared" ca="1" si="454"/>
        <v/>
      </c>
      <c r="AD992" s="161">
        <f t="shared" ca="1" si="455"/>
        <v>1</v>
      </c>
      <c r="AE992" s="161" t="str">
        <f t="shared" ca="1" si="446"/>
        <v/>
      </c>
      <c r="AF992" s="161">
        <f t="shared" ca="1" si="456"/>
        <v>1</v>
      </c>
      <c r="AG992" s="161" t="str">
        <f t="shared" ca="1" si="457"/>
        <v/>
      </c>
      <c r="AH992" s="161">
        <f t="shared" ca="1" si="458"/>
        <v>1</v>
      </c>
      <c r="AI992" s="161" t="str">
        <f t="shared" ca="1" si="459"/>
        <v/>
      </c>
      <c r="AJ992" s="161">
        <f t="shared" ca="1" si="460"/>
        <v>1</v>
      </c>
      <c r="AL992" s="161" t="str">
        <f t="shared" ca="1" si="461"/>
        <v/>
      </c>
      <c r="AM992" s="161">
        <f t="shared" ca="1" si="472"/>
        <v>1</v>
      </c>
      <c r="AN992" s="161" t="str">
        <f t="shared" ca="1" si="462"/>
        <v/>
      </c>
      <c r="AO992" s="161">
        <f t="shared" ca="1" si="471"/>
        <v>1</v>
      </c>
      <c r="AP992" s="161" t="str">
        <f t="shared" ca="1" si="463"/>
        <v/>
      </c>
      <c r="AQ992" s="161">
        <f t="shared" ca="1" si="469"/>
        <v>1</v>
      </c>
      <c r="AR992" s="161" t="str">
        <f t="shared" ca="1" si="464"/>
        <v/>
      </c>
      <c r="AS992" s="161">
        <f t="shared" ca="1" si="465"/>
        <v>1</v>
      </c>
      <c r="AT992" s="159" t="str">
        <f t="shared" ca="1" si="474"/>
        <v/>
      </c>
      <c r="AU992" s="210">
        <f t="shared" ca="1" si="449"/>
        <v>14</v>
      </c>
      <c r="AV992" s="209"/>
      <c r="AW992" s="204">
        <f t="shared" si="466"/>
        <v>10375.861111111109</v>
      </c>
      <c r="AX992" s="159"/>
      <c r="AZ992" s="159"/>
      <c r="BM992" s="207"/>
      <c r="BN992" s="212"/>
      <c r="BP992" s="209"/>
      <c r="BQ992" s="211"/>
      <c r="BR992" s="211"/>
      <c r="BS992" s="211"/>
      <c r="BT992" s="211"/>
      <c r="BU992" s="211"/>
      <c r="BV992" s="211"/>
      <c r="BW992" s="211"/>
      <c r="BX992" s="211"/>
      <c r="BY992" s="211"/>
      <c r="BZ992" s="211"/>
      <c r="CA992" s="209"/>
      <c r="CB992" s="224"/>
      <c r="CC992" s="204"/>
      <c r="CD992" s="204"/>
      <c r="CE992" s="204"/>
      <c r="CF992" s="211"/>
      <c r="CG992" s="211"/>
      <c r="CI992" s="209"/>
      <c r="CJ992" s="209"/>
      <c r="EH992" s="165"/>
      <c r="EI992" s="165"/>
      <c r="EJ992" s="166"/>
      <c r="EK992" s="209"/>
      <c r="EL992" s="211"/>
      <c r="EM992" s="211"/>
      <c r="EN992" s="211"/>
      <c r="EO992" s="211"/>
      <c r="EP992" s="211"/>
      <c r="ES992" s="165"/>
      <c r="ET992" s="165"/>
      <c r="EU992" s="166"/>
      <c r="EV992" s="209"/>
      <c r="EW992" s="211"/>
      <c r="EX992" s="211"/>
      <c r="EY992" s="211"/>
      <c r="EZ992" s="211"/>
      <c r="FA992" s="211"/>
      <c r="FD992" s="165"/>
      <c r="FE992" s="165"/>
      <c r="FF992" s="166"/>
      <c r="FG992" s="209"/>
      <c r="FH992" s="211"/>
      <c r="FI992" s="211"/>
      <c r="FJ992" s="211"/>
      <c r="FK992" s="211"/>
      <c r="FL992" s="211"/>
    </row>
    <row r="993" spans="9:168">
      <c r="I993" s="221">
        <f t="shared" si="470"/>
        <v>389</v>
      </c>
      <c r="J993" s="159">
        <f>'v-t_chart'!C990</f>
        <v>47.8</v>
      </c>
      <c r="K993" s="204">
        <f t="shared" ca="1" si="448"/>
        <v>140.00619999999998</v>
      </c>
      <c r="L993" s="205" t="b">
        <f>IF('Input&amp;Output'!$C$3=10,phase_chart!C990,IF('Input&amp;Output'!$C$3=21,phase_chart!G990,IF('Input&amp;Output'!$C$3=22,phase_chart!K990,IF('Input&amp;Output'!$C$3=31,phase_chart!O990,IF('Input&amp;Output'!$C$3=32,phase_chart!S990,"")))))</f>
        <v>0</v>
      </c>
      <c r="M993" s="206" t="b">
        <f>IF('Input&amp;Output'!$C$3=10,phase_chart!D990,IF('Input&amp;Output'!$C$3=21,phase_chart!H990,IF('Input&amp;Output'!$C$3=22,phase_chart!L990,IF('Input&amp;Output'!$C$3=31,phase_chart!P990,IF('Input&amp;Output'!$C$3=32,phase_chart!T990,"")))))</f>
        <v>0</v>
      </c>
      <c r="N993" s="205" t="b">
        <f>IF('Input&amp;Output'!$C$3=10,phase_chart!E990,IF('Input&amp;Output'!$C$3=21,phase_chart!I990,IF('Input&amp;Output'!$C$3=22,phase_chart!M990,IF('Input&amp;Output'!$C$3=31,phase_chart!Q990,IF('Input&amp;Output'!$C$3=32,phase_chart!U990,"")))))</f>
        <v>1</v>
      </c>
      <c r="P993" s="159">
        <f ca="1">IF(NOT($J993=0),IF($J993&lt;IF($P992=0,0,VLOOKUP(P992,tbL!$M$37:$Q$43,IF(L993=TRUE,2,4))),IF($J993&gt;=VLOOKUP(P992,tbL!$M$37:$Q$43,IF(L993=TRUE,3,5)),$P992,IF(AND(L992=TRUE,L993=TRUE),$P992,$P992-1)),IF(AND(L993=TRUE,J993=VLOOKUP(P992,tbL!$M$37:$Q$43,IF(L993=TRUE,2,4))),P992,IF($P992+1&gt;$C$12,$C$12,$P992+1))),0)</f>
        <v>1</v>
      </c>
      <c r="Q993" s="159">
        <f t="shared" ca="1" si="450"/>
        <v>1</v>
      </c>
      <c r="R993" s="207">
        <f t="shared" si="467"/>
        <v>0</v>
      </c>
      <c r="S993" s="208"/>
      <c r="T993" s="159">
        <f t="shared" si="468"/>
        <v>0</v>
      </c>
      <c r="U993" s="209" t="str">
        <f ca="1">IF(AND(T993=-1,N993=TRUE),"*",IF(AND(U992="*",N993=TRUE),"*",IF(AND(AND(L993=TRUE,U992="*"),J993&lt;VLOOKUP(V992+1,tbL!$M$38:$O$43,3)),"*","")))</f>
        <v/>
      </c>
      <c r="V993" s="204">
        <f t="shared" ca="1" si="451"/>
        <v>1</v>
      </c>
      <c r="Y993" s="159" t="str">
        <f t="shared" ca="1" si="452"/>
        <v/>
      </c>
      <c r="Z993" s="159" t="str">
        <f t="shared" si="453"/>
        <v/>
      </c>
      <c r="AA993" s="159">
        <f t="shared" ca="1" si="473"/>
        <v>1</v>
      </c>
      <c r="AC993" s="161" t="str">
        <f t="shared" ca="1" si="454"/>
        <v/>
      </c>
      <c r="AD993" s="161">
        <f t="shared" ca="1" si="455"/>
        <v>1</v>
      </c>
      <c r="AE993" s="161" t="str">
        <f t="shared" ca="1" si="446"/>
        <v/>
      </c>
      <c r="AF993" s="161">
        <f t="shared" ca="1" si="456"/>
        <v>1</v>
      </c>
      <c r="AG993" s="161" t="str">
        <f t="shared" ca="1" si="457"/>
        <v/>
      </c>
      <c r="AH993" s="161">
        <f t="shared" ca="1" si="458"/>
        <v>1</v>
      </c>
      <c r="AI993" s="161" t="str">
        <f t="shared" ca="1" si="459"/>
        <v/>
      </c>
      <c r="AJ993" s="161">
        <f t="shared" ca="1" si="460"/>
        <v>1</v>
      </c>
      <c r="AL993" s="161" t="str">
        <f t="shared" ca="1" si="461"/>
        <v/>
      </c>
      <c r="AM993" s="161">
        <f t="shared" ca="1" si="472"/>
        <v>1</v>
      </c>
      <c r="AN993" s="161" t="str">
        <f t="shared" ca="1" si="462"/>
        <v/>
      </c>
      <c r="AO993" s="161">
        <f t="shared" ca="1" si="471"/>
        <v>1</v>
      </c>
      <c r="AP993" s="161" t="str">
        <f t="shared" ca="1" si="463"/>
        <v/>
      </c>
      <c r="AQ993" s="161">
        <f t="shared" ca="1" si="469"/>
        <v>1</v>
      </c>
      <c r="AR993" s="161" t="str">
        <f t="shared" ca="1" si="464"/>
        <v/>
      </c>
      <c r="AS993" s="161">
        <f t="shared" ca="1" si="465"/>
        <v>1</v>
      </c>
      <c r="AT993" s="159" t="str">
        <f t="shared" ca="1" si="474"/>
        <v/>
      </c>
      <c r="AU993" s="210">
        <f t="shared" ca="1" si="449"/>
        <v>14</v>
      </c>
      <c r="AV993" s="209"/>
      <c r="AW993" s="204">
        <f t="shared" si="466"/>
        <v>10389.138888888887</v>
      </c>
      <c r="AX993" s="159"/>
      <c r="AZ993" s="159"/>
      <c r="BM993" s="207"/>
      <c r="BN993" s="212"/>
      <c r="BP993" s="209"/>
      <c r="BQ993" s="211"/>
      <c r="BR993" s="211"/>
      <c r="BS993" s="211"/>
      <c r="BT993" s="211"/>
      <c r="BU993" s="211"/>
      <c r="BV993" s="211"/>
      <c r="BW993" s="211"/>
      <c r="BX993" s="211"/>
      <c r="BY993" s="211"/>
      <c r="BZ993" s="211"/>
      <c r="CA993" s="209"/>
      <c r="CB993" s="224"/>
      <c r="CC993" s="204"/>
      <c r="CD993" s="204"/>
      <c r="CE993" s="204"/>
      <c r="CF993" s="211"/>
      <c r="CG993" s="211"/>
      <c r="CI993" s="209"/>
      <c r="CJ993" s="209"/>
      <c r="EH993" s="165"/>
      <c r="EI993" s="165"/>
      <c r="EJ993" s="166"/>
      <c r="EK993" s="209"/>
      <c r="EL993" s="211"/>
      <c r="EM993" s="211"/>
      <c r="EN993" s="211"/>
      <c r="EO993" s="211"/>
      <c r="EP993" s="211"/>
      <c r="ES993" s="165"/>
      <c r="ET993" s="165"/>
      <c r="EU993" s="166"/>
      <c r="EV993" s="209"/>
      <c r="EW993" s="211"/>
      <c r="EX993" s="211"/>
      <c r="EY993" s="211"/>
      <c r="EZ993" s="211"/>
      <c r="FA993" s="211"/>
      <c r="FD993" s="165"/>
      <c r="FE993" s="165"/>
      <c r="FF993" s="166"/>
      <c r="FG993" s="209"/>
      <c r="FH993" s="211"/>
      <c r="FI993" s="211"/>
      <c r="FJ993" s="211"/>
      <c r="FK993" s="211"/>
      <c r="FL993" s="211"/>
    </row>
    <row r="994" spans="9:168">
      <c r="I994" s="221">
        <f t="shared" si="470"/>
        <v>390</v>
      </c>
      <c r="J994" s="159">
        <f>'v-t_chart'!C991</f>
        <v>42.4</v>
      </c>
      <c r="K994" s="204">
        <f t="shared" ca="1" si="448"/>
        <v>124.18959999999998</v>
      </c>
      <c r="L994" s="205" t="b">
        <f>IF('Input&amp;Output'!$C$3=10,phase_chart!C991,IF('Input&amp;Output'!$C$3=21,phase_chart!G991,IF('Input&amp;Output'!$C$3=22,phase_chart!K991,IF('Input&amp;Output'!$C$3=31,phase_chart!O991,IF('Input&amp;Output'!$C$3=32,phase_chart!S991,"")))))</f>
        <v>0</v>
      </c>
      <c r="M994" s="206" t="b">
        <f>IF('Input&amp;Output'!$C$3=10,phase_chart!D991,IF('Input&amp;Output'!$C$3=21,phase_chart!H991,IF('Input&amp;Output'!$C$3=22,phase_chart!L991,IF('Input&amp;Output'!$C$3=31,phase_chart!P991,IF('Input&amp;Output'!$C$3=32,phase_chart!T991,"")))))</f>
        <v>0</v>
      </c>
      <c r="N994" s="205" t="b">
        <f>IF('Input&amp;Output'!$C$3=10,phase_chart!E991,IF('Input&amp;Output'!$C$3=21,phase_chart!I991,IF('Input&amp;Output'!$C$3=22,phase_chart!M991,IF('Input&amp;Output'!$C$3=31,phase_chart!Q991,IF('Input&amp;Output'!$C$3=32,phase_chart!U991,"")))))</f>
        <v>1</v>
      </c>
      <c r="P994" s="159">
        <f ca="1">IF(NOT($J994=0),IF($J994&lt;IF($P993=0,0,VLOOKUP(P993,tbL!$M$37:$Q$43,IF(L994=TRUE,2,4))),IF($J994&gt;=VLOOKUP(P993,tbL!$M$37:$Q$43,IF(L994=TRUE,3,5)),$P993,IF(AND(L993=TRUE,L994=TRUE),$P993,$P993-1)),IF(AND(L994=TRUE,J994=VLOOKUP(P993,tbL!$M$37:$Q$43,IF(L994=TRUE,2,4))),P993,IF($P993+1&gt;$C$12,$C$12,$P993+1))),0)</f>
        <v>1</v>
      </c>
      <c r="Q994" s="159">
        <f t="shared" ca="1" si="450"/>
        <v>1</v>
      </c>
      <c r="R994" s="207">
        <f t="shared" si="467"/>
        <v>0</v>
      </c>
      <c r="S994" s="208"/>
      <c r="T994" s="159">
        <f t="shared" si="468"/>
        <v>0</v>
      </c>
      <c r="U994" s="209" t="str">
        <f ca="1">IF(AND(T994=-1,N994=TRUE),"*",IF(AND(U993="*",N994=TRUE),"*",IF(AND(AND(L994=TRUE,U993="*"),J994&lt;VLOOKUP(V993+1,tbL!$M$38:$O$43,3)),"*","")))</f>
        <v/>
      </c>
      <c r="V994" s="204">
        <f t="shared" ca="1" si="451"/>
        <v>1</v>
      </c>
      <c r="Y994" s="159" t="str">
        <f t="shared" ca="1" si="452"/>
        <v/>
      </c>
      <c r="Z994" s="159" t="str">
        <f t="shared" si="453"/>
        <v/>
      </c>
      <c r="AA994" s="159">
        <f t="shared" ca="1" si="473"/>
        <v>1</v>
      </c>
      <c r="AC994" s="161" t="str">
        <f t="shared" ca="1" si="454"/>
        <v/>
      </c>
      <c r="AD994" s="161">
        <f t="shared" ca="1" si="455"/>
        <v>1</v>
      </c>
      <c r="AE994" s="161" t="str">
        <f t="shared" ca="1" si="446"/>
        <v/>
      </c>
      <c r="AF994" s="161">
        <f t="shared" ca="1" si="456"/>
        <v>1</v>
      </c>
      <c r="AG994" s="161" t="str">
        <f t="shared" ca="1" si="457"/>
        <v/>
      </c>
      <c r="AH994" s="161">
        <f t="shared" ca="1" si="458"/>
        <v>1</v>
      </c>
      <c r="AI994" s="161" t="str">
        <f t="shared" ca="1" si="459"/>
        <v/>
      </c>
      <c r="AJ994" s="161">
        <f t="shared" ca="1" si="460"/>
        <v>1</v>
      </c>
      <c r="AL994" s="161" t="str">
        <f t="shared" ca="1" si="461"/>
        <v/>
      </c>
      <c r="AM994" s="161">
        <f t="shared" ca="1" si="472"/>
        <v>1</v>
      </c>
      <c r="AN994" s="161" t="str">
        <f t="shared" ca="1" si="462"/>
        <v/>
      </c>
      <c r="AO994" s="161">
        <f t="shared" ca="1" si="471"/>
        <v>1</v>
      </c>
      <c r="AP994" s="161" t="str">
        <f t="shared" ca="1" si="463"/>
        <v/>
      </c>
      <c r="AQ994" s="161">
        <f t="shared" ca="1" si="469"/>
        <v>1</v>
      </c>
      <c r="AR994" s="161" t="str">
        <f t="shared" ca="1" si="464"/>
        <v/>
      </c>
      <c r="AS994" s="161">
        <f t="shared" ca="1" si="465"/>
        <v>1</v>
      </c>
      <c r="AT994" s="159" t="str">
        <f t="shared" ca="1" si="474"/>
        <v/>
      </c>
      <c r="AU994" s="210">
        <f t="shared" ca="1" si="449"/>
        <v>14</v>
      </c>
      <c r="AV994" s="209"/>
      <c r="AW994" s="204">
        <f t="shared" si="466"/>
        <v>10400.916666666664</v>
      </c>
      <c r="AX994" s="159"/>
      <c r="AZ994" s="159"/>
      <c r="BM994" s="207"/>
      <c r="BN994" s="212"/>
      <c r="BP994" s="209"/>
      <c r="BQ994" s="211"/>
      <c r="BR994" s="211"/>
      <c r="BS994" s="211"/>
      <c r="BT994" s="211"/>
      <c r="BU994" s="211"/>
      <c r="BV994" s="211"/>
      <c r="BW994" s="211"/>
      <c r="BX994" s="211"/>
      <c r="BY994" s="211"/>
      <c r="BZ994" s="211"/>
      <c r="CA994" s="209"/>
      <c r="CB994" s="224"/>
      <c r="CC994" s="204"/>
      <c r="CD994" s="204"/>
      <c r="CE994" s="204"/>
      <c r="CF994" s="211"/>
      <c r="CG994" s="211"/>
      <c r="CI994" s="209"/>
      <c r="CJ994" s="209"/>
      <c r="EH994" s="165"/>
      <c r="EI994" s="165"/>
      <c r="EJ994" s="166"/>
      <c r="EK994" s="209"/>
      <c r="EL994" s="211"/>
      <c r="EM994" s="211"/>
      <c r="EN994" s="211"/>
      <c r="EO994" s="211"/>
      <c r="EP994" s="211"/>
      <c r="ES994" s="165"/>
      <c r="ET994" s="165"/>
      <c r="EU994" s="166"/>
      <c r="EV994" s="209"/>
      <c r="EW994" s="211"/>
      <c r="EX994" s="211"/>
      <c r="EY994" s="211"/>
      <c r="EZ994" s="211"/>
      <c r="FA994" s="211"/>
      <c r="FD994" s="165"/>
      <c r="FE994" s="165"/>
      <c r="FF994" s="166"/>
      <c r="FG994" s="209"/>
      <c r="FH994" s="211"/>
      <c r="FI994" s="211"/>
      <c r="FJ994" s="211"/>
      <c r="FK994" s="211"/>
      <c r="FL994" s="211"/>
    </row>
    <row r="995" spans="9:168">
      <c r="I995" s="221">
        <f t="shared" si="470"/>
        <v>391</v>
      </c>
      <c r="J995" s="159">
        <f>'v-t_chart'!C992</f>
        <v>37</v>
      </c>
      <c r="K995" s="204">
        <f t="shared" ca="1" si="448"/>
        <v>108.37299999999999</v>
      </c>
      <c r="L995" s="205" t="b">
        <f>IF('Input&amp;Output'!$C$3=10,phase_chart!C992,IF('Input&amp;Output'!$C$3=21,phase_chart!G992,IF('Input&amp;Output'!$C$3=22,phase_chart!K992,IF('Input&amp;Output'!$C$3=31,phase_chart!O992,IF('Input&amp;Output'!$C$3=32,phase_chart!S992,"")))))</f>
        <v>0</v>
      </c>
      <c r="M995" s="206" t="b">
        <f>IF('Input&amp;Output'!$C$3=10,phase_chart!D992,IF('Input&amp;Output'!$C$3=21,phase_chart!H992,IF('Input&amp;Output'!$C$3=22,phase_chart!L992,IF('Input&amp;Output'!$C$3=31,phase_chart!P992,IF('Input&amp;Output'!$C$3=32,phase_chart!T992,"")))))</f>
        <v>0</v>
      </c>
      <c r="N995" s="205" t="b">
        <f>IF('Input&amp;Output'!$C$3=10,phase_chart!E992,IF('Input&amp;Output'!$C$3=21,phase_chart!I992,IF('Input&amp;Output'!$C$3=22,phase_chart!M992,IF('Input&amp;Output'!$C$3=31,phase_chart!Q992,IF('Input&amp;Output'!$C$3=32,phase_chart!U992,"")))))</f>
        <v>1</v>
      </c>
      <c r="P995" s="159">
        <f ca="1">IF(NOT($J995=0),IF($J995&lt;IF($P994=0,0,VLOOKUP(P994,tbL!$M$37:$Q$43,IF(L995=TRUE,2,4))),IF($J995&gt;=VLOOKUP(P994,tbL!$M$37:$Q$43,IF(L995=TRUE,3,5)),$P994,IF(AND(L994=TRUE,L995=TRUE),$P994,$P994-1)),IF(AND(L995=TRUE,J995=VLOOKUP(P994,tbL!$M$37:$Q$43,IF(L995=TRUE,2,4))),P994,IF($P994+1&gt;$C$12,$C$12,$P994+1))),0)</f>
        <v>1</v>
      </c>
      <c r="Q995" s="159">
        <f t="shared" ca="1" si="450"/>
        <v>1</v>
      </c>
      <c r="R995" s="207">
        <f t="shared" si="467"/>
        <v>0</v>
      </c>
      <c r="S995" s="208"/>
      <c r="T995" s="159">
        <f t="shared" si="468"/>
        <v>0</v>
      </c>
      <c r="U995" s="209" t="str">
        <f ca="1">IF(AND(T995=-1,N995=TRUE),"*",IF(AND(U994="*",N995=TRUE),"*",IF(AND(AND(L995=TRUE,U994="*"),J995&lt;VLOOKUP(V994+1,tbL!$M$38:$O$43,3)),"*","")))</f>
        <v/>
      </c>
      <c r="V995" s="204">
        <f t="shared" ca="1" si="451"/>
        <v>1</v>
      </c>
      <c r="Y995" s="159" t="str">
        <f t="shared" ca="1" si="452"/>
        <v/>
      </c>
      <c r="Z995" s="159" t="str">
        <f t="shared" si="453"/>
        <v/>
      </c>
      <c r="AA995" s="159">
        <f t="shared" ca="1" si="473"/>
        <v>1</v>
      </c>
      <c r="AC995" s="161" t="str">
        <f t="shared" ca="1" si="454"/>
        <v/>
      </c>
      <c r="AD995" s="161">
        <f t="shared" ca="1" si="455"/>
        <v>1</v>
      </c>
      <c r="AE995" s="161" t="str">
        <f t="shared" ca="1" si="446"/>
        <v/>
      </c>
      <c r="AF995" s="161">
        <f t="shared" ca="1" si="456"/>
        <v>1</v>
      </c>
      <c r="AG995" s="161" t="str">
        <f t="shared" ca="1" si="457"/>
        <v/>
      </c>
      <c r="AH995" s="161">
        <f t="shared" ca="1" si="458"/>
        <v>1</v>
      </c>
      <c r="AI995" s="161" t="str">
        <f t="shared" ca="1" si="459"/>
        <v/>
      </c>
      <c r="AJ995" s="161">
        <f t="shared" ca="1" si="460"/>
        <v>1</v>
      </c>
      <c r="AL995" s="161" t="str">
        <f t="shared" ca="1" si="461"/>
        <v/>
      </c>
      <c r="AM995" s="161">
        <f t="shared" ca="1" si="472"/>
        <v>1</v>
      </c>
      <c r="AN995" s="161" t="str">
        <f t="shared" ca="1" si="462"/>
        <v/>
      </c>
      <c r="AO995" s="161">
        <f t="shared" ca="1" si="471"/>
        <v>1</v>
      </c>
      <c r="AP995" s="161" t="str">
        <f t="shared" ca="1" si="463"/>
        <v/>
      </c>
      <c r="AQ995" s="161">
        <f t="shared" ca="1" si="469"/>
        <v>1</v>
      </c>
      <c r="AR995" s="161" t="str">
        <f t="shared" ca="1" si="464"/>
        <v/>
      </c>
      <c r="AS995" s="161">
        <f t="shared" ca="1" si="465"/>
        <v>1</v>
      </c>
      <c r="AT995" s="159" t="str">
        <f t="shared" ca="1" si="474"/>
        <v/>
      </c>
      <c r="AU995" s="210">
        <f t="shared" ca="1" si="449"/>
        <v>14</v>
      </c>
      <c r="AV995" s="209"/>
      <c r="AW995" s="204">
        <f t="shared" si="466"/>
        <v>10411.194444444442</v>
      </c>
      <c r="AX995" s="159"/>
      <c r="AZ995" s="159"/>
      <c r="BM995" s="207"/>
      <c r="BN995" s="212"/>
      <c r="BP995" s="209"/>
      <c r="BQ995" s="211"/>
      <c r="BR995" s="211"/>
      <c r="BS995" s="211"/>
      <c r="BT995" s="211"/>
      <c r="BU995" s="211"/>
      <c r="BV995" s="211"/>
      <c r="BW995" s="211"/>
      <c r="BX995" s="211"/>
      <c r="BY995" s="211"/>
      <c r="BZ995" s="211"/>
      <c r="CA995" s="209"/>
      <c r="CB995" s="224"/>
      <c r="CC995" s="204"/>
      <c r="CD995" s="204"/>
      <c r="CE995" s="204"/>
      <c r="CF995" s="211"/>
      <c r="CG995" s="211"/>
      <c r="CI995" s="209"/>
      <c r="CJ995" s="209"/>
      <c r="EH995" s="165"/>
      <c r="EI995" s="165"/>
      <c r="EJ995" s="166"/>
      <c r="EK995" s="209"/>
      <c r="EL995" s="211"/>
      <c r="EM995" s="211"/>
      <c r="EN995" s="211"/>
      <c r="EO995" s="211"/>
      <c r="EP995" s="211"/>
      <c r="ES995" s="165"/>
      <c r="ET995" s="165"/>
      <c r="EU995" s="166"/>
      <c r="EV995" s="209"/>
      <c r="EW995" s="211"/>
      <c r="EX995" s="211"/>
      <c r="EY995" s="211"/>
      <c r="EZ995" s="211"/>
      <c r="FA995" s="211"/>
      <c r="FD995" s="165"/>
      <c r="FE995" s="165"/>
      <c r="FF995" s="166"/>
      <c r="FG995" s="209"/>
      <c r="FH995" s="211"/>
      <c r="FI995" s="211"/>
      <c r="FJ995" s="211"/>
      <c r="FK995" s="211"/>
      <c r="FL995" s="211"/>
    </row>
    <row r="996" spans="9:168">
      <c r="I996" s="221">
        <f t="shared" si="470"/>
        <v>392</v>
      </c>
      <c r="J996" s="159">
        <f>'v-t_chart'!C993</f>
        <v>33</v>
      </c>
      <c r="K996" s="204">
        <f t="shared" ca="1" si="448"/>
        <v>96.656999999999996</v>
      </c>
      <c r="L996" s="205" t="b">
        <f>IF('Input&amp;Output'!$C$3=10,phase_chart!C993,IF('Input&amp;Output'!$C$3=21,phase_chart!G993,IF('Input&amp;Output'!$C$3=22,phase_chart!K993,IF('Input&amp;Output'!$C$3=31,phase_chart!O993,IF('Input&amp;Output'!$C$3=32,phase_chart!S993,"")))))</f>
        <v>0</v>
      </c>
      <c r="M996" s="206" t="b">
        <f>IF('Input&amp;Output'!$C$3=10,phase_chart!D993,IF('Input&amp;Output'!$C$3=21,phase_chart!H993,IF('Input&amp;Output'!$C$3=22,phase_chart!L993,IF('Input&amp;Output'!$C$3=31,phase_chart!P993,IF('Input&amp;Output'!$C$3=32,phase_chart!T993,"")))))</f>
        <v>0</v>
      </c>
      <c r="N996" s="205" t="b">
        <f>IF('Input&amp;Output'!$C$3=10,phase_chart!E993,IF('Input&amp;Output'!$C$3=21,phase_chart!I993,IF('Input&amp;Output'!$C$3=22,phase_chart!M993,IF('Input&amp;Output'!$C$3=31,phase_chart!Q993,IF('Input&amp;Output'!$C$3=32,phase_chart!U993,"")))))</f>
        <v>1</v>
      </c>
      <c r="P996" s="159">
        <f ca="1">IF(NOT($J996=0),IF($J996&lt;IF($P995=0,0,VLOOKUP(P995,tbL!$M$37:$Q$43,IF(L996=TRUE,2,4))),IF($J996&gt;=VLOOKUP(P995,tbL!$M$37:$Q$43,IF(L996=TRUE,3,5)),$P995,IF(AND(L995=TRUE,L996=TRUE),$P995,$P995-1)),IF(AND(L996=TRUE,J996=VLOOKUP(P995,tbL!$M$37:$Q$43,IF(L996=TRUE,2,4))),P995,IF($P995+1&gt;$C$12,$C$12,$P995+1))),0)</f>
        <v>1</v>
      </c>
      <c r="Q996" s="159">
        <f t="shared" ca="1" si="450"/>
        <v>1</v>
      </c>
      <c r="R996" s="207">
        <f t="shared" si="467"/>
        <v>0</v>
      </c>
      <c r="S996" s="208"/>
      <c r="T996" s="159">
        <f t="shared" si="468"/>
        <v>0</v>
      </c>
      <c r="U996" s="209" t="str">
        <f ca="1">IF(AND(T996=-1,N996=TRUE),"*",IF(AND(U995="*",N996=TRUE),"*",IF(AND(AND(L996=TRUE,U995="*"),J996&lt;VLOOKUP(V995+1,tbL!$M$38:$O$43,3)),"*","")))</f>
        <v/>
      </c>
      <c r="V996" s="204">
        <f t="shared" ca="1" si="451"/>
        <v>1</v>
      </c>
      <c r="Y996" s="159" t="str">
        <f t="shared" ca="1" si="452"/>
        <v/>
      </c>
      <c r="Z996" s="159" t="str">
        <f t="shared" si="453"/>
        <v/>
      </c>
      <c r="AA996" s="159">
        <f t="shared" ca="1" si="473"/>
        <v>1</v>
      </c>
      <c r="AC996" s="161" t="str">
        <f t="shared" ca="1" si="454"/>
        <v/>
      </c>
      <c r="AD996" s="161">
        <f t="shared" ca="1" si="455"/>
        <v>1</v>
      </c>
      <c r="AE996" s="161" t="str">
        <f t="shared" ca="1" si="446"/>
        <v/>
      </c>
      <c r="AF996" s="161">
        <f t="shared" ca="1" si="456"/>
        <v>1</v>
      </c>
      <c r="AG996" s="161" t="str">
        <f t="shared" ca="1" si="457"/>
        <v/>
      </c>
      <c r="AH996" s="161">
        <f t="shared" ca="1" si="458"/>
        <v>1</v>
      </c>
      <c r="AI996" s="161" t="str">
        <f t="shared" ca="1" si="459"/>
        <v/>
      </c>
      <c r="AJ996" s="161">
        <f t="shared" ca="1" si="460"/>
        <v>1</v>
      </c>
      <c r="AL996" s="161" t="str">
        <f t="shared" ca="1" si="461"/>
        <v/>
      </c>
      <c r="AM996" s="161">
        <f t="shared" ca="1" si="472"/>
        <v>1</v>
      </c>
      <c r="AN996" s="161" t="str">
        <f t="shared" ca="1" si="462"/>
        <v/>
      </c>
      <c r="AO996" s="161">
        <f t="shared" ca="1" si="471"/>
        <v>1</v>
      </c>
      <c r="AP996" s="161" t="str">
        <f t="shared" ca="1" si="463"/>
        <v/>
      </c>
      <c r="AQ996" s="161">
        <f t="shared" ca="1" si="469"/>
        <v>1</v>
      </c>
      <c r="AR996" s="161" t="str">
        <f t="shared" ca="1" si="464"/>
        <v/>
      </c>
      <c r="AS996" s="161">
        <f t="shared" ca="1" si="465"/>
        <v>1</v>
      </c>
      <c r="AT996" s="159" t="str">
        <f t="shared" ca="1" si="474"/>
        <v/>
      </c>
      <c r="AU996" s="210">
        <f t="shared" ca="1" si="449"/>
        <v>14</v>
      </c>
      <c r="AV996" s="209"/>
      <c r="AW996" s="204">
        <f t="shared" si="466"/>
        <v>10420.361111111108</v>
      </c>
      <c r="AX996" s="159"/>
      <c r="AZ996" s="159"/>
      <c r="BM996" s="207"/>
      <c r="BN996" s="212"/>
      <c r="BP996" s="209"/>
      <c r="BQ996" s="211"/>
      <c r="BR996" s="211"/>
      <c r="BS996" s="211"/>
      <c r="BT996" s="211"/>
      <c r="BU996" s="211"/>
      <c r="BV996" s="211"/>
      <c r="BW996" s="211"/>
      <c r="BX996" s="211"/>
      <c r="BY996" s="211"/>
      <c r="BZ996" s="211"/>
      <c r="CA996" s="209"/>
      <c r="CB996" s="224"/>
      <c r="CC996" s="204"/>
      <c r="CD996" s="204"/>
      <c r="CE996" s="204"/>
      <c r="CF996" s="211"/>
      <c r="CG996" s="211"/>
      <c r="CI996" s="209"/>
      <c r="CJ996" s="209"/>
      <c r="EH996" s="165"/>
      <c r="EI996" s="165"/>
      <c r="EJ996" s="166"/>
      <c r="EK996" s="209"/>
      <c r="EL996" s="211"/>
      <c r="EM996" s="211"/>
      <c r="EN996" s="211"/>
      <c r="EO996" s="211"/>
      <c r="EP996" s="211"/>
      <c r="ES996" s="165"/>
      <c r="ET996" s="165"/>
      <c r="EU996" s="166"/>
      <c r="EV996" s="209"/>
      <c r="EW996" s="211"/>
      <c r="EX996" s="211"/>
      <c r="EY996" s="211"/>
      <c r="EZ996" s="211"/>
      <c r="FA996" s="211"/>
      <c r="FD996" s="165"/>
      <c r="FE996" s="165"/>
      <c r="FF996" s="166"/>
      <c r="FG996" s="209"/>
      <c r="FH996" s="211"/>
      <c r="FI996" s="211"/>
      <c r="FJ996" s="211"/>
      <c r="FK996" s="211"/>
      <c r="FL996" s="211"/>
    </row>
    <row r="997" spans="9:168">
      <c r="I997" s="221">
        <f t="shared" si="470"/>
        <v>393</v>
      </c>
      <c r="J997" s="159">
        <f>'v-t_chart'!C994</f>
        <v>30.9</v>
      </c>
      <c r="K997" s="204">
        <f t="shared" ca="1" si="448"/>
        <v>90.506099999999989</v>
      </c>
      <c r="L997" s="205" t="b">
        <f>IF('Input&amp;Output'!$C$3=10,phase_chart!C994,IF('Input&amp;Output'!$C$3=21,phase_chart!G994,IF('Input&amp;Output'!$C$3=22,phase_chart!K994,IF('Input&amp;Output'!$C$3=31,phase_chart!O994,IF('Input&amp;Output'!$C$3=32,phase_chart!S994,"")))))</f>
        <v>0</v>
      </c>
      <c r="M997" s="206" t="b">
        <f>IF('Input&amp;Output'!$C$3=10,phase_chart!D994,IF('Input&amp;Output'!$C$3=21,phase_chart!H994,IF('Input&amp;Output'!$C$3=22,phase_chart!L994,IF('Input&amp;Output'!$C$3=31,phase_chart!P994,IF('Input&amp;Output'!$C$3=32,phase_chart!T994,"")))))</f>
        <v>0</v>
      </c>
      <c r="N997" s="205" t="b">
        <f>IF('Input&amp;Output'!$C$3=10,phase_chart!E994,IF('Input&amp;Output'!$C$3=21,phase_chart!I994,IF('Input&amp;Output'!$C$3=22,phase_chart!M994,IF('Input&amp;Output'!$C$3=31,phase_chart!Q994,IF('Input&amp;Output'!$C$3=32,phase_chart!U994,"")))))</f>
        <v>1</v>
      </c>
      <c r="P997" s="159">
        <f ca="1">IF(NOT($J997=0),IF($J997&lt;IF($P996=0,0,VLOOKUP(P996,tbL!$M$37:$Q$43,IF(L997=TRUE,2,4))),IF($J997&gt;=VLOOKUP(P996,tbL!$M$37:$Q$43,IF(L997=TRUE,3,5)),$P996,IF(AND(L996=TRUE,L997=TRUE),$P996,$P996-1)),IF(AND(L997=TRUE,J997=VLOOKUP(P996,tbL!$M$37:$Q$43,IF(L997=TRUE,2,4))),P996,IF($P996+1&gt;$C$12,$C$12,$P996+1))),0)</f>
        <v>1</v>
      </c>
      <c r="Q997" s="159">
        <f t="shared" ca="1" si="450"/>
        <v>1</v>
      </c>
      <c r="R997" s="207">
        <f t="shared" si="467"/>
        <v>0</v>
      </c>
      <c r="S997" s="208"/>
      <c r="T997" s="159">
        <f t="shared" si="468"/>
        <v>0</v>
      </c>
      <c r="U997" s="209" t="str">
        <f ca="1">IF(AND(T997=-1,N997=TRUE),"*",IF(AND(U996="*",N997=TRUE),"*",IF(AND(AND(L997=TRUE,U996="*"),J997&lt;VLOOKUP(V996+1,tbL!$M$38:$O$43,3)),"*","")))</f>
        <v/>
      </c>
      <c r="V997" s="204">
        <f t="shared" ca="1" si="451"/>
        <v>1</v>
      </c>
      <c r="Y997" s="159" t="str">
        <f t="shared" ca="1" si="452"/>
        <v/>
      </c>
      <c r="Z997" s="159" t="str">
        <f t="shared" si="453"/>
        <v/>
      </c>
      <c r="AA997" s="159">
        <f t="shared" ca="1" si="473"/>
        <v>1</v>
      </c>
      <c r="AC997" s="161" t="str">
        <f t="shared" ca="1" si="454"/>
        <v/>
      </c>
      <c r="AD997" s="161">
        <f t="shared" ca="1" si="455"/>
        <v>1</v>
      </c>
      <c r="AE997" s="161" t="str">
        <f t="shared" ref="AE997:AE1060" ca="1" si="475">IF(OR(OR($AT997=-1,$R997=1),AD997=0),"",IF(AND(AND(AD996=AD999,AD997&lt;&gt;AD996),AD997=AD998),IF(AE995="*","","*"),""))</f>
        <v/>
      </c>
      <c r="AF997" s="161">
        <f t="shared" ca="1" si="456"/>
        <v>1</v>
      </c>
      <c r="AG997" s="161" t="str">
        <f t="shared" ca="1" si="457"/>
        <v/>
      </c>
      <c r="AH997" s="161">
        <f t="shared" ca="1" si="458"/>
        <v>1</v>
      </c>
      <c r="AI997" s="161" t="str">
        <f t="shared" ca="1" si="459"/>
        <v/>
      </c>
      <c r="AJ997" s="161">
        <f t="shared" ca="1" si="460"/>
        <v>1</v>
      </c>
      <c r="AL997" s="161" t="str">
        <f t="shared" ca="1" si="461"/>
        <v/>
      </c>
      <c r="AM997" s="161">
        <f t="shared" ca="1" si="472"/>
        <v>1</v>
      </c>
      <c r="AN997" s="161" t="str">
        <f t="shared" ca="1" si="462"/>
        <v/>
      </c>
      <c r="AO997" s="161">
        <f t="shared" ca="1" si="471"/>
        <v>1</v>
      </c>
      <c r="AP997" s="161" t="str">
        <f t="shared" ca="1" si="463"/>
        <v/>
      </c>
      <c r="AQ997" s="161">
        <f t="shared" ca="1" si="469"/>
        <v>1</v>
      </c>
      <c r="AR997" s="161" t="str">
        <f t="shared" ca="1" si="464"/>
        <v/>
      </c>
      <c r="AS997" s="161">
        <f t="shared" ca="1" si="465"/>
        <v>1</v>
      </c>
      <c r="AT997" s="159" t="str">
        <f t="shared" ca="1" si="474"/>
        <v/>
      </c>
      <c r="AU997" s="210">
        <f t="shared" ca="1" si="449"/>
        <v>14</v>
      </c>
      <c r="AV997" s="209"/>
      <c r="AW997" s="204">
        <f t="shared" si="466"/>
        <v>10428.944444444442</v>
      </c>
      <c r="AX997" s="159"/>
      <c r="AZ997" s="159"/>
      <c r="BM997" s="207"/>
      <c r="BN997" s="212"/>
      <c r="BP997" s="209"/>
      <c r="BQ997" s="211"/>
      <c r="BR997" s="211"/>
      <c r="BS997" s="211"/>
      <c r="BT997" s="211"/>
      <c r="BU997" s="211"/>
      <c r="BV997" s="211"/>
      <c r="BW997" s="211"/>
      <c r="BX997" s="211"/>
      <c r="BY997" s="211"/>
      <c r="BZ997" s="211"/>
      <c r="CA997" s="209"/>
      <c r="CB997" s="224"/>
      <c r="CC997" s="204"/>
      <c r="CD997" s="204"/>
      <c r="CE997" s="204"/>
      <c r="CF997" s="211"/>
      <c r="CG997" s="211"/>
      <c r="CI997" s="209"/>
      <c r="CJ997" s="209"/>
      <c r="EH997" s="165"/>
      <c r="EI997" s="165"/>
      <c r="EJ997" s="166"/>
      <c r="EK997" s="209"/>
      <c r="EL997" s="211"/>
      <c r="EM997" s="211"/>
      <c r="EN997" s="211"/>
      <c r="EO997" s="211"/>
      <c r="EP997" s="211"/>
      <c r="ES997" s="165"/>
      <c r="ET997" s="165"/>
      <c r="EU997" s="166"/>
      <c r="EV997" s="209"/>
      <c r="EW997" s="211"/>
      <c r="EX997" s="211"/>
      <c r="EY997" s="211"/>
      <c r="EZ997" s="211"/>
      <c r="FA997" s="211"/>
      <c r="FD997" s="165"/>
      <c r="FE997" s="165"/>
      <c r="FF997" s="166"/>
      <c r="FG997" s="209"/>
      <c r="FH997" s="211"/>
      <c r="FI997" s="211"/>
      <c r="FJ997" s="211"/>
      <c r="FK997" s="211"/>
      <c r="FL997" s="211"/>
    </row>
    <row r="998" spans="9:168">
      <c r="I998" s="221">
        <f t="shared" si="470"/>
        <v>394</v>
      </c>
      <c r="J998" s="159">
        <f>'v-t_chart'!C995</f>
        <v>30.9</v>
      </c>
      <c r="K998" s="204">
        <f t="shared" ca="1" si="448"/>
        <v>90.506099999999989</v>
      </c>
      <c r="L998" s="205" t="b">
        <f>IF('Input&amp;Output'!$C$3=10,phase_chart!C995,IF('Input&amp;Output'!$C$3=21,phase_chart!G995,IF('Input&amp;Output'!$C$3=22,phase_chart!K995,IF('Input&amp;Output'!$C$3=31,phase_chart!O995,IF('Input&amp;Output'!$C$3=32,phase_chart!S995,"")))))</f>
        <v>1</v>
      </c>
      <c r="M998" s="206" t="b">
        <f>IF('Input&amp;Output'!$C$3=10,phase_chart!D995,IF('Input&amp;Output'!$C$3=21,phase_chart!H995,IF('Input&amp;Output'!$C$3=22,phase_chart!L995,IF('Input&amp;Output'!$C$3=31,phase_chart!P995,IF('Input&amp;Output'!$C$3=32,phase_chart!T995,"")))))</f>
        <v>0</v>
      </c>
      <c r="N998" s="205" t="b">
        <f>IF('Input&amp;Output'!$C$3=10,phase_chart!E995,IF('Input&amp;Output'!$C$3=21,phase_chart!I995,IF('Input&amp;Output'!$C$3=22,phase_chart!M995,IF('Input&amp;Output'!$C$3=31,phase_chart!Q995,IF('Input&amp;Output'!$C$3=32,phase_chart!U995,"")))))</f>
        <v>0</v>
      </c>
      <c r="P998" s="159">
        <f ca="1">IF(NOT($J998=0),IF($J998&lt;IF($P997=0,0,VLOOKUP(P997,tbL!$M$37:$Q$43,IF(L998=TRUE,2,4))),IF($J998&gt;=VLOOKUP(P997,tbL!$M$37:$Q$43,IF(L998=TRUE,3,5)),$P997,IF(AND(L997=TRUE,L998=TRUE),$P997,$P997-1)),IF(AND(L998=TRUE,J998=VLOOKUP(P997,tbL!$M$37:$Q$43,IF(L998=TRUE,2,4))),P997,IF($P997+1&gt;$C$12,$C$12,$P997+1))),0)</f>
        <v>1</v>
      </c>
      <c r="Q998" s="159">
        <f t="shared" ca="1" si="450"/>
        <v>1</v>
      </c>
      <c r="R998" s="207">
        <f t="shared" ref="R998:R1010" ca="1" si="476">IF(L998=TRUE,IF(OR(K997=0,R997=1),1,0),0)</f>
        <v>0</v>
      </c>
      <c r="S998" s="208"/>
      <c r="T998" s="159">
        <f t="shared" si="468"/>
        <v>0</v>
      </c>
      <c r="U998" s="209" t="str">
        <f ca="1">IF(AND(T998=-1,N998=TRUE),"*",IF(AND(U997="*",N998=TRUE),"*",IF(AND(AND(L998=TRUE,U997="*"),J998&lt;VLOOKUP(V997+1,tbL!$M$38:$O$43,3)),"*","")))</f>
        <v/>
      </c>
      <c r="V998" s="204">
        <f t="shared" ca="1" si="451"/>
        <v>1</v>
      </c>
      <c r="Y998" s="159" t="str">
        <f t="shared" ca="1" si="452"/>
        <v/>
      </c>
      <c r="Z998" s="159" t="str">
        <f t="shared" si="453"/>
        <v/>
      </c>
      <c r="AA998" s="159">
        <f t="shared" ca="1" si="473"/>
        <v>1</v>
      </c>
      <c r="AC998" s="161" t="str">
        <f t="shared" ca="1" si="454"/>
        <v/>
      </c>
      <c r="AD998" s="161">
        <f t="shared" ca="1" si="455"/>
        <v>1</v>
      </c>
      <c r="AE998" s="161" t="str">
        <f t="shared" ca="1" si="475"/>
        <v/>
      </c>
      <c r="AF998" s="161">
        <f t="shared" ca="1" si="456"/>
        <v>1</v>
      </c>
      <c r="AG998" s="161" t="str">
        <f t="shared" ca="1" si="457"/>
        <v/>
      </c>
      <c r="AH998" s="161">
        <f t="shared" ca="1" si="458"/>
        <v>1</v>
      </c>
      <c r="AI998" s="161" t="str">
        <f t="shared" ca="1" si="459"/>
        <v/>
      </c>
      <c r="AJ998" s="161">
        <f t="shared" ca="1" si="460"/>
        <v>1</v>
      </c>
      <c r="AL998" s="161" t="str">
        <f t="shared" ca="1" si="461"/>
        <v/>
      </c>
      <c r="AM998" s="161">
        <f t="shared" ca="1" si="472"/>
        <v>1</v>
      </c>
      <c r="AN998" s="161" t="str">
        <f t="shared" ca="1" si="462"/>
        <v/>
      </c>
      <c r="AO998" s="161">
        <f t="shared" ca="1" si="471"/>
        <v>1</v>
      </c>
      <c r="AP998" s="161" t="str">
        <f t="shared" ca="1" si="463"/>
        <v/>
      </c>
      <c r="AQ998" s="161">
        <f t="shared" ca="1" si="469"/>
        <v>1</v>
      </c>
      <c r="AR998" s="161" t="str">
        <f t="shared" ca="1" si="464"/>
        <v/>
      </c>
      <c r="AS998" s="161">
        <f t="shared" ca="1" si="465"/>
        <v>1</v>
      </c>
      <c r="AT998" s="159" t="str">
        <f t="shared" ca="1" si="474"/>
        <v/>
      </c>
      <c r="AU998" s="210">
        <f t="shared" ca="1" si="449"/>
        <v>14</v>
      </c>
      <c r="AV998" s="209"/>
      <c r="AW998" s="204">
        <f t="shared" si="466"/>
        <v>10437.527777777776</v>
      </c>
      <c r="AX998" s="159"/>
      <c r="AZ998" s="159"/>
      <c r="BM998" s="207"/>
      <c r="BN998" s="212"/>
      <c r="BP998" s="209"/>
      <c r="BQ998" s="211"/>
      <c r="BR998" s="211"/>
      <c r="BS998" s="211"/>
      <c r="BT998" s="211"/>
      <c r="BU998" s="211"/>
      <c r="BV998" s="211"/>
      <c r="BW998" s="211"/>
      <c r="BX998" s="211"/>
      <c r="BY998" s="211"/>
      <c r="BZ998" s="211"/>
      <c r="CA998" s="209"/>
      <c r="CB998" s="224"/>
      <c r="CC998" s="204"/>
      <c r="CD998" s="204"/>
      <c r="CE998" s="204"/>
      <c r="CF998" s="211"/>
      <c r="CG998" s="211"/>
      <c r="CI998" s="209"/>
      <c r="CJ998" s="209"/>
      <c r="EH998" s="165"/>
      <c r="EI998" s="165"/>
      <c r="EJ998" s="166"/>
      <c r="EK998" s="209"/>
      <c r="EL998" s="211"/>
      <c r="EM998" s="211"/>
      <c r="EN998" s="211"/>
      <c r="EO998" s="211"/>
      <c r="EP998" s="211"/>
      <c r="ES998" s="165"/>
      <c r="ET998" s="165"/>
      <c r="EU998" s="166"/>
      <c r="EV998" s="209"/>
      <c r="EW998" s="211"/>
      <c r="EX998" s="211"/>
      <c r="EY998" s="211"/>
      <c r="EZ998" s="211"/>
      <c r="FA998" s="211"/>
      <c r="FD998" s="165"/>
      <c r="FE998" s="165"/>
      <c r="FF998" s="166"/>
      <c r="FG998" s="209"/>
      <c r="FH998" s="211"/>
      <c r="FI998" s="211"/>
      <c r="FJ998" s="211"/>
      <c r="FK998" s="211"/>
      <c r="FL998" s="211"/>
    </row>
    <row r="999" spans="9:168">
      <c r="I999" s="221">
        <f t="shared" si="470"/>
        <v>395</v>
      </c>
      <c r="J999" s="159">
        <f>'v-t_chart'!C996</f>
        <v>33.5</v>
      </c>
      <c r="K999" s="204">
        <f t="shared" ca="1" si="448"/>
        <v>98.121499999999997</v>
      </c>
      <c r="L999" s="205" t="b">
        <f>IF('Input&amp;Output'!$C$3=10,phase_chart!C996,IF('Input&amp;Output'!$C$3=21,phase_chart!G996,IF('Input&amp;Output'!$C$3=22,phase_chart!K996,IF('Input&amp;Output'!$C$3=31,phase_chart!O996,IF('Input&amp;Output'!$C$3=32,phase_chart!S996,"")))))</f>
        <v>1</v>
      </c>
      <c r="M999" s="206" t="b">
        <f>IF('Input&amp;Output'!$C$3=10,phase_chart!D996,IF('Input&amp;Output'!$C$3=21,phase_chart!H996,IF('Input&amp;Output'!$C$3=22,phase_chart!L996,IF('Input&amp;Output'!$C$3=31,phase_chart!P996,IF('Input&amp;Output'!$C$3=32,phase_chart!T996,"")))))</f>
        <v>0</v>
      </c>
      <c r="N999" s="205" t="b">
        <f>IF('Input&amp;Output'!$C$3=10,phase_chart!E996,IF('Input&amp;Output'!$C$3=21,phase_chart!I996,IF('Input&amp;Output'!$C$3=22,phase_chart!M996,IF('Input&amp;Output'!$C$3=31,phase_chart!Q996,IF('Input&amp;Output'!$C$3=32,phase_chart!U996,"")))))</f>
        <v>0</v>
      </c>
      <c r="P999" s="159">
        <f ca="1">IF(NOT($J999=0),IF($J999&lt;IF($P998=0,0,VLOOKUP(P998,tbL!$M$37:$Q$43,IF(L999=TRUE,2,4))),IF($J999&gt;=VLOOKUP(P998,tbL!$M$37:$Q$43,IF(L999=TRUE,3,5)),$P998,IF(AND(L998=TRUE,L999=TRUE),$P998,$P998-1)),IF(AND(L999=TRUE,J999=VLOOKUP(P998,tbL!$M$37:$Q$43,IF(L999=TRUE,2,4))),P998,IF($P998+1&gt;$C$12,$C$12,$P998+1))),0)</f>
        <v>1</v>
      </c>
      <c r="Q999" s="159">
        <f t="shared" ca="1" si="450"/>
        <v>1</v>
      </c>
      <c r="R999" s="207">
        <f t="shared" ca="1" si="476"/>
        <v>0</v>
      </c>
      <c r="S999" s="208"/>
      <c r="T999" s="159">
        <f t="shared" si="468"/>
        <v>0</v>
      </c>
      <c r="U999" s="209" t="str">
        <f ca="1">IF(AND(T999=-1,N999=TRUE),"*",IF(AND(U998="*",N999=TRUE),"*",IF(AND(AND(L999=TRUE,U998="*"),J999&lt;VLOOKUP(V998+1,tbL!$M$38:$O$43,3)),"*","")))</f>
        <v/>
      </c>
      <c r="V999" s="204">
        <f t="shared" ca="1" si="451"/>
        <v>1</v>
      </c>
      <c r="Y999" s="159" t="str">
        <f t="shared" ca="1" si="452"/>
        <v/>
      </c>
      <c r="Z999" s="159" t="str">
        <f t="shared" si="453"/>
        <v/>
      </c>
      <c r="AA999" s="159">
        <f t="shared" ca="1" si="473"/>
        <v>1</v>
      </c>
      <c r="AC999" s="161" t="str">
        <f t="shared" ca="1" si="454"/>
        <v/>
      </c>
      <c r="AD999" s="161">
        <f t="shared" ca="1" si="455"/>
        <v>1</v>
      </c>
      <c r="AE999" s="161" t="str">
        <f t="shared" ca="1" si="475"/>
        <v/>
      </c>
      <c r="AF999" s="161">
        <f t="shared" ca="1" si="456"/>
        <v>1</v>
      </c>
      <c r="AG999" s="161" t="str">
        <f t="shared" ca="1" si="457"/>
        <v/>
      </c>
      <c r="AH999" s="161">
        <f t="shared" ca="1" si="458"/>
        <v>1</v>
      </c>
      <c r="AI999" s="161" t="str">
        <f t="shared" ca="1" si="459"/>
        <v/>
      </c>
      <c r="AJ999" s="161">
        <f t="shared" ca="1" si="460"/>
        <v>1</v>
      </c>
      <c r="AL999" s="161" t="str">
        <f t="shared" ca="1" si="461"/>
        <v/>
      </c>
      <c r="AM999" s="161">
        <f t="shared" ca="1" si="472"/>
        <v>1</v>
      </c>
      <c r="AN999" s="161" t="str">
        <f t="shared" ca="1" si="462"/>
        <v/>
      </c>
      <c r="AO999" s="161">
        <f t="shared" ca="1" si="471"/>
        <v>1</v>
      </c>
      <c r="AP999" s="161" t="str">
        <f t="shared" ca="1" si="463"/>
        <v/>
      </c>
      <c r="AQ999" s="161">
        <f t="shared" ca="1" si="469"/>
        <v>1</v>
      </c>
      <c r="AR999" s="161" t="str">
        <f t="shared" ca="1" si="464"/>
        <v/>
      </c>
      <c r="AS999" s="161">
        <f t="shared" ca="1" si="465"/>
        <v>1</v>
      </c>
      <c r="AT999" s="159" t="str">
        <f t="shared" ca="1" si="474"/>
        <v/>
      </c>
      <c r="AU999" s="210">
        <f t="shared" ca="1" si="449"/>
        <v>14</v>
      </c>
      <c r="AV999" s="209"/>
      <c r="AW999" s="204">
        <f t="shared" si="466"/>
        <v>10446.83333333333</v>
      </c>
      <c r="AX999" s="159"/>
      <c r="AZ999" s="159"/>
      <c r="BM999" s="207"/>
      <c r="BN999" s="212"/>
      <c r="BP999" s="209"/>
      <c r="BQ999" s="211"/>
      <c r="BR999" s="211"/>
      <c r="BS999" s="211"/>
      <c r="BT999" s="211"/>
      <c r="BU999" s="211"/>
      <c r="BV999" s="211"/>
      <c r="BW999" s="211"/>
      <c r="BX999" s="211"/>
      <c r="BY999" s="211"/>
      <c r="BZ999" s="211"/>
      <c r="CA999" s="209"/>
      <c r="CB999" s="224"/>
      <c r="CC999" s="204"/>
      <c r="CD999" s="204"/>
      <c r="CE999" s="204"/>
      <c r="CF999" s="211"/>
      <c r="CG999" s="211"/>
      <c r="CI999" s="209"/>
      <c r="CJ999" s="209"/>
      <c r="EH999" s="165"/>
      <c r="EI999" s="165"/>
      <c r="EJ999" s="166"/>
      <c r="EK999" s="209"/>
      <c r="EL999" s="211"/>
      <c r="EM999" s="211"/>
      <c r="EN999" s="211"/>
      <c r="EO999" s="211"/>
      <c r="EP999" s="211"/>
      <c r="ES999" s="165"/>
      <c r="ET999" s="165"/>
      <c r="EU999" s="166"/>
      <c r="EV999" s="209"/>
      <c r="EW999" s="211"/>
      <c r="EX999" s="211"/>
      <c r="EY999" s="211"/>
      <c r="EZ999" s="211"/>
      <c r="FA999" s="211"/>
      <c r="FD999" s="165"/>
      <c r="FE999" s="165"/>
      <c r="FF999" s="166"/>
      <c r="FG999" s="209"/>
      <c r="FH999" s="211"/>
      <c r="FI999" s="211"/>
      <c r="FJ999" s="211"/>
      <c r="FK999" s="211"/>
      <c r="FL999" s="211"/>
    </row>
    <row r="1000" spans="9:168">
      <c r="I1000" s="221">
        <f t="shared" si="470"/>
        <v>396</v>
      </c>
      <c r="J1000" s="159">
        <f>'v-t_chart'!C997</f>
        <v>38</v>
      </c>
      <c r="K1000" s="204">
        <f t="shared" ca="1" si="448"/>
        <v>111.30199999999999</v>
      </c>
      <c r="L1000" s="205" t="b">
        <f>IF('Input&amp;Output'!$C$3=10,phase_chart!C997,IF('Input&amp;Output'!$C$3=21,phase_chart!G997,IF('Input&amp;Output'!$C$3=22,phase_chart!K997,IF('Input&amp;Output'!$C$3=31,phase_chart!O997,IF('Input&amp;Output'!$C$3=32,phase_chart!S997,"")))))</f>
        <v>1</v>
      </c>
      <c r="M1000" s="206" t="b">
        <f>IF('Input&amp;Output'!$C$3=10,phase_chart!D997,IF('Input&amp;Output'!$C$3=21,phase_chart!H997,IF('Input&amp;Output'!$C$3=22,phase_chart!L997,IF('Input&amp;Output'!$C$3=31,phase_chart!P997,IF('Input&amp;Output'!$C$3=32,phase_chart!T997,"")))))</f>
        <v>0</v>
      </c>
      <c r="N1000" s="205" t="b">
        <f>IF('Input&amp;Output'!$C$3=10,phase_chart!E997,IF('Input&amp;Output'!$C$3=21,phase_chart!I997,IF('Input&amp;Output'!$C$3=22,phase_chart!M997,IF('Input&amp;Output'!$C$3=31,phase_chart!Q997,IF('Input&amp;Output'!$C$3=32,phase_chart!U997,"")))))</f>
        <v>0</v>
      </c>
      <c r="P1000" s="159">
        <f ca="1">IF(NOT($J1000=0),IF($J1000&lt;IF($P999=0,0,VLOOKUP(P999,tbL!$M$37:$Q$43,IF(L1000=TRUE,2,4))),IF($J1000&gt;=VLOOKUP(P999,tbL!$M$37:$Q$43,IF(L1000=TRUE,3,5)),$P999,IF(AND(L999=TRUE,L1000=TRUE),$P999,$P999-1)),IF(AND(L1000=TRUE,J1000=VLOOKUP(P999,tbL!$M$37:$Q$43,IF(L1000=TRUE,2,4))),P999,IF($P999+1&gt;$C$12,$C$12,$P999+1))),0)</f>
        <v>1</v>
      </c>
      <c r="Q1000" s="159">
        <f t="shared" ca="1" si="450"/>
        <v>1</v>
      </c>
      <c r="R1000" s="207">
        <f t="shared" ca="1" si="476"/>
        <v>0</v>
      </c>
      <c r="S1000" s="208"/>
      <c r="T1000" s="159">
        <f t="shared" si="468"/>
        <v>0</v>
      </c>
      <c r="U1000" s="209" t="str">
        <f ca="1">IF(AND(T1000=-1,N1000=TRUE),"*",IF(AND(U999="*",N1000=TRUE),"*",IF(AND(AND(L1000=TRUE,U999="*"),J1000&lt;VLOOKUP(V999+1,tbL!$M$38:$O$43,3)),"*","")))</f>
        <v/>
      </c>
      <c r="V1000" s="204">
        <f t="shared" ca="1" si="451"/>
        <v>1</v>
      </c>
      <c r="Y1000" s="159" t="str">
        <f t="shared" ca="1" si="452"/>
        <v/>
      </c>
      <c r="Z1000" s="159" t="str">
        <f t="shared" si="453"/>
        <v/>
      </c>
      <c r="AA1000" s="159">
        <f t="shared" ca="1" si="473"/>
        <v>1</v>
      </c>
      <c r="AC1000" s="161" t="str">
        <f t="shared" ca="1" si="454"/>
        <v/>
      </c>
      <c r="AD1000" s="161">
        <f t="shared" ca="1" si="455"/>
        <v>1</v>
      </c>
      <c r="AE1000" s="161" t="str">
        <f t="shared" ca="1" si="475"/>
        <v/>
      </c>
      <c r="AF1000" s="161">
        <f t="shared" ca="1" si="456"/>
        <v>1</v>
      </c>
      <c r="AG1000" s="161" t="str">
        <f t="shared" ca="1" si="457"/>
        <v/>
      </c>
      <c r="AH1000" s="161">
        <f t="shared" ca="1" si="458"/>
        <v>1</v>
      </c>
      <c r="AI1000" s="161" t="str">
        <f t="shared" ca="1" si="459"/>
        <v/>
      </c>
      <c r="AJ1000" s="161">
        <f t="shared" ca="1" si="460"/>
        <v>1</v>
      </c>
      <c r="AL1000" s="161" t="str">
        <f t="shared" ca="1" si="461"/>
        <v/>
      </c>
      <c r="AM1000" s="161">
        <f t="shared" ca="1" si="472"/>
        <v>1</v>
      </c>
      <c r="AN1000" s="161" t="str">
        <f t="shared" ca="1" si="462"/>
        <v/>
      </c>
      <c r="AO1000" s="161">
        <f t="shared" ca="1" si="471"/>
        <v>1</v>
      </c>
      <c r="AP1000" s="161" t="str">
        <f t="shared" ca="1" si="463"/>
        <v/>
      </c>
      <c r="AQ1000" s="161">
        <f t="shared" ca="1" si="469"/>
        <v>1</v>
      </c>
      <c r="AR1000" s="161" t="str">
        <f t="shared" ca="1" si="464"/>
        <v/>
      </c>
      <c r="AS1000" s="161">
        <f t="shared" ca="1" si="465"/>
        <v>1</v>
      </c>
      <c r="AT1000" s="159" t="str">
        <f t="shared" ca="1" si="474"/>
        <v/>
      </c>
      <c r="AU1000" s="210">
        <f t="shared" ca="1" si="449"/>
        <v>14</v>
      </c>
      <c r="AV1000" s="209"/>
      <c r="AW1000" s="204">
        <f t="shared" si="466"/>
        <v>10457.388888888885</v>
      </c>
      <c r="AX1000" s="159"/>
      <c r="AZ1000" s="159"/>
      <c r="BM1000" s="207"/>
      <c r="BN1000" s="212"/>
      <c r="BP1000" s="209"/>
      <c r="BQ1000" s="211"/>
      <c r="BR1000" s="211"/>
      <c r="BS1000" s="211"/>
      <c r="BT1000" s="211"/>
      <c r="BU1000" s="211"/>
      <c r="BV1000" s="211"/>
      <c r="BW1000" s="211"/>
      <c r="BX1000" s="211"/>
      <c r="BY1000" s="211"/>
      <c r="BZ1000" s="211"/>
      <c r="CA1000" s="209"/>
      <c r="CB1000" s="224"/>
      <c r="CC1000" s="204"/>
      <c r="CD1000" s="204"/>
      <c r="CE1000" s="204"/>
      <c r="CF1000" s="211"/>
      <c r="CG1000" s="211"/>
      <c r="CI1000" s="209"/>
      <c r="CJ1000" s="209"/>
      <c r="EH1000" s="165"/>
      <c r="EI1000" s="165"/>
      <c r="EJ1000" s="166"/>
      <c r="EK1000" s="209"/>
      <c r="EL1000" s="211"/>
      <c r="EM1000" s="211"/>
      <c r="EN1000" s="211"/>
      <c r="EO1000" s="211"/>
      <c r="EP1000" s="211"/>
      <c r="ES1000" s="165"/>
      <c r="ET1000" s="165"/>
      <c r="EU1000" s="166"/>
      <c r="EV1000" s="209"/>
      <c r="EW1000" s="211"/>
      <c r="EX1000" s="211"/>
      <c r="EY1000" s="211"/>
      <c r="EZ1000" s="211"/>
      <c r="FA1000" s="211"/>
      <c r="FD1000" s="165"/>
      <c r="FE1000" s="165"/>
      <c r="FF1000" s="166"/>
      <c r="FG1000" s="209"/>
      <c r="FH1000" s="211"/>
      <c r="FI1000" s="211"/>
      <c r="FJ1000" s="211"/>
      <c r="FK1000" s="211"/>
      <c r="FL1000" s="211"/>
    </row>
    <row r="1001" spans="9:168">
      <c r="I1001" s="221">
        <f t="shared" si="470"/>
        <v>397</v>
      </c>
      <c r="J1001" s="159">
        <f>'v-t_chart'!C998</f>
        <v>42.5</v>
      </c>
      <c r="K1001" s="204">
        <f t="shared" ca="1" si="448"/>
        <v>124.48249999999999</v>
      </c>
      <c r="L1001" s="205" t="b">
        <f>IF('Input&amp;Output'!$C$3=10,phase_chart!C998,IF('Input&amp;Output'!$C$3=21,phase_chart!G998,IF('Input&amp;Output'!$C$3=22,phase_chart!K998,IF('Input&amp;Output'!$C$3=31,phase_chart!O998,IF('Input&amp;Output'!$C$3=32,phase_chart!S998,"")))))</f>
        <v>1</v>
      </c>
      <c r="M1001" s="206" t="b">
        <f>IF('Input&amp;Output'!$C$3=10,phase_chart!D998,IF('Input&amp;Output'!$C$3=21,phase_chart!H998,IF('Input&amp;Output'!$C$3=22,phase_chart!L998,IF('Input&amp;Output'!$C$3=31,phase_chart!P998,IF('Input&amp;Output'!$C$3=32,phase_chart!T998,"")))))</f>
        <v>0</v>
      </c>
      <c r="N1001" s="205" t="b">
        <f>IF('Input&amp;Output'!$C$3=10,phase_chart!E998,IF('Input&amp;Output'!$C$3=21,phase_chart!I998,IF('Input&amp;Output'!$C$3=22,phase_chart!M998,IF('Input&amp;Output'!$C$3=31,phase_chart!Q998,IF('Input&amp;Output'!$C$3=32,phase_chart!U998,"")))))</f>
        <v>0</v>
      </c>
      <c r="P1001" s="159">
        <f ca="1">IF(NOT($J1001=0),IF($J1001&lt;IF($P1000=0,0,VLOOKUP(P1000,tbL!$M$37:$Q$43,IF(L1001=TRUE,2,4))),IF($J1001&gt;=VLOOKUP(P1000,tbL!$M$37:$Q$43,IF(L1001=TRUE,3,5)),$P1000,IF(AND(L1000=TRUE,L1001=TRUE),$P1000,$P1000-1)),IF(AND(L1001=TRUE,J1001=VLOOKUP(P1000,tbL!$M$37:$Q$43,IF(L1001=TRUE,2,4))),P1000,IF($P1000+1&gt;$C$12,$C$12,$P1000+1))),0)</f>
        <v>1</v>
      </c>
      <c r="Q1001" s="159">
        <f t="shared" ca="1" si="450"/>
        <v>1</v>
      </c>
      <c r="R1001" s="207">
        <f t="shared" ca="1" si="476"/>
        <v>0</v>
      </c>
      <c r="S1001" s="208"/>
      <c r="T1001" s="159">
        <f t="shared" si="468"/>
        <v>0</v>
      </c>
      <c r="U1001" s="209" t="str">
        <f ca="1">IF(AND(T1001=-1,N1001=TRUE),"*",IF(AND(U1000="*",N1001=TRUE),"*",IF(AND(AND(L1001=TRUE,U1000="*"),J1001&lt;VLOOKUP(V1000+1,tbL!$M$38:$O$43,3)),"*","")))</f>
        <v/>
      </c>
      <c r="V1001" s="204">
        <f t="shared" ca="1" si="451"/>
        <v>1</v>
      </c>
      <c r="Y1001" s="159" t="str">
        <f t="shared" ca="1" si="452"/>
        <v/>
      </c>
      <c r="Z1001" s="159" t="str">
        <f t="shared" si="453"/>
        <v/>
      </c>
      <c r="AA1001" s="159">
        <f t="shared" ca="1" si="473"/>
        <v>1</v>
      </c>
      <c r="AC1001" s="161" t="str">
        <f t="shared" ca="1" si="454"/>
        <v/>
      </c>
      <c r="AD1001" s="161">
        <f t="shared" ca="1" si="455"/>
        <v>1</v>
      </c>
      <c r="AE1001" s="161" t="str">
        <f t="shared" ca="1" si="475"/>
        <v/>
      </c>
      <c r="AF1001" s="161">
        <f t="shared" ca="1" si="456"/>
        <v>1</v>
      </c>
      <c r="AG1001" s="161" t="str">
        <f t="shared" ca="1" si="457"/>
        <v/>
      </c>
      <c r="AH1001" s="161">
        <f t="shared" ca="1" si="458"/>
        <v>1</v>
      </c>
      <c r="AI1001" s="161" t="str">
        <f t="shared" ca="1" si="459"/>
        <v/>
      </c>
      <c r="AJ1001" s="161">
        <f t="shared" ca="1" si="460"/>
        <v>1</v>
      </c>
      <c r="AL1001" s="161" t="str">
        <f t="shared" ca="1" si="461"/>
        <v/>
      </c>
      <c r="AM1001" s="161">
        <f t="shared" ca="1" si="472"/>
        <v>1</v>
      </c>
      <c r="AN1001" s="161" t="str">
        <f t="shared" ca="1" si="462"/>
        <v/>
      </c>
      <c r="AO1001" s="161">
        <f t="shared" ca="1" si="471"/>
        <v>1</v>
      </c>
      <c r="AP1001" s="161" t="str">
        <f t="shared" ca="1" si="463"/>
        <v/>
      </c>
      <c r="AQ1001" s="161">
        <f t="shared" ca="1" si="469"/>
        <v>1</v>
      </c>
      <c r="AR1001" s="161" t="str">
        <f t="shared" ca="1" si="464"/>
        <v/>
      </c>
      <c r="AS1001" s="161">
        <f t="shared" ca="1" si="465"/>
        <v>1</v>
      </c>
      <c r="AT1001" s="159" t="str">
        <f t="shared" ca="1" si="474"/>
        <v/>
      </c>
      <c r="AU1001" s="210">
        <f t="shared" ca="1" si="449"/>
        <v>14</v>
      </c>
      <c r="AV1001" s="209"/>
      <c r="AW1001" s="204">
        <f t="shared" si="466"/>
        <v>10469.19444444444</v>
      </c>
      <c r="AX1001" s="159"/>
      <c r="AZ1001" s="159"/>
      <c r="BM1001" s="207"/>
      <c r="BN1001" s="212"/>
      <c r="BP1001" s="209"/>
      <c r="BQ1001" s="211"/>
      <c r="BR1001" s="211"/>
      <c r="BS1001" s="211"/>
      <c r="BT1001" s="211"/>
      <c r="BU1001" s="211"/>
      <c r="BV1001" s="211"/>
      <c r="BW1001" s="211"/>
      <c r="BX1001" s="211"/>
      <c r="BY1001" s="211"/>
      <c r="BZ1001" s="211"/>
      <c r="CA1001" s="209"/>
      <c r="CB1001" s="224"/>
      <c r="CC1001" s="204"/>
      <c r="CD1001" s="204"/>
      <c r="CE1001" s="204"/>
      <c r="CF1001" s="211"/>
      <c r="CG1001" s="211"/>
      <c r="CI1001" s="209"/>
      <c r="CJ1001" s="209"/>
      <c r="EH1001" s="165"/>
      <c r="EI1001" s="165"/>
      <c r="EJ1001" s="166"/>
      <c r="EK1001" s="209"/>
      <c r="EL1001" s="211"/>
      <c r="EM1001" s="211"/>
      <c r="EN1001" s="211"/>
      <c r="EO1001" s="211"/>
      <c r="EP1001" s="211"/>
      <c r="ES1001" s="165"/>
      <c r="ET1001" s="165"/>
      <c r="EU1001" s="166"/>
      <c r="EV1001" s="209"/>
      <c r="EW1001" s="211"/>
      <c r="EX1001" s="211"/>
      <c r="EY1001" s="211"/>
      <c r="EZ1001" s="211"/>
      <c r="FA1001" s="211"/>
      <c r="FD1001" s="165"/>
      <c r="FE1001" s="165"/>
      <c r="FF1001" s="166"/>
      <c r="FG1001" s="209"/>
      <c r="FH1001" s="211"/>
      <c r="FI1001" s="211"/>
      <c r="FJ1001" s="211"/>
      <c r="FK1001" s="211"/>
      <c r="FL1001" s="211"/>
    </row>
    <row r="1002" spans="9:168">
      <c r="I1002" s="221">
        <f t="shared" si="470"/>
        <v>398</v>
      </c>
      <c r="J1002" s="159">
        <f>'v-t_chart'!C999</f>
        <v>47</v>
      </c>
      <c r="K1002" s="204">
        <f t="shared" ca="1" si="448"/>
        <v>137.66299999999998</v>
      </c>
      <c r="L1002" s="205" t="b">
        <f>IF('Input&amp;Output'!$C$3=10,phase_chart!C999,IF('Input&amp;Output'!$C$3=21,phase_chart!G999,IF('Input&amp;Output'!$C$3=22,phase_chart!K999,IF('Input&amp;Output'!$C$3=31,phase_chart!O999,IF('Input&amp;Output'!$C$3=32,phase_chart!S999,"")))))</f>
        <v>1</v>
      </c>
      <c r="M1002" s="206" t="b">
        <f>IF('Input&amp;Output'!$C$3=10,phase_chart!D999,IF('Input&amp;Output'!$C$3=21,phase_chart!H999,IF('Input&amp;Output'!$C$3=22,phase_chart!L999,IF('Input&amp;Output'!$C$3=31,phase_chart!P999,IF('Input&amp;Output'!$C$3=32,phase_chart!T999,"")))))</f>
        <v>0</v>
      </c>
      <c r="N1002" s="205" t="b">
        <f>IF('Input&amp;Output'!$C$3=10,phase_chart!E999,IF('Input&amp;Output'!$C$3=21,phase_chart!I999,IF('Input&amp;Output'!$C$3=22,phase_chart!M999,IF('Input&amp;Output'!$C$3=31,phase_chart!Q999,IF('Input&amp;Output'!$C$3=32,phase_chart!U999,"")))))</f>
        <v>0</v>
      </c>
      <c r="P1002" s="159">
        <f ca="1">IF(NOT($J1002=0),IF($J1002&lt;IF($P1001=0,0,VLOOKUP(P1001,tbL!$M$37:$Q$43,IF(L1002=TRUE,2,4))),IF($J1002&gt;=VLOOKUP(P1001,tbL!$M$37:$Q$43,IF(L1002=TRUE,3,5)),$P1001,IF(AND(L1001=TRUE,L1002=TRUE),$P1001,$P1001-1)),IF(AND(L1002=TRUE,J1002=VLOOKUP(P1001,tbL!$M$37:$Q$43,IF(L1002=TRUE,2,4))),P1001,IF($P1001+1&gt;$C$12,$C$12,$P1001+1))),0)</f>
        <v>1</v>
      </c>
      <c r="Q1002" s="159">
        <f t="shared" ca="1" si="450"/>
        <v>1</v>
      </c>
      <c r="R1002" s="207">
        <f t="shared" ca="1" si="476"/>
        <v>0</v>
      </c>
      <c r="S1002" s="208"/>
      <c r="T1002" s="159">
        <f t="shared" si="468"/>
        <v>0</v>
      </c>
      <c r="U1002" s="209" t="str">
        <f ca="1">IF(AND(T1002=-1,N1002=TRUE),"*",IF(AND(U1001="*",N1002=TRUE),"*",IF(AND(AND(L1002=TRUE,U1001="*"),J1002&lt;VLOOKUP(V1001+1,tbL!$M$38:$O$43,3)),"*","")))</f>
        <v/>
      </c>
      <c r="V1002" s="204">
        <f t="shared" ca="1" si="451"/>
        <v>1</v>
      </c>
      <c r="Y1002" s="159" t="str">
        <f t="shared" ca="1" si="452"/>
        <v/>
      </c>
      <c r="Z1002" s="159" t="str">
        <f t="shared" si="453"/>
        <v/>
      </c>
      <c r="AA1002" s="159">
        <f t="shared" ca="1" si="473"/>
        <v>1</v>
      </c>
      <c r="AC1002" s="161" t="str">
        <f t="shared" ca="1" si="454"/>
        <v/>
      </c>
      <c r="AD1002" s="161">
        <f t="shared" ca="1" si="455"/>
        <v>1</v>
      </c>
      <c r="AE1002" s="161" t="str">
        <f t="shared" ca="1" si="475"/>
        <v/>
      </c>
      <c r="AF1002" s="161">
        <f t="shared" ca="1" si="456"/>
        <v>1</v>
      </c>
      <c r="AG1002" s="161" t="str">
        <f t="shared" ca="1" si="457"/>
        <v/>
      </c>
      <c r="AH1002" s="161">
        <f t="shared" ca="1" si="458"/>
        <v>1</v>
      </c>
      <c r="AI1002" s="161" t="str">
        <f t="shared" ca="1" si="459"/>
        <v/>
      </c>
      <c r="AJ1002" s="161">
        <f t="shared" ca="1" si="460"/>
        <v>1</v>
      </c>
      <c r="AL1002" s="161" t="str">
        <f t="shared" ca="1" si="461"/>
        <v/>
      </c>
      <c r="AM1002" s="161">
        <f t="shared" ca="1" si="472"/>
        <v>1</v>
      </c>
      <c r="AN1002" s="161" t="str">
        <f t="shared" ca="1" si="462"/>
        <v/>
      </c>
      <c r="AO1002" s="161">
        <f t="shared" ca="1" si="471"/>
        <v>1</v>
      </c>
      <c r="AP1002" s="161" t="str">
        <f t="shared" ca="1" si="463"/>
        <v/>
      </c>
      <c r="AQ1002" s="161">
        <f t="shared" ca="1" si="469"/>
        <v>1</v>
      </c>
      <c r="AR1002" s="161" t="str">
        <f t="shared" ca="1" si="464"/>
        <v/>
      </c>
      <c r="AS1002" s="161">
        <f t="shared" ca="1" si="465"/>
        <v>1</v>
      </c>
      <c r="AT1002" s="159" t="str">
        <f t="shared" ca="1" si="474"/>
        <v/>
      </c>
      <c r="AU1002" s="210">
        <f t="shared" ca="1" si="449"/>
        <v>14</v>
      </c>
      <c r="AV1002" s="209"/>
      <c r="AW1002" s="204">
        <f t="shared" si="466"/>
        <v>10482.249999999995</v>
      </c>
      <c r="AX1002" s="159"/>
      <c r="AZ1002" s="159"/>
      <c r="BM1002" s="207"/>
      <c r="BN1002" s="212"/>
      <c r="BP1002" s="209"/>
      <c r="BQ1002" s="211"/>
      <c r="BR1002" s="211"/>
      <c r="BS1002" s="211"/>
      <c r="BT1002" s="211"/>
      <c r="BU1002" s="211"/>
      <c r="BV1002" s="211"/>
      <c r="BW1002" s="211"/>
      <c r="BX1002" s="211"/>
      <c r="BY1002" s="211"/>
      <c r="BZ1002" s="211"/>
      <c r="CA1002" s="209"/>
      <c r="CB1002" s="224"/>
      <c r="CC1002" s="204"/>
      <c r="CD1002" s="204"/>
      <c r="CE1002" s="204"/>
      <c r="CF1002" s="211"/>
      <c r="CG1002" s="211"/>
      <c r="CI1002" s="209"/>
      <c r="CJ1002" s="209"/>
      <c r="EH1002" s="165"/>
      <c r="EI1002" s="165"/>
      <c r="EJ1002" s="166"/>
      <c r="EK1002" s="209"/>
      <c r="EL1002" s="211"/>
      <c r="EM1002" s="211"/>
      <c r="EN1002" s="211"/>
      <c r="EO1002" s="211"/>
      <c r="EP1002" s="211"/>
      <c r="ES1002" s="165"/>
      <c r="ET1002" s="165"/>
      <c r="EU1002" s="166"/>
      <c r="EV1002" s="209"/>
      <c r="EW1002" s="211"/>
      <c r="EX1002" s="211"/>
      <c r="EY1002" s="211"/>
      <c r="EZ1002" s="211"/>
      <c r="FA1002" s="211"/>
      <c r="FD1002" s="165"/>
      <c r="FE1002" s="165"/>
      <c r="FF1002" s="166"/>
      <c r="FG1002" s="209"/>
      <c r="FH1002" s="211"/>
      <c r="FI1002" s="211"/>
      <c r="FJ1002" s="211"/>
      <c r="FK1002" s="211"/>
      <c r="FL1002" s="211"/>
    </row>
    <row r="1003" spans="9:168">
      <c r="I1003" s="221">
        <f t="shared" si="470"/>
        <v>399</v>
      </c>
      <c r="J1003" s="159">
        <f>'v-t_chart'!C1000</f>
        <v>51</v>
      </c>
      <c r="K1003" s="204">
        <f t="shared" ca="1" si="448"/>
        <v>149.37899999999999</v>
      </c>
      <c r="L1003" s="205" t="b">
        <f>IF('Input&amp;Output'!$C$3=10,phase_chart!C1000,IF('Input&amp;Output'!$C$3=21,phase_chart!G1000,IF('Input&amp;Output'!$C$3=22,phase_chart!K1000,IF('Input&amp;Output'!$C$3=31,phase_chart!O1000,IF('Input&amp;Output'!$C$3=32,phase_chart!S1000,"")))))</f>
        <v>1</v>
      </c>
      <c r="M1003" s="206" t="b">
        <f>IF('Input&amp;Output'!$C$3=10,phase_chart!D1000,IF('Input&amp;Output'!$C$3=21,phase_chart!H1000,IF('Input&amp;Output'!$C$3=22,phase_chart!L1000,IF('Input&amp;Output'!$C$3=31,phase_chart!P1000,IF('Input&amp;Output'!$C$3=32,phase_chart!T1000,"")))))</f>
        <v>0</v>
      </c>
      <c r="N1003" s="205" t="b">
        <f>IF('Input&amp;Output'!$C$3=10,phase_chart!E1000,IF('Input&amp;Output'!$C$3=21,phase_chart!I1000,IF('Input&amp;Output'!$C$3=22,phase_chart!M1000,IF('Input&amp;Output'!$C$3=31,phase_chart!Q1000,IF('Input&amp;Output'!$C$3=32,phase_chart!U1000,"")))))</f>
        <v>0</v>
      </c>
      <c r="P1003" s="159">
        <f ca="1">IF(NOT($J1003=0),IF($J1003&lt;IF($P1002=0,0,VLOOKUP(P1002,tbL!$M$37:$Q$43,IF(L1003=TRUE,2,4))),IF($J1003&gt;=VLOOKUP(P1002,tbL!$M$37:$Q$43,IF(L1003=TRUE,3,5)),$P1002,IF(AND(L1002=TRUE,L1003=TRUE),$P1002,$P1002-1)),IF(AND(L1003=TRUE,J1003=VLOOKUP(P1002,tbL!$M$37:$Q$43,IF(L1003=TRUE,2,4))),P1002,IF($P1002+1&gt;$C$12,$C$12,$P1002+1))),0)</f>
        <v>1</v>
      </c>
      <c r="Q1003" s="159">
        <f t="shared" ca="1" si="450"/>
        <v>1</v>
      </c>
      <c r="R1003" s="207">
        <f t="shared" ca="1" si="476"/>
        <v>0</v>
      </c>
      <c r="S1003" s="208"/>
      <c r="T1003" s="159">
        <f t="shared" si="468"/>
        <v>0</v>
      </c>
      <c r="U1003" s="209" t="str">
        <f ca="1">IF(AND(T1003=-1,N1003=TRUE),"*",IF(AND(U1002="*",N1003=TRUE),"*",IF(AND(AND(L1003=TRUE,U1002="*"),J1003&lt;VLOOKUP(V1002+1,tbL!$M$38:$O$43,3)),"*","")))</f>
        <v/>
      </c>
      <c r="V1003" s="204">
        <f t="shared" ca="1" si="451"/>
        <v>1</v>
      </c>
      <c r="Y1003" s="159" t="str">
        <f t="shared" ca="1" si="452"/>
        <v/>
      </c>
      <c r="Z1003" s="159" t="str">
        <f t="shared" si="453"/>
        <v/>
      </c>
      <c r="AA1003" s="159">
        <f t="shared" ca="1" si="473"/>
        <v>1</v>
      </c>
      <c r="AC1003" s="161" t="str">
        <f t="shared" ca="1" si="454"/>
        <v/>
      </c>
      <c r="AD1003" s="161">
        <f t="shared" ca="1" si="455"/>
        <v>1</v>
      </c>
      <c r="AE1003" s="161" t="str">
        <f t="shared" ca="1" si="475"/>
        <v/>
      </c>
      <c r="AF1003" s="161">
        <f t="shared" ca="1" si="456"/>
        <v>1</v>
      </c>
      <c r="AG1003" s="161" t="str">
        <f t="shared" ca="1" si="457"/>
        <v/>
      </c>
      <c r="AH1003" s="161">
        <f t="shared" ca="1" si="458"/>
        <v>1</v>
      </c>
      <c r="AI1003" s="161" t="str">
        <f t="shared" ca="1" si="459"/>
        <v/>
      </c>
      <c r="AJ1003" s="161">
        <f t="shared" ca="1" si="460"/>
        <v>1</v>
      </c>
      <c r="AL1003" s="161" t="str">
        <f t="shared" ca="1" si="461"/>
        <v/>
      </c>
      <c r="AM1003" s="161">
        <f t="shared" ca="1" si="472"/>
        <v>1</v>
      </c>
      <c r="AN1003" s="161" t="str">
        <f t="shared" ca="1" si="462"/>
        <v/>
      </c>
      <c r="AO1003" s="161">
        <f t="shared" ca="1" si="471"/>
        <v>1</v>
      </c>
      <c r="AP1003" s="161" t="str">
        <f t="shared" ca="1" si="463"/>
        <v/>
      </c>
      <c r="AQ1003" s="161">
        <f t="shared" ca="1" si="469"/>
        <v>1</v>
      </c>
      <c r="AR1003" s="161" t="str">
        <f t="shared" ca="1" si="464"/>
        <v/>
      </c>
      <c r="AS1003" s="161">
        <f t="shared" ca="1" si="465"/>
        <v>1</v>
      </c>
      <c r="AT1003" s="159" t="str">
        <f t="shared" ca="1" si="474"/>
        <v/>
      </c>
      <c r="AU1003" s="210">
        <f t="shared" ca="1" si="449"/>
        <v>14</v>
      </c>
      <c r="AV1003" s="209"/>
      <c r="AW1003" s="204">
        <f t="shared" si="466"/>
        <v>10496.416666666661</v>
      </c>
      <c r="AX1003" s="159"/>
      <c r="AZ1003" s="159"/>
      <c r="BM1003" s="207"/>
      <c r="BN1003" s="212"/>
      <c r="BP1003" s="209"/>
      <c r="BQ1003" s="211"/>
      <c r="BR1003" s="211"/>
      <c r="BS1003" s="211"/>
      <c r="BT1003" s="211"/>
      <c r="BU1003" s="211"/>
      <c r="BV1003" s="211"/>
      <c r="BW1003" s="211"/>
      <c r="BX1003" s="211"/>
      <c r="BY1003" s="211"/>
      <c r="BZ1003" s="211"/>
      <c r="CA1003" s="209"/>
      <c r="CB1003" s="224"/>
      <c r="CC1003" s="204"/>
      <c r="CD1003" s="204"/>
      <c r="CE1003" s="204"/>
      <c r="CF1003" s="211"/>
      <c r="CG1003" s="211"/>
      <c r="CI1003" s="209"/>
      <c r="CJ1003" s="209"/>
      <c r="EH1003" s="165"/>
      <c r="EI1003" s="165"/>
      <c r="EJ1003" s="166"/>
      <c r="EK1003" s="209"/>
      <c r="EL1003" s="211"/>
      <c r="EM1003" s="211"/>
      <c r="EN1003" s="211"/>
      <c r="EO1003" s="211"/>
      <c r="EP1003" s="211"/>
      <c r="ES1003" s="165"/>
      <c r="ET1003" s="165"/>
      <c r="EU1003" s="166"/>
      <c r="EV1003" s="209"/>
      <c r="EW1003" s="211"/>
      <c r="EX1003" s="211"/>
      <c r="EY1003" s="211"/>
      <c r="EZ1003" s="211"/>
      <c r="FA1003" s="211"/>
      <c r="FD1003" s="165"/>
      <c r="FE1003" s="165"/>
      <c r="FF1003" s="166"/>
      <c r="FG1003" s="209"/>
      <c r="FH1003" s="211"/>
      <c r="FI1003" s="211"/>
      <c r="FJ1003" s="211"/>
      <c r="FK1003" s="211"/>
      <c r="FL1003" s="211"/>
    </row>
    <row r="1004" spans="9:168">
      <c r="I1004" s="221">
        <f t="shared" si="470"/>
        <v>400</v>
      </c>
      <c r="J1004" s="159">
        <f>'v-t_chart'!C1001</f>
        <v>53.5</v>
      </c>
      <c r="K1004" s="204">
        <f t="shared" ca="1" si="448"/>
        <v>156.70149999999998</v>
      </c>
      <c r="L1004" s="205" t="b">
        <f>IF('Input&amp;Output'!$C$3=10,phase_chart!C1001,IF('Input&amp;Output'!$C$3=21,phase_chart!G1001,IF('Input&amp;Output'!$C$3=22,phase_chart!K1001,IF('Input&amp;Output'!$C$3=31,phase_chart!O1001,IF('Input&amp;Output'!$C$3=32,phase_chart!S1001,"")))))</f>
        <v>1</v>
      </c>
      <c r="M1004" s="206" t="b">
        <f>IF('Input&amp;Output'!$C$3=10,phase_chart!D1001,IF('Input&amp;Output'!$C$3=21,phase_chart!H1001,IF('Input&amp;Output'!$C$3=22,phase_chart!L1001,IF('Input&amp;Output'!$C$3=31,phase_chart!P1001,IF('Input&amp;Output'!$C$3=32,phase_chart!T1001,"")))))</f>
        <v>0</v>
      </c>
      <c r="N1004" s="205" t="b">
        <f>IF('Input&amp;Output'!$C$3=10,phase_chart!E1001,IF('Input&amp;Output'!$C$3=21,phase_chart!I1001,IF('Input&amp;Output'!$C$3=22,phase_chart!M1001,IF('Input&amp;Output'!$C$3=31,phase_chart!Q1001,IF('Input&amp;Output'!$C$3=32,phase_chart!U1001,"")))))</f>
        <v>0</v>
      </c>
      <c r="P1004" s="159">
        <f ca="1">IF(NOT($J1004=0),IF($J1004&lt;IF($P1003=0,0,VLOOKUP(P1003,tbL!$M$37:$Q$43,IF(L1004=TRUE,2,4))),IF($J1004&gt;=VLOOKUP(P1003,tbL!$M$37:$Q$43,IF(L1004=TRUE,3,5)),$P1003,IF(AND(L1003=TRUE,L1004=TRUE),$P1003,$P1003-1)),IF(AND(L1004=TRUE,J1004=VLOOKUP(P1003,tbL!$M$37:$Q$43,IF(L1004=TRUE,2,4))),P1003,IF($P1003+1&gt;$C$12,$C$12,$P1003+1))),0)</f>
        <v>1</v>
      </c>
      <c r="Q1004" s="159">
        <f t="shared" ca="1" si="450"/>
        <v>1</v>
      </c>
      <c r="R1004" s="207">
        <f t="shared" ca="1" si="476"/>
        <v>0</v>
      </c>
      <c r="S1004" s="208"/>
      <c r="T1004" s="159">
        <f t="shared" si="468"/>
        <v>0</v>
      </c>
      <c r="U1004" s="209" t="str">
        <f ca="1">IF(AND(T1004=-1,N1004=TRUE),"*",IF(AND(U1003="*",N1004=TRUE),"*",IF(AND(AND(L1004=TRUE,U1003="*"),J1004&lt;VLOOKUP(V1003+1,tbL!$M$38:$O$43,3)),"*","")))</f>
        <v/>
      </c>
      <c r="V1004" s="204">
        <f t="shared" ca="1" si="451"/>
        <v>1</v>
      </c>
      <c r="Y1004" s="159" t="str">
        <f t="shared" ca="1" si="452"/>
        <v/>
      </c>
      <c r="Z1004" s="159" t="str">
        <f t="shared" si="453"/>
        <v/>
      </c>
      <c r="AA1004" s="159">
        <f t="shared" ca="1" si="473"/>
        <v>1</v>
      </c>
      <c r="AC1004" s="161" t="str">
        <f t="shared" ca="1" si="454"/>
        <v/>
      </c>
      <c r="AD1004" s="161">
        <f t="shared" ca="1" si="455"/>
        <v>1</v>
      </c>
      <c r="AE1004" s="161" t="str">
        <f t="shared" ca="1" si="475"/>
        <v/>
      </c>
      <c r="AF1004" s="161">
        <f t="shared" ca="1" si="456"/>
        <v>1</v>
      </c>
      <c r="AG1004" s="161" t="str">
        <f t="shared" ca="1" si="457"/>
        <v/>
      </c>
      <c r="AH1004" s="161">
        <f t="shared" ca="1" si="458"/>
        <v>1</v>
      </c>
      <c r="AI1004" s="161" t="str">
        <f t="shared" ca="1" si="459"/>
        <v/>
      </c>
      <c r="AJ1004" s="161">
        <f t="shared" ca="1" si="460"/>
        <v>1</v>
      </c>
      <c r="AL1004" s="161" t="str">
        <f t="shared" ca="1" si="461"/>
        <v/>
      </c>
      <c r="AM1004" s="161">
        <f t="shared" ca="1" si="472"/>
        <v>1</v>
      </c>
      <c r="AN1004" s="161" t="str">
        <f t="shared" ca="1" si="462"/>
        <v/>
      </c>
      <c r="AO1004" s="161">
        <f t="shared" ca="1" si="471"/>
        <v>1</v>
      </c>
      <c r="AP1004" s="161" t="str">
        <f t="shared" ca="1" si="463"/>
        <v/>
      </c>
      <c r="AQ1004" s="161">
        <f t="shared" ca="1" si="469"/>
        <v>1</v>
      </c>
      <c r="AR1004" s="161" t="str">
        <f t="shared" ca="1" si="464"/>
        <v/>
      </c>
      <c r="AS1004" s="161">
        <f t="shared" ca="1" si="465"/>
        <v>1</v>
      </c>
      <c r="AT1004" s="159" t="str">
        <f t="shared" ca="1" si="474"/>
        <v/>
      </c>
      <c r="AU1004" s="210">
        <f t="shared" ca="1" si="449"/>
        <v>14</v>
      </c>
      <c r="AV1004" s="209"/>
      <c r="AW1004" s="204">
        <f t="shared" si="466"/>
        <v>10511.277777777772</v>
      </c>
      <c r="AX1004" s="159"/>
      <c r="AZ1004" s="159"/>
      <c r="BM1004" s="207"/>
      <c r="BN1004" s="212"/>
      <c r="BP1004" s="209"/>
      <c r="BQ1004" s="211"/>
      <c r="BR1004" s="211"/>
      <c r="BS1004" s="211"/>
      <c r="BT1004" s="211"/>
      <c r="BU1004" s="211"/>
      <c r="BV1004" s="211"/>
      <c r="BW1004" s="211"/>
      <c r="BX1004" s="211"/>
      <c r="BY1004" s="211"/>
      <c r="BZ1004" s="211"/>
      <c r="CA1004" s="209"/>
      <c r="CB1004" s="224"/>
      <c r="CC1004" s="204"/>
      <c r="CD1004" s="204"/>
      <c r="CE1004" s="204"/>
      <c r="CF1004" s="211"/>
      <c r="CG1004" s="211"/>
      <c r="CI1004" s="209"/>
      <c r="CJ1004" s="209"/>
      <c r="EH1004" s="165"/>
      <c r="EI1004" s="165"/>
      <c r="EJ1004" s="166"/>
      <c r="EK1004" s="209"/>
      <c r="EL1004" s="211"/>
      <c r="EM1004" s="211"/>
      <c r="EN1004" s="211"/>
      <c r="EO1004" s="211"/>
      <c r="EP1004" s="211"/>
      <c r="ES1004" s="165"/>
      <c r="ET1004" s="165"/>
      <c r="EU1004" s="166"/>
      <c r="EV1004" s="209"/>
      <c r="EW1004" s="211"/>
      <c r="EX1004" s="211"/>
      <c r="EY1004" s="211"/>
      <c r="EZ1004" s="211"/>
      <c r="FA1004" s="211"/>
      <c r="FD1004" s="165"/>
      <c r="FE1004" s="165"/>
      <c r="FF1004" s="166"/>
      <c r="FG1004" s="209"/>
      <c r="FH1004" s="211"/>
      <c r="FI1004" s="211"/>
      <c r="FJ1004" s="211"/>
      <c r="FK1004" s="211"/>
      <c r="FL1004" s="211"/>
    </row>
    <row r="1005" spans="9:168">
      <c r="I1005" s="221">
        <f t="shared" si="470"/>
        <v>401</v>
      </c>
      <c r="J1005" s="159">
        <f>'v-t_chart'!C1002</f>
        <v>55.1</v>
      </c>
      <c r="K1005" s="204">
        <f t="shared" ca="1" si="448"/>
        <v>161.3879</v>
      </c>
      <c r="L1005" s="205" t="b">
        <f>IF('Input&amp;Output'!$C$3=10,phase_chart!C1002,IF('Input&amp;Output'!$C$3=21,phase_chart!G1002,IF('Input&amp;Output'!$C$3=22,phase_chart!K1002,IF('Input&amp;Output'!$C$3=31,phase_chart!O1002,IF('Input&amp;Output'!$C$3=32,phase_chart!S1002,"")))))</f>
        <v>1</v>
      </c>
      <c r="M1005" s="206" t="b">
        <f>IF('Input&amp;Output'!$C$3=10,phase_chart!D1002,IF('Input&amp;Output'!$C$3=21,phase_chart!H1002,IF('Input&amp;Output'!$C$3=22,phase_chart!L1002,IF('Input&amp;Output'!$C$3=31,phase_chart!P1002,IF('Input&amp;Output'!$C$3=32,phase_chart!T1002,"")))))</f>
        <v>0</v>
      </c>
      <c r="N1005" s="205" t="b">
        <f>IF('Input&amp;Output'!$C$3=10,phase_chart!E1002,IF('Input&amp;Output'!$C$3=21,phase_chart!I1002,IF('Input&amp;Output'!$C$3=22,phase_chart!M1002,IF('Input&amp;Output'!$C$3=31,phase_chart!Q1002,IF('Input&amp;Output'!$C$3=32,phase_chart!U1002,"")))))</f>
        <v>0</v>
      </c>
      <c r="P1005" s="159">
        <f ca="1">IF(NOT($J1005=0),IF($J1005&lt;IF($P1004=0,0,VLOOKUP(P1004,tbL!$M$37:$Q$43,IF(L1005=TRUE,2,4))),IF($J1005&gt;=VLOOKUP(P1004,tbL!$M$37:$Q$43,IF(L1005=TRUE,3,5)),$P1004,IF(AND(L1004=TRUE,L1005=TRUE),$P1004,$P1004-1)),IF(AND(L1005=TRUE,J1005=VLOOKUP(P1004,tbL!$M$37:$Q$43,IF(L1005=TRUE,2,4))),P1004,IF($P1004+1&gt;$C$12,$C$12,$P1004+1))),0)</f>
        <v>1</v>
      </c>
      <c r="Q1005" s="159">
        <f t="shared" ca="1" si="450"/>
        <v>1</v>
      </c>
      <c r="R1005" s="207">
        <f t="shared" ca="1" si="476"/>
        <v>0</v>
      </c>
      <c r="S1005" s="208"/>
      <c r="T1005" s="159">
        <f t="shared" si="468"/>
        <v>0</v>
      </c>
      <c r="U1005" s="209" t="str">
        <f ca="1">IF(AND(T1005=-1,N1005=TRUE),"*",IF(AND(U1004="*",N1005=TRUE),"*",IF(AND(AND(L1005=TRUE,U1004="*"),J1005&lt;VLOOKUP(V1004+1,tbL!$M$38:$O$43,3)),"*","")))</f>
        <v/>
      </c>
      <c r="V1005" s="204">
        <f t="shared" ca="1" si="451"/>
        <v>1</v>
      </c>
      <c r="Y1005" s="159" t="str">
        <f t="shared" ca="1" si="452"/>
        <v/>
      </c>
      <c r="Z1005" s="159" t="str">
        <f t="shared" si="453"/>
        <v/>
      </c>
      <c r="AA1005" s="159">
        <f t="shared" ca="1" si="473"/>
        <v>1</v>
      </c>
      <c r="AC1005" s="161" t="str">
        <f t="shared" ca="1" si="454"/>
        <v/>
      </c>
      <c r="AD1005" s="161">
        <f t="shared" ca="1" si="455"/>
        <v>1</v>
      </c>
      <c r="AE1005" s="161" t="str">
        <f t="shared" ca="1" si="475"/>
        <v/>
      </c>
      <c r="AF1005" s="161">
        <f t="shared" ca="1" si="456"/>
        <v>1</v>
      </c>
      <c r="AG1005" s="161" t="str">
        <f t="shared" ca="1" si="457"/>
        <v/>
      </c>
      <c r="AH1005" s="161">
        <f t="shared" ca="1" si="458"/>
        <v>1</v>
      </c>
      <c r="AI1005" s="161" t="str">
        <f t="shared" ca="1" si="459"/>
        <v/>
      </c>
      <c r="AJ1005" s="161">
        <f t="shared" ca="1" si="460"/>
        <v>1</v>
      </c>
      <c r="AL1005" s="161" t="str">
        <f t="shared" ca="1" si="461"/>
        <v/>
      </c>
      <c r="AM1005" s="161">
        <f t="shared" ca="1" si="472"/>
        <v>1</v>
      </c>
      <c r="AN1005" s="161" t="str">
        <f t="shared" ca="1" si="462"/>
        <v/>
      </c>
      <c r="AO1005" s="161">
        <f t="shared" ca="1" si="471"/>
        <v>1</v>
      </c>
      <c r="AP1005" s="161" t="str">
        <f t="shared" ca="1" si="463"/>
        <v/>
      </c>
      <c r="AQ1005" s="161">
        <f t="shared" ca="1" si="469"/>
        <v>1</v>
      </c>
      <c r="AR1005" s="161" t="str">
        <f t="shared" ca="1" si="464"/>
        <v/>
      </c>
      <c r="AS1005" s="161">
        <f t="shared" ca="1" si="465"/>
        <v>1</v>
      </c>
      <c r="AT1005" s="159" t="str">
        <f t="shared" ca="1" si="474"/>
        <v/>
      </c>
      <c r="AU1005" s="210">
        <f t="shared" ca="1" si="449"/>
        <v>14</v>
      </c>
      <c r="AV1005" s="209"/>
      <c r="AW1005" s="204">
        <f t="shared" si="466"/>
        <v>10526.583333333327</v>
      </c>
      <c r="AX1005" s="159"/>
      <c r="AZ1005" s="159"/>
      <c r="BM1005" s="207"/>
      <c r="BN1005" s="212"/>
      <c r="BP1005" s="209"/>
      <c r="BQ1005" s="211"/>
      <c r="BR1005" s="211"/>
      <c r="BS1005" s="211"/>
      <c r="BT1005" s="211"/>
      <c r="BU1005" s="211"/>
      <c r="BV1005" s="211"/>
      <c r="BW1005" s="211"/>
      <c r="BX1005" s="211"/>
      <c r="BY1005" s="211"/>
      <c r="BZ1005" s="211"/>
      <c r="CA1005" s="209"/>
      <c r="CB1005" s="224"/>
      <c r="CC1005" s="204"/>
      <c r="CD1005" s="204"/>
      <c r="CE1005" s="204"/>
      <c r="CF1005" s="211"/>
      <c r="CG1005" s="211"/>
      <c r="CI1005" s="209"/>
      <c r="CJ1005" s="209"/>
      <c r="EH1005" s="165"/>
      <c r="EI1005" s="165"/>
      <c r="EJ1005" s="166"/>
      <c r="EK1005" s="209"/>
      <c r="EL1005" s="211"/>
      <c r="EM1005" s="211"/>
      <c r="EN1005" s="211"/>
      <c r="EO1005" s="211"/>
      <c r="EP1005" s="211"/>
      <c r="ES1005" s="165"/>
      <c r="ET1005" s="165"/>
      <c r="EU1005" s="166"/>
      <c r="EV1005" s="209"/>
      <c r="EW1005" s="211"/>
      <c r="EX1005" s="211"/>
      <c r="EY1005" s="211"/>
      <c r="EZ1005" s="211"/>
      <c r="FA1005" s="211"/>
      <c r="FD1005" s="165"/>
      <c r="FE1005" s="165"/>
      <c r="FF1005" s="166"/>
      <c r="FG1005" s="209"/>
      <c r="FH1005" s="211"/>
      <c r="FI1005" s="211"/>
      <c r="FJ1005" s="211"/>
      <c r="FK1005" s="211"/>
      <c r="FL1005" s="211"/>
    </row>
    <row r="1006" spans="9:168">
      <c r="I1006" s="221">
        <f t="shared" si="470"/>
        <v>402</v>
      </c>
      <c r="J1006" s="159">
        <f>'v-t_chart'!C1003</f>
        <v>56.4</v>
      </c>
      <c r="K1006" s="204">
        <f t="shared" ca="1" si="448"/>
        <v>165.19559999999998</v>
      </c>
      <c r="L1006" s="205" t="b">
        <f>IF('Input&amp;Output'!$C$3=10,phase_chart!C1003,IF('Input&amp;Output'!$C$3=21,phase_chart!G1003,IF('Input&amp;Output'!$C$3=22,phase_chart!K1003,IF('Input&amp;Output'!$C$3=31,phase_chart!O1003,IF('Input&amp;Output'!$C$3=32,phase_chart!S1003,"")))))</f>
        <v>1</v>
      </c>
      <c r="M1006" s="206" t="b">
        <f>IF('Input&amp;Output'!$C$3=10,phase_chart!D1003,IF('Input&amp;Output'!$C$3=21,phase_chart!H1003,IF('Input&amp;Output'!$C$3=22,phase_chart!L1003,IF('Input&amp;Output'!$C$3=31,phase_chart!P1003,IF('Input&amp;Output'!$C$3=32,phase_chart!T1003,"")))))</f>
        <v>0</v>
      </c>
      <c r="N1006" s="205" t="b">
        <f>IF('Input&amp;Output'!$C$3=10,phase_chart!E1003,IF('Input&amp;Output'!$C$3=21,phase_chart!I1003,IF('Input&amp;Output'!$C$3=22,phase_chart!M1003,IF('Input&amp;Output'!$C$3=31,phase_chart!Q1003,IF('Input&amp;Output'!$C$3=32,phase_chart!U1003,"")))))</f>
        <v>0</v>
      </c>
      <c r="P1006" s="159">
        <f ca="1">IF(NOT($J1006=0),IF($J1006&lt;IF($P1005=0,0,VLOOKUP(P1005,tbL!$M$37:$Q$43,IF(L1006=TRUE,2,4))),IF($J1006&gt;=VLOOKUP(P1005,tbL!$M$37:$Q$43,IF(L1006=TRUE,3,5)),$P1005,IF(AND(L1005=TRUE,L1006=TRUE),$P1005,$P1005-1)),IF(AND(L1006=TRUE,J1006=VLOOKUP(P1005,tbL!$M$37:$Q$43,IF(L1006=TRUE,2,4))),P1005,IF($P1005+1&gt;$C$12,$C$12,$P1005+1))),0)</f>
        <v>1</v>
      </c>
      <c r="Q1006" s="159">
        <f t="shared" ca="1" si="450"/>
        <v>1</v>
      </c>
      <c r="R1006" s="207">
        <f t="shared" ca="1" si="476"/>
        <v>0</v>
      </c>
      <c r="S1006" s="208"/>
      <c r="T1006" s="159">
        <f t="shared" si="468"/>
        <v>0</v>
      </c>
      <c r="U1006" s="209" t="str">
        <f ca="1">IF(AND(T1006=-1,N1006=TRUE),"*",IF(AND(U1005="*",N1006=TRUE),"*",IF(AND(AND(L1006=TRUE,U1005="*"),J1006&lt;VLOOKUP(V1005+1,tbL!$M$38:$O$43,3)),"*","")))</f>
        <v/>
      </c>
      <c r="V1006" s="204">
        <f t="shared" ca="1" si="451"/>
        <v>1</v>
      </c>
      <c r="Y1006" s="159" t="str">
        <f t="shared" ca="1" si="452"/>
        <v/>
      </c>
      <c r="Z1006" s="159" t="str">
        <f t="shared" si="453"/>
        <v/>
      </c>
      <c r="AA1006" s="159">
        <f t="shared" ca="1" si="473"/>
        <v>1</v>
      </c>
      <c r="AC1006" s="161" t="str">
        <f t="shared" ca="1" si="454"/>
        <v/>
      </c>
      <c r="AD1006" s="161">
        <f t="shared" ca="1" si="455"/>
        <v>1</v>
      </c>
      <c r="AE1006" s="161" t="str">
        <f t="shared" ca="1" si="475"/>
        <v/>
      </c>
      <c r="AF1006" s="161">
        <f t="shared" ca="1" si="456"/>
        <v>1</v>
      </c>
      <c r="AG1006" s="161" t="str">
        <f t="shared" ca="1" si="457"/>
        <v/>
      </c>
      <c r="AH1006" s="161">
        <f t="shared" ca="1" si="458"/>
        <v>1</v>
      </c>
      <c r="AI1006" s="161" t="str">
        <f t="shared" ca="1" si="459"/>
        <v/>
      </c>
      <c r="AJ1006" s="161">
        <f t="shared" ca="1" si="460"/>
        <v>1</v>
      </c>
      <c r="AL1006" s="161" t="str">
        <f t="shared" ca="1" si="461"/>
        <v/>
      </c>
      <c r="AM1006" s="161">
        <f t="shared" ca="1" si="472"/>
        <v>1</v>
      </c>
      <c r="AN1006" s="161" t="str">
        <f t="shared" ca="1" si="462"/>
        <v/>
      </c>
      <c r="AO1006" s="161">
        <f t="shared" ca="1" si="471"/>
        <v>1</v>
      </c>
      <c r="AP1006" s="161" t="str">
        <f t="shared" ca="1" si="463"/>
        <v/>
      </c>
      <c r="AQ1006" s="161">
        <f t="shared" ca="1" si="469"/>
        <v>1</v>
      </c>
      <c r="AR1006" s="161" t="str">
        <f t="shared" ca="1" si="464"/>
        <v/>
      </c>
      <c r="AS1006" s="161">
        <f t="shared" ca="1" si="465"/>
        <v>1</v>
      </c>
      <c r="AT1006" s="159" t="str">
        <f t="shared" ca="1" si="474"/>
        <v/>
      </c>
      <c r="AU1006" s="210">
        <f t="shared" ca="1" si="449"/>
        <v>14</v>
      </c>
      <c r="AV1006" s="209"/>
      <c r="AW1006" s="204">
        <f t="shared" si="466"/>
        <v>10542.249999999993</v>
      </c>
      <c r="AX1006" s="159"/>
      <c r="AZ1006" s="159"/>
      <c r="BM1006" s="207"/>
      <c r="BN1006" s="212"/>
      <c r="BP1006" s="209"/>
      <c r="BQ1006" s="211"/>
      <c r="BR1006" s="211"/>
      <c r="BS1006" s="211"/>
      <c r="BT1006" s="211"/>
      <c r="BU1006" s="211"/>
      <c r="BV1006" s="211"/>
      <c r="BW1006" s="211"/>
      <c r="BX1006" s="211"/>
      <c r="BY1006" s="211"/>
      <c r="BZ1006" s="211"/>
      <c r="CA1006" s="209"/>
      <c r="CB1006" s="224"/>
      <c r="CC1006" s="204"/>
      <c r="CD1006" s="204"/>
      <c r="CE1006" s="204"/>
      <c r="CF1006" s="211"/>
      <c r="CG1006" s="211"/>
      <c r="CI1006" s="209"/>
      <c r="CJ1006" s="209"/>
      <c r="EH1006" s="165"/>
      <c r="EI1006" s="165"/>
      <c r="EJ1006" s="166"/>
      <c r="EK1006" s="209"/>
      <c r="EL1006" s="211"/>
      <c r="EM1006" s="211"/>
      <c r="EN1006" s="211"/>
      <c r="EO1006" s="211"/>
      <c r="EP1006" s="211"/>
      <c r="ES1006" s="165"/>
      <c r="ET1006" s="165"/>
      <c r="EU1006" s="166"/>
      <c r="EV1006" s="209"/>
      <c r="EW1006" s="211"/>
      <c r="EX1006" s="211"/>
      <c r="EY1006" s="211"/>
      <c r="EZ1006" s="211"/>
      <c r="FA1006" s="211"/>
      <c r="FD1006" s="165"/>
      <c r="FE1006" s="165"/>
      <c r="FF1006" s="166"/>
      <c r="FG1006" s="209"/>
      <c r="FH1006" s="211"/>
      <c r="FI1006" s="211"/>
      <c r="FJ1006" s="211"/>
      <c r="FK1006" s="211"/>
      <c r="FL1006" s="211"/>
    </row>
    <row r="1007" spans="9:168">
      <c r="I1007" s="221">
        <f t="shared" si="470"/>
        <v>403</v>
      </c>
      <c r="J1007" s="159">
        <f>'v-t_chart'!C1004</f>
        <v>57.3</v>
      </c>
      <c r="K1007" s="204">
        <f t="shared" ca="1" si="448"/>
        <v>167.83169999999998</v>
      </c>
      <c r="L1007" s="205" t="b">
        <f>IF('Input&amp;Output'!$C$3=10,phase_chart!C1004,IF('Input&amp;Output'!$C$3=21,phase_chart!G1004,IF('Input&amp;Output'!$C$3=22,phase_chart!K1004,IF('Input&amp;Output'!$C$3=31,phase_chart!O1004,IF('Input&amp;Output'!$C$3=32,phase_chart!S1004,"")))))</f>
        <v>1</v>
      </c>
      <c r="M1007" s="206" t="b">
        <f>IF('Input&amp;Output'!$C$3=10,phase_chart!D1004,IF('Input&amp;Output'!$C$3=21,phase_chart!H1004,IF('Input&amp;Output'!$C$3=22,phase_chart!L1004,IF('Input&amp;Output'!$C$3=31,phase_chart!P1004,IF('Input&amp;Output'!$C$3=32,phase_chart!T1004,"")))))</f>
        <v>0</v>
      </c>
      <c r="N1007" s="205" t="b">
        <f>IF('Input&amp;Output'!$C$3=10,phase_chart!E1004,IF('Input&amp;Output'!$C$3=21,phase_chart!I1004,IF('Input&amp;Output'!$C$3=22,phase_chart!M1004,IF('Input&amp;Output'!$C$3=31,phase_chart!Q1004,IF('Input&amp;Output'!$C$3=32,phase_chart!U1004,"")))))</f>
        <v>0</v>
      </c>
      <c r="P1007" s="159">
        <f ca="1">IF(NOT($J1007=0),IF($J1007&lt;IF($P1006=0,0,VLOOKUP(P1006,tbL!$M$37:$Q$43,IF(L1007=TRUE,2,4))),IF($J1007&gt;=VLOOKUP(P1006,tbL!$M$37:$Q$43,IF(L1007=TRUE,3,5)),$P1006,IF(AND(L1006=TRUE,L1007=TRUE),$P1006,$P1006-1)),IF(AND(L1007=TRUE,J1007=VLOOKUP(P1006,tbL!$M$37:$Q$43,IF(L1007=TRUE,2,4))),P1006,IF($P1006+1&gt;$C$12,$C$12,$P1006+1))),0)</f>
        <v>1</v>
      </c>
      <c r="Q1007" s="159">
        <f t="shared" ca="1" si="450"/>
        <v>1</v>
      </c>
      <c r="R1007" s="207">
        <f t="shared" ca="1" si="476"/>
        <v>0</v>
      </c>
      <c r="S1007" s="208"/>
      <c r="T1007" s="159">
        <f t="shared" si="468"/>
        <v>0</v>
      </c>
      <c r="U1007" s="209" t="str">
        <f ca="1">IF(AND(T1007=-1,N1007=TRUE),"*",IF(AND(U1006="*",N1007=TRUE),"*",IF(AND(AND(L1007=TRUE,U1006="*"),J1007&lt;VLOOKUP(V1006+1,tbL!$M$38:$O$43,3)),"*","")))</f>
        <v/>
      </c>
      <c r="V1007" s="204">
        <f t="shared" ca="1" si="451"/>
        <v>1</v>
      </c>
      <c r="Y1007" s="159" t="str">
        <f t="shared" ca="1" si="452"/>
        <v/>
      </c>
      <c r="Z1007" s="159" t="str">
        <f t="shared" si="453"/>
        <v/>
      </c>
      <c r="AA1007" s="159">
        <f t="shared" ca="1" si="473"/>
        <v>1</v>
      </c>
      <c r="AC1007" s="161" t="str">
        <f t="shared" ca="1" si="454"/>
        <v/>
      </c>
      <c r="AD1007" s="161">
        <f t="shared" ca="1" si="455"/>
        <v>1</v>
      </c>
      <c r="AE1007" s="161" t="str">
        <f t="shared" ca="1" si="475"/>
        <v/>
      </c>
      <c r="AF1007" s="161">
        <f t="shared" ca="1" si="456"/>
        <v>1</v>
      </c>
      <c r="AG1007" s="161" t="str">
        <f t="shared" ca="1" si="457"/>
        <v/>
      </c>
      <c r="AH1007" s="161">
        <f t="shared" ca="1" si="458"/>
        <v>1</v>
      </c>
      <c r="AI1007" s="161" t="str">
        <f t="shared" ca="1" si="459"/>
        <v/>
      </c>
      <c r="AJ1007" s="161">
        <f t="shared" ca="1" si="460"/>
        <v>1</v>
      </c>
      <c r="AL1007" s="161" t="str">
        <f t="shared" ca="1" si="461"/>
        <v/>
      </c>
      <c r="AM1007" s="161">
        <f t="shared" ca="1" si="472"/>
        <v>1</v>
      </c>
      <c r="AN1007" s="161" t="str">
        <f t="shared" ca="1" si="462"/>
        <v/>
      </c>
      <c r="AO1007" s="161">
        <f t="shared" ca="1" si="471"/>
        <v>1</v>
      </c>
      <c r="AP1007" s="161" t="str">
        <f t="shared" ca="1" si="463"/>
        <v/>
      </c>
      <c r="AQ1007" s="161">
        <f t="shared" ca="1" si="469"/>
        <v>1</v>
      </c>
      <c r="AR1007" s="161" t="str">
        <f t="shared" ca="1" si="464"/>
        <v/>
      </c>
      <c r="AS1007" s="161">
        <f t="shared" ca="1" si="465"/>
        <v>1</v>
      </c>
      <c r="AT1007" s="159" t="str">
        <f t="shared" ca="1" si="474"/>
        <v/>
      </c>
      <c r="AU1007" s="210">
        <f t="shared" ca="1" si="449"/>
        <v>14</v>
      </c>
      <c r="AV1007" s="209"/>
      <c r="AW1007" s="204">
        <f t="shared" si="466"/>
        <v>10558.166666666659</v>
      </c>
      <c r="AX1007" s="159"/>
      <c r="AZ1007" s="159"/>
      <c r="BM1007" s="207"/>
      <c r="BN1007" s="212"/>
      <c r="BP1007" s="209"/>
      <c r="BQ1007" s="211"/>
      <c r="BR1007" s="211"/>
      <c r="BS1007" s="211"/>
      <c r="BT1007" s="211"/>
      <c r="BU1007" s="211"/>
      <c r="BV1007" s="211"/>
      <c r="BW1007" s="211"/>
      <c r="BX1007" s="211"/>
      <c r="BY1007" s="211"/>
      <c r="BZ1007" s="211"/>
      <c r="CA1007" s="209"/>
      <c r="CB1007" s="224"/>
      <c r="CC1007" s="204"/>
      <c r="CD1007" s="204"/>
      <c r="CE1007" s="204"/>
      <c r="CF1007" s="211"/>
      <c r="CG1007" s="211"/>
      <c r="CI1007" s="209"/>
      <c r="CJ1007" s="209"/>
      <c r="EH1007" s="165"/>
      <c r="EI1007" s="165"/>
      <c r="EJ1007" s="166"/>
      <c r="EK1007" s="209"/>
      <c r="EL1007" s="211"/>
      <c r="EM1007" s="211"/>
      <c r="EN1007" s="211"/>
      <c r="EO1007" s="211"/>
      <c r="EP1007" s="211"/>
      <c r="ES1007" s="165"/>
      <c r="ET1007" s="165"/>
      <c r="EU1007" s="166"/>
      <c r="EV1007" s="209"/>
      <c r="EW1007" s="211"/>
      <c r="EX1007" s="211"/>
      <c r="EY1007" s="211"/>
      <c r="EZ1007" s="211"/>
      <c r="FA1007" s="211"/>
      <c r="FD1007" s="165"/>
      <c r="FE1007" s="165"/>
      <c r="FF1007" s="166"/>
      <c r="FG1007" s="209"/>
      <c r="FH1007" s="211"/>
      <c r="FI1007" s="211"/>
      <c r="FJ1007" s="211"/>
      <c r="FK1007" s="211"/>
      <c r="FL1007" s="211"/>
    </row>
    <row r="1008" spans="9:168">
      <c r="I1008" s="221">
        <f t="shared" si="470"/>
        <v>404</v>
      </c>
      <c r="J1008" s="159">
        <f>'v-t_chart'!C1005</f>
        <v>58.1</v>
      </c>
      <c r="K1008" s="204">
        <f t="shared" ca="1" si="448"/>
        <v>170.17490000000001</v>
      </c>
      <c r="L1008" s="205" t="b">
        <f>IF('Input&amp;Output'!$C$3=10,phase_chart!C1005,IF('Input&amp;Output'!$C$3=21,phase_chart!G1005,IF('Input&amp;Output'!$C$3=22,phase_chart!K1005,IF('Input&amp;Output'!$C$3=31,phase_chart!O1005,IF('Input&amp;Output'!$C$3=32,phase_chart!S1005,"")))))</f>
        <v>1</v>
      </c>
      <c r="M1008" s="206" t="b">
        <f>IF('Input&amp;Output'!$C$3=10,phase_chart!D1005,IF('Input&amp;Output'!$C$3=21,phase_chart!H1005,IF('Input&amp;Output'!$C$3=22,phase_chart!L1005,IF('Input&amp;Output'!$C$3=31,phase_chart!P1005,IF('Input&amp;Output'!$C$3=32,phase_chart!T1005,"")))))</f>
        <v>0</v>
      </c>
      <c r="N1008" s="205" t="b">
        <f>IF('Input&amp;Output'!$C$3=10,phase_chart!E1005,IF('Input&amp;Output'!$C$3=21,phase_chart!I1005,IF('Input&amp;Output'!$C$3=22,phase_chart!M1005,IF('Input&amp;Output'!$C$3=31,phase_chart!Q1005,IF('Input&amp;Output'!$C$3=32,phase_chart!U1005,"")))))</f>
        <v>0</v>
      </c>
      <c r="P1008" s="159">
        <f ca="1">IF(NOT($J1008=0),IF($J1008&lt;IF($P1007=0,0,VLOOKUP(P1007,tbL!$M$37:$Q$43,IF(L1008=TRUE,2,4))),IF($J1008&gt;=VLOOKUP(P1007,tbL!$M$37:$Q$43,IF(L1008=TRUE,3,5)),$P1007,IF(AND(L1007=TRUE,L1008=TRUE),$P1007,$P1007-1)),IF(AND(L1008=TRUE,J1008=VLOOKUP(P1007,tbL!$M$37:$Q$43,IF(L1008=TRUE,2,4))),P1007,IF($P1007+1&gt;$C$12,$C$12,$P1007+1))),0)</f>
        <v>1</v>
      </c>
      <c r="Q1008" s="159">
        <f t="shared" ca="1" si="450"/>
        <v>1</v>
      </c>
      <c r="R1008" s="207">
        <f t="shared" ca="1" si="476"/>
        <v>0</v>
      </c>
      <c r="S1008" s="208"/>
      <c r="T1008" s="159">
        <f t="shared" si="468"/>
        <v>0</v>
      </c>
      <c r="U1008" s="209" t="str">
        <f ca="1">IF(AND(T1008=-1,N1008=TRUE),"*",IF(AND(U1007="*",N1008=TRUE),"*",IF(AND(AND(L1008=TRUE,U1007="*"),J1008&lt;VLOOKUP(V1007+1,tbL!$M$38:$O$43,3)),"*","")))</f>
        <v/>
      </c>
      <c r="V1008" s="204">
        <f t="shared" ca="1" si="451"/>
        <v>1</v>
      </c>
      <c r="Y1008" s="159" t="str">
        <f t="shared" ca="1" si="452"/>
        <v/>
      </c>
      <c r="Z1008" s="159" t="str">
        <f t="shared" si="453"/>
        <v/>
      </c>
      <c r="AA1008" s="159">
        <f t="shared" ca="1" si="473"/>
        <v>1</v>
      </c>
      <c r="AC1008" s="161" t="str">
        <f t="shared" ca="1" si="454"/>
        <v/>
      </c>
      <c r="AD1008" s="161">
        <f t="shared" ca="1" si="455"/>
        <v>1</v>
      </c>
      <c r="AE1008" s="161" t="str">
        <f t="shared" ca="1" si="475"/>
        <v/>
      </c>
      <c r="AF1008" s="161">
        <f t="shared" ca="1" si="456"/>
        <v>1</v>
      </c>
      <c r="AG1008" s="161" t="str">
        <f t="shared" ca="1" si="457"/>
        <v/>
      </c>
      <c r="AH1008" s="161">
        <f t="shared" ca="1" si="458"/>
        <v>1</v>
      </c>
      <c r="AI1008" s="161" t="str">
        <f t="shared" ca="1" si="459"/>
        <v/>
      </c>
      <c r="AJ1008" s="161">
        <f t="shared" ca="1" si="460"/>
        <v>1</v>
      </c>
      <c r="AL1008" s="161" t="str">
        <f t="shared" ca="1" si="461"/>
        <v/>
      </c>
      <c r="AM1008" s="161">
        <f t="shared" ca="1" si="472"/>
        <v>1</v>
      </c>
      <c r="AN1008" s="161" t="str">
        <f t="shared" ca="1" si="462"/>
        <v/>
      </c>
      <c r="AO1008" s="161">
        <f t="shared" ca="1" si="471"/>
        <v>1</v>
      </c>
      <c r="AP1008" s="161" t="str">
        <f t="shared" ca="1" si="463"/>
        <v/>
      </c>
      <c r="AQ1008" s="161">
        <f t="shared" ca="1" si="469"/>
        <v>1</v>
      </c>
      <c r="AR1008" s="161" t="str">
        <f t="shared" ca="1" si="464"/>
        <v/>
      </c>
      <c r="AS1008" s="161">
        <f t="shared" ca="1" si="465"/>
        <v>1</v>
      </c>
      <c r="AT1008" s="159" t="str">
        <f t="shared" ca="1" si="474"/>
        <v/>
      </c>
      <c r="AU1008" s="210">
        <f t="shared" ca="1" si="449"/>
        <v>14</v>
      </c>
      <c r="AV1008" s="209"/>
      <c r="AW1008" s="204">
        <f t="shared" si="466"/>
        <v>10574.305555555547</v>
      </c>
      <c r="AX1008" s="159"/>
      <c r="AZ1008" s="159"/>
      <c r="BM1008" s="207"/>
      <c r="BN1008" s="212"/>
      <c r="BP1008" s="209"/>
      <c r="BQ1008" s="211"/>
      <c r="BR1008" s="211"/>
      <c r="BS1008" s="211"/>
      <c r="BT1008" s="211"/>
      <c r="BU1008" s="211"/>
      <c r="BV1008" s="211"/>
      <c r="BW1008" s="211"/>
      <c r="BX1008" s="211"/>
      <c r="BY1008" s="211"/>
      <c r="BZ1008" s="211"/>
      <c r="CA1008" s="209"/>
      <c r="CB1008" s="224"/>
      <c r="CC1008" s="204"/>
      <c r="CD1008" s="204"/>
      <c r="CE1008" s="204"/>
      <c r="CF1008" s="211"/>
      <c r="CG1008" s="211"/>
      <c r="CI1008" s="209"/>
      <c r="CJ1008" s="209"/>
      <c r="EH1008" s="165"/>
      <c r="EI1008" s="165"/>
      <c r="EJ1008" s="166"/>
      <c r="EK1008" s="209"/>
      <c r="EL1008" s="211"/>
      <c r="EM1008" s="211"/>
      <c r="EN1008" s="211"/>
      <c r="EO1008" s="211"/>
      <c r="EP1008" s="211"/>
      <c r="ES1008" s="165"/>
      <c r="ET1008" s="165"/>
      <c r="EU1008" s="166"/>
      <c r="EV1008" s="209"/>
      <c r="EW1008" s="211"/>
      <c r="EX1008" s="211"/>
      <c r="EY1008" s="211"/>
      <c r="EZ1008" s="211"/>
      <c r="FA1008" s="211"/>
      <c r="FD1008" s="165"/>
      <c r="FE1008" s="165"/>
      <c r="FF1008" s="166"/>
      <c r="FG1008" s="209"/>
      <c r="FH1008" s="211"/>
      <c r="FI1008" s="211"/>
      <c r="FJ1008" s="211"/>
      <c r="FK1008" s="211"/>
      <c r="FL1008" s="211"/>
    </row>
    <row r="1009" spans="9:168">
      <c r="I1009" s="221">
        <f t="shared" si="470"/>
        <v>405</v>
      </c>
      <c r="J1009" s="159">
        <f>'v-t_chart'!C1006</f>
        <v>58.8</v>
      </c>
      <c r="K1009" s="204">
        <f t="shared" ca="1" si="448"/>
        <v>172.22519999999997</v>
      </c>
      <c r="L1009" s="205" t="b">
        <f>IF('Input&amp;Output'!$C$3=10,phase_chart!C1006,IF('Input&amp;Output'!$C$3=21,phase_chart!G1006,IF('Input&amp;Output'!$C$3=22,phase_chart!K1006,IF('Input&amp;Output'!$C$3=31,phase_chart!O1006,IF('Input&amp;Output'!$C$3=32,phase_chart!S1006,"")))))</f>
        <v>1</v>
      </c>
      <c r="M1009" s="206" t="b">
        <f>IF('Input&amp;Output'!$C$3=10,phase_chart!D1006,IF('Input&amp;Output'!$C$3=21,phase_chart!H1006,IF('Input&amp;Output'!$C$3=22,phase_chart!L1006,IF('Input&amp;Output'!$C$3=31,phase_chart!P1006,IF('Input&amp;Output'!$C$3=32,phase_chart!T1006,"")))))</f>
        <v>0</v>
      </c>
      <c r="N1009" s="205" t="b">
        <f>IF('Input&amp;Output'!$C$3=10,phase_chart!E1006,IF('Input&amp;Output'!$C$3=21,phase_chart!I1006,IF('Input&amp;Output'!$C$3=22,phase_chart!M1006,IF('Input&amp;Output'!$C$3=31,phase_chart!Q1006,IF('Input&amp;Output'!$C$3=32,phase_chart!U1006,"")))))</f>
        <v>0</v>
      </c>
      <c r="P1009" s="159">
        <f ca="1">IF(NOT($J1009=0),IF($J1009&lt;IF($P1008=0,0,VLOOKUP(P1008,tbL!$M$37:$Q$43,IF(L1009=TRUE,2,4))),IF($J1009&gt;=VLOOKUP(P1008,tbL!$M$37:$Q$43,IF(L1009=TRUE,3,5)),$P1008,IF(AND(L1008=TRUE,L1009=TRUE),$P1008,$P1008-1)),IF(AND(L1009=TRUE,J1009=VLOOKUP(P1008,tbL!$M$37:$Q$43,IF(L1009=TRUE,2,4))),P1008,IF($P1008+1&gt;$C$12,$C$12,$P1008+1))),0)</f>
        <v>1</v>
      </c>
      <c r="Q1009" s="159">
        <f t="shared" ca="1" si="450"/>
        <v>1</v>
      </c>
      <c r="R1009" s="207">
        <f t="shared" ca="1" si="476"/>
        <v>0</v>
      </c>
      <c r="S1009" s="208"/>
      <c r="T1009" s="159">
        <f t="shared" si="468"/>
        <v>0</v>
      </c>
      <c r="U1009" s="209" t="str">
        <f ca="1">IF(AND(T1009=-1,N1009=TRUE),"*",IF(AND(U1008="*",N1009=TRUE),"*",IF(AND(AND(L1009=TRUE,U1008="*"),J1009&lt;VLOOKUP(V1008+1,tbL!$M$38:$O$43,3)),"*","")))</f>
        <v/>
      </c>
      <c r="V1009" s="204">
        <f t="shared" ca="1" si="451"/>
        <v>1</v>
      </c>
      <c r="Y1009" s="159" t="str">
        <f t="shared" ca="1" si="452"/>
        <v/>
      </c>
      <c r="Z1009" s="159" t="str">
        <f t="shared" si="453"/>
        <v/>
      </c>
      <c r="AA1009" s="159">
        <f t="shared" ca="1" si="473"/>
        <v>1</v>
      </c>
      <c r="AC1009" s="161" t="str">
        <f t="shared" ca="1" si="454"/>
        <v/>
      </c>
      <c r="AD1009" s="161">
        <f t="shared" ca="1" si="455"/>
        <v>1</v>
      </c>
      <c r="AE1009" s="161" t="str">
        <f t="shared" ca="1" si="475"/>
        <v/>
      </c>
      <c r="AF1009" s="161">
        <f t="shared" ca="1" si="456"/>
        <v>1</v>
      </c>
      <c r="AG1009" s="161" t="str">
        <f t="shared" ca="1" si="457"/>
        <v/>
      </c>
      <c r="AH1009" s="161">
        <f t="shared" ca="1" si="458"/>
        <v>1</v>
      </c>
      <c r="AI1009" s="161" t="str">
        <f t="shared" ca="1" si="459"/>
        <v/>
      </c>
      <c r="AJ1009" s="161">
        <f t="shared" ca="1" si="460"/>
        <v>1</v>
      </c>
      <c r="AL1009" s="161" t="str">
        <f t="shared" ca="1" si="461"/>
        <v/>
      </c>
      <c r="AM1009" s="161">
        <f t="shared" ca="1" si="472"/>
        <v>1</v>
      </c>
      <c r="AN1009" s="161" t="str">
        <f t="shared" ca="1" si="462"/>
        <v/>
      </c>
      <c r="AO1009" s="161">
        <f t="shared" ca="1" si="471"/>
        <v>1</v>
      </c>
      <c r="AP1009" s="161" t="str">
        <f t="shared" ca="1" si="463"/>
        <v/>
      </c>
      <c r="AQ1009" s="161">
        <f t="shared" ca="1" si="469"/>
        <v>1</v>
      </c>
      <c r="AR1009" s="161" t="str">
        <f t="shared" ca="1" si="464"/>
        <v/>
      </c>
      <c r="AS1009" s="161">
        <f t="shared" ca="1" si="465"/>
        <v>1</v>
      </c>
      <c r="AT1009" s="159" t="str">
        <f t="shared" ca="1" si="474"/>
        <v/>
      </c>
      <c r="AU1009" s="210">
        <f t="shared" ca="1" si="449"/>
        <v>14</v>
      </c>
      <c r="AV1009" s="209"/>
      <c r="AW1009" s="204">
        <f t="shared" si="466"/>
        <v>10590.638888888881</v>
      </c>
      <c r="AX1009" s="159"/>
      <c r="AZ1009" s="159"/>
      <c r="BM1009" s="207"/>
      <c r="BN1009" s="212"/>
      <c r="BP1009" s="209"/>
      <c r="BQ1009" s="211"/>
      <c r="BR1009" s="211"/>
      <c r="BS1009" s="211"/>
      <c r="BT1009" s="211"/>
      <c r="BU1009" s="211"/>
      <c r="BV1009" s="211"/>
      <c r="BW1009" s="211"/>
      <c r="BX1009" s="211"/>
      <c r="BY1009" s="211"/>
      <c r="BZ1009" s="211"/>
      <c r="CA1009" s="209"/>
      <c r="CB1009" s="224"/>
      <c r="CC1009" s="204"/>
      <c r="CD1009" s="204"/>
      <c r="CE1009" s="204"/>
      <c r="CF1009" s="211"/>
      <c r="CG1009" s="211"/>
      <c r="CI1009" s="209"/>
      <c r="CJ1009" s="209"/>
      <c r="EH1009" s="165"/>
      <c r="EI1009" s="165"/>
      <c r="EJ1009" s="166"/>
      <c r="EK1009" s="209"/>
      <c r="EL1009" s="211"/>
      <c r="EM1009" s="211"/>
      <c r="EN1009" s="211"/>
      <c r="EO1009" s="211"/>
      <c r="EP1009" s="211"/>
      <c r="ES1009" s="165"/>
      <c r="ET1009" s="165"/>
      <c r="EU1009" s="166"/>
      <c r="EV1009" s="209"/>
      <c r="EW1009" s="211"/>
      <c r="EX1009" s="211"/>
      <c r="EY1009" s="211"/>
      <c r="EZ1009" s="211"/>
      <c r="FA1009" s="211"/>
      <c r="FD1009" s="165"/>
      <c r="FE1009" s="165"/>
      <c r="FF1009" s="166"/>
      <c r="FG1009" s="209"/>
      <c r="FH1009" s="211"/>
      <c r="FI1009" s="211"/>
      <c r="FJ1009" s="211"/>
      <c r="FK1009" s="211"/>
      <c r="FL1009" s="211"/>
    </row>
    <row r="1010" spans="9:168">
      <c r="I1010" s="221">
        <f t="shared" si="470"/>
        <v>406</v>
      </c>
      <c r="J1010" s="159">
        <f>'v-t_chart'!C1007</f>
        <v>59.4</v>
      </c>
      <c r="K1010" s="204">
        <f t="shared" ca="1" si="448"/>
        <v>173.98259999999999</v>
      </c>
      <c r="L1010" s="205" t="b">
        <f>IF('Input&amp;Output'!$C$3=10,phase_chart!C1007,IF('Input&amp;Output'!$C$3=21,phase_chart!G1007,IF('Input&amp;Output'!$C$3=22,phase_chart!K1007,IF('Input&amp;Output'!$C$3=31,phase_chart!O1007,IF('Input&amp;Output'!$C$3=32,phase_chart!S1007,"")))))</f>
        <v>1</v>
      </c>
      <c r="M1010" s="206" t="b">
        <f>IF('Input&amp;Output'!$C$3=10,phase_chart!D1007,IF('Input&amp;Output'!$C$3=21,phase_chart!H1007,IF('Input&amp;Output'!$C$3=22,phase_chart!L1007,IF('Input&amp;Output'!$C$3=31,phase_chart!P1007,IF('Input&amp;Output'!$C$3=32,phase_chart!T1007,"")))))</f>
        <v>0</v>
      </c>
      <c r="N1010" s="205" t="b">
        <f>IF('Input&amp;Output'!$C$3=10,phase_chart!E1007,IF('Input&amp;Output'!$C$3=21,phase_chart!I1007,IF('Input&amp;Output'!$C$3=22,phase_chart!M1007,IF('Input&amp;Output'!$C$3=31,phase_chart!Q1007,IF('Input&amp;Output'!$C$3=32,phase_chart!U1007,"")))))</f>
        <v>0</v>
      </c>
      <c r="P1010" s="159">
        <f ca="1">IF(NOT($J1010=0),IF($J1010&lt;IF($P1009=0,0,VLOOKUP(P1009,tbL!$M$37:$Q$43,IF(L1010=TRUE,2,4))),IF($J1010&gt;=VLOOKUP(P1009,tbL!$M$37:$Q$43,IF(L1010=TRUE,3,5)),$P1009,IF(AND(L1009=TRUE,L1010=TRUE),$P1009,$P1009-1)),IF(AND(L1010=TRUE,J1010=VLOOKUP(P1009,tbL!$M$37:$Q$43,IF(L1010=TRUE,2,4))),P1009,IF($P1009+1&gt;$C$12,$C$12,$P1009+1))),0)</f>
        <v>1</v>
      </c>
      <c r="Q1010" s="159">
        <f t="shared" ca="1" si="450"/>
        <v>1</v>
      </c>
      <c r="R1010" s="207">
        <f t="shared" ca="1" si="476"/>
        <v>0</v>
      </c>
      <c r="S1010" s="208"/>
      <c r="T1010" s="159">
        <f t="shared" si="468"/>
        <v>0</v>
      </c>
      <c r="U1010" s="209" t="str">
        <f ca="1">IF(AND(T1010=-1,N1010=TRUE),"*",IF(AND(U1009="*",N1010=TRUE),"*",IF(AND(AND(L1010=TRUE,U1009="*"),J1010&lt;VLOOKUP(V1009+1,tbL!$M$38:$O$43,3)),"*","")))</f>
        <v/>
      </c>
      <c r="V1010" s="204">
        <f t="shared" ca="1" si="451"/>
        <v>1</v>
      </c>
      <c r="Y1010" s="159" t="str">
        <f t="shared" ca="1" si="452"/>
        <v/>
      </c>
      <c r="Z1010" s="159" t="str">
        <f t="shared" si="453"/>
        <v/>
      </c>
      <c r="AA1010" s="159">
        <f t="shared" ca="1" si="473"/>
        <v>1</v>
      </c>
      <c r="AC1010" s="161" t="str">
        <f t="shared" ca="1" si="454"/>
        <v/>
      </c>
      <c r="AD1010" s="161">
        <f t="shared" ca="1" si="455"/>
        <v>1</v>
      </c>
      <c r="AE1010" s="161" t="str">
        <f t="shared" ca="1" si="475"/>
        <v/>
      </c>
      <c r="AF1010" s="161">
        <f t="shared" ca="1" si="456"/>
        <v>1</v>
      </c>
      <c r="AG1010" s="161" t="str">
        <f t="shared" ca="1" si="457"/>
        <v/>
      </c>
      <c r="AH1010" s="161">
        <f t="shared" ca="1" si="458"/>
        <v>1</v>
      </c>
      <c r="AI1010" s="161" t="str">
        <f t="shared" ca="1" si="459"/>
        <v/>
      </c>
      <c r="AJ1010" s="161">
        <f t="shared" ca="1" si="460"/>
        <v>1</v>
      </c>
      <c r="AL1010" s="161" t="str">
        <f t="shared" ca="1" si="461"/>
        <v/>
      </c>
      <c r="AM1010" s="161">
        <f t="shared" ca="1" si="472"/>
        <v>1</v>
      </c>
      <c r="AN1010" s="161" t="str">
        <f t="shared" ca="1" si="462"/>
        <v/>
      </c>
      <c r="AO1010" s="161">
        <f t="shared" ca="1" si="471"/>
        <v>1</v>
      </c>
      <c r="AP1010" s="161" t="str">
        <f t="shared" ca="1" si="463"/>
        <v/>
      </c>
      <c r="AQ1010" s="161">
        <f t="shared" ca="1" si="469"/>
        <v>1</v>
      </c>
      <c r="AR1010" s="161" t="str">
        <f t="shared" ca="1" si="464"/>
        <v/>
      </c>
      <c r="AS1010" s="161">
        <f t="shared" ca="1" si="465"/>
        <v>1</v>
      </c>
      <c r="AT1010" s="159" t="str">
        <f t="shared" ca="1" si="474"/>
        <v/>
      </c>
      <c r="AU1010" s="210">
        <f t="shared" ca="1" si="449"/>
        <v>14</v>
      </c>
      <c r="AV1010" s="209"/>
      <c r="AW1010" s="204">
        <f t="shared" si="466"/>
        <v>10607.138888888881</v>
      </c>
      <c r="AX1010" s="159"/>
      <c r="AZ1010" s="159"/>
      <c r="BM1010" s="207"/>
      <c r="BN1010" s="212"/>
      <c r="BP1010" s="209"/>
      <c r="BQ1010" s="211"/>
      <c r="BR1010" s="211"/>
      <c r="BS1010" s="211"/>
      <c r="BT1010" s="211"/>
      <c r="BU1010" s="211"/>
      <c r="BV1010" s="211"/>
      <c r="BW1010" s="211"/>
      <c r="BX1010" s="211"/>
      <c r="BY1010" s="211"/>
      <c r="BZ1010" s="211"/>
      <c r="CA1010" s="209"/>
      <c r="CB1010" s="224"/>
      <c r="CC1010" s="204"/>
      <c r="CD1010" s="204"/>
      <c r="CE1010" s="204"/>
      <c r="CF1010" s="211"/>
      <c r="CG1010" s="211"/>
      <c r="CI1010" s="209"/>
      <c r="CJ1010" s="209"/>
      <c r="EH1010" s="165"/>
      <c r="EI1010" s="165"/>
      <c r="EJ1010" s="166"/>
      <c r="EK1010" s="209"/>
      <c r="EL1010" s="211"/>
      <c r="EM1010" s="211"/>
      <c r="EN1010" s="211"/>
      <c r="EO1010" s="211"/>
      <c r="EP1010" s="211"/>
      <c r="ES1010" s="165"/>
      <c r="ET1010" s="165"/>
      <c r="EU1010" s="166"/>
      <c r="EV1010" s="209"/>
      <c r="EW1010" s="211"/>
      <c r="EX1010" s="211"/>
      <c r="EY1010" s="211"/>
      <c r="EZ1010" s="211"/>
      <c r="FA1010" s="211"/>
      <c r="FD1010" s="165"/>
      <c r="FE1010" s="165"/>
      <c r="FF1010" s="166"/>
      <c r="FG1010" s="209"/>
      <c r="FH1010" s="211"/>
      <c r="FI1010" s="211"/>
      <c r="FJ1010" s="211"/>
      <c r="FK1010" s="211"/>
      <c r="FL1010" s="211"/>
    </row>
    <row r="1011" spans="9:168">
      <c r="I1011" s="221">
        <f t="shared" si="470"/>
        <v>407</v>
      </c>
      <c r="J1011" s="159">
        <f>'v-t_chart'!C1008</f>
        <v>59.8</v>
      </c>
      <c r="K1011" s="204">
        <f t="shared" ca="1" si="448"/>
        <v>175.15419999999997</v>
      </c>
      <c r="L1011" s="205" t="b">
        <f>IF('Input&amp;Output'!$C$3=10,phase_chart!C1008,IF('Input&amp;Output'!$C$3=21,phase_chart!G1008,IF('Input&amp;Output'!$C$3=22,phase_chart!K1008,IF('Input&amp;Output'!$C$3=31,phase_chart!O1008,IF('Input&amp;Output'!$C$3=32,phase_chart!S1008,"")))))</f>
        <v>0</v>
      </c>
      <c r="M1011" s="206" t="b">
        <f>IF('Input&amp;Output'!$C$3=10,phase_chart!D1008,IF('Input&amp;Output'!$C$3=21,phase_chart!H1008,IF('Input&amp;Output'!$C$3=22,phase_chart!L1008,IF('Input&amp;Output'!$C$3=31,phase_chart!P1008,IF('Input&amp;Output'!$C$3=32,phase_chart!T1008,"")))))</f>
        <v>1</v>
      </c>
      <c r="N1011" s="205" t="b">
        <f>IF('Input&amp;Output'!$C$3=10,phase_chart!E1008,IF('Input&amp;Output'!$C$3=21,phase_chart!I1008,IF('Input&amp;Output'!$C$3=22,phase_chart!M1008,IF('Input&amp;Output'!$C$3=31,phase_chart!Q1008,IF('Input&amp;Output'!$C$3=32,phase_chart!U1008,"")))))</f>
        <v>0</v>
      </c>
      <c r="P1011" s="159">
        <f ca="1">IF(NOT($J1011=0),IF($J1011&lt;IF($P1010=0,0,VLOOKUP(P1010,tbL!$M$37:$Q$43,IF(L1011=TRUE,2,4))),IF($J1011&gt;=VLOOKUP(P1010,tbL!$M$37:$Q$43,IF(L1011=TRUE,3,5)),$P1010,IF(AND(L1010=TRUE,L1011=TRUE),$P1010,$P1010-1)),IF(AND(L1011=TRUE,J1011=VLOOKUP(P1010,tbL!$M$37:$Q$43,IF(L1011=TRUE,2,4))),P1010,IF($P1010+1&gt;$C$12,$C$12,$P1010+1))),0)</f>
        <v>1</v>
      </c>
      <c r="Q1011" s="159">
        <f t="shared" ca="1" si="450"/>
        <v>1</v>
      </c>
      <c r="R1011" s="207">
        <f t="shared" si="467"/>
        <v>0</v>
      </c>
      <c r="S1011" s="208"/>
      <c r="T1011" s="159">
        <f t="shared" si="468"/>
        <v>1</v>
      </c>
      <c r="U1011" s="209" t="str">
        <f ca="1">IF(AND(T1011=-1,N1011=TRUE),"*",IF(AND(U1010="*",N1011=TRUE),"*",IF(AND(AND(L1011=TRUE,U1010="*"),J1011&lt;VLOOKUP(V1010+1,tbL!$M$38:$O$43,3)),"*","")))</f>
        <v/>
      </c>
      <c r="V1011" s="204">
        <f t="shared" ca="1" si="451"/>
        <v>1</v>
      </c>
      <c r="Y1011" s="159" t="str">
        <f t="shared" ca="1" si="452"/>
        <v/>
      </c>
      <c r="Z1011" s="159" t="str">
        <f t="shared" si="453"/>
        <v/>
      </c>
      <c r="AA1011" s="159">
        <f t="shared" ca="1" si="473"/>
        <v>1</v>
      </c>
      <c r="AC1011" s="161" t="str">
        <f t="shared" ca="1" si="454"/>
        <v/>
      </c>
      <c r="AD1011" s="161">
        <f t="shared" ca="1" si="455"/>
        <v>1</v>
      </c>
      <c r="AE1011" s="161" t="str">
        <f t="shared" ca="1" si="475"/>
        <v/>
      </c>
      <c r="AF1011" s="161">
        <f t="shared" ca="1" si="456"/>
        <v>1</v>
      </c>
      <c r="AG1011" s="161" t="str">
        <f t="shared" ca="1" si="457"/>
        <v/>
      </c>
      <c r="AH1011" s="161">
        <f t="shared" ca="1" si="458"/>
        <v>1</v>
      </c>
      <c r="AI1011" s="161" t="str">
        <f t="shared" ca="1" si="459"/>
        <v/>
      </c>
      <c r="AJ1011" s="161">
        <f t="shared" ca="1" si="460"/>
        <v>1</v>
      </c>
      <c r="AL1011" s="161" t="str">
        <f t="shared" ca="1" si="461"/>
        <v/>
      </c>
      <c r="AM1011" s="161">
        <f t="shared" ca="1" si="472"/>
        <v>1</v>
      </c>
      <c r="AN1011" s="161" t="str">
        <f t="shared" ca="1" si="462"/>
        <v/>
      </c>
      <c r="AO1011" s="161">
        <f t="shared" ca="1" si="471"/>
        <v>1</v>
      </c>
      <c r="AP1011" s="161" t="str">
        <f t="shared" ca="1" si="463"/>
        <v/>
      </c>
      <c r="AQ1011" s="161">
        <f t="shared" ca="1" si="469"/>
        <v>1</v>
      </c>
      <c r="AR1011" s="161" t="str">
        <f t="shared" ca="1" si="464"/>
        <v/>
      </c>
      <c r="AS1011" s="161">
        <f t="shared" ca="1" si="465"/>
        <v>1</v>
      </c>
      <c r="AT1011" s="159" t="str">
        <f t="shared" ca="1" si="474"/>
        <v/>
      </c>
      <c r="AU1011" s="210">
        <f t="shared" ca="1" si="449"/>
        <v>14</v>
      </c>
      <c r="AV1011" s="209"/>
      <c r="AW1011" s="204">
        <f t="shared" si="466"/>
        <v>10623.749999999993</v>
      </c>
      <c r="AX1011" s="159"/>
      <c r="AZ1011" s="159"/>
      <c r="BM1011" s="207"/>
      <c r="BN1011" s="212"/>
      <c r="BP1011" s="209"/>
      <c r="BQ1011" s="211"/>
      <c r="BR1011" s="211"/>
      <c r="BS1011" s="211"/>
      <c r="BT1011" s="211"/>
      <c r="BU1011" s="211"/>
      <c r="BV1011" s="211"/>
      <c r="BW1011" s="211"/>
      <c r="BX1011" s="211"/>
      <c r="BY1011" s="211"/>
      <c r="BZ1011" s="211"/>
      <c r="CA1011" s="209"/>
      <c r="CB1011" s="224"/>
      <c r="CC1011" s="204"/>
      <c r="CD1011" s="204"/>
      <c r="CE1011" s="204"/>
      <c r="CF1011" s="211"/>
      <c r="CG1011" s="211"/>
      <c r="CI1011" s="209"/>
      <c r="CJ1011" s="209"/>
      <c r="EH1011" s="165"/>
      <c r="EI1011" s="165"/>
      <c r="EJ1011" s="166"/>
      <c r="EK1011" s="209"/>
      <c r="EL1011" s="211"/>
      <c r="EM1011" s="211"/>
      <c r="EN1011" s="211"/>
      <c r="EO1011" s="211"/>
      <c r="EP1011" s="211"/>
      <c r="ES1011" s="165"/>
      <c r="ET1011" s="165"/>
      <c r="EU1011" s="166"/>
      <c r="EV1011" s="209"/>
      <c r="EW1011" s="211"/>
      <c r="EX1011" s="211"/>
      <c r="EY1011" s="211"/>
      <c r="EZ1011" s="211"/>
      <c r="FA1011" s="211"/>
      <c r="FD1011" s="165"/>
      <c r="FE1011" s="165"/>
      <c r="FF1011" s="166"/>
      <c r="FG1011" s="209"/>
      <c r="FH1011" s="211"/>
      <c r="FI1011" s="211"/>
      <c r="FJ1011" s="211"/>
      <c r="FK1011" s="211"/>
      <c r="FL1011" s="211"/>
    </row>
    <row r="1012" spans="9:168">
      <c r="I1012" s="221">
        <f t="shared" si="470"/>
        <v>408</v>
      </c>
      <c r="J1012" s="159">
        <f>'v-t_chart'!C1009</f>
        <v>59.7</v>
      </c>
      <c r="K1012" s="204">
        <f t="shared" ca="1" si="448"/>
        <v>174.8613</v>
      </c>
      <c r="L1012" s="205" t="b">
        <f>IF('Input&amp;Output'!$C$3=10,phase_chart!C1009,IF('Input&amp;Output'!$C$3=21,phase_chart!G1009,IF('Input&amp;Output'!$C$3=22,phase_chart!K1009,IF('Input&amp;Output'!$C$3=31,phase_chart!O1009,IF('Input&amp;Output'!$C$3=32,phase_chart!S1009,"")))))</f>
        <v>0</v>
      </c>
      <c r="M1012" s="206" t="b">
        <f>IF('Input&amp;Output'!$C$3=10,phase_chart!D1009,IF('Input&amp;Output'!$C$3=21,phase_chart!H1009,IF('Input&amp;Output'!$C$3=22,phase_chart!L1009,IF('Input&amp;Output'!$C$3=31,phase_chart!P1009,IF('Input&amp;Output'!$C$3=32,phase_chart!T1009,"")))))</f>
        <v>1</v>
      </c>
      <c r="N1012" s="205" t="b">
        <f>IF('Input&amp;Output'!$C$3=10,phase_chart!E1009,IF('Input&amp;Output'!$C$3=21,phase_chart!I1009,IF('Input&amp;Output'!$C$3=22,phase_chart!M1009,IF('Input&amp;Output'!$C$3=31,phase_chart!Q1009,IF('Input&amp;Output'!$C$3=32,phase_chart!U1009,"")))))</f>
        <v>0</v>
      </c>
      <c r="P1012" s="159">
        <f ca="1">IF(NOT($J1012=0),IF($J1012&lt;IF($P1011=0,0,VLOOKUP(P1011,tbL!$M$37:$Q$43,IF(L1012=TRUE,2,4))),IF($J1012&gt;=VLOOKUP(P1011,tbL!$M$37:$Q$43,IF(L1012=TRUE,3,5)),$P1011,IF(AND(L1011=TRUE,L1012=TRUE),$P1011,$P1011-1)),IF(AND(L1012=TRUE,J1012=VLOOKUP(P1011,tbL!$M$37:$Q$43,IF(L1012=TRUE,2,4))),P1011,IF($P1011+1&gt;$C$12,$C$12,$P1011+1))),0)</f>
        <v>1</v>
      </c>
      <c r="Q1012" s="159">
        <f t="shared" ca="1" si="450"/>
        <v>1</v>
      </c>
      <c r="R1012" s="207">
        <f t="shared" si="467"/>
        <v>0</v>
      </c>
      <c r="S1012" s="208"/>
      <c r="T1012" s="159">
        <f t="shared" si="468"/>
        <v>0</v>
      </c>
      <c r="U1012" s="209" t="str">
        <f ca="1">IF(AND(T1012=-1,N1012=TRUE),"*",IF(AND(U1011="*",N1012=TRUE),"*",IF(AND(AND(L1012=TRUE,U1011="*"),J1012&lt;VLOOKUP(V1011+1,tbL!$M$38:$O$43,3)),"*","")))</f>
        <v/>
      </c>
      <c r="V1012" s="204">
        <f t="shared" ca="1" si="451"/>
        <v>1</v>
      </c>
      <c r="Y1012" s="159" t="str">
        <f t="shared" ca="1" si="452"/>
        <v/>
      </c>
      <c r="Z1012" s="159" t="str">
        <f t="shared" si="453"/>
        <v/>
      </c>
      <c r="AA1012" s="159">
        <f t="shared" ca="1" si="473"/>
        <v>1</v>
      </c>
      <c r="AC1012" s="161" t="str">
        <f t="shared" ca="1" si="454"/>
        <v/>
      </c>
      <c r="AD1012" s="161">
        <f t="shared" ca="1" si="455"/>
        <v>1</v>
      </c>
      <c r="AE1012" s="161" t="str">
        <f t="shared" ca="1" si="475"/>
        <v/>
      </c>
      <c r="AF1012" s="161">
        <f t="shared" ca="1" si="456"/>
        <v>1</v>
      </c>
      <c r="AG1012" s="161" t="str">
        <f t="shared" ca="1" si="457"/>
        <v/>
      </c>
      <c r="AH1012" s="161">
        <f t="shared" ca="1" si="458"/>
        <v>1</v>
      </c>
      <c r="AI1012" s="161" t="str">
        <f t="shared" ca="1" si="459"/>
        <v/>
      </c>
      <c r="AJ1012" s="161">
        <f t="shared" ca="1" si="460"/>
        <v>1</v>
      </c>
      <c r="AL1012" s="161" t="str">
        <f t="shared" ca="1" si="461"/>
        <v/>
      </c>
      <c r="AM1012" s="161">
        <f t="shared" ca="1" si="472"/>
        <v>1</v>
      </c>
      <c r="AN1012" s="161" t="str">
        <f t="shared" ca="1" si="462"/>
        <v/>
      </c>
      <c r="AO1012" s="161">
        <f t="shared" ca="1" si="471"/>
        <v>1</v>
      </c>
      <c r="AP1012" s="161" t="str">
        <f t="shared" ca="1" si="463"/>
        <v/>
      </c>
      <c r="AQ1012" s="161">
        <f t="shared" ca="1" si="469"/>
        <v>1</v>
      </c>
      <c r="AR1012" s="161" t="str">
        <f t="shared" ca="1" si="464"/>
        <v/>
      </c>
      <c r="AS1012" s="161">
        <f t="shared" ca="1" si="465"/>
        <v>1</v>
      </c>
      <c r="AT1012" s="159" t="str">
        <f t="shared" ca="1" si="474"/>
        <v/>
      </c>
      <c r="AU1012" s="210">
        <f t="shared" ca="1" si="449"/>
        <v>14</v>
      </c>
      <c r="AV1012" s="209"/>
      <c r="AW1012" s="204">
        <f t="shared" si="466"/>
        <v>10640.333333333327</v>
      </c>
      <c r="AX1012" s="159"/>
      <c r="AZ1012" s="159"/>
      <c r="BM1012" s="207"/>
      <c r="BN1012" s="212"/>
      <c r="BP1012" s="209"/>
      <c r="BQ1012" s="211"/>
      <c r="BR1012" s="211"/>
      <c r="BS1012" s="211"/>
      <c r="BT1012" s="211"/>
      <c r="BU1012" s="211"/>
      <c r="BV1012" s="211"/>
      <c r="BW1012" s="211"/>
      <c r="BX1012" s="211"/>
      <c r="BY1012" s="211"/>
      <c r="BZ1012" s="211"/>
      <c r="CA1012" s="209"/>
      <c r="CB1012" s="224"/>
      <c r="CC1012" s="204"/>
      <c r="CD1012" s="204"/>
      <c r="CE1012" s="204"/>
      <c r="CF1012" s="211"/>
      <c r="CG1012" s="211"/>
      <c r="CI1012" s="209"/>
      <c r="CJ1012" s="209"/>
      <c r="EH1012" s="165"/>
      <c r="EI1012" s="165"/>
      <c r="EJ1012" s="166"/>
      <c r="EK1012" s="209"/>
      <c r="EL1012" s="211"/>
      <c r="EM1012" s="211"/>
      <c r="EN1012" s="211"/>
      <c r="EO1012" s="211"/>
      <c r="EP1012" s="211"/>
      <c r="ES1012" s="165"/>
      <c r="ET1012" s="165"/>
      <c r="EU1012" s="166"/>
      <c r="EV1012" s="209"/>
      <c r="EW1012" s="211"/>
      <c r="EX1012" s="211"/>
      <c r="EY1012" s="211"/>
      <c r="EZ1012" s="211"/>
      <c r="FA1012" s="211"/>
      <c r="FD1012" s="165"/>
      <c r="FE1012" s="165"/>
      <c r="FF1012" s="166"/>
      <c r="FG1012" s="209"/>
      <c r="FH1012" s="211"/>
      <c r="FI1012" s="211"/>
      <c r="FJ1012" s="211"/>
      <c r="FK1012" s="211"/>
      <c r="FL1012" s="211"/>
    </row>
    <row r="1013" spans="9:168">
      <c r="I1013" s="221">
        <f t="shared" si="470"/>
        <v>409</v>
      </c>
      <c r="J1013" s="159">
        <f>'v-t_chart'!C1010</f>
        <v>59.4</v>
      </c>
      <c r="K1013" s="204">
        <f t="shared" ca="1" si="448"/>
        <v>173.98259999999999</v>
      </c>
      <c r="L1013" s="205" t="b">
        <f>IF('Input&amp;Output'!$C$3=10,phase_chart!C1010,IF('Input&amp;Output'!$C$3=21,phase_chart!G1010,IF('Input&amp;Output'!$C$3=22,phase_chart!K1010,IF('Input&amp;Output'!$C$3=31,phase_chart!O1010,IF('Input&amp;Output'!$C$3=32,phase_chart!S1010,"")))))</f>
        <v>0</v>
      </c>
      <c r="M1013" s="206" t="b">
        <f>IF('Input&amp;Output'!$C$3=10,phase_chart!D1010,IF('Input&amp;Output'!$C$3=21,phase_chart!H1010,IF('Input&amp;Output'!$C$3=22,phase_chart!L1010,IF('Input&amp;Output'!$C$3=31,phase_chart!P1010,IF('Input&amp;Output'!$C$3=32,phase_chart!T1010,"")))))</f>
        <v>1</v>
      </c>
      <c r="N1013" s="205" t="b">
        <f>IF('Input&amp;Output'!$C$3=10,phase_chart!E1010,IF('Input&amp;Output'!$C$3=21,phase_chart!I1010,IF('Input&amp;Output'!$C$3=22,phase_chart!M1010,IF('Input&amp;Output'!$C$3=31,phase_chart!Q1010,IF('Input&amp;Output'!$C$3=32,phase_chart!U1010,"")))))</f>
        <v>0</v>
      </c>
      <c r="P1013" s="159">
        <f ca="1">IF(NOT($J1013=0),IF($J1013&lt;IF($P1012=0,0,VLOOKUP(P1012,tbL!$M$37:$Q$43,IF(L1013=TRUE,2,4))),IF($J1013&gt;=VLOOKUP(P1012,tbL!$M$37:$Q$43,IF(L1013=TRUE,3,5)),$P1012,IF(AND(L1012=TRUE,L1013=TRUE),$P1012,$P1012-1)),IF(AND(L1013=TRUE,J1013=VLOOKUP(P1012,tbL!$M$37:$Q$43,IF(L1013=TRUE,2,4))),P1012,IF($P1012+1&gt;$C$12,$C$12,$P1012+1))),0)</f>
        <v>1</v>
      </c>
      <c r="Q1013" s="159">
        <f t="shared" ca="1" si="450"/>
        <v>1</v>
      </c>
      <c r="R1013" s="207">
        <f t="shared" si="467"/>
        <v>0</v>
      </c>
      <c r="S1013" s="208"/>
      <c r="T1013" s="159">
        <f t="shared" si="468"/>
        <v>0</v>
      </c>
      <c r="U1013" s="209" t="str">
        <f ca="1">IF(AND(T1013=-1,N1013=TRUE),"*",IF(AND(U1012="*",N1013=TRUE),"*",IF(AND(AND(L1013=TRUE,U1012="*"),J1013&lt;VLOOKUP(V1012+1,tbL!$M$38:$O$43,3)),"*","")))</f>
        <v/>
      </c>
      <c r="V1013" s="204">
        <f t="shared" ca="1" si="451"/>
        <v>1</v>
      </c>
      <c r="Y1013" s="159" t="str">
        <f t="shared" ca="1" si="452"/>
        <v/>
      </c>
      <c r="Z1013" s="159" t="str">
        <f t="shared" si="453"/>
        <v/>
      </c>
      <c r="AA1013" s="159">
        <f t="shared" ca="1" si="473"/>
        <v>1</v>
      </c>
      <c r="AC1013" s="161" t="str">
        <f t="shared" ca="1" si="454"/>
        <v/>
      </c>
      <c r="AD1013" s="161">
        <f t="shared" ca="1" si="455"/>
        <v>1</v>
      </c>
      <c r="AE1013" s="161" t="str">
        <f t="shared" ca="1" si="475"/>
        <v/>
      </c>
      <c r="AF1013" s="161">
        <f t="shared" ca="1" si="456"/>
        <v>1</v>
      </c>
      <c r="AG1013" s="161" t="str">
        <f t="shared" ca="1" si="457"/>
        <v/>
      </c>
      <c r="AH1013" s="161">
        <f t="shared" ca="1" si="458"/>
        <v>1</v>
      </c>
      <c r="AI1013" s="161" t="str">
        <f t="shared" ca="1" si="459"/>
        <v/>
      </c>
      <c r="AJ1013" s="161">
        <f t="shared" ca="1" si="460"/>
        <v>1</v>
      </c>
      <c r="AL1013" s="161" t="str">
        <f t="shared" ca="1" si="461"/>
        <v/>
      </c>
      <c r="AM1013" s="161">
        <f t="shared" ca="1" si="472"/>
        <v>1</v>
      </c>
      <c r="AN1013" s="161" t="str">
        <f t="shared" ca="1" si="462"/>
        <v/>
      </c>
      <c r="AO1013" s="161">
        <f t="shared" ca="1" si="471"/>
        <v>1</v>
      </c>
      <c r="AP1013" s="161" t="str">
        <f t="shared" ca="1" si="463"/>
        <v/>
      </c>
      <c r="AQ1013" s="161">
        <f t="shared" ca="1" si="469"/>
        <v>1</v>
      </c>
      <c r="AR1013" s="161" t="str">
        <f t="shared" ca="1" si="464"/>
        <v/>
      </c>
      <c r="AS1013" s="161">
        <f t="shared" ca="1" si="465"/>
        <v>1</v>
      </c>
      <c r="AT1013" s="159" t="str">
        <f t="shared" ca="1" si="474"/>
        <v/>
      </c>
      <c r="AU1013" s="210">
        <f t="shared" ca="1" si="449"/>
        <v>14</v>
      </c>
      <c r="AV1013" s="209"/>
      <c r="AW1013" s="204">
        <f t="shared" si="466"/>
        <v>10656.833333333327</v>
      </c>
      <c r="AX1013" s="159"/>
      <c r="AZ1013" s="159"/>
      <c r="BM1013" s="207"/>
      <c r="BN1013" s="212"/>
      <c r="BP1013" s="209"/>
      <c r="BQ1013" s="211"/>
      <c r="BR1013" s="211"/>
      <c r="BS1013" s="211"/>
      <c r="BT1013" s="211"/>
      <c r="BU1013" s="211"/>
      <c r="BV1013" s="211"/>
      <c r="BW1013" s="211"/>
      <c r="BX1013" s="211"/>
      <c r="BY1013" s="211"/>
      <c r="BZ1013" s="211"/>
      <c r="CA1013" s="209"/>
      <c r="CB1013" s="224"/>
      <c r="CC1013" s="204"/>
      <c r="CD1013" s="204"/>
      <c r="CE1013" s="204"/>
      <c r="CF1013" s="211"/>
      <c r="CG1013" s="211"/>
      <c r="CI1013" s="209"/>
      <c r="CJ1013" s="209"/>
      <c r="EH1013" s="165"/>
      <c r="EI1013" s="165"/>
      <c r="EJ1013" s="166"/>
      <c r="EK1013" s="209"/>
      <c r="EL1013" s="211"/>
      <c r="EM1013" s="211"/>
      <c r="EN1013" s="211"/>
      <c r="EO1013" s="211"/>
      <c r="EP1013" s="211"/>
      <c r="ES1013" s="165"/>
      <c r="ET1013" s="165"/>
      <c r="EU1013" s="166"/>
      <c r="EV1013" s="209"/>
      <c r="EW1013" s="211"/>
      <c r="EX1013" s="211"/>
      <c r="EY1013" s="211"/>
      <c r="EZ1013" s="211"/>
      <c r="FA1013" s="211"/>
      <c r="FD1013" s="165"/>
      <c r="FE1013" s="165"/>
      <c r="FF1013" s="166"/>
      <c r="FG1013" s="209"/>
      <c r="FH1013" s="211"/>
      <c r="FI1013" s="211"/>
      <c r="FJ1013" s="211"/>
      <c r="FK1013" s="211"/>
      <c r="FL1013" s="211"/>
    </row>
    <row r="1014" spans="9:168">
      <c r="I1014" s="221">
        <f t="shared" si="470"/>
        <v>410</v>
      </c>
      <c r="J1014" s="159">
        <f>'v-t_chart'!C1011</f>
        <v>59.2</v>
      </c>
      <c r="K1014" s="204">
        <f t="shared" ca="1" si="448"/>
        <v>173.39679999999998</v>
      </c>
      <c r="L1014" s="205" t="b">
        <f>IF('Input&amp;Output'!$C$3=10,phase_chart!C1011,IF('Input&amp;Output'!$C$3=21,phase_chart!G1011,IF('Input&amp;Output'!$C$3=22,phase_chart!K1011,IF('Input&amp;Output'!$C$3=31,phase_chart!O1011,IF('Input&amp;Output'!$C$3=32,phase_chart!S1011,"")))))</f>
        <v>0</v>
      </c>
      <c r="M1014" s="206" t="b">
        <f>IF('Input&amp;Output'!$C$3=10,phase_chart!D1011,IF('Input&amp;Output'!$C$3=21,phase_chart!H1011,IF('Input&amp;Output'!$C$3=22,phase_chart!L1011,IF('Input&amp;Output'!$C$3=31,phase_chart!P1011,IF('Input&amp;Output'!$C$3=32,phase_chart!T1011,"")))))</f>
        <v>1</v>
      </c>
      <c r="N1014" s="205" t="b">
        <f>IF('Input&amp;Output'!$C$3=10,phase_chart!E1011,IF('Input&amp;Output'!$C$3=21,phase_chart!I1011,IF('Input&amp;Output'!$C$3=22,phase_chart!M1011,IF('Input&amp;Output'!$C$3=31,phase_chart!Q1011,IF('Input&amp;Output'!$C$3=32,phase_chart!U1011,"")))))</f>
        <v>0</v>
      </c>
      <c r="P1014" s="159">
        <f ca="1">IF(NOT($J1014=0),IF($J1014&lt;IF($P1013=0,0,VLOOKUP(P1013,tbL!$M$37:$Q$43,IF(L1014=TRUE,2,4))),IF($J1014&gt;=VLOOKUP(P1013,tbL!$M$37:$Q$43,IF(L1014=TRUE,3,5)),$P1013,IF(AND(L1013=TRUE,L1014=TRUE),$P1013,$P1013-1)),IF(AND(L1014=TRUE,J1014=VLOOKUP(P1013,tbL!$M$37:$Q$43,IF(L1014=TRUE,2,4))),P1013,IF($P1013+1&gt;$C$12,$C$12,$P1013+1))),0)</f>
        <v>1</v>
      </c>
      <c r="Q1014" s="159">
        <f t="shared" ca="1" si="450"/>
        <v>1</v>
      </c>
      <c r="R1014" s="207">
        <f t="shared" si="467"/>
        <v>0</v>
      </c>
      <c r="S1014" s="208"/>
      <c r="T1014" s="159">
        <f t="shared" si="468"/>
        <v>0</v>
      </c>
      <c r="U1014" s="209" t="str">
        <f ca="1">IF(AND(T1014=-1,N1014=TRUE),"*",IF(AND(U1013="*",N1014=TRUE),"*",IF(AND(AND(L1014=TRUE,U1013="*"),J1014&lt;VLOOKUP(V1013+1,tbL!$M$38:$O$43,3)),"*","")))</f>
        <v/>
      </c>
      <c r="V1014" s="204">
        <f t="shared" ca="1" si="451"/>
        <v>1</v>
      </c>
      <c r="Y1014" s="159" t="str">
        <f t="shared" ca="1" si="452"/>
        <v/>
      </c>
      <c r="Z1014" s="159" t="str">
        <f t="shared" si="453"/>
        <v/>
      </c>
      <c r="AA1014" s="159">
        <f t="shared" ca="1" si="473"/>
        <v>1</v>
      </c>
      <c r="AC1014" s="161" t="str">
        <f t="shared" ca="1" si="454"/>
        <v/>
      </c>
      <c r="AD1014" s="161">
        <f t="shared" ca="1" si="455"/>
        <v>1</v>
      </c>
      <c r="AE1014" s="161" t="str">
        <f t="shared" ca="1" si="475"/>
        <v/>
      </c>
      <c r="AF1014" s="161">
        <f t="shared" ca="1" si="456"/>
        <v>1</v>
      </c>
      <c r="AG1014" s="161" t="str">
        <f t="shared" ca="1" si="457"/>
        <v/>
      </c>
      <c r="AH1014" s="161">
        <f t="shared" ca="1" si="458"/>
        <v>1</v>
      </c>
      <c r="AI1014" s="161" t="str">
        <f t="shared" ca="1" si="459"/>
        <v/>
      </c>
      <c r="AJ1014" s="161">
        <f t="shared" ca="1" si="460"/>
        <v>1</v>
      </c>
      <c r="AL1014" s="161" t="str">
        <f t="shared" ca="1" si="461"/>
        <v/>
      </c>
      <c r="AM1014" s="161">
        <f t="shared" ca="1" si="472"/>
        <v>1</v>
      </c>
      <c r="AN1014" s="161" t="str">
        <f t="shared" ca="1" si="462"/>
        <v/>
      </c>
      <c r="AO1014" s="161">
        <f t="shared" ca="1" si="471"/>
        <v>1</v>
      </c>
      <c r="AP1014" s="161" t="str">
        <f t="shared" ca="1" si="463"/>
        <v/>
      </c>
      <c r="AQ1014" s="161">
        <f t="shared" ca="1" si="469"/>
        <v>1</v>
      </c>
      <c r="AR1014" s="161" t="str">
        <f t="shared" ca="1" si="464"/>
        <v/>
      </c>
      <c r="AS1014" s="161">
        <f t="shared" ca="1" si="465"/>
        <v>1</v>
      </c>
      <c r="AT1014" s="159" t="str">
        <f t="shared" ca="1" si="474"/>
        <v/>
      </c>
      <c r="AU1014" s="210">
        <f t="shared" ca="1" si="449"/>
        <v>14</v>
      </c>
      <c r="AV1014" s="209"/>
      <c r="AW1014" s="204">
        <f t="shared" si="466"/>
        <v>10673.277777777772</v>
      </c>
      <c r="AX1014" s="159"/>
      <c r="AZ1014" s="159"/>
      <c r="BM1014" s="207"/>
      <c r="BN1014" s="212"/>
      <c r="BP1014" s="209"/>
      <c r="BQ1014" s="211"/>
      <c r="BR1014" s="211"/>
      <c r="BS1014" s="211"/>
      <c r="BT1014" s="211"/>
      <c r="BU1014" s="211"/>
      <c r="BV1014" s="211"/>
      <c r="BW1014" s="211"/>
      <c r="BX1014" s="211"/>
      <c r="BY1014" s="211"/>
      <c r="BZ1014" s="211"/>
      <c r="CA1014" s="209"/>
      <c r="CB1014" s="224"/>
      <c r="CC1014" s="204"/>
      <c r="CD1014" s="204"/>
      <c r="CE1014" s="204"/>
      <c r="CF1014" s="211"/>
      <c r="CG1014" s="211"/>
      <c r="CI1014" s="209"/>
      <c r="CJ1014" s="209"/>
      <c r="EH1014" s="165"/>
      <c r="EI1014" s="165"/>
      <c r="EJ1014" s="166"/>
      <c r="EK1014" s="209"/>
      <c r="EL1014" s="211"/>
      <c r="EM1014" s="211"/>
      <c r="EN1014" s="211"/>
      <c r="EO1014" s="211"/>
      <c r="EP1014" s="211"/>
      <c r="ES1014" s="165"/>
      <c r="ET1014" s="165"/>
      <c r="EU1014" s="166"/>
      <c r="EV1014" s="209"/>
      <c r="EW1014" s="211"/>
      <c r="EX1014" s="211"/>
      <c r="EY1014" s="211"/>
      <c r="EZ1014" s="211"/>
      <c r="FA1014" s="211"/>
      <c r="FD1014" s="165"/>
      <c r="FE1014" s="165"/>
      <c r="FF1014" s="166"/>
      <c r="FG1014" s="209"/>
      <c r="FH1014" s="211"/>
      <c r="FI1014" s="211"/>
      <c r="FJ1014" s="211"/>
      <c r="FK1014" s="211"/>
      <c r="FL1014" s="211"/>
    </row>
    <row r="1015" spans="9:168">
      <c r="I1015" s="221">
        <f t="shared" si="470"/>
        <v>411</v>
      </c>
      <c r="J1015" s="159">
        <f>'v-t_chart'!C1012</f>
        <v>59.2</v>
      </c>
      <c r="K1015" s="204">
        <f t="shared" ca="1" si="448"/>
        <v>173.39679999999998</v>
      </c>
      <c r="L1015" s="205" t="b">
        <f>IF('Input&amp;Output'!$C$3=10,phase_chart!C1012,IF('Input&amp;Output'!$C$3=21,phase_chart!G1012,IF('Input&amp;Output'!$C$3=22,phase_chart!K1012,IF('Input&amp;Output'!$C$3=31,phase_chart!O1012,IF('Input&amp;Output'!$C$3=32,phase_chart!S1012,"")))))</f>
        <v>0</v>
      </c>
      <c r="M1015" s="206" t="b">
        <f>IF('Input&amp;Output'!$C$3=10,phase_chart!D1012,IF('Input&amp;Output'!$C$3=21,phase_chart!H1012,IF('Input&amp;Output'!$C$3=22,phase_chart!L1012,IF('Input&amp;Output'!$C$3=31,phase_chart!P1012,IF('Input&amp;Output'!$C$3=32,phase_chart!T1012,"")))))</f>
        <v>1</v>
      </c>
      <c r="N1015" s="205" t="b">
        <f>IF('Input&amp;Output'!$C$3=10,phase_chart!E1012,IF('Input&amp;Output'!$C$3=21,phase_chart!I1012,IF('Input&amp;Output'!$C$3=22,phase_chart!M1012,IF('Input&amp;Output'!$C$3=31,phase_chart!Q1012,IF('Input&amp;Output'!$C$3=32,phase_chart!U1012,"")))))</f>
        <v>0</v>
      </c>
      <c r="P1015" s="159">
        <f ca="1">IF(NOT($J1015=0),IF($J1015&lt;IF($P1014=0,0,VLOOKUP(P1014,tbL!$M$37:$Q$43,IF(L1015=TRUE,2,4))),IF($J1015&gt;=VLOOKUP(P1014,tbL!$M$37:$Q$43,IF(L1015=TRUE,3,5)),$P1014,IF(AND(L1014=TRUE,L1015=TRUE),$P1014,$P1014-1)),IF(AND(L1015=TRUE,J1015=VLOOKUP(P1014,tbL!$M$37:$Q$43,IF(L1015=TRUE,2,4))),P1014,IF($P1014+1&gt;$C$12,$C$12,$P1014+1))),0)</f>
        <v>1</v>
      </c>
      <c r="Q1015" s="159">
        <f t="shared" ca="1" si="450"/>
        <v>1</v>
      </c>
      <c r="R1015" s="207">
        <f t="shared" si="467"/>
        <v>0</v>
      </c>
      <c r="S1015" s="208"/>
      <c r="T1015" s="159">
        <f t="shared" si="468"/>
        <v>0</v>
      </c>
      <c r="U1015" s="209" t="str">
        <f ca="1">IF(AND(T1015=-1,N1015=TRUE),"*",IF(AND(U1014="*",N1015=TRUE),"*",IF(AND(AND(L1015=TRUE,U1014="*"),J1015&lt;VLOOKUP(V1014+1,tbL!$M$38:$O$43,3)),"*","")))</f>
        <v/>
      </c>
      <c r="V1015" s="204">
        <f t="shared" ca="1" si="451"/>
        <v>1</v>
      </c>
      <c r="Y1015" s="159" t="str">
        <f t="shared" ca="1" si="452"/>
        <v/>
      </c>
      <c r="Z1015" s="159" t="str">
        <f t="shared" si="453"/>
        <v/>
      </c>
      <c r="AA1015" s="159">
        <f t="shared" ca="1" si="473"/>
        <v>1</v>
      </c>
      <c r="AC1015" s="161" t="str">
        <f t="shared" ca="1" si="454"/>
        <v/>
      </c>
      <c r="AD1015" s="161">
        <f t="shared" ca="1" si="455"/>
        <v>1</v>
      </c>
      <c r="AE1015" s="161" t="str">
        <f t="shared" ca="1" si="475"/>
        <v/>
      </c>
      <c r="AF1015" s="161">
        <f t="shared" ca="1" si="456"/>
        <v>1</v>
      </c>
      <c r="AG1015" s="161" t="str">
        <f t="shared" ca="1" si="457"/>
        <v/>
      </c>
      <c r="AH1015" s="161">
        <f t="shared" ca="1" si="458"/>
        <v>1</v>
      </c>
      <c r="AI1015" s="161" t="str">
        <f t="shared" ca="1" si="459"/>
        <v/>
      </c>
      <c r="AJ1015" s="161">
        <f t="shared" ca="1" si="460"/>
        <v>1</v>
      </c>
      <c r="AL1015" s="161" t="str">
        <f t="shared" ca="1" si="461"/>
        <v/>
      </c>
      <c r="AM1015" s="161">
        <f t="shared" ca="1" si="472"/>
        <v>1</v>
      </c>
      <c r="AN1015" s="161" t="str">
        <f t="shared" ca="1" si="462"/>
        <v/>
      </c>
      <c r="AO1015" s="161">
        <f t="shared" ca="1" si="471"/>
        <v>1</v>
      </c>
      <c r="AP1015" s="161" t="str">
        <f t="shared" ca="1" si="463"/>
        <v/>
      </c>
      <c r="AQ1015" s="161">
        <f t="shared" ca="1" si="469"/>
        <v>1</v>
      </c>
      <c r="AR1015" s="161" t="str">
        <f t="shared" ca="1" si="464"/>
        <v/>
      </c>
      <c r="AS1015" s="161">
        <f t="shared" ca="1" si="465"/>
        <v>1</v>
      </c>
      <c r="AT1015" s="159" t="str">
        <f t="shared" ca="1" si="474"/>
        <v/>
      </c>
      <c r="AU1015" s="210">
        <f t="shared" ca="1" si="449"/>
        <v>14</v>
      </c>
      <c r="AV1015" s="209"/>
      <c r="AW1015" s="204">
        <f t="shared" si="466"/>
        <v>10689.722222222217</v>
      </c>
      <c r="AX1015" s="159"/>
      <c r="AZ1015" s="159"/>
      <c r="BM1015" s="207"/>
      <c r="BN1015" s="212"/>
      <c r="BP1015" s="209"/>
      <c r="BQ1015" s="211"/>
      <c r="BR1015" s="211"/>
      <c r="BS1015" s="211"/>
      <c r="BT1015" s="211"/>
      <c r="BU1015" s="211"/>
      <c r="BV1015" s="211"/>
      <c r="BW1015" s="211"/>
      <c r="BX1015" s="211"/>
      <c r="BY1015" s="211"/>
      <c r="BZ1015" s="211"/>
      <c r="CA1015" s="209"/>
      <c r="CB1015" s="224"/>
      <c r="CC1015" s="204"/>
      <c r="CD1015" s="204"/>
      <c r="CE1015" s="204"/>
      <c r="CF1015" s="211"/>
      <c r="CG1015" s="211"/>
      <c r="CI1015" s="209"/>
      <c r="CJ1015" s="209"/>
      <c r="EH1015" s="165"/>
      <c r="EI1015" s="165"/>
      <c r="EJ1015" s="166"/>
      <c r="EK1015" s="209"/>
      <c r="EL1015" s="211"/>
      <c r="EM1015" s="211"/>
      <c r="EN1015" s="211"/>
      <c r="EO1015" s="211"/>
      <c r="EP1015" s="211"/>
      <c r="ES1015" s="165"/>
      <c r="ET1015" s="165"/>
      <c r="EU1015" s="166"/>
      <c r="EV1015" s="209"/>
      <c r="EW1015" s="211"/>
      <c r="EX1015" s="211"/>
      <c r="EY1015" s="211"/>
      <c r="EZ1015" s="211"/>
      <c r="FA1015" s="211"/>
      <c r="FD1015" s="165"/>
      <c r="FE1015" s="165"/>
      <c r="FF1015" s="166"/>
      <c r="FG1015" s="209"/>
      <c r="FH1015" s="211"/>
      <c r="FI1015" s="211"/>
      <c r="FJ1015" s="211"/>
      <c r="FK1015" s="211"/>
      <c r="FL1015" s="211"/>
    </row>
    <row r="1016" spans="9:168">
      <c r="I1016" s="221">
        <f t="shared" si="470"/>
        <v>412</v>
      </c>
      <c r="J1016" s="159">
        <f>'v-t_chart'!C1013</f>
        <v>59.6</v>
      </c>
      <c r="K1016" s="204">
        <f t="shared" ca="1" si="448"/>
        <v>174.5684</v>
      </c>
      <c r="L1016" s="205" t="b">
        <f>IF('Input&amp;Output'!$C$3=10,phase_chart!C1013,IF('Input&amp;Output'!$C$3=21,phase_chart!G1013,IF('Input&amp;Output'!$C$3=22,phase_chart!K1013,IF('Input&amp;Output'!$C$3=31,phase_chart!O1013,IF('Input&amp;Output'!$C$3=32,phase_chart!S1013,"")))))</f>
        <v>0</v>
      </c>
      <c r="M1016" s="206" t="b">
        <f>IF('Input&amp;Output'!$C$3=10,phase_chart!D1013,IF('Input&amp;Output'!$C$3=21,phase_chart!H1013,IF('Input&amp;Output'!$C$3=22,phase_chart!L1013,IF('Input&amp;Output'!$C$3=31,phase_chart!P1013,IF('Input&amp;Output'!$C$3=32,phase_chart!T1013,"")))))</f>
        <v>1</v>
      </c>
      <c r="N1016" s="205" t="b">
        <f>IF('Input&amp;Output'!$C$3=10,phase_chart!E1013,IF('Input&amp;Output'!$C$3=21,phase_chart!I1013,IF('Input&amp;Output'!$C$3=22,phase_chart!M1013,IF('Input&amp;Output'!$C$3=31,phase_chart!Q1013,IF('Input&amp;Output'!$C$3=32,phase_chart!U1013,"")))))</f>
        <v>0</v>
      </c>
      <c r="P1016" s="159">
        <f ca="1">IF(NOT($J1016=0),IF($J1016&lt;IF($P1015=0,0,VLOOKUP(P1015,tbL!$M$37:$Q$43,IF(L1016=TRUE,2,4))),IF($J1016&gt;=VLOOKUP(P1015,tbL!$M$37:$Q$43,IF(L1016=TRUE,3,5)),$P1015,IF(AND(L1015=TRUE,L1016=TRUE),$P1015,$P1015-1)),IF(AND(L1016=TRUE,J1016=VLOOKUP(P1015,tbL!$M$37:$Q$43,IF(L1016=TRUE,2,4))),P1015,IF($P1015+1&gt;$C$12,$C$12,$P1015+1))),0)</f>
        <v>1</v>
      </c>
      <c r="Q1016" s="159">
        <f t="shared" ca="1" si="450"/>
        <v>1</v>
      </c>
      <c r="R1016" s="207">
        <f t="shared" si="467"/>
        <v>0</v>
      </c>
      <c r="S1016" s="208"/>
      <c r="T1016" s="159">
        <f t="shared" si="468"/>
        <v>0</v>
      </c>
      <c r="U1016" s="209" t="str">
        <f ca="1">IF(AND(T1016=-1,N1016=TRUE),"*",IF(AND(U1015="*",N1016=TRUE),"*",IF(AND(AND(L1016=TRUE,U1015="*"),J1016&lt;VLOOKUP(V1015+1,tbL!$M$38:$O$43,3)),"*","")))</f>
        <v/>
      </c>
      <c r="V1016" s="204">
        <f t="shared" ca="1" si="451"/>
        <v>1</v>
      </c>
      <c r="Y1016" s="159" t="str">
        <f t="shared" ca="1" si="452"/>
        <v/>
      </c>
      <c r="Z1016" s="159" t="str">
        <f t="shared" si="453"/>
        <v/>
      </c>
      <c r="AA1016" s="159">
        <f t="shared" ca="1" si="473"/>
        <v>1</v>
      </c>
      <c r="AC1016" s="161" t="str">
        <f t="shared" ca="1" si="454"/>
        <v/>
      </c>
      <c r="AD1016" s="161">
        <f t="shared" ca="1" si="455"/>
        <v>1</v>
      </c>
      <c r="AE1016" s="161" t="str">
        <f t="shared" ca="1" si="475"/>
        <v/>
      </c>
      <c r="AF1016" s="161">
        <f t="shared" ca="1" si="456"/>
        <v>1</v>
      </c>
      <c r="AG1016" s="161" t="str">
        <f t="shared" ca="1" si="457"/>
        <v/>
      </c>
      <c r="AH1016" s="161">
        <f t="shared" ca="1" si="458"/>
        <v>1</v>
      </c>
      <c r="AI1016" s="161" t="str">
        <f t="shared" ca="1" si="459"/>
        <v/>
      </c>
      <c r="AJ1016" s="161">
        <f t="shared" ca="1" si="460"/>
        <v>1</v>
      </c>
      <c r="AL1016" s="161" t="str">
        <f t="shared" ca="1" si="461"/>
        <v/>
      </c>
      <c r="AM1016" s="161">
        <f t="shared" ca="1" si="472"/>
        <v>1</v>
      </c>
      <c r="AN1016" s="161" t="str">
        <f t="shared" ca="1" si="462"/>
        <v/>
      </c>
      <c r="AO1016" s="161">
        <f t="shared" ca="1" si="471"/>
        <v>1</v>
      </c>
      <c r="AP1016" s="161" t="str">
        <f t="shared" ca="1" si="463"/>
        <v/>
      </c>
      <c r="AQ1016" s="161">
        <f t="shared" ca="1" si="469"/>
        <v>1</v>
      </c>
      <c r="AR1016" s="161" t="str">
        <f t="shared" ca="1" si="464"/>
        <v/>
      </c>
      <c r="AS1016" s="161">
        <f t="shared" ca="1" si="465"/>
        <v>1</v>
      </c>
      <c r="AT1016" s="159" t="str">
        <f t="shared" ca="1" si="474"/>
        <v/>
      </c>
      <c r="AU1016" s="210">
        <f t="shared" ca="1" si="449"/>
        <v>14</v>
      </c>
      <c r="AV1016" s="209"/>
      <c r="AW1016" s="204">
        <f t="shared" si="466"/>
        <v>10706.277777777772</v>
      </c>
      <c r="AX1016" s="159"/>
      <c r="AZ1016" s="159"/>
      <c r="BM1016" s="207"/>
      <c r="BN1016" s="212"/>
      <c r="BP1016" s="209"/>
      <c r="BQ1016" s="211"/>
      <c r="BR1016" s="211"/>
      <c r="BS1016" s="211"/>
      <c r="BT1016" s="211"/>
      <c r="BU1016" s="211"/>
      <c r="BV1016" s="211"/>
      <c r="BW1016" s="211"/>
      <c r="BX1016" s="211"/>
      <c r="BY1016" s="211"/>
      <c r="BZ1016" s="211"/>
      <c r="CA1016" s="209"/>
      <c r="CB1016" s="224"/>
      <c r="CC1016" s="204"/>
      <c r="CD1016" s="204"/>
      <c r="CE1016" s="204"/>
      <c r="CF1016" s="211"/>
      <c r="CG1016" s="211"/>
      <c r="CI1016" s="209"/>
      <c r="CJ1016" s="209"/>
      <c r="EH1016" s="165"/>
      <c r="EI1016" s="165"/>
      <c r="EJ1016" s="166"/>
      <c r="EK1016" s="209"/>
      <c r="EL1016" s="211"/>
      <c r="EM1016" s="211"/>
      <c r="EN1016" s="211"/>
      <c r="EO1016" s="211"/>
      <c r="EP1016" s="211"/>
      <c r="ES1016" s="165"/>
      <c r="ET1016" s="165"/>
      <c r="EU1016" s="166"/>
      <c r="EV1016" s="209"/>
      <c r="EW1016" s="211"/>
      <c r="EX1016" s="211"/>
      <c r="EY1016" s="211"/>
      <c r="EZ1016" s="211"/>
      <c r="FA1016" s="211"/>
      <c r="FD1016" s="165"/>
      <c r="FE1016" s="165"/>
      <c r="FF1016" s="166"/>
      <c r="FG1016" s="209"/>
      <c r="FH1016" s="211"/>
      <c r="FI1016" s="211"/>
      <c r="FJ1016" s="211"/>
      <c r="FK1016" s="211"/>
      <c r="FL1016" s="211"/>
    </row>
    <row r="1017" spans="9:168">
      <c r="I1017" s="221">
        <f t="shared" si="470"/>
        <v>413</v>
      </c>
      <c r="J1017" s="159">
        <f>'v-t_chart'!C1014</f>
        <v>60</v>
      </c>
      <c r="K1017" s="204">
        <f t="shared" ca="1" si="448"/>
        <v>175.73999999999998</v>
      </c>
      <c r="L1017" s="205" t="b">
        <f>IF('Input&amp;Output'!$C$3=10,phase_chart!C1014,IF('Input&amp;Output'!$C$3=21,phase_chart!G1014,IF('Input&amp;Output'!$C$3=22,phase_chart!K1014,IF('Input&amp;Output'!$C$3=31,phase_chart!O1014,IF('Input&amp;Output'!$C$3=32,phase_chart!S1014,"")))))</f>
        <v>0</v>
      </c>
      <c r="M1017" s="206" t="b">
        <f>IF('Input&amp;Output'!$C$3=10,phase_chart!D1014,IF('Input&amp;Output'!$C$3=21,phase_chart!H1014,IF('Input&amp;Output'!$C$3=22,phase_chart!L1014,IF('Input&amp;Output'!$C$3=31,phase_chart!P1014,IF('Input&amp;Output'!$C$3=32,phase_chart!T1014,"")))))</f>
        <v>1</v>
      </c>
      <c r="N1017" s="205" t="b">
        <f>IF('Input&amp;Output'!$C$3=10,phase_chart!E1014,IF('Input&amp;Output'!$C$3=21,phase_chart!I1014,IF('Input&amp;Output'!$C$3=22,phase_chart!M1014,IF('Input&amp;Output'!$C$3=31,phase_chart!Q1014,IF('Input&amp;Output'!$C$3=32,phase_chart!U1014,"")))))</f>
        <v>0</v>
      </c>
      <c r="P1017" s="159">
        <f ca="1">IF(NOT($J1017=0),IF($J1017&lt;IF($P1016=0,0,VLOOKUP(P1016,tbL!$M$37:$Q$43,IF(L1017=TRUE,2,4))),IF($J1017&gt;=VLOOKUP(P1016,tbL!$M$37:$Q$43,IF(L1017=TRUE,3,5)),$P1016,IF(AND(L1016=TRUE,L1017=TRUE),$P1016,$P1016-1)),IF(AND(L1017=TRUE,J1017=VLOOKUP(P1016,tbL!$M$37:$Q$43,IF(L1017=TRUE,2,4))),P1016,IF($P1016+1&gt;$C$12,$C$12,$P1016+1))),0)</f>
        <v>1</v>
      </c>
      <c r="Q1017" s="159">
        <f t="shared" ca="1" si="450"/>
        <v>1</v>
      </c>
      <c r="R1017" s="207">
        <f t="shared" si="467"/>
        <v>0</v>
      </c>
      <c r="S1017" s="208"/>
      <c r="T1017" s="159">
        <f t="shared" si="468"/>
        <v>0</v>
      </c>
      <c r="U1017" s="209" t="str">
        <f ca="1">IF(AND(T1017=-1,N1017=TRUE),"*",IF(AND(U1016="*",N1017=TRUE),"*",IF(AND(AND(L1017=TRUE,U1016="*"),J1017&lt;VLOOKUP(V1016+1,tbL!$M$38:$O$43,3)),"*","")))</f>
        <v/>
      </c>
      <c r="V1017" s="204">
        <f t="shared" ca="1" si="451"/>
        <v>1</v>
      </c>
      <c r="Y1017" s="159" t="str">
        <f t="shared" ca="1" si="452"/>
        <v/>
      </c>
      <c r="Z1017" s="159" t="str">
        <f t="shared" si="453"/>
        <v/>
      </c>
      <c r="AA1017" s="159">
        <f t="shared" ca="1" si="473"/>
        <v>1</v>
      </c>
      <c r="AC1017" s="161" t="str">
        <f t="shared" ca="1" si="454"/>
        <v/>
      </c>
      <c r="AD1017" s="161">
        <f t="shared" ca="1" si="455"/>
        <v>1</v>
      </c>
      <c r="AE1017" s="161" t="str">
        <f t="shared" ca="1" si="475"/>
        <v/>
      </c>
      <c r="AF1017" s="161">
        <f t="shared" ca="1" si="456"/>
        <v>1</v>
      </c>
      <c r="AG1017" s="161" t="str">
        <f t="shared" ca="1" si="457"/>
        <v/>
      </c>
      <c r="AH1017" s="161">
        <f t="shared" ca="1" si="458"/>
        <v>1</v>
      </c>
      <c r="AI1017" s="161" t="str">
        <f t="shared" ca="1" si="459"/>
        <v/>
      </c>
      <c r="AJ1017" s="161">
        <f t="shared" ca="1" si="460"/>
        <v>1</v>
      </c>
      <c r="AL1017" s="161" t="str">
        <f t="shared" ca="1" si="461"/>
        <v/>
      </c>
      <c r="AM1017" s="161">
        <f t="shared" ca="1" si="472"/>
        <v>1</v>
      </c>
      <c r="AN1017" s="161" t="str">
        <f t="shared" ca="1" si="462"/>
        <v/>
      </c>
      <c r="AO1017" s="161">
        <f t="shared" ca="1" si="471"/>
        <v>1</v>
      </c>
      <c r="AP1017" s="161" t="str">
        <f t="shared" ca="1" si="463"/>
        <v/>
      </c>
      <c r="AQ1017" s="161">
        <f t="shared" ca="1" si="469"/>
        <v>1</v>
      </c>
      <c r="AR1017" s="161" t="str">
        <f t="shared" ca="1" si="464"/>
        <v/>
      </c>
      <c r="AS1017" s="161">
        <f t="shared" ca="1" si="465"/>
        <v>1</v>
      </c>
      <c r="AT1017" s="159" t="str">
        <f t="shared" ca="1" si="474"/>
        <v/>
      </c>
      <c r="AU1017" s="210">
        <f t="shared" ca="1" si="449"/>
        <v>14</v>
      </c>
      <c r="AV1017" s="209"/>
      <c r="AW1017" s="204">
        <f t="shared" si="466"/>
        <v>10722.944444444438</v>
      </c>
      <c r="AX1017" s="159"/>
      <c r="AZ1017" s="159"/>
      <c r="BM1017" s="207"/>
      <c r="BN1017" s="212"/>
      <c r="BP1017" s="209"/>
      <c r="BQ1017" s="211"/>
      <c r="BR1017" s="211"/>
      <c r="BS1017" s="211"/>
      <c r="BT1017" s="211"/>
      <c r="BU1017" s="211"/>
      <c r="BV1017" s="211"/>
      <c r="BW1017" s="211"/>
      <c r="BX1017" s="211"/>
      <c r="BY1017" s="211"/>
      <c r="BZ1017" s="211"/>
      <c r="CA1017" s="209"/>
      <c r="CB1017" s="224"/>
      <c r="CC1017" s="204"/>
      <c r="CD1017" s="204"/>
      <c r="CE1017" s="204"/>
      <c r="CF1017" s="211"/>
      <c r="CG1017" s="211"/>
      <c r="CI1017" s="209"/>
      <c r="CJ1017" s="209"/>
      <c r="EH1017" s="165"/>
      <c r="EI1017" s="165"/>
      <c r="EJ1017" s="166"/>
      <c r="EK1017" s="209"/>
      <c r="EL1017" s="211"/>
      <c r="EM1017" s="211"/>
      <c r="EN1017" s="211"/>
      <c r="EO1017" s="211"/>
      <c r="EP1017" s="211"/>
      <c r="ES1017" s="165"/>
      <c r="ET1017" s="165"/>
      <c r="EU1017" s="166"/>
      <c r="EV1017" s="209"/>
      <c r="EW1017" s="211"/>
      <c r="EX1017" s="211"/>
      <c r="EY1017" s="211"/>
      <c r="EZ1017" s="211"/>
      <c r="FA1017" s="211"/>
      <c r="FD1017" s="165"/>
      <c r="FE1017" s="165"/>
      <c r="FF1017" s="166"/>
      <c r="FG1017" s="209"/>
      <c r="FH1017" s="211"/>
      <c r="FI1017" s="211"/>
      <c r="FJ1017" s="211"/>
      <c r="FK1017" s="211"/>
      <c r="FL1017" s="211"/>
    </row>
    <row r="1018" spans="9:168">
      <c r="I1018" s="221">
        <f t="shared" si="470"/>
        <v>414</v>
      </c>
      <c r="J1018" s="159">
        <f>'v-t_chart'!C1015</f>
        <v>60.5</v>
      </c>
      <c r="K1018" s="204">
        <f t="shared" ca="1" si="448"/>
        <v>177.2045</v>
      </c>
      <c r="L1018" s="205" t="b">
        <f>IF('Input&amp;Output'!$C$3=10,phase_chart!C1015,IF('Input&amp;Output'!$C$3=21,phase_chart!G1015,IF('Input&amp;Output'!$C$3=22,phase_chart!K1015,IF('Input&amp;Output'!$C$3=31,phase_chart!O1015,IF('Input&amp;Output'!$C$3=32,phase_chart!S1015,"")))))</f>
        <v>0</v>
      </c>
      <c r="M1018" s="206" t="b">
        <f>IF('Input&amp;Output'!$C$3=10,phase_chart!D1015,IF('Input&amp;Output'!$C$3=21,phase_chart!H1015,IF('Input&amp;Output'!$C$3=22,phase_chart!L1015,IF('Input&amp;Output'!$C$3=31,phase_chart!P1015,IF('Input&amp;Output'!$C$3=32,phase_chart!T1015,"")))))</f>
        <v>1</v>
      </c>
      <c r="N1018" s="205" t="b">
        <f>IF('Input&amp;Output'!$C$3=10,phase_chart!E1015,IF('Input&amp;Output'!$C$3=21,phase_chart!I1015,IF('Input&amp;Output'!$C$3=22,phase_chart!M1015,IF('Input&amp;Output'!$C$3=31,phase_chart!Q1015,IF('Input&amp;Output'!$C$3=32,phase_chart!U1015,"")))))</f>
        <v>0</v>
      </c>
      <c r="P1018" s="159">
        <f ca="1">IF(NOT($J1018=0),IF($J1018&lt;IF($P1017=0,0,VLOOKUP(P1017,tbL!$M$37:$Q$43,IF(L1018=TRUE,2,4))),IF($J1018&gt;=VLOOKUP(P1017,tbL!$M$37:$Q$43,IF(L1018=TRUE,3,5)),$P1017,IF(AND(L1017=TRUE,L1018=TRUE),$P1017,$P1017-1)),IF(AND(L1018=TRUE,J1018=VLOOKUP(P1017,tbL!$M$37:$Q$43,IF(L1018=TRUE,2,4))),P1017,IF($P1017+1&gt;$C$12,$C$12,$P1017+1))),0)</f>
        <v>1</v>
      </c>
      <c r="Q1018" s="159">
        <f t="shared" ca="1" si="450"/>
        <v>1</v>
      </c>
      <c r="R1018" s="207">
        <f t="shared" si="467"/>
        <v>0</v>
      </c>
      <c r="S1018" s="208"/>
      <c r="T1018" s="159">
        <f t="shared" si="468"/>
        <v>0</v>
      </c>
      <c r="U1018" s="209" t="str">
        <f ca="1">IF(AND(T1018=-1,N1018=TRUE),"*",IF(AND(U1017="*",N1018=TRUE),"*",IF(AND(AND(L1018=TRUE,U1017="*"),J1018&lt;VLOOKUP(V1017+1,tbL!$M$38:$O$43,3)),"*","")))</f>
        <v/>
      </c>
      <c r="V1018" s="204">
        <f t="shared" ca="1" si="451"/>
        <v>1</v>
      </c>
      <c r="Y1018" s="159" t="str">
        <f t="shared" ca="1" si="452"/>
        <v/>
      </c>
      <c r="Z1018" s="159" t="str">
        <f t="shared" si="453"/>
        <v/>
      </c>
      <c r="AA1018" s="159">
        <f t="shared" ca="1" si="473"/>
        <v>1</v>
      </c>
      <c r="AC1018" s="161" t="str">
        <f t="shared" ca="1" si="454"/>
        <v/>
      </c>
      <c r="AD1018" s="161">
        <f t="shared" ca="1" si="455"/>
        <v>1</v>
      </c>
      <c r="AE1018" s="161" t="str">
        <f t="shared" ca="1" si="475"/>
        <v/>
      </c>
      <c r="AF1018" s="161">
        <f t="shared" ca="1" si="456"/>
        <v>1</v>
      </c>
      <c r="AG1018" s="161" t="str">
        <f t="shared" ca="1" si="457"/>
        <v/>
      </c>
      <c r="AH1018" s="161">
        <f t="shared" ca="1" si="458"/>
        <v>1</v>
      </c>
      <c r="AI1018" s="161" t="str">
        <f t="shared" ca="1" si="459"/>
        <v/>
      </c>
      <c r="AJ1018" s="161">
        <f t="shared" ca="1" si="460"/>
        <v>1</v>
      </c>
      <c r="AL1018" s="161" t="str">
        <f t="shared" ca="1" si="461"/>
        <v/>
      </c>
      <c r="AM1018" s="161">
        <f t="shared" ca="1" si="472"/>
        <v>1</v>
      </c>
      <c r="AN1018" s="161" t="str">
        <f t="shared" ca="1" si="462"/>
        <v/>
      </c>
      <c r="AO1018" s="161">
        <f t="shared" ca="1" si="471"/>
        <v>1</v>
      </c>
      <c r="AP1018" s="161" t="str">
        <f t="shared" ca="1" si="463"/>
        <v/>
      </c>
      <c r="AQ1018" s="161">
        <f t="shared" ca="1" si="469"/>
        <v>1</v>
      </c>
      <c r="AR1018" s="161" t="str">
        <f t="shared" ca="1" si="464"/>
        <v/>
      </c>
      <c r="AS1018" s="161">
        <f t="shared" ca="1" si="465"/>
        <v>1</v>
      </c>
      <c r="AT1018" s="159" t="str">
        <f t="shared" ca="1" si="474"/>
        <v/>
      </c>
      <c r="AU1018" s="210">
        <f t="shared" ca="1" si="449"/>
        <v>14</v>
      </c>
      <c r="AV1018" s="209"/>
      <c r="AW1018" s="204">
        <f t="shared" si="466"/>
        <v>10739.749999999993</v>
      </c>
      <c r="AX1018" s="159"/>
      <c r="AZ1018" s="159"/>
      <c r="BM1018" s="207"/>
      <c r="BN1018" s="212"/>
      <c r="BP1018" s="209"/>
      <c r="BQ1018" s="211"/>
      <c r="BR1018" s="211"/>
      <c r="BS1018" s="211"/>
      <c r="BT1018" s="211"/>
      <c r="BU1018" s="211"/>
      <c r="BV1018" s="211"/>
      <c r="BW1018" s="211"/>
      <c r="BX1018" s="211"/>
      <c r="BY1018" s="211"/>
      <c r="BZ1018" s="211"/>
      <c r="CA1018" s="209"/>
      <c r="CB1018" s="224"/>
      <c r="CC1018" s="204"/>
      <c r="CD1018" s="204"/>
      <c r="CE1018" s="204"/>
      <c r="CF1018" s="211"/>
      <c r="CG1018" s="211"/>
      <c r="CI1018" s="209"/>
      <c r="CJ1018" s="209"/>
      <c r="EH1018" s="165"/>
      <c r="EI1018" s="165"/>
      <c r="EJ1018" s="166"/>
      <c r="EK1018" s="209"/>
      <c r="EL1018" s="211"/>
      <c r="EM1018" s="211"/>
      <c r="EN1018" s="211"/>
      <c r="EO1018" s="211"/>
      <c r="EP1018" s="211"/>
      <c r="ES1018" s="165"/>
      <c r="ET1018" s="165"/>
      <c r="EU1018" s="166"/>
      <c r="EV1018" s="209"/>
      <c r="EW1018" s="211"/>
      <c r="EX1018" s="211"/>
      <c r="EY1018" s="211"/>
      <c r="EZ1018" s="211"/>
      <c r="FA1018" s="211"/>
      <c r="FD1018" s="165"/>
      <c r="FE1018" s="165"/>
      <c r="FF1018" s="166"/>
      <c r="FG1018" s="209"/>
      <c r="FH1018" s="211"/>
      <c r="FI1018" s="211"/>
      <c r="FJ1018" s="211"/>
      <c r="FK1018" s="211"/>
      <c r="FL1018" s="211"/>
    </row>
    <row r="1019" spans="9:168">
      <c r="I1019" s="221">
        <f t="shared" si="470"/>
        <v>415</v>
      </c>
      <c r="J1019" s="159">
        <f>'v-t_chart'!C1016</f>
        <v>61</v>
      </c>
      <c r="K1019" s="204">
        <f t="shared" ref="K1019:K1082" ca="1" si="477">IF($J1019=0,0,VLOOKUP($Q1019,$B$5:$C$11,2)*$J1019)</f>
        <v>178.66899999999998</v>
      </c>
      <c r="L1019" s="205" t="b">
        <f>IF('Input&amp;Output'!$C$3=10,phase_chart!C1016,IF('Input&amp;Output'!$C$3=21,phase_chart!G1016,IF('Input&amp;Output'!$C$3=22,phase_chart!K1016,IF('Input&amp;Output'!$C$3=31,phase_chart!O1016,IF('Input&amp;Output'!$C$3=32,phase_chart!S1016,"")))))</f>
        <v>0</v>
      </c>
      <c r="M1019" s="206" t="b">
        <f>IF('Input&amp;Output'!$C$3=10,phase_chart!D1016,IF('Input&amp;Output'!$C$3=21,phase_chart!H1016,IF('Input&amp;Output'!$C$3=22,phase_chart!L1016,IF('Input&amp;Output'!$C$3=31,phase_chart!P1016,IF('Input&amp;Output'!$C$3=32,phase_chart!T1016,"")))))</f>
        <v>1</v>
      </c>
      <c r="N1019" s="205" t="b">
        <f>IF('Input&amp;Output'!$C$3=10,phase_chart!E1016,IF('Input&amp;Output'!$C$3=21,phase_chart!I1016,IF('Input&amp;Output'!$C$3=22,phase_chart!M1016,IF('Input&amp;Output'!$C$3=31,phase_chart!Q1016,IF('Input&amp;Output'!$C$3=32,phase_chart!U1016,"")))))</f>
        <v>0</v>
      </c>
      <c r="P1019" s="159">
        <f ca="1">IF(NOT($J1019=0),IF($J1019&lt;IF($P1018=0,0,VLOOKUP(P1018,tbL!$M$37:$Q$43,IF(L1019=TRUE,2,4))),IF($J1019&gt;=VLOOKUP(P1018,tbL!$M$37:$Q$43,IF(L1019=TRUE,3,5)),$P1018,IF(AND(L1018=TRUE,L1019=TRUE),$P1018,$P1018-1)),IF(AND(L1019=TRUE,J1019=VLOOKUP(P1018,tbL!$M$37:$Q$43,IF(L1019=TRUE,2,4))),P1018,IF($P1018+1&gt;$C$12,$C$12,$P1018+1))),0)</f>
        <v>1</v>
      </c>
      <c r="Q1019" s="159">
        <f t="shared" ca="1" si="450"/>
        <v>1</v>
      </c>
      <c r="R1019" s="207">
        <f t="shared" si="467"/>
        <v>0</v>
      </c>
      <c r="S1019" s="208"/>
      <c r="T1019" s="159">
        <f t="shared" si="468"/>
        <v>0</v>
      </c>
      <c r="U1019" s="209" t="str">
        <f ca="1">IF(AND(T1019=-1,N1019=TRUE),"*",IF(AND(U1018="*",N1019=TRUE),"*",IF(AND(AND(L1019=TRUE,U1018="*"),J1019&lt;VLOOKUP(V1018+1,tbL!$M$38:$O$43,3)),"*","")))</f>
        <v/>
      </c>
      <c r="V1019" s="204">
        <f t="shared" ca="1" si="451"/>
        <v>1</v>
      </c>
      <c r="Y1019" s="159" t="str">
        <f t="shared" ca="1" si="452"/>
        <v/>
      </c>
      <c r="Z1019" s="159" t="str">
        <f t="shared" si="453"/>
        <v/>
      </c>
      <c r="AA1019" s="159">
        <f t="shared" ca="1" si="473"/>
        <v>1</v>
      </c>
      <c r="AC1019" s="161" t="str">
        <f t="shared" ca="1" si="454"/>
        <v/>
      </c>
      <c r="AD1019" s="161">
        <f t="shared" ca="1" si="455"/>
        <v>1</v>
      </c>
      <c r="AE1019" s="161" t="str">
        <f t="shared" ca="1" si="475"/>
        <v/>
      </c>
      <c r="AF1019" s="161">
        <f t="shared" ca="1" si="456"/>
        <v>1</v>
      </c>
      <c r="AG1019" s="161" t="str">
        <f t="shared" ca="1" si="457"/>
        <v/>
      </c>
      <c r="AH1019" s="161">
        <f t="shared" ca="1" si="458"/>
        <v>1</v>
      </c>
      <c r="AI1019" s="161" t="str">
        <f t="shared" ca="1" si="459"/>
        <v/>
      </c>
      <c r="AJ1019" s="161">
        <f t="shared" ca="1" si="460"/>
        <v>1</v>
      </c>
      <c r="AL1019" s="161" t="str">
        <f t="shared" ca="1" si="461"/>
        <v/>
      </c>
      <c r="AM1019" s="161">
        <f t="shared" ca="1" si="472"/>
        <v>1</v>
      </c>
      <c r="AN1019" s="161" t="str">
        <f t="shared" ca="1" si="462"/>
        <v/>
      </c>
      <c r="AO1019" s="161">
        <f t="shared" ca="1" si="471"/>
        <v>1</v>
      </c>
      <c r="AP1019" s="161" t="str">
        <f t="shared" ca="1" si="463"/>
        <v/>
      </c>
      <c r="AQ1019" s="161">
        <f t="shared" ca="1" si="469"/>
        <v>1</v>
      </c>
      <c r="AR1019" s="161" t="str">
        <f t="shared" ca="1" si="464"/>
        <v/>
      </c>
      <c r="AS1019" s="161">
        <f t="shared" ca="1" si="465"/>
        <v>1</v>
      </c>
      <c r="AT1019" s="159" t="str">
        <f t="shared" ca="1" si="474"/>
        <v/>
      </c>
      <c r="AU1019" s="210">
        <f t="shared" ca="1" si="449"/>
        <v>14</v>
      </c>
      <c r="AV1019" s="209"/>
      <c r="AW1019" s="204">
        <f t="shared" si="466"/>
        <v>10756.694444444438</v>
      </c>
      <c r="AX1019" s="159"/>
      <c r="AZ1019" s="159"/>
      <c r="BM1019" s="207"/>
      <c r="BN1019" s="212"/>
      <c r="BP1019" s="209"/>
      <c r="BQ1019" s="211"/>
      <c r="BR1019" s="211"/>
      <c r="BS1019" s="211"/>
      <c r="BT1019" s="211"/>
      <c r="BU1019" s="211"/>
      <c r="BV1019" s="211"/>
      <c r="BW1019" s="211"/>
      <c r="BX1019" s="211"/>
      <c r="BY1019" s="211"/>
      <c r="BZ1019" s="211"/>
      <c r="CA1019" s="209"/>
      <c r="CB1019" s="224"/>
      <c r="CC1019" s="204"/>
      <c r="CD1019" s="204"/>
      <c r="CE1019" s="204"/>
      <c r="CF1019" s="211"/>
      <c r="CG1019" s="211"/>
      <c r="CI1019" s="209"/>
      <c r="CJ1019" s="209"/>
      <c r="EH1019" s="165"/>
      <c r="EI1019" s="165"/>
      <c r="EJ1019" s="166"/>
      <c r="EK1019" s="209"/>
      <c r="EL1019" s="211"/>
      <c r="EM1019" s="211"/>
      <c r="EN1019" s="211"/>
      <c r="EO1019" s="211"/>
      <c r="EP1019" s="211"/>
      <c r="ES1019" s="165"/>
      <c r="ET1019" s="165"/>
      <c r="EU1019" s="166"/>
      <c r="EV1019" s="209"/>
      <c r="EW1019" s="211"/>
      <c r="EX1019" s="211"/>
      <c r="EY1019" s="211"/>
      <c r="EZ1019" s="211"/>
      <c r="FA1019" s="211"/>
      <c r="FD1019" s="165"/>
      <c r="FE1019" s="165"/>
      <c r="FF1019" s="166"/>
      <c r="FG1019" s="209"/>
      <c r="FH1019" s="211"/>
      <c r="FI1019" s="211"/>
      <c r="FJ1019" s="211"/>
      <c r="FK1019" s="211"/>
      <c r="FL1019" s="211"/>
    </row>
    <row r="1020" spans="9:168">
      <c r="I1020" s="221">
        <f t="shared" si="470"/>
        <v>416</v>
      </c>
      <c r="J1020" s="159">
        <f>'v-t_chart'!C1017</f>
        <v>61.2</v>
      </c>
      <c r="K1020" s="204">
        <f t="shared" ca="1" si="477"/>
        <v>179.25479999999999</v>
      </c>
      <c r="L1020" s="205" t="b">
        <f>IF('Input&amp;Output'!$C$3=10,phase_chart!C1017,IF('Input&amp;Output'!$C$3=21,phase_chart!G1017,IF('Input&amp;Output'!$C$3=22,phase_chart!K1017,IF('Input&amp;Output'!$C$3=31,phase_chart!O1017,IF('Input&amp;Output'!$C$3=32,phase_chart!S1017,"")))))</f>
        <v>0</v>
      </c>
      <c r="M1020" s="206" t="b">
        <f>IF('Input&amp;Output'!$C$3=10,phase_chart!D1017,IF('Input&amp;Output'!$C$3=21,phase_chart!H1017,IF('Input&amp;Output'!$C$3=22,phase_chart!L1017,IF('Input&amp;Output'!$C$3=31,phase_chart!P1017,IF('Input&amp;Output'!$C$3=32,phase_chart!T1017,"")))))</f>
        <v>1</v>
      </c>
      <c r="N1020" s="205" t="b">
        <f>IF('Input&amp;Output'!$C$3=10,phase_chart!E1017,IF('Input&amp;Output'!$C$3=21,phase_chart!I1017,IF('Input&amp;Output'!$C$3=22,phase_chart!M1017,IF('Input&amp;Output'!$C$3=31,phase_chart!Q1017,IF('Input&amp;Output'!$C$3=32,phase_chart!U1017,"")))))</f>
        <v>0</v>
      </c>
      <c r="P1020" s="159">
        <f ca="1">IF(NOT($J1020=0),IF($J1020&lt;IF($P1019=0,0,VLOOKUP(P1019,tbL!$M$37:$Q$43,IF(L1020=TRUE,2,4))),IF($J1020&gt;=VLOOKUP(P1019,tbL!$M$37:$Q$43,IF(L1020=TRUE,3,5)),$P1019,IF(AND(L1019=TRUE,L1020=TRUE),$P1019,$P1019-1)),IF(AND(L1020=TRUE,J1020=VLOOKUP(P1019,tbL!$M$37:$Q$43,IF(L1020=TRUE,2,4))),P1019,IF($P1019+1&gt;$C$12,$C$12,$P1019+1))),0)</f>
        <v>1</v>
      </c>
      <c r="Q1020" s="159">
        <f t="shared" ca="1" si="450"/>
        <v>1</v>
      </c>
      <c r="R1020" s="207">
        <f t="shared" si="467"/>
        <v>0</v>
      </c>
      <c r="S1020" s="208"/>
      <c r="T1020" s="159">
        <f t="shared" si="468"/>
        <v>0</v>
      </c>
      <c r="U1020" s="209" t="str">
        <f ca="1">IF(AND(T1020=-1,N1020=TRUE),"*",IF(AND(U1019="*",N1020=TRUE),"*",IF(AND(AND(L1020=TRUE,U1019="*"),J1020&lt;VLOOKUP(V1019+1,tbL!$M$38:$O$43,3)),"*","")))</f>
        <v/>
      </c>
      <c r="V1020" s="204">
        <f t="shared" ca="1" si="451"/>
        <v>1</v>
      </c>
      <c r="Y1020" s="159" t="str">
        <f t="shared" ca="1" si="452"/>
        <v/>
      </c>
      <c r="Z1020" s="159" t="str">
        <f t="shared" si="453"/>
        <v/>
      </c>
      <c r="AA1020" s="159">
        <f t="shared" ca="1" si="473"/>
        <v>1</v>
      </c>
      <c r="AC1020" s="161" t="str">
        <f t="shared" ca="1" si="454"/>
        <v/>
      </c>
      <c r="AD1020" s="161">
        <f t="shared" ca="1" si="455"/>
        <v>1</v>
      </c>
      <c r="AE1020" s="161" t="str">
        <f t="shared" ca="1" si="475"/>
        <v/>
      </c>
      <c r="AF1020" s="161">
        <f t="shared" ca="1" si="456"/>
        <v>1</v>
      </c>
      <c r="AG1020" s="161" t="str">
        <f t="shared" ca="1" si="457"/>
        <v/>
      </c>
      <c r="AH1020" s="161">
        <f t="shared" ca="1" si="458"/>
        <v>1</v>
      </c>
      <c r="AI1020" s="161" t="str">
        <f t="shared" ca="1" si="459"/>
        <v/>
      </c>
      <c r="AJ1020" s="161">
        <f t="shared" ca="1" si="460"/>
        <v>1</v>
      </c>
      <c r="AL1020" s="161" t="str">
        <f t="shared" ca="1" si="461"/>
        <v/>
      </c>
      <c r="AM1020" s="161">
        <f t="shared" ca="1" si="472"/>
        <v>1</v>
      </c>
      <c r="AN1020" s="161" t="str">
        <f t="shared" ca="1" si="462"/>
        <v/>
      </c>
      <c r="AO1020" s="161">
        <f t="shared" ca="1" si="471"/>
        <v>1</v>
      </c>
      <c r="AP1020" s="161" t="str">
        <f t="shared" ca="1" si="463"/>
        <v/>
      </c>
      <c r="AQ1020" s="161">
        <f t="shared" ca="1" si="469"/>
        <v>1</v>
      </c>
      <c r="AR1020" s="161" t="str">
        <f t="shared" ca="1" si="464"/>
        <v/>
      </c>
      <c r="AS1020" s="161">
        <f t="shared" ca="1" si="465"/>
        <v>1</v>
      </c>
      <c r="AT1020" s="159" t="str">
        <f t="shared" ca="1" si="474"/>
        <v/>
      </c>
      <c r="AU1020" s="210">
        <f t="shared" ca="1" si="449"/>
        <v>14</v>
      </c>
      <c r="AV1020" s="209"/>
      <c r="AW1020" s="204">
        <f t="shared" si="466"/>
        <v>10773.694444444438</v>
      </c>
      <c r="AX1020" s="159"/>
      <c r="AZ1020" s="159"/>
      <c r="BM1020" s="207"/>
      <c r="BN1020" s="212"/>
      <c r="BP1020" s="209"/>
      <c r="BQ1020" s="211"/>
      <c r="BR1020" s="211"/>
      <c r="BS1020" s="211"/>
      <c r="BT1020" s="211"/>
      <c r="BU1020" s="211"/>
      <c r="BV1020" s="211"/>
      <c r="BW1020" s="211"/>
      <c r="BX1020" s="211"/>
      <c r="BY1020" s="211"/>
      <c r="BZ1020" s="211"/>
      <c r="CA1020" s="209"/>
      <c r="CB1020" s="224"/>
      <c r="CC1020" s="204"/>
      <c r="CD1020" s="204"/>
      <c r="CE1020" s="204"/>
      <c r="CF1020" s="211"/>
      <c r="CG1020" s="211"/>
      <c r="CI1020" s="209"/>
      <c r="CJ1020" s="209"/>
      <c r="EH1020" s="165"/>
      <c r="EI1020" s="165"/>
      <c r="EJ1020" s="166"/>
      <c r="EK1020" s="209"/>
      <c r="EL1020" s="211"/>
      <c r="EM1020" s="211"/>
      <c r="EN1020" s="211"/>
      <c r="EO1020" s="211"/>
      <c r="EP1020" s="211"/>
      <c r="ES1020" s="165"/>
      <c r="ET1020" s="165"/>
      <c r="EU1020" s="166"/>
      <c r="EV1020" s="209"/>
      <c r="EW1020" s="211"/>
      <c r="EX1020" s="211"/>
      <c r="EY1020" s="211"/>
      <c r="EZ1020" s="211"/>
      <c r="FA1020" s="211"/>
      <c r="FD1020" s="165"/>
      <c r="FE1020" s="165"/>
      <c r="FF1020" s="166"/>
      <c r="FG1020" s="209"/>
      <c r="FH1020" s="211"/>
      <c r="FI1020" s="211"/>
      <c r="FJ1020" s="211"/>
      <c r="FK1020" s="211"/>
      <c r="FL1020" s="211"/>
    </row>
    <row r="1021" spans="9:168">
      <c r="I1021" s="221">
        <f t="shared" si="470"/>
        <v>417</v>
      </c>
      <c r="J1021" s="159">
        <f>'v-t_chart'!C1018</f>
        <v>61.3</v>
      </c>
      <c r="K1021" s="204">
        <f t="shared" ca="1" si="477"/>
        <v>179.54769999999999</v>
      </c>
      <c r="L1021" s="205" t="b">
        <f>IF('Input&amp;Output'!$C$3=10,phase_chart!C1018,IF('Input&amp;Output'!$C$3=21,phase_chart!G1018,IF('Input&amp;Output'!$C$3=22,phase_chart!K1018,IF('Input&amp;Output'!$C$3=31,phase_chart!O1018,IF('Input&amp;Output'!$C$3=32,phase_chart!S1018,"")))))</f>
        <v>0</v>
      </c>
      <c r="M1021" s="206" t="b">
        <f>IF('Input&amp;Output'!$C$3=10,phase_chart!D1018,IF('Input&amp;Output'!$C$3=21,phase_chart!H1018,IF('Input&amp;Output'!$C$3=22,phase_chart!L1018,IF('Input&amp;Output'!$C$3=31,phase_chart!P1018,IF('Input&amp;Output'!$C$3=32,phase_chart!T1018,"")))))</f>
        <v>1</v>
      </c>
      <c r="N1021" s="205" t="b">
        <f>IF('Input&amp;Output'!$C$3=10,phase_chart!E1018,IF('Input&amp;Output'!$C$3=21,phase_chart!I1018,IF('Input&amp;Output'!$C$3=22,phase_chart!M1018,IF('Input&amp;Output'!$C$3=31,phase_chart!Q1018,IF('Input&amp;Output'!$C$3=32,phase_chart!U1018,"")))))</f>
        <v>0</v>
      </c>
      <c r="P1021" s="159">
        <f ca="1">IF(NOT($J1021=0),IF($J1021&lt;IF($P1020=0,0,VLOOKUP(P1020,tbL!$M$37:$Q$43,IF(L1021=TRUE,2,4))),IF($J1021&gt;=VLOOKUP(P1020,tbL!$M$37:$Q$43,IF(L1021=TRUE,3,5)),$P1020,IF(AND(L1020=TRUE,L1021=TRUE),$P1020,$P1020-1)),IF(AND(L1021=TRUE,J1021=VLOOKUP(P1020,tbL!$M$37:$Q$43,IF(L1021=TRUE,2,4))),P1020,IF($P1020+1&gt;$C$12,$C$12,$P1020+1))),0)</f>
        <v>1</v>
      </c>
      <c r="Q1021" s="159">
        <f t="shared" ca="1" si="450"/>
        <v>1</v>
      </c>
      <c r="R1021" s="207">
        <f t="shared" si="467"/>
        <v>0</v>
      </c>
      <c r="S1021" s="208"/>
      <c r="T1021" s="159">
        <f t="shared" si="468"/>
        <v>0</v>
      </c>
      <c r="U1021" s="209" t="str">
        <f ca="1">IF(AND(T1021=-1,N1021=TRUE),"*",IF(AND(U1020="*",N1021=TRUE),"*",IF(AND(AND(L1021=TRUE,U1020="*"),J1021&lt;VLOOKUP(V1020+1,tbL!$M$38:$O$43,3)),"*","")))</f>
        <v/>
      </c>
      <c r="V1021" s="204">
        <f t="shared" ca="1" si="451"/>
        <v>1</v>
      </c>
      <c r="Y1021" s="159" t="str">
        <f t="shared" ca="1" si="452"/>
        <v/>
      </c>
      <c r="Z1021" s="159" t="str">
        <f t="shared" si="453"/>
        <v/>
      </c>
      <c r="AA1021" s="159">
        <f t="shared" ca="1" si="473"/>
        <v>1</v>
      </c>
      <c r="AC1021" s="161" t="str">
        <f t="shared" ca="1" si="454"/>
        <v/>
      </c>
      <c r="AD1021" s="161">
        <f t="shared" ca="1" si="455"/>
        <v>1</v>
      </c>
      <c r="AE1021" s="161" t="str">
        <f t="shared" ca="1" si="475"/>
        <v/>
      </c>
      <c r="AF1021" s="161">
        <f t="shared" ca="1" si="456"/>
        <v>1</v>
      </c>
      <c r="AG1021" s="161" t="str">
        <f t="shared" ca="1" si="457"/>
        <v/>
      </c>
      <c r="AH1021" s="161">
        <f t="shared" ca="1" si="458"/>
        <v>1</v>
      </c>
      <c r="AI1021" s="161" t="str">
        <f t="shared" ca="1" si="459"/>
        <v/>
      </c>
      <c r="AJ1021" s="161">
        <f t="shared" ca="1" si="460"/>
        <v>1</v>
      </c>
      <c r="AL1021" s="161" t="str">
        <f t="shared" ca="1" si="461"/>
        <v/>
      </c>
      <c r="AM1021" s="161">
        <f t="shared" ca="1" si="472"/>
        <v>1</v>
      </c>
      <c r="AN1021" s="161" t="str">
        <f t="shared" ca="1" si="462"/>
        <v/>
      </c>
      <c r="AO1021" s="161">
        <f t="shared" ca="1" si="471"/>
        <v>1</v>
      </c>
      <c r="AP1021" s="161" t="str">
        <f t="shared" ca="1" si="463"/>
        <v/>
      </c>
      <c r="AQ1021" s="161">
        <f t="shared" ca="1" si="469"/>
        <v>1</v>
      </c>
      <c r="AR1021" s="161" t="str">
        <f t="shared" ca="1" si="464"/>
        <v/>
      </c>
      <c r="AS1021" s="161">
        <f t="shared" ca="1" si="465"/>
        <v>1</v>
      </c>
      <c r="AT1021" s="159" t="str">
        <f t="shared" ca="1" si="474"/>
        <v/>
      </c>
      <c r="AU1021" s="210">
        <f t="shared" ca="1" si="449"/>
        <v>14</v>
      </c>
      <c r="AV1021" s="209"/>
      <c r="AW1021" s="204">
        <f t="shared" si="466"/>
        <v>10790.722222222215</v>
      </c>
      <c r="AX1021" s="159"/>
      <c r="AZ1021" s="159"/>
      <c r="BM1021" s="207"/>
      <c r="BN1021" s="212"/>
      <c r="BP1021" s="209"/>
      <c r="BQ1021" s="211"/>
      <c r="BR1021" s="211"/>
      <c r="BS1021" s="211"/>
      <c r="BT1021" s="211"/>
      <c r="BU1021" s="211"/>
      <c r="BV1021" s="211"/>
      <c r="BW1021" s="211"/>
      <c r="BX1021" s="211"/>
      <c r="BY1021" s="211"/>
      <c r="BZ1021" s="211"/>
      <c r="CA1021" s="209"/>
      <c r="CB1021" s="224"/>
      <c r="CC1021" s="204"/>
      <c r="CD1021" s="204"/>
      <c r="CE1021" s="204"/>
      <c r="CF1021" s="211"/>
      <c r="CG1021" s="211"/>
      <c r="CI1021" s="209"/>
      <c r="CJ1021" s="209"/>
      <c r="EH1021" s="165"/>
      <c r="EI1021" s="165"/>
      <c r="EJ1021" s="166"/>
      <c r="EK1021" s="209"/>
      <c r="EL1021" s="211"/>
      <c r="EM1021" s="211"/>
      <c r="EN1021" s="211"/>
      <c r="EO1021" s="211"/>
      <c r="EP1021" s="211"/>
      <c r="ES1021" s="165"/>
      <c r="ET1021" s="165"/>
      <c r="EU1021" s="166"/>
      <c r="EV1021" s="209"/>
      <c r="EW1021" s="211"/>
      <c r="EX1021" s="211"/>
      <c r="EY1021" s="211"/>
      <c r="EZ1021" s="211"/>
      <c r="FA1021" s="211"/>
      <c r="FD1021" s="165"/>
      <c r="FE1021" s="165"/>
      <c r="FF1021" s="166"/>
      <c r="FG1021" s="209"/>
      <c r="FH1021" s="211"/>
      <c r="FI1021" s="211"/>
      <c r="FJ1021" s="211"/>
      <c r="FK1021" s="211"/>
      <c r="FL1021" s="211"/>
    </row>
    <row r="1022" spans="9:168">
      <c r="I1022" s="221">
        <f t="shared" si="470"/>
        <v>418</v>
      </c>
      <c r="J1022" s="159">
        <f>'v-t_chart'!C1019</f>
        <v>61.4</v>
      </c>
      <c r="K1022" s="204">
        <f t="shared" ca="1" si="477"/>
        <v>179.84059999999999</v>
      </c>
      <c r="L1022" s="205" t="b">
        <f>IF('Input&amp;Output'!$C$3=10,phase_chart!C1019,IF('Input&amp;Output'!$C$3=21,phase_chart!G1019,IF('Input&amp;Output'!$C$3=22,phase_chart!K1019,IF('Input&amp;Output'!$C$3=31,phase_chart!O1019,IF('Input&amp;Output'!$C$3=32,phase_chart!S1019,"")))))</f>
        <v>0</v>
      </c>
      <c r="M1022" s="206" t="b">
        <f>IF('Input&amp;Output'!$C$3=10,phase_chart!D1019,IF('Input&amp;Output'!$C$3=21,phase_chart!H1019,IF('Input&amp;Output'!$C$3=22,phase_chart!L1019,IF('Input&amp;Output'!$C$3=31,phase_chart!P1019,IF('Input&amp;Output'!$C$3=32,phase_chart!T1019,"")))))</f>
        <v>1</v>
      </c>
      <c r="N1022" s="205" t="b">
        <f>IF('Input&amp;Output'!$C$3=10,phase_chart!E1019,IF('Input&amp;Output'!$C$3=21,phase_chart!I1019,IF('Input&amp;Output'!$C$3=22,phase_chart!M1019,IF('Input&amp;Output'!$C$3=31,phase_chart!Q1019,IF('Input&amp;Output'!$C$3=32,phase_chart!U1019,"")))))</f>
        <v>0</v>
      </c>
      <c r="P1022" s="159">
        <f ca="1">IF(NOT($J1022=0),IF($J1022&lt;IF($P1021=0,0,VLOOKUP(P1021,tbL!$M$37:$Q$43,IF(L1022=TRUE,2,4))),IF($J1022&gt;=VLOOKUP(P1021,tbL!$M$37:$Q$43,IF(L1022=TRUE,3,5)),$P1021,IF(AND(L1021=TRUE,L1022=TRUE),$P1021,$P1021-1)),IF(AND(L1022=TRUE,J1022=VLOOKUP(P1021,tbL!$M$37:$Q$43,IF(L1022=TRUE,2,4))),P1021,IF($P1021+1&gt;$C$12,$C$12,$P1021+1))),0)</f>
        <v>1</v>
      </c>
      <c r="Q1022" s="159">
        <f t="shared" ca="1" si="450"/>
        <v>1</v>
      </c>
      <c r="R1022" s="207">
        <f t="shared" si="467"/>
        <v>0</v>
      </c>
      <c r="S1022" s="208"/>
      <c r="T1022" s="159">
        <f t="shared" si="468"/>
        <v>0</v>
      </c>
      <c r="U1022" s="209" t="str">
        <f ca="1">IF(AND(T1022=-1,N1022=TRUE),"*",IF(AND(U1021="*",N1022=TRUE),"*",IF(AND(AND(L1022=TRUE,U1021="*"),J1022&lt;VLOOKUP(V1021+1,tbL!$M$38:$O$43,3)),"*","")))</f>
        <v/>
      </c>
      <c r="V1022" s="204">
        <f t="shared" ca="1" si="451"/>
        <v>1</v>
      </c>
      <c r="Y1022" s="159" t="str">
        <f t="shared" ca="1" si="452"/>
        <v/>
      </c>
      <c r="Z1022" s="159" t="str">
        <f t="shared" si="453"/>
        <v/>
      </c>
      <c r="AA1022" s="159">
        <f t="shared" ca="1" si="473"/>
        <v>1</v>
      </c>
      <c r="AC1022" s="161" t="str">
        <f t="shared" ca="1" si="454"/>
        <v/>
      </c>
      <c r="AD1022" s="161">
        <f t="shared" ca="1" si="455"/>
        <v>1</v>
      </c>
      <c r="AE1022" s="161" t="str">
        <f t="shared" ca="1" si="475"/>
        <v/>
      </c>
      <c r="AF1022" s="161">
        <f t="shared" ca="1" si="456"/>
        <v>1</v>
      </c>
      <c r="AG1022" s="161" t="str">
        <f t="shared" ca="1" si="457"/>
        <v/>
      </c>
      <c r="AH1022" s="161">
        <f t="shared" ca="1" si="458"/>
        <v>1</v>
      </c>
      <c r="AI1022" s="161" t="str">
        <f t="shared" ca="1" si="459"/>
        <v/>
      </c>
      <c r="AJ1022" s="161">
        <f t="shared" ca="1" si="460"/>
        <v>1</v>
      </c>
      <c r="AL1022" s="161" t="str">
        <f t="shared" ca="1" si="461"/>
        <v/>
      </c>
      <c r="AM1022" s="161">
        <f t="shared" ca="1" si="472"/>
        <v>1</v>
      </c>
      <c r="AN1022" s="161" t="str">
        <f t="shared" ca="1" si="462"/>
        <v/>
      </c>
      <c r="AO1022" s="161">
        <f t="shared" ca="1" si="471"/>
        <v>1</v>
      </c>
      <c r="AP1022" s="161" t="str">
        <f t="shared" ca="1" si="463"/>
        <v/>
      </c>
      <c r="AQ1022" s="161">
        <f t="shared" ca="1" si="469"/>
        <v>1</v>
      </c>
      <c r="AR1022" s="161" t="str">
        <f t="shared" ca="1" si="464"/>
        <v/>
      </c>
      <c r="AS1022" s="161">
        <f t="shared" ca="1" si="465"/>
        <v>1</v>
      </c>
      <c r="AT1022" s="159" t="str">
        <f t="shared" ca="1" si="474"/>
        <v/>
      </c>
      <c r="AU1022" s="210">
        <f t="shared" ca="1" si="449"/>
        <v>14</v>
      </c>
      <c r="AV1022" s="209"/>
      <c r="AW1022" s="204">
        <f t="shared" si="466"/>
        <v>10807.77777777777</v>
      </c>
      <c r="AX1022" s="159"/>
      <c r="AZ1022" s="159"/>
      <c r="BM1022" s="207"/>
      <c r="BN1022" s="212"/>
      <c r="BP1022" s="209"/>
      <c r="BQ1022" s="211"/>
      <c r="BR1022" s="211"/>
      <c r="BS1022" s="211"/>
      <c r="BT1022" s="211"/>
      <c r="BU1022" s="211"/>
      <c r="BV1022" s="211"/>
      <c r="BW1022" s="211"/>
      <c r="BX1022" s="211"/>
      <c r="BY1022" s="211"/>
      <c r="BZ1022" s="211"/>
      <c r="CA1022" s="209"/>
      <c r="CB1022" s="224"/>
      <c r="CC1022" s="204"/>
      <c r="CD1022" s="204"/>
      <c r="CE1022" s="204"/>
      <c r="CF1022" s="211"/>
      <c r="CG1022" s="211"/>
      <c r="CI1022" s="209"/>
      <c r="CJ1022" s="209"/>
      <c r="EH1022" s="165"/>
      <c r="EI1022" s="165"/>
      <c r="EJ1022" s="166"/>
      <c r="EK1022" s="209"/>
      <c r="EL1022" s="211"/>
      <c r="EM1022" s="211"/>
      <c r="EN1022" s="211"/>
      <c r="EO1022" s="211"/>
      <c r="EP1022" s="211"/>
      <c r="ES1022" s="165"/>
      <c r="ET1022" s="165"/>
      <c r="EU1022" s="166"/>
      <c r="EV1022" s="209"/>
      <c r="EW1022" s="211"/>
      <c r="EX1022" s="211"/>
      <c r="EY1022" s="211"/>
      <c r="EZ1022" s="211"/>
      <c r="FA1022" s="211"/>
      <c r="FD1022" s="165"/>
      <c r="FE1022" s="165"/>
      <c r="FF1022" s="166"/>
      <c r="FG1022" s="209"/>
      <c r="FH1022" s="211"/>
      <c r="FI1022" s="211"/>
      <c r="FJ1022" s="211"/>
      <c r="FK1022" s="211"/>
      <c r="FL1022" s="211"/>
    </row>
    <row r="1023" spans="9:168">
      <c r="I1023" s="221">
        <f t="shared" si="470"/>
        <v>419</v>
      </c>
      <c r="J1023" s="159">
        <f>'v-t_chart'!C1020</f>
        <v>61.7</v>
      </c>
      <c r="K1023" s="204">
        <f t="shared" ca="1" si="477"/>
        <v>180.7193</v>
      </c>
      <c r="L1023" s="205" t="b">
        <f>IF('Input&amp;Output'!$C$3=10,phase_chart!C1020,IF('Input&amp;Output'!$C$3=21,phase_chart!G1020,IF('Input&amp;Output'!$C$3=22,phase_chart!K1020,IF('Input&amp;Output'!$C$3=31,phase_chart!O1020,IF('Input&amp;Output'!$C$3=32,phase_chart!S1020,"")))))</f>
        <v>0</v>
      </c>
      <c r="M1023" s="206" t="b">
        <f>IF('Input&amp;Output'!$C$3=10,phase_chart!D1020,IF('Input&amp;Output'!$C$3=21,phase_chart!H1020,IF('Input&amp;Output'!$C$3=22,phase_chart!L1020,IF('Input&amp;Output'!$C$3=31,phase_chart!P1020,IF('Input&amp;Output'!$C$3=32,phase_chart!T1020,"")))))</f>
        <v>1</v>
      </c>
      <c r="N1023" s="205" t="b">
        <f>IF('Input&amp;Output'!$C$3=10,phase_chart!E1020,IF('Input&amp;Output'!$C$3=21,phase_chart!I1020,IF('Input&amp;Output'!$C$3=22,phase_chart!M1020,IF('Input&amp;Output'!$C$3=31,phase_chart!Q1020,IF('Input&amp;Output'!$C$3=32,phase_chart!U1020,"")))))</f>
        <v>0</v>
      </c>
      <c r="P1023" s="159">
        <f ca="1">IF(NOT($J1023=0),IF($J1023&lt;IF($P1022=0,0,VLOOKUP(P1022,tbL!$M$37:$Q$43,IF(L1023=TRUE,2,4))),IF($J1023&gt;=VLOOKUP(P1022,tbL!$M$37:$Q$43,IF(L1023=TRUE,3,5)),$P1022,IF(AND(L1022=TRUE,L1023=TRUE),$P1022,$P1022-1)),IF(AND(L1023=TRUE,J1023=VLOOKUP(P1022,tbL!$M$37:$Q$43,IF(L1023=TRUE,2,4))),P1022,IF($P1022+1&gt;$C$12,$C$12,$P1022+1))),0)</f>
        <v>1</v>
      </c>
      <c r="Q1023" s="159">
        <f t="shared" ca="1" si="450"/>
        <v>1</v>
      </c>
      <c r="R1023" s="207">
        <f t="shared" si="467"/>
        <v>0</v>
      </c>
      <c r="S1023" s="208"/>
      <c r="T1023" s="159">
        <f t="shared" si="468"/>
        <v>0</v>
      </c>
      <c r="U1023" s="209" t="str">
        <f ca="1">IF(AND(T1023=-1,N1023=TRUE),"*",IF(AND(U1022="*",N1023=TRUE),"*",IF(AND(AND(L1023=TRUE,U1022="*"),J1023&lt;VLOOKUP(V1022+1,tbL!$M$38:$O$43,3)),"*","")))</f>
        <v/>
      </c>
      <c r="V1023" s="204">
        <f t="shared" ca="1" si="451"/>
        <v>1</v>
      </c>
      <c r="Y1023" s="159" t="str">
        <f t="shared" ca="1" si="452"/>
        <v/>
      </c>
      <c r="Z1023" s="159" t="str">
        <f t="shared" si="453"/>
        <v/>
      </c>
      <c r="AA1023" s="159">
        <f t="shared" ca="1" si="473"/>
        <v>1</v>
      </c>
      <c r="AC1023" s="161" t="str">
        <f t="shared" ca="1" si="454"/>
        <v/>
      </c>
      <c r="AD1023" s="161">
        <f t="shared" ca="1" si="455"/>
        <v>1</v>
      </c>
      <c r="AE1023" s="161" t="str">
        <f t="shared" ca="1" si="475"/>
        <v/>
      </c>
      <c r="AF1023" s="161">
        <f t="shared" ca="1" si="456"/>
        <v>1</v>
      </c>
      <c r="AG1023" s="161" t="str">
        <f t="shared" ca="1" si="457"/>
        <v/>
      </c>
      <c r="AH1023" s="161">
        <f t="shared" ca="1" si="458"/>
        <v>1</v>
      </c>
      <c r="AI1023" s="161" t="str">
        <f t="shared" ca="1" si="459"/>
        <v/>
      </c>
      <c r="AJ1023" s="161">
        <f t="shared" ca="1" si="460"/>
        <v>1</v>
      </c>
      <c r="AL1023" s="161" t="str">
        <f t="shared" ca="1" si="461"/>
        <v/>
      </c>
      <c r="AM1023" s="161">
        <f t="shared" ca="1" si="472"/>
        <v>1</v>
      </c>
      <c r="AN1023" s="161" t="str">
        <f t="shared" ca="1" si="462"/>
        <v/>
      </c>
      <c r="AO1023" s="161">
        <f t="shared" ca="1" si="471"/>
        <v>1</v>
      </c>
      <c r="AP1023" s="161" t="str">
        <f t="shared" ca="1" si="463"/>
        <v/>
      </c>
      <c r="AQ1023" s="161">
        <f t="shared" ca="1" si="469"/>
        <v>1</v>
      </c>
      <c r="AR1023" s="161" t="str">
        <f t="shared" ca="1" si="464"/>
        <v/>
      </c>
      <c r="AS1023" s="161">
        <f t="shared" ca="1" si="465"/>
        <v>1</v>
      </c>
      <c r="AT1023" s="159" t="str">
        <f t="shared" ca="1" si="474"/>
        <v/>
      </c>
      <c r="AU1023" s="210">
        <f t="shared" ca="1" si="449"/>
        <v>14</v>
      </c>
      <c r="AV1023" s="209"/>
      <c r="AW1023" s="204">
        <f t="shared" si="466"/>
        <v>10824.916666666659</v>
      </c>
      <c r="AX1023" s="159"/>
      <c r="AZ1023" s="159"/>
      <c r="BM1023" s="207"/>
      <c r="BN1023" s="212"/>
      <c r="BP1023" s="209"/>
      <c r="BQ1023" s="211"/>
      <c r="BR1023" s="211"/>
      <c r="BS1023" s="211"/>
      <c r="BT1023" s="211"/>
      <c r="BU1023" s="211"/>
      <c r="BV1023" s="211"/>
      <c r="BW1023" s="211"/>
      <c r="BX1023" s="211"/>
      <c r="BY1023" s="211"/>
      <c r="BZ1023" s="211"/>
      <c r="CA1023" s="209"/>
      <c r="CB1023" s="224"/>
      <c r="CC1023" s="204"/>
      <c r="CD1023" s="204"/>
      <c r="CE1023" s="204"/>
      <c r="CF1023" s="211"/>
      <c r="CG1023" s="211"/>
      <c r="CI1023" s="209"/>
      <c r="CJ1023" s="209"/>
      <c r="EH1023" s="165"/>
      <c r="EI1023" s="165"/>
      <c r="EJ1023" s="166"/>
      <c r="EK1023" s="209"/>
      <c r="EL1023" s="211"/>
      <c r="EM1023" s="211"/>
      <c r="EN1023" s="211"/>
      <c r="EO1023" s="211"/>
      <c r="EP1023" s="211"/>
      <c r="ES1023" s="165"/>
      <c r="ET1023" s="165"/>
      <c r="EU1023" s="166"/>
      <c r="EV1023" s="209"/>
      <c r="EW1023" s="211"/>
      <c r="EX1023" s="211"/>
      <c r="EY1023" s="211"/>
      <c r="EZ1023" s="211"/>
      <c r="FA1023" s="211"/>
      <c r="FD1023" s="165"/>
      <c r="FE1023" s="165"/>
      <c r="FF1023" s="166"/>
      <c r="FG1023" s="209"/>
      <c r="FH1023" s="211"/>
      <c r="FI1023" s="211"/>
      <c r="FJ1023" s="211"/>
      <c r="FK1023" s="211"/>
      <c r="FL1023" s="211"/>
    </row>
    <row r="1024" spans="9:168">
      <c r="I1024" s="221">
        <f t="shared" si="470"/>
        <v>420</v>
      </c>
      <c r="J1024" s="159">
        <f>'v-t_chart'!C1021</f>
        <v>62.3</v>
      </c>
      <c r="K1024" s="204">
        <f t="shared" ca="1" si="477"/>
        <v>182.47669999999999</v>
      </c>
      <c r="L1024" s="205" t="b">
        <f>IF('Input&amp;Output'!$C$3=10,phase_chart!C1021,IF('Input&amp;Output'!$C$3=21,phase_chart!G1021,IF('Input&amp;Output'!$C$3=22,phase_chart!K1021,IF('Input&amp;Output'!$C$3=31,phase_chart!O1021,IF('Input&amp;Output'!$C$3=32,phase_chart!S1021,"")))))</f>
        <v>0</v>
      </c>
      <c r="M1024" s="206" t="b">
        <f>IF('Input&amp;Output'!$C$3=10,phase_chart!D1021,IF('Input&amp;Output'!$C$3=21,phase_chart!H1021,IF('Input&amp;Output'!$C$3=22,phase_chart!L1021,IF('Input&amp;Output'!$C$3=31,phase_chart!P1021,IF('Input&amp;Output'!$C$3=32,phase_chart!T1021,"")))))</f>
        <v>1</v>
      </c>
      <c r="N1024" s="205" t="b">
        <f>IF('Input&amp;Output'!$C$3=10,phase_chart!E1021,IF('Input&amp;Output'!$C$3=21,phase_chart!I1021,IF('Input&amp;Output'!$C$3=22,phase_chart!M1021,IF('Input&amp;Output'!$C$3=31,phase_chart!Q1021,IF('Input&amp;Output'!$C$3=32,phase_chart!U1021,"")))))</f>
        <v>0</v>
      </c>
      <c r="P1024" s="159">
        <f ca="1">IF(NOT($J1024=0),IF($J1024&lt;IF($P1023=0,0,VLOOKUP(P1023,tbL!$M$37:$Q$43,IF(L1024=TRUE,2,4))),IF($J1024&gt;=VLOOKUP(P1023,tbL!$M$37:$Q$43,IF(L1024=TRUE,3,5)),$P1023,IF(AND(L1023=TRUE,L1024=TRUE),$P1023,$P1023-1)),IF(AND(L1024=TRUE,J1024=VLOOKUP(P1023,tbL!$M$37:$Q$43,IF(L1024=TRUE,2,4))),P1023,IF($P1023+1&gt;$C$12,$C$12,$P1023+1))),0)</f>
        <v>1</v>
      </c>
      <c r="Q1024" s="159">
        <f t="shared" ca="1" si="450"/>
        <v>1</v>
      </c>
      <c r="R1024" s="207">
        <f t="shared" si="467"/>
        <v>0</v>
      </c>
      <c r="S1024" s="208"/>
      <c r="T1024" s="159">
        <f t="shared" si="468"/>
        <v>0</v>
      </c>
      <c r="U1024" s="209" t="str">
        <f ca="1">IF(AND(T1024=-1,N1024=TRUE),"*",IF(AND(U1023="*",N1024=TRUE),"*",IF(AND(AND(L1024=TRUE,U1023="*"),J1024&lt;VLOOKUP(V1023+1,tbL!$M$38:$O$43,3)),"*","")))</f>
        <v/>
      </c>
      <c r="V1024" s="204">
        <f t="shared" ca="1" si="451"/>
        <v>1</v>
      </c>
      <c r="Y1024" s="159" t="str">
        <f t="shared" ca="1" si="452"/>
        <v/>
      </c>
      <c r="Z1024" s="159" t="str">
        <f t="shared" si="453"/>
        <v/>
      </c>
      <c r="AA1024" s="159">
        <f t="shared" ca="1" si="473"/>
        <v>1</v>
      </c>
      <c r="AC1024" s="161" t="str">
        <f t="shared" ca="1" si="454"/>
        <v/>
      </c>
      <c r="AD1024" s="161">
        <f t="shared" ca="1" si="455"/>
        <v>1</v>
      </c>
      <c r="AE1024" s="161" t="str">
        <f t="shared" ca="1" si="475"/>
        <v/>
      </c>
      <c r="AF1024" s="161">
        <f t="shared" ca="1" si="456"/>
        <v>1</v>
      </c>
      <c r="AG1024" s="161" t="str">
        <f t="shared" ca="1" si="457"/>
        <v/>
      </c>
      <c r="AH1024" s="161">
        <f t="shared" ca="1" si="458"/>
        <v>1</v>
      </c>
      <c r="AI1024" s="161" t="str">
        <f t="shared" ca="1" si="459"/>
        <v/>
      </c>
      <c r="AJ1024" s="161">
        <f t="shared" ca="1" si="460"/>
        <v>1</v>
      </c>
      <c r="AL1024" s="161" t="str">
        <f t="shared" ca="1" si="461"/>
        <v/>
      </c>
      <c r="AM1024" s="161">
        <f t="shared" ca="1" si="472"/>
        <v>1</v>
      </c>
      <c r="AN1024" s="161" t="str">
        <f t="shared" ca="1" si="462"/>
        <v/>
      </c>
      <c r="AO1024" s="161">
        <f t="shared" ca="1" si="471"/>
        <v>1</v>
      </c>
      <c r="AP1024" s="161" t="str">
        <f t="shared" ca="1" si="463"/>
        <v/>
      </c>
      <c r="AQ1024" s="161">
        <f t="shared" ca="1" si="469"/>
        <v>1</v>
      </c>
      <c r="AR1024" s="161" t="str">
        <f t="shared" ca="1" si="464"/>
        <v/>
      </c>
      <c r="AS1024" s="161">
        <f t="shared" ca="1" si="465"/>
        <v>1</v>
      </c>
      <c r="AT1024" s="159" t="str">
        <f t="shared" ca="1" si="474"/>
        <v/>
      </c>
      <c r="AU1024" s="210">
        <f t="shared" ca="1" si="449"/>
        <v>14</v>
      </c>
      <c r="AV1024" s="209"/>
      <c r="AW1024" s="204">
        <f t="shared" si="466"/>
        <v>10842.222222222214</v>
      </c>
      <c r="AX1024" s="159"/>
      <c r="AZ1024" s="159"/>
      <c r="BM1024" s="207"/>
      <c r="BN1024" s="212"/>
      <c r="BP1024" s="209"/>
      <c r="BQ1024" s="211"/>
      <c r="BR1024" s="211"/>
      <c r="BS1024" s="211"/>
      <c r="BT1024" s="211"/>
      <c r="BU1024" s="211"/>
      <c r="BV1024" s="211"/>
      <c r="BW1024" s="211"/>
      <c r="BX1024" s="211"/>
      <c r="BY1024" s="211"/>
      <c r="BZ1024" s="211"/>
      <c r="CA1024" s="209"/>
      <c r="CB1024" s="224"/>
      <c r="CC1024" s="204"/>
      <c r="CD1024" s="204"/>
      <c r="CE1024" s="204"/>
      <c r="CF1024" s="211"/>
      <c r="CG1024" s="211"/>
      <c r="CI1024" s="209"/>
      <c r="CJ1024" s="209"/>
      <c r="EH1024" s="165"/>
      <c r="EI1024" s="165"/>
      <c r="EJ1024" s="166"/>
      <c r="EK1024" s="209"/>
      <c r="EL1024" s="211"/>
      <c r="EM1024" s="211"/>
      <c r="EN1024" s="211"/>
      <c r="EO1024" s="211"/>
      <c r="EP1024" s="211"/>
      <c r="ES1024" s="165"/>
      <c r="ET1024" s="165"/>
      <c r="EU1024" s="166"/>
      <c r="EV1024" s="209"/>
      <c r="EW1024" s="211"/>
      <c r="EX1024" s="211"/>
      <c r="EY1024" s="211"/>
      <c r="EZ1024" s="211"/>
      <c r="FA1024" s="211"/>
      <c r="FD1024" s="165"/>
      <c r="FE1024" s="165"/>
      <c r="FF1024" s="166"/>
      <c r="FG1024" s="209"/>
      <c r="FH1024" s="211"/>
      <c r="FI1024" s="211"/>
      <c r="FJ1024" s="211"/>
      <c r="FK1024" s="211"/>
      <c r="FL1024" s="211"/>
    </row>
    <row r="1025" spans="9:168">
      <c r="I1025" s="221">
        <f t="shared" si="470"/>
        <v>421</v>
      </c>
      <c r="J1025" s="159">
        <f>'v-t_chart'!C1022</f>
        <v>63.1</v>
      </c>
      <c r="K1025" s="204">
        <f t="shared" ca="1" si="477"/>
        <v>184.81989999999999</v>
      </c>
      <c r="L1025" s="205" t="b">
        <f>IF('Input&amp;Output'!$C$3=10,phase_chart!C1022,IF('Input&amp;Output'!$C$3=21,phase_chart!G1022,IF('Input&amp;Output'!$C$3=22,phase_chart!K1022,IF('Input&amp;Output'!$C$3=31,phase_chart!O1022,IF('Input&amp;Output'!$C$3=32,phase_chart!S1022,"")))))</f>
        <v>0</v>
      </c>
      <c r="M1025" s="206" t="b">
        <f>IF('Input&amp;Output'!$C$3=10,phase_chart!D1022,IF('Input&amp;Output'!$C$3=21,phase_chart!H1022,IF('Input&amp;Output'!$C$3=22,phase_chart!L1022,IF('Input&amp;Output'!$C$3=31,phase_chart!P1022,IF('Input&amp;Output'!$C$3=32,phase_chart!T1022,"")))))</f>
        <v>1</v>
      </c>
      <c r="N1025" s="205" t="b">
        <f>IF('Input&amp;Output'!$C$3=10,phase_chart!E1022,IF('Input&amp;Output'!$C$3=21,phase_chart!I1022,IF('Input&amp;Output'!$C$3=22,phase_chart!M1022,IF('Input&amp;Output'!$C$3=31,phase_chart!Q1022,IF('Input&amp;Output'!$C$3=32,phase_chart!U1022,"")))))</f>
        <v>0</v>
      </c>
      <c r="P1025" s="159">
        <f ca="1">IF(NOT($J1025=0),IF($J1025&lt;IF($P1024=0,0,VLOOKUP(P1024,tbL!$M$37:$Q$43,IF(L1025=TRUE,2,4))),IF($J1025&gt;=VLOOKUP(P1024,tbL!$M$37:$Q$43,IF(L1025=TRUE,3,5)),$P1024,IF(AND(L1024=TRUE,L1025=TRUE),$P1024,$P1024-1)),IF(AND(L1025=TRUE,J1025=VLOOKUP(P1024,tbL!$M$37:$Q$43,IF(L1025=TRUE,2,4))),P1024,IF($P1024+1&gt;$C$12,$C$12,$P1024+1))),0)</f>
        <v>1</v>
      </c>
      <c r="Q1025" s="159">
        <f t="shared" ca="1" si="450"/>
        <v>1</v>
      </c>
      <c r="R1025" s="207">
        <f t="shared" si="467"/>
        <v>0</v>
      </c>
      <c r="S1025" s="208"/>
      <c r="T1025" s="159">
        <f t="shared" si="468"/>
        <v>0</v>
      </c>
      <c r="U1025" s="209" t="str">
        <f ca="1">IF(AND(T1025=-1,N1025=TRUE),"*",IF(AND(U1024="*",N1025=TRUE),"*",IF(AND(AND(L1025=TRUE,U1024="*"),J1025&lt;VLOOKUP(V1024+1,tbL!$M$38:$O$43,3)),"*","")))</f>
        <v/>
      </c>
      <c r="V1025" s="204">
        <f t="shared" ca="1" si="451"/>
        <v>1</v>
      </c>
      <c r="Y1025" s="159" t="str">
        <f t="shared" ca="1" si="452"/>
        <v/>
      </c>
      <c r="Z1025" s="159" t="str">
        <f t="shared" si="453"/>
        <v/>
      </c>
      <c r="AA1025" s="159">
        <f t="shared" ca="1" si="473"/>
        <v>1</v>
      </c>
      <c r="AC1025" s="161" t="str">
        <f t="shared" ca="1" si="454"/>
        <v/>
      </c>
      <c r="AD1025" s="161">
        <f t="shared" ca="1" si="455"/>
        <v>1</v>
      </c>
      <c r="AE1025" s="161" t="str">
        <f t="shared" ca="1" si="475"/>
        <v/>
      </c>
      <c r="AF1025" s="161">
        <f t="shared" ca="1" si="456"/>
        <v>1</v>
      </c>
      <c r="AG1025" s="161" t="str">
        <f t="shared" ca="1" si="457"/>
        <v/>
      </c>
      <c r="AH1025" s="161">
        <f t="shared" ca="1" si="458"/>
        <v>1</v>
      </c>
      <c r="AI1025" s="161" t="str">
        <f t="shared" ca="1" si="459"/>
        <v/>
      </c>
      <c r="AJ1025" s="161">
        <f t="shared" ca="1" si="460"/>
        <v>1</v>
      </c>
      <c r="AL1025" s="161" t="str">
        <f t="shared" ca="1" si="461"/>
        <v/>
      </c>
      <c r="AM1025" s="161">
        <f t="shared" ca="1" si="472"/>
        <v>1</v>
      </c>
      <c r="AN1025" s="161" t="str">
        <f t="shared" ca="1" si="462"/>
        <v/>
      </c>
      <c r="AO1025" s="161">
        <f t="shared" ca="1" si="471"/>
        <v>1</v>
      </c>
      <c r="AP1025" s="161" t="str">
        <f t="shared" ca="1" si="463"/>
        <v/>
      </c>
      <c r="AQ1025" s="161">
        <f t="shared" ca="1" si="469"/>
        <v>1</v>
      </c>
      <c r="AR1025" s="161" t="str">
        <f t="shared" ca="1" si="464"/>
        <v/>
      </c>
      <c r="AS1025" s="161">
        <f t="shared" ca="1" si="465"/>
        <v>1</v>
      </c>
      <c r="AT1025" s="159" t="str">
        <f t="shared" ca="1" si="474"/>
        <v/>
      </c>
      <c r="AU1025" s="210">
        <f t="shared" ca="1" si="449"/>
        <v>14</v>
      </c>
      <c r="AV1025" s="209"/>
      <c r="AW1025" s="204">
        <f t="shared" si="466"/>
        <v>10859.749999999991</v>
      </c>
      <c r="AX1025" s="159"/>
      <c r="AZ1025" s="159"/>
      <c r="BM1025" s="207"/>
      <c r="BN1025" s="212"/>
      <c r="BP1025" s="209"/>
      <c r="BQ1025" s="211"/>
      <c r="BR1025" s="211"/>
      <c r="BS1025" s="211"/>
      <c r="BT1025" s="211"/>
      <c r="BU1025" s="211"/>
      <c r="BV1025" s="211"/>
      <c r="BW1025" s="211"/>
      <c r="BX1025" s="211"/>
      <c r="BY1025" s="211"/>
      <c r="BZ1025" s="211"/>
      <c r="CA1025" s="209"/>
      <c r="CB1025" s="224"/>
      <c r="CC1025" s="204"/>
      <c r="CD1025" s="204"/>
      <c r="CE1025" s="204"/>
      <c r="CF1025" s="211"/>
      <c r="CG1025" s="211"/>
      <c r="CI1025" s="209"/>
      <c r="CJ1025" s="209"/>
      <c r="EH1025" s="165"/>
      <c r="EI1025" s="165"/>
      <c r="EJ1025" s="166"/>
      <c r="EK1025" s="209"/>
      <c r="EL1025" s="211"/>
      <c r="EM1025" s="211"/>
      <c r="EN1025" s="211"/>
      <c r="EO1025" s="211"/>
      <c r="EP1025" s="211"/>
      <c r="ES1025" s="165"/>
      <c r="ET1025" s="165"/>
      <c r="EU1025" s="166"/>
      <c r="EV1025" s="209"/>
      <c r="EW1025" s="211"/>
      <c r="EX1025" s="211"/>
      <c r="EY1025" s="211"/>
      <c r="EZ1025" s="211"/>
      <c r="FA1025" s="211"/>
      <c r="FD1025" s="165"/>
      <c r="FE1025" s="165"/>
      <c r="FF1025" s="166"/>
      <c r="FG1025" s="209"/>
      <c r="FH1025" s="211"/>
      <c r="FI1025" s="211"/>
      <c r="FJ1025" s="211"/>
      <c r="FK1025" s="211"/>
      <c r="FL1025" s="211"/>
    </row>
    <row r="1026" spans="9:168">
      <c r="I1026" s="221">
        <f t="shared" si="470"/>
        <v>422</v>
      </c>
      <c r="J1026" s="159">
        <f>'v-t_chart'!C1023</f>
        <v>63.6</v>
      </c>
      <c r="K1026" s="204">
        <f t="shared" ca="1" si="477"/>
        <v>186.28440000000001</v>
      </c>
      <c r="L1026" s="205" t="b">
        <f>IF('Input&amp;Output'!$C$3=10,phase_chart!C1023,IF('Input&amp;Output'!$C$3=21,phase_chart!G1023,IF('Input&amp;Output'!$C$3=22,phase_chart!K1023,IF('Input&amp;Output'!$C$3=31,phase_chart!O1023,IF('Input&amp;Output'!$C$3=32,phase_chart!S1023,"")))))</f>
        <v>0</v>
      </c>
      <c r="M1026" s="206" t="b">
        <f>IF('Input&amp;Output'!$C$3=10,phase_chart!D1023,IF('Input&amp;Output'!$C$3=21,phase_chart!H1023,IF('Input&amp;Output'!$C$3=22,phase_chart!L1023,IF('Input&amp;Output'!$C$3=31,phase_chart!P1023,IF('Input&amp;Output'!$C$3=32,phase_chart!T1023,"")))))</f>
        <v>1</v>
      </c>
      <c r="N1026" s="205" t="b">
        <f>IF('Input&amp;Output'!$C$3=10,phase_chart!E1023,IF('Input&amp;Output'!$C$3=21,phase_chart!I1023,IF('Input&amp;Output'!$C$3=22,phase_chart!M1023,IF('Input&amp;Output'!$C$3=31,phase_chart!Q1023,IF('Input&amp;Output'!$C$3=32,phase_chart!U1023,"")))))</f>
        <v>0</v>
      </c>
      <c r="P1026" s="159">
        <f ca="1">IF(NOT($J1026=0),IF($J1026&lt;IF($P1025=0,0,VLOOKUP(P1025,tbL!$M$37:$Q$43,IF(L1026=TRUE,2,4))),IF($J1026&gt;=VLOOKUP(P1025,tbL!$M$37:$Q$43,IF(L1026=TRUE,3,5)),$P1025,IF(AND(L1025=TRUE,L1026=TRUE),$P1025,$P1025-1)),IF(AND(L1026=TRUE,J1026=VLOOKUP(P1025,tbL!$M$37:$Q$43,IF(L1026=TRUE,2,4))),P1025,IF($P1025+1&gt;$C$12,$C$12,$P1025+1))),0)</f>
        <v>1</v>
      </c>
      <c r="Q1026" s="159">
        <f t="shared" ca="1" si="450"/>
        <v>1</v>
      </c>
      <c r="R1026" s="207">
        <f t="shared" si="467"/>
        <v>0</v>
      </c>
      <c r="S1026" s="208"/>
      <c r="T1026" s="159">
        <f t="shared" si="468"/>
        <v>0</v>
      </c>
      <c r="U1026" s="209" t="str">
        <f ca="1">IF(AND(T1026=-1,N1026=TRUE),"*",IF(AND(U1025="*",N1026=TRUE),"*",IF(AND(AND(L1026=TRUE,U1025="*"),J1026&lt;VLOOKUP(V1025+1,tbL!$M$38:$O$43,3)),"*","")))</f>
        <v/>
      </c>
      <c r="V1026" s="204">
        <f t="shared" ca="1" si="451"/>
        <v>1</v>
      </c>
      <c r="Y1026" s="159" t="str">
        <f t="shared" ca="1" si="452"/>
        <v/>
      </c>
      <c r="Z1026" s="159" t="str">
        <f t="shared" si="453"/>
        <v/>
      </c>
      <c r="AA1026" s="159">
        <f t="shared" ca="1" si="473"/>
        <v>1</v>
      </c>
      <c r="AC1026" s="161" t="str">
        <f t="shared" ca="1" si="454"/>
        <v/>
      </c>
      <c r="AD1026" s="161">
        <f t="shared" ca="1" si="455"/>
        <v>1</v>
      </c>
      <c r="AE1026" s="161" t="str">
        <f t="shared" ca="1" si="475"/>
        <v/>
      </c>
      <c r="AF1026" s="161">
        <f t="shared" ca="1" si="456"/>
        <v>1</v>
      </c>
      <c r="AG1026" s="161" t="str">
        <f t="shared" ca="1" si="457"/>
        <v/>
      </c>
      <c r="AH1026" s="161">
        <f t="shared" ca="1" si="458"/>
        <v>1</v>
      </c>
      <c r="AI1026" s="161" t="str">
        <f t="shared" ca="1" si="459"/>
        <v/>
      </c>
      <c r="AJ1026" s="161">
        <f t="shared" ca="1" si="460"/>
        <v>1</v>
      </c>
      <c r="AL1026" s="161" t="str">
        <f t="shared" ca="1" si="461"/>
        <v/>
      </c>
      <c r="AM1026" s="161">
        <f t="shared" ca="1" si="472"/>
        <v>1</v>
      </c>
      <c r="AN1026" s="161" t="str">
        <f t="shared" ca="1" si="462"/>
        <v/>
      </c>
      <c r="AO1026" s="161">
        <f t="shared" ca="1" si="471"/>
        <v>1</v>
      </c>
      <c r="AP1026" s="161" t="str">
        <f t="shared" ca="1" si="463"/>
        <v/>
      </c>
      <c r="AQ1026" s="161">
        <f t="shared" ca="1" si="469"/>
        <v>1</v>
      </c>
      <c r="AR1026" s="161" t="str">
        <f t="shared" ca="1" si="464"/>
        <v/>
      </c>
      <c r="AS1026" s="161">
        <f t="shared" ca="1" si="465"/>
        <v>1</v>
      </c>
      <c r="AT1026" s="159" t="str">
        <f t="shared" ca="1" si="474"/>
        <v/>
      </c>
      <c r="AU1026" s="210">
        <f t="shared" ca="1" si="449"/>
        <v>14</v>
      </c>
      <c r="AV1026" s="209"/>
      <c r="AW1026" s="204">
        <f t="shared" si="466"/>
        <v>10877.416666666657</v>
      </c>
      <c r="AX1026" s="159"/>
      <c r="AZ1026" s="159"/>
      <c r="BM1026" s="207"/>
      <c r="BN1026" s="212"/>
      <c r="BP1026" s="209"/>
      <c r="BQ1026" s="211"/>
      <c r="BR1026" s="211"/>
      <c r="BS1026" s="211"/>
      <c r="BT1026" s="211"/>
      <c r="BU1026" s="211"/>
      <c r="BV1026" s="211"/>
      <c r="BW1026" s="211"/>
      <c r="BX1026" s="211"/>
      <c r="BY1026" s="211"/>
      <c r="BZ1026" s="211"/>
      <c r="CA1026" s="209"/>
      <c r="CB1026" s="224"/>
      <c r="CC1026" s="204"/>
      <c r="CD1026" s="204"/>
      <c r="CE1026" s="204"/>
      <c r="CF1026" s="211"/>
      <c r="CG1026" s="211"/>
      <c r="CI1026" s="209"/>
      <c r="CJ1026" s="209"/>
      <c r="EH1026" s="165"/>
      <c r="EI1026" s="165"/>
      <c r="EJ1026" s="166"/>
      <c r="EK1026" s="209"/>
      <c r="EL1026" s="211"/>
      <c r="EM1026" s="211"/>
      <c r="EN1026" s="211"/>
      <c r="EO1026" s="211"/>
      <c r="EP1026" s="211"/>
      <c r="ES1026" s="165"/>
      <c r="ET1026" s="165"/>
      <c r="EU1026" s="166"/>
      <c r="EV1026" s="209"/>
      <c r="EW1026" s="211"/>
      <c r="EX1026" s="211"/>
      <c r="EY1026" s="211"/>
      <c r="EZ1026" s="211"/>
      <c r="FA1026" s="211"/>
      <c r="FD1026" s="165"/>
      <c r="FE1026" s="165"/>
      <c r="FF1026" s="166"/>
      <c r="FG1026" s="209"/>
      <c r="FH1026" s="211"/>
      <c r="FI1026" s="211"/>
      <c r="FJ1026" s="211"/>
      <c r="FK1026" s="211"/>
      <c r="FL1026" s="211"/>
    </row>
    <row r="1027" spans="9:168">
      <c r="I1027" s="221">
        <f t="shared" si="470"/>
        <v>423</v>
      </c>
      <c r="J1027" s="159">
        <f>'v-t_chart'!C1024</f>
        <v>63.9</v>
      </c>
      <c r="K1027" s="204">
        <f t="shared" ca="1" si="477"/>
        <v>187.16309999999999</v>
      </c>
      <c r="L1027" s="205" t="b">
        <f>IF('Input&amp;Output'!$C$3=10,phase_chart!C1024,IF('Input&amp;Output'!$C$3=21,phase_chart!G1024,IF('Input&amp;Output'!$C$3=22,phase_chart!K1024,IF('Input&amp;Output'!$C$3=31,phase_chart!O1024,IF('Input&amp;Output'!$C$3=32,phase_chart!S1024,"")))))</f>
        <v>0</v>
      </c>
      <c r="M1027" s="206" t="b">
        <f>IF('Input&amp;Output'!$C$3=10,phase_chart!D1024,IF('Input&amp;Output'!$C$3=21,phase_chart!H1024,IF('Input&amp;Output'!$C$3=22,phase_chart!L1024,IF('Input&amp;Output'!$C$3=31,phase_chart!P1024,IF('Input&amp;Output'!$C$3=32,phase_chart!T1024,"")))))</f>
        <v>1</v>
      </c>
      <c r="N1027" s="205" t="b">
        <f>IF('Input&amp;Output'!$C$3=10,phase_chart!E1024,IF('Input&amp;Output'!$C$3=21,phase_chart!I1024,IF('Input&amp;Output'!$C$3=22,phase_chart!M1024,IF('Input&amp;Output'!$C$3=31,phase_chart!Q1024,IF('Input&amp;Output'!$C$3=32,phase_chart!U1024,"")))))</f>
        <v>0</v>
      </c>
      <c r="P1027" s="159">
        <f ca="1">IF(NOT($J1027=0),IF($J1027&lt;IF($P1026=0,0,VLOOKUP(P1026,tbL!$M$37:$Q$43,IF(L1027=TRUE,2,4))),IF($J1027&gt;=VLOOKUP(P1026,tbL!$M$37:$Q$43,IF(L1027=TRUE,3,5)),$P1026,IF(AND(L1026=TRUE,L1027=TRUE),$P1026,$P1026-1)),IF(AND(L1027=TRUE,J1027=VLOOKUP(P1026,tbL!$M$37:$Q$43,IF(L1027=TRUE,2,4))),P1026,IF($P1026+1&gt;$C$12,$C$12,$P1026+1))),0)</f>
        <v>1</v>
      </c>
      <c r="Q1027" s="159">
        <f t="shared" ca="1" si="450"/>
        <v>1</v>
      </c>
      <c r="R1027" s="207">
        <f t="shared" si="467"/>
        <v>0</v>
      </c>
      <c r="S1027" s="208"/>
      <c r="T1027" s="159">
        <f t="shared" si="468"/>
        <v>0</v>
      </c>
      <c r="U1027" s="209" t="str">
        <f ca="1">IF(AND(T1027=-1,N1027=TRUE),"*",IF(AND(U1026="*",N1027=TRUE),"*",IF(AND(AND(L1027=TRUE,U1026="*"),J1027&lt;VLOOKUP(V1026+1,tbL!$M$38:$O$43,3)),"*","")))</f>
        <v/>
      </c>
      <c r="V1027" s="204">
        <f t="shared" ca="1" si="451"/>
        <v>1</v>
      </c>
      <c r="Y1027" s="159" t="str">
        <f t="shared" ca="1" si="452"/>
        <v/>
      </c>
      <c r="Z1027" s="159" t="str">
        <f t="shared" si="453"/>
        <v/>
      </c>
      <c r="AA1027" s="159">
        <f t="shared" ca="1" si="473"/>
        <v>1</v>
      </c>
      <c r="AC1027" s="161" t="str">
        <f t="shared" ca="1" si="454"/>
        <v/>
      </c>
      <c r="AD1027" s="161">
        <f t="shared" ca="1" si="455"/>
        <v>1</v>
      </c>
      <c r="AE1027" s="161" t="str">
        <f t="shared" ca="1" si="475"/>
        <v/>
      </c>
      <c r="AF1027" s="161">
        <f t="shared" ca="1" si="456"/>
        <v>1</v>
      </c>
      <c r="AG1027" s="161" t="str">
        <f t="shared" ca="1" si="457"/>
        <v/>
      </c>
      <c r="AH1027" s="161">
        <f t="shared" ca="1" si="458"/>
        <v>1</v>
      </c>
      <c r="AI1027" s="161" t="str">
        <f t="shared" ca="1" si="459"/>
        <v/>
      </c>
      <c r="AJ1027" s="161">
        <f t="shared" ca="1" si="460"/>
        <v>1</v>
      </c>
      <c r="AL1027" s="161" t="str">
        <f t="shared" ca="1" si="461"/>
        <v/>
      </c>
      <c r="AM1027" s="161">
        <f t="shared" ca="1" si="472"/>
        <v>1</v>
      </c>
      <c r="AN1027" s="161" t="str">
        <f t="shared" ca="1" si="462"/>
        <v/>
      </c>
      <c r="AO1027" s="161">
        <f t="shared" ca="1" si="471"/>
        <v>1</v>
      </c>
      <c r="AP1027" s="161" t="str">
        <f t="shared" ca="1" si="463"/>
        <v/>
      </c>
      <c r="AQ1027" s="161">
        <f t="shared" ca="1" si="469"/>
        <v>1</v>
      </c>
      <c r="AR1027" s="161" t="str">
        <f t="shared" ca="1" si="464"/>
        <v/>
      </c>
      <c r="AS1027" s="161">
        <f t="shared" ca="1" si="465"/>
        <v>1</v>
      </c>
      <c r="AT1027" s="159" t="str">
        <f t="shared" ca="1" si="474"/>
        <v/>
      </c>
      <c r="AU1027" s="210">
        <f t="shared" ca="1" si="449"/>
        <v>14</v>
      </c>
      <c r="AV1027" s="209"/>
      <c r="AW1027" s="204">
        <f t="shared" si="466"/>
        <v>10895.166666666657</v>
      </c>
      <c r="AX1027" s="159"/>
      <c r="AZ1027" s="159"/>
      <c r="BM1027" s="207"/>
      <c r="BN1027" s="212"/>
      <c r="BP1027" s="209"/>
      <c r="BQ1027" s="211"/>
      <c r="BR1027" s="211"/>
      <c r="BS1027" s="211"/>
      <c r="BT1027" s="211"/>
      <c r="BU1027" s="211"/>
      <c r="BV1027" s="211"/>
      <c r="BW1027" s="211"/>
      <c r="BX1027" s="211"/>
      <c r="BY1027" s="211"/>
      <c r="BZ1027" s="211"/>
      <c r="CA1027" s="209"/>
      <c r="CB1027" s="224"/>
      <c r="CC1027" s="204"/>
      <c r="CD1027" s="204"/>
      <c r="CE1027" s="204"/>
      <c r="CF1027" s="211"/>
      <c r="CG1027" s="211"/>
      <c r="CI1027" s="209"/>
      <c r="CJ1027" s="209"/>
      <c r="EH1027" s="165"/>
      <c r="EI1027" s="165"/>
      <c r="EJ1027" s="166"/>
      <c r="EK1027" s="209"/>
      <c r="EL1027" s="211"/>
      <c r="EM1027" s="211"/>
      <c r="EN1027" s="211"/>
      <c r="EO1027" s="211"/>
      <c r="EP1027" s="211"/>
      <c r="ES1027" s="165"/>
      <c r="ET1027" s="165"/>
      <c r="EU1027" s="166"/>
      <c r="EV1027" s="209"/>
      <c r="EW1027" s="211"/>
      <c r="EX1027" s="211"/>
      <c r="EY1027" s="211"/>
      <c r="EZ1027" s="211"/>
      <c r="FA1027" s="211"/>
      <c r="FD1027" s="165"/>
      <c r="FE1027" s="165"/>
      <c r="FF1027" s="166"/>
      <c r="FG1027" s="209"/>
      <c r="FH1027" s="211"/>
      <c r="FI1027" s="211"/>
      <c r="FJ1027" s="211"/>
      <c r="FK1027" s="211"/>
      <c r="FL1027" s="211"/>
    </row>
    <row r="1028" spans="9:168">
      <c r="I1028" s="221">
        <f t="shared" si="470"/>
        <v>424</v>
      </c>
      <c r="J1028" s="159">
        <f>'v-t_chart'!C1025</f>
        <v>63.8</v>
      </c>
      <c r="K1028" s="204">
        <f t="shared" ca="1" si="477"/>
        <v>186.87019999999998</v>
      </c>
      <c r="L1028" s="205" t="b">
        <f>IF('Input&amp;Output'!$C$3=10,phase_chart!C1025,IF('Input&amp;Output'!$C$3=21,phase_chart!G1025,IF('Input&amp;Output'!$C$3=22,phase_chart!K1025,IF('Input&amp;Output'!$C$3=31,phase_chart!O1025,IF('Input&amp;Output'!$C$3=32,phase_chart!S1025,"")))))</f>
        <v>0</v>
      </c>
      <c r="M1028" s="206" t="b">
        <f>IF('Input&amp;Output'!$C$3=10,phase_chart!D1025,IF('Input&amp;Output'!$C$3=21,phase_chart!H1025,IF('Input&amp;Output'!$C$3=22,phase_chart!L1025,IF('Input&amp;Output'!$C$3=31,phase_chart!P1025,IF('Input&amp;Output'!$C$3=32,phase_chart!T1025,"")))))</f>
        <v>1</v>
      </c>
      <c r="N1028" s="205" t="b">
        <f>IF('Input&amp;Output'!$C$3=10,phase_chart!E1025,IF('Input&amp;Output'!$C$3=21,phase_chart!I1025,IF('Input&amp;Output'!$C$3=22,phase_chart!M1025,IF('Input&amp;Output'!$C$3=31,phase_chart!Q1025,IF('Input&amp;Output'!$C$3=32,phase_chart!U1025,"")))))</f>
        <v>0</v>
      </c>
      <c r="P1028" s="159">
        <f ca="1">IF(NOT($J1028=0),IF($J1028&lt;IF($P1027=0,0,VLOOKUP(P1027,tbL!$M$37:$Q$43,IF(L1028=TRUE,2,4))),IF($J1028&gt;=VLOOKUP(P1027,tbL!$M$37:$Q$43,IF(L1028=TRUE,3,5)),$P1027,IF(AND(L1027=TRUE,L1028=TRUE),$P1027,$P1027-1)),IF(AND(L1028=TRUE,J1028=VLOOKUP(P1027,tbL!$M$37:$Q$43,IF(L1028=TRUE,2,4))),P1027,IF($P1027+1&gt;$C$12,$C$12,$P1027+1))),0)</f>
        <v>1</v>
      </c>
      <c r="Q1028" s="159">
        <f t="shared" ca="1" si="450"/>
        <v>1</v>
      </c>
      <c r="R1028" s="207">
        <f t="shared" si="467"/>
        <v>0</v>
      </c>
      <c r="S1028" s="208"/>
      <c r="T1028" s="159">
        <f t="shared" si="468"/>
        <v>0</v>
      </c>
      <c r="U1028" s="209" t="str">
        <f ca="1">IF(AND(T1028=-1,N1028=TRUE),"*",IF(AND(U1027="*",N1028=TRUE),"*",IF(AND(AND(L1028=TRUE,U1027="*"),J1028&lt;VLOOKUP(V1027+1,tbL!$M$38:$O$43,3)),"*","")))</f>
        <v/>
      </c>
      <c r="V1028" s="204">
        <f t="shared" ca="1" si="451"/>
        <v>1</v>
      </c>
      <c r="Y1028" s="159" t="str">
        <f t="shared" ca="1" si="452"/>
        <v/>
      </c>
      <c r="Z1028" s="159" t="str">
        <f t="shared" si="453"/>
        <v/>
      </c>
      <c r="AA1028" s="159">
        <f t="shared" ca="1" si="473"/>
        <v>1</v>
      </c>
      <c r="AC1028" s="161" t="str">
        <f t="shared" ca="1" si="454"/>
        <v/>
      </c>
      <c r="AD1028" s="161">
        <f t="shared" ca="1" si="455"/>
        <v>1</v>
      </c>
      <c r="AE1028" s="161" t="str">
        <f t="shared" ca="1" si="475"/>
        <v/>
      </c>
      <c r="AF1028" s="161">
        <f t="shared" ca="1" si="456"/>
        <v>1</v>
      </c>
      <c r="AG1028" s="161" t="str">
        <f t="shared" ca="1" si="457"/>
        <v/>
      </c>
      <c r="AH1028" s="161">
        <f t="shared" ca="1" si="458"/>
        <v>1</v>
      </c>
      <c r="AI1028" s="161" t="str">
        <f t="shared" ca="1" si="459"/>
        <v/>
      </c>
      <c r="AJ1028" s="161">
        <f t="shared" ca="1" si="460"/>
        <v>1</v>
      </c>
      <c r="AL1028" s="161" t="str">
        <f t="shared" ca="1" si="461"/>
        <v/>
      </c>
      <c r="AM1028" s="161">
        <f t="shared" ca="1" si="472"/>
        <v>1</v>
      </c>
      <c r="AN1028" s="161" t="str">
        <f t="shared" ca="1" si="462"/>
        <v/>
      </c>
      <c r="AO1028" s="161">
        <f t="shared" ca="1" si="471"/>
        <v>1</v>
      </c>
      <c r="AP1028" s="161" t="str">
        <f t="shared" ca="1" si="463"/>
        <v/>
      </c>
      <c r="AQ1028" s="161">
        <f t="shared" ca="1" si="469"/>
        <v>1</v>
      </c>
      <c r="AR1028" s="161" t="str">
        <f t="shared" ca="1" si="464"/>
        <v/>
      </c>
      <c r="AS1028" s="161">
        <f t="shared" ca="1" si="465"/>
        <v>1</v>
      </c>
      <c r="AT1028" s="159" t="str">
        <f t="shared" ca="1" si="474"/>
        <v/>
      </c>
      <c r="AU1028" s="210">
        <f t="shared" ref="AU1028:AU1091" ca="1" si="478">IF(Y1028=0,$C$17/100,IF(OR(K1028&lt;$C$17,AA1028=0),$C$17/100,(VLOOKUP($AS1028,$B$5:$C$11,2)*$J1028)/100))</f>
        <v>14</v>
      </c>
      <c r="AV1028" s="209"/>
      <c r="AW1028" s="204">
        <f t="shared" si="466"/>
        <v>10912.88888888888</v>
      </c>
      <c r="AX1028" s="159"/>
      <c r="AZ1028" s="159"/>
      <c r="BM1028" s="207"/>
      <c r="BN1028" s="212"/>
      <c r="BP1028" s="209"/>
      <c r="BQ1028" s="211"/>
      <c r="BR1028" s="211"/>
      <c r="BS1028" s="211"/>
      <c r="BT1028" s="211"/>
      <c r="BU1028" s="211"/>
      <c r="BV1028" s="211"/>
      <c r="BW1028" s="211"/>
      <c r="BX1028" s="211"/>
      <c r="BY1028" s="211"/>
      <c r="BZ1028" s="211"/>
      <c r="CA1028" s="209"/>
      <c r="CB1028" s="224"/>
      <c r="CC1028" s="204"/>
      <c r="CD1028" s="204"/>
      <c r="CE1028" s="204"/>
      <c r="CF1028" s="211"/>
      <c r="CG1028" s="211"/>
      <c r="CI1028" s="209"/>
      <c r="CJ1028" s="209"/>
      <c r="EH1028" s="165"/>
      <c r="EI1028" s="165"/>
      <c r="EJ1028" s="166"/>
      <c r="EK1028" s="209"/>
      <c r="EL1028" s="211"/>
      <c r="EM1028" s="211"/>
      <c r="EN1028" s="211"/>
      <c r="EO1028" s="211"/>
      <c r="EP1028" s="211"/>
      <c r="ES1028" s="165"/>
      <c r="ET1028" s="165"/>
      <c r="EU1028" s="166"/>
      <c r="EV1028" s="209"/>
      <c r="EW1028" s="211"/>
      <c r="EX1028" s="211"/>
      <c r="EY1028" s="211"/>
      <c r="EZ1028" s="211"/>
      <c r="FA1028" s="211"/>
      <c r="FD1028" s="165"/>
      <c r="FE1028" s="165"/>
      <c r="FF1028" s="166"/>
      <c r="FG1028" s="209"/>
      <c r="FH1028" s="211"/>
      <c r="FI1028" s="211"/>
      <c r="FJ1028" s="211"/>
      <c r="FK1028" s="211"/>
      <c r="FL1028" s="211"/>
    </row>
    <row r="1029" spans="9:168">
      <c r="I1029" s="221">
        <f t="shared" si="470"/>
        <v>425</v>
      </c>
      <c r="J1029" s="159">
        <f>'v-t_chart'!C1026</f>
        <v>63.6</v>
      </c>
      <c r="K1029" s="204">
        <f t="shared" ca="1" si="477"/>
        <v>186.28440000000001</v>
      </c>
      <c r="L1029" s="205" t="b">
        <f>IF('Input&amp;Output'!$C$3=10,phase_chart!C1026,IF('Input&amp;Output'!$C$3=21,phase_chart!G1026,IF('Input&amp;Output'!$C$3=22,phase_chart!K1026,IF('Input&amp;Output'!$C$3=31,phase_chart!O1026,IF('Input&amp;Output'!$C$3=32,phase_chart!S1026,"")))))</f>
        <v>0</v>
      </c>
      <c r="M1029" s="206" t="b">
        <f>IF('Input&amp;Output'!$C$3=10,phase_chart!D1026,IF('Input&amp;Output'!$C$3=21,phase_chart!H1026,IF('Input&amp;Output'!$C$3=22,phase_chart!L1026,IF('Input&amp;Output'!$C$3=31,phase_chart!P1026,IF('Input&amp;Output'!$C$3=32,phase_chart!T1026,"")))))</f>
        <v>1</v>
      </c>
      <c r="N1029" s="205" t="b">
        <f>IF('Input&amp;Output'!$C$3=10,phase_chart!E1026,IF('Input&amp;Output'!$C$3=21,phase_chart!I1026,IF('Input&amp;Output'!$C$3=22,phase_chart!M1026,IF('Input&amp;Output'!$C$3=31,phase_chart!Q1026,IF('Input&amp;Output'!$C$3=32,phase_chart!U1026,"")))))</f>
        <v>0</v>
      </c>
      <c r="P1029" s="159">
        <f ca="1">IF(NOT($J1029=0),IF($J1029&lt;IF($P1028=0,0,VLOOKUP(P1028,tbL!$M$37:$Q$43,IF(L1029=TRUE,2,4))),IF($J1029&gt;=VLOOKUP(P1028,tbL!$M$37:$Q$43,IF(L1029=TRUE,3,5)),$P1028,IF(AND(L1028=TRUE,L1029=TRUE),$P1028,$P1028-1)),IF(AND(L1029=TRUE,J1029=VLOOKUP(P1028,tbL!$M$37:$Q$43,IF(L1029=TRUE,2,4))),P1028,IF($P1028+1&gt;$C$12,$C$12,$P1028+1))),0)</f>
        <v>1</v>
      </c>
      <c r="Q1029" s="159">
        <f t="shared" ref="Q1029:Q1092" ca="1" si="479">P1029</f>
        <v>1</v>
      </c>
      <c r="R1029" s="207">
        <f t="shared" si="467"/>
        <v>0</v>
      </c>
      <c r="S1029" s="208"/>
      <c r="T1029" s="159">
        <f t="shared" si="468"/>
        <v>0</v>
      </c>
      <c r="U1029" s="209" t="str">
        <f ca="1">IF(AND(T1029=-1,N1029=TRUE),"*",IF(AND(U1028="*",N1029=TRUE),"*",IF(AND(AND(L1029=TRUE,U1028="*"),J1029&lt;VLOOKUP(V1028+1,tbL!$M$38:$O$43,3)),"*","")))</f>
        <v/>
      </c>
      <c r="V1029" s="204">
        <f t="shared" ref="V1029:V1092" ca="1" si="480">IF(U1029="*",IF(Q1029&gt;V1028,V1028,Q1029),Q1029)</f>
        <v>1</v>
      </c>
      <c r="Y1029" s="159" t="str">
        <f t="shared" ref="Y1029:Y1092" ca="1" si="481">IF(OR($V1029=3,OR($V1029=1,$V1029=2)),IF(OR($V1032=0,OR($V1033=0,OR($V1034=0,OR($V1035=0,OR($V1036=0,OR($V1037=0,$V1038=0)))))),IF(J1029&lt;IF(V1029=3,$D$18,IF(V1029=2,$F$13,$F$8)),0,IF(Y1028=0,0,IF(J1029&lt;10,0,""))),""),"")</f>
        <v/>
      </c>
      <c r="Z1029" s="159" t="str">
        <f t="shared" ref="Z1029:Z1092" si="482">IF(AND(AND(J1034&gt;0,J1033=0),Z1028=""),1,IF(Z1028=1,IF(AND(J1029&gt;0,J1030-J1029&gt;0),"",1),""))</f>
        <v/>
      </c>
      <c r="AA1029" s="159">
        <f t="shared" ca="1" si="473"/>
        <v>1</v>
      </c>
      <c r="AC1029" s="161" t="str">
        <f t="shared" ref="AC1029:AC1092" ca="1" si="483">IF(OR(OR($AT1029=-1,$R1029=1),AA1029=0),"",IF(AND(AA1028=AA1030,AA1029&lt;&gt;AA1028),"*",""))</f>
        <v/>
      </c>
      <c r="AD1029" s="161">
        <f t="shared" ref="AD1029:AD1092" ca="1" si="484">IF(AC1029="*",AA1028,AA1029)</f>
        <v>1</v>
      </c>
      <c r="AE1029" s="161" t="str">
        <f t="shared" ca="1" si="475"/>
        <v/>
      </c>
      <c r="AF1029" s="161">
        <f t="shared" ref="AF1029:AF1092" ca="1" si="485">IF(AE1029="*",AD1028,IF(AE1028="*",AD1027,AD1029))</f>
        <v>1</v>
      </c>
      <c r="AG1029" s="161" t="str">
        <f t="shared" ref="AG1029:AG1092" ca="1" si="486">IF(OR(OR(OR($AT1029=-1,$R1029=1),AF1029=0),AG1026="*"),"",IF(AND(AND(AND(AF1028=AF1032,AF1029&lt;&gt;AF1028),AF1029=AF1030),AF1029=AF1031),"*",""))</f>
        <v/>
      </c>
      <c r="AH1029" s="161">
        <f t="shared" ref="AH1029:AH1092" ca="1" si="487">IF(AG1029="*",AF1028,IF(AG1028="*",AF1027,IF(AG1027="*",AF1026,AF1029)))</f>
        <v>1</v>
      </c>
      <c r="AI1029" s="161" t="str">
        <f t="shared" ref="AI1029:AI1092" ca="1" si="488">IF(OR(OR(OR($AT1029=-1,$R1029=1),AH1029=0),AI1025="*"),"",IF(AND(AND(AND(AND(AH1028=AH1033,AH1029&lt;&gt;AH1028),AH1029=AH1030),AH1029=AH1031),AH1029=AH1032),"*",""))</f>
        <v/>
      </c>
      <c r="AJ1029" s="161">
        <f t="shared" ref="AJ1029:AJ1092" ca="1" si="489">IF(AI1029="*",AH1028,IF(AI1028="*",AH1027,IF(AI1027="*",AH1026,IF(AI1026="*",AH1025,AH1029))))</f>
        <v>1</v>
      </c>
      <c r="AL1029" s="161" t="str">
        <f t="shared" ref="AL1029:AL1092" ca="1" si="490">IF(OR(OR(OR($AT1029=-1,$R1029=1),AJ1029=0),AL1025="*"),"",IF(AND(AND(AND(AND(AJ1028=AJ1033,AJ1029&lt;&gt;AJ1028),AJ1029=AJ1030),AJ1029=AJ1031),AJ1029=AJ1032),"*",""))</f>
        <v/>
      </c>
      <c r="AM1029" s="161">
        <f t="shared" ca="1" si="472"/>
        <v>1</v>
      </c>
      <c r="AN1029" s="161" t="str">
        <f t="shared" ref="AN1029:AN1092" ca="1" si="491">IF(OR(OR(OR($AT1029=-1,$R1029=1),AM1029=0),AN1026="*"),"",IF(AND(AND(AND(AM1028=AM1032,AM1029&lt;&gt;AM1028),AM1029=AM1030),AM1029=AM1031),"*",""))</f>
        <v/>
      </c>
      <c r="AO1029" s="161">
        <f t="shared" ca="1" si="471"/>
        <v>1</v>
      </c>
      <c r="AP1029" s="161" t="str">
        <f t="shared" ref="AP1029:AP1092" ca="1" si="492">IF(OR(OR($AT1029=-1,$R1029=1),AO1029=0),"",IF(AND(AND(AO1028=AO1031,AO1029&lt;&gt;AO1028),AO1029=AO1030),"*",""))</f>
        <v/>
      </c>
      <c r="AQ1029" s="161">
        <f t="shared" ca="1" si="469"/>
        <v>1</v>
      </c>
      <c r="AR1029" s="161" t="str">
        <f t="shared" ref="AR1029:AR1092" ca="1" si="493">IF(OR(OR($AT1029=-1,$R1029=1),AQ1029=0),"",IF(AND(AQ1028=AQ1030,AQ1029&lt;&gt;AQ1028),"*",""))</f>
        <v/>
      </c>
      <c r="AS1029" s="161">
        <f t="shared" ref="AS1029:AS1092" ca="1" si="494">IF(AR1029="*",AQ1028,AQ1029)</f>
        <v>1</v>
      </c>
      <c r="AT1029" s="159" t="str">
        <f t="shared" ca="1" si="474"/>
        <v/>
      </c>
      <c r="AU1029" s="210">
        <f t="shared" ca="1" si="478"/>
        <v>14</v>
      </c>
      <c r="AV1029" s="209"/>
      <c r="AW1029" s="204">
        <f t="shared" ref="AW1029:AW1092" si="495">AW1028+J1029/3.6</f>
        <v>10930.555555555546</v>
      </c>
      <c r="AX1029" s="159"/>
      <c r="AZ1029" s="159"/>
      <c r="BM1029" s="207"/>
      <c r="BN1029" s="212"/>
      <c r="BP1029" s="209"/>
      <c r="BQ1029" s="211"/>
      <c r="BR1029" s="211"/>
      <c r="BS1029" s="211"/>
      <c r="BT1029" s="211"/>
      <c r="BU1029" s="211"/>
      <c r="BV1029" s="211"/>
      <c r="BW1029" s="211"/>
      <c r="BX1029" s="211"/>
      <c r="BY1029" s="211"/>
      <c r="BZ1029" s="211"/>
      <c r="CA1029" s="209"/>
      <c r="CB1029" s="224"/>
      <c r="CC1029" s="204"/>
      <c r="CD1029" s="204"/>
      <c r="CE1029" s="204"/>
      <c r="CF1029" s="211"/>
      <c r="CG1029" s="211"/>
      <c r="CI1029" s="209"/>
      <c r="CJ1029" s="209"/>
      <c r="EH1029" s="165"/>
      <c r="EI1029" s="165"/>
      <c r="EJ1029" s="166"/>
      <c r="EK1029" s="209"/>
      <c r="EL1029" s="211"/>
      <c r="EM1029" s="211"/>
      <c r="EN1029" s="211"/>
      <c r="EO1029" s="211"/>
      <c r="EP1029" s="211"/>
      <c r="ES1029" s="165"/>
      <c r="ET1029" s="165"/>
      <c r="EU1029" s="166"/>
      <c r="EV1029" s="209"/>
      <c r="EW1029" s="211"/>
      <c r="EX1029" s="211"/>
      <c r="EY1029" s="211"/>
      <c r="EZ1029" s="211"/>
      <c r="FA1029" s="211"/>
      <c r="FD1029" s="165"/>
      <c r="FE1029" s="165"/>
      <c r="FF1029" s="166"/>
      <c r="FG1029" s="209"/>
      <c r="FH1029" s="211"/>
      <c r="FI1029" s="211"/>
      <c r="FJ1029" s="211"/>
      <c r="FK1029" s="211"/>
      <c r="FL1029" s="211"/>
    </row>
    <row r="1030" spans="9:168">
      <c r="I1030" s="221">
        <f t="shared" si="470"/>
        <v>426</v>
      </c>
      <c r="J1030" s="159">
        <f>'v-t_chart'!C1027</f>
        <v>63.3</v>
      </c>
      <c r="K1030" s="204">
        <f t="shared" ca="1" si="477"/>
        <v>185.40569999999997</v>
      </c>
      <c r="L1030" s="205" t="b">
        <f>IF('Input&amp;Output'!$C$3=10,phase_chart!C1027,IF('Input&amp;Output'!$C$3=21,phase_chart!G1027,IF('Input&amp;Output'!$C$3=22,phase_chart!K1027,IF('Input&amp;Output'!$C$3=31,phase_chart!O1027,IF('Input&amp;Output'!$C$3=32,phase_chart!S1027,"")))))</f>
        <v>0</v>
      </c>
      <c r="M1030" s="206" t="b">
        <f>IF('Input&amp;Output'!$C$3=10,phase_chart!D1027,IF('Input&amp;Output'!$C$3=21,phase_chart!H1027,IF('Input&amp;Output'!$C$3=22,phase_chart!L1027,IF('Input&amp;Output'!$C$3=31,phase_chart!P1027,IF('Input&amp;Output'!$C$3=32,phase_chart!T1027,"")))))</f>
        <v>0</v>
      </c>
      <c r="N1030" s="205" t="b">
        <f>IF('Input&amp;Output'!$C$3=10,phase_chart!E1027,IF('Input&amp;Output'!$C$3=21,phase_chart!I1027,IF('Input&amp;Output'!$C$3=22,phase_chart!M1027,IF('Input&amp;Output'!$C$3=31,phase_chart!Q1027,IF('Input&amp;Output'!$C$3=32,phase_chart!U1027,"")))))</f>
        <v>1</v>
      </c>
      <c r="P1030" s="159">
        <f ca="1">IF(NOT($J1030=0),IF($J1030&lt;IF($P1029=0,0,VLOOKUP(P1029,tbL!$M$37:$Q$43,IF(L1030=TRUE,2,4))),IF($J1030&gt;=VLOOKUP(P1029,tbL!$M$37:$Q$43,IF(L1030=TRUE,3,5)),$P1029,IF(AND(L1029=TRUE,L1030=TRUE),$P1029,$P1029-1)),IF(AND(L1030=TRUE,J1030=VLOOKUP(P1029,tbL!$M$37:$Q$43,IF(L1030=TRUE,2,4))),P1029,IF($P1029+1&gt;$C$12,$C$12,$P1029+1))),0)</f>
        <v>1</v>
      </c>
      <c r="Q1030" s="159">
        <f t="shared" ca="1" si="479"/>
        <v>1</v>
      </c>
      <c r="R1030" s="207">
        <f t="shared" ref="R1030:R1093" si="496">IF(L1030=TRUE,IF(OR(K1029=0,R1029=1),1,0),0)</f>
        <v>0</v>
      </c>
      <c r="S1030" s="208"/>
      <c r="T1030" s="159">
        <f t="shared" ref="T1030:T1093" si="497">IF(AND(L1029=TRUE,M1030=TRUE),1,IF(AND(L1029=TRUE,N1030=TRUE),-1,0))</f>
        <v>0</v>
      </c>
      <c r="U1030" s="209" t="str">
        <f ca="1">IF(AND(T1030=-1,N1030=TRUE),"*",IF(AND(U1029="*",N1030=TRUE),"*",IF(AND(AND(L1030=TRUE,U1029="*"),J1030&lt;VLOOKUP(V1029+1,tbL!$M$38:$O$43,3)),"*","")))</f>
        <v/>
      </c>
      <c r="V1030" s="204">
        <f t="shared" ca="1" si="480"/>
        <v>1</v>
      </c>
      <c r="Y1030" s="159" t="str">
        <f t="shared" ca="1" si="481"/>
        <v/>
      </c>
      <c r="Z1030" s="159" t="str">
        <f t="shared" si="482"/>
        <v/>
      </c>
      <c r="AA1030" s="159">
        <f t="shared" ca="1" si="473"/>
        <v>1</v>
      </c>
      <c r="AC1030" s="161" t="str">
        <f t="shared" ca="1" si="483"/>
        <v/>
      </c>
      <c r="AD1030" s="161">
        <f t="shared" ca="1" si="484"/>
        <v>1</v>
      </c>
      <c r="AE1030" s="161" t="str">
        <f t="shared" ca="1" si="475"/>
        <v/>
      </c>
      <c r="AF1030" s="161">
        <f t="shared" ca="1" si="485"/>
        <v>1</v>
      </c>
      <c r="AG1030" s="161" t="str">
        <f t="shared" ca="1" si="486"/>
        <v/>
      </c>
      <c r="AH1030" s="161">
        <f t="shared" ca="1" si="487"/>
        <v>1</v>
      </c>
      <c r="AI1030" s="161" t="str">
        <f t="shared" ca="1" si="488"/>
        <v/>
      </c>
      <c r="AJ1030" s="161">
        <f t="shared" ca="1" si="489"/>
        <v>1</v>
      </c>
      <c r="AL1030" s="161" t="str">
        <f t="shared" ca="1" si="490"/>
        <v/>
      </c>
      <c r="AM1030" s="161">
        <f t="shared" ca="1" si="472"/>
        <v>1</v>
      </c>
      <c r="AN1030" s="161" t="str">
        <f t="shared" ca="1" si="491"/>
        <v/>
      </c>
      <c r="AO1030" s="161">
        <f t="shared" ca="1" si="471"/>
        <v>1</v>
      </c>
      <c r="AP1030" s="161" t="str">
        <f t="shared" ca="1" si="492"/>
        <v/>
      </c>
      <c r="AQ1030" s="161">
        <f t="shared" ref="AQ1030:AQ1093" ca="1" si="498">IF(AP1030="*",AO1029,IF(AP1029="*",AO1028,AO1030))</f>
        <v>1</v>
      </c>
      <c r="AR1030" s="161" t="str">
        <f t="shared" ca="1" si="493"/>
        <v/>
      </c>
      <c r="AS1030" s="161">
        <f t="shared" ca="1" si="494"/>
        <v>1</v>
      </c>
      <c r="AT1030" s="159" t="str">
        <f t="shared" ca="1" si="474"/>
        <v/>
      </c>
      <c r="AU1030" s="210">
        <f t="shared" ca="1" si="478"/>
        <v>14</v>
      </c>
      <c r="AV1030" s="209"/>
      <c r="AW1030" s="204">
        <f t="shared" si="495"/>
        <v>10948.13888888888</v>
      </c>
      <c r="AX1030" s="159"/>
      <c r="AZ1030" s="159"/>
      <c r="BM1030" s="207"/>
      <c r="BN1030" s="212"/>
      <c r="BP1030" s="209"/>
      <c r="BQ1030" s="211"/>
      <c r="BR1030" s="211"/>
      <c r="BS1030" s="211"/>
      <c r="BT1030" s="211"/>
      <c r="BU1030" s="211"/>
      <c r="BV1030" s="211"/>
      <c r="BW1030" s="211"/>
      <c r="BX1030" s="211"/>
      <c r="BY1030" s="211"/>
      <c r="BZ1030" s="211"/>
      <c r="CA1030" s="209"/>
      <c r="CB1030" s="224"/>
      <c r="CC1030" s="204"/>
      <c r="CD1030" s="204"/>
      <c r="CE1030" s="204"/>
      <c r="CF1030" s="211"/>
      <c r="CG1030" s="211"/>
      <c r="CI1030" s="209"/>
      <c r="CJ1030" s="209"/>
      <c r="EH1030" s="165"/>
      <c r="EI1030" s="165"/>
      <c r="EJ1030" s="166"/>
      <c r="EK1030" s="209"/>
      <c r="EL1030" s="211"/>
      <c r="EM1030" s="211"/>
      <c r="EN1030" s="211"/>
      <c r="EO1030" s="211"/>
      <c r="EP1030" s="211"/>
      <c r="ES1030" s="165"/>
      <c r="ET1030" s="165"/>
      <c r="EU1030" s="166"/>
      <c r="EV1030" s="209"/>
      <c r="EW1030" s="211"/>
      <c r="EX1030" s="211"/>
      <c r="EY1030" s="211"/>
      <c r="EZ1030" s="211"/>
      <c r="FA1030" s="211"/>
      <c r="FD1030" s="165"/>
      <c r="FE1030" s="165"/>
      <c r="FF1030" s="166"/>
      <c r="FG1030" s="209"/>
      <c r="FH1030" s="211"/>
      <c r="FI1030" s="211"/>
      <c r="FJ1030" s="211"/>
      <c r="FK1030" s="211"/>
      <c r="FL1030" s="211"/>
    </row>
    <row r="1031" spans="9:168">
      <c r="I1031" s="221">
        <f t="shared" ref="I1031:I1094" si="499">I1030+1</f>
        <v>427</v>
      </c>
      <c r="J1031" s="159">
        <f>'v-t_chart'!C1028</f>
        <v>62.8</v>
      </c>
      <c r="K1031" s="204">
        <f t="shared" ca="1" si="477"/>
        <v>183.94119999999998</v>
      </c>
      <c r="L1031" s="205" t="b">
        <f>IF('Input&amp;Output'!$C$3=10,phase_chart!C1028,IF('Input&amp;Output'!$C$3=21,phase_chart!G1028,IF('Input&amp;Output'!$C$3=22,phase_chart!K1028,IF('Input&amp;Output'!$C$3=31,phase_chart!O1028,IF('Input&amp;Output'!$C$3=32,phase_chart!S1028,"")))))</f>
        <v>0</v>
      </c>
      <c r="M1031" s="206" t="b">
        <f>IF('Input&amp;Output'!$C$3=10,phase_chart!D1028,IF('Input&amp;Output'!$C$3=21,phase_chart!H1028,IF('Input&amp;Output'!$C$3=22,phase_chart!L1028,IF('Input&amp;Output'!$C$3=31,phase_chart!P1028,IF('Input&amp;Output'!$C$3=32,phase_chart!T1028,"")))))</f>
        <v>0</v>
      </c>
      <c r="N1031" s="205" t="b">
        <f>IF('Input&amp;Output'!$C$3=10,phase_chart!E1028,IF('Input&amp;Output'!$C$3=21,phase_chart!I1028,IF('Input&amp;Output'!$C$3=22,phase_chart!M1028,IF('Input&amp;Output'!$C$3=31,phase_chart!Q1028,IF('Input&amp;Output'!$C$3=32,phase_chart!U1028,"")))))</f>
        <v>1</v>
      </c>
      <c r="P1031" s="159">
        <f ca="1">IF(NOT($J1031=0),IF($J1031&lt;IF($P1030=0,0,VLOOKUP(P1030,tbL!$M$37:$Q$43,IF(L1031=TRUE,2,4))),IF($J1031&gt;=VLOOKUP(P1030,tbL!$M$37:$Q$43,IF(L1031=TRUE,3,5)),$P1030,IF(AND(L1030=TRUE,L1031=TRUE),$P1030,$P1030-1)),IF(AND(L1031=TRUE,J1031=VLOOKUP(P1030,tbL!$M$37:$Q$43,IF(L1031=TRUE,2,4))),P1030,IF($P1030+1&gt;$C$12,$C$12,$P1030+1))),0)</f>
        <v>1</v>
      </c>
      <c r="Q1031" s="159">
        <f t="shared" ca="1" si="479"/>
        <v>1</v>
      </c>
      <c r="R1031" s="207">
        <f t="shared" si="496"/>
        <v>0</v>
      </c>
      <c r="S1031" s="208"/>
      <c r="T1031" s="159">
        <f t="shared" si="497"/>
        <v>0</v>
      </c>
      <c r="U1031" s="209" t="str">
        <f ca="1">IF(AND(T1031=-1,N1031=TRUE),"*",IF(AND(U1030="*",N1031=TRUE),"*",IF(AND(AND(L1031=TRUE,U1030="*"),J1031&lt;VLOOKUP(V1030+1,tbL!$M$38:$O$43,3)),"*","")))</f>
        <v/>
      </c>
      <c r="V1031" s="204">
        <f t="shared" ca="1" si="480"/>
        <v>1</v>
      </c>
      <c r="Y1031" s="159" t="str">
        <f t="shared" ca="1" si="481"/>
        <v/>
      </c>
      <c r="Z1031" s="159" t="str">
        <f t="shared" si="482"/>
        <v/>
      </c>
      <c r="AA1031" s="159">
        <f t="shared" ca="1" si="473"/>
        <v>1</v>
      </c>
      <c r="AC1031" s="161" t="str">
        <f t="shared" ca="1" si="483"/>
        <v/>
      </c>
      <c r="AD1031" s="161">
        <f t="shared" ca="1" si="484"/>
        <v>1</v>
      </c>
      <c r="AE1031" s="161" t="str">
        <f t="shared" ca="1" si="475"/>
        <v/>
      </c>
      <c r="AF1031" s="161">
        <f t="shared" ca="1" si="485"/>
        <v>1</v>
      </c>
      <c r="AG1031" s="161" t="str">
        <f t="shared" ca="1" si="486"/>
        <v/>
      </c>
      <c r="AH1031" s="161">
        <f t="shared" ca="1" si="487"/>
        <v>1</v>
      </c>
      <c r="AI1031" s="161" t="str">
        <f t="shared" ca="1" si="488"/>
        <v/>
      </c>
      <c r="AJ1031" s="161">
        <f t="shared" ca="1" si="489"/>
        <v>1</v>
      </c>
      <c r="AL1031" s="161" t="str">
        <f t="shared" ca="1" si="490"/>
        <v/>
      </c>
      <c r="AM1031" s="161">
        <f t="shared" ca="1" si="472"/>
        <v>1</v>
      </c>
      <c r="AN1031" s="161" t="str">
        <f t="shared" ca="1" si="491"/>
        <v/>
      </c>
      <c r="AO1031" s="161">
        <f t="shared" ref="AO1031:AO1094" ca="1" si="500">IF(AN1031="*",AM1030,IF(AN1030="*",AM1029,IF(AN1029="*",AM1028,AM1031)))</f>
        <v>1</v>
      </c>
      <c r="AP1031" s="161" t="str">
        <f t="shared" ca="1" si="492"/>
        <v/>
      </c>
      <c r="AQ1031" s="161">
        <f t="shared" ca="1" si="498"/>
        <v>1</v>
      </c>
      <c r="AR1031" s="161" t="str">
        <f t="shared" ca="1" si="493"/>
        <v/>
      </c>
      <c r="AS1031" s="161">
        <f t="shared" ca="1" si="494"/>
        <v>1</v>
      </c>
      <c r="AT1031" s="159" t="str">
        <f t="shared" ca="1" si="474"/>
        <v/>
      </c>
      <c r="AU1031" s="210">
        <f t="shared" ca="1" si="478"/>
        <v>14</v>
      </c>
      <c r="AV1031" s="209"/>
      <c r="AW1031" s="204">
        <f t="shared" si="495"/>
        <v>10965.583333333325</v>
      </c>
      <c r="AX1031" s="159"/>
      <c r="AZ1031" s="159"/>
      <c r="BM1031" s="207"/>
      <c r="BN1031" s="212"/>
      <c r="BP1031" s="209"/>
      <c r="BQ1031" s="211"/>
      <c r="BR1031" s="211"/>
      <c r="BS1031" s="211"/>
      <c r="BT1031" s="211"/>
      <c r="BU1031" s="211"/>
      <c r="BV1031" s="211"/>
      <c r="BW1031" s="211"/>
      <c r="BX1031" s="211"/>
      <c r="BY1031" s="211"/>
      <c r="BZ1031" s="211"/>
      <c r="CA1031" s="209"/>
      <c r="CB1031" s="224"/>
      <c r="CC1031" s="204"/>
      <c r="CD1031" s="204"/>
      <c r="CE1031" s="204"/>
      <c r="CF1031" s="211"/>
      <c r="CG1031" s="211"/>
      <c r="CI1031" s="209"/>
      <c r="CJ1031" s="209"/>
      <c r="EH1031" s="165"/>
      <c r="EI1031" s="165"/>
      <c r="EJ1031" s="166"/>
      <c r="EK1031" s="209"/>
      <c r="EL1031" s="211"/>
      <c r="EM1031" s="211"/>
      <c r="EN1031" s="211"/>
      <c r="EO1031" s="211"/>
      <c r="EP1031" s="211"/>
      <c r="ES1031" s="165"/>
      <c r="ET1031" s="165"/>
      <c r="EU1031" s="166"/>
      <c r="EV1031" s="209"/>
      <c r="EW1031" s="211"/>
      <c r="EX1031" s="211"/>
      <c r="EY1031" s="211"/>
      <c r="EZ1031" s="211"/>
      <c r="FA1031" s="211"/>
      <c r="FD1031" s="165"/>
      <c r="FE1031" s="165"/>
      <c r="FF1031" s="166"/>
      <c r="FG1031" s="209"/>
      <c r="FH1031" s="211"/>
      <c r="FI1031" s="211"/>
      <c r="FJ1031" s="211"/>
      <c r="FK1031" s="211"/>
      <c r="FL1031" s="211"/>
    </row>
    <row r="1032" spans="9:168">
      <c r="I1032" s="221">
        <f t="shared" si="499"/>
        <v>428</v>
      </c>
      <c r="J1032" s="159">
        <f>'v-t_chart'!C1029</f>
        <v>61.9</v>
      </c>
      <c r="K1032" s="204">
        <f t="shared" ca="1" si="477"/>
        <v>181.30509999999998</v>
      </c>
      <c r="L1032" s="205" t="b">
        <f>IF('Input&amp;Output'!$C$3=10,phase_chart!C1029,IF('Input&amp;Output'!$C$3=21,phase_chart!G1029,IF('Input&amp;Output'!$C$3=22,phase_chart!K1029,IF('Input&amp;Output'!$C$3=31,phase_chart!O1029,IF('Input&amp;Output'!$C$3=32,phase_chart!S1029,"")))))</f>
        <v>0</v>
      </c>
      <c r="M1032" s="206" t="b">
        <f>IF('Input&amp;Output'!$C$3=10,phase_chart!D1029,IF('Input&amp;Output'!$C$3=21,phase_chart!H1029,IF('Input&amp;Output'!$C$3=22,phase_chart!L1029,IF('Input&amp;Output'!$C$3=31,phase_chart!P1029,IF('Input&amp;Output'!$C$3=32,phase_chart!T1029,"")))))</f>
        <v>0</v>
      </c>
      <c r="N1032" s="205" t="b">
        <f>IF('Input&amp;Output'!$C$3=10,phase_chart!E1029,IF('Input&amp;Output'!$C$3=21,phase_chart!I1029,IF('Input&amp;Output'!$C$3=22,phase_chart!M1029,IF('Input&amp;Output'!$C$3=31,phase_chart!Q1029,IF('Input&amp;Output'!$C$3=32,phase_chart!U1029,"")))))</f>
        <v>1</v>
      </c>
      <c r="P1032" s="159">
        <f ca="1">IF(NOT($J1032=0),IF($J1032&lt;IF($P1031=0,0,VLOOKUP(P1031,tbL!$M$37:$Q$43,IF(L1032=TRUE,2,4))),IF($J1032&gt;=VLOOKUP(P1031,tbL!$M$37:$Q$43,IF(L1032=TRUE,3,5)),$P1031,IF(AND(L1031=TRUE,L1032=TRUE),$P1031,$P1031-1)),IF(AND(L1032=TRUE,J1032=VLOOKUP(P1031,tbL!$M$37:$Q$43,IF(L1032=TRUE,2,4))),P1031,IF($P1031+1&gt;$C$12,$C$12,$P1031+1))),0)</f>
        <v>1</v>
      </c>
      <c r="Q1032" s="159">
        <f t="shared" ca="1" si="479"/>
        <v>1</v>
      </c>
      <c r="R1032" s="207">
        <f t="shared" si="496"/>
        <v>0</v>
      </c>
      <c r="S1032" s="208"/>
      <c r="T1032" s="159">
        <f t="shared" si="497"/>
        <v>0</v>
      </c>
      <c r="U1032" s="209" t="str">
        <f ca="1">IF(AND(T1032=-1,N1032=TRUE),"*",IF(AND(U1031="*",N1032=TRUE),"*",IF(AND(AND(L1032=TRUE,U1031="*"),J1032&lt;VLOOKUP(V1031+1,tbL!$M$38:$O$43,3)),"*","")))</f>
        <v/>
      </c>
      <c r="V1032" s="204">
        <f t="shared" ca="1" si="480"/>
        <v>1</v>
      </c>
      <c r="Y1032" s="159" t="str">
        <f t="shared" ca="1" si="481"/>
        <v/>
      </c>
      <c r="Z1032" s="159" t="str">
        <f t="shared" si="482"/>
        <v/>
      </c>
      <c r="AA1032" s="159">
        <f t="shared" ca="1" si="473"/>
        <v>1</v>
      </c>
      <c r="AC1032" s="161" t="str">
        <f t="shared" ca="1" si="483"/>
        <v/>
      </c>
      <c r="AD1032" s="161">
        <f t="shared" ca="1" si="484"/>
        <v>1</v>
      </c>
      <c r="AE1032" s="161" t="str">
        <f t="shared" ca="1" si="475"/>
        <v/>
      </c>
      <c r="AF1032" s="161">
        <f t="shared" ca="1" si="485"/>
        <v>1</v>
      </c>
      <c r="AG1032" s="161" t="str">
        <f t="shared" ca="1" si="486"/>
        <v/>
      </c>
      <c r="AH1032" s="161">
        <f t="shared" ca="1" si="487"/>
        <v>1</v>
      </c>
      <c r="AI1032" s="161" t="str">
        <f t="shared" ca="1" si="488"/>
        <v/>
      </c>
      <c r="AJ1032" s="161">
        <f t="shared" ca="1" si="489"/>
        <v>1</v>
      </c>
      <c r="AL1032" s="161" t="str">
        <f t="shared" ca="1" si="490"/>
        <v/>
      </c>
      <c r="AM1032" s="161">
        <f t="shared" ref="AM1032:AM1095" ca="1" si="501">IF(AL1032="*",AJ1031,IF(AL1031="*",AJ1030,IF(AL1030="*",AJ1029,IF(AL1029="*",AJ1028,AJ1032))))</f>
        <v>1</v>
      </c>
      <c r="AN1032" s="161" t="str">
        <f t="shared" ca="1" si="491"/>
        <v/>
      </c>
      <c r="AO1032" s="161">
        <f t="shared" ca="1" si="500"/>
        <v>1</v>
      </c>
      <c r="AP1032" s="161" t="str">
        <f t="shared" ca="1" si="492"/>
        <v/>
      </c>
      <c r="AQ1032" s="161">
        <f t="shared" ca="1" si="498"/>
        <v>1</v>
      </c>
      <c r="AR1032" s="161" t="str">
        <f t="shared" ca="1" si="493"/>
        <v/>
      </c>
      <c r="AS1032" s="161">
        <f t="shared" ca="1" si="494"/>
        <v>1</v>
      </c>
      <c r="AT1032" s="159" t="str">
        <f t="shared" ca="1" si="474"/>
        <v/>
      </c>
      <c r="AU1032" s="210">
        <f t="shared" ca="1" si="478"/>
        <v>14</v>
      </c>
      <c r="AV1032" s="209"/>
      <c r="AW1032" s="204">
        <f t="shared" si="495"/>
        <v>10982.77777777777</v>
      </c>
      <c r="AX1032" s="159"/>
      <c r="AZ1032" s="159"/>
      <c r="BM1032" s="207"/>
      <c r="BN1032" s="212"/>
      <c r="BP1032" s="209"/>
      <c r="BQ1032" s="211"/>
      <c r="BR1032" s="211"/>
      <c r="BS1032" s="211"/>
      <c r="BT1032" s="211"/>
      <c r="BU1032" s="211"/>
      <c r="BV1032" s="211"/>
      <c r="BW1032" s="211"/>
      <c r="BX1032" s="211"/>
      <c r="BY1032" s="211"/>
      <c r="BZ1032" s="211"/>
      <c r="CA1032" s="209"/>
      <c r="CB1032" s="224"/>
      <c r="CC1032" s="204"/>
      <c r="CD1032" s="204"/>
      <c r="CE1032" s="204"/>
      <c r="CF1032" s="211"/>
      <c r="CG1032" s="211"/>
      <c r="CI1032" s="209"/>
      <c r="CJ1032" s="209"/>
      <c r="EH1032" s="165"/>
      <c r="EI1032" s="165"/>
      <c r="EJ1032" s="166"/>
      <c r="EK1032" s="209"/>
      <c r="EL1032" s="211"/>
      <c r="EM1032" s="211"/>
      <c r="EN1032" s="211"/>
      <c r="EO1032" s="211"/>
      <c r="EP1032" s="211"/>
      <c r="ES1032" s="165"/>
      <c r="ET1032" s="165"/>
      <c r="EU1032" s="166"/>
      <c r="EV1032" s="209"/>
      <c r="EW1032" s="211"/>
      <c r="EX1032" s="211"/>
      <c r="EY1032" s="211"/>
      <c r="EZ1032" s="211"/>
      <c r="FA1032" s="211"/>
      <c r="FD1032" s="165"/>
      <c r="FE1032" s="165"/>
      <c r="FF1032" s="166"/>
      <c r="FG1032" s="209"/>
      <c r="FH1032" s="211"/>
      <c r="FI1032" s="211"/>
      <c r="FJ1032" s="211"/>
      <c r="FK1032" s="211"/>
      <c r="FL1032" s="211"/>
    </row>
    <row r="1033" spans="9:168">
      <c r="I1033" s="221">
        <f t="shared" si="499"/>
        <v>429</v>
      </c>
      <c r="J1033" s="159">
        <f>'v-t_chart'!C1030</f>
        <v>60.5</v>
      </c>
      <c r="K1033" s="204">
        <f t="shared" ca="1" si="477"/>
        <v>177.2045</v>
      </c>
      <c r="L1033" s="205" t="b">
        <f>IF('Input&amp;Output'!$C$3=10,phase_chart!C1030,IF('Input&amp;Output'!$C$3=21,phase_chart!G1030,IF('Input&amp;Output'!$C$3=22,phase_chart!K1030,IF('Input&amp;Output'!$C$3=31,phase_chart!O1030,IF('Input&amp;Output'!$C$3=32,phase_chart!S1030,"")))))</f>
        <v>0</v>
      </c>
      <c r="M1033" s="206" t="b">
        <f>IF('Input&amp;Output'!$C$3=10,phase_chart!D1030,IF('Input&amp;Output'!$C$3=21,phase_chart!H1030,IF('Input&amp;Output'!$C$3=22,phase_chart!L1030,IF('Input&amp;Output'!$C$3=31,phase_chart!P1030,IF('Input&amp;Output'!$C$3=32,phase_chart!T1030,"")))))</f>
        <v>0</v>
      </c>
      <c r="N1033" s="205" t="b">
        <f>IF('Input&amp;Output'!$C$3=10,phase_chart!E1030,IF('Input&amp;Output'!$C$3=21,phase_chart!I1030,IF('Input&amp;Output'!$C$3=22,phase_chart!M1030,IF('Input&amp;Output'!$C$3=31,phase_chart!Q1030,IF('Input&amp;Output'!$C$3=32,phase_chart!U1030,"")))))</f>
        <v>1</v>
      </c>
      <c r="P1033" s="159">
        <f ca="1">IF(NOT($J1033=0),IF($J1033&lt;IF($P1032=0,0,VLOOKUP(P1032,tbL!$M$37:$Q$43,IF(L1033=TRUE,2,4))),IF($J1033&gt;=VLOOKUP(P1032,tbL!$M$37:$Q$43,IF(L1033=TRUE,3,5)),$P1032,IF(AND(L1032=TRUE,L1033=TRUE),$P1032,$P1032-1)),IF(AND(L1033=TRUE,J1033=VLOOKUP(P1032,tbL!$M$37:$Q$43,IF(L1033=TRUE,2,4))),P1032,IF($P1032+1&gt;$C$12,$C$12,$P1032+1))),0)</f>
        <v>1</v>
      </c>
      <c r="Q1033" s="159">
        <f t="shared" ca="1" si="479"/>
        <v>1</v>
      </c>
      <c r="R1033" s="207">
        <f t="shared" si="496"/>
        <v>0</v>
      </c>
      <c r="S1033" s="208"/>
      <c r="T1033" s="159">
        <f t="shared" si="497"/>
        <v>0</v>
      </c>
      <c r="U1033" s="209" t="str">
        <f ca="1">IF(AND(T1033=-1,N1033=TRUE),"*",IF(AND(U1032="*",N1033=TRUE),"*",IF(AND(AND(L1033=TRUE,U1032="*"),J1033&lt;VLOOKUP(V1032+1,tbL!$M$38:$O$43,3)),"*","")))</f>
        <v/>
      </c>
      <c r="V1033" s="204">
        <f t="shared" ca="1" si="480"/>
        <v>1</v>
      </c>
      <c r="Y1033" s="159" t="str">
        <f t="shared" ca="1" si="481"/>
        <v/>
      </c>
      <c r="Z1033" s="159" t="str">
        <f t="shared" si="482"/>
        <v/>
      </c>
      <c r="AA1033" s="159">
        <f t="shared" ca="1" si="473"/>
        <v>1</v>
      </c>
      <c r="AC1033" s="161" t="str">
        <f t="shared" ca="1" si="483"/>
        <v/>
      </c>
      <c r="AD1033" s="161">
        <f t="shared" ca="1" si="484"/>
        <v>1</v>
      </c>
      <c r="AE1033" s="161" t="str">
        <f t="shared" ca="1" si="475"/>
        <v/>
      </c>
      <c r="AF1033" s="161">
        <f t="shared" ca="1" si="485"/>
        <v>1</v>
      </c>
      <c r="AG1033" s="161" t="str">
        <f t="shared" ca="1" si="486"/>
        <v/>
      </c>
      <c r="AH1033" s="161">
        <f t="shared" ca="1" si="487"/>
        <v>1</v>
      </c>
      <c r="AI1033" s="161" t="str">
        <f t="shared" ca="1" si="488"/>
        <v/>
      </c>
      <c r="AJ1033" s="161">
        <f t="shared" ca="1" si="489"/>
        <v>1</v>
      </c>
      <c r="AL1033" s="161" t="str">
        <f t="shared" ca="1" si="490"/>
        <v/>
      </c>
      <c r="AM1033" s="161">
        <f t="shared" ca="1" si="501"/>
        <v>1</v>
      </c>
      <c r="AN1033" s="161" t="str">
        <f t="shared" ca="1" si="491"/>
        <v/>
      </c>
      <c r="AO1033" s="161">
        <f t="shared" ca="1" si="500"/>
        <v>1</v>
      </c>
      <c r="AP1033" s="161" t="str">
        <f t="shared" ca="1" si="492"/>
        <v/>
      </c>
      <c r="AQ1033" s="161">
        <f t="shared" ca="1" si="498"/>
        <v>1</v>
      </c>
      <c r="AR1033" s="161" t="str">
        <f t="shared" ca="1" si="493"/>
        <v/>
      </c>
      <c r="AS1033" s="161">
        <f t="shared" ca="1" si="494"/>
        <v>1</v>
      </c>
      <c r="AT1033" s="159" t="str">
        <f t="shared" ca="1" si="474"/>
        <v/>
      </c>
      <c r="AU1033" s="210">
        <f t="shared" ca="1" si="478"/>
        <v>14</v>
      </c>
      <c r="AV1033" s="209"/>
      <c r="AW1033" s="204">
        <f t="shared" si="495"/>
        <v>10999.583333333325</v>
      </c>
      <c r="AX1033" s="159"/>
      <c r="AZ1033" s="159"/>
      <c r="BM1033" s="207"/>
      <c r="BN1033" s="212"/>
      <c r="BP1033" s="209"/>
      <c r="BQ1033" s="211"/>
      <c r="BR1033" s="211"/>
      <c r="BS1033" s="211"/>
      <c r="BT1033" s="211"/>
      <c r="BU1033" s="211"/>
      <c r="BV1033" s="211"/>
      <c r="BW1033" s="211"/>
      <c r="BX1033" s="211"/>
      <c r="BY1033" s="211"/>
      <c r="BZ1033" s="211"/>
      <c r="CA1033" s="209"/>
      <c r="CB1033" s="224"/>
      <c r="CC1033" s="204"/>
      <c r="CD1033" s="204"/>
      <c r="CE1033" s="204"/>
      <c r="CF1033" s="211"/>
      <c r="CG1033" s="211"/>
      <c r="CI1033" s="209"/>
      <c r="CJ1033" s="209"/>
      <c r="EH1033" s="165"/>
      <c r="EI1033" s="165"/>
      <c r="EJ1033" s="166"/>
      <c r="EK1033" s="209"/>
      <c r="EL1033" s="211"/>
      <c r="EM1033" s="211"/>
      <c r="EN1033" s="211"/>
      <c r="EO1033" s="211"/>
      <c r="EP1033" s="211"/>
      <c r="ES1033" s="165"/>
      <c r="ET1033" s="165"/>
      <c r="EU1033" s="166"/>
      <c r="EV1033" s="209"/>
      <c r="EW1033" s="211"/>
      <c r="EX1033" s="211"/>
      <c r="EY1033" s="211"/>
      <c r="EZ1033" s="211"/>
      <c r="FA1033" s="211"/>
      <c r="FD1033" s="165"/>
      <c r="FE1033" s="165"/>
      <c r="FF1033" s="166"/>
      <c r="FG1033" s="209"/>
      <c r="FH1033" s="211"/>
      <c r="FI1033" s="211"/>
      <c r="FJ1033" s="211"/>
      <c r="FK1033" s="211"/>
      <c r="FL1033" s="211"/>
    </row>
    <row r="1034" spans="9:168">
      <c r="I1034" s="221">
        <f t="shared" si="499"/>
        <v>430</v>
      </c>
      <c r="J1034" s="159">
        <f>'v-t_chart'!C1031</f>
        <v>58.6</v>
      </c>
      <c r="K1034" s="204">
        <f t="shared" ca="1" si="477"/>
        <v>171.63939999999999</v>
      </c>
      <c r="L1034" s="205" t="b">
        <f>IF('Input&amp;Output'!$C$3=10,phase_chart!C1031,IF('Input&amp;Output'!$C$3=21,phase_chart!G1031,IF('Input&amp;Output'!$C$3=22,phase_chart!K1031,IF('Input&amp;Output'!$C$3=31,phase_chart!O1031,IF('Input&amp;Output'!$C$3=32,phase_chart!S1031,"")))))</f>
        <v>0</v>
      </c>
      <c r="M1034" s="206" t="b">
        <f>IF('Input&amp;Output'!$C$3=10,phase_chart!D1031,IF('Input&amp;Output'!$C$3=21,phase_chart!H1031,IF('Input&amp;Output'!$C$3=22,phase_chart!L1031,IF('Input&amp;Output'!$C$3=31,phase_chart!P1031,IF('Input&amp;Output'!$C$3=32,phase_chart!T1031,"")))))</f>
        <v>0</v>
      </c>
      <c r="N1034" s="205" t="b">
        <f>IF('Input&amp;Output'!$C$3=10,phase_chart!E1031,IF('Input&amp;Output'!$C$3=21,phase_chart!I1031,IF('Input&amp;Output'!$C$3=22,phase_chart!M1031,IF('Input&amp;Output'!$C$3=31,phase_chart!Q1031,IF('Input&amp;Output'!$C$3=32,phase_chart!U1031,"")))))</f>
        <v>1</v>
      </c>
      <c r="P1034" s="159">
        <f ca="1">IF(NOT($J1034=0),IF($J1034&lt;IF($P1033=0,0,VLOOKUP(P1033,tbL!$M$37:$Q$43,IF(L1034=TRUE,2,4))),IF($J1034&gt;=VLOOKUP(P1033,tbL!$M$37:$Q$43,IF(L1034=TRUE,3,5)),$P1033,IF(AND(L1033=TRUE,L1034=TRUE),$P1033,$P1033-1)),IF(AND(L1034=TRUE,J1034=VLOOKUP(P1033,tbL!$M$37:$Q$43,IF(L1034=TRUE,2,4))),P1033,IF($P1033+1&gt;$C$12,$C$12,$P1033+1))),0)</f>
        <v>1</v>
      </c>
      <c r="Q1034" s="159">
        <f t="shared" ca="1" si="479"/>
        <v>1</v>
      </c>
      <c r="R1034" s="207">
        <f t="shared" si="496"/>
        <v>0</v>
      </c>
      <c r="S1034" s="208"/>
      <c r="T1034" s="159">
        <f t="shared" si="497"/>
        <v>0</v>
      </c>
      <c r="U1034" s="209" t="str">
        <f ca="1">IF(AND(T1034=-1,N1034=TRUE),"*",IF(AND(U1033="*",N1034=TRUE),"*",IF(AND(AND(L1034=TRUE,U1033="*"),J1034&lt;VLOOKUP(V1033+1,tbL!$M$38:$O$43,3)),"*","")))</f>
        <v/>
      </c>
      <c r="V1034" s="204">
        <f t="shared" ca="1" si="480"/>
        <v>1</v>
      </c>
      <c r="Y1034" s="159" t="str">
        <f t="shared" ca="1" si="481"/>
        <v/>
      </c>
      <c r="Z1034" s="159" t="str">
        <f t="shared" si="482"/>
        <v/>
      </c>
      <c r="AA1034" s="159">
        <f t="shared" ca="1" si="473"/>
        <v>1</v>
      </c>
      <c r="AC1034" s="161" t="str">
        <f t="shared" ca="1" si="483"/>
        <v/>
      </c>
      <c r="AD1034" s="161">
        <f t="shared" ca="1" si="484"/>
        <v>1</v>
      </c>
      <c r="AE1034" s="161" t="str">
        <f t="shared" ca="1" si="475"/>
        <v/>
      </c>
      <c r="AF1034" s="161">
        <f t="shared" ca="1" si="485"/>
        <v>1</v>
      </c>
      <c r="AG1034" s="161" t="str">
        <f t="shared" ca="1" si="486"/>
        <v/>
      </c>
      <c r="AH1034" s="161">
        <f t="shared" ca="1" si="487"/>
        <v>1</v>
      </c>
      <c r="AI1034" s="161" t="str">
        <f t="shared" ca="1" si="488"/>
        <v/>
      </c>
      <c r="AJ1034" s="161">
        <f t="shared" ca="1" si="489"/>
        <v>1</v>
      </c>
      <c r="AL1034" s="161" t="str">
        <f t="shared" ca="1" si="490"/>
        <v/>
      </c>
      <c r="AM1034" s="161">
        <f t="shared" ca="1" si="501"/>
        <v>1</v>
      </c>
      <c r="AN1034" s="161" t="str">
        <f t="shared" ca="1" si="491"/>
        <v/>
      </c>
      <c r="AO1034" s="161">
        <f t="shared" ca="1" si="500"/>
        <v>1</v>
      </c>
      <c r="AP1034" s="161" t="str">
        <f t="shared" ca="1" si="492"/>
        <v/>
      </c>
      <c r="AQ1034" s="161">
        <f t="shared" ca="1" si="498"/>
        <v>1</v>
      </c>
      <c r="AR1034" s="161" t="str">
        <f t="shared" ca="1" si="493"/>
        <v/>
      </c>
      <c r="AS1034" s="161">
        <f t="shared" ca="1" si="494"/>
        <v>1</v>
      </c>
      <c r="AT1034" s="159" t="str">
        <f t="shared" ca="1" si="474"/>
        <v/>
      </c>
      <c r="AU1034" s="210">
        <f t="shared" ca="1" si="478"/>
        <v>14</v>
      </c>
      <c r="AV1034" s="209"/>
      <c r="AW1034" s="204">
        <f t="shared" si="495"/>
        <v>11015.861111111102</v>
      </c>
      <c r="AX1034" s="159"/>
      <c r="AZ1034" s="159"/>
      <c r="BM1034" s="207"/>
      <c r="BN1034" s="212"/>
      <c r="BP1034" s="209"/>
      <c r="BQ1034" s="211"/>
      <c r="BR1034" s="211"/>
      <c r="BS1034" s="211"/>
      <c r="BT1034" s="211"/>
      <c r="BU1034" s="211"/>
      <c r="BV1034" s="211"/>
      <c r="BW1034" s="211"/>
      <c r="BX1034" s="211"/>
      <c r="BY1034" s="211"/>
      <c r="BZ1034" s="211"/>
      <c r="CA1034" s="209"/>
      <c r="CB1034" s="224"/>
      <c r="CC1034" s="204"/>
      <c r="CD1034" s="204"/>
      <c r="CE1034" s="204"/>
      <c r="CF1034" s="211"/>
      <c r="CG1034" s="211"/>
      <c r="CI1034" s="209"/>
      <c r="CJ1034" s="209"/>
      <c r="EH1034" s="165"/>
      <c r="EI1034" s="165"/>
      <c r="EJ1034" s="166"/>
      <c r="EK1034" s="209"/>
      <c r="EL1034" s="211"/>
      <c r="EM1034" s="211"/>
      <c r="EN1034" s="211"/>
      <c r="EO1034" s="211"/>
      <c r="EP1034" s="211"/>
      <c r="ES1034" s="165"/>
      <c r="ET1034" s="165"/>
      <c r="EU1034" s="166"/>
      <c r="EV1034" s="209"/>
      <c r="EW1034" s="211"/>
      <c r="EX1034" s="211"/>
      <c r="EY1034" s="211"/>
      <c r="EZ1034" s="211"/>
      <c r="FA1034" s="211"/>
      <c r="FD1034" s="165"/>
      <c r="FE1034" s="165"/>
      <c r="FF1034" s="166"/>
      <c r="FG1034" s="209"/>
      <c r="FH1034" s="211"/>
      <c r="FI1034" s="211"/>
      <c r="FJ1034" s="211"/>
      <c r="FK1034" s="211"/>
      <c r="FL1034" s="211"/>
    </row>
    <row r="1035" spans="9:168">
      <c r="I1035" s="221">
        <f t="shared" si="499"/>
        <v>431</v>
      </c>
      <c r="J1035" s="159">
        <f>'v-t_chart'!C1032</f>
        <v>56.5</v>
      </c>
      <c r="K1035" s="204">
        <f t="shared" ca="1" si="477"/>
        <v>165.48849999999999</v>
      </c>
      <c r="L1035" s="205" t="b">
        <f>IF('Input&amp;Output'!$C$3=10,phase_chart!C1032,IF('Input&amp;Output'!$C$3=21,phase_chart!G1032,IF('Input&amp;Output'!$C$3=22,phase_chart!K1032,IF('Input&amp;Output'!$C$3=31,phase_chart!O1032,IF('Input&amp;Output'!$C$3=32,phase_chart!S1032,"")))))</f>
        <v>0</v>
      </c>
      <c r="M1035" s="206" t="b">
        <f>IF('Input&amp;Output'!$C$3=10,phase_chart!D1032,IF('Input&amp;Output'!$C$3=21,phase_chart!H1032,IF('Input&amp;Output'!$C$3=22,phase_chart!L1032,IF('Input&amp;Output'!$C$3=31,phase_chart!P1032,IF('Input&amp;Output'!$C$3=32,phase_chart!T1032,"")))))</f>
        <v>0</v>
      </c>
      <c r="N1035" s="205" t="b">
        <f>IF('Input&amp;Output'!$C$3=10,phase_chart!E1032,IF('Input&amp;Output'!$C$3=21,phase_chart!I1032,IF('Input&amp;Output'!$C$3=22,phase_chart!M1032,IF('Input&amp;Output'!$C$3=31,phase_chart!Q1032,IF('Input&amp;Output'!$C$3=32,phase_chart!U1032,"")))))</f>
        <v>1</v>
      </c>
      <c r="P1035" s="159">
        <f ca="1">IF(NOT($J1035=0),IF($J1035&lt;IF($P1034=0,0,VLOOKUP(P1034,tbL!$M$37:$Q$43,IF(L1035=TRUE,2,4))),IF($J1035&gt;=VLOOKUP(P1034,tbL!$M$37:$Q$43,IF(L1035=TRUE,3,5)),$P1034,IF(AND(L1034=TRUE,L1035=TRUE),$P1034,$P1034-1)),IF(AND(L1035=TRUE,J1035=VLOOKUP(P1034,tbL!$M$37:$Q$43,IF(L1035=TRUE,2,4))),P1034,IF($P1034+1&gt;$C$12,$C$12,$P1034+1))),0)</f>
        <v>1</v>
      </c>
      <c r="Q1035" s="159">
        <f t="shared" ca="1" si="479"/>
        <v>1</v>
      </c>
      <c r="R1035" s="207">
        <f t="shared" si="496"/>
        <v>0</v>
      </c>
      <c r="S1035" s="208"/>
      <c r="T1035" s="159">
        <f t="shared" si="497"/>
        <v>0</v>
      </c>
      <c r="U1035" s="209" t="str">
        <f ca="1">IF(AND(T1035=-1,N1035=TRUE),"*",IF(AND(U1034="*",N1035=TRUE),"*",IF(AND(AND(L1035=TRUE,U1034="*"),J1035&lt;VLOOKUP(V1034+1,tbL!$M$38:$O$43,3)),"*","")))</f>
        <v/>
      </c>
      <c r="V1035" s="204">
        <f t="shared" ca="1" si="480"/>
        <v>1</v>
      </c>
      <c r="Y1035" s="159" t="str">
        <f t="shared" ca="1" si="481"/>
        <v/>
      </c>
      <c r="Z1035" s="159" t="str">
        <f t="shared" si="482"/>
        <v/>
      </c>
      <c r="AA1035" s="159">
        <f t="shared" ca="1" si="473"/>
        <v>1</v>
      </c>
      <c r="AC1035" s="161" t="str">
        <f t="shared" ca="1" si="483"/>
        <v/>
      </c>
      <c r="AD1035" s="161">
        <f t="shared" ca="1" si="484"/>
        <v>1</v>
      </c>
      <c r="AE1035" s="161" t="str">
        <f t="shared" ca="1" si="475"/>
        <v/>
      </c>
      <c r="AF1035" s="161">
        <f t="shared" ca="1" si="485"/>
        <v>1</v>
      </c>
      <c r="AG1035" s="161" t="str">
        <f t="shared" ca="1" si="486"/>
        <v/>
      </c>
      <c r="AH1035" s="161">
        <f t="shared" ca="1" si="487"/>
        <v>1</v>
      </c>
      <c r="AI1035" s="161" t="str">
        <f t="shared" ca="1" si="488"/>
        <v/>
      </c>
      <c r="AJ1035" s="161">
        <f t="shared" ca="1" si="489"/>
        <v>1</v>
      </c>
      <c r="AL1035" s="161" t="str">
        <f t="shared" ca="1" si="490"/>
        <v/>
      </c>
      <c r="AM1035" s="161">
        <f t="shared" ca="1" si="501"/>
        <v>1</v>
      </c>
      <c r="AN1035" s="161" t="str">
        <f t="shared" ca="1" si="491"/>
        <v/>
      </c>
      <c r="AO1035" s="161">
        <f t="shared" ca="1" si="500"/>
        <v>1</v>
      </c>
      <c r="AP1035" s="161" t="str">
        <f t="shared" ca="1" si="492"/>
        <v/>
      </c>
      <c r="AQ1035" s="161">
        <f t="shared" ca="1" si="498"/>
        <v>1</v>
      </c>
      <c r="AR1035" s="161" t="str">
        <f t="shared" ca="1" si="493"/>
        <v/>
      </c>
      <c r="AS1035" s="161">
        <f t="shared" ca="1" si="494"/>
        <v>1</v>
      </c>
      <c r="AT1035" s="159" t="str">
        <f t="shared" ca="1" si="474"/>
        <v/>
      </c>
      <c r="AU1035" s="210">
        <f t="shared" ca="1" si="478"/>
        <v>14</v>
      </c>
      <c r="AV1035" s="209"/>
      <c r="AW1035" s="204">
        <f t="shared" si="495"/>
        <v>11031.555555555547</v>
      </c>
      <c r="AX1035" s="159"/>
      <c r="AZ1035" s="159"/>
      <c r="BM1035" s="207"/>
      <c r="BN1035" s="212"/>
      <c r="BP1035" s="209"/>
      <c r="BQ1035" s="211"/>
      <c r="BR1035" s="211"/>
      <c r="BS1035" s="211"/>
      <c r="BT1035" s="211"/>
      <c r="BU1035" s="211"/>
      <c r="BV1035" s="211"/>
      <c r="BW1035" s="211"/>
      <c r="BX1035" s="211"/>
      <c r="BY1035" s="211"/>
      <c r="BZ1035" s="211"/>
      <c r="CA1035" s="209"/>
      <c r="CB1035" s="224"/>
      <c r="CC1035" s="204"/>
      <c r="CD1035" s="204"/>
      <c r="CE1035" s="204"/>
      <c r="CF1035" s="211"/>
      <c r="CG1035" s="211"/>
      <c r="CI1035" s="209"/>
      <c r="CJ1035" s="209"/>
      <c r="EH1035" s="165"/>
      <c r="EI1035" s="165"/>
      <c r="EJ1035" s="166"/>
      <c r="EK1035" s="209"/>
      <c r="EL1035" s="211"/>
      <c r="EM1035" s="211"/>
      <c r="EN1035" s="211"/>
      <c r="EO1035" s="211"/>
      <c r="EP1035" s="211"/>
      <c r="ES1035" s="165"/>
      <c r="ET1035" s="165"/>
      <c r="EU1035" s="166"/>
      <c r="EV1035" s="209"/>
      <c r="EW1035" s="211"/>
      <c r="EX1035" s="211"/>
      <c r="EY1035" s="211"/>
      <c r="EZ1035" s="211"/>
      <c r="FA1035" s="211"/>
      <c r="FD1035" s="165"/>
      <c r="FE1035" s="165"/>
      <c r="FF1035" s="166"/>
      <c r="FG1035" s="209"/>
      <c r="FH1035" s="211"/>
      <c r="FI1035" s="211"/>
      <c r="FJ1035" s="211"/>
      <c r="FK1035" s="211"/>
      <c r="FL1035" s="211"/>
    </row>
    <row r="1036" spans="9:168">
      <c r="I1036" s="221">
        <f t="shared" si="499"/>
        <v>432</v>
      </c>
      <c r="J1036" s="159">
        <f>'v-t_chart'!C1033</f>
        <v>54.6</v>
      </c>
      <c r="K1036" s="204">
        <f t="shared" ca="1" si="477"/>
        <v>159.92339999999999</v>
      </c>
      <c r="L1036" s="205" t="b">
        <f>IF('Input&amp;Output'!$C$3=10,phase_chart!C1033,IF('Input&amp;Output'!$C$3=21,phase_chart!G1033,IF('Input&amp;Output'!$C$3=22,phase_chart!K1033,IF('Input&amp;Output'!$C$3=31,phase_chart!O1033,IF('Input&amp;Output'!$C$3=32,phase_chart!S1033,"")))))</f>
        <v>0</v>
      </c>
      <c r="M1036" s="206" t="b">
        <f>IF('Input&amp;Output'!$C$3=10,phase_chart!D1033,IF('Input&amp;Output'!$C$3=21,phase_chart!H1033,IF('Input&amp;Output'!$C$3=22,phase_chart!L1033,IF('Input&amp;Output'!$C$3=31,phase_chart!P1033,IF('Input&amp;Output'!$C$3=32,phase_chart!T1033,"")))))</f>
        <v>0</v>
      </c>
      <c r="N1036" s="205" t="b">
        <f>IF('Input&amp;Output'!$C$3=10,phase_chart!E1033,IF('Input&amp;Output'!$C$3=21,phase_chart!I1033,IF('Input&amp;Output'!$C$3=22,phase_chart!M1033,IF('Input&amp;Output'!$C$3=31,phase_chart!Q1033,IF('Input&amp;Output'!$C$3=32,phase_chart!U1033,"")))))</f>
        <v>1</v>
      </c>
      <c r="P1036" s="159">
        <f ca="1">IF(NOT($J1036=0),IF($J1036&lt;IF($P1035=0,0,VLOOKUP(P1035,tbL!$M$37:$Q$43,IF(L1036=TRUE,2,4))),IF($J1036&gt;=VLOOKUP(P1035,tbL!$M$37:$Q$43,IF(L1036=TRUE,3,5)),$P1035,IF(AND(L1035=TRUE,L1036=TRUE),$P1035,$P1035-1)),IF(AND(L1036=TRUE,J1036=VLOOKUP(P1035,tbL!$M$37:$Q$43,IF(L1036=TRUE,2,4))),P1035,IF($P1035+1&gt;$C$12,$C$12,$P1035+1))),0)</f>
        <v>1</v>
      </c>
      <c r="Q1036" s="159">
        <f t="shared" ca="1" si="479"/>
        <v>1</v>
      </c>
      <c r="R1036" s="207">
        <f t="shared" si="496"/>
        <v>0</v>
      </c>
      <c r="S1036" s="208"/>
      <c r="T1036" s="159">
        <f t="shared" si="497"/>
        <v>0</v>
      </c>
      <c r="U1036" s="209" t="str">
        <f ca="1">IF(AND(T1036=-1,N1036=TRUE),"*",IF(AND(U1035="*",N1036=TRUE),"*",IF(AND(AND(L1036=TRUE,U1035="*"),J1036&lt;VLOOKUP(V1035+1,tbL!$M$38:$O$43,3)),"*","")))</f>
        <v/>
      </c>
      <c r="V1036" s="204">
        <f t="shared" ca="1" si="480"/>
        <v>1</v>
      </c>
      <c r="Y1036" s="159" t="str">
        <f t="shared" ca="1" si="481"/>
        <v/>
      </c>
      <c r="Z1036" s="159" t="str">
        <f t="shared" si="482"/>
        <v/>
      </c>
      <c r="AA1036" s="159">
        <f t="shared" ca="1" si="473"/>
        <v>1</v>
      </c>
      <c r="AC1036" s="161" t="str">
        <f t="shared" ca="1" si="483"/>
        <v/>
      </c>
      <c r="AD1036" s="161">
        <f t="shared" ca="1" si="484"/>
        <v>1</v>
      </c>
      <c r="AE1036" s="161" t="str">
        <f t="shared" ca="1" si="475"/>
        <v/>
      </c>
      <c r="AF1036" s="161">
        <f t="shared" ca="1" si="485"/>
        <v>1</v>
      </c>
      <c r="AG1036" s="161" t="str">
        <f t="shared" ca="1" si="486"/>
        <v/>
      </c>
      <c r="AH1036" s="161">
        <f t="shared" ca="1" si="487"/>
        <v>1</v>
      </c>
      <c r="AI1036" s="161" t="str">
        <f t="shared" ca="1" si="488"/>
        <v/>
      </c>
      <c r="AJ1036" s="161">
        <f t="shared" ca="1" si="489"/>
        <v>1</v>
      </c>
      <c r="AL1036" s="161" t="str">
        <f t="shared" ca="1" si="490"/>
        <v/>
      </c>
      <c r="AM1036" s="161">
        <f t="shared" ca="1" si="501"/>
        <v>1</v>
      </c>
      <c r="AN1036" s="161" t="str">
        <f t="shared" ca="1" si="491"/>
        <v/>
      </c>
      <c r="AO1036" s="161">
        <f t="shared" ca="1" si="500"/>
        <v>1</v>
      </c>
      <c r="AP1036" s="161" t="str">
        <f t="shared" ca="1" si="492"/>
        <v/>
      </c>
      <c r="AQ1036" s="161">
        <f t="shared" ca="1" si="498"/>
        <v>1</v>
      </c>
      <c r="AR1036" s="161" t="str">
        <f t="shared" ca="1" si="493"/>
        <v/>
      </c>
      <c r="AS1036" s="161">
        <f t="shared" ca="1" si="494"/>
        <v>1</v>
      </c>
      <c r="AT1036" s="159" t="str">
        <f t="shared" ca="1" si="474"/>
        <v/>
      </c>
      <c r="AU1036" s="210">
        <f t="shared" ca="1" si="478"/>
        <v>14</v>
      </c>
      <c r="AV1036" s="209"/>
      <c r="AW1036" s="204">
        <f t="shared" si="495"/>
        <v>11046.722222222214</v>
      </c>
      <c r="AX1036" s="159"/>
      <c r="AZ1036" s="159"/>
      <c r="BM1036" s="207"/>
      <c r="BN1036" s="212"/>
      <c r="BP1036" s="209"/>
      <c r="BQ1036" s="211"/>
      <c r="BR1036" s="211"/>
      <c r="BS1036" s="211"/>
      <c r="BT1036" s="211"/>
      <c r="BU1036" s="211"/>
      <c r="BV1036" s="211"/>
      <c r="BW1036" s="211"/>
      <c r="BX1036" s="211"/>
      <c r="BY1036" s="211"/>
      <c r="BZ1036" s="211"/>
      <c r="CA1036" s="209"/>
      <c r="CB1036" s="224"/>
      <c r="CC1036" s="204"/>
      <c r="CD1036" s="204"/>
      <c r="CE1036" s="204"/>
      <c r="CF1036" s="211"/>
      <c r="CG1036" s="211"/>
      <c r="CI1036" s="209"/>
      <c r="CJ1036" s="209"/>
      <c r="EH1036" s="165"/>
      <c r="EI1036" s="165"/>
      <c r="EJ1036" s="166"/>
      <c r="EK1036" s="209"/>
      <c r="EL1036" s="211"/>
      <c r="EM1036" s="211"/>
      <c r="EN1036" s="211"/>
      <c r="EO1036" s="211"/>
      <c r="EP1036" s="211"/>
      <c r="ES1036" s="165"/>
      <c r="ET1036" s="165"/>
      <c r="EU1036" s="166"/>
      <c r="EV1036" s="209"/>
      <c r="EW1036" s="211"/>
      <c r="EX1036" s="211"/>
      <c r="EY1036" s="211"/>
      <c r="EZ1036" s="211"/>
      <c r="FA1036" s="211"/>
      <c r="FD1036" s="165"/>
      <c r="FE1036" s="165"/>
      <c r="FF1036" s="166"/>
      <c r="FG1036" s="209"/>
      <c r="FH1036" s="211"/>
      <c r="FI1036" s="211"/>
      <c r="FJ1036" s="211"/>
      <c r="FK1036" s="211"/>
      <c r="FL1036" s="211"/>
    </row>
    <row r="1037" spans="9:168">
      <c r="I1037" s="221">
        <f t="shared" si="499"/>
        <v>433</v>
      </c>
      <c r="J1037" s="159">
        <f>'v-t_chart'!C1034</f>
        <v>53.8</v>
      </c>
      <c r="K1037" s="204">
        <f t="shared" ca="1" si="477"/>
        <v>157.58019999999999</v>
      </c>
      <c r="L1037" s="205" t="b">
        <f>IF('Input&amp;Output'!$C$3=10,phase_chart!C1034,IF('Input&amp;Output'!$C$3=21,phase_chart!G1034,IF('Input&amp;Output'!$C$3=22,phase_chart!K1034,IF('Input&amp;Output'!$C$3=31,phase_chart!O1034,IF('Input&amp;Output'!$C$3=32,phase_chart!S1034,"")))))</f>
        <v>0</v>
      </c>
      <c r="M1037" s="206" t="b">
        <f>IF('Input&amp;Output'!$C$3=10,phase_chart!D1034,IF('Input&amp;Output'!$C$3=21,phase_chart!H1034,IF('Input&amp;Output'!$C$3=22,phase_chart!L1034,IF('Input&amp;Output'!$C$3=31,phase_chart!P1034,IF('Input&amp;Output'!$C$3=32,phase_chart!T1034,"")))))</f>
        <v>1</v>
      </c>
      <c r="N1037" s="205" t="b">
        <f>IF('Input&amp;Output'!$C$3=10,phase_chart!E1034,IF('Input&amp;Output'!$C$3=21,phase_chart!I1034,IF('Input&amp;Output'!$C$3=22,phase_chart!M1034,IF('Input&amp;Output'!$C$3=31,phase_chart!Q1034,IF('Input&amp;Output'!$C$3=32,phase_chart!U1034,"")))))</f>
        <v>0</v>
      </c>
      <c r="P1037" s="159">
        <f ca="1">IF(NOT($J1037=0),IF($J1037&lt;IF($P1036=0,0,VLOOKUP(P1036,tbL!$M$37:$Q$43,IF(L1037=TRUE,2,4))),IF($J1037&gt;=VLOOKUP(P1036,tbL!$M$37:$Q$43,IF(L1037=TRUE,3,5)),$P1036,IF(AND(L1036=TRUE,L1037=TRUE),$P1036,$P1036-1)),IF(AND(L1037=TRUE,J1037=VLOOKUP(P1036,tbL!$M$37:$Q$43,IF(L1037=TRUE,2,4))),P1036,IF($P1036+1&gt;$C$12,$C$12,$P1036+1))),0)</f>
        <v>1</v>
      </c>
      <c r="Q1037" s="159">
        <f t="shared" ca="1" si="479"/>
        <v>1</v>
      </c>
      <c r="R1037" s="207">
        <f t="shared" si="496"/>
        <v>0</v>
      </c>
      <c r="S1037" s="208"/>
      <c r="T1037" s="159">
        <f t="shared" si="497"/>
        <v>0</v>
      </c>
      <c r="U1037" s="209" t="str">
        <f ca="1">IF(AND(T1037=-1,N1037=TRUE),"*",IF(AND(U1036="*",N1037=TRUE),"*",IF(AND(AND(L1037=TRUE,U1036="*"),J1037&lt;VLOOKUP(V1036+1,tbL!$M$38:$O$43,3)),"*","")))</f>
        <v/>
      </c>
      <c r="V1037" s="204">
        <f t="shared" ca="1" si="480"/>
        <v>1</v>
      </c>
      <c r="Y1037" s="159" t="str">
        <f t="shared" ca="1" si="481"/>
        <v/>
      </c>
      <c r="Z1037" s="159" t="str">
        <f t="shared" si="482"/>
        <v/>
      </c>
      <c r="AA1037" s="159">
        <f t="shared" ca="1" si="473"/>
        <v>1</v>
      </c>
      <c r="AC1037" s="161" t="str">
        <f t="shared" ca="1" si="483"/>
        <v/>
      </c>
      <c r="AD1037" s="161">
        <f t="shared" ca="1" si="484"/>
        <v>1</v>
      </c>
      <c r="AE1037" s="161" t="str">
        <f t="shared" ca="1" si="475"/>
        <v/>
      </c>
      <c r="AF1037" s="161">
        <f t="shared" ca="1" si="485"/>
        <v>1</v>
      </c>
      <c r="AG1037" s="161" t="str">
        <f t="shared" ca="1" si="486"/>
        <v/>
      </c>
      <c r="AH1037" s="161">
        <f t="shared" ca="1" si="487"/>
        <v>1</v>
      </c>
      <c r="AI1037" s="161" t="str">
        <f t="shared" ca="1" si="488"/>
        <v/>
      </c>
      <c r="AJ1037" s="161">
        <f t="shared" ca="1" si="489"/>
        <v>1</v>
      </c>
      <c r="AL1037" s="161" t="str">
        <f t="shared" ca="1" si="490"/>
        <v/>
      </c>
      <c r="AM1037" s="161">
        <f t="shared" ca="1" si="501"/>
        <v>1</v>
      </c>
      <c r="AN1037" s="161" t="str">
        <f t="shared" ca="1" si="491"/>
        <v/>
      </c>
      <c r="AO1037" s="161">
        <f t="shared" ca="1" si="500"/>
        <v>1</v>
      </c>
      <c r="AP1037" s="161" t="str">
        <f t="shared" ca="1" si="492"/>
        <v/>
      </c>
      <c r="AQ1037" s="161">
        <f t="shared" ca="1" si="498"/>
        <v>1</v>
      </c>
      <c r="AR1037" s="161" t="str">
        <f t="shared" ca="1" si="493"/>
        <v/>
      </c>
      <c r="AS1037" s="161">
        <f t="shared" ca="1" si="494"/>
        <v>1</v>
      </c>
      <c r="AT1037" s="159" t="str">
        <f t="shared" ca="1" si="474"/>
        <v/>
      </c>
      <c r="AU1037" s="210">
        <f t="shared" ca="1" si="478"/>
        <v>14</v>
      </c>
      <c r="AV1037" s="209"/>
      <c r="AW1037" s="204">
        <f t="shared" si="495"/>
        <v>11061.666666666659</v>
      </c>
      <c r="AX1037" s="159"/>
      <c r="AZ1037" s="159"/>
      <c r="BM1037" s="207"/>
      <c r="BN1037" s="212"/>
      <c r="BP1037" s="209"/>
      <c r="BQ1037" s="211"/>
      <c r="BR1037" s="211"/>
      <c r="BS1037" s="211"/>
      <c r="BT1037" s="211"/>
      <c r="BU1037" s="211"/>
      <c r="BV1037" s="211"/>
      <c r="BW1037" s="211"/>
      <c r="BX1037" s="211"/>
      <c r="BY1037" s="211"/>
      <c r="BZ1037" s="211"/>
      <c r="CA1037" s="209"/>
      <c r="CB1037" s="224"/>
      <c r="CC1037" s="204"/>
      <c r="CD1037" s="204"/>
      <c r="CE1037" s="204"/>
      <c r="CF1037" s="211"/>
      <c r="CG1037" s="211"/>
      <c r="CI1037" s="209"/>
      <c r="CJ1037" s="209"/>
      <c r="EH1037" s="165"/>
      <c r="EI1037" s="165"/>
      <c r="EJ1037" s="166"/>
      <c r="EK1037" s="209"/>
      <c r="EL1037" s="211"/>
      <c r="EM1037" s="211"/>
      <c r="EN1037" s="211"/>
      <c r="EO1037" s="211"/>
      <c r="EP1037" s="211"/>
      <c r="ES1037" s="165"/>
      <c r="ET1037" s="165"/>
      <c r="EU1037" s="166"/>
      <c r="EV1037" s="209"/>
      <c r="EW1037" s="211"/>
      <c r="EX1037" s="211"/>
      <c r="EY1037" s="211"/>
      <c r="EZ1037" s="211"/>
      <c r="FA1037" s="211"/>
      <c r="FD1037" s="165"/>
      <c r="FE1037" s="165"/>
      <c r="FF1037" s="166"/>
      <c r="FG1037" s="209"/>
      <c r="FH1037" s="211"/>
      <c r="FI1037" s="211"/>
      <c r="FJ1037" s="211"/>
      <c r="FK1037" s="211"/>
      <c r="FL1037" s="211"/>
    </row>
    <row r="1038" spans="9:168">
      <c r="I1038" s="221">
        <f t="shared" si="499"/>
        <v>434</v>
      </c>
      <c r="J1038" s="159">
        <f>'v-t_chart'!C1035</f>
        <v>54.5</v>
      </c>
      <c r="K1038" s="204">
        <f t="shared" ca="1" si="477"/>
        <v>159.63049999999998</v>
      </c>
      <c r="L1038" s="205" t="b">
        <f>IF('Input&amp;Output'!$C$3=10,phase_chart!C1035,IF('Input&amp;Output'!$C$3=21,phase_chart!G1035,IF('Input&amp;Output'!$C$3=22,phase_chart!K1035,IF('Input&amp;Output'!$C$3=31,phase_chart!O1035,IF('Input&amp;Output'!$C$3=32,phase_chart!S1035,"")))))</f>
        <v>0</v>
      </c>
      <c r="M1038" s="206" t="b">
        <f>IF('Input&amp;Output'!$C$3=10,phase_chart!D1035,IF('Input&amp;Output'!$C$3=21,phase_chart!H1035,IF('Input&amp;Output'!$C$3=22,phase_chart!L1035,IF('Input&amp;Output'!$C$3=31,phase_chart!P1035,IF('Input&amp;Output'!$C$3=32,phase_chart!T1035,"")))))</f>
        <v>1</v>
      </c>
      <c r="N1038" s="205" t="b">
        <f>IF('Input&amp;Output'!$C$3=10,phase_chart!E1035,IF('Input&amp;Output'!$C$3=21,phase_chart!I1035,IF('Input&amp;Output'!$C$3=22,phase_chart!M1035,IF('Input&amp;Output'!$C$3=31,phase_chart!Q1035,IF('Input&amp;Output'!$C$3=32,phase_chart!U1035,"")))))</f>
        <v>0</v>
      </c>
      <c r="P1038" s="159">
        <f ca="1">IF(NOT($J1038=0),IF($J1038&lt;IF($P1037=0,0,VLOOKUP(P1037,tbL!$M$37:$Q$43,IF(L1038=TRUE,2,4))),IF($J1038&gt;=VLOOKUP(P1037,tbL!$M$37:$Q$43,IF(L1038=TRUE,3,5)),$P1037,IF(AND(L1037=TRUE,L1038=TRUE),$P1037,$P1037-1)),IF(AND(L1038=TRUE,J1038=VLOOKUP(P1037,tbL!$M$37:$Q$43,IF(L1038=TRUE,2,4))),P1037,IF($P1037+1&gt;$C$12,$C$12,$P1037+1))),0)</f>
        <v>1</v>
      </c>
      <c r="Q1038" s="159">
        <f t="shared" ca="1" si="479"/>
        <v>1</v>
      </c>
      <c r="R1038" s="207">
        <f t="shared" si="496"/>
        <v>0</v>
      </c>
      <c r="S1038" s="208"/>
      <c r="T1038" s="159">
        <f t="shared" si="497"/>
        <v>0</v>
      </c>
      <c r="U1038" s="209" t="str">
        <f ca="1">IF(AND(T1038=-1,N1038=TRUE),"*",IF(AND(U1037="*",N1038=TRUE),"*",IF(AND(AND(L1038=TRUE,U1037="*"),J1038&lt;VLOOKUP(V1037+1,tbL!$M$38:$O$43,3)),"*","")))</f>
        <v/>
      </c>
      <c r="V1038" s="204">
        <f t="shared" ca="1" si="480"/>
        <v>1</v>
      </c>
      <c r="Y1038" s="159" t="str">
        <f t="shared" ca="1" si="481"/>
        <v/>
      </c>
      <c r="Z1038" s="159" t="str">
        <f t="shared" si="482"/>
        <v/>
      </c>
      <c r="AA1038" s="159">
        <f t="shared" ca="1" si="473"/>
        <v>1</v>
      </c>
      <c r="AC1038" s="161" t="str">
        <f t="shared" ca="1" si="483"/>
        <v/>
      </c>
      <c r="AD1038" s="161">
        <f t="shared" ca="1" si="484"/>
        <v>1</v>
      </c>
      <c r="AE1038" s="161" t="str">
        <f t="shared" ca="1" si="475"/>
        <v/>
      </c>
      <c r="AF1038" s="161">
        <f t="shared" ca="1" si="485"/>
        <v>1</v>
      </c>
      <c r="AG1038" s="161" t="str">
        <f t="shared" ca="1" si="486"/>
        <v/>
      </c>
      <c r="AH1038" s="161">
        <f t="shared" ca="1" si="487"/>
        <v>1</v>
      </c>
      <c r="AI1038" s="161" t="str">
        <f t="shared" ca="1" si="488"/>
        <v/>
      </c>
      <c r="AJ1038" s="161">
        <f t="shared" ca="1" si="489"/>
        <v>1</v>
      </c>
      <c r="AL1038" s="161" t="str">
        <f t="shared" ca="1" si="490"/>
        <v/>
      </c>
      <c r="AM1038" s="161">
        <f t="shared" ca="1" si="501"/>
        <v>1</v>
      </c>
      <c r="AN1038" s="161" t="str">
        <f t="shared" ca="1" si="491"/>
        <v/>
      </c>
      <c r="AO1038" s="161">
        <f t="shared" ca="1" si="500"/>
        <v>1</v>
      </c>
      <c r="AP1038" s="161" t="str">
        <f t="shared" ca="1" si="492"/>
        <v/>
      </c>
      <c r="AQ1038" s="161">
        <f t="shared" ca="1" si="498"/>
        <v>1</v>
      </c>
      <c r="AR1038" s="161" t="str">
        <f t="shared" ca="1" si="493"/>
        <v/>
      </c>
      <c r="AS1038" s="161">
        <f t="shared" ca="1" si="494"/>
        <v>1</v>
      </c>
      <c r="AT1038" s="159" t="str">
        <f t="shared" ca="1" si="474"/>
        <v/>
      </c>
      <c r="AU1038" s="210">
        <f t="shared" ca="1" si="478"/>
        <v>14</v>
      </c>
      <c r="AV1038" s="209"/>
      <c r="AW1038" s="204">
        <f t="shared" si="495"/>
        <v>11076.805555555547</v>
      </c>
      <c r="AX1038" s="159"/>
      <c r="AZ1038" s="159"/>
      <c r="BM1038" s="207"/>
      <c r="BN1038" s="212"/>
      <c r="BP1038" s="209"/>
      <c r="BQ1038" s="211"/>
      <c r="BR1038" s="211"/>
      <c r="BS1038" s="211"/>
      <c r="BT1038" s="211"/>
      <c r="BU1038" s="211"/>
      <c r="BV1038" s="211"/>
      <c r="BW1038" s="211"/>
      <c r="BX1038" s="211"/>
      <c r="BY1038" s="211"/>
      <c r="BZ1038" s="211"/>
      <c r="CA1038" s="209"/>
      <c r="CB1038" s="224"/>
      <c r="CC1038" s="204"/>
      <c r="CD1038" s="204"/>
      <c r="CE1038" s="204"/>
      <c r="CF1038" s="211"/>
      <c r="CG1038" s="211"/>
      <c r="CI1038" s="209"/>
      <c r="CJ1038" s="209"/>
      <c r="EH1038" s="165"/>
      <c r="EI1038" s="165"/>
      <c r="EJ1038" s="166"/>
      <c r="EK1038" s="209"/>
      <c r="EL1038" s="211"/>
      <c r="EM1038" s="211"/>
      <c r="EN1038" s="211"/>
      <c r="EO1038" s="211"/>
      <c r="EP1038" s="211"/>
      <c r="ES1038" s="165"/>
      <c r="ET1038" s="165"/>
      <c r="EU1038" s="166"/>
      <c r="EV1038" s="209"/>
      <c r="EW1038" s="211"/>
      <c r="EX1038" s="211"/>
      <c r="EY1038" s="211"/>
      <c r="EZ1038" s="211"/>
      <c r="FA1038" s="211"/>
      <c r="FD1038" s="165"/>
      <c r="FE1038" s="165"/>
      <c r="FF1038" s="166"/>
      <c r="FG1038" s="209"/>
      <c r="FH1038" s="211"/>
      <c r="FI1038" s="211"/>
      <c r="FJ1038" s="211"/>
      <c r="FK1038" s="211"/>
      <c r="FL1038" s="211"/>
    </row>
    <row r="1039" spans="9:168">
      <c r="I1039" s="221">
        <f t="shared" si="499"/>
        <v>435</v>
      </c>
      <c r="J1039" s="159">
        <f>'v-t_chart'!C1036</f>
        <v>56.1</v>
      </c>
      <c r="K1039" s="204">
        <f t="shared" ca="1" si="477"/>
        <v>164.3169</v>
      </c>
      <c r="L1039" s="205" t="b">
        <f>IF('Input&amp;Output'!$C$3=10,phase_chart!C1036,IF('Input&amp;Output'!$C$3=21,phase_chart!G1036,IF('Input&amp;Output'!$C$3=22,phase_chart!K1036,IF('Input&amp;Output'!$C$3=31,phase_chart!O1036,IF('Input&amp;Output'!$C$3=32,phase_chart!S1036,"")))))</f>
        <v>0</v>
      </c>
      <c r="M1039" s="206" t="b">
        <f>IF('Input&amp;Output'!$C$3=10,phase_chart!D1036,IF('Input&amp;Output'!$C$3=21,phase_chart!H1036,IF('Input&amp;Output'!$C$3=22,phase_chart!L1036,IF('Input&amp;Output'!$C$3=31,phase_chart!P1036,IF('Input&amp;Output'!$C$3=32,phase_chart!T1036,"")))))</f>
        <v>1</v>
      </c>
      <c r="N1039" s="205" t="b">
        <f>IF('Input&amp;Output'!$C$3=10,phase_chart!E1036,IF('Input&amp;Output'!$C$3=21,phase_chart!I1036,IF('Input&amp;Output'!$C$3=22,phase_chart!M1036,IF('Input&amp;Output'!$C$3=31,phase_chart!Q1036,IF('Input&amp;Output'!$C$3=32,phase_chart!U1036,"")))))</f>
        <v>0</v>
      </c>
      <c r="P1039" s="159">
        <f ca="1">IF(NOT($J1039=0),IF($J1039&lt;IF($P1038=0,0,VLOOKUP(P1038,tbL!$M$37:$Q$43,IF(L1039=TRUE,2,4))),IF($J1039&gt;=VLOOKUP(P1038,tbL!$M$37:$Q$43,IF(L1039=TRUE,3,5)),$P1038,IF(AND(L1038=TRUE,L1039=TRUE),$P1038,$P1038-1)),IF(AND(L1039=TRUE,J1039=VLOOKUP(P1038,tbL!$M$37:$Q$43,IF(L1039=TRUE,2,4))),P1038,IF($P1038+1&gt;$C$12,$C$12,$P1038+1))),0)</f>
        <v>1</v>
      </c>
      <c r="Q1039" s="159">
        <f t="shared" ca="1" si="479"/>
        <v>1</v>
      </c>
      <c r="R1039" s="207">
        <f t="shared" si="496"/>
        <v>0</v>
      </c>
      <c r="S1039" s="208"/>
      <c r="T1039" s="159">
        <f t="shared" si="497"/>
        <v>0</v>
      </c>
      <c r="U1039" s="209" t="str">
        <f ca="1">IF(AND(T1039=-1,N1039=TRUE),"*",IF(AND(U1038="*",N1039=TRUE),"*",IF(AND(AND(L1039=TRUE,U1038="*"),J1039&lt;VLOOKUP(V1038+1,tbL!$M$38:$O$43,3)),"*","")))</f>
        <v/>
      </c>
      <c r="V1039" s="204">
        <f t="shared" ca="1" si="480"/>
        <v>1</v>
      </c>
      <c r="Y1039" s="159" t="str">
        <f t="shared" ca="1" si="481"/>
        <v/>
      </c>
      <c r="Z1039" s="159" t="str">
        <f t="shared" si="482"/>
        <v/>
      </c>
      <c r="AA1039" s="159">
        <f t="shared" ca="1" si="473"/>
        <v>1</v>
      </c>
      <c r="AC1039" s="161" t="str">
        <f t="shared" ca="1" si="483"/>
        <v/>
      </c>
      <c r="AD1039" s="161">
        <f t="shared" ca="1" si="484"/>
        <v>1</v>
      </c>
      <c r="AE1039" s="161" t="str">
        <f t="shared" ca="1" si="475"/>
        <v/>
      </c>
      <c r="AF1039" s="161">
        <f t="shared" ca="1" si="485"/>
        <v>1</v>
      </c>
      <c r="AG1039" s="161" t="str">
        <f t="shared" ca="1" si="486"/>
        <v/>
      </c>
      <c r="AH1039" s="161">
        <f t="shared" ca="1" si="487"/>
        <v>1</v>
      </c>
      <c r="AI1039" s="161" t="str">
        <f t="shared" ca="1" si="488"/>
        <v/>
      </c>
      <c r="AJ1039" s="161">
        <f t="shared" ca="1" si="489"/>
        <v>1</v>
      </c>
      <c r="AL1039" s="161" t="str">
        <f t="shared" ca="1" si="490"/>
        <v/>
      </c>
      <c r="AM1039" s="161">
        <f t="shared" ca="1" si="501"/>
        <v>1</v>
      </c>
      <c r="AN1039" s="161" t="str">
        <f t="shared" ca="1" si="491"/>
        <v/>
      </c>
      <c r="AO1039" s="161">
        <f t="shared" ca="1" si="500"/>
        <v>1</v>
      </c>
      <c r="AP1039" s="161" t="str">
        <f t="shared" ca="1" si="492"/>
        <v/>
      </c>
      <c r="AQ1039" s="161">
        <f t="shared" ca="1" si="498"/>
        <v>1</v>
      </c>
      <c r="AR1039" s="161" t="str">
        <f t="shared" ca="1" si="493"/>
        <v/>
      </c>
      <c r="AS1039" s="161">
        <f t="shared" ca="1" si="494"/>
        <v>1</v>
      </c>
      <c r="AT1039" s="159" t="str">
        <f t="shared" ca="1" si="474"/>
        <v/>
      </c>
      <c r="AU1039" s="210">
        <f t="shared" ca="1" si="478"/>
        <v>14</v>
      </c>
      <c r="AV1039" s="209"/>
      <c r="AW1039" s="204">
        <f t="shared" si="495"/>
        <v>11092.388888888881</v>
      </c>
      <c r="AX1039" s="159"/>
      <c r="AZ1039" s="159"/>
      <c r="BM1039" s="207"/>
      <c r="BN1039" s="212"/>
      <c r="BP1039" s="209"/>
      <c r="BQ1039" s="211"/>
      <c r="BR1039" s="211"/>
      <c r="BS1039" s="211"/>
      <c r="BT1039" s="211"/>
      <c r="BU1039" s="211"/>
      <c r="BV1039" s="211"/>
      <c r="BW1039" s="211"/>
      <c r="BX1039" s="211"/>
      <c r="BY1039" s="211"/>
      <c r="BZ1039" s="211"/>
      <c r="CA1039" s="209"/>
      <c r="CB1039" s="224"/>
      <c r="CC1039" s="204"/>
      <c r="CD1039" s="204"/>
      <c r="CE1039" s="204"/>
      <c r="CF1039" s="211"/>
      <c r="CG1039" s="211"/>
      <c r="CI1039" s="209"/>
      <c r="CJ1039" s="209"/>
      <c r="EH1039" s="165"/>
      <c r="EI1039" s="165"/>
      <c r="EJ1039" s="166"/>
      <c r="EK1039" s="209"/>
      <c r="EL1039" s="211"/>
      <c r="EM1039" s="211"/>
      <c r="EN1039" s="211"/>
      <c r="EO1039" s="211"/>
      <c r="EP1039" s="211"/>
      <c r="ES1039" s="165"/>
      <c r="ET1039" s="165"/>
      <c r="EU1039" s="166"/>
      <c r="EV1039" s="209"/>
      <c r="EW1039" s="211"/>
      <c r="EX1039" s="211"/>
      <c r="EY1039" s="211"/>
      <c r="EZ1039" s="211"/>
      <c r="FA1039" s="211"/>
      <c r="FD1039" s="165"/>
      <c r="FE1039" s="165"/>
      <c r="FF1039" s="166"/>
      <c r="FG1039" s="209"/>
      <c r="FH1039" s="211"/>
      <c r="FI1039" s="211"/>
      <c r="FJ1039" s="211"/>
      <c r="FK1039" s="211"/>
      <c r="FL1039" s="211"/>
    </row>
    <row r="1040" spans="9:168">
      <c r="I1040" s="221">
        <f t="shared" si="499"/>
        <v>436</v>
      </c>
      <c r="J1040" s="159">
        <f>'v-t_chart'!C1037</f>
        <v>57.9</v>
      </c>
      <c r="K1040" s="204">
        <f t="shared" ca="1" si="477"/>
        <v>169.58909999999997</v>
      </c>
      <c r="L1040" s="205" t="b">
        <f>IF('Input&amp;Output'!$C$3=10,phase_chart!C1037,IF('Input&amp;Output'!$C$3=21,phase_chart!G1037,IF('Input&amp;Output'!$C$3=22,phase_chart!K1037,IF('Input&amp;Output'!$C$3=31,phase_chart!O1037,IF('Input&amp;Output'!$C$3=32,phase_chart!S1037,"")))))</f>
        <v>0</v>
      </c>
      <c r="M1040" s="206" t="b">
        <f>IF('Input&amp;Output'!$C$3=10,phase_chart!D1037,IF('Input&amp;Output'!$C$3=21,phase_chart!H1037,IF('Input&amp;Output'!$C$3=22,phase_chart!L1037,IF('Input&amp;Output'!$C$3=31,phase_chart!P1037,IF('Input&amp;Output'!$C$3=32,phase_chart!T1037,"")))))</f>
        <v>1</v>
      </c>
      <c r="N1040" s="205" t="b">
        <f>IF('Input&amp;Output'!$C$3=10,phase_chart!E1037,IF('Input&amp;Output'!$C$3=21,phase_chart!I1037,IF('Input&amp;Output'!$C$3=22,phase_chart!M1037,IF('Input&amp;Output'!$C$3=31,phase_chart!Q1037,IF('Input&amp;Output'!$C$3=32,phase_chart!U1037,"")))))</f>
        <v>0</v>
      </c>
      <c r="P1040" s="159">
        <f ca="1">IF(NOT($J1040=0),IF($J1040&lt;IF($P1039=0,0,VLOOKUP(P1039,tbL!$M$37:$Q$43,IF(L1040=TRUE,2,4))),IF($J1040&gt;=VLOOKUP(P1039,tbL!$M$37:$Q$43,IF(L1040=TRUE,3,5)),$P1039,IF(AND(L1039=TRUE,L1040=TRUE),$P1039,$P1039-1)),IF(AND(L1040=TRUE,J1040=VLOOKUP(P1039,tbL!$M$37:$Q$43,IF(L1040=TRUE,2,4))),P1039,IF($P1039+1&gt;$C$12,$C$12,$P1039+1))),0)</f>
        <v>1</v>
      </c>
      <c r="Q1040" s="159">
        <f t="shared" ca="1" si="479"/>
        <v>1</v>
      </c>
      <c r="R1040" s="207">
        <f t="shared" si="496"/>
        <v>0</v>
      </c>
      <c r="S1040" s="208"/>
      <c r="T1040" s="159">
        <f t="shared" si="497"/>
        <v>0</v>
      </c>
      <c r="U1040" s="209" t="str">
        <f ca="1">IF(AND(T1040=-1,N1040=TRUE),"*",IF(AND(U1039="*",N1040=TRUE),"*",IF(AND(AND(L1040=TRUE,U1039="*"),J1040&lt;VLOOKUP(V1039+1,tbL!$M$38:$O$43,3)),"*","")))</f>
        <v/>
      </c>
      <c r="V1040" s="204">
        <f t="shared" ca="1" si="480"/>
        <v>1</v>
      </c>
      <c r="Y1040" s="159" t="str">
        <f t="shared" ca="1" si="481"/>
        <v/>
      </c>
      <c r="Z1040" s="159" t="str">
        <f t="shared" si="482"/>
        <v/>
      </c>
      <c r="AA1040" s="159">
        <f t="shared" ca="1" si="473"/>
        <v>1</v>
      </c>
      <c r="AC1040" s="161" t="str">
        <f t="shared" ca="1" si="483"/>
        <v/>
      </c>
      <c r="AD1040" s="161">
        <f t="shared" ca="1" si="484"/>
        <v>1</v>
      </c>
      <c r="AE1040" s="161" t="str">
        <f t="shared" ca="1" si="475"/>
        <v/>
      </c>
      <c r="AF1040" s="161">
        <f t="shared" ca="1" si="485"/>
        <v>1</v>
      </c>
      <c r="AG1040" s="161" t="str">
        <f t="shared" ca="1" si="486"/>
        <v/>
      </c>
      <c r="AH1040" s="161">
        <f t="shared" ca="1" si="487"/>
        <v>1</v>
      </c>
      <c r="AI1040" s="161" t="str">
        <f t="shared" ca="1" si="488"/>
        <v/>
      </c>
      <c r="AJ1040" s="161">
        <f t="shared" ca="1" si="489"/>
        <v>1</v>
      </c>
      <c r="AL1040" s="161" t="str">
        <f t="shared" ca="1" si="490"/>
        <v/>
      </c>
      <c r="AM1040" s="161">
        <f t="shared" ca="1" si="501"/>
        <v>1</v>
      </c>
      <c r="AN1040" s="161" t="str">
        <f t="shared" ca="1" si="491"/>
        <v/>
      </c>
      <c r="AO1040" s="161">
        <f t="shared" ca="1" si="500"/>
        <v>1</v>
      </c>
      <c r="AP1040" s="161" t="str">
        <f t="shared" ca="1" si="492"/>
        <v/>
      </c>
      <c r="AQ1040" s="161">
        <f t="shared" ca="1" si="498"/>
        <v>1</v>
      </c>
      <c r="AR1040" s="161" t="str">
        <f t="shared" ca="1" si="493"/>
        <v/>
      </c>
      <c r="AS1040" s="161">
        <f t="shared" ca="1" si="494"/>
        <v>1</v>
      </c>
      <c r="AT1040" s="159" t="str">
        <f t="shared" ca="1" si="474"/>
        <v/>
      </c>
      <c r="AU1040" s="210">
        <f t="shared" ca="1" si="478"/>
        <v>14</v>
      </c>
      <c r="AV1040" s="209"/>
      <c r="AW1040" s="204">
        <f t="shared" si="495"/>
        <v>11108.472222222215</v>
      </c>
      <c r="AX1040" s="159"/>
      <c r="AZ1040" s="159"/>
      <c r="BM1040" s="207"/>
      <c r="BN1040" s="212"/>
      <c r="BP1040" s="209"/>
      <c r="BQ1040" s="211"/>
      <c r="BR1040" s="211"/>
      <c r="BS1040" s="211"/>
      <c r="BT1040" s="211"/>
      <c r="BU1040" s="211"/>
      <c r="BV1040" s="211"/>
      <c r="BW1040" s="211"/>
      <c r="BX1040" s="211"/>
      <c r="BY1040" s="211"/>
      <c r="BZ1040" s="211"/>
      <c r="CA1040" s="209"/>
      <c r="CB1040" s="224"/>
      <c r="CC1040" s="204"/>
      <c r="CD1040" s="204"/>
      <c r="CE1040" s="204"/>
      <c r="CF1040" s="211"/>
      <c r="CG1040" s="211"/>
      <c r="CI1040" s="209"/>
      <c r="CJ1040" s="209"/>
      <c r="EH1040" s="165"/>
      <c r="EI1040" s="165"/>
      <c r="EJ1040" s="166"/>
      <c r="EK1040" s="209"/>
      <c r="EL1040" s="211"/>
      <c r="EM1040" s="211"/>
      <c r="EN1040" s="211"/>
      <c r="EO1040" s="211"/>
      <c r="EP1040" s="211"/>
      <c r="ES1040" s="165"/>
      <c r="ET1040" s="165"/>
      <c r="EU1040" s="166"/>
      <c r="EV1040" s="209"/>
      <c r="EW1040" s="211"/>
      <c r="EX1040" s="211"/>
      <c r="EY1040" s="211"/>
      <c r="EZ1040" s="211"/>
      <c r="FA1040" s="211"/>
      <c r="FD1040" s="165"/>
      <c r="FE1040" s="165"/>
      <c r="FF1040" s="166"/>
      <c r="FG1040" s="209"/>
      <c r="FH1040" s="211"/>
      <c r="FI1040" s="211"/>
      <c r="FJ1040" s="211"/>
      <c r="FK1040" s="211"/>
      <c r="FL1040" s="211"/>
    </row>
    <row r="1041" spans="9:168">
      <c r="I1041" s="221">
        <f t="shared" si="499"/>
        <v>437</v>
      </c>
      <c r="J1041" s="159">
        <f>'v-t_chart'!C1038</f>
        <v>59.7</v>
      </c>
      <c r="K1041" s="204">
        <f t="shared" ca="1" si="477"/>
        <v>174.8613</v>
      </c>
      <c r="L1041" s="205" t="b">
        <f>IF('Input&amp;Output'!$C$3=10,phase_chart!C1038,IF('Input&amp;Output'!$C$3=21,phase_chart!G1038,IF('Input&amp;Output'!$C$3=22,phase_chart!K1038,IF('Input&amp;Output'!$C$3=31,phase_chart!O1038,IF('Input&amp;Output'!$C$3=32,phase_chart!S1038,"")))))</f>
        <v>0</v>
      </c>
      <c r="M1041" s="206" t="b">
        <f>IF('Input&amp;Output'!$C$3=10,phase_chart!D1038,IF('Input&amp;Output'!$C$3=21,phase_chart!H1038,IF('Input&amp;Output'!$C$3=22,phase_chart!L1038,IF('Input&amp;Output'!$C$3=31,phase_chart!P1038,IF('Input&amp;Output'!$C$3=32,phase_chart!T1038,"")))))</f>
        <v>1</v>
      </c>
      <c r="N1041" s="205" t="b">
        <f>IF('Input&amp;Output'!$C$3=10,phase_chart!E1038,IF('Input&amp;Output'!$C$3=21,phase_chart!I1038,IF('Input&amp;Output'!$C$3=22,phase_chart!M1038,IF('Input&amp;Output'!$C$3=31,phase_chart!Q1038,IF('Input&amp;Output'!$C$3=32,phase_chart!U1038,"")))))</f>
        <v>0</v>
      </c>
      <c r="P1041" s="159">
        <f ca="1">IF(NOT($J1041=0),IF($J1041&lt;IF($P1040=0,0,VLOOKUP(P1040,tbL!$M$37:$Q$43,IF(L1041=TRUE,2,4))),IF($J1041&gt;=VLOOKUP(P1040,tbL!$M$37:$Q$43,IF(L1041=TRUE,3,5)),$P1040,IF(AND(L1040=TRUE,L1041=TRUE),$P1040,$P1040-1)),IF(AND(L1041=TRUE,J1041=VLOOKUP(P1040,tbL!$M$37:$Q$43,IF(L1041=TRUE,2,4))),P1040,IF($P1040+1&gt;$C$12,$C$12,$P1040+1))),0)</f>
        <v>1</v>
      </c>
      <c r="Q1041" s="159">
        <f t="shared" ca="1" si="479"/>
        <v>1</v>
      </c>
      <c r="R1041" s="207">
        <f t="shared" si="496"/>
        <v>0</v>
      </c>
      <c r="S1041" s="208"/>
      <c r="T1041" s="159">
        <f t="shared" si="497"/>
        <v>0</v>
      </c>
      <c r="U1041" s="209" t="str">
        <f ca="1">IF(AND(T1041=-1,N1041=TRUE),"*",IF(AND(U1040="*",N1041=TRUE),"*",IF(AND(AND(L1041=TRUE,U1040="*"),J1041&lt;VLOOKUP(V1040+1,tbL!$M$38:$O$43,3)),"*","")))</f>
        <v/>
      </c>
      <c r="V1041" s="204">
        <f t="shared" ca="1" si="480"/>
        <v>1</v>
      </c>
      <c r="Y1041" s="159" t="str">
        <f t="shared" ca="1" si="481"/>
        <v/>
      </c>
      <c r="Z1041" s="159" t="str">
        <f t="shared" si="482"/>
        <v/>
      </c>
      <c r="AA1041" s="159">
        <f t="shared" ca="1" si="473"/>
        <v>1</v>
      </c>
      <c r="AC1041" s="161" t="str">
        <f t="shared" ca="1" si="483"/>
        <v/>
      </c>
      <c r="AD1041" s="161">
        <f t="shared" ca="1" si="484"/>
        <v>1</v>
      </c>
      <c r="AE1041" s="161" t="str">
        <f t="shared" ca="1" si="475"/>
        <v/>
      </c>
      <c r="AF1041" s="161">
        <f t="shared" ca="1" si="485"/>
        <v>1</v>
      </c>
      <c r="AG1041" s="161" t="str">
        <f t="shared" ca="1" si="486"/>
        <v/>
      </c>
      <c r="AH1041" s="161">
        <f t="shared" ca="1" si="487"/>
        <v>1</v>
      </c>
      <c r="AI1041" s="161" t="str">
        <f t="shared" ca="1" si="488"/>
        <v/>
      </c>
      <c r="AJ1041" s="161">
        <f t="shared" ca="1" si="489"/>
        <v>1</v>
      </c>
      <c r="AL1041" s="161" t="str">
        <f t="shared" ca="1" si="490"/>
        <v/>
      </c>
      <c r="AM1041" s="161">
        <f t="shared" ca="1" si="501"/>
        <v>1</v>
      </c>
      <c r="AN1041" s="161" t="str">
        <f t="shared" ca="1" si="491"/>
        <v/>
      </c>
      <c r="AO1041" s="161">
        <f t="shared" ca="1" si="500"/>
        <v>1</v>
      </c>
      <c r="AP1041" s="161" t="str">
        <f t="shared" ca="1" si="492"/>
        <v/>
      </c>
      <c r="AQ1041" s="161">
        <f t="shared" ca="1" si="498"/>
        <v>1</v>
      </c>
      <c r="AR1041" s="161" t="str">
        <f t="shared" ca="1" si="493"/>
        <v/>
      </c>
      <c r="AS1041" s="161">
        <f t="shared" ca="1" si="494"/>
        <v>1</v>
      </c>
      <c r="AT1041" s="159" t="str">
        <f t="shared" ca="1" si="474"/>
        <v/>
      </c>
      <c r="AU1041" s="210">
        <f t="shared" ca="1" si="478"/>
        <v>14</v>
      </c>
      <c r="AV1041" s="209"/>
      <c r="AW1041" s="204">
        <f t="shared" si="495"/>
        <v>11125.055555555549</v>
      </c>
      <c r="AX1041" s="159"/>
      <c r="AZ1041" s="159"/>
      <c r="BM1041" s="207"/>
      <c r="BN1041" s="212"/>
      <c r="BP1041" s="209"/>
      <c r="BQ1041" s="211"/>
      <c r="BR1041" s="211"/>
      <c r="BS1041" s="211"/>
      <c r="BT1041" s="211"/>
      <c r="BU1041" s="211"/>
      <c r="BV1041" s="211"/>
      <c r="BW1041" s="211"/>
      <c r="BX1041" s="211"/>
      <c r="BY1041" s="211"/>
      <c r="BZ1041" s="211"/>
      <c r="CA1041" s="209"/>
      <c r="CB1041" s="224"/>
      <c r="CC1041" s="204"/>
      <c r="CD1041" s="204"/>
      <c r="CE1041" s="204"/>
      <c r="CF1041" s="211"/>
      <c r="CG1041" s="211"/>
      <c r="CI1041" s="209"/>
      <c r="CJ1041" s="209"/>
      <c r="EH1041" s="165"/>
      <c r="EI1041" s="165"/>
      <c r="EJ1041" s="166"/>
      <c r="EK1041" s="209"/>
      <c r="EL1041" s="211"/>
      <c r="EM1041" s="211"/>
      <c r="EN1041" s="211"/>
      <c r="EO1041" s="211"/>
      <c r="EP1041" s="211"/>
      <c r="ES1041" s="165"/>
      <c r="ET1041" s="165"/>
      <c r="EU1041" s="166"/>
      <c r="EV1041" s="209"/>
      <c r="EW1041" s="211"/>
      <c r="EX1041" s="211"/>
      <c r="EY1041" s="211"/>
      <c r="EZ1041" s="211"/>
      <c r="FA1041" s="211"/>
      <c r="FD1041" s="165"/>
      <c r="FE1041" s="165"/>
      <c r="FF1041" s="166"/>
      <c r="FG1041" s="209"/>
      <c r="FH1041" s="211"/>
      <c r="FI1041" s="211"/>
      <c r="FJ1041" s="211"/>
      <c r="FK1041" s="211"/>
      <c r="FL1041" s="211"/>
    </row>
    <row r="1042" spans="9:168">
      <c r="I1042" s="221">
        <f t="shared" si="499"/>
        <v>438</v>
      </c>
      <c r="J1042" s="159">
        <f>'v-t_chart'!C1039</f>
        <v>61.2</v>
      </c>
      <c r="K1042" s="204">
        <f t="shared" ca="1" si="477"/>
        <v>179.25479999999999</v>
      </c>
      <c r="L1042" s="205" t="b">
        <f>IF('Input&amp;Output'!$C$3=10,phase_chart!C1039,IF('Input&amp;Output'!$C$3=21,phase_chart!G1039,IF('Input&amp;Output'!$C$3=22,phase_chart!K1039,IF('Input&amp;Output'!$C$3=31,phase_chart!O1039,IF('Input&amp;Output'!$C$3=32,phase_chart!S1039,"")))))</f>
        <v>0</v>
      </c>
      <c r="M1042" s="206" t="b">
        <f>IF('Input&amp;Output'!$C$3=10,phase_chart!D1039,IF('Input&amp;Output'!$C$3=21,phase_chart!H1039,IF('Input&amp;Output'!$C$3=22,phase_chart!L1039,IF('Input&amp;Output'!$C$3=31,phase_chart!P1039,IF('Input&amp;Output'!$C$3=32,phase_chart!T1039,"")))))</f>
        <v>1</v>
      </c>
      <c r="N1042" s="205" t="b">
        <f>IF('Input&amp;Output'!$C$3=10,phase_chart!E1039,IF('Input&amp;Output'!$C$3=21,phase_chart!I1039,IF('Input&amp;Output'!$C$3=22,phase_chart!M1039,IF('Input&amp;Output'!$C$3=31,phase_chart!Q1039,IF('Input&amp;Output'!$C$3=32,phase_chart!U1039,"")))))</f>
        <v>0</v>
      </c>
      <c r="P1042" s="159">
        <f ca="1">IF(NOT($J1042=0),IF($J1042&lt;IF($P1041=0,0,VLOOKUP(P1041,tbL!$M$37:$Q$43,IF(L1042=TRUE,2,4))),IF($J1042&gt;=VLOOKUP(P1041,tbL!$M$37:$Q$43,IF(L1042=TRUE,3,5)),$P1041,IF(AND(L1041=TRUE,L1042=TRUE),$P1041,$P1041-1)),IF(AND(L1042=TRUE,J1042=VLOOKUP(P1041,tbL!$M$37:$Q$43,IF(L1042=TRUE,2,4))),P1041,IF($P1041+1&gt;$C$12,$C$12,$P1041+1))),0)</f>
        <v>1</v>
      </c>
      <c r="Q1042" s="159">
        <f t="shared" ca="1" si="479"/>
        <v>1</v>
      </c>
      <c r="R1042" s="207">
        <f t="shared" si="496"/>
        <v>0</v>
      </c>
      <c r="S1042" s="208"/>
      <c r="T1042" s="159">
        <f t="shared" si="497"/>
        <v>0</v>
      </c>
      <c r="U1042" s="209" t="str">
        <f ca="1">IF(AND(T1042=-1,N1042=TRUE),"*",IF(AND(U1041="*",N1042=TRUE),"*",IF(AND(AND(L1042=TRUE,U1041="*"),J1042&lt;VLOOKUP(V1041+1,tbL!$M$38:$O$43,3)),"*","")))</f>
        <v/>
      </c>
      <c r="V1042" s="204">
        <f t="shared" ca="1" si="480"/>
        <v>1</v>
      </c>
      <c r="Y1042" s="159" t="str">
        <f t="shared" ca="1" si="481"/>
        <v/>
      </c>
      <c r="Z1042" s="159" t="str">
        <f t="shared" si="482"/>
        <v/>
      </c>
      <c r="AA1042" s="159">
        <f t="shared" ca="1" si="473"/>
        <v>1</v>
      </c>
      <c r="AC1042" s="161" t="str">
        <f t="shared" ca="1" si="483"/>
        <v/>
      </c>
      <c r="AD1042" s="161">
        <f t="shared" ca="1" si="484"/>
        <v>1</v>
      </c>
      <c r="AE1042" s="161" t="str">
        <f t="shared" ca="1" si="475"/>
        <v/>
      </c>
      <c r="AF1042" s="161">
        <f t="shared" ca="1" si="485"/>
        <v>1</v>
      </c>
      <c r="AG1042" s="161" t="str">
        <f t="shared" ca="1" si="486"/>
        <v/>
      </c>
      <c r="AH1042" s="161">
        <f t="shared" ca="1" si="487"/>
        <v>1</v>
      </c>
      <c r="AI1042" s="161" t="str">
        <f t="shared" ca="1" si="488"/>
        <v/>
      </c>
      <c r="AJ1042" s="161">
        <f t="shared" ca="1" si="489"/>
        <v>1</v>
      </c>
      <c r="AL1042" s="161" t="str">
        <f t="shared" ca="1" si="490"/>
        <v/>
      </c>
      <c r="AM1042" s="161">
        <f t="shared" ca="1" si="501"/>
        <v>1</v>
      </c>
      <c r="AN1042" s="161" t="str">
        <f t="shared" ca="1" si="491"/>
        <v/>
      </c>
      <c r="AO1042" s="161">
        <f t="shared" ca="1" si="500"/>
        <v>1</v>
      </c>
      <c r="AP1042" s="161" t="str">
        <f t="shared" ca="1" si="492"/>
        <v/>
      </c>
      <c r="AQ1042" s="161">
        <f t="shared" ca="1" si="498"/>
        <v>1</v>
      </c>
      <c r="AR1042" s="161" t="str">
        <f t="shared" ca="1" si="493"/>
        <v/>
      </c>
      <c r="AS1042" s="161">
        <f t="shared" ca="1" si="494"/>
        <v>1</v>
      </c>
      <c r="AT1042" s="159" t="str">
        <f t="shared" ca="1" si="474"/>
        <v/>
      </c>
      <c r="AU1042" s="210">
        <f t="shared" ca="1" si="478"/>
        <v>14</v>
      </c>
      <c r="AV1042" s="209"/>
      <c r="AW1042" s="204">
        <f t="shared" si="495"/>
        <v>11142.055555555549</v>
      </c>
      <c r="AX1042" s="159"/>
      <c r="AZ1042" s="159"/>
      <c r="BM1042" s="207"/>
      <c r="BN1042" s="212"/>
      <c r="BP1042" s="209"/>
      <c r="BQ1042" s="211"/>
      <c r="BR1042" s="211"/>
      <c r="BS1042" s="211"/>
      <c r="BT1042" s="211"/>
      <c r="BU1042" s="211"/>
      <c r="BV1042" s="211"/>
      <c r="BW1042" s="211"/>
      <c r="BX1042" s="211"/>
      <c r="BY1042" s="211"/>
      <c r="BZ1042" s="211"/>
      <c r="CA1042" s="209"/>
      <c r="CB1042" s="224"/>
      <c r="CC1042" s="204"/>
      <c r="CD1042" s="204"/>
      <c r="CE1042" s="204"/>
      <c r="CF1042" s="211"/>
      <c r="CG1042" s="211"/>
      <c r="CI1042" s="209"/>
      <c r="CJ1042" s="209"/>
      <c r="EH1042" s="165"/>
      <c r="EI1042" s="165"/>
      <c r="EJ1042" s="166"/>
      <c r="EK1042" s="209"/>
      <c r="EL1042" s="211"/>
      <c r="EM1042" s="211"/>
      <c r="EN1042" s="211"/>
      <c r="EO1042" s="211"/>
      <c r="EP1042" s="211"/>
      <c r="ES1042" s="165"/>
      <c r="ET1042" s="165"/>
      <c r="EU1042" s="166"/>
      <c r="EV1042" s="209"/>
      <c r="EW1042" s="211"/>
      <c r="EX1042" s="211"/>
      <c r="EY1042" s="211"/>
      <c r="EZ1042" s="211"/>
      <c r="FA1042" s="211"/>
      <c r="FD1042" s="165"/>
      <c r="FE1042" s="165"/>
      <c r="FF1042" s="166"/>
      <c r="FG1042" s="209"/>
      <c r="FH1042" s="211"/>
      <c r="FI1042" s="211"/>
      <c r="FJ1042" s="211"/>
      <c r="FK1042" s="211"/>
      <c r="FL1042" s="211"/>
    </row>
    <row r="1043" spans="9:168">
      <c r="I1043" s="221">
        <f t="shared" si="499"/>
        <v>439</v>
      </c>
      <c r="J1043" s="159">
        <f>'v-t_chart'!C1040</f>
        <v>62.3</v>
      </c>
      <c r="K1043" s="204">
        <f t="shared" ca="1" si="477"/>
        <v>182.47669999999999</v>
      </c>
      <c r="L1043" s="205" t="b">
        <f>IF('Input&amp;Output'!$C$3=10,phase_chart!C1040,IF('Input&amp;Output'!$C$3=21,phase_chart!G1040,IF('Input&amp;Output'!$C$3=22,phase_chart!K1040,IF('Input&amp;Output'!$C$3=31,phase_chart!O1040,IF('Input&amp;Output'!$C$3=32,phase_chart!S1040,"")))))</f>
        <v>0</v>
      </c>
      <c r="M1043" s="206" t="b">
        <f>IF('Input&amp;Output'!$C$3=10,phase_chart!D1040,IF('Input&amp;Output'!$C$3=21,phase_chart!H1040,IF('Input&amp;Output'!$C$3=22,phase_chart!L1040,IF('Input&amp;Output'!$C$3=31,phase_chart!P1040,IF('Input&amp;Output'!$C$3=32,phase_chart!T1040,"")))))</f>
        <v>1</v>
      </c>
      <c r="N1043" s="205" t="b">
        <f>IF('Input&amp;Output'!$C$3=10,phase_chart!E1040,IF('Input&amp;Output'!$C$3=21,phase_chart!I1040,IF('Input&amp;Output'!$C$3=22,phase_chart!M1040,IF('Input&amp;Output'!$C$3=31,phase_chart!Q1040,IF('Input&amp;Output'!$C$3=32,phase_chart!U1040,"")))))</f>
        <v>0</v>
      </c>
      <c r="P1043" s="159">
        <f ca="1">IF(NOT($J1043=0),IF($J1043&lt;IF($P1042=0,0,VLOOKUP(P1042,tbL!$M$37:$Q$43,IF(L1043=TRUE,2,4))),IF($J1043&gt;=VLOOKUP(P1042,tbL!$M$37:$Q$43,IF(L1043=TRUE,3,5)),$P1042,IF(AND(L1042=TRUE,L1043=TRUE),$P1042,$P1042-1)),IF(AND(L1043=TRUE,J1043=VLOOKUP(P1042,tbL!$M$37:$Q$43,IF(L1043=TRUE,2,4))),P1042,IF($P1042+1&gt;$C$12,$C$12,$P1042+1))),0)</f>
        <v>1</v>
      </c>
      <c r="Q1043" s="159">
        <f t="shared" ca="1" si="479"/>
        <v>1</v>
      </c>
      <c r="R1043" s="207">
        <f t="shared" si="496"/>
        <v>0</v>
      </c>
      <c r="S1043" s="208"/>
      <c r="T1043" s="159">
        <f t="shared" si="497"/>
        <v>0</v>
      </c>
      <c r="U1043" s="209" t="str">
        <f ca="1">IF(AND(T1043=-1,N1043=TRUE),"*",IF(AND(U1042="*",N1043=TRUE),"*",IF(AND(AND(L1043=TRUE,U1042="*"),J1043&lt;VLOOKUP(V1042+1,tbL!$M$38:$O$43,3)),"*","")))</f>
        <v/>
      </c>
      <c r="V1043" s="204">
        <f t="shared" ca="1" si="480"/>
        <v>1</v>
      </c>
      <c r="Y1043" s="159" t="str">
        <f t="shared" ca="1" si="481"/>
        <v/>
      </c>
      <c r="Z1043" s="159" t="str">
        <f t="shared" si="482"/>
        <v/>
      </c>
      <c r="AA1043" s="159">
        <f t="shared" ca="1" si="473"/>
        <v>1</v>
      </c>
      <c r="AC1043" s="161" t="str">
        <f t="shared" ca="1" si="483"/>
        <v/>
      </c>
      <c r="AD1043" s="161">
        <f t="shared" ca="1" si="484"/>
        <v>1</v>
      </c>
      <c r="AE1043" s="161" t="str">
        <f t="shared" ca="1" si="475"/>
        <v/>
      </c>
      <c r="AF1043" s="161">
        <f t="shared" ca="1" si="485"/>
        <v>1</v>
      </c>
      <c r="AG1043" s="161" t="str">
        <f t="shared" ca="1" si="486"/>
        <v/>
      </c>
      <c r="AH1043" s="161">
        <f t="shared" ca="1" si="487"/>
        <v>1</v>
      </c>
      <c r="AI1043" s="161" t="str">
        <f t="shared" ca="1" si="488"/>
        <v/>
      </c>
      <c r="AJ1043" s="161">
        <f t="shared" ca="1" si="489"/>
        <v>1</v>
      </c>
      <c r="AL1043" s="161" t="str">
        <f t="shared" ca="1" si="490"/>
        <v/>
      </c>
      <c r="AM1043" s="161">
        <f t="shared" ca="1" si="501"/>
        <v>1</v>
      </c>
      <c r="AN1043" s="161" t="str">
        <f t="shared" ca="1" si="491"/>
        <v/>
      </c>
      <c r="AO1043" s="161">
        <f t="shared" ca="1" si="500"/>
        <v>1</v>
      </c>
      <c r="AP1043" s="161" t="str">
        <f t="shared" ca="1" si="492"/>
        <v/>
      </c>
      <c r="AQ1043" s="161">
        <f t="shared" ca="1" si="498"/>
        <v>1</v>
      </c>
      <c r="AR1043" s="161" t="str">
        <f t="shared" ca="1" si="493"/>
        <v/>
      </c>
      <c r="AS1043" s="161">
        <f t="shared" ca="1" si="494"/>
        <v>1</v>
      </c>
      <c r="AT1043" s="159" t="str">
        <f t="shared" ca="1" si="474"/>
        <v/>
      </c>
      <c r="AU1043" s="210">
        <f t="shared" ca="1" si="478"/>
        <v>14</v>
      </c>
      <c r="AV1043" s="209"/>
      <c r="AW1043" s="204">
        <f t="shared" si="495"/>
        <v>11159.361111111104</v>
      </c>
      <c r="AX1043" s="159"/>
      <c r="AZ1043" s="159"/>
      <c r="BM1043" s="207"/>
      <c r="BN1043" s="212"/>
      <c r="BP1043" s="209"/>
      <c r="BQ1043" s="211"/>
      <c r="BR1043" s="211"/>
      <c r="BS1043" s="211"/>
      <c r="BT1043" s="211"/>
      <c r="BU1043" s="211"/>
      <c r="BV1043" s="211"/>
      <c r="BW1043" s="211"/>
      <c r="BX1043" s="211"/>
      <c r="BY1043" s="211"/>
      <c r="BZ1043" s="211"/>
      <c r="CA1043" s="209"/>
      <c r="CB1043" s="224"/>
      <c r="CC1043" s="204"/>
      <c r="CD1043" s="204"/>
      <c r="CE1043" s="204"/>
      <c r="CF1043" s="211"/>
      <c r="CG1043" s="211"/>
      <c r="CI1043" s="209"/>
      <c r="CJ1043" s="209"/>
      <c r="EH1043" s="165"/>
      <c r="EI1043" s="165"/>
      <c r="EJ1043" s="166"/>
      <c r="EK1043" s="209"/>
      <c r="EL1043" s="211"/>
      <c r="EM1043" s="211"/>
      <c r="EN1043" s="211"/>
      <c r="EO1043" s="211"/>
      <c r="EP1043" s="211"/>
      <c r="ES1043" s="165"/>
      <c r="ET1043" s="165"/>
      <c r="EU1043" s="166"/>
      <c r="EV1043" s="209"/>
      <c r="EW1043" s="211"/>
      <c r="EX1043" s="211"/>
      <c r="EY1043" s="211"/>
      <c r="EZ1043" s="211"/>
      <c r="FA1043" s="211"/>
      <c r="FD1043" s="165"/>
      <c r="FE1043" s="165"/>
      <c r="FF1043" s="166"/>
      <c r="FG1043" s="209"/>
      <c r="FH1043" s="211"/>
      <c r="FI1043" s="211"/>
      <c r="FJ1043" s="211"/>
      <c r="FK1043" s="211"/>
      <c r="FL1043" s="211"/>
    </row>
    <row r="1044" spans="9:168">
      <c r="I1044" s="221">
        <f t="shared" si="499"/>
        <v>440</v>
      </c>
      <c r="J1044" s="159">
        <f>'v-t_chart'!C1041</f>
        <v>63.1</v>
      </c>
      <c r="K1044" s="204">
        <f t="shared" ca="1" si="477"/>
        <v>184.81989999999999</v>
      </c>
      <c r="L1044" s="205" t="b">
        <f>IF('Input&amp;Output'!$C$3=10,phase_chart!C1041,IF('Input&amp;Output'!$C$3=21,phase_chart!G1041,IF('Input&amp;Output'!$C$3=22,phase_chart!K1041,IF('Input&amp;Output'!$C$3=31,phase_chart!O1041,IF('Input&amp;Output'!$C$3=32,phase_chart!S1041,"")))))</f>
        <v>0</v>
      </c>
      <c r="M1044" s="206" t="b">
        <f>IF('Input&amp;Output'!$C$3=10,phase_chart!D1041,IF('Input&amp;Output'!$C$3=21,phase_chart!H1041,IF('Input&amp;Output'!$C$3=22,phase_chart!L1041,IF('Input&amp;Output'!$C$3=31,phase_chart!P1041,IF('Input&amp;Output'!$C$3=32,phase_chart!T1041,"")))))</f>
        <v>1</v>
      </c>
      <c r="N1044" s="205" t="b">
        <f>IF('Input&amp;Output'!$C$3=10,phase_chart!E1041,IF('Input&amp;Output'!$C$3=21,phase_chart!I1041,IF('Input&amp;Output'!$C$3=22,phase_chart!M1041,IF('Input&amp;Output'!$C$3=31,phase_chart!Q1041,IF('Input&amp;Output'!$C$3=32,phase_chart!U1041,"")))))</f>
        <v>0</v>
      </c>
      <c r="P1044" s="159">
        <f ca="1">IF(NOT($J1044=0),IF($J1044&lt;IF($P1043=0,0,VLOOKUP(P1043,tbL!$M$37:$Q$43,IF(L1044=TRUE,2,4))),IF($J1044&gt;=VLOOKUP(P1043,tbL!$M$37:$Q$43,IF(L1044=TRUE,3,5)),$P1043,IF(AND(L1043=TRUE,L1044=TRUE),$P1043,$P1043-1)),IF(AND(L1044=TRUE,J1044=VLOOKUP(P1043,tbL!$M$37:$Q$43,IF(L1044=TRUE,2,4))),P1043,IF($P1043+1&gt;$C$12,$C$12,$P1043+1))),0)</f>
        <v>1</v>
      </c>
      <c r="Q1044" s="159">
        <f t="shared" ca="1" si="479"/>
        <v>1</v>
      </c>
      <c r="R1044" s="207">
        <f t="shared" si="496"/>
        <v>0</v>
      </c>
      <c r="S1044" s="208"/>
      <c r="T1044" s="159">
        <f t="shared" si="497"/>
        <v>0</v>
      </c>
      <c r="U1044" s="209" t="str">
        <f ca="1">IF(AND(T1044=-1,N1044=TRUE),"*",IF(AND(U1043="*",N1044=TRUE),"*",IF(AND(AND(L1044=TRUE,U1043="*"),J1044&lt;VLOOKUP(V1043+1,tbL!$M$38:$O$43,3)),"*","")))</f>
        <v/>
      </c>
      <c r="V1044" s="204">
        <f t="shared" ca="1" si="480"/>
        <v>1</v>
      </c>
      <c r="Y1044" s="159" t="str">
        <f t="shared" ca="1" si="481"/>
        <v/>
      </c>
      <c r="Z1044" s="159" t="str">
        <f t="shared" si="482"/>
        <v/>
      </c>
      <c r="AA1044" s="159">
        <f t="shared" ca="1" si="473"/>
        <v>1</v>
      </c>
      <c r="AC1044" s="161" t="str">
        <f t="shared" ca="1" si="483"/>
        <v/>
      </c>
      <c r="AD1044" s="161">
        <f t="shared" ca="1" si="484"/>
        <v>1</v>
      </c>
      <c r="AE1044" s="161" t="str">
        <f t="shared" ca="1" si="475"/>
        <v/>
      </c>
      <c r="AF1044" s="161">
        <f t="shared" ca="1" si="485"/>
        <v>1</v>
      </c>
      <c r="AG1044" s="161" t="str">
        <f t="shared" ca="1" si="486"/>
        <v/>
      </c>
      <c r="AH1044" s="161">
        <f t="shared" ca="1" si="487"/>
        <v>1</v>
      </c>
      <c r="AI1044" s="161" t="str">
        <f t="shared" ca="1" si="488"/>
        <v/>
      </c>
      <c r="AJ1044" s="161">
        <f t="shared" ca="1" si="489"/>
        <v>1</v>
      </c>
      <c r="AL1044" s="161" t="str">
        <f t="shared" ca="1" si="490"/>
        <v/>
      </c>
      <c r="AM1044" s="161">
        <f t="shared" ca="1" si="501"/>
        <v>1</v>
      </c>
      <c r="AN1044" s="161" t="str">
        <f t="shared" ca="1" si="491"/>
        <v/>
      </c>
      <c r="AO1044" s="161">
        <f t="shared" ca="1" si="500"/>
        <v>1</v>
      </c>
      <c r="AP1044" s="161" t="str">
        <f t="shared" ca="1" si="492"/>
        <v/>
      </c>
      <c r="AQ1044" s="161">
        <f t="shared" ca="1" si="498"/>
        <v>1</v>
      </c>
      <c r="AR1044" s="161" t="str">
        <f t="shared" ca="1" si="493"/>
        <v/>
      </c>
      <c r="AS1044" s="161">
        <f t="shared" ca="1" si="494"/>
        <v>1</v>
      </c>
      <c r="AT1044" s="159" t="str">
        <f t="shared" ca="1" si="474"/>
        <v/>
      </c>
      <c r="AU1044" s="210">
        <f t="shared" ca="1" si="478"/>
        <v>14</v>
      </c>
      <c r="AV1044" s="209"/>
      <c r="AW1044" s="204">
        <f t="shared" si="495"/>
        <v>11176.888888888881</v>
      </c>
      <c r="AX1044" s="159"/>
      <c r="AZ1044" s="159"/>
      <c r="BM1044" s="207"/>
      <c r="BN1044" s="212"/>
      <c r="BP1044" s="209"/>
      <c r="BQ1044" s="211"/>
      <c r="BR1044" s="211"/>
      <c r="BS1044" s="211"/>
      <c r="BT1044" s="211"/>
      <c r="BU1044" s="211"/>
      <c r="BV1044" s="211"/>
      <c r="BW1044" s="211"/>
      <c r="BX1044" s="211"/>
      <c r="BY1044" s="211"/>
      <c r="BZ1044" s="211"/>
      <c r="CA1044" s="209"/>
      <c r="CB1044" s="224"/>
      <c r="CC1044" s="204"/>
      <c r="CD1044" s="204"/>
      <c r="CE1044" s="204"/>
      <c r="CF1044" s="211"/>
      <c r="CG1044" s="211"/>
      <c r="CI1044" s="209"/>
      <c r="CJ1044" s="209"/>
      <c r="EH1044" s="165"/>
      <c r="EI1044" s="165"/>
      <c r="EJ1044" s="166"/>
      <c r="EK1044" s="209"/>
      <c r="EL1044" s="211"/>
      <c r="EM1044" s="211"/>
      <c r="EN1044" s="211"/>
      <c r="EO1044" s="211"/>
      <c r="EP1044" s="211"/>
      <c r="ES1044" s="165"/>
      <c r="ET1044" s="165"/>
      <c r="EU1044" s="166"/>
      <c r="EV1044" s="209"/>
      <c r="EW1044" s="211"/>
      <c r="EX1044" s="211"/>
      <c r="EY1044" s="211"/>
      <c r="EZ1044" s="211"/>
      <c r="FA1044" s="211"/>
      <c r="FD1044" s="165"/>
      <c r="FE1044" s="165"/>
      <c r="FF1044" s="166"/>
      <c r="FG1044" s="209"/>
      <c r="FH1044" s="211"/>
      <c r="FI1044" s="211"/>
      <c r="FJ1044" s="211"/>
      <c r="FK1044" s="211"/>
      <c r="FL1044" s="211"/>
    </row>
    <row r="1045" spans="9:168">
      <c r="I1045" s="221">
        <f t="shared" si="499"/>
        <v>441</v>
      </c>
      <c r="J1045" s="159">
        <f>'v-t_chart'!C1042</f>
        <v>63.6</v>
      </c>
      <c r="K1045" s="204">
        <f t="shared" ca="1" si="477"/>
        <v>186.28440000000001</v>
      </c>
      <c r="L1045" s="205" t="b">
        <f>IF('Input&amp;Output'!$C$3=10,phase_chart!C1042,IF('Input&amp;Output'!$C$3=21,phase_chart!G1042,IF('Input&amp;Output'!$C$3=22,phase_chart!K1042,IF('Input&amp;Output'!$C$3=31,phase_chart!O1042,IF('Input&amp;Output'!$C$3=32,phase_chart!S1042,"")))))</f>
        <v>0</v>
      </c>
      <c r="M1045" s="206" t="b">
        <f>IF('Input&amp;Output'!$C$3=10,phase_chart!D1042,IF('Input&amp;Output'!$C$3=21,phase_chart!H1042,IF('Input&amp;Output'!$C$3=22,phase_chart!L1042,IF('Input&amp;Output'!$C$3=31,phase_chart!P1042,IF('Input&amp;Output'!$C$3=32,phase_chart!T1042,"")))))</f>
        <v>0</v>
      </c>
      <c r="N1045" s="205" t="b">
        <f>IF('Input&amp;Output'!$C$3=10,phase_chart!E1042,IF('Input&amp;Output'!$C$3=21,phase_chart!I1042,IF('Input&amp;Output'!$C$3=22,phase_chart!M1042,IF('Input&amp;Output'!$C$3=31,phase_chart!Q1042,IF('Input&amp;Output'!$C$3=32,phase_chart!U1042,"")))))</f>
        <v>1</v>
      </c>
      <c r="P1045" s="159">
        <f ca="1">IF(NOT($J1045=0),IF($J1045&lt;IF($P1044=0,0,VLOOKUP(P1044,tbL!$M$37:$Q$43,IF(L1045=TRUE,2,4))),IF($J1045&gt;=VLOOKUP(P1044,tbL!$M$37:$Q$43,IF(L1045=TRUE,3,5)),$P1044,IF(AND(L1044=TRUE,L1045=TRUE),$P1044,$P1044-1)),IF(AND(L1045=TRUE,J1045=VLOOKUP(P1044,tbL!$M$37:$Q$43,IF(L1045=TRUE,2,4))),P1044,IF($P1044+1&gt;$C$12,$C$12,$P1044+1))),0)</f>
        <v>1</v>
      </c>
      <c r="Q1045" s="159">
        <f t="shared" ca="1" si="479"/>
        <v>1</v>
      </c>
      <c r="R1045" s="207">
        <f t="shared" si="496"/>
        <v>0</v>
      </c>
      <c r="S1045" s="208"/>
      <c r="T1045" s="159">
        <f t="shared" si="497"/>
        <v>0</v>
      </c>
      <c r="U1045" s="209" t="str">
        <f ca="1">IF(AND(T1045=-1,N1045=TRUE),"*",IF(AND(U1044="*",N1045=TRUE),"*",IF(AND(AND(L1045=TRUE,U1044="*"),J1045&lt;VLOOKUP(V1044+1,tbL!$M$38:$O$43,3)),"*","")))</f>
        <v/>
      </c>
      <c r="V1045" s="204">
        <f t="shared" ca="1" si="480"/>
        <v>1</v>
      </c>
      <c r="Y1045" s="159" t="str">
        <f t="shared" ca="1" si="481"/>
        <v/>
      </c>
      <c r="Z1045" s="159" t="str">
        <f t="shared" si="482"/>
        <v/>
      </c>
      <c r="AA1045" s="159">
        <f t="shared" ca="1" si="473"/>
        <v>1</v>
      </c>
      <c r="AC1045" s="161" t="str">
        <f t="shared" ca="1" si="483"/>
        <v/>
      </c>
      <c r="AD1045" s="161">
        <f t="shared" ca="1" si="484"/>
        <v>1</v>
      </c>
      <c r="AE1045" s="161" t="str">
        <f t="shared" ca="1" si="475"/>
        <v/>
      </c>
      <c r="AF1045" s="161">
        <f t="shared" ca="1" si="485"/>
        <v>1</v>
      </c>
      <c r="AG1045" s="161" t="str">
        <f t="shared" ca="1" si="486"/>
        <v/>
      </c>
      <c r="AH1045" s="161">
        <f t="shared" ca="1" si="487"/>
        <v>1</v>
      </c>
      <c r="AI1045" s="161" t="str">
        <f t="shared" ca="1" si="488"/>
        <v/>
      </c>
      <c r="AJ1045" s="161">
        <f t="shared" ca="1" si="489"/>
        <v>1</v>
      </c>
      <c r="AL1045" s="161" t="str">
        <f t="shared" ca="1" si="490"/>
        <v/>
      </c>
      <c r="AM1045" s="161">
        <f t="shared" ca="1" si="501"/>
        <v>1</v>
      </c>
      <c r="AN1045" s="161" t="str">
        <f t="shared" ca="1" si="491"/>
        <v/>
      </c>
      <c r="AO1045" s="161">
        <f t="shared" ca="1" si="500"/>
        <v>1</v>
      </c>
      <c r="AP1045" s="161" t="str">
        <f t="shared" ca="1" si="492"/>
        <v/>
      </c>
      <c r="AQ1045" s="161">
        <f t="shared" ca="1" si="498"/>
        <v>1</v>
      </c>
      <c r="AR1045" s="161" t="str">
        <f t="shared" ca="1" si="493"/>
        <v/>
      </c>
      <c r="AS1045" s="161">
        <f t="shared" ca="1" si="494"/>
        <v>1</v>
      </c>
      <c r="AT1045" s="159" t="str">
        <f t="shared" ca="1" si="474"/>
        <v/>
      </c>
      <c r="AU1045" s="210">
        <f t="shared" ca="1" si="478"/>
        <v>14</v>
      </c>
      <c r="AV1045" s="209"/>
      <c r="AW1045" s="204">
        <f t="shared" si="495"/>
        <v>11194.555555555547</v>
      </c>
      <c r="AX1045" s="159"/>
      <c r="AZ1045" s="159"/>
      <c r="BM1045" s="207"/>
      <c r="BN1045" s="212"/>
      <c r="BP1045" s="209"/>
      <c r="BQ1045" s="211"/>
      <c r="BR1045" s="211"/>
      <c r="BS1045" s="211"/>
      <c r="BT1045" s="211"/>
      <c r="BU1045" s="211"/>
      <c r="BV1045" s="211"/>
      <c r="BW1045" s="211"/>
      <c r="BX1045" s="211"/>
      <c r="BY1045" s="211"/>
      <c r="BZ1045" s="211"/>
      <c r="CA1045" s="209"/>
      <c r="CB1045" s="224"/>
      <c r="CC1045" s="204"/>
      <c r="CD1045" s="204"/>
      <c r="CE1045" s="204"/>
      <c r="CF1045" s="211"/>
      <c r="CG1045" s="211"/>
      <c r="CI1045" s="209"/>
      <c r="CJ1045" s="209"/>
      <c r="EH1045" s="165"/>
      <c r="EI1045" s="165"/>
      <c r="EJ1045" s="166"/>
      <c r="EK1045" s="209"/>
      <c r="EL1045" s="211"/>
      <c r="EM1045" s="211"/>
      <c r="EN1045" s="211"/>
      <c r="EO1045" s="211"/>
      <c r="EP1045" s="211"/>
      <c r="ES1045" s="165"/>
      <c r="ET1045" s="165"/>
      <c r="EU1045" s="166"/>
      <c r="EV1045" s="209"/>
      <c r="EW1045" s="211"/>
      <c r="EX1045" s="211"/>
      <c r="EY1045" s="211"/>
      <c r="EZ1045" s="211"/>
      <c r="FA1045" s="211"/>
      <c r="FD1045" s="165"/>
      <c r="FE1045" s="165"/>
      <c r="FF1045" s="166"/>
      <c r="FG1045" s="209"/>
      <c r="FH1045" s="211"/>
      <c r="FI1045" s="211"/>
      <c r="FJ1045" s="211"/>
      <c r="FK1045" s="211"/>
      <c r="FL1045" s="211"/>
    </row>
    <row r="1046" spans="9:168">
      <c r="I1046" s="221">
        <f t="shared" si="499"/>
        <v>442</v>
      </c>
      <c r="J1046" s="159">
        <f>'v-t_chart'!C1043</f>
        <v>63.5</v>
      </c>
      <c r="K1046" s="204">
        <f t="shared" ca="1" si="477"/>
        <v>185.9915</v>
      </c>
      <c r="L1046" s="205" t="b">
        <f>IF('Input&amp;Output'!$C$3=10,phase_chart!C1043,IF('Input&amp;Output'!$C$3=21,phase_chart!G1043,IF('Input&amp;Output'!$C$3=22,phase_chart!K1043,IF('Input&amp;Output'!$C$3=31,phase_chart!O1043,IF('Input&amp;Output'!$C$3=32,phase_chart!S1043,"")))))</f>
        <v>0</v>
      </c>
      <c r="M1046" s="206" t="b">
        <f>IF('Input&amp;Output'!$C$3=10,phase_chart!D1043,IF('Input&amp;Output'!$C$3=21,phase_chart!H1043,IF('Input&amp;Output'!$C$3=22,phase_chart!L1043,IF('Input&amp;Output'!$C$3=31,phase_chart!P1043,IF('Input&amp;Output'!$C$3=32,phase_chart!T1043,"")))))</f>
        <v>0</v>
      </c>
      <c r="N1046" s="205" t="b">
        <f>IF('Input&amp;Output'!$C$3=10,phase_chart!E1043,IF('Input&amp;Output'!$C$3=21,phase_chart!I1043,IF('Input&amp;Output'!$C$3=22,phase_chart!M1043,IF('Input&amp;Output'!$C$3=31,phase_chart!Q1043,IF('Input&amp;Output'!$C$3=32,phase_chart!U1043,"")))))</f>
        <v>1</v>
      </c>
      <c r="P1046" s="159">
        <f ca="1">IF(NOT($J1046=0),IF($J1046&lt;IF($P1045=0,0,VLOOKUP(P1045,tbL!$M$37:$Q$43,IF(L1046=TRUE,2,4))),IF($J1046&gt;=VLOOKUP(P1045,tbL!$M$37:$Q$43,IF(L1046=TRUE,3,5)),$P1045,IF(AND(L1045=TRUE,L1046=TRUE),$P1045,$P1045-1)),IF(AND(L1046=TRUE,J1046=VLOOKUP(P1045,tbL!$M$37:$Q$43,IF(L1046=TRUE,2,4))),P1045,IF($P1045+1&gt;$C$12,$C$12,$P1045+1))),0)</f>
        <v>1</v>
      </c>
      <c r="Q1046" s="159">
        <f t="shared" ca="1" si="479"/>
        <v>1</v>
      </c>
      <c r="R1046" s="207">
        <f t="shared" si="496"/>
        <v>0</v>
      </c>
      <c r="S1046" s="208"/>
      <c r="T1046" s="159">
        <f t="shared" si="497"/>
        <v>0</v>
      </c>
      <c r="U1046" s="209" t="str">
        <f ca="1">IF(AND(T1046=-1,N1046=TRUE),"*",IF(AND(U1045="*",N1046=TRUE),"*",IF(AND(AND(L1046=TRUE,U1045="*"),J1046&lt;VLOOKUP(V1045+1,tbL!$M$38:$O$43,3)),"*","")))</f>
        <v/>
      </c>
      <c r="V1046" s="204">
        <f t="shared" ca="1" si="480"/>
        <v>1</v>
      </c>
      <c r="Y1046" s="159" t="str">
        <f t="shared" ca="1" si="481"/>
        <v/>
      </c>
      <c r="Z1046" s="159" t="str">
        <f t="shared" si="482"/>
        <v/>
      </c>
      <c r="AA1046" s="159">
        <f t="shared" ca="1" si="473"/>
        <v>1</v>
      </c>
      <c r="AC1046" s="161" t="str">
        <f t="shared" ca="1" si="483"/>
        <v/>
      </c>
      <c r="AD1046" s="161">
        <f t="shared" ca="1" si="484"/>
        <v>1</v>
      </c>
      <c r="AE1046" s="161" t="str">
        <f t="shared" ca="1" si="475"/>
        <v/>
      </c>
      <c r="AF1046" s="161">
        <f t="shared" ca="1" si="485"/>
        <v>1</v>
      </c>
      <c r="AG1046" s="161" t="str">
        <f t="shared" ca="1" si="486"/>
        <v/>
      </c>
      <c r="AH1046" s="161">
        <f t="shared" ca="1" si="487"/>
        <v>1</v>
      </c>
      <c r="AI1046" s="161" t="str">
        <f t="shared" ca="1" si="488"/>
        <v/>
      </c>
      <c r="AJ1046" s="161">
        <f t="shared" ca="1" si="489"/>
        <v>1</v>
      </c>
      <c r="AL1046" s="161" t="str">
        <f t="shared" ca="1" si="490"/>
        <v/>
      </c>
      <c r="AM1046" s="161">
        <f t="shared" ca="1" si="501"/>
        <v>1</v>
      </c>
      <c r="AN1046" s="161" t="str">
        <f t="shared" ca="1" si="491"/>
        <v/>
      </c>
      <c r="AO1046" s="161">
        <f t="shared" ca="1" si="500"/>
        <v>1</v>
      </c>
      <c r="AP1046" s="161" t="str">
        <f t="shared" ca="1" si="492"/>
        <v/>
      </c>
      <c r="AQ1046" s="161">
        <f t="shared" ca="1" si="498"/>
        <v>1</v>
      </c>
      <c r="AR1046" s="161" t="str">
        <f t="shared" ca="1" si="493"/>
        <v/>
      </c>
      <c r="AS1046" s="161">
        <f t="shared" ca="1" si="494"/>
        <v>1</v>
      </c>
      <c r="AT1046" s="159" t="str">
        <f t="shared" ca="1" si="474"/>
        <v/>
      </c>
      <c r="AU1046" s="210">
        <f t="shared" ca="1" si="478"/>
        <v>14</v>
      </c>
      <c r="AV1046" s="209"/>
      <c r="AW1046" s="204">
        <f t="shared" si="495"/>
        <v>11212.194444444436</v>
      </c>
      <c r="AX1046" s="159"/>
      <c r="AZ1046" s="159"/>
      <c r="BM1046" s="207"/>
      <c r="BN1046" s="212"/>
      <c r="BP1046" s="209"/>
      <c r="BQ1046" s="211"/>
      <c r="BR1046" s="211"/>
      <c r="BS1046" s="211"/>
      <c r="BT1046" s="211"/>
      <c r="BU1046" s="211"/>
      <c r="BV1046" s="211"/>
      <c r="BW1046" s="211"/>
      <c r="BX1046" s="211"/>
      <c r="BY1046" s="211"/>
      <c r="BZ1046" s="211"/>
      <c r="CA1046" s="209"/>
      <c r="CB1046" s="224"/>
      <c r="CC1046" s="204"/>
      <c r="CD1046" s="204"/>
      <c r="CE1046" s="204"/>
      <c r="CF1046" s="211"/>
      <c r="CG1046" s="211"/>
      <c r="CI1046" s="209"/>
      <c r="CJ1046" s="209"/>
      <c r="EH1046" s="165"/>
      <c r="EI1046" s="165"/>
      <c r="EJ1046" s="166"/>
      <c r="EK1046" s="209"/>
      <c r="EL1046" s="211"/>
      <c r="EM1046" s="211"/>
      <c r="EN1046" s="211"/>
      <c r="EO1046" s="211"/>
      <c r="EP1046" s="211"/>
      <c r="ES1046" s="165"/>
      <c r="ET1046" s="165"/>
      <c r="EU1046" s="166"/>
      <c r="EV1046" s="209"/>
      <c r="EW1046" s="211"/>
      <c r="EX1046" s="211"/>
      <c r="EY1046" s="211"/>
      <c r="EZ1046" s="211"/>
      <c r="FA1046" s="211"/>
      <c r="FD1046" s="165"/>
      <c r="FE1046" s="165"/>
      <c r="FF1046" s="166"/>
      <c r="FG1046" s="209"/>
      <c r="FH1046" s="211"/>
      <c r="FI1046" s="211"/>
      <c r="FJ1046" s="211"/>
      <c r="FK1046" s="211"/>
      <c r="FL1046" s="211"/>
    </row>
    <row r="1047" spans="9:168">
      <c r="I1047" s="221">
        <f t="shared" si="499"/>
        <v>443</v>
      </c>
      <c r="J1047" s="159">
        <f>'v-t_chart'!C1044</f>
        <v>62.7</v>
      </c>
      <c r="K1047" s="204">
        <f t="shared" ca="1" si="477"/>
        <v>183.64830000000001</v>
      </c>
      <c r="L1047" s="205" t="b">
        <f>IF('Input&amp;Output'!$C$3=10,phase_chart!C1044,IF('Input&amp;Output'!$C$3=21,phase_chart!G1044,IF('Input&amp;Output'!$C$3=22,phase_chart!K1044,IF('Input&amp;Output'!$C$3=31,phase_chart!O1044,IF('Input&amp;Output'!$C$3=32,phase_chart!S1044,"")))))</f>
        <v>0</v>
      </c>
      <c r="M1047" s="206" t="b">
        <f>IF('Input&amp;Output'!$C$3=10,phase_chart!D1044,IF('Input&amp;Output'!$C$3=21,phase_chart!H1044,IF('Input&amp;Output'!$C$3=22,phase_chart!L1044,IF('Input&amp;Output'!$C$3=31,phase_chart!P1044,IF('Input&amp;Output'!$C$3=32,phase_chart!T1044,"")))))</f>
        <v>0</v>
      </c>
      <c r="N1047" s="205" t="b">
        <f>IF('Input&amp;Output'!$C$3=10,phase_chart!E1044,IF('Input&amp;Output'!$C$3=21,phase_chart!I1044,IF('Input&amp;Output'!$C$3=22,phase_chart!M1044,IF('Input&amp;Output'!$C$3=31,phase_chart!Q1044,IF('Input&amp;Output'!$C$3=32,phase_chart!U1044,"")))))</f>
        <v>1</v>
      </c>
      <c r="P1047" s="159">
        <f ca="1">IF(NOT($J1047=0),IF($J1047&lt;IF($P1046=0,0,VLOOKUP(P1046,tbL!$M$37:$Q$43,IF(L1047=TRUE,2,4))),IF($J1047&gt;=VLOOKUP(P1046,tbL!$M$37:$Q$43,IF(L1047=TRUE,3,5)),$P1046,IF(AND(L1046=TRUE,L1047=TRUE),$P1046,$P1046-1)),IF(AND(L1047=TRUE,J1047=VLOOKUP(P1046,tbL!$M$37:$Q$43,IF(L1047=TRUE,2,4))),P1046,IF($P1046+1&gt;$C$12,$C$12,$P1046+1))),0)</f>
        <v>1</v>
      </c>
      <c r="Q1047" s="159">
        <f t="shared" ca="1" si="479"/>
        <v>1</v>
      </c>
      <c r="R1047" s="207">
        <f t="shared" si="496"/>
        <v>0</v>
      </c>
      <c r="S1047" s="208"/>
      <c r="T1047" s="159">
        <f t="shared" si="497"/>
        <v>0</v>
      </c>
      <c r="U1047" s="209" t="str">
        <f ca="1">IF(AND(T1047=-1,N1047=TRUE),"*",IF(AND(U1046="*",N1047=TRUE),"*",IF(AND(AND(L1047=TRUE,U1046="*"),J1047&lt;VLOOKUP(V1046+1,tbL!$M$38:$O$43,3)),"*","")))</f>
        <v/>
      </c>
      <c r="V1047" s="204">
        <f t="shared" ca="1" si="480"/>
        <v>1</v>
      </c>
      <c r="Y1047" s="159" t="str">
        <f t="shared" ca="1" si="481"/>
        <v/>
      </c>
      <c r="Z1047" s="159" t="str">
        <f t="shared" si="482"/>
        <v/>
      </c>
      <c r="AA1047" s="159">
        <f t="shared" ca="1" si="473"/>
        <v>1</v>
      </c>
      <c r="AC1047" s="161" t="str">
        <f t="shared" ca="1" si="483"/>
        <v/>
      </c>
      <c r="AD1047" s="161">
        <f t="shared" ca="1" si="484"/>
        <v>1</v>
      </c>
      <c r="AE1047" s="161" t="str">
        <f t="shared" ca="1" si="475"/>
        <v/>
      </c>
      <c r="AF1047" s="161">
        <f t="shared" ca="1" si="485"/>
        <v>1</v>
      </c>
      <c r="AG1047" s="161" t="str">
        <f t="shared" ca="1" si="486"/>
        <v/>
      </c>
      <c r="AH1047" s="161">
        <f t="shared" ca="1" si="487"/>
        <v>1</v>
      </c>
      <c r="AI1047" s="161" t="str">
        <f t="shared" ca="1" si="488"/>
        <v/>
      </c>
      <c r="AJ1047" s="161">
        <f t="shared" ca="1" si="489"/>
        <v>1</v>
      </c>
      <c r="AL1047" s="161" t="str">
        <f t="shared" ca="1" si="490"/>
        <v/>
      </c>
      <c r="AM1047" s="161">
        <f t="shared" ca="1" si="501"/>
        <v>1</v>
      </c>
      <c r="AN1047" s="161" t="str">
        <f t="shared" ca="1" si="491"/>
        <v/>
      </c>
      <c r="AO1047" s="161">
        <f t="shared" ca="1" si="500"/>
        <v>1</v>
      </c>
      <c r="AP1047" s="161" t="str">
        <f t="shared" ca="1" si="492"/>
        <v/>
      </c>
      <c r="AQ1047" s="161">
        <f t="shared" ca="1" si="498"/>
        <v>1</v>
      </c>
      <c r="AR1047" s="161" t="str">
        <f t="shared" ca="1" si="493"/>
        <v/>
      </c>
      <c r="AS1047" s="161">
        <f t="shared" ca="1" si="494"/>
        <v>1</v>
      </c>
      <c r="AT1047" s="159" t="str">
        <f t="shared" ca="1" si="474"/>
        <v/>
      </c>
      <c r="AU1047" s="210">
        <f t="shared" ca="1" si="478"/>
        <v>14</v>
      </c>
      <c r="AV1047" s="209"/>
      <c r="AW1047" s="204">
        <f t="shared" si="495"/>
        <v>11229.611111111102</v>
      </c>
      <c r="AX1047" s="159"/>
      <c r="AZ1047" s="159"/>
      <c r="BM1047" s="207"/>
      <c r="BN1047" s="212"/>
      <c r="BP1047" s="209"/>
      <c r="BQ1047" s="211"/>
      <c r="BR1047" s="211"/>
      <c r="BS1047" s="211"/>
      <c r="BT1047" s="211"/>
      <c r="BU1047" s="211"/>
      <c r="BV1047" s="211"/>
      <c r="BW1047" s="211"/>
      <c r="BX1047" s="211"/>
      <c r="BY1047" s="211"/>
      <c r="BZ1047" s="211"/>
      <c r="CA1047" s="209"/>
      <c r="CB1047" s="224"/>
      <c r="CC1047" s="204"/>
      <c r="CD1047" s="204"/>
      <c r="CE1047" s="204"/>
      <c r="CF1047" s="211"/>
      <c r="CG1047" s="211"/>
      <c r="CI1047" s="209"/>
      <c r="CJ1047" s="209"/>
      <c r="EH1047" s="165"/>
      <c r="EI1047" s="165"/>
      <c r="EJ1047" s="166"/>
      <c r="EK1047" s="209"/>
      <c r="EL1047" s="211"/>
      <c r="EM1047" s="211"/>
      <c r="EN1047" s="211"/>
      <c r="EO1047" s="211"/>
      <c r="EP1047" s="211"/>
      <c r="ES1047" s="165"/>
      <c r="ET1047" s="165"/>
      <c r="EU1047" s="166"/>
      <c r="EV1047" s="209"/>
      <c r="EW1047" s="211"/>
      <c r="EX1047" s="211"/>
      <c r="EY1047" s="211"/>
      <c r="EZ1047" s="211"/>
      <c r="FA1047" s="211"/>
      <c r="FD1047" s="165"/>
      <c r="FE1047" s="165"/>
      <c r="FF1047" s="166"/>
      <c r="FG1047" s="209"/>
      <c r="FH1047" s="211"/>
      <c r="FI1047" s="211"/>
      <c r="FJ1047" s="211"/>
      <c r="FK1047" s="211"/>
      <c r="FL1047" s="211"/>
    </row>
    <row r="1048" spans="9:168">
      <c r="I1048" s="221">
        <f t="shared" si="499"/>
        <v>444</v>
      </c>
      <c r="J1048" s="159">
        <f>'v-t_chart'!C1045</f>
        <v>60.9</v>
      </c>
      <c r="K1048" s="204">
        <f t="shared" ca="1" si="477"/>
        <v>178.37609999999998</v>
      </c>
      <c r="L1048" s="205" t="b">
        <f>IF('Input&amp;Output'!$C$3=10,phase_chart!C1045,IF('Input&amp;Output'!$C$3=21,phase_chart!G1045,IF('Input&amp;Output'!$C$3=22,phase_chart!K1045,IF('Input&amp;Output'!$C$3=31,phase_chart!O1045,IF('Input&amp;Output'!$C$3=32,phase_chart!S1045,"")))))</f>
        <v>0</v>
      </c>
      <c r="M1048" s="206" t="b">
        <f>IF('Input&amp;Output'!$C$3=10,phase_chart!D1045,IF('Input&amp;Output'!$C$3=21,phase_chart!H1045,IF('Input&amp;Output'!$C$3=22,phase_chart!L1045,IF('Input&amp;Output'!$C$3=31,phase_chart!P1045,IF('Input&amp;Output'!$C$3=32,phase_chart!T1045,"")))))</f>
        <v>0</v>
      </c>
      <c r="N1048" s="205" t="b">
        <f>IF('Input&amp;Output'!$C$3=10,phase_chart!E1045,IF('Input&amp;Output'!$C$3=21,phase_chart!I1045,IF('Input&amp;Output'!$C$3=22,phase_chart!M1045,IF('Input&amp;Output'!$C$3=31,phase_chart!Q1045,IF('Input&amp;Output'!$C$3=32,phase_chart!U1045,"")))))</f>
        <v>1</v>
      </c>
      <c r="P1048" s="159">
        <f ca="1">IF(NOT($J1048=0),IF($J1048&lt;IF($P1047=0,0,VLOOKUP(P1047,tbL!$M$37:$Q$43,IF(L1048=TRUE,2,4))),IF($J1048&gt;=VLOOKUP(P1047,tbL!$M$37:$Q$43,IF(L1048=TRUE,3,5)),$P1047,IF(AND(L1047=TRUE,L1048=TRUE),$P1047,$P1047-1)),IF(AND(L1048=TRUE,J1048=VLOOKUP(P1047,tbL!$M$37:$Q$43,IF(L1048=TRUE,2,4))),P1047,IF($P1047+1&gt;$C$12,$C$12,$P1047+1))),0)</f>
        <v>1</v>
      </c>
      <c r="Q1048" s="159">
        <f t="shared" ca="1" si="479"/>
        <v>1</v>
      </c>
      <c r="R1048" s="207">
        <f t="shared" si="496"/>
        <v>0</v>
      </c>
      <c r="S1048" s="208"/>
      <c r="T1048" s="159">
        <f t="shared" si="497"/>
        <v>0</v>
      </c>
      <c r="U1048" s="209" t="str">
        <f ca="1">IF(AND(T1048=-1,N1048=TRUE),"*",IF(AND(U1047="*",N1048=TRUE),"*",IF(AND(AND(L1048=TRUE,U1047="*"),J1048&lt;VLOOKUP(V1047+1,tbL!$M$38:$O$43,3)),"*","")))</f>
        <v/>
      </c>
      <c r="V1048" s="204">
        <f t="shared" ca="1" si="480"/>
        <v>1</v>
      </c>
      <c r="Y1048" s="159" t="str">
        <f t="shared" ca="1" si="481"/>
        <v/>
      </c>
      <c r="Z1048" s="159" t="str">
        <f t="shared" si="482"/>
        <v/>
      </c>
      <c r="AA1048" s="159">
        <f t="shared" ca="1" si="473"/>
        <v>1</v>
      </c>
      <c r="AC1048" s="161" t="str">
        <f t="shared" ca="1" si="483"/>
        <v/>
      </c>
      <c r="AD1048" s="161">
        <f t="shared" ca="1" si="484"/>
        <v>1</v>
      </c>
      <c r="AE1048" s="161" t="str">
        <f t="shared" ca="1" si="475"/>
        <v/>
      </c>
      <c r="AF1048" s="161">
        <f t="shared" ca="1" si="485"/>
        <v>1</v>
      </c>
      <c r="AG1048" s="161" t="str">
        <f t="shared" ca="1" si="486"/>
        <v/>
      </c>
      <c r="AH1048" s="161">
        <f t="shared" ca="1" si="487"/>
        <v>1</v>
      </c>
      <c r="AI1048" s="161" t="str">
        <f t="shared" ca="1" si="488"/>
        <v/>
      </c>
      <c r="AJ1048" s="161">
        <f t="shared" ca="1" si="489"/>
        <v>1</v>
      </c>
      <c r="AL1048" s="161" t="str">
        <f t="shared" ca="1" si="490"/>
        <v/>
      </c>
      <c r="AM1048" s="161">
        <f t="shared" ca="1" si="501"/>
        <v>1</v>
      </c>
      <c r="AN1048" s="161" t="str">
        <f t="shared" ca="1" si="491"/>
        <v/>
      </c>
      <c r="AO1048" s="161">
        <f t="shared" ca="1" si="500"/>
        <v>1</v>
      </c>
      <c r="AP1048" s="161" t="str">
        <f t="shared" ca="1" si="492"/>
        <v/>
      </c>
      <c r="AQ1048" s="161">
        <f t="shared" ca="1" si="498"/>
        <v>1</v>
      </c>
      <c r="AR1048" s="161" t="str">
        <f t="shared" ca="1" si="493"/>
        <v/>
      </c>
      <c r="AS1048" s="161">
        <f t="shared" ca="1" si="494"/>
        <v>1</v>
      </c>
      <c r="AT1048" s="159" t="str">
        <f t="shared" ca="1" si="474"/>
        <v/>
      </c>
      <c r="AU1048" s="210">
        <f t="shared" ca="1" si="478"/>
        <v>14</v>
      </c>
      <c r="AV1048" s="209"/>
      <c r="AW1048" s="204">
        <f t="shared" si="495"/>
        <v>11246.527777777768</v>
      </c>
      <c r="AX1048" s="159"/>
      <c r="AZ1048" s="159"/>
      <c r="BM1048" s="207"/>
      <c r="BN1048" s="212"/>
      <c r="BP1048" s="209"/>
      <c r="BQ1048" s="211"/>
      <c r="BR1048" s="211"/>
      <c r="BS1048" s="211"/>
      <c r="BT1048" s="211"/>
      <c r="BU1048" s="211"/>
      <c r="BV1048" s="211"/>
      <c r="BW1048" s="211"/>
      <c r="BX1048" s="211"/>
      <c r="BY1048" s="211"/>
      <c r="BZ1048" s="211"/>
      <c r="CA1048" s="209"/>
      <c r="CB1048" s="224"/>
      <c r="CC1048" s="204"/>
      <c r="CD1048" s="204"/>
      <c r="CE1048" s="204"/>
      <c r="CF1048" s="211"/>
      <c r="CG1048" s="211"/>
      <c r="CI1048" s="209"/>
      <c r="CJ1048" s="209"/>
      <c r="EH1048" s="165"/>
      <c r="EI1048" s="165"/>
      <c r="EJ1048" s="166"/>
      <c r="EK1048" s="209"/>
      <c r="EL1048" s="211"/>
      <c r="EM1048" s="211"/>
      <c r="EN1048" s="211"/>
      <c r="EO1048" s="211"/>
      <c r="EP1048" s="211"/>
      <c r="ES1048" s="165"/>
      <c r="ET1048" s="165"/>
      <c r="EU1048" s="166"/>
      <c r="EV1048" s="209"/>
      <c r="EW1048" s="211"/>
      <c r="EX1048" s="211"/>
      <c r="EY1048" s="211"/>
      <c r="EZ1048" s="211"/>
      <c r="FA1048" s="211"/>
      <c r="FD1048" s="165"/>
      <c r="FE1048" s="165"/>
      <c r="FF1048" s="166"/>
      <c r="FG1048" s="209"/>
      <c r="FH1048" s="211"/>
      <c r="FI1048" s="211"/>
      <c r="FJ1048" s="211"/>
      <c r="FK1048" s="211"/>
      <c r="FL1048" s="211"/>
    </row>
    <row r="1049" spans="9:168">
      <c r="I1049" s="221">
        <f t="shared" si="499"/>
        <v>445</v>
      </c>
      <c r="J1049" s="159">
        <f>'v-t_chart'!C1046</f>
        <v>58.7</v>
      </c>
      <c r="K1049" s="204">
        <f t="shared" ca="1" si="477"/>
        <v>171.9323</v>
      </c>
      <c r="L1049" s="205" t="b">
        <f>IF('Input&amp;Output'!$C$3=10,phase_chart!C1046,IF('Input&amp;Output'!$C$3=21,phase_chart!G1046,IF('Input&amp;Output'!$C$3=22,phase_chart!K1046,IF('Input&amp;Output'!$C$3=31,phase_chart!O1046,IF('Input&amp;Output'!$C$3=32,phase_chart!S1046,"")))))</f>
        <v>0</v>
      </c>
      <c r="M1049" s="206" t="b">
        <f>IF('Input&amp;Output'!$C$3=10,phase_chart!D1046,IF('Input&amp;Output'!$C$3=21,phase_chart!H1046,IF('Input&amp;Output'!$C$3=22,phase_chart!L1046,IF('Input&amp;Output'!$C$3=31,phase_chart!P1046,IF('Input&amp;Output'!$C$3=32,phase_chart!T1046,"")))))</f>
        <v>0</v>
      </c>
      <c r="N1049" s="205" t="b">
        <f>IF('Input&amp;Output'!$C$3=10,phase_chart!E1046,IF('Input&amp;Output'!$C$3=21,phase_chart!I1046,IF('Input&amp;Output'!$C$3=22,phase_chart!M1046,IF('Input&amp;Output'!$C$3=31,phase_chart!Q1046,IF('Input&amp;Output'!$C$3=32,phase_chart!U1046,"")))))</f>
        <v>1</v>
      </c>
      <c r="P1049" s="159">
        <f ca="1">IF(NOT($J1049=0),IF($J1049&lt;IF($P1048=0,0,VLOOKUP(P1048,tbL!$M$37:$Q$43,IF(L1049=TRUE,2,4))),IF($J1049&gt;=VLOOKUP(P1048,tbL!$M$37:$Q$43,IF(L1049=TRUE,3,5)),$P1048,IF(AND(L1048=TRUE,L1049=TRUE),$P1048,$P1048-1)),IF(AND(L1049=TRUE,J1049=VLOOKUP(P1048,tbL!$M$37:$Q$43,IF(L1049=TRUE,2,4))),P1048,IF($P1048+1&gt;$C$12,$C$12,$P1048+1))),0)</f>
        <v>1</v>
      </c>
      <c r="Q1049" s="159">
        <f t="shared" ca="1" si="479"/>
        <v>1</v>
      </c>
      <c r="R1049" s="207">
        <f t="shared" si="496"/>
        <v>0</v>
      </c>
      <c r="S1049" s="208"/>
      <c r="T1049" s="159">
        <f t="shared" si="497"/>
        <v>0</v>
      </c>
      <c r="U1049" s="209" t="str">
        <f ca="1">IF(AND(T1049=-1,N1049=TRUE),"*",IF(AND(U1048="*",N1049=TRUE),"*",IF(AND(AND(L1049=TRUE,U1048="*"),J1049&lt;VLOOKUP(V1048+1,tbL!$M$38:$O$43,3)),"*","")))</f>
        <v/>
      </c>
      <c r="V1049" s="204">
        <f t="shared" ca="1" si="480"/>
        <v>1</v>
      </c>
      <c r="Y1049" s="159" t="str">
        <f t="shared" ca="1" si="481"/>
        <v/>
      </c>
      <c r="Z1049" s="159" t="str">
        <f t="shared" si="482"/>
        <v/>
      </c>
      <c r="AA1049" s="159">
        <f t="shared" ca="1" si="473"/>
        <v>1</v>
      </c>
      <c r="AC1049" s="161" t="str">
        <f t="shared" ca="1" si="483"/>
        <v/>
      </c>
      <c r="AD1049" s="161">
        <f t="shared" ca="1" si="484"/>
        <v>1</v>
      </c>
      <c r="AE1049" s="161" t="str">
        <f t="shared" ca="1" si="475"/>
        <v/>
      </c>
      <c r="AF1049" s="161">
        <f t="shared" ca="1" si="485"/>
        <v>1</v>
      </c>
      <c r="AG1049" s="161" t="str">
        <f t="shared" ca="1" si="486"/>
        <v/>
      </c>
      <c r="AH1049" s="161">
        <f t="shared" ca="1" si="487"/>
        <v>1</v>
      </c>
      <c r="AI1049" s="161" t="str">
        <f t="shared" ca="1" si="488"/>
        <v/>
      </c>
      <c r="AJ1049" s="161">
        <f t="shared" ca="1" si="489"/>
        <v>1</v>
      </c>
      <c r="AL1049" s="161" t="str">
        <f t="shared" ca="1" si="490"/>
        <v/>
      </c>
      <c r="AM1049" s="161">
        <f t="shared" ca="1" si="501"/>
        <v>1</v>
      </c>
      <c r="AN1049" s="161" t="str">
        <f t="shared" ca="1" si="491"/>
        <v/>
      </c>
      <c r="AO1049" s="161">
        <f t="shared" ca="1" si="500"/>
        <v>1</v>
      </c>
      <c r="AP1049" s="161" t="str">
        <f t="shared" ca="1" si="492"/>
        <v/>
      </c>
      <c r="AQ1049" s="161">
        <f t="shared" ca="1" si="498"/>
        <v>1</v>
      </c>
      <c r="AR1049" s="161" t="str">
        <f t="shared" ca="1" si="493"/>
        <v/>
      </c>
      <c r="AS1049" s="161">
        <f t="shared" ca="1" si="494"/>
        <v>1</v>
      </c>
      <c r="AT1049" s="159" t="str">
        <f t="shared" ca="1" si="474"/>
        <v/>
      </c>
      <c r="AU1049" s="210">
        <f t="shared" ca="1" si="478"/>
        <v>14</v>
      </c>
      <c r="AV1049" s="209"/>
      <c r="AW1049" s="204">
        <f t="shared" si="495"/>
        <v>11262.833333333323</v>
      </c>
      <c r="AX1049" s="159"/>
      <c r="AZ1049" s="159"/>
      <c r="BM1049" s="207"/>
      <c r="BN1049" s="212"/>
      <c r="BP1049" s="209"/>
      <c r="BQ1049" s="211"/>
      <c r="BR1049" s="211"/>
      <c r="BS1049" s="211"/>
      <c r="BT1049" s="211"/>
      <c r="BU1049" s="211"/>
      <c r="BV1049" s="211"/>
      <c r="BW1049" s="211"/>
      <c r="BX1049" s="211"/>
      <c r="BY1049" s="211"/>
      <c r="BZ1049" s="211"/>
      <c r="CA1049" s="209"/>
      <c r="CB1049" s="224"/>
      <c r="CC1049" s="204"/>
      <c r="CD1049" s="204"/>
      <c r="CE1049" s="204"/>
      <c r="CF1049" s="211"/>
      <c r="CG1049" s="211"/>
      <c r="CI1049" s="209"/>
      <c r="CJ1049" s="209"/>
      <c r="EH1049" s="165"/>
      <c r="EI1049" s="165"/>
      <c r="EJ1049" s="166"/>
      <c r="EK1049" s="209"/>
      <c r="EL1049" s="211"/>
      <c r="EM1049" s="211"/>
      <c r="EN1049" s="211"/>
      <c r="EO1049" s="211"/>
      <c r="EP1049" s="211"/>
      <c r="ES1049" s="165"/>
      <c r="ET1049" s="165"/>
      <c r="EU1049" s="166"/>
      <c r="EV1049" s="209"/>
      <c r="EW1049" s="211"/>
      <c r="EX1049" s="211"/>
      <c r="EY1049" s="211"/>
      <c r="EZ1049" s="211"/>
      <c r="FA1049" s="211"/>
      <c r="FD1049" s="165"/>
      <c r="FE1049" s="165"/>
      <c r="FF1049" s="166"/>
      <c r="FG1049" s="209"/>
      <c r="FH1049" s="211"/>
      <c r="FI1049" s="211"/>
      <c r="FJ1049" s="211"/>
      <c r="FK1049" s="211"/>
      <c r="FL1049" s="211"/>
    </row>
    <row r="1050" spans="9:168">
      <c r="I1050" s="221">
        <f t="shared" si="499"/>
        <v>446</v>
      </c>
      <c r="J1050" s="159">
        <f>'v-t_chart'!C1047</f>
        <v>56.4</v>
      </c>
      <c r="K1050" s="204">
        <f t="shared" ca="1" si="477"/>
        <v>165.19559999999998</v>
      </c>
      <c r="L1050" s="205" t="b">
        <f>IF('Input&amp;Output'!$C$3=10,phase_chart!C1047,IF('Input&amp;Output'!$C$3=21,phase_chart!G1047,IF('Input&amp;Output'!$C$3=22,phase_chart!K1047,IF('Input&amp;Output'!$C$3=31,phase_chart!O1047,IF('Input&amp;Output'!$C$3=32,phase_chart!S1047,"")))))</f>
        <v>0</v>
      </c>
      <c r="M1050" s="206" t="b">
        <f>IF('Input&amp;Output'!$C$3=10,phase_chart!D1047,IF('Input&amp;Output'!$C$3=21,phase_chart!H1047,IF('Input&amp;Output'!$C$3=22,phase_chart!L1047,IF('Input&amp;Output'!$C$3=31,phase_chart!P1047,IF('Input&amp;Output'!$C$3=32,phase_chart!T1047,"")))))</f>
        <v>0</v>
      </c>
      <c r="N1050" s="205" t="b">
        <f>IF('Input&amp;Output'!$C$3=10,phase_chart!E1047,IF('Input&amp;Output'!$C$3=21,phase_chart!I1047,IF('Input&amp;Output'!$C$3=22,phase_chart!M1047,IF('Input&amp;Output'!$C$3=31,phase_chart!Q1047,IF('Input&amp;Output'!$C$3=32,phase_chart!U1047,"")))))</f>
        <v>1</v>
      </c>
      <c r="P1050" s="159">
        <f ca="1">IF(NOT($J1050=0),IF($J1050&lt;IF($P1049=0,0,VLOOKUP(P1049,tbL!$M$37:$Q$43,IF(L1050=TRUE,2,4))),IF($J1050&gt;=VLOOKUP(P1049,tbL!$M$37:$Q$43,IF(L1050=TRUE,3,5)),$P1049,IF(AND(L1049=TRUE,L1050=TRUE),$P1049,$P1049-1)),IF(AND(L1050=TRUE,J1050=VLOOKUP(P1049,tbL!$M$37:$Q$43,IF(L1050=TRUE,2,4))),P1049,IF($P1049+1&gt;$C$12,$C$12,$P1049+1))),0)</f>
        <v>1</v>
      </c>
      <c r="Q1050" s="159">
        <f t="shared" ca="1" si="479"/>
        <v>1</v>
      </c>
      <c r="R1050" s="207">
        <f t="shared" si="496"/>
        <v>0</v>
      </c>
      <c r="S1050" s="208"/>
      <c r="T1050" s="159">
        <f t="shared" si="497"/>
        <v>0</v>
      </c>
      <c r="U1050" s="209" t="str">
        <f ca="1">IF(AND(T1050=-1,N1050=TRUE),"*",IF(AND(U1049="*",N1050=TRUE),"*",IF(AND(AND(L1050=TRUE,U1049="*"),J1050&lt;VLOOKUP(V1049+1,tbL!$M$38:$O$43,3)),"*","")))</f>
        <v/>
      </c>
      <c r="V1050" s="204">
        <f t="shared" ca="1" si="480"/>
        <v>1</v>
      </c>
      <c r="Y1050" s="159" t="str">
        <f t="shared" ca="1" si="481"/>
        <v/>
      </c>
      <c r="Z1050" s="159" t="str">
        <f t="shared" si="482"/>
        <v/>
      </c>
      <c r="AA1050" s="159">
        <f t="shared" ref="AA1050:AA1113" ca="1" si="502">IF(IF(AND(AT1050=-1,Z1050=1),1,IF(Y1050=0,AA1049,V1050))=0,0,IF((IF(AND(AT1050=-1,Z1050=1),1,IF(Y1050=0,AA1049,V1050))-AA1049)&gt;=2,-(-AA1049-1),IF(IF(AND(AT1050=-1,Z1050=1),1,IF(Y1050=0,AA1049,V1050))-AA1049&lt;=-2,(AA1049-1),IF(AND(AT1050=-1,Z1050=1),1,IF(Y1050=0,V1050,V1050)))))</f>
        <v>1</v>
      </c>
      <c r="AC1050" s="161" t="str">
        <f t="shared" ca="1" si="483"/>
        <v/>
      </c>
      <c r="AD1050" s="161">
        <f t="shared" ca="1" si="484"/>
        <v>1</v>
      </c>
      <c r="AE1050" s="161" t="str">
        <f t="shared" ca="1" si="475"/>
        <v/>
      </c>
      <c r="AF1050" s="161">
        <f t="shared" ca="1" si="485"/>
        <v>1</v>
      </c>
      <c r="AG1050" s="161" t="str">
        <f t="shared" ca="1" si="486"/>
        <v/>
      </c>
      <c r="AH1050" s="161">
        <f t="shared" ca="1" si="487"/>
        <v>1</v>
      </c>
      <c r="AI1050" s="161" t="str">
        <f t="shared" ca="1" si="488"/>
        <v/>
      </c>
      <c r="AJ1050" s="161">
        <f t="shared" ca="1" si="489"/>
        <v>1</v>
      </c>
      <c r="AL1050" s="161" t="str">
        <f t="shared" ca="1" si="490"/>
        <v/>
      </c>
      <c r="AM1050" s="161">
        <f t="shared" ca="1" si="501"/>
        <v>1</v>
      </c>
      <c r="AN1050" s="161" t="str">
        <f t="shared" ca="1" si="491"/>
        <v/>
      </c>
      <c r="AO1050" s="161">
        <f t="shared" ca="1" si="500"/>
        <v>1</v>
      </c>
      <c r="AP1050" s="161" t="str">
        <f t="shared" ca="1" si="492"/>
        <v/>
      </c>
      <c r="AQ1050" s="161">
        <f t="shared" ca="1" si="498"/>
        <v>1</v>
      </c>
      <c r="AR1050" s="161" t="str">
        <f t="shared" ca="1" si="493"/>
        <v/>
      </c>
      <c r="AS1050" s="161">
        <f t="shared" ca="1" si="494"/>
        <v>1</v>
      </c>
      <c r="AT1050" s="159" t="str">
        <f t="shared" ref="AT1050:AT1113" ca="1" si="503">IF(OR(Z1050=1,Y1050=0),-1,"")</f>
        <v/>
      </c>
      <c r="AU1050" s="210">
        <f t="shared" ca="1" si="478"/>
        <v>14</v>
      </c>
      <c r="AV1050" s="209"/>
      <c r="AW1050" s="204">
        <f t="shared" si="495"/>
        <v>11278.499999999989</v>
      </c>
      <c r="AX1050" s="159"/>
      <c r="AZ1050" s="159"/>
      <c r="BM1050" s="207"/>
      <c r="BN1050" s="212"/>
      <c r="BP1050" s="209"/>
      <c r="BQ1050" s="211"/>
      <c r="BR1050" s="211"/>
      <c r="BS1050" s="211"/>
      <c r="BT1050" s="211"/>
      <c r="BU1050" s="211"/>
      <c r="BV1050" s="211"/>
      <c r="BW1050" s="211"/>
      <c r="BX1050" s="211"/>
      <c r="BY1050" s="211"/>
      <c r="BZ1050" s="211"/>
      <c r="CA1050" s="209"/>
      <c r="CB1050" s="224"/>
      <c r="CC1050" s="204"/>
      <c r="CD1050" s="204"/>
      <c r="CE1050" s="204"/>
      <c r="CF1050" s="211"/>
      <c r="CG1050" s="211"/>
      <c r="CI1050" s="209"/>
      <c r="CJ1050" s="209"/>
      <c r="EH1050" s="165"/>
      <c r="EI1050" s="165"/>
      <c r="EJ1050" s="166"/>
      <c r="EK1050" s="209"/>
      <c r="EL1050" s="211"/>
      <c r="EM1050" s="211"/>
      <c r="EN1050" s="211"/>
      <c r="EO1050" s="211"/>
      <c r="EP1050" s="211"/>
      <c r="ES1050" s="165"/>
      <c r="ET1050" s="165"/>
      <c r="EU1050" s="166"/>
      <c r="EV1050" s="209"/>
      <c r="EW1050" s="211"/>
      <c r="EX1050" s="211"/>
      <c r="EY1050" s="211"/>
      <c r="EZ1050" s="211"/>
      <c r="FA1050" s="211"/>
      <c r="FD1050" s="165"/>
      <c r="FE1050" s="165"/>
      <c r="FF1050" s="166"/>
      <c r="FG1050" s="209"/>
      <c r="FH1050" s="211"/>
      <c r="FI1050" s="211"/>
      <c r="FJ1050" s="211"/>
      <c r="FK1050" s="211"/>
      <c r="FL1050" s="211"/>
    </row>
    <row r="1051" spans="9:168">
      <c r="I1051" s="221">
        <f t="shared" si="499"/>
        <v>447</v>
      </c>
      <c r="J1051" s="159">
        <f>'v-t_chart'!C1048</f>
        <v>54.5</v>
      </c>
      <c r="K1051" s="204">
        <f t="shared" ca="1" si="477"/>
        <v>159.63049999999998</v>
      </c>
      <c r="L1051" s="205" t="b">
        <f>IF('Input&amp;Output'!$C$3=10,phase_chart!C1048,IF('Input&amp;Output'!$C$3=21,phase_chart!G1048,IF('Input&amp;Output'!$C$3=22,phase_chart!K1048,IF('Input&amp;Output'!$C$3=31,phase_chart!O1048,IF('Input&amp;Output'!$C$3=32,phase_chart!S1048,"")))))</f>
        <v>0</v>
      </c>
      <c r="M1051" s="206" t="b">
        <f>IF('Input&amp;Output'!$C$3=10,phase_chart!D1048,IF('Input&amp;Output'!$C$3=21,phase_chart!H1048,IF('Input&amp;Output'!$C$3=22,phase_chart!L1048,IF('Input&amp;Output'!$C$3=31,phase_chart!P1048,IF('Input&amp;Output'!$C$3=32,phase_chart!T1048,"")))))</f>
        <v>0</v>
      </c>
      <c r="N1051" s="205" t="b">
        <f>IF('Input&amp;Output'!$C$3=10,phase_chart!E1048,IF('Input&amp;Output'!$C$3=21,phase_chart!I1048,IF('Input&amp;Output'!$C$3=22,phase_chart!M1048,IF('Input&amp;Output'!$C$3=31,phase_chart!Q1048,IF('Input&amp;Output'!$C$3=32,phase_chart!U1048,"")))))</f>
        <v>1</v>
      </c>
      <c r="P1051" s="159">
        <f ca="1">IF(NOT($J1051=0),IF($J1051&lt;IF($P1050=0,0,VLOOKUP(P1050,tbL!$M$37:$Q$43,IF(L1051=TRUE,2,4))),IF($J1051&gt;=VLOOKUP(P1050,tbL!$M$37:$Q$43,IF(L1051=TRUE,3,5)),$P1050,IF(AND(L1050=TRUE,L1051=TRUE),$P1050,$P1050-1)),IF(AND(L1051=TRUE,J1051=VLOOKUP(P1050,tbL!$M$37:$Q$43,IF(L1051=TRUE,2,4))),P1050,IF($P1050+1&gt;$C$12,$C$12,$P1050+1))),0)</f>
        <v>1</v>
      </c>
      <c r="Q1051" s="159">
        <f t="shared" ca="1" si="479"/>
        <v>1</v>
      </c>
      <c r="R1051" s="207">
        <f t="shared" si="496"/>
        <v>0</v>
      </c>
      <c r="S1051" s="208"/>
      <c r="T1051" s="159">
        <f t="shared" si="497"/>
        <v>0</v>
      </c>
      <c r="U1051" s="209" t="str">
        <f ca="1">IF(AND(T1051=-1,N1051=TRUE),"*",IF(AND(U1050="*",N1051=TRUE),"*",IF(AND(AND(L1051=TRUE,U1050="*"),J1051&lt;VLOOKUP(V1050+1,tbL!$M$38:$O$43,3)),"*","")))</f>
        <v/>
      </c>
      <c r="V1051" s="204">
        <f t="shared" ca="1" si="480"/>
        <v>1</v>
      </c>
      <c r="Y1051" s="159" t="str">
        <f t="shared" ca="1" si="481"/>
        <v/>
      </c>
      <c r="Z1051" s="159" t="str">
        <f t="shared" si="482"/>
        <v/>
      </c>
      <c r="AA1051" s="159">
        <f t="shared" ca="1" si="502"/>
        <v>1</v>
      </c>
      <c r="AC1051" s="161" t="str">
        <f t="shared" ca="1" si="483"/>
        <v/>
      </c>
      <c r="AD1051" s="161">
        <f t="shared" ca="1" si="484"/>
        <v>1</v>
      </c>
      <c r="AE1051" s="161" t="str">
        <f t="shared" ca="1" si="475"/>
        <v/>
      </c>
      <c r="AF1051" s="161">
        <f t="shared" ca="1" si="485"/>
        <v>1</v>
      </c>
      <c r="AG1051" s="161" t="str">
        <f t="shared" ca="1" si="486"/>
        <v/>
      </c>
      <c r="AH1051" s="161">
        <f t="shared" ca="1" si="487"/>
        <v>1</v>
      </c>
      <c r="AI1051" s="161" t="str">
        <f t="shared" ca="1" si="488"/>
        <v/>
      </c>
      <c r="AJ1051" s="161">
        <f t="shared" ca="1" si="489"/>
        <v>1</v>
      </c>
      <c r="AL1051" s="161" t="str">
        <f t="shared" ca="1" si="490"/>
        <v/>
      </c>
      <c r="AM1051" s="161">
        <f t="shared" ca="1" si="501"/>
        <v>1</v>
      </c>
      <c r="AN1051" s="161" t="str">
        <f t="shared" ca="1" si="491"/>
        <v/>
      </c>
      <c r="AO1051" s="161">
        <f t="shared" ca="1" si="500"/>
        <v>1</v>
      </c>
      <c r="AP1051" s="161" t="str">
        <f t="shared" ca="1" si="492"/>
        <v/>
      </c>
      <c r="AQ1051" s="161">
        <f t="shared" ca="1" si="498"/>
        <v>1</v>
      </c>
      <c r="AR1051" s="161" t="str">
        <f t="shared" ca="1" si="493"/>
        <v/>
      </c>
      <c r="AS1051" s="161">
        <f t="shared" ca="1" si="494"/>
        <v>1</v>
      </c>
      <c r="AT1051" s="159" t="str">
        <f t="shared" ca="1" si="503"/>
        <v/>
      </c>
      <c r="AU1051" s="210">
        <f t="shared" ca="1" si="478"/>
        <v>14</v>
      </c>
      <c r="AV1051" s="209"/>
      <c r="AW1051" s="204">
        <f t="shared" si="495"/>
        <v>11293.638888888878</v>
      </c>
      <c r="AX1051" s="159"/>
      <c r="AZ1051" s="159"/>
      <c r="BM1051" s="207"/>
      <c r="BN1051" s="212"/>
      <c r="BP1051" s="209"/>
      <c r="BQ1051" s="211"/>
      <c r="BR1051" s="211"/>
      <c r="BS1051" s="211"/>
      <c r="BT1051" s="211"/>
      <c r="BU1051" s="211"/>
      <c r="BV1051" s="211"/>
      <c r="BW1051" s="211"/>
      <c r="BX1051" s="211"/>
      <c r="BY1051" s="211"/>
      <c r="BZ1051" s="211"/>
      <c r="CA1051" s="209"/>
      <c r="CB1051" s="224"/>
      <c r="CC1051" s="204"/>
      <c r="CD1051" s="204"/>
      <c r="CE1051" s="204"/>
      <c r="CF1051" s="211"/>
      <c r="CG1051" s="211"/>
      <c r="CI1051" s="209"/>
      <c r="CJ1051" s="209"/>
      <c r="EH1051" s="165"/>
      <c r="EI1051" s="165"/>
      <c r="EJ1051" s="166"/>
      <c r="EK1051" s="209"/>
      <c r="EL1051" s="211"/>
      <c r="EM1051" s="211"/>
      <c r="EN1051" s="211"/>
      <c r="EO1051" s="211"/>
      <c r="EP1051" s="211"/>
      <c r="ES1051" s="165"/>
      <c r="ET1051" s="165"/>
      <c r="EU1051" s="166"/>
      <c r="EV1051" s="209"/>
      <c r="EW1051" s="211"/>
      <c r="EX1051" s="211"/>
      <c r="EY1051" s="211"/>
      <c r="EZ1051" s="211"/>
      <c r="FA1051" s="211"/>
      <c r="FD1051" s="165"/>
      <c r="FE1051" s="165"/>
      <c r="FF1051" s="166"/>
      <c r="FG1051" s="209"/>
      <c r="FH1051" s="211"/>
      <c r="FI1051" s="211"/>
      <c r="FJ1051" s="211"/>
      <c r="FK1051" s="211"/>
      <c r="FL1051" s="211"/>
    </row>
    <row r="1052" spans="9:168">
      <c r="I1052" s="221">
        <f t="shared" si="499"/>
        <v>448</v>
      </c>
      <c r="J1052" s="159">
        <f>'v-t_chart'!C1049</f>
        <v>53.3</v>
      </c>
      <c r="K1052" s="204">
        <f t="shared" ca="1" si="477"/>
        <v>156.11569999999998</v>
      </c>
      <c r="L1052" s="205" t="b">
        <f>IF('Input&amp;Output'!$C$3=10,phase_chart!C1049,IF('Input&amp;Output'!$C$3=21,phase_chart!G1049,IF('Input&amp;Output'!$C$3=22,phase_chart!K1049,IF('Input&amp;Output'!$C$3=31,phase_chart!O1049,IF('Input&amp;Output'!$C$3=32,phase_chart!S1049,"")))))</f>
        <v>0</v>
      </c>
      <c r="M1052" s="206" t="b">
        <f>IF('Input&amp;Output'!$C$3=10,phase_chart!D1049,IF('Input&amp;Output'!$C$3=21,phase_chart!H1049,IF('Input&amp;Output'!$C$3=22,phase_chart!L1049,IF('Input&amp;Output'!$C$3=31,phase_chart!P1049,IF('Input&amp;Output'!$C$3=32,phase_chart!T1049,"")))))</f>
        <v>0</v>
      </c>
      <c r="N1052" s="205" t="b">
        <f>IF('Input&amp;Output'!$C$3=10,phase_chart!E1049,IF('Input&amp;Output'!$C$3=21,phase_chart!I1049,IF('Input&amp;Output'!$C$3=22,phase_chart!M1049,IF('Input&amp;Output'!$C$3=31,phase_chart!Q1049,IF('Input&amp;Output'!$C$3=32,phase_chart!U1049,"")))))</f>
        <v>1</v>
      </c>
      <c r="P1052" s="159">
        <f ca="1">IF(NOT($J1052=0),IF($J1052&lt;IF($P1051=0,0,VLOOKUP(P1051,tbL!$M$37:$Q$43,IF(L1052=TRUE,2,4))),IF($J1052&gt;=VLOOKUP(P1051,tbL!$M$37:$Q$43,IF(L1052=TRUE,3,5)),$P1051,IF(AND(L1051=TRUE,L1052=TRUE),$P1051,$P1051-1)),IF(AND(L1052=TRUE,J1052=VLOOKUP(P1051,tbL!$M$37:$Q$43,IF(L1052=TRUE,2,4))),P1051,IF($P1051+1&gt;$C$12,$C$12,$P1051+1))),0)</f>
        <v>1</v>
      </c>
      <c r="Q1052" s="159">
        <f t="shared" ca="1" si="479"/>
        <v>1</v>
      </c>
      <c r="R1052" s="207">
        <f t="shared" si="496"/>
        <v>0</v>
      </c>
      <c r="S1052" s="208"/>
      <c r="T1052" s="159">
        <f t="shared" si="497"/>
        <v>0</v>
      </c>
      <c r="U1052" s="209" t="str">
        <f ca="1">IF(AND(T1052=-1,N1052=TRUE),"*",IF(AND(U1051="*",N1052=TRUE),"*",IF(AND(AND(L1052=TRUE,U1051="*"),J1052&lt;VLOOKUP(V1051+1,tbL!$M$38:$O$43,3)),"*","")))</f>
        <v/>
      </c>
      <c r="V1052" s="204">
        <f t="shared" ca="1" si="480"/>
        <v>1</v>
      </c>
      <c r="Y1052" s="159" t="str">
        <f t="shared" ca="1" si="481"/>
        <v/>
      </c>
      <c r="Z1052" s="159" t="str">
        <f t="shared" si="482"/>
        <v/>
      </c>
      <c r="AA1052" s="159">
        <f t="shared" ca="1" si="502"/>
        <v>1</v>
      </c>
      <c r="AC1052" s="161" t="str">
        <f t="shared" ca="1" si="483"/>
        <v/>
      </c>
      <c r="AD1052" s="161">
        <f t="shared" ca="1" si="484"/>
        <v>1</v>
      </c>
      <c r="AE1052" s="161" t="str">
        <f t="shared" ca="1" si="475"/>
        <v/>
      </c>
      <c r="AF1052" s="161">
        <f t="shared" ca="1" si="485"/>
        <v>1</v>
      </c>
      <c r="AG1052" s="161" t="str">
        <f t="shared" ca="1" si="486"/>
        <v/>
      </c>
      <c r="AH1052" s="161">
        <f t="shared" ca="1" si="487"/>
        <v>1</v>
      </c>
      <c r="AI1052" s="161" t="str">
        <f t="shared" ca="1" si="488"/>
        <v/>
      </c>
      <c r="AJ1052" s="161">
        <f t="shared" ca="1" si="489"/>
        <v>1</v>
      </c>
      <c r="AL1052" s="161" t="str">
        <f t="shared" ca="1" si="490"/>
        <v/>
      </c>
      <c r="AM1052" s="161">
        <f t="shared" ca="1" si="501"/>
        <v>1</v>
      </c>
      <c r="AN1052" s="161" t="str">
        <f t="shared" ca="1" si="491"/>
        <v/>
      </c>
      <c r="AO1052" s="161">
        <f t="shared" ca="1" si="500"/>
        <v>1</v>
      </c>
      <c r="AP1052" s="161" t="str">
        <f t="shared" ca="1" si="492"/>
        <v/>
      </c>
      <c r="AQ1052" s="161">
        <f t="shared" ca="1" si="498"/>
        <v>1</v>
      </c>
      <c r="AR1052" s="161" t="str">
        <f t="shared" ca="1" si="493"/>
        <v/>
      </c>
      <c r="AS1052" s="161">
        <f t="shared" ca="1" si="494"/>
        <v>1</v>
      </c>
      <c r="AT1052" s="159" t="str">
        <f t="shared" ca="1" si="503"/>
        <v/>
      </c>
      <c r="AU1052" s="210">
        <f t="shared" ca="1" si="478"/>
        <v>14</v>
      </c>
      <c r="AV1052" s="209"/>
      <c r="AW1052" s="204">
        <f t="shared" si="495"/>
        <v>11308.444444444433</v>
      </c>
      <c r="AX1052" s="159"/>
      <c r="AZ1052" s="159"/>
      <c r="BM1052" s="207"/>
      <c r="BN1052" s="212"/>
      <c r="BP1052" s="209"/>
      <c r="BQ1052" s="211"/>
      <c r="BR1052" s="211"/>
      <c r="BS1052" s="211"/>
      <c r="BT1052" s="211"/>
      <c r="BU1052" s="211"/>
      <c r="BV1052" s="211"/>
      <c r="BW1052" s="211"/>
      <c r="BX1052" s="211"/>
      <c r="BY1052" s="211"/>
      <c r="BZ1052" s="211"/>
      <c r="CA1052" s="209"/>
      <c r="CB1052" s="224"/>
      <c r="CC1052" s="204"/>
      <c r="CD1052" s="204"/>
      <c r="CE1052" s="204"/>
      <c r="CF1052" s="211"/>
      <c r="CG1052" s="211"/>
      <c r="CI1052" s="209"/>
      <c r="CJ1052" s="209"/>
      <c r="EH1052" s="165"/>
      <c r="EI1052" s="165"/>
      <c r="EJ1052" s="166"/>
      <c r="EK1052" s="209"/>
      <c r="EL1052" s="211"/>
      <c r="EM1052" s="211"/>
      <c r="EN1052" s="211"/>
      <c r="EO1052" s="211"/>
      <c r="EP1052" s="211"/>
      <c r="ES1052" s="165"/>
      <c r="ET1052" s="165"/>
      <c r="EU1052" s="166"/>
      <c r="EV1052" s="209"/>
      <c r="EW1052" s="211"/>
      <c r="EX1052" s="211"/>
      <c r="EY1052" s="211"/>
      <c r="EZ1052" s="211"/>
      <c r="FA1052" s="211"/>
      <c r="FD1052" s="165"/>
      <c r="FE1052" s="165"/>
      <c r="FF1052" s="166"/>
      <c r="FG1052" s="209"/>
      <c r="FH1052" s="211"/>
      <c r="FI1052" s="211"/>
      <c r="FJ1052" s="211"/>
      <c r="FK1052" s="211"/>
      <c r="FL1052" s="211"/>
    </row>
    <row r="1053" spans="9:168">
      <c r="I1053" s="221">
        <f t="shared" si="499"/>
        <v>449</v>
      </c>
      <c r="J1053" s="159">
        <f>'v-t_chart'!C1050</f>
        <v>53</v>
      </c>
      <c r="K1053" s="204">
        <f t="shared" ca="1" si="477"/>
        <v>155.23699999999999</v>
      </c>
      <c r="L1053" s="205" t="b">
        <f>IF('Input&amp;Output'!$C$3=10,phase_chart!C1050,IF('Input&amp;Output'!$C$3=21,phase_chart!G1050,IF('Input&amp;Output'!$C$3=22,phase_chart!K1050,IF('Input&amp;Output'!$C$3=31,phase_chart!O1050,IF('Input&amp;Output'!$C$3=32,phase_chart!S1050,"")))))</f>
        <v>0</v>
      </c>
      <c r="M1053" s="206" t="b">
        <f>IF('Input&amp;Output'!$C$3=10,phase_chart!D1050,IF('Input&amp;Output'!$C$3=21,phase_chart!H1050,IF('Input&amp;Output'!$C$3=22,phase_chart!L1050,IF('Input&amp;Output'!$C$3=31,phase_chart!P1050,IF('Input&amp;Output'!$C$3=32,phase_chart!T1050,"")))))</f>
        <v>1</v>
      </c>
      <c r="N1053" s="205" t="b">
        <f>IF('Input&amp;Output'!$C$3=10,phase_chart!E1050,IF('Input&amp;Output'!$C$3=21,phase_chart!I1050,IF('Input&amp;Output'!$C$3=22,phase_chart!M1050,IF('Input&amp;Output'!$C$3=31,phase_chart!Q1050,IF('Input&amp;Output'!$C$3=32,phase_chart!U1050,"")))))</f>
        <v>0</v>
      </c>
      <c r="P1053" s="159">
        <f ca="1">IF(NOT($J1053=0),IF($J1053&lt;IF($P1052=0,0,VLOOKUP(P1052,tbL!$M$37:$Q$43,IF(L1053=TRUE,2,4))),IF($J1053&gt;=VLOOKUP(P1052,tbL!$M$37:$Q$43,IF(L1053=TRUE,3,5)),$P1052,IF(AND(L1052=TRUE,L1053=TRUE),$P1052,$P1052-1)),IF(AND(L1053=TRUE,J1053=VLOOKUP(P1052,tbL!$M$37:$Q$43,IF(L1053=TRUE,2,4))),P1052,IF($P1052+1&gt;$C$12,$C$12,$P1052+1))),0)</f>
        <v>1</v>
      </c>
      <c r="Q1053" s="159">
        <f t="shared" ca="1" si="479"/>
        <v>1</v>
      </c>
      <c r="R1053" s="207">
        <f t="shared" si="496"/>
        <v>0</v>
      </c>
      <c r="S1053" s="208"/>
      <c r="T1053" s="159">
        <f t="shared" si="497"/>
        <v>0</v>
      </c>
      <c r="U1053" s="209" t="str">
        <f ca="1">IF(AND(T1053=-1,N1053=TRUE),"*",IF(AND(U1052="*",N1053=TRUE),"*",IF(AND(AND(L1053=TRUE,U1052="*"),J1053&lt;VLOOKUP(V1052+1,tbL!$M$38:$O$43,3)),"*","")))</f>
        <v/>
      </c>
      <c r="V1053" s="204">
        <f t="shared" ca="1" si="480"/>
        <v>1</v>
      </c>
      <c r="Y1053" s="159" t="str">
        <f t="shared" ca="1" si="481"/>
        <v/>
      </c>
      <c r="Z1053" s="159" t="str">
        <f t="shared" si="482"/>
        <v/>
      </c>
      <c r="AA1053" s="159">
        <f t="shared" ca="1" si="502"/>
        <v>1</v>
      </c>
      <c r="AC1053" s="161" t="str">
        <f t="shared" ca="1" si="483"/>
        <v/>
      </c>
      <c r="AD1053" s="161">
        <f t="shared" ca="1" si="484"/>
        <v>1</v>
      </c>
      <c r="AE1053" s="161" t="str">
        <f t="shared" ca="1" si="475"/>
        <v/>
      </c>
      <c r="AF1053" s="161">
        <f t="shared" ca="1" si="485"/>
        <v>1</v>
      </c>
      <c r="AG1053" s="161" t="str">
        <f t="shared" ca="1" si="486"/>
        <v/>
      </c>
      <c r="AH1053" s="161">
        <f t="shared" ca="1" si="487"/>
        <v>1</v>
      </c>
      <c r="AI1053" s="161" t="str">
        <f t="shared" ca="1" si="488"/>
        <v/>
      </c>
      <c r="AJ1053" s="161">
        <f t="shared" ca="1" si="489"/>
        <v>1</v>
      </c>
      <c r="AL1053" s="161" t="str">
        <f t="shared" ca="1" si="490"/>
        <v/>
      </c>
      <c r="AM1053" s="161">
        <f t="shared" ca="1" si="501"/>
        <v>1</v>
      </c>
      <c r="AN1053" s="161" t="str">
        <f t="shared" ca="1" si="491"/>
        <v/>
      </c>
      <c r="AO1053" s="161">
        <f t="shared" ca="1" si="500"/>
        <v>1</v>
      </c>
      <c r="AP1053" s="161" t="str">
        <f t="shared" ca="1" si="492"/>
        <v/>
      </c>
      <c r="AQ1053" s="161">
        <f t="shared" ca="1" si="498"/>
        <v>1</v>
      </c>
      <c r="AR1053" s="161" t="str">
        <f t="shared" ca="1" si="493"/>
        <v/>
      </c>
      <c r="AS1053" s="161">
        <f t="shared" ca="1" si="494"/>
        <v>1</v>
      </c>
      <c r="AT1053" s="159" t="str">
        <f t="shared" ca="1" si="503"/>
        <v/>
      </c>
      <c r="AU1053" s="210">
        <f t="shared" ca="1" si="478"/>
        <v>14</v>
      </c>
      <c r="AV1053" s="209"/>
      <c r="AW1053" s="204">
        <f t="shared" si="495"/>
        <v>11323.166666666655</v>
      </c>
      <c r="AX1053" s="159"/>
      <c r="AZ1053" s="159"/>
      <c r="BM1053" s="207"/>
      <c r="BN1053" s="212"/>
      <c r="BP1053" s="209"/>
      <c r="BQ1053" s="211"/>
      <c r="BR1053" s="211"/>
      <c r="BS1053" s="211"/>
      <c r="BT1053" s="211"/>
      <c r="BU1053" s="211"/>
      <c r="BV1053" s="211"/>
      <c r="BW1053" s="211"/>
      <c r="BX1053" s="211"/>
      <c r="BY1053" s="211"/>
      <c r="BZ1053" s="211"/>
      <c r="CA1053" s="209"/>
      <c r="CB1053" s="224"/>
      <c r="CC1053" s="204"/>
      <c r="CD1053" s="204"/>
      <c r="CE1053" s="204"/>
      <c r="CF1053" s="211"/>
      <c r="CG1053" s="211"/>
      <c r="CI1053" s="209"/>
      <c r="CJ1053" s="209"/>
      <c r="EH1053" s="165"/>
      <c r="EI1053" s="165"/>
      <c r="EJ1053" s="166"/>
      <c r="EK1053" s="209"/>
      <c r="EL1053" s="211"/>
      <c r="EM1053" s="211"/>
      <c r="EN1053" s="211"/>
      <c r="EO1053" s="211"/>
      <c r="EP1053" s="211"/>
      <c r="ES1053" s="165"/>
      <c r="ET1053" s="165"/>
      <c r="EU1053" s="166"/>
      <c r="EV1053" s="209"/>
      <c r="EW1053" s="211"/>
      <c r="EX1053" s="211"/>
      <c r="EY1053" s="211"/>
      <c r="EZ1053" s="211"/>
      <c r="FA1053" s="211"/>
      <c r="FD1053" s="165"/>
      <c r="FE1053" s="165"/>
      <c r="FF1053" s="166"/>
      <c r="FG1053" s="209"/>
      <c r="FH1053" s="211"/>
      <c r="FI1053" s="211"/>
      <c r="FJ1053" s="211"/>
      <c r="FK1053" s="211"/>
      <c r="FL1053" s="211"/>
    </row>
    <row r="1054" spans="9:168">
      <c r="I1054" s="221">
        <f t="shared" si="499"/>
        <v>450</v>
      </c>
      <c r="J1054" s="159">
        <f>'v-t_chart'!C1051</f>
        <v>53.5</v>
      </c>
      <c r="K1054" s="204">
        <f t="shared" ca="1" si="477"/>
        <v>156.70149999999998</v>
      </c>
      <c r="L1054" s="205" t="b">
        <f>IF('Input&amp;Output'!$C$3=10,phase_chart!C1051,IF('Input&amp;Output'!$C$3=21,phase_chart!G1051,IF('Input&amp;Output'!$C$3=22,phase_chart!K1051,IF('Input&amp;Output'!$C$3=31,phase_chart!O1051,IF('Input&amp;Output'!$C$3=32,phase_chart!S1051,"")))))</f>
        <v>0</v>
      </c>
      <c r="M1054" s="206" t="b">
        <f>IF('Input&amp;Output'!$C$3=10,phase_chart!D1051,IF('Input&amp;Output'!$C$3=21,phase_chart!H1051,IF('Input&amp;Output'!$C$3=22,phase_chart!L1051,IF('Input&amp;Output'!$C$3=31,phase_chart!P1051,IF('Input&amp;Output'!$C$3=32,phase_chart!T1051,"")))))</f>
        <v>1</v>
      </c>
      <c r="N1054" s="205" t="b">
        <f>IF('Input&amp;Output'!$C$3=10,phase_chart!E1051,IF('Input&amp;Output'!$C$3=21,phase_chart!I1051,IF('Input&amp;Output'!$C$3=22,phase_chart!M1051,IF('Input&amp;Output'!$C$3=31,phase_chart!Q1051,IF('Input&amp;Output'!$C$3=32,phase_chart!U1051,"")))))</f>
        <v>0</v>
      </c>
      <c r="P1054" s="159">
        <f ca="1">IF(NOT($J1054=0),IF($J1054&lt;IF($P1053=0,0,VLOOKUP(P1053,tbL!$M$37:$Q$43,IF(L1054=TRUE,2,4))),IF($J1054&gt;=VLOOKUP(P1053,tbL!$M$37:$Q$43,IF(L1054=TRUE,3,5)),$P1053,IF(AND(L1053=TRUE,L1054=TRUE),$P1053,$P1053-1)),IF(AND(L1054=TRUE,J1054=VLOOKUP(P1053,tbL!$M$37:$Q$43,IF(L1054=TRUE,2,4))),P1053,IF($P1053+1&gt;$C$12,$C$12,$P1053+1))),0)</f>
        <v>1</v>
      </c>
      <c r="Q1054" s="159">
        <f t="shared" ca="1" si="479"/>
        <v>1</v>
      </c>
      <c r="R1054" s="207">
        <f t="shared" si="496"/>
        <v>0</v>
      </c>
      <c r="S1054" s="208"/>
      <c r="T1054" s="159">
        <f t="shared" si="497"/>
        <v>0</v>
      </c>
      <c r="U1054" s="209" t="str">
        <f ca="1">IF(AND(T1054=-1,N1054=TRUE),"*",IF(AND(U1053="*",N1054=TRUE),"*",IF(AND(AND(L1054=TRUE,U1053="*"),J1054&lt;VLOOKUP(V1053+1,tbL!$M$38:$O$43,3)),"*","")))</f>
        <v/>
      </c>
      <c r="V1054" s="204">
        <f t="shared" ca="1" si="480"/>
        <v>1</v>
      </c>
      <c r="Y1054" s="159" t="str">
        <f t="shared" ca="1" si="481"/>
        <v/>
      </c>
      <c r="Z1054" s="159" t="str">
        <f t="shared" si="482"/>
        <v/>
      </c>
      <c r="AA1054" s="159">
        <f t="shared" ca="1" si="502"/>
        <v>1</v>
      </c>
      <c r="AC1054" s="161" t="str">
        <f t="shared" ca="1" si="483"/>
        <v/>
      </c>
      <c r="AD1054" s="161">
        <f t="shared" ca="1" si="484"/>
        <v>1</v>
      </c>
      <c r="AE1054" s="161" t="str">
        <f t="shared" ca="1" si="475"/>
        <v/>
      </c>
      <c r="AF1054" s="161">
        <f t="shared" ca="1" si="485"/>
        <v>1</v>
      </c>
      <c r="AG1054" s="161" t="str">
        <f t="shared" ca="1" si="486"/>
        <v/>
      </c>
      <c r="AH1054" s="161">
        <f t="shared" ca="1" si="487"/>
        <v>1</v>
      </c>
      <c r="AI1054" s="161" t="str">
        <f t="shared" ca="1" si="488"/>
        <v/>
      </c>
      <c r="AJ1054" s="161">
        <f t="shared" ca="1" si="489"/>
        <v>1</v>
      </c>
      <c r="AL1054" s="161" t="str">
        <f t="shared" ca="1" si="490"/>
        <v/>
      </c>
      <c r="AM1054" s="161">
        <f t="shared" ca="1" si="501"/>
        <v>1</v>
      </c>
      <c r="AN1054" s="161" t="str">
        <f t="shared" ca="1" si="491"/>
        <v/>
      </c>
      <c r="AO1054" s="161">
        <f t="shared" ca="1" si="500"/>
        <v>1</v>
      </c>
      <c r="AP1054" s="161" t="str">
        <f t="shared" ca="1" si="492"/>
        <v/>
      </c>
      <c r="AQ1054" s="161">
        <f t="shared" ca="1" si="498"/>
        <v>1</v>
      </c>
      <c r="AR1054" s="161" t="str">
        <f t="shared" ca="1" si="493"/>
        <v/>
      </c>
      <c r="AS1054" s="161">
        <f t="shared" ca="1" si="494"/>
        <v>1</v>
      </c>
      <c r="AT1054" s="159" t="str">
        <f t="shared" ca="1" si="503"/>
        <v/>
      </c>
      <c r="AU1054" s="210">
        <f t="shared" ca="1" si="478"/>
        <v>14</v>
      </c>
      <c r="AV1054" s="209"/>
      <c r="AW1054" s="204">
        <f t="shared" si="495"/>
        <v>11338.027777777766</v>
      </c>
      <c r="AX1054" s="159"/>
      <c r="AZ1054" s="159"/>
      <c r="BM1054" s="207"/>
      <c r="BN1054" s="212"/>
      <c r="BP1054" s="209"/>
      <c r="BQ1054" s="211"/>
      <c r="BR1054" s="211"/>
      <c r="BS1054" s="211"/>
      <c r="BT1054" s="211"/>
      <c r="BU1054" s="211"/>
      <c r="BV1054" s="211"/>
      <c r="BW1054" s="211"/>
      <c r="BX1054" s="211"/>
      <c r="BY1054" s="211"/>
      <c r="BZ1054" s="211"/>
      <c r="CA1054" s="209"/>
      <c r="CB1054" s="224"/>
      <c r="CC1054" s="204"/>
      <c r="CD1054" s="204"/>
      <c r="CE1054" s="204"/>
      <c r="CF1054" s="211"/>
      <c r="CG1054" s="211"/>
      <c r="CI1054" s="209"/>
      <c r="CJ1054" s="209"/>
      <c r="EH1054" s="165"/>
      <c r="EI1054" s="165"/>
      <c r="EJ1054" s="166"/>
      <c r="EK1054" s="209"/>
      <c r="EL1054" s="211"/>
      <c r="EM1054" s="211"/>
      <c r="EN1054" s="211"/>
      <c r="EO1054" s="211"/>
      <c r="EP1054" s="211"/>
      <c r="ES1054" s="165"/>
      <c r="ET1054" s="165"/>
      <c r="EU1054" s="166"/>
      <c r="EV1054" s="209"/>
      <c r="EW1054" s="211"/>
      <c r="EX1054" s="211"/>
      <c r="EY1054" s="211"/>
      <c r="EZ1054" s="211"/>
      <c r="FA1054" s="211"/>
      <c r="FD1054" s="165"/>
      <c r="FE1054" s="165"/>
      <c r="FF1054" s="166"/>
      <c r="FG1054" s="209"/>
      <c r="FH1054" s="211"/>
      <c r="FI1054" s="211"/>
      <c r="FJ1054" s="211"/>
      <c r="FK1054" s="211"/>
      <c r="FL1054" s="211"/>
    </row>
    <row r="1055" spans="9:168">
      <c r="I1055" s="221">
        <f t="shared" si="499"/>
        <v>451</v>
      </c>
      <c r="J1055" s="159">
        <f>'v-t_chart'!C1052</f>
        <v>54.6</v>
      </c>
      <c r="K1055" s="204">
        <f t="shared" ca="1" si="477"/>
        <v>159.92339999999999</v>
      </c>
      <c r="L1055" s="205" t="b">
        <f>IF('Input&amp;Output'!$C$3=10,phase_chart!C1052,IF('Input&amp;Output'!$C$3=21,phase_chart!G1052,IF('Input&amp;Output'!$C$3=22,phase_chart!K1052,IF('Input&amp;Output'!$C$3=31,phase_chart!O1052,IF('Input&amp;Output'!$C$3=32,phase_chart!S1052,"")))))</f>
        <v>0</v>
      </c>
      <c r="M1055" s="206" t="b">
        <f>IF('Input&amp;Output'!$C$3=10,phase_chart!D1052,IF('Input&amp;Output'!$C$3=21,phase_chart!H1052,IF('Input&amp;Output'!$C$3=22,phase_chart!L1052,IF('Input&amp;Output'!$C$3=31,phase_chart!P1052,IF('Input&amp;Output'!$C$3=32,phase_chart!T1052,"")))))</f>
        <v>1</v>
      </c>
      <c r="N1055" s="205" t="b">
        <f>IF('Input&amp;Output'!$C$3=10,phase_chart!E1052,IF('Input&amp;Output'!$C$3=21,phase_chart!I1052,IF('Input&amp;Output'!$C$3=22,phase_chart!M1052,IF('Input&amp;Output'!$C$3=31,phase_chart!Q1052,IF('Input&amp;Output'!$C$3=32,phase_chart!U1052,"")))))</f>
        <v>0</v>
      </c>
      <c r="P1055" s="159">
        <f ca="1">IF(NOT($J1055=0),IF($J1055&lt;IF($P1054=0,0,VLOOKUP(P1054,tbL!$M$37:$Q$43,IF(L1055=TRUE,2,4))),IF($J1055&gt;=VLOOKUP(P1054,tbL!$M$37:$Q$43,IF(L1055=TRUE,3,5)),$P1054,IF(AND(L1054=TRUE,L1055=TRUE),$P1054,$P1054-1)),IF(AND(L1055=TRUE,J1055=VLOOKUP(P1054,tbL!$M$37:$Q$43,IF(L1055=TRUE,2,4))),P1054,IF($P1054+1&gt;$C$12,$C$12,$P1054+1))),0)</f>
        <v>1</v>
      </c>
      <c r="Q1055" s="159">
        <f t="shared" ca="1" si="479"/>
        <v>1</v>
      </c>
      <c r="R1055" s="207">
        <f t="shared" si="496"/>
        <v>0</v>
      </c>
      <c r="S1055" s="208"/>
      <c r="T1055" s="159">
        <f t="shared" si="497"/>
        <v>0</v>
      </c>
      <c r="U1055" s="209" t="str">
        <f ca="1">IF(AND(T1055=-1,N1055=TRUE),"*",IF(AND(U1054="*",N1055=TRUE),"*",IF(AND(AND(L1055=TRUE,U1054="*"),J1055&lt;VLOOKUP(V1054+1,tbL!$M$38:$O$43,3)),"*","")))</f>
        <v/>
      </c>
      <c r="V1055" s="204">
        <f t="shared" ca="1" si="480"/>
        <v>1</v>
      </c>
      <c r="Y1055" s="159" t="str">
        <f t="shared" ca="1" si="481"/>
        <v/>
      </c>
      <c r="Z1055" s="159" t="str">
        <f t="shared" si="482"/>
        <v/>
      </c>
      <c r="AA1055" s="159">
        <f t="shared" ca="1" si="502"/>
        <v>1</v>
      </c>
      <c r="AC1055" s="161" t="str">
        <f t="shared" ca="1" si="483"/>
        <v/>
      </c>
      <c r="AD1055" s="161">
        <f t="shared" ca="1" si="484"/>
        <v>1</v>
      </c>
      <c r="AE1055" s="161" t="str">
        <f t="shared" ca="1" si="475"/>
        <v/>
      </c>
      <c r="AF1055" s="161">
        <f t="shared" ca="1" si="485"/>
        <v>1</v>
      </c>
      <c r="AG1055" s="161" t="str">
        <f t="shared" ca="1" si="486"/>
        <v/>
      </c>
      <c r="AH1055" s="161">
        <f t="shared" ca="1" si="487"/>
        <v>1</v>
      </c>
      <c r="AI1055" s="161" t="str">
        <f t="shared" ca="1" si="488"/>
        <v/>
      </c>
      <c r="AJ1055" s="161">
        <f t="shared" ca="1" si="489"/>
        <v>1</v>
      </c>
      <c r="AL1055" s="161" t="str">
        <f t="shared" ca="1" si="490"/>
        <v/>
      </c>
      <c r="AM1055" s="161">
        <f t="shared" ca="1" si="501"/>
        <v>1</v>
      </c>
      <c r="AN1055" s="161" t="str">
        <f t="shared" ca="1" si="491"/>
        <v/>
      </c>
      <c r="AO1055" s="161">
        <f t="shared" ca="1" si="500"/>
        <v>1</v>
      </c>
      <c r="AP1055" s="161" t="str">
        <f t="shared" ca="1" si="492"/>
        <v/>
      </c>
      <c r="AQ1055" s="161">
        <f t="shared" ca="1" si="498"/>
        <v>1</v>
      </c>
      <c r="AR1055" s="161" t="str">
        <f t="shared" ca="1" si="493"/>
        <v/>
      </c>
      <c r="AS1055" s="161">
        <f t="shared" ca="1" si="494"/>
        <v>1</v>
      </c>
      <c r="AT1055" s="159" t="str">
        <f t="shared" ca="1" si="503"/>
        <v/>
      </c>
      <c r="AU1055" s="210">
        <f t="shared" ca="1" si="478"/>
        <v>14</v>
      </c>
      <c r="AV1055" s="209"/>
      <c r="AW1055" s="204">
        <f t="shared" si="495"/>
        <v>11353.194444444433</v>
      </c>
      <c r="AX1055" s="159"/>
      <c r="AZ1055" s="159"/>
      <c r="BM1055" s="207"/>
      <c r="BN1055" s="212"/>
      <c r="BP1055" s="209"/>
      <c r="BQ1055" s="211"/>
      <c r="BR1055" s="211"/>
      <c r="BS1055" s="211"/>
      <c r="BT1055" s="211"/>
      <c r="BU1055" s="211"/>
      <c r="BV1055" s="211"/>
      <c r="BW1055" s="211"/>
      <c r="BX1055" s="211"/>
      <c r="BY1055" s="211"/>
      <c r="BZ1055" s="211"/>
      <c r="CA1055" s="209"/>
      <c r="CB1055" s="224"/>
      <c r="CC1055" s="204"/>
      <c r="CD1055" s="204"/>
      <c r="CE1055" s="204"/>
      <c r="CF1055" s="211"/>
      <c r="CG1055" s="211"/>
      <c r="CI1055" s="209"/>
      <c r="CJ1055" s="209"/>
      <c r="EH1055" s="165"/>
      <c r="EI1055" s="165"/>
      <c r="EJ1055" s="166"/>
      <c r="EK1055" s="209"/>
      <c r="EL1055" s="211"/>
      <c r="EM1055" s="211"/>
      <c r="EN1055" s="211"/>
      <c r="EO1055" s="211"/>
      <c r="EP1055" s="211"/>
      <c r="ES1055" s="165"/>
      <c r="ET1055" s="165"/>
      <c r="EU1055" s="166"/>
      <c r="EV1055" s="209"/>
      <c r="EW1055" s="211"/>
      <c r="EX1055" s="211"/>
      <c r="EY1055" s="211"/>
      <c r="EZ1055" s="211"/>
      <c r="FA1055" s="211"/>
      <c r="FD1055" s="165"/>
      <c r="FE1055" s="165"/>
      <c r="FF1055" s="166"/>
      <c r="FG1055" s="209"/>
      <c r="FH1055" s="211"/>
      <c r="FI1055" s="211"/>
      <c r="FJ1055" s="211"/>
      <c r="FK1055" s="211"/>
      <c r="FL1055" s="211"/>
    </row>
    <row r="1056" spans="9:168">
      <c r="I1056" s="221">
        <f t="shared" si="499"/>
        <v>452</v>
      </c>
      <c r="J1056" s="159">
        <f>'v-t_chart'!C1053</f>
        <v>56.1</v>
      </c>
      <c r="K1056" s="204">
        <f t="shared" ca="1" si="477"/>
        <v>164.3169</v>
      </c>
      <c r="L1056" s="205" t="b">
        <f>IF('Input&amp;Output'!$C$3=10,phase_chart!C1053,IF('Input&amp;Output'!$C$3=21,phase_chart!G1053,IF('Input&amp;Output'!$C$3=22,phase_chart!K1053,IF('Input&amp;Output'!$C$3=31,phase_chart!O1053,IF('Input&amp;Output'!$C$3=32,phase_chart!S1053,"")))))</f>
        <v>0</v>
      </c>
      <c r="M1056" s="206" t="b">
        <f>IF('Input&amp;Output'!$C$3=10,phase_chart!D1053,IF('Input&amp;Output'!$C$3=21,phase_chart!H1053,IF('Input&amp;Output'!$C$3=22,phase_chart!L1053,IF('Input&amp;Output'!$C$3=31,phase_chart!P1053,IF('Input&amp;Output'!$C$3=32,phase_chart!T1053,"")))))</f>
        <v>1</v>
      </c>
      <c r="N1056" s="205" t="b">
        <f>IF('Input&amp;Output'!$C$3=10,phase_chart!E1053,IF('Input&amp;Output'!$C$3=21,phase_chart!I1053,IF('Input&amp;Output'!$C$3=22,phase_chart!M1053,IF('Input&amp;Output'!$C$3=31,phase_chart!Q1053,IF('Input&amp;Output'!$C$3=32,phase_chart!U1053,"")))))</f>
        <v>0</v>
      </c>
      <c r="P1056" s="159">
        <f ca="1">IF(NOT($J1056=0),IF($J1056&lt;IF($P1055=0,0,VLOOKUP(P1055,tbL!$M$37:$Q$43,IF(L1056=TRUE,2,4))),IF($J1056&gt;=VLOOKUP(P1055,tbL!$M$37:$Q$43,IF(L1056=TRUE,3,5)),$P1055,IF(AND(L1055=TRUE,L1056=TRUE),$P1055,$P1055-1)),IF(AND(L1056=TRUE,J1056=VLOOKUP(P1055,tbL!$M$37:$Q$43,IF(L1056=TRUE,2,4))),P1055,IF($P1055+1&gt;$C$12,$C$12,$P1055+1))),0)</f>
        <v>1</v>
      </c>
      <c r="Q1056" s="159">
        <f t="shared" ca="1" si="479"/>
        <v>1</v>
      </c>
      <c r="R1056" s="207">
        <f t="shared" si="496"/>
        <v>0</v>
      </c>
      <c r="S1056" s="208"/>
      <c r="T1056" s="159">
        <f t="shared" si="497"/>
        <v>0</v>
      </c>
      <c r="U1056" s="209" t="str">
        <f ca="1">IF(AND(T1056=-1,N1056=TRUE),"*",IF(AND(U1055="*",N1056=TRUE),"*",IF(AND(AND(L1056=TRUE,U1055="*"),J1056&lt;VLOOKUP(V1055+1,tbL!$M$38:$O$43,3)),"*","")))</f>
        <v/>
      </c>
      <c r="V1056" s="204">
        <f t="shared" ca="1" si="480"/>
        <v>1</v>
      </c>
      <c r="Y1056" s="159" t="str">
        <f t="shared" ca="1" si="481"/>
        <v/>
      </c>
      <c r="Z1056" s="159" t="str">
        <f t="shared" si="482"/>
        <v/>
      </c>
      <c r="AA1056" s="159">
        <f t="shared" ca="1" si="502"/>
        <v>1</v>
      </c>
      <c r="AC1056" s="161" t="str">
        <f t="shared" ca="1" si="483"/>
        <v/>
      </c>
      <c r="AD1056" s="161">
        <f t="shared" ca="1" si="484"/>
        <v>1</v>
      </c>
      <c r="AE1056" s="161" t="str">
        <f t="shared" ca="1" si="475"/>
        <v/>
      </c>
      <c r="AF1056" s="161">
        <f t="shared" ca="1" si="485"/>
        <v>1</v>
      </c>
      <c r="AG1056" s="161" t="str">
        <f t="shared" ca="1" si="486"/>
        <v/>
      </c>
      <c r="AH1056" s="161">
        <f t="shared" ca="1" si="487"/>
        <v>1</v>
      </c>
      <c r="AI1056" s="161" t="str">
        <f t="shared" ca="1" si="488"/>
        <v/>
      </c>
      <c r="AJ1056" s="161">
        <f t="shared" ca="1" si="489"/>
        <v>1</v>
      </c>
      <c r="AL1056" s="161" t="str">
        <f t="shared" ca="1" si="490"/>
        <v/>
      </c>
      <c r="AM1056" s="161">
        <f t="shared" ca="1" si="501"/>
        <v>1</v>
      </c>
      <c r="AN1056" s="161" t="str">
        <f t="shared" ca="1" si="491"/>
        <v/>
      </c>
      <c r="AO1056" s="161">
        <f t="shared" ca="1" si="500"/>
        <v>1</v>
      </c>
      <c r="AP1056" s="161" t="str">
        <f t="shared" ca="1" si="492"/>
        <v/>
      </c>
      <c r="AQ1056" s="161">
        <f t="shared" ca="1" si="498"/>
        <v>1</v>
      </c>
      <c r="AR1056" s="161" t="str">
        <f t="shared" ca="1" si="493"/>
        <v/>
      </c>
      <c r="AS1056" s="161">
        <f t="shared" ca="1" si="494"/>
        <v>1</v>
      </c>
      <c r="AT1056" s="159" t="str">
        <f t="shared" ca="1" si="503"/>
        <v/>
      </c>
      <c r="AU1056" s="210">
        <f t="shared" ca="1" si="478"/>
        <v>14</v>
      </c>
      <c r="AV1056" s="209"/>
      <c r="AW1056" s="204">
        <f t="shared" si="495"/>
        <v>11368.777777777766</v>
      </c>
      <c r="AX1056" s="159"/>
      <c r="AZ1056" s="159"/>
      <c r="BM1056" s="207"/>
      <c r="BN1056" s="212"/>
      <c r="BP1056" s="209"/>
      <c r="BQ1056" s="211"/>
      <c r="BR1056" s="211"/>
      <c r="BS1056" s="211"/>
      <c r="BT1056" s="211"/>
      <c r="BU1056" s="211"/>
      <c r="BV1056" s="211"/>
      <c r="BW1056" s="211"/>
      <c r="BX1056" s="211"/>
      <c r="BY1056" s="211"/>
      <c r="BZ1056" s="211"/>
      <c r="CA1056" s="209"/>
      <c r="CB1056" s="224"/>
      <c r="CC1056" s="204"/>
      <c r="CD1056" s="204"/>
      <c r="CE1056" s="204"/>
      <c r="CF1056" s="211"/>
      <c r="CG1056" s="211"/>
      <c r="CI1056" s="209"/>
      <c r="CJ1056" s="209"/>
      <c r="EH1056" s="165"/>
      <c r="EI1056" s="165"/>
      <c r="EJ1056" s="166"/>
      <c r="EK1056" s="209"/>
      <c r="EL1056" s="211"/>
      <c r="EM1056" s="211"/>
      <c r="EN1056" s="211"/>
      <c r="EO1056" s="211"/>
      <c r="EP1056" s="211"/>
      <c r="ES1056" s="165"/>
      <c r="ET1056" s="165"/>
      <c r="EU1056" s="166"/>
      <c r="EV1056" s="209"/>
      <c r="EW1056" s="211"/>
      <c r="EX1056" s="211"/>
      <c r="EY1056" s="211"/>
      <c r="EZ1056" s="211"/>
      <c r="FA1056" s="211"/>
      <c r="FD1056" s="165"/>
      <c r="FE1056" s="165"/>
      <c r="FF1056" s="166"/>
      <c r="FG1056" s="209"/>
      <c r="FH1056" s="211"/>
      <c r="FI1056" s="211"/>
      <c r="FJ1056" s="211"/>
      <c r="FK1056" s="211"/>
      <c r="FL1056" s="211"/>
    </row>
    <row r="1057" spans="9:168">
      <c r="I1057" s="221">
        <f t="shared" si="499"/>
        <v>453</v>
      </c>
      <c r="J1057" s="159">
        <f>'v-t_chart'!C1054</f>
        <v>57.6</v>
      </c>
      <c r="K1057" s="204">
        <f t="shared" ca="1" si="477"/>
        <v>168.71039999999999</v>
      </c>
      <c r="L1057" s="205" t="b">
        <f>IF('Input&amp;Output'!$C$3=10,phase_chart!C1054,IF('Input&amp;Output'!$C$3=21,phase_chart!G1054,IF('Input&amp;Output'!$C$3=22,phase_chart!K1054,IF('Input&amp;Output'!$C$3=31,phase_chart!O1054,IF('Input&amp;Output'!$C$3=32,phase_chart!S1054,"")))))</f>
        <v>0</v>
      </c>
      <c r="M1057" s="206" t="b">
        <f>IF('Input&amp;Output'!$C$3=10,phase_chart!D1054,IF('Input&amp;Output'!$C$3=21,phase_chart!H1054,IF('Input&amp;Output'!$C$3=22,phase_chart!L1054,IF('Input&amp;Output'!$C$3=31,phase_chart!P1054,IF('Input&amp;Output'!$C$3=32,phase_chart!T1054,"")))))</f>
        <v>1</v>
      </c>
      <c r="N1057" s="205" t="b">
        <f>IF('Input&amp;Output'!$C$3=10,phase_chart!E1054,IF('Input&amp;Output'!$C$3=21,phase_chart!I1054,IF('Input&amp;Output'!$C$3=22,phase_chart!M1054,IF('Input&amp;Output'!$C$3=31,phase_chart!Q1054,IF('Input&amp;Output'!$C$3=32,phase_chart!U1054,"")))))</f>
        <v>0</v>
      </c>
      <c r="P1057" s="159">
        <f ca="1">IF(NOT($J1057=0),IF($J1057&lt;IF($P1056=0,0,VLOOKUP(P1056,tbL!$M$37:$Q$43,IF(L1057=TRUE,2,4))),IF($J1057&gt;=VLOOKUP(P1056,tbL!$M$37:$Q$43,IF(L1057=TRUE,3,5)),$P1056,IF(AND(L1056=TRUE,L1057=TRUE),$P1056,$P1056-1)),IF(AND(L1057=TRUE,J1057=VLOOKUP(P1056,tbL!$M$37:$Q$43,IF(L1057=TRUE,2,4))),P1056,IF($P1056+1&gt;$C$12,$C$12,$P1056+1))),0)</f>
        <v>1</v>
      </c>
      <c r="Q1057" s="159">
        <f t="shared" ca="1" si="479"/>
        <v>1</v>
      </c>
      <c r="R1057" s="207">
        <f t="shared" si="496"/>
        <v>0</v>
      </c>
      <c r="S1057" s="208"/>
      <c r="T1057" s="159">
        <f t="shared" si="497"/>
        <v>0</v>
      </c>
      <c r="U1057" s="209" t="str">
        <f ca="1">IF(AND(T1057=-1,N1057=TRUE),"*",IF(AND(U1056="*",N1057=TRUE),"*",IF(AND(AND(L1057=TRUE,U1056="*"),J1057&lt;VLOOKUP(V1056+1,tbL!$M$38:$O$43,3)),"*","")))</f>
        <v/>
      </c>
      <c r="V1057" s="204">
        <f t="shared" ca="1" si="480"/>
        <v>1</v>
      </c>
      <c r="Y1057" s="159" t="str">
        <f t="shared" ca="1" si="481"/>
        <v/>
      </c>
      <c r="Z1057" s="159" t="str">
        <f t="shared" si="482"/>
        <v/>
      </c>
      <c r="AA1057" s="159">
        <f t="shared" ca="1" si="502"/>
        <v>1</v>
      </c>
      <c r="AC1057" s="161" t="str">
        <f t="shared" ca="1" si="483"/>
        <v/>
      </c>
      <c r="AD1057" s="161">
        <f t="shared" ca="1" si="484"/>
        <v>1</v>
      </c>
      <c r="AE1057" s="161" t="str">
        <f t="shared" ca="1" si="475"/>
        <v/>
      </c>
      <c r="AF1057" s="161">
        <f t="shared" ca="1" si="485"/>
        <v>1</v>
      </c>
      <c r="AG1057" s="161" t="str">
        <f t="shared" ca="1" si="486"/>
        <v/>
      </c>
      <c r="AH1057" s="161">
        <f t="shared" ca="1" si="487"/>
        <v>1</v>
      </c>
      <c r="AI1057" s="161" t="str">
        <f t="shared" ca="1" si="488"/>
        <v/>
      </c>
      <c r="AJ1057" s="161">
        <f t="shared" ca="1" si="489"/>
        <v>1</v>
      </c>
      <c r="AL1057" s="161" t="str">
        <f t="shared" ca="1" si="490"/>
        <v/>
      </c>
      <c r="AM1057" s="161">
        <f t="shared" ca="1" si="501"/>
        <v>1</v>
      </c>
      <c r="AN1057" s="161" t="str">
        <f t="shared" ca="1" si="491"/>
        <v/>
      </c>
      <c r="AO1057" s="161">
        <f t="shared" ca="1" si="500"/>
        <v>1</v>
      </c>
      <c r="AP1057" s="161" t="str">
        <f t="shared" ca="1" si="492"/>
        <v/>
      </c>
      <c r="AQ1057" s="161">
        <f t="shared" ca="1" si="498"/>
        <v>1</v>
      </c>
      <c r="AR1057" s="161" t="str">
        <f t="shared" ca="1" si="493"/>
        <v/>
      </c>
      <c r="AS1057" s="161">
        <f t="shared" ca="1" si="494"/>
        <v>1</v>
      </c>
      <c r="AT1057" s="159" t="str">
        <f t="shared" ca="1" si="503"/>
        <v/>
      </c>
      <c r="AU1057" s="210">
        <f t="shared" ca="1" si="478"/>
        <v>14</v>
      </c>
      <c r="AV1057" s="209"/>
      <c r="AW1057" s="204">
        <f t="shared" si="495"/>
        <v>11384.777777777766</v>
      </c>
      <c r="AX1057" s="159"/>
      <c r="AZ1057" s="159"/>
      <c r="BM1057" s="207"/>
      <c r="BN1057" s="212"/>
      <c r="BP1057" s="209"/>
      <c r="BQ1057" s="211"/>
      <c r="BR1057" s="211"/>
      <c r="BS1057" s="211"/>
      <c r="BT1057" s="211"/>
      <c r="BU1057" s="211"/>
      <c r="BV1057" s="211"/>
      <c r="BW1057" s="211"/>
      <c r="BX1057" s="211"/>
      <c r="BY1057" s="211"/>
      <c r="BZ1057" s="211"/>
      <c r="CA1057" s="209"/>
      <c r="CB1057" s="224"/>
      <c r="CC1057" s="204"/>
      <c r="CD1057" s="204"/>
      <c r="CE1057" s="204"/>
      <c r="CF1057" s="211"/>
      <c r="CG1057" s="211"/>
      <c r="CI1057" s="209"/>
      <c r="CJ1057" s="209"/>
      <c r="EH1057" s="165"/>
      <c r="EI1057" s="165"/>
      <c r="EJ1057" s="166"/>
      <c r="EK1057" s="209"/>
      <c r="EL1057" s="211"/>
      <c r="EM1057" s="211"/>
      <c r="EN1057" s="211"/>
      <c r="EO1057" s="211"/>
      <c r="EP1057" s="211"/>
      <c r="ES1057" s="165"/>
      <c r="ET1057" s="165"/>
      <c r="EU1057" s="166"/>
      <c r="EV1057" s="209"/>
      <c r="EW1057" s="211"/>
      <c r="EX1057" s="211"/>
      <c r="EY1057" s="211"/>
      <c r="EZ1057" s="211"/>
      <c r="FA1057" s="211"/>
      <c r="FD1057" s="165"/>
      <c r="FE1057" s="165"/>
      <c r="FF1057" s="166"/>
      <c r="FG1057" s="209"/>
      <c r="FH1057" s="211"/>
      <c r="FI1057" s="211"/>
      <c r="FJ1057" s="211"/>
      <c r="FK1057" s="211"/>
      <c r="FL1057" s="211"/>
    </row>
    <row r="1058" spans="9:168">
      <c r="I1058" s="221">
        <f t="shared" si="499"/>
        <v>454</v>
      </c>
      <c r="J1058" s="159">
        <f>'v-t_chart'!C1055</f>
        <v>58.9</v>
      </c>
      <c r="K1058" s="204">
        <f t="shared" ca="1" si="477"/>
        <v>172.51809999999998</v>
      </c>
      <c r="L1058" s="205" t="b">
        <f>IF('Input&amp;Output'!$C$3=10,phase_chart!C1055,IF('Input&amp;Output'!$C$3=21,phase_chart!G1055,IF('Input&amp;Output'!$C$3=22,phase_chart!K1055,IF('Input&amp;Output'!$C$3=31,phase_chart!O1055,IF('Input&amp;Output'!$C$3=32,phase_chart!S1055,"")))))</f>
        <v>0</v>
      </c>
      <c r="M1058" s="206" t="b">
        <f>IF('Input&amp;Output'!$C$3=10,phase_chart!D1055,IF('Input&amp;Output'!$C$3=21,phase_chart!H1055,IF('Input&amp;Output'!$C$3=22,phase_chart!L1055,IF('Input&amp;Output'!$C$3=31,phase_chart!P1055,IF('Input&amp;Output'!$C$3=32,phase_chart!T1055,"")))))</f>
        <v>1</v>
      </c>
      <c r="N1058" s="205" t="b">
        <f>IF('Input&amp;Output'!$C$3=10,phase_chart!E1055,IF('Input&amp;Output'!$C$3=21,phase_chart!I1055,IF('Input&amp;Output'!$C$3=22,phase_chart!M1055,IF('Input&amp;Output'!$C$3=31,phase_chart!Q1055,IF('Input&amp;Output'!$C$3=32,phase_chart!U1055,"")))))</f>
        <v>0</v>
      </c>
      <c r="P1058" s="159">
        <f ca="1">IF(NOT($J1058=0),IF($J1058&lt;IF($P1057=0,0,VLOOKUP(P1057,tbL!$M$37:$Q$43,IF(L1058=TRUE,2,4))),IF($J1058&gt;=VLOOKUP(P1057,tbL!$M$37:$Q$43,IF(L1058=TRUE,3,5)),$P1057,IF(AND(L1057=TRUE,L1058=TRUE),$P1057,$P1057-1)),IF(AND(L1058=TRUE,J1058=VLOOKUP(P1057,tbL!$M$37:$Q$43,IF(L1058=TRUE,2,4))),P1057,IF($P1057+1&gt;$C$12,$C$12,$P1057+1))),0)</f>
        <v>1</v>
      </c>
      <c r="Q1058" s="159">
        <f t="shared" ca="1" si="479"/>
        <v>1</v>
      </c>
      <c r="R1058" s="207">
        <f t="shared" si="496"/>
        <v>0</v>
      </c>
      <c r="S1058" s="208"/>
      <c r="T1058" s="159">
        <f t="shared" si="497"/>
        <v>0</v>
      </c>
      <c r="U1058" s="209" t="str">
        <f ca="1">IF(AND(T1058=-1,N1058=TRUE),"*",IF(AND(U1057="*",N1058=TRUE),"*",IF(AND(AND(L1058=TRUE,U1057="*"),J1058&lt;VLOOKUP(V1057+1,tbL!$M$38:$O$43,3)),"*","")))</f>
        <v/>
      </c>
      <c r="V1058" s="204">
        <f t="shared" ca="1" si="480"/>
        <v>1</v>
      </c>
      <c r="Y1058" s="159" t="str">
        <f t="shared" ca="1" si="481"/>
        <v/>
      </c>
      <c r="Z1058" s="159" t="str">
        <f t="shared" si="482"/>
        <v/>
      </c>
      <c r="AA1058" s="159">
        <f t="shared" ca="1" si="502"/>
        <v>1</v>
      </c>
      <c r="AC1058" s="161" t="str">
        <f t="shared" ca="1" si="483"/>
        <v/>
      </c>
      <c r="AD1058" s="161">
        <f t="shared" ca="1" si="484"/>
        <v>1</v>
      </c>
      <c r="AE1058" s="161" t="str">
        <f t="shared" ca="1" si="475"/>
        <v/>
      </c>
      <c r="AF1058" s="161">
        <f t="shared" ca="1" si="485"/>
        <v>1</v>
      </c>
      <c r="AG1058" s="161" t="str">
        <f t="shared" ca="1" si="486"/>
        <v/>
      </c>
      <c r="AH1058" s="161">
        <f t="shared" ca="1" si="487"/>
        <v>1</v>
      </c>
      <c r="AI1058" s="161" t="str">
        <f t="shared" ca="1" si="488"/>
        <v/>
      </c>
      <c r="AJ1058" s="161">
        <f t="shared" ca="1" si="489"/>
        <v>1</v>
      </c>
      <c r="AL1058" s="161" t="str">
        <f t="shared" ca="1" si="490"/>
        <v/>
      </c>
      <c r="AM1058" s="161">
        <f t="shared" ca="1" si="501"/>
        <v>1</v>
      </c>
      <c r="AN1058" s="161" t="str">
        <f t="shared" ca="1" si="491"/>
        <v/>
      </c>
      <c r="AO1058" s="161">
        <f t="shared" ca="1" si="500"/>
        <v>1</v>
      </c>
      <c r="AP1058" s="161" t="str">
        <f t="shared" ca="1" si="492"/>
        <v/>
      </c>
      <c r="AQ1058" s="161">
        <f t="shared" ca="1" si="498"/>
        <v>1</v>
      </c>
      <c r="AR1058" s="161" t="str">
        <f t="shared" ca="1" si="493"/>
        <v/>
      </c>
      <c r="AS1058" s="161">
        <f t="shared" ca="1" si="494"/>
        <v>1</v>
      </c>
      <c r="AT1058" s="159" t="str">
        <f t="shared" ca="1" si="503"/>
        <v/>
      </c>
      <c r="AU1058" s="210">
        <f t="shared" ca="1" si="478"/>
        <v>14</v>
      </c>
      <c r="AV1058" s="209"/>
      <c r="AW1058" s="204">
        <f t="shared" si="495"/>
        <v>11401.138888888878</v>
      </c>
      <c r="AX1058" s="159"/>
      <c r="AZ1058" s="159"/>
      <c r="BM1058" s="207"/>
      <c r="BN1058" s="212"/>
      <c r="BP1058" s="209"/>
      <c r="BQ1058" s="211"/>
      <c r="BR1058" s="211"/>
      <c r="BS1058" s="211"/>
      <c r="BT1058" s="211"/>
      <c r="BU1058" s="211"/>
      <c r="BV1058" s="211"/>
      <c r="BW1058" s="211"/>
      <c r="BX1058" s="211"/>
      <c r="BY1058" s="211"/>
      <c r="BZ1058" s="211"/>
      <c r="CA1058" s="209"/>
      <c r="CB1058" s="224"/>
      <c r="CC1058" s="204"/>
      <c r="CD1058" s="204"/>
      <c r="CE1058" s="204"/>
      <c r="CF1058" s="211"/>
      <c r="CG1058" s="211"/>
      <c r="CI1058" s="209"/>
      <c r="CJ1058" s="209"/>
      <c r="EH1058" s="165"/>
      <c r="EI1058" s="165"/>
      <c r="EJ1058" s="166"/>
      <c r="EK1058" s="209"/>
      <c r="EL1058" s="211"/>
      <c r="EM1058" s="211"/>
      <c r="EN1058" s="211"/>
      <c r="EO1058" s="211"/>
      <c r="EP1058" s="211"/>
      <c r="ES1058" s="165"/>
      <c r="ET1058" s="165"/>
      <c r="EU1058" s="166"/>
      <c r="EV1058" s="209"/>
      <c r="EW1058" s="211"/>
      <c r="EX1058" s="211"/>
      <c r="EY1058" s="211"/>
      <c r="EZ1058" s="211"/>
      <c r="FA1058" s="211"/>
      <c r="FD1058" s="165"/>
      <c r="FE1058" s="165"/>
      <c r="FF1058" s="166"/>
      <c r="FG1058" s="209"/>
      <c r="FH1058" s="211"/>
      <c r="FI1058" s="211"/>
      <c r="FJ1058" s="211"/>
      <c r="FK1058" s="211"/>
      <c r="FL1058" s="211"/>
    </row>
    <row r="1059" spans="9:168">
      <c r="I1059" s="221">
        <f t="shared" si="499"/>
        <v>455</v>
      </c>
      <c r="J1059" s="159">
        <f>'v-t_chart'!C1056</f>
        <v>59.8</v>
      </c>
      <c r="K1059" s="204">
        <f t="shared" ca="1" si="477"/>
        <v>175.15419999999997</v>
      </c>
      <c r="L1059" s="205" t="b">
        <f>IF('Input&amp;Output'!$C$3=10,phase_chart!C1056,IF('Input&amp;Output'!$C$3=21,phase_chart!G1056,IF('Input&amp;Output'!$C$3=22,phase_chart!K1056,IF('Input&amp;Output'!$C$3=31,phase_chart!O1056,IF('Input&amp;Output'!$C$3=32,phase_chart!S1056,"")))))</f>
        <v>0</v>
      </c>
      <c r="M1059" s="206" t="b">
        <f>IF('Input&amp;Output'!$C$3=10,phase_chart!D1056,IF('Input&amp;Output'!$C$3=21,phase_chart!H1056,IF('Input&amp;Output'!$C$3=22,phase_chart!L1056,IF('Input&amp;Output'!$C$3=31,phase_chart!P1056,IF('Input&amp;Output'!$C$3=32,phase_chart!T1056,"")))))</f>
        <v>1</v>
      </c>
      <c r="N1059" s="205" t="b">
        <f>IF('Input&amp;Output'!$C$3=10,phase_chart!E1056,IF('Input&amp;Output'!$C$3=21,phase_chart!I1056,IF('Input&amp;Output'!$C$3=22,phase_chart!M1056,IF('Input&amp;Output'!$C$3=31,phase_chart!Q1056,IF('Input&amp;Output'!$C$3=32,phase_chart!U1056,"")))))</f>
        <v>0</v>
      </c>
      <c r="P1059" s="159">
        <f ca="1">IF(NOT($J1059=0),IF($J1059&lt;IF($P1058=0,0,VLOOKUP(P1058,tbL!$M$37:$Q$43,IF(L1059=TRUE,2,4))),IF($J1059&gt;=VLOOKUP(P1058,tbL!$M$37:$Q$43,IF(L1059=TRUE,3,5)),$P1058,IF(AND(L1058=TRUE,L1059=TRUE),$P1058,$P1058-1)),IF(AND(L1059=TRUE,J1059=VLOOKUP(P1058,tbL!$M$37:$Q$43,IF(L1059=TRUE,2,4))),P1058,IF($P1058+1&gt;$C$12,$C$12,$P1058+1))),0)</f>
        <v>1</v>
      </c>
      <c r="Q1059" s="159">
        <f t="shared" ca="1" si="479"/>
        <v>1</v>
      </c>
      <c r="R1059" s="207">
        <f t="shared" si="496"/>
        <v>0</v>
      </c>
      <c r="S1059" s="208"/>
      <c r="T1059" s="159">
        <f t="shared" si="497"/>
        <v>0</v>
      </c>
      <c r="U1059" s="209" t="str">
        <f ca="1">IF(AND(T1059=-1,N1059=TRUE),"*",IF(AND(U1058="*",N1059=TRUE),"*",IF(AND(AND(L1059=TRUE,U1058="*"),J1059&lt;VLOOKUP(V1058+1,tbL!$M$38:$O$43,3)),"*","")))</f>
        <v/>
      </c>
      <c r="V1059" s="204">
        <f t="shared" ca="1" si="480"/>
        <v>1</v>
      </c>
      <c r="Y1059" s="159" t="str">
        <f t="shared" ca="1" si="481"/>
        <v/>
      </c>
      <c r="Z1059" s="159" t="str">
        <f t="shared" si="482"/>
        <v/>
      </c>
      <c r="AA1059" s="159">
        <f t="shared" ca="1" si="502"/>
        <v>1</v>
      </c>
      <c r="AC1059" s="161" t="str">
        <f t="shared" ca="1" si="483"/>
        <v/>
      </c>
      <c r="AD1059" s="161">
        <f t="shared" ca="1" si="484"/>
        <v>1</v>
      </c>
      <c r="AE1059" s="161" t="str">
        <f t="shared" ca="1" si="475"/>
        <v/>
      </c>
      <c r="AF1059" s="161">
        <f t="shared" ca="1" si="485"/>
        <v>1</v>
      </c>
      <c r="AG1059" s="161" t="str">
        <f t="shared" ca="1" si="486"/>
        <v/>
      </c>
      <c r="AH1059" s="161">
        <f t="shared" ca="1" si="487"/>
        <v>1</v>
      </c>
      <c r="AI1059" s="161" t="str">
        <f t="shared" ca="1" si="488"/>
        <v/>
      </c>
      <c r="AJ1059" s="161">
        <f t="shared" ca="1" si="489"/>
        <v>1</v>
      </c>
      <c r="AL1059" s="161" t="str">
        <f t="shared" ca="1" si="490"/>
        <v/>
      </c>
      <c r="AM1059" s="161">
        <f t="shared" ca="1" si="501"/>
        <v>1</v>
      </c>
      <c r="AN1059" s="161" t="str">
        <f t="shared" ca="1" si="491"/>
        <v/>
      </c>
      <c r="AO1059" s="161">
        <f t="shared" ca="1" si="500"/>
        <v>1</v>
      </c>
      <c r="AP1059" s="161" t="str">
        <f t="shared" ca="1" si="492"/>
        <v/>
      </c>
      <c r="AQ1059" s="161">
        <f t="shared" ca="1" si="498"/>
        <v>1</v>
      </c>
      <c r="AR1059" s="161" t="str">
        <f t="shared" ca="1" si="493"/>
        <v/>
      </c>
      <c r="AS1059" s="161">
        <f t="shared" ca="1" si="494"/>
        <v>1</v>
      </c>
      <c r="AT1059" s="159" t="str">
        <f t="shared" ca="1" si="503"/>
        <v/>
      </c>
      <c r="AU1059" s="210">
        <f t="shared" ca="1" si="478"/>
        <v>14</v>
      </c>
      <c r="AV1059" s="209"/>
      <c r="AW1059" s="204">
        <f t="shared" si="495"/>
        <v>11417.749999999989</v>
      </c>
      <c r="AX1059" s="159"/>
      <c r="AZ1059" s="159"/>
      <c r="BM1059" s="207"/>
      <c r="BN1059" s="212"/>
      <c r="BP1059" s="209"/>
      <c r="BQ1059" s="211"/>
      <c r="BR1059" s="211"/>
      <c r="BS1059" s="211"/>
      <c r="BT1059" s="211"/>
      <c r="BU1059" s="211"/>
      <c r="BV1059" s="211"/>
      <c r="BW1059" s="211"/>
      <c r="BX1059" s="211"/>
      <c r="BY1059" s="211"/>
      <c r="BZ1059" s="211"/>
      <c r="CA1059" s="209"/>
      <c r="CB1059" s="224"/>
      <c r="CC1059" s="204"/>
      <c r="CD1059" s="204"/>
      <c r="CE1059" s="204"/>
      <c r="CF1059" s="211"/>
      <c r="CG1059" s="211"/>
      <c r="CI1059" s="209"/>
      <c r="CJ1059" s="209"/>
      <c r="EH1059" s="165"/>
      <c r="EI1059" s="165"/>
      <c r="EJ1059" s="166"/>
      <c r="EK1059" s="209"/>
      <c r="EL1059" s="211"/>
      <c r="EM1059" s="211"/>
      <c r="EN1059" s="211"/>
      <c r="EO1059" s="211"/>
      <c r="EP1059" s="211"/>
      <c r="ES1059" s="165"/>
      <c r="ET1059" s="165"/>
      <c r="EU1059" s="166"/>
      <c r="EV1059" s="209"/>
      <c r="EW1059" s="211"/>
      <c r="EX1059" s="211"/>
      <c r="EY1059" s="211"/>
      <c r="EZ1059" s="211"/>
      <c r="FA1059" s="211"/>
      <c r="FD1059" s="165"/>
      <c r="FE1059" s="165"/>
      <c r="FF1059" s="166"/>
      <c r="FG1059" s="209"/>
      <c r="FH1059" s="211"/>
      <c r="FI1059" s="211"/>
      <c r="FJ1059" s="211"/>
      <c r="FK1059" s="211"/>
      <c r="FL1059" s="211"/>
    </row>
    <row r="1060" spans="9:168">
      <c r="I1060" s="221">
        <f t="shared" si="499"/>
        <v>456</v>
      </c>
      <c r="J1060" s="159">
        <f>'v-t_chart'!C1057</f>
        <v>60.3</v>
      </c>
      <c r="K1060" s="204">
        <f t="shared" ca="1" si="477"/>
        <v>176.61869999999999</v>
      </c>
      <c r="L1060" s="205" t="b">
        <f>IF('Input&amp;Output'!$C$3=10,phase_chart!C1057,IF('Input&amp;Output'!$C$3=21,phase_chart!G1057,IF('Input&amp;Output'!$C$3=22,phase_chart!K1057,IF('Input&amp;Output'!$C$3=31,phase_chart!O1057,IF('Input&amp;Output'!$C$3=32,phase_chart!S1057,"")))))</f>
        <v>0</v>
      </c>
      <c r="M1060" s="206" t="b">
        <f>IF('Input&amp;Output'!$C$3=10,phase_chart!D1057,IF('Input&amp;Output'!$C$3=21,phase_chart!H1057,IF('Input&amp;Output'!$C$3=22,phase_chart!L1057,IF('Input&amp;Output'!$C$3=31,phase_chart!P1057,IF('Input&amp;Output'!$C$3=32,phase_chart!T1057,"")))))</f>
        <v>1</v>
      </c>
      <c r="N1060" s="205" t="b">
        <f>IF('Input&amp;Output'!$C$3=10,phase_chart!E1057,IF('Input&amp;Output'!$C$3=21,phase_chart!I1057,IF('Input&amp;Output'!$C$3=22,phase_chart!M1057,IF('Input&amp;Output'!$C$3=31,phase_chart!Q1057,IF('Input&amp;Output'!$C$3=32,phase_chart!U1057,"")))))</f>
        <v>0</v>
      </c>
      <c r="P1060" s="159">
        <f ca="1">IF(NOT($J1060=0),IF($J1060&lt;IF($P1059=0,0,VLOOKUP(P1059,tbL!$M$37:$Q$43,IF(L1060=TRUE,2,4))),IF($J1060&gt;=VLOOKUP(P1059,tbL!$M$37:$Q$43,IF(L1060=TRUE,3,5)),$P1059,IF(AND(L1059=TRUE,L1060=TRUE),$P1059,$P1059-1)),IF(AND(L1060=TRUE,J1060=VLOOKUP(P1059,tbL!$M$37:$Q$43,IF(L1060=TRUE,2,4))),P1059,IF($P1059+1&gt;$C$12,$C$12,$P1059+1))),0)</f>
        <v>1</v>
      </c>
      <c r="Q1060" s="159">
        <f t="shared" ca="1" si="479"/>
        <v>1</v>
      </c>
      <c r="R1060" s="207">
        <f t="shared" si="496"/>
        <v>0</v>
      </c>
      <c r="S1060" s="208"/>
      <c r="T1060" s="159">
        <f t="shared" si="497"/>
        <v>0</v>
      </c>
      <c r="U1060" s="209" t="str">
        <f ca="1">IF(AND(T1060=-1,N1060=TRUE),"*",IF(AND(U1059="*",N1060=TRUE),"*",IF(AND(AND(L1060=TRUE,U1059="*"),J1060&lt;VLOOKUP(V1059+1,tbL!$M$38:$O$43,3)),"*","")))</f>
        <v/>
      </c>
      <c r="V1060" s="204">
        <f t="shared" ca="1" si="480"/>
        <v>1</v>
      </c>
      <c r="Y1060" s="159" t="str">
        <f t="shared" ca="1" si="481"/>
        <v/>
      </c>
      <c r="Z1060" s="159" t="str">
        <f t="shared" si="482"/>
        <v/>
      </c>
      <c r="AA1060" s="159">
        <f t="shared" ca="1" si="502"/>
        <v>1</v>
      </c>
      <c r="AC1060" s="161" t="str">
        <f t="shared" ca="1" si="483"/>
        <v/>
      </c>
      <c r="AD1060" s="161">
        <f t="shared" ca="1" si="484"/>
        <v>1</v>
      </c>
      <c r="AE1060" s="161" t="str">
        <f t="shared" ca="1" si="475"/>
        <v/>
      </c>
      <c r="AF1060" s="161">
        <f t="shared" ca="1" si="485"/>
        <v>1</v>
      </c>
      <c r="AG1060" s="161" t="str">
        <f t="shared" ca="1" si="486"/>
        <v/>
      </c>
      <c r="AH1060" s="161">
        <f t="shared" ca="1" si="487"/>
        <v>1</v>
      </c>
      <c r="AI1060" s="161" t="str">
        <f t="shared" ca="1" si="488"/>
        <v/>
      </c>
      <c r="AJ1060" s="161">
        <f t="shared" ca="1" si="489"/>
        <v>1</v>
      </c>
      <c r="AL1060" s="161" t="str">
        <f t="shared" ca="1" si="490"/>
        <v/>
      </c>
      <c r="AM1060" s="161">
        <f t="shared" ca="1" si="501"/>
        <v>1</v>
      </c>
      <c r="AN1060" s="161" t="str">
        <f t="shared" ca="1" si="491"/>
        <v/>
      </c>
      <c r="AO1060" s="161">
        <f t="shared" ca="1" si="500"/>
        <v>1</v>
      </c>
      <c r="AP1060" s="161" t="str">
        <f t="shared" ca="1" si="492"/>
        <v/>
      </c>
      <c r="AQ1060" s="161">
        <f t="shared" ca="1" si="498"/>
        <v>1</v>
      </c>
      <c r="AR1060" s="161" t="str">
        <f t="shared" ca="1" si="493"/>
        <v/>
      </c>
      <c r="AS1060" s="161">
        <f t="shared" ca="1" si="494"/>
        <v>1</v>
      </c>
      <c r="AT1060" s="159" t="str">
        <f t="shared" ca="1" si="503"/>
        <v/>
      </c>
      <c r="AU1060" s="210">
        <f t="shared" ca="1" si="478"/>
        <v>14</v>
      </c>
      <c r="AV1060" s="209"/>
      <c r="AW1060" s="204">
        <f t="shared" si="495"/>
        <v>11434.499999999989</v>
      </c>
      <c r="AX1060" s="159"/>
      <c r="AZ1060" s="159"/>
      <c r="BM1060" s="207"/>
      <c r="BN1060" s="212"/>
      <c r="BP1060" s="209"/>
      <c r="BQ1060" s="211"/>
      <c r="BR1060" s="211"/>
      <c r="BS1060" s="211"/>
      <c r="BT1060" s="211"/>
      <c r="BU1060" s="211"/>
      <c r="BV1060" s="211"/>
      <c r="BW1060" s="211"/>
      <c r="BX1060" s="211"/>
      <c r="BY1060" s="211"/>
      <c r="BZ1060" s="211"/>
      <c r="CA1060" s="209"/>
      <c r="CB1060" s="224"/>
      <c r="CC1060" s="204"/>
      <c r="CD1060" s="204"/>
      <c r="CE1060" s="204"/>
      <c r="CF1060" s="211"/>
      <c r="CG1060" s="211"/>
      <c r="CI1060" s="209"/>
      <c r="CJ1060" s="209"/>
      <c r="EH1060" s="165"/>
      <c r="EI1060" s="165"/>
      <c r="EJ1060" s="166"/>
      <c r="EK1060" s="209"/>
      <c r="EL1060" s="211"/>
      <c r="EM1060" s="211"/>
      <c r="EN1060" s="211"/>
      <c r="EO1060" s="211"/>
      <c r="EP1060" s="211"/>
      <c r="ES1060" s="165"/>
      <c r="ET1060" s="165"/>
      <c r="EU1060" s="166"/>
      <c r="EV1060" s="209"/>
      <c r="EW1060" s="211"/>
      <c r="EX1060" s="211"/>
      <c r="EY1060" s="211"/>
      <c r="EZ1060" s="211"/>
      <c r="FA1060" s="211"/>
      <c r="FD1060" s="165"/>
      <c r="FE1060" s="165"/>
      <c r="FF1060" s="166"/>
      <c r="FG1060" s="209"/>
      <c r="FH1060" s="211"/>
      <c r="FI1060" s="211"/>
      <c r="FJ1060" s="211"/>
      <c r="FK1060" s="211"/>
      <c r="FL1060" s="211"/>
    </row>
    <row r="1061" spans="9:168">
      <c r="I1061" s="221">
        <f t="shared" si="499"/>
        <v>457</v>
      </c>
      <c r="J1061" s="159">
        <f>'v-t_chart'!C1058</f>
        <v>60.7</v>
      </c>
      <c r="K1061" s="204">
        <f t="shared" ca="1" si="477"/>
        <v>177.7903</v>
      </c>
      <c r="L1061" s="205" t="b">
        <f>IF('Input&amp;Output'!$C$3=10,phase_chart!C1058,IF('Input&amp;Output'!$C$3=21,phase_chart!G1058,IF('Input&amp;Output'!$C$3=22,phase_chart!K1058,IF('Input&amp;Output'!$C$3=31,phase_chart!O1058,IF('Input&amp;Output'!$C$3=32,phase_chart!S1058,"")))))</f>
        <v>0</v>
      </c>
      <c r="M1061" s="206" t="b">
        <f>IF('Input&amp;Output'!$C$3=10,phase_chart!D1058,IF('Input&amp;Output'!$C$3=21,phase_chart!H1058,IF('Input&amp;Output'!$C$3=22,phase_chart!L1058,IF('Input&amp;Output'!$C$3=31,phase_chart!P1058,IF('Input&amp;Output'!$C$3=32,phase_chart!T1058,"")))))</f>
        <v>1</v>
      </c>
      <c r="N1061" s="205" t="b">
        <f>IF('Input&amp;Output'!$C$3=10,phase_chart!E1058,IF('Input&amp;Output'!$C$3=21,phase_chart!I1058,IF('Input&amp;Output'!$C$3=22,phase_chart!M1058,IF('Input&amp;Output'!$C$3=31,phase_chart!Q1058,IF('Input&amp;Output'!$C$3=32,phase_chart!U1058,"")))))</f>
        <v>0</v>
      </c>
      <c r="P1061" s="159">
        <f ca="1">IF(NOT($J1061=0),IF($J1061&lt;IF($P1060=0,0,VLOOKUP(P1060,tbL!$M$37:$Q$43,IF(L1061=TRUE,2,4))),IF($J1061&gt;=VLOOKUP(P1060,tbL!$M$37:$Q$43,IF(L1061=TRUE,3,5)),$P1060,IF(AND(L1060=TRUE,L1061=TRUE),$P1060,$P1060-1)),IF(AND(L1061=TRUE,J1061=VLOOKUP(P1060,tbL!$M$37:$Q$43,IF(L1061=TRUE,2,4))),P1060,IF($P1060+1&gt;$C$12,$C$12,$P1060+1))),0)</f>
        <v>1</v>
      </c>
      <c r="Q1061" s="159">
        <f t="shared" ca="1" si="479"/>
        <v>1</v>
      </c>
      <c r="R1061" s="207">
        <f t="shared" si="496"/>
        <v>0</v>
      </c>
      <c r="S1061" s="208"/>
      <c r="T1061" s="159">
        <f t="shared" si="497"/>
        <v>0</v>
      </c>
      <c r="U1061" s="209" t="str">
        <f ca="1">IF(AND(T1061=-1,N1061=TRUE),"*",IF(AND(U1060="*",N1061=TRUE),"*",IF(AND(AND(L1061=TRUE,U1060="*"),J1061&lt;VLOOKUP(V1060+1,tbL!$M$38:$O$43,3)),"*","")))</f>
        <v/>
      </c>
      <c r="V1061" s="204">
        <f t="shared" ca="1" si="480"/>
        <v>1</v>
      </c>
      <c r="Y1061" s="159" t="str">
        <f t="shared" ca="1" si="481"/>
        <v/>
      </c>
      <c r="Z1061" s="159" t="str">
        <f t="shared" si="482"/>
        <v/>
      </c>
      <c r="AA1061" s="159">
        <f t="shared" ca="1" si="502"/>
        <v>1</v>
      </c>
      <c r="AC1061" s="161" t="str">
        <f t="shared" ca="1" si="483"/>
        <v/>
      </c>
      <c r="AD1061" s="161">
        <f t="shared" ca="1" si="484"/>
        <v>1</v>
      </c>
      <c r="AE1061" s="161" t="str">
        <f t="shared" ref="AE1061:AE1124" ca="1" si="504">IF(OR(OR($AT1061=-1,$R1061=1),AD1061=0),"",IF(AND(AND(AD1060=AD1063,AD1061&lt;&gt;AD1060),AD1061=AD1062),IF(AE1059="*","","*"),""))</f>
        <v/>
      </c>
      <c r="AF1061" s="161">
        <f t="shared" ca="1" si="485"/>
        <v>1</v>
      </c>
      <c r="AG1061" s="161" t="str">
        <f t="shared" ca="1" si="486"/>
        <v/>
      </c>
      <c r="AH1061" s="161">
        <f t="shared" ca="1" si="487"/>
        <v>1</v>
      </c>
      <c r="AI1061" s="161" t="str">
        <f t="shared" ca="1" si="488"/>
        <v/>
      </c>
      <c r="AJ1061" s="161">
        <f t="shared" ca="1" si="489"/>
        <v>1</v>
      </c>
      <c r="AL1061" s="161" t="str">
        <f t="shared" ca="1" si="490"/>
        <v/>
      </c>
      <c r="AM1061" s="161">
        <f t="shared" ca="1" si="501"/>
        <v>1</v>
      </c>
      <c r="AN1061" s="161" t="str">
        <f t="shared" ca="1" si="491"/>
        <v/>
      </c>
      <c r="AO1061" s="161">
        <f t="shared" ca="1" si="500"/>
        <v>1</v>
      </c>
      <c r="AP1061" s="161" t="str">
        <f t="shared" ca="1" si="492"/>
        <v/>
      </c>
      <c r="AQ1061" s="161">
        <f t="shared" ca="1" si="498"/>
        <v>1</v>
      </c>
      <c r="AR1061" s="161" t="str">
        <f t="shared" ca="1" si="493"/>
        <v/>
      </c>
      <c r="AS1061" s="161">
        <f t="shared" ca="1" si="494"/>
        <v>1</v>
      </c>
      <c r="AT1061" s="159" t="str">
        <f t="shared" ca="1" si="503"/>
        <v/>
      </c>
      <c r="AU1061" s="210">
        <f t="shared" ca="1" si="478"/>
        <v>14</v>
      </c>
      <c r="AV1061" s="209"/>
      <c r="AW1061" s="204">
        <f t="shared" si="495"/>
        <v>11451.3611111111</v>
      </c>
      <c r="AX1061" s="159"/>
      <c r="AZ1061" s="159"/>
      <c r="BM1061" s="207"/>
      <c r="BN1061" s="212"/>
      <c r="BP1061" s="209"/>
      <c r="BQ1061" s="211"/>
      <c r="BR1061" s="211"/>
      <c r="BS1061" s="211"/>
      <c r="BT1061" s="211"/>
      <c r="BU1061" s="211"/>
      <c r="BV1061" s="211"/>
      <c r="BW1061" s="211"/>
      <c r="BX1061" s="211"/>
      <c r="BY1061" s="211"/>
      <c r="BZ1061" s="211"/>
      <c r="CA1061" s="209"/>
      <c r="CB1061" s="224"/>
      <c r="CC1061" s="204"/>
      <c r="CD1061" s="204"/>
      <c r="CE1061" s="204"/>
      <c r="CF1061" s="211"/>
      <c r="CG1061" s="211"/>
      <c r="CI1061" s="209"/>
      <c r="CJ1061" s="209"/>
      <c r="EH1061" s="165"/>
      <c r="EI1061" s="165"/>
      <c r="EJ1061" s="166"/>
      <c r="EK1061" s="209"/>
      <c r="EL1061" s="211"/>
      <c r="EM1061" s="211"/>
      <c r="EN1061" s="211"/>
      <c r="EO1061" s="211"/>
      <c r="EP1061" s="211"/>
      <c r="ES1061" s="165"/>
      <c r="ET1061" s="165"/>
      <c r="EU1061" s="166"/>
      <c r="EV1061" s="209"/>
      <c r="EW1061" s="211"/>
      <c r="EX1061" s="211"/>
      <c r="EY1061" s="211"/>
      <c r="EZ1061" s="211"/>
      <c r="FA1061" s="211"/>
      <c r="FD1061" s="165"/>
      <c r="FE1061" s="165"/>
      <c r="FF1061" s="166"/>
      <c r="FG1061" s="209"/>
      <c r="FH1061" s="211"/>
      <c r="FI1061" s="211"/>
      <c r="FJ1061" s="211"/>
      <c r="FK1061" s="211"/>
      <c r="FL1061" s="211"/>
    </row>
    <row r="1062" spans="9:168">
      <c r="I1062" s="221">
        <f t="shared" si="499"/>
        <v>458</v>
      </c>
      <c r="J1062" s="159">
        <f>'v-t_chart'!C1059</f>
        <v>61.3</v>
      </c>
      <c r="K1062" s="204">
        <f t="shared" ca="1" si="477"/>
        <v>179.54769999999999</v>
      </c>
      <c r="L1062" s="205" t="b">
        <f>IF('Input&amp;Output'!$C$3=10,phase_chart!C1059,IF('Input&amp;Output'!$C$3=21,phase_chart!G1059,IF('Input&amp;Output'!$C$3=22,phase_chart!K1059,IF('Input&amp;Output'!$C$3=31,phase_chart!O1059,IF('Input&amp;Output'!$C$3=32,phase_chart!S1059,"")))))</f>
        <v>0</v>
      </c>
      <c r="M1062" s="206" t="b">
        <f>IF('Input&amp;Output'!$C$3=10,phase_chart!D1059,IF('Input&amp;Output'!$C$3=21,phase_chart!H1059,IF('Input&amp;Output'!$C$3=22,phase_chart!L1059,IF('Input&amp;Output'!$C$3=31,phase_chart!P1059,IF('Input&amp;Output'!$C$3=32,phase_chart!T1059,"")))))</f>
        <v>1</v>
      </c>
      <c r="N1062" s="205" t="b">
        <f>IF('Input&amp;Output'!$C$3=10,phase_chart!E1059,IF('Input&amp;Output'!$C$3=21,phase_chart!I1059,IF('Input&amp;Output'!$C$3=22,phase_chart!M1059,IF('Input&amp;Output'!$C$3=31,phase_chart!Q1059,IF('Input&amp;Output'!$C$3=32,phase_chart!U1059,"")))))</f>
        <v>0</v>
      </c>
      <c r="P1062" s="159">
        <f ca="1">IF(NOT($J1062=0),IF($J1062&lt;IF($P1061=0,0,VLOOKUP(P1061,tbL!$M$37:$Q$43,IF(L1062=TRUE,2,4))),IF($J1062&gt;=VLOOKUP(P1061,tbL!$M$37:$Q$43,IF(L1062=TRUE,3,5)),$P1061,IF(AND(L1061=TRUE,L1062=TRUE),$P1061,$P1061-1)),IF(AND(L1062=TRUE,J1062=VLOOKUP(P1061,tbL!$M$37:$Q$43,IF(L1062=TRUE,2,4))),P1061,IF($P1061+1&gt;$C$12,$C$12,$P1061+1))),0)</f>
        <v>1</v>
      </c>
      <c r="Q1062" s="159">
        <f t="shared" ca="1" si="479"/>
        <v>1</v>
      </c>
      <c r="R1062" s="207">
        <f t="shared" si="496"/>
        <v>0</v>
      </c>
      <c r="S1062" s="208"/>
      <c r="T1062" s="159">
        <f t="shared" si="497"/>
        <v>0</v>
      </c>
      <c r="U1062" s="209" t="str">
        <f ca="1">IF(AND(T1062=-1,N1062=TRUE),"*",IF(AND(U1061="*",N1062=TRUE),"*",IF(AND(AND(L1062=TRUE,U1061="*"),J1062&lt;VLOOKUP(V1061+1,tbL!$M$38:$O$43,3)),"*","")))</f>
        <v/>
      </c>
      <c r="V1062" s="204">
        <f t="shared" ca="1" si="480"/>
        <v>1</v>
      </c>
      <c r="Y1062" s="159" t="str">
        <f t="shared" ca="1" si="481"/>
        <v/>
      </c>
      <c r="Z1062" s="159" t="str">
        <f t="shared" si="482"/>
        <v/>
      </c>
      <c r="AA1062" s="159">
        <f t="shared" ca="1" si="502"/>
        <v>1</v>
      </c>
      <c r="AC1062" s="161" t="str">
        <f t="shared" ca="1" si="483"/>
        <v/>
      </c>
      <c r="AD1062" s="161">
        <f t="shared" ca="1" si="484"/>
        <v>1</v>
      </c>
      <c r="AE1062" s="161" t="str">
        <f t="shared" ca="1" si="504"/>
        <v/>
      </c>
      <c r="AF1062" s="161">
        <f t="shared" ca="1" si="485"/>
        <v>1</v>
      </c>
      <c r="AG1062" s="161" t="str">
        <f t="shared" ca="1" si="486"/>
        <v/>
      </c>
      <c r="AH1062" s="161">
        <f t="shared" ca="1" si="487"/>
        <v>1</v>
      </c>
      <c r="AI1062" s="161" t="str">
        <f t="shared" ca="1" si="488"/>
        <v/>
      </c>
      <c r="AJ1062" s="161">
        <f t="shared" ca="1" si="489"/>
        <v>1</v>
      </c>
      <c r="AL1062" s="161" t="str">
        <f t="shared" ca="1" si="490"/>
        <v/>
      </c>
      <c r="AM1062" s="161">
        <f t="shared" ca="1" si="501"/>
        <v>1</v>
      </c>
      <c r="AN1062" s="161" t="str">
        <f t="shared" ca="1" si="491"/>
        <v/>
      </c>
      <c r="AO1062" s="161">
        <f t="shared" ca="1" si="500"/>
        <v>1</v>
      </c>
      <c r="AP1062" s="161" t="str">
        <f t="shared" ca="1" si="492"/>
        <v/>
      </c>
      <c r="AQ1062" s="161">
        <f t="shared" ca="1" si="498"/>
        <v>1</v>
      </c>
      <c r="AR1062" s="161" t="str">
        <f t="shared" ca="1" si="493"/>
        <v/>
      </c>
      <c r="AS1062" s="161">
        <f t="shared" ca="1" si="494"/>
        <v>1</v>
      </c>
      <c r="AT1062" s="159" t="str">
        <f t="shared" ca="1" si="503"/>
        <v/>
      </c>
      <c r="AU1062" s="210">
        <f t="shared" ca="1" si="478"/>
        <v>14</v>
      </c>
      <c r="AV1062" s="209"/>
      <c r="AW1062" s="204">
        <f t="shared" si="495"/>
        <v>11468.388888888878</v>
      </c>
      <c r="AX1062" s="159"/>
      <c r="AZ1062" s="159"/>
      <c r="BM1062" s="207"/>
      <c r="BN1062" s="212"/>
      <c r="BP1062" s="209"/>
      <c r="BQ1062" s="211"/>
      <c r="BR1062" s="211"/>
      <c r="BS1062" s="211"/>
      <c r="BT1062" s="211"/>
      <c r="BU1062" s="211"/>
      <c r="BV1062" s="211"/>
      <c r="BW1062" s="211"/>
      <c r="BX1062" s="211"/>
      <c r="BY1062" s="211"/>
      <c r="BZ1062" s="211"/>
      <c r="CA1062" s="209"/>
      <c r="CB1062" s="224"/>
      <c r="CC1062" s="204"/>
      <c r="CD1062" s="204"/>
      <c r="CE1062" s="204"/>
      <c r="CF1062" s="211"/>
      <c r="CG1062" s="211"/>
      <c r="CI1062" s="209"/>
      <c r="CJ1062" s="209"/>
      <c r="EH1062" s="165"/>
      <c r="EI1062" s="165"/>
      <c r="EJ1062" s="166"/>
      <c r="EK1062" s="209"/>
      <c r="EL1062" s="211"/>
      <c r="EM1062" s="211"/>
      <c r="EN1062" s="211"/>
      <c r="EO1062" s="211"/>
      <c r="EP1062" s="211"/>
      <c r="ES1062" s="165"/>
      <c r="ET1062" s="165"/>
      <c r="EU1062" s="166"/>
      <c r="EV1062" s="209"/>
      <c r="EW1062" s="211"/>
      <c r="EX1062" s="211"/>
      <c r="EY1062" s="211"/>
      <c r="EZ1062" s="211"/>
      <c r="FA1062" s="211"/>
      <c r="FD1062" s="165"/>
      <c r="FE1062" s="165"/>
      <c r="FF1062" s="166"/>
      <c r="FG1062" s="209"/>
      <c r="FH1062" s="211"/>
      <c r="FI1062" s="211"/>
      <c r="FJ1062" s="211"/>
      <c r="FK1062" s="211"/>
      <c r="FL1062" s="211"/>
    </row>
    <row r="1063" spans="9:168">
      <c r="I1063" s="221">
        <f t="shared" si="499"/>
        <v>459</v>
      </c>
      <c r="J1063" s="159">
        <f>'v-t_chart'!C1060</f>
        <v>62.4</v>
      </c>
      <c r="K1063" s="204">
        <f t="shared" ca="1" si="477"/>
        <v>182.7696</v>
      </c>
      <c r="L1063" s="205" t="b">
        <f>IF('Input&amp;Output'!$C$3=10,phase_chart!C1060,IF('Input&amp;Output'!$C$3=21,phase_chart!G1060,IF('Input&amp;Output'!$C$3=22,phase_chart!K1060,IF('Input&amp;Output'!$C$3=31,phase_chart!O1060,IF('Input&amp;Output'!$C$3=32,phase_chart!S1060,"")))))</f>
        <v>0</v>
      </c>
      <c r="M1063" s="206" t="b">
        <f>IF('Input&amp;Output'!$C$3=10,phase_chart!D1060,IF('Input&amp;Output'!$C$3=21,phase_chart!H1060,IF('Input&amp;Output'!$C$3=22,phase_chart!L1060,IF('Input&amp;Output'!$C$3=31,phase_chart!P1060,IF('Input&amp;Output'!$C$3=32,phase_chart!T1060,"")))))</f>
        <v>1</v>
      </c>
      <c r="N1063" s="205" t="b">
        <f>IF('Input&amp;Output'!$C$3=10,phase_chart!E1060,IF('Input&amp;Output'!$C$3=21,phase_chart!I1060,IF('Input&amp;Output'!$C$3=22,phase_chart!M1060,IF('Input&amp;Output'!$C$3=31,phase_chart!Q1060,IF('Input&amp;Output'!$C$3=32,phase_chart!U1060,"")))))</f>
        <v>0</v>
      </c>
      <c r="P1063" s="159">
        <f ca="1">IF(NOT($J1063=0),IF($J1063&lt;IF($P1062=0,0,VLOOKUP(P1062,tbL!$M$37:$Q$43,IF(L1063=TRUE,2,4))),IF($J1063&gt;=VLOOKUP(P1062,tbL!$M$37:$Q$43,IF(L1063=TRUE,3,5)),$P1062,IF(AND(L1062=TRUE,L1063=TRUE),$P1062,$P1062-1)),IF(AND(L1063=TRUE,J1063=VLOOKUP(P1062,tbL!$M$37:$Q$43,IF(L1063=TRUE,2,4))),P1062,IF($P1062+1&gt;$C$12,$C$12,$P1062+1))),0)</f>
        <v>1</v>
      </c>
      <c r="Q1063" s="159">
        <f t="shared" ca="1" si="479"/>
        <v>1</v>
      </c>
      <c r="R1063" s="207">
        <f t="shared" si="496"/>
        <v>0</v>
      </c>
      <c r="S1063" s="208"/>
      <c r="T1063" s="159">
        <f t="shared" si="497"/>
        <v>0</v>
      </c>
      <c r="U1063" s="209" t="str">
        <f ca="1">IF(AND(T1063=-1,N1063=TRUE),"*",IF(AND(U1062="*",N1063=TRUE),"*",IF(AND(AND(L1063=TRUE,U1062="*"),J1063&lt;VLOOKUP(V1062+1,tbL!$M$38:$O$43,3)),"*","")))</f>
        <v/>
      </c>
      <c r="V1063" s="204">
        <f t="shared" ca="1" si="480"/>
        <v>1</v>
      </c>
      <c r="Y1063" s="159" t="str">
        <f t="shared" ca="1" si="481"/>
        <v/>
      </c>
      <c r="Z1063" s="159" t="str">
        <f t="shared" si="482"/>
        <v/>
      </c>
      <c r="AA1063" s="159">
        <f t="shared" ca="1" si="502"/>
        <v>1</v>
      </c>
      <c r="AC1063" s="161" t="str">
        <f t="shared" ca="1" si="483"/>
        <v/>
      </c>
      <c r="AD1063" s="161">
        <f t="shared" ca="1" si="484"/>
        <v>1</v>
      </c>
      <c r="AE1063" s="161" t="str">
        <f t="shared" ca="1" si="504"/>
        <v/>
      </c>
      <c r="AF1063" s="161">
        <f t="shared" ca="1" si="485"/>
        <v>1</v>
      </c>
      <c r="AG1063" s="161" t="str">
        <f t="shared" ca="1" si="486"/>
        <v/>
      </c>
      <c r="AH1063" s="161">
        <f t="shared" ca="1" si="487"/>
        <v>1</v>
      </c>
      <c r="AI1063" s="161" t="str">
        <f t="shared" ca="1" si="488"/>
        <v/>
      </c>
      <c r="AJ1063" s="161">
        <f t="shared" ca="1" si="489"/>
        <v>1</v>
      </c>
      <c r="AL1063" s="161" t="str">
        <f t="shared" ca="1" si="490"/>
        <v/>
      </c>
      <c r="AM1063" s="161">
        <f t="shared" ca="1" si="501"/>
        <v>1</v>
      </c>
      <c r="AN1063" s="161" t="str">
        <f t="shared" ca="1" si="491"/>
        <v/>
      </c>
      <c r="AO1063" s="161">
        <f t="shared" ca="1" si="500"/>
        <v>1</v>
      </c>
      <c r="AP1063" s="161" t="str">
        <f t="shared" ca="1" si="492"/>
        <v/>
      </c>
      <c r="AQ1063" s="161">
        <f t="shared" ca="1" si="498"/>
        <v>1</v>
      </c>
      <c r="AR1063" s="161" t="str">
        <f t="shared" ca="1" si="493"/>
        <v/>
      </c>
      <c r="AS1063" s="161">
        <f t="shared" ca="1" si="494"/>
        <v>1</v>
      </c>
      <c r="AT1063" s="159" t="str">
        <f t="shared" ca="1" si="503"/>
        <v/>
      </c>
      <c r="AU1063" s="210">
        <f t="shared" ca="1" si="478"/>
        <v>14</v>
      </c>
      <c r="AV1063" s="209"/>
      <c r="AW1063" s="204">
        <f t="shared" si="495"/>
        <v>11485.722222222212</v>
      </c>
      <c r="AX1063" s="159"/>
      <c r="AZ1063" s="159"/>
      <c r="BM1063" s="207"/>
      <c r="BN1063" s="212"/>
      <c r="BP1063" s="209"/>
      <c r="BQ1063" s="211"/>
      <c r="BR1063" s="211"/>
      <c r="BS1063" s="211"/>
      <c r="BT1063" s="211"/>
      <c r="BU1063" s="211"/>
      <c r="BV1063" s="211"/>
      <c r="BW1063" s="211"/>
      <c r="BX1063" s="211"/>
      <c r="BY1063" s="211"/>
      <c r="BZ1063" s="211"/>
      <c r="CA1063" s="209"/>
      <c r="CB1063" s="224"/>
      <c r="CC1063" s="204"/>
      <c r="CD1063" s="204"/>
      <c r="CE1063" s="204"/>
      <c r="CF1063" s="211"/>
      <c r="CG1063" s="211"/>
      <c r="CI1063" s="209"/>
      <c r="CJ1063" s="209"/>
      <c r="EH1063" s="165"/>
      <c r="EI1063" s="165"/>
      <c r="EJ1063" s="166"/>
      <c r="EK1063" s="209"/>
      <c r="EL1063" s="211"/>
      <c r="EM1063" s="211"/>
      <c r="EN1063" s="211"/>
      <c r="EO1063" s="211"/>
      <c r="EP1063" s="211"/>
      <c r="ES1063" s="165"/>
      <c r="ET1063" s="165"/>
      <c r="EU1063" s="166"/>
      <c r="EV1063" s="209"/>
      <c r="EW1063" s="211"/>
      <c r="EX1063" s="211"/>
      <c r="EY1063" s="211"/>
      <c r="EZ1063" s="211"/>
      <c r="FA1063" s="211"/>
      <c r="FD1063" s="165"/>
      <c r="FE1063" s="165"/>
      <c r="FF1063" s="166"/>
      <c r="FG1063" s="209"/>
      <c r="FH1063" s="211"/>
      <c r="FI1063" s="211"/>
      <c r="FJ1063" s="211"/>
      <c r="FK1063" s="211"/>
      <c r="FL1063" s="211"/>
    </row>
    <row r="1064" spans="9:168">
      <c r="I1064" s="221">
        <f t="shared" si="499"/>
        <v>460</v>
      </c>
      <c r="J1064" s="159">
        <f>'v-t_chart'!C1061</f>
        <v>64.099999999999994</v>
      </c>
      <c r="K1064" s="204">
        <f t="shared" ca="1" si="477"/>
        <v>187.74889999999996</v>
      </c>
      <c r="L1064" s="205" t="b">
        <f>IF('Input&amp;Output'!$C$3=10,phase_chart!C1061,IF('Input&amp;Output'!$C$3=21,phase_chart!G1061,IF('Input&amp;Output'!$C$3=22,phase_chart!K1061,IF('Input&amp;Output'!$C$3=31,phase_chart!O1061,IF('Input&amp;Output'!$C$3=32,phase_chart!S1061,"")))))</f>
        <v>0</v>
      </c>
      <c r="M1064" s="206" t="b">
        <f>IF('Input&amp;Output'!$C$3=10,phase_chart!D1061,IF('Input&amp;Output'!$C$3=21,phase_chart!H1061,IF('Input&amp;Output'!$C$3=22,phase_chart!L1061,IF('Input&amp;Output'!$C$3=31,phase_chart!P1061,IF('Input&amp;Output'!$C$3=32,phase_chart!T1061,"")))))</f>
        <v>1</v>
      </c>
      <c r="N1064" s="205" t="b">
        <f>IF('Input&amp;Output'!$C$3=10,phase_chart!E1061,IF('Input&amp;Output'!$C$3=21,phase_chart!I1061,IF('Input&amp;Output'!$C$3=22,phase_chart!M1061,IF('Input&amp;Output'!$C$3=31,phase_chart!Q1061,IF('Input&amp;Output'!$C$3=32,phase_chart!U1061,"")))))</f>
        <v>0</v>
      </c>
      <c r="P1064" s="159">
        <f ca="1">IF(NOT($J1064=0),IF($J1064&lt;IF($P1063=0,0,VLOOKUP(P1063,tbL!$M$37:$Q$43,IF(L1064=TRUE,2,4))),IF($J1064&gt;=VLOOKUP(P1063,tbL!$M$37:$Q$43,IF(L1064=TRUE,3,5)),$P1063,IF(AND(L1063=TRUE,L1064=TRUE),$P1063,$P1063-1)),IF(AND(L1064=TRUE,J1064=VLOOKUP(P1063,tbL!$M$37:$Q$43,IF(L1064=TRUE,2,4))),P1063,IF($P1063+1&gt;$C$12,$C$12,$P1063+1))),0)</f>
        <v>1</v>
      </c>
      <c r="Q1064" s="159">
        <f t="shared" ca="1" si="479"/>
        <v>1</v>
      </c>
      <c r="R1064" s="207">
        <f t="shared" si="496"/>
        <v>0</v>
      </c>
      <c r="S1064" s="208"/>
      <c r="T1064" s="159">
        <f t="shared" si="497"/>
        <v>0</v>
      </c>
      <c r="U1064" s="209" t="str">
        <f ca="1">IF(AND(T1064=-1,N1064=TRUE),"*",IF(AND(U1063="*",N1064=TRUE),"*",IF(AND(AND(L1064=TRUE,U1063="*"),J1064&lt;VLOOKUP(V1063+1,tbL!$M$38:$O$43,3)),"*","")))</f>
        <v/>
      </c>
      <c r="V1064" s="204">
        <f t="shared" ca="1" si="480"/>
        <v>1</v>
      </c>
      <c r="Y1064" s="159" t="str">
        <f t="shared" ca="1" si="481"/>
        <v/>
      </c>
      <c r="Z1064" s="159" t="str">
        <f t="shared" si="482"/>
        <v/>
      </c>
      <c r="AA1064" s="159">
        <f t="shared" ca="1" si="502"/>
        <v>1</v>
      </c>
      <c r="AC1064" s="161" t="str">
        <f t="shared" ca="1" si="483"/>
        <v/>
      </c>
      <c r="AD1064" s="161">
        <f t="shared" ca="1" si="484"/>
        <v>1</v>
      </c>
      <c r="AE1064" s="161" t="str">
        <f t="shared" ca="1" si="504"/>
        <v/>
      </c>
      <c r="AF1064" s="161">
        <f t="shared" ca="1" si="485"/>
        <v>1</v>
      </c>
      <c r="AG1064" s="161" t="str">
        <f t="shared" ca="1" si="486"/>
        <v/>
      </c>
      <c r="AH1064" s="161">
        <f t="shared" ca="1" si="487"/>
        <v>1</v>
      </c>
      <c r="AI1064" s="161" t="str">
        <f t="shared" ca="1" si="488"/>
        <v/>
      </c>
      <c r="AJ1064" s="161">
        <f t="shared" ca="1" si="489"/>
        <v>1</v>
      </c>
      <c r="AL1064" s="161" t="str">
        <f t="shared" ca="1" si="490"/>
        <v/>
      </c>
      <c r="AM1064" s="161">
        <f t="shared" ca="1" si="501"/>
        <v>1</v>
      </c>
      <c r="AN1064" s="161" t="str">
        <f t="shared" ca="1" si="491"/>
        <v/>
      </c>
      <c r="AO1064" s="161">
        <f t="shared" ca="1" si="500"/>
        <v>1</v>
      </c>
      <c r="AP1064" s="161" t="str">
        <f t="shared" ca="1" si="492"/>
        <v/>
      </c>
      <c r="AQ1064" s="161">
        <f t="shared" ca="1" si="498"/>
        <v>1</v>
      </c>
      <c r="AR1064" s="161" t="str">
        <f t="shared" ca="1" si="493"/>
        <v/>
      </c>
      <c r="AS1064" s="161">
        <f t="shared" ca="1" si="494"/>
        <v>1</v>
      </c>
      <c r="AT1064" s="159" t="str">
        <f t="shared" ca="1" si="503"/>
        <v/>
      </c>
      <c r="AU1064" s="210">
        <f t="shared" ca="1" si="478"/>
        <v>14</v>
      </c>
      <c r="AV1064" s="209"/>
      <c r="AW1064" s="204">
        <f t="shared" si="495"/>
        <v>11503.527777777766</v>
      </c>
      <c r="AX1064" s="159"/>
      <c r="AZ1064" s="159"/>
      <c r="BM1064" s="207"/>
      <c r="BN1064" s="212"/>
      <c r="BP1064" s="209"/>
      <c r="BQ1064" s="211"/>
      <c r="BR1064" s="211"/>
      <c r="BS1064" s="211"/>
      <c r="BT1064" s="211"/>
      <c r="BU1064" s="211"/>
      <c r="BV1064" s="211"/>
      <c r="BW1064" s="211"/>
      <c r="BX1064" s="211"/>
      <c r="BY1064" s="211"/>
      <c r="BZ1064" s="211"/>
      <c r="CA1064" s="209"/>
      <c r="CB1064" s="224"/>
      <c r="CC1064" s="204"/>
      <c r="CD1064" s="204"/>
      <c r="CE1064" s="204"/>
      <c r="CF1064" s="211"/>
      <c r="CG1064" s="211"/>
      <c r="CI1064" s="209"/>
      <c r="CJ1064" s="209"/>
      <c r="EH1064" s="165"/>
      <c r="EI1064" s="165"/>
      <c r="EJ1064" s="166"/>
      <c r="EK1064" s="209"/>
      <c r="EL1064" s="211"/>
      <c r="EM1064" s="211"/>
      <c r="EN1064" s="211"/>
      <c r="EO1064" s="211"/>
      <c r="EP1064" s="211"/>
      <c r="ES1064" s="165"/>
      <c r="ET1064" s="165"/>
      <c r="EU1064" s="166"/>
      <c r="EV1064" s="209"/>
      <c r="EW1064" s="211"/>
      <c r="EX1064" s="211"/>
      <c r="EY1064" s="211"/>
      <c r="EZ1064" s="211"/>
      <c r="FA1064" s="211"/>
      <c r="FD1064" s="165"/>
      <c r="FE1064" s="165"/>
      <c r="FF1064" s="166"/>
      <c r="FG1064" s="209"/>
      <c r="FH1064" s="211"/>
      <c r="FI1064" s="211"/>
      <c r="FJ1064" s="211"/>
      <c r="FK1064" s="211"/>
      <c r="FL1064" s="211"/>
    </row>
    <row r="1065" spans="9:168">
      <c r="I1065" s="221">
        <f t="shared" si="499"/>
        <v>461</v>
      </c>
      <c r="J1065" s="159">
        <f>'v-t_chart'!C1062</f>
        <v>66.2</v>
      </c>
      <c r="K1065" s="204">
        <f t="shared" ca="1" si="477"/>
        <v>193.8998</v>
      </c>
      <c r="L1065" s="205" t="b">
        <f>IF('Input&amp;Output'!$C$3=10,phase_chart!C1062,IF('Input&amp;Output'!$C$3=21,phase_chart!G1062,IF('Input&amp;Output'!$C$3=22,phase_chart!K1062,IF('Input&amp;Output'!$C$3=31,phase_chart!O1062,IF('Input&amp;Output'!$C$3=32,phase_chart!S1062,"")))))</f>
        <v>0</v>
      </c>
      <c r="M1065" s="206" t="b">
        <f>IF('Input&amp;Output'!$C$3=10,phase_chart!D1062,IF('Input&amp;Output'!$C$3=21,phase_chart!H1062,IF('Input&amp;Output'!$C$3=22,phase_chart!L1062,IF('Input&amp;Output'!$C$3=31,phase_chart!P1062,IF('Input&amp;Output'!$C$3=32,phase_chart!T1062,"")))))</f>
        <v>1</v>
      </c>
      <c r="N1065" s="205" t="b">
        <f>IF('Input&amp;Output'!$C$3=10,phase_chart!E1062,IF('Input&amp;Output'!$C$3=21,phase_chart!I1062,IF('Input&amp;Output'!$C$3=22,phase_chart!M1062,IF('Input&amp;Output'!$C$3=31,phase_chart!Q1062,IF('Input&amp;Output'!$C$3=32,phase_chart!U1062,"")))))</f>
        <v>0</v>
      </c>
      <c r="P1065" s="159">
        <f ca="1">IF(NOT($J1065=0),IF($J1065&lt;IF($P1064=0,0,VLOOKUP(P1064,tbL!$M$37:$Q$43,IF(L1065=TRUE,2,4))),IF($J1065&gt;=VLOOKUP(P1064,tbL!$M$37:$Q$43,IF(L1065=TRUE,3,5)),$P1064,IF(AND(L1064=TRUE,L1065=TRUE),$P1064,$P1064-1)),IF(AND(L1065=TRUE,J1065=VLOOKUP(P1064,tbL!$M$37:$Q$43,IF(L1065=TRUE,2,4))),P1064,IF($P1064+1&gt;$C$12,$C$12,$P1064+1))),0)</f>
        <v>1</v>
      </c>
      <c r="Q1065" s="159">
        <f t="shared" ca="1" si="479"/>
        <v>1</v>
      </c>
      <c r="R1065" s="207">
        <f t="shared" si="496"/>
        <v>0</v>
      </c>
      <c r="S1065" s="208"/>
      <c r="T1065" s="159">
        <f t="shared" si="497"/>
        <v>0</v>
      </c>
      <c r="U1065" s="209" t="str">
        <f ca="1">IF(AND(T1065=-1,N1065=TRUE),"*",IF(AND(U1064="*",N1065=TRUE),"*",IF(AND(AND(L1065=TRUE,U1064="*"),J1065&lt;VLOOKUP(V1064+1,tbL!$M$38:$O$43,3)),"*","")))</f>
        <v/>
      </c>
      <c r="V1065" s="204">
        <f t="shared" ca="1" si="480"/>
        <v>1</v>
      </c>
      <c r="Y1065" s="159" t="str">
        <f t="shared" ca="1" si="481"/>
        <v/>
      </c>
      <c r="Z1065" s="159" t="str">
        <f t="shared" si="482"/>
        <v/>
      </c>
      <c r="AA1065" s="159">
        <f t="shared" ca="1" si="502"/>
        <v>1</v>
      </c>
      <c r="AC1065" s="161" t="str">
        <f t="shared" ca="1" si="483"/>
        <v/>
      </c>
      <c r="AD1065" s="161">
        <f t="shared" ca="1" si="484"/>
        <v>1</v>
      </c>
      <c r="AE1065" s="161" t="str">
        <f t="shared" ca="1" si="504"/>
        <v/>
      </c>
      <c r="AF1065" s="161">
        <f t="shared" ca="1" si="485"/>
        <v>1</v>
      </c>
      <c r="AG1065" s="161" t="str">
        <f t="shared" ca="1" si="486"/>
        <v/>
      </c>
      <c r="AH1065" s="161">
        <f t="shared" ca="1" si="487"/>
        <v>1</v>
      </c>
      <c r="AI1065" s="161" t="str">
        <f t="shared" ca="1" si="488"/>
        <v/>
      </c>
      <c r="AJ1065" s="161">
        <f t="shared" ca="1" si="489"/>
        <v>1</v>
      </c>
      <c r="AL1065" s="161" t="str">
        <f t="shared" ca="1" si="490"/>
        <v/>
      </c>
      <c r="AM1065" s="161">
        <f t="shared" ca="1" si="501"/>
        <v>1</v>
      </c>
      <c r="AN1065" s="161" t="str">
        <f t="shared" ca="1" si="491"/>
        <v/>
      </c>
      <c r="AO1065" s="161">
        <f t="shared" ca="1" si="500"/>
        <v>1</v>
      </c>
      <c r="AP1065" s="161" t="str">
        <f t="shared" ca="1" si="492"/>
        <v/>
      </c>
      <c r="AQ1065" s="161">
        <f t="shared" ca="1" si="498"/>
        <v>1</v>
      </c>
      <c r="AR1065" s="161" t="str">
        <f t="shared" ca="1" si="493"/>
        <v/>
      </c>
      <c r="AS1065" s="161">
        <f t="shared" ca="1" si="494"/>
        <v>1</v>
      </c>
      <c r="AT1065" s="159" t="str">
        <f t="shared" ca="1" si="503"/>
        <v/>
      </c>
      <c r="AU1065" s="210">
        <f t="shared" ca="1" si="478"/>
        <v>14</v>
      </c>
      <c r="AV1065" s="209"/>
      <c r="AW1065" s="204">
        <f t="shared" si="495"/>
        <v>11521.916666666655</v>
      </c>
      <c r="AX1065" s="159"/>
      <c r="AZ1065" s="159"/>
      <c r="BM1065" s="207"/>
      <c r="BN1065" s="212"/>
      <c r="BP1065" s="209"/>
      <c r="BQ1065" s="211"/>
      <c r="BR1065" s="211"/>
      <c r="BS1065" s="211"/>
      <c r="BT1065" s="211"/>
      <c r="BU1065" s="211"/>
      <c r="BV1065" s="211"/>
      <c r="BW1065" s="211"/>
      <c r="BX1065" s="211"/>
      <c r="BY1065" s="211"/>
      <c r="BZ1065" s="211"/>
      <c r="CA1065" s="209"/>
      <c r="CB1065" s="224"/>
      <c r="CC1065" s="204"/>
      <c r="CD1065" s="204"/>
      <c r="CE1065" s="204"/>
      <c r="CF1065" s="211"/>
      <c r="CG1065" s="211"/>
      <c r="CI1065" s="209"/>
      <c r="CJ1065" s="209"/>
      <c r="EH1065" s="165"/>
      <c r="EI1065" s="165"/>
      <c r="EJ1065" s="166"/>
      <c r="EK1065" s="209"/>
      <c r="EL1065" s="211"/>
      <c r="EM1065" s="211"/>
      <c r="EN1065" s="211"/>
      <c r="EO1065" s="211"/>
      <c r="EP1065" s="211"/>
      <c r="ES1065" s="165"/>
      <c r="ET1065" s="165"/>
      <c r="EU1065" s="166"/>
      <c r="EV1065" s="209"/>
      <c r="EW1065" s="211"/>
      <c r="EX1065" s="211"/>
      <c r="EY1065" s="211"/>
      <c r="EZ1065" s="211"/>
      <c r="FA1065" s="211"/>
      <c r="FD1065" s="165"/>
      <c r="FE1065" s="165"/>
      <c r="FF1065" s="166"/>
      <c r="FG1065" s="209"/>
      <c r="FH1065" s="211"/>
      <c r="FI1065" s="211"/>
      <c r="FJ1065" s="211"/>
      <c r="FK1065" s="211"/>
      <c r="FL1065" s="211"/>
    </row>
    <row r="1066" spans="9:168">
      <c r="I1066" s="221">
        <f t="shared" si="499"/>
        <v>462</v>
      </c>
      <c r="J1066" s="159">
        <f>'v-t_chart'!C1063</f>
        <v>68.099999999999994</v>
      </c>
      <c r="K1066" s="204">
        <f t="shared" ca="1" si="477"/>
        <v>199.46489999999997</v>
      </c>
      <c r="L1066" s="205" t="b">
        <f>IF('Input&amp;Output'!$C$3=10,phase_chart!C1063,IF('Input&amp;Output'!$C$3=21,phase_chart!G1063,IF('Input&amp;Output'!$C$3=22,phase_chart!K1063,IF('Input&amp;Output'!$C$3=31,phase_chart!O1063,IF('Input&amp;Output'!$C$3=32,phase_chart!S1063,"")))))</f>
        <v>0</v>
      </c>
      <c r="M1066" s="206" t="b">
        <f>IF('Input&amp;Output'!$C$3=10,phase_chart!D1063,IF('Input&amp;Output'!$C$3=21,phase_chart!H1063,IF('Input&amp;Output'!$C$3=22,phase_chart!L1063,IF('Input&amp;Output'!$C$3=31,phase_chart!P1063,IF('Input&amp;Output'!$C$3=32,phase_chart!T1063,"")))))</f>
        <v>1</v>
      </c>
      <c r="N1066" s="205" t="b">
        <f>IF('Input&amp;Output'!$C$3=10,phase_chart!E1063,IF('Input&amp;Output'!$C$3=21,phase_chart!I1063,IF('Input&amp;Output'!$C$3=22,phase_chart!M1063,IF('Input&amp;Output'!$C$3=31,phase_chart!Q1063,IF('Input&amp;Output'!$C$3=32,phase_chart!U1063,"")))))</f>
        <v>0</v>
      </c>
      <c r="P1066" s="159">
        <f ca="1">IF(NOT($J1066=0),IF($J1066&lt;IF($P1065=0,0,VLOOKUP(P1065,tbL!$M$37:$Q$43,IF(L1066=TRUE,2,4))),IF($J1066&gt;=VLOOKUP(P1065,tbL!$M$37:$Q$43,IF(L1066=TRUE,3,5)),$P1065,IF(AND(L1065=TRUE,L1066=TRUE),$P1065,$P1065-1)),IF(AND(L1066=TRUE,J1066=VLOOKUP(P1065,tbL!$M$37:$Q$43,IF(L1066=TRUE,2,4))),P1065,IF($P1065+1&gt;$C$12,$C$12,$P1065+1))),0)</f>
        <v>1</v>
      </c>
      <c r="Q1066" s="159">
        <f t="shared" ca="1" si="479"/>
        <v>1</v>
      </c>
      <c r="R1066" s="207">
        <f t="shared" si="496"/>
        <v>0</v>
      </c>
      <c r="S1066" s="208"/>
      <c r="T1066" s="159">
        <f t="shared" si="497"/>
        <v>0</v>
      </c>
      <c r="U1066" s="209" t="str">
        <f ca="1">IF(AND(T1066=-1,N1066=TRUE),"*",IF(AND(U1065="*",N1066=TRUE),"*",IF(AND(AND(L1066=TRUE,U1065="*"),J1066&lt;VLOOKUP(V1065+1,tbL!$M$38:$O$43,3)),"*","")))</f>
        <v/>
      </c>
      <c r="V1066" s="204">
        <f t="shared" ca="1" si="480"/>
        <v>1</v>
      </c>
      <c r="Y1066" s="159" t="str">
        <f t="shared" ca="1" si="481"/>
        <v/>
      </c>
      <c r="Z1066" s="159" t="str">
        <f t="shared" si="482"/>
        <v/>
      </c>
      <c r="AA1066" s="159">
        <f t="shared" ca="1" si="502"/>
        <v>1</v>
      </c>
      <c r="AC1066" s="161" t="str">
        <f t="shared" ca="1" si="483"/>
        <v/>
      </c>
      <c r="AD1066" s="161">
        <f t="shared" ca="1" si="484"/>
        <v>1</v>
      </c>
      <c r="AE1066" s="161" t="str">
        <f t="shared" ca="1" si="504"/>
        <v/>
      </c>
      <c r="AF1066" s="161">
        <f t="shared" ca="1" si="485"/>
        <v>1</v>
      </c>
      <c r="AG1066" s="161" t="str">
        <f t="shared" ca="1" si="486"/>
        <v/>
      </c>
      <c r="AH1066" s="161">
        <f t="shared" ca="1" si="487"/>
        <v>1</v>
      </c>
      <c r="AI1066" s="161" t="str">
        <f t="shared" ca="1" si="488"/>
        <v/>
      </c>
      <c r="AJ1066" s="161">
        <f t="shared" ca="1" si="489"/>
        <v>1</v>
      </c>
      <c r="AL1066" s="161" t="str">
        <f t="shared" ca="1" si="490"/>
        <v/>
      </c>
      <c r="AM1066" s="161">
        <f t="shared" ca="1" si="501"/>
        <v>1</v>
      </c>
      <c r="AN1066" s="161" t="str">
        <f t="shared" ca="1" si="491"/>
        <v/>
      </c>
      <c r="AO1066" s="161">
        <f t="shared" ca="1" si="500"/>
        <v>1</v>
      </c>
      <c r="AP1066" s="161" t="str">
        <f t="shared" ca="1" si="492"/>
        <v/>
      </c>
      <c r="AQ1066" s="161">
        <f t="shared" ca="1" si="498"/>
        <v>1</v>
      </c>
      <c r="AR1066" s="161" t="str">
        <f t="shared" ca="1" si="493"/>
        <v/>
      </c>
      <c r="AS1066" s="161">
        <f t="shared" ca="1" si="494"/>
        <v>1</v>
      </c>
      <c r="AT1066" s="159" t="str">
        <f t="shared" ca="1" si="503"/>
        <v/>
      </c>
      <c r="AU1066" s="210">
        <f t="shared" ca="1" si="478"/>
        <v>14</v>
      </c>
      <c r="AV1066" s="209"/>
      <c r="AW1066" s="204">
        <f t="shared" si="495"/>
        <v>11540.833333333321</v>
      </c>
      <c r="AX1066" s="159"/>
      <c r="AZ1066" s="159"/>
      <c r="BM1066" s="207"/>
      <c r="BN1066" s="212"/>
      <c r="BP1066" s="209"/>
      <c r="BQ1066" s="211"/>
      <c r="BR1066" s="211"/>
      <c r="BS1066" s="211"/>
      <c r="BT1066" s="211"/>
      <c r="BU1066" s="211"/>
      <c r="BV1066" s="211"/>
      <c r="BW1066" s="211"/>
      <c r="BX1066" s="211"/>
      <c r="BY1066" s="211"/>
      <c r="BZ1066" s="211"/>
      <c r="CA1066" s="209"/>
      <c r="CB1066" s="224"/>
      <c r="CC1066" s="204"/>
      <c r="CD1066" s="204"/>
      <c r="CE1066" s="204"/>
      <c r="CF1066" s="211"/>
      <c r="CG1066" s="211"/>
      <c r="CI1066" s="209"/>
      <c r="CJ1066" s="209"/>
      <c r="EH1066" s="165"/>
      <c r="EI1066" s="165"/>
      <c r="EJ1066" s="166"/>
      <c r="EK1066" s="209"/>
      <c r="EL1066" s="211"/>
      <c r="EM1066" s="211"/>
      <c r="EN1066" s="211"/>
      <c r="EO1066" s="211"/>
      <c r="EP1066" s="211"/>
      <c r="ES1066" s="165"/>
      <c r="ET1066" s="165"/>
      <c r="EU1066" s="166"/>
      <c r="EV1066" s="209"/>
      <c r="EW1066" s="211"/>
      <c r="EX1066" s="211"/>
      <c r="EY1066" s="211"/>
      <c r="EZ1066" s="211"/>
      <c r="FA1066" s="211"/>
      <c r="FD1066" s="165"/>
      <c r="FE1066" s="165"/>
      <c r="FF1066" s="166"/>
      <c r="FG1066" s="209"/>
      <c r="FH1066" s="211"/>
      <c r="FI1066" s="211"/>
      <c r="FJ1066" s="211"/>
      <c r="FK1066" s="211"/>
      <c r="FL1066" s="211"/>
    </row>
    <row r="1067" spans="9:168">
      <c r="I1067" s="221">
        <f t="shared" si="499"/>
        <v>463</v>
      </c>
      <c r="J1067" s="159">
        <f>'v-t_chart'!C1064</f>
        <v>69.7</v>
      </c>
      <c r="K1067" s="204">
        <f t="shared" ca="1" si="477"/>
        <v>204.15129999999999</v>
      </c>
      <c r="L1067" s="205" t="b">
        <f>IF('Input&amp;Output'!$C$3=10,phase_chart!C1064,IF('Input&amp;Output'!$C$3=21,phase_chart!G1064,IF('Input&amp;Output'!$C$3=22,phase_chart!K1064,IF('Input&amp;Output'!$C$3=31,phase_chart!O1064,IF('Input&amp;Output'!$C$3=32,phase_chart!S1064,"")))))</f>
        <v>0</v>
      </c>
      <c r="M1067" s="206" t="b">
        <f>IF('Input&amp;Output'!$C$3=10,phase_chart!D1064,IF('Input&amp;Output'!$C$3=21,phase_chart!H1064,IF('Input&amp;Output'!$C$3=22,phase_chart!L1064,IF('Input&amp;Output'!$C$3=31,phase_chart!P1064,IF('Input&amp;Output'!$C$3=32,phase_chart!T1064,"")))))</f>
        <v>1</v>
      </c>
      <c r="N1067" s="205" t="b">
        <f>IF('Input&amp;Output'!$C$3=10,phase_chart!E1064,IF('Input&amp;Output'!$C$3=21,phase_chart!I1064,IF('Input&amp;Output'!$C$3=22,phase_chart!M1064,IF('Input&amp;Output'!$C$3=31,phase_chart!Q1064,IF('Input&amp;Output'!$C$3=32,phase_chart!U1064,"")))))</f>
        <v>0</v>
      </c>
      <c r="P1067" s="159">
        <f ca="1">IF(NOT($J1067=0),IF($J1067&lt;IF($P1066=0,0,VLOOKUP(P1066,tbL!$M$37:$Q$43,IF(L1067=TRUE,2,4))),IF($J1067&gt;=VLOOKUP(P1066,tbL!$M$37:$Q$43,IF(L1067=TRUE,3,5)),$P1066,IF(AND(L1066=TRUE,L1067=TRUE),$P1066,$P1066-1)),IF(AND(L1067=TRUE,J1067=VLOOKUP(P1066,tbL!$M$37:$Q$43,IF(L1067=TRUE,2,4))),P1066,IF($P1066+1&gt;$C$12,$C$12,$P1066+1))),0)</f>
        <v>1</v>
      </c>
      <c r="Q1067" s="159">
        <f t="shared" ca="1" si="479"/>
        <v>1</v>
      </c>
      <c r="R1067" s="207">
        <f t="shared" si="496"/>
        <v>0</v>
      </c>
      <c r="S1067" s="208"/>
      <c r="T1067" s="159">
        <f t="shared" si="497"/>
        <v>0</v>
      </c>
      <c r="U1067" s="209" t="str">
        <f ca="1">IF(AND(T1067=-1,N1067=TRUE),"*",IF(AND(U1066="*",N1067=TRUE),"*",IF(AND(AND(L1067=TRUE,U1066="*"),J1067&lt;VLOOKUP(V1066+1,tbL!$M$38:$O$43,3)),"*","")))</f>
        <v/>
      </c>
      <c r="V1067" s="204">
        <f t="shared" ca="1" si="480"/>
        <v>1</v>
      </c>
      <c r="Y1067" s="159" t="str">
        <f t="shared" ca="1" si="481"/>
        <v/>
      </c>
      <c r="Z1067" s="159" t="str">
        <f t="shared" si="482"/>
        <v/>
      </c>
      <c r="AA1067" s="159">
        <f t="shared" ca="1" si="502"/>
        <v>1</v>
      </c>
      <c r="AC1067" s="161" t="str">
        <f t="shared" ca="1" si="483"/>
        <v/>
      </c>
      <c r="AD1067" s="161">
        <f t="shared" ca="1" si="484"/>
        <v>1</v>
      </c>
      <c r="AE1067" s="161" t="str">
        <f t="shared" ca="1" si="504"/>
        <v/>
      </c>
      <c r="AF1067" s="161">
        <f t="shared" ca="1" si="485"/>
        <v>1</v>
      </c>
      <c r="AG1067" s="161" t="str">
        <f t="shared" ca="1" si="486"/>
        <v/>
      </c>
      <c r="AH1067" s="161">
        <f t="shared" ca="1" si="487"/>
        <v>1</v>
      </c>
      <c r="AI1067" s="161" t="str">
        <f t="shared" ca="1" si="488"/>
        <v/>
      </c>
      <c r="AJ1067" s="161">
        <f t="shared" ca="1" si="489"/>
        <v>1</v>
      </c>
      <c r="AL1067" s="161" t="str">
        <f t="shared" ca="1" si="490"/>
        <v/>
      </c>
      <c r="AM1067" s="161">
        <f t="shared" ca="1" si="501"/>
        <v>1</v>
      </c>
      <c r="AN1067" s="161" t="str">
        <f t="shared" ca="1" si="491"/>
        <v/>
      </c>
      <c r="AO1067" s="161">
        <f t="shared" ca="1" si="500"/>
        <v>1</v>
      </c>
      <c r="AP1067" s="161" t="str">
        <f t="shared" ca="1" si="492"/>
        <v/>
      </c>
      <c r="AQ1067" s="161">
        <f t="shared" ca="1" si="498"/>
        <v>1</v>
      </c>
      <c r="AR1067" s="161" t="str">
        <f t="shared" ca="1" si="493"/>
        <v/>
      </c>
      <c r="AS1067" s="161">
        <f t="shared" ca="1" si="494"/>
        <v>1</v>
      </c>
      <c r="AT1067" s="159" t="str">
        <f t="shared" ca="1" si="503"/>
        <v/>
      </c>
      <c r="AU1067" s="210">
        <f t="shared" ca="1" si="478"/>
        <v>14</v>
      </c>
      <c r="AV1067" s="209"/>
      <c r="AW1067" s="204">
        <f t="shared" si="495"/>
        <v>11560.194444444433</v>
      </c>
      <c r="AX1067" s="159"/>
      <c r="AZ1067" s="159"/>
      <c r="BM1067" s="207"/>
      <c r="BN1067" s="212"/>
      <c r="BP1067" s="209"/>
      <c r="BQ1067" s="211"/>
      <c r="BR1067" s="211"/>
      <c r="BS1067" s="211"/>
      <c r="BT1067" s="211"/>
      <c r="BU1067" s="211"/>
      <c r="BV1067" s="211"/>
      <c r="BW1067" s="211"/>
      <c r="BX1067" s="211"/>
      <c r="BY1067" s="211"/>
      <c r="BZ1067" s="211"/>
      <c r="CA1067" s="209"/>
      <c r="CB1067" s="224"/>
      <c r="CC1067" s="204"/>
      <c r="CD1067" s="204"/>
      <c r="CE1067" s="204"/>
      <c r="CF1067" s="211"/>
      <c r="CG1067" s="211"/>
      <c r="CI1067" s="209"/>
      <c r="CJ1067" s="209"/>
      <c r="EH1067" s="165"/>
      <c r="EI1067" s="165"/>
      <c r="EJ1067" s="166"/>
      <c r="EK1067" s="209"/>
      <c r="EL1067" s="211"/>
      <c r="EM1067" s="211"/>
      <c r="EN1067" s="211"/>
      <c r="EO1067" s="211"/>
      <c r="EP1067" s="211"/>
      <c r="ES1067" s="165"/>
      <c r="ET1067" s="165"/>
      <c r="EU1067" s="166"/>
      <c r="EV1067" s="209"/>
      <c r="EW1067" s="211"/>
      <c r="EX1067" s="211"/>
      <c r="EY1067" s="211"/>
      <c r="EZ1067" s="211"/>
      <c r="FA1067" s="211"/>
      <c r="FD1067" s="165"/>
      <c r="FE1067" s="165"/>
      <c r="FF1067" s="166"/>
      <c r="FG1067" s="209"/>
      <c r="FH1067" s="211"/>
      <c r="FI1067" s="211"/>
      <c r="FJ1067" s="211"/>
      <c r="FK1067" s="211"/>
      <c r="FL1067" s="211"/>
    </row>
    <row r="1068" spans="9:168">
      <c r="I1068" s="221">
        <f t="shared" si="499"/>
        <v>464</v>
      </c>
      <c r="J1068" s="159">
        <f>'v-t_chart'!C1065</f>
        <v>70.400000000000006</v>
      </c>
      <c r="K1068" s="204">
        <f t="shared" ca="1" si="477"/>
        <v>206.20160000000001</v>
      </c>
      <c r="L1068" s="205" t="b">
        <f>IF('Input&amp;Output'!$C$3=10,phase_chart!C1065,IF('Input&amp;Output'!$C$3=21,phase_chart!G1065,IF('Input&amp;Output'!$C$3=22,phase_chart!K1065,IF('Input&amp;Output'!$C$3=31,phase_chart!O1065,IF('Input&amp;Output'!$C$3=32,phase_chart!S1065,"")))))</f>
        <v>0</v>
      </c>
      <c r="M1068" s="206" t="b">
        <f>IF('Input&amp;Output'!$C$3=10,phase_chart!D1065,IF('Input&amp;Output'!$C$3=21,phase_chart!H1065,IF('Input&amp;Output'!$C$3=22,phase_chart!L1065,IF('Input&amp;Output'!$C$3=31,phase_chart!P1065,IF('Input&amp;Output'!$C$3=32,phase_chart!T1065,"")))))</f>
        <v>1</v>
      </c>
      <c r="N1068" s="205" t="b">
        <f>IF('Input&amp;Output'!$C$3=10,phase_chart!E1065,IF('Input&amp;Output'!$C$3=21,phase_chart!I1065,IF('Input&amp;Output'!$C$3=22,phase_chart!M1065,IF('Input&amp;Output'!$C$3=31,phase_chart!Q1065,IF('Input&amp;Output'!$C$3=32,phase_chart!U1065,"")))))</f>
        <v>0</v>
      </c>
      <c r="P1068" s="159">
        <f ca="1">IF(NOT($J1068=0),IF($J1068&lt;IF($P1067=0,0,VLOOKUP(P1067,tbL!$M$37:$Q$43,IF(L1068=TRUE,2,4))),IF($J1068&gt;=VLOOKUP(P1067,tbL!$M$37:$Q$43,IF(L1068=TRUE,3,5)),$P1067,IF(AND(L1067=TRUE,L1068=TRUE),$P1067,$P1067-1)),IF(AND(L1068=TRUE,J1068=VLOOKUP(P1067,tbL!$M$37:$Q$43,IF(L1068=TRUE,2,4))),P1067,IF($P1067+1&gt;$C$12,$C$12,$P1067+1))),0)</f>
        <v>1</v>
      </c>
      <c r="Q1068" s="159">
        <f t="shared" ca="1" si="479"/>
        <v>1</v>
      </c>
      <c r="R1068" s="207">
        <f t="shared" si="496"/>
        <v>0</v>
      </c>
      <c r="S1068" s="208"/>
      <c r="T1068" s="159">
        <f t="shared" si="497"/>
        <v>0</v>
      </c>
      <c r="U1068" s="209" t="str">
        <f ca="1">IF(AND(T1068=-1,N1068=TRUE),"*",IF(AND(U1067="*",N1068=TRUE),"*",IF(AND(AND(L1068=TRUE,U1067="*"),J1068&lt;VLOOKUP(V1067+1,tbL!$M$38:$O$43,3)),"*","")))</f>
        <v/>
      </c>
      <c r="V1068" s="204">
        <f t="shared" ca="1" si="480"/>
        <v>1</v>
      </c>
      <c r="Y1068" s="159" t="str">
        <f t="shared" ca="1" si="481"/>
        <v/>
      </c>
      <c r="Z1068" s="159" t="str">
        <f t="shared" si="482"/>
        <v/>
      </c>
      <c r="AA1068" s="159">
        <f t="shared" ca="1" si="502"/>
        <v>1</v>
      </c>
      <c r="AC1068" s="161" t="str">
        <f t="shared" ca="1" si="483"/>
        <v/>
      </c>
      <c r="AD1068" s="161">
        <f t="shared" ca="1" si="484"/>
        <v>1</v>
      </c>
      <c r="AE1068" s="161" t="str">
        <f t="shared" ca="1" si="504"/>
        <v/>
      </c>
      <c r="AF1068" s="161">
        <f t="shared" ca="1" si="485"/>
        <v>1</v>
      </c>
      <c r="AG1068" s="161" t="str">
        <f t="shared" ca="1" si="486"/>
        <v/>
      </c>
      <c r="AH1068" s="161">
        <f t="shared" ca="1" si="487"/>
        <v>1</v>
      </c>
      <c r="AI1068" s="161" t="str">
        <f t="shared" ca="1" si="488"/>
        <v/>
      </c>
      <c r="AJ1068" s="161">
        <f t="shared" ca="1" si="489"/>
        <v>1</v>
      </c>
      <c r="AL1068" s="161" t="str">
        <f t="shared" ca="1" si="490"/>
        <v/>
      </c>
      <c r="AM1068" s="161">
        <f t="shared" ca="1" si="501"/>
        <v>1</v>
      </c>
      <c r="AN1068" s="161" t="str">
        <f t="shared" ca="1" si="491"/>
        <v/>
      </c>
      <c r="AO1068" s="161">
        <f t="shared" ca="1" si="500"/>
        <v>1</v>
      </c>
      <c r="AP1068" s="161" t="str">
        <f t="shared" ca="1" si="492"/>
        <v/>
      </c>
      <c r="AQ1068" s="161">
        <f t="shared" ca="1" si="498"/>
        <v>1</v>
      </c>
      <c r="AR1068" s="161" t="str">
        <f t="shared" ca="1" si="493"/>
        <v/>
      </c>
      <c r="AS1068" s="161">
        <f t="shared" ca="1" si="494"/>
        <v>1</v>
      </c>
      <c r="AT1068" s="159" t="str">
        <f t="shared" ca="1" si="503"/>
        <v/>
      </c>
      <c r="AU1068" s="210">
        <f t="shared" ca="1" si="478"/>
        <v>14</v>
      </c>
      <c r="AV1068" s="209"/>
      <c r="AW1068" s="204">
        <f t="shared" si="495"/>
        <v>11579.749999999987</v>
      </c>
      <c r="AX1068" s="159"/>
      <c r="AZ1068" s="159"/>
      <c r="BM1068" s="207"/>
      <c r="BN1068" s="212"/>
      <c r="BP1068" s="209"/>
      <c r="BQ1068" s="211"/>
      <c r="BR1068" s="211"/>
      <c r="BS1068" s="211"/>
      <c r="BT1068" s="211"/>
      <c r="BU1068" s="211"/>
      <c r="BV1068" s="211"/>
      <c r="BW1068" s="211"/>
      <c r="BX1068" s="211"/>
      <c r="BY1068" s="211"/>
      <c r="BZ1068" s="211"/>
      <c r="CA1068" s="209"/>
      <c r="CB1068" s="224"/>
      <c r="CC1068" s="204"/>
      <c r="CD1068" s="204"/>
      <c r="CE1068" s="204"/>
      <c r="CF1068" s="211"/>
      <c r="CG1068" s="211"/>
      <c r="CI1068" s="209"/>
      <c r="CJ1068" s="209"/>
      <c r="EH1068" s="165"/>
      <c r="EI1068" s="165"/>
      <c r="EJ1068" s="166"/>
      <c r="EK1068" s="209"/>
      <c r="EL1068" s="211"/>
      <c r="EM1068" s="211"/>
      <c r="EN1068" s="211"/>
      <c r="EO1068" s="211"/>
      <c r="EP1068" s="211"/>
      <c r="ES1068" s="165"/>
      <c r="ET1068" s="165"/>
      <c r="EU1068" s="166"/>
      <c r="EV1068" s="209"/>
      <c r="EW1068" s="211"/>
      <c r="EX1068" s="211"/>
      <c r="EY1068" s="211"/>
      <c r="EZ1068" s="211"/>
      <c r="FA1068" s="211"/>
      <c r="FD1068" s="165"/>
      <c r="FE1068" s="165"/>
      <c r="FF1068" s="166"/>
      <c r="FG1068" s="209"/>
      <c r="FH1068" s="211"/>
      <c r="FI1068" s="211"/>
      <c r="FJ1068" s="211"/>
      <c r="FK1068" s="211"/>
      <c r="FL1068" s="211"/>
    </row>
    <row r="1069" spans="9:168">
      <c r="I1069" s="221">
        <f t="shared" si="499"/>
        <v>465</v>
      </c>
      <c r="J1069" s="159">
        <f>'v-t_chart'!C1066</f>
        <v>70.7</v>
      </c>
      <c r="K1069" s="204">
        <f t="shared" ca="1" si="477"/>
        <v>207.08029999999999</v>
      </c>
      <c r="L1069" s="205" t="b">
        <f>IF('Input&amp;Output'!$C$3=10,phase_chart!C1066,IF('Input&amp;Output'!$C$3=21,phase_chart!G1066,IF('Input&amp;Output'!$C$3=22,phase_chart!K1066,IF('Input&amp;Output'!$C$3=31,phase_chart!O1066,IF('Input&amp;Output'!$C$3=32,phase_chart!S1066,"")))))</f>
        <v>0</v>
      </c>
      <c r="M1069" s="206" t="b">
        <f>IF('Input&amp;Output'!$C$3=10,phase_chart!D1066,IF('Input&amp;Output'!$C$3=21,phase_chart!H1066,IF('Input&amp;Output'!$C$3=22,phase_chart!L1066,IF('Input&amp;Output'!$C$3=31,phase_chart!P1066,IF('Input&amp;Output'!$C$3=32,phase_chart!T1066,"")))))</f>
        <v>1</v>
      </c>
      <c r="N1069" s="205" t="b">
        <f>IF('Input&amp;Output'!$C$3=10,phase_chart!E1066,IF('Input&amp;Output'!$C$3=21,phase_chart!I1066,IF('Input&amp;Output'!$C$3=22,phase_chart!M1066,IF('Input&amp;Output'!$C$3=31,phase_chart!Q1066,IF('Input&amp;Output'!$C$3=32,phase_chart!U1066,"")))))</f>
        <v>0</v>
      </c>
      <c r="P1069" s="159">
        <f ca="1">IF(NOT($J1069=0),IF($J1069&lt;IF($P1068=0,0,VLOOKUP(P1068,tbL!$M$37:$Q$43,IF(L1069=TRUE,2,4))),IF($J1069&gt;=VLOOKUP(P1068,tbL!$M$37:$Q$43,IF(L1069=TRUE,3,5)),$P1068,IF(AND(L1068=TRUE,L1069=TRUE),$P1068,$P1068-1)),IF(AND(L1069=TRUE,J1069=VLOOKUP(P1068,tbL!$M$37:$Q$43,IF(L1069=TRUE,2,4))),P1068,IF($P1068+1&gt;$C$12,$C$12,$P1068+1))),0)</f>
        <v>1</v>
      </c>
      <c r="Q1069" s="159">
        <f t="shared" ca="1" si="479"/>
        <v>1</v>
      </c>
      <c r="R1069" s="207">
        <f t="shared" si="496"/>
        <v>0</v>
      </c>
      <c r="S1069" s="208"/>
      <c r="T1069" s="159">
        <f t="shared" si="497"/>
        <v>0</v>
      </c>
      <c r="U1069" s="209" t="str">
        <f ca="1">IF(AND(T1069=-1,N1069=TRUE),"*",IF(AND(U1068="*",N1069=TRUE),"*",IF(AND(AND(L1069=TRUE,U1068="*"),J1069&lt;VLOOKUP(V1068+1,tbL!$M$38:$O$43,3)),"*","")))</f>
        <v/>
      </c>
      <c r="V1069" s="204">
        <f t="shared" ca="1" si="480"/>
        <v>1</v>
      </c>
      <c r="Y1069" s="159" t="str">
        <f t="shared" ca="1" si="481"/>
        <v/>
      </c>
      <c r="Z1069" s="159" t="str">
        <f t="shared" si="482"/>
        <v/>
      </c>
      <c r="AA1069" s="159">
        <f t="shared" ca="1" si="502"/>
        <v>1</v>
      </c>
      <c r="AC1069" s="161" t="str">
        <f t="shared" ca="1" si="483"/>
        <v/>
      </c>
      <c r="AD1069" s="161">
        <f t="shared" ca="1" si="484"/>
        <v>1</v>
      </c>
      <c r="AE1069" s="161" t="str">
        <f t="shared" ca="1" si="504"/>
        <v/>
      </c>
      <c r="AF1069" s="161">
        <f t="shared" ca="1" si="485"/>
        <v>1</v>
      </c>
      <c r="AG1069" s="161" t="str">
        <f t="shared" ca="1" si="486"/>
        <v/>
      </c>
      <c r="AH1069" s="161">
        <f t="shared" ca="1" si="487"/>
        <v>1</v>
      </c>
      <c r="AI1069" s="161" t="str">
        <f t="shared" ca="1" si="488"/>
        <v/>
      </c>
      <c r="AJ1069" s="161">
        <f t="shared" ca="1" si="489"/>
        <v>1</v>
      </c>
      <c r="AL1069" s="161" t="str">
        <f t="shared" ca="1" si="490"/>
        <v/>
      </c>
      <c r="AM1069" s="161">
        <f t="shared" ca="1" si="501"/>
        <v>1</v>
      </c>
      <c r="AN1069" s="161" t="str">
        <f t="shared" ca="1" si="491"/>
        <v/>
      </c>
      <c r="AO1069" s="161">
        <f t="shared" ca="1" si="500"/>
        <v>1</v>
      </c>
      <c r="AP1069" s="161" t="str">
        <f t="shared" ca="1" si="492"/>
        <v/>
      </c>
      <c r="AQ1069" s="161">
        <f t="shared" ca="1" si="498"/>
        <v>1</v>
      </c>
      <c r="AR1069" s="161" t="str">
        <f t="shared" ca="1" si="493"/>
        <v/>
      </c>
      <c r="AS1069" s="161">
        <f t="shared" ca="1" si="494"/>
        <v>1</v>
      </c>
      <c r="AT1069" s="159" t="str">
        <f t="shared" ca="1" si="503"/>
        <v/>
      </c>
      <c r="AU1069" s="210">
        <f t="shared" ca="1" si="478"/>
        <v>14</v>
      </c>
      <c r="AV1069" s="209"/>
      <c r="AW1069" s="204">
        <f t="shared" si="495"/>
        <v>11599.388888888876</v>
      </c>
      <c r="AX1069" s="159"/>
      <c r="AZ1069" s="159"/>
      <c r="BM1069" s="207"/>
      <c r="BN1069" s="212"/>
      <c r="BP1069" s="209"/>
      <c r="BQ1069" s="211"/>
      <c r="BR1069" s="211"/>
      <c r="BS1069" s="211"/>
      <c r="BT1069" s="211"/>
      <c r="BU1069" s="211"/>
      <c r="BV1069" s="211"/>
      <c r="BW1069" s="211"/>
      <c r="BX1069" s="211"/>
      <c r="BY1069" s="211"/>
      <c r="BZ1069" s="211"/>
      <c r="CA1069" s="209"/>
      <c r="CB1069" s="224"/>
      <c r="CC1069" s="204"/>
      <c r="CD1069" s="204"/>
      <c r="CE1069" s="204"/>
      <c r="CF1069" s="211"/>
      <c r="CG1069" s="211"/>
      <c r="CI1069" s="209"/>
      <c r="CJ1069" s="209"/>
      <c r="EH1069" s="165"/>
      <c r="EI1069" s="165"/>
      <c r="EJ1069" s="166"/>
      <c r="EK1069" s="209"/>
      <c r="EL1069" s="211"/>
      <c r="EM1069" s="211"/>
      <c r="EN1069" s="211"/>
      <c r="EO1069" s="211"/>
      <c r="EP1069" s="211"/>
      <c r="ES1069" s="165"/>
      <c r="ET1069" s="165"/>
      <c r="EU1069" s="166"/>
      <c r="EV1069" s="209"/>
      <c r="EW1069" s="211"/>
      <c r="EX1069" s="211"/>
      <c r="EY1069" s="211"/>
      <c r="EZ1069" s="211"/>
      <c r="FA1069" s="211"/>
      <c r="FD1069" s="165"/>
      <c r="FE1069" s="165"/>
      <c r="FF1069" s="166"/>
      <c r="FG1069" s="209"/>
      <c r="FH1069" s="211"/>
      <c r="FI1069" s="211"/>
      <c r="FJ1069" s="211"/>
      <c r="FK1069" s="211"/>
      <c r="FL1069" s="211"/>
    </row>
    <row r="1070" spans="9:168">
      <c r="I1070" s="221">
        <f t="shared" si="499"/>
        <v>466</v>
      </c>
      <c r="J1070" s="159">
        <f>'v-t_chart'!C1067</f>
        <v>70.7</v>
      </c>
      <c r="K1070" s="204">
        <f t="shared" ca="1" si="477"/>
        <v>207.08029999999999</v>
      </c>
      <c r="L1070" s="205" t="b">
        <f>IF('Input&amp;Output'!$C$3=10,phase_chart!C1067,IF('Input&amp;Output'!$C$3=21,phase_chart!G1067,IF('Input&amp;Output'!$C$3=22,phase_chart!K1067,IF('Input&amp;Output'!$C$3=31,phase_chart!O1067,IF('Input&amp;Output'!$C$3=32,phase_chart!S1067,"")))))</f>
        <v>0</v>
      </c>
      <c r="M1070" s="206" t="b">
        <f>IF('Input&amp;Output'!$C$3=10,phase_chart!D1067,IF('Input&amp;Output'!$C$3=21,phase_chart!H1067,IF('Input&amp;Output'!$C$3=22,phase_chart!L1067,IF('Input&amp;Output'!$C$3=31,phase_chart!P1067,IF('Input&amp;Output'!$C$3=32,phase_chart!T1067,"")))))</f>
        <v>1</v>
      </c>
      <c r="N1070" s="205" t="b">
        <f>IF('Input&amp;Output'!$C$3=10,phase_chart!E1067,IF('Input&amp;Output'!$C$3=21,phase_chart!I1067,IF('Input&amp;Output'!$C$3=22,phase_chart!M1067,IF('Input&amp;Output'!$C$3=31,phase_chart!Q1067,IF('Input&amp;Output'!$C$3=32,phase_chart!U1067,"")))))</f>
        <v>0</v>
      </c>
      <c r="P1070" s="159">
        <f ca="1">IF(NOT($J1070=0),IF($J1070&lt;IF($P1069=0,0,VLOOKUP(P1069,tbL!$M$37:$Q$43,IF(L1070=TRUE,2,4))),IF($J1070&gt;=VLOOKUP(P1069,tbL!$M$37:$Q$43,IF(L1070=TRUE,3,5)),$P1069,IF(AND(L1069=TRUE,L1070=TRUE),$P1069,$P1069-1)),IF(AND(L1070=TRUE,J1070=VLOOKUP(P1069,tbL!$M$37:$Q$43,IF(L1070=TRUE,2,4))),P1069,IF($P1069+1&gt;$C$12,$C$12,$P1069+1))),0)</f>
        <v>1</v>
      </c>
      <c r="Q1070" s="159">
        <f t="shared" ca="1" si="479"/>
        <v>1</v>
      </c>
      <c r="R1070" s="207">
        <f t="shared" si="496"/>
        <v>0</v>
      </c>
      <c r="S1070" s="208"/>
      <c r="T1070" s="159">
        <f t="shared" si="497"/>
        <v>0</v>
      </c>
      <c r="U1070" s="209" t="str">
        <f ca="1">IF(AND(T1070=-1,N1070=TRUE),"*",IF(AND(U1069="*",N1070=TRUE),"*",IF(AND(AND(L1070=TRUE,U1069="*"),J1070&lt;VLOOKUP(V1069+1,tbL!$M$38:$O$43,3)),"*","")))</f>
        <v/>
      </c>
      <c r="V1070" s="204">
        <f t="shared" ca="1" si="480"/>
        <v>1</v>
      </c>
      <c r="Y1070" s="159" t="str">
        <f t="shared" ca="1" si="481"/>
        <v/>
      </c>
      <c r="Z1070" s="159" t="str">
        <f t="shared" si="482"/>
        <v/>
      </c>
      <c r="AA1070" s="159">
        <f t="shared" ca="1" si="502"/>
        <v>1</v>
      </c>
      <c r="AC1070" s="161" t="str">
        <f t="shared" ca="1" si="483"/>
        <v/>
      </c>
      <c r="AD1070" s="161">
        <f t="shared" ca="1" si="484"/>
        <v>1</v>
      </c>
      <c r="AE1070" s="161" t="str">
        <f t="shared" ca="1" si="504"/>
        <v/>
      </c>
      <c r="AF1070" s="161">
        <f t="shared" ca="1" si="485"/>
        <v>1</v>
      </c>
      <c r="AG1070" s="161" t="str">
        <f t="shared" ca="1" si="486"/>
        <v/>
      </c>
      <c r="AH1070" s="161">
        <f t="shared" ca="1" si="487"/>
        <v>1</v>
      </c>
      <c r="AI1070" s="161" t="str">
        <f t="shared" ca="1" si="488"/>
        <v/>
      </c>
      <c r="AJ1070" s="161">
        <f t="shared" ca="1" si="489"/>
        <v>1</v>
      </c>
      <c r="AL1070" s="161" t="str">
        <f t="shared" ca="1" si="490"/>
        <v/>
      </c>
      <c r="AM1070" s="161">
        <f t="shared" ca="1" si="501"/>
        <v>1</v>
      </c>
      <c r="AN1070" s="161" t="str">
        <f t="shared" ca="1" si="491"/>
        <v/>
      </c>
      <c r="AO1070" s="161">
        <f t="shared" ca="1" si="500"/>
        <v>1</v>
      </c>
      <c r="AP1070" s="161" t="str">
        <f t="shared" ca="1" si="492"/>
        <v/>
      </c>
      <c r="AQ1070" s="161">
        <f t="shared" ca="1" si="498"/>
        <v>1</v>
      </c>
      <c r="AR1070" s="161" t="str">
        <f t="shared" ca="1" si="493"/>
        <v/>
      </c>
      <c r="AS1070" s="161">
        <f t="shared" ca="1" si="494"/>
        <v>1</v>
      </c>
      <c r="AT1070" s="159" t="str">
        <f t="shared" ca="1" si="503"/>
        <v/>
      </c>
      <c r="AU1070" s="210">
        <f t="shared" ca="1" si="478"/>
        <v>14</v>
      </c>
      <c r="AV1070" s="209"/>
      <c r="AW1070" s="204">
        <f t="shared" si="495"/>
        <v>11619.027777777765</v>
      </c>
      <c r="AX1070" s="159"/>
      <c r="AZ1070" s="159"/>
      <c r="BM1070" s="207"/>
      <c r="BN1070" s="212"/>
      <c r="BP1070" s="209"/>
      <c r="BQ1070" s="211"/>
      <c r="BR1070" s="211"/>
      <c r="BS1070" s="211"/>
      <c r="BT1070" s="211"/>
      <c r="BU1070" s="211"/>
      <c r="BV1070" s="211"/>
      <c r="BW1070" s="211"/>
      <c r="BX1070" s="211"/>
      <c r="BY1070" s="211"/>
      <c r="BZ1070" s="211"/>
      <c r="CA1070" s="209"/>
      <c r="CB1070" s="224"/>
      <c r="CC1070" s="204"/>
      <c r="CD1070" s="204"/>
      <c r="CE1070" s="204"/>
      <c r="CF1070" s="211"/>
      <c r="CG1070" s="211"/>
      <c r="CI1070" s="209"/>
      <c r="CJ1070" s="209"/>
      <c r="EH1070" s="165"/>
      <c r="EI1070" s="165"/>
      <c r="EJ1070" s="166"/>
      <c r="EK1070" s="209"/>
      <c r="EL1070" s="211"/>
      <c r="EM1070" s="211"/>
      <c r="EN1070" s="211"/>
      <c r="EO1070" s="211"/>
      <c r="EP1070" s="211"/>
      <c r="ES1070" s="165"/>
      <c r="ET1070" s="165"/>
      <c r="EU1070" s="166"/>
      <c r="EV1070" s="209"/>
      <c r="EW1070" s="211"/>
      <c r="EX1070" s="211"/>
      <c r="EY1070" s="211"/>
      <c r="EZ1070" s="211"/>
      <c r="FA1070" s="211"/>
      <c r="FD1070" s="165"/>
      <c r="FE1070" s="165"/>
      <c r="FF1070" s="166"/>
      <c r="FG1070" s="209"/>
      <c r="FH1070" s="211"/>
      <c r="FI1070" s="211"/>
      <c r="FJ1070" s="211"/>
      <c r="FK1070" s="211"/>
      <c r="FL1070" s="211"/>
    </row>
    <row r="1071" spans="9:168">
      <c r="I1071" s="221">
        <f t="shared" si="499"/>
        <v>467</v>
      </c>
      <c r="J1071" s="159">
        <f>'v-t_chart'!C1068</f>
        <v>70.7</v>
      </c>
      <c r="K1071" s="204">
        <f t="shared" ca="1" si="477"/>
        <v>207.08029999999999</v>
      </c>
      <c r="L1071" s="205" t="b">
        <f>IF('Input&amp;Output'!$C$3=10,phase_chart!C1068,IF('Input&amp;Output'!$C$3=21,phase_chart!G1068,IF('Input&amp;Output'!$C$3=22,phase_chart!K1068,IF('Input&amp;Output'!$C$3=31,phase_chart!O1068,IF('Input&amp;Output'!$C$3=32,phase_chart!S1068,"")))))</f>
        <v>0</v>
      </c>
      <c r="M1071" s="206" t="b">
        <f>IF('Input&amp;Output'!$C$3=10,phase_chart!D1068,IF('Input&amp;Output'!$C$3=21,phase_chart!H1068,IF('Input&amp;Output'!$C$3=22,phase_chart!L1068,IF('Input&amp;Output'!$C$3=31,phase_chart!P1068,IF('Input&amp;Output'!$C$3=32,phase_chart!T1068,"")))))</f>
        <v>1</v>
      </c>
      <c r="N1071" s="205" t="b">
        <f>IF('Input&amp;Output'!$C$3=10,phase_chart!E1068,IF('Input&amp;Output'!$C$3=21,phase_chart!I1068,IF('Input&amp;Output'!$C$3=22,phase_chart!M1068,IF('Input&amp;Output'!$C$3=31,phase_chart!Q1068,IF('Input&amp;Output'!$C$3=32,phase_chart!U1068,"")))))</f>
        <v>0</v>
      </c>
      <c r="P1071" s="159">
        <f ca="1">IF(NOT($J1071=0),IF($J1071&lt;IF($P1070=0,0,VLOOKUP(P1070,tbL!$M$37:$Q$43,IF(L1071=TRUE,2,4))),IF($J1071&gt;=VLOOKUP(P1070,tbL!$M$37:$Q$43,IF(L1071=TRUE,3,5)),$P1070,IF(AND(L1070=TRUE,L1071=TRUE),$P1070,$P1070-1)),IF(AND(L1071=TRUE,J1071=VLOOKUP(P1070,tbL!$M$37:$Q$43,IF(L1071=TRUE,2,4))),P1070,IF($P1070+1&gt;$C$12,$C$12,$P1070+1))),0)</f>
        <v>1</v>
      </c>
      <c r="Q1071" s="159">
        <f t="shared" ca="1" si="479"/>
        <v>1</v>
      </c>
      <c r="R1071" s="207">
        <f t="shared" si="496"/>
        <v>0</v>
      </c>
      <c r="S1071" s="208"/>
      <c r="T1071" s="159">
        <f t="shared" si="497"/>
        <v>0</v>
      </c>
      <c r="U1071" s="209" t="str">
        <f ca="1">IF(AND(T1071=-1,N1071=TRUE),"*",IF(AND(U1070="*",N1071=TRUE),"*",IF(AND(AND(L1071=TRUE,U1070="*"),J1071&lt;VLOOKUP(V1070+1,tbL!$M$38:$O$43,3)),"*","")))</f>
        <v/>
      </c>
      <c r="V1071" s="204">
        <f t="shared" ca="1" si="480"/>
        <v>1</v>
      </c>
      <c r="Y1071" s="159" t="str">
        <f t="shared" ca="1" si="481"/>
        <v/>
      </c>
      <c r="Z1071" s="159" t="str">
        <f t="shared" si="482"/>
        <v/>
      </c>
      <c r="AA1071" s="159">
        <f t="shared" ca="1" si="502"/>
        <v>1</v>
      </c>
      <c r="AC1071" s="161" t="str">
        <f t="shared" ca="1" si="483"/>
        <v/>
      </c>
      <c r="AD1071" s="161">
        <f t="shared" ca="1" si="484"/>
        <v>1</v>
      </c>
      <c r="AE1071" s="161" t="str">
        <f t="shared" ca="1" si="504"/>
        <v/>
      </c>
      <c r="AF1071" s="161">
        <f t="shared" ca="1" si="485"/>
        <v>1</v>
      </c>
      <c r="AG1071" s="161" t="str">
        <f t="shared" ca="1" si="486"/>
        <v/>
      </c>
      <c r="AH1071" s="161">
        <f t="shared" ca="1" si="487"/>
        <v>1</v>
      </c>
      <c r="AI1071" s="161" t="str">
        <f t="shared" ca="1" si="488"/>
        <v/>
      </c>
      <c r="AJ1071" s="161">
        <f t="shared" ca="1" si="489"/>
        <v>1</v>
      </c>
      <c r="AL1071" s="161" t="str">
        <f t="shared" ca="1" si="490"/>
        <v/>
      </c>
      <c r="AM1071" s="161">
        <f t="shared" ca="1" si="501"/>
        <v>1</v>
      </c>
      <c r="AN1071" s="161" t="str">
        <f t="shared" ca="1" si="491"/>
        <v/>
      </c>
      <c r="AO1071" s="161">
        <f t="shared" ca="1" si="500"/>
        <v>1</v>
      </c>
      <c r="AP1071" s="161" t="str">
        <f t="shared" ca="1" si="492"/>
        <v/>
      </c>
      <c r="AQ1071" s="161">
        <f t="shared" ca="1" si="498"/>
        <v>1</v>
      </c>
      <c r="AR1071" s="161" t="str">
        <f t="shared" ca="1" si="493"/>
        <v/>
      </c>
      <c r="AS1071" s="161">
        <f t="shared" ca="1" si="494"/>
        <v>1</v>
      </c>
      <c r="AT1071" s="159" t="str">
        <f t="shared" ca="1" si="503"/>
        <v/>
      </c>
      <c r="AU1071" s="210">
        <f t="shared" ca="1" si="478"/>
        <v>14</v>
      </c>
      <c r="AV1071" s="209"/>
      <c r="AW1071" s="204">
        <f t="shared" si="495"/>
        <v>11638.666666666653</v>
      </c>
      <c r="AX1071" s="159"/>
      <c r="AZ1071" s="159"/>
      <c r="BM1071" s="207"/>
      <c r="BN1071" s="212"/>
      <c r="BP1071" s="209"/>
      <c r="BQ1071" s="211"/>
      <c r="BR1071" s="211"/>
      <c r="BS1071" s="211"/>
      <c r="BT1071" s="211"/>
      <c r="BU1071" s="211"/>
      <c r="BV1071" s="211"/>
      <c r="BW1071" s="211"/>
      <c r="BX1071" s="211"/>
      <c r="BY1071" s="211"/>
      <c r="BZ1071" s="211"/>
      <c r="CA1071" s="209"/>
      <c r="CB1071" s="224"/>
      <c r="CC1071" s="204"/>
      <c r="CD1071" s="204"/>
      <c r="CE1071" s="204"/>
      <c r="CF1071" s="211"/>
      <c r="CG1071" s="211"/>
      <c r="CI1071" s="209"/>
      <c r="CJ1071" s="209"/>
      <c r="EH1071" s="165"/>
      <c r="EI1071" s="165"/>
      <c r="EJ1071" s="166"/>
      <c r="EK1071" s="209"/>
      <c r="EL1071" s="211"/>
      <c r="EM1071" s="211"/>
      <c r="EN1071" s="211"/>
      <c r="EO1071" s="211"/>
      <c r="EP1071" s="211"/>
      <c r="ES1071" s="165"/>
      <c r="ET1071" s="165"/>
      <c r="EU1071" s="166"/>
      <c r="EV1071" s="209"/>
      <c r="EW1071" s="211"/>
      <c r="EX1071" s="211"/>
      <c r="EY1071" s="211"/>
      <c r="EZ1071" s="211"/>
      <c r="FA1071" s="211"/>
      <c r="FD1071" s="165"/>
      <c r="FE1071" s="165"/>
      <c r="FF1071" s="166"/>
      <c r="FG1071" s="209"/>
      <c r="FH1071" s="211"/>
      <c r="FI1071" s="211"/>
      <c r="FJ1071" s="211"/>
      <c r="FK1071" s="211"/>
      <c r="FL1071" s="211"/>
    </row>
    <row r="1072" spans="9:168">
      <c r="I1072" s="221">
        <f t="shared" si="499"/>
        <v>468</v>
      </c>
      <c r="J1072" s="159">
        <f>'v-t_chart'!C1069</f>
        <v>70.7</v>
      </c>
      <c r="K1072" s="204">
        <f t="shared" ca="1" si="477"/>
        <v>207.08029999999999</v>
      </c>
      <c r="L1072" s="205" t="b">
        <f>IF('Input&amp;Output'!$C$3=10,phase_chart!C1069,IF('Input&amp;Output'!$C$3=21,phase_chart!G1069,IF('Input&amp;Output'!$C$3=22,phase_chart!K1069,IF('Input&amp;Output'!$C$3=31,phase_chart!O1069,IF('Input&amp;Output'!$C$3=32,phase_chart!S1069,"")))))</f>
        <v>0</v>
      </c>
      <c r="M1072" s="206" t="b">
        <f>IF('Input&amp;Output'!$C$3=10,phase_chart!D1069,IF('Input&amp;Output'!$C$3=21,phase_chart!H1069,IF('Input&amp;Output'!$C$3=22,phase_chart!L1069,IF('Input&amp;Output'!$C$3=31,phase_chart!P1069,IF('Input&amp;Output'!$C$3=32,phase_chart!T1069,"")))))</f>
        <v>1</v>
      </c>
      <c r="N1072" s="205" t="b">
        <f>IF('Input&amp;Output'!$C$3=10,phase_chart!E1069,IF('Input&amp;Output'!$C$3=21,phase_chart!I1069,IF('Input&amp;Output'!$C$3=22,phase_chart!M1069,IF('Input&amp;Output'!$C$3=31,phase_chart!Q1069,IF('Input&amp;Output'!$C$3=32,phase_chart!U1069,"")))))</f>
        <v>0</v>
      </c>
      <c r="P1072" s="159">
        <f ca="1">IF(NOT($J1072=0),IF($J1072&lt;IF($P1071=0,0,VLOOKUP(P1071,tbL!$M$37:$Q$43,IF(L1072=TRUE,2,4))),IF($J1072&gt;=VLOOKUP(P1071,tbL!$M$37:$Q$43,IF(L1072=TRUE,3,5)),$P1071,IF(AND(L1071=TRUE,L1072=TRUE),$P1071,$P1071-1)),IF(AND(L1072=TRUE,J1072=VLOOKUP(P1071,tbL!$M$37:$Q$43,IF(L1072=TRUE,2,4))),P1071,IF($P1071+1&gt;$C$12,$C$12,$P1071+1))),0)</f>
        <v>1</v>
      </c>
      <c r="Q1072" s="159">
        <f t="shared" ca="1" si="479"/>
        <v>1</v>
      </c>
      <c r="R1072" s="207">
        <f t="shared" si="496"/>
        <v>0</v>
      </c>
      <c r="S1072" s="208"/>
      <c r="T1072" s="159">
        <f t="shared" si="497"/>
        <v>0</v>
      </c>
      <c r="U1072" s="209" t="str">
        <f ca="1">IF(AND(T1072=-1,N1072=TRUE),"*",IF(AND(U1071="*",N1072=TRUE),"*",IF(AND(AND(L1072=TRUE,U1071="*"),J1072&lt;VLOOKUP(V1071+1,tbL!$M$38:$O$43,3)),"*","")))</f>
        <v/>
      </c>
      <c r="V1072" s="204">
        <f t="shared" ca="1" si="480"/>
        <v>1</v>
      </c>
      <c r="Y1072" s="159" t="str">
        <f t="shared" ca="1" si="481"/>
        <v/>
      </c>
      <c r="Z1072" s="159" t="str">
        <f t="shared" si="482"/>
        <v/>
      </c>
      <c r="AA1072" s="159">
        <f t="shared" ca="1" si="502"/>
        <v>1</v>
      </c>
      <c r="AC1072" s="161" t="str">
        <f t="shared" ca="1" si="483"/>
        <v/>
      </c>
      <c r="AD1072" s="161">
        <f t="shared" ca="1" si="484"/>
        <v>1</v>
      </c>
      <c r="AE1072" s="161" t="str">
        <f t="shared" ca="1" si="504"/>
        <v/>
      </c>
      <c r="AF1072" s="161">
        <f t="shared" ca="1" si="485"/>
        <v>1</v>
      </c>
      <c r="AG1072" s="161" t="str">
        <f t="shared" ca="1" si="486"/>
        <v/>
      </c>
      <c r="AH1072" s="161">
        <f t="shared" ca="1" si="487"/>
        <v>1</v>
      </c>
      <c r="AI1072" s="161" t="str">
        <f t="shared" ca="1" si="488"/>
        <v/>
      </c>
      <c r="AJ1072" s="161">
        <f t="shared" ca="1" si="489"/>
        <v>1</v>
      </c>
      <c r="AL1072" s="161" t="str">
        <f t="shared" ca="1" si="490"/>
        <v/>
      </c>
      <c r="AM1072" s="161">
        <f t="shared" ca="1" si="501"/>
        <v>1</v>
      </c>
      <c r="AN1072" s="161" t="str">
        <f t="shared" ca="1" si="491"/>
        <v/>
      </c>
      <c r="AO1072" s="161">
        <f t="shared" ca="1" si="500"/>
        <v>1</v>
      </c>
      <c r="AP1072" s="161" t="str">
        <f t="shared" ca="1" si="492"/>
        <v/>
      </c>
      <c r="AQ1072" s="161">
        <f t="shared" ca="1" si="498"/>
        <v>1</v>
      </c>
      <c r="AR1072" s="161" t="str">
        <f t="shared" ca="1" si="493"/>
        <v/>
      </c>
      <c r="AS1072" s="161">
        <f t="shared" ca="1" si="494"/>
        <v>1</v>
      </c>
      <c r="AT1072" s="159" t="str">
        <f t="shared" ca="1" si="503"/>
        <v/>
      </c>
      <c r="AU1072" s="210">
        <f t="shared" ca="1" si="478"/>
        <v>14</v>
      </c>
      <c r="AV1072" s="209"/>
      <c r="AW1072" s="204">
        <f t="shared" si="495"/>
        <v>11658.305555555542</v>
      </c>
      <c r="AX1072" s="159"/>
      <c r="AZ1072" s="159"/>
      <c r="BM1072" s="207"/>
      <c r="BN1072" s="212"/>
      <c r="BP1072" s="209"/>
      <c r="BQ1072" s="211"/>
      <c r="BR1072" s="211"/>
      <c r="BS1072" s="211"/>
      <c r="BT1072" s="211"/>
      <c r="BU1072" s="211"/>
      <c r="BV1072" s="211"/>
      <c r="BW1072" s="211"/>
      <c r="BX1072" s="211"/>
      <c r="BY1072" s="211"/>
      <c r="BZ1072" s="211"/>
      <c r="CA1072" s="209"/>
      <c r="CB1072" s="224"/>
      <c r="CC1072" s="204"/>
      <c r="CD1072" s="204"/>
      <c r="CE1072" s="204"/>
      <c r="CF1072" s="211"/>
      <c r="CG1072" s="211"/>
      <c r="CI1072" s="209"/>
      <c r="CJ1072" s="209"/>
      <c r="EH1072" s="165"/>
      <c r="EI1072" s="165"/>
      <c r="EJ1072" s="166"/>
      <c r="EK1072" s="209"/>
      <c r="EL1072" s="211"/>
      <c r="EM1072" s="211"/>
      <c r="EN1072" s="211"/>
      <c r="EO1072" s="211"/>
      <c r="EP1072" s="211"/>
      <c r="ES1072" s="165"/>
      <c r="ET1072" s="165"/>
      <c r="EU1072" s="166"/>
      <c r="EV1072" s="209"/>
      <c r="EW1072" s="211"/>
      <c r="EX1072" s="211"/>
      <c r="EY1072" s="211"/>
      <c r="EZ1072" s="211"/>
      <c r="FA1072" s="211"/>
      <c r="FD1072" s="165"/>
      <c r="FE1072" s="165"/>
      <c r="FF1072" s="166"/>
      <c r="FG1072" s="209"/>
      <c r="FH1072" s="211"/>
      <c r="FI1072" s="211"/>
      <c r="FJ1072" s="211"/>
      <c r="FK1072" s="211"/>
      <c r="FL1072" s="211"/>
    </row>
    <row r="1073" spans="9:168">
      <c r="I1073" s="221">
        <f t="shared" si="499"/>
        <v>469</v>
      </c>
      <c r="J1073" s="159">
        <f>'v-t_chart'!C1070</f>
        <v>70.599999999999994</v>
      </c>
      <c r="K1073" s="204">
        <f t="shared" ca="1" si="477"/>
        <v>206.78739999999996</v>
      </c>
      <c r="L1073" s="205" t="b">
        <f>IF('Input&amp;Output'!$C$3=10,phase_chart!C1070,IF('Input&amp;Output'!$C$3=21,phase_chart!G1070,IF('Input&amp;Output'!$C$3=22,phase_chart!K1070,IF('Input&amp;Output'!$C$3=31,phase_chart!O1070,IF('Input&amp;Output'!$C$3=32,phase_chart!S1070,"")))))</f>
        <v>0</v>
      </c>
      <c r="M1073" s="206" t="b">
        <f>IF('Input&amp;Output'!$C$3=10,phase_chart!D1070,IF('Input&amp;Output'!$C$3=21,phase_chart!H1070,IF('Input&amp;Output'!$C$3=22,phase_chart!L1070,IF('Input&amp;Output'!$C$3=31,phase_chart!P1070,IF('Input&amp;Output'!$C$3=32,phase_chart!T1070,"")))))</f>
        <v>1</v>
      </c>
      <c r="N1073" s="205" t="b">
        <f>IF('Input&amp;Output'!$C$3=10,phase_chart!E1070,IF('Input&amp;Output'!$C$3=21,phase_chart!I1070,IF('Input&amp;Output'!$C$3=22,phase_chart!M1070,IF('Input&amp;Output'!$C$3=31,phase_chart!Q1070,IF('Input&amp;Output'!$C$3=32,phase_chart!U1070,"")))))</f>
        <v>0</v>
      </c>
      <c r="P1073" s="159">
        <f ca="1">IF(NOT($J1073=0),IF($J1073&lt;IF($P1072=0,0,VLOOKUP(P1072,tbL!$M$37:$Q$43,IF(L1073=TRUE,2,4))),IF($J1073&gt;=VLOOKUP(P1072,tbL!$M$37:$Q$43,IF(L1073=TRUE,3,5)),$P1072,IF(AND(L1072=TRUE,L1073=TRUE),$P1072,$P1072-1)),IF(AND(L1073=TRUE,J1073=VLOOKUP(P1072,tbL!$M$37:$Q$43,IF(L1073=TRUE,2,4))),P1072,IF($P1072+1&gt;$C$12,$C$12,$P1072+1))),0)</f>
        <v>1</v>
      </c>
      <c r="Q1073" s="159">
        <f t="shared" ca="1" si="479"/>
        <v>1</v>
      </c>
      <c r="R1073" s="207">
        <f t="shared" si="496"/>
        <v>0</v>
      </c>
      <c r="S1073" s="208"/>
      <c r="T1073" s="159">
        <f t="shared" si="497"/>
        <v>0</v>
      </c>
      <c r="U1073" s="209" t="str">
        <f ca="1">IF(AND(T1073=-1,N1073=TRUE),"*",IF(AND(U1072="*",N1073=TRUE),"*",IF(AND(AND(L1073=TRUE,U1072="*"),J1073&lt;VLOOKUP(V1072+1,tbL!$M$38:$O$43,3)),"*","")))</f>
        <v/>
      </c>
      <c r="V1073" s="204">
        <f t="shared" ca="1" si="480"/>
        <v>1</v>
      </c>
      <c r="Y1073" s="159" t="str">
        <f t="shared" ca="1" si="481"/>
        <v/>
      </c>
      <c r="Z1073" s="159" t="str">
        <f t="shared" si="482"/>
        <v/>
      </c>
      <c r="AA1073" s="159">
        <f t="shared" ca="1" si="502"/>
        <v>1</v>
      </c>
      <c r="AC1073" s="161" t="str">
        <f t="shared" ca="1" si="483"/>
        <v/>
      </c>
      <c r="AD1073" s="161">
        <f t="shared" ca="1" si="484"/>
        <v>1</v>
      </c>
      <c r="AE1073" s="161" t="str">
        <f t="shared" ca="1" si="504"/>
        <v/>
      </c>
      <c r="AF1073" s="161">
        <f t="shared" ca="1" si="485"/>
        <v>1</v>
      </c>
      <c r="AG1073" s="161" t="str">
        <f t="shared" ca="1" si="486"/>
        <v/>
      </c>
      <c r="AH1073" s="161">
        <f t="shared" ca="1" si="487"/>
        <v>1</v>
      </c>
      <c r="AI1073" s="161" t="str">
        <f t="shared" ca="1" si="488"/>
        <v/>
      </c>
      <c r="AJ1073" s="161">
        <f t="shared" ca="1" si="489"/>
        <v>1</v>
      </c>
      <c r="AL1073" s="161" t="str">
        <f t="shared" ca="1" si="490"/>
        <v/>
      </c>
      <c r="AM1073" s="161">
        <f t="shared" ca="1" si="501"/>
        <v>1</v>
      </c>
      <c r="AN1073" s="161" t="str">
        <f t="shared" ca="1" si="491"/>
        <v/>
      </c>
      <c r="AO1073" s="161">
        <f t="shared" ca="1" si="500"/>
        <v>1</v>
      </c>
      <c r="AP1073" s="161" t="str">
        <f t="shared" ca="1" si="492"/>
        <v/>
      </c>
      <c r="AQ1073" s="161">
        <f t="shared" ca="1" si="498"/>
        <v>1</v>
      </c>
      <c r="AR1073" s="161" t="str">
        <f t="shared" ca="1" si="493"/>
        <v/>
      </c>
      <c r="AS1073" s="161">
        <f t="shared" ca="1" si="494"/>
        <v>1</v>
      </c>
      <c r="AT1073" s="159" t="str">
        <f t="shared" ca="1" si="503"/>
        <v/>
      </c>
      <c r="AU1073" s="210">
        <f t="shared" ca="1" si="478"/>
        <v>14</v>
      </c>
      <c r="AV1073" s="209"/>
      <c r="AW1073" s="204">
        <f t="shared" si="495"/>
        <v>11677.916666666653</v>
      </c>
      <c r="AX1073" s="159"/>
      <c r="AZ1073" s="159"/>
      <c r="BM1073" s="207"/>
      <c r="BN1073" s="212"/>
      <c r="BP1073" s="209"/>
      <c r="BQ1073" s="211"/>
      <c r="BR1073" s="211"/>
      <c r="BS1073" s="211"/>
      <c r="BT1073" s="211"/>
      <c r="BU1073" s="211"/>
      <c r="BV1073" s="211"/>
      <c r="BW1073" s="211"/>
      <c r="BX1073" s="211"/>
      <c r="BY1073" s="211"/>
      <c r="BZ1073" s="211"/>
      <c r="CA1073" s="209"/>
      <c r="CB1073" s="224"/>
      <c r="CC1073" s="204"/>
      <c r="CD1073" s="204"/>
      <c r="CE1073" s="204"/>
      <c r="CF1073" s="211"/>
      <c r="CG1073" s="211"/>
      <c r="CI1073" s="209"/>
      <c r="CJ1073" s="209"/>
      <c r="EH1073" s="165"/>
      <c r="EI1073" s="165"/>
      <c r="EJ1073" s="166"/>
      <c r="EK1073" s="209"/>
      <c r="EL1073" s="211"/>
      <c r="EM1073" s="211"/>
      <c r="EN1073" s="211"/>
      <c r="EO1073" s="211"/>
      <c r="EP1073" s="211"/>
      <c r="ES1073" s="165"/>
      <c r="ET1073" s="165"/>
      <c r="EU1073" s="166"/>
      <c r="EV1073" s="209"/>
      <c r="EW1073" s="211"/>
      <c r="EX1073" s="211"/>
      <c r="EY1073" s="211"/>
      <c r="EZ1073" s="211"/>
      <c r="FA1073" s="211"/>
      <c r="FD1073" s="165"/>
      <c r="FE1073" s="165"/>
      <c r="FF1073" s="166"/>
      <c r="FG1073" s="209"/>
      <c r="FH1073" s="211"/>
      <c r="FI1073" s="211"/>
      <c r="FJ1073" s="211"/>
      <c r="FK1073" s="211"/>
      <c r="FL1073" s="211"/>
    </row>
    <row r="1074" spans="9:168">
      <c r="I1074" s="221">
        <f t="shared" si="499"/>
        <v>470</v>
      </c>
      <c r="J1074" s="159">
        <f>'v-t_chart'!C1071</f>
        <v>70.5</v>
      </c>
      <c r="K1074" s="204">
        <f t="shared" ca="1" si="477"/>
        <v>206.49449999999999</v>
      </c>
      <c r="L1074" s="205" t="b">
        <f>IF('Input&amp;Output'!$C$3=10,phase_chart!C1071,IF('Input&amp;Output'!$C$3=21,phase_chart!G1071,IF('Input&amp;Output'!$C$3=22,phase_chart!K1071,IF('Input&amp;Output'!$C$3=31,phase_chart!O1071,IF('Input&amp;Output'!$C$3=32,phase_chart!S1071,"")))))</f>
        <v>0</v>
      </c>
      <c r="M1074" s="206" t="b">
        <f>IF('Input&amp;Output'!$C$3=10,phase_chart!D1071,IF('Input&amp;Output'!$C$3=21,phase_chart!H1071,IF('Input&amp;Output'!$C$3=22,phase_chart!L1071,IF('Input&amp;Output'!$C$3=31,phase_chart!P1071,IF('Input&amp;Output'!$C$3=32,phase_chart!T1071,"")))))</f>
        <v>1</v>
      </c>
      <c r="N1074" s="205" t="b">
        <f>IF('Input&amp;Output'!$C$3=10,phase_chart!E1071,IF('Input&amp;Output'!$C$3=21,phase_chart!I1071,IF('Input&amp;Output'!$C$3=22,phase_chart!M1071,IF('Input&amp;Output'!$C$3=31,phase_chart!Q1071,IF('Input&amp;Output'!$C$3=32,phase_chart!U1071,"")))))</f>
        <v>0</v>
      </c>
      <c r="P1074" s="159">
        <f ca="1">IF(NOT($J1074=0),IF($J1074&lt;IF($P1073=0,0,VLOOKUP(P1073,tbL!$M$37:$Q$43,IF(L1074=TRUE,2,4))),IF($J1074&gt;=VLOOKUP(P1073,tbL!$M$37:$Q$43,IF(L1074=TRUE,3,5)),$P1073,IF(AND(L1073=TRUE,L1074=TRUE),$P1073,$P1073-1)),IF(AND(L1074=TRUE,J1074=VLOOKUP(P1073,tbL!$M$37:$Q$43,IF(L1074=TRUE,2,4))),P1073,IF($P1073+1&gt;$C$12,$C$12,$P1073+1))),0)</f>
        <v>1</v>
      </c>
      <c r="Q1074" s="159">
        <f t="shared" ca="1" si="479"/>
        <v>1</v>
      </c>
      <c r="R1074" s="207">
        <f t="shared" si="496"/>
        <v>0</v>
      </c>
      <c r="S1074" s="208"/>
      <c r="T1074" s="159">
        <f t="shared" si="497"/>
        <v>0</v>
      </c>
      <c r="U1074" s="209" t="str">
        <f ca="1">IF(AND(T1074=-1,N1074=TRUE),"*",IF(AND(U1073="*",N1074=TRUE),"*",IF(AND(AND(L1074=TRUE,U1073="*"),J1074&lt;VLOOKUP(V1073+1,tbL!$M$38:$O$43,3)),"*","")))</f>
        <v/>
      </c>
      <c r="V1074" s="204">
        <f t="shared" ca="1" si="480"/>
        <v>1</v>
      </c>
      <c r="Y1074" s="159" t="str">
        <f t="shared" ca="1" si="481"/>
        <v/>
      </c>
      <c r="Z1074" s="159" t="str">
        <f t="shared" si="482"/>
        <v/>
      </c>
      <c r="AA1074" s="159">
        <f t="shared" ca="1" si="502"/>
        <v>1</v>
      </c>
      <c r="AC1074" s="161" t="str">
        <f t="shared" ca="1" si="483"/>
        <v/>
      </c>
      <c r="AD1074" s="161">
        <f t="shared" ca="1" si="484"/>
        <v>1</v>
      </c>
      <c r="AE1074" s="161" t="str">
        <f t="shared" ca="1" si="504"/>
        <v/>
      </c>
      <c r="AF1074" s="161">
        <f t="shared" ca="1" si="485"/>
        <v>1</v>
      </c>
      <c r="AG1074" s="161" t="str">
        <f t="shared" ca="1" si="486"/>
        <v/>
      </c>
      <c r="AH1074" s="161">
        <f t="shared" ca="1" si="487"/>
        <v>1</v>
      </c>
      <c r="AI1074" s="161" t="str">
        <f t="shared" ca="1" si="488"/>
        <v/>
      </c>
      <c r="AJ1074" s="161">
        <f t="shared" ca="1" si="489"/>
        <v>1</v>
      </c>
      <c r="AL1074" s="161" t="str">
        <f t="shared" ca="1" si="490"/>
        <v/>
      </c>
      <c r="AM1074" s="161">
        <f t="shared" ca="1" si="501"/>
        <v>1</v>
      </c>
      <c r="AN1074" s="161" t="str">
        <f t="shared" ca="1" si="491"/>
        <v/>
      </c>
      <c r="AO1074" s="161">
        <f t="shared" ca="1" si="500"/>
        <v>1</v>
      </c>
      <c r="AP1074" s="161" t="str">
        <f t="shared" ca="1" si="492"/>
        <v/>
      </c>
      <c r="AQ1074" s="161">
        <f t="shared" ca="1" si="498"/>
        <v>1</v>
      </c>
      <c r="AR1074" s="161" t="str">
        <f t="shared" ca="1" si="493"/>
        <v/>
      </c>
      <c r="AS1074" s="161">
        <f t="shared" ca="1" si="494"/>
        <v>1</v>
      </c>
      <c r="AT1074" s="159" t="str">
        <f t="shared" ca="1" si="503"/>
        <v/>
      </c>
      <c r="AU1074" s="210">
        <f t="shared" ca="1" si="478"/>
        <v>14</v>
      </c>
      <c r="AV1074" s="209"/>
      <c r="AW1074" s="204">
        <f t="shared" si="495"/>
        <v>11697.499999999987</v>
      </c>
      <c r="AX1074" s="159"/>
      <c r="AZ1074" s="159"/>
      <c r="BM1074" s="207"/>
      <c r="BN1074" s="212"/>
      <c r="BP1074" s="209"/>
      <c r="BQ1074" s="211"/>
      <c r="BR1074" s="211"/>
      <c r="BS1074" s="211"/>
      <c r="BT1074" s="211"/>
      <c r="BU1074" s="211"/>
      <c r="BV1074" s="211"/>
      <c r="BW1074" s="211"/>
      <c r="BX1074" s="211"/>
      <c r="BY1074" s="211"/>
      <c r="BZ1074" s="211"/>
      <c r="CA1074" s="209"/>
      <c r="CB1074" s="224"/>
      <c r="CC1074" s="204"/>
      <c r="CD1074" s="204"/>
      <c r="CE1074" s="204"/>
      <c r="CF1074" s="211"/>
      <c r="CG1074" s="211"/>
      <c r="CI1074" s="209"/>
      <c r="CJ1074" s="209"/>
      <c r="EH1074" s="165"/>
      <c r="EI1074" s="165"/>
      <c r="EJ1074" s="166"/>
      <c r="EK1074" s="209"/>
      <c r="EL1074" s="211"/>
      <c r="EM1074" s="211"/>
      <c r="EN1074" s="211"/>
      <c r="EO1074" s="211"/>
      <c r="EP1074" s="211"/>
      <c r="ES1074" s="165"/>
      <c r="ET1074" s="165"/>
      <c r="EU1074" s="166"/>
      <c r="EV1074" s="209"/>
      <c r="EW1074" s="211"/>
      <c r="EX1074" s="211"/>
      <c r="EY1074" s="211"/>
      <c r="EZ1074" s="211"/>
      <c r="FA1074" s="211"/>
      <c r="FD1074" s="165"/>
      <c r="FE1074" s="165"/>
      <c r="FF1074" s="166"/>
      <c r="FG1074" s="209"/>
      <c r="FH1074" s="211"/>
      <c r="FI1074" s="211"/>
      <c r="FJ1074" s="211"/>
      <c r="FK1074" s="211"/>
      <c r="FL1074" s="211"/>
    </row>
    <row r="1075" spans="9:168">
      <c r="I1075" s="221">
        <f t="shared" si="499"/>
        <v>471</v>
      </c>
      <c r="J1075" s="159">
        <f>'v-t_chart'!C1072</f>
        <v>70.400000000000006</v>
      </c>
      <c r="K1075" s="204">
        <f t="shared" ca="1" si="477"/>
        <v>206.20160000000001</v>
      </c>
      <c r="L1075" s="205" t="b">
        <f>IF('Input&amp;Output'!$C$3=10,phase_chart!C1072,IF('Input&amp;Output'!$C$3=21,phase_chart!G1072,IF('Input&amp;Output'!$C$3=22,phase_chart!K1072,IF('Input&amp;Output'!$C$3=31,phase_chart!O1072,IF('Input&amp;Output'!$C$3=32,phase_chart!S1072,"")))))</f>
        <v>0</v>
      </c>
      <c r="M1075" s="206" t="b">
        <f>IF('Input&amp;Output'!$C$3=10,phase_chart!D1072,IF('Input&amp;Output'!$C$3=21,phase_chart!H1072,IF('Input&amp;Output'!$C$3=22,phase_chart!L1072,IF('Input&amp;Output'!$C$3=31,phase_chart!P1072,IF('Input&amp;Output'!$C$3=32,phase_chart!T1072,"")))))</f>
        <v>1</v>
      </c>
      <c r="N1075" s="205" t="b">
        <f>IF('Input&amp;Output'!$C$3=10,phase_chart!E1072,IF('Input&amp;Output'!$C$3=21,phase_chart!I1072,IF('Input&amp;Output'!$C$3=22,phase_chart!M1072,IF('Input&amp;Output'!$C$3=31,phase_chart!Q1072,IF('Input&amp;Output'!$C$3=32,phase_chart!U1072,"")))))</f>
        <v>0</v>
      </c>
      <c r="P1075" s="159">
        <f ca="1">IF(NOT($J1075=0),IF($J1075&lt;IF($P1074=0,0,VLOOKUP(P1074,tbL!$M$37:$Q$43,IF(L1075=TRUE,2,4))),IF($J1075&gt;=VLOOKUP(P1074,tbL!$M$37:$Q$43,IF(L1075=TRUE,3,5)),$P1074,IF(AND(L1074=TRUE,L1075=TRUE),$P1074,$P1074-1)),IF(AND(L1075=TRUE,J1075=VLOOKUP(P1074,tbL!$M$37:$Q$43,IF(L1075=TRUE,2,4))),P1074,IF($P1074+1&gt;$C$12,$C$12,$P1074+1))),0)</f>
        <v>1</v>
      </c>
      <c r="Q1075" s="159">
        <f t="shared" ca="1" si="479"/>
        <v>1</v>
      </c>
      <c r="R1075" s="207">
        <f t="shared" si="496"/>
        <v>0</v>
      </c>
      <c r="S1075" s="208"/>
      <c r="T1075" s="159">
        <f t="shared" si="497"/>
        <v>0</v>
      </c>
      <c r="U1075" s="209" t="str">
        <f ca="1">IF(AND(T1075=-1,N1075=TRUE),"*",IF(AND(U1074="*",N1075=TRUE),"*",IF(AND(AND(L1075=TRUE,U1074="*"),J1075&lt;VLOOKUP(V1074+1,tbL!$M$38:$O$43,3)),"*","")))</f>
        <v/>
      </c>
      <c r="V1075" s="204">
        <f t="shared" ca="1" si="480"/>
        <v>1</v>
      </c>
      <c r="Y1075" s="159" t="str">
        <f t="shared" ca="1" si="481"/>
        <v/>
      </c>
      <c r="Z1075" s="159" t="str">
        <f t="shared" si="482"/>
        <v/>
      </c>
      <c r="AA1075" s="159">
        <f t="shared" ca="1" si="502"/>
        <v>1</v>
      </c>
      <c r="AC1075" s="161" t="str">
        <f t="shared" ca="1" si="483"/>
        <v/>
      </c>
      <c r="AD1075" s="161">
        <f t="shared" ca="1" si="484"/>
        <v>1</v>
      </c>
      <c r="AE1075" s="161" t="str">
        <f t="shared" ca="1" si="504"/>
        <v/>
      </c>
      <c r="AF1075" s="161">
        <f t="shared" ca="1" si="485"/>
        <v>1</v>
      </c>
      <c r="AG1075" s="161" t="str">
        <f t="shared" ca="1" si="486"/>
        <v/>
      </c>
      <c r="AH1075" s="161">
        <f t="shared" ca="1" si="487"/>
        <v>1</v>
      </c>
      <c r="AI1075" s="161" t="str">
        <f t="shared" ca="1" si="488"/>
        <v/>
      </c>
      <c r="AJ1075" s="161">
        <f t="shared" ca="1" si="489"/>
        <v>1</v>
      </c>
      <c r="AL1075" s="161" t="str">
        <f t="shared" ca="1" si="490"/>
        <v/>
      </c>
      <c r="AM1075" s="161">
        <f t="shared" ca="1" si="501"/>
        <v>1</v>
      </c>
      <c r="AN1075" s="161" t="str">
        <f t="shared" ca="1" si="491"/>
        <v/>
      </c>
      <c r="AO1075" s="161">
        <f t="shared" ca="1" si="500"/>
        <v>1</v>
      </c>
      <c r="AP1075" s="161" t="str">
        <f t="shared" ca="1" si="492"/>
        <v/>
      </c>
      <c r="AQ1075" s="161">
        <f t="shared" ca="1" si="498"/>
        <v>1</v>
      </c>
      <c r="AR1075" s="161" t="str">
        <f t="shared" ca="1" si="493"/>
        <v/>
      </c>
      <c r="AS1075" s="161">
        <f t="shared" ca="1" si="494"/>
        <v>1</v>
      </c>
      <c r="AT1075" s="159" t="str">
        <f t="shared" ca="1" si="503"/>
        <v/>
      </c>
      <c r="AU1075" s="210">
        <f t="shared" ca="1" si="478"/>
        <v>14</v>
      </c>
      <c r="AV1075" s="209"/>
      <c r="AW1075" s="204">
        <f t="shared" si="495"/>
        <v>11717.055555555542</v>
      </c>
      <c r="AX1075" s="159"/>
      <c r="AZ1075" s="159"/>
      <c r="BM1075" s="207"/>
      <c r="BN1075" s="212"/>
      <c r="BP1075" s="209"/>
      <c r="BQ1075" s="211"/>
      <c r="BR1075" s="211"/>
      <c r="BS1075" s="211"/>
      <c r="BT1075" s="211"/>
      <c r="BU1075" s="211"/>
      <c r="BV1075" s="211"/>
      <c r="BW1075" s="211"/>
      <c r="BX1075" s="211"/>
      <c r="BY1075" s="211"/>
      <c r="BZ1075" s="211"/>
      <c r="CA1075" s="209"/>
      <c r="CB1075" s="224"/>
      <c r="CC1075" s="204"/>
      <c r="CD1075" s="204"/>
      <c r="CE1075" s="204"/>
      <c r="CF1075" s="211"/>
      <c r="CG1075" s="211"/>
      <c r="CI1075" s="209"/>
      <c r="CJ1075" s="209"/>
      <c r="EH1075" s="165"/>
      <c r="EI1075" s="165"/>
      <c r="EJ1075" s="166"/>
      <c r="EK1075" s="209"/>
      <c r="EL1075" s="211"/>
      <c r="EM1075" s="211"/>
      <c r="EN1075" s="211"/>
      <c r="EO1075" s="211"/>
      <c r="EP1075" s="211"/>
      <c r="ES1075" s="165"/>
      <c r="ET1075" s="165"/>
      <c r="EU1075" s="166"/>
      <c r="EV1075" s="209"/>
      <c r="EW1075" s="211"/>
      <c r="EX1075" s="211"/>
      <c r="EY1075" s="211"/>
      <c r="EZ1075" s="211"/>
      <c r="FA1075" s="211"/>
      <c r="FD1075" s="165"/>
      <c r="FE1075" s="165"/>
      <c r="FF1075" s="166"/>
      <c r="FG1075" s="209"/>
      <c r="FH1075" s="211"/>
      <c r="FI1075" s="211"/>
      <c r="FJ1075" s="211"/>
      <c r="FK1075" s="211"/>
      <c r="FL1075" s="211"/>
    </row>
    <row r="1076" spans="9:168">
      <c r="I1076" s="221">
        <f t="shared" si="499"/>
        <v>472</v>
      </c>
      <c r="J1076" s="159">
        <f>'v-t_chart'!C1073</f>
        <v>70.2</v>
      </c>
      <c r="K1076" s="204">
        <f t="shared" ca="1" si="477"/>
        <v>205.61580000000001</v>
      </c>
      <c r="L1076" s="205" t="b">
        <f>IF('Input&amp;Output'!$C$3=10,phase_chart!C1073,IF('Input&amp;Output'!$C$3=21,phase_chart!G1073,IF('Input&amp;Output'!$C$3=22,phase_chart!K1073,IF('Input&amp;Output'!$C$3=31,phase_chart!O1073,IF('Input&amp;Output'!$C$3=32,phase_chart!S1073,"")))))</f>
        <v>0</v>
      </c>
      <c r="M1076" s="206" t="b">
        <f>IF('Input&amp;Output'!$C$3=10,phase_chart!D1073,IF('Input&amp;Output'!$C$3=21,phase_chart!H1073,IF('Input&amp;Output'!$C$3=22,phase_chart!L1073,IF('Input&amp;Output'!$C$3=31,phase_chart!P1073,IF('Input&amp;Output'!$C$3=32,phase_chart!T1073,"")))))</f>
        <v>1</v>
      </c>
      <c r="N1076" s="205" t="b">
        <f>IF('Input&amp;Output'!$C$3=10,phase_chart!E1073,IF('Input&amp;Output'!$C$3=21,phase_chart!I1073,IF('Input&amp;Output'!$C$3=22,phase_chart!M1073,IF('Input&amp;Output'!$C$3=31,phase_chart!Q1073,IF('Input&amp;Output'!$C$3=32,phase_chart!U1073,"")))))</f>
        <v>0</v>
      </c>
      <c r="P1076" s="159">
        <f ca="1">IF(NOT($J1076=0),IF($J1076&lt;IF($P1075=0,0,VLOOKUP(P1075,tbL!$M$37:$Q$43,IF(L1076=TRUE,2,4))),IF($J1076&gt;=VLOOKUP(P1075,tbL!$M$37:$Q$43,IF(L1076=TRUE,3,5)),$P1075,IF(AND(L1075=TRUE,L1076=TRUE),$P1075,$P1075-1)),IF(AND(L1076=TRUE,J1076=VLOOKUP(P1075,tbL!$M$37:$Q$43,IF(L1076=TRUE,2,4))),P1075,IF($P1075+1&gt;$C$12,$C$12,$P1075+1))),0)</f>
        <v>1</v>
      </c>
      <c r="Q1076" s="159">
        <f t="shared" ca="1" si="479"/>
        <v>1</v>
      </c>
      <c r="R1076" s="207">
        <f t="shared" si="496"/>
        <v>0</v>
      </c>
      <c r="S1076" s="208"/>
      <c r="T1076" s="159">
        <f t="shared" si="497"/>
        <v>0</v>
      </c>
      <c r="U1076" s="209" t="str">
        <f ca="1">IF(AND(T1076=-1,N1076=TRUE),"*",IF(AND(U1075="*",N1076=TRUE),"*",IF(AND(AND(L1076=TRUE,U1075="*"),J1076&lt;VLOOKUP(V1075+1,tbL!$M$38:$O$43,3)),"*","")))</f>
        <v/>
      </c>
      <c r="V1076" s="204">
        <f t="shared" ca="1" si="480"/>
        <v>1</v>
      </c>
      <c r="Y1076" s="159" t="str">
        <f t="shared" ca="1" si="481"/>
        <v/>
      </c>
      <c r="Z1076" s="159" t="str">
        <f t="shared" si="482"/>
        <v/>
      </c>
      <c r="AA1076" s="159">
        <f t="shared" ca="1" si="502"/>
        <v>1</v>
      </c>
      <c r="AC1076" s="161" t="str">
        <f t="shared" ca="1" si="483"/>
        <v/>
      </c>
      <c r="AD1076" s="161">
        <f t="shared" ca="1" si="484"/>
        <v>1</v>
      </c>
      <c r="AE1076" s="161" t="str">
        <f t="shared" ca="1" si="504"/>
        <v/>
      </c>
      <c r="AF1076" s="161">
        <f t="shared" ca="1" si="485"/>
        <v>1</v>
      </c>
      <c r="AG1076" s="161" t="str">
        <f t="shared" ca="1" si="486"/>
        <v/>
      </c>
      <c r="AH1076" s="161">
        <f t="shared" ca="1" si="487"/>
        <v>1</v>
      </c>
      <c r="AI1076" s="161" t="str">
        <f t="shared" ca="1" si="488"/>
        <v/>
      </c>
      <c r="AJ1076" s="161">
        <f t="shared" ca="1" si="489"/>
        <v>1</v>
      </c>
      <c r="AL1076" s="161" t="str">
        <f t="shared" ca="1" si="490"/>
        <v/>
      </c>
      <c r="AM1076" s="161">
        <f t="shared" ca="1" si="501"/>
        <v>1</v>
      </c>
      <c r="AN1076" s="161" t="str">
        <f t="shared" ca="1" si="491"/>
        <v/>
      </c>
      <c r="AO1076" s="161">
        <f t="shared" ca="1" si="500"/>
        <v>1</v>
      </c>
      <c r="AP1076" s="161" t="str">
        <f t="shared" ca="1" si="492"/>
        <v/>
      </c>
      <c r="AQ1076" s="161">
        <f t="shared" ca="1" si="498"/>
        <v>1</v>
      </c>
      <c r="AR1076" s="161" t="str">
        <f t="shared" ca="1" si="493"/>
        <v/>
      </c>
      <c r="AS1076" s="161">
        <f t="shared" ca="1" si="494"/>
        <v>1</v>
      </c>
      <c r="AT1076" s="159" t="str">
        <f t="shared" ca="1" si="503"/>
        <v/>
      </c>
      <c r="AU1076" s="210">
        <f t="shared" ca="1" si="478"/>
        <v>14</v>
      </c>
      <c r="AV1076" s="209"/>
      <c r="AW1076" s="204">
        <f t="shared" si="495"/>
        <v>11736.555555555542</v>
      </c>
      <c r="AX1076" s="159"/>
      <c r="AZ1076" s="159"/>
      <c r="BM1076" s="207"/>
      <c r="BN1076" s="212"/>
      <c r="BP1076" s="209"/>
      <c r="BQ1076" s="211"/>
      <c r="BR1076" s="211"/>
      <c r="BS1076" s="211"/>
      <c r="BT1076" s="211"/>
      <c r="BU1076" s="211"/>
      <c r="BV1076" s="211"/>
      <c r="BW1076" s="211"/>
      <c r="BX1076" s="211"/>
      <c r="BY1076" s="211"/>
      <c r="BZ1076" s="211"/>
      <c r="CA1076" s="209"/>
      <c r="CB1076" s="224"/>
      <c r="CC1076" s="204"/>
      <c r="CD1076" s="204"/>
      <c r="CE1076" s="204"/>
      <c r="CF1076" s="211"/>
      <c r="CG1076" s="211"/>
      <c r="CI1076" s="209"/>
      <c r="CJ1076" s="209"/>
      <c r="EH1076" s="165"/>
      <c r="EI1076" s="165"/>
      <c r="EJ1076" s="166"/>
      <c r="EK1076" s="209"/>
      <c r="EL1076" s="211"/>
      <c r="EM1076" s="211"/>
      <c r="EN1076" s="211"/>
      <c r="EO1076" s="211"/>
      <c r="EP1076" s="211"/>
      <c r="ES1076" s="165"/>
      <c r="ET1076" s="165"/>
      <c r="EU1076" s="166"/>
      <c r="EV1076" s="209"/>
      <c r="EW1076" s="211"/>
      <c r="EX1076" s="211"/>
      <c r="EY1076" s="211"/>
      <c r="EZ1076" s="211"/>
      <c r="FA1076" s="211"/>
      <c r="FD1076" s="165"/>
      <c r="FE1076" s="165"/>
      <c r="FF1076" s="166"/>
      <c r="FG1076" s="209"/>
      <c r="FH1076" s="211"/>
      <c r="FI1076" s="211"/>
      <c r="FJ1076" s="211"/>
      <c r="FK1076" s="211"/>
      <c r="FL1076" s="211"/>
    </row>
    <row r="1077" spans="9:168">
      <c r="I1077" s="221">
        <f t="shared" si="499"/>
        <v>473</v>
      </c>
      <c r="J1077" s="159">
        <f>'v-t_chart'!C1074</f>
        <v>70.099999999999994</v>
      </c>
      <c r="K1077" s="204">
        <f t="shared" ca="1" si="477"/>
        <v>205.32289999999998</v>
      </c>
      <c r="L1077" s="205" t="b">
        <f>IF('Input&amp;Output'!$C$3=10,phase_chart!C1074,IF('Input&amp;Output'!$C$3=21,phase_chart!G1074,IF('Input&amp;Output'!$C$3=22,phase_chart!K1074,IF('Input&amp;Output'!$C$3=31,phase_chart!O1074,IF('Input&amp;Output'!$C$3=32,phase_chart!S1074,"")))))</f>
        <v>0</v>
      </c>
      <c r="M1077" s="206" t="b">
        <f>IF('Input&amp;Output'!$C$3=10,phase_chart!D1074,IF('Input&amp;Output'!$C$3=21,phase_chart!H1074,IF('Input&amp;Output'!$C$3=22,phase_chart!L1074,IF('Input&amp;Output'!$C$3=31,phase_chart!P1074,IF('Input&amp;Output'!$C$3=32,phase_chart!T1074,"")))))</f>
        <v>1</v>
      </c>
      <c r="N1077" s="205" t="b">
        <f>IF('Input&amp;Output'!$C$3=10,phase_chart!E1074,IF('Input&amp;Output'!$C$3=21,phase_chart!I1074,IF('Input&amp;Output'!$C$3=22,phase_chart!M1074,IF('Input&amp;Output'!$C$3=31,phase_chart!Q1074,IF('Input&amp;Output'!$C$3=32,phase_chart!U1074,"")))))</f>
        <v>0</v>
      </c>
      <c r="P1077" s="159">
        <f ca="1">IF(NOT($J1077=0),IF($J1077&lt;IF($P1076=0,0,VLOOKUP(P1076,tbL!$M$37:$Q$43,IF(L1077=TRUE,2,4))),IF($J1077&gt;=VLOOKUP(P1076,tbL!$M$37:$Q$43,IF(L1077=TRUE,3,5)),$P1076,IF(AND(L1076=TRUE,L1077=TRUE),$P1076,$P1076-1)),IF(AND(L1077=TRUE,J1077=VLOOKUP(P1076,tbL!$M$37:$Q$43,IF(L1077=TRUE,2,4))),P1076,IF($P1076+1&gt;$C$12,$C$12,$P1076+1))),0)</f>
        <v>1</v>
      </c>
      <c r="Q1077" s="159">
        <f t="shared" ca="1" si="479"/>
        <v>1</v>
      </c>
      <c r="R1077" s="207">
        <f t="shared" si="496"/>
        <v>0</v>
      </c>
      <c r="S1077" s="208"/>
      <c r="T1077" s="159">
        <f t="shared" si="497"/>
        <v>0</v>
      </c>
      <c r="U1077" s="209" t="str">
        <f ca="1">IF(AND(T1077=-1,N1077=TRUE),"*",IF(AND(U1076="*",N1077=TRUE),"*",IF(AND(AND(L1077=TRUE,U1076="*"),J1077&lt;VLOOKUP(V1076+1,tbL!$M$38:$O$43,3)),"*","")))</f>
        <v/>
      </c>
      <c r="V1077" s="204">
        <f t="shared" ca="1" si="480"/>
        <v>1</v>
      </c>
      <c r="Y1077" s="159" t="str">
        <f t="shared" ca="1" si="481"/>
        <v/>
      </c>
      <c r="Z1077" s="159" t="str">
        <f t="shared" si="482"/>
        <v/>
      </c>
      <c r="AA1077" s="159">
        <f t="shared" ca="1" si="502"/>
        <v>1</v>
      </c>
      <c r="AC1077" s="161" t="str">
        <f t="shared" ca="1" si="483"/>
        <v/>
      </c>
      <c r="AD1077" s="161">
        <f t="shared" ca="1" si="484"/>
        <v>1</v>
      </c>
      <c r="AE1077" s="161" t="str">
        <f t="shared" ca="1" si="504"/>
        <v/>
      </c>
      <c r="AF1077" s="161">
        <f t="shared" ca="1" si="485"/>
        <v>1</v>
      </c>
      <c r="AG1077" s="161" t="str">
        <f t="shared" ca="1" si="486"/>
        <v/>
      </c>
      <c r="AH1077" s="161">
        <f t="shared" ca="1" si="487"/>
        <v>1</v>
      </c>
      <c r="AI1077" s="161" t="str">
        <f t="shared" ca="1" si="488"/>
        <v/>
      </c>
      <c r="AJ1077" s="161">
        <f t="shared" ca="1" si="489"/>
        <v>1</v>
      </c>
      <c r="AL1077" s="161" t="str">
        <f t="shared" ca="1" si="490"/>
        <v/>
      </c>
      <c r="AM1077" s="161">
        <f t="shared" ca="1" si="501"/>
        <v>1</v>
      </c>
      <c r="AN1077" s="161" t="str">
        <f t="shared" ca="1" si="491"/>
        <v/>
      </c>
      <c r="AO1077" s="161">
        <f t="shared" ca="1" si="500"/>
        <v>1</v>
      </c>
      <c r="AP1077" s="161" t="str">
        <f t="shared" ca="1" si="492"/>
        <v/>
      </c>
      <c r="AQ1077" s="161">
        <f t="shared" ca="1" si="498"/>
        <v>1</v>
      </c>
      <c r="AR1077" s="161" t="str">
        <f t="shared" ca="1" si="493"/>
        <v/>
      </c>
      <c r="AS1077" s="161">
        <f t="shared" ca="1" si="494"/>
        <v>1</v>
      </c>
      <c r="AT1077" s="159" t="str">
        <f t="shared" ca="1" si="503"/>
        <v/>
      </c>
      <c r="AU1077" s="210">
        <f t="shared" ca="1" si="478"/>
        <v>14</v>
      </c>
      <c r="AV1077" s="209"/>
      <c r="AW1077" s="204">
        <f t="shared" si="495"/>
        <v>11756.027777777765</v>
      </c>
      <c r="AX1077" s="159"/>
      <c r="AZ1077" s="159"/>
      <c r="BM1077" s="207"/>
      <c r="BN1077" s="212"/>
      <c r="BP1077" s="209"/>
      <c r="BQ1077" s="211"/>
      <c r="BR1077" s="211"/>
      <c r="BS1077" s="211"/>
      <c r="BT1077" s="211"/>
      <c r="BU1077" s="211"/>
      <c r="BV1077" s="211"/>
      <c r="BW1077" s="211"/>
      <c r="BX1077" s="211"/>
      <c r="BY1077" s="211"/>
      <c r="BZ1077" s="211"/>
      <c r="CA1077" s="209"/>
      <c r="CB1077" s="224"/>
      <c r="CC1077" s="204"/>
      <c r="CD1077" s="204"/>
      <c r="CE1077" s="204"/>
      <c r="CF1077" s="211"/>
      <c r="CG1077" s="211"/>
      <c r="CI1077" s="209"/>
      <c r="CJ1077" s="209"/>
      <c r="EH1077" s="165"/>
      <c r="EI1077" s="165"/>
      <c r="EJ1077" s="166"/>
      <c r="EK1077" s="209"/>
      <c r="EL1077" s="211"/>
      <c r="EM1077" s="211"/>
      <c r="EN1077" s="211"/>
      <c r="EO1077" s="211"/>
      <c r="EP1077" s="211"/>
      <c r="ES1077" s="165"/>
      <c r="ET1077" s="165"/>
      <c r="EU1077" s="166"/>
      <c r="EV1077" s="209"/>
      <c r="EW1077" s="211"/>
      <c r="EX1077" s="211"/>
      <c r="EY1077" s="211"/>
      <c r="EZ1077" s="211"/>
      <c r="FA1077" s="211"/>
      <c r="FD1077" s="165"/>
      <c r="FE1077" s="165"/>
      <c r="FF1077" s="166"/>
      <c r="FG1077" s="209"/>
      <c r="FH1077" s="211"/>
      <c r="FI1077" s="211"/>
      <c r="FJ1077" s="211"/>
      <c r="FK1077" s="211"/>
      <c r="FL1077" s="211"/>
    </row>
    <row r="1078" spans="9:168">
      <c r="I1078" s="221">
        <f t="shared" si="499"/>
        <v>474</v>
      </c>
      <c r="J1078" s="159">
        <f>'v-t_chart'!C1075</f>
        <v>69.8</v>
      </c>
      <c r="K1078" s="204">
        <f t="shared" ca="1" si="477"/>
        <v>204.44419999999997</v>
      </c>
      <c r="L1078" s="205" t="b">
        <f>IF('Input&amp;Output'!$C$3=10,phase_chart!C1075,IF('Input&amp;Output'!$C$3=21,phase_chart!G1075,IF('Input&amp;Output'!$C$3=22,phase_chart!K1075,IF('Input&amp;Output'!$C$3=31,phase_chart!O1075,IF('Input&amp;Output'!$C$3=32,phase_chart!S1075,"")))))</f>
        <v>0</v>
      </c>
      <c r="M1078" s="206" t="b">
        <f>IF('Input&amp;Output'!$C$3=10,phase_chart!D1075,IF('Input&amp;Output'!$C$3=21,phase_chart!H1075,IF('Input&amp;Output'!$C$3=22,phase_chart!L1075,IF('Input&amp;Output'!$C$3=31,phase_chart!P1075,IF('Input&amp;Output'!$C$3=32,phase_chart!T1075,"")))))</f>
        <v>1</v>
      </c>
      <c r="N1078" s="205" t="b">
        <f>IF('Input&amp;Output'!$C$3=10,phase_chart!E1075,IF('Input&amp;Output'!$C$3=21,phase_chart!I1075,IF('Input&amp;Output'!$C$3=22,phase_chart!M1075,IF('Input&amp;Output'!$C$3=31,phase_chart!Q1075,IF('Input&amp;Output'!$C$3=32,phase_chart!U1075,"")))))</f>
        <v>0</v>
      </c>
      <c r="P1078" s="159">
        <f ca="1">IF(NOT($J1078=0),IF($J1078&lt;IF($P1077=0,0,VLOOKUP(P1077,tbL!$M$37:$Q$43,IF(L1078=TRUE,2,4))),IF($J1078&gt;=VLOOKUP(P1077,tbL!$M$37:$Q$43,IF(L1078=TRUE,3,5)),$P1077,IF(AND(L1077=TRUE,L1078=TRUE),$P1077,$P1077-1)),IF(AND(L1078=TRUE,J1078=VLOOKUP(P1077,tbL!$M$37:$Q$43,IF(L1078=TRUE,2,4))),P1077,IF($P1077+1&gt;$C$12,$C$12,$P1077+1))),0)</f>
        <v>1</v>
      </c>
      <c r="Q1078" s="159">
        <f t="shared" ca="1" si="479"/>
        <v>1</v>
      </c>
      <c r="R1078" s="207">
        <f t="shared" si="496"/>
        <v>0</v>
      </c>
      <c r="S1078" s="208"/>
      <c r="T1078" s="159">
        <f t="shared" si="497"/>
        <v>0</v>
      </c>
      <c r="U1078" s="209" t="str">
        <f ca="1">IF(AND(T1078=-1,N1078=TRUE),"*",IF(AND(U1077="*",N1078=TRUE),"*",IF(AND(AND(L1078=TRUE,U1077="*"),J1078&lt;VLOOKUP(V1077+1,tbL!$M$38:$O$43,3)),"*","")))</f>
        <v/>
      </c>
      <c r="V1078" s="204">
        <f t="shared" ca="1" si="480"/>
        <v>1</v>
      </c>
      <c r="Y1078" s="159" t="str">
        <f t="shared" ca="1" si="481"/>
        <v/>
      </c>
      <c r="Z1078" s="159" t="str">
        <f t="shared" si="482"/>
        <v/>
      </c>
      <c r="AA1078" s="159">
        <f t="shared" ca="1" si="502"/>
        <v>1</v>
      </c>
      <c r="AC1078" s="161" t="str">
        <f t="shared" ca="1" si="483"/>
        <v/>
      </c>
      <c r="AD1078" s="161">
        <f t="shared" ca="1" si="484"/>
        <v>1</v>
      </c>
      <c r="AE1078" s="161" t="str">
        <f t="shared" ca="1" si="504"/>
        <v/>
      </c>
      <c r="AF1078" s="161">
        <f t="shared" ca="1" si="485"/>
        <v>1</v>
      </c>
      <c r="AG1078" s="161" t="str">
        <f t="shared" ca="1" si="486"/>
        <v/>
      </c>
      <c r="AH1078" s="161">
        <f t="shared" ca="1" si="487"/>
        <v>1</v>
      </c>
      <c r="AI1078" s="161" t="str">
        <f t="shared" ca="1" si="488"/>
        <v/>
      </c>
      <c r="AJ1078" s="161">
        <f t="shared" ca="1" si="489"/>
        <v>1</v>
      </c>
      <c r="AL1078" s="161" t="str">
        <f t="shared" ca="1" si="490"/>
        <v/>
      </c>
      <c r="AM1078" s="161">
        <f t="shared" ca="1" si="501"/>
        <v>1</v>
      </c>
      <c r="AN1078" s="161" t="str">
        <f t="shared" ca="1" si="491"/>
        <v/>
      </c>
      <c r="AO1078" s="161">
        <f t="shared" ca="1" si="500"/>
        <v>1</v>
      </c>
      <c r="AP1078" s="161" t="str">
        <f t="shared" ca="1" si="492"/>
        <v/>
      </c>
      <c r="AQ1078" s="161">
        <f t="shared" ca="1" si="498"/>
        <v>1</v>
      </c>
      <c r="AR1078" s="161" t="str">
        <f t="shared" ca="1" si="493"/>
        <v/>
      </c>
      <c r="AS1078" s="161">
        <f t="shared" ca="1" si="494"/>
        <v>1</v>
      </c>
      <c r="AT1078" s="159" t="str">
        <f t="shared" ca="1" si="503"/>
        <v/>
      </c>
      <c r="AU1078" s="210">
        <f t="shared" ca="1" si="478"/>
        <v>14</v>
      </c>
      <c r="AV1078" s="209"/>
      <c r="AW1078" s="204">
        <f t="shared" si="495"/>
        <v>11775.416666666653</v>
      </c>
      <c r="AX1078" s="159"/>
      <c r="AZ1078" s="159"/>
      <c r="BM1078" s="207"/>
      <c r="BN1078" s="212"/>
      <c r="BP1078" s="209"/>
      <c r="BQ1078" s="211"/>
      <c r="BR1078" s="211"/>
      <c r="BS1078" s="211"/>
      <c r="BT1078" s="211"/>
      <c r="BU1078" s="211"/>
      <c r="BV1078" s="211"/>
      <c r="BW1078" s="211"/>
      <c r="BX1078" s="211"/>
      <c r="BY1078" s="211"/>
      <c r="BZ1078" s="211"/>
      <c r="CA1078" s="209"/>
      <c r="CB1078" s="224"/>
      <c r="CC1078" s="204"/>
      <c r="CD1078" s="204"/>
      <c r="CE1078" s="204"/>
      <c r="CF1078" s="211"/>
      <c r="CG1078" s="211"/>
      <c r="CI1078" s="209"/>
      <c r="CJ1078" s="209"/>
      <c r="EH1078" s="165"/>
      <c r="EI1078" s="165"/>
      <c r="EJ1078" s="166"/>
      <c r="EK1078" s="209"/>
      <c r="EL1078" s="211"/>
      <c r="EM1078" s="211"/>
      <c r="EN1078" s="211"/>
      <c r="EO1078" s="211"/>
      <c r="EP1078" s="211"/>
      <c r="ES1078" s="165"/>
      <c r="ET1078" s="165"/>
      <c r="EU1078" s="166"/>
      <c r="EV1078" s="209"/>
      <c r="EW1078" s="211"/>
      <c r="EX1078" s="211"/>
      <c r="EY1078" s="211"/>
      <c r="EZ1078" s="211"/>
      <c r="FA1078" s="211"/>
      <c r="FD1078" s="165"/>
      <c r="FE1078" s="165"/>
      <c r="FF1078" s="166"/>
      <c r="FG1078" s="209"/>
      <c r="FH1078" s="211"/>
      <c r="FI1078" s="211"/>
      <c r="FJ1078" s="211"/>
      <c r="FK1078" s="211"/>
      <c r="FL1078" s="211"/>
    </row>
    <row r="1079" spans="9:168">
      <c r="I1079" s="221">
        <f t="shared" si="499"/>
        <v>475</v>
      </c>
      <c r="J1079" s="159">
        <f>'v-t_chart'!C1076</f>
        <v>69.5</v>
      </c>
      <c r="K1079" s="204">
        <f t="shared" ca="1" si="477"/>
        <v>203.56549999999999</v>
      </c>
      <c r="L1079" s="205" t="b">
        <f>IF('Input&amp;Output'!$C$3=10,phase_chart!C1076,IF('Input&amp;Output'!$C$3=21,phase_chart!G1076,IF('Input&amp;Output'!$C$3=22,phase_chart!K1076,IF('Input&amp;Output'!$C$3=31,phase_chart!O1076,IF('Input&amp;Output'!$C$3=32,phase_chart!S1076,"")))))</f>
        <v>0</v>
      </c>
      <c r="M1079" s="206" t="b">
        <f>IF('Input&amp;Output'!$C$3=10,phase_chart!D1076,IF('Input&amp;Output'!$C$3=21,phase_chart!H1076,IF('Input&amp;Output'!$C$3=22,phase_chart!L1076,IF('Input&amp;Output'!$C$3=31,phase_chart!P1076,IF('Input&amp;Output'!$C$3=32,phase_chart!T1076,"")))))</f>
        <v>1</v>
      </c>
      <c r="N1079" s="205" t="b">
        <f>IF('Input&amp;Output'!$C$3=10,phase_chart!E1076,IF('Input&amp;Output'!$C$3=21,phase_chart!I1076,IF('Input&amp;Output'!$C$3=22,phase_chart!M1076,IF('Input&amp;Output'!$C$3=31,phase_chart!Q1076,IF('Input&amp;Output'!$C$3=32,phase_chart!U1076,"")))))</f>
        <v>0</v>
      </c>
      <c r="P1079" s="159">
        <f ca="1">IF(NOT($J1079=0),IF($J1079&lt;IF($P1078=0,0,VLOOKUP(P1078,tbL!$M$37:$Q$43,IF(L1079=TRUE,2,4))),IF($J1079&gt;=VLOOKUP(P1078,tbL!$M$37:$Q$43,IF(L1079=TRUE,3,5)),$P1078,IF(AND(L1078=TRUE,L1079=TRUE),$P1078,$P1078-1)),IF(AND(L1079=TRUE,J1079=VLOOKUP(P1078,tbL!$M$37:$Q$43,IF(L1079=TRUE,2,4))),P1078,IF($P1078+1&gt;$C$12,$C$12,$P1078+1))),0)</f>
        <v>1</v>
      </c>
      <c r="Q1079" s="159">
        <f t="shared" ca="1" si="479"/>
        <v>1</v>
      </c>
      <c r="R1079" s="207">
        <f t="shared" si="496"/>
        <v>0</v>
      </c>
      <c r="S1079" s="208"/>
      <c r="T1079" s="159">
        <f t="shared" si="497"/>
        <v>0</v>
      </c>
      <c r="U1079" s="209" t="str">
        <f ca="1">IF(AND(T1079=-1,N1079=TRUE),"*",IF(AND(U1078="*",N1079=TRUE),"*",IF(AND(AND(L1079=TRUE,U1078="*"),J1079&lt;VLOOKUP(V1078+1,tbL!$M$38:$O$43,3)),"*","")))</f>
        <v/>
      </c>
      <c r="V1079" s="204">
        <f t="shared" ca="1" si="480"/>
        <v>1</v>
      </c>
      <c r="Y1079" s="159" t="str">
        <f t="shared" ca="1" si="481"/>
        <v/>
      </c>
      <c r="Z1079" s="159" t="str">
        <f t="shared" si="482"/>
        <v/>
      </c>
      <c r="AA1079" s="159">
        <f t="shared" ca="1" si="502"/>
        <v>1</v>
      </c>
      <c r="AC1079" s="161" t="str">
        <f t="shared" ca="1" si="483"/>
        <v/>
      </c>
      <c r="AD1079" s="161">
        <f t="shared" ca="1" si="484"/>
        <v>1</v>
      </c>
      <c r="AE1079" s="161" t="str">
        <f t="shared" ca="1" si="504"/>
        <v/>
      </c>
      <c r="AF1079" s="161">
        <f t="shared" ca="1" si="485"/>
        <v>1</v>
      </c>
      <c r="AG1079" s="161" t="str">
        <f t="shared" ca="1" si="486"/>
        <v/>
      </c>
      <c r="AH1079" s="161">
        <f t="shared" ca="1" si="487"/>
        <v>1</v>
      </c>
      <c r="AI1079" s="161" t="str">
        <f t="shared" ca="1" si="488"/>
        <v/>
      </c>
      <c r="AJ1079" s="161">
        <f t="shared" ca="1" si="489"/>
        <v>1</v>
      </c>
      <c r="AL1079" s="161" t="str">
        <f t="shared" ca="1" si="490"/>
        <v/>
      </c>
      <c r="AM1079" s="161">
        <f t="shared" ca="1" si="501"/>
        <v>1</v>
      </c>
      <c r="AN1079" s="161" t="str">
        <f t="shared" ca="1" si="491"/>
        <v/>
      </c>
      <c r="AO1079" s="161">
        <f t="shared" ca="1" si="500"/>
        <v>1</v>
      </c>
      <c r="AP1079" s="161" t="str">
        <f t="shared" ca="1" si="492"/>
        <v/>
      </c>
      <c r="AQ1079" s="161">
        <f t="shared" ca="1" si="498"/>
        <v>1</v>
      </c>
      <c r="AR1079" s="161" t="str">
        <f t="shared" ca="1" si="493"/>
        <v/>
      </c>
      <c r="AS1079" s="161">
        <f t="shared" ca="1" si="494"/>
        <v>1</v>
      </c>
      <c r="AT1079" s="159" t="str">
        <f t="shared" ca="1" si="503"/>
        <v/>
      </c>
      <c r="AU1079" s="210">
        <f t="shared" ca="1" si="478"/>
        <v>14</v>
      </c>
      <c r="AV1079" s="209"/>
      <c r="AW1079" s="204">
        <f t="shared" si="495"/>
        <v>11794.722222222208</v>
      </c>
      <c r="AX1079" s="159"/>
      <c r="AZ1079" s="159"/>
      <c r="BM1079" s="207"/>
      <c r="BN1079" s="212"/>
      <c r="BP1079" s="209"/>
      <c r="BQ1079" s="211"/>
      <c r="BR1079" s="211"/>
      <c r="BS1079" s="211"/>
      <c r="BT1079" s="211"/>
      <c r="BU1079" s="211"/>
      <c r="BV1079" s="211"/>
      <c r="BW1079" s="211"/>
      <c r="BX1079" s="211"/>
      <c r="BY1079" s="211"/>
      <c r="BZ1079" s="211"/>
      <c r="CA1079" s="209"/>
      <c r="CB1079" s="224"/>
      <c r="CC1079" s="204"/>
      <c r="CD1079" s="204"/>
      <c r="CE1079" s="204"/>
      <c r="CF1079" s="211"/>
      <c r="CG1079" s="211"/>
      <c r="CI1079" s="209"/>
      <c r="CJ1079" s="209"/>
      <c r="EH1079" s="165"/>
      <c r="EI1079" s="165"/>
      <c r="EJ1079" s="166"/>
      <c r="EK1079" s="209"/>
      <c r="EL1079" s="211"/>
      <c r="EM1079" s="211"/>
      <c r="EN1079" s="211"/>
      <c r="EO1079" s="211"/>
      <c r="EP1079" s="211"/>
      <c r="ES1079" s="165"/>
      <c r="ET1079" s="165"/>
      <c r="EU1079" s="166"/>
      <c r="EV1079" s="209"/>
      <c r="EW1079" s="211"/>
      <c r="EX1079" s="211"/>
      <c r="EY1079" s="211"/>
      <c r="EZ1079" s="211"/>
      <c r="FA1079" s="211"/>
      <c r="FD1079" s="165"/>
      <c r="FE1079" s="165"/>
      <c r="FF1079" s="166"/>
      <c r="FG1079" s="209"/>
      <c r="FH1079" s="211"/>
      <c r="FI1079" s="211"/>
      <c r="FJ1079" s="211"/>
      <c r="FK1079" s="211"/>
      <c r="FL1079" s="211"/>
    </row>
    <row r="1080" spans="9:168">
      <c r="I1080" s="221">
        <f t="shared" si="499"/>
        <v>476</v>
      </c>
      <c r="J1080" s="159">
        <f>'v-t_chart'!C1077</f>
        <v>69.099999999999994</v>
      </c>
      <c r="K1080" s="204">
        <f t="shared" ca="1" si="477"/>
        <v>202.39389999999997</v>
      </c>
      <c r="L1080" s="205" t="b">
        <f>IF('Input&amp;Output'!$C$3=10,phase_chart!C1077,IF('Input&amp;Output'!$C$3=21,phase_chart!G1077,IF('Input&amp;Output'!$C$3=22,phase_chart!K1077,IF('Input&amp;Output'!$C$3=31,phase_chart!O1077,IF('Input&amp;Output'!$C$3=32,phase_chart!S1077,"")))))</f>
        <v>0</v>
      </c>
      <c r="M1080" s="206" t="b">
        <f>IF('Input&amp;Output'!$C$3=10,phase_chart!D1077,IF('Input&amp;Output'!$C$3=21,phase_chart!H1077,IF('Input&amp;Output'!$C$3=22,phase_chart!L1077,IF('Input&amp;Output'!$C$3=31,phase_chart!P1077,IF('Input&amp;Output'!$C$3=32,phase_chart!T1077,"")))))</f>
        <v>1</v>
      </c>
      <c r="N1080" s="205" t="b">
        <f>IF('Input&amp;Output'!$C$3=10,phase_chart!E1077,IF('Input&amp;Output'!$C$3=21,phase_chart!I1077,IF('Input&amp;Output'!$C$3=22,phase_chart!M1077,IF('Input&amp;Output'!$C$3=31,phase_chart!Q1077,IF('Input&amp;Output'!$C$3=32,phase_chart!U1077,"")))))</f>
        <v>0</v>
      </c>
      <c r="P1080" s="159">
        <f ca="1">IF(NOT($J1080=0),IF($J1080&lt;IF($P1079=0,0,VLOOKUP(P1079,tbL!$M$37:$Q$43,IF(L1080=TRUE,2,4))),IF($J1080&gt;=VLOOKUP(P1079,tbL!$M$37:$Q$43,IF(L1080=TRUE,3,5)),$P1079,IF(AND(L1079=TRUE,L1080=TRUE),$P1079,$P1079-1)),IF(AND(L1080=TRUE,J1080=VLOOKUP(P1079,tbL!$M$37:$Q$43,IF(L1080=TRUE,2,4))),P1079,IF($P1079+1&gt;$C$12,$C$12,$P1079+1))),0)</f>
        <v>1</v>
      </c>
      <c r="Q1080" s="159">
        <f t="shared" ca="1" si="479"/>
        <v>1</v>
      </c>
      <c r="R1080" s="207">
        <f t="shared" si="496"/>
        <v>0</v>
      </c>
      <c r="S1080" s="208"/>
      <c r="T1080" s="159">
        <f t="shared" si="497"/>
        <v>0</v>
      </c>
      <c r="U1080" s="209" t="str">
        <f ca="1">IF(AND(T1080=-1,N1080=TRUE),"*",IF(AND(U1079="*",N1080=TRUE),"*",IF(AND(AND(L1080=TRUE,U1079="*"),J1080&lt;VLOOKUP(V1079+1,tbL!$M$38:$O$43,3)),"*","")))</f>
        <v/>
      </c>
      <c r="V1080" s="204">
        <f t="shared" ca="1" si="480"/>
        <v>1</v>
      </c>
      <c r="Y1080" s="159" t="str">
        <f t="shared" ca="1" si="481"/>
        <v/>
      </c>
      <c r="Z1080" s="159" t="str">
        <f t="shared" si="482"/>
        <v/>
      </c>
      <c r="AA1080" s="159">
        <f t="shared" ca="1" si="502"/>
        <v>1</v>
      </c>
      <c r="AC1080" s="161" t="str">
        <f t="shared" ca="1" si="483"/>
        <v/>
      </c>
      <c r="AD1080" s="161">
        <f t="shared" ca="1" si="484"/>
        <v>1</v>
      </c>
      <c r="AE1080" s="161" t="str">
        <f t="shared" ca="1" si="504"/>
        <v/>
      </c>
      <c r="AF1080" s="161">
        <f t="shared" ca="1" si="485"/>
        <v>1</v>
      </c>
      <c r="AG1080" s="161" t="str">
        <f t="shared" ca="1" si="486"/>
        <v/>
      </c>
      <c r="AH1080" s="161">
        <f t="shared" ca="1" si="487"/>
        <v>1</v>
      </c>
      <c r="AI1080" s="161" t="str">
        <f t="shared" ca="1" si="488"/>
        <v/>
      </c>
      <c r="AJ1080" s="161">
        <f t="shared" ca="1" si="489"/>
        <v>1</v>
      </c>
      <c r="AL1080" s="161" t="str">
        <f t="shared" ca="1" si="490"/>
        <v/>
      </c>
      <c r="AM1080" s="161">
        <f t="shared" ca="1" si="501"/>
        <v>1</v>
      </c>
      <c r="AN1080" s="161" t="str">
        <f t="shared" ca="1" si="491"/>
        <v/>
      </c>
      <c r="AO1080" s="161">
        <f t="shared" ca="1" si="500"/>
        <v>1</v>
      </c>
      <c r="AP1080" s="161" t="str">
        <f t="shared" ca="1" si="492"/>
        <v/>
      </c>
      <c r="AQ1080" s="161">
        <f t="shared" ca="1" si="498"/>
        <v>1</v>
      </c>
      <c r="AR1080" s="161" t="str">
        <f t="shared" ca="1" si="493"/>
        <v/>
      </c>
      <c r="AS1080" s="161">
        <f t="shared" ca="1" si="494"/>
        <v>1</v>
      </c>
      <c r="AT1080" s="159" t="str">
        <f t="shared" ca="1" si="503"/>
        <v/>
      </c>
      <c r="AU1080" s="210">
        <f t="shared" ca="1" si="478"/>
        <v>14</v>
      </c>
      <c r="AV1080" s="209"/>
      <c r="AW1080" s="204">
        <f t="shared" si="495"/>
        <v>11813.916666666653</v>
      </c>
      <c r="AX1080" s="159"/>
      <c r="AZ1080" s="159"/>
      <c r="BM1080" s="207"/>
      <c r="BN1080" s="212"/>
      <c r="BP1080" s="209"/>
      <c r="BQ1080" s="211"/>
      <c r="BR1080" s="211"/>
      <c r="BS1080" s="211"/>
      <c r="BT1080" s="211"/>
      <c r="BU1080" s="211"/>
      <c r="BV1080" s="211"/>
      <c r="BW1080" s="211"/>
      <c r="BX1080" s="211"/>
      <c r="BY1080" s="211"/>
      <c r="BZ1080" s="211"/>
      <c r="CA1080" s="209"/>
      <c r="CB1080" s="224"/>
      <c r="CC1080" s="204"/>
      <c r="CD1080" s="204"/>
      <c r="CE1080" s="204"/>
      <c r="CF1080" s="211"/>
      <c r="CG1080" s="211"/>
      <c r="CI1080" s="209"/>
      <c r="CJ1080" s="209"/>
      <c r="EH1080" s="165"/>
      <c r="EI1080" s="165"/>
      <c r="EJ1080" s="166"/>
      <c r="EK1080" s="209"/>
      <c r="EL1080" s="211"/>
      <c r="EM1080" s="211"/>
      <c r="EN1080" s="211"/>
      <c r="EO1080" s="211"/>
      <c r="EP1080" s="211"/>
      <c r="ES1080" s="165"/>
      <c r="ET1080" s="165"/>
      <c r="EU1080" s="166"/>
      <c r="EV1080" s="209"/>
      <c r="EW1080" s="211"/>
      <c r="EX1080" s="211"/>
      <c r="EY1080" s="211"/>
      <c r="EZ1080" s="211"/>
      <c r="FA1080" s="211"/>
      <c r="FD1080" s="165"/>
      <c r="FE1080" s="165"/>
      <c r="FF1080" s="166"/>
      <c r="FG1080" s="209"/>
      <c r="FH1080" s="211"/>
      <c r="FI1080" s="211"/>
      <c r="FJ1080" s="211"/>
      <c r="FK1080" s="211"/>
      <c r="FL1080" s="211"/>
    </row>
    <row r="1081" spans="9:168">
      <c r="I1081" s="221">
        <f t="shared" si="499"/>
        <v>477</v>
      </c>
      <c r="J1081" s="159">
        <f>'v-t_chart'!C1078</f>
        <v>69.099999999999994</v>
      </c>
      <c r="K1081" s="204">
        <f t="shared" ca="1" si="477"/>
        <v>202.39389999999997</v>
      </c>
      <c r="L1081" s="205" t="b">
        <f>IF('Input&amp;Output'!$C$3=10,phase_chart!C1078,IF('Input&amp;Output'!$C$3=21,phase_chart!G1078,IF('Input&amp;Output'!$C$3=22,phase_chart!K1078,IF('Input&amp;Output'!$C$3=31,phase_chart!O1078,IF('Input&amp;Output'!$C$3=32,phase_chart!S1078,"")))))</f>
        <v>0</v>
      </c>
      <c r="M1081" s="206" t="b">
        <f>IF('Input&amp;Output'!$C$3=10,phase_chart!D1078,IF('Input&amp;Output'!$C$3=21,phase_chart!H1078,IF('Input&amp;Output'!$C$3=22,phase_chart!L1078,IF('Input&amp;Output'!$C$3=31,phase_chart!P1078,IF('Input&amp;Output'!$C$3=32,phase_chart!T1078,"")))))</f>
        <v>1</v>
      </c>
      <c r="N1081" s="205" t="b">
        <f>IF('Input&amp;Output'!$C$3=10,phase_chart!E1078,IF('Input&amp;Output'!$C$3=21,phase_chart!I1078,IF('Input&amp;Output'!$C$3=22,phase_chart!M1078,IF('Input&amp;Output'!$C$3=31,phase_chart!Q1078,IF('Input&amp;Output'!$C$3=32,phase_chart!U1078,"")))))</f>
        <v>0</v>
      </c>
      <c r="P1081" s="159">
        <f ca="1">IF(NOT($J1081=0),IF($J1081&lt;IF($P1080=0,0,VLOOKUP(P1080,tbL!$M$37:$Q$43,IF(L1081=TRUE,2,4))),IF($J1081&gt;=VLOOKUP(P1080,tbL!$M$37:$Q$43,IF(L1081=TRUE,3,5)),$P1080,IF(AND(L1080=TRUE,L1081=TRUE),$P1080,$P1080-1)),IF(AND(L1081=TRUE,J1081=VLOOKUP(P1080,tbL!$M$37:$Q$43,IF(L1081=TRUE,2,4))),P1080,IF($P1080+1&gt;$C$12,$C$12,$P1080+1))),0)</f>
        <v>1</v>
      </c>
      <c r="Q1081" s="159">
        <f t="shared" ca="1" si="479"/>
        <v>1</v>
      </c>
      <c r="R1081" s="207">
        <f t="shared" si="496"/>
        <v>0</v>
      </c>
      <c r="S1081" s="208"/>
      <c r="T1081" s="159">
        <f t="shared" si="497"/>
        <v>0</v>
      </c>
      <c r="U1081" s="209" t="str">
        <f ca="1">IF(AND(T1081=-1,N1081=TRUE),"*",IF(AND(U1080="*",N1081=TRUE),"*",IF(AND(AND(L1081=TRUE,U1080="*"),J1081&lt;VLOOKUP(V1080+1,tbL!$M$38:$O$43,3)),"*","")))</f>
        <v/>
      </c>
      <c r="V1081" s="204">
        <f t="shared" ca="1" si="480"/>
        <v>1</v>
      </c>
      <c r="Y1081" s="159" t="str">
        <f t="shared" ca="1" si="481"/>
        <v/>
      </c>
      <c r="Z1081" s="159" t="str">
        <f t="shared" si="482"/>
        <v/>
      </c>
      <c r="AA1081" s="159">
        <f t="shared" ca="1" si="502"/>
        <v>1</v>
      </c>
      <c r="AC1081" s="161" t="str">
        <f t="shared" ca="1" si="483"/>
        <v/>
      </c>
      <c r="AD1081" s="161">
        <f t="shared" ca="1" si="484"/>
        <v>1</v>
      </c>
      <c r="AE1081" s="161" t="str">
        <f t="shared" ca="1" si="504"/>
        <v/>
      </c>
      <c r="AF1081" s="161">
        <f t="shared" ca="1" si="485"/>
        <v>1</v>
      </c>
      <c r="AG1081" s="161" t="str">
        <f t="shared" ca="1" si="486"/>
        <v/>
      </c>
      <c r="AH1081" s="161">
        <f t="shared" ca="1" si="487"/>
        <v>1</v>
      </c>
      <c r="AI1081" s="161" t="str">
        <f t="shared" ca="1" si="488"/>
        <v/>
      </c>
      <c r="AJ1081" s="161">
        <f t="shared" ca="1" si="489"/>
        <v>1</v>
      </c>
      <c r="AL1081" s="161" t="str">
        <f t="shared" ca="1" si="490"/>
        <v/>
      </c>
      <c r="AM1081" s="161">
        <f t="shared" ca="1" si="501"/>
        <v>1</v>
      </c>
      <c r="AN1081" s="161" t="str">
        <f t="shared" ca="1" si="491"/>
        <v/>
      </c>
      <c r="AO1081" s="161">
        <f t="shared" ca="1" si="500"/>
        <v>1</v>
      </c>
      <c r="AP1081" s="161" t="str">
        <f t="shared" ca="1" si="492"/>
        <v/>
      </c>
      <c r="AQ1081" s="161">
        <f t="shared" ca="1" si="498"/>
        <v>1</v>
      </c>
      <c r="AR1081" s="161" t="str">
        <f t="shared" ca="1" si="493"/>
        <v/>
      </c>
      <c r="AS1081" s="161">
        <f t="shared" ca="1" si="494"/>
        <v>1</v>
      </c>
      <c r="AT1081" s="159" t="str">
        <f t="shared" ca="1" si="503"/>
        <v/>
      </c>
      <c r="AU1081" s="210">
        <f t="shared" ca="1" si="478"/>
        <v>14</v>
      </c>
      <c r="AV1081" s="209"/>
      <c r="AW1081" s="204">
        <f t="shared" si="495"/>
        <v>11833.111111111099</v>
      </c>
      <c r="AX1081" s="159"/>
      <c r="AZ1081" s="159"/>
      <c r="BM1081" s="207"/>
      <c r="BN1081" s="212"/>
      <c r="BP1081" s="209"/>
      <c r="BQ1081" s="211"/>
      <c r="BR1081" s="211"/>
      <c r="BS1081" s="211"/>
      <c r="BT1081" s="211"/>
      <c r="BU1081" s="211"/>
      <c r="BV1081" s="211"/>
      <c r="BW1081" s="211"/>
      <c r="BX1081" s="211"/>
      <c r="BY1081" s="211"/>
      <c r="BZ1081" s="211"/>
      <c r="CA1081" s="209"/>
      <c r="CB1081" s="224"/>
      <c r="CC1081" s="204"/>
      <c r="CD1081" s="204"/>
      <c r="CE1081" s="204"/>
      <c r="CF1081" s="211"/>
      <c r="CG1081" s="211"/>
      <c r="CI1081" s="209"/>
      <c r="CJ1081" s="209"/>
      <c r="EH1081" s="165"/>
      <c r="EI1081" s="165"/>
      <c r="EJ1081" s="166"/>
      <c r="EK1081" s="209"/>
      <c r="EL1081" s="211"/>
      <c r="EM1081" s="211"/>
      <c r="EN1081" s="211"/>
      <c r="EO1081" s="211"/>
      <c r="EP1081" s="211"/>
      <c r="ES1081" s="165"/>
      <c r="ET1081" s="165"/>
      <c r="EU1081" s="166"/>
      <c r="EV1081" s="209"/>
      <c r="EW1081" s="211"/>
      <c r="EX1081" s="211"/>
      <c r="EY1081" s="211"/>
      <c r="EZ1081" s="211"/>
      <c r="FA1081" s="211"/>
      <c r="FD1081" s="165"/>
      <c r="FE1081" s="165"/>
      <c r="FF1081" s="166"/>
      <c r="FG1081" s="209"/>
      <c r="FH1081" s="211"/>
      <c r="FI1081" s="211"/>
      <c r="FJ1081" s="211"/>
      <c r="FK1081" s="211"/>
      <c r="FL1081" s="211"/>
    </row>
    <row r="1082" spans="9:168">
      <c r="I1082" s="221">
        <f t="shared" si="499"/>
        <v>478</v>
      </c>
      <c r="J1082" s="159">
        <f>'v-t_chart'!C1079</f>
        <v>69.5</v>
      </c>
      <c r="K1082" s="204">
        <f t="shared" ca="1" si="477"/>
        <v>203.56549999999999</v>
      </c>
      <c r="L1082" s="205" t="b">
        <f>IF('Input&amp;Output'!$C$3=10,phase_chart!C1079,IF('Input&amp;Output'!$C$3=21,phase_chart!G1079,IF('Input&amp;Output'!$C$3=22,phase_chart!K1079,IF('Input&amp;Output'!$C$3=31,phase_chart!O1079,IF('Input&amp;Output'!$C$3=32,phase_chart!S1079,"")))))</f>
        <v>0</v>
      </c>
      <c r="M1082" s="206" t="b">
        <f>IF('Input&amp;Output'!$C$3=10,phase_chart!D1079,IF('Input&amp;Output'!$C$3=21,phase_chart!H1079,IF('Input&amp;Output'!$C$3=22,phase_chart!L1079,IF('Input&amp;Output'!$C$3=31,phase_chart!P1079,IF('Input&amp;Output'!$C$3=32,phase_chart!T1079,"")))))</f>
        <v>1</v>
      </c>
      <c r="N1082" s="205" t="b">
        <f>IF('Input&amp;Output'!$C$3=10,phase_chart!E1079,IF('Input&amp;Output'!$C$3=21,phase_chart!I1079,IF('Input&amp;Output'!$C$3=22,phase_chart!M1079,IF('Input&amp;Output'!$C$3=31,phase_chart!Q1079,IF('Input&amp;Output'!$C$3=32,phase_chart!U1079,"")))))</f>
        <v>0</v>
      </c>
      <c r="P1082" s="159">
        <f ca="1">IF(NOT($J1082=0),IF($J1082&lt;IF($P1081=0,0,VLOOKUP(P1081,tbL!$M$37:$Q$43,IF(L1082=TRUE,2,4))),IF($J1082&gt;=VLOOKUP(P1081,tbL!$M$37:$Q$43,IF(L1082=TRUE,3,5)),$P1081,IF(AND(L1081=TRUE,L1082=TRUE),$P1081,$P1081-1)),IF(AND(L1082=TRUE,J1082=VLOOKUP(P1081,tbL!$M$37:$Q$43,IF(L1082=TRUE,2,4))),P1081,IF($P1081+1&gt;$C$12,$C$12,$P1081+1))),0)</f>
        <v>1</v>
      </c>
      <c r="Q1082" s="159">
        <f t="shared" ca="1" si="479"/>
        <v>1</v>
      </c>
      <c r="R1082" s="207">
        <f t="shared" si="496"/>
        <v>0</v>
      </c>
      <c r="S1082" s="208"/>
      <c r="T1082" s="159">
        <f t="shared" si="497"/>
        <v>0</v>
      </c>
      <c r="U1082" s="209" t="str">
        <f ca="1">IF(AND(T1082=-1,N1082=TRUE),"*",IF(AND(U1081="*",N1082=TRUE),"*",IF(AND(AND(L1082=TRUE,U1081="*"),J1082&lt;VLOOKUP(V1081+1,tbL!$M$38:$O$43,3)),"*","")))</f>
        <v/>
      </c>
      <c r="V1082" s="204">
        <f t="shared" ca="1" si="480"/>
        <v>1</v>
      </c>
      <c r="Y1082" s="159" t="str">
        <f t="shared" ca="1" si="481"/>
        <v/>
      </c>
      <c r="Z1082" s="159" t="str">
        <f t="shared" si="482"/>
        <v/>
      </c>
      <c r="AA1082" s="159">
        <f t="shared" ca="1" si="502"/>
        <v>1</v>
      </c>
      <c r="AC1082" s="161" t="str">
        <f t="shared" ca="1" si="483"/>
        <v/>
      </c>
      <c r="AD1082" s="161">
        <f t="shared" ca="1" si="484"/>
        <v>1</v>
      </c>
      <c r="AE1082" s="161" t="str">
        <f t="shared" ca="1" si="504"/>
        <v/>
      </c>
      <c r="AF1082" s="161">
        <f t="shared" ca="1" si="485"/>
        <v>1</v>
      </c>
      <c r="AG1082" s="161" t="str">
        <f t="shared" ca="1" si="486"/>
        <v/>
      </c>
      <c r="AH1082" s="161">
        <f t="shared" ca="1" si="487"/>
        <v>1</v>
      </c>
      <c r="AI1082" s="161" t="str">
        <f t="shared" ca="1" si="488"/>
        <v/>
      </c>
      <c r="AJ1082" s="161">
        <f t="shared" ca="1" si="489"/>
        <v>1</v>
      </c>
      <c r="AL1082" s="161" t="str">
        <f t="shared" ca="1" si="490"/>
        <v/>
      </c>
      <c r="AM1082" s="161">
        <f t="shared" ca="1" si="501"/>
        <v>1</v>
      </c>
      <c r="AN1082" s="161" t="str">
        <f t="shared" ca="1" si="491"/>
        <v/>
      </c>
      <c r="AO1082" s="161">
        <f t="shared" ca="1" si="500"/>
        <v>1</v>
      </c>
      <c r="AP1082" s="161" t="str">
        <f t="shared" ca="1" si="492"/>
        <v/>
      </c>
      <c r="AQ1082" s="161">
        <f t="shared" ca="1" si="498"/>
        <v>1</v>
      </c>
      <c r="AR1082" s="161" t="str">
        <f t="shared" ca="1" si="493"/>
        <v/>
      </c>
      <c r="AS1082" s="161">
        <f t="shared" ca="1" si="494"/>
        <v>1</v>
      </c>
      <c r="AT1082" s="159" t="str">
        <f t="shared" ca="1" si="503"/>
        <v/>
      </c>
      <c r="AU1082" s="210">
        <f t="shared" ca="1" si="478"/>
        <v>14</v>
      </c>
      <c r="AV1082" s="209"/>
      <c r="AW1082" s="204">
        <f t="shared" si="495"/>
        <v>11852.416666666653</v>
      </c>
      <c r="AX1082" s="159"/>
      <c r="AZ1082" s="159"/>
      <c r="BM1082" s="207"/>
      <c r="BN1082" s="212"/>
      <c r="BP1082" s="209"/>
      <c r="BQ1082" s="211"/>
      <c r="BR1082" s="211"/>
      <c r="BS1082" s="211"/>
      <c r="BT1082" s="211"/>
      <c r="BU1082" s="211"/>
      <c r="BV1082" s="211"/>
      <c r="BW1082" s="211"/>
      <c r="BX1082" s="211"/>
      <c r="BY1082" s="211"/>
      <c r="BZ1082" s="211"/>
      <c r="CA1082" s="209"/>
      <c r="CB1082" s="224"/>
      <c r="CC1082" s="204"/>
      <c r="CD1082" s="204"/>
      <c r="CE1082" s="204"/>
      <c r="CF1082" s="211"/>
      <c r="CG1082" s="211"/>
      <c r="CI1082" s="209"/>
      <c r="CJ1082" s="209"/>
      <c r="EH1082" s="165"/>
      <c r="EI1082" s="165"/>
      <c r="EJ1082" s="166"/>
      <c r="EK1082" s="209"/>
      <c r="EL1082" s="211"/>
      <c r="EM1082" s="211"/>
      <c r="EN1082" s="211"/>
      <c r="EO1082" s="211"/>
      <c r="EP1082" s="211"/>
      <c r="ES1082" s="165"/>
      <c r="ET1082" s="165"/>
      <c r="EU1082" s="166"/>
      <c r="EV1082" s="209"/>
      <c r="EW1082" s="211"/>
      <c r="EX1082" s="211"/>
      <c r="EY1082" s="211"/>
      <c r="EZ1082" s="211"/>
      <c r="FA1082" s="211"/>
      <c r="FD1082" s="165"/>
      <c r="FE1082" s="165"/>
      <c r="FF1082" s="166"/>
      <c r="FG1082" s="209"/>
      <c r="FH1082" s="211"/>
      <c r="FI1082" s="211"/>
      <c r="FJ1082" s="211"/>
      <c r="FK1082" s="211"/>
      <c r="FL1082" s="211"/>
    </row>
    <row r="1083" spans="9:168">
      <c r="I1083" s="221">
        <f t="shared" si="499"/>
        <v>479</v>
      </c>
      <c r="J1083" s="159">
        <f>'v-t_chart'!C1080</f>
        <v>70.3</v>
      </c>
      <c r="K1083" s="204">
        <f t="shared" ref="K1083:K1146" ca="1" si="505">IF($J1083=0,0,VLOOKUP($Q1083,$B$5:$C$11,2)*$J1083)</f>
        <v>205.90869999999998</v>
      </c>
      <c r="L1083" s="205" t="b">
        <f>IF('Input&amp;Output'!$C$3=10,phase_chart!C1080,IF('Input&amp;Output'!$C$3=21,phase_chart!G1080,IF('Input&amp;Output'!$C$3=22,phase_chart!K1080,IF('Input&amp;Output'!$C$3=31,phase_chart!O1080,IF('Input&amp;Output'!$C$3=32,phase_chart!S1080,"")))))</f>
        <v>0</v>
      </c>
      <c r="M1083" s="206" t="b">
        <f>IF('Input&amp;Output'!$C$3=10,phase_chart!D1080,IF('Input&amp;Output'!$C$3=21,phase_chart!H1080,IF('Input&amp;Output'!$C$3=22,phase_chart!L1080,IF('Input&amp;Output'!$C$3=31,phase_chart!P1080,IF('Input&amp;Output'!$C$3=32,phase_chart!T1080,"")))))</f>
        <v>1</v>
      </c>
      <c r="N1083" s="205" t="b">
        <f>IF('Input&amp;Output'!$C$3=10,phase_chart!E1080,IF('Input&amp;Output'!$C$3=21,phase_chart!I1080,IF('Input&amp;Output'!$C$3=22,phase_chart!M1080,IF('Input&amp;Output'!$C$3=31,phase_chart!Q1080,IF('Input&amp;Output'!$C$3=32,phase_chart!U1080,"")))))</f>
        <v>0</v>
      </c>
      <c r="P1083" s="159">
        <f ca="1">IF(NOT($J1083=0),IF($J1083&lt;IF($P1082=0,0,VLOOKUP(P1082,tbL!$M$37:$Q$43,IF(L1083=TRUE,2,4))),IF($J1083&gt;=VLOOKUP(P1082,tbL!$M$37:$Q$43,IF(L1083=TRUE,3,5)),$P1082,IF(AND(L1082=TRUE,L1083=TRUE),$P1082,$P1082-1)),IF(AND(L1083=TRUE,J1083=VLOOKUP(P1082,tbL!$M$37:$Q$43,IF(L1083=TRUE,2,4))),P1082,IF($P1082+1&gt;$C$12,$C$12,$P1082+1))),0)</f>
        <v>1</v>
      </c>
      <c r="Q1083" s="159">
        <f t="shared" ca="1" si="479"/>
        <v>1</v>
      </c>
      <c r="R1083" s="207">
        <f t="shared" si="496"/>
        <v>0</v>
      </c>
      <c r="S1083" s="208"/>
      <c r="T1083" s="159">
        <f t="shared" si="497"/>
        <v>0</v>
      </c>
      <c r="U1083" s="209" t="str">
        <f ca="1">IF(AND(T1083=-1,N1083=TRUE),"*",IF(AND(U1082="*",N1083=TRUE),"*",IF(AND(AND(L1083=TRUE,U1082="*"),J1083&lt;VLOOKUP(V1082+1,tbL!$M$38:$O$43,3)),"*","")))</f>
        <v/>
      </c>
      <c r="V1083" s="204">
        <f t="shared" ca="1" si="480"/>
        <v>1</v>
      </c>
      <c r="Y1083" s="159" t="str">
        <f t="shared" ca="1" si="481"/>
        <v/>
      </c>
      <c r="Z1083" s="159" t="str">
        <f t="shared" si="482"/>
        <v/>
      </c>
      <c r="AA1083" s="159">
        <f t="shared" ca="1" si="502"/>
        <v>1</v>
      </c>
      <c r="AC1083" s="161" t="str">
        <f t="shared" ca="1" si="483"/>
        <v/>
      </c>
      <c r="AD1083" s="161">
        <f t="shared" ca="1" si="484"/>
        <v>1</v>
      </c>
      <c r="AE1083" s="161" t="str">
        <f t="shared" ca="1" si="504"/>
        <v/>
      </c>
      <c r="AF1083" s="161">
        <f t="shared" ca="1" si="485"/>
        <v>1</v>
      </c>
      <c r="AG1083" s="161" t="str">
        <f t="shared" ca="1" si="486"/>
        <v/>
      </c>
      <c r="AH1083" s="161">
        <f t="shared" ca="1" si="487"/>
        <v>1</v>
      </c>
      <c r="AI1083" s="161" t="str">
        <f t="shared" ca="1" si="488"/>
        <v/>
      </c>
      <c r="AJ1083" s="161">
        <f t="shared" ca="1" si="489"/>
        <v>1</v>
      </c>
      <c r="AL1083" s="161" t="str">
        <f t="shared" ca="1" si="490"/>
        <v/>
      </c>
      <c r="AM1083" s="161">
        <f t="shared" ca="1" si="501"/>
        <v>1</v>
      </c>
      <c r="AN1083" s="161" t="str">
        <f t="shared" ca="1" si="491"/>
        <v/>
      </c>
      <c r="AO1083" s="161">
        <f t="shared" ca="1" si="500"/>
        <v>1</v>
      </c>
      <c r="AP1083" s="161" t="str">
        <f t="shared" ca="1" si="492"/>
        <v/>
      </c>
      <c r="AQ1083" s="161">
        <f t="shared" ca="1" si="498"/>
        <v>1</v>
      </c>
      <c r="AR1083" s="161" t="str">
        <f t="shared" ca="1" si="493"/>
        <v/>
      </c>
      <c r="AS1083" s="161">
        <f t="shared" ca="1" si="494"/>
        <v>1</v>
      </c>
      <c r="AT1083" s="159" t="str">
        <f t="shared" ca="1" si="503"/>
        <v/>
      </c>
      <c r="AU1083" s="210">
        <f t="shared" ca="1" si="478"/>
        <v>14</v>
      </c>
      <c r="AV1083" s="209"/>
      <c r="AW1083" s="204">
        <f t="shared" si="495"/>
        <v>11871.944444444431</v>
      </c>
      <c r="AX1083" s="159"/>
      <c r="AZ1083" s="159"/>
      <c r="BM1083" s="207"/>
      <c r="BN1083" s="212"/>
      <c r="BP1083" s="209"/>
      <c r="BQ1083" s="211"/>
      <c r="BR1083" s="211"/>
      <c r="BS1083" s="211"/>
      <c r="BT1083" s="211"/>
      <c r="BU1083" s="211"/>
      <c r="BV1083" s="211"/>
      <c r="BW1083" s="211"/>
      <c r="BX1083" s="211"/>
      <c r="BY1083" s="211"/>
      <c r="BZ1083" s="211"/>
      <c r="CA1083" s="209"/>
      <c r="CB1083" s="224"/>
      <c r="CC1083" s="204"/>
      <c r="CD1083" s="204"/>
      <c r="CE1083" s="204"/>
      <c r="CF1083" s="211"/>
      <c r="CG1083" s="211"/>
      <c r="CI1083" s="209"/>
      <c r="CJ1083" s="209"/>
      <c r="EH1083" s="165"/>
      <c r="EI1083" s="165"/>
      <c r="EJ1083" s="166"/>
      <c r="EK1083" s="209"/>
      <c r="EL1083" s="211"/>
      <c r="EM1083" s="211"/>
      <c r="EN1083" s="211"/>
      <c r="EO1083" s="211"/>
      <c r="EP1083" s="211"/>
      <c r="ES1083" s="165"/>
      <c r="ET1083" s="165"/>
      <c r="EU1083" s="166"/>
      <c r="EV1083" s="209"/>
      <c r="EW1083" s="211"/>
      <c r="EX1083" s="211"/>
      <c r="EY1083" s="211"/>
      <c r="EZ1083" s="211"/>
      <c r="FA1083" s="211"/>
      <c r="FD1083" s="165"/>
      <c r="FE1083" s="165"/>
      <c r="FF1083" s="166"/>
      <c r="FG1083" s="209"/>
      <c r="FH1083" s="211"/>
      <c r="FI1083" s="211"/>
      <c r="FJ1083" s="211"/>
      <c r="FK1083" s="211"/>
      <c r="FL1083" s="211"/>
    </row>
    <row r="1084" spans="9:168">
      <c r="I1084" s="221">
        <f t="shared" si="499"/>
        <v>480</v>
      </c>
      <c r="J1084" s="159">
        <f>'v-t_chart'!C1081</f>
        <v>71.2</v>
      </c>
      <c r="K1084" s="204">
        <f t="shared" ca="1" si="505"/>
        <v>208.54480000000001</v>
      </c>
      <c r="L1084" s="205" t="b">
        <f>IF('Input&amp;Output'!$C$3=10,phase_chart!C1081,IF('Input&amp;Output'!$C$3=21,phase_chart!G1081,IF('Input&amp;Output'!$C$3=22,phase_chart!K1081,IF('Input&amp;Output'!$C$3=31,phase_chart!O1081,IF('Input&amp;Output'!$C$3=32,phase_chart!S1081,"")))))</f>
        <v>0</v>
      </c>
      <c r="M1084" s="206" t="b">
        <f>IF('Input&amp;Output'!$C$3=10,phase_chart!D1081,IF('Input&amp;Output'!$C$3=21,phase_chart!H1081,IF('Input&amp;Output'!$C$3=22,phase_chart!L1081,IF('Input&amp;Output'!$C$3=31,phase_chart!P1081,IF('Input&amp;Output'!$C$3=32,phase_chart!T1081,"")))))</f>
        <v>1</v>
      </c>
      <c r="N1084" s="205" t="b">
        <f>IF('Input&amp;Output'!$C$3=10,phase_chart!E1081,IF('Input&amp;Output'!$C$3=21,phase_chart!I1081,IF('Input&amp;Output'!$C$3=22,phase_chart!M1081,IF('Input&amp;Output'!$C$3=31,phase_chart!Q1081,IF('Input&amp;Output'!$C$3=32,phase_chart!U1081,"")))))</f>
        <v>0</v>
      </c>
      <c r="P1084" s="159">
        <f ca="1">IF(NOT($J1084=0),IF($J1084&lt;IF($P1083=0,0,VLOOKUP(P1083,tbL!$M$37:$Q$43,IF(L1084=TRUE,2,4))),IF($J1084&gt;=VLOOKUP(P1083,tbL!$M$37:$Q$43,IF(L1084=TRUE,3,5)),$P1083,IF(AND(L1083=TRUE,L1084=TRUE),$P1083,$P1083-1)),IF(AND(L1084=TRUE,J1084=VLOOKUP(P1083,tbL!$M$37:$Q$43,IF(L1084=TRUE,2,4))),P1083,IF($P1083+1&gt;$C$12,$C$12,$P1083+1))),0)</f>
        <v>1</v>
      </c>
      <c r="Q1084" s="159">
        <f t="shared" ca="1" si="479"/>
        <v>1</v>
      </c>
      <c r="R1084" s="207">
        <f t="shared" si="496"/>
        <v>0</v>
      </c>
      <c r="S1084" s="208"/>
      <c r="T1084" s="159">
        <f t="shared" si="497"/>
        <v>0</v>
      </c>
      <c r="U1084" s="209" t="str">
        <f ca="1">IF(AND(T1084=-1,N1084=TRUE),"*",IF(AND(U1083="*",N1084=TRUE),"*",IF(AND(AND(L1084=TRUE,U1083="*"),J1084&lt;VLOOKUP(V1083+1,tbL!$M$38:$O$43,3)),"*","")))</f>
        <v/>
      </c>
      <c r="V1084" s="204">
        <f t="shared" ca="1" si="480"/>
        <v>1</v>
      </c>
      <c r="Y1084" s="159" t="str">
        <f t="shared" ca="1" si="481"/>
        <v/>
      </c>
      <c r="Z1084" s="159" t="str">
        <f t="shared" si="482"/>
        <v/>
      </c>
      <c r="AA1084" s="159">
        <f t="shared" ca="1" si="502"/>
        <v>1</v>
      </c>
      <c r="AC1084" s="161" t="str">
        <f t="shared" ca="1" si="483"/>
        <v/>
      </c>
      <c r="AD1084" s="161">
        <f t="shared" ca="1" si="484"/>
        <v>1</v>
      </c>
      <c r="AE1084" s="161" t="str">
        <f t="shared" ca="1" si="504"/>
        <v/>
      </c>
      <c r="AF1084" s="161">
        <f t="shared" ca="1" si="485"/>
        <v>1</v>
      </c>
      <c r="AG1084" s="161" t="str">
        <f t="shared" ca="1" si="486"/>
        <v/>
      </c>
      <c r="AH1084" s="161">
        <f t="shared" ca="1" si="487"/>
        <v>1</v>
      </c>
      <c r="AI1084" s="161" t="str">
        <f t="shared" ca="1" si="488"/>
        <v/>
      </c>
      <c r="AJ1084" s="161">
        <f t="shared" ca="1" si="489"/>
        <v>1</v>
      </c>
      <c r="AL1084" s="161" t="str">
        <f t="shared" ca="1" si="490"/>
        <v/>
      </c>
      <c r="AM1084" s="161">
        <f t="shared" ca="1" si="501"/>
        <v>1</v>
      </c>
      <c r="AN1084" s="161" t="str">
        <f t="shared" ca="1" si="491"/>
        <v/>
      </c>
      <c r="AO1084" s="161">
        <f t="shared" ca="1" si="500"/>
        <v>1</v>
      </c>
      <c r="AP1084" s="161" t="str">
        <f t="shared" ca="1" si="492"/>
        <v/>
      </c>
      <c r="AQ1084" s="161">
        <f t="shared" ca="1" si="498"/>
        <v>1</v>
      </c>
      <c r="AR1084" s="161" t="str">
        <f t="shared" ca="1" si="493"/>
        <v/>
      </c>
      <c r="AS1084" s="161">
        <f t="shared" ca="1" si="494"/>
        <v>1</v>
      </c>
      <c r="AT1084" s="159" t="str">
        <f t="shared" ca="1" si="503"/>
        <v/>
      </c>
      <c r="AU1084" s="210">
        <f t="shared" ca="1" si="478"/>
        <v>14</v>
      </c>
      <c r="AV1084" s="209"/>
      <c r="AW1084" s="204">
        <f t="shared" si="495"/>
        <v>11891.722222222208</v>
      </c>
      <c r="AX1084" s="159"/>
      <c r="AZ1084" s="159"/>
      <c r="BM1084" s="207"/>
      <c r="BN1084" s="212"/>
      <c r="BP1084" s="209"/>
      <c r="BQ1084" s="211"/>
      <c r="BR1084" s="211"/>
      <c r="BS1084" s="211"/>
      <c r="BT1084" s="211"/>
      <c r="BU1084" s="211"/>
      <c r="BV1084" s="211"/>
      <c r="BW1084" s="211"/>
      <c r="BX1084" s="211"/>
      <c r="BY1084" s="211"/>
      <c r="BZ1084" s="211"/>
      <c r="CA1084" s="209"/>
      <c r="CB1084" s="224"/>
      <c r="CC1084" s="204"/>
      <c r="CD1084" s="204"/>
      <c r="CE1084" s="204"/>
      <c r="CF1084" s="211"/>
      <c r="CG1084" s="211"/>
      <c r="CI1084" s="209"/>
      <c r="CJ1084" s="209"/>
      <c r="EH1084" s="165"/>
      <c r="EI1084" s="165"/>
      <c r="EJ1084" s="166"/>
      <c r="EK1084" s="209"/>
      <c r="EL1084" s="211"/>
      <c r="EM1084" s="211"/>
      <c r="EN1084" s="211"/>
      <c r="EO1084" s="211"/>
      <c r="EP1084" s="211"/>
      <c r="ES1084" s="165"/>
      <c r="ET1084" s="165"/>
      <c r="EU1084" s="166"/>
      <c r="EV1084" s="209"/>
      <c r="EW1084" s="211"/>
      <c r="EX1084" s="211"/>
      <c r="EY1084" s="211"/>
      <c r="EZ1084" s="211"/>
      <c r="FA1084" s="211"/>
      <c r="FD1084" s="165"/>
      <c r="FE1084" s="165"/>
      <c r="FF1084" s="166"/>
      <c r="FG1084" s="209"/>
      <c r="FH1084" s="211"/>
      <c r="FI1084" s="211"/>
      <c r="FJ1084" s="211"/>
      <c r="FK1084" s="211"/>
      <c r="FL1084" s="211"/>
    </row>
    <row r="1085" spans="9:168">
      <c r="I1085" s="221">
        <f t="shared" si="499"/>
        <v>481</v>
      </c>
      <c r="J1085" s="159">
        <f>'v-t_chart'!C1082</f>
        <v>72</v>
      </c>
      <c r="K1085" s="204">
        <f t="shared" ca="1" si="505"/>
        <v>210.88799999999998</v>
      </c>
      <c r="L1085" s="205" t="b">
        <f>IF('Input&amp;Output'!$C$3=10,phase_chart!C1082,IF('Input&amp;Output'!$C$3=21,phase_chart!G1082,IF('Input&amp;Output'!$C$3=22,phase_chart!K1082,IF('Input&amp;Output'!$C$3=31,phase_chart!O1082,IF('Input&amp;Output'!$C$3=32,phase_chart!S1082,"")))))</f>
        <v>0</v>
      </c>
      <c r="M1085" s="206" t="b">
        <f>IF('Input&amp;Output'!$C$3=10,phase_chart!D1082,IF('Input&amp;Output'!$C$3=21,phase_chart!H1082,IF('Input&amp;Output'!$C$3=22,phase_chart!L1082,IF('Input&amp;Output'!$C$3=31,phase_chart!P1082,IF('Input&amp;Output'!$C$3=32,phase_chart!T1082,"")))))</f>
        <v>1</v>
      </c>
      <c r="N1085" s="205" t="b">
        <f>IF('Input&amp;Output'!$C$3=10,phase_chart!E1082,IF('Input&amp;Output'!$C$3=21,phase_chart!I1082,IF('Input&amp;Output'!$C$3=22,phase_chart!M1082,IF('Input&amp;Output'!$C$3=31,phase_chart!Q1082,IF('Input&amp;Output'!$C$3=32,phase_chart!U1082,"")))))</f>
        <v>0</v>
      </c>
      <c r="P1085" s="159">
        <f ca="1">IF(NOT($J1085=0),IF($J1085&lt;IF($P1084=0,0,VLOOKUP(P1084,tbL!$M$37:$Q$43,IF(L1085=TRUE,2,4))),IF($J1085&gt;=VLOOKUP(P1084,tbL!$M$37:$Q$43,IF(L1085=TRUE,3,5)),$P1084,IF(AND(L1084=TRUE,L1085=TRUE),$P1084,$P1084-1)),IF(AND(L1085=TRUE,J1085=VLOOKUP(P1084,tbL!$M$37:$Q$43,IF(L1085=TRUE,2,4))),P1084,IF($P1084+1&gt;$C$12,$C$12,$P1084+1))),0)</f>
        <v>1</v>
      </c>
      <c r="Q1085" s="159">
        <f t="shared" ca="1" si="479"/>
        <v>1</v>
      </c>
      <c r="R1085" s="207">
        <f t="shared" si="496"/>
        <v>0</v>
      </c>
      <c r="S1085" s="208"/>
      <c r="T1085" s="159">
        <f t="shared" si="497"/>
        <v>0</v>
      </c>
      <c r="U1085" s="209" t="str">
        <f ca="1">IF(AND(T1085=-1,N1085=TRUE),"*",IF(AND(U1084="*",N1085=TRUE),"*",IF(AND(AND(L1085=TRUE,U1084="*"),J1085&lt;VLOOKUP(V1084+1,tbL!$M$38:$O$43,3)),"*","")))</f>
        <v/>
      </c>
      <c r="V1085" s="204">
        <f t="shared" ca="1" si="480"/>
        <v>1</v>
      </c>
      <c r="Y1085" s="159" t="str">
        <f t="shared" ca="1" si="481"/>
        <v/>
      </c>
      <c r="Z1085" s="159" t="str">
        <f t="shared" si="482"/>
        <v/>
      </c>
      <c r="AA1085" s="159">
        <f t="shared" ca="1" si="502"/>
        <v>1</v>
      </c>
      <c r="AC1085" s="161" t="str">
        <f t="shared" ca="1" si="483"/>
        <v/>
      </c>
      <c r="AD1085" s="161">
        <f t="shared" ca="1" si="484"/>
        <v>1</v>
      </c>
      <c r="AE1085" s="161" t="str">
        <f t="shared" ca="1" si="504"/>
        <v/>
      </c>
      <c r="AF1085" s="161">
        <f t="shared" ca="1" si="485"/>
        <v>1</v>
      </c>
      <c r="AG1085" s="161" t="str">
        <f t="shared" ca="1" si="486"/>
        <v/>
      </c>
      <c r="AH1085" s="161">
        <f t="shared" ca="1" si="487"/>
        <v>1</v>
      </c>
      <c r="AI1085" s="161" t="str">
        <f t="shared" ca="1" si="488"/>
        <v/>
      </c>
      <c r="AJ1085" s="161">
        <f t="shared" ca="1" si="489"/>
        <v>1</v>
      </c>
      <c r="AL1085" s="161" t="str">
        <f t="shared" ca="1" si="490"/>
        <v/>
      </c>
      <c r="AM1085" s="161">
        <f t="shared" ca="1" si="501"/>
        <v>1</v>
      </c>
      <c r="AN1085" s="161" t="str">
        <f t="shared" ca="1" si="491"/>
        <v/>
      </c>
      <c r="AO1085" s="161">
        <f t="shared" ca="1" si="500"/>
        <v>1</v>
      </c>
      <c r="AP1085" s="161" t="str">
        <f t="shared" ca="1" si="492"/>
        <v/>
      </c>
      <c r="AQ1085" s="161">
        <f t="shared" ca="1" si="498"/>
        <v>1</v>
      </c>
      <c r="AR1085" s="161" t="str">
        <f t="shared" ca="1" si="493"/>
        <v/>
      </c>
      <c r="AS1085" s="161">
        <f t="shared" ca="1" si="494"/>
        <v>1</v>
      </c>
      <c r="AT1085" s="159" t="str">
        <f t="shared" ca="1" si="503"/>
        <v/>
      </c>
      <c r="AU1085" s="210">
        <f t="shared" ca="1" si="478"/>
        <v>14</v>
      </c>
      <c r="AV1085" s="209"/>
      <c r="AW1085" s="204">
        <f t="shared" si="495"/>
        <v>11911.722222222208</v>
      </c>
      <c r="AX1085" s="159"/>
      <c r="AZ1085" s="159"/>
      <c r="BM1085" s="207"/>
      <c r="BN1085" s="212"/>
      <c r="BP1085" s="209"/>
      <c r="BQ1085" s="211"/>
      <c r="BR1085" s="211"/>
      <c r="BS1085" s="211"/>
      <c r="BT1085" s="211"/>
      <c r="BU1085" s="211"/>
      <c r="BV1085" s="211"/>
      <c r="BW1085" s="211"/>
      <c r="BX1085" s="211"/>
      <c r="BY1085" s="211"/>
      <c r="BZ1085" s="211"/>
      <c r="CA1085" s="209"/>
      <c r="CB1085" s="224"/>
      <c r="CC1085" s="204"/>
      <c r="CD1085" s="204"/>
      <c r="CE1085" s="204"/>
      <c r="CF1085" s="211"/>
      <c r="CG1085" s="211"/>
      <c r="CI1085" s="209"/>
      <c r="CJ1085" s="209"/>
      <c r="EH1085" s="165"/>
      <c r="EI1085" s="165"/>
      <c r="EJ1085" s="166"/>
      <c r="EK1085" s="209"/>
      <c r="EL1085" s="211"/>
      <c r="EM1085" s="211"/>
      <c r="EN1085" s="211"/>
      <c r="EO1085" s="211"/>
      <c r="EP1085" s="211"/>
      <c r="ES1085" s="165"/>
      <c r="ET1085" s="165"/>
      <c r="EU1085" s="166"/>
      <c r="EV1085" s="209"/>
      <c r="EW1085" s="211"/>
      <c r="EX1085" s="211"/>
      <c r="EY1085" s="211"/>
      <c r="EZ1085" s="211"/>
      <c r="FA1085" s="211"/>
      <c r="FD1085" s="165"/>
      <c r="FE1085" s="165"/>
      <c r="FF1085" s="166"/>
      <c r="FG1085" s="209"/>
      <c r="FH1085" s="211"/>
      <c r="FI1085" s="211"/>
      <c r="FJ1085" s="211"/>
      <c r="FK1085" s="211"/>
      <c r="FL1085" s="211"/>
    </row>
    <row r="1086" spans="9:168">
      <c r="I1086" s="221">
        <f t="shared" si="499"/>
        <v>482</v>
      </c>
      <c r="J1086" s="159">
        <f>'v-t_chart'!C1083</f>
        <v>72.599999999999994</v>
      </c>
      <c r="K1086" s="204">
        <f t="shared" ca="1" si="505"/>
        <v>212.64539999999997</v>
      </c>
      <c r="L1086" s="205" t="b">
        <f>IF('Input&amp;Output'!$C$3=10,phase_chart!C1083,IF('Input&amp;Output'!$C$3=21,phase_chart!G1083,IF('Input&amp;Output'!$C$3=22,phase_chart!K1083,IF('Input&amp;Output'!$C$3=31,phase_chart!O1083,IF('Input&amp;Output'!$C$3=32,phase_chart!S1083,"")))))</f>
        <v>0</v>
      </c>
      <c r="M1086" s="206" t="b">
        <f>IF('Input&amp;Output'!$C$3=10,phase_chart!D1083,IF('Input&amp;Output'!$C$3=21,phase_chart!H1083,IF('Input&amp;Output'!$C$3=22,phase_chart!L1083,IF('Input&amp;Output'!$C$3=31,phase_chart!P1083,IF('Input&amp;Output'!$C$3=32,phase_chart!T1083,"")))))</f>
        <v>1</v>
      </c>
      <c r="N1086" s="205" t="b">
        <f>IF('Input&amp;Output'!$C$3=10,phase_chart!E1083,IF('Input&amp;Output'!$C$3=21,phase_chart!I1083,IF('Input&amp;Output'!$C$3=22,phase_chart!M1083,IF('Input&amp;Output'!$C$3=31,phase_chart!Q1083,IF('Input&amp;Output'!$C$3=32,phase_chart!U1083,"")))))</f>
        <v>0</v>
      </c>
      <c r="P1086" s="159">
        <f ca="1">IF(NOT($J1086=0),IF($J1086&lt;IF($P1085=0,0,VLOOKUP(P1085,tbL!$M$37:$Q$43,IF(L1086=TRUE,2,4))),IF($J1086&gt;=VLOOKUP(P1085,tbL!$M$37:$Q$43,IF(L1086=TRUE,3,5)),$P1085,IF(AND(L1085=TRUE,L1086=TRUE),$P1085,$P1085-1)),IF(AND(L1086=TRUE,J1086=VLOOKUP(P1085,tbL!$M$37:$Q$43,IF(L1086=TRUE,2,4))),P1085,IF($P1085+1&gt;$C$12,$C$12,$P1085+1))),0)</f>
        <v>1</v>
      </c>
      <c r="Q1086" s="159">
        <f t="shared" ca="1" si="479"/>
        <v>1</v>
      </c>
      <c r="R1086" s="207">
        <f t="shared" si="496"/>
        <v>0</v>
      </c>
      <c r="S1086" s="208"/>
      <c r="T1086" s="159">
        <f t="shared" si="497"/>
        <v>0</v>
      </c>
      <c r="U1086" s="209" t="str">
        <f ca="1">IF(AND(T1086=-1,N1086=TRUE),"*",IF(AND(U1085="*",N1086=TRUE),"*",IF(AND(AND(L1086=TRUE,U1085="*"),J1086&lt;VLOOKUP(V1085+1,tbL!$M$38:$O$43,3)),"*","")))</f>
        <v/>
      </c>
      <c r="V1086" s="204">
        <f t="shared" ca="1" si="480"/>
        <v>1</v>
      </c>
      <c r="Y1086" s="159" t="str">
        <f t="shared" ca="1" si="481"/>
        <v/>
      </c>
      <c r="Z1086" s="159" t="str">
        <f t="shared" si="482"/>
        <v/>
      </c>
      <c r="AA1086" s="159">
        <f t="shared" ca="1" si="502"/>
        <v>1</v>
      </c>
      <c r="AC1086" s="161" t="str">
        <f t="shared" ca="1" si="483"/>
        <v/>
      </c>
      <c r="AD1086" s="161">
        <f t="shared" ca="1" si="484"/>
        <v>1</v>
      </c>
      <c r="AE1086" s="161" t="str">
        <f t="shared" ca="1" si="504"/>
        <v/>
      </c>
      <c r="AF1086" s="161">
        <f t="shared" ca="1" si="485"/>
        <v>1</v>
      </c>
      <c r="AG1086" s="161" t="str">
        <f t="shared" ca="1" si="486"/>
        <v/>
      </c>
      <c r="AH1086" s="161">
        <f t="shared" ca="1" si="487"/>
        <v>1</v>
      </c>
      <c r="AI1086" s="161" t="str">
        <f t="shared" ca="1" si="488"/>
        <v/>
      </c>
      <c r="AJ1086" s="161">
        <f t="shared" ca="1" si="489"/>
        <v>1</v>
      </c>
      <c r="AL1086" s="161" t="str">
        <f t="shared" ca="1" si="490"/>
        <v/>
      </c>
      <c r="AM1086" s="161">
        <f t="shared" ca="1" si="501"/>
        <v>1</v>
      </c>
      <c r="AN1086" s="161" t="str">
        <f t="shared" ca="1" si="491"/>
        <v/>
      </c>
      <c r="AO1086" s="161">
        <f t="shared" ca="1" si="500"/>
        <v>1</v>
      </c>
      <c r="AP1086" s="161" t="str">
        <f t="shared" ca="1" si="492"/>
        <v/>
      </c>
      <c r="AQ1086" s="161">
        <f t="shared" ca="1" si="498"/>
        <v>1</v>
      </c>
      <c r="AR1086" s="161" t="str">
        <f t="shared" ca="1" si="493"/>
        <v/>
      </c>
      <c r="AS1086" s="161">
        <f t="shared" ca="1" si="494"/>
        <v>1</v>
      </c>
      <c r="AT1086" s="159" t="str">
        <f t="shared" ca="1" si="503"/>
        <v/>
      </c>
      <c r="AU1086" s="210">
        <f t="shared" ca="1" si="478"/>
        <v>14</v>
      </c>
      <c r="AV1086" s="209"/>
      <c r="AW1086" s="204">
        <f t="shared" si="495"/>
        <v>11931.888888888874</v>
      </c>
      <c r="AX1086" s="159"/>
      <c r="AZ1086" s="159"/>
      <c r="BM1086" s="207"/>
      <c r="BN1086" s="212"/>
      <c r="BP1086" s="209"/>
      <c r="BQ1086" s="211"/>
      <c r="BR1086" s="211"/>
      <c r="BS1086" s="211"/>
      <c r="BT1086" s="211"/>
      <c r="BU1086" s="211"/>
      <c r="BV1086" s="211"/>
      <c r="BW1086" s="211"/>
      <c r="BX1086" s="211"/>
      <c r="BY1086" s="211"/>
      <c r="BZ1086" s="211"/>
      <c r="CA1086" s="209"/>
      <c r="CB1086" s="224"/>
      <c r="CC1086" s="204"/>
      <c r="CD1086" s="204"/>
      <c r="CE1086" s="204"/>
      <c r="CF1086" s="211"/>
      <c r="CG1086" s="211"/>
      <c r="CI1086" s="209"/>
      <c r="CJ1086" s="209"/>
      <c r="EH1086" s="165"/>
      <c r="EI1086" s="165"/>
      <c r="EJ1086" s="166"/>
      <c r="EK1086" s="209"/>
      <c r="EL1086" s="211"/>
      <c r="EM1086" s="211"/>
      <c r="EN1086" s="211"/>
      <c r="EO1086" s="211"/>
      <c r="EP1086" s="211"/>
      <c r="ES1086" s="165"/>
      <c r="ET1086" s="165"/>
      <c r="EU1086" s="166"/>
      <c r="EV1086" s="209"/>
      <c r="EW1086" s="211"/>
      <c r="EX1086" s="211"/>
      <c r="EY1086" s="211"/>
      <c r="EZ1086" s="211"/>
      <c r="FA1086" s="211"/>
      <c r="FD1086" s="165"/>
      <c r="FE1086" s="165"/>
      <c r="FF1086" s="166"/>
      <c r="FG1086" s="209"/>
      <c r="FH1086" s="211"/>
      <c r="FI1086" s="211"/>
      <c r="FJ1086" s="211"/>
      <c r="FK1086" s="211"/>
      <c r="FL1086" s="211"/>
    </row>
    <row r="1087" spans="9:168">
      <c r="I1087" s="221">
        <f t="shared" si="499"/>
        <v>483</v>
      </c>
      <c r="J1087" s="159">
        <f>'v-t_chart'!C1084</f>
        <v>72.8</v>
      </c>
      <c r="K1087" s="204">
        <f t="shared" ca="1" si="505"/>
        <v>213.23119999999997</v>
      </c>
      <c r="L1087" s="205" t="b">
        <f>IF('Input&amp;Output'!$C$3=10,phase_chart!C1084,IF('Input&amp;Output'!$C$3=21,phase_chart!G1084,IF('Input&amp;Output'!$C$3=22,phase_chart!K1084,IF('Input&amp;Output'!$C$3=31,phase_chart!O1084,IF('Input&amp;Output'!$C$3=32,phase_chart!S1084,"")))))</f>
        <v>0</v>
      </c>
      <c r="M1087" s="206" t="b">
        <f>IF('Input&amp;Output'!$C$3=10,phase_chart!D1084,IF('Input&amp;Output'!$C$3=21,phase_chart!H1084,IF('Input&amp;Output'!$C$3=22,phase_chart!L1084,IF('Input&amp;Output'!$C$3=31,phase_chart!P1084,IF('Input&amp;Output'!$C$3=32,phase_chart!T1084,"")))))</f>
        <v>1</v>
      </c>
      <c r="N1087" s="205" t="b">
        <f>IF('Input&amp;Output'!$C$3=10,phase_chart!E1084,IF('Input&amp;Output'!$C$3=21,phase_chart!I1084,IF('Input&amp;Output'!$C$3=22,phase_chart!M1084,IF('Input&amp;Output'!$C$3=31,phase_chart!Q1084,IF('Input&amp;Output'!$C$3=32,phase_chart!U1084,"")))))</f>
        <v>0</v>
      </c>
      <c r="P1087" s="159">
        <f ca="1">IF(NOT($J1087=0),IF($J1087&lt;IF($P1086=0,0,VLOOKUP(P1086,tbL!$M$37:$Q$43,IF(L1087=TRUE,2,4))),IF($J1087&gt;=VLOOKUP(P1086,tbL!$M$37:$Q$43,IF(L1087=TRUE,3,5)),$P1086,IF(AND(L1086=TRUE,L1087=TRUE),$P1086,$P1086-1)),IF(AND(L1087=TRUE,J1087=VLOOKUP(P1086,tbL!$M$37:$Q$43,IF(L1087=TRUE,2,4))),P1086,IF($P1086+1&gt;$C$12,$C$12,$P1086+1))),0)</f>
        <v>1</v>
      </c>
      <c r="Q1087" s="159">
        <f t="shared" ca="1" si="479"/>
        <v>1</v>
      </c>
      <c r="R1087" s="207">
        <f t="shared" si="496"/>
        <v>0</v>
      </c>
      <c r="S1087" s="208"/>
      <c r="T1087" s="159">
        <f t="shared" si="497"/>
        <v>0</v>
      </c>
      <c r="U1087" s="209" t="str">
        <f ca="1">IF(AND(T1087=-1,N1087=TRUE),"*",IF(AND(U1086="*",N1087=TRUE),"*",IF(AND(AND(L1087=TRUE,U1086="*"),J1087&lt;VLOOKUP(V1086+1,tbL!$M$38:$O$43,3)),"*","")))</f>
        <v/>
      </c>
      <c r="V1087" s="204">
        <f t="shared" ca="1" si="480"/>
        <v>1</v>
      </c>
      <c r="Y1087" s="159" t="str">
        <f t="shared" ca="1" si="481"/>
        <v/>
      </c>
      <c r="Z1087" s="159" t="str">
        <f t="shared" si="482"/>
        <v/>
      </c>
      <c r="AA1087" s="159">
        <f t="shared" ca="1" si="502"/>
        <v>1</v>
      </c>
      <c r="AC1087" s="161" t="str">
        <f t="shared" ca="1" si="483"/>
        <v/>
      </c>
      <c r="AD1087" s="161">
        <f t="shared" ca="1" si="484"/>
        <v>1</v>
      </c>
      <c r="AE1087" s="161" t="str">
        <f t="shared" ca="1" si="504"/>
        <v/>
      </c>
      <c r="AF1087" s="161">
        <f t="shared" ca="1" si="485"/>
        <v>1</v>
      </c>
      <c r="AG1087" s="161" t="str">
        <f t="shared" ca="1" si="486"/>
        <v/>
      </c>
      <c r="AH1087" s="161">
        <f t="shared" ca="1" si="487"/>
        <v>1</v>
      </c>
      <c r="AI1087" s="161" t="str">
        <f t="shared" ca="1" si="488"/>
        <v/>
      </c>
      <c r="AJ1087" s="161">
        <f t="shared" ca="1" si="489"/>
        <v>1</v>
      </c>
      <c r="AL1087" s="161" t="str">
        <f t="shared" ca="1" si="490"/>
        <v/>
      </c>
      <c r="AM1087" s="161">
        <f t="shared" ca="1" si="501"/>
        <v>1</v>
      </c>
      <c r="AN1087" s="161" t="str">
        <f t="shared" ca="1" si="491"/>
        <v/>
      </c>
      <c r="AO1087" s="161">
        <f t="shared" ca="1" si="500"/>
        <v>1</v>
      </c>
      <c r="AP1087" s="161" t="str">
        <f t="shared" ca="1" si="492"/>
        <v/>
      </c>
      <c r="AQ1087" s="161">
        <f t="shared" ca="1" si="498"/>
        <v>1</v>
      </c>
      <c r="AR1087" s="161" t="str">
        <f t="shared" ca="1" si="493"/>
        <v/>
      </c>
      <c r="AS1087" s="161">
        <f t="shared" ca="1" si="494"/>
        <v>1</v>
      </c>
      <c r="AT1087" s="159" t="str">
        <f t="shared" ca="1" si="503"/>
        <v/>
      </c>
      <c r="AU1087" s="210">
        <f t="shared" ca="1" si="478"/>
        <v>14</v>
      </c>
      <c r="AV1087" s="209"/>
      <c r="AW1087" s="204">
        <f t="shared" si="495"/>
        <v>11952.111111111097</v>
      </c>
      <c r="AX1087" s="159"/>
      <c r="AZ1087" s="159"/>
      <c r="BM1087" s="207"/>
      <c r="BN1087" s="212"/>
      <c r="BP1087" s="209"/>
      <c r="BQ1087" s="211"/>
      <c r="BR1087" s="211"/>
      <c r="BS1087" s="211"/>
      <c r="BT1087" s="211"/>
      <c r="BU1087" s="211"/>
      <c r="BV1087" s="211"/>
      <c r="BW1087" s="211"/>
      <c r="BX1087" s="211"/>
      <c r="BY1087" s="211"/>
      <c r="BZ1087" s="211"/>
      <c r="CA1087" s="209"/>
      <c r="CB1087" s="224"/>
      <c r="CC1087" s="204"/>
      <c r="CD1087" s="204"/>
      <c r="CE1087" s="204"/>
      <c r="CF1087" s="211"/>
      <c r="CG1087" s="211"/>
      <c r="CI1087" s="209"/>
      <c r="CJ1087" s="209"/>
      <c r="EH1087" s="165"/>
      <c r="EI1087" s="165"/>
      <c r="EJ1087" s="166"/>
      <c r="EK1087" s="209"/>
      <c r="EL1087" s="211"/>
      <c r="EM1087" s="211"/>
      <c r="EN1087" s="211"/>
      <c r="EO1087" s="211"/>
      <c r="EP1087" s="211"/>
      <c r="ES1087" s="165"/>
      <c r="ET1087" s="165"/>
      <c r="EU1087" s="166"/>
      <c r="EV1087" s="209"/>
      <c r="EW1087" s="211"/>
      <c r="EX1087" s="211"/>
      <c r="EY1087" s="211"/>
      <c r="EZ1087" s="211"/>
      <c r="FA1087" s="211"/>
      <c r="FD1087" s="165"/>
      <c r="FE1087" s="165"/>
      <c r="FF1087" s="166"/>
      <c r="FG1087" s="209"/>
      <c r="FH1087" s="211"/>
      <c r="FI1087" s="211"/>
      <c r="FJ1087" s="211"/>
      <c r="FK1087" s="211"/>
      <c r="FL1087" s="211"/>
    </row>
    <row r="1088" spans="9:168">
      <c r="I1088" s="221">
        <f t="shared" si="499"/>
        <v>484</v>
      </c>
      <c r="J1088" s="159">
        <f>'v-t_chart'!C1085</f>
        <v>72.7</v>
      </c>
      <c r="K1088" s="204">
        <f t="shared" ca="1" si="505"/>
        <v>212.9383</v>
      </c>
      <c r="L1088" s="205" t="b">
        <f>IF('Input&amp;Output'!$C$3=10,phase_chart!C1085,IF('Input&amp;Output'!$C$3=21,phase_chart!G1085,IF('Input&amp;Output'!$C$3=22,phase_chart!K1085,IF('Input&amp;Output'!$C$3=31,phase_chart!O1085,IF('Input&amp;Output'!$C$3=32,phase_chart!S1085,"")))))</f>
        <v>0</v>
      </c>
      <c r="M1088" s="206" t="b">
        <f>IF('Input&amp;Output'!$C$3=10,phase_chart!D1085,IF('Input&amp;Output'!$C$3=21,phase_chart!H1085,IF('Input&amp;Output'!$C$3=22,phase_chart!L1085,IF('Input&amp;Output'!$C$3=31,phase_chart!P1085,IF('Input&amp;Output'!$C$3=32,phase_chart!T1085,"")))))</f>
        <v>1</v>
      </c>
      <c r="N1088" s="205" t="b">
        <f>IF('Input&amp;Output'!$C$3=10,phase_chart!E1085,IF('Input&amp;Output'!$C$3=21,phase_chart!I1085,IF('Input&amp;Output'!$C$3=22,phase_chart!M1085,IF('Input&amp;Output'!$C$3=31,phase_chart!Q1085,IF('Input&amp;Output'!$C$3=32,phase_chart!U1085,"")))))</f>
        <v>0</v>
      </c>
      <c r="P1088" s="159">
        <f ca="1">IF(NOT($J1088=0),IF($J1088&lt;IF($P1087=0,0,VLOOKUP(P1087,tbL!$M$37:$Q$43,IF(L1088=TRUE,2,4))),IF($J1088&gt;=VLOOKUP(P1087,tbL!$M$37:$Q$43,IF(L1088=TRUE,3,5)),$P1087,IF(AND(L1087=TRUE,L1088=TRUE),$P1087,$P1087-1)),IF(AND(L1088=TRUE,J1088=VLOOKUP(P1087,tbL!$M$37:$Q$43,IF(L1088=TRUE,2,4))),P1087,IF($P1087+1&gt;$C$12,$C$12,$P1087+1))),0)</f>
        <v>1</v>
      </c>
      <c r="Q1088" s="159">
        <f t="shared" ca="1" si="479"/>
        <v>1</v>
      </c>
      <c r="R1088" s="207">
        <f t="shared" si="496"/>
        <v>0</v>
      </c>
      <c r="S1088" s="208"/>
      <c r="T1088" s="159">
        <f t="shared" si="497"/>
        <v>0</v>
      </c>
      <c r="U1088" s="209" t="str">
        <f ca="1">IF(AND(T1088=-1,N1088=TRUE),"*",IF(AND(U1087="*",N1088=TRUE),"*",IF(AND(AND(L1088=TRUE,U1087="*"),J1088&lt;VLOOKUP(V1087+1,tbL!$M$38:$O$43,3)),"*","")))</f>
        <v/>
      </c>
      <c r="V1088" s="204">
        <f t="shared" ca="1" si="480"/>
        <v>1</v>
      </c>
      <c r="Y1088" s="159" t="str">
        <f t="shared" ca="1" si="481"/>
        <v/>
      </c>
      <c r="Z1088" s="159" t="str">
        <f t="shared" si="482"/>
        <v/>
      </c>
      <c r="AA1088" s="159">
        <f t="shared" ca="1" si="502"/>
        <v>1</v>
      </c>
      <c r="AC1088" s="161" t="str">
        <f t="shared" ca="1" si="483"/>
        <v/>
      </c>
      <c r="AD1088" s="161">
        <f t="shared" ca="1" si="484"/>
        <v>1</v>
      </c>
      <c r="AE1088" s="161" t="str">
        <f t="shared" ca="1" si="504"/>
        <v/>
      </c>
      <c r="AF1088" s="161">
        <f t="shared" ca="1" si="485"/>
        <v>1</v>
      </c>
      <c r="AG1088" s="161" t="str">
        <f t="shared" ca="1" si="486"/>
        <v/>
      </c>
      <c r="AH1088" s="161">
        <f t="shared" ca="1" si="487"/>
        <v>1</v>
      </c>
      <c r="AI1088" s="161" t="str">
        <f t="shared" ca="1" si="488"/>
        <v/>
      </c>
      <c r="AJ1088" s="161">
        <f t="shared" ca="1" si="489"/>
        <v>1</v>
      </c>
      <c r="AL1088" s="161" t="str">
        <f t="shared" ca="1" si="490"/>
        <v/>
      </c>
      <c r="AM1088" s="161">
        <f t="shared" ca="1" si="501"/>
        <v>1</v>
      </c>
      <c r="AN1088" s="161" t="str">
        <f t="shared" ca="1" si="491"/>
        <v/>
      </c>
      <c r="AO1088" s="161">
        <f t="shared" ca="1" si="500"/>
        <v>1</v>
      </c>
      <c r="AP1088" s="161" t="str">
        <f t="shared" ca="1" si="492"/>
        <v/>
      </c>
      <c r="AQ1088" s="161">
        <f t="shared" ca="1" si="498"/>
        <v>1</v>
      </c>
      <c r="AR1088" s="161" t="str">
        <f t="shared" ca="1" si="493"/>
        <v/>
      </c>
      <c r="AS1088" s="161">
        <f t="shared" ca="1" si="494"/>
        <v>1</v>
      </c>
      <c r="AT1088" s="159" t="str">
        <f t="shared" ca="1" si="503"/>
        <v/>
      </c>
      <c r="AU1088" s="210">
        <f t="shared" ca="1" si="478"/>
        <v>14</v>
      </c>
      <c r="AV1088" s="209"/>
      <c r="AW1088" s="204">
        <f t="shared" si="495"/>
        <v>11972.305555555542</v>
      </c>
      <c r="AX1088" s="159"/>
      <c r="AZ1088" s="159"/>
      <c r="BM1088" s="207"/>
      <c r="BN1088" s="212"/>
      <c r="BP1088" s="209"/>
      <c r="BQ1088" s="211"/>
      <c r="BR1088" s="211"/>
      <c r="BS1088" s="211"/>
      <c r="BT1088" s="211"/>
      <c r="BU1088" s="211"/>
      <c r="BV1088" s="211"/>
      <c r="BW1088" s="211"/>
      <c r="BX1088" s="211"/>
      <c r="BY1088" s="211"/>
      <c r="BZ1088" s="211"/>
      <c r="CA1088" s="209"/>
      <c r="CB1088" s="224"/>
      <c r="CC1088" s="204"/>
      <c r="CD1088" s="204"/>
      <c r="CE1088" s="204"/>
      <c r="CF1088" s="211"/>
      <c r="CG1088" s="211"/>
      <c r="CI1088" s="209"/>
      <c r="CJ1088" s="209"/>
      <c r="EH1088" s="165"/>
      <c r="EI1088" s="165"/>
      <c r="EJ1088" s="166"/>
      <c r="EK1088" s="209"/>
      <c r="EL1088" s="211"/>
      <c r="EM1088" s="211"/>
      <c r="EN1088" s="211"/>
      <c r="EO1088" s="211"/>
      <c r="EP1088" s="211"/>
      <c r="ES1088" s="165"/>
      <c r="ET1088" s="165"/>
      <c r="EU1088" s="166"/>
      <c r="EV1088" s="209"/>
      <c r="EW1088" s="211"/>
      <c r="EX1088" s="211"/>
      <c r="EY1088" s="211"/>
      <c r="EZ1088" s="211"/>
      <c r="FA1088" s="211"/>
      <c r="FD1088" s="165"/>
      <c r="FE1088" s="165"/>
      <c r="FF1088" s="166"/>
      <c r="FG1088" s="209"/>
      <c r="FH1088" s="211"/>
      <c r="FI1088" s="211"/>
      <c r="FJ1088" s="211"/>
      <c r="FK1088" s="211"/>
      <c r="FL1088" s="211"/>
    </row>
    <row r="1089" spans="9:168">
      <c r="I1089" s="221">
        <f t="shared" si="499"/>
        <v>485</v>
      </c>
      <c r="J1089" s="159">
        <f>'v-t_chart'!C1086</f>
        <v>72</v>
      </c>
      <c r="K1089" s="204">
        <f t="shared" ca="1" si="505"/>
        <v>210.88799999999998</v>
      </c>
      <c r="L1089" s="205" t="b">
        <f>IF('Input&amp;Output'!$C$3=10,phase_chart!C1086,IF('Input&amp;Output'!$C$3=21,phase_chart!G1086,IF('Input&amp;Output'!$C$3=22,phase_chart!K1086,IF('Input&amp;Output'!$C$3=31,phase_chart!O1086,IF('Input&amp;Output'!$C$3=32,phase_chart!S1086,"")))))</f>
        <v>0</v>
      </c>
      <c r="M1089" s="206" t="b">
        <f>IF('Input&amp;Output'!$C$3=10,phase_chart!D1086,IF('Input&amp;Output'!$C$3=21,phase_chart!H1086,IF('Input&amp;Output'!$C$3=22,phase_chart!L1086,IF('Input&amp;Output'!$C$3=31,phase_chart!P1086,IF('Input&amp;Output'!$C$3=32,phase_chart!T1086,"")))))</f>
        <v>0</v>
      </c>
      <c r="N1089" s="205" t="b">
        <f>IF('Input&amp;Output'!$C$3=10,phase_chart!E1086,IF('Input&amp;Output'!$C$3=21,phase_chart!I1086,IF('Input&amp;Output'!$C$3=22,phase_chart!M1086,IF('Input&amp;Output'!$C$3=31,phase_chart!Q1086,IF('Input&amp;Output'!$C$3=32,phase_chart!U1086,"")))))</f>
        <v>1</v>
      </c>
      <c r="P1089" s="159">
        <f ca="1">IF(NOT($J1089=0),IF($J1089&lt;IF($P1088=0,0,VLOOKUP(P1088,tbL!$M$37:$Q$43,IF(L1089=TRUE,2,4))),IF($J1089&gt;=VLOOKUP(P1088,tbL!$M$37:$Q$43,IF(L1089=TRUE,3,5)),$P1088,IF(AND(L1088=TRUE,L1089=TRUE),$P1088,$P1088-1)),IF(AND(L1089=TRUE,J1089=VLOOKUP(P1088,tbL!$M$37:$Q$43,IF(L1089=TRUE,2,4))),P1088,IF($P1088+1&gt;$C$12,$C$12,$P1088+1))),0)</f>
        <v>1</v>
      </c>
      <c r="Q1089" s="159">
        <f t="shared" ca="1" si="479"/>
        <v>1</v>
      </c>
      <c r="R1089" s="207">
        <f t="shared" si="496"/>
        <v>0</v>
      </c>
      <c r="S1089" s="208"/>
      <c r="T1089" s="159">
        <f t="shared" si="497"/>
        <v>0</v>
      </c>
      <c r="U1089" s="209" t="str">
        <f ca="1">IF(AND(T1089=-1,N1089=TRUE),"*",IF(AND(U1088="*",N1089=TRUE),"*",IF(AND(AND(L1089=TRUE,U1088="*"),J1089&lt;VLOOKUP(V1088+1,tbL!$M$38:$O$43,3)),"*","")))</f>
        <v/>
      </c>
      <c r="V1089" s="204">
        <f t="shared" ca="1" si="480"/>
        <v>1</v>
      </c>
      <c r="Y1089" s="159" t="str">
        <f t="shared" ca="1" si="481"/>
        <v/>
      </c>
      <c r="Z1089" s="159" t="str">
        <f t="shared" si="482"/>
        <v/>
      </c>
      <c r="AA1089" s="159">
        <f t="shared" ca="1" si="502"/>
        <v>1</v>
      </c>
      <c r="AC1089" s="161" t="str">
        <f t="shared" ca="1" si="483"/>
        <v/>
      </c>
      <c r="AD1089" s="161">
        <f t="shared" ca="1" si="484"/>
        <v>1</v>
      </c>
      <c r="AE1089" s="161" t="str">
        <f t="shared" ca="1" si="504"/>
        <v/>
      </c>
      <c r="AF1089" s="161">
        <f t="shared" ca="1" si="485"/>
        <v>1</v>
      </c>
      <c r="AG1089" s="161" t="str">
        <f t="shared" ca="1" si="486"/>
        <v/>
      </c>
      <c r="AH1089" s="161">
        <f t="shared" ca="1" si="487"/>
        <v>1</v>
      </c>
      <c r="AI1089" s="161" t="str">
        <f t="shared" ca="1" si="488"/>
        <v/>
      </c>
      <c r="AJ1089" s="161">
        <f t="shared" ca="1" si="489"/>
        <v>1</v>
      </c>
      <c r="AL1089" s="161" t="str">
        <f t="shared" ca="1" si="490"/>
        <v/>
      </c>
      <c r="AM1089" s="161">
        <f t="shared" ca="1" si="501"/>
        <v>1</v>
      </c>
      <c r="AN1089" s="161" t="str">
        <f t="shared" ca="1" si="491"/>
        <v/>
      </c>
      <c r="AO1089" s="161">
        <f t="shared" ca="1" si="500"/>
        <v>1</v>
      </c>
      <c r="AP1089" s="161" t="str">
        <f t="shared" ca="1" si="492"/>
        <v/>
      </c>
      <c r="AQ1089" s="161">
        <f t="shared" ca="1" si="498"/>
        <v>1</v>
      </c>
      <c r="AR1089" s="161" t="str">
        <f t="shared" ca="1" si="493"/>
        <v/>
      </c>
      <c r="AS1089" s="161">
        <f t="shared" ca="1" si="494"/>
        <v>1</v>
      </c>
      <c r="AT1089" s="159" t="str">
        <f t="shared" ca="1" si="503"/>
        <v/>
      </c>
      <c r="AU1089" s="210">
        <f t="shared" ca="1" si="478"/>
        <v>14</v>
      </c>
      <c r="AV1089" s="209"/>
      <c r="AW1089" s="204">
        <f t="shared" si="495"/>
        <v>11992.305555555542</v>
      </c>
      <c r="AX1089" s="159"/>
      <c r="AZ1089" s="159"/>
      <c r="BM1089" s="207"/>
      <c r="BN1089" s="212"/>
      <c r="BP1089" s="209"/>
      <c r="BQ1089" s="211"/>
      <c r="BR1089" s="211"/>
      <c r="BS1089" s="211"/>
      <c r="BT1089" s="211"/>
      <c r="BU1089" s="211"/>
      <c r="BV1089" s="211"/>
      <c r="BW1089" s="211"/>
      <c r="BX1089" s="211"/>
      <c r="BY1089" s="211"/>
      <c r="BZ1089" s="211"/>
      <c r="CA1089" s="209"/>
      <c r="CB1089" s="224"/>
      <c r="CC1089" s="204"/>
      <c r="CD1089" s="204"/>
      <c r="CE1089" s="204"/>
      <c r="CF1089" s="211"/>
      <c r="CG1089" s="211"/>
      <c r="CI1089" s="209"/>
      <c r="CJ1089" s="209"/>
      <c r="EH1089" s="165"/>
      <c r="EI1089" s="165"/>
      <c r="EJ1089" s="166"/>
      <c r="EK1089" s="209"/>
      <c r="EL1089" s="211"/>
      <c r="EM1089" s="211"/>
      <c r="EN1089" s="211"/>
      <c r="EO1089" s="211"/>
      <c r="EP1089" s="211"/>
      <c r="ES1089" s="165"/>
      <c r="ET1089" s="165"/>
      <c r="EU1089" s="166"/>
      <c r="EV1089" s="209"/>
      <c r="EW1089" s="211"/>
      <c r="EX1089" s="211"/>
      <c r="EY1089" s="211"/>
      <c r="EZ1089" s="211"/>
      <c r="FA1089" s="211"/>
      <c r="FD1089" s="165"/>
      <c r="FE1089" s="165"/>
      <c r="FF1089" s="166"/>
      <c r="FG1089" s="209"/>
      <c r="FH1089" s="211"/>
      <c r="FI1089" s="211"/>
      <c r="FJ1089" s="211"/>
      <c r="FK1089" s="211"/>
      <c r="FL1089" s="211"/>
    </row>
    <row r="1090" spans="9:168">
      <c r="I1090" s="221">
        <f t="shared" si="499"/>
        <v>486</v>
      </c>
      <c r="J1090" s="159">
        <f>'v-t_chart'!C1087</f>
        <v>70.400000000000006</v>
      </c>
      <c r="K1090" s="204">
        <f t="shared" ca="1" si="505"/>
        <v>206.20160000000001</v>
      </c>
      <c r="L1090" s="205" t="b">
        <f>IF('Input&amp;Output'!$C$3=10,phase_chart!C1087,IF('Input&amp;Output'!$C$3=21,phase_chart!G1087,IF('Input&amp;Output'!$C$3=22,phase_chart!K1087,IF('Input&amp;Output'!$C$3=31,phase_chart!O1087,IF('Input&amp;Output'!$C$3=32,phase_chart!S1087,"")))))</f>
        <v>0</v>
      </c>
      <c r="M1090" s="206" t="b">
        <f>IF('Input&amp;Output'!$C$3=10,phase_chart!D1087,IF('Input&amp;Output'!$C$3=21,phase_chart!H1087,IF('Input&amp;Output'!$C$3=22,phase_chart!L1087,IF('Input&amp;Output'!$C$3=31,phase_chart!P1087,IF('Input&amp;Output'!$C$3=32,phase_chart!T1087,"")))))</f>
        <v>0</v>
      </c>
      <c r="N1090" s="205" t="b">
        <f>IF('Input&amp;Output'!$C$3=10,phase_chart!E1087,IF('Input&amp;Output'!$C$3=21,phase_chart!I1087,IF('Input&amp;Output'!$C$3=22,phase_chart!M1087,IF('Input&amp;Output'!$C$3=31,phase_chart!Q1087,IF('Input&amp;Output'!$C$3=32,phase_chart!U1087,"")))))</f>
        <v>1</v>
      </c>
      <c r="P1090" s="159">
        <f ca="1">IF(NOT($J1090=0),IF($J1090&lt;IF($P1089=0,0,VLOOKUP(P1089,tbL!$M$37:$Q$43,IF(L1090=TRUE,2,4))),IF($J1090&gt;=VLOOKUP(P1089,tbL!$M$37:$Q$43,IF(L1090=TRUE,3,5)),$P1089,IF(AND(L1089=TRUE,L1090=TRUE),$P1089,$P1089-1)),IF(AND(L1090=TRUE,J1090=VLOOKUP(P1089,tbL!$M$37:$Q$43,IF(L1090=TRUE,2,4))),P1089,IF($P1089+1&gt;$C$12,$C$12,$P1089+1))),0)</f>
        <v>1</v>
      </c>
      <c r="Q1090" s="159">
        <f t="shared" ca="1" si="479"/>
        <v>1</v>
      </c>
      <c r="R1090" s="207">
        <f t="shared" si="496"/>
        <v>0</v>
      </c>
      <c r="S1090" s="208"/>
      <c r="T1090" s="159">
        <f t="shared" si="497"/>
        <v>0</v>
      </c>
      <c r="U1090" s="209" t="str">
        <f ca="1">IF(AND(T1090=-1,N1090=TRUE),"*",IF(AND(U1089="*",N1090=TRUE),"*",IF(AND(AND(L1090=TRUE,U1089="*"),J1090&lt;VLOOKUP(V1089+1,tbL!$M$38:$O$43,3)),"*","")))</f>
        <v/>
      </c>
      <c r="V1090" s="204">
        <f t="shared" ca="1" si="480"/>
        <v>1</v>
      </c>
      <c r="Y1090" s="159" t="str">
        <f t="shared" ca="1" si="481"/>
        <v/>
      </c>
      <c r="Z1090" s="159" t="str">
        <f t="shared" si="482"/>
        <v/>
      </c>
      <c r="AA1090" s="159">
        <f t="shared" ca="1" si="502"/>
        <v>1</v>
      </c>
      <c r="AC1090" s="161" t="str">
        <f t="shared" ca="1" si="483"/>
        <v/>
      </c>
      <c r="AD1090" s="161">
        <f t="shared" ca="1" si="484"/>
        <v>1</v>
      </c>
      <c r="AE1090" s="161" t="str">
        <f t="shared" ca="1" si="504"/>
        <v/>
      </c>
      <c r="AF1090" s="161">
        <f t="shared" ca="1" si="485"/>
        <v>1</v>
      </c>
      <c r="AG1090" s="161" t="str">
        <f t="shared" ca="1" si="486"/>
        <v/>
      </c>
      <c r="AH1090" s="161">
        <f t="shared" ca="1" si="487"/>
        <v>1</v>
      </c>
      <c r="AI1090" s="161" t="str">
        <f t="shared" ca="1" si="488"/>
        <v/>
      </c>
      <c r="AJ1090" s="161">
        <f t="shared" ca="1" si="489"/>
        <v>1</v>
      </c>
      <c r="AL1090" s="161" t="str">
        <f t="shared" ca="1" si="490"/>
        <v/>
      </c>
      <c r="AM1090" s="161">
        <f t="shared" ca="1" si="501"/>
        <v>1</v>
      </c>
      <c r="AN1090" s="161" t="str">
        <f t="shared" ca="1" si="491"/>
        <v/>
      </c>
      <c r="AO1090" s="161">
        <f t="shared" ca="1" si="500"/>
        <v>1</v>
      </c>
      <c r="AP1090" s="161" t="str">
        <f t="shared" ca="1" si="492"/>
        <v/>
      </c>
      <c r="AQ1090" s="161">
        <f t="shared" ca="1" si="498"/>
        <v>1</v>
      </c>
      <c r="AR1090" s="161" t="str">
        <f t="shared" ca="1" si="493"/>
        <v/>
      </c>
      <c r="AS1090" s="161">
        <f t="shared" ca="1" si="494"/>
        <v>1</v>
      </c>
      <c r="AT1090" s="159" t="str">
        <f t="shared" ca="1" si="503"/>
        <v/>
      </c>
      <c r="AU1090" s="210">
        <f t="shared" ca="1" si="478"/>
        <v>14</v>
      </c>
      <c r="AV1090" s="209"/>
      <c r="AW1090" s="204">
        <f t="shared" si="495"/>
        <v>12011.861111111097</v>
      </c>
      <c r="AX1090" s="159"/>
      <c r="AZ1090" s="159"/>
      <c r="BM1090" s="207"/>
      <c r="BN1090" s="212"/>
      <c r="BP1090" s="209"/>
      <c r="BQ1090" s="211"/>
      <c r="BR1090" s="211"/>
      <c r="BS1090" s="211"/>
      <c r="BT1090" s="211"/>
      <c r="BU1090" s="211"/>
      <c r="BV1090" s="211"/>
      <c r="BW1090" s="211"/>
      <c r="BX1090" s="211"/>
      <c r="BY1090" s="211"/>
      <c r="BZ1090" s="211"/>
      <c r="CA1090" s="209"/>
      <c r="CB1090" s="224"/>
      <c r="CC1090" s="204"/>
      <c r="CD1090" s="204"/>
      <c r="CE1090" s="204"/>
      <c r="CF1090" s="211"/>
      <c r="CG1090" s="211"/>
      <c r="CI1090" s="209"/>
      <c r="CJ1090" s="209"/>
      <c r="EH1090" s="165"/>
      <c r="EI1090" s="165"/>
      <c r="EJ1090" s="166"/>
      <c r="EK1090" s="209"/>
      <c r="EL1090" s="211"/>
      <c r="EM1090" s="211"/>
      <c r="EN1090" s="211"/>
      <c r="EO1090" s="211"/>
      <c r="EP1090" s="211"/>
      <c r="ES1090" s="165"/>
      <c r="ET1090" s="165"/>
      <c r="EU1090" s="166"/>
      <c r="EV1090" s="209"/>
      <c r="EW1090" s="211"/>
      <c r="EX1090" s="211"/>
      <c r="EY1090" s="211"/>
      <c r="EZ1090" s="211"/>
      <c r="FA1090" s="211"/>
      <c r="FD1090" s="165"/>
      <c r="FE1090" s="165"/>
      <c r="FF1090" s="166"/>
      <c r="FG1090" s="209"/>
      <c r="FH1090" s="211"/>
      <c r="FI1090" s="211"/>
      <c r="FJ1090" s="211"/>
      <c r="FK1090" s="211"/>
      <c r="FL1090" s="211"/>
    </row>
    <row r="1091" spans="9:168">
      <c r="I1091" s="221">
        <f t="shared" si="499"/>
        <v>487</v>
      </c>
      <c r="J1091" s="159">
        <f>'v-t_chart'!C1088</f>
        <v>67.7</v>
      </c>
      <c r="K1091" s="204">
        <f t="shared" ca="1" si="505"/>
        <v>198.29329999999999</v>
      </c>
      <c r="L1091" s="205" t="b">
        <f>IF('Input&amp;Output'!$C$3=10,phase_chart!C1088,IF('Input&amp;Output'!$C$3=21,phase_chart!G1088,IF('Input&amp;Output'!$C$3=22,phase_chart!K1088,IF('Input&amp;Output'!$C$3=31,phase_chart!O1088,IF('Input&amp;Output'!$C$3=32,phase_chart!S1088,"")))))</f>
        <v>0</v>
      </c>
      <c r="M1091" s="206" t="b">
        <f>IF('Input&amp;Output'!$C$3=10,phase_chart!D1088,IF('Input&amp;Output'!$C$3=21,phase_chart!H1088,IF('Input&amp;Output'!$C$3=22,phase_chart!L1088,IF('Input&amp;Output'!$C$3=31,phase_chart!P1088,IF('Input&amp;Output'!$C$3=32,phase_chart!T1088,"")))))</f>
        <v>0</v>
      </c>
      <c r="N1091" s="205" t="b">
        <f>IF('Input&amp;Output'!$C$3=10,phase_chart!E1088,IF('Input&amp;Output'!$C$3=21,phase_chart!I1088,IF('Input&amp;Output'!$C$3=22,phase_chart!M1088,IF('Input&amp;Output'!$C$3=31,phase_chart!Q1088,IF('Input&amp;Output'!$C$3=32,phase_chart!U1088,"")))))</f>
        <v>1</v>
      </c>
      <c r="P1091" s="159">
        <f ca="1">IF(NOT($J1091=0),IF($J1091&lt;IF($P1090=0,0,VLOOKUP(P1090,tbL!$M$37:$Q$43,IF(L1091=TRUE,2,4))),IF($J1091&gt;=VLOOKUP(P1090,tbL!$M$37:$Q$43,IF(L1091=TRUE,3,5)),$P1090,IF(AND(L1090=TRUE,L1091=TRUE),$P1090,$P1090-1)),IF(AND(L1091=TRUE,J1091=VLOOKUP(P1090,tbL!$M$37:$Q$43,IF(L1091=TRUE,2,4))),P1090,IF($P1090+1&gt;$C$12,$C$12,$P1090+1))),0)</f>
        <v>1</v>
      </c>
      <c r="Q1091" s="159">
        <f t="shared" ca="1" si="479"/>
        <v>1</v>
      </c>
      <c r="R1091" s="207">
        <f t="shared" si="496"/>
        <v>0</v>
      </c>
      <c r="S1091" s="208"/>
      <c r="T1091" s="159">
        <f t="shared" si="497"/>
        <v>0</v>
      </c>
      <c r="U1091" s="209" t="str">
        <f ca="1">IF(AND(T1091=-1,N1091=TRUE),"*",IF(AND(U1090="*",N1091=TRUE),"*",IF(AND(AND(L1091=TRUE,U1090="*"),J1091&lt;VLOOKUP(V1090+1,tbL!$M$38:$O$43,3)),"*","")))</f>
        <v/>
      </c>
      <c r="V1091" s="204">
        <f t="shared" ca="1" si="480"/>
        <v>1</v>
      </c>
      <c r="Y1091" s="159" t="str">
        <f t="shared" ca="1" si="481"/>
        <v/>
      </c>
      <c r="Z1091" s="159" t="str">
        <f t="shared" si="482"/>
        <v/>
      </c>
      <c r="AA1091" s="159">
        <f t="shared" ca="1" si="502"/>
        <v>1</v>
      </c>
      <c r="AC1091" s="161" t="str">
        <f t="shared" ca="1" si="483"/>
        <v/>
      </c>
      <c r="AD1091" s="161">
        <f t="shared" ca="1" si="484"/>
        <v>1</v>
      </c>
      <c r="AE1091" s="161" t="str">
        <f t="shared" ca="1" si="504"/>
        <v/>
      </c>
      <c r="AF1091" s="161">
        <f t="shared" ca="1" si="485"/>
        <v>1</v>
      </c>
      <c r="AG1091" s="161" t="str">
        <f t="shared" ca="1" si="486"/>
        <v/>
      </c>
      <c r="AH1091" s="161">
        <f t="shared" ca="1" si="487"/>
        <v>1</v>
      </c>
      <c r="AI1091" s="161" t="str">
        <f t="shared" ca="1" si="488"/>
        <v/>
      </c>
      <c r="AJ1091" s="161">
        <f t="shared" ca="1" si="489"/>
        <v>1</v>
      </c>
      <c r="AL1091" s="161" t="str">
        <f t="shared" ca="1" si="490"/>
        <v/>
      </c>
      <c r="AM1091" s="161">
        <f t="shared" ca="1" si="501"/>
        <v>1</v>
      </c>
      <c r="AN1091" s="161" t="str">
        <f t="shared" ca="1" si="491"/>
        <v/>
      </c>
      <c r="AO1091" s="161">
        <f t="shared" ca="1" si="500"/>
        <v>1</v>
      </c>
      <c r="AP1091" s="161" t="str">
        <f t="shared" ca="1" si="492"/>
        <v/>
      </c>
      <c r="AQ1091" s="161">
        <f t="shared" ca="1" si="498"/>
        <v>1</v>
      </c>
      <c r="AR1091" s="161" t="str">
        <f t="shared" ca="1" si="493"/>
        <v/>
      </c>
      <c r="AS1091" s="161">
        <f t="shared" ca="1" si="494"/>
        <v>1</v>
      </c>
      <c r="AT1091" s="159" t="str">
        <f t="shared" ca="1" si="503"/>
        <v/>
      </c>
      <c r="AU1091" s="210">
        <f t="shared" ca="1" si="478"/>
        <v>14</v>
      </c>
      <c r="AV1091" s="209"/>
      <c r="AW1091" s="204">
        <f t="shared" si="495"/>
        <v>12030.666666666652</v>
      </c>
      <c r="AX1091" s="159"/>
      <c r="AZ1091" s="159"/>
      <c r="BM1091" s="207"/>
      <c r="BN1091" s="212"/>
      <c r="BP1091" s="209"/>
      <c r="BQ1091" s="211"/>
      <c r="BR1091" s="211"/>
      <c r="BS1091" s="211"/>
      <c r="BT1091" s="211"/>
      <c r="BU1091" s="211"/>
      <c r="BV1091" s="211"/>
      <c r="BW1091" s="211"/>
      <c r="BX1091" s="211"/>
      <c r="BY1091" s="211"/>
      <c r="BZ1091" s="211"/>
      <c r="CA1091" s="209"/>
      <c r="CB1091" s="224"/>
      <c r="CC1091" s="204"/>
      <c r="CD1091" s="204"/>
      <c r="CE1091" s="204"/>
      <c r="CF1091" s="211"/>
      <c r="CG1091" s="211"/>
      <c r="CI1091" s="209"/>
      <c r="CJ1091" s="209"/>
      <c r="EH1091" s="165"/>
      <c r="EI1091" s="165"/>
      <c r="EJ1091" s="166"/>
      <c r="EK1091" s="209"/>
      <c r="EL1091" s="211"/>
      <c r="EM1091" s="211"/>
      <c r="EN1091" s="211"/>
      <c r="EO1091" s="211"/>
      <c r="EP1091" s="211"/>
      <c r="ES1091" s="165"/>
      <c r="ET1091" s="165"/>
      <c r="EU1091" s="166"/>
      <c r="EV1091" s="209"/>
      <c r="EW1091" s="211"/>
      <c r="EX1091" s="211"/>
      <c r="EY1091" s="211"/>
      <c r="EZ1091" s="211"/>
      <c r="FA1091" s="211"/>
      <c r="FD1091" s="165"/>
      <c r="FE1091" s="165"/>
      <c r="FF1091" s="166"/>
      <c r="FG1091" s="209"/>
      <c r="FH1091" s="211"/>
      <c r="FI1091" s="211"/>
      <c r="FJ1091" s="211"/>
      <c r="FK1091" s="211"/>
      <c r="FL1091" s="211"/>
    </row>
    <row r="1092" spans="9:168">
      <c r="I1092" s="221">
        <f t="shared" si="499"/>
        <v>488</v>
      </c>
      <c r="J1092" s="159">
        <f>'v-t_chart'!C1089</f>
        <v>64.400000000000006</v>
      </c>
      <c r="K1092" s="204">
        <f t="shared" ca="1" si="505"/>
        <v>188.6276</v>
      </c>
      <c r="L1092" s="205" t="b">
        <f>IF('Input&amp;Output'!$C$3=10,phase_chart!C1089,IF('Input&amp;Output'!$C$3=21,phase_chart!G1089,IF('Input&amp;Output'!$C$3=22,phase_chart!K1089,IF('Input&amp;Output'!$C$3=31,phase_chart!O1089,IF('Input&amp;Output'!$C$3=32,phase_chart!S1089,"")))))</f>
        <v>0</v>
      </c>
      <c r="M1092" s="206" t="b">
        <f>IF('Input&amp;Output'!$C$3=10,phase_chart!D1089,IF('Input&amp;Output'!$C$3=21,phase_chart!H1089,IF('Input&amp;Output'!$C$3=22,phase_chart!L1089,IF('Input&amp;Output'!$C$3=31,phase_chart!P1089,IF('Input&amp;Output'!$C$3=32,phase_chart!T1089,"")))))</f>
        <v>0</v>
      </c>
      <c r="N1092" s="205" t="b">
        <f>IF('Input&amp;Output'!$C$3=10,phase_chart!E1089,IF('Input&amp;Output'!$C$3=21,phase_chart!I1089,IF('Input&amp;Output'!$C$3=22,phase_chart!M1089,IF('Input&amp;Output'!$C$3=31,phase_chart!Q1089,IF('Input&amp;Output'!$C$3=32,phase_chart!U1089,"")))))</f>
        <v>1</v>
      </c>
      <c r="P1092" s="159">
        <f ca="1">IF(NOT($J1092=0),IF($J1092&lt;IF($P1091=0,0,VLOOKUP(P1091,tbL!$M$37:$Q$43,IF(L1092=TRUE,2,4))),IF($J1092&gt;=VLOOKUP(P1091,tbL!$M$37:$Q$43,IF(L1092=TRUE,3,5)),$P1091,IF(AND(L1091=TRUE,L1092=TRUE),$P1091,$P1091-1)),IF(AND(L1092=TRUE,J1092=VLOOKUP(P1091,tbL!$M$37:$Q$43,IF(L1092=TRUE,2,4))),P1091,IF($P1091+1&gt;$C$12,$C$12,$P1091+1))),0)</f>
        <v>1</v>
      </c>
      <c r="Q1092" s="159">
        <f t="shared" ca="1" si="479"/>
        <v>1</v>
      </c>
      <c r="R1092" s="207">
        <f t="shared" si="496"/>
        <v>0</v>
      </c>
      <c r="S1092" s="208"/>
      <c r="T1092" s="159">
        <f t="shared" si="497"/>
        <v>0</v>
      </c>
      <c r="U1092" s="209" t="str">
        <f ca="1">IF(AND(T1092=-1,N1092=TRUE),"*",IF(AND(U1091="*",N1092=TRUE),"*",IF(AND(AND(L1092=TRUE,U1091="*"),J1092&lt;VLOOKUP(V1091+1,tbL!$M$38:$O$43,3)),"*","")))</f>
        <v/>
      </c>
      <c r="V1092" s="204">
        <f t="shared" ca="1" si="480"/>
        <v>1</v>
      </c>
      <c r="Y1092" s="159" t="str">
        <f t="shared" ca="1" si="481"/>
        <v/>
      </c>
      <c r="Z1092" s="159" t="str">
        <f t="shared" si="482"/>
        <v/>
      </c>
      <c r="AA1092" s="159">
        <f t="shared" ca="1" si="502"/>
        <v>1</v>
      </c>
      <c r="AC1092" s="161" t="str">
        <f t="shared" ca="1" si="483"/>
        <v/>
      </c>
      <c r="AD1092" s="161">
        <f t="shared" ca="1" si="484"/>
        <v>1</v>
      </c>
      <c r="AE1092" s="161" t="str">
        <f t="shared" ca="1" si="504"/>
        <v/>
      </c>
      <c r="AF1092" s="161">
        <f t="shared" ca="1" si="485"/>
        <v>1</v>
      </c>
      <c r="AG1092" s="161" t="str">
        <f t="shared" ca="1" si="486"/>
        <v/>
      </c>
      <c r="AH1092" s="161">
        <f t="shared" ca="1" si="487"/>
        <v>1</v>
      </c>
      <c r="AI1092" s="161" t="str">
        <f t="shared" ca="1" si="488"/>
        <v/>
      </c>
      <c r="AJ1092" s="161">
        <f t="shared" ca="1" si="489"/>
        <v>1</v>
      </c>
      <c r="AL1092" s="161" t="str">
        <f t="shared" ca="1" si="490"/>
        <v/>
      </c>
      <c r="AM1092" s="161">
        <f t="shared" ca="1" si="501"/>
        <v>1</v>
      </c>
      <c r="AN1092" s="161" t="str">
        <f t="shared" ca="1" si="491"/>
        <v/>
      </c>
      <c r="AO1092" s="161">
        <f t="shared" ca="1" si="500"/>
        <v>1</v>
      </c>
      <c r="AP1092" s="161" t="str">
        <f t="shared" ca="1" si="492"/>
        <v/>
      </c>
      <c r="AQ1092" s="161">
        <f t="shared" ca="1" si="498"/>
        <v>1</v>
      </c>
      <c r="AR1092" s="161" t="str">
        <f t="shared" ca="1" si="493"/>
        <v/>
      </c>
      <c r="AS1092" s="161">
        <f t="shared" ca="1" si="494"/>
        <v>1</v>
      </c>
      <c r="AT1092" s="159" t="str">
        <f t="shared" ca="1" si="503"/>
        <v/>
      </c>
      <c r="AU1092" s="210">
        <f t="shared" ref="AU1092:AU1155" ca="1" si="506">IF(Y1092=0,$C$17/100,IF(OR(K1092&lt;$C$17,AA1092=0),$C$17/100,(VLOOKUP($AS1092,$B$5:$C$11,2)*$J1092)/100))</f>
        <v>14</v>
      </c>
      <c r="AV1092" s="209"/>
      <c r="AW1092" s="204">
        <f t="shared" si="495"/>
        <v>12048.55555555554</v>
      </c>
      <c r="AX1092" s="159"/>
      <c r="AZ1092" s="159"/>
      <c r="BM1092" s="207"/>
      <c r="BN1092" s="212"/>
      <c r="BP1092" s="209"/>
      <c r="BQ1092" s="211"/>
      <c r="BR1092" s="211"/>
      <c r="BS1092" s="211"/>
      <c r="BT1092" s="211"/>
      <c r="BU1092" s="211"/>
      <c r="BV1092" s="211"/>
      <c r="BW1092" s="211"/>
      <c r="BX1092" s="211"/>
      <c r="BY1092" s="211"/>
      <c r="BZ1092" s="211"/>
      <c r="CA1092" s="209"/>
      <c r="CB1092" s="224"/>
      <c r="CC1092" s="204"/>
      <c r="CD1092" s="204"/>
      <c r="CE1092" s="204"/>
      <c r="CF1092" s="211"/>
      <c r="CG1092" s="211"/>
      <c r="CI1092" s="209"/>
      <c r="CJ1092" s="209"/>
      <c r="EH1092" s="165"/>
      <c r="EI1092" s="165"/>
      <c r="EJ1092" s="166"/>
      <c r="EK1092" s="209"/>
      <c r="EL1092" s="211"/>
      <c r="EM1092" s="211"/>
      <c r="EN1092" s="211"/>
      <c r="EO1092" s="211"/>
      <c r="EP1092" s="211"/>
      <c r="ES1092" s="165"/>
      <c r="ET1092" s="165"/>
      <c r="EU1092" s="166"/>
      <c r="EV1092" s="209"/>
      <c r="EW1092" s="211"/>
      <c r="EX1092" s="211"/>
      <c r="EY1092" s="211"/>
      <c r="EZ1092" s="211"/>
      <c r="FA1092" s="211"/>
      <c r="FD1092" s="165"/>
      <c r="FE1092" s="165"/>
      <c r="FF1092" s="166"/>
      <c r="FG1092" s="209"/>
      <c r="FH1092" s="211"/>
      <c r="FI1092" s="211"/>
      <c r="FJ1092" s="211"/>
      <c r="FK1092" s="211"/>
      <c r="FL1092" s="211"/>
    </row>
    <row r="1093" spans="9:168">
      <c r="I1093" s="221">
        <f t="shared" si="499"/>
        <v>489</v>
      </c>
      <c r="J1093" s="159">
        <f>'v-t_chart'!C1090</f>
        <v>61</v>
      </c>
      <c r="K1093" s="204">
        <f t="shared" ca="1" si="505"/>
        <v>178.66899999999998</v>
      </c>
      <c r="L1093" s="205" t="b">
        <f>IF('Input&amp;Output'!$C$3=10,phase_chart!C1090,IF('Input&amp;Output'!$C$3=21,phase_chart!G1090,IF('Input&amp;Output'!$C$3=22,phase_chart!K1090,IF('Input&amp;Output'!$C$3=31,phase_chart!O1090,IF('Input&amp;Output'!$C$3=32,phase_chart!S1090,"")))))</f>
        <v>0</v>
      </c>
      <c r="M1093" s="206" t="b">
        <f>IF('Input&amp;Output'!$C$3=10,phase_chart!D1090,IF('Input&amp;Output'!$C$3=21,phase_chart!H1090,IF('Input&amp;Output'!$C$3=22,phase_chart!L1090,IF('Input&amp;Output'!$C$3=31,phase_chart!P1090,IF('Input&amp;Output'!$C$3=32,phase_chart!T1090,"")))))</f>
        <v>0</v>
      </c>
      <c r="N1093" s="205" t="b">
        <f>IF('Input&amp;Output'!$C$3=10,phase_chart!E1090,IF('Input&amp;Output'!$C$3=21,phase_chart!I1090,IF('Input&amp;Output'!$C$3=22,phase_chart!M1090,IF('Input&amp;Output'!$C$3=31,phase_chart!Q1090,IF('Input&amp;Output'!$C$3=32,phase_chart!U1090,"")))))</f>
        <v>1</v>
      </c>
      <c r="P1093" s="159">
        <f ca="1">IF(NOT($J1093=0),IF($J1093&lt;IF($P1092=0,0,VLOOKUP(P1092,tbL!$M$37:$Q$43,IF(L1093=TRUE,2,4))),IF($J1093&gt;=VLOOKUP(P1092,tbL!$M$37:$Q$43,IF(L1093=TRUE,3,5)),$P1092,IF(AND(L1092=TRUE,L1093=TRUE),$P1092,$P1092-1)),IF(AND(L1093=TRUE,J1093=VLOOKUP(P1092,tbL!$M$37:$Q$43,IF(L1093=TRUE,2,4))),P1092,IF($P1092+1&gt;$C$12,$C$12,$P1092+1))),0)</f>
        <v>1</v>
      </c>
      <c r="Q1093" s="159">
        <f t="shared" ref="Q1093:Q1156" ca="1" si="507">P1093</f>
        <v>1</v>
      </c>
      <c r="R1093" s="207">
        <f t="shared" si="496"/>
        <v>0</v>
      </c>
      <c r="S1093" s="208"/>
      <c r="T1093" s="159">
        <f t="shared" si="497"/>
        <v>0</v>
      </c>
      <c r="U1093" s="209" t="str">
        <f ca="1">IF(AND(T1093=-1,N1093=TRUE),"*",IF(AND(U1092="*",N1093=TRUE),"*",IF(AND(AND(L1093=TRUE,U1092="*"),J1093&lt;VLOOKUP(V1092+1,tbL!$M$38:$O$43,3)),"*","")))</f>
        <v/>
      </c>
      <c r="V1093" s="204">
        <f t="shared" ref="V1093:V1156" ca="1" si="508">IF(U1093="*",IF(Q1093&gt;V1092,V1092,Q1093),Q1093)</f>
        <v>1</v>
      </c>
      <c r="Y1093" s="159" t="str">
        <f t="shared" ref="Y1093:Y1156" ca="1" si="509">IF(OR($V1093=3,OR($V1093=1,$V1093=2)),IF(OR($V1096=0,OR($V1097=0,OR($V1098=0,OR($V1099=0,OR($V1100=0,OR($V1101=0,$V1102=0)))))),IF(J1093&lt;IF(V1093=3,$D$18,IF(V1093=2,$F$13,$F$8)),0,IF(Y1092=0,0,IF(J1093&lt;10,0,""))),""),"")</f>
        <v/>
      </c>
      <c r="Z1093" s="159" t="str">
        <f t="shared" ref="Z1093:Z1156" si="510">IF(AND(AND(J1098&gt;0,J1097=0),Z1092=""),1,IF(Z1092=1,IF(AND(J1093&gt;0,J1094-J1093&gt;0),"",1),""))</f>
        <v/>
      </c>
      <c r="AA1093" s="159">
        <f t="shared" ca="1" si="502"/>
        <v>1</v>
      </c>
      <c r="AC1093" s="161" t="str">
        <f t="shared" ref="AC1093:AC1156" ca="1" si="511">IF(OR(OR($AT1093=-1,$R1093=1),AA1093=0),"",IF(AND(AA1092=AA1094,AA1093&lt;&gt;AA1092),"*",""))</f>
        <v/>
      </c>
      <c r="AD1093" s="161">
        <f t="shared" ref="AD1093:AD1156" ca="1" si="512">IF(AC1093="*",AA1092,AA1093)</f>
        <v>1</v>
      </c>
      <c r="AE1093" s="161" t="str">
        <f t="shared" ca="1" si="504"/>
        <v/>
      </c>
      <c r="AF1093" s="161">
        <f t="shared" ref="AF1093:AF1156" ca="1" si="513">IF(AE1093="*",AD1092,IF(AE1092="*",AD1091,AD1093))</f>
        <v>1</v>
      </c>
      <c r="AG1093" s="161" t="str">
        <f t="shared" ref="AG1093:AG1156" ca="1" si="514">IF(OR(OR(OR($AT1093=-1,$R1093=1),AF1093=0),AG1090="*"),"",IF(AND(AND(AND(AF1092=AF1096,AF1093&lt;&gt;AF1092),AF1093=AF1094),AF1093=AF1095),"*",""))</f>
        <v/>
      </c>
      <c r="AH1093" s="161">
        <f t="shared" ref="AH1093:AH1156" ca="1" si="515">IF(AG1093="*",AF1092,IF(AG1092="*",AF1091,IF(AG1091="*",AF1090,AF1093)))</f>
        <v>1</v>
      </c>
      <c r="AI1093" s="161" t="str">
        <f t="shared" ref="AI1093:AI1156" ca="1" si="516">IF(OR(OR(OR($AT1093=-1,$R1093=1),AH1093=0),AI1089="*"),"",IF(AND(AND(AND(AND(AH1092=AH1097,AH1093&lt;&gt;AH1092),AH1093=AH1094),AH1093=AH1095),AH1093=AH1096),"*",""))</f>
        <v/>
      </c>
      <c r="AJ1093" s="161">
        <f t="shared" ref="AJ1093:AJ1156" ca="1" si="517">IF(AI1093="*",AH1092,IF(AI1092="*",AH1091,IF(AI1091="*",AH1090,IF(AI1090="*",AH1089,AH1093))))</f>
        <v>1</v>
      </c>
      <c r="AL1093" s="161" t="str">
        <f t="shared" ref="AL1093:AL1156" ca="1" si="518">IF(OR(OR(OR($AT1093=-1,$R1093=1),AJ1093=0),AL1089="*"),"",IF(AND(AND(AND(AND(AJ1092=AJ1097,AJ1093&lt;&gt;AJ1092),AJ1093=AJ1094),AJ1093=AJ1095),AJ1093=AJ1096),"*",""))</f>
        <v/>
      </c>
      <c r="AM1093" s="161">
        <f t="shared" ca="1" si="501"/>
        <v>1</v>
      </c>
      <c r="AN1093" s="161" t="str">
        <f t="shared" ref="AN1093:AN1156" ca="1" si="519">IF(OR(OR(OR($AT1093=-1,$R1093=1),AM1093=0),AN1090="*"),"",IF(AND(AND(AND(AM1092=AM1096,AM1093&lt;&gt;AM1092),AM1093=AM1094),AM1093=AM1095),"*",""))</f>
        <v/>
      </c>
      <c r="AO1093" s="161">
        <f t="shared" ca="1" si="500"/>
        <v>1</v>
      </c>
      <c r="AP1093" s="161" t="str">
        <f t="shared" ref="AP1093:AP1156" ca="1" si="520">IF(OR(OR($AT1093=-1,$R1093=1),AO1093=0),"",IF(AND(AND(AO1092=AO1095,AO1093&lt;&gt;AO1092),AO1093=AO1094),"*",""))</f>
        <v/>
      </c>
      <c r="AQ1093" s="161">
        <f t="shared" ca="1" si="498"/>
        <v>1</v>
      </c>
      <c r="AR1093" s="161" t="str">
        <f t="shared" ref="AR1093:AR1156" ca="1" si="521">IF(OR(OR($AT1093=-1,$R1093=1),AQ1093=0),"",IF(AND(AQ1092=AQ1094,AQ1093&lt;&gt;AQ1092),"*",""))</f>
        <v/>
      </c>
      <c r="AS1093" s="161">
        <f t="shared" ref="AS1093:AS1156" ca="1" si="522">IF(AR1093="*",AQ1092,AQ1093)</f>
        <v>1</v>
      </c>
      <c r="AT1093" s="159" t="str">
        <f t="shared" ca="1" si="503"/>
        <v/>
      </c>
      <c r="AU1093" s="210">
        <f t="shared" ca="1" si="506"/>
        <v>14</v>
      </c>
      <c r="AV1093" s="209"/>
      <c r="AW1093" s="204">
        <f t="shared" ref="AW1093:AW1156" si="523">AW1092+J1093/3.6</f>
        <v>12065.499999999985</v>
      </c>
      <c r="AX1093" s="159"/>
      <c r="AZ1093" s="159"/>
      <c r="BM1093" s="207"/>
      <c r="BN1093" s="212"/>
      <c r="BP1093" s="209"/>
      <c r="BQ1093" s="211"/>
      <c r="BR1093" s="211"/>
      <c r="BS1093" s="211"/>
      <c r="BT1093" s="211"/>
      <c r="BU1093" s="211"/>
      <c r="BV1093" s="211"/>
      <c r="BW1093" s="211"/>
      <c r="BX1093" s="211"/>
      <c r="BY1093" s="211"/>
      <c r="BZ1093" s="211"/>
      <c r="CA1093" s="209"/>
      <c r="CB1093" s="224"/>
      <c r="CC1093" s="204"/>
      <c r="CD1093" s="204"/>
      <c r="CE1093" s="204"/>
      <c r="CF1093" s="211"/>
      <c r="CG1093" s="211"/>
      <c r="CI1093" s="209"/>
      <c r="CJ1093" s="209"/>
      <c r="EH1093" s="165"/>
      <c r="EI1093" s="165"/>
      <c r="EJ1093" s="166"/>
      <c r="EK1093" s="209"/>
      <c r="EL1093" s="211"/>
      <c r="EM1093" s="211"/>
      <c r="EN1093" s="211"/>
      <c r="EO1093" s="211"/>
      <c r="EP1093" s="211"/>
      <c r="ES1093" s="165"/>
      <c r="ET1093" s="165"/>
      <c r="EU1093" s="166"/>
      <c r="EV1093" s="209"/>
      <c r="EW1093" s="211"/>
      <c r="EX1093" s="211"/>
      <c r="EY1093" s="211"/>
      <c r="EZ1093" s="211"/>
      <c r="FA1093" s="211"/>
      <c r="FD1093" s="165"/>
      <c r="FE1093" s="165"/>
      <c r="FF1093" s="166"/>
      <c r="FG1093" s="209"/>
      <c r="FH1093" s="211"/>
      <c r="FI1093" s="211"/>
      <c r="FJ1093" s="211"/>
      <c r="FK1093" s="211"/>
      <c r="FL1093" s="211"/>
    </row>
    <row r="1094" spans="9:168">
      <c r="I1094" s="221">
        <f t="shared" si="499"/>
        <v>490</v>
      </c>
      <c r="J1094" s="159">
        <f>'v-t_chart'!C1091</f>
        <v>57.6</v>
      </c>
      <c r="K1094" s="204">
        <f t="shared" ca="1" si="505"/>
        <v>168.71039999999999</v>
      </c>
      <c r="L1094" s="205" t="b">
        <f>IF('Input&amp;Output'!$C$3=10,phase_chart!C1091,IF('Input&amp;Output'!$C$3=21,phase_chart!G1091,IF('Input&amp;Output'!$C$3=22,phase_chart!K1091,IF('Input&amp;Output'!$C$3=31,phase_chart!O1091,IF('Input&amp;Output'!$C$3=32,phase_chart!S1091,"")))))</f>
        <v>0</v>
      </c>
      <c r="M1094" s="206" t="b">
        <f>IF('Input&amp;Output'!$C$3=10,phase_chart!D1091,IF('Input&amp;Output'!$C$3=21,phase_chart!H1091,IF('Input&amp;Output'!$C$3=22,phase_chart!L1091,IF('Input&amp;Output'!$C$3=31,phase_chart!P1091,IF('Input&amp;Output'!$C$3=32,phase_chart!T1091,"")))))</f>
        <v>0</v>
      </c>
      <c r="N1094" s="205" t="b">
        <f>IF('Input&amp;Output'!$C$3=10,phase_chart!E1091,IF('Input&amp;Output'!$C$3=21,phase_chart!I1091,IF('Input&amp;Output'!$C$3=22,phase_chart!M1091,IF('Input&amp;Output'!$C$3=31,phase_chart!Q1091,IF('Input&amp;Output'!$C$3=32,phase_chart!U1091,"")))))</f>
        <v>1</v>
      </c>
      <c r="P1094" s="159">
        <f ca="1">IF(NOT($J1094=0),IF($J1094&lt;IF($P1093=0,0,VLOOKUP(P1093,tbL!$M$37:$Q$43,IF(L1094=TRUE,2,4))),IF($J1094&gt;=VLOOKUP(P1093,tbL!$M$37:$Q$43,IF(L1094=TRUE,3,5)),$P1093,IF(AND(L1093=TRUE,L1094=TRUE),$P1093,$P1093-1)),IF(AND(L1094=TRUE,J1094=VLOOKUP(P1093,tbL!$M$37:$Q$43,IF(L1094=TRUE,2,4))),P1093,IF($P1093+1&gt;$C$12,$C$12,$P1093+1))),0)</f>
        <v>1</v>
      </c>
      <c r="Q1094" s="159">
        <f t="shared" ca="1" si="507"/>
        <v>1</v>
      </c>
      <c r="R1094" s="207">
        <f t="shared" ref="R1094:R1157" si="524">IF(L1094=TRUE,IF(OR(K1093=0,R1093=1),1,0),0)</f>
        <v>0</v>
      </c>
      <c r="S1094" s="208"/>
      <c r="T1094" s="159">
        <f t="shared" ref="T1094:T1157" si="525">IF(AND(L1093=TRUE,M1094=TRUE),1,IF(AND(L1093=TRUE,N1094=TRUE),-1,0))</f>
        <v>0</v>
      </c>
      <c r="U1094" s="209" t="str">
        <f ca="1">IF(AND(T1094=-1,N1094=TRUE),"*",IF(AND(U1093="*",N1094=TRUE),"*",IF(AND(AND(L1094=TRUE,U1093="*"),J1094&lt;VLOOKUP(V1093+1,tbL!$M$38:$O$43,3)),"*","")))</f>
        <v/>
      </c>
      <c r="V1094" s="204">
        <f t="shared" ca="1" si="508"/>
        <v>1</v>
      </c>
      <c r="Y1094" s="159" t="str">
        <f t="shared" ca="1" si="509"/>
        <v/>
      </c>
      <c r="Z1094" s="159" t="str">
        <f t="shared" si="510"/>
        <v/>
      </c>
      <c r="AA1094" s="159">
        <f t="shared" ca="1" si="502"/>
        <v>1</v>
      </c>
      <c r="AC1094" s="161" t="str">
        <f t="shared" ca="1" si="511"/>
        <v/>
      </c>
      <c r="AD1094" s="161">
        <f t="shared" ca="1" si="512"/>
        <v>1</v>
      </c>
      <c r="AE1094" s="161" t="str">
        <f t="shared" ca="1" si="504"/>
        <v/>
      </c>
      <c r="AF1094" s="161">
        <f t="shared" ca="1" si="513"/>
        <v>1</v>
      </c>
      <c r="AG1094" s="161" t="str">
        <f t="shared" ca="1" si="514"/>
        <v/>
      </c>
      <c r="AH1094" s="161">
        <f t="shared" ca="1" si="515"/>
        <v>1</v>
      </c>
      <c r="AI1094" s="161" t="str">
        <f t="shared" ca="1" si="516"/>
        <v/>
      </c>
      <c r="AJ1094" s="161">
        <f t="shared" ca="1" si="517"/>
        <v>1</v>
      </c>
      <c r="AL1094" s="161" t="str">
        <f t="shared" ca="1" si="518"/>
        <v/>
      </c>
      <c r="AM1094" s="161">
        <f t="shared" ca="1" si="501"/>
        <v>1</v>
      </c>
      <c r="AN1094" s="161" t="str">
        <f t="shared" ca="1" si="519"/>
        <v/>
      </c>
      <c r="AO1094" s="161">
        <f t="shared" ca="1" si="500"/>
        <v>1</v>
      </c>
      <c r="AP1094" s="161" t="str">
        <f t="shared" ca="1" si="520"/>
        <v/>
      </c>
      <c r="AQ1094" s="161">
        <f t="shared" ref="AQ1094:AQ1157" ca="1" si="526">IF(AP1094="*",AO1093,IF(AP1093="*",AO1092,AO1094))</f>
        <v>1</v>
      </c>
      <c r="AR1094" s="161" t="str">
        <f t="shared" ca="1" si="521"/>
        <v/>
      </c>
      <c r="AS1094" s="161">
        <f t="shared" ca="1" si="522"/>
        <v>1</v>
      </c>
      <c r="AT1094" s="159" t="str">
        <f t="shared" ca="1" si="503"/>
        <v/>
      </c>
      <c r="AU1094" s="210">
        <f t="shared" ca="1" si="506"/>
        <v>14</v>
      </c>
      <c r="AV1094" s="209"/>
      <c r="AW1094" s="204">
        <f t="shared" si="523"/>
        <v>12081.499999999985</v>
      </c>
      <c r="AX1094" s="159"/>
      <c r="AZ1094" s="159"/>
      <c r="BM1094" s="207"/>
      <c r="BN1094" s="212"/>
      <c r="BP1094" s="209"/>
      <c r="BQ1094" s="211"/>
      <c r="BR1094" s="211"/>
      <c r="BS1094" s="211"/>
      <c r="BT1094" s="211"/>
      <c r="BU1094" s="211"/>
      <c r="BV1094" s="211"/>
      <c r="BW1094" s="211"/>
      <c r="BX1094" s="211"/>
      <c r="BY1094" s="211"/>
      <c r="BZ1094" s="211"/>
      <c r="CA1094" s="209"/>
      <c r="CB1094" s="224"/>
      <c r="CC1094" s="204"/>
      <c r="CD1094" s="204"/>
      <c r="CE1094" s="204"/>
      <c r="CF1094" s="211"/>
      <c r="CG1094" s="211"/>
      <c r="CI1094" s="209"/>
      <c r="CJ1094" s="209"/>
      <c r="EH1094" s="165"/>
      <c r="EI1094" s="165"/>
      <c r="EJ1094" s="166"/>
      <c r="EK1094" s="209"/>
      <c r="EL1094" s="211"/>
      <c r="EM1094" s="211"/>
      <c r="EN1094" s="211"/>
      <c r="EO1094" s="211"/>
      <c r="EP1094" s="211"/>
      <c r="ES1094" s="165"/>
      <c r="ET1094" s="165"/>
      <c r="EU1094" s="166"/>
      <c r="EV1094" s="209"/>
      <c r="EW1094" s="211"/>
      <c r="EX1094" s="211"/>
      <c r="EY1094" s="211"/>
      <c r="EZ1094" s="211"/>
      <c r="FA1094" s="211"/>
      <c r="FD1094" s="165"/>
      <c r="FE1094" s="165"/>
      <c r="FF1094" s="166"/>
      <c r="FG1094" s="209"/>
      <c r="FH1094" s="211"/>
      <c r="FI1094" s="211"/>
      <c r="FJ1094" s="211"/>
      <c r="FK1094" s="211"/>
      <c r="FL1094" s="211"/>
    </row>
    <row r="1095" spans="9:168">
      <c r="I1095" s="221">
        <f t="shared" ref="I1095:I1158" si="527">I1094+1</f>
        <v>491</v>
      </c>
      <c r="J1095" s="159">
        <f>'v-t_chart'!C1092</f>
        <v>54</v>
      </c>
      <c r="K1095" s="204">
        <f t="shared" ca="1" si="505"/>
        <v>158.166</v>
      </c>
      <c r="L1095" s="205" t="b">
        <f>IF('Input&amp;Output'!$C$3=10,phase_chart!C1092,IF('Input&amp;Output'!$C$3=21,phase_chart!G1092,IF('Input&amp;Output'!$C$3=22,phase_chart!K1092,IF('Input&amp;Output'!$C$3=31,phase_chart!O1092,IF('Input&amp;Output'!$C$3=32,phase_chart!S1092,"")))))</f>
        <v>0</v>
      </c>
      <c r="M1095" s="206" t="b">
        <f>IF('Input&amp;Output'!$C$3=10,phase_chart!D1092,IF('Input&amp;Output'!$C$3=21,phase_chart!H1092,IF('Input&amp;Output'!$C$3=22,phase_chart!L1092,IF('Input&amp;Output'!$C$3=31,phase_chart!P1092,IF('Input&amp;Output'!$C$3=32,phase_chart!T1092,"")))))</f>
        <v>0</v>
      </c>
      <c r="N1095" s="205" t="b">
        <f>IF('Input&amp;Output'!$C$3=10,phase_chart!E1092,IF('Input&amp;Output'!$C$3=21,phase_chart!I1092,IF('Input&amp;Output'!$C$3=22,phase_chart!M1092,IF('Input&amp;Output'!$C$3=31,phase_chart!Q1092,IF('Input&amp;Output'!$C$3=32,phase_chart!U1092,"")))))</f>
        <v>1</v>
      </c>
      <c r="P1095" s="159">
        <f ca="1">IF(NOT($J1095=0),IF($J1095&lt;IF($P1094=0,0,VLOOKUP(P1094,tbL!$M$37:$Q$43,IF(L1095=TRUE,2,4))),IF($J1095&gt;=VLOOKUP(P1094,tbL!$M$37:$Q$43,IF(L1095=TRUE,3,5)),$P1094,IF(AND(L1094=TRUE,L1095=TRUE),$P1094,$P1094-1)),IF(AND(L1095=TRUE,J1095=VLOOKUP(P1094,tbL!$M$37:$Q$43,IF(L1095=TRUE,2,4))),P1094,IF($P1094+1&gt;$C$12,$C$12,$P1094+1))),0)</f>
        <v>1</v>
      </c>
      <c r="Q1095" s="159">
        <f t="shared" ca="1" si="507"/>
        <v>1</v>
      </c>
      <c r="R1095" s="207">
        <f t="shared" si="524"/>
        <v>0</v>
      </c>
      <c r="S1095" s="208"/>
      <c r="T1095" s="159">
        <f t="shared" si="525"/>
        <v>0</v>
      </c>
      <c r="U1095" s="209" t="str">
        <f ca="1">IF(AND(T1095=-1,N1095=TRUE),"*",IF(AND(U1094="*",N1095=TRUE),"*",IF(AND(AND(L1095=TRUE,U1094="*"),J1095&lt;VLOOKUP(V1094+1,tbL!$M$38:$O$43,3)),"*","")))</f>
        <v/>
      </c>
      <c r="V1095" s="204">
        <f t="shared" ca="1" si="508"/>
        <v>1</v>
      </c>
      <c r="Y1095" s="159" t="str">
        <f t="shared" ca="1" si="509"/>
        <v/>
      </c>
      <c r="Z1095" s="159" t="str">
        <f t="shared" si="510"/>
        <v/>
      </c>
      <c r="AA1095" s="159">
        <f t="shared" ca="1" si="502"/>
        <v>1</v>
      </c>
      <c r="AC1095" s="161" t="str">
        <f t="shared" ca="1" si="511"/>
        <v/>
      </c>
      <c r="AD1095" s="161">
        <f t="shared" ca="1" si="512"/>
        <v>1</v>
      </c>
      <c r="AE1095" s="161" t="str">
        <f t="shared" ca="1" si="504"/>
        <v/>
      </c>
      <c r="AF1095" s="161">
        <f t="shared" ca="1" si="513"/>
        <v>1</v>
      </c>
      <c r="AG1095" s="161" t="str">
        <f t="shared" ca="1" si="514"/>
        <v/>
      </c>
      <c r="AH1095" s="161">
        <f t="shared" ca="1" si="515"/>
        <v>1</v>
      </c>
      <c r="AI1095" s="161" t="str">
        <f t="shared" ca="1" si="516"/>
        <v/>
      </c>
      <c r="AJ1095" s="161">
        <f t="shared" ca="1" si="517"/>
        <v>1</v>
      </c>
      <c r="AL1095" s="161" t="str">
        <f t="shared" ca="1" si="518"/>
        <v/>
      </c>
      <c r="AM1095" s="161">
        <f t="shared" ca="1" si="501"/>
        <v>1</v>
      </c>
      <c r="AN1095" s="161" t="str">
        <f t="shared" ca="1" si="519"/>
        <v/>
      </c>
      <c r="AO1095" s="161">
        <f t="shared" ref="AO1095:AO1158" ca="1" si="528">IF(AN1095="*",AM1094,IF(AN1094="*",AM1093,IF(AN1093="*",AM1092,AM1095)))</f>
        <v>1</v>
      </c>
      <c r="AP1095" s="161" t="str">
        <f t="shared" ca="1" si="520"/>
        <v/>
      </c>
      <c r="AQ1095" s="161">
        <f t="shared" ca="1" si="526"/>
        <v>1</v>
      </c>
      <c r="AR1095" s="161" t="str">
        <f t="shared" ca="1" si="521"/>
        <v/>
      </c>
      <c r="AS1095" s="161">
        <f t="shared" ca="1" si="522"/>
        <v>1</v>
      </c>
      <c r="AT1095" s="159" t="str">
        <f t="shared" ca="1" si="503"/>
        <v/>
      </c>
      <c r="AU1095" s="210">
        <f t="shared" ca="1" si="506"/>
        <v>14</v>
      </c>
      <c r="AV1095" s="209"/>
      <c r="AW1095" s="204">
        <f t="shared" si="523"/>
        <v>12096.499999999985</v>
      </c>
      <c r="AX1095" s="159"/>
      <c r="AZ1095" s="159"/>
      <c r="BM1095" s="207"/>
      <c r="BN1095" s="212"/>
      <c r="BP1095" s="209"/>
      <c r="BQ1095" s="211"/>
      <c r="BR1095" s="211"/>
      <c r="BS1095" s="211"/>
      <c r="BT1095" s="211"/>
      <c r="BU1095" s="211"/>
      <c r="BV1095" s="211"/>
      <c r="BW1095" s="211"/>
      <c r="BX1095" s="211"/>
      <c r="BY1095" s="211"/>
      <c r="BZ1095" s="211"/>
      <c r="CA1095" s="209"/>
      <c r="CB1095" s="224"/>
      <c r="CC1095" s="204"/>
      <c r="CD1095" s="204"/>
      <c r="CE1095" s="204"/>
      <c r="CF1095" s="211"/>
      <c r="CG1095" s="211"/>
      <c r="CI1095" s="209"/>
      <c r="CJ1095" s="209"/>
      <c r="EH1095" s="165"/>
      <c r="EI1095" s="165"/>
      <c r="EJ1095" s="166"/>
      <c r="EK1095" s="209"/>
      <c r="EL1095" s="211"/>
      <c r="EM1095" s="211"/>
      <c r="EN1095" s="211"/>
      <c r="EO1095" s="211"/>
      <c r="EP1095" s="211"/>
      <c r="ES1095" s="165"/>
      <c r="ET1095" s="165"/>
      <c r="EU1095" s="166"/>
      <c r="EV1095" s="209"/>
      <c r="EW1095" s="211"/>
      <c r="EX1095" s="211"/>
      <c r="EY1095" s="211"/>
      <c r="EZ1095" s="211"/>
      <c r="FA1095" s="211"/>
      <c r="FD1095" s="165"/>
      <c r="FE1095" s="165"/>
      <c r="FF1095" s="166"/>
      <c r="FG1095" s="209"/>
      <c r="FH1095" s="211"/>
      <c r="FI1095" s="211"/>
      <c r="FJ1095" s="211"/>
      <c r="FK1095" s="211"/>
      <c r="FL1095" s="211"/>
    </row>
    <row r="1096" spans="9:168">
      <c r="I1096" s="221">
        <f t="shared" si="527"/>
        <v>492</v>
      </c>
      <c r="J1096" s="159">
        <f>'v-t_chart'!C1093</f>
        <v>49.7</v>
      </c>
      <c r="K1096" s="204">
        <f t="shared" ca="1" si="505"/>
        <v>145.57130000000001</v>
      </c>
      <c r="L1096" s="205" t="b">
        <f>IF('Input&amp;Output'!$C$3=10,phase_chart!C1093,IF('Input&amp;Output'!$C$3=21,phase_chart!G1093,IF('Input&amp;Output'!$C$3=22,phase_chart!K1093,IF('Input&amp;Output'!$C$3=31,phase_chart!O1093,IF('Input&amp;Output'!$C$3=32,phase_chart!S1093,"")))))</f>
        <v>0</v>
      </c>
      <c r="M1096" s="206" t="b">
        <f>IF('Input&amp;Output'!$C$3=10,phase_chart!D1093,IF('Input&amp;Output'!$C$3=21,phase_chart!H1093,IF('Input&amp;Output'!$C$3=22,phase_chart!L1093,IF('Input&amp;Output'!$C$3=31,phase_chart!P1093,IF('Input&amp;Output'!$C$3=32,phase_chart!T1093,"")))))</f>
        <v>0</v>
      </c>
      <c r="N1096" s="205" t="b">
        <f>IF('Input&amp;Output'!$C$3=10,phase_chart!E1093,IF('Input&amp;Output'!$C$3=21,phase_chart!I1093,IF('Input&amp;Output'!$C$3=22,phase_chart!M1093,IF('Input&amp;Output'!$C$3=31,phase_chart!Q1093,IF('Input&amp;Output'!$C$3=32,phase_chart!U1093,"")))))</f>
        <v>1</v>
      </c>
      <c r="P1096" s="159">
        <f ca="1">IF(NOT($J1096=0),IF($J1096&lt;IF($P1095=0,0,VLOOKUP(P1095,tbL!$M$37:$Q$43,IF(L1096=TRUE,2,4))),IF($J1096&gt;=VLOOKUP(P1095,tbL!$M$37:$Q$43,IF(L1096=TRUE,3,5)),$P1095,IF(AND(L1095=TRUE,L1096=TRUE),$P1095,$P1095-1)),IF(AND(L1096=TRUE,J1096=VLOOKUP(P1095,tbL!$M$37:$Q$43,IF(L1096=TRUE,2,4))),P1095,IF($P1095+1&gt;$C$12,$C$12,$P1095+1))),0)</f>
        <v>1</v>
      </c>
      <c r="Q1096" s="159">
        <f t="shared" ca="1" si="507"/>
        <v>1</v>
      </c>
      <c r="R1096" s="207">
        <f t="shared" si="524"/>
        <v>0</v>
      </c>
      <c r="S1096" s="208"/>
      <c r="T1096" s="159">
        <f t="shared" si="525"/>
        <v>0</v>
      </c>
      <c r="U1096" s="209" t="str">
        <f ca="1">IF(AND(T1096=-1,N1096=TRUE),"*",IF(AND(U1095="*",N1096=TRUE),"*",IF(AND(AND(L1096=TRUE,U1095="*"),J1096&lt;VLOOKUP(V1095+1,tbL!$M$38:$O$43,3)),"*","")))</f>
        <v/>
      </c>
      <c r="V1096" s="204">
        <f t="shared" ca="1" si="508"/>
        <v>1</v>
      </c>
      <c r="Y1096" s="159" t="str">
        <f t="shared" ca="1" si="509"/>
        <v/>
      </c>
      <c r="Z1096" s="159" t="str">
        <f t="shared" si="510"/>
        <v/>
      </c>
      <c r="AA1096" s="159">
        <f t="shared" ca="1" si="502"/>
        <v>1</v>
      </c>
      <c r="AC1096" s="161" t="str">
        <f t="shared" ca="1" si="511"/>
        <v/>
      </c>
      <c r="AD1096" s="161">
        <f t="shared" ca="1" si="512"/>
        <v>1</v>
      </c>
      <c r="AE1096" s="161" t="str">
        <f t="shared" ca="1" si="504"/>
        <v/>
      </c>
      <c r="AF1096" s="161">
        <f t="shared" ca="1" si="513"/>
        <v>1</v>
      </c>
      <c r="AG1096" s="161" t="str">
        <f t="shared" ca="1" si="514"/>
        <v/>
      </c>
      <c r="AH1096" s="161">
        <f t="shared" ca="1" si="515"/>
        <v>1</v>
      </c>
      <c r="AI1096" s="161" t="str">
        <f t="shared" ca="1" si="516"/>
        <v/>
      </c>
      <c r="AJ1096" s="161">
        <f t="shared" ca="1" si="517"/>
        <v>1</v>
      </c>
      <c r="AL1096" s="161" t="str">
        <f t="shared" ca="1" si="518"/>
        <v/>
      </c>
      <c r="AM1096" s="161">
        <f t="shared" ref="AM1096:AM1159" ca="1" si="529">IF(AL1096="*",AJ1095,IF(AL1095="*",AJ1094,IF(AL1094="*",AJ1093,IF(AL1093="*",AJ1092,AJ1096))))</f>
        <v>1</v>
      </c>
      <c r="AN1096" s="161" t="str">
        <f t="shared" ca="1" si="519"/>
        <v/>
      </c>
      <c r="AO1096" s="161">
        <f t="shared" ca="1" si="528"/>
        <v>1</v>
      </c>
      <c r="AP1096" s="161" t="str">
        <f t="shared" ca="1" si="520"/>
        <v/>
      </c>
      <c r="AQ1096" s="161">
        <f t="shared" ca="1" si="526"/>
        <v>1</v>
      </c>
      <c r="AR1096" s="161" t="str">
        <f t="shared" ca="1" si="521"/>
        <v/>
      </c>
      <c r="AS1096" s="161">
        <f t="shared" ca="1" si="522"/>
        <v>1</v>
      </c>
      <c r="AT1096" s="159" t="str">
        <f t="shared" ca="1" si="503"/>
        <v/>
      </c>
      <c r="AU1096" s="210">
        <f t="shared" ca="1" si="506"/>
        <v>14</v>
      </c>
      <c r="AV1096" s="209"/>
      <c r="AW1096" s="204">
        <f t="shared" si="523"/>
        <v>12110.30555555554</v>
      </c>
      <c r="AX1096" s="159"/>
      <c r="AZ1096" s="159"/>
      <c r="BM1096" s="207"/>
      <c r="BN1096" s="212"/>
      <c r="BP1096" s="209"/>
      <c r="BQ1096" s="211"/>
      <c r="BR1096" s="211"/>
      <c r="BS1096" s="211"/>
      <c r="BT1096" s="211"/>
      <c r="BU1096" s="211"/>
      <c r="BV1096" s="211"/>
      <c r="BW1096" s="211"/>
      <c r="BX1096" s="211"/>
      <c r="BY1096" s="211"/>
      <c r="BZ1096" s="211"/>
      <c r="CA1096" s="209"/>
      <c r="CB1096" s="224"/>
      <c r="CC1096" s="204"/>
      <c r="CD1096" s="204"/>
      <c r="CE1096" s="204"/>
      <c r="CF1096" s="211"/>
      <c r="CG1096" s="211"/>
      <c r="CI1096" s="209"/>
      <c r="CJ1096" s="209"/>
      <c r="EH1096" s="165"/>
      <c r="EI1096" s="165"/>
      <c r="EJ1096" s="166"/>
      <c r="EK1096" s="209"/>
      <c r="EL1096" s="211"/>
      <c r="EM1096" s="211"/>
      <c r="EN1096" s="211"/>
      <c r="EO1096" s="211"/>
      <c r="EP1096" s="211"/>
      <c r="ES1096" s="165"/>
      <c r="ET1096" s="165"/>
      <c r="EU1096" s="166"/>
      <c r="EV1096" s="209"/>
      <c r="EW1096" s="211"/>
      <c r="EX1096" s="211"/>
      <c r="EY1096" s="211"/>
      <c r="EZ1096" s="211"/>
      <c r="FA1096" s="211"/>
      <c r="FD1096" s="165"/>
      <c r="FE1096" s="165"/>
      <c r="FF1096" s="166"/>
      <c r="FG1096" s="209"/>
      <c r="FH1096" s="211"/>
      <c r="FI1096" s="211"/>
      <c r="FJ1096" s="211"/>
      <c r="FK1096" s="211"/>
      <c r="FL1096" s="211"/>
    </row>
    <row r="1097" spans="9:168">
      <c r="I1097" s="221">
        <f t="shared" si="527"/>
        <v>493</v>
      </c>
      <c r="J1097" s="159">
        <f>'v-t_chart'!C1094</f>
        <v>44.4</v>
      </c>
      <c r="K1097" s="204">
        <f t="shared" ca="1" si="505"/>
        <v>130.04759999999999</v>
      </c>
      <c r="L1097" s="205" t="b">
        <f>IF('Input&amp;Output'!$C$3=10,phase_chart!C1094,IF('Input&amp;Output'!$C$3=21,phase_chart!G1094,IF('Input&amp;Output'!$C$3=22,phase_chart!K1094,IF('Input&amp;Output'!$C$3=31,phase_chart!O1094,IF('Input&amp;Output'!$C$3=32,phase_chart!S1094,"")))))</f>
        <v>0</v>
      </c>
      <c r="M1097" s="206" t="b">
        <f>IF('Input&amp;Output'!$C$3=10,phase_chart!D1094,IF('Input&amp;Output'!$C$3=21,phase_chart!H1094,IF('Input&amp;Output'!$C$3=22,phase_chart!L1094,IF('Input&amp;Output'!$C$3=31,phase_chart!P1094,IF('Input&amp;Output'!$C$3=32,phase_chart!T1094,"")))))</f>
        <v>0</v>
      </c>
      <c r="N1097" s="205" t="b">
        <f>IF('Input&amp;Output'!$C$3=10,phase_chart!E1094,IF('Input&amp;Output'!$C$3=21,phase_chart!I1094,IF('Input&amp;Output'!$C$3=22,phase_chart!M1094,IF('Input&amp;Output'!$C$3=31,phase_chart!Q1094,IF('Input&amp;Output'!$C$3=32,phase_chart!U1094,"")))))</f>
        <v>1</v>
      </c>
      <c r="P1097" s="159">
        <f ca="1">IF(NOT($J1097=0),IF($J1097&lt;IF($P1096=0,0,VLOOKUP(P1096,tbL!$M$37:$Q$43,IF(L1097=TRUE,2,4))),IF($J1097&gt;=VLOOKUP(P1096,tbL!$M$37:$Q$43,IF(L1097=TRUE,3,5)),$P1096,IF(AND(L1096=TRUE,L1097=TRUE),$P1096,$P1096-1)),IF(AND(L1097=TRUE,J1097=VLOOKUP(P1096,tbL!$M$37:$Q$43,IF(L1097=TRUE,2,4))),P1096,IF($P1096+1&gt;$C$12,$C$12,$P1096+1))),0)</f>
        <v>1</v>
      </c>
      <c r="Q1097" s="159">
        <f t="shared" ca="1" si="507"/>
        <v>1</v>
      </c>
      <c r="R1097" s="207">
        <f t="shared" si="524"/>
        <v>0</v>
      </c>
      <c r="S1097" s="208"/>
      <c r="T1097" s="159">
        <f t="shared" si="525"/>
        <v>0</v>
      </c>
      <c r="U1097" s="209" t="str">
        <f ca="1">IF(AND(T1097=-1,N1097=TRUE),"*",IF(AND(U1096="*",N1097=TRUE),"*",IF(AND(AND(L1097=TRUE,U1096="*"),J1097&lt;VLOOKUP(V1096+1,tbL!$M$38:$O$43,3)),"*","")))</f>
        <v/>
      </c>
      <c r="V1097" s="204">
        <f t="shared" ca="1" si="508"/>
        <v>1</v>
      </c>
      <c r="Y1097" s="159" t="str">
        <f t="shared" ca="1" si="509"/>
        <v/>
      </c>
      <c r="Z1097" s="159" t="str">
        <f t="shared" si="510"/>
        <v/>
      </c>
      <c r="AA1097" s="159">
        <f t="shared" ca="1" si="502"/>
        <v>1</v>
      </c>
      <c r="AC1097" s="161" t="str">
        <f t="shared" ca="1" si="511"/>
        <v/>
      </c>
      <c r="AD1097" s="161">
        <f t="shared" ca="1" si="512"/>
        <v>1</v>
      </c>
      <c r="AE1097" s="161" t="str">
        <f t="shared" ca="1" si="504"/>
        <v/>
      </c>
      <c r="AF1097" s="161">
        <f t="shared" ca="1" si="513"/>
        <v>1</v>
      </c>
      <c r="AG1097" s="161" t="str">
        <f t="shared" ca="1" si="514"/>
        <v/>
      </c>
      <c r="AH1097" s="161">
        <f t="shared" ca="1" si="515"/>
        <v>1</v>
      </c>
      <c r="AI1097" s="161" t="str">
        <f t="shared" ca="1" si="516"/>
        <v/>
      </c>
      <c r="AJ1097" s="161">
        <f t="shared" ca="1" si="517"/>
        <v>1</v>
      </c>
      <c r="AL1097" s="161" t="str">
        <f t="shared" ca="1" si="518"/>
        <v/>
      </c>
      <c r="AM1097" s="161">
        <f t="shared" ca="1" si="529"/>
        <v>1</v>
      </c>
      <c r="AN1097" s="161" t="str">
        <f t="shared" ca="1" si="519"/>
        <v/>
      </c>
      <c r="AO1097" s="161">
        <f t="shared" ca="1" si="528"/>
        <v>1</v>
      </c>
      <c r="AP1097" s="161" t="str">
        <f t="shared" ca="1" si="520"/>
        <v/>
      </c>
      <c r="AQ1097" s="161">
        <f t="shared" ca="1" si="526"/>
        <v>1</v>
      </c>
      <c r="AR1097" s="161" t="str">
        <f t="shared" ca="1" si="521"/>
        <v/>
      </c>
      <c r="AS1097" s="161">
        <f t="shared" ca="1" si="522"/>
        <v>1</v>
      </c>
      <c r="AT1097" s="159" t="str">
        <f t="shared" ca="1" si="503"/>
        <v/>
      </c>
      <c r="AU1097" s="210">
        <f t="shared" ca="1" si="506"/>
        <v>14</v>
      </c>
      <c r="AV1097" s="209"/>
      <c r="AW1097" s="204">
        <f t="shared" si="523"/>
        <v>12122.638888888874</v>
      </c>
      <c r="AX1097" s="159"/>
      <c r="AZ1097" s="159"/>
      <c r="BM1097" s="207"/>
      <c r="BN1097" s="212"/>
      <c r="BP1097" s="209"/>
      <c r="BQ1097" s="211"/>
      <c r="BR1097" s="211"/>
      <c r="BS1097" s="211"/>
      <c r="BT1097" s="211"/>
      <c r="BU1097" s="211"/>
      <c r="BV1097" s="211"/>
      <c r="BW1097" s="211"/>
      <c r="BX1097" s="211"/>
      <c r="BY1097" s="211"/>
      <c r="BZ1097" s="211"/>
      <c r="CA1097" s="209"/>
      <c r="CB1097" s="224"/>
      <c r="CC1097" s="204"/>
      <c r="CD1097" s="204"/>
      <c r="CE1097" s="204"/>
      <c r="CF1097" s="211"/>
      <c r="CG1097" s="211"/>
      <c r="CI1097" s="209"/>
      <c r="CJ1097" s="209"/>
      <c r="EH1097" s="165"/>
      <c r="EI1097" s="165"/>
      <c r="EJ1097" s="166"/>
      <c r="EK1097" s="209"/>
      <c r="EL1097" s="211"/>
      <c r="EM1097" s="211"/>
      <c r="EN1097" s="211"/>
      <c r="EO1097" s="211"/>
      <c r="EP1097" s="211"/>
      <c r="ES1097" s="165"/>
      <c r="ET1097" s="165"/>
      <c r="EU1097" s="166"/>
      <c r="EV1097" s="209"/>
      <c r="EW1097" s="211"/>
      <c r="EX1097" s="211"/>
      <c r="EY1097" s="211"/>
      <c r="EZ1097" s="211"/>
      <c r="FA1097" s="211"/>
      <c r="FD1097" s="165"/>
      <c r="FE1097" s="165"/>
      <c r="FF1097" s="166"/>
      <c r="FG1097" s="209"/>
      <c r="FH1097" s="211"/>
      <c r="FI1097" s="211"/>
      <c r="FJ1097" s="211"/>
      <c r="FK1097" s="211"/>
      <c r="FL1097" s="211"/>
    </row>
    <row r="1098" spans="9:168">
      <c r="I1098" s="221">
        <f t="shared" si="527"/>
        <v>494</v>
      </c>
      <c r="J1098" s="159">
        <f>'v-t_chart'!C1095</f>
        <v>38.200000000000003</v>
      </c>
      <c r="K1098" s="204">
        <f t="shared" ca="1" si="505"/>
        <v>111.8878</v>
      </c>
      <c r="L1098" s="205" t="b">
        <f>IF('Input&amp;Output'!$C$3=10,phase_chart!C1095,IF('Input&amp;Output'!$C$3=21,phase_chart!G1095,IF('Input&amp;Output'!$C$3=22,phase_chart!K1095,IF('Input&amp;Output'!$C$3=31,phase_chart!O1095,IF('Input&amp;Output'!$C$3=32,phase_chart!S1095,"")))))</f>
        <v>0</v>
      </c>
      <c r="M1098" s="206" t="b">
        <f>IF('Input&amp;Output'!$C$3=10,phase_chart!D1095,IF('Input&amp;Output'!$C$3=21,phase_chart!H1095,IF('Input&amp;Output'!$C$3=22,phase_chart!L1095,IF('Input&amp;Output'!$C$3=31,phase_chart!P1095,IF('Input&amp;Output'!$C$3=32,phase_chart!T1095,"")))))</f>
        <v>0</v>
      </c>
      <c r="N1098" s="205" t="b">
        <f>IF('Input&amp;Output'!$C$3=10,phase_chart!E1095,IF('Input&amp;Output'!$C$3=21,phase_chart!I1095,IF('Input&amp;Output'!$C$3=22,phase_chart!M1095,IF('Input&amp;Output'!$C$3=31,phase_chart!Q1095,IF('Input&amp;Output'!$C$3=32,phase_chart!U1095,"")))))</f>
        <v>1</v>
      </c>
      <c r="P1098" s="159">
        <f ca="1">IF(NOT($J1098=0),IF($J1098&lt;IF($P1097=0,0,VLOOKUP(P1097,tbL!$M$37:$Q$43,IF(L1098=TRUE,2,4))),IF($J1098&gt;=VLOOKUP(P1097,tbL!$M$37:$Q$43,IF(L1098=TRUE,3,5)),$P1097,IF(AND(L1097=TRUE,L1098=TRUE),$P1097,$P1097-1)),IF(AND(L1098=TRUE,J1098=VLOOKUP(P1097,tbL!$M$37:$Q$43,IF(L1098=TRUE,2,4))),P1097,IF($P1097+1&gt;$C$12,$C$12,$P1097+1))),0)</f>
        <v>1</v>
      </c>
      <c r="Q1098" s="159">
        <f t="shared" ca="1" si="507"/>
        <v>1</v>
      </c>
      <c r="R1098" s="207">
        <f t="shared" si="524"/>
        <v>0</v>
      </c>
      <c r="S1098" s="208"/>
      <c r="T1098" s="159">
        <f t="shared" si="525"/>
        <v>0</v>
      </c>
      <c r="U1098" s="209" t="str">
        <f ca="1">IF(AND(T1098=-1,N1098=TRUE),"*",IF(AND(U1097="*",N1098=TRUE),"*",IF(AND(AND(L1098=TRUE,U1097="*"),J1098&lt;VLOOKUP(V1097+1,tbL!$M$38:$O$43,3)),"*","")))</f>
        <v/>
      </c>
      <c r="V1098" s="204">
        <f t="shared" ca="1" si="508"/>
        <v>1</v>
      </c>
      <c r="Y1098" s="159">
        <f t="shared" ca="1" si="509"/>
        <v>0</v>
      </c>
      <c r="Z1098" s="159" t="str">
        <f t="shared" si="510"/>
        <v/>
      </c>
      <c r="AA1098" s="159">
        <f t="shared" ca="1" si="502"/>
        <v>1</v>
      </c>
      <c r="AC1098" s="161" t="str">
        <f t="shared" ca="1" si="511"/>
        <v/>
      </c>
      <c r="AD1098" s="161">
        <f t="shared" ca="1" si="512"/>
        <v>1</v>
      </c>
      <c r="AE1098" s="161" t="str">
        <f t="shared" ca="1" si="504"/>
        <v/>
      </c>
      <c r="AF1098" s="161">
        <f t="shared" ca="1" si="513"/>
        <v>1</v>
      </c>
      <c r="AG1098" s="161" t="str">
        <f t="shared" ca="1" si="514"/>
        <v/>
      </c>
      <c r="AH1098" s="161">
        <f t="shared" ca="1" si="515"/>
        <v>1</v>
      </c>
      <c r="AI1098" s="161" t="str">
        <f t="shared" ca="1" si="516"/>
        <v/>
      </c>
      <c r="AJ1098" s="161">
        <f t="shared" ca="1" si="517"/>
        <v>1</v>
      </c>
      <c r="AL1098" s="161" t="str">
        <f t="shared" ca="1" si="518"/>
        <v/>
      </c>
      <c r="AM1098" s="161">
        <f t="shared" ca="1" si="529"/>
        <v>1</v>
      </c>
      <c r="AN1098" s="161" t="str">
        <f t="shared" ca="1" si="519"/>
        <v/>
      </c>
      <c r="AO1098" s="161">
        <f t="shared" ca="1" si="528"/>
        <v>1</v>
      </c>
      <c r="AP1098" s="161" t="str">
        <f t="shared" ca="1" si="520"/>
        <v/>
      </c>
      <c r="AQ1098" s="161">
        <f t="shared" ca="1" si="526"/>
        <v>1</v>
      </c>
      <c r="AR1098" s="161" t="str">
        <f t="shared" ca="1" si="521"/>
        <v/>
      </c>
      <c r="AS1098" s="161">
        <f t="shared" ca="1" si="522"/>
        <v>1</v>
      </c>
      <c r="AT1098" s="159">
        <f t="shared" ca="1" si="503"/>
        <v>-1</v>
      </c>
      <c r="AU1098" s="210">
        <f t="shared" ca="1" si="506"/>
        <v>14</v>
      </c>
      <c r="AV1098" s="209"/>
      <c r="AW1098" s="204">
        <f t="shared" si="523"/>
        <v>12133.249999999985</v>
      </c>
      <c r="AX1098" s="159"/>
      <c r="AZ1098" s="159"/>
      <c r="BM1098" s="207"/>
      <c r="BN1098" s="212"/>
      <c r="BP1098" s="209"/>
      <c r="BQ1098" s="211"/>
      <c r="BR1098" s="211"/>
      <c r="BS1098" s="211"/>
      <c r="BT1098" s="211"/>
      <c r="BU1098" s="211"/>
      <c r="BV1098" s="211"/>
      <c r="BW1098" s="211"/>
      <c r="BX1098" s="211"/>
      <c r="BY1098" s="211"/>
      <c r="BZ1098" s="211"/>
      <c r="CA1098" s="209"/>
      <c r="CB1098" s="224"/>
      <c r="CC1098" s="204"/>
      <c r="CD1098" s="204"/>
      <c r="CE1098" s="204"/>
      <c r="CF1098" s="211"/>
      <c r="CG1098" s="211"/>
      <c r="CI1098" s="209"/>
      <c r="CJ1098" s="209"/>
      <c r="EH1098" s="165"/>
      <c r="EI1098" s="165"/>
      <c r="EJ1098" s="166"/>
      <c r="EK1098" s="209"/>
      <c r="EL1098" s="211"/>
      <c r="EM1098" s="211"/>
      <c r="EN1098" s="211"/>
      <c r="EO1098" s="211"/>
      <c r="EP1098" s="211"/>
      <c r="ES1098" s="165"/>
      <c r="ET1098" s="165"/>
      <c r="EU1098" s="166"/>
      <c r="EV1098" s="209"/>
      <c r="EW1098" s="211"/>
      <c r="EX1098" s="211"/>
      <c r="EY1098" s="211"/>
      <c r="EZ1098" s="211"/>
      <c r="FA1098" s="211"/>
      <c r="FD1098" s="165"/>
      <c r="FE1098" s="165"/>
      <c r="FF1098" s="166"/>
      <c r="FG1098" s="209"/>
      <c r="FH1098" s="211"/>
      <c r="FI1098" s="211"/>
      <c r="FJ1098" s="211"/>
      <c r="FK1098" s="211"/>
      <c r="FL1098" s="211"/>
    </row>
    <row r="1099" spans="9:168">
      <c r="I1099" s="221">
        <f t="shared" si="527"/>
        <v>495</v>
      </c>
      <c r="J1099" s="159">
        <f>'v-t_chart'!C1096</f>
        <v>31.2</v>
      </c>
      <c r="K1099" s="204">
        <f t="shared" ca="1" si="505"/>
        <v>91.384799999999998</v>
      </c>
      <c r="L1099" s="205" t="b">
        <f>IF('Input&amp;Output'!$C$3=10,phase_chart!C1096,IF('Input&amp;Output'!$C$3=21,phase_chart!G1096,IF('Input&amp;Output'!$C$3=22,phase_chart!K1096,IF('Input&amp;Output'!$C$3=31,phase_chart!O1096,IF('Input&amp;Output'!$C$3=32,phase_chart!S1096,"")))))</f>
        <v>0</v>
      </c>
      <c r="M1099" s="206" t="b">
        <f>IF('Input&amp;Output'!$C$3=10,phase_chart!D1096,IF('Input&amp;Output'!$C$3=21,phase_chart!H1096,IF('Input&amp;Output'!$C$3=22,phase_chart!L1096,IF('Input&amp;Output'!$C$3=31,phase_chart!P1096,IF('Input&amp;Output'!$C$3=32,phase_chart!T1096,"")))))</f>
        <v>0</v>
      </c>
      <c r="N1099" s="205" t="b">
        <f>IF('Input&amp;Output'!$C$3=10,phase_chart!E1096,IF('Input&amp;Output'!$C$3=21,phase_chart!I1096,IF('Input&amp;Output'!$C$3=22,phase_chart!M1096,IF('Input&amp;Output'!$C$3=31,phase_chart!Q1096,IF('Input&amp;Output'!$C$3=32,phase_chart!U1096,"")))))</f>
        <v>1</v>
      </c>
      <c r="P1099" s="159">
        <f ca="1">IF(NOT($J1099=0),IF($J1099&lt;IF($P1098=0,0,VLOOKUP(P1098,tbL!$M$37:$Q$43,IF(L1099=TRUE,2,4))),IF($J1099&gt;=VLOOKUP(P1098,tbL!$M$37:$Q$43,IF(L1099=TRUE,3,5)),$P1098,IF(AND(L1098=TRUE,L1099=TRUE),$P1098,$P1098-1)),IF(AND(L1099=TRUE,J1099=VLOOKUP(P1098,tbL!$M$37:$Q$43,IF(L1099=TRUE,2,4))),P1098,IF($P1098+1&gt;$C$12,$C$12,$P1098+1))),0)</f>
        <v>1</v>
      </c>
      <c r="Q1099" s="159">
        <f t="shared" ca="1" si="507"/>
        <v>1</v>
      </c>
      <c r="R1099" s="207">
        <f t="shared" si="524"/>
        <v>0</v>
      </c>
      <c r="S1099" s="208"/>
      <c r="T1099" s="159">
        <f t="shared" si="525"/>
        <v>0</v>
      </c>
      <c r="U1099" s="209" t="str">
        <f ca="1">IF(AND(T1099=-1,N1099=TRUE),"*",IF(AND(U1098="*",N1099=TRUE),"*",IF(AND(AND(L1099=TRUE,U1098="*"),J1099&lt;VLOOKUP(V1098+1,tbL!$M$38:$O$43,3)),"*","")))</f>
        <v/>
      </c>
      <c r="V1099" s="204">
        <f t="shared" ca="1" si="508"/>
        <v>1</v>
      </c>
      <c r="Y1099" s="159">
        <f t="shared" ca="1" si="509"/>
        <v>0</v>
      </c>
      <c r="Z1099" s="159" t="str">
        <f t="shared" si="510"/>
        <v/>
      </c>
      <c r="AA1099" s="159">
        <f t="shared" ca="1" si="502"/>
        <v>1</v>
      </c>
      <c r="AC1099" s="161" t="str">
        <f t="shared" ca="1" si="511"/>
        <v/>
      </c>
      <c r="AD1099" s="161">
        <f t="shared" ca="1" si="512"/>
        <v>1</v>
      </c>
      <c r="AE1099" s="161" t="str">
        <f t="shared" ca="1" si="504"/>
        <v/>
      </c>
      <c r="AF1099" s="161">
        <f t="shared" ca="1" si="513"/>
        <v>1</v>
      </c>
      <c r="AG1099" s="161" t="str">
        <f t="shared" ca="1" si="514"/>
        <v/>
      </c>
      <c r="AH1099" s="161">
        <f t="shared" ca="1" si="515"/>
        <v>1</v>
      </c>
      <c r="AI1099" s="161" t="str">
        <f t="shared" ca="1" si="516"/>
        <v/>
      </c>
      <c r="AJ1099" s="161">
        <f t="shared" ca="1" si="517"/>
        <v>1</v>
      </c>
      <c r="AL1099" s="161" t="str">
        <f t="shared" ca="1" si="518"/>
        <v/>
      </c>
      <c r="AM1099" s="161">
        <f t="shared" ca="1" si="529"/>
        <v>1</v>
      </c>
      <c r="AN1099" s="161" t="str">
        <f t="shared" ca="1" si="519"/>
        <v/>
      </c>
      <c r="AO1099" s="161">
        <f t="shared" ca="1" si="528"/>
        <v>1</v>
      </c>
      <c r="AP1099" s="161" t="str">
        <f t="shared" ca="1" si="520"/>
        <v/>
      </c>
      <c r="AQ1099" s="161">
        <f t="shared" ca="1" si="526"/>
        <v>1</v>
      </c>
      <c r="AR1099" s="161" t="str">
        <f t="shared" ca="1" si="521"/>
        <v/>
      </c>
      <c r="AS1099" s="161">
        <f t="shared" ca="1" si="522"/>
        <v>1</v>
      </c>
      <c r="AT1099" s="159">
        <f t="shared" ca="1" si="503"/>
        <v>-1</v>
      </c>
      <c r="AU1099" s="210">
        <f t="shared" ca="1" si="506"/>
        <v>14</v>
      </c>
      <c r="AV1099" s="209"/>
      <c r="AW1099" s="204">
        <f t="shared" si="523"/>
        <v>12141.916666666652</v>
      </c>
      <c r="AX1099" s="159"/>
      <c r="AZ1099" s="159"/>
      <c r="BM1099" s="207"/>
      <c r="BN1099" s="212"/>
      <c r="BP1099" s="209"/>
      <c r="BQ1099" s="211"/>
      <c r="BR1099" s="211"/>
      <c r="BS1099" s="211"/>
      <c r="BT1099" s="211"/>
      <c r="BU1099" s="211"/>
      <c r="BV1099" s="211"/>
      <c r="BW1099" s="211"/>
      <c r="BX1099" s="211"/>
      <c r="BY1099" s="211"/>
      <c r="BZ1099" s="211"/>
      <c r="CA1099" s="209"/>
      <c r="CB1099" s="224"/>
      <c r="CC1099" s="204"/>
      <c r="CD1099" s="204"/>
      <c r="CE1099" s="204"/>
      <c r="CF1099" s="211"/>
      <c r="CG1099" s="211"/>
      <c r="CI1099" s="209"/>
      <c r="CJ1099" s="209"/>
      <c r="EH1099" s="165"/>
      <c r="EI1099" s="165"/>
      <c r="EJ1099" s="166"/>
      <c r="EK1099" s="209"/>
      <c r="EL1099" s="211"/>
      <c r="EM1099" s="211"/>
      <c r="EN1099" s="211"/>
      <c r="EO1099" s="211"/>
      <c r="EP1099" s="211"/>
      <c r="ES1099" s="165"/>
      <c r="ET1099" s="165"/>
      <c r="EU1099" s="166"/>
      <c r="EV1099" s="209"/>
      <c r="EW1099" s="211"/>
      <c r="EX1099" s="211"/>
      <c r="EY1099" s="211"/>
      <c r="EZ1099" s="211"/>
      <c r="FA1099" s="211"/>
      <c r="FD1099" s="165"/>
      <c r="FE1099" s="165"/>
      <c r="FF1099" s="166"/>
      <c r="FG1099" s="209"/>
      <c r="FH1099" s="211"/>
      <c r="FI1099" s="211"/>
      <c r="FJ1099" s="211"/>
      <c r="FK1099" s="211"/>
      <c r="FL1099" s="211"/>
    </row>
    <row r="1100" spans="9:168">
      <c r="I1100" s="221">
        <f t="shared" si="527"/>
        <v>496</v>
      </c>
      <c r="J1100" s="159">
        <f>'v-t_chart'!C1097</f>
        <v>24</v>
      </c>
      <c r="K1100" s="204">
        <f t="shared" ca="1" si="505"/>
        <v>70.295999999999992</v>
      </c>
      <c r="L1100" s="205" t="b">
        <f>IF('Input&amp;Output'!$C$3=10,phase_chart!C1097,IF('Input&amp;Output'!$C$3=21,phase_chart!G1097,IF('Input&amp;Output'!$C$3=22,phase_chart!K1097,IF('Input&amp;Output'!$C$3=31,phase_chart!O1097,IF('Input&amp;Output'!$C$3=32,phase_chart!S1097,"")))))</f>
        <v>0</v>
      </c>
      <c r="M1100" s="206" t="b">
        <f>IF('Input&amp;Output'!$C$3=10,phase_chart!D1097,IF('Input&amp;Output'!$C$3=21,phase_chart!H1097,IF('Input&amp;Output'!$C$3=22,phase_chart!L1097,IF('Input&amp;Output'!$C$3=31,phase_chart!P1097,IF('Input&amp;Output'!$C$3=32,phase_chart!T1097,"")))))</f>
        <v>0</v>
      </c>
      <c r="N1100" s="205" t="b">
        <f>IF('Input&amp;Output'!$C$3=10,phase_chart!E1097,IF('Input&amp;Output'!$C$3=21,phase_chart!I1097,IF('Input&amp;Output'!$C$3=22,phase_chart!M1097,IF('Input&amp;Output'!$C$3=31,phase_chart!Q1097,IF('Input&amp;Output'!$C$3=32,phase_chart!U1097,"")))))</f>
        <v>1</v>
      </c>
      <c r="P1100" s="159">
        <f ca="1">IF(NOT($J1100=0),IF($J1100&lt;IF($P1099=0,0,VLOOKUP(P1099,tbL!$M$37:$Q$43,IF(L1100=TRUE,2,4))),IF($J1100&gt;=VLOOKUP(P1099,tbL!$M$37:$Q$43,IF(L1100=TRUE,3,5)),$P1099,IF(AND(L1099=TRUE,L1100=TRUE),$P1099,$P1099-1)),IF(AND(L1100=TRUE,J1100=VLOOKUP(P1099,tbL!$M$37:$Q$43,IF(L1100=TRUE,2,4))),P1099,IF($P1099+1&gt;$C$12,$C$12,$P1099+1))),0)</f>
        <v>1</v>
      </c>
      <c r="Q1100" s="159">
        <f t="shared" ca="1" si="507"/>
        <v>1</v>
      </c>
      <c r="R1100" s="207">
        <f t="shared" si="524"/>
        <v>0</v>
      </c>
      <c r="S1100" s="208"/>
      <c r="T1100" s="159">
        <f t="shared" si="525"/>
        <v>0</v>
      </c>
      <c r="U1100" s="209" t="str">
        <f ca="1">IF(AND(T1100=-1,N1100=TRUE),"*",IF(AND(U1099="*",N1100=TRUE),"*",IF(AND(AND(L1100=TRUE,U1099="*"),J1100&lt;VLOOKUP(V1099+1,tbL!$M$38:$O$43,3)),"*","")))</f>
        <v/>
      </c>
      <c r="V1100" s="204">
        <f t="shared" ca="1" si="508"/>
        <v>1</v>
      </c>
      <c r="Y1100" s="159">
        <f t="shared" ca="1" si="509"/>
        <v>0</v>
      </c>
      <c r="Z1100" s="159" t="str">
        <f t="shared" si="510"/>
        <v/>
      </c>
      <c r="AA1100" s="159">
        <f t="shared" ca="1" si="502"/>
        <v>1</v>
      </c>
      <c r="AC1100" s="161" t="str">
        <f t="shared" ca="1" si="511"/>
        <v/>
      </c>
      <c r="AD1100" s="161">
        <f t="shared" ca="1" si="512"/>
        <v>1</v>
      </c>
      <c r="AE1100" s="161" t="str">
        <f t="shared" ca="1" si="504"/>
        <v/>
      </c>
      <c r="AF1100" s="161">
        <f t="shared" ca="1" si="513"/>
        <v>1</v>
      </c>
      <c r="AG1100" s="161" t="str">
        <f t="shared" ca="1" si="514"/>
        <v/>
      </c>
      <c r="AH1100" s="161">
        <f t="shared" ca="1" si="515"/>
        <v>1</v>
      </c>
      <c r="AI1100" s="161" t="str">
        <f t="shared" ca="1" si="516"/>
        <v/>
      </c>
      <c r="AJ1100" s="161">
        <f t="shared" ca="1" si="517"/>
        <v>1</v>
      </c>
      <c r="AL1100" s="161" t="str">
        <f t="shared" ca="1" si="518"/>
        <v/>
      </c>
      <c r="AM1100" s="161">
        <f t="shared" ca="1" si="529"/>
        <v>1</v>
      </c>
      <c r="AN1100" s="161" t="str">
        <f t="shared" ca="1" si="519"/>
        <v/>
      </c>
      <c r="AO1100" s="161">
        <f t="shared" ca="1" si="528"/>
        <v>1</v>
      </c>
      <c r="AP1100" s="161" t="str">
        <f t="shared" ca="1" si="520"/>
        <v/>
      </c>
      <c r="AQ1100" s="161">
        <f t="shared" ca="1" si="526"/>
        <v>1</v>
      </c>
      <c r="AR1100" s="161" t="str">
        <f t="shared" ca="1" si="521"/>
        <v/>
      </c>
      <c r="AS1100" s="161">
        <f t="shared" ca="1" si="522"/>
        <v>1</v>
      </c>
      <c r="AT1100" s="159">
        <f t="shared" ca="1" si="503"/>
        <v>-1</v>
      </c>
      <c r="AU1100" s="210">
        <f t="shared" ca="1" si="506"/>
        <v>14</v>
      </c>
      <c r="AV1100" s="209"/>
      <c r="AW1100" s="204">
        <f t="shared" si="523"/>
        <v>12148.583333333318</v>
      </c>
      <c r="AX1100" s="159"/>
      <c r="AZ1100" s="159"/>
      <c r="BM1100" s="207"/>
      <c r="BN1100" s="212"/>
      <c r="BP1100" s="209"/>
      <c r="BQ1100" s="211"/>
      <c r="BR1100" s="211"/>
      <c r="BS1100" s="211"/>
      <c r="BT1100" s="211"/>
      <c r="BU1100" s="211"/>
      <c r="BV1100" s="211"/>
      <c r="BW1100" s="211"/>
      <c r="BX1100" s="211"/>
      <c r="BY1100" s="211"/>
      <c r="BZ1100" s="211"/>
      <c r="CA1100" s="209"/>
      <c r="CB1100" s="224"/>
      <c r="CC1100" s="204"/>
      <c r="CD1100" s="204"/>
      <c r="CE1100" s="204"/>
      <c r="CF1100" s="211"/>
      <c r="CG1100" s="211"/>
      <c r="CI1100" s="209"/>
      <c r="CJ1100" s="209"/>
      <c r="EH1100" s="165"/>
      <c r="EI1100" s="165"/>
      <c r="EJ1100" s="166"/>
      <c r="EK1100" s="209"/>
      <c r="EL1100" s="211"/>
      <c r="EM1100" s="211"/>
      <c r="EN1100" s="211"/>
      <c r="EO1100" s="211"/>
      <c r="EP1100" s="211"/>
      <c r="ES1100" s="165"/>
      <c r="ET1100" s="165"/>
      <c r="EU1100" s="166"/>
      <c r="EV1100" s="209"/>
      <c r="EW1100" s="211"/>
      <c r="EX1100" s="211"/>
      <c r="EY1100" s="211"/>
      <c r="EZ1100" s="211"/>
      <c r="FA1100" s="211"/>
      <c r="FD1100" s="165"/>
      <c r="FE1100" s="165"/>
      <c r="FF1100" s="166"/>
      <c r="FG1100" s="209"/>
      <c r="FH1100" s="211"/>
      <c r="FI1100" s="211"/>
      <c r="FJ1100" s="211"/>
      <c r="FK1100" s="211"/>
      <c r="FL1100" s="211"/>
    </row>
    <row r="1101" spans="9:168">
      <c r="I1101" s="221">
        <f t="shared" si="527"/>
        <v>497</v>
      </c>
      <c r="J1101" s="159">
        <f>'v-t_chart'!C1098</f>
        <v>16.8</v>
      </c>
      <c r="K1101" s="204">
        <f t="shared" ca="1" si="505"/>
        <v>49.2072</v>
      </c>
      <c r="L1101" s="205" t="b">
        <f>IF('Input&amp;Output'!$C$3=10,phase_chart!C1098,IF('Input&amp;Output'!$C$3=21,phase_chart!G1098,IF('Input&amp;Output'!$C$3=22,phase_chart!K1098,IF('Input&amp;Output'!$C$3=31,phase_chart!O1098,IF('Input&amp;Output'!$C$3=32,phase_chart!S1098,"")))))</f>
        <v>0</v>
      </c>
      <c r="M1101" s="206" t="b">
        <f>IF('Input&amp;Output'!$C$3=10,phase_chart!D1098,IF('Input&amp;Output'!$C$3=21,phase_chart!H1098,IF('Input&amp;Output'!$C$3=22,phase_chart!L1098,IF('Input&amp;Output'!$C$3=31,phase_chart!P1098,IF('Input&amp;Output'!$C$3=32,phase_chart!T1098,"")))))</f>
        <v>0</v>
      </c>
      <c r="N1101" s="205" t="b">
        <f>IF('Input&amp;Output'!$C$3=10,phase_chart!E1098,IF('Input&amp;Output'!$C$3=21,phase_chart!I1098,IF('Input&amp;Output'!$C$3=22,phase_chart!M1098,IF('Input&amp;Output'!$C$3=31,phase_chart!Q1098,IF('Input&amp;Output'!$C$3=32,phase_chart!U1098,"")))))</f>
        <v>1</v>
      </c>
      <c r="P1101" s="159">
        <f ca="1">IF(NOT($J1101=0),IF($J1101&lt;IF($P1100=0,0,VLOOKUP(P1100,tbL!$M$37:$Q$43,IF(L1101=TRUE,2,4))),IF($J1101&gt;=VLOOKUP(P1100,tbL!$M$37:$Q$43,IF(L1101=TRUE,3,5)),$P1100,IF(AND(L1100=TRUE,L1101=TRUE),$P1100,$P1100-1)),IF(AND(L1101=TRUE,J1101=VLOOKUP(P1100,tbL!$M$37:$Q$43,IF(L1101=TRUE,2,4))),P1100,IF($P1100+1&gt;$C$12,$C$12,$P1100+1))),0)</f>
        <v>1</v>
      </c>
      <c r="Q1101" s="159">
        <f t="shared" ca="1" si="507"/>
        <v>1</v>
      </c>
      <c r="R1101" s="207">
        <f t="shared" si="524"/>
        <v>0</v>
      </c>
      <c r="S1101" s="208"/>
      <c r="T1101" s="159">
        <f t="shared" si="525"/>
        <v>0</v>
      </c>
      <c r="U1101" s="209" t="str">
        <f ca="1">IF(AND(T1101=-1,N1101=TRUE),"*",IF(AND(U1100="*",N1101=TRUE),"*",IF(AND(AND(L1101=TRUE,U1100="*"),J1101&lt;VLOOKUP(V1100+1,tbL!$M$38:$O$43,3)),"*","")))</f>
        <v/>
      </c>
      <c r="V1101" s="204">
        <f t="shared" ca="1" si="508"/>
        <v>1</v>
      </c>
      <c r="Y1101" s="159">
        <f t="shared" ca="1" si="509"/>
        <v>0</v>
      </c>
      <c r="Z1101" s="159" t="str">
        <f t="shared" si="510"/>
        <v/>
      </c>
      <c r="AA1101" s="159">
        <f t="shared" ca="1" si="502"/>
        <v>1</v>
      </c>
      <c r="AC1101" s="161" t="str">
        <f t="shared" ca="1" si="511"/>
        <v/>
      </c>
      <c r="AD1101" s="161">
        <f t="shared" ca="1" si="512"/>
        <v>1</v>
      </c>
      <c r="AE1101" s="161" t="str">
        <f t="shared" ca="1" si="504"/>
        <v/>
      </c>
      <c r="AF1101" s="161">
        <f t="shared" ca="1" si="513"/>
        <v>1</v>
      </c>
      <c r="AG1101" s="161" t="str">
        <f t="shared" ca="1" si="514"/>
        <v/>
      </c>
      <c r="AH1101" s="161">
        <f t="shared" ca="1" si="515"/>
        <v>1</v>
      </c>
      <c r="AI1101" s="161" t="str">
        <f t="shared" ca="1" si="516"/>
        <v/>
      </c>
      <c r="AJ1101" s="161">
        <f t="shared" ca="1" si="517"/>
        <v>1</v>
      </c>
      <c r="AL1101" s="161" t="str">
        <f t="shared" ca="1" si="518"/>
        <v/>
      </c>
      <c r="AM1101" s="161">
        <f t="shared" ca="1" si="529"/>
        <v>1</v>
      </c>
      <c r="AN1101" s="161" t="str">
        <f t="shared" ca="1" si="519"/>
        <v/>
      </c>
      <c r="AO1101" s="161">
        <f t="shared" ca="1" si="528"/>
        <v>1</v>
      </c>
      <c r="AP1101" s="161" t="str">
        <f t="shared" ca="1" si="520"/>
        <v/>
      </c>
      <c r="AQ1101" s="161">
        <f t="shared" ca="1" si="526"/>
        <v>1</v>
      </c>
      <c r="AR1101" s="161" t="str">
        <f t="shared" ca="1" si="521"/>
        <v/>
      </c>
      <c r="AS1101" s="161">
        <f t="shared" ca="1" si="522"/>
        <v>1</v>
      </c>
      <c r="AT1101" s="159">
        <f t="shared" ca="1" si="503"/>
        <v>-1</v>
      </c>
      <c r="AU1101" s="210">
        <f t="shared" ca="1" si="506"/>
        <v>14</v>
      </c>
      <c r="AV1101" s="209"/>
      <c r="AW1101" s="204">
        <f t="shared" si="523"/>
        <v>12153.249999999984</v>
      </c>
      <c r="AX1101" s="159"/>
      <c r="AZ1101" s="159"/>
      <c r="BM1101" s="207"/>
      <c r="BN1101" s="212"/>
      <c r="BP1101" s="209"/>
      <c r="BQ1101" s="211"/>
      <c r="BR1101" s="211"/>
      <c r="BS1101" s="211"/>
      <c r="BT1101" s="211"/>
      <c r="BU1101" s="211"/>
      <c r="BV1101" s="211"/>
      <c r="BW1101" s="211"/>
      <c r="BX1101" s="211"/>
      <c r="BY1101" s="211"/>
      <c r="BZ1101" s="211"/>
      <c r="CA1101" s="209"/>
      <c r="CB1101" s="224"/>
      <c r="CC1101" s="204"/>
      <c r="CD1101" s="204"/>
      <c r="CE1101" s="204"/>
      <c r="CF1101" s="211"/>
      <c r="CG1101" s="211"/>
      <c r="CI1101" s="209"/>
      <c r="CJ1101" s="209"/>
      <c r="EH1101" s="165"/>
      <c r="EI1101" s="165"/>
      <c r="EJ1101" s="166"/>
      <c r="EK1101" s="209"/>
      <c r="EL1101" s="211"/>
      <c r="EM1101" s="211"/>
      <c r="EN1101" s="211"/>
      <c r="EO1101" s="211"/>
      <c r="EP1101" s="211"/>
      <c r="ES1101" s="165"/>
      <c r="ET1101" s="165"/>
      <c r="EU1101" s="166"/>
      <c r="EV1101" s="209"/>
      <c r="EW1101" s="211"/>
      <c r="EX1101" s="211"/>
      <c r="EY1101" s="211"/>
      <c r="EZ1101" s="211"/>
      <c r="FA1101" s="211"/>
      <c r="FD1101" s="165"/>
      <c r="FE1101" s="165"/>
      <c r="FF1101" s="166"/>
      <c r="FG1101" s="209"/>
      <c r="FH1101" s="211"/>
      <c r="FI1101" s="211"/>
      <c r="FJ1101" s="211"/>
      <c r="FK1101" s="211"/>
      <c r="FL1101" s="211"/>
    </row>
    <row r="1102" spans="9:168">
      <c r="I1102" s="221">
        <f t="shared" si="527"/>
        <v>498</v>
      </c>
      <c r="J1102" s="159">
        <f>'v-t_chart'!C1099</f>
        <v>10.4</v>
      </c>
      <c r="K1102" s="204">
        <f t="shared" ca="1" si="505"/>
        <v>30.461600000000001</v>
      </c>
      <c r="L1102" s="205" t="b">
        <f>IF('Input&amp;Output'!$C$3=10,phase_chart!C1099,IF('Input&amp;Output'!$C$3=21,phase_chart!G1099,IF('Input&amp;Output'!$C$3=22,phase_chart!K1099,IF('Input&amp;Output'!$C$3=31,phase_chart!O1099,IF('Input&amp;Output'!$C$3=32,phase_chart!S1099,"")))))</f>
        <v>0</v>
      </c>
      <c r="M1102" s="206" t="b">
        <f>IF('Input&amp;Output'!$C$3=10,phase_chart!D1099,IF('Input&amp;Output'!$C$3=21,phase_chart!H1099,IF('Input&amp;Output'!$C$3=22,phase_chart!L1099,IF('Input&amp;Output'!$C$3=31,phase_chart!P1099,IF('Input&amp;Output'!$C$3=32,phase_chart!T1099,"")))))</f>
        <v>0</v>
      </c>
      <c r="N1102" s="205" t="b">
        <f>IF('Input&amp;Output'!$C$3=10,phase_chart!E1099,IF('Input&amp;Output'!$C$3=21,phase_chart!I1099,IF('Input&amp;Output'!$C$3=22,phase_chart!M1099,IF('Input&amp;Output'!$C$3=31,phase_chart!Q1099,IF('Input&amp;Output'!$C$3=32,phase_chart!U1099,"")))))</f>
        <v>1</v>
      </c>
      <c r="P1102" s="159">
        <f ca="1">IF(NOT($J1102=0),IF($J1102&lt;IF($P1101=0,0,VLOOKUP(P1101,tbL!$M$37:$Q$43,IF(L1102=TRUE,2,4))),IF($J1102&gt;=VLOOKUP(P1101,tbL!$M$37:$Q$43,IF(L1102=TRUE,3,5)),$P1101,IF(AND(L1101=TRUE,L1102=TRUE),$P1101,$P1101-1)),IF(AND(L1102=TRUE,J1102=VLOOKUP(P1101,tbL!$M$37:$Q$43,IF(L1102=TRUE,2,4))),P1101,IF($P1101+1&gt;$C$12,$C$12,$P1101+1))),0)</f>
        <v>1</v>
      </c>
      <c r="Q1102" s="159">
        <f t="shared" ca="1" si="507"/>
        <v>1</v>
      </c>
      <c r="R1102" s="207">
        <f t="shared" si="524"/>
        <v>0</v>
      </c>
      <c r="S1102" s="208"/>
      <c r="T1102" s="159">
        <f t="shared" si="525"/>
        <v>0</v>
      </c>
      <c r="U1102" s="209" t="str">
        <f ca="1">IF(AND(T1102=-1,N1102=TRUE),"*",IF(AND(U1101="*",N1102=TRUE),"*",IF(AND(AND(L1102=TRUE,U1101="*"),J1102&lt;VLOOKUP(V1101+1,tbL!$M$38:$O$43,3)),"*","")))</f>
        <v/>
      </c>
      <c r="V1102" s="204">
        <f t="shared" ca="1" si="508"/>
        <v>1</v>
      </c>
      <c r="Y1102" s="159">
        <f t="shared" ca="1" si="509"/>
        <v>0</v>
      </c>
      <c r="Z1102" s="159" t="str">
        <f t="shared" si="510"/>
        <v/>
      </c>
      <c r="AA1102" s="159">
        <f t="shared" ca="1" si="502"/>
        <v>1</v>
      </c>
      <c r="AC1102" s="161" t="str">
        <f t="shared" ca="1" si="511"/>
        <v/>
      </c>
      <c r="AD1102" s="161">
        <f t="shared" ca="1" si="512"/>
        <v>1</v>
      </c>
      <c r="AE1102" s="161" t="str">
        <f t="shared" ca="1" si="504"/>
        <v/>
      </c>
      <c r="AF1102" s="161">
        <f t="shared" ca="1" si="513"/>
        <v>1</v>
      </c>
      <c r="AG1102" s="161" t="str">
        <f t="shared" ca="1" si="514"/>
        <v/>
      </c>
      <c r="AH1102" s="161">
        <f t="shared" ca="1" si="515"/>
        <v>1</v>
      </c>
      <c r="AI1102" s="161" t="str">
        <f t="shared" ca="1" si="516"/>
        <v/>
      </c>
      <c r="AJ1102" s="161">
        <f t="shared" ca="1" si="517"/>
        <v>1</v>
      </c>
      <c r="AL1102" s="161" t="str">
        <f t="shared" ca="1" si="518"/>
        <v/>
      </c>
      <c r="AM1102" s="161">
        <f t="shared" ca="1" si="529"/>
        <v>1</v>
      </c>
      <c r="AN1102" s="161" t="str">
        <f t="shared" ca="1" si="519"/>
        <v/>
      </c>
      <c r="AO1102" s="161">
        <f t="shared" ca="1" si="528"/>
        <v>1</v>
      </c>
      <c r="AP1102" s="161" t="str">
        <f t="shared" ca="1" si="520"/>
        <v/>
      </c>
      <c r="AQ1102" s="161">
        <f t="shared" ca="1" si="526"/>
        <v>1</v>
      </c>
      <c r="AR1102" s="161" t="str">
        <f t="shared" ca="1" si="521"/>
        <v/>
      </c>
      <c r="AS1102" s="161">
        <f t="shared" ca="1" si="522"/>
        <v>1</v>
      </c>
      <c r="AT1102" s="159">
        <f t="shared" ca="1" si="503"/>
        <v>-1</v>
      </c>
      <c r="AU1102" s="210">
        <f t="shared" ca="1" si="506"/>
        <v>14</v>
      </c>
      <c r="AV1102" s="209"/>
      <c r="AW1102" s="204">
        <f t="shared" si="523"/>
        <v>12156.138888888872</v>
      </c>
      <c r="AX1102" s="159"/>
      <c r="AZ1102" s="159"/>
      <c r="BM1102" s="207"/>
      <c r="BN1102" s="212"/>
      <c r="BP1102" s="209"/>
      <c r="BQ1102" s="211"/>
      <c r="BR1102" s="211"/>
      <c r="BS1102" s="211"/>
      <c r="BT1102" s="211"/>
      <c r="BU1102" s="211"/>
      <c r="BV1102" s="211"/>
      <c r="BW1102" s="211"/>
      <c r="BX1102" s="211"/>
      <c r="BY1102" s="211"/>
      <c r="BZ1102" s="211"/>
      <c r="CA1102" s="209"/>
      <c r="CB1102" s="224"/>
      <c r="CC1102" s="204"/>
      <c r="CD1102" s="204"/>
      <c r="CE1102" s="204"/>
      <c r="CF1102" s="211"/>
      <c r="CG1102" s="211"/>
      <c r="CI1102" s="209"/>
      <c r="CJ1102" s="209"/>
      <c r="EH1102" s="165"/>
      <c r="EI1102" s="165"/>
      <c r="EJ1102" s="166"/>
      <c r="EK1102" s="209"/>
      <c r="EL1102" s="211"/>
      <c r="EM1102" s="211"/>
      <c r="EN1102" s="211"/>
      <c r="EO1102" s="211"/>
      <c r="EP1102" s="211"/>
      <c r="ES1102" s="165"/>
      <c r="ET1102" s="165"/>
      <c r="EU1102" s="166"/>
      <c r="EV1102" s="209"/>
      <c r="EW1102" s="211"/>
      <c r="EX1102" s="211"/>
      <c r="EY1102" s="211"/>
      <c r="EZ1102" s="211"/>
      <c r="FA1102" s="211"/>
      <c r="FD1102" s="165"/>
      <c r="FE1102" s="165"/>
      <c r="FF1102" s="166"/>
      <c r="FG1102" s="209"/>
      <c r="FH1102" s="211"/>
      <c r="FI1102" s="211"/>
      <c r="FJ1102" s="211"/>
      <c r="FK1102" s="211"/>
      <c r="FL1102" s="211"/>
    </row>
    <row r="1103" spans="9:168">
      <c r="I1103" s="221">
        <f t="shared" si="527"/>
        <v>499</v>
      </c>
      <c r="J1103" s="159">
        <f>'v-t_chart'!C1100</f>
        <v>5.7</v>
      </c>
      <c r="K1103" s="204">
        <f t="shared" ca="1" si="505"/>
        <v>16.6953</v>
      </c>
      <c r="L1103" s="205" t="b">
        <f>IF('Input&amp;Output'!$C$3=10,phase_chart!C1100,IF('Input&amp;Output'!$C$3=21,phase_chart!G1100,IF('Input&amp;Output'!$C$3=22,phase_chart!K1100,IF('Input&amp;Output'!$C$3=31,phase_chart!O1100,IF('Input&amp;Output'!$C$3=32,phase_chart!S1100,"")))))</f>
        <v>0</v>
      </c>
      <c r="M1103" s="206" t="b">
        <f>IF('Input&amp;Output'!$C$3=10,phase_chart!D1100,IF('Input&amp;Output'!$C$3=21,phase_chart!H1100,IF('Input&amp;Output'!$C$3=22,phase_chart!L1100,IF('Input&amp;Output'!$C$3=31,phase_chart!P1100,IF('Input&amp;Output'!$C$3=32,phase_chart!T1100,"")))))</f>
        <v>0</v>
      </c>
      <c r="N1103" s="205" t="b">
        <f>IF('Input&amp;Output'!$C$3=10,phase_chart!E1100,IF('Input&amp;Output'!$C$3=21,phase_chart!I1100,IF('Input&amp;Output'!$C$3=22,phase_chart!M1100,IF('Input&amp;Output'!$C$3=31,phase_chart!Q1100,IF('Input&amp;Output'!$C$3=32,phase_chart!U1100,"")))))</f>
        <v>1</v>
      </c>
      <c r="P1103" s="159">
        <f ca="1">IF(NOT($J1103=0),IF($J1103&lt;IF($P1102=0,0,VLOOKUP(P1102,tbL!$M$37:$Q$43,IF(L1103=TRUE,2,4))),IF($J1103&gt;=VLOOKUP(P1102,tbL!$M$37:$Q$43,IF(L1103=TRUE,3,5)),$P1102,IF(AND(L1102=TRUE,L1103=TRUE),$P1102,$P1102-1)),IF(AND(L1103=TRUE,J1103=VLOOKUP(P1102,tbL!$M$37:$Q$43,IF(L1103=TRUE,2,4))),P1102,IF($P1102+1&gt;$C$12,$C$12,$P1102+1))),0)</f>
        <v>1</v>
      </c>
      <c r="Q1103" s="159">
        <f t="shared" ca="1" si="507"/>
        <v>1</v>
      </c>
      <c r="R1103" s="207">
        <f t="shared" si="524"/>
        <v>0</v>
      </c>
      <c r="S1103" s="208"/>
      <c r="T1103" s="159">
        <f t="shared" si="525"/>
        <v>0</v>
      </c>
      <c r="U1103" s="209" t="str">
        <f ca="1">IF(AND(T1103=-1,N1103=TRUE),"*",IF(AND(U1102="*",N1103=TRUE),"*",IF(AND(AND(L1103=TRUE,U1102="*"),J1103&lt;VLOOKUP(V1102+1,tbL!$M$38:$O$43,3)),"*","")))</f>
        <v/>
      </c>
      <c r="V1103" s="204">
        <f t="shared" ca="1" si="508"/>
        <v>1</v>
      </c>
      <c r="Y1103" s="159">
        <f t="shared" ca="1" si="509"/>
        <v>0</v>
      </c>
      <c r="Z1103" s="159" t="str">
        <f t="shared" si="510"/>
        <v/>
      </c>
      <c r="AA1103" s="159">
        <f t="shared" ca="1" si="502"/>
        <v>1</v>
      </c>
      <c r="AC1103" s="161" t="str">
        <f t="shared" ca="1" si="511"/>
        <v/>
      </c>
      <c r="AD1103" s="161">
        <f t="shared" ca="1" si="512"/>
        <v>1</v>
      </c>
      <c r="AE1103" s="161" t="str">
        <f t="shared" ca="1" si="504"/>
        <v/>
      </c>
      <c r="AF1103" s="161">
        <f t="shared" ca="1" si="513"/>
        <v>1</v>
      </c>
      <c r="AG1103" s="161" t="str">
        <f t="shared" ca="1" si="514"/>
        <v/>
      </c>
      <c r="AH1103" s="161">
        <f t="shared" ca="1" si="515"/>
        <v>1</v>
      </c>
      <c r="AI1103" s="161" t="str">
        <f t="shared" ca="1" si="516"/>
        <v/>
      </c>
      <c r="AJ1103" s="161">
        <f t="shared" ca="1" si="517"/>
        <v>1</v>
      </c>
      <c r="AL1103" s="161" t="str">
        <f t="shared" ca="1" si="518"/>
        <v/>
      </c>
      <c r="AM1103" s="161">
        <f t="shared" ca="1" si="529"/>
        <v>1</v>
      </c>
      <c r="AN1103" s="161" t="str">
        <f t="shared" ca="1" si="519"/>
        <v/>
      </c>
      <c r="AO1103" s="161">
        <f t="shared" ca="1" si="528"/>
        <v>1</v>
      </c>
      <c r="AP1103" s="161" t="str">
        <f t="shared" ca="1" si="520"/>
        <v/>
      </c>
      <c r="AQ1103" s="161">
        <f t="shared" ca="1" si="526"/>
        <v>1</v>
      </c>
      <c r="AR1103" s="161" t="str">
        <f t="shared" ca="1" si="521"/>
        <v/>
      </c>
      <c r="AS1103" s="161">
        <f t="shared" ca="1" si="522"/>
        <v>1</v>
      </c>
      <c r="AT1103" s="159">
        <f t="shared" ca="1" si="503"/>
        <v>-1</v>
      </c>
      <c r="AU1103" s="210">
        <f t="shared" ca="1" si="506"/>
        <v>14</v>
      </c>
      <c r="AV1103" s="209"/>
      <c r="AW1103" s="204">
        <f t="shared" si="523"/>
        <v>12157.722222222206</v>
      </c>
      <c r="AX1103" s="159"/>
      <c r="AZ1103" s="159"/>
      <c r="BM1103" s="207"/>
      <c r="BN1103" s="212"/>
      <c r="BP1103" s="209"/>
      <c r="BQ1103" s="211"/>
      <c r="BR1103" s="211"/>
      <c r="BS1103" s="211"/>
      <c r="BT1103" s="211"/>
      <c r="BU1103" s="211"/>
      <c r="BV1103" s="211"/>
      <c r="BW1103" s="211"/>
      <c r="BX1103" s="211"/>
      <c r="BY1103" s="211"/>
      <c r="BZ1103" s="211"/>
      <c r="CA1103" s="209"/>
      <c r="CB1103" s="224"/>
      <c r="CC1103" s="204"/>
      <c r="CD1103" s="204"/>
      <c r="CE1103" s="204"/>
      <c r="CF1103" s="211"/>
      <c r="CG1103" s="211"/>
      <c r="CI1103" s="209"/>
      <c r="CJ1103" s="209"/>
      <c r="EH1103" s="165"/>
      <c r="EI1103" s="165"/>
      <c r="EJ1103" s="166"/>
      <c r="EK1103" s="209"/>
      <c r="EL1103" s="211"/>
      <c r="EM1103" s="211"/>
      <c r="EN1103" s="211"/>
      <c r="EO1103" s="211"/>
      <c r="EP1103" s="211"/>
      <c r="ES1103" s="165"/>
      <c r="ET1103" s="165"/>
      <c r="EU1103" s="166"/>
      <c r="EV1103" s="209"/>
      <c r="EW1103" s="211"/>
      <c r="EX1103" s="211"/>
      <c r="EY1103" s="211"/>
      <c r="EZ1103" s="211"/>
      <c r="FA1103" s="211"/>
      <c r="FD1103" s="165"/>
      <c r="FE1103" s="165"/>
      <c r="FF1103" s="166"/>
      <c r="FG1103" s="209"/>
      <c r="FH1103" s="211"/>
      <c r="FI1103" s="211"/>
      <c r="FJ1103" s="211"/>
      <c r="FK1103" s="211"/>
      <c r="FL1103" s="211"/>
    </row>
    <row r="1104" spans="9:168">
      <c r="I1104" s="221">
        <f t="shared" si="527"/>
        <v>500</v>
      </c>
      <c r="J1104" s="159">
        <f>'v-t_chart'!C1101</f>
        <v>2.8</v>
      </c>
      <c r="K1104" s="204">
        <f t="shared" ca="1" si="505"/>
        <v>8.2011999999999983</v>
      </c>
      <c r="L1104" s="205" t="b">
        <f>IF('Input&amp;Output'!$C$3=10,phase_chart!C1101,IF('Input&amp;Output'!$C$3=21,phase_chart!G1101,IF('Input&amp;Output'!$C$3=22,phase_chart!K1101,IF('Input&amp;Output'!$C$3=31,phase_chart!O1101,IF('Input&amp;Output'!$C$3=32,phase_chart!S1101,"")))))</f>
        <v>0</v>
      </c>
      <c r="M1104" s="206" t="b">
        <f>IF('Input&amp;Output'!$C$3=10,phase_chart!D1101,IF('Input&amp;Output'!$C$3=21,phase_chart!H1101,IF('Input&amp;Output'!$C$3=22,phase_chart!L1101,IF('Input&amp;Output'!$C$3=31,phase_chart!P1101,IF('Input&amp;Output'!$C$3=32,phase_chart!T1101,"")))))</f>
        <v>0</v>
      </c>
      <c r="N1104" s="205" t="b">
        <f>IF('Input&amp;Output'!$C$3=10,phase_chart!E1101,IF('Input&amp;Output'!$C$3=21,phase_chart!I1101,IF('Input&amp;Output'!$C$3=22,phase_chart!M1101,IF('Input&amp;Output'!$C$3=31,phase_chart!Q1101,IF('Input&amp;Output'!$C$3=32,phase_chart!U1101,"")))))</f>
        <v>1</v>
      </c>
      <c r="P1104" s="159">
        <f ca="1">IF(NOT($J1104=0),IF($J1104&lt;IF($P1103=0,0,VLOOKUP(P1103,tbL!$M$37:$Q$43,IF(L1104=TRUE,2,4))),IF($J1104&gt;=VLOOKUP(P1103,tbL!$M$37:$Q$43,IF(L1104=TRUE,3,5)),$P1103,IF(AND(L1103=TRUE,L1104=TRUE),$P1103,$P1103-1)),IF(AND(L1104=TRUE,J1104=VLOOKUP(P1103,tbL!$M$37:$Q$43,IF(L1104=TRUE,2,4))),P1103,IF($P1103+1&gt;$C$12,$C$12,$P1103+1))),0)</f>
        <v>1</v>
      </c>
      <c r="Q1104" s="159">
        <f t="shared" ca="1" si="507"/>
        <v>1</v>
      </c>
      <c r="R1104" s="207">
        <f t="shared" si="524"/>
        <v>0</v>
      </c>
      <c r="S1104" s="208"/>
      <c r="T1104" s="159">
        <f t="shared" si="525"/>
        <v>0</v>
      </c>
      <c r="U1104" s="209" t="str">
        <f ca="1">IF(AND(T1104=-1,N1104=TRUE),"*",IF(AND(U1103="*",N1104=TRUE),"*",IF(AND(AND(L1104=TRUE,U1103="*"),J1104&lt;VLOOKUP(V1103+1,tbL!$M$38:$O$43,3)),"*","")))</f>
        <v/>
      </c>
      <c r="V1104" s="204">
        <f t="shared" ca="1" si="508"/>
        <v>1</v>
      </c>
      <c r="Y1104" s="159">
        <f t="shared" ca="1" si="509"/>
        <v>0</v>
      </c>
      <c r="Z1104" s="159" t="str">
        <f t="shared" si="510"/>
        <v/>
      </c>
      <c r="AA1104" s="159">
        <f t="shared" ca="1" si="502"/>
        <v>1</v>
      </c>
      <c r="AC1104" s="161" t="str">
        <f t="shared" ca="1" si="511"/>
        <v/>
      </c>
      <c r="AD1104" s="161">
        <f t="shared" ca="1" si="512"/>
        <v>1</v>
      </c>
      <c r="AE1104" s="161" t="str">
        <f t="shared" ca="1" si="504"/>
        <v/>
      </c>
      <c r="AF1104" s="161">
        <f t="shared" ca="1" si="513"/>
        <v>1</v>
      </c>
      <c r="AG1104" s="161" t="str">
        <f t="shared" ca="1" si="514"/>
        <v/>
      </c>
      <c r="AH1104" s="161">
        <f t="shared" ca="1" si="515"/>
        <v>1</v>
      </c>
      <c r="AI1104" s="161" t="str">
        <f t="shared" ca="1" si="516"/>
        <v/>
      </c>
      <c r="AJ1104" s="161">
        <f t="shared" ca="1" si="517"/>
        <v>1</v>
      </c>
      <c r="AL1104" s="161" t="str">
        <f t="shared" ca="1" si="518"/>
        <v/>
      </c>
      <c r="AM1104" s="161">
        <f t="shared" ca="1" si="529"/>
        <v>1</v>
      </c>
      <c r="AN1104" s="161" t="str">
        <f t="shared" ca="1" si="519"/>
        <v/>
      </c>
      <c r="AO1104" s="161">
        <f t="shared" ca="1" si="528"/>
        <v>1</v>
      </c>
      <c r="AP1104" s="161" t="str">
        <f t="shared" ca="1" si="520"/>
        <v/>
      </c>
      <c r="AQ1104" s="161">
        <f t="shared" ca="1" si="526"/>
        <v>1</v>
      </c>
      <c r="AR1104" s="161" t="str">
        <f t="shared" ca="1" si="521"/>
        <v/>
      </c>
      <c r="AS1104" s="161">
        <f t="shared" ca="1" si="522"/>
        <v>1</v>
      </c>
      <c r="AT1104" s="159">
        <f t="shared" ca="1" si="503"/>
        <v>-1</v>
      </c>
      <c r="AU1104" s="210">
        <f t="shared" ca="1" si="506"/>
        <v>14</v>
      </c>
      <c r="AV1104" s="209"/>
      <c r="AW1104" s="204">
        <f t="shared" si="523"/>
        <v>12158.499999999984</v>
      </c>
      <c r="AX1104" s="159"/>
      <c r="AZ1104" s="159"/>
      <c r="BM1104" s="207"/>
      <c r="BN1104" s="212"/>
      <c r="BP1104" s="209"/>
      <c r="BQ1104" s="211"/>
      <c r="BR1104" s="211"/>
      <c r="BS1104" s="211"/>
      <c r="BT1104" s="211"/>
      <c r="BU1104" s="211"/>
      <c r="BV1104" s="211"/>
      <c r="BW1104" s="211"/>
      <c r="BX1104" s="211"/>
      <c r="BY1104" s="211"/>
      <c r="BZ1104" s="211"/>
      <c r="CA1104" s="209"/>
      <c r="CB1104" s="224"/>
      <c r="CC1104" s="204"/>
      <c r="CD1104" s="204"/>
      <c r="CE1104" s="204"/>
      <c r="CF1104" s="211"/>
      <c r="CG1104" s="211"/>
      <c r="CI1104" s="209"/>
      <c r="CJ1104" s="209"/>
      <c r="EH1104" s="165"/>
      <c r="EI1104" s="165"/>
      <c r="EJ1104" s="166"/>
      <c r="EK1104" s="209"/>
      <c r="EL1104" s="211"/>
      <c r="EM1104" s="211"/>
      <c r="EN1104" s="211"/>
      <c r="EO1104" s="211"/>
      <c r="EP1104" s="211"/>
      <c r="ES1104" s="165"/>
      <c r="ET1104" s="165"/>
      <c r="EU1104" s="166"/>
      <c r="EV1104" s="209"/>
      <c r="EW1104" s="211"/>
      <c r="EX1104" s="211"/>
      <c r="EY1104" s="211"/>
      <c r="EZ1104" s="211"/>
      <c r="FA1104" s="211"/>
      <c r="FD1104" s="165"/>
      <c r="FE1104" s="165"/>
      <c r="FF1104" s="166"/>
      <c r="FG1104" s="209"/>
      <c r="FH1104" s="211"/>
      <c r="FI1104" s="211"/>
      <c r="FJ1104" s="211"/>
      <c r="FK1104" s="211"/>
      <c r="FL1104" s="211"/>
    </row>
    <row r="1105" spans="9:168">
      <c r="I1105" s="221">
        <f t="shared" si="527"/>
        <v>501</v>
      </c>
      <c r="J1105" s="159">
        <f>'v-t_chart'!C1102</f>
        <v>1.6</v>
      </c>
      <c r="K1105" s="204">
        <f t="shared" ca="1" si="505"/>
        <v>4.6863999999999999</v>
      </c>
      <c r="L1105" s="205" t="b">
        <f>IF('Input&amp;Output'!$C$3=10,phase_chart!C1102,IF('Input&amp;Output'!$C$3=21,phase_chart!G1102,IF('Input&amp;Output'!$C$3=22,phase_chart!K1102,IF('Input&amp;Output'!$C$3=31,phase_chart!O1102,IF('Input&amp;Output'!$C$3=32,phase_chart!S1102,"")))))</f>
        <v>0</v>
      </c>
      <c r="M1105" s="206" t="b">
        <f>IF('Input&amp;Output'!$C$3=10,phase_chart!D1102,IF('Input&amp;Output'!$C$3=21,phase_chart!H1102,IF('Input&amp;Output'!$C$3=22,phase_chart!L1102,IF('Input&amp;Output'!$C$3=31,phase_chart!P1102,IF('Input&amp;Output'!$C$3=32,phase_chart!T1102,"")))))</f>
        <v>0</v>
      </c>
      <c r="N1105" s="205" t="b">
        <f>IF('Input&amp;Output'!$C$3=10,phase_chart!E1102,IF('Input&amp;Output'!$C$3=21,phase_chart!I1102,IF('Input&amp;Output'!$C$3=22,phase_chart!M1102,IF('Input&amp;Output'!$C$3=31,phase_chart!Q1102,IF('Input&amp;Output'!$C$3=32,phase_chart!U1102,"")))))</f>
        <v>1</v>
      </c>
      <c r="P1105" s="159">
        <f ca="1">IF(NOT($J1105=0),IF($J1105&lt;IF($P1104=0,0,VLOOKUP(P1104,tbL!$M$37:$Q$43,IF(L1105=TRUE,2,4))),IF($J1105&gt;=VLOOKUP(P1104,tbL!$M$37:$Q$43,IF(L1105=TRUE,3,5)),$P1104,IF(AND(L1104=TRUE,L1105=TRUE),$P1104,$P1104-1)),IF(AND(L1105=TRUE,J1105=VLOOKUP(P1104,tbL!$M$37:$Q$43,IF(L1105=TRUE,2,4))),P1104,IF($P1104+1&gt;$C$12,$C$12,$P1104+1))),0)</f>
        <v>1</v>
      </c>
      <c r="Q1105" s="159">
        <f t="shared" ca="1" si="507"/>
        <v>1</v>
      </c>
      <c r="R1105" s="207">
        <f t="shared" si="524"/>
        <v>0</v>
      </c>
      <c r="S1105" s="208"/>
      <c r="T1105" s="159">
        <f t="shared" si="525"/>
        <v>0</v>
      </c>
      <c r="U1105" s="209" t="str">
        <f ca="1">IF(AND(T1105=-1,N1105=TRUE),"*",IF(AND(U1104="*",N1105=TRUE),"*",IF(AND(AND(L1105=TRUE,U1104="*"),J1105&lt;VLOOKUP(V1104+1,tbL!$M$38:$O$43,3)),"*","")))</f>
        <v/>
      </c>
      <c r="V1105" s="204">
        <f t="shared" ca="1" si="508"/>
        <v>1</v>
      </c>
      <c r="Y1105" s="159">
        <f t="shared" ca="1" si="509"/>
        <v>0</v>
      </c>
      <c r="Z1105" s="159" t="str">
        <f t="shared" si="510"/>
        <v/>
      </c>
      <c r="AA1105" s="159">
        <f t="shared" ca="1" si="502"/>
        <v>1</v>
      </c>
      <c r="AC1105" s="161" t="str">
        <f t="shared" ca="1" si="511"/>
        <v/>
      </c>
      <c r="AD1105" s="161">
        <f t="shared" ca="1" si="512"/>
        <v>1</v>
      </c>
      <c r="AE1105" s="161" t="str">
        <f t="shared" ca="1" si="504"/>
        <v/>
      </c>
      <c r="AF1105" s="161">
        <f t="shared" ca="1" si="513"/>
        <v>1</v>
      </c>
      <c r="AG1105" s="161" t="str">
        <f t="shared" ca="1" si="514"/>
        <v/>
      </c>
      <c r="AH1105" s="161">
        <f t="shared" ca="1" si="515"/>
        <v>1</v>
      </c>
      <c r="AI1105" s="161" t="str">
        <f t="shared" ca="1" si="516"/>
        <v/>
      </c>
      <c r="AJ1105" s="161">
        <f t="shared" ca="1" si="517"/>
        <v>1</v>
      </c>
      <c r="AL1105" s="161" t="str">
        <f t="shared" ca="1" si="518"/>
        <v/>
      </c>
      <c r="AM1105" s="161">
        <f t="shared" ca="1" si="529"/>
        <v>1</v>
      </c>
      <c r="AN1105" s="161" t="str">
        <f t="shared" ca="1" si="519"/>
        <v/>
      </c>
      <c r="AO1105" s="161">
        <f t="shared" ca="1" si="528"/>
        <v>1</v>
      </c>
      <c r="AP1105" s="161" t="str">
        <f t="shared" ca="1" si="520"/>
        <v/>
      </c>
      <c r="AQ1105" s="161">
        <f t="shared" ca="1" si="526"/>
        <v>1</v>
      </c>
      <c r="AR1105" s="161" t="str">
        <f t="shared" ca="1" si="521"/>
        <v/>
      </c>
      <c r="AS1105" s="161">
        <f t="shared" ca="1" si="522"/>
        <v>1</v>
      </c>
      <c r="AT1105" s="159">
        <f t="shared" ca="1" si="503"/>
        <v>-1</v>
      </c>
      <c r="AU1105" s="210">
        <f t="shared" ca="1" si="506"/>
        <v>14</v>
      </c>
      <c r="AV1105" s="209"/>
      <c r="AW1105" s="204">
        <f t="shared" si="523"/>
        <v>12158.944444444429</v>
      </c>
      <c r="AX1105" s="159"/>
      <c r="AZ1105" s="159"/>
      <c r="BM1105" s="207"/>
      <c r="BN1105" s="212"/>
      <c r="BP1105" s="209"/>
      <c r="BQ1105" s="211"/>
      <c r="BR1105" s="211"/>
      <c r="BS1105" s="211"/>
      <c r="BT1105" s="211"/>
      <c r="BU1105" s="211"/>
      <c r="BV1105" s="211"/>
      <c r="BW1105" s="211"/>
      <c r="BX1105" s="211"/>
      <c r="BY1105" s="211"/>
      <c r="BZ1105" s="211"/>
      <c r="CA1105" s="209"/>
      <c r="CB1105" s="224"/>
      <c r="CC1105" s="204"/>
      <c r="CD1105" s="204"/>
      <c r="CE1105" s="204"/>
      <c r="CF1105" s="211"/>
      <c r="CG1105" s="211"/>
      <c r="CI1105" s="209"/>
      <c r="CJ1105" s="209"/>
      <c r="EH1105" s="165"/>
      <c r="EI1105" s="165"/>
      <c r="EJ1105" s="166"/>
      <c r="EK1105" s="209"/>
      <c r="EL1105" s="211"/>
      <c r="EM1105" s="211"/>
      <c r="EN1105" s="211"/>
      <c r="EO1105" s="211"/>
      <c r="EP1105" s="211"/>
      <c r="ES1105" s="165"/>
      <c r="ET1105" s="165"/>
      <c r="EU1105" s="166"/>
      <c r="EV1105" s="209"/>
      <c r="EW1105" s="211"/>
      <c r="EX1105" s="211"/>
      <c r="EY1105" s="211"/>
      <c r="EZ1105" s="211"/>
      <c r="FA1105" s="211"/>
      <c r="FD1105" s="165"/>
      <c r="FE1105" s="165"/>
      <c r="FF1105" s="166"/>
      <c r="FG1105" s="209"/>
      <c r="FH1105" s="211"/>
      <c r="FI1105" s="211"/>
      <c r="FJ1105" s="211"/>
      <c r="FK1105" s="211"/>
      <c r="FL1105" s="211"/>
    </row>
    <row r="1106" spans="9:168">
      <c r="I1106" s="221">
        <f t="shared" si="527"/>
        <v>502</v>
      </c>
      <c r="J1106" s="159">
        <f>'v-t_chart'!C1103</f>
        <v>0.3</v>
      </c>
      <c r="K1106" s="204">
        <f t="shared" ca="1" si="505"/>
        <v>0.87869999999999993</v>
      </c>
      <c r="L1106" s="205" t="b">
        <f>IF('Input&amp;Output'!$C$3=10,phase_chart!C1103,IF('Input&amp;Output'!$C$3=21,phase_chart!G1103,IF('Input&amp;Output'!$C$3=22,phase_chart!K1103,IF('Input&amp;Output'!$C$3=31,phase_chart!O1103,IF('Input&amp;Output'!$C$3=32,phase_chart!S1103,"")))))</f>
        <v>0</v>
      </c>
      <c r="M1106" s="206" t="b">
        <f>IF('Input&amp;Output'!$C$3=10,phase_chart!D1103,IF('Input&amp;Output'!$C$3=21,phase_chart!H1103,IF('Input&amp;Output'!$C$3=22,phase_chart!L1103,IF('Input&amp;Output'!$C$3=31,phase_chart!P1103,IF('Input&amp;Output'!$C$3=32,phase_chart!T1103,"")))))</f>
        <v>0</v>
      </c>
      <c r="N1106" s="205" t="b">
        <f>IF('Input&amp;Output'!$C$3=10,phase_chart!E1103,IF('Input&amp;Output'!$C$3=21,phase_chart!I1103,IF('Input&amp;Output'!$C$3=22,phase_chart!M1103,IF('Input&amp;Output'!$C$3=31,phase_chart!Q1103,IF('Input&amp;Output'!$C$3=32,phase_chart!U1103,"")))))</f>
        <v>1</v>
      </c>
      <c r="P1106" s="159">
        <f ca="1">IF(NOT($J1106=0),IF($J1106&lt;IF($P1105=0,0,VLOOKUP(P1105,tbL!$M$37:$Q$43,IF(L1106=TRUE,2,4))),IF($J1106&gt;=VLOOKUP(P1105,tbL!$M$37:$Q$43,IF(L1106=TRUE,3,5)),$P1105,IF(AND(L1105=TRUE,L1106=TRUE),$P1105,$P1105-1)),IF(AND(L1106=TRUE,J1106=VLOOKUP(P1105,tbL!$M$37:$Q$43,IF(L1106=TRUE,2,4))),P1105,IF($P1105+1&gt;$C$12,$C$12,$P1105+1))),0)</f>
        <v>1</v>
      </c>
      <c r="Q1106" s="159">
        <f t="shared" ca="1" si="507"/>
        <v>1</v>
      </c>
      <c r="R1106" s="207">
        <f t="shared" si="524"/>
        <v>0</v>
      </c>
      <c r="S1106" s="208"/>
      <c r="T1106" s="159">
        <f t="shared" si="525"/>
        <v>0</v>
      </c>
      <c r="U1106" s="209" t="str">
        <f ca="1">IF(AND(T1106=-1,N1106=TRUE),"*",IF(AND(U1105="*",N1106=TRUE),"*",IF(AND(AND(L1106=TRUE,U1105="*"),J1106&lt;VLOOKUP(V1105+1,tbL!$M$38:$O$43,3)),"*","")))</f>
        <v/>
      </c>
      <c r="V1106" s="204">
        <f t="shared" ca="1" si="508"/>
        <v>1</v>
      </c>
      <c r="Y1106" s="159">
        <f t="shared" ca="1" si="509"/>
        <v>0</v>
      </c>
      <c r="Z1106" s="159" t="str">
        <f t="shared" si="510"/>
        <v/>
      </c>
      <c r="AA1106" s="159">
        <f t="shared" ca="1" si="502"/>
        <v>1</v>
      </c>
      <c r="AC1106" s="161" t="str">
        <f t="shared" ca="1" si="511"/>
        <v/>
      </c>
      <c r="AD1106" s="161">
        <f t="shared" ca="1" si="512"/>
        <v>1</v>
      </c>
      <c r="AE1106" s="161" t="str">
        <f t="shared" ca="1" si="504"/>
        <v/>
      </c>
      <c r="AF1106" s="161">
        <f t="shared" ca="1" si="513"/>
        <v>1</v>
      </c>
      <c r="AG1106" s="161" t="str">
        <f t="shared" ca="1" si="514"/>
        <v/>
      </c>
      <c r="AH1106" s="161">
        <f t="shared" ca="1" si="515"/>
        <v>1</v>
      </c>
      <c r="AI1106" s="161" t="str">
        <f t="shared" ca="1" si="516"/>
        <v/>
      </c>
      <c r="AJ1106" s="161">
        <f t="shared" ca="1" si="517"/>
        <v>1</v>
      </c>
      <c r="AL1106" s="161" t="str">
        <f t="shared" ca="1" si="518"/>
        <v/>
      </c>
      <c r="AM1106" s="161">
        <f t="shared" ca="1" si="529"/>
        <v>1</v>
      </c>
      <c r="AN1106" s="161" t="str">
        <f t="shared" ca="1" si="519"/>
        <v/>
      </c>
      <c r="AO1106" s="161">
        <f t="shared" ca="1" si="528"/>
        <v>1</v>
      </c>
      <c r="AP1106" s="161" t="str">
        <f t="shared" ca="1" si="520"/>
        <v/>
      </c>
      <c r="AQ1106" s="161">
        <f t="shared" ca="1" si="526"/>
        <v>1</v>
      </c>
      <c r="AR1106" s="161" t="str">
        <f t="shared" ca="1" si="521"/>
        <v/>
      </c>
      <c r="AS1106" s="161">
        <f t="shared" ca="1" si="522"/>
        <v>1</v>
      </c>
      <c r="AT1106" s="159">
        <f t="shared" ca="1" si="503"/>
        <v>-1</v>
      </c>
      <c r="AU1106" s="210">
        <f t="shared" ca="1" si="506"/>
        <v>14</v>
      </c>
      <c r="AV1106" s="209"/>
      <c r="AW1106" s="204">
        <f t="shared" si="523"/>
        <v>12159.027777777763</v>
      </c>
      <c r="AX1106" s="159"/>
      <c r="AZ1106" s="159"/>
      <c r="BM1106" s="207"/>
      <c r="BN1106" s="212"/>
      <c r="BP1106" s="209"/>
      <c r="BQ1106" s="211"/>
      <c r="BR1106" s="211"/>
      <c r="BS1106" s="211"/>
      <c r="BT1106" s="211"/>
      <c r="BU1106" s="211"/>
      <c r="BV1106" s="211"/>
      <c r="BW1106" s="211"/>
      <c r="BX1106" s="211"/>
      <c r="BY1106" s="211"/>
      <c r="BZ1106" s="211"/>
      <c r="CA1106" s="209"/>
      <c r="CB1106" s="224"/>
      <c r="CC1106" s="204"/>
      <c r="CD1106" s="204"/>
      <c r="CE1106" s="204"/>
      <c r="CF1106" s="211"/>
      <c r="CG1106" s="211"/>
      <c r="CI1106" s="209"/>
      <c r="CJ1106" s="209"/>
      <c r="EH1106" s="165"/>
      <c r="EI1106" s="165"/>
      <c r="EJ1106" s="166"/>
      <c r="EK1106" s="209"/>
      <c r="EL1106" s="211"/>
      <c r="EM1106" s="211"/>
      <c r="EN1106" s="211"/>
      <c r="EO1106" s="211"/>
      <c r="EP1106" s="211"/>
      <c r="ES1106" s="165"/>
      <c r="ET1106" s="165"/>
      <c r="EU1106" s="166"/>
      <c r="EV1106" s="209"/>
      <c r="EW1106" s="211"/>
      <c r="EX1106" s="211"/>
      <c r="EY1106" s="211"/>
      <c r="EZ1106" s="211"/>
      <c r="FA1106" s="211"/>
      <c r="FD1106" s="165"/>
      <c r="FE1106" s="165"/>
      <c r="FF1106" s="166"/>
      <c r="FG1106" s="209"/>
      <c r="FH1106" s="211"/>
      <c r="FI1106" s="211"/>
      <c r="FJ1106" s="211"/>
      <c r="FK1106" s="211"/>
      <c r="FL1106" s="211"/>
    </row>
    <row r="1107" spans="9:168">
      <c r="I1107" s="221">
        <f t="shared" si="527"/>
        <v>503</v>
      </c>
      <c r="J1107" s="159">
        <f>'v-t_chart'!C1104</f>
        <v>0</v>
      </c>
      <c r="K1107" s="204">
        <f t="shared" si="505"/>
        <v>0</v>
      </c>
      <c r="L1107" s="205" t="b">
        <f>IF('Input&amp;Output'!$C$3=10,phase_chart!C1104,IF('Input&amp;Output'!$C$3=21,phase_chart!G1104,IF('Input&amp;Output'!$C$3=22,phase_chart!K1104,IF('Input&amp;Output'!$C$3=31,phase_chart!O1104,IF('Input&amp;Output'!$C$3=32,phase_chart!S1104,"")))))</f>
        <v>0</v>
      </c>
      <c r="M1107" s="206" t="b">
        <f>IF('Input&amp;Output'!$C$3=10,phase_chart!D1104,IF('Input&amp;Output'!$C$3=21,phase_chart!H1104,IF('Input&amp;Output'!$C$3=22,phase_chart!L1104,IF('Input&amp;Output'!$C$3=31,phase_chart!P1104,IF('Input&amp;Output'!$C$3=32,phase_chart!T1104,"")))))</f>
        <v>0</v>
      </c>
      <c r="N1107" s="205" t="b">
        <f>IF('Input&amp;Output'!$C$3=10,phase_chart!E1104,IF('Input&amp;Output'!$C$3=21,phase_chart!I1104,IF('Input&amp;Output'!$C$3=22,phase_chart!M1104,IF('Input&amp;Output'!$C$3=31,phase_chart!Q1104,IF('Input&amp;Output'!$C$3=32,phase_chart!U1104,"")))))</f>
        <v>0</v>
      </c>
      <c r="P1107" s="159">
        <f>IF(NOT($J1107=0),IF($J1107&lt;IF($P1106=0,0,VLOOKUP(P1106,tbL!$M$37:$Q$43,IF(L1107=TRUE,2,4))),IF($J1107&gt;=VLOOKUP(P1106,tbL!$M$37:$Q$43,IF(L1107=TRUE,3,5)),$P1106,IF(AND(L1106=TRUE,L1107=TRUE),$P1106,$P1106-1)),IF(AND(L1107=TRUE,J1107=VLOOKUP(P1106,tbL!$M$37:$Q$43,IF(L1107=TRUE,2,4))),P1106,IF($P1106+1&gt;$C$12,$C$12,$P1106+1))),0)</f>
        <v>0</v>
      </c>
      <c r="Q1107" s="159">
        <f t="shared" si="507"/>
        <v>0</v>
      </c>
      <c r="R1107" s="207">
        <f t="shared" si="524"/>
        <v>0</v>
      </c>
      <c r="S1107" s="208"/>
      <c r="T1107" s="159">
        <f t="shared" si="525"/>
        <v>0</v>
      </c>
      <c r="U1107" s="209" t="str">
        <f ca="1">IF(AND(T1107=-1,N1107=TRUE),"*",IF(AND(U1106="*",N1107=TRUE),"*",IF(AND(AND(L1107=TRUE,U1106="*"),J1107&lt;VLOOKUP(V1106+1,tbL!$M$38:$O$43,3)),"*","")))</f>
        <v/>
      </c>
      <c r="V1107" s="204">
        <f t="shared" ca="1" si="508"/>
        <v>0</v>
      </c>
      <c r="Y1107" s="159" t="str">
        <f t="shared" ca="1" si="509"/>
        <v/>
      </c>
      <c r="Z1107" s="159" t="str">
        <f t="shared" si="510"/>
        <v/>
      </c>
      <c r="AA1107" s="159">
        <f t="shared" ca="1" si="502"/>
        <v>0</v>
      </c>
      <c r="AC1107" s="161" t="str">
        <f t="shared" ca="1" si="511"/>
        <v/>
      </c>
      <c r="AD1107" s="161">
        <f t="shared" ca="1" si="512"/>
        <v>0</v>
      </c>
      <c r="AE1107" s="161" t="str">
        <f t="shared" ca="1" si="504"/>
        <v/>
      </c>
      <c r="AF1107" s="161">
        <f t="shared" ca="1" si="513"/>
        <v>0</v>
      </c>
      <c r="AG1107" s="161" t="str">
        <f t="shared" ca="1" si="514"/>
        <v/>
      </c>
      <c r="AH1107" s="161">
        <f t="shared" ca="1" si="515"/>
        <v>0</v>
      </c>
      <c r="AI1107" s="161" t="str">
        <f t="shared" ca="1" si="516"/>
        <v/>
      </c>
      <c r="AJ1107" s="161">
        <f t="shared" ca="1" si="517"/>
        <v>0</v>
      </c>
      <c r="AL1107" s="161" t="str">
        <f t="shared" ca="1" si="518"/>
        <v/>
      </c>
      <c r="AM1107" s="161">
        <f t="shared" ca="1" si="529"/>
        <v>0</v>
      </c>
      <c r="AN1107" s="161" t="str">
        <f t="shared" ca="1" si="519"/>
        <v/>
      </c>
      <c r="AO1107" s="161">
        <f t="shared" ca="1" si="528"/>
        <v>0</v>
      </c>
      <c r="AP1107" s="161" t="str">
        <f t="shared" ca="1" si="520"/>
        <v/>
      </c>
      <c r="AQ1107" s="161">
        <f t="shared" ca="1" si="526"/>
        <v>0</v>
      </c>
      <c r="AR1107" s="161" t="str">
        <f t="shared" ca="1" si="521"/>
        <v/>
      </c>
      <c r="AS1107" s="161">
        <f t="shared" ca="1" si="522"/>
        <v>0</v>
      </c>
      <c r="AT1107" s="159" t="str">
        <f t="shared" ca="1" si="503"/>
        <v/>
      </c>
      <c r="AU1107" s="210">
        <f t="shared" ca="1" si="506"/>
        <v>14</v>
      </c>
      <c r="AV1107" s="209"/>
      <c r="AW1107" s="204">
        <f t="shared" si="523"/>
        <v>12159.027777777763</v>
      </c>
      <c r="AX1107" s="159"/>
      <c r="AZ1107" s="159"/>
      <c r="BM1107" s="207"/>
      <c r="BN1107" s="212"/>
      <c r="BP1107" s="209"/>
      <c r="BQ1107" s="211"/>
      <c r="BR1107" s="211"/>
      <c r="BS1107" s="211"/>
      <c r="BT1107" s="211"/>
      <c r="BU1107" s="211"/>
      <c r="BV1107" s="211"/>
      <c r="BW1107" s="211"/>
      <c r="BX1107" s="211"/>
      <c r="BY1107" s="211"/>
      <c r="BZ1107" s="211"/>
      <c r="CA1107" s="209"/>
      <c r="CB1107" s="224"/>
      <c r="CC1107" s="204"/>
      <c r="CD1107" s="204"/>
      <c r="CE1107" s="204"/>
      <c r="CF1107" s="211"/>
      <c r="CG1107" s="211"/>
      <c r="CI1107" s="209"/>
      <c r="CJ1107" s="209"/>
      <c r="EH1107" s="165"/>
      <c r="EI1107" s="165"/>
      <c r="EJ1107" s="166"/>
      <c r="EK1107" s="209"/>
      <c r="EL1107" s="211"/>
      <c r="EM1107" s="211"/>
      <c r="EN1107" s="211"/>
      <c r="EO1107" s="211"/>
      <c r="EP1107" s="211"/>
      <c r="ES1107" s="165"/>
      <c r="ET1107" s="165"/>
      <c r="EU1107" s="166"/>
      <c r="EV1107" s="209"/>
      <c r="EW1107" s="211"/>
      <c r="EX1107" s="211"/>
      <c r="EY1107" s="211"/>
      <c r="EZ1107" s="211"/>
      <c r="FA1107" s="211"/>
      <c r="FD1107" s="165"/>
      <c r="FE1107" s="165"/>
      <c r="FF1107" s="166"/>
      <c r="FG1107" s="209"/>
      <c r="FH1107" s="211"/>
      <c r="FI1107" s="211"/>
      <c r="FJ1107" s="211"/>
      <c r="FK1107" s="211"/>
      <c r="FL1107" s="211"/>
    </row>
    <row r="1108" spans="9:168">
      <c r="I1108" s="221">
        <f t="shared" si="527"/>
        <v>504</v>
      </c>
      <c r="J1108" s="159">
        <f>'v-t_chart'!C1105</f>
        <v>0</v>
      </c>
      <c r="K1108" s="204">
        <f t="shared" si="505"/>
        <v>0</v>
      </c>
      <c r="L1108" s="205" t="b">
        <f>IF('Input&amp;Output'!$C$3=10,phase_chart!C1105,IF('Input&amp;Output'!$C$3=21,phase_chart!G1105,IF('Input&amp;Output'!$C$3=22,phase_chart!K1105,IF('Input&amp;Output'!$C$3=31,phase_chart!O1105,IF('Input&amp;Output'!$C$3=32,phase_chart!S1105,"")))))</f>
        <v>0</v>
      </c>
      <c r="M1108" s="206" t="b">
        <f>IF('Input&amp;Output'!$C$3=10,phase_chart!D1105,IF('Input&amp;Output'!$C$3=21,phase_chart!H1105,IF('Input&amp;Output'!$C$3=22,phase_chart!L1105,IF('Input&amp;Output'!$C$3=31,phase_chart!P1105,IF('Input&amp;Output'!$C$3=32,phase_chart!T1105,"")))))</f>
        <v>0</v>
      </c>
      <c r="N1108" s="205" t="b">
        <f>IF('Input&amp;Output'!$C$3=10,phase_chart!E1105,IF('Input&amp;Output'!$C$3=21,phase_chart!I1105,IF('Input&amp;Output'!$C$3=22,phase_chart!M1105,IF('Input&amp;Output'!$C$3=31,phase_chart!Q1105,IF('Input&amp;Output'!$C$3=32,phase_chart!U1105,"")))))</f>
        <v>0</v>
      </c>
      <c r="P1108" s="159">
        <f>IF(NOT($J1108=0),IF($J1108&lt;IF($P1107=0,0,VLOOKUP(P1107,tbL!$M$37:$Q$43,IF(L1108=TRUE,2,4))),IF($J1108&gt;=VLOOKUP(P1107,tbL!$M$37:$Q$43,IF(L1108=TRUE,3,5)),$P1107,IF(AND(L1107=TRUE,L1108=TRUE),$P1107,$P1107-1)),IF(AND(L1108=TRUE,J1108=VLOOKUP(P1107,tbL!$M$37:$Q$43,IF(L1108=TRUE,2,4))),P1107,IF($P1107+1&gt;$C$12,$C$12,$P1107+1))),0)</f>
        <v>0</v>
      </c>
      <c r="Q1108" s="159">
        <f t="shared" si="507"/>
        <v>0</v>
      </c>
      <c r="R1108" s="207">
        <f t="shared" si="524"/>
        <v>0</v>
      </c>
      <c r="S1108" s="208"/>
      <c r="T1108" s="159">
        <f t="shared" si="525"/>
        <v>0</v>
      </c>
      <c r="U1108" s="209" t="str">
        <f ca="1">IF(AND(T1108=-1,N1108=TRUE),"*",IF(AND(U1107="*",N1108=TRUE),"*",IF(AND(AND(L1108=TRUE,U1107="*"),J1108&lt;VLOOKUP(V1107+1,tbL!$M$38:$O$43,3)),"*","")))</f>
        <v/>
      </c>
      <c r="V1108" s="204">
        <f t="shared" ca="1" si="508"/>
        <v>0</v>
      </c>
      <c r="Y1108" s="159" t="str">
        <f t="shared" ca="1" si="509"/>
        <v/>
      </c>
      <c r="Z1108" s="159" t="str">
        <f t="shared" si="510"/>
        <v/>
      </c>
      <c r="AA1108" s="159">
        <f t="shared" ca="1" si="502"/>
        <v>0</v>
      </c>
      <c r="AC1108" s="161" t="str">
        <f t="shared" ca="1" si="511"/>
        <v/>
      </c>
      <c r="AD1108" s="161">
        <f t="shared" ca="1" si="512"/>
        <v>0</v>
      </c>
      <c r="AE1108" s="161" t="str">
        <f t="shared" ca="1" si="504"/>
        <v/>
      </c>
      <c r="AF1108" s="161">
        <f t="shared" ca="1" si="513"/>
        <v>0</v>
      </c>
      <c r="AG1108" s="161" t="str">
        <f t="shared" ca="1" si="514"/>
        <v/>
      </c>
      <c r="AH1108" s="161">
        <f t="shared" ca="1" si="515"/>
        <v>0</v>
      </c>
      <c r="AI1108" s="161" t="str">
        <f t="shared" ca="1" si="516"/>
        <v/>
      </c>
      <c r="AJ1108" s="161">
        <f t="shared" ca="1" si="517"/>
        <v>0</v>
      </c>
      <c r="AL1108" s="161" t="str">
        <f t="shared" ca="1" si="518"/>
        <v/>
      </c>
      <c r="AM1108" s="161">
        <f t="shared" ca="1" si="529"/>
        <v>0</v>
      </c>
      <c r="AN1108" s="161" t="str">
        <f t="shared" ca="1" si="519"/>
        <v/>
      </c>
      <c r="AO1108" s="161">
        <f t="shared" ca="1" si="528"/>
        <v>0</v>
      </c>
      <c r="AP1108" s="161" t="str">
        <f t="shared" ca="1" si="520"/>
        <v/>
      </c>
      <c r="AQ1108" s="161">
        <f t="shared" ca="1" si="526"/>
        <v>0</v>
      </c>
      <c r="AR1108" s="161" t="str">
        <f t="shared" ca="1" si="521"/>
        <v/>
      </c>
      <c r="AS1108" s="161">
        <f t="shared" ca="1" si="522"/>
        <v>0</v>
      </c>
      <c r="AT1108" s="159" t="str">
        <f t="shared" ca="1" si="503"/>
        <v/>
      </c>
      <c r="AU1108" s="210">
        <f t="shared" ca="1" si="506"/>
        <v>14</v>
      </c>
      <c r="AV1108" s="209"/>
      <c r="AW1108" s="204">
        <f t="shared" si="523"/>
        <v>12159.027777777763</v>
      </c>
      <c r="AX1108" s="159"/>
      <c r="AZ1108" s="159"/>
      <c r="BM1108" s="207"/>
      <c r="BN1108" s="212"/>
      <c r="BP1108" s="209"/>
      <c r="BQ1108" s="211"/>
      <c r="BR1108" s="211"/>
      <c r="BS1108" s="211"/>
      <c r="BT1108" s="211"/>
      <c r="BU1108" s="211"/>
      <c r="BV1108" s="211"/>
      <c r="BW1108" s="211"/>
      <c r="BX1108" s="211"/>
      <c r="BY1108" s="211"/>
      <c r="BZ1108" s="211"/>
      <c r="CA1108" s="209"/>
      <c r="CB1108" s="224"/>
      <c r="CC1108" s="204"/>
      <c r="CD1108" s="204"/>
      <c r="CE1108" s="204"/>
      <c r="CF1108" s="211"/>
      <c r="CG1108" s="211"/>
      <c r="CI1108" s="209"/>
      <c r="CJ1108" s="209"/>
      <c r="EH1108" s="165"/>
      <c r="EI1108" s="165"/>
      <c r="EJ1108" s="166"/>
      <c r="EK1108" s="209"/>
      <c r="EL1108" s="211"/>
      <c r="EM1108" s="211"/>
      <c r="EN1108" s="211"/>
      <c r="EO1108" s="211"/>
      <c r="EP1108" s="211"/>
      <c r="ES1108" s="165"/>
      <c r="ET1108" s="165"/>
      <c r="EU1108" s="166"/>
      <c r="EV1108" s="209"/>
      <c r="EW1108" s="211"/>
      <c r="EX1108" s="211"/>
      <c r="EY1108" s="211"/>
      <c r="EZ1108" s="211"/>
      <c r="FA1108" s="211"/>
      <c r="FD1108" s="165"/>
      <c r="FE1108" s="165"/>
      <c r="FF1108" s="166"/>
      <c r="FG1108" s="209"/>
      <c r="FH1108" s="211"/>
      <c r="FI1108" s="211"/>
      <c r="FJ1108" s="211"/>
      <c r="FK1108" s="211"/>
      <c r="FL1108" s="211"/>
    </row>
    <row r="1109" spans="9:168">
      <c r="I1109" s="221">
        <f t="shared" si="527"/>
        <v>505</v>
      </c>
      <c r="J1109" s="159">
        <f>'v-t_chart'!C1106</f>
        <v>0</v>
      </c>
      <c r="K1109" s="204">
        <f t="shared" si="505"/>
        <v>0</v>
      </c>
      <c r="L1109" s="205" t="b">
        <f>IF('Input&amp;Output'!$C$3=10,phase_chart!C1106,IF('Input&amp;Output'!$C$3=21,phase_chart!G1106,IF('Input&amp;Output'!$C$3=22,phase_chart!K1106,IF('Input&amp;Output'!$C$3=31,phase_chart!O1106,IF('Input&amp;Output'!$C$3=32,phase_chart!S1106,"")))))</f>
        <v>0</v>
      </c>
      <c r="M1109" s="206" t="b">
        <f>IF('Input&amp;Output'!$C$3=10,phase_chart!D1106,IF('Input&amp;Output'!$C$3=21,phase_chart!H1106,IF('Input&amp;Output'!$C$3=22,phase_chart!L1106,IF('Input&amp;Output'!$C$3=31,phase_chart!P1106,IF('Input&amp;Output'!$C$3=32,phase_chart!T1106,"")))))</f>
        <v>0</v>
      </c>
      <c r="N1109" s="205" t="b">
        <f>IF('Input&amp;Output'!$C$3=10,phase_chart!E1106,IF('Input&amp;Output'!$C$3=21,phase_chart!I1106,IF('Input&amp;Output'!$C$3=22,phase_chart!M1106,IF('Input&amp;Output'!$C$3=31,phase_chart!Q1106,IF('Input&amp;Output'!$C$3=32,phase_chart!U1106,"")))))</f>
        <v>0</v>
      </c>
      <c r="P1109" s="159">
        <f>IF(NOT($J1109=0),IF($J1109&lt;IF($P1108=0,0,VLOOKUP(P1108,tbL!$M$37:$Q$43,IF(L1109=TRUE,2,4))),IF($J1109&gt;=VLOOKUP(P1108,tbL!$M$37:$Q$43,IF(L1109=TRUE,3,5)),$P1108,IF(AND(L1108=TRUE,L1109=TRUE),$P1108,$P1108-1)),IF(AND(L1109=TRUE,J1109=VLOOKUP(P1108,tbL!$M$37:$Q$43,IF(L1109=TRUE,2,4))),P1108,IF($P1108+1&gt;$C$12,$C$12,$P1108+1))),0)</f>
        <v>0</v>
      </c>
      <c r="Q1109" s="159">
        <f t="shared" si="507"/>
        <v>0</v>
      </c>
      <c r="R1109" s="207">
        <f t="shared" si="524"/>
        <v>0</v>
      </c>
      <c r="S1109" s="208"/>
      <c r="T1109" s="159">
        <f t="shared" si="525"/>
        <v>0</v>
      </c>
      <c r="U1109" s="209" t="str">
        <f ca="1">IF(AND(T1109=-1,N1109=TRUE),"*",IF(AND(U1108="*",N1109=TRUE),"*",IF(AND(AND(L1109=TRUE,U1108="*"),J1109&lt;VLOOKUP(V1108+1,tbL!$M$38:$O$43,3)),"*","")))</f>
        <v/>
      </c>
      <c r="V1109" s="204">
        <f t="shared" ca="1" si="508"/>
        <v>0</v>
      </c>
      <c r="Y1109" s="159" t="str">
        <f t="shared" ca="1" si="509"/>
        <v/>
      </c>
      <c r="Z1109" s="159" t="str">
        <f t="shared" si="510"/>
        <v/>
      </c>
      <c r="AA1109" s="159">
        <f t="shared" ca="1" si="502"/>
        <v>0</v>
      </c>
      <c r="AC1109" s="161" t="str">
        <f t="shared" ca="1" si="511"/>
        <v/>
      </c>
      <c r="AD1109" s="161">
        <f t="shared" ca="1" si="512"/>
        <v>0</v>
      </c>
      <c r="AE1109" s="161" t="str">
        <f t="shared" ca="1" si="504"/>
        <v/>
      </c>
      <c r="AF1109" s="161">
        <f t="shared" ca="1" si="513"/>
        <v>0</v>
      </c>
      <c r="AG1109" s="161" t="str">
        <f t="shared" ca="1" si="514"/>
        <v/>
      </c>
      <c r="AH1109" s="161">
        <f t="shared" ca="1" si="515"/>
        <v>0</v>
      </c>
      <c r="AI1109" s="161" t="str">
        <f t="shared" ca="1" si="516"/>
        <v/>
      </c>
      <c r="AJ1109" s="161">
        <f t="shared" ca="1" si="517"/>
        <v>0</v>
      </c>
      <c r="AL1109" s="161" t="str">
        <f t="shared" ca="1" si="518"/>
        <v/>
      </c>
      <c r="AM1109" s="161">
        <f t="shared" ca="1" si="529"/>
        <v>0</v>
      </c>
      <c r="AN1109" s="161" t="str">
        <f t="shared" ca="1" si="519"/>
        <v/>
      </c>
      <c r="AO1109" s="161">
        <f t="shared" ca="1" si="528"/>
        <v>0</v>
      </c>
      <c r="AP1109" s="161" t="str">
        <f t="shared" ca="1" si="520"/>
        <v/>
      </c>
      <c r="AQ1109" s="161">
        <f t="shared" ca="1" si="526"/>
        <v>0</v>
      </c>
      <c r="AR1109" s="161" t="str">
        <f t="shared" ca="1" si="521"/>
        <v/>
      </c>
      <c r="AS1109" s="161">
        <f t="shared" ca="1" si="522"/>
        <v>0</v>
      </c>
      <c r="AT1109" s="159" t="str">
        <f t="shared" ca="1" si="503"/>
        <v/>
      </c>
      <c r="AU1109" s="210">
        <f t="shared" ca="1" si="506"/>
        <v>14</v>
      </c>
      <c r="AV1109" s="209"/>
      <c r="AW1109" s="204">
        <f t="shared" si="523"/>
        <v>12159.027777777763</v>
      </c>
      <c r="AX1109" s="159"/>
      <c r="AZ1109" s="159"/>
      <c r="BM1109" s="207"/>
      <c r="BN1109" s="212"/>
      <c r="BP1109" s="209"/>
      <c r="BQ1109" s="211"/>
      <c r="BR1109" s="211"/>
      <c r="BS1109" s="211"/>
      <c r="BT1109" s="211"/>
      <c r="BU1109" s="211"/>
      <c r="BV1109" s="211"/>
      <c r="BW1109" s="211"/>
      <c r="BX1109" s="211"/>
      <c r="BY1109" s="211"/>
      <c r="BZ1109" s="211"/>
      <c r="CA1109" s="209"/>
      <c r="CB1109" s="224"/>
      <c r="CC1109" s="204"/>
      <c r="CD1109" s="204"/>
      <c r="CE1109" s="204"/>
      <c r="CF1109" s="211"/>
      <c r="CG1109" s="211"/>
      <c r="CI1109" s="209"/>
      <c r="CJ1109" s="209"/>
      <c r="EH1109" s="165"/>
      <c r="EI1109" s="165"/>
      <c r="EJ1109" s="166"/>
      <c r="EK1109" s="209"/>
      <c r="EL1109" s="211"/>
      <c r="EM1109" s="211"/>
      <c r="EN1109" s="211"/>
      <c r="EO1109" s="211"/>
      <c r="EP1109" s="211"/>
      <c r="ES1109" s="165"/>
      <c r="ET1109" s="165"/>
      <c r="EU1109" s="166"/>
      <c r="EV1109" s="209"/>
      <c r="EW1109" s="211"/>
      <c r="EX1109" s="211"/>
      <c r="EY1109" s="211"/>
      <c r="EZ1109" s="211"/>
      <c r="FA1109" s="211"/>
      <c r="FD1109" s="165"/>
      <c r="FE1109" s="165"/>
      <c r="FF1109" s="166"/>
      <c r="FG1109" s="209"/>
      <c r="FH1109" s="211"/>
      <c r="FI1109" s="211"/>
      <c r="FJ1109" s="211"/>
      <c r="FK1109" s="211"/>
      <c r="FL1109" s="211"/>
    </row>
    <row r="1110" spans="9:168">
      <c r="I1110" s="221">
        <f t="shared" si="527"/>
        <v>506</v>
      </c>
      <c r="J1110" s="159">
        <f>'v-t_chart'!C1107</f>
        <v>0</v>
      </c>
      <c r="K1110" s="204">
        <f t="shared" si="505"/>
        <v>0</v>
      </c>
      <c r="L1110" s="205" t="b">
        <f>IF('Input&amp;Output'!$C$3=10,phase_chart!C1107,IF('Input&amp;Output'!$C$3=21,phase_chart!G1107,IF('Input&amp;Output'!$C$3=22,phase_chart!K1107,IF('Input&amp;Output'!$C$3=31,phase_chart!O1107,IF('Input&amp;Output'!$C$3=32,phase_chart!S1107,"")))))</f>
        <v>0</v>
      </c>
      <c r="M1110" s="206" t="b">
        <f>IF('Input&amp;Output'!$C$3=10,phase_chart!D1107,IF('Input&amp;Output'!$C$3=21,phase_chart!H1107,IF('Input&amp;Output'!$C$3=22,phase_chart!L1107,IF('Input&amp;Output'!$C$3=31,phase_chart!P1107,IF('Input&amp;Output'!$C$3=32,phase_chart!T1107,"")))))</f>
        <v>0</v>
      </c>
      <c r="N1110" s="205" t="b">
        <f>IF('Input&amp;Output'!$C$3=10,phase_chart!E1107,IF('Input&amp;Output'!$C$3=21,phase_chart!I1107,IF('Input&amp;Output'!$C$3=22,phase_chart!M1107,IF('Input&amp;Output'!$C$3=31,phase_chart!Q1107,IF('Input&amp;Output'!$C$3=32,phase_chart!U1107,"")))))</f>
        <v>0</v>
      </c>
      <c r="P1110" s="159">
        <f>IF(NOT($J1110=0),IF($J1110&lt;IF($P1109=0,0,VLOOKUP(P1109,tbL!$M$37:$Q$43,IF(L1110=TRUE,2,4))),IF($J1110&gt;=VLOOKUP(P1109,tbL!$M$37:$Q$43,IF(L1110=TRUE,3,5)),$P1109,IF(AND(L1109=TRUE,L1110=TRUE),$P1109,$P1109-1)),IF(AND(L1110=TRUE,J1110=VLOOKUP(P1109,tbL!$M$37:$Q$43,IF(L1110=TRUE,2,4))),P1109,IF($P1109+1&gt;$C$12,$C$12,$P1109+1))),0)</f>
        <v>0</v>
      </c>
      <c r="Q1110" s="159">
        <f t="shared" si="507"/>
        <v>0</v>
      </c>
      <c r="R1110" s="207">
        <f t="shared" si="524"/>
        <v>0</v>
      </c>
      <c r="S1110" s="208"/>
      <c r="T1110" s="159">
        <f t="shared" si="525"/>
        <v>0</v>
      </c>
      <c r="U1110" s="209" t="str">
        <f ca="1">IF(AND(T1110=-1,N1110=TRUE),"*",IF(AND(U1109="*",N1110=TRUE),"*",IF(AND(AND(L1110=TRUE,U1109="*"),J1110&lt;VLOOKUP(V1109+1,tbL!$M$38:$O$43,3)),"*","")))</f>
        <v/>
      </c>
      <c r="V1110" s="204">
        <f t="shared" ca="1" si="508"/>
        <v>0</v>
      </c>
      <c r="Y1110" s="159" t="str">
        <f t="shared" ca="1" si="509"/>
        <v/>
      </c>
      <c r="Z1110" s="159" t="str">
        <f t="shared" si="510"/>
        <v/>
      </c>
      <c r="AA1110" s="159">
        <f t="shared" ca="1" si="502"/>
        <v>0</v>
      </c>
      <c r="AC1110" s="161" t="str">
        <f t="shared" ca="1" si="511"/>
        <v/>
      </c>
      <c r="AD1110" s="161">
        <f t="shared" ca="1" si="512"/>
        <v>0</v>
      </c>
      <c r="AE1110" s="161" t="str">
        <f t="shared" ca="1" si="504"/>
        <v/>
      </c>
      <c r="AF1110" s="161">
        <f t="shared" ca="1" si="513"/>
        <v>0</v>
      </c>
      <c r="AG1110" s="161" t="str">
        <f t="shared" ca="1" si="514"/>
        <v/>
      </c>
      <c r="AH1110" s="161">
        <f t="shared" ca="1" si="515"/>
        <v>0</v>
      </c>
      <c r="AI1110" s="161" t="str">
        <f t="shared" ca="1" si="516"/>
        <v/>
      </c>
      <c r="AJ1110" s="161">
        <f t="shared" ca="1" si="517"/>
        <v>0</v>
      </c>
      <c r="AL1110" s="161" t="str">
        <f t="shared" ca="1" si="518"/>
        <v/>
      </c>
      <c r="AM1110" s="161">
        <f t="shared" ca="1" si="529"/>
        <v>0</v>
      </c>
      <c r="AN1110" s="161" t="str">
        <f t="shared" ca="1" si="519"/>
        <v/>
      </c>
      <c r="AO1110" s="161">
        <f t="shared" ca="1" si="528"/>
        <v>0</v>
      </c>
      <c r="AP1110" s="161" t="str">
        <f t="shared" ca="1" si="520"/>
        <v/>
      </c>
      <c r="AQ1110" s="161">
        <f t="shared" ca="1" si="526"/>
        <v>0</v>
      </c>
      <c r="AR1110" s="161" t="str">
        <f t="shared" ca="1" si="521"/>
        <v/>
      </c>
      <c r="AS1110" s="161">
        <f t="shared" ca="1" si="522"/>
        <v>0</v>
      </c>
      <c r="AT1110" s="159" t="str">
        <f t="shared" ca="1" si="503"/>
        <v/>
      </c>
      <c r="AU1110" s="210">
        <f t="shared" ca="1" si="506"/>
        <v>14</v>
      </c>
      <c r="AV1110" s="209"/>
      <c r="AW1110" s="204">
        <f t="shared" si="523"/>
        <v>12159.027777777763</v>
      </c>
      <c r="AX1110" s="159"/>
      <c r="AZ1110" s="159"/>
      <c r="BM1110" s="207"/>
      <c r="BN1110" s="212"/>
      <c r="BP1110" s="209"/>
      <c r="BQ1110" s="211"/>
      <c r="BR1110" s="211"/>
      <c r="BS1110" s="211"/>
      <c r="BT1110" s="211"/>
      <c r="BU1110" s="211"/>
      <c r="BV1110" s="211"/>
      <c r="BW1110" s="211"/>
      <c r="BX1110" s="211"/>
      <c r="BY1110" s="211"/>
      <c r="BZ1110" s="211"/>
      <c r="CA1110" s="209"/>
      <c r="CB1110" s="224"/>
      <c r="CC1110" s="204"/>
      <c r="CD1110" s="204"/>
      <c r="CE1110" s="204"/>
      <c r="CF1110" s="211"/>
      <c r="CG1110" s="211"/>
      <c r="CI1110" s="209"/>
      <c r="CJ1110" s="209"/>
      <c r="EH1110" s="165"/>
      <c r="EI1110" s="165"/>
      <c r="EJ1110" s="166"/>
      <c r="EK1110" s="209"/>
      <c r="EL1110" s="211"/>
      <c r="EM1110" s="211"/>
      <c r="EN1110" s="211"/>
      <c r="EO1110" s="211"/>
      <c r="EP1110" s="211"/>
      <c r="ES1110" s="165"/>
      <c r="ET1110" s="165"/>
      <c r="EU1110" s="166"/>
      <c r="EV1110" s="209"/>
      <c r="EW1110" s="211"/>
      <c r="EX1110" s="211"/>
      <c r="EY1110" s="211"/>
      <c r="EZ1110" s="211"/>
      <c r="FA1110" s="211"/>
      <c r="FD1110" s="165"/>
      <c r="FE1110" s="165"/>
      <c r="FF1110" s="166"/>
      <c r="FG1110" s="209"/>
      <c r="FH1110" s="211"/>
      <c r="FI1110" s="211"/>
      <c r="FJ1110" s="211"/>
      <c r="FK1110" s="211"/>
      <c r="FL1110" s="211"/>
    </row>
    <row r="1111" spans="9:168">
      <c r="I1111" s="221">
        <f t="shared" si="527"/>
        <v>507</v>
      </c>
      <c r="J1111" s="159">
        <f>'v-t_chart'!C1108</f>
        <v>0</v>
      </c>
      <c r="K1111" s="204">
        <f t="shared" si="505"/>
        <v>0</v>
      </c>
      <c r="L1111" s="205" t="b">
        <f>IF('Input&amp;Output'!$C$3=10,phase_chart!C1108,IF('Input&amp;Output'!$C$3=21,phase_chart!G1108,IF('Input&amp;Output'!$C$3=22,phase_chart!K1108,IF('Input&amp;Output'!$C$3=31,phase_chart!O1108,IF('Input&amp;Output'!$C$3=32,phase_chart!S1108,"")))))</f>
        <v>0</v>
      </c>
      <c r="M1111" s="206" t="b">
        <f>IF('Input&amp;Output'!$C$3=10,phase_chart!D1108,IF('Input&amp;Output'!$C$3=21,phase_chart!H1108,IF('Input&amp;Output'!$C$3=22,phase_chart!L1108,IF('Input&amp;Output'!$C$3=31,phase_chart!P1108,IF('Input&amp;Output'!$C$3=32,phase_chart!T1108,"")))))</f>
        <v>0</v>
      </c>
      <c r="N1111" s="205" t="b">
        <f>IF('Input&amp;Output'!$C$3=10,phase_chart!E1108,IF('Input&amp;Output'!$C$3=21,phase_chart!I1108,IF('Input&amp;Output'!$C$3=22,phase_chart!M1108,IF('Input&amp;Output'!$C$3=31,phase_chart!Q1108,IF('Input&amp;Output'!$C$3=32,phase_chart!U1108,"")))))</f>
        <v>0</v>
      </c>
      <c r="P1111" s="159">
        <f>IF(NOT($J1111=0),IF($J1111&lt;IF($P1110=0,0,VLOOKUP(P1110,tbL!$M$37:$Q$43,IF(L1111=TRUE,2,4))),IF($J1111&gt;=VLOOKUP(P1110,tbL!$M$37:$Q$43,IF(L1111=TRUE,3,5)),$P1110,IF(AND(L1110=TRUE,L1111=TRUE),$P1110,$P1110-1)),IF(AND(L1111=TRUE,J1111=VLOOKUP(P1110,tbL!$M$37:$Q$43,IF(L1111=TRUE,2,4))),P1110,IF($P1110+1&gt;$C$12,$C$12,$P1110+1))),0)</f>
        <v>0</v>
      </c>
      <c r="Q1111" s="159">
        <f t="shared" si="507"/>
        <v>0</v>
      </c>
      <c r="R1111" s="207">
        <f t="shared" si="524"/>
        <v>0</v>
      </c>
      <c r="S1111" s="208"/>
      <c r="T1111" s="159">
        <f t="shared" si="525"/>
        <v>0</v>
      </c>
      <c r="U1111" s="209" t="str">
        <f ca="1">IF(AND(T1111=-1,N1111=TRUE),"*",IF(AND(U1110="*",N1111=TRUE),"*",IF(AND(AND(L1111=TRUE,U1110="*"),J1111&lt;VLOOKUP(V1110+1,tbL!$M$38:$O$43,3)),"*","")))</f>
        <v/>
      </c>
      <c r="V1111" s="204">
        <f t="shared" ca="1" si="508"/>
        <v>0</v>
      </c>
      <c r="Y1111" s="159" t="str">
        <f t="shared" ca="1" si="509"/>
        <v/>
      </c>
      <c r="Z1111" s="159" t="str">
        <f t="shared" si="510"/>
        <v/>
      </c>
      <c r="AA1111" s="159">
        <f t="shared" ca="1" si="502"/>
        <v>0</v>
      </c>
      <c r="AC1111" s="161" t="str">
        <f t="shared" ca="1" si="511"/>
        <v/>
      </c>
      <c r="AD1111" s="161">
        <f t="shared" ca="1" si="512"/>
        <v>0</v>
      </c>
      <c r="AE1111" s="161" t="str">
        <f t="shared" ca="1" si="504"/>
        <v/>
      </c>
      <c r="AF1111" s="161">
        <f t="shared" ca="1" si="513"/>
        <v>0</v>
      </c>
      <c r="AG1111" s="161" t="str">
        <f t="shared" ca="1" si="514"/>
        <v/>
      </c>
      <c r="AH1111" s="161">
        <f t="shared" ca="1" si="515"/>
        <v>0</v>
      </c>
      <c r="AI1111" s="161" t="str">
        <f t="shared" ca="1" si="516"/>
        <v/>
      </c>
      <c r="AJ1111" s="161">
        <f t="shared" ca="1" si="517"/>
        <v>0</v>
      </c>
      <c r="AL1111" s="161" t="str">
        <f t="shared" ca="1" si="518"/>
        <v/>
      </c>
      <c r="AM1111" s="161">
        <f t="shared" ca="1" si="529"/>
        <v>0</v>
      </c>
      <c r="AN1111" s="161" t="str">
        <f t="shared" ca="1" si="519"/>
        <v/>
      </c>
      <c r="AO1111" s="161">
        <f t="shared" ca="1" si="528"/>
        <v>0</v>
      </c>
      <c r="AP1111" s="161" t="str">
        <f t="shared" ca="1" si="520"/>
        <v/>
      </c>
      <c r="AQ1111" s="161">
        <f t="shared" ca="1" si="526"/>
        <v>0</v>
      </c>
      <c r="AR1111" s="161" t="str">
        <f t="shared" ca="1" si="521"/>
        <v/>
      </c>
      <c r="AS1111" s="161">
        <f t="shared" ca="1" si="522"/>
        <v>0</v>
      </c>
      <c r="AT1111" s="159" t="str">
        <f t="shared" ca="1" si="503"/>
        <v/>
      </c>
      <c r="AU1111" s="210">
        <f t="shared" ca="1" si="506"/>
        <v>14</v>
      </c>
      <c r="AV1111" s="209"/>
      <c r="AW1111" s="204">
        <f t="shared" si="523"/>
        <v>12159.027777777763</v>
      </c>
      <c r="AX1111" s="159"/>
      <c r="AZ1111" s="159"/>
      <c r="BM1111" s="207"/>
      <c r="BN1111" s="212"/>
      <c r="BP1111" s="209"/>
      <c r="BQ1111" s="211"/>
      <c r="BR1111" s="211"/>
      <c r="BS1111" s="211"/>
      <c r="BT1111" s="211"/>
      <c r="BU1111" s="211"/>
      <c r="BV1111" s="211"/>
      <c r="BW1111" s="211"/>
      <c r="BX1111" s="211"/>
      <c r="BY1111" s="211"/>
      <c r="BZ1111" s="211"/>
      <c r="CA1111" s="209"/>
      <c r="CB1111" s="224"/>
      <c r="CC1111" s="204"/>
      <c r="CD1111" s="204"/>
      <c r="CE1111" s="204"/>
      <c r="CF1111" s="211"/>
      <c r="CG1111" s="211"/>
      <c r="CI1111" s="209"/>
      <c r="CJ1111" s="209"/>
      <c r="EH1111" s="165"/>
      <c r="EI1111" s="165"/>
      <c r="EJ1111" s="166"/>
      <c r="EK1111" s="209"/>
      <c r="EL1111" s="211"/>
      <c r="EM1111" s="211"/>
      <c r="EN1111" s="211"/>
      <c r="EO1111" s="211"/>
      <c r="EP1111" s="211"/>
      <c r="ES1111" s="165"/>
      <c r="ET1111" s="165"/>
      <c r="EU1111" s="166"/>
      <c r="EV1111" s="209"/>
      <c r="EW1111" s="211"/>
      <c r="EX1111" s="211"/>
      <c r="EY1111" s="211"/>
      <c r="EZ1111" s="211"/>
      <c r="FA1111" s="211"/>
      <c r="FD1111" s="165"/>
      <c r="FE1111" s="165"/>
      <c r="FF1111" s="166"/>
      <c r="FG1111" s="209"/>
      <c r="FH1111" s="211"/>
      <c r="FI1111" s="211"/>
      <c r="FJ1111" s="211"/>
      <c r="FK1111" s="211"/>
      <c r="FL1111" s="211"/>
    </row>
    <row r="1112" spans="9:168">
      <c r="I1112" s="221">
        <f t="shared" si="527"/>
        <v>508</v>
      </c>
      <c r="J1112" s="159">
        <f>'v-t_chart'!C1109</f>
        <v>0</v>
      </c>
      <c r="K1112" s="204">
        <f t="shared" si="505"/>
        <v>0</v>
      </c>
      <c r="L1112" s="205" t="b">
        <f>IF('Input&amp;Output'!$C$3=10,phase_chart!C1109,IF('Input&amp;Output'!$C$3=21,phase_chart!G1109,IF('Input&amp;Output'!$C$3=22,phase_chart!K1109,IF('Input&amp;Output'!$C$3=31,phase_chart!O1109,IF('Input&amp;Output'!$C$3=32,phase_chart!S1109,"")))))</f>
        <v>0</v>
      </c>
      <c r="M1112" s="206" t="b">
        <f>IF('Input&amp;Output'!$C$3=10,phase_chart!D1109,IF('Input&amp;Output'!$C$3=21,phase_chart!H1109,IF('Input&amp;Output'!$C$3=22,phase_chart!L1109,IF('Input&amp;Output'!$C$3=31,phase_chart!P1109,IF('Input&amp;Output'!$C$3=32,phase_chart!T1109,"")))))</f>
        <v>0</v>
      </c>
      <c r="N1112" s="205" t="b">
        <f>IF('Input&amp;Output'!$C$3=10,phase_chart!E1109,IF('Input&amp;Output'!$C$3=21,phase_chart!I1109,IF('Input&amp;Output'!$C$3=22,phase_chart!M1109,IF('Input&amp;Output'!$C$3=31,phase_chart!Q1109,IF('Input&amp;Output'!$C$3=32,phase_chart!U1109,"")))))</f>
        <v>0</v>
      </c>
      <c r="P1112" s="159">
        <f>IF(NOT($J1112=0),IF($J1112&lt;IF($P1111=0,0,VLOOKUP(P1111,tbL!$M$37:$Q$43,IF(L1112=TRUE,2,4))),IF($J1112&gt;=VLOOKUP(P1111,tbL!$M$37:$Q$43,IF(L1112=TRUE,3,5)),$P1111,IF(AND(L1111=TRUE,L1112=TRUE),$P1111,$P1111-1)),IF(AND(L1112=TRUE,J1112=VLOOKUP(P1111,tbL!$M$37:$Q$43,IF(L1112=TRUE,2,4))),P1111,IF($P1111+1&gt;$C$12,$C$12,$P1111+1))),0)</f>
        <v>0</v>
      </c>
      <c r="Q1112" s="159">
        <f t="shared" si="507"/>
        <v>0</v>
      </c>
      <c r="R1112" s="207">
        <f t="shared" si="524"/>
        <v>0</v>
      </c>
      <c r="S1112" s="208"/>
      <c r="T1112" s="159">
        <f t="shared" si="525"/>
        <v>0</v>
      </c>
      <c r="U1112" s="209" t="str">
        <f ca="1">IF(AND(T1112=-1,N1112=TRUE),"*",IF(AND(U1111="*",N1112=TRUE),"*",IF(AND(AND(L1112=TRUE,U1111="*"),J1112&lt;VLOOKUP(V1111+1,tbL!$M$38:$O$43,3)),"*","")))</f>
        <v/>
      </c>
      <c r="V1112" s="204">
        <f t="shared" ca="1" si="508"/>
        <v>0</v>
      </c>
      <c r="Y1112" s="159" t="str">
        <f t="shared" ca="1" si="509"/>
        <v/>
      </c>
      <c r="Z1112" s="159" t="str">
        <f t="shared" si="510"/>
        <v/>
      </c>
      <c r="AA1112" s="159">
        <f t="shared" ca="1" si="502"/>
        <v>0</v>
      </c>
      <c r="AC1112" s="161" t="str">
        <f t="shared" ca="1" si="511"/>
        <v/>
      </c>
      <c r="AD1112" s="161">
        <f t="shared" ca="1" si="512"/>
        <v>0</v>
      </c>
      <c r="AE1112" s="161" t="str">
        <f t="shared" ca="1" si="504"/>
        <v/>
      </c>
      <c r="AF1112" s="161">
        <f t="shared" ca="1" si="513"/>
        <v>0</v>
      </c>
      <c r="AG1112" s="161" t="str">
        <f t="shared" ca="1" si="514"/>
        <v/>
      </c>
      <c r="AH1112" s="161">
        <f t="shared" ca="1" si="515"/>
        <v>0</v>
      </c>
      <c r="AI1112" s="161" t="str">
        <f t="shared" ca="1" si="516"/>
        <v/>
      </c>
      <c r="AJ1112" s="161">
        <f t="shared" ca="1" si="517"/>
        <v>0</v>
      </c>
      <c r="AL1112" s="161" t="str">
        <f t="shared" ca="1" si="518"/>
        <v/>
      </c>
      <c r="AM1112" s="161">
        <f t="shared" ca="1" si="529"/>
        <v>0</v>
      </c>
      <c r="AN1112" s="161" t="str">
        <f t="shared" ca="1" si="519"/>
        <v/>
      </c>
      <c r="AO1112" s="161">
        <f t="shared" ca="1" si="528"/>
        <v>0</v>
      </c>
      <c r="AP1112" s="161" t="str">
        <f t="shared" ca="1" si="520"/>
        <v/>
      </c>
      <c r="AQ1112" s="161">
        <f t="shared" ca="1" si="526"/>
        <v>0</v>
      </c>
      <c r="AR1112" s="161" t="str">
        <f t="shared" ca="1" si="521"/>
        <v/>
      </c>
      <c r="AS1112" s="161">
        <f t="shared" ca="1" si="522"/>
        <v>0</v>
      </c>
      <c r="AT1112" s="159" t="str">
        <f t="shared" ca="1" si="503"/>
        <v/>
      </c>
      <c r="AU1112" s="210">
        <f t="shared" ca="1" si="506"/>
        <v>14</v>
      </c>
      <c r="AV1112" s="209"/>
      <c r="AW1112" s="204">
        <f t="shared" si="523"/>
        <v>12159.027777777763</v>
      </c>
      <c r="AX1112" s="159"/>
      <c r="AZ1112" s="159"/>
      <c r="BM1112" s="207"/>
      <c r="BN1112" s="212"/>
      <c r="BP1112" s="209"/>
      <c r="BQ1112" s="211"/>
      <c r="BR1112" s="211"/>
      <c r="BS1112" s="211"/>
      <c r="BT1112" s="211"/>
      <c r="BU1112" s="211"/>
      <c r="BV1112" s="211"/>
      <c r="BW1112" s="211"/>
      <c r="BX1112" s="211"/>
      <c r="BY1112" s="211"/>
      <c r="BZ1112" s="211"/>
      <c r="CA1112" s="209"/>
      <c r="CB1112" s="224"/>
      <c r="CC1112" s="204"/>
      <c r="CD1112" s="204"/>
      <c r="CE1112" s="204"/>
      <c r="CF1112" s="211"/>
      <c r="CG1112" s="211"/>
      <c r="CI1112" s="209"/>
      <c r="CJ1112" s="209"/>
      <c r="EH1112" s="165"/>
      <c r="EI1112" s="165"/>
      <c r="EJ1112" s="166"/>
      <c r="EK1112" s="209"/>
      <c r="EL1112" s="211"/>
      <c r="EM1112" s="211"/>
      <c r="EN1112" s="211"/>
      <c r="EO1112" s="211"/>
      <c r="EP1112" s="211"/>
      <c r="ES1112" s="165"/>
      <c r="ET1112" s="165"/>
      <c r="EU1112" s="166"/>
      <c r="EV1112" s="209"/>
      <c r="EW1112" s="211"/>
      <c r="EX1112" s="211"/>
      <c r="EY1112" s="211"/>
      <c r="EZ1112" s="211"/>
      <c r="FA1112" s="211"/>
      <c r="FD1112" s="165"/>
      <c r="FE1112" s="165"/>
      <c r="FF1112" s="166"/>
      <c r="FG1112" s="209"/>
      <c r="FH1112" s="211"/>
      <c r="FI1112" s="211"/>
      <c r="FJ1112" s="211"/>
      <c r="FK1112" s="211"/>
      <c r="FL1112" s="211"/>
    </row>
    <row r="1113" spans="9:168">
      <c r="I1113" s="221">
        <f t="shared" si="527"/>
        <v>509</v>
      </c>
      <c r="J1113" s="159">
        <f>'v-t_chart'!C1110</f>
        <v>0</v>
      </c>
      <c r="K1113" s="204">
        <f t="shared" si="505"/>
        <v>0</v>
      </c>
      <c r="L1113" s="205" t="b">
        <f>IF('Input&amp;Output'!$C$3=10,phase_chart!C1110,IF('Input&amp;Output'!$C$3=21,phase_chart!G1110,IF('Input&amp;Output'!$C$3=22,phase_chart!K1110,IF('Input&amp;Output'!$C$3=31,phase_chart!O1110,IF('Input&amp;Output'!$C$3=32,phase_chart!S1110,"")))))</f>
        <v>0</v>
      </c>
      <c r="M1113" s="206" t="b">
        <f>IF('Input&amp;Output'!$C$3=10,phase_chart!D1110,IF('Input&amp;Output'!$C$3=21,phase_chart!H1110,IF('Input&amp;Output'!$C$3=22,phase_chart!L1110,IF('Input&amp;Output'!$C$3=31,phase_chart!P1110,IF('Input&amp;Output'!$C$3=32,phase_chart!T1110,"")))))</f>
        <v>0</v>
      </c>
      <c r="N1113" s="205" t="b">
        <f>IF('Input&amp;Output'!$C$3=10,phase_chart!E1110,IF('Input&amp;Output'!$C$3=21,phase_chart!I1110,IF('Input&amp;Output'!$C$3=22,phase_chart!M1110,IF('Input&amp;Output'!$C$3=31,phase_chart!Q1110,IF('Input&amp;Output'!$C$3=32,phase_chart!U1110,"")))))</f>
        <v>0</v>
      </c>
      <c r="P1113" s="159">
        <f>IF(NOT($J1113=0),IF($J1113&lt;IF($P1112=0,0,VLOOKUP(P1112,tbL!$M$37:$Q$43,IF(L1113=TRUE,2,4))),IF($J1113&gt;=VLOOKUP(P1112,tbL!$M$37:$Q$43,IF(L1113=TRUE,3,5)),$P1112,IF(AND(L1112=TRUE,L1113=TRUE),$P1112,$P1112-1)),IF(AND(L1113=TRUE,J1113=VLOOKUP(P1112,tbL!$M$37:$Q$43,IF(L1113=TRUE,2,4))),P1112,IF($P1112+1&gt;$C$12,$C$12,$P1112+1))),0)</f>
        <v>0</v>
      </c>
      <c r="Q1113" s="159">
        <f t="shared" si="507"/>
        <v>0</v>
      </c>
      <c r="R1113" s="207">
        <f t="shared" si="524"/>
        <v>0</v>
      </c>
      <c r="S1113" s="208"/>
      <c r="T1113" s="159">
        <f t="shared" si="525"/>
        <v>0</v>
      </c>
      <c r="U1113" s="209" t="str">
        <f ca="1">IF(AND(T1113=-1,N1113=TRUE),"*",IF(AND(U1112="*",N1113=TRUE),"*",IF(AND(AND(L1113=TRUE,U1112="*"),J1113&lt;VLOOKUP(V1112+1,tbL!$M$38:$O$43,3)),"*","")))</f>
        <v/>
      </c>
      <c r="V1113" s="204">
        <f t="shared" ca="1" si="508"/>
        <v>0</v>
      </c>
      <c r="Y1113" s="159" t="str">
        <f t="shared" ca="1" si="509"/>
        <v/>
      </c>
      <c r="Z1113" s="159" t="str">
        <f t="shared" si="510"/>
        <v/>
      </c>
      <c r="AA1113" s="159">
        <f t="shared" ca="1" si="502"/>
        <v>0</v>
      </c>
      <c r="AC1113" s="161" t="str">
        <f t="shared" ca="1" si="511"/>
        <v/>
      </c>
      <c r="AD1113" s="161">
        <f t="shared" ca="1" si="512"/>
        <v>0</v>
      </c>
      <c r="AE1113" s="161" t="str">
        <f t="shared" ca="1" si="504"/>
        <v/>
      </c>
      <c r="AF1113" s="161">
        <f t="shared" ca="1" si="513"/>
        <v>0</v>
      </c>
      <c r="AG1113" s="161" t="str">
        <f t="shared" ca="1" si="514"/>
        <v/>
      </c>
      <c r="AH1113" s="161">
        <f t="shared" ca="1" si="515"/>
        <v>0</v>
      </c>
      <c r="AI1113" s="161" t="str">
        <f t="shared" ca="1" si="516"/>
        <v/>
      </c>
      <c r="AJ1113" s="161">
        <f t="shared" ca="1" si="517"/>
        <v>0</v>
      </c>
      <c r="AL1113" s="161" t="str">
        <f t="shared" ca="1" si="518"/>
        <v/>
      </c>
      <c r="AM1113" s="161">
        <f t="shared" ca="1" si="529"/>
        <v>0</v>
      </c>
      <c r="AN1113" s="161" t="str">
        <f t="shared" ca="1" si="519"/>
        <v/>
      </c>
      <c r="AO1113" s="161">
        <f t="shared" ca="1" si="528"/>
        <v>0</v>
      </c>
      <c r="AP1113" s="161" t="str">
        <f t="shared" ca="1" si="520"/>
        <v/>
      </c>
      <c r="AQ1113" s="161">
        <f t="shared" ca="1" si="526"/>
        <v>0</v>
      </c>
      <c r="AR1113" s="161" t="str">
        <f t="shared" ca="1" si="521"/>
        <v/>
      </c>
      <c r="AS1113" s="161">
        <f t="shared" ca="1" si="522"/>
        <v>0</v>
      </c>
      <c r="AT1113" s="159" t="str">
        <f t="shared" ca="1" si="503"/>
        <v/>
      </c>
      <c r="AU1113" s="210">
        <f t="shared" ca="1" si="506"/>
        <v>14</v>
      </c>
      <c r="AV1113" s="209"/>
      <c r="AW1113" s="204">
        <f t="shared" si="523"/>
        <v>12159.027777777763</v>
      </c>
      <c r="AX1113" s="159"/>
      <c r="AZ1113" s="159"/>
      <c r="BM1113" s="207"/>
      <c r="BN1113" s="212"/>
      <c r="BP1113" s="209"/>
      <c r="BQ1113" s="211"/>
      <c r="BR1113" s="211"/>
      <c r="BS1113" s="211"/>
      <c r="BT1113" s="211"/>
      <c r="BU1113" s="211"/>
      <c r="BV1113" s="211"/>
      <c r="BW1113" s="211"/>
      <c r="BX1113" s="211"/>
      <c r="BY1113" s="211"/>
      <c r="BZ1113" s="211"/>
      <c r="CA1113" s="209"/>
      <c r="CB1113" s="224"/>
      <c r="CC1113" s="204"/>
      <c r="CD1113" s="204"/>
      <c r="CE1113" s="204"/>
      <c r="CF1113" s="211"/>
      <c r="CG1113" s="211"/>
      <c r="CI1113" s="209"/>
      <c r="CJ1113" s="209"/>
      <c r="EH1113" s="165"/>
      <c r="EI1113" s="165"/>
      <c r="EJ1113" s="166"/>
      <c r="EK1113" s="209"/>
      <c r="EL1113" s="211"/>
      <c r="EM1113" s="211"/>
      <c r="EN1113" s="211"/>
      <c r="EO1113" s="211"/>
      <c r="EP1113" s="211"/>
      <c r="ES1113" s="165"/>
      <c r="ET1113" s="165"/>
      <c r="EU1113" s="166"/>
      <c r="EV1113" s="209"/>
      <c r="EW1113" s="211"/>
      <c r="EX1113" s="211"/>
      <c r="EY1113" s="211"/>
      <c r="EZ1113" s="211"/>
      <c r="FA1113" s="211"/>
      <c r="FD1113" s="165"/>
      <c r="FE1113" s="165"/>
      <c r="FF1113" s="166"/>
      <c r="FG1113" s="209"/>
      <c r="FH1113" s="211"/>
      <c r="FI1113" s="211"/>
      <c r="FJ1113" s="211"/>
      <c r="FK1113" s="211"/>
      <c r="FL1113" s="211"/>
    </row>
    <row r="1114" spans="9:168">
      <c r="I1114" s="221">
        <f t="shared" si="527"/>
        <v>510</v>
      </c>
      <c r="J1114" s="159">
        <f>'v-t_chart'!C1111</f>
        <v>0</v>
      </c>
      <c r="K1114" s="204">
        <f t="shared" si="505"/>
        <v>0</v>
      </c>
      <c r="L1114" s="205" t="b">
        <f>IF('Input&amp;Output'!$C$3=10,phase_chart!C1111,IF('Input&amp;Output'!$C$3=21,phase_chart!G1111,IF('Input&amp;Output'!$C$3=22,phase_chart!K1111,IF('Input&amp;Output'!$C$3=31,phase_chart!O1111,IF('Input&amp;Output'!$C$3=32,phase_chart!S1111,"")))))</f>
        <v>0</v>
      </c>
      <c r="M1114" s="206" t="b">
        <f>IF('Input&amp;Output'!$C$3=10,phase_chart!D1111,IF('Input&amp;Output'!$C$3=21,phase_chart!H1111,IF('Input&amp;Output'!$C$3=22,phase_chart!L1111,IF('Input&amp;Output'!$C$3=31,phase_chart!P1111,IF('Input&amp;Output'!$C$3=32,phase_chart!T1111,"")))))</f>
        <v>0</v>
      </c>
      <c r="N1114" s="205" t="b">
        <f>IF('Input&amp;Output'!$C$3=10,phase_chart!E1111,IF('Input&amp;Output'!$C$3=21,phase_chart!I1111,IF('Input&amp;Output'!$C$3=22,phase_chart!M1111,IF('Input&amp;Output'!$C$3=31,phase_chart!Q1111,IF('Input&amp;Output'!$C$3=32,phase_chart!U1111,"")))))</f>
        <v>0</v>
      </c>
      <c r="P1114" s="159">
        <f>IF(NOT($J1114=0),IF($J1114&lt;IF($P1113=0,0,VLOOKUP(P1113,tbL!$M$37:$Q$43,IF(L1114=TRUE,2,4))),IF($J1114&gt;=VLOOKUP(P1113,tbL!$M$37:$Q$43,IF(L1114=TRUE,3,5)),$P1113,IF(AND(L1113=TRUE,L1114=TRUE),$P1113,$P1113-1)),IF(AND(L1114=TRUE,J1114=VLOOKUP(P1113,tbL!$M$37:$Q$43,IF(L1114=TRUE,2,4))),P1113,IF($P1113+1&gt;$C$12,$C$12,$P1113+1))),0)</f>
        <v>0</v>
      </c>
      <c r="Q1114" s="159">
        <f t="shared" si="507"/>
        <v>0</v>
      </c>
      <c r="R1114" s="207">
        <f t="shared" si="524"/>
        <v>0</v>
      </c>
      <c r="S1114" s="208"/>
      <c r="T1114" s="159">
        <f t="shared" si="525"/>
        <v>0</v>
      </c>
      <c r="U1114" s="209" t="str">
        <f ca="1">IF(AND(T1114=-1,N1114=TRUE),"*",IF(AND(U1113="*",N1114=TRUE),"*",IF(AND(AND(L1114=TRUE,U1113="*"),J1114&lt;VLOOKUP(V1113+1,tbL!$M$38:$O$43,3)),"*","")))</f>
        <v/>
      </c>
      <c r="V1114" s="204">
        <f t="shared" ca="1" si="508"/>
        <v>0</v>
      </c>
      <c r="Y1114" s="159" t="str">
        <f t="shared" ca="1" si="509"/>
        <v/>
      </c>
      <c r="Z1114" s="159" t="str">
        <f t="shared" si="510"/>
        <v/>
      </c>
      <c r="AA1114" s="159">
        <f t="shared" ref="AA1114:AA1177" ca="1" si="530">IF(IF(AND(AT1114=-1,Z1114=1),1,IF(Y1114=0,AA1113,V1114))=0,0,IF((IF(AND(AT1114=-1,Z1114=1),1,IF(Y1114=0,AA1113,V1114))-AA1113)&gt;=2,-(-AA1113-1),IF(IF(AND(AT1114=-1,Z1114=1),1,IF(Y1114=0,AA1113,V1114))-AA1113&lt;=-2,(AA1113-1),IF(AND(AT1114=-1,Z1114=1),1,IF(Y1114=0,V1114,V1114)))))</f>
        <v>0</v>
      </c>
      <c r="AC1114" s="161" t="str">
        <f t="shared" ca="1" si="511"/>
        <v/>
      </c>
      <c r="AD1114" s="161">
        <f t="shared" ca="1" si="512"/>
        <v>0</v>
      </c>
      <c r="AE1114" s="161" t="str">
        <f t="shared" ca="1" si="504"/>
        <v/>
      </c>
      <c r="AF1114" s="161">
        <f t="shared" ca="1" si="513"/>
        <v>0</v>
      </c>
      <c r="AG1114" s="161" t="str">
        <f t="shared" ca="1" si="514"/>
        <v/>
      </c>
      <c r="AH1114" s="161">
        <f t="shared" ca="1" si="515"/>
        <v>0</v>
      </c>
      <c r="AI1114" s="161" t="str">
        <f t="shared" ca="1" si="516"/>
        <v/>
      </c>
      <c r="AJ1114" s="161">
        <f t="shared" ca="1" si="517"/>
        <v>0</v>
      </c>
      <c r="AL1114" s="161" t="str">
        <f t="shared" ca="1" si="518"/>
        <v/>
      </c>
      <c r="AM1114" s="161">
        <f t="shared" ca="1" si="529"/>
        <v>0</v>
      </c>
      <c r="AN1114" s="161" t="str">
        <f t="shared" ca="1" si="519"/>
        <v/>
      </c>
      <c r="AO1114" s="161">
        <f t="shared" ca="1" si="528"/>
        <v>0</v>
      </c>
      <c r="AP1114" s="161" t="str">
        <f t="shared" ca="1" si="520"/>
        <v/>
      </c>
      <c r="AQ1114" s="161">
        <f t="shared" ca="1" si="526"/>
        <v>0</v>
      </c>
      <c r="AR1114" s="161" t="str">
        <f t="shared" ca="1" si="521"/>
        <v/>
      </c>
      <c r="AS1114" s="161">
        <f t="shared" ca="1" si="522"/>
        <v>0</v>
      </c>
      <c r="AT1114" s="159" t="str">
        <f t="shared" ref="AT1114:AT1177" ca="1" si="531">IF(OR(Z1114=1,Y1114=0),-1,"")</f>
        <v/>
      </c>
      <c r="AU1114" s="210">
        <f t="shared" ca="1" si="506"/>
        <v>14</v>
      </c>
      <c r="AV1114" s="209"/>
      <c r="AW1114" s="204">
        <f t="shared" si="523"/>
        <v>12159.027777777763</v>
      </c>
      <c r="AX1114" s="159"/>
      <c r="AZ1114" s="159"/>
      <c r="BM1114" s="207"/>
      <c r="BN1114" s="212"/>
      <c r="BP1114" s="209"/>
      <c r="BQ1114" s="211"/>
      <c r="BR1114" s="211"/>
      <c r="BS1114" s="211"/>
      <c r="BT1114" s="211"/>
      <c r="BU1114" s="211"/>
      <c r="BV1114" s="211"/>
      <c r="BW1114" s="211"/>
      <c r="BX1114" s="211"/>
      <c r="BY1114" s="211"/>
      <c r="BZ1114" s="211"/>
      <c r="CA1114" s="209"/>
      <c r="CB1114" s="224"/>
      <c r="CC1114" s="204"/>
      <c r="CD1114" s="204"/>
      <c r="CE1114" s="204"/>
      <c r="CF1114" s="211"/>
      <c r="CG1114" s="211"/>
      <c r="CI1114" s="209"/>
      <c r="CJ1114" s="209"/>
      <c r="EH1114" s="165"/>
      <c r="EI1114" s="165"/>
      <c r="EJ1114" s="166"/>
      <c r="EK1114" s="209"/>
      <c r="EL1114" s="211"/>
      <c r="EM1114" s="211"/>
      <c r="EN1114" s="211"/>
      <c r="EO1114" s="211"/>
      <c r="EP1114" s="211"/>
      <c r="ES1114" s="165"/>
      <c r="ET1114" s="165"/>
      <c r="EU1114" s="166"/>
      <c r="EV1114" s="209"/>
      <c r="EW1114" s="211"/>
      <c r="EX1114" s="211"/>
      <c r="EY1114" s="211"/>
      <c r="EZ1114" s="211"/>
      <c r="FA1114" s="211"/>
      <c r="FD1114" s="165"/>
      <c r="FE1114" s="165"/>
      <c r="FF1114" s="166"/>
      <c r="FG1114" s="209"/>
      <c r="FH1114" s="211"/>
      <c r="FI1114" s="211"/>
      <c r="FJ1114" s="211"/>
      <c r="FK1114" s="211"/>
      <c r="FL1114" s="211"/>
    </row>
    <row r="1115" spans="9:168">
      <c r="I1115" s="221">
        <f t="shared" si="527"/>
        <v>511</v>
      </c>
      <c r="J1115" s="159">
        <f>'v-t_chart'!C1112</f>
        <v>0</v>
      </c>
      <c r="K1115" s="204">
        <f t="shared" si="505"/>
        <v>0</v>
      </c>
      <c r="L1115" s="205" t="b">
        <f>IF('Input&amp;Output'!$C$3=10,phase_chart!C1112,IF('Input&amp;Output'!$C$3=21,phase_chart!G1112,IF('Input&amp;Output'!$C$3=22,phase_chart!K1112,IF('Input&amp;Output'!$C$3=31,phase_chart!O1112,IF('Input&amp;Output'!$C$3=32,phase_chart!S1112,"")))))</f>
        <v>0</v>
      </c>
      <c r="M1115" s="206" t="b">
        <f>IF('Input&amp;Output'!$C$3=10,phase_chart!D1112,IF('Input&amp;Output'!$C$3=21,phase_chart!H1112,IF('Input&amp;Output'!$C$3=22,phase_chart!L1112,IF('Input&amp;Output'!$C$3=31,phase_chart!P1112,IF('Input&amp;Output'!$C$3=32,phase_chart!T1112,"")))))</f>
        <v>0</v>
      </c>
      <c r="N1115" s="205" t="b">
        <f>IF('Input&amp;Output'!$C$3=10,phase_chart!E1112,IF('Input&amp;Output'!$C$3=21,phase_chart!I1112,IF('Input&amp;Output'!$C$3=22,phase_chart!M1112,IF('Input&amp;Output'!$C$3=31,phase_chart!Q1112,IF('Input&amp;Output'!$C$3=32,phase_chart!U1112,"")))))</f>
        <v>0</v>
      </c>
      <c r="P1115" s="159">
        <f>IF(NOT($J1115=0),IF($J1115&lt;IF($P1114=0,0,VLOOKUP(P1114,tbL!$M$37:$Q$43,IF(L1115=TRUE,2,4))),IF($J1115&gt;=VLOOKUP(P1114,tbL!$M$37:$Q$43,IF(L1115=TRUE,3,5)),$P1114,IF(AND(L1114=TRUE,L1115=TRUE),$P1114,$P1114-1)),IF(AND(L1115=TRUE,J1115=VLOOKUP(P1114,tbL!$M$37:$Q$43,IF(L1115=TRUE,2,4))),P1114,IF($P1114+1&gt;$C$12,$C$12,$P1114+1))),0)</f>
        <v>0</v>
      </c>
      <c r="Q1115" s="159">
        <f t="shared" si="507"/>
        <v>0</v>
      </c>
      <c r="R1115" s="207">
        <f t="shared" si="524"/>
        <v>0</v>
      </c>
      <c r="S1115" s="208"/>
      <c r="T1115" s="159">
        <f t="shared" si="525"/>
        <v>0</v>
      </c>
      <c r="U1115" s="209" t="str">
        <f ca="1">IF(AND(T1115=-1,N1115=TRUE),"*",IF(AND(U1114="*",N1115=TRUE),"*",IF(AND(AND(L1115=TRUE,U1114="*"),J1115&lt;VLOOKUP(V1114+1,tbL!$M$38:$O$43,3)),"*","")))</f>
        <v/>
      </c>
      <c r="V1115" s="204">
        <f t="shared" ca="1" si="508"/>
        <v>0</v>
      </c>
      <c r="Y1115" s="159" t="str">
        <f t="shared" ca="1" si="509"/>
        <v/>
      </c>
      <c r="Z1115" s="159" t="str">
        <f t="shared" si="510"/>
        <v/>
      </c>
      <c r="AA1115" s="159">
        <f t="shared" ca="1" si="530"/>
        <v>0</v>
      </c>
      <c r="AC1115" s="161" t="str">
        <f t="shared" ca="1" si="511"/>
        <v/>
      </c>
      <c r="AD1115" s="161">
        <f t="shared" ca="1" si="512"/>
        <v>0</v>
      </c>
      <c r="AE1115" s="161" t="str">
        <f t="shared" ca="1" si="504"/>
        <v/>
      </c>
      <c r="AF1115" s="161">
        <f t="shared" ca="1" si="513"/>
        <v>0</v>
      </c>
      <c r="AG1115" s="161" t="str">
        <f t="shared" ca="1" si="514"/>
        <v/>
      </c>
      <c r="AH1115" s="161">
        <f t="shared" ca="1" si="515"/>
        <v>0</v>
      </c>
      <c r="AI1115" s="161" t="str">
        <f t="shared" ca="1" si="516"/>
        <v/>
      </c>
      <c r="AJ1115" s="161">
        <f t="shared" ca="1" si="517"/>
        <v>0</v>
      </c>
      <c r="AL1115" s="161" t="str">
        <f t="shared" ca="1" si="518"/>
        <v/>
      </c>
      <c r="AM1115" s="161">
        <f t="shared" ca="1" si="529"/>
        <v>0</v>
      </c>
      <c r="AN1115" s="161" t="str">
        <f t="shared" ca="1" si="519"/>
        <v/>
      </c>
      <c r="AO1115" s="161">
        <f t="shared" ca="1" si="528"/>
        <v>0</v>
      </c>
      <c r="AP1115" s="161" t="str">
        <f t="shared" ca="1" si="520"/>
        <v/>
      </c>
      <c r="AQ1115" s="161">
        <f t="shared" ca="1" si="526"/>
        <v>0</v>
      </c>
      <c r="AR1115" s="161" t="str">
        <f t="shared" ca="1" si="521"/>
        <v/>
      </c>
      <c r="AS1115" s="161">
        <f t="shared" ca="1" si="522"/>
        <v>0</v>
      </c>
      <c r="AT1115" s="159" t="str">
        <f t="shared" ca="1" si="531"/>
        <v/>
      </c>
      <c r="AU1115" s="210">
        <f t="shared" ca="1" si="506"/>
        <v>14</v>
      </c>
      <c r="AV1115" s="209"/>
      <c r="AW1115" s="204">
        <f t="shared" si="523"/>
        <v>12159.027777777763</v>
      </c>
      <c r="AX1115" s="159"/>
      <c r="AZ1115" s="159"/>
      <c r="BM1115" s="207"/>
      <c r="BN1115" s="212"/>
      <c r="BP1115" s="209"/>
      <c r="BQ1115" s="211"/>
      <c r="BR1115" s="211"/>
      <c r="BS1115" s="211"/>
      <c r="BT1115" s="211"/>
      <c r="BU1115" s="211"/>
      <c r="BV1115" s="211"/>
      <c r="BW1115" s="211"/>
      <c r="BX1115" s="211"/>
      <c r="BY1115" s="211"/>
      <c r="BZ1115" s="211"/>
      <c r="CA1115" s="209"/>
      <c r="CB1115" s="224"/>
      <c r="CC1115" s="204"/>
      <c r="CD1115" s="204"/>
      <c r="CE1115" s="204"/>
      <c r="CF1115" s="211"/>
      <c r="CG1115" s="211"/>
      <c r="CI1115" s="209"/>
      <c r="CJ1115" s="209"/>
      <c r="EH1115" s="165"/>
      <c r="EI1115" s="165"/>
      <c r="EJ1115" s="166"/>
      <c r="EK1115" s="209"/>
      <c r="EL1115" s="211"/>
      <c r="EM1115" s="211"/>
      <c r="EN1115" s="211"/>
      <c r="EO1115" s="211"/>
      <c r="EP1115" s="211"/>
      <c r="ES1115" s="165"/>
      <c r="ET1115" s="165"/>
      <c r="EU1115" s="166"/>
      <c r="EV1115" s="209"/>
      <c r="EW1115" s="211"/>
      <c r="EX1115" s="211"/>
      <c r="EY1115" s="211"/>
      <c r="EZ1115" s="211"/>
      <c r="FA1115" s="211"/>
      <c r="FD1115" s="165"/>
      <c r="FE1115" s="165"/>
      <c r="FF1115" s="166"/>
      <c r="FG1115" s="209"/>
      <c r="FH1115" s="211"/>
      <c r="FI1115" s="211"/>
      <c r="FJ1115" s="211"/>
      <c r="FK1115" s="211"/>
      <c r="FL1115" s="211"/>
    </row>
    <row r="1116" spans="9:168">
      <c r="I1116" s="221">
        <f t="shared" si="527"/>
        <v>512</v>
      </c>
      <c r="J1116" s="159">
        <f>'v-t_chart'!C1113</f>
        <v>0</v>
      </c>
      <c r="K1116" s="204">
        <f t="shared" si="505"/>
        <v>0</v>
      </c>
      <c r="L1116" s="205" t="b">
        <f>IF('Input&amp;Output'!$C$3=10,phase_chart!C1113,IF('Input&amp;Output'!$C$3=21,phase_chart!G1113,IF('Input&amp;Output'!$C$3=22,phase_chart!K1113,IF('Input&amp;Output'!$C$3=31,phase_chart!O1113,IF('Input&amp;Output'!$C$3=32,phase_chart!S1113,"")))))</f>
        <v>0</v>
      </c>
      <c r="M1116" s="206" t="b">
        <f>IF('Input&amp;Output'!$C$3=10,phase_chart!D1113,IF('Input&amp;Output'!$C$3=21,phase_chart!H1113,IF('Input&amp;Output'!$C$3=22,phase_chart!L1113,IF('Input&amp;Output'!$C$3=31,phase_chart!P1113,IF('Input&amp;Output'!$C$3=32,phase_chart!T1113,"")))))</f>
        <v>0</v>
      </c>
      <c r="N1116" s="205" t="b">
        <f>IF('Input&amp;Output'!$C$3=10,phase_chart!E1113,IF('Input&amp;Output'!$C$3=21,phase_chart!I1113,IF('Input&amp;Output'!$C$3=22,phase_chart!M1113,IF('Input&amp;Output'!$C$3=31,phase_chart!Q1113,IF('Input&amp;Output'!$C$3=32,phase_chart!U1113,"")))))</f>
        <v>0</v>
      </c>
      <c r="P1116" s="159">
        <f>IF(NOT($J1116=0),IF($J1116&lt;IF($P1115=0,0,VLOOKUP(P1115,tbL!$M$37:$Q$43,IF(L1116=TRUE,2,4))),IF($J1116&gt;=VLOOKUP(P1115,tbL!$M$37:$Q$43,IF(L1116=TRUE,3,5)),$P1115,IF(AND(L1115=TRUE,L1116=TRUE),$P1115,$P1115-1)),IF(AND(L1116=TRUE,J1116=VLOOKUP(P1115,tbL!$M$37:$Q$43,IF(L1116=TRUE,2,4))),P1115,IF($P1115+1&gt;$C$12,$C$12,$P1115+1))),0)</f>
        <v>0</v>
      </c>
      <c r="Q1116" s="159">
        <f t="shared" si="507"/>
        <v>0</v>
      </c>
      <c r="R1116" s="207">
        <f t="shared" si="524"/>
        <v>0</v>
      </c>
      <c r="S1116" s="208"/>
      <c r="T1116" s="159">
        <f t="shared" si="525"/>
        <v>0</v>
      </c>
      <c r="U1116" s="209" t="str">
        <f ca="1">IF(AND(T1116=-1,N1116=TRUE),"*",IF(AND(U1115="*",N1116=TRUE),"*",IF(AND(AND(L1116=TRUE,U1115="*"),J1116&lt;VLOOKUP(V1115+1,tbL!$M$38:$O$43,3)),"*","")))</f>
        <v/>
      </c>
      <c r="V1116" s="204">
        <f t="shared" ca="1" si="508"/>
        <v>0</v>
      </c>
      <c r="Y1116" s="159" t="str">
        <f t="shared" ca="1" si="509"/>
        <v/>
      </c>
      <c r="Z1116" s="159" t="str">
        <f t="shared" si="510"/>
        <v/>
      </c>
      <c r="AA1116" s="159">
        <f t="shared" ca="1" si="530"/>
        <v>0</v>
      </c>
      <c r="AC1116" s="161" t="str">
        <f t="shared" ca="1" si="511"/>
        <v/>
      </c>
      <c r="AD1116" s="161">
        <f t="shared" ca="1" si="512"/>
        <v>0</v>
      </c>
      <c r="AE1116" s="161" t="str">
        <f t="shared" ca="1" si="504"/>
        <v/>
      </c>
      <c r="AF1116" s="161">
        <f t="shared" ca="1" si="513"/>
        <v>0</v>
      </c>
      <c r="AG1116" s="161" t="str">
        <f t="shared" ca="1" si="514"/>
        <v/>
      </c>
      <c r="AH1116" s="161">
        <f t="shared" ca="1" si="515"/>
        <v>0</v>
      </c>
      <c r="AI1116" s="161" t="str">
        <f t="shared" ca="1" si="516"/>
        <v/>
      </c>
      <c r="AJ1116" s="161">
        <f t="shared" ca="1" si="517"/>
        <v>0</v>
      </c>
      <c r="AL1116" s="161" t="str">
        <f t="shared" ca="1" si="518"/>
        <v/>
      </c>
      <c r="AM1116" s="161">
        <f t="shared" ca="1" si="529"/>
        <v>0</v>
      </c>
      <c r="AN1116" s="161" t="str">
        <f t="shared" ca="1" si="519"/>
        <v/>
      </c>
      <c r="AO1116" s="161">
        <f t="shared" ca="1" si="528"/>
        <v>0</v>
      </c>
      <c r="AP1116" s="161" t="str">
        <f t="shared" ca="1" si="520"/>
        <v/>
      </c>
      <c r="AQ1116" s="161">
        <f t="shared" ca="1" si="526"/>
        <v>0</v>
      </c>
      <c r="AR1116" s="161" t="str">
        <f t="shared" ca="1" si="521"/>
        <v/>
      </c>
      <c r="AS1116" s="161">
        <f t="shared" ca="1" si="522"/>
        <v>0</v>
      </c>
      <c r="AT1116" s="159" t="str">
        <f t="shared" ca="1" si="531"/>
        <v/>
      </c>
      <c r="AU1116" s="210">
        <f t="shared" ca="1" si="506"/>
        <v>14</v>
      </c>
      <c r="AV1116" s="209"/>
      <c r="AW1116" s="204">
        <f t="shared" si="523"/>
        <v>12159.027777777763</v>
      </c>
      <c r="AX1116" s="159"/>
      <c r="AZ1116" s="159"/>
      <c r="BM1116" s="207"/>
      <c r="BN1116" s="212"/>
      <c r="BP1116" s="209"/>
      <c r="BQ1116" s="211"/>
      <c r="BR1116" s="211"/>
      <c r="BS1116" s="211"/>
      <c r="BT1116" s="211"/>
      <c r="BU1116" s="211"/>
      <c r="BV1116" s="211"/>
      <c r="BW1116" s="211"/>
      <c r="BX1116" s="211"/>
      <c r="BY1116" s="211"/>
      <c r="BZ1116" s="211"/>
      <c r="CA1116" s="209"/>
      <c r="CB1116" s="224"/>
      <c r="CC1116" s="204"/>
      <c r="CD1116" s="204"/>
      <c r="CE1116" s="204"/>
      <c r="CF1116" s="211"/>
      <c r="CG1116" s="211"/>
      <c r="CI1116" s="209"/>
      <c r="CJ1116" s="209"/>
      <c r="EH1116" s="165"/>
      <c r="EI1116" s="165"/>
      <c r="EJ1116" s="166"/>
      <c r="EK1116" s="209"/>
      <c r="EL1116" s="211"/>
      <c r="EM1116" s="211"/>
      <c r="EN1116" s="211"/>
      <c r="EO1116" s="211"/>
      <c r="EP1116" s="211"/>
      <c r="ES1116" s="165"/>
      <c r="ET1116" s="165"/>
      <c r="EU1116" s="166"/>
      <c r="EV1116" s="209"/>
      <c r="EW1116" s="211"/>
      <c r="EX1116" s="211"/>
      <c r="EY1116" s="211"/>
      <c r="EZ1116" s="211"/>
      <c r="FA1116" s="211"/>
      <c r="FD1116" s="165"/>
      <c r="FE1116" s="165"/>
      <c r="FF1116" s="166"/>
      <c r="FG1116" s="209"/>
      <c r="FH1116" s="211"/>
      <c r="FI1116" s="211"/>
      <c r="FJ1116" s="211"/>
      <c r="FK1116" s="211"/>
      <c r="FL1116" s="211"/>
    </row>
    <row r="1117" spans="9:168">
      <c r="I1117" s="221">
        <f t="shared" si="527"/>
        <v>513</v>
      </c>
      <c r="J1117" s="159">
        <f>'v-t_chart'!C1114</f>
        <v>0</v>
      </c>
      <c r="K1117" s="204">
        <f t="shared" si="505"/>
        <v>0</v>
      </c>
      <c r="L1117" s="205" t="b">
        <f>IF('Input&amp;Output'!$C$3=10,phase_chart!C1114,IF('Input&amp;Output'!$C$3=21,phase_chart!G1114,IF('Input&amp;Output'!$C$3=22,phase_chart!K1114,IF('Input&amp;Output'!$C$3=31,phase_chart!O1114,IF('Input&amp;Output'!$C$3=32,phase_chart!S1114,"")))))</f>
        <v>0</v>
      </c>
      <c r="M1117" s="206" t="b">
        <f>IF('Input&amp;Output'!$C$3=10,phase_chart!D1114,IF('Input&amp;Output'!$C$3=21,phase_chart!H1114,IF('Input&amp;Output'!$C$3=22,phase_chart!L1114,IF('Input&amp;Output'!$C$3=31,phase_chart!P1114,IF('Input&amp;Output'!$C$3=32,phase_chart!T1114,"")))))</f>
        <v>0</v>
      </c>
      <c r="N1117" s="205" t="b">
        <f>IF('Input&amp;Output'!$C$3=10,phase_chart!E1114,IF('Input&amp;Output'!$C$3=21,phase_chart!I1114,IF('Input&amp;Output'!$C$3=22,phase_chart!M1114,IF('Input&amp;Output'!$C$3=31,phase_chart!Q1114,IF('Input&amp;Output'!$C$3=32,phase_chart!U1114,"")))))</f>
        <v>0</v>
      </c>
      <c r="P1117" s="159">
        <f>IF(NOT($J1117=0),IF($J1117&lt;IF($P1116=0,0,VLOOKUP(P1116,tbL!$M$37:$Q$43,IF(L1117=TRUE,2,4))),IF($J1117&gt;=VLOOKUP(P1116,tbL!$M$37:$Q$43,IF(L1117=TRUE,3,5)),$P1116,IF(AND(L1116=TRUE,L1117=TRUE),$P1116,$P1116-1)),IF(AND(L1117=TRUE,J1117=VLOOKUP(P1116,tbL!$M$37:$Q$43,IF(L1117=TRUE,2,4))),P1116,IF($P1116+1&gt;$C$12,$C$12,$P1116+1))),0)</f>
        <v>0</v>
      </c>
      <c r="Q1117" s="159">
        <f t="shared" si="507"/>
        <v>0</v>
      </c>
      <c r="R1117" s="207">
        <f t="shared" si="524"/>
        <v>0</v>
      </c>
      <c r="S1117" s="208"/>
      <c r="T1117" s="159">
        <f t="shared" si="525"/>
        <v>0</v>
      </c>
      <c r="U1117" s="209" t="str">
        <f ca="1">IF(AND(T1117=-1,N1117=TRUE),"*",IF(AND(U1116="*",N1117=TRUE),"*",IF(AND(AND(L1117=TRUE,U1116="*"),J1117&lt;VLOOKUP(V1116+1,tbL!$M$38:$O$43,3)),"*","")))</f>
        <v/>
      </c>
      <c r="V1117" s="204">
        <f t="shared" ca="1" si="508"/>
        <v>0</v>
      </c>
      <c r="Y1117" s="159" t="str">
        <f t="shared" ca="1" si="509"/>
        <v/>
      </c>
      <c r="Z1117" s="159" t="str">
        <f t="shared" si="510"/>
        <v/>
      </c>
      <c r="AA1117" s="159">
        <f t="shared" ca="1" si="530"/>
        <v>0</v>
      </c>
      <c r="AC1117" s="161" t="str">
        <f t="shared" ca="1" si="511"/>
        <v/>
      </c>
      <c r="AD1117" s="161">
        <f t="shared" ca="1" si="512"/>
        <v>0</v>
      </c>
      <c r="AE1117" s="161" t="str">
        <f t="shared" ca="1" si="504"/>
        <v/>
      </c>
      <c r="AF1117" s="161">
        <f t="shared" ca="1" si="513"/>
        <v>0</v>
      </c>
      <c r="AG1117" s="161" t="str">
        <f t="shared" ca="1" si="514"/>
        <v/>
      </c>
      <c r="AH1117" s="161">
        <f t="shared" ca="1" si="515"/>
        <v>0</v>
      </c>
      <c r="AI1117" s="161" t="str">
        <f t="shared" ca="1" si="516"/>
        <v/>
      </c>
      <c r="AJ1117" s="161">
        <f t="shared" ca="1" si="517"/>
        <v>0</v>
      </c>
      <c r="AL1117" s="161" t="str">
        <f t="shared" ca="1" si="518"/>
        <v/>
      </c>
      <c r="AM1117" s="161">
        <f t="shared" ca="1" si="529"/>
        <v>0</v>
      </c>
      <c r="AN1117" s="161" t="str">
        <f t="shared" ca="1" si="519"/>
        <v/>
      </c>
      <c r="AO1117" s="161">
        <f t="shared" ca="1" si="528"/>
        <v>0</v>
      </c>
      <c r="AP1117" s="161" t="str">
        <f t="shared" ca="1" si="520"/>
        <v/>
      </c>
      <c r="AQ1117" s="161">
        <f t="shared" ca="1" si="526"/>
        <v>0</v>
      </c>
      <c r="AR1117" s="161" t="str">
        <f t="shared" ca="1" si="521"/>
        <v/>
      </c>
      <c r="AS1117" s="161">
        <f t="shared" ca="1" si="522"/>
        <v>0</v>
      </c>
      <c r="AT1117" s="159" t="str">
        <f t="shared" ca="1" si="531"/>
        <v/>
      </c>
      <c r="AU1117" s="210">
        <f t="shared" ca="1" si="506"/>
        <v>14</v>
      </c>
      <c r="AV1117" s="209"/>
      <c r="AW1117" s="204">
        <f t="shared" si="523"/>
        <v>12159.027777777763</v>
      </c>
      <c r="AX1117" s="159"/>
      <c r="AZ1117" s="159"/>
      <c r="BM1117" s="207"/>
      <c r="BN1117" s="212"/>
      <c r="BP1117" s="209"/>
      <c r="BQ1117" s="211"/>
      <c r="BR1117" s="211"/>
      <c r="BS1117" s="211"/>
      <c r="BT1117" s="211"/>
      <c r="BU1117" s="211"/>
      <c r="BV1117" s="211"/>
      <c r="BW1117" s="211"/>
      <c r="BX1117" s="211"/>
      <c r="BY1117" s="211"/>
      <c r="BZ1117" s="211"/>
      <c r="CA1117" s="209"/>
      <c r="CB1117" s="224"/>
      <c r="CC1117" s="204"/>
      <c r="CD1117" s="204"/>
      <c r="CE1117" s="204"/>
      <c r="CF1117" s="211"/>
      <c r="CG1117" s="211"/>
      <c r="CI1117" s="209"/>
      <c r="CJ1117" s="209"/>
      <c r="EH1117" s="165"/>
      <c r="EI1117" s="165"/>
      <c r="EJ1117" s="166"/>
      <c r="EK1117" s="209"/>
      <c r="EL1117" s="211"/>
      <c r="EM1117" s="211"/>
      <c r="EN1117" s="211"/>
      <c r="EO1117" s="211"/>
      <c r="EP1117" s="211"/>
      <c r="ES1117" s="165"/>
      <c r="ET1117" s="165"/>
      <c r="EU1117" s="166"/>
      <c r="EV1117" s="209"/>
      <c r="EW1117" s="211"/>
      <c r="EX1117" s="211"/>
      <c r="EY1117" s="211"/>
      <c r="EZ1117" s="211"/>
      <c r="FA1117" s="211"/>
      <c r="FD1117" s="165"/>
      <c r="FE1117" s="165"/>
      <c r="FF1117" s="166"/>
      <c r="FG1117" s="209"/>
      <c r="FH1117" s="211"/>
      <c r="FI1117" s="211"/>
      <c r="FJ1117" s="211"/>
      <c r="FK1117" s="211"/>
      <c r="FL1117" s="211"/>
    </row>
    <row r="1118" spans="9:168">
      <c r="I1118" s="221">
        <f t="shared" si="527"/>
        <v>514</v>
      </c>
      <c r="J1118" s="159">
        <f>'v-t_chart'!C1115</f>
        <v>0</v>
      </c>
      <c r="K1118" s="204">
        <f t="shared" si="505"/>
        <v>0</v>
      </c>
      <c r="L1118" s="205" t="b">
        <f>IF('Input&amp;Output'!$C$3=10,phase_chart!C1115,IF('Input&amp;Output'!$C$3=21,phase_chart!G1115,IF('Input&amp;Output'!$C$3=22,phase_chart!K1115,IF('Input&amp;Output'!$C$3=31,phase_chart!O1115,IF('Input&amp;Output'!$C$3=32,phase_chart!S1115,"")))))</f>
        <v>0</v>
      </c>
      <c r="M1118" s="206" t="b">
        <f>IF('Input&amp;Output'!$C$3=10,phase_chart!D1115,IF('Input&amp;Output'!$C$3=21,phase_chart!H1115,IF('Input&amp;Output'!$C$3=22,phase_chart!L1115,IF('Input&amp;Output'!$C$3=31,phase_chart!P1115,IF('Input&amp;Output'!$C$3=32,phase_chart!T1115,"")))))</f>
        <v>0</v>
      </c>
      <c r="N1118" s="205" t="b">
        <f>IF('Input&amp;Output'!$C$3=10,phase_chart!E1115,IF('Input&amp;Output'!$C$3=21,phase_chart!I1115,IF('Input&amp;Output'!$C$3=22,phase_chart!M1115,IF('Input&amp;Output'!$C$3=31,phase_chart!Q1115,IF('Input&amp;Output'!$C$3=32,phase_chart!U1115,"")))))</f>
        <v>0</v>
      </c>
      <c r="P1118" s="159">
        <f>IF(NOT($J1118=0),IF($J1118&lt;IF($P1117=0,0,VLOOKUP(P1117,tbL!$M$37:$Q$43,IF(L1118=TRUE,2,4))),IF($J1118&gt;=VLOOKUP(P1117,tbL!$M$37:$Q$43,IF(L1118=TRUE,3,5)),$P1117,IF(AND(L1117=TRUE,L1118=TRUE),$P1117,$P1117-1)),IF(AND(L1118=TRUE,J1118=VLOOKUP(P1117,tbL!$M$37:$Q$43,IF(L1118=TRUE,2,4))),P1117,IF($P1117+1&gt;$C$12,$C$12,$P1117+1))),0)</f>
        <v>0</v>
      </c>
      <c r="Q1118" s="159">
        <f t="shared" si="507"/>
        <v>0</v>
      </c>
      <c r="R1118" s="207">
        <f t="shared" si="524"/>
        <v>0</v>
      </c>
      <c r="S1118" s="208"/>
      <c r="T1118" s="159">
        <f t="shared" si="525"/>
        <v>0</v>
      </c>
      <c r="U1118" s="209" t="str">
        <f ca="1">IF(AND(T1118=-1,N1118=TRUE),"*",IF(AND(U1117="*",N1118=TRUE),"*",IF(AND(AND(L1118=TRUE,U1117="*"),J1118&lt;VLOOKUP(V1117+1,tbL!$M$38:$O$43,3)),"*","")))</f>
        <v/>
      </c>
      <c r="V1118" s="204">
        <f t="shared" ca="1" si="508"/>
        <v>0</v>
      </c>
      <c r="Y1118" s="159" t="str">
        <f t="shared" ca="1" si="509"/>
        <v/>
      </c>
      <c r="Z1118" s="159" t="str">
        <f t="shared" si="510"/>
        <v/>
      </c>
      <c r="AA1118" s="159">
        <f t="shared" ca="1" si="530"/>
        <v>0</v>
      </c>
      <c r="AC1118" s="161" t="str">
        <f t="shared" ca="1" si="511"/>
        <v/>
      </c>
      <c r="AD1118" s="161">
        <f t="shared" ca="1" si="512"/>
        <v>0</v>
      </c>
      <c r="AE1118" s="161" t="str">
        <f t="shared" ca="1" si="504"/>
        <v/>
      </c>
      <c r="AF1118" s="161">
        <f t="shared" ca="1" si="513"/>
        <v>0</v>
      </c>
      <c r="AG1118" s="161" t="str">
        <f t="shared" ca="1" si="514"/>
        <v/>
      </c>
      <c r="AH1118" s="161">
        <f t="shared" ca="1" si="515"/>
        <v>0</v>
      </c>
      <c r="AI1118" s="161" t="str">
        <f t="shared" ca="1" si="516"/>
        <v/>
      </c>
      <c r="AJ1118" s="161">
        <f t="shared" ca="1" si="517"/>
        <v>0</v>
      </c>
      <c r="AL1118" s="161" t="str">
        <f t="shared" ca="1" si="518"/>
        <v/>
      </c>
      <c r="AM1118" s="161">
        <f t="shared" ca="1" si="529"/>
        <v>0</v>
      </c>
      <c r="AN1118" s="161" t="str">
        <f t="shared" ca="1" si="519"/>
        <v/>
      </c>
      <c r="AO1118" s="161">
        <f t="shared" ca="1" si="528"/>
        <v>0</v>
      </c>
      <c r="AP1118" s="161" t="str">
        <f t="shared" ca="1" si="520"/>
        <v/>
      </c>
      <c r="AQ1118" s="161">
        <f t="shared" ca="1" si="526"/>
        <v>0</v>
      </c>
      <c r="AR1118" s="161" t="str">
        <f t="shared" ca="1" si="521"/>
        <v/>
      </c>
      <c r="AS1118" s="161">
        <f t="shared" ca="1" si="522"/>
        <v>0</v>
      </c>
      <c r="AT1118" s="159" t="str">
        <f t="shared" ca="1" si="531"/>
        <v/>
      </c>
      <c r="AU1118" s="210">
        <f t="shared" ca="1" si="506"/>
        <v>14</v>
      </c>
      <c r="AV1118" s="209"/>
      <c r="AW1118" s="204">
        <f t="shared" si="523"/>
        <v>12159.027777777763</v>
      </c>
      <c r="AX1118" s="159"/>
      <c r="AZ1118" s="159"/>
      <c r="BM1118" s="207"/>
      <c r="BN1118" s="212"/>
      <c r="BP1118" s="209"/>
      <c r="BQ1118" s="211"/>
      <c r="BR1118" s="211"/>
      <c r="BS1118" s="211"/>
      <c r="BT1118" s="211"/>
      <c r="BU1118" s="211"/>
      <c r="BV1118" s="211"/>
      <c r="BW1118" s="211"/>
      <c r="BX1118" s="211"/>
      <c r="BY1118" s="211"/>
      <c r="BZ1118" s="211"/>
      <c r="CA1118" s="209"/>
      <c r="CB1118" s="224"/>
      <c r="CC1118" s="204"/>
      <c r="CD1118" s="204"/>
      <c r="CE1118" s="204"/>
      <c r="CF1118" s="211"/>
      <c r="CG1118" s="211"/>
      <c r="CI1118" s="209"/>
      <c r="CJ1118" s="209"/>
      <c r="EH1118" s="165"/>
      <c r="EI1118" s="165"/>
      <c r="EJ1118" s="166"/>
      <c r="EK1118" s="209"/>
      <c r="EL1118" s="211"/>
      <c r="EM1118" s="211"/>
      <c r="EN1118" s="211"/>
      <c r="EO1118" s="211"/>
      <c r="EP1118" s="211"/>
      <c r="ES1118" s="165"/>
      <c r="ET1118" s="165"/>
      <c r="EU1118" s="166"/>
      <c r="EV1118" s="209"/>
      <c r="EW1118" s="211"/>
      <c r="EX1118" s="211"/>
      <c r="EY1118" s="211"/>
      <c r="EZ1118" s="211"/>
      <c r="FA1118" s="211"/>
      <c r="FD1118" s="165"/>
      <c r="FE1118" s="165"/>
      <c r="FF1118" s="166"/>
      <c r="FG1118" s="209"/>
      <c r="FH1118" s="211"/>
      <c r="FI1118" s="211"/>
      <c r="FJ1118" s="211"/>
      <c r="FK1118" s="211"/>
      <c r="FL1118" s="211"/>
    </row>
    <row r="1119" spans="9:168">
      <c r="I1119" s="221">
        <f t="shared" si="527"/>
        <v>515</v>
      </c>
      <c r="J1119" s="159">
        <f>'v-t_chart'!C1116</f>
        <v>0</v>
      </c>
      <c r="K1119" s="204">
        <f t="shared" si="505"/>
        <v>0</v>
      </c>
      <c r="L1119" s="205" t="b">
        <f>IF('Input&amp;Output'!$C$3=10,phase_chart!C1116,IF('Input&amp;Output'!$C$3=21,phase_chart!G1116,IF('Input&amp;Output'!$C$3=22,phase_chart!K1116,IF('Input&amp;Output'!$C$3=31,phase_chart!O1116,IF('Input&amp;Output'!$C$3=32,phase_chart!S1116,"")))))</f>
        <v>0</v>
      </c>
      <c r="M1119" s="206" t="b">
        <f>IF('Input&amp;Output'!$C$3=10,phase_chart!D1116,IF('Input&amp;Output'!$C$3=21,phase_chart!H1116,IF('Input&amp;Output'!$C$3=22,phase_chart!L1116,IF('Input&amp;Output'!$C$3=31,phase_chart!P1116,IF('Input&amp;Output'!$C$3=32,phase_chart!T1116,"")))))</f>
        <v>0</v>
      </c>
      <c r="N1119" s="205" t="b">
        <f>IF('Input&amp;Output'!$C$3=10,phase_chart!E1116,IF('Input&amp;Output'!$C$3=21,phase_chart!I1116,IF('Input&amp;Output'!$C$3=22,phase_chart!M1116,IF('Input&amp;Output'!$C$3=31,phase_chart!Q1116,IF('Input&amp;Output'!$C$3=32,phase_chart!U1116,"")))))</f>
        <v>0</v>
      </c>
      <c r="P1119" s="159">
        <f>IF(NOT($J1119=0),IF($J1119&lt;IF($P1118=0,0,VLOOKUP(P1118,tbL!$M$37:$Q$43,IF(L1119=TRUE,2,4))),IF($J1119&gt;=VLOOKUP(P1118,tbL!$M$37:$Q$43,IF(L1119=TRUE,3,5)),$P1118,IF(AND(L1118=TRUE,L1119=TRUE),$P1118,$P1118-1)),IF(AND(L1119=TRUE,J1119=VLOOKUP(P1118,tbL!$M$37:$Q$43,IF(L1119=TRUE,2,4))),P1118,IF($P1118+1&gt;$C$12,$C$12,$P1118+1))),0)</f>
        <v>0</v>
      </c>
      <c r="Q1119" s="159">
        <f t="shared" si="507"/>
        <v>0</v>
      </c>
      <c r="R1119" s="207">
        <f t="shared" si="524"/>
        <v>0</v>
      </c>
      <c r="S1119" s="208"/>
      <c r="T1119" s="159">
        <f t="shared" si="525"/>
        <v>0</v>
      </c>
      <c r="U1119" s="209" t="str">
        <f ca="1">IF(AND(T1119=-1,N1119=TRUE),"*",IF(AND(U1118="*",N1119=TRUE),"*",IF(AND(AND(L1119=TRUE,U1118="*"),J1119&lt;VLOOKUP(V1118+1,tbL!$M$38:$O$43,3)),"*","")))</f>
        <v/>
      </c>
      <c r="V1119" s="204">
        <f t="shared" ca="1" si="508"/>
        <v>0</v>
      </c>
      <c r="Y1119" s="159" t="str">
        <f t="shared" ca="1" si="509"/>
        <v/>
      </c>
      <c r="Z1119" s="159" t="str">
        <f t="shared" si="510"/>
        <v/>
      </c>
      <c r="AA1119" s="159">
        <f t="shared" ca="1" si="530"/>
        <v>0</v>
      </c>
      <c r="AC1119" s="161" t="str">
        <f t="shared" ca="1" si="511"/>
        <v/>
      </c>
      <c r="AD1119" s="161">
        <f t="shared" ca="1" si="512"/>
        <v>0</v>
      </c>
      <c r="AE1119" s="161" t="str">
        <f t="shared" ca="1" si="504"/>
        <v/>
      </c>
      <c r="AF1119" s="161">
        <f t="shared" ca="1" si="513"/>
        <v>0</v>
      </c>
      <c r="AG1119" s="161" t="str">
        <f t="shared" ca="1" si="514"/>
        <v/>
      </c>
      <c r="AH1119" s="161">
        <f t="shared" ca="1" si="515"/>
        <v>0</v>
      </c>
      <c r="AI1119" s="161" t="str">
        <f t="shared" ca="1" si="516"/>
        <v/>
      </c>
      <c r="AJ1119" s="161">
        <f t="shared" ca="1" si="517"/>
        <v>0</v>
      </c>
      <c r="AL1119" s="161" t="str">
        <f t="shared" ca="1" si="518"/>
        <v/>
      </c>
      <c r="AM1119" s="161">
        <f t="shared" ca="1" si="529"/>
        <v>0</v>
      </c>
      <c r="AN1119" s="161" t="str">
        <f t="shared" ca="1" si="519"/>
        <v/>
      </c>
      <c r="AO1119" s="161">
        <f t="shared" ca="1" si="528"/>
        <v>0</v>
      </c>
      <c r="AP1119" s="161" t="str">
        <f t="shared" ca="1" si="520"/>
        <v/>
      </c>
      <c r="AQ1119" s="161">
        <f t="shared" ca="1" si="526"/>
        <v>0</v>
      </c>
      <c r="AR1119" s="161" t="str">
        <f t="shared" ca="1" si="521"/>
        <v/>
      </c>
      <c r="AS1119" s="161">
        <f t="shared" ca="1" si="522"/>
        <v>0</v>
      </c>
      <c r="AT1119" s="159" t="str">
        <f t="shared" ca="1" si="531"/>
        <v/>
      </c>
      <c r="AU1119" s="210">
        <f t="shared" ca="1" si="506"/>
        <v>14</v>
      </c>
      <c r="AV1119" s="209"/>
      <c r="AW1119" s="204">
        <f t="shared" si="523"/>
        <v>12159.027777777763</v>
      </c>
      <c r="AX1119" s="159"/>
      <c r="AZ1119" s="159"/>
      <c r="BM1119" s="207"/>
      <c r="BN1119" s="212"/>
      <c r="BP1119" s="209"/>
      <c r="BQ1119" s="211"/>
      <c r="BR1119" s="211"/>
      <c r="BS1119" s="211"/>
      <c r="BT1119" s="211"/>
      <c r="BU1119" s="211"/>
      <c r="BV1119" s="211"/>
      <c r="BW1119" s="211"/>
      <c r="BX1119" s="211"/>
      <c r="BY1119" s="211"/>
      <c r="BZ1119" s="211"/>
      <c r="CA1119" s="209"/>
      <c r="CB1119" s="224"/>
      <c r="CC1119" s="204"/>
      <c r="CD1119" s="204"/>
      <c r="CE1119" s="204"/>
      <c r="CF1119" s="211"/>
      <c r="CG1119" s="211"/>
      <c r="CI1119" s="209"/>
      <c r="CJ1119" s="209"/>
      <c r="EH1119" s="165"/>
      <c r="EI1119" s="165"/>
      <c r="EJ1119" s="166"/>
      <c r="EK1119" s="209"/>
      <c r="EL1119" s="211"/>
      <c r="EM1119" s="211"/>
      <c r="EN1119" s="211"/>
      <c r="EO1119" s="211"/>
      <c r="EP1119" s="211"/>
      <c r="ES1119" s="165"/>
      <c r="ET1119" s="165"/>
      <c r="EU1119" s="166"/>
      <c r="EV1119" s="209"/>
      <c r="EW1119" s="211"/>
      <c r="EX1119" s="211"/>
      <c r="EY1119" s="211"/>
      <c r="EZ1119" s="211"/>
      <c r="FA1119" s="211"/>
      <c r="FD1119" s="165"/>
      <c r="FE1119" s="165"/>
      <c r="FF1119" s="166"/>
      <c r="FG1119" s="209"/>
      <c r="FH1119" s="211"/>
      <c r="FI1119" s="211"/>
      <c r="FJ1119" s="211"/>
      <c r="FK1119" s="211"/>
      <c r="FL1119" s="211"/>
    </row>
    <row r="1120" spans="9:168">
      <c r="I1120" s="221">
        <f t="shared" si="527"/>
        <v>516</v>
      </c>
      <c r="J1120" s="159">
        <f>'v-t_chart'!C1117</f>
        <v>0</v>
      </c>
      <c r="K1120" s="204">
        <f t="shared" si="505"/>
        <v>0</v>
      </c>
      <c r="L1120" s="205" t="b">
        <f>IF('Input&amp;Output'!$C$3=10,phase_chart!C1117,IF('Input&amp;Output'!$C$3=21,phase_chart!G1117,IF('Input&amp;Output'!$C$3=22,phase_chart!K1117,IF('Input&amp;Output'!$C$3=31,phase_chart!O1117,IF('Input&amp;Output'!$C$3=32,phase_chart!S1117,"")))))</f>
        <v>0</v>
      </c>
      <c r="M1120" s="206" t="b">
        <f>IF('Input&amp;Output'!$C$3=10,phase_chart!D1117,IF('Input&amp;Output'!$C$3=21,phase_chart!H1117,IF('Input&amp;Output'!$C$3=22,phase_chart!L1117,IF('Input&amp;Output'!$C$3=31,phase_chart!P1117,IF('Input&amp;Output'!$C$3=32,phase_chart!T1117,"")))))</f>
        <v>0</v>
      </c>
      <c r="N1120" s="205" t="b">
        <f>IF('Input&amp;Output'!$C$3=10,phase_chart!E1117,IF('Input&amp;Output'!$C$3=21,phase_chart!I1117,IF('Input&amp;Output'!$C$3=22,phase_chart!M1117,IF('Input&amp;Output'!$C$3=31,phase_chart!Q1117,IF('Input&amp;Output'!$C$3=32,phase_chart!U1117,"")))))</f>
        <v>0</v>
      </c>
      <c r="P1120" s="159">
        <f>IF(NOT($J1120=0),IF($J1120&lt;IF($P1119=0,0,VLOOKUP(P1119,tbL!$M$37:$Q$43,IF(L1120=TRUE,2,4))),IF($J1120&gt;=VLOOKUP(P1119,tbL!$M$37:$Q$43,IF(L1120=TRUE,3,5)),$P1119,IF(AND(L1119=TRUE,L1120=TRUE),$P1119,$P1119-1)),IF(AND(L1120=TRUE,J1120=VLOOKUP(P1119,tbL!$M$37:$Q$43,IF(L1120=TRUE,2,4))),P1119,IF($P1119+1&gt;$C$12,$C$12,$P1119+1))),0)</f>
        <v>0</v>
      </c>
      <c r="Q1120" s="159">
        <f t="shared" si="507"/>
        <v>0</v>
      </c>
      <c r="R1120" s="207">
        <f t="shared" si="524"/>
        <v>0</v>
      </c>
      <c r="S1120" s="208"/>
      <c r="T1120" s="159">
        <f t="shared" si="525"/>
        <v>0</v>
      </c>
      <c r="U1120" s="209" t="str">
        <f ca="1">IF(AND(T1120=-1,N1120=TRUE),"*",IF(AND(U1119="*",N1120=TRUE),"*",IF(AND(AND(L1120=TRUE,U1119="*"),J1120&lt;VLOOKUP(V1119+1,tbL!$M$38:$O$43,3)),"*","")))</f>
        <v/>
      </c>
      <c r="V1120" s="204">
        <f t="shared" ca="1" si="508"/>
        <v>0</v>
      </c>
      <c r="Y1120" s="159" t="str">
        <f t="shared" ca="1" si="509"/>
        <v/>
      </c>
      <c r="Z1120" s="159" t="str">
        <f t="shared" si="510"/>
        <v/>
      </c>
      <c r="AA1120" s="159">
        <f t="shared" ca="1" si="530"/>
        <v>0</v>
      </c>
      <c r="AC1120" s="161" t="str">
        <f t="shared" ca="1" si="511"/>
        <v/>
      </c>
      <c r="AD1120" s="161">
        <f t="shared" ca="1" si="512"/>
        <v>0</v>
      </c>
      <c r="AE1120" s="161" t="str">
        <f t="shared" ca="1" si="504"/>
        <v/>
      </c>
      <c r="AF1120" s="161">
        <f t="shared" ca="1" si="513"/>
        <v>0</v>
      </c>
      <c r="AG1120" s="161" t="str">
        <f t="shared" ca="1" si="514"/>
        <v/>
      </c>
      <c r="AH1120" s="161">
        <f t="shared" ca="1" si="515"/>
        <v>0</v>
      </c>
      <c r="AI1120" s="161" t="str">
        <f t="shared" ca="1" si="516"/>
        <v/>
      </c>
      <c r="AJ1120" s="161">
        <f t="shared" ca="1" si="517"/>
        <v>0</v>
      </c>
      <c r="AL1120" s="161" t="str">
        <f t="shared" ca="1" si="518"/>
        <v/>
      </c>
      <c r="AM1120" s="161">
        <f t="shared" ca="1" si="529"/>
        <v>0</v>
      </c>
      <c r="AN1120" s="161" t="str">
        <f t="shared" ca="1" si="519"/>
        <v/>
      </c>
      <c r="AO1120" s="161">
        <f t="shared" ca="1" si="528"/>
        <v>0</v>
      </c>
      <c r="AP1120" s="161" t="str">
        <f t="shared" ca="1" si="520"/>
        <v/>
      </c>
      <c r="AQ1120" s="161">
        <f t="shared" ca="1" si="526"/>
        <v>0</v>
      </c>
      <c r="AR1120" s="161" t="str">
        <f t="shared" ca="1" si="521"/>
        <v/>
      </c>
      <c r="AS1120" s="161">
        <f t="shared" ca="1" si="522"/>
        <v>0</v>
      </c>
      <c r="AT1120" s="159" t="str">
        <f t="shared" ca="1" si="531"/>
        <v/>
      </c>
      <c r="AU1120" s="210">
        <f t="shared" ca="1" si="506"/>
        <v>14</v>
      </c>
      <c r="AV1120" s="209"/>
      <c r="AW1120" s="204">
        <f t="shared" si="523"/>
        <v>12159.027777777763</v>
      </c>
      <c r="AX1120" s="159"/>
      <c r="AZ1120" s="159"/>
      <c r="BM1120" s="207"/>
      <c r="BN1120" s="212"/>
      <c r="BP1120" s="209"/>
      <c r="BQ1120" s="211"/>
      <c r="BR1120" s="211"/>
      <c r="BS1120" s="211"/>
      <c r="BT1120" s="211"/>
      <c r="BU1120" s="211"/>
      <c r="BV1120" s="211"/>
      <c r="BW1120" s="211"/>
      <c r="BX1120" s="211"/>
      <c r="BY1120" s="211"/>
      <c r="BZ1120" s="211"/>
      <c r="CA1120" s="209"/>
      <c r="CB1120" s="224"/>
      <c r="CC1120" s="204"/>
      <c r="CD1120" s="204"/>
      <c r="CE1120" s="204"/>
      <c r="CF1120" s="211"/>
      <c r="CG1120" s="211"/>
      <c r="CI1120" s="209"/>
      <c r="CJ1120" s="209"/>
      <c r="EH1120" s="165"/>
      <c r="EI1120" s="165"/>
      <c r="EJ1120" s="166"/>
      <c r="EK1120" s="209"/>
      <c r="EL1120" s="211"/>
      <c r="EM1120" s="211"/>
      <c r="EN1120" s="211"/>
      <c r="EO1120" s="211"/>
      <c r="EP1120" s="211"/>
      <c r="ES1120" s="165"/>
      <c r="ET1120" s="165"/>
      <c r="EU1120" s="166"/>
      <c r="EV1120" s="209"/>
      <c r="EW1120" s="211"/>
      <c r="EX1120" s="211"/>
      <c r="EY1120" s="211"/>
      <c r="EZ1120" s="211"/>
      <c r="FA1120" s="211"/>
      <c r="FD1120" s="165"/>
      <c r="FE1120" s="165"/>
      <c r="FF1120" s="166"/>
      <c r="FG1120" s="209"/>
      <c r="FH1120" s="211"/>
      <c r="FI1120" s="211"/>
      <c r="FJ1120" s="211"/>
      <c r="FK1120" s="211"/>
      <c r="FL1120" s="211"/>
    </row>
    <row r="1121" spans="9:168">
      <c r="I1121" s="221">
        <f t="shared" si="527"/>
        <v>517</v>
      </c>
      <c r="J1121" s="159">
        <f>'v-t_chart'!C1118</f>
        <v>0</v>
      </c>
      <c r="K1121" s="204">
        <f t="shared" si="505"/>
        <v>0</v>
      </c>
      <c r="L1121" s="205" t="b">
        <f>IF('Input&amp;Output'!$C$3=10,phase_chart!C1118,IF('Input&amp;Output'!$C$3=21,phase_chart!G1118,IF('Input&amp;Output'!$C$3=22,phase_chart!K1118,IF('Input&amp;Output'!$C$3=31,phase_chart!O1118,IF('Input&amp;Output'!$C$3=32,phase_chart!S1118,"")))))</f>
        <v>0</v>
      </c>
      <c r="M1121" s="206" t="b">
        <f>IF('Input&amp;Output'!$C$3=10,phase_chart!D1118,IF('Input&amp;Output'!$C$3=21,phase_chart!H1118,IF('Input&amp;Output'!$C$3=22,phase_chart!L1118,IF('Input&amp;Output'!$C$3=31,phase_chart!P1118,IF('Input&amp;Output'!$C$3=32,phase_chart!T1118,"")))))</f>
        <v>0</v>
      </c>
      <c r="N1121" s="205" t="b">
        <f>IF('Input&amp;Output'!$C$3=10,phase_chart!E1118,IF('Input&amp;Output'!$C$3=21,phase_chart!I1118,IF('Input&amp;Output'!$C$3=22,phase_chart!M1118,IF('Input&amp;Output'!$C$3=31,phase_chart!Q1118,IF('Input&amp;Output'!$C$3=32,phase_chart!U1118,"")))))</f>
        <v>0</v>
      </c>
      <c r="P1121" s="159">
        <f>IF(NOT($J1121=0),IF($J1121&lt;IF($P1120=0,0,VLOOKUP(P1120,tbL!$M$37:$Q$43,IF(L1121=TRUE,2,4))),IF($J1121&gt;=VLOOKUP(P1120,tbL!$M$37:$Q$43,IF(L1121=TRUE,3,5)),$P1120,IF(AND(L1120=TRUE,L1121=TRUE),$P1120,$P1120-1)),IF(AND(L1121=TRUE,J1121=VLOOKUP(P1120,tbL!$M$37:$Q$43,IF(L1121=TRUE,2,4))),P1120,IF($P1120+1&gt;$C$12,$C$12,$P1120+1))),0)</f>
        <v>0</v>
      </c>
      <c r="Q1121" s="159">
        <f t="shared" si="507"/>
        <v>0</v>
      </c>
      <c r="R1121" s="207">
        <f t="shared" si="524"/>
        <v>0</v>
      </c>
      <c r="S1121" s="208"/>
      <c r="T1121" s="159">
        <f t="shared" si="525"/>
        <v>0</v>
      </c>
      <c r="U1121" s="209" t="str">
        <f ca="1">IF(AND(T1121=-1,N1121=TRUE),"*",IF(AND(U1120="*",N1121=TRUE),"*",IF(AND(AND(L1121=TRUE,U1120="*"),J1121&lt;VLOOKUP(V1120+1,tbL!$M$38:$O$43,3)),"*","")))</f>
        <v/>
      </c>
      <c r="V1121" s="204">
        <f t="shared" ca="1" si="508"/>
        <v>0</v>
      </c>
      <c r="Y1121" s="159" t="str">
        <f t="shared" ca="1" si="509"/>
        <v/>
      </c>
      <c r="Z1121" s="159" t="str">
        <f t="shared" si="510"/>
        <v/>
      </c>
      <c r="AA1121" s="159">
        <f t="shared" ca="1" si="530"/>
        <v>0</v>
      </c>
      <c r="AC1121" s="161" t="str">
        <f t="shared" ca="1" si="511"/>
        <v/>
      </c>
      <c r="AD1121" s="161">
        <f t="shared" ca="1" si="512"/>
        <v>0</v>
      </c>
      <c r="AE1121" s="161" t="str">
        <f t="shared" ca="1" si="504"/>
        <v/>
      </c>
      <c r="AF1121" s="161">
        <f t="shared" ca="1" si="513"/>
        <v>0</v>
      </c>
      <c r="AG1121" s="161" t="str">
        <f t="shared" ca="1" si="514"/>
        <v/>
      </c>
      <c r="AH1121" s="161">
        <f t="shared" ca="1" si="515"/>
        <v>0</v>
      </c>
      <c r="AI1121" s="161" t="str">
        <f t="shared" ca="1" si="516"/>
        <v/>
      </c>
      <c r="AJ1121" s="161">
        <f t="shared" ca="1" si="517"/>
        <v>0</v>
      </c>
      <c r="AL1121" s="161" t="str">
        <f t="shared" ca="1" si="518"/>
        <v/>
      </c>
      <c r="AM1121" s="161">
        <f t="shared" ca="1" si="529"/>
        <v>0</v>
      </c>
      <c r="AN1121" s="161" t="str">
        <f t="shared" ca="1" si="519"/>
        <v/>
      </c>
      <c r="AO1121" s="161">
        <f t="shared" ca="1" si="528"/>
        <v>0</v>
      </c>
      <c r="AP1121" s="161" t="str">
        <f t="shared" ca="1" si="520"/>
        <v/>
      </c>
      <c r="AQ1121" s="161">
        <f t="shared" ca="1" si="526"/>
        <v>0</v>
      </c>
      <c r="AR1121" s="161" t="str">
        <f t="shared" ca="1" si="521"/>
        <v/>
      </c>
      <c r="AS1121" s="161">
        <f t="shared" ca="1" si="522"/>
        <v>0</v>
      </c>
      <c r="AT1121" s="159" t="str">
        <f t="shared" ca="1" si="531"/>
        <v/>
      </c>
      <c r="AU1121" s="210">
        <f t="shared" ca="1" si="506"/>
        <v>14</v>
      </c>
      <c r="AV1121" s="209"/>
      <c r="AW1121" s="204">
        <f t="shared" si="523"/>
        <v>12159.027777777763</v>
      </c>
      <c r="AX1121" s="159"/>
      <c r="AZ1121" s="159"/>
      <c r="BM1121" s="207"/>
      <c r="BN1121" s="212"/>
      <c r="BP1121" s="209"/>
      <c r="BQ1121" s="211"/>
      <c r="BR1121" s="211"/>
      <c r="BS1121" s="211"/>
      <c r="BT1121" s="211"/>
      <c r="BU1121" s="211"/>
      <c r="BV1121" s="211"/>
      <c r="BW1121" s="211"/>
      <c r="BX1121" s="211"/>
      <c r="BY1121" s="211"/>
      <c r="BZ1121" s="211"/>
      <c r="CA1121" s="209"/>
      <c r="CB1121" s="224"/>
      <c r="CC1121" s="204"/>
      <c r="CD1121" s="204"/>
      <c r="CE1121" s="204"/>
      <c r="CF1121" s="211"/>
      <c r="CG1121" s="211"/>
      <c r="CI1121" s="209"/>
      <c r="CJ1121" s="209"/>
      <c r="EH1121" s="165"/>
      <c r="EI1121" s="165"/>
      <c r="EJ1121" s="166"/>
      <c r="EK1121" s="209"/>
      <c r="EL1121" s="211"/>
      <c r="EM1121" s="211"/>
      <c r="EN1121" s="211"/>
      <c r="EO1121" s="211"/>
      <c r="EP1121" s="211"/>
      <c r="ES1121" s="165"/>
      <c r="ET1121" s="165"/>
      <c r="EU1121" s="166"/>
      <c r="EV1121" s="209"/>
      <c r="EW1121" s="211"/>
      <c r="EX1121" s="211"/>
      <c r="EY1121" s="211"/>
      <c r="EZ1121" s="211"/>
      <c r="FA1121" s="211"/>
      <c r="FD1121" s="165"/>
      <c r="FE1121" s="165"/>
      <c r="FF1121" s="166"/>
      <c r="FG1121" s="209"/>
      <c r="FH1121" s="211"/>
      <c r="FI1121" s="211"/>
      <c r="FJ1121" s="211"/>
      <c r="FK1121" s="211"/>
      <c r="FL1121" s="211"/>
    </row>
    <row r="1122" spans="9:168">
      <c r="I1122" s="221">
        <f t="shared" si="527"/>
        <v>518</v>
      </c>
      <c r="J1122" s="159">
        <f>'v-t_chart'!C1119</f>
        <v>0</v>
      </c>
      <c r="K1122" s="204">
        <f t="shared" si="505"/>
        <v>0</v>
      </c>
      <c r="L1122" s="205" t="b">
        <f>IF('Input&amp;Output'!$C$3=10,phase_chart!C1119,IF('Input&amp;Output'!$C$3=21,phase_chart!G1119,IF('Input&amp;Output'!$C$3=22,phase_chart!K1119,IF('Input&amp;Output'!$C$3=31,phase_chart!O1119,IF('Input&amp;Output'!$C$3=32,phase_chart!S1119,"")))))</f>
        <v>0</v>
      </c>
      <c r="M1122" s="206" t="b">
        <f>IF('Input&amp;Output'!$C$3=10,phase_chart!D1119,IF('Input&amp;Output'!$C$3=21,phase_chart!H1119,IF('Input&amp;Output'!$C$3=22,phase_chart!L1119,IF('Input&amp;Output'!$C$3=31,phase_chart!P1119,IF('Input&amp;Output'!$C$3=32,phase_chart!T1119,"")))))</f>
        <v>0</v>
      </c>
      <c r="N1122" s="205" t="b">
        <f>IF('Input&amp;Output'!$C$3=10,phase_chart!E1119,IF('Input&amp;Output'!$C$3=21,phase_chart!I1119,IF('Input&amp;Output'!$C$3=22,phase_chart!M1119,IF('Input&amp;Output'!$C$3=31,phase_chart!Q1119,IF('Input&amp;Output'!$C$3=32,phase_chart!U1119,"")))))</f>
        <v>0</v>
      </c>
      <c r="P1122" s="159">
        <f>IF(NOT($J1122=0),IF($J1122&lt;IF($P1121=0,0,VLOOKUP(P1121,tbL!$M$37:$Q$43,IF(L1122=TRUE,2,4))),IF($J1122&gt;=VLOOKUP(P1121,tbL!$M$37:$Q$43,IF(L1122=TRUE,3,5)),$P1121,IF(AND(L1121=TRUE,L1122=TRUE),$P1121,$P1121-1)),IF(AND(L1122=TRUE,J1122=VLOOKUP(P1121,tbL!$M$37:$Q$43,IF(L1122=TRUE,2,4))),P1121,IF($P1121+1&gt;$C$12,$C$12,$P1121+1))),0)</f>
        <v>0</v>
      </c>
      <c r="Q1122" s="159">
        <f t="shared" si="507"/>
        <v>0</v>
      </c>
      <c r="R1122" s="207">
        <f t="shared" si="524"/>
        <v>0</v>
      </c>
      <c r="S1122" s="208"/>
      <c r="T1122" s="159">
        <f t="shared" si="525"/>
        <v>0</v>
      </c>
      <c r="U1122" s="209" t="str">
        <f ca="1">IF(AND(T1122=-1,N1122=TRUE),"*",IF(AND(U1121="*",N1122=TRUE),"*",IF(AND(AND(L1122=TRUE,U1121="*"),J1122&lt;VLOOKUP(V1121+1,tbL!$M$38:$O$43,3)),"*","")))</f>
        <v/>
      </c>
      <c r="V1122" s="204">
        <f t="shared" ca="1" si="508"/>
        <v>0</v>
      </c>
      <c r="Y1122" s="159" t="str">
        <f t="shared" ca="1" si="509"/>
        <v/>
      </c>
      <c r="Z1122" s="159" t="str">
        <f t="shared" si="510"/>
        <v/>
      </c>
      <c r="AA1122" s="159">
        <f t="shared" ca="1" si="530"/>
        <v>0</v>
      </c>
      <c r="AC1122" s="161" t="str">
        <f t="shared" ca="1" si="511"/>
        <v/>
      </c>
      <c r="AD1122" s="161">
        <f t="shared" ca="1" si="512"/>
        <v>0</v>
      </c>
      <c r="AE1122" s="161" t="str">
        <f t="shared" ca="1" si="504"/>
        <v/>
      </c>
      <c r="AF1122" s="161">
        <f t="shared" ca="1" si="513"/>
        <v>0</v>
      </c>
      <c r="AG1122" s="161" t="str">
        <f t="shared" ca="1" si="514"/>
        <v/>
      </c>
      <c r="AH1122" s="161">
        <f t="shared" ca="1" si="515"/>
        <v>0</v>
      </c>
      <c r="AI1122" s="161" t="str">
        <f t="shared" ca="1" si="516"/>
        <v/>
      </c>
      <c r="AJ1122" s="161">
        <f t="shared" ca="1" si="517"/>
        <v>0</v>
      </c>
      <c r="AL1122" s="161" t="str">
        <f t="shared" ca="1" si="518"/>
        <v/>
      </c>
      <c r="AM1122" s="161">
        <f t="shared" ca="1" si="529"/>
        <v>0</v>
      </c>
      <c r="AN1122" s="161" t="str">
        <f t="shared" ca="1" si="519"/>
        <v/>
      </c>
      <c r="AO1122" s="161">
        <f t="shared" ca="1" si="528"/>
        <v>0</v>
      </c>
      <c r="AP1122" s="161" t="str">
        <f t="shared" ca="1" si="520"/>
        <v/>
      </c>
      <c r="AQ1122" s="161">
        <f t="shared" ca="1" si="526"/>
        <v>0</v>
      </c>
      <c r="AR1122" s="161" t="str">
        <f t="shared" ca="1" si="521"/>
        <v/>
      </c>
      <c r="AS1122" s="161">
        <f t="shared" ca="1" si="522"/>
        <v>0</v>
      </c>
      <c r="AT1122" s="159" t="str">
        <f t="shared" ca="1" si="531"/>
        <v/>
      </c>
      <c r="AU1122" s="210">
        <f t="shared" ca="1" si="506"/>
        <v>14</v>
      </c>
      <c r="AV1122" s="209"/>
      <c r="AW1122" s="204">
        <f t="shared" si="523"/>
        <v>12159.027777777763</v>
      </c>
      <c r="AX1122" s="159"/>
      <c r="AZ1122" s="159"/>
      <c r="BM1122" s="207"/>
      <c r="BN1122" s="212"/>
      <c r="BP1122" s="209"/>
      <c r="BQ1122" s="211"/>
      <c r="BR1122" s="211"/>
      <c r="BS1122" s="211"/>
      <c r="BT1122" s="211"/>
      <c r="BU1122" s="211"/>
      <c r="BV1122" s="211"/>
      <c r="BW1122" s="211"/>
      <c r="BX1122" s="211"/>
      <c r="BY1122" s="211"/>
      <c r="BZ1122" s="211"/>
      <c r="CA1122" s="209"/>
      <c r="CB1122" s="224"/>
      <c r="CC1122" s="204"/>
      <c r="CD1122" s="204"/>
      <c r="CE1122" s="204"/>
      <c r="CF1122" s="211"/>
      <c r="CG1122" s="211"/>
      <c r="CI1122" s="209"/>
      <c r="CJ1122" s="209"/>
      <c r="EH1122" s="165"/>
      <c r="EI1122" s="165"/>
      <c r="EJ1122" s="166"/>
      <c r="EK1122" s="209"/>
      <c r="EL1122" s="211"/>
      <c r="EM1122" s="211"/>
      <c r="EN1122" s="211"/>
      <c r="EO1122" s="211"/>
      <c r="EP1122" s="211"/>
      <c r="ES1122" s="165"/>
      <c r="ET1122" s="165"/>
      <c r="EU1122" s="166"/>
      <c r="EV1122" s="209"/>
      <c r="EW1122" s="211"/>
      <c r="EX1122" s="211"/>
      <c r="EY1122" s="211"/>
      <c r="EZ1122" s="211"/>
      <c r="FA1122" s="211"/>
      <c r="FD1122" s="165"/>
      <c r="FE1122" s="165"/>
      <c r="FF1122" s="166"/>
      <c r="FG1122" s="209"/>
      <c r="FH1122" s="211"/>
      <c r="FI1122" s="211"/>
      <c r="FJ1122" s="211"/>
      <c r="FK1122" s="211"/>
      <c r="FL1122" s="211"/>
    </row>
    <row r="1123" spans="9:168">
      <c r="I1123" s="221">
        <f t="shared" si="527"/>
        <v>519</v>
      </c>
      <c r="J1123" s="159">
        <f>'v-t_chart'!C1120</f>
        <v>0</v>
      </c>
      <c r="K1123" s="204">
        <f t="shared" si="505"/>
        <v>0</v>
      </c>
      <c r="L1123" s="205" t="b">
        <f>IF('Input&amp;Output'!$C$3=10,phase_chart!C1120,IF('Input&amp;Output'!$C$3=21,phase_chart!G1120,IF('Input&amp;Output'!$C$3=22,phase_chart!K1120,IF('Input&amp;Output'!$C$3=31,phase_chart!O1120,IF('Input&amp;Output'!$C$3=32,phase_chart!S1120,"")))))</f>
        <v>0</v>
      </c>
      <c r="M1123" s="206" t="b">
        <f>IF('Input&amp;Output'!$C$3=10,phase_chart!D1120,IF('Input&amp;Output'!$C$3=21,phase_chart!H1120,IF('Input&amp;Output'!$C$3=22,phase_chart!L1120,IF('Input&amp;Output'!$C$3=31,phase_chart!P1120,IF('Input&amp;Output'!$C$3=32,phase_chart!T1120,"")))))</f>
        <v>0</v>
      </c>
      <c r="N1123" s="205" t="b">
        <f>IF('Input&amp;Output'!$C$3=10,phase_chart!E1120,IF('Input&amp;Output'!$C$3=21,phase_chart!I1120,IF('Input&amp;Output'!$C$3=22,phase_chart!M1120,IF('Input&amp;Output'!$C$3=31,phase_chart!Q1120,IF('Input&amp;Output'!$C$3=32,phase_chart!U1120,"")))))</f>
        <v>0</v>
      </c>
      <c r="P1123" s="159">
        <f>IF(NOT($J1123=0),IF($J1123&lt;IF($P1122=0,0,VLOOKUP(P1122,tbL!$M$37:$Q$43,IF(L1123=TRUE,2,4))),IF($J1123&gt;=VLOOKUP(P1122,tbL!$M$37:$Q$43,IF(L1123=TRUE,3,5)),$P1122,IF(AND(L1122=TRUE,L1123=TRUE),$P1122,$P1122-1)),IF(AND(L1123=TRUE,J1123=VLOOKUP(P1122,tbL!$M$37:$Q$43,IF(L1123=TRUE,2,4))),P1122,IF($P1122+1&gt;$C$12,$C$12,$P1122+1))),0)</f>
        <v>0</v>
      </c>
      <c r="Q1123" s="159">
        <f t="shared" si="507"/>
        <v>0</v>
      </c>
      <c r="R1123" s="207">
        <f t="shared" si="524"/>
        <v>0</v>
      </c>
      <c r="S1123" s="208"/>
      <c r="T1123" s="159">
        <f t="shared" si="525"/>
        <v>0</v>
      </c>
      <c r="U1123" s="209" t="str">
        <f ca="1">IF(AND(T1123=-1,N1123=TRUE),"*",IF(AND(U1122="*",N1123=TRUE),"*",IF(AND(AND(L1123=TRUE,U1122="*"),J1123&lt;VLOOKUP(V1122+1,tbL!$M$38:$O$43,3)),"*","")))</f>
        <v/>
      </c>
      <c r="V1123" s="204">
        <f t="shared" ca="1" si="508"/>
        <v>0</v>
      </c>
      <c r="Y1123" s="159" t="str">
        <f t="shared" ca="1" si="509"/>
        <v/>
      </c>
      <c r="Z1123" s="159" t="str">
        <f t="shared" si="510"/>
        <v/>
      </c>
      <c r="AA1123" s="159">
        <f t="shared" ca="1" si="530"/>
        <v>0</v>
      </c>
      <c r="AC1123" s="161" t="str">
        <f t="shared" ca="1" si="511"/>
        <v/>
      </c>
      <c r="AD1123" s="161">
        <f t="shared" ca="1" si="512"/>
        <v>0</v>
      </c>
      <c r="AE1123" s="161" t="str">
        <f t="shared" ca="1" si="504"/>
        <v/>
      </c>
      <c r="AF1123" s="161">
        <f t="shared" ca="1" si="513"/>
        <v>0</v>
      </c>
      <c r="AG1123" s="161" t="str">
        <f t="shared" ca="1" si="514"/>
        <v/>
      </c>
      <c r="AH1123" s="161">
        <f t="shared" ca="1" si="515"/>
        <v>0</v>
      </c>
      <c r="AI1123" s="161" t="str">
        <f t="shared" ca="1" si="516"/>
        <v/>
      </c>
      <c r="AJ1123" s="161">
        <f t="shared" ca="1" si="517"/>
        <v>0</v>
      </c>
      <c r="AL1123" s="161" t="str">
        <f t="shared" ca="1" si="518"/>
        <v/>
      </c>
      <c r="AM1123" s="161">
        <f t="shared" ca="1" si="529"/>
        <v>0</v>
      </c>
      <c r="AN1123" s="161" t="str">
        <f t="shared" ca="1" si="519"/>
        <v/>
      </c>
      <c r="AO1123" s="161">
        <f t="shared" ca="1" si="528"/>
        <v>0</v>
      </c>
      <c r="AP1123" s="161" t="str">
        <f t="shared" ca="1" si="520"/>
        <v/>
      </c>
      <c r="AQ1123" s="161">
        <f t="shared" ca="1" si="526"/>
        <v>0</v>
      </c>
      <c r="AR1123" s="161" t="str">
        <f t="shared" ca="1" si="521"/>
        <v/>
      </c>
      <c r="AS1123" s="161">
        <f t="shared" ca="1" si="522"/>
        <v>0</v>
      </c>
      <c r="AT1123" s="159" t="str">
        <f t="shared" ca="1" si="531"/>
        <v/>
      </c>
      <c r="AU1123" s="210">
        <f t="shared" ca="1" si="506"/>
        <v>14</v>
      </c>
      <c r="AV1123" s="209"/>
      <c r="AW1123" s="204">
        <f t="shared" si="523"/>
        <v>12159.027777777763</v>
      </c>
      <c r="AX1123" s="159"/>
      <c r="AZ1123" s="159"/>
      <c r="BM1123" s="207"/>
      <c r="BN1123" s="212"/>
      <c r="BP1123" s="209"/>
      <c r="BQ1123" s="211"/>
      <c r="BR1123" s="211"/>
      <c r="BS1123" s="211"/>
      <c r="BT1123" s="211"/>
      <c r="BU1123" s="211"/>
      <c r="BV1123" s="211"/>
      <c r="BW1123" s="211"/>
      <c r="BX1123" s="211"/>
      <c r="BY1123" s="211"/>
      <c r="BZ1123" s="211"/>
      <c r="CA1123" s="209"/>
      <c r="CB1123" s="224"/>
      <c r="CC1123" s="204"/>
      <c r="CD1123" s="204"/>
      <c r="CE1123" s="204"/>
      <c r="CF1123" s="211"/>
      <c r="CG1123" s="211"/>
      <c r="CI1123" s="209"/>
      <c r="CJ1123" s="209"/>
      <c r="EH1123" s="165"/>
      <c r="EI1123" s="165"/>
      <c r="EJ1123" s="166"/>
      <c r="EK1123" s="209"/>
      <c r="EL1123" s="211"/>
      <c r="EM1123" s="211"/>
      <c r="EN1123" s="211"/>
      <c r="EO1123" s="211"/>
      <c r="EP1123" s="211"/>
      <c r="ES1123" s="165"/>
      <c r="ET1123" s="165"/>
      <c r="EU1123" s="166"/>
      <c r="EV1123" s="209"/>
      <c r="EW1123" s="211"/>
      <c r="EX1123" s="211"/>
      <c r="EY1123" s="211"/>
      <c r="EZ1123" s="211"/>
      <c r="FA1123" s="211"/>
      <c r="FD1123" s="165"/>
      <c r="FE1123" s="165"/>
      <c r="FF1123" s="166"/>
      <c r="FG1123" s="209"/>
      <c r="FH1123" s="211"/>
      <c r="FI1123" s="211"/>
      <c r="FJ1123" s="211"/>
      <c r="FK1123" s="211"/>
      <c r="FL1123" s="211"/>
    </row>
    <row r="1124" spans="9:168">
      <c r="I1124" s="221">
        <f t="shared" si="527"/>
        <v>520</v>
      </c>
      <c r="J1124" s="159">
        <f>'v-t_chart'!C1121</f>
        <v>0</v>
      </c>
      <c r="K1124" s="204">
        <f t="shared" si="505"/>
        <v>0</v>
      </c>
      <c r="L1124" s="205" t="b">
        <f>IF('Input&amp;Output'!$C$3=10,phase_chart!C1121,IF('Input&amp;Output'!$C$3=21,phase_chart!G1121,IF('Input&amp;Output'!$C$3=22,phase_chart!K1121,IF('Input&amp;Output'!$C$3=31,phase_chart!O1121,IF('Input&amp;Output'!$C$3=32,phase_chart!S1121,"")))))</f>
        <v>0</v>
      </c>
      <c r="M1124" s="206" t="b">
        <f>IF('Input&amp;Output'!$C$3=10,phase_chart!D1121,IF('Input&amp;Output'!$C$3=21,phase_chart!H1121,IF('Input&amp;Output'!$C$3=22,phase_chart!L1121,IF('Input&amp;Output'!$C$3=31,phase_chart!P1121,IF('Input&amp;Output'!$C$3=32,phase_chart!T1121,"")))))</f>
        <v>0</v>
      </c>
      <c r="N1124" s="205" t="b">
        <f>IF('Input&amp;Output'!$C$3=10,phase_chart!E1121,IF('Input&amp;Output'!$C$3=21,phase_chart!I1121,IF('Input&amp;Output'!$C$3=22,phase_chart!M1121,IF('Input&amp;Output'!$C$3=31,phase_chart!Q1121,IF('Input&amp;Output'!$C$3=32,phase_chart!U1121,"")))))</f>
        <v>0</v>
      </c>
      <c r="P1124" s="159">
        <f>IF(NOT($J1124=0),IF($J1124&lt;IF($P1123=0,0,VLOOKUP(P1123,tbL!$M$37:$Q$43,IF(L1124=TRUE,2,4))),IF($J1124&gt;=VLOOKUP(P1123,tbL!$M$37:$Q$43,IF(L1124=TRUE,3,5)),$P1123,IF(AND(L1123=TRUE,L1124=TRUE),$P1123,$P1123-1)),IF(AND(L1124=TRUE,J1124=VLOOKUP(P1123,tbL!$M$37:$Q$43,IF(L1124=TRUE,2,4))),P1123,IF($P1123+1&gt;$C$12,$C$12,$P1123+1))),0)</f>
        <v>0</v>
      </c>
      <c r="Q1124" s="159">
        <f t="shared" si="507"/>
        <v>0</v>
      </c>
      <c r="R1124" s="207">
        <f t="shared" si="524"/>
        <v>0</v>
      </c>
      <c r="S1124" s="208"/>
      <c r="T1124" s="159">
        <f t="shared" si="525"/>
        <v>0</v>
      </c>
      <c r="U1124" s="209" t="str">
        <f ca="1">IF(AND(T1124=-1,N1124=TRUE),"*",IF(AND(U1123="*",N1124=TRUE),"*",IF(AND(AND(L1124=TRUE,U1123="*"),J1124&lt;VLOOKUP(V1123+1,tbL!$M$38:$O$43,3)),"*","")))</f>
        <v/>
      </c>
      <c r="V1124" s="204">
        <f t="shared" ca="1" si="508"/>
        <v>0</v>
      </c>
      <c r="Y1124" s="159" t="str">
        <f t="shared" ca="1" si="509"/>
        <v/>
      </c>
      <c r="Z1124" s="159" t="str">
        <f t="shared" si="510"/>
        <v/>
      </c>
      <c r="AA1124" s="159">
        <f t="shared" ca="1" si="530"/>
        <v>0</v>
      </c>
      <c r="AC1124" s="161" t="str">
        <f t="shared" ca="1" si="511"/>
        <v/>
      </c>
      <c r="AD1124" s="161">
        <f t="shared" ca="1" si="512"/>
        <v>0</v>
      </c>
      <c r="AE1124" s="161" t="str">
        <f t="shared" ca="1" si="504"/>
        <v/>
      </c>
      <c r="AF1124" s="161">
        <f t="shared" ca="1" si="513"/>
        <v>0</v>
      </c>
      <c r="AG1124" s="161" t="str">
        <f t="shared" ca="1" si="514"/>
        <v/>
      </c>
      <c r="AH1124" s="161">
        <f t="shared" ca="1" si="515"/>
        <v>0</v>
      </c>
      <c r="AI1124" s="161" t="str">
        <f t="shared" ca="1" si="516"/>
        <v/>
      </c>
      <c r="AJ1124" s="161">
        <f t="shared" ca="1" si="517"/>
        <v>0</v>
      </c>
      <c r="AL1124" s="161" t="str">
        <f t="shared" ca="1" si="518"/>
        <v/>
      </c>
      <c r="AM1124" s="161">
        <f t="shared" ca="1" si="529"/>
        <v>0</v>
      </c>
      <c r="AN1124" s="161" t="str">
        <f t="shared" ca="1" si="519"/>
        <v/>
      </c>
      <c r="AO1124" s="161">
        <f t="shared" ca="1" si="528"/>
        <v>0</v>
      </c>
      <c r="AP1124" s="161" t="str">
        <f t="shared" ca="1" si="520"/>
        <v/>
      </c>
      <c r="AQ1124" s="161">
        <f t="shared" ca="1" si="526"/>
        <v>0</v>
      </c>
      <c r="AR1124" s="161" t="str">
        <f t="shared" ca="1" si="521"/>
        <v/>
      </c>
      <c r="AS1124" s="161">
        <f t="shared" ca="1" si="522"/>
        <v>0</v>
      </c>
      <c r="AT1124" s="159" t="str">
        <f t="shared" ca="1" si="531"/>
        <v/>
      </c>
      <c r="AU1124" s="210">
        <f t="shared" ca="1" si="506"/>
        <v>14</v>
      </c>
      <c r="AV1124" s="209"/>
      <c r="AW1124" s="204">
        <f t="shared" si="523"/>
        <v>12159.027777777763</v>
      </c>
      <c r="AX1124" s="159"/>
      <c r="AZ1124" s="159"/>
      <c r="BM1124" s="207"/>
      <c r="BN1124" s="212"/>
      <c r="BP1124" s="209"/>
      <c r="BQ1124" s="211"/>
      <c r="BR1124" s="211"/>
      <c r="BS1124" s="211"/>
      <c r="BT1124" s="211"/>
      <c r="BU1124" s="211"/>
      <c r="BV1124" s="211"/>
      <c r="BW1124" s="211"/>
      <c r="BX1124" s="211"/>
      <c r="BY1124" s="211"/>
      <c r="BZ1124" s="211"/>
      <c r="CA1124" s="209"/>
      <c r="CB1124" s="224"/>
      <c r="CC1124" s="204"/>
      <c r="CD1124" s="204"/>
      <c r="CE1124" s="204"/>
      <c r="CF1124" s="211"/>
      <c r="CG1124" s="211"/>
      <c r="CI1124" s="209"/>
      <c r="CJ1124" s="209"/>
      <c r="EH1124" s="165"/>
      <c r="EI1124" s="165"/>
      <c r="EJ1124" s="166"/>
      <c r="EK1124" s="209"/>
      <c r="EL1124" s="211"/>
      <c r="EM1124" s="211"/>
      <c r="EN1124" s="211"/>
      <c r="EO1124" s="211"/>
      <c r="EP1124" s="211"/>
      <c r="ES1124" s="165"/>
      <c r="ET1124" s="165"/>
      <c r="EU1124" s="166"/>
      <c r="EV1124" s="209"/>
      <c r="EW1124" s="211"/>
      <c r="EX1124" s="211"/>
      <c r="EY1124" s="211"/>
      <c r="EZ1124" s="211"/>
      <c r="FA1124" s="211"/>
      <c r="FD1124" s="165"/>
      <c r="FE1124" s="165"/>
      <c r="FF1124" s="166"/>
      <c r="FG1124" s="209"/>
      <c r="FH1124" s="211"/>
      <c r="FI1124" s="211"/>
      <c r="FJ1124" s="211"/>
      <c r="FK1124" s="211"/>
      <c r="FL1124" s="211"/>
    </row>
    <row r="1125" spans="9:168">
      <c r="I1125" s="221">
        <f t="shared" si="527"/>
        <v>521</v>
      </c>
      <c r="J1125" s="159">
        <f>'v-t_chart'!C1122</f>
        <v>0</v>
      </c>
      <c r="K1125" s="204">
        <f t="shared" si="505"/>
        <v>0</v>
      </c>
      <c r="L1125" s="205" t="b">
        <f>IF('Input&amp;Output'!$C$3=10,phase_chart!C1122,IF('Input&amp;Output'!$C$3=21,phase_chart!G1122,IF('Input&amp;Output'!$C$3=22,phase_chart!K1122,IF('Input&amp;Output'!$C$3=31,phase_chart!O1122,IF('Input&amp;Output'!$C$3=32,phase_chart!S1122,"")))))</f>
        <v>0</v>
      </c>
      <c r="M1125" s="206" t="b">
        <f>IF('Input&amp;Output'!$C$3=10,phase_chart!D1122,IF('Input&amp;Output'!$C$3=21,phase_chart!H1122,IF('Input&amp;Output'!$C$3=22,phase_chart!L1122,IF('Input&amp;Output'!$C$3=31,phase_chart!P1122,IF('Input&amp;Output'!$C$3=32,phase_chart!T1122,"")))))</f>
        <v>0</v>
      </c>
      <c r="N1125" s="205" t="b">
        <f>IF('Input&amp;Output'!$C$3=10,phase_chart!E1122,IF('Input&amp;Output'!$C$3=21,phase_chart!I1122,IF('Input&amp;Output'!$C$3=22,phase_chart!M1122,IF('Input&amp;Output'!$C$3=31,phase_chart!Q1122,IF('Input&amp;Output'!$C$3=32,phase_chart!U1122,"")))))</f>
        <v>0</v>
      </c>
      <c r="P1125" s="159">
        <f>IF(NOT($J1125=0),IF($J1125&lt;IF($P1124=0,0,VLOOKUP(P1124,tbL!$M$37:$Q$43,IF(L1125=TRUE,2,4))),IF($J1125&gt;=VLOOKUP(P1124,tbL!$M$37:$Q$43,IF(L1125=TRUE,3,5)),$P1124,IF(AND(L1124=TRUE,L1125=TRUE),$P1124,$P1124-1)),IF(AND(L1125=TRUE,J1125=VLOOKUP(P1124,tbL!$M$37:$Q$43,IF(L1125=TRUE,2,4))),P1124,IF($P1124+1&gt;$C$12,$C$12,$P1124+1))),0)</f>
        <v>0</v>
      </c>
      <c r="Q1125" s="159">
        <f t="shared" si="507"/>
        <v>0</v>
      </c>
      <c r="R1125" s="207">
        <f t="shared" si="524"/>
        <v>0</v>
      </c>
      <c r="S1125" s="208"/>
      <c r="T1125" s="159">
        <f t="shared" si="525"/>
        <v>0</v>
      </c>
      <c r="U1125" s="209" t="str">
        <f ca="1">IF(AND(T1125=-1,N1125=TRUE),"*",IF(AND(U1124="*",N1125=TRUE),"*",IF(AND(AND(L1125=TRUE,U1124="*"),J1125&lt;VLOOKUP(V1124+1,tbL!$M$38:$O$43,3)),"*","")))</f>
        <v/>
      </c>
      <c r="V1125" s="204">
        <f t="shared" ca="1" si="508"/>
        <v>0</v>
      </c>
      <c r="Y1125" s="159" t="str">
        <f t="shared" ca="1" si="509"/>
        <v/>
      </c>
      <c r="Z1125" s="159" t="str">
        <f t="shared" si="510"/>
        <v/>
      </c>
      <c r="AA1125" s="159">
        <f t="shared" ca="1" si="530"/>
        <v>0</v>
      </c>
      <c r="AC1125" s="161" t="str">
        <f t="shared" ca="1" si="511"/>
        <v/>
      </c>
      <c r="AD1125" s="161">
        <f t="shared" ca="1" si="512"/>
        <v>0</v>
      </c>
      <c r="AE1125" s="161" t="str">
        <f t="shared" ref="AE1125:AE1188" ca="1" si="532">IF(OR(OR($AT1125=-1,$R1125=1),AD1125=0),"",IF(AND(AND(AD1124=AD1127,AD1125&lt;&gt;AD1124),AD1125=AD1126),IF(AE1123="*","","*"),""))</f>
        <v/>
      </c>
      <c r="AF1125" s="161">
        <f t="shared" ca="1" si="513"/>
        <v>0</v>
      </c>
      <c r="AG1125" s="161" t="str">
        <f t="shared" ca="1" si="514"/>
        <v/>
      </c>
      <c r="AH1125" s="161">
        <f t="shared" ca="1" si="515"/>
        <v>0</v>
      </c>
      <c r="AI1125" s="161" t="str">
        <f t="shared" ca="1" si="516"/>
        <v/>
      </c>
      <c r="AJ1125" s="161">
        <f t="shared" ca="1" si="517"/>
        <v>0</v>
      </c>
      <c r="AL1125" s="161" t="str">
        <f t="shared" ca="1" si="518"/>
        <v/>
      </c>
      <c r="AM1125" s="161">
        <f t="shared" ca="1" si="529"/>
        <v>0</v>
      </c>
      <c r="AN1125" s="161" t="str">
        <f t="shared" ca="1" si="519"/>
        <v/>
      </c>
      <c r="AO1125" s="161">
        <f t="shared" ca="1" si="528"/>
        <v>0</v>
      </c>
      <c r="AP1125" s="161" t="str">
        <f t="shared" ca="1" si="520"/>
        <v/>
      </c>
      <c r="AQ1125" s="161">
        <f t="shared" ca="1" si="526"/>
        <v>0</v>
      </c>
      <c r="AR1125" s="161" t="str">
        <f t="shared" ca="1" si="521"/>
        <v/>
      </c>
      <c r="AS1125" s="161">
        <f t="shared" ca="1" si="522"/>
        <v>0</v>
      </c>
      <c r="AT1125" s="159" t="str">
        <f t="shared" ca="1" si="531"/>
        <v/>
      </c>
      <c r="AU1125" s="210">
        <f t="shared" ca="1" si="506"/>
        <v>14</v>
      </c>
      <c r="AV1125" s="209"/>
      <c r="AW1125" s="204">
        <f t="shared" si="523"/>
        <v>12159.027777777763</v>
      </c>
      <c r="AX1125" s="159"/>
      <c r="AZ1125" s="159"/>
      <c r="BM1125" s="207"/>
      <c r="BN1125" s="212"/>
      <c r="BP1125" s="209"/>
      <c r="BQ1125" s="211"/>
      <c r="BR1125" s="211"/>
      <c r="BS1125" s="211"/>
      <c r="BT1125" s="211"/>
      <c r="BU1125" s="211"/>
      <c r="BV1125" s="211"/>
      <c r="BW1125" s="211"/>
      <c r="BX1125" s="211"/>
      <c r="BY1125" s="211"/>
      <c r="BZ1125" s="211"/>
      <c r="CA1125" s="209"/>
      <c r="CB1125" s="224"/>
      <c r="CC1125" s="204"/>
      <c r="CD1125" s="204"/>
      <c r="CE1125" s="204"/>
      <c r="CF1125" s="211"/>
      <c r="CG1125" s="211"/>
      <c r="CI1125" s="209"/>
      <c r="CJ1125" s="209"/>
      <c r="EH1125" s="165"/>
      <c r="EI1125" s="165"/>
      <c r="EJ1125" s="166"/>
      <c r="EK1125" s="209"/>
      <c r="EL1125" s="211"/>
      <c r="EM1125" s="211"/>
      <c r="EN1125" s="211"/>
      <c r="EO1125" s="211"/>
      <c r="EP1125" s="211"/>
      <c r="ES1125" s="165"/>
      <c r="ET1125" s="165"/>
      <c r="EU1125" s="166"/>
      <c r="EV1125" s="209"/>
      <c r="EW1125" s="211"/>
      <c r="EX1125" s="211"/>
      <c r="EY1125" s="211"/>
      <c r="EZ1125" s="211"/>
      <c r="FA1125" s="211"/>
      <c r="FD1125" s="165"/>
      <c r="FE1125" s="165"/>
      <c r="FF1125" s="166"/>
      <c r="FG1125" s="209"/>
      <c r="FH1125" s="211"/>
      <c r="FI1125" s="211"/>
      <c r="FJ1125" s="211"/>
      <c r="FK1125" s="211"/>
      <c r="FL1125" s="211"/>
    </row>
    <row r="1126" spans="9:168">
      <c r="I1126" s="221">
        <f t="shared" si="527"/>
        <v>522</v>
      </c>
      <c r="J1126" s="159">
        <f>'v-t_chart'!C1123</f>
        <v>0</v>
      </c>
      <c r="K1126" s="204">
        <f t="shared" si="505"/>
        <v>0</v>
      </c>
      <c r="L1126" s="205" t="b">
        <f>IF('Input&amp;Output'!$C$3=10,phase_chart!C1123,IF('Input&amp;Output'!$C$3=21,phase_chart!G1123,IF('Input&amp;Output'!$C$3=22,phase_chart!K1123,IF('Input&amp;Output'!$C$3=31,phase_chart!O1123,IF('Input&amp;Output'!$C$3=32,phase_chart!S1123,"")))))</f>
        <v>0</v>
      </c>
      <c r="M1126" s="206" t="b">
        <f>IF('Input&amp;Output'!$C$3=10,phase_chart!D1123,IF('Input&amp;Output'!$C$3=21,phase_chart!H1123,IF('Input&amp;Output'!$C$3=22,phase_chart!L1123,IF('Input&amp;Output'!$C$3=31,phase_chart!P1123,IF('Input&amp;Output'!$C$3=32,phase_chart!T1123,"")))))</f>
        <v>0</v>
      </c>
      <c r="N1126" s="205" t="b">
        <f>IF('Input&amp;Output'!$C$3=10,phase_chart!E1123,IF('Input&amp;Output'!$C$3=21,phase_chart!I1123,IF('Input&amp;Output'!$C$3=22,phase_chart!M1123,IF('Input&amp;Output'!$C$3=31,phase_chart!Q1123,IF('Input&amp;Output'!$C$3=32,phase_chart!U1123,"")))))</f>
        <v>0</v>
      </c>
      <c r="P1126" s="159">
        <f>IF(NOT($J1126=0),IF($J1126&lt;IF($P1125=0,0,VLOOKUP(P1125,tbL!$M$37:$Q$43,IF(L1126=TRUE,2,4))),IF($J1126&gt;=VLOOKUP(P1125,tbL!$M$37:$Q$43,IF(L1126=TRUE,3,5)),$P1125,IF(AND(L1125=TRUE,L1126=TRUE),$P1125,$P1125-1)),IF(AND(L1126=TRUE,J1126=VLOOKUP(P1125,tbL!$M$37:$Q$43,IF(L1126=TRUE,2,4))),P1125,IF($P1125+1&gt;$C$12,$C$12,$P1125+1))),0)</f>
        <v>0</v>
      </c>
      <c r="Q1126" s="159">
        <f t="shared" si="507"/>
        <v>0</v>
      </c>
      <c r="R1126" s="207">
        <f t="shared" si="524"/>
        <v>0</v>
      </c>
      <c r="S1126" s="208"/>
      <c r="T1126" s="159">
        <f t="shared" si="525"/>
        <v>0</v>
      </c>
      <c r="U1126" s="209" t="str">
        <f ca="1">IF(AND(T1126=-1,N1126=TRUE),"*",IF(AND(U1125="*",N1126=TRUE),"*",IF(AND(AND(L1126=TRUE,U1125="*"),J1126&lt;VLOOKUP(V1125+1,tbL!$M$38:$O$43,3)),"*","")))</f>
        <v/>
      </c>
      <c r="V1126" s="204">
        <f t="shared" ca="1" si="508"/>
        <v>0</v>
      </c>
      <c r="Y1126" s="159" t="str">
        <f t="shared" ca="1" si="509"/>
        <v/>
      </c>
      <c r="Z1126" s="159" t="str">
        <f t="shared" si="510"/>
        <v/>
      </c>
      <c r="AA1126" s="159">
        <f t="shared" ca="1" si="530"/>
        <v>0</v>
      </c>
      <c r="AC1126" s="161" t="str">
        <f t="shared" ca="1" si="511"/>
        <v/>
      </c>
      <c r="AD1126" s="161">
        <f t="shared" ca="1" si="512"/>
        <v>0</v>
      </c>
      <c r="AE1126" s="161" t="str">
        <f t="shared" ca="1" si="532"/>
        <v/>
      </c>
      <c r="AF1126" s="161">
        <f t="shared" ca="1" si="513"/>
        <v>0</v>
      </c>
      <c r="AG1126" s="161" t="str">
        <f t="shared" ca="1" si="514"/>
        <v/>
      </c>
      <c r="AH1126" s="161">
        <f t="shared" ca="1" si="515"/>
        <v>0</v>
      </c>
      <c r="AI1126" s="161" t="str">
        <f t="shared" ca="1" si="516"/>
        <v/>
      </c>
      <c r="AJ1126" s="161">
        <f t="shared" ca="1" si="517"/>
        <v>0</v>
      </c>
      <c r="AL1126" s="161" t="str">
        <f t="shared" ca="1" si="518"/>
        <v/>
      </c>
      <c r="AM1126" s="161">
        <f t="shared" ca="1" si="529"/>
        <v>0</v>
      </c>
      <c r="AN1126" s="161" t="str">
        <f t="shared" ca="1" si="519"/>
        <v/>
      </c>
      <c r="AO1126" s="161">
        <f t="shared" ca="1" si="528"/>
        <v>0</v>
      </c>
      <c r="AP1126" s="161" t="str">
        <f t="shared" ca="1" si="520"/>
        <v/>
      </c>
      <c r="AQ1126" s="161">
        <f t="shared" ca="1" si="526"/>
        <v>0</v>
      </c>
      <c r="AR1126" s="161" t="str">
        <f t="shared" ca="1" si="521"/>
        <v/>
      </c>
      <c r="AS1126" s="161">
        <f t="shared" ca="1" si="522"/>
        <v>0</v>
      </c>
      <c r="AT1126" s="159" t="str">
        <f t="shared" ca="1" si="531"/>
        <v/>
      </c>
      <c r="AU1126" s="210">
        <f t="shared" ca="1" si="506"/>
        <v>14</v>
      </c>
      <c r="AV1126" s="209"/>
      <c r="AW1126" s="204">
        <f t="shared" si="523"/>
        <v>12159.027777777763</v>
      </c>
      <c r="AX1126" s="159"/>
      <c r="AZ1126" s="159"/>
      <c r="BM1126" s="207"/>
      <c r="BN1126" s="212"/>
      <c r="BP1126" s="209"/>
      <c r="BQ1126" s="211"/>
      <c r="BR1126" s="211"/>
      <c r="BS1126" s="211"/>
      <c r="BT1126" s="211"/>
      <c r="BU1126" s="211"/>
      <c r="BV1126" s="211"/>
      <c r="BW1126" s="211"/>
      <c r="BX1126" s="211"/>
      <c r="BY1126" s="211"/>
      <c r="BZ1126" s="211"/>
      <c r="CA1126" s="209"/>
      <c r="CB1126" s="224"/>
      <c r="CC1126" s="204"/>
      <c r="CD1126" s="204"/>
      <c r="CE1126" s="204"/>
      <c r="CF1126" s="211"/>
      <c r="CG1126" s="211"/>
      <c r="CI1126" s="209"/>
      <c r="CJ1126" s="209"/>
      <c r="EH1126" s="165"/>
      <c r="EI1126" s="165"/>
      <c r="EJ1126" s="166"/>
      <c r="EK1126" s="209"/>
      <c r="EL1126" s="211"/>
      <c r="EM1126" s="211"/>
      <c r="EN1126" s="211"/>
      <c r="EO1126" s="211"/>
      <c r="EP1126" s="211"/>
      <c r="ES1126" s="165"/>
      <c r="ET1126" s="165"/>
      <c r="EU1126" s="166"/>
      <c r="EV1126" s="209"/>
      <c r="EW1126" s="211"/>
      <c r="EX1126" s="211"/>
      <c r="EY1126" s="211"/>
      <c r="EZ1126" s="211"/>
      <c r="FA1126" s="211"/>
      <c r="FD1126" s="165"/>
      <c r="FE1126" s="165"/>
      <c r="FF1126" s="166"/>
      <c r="FG1126" s="209"/>
      <c r="FH1126" s="211"/>
      <c r="FI1126" s="211"/>
      <c r="FJ1126" s="211"/>
      <c r="FK1126" s="211"/>
      <c r="FL1126" s="211"/>
    </row>
    <row r="1127" spans="9:168">
      <c r="I1127" s="221">
        <f t="shared" si="527"/>
        <v>523</v>
      </c>
      <c r="J1127" s="159">
        <f>'v-t_chart'!C1124</f>
        <v>0</v>
      </c>
      <c r="K1127" s="204">
        <f t="shared" si="505"/>
        <v>0</v>
      </c>
      <c r="L1127" s="205" t="b">
        <f>IF('Input&amp;Output'!$C$3=10,phase_chart!C1124,IF('Input&amp;Output'!$C$3=21,phase_chart!G1124,IF('Input&amp;Output'!$C$3=22,phase_chart!K1124,IF('Input&amp;Output'!$C$3=31,phase_chart!O1124,IF('Input&amp;Output'!$C$3=32,phase_chart!S1124,"")))))</f>
        <v>0</v>
      </c>
      <c r="M1127" s="206" t="b">
        <f>IF('Input&amp;Output'!$C$3=10,phase_chart!D1124,IF('Input&amp;Output'!$C$3=21,phase_chart!H1124,IF('Input&amp;Output'!$C$3=22,phase_chart!L1124,IF('Input&amp;Output'!$C$3=31,phase_chart!P1124,IF('Input&amp;Output'!$C$3=32,phase_chart!T1124,"")))))</f>
        <v>0</v>
      </c>
      <c r="N1127" s="205" t="b">
        <f>IF('Input&amp;Output'!$C$3=10,phase_chart!E1124,IF('Input&amp;Output'!$C$3=21,phase_chart!I1124,IF('Input&amp;Output'!$C$3=22,phase_chart!M1124,IF('Input&amp;Output'!$C$3=31,phase_chart!Q1124,IF('Input&amp;Output'!$C$3=32,phase_chart!U1124,"")))))</f>
        <v>0</v>
      </c>
      <c r="P1127" s="159">
        <f>IF(NOT($J1127=0),IF($J1127&lt;IF($P1126=0,0,VLOOKUP(P1126,tbL!$M$37:$Q$43,IF(L1127=TRUE,2,4))),IF($J1127&gt;=VLOOKUP(P1126,tbL!$M$37:$Q$43,IF(L1127=TRUE,3,5)),$P1126,IF(AND(L1126=TRUE,L1127=TRUE),$P1126,$P1126-1)),IF(AND(L1127=TRUE,J1127=VLOOKUP(P1126,tbL!$M$37:$Q$43,IF(L1127=TRUE,2,4))),P1126,IF($P1126+1&gt;$C$12,$C$12,$P1126+1))),0)</f>
        <v>0</v>
      </c>
      <c r="Q1127" s="159">
        <f t="shared" si="507"/>
        <v>0</v>
      </c>
      <c r="R1127" s="207">
        <f t="shared" si="524"/>
        <v>0</v>
      </c>
      <c r="S1127" s="208"/>
      <c r="T1127" s="159">
        <f t="shared" si="525"/>
        <v>0</v>
      </c>
      <c r="U1127" s="209" t="str">
        <f ca="1">IF(AND(T1127=-1,N1127=TRUE),"*",IF(AND(U1126="*",N1127=TRUE),"*",IF(AND(AND(L1127=TRUE,U1126="*"),J1127&lt;VLOOKUP(V1126+1,tbL!$M$38:$O$43,3)),"*","")))</f>
        <v/>
      </c>
      <c r="V1127" s="204">
        <f t="shared" ca="1" si="508"/>
        <v>0</v>
      </c>
      <c r="Y1127" s="159" t="str">
        <f t="shared" ca="1" si="509"/>
        <v/>
      </c>
      <c r="Z1127" s="159" t="str">
        <f t="shared" si="510"/>
        <v/>
      </c>
      <c r="AA1127" s="159">
        <f t="shared" ca="1" si="530"/>
        <v>0</v>
      </c>
      <c r="AC1127" s="161" t="str">
        <f t="shared" ca="1" si="511"/>
        <v/>
      </c>
      <c r="AD1127" s="161">
        <f t="shared" ca="1" si="512"/>
        <v>0</v>
      </c>
      <c r="AE1127" s="161" t="str">
        <f t="shared" ca="1" si="532"/>
        <v/>
      </c>
      <c r="AF1127" s="161">
        <f t="shared" ca="1" si="513"/>
        <v>0</v>
      </c>
      <c r="AG1127" s="161" t="str">
        <f t="shared" ca="1" si="514"/>
        <v/>
      </c>
      <c r="AH1127" s="161">
        <f t="shared" ca="1" si="515"/>
        <v>0</v>
      </c>
      <c r="AI1127" s="161" t="str">
        <f t="shared" ca="1" si="516"/>
        <v/>
      </c>
      <c r="AJ1127" s="161">
        <f t="shared" ca="1" si="517"/>
        <v>0</v>
      </c>
      <c r="AL1127" s="161" t="str">
        <f t="shared" ca="1" si="518"/>
        <v/>
      </c>
      <c r="AM1127" s="161">
        <f t="shared" ca="1" si="529"/>
        <v>0</v>
      </c>
      <c r="AN1127" s="161" t="str">
        <f t="shared" ca="1" si="519"/>
        <v/>
      </c>
      <c r="AO1127" s="161">
        <f t="shared" ca="1" si="528"/>
        <v>0</v>
      </c>
      <c r="AP1127" s="161" t="str">
        <f t="shared" ca="1" si="520"/>
        <v/>
      </c>
      <c r="AQ1127" s="161">
        <f t="shared" ca="1" si="526"/>
        <v>0</v>
      </c>
      <c r="AR1127" s="161" t="str">
        <f t="shared" ca="1" si="521"/>
        <v/>
      </c>
      <c r="AS1127" s="161">
        <f t="shared" ca="1" si="522"/>
        <v>0</v>
      </c>
      <c r="AT1127" s="159" t="str">
        <f t="shared" ca="1" si="531"/>
        <v/>
      </c>
      <c r="AU1127" s="210">
        <f t="shared" ca="1" si="506"/>
        <v>14</v>
      </c>
      <c r="AV1127" s="209"/>
      <c r="AW1127" s="204">
        <f t="shared" si="523"/>
        <v>12159.027777777763</v>
      </c>
      <c r="AX1127" s="159"/>
      <c r="AZ1127" s="159"/>
      <c r="BM1127" s="207"/>
      <c r="BN1127" s="212"/>
      <c r="BP1127" s="209"/>
      <c r="BQ1127" s="211"/>
      <c r="BR1127" s="211"/>
      <c r="BS1127" s="211"/>
      <c r="BT1127" s="211"/>
      <c r="BU1127" s="211"/>
      <c r="BV1127" s="211"/>
      <c r="BW1127" s="211"/>
      <c r="BX1127" s="211"/>
      <c r="BY1127" s="211"/>
      <c r="BZ1127" s="211"/>
      <c r="CA1127" s="209"/>
      <c r="CB1127" s="224"/>
      <c r="CC1127" s="204"/>
      <c r="CD1127" s="204"/>
      <c r="CE1127" s="204"/>
      <c r="CF1127" s="211"/>
      <c r="CG1127" s="211"/>
      <c r="CI1127" s="209"/>
      <c r="CJ1127" s="209"/>
      <c r="EH1127" s="165"/>
      <c r="EI1127" s="165"/>
      <c r="EJ1127" s="166"/>
      <c r="EK1127" s="209"/>
      <c r="EL1127" s="211"/>
      <c r="EM1127" s="211"/>
      <c r="EN1127" s="211"/>
      <c r="EO1127" s="211"/>
      <c r="EP1127" s="211"/>
      <c r="ES1127" s="165"/>
      <c r="ET1127" s="165"/>
      <c r="EU1127" s="166"/>
      <c r="EV1127" s="209"/>
      <c r="EW1127" s="211"/>
      <c r="EX1127" s="211"/>
      <c r="EY1127" s="211"/>
      <c r="EZ1127" s="211"/>
      <c r="FA1127" s="211"/>
      <c r="FD1127" s="165"/>
      <c r="FE1127" s="165"/>
      <c r="FF1127" s="166"/>
      <c r="FG1127" s="209"/>
      <c r="FH1127" s="211"/>
      <c r="FI1127" s="211"/>
      <c r="FJ1127" s="211"/>
      <c r="FK1127" s="211"/>
      <c r="FL1127" s="211"/>
    </row>
    <row r="1128" spans="9:168">
      <c r="I1128" s="221">
        <f t="shared" si="527"/>
        <v>524</v>
      </c>
      <c r="J1128" s="159">
        <f>'v-t_chart'!C1125</f>
        <v>0</v>
      </c>
      <c r="K1128" s="204">
        <f t="shared" si="505"/>
        <v>0</v>
      </c>
      <c r="L1128" s="205" t="b">
        <f>IF('Input&amp;Output'!$C$3=10,phase_chart!C1125,IF('Input&amp;Output'!$C$3=21,phase_chart!G1125,IF('Input&amp;Output'!$C$3=22,phase_chart!K1125,IF('Input&amp;Output'!$C$3=31,phase_chart!O1125,IF('Input&amp;Output'!$C$3=32,phase_chart!S1125,"")))))</f>
        <v>0</v>
      </c>
      <c r="M1128" s="206" t="b">
        <f>IF('Input&amp;Output'!$C$3=10,phase_chart!D1125,IF('Input&amp;Output'!$C$3=21,phase_chart!H1125,IF('Input&amp;Output'!$C$3=22,phase_chart!L1125,IF('Input&amp;Output'!$C$3=31,phase_chart!P1125,IF('Input&amp;Output'!$C$3=32,phase_chart!T1125,"")))))</f>
        <v>0</v>
      </c>
      <c r="N1128" s="205" t="b">
        <f>IF('Input&amp;Output'!$C$3=10,phase_chart!E1125,IF('Input&amp;Output'!$C$3=21,phase_chart!I1125,IF('Input&amp;Output'!$C$3=22,phase_chart!M1125,IF('Input&amp;Output'!$C$3=31,phase_chart!Q1125,IF('Input&amp;Output'!$C$3=32,phase_chart!U1125,"")))))</f>
        <v>0</v>
      </c>
      <c r="P1128" s="159">
        <f>IF(NOT($J1128=0),IF($J1128&lt;IF($P1127=0,0,VLOOKUP(P1127,tbL!$M$37:$Q$43,IF(L1128=TRUE,2,4))),IF($J1128&gt;=VLOOKUP(P1127,tbL!$M$37:$Q$43,IF(L1128=TRUE,3,5)),$P1127,IF(AND(L1127=TRUE,L1128=TRUE),$P1127,$P1127-1)),IF(AND(L1128=TRUE,J1128=VLOOKUP(P1127,tbL!$M$37:$Q$43,IF(L1128=TRUE,2,4))),P1127,IF($P1127+1&gt;$C$12,$C$12,$P1127+1))),0)</f>
        <v>0</v>
      </c>
      <c r="Q1128" s="159">
        <f t="shared" si="507"/>
        <v>0</v>
      </c>
      <c r="R1128" s="207">
        <f t="shared" si="524"/>
        <v>0</v>
      </c>
      <c r="S1128" s="208"/>
      <c r="T1128" s="159">
        <f t="shared" si="525"/>
        <v>0</v>
      </c>
      <c r="U1128" s="209" t="str">
        <f ca="1">IF(AND(T1128=-1,N1128=TRUE),"*",IF(AND(U1127="*",N1128=TRUE),"*",IF(AND(AND(L1128=TRUE,U1127="*"),J1128&lt;VLOOKUP(V1127+1,tbL!$M$38:$O$43,3)),"*","")))</f>
        <v/>
      </c>
      <c r="V1128" s="204">
        <f t="shared" ca="1" si="508"/>
        <v>0</v>
      </c>
      <c r="Y1128" s="159" t="str">
        <f t="shared" ca="1" si="509"/>
        <v/>
      </c>
      <c r="Z1128" s="159" t="str">
        <f t="shared" si="510"/>
        <v/>
      </c>
      <c r="AA1128" s="159">
        <f t="shared" ca="1" si="530"/>
        <v>0</v>
      </c>
      <c r="AC1128" s="161" t="str">
        <f t="shared" ca="1" si="511"/>
        <v/>
      </c>
      <c r="AD1128" s="161">
        <f t="shared" ca="1" si="512"/>
        <v>0</v>
      </c>
      <c r="AE1128" s="161" t="str">
        <f t="shared" ca="1" si="532"/>
        <v/>
      </c>
      <c r="AF1128" s="161">
        <f t="shared" ca="1" si="513"/>
        <v>0</v>
      </c>
      <c r="AG1128" s="161" t="str">
        <f t="shared" ca="1" si="514"/>
        <v/>
      </c>
      <c r="AH1128" s="161">
        <f t="shared" ca="1" si="515"/>
        <v>0</v>
      </c>
      <c r="AI1128" s="161" t="str">
        <f t="shared" ca="1" si="516"/>
        <v/>
      </c>
      <c r="AJ1128" s="161">
        <f t="shared" ca="1" si="517"/>
        <v>0</v>
      </c>
      <c r="AL1128" s="161" t="str">
        <f t="shared" ca="1" si="518"/>
        <v/>
      </c>
      <c r="AM1128" s="161">
        <f t="shared" ca="1" si="529"/>
        <v>0</v>
      </c>
      <c r="AN1128" s="161" t="str">
        <f t="shared" ca="1" si="519"/>
        <v/>
      </c>
      <c r="AO1128" s="161">
        <f t="shared" ca="1" si="528"/>
        <v>0</v>
      </c>
      <c r="AP1128" s="161" t="str">
        <f t="shared" ca="1" si="520"/>
        <v/>
      </c>
      <c r="AQ1128" s="161">
        <f t="shared" ca="1" si="526"/>
        <v>0</v>
      </c>
      <c r="AR1128" s="161" t="str">
        <f t="shared" ca="1" si="521"/>
        <v/>
      </c>
      <c r="AS1128" s="161">
        <f t="shared" ca="1" si="522"/>
        <v>0</v>
      </c>
      <c r="AT1128" s="159" t="str">
        <f t="shared" ca="1" si="531"/>
        <v/>
      </c>
      <c r="AU1128" s="210">
        <f t="shared" ca="1" si="506"/>
        <v>14</v>
      </c>
      <c r="AV1128" s="209"/>
      <c r="AW1128" s="204">
        <f t="shared" si="523"/>
        <v>12159.027777777763</v>
      </c>
      <c r="AX1128" s="159"/>
      <c r="AZ1128" s="159"/>
      <c r="BM1128" s="207"/>
      <c r="BN1128" s="212"/>
      <c r="BP1128" s="209"/>
      <c r="BQ1128" s="211"/>
      <c r="BR1128" s="211"/>
      <c r="BS1128" s="211"/>
      <c r="BT1128" s="211"/>
      <c r="BU1128" s="211"/>
      <c r="BV1128" s="211"/>
      <c r="BW1128" s="211"/>
      <c r="BX1128" s="211"/>
      <c r="BY1128" s="211"/>
      <c r="BZ1128" s="211"/>
      <c r="CA1128" s="209"/>
      <c r="CB1128" s="224"/>
      <c r="CC1128" s="204"/>
      <c r="CD1128" s="204"/>
      <c r="CE1128" s="204"/>
      <c r="CF1128" s="211"/>
      <c r="CG1128" s="211"/>
      <c r="CI1128" s="209"/>
      <c r="CJ1128" s="209"/>
      <c r="EH1128" s="165"/>
      <c r="EI1128" s="165"/>
      <c r="EJ1128" s="166"/>
      <c r="EK1128" s="209"/>
      <c r="EL1128" s="211"/>
      <c r="EM1128" s="211"/>
      <c r="EN1128" s="211"/>
      <c r="EO1128" s="211"/>
      <c r="EP1128" s="211"/>
      <c r="ES1128" s="165"/>
      <c r="ET1128" s="165"/>
      <c r="EU1128" s="166"/>
      <c r="EV1128" s="209"/>
      <c r="EW1128" s="211"/>
      <c r="EX1128" s="211"/>
      <c r="EY1128" s="211"/>
      <c r="EZ1128" s="211"/>
      <c r="FA1128" s="211"/>
      <c r="FD1128" s="165"/>
      <c r="FE1128" s="165"/>
      <c r="FF1128" s="166"/>
      <c r="FG1128" s="209"/>
      <c r="FH1128" s="211"/>
      <c r="FI1128" s="211"/>
      <c r="FJ1128" s="211"/>
      <c r="FK1128" s="211"/>
      <c r="FL1128" s="211"/>
    </row>
    <row r="1129" spans="9:168">
      <c r="I1129" s="221">
        <f t="shared" si="527"/>
        <v>525</v>
      </c>
      <c r="J1129" s="159">
        <f>'v-t_chart'!C1126</f>
        <v>0</v>
      </c>
      <c r="K1129" s="204">
        <f t="shared" si="505"/>
        <v>0</v>
      </c>
      <c r="L1129" s="205" t="b">
        <f>IF('Input&amp;Output'!$C$3=10,phase_chart!C1126,IF('Input&amp;Output'!$C$3=21,phase_chart!G1126,IF('Input&amp;Output'!$C$3=22,phase_chart!K1126,IF('Input&amp;Output'!$C$3=31,phase_chart!O1126,IF('Input&amp;Output'!$C$3=32,phase_chart!S1126,"")))))</f>
        <v>0</v>
      </c>
      <c r="M1129" s="206" t="b">
        <f>IF('Input&amp;Output'!$C$3=10,phase_chart!D1126,IF('Input&amp;Output'!$C$3=21,phase_chart!H1126,IF('Input&amp;Output'!$C$3=22,phase_chart!L1126,IF('Input&amp;Output'!$C$3=31,phase_chart!P1126,IF('Input&amp;Output'!$C$3=32,phase_chart!T1126,"")))))</f>
        <v>0</v>
      </c>
      <c r="N1129" s="205" t="b">
        <f>IF('Input&amp;Output'!$C$3=10,phase_chart!E1126,IF('Input&amp;Output'!$C$3=21,phase_chart!I1126,IF('Input&amp;Output'!$C$3=22,phase_chart!M1126,IF('Input&amp;Output'!$C$3=31,phase_chart!Q1126,IF('Input&amp;Output'!$C$3=32,phase_chart!U1126,"")))))</f>
        <v>0</v>
      </c>
      <c r="P1129" s="159">
        <f>IF(NOT($J1129=0),IF($J1129&lt;IF($P1128=0,0,VLOOKUP(P1128,tbL!$M$37:$Q$43,IF(L1129=TRUE,2,4))),IF($J1129&gt;=VLOOKUP(P1128,tbL!$M$37:$Q$43,IF(L1129=TRUE,3,5)),$P1128,IF(AND(L1128=TRUE,L1129=TRUE),$P1128,$P1128-1)),IF(AND(L1129=TRUE,J1129=VLOOKUP(P1128,tbL!$M$37:$Q$43,IF(L1129=TRUE,2,4))),P1128,IF($P1128+1&gt;$C$12,$C$12,$P1128+1))),0)</f>
        <v>0</v>
      </c>
      <c r="Q1129" s="159">
        <f t="shared" si="507"/>
        <v>0</v>
      </c>
      <c r="R1129" s="207">
        <f t="shared" si="524"/>
        <v>0</v>
      </c>
      <c r="S1129" s="208"/>
      <c r="T1129" s="159">
        <f t="shared" si="525"/>
        <v>0</v>
      </c>
      <c r="U1129" s="209" t="str">
        <f ca="1">IF(AND(T1129=-1,N1129=TRUE),"*",IF(AND(U1128="*",N1129=TRUE),"*",IF(AND(AND(L1129=TRUE,U1128="*"),J1129&lt;VLOOKUP(V1128+1,tbL!$M$38:$O$43,3)),"*","")))</f>
        <v/>
      </c>
      <c r="V1129" s="204">
        <f t="shared" ca="1" si="508"/>
        <v>0</v>
      </c>
      <c r="Y1129" s="159" t="str">
        <f t="shared" ca="1" si="509"/>
        <v/>
      </c>
      <c r="Z1129" s="159" t="str">
        <f t="shared" si="510"/>
        <v/>
      </c>
      <c r="AA1129" s="159">
        <f t="shared" ca="1" si="530"/>
        <v>0</v>
      </c>
      <c r="AC1129" s="161" t="str">
        <f t="shared" ca="1" si="511"/>
        <v/>
      </c>
      <c r="AD1129" s="161">
        <f t="shared" ca="1" si="512"/>
        <v>0</v>
      </c>
      <c r="AE1129" s="161" t="str">
        <f t="shared" ca="1" si="532"/>
        <v/>
      </c>
      <c r="AF1129" s="161">
        <f t="shared" ca="1" si="513"/>
        <v>0</v>
      </c>
      <c r="AG1129" s="161" t="str">
        <f t="shared" ca="1" si="514"/>
        <v/>
      </c>
      <c r="AH1129" s="161">
        <f t="shared" ca="1" si="515"/>
        <v>0</v>
      </c>
      <c r="AI1129" s="161" t="str">
        <f t="shared" ca="1" si="516"/>
        <v/>
      </c>
      <c r="AJ1129" s="161">
        <f t="shared" ca="1" si="517"/>
        <v>0</v>
      </c>
      <c r="AL1129" s="161" t="str">
        <f t="shared" ca="1" si="518"/>
        <v/>
      </c>
      <c r="AM1129" s="161">
        <f t="shared" ca="1" si="529"/>
        <v>0</v>
      </c>
      <c r="AN1129" s="161" t="str">
        <f t="shared" ca="1" si="519"/>
        <v/>
      </c>
      <c r="AO1129" s="161">
        <f t="shared" ca="1" si="528"/>
        <v>0</v>
      </c>
      <c r="AP1129" s="161" t="str">
        <f t="shared" ca="1" si="520"/>
        <v/>
      </c>
      <c r="AQ1129" s="161">
        <f t="shared" ca="1" si="526"/>
        <v>0</v>
      </c>
      <c r="AR1129" s="161" t="str">
        <f t="shared" ca="1" si="521"/>
        <v/>
      </c>
      <c r="AS1129" s="161">
        <f t="shared" ca="1" si="522"/>
        <v>0</v>
      </c>
      <c r="AT1129" s="159" t="str">
        <f t="shared" ca="1" si="531"/>
        <v/>
      </c>
      <c r="AU1129" s="210">
        <f t="shared" ca="1" si="506"/>
        <v>14</v>
      </c>
      <c r="AV1129" s="209"/>
      <c r="AW1129" s="204">
        <f t="shared" si="523"/>
        <v>12159.027777777763</v>
      </c>
      <c r="AX1129" s="159"/>
      <c r="AZ1129" s="159"/>
      <c r="BM1129" s="207"/>
      <c r="BN1129" s="212"/>
      <c r="BP1129" s="209"/>
      <c r="BQ1129" s="211"/>
      <c r="BR1129" s="211"/>
      <c r="BS1129" s="211"/>
      <c r="BT1129" s="211"/>
      <c r="BU1129" s="211"/>
      <c r="BV1129" s="211"/>
      <c r="BW1129" s="211"/>
      <c r="BX1129" s="211"/>
      <c r="BY1129" s="211"/>
      <c r="BZ1129" s="211"/>
      <c r="CA1129" s="209"/>
      <c r="CB1129" s="224"/>
      <c r="CC1129" s="204"/>
      <c r="CD1129" s="204"/>
      <c r="CE1129" s="204"/>
      <c r="CF1129" s="211"/>
      <c r="CG1129" s="211"/>
      <c r="CI1129" s="209"/>
      <c r="CJ1129" s="209"/>
      <c r="EH1129" s="165"/>
      <c r="EI1129" s="165"/>
      <c r="EJ1129" s="166"/>
      <c r="EK1129" s="209"/>
      <c r="EL1129" s="211"/>
      <c r="EM1129" s="211"/>
      <c r="EN1129" s="211"/>
      <c r="EO1129" s="211"/>
      <c r="EP1129" s="211"/>
      <c r="ES1129" s="165"/>
      <c r="ET1129" s="165"/>
      <c r="EU1129" s="166"/>
      <c r="EV1129" s="209"/>
      <c r="EW1129" s="211"/>
      <c r="EX1129" s="211"/>
      <c r="EY1129" s="211"/>
      <c r="EZ1129" s="211"/>
      <c r="FA1129" s="211"/>
      <c r="FD1129" s="165"/>
      <c r="FE1129" s="165"/>
      <c r="FF1129" s="166"/>
      <c r="FG1129" s="209"/>
      <c r="FH1129" s="211"/>
      <c r="FI1129" s="211"/>
      <c r="FJ1129" s="211"/>
      <c r="FK1129" s="211"/>
      <c r="FL1129" s="211"/>
    </row>
    <row r="1130" spans="9:168">
      <c r="I1130" s="221">
        <f t="shared" si="527"/>
        <v>526</v>
      </c>
      <c r="J1130" s="159">
        <f>'v-t_chart'!C1127</f>
        <v>0</v>
      </c>
      <c r="K1130" s="204">
        <f t="shared" si="505"/>
        <v>0</v>
      </c>
      <c r="L1130" s="205" t="b">
        <f>IF('Input&amp;Output'!$C$3=10,phase_chart!C1127,IF('Input&amp;Output'!$C$3=21,phase_chart!G1127,IF('Input&amp;Output'!$C$3=22,phase_chart!K1127,IF('Input&amp;Output'!$C$3=31,phase_chart!O1127,IF('Input&amp;Output'!$C$3=32,phase_chart!S1127,"")))))</f>
        <v>0</v>
      </c>
      <c r="M1130" s="206" t="b">
        <f>IF('Input&amp;Output'!$C$3=10,phase_chart!D1127,IF('Input&amp;Output'!$C$3=21,phase_chart!H1127,IF('Input&amp;Output'!$C$3=22,phase_chart!L1127,IF('Input&amp;Output'!$C$3=31,phase_chart!P1127,IF('Input&amp;Output'!$C$3=32,phase_chart!T1127,"")))))</f>
        <v>0</v>
      </c>
      <c r="N1130" s="205" t="b">
        <f>IF('Input&amp;Output'!$C$3=10,phase_chart!E1127,IF('Input&amp;Output'!$C$3=21,phase_chart!I1127,IF('Input&amp;Output'!$C$3=22,phase_chart!M1127,IF('Input&amp;Output'!$C$3=31,phase_chart!Q1127,IF('Input&amp;Output'!$C$3=32,phase_chart!U1127,"")))))</f>
        <v>0</v>
      </c>
      <c r="P1130" s="159">
        <f>IF(NOT($J1130=0),IF($J1130&lt;IF($P1129=0,0,VLOOKUP(P1129,tbL!$M$37:$Q$43,IF(L1130=TRUE,2,4))),IF($J1130&gt;=VLOOKUP(P1129,tbL!$M$37:$Q$43,IF(L1130=TRUE,3,5)),$P1129,IF(AND(L1129=TRUE,L1130=TRUE),$P1129,$P1129-1)),IF(AND(L1130=TRUE,J1130=VLOOKUP(P1129,tbL!$M$37:$Q$43,IF(L1130=TRUE,2,4))),P1129,IF($P1129+1&gt;$C$12,$C$12,$P1129+1))),0)</f>
        <v>0</v>
      </c>
      <c r="Q1130" s="159">
        <f t="shared" si="507"/>
        <v>0</v>
      </c>
      <c r="R1130" s="207">
        <f t="shared" si="524"/>
        <v>0</v>
      </c>
      <c r="S1130" s="208"/>
      <c r="T1130" s="159">
        <f t="shared" si="525"/>
        <v>0</v>
      </c>
      <c r="U1130" s="209" t="str">
        <f ca="1">IF(AND(T1130=-1,N1130=TRUE),"*",IF(AND(U1129="*",N1130=TRUE),"*",IF(AND(AND(L1130=TRUE,U1129="*"),J1130&lt;VLOOKUP(V1129+1,tbL!$M$38:$O$43,3)),"*","")))</f>
        <v/>
      </c>
      <c r="V1130" s="204">
        <f t="shared" ca="1" si="508"/>
        <v>0</v>
      </c>
      <c r="Y1130" s="159" t="str">
        <f t="shared" ca="1" si="509"/>
        <v/>
      </c>
      <c r="Z1130" s="159" t="str">
        <f t="shared" si="510"/>
        <v/>
      </c>
      <c r="AA1130" s="159">
        <f t="shared" ca="1" si="530"/>
        <v>0</v>
      </c>
      <c r="AC1130" s="161" t="str">
        <f t="shared" ca="1" si="511"/>
        <v/>
      </c>
      <c r="AD1130" s="161">
        <f t="shared" ca="1" si="512"/>
        <v>0</v>
      </c>
      <c r="AE1130" s="161" t="str">
        <f t="shared" ca="1" si="532"/>
        <v/>
      </c>
      <c r="AF1130" s="161">
        <f t="shared" ca="1" si="513"/>
        <v>0</v>
      </c>
      <c r="AG1130" s="161" t="str">
        <f t="shared" ca="1" si="514"/>
        <v/>
      </c>
      <c r="AH1130" s="161">
        <f t="shared" ca="1" si="515"/>
        <v>0</v>
      </c>
      <c r="AI1130" s="161" t="str">
        <f t="shared" ca="1" si="516"/>
        <v/>
      </c>
      <c r="AJ1130" s="161">
        <f t="shared" ca="1" si="517"/>
        <v>0</v>
      </c>
      <c r="AL1130" s="161" t="str">
        <f t="shared" ca="1" si="518"/>
        <v/>
      </c>
      <c r="AM1130" s="161">
        <f t="shared" ca="1" si="529"/>
        <v>0</v>
      </c>
      <c r="AN1130" s="161" t="str">
        <f t="shared" ca="1" si="519"/>
        <v/>
      </c>
      <c r="AO1130" s="161">
        <f t="shared" ca="1" si="528"/>
        <v>0</v>
      </c>
      <c r="AP1130" s="161" t="str">
        <f t="shared" ca="1" si="520"/>
        <v/>
      </c>
      <c r="AQ1130" s="161">
        <f t="shared" ca="1" si="526"/>
        <v>0</v>
      </c>
      <c r="AR1130" s="161" t="str">
        <f t="shared" ca="1" si="521"/>
        <v/>
      </c>
      <c r="AS1130" s="161">
        <f t="shared" ca="1" si="522"/>
        <v>0</v>
      </c>
      <c r="AT1130" s="159" t="str">
        <f t="shared" ca="1" si="531"/>
        <v/>
      </c>
      <c r="AU1130" s="210">
        <f t="shared" ca="1" si="506"/>
        <v>14</v>
      </c>
      <c r="AV1130" s="209"/>
      <c r="AW1130" s="204">
        <f t="shared" si="523"/>
        <v>12159.027777777763</v>
      </c>
      <c r="AX1130" s="159"/>
      <c r="AZ1130" s="159"/>
      <c r="BM1130" s="207"/>
      <c r="BN1130" s="212"/>
      <c r="BP1130" s="209"/>
      <c r="BQ1130" s="211"/>
      <c r="BR1130" s="211"/>
      <c r="BS1130" s="211"/>
      <c r="BT1130" s="211"/>
      <c r="BU1130" s="211"/>
      <c r="BV1130" s="211"/>
      <c r="BW1130" s="211"/>
      <c r="BX1130" s="211"/>
      <c r="BY1130" s="211"/>
      <c r="BZ1130" s="211"/>
      <c r="CA1130" s="209"/>
      <c r="CB1130" s="224"/>
      <c r="CC1130" s="204"/>
      <c r="CD1130" s="204"/>
      <c r="CE1130" s="204"/>
      <c r="CF1130" s="211"/>
      <c r="CG1130" s="211"/>
      <c r="CI1130" s="209"/>
      <c r="CJ1130" s="209"/>
      <c r="EH1130" s="165"/>
      <c r="EI1130" s="165"/>
      <c r="EJ1130" s="166"/>
      <c r="EK1130" s="209"/>
      <c r="EL1130" s="211"/>
      <c r="EM1130" s="211"/>
      <c r="EN1130" s="211"/>
      <c r="EO1130" s="211"/>
      <c r="EP1130" s="211"/>
      <c r="ES1130" s="165"/>
      <c r="ET1130" s="165"/>
      <c r="EU1130" s="166"/>
      <c r="EV1130" s="209"/>
      <c r="EW1130" s="211"/>
      <c r="EX1130" s="211"/>
      <c r="EY1130" s="211"/>
      <c r="EZ1130" s="211"/>
      <c r="FA1130" s="211"/>
      <c r="FD1130" s="165"/>
      <c r="FE1130" s="165"/>
      <c r="FF1130" s="166"/>
      <c r="FG1130" s="209"/>
      <c r="FH1130" s="211"/>
      <c r="FI1130" s="211"/>
      <c r="FJ1130" s="211"/>
      <c r="FK1130" s="211"/>
      <c r="FL1130" s="211"/>
    </row>
    <row r="1131" spans="9:168">
      <c r="I1131" s="221">
        <f t="shared" si="527"/>
        <v>527</v>
      </c>
      <c r="J1131" s="159">
        <f>'v-t_chart'!C1128</f>
        <v>0</v>
      </c>
      <c r="K1131" s="204">
        <f t="shared" si="505"/>
        <v>0</v>
      </c>
      <c r="L1131" s="205" t="b">
        <f>IF('Input&amp;Output'!$C$3=10,phase_chart!C1128,IF('Input&amp;Output'!$C$3=21,phase_chart!G1128,IF('Input&amp;Output'!$C$3=22,phase_chart!K1128,IF('Input&amp;Output'!$C$3=31,phase_chart!O1128,IF('Input&amp;Output'!$C$3=32,phase_chart!S1128,"")))))</f>
        <v>0</v>
      </c>
      <c r="M1131" s="206" t="b">
        <f>IF('Input&amp;Output'!$C$3=10,phase_chart!D1128,IF('Input&amp;Output'!$C$3=21,phase_chart!H1128,IF('Input&amp;Output'!$C$3=22,phase_chart!L1128,IF('Input&amp;Output'!$C$3=31,phase_chart!P1128,IF('Input&amp;Output'!$C$3=32,phase_chart!T1128,"")))))</f>
        <v>0</v>
      </c>
      <c r="N1131" s="205" t="b">
        <f>IF('Input&amp;Output'!$C$3=10,phase_chart!E1128,IF('Input&amp;Output'!$C$3=21,phase_chart!I1128,IF('Input&amp;Output'!$C$3=22,phase_chart!M1128,IF('Input&amp;Output'!$C$3=31,phase_chart!Q1128,IF('Input&amp;Output'!$C$3=32,phase_chart!U1128,"")))))</f>
        <v>0</v>
      </c>
      <c r="P1131" s="159">
        <f>IF(NOT($J1131=0),IF($J1131&lt;IF($P1130=0,0,VLOOKUP(P1130,tbL!$M$37:$Q$43,IF(L1131=TRUE,2,4))),IF($J1131&gt;=VLOOKUP(P1130,tbL!$M$37:$Q$43,IF(L1131=TRUE,3,5)),$P1130,IF(AND(L1130=TRUE,L1131=TRUE),$P1130,$P1130-1)),IF(AND(L1131=TRUE,J1131=VLOOKUP(P1130,tbL!$M$37:$Q$43,IF(L1131=TRUE,2,4))),P1130,IF($P1130+1&gt;$C$12,$C$12,$P1130+1))),0)</f>
        <v>0</v>
      </c>
      <c r="Q1131" s="159">
        <f t="shared" si="507"/>
        <v>0</v>
      </c>
      <c r="R1131" s="207">
        <f t="shared" si="524"/>
        <v>0</v>
      </c>
      <c r="S1131" s="208"/>
      <c r="T1131" s="159">
        <f t="shared" si="525"/>
        <v>0</v>
      </c>
      <c r="U1131" s="209" t="str">
        <f ca="1">IF(AND(T1131=-1,N1131=TRUE),"*",IF(AND(U1130="*",N1131=TRUE),"*",IF(AND(AND(L1131=TRUE,U1130="*"),J1131&lt;VLOOKUP(V1130+1,tbL!$M$38:$O$43,3)),"*","")))</f>
        <v/>
      </c>
      <c r="V1131" s="204">
        <f t="shared" ca="1" si="508"/>
        <v>0</v>
      </c>
      <c r="Y1131" s="159" t="str">
        <f t="shared" ca="1" si="509"/>
        <v/>
      </c>
      <c r="Z1131" s="159" t="str">
        <f t="shared" si="510"/>
        <v/>
      </c>
      <c r="AA1131" s="159">
        <f t="shared" ca="1" si="530"/>
        <v>0</v>
      </c>
      <c r="AC1131" s="161" t="str">
        <f t="shared" ca="1" si="511"/>
        <v/>
      </c>
      <c r="AD1131" s="161">
        <f t="shared" ca="1" si="512"/>
        <v>0</v>
      </c>
      <c r="AE1131" s="161" t="str">
        <f t="shared" ca="1" si="532"/>
        <v/>
      </c>
      <c r="AF1131" s="161">
        <f t="shared" ca="1" si="513"/>
        <v>0</v>
      </c>
      <c r="AG1131" s="161" t="str">
        <f t="shared" ca="1" si="514"/>
        <v/>
      </c>
      <c r="AH1131" s="161">
        <f t="shared" ca="1" si="515"/>
        <v>0</v>
      </c>
      <c r="AI1131" s="161" t="str">
        <f t="shared" ca="1" si="516"/>
        <v/>
      </c>
      <c r="AJ1131" s="161">
        <f t="shared" ca="1" si="517"/>
        <v>0</v>
      </c>
      <c r="AL1131" s="161" t="str">
        <f t="shared" ca="1" si="518"/>
        <v/>
      </c>
      <c r="AM1131" s="161">
        <f t="shared" ca="1" si="529"/>
        <v>0</v>
      </c>
      <c r="AN1131" s="161" t="str">
        <f t="shared" ca="1" si="519"/>
        <v/>
      </c>
      <c r="AO1131" s="161">
        <f t="shared" ca="1" si="528"/>
        <v>0</v>
      </c>
      <c r="AP1131" s="161" t="str">
        <f t="shared" ca="1" si="520"/>
        <v/>
      </c>
      <c r="AQ1131" s="161">
        <f t="shared" ca="1" si="526"/>
        <v>0</v>
      </c>
      <c r="AR1131" s="161" t="str">
        <f t="shared" ca="1" si="521"/>
        <v/>
      </c>
      <c r="AS1131" s="161">
        <f t="shared" ca="1" si="522"/>
        <v>0</v>
      </c>
      <c r="AT1131" s="159" t="str">
        <f t="shared" ca="1" si="531"/>
        <v/>
      </c>
      <c r="AU1131" s="210">
        <f t="shared" ca="1" si="506"/>
        <v>14</v>
      </c>
      <c r="AV1131" s="209"/>
      <c r="AW1131" s="204">
        <f t="shared" si="523"/>
        <v>12159.027777777763</v>
      </c>
      <c r="AX1131" s="159"/>
      <c r="AZ1131" s="159"/>
      <c r="BM1131" s="207"/>
      <c r="BN1131" s="212"/>
      <c r="BP1131" s="209"/>
      <c r="BQ1131" s="211"/>
      <c r="BR1131" s="211"/>
      <c r="BS1131" s="211"/>
      <c r="BT1131" s="211"/>
      <c r="BU1131" s="211"/>
      <c r="BV1131" s="211"/>
      <c r="BW1131" s="211"/>
      <c r="BX1131" s="211"/>
      <c r="BY1131" s="211"/>
      <c r="BZ1131" s="211"/>
      <c r="CA1131" s="209"/>
      <c r="CB1131" s="224"/>
      <c r="CC1131" s="204"/>
      <c r="CD1131" s="204"/>
      <c r="CE1131" s="204"/>
      <c r="CF1131" s="211"/>
      <c r="CG1131" s="211"/>
      <c r="CI1131" s="209"/>
      <c r="CJ1131" s="209"/>
      <c r="EH1131" s="165"/>
      <c r="EI1131" s="165"/>
      <c r="EJ1131" s="166"/>
      <c r="EK1131" s="209"/>
      <c r="EL1131" s="211"/>
      <c r="EM1131" s="211"/>
      <c r="EN1131" s="211"/>
      <c r="EO1131" s="211"/>
      <c r="EP1131" s="211"/>
      <c r="ES1131" s="165"/>
      <c r="ET1131" s="165"/>
      <c r="EU1131" s="166"/>
      <c r="EV1131" s="209"/>
      <c r="EW1131" s="211"/>
      <c r="EX1131" s="211"/>
      <c r="EY1131" s="211"/>
      <c r="EZ1131" s="211"/>
      <c r="FA1131" s="211"/>
      <c r="FD1131" s="165"/>
      <c r="FE1131" s="165"/>
      <c r="FF1131" s="166"/>
      <c r="FG1131" s="209"/>
      <c r="FH1131" s="211"/>
      <c r="FI1131" s="211"/>
      <c r="FJ1131" s="211"/>
      <c r="FK1131" s="211"/>
      <c r="FL1131" s="211"/>
    </row>
    <row r="1132" spans="9:168">
      <c r="I1132" s="221">
        <f t="shared" si="527"/>
        <v>528</v>
      </c>
      <c r="J1132" s="159">
        <f>'v-t_chart'!C1129</f>
        <v>0</v>
      </c>
      <c r="K1132" s="204">
        <f t="shared" si="505"/>
        <v>0</v>
      </c>
      <c r="L1132" s="205" t="b">
        <f>IF('Input&amp;Output'!$C$3=10,phase_chart!C1129,IF('Input&amp;Output'!$C$3=21,phase_chart!G1129,IF('Input&amp;Output'!$C$3=22,phase_chart!K1129,IF('Input&amp;Output'!$C$3=31,phase_chart!O1129,IF('Input&amp;Output'!$C$3=32,phase_chart!S1129,"")))))</f>
        <v>0</v>
      </c>
      <c r="M1132" s="206" t="b">
        <f>IF('Input&amp;Output'!$C$3=10,phase_chart!D1129,IF('Input&amp;Output'!$C$3=21,phase_chart!H1129,IF('Input&amp;Output'!$C$3=22,phase_chart!L1129,IF('Input&amp;Output'!$C$3=31,phase_chart!P1129,IF('Input&amp;Output'!$C$3=32,phase_chart!T1129,"")))))</f>
        <v>0</v>
      </c>
      <c r="N1132" s="205" t="b">
        <f>IF('Input&amp;Output'!$C$3=10,phase_chart!E1129,IF('Input&amp;Output'!$C$3=21,phase_chart!I1129,IF('Input&amp;Output'!$C$3=22,phase_chart!M1129,IF('Input&amp;Output'!$C$3=31,phase_chart!Q1129,IF('Input&amp;Output'!$C$3=32,phase_chart!U1129,"")))))</f>
        <v>0</v>
      </c>
      <c r="P1132" s="159">
        <f>IF(NOT($J1132=0),IF($J1132&lt;IF($P1131=0,0,VLOOKUP(P1131,tbL!$M$37:$Q$43,IF(L1132=TRUE,2,4))),IF($J1132&gt;=VLOOKUP(P1131,tbL!$M$37:$Q$43,IF(L1132=TRUE,3,5)),$P1131,IF(AND(L1131=TRUE,L1132=TRUE),$P1131,$P1131-1)),IF(AND(L1132=TRUE,J1132=VLOOKUP(P1131,tbL!$M$37:$Q$43,IF(L1132=TRUE,2,4))),P1131,IF($P1131+1&gt;$C$12,$C$12,$P1131+1))),0)</f>
        <v>0</v>
      </c>
      <c r="Q1132" s="159">
        <f t="shared" si="507"/>
        <v>0</v>
      </c>
      <c r="R1132" s="207">
        <f t="shared" si="524"/>
        <v>0</v>
      </c>
      <c r="S1132" s="208"/>
      <c r="T1132" s="159">
        <f t="shared" si="525"/>
        <v>0</v>
      </c>
      <c r="U1132" s="209" t="str">
        <f ca="1">IF(AND(T1132=-1,N1132=TRUE),"*",IF(AND(U1131="*",N1132=TRUE),"*",IF(AND(AND(L1132=TRUE,U1131="*"),J1132&lt;VLOOKUP(V1131+1,tbL!$M$38:$O$43,3)),"*","")))</f>
        <v/>
      </c>
      <c r="V1132" s="204">
        <f t="shared" ca="1" si="508"/>
        <v>0</v>
      </c>
      <c r="Y1132" s="159" t="str">
        <f t="shared" ca="1" si="509"/>
        <v/>
      </c>
      <c r="Z1132" s="159">
        <f t="shared" si="510"/>
        <v>1</v>
      </c>
      <c r="AA1132" s="159">
        <f t="shared" ca="1" si="530"/>
        <v>1</v>
      </c>
      <c r="AC1132" s="161" t="str">
        <f t="shared" ca="1" si="511"/>
        <v/>
      </c>
      <c r="AD1132" s="161">
        <f t="shared" ca="1" si="512"/>
        <v>1</v>
      </c>
      <c r="AE1132" s="161" t="str">
        <f t="shared" ca="1" si="532"/>
        <v/>
      </c>
      <c r="AF1132" s="161">
        <f t="shared" ca="1" si="513"/>
        <v>1</v>
      </c>
      <c r="AG1132" s="161" t="str">
        <f t="shared" ca="1" si="514"/>
        <v/>
      </c>
      <c r="AH1132" s="161">
        <f t="shared" ca="1" si="515"/>
        <v>1</v>
      </c>
      <c r="AI1132" s="161" t="str">
        <f t="shared" ca="1" si="516"/>
        <v/>
      </c>
      <c r="AJ1132" s="161">
        <f t="shared" ca="1" si="517"/>
        <v>1</v>
      </c>
      <c r="AL1132" s="161" t="str">
        <f t="shared" ca="1" si="518"/>
        <v/>
      </c>
      <c r="AM1132" s="161">
        <f t="shared" ca="1" si="529"/>
        <v>1</v>
      </c>
      <c r="AN1132" s="161" t="str">
        <f t="shared" ca="1" si="519"/>
        <v/>
      </c>
      <c r="AO1132" s="161">
        <f t="shared" ca="1" si="528"/>
        <v>1</v>
      </c>
      <c r="AP1132" s="161" t="str">
        <f t="shared" ca="1" si="520"/>
        <v/>
      </c>
      <c r="AQ1132" s="161">
        <f t="shared" ca="1" si="526"/>
        <v>1</v>
      </c>
      <c r="AR1132" s="161" t="str">
        <f t="shared" ca="1" si="521"/>
        <v/>
      </c>
      <c r="AS1132" s="161">
        <f t="shared" ca="1" si="522"/>
        <v>1</v>
      </c>
      <c r="AT1132" s="159">
        <f t="shared" ca="1" si="531"/>
        <v>-1</v>
      </c>
      <c r="AU1132" s="210">
        <f t="shared" ca="1" si="506"/>
        <v>14</v>
      </c>
      <c r="AV1132" s="209"/>
      <c r="AW1132" s="204">
        <f t="shared" si="523"/>
        <v>12159.027777777763</v>
      </c>
      <c r="AX1132" s="159"/>
      <c r="AZ1132" s="159"/>
      <c r="BM1132" s="207"/>
      <c r="BN1132" s="212"/>
      <c r="BP1132" s="209"/>
      <c r="BQ1132" s="211"/>
      <c r="BR1132" s="211"/>
      <c r="BS1132" s="211"/>
      <c r="BT1132" s="211"/>
      <c r="BU1132" s="211"/>
      <c r="BV1132" s="211"/>
      <c r="BW1132" s="211"/>
      <c r="BX1132" s="211"/>
      <c r="BY1132" s="211"/>
      <c r="BZ1132" s="211"/>
      <c r="CA1132" s="209"/>
      <c r="CB1132" s="224"/>
      <c r="CC1132" s="204"/>
      <c r="CD1132" s="204"/>
      <c r="CE1132" s="204"/>
      <c r="CF1132" s="211"/>
      <c r="CG1132" s="211"/>
      <c r="CI1132" s="209"/>
      <c r="CJ1132" s="209"/>
      <c r="EH1132" s="165"/>
      <c r="EI1132" s="165"/>
      <c r="EJ1132" s="166"/>
      <c r="EK1132" s="209"/>
      <c r="EL1132" s="211"/>
      <c r="EM1132" s="211"/>
      <c r="EN1132" s="211"/>
      <c r="EO1132" s="211"/>
      <c r="EP1132" s="211"/>
      <c r="ES1132" s="165"/>
      <c r="ET1132" s="165"/>
      <c r="EU1132" s="166"/>
      <c r="EV1132" s="209"/>
      <c r="EW1132" s="211"/>
      <c r="EX1132" s="211"/>
      <c r="EY1132" s="211"/>
      <c r="EZ1132" s="211"/>
      <c r="FA1132" s="211"/>
      <c r="FD1132" s="165"/>
      <c r="FE1132" s="165"/>
      <c r="FF1132" s="166"/>
      <c r="FG1132" s="209"/>
      <c r="FH1132" s="211"/>
      <c r="FI1132" s="211"/>
      <c r="FJ1132" s="211"/>
      <c r="FK1132" s="211"/>
      <c r="FL1132" s="211"/>
    </row>
    <row r="1133" spans="9:168">
      <c r="I1133" s="221">
        <f t="shared" si="527"/>
        <v>529</v>
      </c>
      <c r="J1133" s="159">
        <f>'v-t_chart'!C1130</f>
        <v>0</v>
      </c>
      <c r="K1133" s="204">
        <f t="shared" si="505"/>
        <v>0</v>
      </c>
      <c r="L1133" s="205" t="b">
        <f>IF('Input&amp;Output'!$C$3=10,phase_chart!C1130,IF('Input&amp;Output'!$C$3=21,phase_chart!G1130,IF('Input&amp;Output'!$C$3=22,phase_chart!K1130,IF('Input&amp;Output'!$C$3=31,phase_chart!O1130,IF('Input&amp;Output'!$C$3=32,phase_chart!S1130,"")))))</f>
        <v>0</v>
      </c>
      <c r="M1133" s="206" t="b">
        <f>IF('Input&amp;Output'!$C$3=10,phase_chart!D1130,IF('Input&amp;Output'!$C$3=21,phase_chart!H1130,IF('Input&amp;Output'!$C$3=22,phase_chart!L1130,IF('Input&amp;Output'!$C$3=31,phase_chart!P1130,IF('Input&amp;Output'!$C$3=32,phase_chart!T1130,"")))))</f>
        <v>0</v>
      </c>
      <c r="N1133" s="205" t="b">
        <f>IF('Input&amp;Output'!$C$3=10,phase_chart!E1130,IF('Input&amp;Output'!$C$3=21,phase_chart!I1130,IF('Input&amp;Output'!$C$3=22,phase_chart!M1130,IF('Input&amp;Output'!$C$3=31,phase_chart!Q1130,IF('Input&amp;Output'!$C$3=32,phase_chart!U1130,"")))))</f>
        <v>0</v>
      </c>
      <c r="P1133" s="159">
        <f>IF(NOT($J1133=0),IF($J1133&lt;IF($P1132=0,0,VLOOKUP(P1132,tbL!$M$37:$Q$43,IF(L1133=TRUE,2,4))),IF($J1133&gt;=VLOOKUP(P1132,tbL!$M$37:$Q$43,IF(L1133=TRUE,3,5)),$P1132,IF(AND(L1132=TRUE,L1133=TRUE),$P1132,$P1132-1)),IF(AND(L1133=TRUE,J1133=VLOOKUP(P1132,tbL!$M$37:$Q$43,IF(L1133=TRUE,2,4))),P1132,IF($P1132+1&gt;$C$12,$C$12,$P1132+1))),0)</f>
        <v>0</v>
      </c>
      <c r="Q1133" s="159">
        <f t="shared" si="507"/>
        <v>0</v>
      </c>
      <c r="R1133" s="207">
        <f t="shared" si="524"/>
        <v>0</v>
      </c>
      <c r="S1133" s="208"/>
      <c r="T1133" s="159">
        <f t="shared" si="525"/>
        <v>0</v>
      </c>
      <c r="U1133" s="209" t="str">
        <f ca="1">IF(AND(T1133=-1,N1133=TRUE),"*",IF(AND(U1132="*",N1133=TRUE),"*",IF(AND(AND(L1133=TRUE,U1132="*"),J1133&lt;VLOOKUP(V1132+1,tbL!$M$38:$O$43,3)),"*","")))</f>
        <v/>
      </c>
      <c r="V1133" s="204">
        <f t="shared" ca="1" si="508"/>
        <v>0</v>
      </c>
      <c r="Y1133" s="159" t="str">
        <f t="shared" ca="1" si="509"/>
        <v/>
      </c>
      <c r="Z1133" s="159">
        <f t="shared" si="510"/>
        <v>1</v>
      </c>
      <c r="AA1133" s="159">
        <f t="shared" ca="1" si="530"/>
        <v>1</v>
      </c>
      <c r="AC1133" s="161" t="str">
        <f t="shared" ca="1" si="511"/>
        <v/>
      </c>
      <c r="AD1133" s="161">
        <f t="shared" ca="1" si="512"/>
        <v>1</v>
      </c>
      <c r="AE1133" s="161" t="str">
        <f t="shared" ca="1" si="532"/>
        <v/>
      </c>
      <c r="AF1133" s="161">
        <f t="shared" ca="1" si="513"/>
        <v>1</v>
      </c>
      <c r="AG1133" s="161" t="str">
        <f t="shared" ca="1" si="514"/>
        <v/>
      </c>
      <c r="AH1133" s="161">
        <f t="shared" ca="1" si="515"/>
        <v>1</v>
      </c>
      <c r="AI1133" s="161" t="str">
        <f t="shared" ca="1" si="516"/>
        <v/>
      </c>
      <c r="AJ1133" s="161">
        <f t="shared" ca="1" si="517"/>
        <v>1</v>
      </c>
      <c r="AL1133" s="161" t="str">
        <f t="shared" ca="1" si="518"/>
        <v/>
      </c>
      <c r="AM1133" s="161">
        <f t="shared" ca="1" si="529"/>
        <v>1</v>
      </c>
      <c r="AN1133" s="161" t="str">
        <f t="shared" ca="1" si="519"/>
        <v/>
      </c>
      <c r="AO1133" s="161">
        <f t="shared" ca="1" si="528"/>
        <v>1</v>
      </c>
      <c r="AP1133" s="161" t="str">
        <f t="shared" ca="1" si="520"/>
        <v/>
      </c>
      <c r="AQ1133" s="161">
        <f t="shared" ca="1" si="526"/>
        <v>1</v>
      </c>
      <c r="AR1133" s="161" t="str">
        <f t="shared" ca="1" si="521"/>
        <v/>
      </c>
      <c r="AS1133" s="161">
        <f t="shared" ca="1" si="522"/>
        <v>1</v>
      </c>
      <c r="AT1133" s="159">
        <f t="shared" ca="1" si="531"/>
        <v>-1</v>
      </c>
      <c r="AU1133" s="210">
        <f t="shared" ca="1" si="506"/>
        <v>14</v>
      </c>
      <c r="AV1133" s="209"/>
      <c r="AW1133" s="204">
        <f t="shared" si="523"/>
        <v>12159.027777777763</v>
      </c>
      <c r="AX1133" s="159"/>
      <c r="AZ1133" s="159"/>
      <c r="BM1133" s="207"/>
      <c r="BN1133" s="212"/>
      <c r="BP1133" s="209"/>
      <c r="BQ1133" s="211"/>
      <c r="BR1133" s="211"/>
      <c r="BS1133" s="211"/>
      <c r="BT1133" s="211"/>
      <c r="BU1133" s="211"/>
      <c r="BV1133" s="211"/>
      <c r="BW1133" s="211"/>
      <c r="BX1133" s="211"/>
      <c r="BY1133" s="211"/>
      <c r="BZ1133" s="211"/>
      <c r="CA1133" s="209"/>
      <c r="CB1133" s="224"/>
      <c r="CC1133" s="204"/>
      <c r="CD1133" s="204"/>
      <c r="CE1133" s="204"/>
      <c r="CF1133" s="211"/>
      <c r="CG1133" s="211"/>
      <c r="CI1133" s="209"/>
      <c r="CJ1133" s="209"/>
      <c r="EH1133" s="165"/>
      <c r="EI1133" s="165"/>
      <c r="EJ1133" s="166"/>
      <c r="EK1133" s="209"/>
      <c r="EL1133" s="211"/>
      <c r="EM1133" s="211"/>
      <c r="EN1133" s="211"/>
      <c r="EO1133" s="211"/>
      <c r="EP1133" s="211"/>
      <c r="ES1133" s="165"/>
      <c r="ET1133" s="165"/>
      <c r="EU1133" s="166"/>
      <c r="EV1133" s="209"/>
      <c r="EW1133" s="211"/>
      <c r="EX1133" s="211"/>
      <c r="EY1133" s="211"/>
      <c r="EZ1133" s="211"/>
      <c r="FA1133" s="211"/>
      <c r="FD1133" s="165"/>
      <c r="FE1133" s="165"/>
      <c r="FF1133" s="166"/>
      <c r="FG1133" s="209"/>
      <c r="FH1133" s="211"/>
      <c r="FI1133" s="211"/>
      <c r="FJ1133" s="211"/>
      <c r="FK1133" s="211"/>
      <c r="FL1133" s="211"/>
    </row>
    <row r="1134" spans="9:168">
      <c r="I1134" s="221">
        <f t="shared" si="527"/>
        <v>530</v>
      </c>
      <c r="J1134" s="159">
        <f>'v-t_chart'!C1131</f>
        <v>0</v>
      </c>
      <c r="K1134" s="204">
        <f t="shared" si="505"/>
        <v>0</v>
      </c>
      <c r="L1134" s="205" t="b">
        <f>IF('Input&amp;Output'!$C$3=10,phase_chart!C1131,IF('Input&amp;Output'!$C$3=21,phase_chart!G1131,IF('Input&amp;Output'!$C$3=22,phase_chart!K1131,IF('Input&amp;Output'!$C$3=31,phase_chart!O1131,IF('Input&amp;Output'!$C$3=32,phase_chart!S1131,"")))))</f>
        <v>0</v>
      </c>
      <c r="M1134" s="206" t="b">
        <f>IF('Input&amp;Output'!$C$3=10,phase_chart!D1131,IF('Input&amp;Output'!$C$3=21,phase_chart!H1131,IF('Input&amp;Output'!$C$3=22,phase_chart!L1131,IF('Input&amp;Output'!$C$3=31,phase_chart!P1131,IF('Input&amp;Output'!$C$3=32,phase_chart!T1131,"")))))</f>
        <v>0</v>
      </c>
      <c r="N1134" s="205" t="b">
        <f>IF('Input&amp;Output'!$C$3=10,phase_chart!E1131,IF('Input&amp;Output'!$C$3=21,phase_chart!I1131,IF('Input&amp;Output'!$C$3=22,phase_chart!M1131,IF('Input&amp;Output'!$C$3=31,phase_chart!Q1131,IF('Input&amp;Output'!$C$3=32,phase_chart!U1131,"")))))</f>
        <v>0</v>
      </c>
      <c r="P1134" s="159">
        <f>IF(NOT($J1134=0),IF($J1134&lt;IF($P1133=0,0,VLOOKUP(P1133,tbL!$M$37:$Q$43,IF(L1134=TRUE,2,4))),IF($J1134&gt;=VLOOKUP(P1133,tbL!$M$37:$Q$43,IF(L1134=TRUE,3,5)),$P1133,IF(AND(L1133=TRUE,L1134=TRUE),$P1133,$P1133-1)),IF(AND(L1134=TRUE,J1134=VLOOKUP(P1133,tbL!$M$37:$Q$43,IF(L1134=TRUE,2,4))),P1133,IF($P1133+1&gt;$C$12,$C$12,$P1133+1))),0)</f>
        <v>0</v>
      </c>
      <c r="Q1134" s="159">
        <f t="shared" si="507"/>
        <v>0</v>
      </c>
      <c r="R1134" s="207">
        <f t="shared" si="524"/>
        <v>0</v>
      </c>
      <c r="S1134" s="208"/>
      <c r="T1134" s="159">
        <f t="shared" si="525"/>
        <v>0</v>
      </c>
      <c r="U1134" s="209" t="str">
        <f ca="1">IF(AND(T1134=-1,N1134=TRUE),"*",IF(AND(U1133="*",N1134=TRUE),"*",IF(AND(AND(L1134=TRUE,U1133="*"),J1134&lt;VLOOKUP(V1133+1,tbL!$M$38:$O$43,3)),"*","")))</f>
        <v/>
      </c>
      <c r="V1134" s="204">
        <f t="shared" ca="1" si="508"/>
        <v>0</v>
      </c>
      <c r="Y1134" s="159" t="str">
        <f t="shared" ca="1" si="509"/>
        <v/>
      </c>
      <c r="Z1134" s="159">
        <f t="shared" si="510"/>
        <v>1</v>
      </c>
      <c r="AA1134" s="159">
        <f t="shared" ca="1" si="530"/>
        <v>1</v>
      </c>
      <c r="AC1134" s="161" t="str">
        <f t="shared" ca="1" si="511"/>
        <v/>
      </c>
      <c r="AD1134" s="161">
        <f t="shared" ca="1" si="512"/>
        <v>1</v>
      </c>
      <c r="AE1134" s="161" t="str">
        <f t="shared" ca="1" si="532"/>
        <v/>
      </c>
      <c r="AF1134" s="161">
        <f t="shared" ca="1" si="513"/>
        <v>1</v>
      </c>
      <c r="AG1134" s="161" t="str">
        <f t="shared" ca="1" si="514"/>
        <v/>
      </c>
      <c r="AH1134" s="161">
        <f t="shared" ca="1" si="515"/>
        <v>1</v>
      </c>
      <c r="AI1134" s="161" t="str">
        <f t="shared" ca="1" si="516"/>
        <v/>
      </c>
      <c r="AJ1134" s="161">
        <f t="shared" ca="1" si="517"/>
        <v>1</v>
      </c>
      <c r="AL1134" s="161" t="str">
        <f t="shared" ca="1" si="518"/>
        <v/>
      </c>
      <c r="AM1134" s="161">
        <f t="shared" ca="1" si="529"/>
        <v>1</v>
      </c>
      <c r="AN1134" s="161" t="str">
        <f t="shared" ca="1" si="519"/>
        <v/>
      </c>
      <c r="AO1134" s="161">
        <f t="shared" ca="1" si="528"/>
        <v>1</v>
      </c>
      <c r="AP1134" s="161" t="str">
        <f t="shared" ca="1" si="520"/>
        <v/>
      </c>
      <c r="AQ1134" s="161">
        <f t="shared" ca="1" si="526"/>
        <v>1</v>
      </c>
      <c r="AR1134" s="161" t="str">
        <f t="shared" ca="1" si="521"/>
        <v/>
      </c>
      <c r="AS1134" s="161">
        <f t="shared" ca="1" si="522"/>
        <v>1</v>
      </c>
      <c r="AT1134" s="159">
        <f t="shared" ca="1" si="531"/>
        <v>-1</v>
      </c>
      <c r="AU1134" s="210">
        <f t="shared" ca="1" si="506"/>
        <v>14</v>
      </c>
      <c r="AV1134" s="209"/>
      <c r="AW1134" s="204">
        <f t="shared" si="523"/>
        <v>12159.027777777763</v>
      </c>
      <c r="AX1134" s="159"/>
      <c r="AZ1134" s="159"/>
      <c r="BM1134" s="207"/>
      <c r="BN1134" s="212"/>
      <c r="BP1134" s="209"/>
      <c r="BQ1134" s="211"/>
      <c r="BR1134" s="211"/>
      <c r="BS1134" s="211"/>
      <c r="BT1134" s="211"/>
      <c r="BU1134" s="211"/>
      <c r="BV1134" s="211"/>
      <c r="BW1134" s="211"/>
      <c r="BX1134" s="211"/>
      <c r="BY1134" s="211"/>
      <c r="BZ1134" s="211"/>
      <c r="CA1134" s="209"/>
      <c r="CB1134" s="224"/>
      <c r="CC1134" s="204"/>
      <c r="CD1134" s="204"/>
      <c r="CE1134" s="204"/>
      <c r="CF1134" s="211"/>
      <c r="CG1134" s="211"/>
      <c r="CI1134" s="209"/>
      <c r="CJ1134" s="209"/>
      <c r="EH1134" s="165"/>
      <c r="EI1134" s="165"/>
      <c r="EJ1134" s="166"/>
      <c r="EK1134" s="209"/>
      <c r="EL1134" s="211"/>
      <c r="EM1134" s="211"/>
      <c r="EN1134" s="211"/>
      <c r="EO1134" s="211"/>
      <c r="EP1134" s="211"/>
      <c r="ES1134" s="165"/>
      <c r="ET1134" s="165"/>
      <c r="EU1134" s="166"/>
      <c r="EV1134" s="209"/>
      <c r="EW1134" s="211"/>
      <c r="EX1134" s="211"/>
      <c r="EY1134" s="211"/>
      <c r="EZ1134" s="211"/>
      <c r="FA1134" s="211"/>
      <c r="FD1134" s="165"/>
      <c r="FE1134" s="165"/>
      <c r="FF1134" s="166"/>
      <c r="FG1134" s="209"/>
      <c r="FH1134" s="211"/>
      <c r="FI1134" s="211"/>
      <c r="FJ1134" s="211"/>
      <c r="FK1134" s="211"/>
      <c r="FL1134" s="211"/>
    </row>
    <row r="1135" spans="9:168">
      <c r="I1135" s="221">
        <f t="shared" si="527"/>
        <v>531</v>
      </c>
      <c r="J1135" s="159">
        <f>'v-t_chart'!C1132</f>
        <v>0</v>
      </c>
      <c r="K1135" s="204">
        <f t="shared" si="505"/>
        <v>0</v>
      </c>
      <c r="L1135" s="205" t="b">
        <f>IF('Input&amp;Output'!$C$3=10,phase_chart!C1132,IF('Input&amp;Output'!$C$3=21,phase_chart!G1132,IF('Input&amp;Output'!$C$3=22,phase_chart!K1132,IF('Input&amp;Output'!$C$3=31,phase_chart!O1132,IF('Input&amp;Output'!$C$3=32,phase_chart!S1132,"")))))</f>
        <v>0</v>
      </c>
      <c r="M1135" s="206" t="b">
        <f>IF('Input&amp;Output'!$C$3=10,phase_chart!D1132,IF('Input&amp;Output'!$C$3=21,phase_chart!H1132,IF('Input&amp;Output'!$C$3=22,phase_chart!L1132,IF('Input&amp;Output'!$C$3=31,phase_chart!P1132,IF('Input&amp;Output'!$C$3=32,phase_chart!T1132,"")))))</f>
        <v>0</v>
      </c>
      <c r="N1135" s="205" t="b">
        <f>IF('Input&amp;Output'!$C$3=10,phase_chart!E1132,IF('Input&amp;Output'!$C$3=21,phase_chart!I1132,IF('Input&amp;Output'!$C$3=22,phase_chart!M1132,IF('Input&amp;Output'!$C$3=31,phase_chart!Q1132,IF('Input&amp;Output'!$C$3=32,phase_chart!U1132,"")))))</f>
        <v>0</v>
      </c>
      <c r="P1135" s="159">
        <f>IF(NOT($J1135=0),IF($J1135&lt;IF($P1134=0,0,VLOOKUP(P1134,tbL!$M$37:$Q$43,IF(L1135=TRUE,2,4))),IF($J1135&gt;=VLOOKUP(P1134,tbL!$M$37:$Q$43,IF(L1135=TRUE,3,5)),$P1134,IF(AND(L1134=TRUE,L1135=TRUE),$P1134,$P1134-1)),IF(AND(L1135=TRUE,J1135=VLOOKUP(P1134,tbL!$M$37:$Q$43,IF(L1135=TRUE,2,4))),P1134,IF($P1134+1&gt;$C$12,$C$12,$P1134+1))),0)</f>
        <v>0</v>
      </c>
      <c r="Q1135" s="159">
        <f t="shared" si="507"/>
        <v>0</v>
      </c>
      <c r="R1135" s="207">
        <f t="shared" si="524"/>
        <v>0</v>
      </c>
      <c r="S1135" s="208"/>
      <c r="T1135" s="159">
        <f t="shared" si="525"/>
        <v>0</v>
      </c>
      <c r="U1135" s="209" t="str">
        <f ca="1">IF(AND(T1135=-1,N1135=TRUE),"*",IF(AND(U1134="*",N1135=TRUE),"*",IF(AND(AND(L1135=TRUE,U1134="*"),J1135&lt;VLOOKUP(V1134+1,tbL!$M$38:$O$43,3)),"*","")))</f>
        <v/>
      </c>
      <c r="V1135" s="204">
        <f t="shared" ca="1" si="508"/>
        <v>0</v>
      </c>
      <c r="Y1135" s="159" t="str">
        <f t="shared" ca="1" si="509"/>
        <v/>
      </c>
      <c r="Z1135" s="159">
        <f t="shared" si="510"/>
        <v>1</v>
      </c>
      <c r="AA1135" s="159">
        <f t="shared" ca="1" si="530"/>
        <v>1</v>
      </c>
      <c r="AC1135" s="161" t="str">
        <f t="shared" ca="1" si="511"/>
        <v/>
      </c>
      <c r="AD1135" s="161">
        <f t="shared" ca="1" si="512"/>
        <v>1</v>
      </c>
      <c r="AE1135" s="161" t="str">
        <f t="shared" ca="1" si="532"/>
        <v/>
      </c>
      <c r="AF1135" s="161">
        <f t="shared" ca="1" si="513"/>
        <v>1</v>
      </c>
      <c r="AG1135" s="161" t="str">
        <f t="shared" ca="1" si="514"/>
        <v/>
      </c>
      <c r="AH1135" s="161">
        <f t="shared" ca="1" si="515"/>
        <v>1</v>
      </c>
      <c r="AI1135" s="161" t="str">
        <f t="shared" ca="1" si="516"/>
        <v/>
      </c>
      <c r="AJ1135" s="161">
        <f t="shared" ca="1" si="517"/>
        <v>1</v>
      </c>
      <c r="AL1135" s="161" t="str">
        <f t="shared" ca="1" si="518"/>
        <v/>
      </c>
      <c r="AM1135" s="161">
        <f t="shared" ca="1" si="529"/>
        <v>1</v>
      </c>
      <c r="AN1135" s="161" t="str">
        <f t="shared" ca="1" si="519"/>
        <v/>
      </c>
      <c r="AO1135" s="161">
        <f t="shared" ca="1" si="528"/>
        <v>1</v>
      </c>
      <c r="AP1135" s="161" t="str">
        <f t="shared" ca="1" si="520"/>
        <v/>
      </c>
      <c r="AQ1135" s="161">
        <f t="shared" ca="1" si="526"/>
        <v>1</v>
      </c>
      <c r="AR1135" s="161" t="str">
        <f t="shared" ca="1" si="521"/>
        <v/>
      </c>
      <c r="AS1135" s="161">
        <f t="shared" ca="1" si="522"/>
        <v>1</v>
      </c>
      <c r="AT1135" s="159">
        <f t="shared" ca="1" si="531"/>
        <v>-1</v>
      </c>
      <c r="AU1135" s="210">
        <f t="shared" ca="1" si="506"/>
        <v>14</v>
      </c>
      <c r="AV1135" s="209"/>
      <c r="AW1135" s="204">
        <f t="shared" si="523"/>
        <v>12159.027777777763</v>
      </c>
      <c r="AX1135" s="159"/>
      <c r="AZ1135" s="159"/>
      <c r="BM1135" s="207"/>
      <c r="BN1135" s="212"/>
      <c r="BP1135" s="209"/>
      <c r="BQ1135" s="211"/>
      <c r="BR1135" s="211"/>
      <c r="BS1135" s="211"/>
      <c r="BT1135" s="211"/>
      <c r="BU1135" s="211"/>
      <c r="BV1135" s="211"/>
      <c r="BW1135" s="211"/>
      <c r="BX1135" s="211"/>
      <c r="BY1135" s="211"/>
      <c r="BZ1135" s="211"/>
      <c r="CA1135" s="209"/>
      <c r="CB1135" s="224"/>
      <c r="CC1135" s="204"/>
      <c r="CD1135" s="204"/>
      <c r="CE1135" s="204"/>
      <c r="CF1135" s="211"/>
      <c r="CG1135" s="211"/>
      <c r="CI1135" s="209"/>
      <c r="CJ1135" s="209"/>
      <c r="EH1135" s="165"/>
      <c r="EI1135" s="165"/>
      <c r="EJ1135" s="166"/>
      <c r="EK1135" s="209"/>
      <c r="EL1135" s="211"/>
      <c r="EM1135" s="211"/>
      <c r="EN1135" s="211"/>
      <c r="EO1135" s="211"/>
      <c r="EP1135" s="211"/>
      <c r="ES1135" s="165"/>
      <c r="ET1135" s="165"/>
      <c r="EU1135" s="166"/>
      <c r="EV1135" s="209"/>
      <c r="EW1135" s="211"/>
      <c r="EX1135" s="211"/>
      <c r="EY1135" s="211"/>
      <c r="EZ1135" s="211"/>
      <c r="FA1135" s="211"/>
      <c r="FD1135" s="165"/>
      <c r="FE1135" s="165"/>
      <c r="FF1135" s="166"/>
      <c r="FG1135" s="209"/>
      <c r="FH1135" s="211"/>
      <c r="FI1135" s="211"/>
      <c r="FJ1135" s="211"/>
      <c r="FK1135" s="211"/>
      <c r="FL1135" s="211"/>
    </row>
    <row r="1136" spans="9:168">
      <c r="I1136" s="221">
        <f t="shared" si="527"/>
        <v>532</v>
      </c>
      <c r="J1136" s="159">
        <f>'v-t_chart'!C1133</f>
        <v>0</v>
      </c>
      <c r="K1136" s="204">
        <f t="shared" si="505"/>
        <v>0</v>
      </c>
      <c r="L1136" s="205" t="b">
        <f>IF('Input&amp;Output'!$C$3=10,phase_chart!C1133,IF('Input&amp;Output'!$C$3=21,phase_chart!G1133,IF('Input&amp;Output'!$C$3=22,phase_chart!K1133,IF('Input&amp;Output'!$C$3=31,phase_chart!O1133,IF('Input&amp;Output'!$C$3=32,phase_chart!S1133,"")))))</f>
        <v>0</v>
      </c>
      <c r="M1136" s="206" t="b">
        <f>IF('Input&amp;Output'!$C$3=10,phase_chart!D1133,IF('Input&amp;Output'!$C$3=21,phase_chart!H1133,IF('Input&amp;Output'!$C$3=22,phase_chart!L1133,IF('Input&amp;Output'!$C$3=31,phase_chart!P1133,IF('Input&amp;Output'!$C$3=32,phase_chart!T1133,"")))))</f>
        <v>0</v>
      </c>
      <c r="N1136" s="205" t="b">
        <f>IF('Input&amp;Output'!$C$3=10,phase_chart!E1133,IF('Input&amp;Output'!$C$3=21,phase_chart!I1133,IF('Input&amp;Output'!$C$3=22,phase_chart!M1133,IF('Input&amp;Output'!$C$3=31,phase_chart!Q1133,IF('Input&amp;Output'!$C$3=32,phase_chart!U1133,"")))))</f>
        <v>0</v>
      </c>
      <c r="P1136" s="159">
        <f>IF(NOT($J1136=0),IF($J1136&lt;IF($P1135=0,0,VLOOKUP(P1135,tbL!$M$37:$Q$43,IF(L1136=TRUE,2,4))),IF($J1136&gt;=VLOOKUP(P1135,tbL!$M$37:$Q$43,IF(L1136=TRUE,3,5)),$P1135,IF(AND(L1135=TRUE,L1136=TRUE),$P1135,$P1135-1)),IF(AND(L1136=TRUE,J1136=VLOOKUP(P1135,tbL!$M$37:$Q$43,IF(L1136=TRUE,2,4))),P1135,IF($P1135+1&gt;$C$12,$C$12,$P1135+1))),0)</f>
        <v>0</v>
      </c>
      <c r="Q1136" s="159">
        <f t="shared" si="507"/>
        <v>0</v>
      </c>
      <c r="R1136" s="207">
        <f t="shared" si="524"/>
        <v>0</v>
      </c>
      <c r="S1136" s="208"/>
      <c r="T1136" s="159">
        <f t="shared" si="525"/>
        <v>0</v>
      </c>
      <c r="U1136" s="209" t="str">
        <f ca="1">IF(AND(T1136=-1,N1136=TRUE),"*",IF(AND(U1135="*",N1136=TRUE),"*",IF(AND(AND(L1136=TRUE,U1135="*"),J1136&lt;VLOOKUP(V1135+1,tbL!$M$38:$O$43,3)),"*","")))</f>
        <v/>
      </c>
      <c r="V1136" s="204">
        <f t="shared" ca="1" si="508"/>
        <v>0</v>
      </c>
      <c r="Y1136" s="159" t="str">
        <f t="shared" ca="1" si="509"/>
        <v/>
      </c>
      <c r="Z1136" s="159">
        <f t="shared" si="510"/>
        <v>1</v>
      </c>
      <c r="AA1136" s="159">
        <f t="shared" ca="1" si="530"/>
        <v>1</v>
      </c>
      <c r="AC1136" s="161" t="str">
        <f t="shared" ca="1" si="511"/>
        <v/>
      </c>
      <c r="AD1136" s="161">
        <f t="shared" ca="1" si="512"/>
        <v>1</v>
      </c>
      <c r="AE1136" s="161" t="str">
        <f t="shared" ca="1" si="532"/>
        <v/>
      </c>
      <c r="AF1136" s="161">
        <f t="shared" ca="1" si="513"/>
        <v>1</v>
      </c>
      <c r="AG1136" s="161" t="str">
        <f t="shared" ca="1" si="514"/>
        <v/>
      </c>
      <c r="AH1136" s="161">
        <f t="shared" ca="1" si="515"/>
        <v>1</v>
      </c>
      <c r="AI1136" s="161" t="str">
        <f t="shared" ca="1" si="516"/>
        <v/>
      </c>
      <c r="AJ1136" s="161">
        <f t="shared" ca="1" si="517"/>
        <v>1</v>
      </c>
      <c r="AL1136" s="161" t="str">
        <f t="shared" ca="1" si="518"/>
        <v/>
      </c>
      <c r="AM1136" s="161">
        <f t="shared" ca="1" si="529"/>
        <v>1</v>
      </c>
      <c r="AN1136" s="161" t="str">
        <f t="shared" ca="1" si="519"/>
        <v/>
      </c>
      <c r="AO1136" s="161">
        <f t="shared" ca="1" si="528"/>
        <v>1</v>
      </c>
      <c r="AP1136" s="161" t="str">
        <f t="shared" ca="1" si="520"/>
        <v/>
      </c>
      <c r="AQ1136" s="161">
        <f t="shared" ca="1" si="526"/>
        <v>1</v>
      </c>
      <c r="AR1136" s="161" t="str">
        <f t="shared" ca="1" si="521"/>
        <v/>
      </c>
      <c r="AS1136" s="161">
        <f t="shared" ca="1" si="522"/>
        <v>1</v>
      </c>
      <c r="AT1136" s="159">
        <f t="shared" ca="1" si="531"/>
        <v>-1</v>
      </c>
      <c r="AU1136" s="210">
        <f t="shared" ca="1" si="506"/>
        <v>14</v>
      </c>
      <c r="AV1136" s="209"/>
      <c r="AW1136" s="204">
        <f t="shared" si="523"/>
        <v>12159.027777777763</v>
      </c>
      <c r="AX1136" s="159"/>
      <c r="AZ1136" s="159"/>
      <c r="BM1136" s="207"/>
      <c r="BN1136" s="212"/>
      <c r="BP1136" s="209"/>
      <c r="BQ1136" s="211"/>
      <c r="BR1136" s="211"/>
      <c r="BS1136" s="211"/>
      <c r="BT1136" s="211"/>
      <c r="BU1136" s="211"/>
      <c r="BV1136" s="211"/>
      <c r="BW1136" s="211"/>
      <c r="BX1136" s="211"/>
      <c r="BY1136" s="211"/>
      <c r="BZ1136" s="211"/>
      <c r="CA1136" s="209"/>
      <c r="CB1136" s="224"/>
      <c r="CC1136" s="204"/>
      <c r="CD1136" s="204"/>
      <c r="CE1136" s="204"/>
      <c r="CF1136" s="211"/>
      <c r="CG1136" s="211"/>
      <c r="CI1136" s="209"/>
      <c r="CJ1136" s="209"/>
      <c r="EH1136" s="165"/>
      <c r="EI1136" s="165"/>
      <c r="EJ1136" s="166"/>
      <c r="EK1136" s="209"/>
      <c r="EL1136" s="211"/>
      <c r="EM1136" s="211"/>
      <c r="EN1136" s="211"/>
      <c r="EO1136" s="211"/>
      <c r="EP1136" s="211"/>
      <c r="ES1136" s="165"/>
      <c r="ET1136" s="165"/>
      <c r="EU1136" s="166"/>
      <c r="EV1136" s="209"/>
      <c r="EW1136" s="211"/>
      <c r="EX1136" s="211"/>
      <c r="EY1136" s="211"/>
      <c r="EZ1136" s="211"/>
      <c r="FA1136" s="211"/>
      <c r="FD1136" s="165"/>
      <c r="FE1136" s="165"/>
      <c r="FF1136" s="166"/>
      <c r="FG1136" s="209"/>
      <c r="FH1136" s="211"/>
      <c r="FI1136" s="211"/>
      <c r="FJ1136" s="211"/>
      <c r="FK1136" s="211"/>
      <c r="FL1136" s="211"/>
    </row>
    <row r="1137" spans="9:168">
      <c r="I1137" s="221">
        <f t="shared" si="527"/>
        <v>533</v>
      </c>
      <c r="J1137" s="159">
        <f>'v-t_chart'!C1134</f>
        <v>2.2999999999999998</v>
      </c>
      <c r="K1137" s="204">
        <f t="shared" si="505"/>
        <v>6.736699999999999</v>
      </c>
      <c r="L1137" s="205" t="b">
        <f>IF('Input&amp;Output'!$C$3=10,phase_chart!C1134,IF('Input&amp;Output'!$C$3=21,phase_chart!G1134,IF('Input&amp;Output'!$C$3=22,phase_chart!K1134,IF('Input&amp;Output'!$C$3=31,phase_chart!O1134,IF('Input&amp;Output'!$C$3=32,phase_chart!S1134,"")))))</f>
        <v>1</v>
      </c>
      <c r="M1137" s="206" t="b">
        <f>IF('Input&amp;Output'!$C$3=10,phase_chart!D1134,IF('Input&amp;Output'!$C$3=21,phase_chart!H1134,IF('Input&amp;Output'!$C$3=22,phase_chart!L1134,IF('Input&amp;Output'!$C$3=31,phase_chart!P1134,IF('Input&amp;Output'!$C$3=32,phase_chart!T1134,"")))))</f>
        <v>0</v>
      </c>
      <c r="N1137" s="205" t="b">
        <f>IF('Input&amp;Output'!$C$3=10,phase_chart!E1134,IF('Input&amp;Output'!$C$3=21,phase_chart!I1134,IF('Input&amp;Output'!$C$3=22,phase_chart!M1134,IF('Input&amp;Output'!$C$3=31,phase_chart!Q1134,IF('Input&amp;Output'!$C$3=32,phase_chart!U1134,"")))))</f>
        <v>0</v>
      </c>
      <c r="P1137" s="159">
        <f>IF(NOT($J1137=0),IF($J1137&lt;IF($P1136=0,0,VLOOKUP(P1136,tbL!$M$37:$Q$43,IF(L1137=TRUE,2,4))),IF($J1137&gt;=VLOOKUP(P1136,tbL!$M$37:$Q$43,IF(L1137=TRUE,3,5)),$P1136,IF(AND(L1136=TRUE,L1137=TRUE),$P1136,$P1136-1)),IF(AND(L1137=TRUE,J1137=VLOOKUP(P1136,tbL!$M$37:$Q$43,IF(L1137=TRUE,2,4))),P1136,IF($P1136+1&gt;$C$12,$C$12,$P1136+1))),0)</f>
        <v>1</v>
      </c>
      <c r="Q1137" s="159">
        <f t="shared" si="507"/>
        <v>1</v>
      </c>
      <c r="R1137" s="207">
        <f t="shared" si="524"/>
        <v>1</v>
      </c>
      <c r="S1137" s="208"/>
      <c r="T1137" s="159">
        <f t="shared" si="525"/>
        <v>0</v>
      </c>
      <c r="U1137" s="209" t="str">
        <f ca="1">IF(AND(T1137=-1,N1137=TRUE),"*",IF(AND(U1136="*",N1137=TRUE),"*",IF(AND(AND(L1137=TRUE,U1136="*"),J1137&lt;VLOOKUP(V1136+1,tbL!$M$38:$O$43,3)),"*","")))</f>
        <v/>
      </c>
      <c r="V1137" s="204">
        <f t="shared" ca="1" si="508"/>
        <v>1</v>
      </c>
      <c r="Y1137" s="159" t="str">
        <f t="shared" ca="1" si="509"/>
        <v/>
      </c>
      <c r="Z1137" s="159" t="str">
        <f t="shared" si="510"/>
        <v/>
      </c>
      <c r="AA1137" s="159">
        <f t="shared" ca="1" si="530"/>
        <v>1</v>
      </c>
      <c r="AC1137" s="161" t="str">
        <f t="shared" ca="1" si="511"/>
        <v/>
      </c>
      <c r="AD1137" s="161">
        <f t="shared" ca="1" si="512"/>
        <v>1</v>
      </c>
      <c r="AE1137" s="161" t="str">
        <f t="shared" ca="1" si="532"/>
        <v/>
      </c>
      <c r="AF1137" s="161">
        <f t="shared" ca="1" si="513"/>
        <v>1</v>
      </c>
      <c r="AG1137" s="161" t="str">
        <f t="shared" ca="1" si="514"/>
        <v/>
      </c>
      <c r="AH1137" s="161">
        <f t="shared" ca="1" si="515"/>
        <v>1</v>
      </c>
      <c r="AI1137" s="161" t="str">
        <f t="shared" ca="1" si="516"/>
        <v/>
      </c>
      <c r="AJ1137" s="161">
        <f t="shared" ca="1" si="517"/>
        <v>1</v>
      </c>
      <c r="AL1137" s="161" t="str">
        <f t="shared" ca="1" si="518"/>
        <v/>
      </c>
      <c r="AM1137" s="161">
        <f t="shared" ca="1" si="529"/>
        <v>1</v>
      </c>
      <c r="AN1137" s="161" t="str">
        <f t="shared" ca="1" si="519"/>
        <v/>
      </c>
      <c r="AO1137" s="161">
        <f t="shared" ca="1" si="528"/>
        <v>1</v>
      </c>
      <c r="AP1137" s="161" t="str">
        <f t="shared" ca="1" si="520"/>
        <v/>
      </c>
      <c r="AQ1137" s="161">
        <f t="shared" ca="1" si="526"/>
        <v>1</v>
      </c>
      <c r="AR1137" s="161" t="str">
        <f t="shared" ca="1" si="521"/>
        <v/>
      </c>
      <c r="AS1137" s="161">
        <f t="shared" ca="1" si="522"/>
        <v>1</v>
      </c>
      <c r="AT1137" s="159" t="str">
        <f t="shared" ca="1" si="531"/>
        <v/>
      </c>
      <c r="AU1137" s="210">
        <f t="shared" ca="1" si="506"/>
        <v>14</v>
      </c>
      <c r="AV1137" s="209"/>
      <c r="AW1137" s="204">
        <f t="shared" si="523"/>
        <v>12159.666666666652</v>
      </c>
      <c r="AX1137" s="159"/>
      <c r="AZ1137" s="159"/>
      <c r="BM1137" s="207"/>
      <c r="BN1137" s="212"/>
      <c r="BP1137" s="209"/>
      <c r="BQ1137" s="211"/>
      <c r="BR1137" s="211"/>
      <c r="BS1137" s="211"/>
      <c r="BT1137" s="211"/>
      <c r="BU1137" s="211"/>
      <c r="BV1137" s="211"/>
      <c r="BW1137" s="211"/>
      <c r="BX1137" s="211"/>
      <c r="BY1137" s="211"/>
      <c r="BZ1137" s="211"/>
      <c r="CA1137" s="209"/>
      <c r="CB1137" s="224"/>
      <c r="CC1137" s="204"/>
      <c r="CD1137" s="204"/>
      <c r="CE1137" s="204"/>
      <c r="CF1137" s="211"/>
      <c r="CG1137" s="211"/>
      <c r="CI1137" s="209"/>
      <c r="CJ1137" s="209"/>
      <c r="EH1137" s="165"/>
      <c r="EI1137" s="165"/>
      <c r="EJ1137" s="166"/>
      <c r="EK1137" s="209"/>
      <c r="EL1137" s="211"/>
      <c r="EM1137" s="211"/>
      <c r="EN1137" s="211"/>
      <c r="EO1137" s="211"/>
      <c r="EP1137" s="211"/>
      <c r="ES1137" s="165"/>
      <c r="ET1137" s="165"/>
      <c r="EU1137" s="166"/>
      <c r="EV1137" s="209"/>
      <c r="EW1137" s="211"/>
      <c r="EX1137" s="211"/>
      <c r="EY1137" s="211"/>
      <c r="EZ1137" s="211"/>
      <c r="FA1137" s="211"/>
      <c r="FD1137" s="165"/>
      <c r="FE1137" s="165"/>
      <c r="FF1137" s="166"/>
      <c r="FG1137" s="209"/>
      <c r="FH1137" s="211"/>
      <c r="FI1137" s="211"/>
      <c r="FJ1137" s="211"/>
      <c r="FK1137" s="211"/>
      <c r="FL1137" s="211"/>
    </row>
    <row r="1138" spans="9:168">
      <c r="I1138" s="221">
        <f t="shared" si="527"/>
        <v>534</v>
      </c>
      <c r="J1138" s="159">
        <f>'v-t_chart'!C1135</f>
        <v>7.2</v>
      </c>
      <c r="K1138" s="204">
        <f t="shared" ca="1" si="505"/>
        <v>21.088799999999999</v>
      </c>
      <c r="L1138" s="205" t="b">
        <f>IF('Input&amp;Output'!$C$3=10,phase_chart!C1135,IF('Input&amp;Output'!$C$3=21,phase_chart!G1135,IF('Input&amp;Output'!$C$3=22,phase_chart!K1135,IF('Input&amp;Output'!$C$3=31,phase_chart!O1135,IF('Input&amp;Output'!$C$3=32,phase_chart!S1135,"")))))</f>
        <v>1</v>
      </c>
      <c r="M1138" s="206" t="b">
        <f>IF('Input&amp;Output'!$C$3=10,phase_chart!D1135,IF('Input&amp;Output'!$C$3=21,phase_chart!H1135,IF('Input&amp;Output'!$C$3=22,phase_chart!L1135,IF('Input&amp;Output'!$C$3=31,phase_chart!P1135,IF('Input&amp;Output'!$C$3=32,phase_chart!T1135,"")))))</f>
        <v>0</v>
      </c>
      <c r="N1138" s="205" t="b">
        <f>IF('Input&amp;Output'!$C$3=10,phase_chart!E1135,IF('Input&amp;Output'!$C$3=21,phase_chart!I1135,IF('Input&amp;Output'!$C$3=22,phase_chart!M1135,IF('Input&amp;Output'!$C$3=31,phase_chart!Q1135,IF('Input&amp;Output'!$C$3=32,phase_chart!U1135,"")))))</f>
        <v>0</v>
      </c>
      <c r="P1138" s="159">
        <f ca="1">IF(NOT($J1138=0),IF($J1138&lt;IF($P1137=0,0,VLOOKUP(P1137,tbL!$M$37:$Q$43,IF(L1138=TRUE,2,4))),IF($J1138&gt;=VLOOKUP(P1137,tbL!$M$37:$Q$43,IF(L1138=TRUE,3,5)),$P1137,IF(AND(L1137=TRUE,L1138=TRUE),$P1137,$P1137-1)),IF(AND(L1138=TRUE,J1138=VLOOKUP(P1137,tbL!$M$37:$Q$43,IF(L1138=TRUE,2,4))),P1137,IF($P1137+1&gt;$C$12,$C$12,$P1137+1))),0)</f>
        <v>1</v>
      </c>
      <c r="Q1138" s="159">
        <f t="shared" ca="1" si="507"/>
        <v>1</v>
      </c>
      <c r="R1138" s="207">
        <f t="shared" ref="R1138:R1154" si="533">IF(L1138=TRUE,IF(OR(K1137=0,R1137=1),1,0),0)</f>
        <v>1</v>
      </c>
      <c r="S1138" s="208"/>
      <c r="T1138" s="159">
        <f t="shared" si="525"/>
        <v>0</v>
      </c>
      <c r="U1138" s="209" t="str">
        <f ca="1">IF(AND(T1138=-1,N1138=TRUE),"*",IF(AND(U1137="*",N1138=TRUE),"*",IF(AND(AND(L1138=TRUE,U1137="*"),J1138&lt;VLOOKUP(V1137+1,tbL!$M$38:$O$43,3)),"*","")))</f>
        <v/>
      </c>
      <c r="V1138" s="204">
        <f t="shared" ca="1" si="508"/>
        <v>1</v>
      </c>
      <c r="Y1138" s="159" t="str">
        <f t="shared" ca="1" si="509"/>
        <v/>
      </c>
      <c r="Z1138" s="159" t="str">
        <f t="shared" si="510"/>
        <v/>
      </c>
      <c r="AA1138" s="159">
        <f t="shared" ca="1" si="530"/>
        <v>1</v>
      </c>
      <c r="AC1138" s="161" t="str">
        <f t="shared" ca="1" si="511"/>
        <v/>
      </c>
      <c r="AD1138" s="161">
        <f t="shared" ca="1" si="512"/>
        <v>1</v>
      </c>
      <c r="AE1138" s="161" t="str">
        <f t="shared" ca="1" si="532"/>
        <v/>
      </c>
      <c r="AF1138" s="161">
        <f t="shared" ca="1" si="513"/>
        <v>1</v>
      </c>
      <c r="AG1138" s="161" t="str">
        <f t="shared" ca="1" si="514"/>
        <v/>
      </c>
      <c r="AH1138" s="161">
        <f t="shared" ca="1" si="515"/>
        <v>1</v>
      </c>
      <c r="AI1138" s="161" t="str">
        <f t="shared" ca="1" si="516"/>
        <v/>
      </c>
      <c r="AJ1138" s="161">
        <f t="shared" ca="1" si="517"/>
        <v>1</v>
      </c>
      <c r="AL1138" s="161" t="str">
        <f t="shared" ca="1" si="518"/>
        <v/>
      </c>
      <c r="AM1138" s="161">
        <f t="shared" ca="1" si="529"/>
        <v>1</v>
      </c>
      <c r="AN1138" s="161" t="str">
        <f t="shared" ca="1" si="519"/>
        <v/>
      </c>
      <c r="AO1138" s="161">
        <f t="shared" ca="1" si="528"/>
        <v>1</v>
      </c>
      <c r="AP1138" s="161" t="str">
        <f t="shared" ca="1" si="520"/>
        <v/>
      </c>
      <c r="AQ1138" s="161">
        <f t="shared" ca="1" si="526"/>
        <v>1</v>
      </c>
      <c r="AR1138" s="161" t="str">
        <f t="shared" ca="1" si="521"/>
        <v/>
      </c>
      <c r="AS1138" s="161">
        <f t="shared" ca="1" si="522"/>
        <v>1</v>
      </c>
      <c r="AT1138" s="159" t="str">
        <f t="shared" ca="1" si="531"/>
        <v/>
      </c>
      <c r="AU1138" s="210">
        <f t="shared" ca="1" si="506"/>
        <v>14</v>
      </c>
      <c r="AV1138" s="209"/>
      <c r="AW1138" s="204">
        <f t="shared" si="523"/>
        <v>12161.666666666652</v>
      </c>
      <c r="AX1138" s="159"/>
      <c r="AZ1138" s="159"/>
      <c r="BM1138" s="207"/>
      <c r="BN1138" s="212"/>
      <c r="BP1138" s="209"/>
      <c r="BQ1138" s="211"/>
      <c r="BR1138" s="211"/>
      <c r="BS1138" s="211"/>
      <c r="BT1138" s="211"/>
      <c r="BU1138" s="211"/>
      <c r="BV1138" s="211"/>
      <c r="BW1138" s="211"/>
      <c r="BX1138" s="211"/>
      <c r="BY1138" s="211"/>
      <c r="BZ1138" s="211"/>
      <c r="CA1138" s="209"/>
      <c r="CB1138" s="224"/>
      <c r="CC1138" s="204"/>
      <c r="CD1138" s="204"/>
      <c r="CE1138" s="204"/>
      <c r="CF1138" s="211"/>
      <c r="CG1138" s="211"/>
      <c r="CI1138" s="209"/>
      <c r="CJ1138" s="209"/>
      <c r="EH1138" s="165"/>
      <c r="EI1138" s="165"/>
      <c r="EJ1138" s="166"/>
      <c r="EK1138" s="209"/>
      <c r="EL1138" s="211"/>
      <c r="EM1138" s="211"/>
      <c r="EN1138" s="211"/>
      <c r="EO1138" s="211"/>
      <c r="EP1138" s="211"/>
      <c r="ES1138" s="165"/>
      <c r="ET1138" s="165"/>
      <c r="EU1138" s="166"/>
      <c r="EV1138" s="209"/>
      <c r="EW1138" s="211"/>
      <c r="EX1138" s="211"/>
      <c r="EY1138" s="211"/>
      <c r="EZ1138" s="211"/>
      <c r="FA1138" s="211"/>
      <c r="FD1138" s="165"/>
      <c r="FE1138" s="165"/>
      <c r="FF1138" s="166"/>
      <c r="FG1138" s="209"/>
      <c r="FH1138" s="211"/>
      <c r="FI1138" s="211"/>
      <c r="FJ1138" s="211"/>
      <c r="FK1138" s="211"/>
      <c r="FL1138" s="211"/>
    </row>
    <row r="1139" spans="9:168">
      <c r="I1139" s="221">
        <f t="shared" si="527"/>
        <v>535</v>
      </c>
      <c r="J1139" s="159">
        <f>'v-t_chart'!C1136</f>
        <v>14.6</v>
      </c>
      <c r="K1139" s="204">
        <f t="shared" ca="1" si="505"/>
        <v>42.763399999999997</v>
      </c>
      <c r="L1139" s="205" t="b">
        <f>IF('Input&amp;Output'!$C$3=10,phase_chart!C1136,IF('Input&amp;Output'!$C$3=21,phase_chart!G1136,IF('Input&amp;Output'!$C$3=22,phase_chart!K1136,IF('Input&amp;Output'!$C$3=31,phase_chart!O1136,IF('Input&amp;Output'!$C$3=32,phase_chart!S1136,"")))))</f>
        <v>1</v>
      </c>
      <c r="M1139" s="206" t="b">
        <f>IF('Input&amp;Output'!$C$3=10,phase_chart!D1136,IF('Input&amp;Output'!$C$3=21,phase_chart!H1136,IF('Input&amp;Output'!$C$3=22,phase_chart!L1136,IF('Input&amp;Output'!$C$3=31,phase_chart!P1136,IF('Input&amp;Output'!$C$3=32,phase_chart!T1136,"")))))</f>
        <v>0</v>
      </c>
      <c r="N1139" s="205" t="b">
        <f>IF('Input&amp;Output'!$C$3=10,phase_chart!E1136,IF('Input&amp;Output'!$C$3=21,phase_chart!I1136,IF('Input&amp;Output'!$C$3=22,phase_chart!M1136,IF('Input&amp;Output'!$C$3=31,phase_chart!Q1136,IF('Input&amp;Output'!$C$3=32,phase_chart!U1136,"")))))</f>
        <v>0</v>
      </c>
      <c r="P1139" s="159">
        <f ca="1">IF(NOT($J1139=0),IF($J1139&lt;IF($P1138=0,0,VLOOKUP(P1138,tbL!$M$37:$Q$43,IF(L1139=TRUE,2,4))),IF($J1139&gt;=VLOOKUP(P1138,tbL!$M$37:$Q$43,IF(L1139=TRUE,3,5)),$P1138,IF(AND(L1138=TRUE,L1139=TRUE),$P1138,$P1138-1)),IF(AND(L1139=TRUE,J1139=VLOOKUP(P1138,tbL!$M$37:$Q$43,IF(L1139=TRUE,2,4))),P1138,IF($P1138+1&gt;$C$12,$C$12,$P1138+1))),0)</f>
        <v>1</v>
      </c>
      <c r="Q1139" s="159">
        <f t="shared" ca="1" si="507"/>
        <v>1</v>
      </c>
      <c r="R1139" s="207">
        <f t="shared" ca="1" si="533"/>
        <v>1</v>
      </c>
      <c r="S1139" s="208"/>
      <c r="T1139" s="159">
        <f t="shared" si="525"/>
        <v>0</v>
      </c>
      <c r="U1139" s="209" t="str">
        <f ca="1">IF(AND(T1139=-1,N1139=TRUE),"*",IF(AND(U1138="*",N1139=TRUE),"*",IF(AND(AND(L1139=TRUE,U1138="*"),J1139&lt;VLOOKUP(V1138+1,tbL!$M$38:$O$43,3)),"*","")))</f>
        <v/>
      </c>
      <c r="V1139" s="204">
        <f t="shared" ca="1" si="508"/>
        <v>1</v>
      </c>
      <c r="Y1139" s="159" t="str">
        <f t="shared" ca="1" si="509"/>
        <v/>
      </c>
      <c r="Z1139" s="159" t="str">
        <f t="shared" si="510"/>
        <v/>
      </c>
      <c r="AA1139" s="159">
        <f t="shared" ca="1" si="530"/>
        <v>1</v>
      </c>
      <c r="AC1139" s="161" t="str">
        <f t="shared" ca="1" si="511"/>
        <v/>
      </c>
      <c r="AD1139" s="161">
        <f t="shared" ca="1" si="512"/>
        <v>1</v>
      </c>
      <c r="AE1139" s="161" t="str">
        <f t="shared" ca="1" si="532"/>
        <v/>
      </c>
      <c r="AF1139" s="161">
        <f t="shared" ca="1" si="513"/>
        <v>1</v>
      </c>
      <c r="AG1139" s="161" t="str">
        <f t="shared" ca="1" si="514"/>
        <v/>
      </c>
      <c r="AH1139" s="161">
        <f t="shared" ca="1" si="515"/>
        <v>1</v>
      </c>
      <c r="AI1139" s="161" t="str">
        <f t="shared" ca="1" si="516"/>
        <v/>
      </c>
      <c r="AJ1139" s="161">
        <f t="shared" ca="1" si="517"/>
        <v>1</v>
      </c>
      <c r="AL1139" s="161" t="str">
        <f t="shared" ca="1" si="518"/>
        <v/>
      </c>
      <c r="AM1139" s="161">
        <f t="shared" ca="1" si="529"/>
        <v>1</v>
      </c>
      <c r="AN1139" s="161" t="str">
        <f t="shared" ca="1" si="519"/>
        <v/>
      </c>
      <c r="AO1139" s="161">
        <f t="shared" ca="1" si="528"/>
        <v>1</v>
      </c>
      <c r="AP1139" s="161" t="str">
        <f t="shared" ca="1" si="520"/>
        <v/>
      </c>
      <c r="AQ1139" s="161">
        <f t="shared" ca="1" si="526"/>
        <v>1</v>
      </c>
      <c r="AR1139" s="161" t="str">
        <f t="shared" ca="1" si="521"/>
        <v/>
      </c>
      <c r="AS1139" s="161">
        <f t="shared" ca="1" si="522"/>
        <v>1</v>
      </c>
      <c r="AT1139" s="159" t="str">
        <f t="shared" ca="1" si="531"/>
        <v/>
      </c>
      <c r="AU1139" s="210">
        <f t="shared" ca="1" si="506"/>
        <v>14</v>
      </c>
      <c r="AV1139" s="209"/>
      <c r="AW1139" s="204">
        <f t="shared" si="523"/>
        <v>12165.722222222206</v>
      </c>
      <c r="AX1139" s="159"/>
      <c r="AZ1139" s="159"/>
      <c r="BM1139" s="207"/>
      <c r="BN1139" s="212"/>
      <c r="BP1139" s="209"/>
      <c r="BQ1139" s="211"/>
      <c r="BR1139" s="211"/>
      <c r="BS1139" s="211"/>
      <c r="BT1139" s="211"/>
      <c r="BU1139" s="211"/>
      <c r="BV1139" s="211"/>
      <c r="BW1139" s="211"/>
      <c r="BX1139" s="211"/>
      <c r="BY1139" s="211"/>
      <c r="BZ1139" s="211"/>
      <c r="CA1139" s="209"/>
      <c r="CB1139" s="224"/>
      <c r="CC1139" s="204"/>
      <c r="CD1139" s="204"/>
      <c r="CE1139" s="204"/>
      <c r="CF1139" s="211"/>
      <c r="CG1139" s="211"/>
      <c r="CI1139" s="209"/>
      <c r="CJ1139" s="209"/>
      <c r="EH1139" s="165"/>
      <c r="EI1139" s="165"/>
      <c r="EJ1139" s="166"/>
      <c r="EK1139" s="209"/>
      <c r="EL1139" s="211"/>
      <c r="EM1139" s="211"/>
      <c r="EN1139" s="211"/>
      <c r="EO1139" s="211"/>
      <c r="EP1139" s="211"/>
      <c r="ES1139" s="165"/>
      <c r="ET1139" s="165"/>
      <c r="EU1139" s="166"/>
      <c r="EV1139" s="209"/>
      <c r="EW1139" s="211"/>
      <c r="EX1139" s="211"/>
      <c r="EY1139" s="211"/>
      <c r="EZ1139" s="211"/>
      <c r="FA1139" s="211"/>
      <c r="FD1139" s="165"/>
      <c r="FE1139" s="165"/>
      <c r="FF1139" s="166"/>
      <c r="FG1139" s="209"/>
      <c r="FH1139" s="211"/>
      <c r="FI1139" s="211"/>
      <c r="FJ1139" s="211"/>
      <c r="FK1139" s="211"/>
      <c r="FL1139" s="211"/>
    </row>
    <row r="1140" spans="9:168">
      <c r="I1140" s="221">
        <f t="shared" si="527"/>
        <v>536</v>
      </c>
      <c r="J1140" s="159">
        <f>'v-t_chart'!C1137</f>
        <v>23.5</v>
      </c>
      <c r="K1140" s="204">
        <f t="shared" ca="1" si="505"/>
        <v>68.831499999999991</v>
      </c>
      <c r="L1140" s="205" t="b">
        <f>IF('Input&amp;Output'!$C$3=10,phase_chart!C1137,IF('Input&amp;Output'!$C$3=21,phase_chart!G1137,IF('Input&amp;Output'!$C$3=22,phase_chart!K1137,IF('Input&amp;Output'!$C$3=31,phase_chart!O1137,IF('Input&amp;Output'!$C$3=32,phase_chart!S1137,"")))))</f>
        <v>1</v>
      </c>
      <c r="M1140" s="206" t="b">
        <f>IF('Input&amp;Output'!$C$3=10,phase_chart!D1137,IF('Input&amp;Output'!$C$3=21,phase_chart!H1137,IF('Input&amp;Output'!$C$3=22,phase_chart!L1137,IF('Input&amp;Output'!$C$3=31,phase_chart!P1137,IF('Input&amp;Output'!$C$3=32,phase_chart!T1137,"")))))</f>
        <v>0</v>
      </c>
      <c r="N1140" s="205" t="b">
        <f>IF('Input&amp;Output'!$C$3=10,phase_chart!E1137,IF('Input&amp;Output'!$C$3=21,phase_chart!I1137,IF('Input&amp;Output'!$C$3=22,phase_chart!M1137,IF('Input&amp;Output'!$C$3=31,phase_chart!Q1137,IF('Input&amp;Output'!$C$3=32,phase_chart!U1137,"")))))</f>
        <v>0</v>
      </c>
      <c r="P1140" s="159">
        <f ca="1">IF(NOT($J1140=0),IF($J1140&lt;IF($P1139=0,0,VLOOKUP(P1139,tbL!$M$37:$Q$43,IF(L1140=TRUE,2,4))),IF($J1140&gt;=VLOOKUP(P1139,tbL!$M$37:$Q$43,IF(L1140=TRUE,3,5)),$P1139,IF(AND(L1139=TRUE,L1140=TRUE),$P1139,$P1139-1)),IF(AND(L1140=TRUE,J1140=VLOOKUP(P1139,tbL!$M$37:$Q$43,IF(L1140=TRUE,2,4))),P1139,IF($P1139+1&gt;$C$12,$C$12,$P1139+1))),0)</f>
        <v>1</v>
      </c>
      <c r="Q1140" s="159">
        <f t="shared" ca="1" si="507"/>
        <v>1</v>
      </c>
      <c r="R1140" s="207">
        <f t="shared" ca="1" si="533"/>
        <v>1</v>
      </c>
      <c r="S1140" s="208"/>
      <c r="T1140" s="159">
        <f t="shared" si="525"/>
        <v>0</v>
      </c>
      <c r="U1140" s="209" t="str">
        <f ca="1">IF(AND(T1140=-1,N1140=TRUE),"*",IF(AND(U1139="*",N1140=TRUE),"*",IF(AND(AND(L1140=TRUE,U1139="*"),J1140&lt;VLOOKUP(V1139+1,tbL!$M$38:$O$43,3)),"*","")))</f>
        <v/>
      </c>
      <c r="V1140" s="204">
        <f t="shared" ca="1" si="508"/>
        <v>1</v>
      </c>
      <c r="Y1140" s="159" t="str">
        <f t="shared" ca="1" si="509"/>
        <v/>
      </c>
      <c r="Z1140" s="159" t="str">
        <f t="shared" si="510"/>
        <v/>
      </c>
      <c r="AA1140" s="159">
        <f t="shared" ca="1" si="530"/>
        <v>1</v>
      </c>
      <c r="AC1140" s="161" t="str">
        <f t="shared" ca="1" si="511"/>
        <v/>
      </c>
      <c r="AD1140" s="161">
        <f t="shared" ca="1" si="512"/>
        <v>1</v>
      </c>
      <c r="AE1140" s="161" t="str">
        <f t="shared" ca="1" si="532"/>
        <v/>
      </c>
      <c r="AF1140" s="161">
        <f t="shared" ca="1" si="513"/>
        <v>1</v>
      </c>
      <c r="AG1140" s="161" t="str">
        <f t="shared" ca="1" si="514"/>
        <v/>
      </c>
      <c r="AH1140" s="161">
        <f t="shared" ca="1" si="515"/>
        <v>1</v>
      </c>
      <c r="AI1140" s="161" t="str">
        <f t="shared" ca="1" si="516"/>
        <v/>
      </c>
      <c r="AJ1140" s="161">
        <f t="shared" ca="1" si="517"/>
        <v>1</v>
      </c>
      <c r="AL1140" s="161" t="str">
        <f t="shared" ca="1" si="518"/>
        <v/>
      </c>
      <c r="AM1140" s="161">
        <f t="shared" ca="1" si="529"/>
        <v>1</v>
      </c>
      <c r="AN1140" s="161" t="str">
        <f t="shared" ca="1" si="519"/>
        <v/>
      </c>
      <c r="AO1140" s="161">
        <f t="shared" ca="1" si="528"/>
        <v>1</v>
      </c>
      <c r="AP1140" s="161" t="str">
        <f t="shared" ca="1" si="520"/>
        <v/>
      </c>
      <c r="AQ1140" s="161">
        <f t="shared" ca="1" si="526"/>
        <v>1</v>
      </c>
      <c r="AR1140" s="161" t="str">
        <f t="shared" ca="1" si="521"/>
        <v/>
      </c>
      <c r="AS1140" s="161">
        <f t="shared" ca="1" si="522"/>
        <v>1</v>
      </c>
      <c r="AT1140" s="159" t="str">
        <f t="shared" ca="1" si="531"/>
        <v/>
      </c>
      <c r="AU1140" s="210">
        <f t="shared" ca="1" si="506"/>
        <v>14</v>
      </c>
      <c r="AV1140" s="209"/>
      <c r="AW1140" s="204">
        <f t="shared" si="523"/>
        <v>12172.249999999984</v>
      </c>
      <c r="AX1140" s="159"/>
      <c r="AZ1140" s="159"/>
      <c r="BM1140" s="207"/>
      <c r="BN1140" s="212"/>
      <c r="BP1140" s="209"/>
      <c r="BQ1140" s="211"/>
      <c r="BR1140" s="211"/>
      <c r="BS1140" s="211"/>
      <c r="BT1140" s="211"/>
      <c r="BU1140" s="211"/>
      <c r="BV1140" s="211"/>
      <c r="BW1140" s="211"/>
      <c r="BX1140" s="211"/>
      <c r="BY1140" s="211"/>
      <c r="BZ1140" s="211"/>
      <c r="CA1140" s="209"/>
      <c r="CB1140" s="224"/>
      <c r="CC1140" s="204"/>
      <c r="CD1140" s="204"/>
      <c r="CE1140" s="204"/>
      <c r="CF1140" s="211"/>
      <c r="CG1140" s="211"/>
      <c r="CI1140" s="209"/>
      <c r="CJ1140" s="209"/>
      <c r="EH1140" s="165"/>
      <c r="EI1140" s="165"/>
      <c r="EJ1140" s="166"/>
      <c r="EK1140" s="209"/>
      <c r="EL1140" s="211"/>
      <c r="EM1140" s="211"/>
      <c r="EN1140" s="211"/>
      <c r="EO1140" s="211"/>
      <c r="EP1140" s="211"/>
      <c r="ES1140" s="165"/>
      <c r="ET1140" s="165"/>
      <c r="EU1140" s="166"/>
      <c r="EV1140" s="209"/>
      <c r="EW1140" s="211"/>
      <c r="EX1140" s="211"/>
      <c r="EY1140" s="211"/>
      <c r="EZ1140" s="211"/>
      <c r="FA1140" s="211"/>
      <c r="FD1140" s="165"/>
      <c r="FE1140" s="165"/>
      <c r="FF1140" s="166"/>
      <c r="FG1140" s="209"/>
      <c r="FH1140" s="211"/>
      <c r="FI1140" s="211"/>
      <c r="FJ1140" s="211"/>
      <c r="FK1140" s="211"/>
      <c r="FL1140" s="211"/>
    </row>
    <row r="1141" spans="9:168">
      <c r="I1141" s="221">
        <f t="shared" si="527"/>
        <v>537</v>
      </c>
      <c r="J1141" s="159">
        <f>'v-t_chart'!C1138</f>
        <v>33</v>
      </c>
      <c r="K1141" s="204">
        <f t="shared" ca="1" si="505"/>
        <v>96.656999999999996</v>
      </c>
      <c r="L1141" s="205" t="b">
        <f>IF('Input&amp;Output'!$C$3=10,phase_chart!C1138,IF('Input&amp;Output'!$C$3=21,phase_chart!G1138,IF('Input&amp;Output'!$C$3=22,phase_chart!K1138,IF('Input&amp;Output'!$C$3=31,phase_chart!O1138,IF('Input&amp;Output'!$C$3=32,phase_chart!S1138,"")))))</f>
        <v>1</v>
      </c>
      <c r="M1141" s="206" t="b">
        <f>IF('Input&amp;Output'!$C$3=10,phase_chart!D1138,IF('Input&amp;Output'!$C$3=21,phase_chart!H1138,IF('Input&amp;Output'!$C$3=22,phase_chart!L1138,IF('Input&amp;Output'!$C$3=31,phase_chart!P1138,IF('Input&amp;Output'!$C$3=32,phase_chart!T1138,"")))))</f>
        <v>0</v>
      </c>
      <c r="N1141" s="205" t="b">
        <f>IF('Input&amp;Output'!$C$3=10,phase_chart!E1138,IF('Input&amp;Output'!$C$3=21,phase_chart!I1138,IF('Input&amp;Output'!$C$3=22,phase_chart!M1138,IF('Input&amp;Output'!$C$3=31,phase_chart!Q1138,IF('Input&amp;Output'!$C$3=32,phase_chart!U1138,"")))))</f>
        <v>0</v>
      </c>
      <c r="P1141" s="159">
        <f ca="1">IF(NOT($J1141=0),IF($J1141&lt;IF($P1140=0,0,VLOOKUP(P1140,tbL!$M$37:$Q$43,IF(L1141=TRUE,2,4))),IF($J1141&gt;=VLOOKUP(P1140,tbL!$M$37:$Q$43,IF(L1141=TRUE,3,5)),$P1140,IF(AND(L1140=TRUE,L1141=TRUE),$P1140,$P1140-1)),IF(AND(L1141=TRUE,J1141=VLOOKUP(P1140,tbL!$M$37:$Q$43,IF(L1141=TRUE,2,4))),P1140,IF($P1140+1&gt;$C$12,$C$12,$P1140+1))),0)</f>
        <v>1</v>
      </c>
      <c r="Q1141" s="159">
        <f t="shared" ca="1" si="507"/>
        <v>1</v>
      </c>
      <c r="R1141" s="207">
        <f t="shared" ca="1" si="533"/>
        <v>1</v>
      </c>
      <c r="S1141" s="208"/>
      <c r="T1141" s="159">
        <f t="shared" si="525"/>
        <v>0</v>
      </c>
      <c r="U1141" s="209" t="str">
        <f ca="1">IF(AND(T1141=-1,N1141=TRUE),"*",IF(AND(U1140="*",N1141=TRUE),"*",IF(AND(AND(L1141=TRUE,U1140="*"),J1141&lt;VLOOKUP(V1140+1,tbL!$M$38:$O$43,3)),"*","")))</f>
        <v/>
      </c>
      <c r="V1141" s="204">
        <f t="shared" ca="1" si="508"/>
        <v>1</v>
      </c>
      <c r="Y1141" s="159" t="str">
        <f t="shared" ca="1" si="509"/>
        <v/>
      </c>
      <c r="Z1141" s="159" t="str">
        <f t="shared" si="510"/>
        <v/>
      </c>
      <c r="AA1141" s="159">
        <f t="shared" ca="1" si="530"/>
        <v>1</v>
      </c>
      <c r="AC1141" s="161" t="str">
        <f t="shared" ca="1" si="511"/>
        <v/>
      </c>
      <c r="AD1141" s="161">
        <f t="shared" ca="1" si="512"/>
        <v>1</v>
      </c>
      <c r="AE1141" s="161" t="str">
        <f t="shared" ca="1" si="532"/>
        <v/>
      </c>
      <c r="AF1141" s="161">
        <f t="shared" ca="1" si="513"/>
        <v>1</v>
      </c>
      <c r="AG1141" s="161" t="str">
        <f t="shared" ca="1" si="514"/>
        <v/>
      </c>
      <c r="AH1141" s="161">
        <f t="shared" ca="1" si="515"/>
        <v>1</v>
      </c>
      <c r="AI1141" s="161" t="str">
        <f t="shared" ca="1" si="516"/>
        <v/>
      </c>
      <c r="AJ1141" s="161">
        <f t="shared" ca="1" si="517"/>
        <v>1</v>
      </c>
      <c r="AL1141" s="161" t="str">
        <f t="shared" ca="1" si="518"/>
        <v/>
      </c>
      <c r="AM1141" s="161">
        <f t="shared" ca="1" si="529"/>
        <v>1</v>
      </c>
      <c r="AN1141" s="161" t="str">
        <f t="shared" ca="1" si="519"/>
        <v/>
      </c>
      <c r="AO1141" s="161">
        <f t="shared" ca="1" si="528"/>
        <v>1</v>
      </c>
      <c r="AP1141" s="161" t="str">
        <f t="shared" ca="1" si="520"/>
        <v/>
      </c>
      <c r="AQ1141" s="161">
        <f t="shared" ca="1" si="526"/>
        <v>1</v>
      </c>
      <c r="AR1141" s="161" t="str">
        <f t="shared" ca="1" si="521"/>
        <v/>
      </c>
      <c r="AS1141" s="161">
        <f t="shared" ca="1" si="522"/>
        <v>1</v>
      </c>
      <c r="AT1141" s="159" t="str">
        <f t="shared" ca="1" si="531"/>
        <v/>
      </c>
      <c r="AU1141" s="210">
        <f t="shared" ca="1" si="506"/>
        <v>14</v>
      </c>
      <c r="AV1141" s="209"/>
      <c r="AW1141" s="204">
        <f t="shared" si="523"/>
        <v>12181.41666666665</v>
      </c>
      <c r="AX1141" s="159"/>
      <c r="AZ1141" s="159"/>
      <c r="BM1141" s="207"/>
      <c r="BN1141" s="212"/>
      <c r="BP1141" s="209"/>
      <c r="BQ1141" s="211"/>
      <c r="BR1141" s="211"/>
      <c r="BS1141" s="211"/>
      <c r="BT1141" s="211"/>
      <c r="BU1141" s="211"/>
      <c r="BV1141" s="211"/>
      <c r="BW1141" s="211"/>
      <c r="BX1141" s="211"/>
      <c r="BY1141" s="211"/>
      <c r="BZ1141" s="211"/>
      <c r="CA1141" s="209"/>
      <c r="CB1141" s="224"/>
      <c r="CC1141" s="204"/>
      <c r="CD1141" s="204"/>
      <c r="CE1141" s="204"/>
      <c r="CF1141" s="211"/>
      <c r="CG1141" s="211"/>
      <c r="CI1141" s="209"/>
      <c r="CJ1141" s="209"/>
      <c r="EH1141" s="165"/>
      <c r="EI1141" s="165"/>
      <c r="EJ1141" s="166"/>
      <c r="EK1141" s="209"/>
      <c r="EL1141" s="211"/>
      <c r="EM1141" s="211"/>
      <c r="EN1141" s="211"/>
      <c r="EO1141" s="211"/>
      <c r="EP1141" s="211"/>
      <c r="ES1141" s="165"/>
      <c r="ET1141" s="165"/>
      <c r="EU1141" s="166"/>
      <c r="EV1141" s="209"/>
      <c r="EW1141" s="211"/>
      <c r="EX1141" s="211"/>
      <c r="EY1141" s="211"/>
      <c r="EZ1141" s="211"/>
      <c r="FA1141" s="211"/>
      <c r="FD1141" s="165"/>
      <c r="FE1141" s="165"/>
      <c r="FF1141" s="166"/>
      <c r="FG1141" s="209"/>
      <c r="FH1141" s="211"/>
      <c r="FI1141" s="211"/>
      <c r="FJ1141" s="211"/>
      <c r="FK1141" s="211"/>
      <c r="FL1141" s="211"/>
    </row>
    <row r="1142" spans="9:168">
      <c r="I1142" s="221">
        <f t="shared" si="527"/>
        <v>538</v>
      </c>
      <c r="J1142" s="159">
        <f>'v-t_chart'!C1139</f>
        <v>42.7</v>
      </c>
      <c r="K1142" s="204">
        <f t="shared" ca="1" si="505"/>
        <v>125.06830000000001</v>
      </c>
      <c r="L1142" s="205" t="b">
        <f>IF('Input&amp;Output'!$C$3=10,phase_chart!C1139,IF('Input&amp;Output'!$C$3=21,phase_chart!G1139,IF('Input&amp;Output'!$C$3=22,phase_chart!K1139,IF('Input&amp;Output'!$C$3=31,phase_chart!O1139,IF('Input&amp;Output'!$C$3=32,phase_chart!S1139,"")))))</f>
        <v>1</v>
      </c>
      <c r="M1142" s="206" t="b">
        <f>IF('Input&amp;Output'!$C$3=10,phase_chart!D1139,IF('Input&amp;Output'!$C$3=21,phase_chart!H1139,IF('Input&amp;Output'!$C$3=22,phase_chart!L1139,IF('Input&amp;Output'!$C$3=31,phase_chart!P1139,IF('Input&amp;Output'!$C$3=32,phase_chart!T1139,"")))))</f>
        <v>0</v>
      </c>
      <c r="N1142" s="205" t="b">
        <f>IF('Input&amp;Output'!$C$3=10,phase_chart!E1139,IF('Input&amp;Output'!$C$3=21,phase_chart!I1139,IF('Input&amp;Output'!$C$3=22,phase_chart!M1139,IF('Input&amp;Output'!$C$3=31,phase_chart!Q1139,IF('Input&amp;Output'!$C$3=32,phase_chart!U1139,"")))))</f>
        <v>0</v>
      </c>
      <c r="P1142" s="159">
        <f ca="1">IF(NOT($J1142=0),IF($J1142&lt;IF($P1141=0,0,VLOOKUP(P1141,tbL!$M$37:$Q$43,IF(L1142=TRUE,2,4))),IF($J1142&gt;=VLOOKUP(P1141,tbL!$M$37:$Q$43,IF(L1142=TRUE,3,5)),$P1141,IF(AND(L1141=TRUE,L1142=TRUE),$P1141,$P1141-1)),IF(AND(L1142=TRUE,J1142=VLOOKUP(P1141,tbL!$M$37:$Q$43,IF(L1142=TRUE,2,4))),P1141,IF($P1141+1&gt;$C$12,$C$12,$P1141+1))),0)</f>
        <v>1</v>
      </c>
      <c r="Q1142" s="159">
        <f t="shared" ca="1" si="507"/>
        <v>1</v>
      </c>
      <c r="R1142" s="207">
        <f t="shared" ca="1" si="533"/>
        <v>1</v>
      </c>
      <c r="S1142" s="208"/>
      <c r="T1142" s="159">
        <f t="shared" si="525"/>
        <v>0</v>
      </c>
      <c r="U1142" s="209" t="str">
        <f ca="1">IF(AND(T1142=-1,N1142=TRUE),"*",IF(AND(U1141="*",N1142=TRUE),"*",IF(AND(AND(L1142=TRUE,U1141="*"),J1142&lt;VLOOKUP(V1141+1,tbL!$M$38:$O$43,3)),"*","")))</f>
        <v/>
      </c>
      <c r="V1142" s="204">
        <f t="shared" ca="1" si="508"/>
        <v>1</v>
      </c>
      <c r="Y1142" s="159" t="str">
        <f t="shared" ca="1" si="509"/>
        <v/>
      </c>
      <c r="Z1142" s="159" t="str">
        <f t="shared" si="510"/>
        <v/>
      </c>
      <c r="AA1142" s="159">
        <f t="shared" ca="1" si="530"/>
        <v>1</v>
      </c>
      <c r="AC1142" s="161" t="str">
        <f t="shared" ca="1" si="511"/>
        <v/>
      </c>
      <c r="AD1142" s="161">
        <f t="shared" ca="1" si="512"/>
        <v>1</v>
      </c>
      <c r="AE1142" s="161" t="str">
        <f t="shared" ca="1" si="532"/>
        <v/>
      </c>
      <c r="AF1142" s="161">
        <f t="shared" ca="1" si="513"/>
        <v>1</v>
      </c>
      <c r="AG1142" s="161" t="str">
        <f t="shared" ca="1" si="514"/>
        <v/>
      </c>
      <c r="AH1142" s="161">
        <f t="shared" ca="1" si="515"/>
        <v>1</v>
      </c>
      <c r="AI1142" s="161" t="str">
        <f t="shared" ca="1" si="516"/>
        <v/>
      </c>
      <c r="AJ1142" s="161">
        <f t="shared" ca="1" si="517"/>
        <v>1</v>
      </c>
      <c r="AL1142" s="161" t="str">
        <f t="shared" ca="1" si="518"/>
        <v/>
      </c>
      <c r="AM1142" s="161">
        <f t="shared" ca="1" si="529"/>
        <v>1</v>
      </c>
      <c r="AN1142" s="161" t="str">
        <f t="shared" ca="1" si="519"/>
        <v/>
      </c>
      <c r="AO1142" s="161">
        <f t="shared" ca="1" si="528"/>
        <v>1</v>
      </c>
      <c r="AP1142" s="161" t="str">
        <f t="shared" ca="1" si="520"/>
        <v/>
      </c>
      <c r="AQ1142" s="161">
        <f t="shared" ca="1" si="526"/>
        <v>1</v>
      </c>
      <c r="AR1142" s="161" t="str">
        <f t="shared" ca="1" si="521"/>
        <v/>
      </c>
      <c r="AS1142" s="161">
        <f t="shared" ca="1" si="522"/>
        <v>1</v>
      </c>
      <c r="AT1142" s="159" t="str">
        <f t="shared" ca="1" si="531"/>
        <v/>
      </c>
      <c r="AU1142" s="210">
        <f t="shared" ca="1" si="506"/>
        <v>14</v>
      </c>
      <c r="AV1142" s="209"/>
      <c r="AW1142" s="204">
        <f t="shared" si="523"/>
        <v>12193.277777777761</v>
      </c>
      <c r="AX1142" s="159"/>
      <c r="AZ1142" s="159"/>
      <c r="BM1142" s="207"/>
      <c r="BN1142" s="212"/>
      <c r="BP1142" s="209"/>
      <c r="BQ1142" s="211"/>
      <c r="BR1142" s="211"/>
      <c r="BS1142" s="211"/>
      <c r="BT1142" s="211"/>
      <c r="BU1142" s="211"/>
      <c r="BV1142" s="211"/>
      <c r="BW1142" s="211"/>
      <c r="BX1142" s="211"/>
      <c r="BY1142" s="211"/>
      <c r="BZ1142" s="211"/>
      <c r="CA1142" s="209"/>
      <c r="CB1142" s="224"/>
      <c r="CC1142" s="204"/>
      <c r="CD1142" s="204"/>
      <c r="CE1142" s="204"/>
      <c r="CF1142" s="211"/>
      <c r="CG1142" s="211"/>
      <c r="CI1142" s="209"/>
      <c r="CJ1142" s="209"/>
      <c r="EH1142" s="165"/>
      <c r="EI1142" s="165"/>
      <c r="EJ1142" s="166"/>
      <c r="EK1142" s="209"/>
      <c r="EL1142" s="211"/>
      <c r="EM1142" s="211"/>
      <c r="EN1142" s="211"/>
      <c r="EO1142" s="211"/>
      <c r="EP1142" s="211"/>
      <c r="ES1142" s="165"/>
      <c r="ET1142" s="165"/>
      <c r="EU1142" s="166"/>
      <c r="EV1142" s="209"/>
      <c r="EW1142" s="211"/>
      <c r="EX1142" s="211"/>
      <c r="EY1142" s="211"/>
      <c r="EZ1142" s="211"/>
      <c r="FA1142" s="211"/>
      <c r="FD1142" s="165"/>
      <c r="FE1142" s="165"/>
      <c r="FF1142" s="166"/>
      <c r="FG1142" s="209"/>
      <c r="FH1142" s="211"/>
      <c r="FI1142" s="211"/>
      <c r="FJ1142" s="211"/>
      <c r="FK1142" s="211"/>
      <c r="FL1142" s="211"/>
    </row>
    <row r="1143" spans="9:168">
      <c r="I1143" s="221">
        <f t="shared" si="527"/>
        <v>539</v>
      </c>
      <c r="J1143" s="159">
        <f>'v-t_chart'!C1140</f>
        <v>51.8</v>
      </c>
      <c r="K1143" s="204">
        <f t="shared" ca="1" si="505"/>
        <v>151.72219999999999</v>
      </c>
      <c r="L1143" s="205" t="b">
        <f>IF('Input&amp;Output'!$C$3=10,phase_chart!C1140,IF('Input&amp;Output'!$C$3=21,phase_chart!G1140,IF('Input&amp;Output'!$C$3=22,phase_chart!K1140,IF('Input&amp;Output'!$C$3=31,phase_chart!O1140,IF('Input&amp;Output'!$C$3=32,phase_chart!S1140,"")))))</f>
        <v>1</v>
      </c>
      <c r="M1143" s="206" t="b">
        <f>IF('Input&amp;Output'!$C$3=10,phase_chart!D1140,IF('Input&amp;Output'!$C$3=21,phase_chart!H1140,IF('Input&amp;Output'!$C$3=22,phase_chart!L1140,IF('Input&amp;Output'!$C$3=31,phase_chart!P1140,IF('Input&amp;Output'!$C$3=32,phase_chart!T1140,"")))))</f>
        <v>0</v>
      </c>
      <c r="N1143" s="205" t="b">
        <f>IF('Input&amp;Output'!$C$3=10,phase_chart!E1140,IF('Input&amp;Output'!$C$3=21,phase_chart!I1140,IF('Input&amp;Output'!$C$3=22,phase_chart!M1140,IF('Input&amp;Output'!$C$3=31,phase_chart!Q1140,IF('Input&amp;Output'!$C$3=32,phase_chart!U1140,"")))))</f>
        <v>0</v>
      </c>
      <c r="P1143" s="159">
        <f ca="1">IF(NOT($J1143=0),IF($J1143&lt;IF($P1142=0,0,VLOOKUP(P1142,tbL!$M$37:$Q$43,IF(L1143=TRUE,2,4))),IF($J1143&gt;=VLOOKUP(P1142,tbL!$M$37:$Q$43,IF(L1143=TRUE,3,5)),$P1142,IF(AND(L1142=TRUE,L1143=TRUE),$P1142,$P1142-1)),IF(AND(L1143=TRUE,J1143=VLOOKUP(P1142,tbL!$M$37:$Q$43,IF(L1143=TRUE,2,4))),P1142,IF($P1142+1&gt;$C$12,$C$12,$P1142+1))),0)</f>
        <v>1</v>
      </c>
      <c r="Q1143" s="159">
        <f t="shared" ca="1" si="507"/>
        <v>1</v>
      </c>
      <c r="R1143" s="207">
        <f t="shared" ca="1" si="533"/>
        <v>1</v>
      </c>
      <c r="S1143" s="208"/>
      <c r="T1143" s="159">
        <f t="shared" si="525"/>
        <v>0</v>
      </c>
      <c r="U1143" s="209" t="str">
        <f ca="1">IF(AND(T1143=-1,N1143=TRUE),"*",IF(AND(U1142="*",N1143=TRUE),"*",IF(AND(AND(L1143=TRUE,U1142="*"),J1143&lt;VLOOKUP(V1142+1,tbL!$M$38:$O$43,3)),"*","")))</f>
        <v/>
      </c>
      <c r="V1143" s="204">
        <f t="shared" ca="1" si="508"/>
        <v>1</v>
      </c>
      <c r="Y1143" s="159" t="str">
        <f t="shared" ca="1" si="509"/>
        <v/>
      </c>
      <c r="Z1143" s="159" t="str">
        <f t="shared" si="510"/>
        <v/>
      </c>
      <c r="AA1143" s="159">
        <f t="shared" ca="1" si="530"/>
        <v>1</v>
      </c>
      <c r="AC1143" s="161" t="str">
        <f t="shared" ca="1" si="511"/>
        <v/>
      </c>
      <c r="AD1143" s="161">
        <f t="shared" ca="1" si="512"/>
        <v>1</v>
      </c>
      <c r="AE1143" s="161" t="str">
        <f t="shared" ca="1" si="532"/>
        <v/>
      </c>
      <c r="AF1143" s="161">
        <f t="shared" ca="1" si="513"/>
        <v>1</v>
      </c>
      <c r="AG1143" s="161" t="str">
        <f t="shared" ca="1" si="514"/>
        <v/>
      </c>
      <c r="AH1143" s="161">
        <f t="shared" ca="1" si="515"/>
        <v>1</v>
      </c>
      <c r="AI1143" s="161" t="str">
        <f t="shared" ca="1" si="516"/>
        <v/>
      </c>
      <c r="AJ1143" s="161">
        <f t="shared" ca="1" si="517"/>
        <v>1</v>
      </c>
      <c r="AL1143" s="161" t="str">
        <f t="shared" ca="1" si="518"/>
        <v/>
      </c>
      <c r="AM1143" s="161">
        <f t="shared" ca="1" si="529"/>
        <v>1</v>
      </c>
      <c r="AN1143" s="161" t="str">
        <f t="shared" ca="1" si="519"/>
        <v/>
      </c>
      <c r="AO1143" s="161">
        <f t="shared" ca="1" si="528"/>
        <v>1</v>
      </c>
      <c r="AP1143" s="161" t="str">
        <f t="shared" ca="1" si="520"/>
        <v/>
      </c>
      <c r="AQ1143" s="161">
        <f t="shared" ca="1" si="526"/>
        <v>1</v>
      </c>
      <c r="AR1143" s="161" t="str">
        <f t="shared" ca="1" si="521"/>
        <v/>
      </c>
      <c r="AS1143" s="161">
        <f t="shared" ca="1" si="522"/>
        <v>1</v>
      </c>
      <c r="AT1143" s="159" t="str">
        <f t="shared" ca="1" si="531"/>
        <v/>
      </c>
      <c r="AU1143" s="210">
        <f t="shared" ca="1" si="506"/>
        <v>14</v>
      </c>
      <c r="AV1143" s="209"/>
      <c r="AW1143" s="204">
        <f t="shared" si="523"/>
        <v>12207.66666666665</v>
      </c>
      <c r="AX1143" s="159"/>
      <c r="AZ1143" s="159"/>
      <c r="BM1143" s="207"/>
      <c r="BN1143" s="212"/>
      <c r="BP1143" s="209"/>
      <c r="BQ1143" s="211"/>
      <c r="BR1143" s="211"/>
      <c r="BS1143" s="211"/>
      <c r="BT1143" s="211"/>
      <c r="BU1143" s="211"/>
      <c r="BV1143" s="211"/>
      <c r="BW1143" s="211"/>
      <c r="BX1143" s="211"/>
      <c r="BY1143" s="211"/>
      <c r="BZ1143" s="211"/>
      <c r="CA1143" s="209"/>
      <c r="CB1143" s="224"/>
      <c r="CC1143" s="204"/>
      <c r="CD1143" s="204"/>
      <c r="CE1143" s="204"/>
      <c r="CF1143" s="211"/>
      <c r="CG1143" s="211"/>
      <c r="CI1143" s="209"/>
      <c r="CJ1143" s="209"/>
      <c r="EH1143" s="165"/>
      <c r="EI1143" s="165"/>
      <c r="EJ1143" s="166"/>
      <c r="EK1143" s="209"/>
      <c r="EL1143" s="211"/>
      <c r="EM1143" s="211"/>
      <c r="EN1143" s="211"/>
      <c r="EO1143" s="211"/>
      <c r="EP1143" s="211"/>
      <c r="ES1143" s="165"/>
      <c r="ET1143" s="165"/>
      <c r="EU1143" s="166"/>
      <c r="EV1143" s="209"/>
      <c r="EW1143" s="211"/>
      <c r="EX1143" s="211"/>
      <c r="EY1143" s="211"/>
      <c r="EZ1143" s="211"/>
      <c r="FA1143" s="211"/>
      <c r="FD1143" s="165"/>
      <c r="FE1143" s="165"/>
      <c r="FF1143" s="166"/>
      <c r="FG1143" s="209"/>
      <c r="FH1143" s="211"/>
      <c r="FI1143" s="211"/>
      <c r="FJ1143" s="211"/>
      <c r="FK1143" s="211"/>
      <c r="FL1143" s="211"/>
    </row>
    <row r="1144" spans="9:168">
      <c r="I1144" s="221">
        <f t="shared" si="527"/>
        <v>540</v>
      </c>
      <c r="J1144" s="159">
        <f>'v-t_chart'!C1141</f>
        <v>59.4</v>
      </c>
      <c r="K1144" s="204">
        <f t="shared" ca="1" si="505"/>
        <v>173.98259999999999</v>
      </c>
      <c r="L1144" s="205" t="b">
        <f>IF('Input&amp;Output'!$C$3=10,phase_chart!C1141,IF('Input&amp;Output'!$C$3=21,phase_chart!G1141,IF('Input&amp;Output'!$C$3=22,phase_chart!K1141,IF('Input&amp;Output'!$C$3=31,phase_chart!O1141,IF('Input&amp;Output'!$C$3=32,phase_chart!S1141,"")))))</f>
        <v>1</v>
      </c>
      <c r="M1144" s="206" t="b">
        <f>IF('Input&amp;Output'!$C$3=10,phase_chart!D1141,IF('Input&amp;Output'!$C$3=21,phase_chart!H1141,IF('Input&amp;Output'!$C$3=22,phase_chart!L1141,IF('Input&amp;Output'!$C$3=31,phase_chart!P1141,IF('Input&amp;Output'!$C$3=32,phase_chart!T1141,"")))))</f>
        <v>0</v>
      </c>
      <c r="N1144" s="205" t="b">
        <f>IF('Input&amp;Output'!$C$3=10,phase_chart!E1141,IF('Input&amp;Output'!$C$3=21,phase_chart!I1141,IF('Input&amp;Output'!$C$3=22,phase_chart!M1141,IF('Input&amp;Output'!$C$3=31,phase_chart!Q1141,IF('Input&amp;Output'!$C$3=32,phase_chart!U1141,"")))))</f>
        <v>0</v>
      </c>
      <c r="P1144" s="159">
        <f ca="1">IF(NOT($J1144=0),IF($J1144&lt;IF($P1143=0,0,VLOOKUP(P1143,tbL!$M$37:$Q$43,IF(L1144=TRUE,2,4))),IF($J1144&gt;=VLOOKUP(P1143,tbL!$M$37:$Q$43,IF(L1144=TRUE,3,5)),$P1143,IF(AND(L1143=TRUE,L1144=TRUE),$P1143,$P1143-1)),IF(AND(L1144=TRUE,J1144=VLOOKUP(P1143,tbL!$M$37:$Q$43,IF(L1144=TRUE,2,4))),P1143,IF($P1143+1&gt;$C$12,$C$12,$P1143+1))),0)</f>
        <v>1</v>
      </c>
      <c r="Q1144" s="159">
        <f t="shared" ca="1" si="507"/>
        <v>1</v>
      </c>
      <c r="R1144" s="207">
        <f t="shared" ca="1" si="533"/>
        <v>1</v>
      </c>
      <c r="S1144" s="208"/>
      <c r="T1144" s="159">
        <f t="shared" si="525"/>
        <v>0</v>
      </c>
      <c r="U1144" s="209" t="str">
        <f ca="1">IF(AND(T1144=-1,N1144=TRUE),"*",IF(AND(U1143="*",N1144=TRUE),"*",IF(AND(AND(L1144=TRUE,U1143="*"),J1144&lt;VLOOKUP(V1143+1,tbL!$M$38:$O$43,3)),"*","")))</f>
        <v/>
      </c>
      <c r="V1144" s="204">
        <f t="shared" ca="1" si="508"/>
        <v>1</v>
      </c>
      <c r="Y1144" s="159" t="str">
        <f t="shared" ca="1" si="509"/>
        <v/>
      </c>
      <c r="Z1144" s="159" t="str">
        <f t="shared" si="510"/>
        <v/>
      </c>
      <c r="AA1144" s="159">
        <f t="shared" ca="1" si="530"/>
        <v>1</v>
      </c>
      <c r="AC1144" s="161" t="str">
        <f t="shared" ca="1" si="511"/>
        <v/>
      </c>
      <c r="AD1144" s="161">
        <f t="shared" ca="1" si="512"/>
        <v>1</v>
      </c>
      <c r="AE1144" s="161" t="str">
        <f t="shared" ca="1" si="532"/>
        <v/>
      </c>
      <c r="AF1144" s="161">
        <f t="shared" ca="1" si="513"/>
        <v>1</v>
      </c>
      <c r="AG1144" s="161" t="str">
        <f t="shared" ca="1" si="514"/>
        <v/>
      </c>
      <c r="AH1144" s="161">
        <f t="shared" ca="1" si="515"/>
        <v>1</v>
      </c>
      <c r="AI1144" s="161" t="str">
        <f t="shared" ca="1" si="516"/>
        <v/>
      </c>
      <c r="AJ1144" s="161">
        <f t="shared" ca="1" si="517"/>
        <v>1</v>
      </c>
      <c r="AL1144" s="161" t="str">
        <f t="shared" ca="1" si="518"/>
        <v/>
      </c>
      <c r="AM1144" s="161">
        <f t="shared" ca="1" si="529"/>
        <v>1</v>
      </c>
      <c r="AN1144" s="161" t="str">
        <f t="shared" ca="1" si="519"/>
        <v/>
      </c>
      <c r="AO1144" s="161">
        <f t="shared" ca="1" si="528"/>
        <v>1</v>
      </c>
      <c r="AP1144" s="161" t="str">
        <f t="shared" ca="1" si="520"/>
        <v/>
      </c>
      <c r="AQ1144" s="161">
        <f t="shared" ca="1" si="526"/>
        <v>1</v>
      </c>
      <c r="AR1144" s="161" t="str">
        <f t="shared" ca="1" si="521"/>
        <v/>
      </c>
      <c r="AS1144" s="161">
        <f t="shared" ca="1" si="522"/>
        <v>1</v>
      </c>
      <c r="AT1144" s="159" t="str">
        <f t="shared" ca="1" si="531"/>
        <v/>
      </c>
      <c r="AU1144" s="210">
        <f t="shared" ca="1" si="506"/>
        <v>14</v>
      </c>
      <c r="AV1144" s="209"/>
      <c r="AW1144" s="204">
        <f t="shared" si="523"/>
        <v>12224.16666666665</v>
      </c>
      <c r="AX1144" s="159"/>
      <c r="AZ1144" s="159"/>
      <c r="BM1144" s="207"/>
      <c r="BN1144" s="212"/>
      <c r="BP1144" s="209"/>
      <c r="BQ1144" s="211"/>
      <c r="BR1144" s="211"/>
      <c r="BS1144" s="211"/>
      <c r="BT1144" s="211"/>
      <c r="BU1144" s="211"/>
      <c r="BV1144" s="211"/>
      <c r="BW1144" s="211"/>
      <c r="BX1144" s="211"/>
      <c r="BY1144" s="211"/>
      <c r="BZ1144" s="211"/>
      <c r="CA1144" s="209"/>
      <c r="CB1144" s="224"/>
      <c r="CC1144" s="204"/>
      <c r="CD1144" s="204"/>
      <c r="CE1144" s="204"/>
      <c r="CF1144" s="211"/>
      <c r="CG1144" s="211"/>
      <c r="CI1144" s="209"/>
      <c r="CJ1144" s="209"/>
      <c r="EH1144" s="165"/>
      <c r="EI1144" s="165"/>
      <c r="EJ1144" s="166"/>
      <c r="EK1144" s="209"/>
      <c r="EL1144" s="211"/>
      <c r="EM1144" s="211"/>
      <c r="EN1144" s="211"/>
      <c r="EO1144" s="211"/>
      <c r="EP1144" s="211"/>
      <c r="ES1144" s="165"/>
      <c r="ET1144" s="165"/>
      <c r="EU1144" s="166"/>
      <c r="EV1144" s="209"/>
      <c r="EW1144" s="211"/>
      <c r="EX1144" s="211"/>
      <c r="EY1144" s="211"/>
      <c r="EZ1144" s="211"/>
      <c r="FA1144" s="211"/>
      <c r="FD1144" s="165"/>
      <c r="FE1144" s="165"/>
      <c r="FF1144" s="166"/>
      <c r="FG1144" s="209"/>
      <c r="FH1144" s="211"/>
      <c r="FI1144" s="211"/>
      <c r="FJ1144" s="211"/>
      <c r="FK1144" s="211"/>
      <c r="FL1144" s="211"/>
    </row>
    <row r="1145" spans="9:168">
      <c r="I1145" s="221">
        <f t="shared" si="527"/>
        <v>541</v>
      </c>
      <c r="J1145" s="159">
        <f>'v-t_chart'!C1142</f>
        <v>65.3</v>
      </c>
      <c r="K1145" s="204">
        <f t="shared" ca="1" si="505"/>
        <v>191.26369999999997</v>
      </c>
      <c r="L1145" s="205" t="b">
        <f>IF('Input&amp;Output'!$C$3=10,phase_chart!C1142,IF('Input&amp;Output'!$C$3=21,phase_chart!G1142,IF('Input&amp;Output'!$C$3=22,phase_chart!K1142,IF('Input&amp;Output'!$C$3=31,phase_chart!O1142,IF('Input&amp;Output'!$C$3=32,phase_chart!S1142,"")))))</f>
        <v>1</v>
      </c>
      <c r="M1145" s="206" t="b">
        <f>IF('Input&amp;Output'!$C$3=10,phase_chart!D1142,IF('Input&amp;Output'!$C$3=21,phase_chart!H1142,IF('Input&amp;Output'!$C$3=22,phase_chart!L1142,IF('Input&amp;Output'!$C$3=31,phase_chart!P1142,IF('Input&amp;Output'!$C$3=32,phase_chart!T1142,"")))))</f>
        <v>0</v>
      </c>
      <c r="N1145" s="205" t="b">
        <f>IF('Input&amp;Output'!$C$3=10,phase_chart!E1142,IF('Input&amp;Output'!$C$3=21,phase_chart!I1142,IF('Input&amp;Output'!$C$3=22,phase_chart!M1142,IF('Input&amp;Output'!$C$3=31,phase_chart!Q1142,IF('Input&amp;Output'!$C$3=32,phase_chart!U1142,"")))))</f>
        <v>0</v>
      </c>
      <c r="P1145" s="159">
        <f ca="1">IF(NOT($J1145=0),IF($J1145&lt;IF($P1144=0,0,VLOOKUP(P1144,tbL!$M$37:$Q$43,IF(L1145=TRUE,2,4))),IF($J1145&gt;=VLOOKUP(P1144,tbL!$M$37:$Q$43,IF(L1145=TRUE,3,5)),$P1144,IF(AND(L1144=TRUE,L1145=TRUE),$P1144,$P1144-1)),IF(AND(L1145=TRUE,J1145=VLOOKUP(P1144,tbL!$M$37:$Q$43,IF(L1145=TRUE,2,4))),P1144,IF($P1144+1&gt;$C$12,$C$12,$P1144+1))),0)</f>
        <v>1</v>
      </c>
      <c r="Q1145" s="159">
        <f t="shared" ca="1" si="507"/>
        <v>1</v>
      </c>
      <c r="R1145" s="207">
        <f t="shared" ca="1" si="533"/>
        <v>1</v>
      </c>
      <c r="S1145" s="208"/>
      <c r="T1145" s="159">
        <f t="shared" si="525"/>
        <v>0</v>
      </c>
      <c r="U1145" s="209" t="str">
        <f ca="1">IF(AND(T1145=-1,N1145=TRUE),"*",IF(AND(U1144="*",N1145=TRUE),"*",IF(AND(AND(L1145=TRUE,U1144="*"),J1145&lt;VLOOKUP(V1144+1,tbL!$M$38:$O$43,3)),"*","")))</f>
        <v/>
      </c>
      <c r="V1145" s="204">
        <f t="shared" ca="1" si="508"/>
        <v>1</v>
      </c>
      <c r="Y1145" s="159" t="str">
        <f t="shared" ca="1" si="509"/>
        <v/>
      </c>
      <c r="Z1145" s="159" t="str">
        <f t="shared" si="510"/>
        <v/>
      </c>
      <c r="AA1145" s="159">
        <f t="shared" ca="1" si="530"/>
        <v>1</v>
      </c>
      <c r="AC1145" s="161" t="str">
        <f t="shared" ca="1" si="511"/>
        <v/>
      </c>
      <c r="AD1145" s="161">
        <f t="shared" ca="1" si="512"/>
        <v>1</v>
      </c>
      <c r="AE1145" s="161" t="str">
        <f t="shared" ca="1" si="532"/>
        <v/>
      </c>
      <c r="AF1145" s="161">
        <f t="shared" ca="1" si="513"/>
        <v>1</v>
      </c>
      <c r="AG1145" s="161" t="str">
        <f t="shared" ca="1" si="514"/>
        <v/>
      </c>
      <c r="AH1145" s="161">
        <f t="shared" ca="1" si="515"/>
        <v>1</v>
      </c>
      <c r="AI1145" s="161" t="str">
        <f t="shared" ca="1" si="516"/>
        <v/>
      </c>
      <c r="AJ1145" s="161">
        <f t="shared" ca="1" si="517"/>
        <v>1</v>
      </c>
      <c r="AL1145" s="161" t="str">
        <f t="shared" ca="1" si="518"/>
        <v/>
      </c>
      <c r="AM1145" s="161">
        <f t="shared" ca="1" si="529"/>
        <v>1</v>
      </c>
      <c r="AN1145" s="161" t="str">
        <f t="shared" ca="1" si="519"/>
        <v/>
      </c>
      <c r="AO1145" s="161">
        <f t="shared" ca="1" si="528"/>
        <v>1</v>
      </c>
      <c r="AP1145" s="161" t="str">
        <f t="shared" ca="1" si="520"/>
        <v/>
      </c>
      <c r="AQ1145" s="161">
        <f t="shared" ca="1" si="526"/>
        <v>1</v>
      </c>
      <c r="AR1145" s="161" t="str">
        <f t="shared" ca="1" si="521"/>
        <v/>
      </c>
      <c r="AS1145" s="161">
        <f t="shared" ca="1" si="522"/>
        <v>1</v>
      </c>
      <c r="AT1145" s="159" t="str">
        <f t="shared" ca="1" si="531"/>
        <v/>
      </c>
      <c r="AU1145" s="210">
        <f t="shared" ca="1" si="506"/>
        <v>14</v>
      </c>
      <c r="AV1145" s="209"/>
      <c r="AW1145" s="204">
        <f t="shared" si="523"/>
        <v>12242.305555555538</v>
      </c>
      <c r="AX1145" s="159"/>
      <c r="AZ1145" s="159"/>
      <c r="BM1145" s="207"/>
      <c r="BN1145" s="212"/>
      <c r="BP1145" s="209"/>
      <c r="BQ1145" s="211"/>
      <c r="BR1145" s="211"/>
      <c r="BS1145" s="211"/>
      <c r="BT1145" s="211"/>
      <c r="BU1145" s="211"/>
      <c r="BV1145" s="211"/>
      <c r="BW1145" s="211"/>
      <c r="BX1145" s="211"/>
      <c r="BY1145" s="211"/>
      <c r="BZ1145" s="211"/>
      <c r="CA1145" s="209"/>
      <c r="CB1145" s="224"/>
      <c r="CC1145" s="204"/>
      <c r="CD1145" s="204"/>
      <c r="CE1145" s="204"/>
      <c r="CF1145" s="211"/>
      <c r="CG1145" s="211"/>
      <c r="CI1145" s="209"/>
      <c r="CJ1145" s="209"/>
      <c r="EH1145" s="165"/>
      <c r="EI1145" s="165"/>
      <c r="EJ1145" s="166"/>
      <c r="EK1145" s="209"/>
      <c r="EL1145" s="211"/>
      <c r="EM1145" s="211"/>
      <c r="EN1145" s="211"/>
      <c r="EO1145" s="211"/>
      <c r="EP1145" s="211"/>
      <c r="ES1145" s="165"/>
      <c r="ET1145" s="165"/>
      <c r="EU1145" s="166"/>
      <c r="EV1145" s="209"/>
      <c r="EW1145" s="211"/>
      <c r="EX1145" s="211"/>
      <c r="EY1145" s="211"/>
      <c r="EZ1145" s="211"/>
      <c r="FA1145" s="211"/>
      <c r="FD1145" s="165"/>
      <c r="FE1145" s="165"/>
      <c r="FF1145" s="166"/>
      <c r="FG1145" s="209"/>
      <c r="FH1145" s="211"/>
      <c r="FI1145" s="211"/>
      <c r="FJ1145" s="211"/>
      <c r="FK1145" s="211"/>
      <c r="FL1145" s="211"/>
    </row>
    <row r="1146" spans="9:168">
      <c r="I1146" s="221">
        <f t="shared" si="527"/>
        <v>542</v>
      </c>
      <c r="J1146" s="159">
        <f>'v-t_chart'!C1143</f>
        <v>69.599999999999994</v>
      </c>
      <c r="K1146" s="204">
        <f t="shared" ca="1" si="505"/>
        <v>203.85839999999996</v>
      </c>
      <c r="L1146" s="205" t="b">
        <f>IF('Input&amp;Output'!$C$3=10,phase_chart!C1143,IF('Input&amp;Output'!$C$3=21,phase_chart!G1143,IF('Input&amp;Output'!$C$3=22,phase_chart!K1143,IF('Input&amp;Output'!$C$3=31,phase_chart!O1143,IF('Input&amp;Output'!$C$3=32,phase_chart!S1143,"")))))</f>
        <v>1</v>
      </c>
      <c r="M1146" s="206" t="b">
        <f>IF('Input&amp;Output'!$C$3=10,phase_chart!D1143,IF('Input&amp;Output'!$C$3=21,phase_chart!H1143,IF('Input&amp;Output'!$C$3=22,phase_chart!L1143,IF('Input&amp;Output'!$C$3=31,phase_chart!P1143,IF('Input&amp;Output'!$C$3=32,phase_chart!T1143,"")))))</f>
        <v>0</v>
      </c>
      <c r="N1146" s="205" t="b">
        <f>IF('Input&amp;Output'!$C$3=10,phase_chart!E1143,IF('Input&amp;Output'!$C$3=21,phase_chart!I1143,IF('Input&amp;Output'!$C$3=22,phase_chart!M1143,IF('Input&amp;Output'!$C$3=31,phase_chart!Q1143,IF('Input&amp;Output'!$C$3=32,phase_chart!U1143,"")))))</f>
        <v>0</v>
      </c>
      <c r="P1146" s="159">
        <f ca="1">IF(NOT($J1146=0),IF($J1146&lt;IF($P1145=0,0,VLOOKUP(P1145,tbL!$M$37:$Q$43,IF(L1146=TRUE,2,4))),IF($J1146&gt;=VLOOKUP(P1145,tbL!$M$37:$Q$43,IF(L1146=TRUE,3,5)),$P1145,IF(AND(L1145=TRUE,L1146=TRUE),$P1145,$P1145-1)),IF(AND(L1146=TRUE,J1146=VLOOKUP(P1145,tbL!$M$37:$Q$43,IF(L1146=TRUE,2,4))),P1145,IF($P1145+1&gt;$C$12,$C$12,$P1145+1))),0)</f>
        <v>1</v>
      </c>
      <c r="Q1146" s="159">
        <f t="shared" ca="1" si="507"/>
        <v>1</v>
      </c>
      <c r="R1146" s="207">
        <f t="shared" ca="1" si="533"/>
        <v>1</v>
      </c>
      <c r="S1146" s="208"/>
      <c r="T1146" s="159">
        <f t="shared" si="525"/>
        <v>0</v>
      </c>
      <c r="U1146" s="209" t="str">
        <f ca="1">IF(AND(T1146=-1,N1146=TRUE),"*",IF(AND(U1145="*",N1146=TRUE),"*",IF(AND(AND(L1146=TRUE,U1145="*"),J1146&lt;VLOOKUP(V1145+1,tbL!$M$38:$O$43,3)),"*","")))</f>
        <v/>
      </c>
      <c r="V1146" s="204">
        <f t="shared" ca="1" si="508"/>
        <v>1</v>
      </c>
      <c r="Y1146" s="159" t="str">
        <f t="shared" ca="1" si="509"/>
        <v/>
      </c>
      <c r="Z1146" s="159" t="str">
        <f t="shared" si="510"/>
        <v/>
      </c>
      <c r="AA1146" s="159">
        <f t="shared" ca="1" si="530"/>
        <v>1</v>
      </c>
      <c r="AC1146" s="161" t="str">
        <f t="shared" ca="1" si="511"/>
        <v/>
      </c>
      <c r="AD1146" s="161">
        <f t="shared" ca="1" si="512"/>
        <v>1</v>
      </c>
      <c r="AE1146" s="161" t="str">
        <f t="shared" ca="1" si="532"/>
        <v/>
      </c>
      <c r="AF1146" s="161">
        <f t="shared" ca="1" si="513"/>
        <v>1</v>
      </c>
      <c r="AG1146" s="161" t="str">
        <f t="shared" ca="1" si="514"/>
        <v/>
      </c>
      <c r="AH1146" s="161">
        <f t="shared" ca="1" si="515"/>
        <v>1</v>
      </c>
      <c r="AI1146" s="161" t="str">
        <f t="shared" ca="1" si="516"/>
        <v/>
      </c>
      <c r="AJ1146" s="161">
        <f t="shared" ca="1" si="517"/>
        <v>1</v>
      </c>
      <c r="AL1146" s="161" t="str">
        <f t="shared" ca="1" si="518"/>
        <v/>
      </c>
      <c r="AM1146" s="161">
        <f t="shared" ca="1" si="529"/>
        <v>1</v>
      </c>
      <c r="AN1146" s="161" t="str">
        <f t="shared" ca="1" si="519"/>
        <v/>
      </c>
      <c r="AO1146" s="161">
        <f t="shared" ca="1" si="528"/>
        <v>1</v>
      </c>
      <c r="AP1146" s="161" t="str">
        <f t="shared" ca="1" si="520"/>
        <v/>
      </c>
      <c r="AQ1146" s="161">
        <f t="shared" ca="1" si="526"/>
        <v>1</v>
      </c>
      <c r="AR1146" s="161" t="str">
        <f t="shared" ca="1" si="521"/>
        <v/>
      </c>
      <c r="AS1146" s="161">
        <f t="shared" ca="1" si="522"/>
        <v>1</v>
      </c>
      <c r="AT1146" s="159" t="str">
        <f t="shared" ca="1" si="531"/>
        <v/>
      </c>
      <c r="AU1146" s="210">
        <f t="shared" ca="1" si="506"/>
        <v>14</v>
      </c>
      <c r="AV1146" s="209"/>
      <c r="AW1146" s="204">
        <f t="shared" si="523"/>
        <v>12261.638888888872</v>
      </c>
      <c r="AX1146" s="159"/>
      <c r="AZ1146" s="159"/>
      <c r="BM1146" s="207"/>
      <c r="BN1146" s="212"/>
      <c r="BP1146" s="209"/>
      <c r="BQ1146" s="211"/>
      <c r="BR1146" s="211"/>
      <c r="BS1146" s="211"/>
      <c r="BT1146" s="211"/>
      <c r="BU1146" s="211"/>
      <c r="BV1146" s="211"/>
      <c r="BW1146" s="211"/>
      <c r="BX1146" s="211"/>
      <c r="BY1146" s="211"/>
      <c r="BZ1146" s="211"/>
      <c r="CA1146" s="209"/>
      <c r="CB1146" s="224"/>
      <c r="CC1146" s="204"/>
      <c r="CD1146" s="204"/>
      <c r="CE1146" s="204"/>
      <c r="CF1146" s="211"/>
      <c r="CG1146" s="211"/>
      <c r="CI1146" s="209"/>
      <c r="CJ1146" s="209"/>
      <c r="EH1146" s="165"/>
      <c r="EI1146" s="165"/>
      <c r="EJ1146" s="166"/>
      <c r="EK1146" s="209"/>
      <c r="EL1146" s="211"/>
      <c r="EM1146" s="211"/>
      <c r="EN1146" s="211"/>
      <c r="EO1146" s="211"/>
      <c r="EP1146" s="211"/>
      <c r="ES1146" s="165"/>
      <c r="ET1146" s="165"/>
      <c r="EU1146" s="166"/>
      <c r="EV1146" s="209"/>
      <c r="EW1146" s="211"/>
      <c r="EX1146" s="211"/>
      <c r="EY1146" s="211"/>
      <c r="EZ1146" s="211"/>
      <c r="FA1146" s="211"/>
      <c r="FD1146" s="165"/>
      <c r="FE1146" s="165"/>
      <c r="FF1146" s="166"/>
      <c r="FG1146" s="209"/>
      <c r="FH1146" s="211"/>
      <c r="FI1146" s="211"/>
      <c r="FJ1146" s="211"/>
      <c r="FK1146" s="211"/>
      <c r="FL1146" s="211"/>
    </row>
    <row r="1147" spans="9:168">
      <c r="I1147" s="221">
        <f t="shared" si="527"/>
        <v>543</v>
      </c>
      <c r="J1147" s="159">
        <f>'v-t_chart'!C1144</f>
        <v>72.3</v>
      </c>
      <c r="K1147" s="204">
        <f t="shared" ref="K1147:K1210" ca="1" si="534">IF($J1147=0,0,VLOOKUP($Q1147,$B$5:$C$11,2)*$J1147)</f>
        <v>211.76669999999999</v>
      </c>
      <c r="L1147" s="205" t="b">
        <f>IF('Input&amp;Output'!$C$3=10,phase_chart!C1144,IF('Input&amp;Output'!$C$3=21,phase_chart!G1144,IF('Input&amp;Output'!$C$3=22,phase_chart!K1144,IF('Input&amp;Output'!$C$3=31,phase_chart!O1144,IF('Input&amp;Output'!$C$3=32,phase_chart!S1144,"")))))</f>
        <v>1</v>
      </c>
      <c r="M1147" s="206" t="b">
        <f>IF('Input&amp;Output'!$C$3=10,phase_chart!D1144,IF('Input&amp;Output'!$C$3=21,phase_chart!H1144,IF('Input&amp;Output'!$C$3=22,phase_chart!L1144,IF('Input&amp;Output'!$C$3=31,phase_chart!P1144,IF('Input&amp;Output'!$C$3=32,phase_chart!T1144,"")))))</f>
        <v>0</v>
      </c>
      <c r="N1147" s="205" t="b">
        <f>IF('Input&amp;Output'!$C$3=10,phase_chart!E1144,IF('Input&amp;Output'!$C$3=21,phase_chart!I1144,IF('Input&amp;Output'!$C$3=22,phase_chart!M1144,IF('Input&amp;Output'!$C$3=31,phase_chart!Q1144,IF('Input&amp;Output'!$C$3=32,phase_chart!U1144,"")))))</f>
        <v>0</v>
      </c>
      <c r="P1147" s="159">
        <f ca="1">IF(NOT($J1147=0),IF($J1147&lt;IF($P1146=0,0,VLOOKUP(P1146,tbL!$M$37:$Q$43,IF(L1147=TRUE,2,4))),IF($J1147&gt;=VLOOKUP(P1146,tbL!$M$37:$Q$43,IF(L1147=TRUE,3,5)),$P1146,IF(AND(L1146=TRUE,L1147=TRUE),$P1146,$P1146-1)),IF(AND(L1147=TRUE,J1147=VLOOKUP(P1146,tbL!$M$37:$Q$43,IF(L1147=TRUE,2,4))),P1146,IF($P1146+1&gt;$C$12,$C$12,$P1146+1))),0)</f>
        <v>1</v>
      </c>
      <c r="Q1147" s="159">
        <f t="shared" ca="1" si="507"/>
        <v>1</v>
      </c>
      <c r="R1147" s="207">
        <f t="shared" ca="1" si="533"/>
        <v>1</v>
      </c>
      <c r="S1147" s="208"/>
      <c r="T1147" s="159">
        <f t="shared" si="525"/>
        <v>0</v>
      </c>
      <c r="U1147" s="209" t="str">
        <f ca="1">IF(AND(T1147=-1,N1147=TRUE),"*",IF(AND(U1146="*",N1147=TRUE),"*",IF(AND(AND(L1147=TRUE,U1146="*"),J1147&lt;VLOOKUP(V1146+1,tbL!$M$38:$O$43,3)),"*","")))</f>
        <v/>
      </c>
      <c r="V1147" s="204">
        <f t="shared" ca="1" si="508"/>
        <v>1</v>
      </c>
      <c r="Y1147" s="159" t="str">
        <f t="shared" ca="1" si="509"/>
        <v/>
      </c>
      <c r="Z1147" s="159" t="str">
        <f t="shared" si="510"/>
        <v/>
      </c>
      <c r="AA1147" s="159">
        <f t="shared" ca="1" si="530"/>
        <v>1</v>
      </c>
      <c r="AC1147" s="161" t="str">
        <f t="shared" ca="1" si="511"/>
        <v/>
      </c>
      <c r="AD1147" s="161">
        <f t="shared" ca="1" si="512"/>
        <v>1</v>
      </c>
      <c r="AE1147" s="161" t="str">
        <f t="shared" ca="1" si="532"/>
        <v/>
      </c>
      <c r="AF1147" s="161">
        <f t="shared" ca="1" si="513"/>
        <v>1</v>
      </c>
      <c r="AG1147" s="161" t="str">
        <f t="shared" ca="1" si="514"/>
        <v/>
      </c>
      <c r="AH1147" s="161">
        <f t="shared" ca="1" si="515"/>
        <v>1</v>
      </c>
      <c r="AI1147" s="161" t="str">
        <f t="shared" ca="1" si="516"/>
        <v/>
      </c>
      <c r="AJ1147" s="161">
        <f t="shared" ca="1" si="517"/>
        <v>1</v>
      </c>
      <c r="AL1147" s="161" t="str">
        <f t="shared" ca="1" si="518"/>
        <v/>
      </c>
      <c r="AM1147" s="161">
        <f t="shared" ca="1" si="529"/>
        <v>1</v>
      </c>
      <c r="AN1147" s="161" t="str">
        <f t="shared" ca="1" si="519"/>
        <v/>
      </c>
      <c r="AO1147" s="161">
        <f t="shared" ca="1" si="528"/>
        <v>1</v>
      </c>
      <c r="AP1147" s="161" t="str">
        <f t="shared" ca="1" si="520"/>
        <v/>
      </c>
      <c r="AQ1147" s="161">
        <f t="shared" ca="1" si="526"/>
        <v>1</v>
      </c>
      <c r="AR1147" s="161" t="str">
        <f t="shared" ca="1" si="521"/>
        <v/>
      </c>
      <c r="AS1147" s="161">
        <f t="shared" ca="1" si="522"/>
        <v>1</v>
      </c>
      <c r="AT1147" s="159" t="str">
        <f t="shared" ca="1" si="531"/>
        <v/>
      </c>
      <c r="AU1147" s="210">
        <f t="shared" ca="1" si="506"/>
        <v>14</v>
      </c>
      <c r="AV1147" s="209"/>
      <c r="AW1147" s="204">
        <f t="shared" si="523"/>
        <v>12281.722222222206</v>
      </c>
      <c r="AX1147" s="159"/>
      <c r="AZ1147" s="159"/>
      <c r="BM1147" s="207"/>
      <c r="BN1147" s="212"/>
      <c r="BP1147" s="209"/>
      <c r="BQ1147" s="211"/>
      <c r="BR1147" s="211"/>
      <c r="BS1147" s="211"/>
      <c r="BT1147" s="211"/>
      <c r="BU1147" s="211"/>
      <c r="BV1147" s="211"/>
      <c r="BW1147" s="211"/>
      <c r="BX1147" s="211"/>
      <c r="BY1147" s="211"/>
      <c r="BZ1147" s="211"/>
      <c r="CA1147" s="209"/>
      <c r="CB1147" s="224"/>
      <c r="CC1147" s="204"/>
      <c r="CD1147" s="204"/>
      <c r="CE1147" s="204"/>
      <c r="CF1147" s="211"/>
      <c r="CG1147" s="211"/>
      <c r="CI1147" s="209"/>
      <c r="CJ1147" s="209"/>
      <c r="EH1147" s="165"/>
      <c r="EI1147" s="165"/>
      <c r="EJ1147" s="166"/>
      <c r="EK1147" s="209"/>
      <c r="EL1147" s="211"/>
      <c r="EM1147" s="211"/>
      <c r="EN1147" s="211"/>
      <c r="EO1147" s="211"/>
      <c r="EP1147" s="211"/>
      <c r="ES1147" s="165"/>
      <c r="ET1147" s="165"/>
      <c r="EU1147" s="166"/>
      <c r="EV1147" s="209"/>
      <c r="EW1147" s="211"/>
      <c r="EX1147" s="211"/>
      <c r="EY1147" s="211"/>
      <c r="EZ1147" s="211"/>
      <c r="FA1147" s="211"/>
      <c r="FD1147" s="165"/>
      <c r="FE1147" s="165"/>
      <c r="FF1147" s="166"/>
      <c r="FG1147" s="209"/>
      <c r="FH1147" s="211"/>
      <c r="FI1147" s="211"/>
      <c r="FJ1147" s="211"/>
      <c r="FK1147" s="211"/>
      <c r="FL1147" s="211"/>
    </row>
    <row r="1148" spans="9:168">
      <c r="I1148" s="221">
        <f t="shared" si="527"/>
        <v>544</v>
      </c>
      <c r="J1148" s="159">
        <f>'v-t_chart'!C1145</f>
        <v>73.900000000000006</v>
      </c>
      <c r="K1148" s="204">
        <f t="shared" ca="1" si="534"/>
        <v>216.45310000000001</v>
      </c>
      <c r="L1148" s="205" t="b">
        <f>IF('Input&amp;Output'!$C$3=10,phase_chart!C1145,IF('Input&amp;Output'!$C$3=21,phase_chart!G1145,IF('Input&amp;Output'!$C$3=22,phase_chart!K1145,IF('Input&amp;Output'!$C$3=31,phase_chart!O1145,IF('Input&amp;Output'!$C$3=32,phase_chart!S1145,"")))))</f>
        <v>1</v>
      </c>
      <c r="M1148" s="206" t="b">
        <f>IF('Input&amp;Output'!$C$3=10,phase_chart!D1145,IF('Input&amp;Output'!$C$3=21,phase_chart!H1145,IF('Input&amp;Output'!$C$3=22,phase_chart!L1145,IF('Input&amp;Output'!$C$3=31,phase_chart!P1145,IF('Input&amp;Output'!$C$3=32,phase_chart!T1145,"")))))</f>
        <v>0</v>
      </c>
      <c r="N1148" s="205" t="b">
        <f>IF('Input&amp;Output'!$C$3=10,phase_chart!E1145,IF('Input&amp;Output'!$C$3=21,phase_chart!I1145,IF('Input&amp;Output'!$C$3=22,phase_chart!M1145,IF('Input&amp;Output'!$C$3=31,phase_chart!Q1145,IF('Input&amp;Output'!$C$3=32,phase_chart!U1145,"")))))</f>
        <v>0</v>
      </c>
      <c r="P1148" s="159">
        <f ca="1">IF(NOT($J1148=0),IF($J1148&lt;IF($P1147=0,0,VLOOKUP(P1147,tbL!$M$37:$Q$43,IF(L1148=TRUE,2,4))),IF($J1148&gt;=VLOOKUP(P1147,tbL!$M$37:$Q$43,IF(L1148=TRUE,3,5)),$P1147,IF(AND(L1147=TRUE,L1148=TRUE),$P1147,$P1147-1)),IF(AND(L1148=TRUE,J1148=VLOOKUP(P1147,tbL!$M$37:$Q$43,IF(L1148=TRUE,2,4))),P1147,IF($P1147+1&gt;$C$12,$C$12,$P1147+1))),0)</f>
        <v>1</v>
      </c>
      <c r="Q1148" s="159">
        <f t="shared" ca="1" si="507"/>
        <v>1</v>
      </c>
      <c r="R1148" s="207">
        <f t="shared" ca="1" si="533"/>
        <v>1</v>
      </c>
      <c r="S1148" s="208"/>
      <c r="T1148" s="159">
        <f t="shared" si="525"/>
        <v>0</v>
      </c>
      <c r="U1148" s="209" t="str">
        <f ca="1">IF(AND(T1148=-1,N1148=TRUE),"*",IF(AND(U1147="*",N1148=TRUE),"*",IF(AND(AND(L1148=TRUE,U1147="*"),J1148&lt;VLOOKUP(V1147+1,tbL!$M$38:$O$43,3)),"*","")))</f>
        <v/>
      </c>
      <c r="V1148" s="204">
        <f t="shared" ca="1" si="508"/>
        <v>1</v>
      </c>
      <c r="Y1148" s="159" t="str">
        <f t="shared" ca="1" si="509"/>
        <v/>
      </c>
      <c r="Z1148" s="159" t="str">
        <f t="shared" si="510"/>
        <v/>
      </c>
      <c r="AA1148" s="159">
        <f t="shared" ca="1" si="530"/>
        <v>1</v>
      </c>
      <c r="AC1148" s="161" t="str">
        <f t="shared" ca="1" si="511"/>
        <v/>
      </c>
      <c r="AD1148" s="161">
        <f t="shared" ca="1" si="512"/>
        <v>1</v>
      </c>
      <c r="AE1148" s="161" t="str">
        <f t="shared" ca="1" si="532"/>
        <v/>
      </c>
      <c r="AF1148" s="161">
        <f t="shared" ca="1" si="513"/>
        <v>1</v>
      </c>
      <c r="AG1148" s="161" t="str">
        <f t="shared" ca="1" si="514"/>
        <v/>
      </c>
      <c r="AH1148" s="161">
        <f t="shared" ca="1" si="515"/>
        <v>1</v>
      </c>
      <c r="AI1148" s="161" t="str">
        <f t="shared" ca="1" si="516"/>
        <v/>
      </c>
      <c r="AJ1148" s="161">
        <f t="shared" ca="1" si="517"/>
        <v>1</v>
      </c>
      <c r="AL1148" s="161" t="str">
        <f t="shared" ca="1" si="518"/>
        <v/>
      </c>
      <c r="AM1148" s="161">
        <f t="shared" ca="1" si="529"/>
        <v>1</v>
      </c>
      <c r="AN1148" s="161" t="str">
        <f t="shared" ca="1" si="519"/>
        <v/>
      </c>
      <c r="AO1148" s="161">
        <f t="shared" ca="1" si="528"/>
        <v>1</v>
      </c>
      <c r="AP1148" s="161" t="str">
        <f t="shared" ca="1" si="520"/>
        <v/>
      </c>
      <c r="AQ1148" s="161">
        <f t="shared" ca="1" si="526"/>
        <v>1</v>
      </c>
      <c r="AR1148" s="161" t="str">
        <f t="shared" ca="1" si="521"/>
        <v/>
      </c>
      <c r="AS1148" s="161">
        <f t="shared" ca="1" si="522"/>
        <v>1</v>
      </c>
      <c r="AT1148" s="159" t="str">
        <f t="shared" ca="1" si="531"/>
        <v/>
      </c>
      <c r="AU1148" s="210">
        <f t="shared" ca="1" si="506"/>
        <v>14</v>
      </c>
      <c r="AV1148" s="209"/>
      <c r="AW1148" s="204">
        <f t="shared" si="523"/>
        <v>12302.249999999984</v>
      </c>
      <c r="AX1148" s="159"/>
      <c r="AZ1148" s="159"/>
      <c r="BM1148" s="207"/>
      <c r="BN1148" s="212"/>
      <c r="BP1148" s="209"/>
      <c r="BQ1148" s="211"/>
      <c r="BR1148" s="211"/>
      <c r="BS1148" s="211"/>
      <c r="BT1148" s="211"/>
      <c r="BU1148" s="211"/>
      <c r="BV1148" s="211"/>
      <c r="BW1148" s="211"/>
      <c r="BX1148" s="211"/>
      <c r="BY1148" s="211"/>
      <c r="BZ1148" s="211"/>
      <c r="CA1148" s="209"/>
      <c r="CB1148" s="224"/>
      <c r="CC1148" s="204"/>
      <c r="CD1148" s="204"/>
      <c r="CE1148" s="204"/>
      <c r="CF1148" s="211"/>
      <c r="CG1148" s="211"/>
      <c r="CI1148" s="209"/>
      <c r="CJ1148" s="209"/>
      <c r="EH1148" s="165"/>
      <c r="EI1148" s="165"/>
      <c r="EJ1148" s="166"/>
      <c r="EK1148" s="209"/>
      <c r="EL1148" s="211"/>
      <c r="EM1148" s="211"/>
      <c r="EN1148" s="211"/>
      <c r="EO1148" s="211"/>
      <c r="EP1148" s="211"/>
      <c r="ES1148" s="165"/>
      <c r="ET1148" s="165"/>
      <c r="EU1148" s="166"/>
      <c r="EV1148" s="209"/>
      <c r="EW1148" s="211"/>
      <c r="EX1148" s="211"/>
      <c r="EY1148" s="211"/>
      <c r="EZ1148" s="211"/>
      <c r="FA1148" s="211"/>
      <c r="FD1148" s="165"/>
      <c r="FE1148" s="165"/>
      <c r="FF1148" s="166"/>
      <c r="FG1148" s="209"/>
      <c r="FH1148" s="211"/>
      <c r="FI1148" s="211"/>
      <c r="FJ1148" s="211"/>
      <c r="FK1148" s="211"/>
      <c r="FL1148" s="211"/>
    </row>
    <row r="1149" spans="9:168">
      <c r="I1149" s="221">
        <f t="shared" si="527"/>
        <v>545</v>
      </c>
      <c r="J1149" s="159">
        <f>'v-t_chart'!C1146</f>
        <v>75</v>
      </c>
      <c r="K1149" s="204">
        <f t="shared" ca="1" si="534"/>
        <v>219.67499999999998</v>
      </c>
      <c r="L1149" s="205" t="b">
        <f>IF('Input&amp;Output'!$C$3=10,phase_chart!C1146,IF('Input&amp;Output'!$C$3=21,phase_chart!G1146,IF('Input&amp;Output'!$C$3=22,phase_chart!K1146,IF('Input&amp;Output'!$C$3=31,phase_chart!O1146,IF('Input&amp;Output'!$C$3=32,phase_chart!S1146,"")))))</f>
        <v>1</v>
      </c>
      <c r="M1149" s="206" t="b">
        <f>IF('Input&amp;Output'!$C$3=10,phase_chart!D1146,IF('Input&amp;Output'!$C$3=21,phase_chart!H1146,IF('Input&amp;Output'!$C$3=22,phase_chart!L1146,IF('Input&amp;Output'!$C$3=31,phase_chart!P1146,IF('Input&amp;Output'!$C$3=32,phase_chart!T1146,"")))))</f>
        <v>0</v>
      </c>
      <c r="N1149" s="205" t="b">
        <f>IF('Input&amp;Output'!$C$3=10,phase_chart!E1146,IF('Input&amp;Output'!$C$3=21,phase_chart!I1146,IF('Input&amp;Output'!$C$3=22,phase_chart!M1146,IF('Input&amp;Output'!$C$3=31,phase_chart!Q1146,IF('Input&amp;Output'!$C$3=32,phase_chart!U1146,"")))))</f>
        <v>0</v>
      </c>
      <c r="P1149" s="159">
        <f ca="1">IF(NOT($J1149=0),IF($J1149&lt;IF($P1148=0,0,VLOOKUP(P1148,tbL!$M$37:$Q$43,IF(L1149=TRUE,2,4))),IF($J1149&gt;=VLOOKUP(P1148,tbL!$M$37:$Q$43,IF(L1149=TRUE,3,5)),$P1148,IF(AND(L1148=TRUE,L1149=TRUE),$P1148,$P1148-1)),IF(AND(L1149=TRUE,J1149=VLOOKUP(P1148,tbL!$M$37:$Q$43,IF(L1149=TRUE,2,4))),P1148,IF($P1148+1&gt;$C$12,$C$12,$P1148+1))),0)</f>
        <v>1</v>
      </c>
      <c r="Q1149" s="159">
        <f t="shared" ca="1" si="507"/>
        <v>1</v>
      </c>
      <c r="R1149" s="207">
        <f t="shared" ca="1" si="533"/>
        <v>1</v>
      </c>
      <c r="S1149" s="208"/>
      <c r="T1149" s="159">
        <f t="shared" si="525"/>
        <v>0</v>
      </c>
      <c r="U1149" s="209" t="str">
        <f ca="1">IF(AND(T1149=-1,N1149=TRUE),"*",IF(AND(U1148="*",N1149=TRUE),"*",IF(AND(AND(L1149=TRUE,U1148="*"),J1149&lt;VLOOKUP(V1148+1,tbL!$M$38:$O$43,3)),"*","")))</f>
        <v/>
      </c>
      <c r="V1149" s="204">
        <f t="shared" ca="1" si="508"/>
        <v>1</v>
      </c>
      <c r="Y1149" s="159" t="str">
        <f t="shared" ca="1" si="509"/>
        <v/>
      </c>
      <c r="Z1149" s="159" t="str">
        <f t="shared" si="510"/>
        <v/>
      </c>
      <c r="AA1149" s="159">
        <f t="shared" ca="1" si="530"/>
        <v>1</v>
      </c>
      <c r="AC1149" s="161" t="str">
        <f t="shared" ca="1" si="511"/>
        <v/>
      </c>
      <c r="AD1149" s="161">
        <f t="shared" ca="1" si="512"/>
        <v>1</v>
      </c>
      <c r="AE1149" s="161" t="str">
        <f t="shared" ca="1" si="532"/>
        <v/>
      </c>
      <c r="AF1149" s="161">
        <f t="shared" ca="1" si="513"/>
        <v>1</v>
      </c>
      <c r="AG1149" s="161" t="str">
        <f t="shared" ca="1" si="514"/>
        <v/>
      </c>
      <c r="AH1149" s="161">
        <f t="shared" ca="1" si="515"/>
        <v>1</v>
      </c>
      <c r="AI1149" s="161" t="str">
        <f t="shared" ca="1" si="516"/>
        <v/>
      </c>
      <c r="AJ1149" s="161">
        <f t="shared" ca="1" si="517"/>
        <v>1</v>
      </c>
      <c r="AL1149" s="161" t="str">
        <f t="shared" ca="1" si="518"/>
        <v/>
      </c>
      <c r="AM1149" s="161">
        <f t="shared" ca="1" si="529"/>
        <v>1</v>
      </c>
      <c r="AN1149" s="161" t="str">
        <f t="shared" ca="1" si="519"/>
        <v/>
      </c>
      <c r="AO1149" s="161">
        <f t="shared" ca="1" si="528"/>
        <v>1</v>
      </c>
      <c r="AP1149" s="161" t="str">
        <f t="shared" ca="1" si="520"/>
        <v/>
      </c>
      <c r="AQ1149" s="161">
        <f t="shared" ca="1" si="526"/>
        <v>1</v>
      </c>
      <c r="AR1149" s="161" t="str">
        <f t="shared" ca="1" si="521"/>
        <v/>
      </c>
      <c r="AS1149" s="161">
        <f t="shared" ca="1" si="522"/>
        <v>1</v>
      </c>
      <c r="AT1149" s="159" t="str">
        <f t="shared" ca="1" si="531"/>
        <v/>
      </c>
      <c r="AU1149" s="210">
        <f t="shared" ca="1" si="506"/>
        <v>14</v>
      </c>
      <c r="AV1149" s="209"/>
      <c r="AW1149" s="204">
        <f t="shared" si="523"/>
        <v>12323.083333333318</v>
      </c>
      <c r="AX1149" s="159"/>
      <c r="AZ1149" s="159"/>
      <c r="BM1149" s="207"/>
      <c r="BN1149" s="212"/>
      <c r="BP1149" s="209"/>
      <c r="BQ1149" s="211"/>
      <c r="BR1149" s="211"/>
      <c r="BS1149" s="211"/>
      <c r="BT1149" s="211"/>
      <c r="BU1149" s="211"/>
      <c r="BV1149" s="211"/>
      <c r="BW1149" s="211"/>
      <c r="BX1149" s="211"/>
      <c r="BY1149" s="211"/>
      <c r="BZ1149" s="211"/>
      <c r="CA1149" s="209"/>
      <c r="CB1149" s="224"/>
      <c r="CC1149" s="204"/>
      <c r="CD1149" s="204"/>
      <c r="CE1149" s="204"/>
      <c r="CF1149" s="211"/>
      <c r="CG1149" s="211"/>
      <c r="CI1149" s="209"/>
      <c r="CJ1149" s="209"/>
      <c r="EH1149" s="165"/>
      <c r="EI1149" s="165"/>
      <c r="EJ1149" s="166"/>
      <c r="EK1149" s="209"/>
      <c r="EL1149" s="211"/>
      <c r="EM1149" s="211"/>
      <c r="EN1149" s="211"/>
      <c r="EO1149" s="211"/>
      <c r="EP1149" s="211"/>
      <c r="ES1149" s="165"/>
      <c r="ET1149" s="165"/>
      <c r="EU1149" s="166"/>
      <c r="EV1149" s="209"/>
      <c r="EW1149" s="211"/>
      <c r="EX1149" s="211"/>
      <c r="EY1149" s="211"/>
      <c r="EZ1149" s="211"/>
      <c r="FA1149" s="211"/>
      <c r="FD1149" s="165"/>
      <c r="FE1149" s="165"/>
      <c r="FF1149" s="166"/>
      <c r="FG1149" s="209"/>
      <c r="FH1149" s="211"/>
      <c r="FI1149" s="211"/>
      <c r="FJ1149" s="211"/>
      <c r="FK1149" s="211"/>
      <c r="FL1149" s="211"/>
    </row>
    <row r="1150" spans="9:168">
      <c r="I1150" s="221">
        <f t="shared" si="527"/>
        <v>546</v>
      </c>
      <c r="J1150" s="159">
        <f>'v-t_chart'!C1147</f>
        <v>75.7</v>
      </c>
      <c r="K1150" s="204">
        <f t="shared" ca="1" si="534"/>
        <v>221.7253</v>
      </c>
      <c r="L1150" s="205" t="b">
        <f>IF('Input&amp;Output'!$C$3=10,phase_chart!C1147,IF('Input&amp;Output'!$C$3=21,phase_chart!G1147,IF('Input&amp;Output'!$C$3=22,phase_chart!K1147,IF('Input&amp;Output'!$C$3=31,phase_chart!O1147,IF('Input&amp;Output'!$C$3=32,phase_chart!S1147,"")))))</f>
        <v>1</v>
      </c>
      <c r="M1150" s="206" t="b">
        <f>IF('Input&amp;Output'!$C$3=10,phase_chart!D1147,IF('Input&amp;Output'!$C$3=21,phase_chart!H1147,IF('Input&amp;Output'!$C$3=22,phase_chart!L1147,IF('Input&amp;Output'!$C$3=31,phase_chart!P1147,IF('Input&amp;Output'!$C$3=32,phase_chart!T1147,"")))))</f>
        <v>0</v>
      </c>
      <c r="N1150" s="205" t="b">
        <f>IF('Input&amp;Output'!$C$3=10,phase_chart!E1147,IF('Input&amp;Output'!$C$3=21,phase_chart!I1147,IF('Input&amp;Output'!$C$3=22,phase_chart!M1147,IF('Input&amp;Output'!$C$3=31,phase_chart!Q1147,IF('Input&amp;Output'!$C$3=32,phase_chart!U1147,"")))))</f>
        <v>0</v>
      </c>
      <c r="P1150" s="159">
        <f ca="1">IF(NOT($J1150=0),IF($J1150&lt;IF($P1149=0,0,VLOOKUP(P1149,tbL!$M$37:$Q$43,IF(L1150=TRUE,2,4))),IF($J1150&gt;=VLOOKUP(P1149,tbL!$M$37:$Q$43,IF(L1150=TRUE,3,5)),$P1149,IF(AND(L1149=TRUE,L1150=TRUE),$P1149,$P1149-1)),IF(AND(L1150=TRUE,J1150=VLOOKUP(P1149,tbL!$M$37:$Q$43,IF(L1150=TRUE,2,4))),P1149,IF($P1149+1&gt;$C$12,$C$12,$P1149+1))),0)</f>
        <v>1</v>
      </c>
      <c r="Q1150" s="159">
        <f t="shared" ca="1" si="507"/>
        <v>1</v>
      </c>
      <c r="R1150" s="207">
        <f t="shared" ca="1" si="533"/>
        <v>1</v>
      </c>
      <c r="S1150" s="208"/>
      <c r="T1150" s="159">
        <f t="shared" si="525"/>
        <v>0</v>
      </c>
      <c r="U1150" s="209" t="str">
        <f ca="1">IF(AND(T1150=-1,N1150=TRUE),"*",IF(AND(U1149="*",N1150=TRUE),"*",IF(AND(AND(L1150=TRUE,U1149="*"),J1150&lt;VLOOKUP(V1149+1,tbL!$M$38:$O$43,3)),"*","")))</f>
        <v/>
      </c>
      <c r="V1150" s="204">
        <f t="shared" ca="1" si="508"/>
        <v>1</v>
      </c>
      <c r="Y1150" s="159" t="str">
        <f t="shared" ca="1" si="509"/>
        <v/>
      </c>
      <c r="Z1150" s="159" t="str">
        <f t="shared" si="510"/>
        <v/>
      </c>
      <c r="AA1150" s="159">
        <f t="shared" ca="1" si="530"/>
        <v>1</v>
      </c>
      <c r="AC1150" s="161" t="str">
        <f t="shared" ca="1" si="511"/>
        <v/>
      </c>
      <c r="AD1150" s="161">
        <f t="shared" ca="1" si="512"/>
        <v>1</v>
      </c>
      <c r="AE1150" s="161" t="str">
        <f t="shared" ca="1" si="532"/>
        <v/>
      </c>
      <c r="AF1150" s="161">
        <f t="shared" ca="1" si="513"/>
        <v>1</v>
      </c>
      <c r="AG1150" s="161" t="str">
        <f t="shared" ca="1" si="514"/>
        <v/>
      </c>
      <c r="AH1150" s="161">
        <f t="shared" ca="1" si="515"/>
        <v>1</v>
      </c>
      <c r="AI1150" s="161" t="str">
        <f t="shared" ca="1" si="516"/>
        <v/>
      </c>
      <c r="AJ1150" s="161">
        <f t="shared" ca="1" si="517"/>
        <v>1</v>
      </c>
      <c r="AL1150" s="161" t="str">
        <f t="shared" ca="1" si="518"/>
        <v/>
      </c>
      <c r="AM1150" s="161">
        <f t="shared" ca="1" si="529"/>
        <v>1</v>
      </c>
      <c r="AN1150" s="161" t="str">
        <f t="shared" ca="1" si="519"/>
        <v/>
      </c>
      <c r="AO1150" s="161">
        <f t="shared" ca="1" si="528"/>
        <v>1</v>
      </c>
      <c r="AP1150" s="161" t="str">
        <f t="shared" ca="1" si="520"/>
        <v/>
      </c>
      <c r="AQ1150" s="161">
        <f t="shared" ca="1" si="526"/>
        <v>1</v>
      </c>
      <c r="AR1150" s="161" t="str">
        <f t="shared" ca="1" si="521"/>
        <v/>
      </c>
      <c r="AS1150" s="161">
        <f t="shared" ca="1" si="522"/>
        <v>1</v>
      </c>
      <c r="AT1150" s="159" t="str">
        <f t="shared" ca="1" si="531"/>
        <v/>
      </c>
      <c r="AU1150" s="210">
        <f t="shared" ca="1" si="506"/>
        <v>14</v>
      </c>
      <c r="AV1150" s="209"/>
      <c r="AW1150" s="204">
        <f t="shared" si="523"/>
        <v>12344.111111111095</v>
      </c>
      <c r="AX1150" s="159"/>
      <c r="AZ1150" s="159"/>
      <c r="BM1150" s="207"/>
      <c r="BN1150" s="212"/>
      <c r="BP1150" s="209"/>
      <c r="BQ1150" s="211"/>
      <c r="BR1150" s="211"/>
      <c r="BS1150" s="211"/>
      <c r="BT1150" s="211"/>
      <c r="BU1150" s="211"/>
      <c r="BV1150" s="211"/>
      <c r="BW1150" s="211"/>
      <c r="BX1150" s="211"/>
      <c r="BY1150" s="211"/>
      <c r="BZ1150" s="211"/>
      <c r="CA1150" s="209"/>
      <c r="CB1150" s="224"/>
      <c r="CC1150" s="204"/>
      <c r="CD1150" s="204"/>
      <c r="CE1150" s="204"/>
      <c r="CF1150" s="211"/>
      <c r="CG1150" s="211"/>
      <c r="CI1150" s="209"/>
      <c r="CJ1150" s="209"/>
      <c r="EH1150" s="165"/>
      <c r="EI1150" s="165"/>
      <c r="EJ1150" s="166"/>
      <c r="EK1150" s="209"/>
      <c r="EL1150" s="211"/>
      <c r="EM1150" s="211"/>
      <c r="EN1150" s="211"/>
      <c r="EO1150" s="211"/>
      <c r="EP1150" s="211"/>
      <c r="ES1150" s="165"/>
      <c r="ET1150" s="165"/>
      <c r="EU1150" s="166"/>
      <c r="EV1150" s="209"/>
      <c r="EW1150" s="211"/>
      <c r="EX1150" s="211"/>
      <c r="EY1150" s="211"/>
      <c r="EZ1150" s="211"/>
      <c r="FA1150" s="211"/>
      <c r="FD1150" s="165"/>
      <c r="FE1150" s="165"/>
      <c r="FF1150" s="166"/>
      <c r="FG1150" s="209"/>
      <c r="FH1150" s="211"/>
      <c r="FI1150" s="211"/>
      <c r="FJ1150" s="211"/>
      <c r="FK1150" s="211"/>
      <c r="FL1150" s="211"/>
    </row>
    <row r="1151" spans="9:168">
      <c r="I1151" s="221">
        <f t="shared" si="527"/>
        <v>547</v>
      </c>
      <c r="J1151" s="159">
        <f>'v-t_chart'!C1148</f>
        <v>76.5</v>
      </c>
      <c r="K1151" s="204">
        <f t="shared" ca="1" si="534"/>
        <v>224.0685</v>
      </c>
      <c r="L1151" s="205" t="b">
        <f>IF('Input&amp;Output'!$C$3=10,phase_chart!C1148,IF('Input&amp;Output'!$C$3=21,phase_chart!G1148,IF('Input&amp;Output'!$C$3=22,phase_chart!K1148,IF('Input&amp;Output'!$C$3=31,phase_chart!O1148,IF('Input&amp;Output'!$C$3=32,phase_chart!S1148,"")))))</f>
        <v>1</v>
      </c>
      <c r="M1151" s="206" t="b">
        <f>IF('Input&amp;Output'!$C$3=10,phase_chart!D1148,IF('Input&amp;Output'!$C$3=21,phase_chart!H1148,IF('Input&amp;Output'!$C$3=22,phase_chart!L1148,IF('Input&amp;Output'!$C$3=31,phase_chart!P1148,IF('Input&amp;Output'!$C$3=32,phase_chart!T1148,"")))))</f>
        <v>0</v>
      </c>
      <c r="N1151" s="205" t="b">
        <f>IF('Input&amp;Output'!$C$3=10,phase_chart!E1148,IF('Input&amp;Output'!$C$3=21,phase_chart!I1148,IF('Input&amp;Output'!$C$3=22,phase_chart!M1148,IF('Input&amp;Output'!$C$3=31,phase_chart!Q1148,IF('Input&amp;Output'!$C$3=32,phase_chart!U1148,"")))))</f>
        <v>0</v>
      </c>
      <c r="P1151" s="159">
        <f ca="1">IF(NOT($J1151=0),IF($J1151&lt;IF($P1150=0,0,VLOOKUP(P1150,tbL!$M$37:$Q$43,IF(L1151=TRUE,2,4))),IF($J1151&gt;=VLOOKUP(P1150,tbL!$M$37:$Q$43,IF(L1151=TRUE,3,5)),$P1150,IF(AND(L1150=TRUE,L1151=TRUE),$P1150,$P1150-1)),IF(AND(L1151=TRUE,J1151=VLOOKUP(P1150,tbL!$M$37:$Q$43,IF(L1151=TRUE,2,4))),P1150,IF($P1150+1&gt;$C$12,$C$12,$P1150+1))),0)</f>
        <v>1</v>
      </c>
      <c r="Q1151" s="159">
        <f t="shared" ca="1" si="507"/>
        <v>1</v>
      </c>
      <c r="R1151" s="207">
        <f t="shared" ca="1" si="533"/>
        <v>1</v>
      </c>
      <c r="S1151" s="208"/>
      <c r="T1151" s="159">
        <f t="shared" si="525"/>
        <v>0</v>
      </c>
      <c r="U1151" s="209" t="str">
        <f ca="1">IF(AND(T1151=-1,N1151=TRUE),"*",IF(AND(U1150="*",N1151=TRUE),"*",IF(AND(AND(L1151=TRUE,U1150="*"),J1151&lt;VLOOKUP(V1150+1,tbL!$M$38:$O$43,3)),"*","")))</f>
        <v/>
      </c>
      <c r="V1151" s="204">
        <f t="shared" ca="1" si="508"/>
        <v>1</v>
      </c>
      <c r="Y1151" s="159" t="str">
        <f t="shared" ca="1" si="509"/>
        <v/>
      </c>
      <c r="Z1151" s="159" t="str">
        <f t="shared" si="510"/>
        <v/>
      </c>
      <c r="AA1151" s="159">
        <f t="shared" ca="1" si="530"/>
        <v>1</v>
      </c>
      <c r="AC1151" s="161" t="str">
        <f t="shared" ca="1" si="511"/>
        <v/>
      </c>
      <c r="AD1151" s="161">
        <f t="shared" ca="1" si="512"/>
        <v>1</v>
      </c>
      <c r="AE1151" s="161" t="str">
        <f t="shared" ca="1" si="532"/>
        <v/>
      </c>
      <c r="AF1151" s="161">
        <f t="shared" ca="1" si="513"/>
        <v>1</v>
      </c>
      <c r="AG1151" s="161" t="str">
        <f t="shared" ca="1" si="514"/>
        <v/>
      </c>
      <c r="AH1151" s="161">
        <f t="shared" ca="1" si="515"/>
        <v>1</v>
      </c>
      <c r="AI1151" s="161" t="str">
        <f t="shared" ca="1" si="516"/>
        <v/>
      </c>
      <c r="AJ1151" s="161">
        <f t="shared" ca="1" si="517"/>
        <v>1</v>
      </c>
      <c r="AL1151" s="161" t="str">
        <f t="shared" ca="1" si="518"/>
        <v/>
      </c>
      <c r="AM1151" s="161">
        <f t="shared" ca="1" si="529"/>
        <v>1</v>
      </c>
      <c r="AN1151" s="161" t="str">
        <f t="shared" ca="1" si="519"/>
        <v/>
      </c>
      <c r="AO1151" s="161">
        <f t="shared" ca="1" si="528"/>
        <v>1</v>
      </c>
      <c r="AP1151" s="161" t="str">
        <f t="shared" ca="1" si="520"/>
        <v/>
      </c>
      <c r="AQ1151" s="161">
        <f t="shared" ca="1" si="526"/>
        <v>1</v>
      </c>
      <c r="AR1151" s="161" t="str">
        <f t="shared" ca="1" si="521"/>
        <v/>
      </c>
      <c r="AS1151" s="161">
        <f t="shared" ca="1" si="522"/>
        <v>1</v>
      </c>
      <c r="AT1151" s="159" t="str">
        <f t="shared" ca="1" si="531"/>
        <v/>
      </c>
      <c r="AU1151" s="210">
        <f t="shared" ca="1" si="506"/>
        <v>14</v>
      </c>
      <c r="AV1151" s="209"/>
      <c r="AW1151" s="204">
        <f t="shared" si="523"/>
        <v>12365.361111111095</v>
      </c>
      <c r="AX1151" s="159"/>
      <c r="AZ1151" s="159"/>
      <c r="BM1151" s="207"/>
      <c r="BN1151" s="212"/>
      <c r="BP1151" s="209"/>
      <c r="BQ1151" s="211"/>
      <c r="BR1151" s="211"/>
      <c r="BS1151" s="211"/>
      <c r="BT1151" s="211"/>
      <c r="BU1151" s="211"/>
      <c r="BV1151" s="211"/>
      <c r="BW1151" s="211"/>
      <c r="BX1151" s="211"/>
      <c r="BY1151" s="211"/>
      <c r="BZ1151" s="211"/>
      <c r="CA1151" s="209"/>
      <c r="CB1151" s="224"/>
      <c r="CC1151" s="204"/>
      <c r="CD1151" s="204"/>
      <c r="CE1151" s="204"/>
      <c r="CF1151" s="211"/>
      <c r="CG1151" s="211"/>
      <c r="CI1151" s="209"/>
      <c r="CJ1151" s="209"/>
      <c r="EH1151" s="165"/>
      <c r="EI1151" s="165"/>
      <c r="EJ1151" s="166"/>
      <c r="EK1151" s="209"/>
      <c r="EL1151" s="211"/>
      <c r="EM1151" s="211"/>
      <c r="EN1151" s="211"/>
      <c r="EO1151" s="211"/>
      <c r="EP1151" s="211"/>
      <c r="ES1151" s="165"/>
      <c r="ET1151" s="165"/>
      <c r="EU1151" s="166"/>
      <c r="EV1151" s="209"/>
      <c r="EW1151" s="211"/>
      <c r="EX1151" s="211"/>
      <c r="EY1151" s="211"/>
      <c r="EZ1151" s="211"/>
      <c r="FA1151" s="211"/>
      <c r="FD1151" s="165"/>
      <c r="FE1151" s="165"/>
      <c r="FF1151" s="166"/>
      <c r="FG1151" s="209"/>
      <c r="FH1151" s="211"/>
      <c r="FI1151" s="211"/>
      <c r="FJ1151" s="211"/>
      <c r="FK1151" s="211"/>
      <c r="FL1151" s="211"/>
    </row>
    <row r="1152" spans="9:168">
      <c r="I1152" s="221">
        <f t="shared" si="527"/>
        <v>548</v>
      </c>
      <c r="J1152" s="159">
        <f>'v-t_chart'!C1149</f>
        <v>77.3</v>
      </c>
      <c r="K1152" s="204">
        <f t="shared" ca="1" si="534"/>
        <v>226.41169999999997</v>
      </c>
      <c r="L1152" s="205" t="b">
        <f>IF('Input&amp;Output'!$C$3=10,phase_chart!C1149,IF('Input&amp;Output'!$C$3=21,phase_chart!G1149,IF('Input&amp;Output'!$C$3=22,phase_chart!K1149,IF('Input&amp;Output'!$C$3=31,phase_chart!O1149,IF('Input&amp;Output'!$C$3=32,phase_chart!S1149,"")))))</f>
        <v>1</v>
      </c>
      <c r="M1152" s="206" t="b">
        <f>IF('Input&amp;Output'!$C$3=10,phase_chart!D1149,IF('Input&amp;Output'!$C$3=21,phase_chart!H1149,IF('Input&amp;Output'!$C$3=22,phase_chart!L1149,IF('Input&amp;Output'!$C$3=31,phase_chart!P1149,IF('Input&amp;Output'!$C$3=32,phase_chart!T1149,"")))))</f>
        <v>0</v>
      </c>
      <c r="N1152" s="205" t="b">
        <f>IF('Input&amp;Output'!$C$3=10,phase_chart!E1149,IF('Input&amp;Output'!$C$3=21,phase_chart!I1149,IF('Input&amp;Output'!$C$3=22,phase_chart!M1149,IF('Input&amp;Output'!$C$3=31,phase_chart!Q1149,IF('Input&amp;Output'!$C$3=32,phase_chart!U1149,"")))))</f>
        <v>0</v>
      </c>
      <c r="P1152" s="159">
        <f ca="1">IF(NOT($J1152=0),IF($J1152&lt;IF($P1151=0,0,VLOOKUP(P1151,tbL!$M$37:$Q$43,IF(L1152=TRUE,2,4))),IF($J1152&gt;=VLOOKUP(P1151,tbL!$M$37:$Q$43,IF(L1152=TRUE,3,5)),$P1151,IF(AND(L1151=TRUE,L1152=TRUE),$P1151,$P1151-1)),IF(AND(L1152=TRUE,J1152=VLOOKUP(P1151,tbL!$M$37:$Q$43,IF(L1152=TRUE,2,4))),P1151,IF($P1151+1&gt;$C$12,$C$12,$P1151+1))),0)</f>
        <v>1</v>
      </c>
      <c r="Q1152" s="159">
        <f t="shared" ca="1" si="507"/>
        <v>1</v>
      </c>
      <c r="R1152" s="207">
        <f t="shared" ca="1" si="533"/>
        <v>1</v>
      </c>
      <c r="S1152" s="208"/>
      <c r="T1152" s="159">
        <f t="shared" si="525"/>
        <v>0</v>
      </c>
      <c r="U1152" s="209" t="str">
        <f ca="1">IF(AND(T1152=-1,N1152=TRUE),"*",IF(AND(U1151="*",N1152=TRUE),"*",IF(AND(AND(L1152=TRUE,U1151="*"),J1152&lt;VLOOKUP(V1151+1,tbL!$M$38:$O$43,3)),"*","")))</f>
        <v/>
      </c>
      <c r="V1152" s="204">
        <f t="shared" ca="1" si="508"/>
        <v>1</v>
      </c>
      <c r="Y1152" s="159" t="str">
        <f t="shared" ca="1" si="509"/>
        <v/>
      </c>
      <c r="Z1152" s="159" t="str">
        <f t="shared" si="510"/>
        <v/>
      </c>
      <c r="AA1152" s="159">
        <f t="shared" ca="1" si="530"/>
        <v>1</v>
      </c>
      <c r="AC1152" s="161" t="str">
        <f t="shared" ca="1" si="511"/>
        <v/>
      </c>
      <c r="AD1152" s="161">
        <f t="shared" ca="1" si="512"/>
        <v>1</v>
      </c>
      <c r="AE1152" s="161" t="str">
        <f t="shared" ca="1" si="532"/>
        <v/>
      </c>
      <c r="AF1152" s="161">
        <f t="shared" ca="1" si="513"/>
        <v>1</v>
      </c>
      <c r="AG1152" s="161" t="str">
        <f t="shared" ca="1" si="514"/>
        <v/>
      </c>
      <c r="AH1152" s="161">
        <f t="shared" ca="1" si="515"/>
        <v>1</v>
      </c>
      <c r="AI1152" s="161" t="str">
        <f t="shared" ca="1" si="516"/>
        <v/>
      </c>
      <c r="AJ1152" s="161">
        <f t="shared" ca="1" si="517"/>
        <v>1</v>
      </c>
      <c r="AL1152" s="161" t="str">
        <f t="shared" ca="1" si="518"/>
        <v/>
      </c>
      <c r="AM1152" s="161">
        <f t="shared" ca="1" si="529"/>
        <v>1</v>
      </c>
      <c r="AN1152" s="161" t="str">
        <f t="shared" ca="1" si="519"/>
        <v/>
      </c>
      <c r="AO1152" s="161">
        <f t="shared" ca="1" si="528"/>
        <v>1</v>
      </c>
      <c r="AP1152" s="161" t="str">
        <f t="shared" ca="1" si="520"/>
        <v/>
      </c>
      <c r="AQ1152" s="161">
        <f t="shared" ca="1" si="526"/>
        <v>1</v>
      </c>
      <c r="AR1152" s="161" t="str">
        <f t="shared" ca="1" si="521"/>
        <v/>
      </c>
      <c r="AS1152" s="161">
        <f t="shared" ca="1" si="522"/>
        <v>1</v>
      </c>
      <c r="AT1152" s="159" t="str">
        <f t="shared" ca="1" si="531"/>
        <v/>
      </c>
      <c r="AU1152" s="210">
        <f t="shared" ca="1" si="506"/>
        <v>14</v>
      </c>
      <c r="AV1152" s="209"/>
      <c r="AW1152" s="204">
        <f t="shared" si="523"/>
        <v>12386.833333333318</v>
      </c>
      <c r="AX1152" s="159"/>
      <c r="AZ1152" s="159"/>
      <c r="BM1152" s="207"/>
      <c r="BN1152" s="212"/>
      <c r="BP1152" s="209"/>
      <c r="BQ1152" s="211"/>
      <c r="BR1152" s="211"/>
      <c r="BS1152" s="211"/>
      <c r="BT1152" s="211"/>
      <c r="BU1152" s="211"/>
      <c r="BV1152" s="211"/>
      <c r="BW1152" s="211"/>
      <c r="BX1152" s="211"/>
      <c r="BY1152" s="211"/>
      <c r="BZ1152" s="211"/>
      <c r="CA1152" s="209"/>
      <c r="CB1152" s="224"/>
      <c r="CC1152" s="204"/>
      <c r="CD1152" s="204"/>
      <c r="CE1152" s="204"/>
      <c r="CF1152" s="211"/>
      <c r="CG1152" s="211"/>
      <c r="CI1152" s="209"/>
      <c r="CJ1152" s="209"/>
      <c r="EH1152" s="165"/>
      <c r="EI1152" s="165"/>
      <c r="EJ1152" s="166"/>
      <c r="EK1152" s="209"/>
      <c r="EL1152" s="211"/>
      <c r="EM1152" s="211"/>
      <c r="EN1152" s="211"/>
      <c r="EO1152" s="211"/>
      <c r="EP1152" s="211"/>
      <c r="ES1152" s="165"/>
      <c r="ET1152" s="165"/>
      <c r="EU1152" s="166"/>
      <c r="EV1152" s="209"/>
      <c r="EW1152" s="211"/>
      <c r="EX1152" s="211"/>
      <c r="EY1152" s="211"/>
      <c r="EZ1152" s="211"/>
      <c r="FA1152" s="211"/>
      <c r="FD1152" s="165"/>
      <c r="FE1152" s="165"/>
      <c r="FF1152" s="166"/>
      <c r="FG1152" s="209"/>
      <c r="FH1152" s="211"/>
      <c r="FI1152" s="211"/>
      <c r="FJ1152" s="211"/>
      <c r="FK1152" s="211"/>
      <c r="FL1152" s="211"/>
    </row>
    <row r="1153" spans="9:168">
      <c r="I1153" s="221">
        <f t="shared" si="527"/>
        <v>549</v>
      </c>
      <c r="J1153" s="159">
        <f>'v-t_chart'!C1150</f>
        <v>78.2</v>
      </c>
      <c r="K1153" s="204">
        <f t="shared" ca="1" si="534"/>
        <v>229.0478</v>
      </c>
      <c r="L1153" s="205" t="b">
        <f>IF('Input&amp;Output'!$C$3=10,phase_chart!C1150,IF('Input&amp;Output'!$C$3=21,phase_chart!G1150,IF('Input&amp;Output'!$C$3=22,phase_chart!K1150,IF('Input&amp;Output'!$C$3=31,phase_chart!O1150,IF('Input&amp;Output'!$C$3=32,phase_chart!S1150,"")))))</f>
        <v>1</v>
      </c>
      <c r="M1153" s="206" t="b">
        <f>IF('Input&amp;Output'!$C$3=10,phase_chart!D1150,IF('Input&amp;Output'!$C$3=21,phase_chart!H1150,IF('Input&amp;Output'!$C$3=22,phase_chart!L1150,IF('Input&amp;Output'!$C$3=31,phase_chart!P1150,IF('Input&amp;Output'!$C$3=32,phase_chart!T1150,"")))))</f>
        <v>0</v>
      </c>
      <c r="N1153" s="205" t="b">
        <f>IF('Input&amp;Output'!$C$3=10,phase_chart!E1150,IF('Input&amp;Output'!$C$3=21,phase_chart!I1150,IF('Input&amp;Output'!$C$3=22,phase_chart!M1150,IF('Input&amp;Output'!$C$3=31,phase_chart!Q1150,IF('Input&amp;Output'!$C$3=32,phase_chart!U1150,"")))))</f>
        <v>0</v>
      </c>
      <c r="P1153" s="159">
        <f ca="1">IF(NOT($J1153=0),IF($J1153&lt;IF($P1152=0,0,VLOOKUP(P1152,tbL!$M$37:$Q$43,IF(L1153=TRUE,2,4))),IF($J1153&gt;=VLOOKUP(P1152,tbL!$M$37:$Q$43,IF(L1153=TRUE,3,5)),$P1152,IF(AND(L1152=TRUE,L1153=TRUE),$P1152,$P1152-1)),IF(AND(L1153=TRUE,J1153=VLOOKUP(P1152,tbL!$M$37:$Q$43,IF(L1153=TRUE,2,4))),P1152,IF($P1152+1&gt;$C$12,$C$12,$P1152+1))),0)</f>
        <v>1</v>
      </c>
      <c r="Q1153" s="159">
        <f t="shared" ca="1" si="507"/>
        <v>1</v>
      </c>
      <c r="R1153" s="207">
        <f t="shared" ca="1" si="533"/>
        <v>1</v>
      </c>
      <c r="S1153" s="208"/>
      <c r="T1153" s="159">
        <f t="shared" si="525"/>
        <v>0</v>
      </c>
      <c r="U1153" s="209" t="str">
        <f ca="1">IF(AND(T1153=-1,N1153=TRUE),"*",IF(AND(U1152="*",N1153=TRUE),"*",IF(AND(AND(L1153=TRUE,U1152="*"),J1153&lt;VLOOKUP(V1152+1,tbL!$M$38:$O$43,3)),"*","")))</f>
        <v/>
      </c>
      <c r="V1153" s="204">
        <f t="shared" ca="1" si="508"/>
        <v>1</v>
      </c>
      <c r="Y1153" s="159" t="str">
        <f t="shared" ca="1" si="509"/>
        <v/>
      </c>
      <c r="Z1153" s="159" t="str">
        <f t="shared" si="510"/>
        <v/>
      </c>
      <c r="AA1153" s="159">
        <f t="shared" ca="1" si="530"/>
        <v>1</v>
      </c>
      <c r="AC1153" s="161" t="str">
        <f t="shared" ca="1" si="511"/>
        <v/>
      </c>
      <c r="AD1153" s="161">
        <f t="shared" ca="1" si="512"/>
        <v>1</v>
      </c>
      <c r="AE1153" s="161" t="str">
        <f t="shared" ca="1" si="532"/>
        <v/>
      </c>
      <c r="AF1153" s="161">
        <f t="shared" ca="1" si="513"/>
        <v>1</v>
      </c>
      <c r="AG1153" s="161" t="str">
        <f t="shared" ca="1" si="514"/>
        <v/>
      </c>
      <c r="AH1153" s="161">
        <f t="shared" ca="1" si="515"/>
        <v>1</v>
      </c>
      <c r="AI1153" s="161" t="str">
        <f t="shared" ca="1" si="516"/>
        <v/>
      </c>
      <c r="AJ1153" s="161">
        <f t="shared" ca="1" si="517"/>
        <v>1</v>
      </c>
      <c r="AL1153" s="161" t="str">
        <f t="shared" ca="1" si="518"/>
        <v/>
      </c>
      <c r="AM1153" s="161">
        <f t="shared" ca="1" si="529"/>
        <v>1</v>
      </c>
      <c r="AN1153" s="161" t="str">
        <f t="shared" ca="1" si="519"/>
        <v/>
      </c>
      <c r="AO1153" s="161">
        <f t="shared" ca="1" si="528"/>
        <v>1</v>
      </c>
      <c r="AP1153" s="161" t="str">
        <f t="shared" ca="1" si="520"/>
        <v/>
      </c>
      <c r="AQ1153" s="161">
        <f t="shared" ca="1" si="526"/>
        <v>1</v>
      </c>
      <c r="AR1153" s="161" t="str">
        <f t="shared" ca="1" si="521"/>
        <v/>
      </c>
      <c r="AS1153" s="161">
        <f t="shared" ca="1" si="522"/>
        <v>1</v>
      </c>
      <c r="AT1153" s="159" t="str">
        <f t="shared" ca="1" si="531"/>
        <v/>
      </c>
      <c r="AU1153" s="210">
        <f t="shared" ca="1" si="506"/>
        <v>14</v>
      </c>
      <c r="AV1153" s="209"/>
      <c r="AW1153" s="204">
        <f t="shared" si="523"/>
        <v>12408.55555555554</v>
      </c>
      <c r="AX1153" s="159"/>
      <c r="AZ1153" s="159"/>
      <c r="BM1153" s="207"/>
      <c r="BN1153" s="212"/>
      <c r="BP1153" s="209"/>
      <c r="BQ1153" s="211"/>
      <c r="BR1153" s="211"/>
      <c r="BS1153" s="211"/>
      <c r="BT1153" s="211"/>
      <c r="BU1153" s="211"/>
      <c r="BV1153" s="211"/>
      <c r="BW1153" s="211"/>
      <c r="BX1153" s="211"/>
      <c r="BY1153" s="211"/>
      <c r="BZ1153" s="211"/>
      <c r="CA1153" s="209"/>
      <c r="CB1153" s="224"/>
      <c r="CC1153" s="204"/>
      <c r="CD1153" s="204"/>
      <c r="CE1153" s="204"/>
      <c r="CF1153" s="211"/>
      <c r="CG1153" s="211"/>
      <c r="CI1153" s="209"/>
      <c r="CJ1153" s="209"/>
      <c r="EH1153" s="165"/>
      <c r="EI1153" s="165"/>
      <c r="EJ1153" s="166"/>
      <c r="EK1153" s="209"/>
      <c r="EL1153" s="211"/>
      <c r="EM1153" s="211"/>
      <c r="EN1153" s="211"/>
      <c r="EO1153" s="211"/>
      <c r="EP1153" s="211"/>
      <c r="ES1153" s="165"/>
      <c r="ET1153" s="165"/>
      <c r="EU1153" s="166"/>
      <c r="EV1153" s="209"/>
      <c r="EW1153" s="211"/>
      <c r="EX1153" s="211"/>
      <c r="EY1153" s="211"/>
      <c r="EZ1153" s="211"/>
      <c r="FA1153" s="211"/>
      <c r="FD1153" s="165"/>
      <c r="FE1153" s="165"/>
      <c r="FF1153" s="166"/>
      <c r="FG1153" s="209"/>
      <c r="FH1153" s="211"/>
      <c r="FI1153" s="211"/>
      <c r="FJ1153" s="211"/>
      <c r="FK1153" s="211"/>
      <c r="FL1153" s="211"/>
    </row>
    <row r="1154" spans="9:168">
      <c r="I1154" s="221">
        <f t="shared" si="527"/>
        <v>550</v>
      </c>
      <c r="J1154" s="159">
        <f>'v-t_chart'!C1151</f>
        <v>78.900000000000006</v>
      </c>
      <c r="K1154" s="204">
        <f t="shared" ca="1" si="534"/>
        <v>231.09810000000002</v>
      </c>
      <c r="L1154" s="205" t="b">
        <f>IF('Input&amp;Output'!$C$3=10,phase_chart!C1151,IF('Input&amp;Output'!$C$3=21,phase_chart!G1151,IF('Input&amp;Output'!$C$3=22,phase_chart!K1151,IF('Input&amp;Output'!$C$3=31,phase_chart!O1151,IF('Input&amp;Output'!$C$3=32,phase_chart!S1151,"")))))</f>
        <v>1</v>
      </c>
      <c r="M1154" s="206" t="b">
        <f>IF('Input&amp;Output'!$C$3=10,phase_chart!D1151,IF('Input&amp;Output'!$C$3=21,phase_chart!H1151,IF('Input&amp;Output'!$C$3=22,phase_chart!L1151,IF('Input&amp;Output'!$C$3=31,phase_chart!P1151,IF('Input&amp;Output'!$C$3=32,phase_chart!T1151,"")))))</f>
        <v>0</v>
      </c>
      <c r="N1154" s="205" t="b">
        <f>IF('Input&amp;Output'!$C$3=10,phase_chart!E1151,IF('Input&amp;Output'!$C$3=21,phase_chart!I1151,IF('Input&amp;Output'!$C$3=22,phase_chart!M1151,IF('Input&amp;Output'!$C$3=31,phase_chart!Q1151,IF('Input&amp;Output'!$C$3=32,phase_chart!U1151,"")))))</f>
        <v>0</v>
      </c>
      <c r="P1154" s="159">
        <f ca="1">IF(NOT($J1154=0),IF($J1154&lt;IF($P1153=0,0,VLOOKUP(P1153,tbL!$M$37:$Q$43,IF(L1154=TRUE,2,4))),IF($J1154&gt;=VLOOKUP(P1153,tbL!$M$37:$Q$43,IF(L1154=TRUE,3,5)),$P1153,IF(AND(L1153=TRUE,L1154=TRUE),$P1153,$P1153-1)),IF(AND(L1154=TRUE,J1154=VLOOKUP(P1153,tbL!$M$37:$Q$43,IF(L1154=TRUE,2,4))),P1153,IF($P1153+1&gt;$C$12,$C$12,$P1153+1))),0)</f>
        <v>1</v>
      </c>
      <c r="Q1154" s="159">
        <f t="shared" ca="1" si="507"/>
        <v>1</v>
      </c>
      <c r="R1154" s="207">
        <f t="shared" ca="1" si="533"/>
        <v>1</v>
      </c>
      <c r="S1154" s="208"/>
      <c r="T1154" s="159">
        <f t="shared" si="525"/>
        <v>0</v>
      </c>
      <c r="U1154" s="209" t="str">
        <f ca="1">IF(AND(T1154=-1,N1154=TRUE),"*",IF(AND(U1153="*",N1154=TRUE),"*",IF(AND(AND(L1154=TRUE,U1153="*"),J1154&lt;VLOOKUP(V1153+1,tbL!$M$38:$O$43,3)),"*","")))</f>
        <v/>
      </c>
      <c r="V1154" s="204">
        <f t="shared" ca="1" si="508"/>
        <v>1</v>
      </c>
      <c r="Y1154" s="159" t="str">
        <f t="shared" ca="1" si="509"/>
        <v/>
      </c>
      <c r="Z1154" s="159" t="str">
        <f t="shared" si="510"/>
        <v/>
      </c>
      <c r="AA1154" s="159">
        <f t="shared" ca="1" si="530"/>
        <v>1</v>
      </c>
      <c r="AC1154" s="161" t="str">
        <f t="shared" ca="1" si="511"/>
        <v/>
      </c>
      <c r="AD1154" s="161">
        <f t="shared" ca="1" si="512"/>
        <v>1</v>
      </c>
      <c r="AE1154" s="161" t="str">
        <f t="shared" ca="1" si="532"/>
        <v/>
      </c>
      <c r="AF1154" s="161">
        <f t="shared" ca="1" si="513"/>
        <v>1</v>
      </c>
      <c r="AG1154" s="161" t="str">
        <f t="shared" ca="1" si="514"/>
        <v/>
      </c>
      <c r="AH1154" s="161">
        <f t="shared" ca="1" si="515"/>
        <v>1</v>
      </c>
      <c r="AI1154" s="161" t="str">
        <f t="shared" ca="1" si="516"/>
        <v/>
      </c>
      <c r="AJ1154" s="161">
        <f t="shared" ca="1" si="517"/>
        <v>1</v>
      </c>
      <c r="AL1154" s="161" t="str">
        <f t="shared" ca="1" si="518"/>
        <v/>
      </c>
      <c r="AM1154" s="161">
        <f t="shared" ca="1" si="529"/>
        <v>1</v>
      </c>
      <c r="AN1154" s="161" t="str">
        <f t="shared" ca="1" si="519"/>
        <v/>
      </c>
      <c r="AO1154" s="161">
        <f t="shared" ca="1" si="528"/>
        <v>1</v>
      </c>
      <c r="AP1154" s="161" t="str">
        <f t="shared" ca="1" si="520"/>
        <v/>
      </c>
      <c r="AQ1154" s="161">
        <f t="shared" ca="1" si="526"/>
        <v>1</v>
      </c>
      <c r="AR1154" s="161" t="str">
        <f t="shared" ca="1" si="521"/>
        <v/>
      </c>
      <c r="AS1154" s="161">
        <f t="shared" ca="1" si="522"/>
        <v>1</v>
      </c>
      <c r="AT1154" s="159" t="str">
        <f t="shared" ca="1" si="531"/>
        <v/>
      </c>
      <c r="AU1154" s="210">
        <f t="shared" ca="1" si="506"/>
        <v>14</v>
      </c>
      <c r="AV1154" s="209"/>
      <c r="AW1154" s="204">
        <f t="shared" si="523"/>
        <v>12430.472222222206</v>
      </c>
      <c r="AX1154" s="159"/>
      <c r="AZ1154" s="159"/>
      <c r="BM1154" s="207"/>
      <c r="BN1154" s="212"/>
      <c r="BP1154" s="209"/>
      <c r="BQ1154" s="211"/>
      <c r="BR1154" s="211"/>
      <c r="BS1154" s="211"/>
      <c r="BT1154" s="211"/>
      <c r="BU1154" s="211"/>
      <c r="BV1154" s="211"/>
      <c r="BW1154" s="211"/>
      <c r="BX1154" s="211"/>
      <c r="BY1154" s="211"/>
      <c r="BZ1154" s="211"/>
      <c r="CA1154" s="209"/>
      <c r="CB1154" s="224"/>
      <c r="CC1154" s="204"/>
      <c r="CD1154" s="204"/>
      <c r="CE1154" s="204"/>
      <c r="CF1154" s="211"/>
      <c r="CG1154" s="211"/>
      <c r="CI1154" s="209"/>
      <c r="CJ1154" s="209"/>
      <c r="EH1154" s="165"/>
      <c r="EI1154" s="165"/>
      <c r="EJ1154" s="166"/>
      <c r="EK1154" s="209"/>
      <c r="EL1154" s="211"/>
      <c r="EM1154" s="211"/>
      <c r="EN1154" s="211"/>
      <c r="EO1154" s="211"/>
      <c r="EP1154" s="211"/>
      <c r="ES1154" s="165"/>
      <c r="ET1154" s="165"/>
      <c r="EU1154" s="166"/>
      <c r="EV1154" s="209"/>
      <c r="EW1154" s="211"/>
      <c r="EX1154" s="211"/>
      <c r="EY1154" s="211"/>
      <c r="EZ1154" s="211"/>
      <c r="FA1154" s="211"/>
      <c r="FD1154" s="165"/>
      <c r="FE1154" s="165"/>
      <c r="FF1154" s="166"/>
      <c r="FG1154" s="209"/>
      <c r="FH1154" s="211"/>
      <c r="FI1154" s="211"/>
      <c r="FJ1154" s="211"/>
      <c r="FK1154" s="211"/>
      <c r="FL1154" s="211"/>
    </row>
    <row r="1155" spans="9:168">
      <c r="I1155" s="221">
        <f t="shared" si="527"/>
        <v>551</v>
      </c>
      <c r="J1155" s="159">
        <f>'v-t_chart'!C1152</f>
        <v>79.400000000000006</v>
      </c>
      <c r="K1155" s="204">
        <f t="shared" ca="1" si="534"/>
        <v>232.5626</v>
      </c>
      <c r="L1155" s="205" t="b">
        <f>IF('Input&amp;Output'!$C$3=10,phase_chart!C1152,IF('Input&amp;Output'!$C$3=21,phase_chart!G1152,IF('Input&amp;Output'!$C$3=22,phase_chart!K1152,IF('Input&amp;Output'!$C$3=31,phase_chart!O1152,IF('Input&amp;Output'!$C$3=32,phase_chart!S1152,"")))))</f>
        <v>0</v>
      </c>
      <c r="M1155" s="206" t="b">
        <f>IF('Input&amp;Output'!$C$3=10,phase_chart!D1152,IF('Input&amp;Output'!$C$3=21,phase_chart!H1152,IF('Input&amp;Output'!$C$3=22,phase_chart!L1152,IF('Input&amp;Output'!$C$3=31,phase_chart!P1152,IF('Input&amp;Output'!$C$3=32,phase_chart!T1152,"")))))</f>
        <v>1</v>
      </c>
      <c r="N1155" s="205" t="b">
        <f>IF('Input&amp;Output'!$C$3=10,phase_chart!E1152,IF('Input&amp;Output'!$C$3=21,phase_chart!I1152,IF('Input&amp;Output'!$C$3=22,phase_chart!M1152,IF('Input&amp;Output'!$C$3=31,phase_chart!Q1152,IF('Input&amp;Output'!$C$3=32,phase_chart!U1152,"")))))</f>
        <v>0</v>
      </c>
      <c r="P1155" s="159">
        <f ca="1">IF(NOT($J1155=0),IF($J1155&lt;IF($P1154=0,0,VLOOKUP(P1154,tbL!$M$37:$Q$43,IF(L1155=TRUE,2,4))),IF($J1155&gt;=VLOOKUP(P1154,tbL!$M$37:$Q$43,IF(L1155=TRUE,3,5)),$P1154,IF(AND(L1154=TRUE,L1155=TRUE),$P1154,$P1154-1)),IF(AND(L1155=TRUE,J1155=VLOOKUP(P1154,tbL!$M$37:$Q$43,IF(L1155=TRUE,2,4))),P1154,IF($P1154+1&gt;$C$12,$C$12,$P1154+1))),0)</f>
        <v>1</v>
      </c>
      <c r="Q1155" s="159">
        <f t="shared" ca="1" si="507"/>
        <v>1</v>
      </c>
      <c r="R1155" s="207">
        <f t="shared" si="524"/>
        <v>0</v>
      </c>
      <c r="S1155" s="208"/>
      <c r="T1155" s="159">
        <f t="shared" si="525"/>
        <v>1</v>
      </c>
      <c r="U1155" s="209" t="str">
        <f ca="1">IF(AND(T1155=-1,N1155=TRUE),"*",IF(AND(U1154="*",N1155=TRUE),"*",IF(AND(AND(L1155=TRUE,U1154="*"),J1155&lt;VLOOKUP(V1154+1,tbL!$M$38:$O$43,3)),"*","")))</f>
        <v/>
      </c>
      <c r="V1155" s="204">
        <f t="shared" ca="1" si="508"/>
        <v>1</v>
      </c>
      <c r="Y1155" s="159" t="str">
        <f t="shared" ca="1" si="509"/>
        <v/>
      </c>
      <c r="Z1155" s="159" t="str">
        <f t="shared" si="510"/>
        <v/>
      </c>
      <c r="AA1155" s="159">
        <f t="shared" ca="1" si="530"/>
        <v>1</v>
      </c>
      <c r="AC1155" s="161" t="str">
        <f t="shared" ca="1" si="511"/>
        <v/>
      </c>
      <c r="AD1155" s="161">
        <f t="shared" ca="1" si="512"/>
        <v>1</v>
      </c>
      <c r="AE1155" s="161" t="str">
        <f t="shared" ca="1" si="532"/>
        <v/>
      </c>
      <c r="AF1155" s="161">
        <f t="shared" ca="1" si="513"/>
        <v>1</v>
      </c>
      <c r="AG1155" s="161" t="str">
        <f t="shared" ca="1" si="514"/>
        <v/>
      </c>
      <c r="AH1155" s="161">
        <f t="shared" ca="1" si="515"/>
        <v>1</v>
      </c>
      <c r="AI1155" s="161" t="str">
        <f t="shared" ca="1" si="516"/>
        <v/>
      </c>
      <c r="AJ1155" s="161">
        <f t="shared" ca="1" si="517"/>
        <v>1</v>
      </c>
      <c r="AL1155" s="161" t="str">
        <f t="shared" ca="1" si="518"/>
        <v/>
      </c>
      <c r="AM1155" s="161">
        <f t="shared" ca="1" si="529"/>
        <v>1</v>
      </c>
      <c r="AN1155" s="161" t="str">
        <f t="shared" ca="1" si="519"/>
        <v/>
      </c>
      <c r="AO1155" s="161">
        <f t="shared" ca="1" si="528"/>
        <v>1</v>
      </c>
      <c r="AP1155" s="161" t="str">
        <f t="shared" ca="1" si="520"/>
        <v/>
      </c>
      <c r="AQ1155" s="161">
        <f t="shared" ca="1" si="526"/>
        <v>1</v>
      </c>
      <c r="AR1155" s="161" t="str">
        <f t="shared" ca="1" si="521"/>
        <v/>
      </c>
      <c r="AS1155" s="161">
        <f t="shared" ca="1" si="522"/>
        <v>1</v>
      </c>
      <c r="AT1155" s="159" t="str">
        <f t="shared" ca="1" si="531"/>
        <v/>
      </c>
      <c r="AU1155" s="210">
        <f t="shared" ca="1" si="506"/>
        <v>14</v>
      </c>
      <c r="AV1155" s="209"/>
      <c r="AW1155" s="204">
        <f t="shared" si="523"/>
        <v>12452.527777777761</v>
      </c>
      <c r="AX1155" s="159"/>
      <c r="AZ1155" s="159"/>
      <c r="BM1155" s="207"/>
      <c r="BN1155" s="212"/>
      <c r="BP1155" s="209"/>
      <c r="BQ1155" s="211"/>
      <c r="BR1155" s="211"/>
      <c r="BS1155" s="211"/>
      <c r="BT1155" s="211"/>
      <c r="BU1155" s="211"/>
      <c r="BV1155" s="211"/>
      <c r="BW1155" s="211"/>
      <c r="BX1155" s="211"/>
      <c r="BY1155" s="211"/>
      <c r="BZ1155" s="211"/>
      <c r="CA1155" s="209"/>
      <c r="CB1155" s="224"/>
      <c r="CC1155" s="204"/>
      <c r="CD1155" s="204"/>
      <c r="CE1155" s="204"/>
      <c r="CF1155" s="211"/>
      <c r="CG1155" s="211"/>
      <c r="CI1155" s="209"/>
      <c r="CJ1155" s="209"/>
      <c r="EH1155" s="165"/>
      <c r="EI1155" s="165"/>
      <c r="EJ1155" s="166"/>
      <c r="EK1155" s="209"/>
      <c r="EL1155" s="211"/>
      <c r="EM1155" s="211"/>
      <c r="EN1155" s="211"/>
      <c r="EO1155" s="211"/>
      <c r="EP1155" s="211"/>
      <c r="ES1155" s="165"/>
      <c r="ET1155" s="165"/>
      <c r="EU1155" s="166"/>
      <c r="EV1155" s="209"/>
      <c r="EW1155" s="211"/>
      <c r="EX1155" s="211"/>
      <c r="EY1155" s="211"/>
      <c r="EZ1155" s="211"/>
      <c r="FA1155" s="211"/>
      <c r="FD1155" s="165"/>
      <c r="FE1155" s="165"/>
      <c r="FF1155" s="166"/>
      <c r="FG1155" s="209"/>
      <c r="FH1155" s="211"/>
      <c r="FI1155" s="211"/>
      <c r="FJ1155" s="211"/>
      <c r="FK1155" s="211"/>
      <c r="FL1155" s="211"/>
    </row>
    <row r="1156" spans="9:168">
      <c r="I1156" s="221">
        <f t="shared" si="527"/>
        <v>552</v>
      </c>
      <c r="J1156" s="159">
        <f>'v-t_chart'!C1153</f>
        <v>79.599999999999994</v>
      </c>
      <c r="K1156" s="204">
        <f t="shared" ca="1" si="534"/>
        <v>233.14839999999998</v>
      </c>
      <c r="L1156" s="205" t="b">
        <f>IF('Input&amp;Output'!$C$3=10,phase_chart!C1153,IF('Input&amp;Output'!$C$3=21,phase_chart!G1153,IF('Input&amp;Output'!$C$3=22,phase_chart!K1153,IF('Input&amp;Output'!$C$3=31,phase_chart!O1153,IF('Input&amp;Output'!$C$3=32,phase_chart!S1153,"")))))</f>
        <v>0</v>
      </c>
      <c r="M1156" s="206" t="b">
        <f>IF('Input&amp;Output'!$C$3=10,phase_chart!D1153,IF('Input&amp;Output'!$C$3=21,phase_chart!H1153,IF('Input&amp;Output'!$C$3=22,phase_chart!L1153,IF('Input&amp;Output'!$C$3=31,phase_chart!P1153,IF('Input&amp;Output'!$C$3=32,phase_chart!T1153,"")))))</f>
        <v>1</v>
      </c>
      <c r="N1156" s="205" t="b">
        <f>IF('Input&amp;Output'!$C$3=10,phase_chart!E1153,IF('Input&amp;Output'!$C$3=21,phase_chart!I1153,IF('Input&amp;Output'!$C$3=22,phase_chart!M1153,IF('Input&amp;Output'!$C$3=31,phase_chart!Q1153,IF('Input&amp;Output'!$C$3=32,phase_chart!U1153,"")))))</f>
        <v>0</v>
      </c>
      <c r="P1156" s="159">
        <f ca="1">IF(NOT($J1156=0),IF($J1156&lt;IF($P1155=0,0,VLOOKUP(P1155,tbL!$M$37:$Q$43,IF(L1156=TRUE,2,4))),IF($J1156&gt;=VLOOKUP(P1155,tbL!$M$37:$Q$43,IF(L1156=TRUE,3,5)),$P1155,IF(AND(L1155=TRUE,L1156=TRUE),$P1155,$P1155-1)),IF(AND(L1156=TRUE,J1156=VLOOKUP(P1155,tbL!$M$37:$Q$43,IF(L1156=TRUE,2,4))),P1155,IF($P1155+1&gt;$C$12,$C$12,$P1155+1))),0)</f>
        <v>1</v>
      </c>
      <c r="Q1156" s="159">
        <f t="shared" ca="1" si="507"/>
        <v>1</v>
      </c>
      <c r="R1156" s="207">
        <f t="shared" si="524"/>
        <v>0</v>
      </c>
      <c r="S1156" s="208"/>
      <c r="T1156" s="159">
        <f t="shared" si="525"/>
        <v>0</v>
      </c>
      <c r="U1156" s="209" t="str">
        <f ca="1">IF(AND(T1156=-1,N1156=TRUE),"*",IF(AND(U1155="*",N1156=TRUE),"*",IF(AND(AND(L1156=TRUE,U1155="*"),J1156&lt;VLOOKUP(V1155+1,tbL!$M$38:$O$43,3)),"*","")))</f>
        <v/>
      </c>
      <c r="V1156" s="204">
        <f t="shared" ca="1" si="508"/>
        <v>1</v>
      </c>
      <c r="Y1156" s="159" t="str">
        <f t="shared" ca="1" si="509"/>
        <v/>
      </c>
      <c r="Z1156" s="159" t="str">
        <f t="shared" si="510"/>
        <v/>
      </c>
      <c r="AA1156" s="159">
        <f t="shared" ca="1" si="530"/>
        <v>1</v>
      </c>
      <c r="AC1156" s="161" t="str">
        <f t="shared" ca="1" si="511"/>
        <v/>
      </c>
      <c r="AD1156" s="161">
        <f t="shared" ca="1" si="512"/>
        <v>1</v>
      </c>
      <c r="AE1156" s="161" t="str">
        <f t="shared" ca="1" si="532"/>
        <v/>
      </c>
      <c r="AF1156" s="161">
        <f t="shared" ca="1" si="513"/>
        <v>1</v>
      </c>
      <c r="AG1156" s="161" t="str">
        <f t="shared" ca="1" si="514"/>
        <v/>
      </c>
      <c r="AH1156" s="161">
        <f t="shared" ca="1" si="515"/>
        <v>1</v>
      </c>
      <c r="AI1156" s="161" t="str">
        <f t="shared" ca="1" si="516"/>
        <v/>
      </c>
      <c r="AJ1156" s="161">
        <f t="shared" ca="1" si="517"/>
        <v>1</v>
      </c>
      <c r="AL1156" s="161" t="str">
        <f t="shared" ca="1" si="518"/>
        <v/>
      </c>
      <c r="AM1156" s="161">
        <f t="shared" ca="1" si="529"/>
        <v>1</v>
      </c>
      <c r="AN1156" s="161" t="str">
        <f t="shared" ca="1" si="519"/>
        <v/>
      </c>
      <c r="AO1156" s="161">
        <f t="shared" ca="1" si="528"/>
        <v>1</v>
      </c>
      <c r="AP1156" s="161" t="str">
        <f t="shared" ca="1" si="520"/>
        <v/>
      </c>
      <c r="AQ1156" s="161">
        <f t="shared" ca="1" si="526"/>
        <v>1</v>
      </c>
      <c r="AR1156" s="161" t="str">
        <f t="shared" ca="1" si="521"/>
        <v/>
      </c>
      <c r="AS1156" s="161">
        <f t="shared" ca="1" si="522"/>
        <v>1</v>
      </c>
      <c r="AT1156" s="159" t="str">
        <f t="shared" ca="1" si="531"/>
        <v/>
      </c>
      <c r="AU1156" s="210">
        <f t="shared" ref="AU1156:AU1219" ca="1" si="535">IF(Y1156=0,$C$17/100,IF(OR(K1156&lt;$C$17,AA1156=0),$C$17/100,(VLOOKUP($AS1156,$B$5:$C$11,2)*$J1156)/100))</f>
        <v>14</v>
      </c>
      <c r="AV1156" s="209"/>
      <c r="AW1156" s="204">
        <f t="shared" si="523"/>
        <v>12474.638888888872</v>
      </c>
      <c r="AX1156" s="159"/>
      <c r="AZ1156" s="159"/>
      <c r="BM1156" s="207"/>
      <c r="BN1156" s="212"/>
      <c r="BP1156" s="209"/>
      <c r="BQ1156" s="211"/>
      <c r="BR1156" s="211"/>
      <c r="BS1156" s="211"/>
      <c r="BT1156" s="211"/>
      <c r="BU1156" s="211"/>
      <c r="BV1156" s="211"/>
      <c r="BW1156" s="211"/>
      <c r="BX1156" s="211"/>
      <c r="BY1156" s="211"/>
      <c r="BZ1156" s="211"/>
      <c r="CA1156" s="209"/>
      <c r="CB1156" s="224"/>
      <c r="CC1156" s="204"/>
      <c r="CD1156" s="204"/>
      <c r="CE1156" s="204"/>
      <c r="CF1156" s="211"/>
      <c r="CG1156" s="211"/>
      <c r="CI1156" s="209"/>
      <c r="CJ1156" s="209"/>
      <c r="EH1156" s="165"/>
      <c r="EI1156" s="165"/>
      <c r="EJ1156" s="166"/>
      <c r="EK1156" s="209"/>
      <c r="EL1156" s="211"/>
      <c r="EM1156" s="211"/>
      <c r="EN1156" s="211"/>
      <c r="EO1156" s="211"/>
      <c r="EP1156" s="211"/>
      <c r="ES1156" s="165"/>
      <c r="ET1156" s="165"/>
      <c r="EU1156" s="166"/>
      <c r="EV1156" s="209"/>
      <c r="EW1156" s="211"/>
      <c r="EX1156" s="211"/>
      <c r="EY1156" s="211"/>
      <c r="EZ1156" s="211"/>
      <c r="FA1156" s="211"/>
      <c r="FD1156" s="165"/>
      <c r="FE1156" s="165"/>
      <c r="FF1156" s="166"/>
      <c r="FG1156" s="209"/>
      <c r="FH1156" s="211"/>
      <c r="FI1156" s="211"/>
      <c r="FJ1156" s="211"/>
      <c r="FK1156" s="211"/>
      <c r="FL1156" s="211"/>
    </row>
    <row r="1157" spans="9:168">
      <c r="I1157" s="221">
        <f t="shared" si="527"/>
        <v>553</v>
      </c>
      <c r="J1157" s="159">
        <f>'v-t_chart'!C1154</f>
        <v>79.3</v>
      </c>
      <c r="K1157" s="204">
        <f t="shared" ca="1" si="534"/>
        <v>232.26969999999997</v>
      </c>
      <c r="L1157" s="205" t="b">
        <f>IF('Input&amp;Output'!$C$3=10,phase_chart!C1154,IF('Input&amp;Output'!$C$3=21,phase_chart!G1154,IF('Input&amp;Output'!$C$3=22,phase_chart!K1154,IF('Input&amp;Output'!$C$3=31,phase_chart!O1154,IF('Input&amp;Output'!$C$3=32,phase_chart!S1154,"")))))</f>
        <v>0</v>
      </c>
      <c r="M1157" s="206" t="b">
        <f>IF('Input&amp;Output'!$C$3=10,phase_chart!D1154,IF('Input&amp;Output'!$C$3=21,phase_chart!H1154,IF('Input&amp;Output'!$C$3=22,phase_chart!L1154,IF('Input&amp;Output'!$C$3=31,phase_chart!P1154,IF('Input&amp;Output'!$C$3=32,phase_chart!T1154,"")))))</f>
        <v>1</v>
      </c>
      <c r="N1157" s="205" t="b">
        <f>IF('Input&amp;Output'!$C$3=10,phase_chart!E1154,IF('Input&amp;Output'!$C$3=21,phase_chart!I1154,IF('Input&amp;Output'!$C$3=22,phase_chart!M1154,IF('Input&amp;Output'!$C$3=31,phase_chart!Q1154,IF('Input&amp;Output'!$C$3=32,phase_chart!U1154,"")))))</f>
        <v>0</v>
      </c>
      <c r="P1157" s="159">
        <f ca="1">IF(NOT($J1157=0),IF($J1157&lt;IF($P1156=0,0,VLOOKUP(P1156,tbL!$M$37:$Q$43,IF(L1157=TRUE,2,4))),IF($J1157&gt;=VLOOKUP(P1156,tbL!$M$37:$Q$43,IF(L1157=TRUE,3,5)),$P1156,IF(AND(L1156=TRUE,L1157=TRUE),$P1156,$P1156-1)),IF(AND(L1157=TRUE,J1157=VLOOKUP(P1156,tbL!$M$37:$Q$43,IF(L1157=TRUE,2,4))),P1156,IF($P1156+1&gt;$C$12,$C$12,$P1156+1))),0)</f>
        <v>1</v>
      </c>
      <c r="Q1157" s="159">
        <f t="shared" ref="Q1157:Q1220" ca="1" si="536">P1157</f>
        <v>1</v>
      </c>
      <c r="R1157" s="207">
        <f t="shared" si="524"/>
        <v>0</v>
      </c>
      <c r="S1157" s="208"/>
      <c r="T1157" s="159">
        <f t="shared" si="525"/>
        <v>0</v>
      </c>
      <c r="U1157" s="209" t="str">
        <f ca="1">IF(AND(T1157=-1,N1157=TRUE),"*",IF(AND(U1156="*",N1157=TRUE),"*",IF(AND(AND(L1157=TRUE,U1156="*"),J1157&lt;VLOOKUP(V1156+1,tbL!$M$38:$O$43,3)),"*","")))</f>
        <v/>
      </c>
      <c r="V1157" s="204">
        <f t="shared" ref="V1157:V1220" ca="1" si="537">IF(U1157="*",IF(Q1157&gt;V1156,V1156,Q1157),Q1157)</f>
        <v>1</v>
      </c>
      <c r="Y1157" s="159" t="str">
        <f t="shared" ref="Y1157:Y1220" ca="1" si="538">IF(OR($V1157=3,OR($V1157=1,$V1157=2)),IF(OR($V1160=0,OR($V1161=0,OR($V1162=0,OR($V1163=0,OR($V1164=0,OR($V1165=0,$V1166=0)))))),IF(J1157&lt;IF(V1157=3,$D$18,IF(V1157=2,$F$13,$F$8)),0,IF(Y1156=0,0,IF(J1157&lt;10,0,""))),""),"")</f>
        <v/>
      </c>
      <c r="Z1157" s="159" t="str">
        <f t="shared" ref="Z1157:Z1220" si="539">IF(AND(AND(J1162&gt;0,J1161=0),Z1156=""),1,IF(Z1156=1,IF(AND(J1157&gt;0,J1158-J1157&gt;0),"",1),""))</f>
        <v/>
      </c>
      <c r="AA1157" s="159">
        <f t="shared" ca="1" si="530"/>
        <v>1</v>
      </c>
      <c r="AC1157" s="161" t="str">
        <f t="shared" ref="AC1157:AC1220" ca="1" si="540">IF(OR(OR($AT1157=-1,$R1157=1),AA1157=0),"",IF(AND(AA1156=AA1158,AA1157&lt;&gt;AA1156),"*",""))</f>
        <v/>
      </c>
      <c r="AD1157" s="161">
        <f t="shared" ref="AD1157:AD1220" ca="1" si="541">IF(AC1157="*",AA1156,AA1157)</f>
        <v>1</v>
      </c>
      <c r="AE1157" s="161" t="str">
        <f t="shared" ca="1" si="532"/>
        <v/>
      </c>
      <c r="AF1157" s="161">
        <f t="shared" ref="AF1157:AF1220" ca="1" si="542">IF(AE1157="*",AD1156,IF(AE1156="*",AD1155,AD1157))</f>
        <v>1</v>
      </c>
      <c r="AG1157" s="161" t="str">
        <f t="shared" ref="AG1157:AG1220" ca="1" si="543">IF(OR(OR(OR($AT1157=-1,$R1157=1),AF1157=0),AG1154="*"),"",IF(AND(AND(AND(AF1156=AF1160,AF1157&lt;&gt;AF1156),AF1157=AF1158),AF1157=AF1159),"*",""))</f>
        <v/>
      </c>
      <c r="AH1157" s="161">
        <f t="shared" ref="AH1157:AH1220" ca="1" si="544">IF(AG1157="*",AF1156,IF(AG1156="*",AF1155,IF(AG1155="*",AF1154,AF1157)))</f>
        <v>1</v>
      </c>
      <c r="AI1157" s="161" t="str">
        <f t="shared" ref="AI1157:AI1220" ca="1" si="545">IF(OR(OR(OR($AT1157=-1,$R1157=1),AH1157=0),AI1153="*"),"",IF(AND(AND(AND(AND(AH1156=AH1161,AH1157&lt;&gt;AH1156),AH1157=AH1158),AH1157=AH1159),AH1157=AH1160),"*",""))</f>
        <v/>
      </c>
      <c r="AJ1157" s="161">
        <f t="shared" ref="AJ1157:AJ1220" ca="1" si="546">IF(AI1157="*",AH1156,IF(AI1156="*",AH1155,IF(AI1155="*",AH1154,IF(AI1154="*",AH1153,AH1157))))</f>
        <v>1</v>
      </c>
      <c r="AL1157" s="161" t="str">
        <f t="shared" ref="AL1157:AL1220" ca="1" si="547">IF(OR(OR(OR($AT1157=-1,$R1157=1),AJ1157=0),AL1153="*"),"",IF(AND(AND(AND(AND(AJ1156=AJ1161,AJ1157&lt;&gt;AJ1156),AJ1157=AJ1158),AJ1157=AJ1159),AJ1157=AJ1160),"*",""))</f>
        <v/>
      </c>
      <c r="AM1157" s="161">
        <f t="shared" ca="1" si="529"/>
        <v>1</v>
      </c>
      <c r="AN1157" s="161" t="str">
        <f t="shared" ref="AN1157:AN1220" ca="1" si="548">IF(OR(OR(OR($AT1157=-1,$R1157=1),AM1157=0),AN1154="*"),"",IF(AND(AND(AND(AM1156=AM1160,AM1157&lt;&gt;AM1156),AM1157=AM1158),AM1157=AM1159),"*",""))</f>
        <v/>
      </c>
      <c r="AO1157" s="161">
        <f t="shared" ca="1" si="528"/>
        <v>1</v>
      </c>
      <c r="AP1157" s="161" t="str">
        <f t="shared" ref="AP1157:AP1220" ca="1" si="549">IF(OR(OR($AT1157=-1,$R1157=1),AO1157=0),"",IF(AND(AND(AO1156=AO1159,AO1157&lt;&gt;AO1156),AO1157=AO1158),"*",""))</f>
        <v/>
      </c>
      <c r="AQ1157" s="161">
        <f t="shared" ca="1" si="526"/>
        <v>1</v>
      </c>
      <c r="AR1157" s="161" t="str">
        <f t="shared" ref="AR1157:AR1220" ca="1" si="550">IF(OR(OR($AT1157=-1,$R1157=1),AQ1157=0),"",IF(AND(AQ1156=AQ1158,AQ1157&lt;&gt;AQ1156),"*",""))</f>
        <v/>
      </c>
      <c r="AS1157" s="161">
        <f t="shared" ref="AS1157:AS1220" ca="1" si="551">IF(AR1157="*",AQ1156,AQ1157)</f>
        <v>1</v>
      </c>
      <c r="AT1157" s="159" t="str">
        <f t="shared" ca="1" si="531"/>
        <v/>
      </c>
      <c r="AU1157" s="210">
        <f t="shared" ca="1" si="535"/>
        <v>14</v>
      </c>
      <c r="AV1157" s="209"/>
      <c r="AW1157" s="204">
        <f t="shared" ref="AW1157:AW1220" si="552">AW1156+J1157/3.6</f>
        <v>12496.66666666665</v>
      </c>
      <c r="AX1157" s="159"/>
      <c r="AZ1157" s="159"/>
      <c r="BM1157" s="207"/>
      <c r="BN1157" s="212"/>
      <c r="BP1157" s="209"/>
      <c r="BQ1157" s="211"/>
      <c r="BR1157" s="211"/>
      <c r="BS1157" s="211"/>
      <c r="BT1157" s="211"/>
      <c r="BU1157" s="211"/>
      <c r="BV1157" s="211"/>
      <c r="BW1157" s="211"/>
      <c r="BX1157" s="211"/>
      <c r="BY1157" s="211"/>
      <c r="BZ1157" s="211"/>
      <c r="CA1157" s="209"/>
      <c r="CB1157" s="224"/>
      <c r="CC1157" s="204"/>
      <c r="CD1157" s="204"/>
      <c r="CE1157" s="204"/>
      <c r="CF1157" s="211"/>
      <c r="CG1157" s="211"/>
      <c r="CI1157" s="209"/>
      <c r="CJ1157" s="209"/>
      <c r="EH1157" s="165"/>
      <c r="EI1157" s="165"/>
      <c r="EJ1157" s="166"/>
      <c r="EK1157" s="209"/>
      <c r="EL1157" s="211"/>
      <c r="EM1157" s="211"/>
      <c r="EN1157" s="211"/>
      <c r="EO1157" s="211"/>
      <c r="EP1157" s="211"/>
      <c r="ES1157" s="165"/>
      <c r="ET1157" s="165"/>
      <c r="EU1157" s="166"/>
      <c r="EV1157" s="209"/>
      <c r="EW1157" s="211"/>
      <c r="EX1157" s="211"/>
      <c r="EY1157" s="211"/>
      <c r="EZ1157" s="211"/>
      <c r="FA1157" s="211"/>
      <c r="FD1157" s="165"/>
      <c r="FE1157" s="165"/>
      <c r="FF1157" s="166"/>
      <c r="FG1157" s="209"/>
      <c r="FH1157" s="211"/>
      <c r="FI1157" s="211"/>
      <c r="FJ1157" s="211"/>
      <c r="FK1157" s="211"/>
      <c r="FL1157" s="211"/>
    </row>
    <row r="1158" spans="9:168">
      <c r="I1158" s="221">
        <f t="shared" si="527"/>
        <v>554</v>
      </c>
      <c r="J1158" s="159">
        <f>'v-t_chart'!C1155</f>
        <v>78.8</v>
      </c>
      <c r="K1158" s="204">
        <f t="shared" ca="1" si="534"/>
        <v>230.80519999999999</v>
      </c>
      <c r="L1158" s="205" t="b">
        <f>IF('Input&amp;Output'!$C$3=10,phase_chart!C1155,IF('Input&amp;Output'!$C$3=21,phase_chart!G1155,IF('Input&amp;Output'!$C$3=22,phase_chart!K1155,IF('Input&amp;Output'!$C$3=31,phase_chart!O1155,IF('Input&amp;Output'!$C$3=32,phase_chart!S1155,"")))))</f>
        <v>0</v>
      </c>
      <c r="M1158" s="206" t="b">
        <f>IF('Input&amp;Output'!$C$3=10,phase_chart!D1155,IF('Input&amp;Output'!$C$3=21,phase_chart!H1155,IF('Input&amp;Output'!$C$3=22,phase_chart!L1155,IF('Input&amp;Output'!$C$3=31,phase_chart!P1155,IF('Input&amp;Output'!$C$3=32,phase_chart!T1155,"")))))</f>
        <v>1</v>
      </c>
      <c r="N1158" s="205" t="b">
        <f>IF('Input&amp;Output'!$C$3=10,phase_chart!E1155,IF('Input&amp;Output'!$C$3=21,phase_chart!I1155,IF('Input&amp;Output'!$C$3=22,phase_chart!M1155,IF('Input&amp;Output'!$C$3=31,phase_chart!Q1155,IF('Input&amp;Output'!$C$3=32,phase_chart!U1155,"")))))</f>
        <v>0</v>
      </c>
      <c r="P1158" s="159">
        <f ca="1">IF(NOT($J1158=0),IF($J1158&lt;IF($P1157=0,0,VLOOKUP(P1157,tbL!$M$37:$Q$43,IF(L1158=TRUE,2,4))),IF($J1158&gt;=VLOOKUP(P1157,tbL!$M$37:$Q$43,IF(L1158=TRUE,3,5)),$P1157,IF(AND(L1157=TRUE,L1158=TRUE),$P1157,$P1157-1)),IF(AND(L1158=TRUE,J1158=VLOOKUP(P1157,tbL!$M$37:$Q$43,IF(L1158=TRUE,2,4))),P1157,IF($P1157+1&gt;$C$12,$C$12,$P1157+1))),0)</f>
        <v>1</v>
      </c>
      <c r="Q1158" s="159">
        <f t="shared" ca="1" si="536"/>
        <v>1</v>
      </c>
      <c r="R1158" s="207">
        <f t="shared" ref="R1158:R1212" si="553">IF(L1158=TRUE,IF(OR(K1157=0,R1157=1),1,0),0)</f>
        <v>0</v>
      </c>
      <c r="S1158" s="208"/>
      <c r="T1158" s="159">
        <f t="shared" ref="T1158:T1221" si="554">IF(AND(L1157=TRUE,M1158=TRUE),1,IF(AND(L1157=TRUE,N1158=TRUE),-1,0))</f>
        <v>0</v>
      </c>
      <c r="U1158" s="209" t="str">
        <f ca="1">IF(AND(T1158=-1,N1158=TRUE),"*",IF(AND(U1157="*",N1158=TRUE),"*",IF(AND(AND(L1158=TRUE,U1157="*"),J1158&lt;VLOOKUP(V1157+1,tbL!$M$38:$O$43,3)),"*","")))</f>
        <v/>
      </c>
      <c r="V1158" s="204">
        <f t="shared" ca="1" si="537"/>
        <v>1</v>
      </c>
      <c r="Y1158" s="159" t="str">
        <f t="shared" ca="1" si="538"/>
        <v/>
      </c>
      <c r="Z1158" s="159" t="str">
        <f t="shared" si="539"/>
        <v/>
      </c>
      <c r="AA1158" s="159">
        <f t="shared" ca="1" si="530"/>
        <v>1</v>
      </c>
      <c r="AC1158" s="161" t="str">
        <f t="shared" ca="1" si="540"/>
        <v/>
      </c>
      <c r="AD1158" s="161">
        <f t="shared" ca="1" si="541"/>
        <v>1</v>
      </c>
      <c r="AE1158" s="161" t="str">
        <f t="shared" ca="1" si="532"/>
        <v/>
      </c>
      <c r="AF1158" s="161">
        <f t="shared" ca="1" si="542"/>
        <v>1</v>
      </c>
      <c r="AG1158" s="161" t="str">
        <f t="shared" ca="1" si="543"/>
        <v/>
      </c>
      <c r="AH1158" s="161">
        <f t="shared" ca="1" si="544"/>
        <v>1</v>
      </c>
      <c r="AI1158" s="161" t="str">
        <f t="shared" ca="1" si="545"/>
        <v/>
      </c>
      <c r="AJ1158" s="161">
        <f t="shared" ca="1" si="546"/>
        <v>1</v>
      </c>
      <c r="AL1158" s="161" t="str">
        <f t="shared" ca="1" si="547"/>
        <v/>
      </c>
      <c r="AM1158" s="161">
        <f t="shared" ca="1" si="529"/>
        <v>1</v>
      </c>
      <c r="AN1158" s="161" t="str">
        <f t="shared" ca="1" si="548"/>
        <v/>
      </c>
      <c r="AO1158" s="161">
        <f t="shared" ca="1" si="528"/>
        <v>1</v>
      </c>
      <c r="AP1158" s="161" t="str">
        <f t="shared" ca="1" si="549"/>
        <v/>
      </c>
      <c r="AQ1158" s="161">
        <f t="shared" ref="AQ1158:AQ1221" ca="1" si="555">IF(AP1158="*",AO1157,IF(AP1157="*",AO1156,AO1158))</f>
        <v>1</v>
      </c>
      <c r="AR1158" s="161" t="str">
        <f t="shared" ca="1" si="550"/>
        <v/>
      </c>
      <c r="AS1158" s="161">
        <f t="shared" ca="1" si="551"/>
        <v>1</v>
      </c>
      <c r="AT1158" s="159" t="str">
        <f t="shared" ca="1" si="531"/>
        <v/>
      </c>
      <c r="AU1158" s="210">
        <f t="shared" ca="1" si="535"/>
        <v>14</v>
      </c>
      <c r="AV1158" s="209"/>
      <c r="AW1158" s="204">
        <f t="shared" si="552"/>
        <v>12518.555555555538</v>
      </c>
      <c r="AX1158" s="159"/>
      <c r="AZ1158" s="159"/>
      <c r="BM1158" s="207"/>
      <c r="BN1158" s="212"/>
      <c r="BP1158" s="209"/>
      <c r="BQ1158" s="211"/>
      <c r="BR1158" s="211"/>
      <c r="BS1158" s="211"/>
      <c r="BT1158" s="211"/>
      <c r="BU1158" s="211"/>
      <c r="BV1158" s="211"/>
      <c r="BW1158" s="211"/>
      <c r="BX1158" s="211"/>
      <c r="BY1158" s="211"/>
      <c r="BZ1158" s="211"/>
      <c r="CA1158" s="209"/>
      <c r="CB1158" s="224"/>
      <c r="CC1158" s="204"/>
      <c r="CD1158" s="204"/>
      <c r="CE1158" s="204"/>
      <c r="CF1158" s="211"/>
      <c r="CG1158" s="211"/>
      <c r="CI1158" s="209"/>
      <c r="CJ1158" s="209"/>
      <c r="EH1158" s="165"/>
      <c r="EI1158" s="165"/>
      <c r="EJ1158" s="166"/>
      <c r="EK1158" s="209"/>
      <c r="EL1158" s="211"/>
      <c r="EM1158" s="211"/>
      <c r="EN1158" s="211"/>
      <c r="EO1158" s="211"/>
      <c r="EP1158" s="211"/>
      <c r="ES1158" s="165"/>
      <c r="ET1158" s="165"/>
      <c r="EU1158" s="166"/>
      <c r="EV1158" s="209"/>
      <c r="EW1158" s="211"/>
      <c r="EX1158" s="211"/>
      <c r="EY1158" s="211"/>
      <c r="EZ1158" s="211"/>
      <c r="FA1158" s="211"/>
      <c r="FD1158" s="165"/>
      <c r="FE1158" s="165"/>
      <c r="FF1158" s="166"/>
      <c r="FG1158" s="209"/>
      <c r="FH1158" s="211"/>
      <c r="FI1158" s="211"/>
      <c r="FJ1158" s="211"/>
      <c r="FK1158" s="211"/>
      <c r="FL1158" s="211"/>
    </row>
    <row r="1159" spans="9:168">
      <c r="I1159" s="221">
        <f t="shared" ref="I1159:I1222" si="556">I1158+1</f>
        <v>555</v>
      </c>
      <c r="J1159" s="159">
        <f>'v-t_chart'!C1156</f>
        <v>78.099999999999994</v>
      </c>
      <c r="K1159" s="204">
        <f t="shared" ca="1" si="534"/>
        <v>228.75489999999996</v>
      </c>
      <c r="L1159" s="205" t="b">
        <f>IF('Input&amp;Output'!$C$3=10,phase_chart!C1156,IF('Input&amp;Output'!$C$3=21,phase_chart!G1156,IF('Input&amp;Output'!$C$3=22,phase_chart!K1156,IF('Input&amp;Output'!$C$3=31,phase_chart!O1156,IF('Input&amp;Output'!$C$3=32,phase_chart!S1156,"")))))</f>
        <v>0</v>
      </c>
      <c r="M1159" s="206" t="b">
        <f>IF('Input&amp;Output'!$C$3=10,phase_chart!D1156,IF('Input&amp;Output'!$C$3=21,phase_chart!H1156,IF('Input&amp;Output'!$C$3=22,phase_chart!L1156,IF('Input&amp;Output'!$C$3=31,phase_chart!P1156,IF('Input&amp;Output'!$C$3=32,phase_chart!T1156,"")))))</f>
        <v>1</v>
      </c>
      <c r="N1159" s="205" t="b">
        <f>IF('Input&amp;Output'!$C$3=10,phase_chart!E1156,IF('Input&amp;Output'!$C$3=21,phase_chart!I1156,IF('Input&amp;Output'!$C$3=22,phase_chart!M1156,IF('Input&amp;Output'!$C$3=31,phase_chart!Q1156,IF('Input&amp;Output'!$C$3=32,phase_chart!U1156,"")))))</f>
        <v>0</v>
      </c>
      <c r="P1159" s="159">
        <f ca="1">IF(NOT($J1159=0),IF($J1159&lt;IF($P1158=0,0,VLOOKUP(P1158,tbL!$M$37:$Q$43,IF(L1159=TRUE,2,4))),IF($J1159&gt;=VLOOKUP(P1158,tbL!$M$37:$Q$43,IF(L1159=TRUE,3,5)),$P1158,IF(AND(L1158=TRUE,L1159=TRUE),$P1158,$P1158-1)),IF(AND(L1159=TRUE,J1159=VLOOKUP(P1158,tbL!$M$37:$Q$43,IF(L1159=TRUE,2,4))),P1158,IF($P1158+1&gt;$C$12,$C$12,$P1158+1))),0)</f>
        <v>1</v>
      </c>
      <c r="Q1159" s="159">
        <f t="shared" ca="1" si="536"/>
        <v>1</v>
      </c>
      <c r="R1159" s="207">
        <f t="shared" si="553"/>
        <v>0</v>
      </c>
      <c r="S1159" s="208"/>
      <c r="T1159" s="159">
        <f t="shared" si="554"/>
        <v>0</v>
      </c>
      <c r="U1159" s="209" t="str">
        <f ca="1">IF(AND(T1159=-1,N1159=TRUE),"*",IF(AND(U1158="*",N1159=TRUE),"*",IF(AND(AND(L1159=TRUE,U1158="*"),J1159&lt;VLOOKUP(V1158+1,tbL!$M$38:$O$43,3)),"*","")))</f>
        <v/>
      </c>
      <c r="V1159" s="204">
        <f t="shared" ca="1" si="537"/>
        <v>1</v>
      </c>
      <c r="Y1159" s="159" t="str">
        <f t="shared" ca="1" si="538"/>
        <v/>
      </c>
      <c r="Z1159" s="159" t="str">
        <f t="shared" si="539"/>
        <v/>
      </c>
      <c r="AA1159" s="159">
        <f t="shared" ca="1" si="530"/>
        <v>1</v>
      </c>
      <c r="AC1159" s="161" t="str">
        <f t="shared" ca="1" si="540"/>
        <v/>
      </c>
      <c r="AD1159" s="161">
        <f t="shared" ca="1" si="541"/>
        <v>1</v>
      </c>
      <c r="AE1159" s="161" t="str">
        <f t="shared" ca="1" si="532"/>
        <v/>
      </c>
      <c r="AF1159" s="161">
        <f t="shared" ca="1" si="542"/>
        <v>1</v>
      </c>
      <c r="AG1159" s="161" t="str">
        <f t="shared" ca="1" si="543"/>
        <v/>
      </c>
      <c r="AH1159" s="161">
        <f t="shared" ca="1" si="544"/>
        <v>1</v>
      </c>
      <c r="AI1159" s="161" t="str">
        <f t="shared" ca="1" si="545"/>
        <v/>
      </c>
      <c r="AJ1159" s="161">
        <f t="shared" ca="1" si="546"/>
        <v>1</v>
      </c>
      <c r="AL1159" s="161" t="str">
        <f t="shared" ca="1" si="547"/>
        <v/>
      </c>
      <c r="AM1159" s="161">
        <f t="shared" ca="1" si="529"/>
        <v>1</v>
      </c>
      <c r="AN1159" s="161" t="str">
        <f t="shared" ca="1" si="548"/>
        <v/>
      </c>
      <c r="AO1159" s="161">
        <f t="shared" ref="AO1159:AO1222" ca="1" si="557">IF(AN1159="*",AM1158,IF(AN1158="*",AM1157,IF(AN1157="*",AM1156,AM1159)))</f>
        <v>1</v>
      </c>
      <c r="AP1159" s="161" t="str">
        <f t="shared" ca="1" si="549"/>
        <v/>
      </c>
      <c r="AQ1159" s="161">
        <f t="shared" ca="1" si="555"/>
        <v>1</v>
      </c>
      <c r="AR1159" s="161" t="str">
        <f t="shared" ca="1" si="550"/>
        <v/>
      </c>
      <c r="AS1159" s="161">
        <f t="shared" ca="1" si="551"/>
        <v>1</v>
      </c>
      <c r="AT1159" s="159" t="str">
        <f t="shared" ca="1" si="531"/>
        <v/>
      </c>
      <c r="AU1159" s="210">
        <f t="shared" ca="1" si="535"/>
        <v>14</v>
      </c>
      <c r="AV1159" s="209"/>
      <c r="AW1159" s="204">
        <f t="shared" si="552"/>
        <v>12540.249999999984</v>
      </c>
      <c r="AX1159" s="159"/>
      <c r="AZ1159" s="159"/>
      <c r="BM1159" s="207"/>
      <c r="BN1159" s="212"/>
      <c r="BP1159" s="209"/>
      <c r="BQ1159" s="211"/>
      <c r="BR1159" s="211"/>
      <c r="BS1159" s="211"/>
      <c r="BT1159" s="211"/>
      <c r="BU1159" s="211"/>
      <c r="BV1159" s="211"/>
      <c r="BW1159" s="211"/>
      <c r="BX1159" s="211"/>
      <c r="BY1159" s="211"/>
      <c r="BZ1159" s="211"/>
      <c r="CA1159" s="209"/>
      <c r="CB1159" s="224"/>
      <c r="CC1159" s="204"/>
      <c r="CD1159" s="204"/>
      <c r="CE1159" s="204"/>
      <c r="CF1159" s="211"/>
      <c r="CG1159" s="211"/>
      <c r="CI1159" s="209"/>
      <c r="CJ1159" s="209"/>
      <c r="EH1159" s="165"/>
      <c r="EI1159" s="165"/>
      <c r="EJ1159" s="166"/>
      <c r="EK1159" s="209"/>
      <c r="EL1159" s="211"/>
      <c r="EM1159" s="211"/>
      <c r="EN1159" s="211"/>
      <c r="EO1159" s="211"/>
      <c r="EP1159" s="211"/>
      <c r="ES1159" s="165"/>
      <c r="ET1159" s="165"/>
      <c r="EU1159" s="166"/>
      <c r="EV1159" s="209"/>
      <c r="EW1159" s="211"/>
      <c r="EX1159" s="211"/>
      <c r="EY1159" s="211"/>
      <c r="EZ1159" s="211"/>
      <c r="FA1159" s="211"/>
      <c r="FD1159" s="165"/>
      <c r="FE1159" s="165"/>
      <c r="FF1159" s="166"/>
      <c r="FG1159" s="209"/>
      <c r="FH1159" s="211"/>
      <c r="FI1159" s="211"/>
      <c r="FJ1159" s="211"/>
      <c r="FK1159" s="211"/>
      <c r="FL1159" s="211"/>
    </row>
    <row r="1160" spans="9:168">
      <c r="I1160" s="221">
        <f t="shared" si="556"/>
        <v>556</v>
      </c>
      <c r="J1160" s="159">
        <f>'v-t_chart'!C1157</f>
        <v>77.5</v>
      </c>
      <c r="K1160" s="204">
        <f t="shared" ca="1" si="534"/>
        <v>226.99749999999997</v>
      </c>
      <c r="L1160" s="205" t="b">
        <f>IF('Input&amp;Output'!$C$3=10,phase_chart!C1157,IF('Input&amp;Output'!$C$3=21,phase_chart!G1157,IF('Input&amp;Output'!$C$3=22,phase_chart!K1157,IF('Input&amp;Output'!$C$3=31,phase_chart!O1157,IF('Input&amp;Output'!$C$3=32,phase_chart!S1157,"")))))</f>
        <v>0</v>
      </c>
      <c r="M1160" s="206" t="b">
        <f>IF('Input&amp;Output'!$C$3=10,phase_chart!D1157,IF('Input&amp;Output'!$C$3=21,phase_chart!H1157,IF('Input&amp;Output'!$C$3=22,phase_chart!L1157,IF('Input&amp;Output'!$C$3=31,phase_chart!P1157,IF('Input&amp;Output'!$C$3=32,phase_chart!T1157,"")))))</f>
        <v>1</v>
      </c>
      <c r="N1160" s="205" t="b">
        <f>IF('Input&amp;Output'!$C$3=10,phase_chart!E1157,IF('Input&amp;Output'!$C$3=21,phase_chart!I1157,IF('Input&amp;Output'!$C$3=22,phase_chart!M1157,IF('Input&amp;Output'!$C$3=31,phase_chart!Q1157,IF('Input&amp;Output'!$C$3=32,phase_chart!U1157,"")))))</f>
        <v>0</v>
      </c>
      <c r="P1160" s="159">
        <f ca="1">IF(NOT($J1160=0),IF($J1160&lt;IF($P1159=0,0,VLOOKUP(P1159,tbL!$M$37:$Q$43,IF(L1160=TRUE,2,4))),IF($J1160&gt;=VLOOKUP(P1159,tbL!$M$37:$Q$43,IF(L1160=TRUE,3,5)),$P1159,IF(AND(L1159=TRUE,L1160=TRUE),$P1159,$P1159-1)),IF(AND(L1160=TRUE,J1160=VLOOKUP(P1159,tbL!$M$37:$Q$43,IF(L1160=TRUE,2,4))),P1159,IF($P1159+1&gt;$C$12,$C$12,$P1159+1))),0)</f>
        <v>1</v>
      </c>
      <c r="Q1160" s="159">
        <f t="shared" ca="1" si="536"/>
        <v>1</v>
      </c>
      <c r="R1160" s="207">
        <f t="shared" si="553"/>
        <v>0</v>
      </c>
      <c r="S1160" s="208"/>
      <c r="T1160" s="159">
        <f t="shared" si="554"/>
        <v>0</v>
      </c>
      <c r="U1160" s="209" t="str">
        <f ca="1">IF(AND(T1160=-1,N1160=TRUE),"*",IF(AND(U1159="*",N1160=TRUE),"*",IF(AND(AND(L1160=TRUE,U1159="*"),J1160&lt;VLOOKUP(V1159+1,tbL!$M$38:$O$43,3)),"*","")))</f>
        <v/>
      </c>
      <c r="V1160" s="204">
        <f t="shared" ca="1" si="537"/>
        <v>1</v>
      </c>
      <c r="Y1160" s="159" t="str">
        <f t="shared" ca="1" si="538"/>
        <v/>
      </c>
      <c r="Z1160" s="159" t="str">
        <f t="shared" si="539"/>
        <v/>
      </c>
      <c r="AA1160" s="159">
        <f t="shared" ca="1" si="530"/>
        <v>1</v>
      </c>
      <c r="AC1160" s="161" t="str">
        <f t="shared" ca="1" si="540"/>
        <v/>
      </c>
      <c r="AD1160" s="161">
        <f t="shared" ca="1" si="541"/>
        <v>1</v>
      </c>
      <c r="AE1160" s="161" t="str">
        <f t="shared" ca="1" si="532"/>
        <v/>
      </c>
      <c r="AF1160" s="161">
        <f t="shared" ca="1" si="542"/>
        <v>1</v>
      </c>
      <c r="AG1160" s="161" t="str">
        <f t="shared" ca="1" si="543"/>
        <v/>
      </c>
      <c r="AH1160" s="161">
        <f t="shared" ca="1" si="544"/>
        <v>1</v>
      </c>
      <c r="AI1160" s="161" t="str">
        <f t="shared" ca="1" si="545"/>
        <v/>
      </c>
      <c r="AJ1160" s="161">
        <f t="shared" ca="1" si="546"/>
        <v>1</v>
      </c>
      <c r="AL1160" s="161" t="str">
        <f t="shared" ca="1" si="547"/>
        <v/>
      </c>
      <c r="AM1160" s="161">
        <f t="shared" ref="AM1160:AM1223" ca="1" si="558">IF(AL1160="*",AJ1159,IF(AL1159="*",AJ1158,IF(AL1158="*",AJ1157,IF(AL1157="*",AJ1156,AJ1160))))</f>
        <v>1</v>
      </c>
      <c r="AN1160" s="161" t="str">
        <f t="shared" ca="1" si="548"/>
        <v/>
      </c>
      <c r="AO1160" s="161">
        <f t="shared" ca="1" si="557"/>
        <v>1</v>
      </c>
      <c r="AP1160" s="161" t="str">
        <f t="shared" ca="1" si="549"/>
        <v/>
      </c>
      <c r="AQ1160" s="161">
        <f t="shared" ca="1" si="555"/>
        <v>1</v>
      </c>
      <c r="AR1160" s="161" t="str">
        <f t="shared" ca="1" si="550"/>
        <v/>
      </c>
      <c r="AS1160" s="161">
        <f t="shared" ca="1" si="551"/>
        <v>1</v>
      </c>
      <c r="AT1160" s="159" t="str">
        <f t="shared" ca="1" si="531"/>
        <v/>
      </c>
      <c r="AU1160" s="210">
        <f t="shared" ca="1" si="535"/>
        <v>14</v>
      </c>
      <c r="AV1160" s="209"/>
      <c r="AW1160" s="204">
        <f t="shared" si="552"/>
        <v>12561.777777777761</v>
      </c>
      <c r="AX1160" s="159"/>
      <c r="AZ1160" s="159"/>
      <c r="BM1160" s="207"/>
      <c r="BN1160" s="212"/>
      <c r="BP1160" s="209"/>
      <c r="BQ1160" s="211"/>
      <c r="BR1160" s="211"/>
      <c r="BS1160" s="211"/>
      <c r="BT1160" s="211"/>
      <c r="BU1160" s="211"/>
      <c r="BV1160" s="211"/>
      <c r="BW1160" s="211"/>
      <c r="BX1160" s="211"/>
      <c r="BY1160" s="211"/>
      <c r="BZ1160" s="211"/>
      <c r="CA1160" s="209"/>
      <c r="CB1160" s="224"/>
      <c r="CC1160" s="204"/>
      <c r="CD1160" s="204"/>
      <c r="CE1160" s="204"/>
      <c r="CF1160" s="211"/>
      <c r="CG1160" s="211"/>
      <c r="CI1160" s="209"/>
      <c r="CJ1160" s="209"/>
      <c r="EH1160" s="165"/>
      <c r="EI1160" s="165"/>
      <c r="EJ1160" s="166"/>
      <c r="EK1160" s="209"/>
      <c r="EL1160" s="211"/>
      <c r="EM1160" s="211"/>
      <c r="EN1160" s="211"/>
      <c r="EO1160" s="211"/>
      <c r="EP1160" s="211"/>
      <c r="ES1160" s="165"/>
      <c r="ET1160" s="165"/>
      <c r="EU1160" s="166"/>
      <c r="EV1160" s="209"/>
      <c r="EW1160" s="211"/>
      <c r="EX1160" s="211"/>
      <c r="EY1160" s="211"/>
      <c r="EZ1160" s="211"/>
      <c r="FA1160" s="211"/>
      <c r="FD1160" s="165"/>
      <c r="FE1160" s="165"/>
      <c r="FF1160" s="166"/>
      <c r="FG1160" s="209"/>
      <c r="FH1160" s="211"/>
      <c r="FI1160" s="211"/>
      <c r="FJ1160" s="211"/>
      <c r="FK1160" s="211"/>
      <c r="FL1160" s="211"/>
    </row>
    <row r="1161" spans="9:168">
      <c r="I1161" s="221">
        <f t="shared" si="556"/>
        <v>557</v>
      </c>
      <c r="J1161" s="159">
        <f>'v-t_chart'!C1158</f>
        <v>77.2</v>
      </c>
      <c r="K1161" s="204">
        <f t="shared" ca="1" si="534"/>
        <v>226.11879999999999</v>
      </c>
      <c r="L1161" s="205" t="b">
        <f>IF('Input&amp;Output'!$C$3=10,phase_chart!C1158,IF('Input&amp;Output'!$C$3=21,phase_chart!G1158,IF('Input&amp;Output'!$C$3=22,phase_chart!K1158,IF('Input&amp;Output'!$C$3=31,phase_chart!O1158,IF('Input&amp;Output'!$C$3=32,phase_chart!S1158,"")))))</f>
        <v>0</v>
      </c>
      <c r="M1161" s="206" t="b">
        <f>IF('Input&amp;Output'!$C$3=10,phase_chart!D1158,IF('Input&amp;Output'!$C$3=21,phase_chart!H1158,IF('Input&amp;Output'!$C$3=22,phase_chart!L1158,IF('Input&amp;Output'!$C$3=31,phase_chart!P1158,IF('Input&amp;Output'!$C$3=32,phase_chart!T1158,"")))))</f>
        <v>1</v>
      </c>
      <c r="N1161" s="205" t="b">
        <f>IF('Input&amp;Output'!$C$3=10,phase_chart!E1158,IF('Input&amp;Output'!$C$3=21,phase_chart!I1158,IF('Input&amp;Output'!$C$3=22,phase_chart!M1158,IF('Input&amp;Output'!$C$3=31,phase_chart!Q1158,IF('Input&amp;Output'!$C$3=32,phase_chart!U1158,"")))))</f>
        <v>0</v>
      </c>
      <c r="P1161" s="159">
        <f ca="1">IF(NOT($J1161=0),IF($J1161&lt;IF($P1160=0,0,VLOOKUP(P1160,tbL!$M$37:$Q$43,IF(L1161=TRUE,2,4))),IF($J1161&gt;=VLOOKUP(P1160,tbL!$M$37:$Q$43,IF(L1161=TRUE,3,5)),$P1160,IF(AND(L1160=TRUE,L1161=TRUE),$P1160,$P1160-1)),IF(AND(L1161=TRUE,J1161=VLOOKUP(P1160,tbL!$M$37:$Q$43,IF(L1161=TRUE,2,4))),P1160,IF($P1160+1&gt;$C$12,$C$12,$P1160+1))),0)</f>
        <v>1</v>
      </c>
      <c r="Q1161" s="159">
        <f t="shared" ca="1" si="536"/>
        <v>1</v>
      </c>
      <c r="R1161" s="207">
        <f t="shared" si="553"/>
        <v>0</v>
      </c>
      <c r="S1161" s="208"/>
      <c r="T1161" s="159">
        <f t="shared" si="554"/>
        <v>0</v>
      </c>
      <c r="U1161" s="209" t="str">
        <f ca="1">IF(AND(T1161=-1,N1161=TRUE),"*",IF(AND(U1160="*",N1161=TRUE),"*",IF(AND(AND(L1161=TRUE,U1160="*"),J1161&lt;VLOOKUP(V1160+1,tbL!$M$38:$O$43,3)),"*","")))</f>
        <v/>
      </c>
      <c r="V1161" s="204">
        <f t="shared" ca="1" si="537"/>
        <v>1</v>
      </c>
      <c r="Y1161" s="159" t="str">
        <f t="shared" ca="1" si="538"/>
        <v/>
      </c>
      <c r="Z1161" s="159" t="str">
        <f t="shared" si="539"/>
        <v/>
      </c>
      <c r="AA1161" s="159">
        <f t="shared" ca="1" si="530"/>
        <v>1</v>
      </c>
      <c r="AC1161" s="161" t="str">
        <f t="shared" ca="1" si="540"/>
        <v/>
      </c>
      <c r="AD1161" s="161">
        <f t="shared" ca="1" si="541"/>
        <v>1</v>
      </c>
      <c r="AE1161" s="161" t="str">
        <f t="shared" ca="1" si="532"/>
        <v/>
      </c>
      <c r="AF1161" s="161">
        <f t="shared" ca="1" si="542"/>
        <v>1</v>
      </c>
      <c r="AG1161" s="161" t="str">
        <f t="shared" ca="1" si="543"/>
        <v/>
      </c>
      <c r="AH1161" s="161">
        <f t="shared" ca="1" si="544"/>
        <v>1</v>
      </c>
      <c r="AI1161" s="161" t="str">
        <f t="shared" ca="1" si="545"/>
        <v/>
      </c>
      <c r="AJ1161" s="161">
        <f t="shared" ca="1" si="546"/>
        <v>1</v>
      </c>
      <c r="AL1161" s="161" t="str">
        <f t="shared" ca="1" si="547"/>
        <v/>
      </c>
      <c r="AM1161" s="161">
        <f t="shared" ca="1" si="558"/>
        <v>1</v>
      </c>
      <c r="AN1161" s="161" t="str">
        <f t="shared" ca="1" si="548"/>
        <v/>
      </c>
      <c r="AO1161" s="161">
        <f t="shared" ca="1" si="557"/>
        <v>1</v>
      </c>
      <c r="AP1161" s="161" t="str">
        <f t="shared" ca="1" si="549"/>
        <v/>
      </c>
      <c r="AQ1161" s="161">
        <f t="shared" ca="1" si="555"/>
        <v>1</v>
      </c>
      <c r="AR1161" s="161" t="str">
        <f t="shared" ca="1" si="550"/>
        <v/>
      </c>
      <c r="AS1161" s="161">
        <f t="shared" ca="1" si="551"/>
        <v>1</v>
      </c>
      <c r="AT1161" s="159" t="str">
        <f t="shared" ca="1" si="531"/>
        <v/>
      </c>
      <c r="AU1161" s="210">
        <f t="shared" ca="1" si="535"/>
        <v>14</v>
      </c>
      <c r="AV1161" s="209"/>
      <c r="AW1161" s="204">
        <f t="shared" si="552"/>
        <v>12583.222222222206</v>
      </c>
      <c r="AX1161" s="159"/>
      <c r="AZ1161" s="159"/>
      <c r="BM1161" s="207"/>
      <c r="BN1161" s="212"/>
      <c r="BP1161" s="209"/>
      <c r="BQ1161" s="211"/>
      <c r="BR1161" s="211"/>
      <c r="BS1161" s="211"/>
      <c r="BT1161" s="211"/>
      <c r="BU1161" s="211"/>
      <c r="BV1161" s="211"/>
      <c r="BW1161" s="211"/>
      <c r="BX1161" s="211"/>
      <c r="BY1161" s="211"/>
      <c r="BZ1161" s="211"/>
      <c r="CA1161" s="209"/>
      <c r="CB1161" s="224"/>
      <c r="CC1161" s="204"/>
      <c r="CD1161" s="204"/>
      <c r="CE1161" s="204"/>
      <c r="CF1161" s="211"/>
      <c r="CG1161" s="211"/>
      <c r="CI1161" s="209"/>
      <c r="CJ1161" s="209"/>
      <c r="EH1161" s="165"/>
      <c r="EI1161" s="165"/>
      <c r="EJ1161" s="166"/>
      <c r="EK1161" s="209"/>
      <c r="EL1161" s="211"/>
      <c r="EM1161" s="211"/>
      <c r="EN1161" s="211"/>
      <c r="EO1161" s="211"/>
      <c r="EP1161" s="211"/>
      <c r="ES1161" s="165"/>
      <c r="ET1161" s="165"/>
      <c r="EU1161" s="166"/>
      <c r="EV1161" s="209"/>
      <c r="EW1161" s="211"/>
      <c r="EX1161" s="211"/>
      <c r="EY1161" s="211"/>
      <c r="EZ1161" s="211"/>
      <c r="FA1161" s="211"/>
      <c r="FD1161" s="165"/>
      <c r="FE1161" s="165"/>
      <c r="FF1161" s="166"/>
      <c r="FG1161" s="209"/>
      <c r="FH1161" s="211"/>
      <c r="FI1161" s="211"/>
      <c r="FJ1161" s="211"/>
      <c r="FK1161" s="211"/>
      <c r="FL1161" s="211"/>
    </row>
    <row r="1162" spans="9:168">
      <c r="I1162" s="221">
        <f t="shared" si="556"/>
        <v>558</v>
      </c>
      <c r="J1162" s="159">
        <f>'v-t_chart'!C1159</f>
        <v>77.2</v>
      </c>
      <c r="K1162" s="204">
        <f t="shared" ca="1" si="534"/>
        <v>226.11879999999999</v>
      </c>
      <c r="L1162" s="205" t="b">
        <f>IF('Input&amp;Output'!$C$3=10,phase_chart!C1159,IF('Input&amp;Output'!$C$3=21,phase_chart!G1159,IF('Input&amp;Output'!$C$3=22,phase_chart!K1159,IF('Input&amp;Output'!$C$3=31,phase_chart!O1159,IF('Input&amp;Output'!$C$3=32,phase_chart!S1159,"")))))</f>
        <v>0</v>
      </c>
      <c r="M1162" s="206" t="b">
        <f>IF('Input&amp;Output'!$C$3=10,phase_chart!D1159,IF('Input&amp;Output'!$C$3=21,phase_chart!H1159,IF('Input&amp;Output'!$C$3=22,phase_chart!L1159,IF('Input&amp;Output'!$C$3=31,phase_chart!P1159,IF('Input&amp;Output'!$C$3=32,phase_chart!T1159,"")))))</f>
        <v>1</v>
      </c>
      <c r="N1162" s="205" t="b">
        <f>IF('Input&amp;Output'!$C$3=10,phase_chart!E1159,IF('Input&amp;Output'!$C$3=21,phase_chart!I1159,IF('Input&amp;Output'!$C$3=22,phase_chart!M1159,IF('Input&amp;Output'!$C$3=31,phase_chart!Q1159,IF('Input&amp;Output'!$C$3=32,phase_chart!U1159,"")))))</f>
        <v>0</v>
      </c>
      <c r="P1162" s="159">
        <f ca="1">IF(NOT($J1162=0),IF($J1162&lt;IF($P1161=0,0,VLOOKUP(P1161,tbL!$M$37:$Q$43,IF(L1162=TRUE,2,4))),IF($J1162&gt;=VLOOKUP(P1161,tbL!$M$37:$Q$43,IF(L1162=TRUE,3,5)),$P1161,IF(AND(L1161=TRUE,L1162=TRUE),$P1161,$P1161-1)),IF(AND(L1162=TRUE,J1162=VLOOKUP(P1161,tbL!$M$37:$Q$43,IF(L1162=TRUE,2,4))),P1161,IF($P1161+1&gt;$C$12,$C$12,$P1161+1))),0)</f>
        <v>1</v>
      </c>
      <c r="Q1162" s="159">
        <f t="shared" ca="1" si="536"/>
        <v>1</v>
      </c>
      <c r="R1162" s="207">
        <f t="shared" si="553"/>
        <v>0</v>
      </c>
      <c r="S1162" s="208"/>
      <c r="T1162" s="159">
        <f t="shared" si="554"/>
        <v>0</v>
      </c>
      <c r="U1162" s="209" t="str">
        <f ca="1">IF(AND(T1162=-1,N1162=TRUE),"*",IF(AND(U1161="*",N1162=TRUE),"*",IF(AND(AND(L1162=TRUE,U1161="*"),J1162&lt;VLOOKUP(V1161+1,tbL!$M$38:$O$43,3)),"*","")))</f>
        <v/>
      </c>
      <c r="V1162" s="204">
        <f t="shared" ca="1" si="537"/>
        <v>1</v>
      </c>
      <c r="Y1162" s="159" t="str">
        <f t="shared" ca="1" si="538"/>
        <v/>
      </c>
      <c r="Z1162" s="159" t="str">
        <f t="shared" si="539"/>
        <v/>
      </c>
      <c r="AA1162" s="159">
        <f t="shared" ca="1" si="530"/>
        <v>1</v>
      </c>
      <c r="AC1162" s="161" t="str">
        <f t="shared" ca="1" si="540"/>
        <v/>
      </c>
      <c r="AD1162" s="161">
        <f t="shared" ca="1" si="541"/>
        <v>1</v>
      </c>
      <c r="AE1162" s="161" t="str">
        <f t="shared" ca="1" si="532"/>
        <v/>
      </c>
      <c r="AF1162" s="161">
        <f t="shared" ca="1" si="542"/>
        <v>1</v>
      </c>
      <c r="AG1162" s="161" t="str">
        <f t="shared" ca="1" si="543"/>
        <v/>
      </c>
      <c r="AH1162" s="161">
        <f t="shared" ca="1" si="544"/>
        <v>1</v>
      </c>
      <c r="AI1162" s="161" t="str">
        <f t="shared" ca="1" si="545"/>
        <v/>
      </c>
      <c r="AJ1162" s="161">
        <f t="shared" ca="1" si="546"/>
        <v>1</v>
      </c>
      <c r="AL1162" s="161" t="str">
        <f t="shared" ca="1" si="547"/>
        <v/>
      </c>
      <c r="AM1162" s="161">
        <f t="shared" ca="1" si="558"/>
        <v>1</v>
      </c>
      <c r="AN1162" s="161" t="str">
        <f t="shared" ca="1" si="548"/>
        <v/>
      </c>
      <c r="AO1162" s="161">
        <f t="shared" ca="1" si="557"/>
        <v>1</v>
      </c>
      <c r="AP1162" s="161" t="str">
        <f t="shared" ca="1" si="549"/>
        <v/>
      </c>
      <c r="AQ1162" s="161">
        <f t="shared" ca="1" si="555"/>
        <v>1</v>
      </c>
      <c r="AR1162" s="161" t="str">
        <f t="shared" ca="1" si="550"/>
        <v/>
      </c>
      <c r="AS1162" s="161">
        <f t="shared" ca="1" si="551"/>
        <v>1</v>
      </c>
      <c r="AT1162" s="159" t="str">
        <f t="shared" ca="1" si="531"/>
        <v/>
      </c>
      <c r="AU1162" s="210">
        <f t="shared" ca="1" si="535"/>
        <v>14</v>
      </c>
      <c r="AV1162" s="209"/>
      <c r="AW1162" s="204">
        <f t="shared" si="552"/>
        <v>12604.666666666652</v>
      </c>
      <c r="AX1162" s="159"/>
      <c r="AZ1162" s="159"/>
      <c r="BM1162" s="207"/>
      <c r="BN1162" s="212"/>
      <c r="BP1162" s="209"/>
      <c r="BQ1162" s="211"/>
      <c r="BR1162" s="211"/>
      <c r="BS1162" s="211"/>
      <c r="BT1162" s="211"/>
      <c r="BU1162" s="211"/>
      <c r="BV1162" s="211"/>
      <c r="BW1162" s="211"/>
      <c r="BX1162" s="211"/>
      <c r="BY1162" s="211"/>
      <c r="BZ1162" s="211"/>
      <c r="CA1162" s="209"/>
      <c r="CB1162" s="224"/>
      <c r="CC1162" s="204"/>
      <c r="CD1162" s="204"/>
      <c r="CE1162" s="204"/>
      <c r="CF1162" s="211"/>
      <c r="CG1162" s="211"/>
      <c r="CI1162" s="209"/>
      <c r="CJ1162" s="209"/>
      <c r="EH1162" s="165"/>
      <c r="EI1162" s="165"/>
      <c r="EJ1162" s="166"/>
      <c r="EK1162" s="209"/>
      <c r="EL1162" s="211"/>
      <c r="EM1162" s="211"/>
      <c r="EN1162" s="211"/>
      <c r="EO1162" s="211"/>
      <c r="EP1162" s="211"/>
      <c r="ES1162" s="165"/>
      <c r="ET1162" s="165"/>
      <c r="EU1162" s="166"/>
      <c r="EV1162" s="209"/>
      <c r="EW1162" s="211"/>
      <c r="EX1162" s="211"/>
      <c r="EY1162" s="211"/>
      <c r="EZ1162" s="211"/>
      <c r="FA1162" s="211"/>
      <c r="FD1162" s="165"/>
      <c r="FE1162" s="165"/>
      <c r="FF1162" s="166"/>
      <c r="FG1162" s="209"/>
      <c r="FH1162" s="211"/>
      <c r="FI1162" s="211"/>
      <c r="FJ1162" s="211"/>
      <c r="FK1162" s="211"/>
      <c r="FL1162" s="211"/>
    </row>
    <row r="1163" spans="9:168">
      <c r="I1163" s="221">
        <f t="shared" si="556"/>
        <v>559</v>
      </c>
      <c r="J1163" s="159">
        <f>'v-t_chart'!C1160</f>
        <v>77.5</v>
      </c>
      <c r="K1163" s="204">
        <f t="shared" ca="1" si="534"/>
        <v>226.99749999999997</v>
      </c>
      <c r="L1163" s="205" t="b">
        <f>IF('Input&amp;Output'!$C$3=10,phase_chart!C1160,IF('Input&amp;Output'!$C$3=21,phase_chart!G1160,IF('Input&amp;Output'!$C$3=22,phase_chart!K1160,IF('Input&amp;Output'!$C$3=31,phase_chart!O1160,IF('Input&amp;Output'!$C$3=32,phase_chart!S1160,"")))))</f>
        <v>0</v>
      </c>
      <c r="M1163" s="206" t="b">
        <f>IF('Input&amp;Output'!$C$3=10,phase_chart!D1160,IF('Input&amp;Output'!$C$3=21,phase_chart!H1160,IF('Input&amp;Output'!$C$3=22,phase_chart!L1160,IF('Input&amp;Output'!$C$3=31,phase_chart!P1160,IF('Input&amp;Output'!$C$3=32,phase_chart!T1160,"")))))</f>
        <v>1</v>
      </c>
      <c r="N1163" s="205" t="b">
        <f>IF('Input&amp;Output'!$C$3=10,phase_chart!E1160,IF('Input&amp;Output'!$C$3=21,phase_chart!I1160,IF('Input&amp;Output'!$C$3=22,phase_chart!M1160,IF('Input&amp;Output'!$C$3=31,phase_chart!Q1160,IF('Input&amp;Output'!$C$3=32,phase_chart!U1160,"")))))</f>
        <v>0</v>
      </c>
      <c r="P1163" s="159">
        <f ca="1">IF(NOT($J1163=0),IF($J1163&lt;IF($P1162=0,0,VLOOKUP(P1162,tbL!$M$37:$Q$43,IF(L1163=TRUE,2,4))),IF($J1163&gt;=VLOOKUP(P1162,tbL!$M$37:$Q$43,IF(L1163=TRUE,3,5)),$P1162,IF(AND(L1162=TRUE,L1163=TRUE),$P1162,$P1162-1)),IF(AND(L1163=TRUE,J1163=VLOOKUP(P1162,tbL!$M$37:$Q$43,IF(L1163=TRUE,2,4))),P1162,IF($P1162+1&gt;$C$12,$C$12,$P1162+1))),0)</f>
        <v>1</v>
      </c>
      <c r="Q1163" s="159">
        <f t="shared" ca="1" si="536"/>
        <v>1</v>
      </c>
      <c r="R1163" s="207">
        <f t="shared" si="553"/>
        <v>0</v>
      </c>
      <c r="S1163" s="208"/>
      <c r="T1163" s="159">
        <f t="shared" si="554"/>
        <v>0</v>
      </c>
      <c r="U1163" s="209" t="str">
        <f ca="1">IF(AND(T1163=-1,N1163=TRUE),"*",IF(AND(U1162="*",N1163=TRUE),"*",IF(AND(AND(L1163=TRUE,U1162="*"),J1163&lt;VLOOKUP(V1162+1,tbL!$M$38:$O$43,3)),"*","")))</f>
        <v/>
      </c>
      <c r="V1163" s="204">
        <f t="shared" ca="1" si="537"/>
        <v>1</v>
      </c>
      <c r="Y1163" s="159" t="str">
        <f t="shared" ca="1" si="538"/>
        <v/>
      </c>
      <c r="Z1163" s="159" t="str">
        <f t="shared" si="539"/>
        <v/>
      </c>
      <c r="AA1163" s="159">
        <f t="shared" ca="1" si="530"/>
        <v>1</v>
      </c>
      <c r="AC1163" s="161" t="str">
        <f t="shared" ca="1" si="540"/>
        <v/>
      </c>
      <c r="AD1163" s="161">
        <f t="shared" ca="1" si="541"/>
        <v>1</v>
      </c>
      <c r="AE1163" s="161" t="str">
        <f t="shared" ca="1" si="532"/>
        <v/>
      </c>
      <c r="AF1163" s="161">
        <f t="shared" ca="1" si="542"/>
        <v>1</v>
      </c>
      <c r="AG1163" s="161" t="str">
        <f t="shared" ca="1" si="543"/>
        <v/>
      </c>
      <c r="AH1163" s="161">
        <f t="shared" ca="1" si="544"/>
        <v>1</v>
      </c>
      <c r="AI1163" s="161" t="str">
        <f t="shared" ca="1" si="545"/>
        <v/>
      </c>
      <c r="AJ1163" s="161">
        <f t="shared" ca="1" si="546"/>
        <v>1</v>
      </c>
      <c r="AL1163" s="161" t="str">
        <f t="shared" ca="1" si="547"/>
        <v/>
      </c>
      <c r="AM1163" s="161">
        <f t="shared" ca="1" si="558"/>
        <v>1</v>
      </c>
      <c r="AN1163" s="161" t="str">
        <f t="shared" ca="1" si="548"/>
        <v/>
      </c>
      <c r="AO1163" s="161">
        <f t="shared" ca="1" si="557"/>
        <v>1</v>
      </c>
      <c r="AP1163" s="161" t="str">
        <f t="shared" ca="1" si="549"/>
        <v/>
      </c>
      <c r="AQ1163" s="161">
        <f t="shared" ca="1" si="555"/>
        <v>1</v>
      </c>
      <c r="AR1163" s="161" t="str">
        <f t="shared" ca="1" si="550"/>
        <v/>
      </c>
      <c r="AS1163" s="161">
        <f t="shared" ca="1" si="551"/>
        <v>1</v>
      </c>
      <c r="AT1163" s="159" t="str">
        <f t="shared" ca="1" si="531"/>
        <v/>
      </c>
      <c r="AU1163" s="210">
        <f t="shared" ca="1" si="535"/>
        <v>14</v>
      </c>
      <c r="AV1163" s="209"/>
      <c r="AW1163" s="204">
        <f t="shared" si="552"/>
        <v>12626.194444444429</v>
      </c>
      <c r="AX1163" s="159"/>
      <c r="AZ1163" s="159"/>
      <c r="BM1163" s="207"/>
      <c r="BN1163" s="212"/>
      <c r="BP1163" s="209"/>
      <c r="BQ1163" s="211"/>
      <c r="BR1163" s="211"/>
      <c r="BS1163" s="211"/>
      <c r="BT1163" s="211"/>
      <c r="BU1163" s="211"/>
      <c r="BV1163" s="211"/>
      <c r="BW1163" s="211"/>
      <c r="BX1163" s="211"/>
      <c r="BY1163" s="211"/>
      <c r="BZ1163" s="211"/>
      <c r="CA1163" s="209"/>
      <c r="CB1163" s="224"/>
      <c r="CC1163" s="204"/>
      <c r="CD1163" s="204"/>
      <c r="CE1163" s="204"/>
      <c r="CF1163" s="211"/>
      <c r="CG1163" s="211"/>
      <c r="CI1163" s="209"/>
      <c r="CJ1163" s="209"/>
      <c r="EH1163" s="165"/>
      <c r="EI1163" s="165"/>
      <c r="EJ1163" s="166"/>
      <c r="EK1163" s="209"/>
      <c r="EL1163" s="211"/>
      <c r="EM1163" s="211"/>
      <c r="EN1163" s="211"/>
      <c r="EO1163" s="211"/>
      <c r="EP1163" s="211"/>
      <c r="ES1163" s="165"/>
      <c r="ET1163" s="165"/>
      <c r="EU1163" s="166"/>
      <c r="EV1163" s="209"/>
      <c r="EW1163" s="211"/>
      <c r="EX1163" s="211"/>
      <c r="EY1163" s="211"/>
      <c r="EZ1163" s="211"/>
      <c r="FA1163" s="211"/>
      <c r="FD1163" s="165"/>
      <c r="FE1163" s="165"/>
      <c r="FF1163" s="166"/>
      <c r="FG1163" s="209"/>
      <c r="FH1163" s="211"/>
      <c r="FI1163" s="211"/>
      <c r="FJ1163" s="211"/>
      <c r="FK1163" s="211"/>
      <c r="FL1163" s="211"/>
    </row>
    <row r="1164" spans="9:168">
      <c r="I1164" s="221">
        <f t="shared" si="556"/>
        <v>560</v>
      </c>
      <c r="J1164" s="159">
        <f>'v-t_chart'!C1161</f>
        <v>77.900000000000006</v>
      </c>
      <c r="K1164" s="204">
        <f t="shared" ca="1" si="534"/>
        <v>228.16910000000001</v>
      </c>
      <c r="L1164" s="205" t="b">
        <f>IF('Input&amp;Output'!$C$3=10,phase_chart!C1161,IF('Input&amp;Output'!$C$3=21,phase_chart!G1161,IF('Input&amp;Output'!$C$3=22,phase_chart!K1161,IF('Input&amp;Output'!$C$3=31,phase_chart!O1161,IF('Input&amp;Output'!$C$3=32,phase_chart!S1161,"")))))</f>
        <v>0</v>
      </c>
      <c r="M1164" s="206" t="b">
        <f>IF('Input&amp;Output'!$C$3=10,phase_chart!D1161,IF('Input&amp;Output'!$C$3=21,phase_chart!H1161,IF('Input&amp;Output'!$C$3=22,phase_chart!L1161,IF('Input&amp;Output'!$C$3=31,phase_chart!P1161,IF('Input&amp;Output'!$C$3=32,phase_chart!T1161,"")))))</f>
        <v>1</v>
      </c>
      <c r="N1164" s="205" t="b">
        <f>IF('Input&amp;Output'!$C$3=10,phase_chart!E1161,IF('Input&amp;Output'!$C$3=21,phase_chart!I1161,IF('Input&amp;Output'!$C$3=22,phase_chart!M1161,IF('Input&amp;Output'!$C$3=31,phase_chart!Q1161,IF('Input&amp;Output'!$C$3=32,phase_chart!U1161,"")))))</f>
        <v>0</v>
      </c>
      <c r="P1164" s="159">
        <f ca="1">IF(NOT($J1164=0),IF($J1164&lt;IF($P1163=0,0,VLOOKUP(P1163,tbL!$M$37:$Q$43,IF(L1164=TRUE,2,4))),IF($J1164&gt;=VLOOKUP(P1163,tbL!$M$37:$Q$43,IF(L1164=TRUE,3,5)),$P1163,IF(AND(L1163=TRUE,L1164=TRUE),$P1163,$P1163-1)),IF(AND(L1164=TRUE,J1164=VLOOKUP(P1163,tbL!$M$37:$Q$43,IF(L1164=TRUE,2,4))),P1163,IF($P1163+1&gt;$C$12,$C$12,$P1163+1))),0)</f>
        <v>1</v>
      </c>
      <c r="Q1164" s="159">
        <f t="shared" ca="1" si="536"/>
        <v>1</v>
      </c>
      <c r="R1164" s="207">
        <f t="shared" si="553"/>
        <v>0</v>
      </c>
      <c r="S1164" s="208"/>
      <c r="T1164" s="159">
        <f t="shared" si="554"/>
        <v>0</v>
      </c>
      <c r="U1164" s="209" t="str">
        <f ca="1">IF(AND(T1164=-1,N1164=TRUE),"*",IF(AND(U1163="*",N1164=TRUE),"*",IF(AND(AND(L1164=TRUE,U1163="*"),J1164&lt;VLOOKUP(V1163+1,tbL!$M$38:$O$43,3)),"*","")))</f>
        <v/>
      </c>
      <c r="V1164" s="204">
        <f t="shared" ca="1" si="537"/>
        <v>1</v>
      </c>
      <c r="Y1164" s="159" t="str">
        <f t="shared" ca="1" si="538"/>
        <v/>
      </c>
      <c r="Z1164" s="159" t="str">
        <f t="shared" si="539"/>
        <v/>
      </c>
      <c r="AA1164" s="159">
        <f t="shared" ca="1" si="530"/>
        <v>1</v>
      </c>
      <c r="AC1164" s="161" t="str">
        <f t="shared" ca="1" si="540"/>
        <v/>
      </c>
      <c r="AD1164" s="161">
        <f t="shared" ca="1" si="541"/>
        <v>1</v>
      </c>
      <c r="AE1164" s="161" t="str">
        <f t="shared" ca="1" si="532"/>
        <v/>
      </c>
      <c r="AF1164" s="161">
        <f t="shared" ca="1" si="542"/>
        <v>1</v>
      </c>
      <c r="AG1164" s="161" t="str">
        <f t="shared" ca="1" si="543"/>
        <v/>
      </c>
      <c r="AH1164" s="161">
        <f t="shared" ca="1" si="544"/>
        <v>1</v>
      </c>
      <c r="AI1164" s="161" t="str">
        <f t="shared" ca="1" si="545"/>
        <v/>
      </c>
      <c r="AJ1164" s="161">
        <f t="shared" ca="1" si="546"/>
        <v>1</v>
      </c>
      <c r="AL1164" s="161" t="str">
        <f t="shared" ca="1" si="547"/>
        <v/>
      </c>
      <c r="AM1164" s="161">
        <f t="shared" ca="1" si="558"/>
        <v>1</v>
      </c>
      <c r="AN1164" s="161" t="str">
        <f t="shared" ca="1" si="548"/>
        <v/>
      </c>
      <c r="AO1164" s="161">
        <f t="shared" ca="1" si="557"/>
        <v>1</v>
      </c>
      <c r="AP1164" s="161" t="str">
        <f t="shared" ca="1" si="549"/>
        <v/>
      </c>
      <c r="AQ1164" s="161">
        <f t="shared" ca="1" si="555"/>
        <v>1</v>
      </c>
      <c r="AR1164" s="161" t="str">
        <f t="shared" ca="1" si="550"/>
        <v/>
      </c>
      <c r="AS1164" s="161">
        <f t="shared" ca="1" si="551"/>
        <v>1</v>
      </c>
      <c r="AT1164" s="159" t="str">
        <f t="shared" ca="1" si="531"/>
        <v/>
      </c>
      <c r="AU1164" s="210">
        <f t="shared" ca="1" si="535"/>
        <v>14</v>
      </c>
      <c r="AV1164" s="209"/>
      <c r="AW1164" s="204">
        <f t="shared" si="552"/>
        <v>12647.833333333318</v>
      </c>
      <c r="AX1164" s="159"/>
      <c r="AZ1164" s="159"/>
      <c r="BM1164" s="207"/>
      <c r="BN1164" s="212"/>
      <c r="BP1164" s="209"/>
      <c r="BQ1164" s="211"/>
      <c r="BR1164" s="211"/>
      <c r="BS1164" s="211"/>
      <c r="BT1164" s="211"/>
      <c r="BU1164" s="211"/>
      <c r="BV1164" s="211"/>
      <c r="BW1164" s="211"/>
      <c r="BX1164" s="211"/>
      <c r="BY1164" s="211"/>
      <c r="BZ1164" s="211"/>
      <c r="CA1164" s="209"/>
      <c r="CB1164" s="224"/>
      <c r="CC1164" s="204"/>
      <c r="CD1164" s="204"/>
      <c r="CE1164" s="204"/>
      <c r="CF1164" s="211"/>
      <c r="CG1164" s="211"/>
      <c r="CI1164" s="209"/>
      <c r="CJ1164" s="209"/>
      <c r="EH1164" s="165"/>
      <c r="EI1164" s="165"/>
      <c r="EJ1164" s="166"/>
      <c r="EK1164" s="209"/>
      <c r="EL1164" s="211"/>
      <c r="EM1164" s="211"/>
      <c r="EN1164" s="211"/>
      <c r="EO1164" s="211"/>
      <c r="EP1164" s="211"/>
      <c r="ES1164" s="165"/>
      <c r="ET1164" s="165"/>
      <c r="EU1164" s="166"/>
      <c r="EV1164" s="209"/>
      <c r="EW1164" s="211"/>
      <c r="EX1164" s="211"/>
      <c r="EY1164" s="211"/>
      <c r="EZ1164" s="211"/>
      <c r="FA1164" s="211"/>
      <c r="FD1164" s="165"/>
      <c r="FE1164" s="165"/>
      <c r="FF1164" s="166"/>
      <c r="FG1164" s="209"/>
      <c r="FH1164" s="211"/>
      <c r="FI1164" s="211"/>
      <c r="FJ1164" s="211"/>
      <c r="FK1164" s="211"/>
      <c r="FL1164" s="211"/>
    </row>
    <row r="1165" spans="9:168">
      <c r="I1165" s="221">
        <f t="shared" si="556"/>
        <v>561</v>
      </c>
      <c r="J1165" s="159">
        <f>'v-t_chart'!C1162</f>
        <v>78.5</v>
      </c>
      <c r="K1165" s="204">
        <f t="shared" ca="1" si="534"/>
        <v>229.92649999999998</v>
      </c>
      <c r="L1165" s="205" t="b">
        <f>IF('Input&amp;Output'!$C$3=10,phase_chart!C1162,IF('Input&amp;Output'!$C$3=21,phase_chart!G1162,IF('Input&amp;Output'!$C$3=22,phase_chart!K1162,IF('Input&amp;Output'!$C$3=31,phase_chart!O1162,IF('Input&amp;Output'!$C$3=32,phase_chart!S1162,"")))))</f>
        <v>0</v>
      </c>
      <c r="M1165" s="206" t="b">
        <f>IF('Input&amp;Output'!$C$3=10,phase_chart!D1162,IF('Input&amp;Output'!$C$3=21,phase_chart!H1162,IF('Input&amp;Output'!$C$3=22,phase_chart!L1162,IF('Input&amp;Output'!$C$3=31,phase_chart!P1162,IF('Input&amp;Output'!$C$3=32,phase_chart!T1162,"")))))</f>
        <v>1</v>
      </c>
      <c r="N1165" s="205" t="b">
        <f>IF('Input&amp;Output'!$C$3=10,phase_chart!E1162,IF('Input&amp;Output'!$C$3=21,phase_chart!I1162,IF('Input&amp;Output'!$C$3=22,phase_chart!M1162,IF('Input&amp;Output'!$C$3=31,phase_chart!Q1162,IF('Input&amp;Output'!$C$3=32,phase_chart!U1162,"")))))</f>
        <v>0</v>
      </c>
      <c r="P1165" s="159">
        <f ca="1">IF(NOT($J1165=0),IF($J1165&lt;IF($P1164=0,0,VLOOKUP(P1164,tbL!$M$37:$Q$43,IF(L1165=TRUE,2,4))),IF($J1165&gt;=VLOOKUP(P1164,tbL!$M$37:$Q$43,IF(L1165=TRUE,3,5)),$P1164,IF(AND(L1164=TRUE,L1165=TRUE),$P1164,$P1164-1)),IF(AND(L1165=TRUE,J1165=VLOOKUP(P1164,tbL!$M$37:$Q$43,IF(L1165=TRUE,2,4))),P1164,IF($P1164+1&gt;$C$12,$C$12,$P1164+1))),0)</f>
        <v>1</v>
      </c>
      <c r="Q1165" s="159">
        <f t="shared" ca="1" si="536"/>
        <v>1</v>
      </c>
      <c r="R1165" s="207">
        <f t="shared" si="553"/>
        <v>0</v>
      </c>
      <c r="S1165" s="208"/>
      <c r="T1165" s="159">
        <f t="shared" si="554"/>
        <v>0</v>
      </c>
      <c r="U1165" s="209" t="str">
        <f ca="1">IF(AND(T1165=-1,N1165=TRUE),"*",IF(AND(U1164="*",N1165=TRUE),"*",IF(AND(AND(L1165=TRUE,U1164="*"),J1165&lt;VLOOKUP(V1164+1,tbL!$M$38:$O$43,3)),"*","")))</f>
        <v/>
      </c>
      <c r="V1165" s="204">
        <f t="shared" ca="1" si="537"/>
        <v>1</v>
      </c>
      <c r="Y1165" s="159" t="str">
        <f t="shared" ca="1" si="538"/>
        <v/>
      </c>
      <c r="Z1165" s="159" t="str">
        <f t="shared" si="539"/>
        <v/>
      </c>
      <c r="AA1165" s="159">
        <f t="shared" ca="1" si="530"/>
        <v>1</v>
      </c>
      <c r="AC1165" s="161" t="str">
        <f t="shared" ca="1" si="540"/>
        <v/>
      </c>
      <c r="AD1165" s="161">
        <f t="shared" ca="1" si="541"/>
        <v>1</v>
      </c>
      <c r="AE1165" s="161" t="str">
        <f t="shared" ca="1" si="532"/>
        <v/>
      </c>
      <c r="AF1165" s="161">
        <f t="shared" ca="1" si="542"/>
        <v>1</v>
      </c>
      <c r="AG1165" s="161" t="str">
        <f t="shared" ca="1" si="543"/>
        <v/>
      </c>
      <c r="AH1165" s="161">
        <f t="shared" ca="1" si="544"/>
        <v>1</v>
      </c>
      <c r="AI1165" s="161" t="str">
        <f t="shared" ca="1" si="545"/>
        <v/>
      </c>
      <c r="AJ1165" s="161">
        <f t="shared" ca="1" si="546"/>
        <v>1</v>
      </c>
      <c r="AL1165" s="161" t="str">
        <f t="shared" ca="1" si="547"/>
        <v/>
      </c>
      <c r="AM1165" s="161">
        <f t="shared" ca="1" si="558"/>
        <v>1</v>
      </c>
      <c r="AN1165" s="161" t="str">
        <f t="shared" ca="1" si="548"/>
        <v/>
      </c>
      <c r="AO1165" s="161">
        <f t="shared" ca="1" si="557"/>
        <v>1</v>
      </c>
      <c r="AP1165" s="161" t="str">
        <f t="shared" ca="1" si="549"/>
        <v/>
      </c>
      <c r="AQ1165" s="161">
        <f t="shared" ca="1" si="555"/>
        <v>1</v>
      </c>
      <c r="AR1165" s="161" t="str">
        <f t="shared" ca="1" si="550"/>
        <v/>
      </c>
      <c r="AS1165" s="161">
        <f t="shared" ca="1" si="551"/>
        <v>1</v>
      </c>
      <c r="AT1165" s="159" t="str">
        <f t="shared" ca="1" si="531"/>
        <v/>
      </c>
      <c r="AU1165" s="210">
        <f t="shared" ca="1" si="535"/>
        <v>14</v>
      </c>
      <c r="AV1165" s="209"/>
      <c r="AW1165" s="204">
        <f t="shared" si="552"/>
        <v>12669.638888888872</v>
      </c>
      <c r="AX1165" s="159"/>
      <c r="AZ1165" s="159"/>
      <c r="BM1165" s="207"/>
      <c r="BN1165" s="212"/>
      <c r="BP1165" s="209"/>
      <c r="BQ1165" s="211"/>
      <c r="BR1165" s="211"/>
      <c r="BS1165" s="211"/>
      <c r="BT1165" s="211"/>
      <c r="BU1165" s="211"/>
      <c r="BV1165" s="211"/>
      <c r="BW1165" s="211"/>
      <c r="BX1165" s="211"/>
      <c r="BY1165" s="211"/>
      <c r="BZ1165" s="211"/>
      <c r="CA1165" s="209"/>
      <c r="CB1165" s="224"/>
      <c r="CC1165" s="204"/>
      <c r="CD1165" s="204"/>
      <c r="CE1165" s="204"/>
      <c r="CF1165" s="211"/>
      <c r="CG1165" s="211"/>
      <c r="CI1165" s="209"/>
      <c r="CJ1165" s="209"/>
      <c r="EH1165" s="165"/>
      <c r="EI1165" s="165"/>
      <c r="EJ1165" s="166"/>
      <c r="EK1165" s="209"/>
      <c r="EL1165" s="211"/>
      <c r="EM1165" s="211"/>
      <c r="EN1165" s="211"/>
      <c r="EO1165" s="211"/>
      <c r="EP1165" s="211"/>
      <c r="ES1165" s="165"/>
      <c r="ET1165" s="165"/>
      <c r="EU1165" s="166"/>
      <c r="EV1165" s="209"/>
      <c r="EW1165" s="211"/>
      <c r="EX1165" s="211"/>
      <c r="EY1165" s="211"/>
      <c r="EZ1165" s="211"/>
      <c r="FA1165" s="211"/>
      <c r="FD1165" s="165"/>
      <c r="FE1165" s="165"/>
      <c r="FF1165" s="166"/>
      <c r="FG1165" s="209"/>
      <c r="FH1165" s="211"/>
      <c r="FI1165" s="211"/>
      <c r="FJ1165" s="211"/>
      <c r="FK1165" s="211"/>
      <c r="FL1165" s="211"/>
    </row>
    <row r="1166" spans="9:168">
      <c r="I1166" s="221">
        <f t="shared" si="556"/>
        <v>562</v>
      </c>
      <c r="J1166" s="159">
        <f>'v-t_chart'!C1163</f>
        <v>79.099999999999994</v>
      </c>
      <c r="K1166" s="204">
        <f t="shared" ca="1" si="534"/>
        <v>231.68389999999997</v>
      </c>
      <c r="L1166" s="205" t="b">
        <f>IF('Input&amp;Output'!$C$3=10,phase_chart!C1163,IF('Input&amp;Output'!$C$3=21,phase_chart!G1163,IF('Input&amp;Output'!$C$3=22,phase_chart!K1163,IF('Input&amp;Output'!$C$3=31,phase_chart!O1163,IF('Input&amp;Output'!$C$3=32,phase_chart!S1163,"")))))</f>
        <v>0</v>
      </c>
      <c r="M1166" s="206" t="b">
        <f>IF('Input&amp;Output'!$C$3=10,phase_chart!D1163,IF('Input&amp;Output'!$C$3=21,phase_chart!H1163,IF('Input&amp;Output'!$C$3=22,phase_chart!L1163,IF('Input&amp;Output'!$C$3=31,phase_chart!P1163,IF('Input&amp;Output'!$C$3=32,phase_chart!T1163,"")))))</f>
        <v>1</v>
      </c>
      <c r="N1166" s="205" t="b">
        <f>IF('Input&amp;Output'!$C$3=10,phase_chart!E1163,IF('Input&amp;Output'!$C$3=21,phase_chart!I1163,IF('Input&amp;Output'!$C$3=22,phase_chart!M1163,IF('Input&amp;Output'!$C$3=31,phase_chart!Q1163,IF('Input&amp;Output'!$C$3=32,phase_chart!U1163,"")))))</f>
        <v>0</v>
      </c>
      <c r="P1166" s="159">
        <f ca="1">IF(NOT($J1166=0),IF($J1166&lt;IF($P1165=0,0,VLOOKUP(P1165,tbL!$M$37:$Q$43,IF(L1166=TRUE,2,4))),IF($J1166&gt;=VLOOKUP(P1165,tbL!$M$37:$Q$43,IF(L1166=TRUE,3,5)),$P1165,IF(AND(L1165=TRUE,L1166=TRUE),$P1165,$P1165-1)),IF(AND(L1166=TRUE,J1166=VLOOKUP(P1165,tbL!$M$37:$Q$43,IF(L1166=TRUE,2,4))),P1165,IF($P1165+1&gt;$C$12,$C$12,$P1165+1))),0)</f>
        <v>1</v>
      </c>
      <c r="Q1166" s="159">
        <f t="shared" ca="1" si="536"/>
        <v>1</v>
      </c>
      <c r="R1166" s="207">
        <f t="shared" si="553"/>
        <v>0</v>
      </c>
      <c r="S1166" s="208"/>
      <c r="T1166" s="159">
        <f t="shared" si="554"/>
        <v>0</v>
      </c>
      <c r="U1166" s="209" t="str">
        <f ca="1">IF(AND(T1166=-1,N1166=TRUE),"*",IF(AND(U1165="*",N1166=TRUE),"*",IF(AND(AND(L1166=TRUE,U1165="*"),J1166&lt;VLOOKUP(V1165+1,tbL!$M$38:$O$43,3)),"*","")))</f>
        <v/>
      </c>
      <c r="V1166" s="204">
        <f t="shared" ca="1" si="537"/>
        <v>1</v>
      </c>
      <c r="Y1166" s="159" t="str">
        <f t="shared" ca="1" si="538"/>
        <v/>
      </c>
      <c r="Z1166" s="159" t="str">
        <f t="shared" si="539"/>
        <v/>
      </c>
      <c r="AA1166" s="159">
        <f t="shared" ca="1" si="530"/>
        <v>1</v>
      </c>
      <c r="AC1166" s="161" t="str">
        <f t="shared" ca="1" si="540"/>
        <v/>
      </c>
      <c r="AD1166" s="161">
        <f t="shared" ca="1" si="541"/>
        <v>1</v>
      </c>
      <c r="AE1166" s="161" t="str">
        <f t="shared" ca="1" si="532"/>
        <v/>
      </c>
      <c r="AF1166" s="161">
        <f t="shared" ca="1" si="542"/>
        <v>1</v>
      </c>
      <c r="AG1166" s="161" t="str">
        <f t="shared" ca="1" si="543"/>
        <v/>
      </c>
      <c r="AH1166" s="161">
        <f t="shared" ca="1" si="544"/>
        <v>1</v>
      </c>
      <c r="AI1166" s="161" t="str">
        <f t="shared" ca="1" si="545"/>
        <v/>
      </c>
      <c r="AJ1166" s="161">
        <f t="shared" ca="1" si="546"/>
        <v>1</v>
      </c>
      <c r="AL1166" s="161" t="str">
        <f t="shared" ca="1" si="547"/>
        <v/>
      </c>
      <c r="AM1166" s="161">
        <f t="shared" ca="1" si="558"/>
        <v>1</v>
      </c>
      <c r="AN1166" s="161" t="str">
        <f t="shared" ca="1" si="548"/>
        <v/>
      </c>
      <c r="AO1166" s="161">
        <f t="shared" ca="1" si="557"/>
        <v>1</v>
      </c>
      <c r="AP1166" s="161" t="str">
        <f t="shared" ca="1" si="549"/>
        <v/>
      </c>
      <c r="AQ1166" s="161">
        <f t="shared" ca="1" si="555"/>
        <v>1</v>
      </c>
      <c r="AR1166" s="161" t="str">
        <f t="shared" ca="1" si="550"/>
        <v/>
      </c>
      <c r="AS1166" s="161">
        <f t="shared" ca="1" si="551"/>
        <v>1</v>
      </c>
      <c r="AT1166" s="159" t="str">
        <f t="shared" ca="1" si="531"/>
        <v/>
      </c>
      <c r="AU1166" s="210">
        <f t="shared" ca="1" si="535"/>
        <v>14</v>
      </c>
      <c r="AV1166" s="209"/>
      <c r="AW1166" s="204">
        <f t="shared" si="552"/>
        <v>12691.611111111095</v>
      </c>
      <c r="AX1166" s="159"/>
      <c r="AZ1166" s="159"/>
      <c r="BM1166" s="207"/>
      <c r="BN1166" s="212"/>
      <c r="BP1166" s="209"/>
      <c r="BQ1166" s="211"/>
      <c r="BR1166" s="211"/>
      <c r="BS1166" s="211"/>
      <c r="BT1166" s="211"/>
      <c r="BU1166" s="211"/>
      <c r="BV1166" s="211"/>
      <c r="BW1166" s="211"/>
      <c r="BX1166" s="211"/>
      <c r="BY1166" s="211"/>
      <c r="BZ1166" s="211"/>
      <c r="CA1166" s="209"/>
      <c r="CB1166" s="224"/>
      <c r="CC1166" s="204"/>
      <c r="CD1166" s="204"/>
      <c r="CE1166" s="204"/>
      <c r="CF1166" s="211"/>
      <c r="CG1166" s="211"/>
      <c r="CI1166" s="209"/>
      <c r="CJ1166" s="209"/>
      <c r="EH1166" s="165"/>
      <c r="EI1166" s="165"/>
      <c r="EJ1166" s="166"/>
      <c r="EK1166" s="209"/>
      <c r="EL1166" s="211"/>
      <c r="EM1166" s="211"/>
      <c r="EN1166" s="211"/>
      <c r="EO1166" s="211"/>
      <c r="EP1166" s="211"/>
      <c r="ES1166" s="165"/>
      <c r="ET1166" s="165"/>
      <c r="EU1166" s="166"/>
      <c r="EV1166" s="209"/>
      <c r="EW1166" s="211"/>
      <c r="EX1166" s="211"/>
      <c r="EY1166" s="211"/>
      <c r="EZ1166" s="211"/>
      <c r="FA1166" s="211"/>
      <c r="FD1166" s="165"/>
      <c r="FE1166" s="165"/>
      <c r="FF1166" s="166"/>
      <c r="FG1166" s="209"/>
      <c r="FH1166" s="211"/>
      <c r="FI1166" s="211"/>
      <c r="FJ1166" s="211"/>
      <c r="FK1166" s="211"/>
      <c r="FL1166" s="211"/>
    </row>
    <row r="1167" spans="9:168">
      <c r="I1167" s="221">
        <f t="shared" si="556"/>
        <v>563</v>
      </c>
      <c r="J1167" s="159">
        <f>'v-t_chart'!C1164</f>
        <v>79.599999999999994</v>
      </c>
      <c r="K1167" s="204">
        <f t="shared" ca="1" si="534"/>
        <v>233.14839999999998</v>
      </c>
      <c r="L1167" s="205" t="b">
        <f>IF('Input&amp;Output'!$C$3=10,phase_chart!C1164,IF('Input&amp;Output'!$C$3=21,phase_chart!G1164,IF('Input&amp;Output'!$C$3=22,phase_chart!K1164,IF('Input&amp;Output'!$C$3=31,phase_chart!O1164,IF('Input&amp;Output'!$C$3=32,phase_chart!S1164,"")))))</f>
        <v>0</v>
      </c>
      <c r="M1167" s="206" t="b">
        <f>IF('Input&amp;Output'!$C$3=10,phase_chart!D1164,IF('Input&amp;Output'!$C$3=21,phase_chart!H1164,IF('Input&amp;Output'!$C$3=22,phase_chart!L1164,IF('Input&amp;Output'!$C$3=31,phase_chart!P1164,IF('Input&amp;Output'!$C$3=32,phase_chart!T1164,"")))))</f>
        <v>1</v>
      </c>
      <c r="N1167" s="205" t="b">
        <f>IF('Input&amp;Output'!$C$3=10,phase_chart!E1164,IF('Input&amp;Output'!$C$3=21,phase_chart!I1164,IF('Input&amp;Output'!$C$3=22,phase_chart!M1164,IF('Input&amp;Output'!$C$3=31,phase_chart!Q1164,IF('Input&amp;Output'!$C$3=32,phase_chart!U1164,"")))))</f>
        <v>0</v>
      </c>
      <c r="P1167" s="159">
        <f ca="1">IF(NOT($J1167=0),IF($J1167&lt;IF($P1166=0,0,VLOOKUP(P1166,tbL!$M$37:$Q$43,IF(L1167=TRUE,2,4))),IF($J1167&gt;=VLOOKUP(P1166,tbL!$M$37:$Q$43,IF(L1167=TRUE,3,5)),$P1166,IF(AND(L1166=TRUE,L1167=TRUE),$P1166,$P1166-1)),IF(AND(L1167=TRUE,J1167=VLOOKUP(P1166,tbL!$M$37:$Q$43,IF(L1167=TRUE,2,4))),P1166,IF($P1166+1&gt;$C$12,$C$12,$P1166+1))),0)</f>
        <v>1</v>
      </c>
      <c r="Q1167" s="159">
        <f t="shared" ca="1" si="536"/>
        <v>1</v>
      </c>
      <c r="R1167" s="207">
        <f t="shared" si="553"/>
        <v>0</v>
      </c>
      <c r="S1167" s="208"/>
      <c r="T1167" s="159">
        <f t="shared" si="554"/>
        <v>0</v>
      </c>
      <c r="U1167" s="209" t="str">
        <f ca="1">IF(AND(T1167=-1,N1167=TRUE),"*",IF(AND(U1166="*",N1167=TRUE),"*",IF(AND(AND(L1167=TRUE,U1166="*"),J1167&lt;VLOOKUP(V1166+1,tbL!$M$38:$O$43,3)),"*","")))</f>
        <v/>
      </c>
      <c r="V1167" s="204">
        <f t="shared" ca="1" si="537"/>
        <v>1</v>
      </c>
      <c r="Y1167" s="159" t="str">
        <f t="shared" ca="1" si="538"/>
        <v/>
      </c>
      <c r="Z1167" s="159" t="str">
        <f t="shared" si="539"/>
        <v/>
      </c>
      <c r="AA1167" s="159">
        <f t="shared" ca="1" si="530"/>
        <v>1</v>
      </c>
      <c r="AC1167" s="161" t="str">
        <f t="shared" ca="1" si="540"/>
        <v/>
      </c>
      <c r="AD1167" s="161">
        <f t="shared" ca="1" si="541"/>
        <v>1</v>
      </c>
      <c r="AE1167" s="161" t="str">
        <f t="shared" ca="1" si="532"/>
        <v/>
      </c>
      <c r="AF1167" s="161">
        <f t="shared" ca="1" si="542"/>
        <v>1</v>
      </c>
      <c r="AG1167" s="161" t="str">
        <f t="shared" ca="1" si="543"/>
        <v/>
      </c>
      <c r="AH1167" s="161">
        <f t="shared" ca="1" si="544"/>
        <v>1</v>
      </c>
      <c r="AI1167" s="161" t="str">
        <f t="shared" ca="1" si="545"/>
        <v/>
      </c>
      <c r="AJ1167" s="161">
        <f t="shared" ca="1" si="546"/>
        <v>1</v>
      </c>
      <c r="AL1167" s="161" t="str">
        <f t="shared" ca="1" si="547"/>
        <v/>
      </c>
      <c r="AM1167" s="161">
        <f t="shared" ca="1" si="558"/>
        <v>1</v>
      </c>
      <c r="AN1167" s="161" t="str">
        <f t="shared" ca="1" si="548"/>
        <v/>
      </c>
      <c r="AO1167" s="161">
        <f t="shared" ca="1" si="557"/>
        <v>1</v>
      </c>
      <c r="AP1167" s="161" t="str">
        <f t="shared" ca="1" si="549"/>
        <v/>
      </c>
      <c r="AQ1167" s="161">
        <f t="shared" ca="1" si="555"/>
        <v>1</v>
      </c>
      <c r="AR1167" s="161" t="str">
        <f t="shared" ca="1" si="550"/>
        <v/>
      </c>
      <c r="AS1167" s="161">
        <f t="shared" ca="1" si="551"/>
        <v>1</v>
      </c>
      <c r="AT1167" s="159" t="str">
        <f t="shared" ca="1" si="531"/>
        <v/>
      </c>
      <c r="AU1167" s="210">
        <f t="shared" ca="1" si="535"/>
        <v>14</v>
      </c>
      <c r="AV1167" s="209"/>
      <c r="AW1167" s="204">
        <f t="shared" si="552"/>
        <v>12713.722222222206</v>
      </c>
      <c r="AX1167" s="159"/>
      <c r="AZ1167" s="159"/>
      <c r="BM1167" s="207"/>
      <c r="BN1167" s="212"/>
      <c r="BP1167" s="209"/>
      <c r="BQ1167" s="211"/>
      <c r="BR1167" s="211"/>
      <c r="BS1167" s="211"/>
      <c r="BT1167" s="211"/>
      <c r="BU1167" s="211"/>
      <c r="BV1167" s="211"/>
      <c r="BW1167" s="211"/>
      <c r="BX1167" s="211"/>
      <c r="BY1167" s="211"/>
      <c r="BZ1167" s="211"/>
      <c r="CA1167" s="209"/>
      <c r="CB1167" s="224"/>
      <c r="CC1167" s="204"/>
      <c r="CD1167" s="204"/>
      <c r="CE1167" s="204"/>
      <c r="CF1167" s="211"/>
      <c r="CG1167" s="211"/>
      <c r="CI1167" s="209"/>
      <c r="CJ1167" s="209"/>
      <c r="EH1167" s="165"/>
      <c r="EI1167" s="165"/>
      <c r="EJ1167" s="166"/>
      <c r="EK1167" s="209"/>
      <c r="EL1167" s="211"/>
      <c r="EM1167" s="211"/>
      <c r="EN1167" s="211"/>
      <c r="EO1167" s="211"/>
      <c r="EP1167" s="211"/>
      <c r="ES1167" s="165"/>
      <c r="ET1167" s="165"/>
      <c r="EU1167" s="166"/>
      <c r="EV1167" s="209"/>
      <c r="EW1167" s="211"/>
      <c r="EX1167" s="211"/>
      <c r="EY1167" s="211"/>
      <c r="EZ1167" s="211"/>
      <c r="FA1167" s="211"/>
      <c r="FD1167" s="165"/>
      <c r="FE1167" s="165"/>
      <c r="FF1167" s="166"/>
      <c r="FG1167" s="209"/>
      <c r="FH1167" s="211"/>
      <c r="FI1167" s="211"/>
      <c r="FJ1167" s="211"/>
      <c r="FK1167" s="211"/>
      <c r="FL1167" s="211"/>
    </row>
    <row r="1168" spans="9:168">
      <c r="I1168" s="221">
        <f t="shared" si="556"/>
        <v>564</v>
      </c>
      <c r="J1168" s="159">
        <f>'v-t_chart'!C1165</f>
        <v>80</v>
      </c>
      <c r="K1168" s="204">
        <f t="shared" ca="1" si="534"/>
        <v>234.32</v>
      </c>
      <c r="L1168" s="205" t="b">
        <f>IF('Input&amp;Output'!$C$3=10,phase_chart!C1165,IF('Input&amp;Output'!$C$3=21,phase_chart!G1165,IF('Input&amp;Output'!$C$3=22,phase_chart!K1165,IF('Input&amp;Output'!$C$3=31,phase_chart!O1165,IF('Input&amp;Output'!$C$3=32,phase_chart!S1165,"")))))</f>
        <v>0</v>
      </c>
      <c r="M1168" s="206" t="b">
        <f>IF('Input&amp;Output'!$C$3=10,phase_chart!D1165,IF('Input&amp;Output'!$C$3=21,phase_chart!H1165,IF('Input&amp;Output'!$C$3=22,phase_chart!L1165,IF('Input&amp;Output'!$C$3=31,phase_chart!P1165,IF('Input&amp;Output'!$C$3=32,phase_chart!T1165,"")))))</f>
        <v>1</v>
      </c>
      <c r="N1168" s="205" t="b">
        <f>IF('Input&amp;Output'!$C$3=10,phase_chart!E1165,IF('Input&amp;Output'!$C$3=21,phase_chart!I1165,IF('Input&amp;Output'!$C$3=22,phase_chart!M1165,IF('Input&amp;Output'!$C$3=31,phase_chart!Q1165,IF('Input&amp;Output'!$C$3=32,phase_chart!U1165,"")))))</f>
        <v>0</v>
      </c>
      <c r="P1168" s="159">
        <f ca="1">IF(NOT($J1168=0),IF($J1168&lt;IF($P1167=0,0,VLOOKUP(P1167,tbL!$M$37:$Q$43,IF(L1168=TRUE,2,4))),IF($J1168&gt;=VLOOKUP(P1167,tbL!$M$37:$Q$43,IF(L1168=TRUE,3,5)),$P1167,IF(AND(L1167=TRUE,L1168=TRUE),$P1167,$P1167-1)),IF(AND(L1168=TRUE,J1168=VLOOKUP(P1167,tbL!$M$37:$Q$43,IF(L1168=TRUE,2,4))),P1167,IF($P1167+1&gt;$C$12,$C$12,$P1167+1))),0)</f>
        <v>1</v>
      </c>
      <c r="Q1168" s="159">
        <f t="shared" ca="1" si="536"/>
        <v>1</v>
      </c>
      <c r="R1168" s="207">
        <f t="shared" si="553"/>
        <v>0</v>
      </c>
      <c r="S1168" s="208"/>
      <c r="T1168" s="159">
        <f t="shared" si="554"/>
        <v>0</v>
      </c>
      <c r="U1168" s="209" t="str">
        <f ca="1">IF(AND(T1168=-1,N1168=TRUE),"*",IF(AND(U1167="*",N1168=TRUE),"*",IF(AND(AND(L1168=TRUE,U1167="*"),J1168&lt;VLOOKUP(V1167+1,tbL!$M$38:$O$43,3)),"*","")))</f>
        <v/>
      </c>
      <c r="V1168" s="204">
        <f t="shared" ca="1" si="537"/>
        <v>1</v>
      </c>
      <c r="Y1168" s="159" t="str">
        <f t="shared" ca="1" si="538"/>
        <v/>
      </c>
      <c r="Z1168" s="159" t="str">
        <f t="shared" si="539"/>
        <v/>
      </c>
      <c r="AA1168" s="159">
        <f t="shared" ca="1" si="530"/>
        <v>1</v>
      </c>
      <c r="AC1168" s="161" t="str">
        <f t="shared" ca="1" si="540"/>
        <v/>
      </c>
      <c r="AD1168" s="161">
        <f t="shared" ca="1" si="541"/>
        <v>1</v>
      </c>
      <c r="AE1168" s="161" t="str">
        <f t="shared" ca="1" si="532"/>
        <v/>
      </c>
      <c r="AF1168" s="161">
        <f t="shared" ca="1" si="542"/>
        <v>1</v>
      </c>
      <c r="AG1168" s="161" t="str">
        <f t="shared" ca="1" si="543"/>
        <v/>
      </c>
      <c r="AH1168" s="161">
        <f t="shared" ca="1" si="544"/>
        <v>1</v>
      </c>
      <c r="AI1168" s="161" t="str">
        <f t="shared" ca="1" si="545"/>
        <v/>
      </c>
      <c r="AJ1168" s="161">
        <f t="shared" ca="1" si="546"/>
        <v>1</v>
      </c>
      <c r="AL1168" s="161" t="str">
        <f t="shared" ca="1" si="547"/>
        <v/>
      </c>
      <c r="AM1168" s="161">
        <f t="shared" ca="1" si="558"/>
        <v>1</v>
      </c>
      <c r="AN1168" s="161" t="str">
        <f t="shared" ca="1" si="548"/>
        <v/>
      </c>
      <c r="AO1168" s="161">
        <f t="shared" ca="1" si="557"/>
        <v>1</v>
      </c>
      <c r="AP1168" s="161" t="str">
        <f t="shared" ca="1" si="549"/>
        <v/>
      </c>
      <c r="AQ1168" s="161">
        <f t="shared" ca="1" si="555"/>
        <v>1</v>
      </c>
      <c r="AR1168" s="161" t="str">
        <f t="shared" ca="1" si="550"/>
        <v/>
      </c>
      <c r="AS1168" s="161">
        <f t="shared" ca="1" si="551"/>
        <v>1</v>
      </c>
      <c r="AT1168" s="159" t="str">
        <f t="shared" ca="1" si="531"/>
        <v/>
      </c>
      <c r="AU1168" s="210">
        <f t="shared" ca="1" si="535"/>
        <v>14</v>
      </c>
      <c r="AV1168" s="209"/>
      <c r="AW1168" s="204">
        <f t="shared" si="552"/>
        <v>12735.944444444429</v>
      </c>
      <c r="AX1168" s="159"/>
      <c r="AZ1168" s="159"/>
      <c r="BM1168" s="207"/>
      <c r="BN1168" s="212"/>
      <c r="BP1168" s="209"/>
      <c r="BQ1168" s="211"/>
      <c r="BR1168" s="211"/>
      <c r="BS1168" s="211"/>
      <c r="BT1168" s="211"/>
      <c r="BU1168" s="211"/>
      <c r="BV1168" s="211"/>
      <c r="BW1168" s="211"/>
      <c r="BX1168" s="211"/>
      <c r="BY1168" s="211"/>
      <c r="BZ1168" s="211"/>
      <c r="CA1168" s="209"/>
      <c r="CB1168" s="224"/>
      <c r="CC1168" s="204"/>
      <c r="CD1168" s="204"/>
      <c r="CE1168" s="204"/>
      <c r="CF1168" s="211"/>
      <c r="CG1168" s="211"/>
      <c r="CI1168" s="209"/>
      <c r="CJ1168" s="209"/>
      <c r="EH1168" s="165"/>
      <c r="EI1168" s="165"/>
      <c r="EJ1168" s="166"/>
      <c r="EK1168" s="209"/>
      <c r="EL1168" s="211"/>
      <c r="EM1168" s="211"/>
      <c r="EN1168" s="211"/>
      <c r="EO1168" s="211"/>
      <c r="EP1168" s="211"/>
      <c r="ES1168" s="165"/>
      <c r="ET1168" s="165"/>
      <c r="EU1168" s="166"/>
      <c r="EV1168" s="209"/>
      <c r="EW1168" s="211"/>
      <c r="EX1168" s="211"/>
      <c r="EY1168" s="211"/>
      <c r="EZ1168" s="211"/>
      <c r="FA1168" s="211"/>
      <c r="FD1168" s="165"/>
      <c r="FE1168" s="165"/>
      <c r="FF1168" s="166"/>
      <c r="FG1168" s="209"/>
      <c r="FH1168" s="211"/>
      <c r="FI1168" s="211"/>
      <c r="FJ1168" s="211"/>
      <c r="FK1168" s="211"/>
      <c r="FL1168" s="211"/>
    </row>
    <row r="1169" spans="9:168">
      <c r="I1169" s="221">
        <f t="shared" si="556"/>
        <v>565</v>
      </c>
      <c r="J1169" s="159">
        <f>'v-t_chart'!C1166</f>
        <v>80.2</v>
      </c>
      <c r="K1169" s="204">
        <f t="shared" ca="1" si="534"/>
        <v>234.9058</v>
      </c>
      <c r="L1169" s="205" t="b">
        <f>IF('Input&amp;Output'!$C$3=10,phase_chart!C1166,IF('Input&amp;Output'!$C$3=21,phase_chart!G1166,IF('Input&amp;Output'!$C$3=22,phase_chart!K1166,IF('Input&amp;Output'!$C$3=31,phase_chart!O1166,IF('Input&amp;Output'!$C$3=32,phase_chart!S1166,"")))))</f>
        <v>0</v>
      </c>
      <c r="M1169" s="206" t="b">
        <f>IF('Input&amp;Output'!$C$3=10,phase_chart!D1166,IF('Input&amp;Output'!$C$3=21,phase_chart!H1166,IF('Input&amp;Output'!$C$3=22,phase_chart!L1166,IF('Input&amp;Output'!$C$3=31,phase_chart!P1166,IF('Input&amp;Output'!$C$3=32,phase_chart!T1166,"")))))</f>
        <v>1</v>
      </c>
      <c r="N1169" s="205" t="b">
        <f>IF('Input&amp;Output'!$C$3=10,phase_chart!E1166,IF('Input&amp;Output'!$C$3=21,phase_chart!I1166,IF('Input&amp;Output'!$C$3=22,phase_chart!M1166,IF('Input&amp;Output'!$C$3=31,phase_chart!Q1166,IF('Input&amp;Output'!$C$3=32,phase_chart!U1166,"")))))</f>
        <v>0</v>
      </c>
      <c r="P1169" s="159">
        <f ca="1">IF(NOT($J1169=0),IF($J1169&lt;IF($P1168=0,0,VLOOKUP(P1168,tbL!$M$37:$Q$43,IF(L1169=TRUE,2,4))),IF($J1169&gt;=VLOOKUP(P1168,tbL!$M$37:$Q$43,IF(L1169=TRUE,3,5)),$P1168,IF(AND(L1168=TRUE,L1169=TRUE),$P1168,$P1168-1)),IF(AND(L1169=TRUE,J1169=VLOOKUP(P1168,tbL!$M$37:$Q$43,IF(L1169=TRUE,2,4))),P1168,IF($P1168+1&gt;$C$12,$C$12,$P1168+1))),0)</f>
        <v>1</v>
      </c>
      <c r="Q1169" s="159">
        <f t="shared" ca="1" si="536"/>
        <v>1</v>
      </c>
      <c r="R1169" s="207">
        <f t="shared" si="553"/>
        <v>0</v>
      </c>
      <c r="S1169" s="208"/>
      <c r="T1169" s="159">
        <f t="shared" si="554"/>
        <v>0</v>
      </c>
      <c r="U1169" s="209" t="str">
        <f ca="1">IF(AND(T1169=-1,N1169=TRUE),"*",IF(AND(U1168="*",N1169=TRUE),"*",IF(AND(AND(L1169=TRUE,U1168="*"),J1169&lt;VLOOKUP(V1168+1,tbL!$M$38:$O$43,3)),"*","")))</f>
        <v/>
      </c>
      <c r="V1169" s="204">
        <f t="shared" ca="1" si="537"/>
        <v>1</v>
      </c>
      <c r="Y1169" s="159" t="str">
        <f t="shared" ca="1" si="538"/>
        <v/>
      </c>
      <c r="Z1169" s="159" t="str">
        <f t="shared" si="539"/>
        <v/>
      </c>
      <c r="AA1169" s="159">
        <f t="shared" ca="1" si="530"/>
        <v>1</v>
      </c>
      <c r="AC1169" s="161" t="str">
        <f t="shared" ca="1" si="540"/>
        <v/>
      </c>
      <c r="AD1169" s="161">
        <f t="shared" ca="1" si="541"/>
        <v>1</v>
      </c>
      <c r="AE1169" s="161" t="str">
        <f t="shared" ca="1" si="532"/>
        <v/>
      </c>
      <c r="AF1169" s="161">
        <f t="shared" ca="1" si="542"/>
        <v>1</v>
      </c>
      <c r="AG1169" s="161" t="str">
        <f t="shared" ca="1" si="543"/>
        <v/>
      </c>
      <c r="AH1169" s="161">
        <f t="shared" ca="1" si="544"/>
        <v>1</v>
      </c>
      <c r="AI1169" s="161" t="str">
        <f t="shared" ca="1" si="545"/>
        <v/>
      </c>
      <c r="AJ1169" s="161">
        <f t="shared" ca="1" si="546"/>
        <v>1</v>
      </c>
      <c r="AL1169" s="161" t="str">
        <f t="shared" ca="1" si="547"/>
        <v/>
      </c>
      <c r="AM1169" s="161">
        <f t="shared" ca="1" si="558"/>
        <v>1</v>
      </c>
      <c r="AN1169" s="161" t="str">
        <f t="shared" ca="1" si="548"/>
        <v/>
      </c>
      <c r="AO1169" s="161">
        <f t="shared" ca="1" si="557"/>
        <v>1</v>
      </c>
      <c r="AP1169" s="161" t="str">
        <f t="shared" ca="1" si="549"/>
        <v/>
      </c>
      <c r="AQ1169" s="161">
        <f t="shared" ca="1" si="555"/>
        <v>1</v>
      </c>
      <c r="AR1169" s="161" t="str">
        <f t="shared" ca="1" si="550"/>
        <v/>
      </c>
      <c r="AS1169" s="161">
        <f t="shared" ca="1" si="551"/>
        <v>1</v>
      </c>
      <c r="AT1169" s="159" t="str">
        <f t="shared" ca="1" si="531"/>
        <v/>
      </c>
      <c r="AU1169" s="210">
        <f t="shared" ca="1" si="535"/>
        <v>14</v>
      </c>
      <c r="AV1169" s="209"/>
      <c r="AW1169" s="204">
        <f t="shared" si="552"/>
        <v>12758.222222222206</v>
      </c>
      <c r="AX1169" s="159"/>
      <c r="AZ1169" s="159"/>
      <c r="BM1169" s="207"/>
      <c r="BN1169" s="212"/>
      <c r="BP1169" s="209"/>
      <c r="BQ1169" s="211"/>
      <c r="BR1169" s="211"/>
      <c r="BS1169" s="211"/>
      <c r="BT1169" s="211"/>
      <c r="BU1169" s="211"/>
      <c r="BV1169" s="211"/>
      <c r="BW1169" s="211"/>
      <c r="BX1169" s="211"/>
      <c r="BY1169" s="211"/>
      <c r="BZ1169" s="211"/>
      <c r="CA1169" s="209"/>
      <c r="CB1169" s="224"/>
      <c r="CC1169" s="204"/>
      <c r="CD1169" s="204"/>
      <c r="CE1169" s="204"/>
      <c r="CF1169" s="211"/>
      <c r="CG1169" s="211"/>
      <c r="CI1169" s="209"/>
      <c r="CJ1169" s="209"/>
      <c r="EH1169" s="165"/>
      <c r="EI1169" s="165"/>
      <c r="EJ1169" s="166"/>
      <c r="EK1169" s="209"/>
      <c r="EL1169" s="211"/>
      <c r="EM1169" s="211"/>
      <c r="EN1169" s="211"/>
      <c r="EO1169" s="211"/>
      <c r="EP1169" s="211"/>
      <c r="ES1169" s="165"/>
      <c r="ET1169" s="165"/>
      <c r="EU1169" s="166"/>
      <c r="EV1169" s="209"/>
      <c r="EW1169" s="211"/>
      <c r="EX1169" s="211"/>
      <c r="EY1169" s="211"/>
      <c r="EZ1169" s="211"/>
      <c r="FA1169" s="211"/>
      <c r="FD1169" s="165"/>
      <c r="FE1169" s="165"/>
      <c r="FF1169" s="166"/>
      <c r="FG1169" s="209"/>
      <c r="FH1169" s="211"/>
      <c r="FI1169" s="211"/>
      <c r="FJ1169" s="211"/>
      <c r="FK1169" s="211"/>
      <c r="FL1169" s="211"/>
    </row>
    <row r="1170" spans="9:168">
      <c r="I1170" s="221">
        <f t="shared" si="556"/>
        <v>566</v>
      </c>
      <c r="J1170" s="159">
        <f>'v-t_chart'!C1167</f>
        <v>80.3</v>
      </c>
      <c r="K1170" s="204">
        <f t="shared" ca="1" si="534"/>
        <v>235.19869999999997</v>
      </c>
      <c r="L1170" s="205" t="b">
        <f>IF('Input&amp;Output'!$C$3=10,phase_chart!C1167,IF('Input&amp;Output'!$C$3=21,phase_chart!G1167,IF('Input&amp;Output'!$C$3=22,phase_chart!K1167,IF('Input&amp;Output'!$C$3=31,phase_chart!O1167,IF('Input&amp;Output'!$C$3=32,phase_chart!S1167,"")))))</f>
        <v>0</v>
      </c>
      <c r="M1170" s="206" t="b">
        <f>IF('Input&amp;Output'!$C$3=10,phase_chart!D1167,IF('Input&amp;Output'!$C$3=21,phase_chart!H1167,IF('Input&amp;Output'!$C$3=22,phase_chart!L1167,IF('Input&amp;Output'!$C$3=31,phase_chart!P1167,IF('Input&amp;Output'!$C$3=32,phase_chart!T1167,"")))))</f>
        <v>1</v>
      </c>
      <c r="N1170" s="205" t="b">
        <f>IF('Input&amp;Output'!$C$3=10,phase_chart!E1167,IF('Input&amp;Output'!$C$3=21,phase_chart!I1167,IF('Input&amp;Output'!$C$3=22,phase_chart!M1167,IF('Input&amp;Output'!$C$3=31,phase_chart!Q1167,IF('Input&amp;Output'!$C$3=32,phase_chart!U1167,"")))))</f>
        <v>0</v>
      </c>
      <c r="P1170" s="159">
        <f ca="1">IF(NOT($J1170=0),IF($J1170&lt;IF($P1169=0,0,VLOOKUP(P1169,tbL!$M$37:$Q$43,IF(L1170=TRUE,2,4))),IF($J1170&gt;=VLOOKUP(P1169,tbL!$M$37:$Q$43,IF(L1170=TRUE,3,5)),$P1169,IF(AND(L1169=TRUE,L1170=TRUE),$P1169,$P1169-1)),IF(AND(L1170=TRUE,J1170=VLOOKUP(P1169,tbL!$M$37:$Q$43,IF(L1170=TRUE,2,4))),P1169,IF($P1169+1&gt;$C$12,$C$12,$P1169+1))),0)</f>
        <v>1</v>
      </c>
      <c r="Q1170" s="159">
        <f t="shared" ca="1" si="536"/>
        <v>1</v>
      </c>
      <c r="R1170" s="207">
        <f t="shared" si="553"/>
        <v>0</v>
      </c>
      <c r="S1170" s="208"/>
      <c r="T1170" s="159">
        <f t="shared" si="554"/>
        <v>0</v>
      </c>
      <c r="U1170" s="209" t="str">
        <f ca="1">IF(AND(T1170=-1,N1170=TRUE),"*",IF(AND(U1169="*",N1170=TRUE),"*",IF(AND(AND(L1170=TRUE,U1169="*"),J1170&lt;VLOOKUP(V1169+1,tbL!$M$38:$O$43,3)),"*","")))</f>
        <v/>
      </c>
      <c r="V1170" s="204">
        <f t="shared" ca="1" si="537"/>
        <v>1</v>
      </c>
      <c r="Y1170" s="159" t="str">
        <f t="shared" ca="1" si="538"/>
        <v/>
      </c>
      <c r="Z1170" s="159" t="str">
        <f t="shared" si="539"/>
        <v/>
      </c>
      <c r="AA1170" s="159">
        <f t="shared" ca="1" si="530"/>
        <v>1</v>
      </c>
      <c r="AC1170" s="161" t="str">
        <f t="shared" ca="1" si="540"/>
        <v/>
      </c>
      <c r="AD1170" s="161">
        <f t="shared" ca="1" si="541"/>
        <v>1</v>
      </c>
      <c r="AE1170" s="161" t="str">
        <f t="shared" ca="1" si="532"/>
        <v/>
      </c>
      <c r="AF1170" s="161">
        <f t="shared" ca="1" si="542"/>
        <v>1</v>
      </c>
      <c r="AG1170" s="161" t="str">
        <f t="shared" ca="1" si="543"/>
        <v/>
      </c>
      <c r="AH1170" s="161">
        <f t="shared" ca="1" si="544"/>
        <v>1</v>
      </c>
      <c r="AI1170" s="161" t="str">
        <f t="shared" ca="1" si="545"/>
        <v/>
      </c>
      <c r="AJ1170" s="161">
        <f t="shared" ca="1" si="546"/>
        <v>1</v>
      </c>
      <c r="AL1170" s="161" t="str">
        <f t="shared" ca="1" si="547"/>
        <v/>
      </c>
      <c r="AM1170" s="161">
        <f t="shared" ca="1" si="558"/>
        <v>1</v>
      </c>
      <c r="AN1170" s="161" t="str">
        <f t="shared" ca="1" si="548"/>
        <v/>
      </c>
      <c r="AO1170" s="161">
        <f t="shared" ca="1" si="557"/>
        <v>1</v>
      </c>
      <c r="AP1170" s="161" t="str">
        <f t="shared" ca="1" si="549"/>
        <v/>
      </c>
      <c r="AQ1170" s="161">
        <f t="shared" ca="1" si="555"/>
        <v>1</v>
      </c>
      <c r="AR1170" s="161" t="str">
        <f t="shared" ca="1" si="550"/>
        <v/>
      </c>
      <c r="AS1170" s="161">
        <f t="shared" ca="1" si="551"/>
        <v>1</v>
      </c>
      <c r="AT1170" s="159" t="str">
        <f t="shared" ca="1" si="531"/>
        <v/>
      </c>
      <c r="AU1170" s="210">
        <f t="shared" ca="1" si="535"/>
        <v>14</v>
      </c>
      <c r="AV1170" s="209"/>
      <c r="AW1170" s="204">
        <f t="shared" si="552"/>
        <v>12780.527777777761</v>
      </c>
      <c r="AX1170" s="159"/>
      <c r="AZ1170" s="159"/>
      <c r="BM1170" s="207"/>
      <c r="BN1170" s="212"/>
      <c r="BP1170" s="209"/>
      <c r="BQ1170" s="211"/>
      <c r="BR1170" s="211"/>
      <c r="BS1170" s="211"/>
      <c r="BT1170" s="211"/>
      <c r="BU1170" s="211"/>
      <c r="BV1170" s="211"/>
      <c r="BW1170" s="211"/>
      <c r="BX1170" s="211"/>
      <c r="BY1170" s="211"/>
      <c r="BZ1170" s="211"/>
      <c r="CA1170" s="209"/>
      <c r="CB1170" s="224"/>
      <c r="CC1170" s="204"/>
      <c r="CD1170" s="204"/>
      <c r="CE1170" s="204"/>
      <c r="CF1170" s="211"/>
      <c r="CG1170" s="211"/>
      <c r="CI1170" s="209"/>
      <c r="CJ1170" s="209"/>
      <c r="EH1170" s="165"/>
      <c r="EI1170" s="165"/>
      <c r="EJ1170" s="166"/>
      <c r="EK1170" s="209"/>
      <c r="EL1170" s="211"/>
      <c r="EM1170" s="211"/>
      <c r="EN1170" s="211"/>
      <c r="EO1170" s="211"/>
      <c r="EP1170" s="211"/>
      <c r="ES1170" s="165"/>
      <c r="ET1170" s="165"/>
      <c r="EU1170" s="166"/>
      <c r="EV1170" s="209"/>
      <c r="EW1170" s="211"/>
      <c r="EX1170" s="211"/>
      <c r="EY1170" s="211"/>
      <c r="EZ1170" s="211"/>
      <c r="FA1170" s="211"/>
      <c r="FD1170" s="165"/>
      <c r="FE1170" s="165"/>
      <c r="FF1170" s="166"/>
      <c r="FG1170" s="209"/>
      <c r="FH1170" s="211"/>
      <c r="FI1170" s="211"/>
      <c r="FJ1170" s="211"/>
      <c r="FK1170" s="211"/>
      <c r="FL1170" s="211"/>
    </row>
    <row r="1171" spans="9:168">
      <c r="I1171" s="221">
        <f t="shared" si="556"/>
        <v>567</v>
      </c>
      <c r="J1171" s="159">
        <f>'v-t_chart'!C1168</f>
        <v>80.099999999999994</v>
      </c>
      <c r="K1171" s="204">
        <f t="shared" ca="1" si="534"/>
        <v>234.61289999999997</v>
      </c>
      <c r="L1171" s="205" t="b">
        <f>IF('Input&amp;Output'!$C$3=10,phase_chart!C1168,IF('Input&amp;Output'!$C$3=21,phase_chart!G1168,IF('Input&amp;Output'!$C$3=22,phase_chart!K1168,IF('Input&amp;Output'!$C$3=31,phase_chart!O1168,IF('Input&amp;Output'!$C$3=32,phase_chart!S1168,"")))))</f>
        <v>0</v>
      </c>
      <c r="M1171" s="206" t="b">
        <f>IF('Input&amp;Output'!$C$3=10,phase_chart!D1168,IF('Input&amp;Output'!$C$3=21,phase_chart!H1168,IF('Input&amp;Output'!$C$3=22,phase_chart!L1168,IF('Input&amp;Output'!$C$3=31,phase_chart!P1168,IF('Input&amp;Output'!$C$3=32,phase_chart!T1168,"")))))</f>
        <v>1</v>
      </c>
      <c r="N1171" s="205" t="b">
        <f>IF('Input&amp;Output'!$C$3=10,phase_chart!E1168,IF('Input&amp;Output'!$C$3=21,phase_chart!I1168,IF('Input&amp;Output'!$C$3=22,phase_chart!M1168,IF('Input&amp;Output'!$C$3=31,phase_chart!Q1168,IF('Input&amp;Output'!$C$3=32,phase_chart!U1168,"")))))</f>
        <v>0</v>
      </c>
      <c r="P1171" s="159">
        <f ca="1">IF(NOT($J1171=0),IF($J1171&lt;IF($P1170=0,0,VLOOKUP(P1170,tbL!$M$37:$Q$43,IF(L1171=TRUE,2,4))),IF($J1171&gt;=VLOOKUP(P1170,tbL!$M$37:$Q$43,IF(L1171=TRUE,3,5)),$P1170,IF(AND(L1170=TRUE,L1171=TRUE),$P1170,$P1170-1)),IF(AND(L1171=TRUE,J1171=VLOOKUP(P1170,tbL!$M$37:$Q$43,IF(L1171=TRUE,2,4))),P1170,IF($P1170+1&gt;$C$12,$C$12,$P1170+1))),0)</f>
        <v>1</v>
      </c>
      <c r="Q1171" s="159">
        <f t="shared" ca="1" si="536"/>
        <v>1</v>
      </c>
      <c r="R1171" s="207">
        <f t="shared" si="553"/>
        <v>0</v>
      </c>
      <c r="S1171" s="208"/>
      <c r="T1171" s="159">
        <f t="shared" si="554"/>
        <v>0</v>
      </c>
      <c r="U1171" s="209" t="str">
        <f ca="1">IF(AND(T1171=-1,N1171=TRUE),"*",IF(AND(U1170="*",N1171=TRUE),"*",IF(AND(AND(L1171=TRUE,U1170="*"),J1171&lt;VLOOKUP(V1170+1,tbL!$M$38:$O$43,3)),"*","")))</f>
        <v/>
      </c>
      <c r="V1171" s="204">
        <f t="shared" ca="1" si="537"/>
        <v>1</v>
      </c>
      <c r="Y1171" s="159" t="str">
        <f t="shared" ca="1" si="538"/>
        <v/>
      </c>
      <c r="Z1171" s="159" t="str">
        <f t="shared" si="539"/>
        <v/>
      </c>
      <c r="AA1171" s="159">
        <f t="shared" ca="1" si="530"/>
        <v>1</v>
      </c>
      <c r="AC1171" s="161" t="str">
        <f t="shared" ca="1" si="540"/>
        <v/>
      </c>
      <c r="AD1171" s="161">
        <f t="shared" ca="1" si="541"/>
        <v>1</v>
      </c>
      <c r="AE1171" s="161" t="str">
        <f t="shared" ca="1" si="532"/>
        <v/>
      </c>
      <c r="AF1171" s="161">
        <f t="shared" ca="1" si="542"/>
        <v>1</v>
      </c>
      <c r="AG1171" s="161" t="str">
        <f t="shared" ca="1" si="543"/>
        <v/>
      </c>
      <c r="AH1171" s="161">
        <f t="shared" ca="1" si="544"/>
        <v>1</v>
      </c>
      <c r="AI1171" s="161" t="str">
        <f t="shared" ca="1" si="545"/>
        <v/>
      </c>
      <c r="AJ1171" s="161">
        <f t="shared" ca="1" si="546"/>
        <v>1</v>
      </c>
      <c r="AL1171" s="161" t="str">
        <f t="shared" ca="1" si="547"/>
        <v/>
      </c>
      <c r="AM1171" s="161">
        <f t="shared" ca="1" si="558"/>
        <v>1</v>
      </c>
      <c r="AN1171" s="161" t="str">
        <f t="shared" ca="1" si="548"/>
        <v/>
      </c>
      <c r="AO1171" s="161">
        <f t="shared" ca="1" si="557"/>
        <v>1</v>
      </c>
      <c r="AP1171" s="161" t="str">
        <f t="shared" ca="1" si="549"/>
        <v/>
      </c>
      <c r="AQ1171" s="161">
        <f t="shared" ca="1" si="555"/>
        <v>1</v>
      </c>
      <c r="AR1171" s="161" t="str">
        <f t="shared" ca="1" si="550"/>
        <v/>
      </c>
      <c r="AS1171" s="161">
        <f t="shared" ca="1" si="551"/>
        <v>1</v>
      </c>
      <c r="AT1171" s="159" t="str">
        <f t="shared" ca="1" si="531"/>
        <v/>
      </c>
      <c r="AU1171" s="210">
        <f t="shared" ca="1" si="535"/>
        <v>14</v>
      </c>
      <c r="AV1171" s="209"/>
      <c r="AW1171" s="204">
        <f t="shared" si="552"/>
        <v>12802.777777777761</v>
      </c>
      <c r="AX1171" s="159"/>
      <c r="AZ1171" s="159"/>
      <c r="BM1171" s="207"/>
      <c r="BN1171" s="212"/>
      <c r="BP1171" s="209"/>
      <c r="BQ1171" s="211"/>
      <c r="BR1171" s="211"/>
      <c r="BS1171" s="211"/>
      <c r="BT1171" s="211"/>
      <c r="BU1171" s="211"/>
      <c r="BV1171" s="211"/>
      <c r="BW1171" s="211"/>
      <c r="BX1171" s="211"/>
      <c r="BY1171" s="211"/>
      <c r="BZ1171" s="211"/>
      <c r="CA1171" s="209"/>
      <c r="CB1171" s="224"/>
      <c r="CC1171" s="204"/>
      <c r="CD1171" s="204"/>
      <c r="CE1171" s="204"/>
      <c r="CF1171" s="211"/>
      <c r="CG1171" s="211"/>
      <c r="CI1171" s="209"/>
      <c r="CJ1171" s="209"/>
      <c r="EH1171" s="165"/>
      <c r="EI1171" s="165"/>
      <c r="EJ1171" s="166"/>
      <c r="EK1171" s="209"/>
      <c r="EL1171" s="211"/>
      <c r="EM1171" s="211"/>
      <c r="EN1171" s="211"/>
      <c r="EO1171" s="211"/>
      <c r="EP1171" s="211"/>
      <c r="ES1171" s="165"/>
      <c r="ET1171" s="165"/>
      <c r="EU1171" s="166"/>
      <c r="EV1171" s="209"/>
      <c r="EW1171" s="211"/>
      <c r="EX1171" s="211"/>
      <c r="EY1171" s="211"/>
      <c r="EZ1171" s="211"/>
      <c r="FA1171" s="211"/>
      <c r="FD1171" s="165"/>
      <c r="FE1171" s="165"/>
      <c r="FF1171" s="166"/>
      <c r="FG1171" s="209"/>
      <c r="FH1171" s="211"/>
      <c r="FI1171" s="211"/>
      <c r="FJ1171" s="211"/>
      <c r="FK1171" s="211"/>
      <c r="FL1171" s="211"/>
    </row>
    <row r="1172" spans="9:168">
      <c r="I1172" s="221">
        <f t="shared" si="556"/>
        <v>568</v>
      </c>
      <c r="J1172" s="159">
        <f>'v-t_chart'!C1169</f>
        <v>79.8</v>
      </c>
      <c r="K1172" s="204">
        <f t="shared" ca="1" si="534"/>
        <v>233.73419999999999</v>
      </c>
      <c r="L1172" s="205" t="b">
        <f>IF('Input&amp;Output'!$C$3=10,phase_chart!C1169,IF('Input&amp;Output'!$C$3=21,phase_chart!G1169,IF('Input&amp;Output'!$C$3=22,phase_chart!K1169,IF('Input&amp;Output'!$C$3=31,phase_chart!O1169,IF('Input&amp;Output'!$C$3=32,phase_chart!S1169,"")))))</f>
        <v>0</v>
      </c>
      <c r="M1172" s="206" t="b">
        <f>IF('Input&amp;Output'!$C$3=10,phase_chart!D1169,IF('Input&amp;Output'!$C$3=21,phase_chart!H1169,IF('Input&amp;Output'!$C$3=22,phase_chart!L1169,IF('Input&amp;Output'!$C$3=31,phase_chart!P1169,IF('Input&amp;Output'!$C$3=32,phase_chart!T1169,"")))))</f>
        <v>1</v>
      </c>
      <c r="N1172" s="205" t="b">
        <f>IF('Input&amp;Output'!$C$3=10,phase_chart!E1169,IF('Input&amp;Output'!$C$3=21,phase_chart!I1169,IF('Input&amp;Output'!$C$3=22,phase_chart!M1169,IF('Input&amp;Output'!$C$3=31,phase_chart!Q1169,IF('Input&amp;Output'!$C$3=32,phase_chart!U1169,"")))))</f>
        <v>0</v>
      </c>
      <c r="P1172" s="159">
        <f ca="1">IF(NOT($J1172=0),IF($J1172&lt;IF($P1171=0,0,VLOOKUP(P1171,tbL!$M$37:$Q$43,IF(L1172=TRUE,2,4))),IF($J1172&gt;=VLOOKUP(P1171,tbL!$M$37:$Q$43,IF(L1172=TRUE,3,5)),$P1171,IF(AND(L1171=TRUE,L1172=TRUE),$P1171,$P1171-1)),IF(AND(L1172=TRUE,J1172=VLOOKUP(P1171,tbL!$M$37:$Q$43,IF(L1172=TRUE,2,4))),P1171,IF($P1171+1&gt;$C$12,$C$12,$P1171+1))),0)</f>
        <v>1</v>
      </c>
      <c r="Q1172" s="159">
        <f t="shared" ca="1" si="536"/>
        <v>1</v>
      </c>
      <c r="R1172" s="207">
        <f t="shared" si="553"/>
        <v>0</v>
      </c>
      <c r="S1172" s="208"/>
      <c r="T1172" s="159">
        <f t="shared" si="554"/>
        <v>0</v>
      </c>
      <c r="U1172" s="209" t="str">
        <f ca="1">IF(AND(T1172=-1,N1172=TRUE),"*",IF(AND(U1171="*",N1172=TRUE),"*",IF(AND(AND(L1172=TRUE,U1171="*"),J1172&lt;VLOOKUP(V1171+1,tbL!$M$38:$O$43,3)),"*","")))</f>
        <v/>
      </c>
      <c r="V1172" s="204">
        <f t="shared" ca="1" si="537"/>
        <v>1</v>
      </c>
      <c r="Y1172" s="159" t="str">
        <f t="shared" ca="1" si="538"/>
        <v/>
      </c>
      <c r="Z1172" s="159" t="str">
        <f t="shared" si="539"/>
        <v/>
      </c>
      <c r="AA1172" s="159">
        <f t="shared" ca="1" si="530"/>
        <v>1</v>
      </c>
      <c r="AC1172" s="161" t="str">
        <f t="shared" ca="1" si="540"/>
        <v/>
      </c>
      <c r="AD1172" s="161">
        <f t="shared" ca="1" si="541"/>
        <v>1</v>
      </c>
      <c r="AE1172" s="161" t="str">
        <f t="shared" ca="1" si="532"/>
        <v/>
      </c>
      <c r="AF1172" s="161">
        <f t="shared" ca="1" si="542"/>
        <v>1</v>
      </c>
      <c r="AG1172" s="161" t="str">
        <f t="shared" ca="1" si="543"/>
        <v/>
      </c>
      <c r="AH1172" s="161">
        <f t="shared" ca="1" si="544"/>
        <v>1</v>
      </c>
      <c r="AI1172" s="161" t="str">
        <f t="shared" ca="1" si="545"/>
        <v/>
      </c>
      <c r="AJ1172" s="161">
        <f t="shared" ca="1" si="546"/>
        <v>1</v>
      </c>
      <c r="AL1172" s="161" t="str">
        <f t="shared" ca="1" si="547"/>
        <v/>
      </c>
      <c r="AM1172" s="161">
        <f t="shared" ca="1" si="558"/>
        <v>1</v>
      </c>
      <c r="AN1172" s="161" t="str">
        <f t="shared" ca="1" si="548"/>
        <v/>
      </c>
      <c r="AO1172" s="161">
        <f t="shared" ca="1" si="557"/>
        <v>1</v>
      </c>
      <c r="AP1172" s="161" t="str">
        <f t="shared" ca="1" si="549"/>
        <v/>
      </c>
      <c r="AQ1172" s="161">
        <f t="shared" ca="1" si="555"/>
        <v>1</v>
      </c>
      <c r="AR1172" s="161" t="str">
        <f t="shared" ca="1" si="550"/>
        <v/>
      </c>
      <c r="AS1172" s="161">
        <f t="shared" ca="1" si="551"/>
        <v>1</v>
      </c>
      <c r="AT1172" s="159" t="str">
        <f t="shared" ca="1" si="531"/>
        <v/>
      </c>
      <c r="AU1172" s="210">
        <f t="shared" ca="1" si="535"/>
        <v>14</v>
      </c>
      <c r="AV1172" s="209"/>
      <c r="AW1172" s="204">
        <f t="shared" si="552"/>
        <v>12824.944444444427</v>
      </c>
      <c r="AX1172" s="159"/>
      <c r="AZ1172" s="159"/>
      <c r="BM1172" s="207"/>
      <c r="BN1172" s="212"/>
      <c r="BP1172" s="209"/>
      <c r="BQ1172" s="211"/>
      <c r="BR1172" s="211"/>
      <c r="BS1172" s="211"/>
      <c r="BT1172" s="211"/>
      <c r="BU1172" s="211"/>
      <c r="BV1172" s="211"/>
      <c r="BW1172" s="211"/>
      <c r="BX1172" s="211"/>
      <c r="BY1172" s="211"/>
      <c r="BZ1172" s="211"/>
      <c r="CA1172" s="209"/>
      <c r="CB1172" s="224"/>
      <c r="CC1172" s="204"/>
      <c r="CD1172" s="204"/>
      <c r="CE1172" s="204"/>
      <c r="CF1172" s="211"/>
      <c r="CG1172" s="211"/>
      <c r="CI1172" s="209"/>
      <c r="CJ1172" s="209"/>
      <c r="EH1172" s="165"/>
      <c r="EI1172" s="165"/>
      <c r="EJ1172" s="166"/>
      <c r="EK1172" s="209"/>
      <c r="EL1172" s="211"/>
      <c r="EM1172" s="211"/>
      <c r="EN1172" s="211"/>
      <c r="EO1172" s="211"/>
      <c r="EP1172" s="211"/>
      <c r="ES1172" s="165"/>
      <c r="ET1172" s="165"/>
      <c r="EU1172" s="166"/>
      <c r="EV1172" s="209"/>
      <c r="EW1172" s="211"/>
      <c r="EX1172" s="211"/>
      <c r="EY1172" s="211"/>
      <c r="EZ1172" s="211"/>
      <c r="FA1172" s="211"/>
      <c r="FD1172" s="165"/>
      <c r="FE1172" s="165"/>
      <c r="FF1172" s="166"/>
      <c r="FG1172" s="209"/>
      <c r="FH1172" s="211"/>
      <c r="FI1172" s="211"/>
      <c r="FJ1172" s="211"/>
      <c r="FK1172" s="211"/>
      <c r="FL1172" s="211"/>
    </row>
    <row r="1173" spans="9:168">
      <c r="I1173" s="221">
        <f t="shared" si="556"/>
        <v>569</v>
      </c>
      <c r="J1173" s="159">
        <f>'v-t_chart'!C1170</f>
        <v>79.5</v>
      </c>
      <c r="K1173" s="204">
        <f t="shared" ca="1" si="534"/>
        <v>232.85549999999998</v>
      </c>
      <c r="L1173" s="205" t="b">
        <f>IF('Input&amp;Output'!$C$3=10,phase_chart!C1170,IF('Input&amp;Output'!$C$3=21,phase_chart!G1170,IF('Input&amp;Output'!$C$3=22,phase_chart!K1170,IF('Input&amp;Output'!$C$3=31,phase_chart!O1170,IF('Input&amp;Output'!$C$3=32,phase_chart!S1170,"")))))</f>
        <v>0</v>
      </c>
      <c r="M1173" s="206" t="b">
        <f>IF('Input&amp;Output'!$C$3=10,phase_chart!D1170,IF('Input&amp;Output'!$C$3=21,phase_chart!H1170,IF('Input&amp;Output'!$C$3=22,phase_chart!L1170,IF('Input&amp;Output'!$C$3=31,phase_chart!P1170,IF('Input&amp;Output'!$C$3=32,phase_chart!T1170,"")))))</f>
        <v>1</v>
      </c>
      <c r="N1173" s="205" t="b">
        <f>IF('Input&amp;Output'!$C$3=10,phase_chart!E1170,IF('Input&amp;Output'!$C$3=21,phase_chart!I1170,IF('Input&amp;Output'!$C$3=22,phase_chart!M1170,IF('Input&amp;Output'!$C$3=31,phase_chart!Q1170,IF('Input&amp;Output'!$C$3=32,phase_chart!U1170,"")))))</f>
        <v>0</v>
      </c>
      <c r="P1173" s="159">
        <f ca="1">IF(NOT($J1173=0),IF($J1173&lt;IF($P1172=0,0,VLOOKUP(P1172,tbL!$M$37:$Q$43,IF(L1173=TRUE,2,4))),IF($J1173&gt;=VLOOKUP(P1172,tbL!$M$37:$Q$43,IF(L1173=TRUE,3,5)),$P1172,IF(AND(L1172=TRUE,L1173=TRUE),$P1172,$P1172-1)),IF(AND(L1173=TRUE,J1173=VLOOKUP(P1172,tbL!$M$37:$Q$43,IF(L1173=TRUE,2,4))),P1172,IF($P1172+1&gt;$C$12,$C$12,$P1172+1))),0)</f>
        <v>1</v>
      </c>
      <c r="Q1173" s="159">
        <f t="shared" ca="1" si="536"/>
        <v>1</v>
      </c>
      <c r="R1173" s="207">
        <f t="shared" si="553"/>
        <v>0</v>
      </c>
      <c r="S1173" s="208"/>
      <c r="T1173" s="159">
        <f t="shared" si="554"/>
        <v>0</v>
      </c>
      <c r="U1173" s="209" t="str">
        <f ca="1">IF(AND(T1173=-1,N1173=TRUE),"*",IF(AND(U1172="*",N1173=TRUE),"*",IF(AND(AND(L1173=TRUE,U1172="*"),J1173&lt;VLOOKUP(V1172+1,tbL!$M$38:$O$43,3)),"*","")))</f>
        <v/>
      </c>
      <c r="V1173" s="204">
        <f t="shared" ca="1" si="537"/>
        <v>1</v>
      </c>
      <c r="Y1173" s="159" t="str">
        <f t="shared" ca="1" si="538"/>
        <v/>
      </c>
      <c r="Z1173" s="159" t="str">
        <f t="shared" si="539"/>
        <v/>
      </c>
      <c r="AA1173" s="159">
        <f t="shared" ca="1" si="530"/>
        <v>1</v>
      </c>
      <c r="AC1173" s="161" t="str">
        <f t="shared" ca="1" si="540"/>
        <v/>
      </c>
      <c r="AD1173" s="161">
        <f t="shared" ca="1" si="541"/>
        <v>1</v>
      </c>
      <c r="AE1173" s="161" t="str">
        <f t="shared" ca="1" si="532"/>
        <v/>
      </c>
      <c r="AF1173" s="161">
        <f t="shared" ca="1" si="542"/>
        <v>1</v>
      </c>
      <c r="AG1173" s="161" t="str">
        <f t="shared" ca="1" si="543"/>
        <v/>
      </c>
      <c r="AH1173" s="161">
        <f t="shared" ca="1" si="544"/>
        <v>1</v>
      </c>
      <c r="AI1173" s="161" t="str">
        <f t="shared" ca="1" si="545"/>
        <v/>
      </c>
      <c r="AJ1173" s="161">
        <f t="shared" ca="1" si="546"/>
        <v>1</v>
      </c>
      <c r="AL1173" s="161" t="str">
        <f t="shared" ca="1" si="547"/>
        <v/>
      </c>
      <c r="AM1173" s="161">
        <f t="shared" ca="1" si="558"/>
        <v>1</v>
      </c>
      <c r="AN1173" s="161" t="str">
        <f t="shared" ca="1" si="548"/>
        <v/>
      </c>
      <c r="AO1173" s="161">
        <f t="shared" ca="1" si="557"/>
        <v>1</v>
      </c>
      <c r="AP1173" s="161" t="str">
        <f t="shared" ca="1" si="549"/>
        <v/>
      </c>
      <c r="AQ1173" s="161">
        <f t="shared" ca="1" si="555"/>
        <v>1</v>
      </c>
      <c r="AR1173" s="161" t="str">
        <f t="shared" ca="1" si="550"/>
        <v/>
      </c>
      <c r="AS1173" s="161">
        <f t="shared" ca="1" si="551"/>
        <v>1</v>
      </c>
      <c r="AT1173" s="159" t="str">
        <f t="shared" ca="1" si="531"/>
        <v/>
      </c>
      <c r="AU1173" s="210">
        <f t="shared" ca="1" si="535"/>
        <v>14</v>
      </c>
      <c r="AV1173" s="209"/>
      <c r="AW1173" s="204">
        <f t="shared" si="552"/>
        <v>12847.027777777761</v>
      </c>
      <c r="AX1173" s="159"/>
      <c r="AZ1173" s="159"/>
      <c r="BM1173" s="207"/>
      <c r="BN1173" s="212"/>
      <c r="BP1173" s="209"/>
      <c r="BQ1173" s="211"/>
      <c r="BR1173" s="211"/>
      <c r="BS1173" s="211"/>
      <c r="BT1173" s="211"/>
      <c r="BU1173" s="211"/>
      <c r="BV1173" s="211"/>
      <c r="BW1173" s="211"/>
      <c r="BX1173" s="211"/>
      <c r="BY1173" s="211"/>
      <c r="BZ1173" s="211"/>
      <c r="CA1173" s="209"/>
      <c r="CB1173" s="224"/>
      <c r="CC1173" s="204"/>
      <c r="CD1173" s="204"/>
      <c r="CE1173" s="204"/>
      <c r="CF1173" s="211"/>
      <c r="CG1173" s="211"/>
      <c r="CI1173" s="209"/>
      <c r="CJ1173" s="209"/>
      <c r="EH1173" s="165"/>
      <c r="EI1173" s="165"/>
      <c r="EJ1173" s="166"/>
      <c r="EK1173" s="209"/>
      <c r="EL1173" s="211"/>
      <c r="EM1173" s="211"/>
      <c r="EN1173" s="211"/>
      <c r="EO1173" s="211"/>
      <c r="EP1173" s="211"/>
      <c r="ES1173" s="165"/>
      <c r="ET1173" s="165"/>
      <c r="EU1173" s="166"/>
      <c r="EV1173" s="209"/>
      <c r="EW1173" s="211"/>
      <c r="EX1173" s="211"/>
      <c r="EY1173" s="211"/>
      <c r="EZ1173" s="211"/>
      <c r="FA1173" s="211"/>
      <c r="FD1173" s="165"/>
      <c r="FE1173" s="165"/>
      <c r="FF1173" s="166"/>
      <c r="FG1173" s="209"/>
      <c r="FH1173" s="211"/>
      <c r="FI1173" s="211"/>
      <c r="FJ1173" s="211"/>
      <c r="FK1173" s="211"/>
      <c r="FL1173" s="211"/>
    </row>
    <row r="1174" spans="9:168">
      <c r="I1174" s="221">
        <f t="shared" si="556"/>
        <v>570</v>
      </c>
      <c r="J1174" s="159">
        <f>'v-t_chart'!C1171</f>
        <v>79.099999999999994</v>
      </c>
      <c r="K1174" s="204">
        <f t="shared" ca="1" si="534"/>
        <v>231.68389999999997</v>
      </c>
      <c r="L1174" s="205" t="b">
        <f>IF('Input&amp;Output'!$C$3=10,phase_chart!C1171,IF('Input&amp;Output'!$C$3=21,phase_chart!G1171,IF('Input&amp;Output'!$C$3=22,phase_chart!K1171,IF('Input&amp;Output'!$C$3=31,phase_chart!O1171,IF('Input&amp;Output'!$C$3=32,phase_chart!S1171,"")))))</f>
        <v>0</v>
      </c>
      <c r="M1174" s="206" t="b">
        <f>IF('Input&amp;Output'!$C$3=10,phase_chart!D1171,IF('Input&amp;Output'!$C$3=21,phase_chart!H1171,IF('Input&amp;Output'!$C$3=22,phase_chart!L1171,IF('Input&amp;Output'!$C$3=31,phase_chart!P1171,IF('Input&amp;Output'!$C$3=32,phase_chart!T1171,"")))))</f>
        <v>1</v>
      </c>
      <c r="N1174" s="205" t="b">
        <f>IF('Input&amp;Output'!$C$3=10,phase_chart!E1171,IF('Input&amp;Output'!$C$3=21,phase_chart!I1171,IF('Input&amp;Output'!$C$3=22,phase_chart!M1171,IF('Input&amp;Output'!$C$3=31,phase_chart!Q1171,IF('Input&amp;Output'!$C$3=32,phase_chart!U1171,"")))))</f>
        <v>0</v>
      </c>
      <c r="P1174" s="159">
        <f ca="1">IF(NOT($J1174=0),IF($J1174&lt;IF($P1173=0,0,VLOOKUP(P1173,tbL!$M$37:$Q$43,IF(L1174=TRUE,2,4))),IF($J1174&gt;=VLOOKUP(P1173,tbL!$M$37:$Q$43,IF(L1174=TRUE,3,5)),$P1173,IF(AND(L1173=TRUE,L1174=TRUE),$P1173,$P1173-1)),IF(AND(L1174=TRUE,J1174=VLOOKUP(P1173,tbL!$M$37:$Q$43,IF(L1174=TRUE,2,4))),P1173,IF($P1173+1&gt;$C$12,$C$12,$P1173+1))),0)</f>
        <v>1</v>
      </c>
      <c r="Q1174" s="159">
        <f t="shared" ca="1" si="536"/>
        <v>1</v>
      </c>
      <c r="R1174" s="207">
        <f t="shared" si="553"/>
        <v>0</v>
      </c>
      <c r="S1174" s="208"/>
      <c r="T1174" s="159">
        <f t="shared" si="554"/>
        <v>0</v>
      </c>
      <c r="U1174" s="209" t="str">
        <f ca="1">IF(AND(T1174=-1,N1174=TRUE),"*",IF(AND(U1173="*",N1174=TRUE),"*",IF(AND(AND(L1174=TRUE,U1173="*"),J1174&lt;VLOOKUP(V1173+1,tbL!$M$38:$O$43,3)),"*","")))</f>
        <v/>
      </c>
      <c r="V1174" s="204">
        <f t="shared" ca="1" si="537"/>
        <v>1</v>
      </c>
      <c r="Y1174" s="159" t="str">
        <f t="shared" ca="1" si="538"/>
        <v/>
      </c>
      <c r="Z1174" s="159" t="str">
        <f t="shared" si="539"/>
        <v/>
      </c>
      <c r="AA1174" s="159">
        <f t="shared" ca="1" si="530"/>
        <v>1</v>
      </c>
      <c r="AC1174" s="161" t="str">
        <f t="shared" ca="1" si="540"/>
        <v/>
      </c>
      <c r="AD1174" s="161">
        <f t="shared" ca="1" si="541"/>
        <v>1</v>
      </c>
      <c r="AE1174" s="161" t="str">
        <f t="shared" ca="1" si="532"/>
        <v/>
      </c>
      <c r="AF1174" s="161">
        <f t="shared" ca="1" si="542"/>
        <v>1</v>
      </c>
      <c r="AG1174" s="161" t="str">
        <f t="shared" ca="1" si="543"/>
        <v/>
      </c>
      <c r="AH1174" s="161">
        <f t="shared" ca="1" si="544"/>
        <v>1</v>
      </c>
      <c r="AI1174" s="161" t="str">
        <f t="shared" ca="1" si="545"/>
        <v/>
      </c>
      <c r="AJ1174" s="161">
        <f t="shared" ca="1" si="546"/>
        <v>1</v>
      </c>
      <c r="AL1174" s="161" t="str">
        <f t="shared" ca="1" si="547"/>
        <v/>
      </c>
      <c r="AM1174" s="161">
        <f t="shared" ca="1" si="558"/>
        <v>1</v>
      </c>
      <c r="AN1174" s="161" t="str">
        <f t="shared" ca="1" si="548"/>
        <v/>
      </c>
      <c r="AO1174" s="161">
        <f t="shared" ca="1" si="557"/>
        <v>1</v>
      </c>
      <c r="AP1174" s="161" t="str">
        <f t="shared" ca="1" si="549"/>
        <v/>
      </c>
      <c r="AQ1174" s="161">
        <f t="shared" ca="1" si="555"/>
        <v>1</v>
      </c>
      <c r="AR1174" s="161" t="str">
        <f t="shared" ca="1" si="550"/>
        <v/>
      </c>
      <c r="AS1174" s="161">
        <f t="shared" ca="1" si="551"/>
        <v>1</v>
      </c>
      <c r="AT1174" s="159" t="str">
        <f t="shared" ca="1" si="531"/>
        <v/>
      </c>
      <c r="AU1174" s="210">
        <f t="shared" ca="1" si="535"/>
        <v>14</v>
      </c>
      <c r="AV1174" s="209"/>
      <c r="AW1174" s="204">
        <f t="shared" si="552"/>
        <v>12868.999999999984</v>
      </c>
      <c r="AX1174" s="159"/>
      <c r="AZ1174" s="159"/>
      <c r="BM1174" s="207"/>
      <c r="BN1174" s="212"/>
      <c r="BP1174" s="209"/>
      <c r="BQ1174" s="211"/>
      <c r="BR1174" s="211"/>
      <c r="BS1174" s="211"/>
      <c r="BT1174" s="211"/>
      <c r="BU1174" s="211"/>
      <c r="BV1174" s="211"/>
      <c r="BW1174" s="211"/>
      <c r="BX1174" s="211"/>
      <c r="BY1174" s="211"/>
      <c r="BZ1174" s="211"/>
      <c r="CA1174" s="209"/>
      <c r="CB1174" s="224"/>
      <c r="CC1174" s="204"/>
      <c r="CD1174" s="204"/>
      <c r="CE1174" s="204"/>
      <c r="CF1174" s="211"/>
      <c r="CG1174" s="211"/>
      <c r="CI1174" s="209"/>
      <c r="CJ1174" s="209"/>
      <c r="EH1174" s="165"/>
      <c r="EI1174" s="165"/>
      <c r="EJ1174" s="166"/>
      <c r="EK1174" s="209"/>
      <c r="EL1174" s="211"/>
      <c r="EM1174" s="211"/>
      <c r="EN1174" s="211"/>
      <c r="EO1174" s="211"/>
      <c r="EP1174" s="211"/>
      <c r="ES1174" s="165"/>
      <c r="ET1174" s="165"/>
      <c r="EU1174" s="166"/>
      <c r="EV1174" s="209"/>
      <c r="EW1174" s="211"/>
      <c r="EX1174" s="211"/>
      <c r="EY1174" s="211"/>
      <c r="EZ1174" s="211"/>
      <c r="FA1174" s="211"/>
      <c r="FD1174" s="165"/>
      <c r="FE1174" s="165"/>
      <c r="FF1174" s="166"/>
      <c r="FG1174" s="209"/>
      <c r="FH1174" s="211"/>
      <c r="FI1174" s="211"/>
      <c r="FJ1174" s="211"/>
      <c r="FK1174" s="211"/>
      <c r="FL1174" s="211"/>
    </row>
    <row r="1175" spans="9:168">
      <c r="I1175" s="221">
        <f t="shared" si="556"/>
        <v>571</v>
      </c>
      <c r="J1175" s="159">
        <f>'v-t_chart'!C1172</f>
        <v>78.8</v>
      </c>
      <c r="K1175" s="204">
        <f t="shared" ca="1" si="534"/>
        <v>230.80519999999999</v>
      </c>
      <c r="L1175" s="205" t="b">
        <f>IF('Input&amp;Output'!$C$3=10,phase_chart!C1172,IF('Input&amp;Output'!$C$3=21,phase_chart!G1172,IF('Input&amp;Output'!$C$3=22,phase_chart!K1172,IF('Input&amp;Output'!$C$3=31,phase_chart!O1172,IF('Input&amp;Output'!$C$3=32,phase_chart!S1172,"")))))</f>
        <v>0</v>
      </c>
      <c r="M1175" s="206" t="b">
        <f>IF('Input&amp;Output'!$C$3=10,phase_chart!D1172,IF('Input&amp;Output'!$C$3=21,phase_chart!H1172,IF('Input&amp;Output'!$C$3=22,phase_chart!L1172,IF('Input&amp;Output'!$C$3=31,phase_chart!P1172,IF('Input&amp;Output'!$C$3=32,phase_chart!T1172,"")))))</f>
        <v>1</v>
      </c>
      <c r="N1175" s="205" t="b">
        <f>IF('Input&amp;Output'!$C$3=10,phase_chart!E1172,IF('Input&amp;Output'!$C$3=21,phase_chart!I1172,IF('Input&amp;Output'!$C$3=22,phase_chart!M1172,IF('Input&amp;Output'!$C$3=31,phase_chart!Q1172,IF('Input&amp;Output'!$C$3=32,phase_chart!U1172,"")))))</f>
        <v>0</v>
      </c>
      <c r="P1175" s="159">
        <f ca="1">IF(NOT($J1175=0),IF($J1175&lt;IF($P1174=0,0,VLOOKUP(P1174,tbL!$M$37:$Q$43,IF(L1175=TRUE,2,4))),IF($J1175&gt;=VLOOKUP(P1174,tbL!$M$37:$Q$43,IF(L1175=TRUE,3,5)),$P1174,IF(AND(L1174=TRUE,L1175=TRUE),$P1174,$P1174-1)),IF(AND(L1175=TRUE,J1175=VLOOKUP(P1174,tbL!$M$37:$Q$43,IF(L1175=TRUE,2,4))),P1174,IF($P1174+1&gt;$C$12,$C$12,$P1174+1))),0)</f>
        <v>1</v>
      </c>
      <c r="Q1175" s="159">
        <f t="shared" ca="1" si="536"/>
        <v>1</v>
      </c>
      <c r="R1175" s="207">
        <f t="shared" si="553"/>
        <v>0</v>
      </c>
      <c r="S1175" s="208"/>
      <c r="T1175" s="159">
        <f t="shared" si="554"/>
        <v>0</v>
      </c>
      <c r="U1175" s="209" t="str">
        <f ca="1">IF(AND(T1175=-1,N1175=TRUE),"*",IF(AND(U1174="*",N1175=TRUE),"*",IF(AND(AND(L1175=TRUE,U1174="*"),J1175&lt;VLOOKUP(V1174+1,tbL!$M$38:$O$43,3)),"*","")))</f>
        <v/>
      </c>
      <c r="V1175" s="204">
        <f t="shared" ca="1" si="537"/>
        <v>1</v>
      </c>
      <c r="Y1175" s="159" t="str">
        <f t="shared" ca="1" si="538"/>
        <v/>
      </c>
      <c r="Z1175" s="159" t="str">
        <f t="shared" si="539"/>
        <v/>
      </c>
      <c r="AA1175" s="159">
        <f t="shared" ca="1" si="530"/>
        <v>1</v>
      </c>
      <c r="AC1175" s="161" t="str">
        <f t="shared" ca="1" si="540"/>
        <v/>
      </c>
      <c r="AD1175" s="161">
        <f t="shared" ca="1" si="541"/>
        <v>1</v>
      </c>
      <c r="AE1175" s="161" t="str">
        <f t="shared" ca="1" si="532"/>
        <v/>
      </c>
      <c r="AF1175" s="161">
        <f t="shared" ca="1" si="542"/>
        <v>1</v>
      </c>
      <c r="AG1175" s="161" t="str">
        <f t="shared" ca="1" si="543"/>
        <v/>
      </c>
      <c r="AH1175" s="161">
        <f t="shared" ca="1" si="544"/>
        <v>1</v>
      </c>
      <c r="AI1175" s="161" t="str">
        <f t="shared" ca="1" si="545"/>
        <v/>
      </c>
      <c r="AJ1175" s="161">
        <f t="shared" ca="1" si="546"/>
        <v>1</v>
      </c>
      <c r="AL1175" s="161" t="str">
        <f t="shared" ca="1" si="547"/>
        <v/>
      </c>
      <c r="AM1175" s="161">
        <f t="shared" ca="1" si="558"/>
        <v>1</v>
      </c>
      <c r="AN1175" s="161" t="str">
        <f t="shared" ca="1" si="548"/>
        <v/>
      </c>
      <c r="AO1175" s="161">
        <f t="shared" ca="1" si="557"/>
        <v>1</v>
      </c>
      <c r="AP1175" s="161" t="str">
        <f t="shared" ca="1" si="549"/>
        <v/>
      </c>
      <c r="AQ1175" s="161">
        <f t="shared" ca="1" si="555"/>
        <v>1</v>
      </c>
      <c r="AR1175" s="161" t="str">
        <f t="shared" ca="1" si="550"/>
        <v/>
      </c>
      <c r="AS1175" s="161">
        <f t="shared" ca="1" si="551"/>
        <v>1</v>
      </c>
      <c r="AT1175" s="159" t="str">
        <f t="shared" ca="1" si="531"/>
        <v/>
      </c>
      <c r="AU1175" s="210">
        <f t="shared" ca="1" si="535"/>
        <v>14</v>
      </c>
      <c r="AV1175" s="209"/>
      <c r="AW1175" s="204">
        <f t="shared" si="552"/>
        <v>12890.888888888872</v>
      </c>
      <c r="AX1175" s="159"/>
      <c r="AZ1175" s="159"/>
      <c r="BM1175" s="207"/>
      <c r="BN1175" s="212"/>
      <c r="BP1175" s="209"/>
      <c r="BQ1175" s="211"/>
      <c r="BR1175" s="211"/>
      <c r="BS1175" s="211"/>
      <c r="BT1175" s="211"/>
      <c r="BU1175" s="211"/>
      <c r="BV1175" s="211"/>
      <c r="BW1175" s="211"/>
      <c r="BX1175" s="211"/>
      <c r="BY1175" s="211"/>
      <c r="BZ1175" s="211"/>
      <c r="CA1175" s="209"/>
      <c r="CB1175" s="224"/>
      <c r="CC1175" s="204"/>
      <c r="CD1175" s="204"/>
      <c r="CE1175" s="204"/>
      <c r="CF1175" s="211"/>
      <c r="CG1175" s="211"/>
      <c r="CI1175" s="209"/>
      <c r="CJ1175" s="209"/>
      <c r="EH1175" s="165"/>
      <c r="EI1175" s="165"/>
      <c r="EJ1175" s="166"/>
      <c r="EK1175" s="209"/>
      <c r="EL1175" s="211"/>
      <c r="EM1175" s="211"/>
      <c r="EN1175" s="211"/>
      <c r="EO1175" s="211"/>
      <c r="EP1175" s="211"/>
      <c r="ES1175" s="165"/>
      <c r="ET1175" s="165"/>
      <c r="EU1175" s="166"/>
      <c r="EV1175" s="209"/>
      <c r="EW1175" s="211"/>
      <c r="EX1175" s="211"/>
      <c r="EY1175" s="211"/>
      <c r="EZ1175" s="211"/>
      <c r="FA1175" s="211"/>
      <c r="FD1175" s="165"/>
      <c r="FE1175" s="165"/>
      <c r="FF1175" s="166"/>
      <c r="FG1175" s="209"/>
      <c r="FH1175" s="211"/>
      <c r="FI1175" s="211"/>
      <c r="FJ1175" s="211"/>
      <c r="FK1175" s="211"/>
      <c r="FL1175" s="211"/>
    </row>
    <row r="1176" spans="9:168">
      <c r="I1176" s="221">
        <f t="shared" si="556"/>
        <v>572</v>
      </c>
      <c r="J1176" s="159">
        <f>'v-t_chart'!C1173</f>
        <v>78.599999999999994</v>
      </c>
      <c r="K1176" s="204">
        <f t="shared" ca="1" si="534"/>
        <v>230.21939999999998</v>
      </c>
      <c r="L1176" s="205" t="b">
        <f>IF('Input&amp;Output'!$C$3=10,phase_chart!C1173,IF('Input&amp;Output'!$C$3=21,phase_chart!G1173,IF('Input&amp;Output'!$C$3=22,phase_chart!K1173,IF('Input&amp;Output'!$C$3=31,phase_chart!O1173,IF('Input&amp;Output'!$C$3=32,phase_chart!S1173,"")))))</f>
        <v>0</v>
      </c>
      <c r="M1176" s="206" t="b">
        <f>IF('Input&amp;Output'!$C$3=10,phase_chart!D1173,IF('Input&amp;Output'!$C$3=21,phase_chart!H1173,IF('Input&amp;Output'!$C$3=22,phase_chart!L1173,IF('Input&amp;Output'!$C$3=31,phase_chart!P1173,IF('Input&amp;Output'!$C$3=32,phase_chart!T1173,"")))))</f>
        <v>1</v>
      </c>
      <c r="N1176" s="205" t="b">
        <f>IF('Input&amp;Output'!$C$3=10,phase_chart!E1173,IF('Input&amp;Output'!$C$3=21,phase_chart!I1173,IF('Input&amp;Output'!$C$3=22,phase_chart!M1173,IF('Input&amp;Output'!$C$3=31,phase_chart!Q1173,IF('Input&amp;Output'!$C$3=32,phase_chart!U1173,"")))))</f>
        <v>0</v>
      </c>
      <c r="P1176" s="159">
        <f ca="1">IF(NOT($J1176=0),IF($J1176&lt;IF($P1175=0,0,VLOOKUP(P1175,tbL!$M$37:$Q$43,IF(L1176=TRUE,2,4))),IF($J1176&gt;=VLOOKUP(P1175,tbL!$M$37:$Q$43,IF(L1176=TRUE,3,5)),$P1175,IF(AND(L1175=TRUE,L1176=TRUE),$P1175,$P1175-1)),IF(AND(L1176=TRUE,J1176=VLOOKUP(P1175,tbL!$M$37:$Q$43,IF(L1176=TRUE,2,4))),P1175,IF($P1175+1&gt;$C$12,$C$12,$P1175+1))),0)</f>
        <v>1</v>
      </c>
      <c r="Q1176" s="159">
        <f t="shared" ca="1" si="536"/>
        <v>1</v>
      </c>
      <c r="R1176" s="207">
        <f t="shared" si="553"/>
        <v>0</v>
      </c>
      <c r="S1176" s="208"/>
      <c r="T1176" s="159">
        <f t="shared" si="554"/>
        <v>0</v>
      </c>
      <c r="U1176" s="209" t="str">
        <f ca="1">IF(AND(T1176=-1,N1176=TRUE),"*",IF(AND(U1175="*",N1176=TRUE),"*",IF(AND(AND(L1176=TRUE,U1175="*"),J1176&lt;VLOOKUP(V1175+1,tbL!$M$38:$O$43,3)),"*","")))</f>
        <v/>
      </c>
      <c r="V1176" s="204">
        <f t="shared" ca="1" si="537"/>
        <v>1</v>
      </c>
      <c r="Y1176" s="159" t="str">
        <f t="shared" ca="1" si="538"/>
        <v/>
      </c>
      <c r="Z1176" s="159" t="str">
        <f t="shared" si="539"/>
        <v/>
      </c>
      <c r="AA1176" s="159">
        <f t="shared" ca="1" si="530"/>
        <v>1</v>
      </c>
      <c r="AC1176" s="161" t="str">
        <f t="shared" ca="1" si="540"/>
        <v/>
      </c>
      <c r="AD1176" s="161">
        <f t="shared" ca="1" si="541"/>
        <v>1</v>
      </c>
      <c r="AE1176" s="161" t="str">
        <f t="shared" ca="1" si="532"/>
        <v/>
      </c>
      <c r="AF1176" s="161">
        <f t="shared" ca="1" si="542"/>
        <v>1</v>
      </c>
      <c r="AG1176" s="161" t="str">
        <f t="shared" ca="1" si="543"/>
        <v/>
      </c>
      <c r="AH1176" s="161">
        <f t="shared" ca="1" si="544"/>
        <v>1</v>
      </c>
      <c r="AI1176" s="161" t="str">
        <f t="shared" ca="1" si="545"/>
        <v/>
      </c>
      <c r="AJ1176" s="161">
        <f t="shared" ca="1" si="546"/>
        <v>1</v>
      </c>
      <c r="AL1176" s="161" t="str">
        <f t="shared" ca="1" si="547"/>
        <v/>
      </c>
      <c r="AM1176" s="161">
        <f t="shared" ca="1" si="558"/>
        <v>1</v>
      </c>
      <c r="AN1176" s="161" t="str">
        <f t="shared" ca="1" si="548"/>
        <v/>
      </c>
      <c r="AO1176" s="161">
        <f t="shared" ca="1" si="557"/>
        <v>1</v>
      </c>
      <c r="AP1176" s="161" t="str">
        <f t="shared" ca="1" si="549"/>
        <v/>
      </c>
      <c r="AQ1176" s="161">
        <f t="shared" ca="1" si="555"/>
        <v>1</v>
      </c>
      <c r="AR1176" s="161" t="str">
        <f t="shared" ca="1" si="550"/>
        <v/>
      </c>
      <c r="AS1176" s="161">
        <f t="shared" ca="1" si="551"/>
        <v>1</v>
      </c>
      <c r="AT1176" s="159" t="str">
        <f t="shared" ca="1" si="531"/>
        <v/>
      </c>
      <c r="AU1176" s="210">
        <f t="shared" ca="1" si="535"/>
        <v>14</v>
      </c>
      <c r="AV1176" s="209"/>
      <c r="AW1176" s="204">
        <f t="shared" si="552"/>
        <v>12912.722222222206</v>
      </c>
      <c r="AX1176" s="159"/>
      <c r="AZ1176" s="159"/>
      <c r="BM1176" s="207"/>
      <c r="BN1176" s="212"/>
      <c r="BP1176" s="209"/>
      <c r="BQ1176" s="211"/>
      <c r="BR1176" s="211"/>
      <c r="BS1176" s="211"/>
      <c r="BT1176" s="211"/>
      <c r="BU1176" s="211"/>
      <c r="BV1176" s="211"/>
      <c r="BW1176" s="211"/>
      <c r="BX1176" s="211"/>
      <c r="BY1176" s="211"/>
      <c r="BZ1176" s="211"/>
      <c r="CA1176" s="209"/>
      <c r="CB1176" s="224"/>
      <c r="CC1176" s="204"/>
      <c r="CD1176" s="204"/>
      <c r="CE1176" s="204"/>
      <c r="CF1176" s="211"/>
      <c r="CG1176" s="211"/>
      <c r="CI1176" s="209"/>
      <c r="CJ1176" s="209"/>
      <c r="EH1176" s="165"/>
      <c r="EI1176" s="165"/>
      <c r="EJ1176" s="166"/>
      <c r="EK1176" s="209"/>
      <c r="EL1176" s="211"/>
      <c r="EM1176" s="211"/>
      <c r="EN1176" s="211"/>
      <c r="EO1176" s="211"/>
      <c r="EP1176" s="211"/>
      <c r="ES1176" s="165"/>
      <c r="ET1176" s="165"/>
      <c r="EU1176" s="166"/>
      <c r="EV1176" s="209"/>
      <c r="EW1176" s="211"/>
      <c r="EX1176" s="211"/>
      <c r="EY1176" s="211"/>
      <c r="EZ1176" s="211"/>
      <c r="FA1176" s="211"/>
      <c r="FD1176" s="165"/>
      <c r="FE1176" s="165"/>
      <c r="FF1176" s="166"/>
      <c r="FG1176" s="209"/>
      <c r="FH1176" s="211"/>
      <c r="FI1176" s="211"/>
      <c r="FJ1176" s="211"/>
      <c r="FK1176" s="211"/>
      <c r="FL1176" s="211"/>
    </row>
    <row r="1177" spans="9:168">
      <c r="I1177" s="221">
        <f t="shared" si="556"/>
        <v>573</v>
      </c>
      <c r="J1177" s="159">
        <f>'v-t_chart'!C1174</f>
        <v>78.400000000000006</v>
      </c>
      <c r="K1177" s="204">
        <f t="shared" ca="1" si="534"/>
        <v>229.6336</v>
      </c>
      <c r="L1177" s="205" t="b">
        <f>IF('Input&amp;Output'!$C$3=10,phase_chart!C1174,IF('Input&amp;Output'!$C$3=21,phase_chart!G1174,IF('Input&amp;Output'!$C$3=22,phase_chart!K1174,IF('Input&amp;Output'!$C$3=31,phase_chart!O1174,IF('Input&amp;Output'!$C$3=32,phase_chart!S1174,"")))))</f>
        <v>0</v>
      </c>
      <c r="M1177" s="206" t="b">
        <f>IF('Input&amp;Output'!$C$3=10,phase_chart!D1174,IF('Input&amp;Output'!$C$3=21,phase_chart!H1174,IF('Input&amp;Output'!$C$3=22,phase_chart!L1174,IF('Input&amp;Output'!$C$3=31,phase_chart!P1174,IF('Input&amp;Output'!$C$3=32,phase_chart!T1174,"")))))</f>
        <v>1</v>
      </c>
      <c r="N1177" s="205" t="b">
        <f>IF('Input&amp;Output'!$C$3=10,phase_chart!E1174,IF('Input&amp;Output'!$C$3=21,phase_chart!I1174,IF('Input&amp;Output'!$C$3=22,phase_chart!M1174,IF('Input&amp;Output'!$C$3=31,phase_chart!Q1174,IF('Input&amp;Output'!$C$3=32,phase_chart!U1174,"")))))</f>
        <v>0</v>
      </c>
      <c r="P1177" s="159">
        <f ca="1">IF(NOT($J1177=0),IF($J1177&lt;IF($P1176=0,0,VLOOKUP(P1176,tbL!$M$37:$Q$43,IF(L1177=TRUE,2,4))),IF($J1177&gt;=VLOOKUP(P1176,tbL!$M$37:$Q$43,IF(L1177=TRUE,3,5)),$P1176,IF(AND(L1176=TRUE,L1177=TRUE),$P1176,$P1176-1)),IF(AND(L1177=TRUE,J1177=VLOOKUP(P1176,tbL!$M$37:$Q$43,IF(L1177=TRUE,2,4))),P1176,IF($P1176+1&gt;$C$12,$C$12,$P1176+1))),0)</f>
        <v>1</v>
      </c>
      <c r="Q1177" s="159">
        <f t="shared" ca="1" si="536"/>
        <v>1</v>
      </c>
      <c r="R1177" s="207">
        <f t="shared" si="553"/>
        <v>0</v>
      </c>
      <c r="S1177" s="208"/>
      <c r="T1177" s="159">
        <f t="shared" si="554"/>
        <v>0</v>
      </c>
      <c r="U1177" s="209" t="str">
        <f ca="1">IF(AND(T1177=-1,N1177=TRUE),"*",IF(AND(U1176="*",N1177=TRUE),"*",IF(AND(AND(L1177=TRUE,U1176="*"),J1177&lt;VLOOKUP(V1176+1,tbL!$M$38:$O$43,3)),"*","")))</f>
        <v/>
      </c>
      <c r="V1177" s="204">
        <f t="shared" ca="1" si="537"/>
        <v>1</v>
      </c>
      <c r="Y1177" s="159" t="str">
        <f t="shared" ca="1" si="538"/>
        <v/>
      </c>
      <c r="Z1177" s="159" t="str">
        <f t="shared" si="539"/>
        <v/>
      </c>
      <c r="AA1177" s="159">
        <f t="shared" ca="1" si="530"/>
        <v>1</v>
      </c>
      <c r="AC1177" s="161" t="str">
        <f t="shared" ca="1" si="540"/>
        <v/>
      </c>
      <c r="AD1177" s="161">
        <f t="shared" ca="1" si="541"/>
        <v>1</v>
      </c>
      <c r="AE1177" s="161" t="str">
        <f t="shared" ca="1" si="532"/>
        <v/>
      </c>
      <c r="AF1177" s="161">
        <f t="shared" ca="1" si="542"/>
        <v>1</v>
      </c>
      <c r="AG1177" s="161" t="str">
        <f t="shared" ca="1" si="543"/>
        <v/>
      </c>
      <c r="AH1177" s="161">
        <f t="shared" ca="1" si="544"/>
        <v>1</v>
      </c>
      <c r="AI1177" s="161" t="str">
        <f t="shared" ca="1" si="545"/>
        <v/>
      </c>
      <c r="AJ1177" s="161">
        <f t="shared" ca="1" si="546"/>
        <v>1</v>
      </c>
      <c r="AL1177" s="161" t="str">
        <f t="shared" ca="1" si="547"/>
        <v/>
      </c>
      <c r="AM1177" s="161">
        <f t="shared" ca="1" si="558"/>
        <v>1</v>
      </c>
      <c r="AN1177" s="161" t="str">
        <f t="shared" ca="1" si="548"/>
        <v/>
      </c>
      <c r="AO1177" s="161">
        <f t="shared" ca="1" si="557"/>
        <v>1</v>
      </c>
      <c r="AP1177" s="161" t="str">
        <f t="shared" ca="1" si="549"/>
        <v/>
      </c>
      <c r="AQ1177" s="161">
        <f t="shared" ca="1" si="555"/>
        <v>1</v>
      </c>
      <c r="AR1177" s="161" t="str">
        <f t="shared" ca="1" si="550"/>
        <v/>
      </c>
      <c r="AS1177" s="161">
        <f t="shared" ca="1" si="551"/>
        <v>1</v>
      </c>
      <c r="AT1177" s="159" t="str">
        <f t="shared" ca="1" si="531"/>
        <v/>
      </c>
      <c r="AU1177" s="210">
        <f t="shared" ca="1" si="535"/>
        <v>14</v>
      </c>
      <c r="AV1177" s="209"/>
      <c r="AW1177" s="204">
        <f t="shared" si="552"/>
        <v>12934.499999999984</v>
      </c>
      <c r="AX1177" s="159"/>
      <c r="AZ1177" s="159"/>
      <c r="BM1177" s="207"/>
      <c r="BN1177" s="212"/>
      <c r="BP1177" s="209"/>
      <c r="BQ1177" s="211"/>
      <c r="BR1177" s="211"/>
      <c r="BS1177" s="211"/>
      <c r="BT1177" s="211"/>
      <c r="BU1177" s="211"/>
      <c r="BV1177" s="211"/>
      <c r="BW1177" s="211"/>
      <c r="BX1177" s="211"/>
      <c r="BY1177" s="211"/>
      <c r="BZ1177" s="211"/>
      <c r="CA1177" s="209"/>
      <c r="CB1177" s="224"/>
      <c r="CC1177" s="204"/>
      <c r="CD1177" s="204"/>
      <c r="CE1177" s="204"/>
      <c r="CF1177" s="211"/>
      <c r="CG1177" s="211"/>
      <c r="CI1177" s="209"/>
      <c r="CJ1177" s="209"/>
      <c r="EH1177" s="165"/>
      <c r="EI1177" s="165"/>
      <c r="EJ1177" s="166"/>
      <c r="EK1177" s="209"/>
      <c r="EL1177" s="211"/>
      <c r="EM1177" s="211"/>
      <c r="EN1177" s="211"/>
      <c r="EO1177" s="211"/>
      <c r="EP1177" s="211"/>
      <c r="ES1177" s="165"/>
      <c r="ET1177" s="165"/>
      <c r="EU1177" s="166"/>
      <c r="EV1177" s="209"/>
      <c r="EW1177" s="211"/>
      <c r="EX1177" s="211"/>
      <c r="EY1177" s="211"/>
      <c r="EZ1177" s="211"/>
      <c r="FA1177" s="211"/>
      <c r="FD1177" s="165"/>
      <c r="FE1177" s="165"/>
      <c r="FF1177" s="166"/>
      <c r="FG1177" s="209"/>
      <c r="FH1177" s="211"/>
      <c r="FI1177" s="211"/>
      <c r="FJ1177" s="211"/>
      <c r="FK1177" s="211"/>
      <c r="FL1177" s="211"/>
    </row>
    <row r="1178" spans="9:168">
      <c r="I1178" s="221">
        <f t="shared" si="556"/>
        <v>574</v>
      </c>
      <c r="J1178" s="159">
        <f>'v-t_chart'!C1175</f>
        <v>78.3</v>
      </c>
      <c r="K1178" s="204">
        <f t="shared" ca="1" si="534"/>
        <v>229.34069999999997</v>
      </c>
      <c r="L1178" s="205" t="b">
        <f>IF('Input&amp;Output'!$C$3=10,phase_chart!C1175,IF('Input&amp;Output'!$C$3=21,phase_chart!G1175,IF('Input&amp;Output'!$C$3=22,phase_chart!K1175,IF('Input&amp;Output'!$C$3=31,phase_chart!O1175,IF('Input&amp;Output'!$C$3=32,phase_chart!S1175,"")))))</f>
        <v>0</v>
      </c>
      <c r="M1178" s="206" t="b">
        <f>IF('Input&amp;Output'!$C$3=10,phase_chart!D1175,IF('Input&amp;Output'!$C$3=21,phase_chart!H1175,IF('Input&amp;Output'!$C$3=22,phase_chart!L1175,IF('Input&amp;Output'!$C$3=31,phase_chart!P1175,IF('Input&amp;Output'!$C$3=32,phase_chart!T1175,"")))))</f>
        <v>1</v>
      </c>
      <c r="N1178" s="205" t="b">
        <f>IF('Input&amp;Output'!$C$3=10,phase_chart!E1175,IF('Input&amp;Output'!$C$3=21,phase_chart!I1175,IF('Input&amp;Output'!$C$3=22,phase_chart!M1175,IF('Input&amp;Output'!$C$3=31,phase_chart!Q1175,IF('Input&amp;Output'!$C$3=32,phase_chart!U1175,"")))))</f>
        <v>0</v>
      </c>
      <c r="P1178" s="159">
        <f ca="1">IF(NOT($J1178=0),IF($J1178&lt;IF($P1177=0,0,VLOOKUP(P1177,tbL!$M$37:$Q$43,IF(L1178=TRUE,2,4))),IF($J1178&gt;=VLOOKUP(P1177,tbL!$M$37:$Q$43,IF(L1178=TRUE,3,5)),$P1177,IF(AND(L1177=TRUE,L1178=TRUE),$P1177,$P1177-1)),IF(AND(L1178=TRUE,J1178=VLOOKUP(P1177,tbL!$M$37:$Q$43,IF(L1178=TRUE,2,4))),P1177,IF($P1177+1&gt;$C$12,$C$12,$P1177+1))),0)</f>
        <v>1</v>
      </c>
      <c r="Q1178" s="159">
        <f t="shared" ca="1" si="536"/>
        <v>1</v>
      </c>
      <c r="R1178" s="207">
        <f t="shared" si="553"/>
        <v>0</v>
      </c>
      <c r="S1178" s="208"/>
      <c r="T1178" s="159">
        <f t="shared" si="554"/>
        <v>0</v>
      </c>
      <c r="U1178" s="209" t="str">
        <f ca="1">IF(AND(T1178=-1,N1178=TRUE),"*",IF(AND(U1177="*",N1178=TRUE),"*",IF(AND(AND(L1178=TRUE,U1177="*"),J1178&lt;VLOOKUP(V1177+1,tbL!$M$38:$O$43,3)),"*","")))</f>
        <v/>
      </c>
      <c r="V1178" s="204">
        <f t="shared" ca="1" si="537"/>
        <v>1</v>
      </c>
      <c r="Y1178" s="159" t="str">
        <f t="shared" ca="1" si="538"/>
        <v/>
      </c>
      <c r="Z1178" s="159" t="str">
        <f t="shared" si="539"/>
        <v/>
      </c>
      <c r="AA1178" s="159">
        <f t="shared" ref="AA1178:AA1241" ca="1" si="559">IF(IF(AND(AT1178=-1,Z1178=1),1,IF(Y1178=0,AA1177,V1178))=0,0,IF((IF(AND(AT1178=-1,Z1178=1),1,IF(Y1178=0,AA1177,V1178))-AA1177)&gt;=2,-(-AA1177-1),IF(IF(AND(AT1178=-1,Z1178=1),1,IF(Y1178=0,AA1177,V1178))-AA1177&lt;=-2,(AA1177-1),IF(AND(AT1178=-1,Z1178=1),1,IF(Y1178=0,V1178,V1178)))))</f>
        <v>1</v>
      </c>
      <c r="AC1178" s="161" t="str">
        <f t="shared" ca="1" si="540"/>
        <v/>
      </c>
      <c r="AD1178" s="161">
        <f t="shared" ca="1" si="541"/>
        <v>1</v>
      </c>
      <c r="AE1178" s="161" t="str">
        <f t="shared" ca="1" si="532"/>
        <v/>
      </c>
      <c r="AF1178" s="161">
        <f t="shared" ca="1" si="542"/>
        <v>1</v>
      </c>
      <c r="AG1178" s="161" t="str">
        <f t="shared" ca="1" si="543"/>
        <v/>
      </c>
      <c r="AH1178" s="161">
        <f t="shared" ca="1" si="544"/>
        <v>1</v>
      </c>
      <c r="AI1178" s="161" t="str">
        <f t="shared" ca="1" si="545"/>
        <v/>
      </c>
      <c r="AJ1178" s="161">
        <f t="shared" ca="1" si="546"/>
        <v>1</v>
      </c>
      <c r="AL1178" s="161" t="str">
        <f t="shared" ca="1" si="547"/>
        <v/>
      </c>
      <c r="AM1178" s="161">
        <f t="shared" ca="1" si="558"/>
        <v>1</v>
      </c>
      <c r="AN1178" s="161" t="str">
        <f t="shared" ca="1" si="548"/>
        <v/>
      </c>
      <c r="AO1178" s="161">
        <f t="shared" ca="1" si="557"/>
        <v>1</v>
      </c>
      <c r="AP1178" s="161" t="str">
        <f t="shared" ca="1" si="549"/>
        <v/>
      </c>
      <c r="AQ1178" s="161">
        <f t="shared" ca="1" si="555"/>
        <v>1</v>
      </c>
      <c r="AR1178" s="161" t="str">
        <f t="shared" ca="1" si="550"/>
        <v/>
      </c>
      <c r="AS1178" s="161">
        <f t="shared" ca="1" si="551"/>
        <v>1</v>
      </c>
      <c r="AT1178" s="159" t="str">
        <f t="shared" ref="AT1178:AT1241" ca="1" si="560">IF(OR(Z1178=1,Y1178=0),-1,"")</f>
        <v/>
      </c>
      <c r="AU1178" s="210">
        <f t="shared" ca="1" si="535"/>
        <v>14</v>
      </c>
      <c r="AV1178" s="209"/>
      <c r="AW1178" s="204">
        <f t="shared" si="552"/>
        <v>12956.249999999984</v>
      </c>
      <c r="AX1178" s="159"/>
      <c r="AZ1178" s="159"/>
      <c r="BM1178" s="207"/>
      <c r="BN1178" s="212"/>
      <c r="BP1178" s="209"/>
      <c r="BQ1178" s="211"/>
      <c r="BR1178" s="211"/>
      <c r="BS1178" s="211"/>
      <c r="BT1178" s="211"/>
      <c r="BU1178" s="211"/>
      <c r="BV1178" s="211"/>
      <c r="BW1178" s="211"/>
      <c r="BX1178" s="211"/>
      <c r="BY1178" s="211"/>
      <c r="BZ1178" s="211"/>
      <c r="CA1178" s="209"/>
      <c r="CB1178" s="224"/>
      <c r="CC1178" s="204"/>
      <c r="CD1178" s="204"/>
      <c r="CE1178" s="204"/>
      <c r="CF1178" s="211"/>
      <c r="CG1178" s="211"/>
      <c r="CI1178" s="209"/>
      <c r="CJ1178" s="209"/>
      <c r="EH1178" s="165"/>
      <c r="EI1178" s="165"/>
      <c r="EJ1178" s="166"/>
      <c r="EK1178" s="209"/>
      <c r="EL1178" s="211"/>
      <c r="EM1178" s="211"/>
      <c r="EN1178" s="211"/>
      <c r="EO1178" s="211"/>
      <c r="EP1178" s="211"/>
      <c r="ES1178" s="165"/>
      <c r="ET1178" s="165"/>
      <c r="EU1178" s="166"/>
      <c r="EV1178" s="209"/>
      <c r="EW1178" s="211"/>
      <c r="EX1178" s="211"/>
      <c r="EY1178" s="211"/>
      <c r="EZ1178" s="211"/>
      <c r="FA1178" s="211"/>
      <c r="FD1178" s="165"/>
      <c r="FE1178" s="165"/>
      <c r="FF1178" s="166"/>
      <c r="FG1178" s="209"/>
      <c r="FH1178" s="211"/>
      <c r="FI1178" s="211"/>
      <c r="FJ1178" s="211"/>
      <c r="FK1178" s="211"/>
      <c r="FL1178" s="211"/>
    </row>
    <row r="1179" spans="9:168">
      <c r="I1179" s="221">
        <f t="shared" si="556"/>
        <v>575</v>
      </c>
      <c r="J1179" s="159">
        <f>'v-t_chart'!C1176</f>
        <v>78</v>
      </c>
      <c r="K1179" s="204">
        <f t="shared" ca="1" si="534"/>
        <v>228.46199999999999</v>
      </c>
      <c r="L1179" s="205" t="b">
        <f>IF('Input&amp;Output'!$C$3=10,phase_chart!C1176,IF('Input&amp;Output'!$C$3=21,phase_chart!G1176,IF('Input&amp;Output'!$C$3=22,phase_chart!K1176,IF('Input&amp;Output'!$C$3=31,phase_chart!O1176,IF('Input&amp;Output'!$C$3=32,phase_chart!S1176,"")))))</f>
        <v>0</v>
      </c>
      <c r="M1179" s="206" t="b">
        <f>IF('Input&amp;Output'!$C$3=10,phase_chart!D1176,IF('Input&amp;Output'!$C$3=21,phase_chart!H1176,IF('Input&amp;Output'!$C$3=22,phase_chart!L1176,IF('Input&amp;Output'!$C$3=31,phase_chart!P1176,IF('Input&amp;Output'!$C$3=32,phase_chart!T1176,"")))))</f>
        <v>0</v>
      </c>
      <c r="N1179" s="205" t="b">
        <f>IF('Input&amp;Output'!$C$3=10,phase_chart!E1176,IF('Input&amp;Output'!$C$3=21,phase_chart!I1176,IF('Input&amp;Output'!$C$3=22,phase_chart!M1176,IF('Input&amp;Output'!$C$3=31,phase_chart!Q1176,IF('Input&amp;Output'!$C$3=32,phase_chart!U1176,"")))))</f>
        <v>1</v>
      </c>
      <c r="P1179" s="159">
        <f ca="1">IF(NOT($J1179=0),IF($J1179&lt;IF($P1178=0,0,VLOOKUP(P1178,tbL!$M$37:$Q$43,IF(L1179=TRUE,2,4))),IF($J1179&gt;=VLOOKUP(P1178,tbL!$M$37:$Q$43,IF(L1179=TRUE,3,5)),$P1178,IF(AND(L1178=TRUE,L1179=TRUE),$P1178,$P1178-1)),IF(AND(L1179=TRUE,J1179=VLOOKUP(P1178,tbL!$M$37:$Q$43,IF(L1179=TRUE,2,4))),P1178,IF($P1178+1&gt;$C$12,$C$12,$P1178+1))),0)</f>
        <v>1</v>
      </c>
      <c r="Q1179" s="159">
        <f t="shared" ca="1" si="536"/>
        <v>1</v>
      </c>
      <c r="R1179" s="207">
        <f t="shared" si="553"/>
        <v>0</v>
      </c>
      <c r="S1179" s="208"/>
      <c r="T1179" s="159">
        <f t="shared" si="554"/>
        <v>0</v>
      </c>
      <c r="U1179" s="209" t="str">
        <f ca="1">IF(AND(T1179=-1,N1179=TRUE),"*",IF(AND(U1178="*",N1179=TRUE),"*",IF(AND(AND(L1179=TRUE,U1178="*"),J1179&lt;VLOOKUP(V1178+1,tbL!$M$38:$O$43,3)),"*","")))</f>
        <v/>
      </c>
      <c r="V1179" s="204">
        <f t="shared" ca="1" si="537"/>
        <v>1</v>
      </c>
      <c r="Y1179" s="159" t="str">
        <f t="shared" ca="1" si="538"/>
        <v/>
      </c>
      <c r="Z1179" s="159" t="str">
        <f t="shared" si="539"/>
        <v/>
      </c>
      <c r="AA1179" s="159">
        <f t="shared" ca="1" si="559"/>
        <v>1</v>
      </c>
      <c r="AC1179" s="161" t="str">
        <f t="shared" ca="1" si="540"/>
        <v/>
      </c>
      <c r="AD1179" s="161">
        <f t="shared" ca="1" si="541"/>
        <v>1</v>
      </c>
      <c r="AE1179" s="161" t="str">
        <f t="shared" ca="1" si="532"/>
        <v/>
      </c>
      <c r="AF1179" s="161">
        <f t="shared" ca="1" si="542"/>
        <v>1</v>
      </c>
      <c r="AG1179" s="161" t="str">
        <f t="shared" ca="1" si="543"/>
        <v/>
      </c>
      <c r="AH1179" s="161">
        <f t="shared" ca="1" si="544"/>
        <v>1</v>
      </c>
      <c r="AI1179" s="161" t="str">
        <f t="shared" ca="1" si="545"/>
        <v/>
      </c>
      <c r="AJ1179" s="161">
        <f t="shared" ca="1" si="546"/>
        <v>1</v>
      </c>
      <c r="AL1179" s="161" t="str">
        <f t="shared" ca="1" si="547"/>
        <v/>
      </c>
      <c r="AM1179" s="161">
        <f t="shared" ca="1" si="558"/>
        <v>1</v>
      </c>
      <c r="AN1179" s="161" t="str">
        <f t="shared" ca="1" si="548"/>
        <v/>
      </c>
      <c r="AO1179" s="161">
        <f t="shared" ca="1" si="557"/>
        <v>1</v>
      </c>
      <c r="AP1179" s="161" t="str">
        <f t="shared" ca="1" si="549"/>
        <v/>
      </c>
      <c r="AQ1179" s="161">
        <f t="shared" ca="1" si="555"/>
        <v>1</v>
      </c>
      <c r="AR1179" s="161" t="str">
        <f t="shared" ca="1" si="550"/>
        <v/>
      </c>
      <c r="AS1179" s="161">
        <f t="shared" ca="1" si="551"/>
        <v>1</v>
      </c>
      <c r="AT1179" s="159" t="str">
        <f t="shared" ca="1" si="560"/>
        <v/>
      </c>
      <c r="AU1179" s="210">
        <f t="shared" ca="1" si="535"/>
        <v>14</v>
      </c>
      <c r="AV1179" s="209"/>
      <c r="AW1179" s="204">
        <f t="shared" si="552"/>
        <v>12977.91666666665</v>
      </c>
      <c r="AX1179" s="159"/>
      <c r="AZ1179" s="159"/>
      <c r="BM1179" s="207"/>
      <c r="BN1179" s="212"/>
      <c r="BP1179" s="209"/>
      <c r="BQ1179" s="211"/>
      <c r="BR1179" s="211"/>
      <c r="BS1179" s="211"/>
      <c r="BT1179" s="211"/>
      <c r="BU1179" s="211"/>
      <c r="BV1179" s="211"/>
      <c r="BW1179" s="211"/>
      <c r="BX1179" s="211"/>
      <c r="BY1179" s="211"/>
      <c r="BZ1179" s="211"/>
      <c r="CA1179" s="209"/>
      <c r="CB1179" s="224"/>
      <c r="CC1179" s="204"/>
      <c r="CD1179" s="204"/>
      <c r="CE1179" s="204"/>
      <c r="CF1179" s="211"/>
      <c r="CG1179" s="211"/>
      <c r="CI1179" s="209"/>
      <c r="CJ1179" s="209"/>
      <c r="EH1179" s="165"/>
      <c r="EI1179" s="165"/>
      <c r="EJ1179" s="166"/>
      <c r="EK1179" s="209"/>
      <c r="EL1179" s="211"/>
      <c r="EM1179" s="211"/>
      <c r="EN1179" s="211"/>
      <c r="EO1179" s="211"/>
      <c r="EP1179" s="211"/>
      <c r="ES1179" s="165"/>
      <c r="ET1179" s="165"/>
      <c r="EU1179" s="166"/>
      <c r="EV1179" s="209"/>
      <c r="EW1179" s="211"/>
      <c r="EX1179" s="211"/>
      <c r="EY1179" s="211"/>
      <c r="EZ1179" s="211"/>
      <c r="FA1179" s="211"/>
      <c r="FD1179" s="165"/>
      <c r="FE1179" s="165"/>
      <c r="FF1179" s="166"/>
      <c r="FG1179" s="209"/>
      <c r="FH1179" s="211"/>
      <c r="FI1179" s="211"/>
      <c r="FJ1179" s="211"/>
      <c r="FK1179" s="211"/>
      <c r="FL1179" s="211"/>
    </row>
    <row r="1180" spans="9:168">
      <c r="I1180" s="221">
        <f t="shared" si="556"/>
        <v>576</v>
      </c>
      <c r="J1180" s="159">
        <f>'v-t_chart'!C1177</f>
        <v>76.7</v>
      </c>
      <c r="K1180" s="204">
        <f t="shared" ca="1" si="534"/>
        <v>224.65430000000001</v>
      </c>
      <c r="L1180" s="205" t="b">
        <f>IF('Input&amp;Output'!$C$3=10,phase_chart!C1177,IF('Input&amp;Output'!$C$3=21,phase_chart!G1177,IF('Input&amp;Output'!$C$3=22,phase_chart!K1177,IF('Input&amp;Output'!$C$3=31,phase_chart!O1177,IF('Input&amp;Output'!$C$3=32,phase_chart!S1177,"")))))</f>
        <v>0</v>
      </c>
      <c r="M1180" s="206" t="b">
        <f>IF('Input&amp;Output'!$C$3=10,phase_chart!D1177,IF('Input&amp;Output'!$C$3=21,phase_chart!H1177,IF('Input&amp;Output'!$C$3=22,phase_chart!L1177,IF('Input&amp;Output'!$C$3=31,phase_chart!P1177,IF('Input&amp;Output'!$C$3=32,phase_chart!T1177,"")))))</f>
        <v>0</v>
      </c>
      <c r="N1180" s="205" t="b">
        <f>IF('Input&amp;Output'!$C$3=10,phase_chart!E1177,IF('Input&amp;Output'!$C$3=21,phase_chart!I1177,IF('Input&amp;Output'!$C$3=22,phase_chart!M1177,IF('Input&amp;Output'!$C$3=31,phase_chart!Q1177,IF('Input&amp;Output'!$C$3=32,phase_chart!U1177,"")))))</f>
        <v>1</v>
      </c>
      <c r="P1180" s="159">
        <f ca="1">IF(NOT($J1180=0),IF($J1180&lt;IF($P1179=0,0,VLOOKUP(P1179,tbL!$M$37:$Q$43,IF(L1180=TRUE,2,4))),IF($J1180&gt;=VLOOKUP(P1179,tbL!$M$37:$Q$43,IF(L1180=TRUE,3,5)),$P1179,IF(AND(L1179=TRUE,L1180=TRUE),$P1179,$P1179-1)),IF(AND(L1180=TRUE,J1180=VLOOKUP(P1179,tbL!$M$37:$Q$43,IF(L1180=TRUE,2,4))),P1179,IF($P1179+1&gt;$C$12,$C$12,$P1179+1))),0)</f>
        <v>1</v>
      </c>
      <c r="Q1180" s="159">
        <f t="shared" ca="1" si="536"/>
        <v>1</v>
      </c>
      <c r="R1180" s="207">
        <f t="shared" si="553"/>
        <v>0</v>
      </c>
      <c r="S1180" s="208"/>
      <c r="T1180" s="159">
        <f t="shared" si="554"/>
        <v>0</v>
      </c>
      <c r="U1180" s="209" t="str">
        <f ca="1">IF(AND(T1180=-1,N1180=TRUE),"*",IF(AND(U1179="*",N1180=TRUE),"*",IF(AND(AND(L1180=TRUE,U1179="*"),J1180&lt;VLOOKUP(V1179+1,tbL!$M$38:$O$43,3)),"*","")))</f>
        <v/>
      </c>
      <c r="V1180" s="204">
        <f t="shared" ca="1" si="537"/>
        <v>1</v>
      </c>
      <c r="Y1180" s="159" t="str">
        <f t="shared" ca="1" si="538"/>
        <v/>
      </c>
      <c r="Z1180" s="159" t="str">
        <f t="shared" si="539"/>
        <v/>
      </c>
      <c r="AA1180" s="159">
        <f t="shared" ca="1" si="559"/>
        <v>1</v>
      </c>
      <c r="AC1180" s="161" t="str">
        <f t="shared" ca="1" si="540"/>
        <v/>
      </c>
      <c r="AD1180" s="161">
        <f t="shared" ca="1" si="541"/>
        <v>1</v>
      </c>
      <c r="AE1180" s="161" t="str">
        <f t="shared" ca="1" si="532"/>
        <v/>
      </c>
      <c r="AF1180" s="161">
        <f t="shared" ca="1" si="542"/>
        <v>1</v>
      </c>
      <c r="AG1180" s="161" t="str">
        <f t="shared" ca="1" si="543"/>
        <v/>
      </c>
      <c r="AH1180" s="161">
        <f t="shared" ca="1" si="544"/>
        <v>1</v>
      </c>
      <c r="AI1180" s="161" t="str">
        <f t="shared" ca="1" si="545"/>
        <v/>
      </c>
      <c r="AJ1180" s="161">
        <f t="shared" ca="1" si="546"/>
        <v>1</v>
      </c>
      <c r="AL1180" s="161" t="str">
        <f t="shared" ca="1" si="547"/>
        <v/>
      </c>
      <c r="AM1180" s="161">
        <f t="shared" ca="1" si="558"/>
        <v>1</v>
      </c>
      <c r="AN1180" s="161" t="str">
        <f t="shared" ca="1" si="548"/>
        <v/>
      </c>
      <c r="AO1180" s="161">
        <f t="shared" ca="1" si="557"/>
        <v>1</v>
      </c>
      <c r="AP1180" s="161" t="str">
        <f t="shared" ca="1" si="549"/>
        <v/>
      </c>
      <c r="AQ1180" s="161">
        <f t="shared" ca="1" si="555"/>
        <v>1</v>
      </c>
      <c r="AR1180" s="161" t="str">
        <f t="shared" ca="1" si="550"/>
        <v/>
      </c>
      <c r="AS1180" s="161">
        <f t="shared" ca="1" si="551"/>
        <v>1</v>
      </c>
      <c r="AT1180" s="159" t="str">
        <f t="shared" ca="1" si="560"/>
        <v/>
      </c>
      <c r="AU1180" s="210">
        <f t="shared" ca="1" si="535"/>
        <v>14</v>
      </c>
      <c r="AV1180" s="209"/>
      <c r="AW1180" s="204">
        <f t="shared" si="552"/>
        <v>12999.222222222204</v>
      </c>
      <c r="AX1180" s="159"/>
      <c r="AZ1180" s="159"/>
      <c r="BM1180" s="207"/>
      <c r="BN1180" s="212"/>
      <c r="BP1180" s="209"/>
      <c r="BQ1180" s="211"/>
      <c r="BR1180" s="211"/>
      <c r="BS1180" s="211"/>
      <c r="BT1180" s="211"/>
      <c r="BU1180" s="211"/>
      <c r="BV1180" s="211"/>
      <c r="BW1180" s="211"/>
      <c r="BX1180" s="211"/>
      <c r="BY1180" s="211"/>
      <c r="BZ1180" s="211"/>
      <c r="CA1180" s="209"/>
      <c r="CB1180" s="224"/>
      <c r="CC1180" s="204"/>
      <c r="CD1180" s="204"/>
      <c r="CE1180" s="204"/>
      <c r="CF1180" s="211"/>
      <c r="CG1180" s="211"/>
      <c r="CI1180" s="209"/>
      <c r="CJ1180" s="209"/>
      <c r="EH1180" s="165"/>
      <c r="EI1180" s="165"/>
      <c r="EJ1180" s="166"/>
      <c r="EK1180" s="209"/>
      <c r="EL1180" s="211"/>
      <c r="EM1180" s="211"/>
      <c r="EN1180" s="211"/>
      <c r="EO1180" s="211"/>
      <c r="EP1180" s="211"/>
      <c r="ES1180" s="165"/>
      <c r="ET1180" s="165"/>
      <c r="EU1180" s="166"/>
      <c r="EV1180" s="209"/>
      <c r="EW1180" s="211"/>
      <c r="EX1180" s="211"/>
      <c r="EY1180" s="211"/>
      <c r="EZ1180" s="211"/>
      <c r="FA1180" s="211"/>
      <c r="FD1180" s="165"/>
      <c r="FE1180" s="165"/>
      <c r="FF1180" s="166"/>
      <c r="FG1180" s="209"/>
      <c r="FH1180" s="211"/>
      <c r="FI1180" s="211"/>
      <c r="FJ1180" s="211"/>
      <c r="FK1180" s="211"/>
      <c r="FL1180" s="211"/>
    </row>
    <row r="1181" spans="9:168">
      <c r="I1181" s="221">
        <f t="shared" si="556"/>
        <v>577</v>
      </c>
      <c r="J1181" s="159">
        <f>'v-t_chart'!C1178</f>
        <v>73.7</v>
      </c>
      <c r="K1181" s="204">
        <f t="shared" ca="1" si="534"/>
        <v>215.8673</v>
      </c>
      <c r="L1181" s="205" t="b">
        <f>IF('Input&amp;Output'!$C$3=10,phase_chart!C1178,IF('Input&amp;Output'!$C$3=21,phase_chart!G1178,IF('Input&amp;Output'!$C$3=22,phase_chart!K1178,IF('Input&amp;Output'!$C$3=31,phase_chart!O1178,IF('Input&amp;Output'!$C$3=32,phase_chart!S1178,"")))))</f>
        <v>0</v>
      </c>
      <c r="M1181" s="206" t="b">
        <f>IF('Input&amp;Output'!$C$3=10,phase_chart!D1178,IF('Input&amp;Output'!$C$3=21,phase_chart!H1178,IF('Input&amp;Output'!$C$3=22,phase_chart!L1178,IF('Input&amp;Output'!$C$3=31,phase_chart!P1178,IF('Input&amp;Output'!$C$3=32,phase_chart!T1178,"")))))</f>
        <v>0</v>
      </c>
      <c r="N1181" s="205" t="b">
        <f>IF('Input&amp;Output'!$C$3=10,phase_chart!E1178,IF('Input&amp;Output'!$C$3=21,phase_chart!I1178,IF('Input&amp;Output'!$C$3=22,phase_chart!M1178,IF('Input&amp;Output'!$C$3=31,phase_chart!Q1178,IF('Input&amp;Output'!$C$3=32,phase_chart!U1178,"")))))</f>
        <v>1</v>
      </c>
      <c r="P1181" s="159">
        <f ca="1">IF(NOT($J1181=0),IF($J1181&lt;IF($P1180=0,0,VLOOKUP(P1180,tbL!$M$37:$Q$43,IF(L1181=TRUE,2,4))),IF($J1181&gt;=VLOOKUP(P1180,tbL!$M$37:$Q$43,IF(L1181=TRUE,3,5)),$P1180,IF(AND(L1180=TRUE,L1181=TRUE),$P1180,$P1180-1)),IF(AND(L1181=TRUE,J1181=VLOOKUP(P1180,tbL!$M$37:$Q$43,IF(L1181=TRUE,2,4))),P1180,IF($P1180+1&gt;$C$12,$C$12,$P1180+1))),0)</f>
        <v>1</v>
      </c>
      <c r="Q1181" s="159">
        <f t="shared" ca="1" si="536"/>
        <v>1</v>
      </c>
      <c r="R1181" s="207">
        <f t="shared" si="553"/>
        <v>0</v>
      </c>
      <c r="S1181" s="208"/>
      <c r="T1181" s="159">
        <f t="shared" si="554"/>
        <v>0</v>
      </c>
      <c r="U1181" s="209" t="str">
        <f ca="1">IF(AND(T1181=-1,N1181=TRUE),"*",IF(AND(U1180="*",N1181=TRUE),"*",IF(AND(AND(L1181=TRUE,U1180="*"),J1181&lt;VLOOKUP(V1180+1,tbL!$M$38:$O$43,3)),"*","")))</f>
        <v/>
      </c>
      <c r="V1181" s="204">
        <f t="shared" ca="1" si="537"/>
        <v>1</v>
      </c>
      <c r="Y1181" s="159" t="str">
        <f t="shared" ca="1" si="538"/>
        <v/>
      </c>
      <c r="Z1181" s="159" t="str">
        <f t="shared" si="539"/>
        <v/>
      </c>
      <c r="AA1181" s="159">
        <f t="shared" ca="1" si="559"/>
        <v>1</v>
      </c>
      <c r="AC1181" s="161" t="str">
        <f t="shared" ca="1" si="540"/>
        <v/>
      </c>
      <c r="AD1181" s="161">
        <f t="shared" ca="1" si="541"/>
        <v>1</v>
      </c>
      <c r="AE1181" s="161" t="str">
        <f t="shared" ca="1" si="532"/>
        <v/>
      </c>
      <c r="AF1181" s="161">
        <f t="shared" ca="1" si="542"/>
        <v>1</v>
      </c>
      <c r="AG1181" s="161" t="str">
        <f t="shared" ca="1" si="543"/>
        <v/>
      </c>
      <c r="AH1181" s="161">
        <f t="shared" ca="1" si="544"/>
        <v>1</v>
      </c>
      <c r="AI1181" s="161" t="str">
        <f t="shared" ca="1" si="545"/>
        <v/>
      </c>
      <c r="AJ1181" s="161">
        <f t="shared" ca="1" si="546"/>
        <v>1</v>
      </c>
      <c r="AL1181" s="161" t="str">
        <f t="shared" ca="1" si="547"/>
        <v/>
      </c>
      <c r="AM1181" s="161">
        <f t="shared" ca="1" si="558"/>
        <v>1</v>
      </c>
      <c r="AN1181" s="161" t="str">
        <f t="shared" ca="1" si="548"/>
        <v/>
      </c>
      <c r="AO1181" s="161">
        <f t="shared" ca="1" si="557"/>
        <v>1</v>
      </c>
      <c r="AP1181" s="161" t="str">
        <f t="shared" ca="1" si="549"/>
        <v/>
      </c>
      <c r="AQ1181" s="161">
        <f t="shared" ca="1" si="555"/>
        <v>1</v>
      </c>
      <c r="AR1181" s="161" t="str">
        <f t="shared" ca="1" si="550"/>
        <v/>
      </c>
      <c r="AS1181" s="161">
        <f t="shared" ca="1" si="551"/>
        <v>1</v>
      </c>
      <c r="AT1181" s="159" t="str">
        <f t="shared" ca="1" si="560"/>
        <v/>
      </c>
      <c r="AU1181" s="210">
        <f t="shared" ca="1" si="535"/>
        <v>14</v>
      </c>
      <c r="AV1181" s="209"/>
      <c r="AW1181" s="204">
        <f t="shared" si="552"/>
        <v>13019.694444444427</v>
      </c>
      <c r="AX1181" s="159"/>
      <c r="AZ1181" s="159"/>
      <c r="BM1181" s="207"/>
      <c r="BN1181" s="212"/>
      <c r="BP1181" s="209"/>
      <c r="BQ1181" s="211"/>
      <c r="BR1181" s="211"/>
      <c r="BS1181" s="211"/>
      <c r="BT1181" s="211"/>
      <c r="BU1181" s="211"/>
      <c r="BV1181" s="211"/>
      <c r="BW1181" s="211"/>
      <c r="BX1181" s="211"/>
      <c r="BY1181" s="211"/>
      <c r="BZ1181" s="211"/>
      <c r="CA1181" s="209"/>
      <c r="CB1181" s="224"/>
      <c r="CC1181" s="204"/>
      <c r="CD1181" s="204"/>
      <c r="CE1181" s="204"/>
      <c r="CF1181" s="211"/>
      <c r="CG1181" s="211"/>
      <c r="CI1181" s="209"/>
      <c r="CJ1181" s="209"/>
      <c r="EH1181" s="165"/>
      <c r="EI1181" s="165"/>
      <c r="EJ1181" s="166"/>
      <c r="EK1181" s="209"/>
      <c r="EL1181" s="211"/>
      <c r="EM1181" s="211"/>
      <c r="EN1181" s="211"/>
      <c r="EO1181" s="211"/>
      <c r="EP1181" s="211"/>
      <c r="ES1181" s="165"/>
      <c r="ET1181" s="165"/>
      <c r="EU1181" s="166"/>
      <c r="EV1181" s="209"/>
      <c r="EW1181" s="211"/>
      <c r="EX1181" s="211"/>
      <c r="EY1181" s="211"/>
      <c r="EZ1181" s="211"/>
      <c r="FA1181" s="211"/>
      <c r="FD1181" s="165"/>
      <c r="FE1181" s="165"/>
      <c r="FF1181" s="166"/>
      <c r="FG1181" s="209"/>
      <c r="FH1181" s="211"/>
      <c r="FI1181" s="211"/>
      <c r="FJ1181" s="211"/>
      <c r="FK1181" s="211"/>
      <c r="FL1181" s="211"/>
    </row>
    <row r="1182" spans="9:168">
      <c r="I1182" s="221">
        <f t="shared" si="556"/>
        <v>578</v>
      </c>
      <c r="J1182" s="159">
        <f>'v-t_chart'!C1179</f>
        <v>69.5</v>
      </c>
      <c r="K1182" s="204">
        <f t="shared" ca="1" si="534"/>
        <v>203.56549999999999</v>
      </c>
      <c r="L1182" s="205" t="b">
        <f>IF('Input&amp;Output'!$C$3=10,phase_chart!C1179,IF('Input&amp;Output'!$C$3=21,phase_chart!G1179,IF('Input&amp;Output'!$C$3=22,phase_chart!K1179,IF('Input&amp;Output'!$C$3=31,phase_chart!O1179,IF('Input&amp;Output'!$C$3=32,phase_chart!S1179,"")))))</f>
        <v>0</v>
      </c>
      <c r="M1182" s="206" t="b">
        <f>IF('Input&amp;Output'!$C$3=10,phase_chart!D1179,IF('Input&amp;Output'!$C$3=21,phase_chart!H1179,IF('Input&amp;Output'!$C$3=22,phase_chart!L1179,IF('Input&amp;Output'!$C$3=31,phase_chart!P1179,IF('Input&amp;Output'!$C$3=32,phase_chart!T1179,"")))))</f>
        <v>0</v>
      </c>
      <c r="N1182" s="205" t="b">
        <f>IF('Input&amp;Output'!$C$3=10,phase_chart!E1179,IF('Input&amp;Output'!$C$3=21,phase_chart!I1179,IF('Input&amp;Output'!$C$3=22,phase_chart!M1179,IF('Input&amp;Output'!$C$3=31,phase_chart!Q1179,IF('Input&amp;Output'!$C$3=32,phase_chart!U1179,"")))))</f>
        <v>1</v>
      </c>
      <c r="P1182" s="159">
        <f ca="1">IF(NOT($J1182=0),IF($J1182&lt;IF($P1181=0,0,VLOOKUP(P1181,tbL!$M$37:$Q$43,IF(L1182=TRUE,2,4))),IF($J1182&gt;=VLOOKUP(P1181,tbL!$M$37:$Q$43,IF(L1182=TRUE,3,5)),$P1181,IF(AND(L1181=TRUE,L1182=TRUE),$P1181,$P1181-1)),IF(AND(L1182=TRUE,J1182=VLOOKUP(P1181,tbL!$M$37:$Q$43,IF(L1182=TRUE,2,4))),P1181,IF($P1181+1&gt;$C$12,$C$12,$P1181+1))),0)</f>
        <v>1</v>
      </c>
      <c r="Q1182" s="159">
        <f t="shared" ca="1" si="536"/>
        <v>1</v>
      </c>
      <c r="R1182" s="207">
        <f t="shared" si="553"/>
        <v>0</v>
      </c>
      <c r="S1182" s="208"/>
      <c r="T1182" s="159">
        <f t="shared" si="554"/>
        <v>0</v>
      </c>
      <c r="U1182" s="209" t="str">
        <f ca="1">IF(AND(T1182=-1,N1182=TRUE),"*",IF(AND(U1181="*",N1182=TRUE),"*",IF(AND(AND(L1182=TRUE,U1181="*"),J1182&lt;VLOOKUP(V1181+1,tbL!$M$38:$O$43,3)),"*","")))</f>
        <v/>
      </c>
      <c r="V1182" s="204">
        <f t="shared" ca="1" si="537"/>
        <v>1</v>
      </c>
      <c r="Y1182" s="159" t="str">
        <f t="shared" ca="1" si="538"/>
        <v/>
      </c>
      <c r="Z1182" s="159" t="str">
        <f t="shared" si="539"/>
        <v/>
      </c>
      <c r="AA1182" s="159">
        <f t="shared" ca="1" si="559"/>
        <v>1</v>
      </c>
      <c r="AC1182" s="161" t="str">
        <f t="shared" ca="1" si="540"/>
        <v/>
      </c>
      <c r="AD1182" s="161">
        <f t="shared" ca="1" si="541"/>
        <v>1</v>
      </c>
      <c r="AE1182" s="161" t="str">
        <f t="shared" ca="1" si="532"/>
        <v/>
      </c>
      <c r="AF1182" s="161">
        <f t="shared" ca="1" si="542"/>
        <v>1</v>
      </c>
      <c r="AG1182" s="161" t="str">
        <f t="shared" ca="1" si="543"/>
        <v/>
      </c>
      <c r="AH1182" s="161">
        <f t="shared" ca="1" si="544"/>
        <v>1</v>
      </c>
      <c r="AI1182" s="161" t="str">
        <f t="shared" ca="1" si="545"/>
        <v/>
      </c>
      <c r="AJ1182" s="161">
        <f t="shared" ca="1" si="546"/>
        <v>1</v>
      </c>
      <c r="AL1182" s="161" t="str">
        <f t="shared" ca="1" si="547"/>
        <v/>
      </c>
      <c r="AM1182" s="161">
        <f t="shared" ca="1" si="558"/>
        <v>1</v>
      </c>
      <c r="AN1182" s="161" t="str">
        <f t="shared" ca="1" si="548"/>
        <v/>
      </c>
      <c r="AO1182" s="161">
        <f t="shared" ca="1" si="557"/>
        <v>1</v>
      </c>
      <c r="AP1182" s="161" t="str">
        <f t="shared" ca="1" si="549"/>
        <v/>
      </c>
      <c r="AQ1182" s="161">
        <f t="shared" ca="1" si="555"/>
        <v>1</v>
      </c>
      <c r="AR1182" s="161" t="str">
        <f t="shared" ca="1" si="550"/>
        <v/>
      </c>
      <c r="AS1182" s="161">
        <f t="shared" ca="1" si="551"/>
        <v>1</v>
      </c>
      <c r="AT1182" s="159" t="str">
        <f t="shared" ca="1" si="560"/>
        <v/>
      </c>
      <c r="AU1182" s="210">
        <f t="shared" ca="1" si="535"/>
        <v>14</v>
      </c>
      <c r="AV1182" s="209"/>
      <c r="AW1182" s="204">
        <f t="shared" si="552"/>
        <v>13038.999999999982</v>
      </c>
      <c r="AX1182" s="159"/>
      <c r="AZ1182" s="159"/>
      <c r="BM1182" s="207"/>
      <c r="BN1182" s="212"/>
      <c r="BP1182" s="209"/>
      <c r="BQ1182" s="211"/>
      <c r="BR1182" s="211"/>
      <c r="BS1182" s="211"/>
      <c r="BT1182" s="211"/>
      <c r="BU1182" s="211"/>
      <c r="BV1182" s="211"/>
      <c r="BW1182" s="211"/>
      <c r="BX1182" s="211"/>
      <c r="BY1182" s="211"/>
      <c r="BZ1182" s="211"/>
      <c r="CA1182" s="209"/>
      <c r="CB1182" s="224"/>
      <c r="CC1182" s="204"/>
      <c r="CD1182" s="204"/>
      <c r="CE1182" s="204"/>
      <c r="CF1182" s="211"/>
      <c r="CG1182" s="211"/>
      <c r="CI1182" s="209"/>
      <c r="CJ1182" s="209"/>
      <c r="EH1182" s="165"/>
      <c r="EI1182" s="165"/>
      <c r="EJ1182" s="166"/>
      <c r="EK1182" s="209"/>
      <c r="EL1182" s="211"/>
      <c r="EM1182" s="211"/>
      <c r="EN1182" s="211"/>
      <c r="EO1182" s="211"/>
      <c r="EP1182" s="211"/>
      <c r="ES1182" s="165"/>
      <c r="ET1182" s="165"/>
      <c r="EU1182" s="166"/>
      <c r="EV1182" s="209"/>
      <c r="EW1182" s="211"/>
      <c r="EX1182" s="211"/>
      <c r="EY1182" s="211"/>
      <c r="EZ1182" s="211"/>
      <c r="FA1182" s="211"/>
      <c r="FD1182" s="165"/>
      <c r="FE1182" s="165"/>
      <c r="FF1182" s="166"/>
      <c r="FG1182" s="209"/>
      <c r="FH1182" s="211"/>
      <c r="FI1182" s="211"/>
      <c r="FJ1182" s="211"/>
      <c r="FK1182" s="211"/>
      <c r="FL1182" s="211"/>
    </row>
    <row r="1183" spans="9:168">
      <c r="I1183" s="221">
        <f t="shared" si="556"/>
        <v>579</v>
      </c>
      <c r="J1183" s="159">
        <f>'v-t_chart'!C1180</f>
        <v>64.8</v>
      </c>
      <c r="K1183" s="204">
        <f t="shared" ca="1" si="534"/>
        <v>189.79919999999998</v>
      </c>
      <c r="L1183" s="205" t="b">
        <f>IF('Input&amp;Output'!$C$3=10,phase_chart!C1180,IF('Input&amp;Output'!$C$3=21,phase_chart!G1180,IF('Input&amp;Output'!$C$3=22,phase_chart!K1180,IF('Input&amp;Output'!$C$3=31,phase_chart!O1180,IF('Input&amp;Output'!$C$3=32,phase_chart!S1180,"")))))</f>
        <v>0</v>
      </c>
      <c r="M1183" s="206" t="b">
        <f>IF('Input&amp;Output'!$C$3=10,phase_chart!D1180,IF('Input&amp;Output'!$C$3=21,phase_chart!H1180,IF('Input&amp;Output'!$C$3=22,phase_chart!L1180,IF('Input&amp;Output'!$C$3=31,phase_chart!P1180,IF('Input&amp;Output'!$C$3=32,phase_chart!T1180,"")))))</f>
        <v>0</v>
      </c>
      <c r="N1183" s="205" t="b">
        <f>IF('Input&amp;Output'!$C$3=10,phase_chart!E1180,IF('Input&amp;Output'!$C$3=21,phase_chart!I1180,IF('Input&amp;Output'!$C$3=22,phase_chart!M1180,IF('Input&amp;Output'!$C$3=31,phase_chart!Q1180,IF('Input&amp;Output'!$C$3=32,phase_chart!U1180,"")))))</f>
        <v>1</v>
      </c>
      <c r="P1183" s="159">
        <f ca="1">IF(NOT($J1183=0),IF($J1183&lt;IF($P1182=0,0,VLOOKUP(P1182,tbL!$M$37:$Q$43,IF(L1183=TRUE,2,4))),IF($J1183&gt;=VLOOKUP(P1182,tbL!$M$37:$Q$43,IF(L1183=TRUE,3,5)),$P1182,IF(AND(L1182=TRUE,L1183=TRUE),$P1182,$P1182-1)),IF(AND(L1183=TRUE,J1183=VLOOKUP(P1182,tbL!$M$37:$Q$43,IF(L1183=TRUE,2,4))),P1182,IF($P1182+1&gt;$C$12,$C$12,$P1182+1))),0)</f>
        <v>1</v>
      </c>
      <c r="Q1183" s="159">
        <f t="shared" ca="1" si="536"/>
        <v>1</v>
      </c>
      <c r="R1183" s="207">
        <f t="shared" si="553"/>
        <v>0</v>
      </c>
      <c r="S1183" s="208"/>
      <c r="T1183" s="159">
        <f t="shared" si="554"/>
        <v>0</v>
      </c>
      <c r="U1183" s="209" t="str">
        <f ca="1">IF(AND(T1183=-1,N1183=TRUE),"*",IF(AND(U1182="*",N1183=TRUE),"*",IF(AND(AND(L1183=TRUE,U1182="*"),J1183&lt;VLOOKUP(V1182+1,tbL!$M$38:$O$43,3)),"*","")))</f>
        <v/>
      </c>
      <c r="V1183" s="204">
        <f t="shared" ca="1" si="537"/>
        <v>1</v>
      </c>
      <c r="Y1183" s="159" t="str">
        <f t="shared" ca="1" si="538"/>
        <v/>
      </c>
      <c r="Z1183" s="159" t="str">
        <f t="shared" si="539"/>
        <v/>
      </c>
      <c r="AA1183" s="159">
        <f t="shared" ca="1" si="559"/>
        <v>1</v>
      </c>
      <c r="AC1183" s="161" t="str">
        <f t="shared" ca="1" si="540"/>
        <v/>
      </c>
      <c r="AD1183" s="161">
        <f t="shared" ca="1" si="541"/>
        <v>1</v>
      </c>
      <c r="AE1183" s="161" t="str">
        <f t="shared" ca="1" si="532"/>
        <v/>
      </c>
      <c r="AF1183" s="161">
        <f t="shared" ca="1" si="542"/>
        <v>1</v>
      </c>
      <c r="AG1183" s="161" t="str">
        <f t="shared" ca="1" si="543"/>
        <v/>
      </c>
      <c r="AH1183" s="161">
        <f t="shared" ca="1" si="544"/>
        <v>1</v>
      </c>
      <c r="AI1183" s="161" t="str">
        <f t="shared" ca="1" si="545"/>
        <v/>
      </c>
      <c r="AJ1183" s="161">
        <f t="shared" ca="1" si="546"/>
        <v>1</v>
      </c>
      <c r="AL1183" s="161" t="str">
        <f t="shared" ca="1" si="547"/>
        <v/>
      </c>
      <c r="AM1183" s="161">
        <f t="shared" ca="1" si="558"/>
        <v>1</v>
      </c>
      <c r="AN1183" s="161" t="str">
        <f t="shared" ca="1" si="548"/>
        <v/>
      </c>
      <c r="AO1183" s="161">
        <f t="shared" ca="1" si="557"/>
        <v>1</v>
      </c>
      <c r="AP1183" s="161" t="str">
        <f t="shared" ca="1" si="549"/>
        <v/>
      </c>
      <c r="AQ1183" s="161">
        <f t="shared" ca="1" si="555"/>
        <v>1</v>
      </c>
      <c r="AR1183" s="161" t="str">
        <f t="shared" ca="1" si="550"/>
        <v/>
      </c>
      <c r="AS1183" s="161">
        <f t="shared" ca="1" si="551"/>
        <v>1</v>
      </c>
      <c r="AT1183" s="159" t="str">
        <f t="shared" ca="1" si="560"/>
        <v/>
      </c>
      <c r="AU1183" s="210">
        <f t="shared" ca="1" si="535"/>
        <v>14</v>
      </c>
      <c r="AV1183" s="209"/>
      <c r="AW1183" s="204">
        <f t="shared" si="552"/>
        <v>13056.999999999982</v>
      </c>
      <c r="AX1183" s="159"/>
      <c r="AZ1183" s="159"/>
      <c r="BM1183" s="207"/>
      <c r="BN1183" s="212"/>
      <c r="BP1183" s="209"/>
      <c r="BQ1183" s="211"/>
      <c r="BR1183" s="211"/>
      <c r="BS1183" s="211"/>
      <c r="BT1183" s="211"/>
      <c r="BU1183" s="211"/>
      <c r="BV1183" s="211"/>
      <c r="BW1183" s="211"/>
      <c r="BX1183" s="211"/>
      <c r="BY1183" s="211"/>
      <c r="BZ1183" s="211"/>
      <c r="CA1183" s="209"/>
      <c r="CB1183" s="224"/>
      <c r="CC1183" s="204"/>
      <c r="CD1183" s="204"/>
      <c r="CE1183" s="204"/>
      <c r="CF1183" s="211"/>
      <c r="CG1183" s="211"/>
      <c r="CI1183" s="209"/>
      <c r="CJ1183" s="209"/>
      <c r="EH1183" s="165"/>
      <c r="EI1183" s="165"/>
      <c r="EJ1183" s="166"/>
      <c r="EK1183" s="209"/>
      <c r="EL1183" s="211"/>
      <c r="EM1183" s="211"/>
      <c r="EN1183" s="211"/>
      <c r="EO1183" s="211"/>
      <c r="EP1183" s="211"/>
      <c r="ES1183" s="165"/>
      <c r="ET1183" s="165"/>
      <c r="EU1183" s="166"/>
      <c r="EV1183" s="209"/>
      <c r="EW1183" s="211"/>
      <c r="EX1183" s="211"/>
      <c r="EY1183" s="211"/>
      <c r="EZ1183" s="211"/>
      <c r="FA1183" s="211"/>
      <c r="FD1183" s="165"/>
      <c r="FE1183" s="165"/>
      <c r="FF1183" s="166"/>
      <c r="FG1183" s="209"/>
      <c r="FH1183" s="211"/>
      <c r="FI1183" s="211"/>
      <c r="FJ1183" s="211"/>
      <c r="FK1183" s="211"/>
      <c r="FL1183" s="211"/>
    </row>
    <row r="1184" spans="9:168">
      <c r="I1184" s="221">
        <f t="shared" si="556"/>
        <v>580</v>
      </c>
      <c r="J1184" s="159">
        <f>'v-t_chart'!C1181</f>
        <v>60.3</v>
      </c>
      <c r="K1184" s="204">
        <f t="shared" ca="1" si="534"/>
        <v>176.61869999999999</v>
      </c>
      <c r="L1184" s="205" t="b">
        <f>IF('Input&amp;Output'!$C$3=10,phase_chart!C1181,IF('Input&amp;Output'!$C$3=21,phase_chart!G1181,IF('Input&amp;Output'!$C$3=22,phase_chart!K1181,IF('Input&amp;Output'!$C$3=31,phase_chart!O1181,IF('Input&amp;Output'!$C$3=32,phase_chart!S1181,"")))))</f>
        <v>0</v>
      </c>
      <c r="M1184" s="206" t="b">
        <f>IF('Input&amp;Output'!$C$3=10,phase_chart!D1181,IF('Input&amp;Output'!$C$3=21,phase_chart!H1181,IF('Input&amp;Output'!$C$3=22,phase_chart!L1181,IF('Input&amp;Output'!$C$3=31,phase_chart!P1181,IF('Input&amp;Output'!$C$3=32,phase_chart!T1181,"")))))</f>
        <v>0</v>
      </c>
      <c r="N1184" s="205" t="b">
        <f>IF('Input&amp;Output'!$C$3=10,phase_chart!E1181,IF('Input&amp;Output'!$C$3=21,phase_chart!I1181,IF('Input&amp;Output'!$C$3=22,phase_chart!M1181,IF('Input&amp;Output'!$C$3=31,phase_chart!Q1181,IF('Input&amp;Output'!$C$3=32,phase_chart!U1181,"")))))</f>
        <v>1</v>
      </c>
      <c r="P1184" s="159">
        <f ca="1">IF(NOT($J1184=0),IF($J1184&lt;IF($P1183=0,0,VLOOKUP(P1183,tbL!$M$37:$Q$43,IF(L1184=TRUE,2,4))),IF($J1184&gt;=VLOOKUP(P1183,tbL!$M$37:$Q$43,IF(L1184=TRUE,3,5)),$P1183,IF(AND(L1183=TRUE,L1184=TRUE),$P1183,$P1183-1)),IF(AND(L1184=TRUE,J1184=VLOOKUP(P1183,tbL!$M$37:$Q$43,IF(L1184=TRUE,2,4))),P1183,IF($P1183+1&gt;$C$12,$C$12,$P1183+1))),0)</f>
        <v>1</v>
      </c>
      <c r="Q1184" s="159">
        <f t="shared" ca="1" si="536"/>
        <v>1</v>
      </c>
      <c r="R1184" s="207">
        <f t="shared" si="553"/>
        <v>0</v>
      </c>
      <c r="S1184" s="208"/>
      <c r="T1184" s="159">
        <f t="shared" si="554"/>
        <v>0</v>
      </c>
      <c r="U1184" s="209" t="str">
        <f ca="1">IF(AND(T1184=-1,N1184=TRUE),"*",IF(AND(U1183="*",N1184=TRUE),"*",IF(AND(AND(L1184=TRUE,U1183="*"),J1184&lt;VLOOKUP(V1183+1,tbL!$M$38:$O$43,3)),"*","")))</f>
        <v/>
      </c>
      <c r="V1184" s="204">
        <f t="shared" ca="1" si="537"/>
        <v>1</v>
      </c>
      <c r="Y1184" s="159" t="str">
        <f t="shared" ca="1" si="538"/>
        <v/>
      </c>
      <c r="Z1184" s="159" t="str">
        <f t="shared" si="539"/>
        <v/>
      </c>
      <c r="AA1184" s="159">
        <f t="shared" ca="1" si="559"/>
        <v>1</v>
      </c>
      <c r="AC1184" s="161" t="str">
        <f t="shared" ca="1" si="540"/>
        <v/>
      </c>
      <c r="AD1184" s="161">
        <f t="shared" ca="1" si="541"/>
        <v>1</v>
      </c>
      <c r="AE1184" s="161" t="str">
        <f t="shared" ca="1" si="532"/>
        <v/>
      </c>
      <c r="AF1184" s="161">
        <f t="shared" ca="1" si="542"/>
        <v>1</v>
      </c>
      <c r="AG1184" s="161" t="str">
        <f t="shared" ca="1" si="543"/>
        <v/>
      </c>
      <c r="AH1184" s="161">
        <f t="shared" ca="1" si="544"/>
        <v>1</v>
      </c>
      <c r="AI1184" s="161" t="str">
        <f t="shared" ca="1" si="545"/>
        <v/>
      </c>
      <c r="AJ1184" s="161">
        <f t="shared" ca="1" si="546"/>
        <v>1</v>
      </c>
      <c r="AL1184" s="161" t="str">
        <f t="shared" ca="1" si="547"/>
        <v/>
      </c>
      <c r="AM1184" s="161">
        <f t="shared" ca="1" si="558"/>
        <v>1</v>
      </c>
      <c r="AN1184" s="161" t="str">
        <f t="shared" ca="1" si="548"/>
        <v/>
      </c>
      <c r="AO1184" s="161">
        <f t="shared" ca="1" si="557"/>
        <v>1</v>
      </c>
      <c r="AP1184" s="161" t="str">
        <f t="shared" ca="1" si="549"/>
        <v/>
      </c>
      <c r="AQ1184" s="161">
        <f t="shared" ca="1" si="555"/>
        <v>1</v>
      </c>
      <c r="AR1184" s="161" t="str">
        <f t="shared" ca="1" si="550"/>
        <v/>
      </c>
      <c r="AS1184" s="161">
        <f t="shared" ca="1" si="551"/>
        <v>1</v>
      </c>
      <c r="AT1184" s="159" t="str">
        <f t="shared" ca="1" si="560"/>
        <v/>
      </c>
      <c r="AU1184" s="210">
        <f t="shared" ca="1" si="535"/>
        <v>14</v>
      </c>
      <c r="AV1184" s="209"/>
      <c r="AW1184" s="204">
        <f t="shared" si="552"/>
        <v>13073.749999999982</v>
      </c>
      <c r="AX1184" s="159"/>
      <c r="AZ1184" s="159"/>
      <c r="BM1184" s="207"/>
      <c r="BN1184" s="212"/>
      <c r="BP1184" s="209"/>
      <c r="BQ1184" s="211"/>
      <c r="BR1184" s="211"/>
      <c r="BS1184" s="211"/>
      <c r="BT1184" s="211"/>
      <c r="BU1184" s="211"/>
      <c r="BV1184" s="211"/>
      <c r="BW1184" s="211"/>
      <c r="BX1184" s="211"/>
      <c r="BY1184" s="211"/>
      <c r="BZ1184" s="211"/>
      <c r="CA1184" s="209"/>
      <c r="CB1184" s="224"/>
      <c r="CC1184" s="204"/>
      <c r="CD1184" s="204"/>
      <c r="CE1184" s="204"/>
      <c r="CF1184" s="211"/>
      <c r="CG1184" s="211"/>
      <c r="CI1184" s="209"/>
      <c r="CJ1184" s="209"/>
      <c r="EH1184" s="165"/>
      <c r="EI1184" s="165"/>
      <c r="EJ1184" s="166"/>
      <c r="EK1184" s="209"/>
      <c r="EL1184" s="211"/>
      <c r="EM1184" s="211"/>
      <c r="EN1184" s="211"/>
      <c r="EO1184" s="211"/>
      <c r="EP1184" s="211"/>
      <c r="ES1184" s="165"/>
      <c r="ET1184" s="165"/>
      <c r="EU1184" s="166"/>
      <c r="EV1184" s="209"/>
      <c r="EW1184" s="211"/>
      <c r="EX1184" s="211"/>
      <c r="EY1184" s="211"/>
      <c r="EZ1184" s="211"/>
      <c r="FA1184" s="211"/>
      <c r="FD1184" s="165"/>
      <c r="FE1184" s="165"/>
      <c r="FF1184" s="166"/>
      <c r="FG1184" s="209"/>
      <c r="FH1184" s="211"/>
      <c r="FI1184" s="211"/>
      <c r="FJ1184" s="211"/>
      <c r="FK1184" s="211"/>
      <c r="FL1184" s="211"/>
    </row>
    <row r="1185" spans="9:168">
      <c r="I1185" s="221">
        <f t="shared" si="556"/>
        <v>581</v>
      </c>
      <c r="J1185" s="159">
        <f>'v-t_chart'!C1182</f>
        <v>56.2</v>
      </c>
      <c r="K1185" s="204">
        <f t="shared" ca="1" si="534"/>
        <v>164.60980000000001</v>
      </c>
      <c r="L1185" s="205" t="b">
        <f>IF('Input&amp;Output'!$C$3=10,phase_chart!C1182,IF('Input&amp;Output'!$C$3=21,phase_chart!G1182,IF('Input&amp;Output'!$C$3=22,phase_chart!K1182,IF('Input&amp;Output'!$C$3=31,phase_chart!O1182,IF('Input&amp;Output'!$C$3=32,phase_chart!S1182,"")))))</f>
        <v>0</v>
      </c>
      <c r="M1185" s="206" t="b">
        <f>IF('Input&amp;Output'!$C$3=10,phase_chart!D1182,IF('Input&amp;Output'!$C$3=21,phase_chart!H1182,IF('Input&amp;Output'!$C$3=22,phase_chart!L1182,IF('Input&amp;Output'!$C$3=31,phase_chart!P1182,IF('Input&amp;Output'!$C$3=32,phase_chart!T1182,"")))))</f>
        <v>0</v>
      </c>
      <c r="N1185" s="205" t="b">
        <f>IF('Input&amp;Output'!$C$3=10,phase_chart!E1182,IF('Input&amp;Output'!$C$3=21,phase_chart!I1182,IF('Input&amp;Output'!$C$3=22,phase_chart!M1182,IF('Input&amp;Output'!$C$3=31,phase_chart!Q1182,IF('Input&amp;Output'!$C$3=32,phase_chart!U1182,"")))))</f>
        <v>1</v>
      </c>
      <c r="P1185" s="159">
        <f ca="1">IF(NOT($J1185=0),IF($J1185&lt;IF($P1184=0,0,VLOOKUP(P1184,tbL!$M$37:$Q$43,IF(L1185=TRUE,2,4))),IF($J1185&gt;=VLOOKUP(P1184,tbL!$M$37:$Q$43,IF(L1185=TRUE,3,5)),$P1184,IF(AND(L1184=TRUE,L1185=TRUE),$P1184,$P1184-1)),IF(AND(L1185=TRUE,J1185=VLOOKUP(P1184,tbL!$M$37:$Q$43,IF(L1185=TRUE,2,4))),P1184,IF($P1184+1&gt;$C$12,$C$12,$P1184+1))),0)</f>
        <v>1</v>
      </c>
      <c r="Q1185" s="159">
        <f t="shared" ca="1" si="536"/>
        <v>1</v>
      </c>
      <c r="R1185" s="207">
        <f t="shared" si="553"/>
        <v>0</v>
      </c>
      <c r="S1185" s="208"/>
      <c r="T1185" s="159">
        <f t="shared" si="554"/>
        <v>0</v>
      </c>
      <c r="U1185" s="209" t="str">
        <f ca="1">IF(AND(T1185=-1,N1185=TRUE),"*",IF(AND(U1184="*",N1185=TRUE),"*",IF(AND(AND(L1185=TRUE,U1184="*"),J1185&lt;VLOOKUP(V1184+1,tbL!$M$38:$O$43,3)),"*","")))</f>
        <v/>
      </c>
      <c r="V1185" s="204">
        <f t="shared" ca="1" si="537"/>
        <v>1</v>
      </c>
      <c r="Y1185" s="159" t="str">
        <f t="shared" ca="1" si="538"/>
        <v/>
      </c>
      <c r="Z1185" s="159" t="str">
        <f t="shared" si="539"/>
        <v/>
      </c>
      <c r="AA1185" s="159">
        <f t="shared" ca="1" si="559"/>
        <v>1</v>
      </c>
      <c r="AC1185" s="161" t="str">
        <f t="shared" ca="1" si="540"/>
        <v/>
      </c>
      <c r="AD1185" s="161">
        <f t="shared" ca="1" si="541"/>
        <v>1</v>
      </c>
      <c r="AE1185" s="161" t="str">
        <f t="shared" ca="1" si="532"/>
        <v/>
      </c>
      <c r="AF1185" s="161">
        <f t="shared" ca="1" si="542"/>
        <v>1</v>
      </c>
      <c r="AG1185" s="161" t="str">
        <f t="shared" ca="1" si="543"/>
        <v/>
      </c>
      <c r="AH1185" s="161">
        <f t="shared" ca="1" si="544"/>
        <v>1</v>
      </c>
      <c r="AI1185" s="161" t="str">
        <f t="shared" ca="1" si="545"/>
        <v/>
      </c>
      <c r="AJ1185" s="161">
        <f t="shared" ca="1" si="546"/>
        <v>1</v>
      </c>
      <c r="AL1185" s="161" t="str">
        <f t="shared" ca="1" si="547"/>
        <v/>
      </c>
      <c r="AM1185" s="161">
        <f t="shared" ca="1" si="558"/>
        <v>1</v>
      </c>
      <c r="AN1185" s="161" t="str">
        <f t="shared" ca="1" si="548"/>
        <v/>
      </c>
      <c r="AO1185" s="161">
        <f t="shared" ca="1" si="557"/>
        <v>1</v>
      </c>
      <c r="AP1185" s="161" t="str">
        <f t="shared" ca="1" si="549"/>
        <v/>
      </c>
      <c r="AQ1185" s="161">
        <f t="shared" ca="1" si="555"/>
        <v>1</v>
      </c>
      <c r="AR1185" s="161" t="str">
        <f t="shared" ca="1" si="550"/>
        <v/>
      </c>
      <c r="AS1185" s="161">
        <f t="shared" ca="1" si="551"/>
        <v>1</v>
      </c>
      <c r="AT1185" s="159" t="str">
        <f t="shared" ca="1" si="560"/>
        <v/>
      </c>
      <c r="AU1185" s="210">
        <f t="shared" ca="1" si="535"/>
        <v>14</v>
      </c>
      <c r="AV1185" s="209"/>
      <c r="AW1185" s="204">
        <f t="shared" si="552"/>
        <v>13089.361111111093</v>
      </c>
      <c r="AX1185" s="159"/>
      <c r="AZ1185" s="159"/>
      <c r="BM1185" s="207"/>
      <c r="BN1185" s="212"/>
      <c r="BP1185" s="209"/>
      <c r="BQ1185" s="211"/>
      <c r="BR1185" s="211"/>
      <c r="BS1185" s="211"/>
      <c r="BT1185" s="211"/>
      <c r="BU1185" s="211"/>
      <c r="BV1185" s="211"/>
      <c r="BW1185" s="211"/>
      <c r="BX1185" s="211"/>
      <c r="BY1185" s="211"/>
      <c r="BZ1185" s="211"/>
      <c r="CA1185" s="209"/>
      <c r="CB1185" s="224"/>
      <c r="CC1185" s="204"/>
      <c r="CD1185" s="204"/>
      <c r="CE1185" s="204"/>
      <c r="CF1185" s="211"/>
      <c r="CG1185" s="211"/>
      <c r="CI1185" s="209"/>
      <c r="CJ1185" s="209"/>
      <c r="EH1185" s="165"/>
      <c r="EI1185" s="165"/>
      <c r="EJ1185" s="166"/>
      <c r="EK1185" s="209"/>
      <c r="EL1185" s="211"/>
      <c r="EM1185" s="211"/>
      <c r="EN1185" s="211"/>
      <c r="EO1185" s="211"/>
      <c r="EP1185" s="211"/>
      <c r="ES1185" s="165"/>
      <c r="ET1185" s="165"/>
      <c r="EU1185" s="166"/>
      <c r="EV1185" s="209"/>
      <c r="EW1185" s="211"/>
      <c r="EX1185" s="211"/>
      <c r="EY1185" s="211"/>
      <c r="EZ1185" s="211"/>
      <c r="FA1185" s="211"/>
      <c r="FD1185" s="165"/>
      <c r="FE1185" s="165"/>
      <c r="FF1185" s="166"/>
      <c r="FG1185" s="209"/>
      <c r="FH1185" s="211"/>
      <c r="FI1185" s="211"/>
      <c r="FJ1185" s="211"/>
      <c r="FK1185" s="211"/>
      <c r="FL1185" s="211"/>
    </row>
    <row r="1186" spans="9:168">
      <c r="I1186" s="221">
        <f t="shared" si="556"/>
        <v>582</v>
      </c>
      <c r="J1186" s="159">
        <f>'v-t_chart'!C1183</f>
        <v>52.5</v>
      </c>
      <c r="K1186" s="204">
        <f t="shared" ca="1" si="534"/>
        <v>153.77249999999998</v>
      </c>
      <c r="L1186" s="205" t="b">
        <f>IF('Input&amp;Output'!$C$3=10,phase_chart!C1183,IF('Input&amp;Output'!$C$3=21,phase_chart!G1183,IF('Input&amp;Output'!$C$3=22,phase_chart!K1183,IF('Input&amp;Output'!$C$3=31,phase_chart!O1183,IF('Input&amp;Output'!$C$3=32,phase_chart!S1183,"")))))</f>
        <v>0</v>
      </c>
      <c r="M1186" s="206" t="b">
        <f>IF('Input&amp;Output'!$C$3=10,phase_chart!D1183,IF('Input&amp;Output'!$C$3=21,phase_chart!H1183,IF('Input&amp;Output'!$C$3=22,phase_chart!L1183,IF('Input&amp;Output'!$C$3=31,phase_chart!P1183,IF('Input&amp;Output'!$C$3=32,phase_chart!T1183,"")))))</f>
        <v>0</v>
      </c>
      <c r="N1186" s="205" t="b">
        <f>IF('Input&amp;Output'!$C$3=10,phase_chart!E1183,IF('Input&amp;Output'!$C$3=21,phase_chart!I1183,IF('Input&amp;Output'!$C$3=22,phase_chart!M1183,IF('Input&amp;Output'!$C$3=31,phase_chart!Q1183,IF('Input&amp;Output'!$C$3=32,phase_chart!U1183,"")))))</f>
        <v>1</v>
      </c>
      <c r="P1186" s="159">
        <f ca="1">IF(NOT($J1186=0),IF($J1186&lt;IF($P1185=0,0,VLOOKUP(P1185,tbL!$M$37:$Q$43,IF(L1186=TRUE,2,4))),IF($J1186&gt;=VLOOKUP(P1185,tbL!$M$37:$Q$43,IF(L1186=TRUE,3,5)),$P1185,IF(AND(L1185=TRUE,L1186=TRUE),$P1185,$P1185-1)),IF(AND(L1186=TRUE,J1186=VLOOKUP(P1185,tbL!$M$37:$Q$43,IF(L1186=TRUE,2,4))),P1185,IF($P1185+1&gt;$C$12,$C$12,$P1185+1))),0)</f>
        <v>1</v>
      </c>
      <c r="Q1186" s="159">
        <f t="shared" ca="1" si="536"/>
        <v>1</v>
      </c>
      <c r="R1186" s="207">
        <f t="shared" si="553"/>
        <v>0</v>
      </c>
      <c r="S1186" s="208"/>
      <c r="T1186" s="159">
        <f t="shared" si="554"/>
        <v>0</v>
      </c>
      <c r="U1186" s="209" t="str">
        <f ca="1">IF(AND(T1186=-1,N1186=TRUE),"*",IF(AND(U1185="*",N1186=TRUE),"*",IF(AND(AND(L1186=TRUE,U1185="*"),J1186&lt;VLOOKUP(V1185+1,tbL!$M$38:$O$43,3)),"*","")))</f>
        <v/>
      </c>
      <c r="V1186" s="204">
        <f t="shared" ca="1" si="537"/>
        <v>1</v>
      </c>
      <c r="Y1186" s="159" t="str">
        <f t="shared" ca="1" si="538"/>
        <v/>
      </c>
      <c r="Z1186" s="159" t="str">
        <f t="shared" si="539"/>
        <v/>
      </c>
      <c r="AA1186" s="159">
        <f t="shared" ca="1" si="559"/>
        <v>1</v>
      </c>
      <c r="AC1186" s="161" t="str">
        <f t="shared" ca="1" si="540"/>
        <v/>
      </c>
      <c r="AD1186" s="161">
        <f t="shared" ca="1" si="541"/>
        <v>1</v>
      </c>
      <c r="AE1186" s="161" t="str">
        <f t="shared" ca="1" si="532"/>
        <v/>
      </c>
      <c r="AF1186" s="161">
        <f t="shared" ca="1" si="542"/>
        <v>1</v>
      </c>
      <c r="AG1186" s="161" t="str">
        <f t="shared" ca="1" si="543"/>
        <v/>
      </c>
      <c r="AH1186" s="161">
        <f t="shared" ca="1" si="544"/>
        <v>1</v>
      </c>
      <c r="AI1186" s="161" t="str">
        <f t="shared" ca="1" si="545"/>
        <v/>
      </c>
      <c r="AJ1186" s="161">
        <f t="shared" ca="1" si="546"/>
        <v>1</v>
      </c>
      <c r="AL1186" s="161" t="str">
        <f t="shared" ca="1" si="547"/>
        <v/>
      </c>
      <c r="AM1186" s="161">
        <f t="shared" ca="1" si="558"/>
        <v>1</v>
      </c>
      <c r="AN1186" s="161" t="str">
        <f t="shared" ca="1" si="548"/>
        <v/>
      </c>
      <c r="AO1186" s="161">
        <f t="shared" ca="1" si="557"/>
        <v>1</v>
      </c>
      <c r="AP1186" s="161" t="str">
        <f t="shared" ca="1" si="549"/>
        <v/>
      </c>
      <c r="AQ1186" s="161">
        <f t="shared" ca="1" si="555"/>
        <v>1</v>
      </c>
      <c r="AR1186" s="161" t="str">
        <f t="shared" ca="1" si="550"/>
        <v/>
      </c>
      <c r="AS1186" s="161">
        <f t="shared" ca="1" si="551"/>
        <v>1</v>
      </c>
      <c r="AT1186" s="159" t="str">
        <f t="shared" ca="1" si="560"/>
        <v/>
      </c>
      <c r="AU1186" s="210">
        <f t="shared" ca="1" si="535"/>
        <v>14</v>
      </c>
      <c r="AV1186" s="209"/>
      <c r="AW1186" s="204">
        <f t="shared" si="552"/>
        <v>13103.944444444427</v>
      </c>
      <c r="AX1186" s="159"/>
      <c r="AZ1186" s="159"/>
      <c r="BM1186" s="207"/>
      <c r="BN1186" s="212"/>
      <c r="BP1186" s="209"/>
      <c r="BQ1186" s="211"/>
      <c r="BR1186" s="211"/>
      <c r="BS1186" s="211"/>
      <c r="BT1186" s="211"/>
      <c r="BU1186" s="211"/>
      <c r="BV1186" s="211"/>
      <c r="BW1186" s="211"/>
      <c r="BX1186" s="211"/>
      <c r="BY1186" s="211"/>
      <c r="BZ1186" s="211"/>
      <c r="CA1186" s="209"/>
      <c r="CB1186" s="224"/>
      <c r="CC1186" s="204"/>
      <c r="CD1186" s="204"/>
      <c r="CE1186" s="204"/>
      <c r="CF1186" s="211"/>
      <c r="CG1186" s="211"/>
      <c r="CI1186" s="209"/>
      <c r="CJ1186" s="209"/>
      <c r="EH1186" s="165"/>
      <c r="EI1186" s="165"/>
      <c r="EJ1186" s="166"/>
      <c r="EK1186" s="209"/>
      <c r="EL1186" s="211"/>
      <c r="EM1186" s="211"/>
      <c r="EN1186" s="211"/>
      <c r="EO1186" s="211"/>
      <c r="EP1186" s="211"/>
      <c r="ES1186" s="165"/>
      <c r="ET1186" s="165"/>
      <c r="EU1186" s="166"/>
      <c r="EV1186" s="209"/>
      <c r="EW1186" s="211"/>
      <c r="EX1186" s="211"/>
      <c r="EY1186" s="211"/>
      <c r="EZ1186" s="211"/>
      <c r="FA1186" s="211"/>
      <c r="FD1186" s="165"/>
      <c r="FE1186" s="165"/>
      <c r="FF1186" s="166"/>
      <c r="FG1186" s="209"/>
      <c r="FH1186" s="211"/>
      <c r="FI1186" s="211"/>
      <c r="FJ1186" s="211"/>
      <c r="FK1186" s="211"/>
      <c r="FL1186" s="211"/>
    </row>
    <row r="1187" spans="9:168">
      <c r="I1187" s="221">
        <f t="shared" si="556"/>
        <v>583</v>
      </c>
      <c r="J1187" s="159">
        <f>'v-t_chart'!C1184</f>
        <v>49</v>
      </c>
      <c r="K1187" s="204">
        <f t="shared" ca="1" si="534"/>
        <v>143.52099999999999</v>
      </c>
      <c r="L1187" s="205" t="b">
        <f>IF('Input&amp;Output'!$C$3=10,phase_chart!C1184,IF('Input&amp;Output'!$C$3=21,phase_chart!G1184,IF('Input&amp;Output'!$C$3=22,phase_chart!K1184,IF('Input&amp;Output'!$C$3=31,phase_chart!O1184,IF('Input&amp;Output'!$C$3=32,phase_chart!S1184,"")))))</f>
        <v>0</v>
      </c>
      <c r="M1187" s="206" t="b">
        <f>IF('Input&amp;Output'!$C$3=10,phase_chart!D1184,IF('Input&amp;Output'!$C$3=21,phase_chart!H1184,IF('Input&amp;Output'!$C$3=22,phase_chart!L1184,IF('Input&amp;Output'!$C$3=31,phase_chart!P1184,IF('Input&amp;Output'!$C$3=32,phase_chart!T1184,"")))))</f>
        <v>0</v>
      </c>
      <c r="N1187" s="205" t="b">
        <f>IF('Input&amp;Output'!$C$3=10,phase_chart!E1184,IF('Input&amp;Output'!$C$3=21,phase_chart!I1184,IF('Input&amp;Output'!$C$3=22,phase_chart!M1184,IF('Input&amp;Output'!$C$3=31,phase_chart!Q1184,IF('Input&amp;Output'!$C$3=32,phase_chart!U1184,"")))))</f>
        <v>1</v>
      </c>
      <c r="P1187" s="159">
        <f ca="1">IF(NOT($J1187=0),IF($J1187&lt;IF($P1186=0,0,VLOOKUP(P1186,tbL!$M$37:$Q$43,IF(L1187=TRUE,2,4))),IF($J1187&gt;=VLOOKUP(P1186,tbL!$M$37:$Q$43,IF(L1187=TRUE,3,5)),$P1186,IF(AND(L1186=TRUE,L1187=TRUE),$P1186,$P1186-1)),IF(AND(L1187=TRUE,J1187=VLOOKUP(P1186,tbL!$M$37:$Q$43,IF(L1187=TRUE,2,4))),P1186,IF($P1186+1&gt;$C$12,$C$12,$P1186+1))),0)</f>
        <v>1</v>
      </c>
      <c r="Q1187" s="159">
        <f t="shared" ca="1" si="536"/>
        <v>1</v>
      </c>
      <c r="R1187" s="207">
        <f t="shared" si="553"/>
        <v>0</v>
      </c>
      <c r="S1187" s="208"/>
      <c r="T1187" s="159">
        <f t="shared" si="554"/>
        <v>0</v>
      </c>
      <c r="U1187" s="209" t="str">
        <f ca="1">IF(AND(T1187=-1,N1187=TRUE),"*",IF(AND(U1186="*",N1187=TRUE),"*",IF(AND(AND(L1187=TRUE,U1186="*"),J1187&lt;VLOOKUP(V1186+1,tbL!$M$38:$O$43,3)),"*","")))</f>
        <v/>
      </c>
      <c r="V1187" s="204">
        <f t="shared" ca="1" si="537"/>
        <v>1</v>
      </c>
      <c r="Y1187" s="159" t="str">
        <f t="shared" ca="1" si="538"/>
        <v/>
      </c>
      <c r="Z1187" s="159" t="str">
        <f t="shared" si="539"/>
        <v/>
      </c>
      <c r="AA1187" s="159">
        <f t="shared" ca="1" si="559"/>
        <v>1</v>
      </c>
      <c r="AC1187" s="161" t="str">
        <f t="shared" ca="1" si="540"/>
        <v/>
      </c>
      <c r="AD1187" s="161">
        <f t="shared" ca="1" si="541"/>
        <v>1</v>
      </c>
      <c r="AE1187" s="161" t="str">
        <f t="shared" ca="1" si="532"/>
        <v/>
      </c>
      <c r="AF1187" s="161">
        <f t="shared" ca="1" si="542"/>
        <v>1</v>
      </c>
      <c r="AG1187" s="161" t="str">
        <f t="shared" ca="1" si="543"/>
        <v/>
      </c>
      <c r="AH1187" s="161">
        <f t="shared" ca="1" si="544"/>
        <v>1</v>
      </c>
      <c r="AI1187" s="161" t="str">
        <f t="shared" ca="1" si="545"/>
        <v/>
      </c>
      <c r="AJ1187" s="161">
        <f t="shared" ca="1" si="546"/>
        <v>1</v>
      </c>
      <c r="AL1187" s="161" t="str">
        <f t="shared" ca="1" si="547"/>
        <v/>
      </c>
      <c r="AM1187" s="161">
        <f t="shared" ca="1" si="558"/>
        <v>1</v>
      </c>
      <c r="AN1187" s="161" t="str">
        <f t="shared" ca="1" si="548"/>
        <v/>
      </c>
      <c r="AO1187" s="161">
        <f t="shared" ca="1" si="557"/>
        <v>1</v>
      </c>
      <c r="AP1187" s="161" t="str">
        <f t="shared" ca="1" si="549"/>
        <v/>
      </c>
      <c r="AQ1187" s="161">
        <f t="shared" ca="1" si="555"/>
        <v>1</v>
      </c>
      <c r="AR1187" s="161" t="str">
        <f t="shared" ca="1" si="550"/>
        <v/>
      </c>
      <c r="AS1187" s="161">
        <f t="shared" ca="1" si="551"/>
        <v>1</v>
      </c>
      <c r="AT1187" s="159" t="str">
        <f t="shared" ca="1" si="560"/>
        <v/>
      </c>
      <c r="AU1187" s="210">
        <f t="shared" ca="1" si="535"/>
        <v>14</v>
      </c>
      <c r="AV1187" s="209"/>
      <c r="AW1187" s="204">
        <f t="shared" si="552"/>
        <v>13117.555555555538</v>
      </c>
      <c r="AX1187" s="159"/>
      <c r="AZ1187" s="159"/>
      <c r="BM1187" s="207"/>
      <c r="BN1187" s="212"/>
      <c r="BP1187" s="209"/>
      <c r="BQ1187" s="211"/>
      <c r="BR1187" s="211"/>
      <c r="BS1187" s="211"/>
      <c r="BT1187" s="211"/>
      <c r="BU1187" s="211"/>
      <c r="BV1187" s="211"/>
      <c r="BW1187" s="211"/>
      <c r="BX1187" s="211"/>
      <c r="BY1187" s="211"/>
      <c r="BZ1187" s="211"/>
      <c r="CA1187" s="209"/>
      <c r="CB1187" s="224"/>
      <c r="CC1187" s="204"/>
      <c r="CD1187" s="204"/>
      <c r="CE1187" s="204"/>
      <c r="CF1187" s="211"/>
      <c r="CG1187" s="211"/>
      <c r="CI1187" s="209"/>
      <c r="CJ1187" s="209"/>
      <c r="EH1187" s="165"/>
      <c r="EI1187" s="165"/>
      <c r="EJ1187" s="166"/>
      <c r="EK1187" s="209"/>
      <c r="EL1187" s="211"/>
      <c r="EM1187" s="211"/>
      <c r="EN1187" s="211"/>
      <c r="EO1187" s="211"/>
      <c r="EP1187" s="211"/>
      <c r="ES1187" s="165"/>
      <c r="ET1187" s="165"/>
      <c r="EU1187" s="166"/>
      <c r="EV1187" s="209"/>
      <c r="EW1187" s="211"/>
      <c r="EX1187" s="211"/>
      <c r="EY1187" s="211"/>
      <c r="EZ1187" s="211"/>
      <c r="FA1187" s="211"/>
      <c r="FD1187" s="165"/>
      <c r="FE1187" s="165"/>
      <c r="FF1187" s="166"/>
      <c r="FG1187" s="209"/>
      <c r="FH1187" s="211"/>
      <c r="FI1187" s="211"/>
      <c r="FJ1187" s="211"/>
      <c r="FK1187" s="211"/>
      <c r="FL1187" s="211"/>
    </row>
    <row r="1188" spans="9:168">
      <c r="I1188" s="221">
        <f t="shared" si="556"/>
        <v>584</v>
      </c>
      <c r="J1188" s="159">
        <f>'v-t_chart'!C1185</f>
        <v>45.2</v>
      </c>
      <c r="K1188" s="204">
        <f t="shared" ca="1" si="534"/>
        <v>132.39080000000001</v>
      </c>
      <c r="L1188" s="205" t="b">
        <f>IF('Input&amp;Output'!$C$3=10,phase_chart!C1185,IF('Input&amp;Output'!$C$3=21,phase_chart!G1185,IF('Input&amp;Output'!$C$3=22,phase_chart!K1185,IF('Input&amp;Output'!$C$3=31,phase_chart!O1185,IF('Input&amp;Output'!$C$3=32,phase_chart!S1185,"")))))</f>
        <v>0</v>
      </c>
      <c r="M1188" s="206" t="b">
        <f>IF('Input&amp;Output'!$C$3=10,phase_chart!D1185,IF('Input&amp;Output'!$C$3=21,phase_chart!H1185,IF('Input&amp;Output'!$C$3=22,phase_chart!L1185,IF('Input&amp;Output'!$C$3=31,phase_chart!P1185,IF('Input&amp;Output'!$C$3=32,phase_chart!T1185,"")))))</f>
        <v>0</v>
      </c>
      <c r="N1188" s="205" t="b">
        <f>IF('Input&amp;Output'!$C$3=10,phase_chart!E1185,IF('Input&amp;Output'!$C$3=21,phase_chart!I1185,IF('Input&amp;Output'!$C$3=22,phase_chart!M1185,IF('Input&amp;Output'!$C$3=31,phase_chart!Q1185,IF('Input&amp;Output'!$C$3=32,phase_chart!U1185,"")))))</f>
        <v>1</v>
      </c>
      <c r="P1188" s="159">
        <f ca="1">IF(NOT($J1188=0),IF($J1188&lt;IF($P1187=0,0,VLOOKUP(P1187,tbL!$M$37:$Q$43,IF(L1188=TRUE,2,4))),IF($J1188&gt;=VLOOKUP(P1187,tbL!$M$37:$Q$43,IF(L1188=TRUE,3,5)),$P1187,IF(AND(L1187=TRUE,L1188=TRUE),$P1187,$P1187-1)),IF(AND(L1188=TRUE,J1188=VLOOKUP(P1187,tbL!$M$37:$Q$43,IF(L1188=TRUE,2,4))),P1187,IF($P1187+1&gt;$C$12,$C$12,$P1187+1))),0)</f>
        <v>1</v>
      </c>
      <c r="Q1188" s="159">
        <f t="shared" ca="1" si="536"/>
        <v>1</v>
      </c>
      <c r="R1188" s="207">
        <f t="shared" si="553"/>
        <v>0</v>
      </c>
      <c r="S1188" s="208"/>
      <c r="T1188" s="159">
        <f t="shared" si="554"/>
        <v>0</v>
      </c>
      <c r="U1188" s="209" t="str">
        <f ca="1">IF(AND(T1188=-1,N1188=TRUE),"*",IF(AND(U1187="*",N1188=TRUE),"*",IF(AND(AND(L1188=TRUE,U1187="*"),J1188&lt;VLOOKUP(V1187+1,tbL!$M$38:$O$43,3)),"*","")))</f>
        <v/>
      </c>
      <c r="V1188" s="204">
        <f t="shared" ca="1" si="537"/>
        <v>1</v>
      </c>
      <c r="Y1188" s="159" t="str">
        <f t="shared" ca="1" si="538"/>
        <v/>
      </c>
      <c r="Z1188" s="159" t="str">
        <f t="shared" si="539"/>
        <v/>
      </c>
      <c r="AA1188" s="159">
        <f t="shared" ca="1" si="559"/>
        <v>1</v>
      </c>
      <c r="AC1188" s="161" t="str">
        <f t="shared" ca="1" si="540"/>
        <v/>
      </c>
      <c r="AD1188" s="161">
        <f t="shared" ca="1" si="541"/>
        <v>1</v>
      </c>
      <c r="AE1188" s="161" t="str">
        <f t="shared" ca="1" si="532"/>
        <v/>
      </c>
      <c r="AF1188" s="161">
        <f t="shared" ca="1" si="542"/>
        <v>1</v>
      </c>
      <c r="AG1188" s="161" t="str">
        <f t="shared" ca="1" si="543"/>
        <v/>
      </c>
      <c r="AH1188" s="161">
        <f t="shared" ca="1" si="544"/>
        <v>1</v>
      </c>
      <c r="AI1188" s="161" t="str">
        <f t="shared" ca="1" si="545"/>
        <v/>
      </c>
      <c r="AJ1188" s="161">
        <f t="shared" ca="1" si="546"/>
        <v>1</v>
      </c>
      <c r="AL1188" s="161" t="str">
        <f t="shared" ca="1" si="547"/>
        <v/>
      </c>
      <c r="AM1188" s="161">
        <f t="shared" ca="1" si="558"/>
        <v>1</v>
      </c>
      <c r="AN1188" s="161" t="str">
        <f t="shared" ca="1" si="548"/>
        <v/>
      </c>
      <c r="AO1188" s="161">
        <f t="shared" ca="1" si="557"/>
        <v>1</v>
      </c>
      <c r="AP1188" s="161" t="str">
        <f t="shared" ca="1" si="549"/>
        <v/>
      </c>
      <c r="AQ1188" s="161">
        <f t="shared" ca="1" si="555"/>
        <v>1</v>
      </c>
      <c r="AR1188" s="161" t="str">
        <f t="shared" ca="1" si="550"/>
        <v/>
      </c>
      <c r="AS1188" s="161">
        <f t="shared" ca="1" si="551"/>
        <v>1</v>
      </c>
      <c r="AT1188" s="159" t="str">
        <f t="shared" ca="1" si="560"/>
        <v/>
      </c>
      <c r="AU1188" s="210">
        <f t="shared" ca="1" si="535"/>
        <v>14</v>
      </c>
      <c r="AV1188" s="209"/>
      <c r="AW1188" s="204">
        <f t="shared" si="552"/>
        <v>13130.111111111093</v>
      </c>
      <c r="AX1188" s="159"/>
      <c r="AZ1188" s="159"/>
      <c r="BM1188" s="207"/>
      <c r="BN1188" s="212"/>
      <c r="BP1188" s="209"/>
      <c r="BQ1188" s="211"/>
      <c r="BR1188" s="211"/>
      <c r="BS1188" s="211"/>
      <c r="BT1188" s="211"/>
      <c r="BU1188" s="211"/>
      <c r="BV1188" s="211"/>
      <c r="BW1188" s="211"/>
      <c r="BX1188" s="211"/>
      <c r="BY1188" s="211"/>
      <c r="BZ1188" s="211"/>
      <c r="CA1188" s="209"/>
      <c r="CB1188" s="224"/>
      <c r="CC1188" s="204"/>
      <c r="CD1188" s="204"/>
      <c r="CE1188" s="204"/>
      <c r="CF1188" s="211"/>
      <c r="CG1188" s="211"/>
      <c r="CI1188" s="209"/>
      <c r="CJ1188" s="209"/>
      <c r="EH1188" s="165"/>
      <c r="EI1188" s="165"/>
      <c r="EJ1188" s="166"/>
      <c r="EK1188" s="209"/>
      <c r="EL1188" s="211"/>
      <c r="EM1188" s="211"/>
      <c r="EN1188" s="211"/>
      <c r="EO1188" s="211"/>
      <c r="EP1188" s="211"/>
      <c r="ES1188" s="165"/>
      <c r="ET1188" s="165"/>
      <c r="EU1188" s="166"/>
      <c r="EV1188" s="209"/>
      <c r="EW1188" s="211"/>
      <c r="EX1188" s="211"/>
      <c r="EY1188" s="211"/>
      <c r="EZ1188" s="211"/>
      <c r="FA1188" s="211"/>
      <c r="FD1188" s="165"/>
      <c r="FE1188" s="165"/>
      <c r="FF1188" s="166"/>
      <c r="FG1188" s="209"/>
      <c r="FH1188" s="211"/>
      <c r="FI1188" s="211"/>
      <c r="FJ1188" s="211"/>
      <c r="FK1188" s="211"/>
      <c r="FL1188" s="211"/>
    </row>
    <row r="1189" spans="9:168">
      <c r="I1189" s="221">
        <f t="shared" si="556"/>
        <v>585</v>
      </c>
      <c r="J1189" s="159">
        <f>'v-t_chart'!C1186</f>
        <v>40.799999999999997</v>
      </c>
      <c r="K1189" s="204">
        <f t="shared" ca="1" si="534"/>
        <v>119.50319999999998</v>
      </c>
      <c r="L1189" s="205" t="b">
        <f>IF('Input&amp;Output'!$C$3=10,phase_chart!C1186,IF('Input&amp;Output'!$C$3=21,phase_chart!G1186,IF('Input&amp;Output'!$C$3=22,phase_chart!K1186,IF('Input&amp;Output'!$C$3=31,phase_chart!O1186,IF('Input&amp;Output'!$C$3=32,phase_chart!S1186,"")))))</f>
        <v>0</v>
      </c>
      <c r="M1189" s="206" t="b">
        <f>IF('Input&amp;Output'!$C$3=10,phase_chart!D1186,IF('Input&amp;Output'!$C$3=21,phase_chart!H1186,IF('Input&amp;Output'!$C$3=22,phase_chart!L1186,IF('Input&amp;Output'!$C$3=31,phase_chart!P1186,IF('Input&amp;Output'!$C$3=32,phase_chart!T1186,"")))))</f>
        <v>0</v>
      </c>
      <c r="N1189" s="205" t="b">
        <f>IF('Input&amp;Output'!$C$3=10,phase_chart!E1186,IF('Input&amp;Output'!$C$3=21,phase_chart!I1186,IF('Input&amp;Output'!$C$3=22,phase_chart!M1186,IF('Input&amp;Output'!$C$3=31,phase_chart!Q1186,IF('Input&amp;Output'!$C$3=32,phase_chart!U1186,"")))))</f>
        <v>1</v>
      </c>
      <c r="P1189" s="159">
        <f ca="1">IF(NOT($J1189=0),IF($J1189&lt;IF($P1188=0,0,VLOOKUP(P1188,tbL!$M$37:$Q$43,IF(L1189=TRUE,2,4))),IF($J1189&gt;=VLOOKUP(P1188,tbL!$M$37:$Q$43,IF(L1189=TRUE,3,5)),$P1188,IF(AND(L1188=TRUE,L1189=TRUE),$P1188,$P1188-1)),IF(AND(L1189=TRUE,J1189=VLOOKUP(P1188,tbL!$M$37:$Q$43,IF(L1189=TRUE,2,4))),P1188,IF($P1188+1&gt;$C$12,$C$12,$P1188+1))),0)</f>
        <v>1</v>
      </c>
      <c r="Q1189" s="159">
        <f t="shared" ca="1" si="536"/>
        <v>1</v>
      </c>
      <c r="R1189" s="207">
        <f t="shared" si="553"/>
        <v>0</v>
      </c>
      <c r="S1189" s="208"/>
      <c r="T1189" s="159">
        <f t="shared" si="554"/>
        <v>0</v>
      </c>
      <c r="U1189" s="209" t="str">
        <f ca="1">IF(AND(T1189=-1,N1189=TRUE),"*",IF(AND(U1188="*",N1189=TRUE),"*",IF(AND(AND(L1189=TRUE,U1188="*"),J1189&lt;VLOOKUP(V1188+1,tbL!$M$38:$O$43,3)),"*","")))</f>
        <v/>
      </c>
      <c r="V1189" s="204">
        <f t="shared" ca="1" si="537"/>
        <v>1</v>
      </c>
      <c r="Y1189" s="159">
        <f t="shared" ca="1" si="538"/>
        <v>0</v>
      </c>
      <c r="Z1189" s="159" t="str">
        <f t="shared" si="539"/>
        <v/>
      </c>
      <c r="AA1189" s="159">
        <f t="shared" ca="1" si="559"/>
        <v>1</v>
      </c>
      <c r="AC1189" s="161" t="str">
        <f t="shared" ca="1" si="540"/>
        <v/>
      </c>
      <c r="AD1189" s="161">
        <f t="shared" ca="1" si="541"/>
        <v>1</v>
      </c>
      <c r="AE1189" s="161" t="str">
        <f t="shared" ref="AE1189:AE1252" ca="1" si="561">IF(OR(OR($AT1189=-1,$R1189=1),AD1189=0),"",IF(AND(AND(AD1188=AD1191,AD1189&lt;&gt;AD1188),AD1189=AD1190),IF(AE1187="*","","*"),""))</f>
        <v/>
      </c>
      <c r="AF1189" s="161">
        <f t="shared" ca="1" si="542"/>
        <v>1</v>
      </c>
      <c r="AG1189" s="161" t="str">
        <f t="shared" ca="1" si="543"/>
        <v/>
      </c>
      <c r="AH1189" s="161">
        <f t="shared" ca="1" si="544"/>
        <v>1</v>
      </c>
      <c r="AI1189" s="161" t="str">
        <f t="shared" ca="1" si="545"/>
        <v/>
      </c>
      <c r="AJ1189" s="161">
        <f t="shared" ca="1" si="546"/>
        <v>1</v>
      </c>
      <c r="AL1189" s="161" t="str">
        <f t="shared" ca="1" si="547"/>
        <v/>
      </c>
      <c r="AM1189" s="161">
        <f t="shared" ca="1" si="558"/>
        <v>1</v>
      </c>
      <c r="AN1189" s="161" t="str">
        <f t="shared" ca="1" si="548"/>
        <v/>
      </c>
      <c r="AO1189" s="161">
        <f t="shared" ca="1" si="557"/>
        <v>1</v>
      </c>
      <c r="AP1189" s="161" t="str">
        <f t="shared" ca="1" si="549"/>
        <v/>
      </c>
      <c r="AQ1189" s="161">
        <f t="shared" ca="1" si="555"/>
        <v>1</v>
      </c>
      <c r="AR1189" s="161" t="str">
        <f t="shared" ca="1" si="550"/>
        <v/>
      </c>
      <c r="AS1189" s="161">
        <f t="shared" ca="1" si="551"/>
        <v>1</v>
      </c>
      <c r="AT1189" s="159">
        <f t="shared" ca="1" si="560"/>
        <v>-1</v>
      </c>
      <c r="AU1189" s="210">
        <f t="shared" ca="1" si="535"/>
        <v>14</v>
      </c>
      <c r="AV1189" s="209"/>
      <c r="AW1189" s="204">
        <f t="shared" si="552"/>
        <v>13141.444444444427</v>
      </c>
      <c r="AX1189" s="159"/>
      <c r="AZ1189" s="159"/>
      <c r="BM1189" s="207"/>
      <c r="BN1189" s="212"/>
      <c r="BP1189" s="209"/>
      <c r="BQ1189" s="211"/>
      <c r="BR1189" s="211"/>
      <c r="BS1189" s="211"/>
      <c r="BT1189" s="211"/>
      <c r="BU1189" s="211"/>
      <c r="BV1189" s="211"/>
      <c r="BW1189" s="211"/>
      <c r="BX1189" s="211"/>
      <c r="BY1189" s="211"/>
      <c r="BZ1189" s="211"/>
      <c r="CA1189" s="209"/>
      <c r="CB1189" s="224"/>
      <c r="CC1189" s="204"/>
      <c r="CD1189" s="204"/>
      <c r="CE1189" s="204"/>
      <c r="CF1189" s="211"/>
      <c r="CG1189" s="211"/>
      <c r="CI1189" s="209"/>
      <c r="CJ1189" s="209"/>
      <c r="ES1189" s="165"/>
      <c r="ET1189" s="165"/>
      <c r="EU1189" s="166"/>
      <c r="EV1189" s="209"/>
      <c r="EW1189" s="211"/>
      <c r="EX1189" s="211"/>
      <c r="EY1189" s="211"/>
      <c r="EZ1189" s="211"/>
      <c r="FA1189" s="211"/>
      <c r="FD1189" s="165"/>
      <c r="FE1189" s="165"/>
      <c r="FF1189" s="166"/>
      <c r="FG1189" s="209"/>
      <c r="FH1189" s="211"/>
      <c r="FI1189" s="211"/>
      <c r="FJ1189" s="211"/>
      <c r="FK1189" s="211"/>
      <c r="FL1189" s="211"/>
    </row>
    <row r="1190" spans="9:168">
      <c r="I1190" s="221">
        <f t="shared" si="556"/>
        <v>586</v>
      </c>
      <c r="J1190" s="159">
        <f>'v-t_chart'!C1187</f>
        <v>35.4</v>
      </c>
      <c r="K1190" s="204">
        <f t="shared" ca="1" si="534"/>
        <v>103.68659999999998</v>
      </c>
      <c r="L1190" s="205" t="b">
        <f>IF('Input&amp;Output'!$C$3=10,phase_chart!C1187,IF('Input&amp;Output'!$C$3=21,phase_chart!G1187,IF('Input&amp;Output'!$C$3=22,phase_chart!K1187,IF('Input&amp;Output'!$C$3=31,phase_chart!O1187,IF('Input&amp;Output'!$C$3=32,phase_chart!S1187,"")))))</f>
        <v>0</v>
      </c>
      <c r="M1190" s="206" t="b">
        <f>IF('Input&amp;Output'!$C$3=10,phase_chart!D1187,IF('Input&amp;Output'!$C$3=21,phase_chart!H1187,IF('Input&amp;Output'!$C$3=22,phase_chart!L1187,IF('Input&amp;Output'!$C$3=31,phase_chart!P1187,IF('Input&amp;Output'!$C$3=32,phase_chart!T1187,"")))))</f>
        <v>0</v>
      </c>
      <c r="N1190" s="205" t="b">
        <f>IF('Input&amp;Output'!$C$3=10,phase_chart!E1187,IF('Input&amp;Output'!$C$3=21,phase_chart!I1187,IF('Input&amp;Output'!$C$3=22,phase_chart!M1187,IF('Input&amp;Output'!$C$3=31,phase_chart!Q1187,IF('Input&amp;Output'!$C$3=32,phase_chart!U1187,"")))))</f>
        <v>1</v>
      </c>
      <c r="P1190" s="159">
        <f ca="1">IF(NOT($J1190=0),IF($J1190&lt;IF($P1189=0,0,VLOOKUP(P1189,tbL!$M$37:$Q$43,IF(L1190=TRUE,2,4))),IF($J1190&gt;=VLOOKUP(P1189,tbL!$M$37:$Q$43,IF(L1190=TRUE,3,5)),$P1189,IF(AND(L1189=TRUE,L1190=TRUE),$P1189,$P1189-1)),IF(AND(L1190=TRUE,J1190=VLOOKUP(P1189,tbL!$M$37:$Q$43,IF(L1190=TRUE,2,4))),P1189,IF($P1189+1&gt;$C$12,$C$12,$P1189+1))),0)</f>
        <v>1</v>
      </c>
      <c r="Q1190" s="159">
        <f t="shared" ca="1" si="536"/>
        <v>1</v>
      </c>
      <c r="R1190" s="207">
        <f t="shared" si="553"/>
        <v>0</v>
      </c>
      <c r="S1190" s="208"/>
      <c r="T1190" s="159">
        <f t="shared" si="554"/>
        <v>0</v>
      </c>
      <c r="U1190" s="209" t="str">
        <f ca="1">IF(AND(T1190=-1,N1190=TRUE),"*",IF(AND(U1189="*",N1190=TRUE),"*",IF(AND(AND(L1190=TRUE,U1189="*"),J1190&lt;VLOOKUP(V1189+1,tbL!$M$38:$O$43,3)),"*","")))</f>
        <v/>
      </c>
      <c r="V1190" s="204">
        <f t="shared" ca="1" si="537"/>
        <v>1</v>
      </c>
      <c r="Y1190" s="159">
        <f t="shared" ca="1" si="538"/>
        <v>0</v>
      </c>
      <c r="Z1190" s="159" t="str">
        <f t="shared" si="539"/>
        <v/>
      </c>
      <c r="AA1190" s="159">
        <f t="shared" ca="1" si="559"/>
        <v>1</v>
      </c>
      <c r="AC1190" s="161" t="str">
        <f t="shared" ca="1" si="540"/>
        <v/>
      </c>
      <c r="AD1190" s="161">
        <f t="shared" ca="1" si="541"/>
        <v>1</v>
      </c>
      <c r="AE1190" s="161" t="str">
        <f t="shared" ca="1" si="561"/>
        <v/>
      </c>
      <c r="AF1190" s="161">
        <f t="shared" ca="1" si="542"/>
        <v>1</v>
      </c>
      <c r="AG1190" s="161" t="str">
        <f t="shared" ca="1" si="543"/>
        <v/>
      </c>
      <c r="AH1190" s="161">
        <f t="shared" ca="1" si="544"/>
        <v>1</v>
      </c>
      <c r="AI1190" s="161" t="str">
        <f t="shared" ca="1" si="545"/>
        <v/>
      </c>
      <c r="AJ1190" s="161">
        <f t="shared" ca="1" si="546"/>
        <v>1</v>
      </c>
      <c r="AL1190" s="161" t="str">
        <f t="shared" ca="1" si="547"/>
        <v/>
      </c>
      <c r="AM1190" s="161">
        <f t="shared" ca="1" si="558"/>
        <v>1</v>
      </c>
      <c r="AN1190" s="161" t="str">
        <f t="shared" ca="1" si="548"/>
        <v/>
      </c>
      <c r="AO1190" s="161">
        <f t="shared" ca="1" si="557"/>
        <v>1</v>
      </c>
      <c r="AP1190" s="161" t="str">
        <f t="shared" ca="1" si="549"/>
        <v/>
      </c>
      <c r="AQ1190" s="161">
        <f t="shared" ca="1" si="555"/>
        <v>1</v>
      </c>
      <c r="AR1190" s="161" t="str">
        <f t="shared" ca="1" si="550"/>
        <v/>
      </c>
      <c r="AS1190" s="161">
        <f t="shared" ca="1" si="551"/>
        <v>1</v>
      </c>
      <c r="AT1190" s="159">
        <f t="shared" ca="1" si="560"/>
        <v>-1</v>
      </c>
      <c r="AU1190" s="210">
        <f t="shared" ca="1" si="535"/>
        <v>14</v>
      </c>
      <c r="AV1190" s="209"/>
      <c r="AW1190" s="204">
        <f t="shared" si="552"/>
        <v>13151.277777777761</v>
      </c>
      <c r="AX1190" s="159"/>
      <c r="AZ1190" s="159"/>
      <c r="BM1190" s="207"/>
      <c r="BN1190" s="212"/>
      <c r="BP1190" s="209"/>
      <c r="BQ1190" s="211"/>
      <c r="BR1190" s="211"/>
      <c r="BS1190" s="211"/>
      <c r="BT1190" s="211"/>
      <c r="BU1190" s="211"/>
      <c r="BV1190" s="211"/>
      <c r="BW1190" s="211"/>
      <c r="BX1190" s="211"/>
      <c r="BY1190" s="211"/>
      <c r="BZ1190" s="211"/>
      <c r="CA1190" s="209"/>
      <c r="CB1190" s="224"/>
      <c r="CC1190" s="204"/>
      <c r="CD1190" s="204"/>
      <c r="CE1190" s="204"/>
      <c r="CF1190" s="211"/>
      <c r="CG1190" s="211"/>
      <c r="CI1190" s="209"/>
      <c r="CJ1190" s="209"/>
      <c r="ES1190" s="165"/>
      <c r="ET1190" s="165"/>
      <c r="EU1190" s="166"/>
      <c r="EV1190" s="209"/>
      <c r="EW1190" s="211"/>
      <c r="EX1190" s="211"/>
      <c r="EY1190" s="211"/>
      <c r="EZ1190" s="211"/>
      <c r="FA1190" s="211"/>
      <c r="FD1190" s="165"/>
      <c r="FE1190" s="165"/>
      <c r="FF1190" s="166"/>
      <c r="FG1190" s="209"/>
      <c r="FH1190" s="211"/>
      <c r="FI1190" s="211"/>
      <c r="FJ1190" s="211"/>
      <c r="FK1190" s="211"/>
      <c r="FL1190" s="211"/>
    </row>
    <row r="1191" spans="9:168">
      <c r="I1191" s="221">
        <f t="shared" si="556"/>
        <v>587</v>
      </c>
      <c r="J1191" s="159">
        <f>'v-t_chart'!C1188</f>
        <v>29.4</v>
      </c>
      <c r="K1191" s="204">
        <f t="shared" ca="1" si="534"/>
        <v>86.112599999999986</v>
      </c>
      <c r="L1191" s="205" t="b">
        <f>IF('Input&amp;Output'!$C$3=10,phase_chart!C1188,IF('Input&amp;Output'!$C$3=21,phase_chart!G1188,IF('Input&amp;Output'!$C$3=22,phase_chart!K1188,IF('Input&amp;Output'!$C$3=31,phase_chart!O1188,IF('Input&amp;Output'!$C$3=32,phase_chart!S1188,"")))))</f>
        <v>0</v>
      </c>
      <c r="M1191" s="206" t="b">
        <f>IF('Input&amp;Output'!$C$3=10,phase_chart!D1188,IF('Input&amp;Output'!$C$3=21,phase_chart!H1188,IF('Input&amp;Output'!$C$3=22,phase_chart!L1188,IF('Input&amp;Output'!$C$3=31,phase_chart!P1188,IF('Input&amp;Output'!$C$3=32,phase_chart!T1188,"")))))</f>
        <v>0</v>
      </c>
      <c r="N1191" s="205" t="b">
        <f>IF('Input&amp;Output'!$C$3=10,phase_chart!E1188,IF('Input&amp;Output'!$C$3=21,phase_chart!I1188,IF('Input&amp;Output'!$C$3=22,phase_chart!M1188,IF('Input&amp;Output'!$C$3=31,phase_chart!Q1188,IF('Input&amp;Output'!$C$3=32,phase_chart!U1188,"")))))</f>
        <v>1</v>
      </c>
      <c r="P1191" s="159">
        <f ca="1">IF(NOT($J1191=0),IF($J1191&lt;IF($P1190=0,0,VLOOKUP(P1190,tbL!$M$37:$Q$43,IF(L1191=TRUE,2,4))),IF($J1191&gt;=VLOOKUP(P1190,tbL!$M$37:$Q$43,IF(L1191=TRUE,3,5)),$P1190,IF(AND(L1190=TRUE,L1191=TRUE),$P1190,$P1190-1)),IF(AND(L1191=TRUE,J1191=VLOOKUP(P1190,tbL!$M$37:$Q$43,IF(L1191=TRUE,2,4))),P1190,IF($P1190+1&gt;$C$12,$C$12,$P1190+1))),0)</f>
        <v>1</v>
      </c>
      <c r="Q1191" s="159">
        <f t="shared" ca="1" si="536"/>
        <v>1</v>
      </c>
      <c r="R1191" s="207">
        <f t="shared" si="553"/>
        <v>0</v>
      </c>
      <c r="S1191" s="208"/>
      <c r="T1191" s="159">
        <f t="shared" si="554"/>
        <v>0</v>
      </c>
      <c r="U1191" s="209" t="str">
        <f ca="1">IF(AND(T1191=-1,N1191=TRUE),"*",IF(AND(U1190="*",N1191=TRUE),"*",IF(AND(AND(L1191=TRUE,U1190="*"),J1191&lt;VLOOKUP(V1190+1,tbL!$M$38:$O$43,3)),"*","")))</f>
        <v/>
      </c>
      <c r="V1191" s="204">
        <f t="shared" ca="1" si="537"/>
        <v>1</v>
      </c>
      <c r="Y1191" s="159">
        <f t="shared" ca="1" si="538"/>
        <v>0</v>
      </c>
      <c r="Z1191" s="159" t="str">
        <f t="shared" si="539"/>
        <v/>
      </c>
      <c r="AA1191" s="159">
        <f t="shared" ca="1" si="559"/>
        <v>1</v>
      </c>
      <c r="AC1191" s="161" t="str">
        <f t="shared" ca="1" si="540"/>
        <v/>
      </c>
      <c r="AD1191" s="161">
        <f t="shared" ca="1" si="541"/>
        <v>1</v>
      </c>
      <c r="AE1191" s="161" t="str">
        <f t="shared" ca="1" si="561"/>
        <v/>
      </c>
      <c r="AF1191" s="161">
        <f t="shared" ca="1" si="542"/>
        <v>1</v>
      </c>
      <c r="AG1191" s="161" t="str">
        <f t="shared" ca="1" si="543"/>
        <v/>
      </c>
      <c r="AH1191" s="161">
        <f t="shared" ca="1" si="544"/>
        <v>1</v>
      </c>
      <c r="AI1191" s="161" t="str">
        <f t="shared" ca="1" si="545"/>
        <v/>
      </c>
      <c r="AJ1191" s="161">
        <f t="shared" ca="1" si="546"/>
        <v>1</v>
      </c>
      <c r="AL1191" s="161" t="str">
        <f t="shared" ca="1" si="547"/>
        <v/>
      </c>
      <c r="AM1191" s="161">
        <f t="shared" ca="1" si="558"/>
        <v>1</v>
      </c>
      <c r="AN1191" s="161" t="str">
        <f t="shared" ca="1" si="548"/>
        <v/>
      </c>
      <c r="AO1191" s="161">
        <f t="shared" ca="1" si="557"/>
        <v>1</v>
      </c>
      <c r="AP1191" s="161" t="str">
        <f t="shared" ca="1" si="549"/>
        <v/>
      </c>
      <c r="AQ1191" s="161">
        <f t="shared" ca="1" si="555"/>
        <v>1</v>
      </c>
      <c r="AR1191" s="161" t="str">
        <f t="shared" ca="1" si="550"/>
        <v/>
      </c>
      <c r="AS1191" s="161">
        <f t="shared" ca="1" si="551"/>
        <v>1</v>
      </c>
      <c r="AT1191" s="159">
        <f t="shared" ca="1" si="560"/>
        <v>-1</v>
      </c>
      <c r="AU1191" s="210">
        <f t="shared" ca="1" si="535"/>
        <v>14</v>
      </c>
      <c r="AV1191" s="209"/>
      <c r="AW1191" s="204">
        <f t="shared" si="552"/>
        <v>13159.444444444427</v>
      </c>
      <c r="AX1191" s="159"/>
      <c r="AZ1191" s="159"/>
      <c r="BM1191" s="207"/>
      <c r="BN1191" s="212"/>
      <c r="BP1191" s="209"/>
      <c r="BQ1191" s="211"/>
      <c r="BR1191" s="211"/>
      <c r="BS1191" s="211"/>
      <c r="BT1191" s="211"/>
      <c r="BU1191" s="211"/>
      <c r="BV1191" s="211"/>
      <c r="BW1191" s="211"/>
      <c r="BX1191" s="211"/>
      <c r="BY1191" s="211"/>
      <c r="BZ1191" s="211"/>
      <c r="CA1191" s="209"/>
      <c r="CB1191" s="224"/>
      <c r="CC1191" s="204"/>
      <c r="CD1191" s="204"/>
      <c r="CE1191" s="204"/>
      <c r="CF1191" s="211"/>
      <c r="CG1191" s="211"/>
      <c r="CI1191" s="209"/>
      <c r="CJ1191" s="209"/>
      <c r="ES1191" s="165"/>
      <c r="ET1191" s="165"/>
      <c r="EU1191" s="166"/>
      <c r="EV1191" s="209"/>
      <c r="EW1191" s="211"/>
      <c r="EX1191" s="211"/>
      <c r="EY1191" s="211"/>
      <c r="EZ1191" s="211"/>
      <c r="FA1191" s="211"/>
      <c r="FD1191" s="165"/>
      <c r="FE1191" s="165"/>
      <c r="FF1191" s="166"/>
      <c r="FG1191" s="209"/>
      <c r="FH1191" s="211"/>
      <c r="FI1191" s="211"/>
      <c r="FJ1191" s="211"/>
      <c r="FK1191" s="211"/>
      <c r="FL1191" s="211"/>
    </row>
    <row r="1192" spans="9:168">
      <c r="I1192" s="221">
        <f t="shared" si="556"/>
        <v>588</v>
      </c>
      <c r="J1192" s="159">
        <f>'v-t_chart'!C1189</f>
        <v>23.4</v>
      </c>
      <c r="K1192" s="204">
        <f t="shared" ca="1" si="534"/>
        <v>68.538599999999988</v>
      </c>
      <c r="L1192" s="205" t="b">
        <f>IF('Input&amp;Output'!$C$3=10,phase_chart!C1189,IF('Input&amp;Output'!$C$3=21,phase_chart!G1189,IF('Input&amp;Output'!$C$3=22,phase_chart!K1189,IF('Input&amp;Output'!$C$3=31,phase_chart!O1189,IF('Input&amp;Output'!$C$3=32,phase_chart!S1189,"")))))</f>
        <v>0</v>
      </c>
      <c r="M1192" s="206" t="b">
        <f>IF('Input&amp;Output'!$C$3=10,phase_chart!D1189,IF('Input&amp;Output'!$C$3=21,phase_chart!H1189,IF('Input&amp;Output'!$C$3=22,phase_chart!L1189,IF('Input&amp;Output'!$C$3=31,phase_chart!P1189,IF('Input&amp;Output'!$C$3=32,phase_chart!T1189,"")))))</f>
        <v>0</v>
      </c>
      <c r="N1192" s="205" t="b">
        <f>IF('Input&amp;Output'!$C$3=10,phase_chart!E1189,IF('Input&amp;Output'!$C$3=21,phase_chart!I1189,IF('Input&amp;Output'!$C$3=22,phase_chart!M1189,IF('Input&amp;Output'!$C$3=31,phase_chart!Q1189,IF('Input&amp;Output'!$C$3=32,phase_chart!U1189,"")))))</f>
        <v>1</v>
      </c>
      <c r="P1192" s="159">
        <f ca="1">IF(NOT($J1192=0),IF($J1192&lt;IF($P1191=0,0,VLOOKUP(P1191,tbL!$M$37:$Q$43,IF(L1192=TRUE,2,4))),IF($J1192&gt;=VLOOKUP(P1191,tbL!$M$37:$Q$43,IF(L1192=TRUE,3,5)),$P1191,IF(AND(L1191=TRUE,L1192=TRUE),$P1191,$P1191-1)),IF(AND(L1192=TRUE,J1192=VLOOKUP(P1191,tbL!$M$37:$Q$43,IF(L1192=TRUE,2,4))),P1191,IF($P1191+1&gt;$C$12,$C$12,$P1191+1))),0)</f>
        <v>1</v>
      </c>
      <c r="Q1192" s="159">
        <f t="shared" ca="1" si="536"/>
        <v>1</v>
      </c>
      <c r="R1192" s="207">
        <f t="shared" si="553"/>
        <v>0</v>
      </c>
      <c r="S1192" s="208"/>
      <c r="T1192" s="159">
        <f t="shared" si="554"/>
        <v>0</v>
      </c>
      <c r="U1192" s="209" t="str">
        <f ca="1">IF(AND(T1192=-1,N1192=TRUE),"*",IF(AND(U1191="*",N1192=TRUE),"*",IF(AND(AND(L1192=TRUE,U1191="*"),J1192&lt;VLOOKUP(V1191+1,tbL!$M$38:$O$43,3)),"*","")))</f>
        <v/>
      </c>
      <c r="V1192" s="204">
        <f t="shared" ca="1" si="537"/>
        <v>1</v>
      </c>
      <c r="Y1192" s="159">
        <f t="shared" ca="1" si="538"/>
        <v>0</v>
      </c>
      <c r="Z1192" s="159" t="str">
        <f t="shared" si="539"/>
        <v/>
      </c>
      <c r="AA1192" s="159">
        <f t="shared" ca="1" si="559"/>
        <v>1</v>
      </c>
      <c r="AC1192" s="161" t="str">
        <f t="shared" ca="1" si="540"/>
        <v/>
      </c>
      <c r="AD1192" s="161">
        <f t="shared" ca="1" si="541"/>
        <v>1</v>
      </c>
      <c r="AE1192" s="161" t="str">
        <f t="shared" ca="1" si="561"/>
        <v/>
      </c>
      <c r="AF1192" s="161">
        <f t="shared" ca="1" si="542"/>
        <v>1</v>
      </c>
      <c r="AG1192" s="161" t="str">
        <f t="shared" ca="1" si="543"/>
        <v/>
      </c>
      <c r="AH1192" s="161">
        <f t="shared" ca="1" si="544"/>
        <v>1</v>
      </c>
      <c r="AI1192" s="161" t="str">
        <f t="shared" ca="1" si="545"/>
        <v/>
      </c>
      <c r="AJ1192" s="161">
        <f t="shared" ca="1" si="546"/>
        <v>1</v>
      </c>
      <c r="AL1192" s="161" t="str">
        <f t="shared" ca="1" si="547"/>
        <v/>
      </c>
      <c r="AM1192" s="161">
        <f t="shared" ca="1" si="558"/>
        <v>1</v>
      </c>
      <c r="AN1192" s="161" t="str">
        <f t="shared" ca="1" si="548"/>
        <v/>
      </c>
      <c r="AO1192" s="161">
        <f t="shared" ca="1" si="557"/>
        <v>1</v>
      </c>
      <c r="AP1192" s="161" t="str">
        <f t="shared" ca="1" si="549"/>
        <v/>
      </c>
      <c r="AQ1192" s="161">
        <f t="shared" ca="1" si="555"/>
        <v>1</v>
      </c>
      <c r="AR1192" s="161" t="str">
        <f t="shared" ca="1" si="550"/>
        <v/>
      </c>
      <c r="AS1192" s="161">
        <f t="shared" ca="1" si="551"/>
        <v>1</v>
      </c>
      <c r="AT1192" s="159">
        <f t="shared" ca="1" si="560"/>
        <v>-1</v>
      </c>
      <c r="AU1192" s="210">
        <f t="shared" ca="1" si="535"/>
        <v>14</v>
      </c>
      <c r="AV1192" s="209"/>
      <c r="AW1192" s="204">
        <f t="shared" si="552"/>
        <v>13165.944444444427</v>
      </c>
      <c r="AX1192" s="159"/>
      <c r="AZ1192" s="159"/>
      <c r="BM1192" s="207"/>
      <c r="BN1192" s="212"/>
      <c r="BP1192" s="209"/>
      <c r="BQ1192" s="211"/>
      <c r="BR1192" s="211"/>
      <c r="BS1192" s="211"/>
      <c r="BT1192" s="211"/>
      <c r="BU1192" s="211"/>
      <c r="BV1192" s="211"/>
      <c r="BW1192" s="211"/>
      <c r="BX1192" s="211"/>
      <c r="BY1192" s="211"/>
      <c r="BZ1192" s="211"/>
      <c r="CA1192" s="209"/>
      <c r="CB1192" s="224"/>
      <c r="CC1192" s="204"/>
      <c r="CD1192" s="204"/>
      <c r="CE1192" s="204"/>
      <c r="CF1192" s="211"/>
      <c r="CG1192" s="211"/>
      <c r="CI1192" s="209"/>
      <c r="CJ1192" s="209"/>
      <c r="ES1192" s="165"/>
      <c r="ET1192" s="165"/>
      <c r="EU1192" s="166"/>
      <c r="EV1192" s="209"/>
      <c r="EW1192" s="211"/>
      <c r="EX1192" s="211"/>
      <c r="EY1192" s="211"/>
      <c r="EZ1192" s="211"/>
      <c r="FA1192" s="211"/>
      <c r="FD1192" s="165"/>
      <c r="FE1192" s="165"/>
      <c r="FF1192" s="166"/>
      <c r="FG1192" s="209"/>
      <c r="FH1192" s="211"/>
      <c r="FI1192" s="211"/>
      <c r="FJ1192" s="211"/>
      <c r="FK1192" s="211"/>
      <c r="FL1192" s="211"/>
    </row>
    <row r="1193" spans="9:168">
      <c r="I1193" s="221">
        <f t="shared" si="556"/>
        <v>589</v>
      </c>
      <c r="J1193" s="159">
        <f>'v-t_chart'!C1190</f>
        <v>17.7</v>
      </c>
      <c r="K1193" s="204">
        <f t="shared" ca="1" si="534"/>
        <v>51.843299999999992</v>
      </c>
      <c r="L1193" s="205" t="b">
        <f>IF('Input&amp;Output'!$C$3=10,phase_chart!C1190,IF('Input&amp;Output'!$C$3=21,phase_chart!G1190,IF('Input&amp;Output'!$C$3=22,phase_chart!K1190,IF('Input&amp;Output'!$C$3=31,phase_chart!O1190,IF('Input&amp;Output'!$C$3=32,phase_chart!S1190,"")))))</f>
        <v>0</v>
      </c>
      <c r="M1193" s="206" t="b">
        <f>IF('Input&amp;Output'!$C$3=10,phase_chart!D1190,IF('Input&amp;Output'!$C$3=21,phase_chart!H1190,IF('Input&amp;Output'!$C$3=22,phase_chart!L1190,IF('Input&amp;Output'!$C$3=31,phase_chart!P1190,IF('Input&amp;Output'!$C$3=32,phase_chart!T1190,"")))))</f>
        <v>0</v>
      </c>
      <c r="N1193" s="205" t="b">
        <f>IF('Input&amp;Output'!$C$3=10,phase_chart!E1190,IF('Input&amp;Output'!$C$3=21,phase_chart!I1190,IF('Input&amp;Output'!$C$3=22,phase_chart!M1190,IF('Input&amp;Output'!$C$3=31,phase_chart!Q1190,IF('Input&amp;Output'!$C$3=32,phase_chart!U1190,"")))))</f>
        <v>1</v>
      </c>
      <c r="P1193" s="159">
        <f ca="1">IF(NOT($J1193=0),IF($J1193&lt;IF($P1192=0,0,VLOOKUP(P1192,tbL!$M$37:$Q$43,IF(L1193=TRUE,2,4))),IF($J1193&gt;=VLOOKUP(P1192,tbL!$M$37:$Q$43,IF(L1193=TRUE,3,5)),$P1192,IF(AND(L1192=TRUE,L1193=TRUE),$P1192,$P1192-1)),IF(AND(L1193=TRUE,J1193=VLOOKUP(P1192,tbL!$M$37:$Q$43,IF(L1193=TRUE,2,4))),P1192,IF($P1192+1&gt;$C$12,$C$12,$P1192+1))),0)</f>
        <v>1</v>
      </c>
      <c r="Q1193" s="159">
        <f t="shared" ca="1" si="536"/>
        <v>1</v>
      </c>
      <c r="R1193" s="207">
        <f t="shared" si="553"/>
        <v>0</v>
      </c>
      <c r="S1193" s="208"/>
      <c r="T1193" s="159">
        <f t="shared" si="554"/>
        <v>0</v>
      </c>
      <c r="U1193" s="209" t="str">
        <f ca="1">IF(AND(T1193=-1,N1193=TRUE),"*",IF(AND(U1192="*",N1193=TRUE),"*",IF(AND(AND(L1193=TRUE,U1192="*"),J1193&lt;VLOOKUP(V1192+1,tbL!$M$38:$O$43,3)),"*","")))</f>
        <v/>
      </c>
      <c r="V1193" s="204">
        <f t="shared" ca="1" si="537"/>
        <v>1</v>
      </c>
      <c r="Y1193" s="159">
        <f t="shared" ca="1" si="538"/>
        <v>0</v>
      </c>
      <c r="Z1193" s="159" t="str">
        <f t="shared" si="539"/>
        <v/>
      </c>
      <c r="AA1193" s="159">
        <f t="shared" ca="1" si="559"/>
        <v>1</v>
      </c>
      <c r="AC1193" s="161" t="str">
        <f t="shared" ca="1" si="540"/>
        <v/>
      </c>
      <c r="AD1193" s="161">
        <f t="shared" ca="1" si="541"/>
        <v>1</v>
      </c>
      <c r="AE1193" s="161" t="str">
        <f t="shared" ca="1" si="561"/>
        <v/>
      </c>
      <c r="AF1193" s="161">
        <f t="shared" ca="1" si="542"/>
        <v>1</v>
      </c>
      <c r="AG1193" s="161" t="str">
        <f t="shared" ca="1" si="543"/>
        <v/>
      </c>
      <c r="AH1193" s="161">
        <f t="shared" ca="1" si="544"/>
        <v>1</v>
      </c>
      <c r="AI1193" s="161" t="str">
        <f t="shared" ca="1" si="545"/>
        <v/>
      </c>
      <c r="AJ1193" s="161">
        <f t="shared" ca="1" si="546"/>
        <v>1</v>
      </c>
      <c r="AL1193" s="161" t="str">
        <f t="shared" ca="1" si="547"/>
        <v/>
      </c>
      <c r="AM1193" s="161">
        <f t="shared" ca="1" si="558"/>
        <v>1</v>
      </c>
      <c r="AN1193" s="161" t="str">
        <f t="shared" ca="1" si="548"/>
        <v/>
      </c>
      <c r="AO1193" s="161">
        <f t="shared" ca="1" si="557"/>
        <v>1</v>
      </c>
      <c r="AP1193" s="161" t="str">
        <f t="shared" ca="1" si="549"/>
        <v/>
      </c>
      <c r="AQ1193" s="161">
        <f t="shared" ca="1" si="555"/>
        <v>1</v>
      </c>
      <c r="AR1193" s="161" t="str">
        <f t="shared" ca="1" si="550"/>
        <v/>
      </c>
      <c r="AS1193" s="161">
        <f t="shared" ca="1" si="551"/>
        <v>1</v>
      </c>
      <c r="AT1193" s="159">
        <f t="shared" ca="1" si="560"/>
        <v>-1</v>
      </c>
      <c r="AU1193" s="210">
        <f t="shared" ca="1" si="535"/>
        <v>14</v>
      </c>
      <c r="AV1193" s="209"/>
      <c r="AW1193" s="204">
        <f t="shared" si="552"/>
        <v>13170.861111111093</v>
      </c>
      <c r="AX1193" s="159"/>
      <c r="AZ1193" s="159"/>
      <c r="BM1193" s="207"/>
      <c r="BN1193" s="212"/>
      <c r="BP1193" s="209"/>
      <c r="BQ1193" s="211"/>
      <c r="BR1193" s="211"/>
      <c r="BS1193" s="211"/>
      <c r="BT1193" s="211"/>
      <c r="BU1193" s="211"/>
      <c r="BV1193" s="211"/>
      <c r="BW1193" s="211"/>
      <c r="BX1193" s="211"/>
      <c r="BY1193" s="211"/>
      <c r="BZ1193" s="211"/>
      <c r="CA1193" s="209"/>
      <c r="CB1193" s="224"/>
      <c r="CC1193" s="204"/>
      <c r="CD1193" s="204"/>
      <c r="CE1193" s="204"/>
      <c r="CF1193" s="211"/>
      <c r="CG1193" s="211"/>
      <c r="CI1193" s="209"/>
      <c r="CJ1193" s="209"/>
      <c r="ES1193" s="165"/>
      <c r="ET1193" s="165"/>
      <c r="EU1193" s="166"/>
      <c r="EV1193" s="209"/>
      <c r="EW1193" s="211"/>
      <c r="EX1193" s="211"/>
      <c r="EY1193" s="211"/>
      <c r="EZ1193" s="211"/>
      <c r="FA1193" s="211"/>
      <c r="FD1193" s="165"/>
      <c r="FE1193" s="165"/>
      <c r="FF1193" s="166"/>
      <c r="FG1193" s="209"/>
      <c r="FH1193" s="211"/>
      <c r="FI1193" s="211"/>
      <c r="FJ1193" s="211"/>
      <c r="FK1193" s="211"/>
      <c r="FL1193" s="211"/>
    </row>
    <row r="1194" spans="9:168">
      <c r="I1194" s="221">
        <f t="shared" si="556"/>
        <v>590</v>
      </c>
      <c r="J1194" s="159">
        <f>'v-t_chart'!C1191</f>
        <v>12.6</v>
      </c>
      <c r="K1194" s="204">
        <f t="shared" ca="1" si="534"/>
        <v>36.9054</v>
      </c>
      <c r="L1194" s="205" t="b">
        <f>IF('Input&amp;Output'!$C$3=10,phase_chart!C1191,IF('Input&amp;Output'!$C$3=21,phase_chart!G1191,IF('Input&amp;Output'!$C$3=22,phase_chart!K1191,IF('Input&amp;Output'!$C$3=31,phase_chart!O1191,IF('Input&amp;Output'!$C$3=32,phase_chart!S1191,"")))))</f>
        <v>0</v>
      </c>
      <c r="M1194" s="206" t="b">
        <f>IF('Input&amp;Output'!$C$3=10,phase_chart!D1191,IF('Input&amp;Output'!$C$3=21,phase_chart!H1191,IF('Input&amp;Output'!$C$3=22,phase_chart!L1191,IF('Input&amp;Output'!$C$3=31,phase_chart!P1191,IF('Input&amp;Output'!$C$3=32,phase_chart!T1191,"")))))</f>
        <v>0</v>
      </c>
      <c r="N1194" s="205" t="b">
        <f>IF('Input&amp;Output'!$C$3=10,phase_chart!E1191,IF('Input&amp;Output'!$C$3=21,phase_chart!I1191,IF('Input&amp;Output'!$C$3=22,phase_chart!M1191,IF('Input&amp;Output'!$C$3=31,phase_chart!Q1191,IF('Input&amp;Output'!$C$3=32,phase_chart!U1191,"")))))</f>
        <v>1</v>
      </c>
      <c r="P1194" s="159">
        <f ca="1">IF(NOT($J1194=0),IF($J1194&lt;IF($P1193=0,0,VLOOKUP(P1193,tbL!$M$37:$Q$43,IF(L1194=TRUE,2,4))),IF($J1194&gt;=VLOOKUP(P1193,tbL!$M$37:$Q$43,IF(L1194=TRUE,3,5)),$P1193,IF(AND(L1193=TRUE,L1194=TRUE),$P1193,$P1193-1)),IF(AND(L1194=TRUE,J1194=VLOOKUP(P1193,tbL!$M$37:$Q$43,IF(L1194=TRUE,2,4))),P1193,IF($P1193+1&gt;$C$12,$C$12,$P1193+1))),0)</f>
        <v>1</v>
      </c>
      <c r="Q1194" s="159">
        <f t="shared" ca="1" si="536"/>
        <v>1</v>
      </c>
      <c r="R1194" s="207">
        <f t="shared" si="553"/>
        <v>0</v>
      </c>
      <c r="S1194" s="208"/>
      <c r="T1194" s="159">
        <f t="shared" si="554"/>
        <v>0</v>
      </c>
      <c r="U1194" s="209" t="str">
        <f ca="1">IF(AND(T1194=-1,N1194=TRUE),"*",IF(AND(U1193="*",N1194=TRUE),"*",IF(AND(AND(L1194=TRUE,U1193="*"),J1194&lt;VLOOKUP(V1193+1,tbL!$M$38:$O$43,3)),"*","")))</f>
        <v/>
      </c>
      <c r="V1194" s="204">
        <f t="shared" ca="1" si="537"/>
        <v>1</v>
      </c>
      <c r="Y1194" s="159">
        <f t="shared" ca="1" si="538"/>
        <v>0</v>
      </c>
      <c r="Z1194" s="159" t="str">
        <f t="shared" si="539"/>
        <v/>
      </c>
      <c r="AA1194" s="159">
        <f t="shared" ca="1" si="559"/>
        <v>1</v>
      </c>
      <c r="AC1194" s="161" t="str">
        <f t="shared" ca="1" si="540"/>
        <v/>
      </c>
      <c r="AD1194" s="161">
        <f t="shared" ca="1" si="541"/>
        <v>1</v>
      </c>
      <c r="AE1194" s="161" t="str">
        <f t="shared" ca="1" si="561"/>
        <v/>
      </c>
      <c r="AF1194" s="161">
        <f t="shared" ca="1" si="542"/>
        <v>1</v>
      </c>
      <c r="AG1194" s="161" t="str">
        <f t="shared" ca="1" si="543"/>
        <v/>
      </c>
      <c r="AH1194" s="161">
        <f t="shared" ca="1" si="544"/>
        <v>1</v>
      </c>
      <c r="AI1194" s="161" t="str">
        <f t="shared" ca="1" si="545"/>
        <v/>
      </c>
      <c r="AJ1194" s="161">
        <f t="shared" ca="1" si="546"/>
        <v>1</v>
      </c>
      <c r="AL1194" s="161" t="str">
        <f t="shared" ca="1" si="547"/>
        <v/>
      </c>
      <c r="AM1194" s="161">
        <f t="shared" ca="1" si="558"/>
        <v>1</v>
      </c>
      <c r="AN1194" s="161" t="str">
        <f t="shared" ca="1" si="548"/>
        <v/>
      </c>
      <c r="AO1194" s="161">
        <f t="shared" ca="1" si="557"/>
        <v>1</v>
      </c>
      <c r="AP1194" s="161" t="str">
        <f t="shared" ca="1" si="549"/>
        <v/>
      </c>
      <c r="AQ1194" s="161">
        <f t="shared" ca="1" si="555"/>
        <v>1</v>
      </c>
      <c r="AR1194" s="161" t="str">
        <f t="shared" ca="1" si="550"/>
        <v/>
      </c>
      <c r="AS1194" s="161">
        <f t="shared" ca="1" si="551"/>
        <v>1</v>
      </c>
      <c r="AT1194" s="159">
        <f t="shared" ca="1" si="560"/>
        <v>-1</v>
      </c>
      <c r="AU1194" s="210">
        <f t="shared" ca="1" si="535"/>
        <v>14</v>
      </c>
      <c r="AV1194" s="209"/>
      <c r="AW1194" s="204">
        <f t="shared" si="552"/>
        <v>13174.361111111093</v>
      </c>
      <c r="AX1194" s="159"/>
      <c r="AZ1194" s="159"/>
      <c r="BM1194" s="207"/>
      <c r="BN1194" s="212"/>
      <c r="BP1194" s="209"/>
      <c r="BQ1194" s="211"/>
      <c r="BR1194" s="211"/>
      <c r="BS1194" s="211"/>
      <c r="BT1194" s="211"/>
      <c r="BU1194" s="211"/>
      <c r="BV1194" s="211"/>
      <c r="BW1194" s="211"/>
      <c r="BX1194" s="211"/>
      <c r="BY1194" s="211"/>
      <c r="BZ1194" s="211"/>
      <c r="CA1194" s="209"/>
      <c r="CB1194" s="224"/>
      <c r="CC1194" s="204"/>
      <c r="CD1194" s="204"/>
      <c r="CE1194" s="204"/>
      <c r="CF1194" s="211"/>
      <c r="CG1194" s="211"/>
      <c r="CI1194" s="209"/>
      <c r="CJ1194" s="209"/>
      <c r="ES1194" s="165"/>
      <c r="ET1194" s="165"/>
      <c r="EU1194" s="166"/>
      <c r="EV1194" s="209"/>
      <c r="EW1194" s="211"/>
      <c r="EX1194" s="211"/>
      <c r="EY1194" s="211"/>
      <c r="EZ1194" s="211"/>
      <c r="FA1194" s="211"/>
      <c r="FD1194" s="165"/>
      <c r="FE1194" s="165"/>
      <c r="FF1194" s="166"/>
      <c r="FG1194" s="209"/>
      <c r="FH1194" s="211"/>
      <c r="FI1194" s="211"/>
      <c r="FJ1194" s="211"/>
      <c r="FK1194" s="211"/>
      <c r="FL1194" s="211"/>
    </row>
    <row r="1195" spans="9:168">
      <c r="I1195" s="221">
        <f t="shared" si="556"/>
        <v>591</v>
      </c>
      <c r="J1195" s="159">
        <f>'v-t_chart'!C1192</f>
        <v>8</v>
      </c>
      <c r="K1195" s="204">
        <f t="shared" ca="1" si="534"/>
        <v>23.431999999999999</v>
      </c>
      <c r="L1195" s="205" t="b">
        <f>IF('Input&amp;Output'!$C$3=10,phase_chart!C1192,IF('Input&amp;Output'!$C$3=21,phase_chart!G1192,IF('Input&amp;Output'!$C$3=22,phase_chart!K1192,IF('Input&amp;Output'!$C$3=31,phase_chart!O1192,IF('Input&amp;Output'!$C$3=32,phase_chart!S1192,"")))))</f>
        <v>0</v>
      </c>
      <c r="M1195" s="206" t="b">
        <f>IF('Input&amp;Output'!$C$3=10,phase_chart!D1192,IF('Input&amp;Output'!$C$3=21,phase_chart!H1192,IF('Input&amp;Output'!$C$3=22,phase_chart!L1192,IF('Input&amp;Output'!$C$3=31,phase_chart!P1192,IF('Input&amp;Output'!$C$3=32,phase_chart!T1192,"")))))</f>
        <v>0</v>
      </c>
      <c r="N1195" s="205" t="b">
        <f>IF('Input&amp;Output'!$C$3=10,phase_chart!E1192,IF('Input&amp;Output'!$C$3=21,phase_chart!I1192,IF('Input&amp;Output'!$C$3=22,phase_chart!M1192,IF('Input&amp;Output'!$C$3=31,phase_chart!Q1192,IF('Input&amp;Output'!$C$3=32,phase_chart!U1192,"")))))</f>
        <v>1</v>
      </c>
      <c r="P1195" s="159">
        <f ca="1">IF(NOT($J1195=0),IF($J1195&lt;IF($P1194=0,0,VLOOKUP(P1194,tbL!$M$37:$Q$43,IF(L1195=TRUE,2,4))),IF($J1195&gt;=VLOOKUP(P1194,tbL!$M$37:$Q$43,IF(L1195=TRUE,3,5)),$P1194,IF(AND(L1194=TRUE,L1195=TRUE),$P1194,$P1194-1)),IF(AND(L1195=TRUE,J1195=VLOOKUP(P1194,tbL!$M$37:$Q$43,IF(L1195=TRUE,2,4))),P1194,IF($P1194+1&gt;$C$12,$C$12,$P1194+1))),0)</f>
        <v>1</v>
      </c>
      <c r="Q1195" s="159">
        <f t="shared" ca="1" si="536"/>
        <v>1</v>
      </c>
      <c r="R1195" s="207">
        <f t="shared" si="553"/>
        <v>0</v>
      </c>
      <c r="S1195" s="208"/>
      <c r="T1195" s="159">
        <f t="shared" si="554"/>
        <v>0</v>
      </c>
      <c r="U1195" s="209" t="str">
        <f ca="1">IF(AND(T1195=-1,N1195=TRUE),"*",IF(AND(U1194="*",N1195=TRUE),"*",IF(AND(AND(L1195=TRUE,U1194="*"),J1195&lt;VLOOKUP(V1194+1,tbL!$M$38:$O$43,3)),"*","")))</f>
        <v/>
      </c>
      <c r="V1195" s="204">
        <f t="shared" ca="1" si="537"/>
        <v>1</v>
      </c>
      <c r="Y1195" s="159">
        <f t="shared" ca="1" si="538"/>
        <v>0</v>
      </c>
      <c r="Z1195" s="159" t="str">
        <f t="shared" si="539"/>
        <v/>
      </c>
      <c r="AA1195" s="159">
        <f t="shared" ca="1" si="559"/>
        <v>1</v>
      </c>
      <c r="AC1195" s="161" t="str">
        <f t="shared" ca="1" si="540"/>
        <v/>
      </c>
      <c r="AD1195" s="161">
        <f t="shared" ca="1" si="541"/>
        <v>1</v>
      </c>
      <c r="AE1195" s="161" t="str">
        <f t="shared" ca="1" si="561"/>
        <v/>
      </c>
      <c r="AF1195" s="161">
        <f t="shared" ca="1" si="542"/>
        <v>1</v>
      </c>
      <c r="AG1195" s="161" t="str">
        <f t="shared" ca="1" si="543"/>
        <v/>
      </c>
      <c r="AH1195" s="161">
        <f t="shared" ca="1" si="544"/>
        <v>1</v>
      </c>
      <c r="AI1195" s="161" t="str">
        <f t="shared" ca="1" si="545"/>
        <v/>
      </c>
      <c r="AJ1195" s="161">
        <f t="shared" ca="1" si="546"/>
        <v>1</v>
      </c>
      <c r="AL1195" s="161" t="str">
        <f t="shared" ca="1" si="547"/>
        <v/>
      </c>
      <c r="AM1195" s="161">
        <f t="shared" ca="1" si="558"/>
        <v>1</v>
      </c>
      <c r="AN1195" s="161" t="str">
        <f t="shared" ca="1" si="548"/>
        <v/>
      </c>
      <c r="AO1195" s="161">
        <f t="shared" ca="1" si="557"/>
        <v>1</v>
      </c>
      <c r="AP1195" s="161" t="str">
        <f t="shared" ca="1" si="549"/>
        <v/>
      </c>
      <c r="AQ1195" s="161">
        <f t="shared" ca="1" si="555"/>
        <v>1</v>
      </c>
      <c r="AR1195" s="161" t="str">
        <f t="shared" ca="1" si="550"/>
        <v/>
      </c>
      <c r="AS1195" s="161">
        <f t="shared" ca="1" si="551"/>
        <v>1</v>
      </c>
      <c r="AT1195" s="159">
        <f t="shared" ca="1" si="560"/>
        <v>-1</v>
      </c>
      <c r="AU1195" s="210">
        <f t="shared" ca="1" si="535"/>
        <v>14</v>
      </c>
      <c r="AV1195" s="209"/>
      <c r="AW1195" s="204">
        <f t="shared" si="552"/>
        <v>13176.583333333316</v>
      </c>
      <c r="AX1195" s="159"/>
      <c r="AZ1195" s="159"/>
      <c r="BM1195" s="207"/>
      <c r="BN1195" s="212"/>
      <c r="BP1195" s="209"/>
      <c r="BQ1195" s="211"/>
      <c r="BR1195" s="211"/>
      <c r="BS1195" s="211"/>
      <c r="BT1195" s="211"/>
      <c r="BU1195" s="211"/>
      <c r="BV1195" s="211"/>
      <c r="BW1195" s="211"/>
      <c r="BX1195" s="211"/>
      <c r="BY1195" s="211"/>
      <c r="BZ1195" s="211"/>
      <c r="CA1195" s="209"/>
      <c r="CB1195" s="224"/>
      <c r="CC1195" s="204"/>
      <c r="CD1195" s="204"/>
      <c r="CE1195" s="204"/>
      <c r="CF1195" s="211"/>
      <c r="CG1195" s="211"/>
      <c r="CI1195" s="209"/>
      <c r="CJ1195" s="209"/>
      <c r="ES1195" s="165"/>
      <c r="ET1195" s="165"/>
      <c r="EU1195" s="166"/>
      <c r="EV1195" s="209"/>
      <c r="EW1195" s="211"/>
      <c r="EX1195" s="211"/>
      <c r="EY1195" s="211"/>
      <c r="EZ1195" s="211"/>
      <c r="FA1195" s="211"/>
      <c r="FD1195" s="165"/>
      <c r="FE1195" s="165"/>
      <c r="FF1195" s="166"/>
      <c r="FG1195" s="209"/>
      <c r="FH1195" s="211"/>
      <c r="FI1195" s="211"/>
      <c r="FJ1195" s="211"/>
      <c r="FK1195" s="211"/>
      <c r="FL1195" s="211"/>
    </row>
    <row r="1196" spans="9:168">
      <c r="I1196" s="221">
        <f t="shared" si="556"/>
        <v>592</v>
      </c>
      <c r="J1196" s="159">
        <f>'v-t_chart'!C1193</f>
        <v>4.0999999999999996</v>
      </c>
      <c r="K1196" s="204">
        <f t="shared" ca="1" si="534"/>
        <v>12.008899999999999</v>
      </c>
      <c r="L1196" s="205" t="b">
        <f>IF('Input&amp;Output'!$C$3=10,phase_chart!C1193,IF('Input&amp;Output'!$C$3=21,phase_chart!G1193,IF('Input&amp;Output'!$C$3=22,phase_chart!K1193,IF('Input&amp;Output'!$C$3=31,phase_chart!O1193,IF('Input&amp;Output'!$C$3=32,phase_chart!S1193,"")))))</f>
        <v>0</v>
      </c>
      <c r="M1196" s="206" t="b">
        <f>IF('Input&amp;Output'!$C$3=10,phase_chart!D1193,IF('Input&amp;Output'!$C$3=21,phase_chart!H1193,IF('Input&amp;Output'!$C$3=22,phase_chart!L1193,IF('Input&amp;Output'!$C$3=31,phase_chart!P1193,IF('Input&amp;Output'!$C$3=32,phase_chart!T1193,"")))))</f>
        <v>0</v>
      </c>
      <c r="N1196" s="205" t="b">
        <f>IF('Input&amp;Output'!$C$3=10,phase_chart!E1193,IF('Input&amp;Output'!$C$3=21,phase_chart!I1193,IF('Input&amp;Output'!$C$3=22,phase_chart!M1193,IF('Input&amp;Output'!$C$3=31,phase_chart!Q1193,IF('Input&amp;Output'!$C$3=32,phase_chart!U1193,"")))))</f>
        <v>1</v>
      </c>
      <c r="P1196" s="159">
        <f ca="1">IF(NOT($J1196=0),IF($J1196&lt;IF($P1195=0,0,VLOOKUP(P1195,tbL!$M$37:$Q$43,IF(L1196=TRUE,2,4))),IF($J1196&gt;=VLOOKUP(P1195,tbL!$M$37:$Q$43,IF(L1196=TRUE,3,5)),$P1195,IF(AND(L1195=TRUE,L1196=TRUE),$P1195,$P1195-1)),IF(AND(L1196=TRUE,J1196=VLOOKUP(P1195,tbL!$M$37:$Q$43,IF(L1196=TRUE,2,4))),P1195,IF($P1195+1&gt;$C$12,$C$12,$P1195+1))),0)</f>
        <v>1</v>
      </c>
      <c r="Q1196" s="159">
        <f t="shared" ca="1" si="536"/>
        <v>1</v>
      </c>
      <c r="R1196" s="207">
        <f t="shared" si="553"/>
        <v>0</v>
      </c>
      <c r="S1196" s="208"/>
      <c r="T1196" s="159">
        <f t="shared" si="554"/>
        <v>0</v>
      </c>
      <c r="U1196" s="209" t="str">
        <f ca="1">IF(AND(T1196=-1,N1196=TRUE),"*",IF(AND(U1195="*",N1196=TRUE),"*",IF(AND(AND(L1196=TRUE,U1195="*"),J1196&lt;VLOOKUP(V1195+1,tbL!$M$38:$O$43,3)),"*","")))</f>
        <v/>
      </c>
      <c r="V1196" s="204">
        <f t="shared" ca="1" si="537"/>
        <v>1</v>
      </c>
      <c r="Y1196" s="159">
        <f t="shared" ca="1" si="538"/>
        <v>0</v>
      </c>
      <c r="Z1196" s="159" t="str">
        <f t="shared" si="539"/>
        <v/>
      </c>
      <c r="AA1196" s="159">
        <f t="shared" ca="1" si="559"/>
        <v>1</v>
      </c>
      <c r="AC1196" s="161" t="str">
        <f t="shared" ca="1" si="540"/>
        <v/>
      </c>
      <c r="AD1196" s="161">
        <f t="shared" ca="1" si="541"/>
        <v>1</v>
      </c>
      <c r="AE1196" s="161" t="str">
        <f t="shared" ca="1" si="561"/>
        <v/>
      </c>
      <c r="AF1196" s="161">
        <f t="shared" ca="1" si="542"/>
        <v>1</v>
      </c>
      <c r="AG1196" s="161" t="str">
        <f t="shared" ca="1" si="543"/>
        <v/>
      </c>
      <c r="AH1196" s="161">
        <f t="shared" ca="1" si="544"/>
        <v>1</v>
      </c>
      <c r="AI1196" s="161" t="str">
        <f t="shared" ca="1" si="545"/>
        <v/>
      </c>
      <c r="AJ1196" s="161">
        <f t="shared" ca="1" si="546"/>
        <v>1</v>
      </c>
      <c r="AL1196" s="161" t="str">
        <f t="shared" ca="1" si="547"/>
        <v/>
      </c>
      <c r="AM1196" s="161">
        <f t="shared" ca="1" si="558"/>
        <v>1</v>
      </c>
      <c r="AN1196" s="161" t="str">
        <f t="shared" ca="1" si="548"/>
        <v/>
      </c>
      <c r="AO1196" s="161">
        <f t="shared" ca="1" si="557"/>
        <v>1</v>
      </c>
      <c r="AP1196" s="161" t="str">
        <f t="shared" ca="1" si="549"/>
        <v/>
      </c>
      <c r="AQ1196" s="161">
        <f t="shared" ca="1" si="555"/>
        <v>1</v>
      </c>
      <c r="AR1196" s="161" t="str">
        <f t="shared" ca="1" si="550"/>
        <v/>
      </c>
      <c r="AS1196" s="161">
        <f t="shared" ca="1" si="551"/>
        <v>1</v>
      </c>
      <c r="AT1196" s="159">
        <f t="shared" ca="1" si="560"/>
        <v>-1</v>
      </c>
      <c r="AU1196" s="210">
        <f t="shared" ca="1" si="535"/>
        <v>14</v>
      </c>
      <c r="AV1196" s="209"/>
      <c r="AW1196" s="204">
        <f t="shared" si="552"/>
        <v>13177.722222222204</v>
      </c>
      <c r="AX1196" s="159"/>
      <c r="AZ1196" s="159"/>
      <c r="BM1196" s="207"/>
      <c r="BN1196" s="212"/>
      <c r="BP1196" s="209"/>
      <c r="BQ1196" s="211"/>
      <c r="BR1196" s="211"/>
      <c r="BS1196" s="211"/>
      <c r="BT1196" s="211"/>
      <c r="BU1196" s="211"/>
      <c r="BV1196" s="211"/>
      <c r="BW1196" s="211"/>
      <c r="BX1196" s="211"/>
      <c r="BY1196" s="211"/>
      <c r="BZ1196" s="211"/>
      <c r="CA1196" s="209"/>
      <c r="CB1196" s="224"/>
      <c r="CC1196" s="204"/>
      <c r="CD1196" s="204"/>
      <c r="CE1196" s="204"/>
      <c r="CF1196" s="211"/>
      <c r="CG1196" s="211"/>
      <c r="CI1196" s="209"/>
      <c r="CJ1196" s="209"/>
      <c r="ES1196" s="165"/>
      <c r="ET1196" s="165"/>
      <c r="EU1196" s="166"/>
      <c r="EV1196" s="209"/>
      <c r="EW1196" s="211"/>
      <c r="EX1196" s="211"/>
      <c r="EY1196" s="211"/>
      <c r="EZ1196" s="211"/>
      <c r="FA1196" s="211"/>
      <c r="FD1196" s="165"/>
      <c r="FE1196" s="165"/>
      <c r="FF1196" s="166"/>
      <c r="FG1196" s="209"/>
      <c r="FH1196" s="211"/>
      <c r="FI1196" s="211"/>
      <c r="FJ1196" s="211"/>
      <c r="FK1196" s="211"/>
      <c r="FL1196" s="211"/>
    </row>
    <row r="1197" spans="9:168">
      <c r="I1197" s="221">
        <f t="shared" si="556"/>
        <v>593</v>
      </c>
      <c r="J1197" s="159">
        <f>'v-t_chart'!C1194</f>
        <v>1.3</v>
      </c>
      <c r="K1197" s="204">
        <f t="shared" ca="1" si="534"/>
        <v>3.8077000000000001</v>
      </c>
      <c r="L1197" s="205" t="b">
        <f>IF('Input&amp;Output'!$C$3=10,phase_chart!C1194,IF('Input&amp;Output'!$C$3=21,phase_chart!G1194,IF('Input&amp;Output'!$C$3=22,phase_chart!K1194,IF('Input&amp;Output'!$C$3=31,phase_chart!O1194,IF('Input&amp;Output'!$C$3=32,phase_chart!S1194,"")))))</f>
        <v>0</v>
      </c>
      <c r="M1197" s="206" t="b">
        <f>IF('Input&amp;Output'!$C$3=10,phase_chart!D1194,IF('Input&amp;Output'!$C$3=21,phase_chart!H1194,IF('Input&amp;Output'!$C$3=22,phase_chart!L1194,IF('Input&amp;Output'!$C$3=31,phase_chart!P1194,IF('Input&amp;Output'!$C$3=32,phase_chart!T1194,"")))))</f>
        <v>0</v>
      </c>
      <c r="N1197" s="205" t="b">
        <f>IF('Input&amp;Output'!$C$3=10,phase_chart!E1194,IF('Input&amp;Output'!$C$3=21,phase_chart!I1194,IF('Input&amp;Output'!$C$3=22,phase_chart!M1194,IF('Input&amp;Output'!$C$3=31,phase_chart!Q1194,IF('Input&amp;Output'!$C$3=32,phase_chart!U1194,"")))))</f>
        <v>1</v>
      </c>
      <c r="P1197" s="159">
        <f ca="1">IF(NOT($J1197=0),IF($J1197&lt;IF($P1196=0,0,VLOOKUP(P1196,tbL!$M$37:$Q$43,IF(L1197=TRUE,2,4))),IF($J1197&gt;=VLOOKUP(P1196,tbL!$M$37:$Q$43,IF(L1197=TRUE,3,5)),$P1196,IF(AND(L1196=TRUE,L1197=TRUE),$P1196,$P1196-1)),IF(AND(L1197=TRUE,J1197=VLOOKUP(P1196,tbL!$M$37:$Q$43,IF(L1197=TRUE,2,4))),P1196,IF($P1196+1&gt;$C$12,$C$12,$P1196+1))),0)</f>
        <v>1</v>
      </c>
      <c r="Q1197" s="159">
        <f t="shared" ca="1" si="536"/>
        <v>1</v>
      </c>
      <c r="R1197" s="207">
        <f t="shared" si="553"/>
        <v>0</v>
      </c>
      <c r="S1197" s="208"/>
      <c r="T1197" s="159">
        <f t="shared" si="554"/>
        <v>0</v>
      </c>
      <c r="U1197" s="209" t="str">
        <f ca="1">IF(AND(T1197=-1,N1197=TRUE),"*",IF(AND(U1196="*",N1197=TRUE),"*",IF(AND(AND(L1197=TRUE,U1196="*"),J1197&lt;VLOOKUP(V1196+1,tbL!$M$38:$O$43,3)),"*","")))</f>
        <v/>
      </c>
      <c r="V1197" s="204">
        <f t="shared" ca="1" si="537"/>
        <v>1</v>
      </c>
      <c r="Y1197" s="159">
        <f t="shared" ca="1" si="538"/>
        <v>0</v>
      </c>
      <c r="Z1197" s="159" t="str">
        <f t="shared" si="539"/>
        <v/>
      </c>
      <c r="AA1197" s="159">
        <f t="shared" ca="1" si="559"/>
        <v>1</v>
      </c>
      <c r="AC1197" s="161" t="str">
        <f t="shared" ca="1" si="540"/>
        <v/>
      </c>
      <c r="AD1197" s="161">
        <f t="shared" ca="1" si="541"/>
        <v>1</v>
      </c>
      <c r="AE1197" s="161" t="str">
        <f t="shared" ca="1" si="561"/>
        <v/>
      </c>
      <c r="AF1197" s="161">
        <f t="shared" ca="1" si="542"/>
        <v>1</v>
      </c>
      <c r="AG1197" s="161" t="str">
        <f t="shared" ca="1" si="543"/>
        <v/>
      </c>
      <c r="AH1197" s="161">
        <f t="shared" ca="1" si="544"/>
        <v>1</v>
      </c>
      <c r="AI1197" s="161" t="str">
        <f t="shared" ca="1" si="545"/>
        <v/>
      </c>
      <c r="AJ1197" s="161">
        <f t="shared" ca="1" si="546"/>
        <v>1</v>
      </c>
      <c r="AL1197" s="161" t="str">
        <f t="shared" ca="1" si="547"/>
        <v/>
      </c>
      <c r="AM1197" s="161">
        <f t="shared" ca="1" si="558"/>
        <v>1</v>
      </c>
      <c r="AN1197" s="161" t="str">
        <f t="shared" ca="1" si="548"/>
        <v/>
      </c>
      <c r="AO1197" s="161">
        <f t="shared" ca="1" si="557"/>
        <v>1</v>
      </c>
      <c r="AP1197" s="161" t="str">
        <f t="shared" ca="1" si="549"/>
        <v/>
      </c>
      <c r="AQ1197" s="161">
        <f t="shared" ca="1" si="555"/>
        <v>1</v>
      </c>
      <c r="AR1197" s="161" t="str">
        <f t="shared" ca="1" si="550"/>
        <v/>
      </c>
      <c r="AS1197" s="161">
        <f t="shared" ca="1" si="551"/>
        <v>1</v>
      </c>
      <c r="AT1197" s="159">
        <f t="shared" ca="1" si="560"/>
        <v>-1</v>
      </c>
      <c r="AU1197" s="210">
        <f t="shared" ca="1" si="535"/>
        <v>14</v>
      </c>
      <c r="AV1197" s="209"/>
      <c r="AW1197" s="204">
        <f t="shared" si="552"/>
        <v>13178.083333333316</v>
      </c>
      <c r="AX1197" s="159"/>
      <c r="AZ1197" s="159"/>
      <c r="BM1197" s="207"/>
      <c r="BN1197" s="212"/>
      <c r="BP1197" s="209"/>
      <c r="BQ1197" s="211"/>
      <c r="BR1197" s="211"/>
      <c r="BS1197" s="211"/>
      <c r="BT1197" s="211"/>
      <c r="BU1197" s="211"/>
      <c r="BV1197" s="211"/>
      <c r="BW1197" s="211"/>
      <c r="BX1197" s="211"/>
      <c r="BY1197" s="211"/>
      <c r="BZ1197" s="211"/>
      <c r="CA1197" s="209"/>
      <c r="CB1197" s="224"/>
      <c r="CC1197" s="204"/>
      <c r="CD1197" s="204"/>
      <c r="CE1197" s="204"/>
      <c r="CF1197" s="211"/>
      <c r="CG1197" s="211"/>
      <c r="CI1197" s="209"/>
      <c r="CJ1197" s="209"/>
      <c r="ES1197" s="165"/>
      <c r="ET1197" s="165"/>
      <c r="EU1197" s="166"/>
      <c r="EV1197" s="209"/>
      <c r="EW1197" s="211"/>
      <c r="EX1197" s="211"/>
      <c r="EY1197" s="211"/>
      <c r="EZ1197" s="211"/>
      <c r="FA1197" s="211"/>
      <c r="FD1197" s="165"/>
      <c r="FE1197" s="165"/>
      <c r="FF1197" s="166"/>
      <c r="FG1197" s="209"/>
      <c r="FH1197" s="211"/>
      <c r="FI1197" s="211"/>
      <c r="FJ1197" s="211"/>
      <c r="FK1197" s="211"/>
      <c r="FL1197" s="211"/>
    </row>
    <row r="1198" spans="9:168">
      <c r="I1198" s="221">
        <f t="shared" si="556"/>
        <v>594</v>
      </c>
      <c r="J1198" s="159">
        <f>'v-t_chart'!C1195</f>
        <v>0</v>
      </c>
      <c r="K1198" s="204">
        <f t="shared" si="534"/>
        <v>0</v>
      </c>
      <c r="L1198" s="205" t="b">
        <f>IF('Input&amp;Output'!$C$3=10,phase_chart!C1195,IF('Input&amp;Output'!$C$3=21,phase_chart!G1195,IF('Input&amp;Output'!$C$3=22,phase_chart!K1195,IF('Input&amp;Output'!$C$3=31,phase_chart!O1195,IF('Input&amp;Output'!$C$3=32,phase_chart!S1195,"")))))</f>
        <v>0</v>
      </c>
      <c r="M1198" s="206" t="b">
        <f>IF('Input&amp;Output'!$C$3=10,phase_chart!D1195,IF('Input&amp;Output'!$C$3=21,phase_chart!H1195,IF('Input&amp;Output'!$C$3=22,phase_chart!L1195,IF('Input&amp;Output'!$C$3=31,phase_chart!P1195,IF('Input&amp;Output'!$C$3=32,phase_chart!T1195,"")))))</f>
        <v>0</v>
      </c>
      <c r="N1198" s="205" t="b">
        <f>IF('Input&amp;Output'!$C$3=10,phase_chart!E1195,IF('Input&amp;Output'!$C$3=21,phase_chart!I1195,IF('Input&amp;Output'!$C$3=22,phase_chart!M1195,IF('Input&amp;Output'!$C$3=31,phase_chart!Q1195,IF('Input&amp;Output'!$C$3=32,phase_chart!U1195,"")))))</f>
        <v>0</v>
      </c>
      <c r="P1198" s="159">
        <f>IF(NOT($J1198=0),IF($J1198&lt;IF($P1197=0,0,VLOOKUP(P1197,tbL!$M$37:$Q$43,IF(L1198=TRUE,2,4))),IF($J1198&gt;=VLOOKUP(P1197,tbL!$M$37:$Q$43,IF(L1198=TRUE,3,5)),$P1197,IF(AND(L1197=TRUE,L1198=TRUE),$P1197,$P1197-1)),IF(AND(L1198=TRUE,J1198=VLOOKUP(P1197,tbL!$M$37:$Q$43,IF(L1198=TRUE,2,4))),P1197,IF($P1197+1&gt;$C$12,$C$12,$P1197+1))),0)</f>
        <v>0</v>
      </c>
      <c r="Q1198" s="159">
        <f t="shared" si="536"/>
        <v>0</v>
      </c>
      <c r="R1198" s="207">
        <f t="shared" si="553"/>
        <v>0</v>
      </c>
      <c r="S1198" s="208"/>
      <c r="T1198" s="159">
        <f t="shared" si="554"/>
        <v>0</v>
      </c>
      <c r="U1198" s="209" t="str">
        <f ca="1">IF(AND(T1198=-1,N1198=TRUE),"*",IF(AND(U1197="*",N1198=TRUE),"*",IF(AND(AND(L1198=TRUE,U1197="*"),J1198&lt;VLOOKUP(V1197+1,tbL!$M$38:$O$43,3)),"*","")))</f>
        <v/>
      </c>
      <c r="V1198" s="204">
        <f t="shared" ca="1" si="537"/>
        <v>0</v>
      </c>
      <c r="Y1198" s="159" t="str">
        <f t="shared" ca="1" si="538"/>
        <v/>
      </c>
      <c r="Z1198" s="159" t="str">
        <f t="shared" si="539"/>
        <v/>
      </c>
      <c r="AA1198" s="159">
        <f t="shared" ca="1" si="559"/>
        <v>0</v>
      </c>
      <c r="AC1198" s="161" t="str">
        <f t="shared" ca="1" si="540"/>
        <v/>
      </c>
      <c r="AD1198" s="161">
        <f t="shared" ca="1" si="541"/>
        <v>0</v>
      </c>
      <c r="AE1198" s="161" t="str">
        <f t="shared" ca="1" si="561"/>
        <v/>
      </c>
      <c r="AF1198" s="161">
        <f t="shared" ca="1" si="542"/>
        <v>0</v>
      </c>
      <c r="AG1198" s="161" t="str">
        <f t="shared" ca="1" si="543"/>
        <v/>
      </c>
      <c r="AH1198" s="161">
        <f t="shared" ca="1" si="544"/>
        <v>0</v>
      </c>
      <c r="AI1198" s="161" t="str">
        <f t="shared" ca="1" si="545"/>
        <v/>
      </c>
      <c r="AJ1198" s="161">
        <f t="shared" ca="1" si="546"/>
        <v>0</v>
      </c>
      <c r="AL1198" s="161" t="str">
        <f t="shared" ca="1" si="547"/>
        <v/>
      </c>
      <c r="AM1198" s="161">
        <f t="shared" ca="1" si="558"/>
        <v>0</v>
      </c>
      <c r="AN1198" s="161" t="str">
        <f t="shared" ca="1" si="548"/>
        <v/>
      </c>
      <c r="AO1198" s="161">
        <f t="shared" ca="1" si="557"/>
        <v>0</v>
      </c>
      <c r="AP1198" s="161" t="str">
        <f t="shared" ca="1" si="549"/>
        <v/>
      </c>
      <c r="AQ1198" s="161">
        <f t="shared" ca="1" si="555"/>
        <v>0</v>
      </c>
      <c r="AR1198" s="161" t="str">
        <f t="shared" ca="1" si="550"/>
        <v/>
      </c>
      <c r="AS1198" s="161">
        <f t="shared" ca="1" si="551"/>
        <v>0</v>
      </c>
      <c r="AT1198" s="159" t="str">
        <f t="shared" ca="1" si="560"/>
        <v/>
      </c>
      <c r="AU1198" s="210">
        <f t="shared" ca="1" si="535"/>
        <v>14</v>
      </c>
      <c r="AV1198" s="209"/>
      <c r="AW1198" s="204">
        <f t="shared" si="552"/>
        <v>13178.083333333316</v>
      </c>
      <c r="AX1198" s="159"/>
      <c r="AZ1198" s="159"/>
      <c r="BM1198" s="207"/>
      <c r="BN1198" s="212"/>
      <c r="BP1198" s="209"/>
      <c r="BQ1198" s="211"/>
      <c r="BR1198" s="211"/>
      <c r="BS1198" s="211"/>
      <c r="BT1198" s="211"/>
      <c r="BU1198" s="211"/>
      <c r="BV1198" s="211"/>
      <c r="BW1198" s="211"/>
      <c r="BX1198" s="211"/>
      <c r="BY1198" s="211"/>
      <c r="BZ1198" s="211"/>
      <c r="CA1198" s="209"/>
      <c r="CB1198" s="224"/>
      <c r="CC1198" s="204"/>
      <c r="CD1198" s="204"/>
      <c r="CE1198" s="204"/>
      <c r="CF1198" s="211"/>
      <c r="CG1198" s="211"/>
      <c r="CI1198" s="209"/>
      <c r="CJ1198" s="209"/>
      <c r="ES1198" s="165"/>
      <c r="ET1198" s="165"/>
      <c r="EU1198" s="166"/>
      <c r="EV1198" s="209"/>
      <c r="EW1198" s="211"/>
      <c r="EX1198" s="211"/>
      <c r="EY1198" s="211"/>
      <c r="EZ1198" s="211"/>
      <c r="FA1198" s="211"/>
      <c r="FD1198" s="165"/>
      <c r="FE1198" s="165"/>
      <c r="FF1198" s="166"/>
      <c r="FG1198" s="209"/>
      <c r="FH1198" s="211"/>
      <c r="FI1198" s="211"/>
      <c r="FJ1198" s="211"/>
      <c r="FK1198" s="211"/>
      <c r="FL1198" s="211"/>
    </row>
    <row r="1199" spans="9:168">
      <c r="I1199" s="221">
        <f t="shared" si="556"/>
        <v>595</v>
      </c>
      <c r="J1199" s="159">
        <f>'v-t_chart'!C1196</f>
        <v>0</v>
      </c>
      <c r="K1199" s="204">
        <f t="shared" si="534"/>
        <v>0</v>
      </c>
      <c r="L1199" s="205" t="b">
        <f>IF('Input&amp;Output'!$C$3=10,phase_chart!C1196,IF('Input&amp;Output'!$C$3=21,phase_chart!G1196,IF('Input&amp;Output'!$C$3=22,phase_chart!K1196,IF('Input&amp;Output'!$C$3=31,phase_chart!O1196,IF('Input&amp;Output'!$C$3=32,phase_chart!S1196,"")))))</f>
        <v>0</v>
      </c>
      <c r="M1199" s="206" t="b">
        <f>IF('Input&amp;Output'!$C$3=10,phase_chart!D1196,IF('Input&amp;Output'!$C$3=21,phase_chart!H1196,IF('Input&amp;Output'!$C$3=22,phase_chart!L1196,IF('Input&amp;Output'!$C$3=31,phase_chart!P1196,IF('Input&amp;Output'!$C$3=32,phase_chart!T1196,"")))))</f>
        <v>0</v>
      </c>
      <c r="N1199" s="205" t="b">
        <f>IF('Input&amp;Output'!$C$3=10,phase_chart!E1196,IF('Input&amp;Output'!$C$3=21,phase_chart!I1196,IF('Input&amp;Output'!$C$3=22,phase_chart!M1196,IF('Input&amp;Output'!$C$3=31,phase_chart!Q1196,IF('Input&amp;Output'!$C$3=32,phase_chart!U1196,"")))))</f>
        <v>0</v>
      </c>
      <c r="P1199" s="159">
        <f>IF(NOT($J1199=0),IF($J1199&lt;IF($P1198=0,0,VLOOKUP(P1198,tbL!$M$37:$Q$43,IF(L1199=TRUE,2,4))),IF($J1199&gt;=VLOOKUP(P1198,tbL!$M$37:$Q$43,IF(L1199=TRUE,3,5)),$P1198,IF(AND(L1198=TRUE,L1199=TRUE),$P1198,$P1198-1)),IF(AND(L1199=TRUE,J1199=VLOOKUP(P1198,tbL!$M$37:$Q$43,IF(L1199=TRUE,2,4))),P1198,IF($P1198+1&gt;$C$12,$C$12,$P1198+1))),0)</f>
        <v>0</v>
      </c>
      <c r="Q1199" s="159">
        <f t="shared" si="536"/>
        <v>0</v>
      </c>
      <c r="R1199" s="207">
        <f t="shared" si="553"/>
        <v>0</v>
      </c>
      <c r="S1199" s="208"/>
      <c r="T1199" s="159">
        <f t="shared" si="554"/>
        <v>0</v>
      </c>
      <c r="U1199" s="209" t="str">
        <f ca="1">IF(AND(T1199=-1,N1199=TRUE),"*",IF(AND(U1198="*",N1199=TRUE),"*",IF(AND(AND(L1199=TRUE,U1198="*"),J1199&lt;VLOOKUP(V1198+1,tbL!$M$38:$O$43,3)),"*","")))</f>
        <v/>
      </c>
      <c r="V1199" s="204">
        <f t="shared" ca="1" si="537"/>
        <v>0</v>
      </c>
      <c r="Y1199" s="159" t="str">
        <f t="shared" ca="1" si="538"/>
        <v/>
      </c>
      <c r="Z1199" s="159" t="str">
        <f t="shared" si="539"/>
        <v/>
      </c>
      <c r="AA1199" s="159">
        <f t="shared" ca="1" si="559"/>
        <v>0</v>
      </c>
      <c r="AC1199" s="161" t="str">
        <f t="shared" ca="1" si="540"/>
        <v/>
      </c>
      <c r="AD1199" s="161">
        <f t="shared" ca="1" si="541"/>
        <v>0</v>
      </c>
      <c r="AE1199" s="161" t="str">
        <f t="shared" ca="1" si="561"/>
        <v/>
      </c>
      <c r="AF1199" s="161">
        <f t="shared" ca="1" si="542"/>
        <v>0</v>
      </c>
      <c r="AG1199" s="161" t="str">
        <f t="shared" ca="1" si="543"/>
        <v/>
      </c>
      <c r="AH1199" s="161">
        <f t="shared" ca="1" si="544"/>
        <v>0</v>
      </c>
      <c r="AI1199" s="161" t="str">
        <f t="shared" ca="1" si="545"/>
        <v/>
      </c>
      <c r="AJ1199" s="161">
        <f t="shared" ca="1" si="546"/>
        <v>0</v>
      </c>
      <c r="AL1199" s="161" t="str">
        <f t="shared" ca="1" si="547"/>
        <v/>
      </c>
      <c r="AM1199" s="161">
        <f t="shared" ca="1" si="558"/>
        <v>0</v>
      </c>
      <c r="AN1199" s="161" t="str">
        <f t="shared" ca="1" si="548"/>
        <v/>
      </c>
      <c r="AO1199" s="161">
        <f t="shared" ca="1" si="557"/>
        <v>0</v>
      </c>
      <c r="AP1199" s="161" t="str">
        <f t="shared" ca="1" si="549"/>
        <v/>
      </c>
      <c r="AQ1199" s="161">
        <f t="shared" ca="1" si="555"/>
        <v>0</v>
      </c>
      <c r="AR1199" s="161" t="str">
        <f t="shared" ca="1" si="550"/>
        <v/>
      </c>
      <c r="AS1199" s="161">
        <f t="shared" ca="1" si="551"/>
        <v>0</v>
      </c>
      <c r="AT1199" s="159" t="str">
        <f t="shared" ca="1" si="560"/>
        <v/>
      </c>
      <c r="AU1199" s="210">
        <f t="shared" ca="1" si="535"/>
        <v>14</v>
      </c>
      <c r="AV1199" s="209"/>
      <c r="AW1199" s="204">
        <f t="shared" si="552"/>
        <v>13178.083333333316</v>
      </c>
      <c r="AX1199" s="159"/>
      <c r="AZ1199" s="159"/>
      <c r="BM1199" s="207"/>
      <c r="BN1199" s="212"/>
      <c r="BP1199" s="209"/>
      <c r="BQ1199" s="211"/>
      <c r="BR1199" s="211"/>
      <c r="BS1199" s="211"/>
      <c r="BT1199" s="211"/>
      <c r="BU1199" s="211"/>
      <c r="BV1199" s="211"/>
      <c r="BW1199" s="211"/>
      <c r="BX1199" s="211"/>
      <c r="BY1199" s="211"/>
      <c r="BZ1199" s="211"/>
      <c r="CA1199" s="209"/>
      <c r="CB1199" s="224"/>
      <c r="CC1199" s="204"/>
      <c r="CD1199" s="204"/>
      <c r="CE1199" s="204"/>
      <c r="CF1199" s="211"/>
      <c r="CG1199" s="211"/>
      <c r="CI1199" s="209"/>
      <c r="CJ1199" s="209"/>
      <c r="ES1199" s="165"/>
      <c r="ET1199" s="165"/>
      <c r="EU1199" s="166"/>
      <c r="EV1199" s="209"/>
      <c r="EW1199" s="211"/>
      <c r="EX1199" s="211"/>
      <c r="EY1199" s="211"/>
      <c r="EZ1199" s="211"/>
      <c r="FA1199" s="211"/>
      <c r="FD1199" s="165"/>
      <c r="FE1199" s="165"/>
      <c r="FF1199" s="166"/>
      <c r="FG1199" s="209"/>
      <c r="FH1199" s="211"/>
      <c r="FI1199" s="211"/>
      <c r="FJ1199" s="211"/>
      <c r="FK1199" s="211"/>
      <c r="FL1199" s="211"/>
    </row>
    <row r="1200" spans="9:168">
      <c r="I1200" s="221">
        <f t="shared" si="556"/>
        <v>596</v>
      </c>
      <c r="J1200" s="159">
        <f>'v-t_chart'!C1197</f>
        <v>0</v>
      </c>
      <c r="K1200" s="204">
        <f t="shared" si="534"/>
        <v>0</v>
      </c>
      <c r="L1200" s="205" t="b">
        <f>IF('Input&amp;Output'!$C$3=10,phase_chart!C1197,IF('Input&amp;Output'!$C$3=21,phase_chart!G1197,IF('Input&amp;Output'!$C$3=22,phase_chart!K1197,IF('Input&amp;Output'!$C$3=31,phase_chart!O1197,IF('Input&amp;Output'!$C$3=32,phase_chart!S1197,"")))))</f>
        <v>0</v>
      </c>
      <c r="M1200" s="206" t="b">
        <f>IF('Input&amp;Output'!$C$3=10,phase_chart!D1197,IF('Input&amp;Output'!$C$3=21,phase_chart!H1197,IF('Input&amp;Output'!$C$3=22,phase_chart!L1197,IF('Input&amp;Output'!$C$3=31,phase_chart!P1197,IF('Input&amp;Output'!$C$3=32,phase_chart!T1197,"")))))</f>
        <v>0</v>
      </c>
      <c r="N1200" s="205" t="b">
        <f>IF('Input&amp;Output'!$C$3=10,phase_chart!E1197,IF('Input&amp;Output'!$C$3=21,phase_chart!I1197,IF('Input&amp;Output'!$C$3=22,phase_chart!M1197,IF('Input&amp;Output'!$C$3=31,phase_chart!Q1197,IF('Input&amp;Output'!$C$3=32,phase_chart!U1197,"")))))</f>
        <v>0</v>
      </c>
      <c r="P1200" s="159">
        <f>IF(NOT($J1200=0),IF($J1200&lt;IF($P1199=0,0,VLOOKUP(P1199,tbL!$M$37:$Q$43,IF(L1200=TRUE,2,4))),IF($J1200&gt;=VLOOKUP(P1199,tbL!$M$37:$Q$43,IF(L1200=TRUE,3,5)),$P1199,IF(AND(L1199=TRUE,L1200=TRUE),$P1199,$P1199-1)),IF(AND(L1200=TRUE,J1200=VLOOKUP(P1199,tbL!$M$37:$Q$43,IF(L1200=TRUE,2,4))),P1199,IF($P1199+1&gt;$C$12,$C$12,$P1199+1))),0)</f>
        <v>0</v>
      </c>
      <c r="Q1200" s="159">
        <f t="shared" si="536"/>
        <v>0</v>
      </c>
      <c r="R1200" s="207">
        <f t="shared" si="553"/>
        <v>0</v>
      </c>
      <c r="S1200" s="208"/>
      <c r="T1200" s="159">
        <f t="shared" si="554"/>
        <v>0</v>
      </c>
      <c r="U1200" s="209" t="str">
        <f ca="1">IF(AND(T1200=-1,N1200=TRUE),"*",IF(AND(U1199="*",N1200=TRUE),"*",IF(AND(AND(L1200=TRUE,U1199="*"),J1200&lt;VLOOKUP(V1199+1,tbL!$M$38:$O$43,3)),"*","")))</f>
        <v/>
      </c>
      <c r="V1200" s="204">
        <f t="shared" ca="1" si="537"/>
        <v>0</v>
      </c>
      <c r="Y1200" s="159" t="str">
        <f t="shared" ca="1" si="538"/>
        <v/>
      </c>
      <c r="Z1200" s="159" t="str">
        <f t="shared" si="539"/>
        <v/>
      </c>
      <c r="AA1200" s="159">
        <f t="shared" ca="1" si="559"/>
        <v>0</v>
      </c>
      <c r="AC1200" s="161" t="str">
        <f t="shared" ca="1" si="540"/>
        <v/>
      </c>
      <c r="AD1200" s="161">
        <f t="shared" ca="1" si="541"/>
        <v>0</v>
      </c>
      <c r="AE1200" s="161" t="str">
        <f t="shared" ca="1" si="561"/>
        <v/>
      </c>
      <c r="AF1200" s="161">
        <f t="shared" ca="1" si="542"/>
        <v>0</v>
      </c>
      <c r="AG1200" s="161" t="str">
        <f t="shared" ca="1" si="543"/>
        <v/>
      </c>
      <c r="AH1200" s="161">
        <f t="shared" ca="1" si="544"/>
        <v>0</v>
      </c>
      <c r="AI1200" s="161" t="str">
        <f t="shared" ca="1" si="545"/>
        <v/>
      </c>
      <c r="AJ1200" s="161">
        <f t="shared" ca="1" si="546"/>
        <v>0</v>
      </c>
      <c r="AL1200" s="161" t="str">
        <f t="shared" ca="1" si="547"/>
        <v/>
      </c>
      <c r="AM1200" s="161">
        <f t="shared" ca="1" si="558"/>
        <v>0</v>
      </c>
      <c r="AN1200" s="161" t="str">
        <f t="shared" ca="1" si="548"/>
        <v/>
      </c>
      <c r="AO1200" s="161">
        <f t="shared" ca="1" si="557"/>
        <v>0</v>
      </c>
      <c r="AP1200" s="161" t="str">
        <f t="shared" ca="1" si="549"/>
        <v/>
      </c>
      <c r="AQ1200" s="161">
        <f t="shared" ca="1" si="555"/>
        <v>0</v>
      </c>
      <c r="AR1200" s="161" t="str">
        <f t="shared" ca="1" si="550"/>
        <v/>
      </c>
      <c r="AS1200" s="161">
        <f t="shared" ca="1" si="551"/>
        <v>0</v>
      </c>
      <c r="AT1200" s="159" t="str">
        <f t="shared" ca="1" si="560"/>
        <v/>
      </c>
      <c r="AU1200" s="210">
        <f t="shared" ca="1" si="535"/>
        <v>14</v>
      </c>
      <c r="AV1200" s="209"/>
      <c r="AW1200" s="204">
        <f t="shared" si="552"/>
        <v>13178.083333333316</v>
      </c>
      <c r="AX1200" s="159"/>
      <c r="AZ1200" s="159"/>
      <c r="BM1200" s="207"/>
      <c r="BN1200" s="212"/>
      <c r="BP1200" s="209"/>
      <c r="BQ1200" s="211"/>
      <c r="BR1200" s="211"/>
      <c r="BS1200" s="211"/>
      <c r="BT1200" s="211"/>
      <c r="BU1200" s="211"/>
      <c r="BV1200" s="211"/>
      <c r="BW1200" s="211"/>
      <c r="BX1200" s="211"/>
      <c r="BY1200" s="211"/>
      <c r="BZ1200" s="211"/>
      <c r="CA1200" s="209"/>
      <c r="CB1200" s="224"/>
      <c r="CC1200" s="204"/>
      <c r="CD1200" s="204"/>
      <c r="CE1200" s="204"/>
      <c r="CF1200" s="211"/>
      <c r="CG1200" s="211"/>
      <c r="CI1200" s="209"/>
      <c r="CJ1200" s="209"/>
      <c r="ES1200" s="165"/>
      <c r="ET1200" s="165"/>
      <c r="EU1200" s="166"/>
      <c r="EV1200" s="209"/>
      <c r="EW1200" s="211"/>
      <c r="EX1200" s="211"/>
      <c r="EY1200" s="211"/>
      <c r="EZ1200" s="211"/>
      <c r="FA1200" s="211"/>
      <c r="FD1200" s="165"/>
      <c r="FE1200" s="165"/>
      <c r="FF1200" s="166"/>
      <c r="FG1200" s="209"/>
      <c r="FH1200" s="211"/>
      <c r="FI1200" s="211"/>
      <c r="FJ1200" s="211"/>
      <c r="FK1200" s="211"/>
      <c r="FL1200" s="211"/>
    </row>
    <row r="1201" spans="9:168">
      <c r="I1201" s="221">
        <f t="shared" si="556"/>
        <v>597</v>
      </c>
      <c r="J1201" s="159">
        <f>'v-t_chart'!C1198</f>
        <v>0</v>
      </c>
      <c r="K1201" s="204">
        <f t="shared" si="534"/>
        <v>0</v>
      </c>
      <c r="L1201" s="205" t="b">
        <f>IF('Input&amp;Output'!$C$3=10,phase_chart!C1198,IF('Input&amp;Output'!$C$3=21,phase_chart!G1198,IF('Input&amp;Output'!$C$3=22,phase_chart!K1198,IF('Input&amp;Output'!$C$3=31,phase_chart!O1198,IF('Input&amp;Output'!$C$3=32,phase_chart!S1198,"")))))</f>
        <v>0</v>
      </c>
      <c r="M1201" s="206" t="b">
        <f>IF('Input&amp;Output'!$C$3=10,phase_chart!D1198,IF('Input&amp;Output'!$C$3=21,phase_chart!H1198,IF('Input&amp;Output'!$C$3=22,phase_chart!L1198,IF('Input&amp;Output'!$C$3=31,phase_chart!P1198,IF('Input&amp;Output'!$C$3=32,phase_chart!T1198,"")))))</f>
        <v>0</v>
      </c>
      <c r="N1201" s="205" t="b">
        <f>IF('Input&amp;Output'!$C$3=10,phase_chart!E1198,IF('Input&amp;Output'!$C$3=21,phase_chart!I1198,IF('Input&amp;Output'!$C$3=22,phase_chart!M1198,IF('Input&amp;Output'!$C$3=31,phase_chart!Q1198,IF('Input&amp;Output'!$C$3=32,phase_chart!U1198,"")))))</f>
        <v>0</v>
      </c>
      <c r="P1201" s="159">
        <f>IF(NOT($J1201=0),IF($J1201&lt;IF($P1200=0,0,VLOOKUP(P1200,tbL!$M$37:$Q$43,IF(L1201=TRUE,2,4))),IF($J1201&gt;=VLOOKUP(P1200,tbL!$M$37:$Q$43,IF(L1201=TRUE,3,5)),$P1200,IF(AND(L1200=TRUE,L1201=TRUE),$P1200,$P1200-1)),IF(AND(L1201=TRUE,J1201=VLOOKUP(P1200,tbL!$M$37:$Q$43,IF(L1201=TRUE,2,4))),P1200,IF($P1200+1&gt;$C$12,$C$12,$P1200+1))),0)</f>
        <v>0</v>
      </c>
      <c r="Q1201" s="159">
        <f t="shared" si="536"/>
        <v>0</v>
      </c>
      <c r="R1201" s="207">
        <f t="shared" si="553"/>
        <v>0</v>
      </c>
      <c r="S1201" s="208"/>
      <c r="T1201" s="159">
        <f t="shared" si="554"/>
        <v>0</v>
      </c>
      <c r="U1201" s="209" t="str">
        <f ca="1">IF(AND(T1201=-1,N1201=TRUE),"*",IF(AND(U1200="*",N1201=TRUE),"*",IF(AND(AND(L1201=TRUE,U1200="*"),J1201&lt;VLOOKUP(V1200+1,tbL!$M$38:$O$43,3)),"*","")))</f>
        <v/>
      </c>
      <c r="V1201" s="204">
        <f t="shared" ca="1" si="537"/>
        <v>0</v>
      </c>
      <c r="Y1201" s="159" t="str">
        <f t="shared" ca="1" si="538"/>
        <v/>
      </c>
      <c r="Z1201" s="159" t="str">
        <f t="shared" si="539"/>
        <v/>
      </c>
      <c r="AA1201" s="159">
        <f t="shared" ca="1" si="559"/>
        <v>0</v>
      </c>
      <c r="AC1201" s="161" t="str">
        <f t="shared" ca="1" si="540"/>
        <v/>
      </c>
      <c r="AD1201" s="161">
        <f t="shared" ca="1" si="541"/>
        <v>0</v>
      </c>
      <c r="AE1201" s="161" t="str">
        <f t="shared" ca="1" si="561"/>
        <v/>
      </c>
      <c r="AF1201" s="161">
        <f t="shared" ca="1" si="542"/>
        <v>0</v>
      </c>
      <c r="AG1201" s="161" t="str">
        <f t="shared" ca="1" si="543"/>
        <v/>
      </c>
      <c r="AH1201" s="161">
        <f t="shared" ca="1" si="544"/>
        <v>0</v>
      </c>
      <c r="AI1201" s="161" t="str">
        <f t="shared" ca="1" si="545"/>
        <v/>
      </c>
      <c r="AJ1201" s="161">
        <f t="shared" ca="1" si="546"/>
        <v>0</v>
      </c>
      <c r="AL1201" s="161" t="str">
        <f t="shared" ca="1" si="547"/>
        <v/>
      </c>
      <c r="AM1201" s="161">
        <f t="shared" ca="1" si="558"/>
        <v>0</v>
      </c>
      <c r="AN1201" s="161" t="str">
        <f t="shared" ca="1" si="548"/>
        <v/>
      </c>
      <c r="AO1201" s="161">
        <f t="shared" ca="1" si="557"/>
        <v>0</v>
      </c>
      <c r="AP1201" s="161" t="str">
        <f t="shared" ca="1" si="549"/>
        <v/>
      </c>
      <c r="AQ1201" s="161">
        <f t="shared" ca="1" si="555"/>
        <v>0</v>
      </c>
      <c r="AR1201" s="161" t="str">
        <f t="shared" ca="1" si="550"/>
        <v/>
      </c>
      <c r="AS1201" s="161">
        <f t="shared" ca="1" si="551"/>
        <v>0</v>
      </c>
      <c r="AT1201" s="159" t="str">
        <f t="shared" ca="1" si="560"/>
        <v/>
      </c>
      <c r="AU1201" s="210">
        <f t="shared" ca="1" si="535"/>
        <v>14</v>
      </c>
      <c r="AV1201" s="209"/>
      <c r="AW1201" s="204">
        <f t="shared" si="552"/>
        <v>13178.083333333316</v>
      </c>
      <c r="AX1201" s="159"/>
      <c r="AZ1201" s="159"/>
      <c r="BM1201" s="207"/>
      <c r="BN1201" s="212"/>
      <c r="BP1201" s="209"/>
      <c r="BQ1201" s="211"/>
      <c r="BR1201" s="211"/>
      <c r="BS1201" s="211"/>
      <c r="BT1201" s="211"/>
      <c r="BU1201" s="211"/>
      <c r="BV1201" s="211"/>
      <c r="BW1201" s="211"/>
      <c r="BX1201" s="211"/>
      <c r="BY1201" s="211"/>
      <c r="BZ1201" s="211"/>
      <c r="CA1201" s="209"/>
      <c r="CB1201" s="224"/>
      <c r="CC1201" s="204"/>
      <c r="CD1201" s="204"/>
      <c r="CE1201" s="204"/>
      <c r="CF1201" s="211"/>
      <c r="CG1201" s="211"/>
      <c r="CI1201" s="209"/>
      <c r="CJ1201" s="209"/>
      <c r="ES1201" s="165"/>
      <c r="ET1201" s="165"/>
      <c r="EU1201" s="166"/>
      <c r="EV1201" s="209"/>
      <c r="EW1201" s="211"/>
      <c r="EX1201" s="211"/>
      <c r="EY1201" s="211"/>
      <c r="EZ1201" s="211"/>
      <c r="FA1201" s="211"/>
      <c r="FD1201" s="165"/>
      <c r="FE1201" s="165"/>
      <c r="FF1201" s="166"/>
      <c r="FG1201" s="209"/>
      <c r="FH1201" s="211"/>
      <c r="FI1201" s="211"/>
      <c r="FJ1201" s="211"/>
      <c r="FK1201" s="211"/>
      <c r="FL1201" s="211"/>
    </row>
    <row r="1202" spans="9:168">
      <c r="I1202" s="221">
        <f t="shared" si="556"/>
        <v>598</v>
      </c>
      <c r="J1202" s="159">
        <f>'v-t_chart'!C1199</f>
        <v>0</v>
      </c>
      <c r="K1202" s="204">
        <f t="shared" si="534"/>
        <v>0</v>
      </c>
      <c r="L1202" s="205" t="b">
        <f>IF('Input&amp;Output'!$C$3=10,phase_chart!C1199,IF('Input&amp;Output'!$C$3=21,phase_chart!G1199,IF('Input&amp;Output'!$C$3=22,phase_chart!K1199,IF('Input&amp;Output'!$C$3=31,phase_chart!O1199,IF('Input&amp;Output'!$C$3=32,phase_chart!S1199,"")))))</f>
        <v>0</v>
      </c>
      <c r="M1202" s="206" t="b">
        <f>IF('Input&amp;Output'!$C$3=10,phase_chart!D1199,IF('Input&amp;Output'!$C$3=21,phase_chart!H1199,IF('Input&amp;Output'!$C$3=22,phase_chart!L1199,IF('Input&amp;Output'!$C$3=31,phase_chart!P1199,IF('Input&amp;Output'!$C$3=32,phase_chart!T1199,"")))))</f>
        <v>0</v>
      </c>
      <c r="N1202" s="205" t="b">
        <f>IF('Input&amp;Output'!$C$3=10,phase_chart!E1199,IF('Input&amp;Output'!$C$3=21,phase_chart!I1199,IF('Input&amp;Output'!$C$3=22,phase_chart!M1199,IF('Input&amp;Output'!$C$3=31,phase_chart!Q1199,IF('Input&amp;Output'!$C$3=32,phase_chart!U1199,"")))))</f>
        <v>0</v>
      </c>
      <c r="P1202" s="159">
        <f>IF(NOT($J1202=0),IF($J1202&lt;IF($P1201=0,0,VLOOKUP(P1201,tbL!$M$37:$Q$43,IF(L1202=TRUE,2,4))),IF($J1202&gt;=VLOOKUP(P1201,tbL!$M$37:$Q$43,IF(L1202=TRUE,3,5)),$P1201,IF(AND(L1201=TRUE,L1202=TRUE),$P1201,$P1201-1)),IF(AND(L1202=TRUE,J1202=VLOOKUP(P1201,tbL!$M$37:$Q$43,IF(L1202=TRUE,2,4))),P1201,IF($P1201+1&gt;$C$12,$C$12,$P1201+1))),0)</f>
        <v>0</v>
      </c>
      <c r="Q1202" s="159">
        <f t="shared" si="536"/>
        <v>0</v>
      </c>
      <c r="R1202" s="207">
        <f t="shared" si="553"/>
        <v>0</v>
      </c>
      <c r="S1202" s="208"/>
      <c r="T1202" s="159">
        <f t="shared" si="554"/>
        <v>0</v>
      </c>
      <c r="U1202" s="209" t="str">
        <f ca="1">IF(AND(T1202=-1,N1202=TRUE),"*",IF(AND(U1201="*",N1202=TRUE),"*",IF(AND(AND(L1202=TRUE,U1201="*"),J1202&lt;VLOOKUP(V1201+1,tbL!$M$38:$O$43,3)),"*","")))</f>
        <v/>
      </c>
      <c r="V1202" s="204">
        <f t="shared" ca="1" si="537"/>
        <v>0</v>
      </c>
      <c r="Y1202" s="159" t="str">
        <f t="shared" ca="1" si="538"/>
        <v/>
      </c>
      <c r="Z1202" s="159" t="str">
        <f t="shared" si="539"/>
        <v/>
      </c>
      <c r="AA1202" s="159">
        <f t="shared" ca="1" si="559"/>
        <v>0</v>
      </c>
      <c r="AC1202" s="161" t="str">
        <f t="shared" ca="1" si="540"/>
        <v/>
      </c>
      <c r="AD1202" s="161">
        <f t="shared" ca="1" si="541"/>
        <v>0</v>
      </c>
      <c r="AE1202" s="161" t="str">
        <f t="shared" ca="1" si="561"/>
        <v/>
      </c>
      <c r="AF1202" s="161">
        <f t="shared" ca="1" si="542"/>
        <v>0</v>
      </c>
      <c r="AG1202" s="161" t="str">
        <f t="shared" ca="1" si="543"/>
        <v/>
      </c>
      <c r="AH1202" s="161">
        <f t="shared" ca="1" si="544"/>
        <v>0</v>
      </c>
      <c r="AI1202" s="161" t="str">
        <f t="shared" ca="1" si="545"/>
        <v/>
      </c>
      <c r="AJ1202" s="161">
        <f t="shared" ca="1" si="546"/>
        <v>0</v>
      </c>
      <c r="AL1202" s="161" t="str">
        <f t="shared" ca="1" si="547"/>
        <v/>
      </c>
      <c r="AM1202" s="161">
        <f t="shared" ca="1" si="558"/>
        <v>0</v>
      </c>
      <c r="AN1202" s="161" t="str">
        <f t="shared" ca="1" si="548"/>
        <v/>
      </c>
      <c r="AO1202" s="161">
        <f t="shared" ca="1" si="557"/>
        <v>0</v>
      </c>
      <c r="AP1202" s="161" t="str">
        <f t="shared" ca="1" si="549"/>
        <v/>
      </c>
      <c r="AQ1202" s="161">
        <f t="shared" ca="1" si="555"/>
        <v>0</v>
      </c>
      <c r="AR1202" s="161" t="str">
        <f t="shared" ca="1" si="550"/>
        <v/>
      </c>
      <c r="AS1202" s="161">
        <f t="shared" ca="1" si="551"/>
        <v>0</v>
      </c>
      <c r="AT1202" s="159" t="str">
        <f t="shared" ca="1" si="560"/>
        <v/>
      </c>
      <c r="AU1202" s="210">
        <f t="shared" ca="1" si="535"/>
        <v>14</v>
      </c>
      <c r="AV1202" s="209"/>
      <c r="AW1202" s="204">
        <f t="shared" si="552"/>
        <v>13178.083333333316</v>
      </c>
      <c r="AX1202" s="159"/>
      <c r="AZ1202" s="159"/>
      <c r="BM1202" s="207"/>
      <c r="BN1202" s="212"/>
      <c r="BP1202" s="209"/>
      <c r="BQ1202" s="211"/>
      <c r="BR1202" s="211"/>
      <c r="BS1202" s="211"/>
      <c r="BT1202" s="211"/>
      <c r="BU1202" s="211"/>
      <c r="BV1202" s="211"/>
      <c r="BW1202" s="211"/>
      <c r="BX1202" s="211"/>
      <c r="BY1202" s="211"/>
      <c r="BZ1202" s="211"/>
      <c r="CA1202" s="209"/>
      <c r="CB1202" s="224"/>
      <c r="CC1202" s="204"/>
      <c r="CD1202" s="204"/>
      <c r="CE1202" s="204"/>
      <c r="CF1202" s="211"/>
      <c r="CG1202" s="211"/>
      <c r="CI1202" s="209"/>
      <c r="CJ1202" s="209"/>
      <c r="ES1202" s="165"/>
      <c r="ET1202" s="165"/>
      <c r="EU1202" s="166"/>
      <c r="EV1202" s="209"/>
      <c r="EW1202" s="211"/>
      <c r="EX1202" s="211"/>
      <c r="EY1202" s="211"/>
      <c r="EZ1202" s="211"/>
      <c r="FA1202" s="211"/>
      <c r="FD1202" s="165"/>
      <c r="FE1202" s="165"/>
      <c r="FF1202" s="166"/>
      <c r="FG1202" s="209"/>
      <c r="FH1202" s="211"/>
      <c r="FI1202" s="211"/>
      <c r="FJ1202" s="211"/>
      <c r="FK1202" s="211"/>
      <c r="FL1202" s="211"/>
    </row>
    <row r="1203" spans="9:168">
      <c r="I1203" s="221">
        <f t="shared" si="556"/>
        <v>599</v>
      </c>
      <c r="J1203" s="159">
        <f>'v-t_chart'!C1200</f>
        <v>0</v>
      </c>
      <c r="K1203" s="204">
        <f t="shared" si="534"/>
        <v>0</v>
      </c>
      <c r="L1203" s="205" t="b">
        <f>IF('Input&amp;Output'!$C$3=10,phase_chart!C1200,IF('Input&amp;Output'!$C$3=21,phase_chart!G1200,IF('Input&amp;Output'!$C$3=22,phase_chart!K1200,IF('Input&amp;Output'!$C$3=31,phase_chart!O1200,IF('Input&amp;Output'!$C$3=32,phase_chart!S1200,"")))))</f>
        <v>0</v>
      </c>
      <c r="M1203" s="206" t="b">
        <f>IF('Input&amp;Output'!$C$3=10,phase_chart!D1200,IF('Input&amp;Output'!$C$3=21,phase_chart!H1200,IF('Input&amp;Output'!$C$3=22,phase_chart!L1200,IF('Input&amp;Output'!$C$3=31,phase_chart!P1200,IF('Input&amp;Output'!$C$3=32,phase_chart!T1200,"")))))</f>
        <v>0</v>
      </c>
      <c r="N1203" s="205" t="b">
        <f>IF('Input&amp;Output'!$C$3=10,phase_chart!E1200,IF('Input&amp;Output'!$C$3=21,phase_chart!I1200,IF('Input&amp;Output'!$C$3=22,phase_chart!M1200,IF('Input&amp;Output'!$C$3=31,phase_chart!Q1200,IF('Input&amp;Output'!$C$3=32,phase_chart!U1200,"")))))</f>
        <v>0</v>
      </c>
      <c r="P1203" s="159">
        <f>IF(NOT($J1203=0),IF($J1203&lt;IF($P1202=0,0,VLOOKUP(P1202,tbL!$M$37:$Q$43,IF(L1203=TRUE,2,4))),IF($J1203&gt;=VLOOKUP(P1202,tbL!$M$37:$Q$43,IF(L1203=TRUE,3,5)),$P1202,IF(AND(L1202=TRUE,L1203=TRUE),$P1202,$P1202-1)),IF(AND(L1203=TRUE,J1203=VLOOKUP(P1202,tbL!$M$37:$Q$43,IF(L1203=TRUE,2,4))),P1202,IF($P1202+1&gt;$C$12,$C$12,$P1202+1))),0)</f>
        <v>0</v>
      </c>
      <c r="Q1203" s="159">
        <f t="shared" si="536"/>
        <v>0</v>
      </c>
      <c r="R1203" s="207">
        <f t="shared" si="553"/>
        <v>0</v>
      </c>
      <c r="S1203" s="208"/>
      <c r="T1203" s="159">
        <f t="shared" si="554"/>
        <v>0</v>
      </c>
      <c r="U1203" s="209" t="str">
        <f ca="1">IF(AND(T1203=-1,N1203=TRUE),"*",IF(AND(U1202="*",N1203=TRUE),"*",IF(AND(AND(L1203=TRUE,U1202="*"),J1203&lt;VLOOKUP(V1202+1,tbL!$M$38:$O$43,3)),"*","")))</f>
        <v/>
      </c>
      <c r="V1203" s="204">
        <f t="shared" ca="1" si="537"/>
        <v>0</v>
      </c>
      <c r="Y1203" s="159" t="str">
        <f t="shared" ca="1" si="538"/>
        <v/>
      </c>
      <c r="Z1203" s="159" t="str">
        <f t="shared" si="539"/>
        <v/>
      </c>
      <c r="AA1203" s="159">
        <f t="shared" ca="1" si="559"/>
        <v>0</v>
      </c>
      <c r="AC1203" s="161" t="str">
        <f t="shared" ca="1" si="540"/>
        <v/>
      </c>
      <c r="AD1203" s="161">
        <f t="shared" ca="1" si="541"/>
        <v>0</v>
      </c>
      <c r="AE1203" s="161" t="str">
        <f t="shared" ca="1" si="561"/>
        <v/>
      </c>
      <c r="AF1203" s="161">
        <f t="shared" ca="1" si="542"/>
        <v>0</v>
      </c>
      <c r="AG1203" s="161" t="str">
        <f t="shared" ca="1" si="543"/>
        <v/>
      </c>
      <c r="AH1203" s="161">
        <f t="shared" ca="1" si="544"/>
        <v>0</v>
      </c>
      <c r="AI1203" s="161" t="str">
        <f t="shared" ca="1" si="545"/>
        <v/>
      </c>
      <c r="AJ1203" s="161">
        <f t="shared" ca="1" si="546"/>
        <v>0</v>
      </c>
      <c r="AL1203" s="161" t="str">
        <f t="shared" ca="1" si="547"/>
        <v/>
      </c>
      <c r="AM1203" s="161">
        <f t="shared" ca="1" si="558"/>
        <v>0</v>
      </c>
      <c r="AN1203" s="161" t="str">
        <f t="shared" ca="1" si="548"/>
        <v/>
      </c>
      <c r="AO1203" s="161">
        <f t="shared" ca="1" si="557"/>
        <v>0</v>
      </c>
      <c r="AP1203" s="161" t="str">
        <f t="shared" ca="1" si="549"/>
        <v/>
      </c>
      <c r="AQ1203" s="161">
        <f t="shared" ca="1" si="555"/>
        <v>0</v>
      </c>
      <c r="AR1203" s="161" t="str">
        <f t="shared" ca="1" si="550"/>
        <v/>
      </c>
      <c r="AS1203" s="161">
        <f t="shared" ca="1" si="551"/>
        <v>0</v>
      </c>
      <c r="AT1203" s="159" t="str">
        <f t="shared" ca="1" si="560"/>
        <v/>
      </c>
      <c r="AU1203" s="210">
        <f t="shared" ca="1" si="535"/>
        <v>14</v>
      </c>
      <c r="AV1203" s="209"/>
      <c r="AW1203" s="204">
        <f t="shared" si="552"/>
        <v>13178.083333333316</v>
      </c>
      <c r="AX1203" s="159"/>
      <c r="AZ1203" s="159"/>
      <c r="BM1203" s="207"/>
      <c r="BN1203" s="212"/>
      <c r="BP1203" s="209"/>
      <c r="BQ1203" s="211"/>
      <c r="BR1203" s="211"/>
      <c r="BS1203" s="211"/>
      <c r="BT1203" s="211"/>
      <c r="BU1203" s="211"/>
      <c r="BV1203" s="211"/>
      <c r="BW1203" s="211"/>
      <c r="BX1203" s="211"/>
      <c r="BY1203" s="211"/>
      <c r="BZ1203" s="211"/>
      <c r="CA1203" s="209"/>
      <c r="CB1203" s="224"/>
      <c r="CC1203" s="204"/>
      <c r="CD1203" s="204"/>
      <c r="CE1203" s="204"/>
      <c r="CF1203" s="211"/>
      <c r="CG1203" s="211"/>
      <c r="CI1203" s="209"/>
      <c r="CJ1203" s="209"/>
      <c r="ES1203" s="165"/>
      <c r="ET1203" s="165"/>
      <c r="EU1203" s="166"/>
      <c r="EV1203" s="209"/>
      <c r="EW1203" s="211"/>
      <c r="EX1203" s="211"/>
      <c r="EY1203" s="211"/>
      <c r="EZ1203" s="211"/>
      <c r="FA1203" s="211"/>
      <c r="FD1203" s="165"/>
      <c r="FE1203" s="165"/>
      <c r="FF1203" s="166"/>
      <c r="FG1203" s="209"/>
      <c r="FH1203" s="211"/>
      <c r="FI1203" s="211"/>
      <c r="FJ1203" s="211"/>
      <c r="FK1203" s="211"/>
      <c r="FL1203" s="211"/>
    </row>
    <row r="1204" spans="9:168" s="159" customFormat="1">
      <c r="I1204" s="221">
        <v>600</v>
      </c>
      <c r="J1204" s="159">
        <f>'v-t_chart'!C1201</f>
        <v>0</v>
      </c>
      <c r="K1204" s="204">
        <f t="shared" si="534"/>
        <v>0</v>
      </c>
      <c r="L1204" s="205" t="b">
        <f>IF('Input&amp;Output'!$C$3=10,phase_chart!C1201,IF('Input&amp;Output'!$C$3=21,phase_chart!G1201,IF('Input&amp;Output'!$C$3=22,phase_chart!K1201,IF('Input&amp;Output'!$C$3=31,phase_chart!O1201,IF('Input&amp;Output'!$C$3=32,phase_chart!S1201,"")))))</f>
        <v>0</v>
      </c>
      <c r="M1204" s="206" t="b">
        <f>IF('Input&amp;Output'!$C$3=10,phase_chart!D1201,IF('Input&amp;Output'!$C$3=21,phase_chart!H1201,IF('Input&amp;Output'!$C$3=22,phase_chart!L1201,IF('Input&amp;Output'!$C$3=31,phase_chart!P1201,IF('Input&amp;Output'!$C$3=32,phase_chart!T1201,"")))))</f>
        <v>0</v>
      </c>
      <c r="N1204" s="205" t="b">
        <f>IF('Input&amp;Output'!$C$3=10,phase_chart!E1201,IF('Input&amp;Output'!$C$3=21,phase_chart!I1201,IF('Input&amp;Output'!$C$3=22,phase_chart!M1201,IF('Input&amp;Output'!$C$3=31,phase_chart!Q1201,IF('Input&amp;Output'!$C$3=32,phase_chart!U1201,"")))))</f>
        <v>0</v>
      </c>
      <c r="P1204" s="159">
        <f>IF(NOT($J1204=0),IF($J1204&lt;IF($P1203=0,0,VLOOKUP(P1203,tbL!$M$37:$Q$43,IF(L1204=TRUE,2,4))),IF($J1204&gt;=VLOOKUP(P1203,tbL!$M$37:$Q$43,IF(L1204=TRUE,3,5)),$P1203,IF(AND(L1203=TRUE,L1204=TRUE),$P1203,$P1203-1)),IF(AND(L1204=TRUE,J1204=VLOOKUP(P1203,tbL!$M$37:$Q$43,IF(L1204=TRUE,2,4))),P1203,IF($P1203+1&gt;$C$12,$C$12,$P1203+1))),0)</f>
        <v>0</v>
      </c>
      <c r="Q1204" s="159">
        <f t="shared" si="536"/>
        <v>0</v>
      </c>
      <c r="R1204" s="207">
        <f t="shared" si="553"/>
        <v>0</v>
      </c>
      <c r="S1204" s="208"/>
      <c r="T1204" s="159">
        <f t="shared" si="554"/>
        <v>0</v>
      </c>
      <c r="U1204" s="209" t="str">
        <f ca="1">IF(AND(T1204=-1,N1204=TRUE),"*",IF(AND(U1203="*",N1204=TRUE),"*",IF(AND(AND(L1204=TRUE,U1203="*"),J1204&lt;VLOOKUP(V1203+1,tbL!$M$38:$O$43,3)),"*","")))</f>
        <v/>
      </c>
      <c r="V1204" s="204">
        <f t="shared" ca="1" si="537"/>
        <v>0</v>
      </c>
      <c r="Y1204" s="159" t="str">
        <f t="shared" ca="1" si="538"/>
        <v/>
      </c>
      <c r="Z1204" s="159" t="str">
        <f t="shared" si="539"/>
        <v/>
      </c>
      <c r="AA1204" s="159">
        <f t="shared" ca="1" si="559"/>
        <v>0</v>
      </c>
      <c r="AC1204" s="161" t="str">
        <f t="shared" ca="1" si="540"/>
        <v/>
      </c>
      <c r="AD1204" s="161">
        <f t="shared" ca="1" si="541"/>
        <v>0</v>
      </c>
      <c r="AE1204" s="161" t="str">
        <f t="shared" ca="1" si="561"/>
        <v/>
      </c>
      <c r="AF1204" s="161">
        <f t="shared" ca="1" si="542"/>
        <v>0</v>
      </c>
      <c r="AG1204" s="161" t="str">
        <f t="shared" ca="1" si="543"/>
        <v/>
      </c>
      <c r="AH1204" s="161">
        <f t="shared" ca="1" si="544"/>
        <v>0</v>
      </c>
      <c r="AI1204" s="161" t="str">
        <f t="shared" ca="1" si="545"/>
        <v/>
      </c>
      <c r="AJ1204" s="161">
        <f t="shared" ca="1" si="546"/>
        <v>0</v>
      </c>
      <c r="AK1204" s="161"/>
      <c r="AL1204" s="161" t="str">
        <f t="shared" ca="1" si="547"/>
        <v/>
      </c>
      <c r="AM1204" s="161">
        <f t="shared" ca="1" si="558"/>
        <v>0</v>
      </c>
      <c r="AN1204" s="161" t="str">
        <f t="shared" ca="1" si="548"/>
        <v/>
      </c>
      <c r="AO1204" s="161">
        <f t="shared" ca="1" si="557"/>
        <v>0</v>
      </c>
      <c r="AP1204" s="161" t="str">
        <f t="shared" ca="1" si="549"/>
        <v/>
      </c>
      <c r="AQ1204" s="161">
        <f t="shared" ca="1" si="555"/>
        <v>0</v>
      </c>
      <c r="AR1204" s="161" t="str">
        <f t="shared" ca="1" si="550"/>
        <v/>
      </c>
      <c r="AS1204" s="161">
        <f t="shared" ca="1" si="551"/>
        <v>0</v>
      </c>
      <c r="AT1204" s="159" t="str">
        <f t="shared" ca="1" si="560"/>
        <v/>
      </c>
      <c r="AU1204" s="210">
        <f t="shared" ca="1" si="535"/>
        <v>14</v>
      </c>
      <c r="AV1204" s="209"/>
      <c r="AW1204" s="204">
        <f t="shared" si="552"/>
        <v>13178.083333333316</v>
      </c>
      <c r="AY1204" s="161"/>
      <c r="BA1204" s="161"/>
      <c r="BB1204" s="161"/>
      <c r="BC1204" s="161"/>
      <c r="BD1204" s="161"/>
      <c r="BE1204" s="161"/>
      <c r="BF1204" s="161"/>
      <c r="BG1204" s="161"/>
      <c r="BH1204" s="161"/>
      <c r="BI1204" s="161"/>
      <c r="BJ1204" s="161"/>
      <c r="BK1204" s="161"/>
      <c r="BL1204" s="161"/>
      <c r="BM1204" s="207"/>
      <c r="BN1204" s="212"/>
      <c r="BO1204" s="163"/>
      <c r="BP1204" s="209"/>
      <c r="BQ1204" s="211"/>
      <c r="BR1204" s="211"/>
      <c r="BS1204" s="211"/>
      <c r="BT1204" s="211"/>
      <c r="BU1204" s="211"/>
      <c r="BV1204" s="211"/>
      <c r="BW1204" s="211"/>
      <c r="BX1204" s="211"/>
      <c r="BY1204" s="211"/>
      <c r="BZ1204" s="211"/>
      <c r="CA1204" s="209"/>
      <c r="CB1204" s="224"/>
      <c r="CC1204" s="204"/>
      <c r="CD1204" s="204"/>
      <c r="CE1204" s="204"/>
      <c r="CF1204" s="211"/>
      <c r="CG1204" s="211"/>
      <c r="CI1204" s="209"/>
      <c r="CJ1204" s="209"/>
      <c r="CW1204" s="164"/>
      <c r="CX1204" s="164"/>
      <c r="DA1204" s="165"/>
      <c r="DB1204" s="165"/>
      <c r="DC1204" s="166"/>
      <c r="ES1204" s="165"/>
      <c r="ET1204" s="165"/>
      <c r="EU1204" s="166"/>
      <c r="EV1204" s="209"/>
      <c r="EW1204" s="211"/>
      <c r="EX1204" s="211"/>
      <c r="EY1204" s="211"/>
      <c r="EZ1204" s="211"/>
      <c r="FA1204" s="211"/>
      <c r="FD1204" s="165"/>
      <c r="FE1204" s="165"/>
      <c r="FF1204" s="166"/>
      <c r="FG1204" s="209"/>
      <c r="FH1204" s="211"/>
      <c r="FI1204" s="211"/>
      <c r="FJ1204" s="211"/>
      <c r="FK1204" s="211"/>
      <c r="FL1204" s="211"/>
    </row>
    <row r="1205" spans="9:168">
      <c r="I1205" s="221">
        <v>1</v>
      </c>
      <c r="J1205" s="159">
        <f>'v-t_chart'!C1202</f>
        <v>0</v>
      </c>
      <c r="K1205" s="204">
        <f t="shared" si="534"/>
        <v>0</v>
      </c>
      <c r="L1205" s="205" t="b">
        <f>IF('Input&amp;Output'!$C$3=10,phase_chart!C1202,IF('Input&amp;Output'!$C$3=21,phase_chart!G1202,IF('Input&amp;Output'!$C$3=22,phase_chart!K1202,IF('Input&amp;Output'!$C$3=31,phase_chart!O1202,IF('Input&amp;Output'!$C$3=32,phase_chart!S1202,"")))))</f>
        <v>0</v>
      </c>
      <c r="M1205" s="206" t="b">
        <f>IF('Input&amp;Output'!$C$3=10,phase_chart!D1202,IF('Input&amp;Output'!$C$3=21,phase_chart!H1202,IF('Input&amp;Output'!$C$3=22,phase_chart!L1202,IF('Input&amp;Output'!$C$3=31,phase_chart!P1202,IF('Input&amp;Output'!$C$3=32,phase_chart!T1202,"")))))</f>
        <v>0</v>
      </c>
      <c r="N1205" s="205" t="b">
        <f>IF('Input&amp;Output'!$C$3=10,phase_chart!E1202,IF('Input&amp;Output'!$C$3=21,phase_chart!I1202,IF('Input&amp;Output'!$C$3=22,phase_chart!M1202,IF('Input&amp;Output'!$C$3=31,phase_chart!Q1202,IF('Input&amp;Output'!$C$3=32,phase_chart!U1202,"")))))</f>
        <v>0</v>
      </c>
      <c r="P1205" s="159">
        <f>IF(NOT($J1205=0),IF($J1205&lt;IF($P1204=0,0,VLOOKUP(P1204,tbL!$M$37:$Q$43,IF(L1205=TRUE,2,4))),IF($J1205&gt;=VLOOKUP(P1204,tbL!$M$37:$Q$43,IF(L1205=TRUE,3,5)),$P1204,IF(AND(L1204=TRUE,L1205=TRUE),$P1204,$P1204-1)),IF(AND(L1205=TRUE,J1205=VLOOKUP(P1204,tbL!$M$37:$Q$43,IF(L1205=TRUE,2,4))),P1204,IF($P1204+1&gt;$C$12,$C$12,$P1204+1))),0)</f>
        <v>0</v>
      </c>
      <c r="Q1205" s="159">
        <f t="shared" si="536"/>
        <v>0</v>
      </c>
      <c r="R1205" s="207">
        <f t="shared" si="553"/>
        <v>0</v>
      </c>
      <c r="S1205" s="208"/>
      <c r="T1205" s="159">
        <f t="shared" si="554"/>
        <v>0</v>
      </c>
      <c r="U1205" s="209" t="str">
        <f ca="1">IF(AND(T1205=-1,N1205=TRUE),"*",IF(AND(U1204="*",N1205=TRUE),"*",IF(AND(AND(L1205=TRUE,U1204="*"),J1205&lt;VLOOKUP(V1204+1,tbL!$M$38:$O$43,3)),"*","")))</f>
        <v/>
      </c>
      <c r="V1205" s="204">
        <f t="shared" ca="1" si="537"/>
        <v>0</v>
      </c>
      <c r="Y1205" s="159" t="str">
        <f t="shared" ca="1" si="538"/>
        <v/>
      </c>
      <c r="Z1205" s="159" t="str">
        <f t="shared" si="539"/>
        <v/>
      </c>
      <c r="AA1205" s="159">
        <f t="shared" ca="1" si="559"/>
        <v>0</v>
      </c>
      <c r="AC1205" s="161" t="str">
        <f t="shared" ca="1" si="540"/>
        <v/>
      </c>
      <c r="AD1205" s="161">
        <f t="shared" ca="1" si="541"/>
        <v>0</v>
      </c>
      <c r="AE1205" s="161" t="str">
        <f t="shared" ca="1" si="561"/>
        <v/>
      </c>
      <c r="AF1205" s="161">
        <f t="shared" ca="1" si="542"/>
        <v>0</v>
      </c>
      <c r="AG1205" s="161" t="str">
        <f t="shared" ca="1" si="543"/>
        <v/>
      </c>
      <c r="AH1205" s="161">
        <f t="shared" ca="1" si="544"/>
        <v>0</v>
      </c>
      <c r="AI1205" s="161" t="str">
        <f t="shared" ca="1" si="545"/>
        <v/>
      </c>
      <c r="AJ1205" s="161">
        <f t="shared" ca="1" si="546"/>
        <v>0</v>
      </c>
      <c r="AL1205" s="161" t="str">
        <f t="shared" ca="1" si="547"/>
        <v/>
      </c>
      <c r="AM1205" s="161">
        <f t="shared" ca="1" si="558"/>
        <v>0</v>
      </c>
      <c r="AN1205" s="161" t="str">
        <f t="shared" ca="1" si="548"/>
        <v/>
      </c>
      <c r="AO1205" s="161">
        <f t="shared" ca="1" si="557"/>
        <v>0</v>
      </c>
      <c r="AP1205" s="161" t="str">
        <f t="shared" ca="1" si="549"/>
        <v/>
      </c>
      <c r="AQ1205" s="161">
        <f t="shared" ca="1" si="555"/>
        <v>0</v>
      </c>
      <c r="AR1205" s="161" t="str">
        <f t="shared" ca="1" si="550"/>
        <v/>
      </c>
      <c r="AS1205" s="161">
        <f t="shared" ca="1" si="551"/>
        <v>0</v>
      </c>
      <c r="AT1205" s="159" t="str">
        <f t="shared" ca="1" si="560"/>
        <v/>
      </c>
      <c r="AU1205" s="210">
        <f t="shared" ca="1" si="535"/>
        <v>14</v>
      </c>
      <c r="AV1205" s="209"/>
      <c r="AW1205" s="204">
        <f t="shared" si="552"/>
        <v>13178.083333333316</v>
      </c>
      <c r="AX1205" s="159"/>
      <c r="AZ1205" s="159"/>
      <c r="BM1205" s="207"/>
      <c r="BN1205" s="212"/>
      <c r="BP1205" s="209"/>
      <c r="BQ1205" s="211"/>
      <c r="BR1205" s="211"/>
      <c r="BS1205" s="211"/>
      <c r="BT1205" s="211"/>
      <c r="BU1205" s="211"/>
      <c r="BV1205" s="211"/>
      <c r="BW1205" s="211"/>
      <c r="BX1205" s="211"/>
      <c r="BY1205" s="211"/>
      <c r="BZ1205" s="211"/>
      <c r="CA1205" s="209"/>
      <c r="CB1205" s="224"/>
      <c r="CC1205" s="204"/>
      <c r="CD1205" s="204"/>
      <c r="CE1205" s="204"/>
      <c r="CF1205" s="211"/>
      <c r="CG1205" s="211"/>
      <c r="CI1205" s="209"/>
      <c r="CJ1205" s="209"/>
      <c r="ES1205" s="165"/>
      <c r="ET1205" s="165"/>
      <c r="EU1205" s="166"/>
      <c r="EV1205" s="209"/>
      <c r="EW1205" s="211"/>
      <c r="EX1205" s="211"/>
      <c r="EY1205" s="211"/>
      <c r="EZ1205" s="211"/>
      <c r="FA1205" s="211"/>
      <c r="FD1205" s="165"/>
      <c r="FE1205" s="165"/>
      <c r="FF1205" s="166"/>
      <c r="FG1205" s="209"/>
      <c r="FH1205" s="211"/>
      <c r="FI1205" s="211"/>
      <c r="FJ1205" s="211"/>
      <c r="FK1205" s="211"/>
      <c r="FL1205" s="211"/>
    </row>
    <row r="1206" spans="9:168">
      <c r="I1206" s="221">
        <f t="shared" si="556"/>
        <v>2</v>
      </c>
      <c r="J1206" s="159">
        <f>'v-t_chart'!C1203</f>
        <v>0</v>
      </c>
      <c r="K1206" s="204">
        <f t="shared" si="534"/>
        <v>0</v>
      </c>
      <c r="L1206" s="205" t="b">
        <f>IF('Input&amp;Output'!$C$3=10,phase_chart!C1203,IF('Input&amp;Output'!$C$3=21,phase_chart!G1203,IF('Input&amp;Output'!$C$3=22,phase_chart!K1203,IF('Input&amp;Output'!$C$3=31,phase_chart!O1203,IF('Input&amp;Output'!$C$3=32,phase_chart!S1203,"")))))</f>
        <v>0</v>
      </c>
      <c r="M1206" s="206" t="b">
        <f>IF('Input&amp;Output'!$C$3=10,phase_chart!D1203,IF('Input&amp;Output'!$C$3=21,phase_chart!H1203,IF('Input&amp;Output'!$C$3=22,phase_chart!L1203,IF('Input&amp;Output'!$C$3=31,phase_chart!P1203,IF('Input&amp;Output'!$C$3=32,phase_chart!T1203,"")))))</f>
        <v>0</v>
      </c>
      <c r="N1206" s="205" t="b">
        <f>IF('Input&amp;Output'!$C$3=10,phase_chart!E1203,IF('Input&amp;Output'!$C$3=21,phase_chart!I1203,IF('Input&amp;Output'!$C$3=22,phase_chart!M1203,IF('Input&amp;Output'!$C$3=31,phase_chart!Q1203,IF('Input&amp;Output'!$C$3=32,phase_chart!U1203,"")))))</f>
        <v>0</v>
      </c>
      <c r="P1206" s="159">
        <f>IF(NOT($J1206=0),IF($J1206&lt;IF($P1205=0,0,VLOOKUP(P1205,tbL!$M$37:$Q$43,IF(L1206=TRUE,2,4))),IF($J1206&gt;=VLOOKUP(P1205,tbL!$M$37:$Q$43,IF(L1206=TRUE,3,5)),$P1205,IF(AND(L1205=TRUE,L1206=TRUE),$P1205,$P1205-1)),IF(AND(L1206=TRUE,J1206=VLOOKUP(P1205,tbL!$M$37:$Q$43,IF(L1206=TRUE,2,4))),P1205,IF($P1205+1&gt;$C$12,$C$12,$P1205+1))),0)</f>
        <v>0</v>
      </c>
      <c r="Q1206" s="159">
        <f t="shared" si="536"/>
        <v>0</v>
      </c>
      <c r="R1206" s="207">
        <f t="shared" si="553"/>
        <v>0</v>
      </c>
      <c r="S1206" s="208"/>
      <c r="T1206" s="159">
        <f t="shared" si="554"/>
        <v>0</v>
      </c>
      <c r="U1206" s="209" t="str">
        <f ca="1">IF(AND(T1206=-1,N1206=TRUE),"*",IF(AND(U1205="*",N1206=TRUE),"*",IF(AND(AND(L1206=TRUE,U1205="*"),J1206&lt;VLOOKUP(V1205+1,tbL!$M$38:$O$43,3)),"*","")))</f>
        <v/>
      </c>
      <c r="V1206" s="204">
        <f t="shared" ca="1" si="537"/>
        <v>0</v>
      </c>
      <c r="Y1206" s="159" t="str">
        <f t="shared" ca="1" si="538"/>
        <v/>
      </c>
      <c r="Z1206" s="159" t="str">
        <f t="shared" si="539"/>
        <v/>
      </c>
      <c r="AA1206" s="159">
        <f t="shared" ca="1" si="559"/>
        <v>0</v>
      </c>
      <c r="AC1206" s="161" t="str">
        <f t="shared" ca="1" si="540"/>
        <v/>
      </c>
      <c r="AD1206" s="161">
        <f t="shared" ca="1" si="541"/>
        <v>0</v>
      </c>
      <c r="AE1206" s="161" t="str">
        <f t="shared" ca="1" si="561"/>
        <v/>
      </c>
      <c r="AF1206" s="161">
        <f t="shared" ca="1" si="542"/>
        <v>0</v>
      </c>
      <c r="AG1206" s="161" t="str">
        <f t="shared" ca="1" si="543"/>
        <v/>
      </c>
      <c r="AH1206" s="161">
        <f t="shared" ca="1" si="544"/>
        <v>0</v>
      </c>
      <c r="AI1206" s="161" t="str">
        <f t="shared" ca="1" si="545"/>
        <v/>
      </c>
      <c r="AJ1206" s="161">
        <f t="shared" ca="1" si="546"/>
        <v>0</v>
      </c>
      <c r="AL1206" s="161" t="str">
        <f t="shared" ca="1" si="547"/>
        <v/>
      </c>
      <c r="AM1206" s="161">
        <f t="shared" ca="1" si="558"/>
        <v>0</v>
      </c>
      <c r="AN1206" s="161" t="str">
        <f t="shared" ca="1" si="548"/>
        <v/>
      </c>
      <c r="AO1206" s="161">
        <f t="shared" ca="1" si="557"/>
        <v>0</v>
      </c>
      <c r="AP1206" s="161" t="str">
        <f t="shared" ca="1" si="549"/>
        <v/>
      </c>
      <c r="AQ1206" s="161">
        <f t="shared" ca="1" si="555"/>
        <v>0</v>
      </c>
      <c r="AR1206" s="161" t="str">
        <f t="shared" ca="1" si="550"/>
        <v/>
      </c>
      <c r="AS1206" s="161">
        <f t="shared" ca="1" si="551"/>
        <v>0</v>
      </c>
      <c r="AT1206" s="159" t="str">
        <f t="shared" ca="1" si="560"/>
        <v/>
      </c>
      <c r="AU1206" s="210">
        <f t="shared" ca="1" si="535"/>
        <v>14</v>
      </c>
      <c r="AV1206" s="209"/>
      <c r="AW1206" s="204">
        <f t="shared" si="552"/>
        <v>13178.083333333316</v>
      </c>
      <c r="AX1206" s="159"/>
      <c r="AZ1206" s="159"/>
      <c r="BM1206" s="207"/>
      <c r="BN1206" s="212"/>
      <c r="BP1206" s="209"/>
      <c r="BQ1206" s="211"/>
      <c r="BR1206" s="211"/>
      <c r="BS1206" s="211"/>
      <c r="BT1206" s="211"/>
      <c r="BU1206" s="211"/>
      <c r="BV1206" s="211"/>
      <c r="BW1206" s="211"/>
      <c r="BX1206" s="211"/>
      <c r="BY1206" s="211"/>
      <c r="BZ1206" s="211"/>
      <c r="CA1206" s="209"/>
      <c r="CB1206" s="224"/>
      <c r="CC1206" s="204"/>
      <c r="CD1206" s="204"/>
      <c r="CE1206" s="204"/>
      <c r="CF1206" s="211"/>
      <c r="CG1206" s="211"/>
      <c r="CI1206" s="209"/>
      <c r="CJ1206" s="209"/>
      <c r="ES1206" s="165"/>
      <c r="ET1206" s="165"/>
      <c r="EU1206" s="166"/>
      <c r="EV1206" s="209"/>
      <c r="EW1206" s="211"/>
      <c r="EX1206" s="211"/>
      <c r="EY1206" s="211"/>
      <c r="EZ1206" s="211"/>
      <c r="FA1206" s="211"/>
      <c r="FD1206" s="165"/>
      <c r="FE1206" s="165"/>
      <c r="FF1206" s="166"/>
      <c r="FG1206" s="209"/>
      <c r="FH1206" s="211"/>
      <c r="FI1206" s="211"/>
      <c r="FJ1206" s="211"/>
      <c r="FK1206" s="211"/>
      <c r="FL1206" s="211"/>
    </row>
    <row r="1207" spans="9:168">
      <c r="I1207" s="221">
        <f t="shared" si="556"/>
        <v>3</v>
      </c>
      <c r="J1207" s="159">
        <f>'v-t_chart'!C1204</f>
        <v>0</v>
      </c>
      <c r="K1207" s="204">
        <f t="shared" si="534"/>
        <v>0</v>
      </c>
      <c r="L1207" s="205" t="b">
        <f>IF('Input&amp;Output'!$C$3=10,phase_chart!C1204,IF('Input&amp;Output'!$C$3=21,phase_chart!G1204,IF('Input&amp;Output'!$C$3=22,phase_chart!K1204,IF('Input&amp;Output'!$C$3=31,phase_chart!O1204,IF('Input&amp;Output'!$C$3=32,phase_chart!S1204,"")))))</f>
        <v>0</v>
      </c>
      <c r="M1207" s="206" t="b">
        <f>IF('Input&amp;Output'!$C$3=10,phase_chart!D1204,IF('Input&amp;Output'!$C$3=21,phase_chart!H1204,IF('Input&amp;Output'!$C$3=22,phase_chart!L1204,IF('Input&amp;Output'!$C$3=31,phase_chart!P1204,IF('Input&amp;Output'!$C$3=32,phase_chart!T1204,"")))))</f>
        <v>0</v>
      </c>
      <c r="N1207" s="205" t="b">
        <f>IF('Input&amp;Output'!$C$3=10,phase_chart!E1204,IF('Input&amp;Output'!$C$3=21,phase_chart!I1204,IF('Input&amp;Output'!$C$3=22,phase_chart!M1204,IF('Input&amp;Output'!$C$3=31,phase_chart!Q1204,IF('Input&amp;Output'!$C$3=32,phase_chart!U1204,"")))))</f>
        <v>0</v>
      </c>
      <c r="P1207" s="159">
        <f>IF(NOT($J1207=0),IF($J1207&lt;IF($P1206=0,0,VLOOKUP(P1206,tbL!$M$37:$Q$43,IF(L1207=TRUE,2,4))),IF($J1207&gt;=VLOOKUP(P1206,tbL!$M$37:$Q$43,IF(L1207=TRUE,3,5)),$P1206,IF(AND(L1206=TRUE,L1207=TRUE),$P1206,$P1206-1)),IF(AND(L1207=TRUE,J1207=VLOOKUP(P1206,tbL!$M$37:$Q$43,IF(L1207=TRUE,2,4))),P1206,IF($P1206+1&gt;$C$12,$C$12,$P1206+1))),0)</f>
        <v>0</v>
      </c>
      <c r="Q1207" s="159">
        <f t="shared" si="536"/>
        <v>0</v>
      </c>
      <c r="R1207" s="207">
        <f t="shared" si="553"/>
        <v>0</v>
      </c>
      <c r="S1207" s="208"/>
      <c r="T1207" s="159">
        <f t="shared" si="554"/>
        <v>0</v>
      </c>
      <c r="U1207" s="209" t="str">
        <f ca="1">IF(AND(T1207=-1,N1207=TRUE),"*",IF(AND(U1206="*",N1207=TRUE),"*",IF(AND(AND(L1207=TRUE,U1206="*"),J1207&lt;VLOOKUP(V1206+1,tbL!$M$38:$O$43,3)),"*","")))</f>
        <v/>
      </c>
      <c r="V1207" s="204">
        <f t="shared" ca="1" si="537"/>
        <v>0</v>
      </c>
      <c r="Y1207" s="159" t="str">
        <f t="shared" ca="1" si="538"/>
        <v/>
      </c>
      <c r="Z1207" s="159">
        <f t="shared" si="539"/>
        <v>1</v>
      </c>
      <c r="AA1207" s="159">
        <f t="shared" ca="1" si="559"/>
        <v>1</v>
      </c>
      <c r="AC1207" s="161" t="str">
        <f t="shared" ca="1" si="540"/>
        <v/>
      </c>
      <c r="AD1207" s="161">
        <f t="shared" ca="1" si="541"/>
        <v>1</v>
      </c>
      <c r="AE1207" s="161" t="str">
        <f t="shared" ca="1" si="561"/>
        <v/>
      </c>
      <c r="AF1207" s="161">
        <f t="shared" ca="1" si="542"/>
        <v>1</v>
      </c>
      <c r="AG1207" s="161" t="str">
        <f t="shared" ca="1" si="543"/>
        <v/>
      </c>
      <c r="AH1207" s="161">
        <f t="shared" ca="1" si="544"/>
        <v>1</v>
      </c>
      <c r="AI1207" s="161" t="str">
        <f t="shared" ca="1" si="545"/>
        <v/>
      </c>
      <c r="AJ1207" s="161">
        <f t="shared" ca="1" si="546"/>
        <v>1</v>
      </c>
      <c r="AL1207" s="161" t="str">
        <f t="shared" ca="1" si="547"/>
        <v/>
      </c>
      <c r="AM1207" s="161">
        <f t="shared" ca="1" si="558"/>
        <v>1</v>
      </c>
      <c r="AN1207" s="161" t="str">
        <f t="shared" ca="1" si="548"/>
        <v/>
      </c>
      <c r="AO1207" s="161">
        <f t="shared" ca="1" si="557"/>
        <v>1</v>
      </c>
      <c r="AP1207" s="161" t="str">
        <f t="shared" ca="1" si="549"/>
        <v/>
      </c>
      <c r="AQ1207" s="161">
        <f t="shared" ca="1" si="555"/>
        <v>1</v>
      </c>
      <c r="AR1207" s="161" t="str">
        <f t="shared" ca="1" si="550"/>
        <v/>
      </c>
      <c r="AS1207" s="161">
        <f t="shared" ca="1" si="551"/>
        <v>1</v>
      </c>
      <c r="AT1207" s="159">
        <f t="shared" ca="1" si="560"/>
        <v>-1</v>
      </c>
      <c r="AU1207" s="210">
        <f t="shared" ca="1" si="535"/>
        <v>14</v>
      </c>
      <c r="AV1207" s="209"/>
      <c r="AW1207" s="204">
        <f t="shared" si="552"/>
        <v>13178.083333333316</v>
      </c>
      <c r="AX1207" s="159"/>
      <c r="AZ1207" s="159"/>
      <c r="BM1207" s="207"/>
      <c r="BN1207" s="212"/>
      <c r="BP1207" s="209"/>
      <c r="BQ1207" s="211"/>
      <c r="BR1207" s="211"/>
      <c r="BS1207" s="211"/>
      <c r="BT1207" s="211"/>
      <c r="BU1207" s="211"/>
      <c r="BV1207" s="211"/>
      <c r="BW1207" s="211"/>
      <c r="BX1207" s="211"/>
      <c r="BY1207" s="211"/>
      <c r="BZ1207" s="211"/>
      <c r="CA1207" s="209"/>
      <c r="CB1207" s="224"/>
      <c r="CC1207" s="204"/>
      <c r="CD1207" s="204"/>
      <c r="CE1207" s="204"/>
      <c r="CF1207" s="211"/>
      <c r="CG1207" s="211"/>
      <c r="CI1207" s="209"/>
      <c r="CJ1207" s="209"/>
      <c r="ES1207" s="165"/>
      <c r="ET1207" s="165"/>
      <c r="EU1207" s="166"/>
      <c r="EV1207" s="209"/>
      <c r="EW1207" s="211"/>
      <c r="EX1207" s="211"/>
      <c r="EY1207" s="211"/>
      <c r="EZ1207" s="211"/>
      <c r="FA1207" s="211"/>
      <c r="FD1207" s="165"/>
      <c r="FE1207" s="165"/>
      <c r="FF1207" s="166"/>
      <c r="FG1207" s="209"/>
      <c r="FH1207" s="211"/>
      <c r="FI1207" s="211"/>
      <c r="FJ1207" s="211"/>
      <c r="FK1207" s="211"/>
      <c r="FL1207" s="211"/>
    </row>
    <row r="1208" spans="9:168">
      <c r="I1208" s="221">
        <f t="shared" si="556"/>
        <v>4</v>
      </c>
      <c r="J1208" s="159">
        <f>'v-t_chart'!C1205</f>
        <v>0</v>
      </c>
      <c r="K1208" s="204">
        <f t="shared" si="534"/>
        <v>0</v>
      </c>
      <c r="L1208" s="205" t="b">
        <f>IF('Input&amp;Output'!$C$3=10,phase_chart!C1205,IF('Input&amp;Output'!$C$3=21,phase_chart!G1205,IF('Input&amp;Output'!$C$3=22,phase_chart!K1205,IF('Input&amp;Output'!$C$3=31,phase_chart!O1205,IF('Input&amp;Output'!$C$3=32,phase_chart!S1205,"")))))</f>
        <v>0</v>
      </c>
      <c r="M1208" s="206" t="b">
        <f>IF('Input&amp;Output'!$C$3=10,phase_chart!D1205,IF('Input&amp;Output'!$C$3=21,phase_chart!H1205,IF('Input&amp;Output'!$C$3=22,phase_chart!L1205,IF('Input&amp;Output'!$C$3=31,phase_chart!P1205,IF('Input&amp;Output'!$C$3=32,phase_chart!T1205,"")))))</f>
        <v>0</v>
      </c>
      <c r="N1208" s="205" t="b">
        <f>IF('Input&amp;Output'!$C$3=10,phase_chart!E1205,IF('Input&amp;Output'!$C$3=21,phase_chart!I1205,IF('Input&amp;Output'!$C$3=22,phase_chart!M1205,IF('Input&amp;Output'!$C$3=31,phase_chart!Q1205,IF('Input&amp;Output'!$C$3=32,phase_chart!U1205,"")))))</f>
        <v>0</v>
      </c>
      <c r="P1208" s="159">
        <f>IF(NOT($J1208=0),IF($J1208&lt;IF($P1207=0,0,VLOOKUP(P1207,tbL!$M$37:$Q$43,IF(L1208=TRUE,2,4))),IF($J1208&gt;=VLOOKUP(P1207,tbL!$M$37:$Q$43,IF(L1208=TRUE,3,5)),$P1207,IF(AND(L1207=TRUE,L1208=TRUE),$P1207,$P1207-1)),IF(AND(L1208=TRUE,J1208=VLOOKUP(P1207,tbL!$M$37:$Q$43,IF(L1208=TRUE,2,4))),P1207,IF($P1207+1&gt;$C$12,$C$12,$P1207+1))),0)</f>
        <v>0</v>
      </c>
      <c r="Q1208" s="159">
        <f t="shared" si="536"/>
        <v>0</v>
      </c>
      <c r="R1208" s="207">
        <f t="shared" si="553"/>
        <v>0</v>
      </c>
      <c r="S1208" s="208"/>
      <c r="T1208" s="159">
        <f t="shared" si="554"/>
        <v>0</v>
      </c>
      <c r="U1208" s="209" t="str">
        <f ca="1">IF(AND(T1208=-1,N1208=TRUE),"*",IF(AND(U1207="*",N1208=TRUE),"*",IF(AND(AND(L1208=TRUE,U1207="*"),J1208&lt;VLOOKUP(V1207+1,tbL!$M$38:$O$43,3)),"*","")))</f>
        <v/>
      </c>
      <c r="V1208" s="204">
        <f t="shared" ca="1" si="537"/>
        <v>0</v>
      </c>
      <c r="Y1208" s="159" t="str">
        <f t="shared" ca="1" si="538"/>
        <v/>
      </c>
      <c r="Z1208" s="159">
        <f t="shared" si="539"/>
        <v>1</v>
      </c>
      <c r="AA1208" s="159">
        <f t="shared" ca="1" si="559"/>
        <v>1</v>
      </c>
      <c r="AC1208" s="161" t="str">
        <f t="shared" ca="1" si="540"/>
        <v/>
      </c>
      <c r="AD1208" s="161">
        <f t="shared" ca="1" si="541"/>
        <v>1</v>
      </c>
      <c r="AE1208" s="161" t="str">
        <f t="shared" ca="1" si="561"/>
        <v/>
      </c>
      <c r="AF1208" s="161">
        <f t="shared" ca="1" si="542"/>
        <v>1</v>
      </c>
      <c r="AG1208" s="161" t="str">
        <f t="shared" ca="1" si="543"/>
        <v/>
      </c>
      <c r="AH1208" s="161">
        <f t="shared" ca="1" si="544"/>
        <v>1</v>
      </c>
      <c r="AI1208" s="161" t="str">
        <f t="shared" ca="1" si="545"/>
        <v/>
      </c>
      <c r="AJ1208" s="161">
        <f t="shared" ca="1" si="546"/>
        <v>1</v>
      </c>
      <c r="AL1208" s="161" t="str">
        <f t="shared" ca="1" si="547"/>
        <v/>
      </c>
      <c r="AM1208" s="161">
        <f t="shared" ca="1" si="558"/>
        <v>1</v>
      </c>
      <c r="AN1208" s="161" t="str">
        <f t="shared" ca="1" si="548"/>
        <v/>
      </c>
      <c r="AO1208" s="161">
        <f t="shared" ca="1" si="557"/>
        <v>1</v>
      </c>
      <c r="AP1208" s="161" t="str">
        <f t="shared" ca="1" si="549"/>
        <v/>
      </c>
      <c r="AQ1208" s="161">
        <f t="shared" ca="1" si="555"/>
        <v>1</v>
      </c>
      <c r="AR1208" s="161" t="str">
        <f t="shared" ca="1" si="550"/>
        <v/>
      </c>
      <c r="AS1208" s="161">
        <f t="shared" ca="1" si="551"/>
        <v>1</v>
      </c>
      <c r="AT1208" s="159">
        <f t="shared" ca="1" si="560"/>
        <v>-1</v>
      </c>
      <c r="AU1208" s="210">
        <f t="shared" ca="1" si="535"/>
        <v>14</v>
      </c>
      <c r="AV1208" s="209"/>
      <c r="AW1208" s="204">
        <f t="shared" si="552"/>
        <v>13178.083333333316</v>
      </c>
      <c r="AX1208" s="159"/>
      <c r="AZ1208" s="159"/>
      <c r="BM1208" s="207"/>
      <c r="BN1208" s="212"/>
      <c r="BP1208" s="209"/>
      <c r="BQ1208" s="211"/>
      <c r="BR1208" s="211"/>
      <c r="BS1208" s="211"/>
      <c r="BT1208" s="211"/>
      <c r="BU1208" s="211"/>
      <c r="BV1208" s="211"/>
      <c r="BW1208" s="211"/>
      <c r="BX1208" s="211"/>
      <c r="BY1208" s="211"/>
      <c r="BZ1208" s="211"/>
      <c r="CA1208" s="209"/>
      <c r="CB1208" s="224"/>
      <c r="CC1208" s="204"/>
      <c r="CD1208" s="204"/>
      <c r="CE1208" s="204"/>
      <c r="CF1208" s="211"/>
      <c r="CG1208" s="211"/>
      <c r="CI1208" s="209"/>
      <c r="CJ1208" s="209"/>
      <c r="ES1208" s="165"/>
      <c r="ET1208" s="165"/>
      <c r="EU1208" s="166"/>
      <c r="EV1208" s="209"/>
      <c r="EW1208" s="211"/>
      <c r="EX1208" s="211"/>
      <c r="EY1208" s="211"/>
      <c r="EZ1208" s="211"/>
      <c r="FA1208" s="211"/>
      <c r="FD1208" s="165"/>
      <c r="FE1208" s="165"/>
      <c r="FF1208" s="166"/>
      <c r="FG1208" s="209"/>
      <c r="FH1208" s="211"/>
      <c r="FI1208" s="211"/>
      <c r="FJ1208" s="211"/>
      <c r="FK1208" s="211"/>
      <c r="FL1208" s="211"/>
    </row>
    <row r="1209" spans="9:168">
      <c r="I1209" s="221">
        <f t="shared" si="556"/>
        <v>5</v>
      </c>
      <c r="J1209" s="159">
        <f>'v-t_chart'!C1206</f>
        <v>0</v>
      </c>
      <c r="K1209" s="204">
        <f t="shared" si="534"/>
        <v>0</v>
      </c>
      <c r="L1209" s="205" t="b">
        <f>IF('Input&amp;Output'!$C$3=10,phase_chart!C1206,IF('Input&amp;Output'!$C$3=21,phase_chart!G1206,IF('Input&amp;Output'!$C$3=22,phase_chart!K1206,IF('Input&amp;Output'!$C$3=31,phase_chart!O1206,IF('Input&amp;Output'!$C$3=32,phase_chart!S1206,"")))))</f>
        <v>0</v>
      </c>
      <c r="M1209" s="206" t="b">
        <f>IF('Input&amp;Output'!$C$3=10,phase_chart!D1206,IF('Input&amp;Output'!$C$3=21,phase_chart!H1206,IF('Input&amp;Output'!$C$3=22,phase_chart!L1206,IF('Input&amp;Output'!$C$3=31,phase_chart!P1206,IF('Input&amp;Output'!$C$3=32,phase_chart!T1206,"")))))</f>
        <v>0</v>
      </c>
      <c r="N1209" s="205" t="b">
        <f>IF('Input&amp;Output'!$C$3=10,phase_chart!E1206,IF('Input&amp;Output'!$C$3=21,phase_chart!I1206,IF('Input&amp;Output'!$C$3=22,phase_chart!M1206,IF('Input&amp;Output'!$C$3=31,phase_chart!Q1206,IF('Input&amp;Output'!$C$3=32,phase_chart!U1206,"")))))</f>
        <v>0</v>
      </c>
      <c r="P1209" s="159">
        <f>IF(NOT($J1209=0),IF($J1209&lt;IF($P1208=0,0,VLOOKUP(P1208,tbL!$M$37:$Q$43,IF(L1209=TRUE,2,4))),IF($J1209&gt;=VLOOKUP(P1208,tbL!$M$37:$Q$43,IF(L1209=TRUE,3,5)),$P1208,IF(AND(L1208=TRUE,L1209=TRUE),$P1208,$P1208-1)),IF(AND(L1209=TRUE,J1209=VLOOKUP(P1208,tbL!$M$37:$Q$43,IF(L1209=TRUE,2,4))),P1208,IF($P1208+1&gt;$C$12,$C$12,$P1208+1))),0)</f>
        <v>0</v>
      </c>
      <c r="Q1209" s="159">
        <f t="shared" si="536"/>
        <v>0</v>
      </c>
      <c r="R1209" s="207">
        <f t="shared" si="553"/>
        <v>0</v>
      </c>
      <c r="S1209" s="208"/>
      <c r="T1209" s="159">
        <f t="shared" si="554"/>
        <v>0</v>
      </c>
      <c r="U1209" s="209" t="str">
        <f ca="1">IF(AND(T1209=-1,N1209=TRUE),"*",IF(AND(U1208="*",N1209=TRUE),"*",IF(AND(AND(L1209=TRUE,U1208="*"),J1209&lt;VLOOKUP(V1208+1,tbL!$M$38:$O$43,3)),"*","")))</f>
        <v/>
      </c>
      <c r="V1209" s="204">
        <f t="shared" ca="1" si="537"/>
        <v>0</v>
      </c>
      <c r="Y1209" s="159" t="str">
        <f t="shared" ca="1" si="538"/>
        <v/>
      </c>
      <c r="Z1209" s="159">
        <f t="shared" si="539"/>
        <v>1</v>
      </c>
      <c r="AA1209" s="159">
        <f t="shared" ca="1" si="559"/>
        <v>1</v>
      </c>
      <c r="AC1209" s="161" t="str">
        <f t="shared" ca="1" si="540"/>
        <v/>
      </c>
      <c r="AD1209" s="161">
        <f t="shared" ca="1" si="541"/>
        <v>1</v>
      </c>
      <c r="AE1209" s="161" t="str">
        <f t="shared" ca="1" si="561"/>
        <v/>
      </c>
      <c r="AF1209" s="161">
        <f t="shared" ca="1" si="542"/>
        <v>1</v>
      </c>
      <c r="AG1209" s="161" t="str">
        <f t="shared" ca="1" si="543"/>
        <v/>
      </c>
      <c r="AH1209" s="161">
        <f t="shared" ca="1" si="544"/>
        <v>1</v>
      </c>
      <c r="AI1209" s="161" t="str">
        <f t="shared" ca="1" si="545"/>
        <v/>
      </c>
      <c r="AJ1209" s="161">
        <f t="shared" ca="1" si="546"/>
        <v>1</v>
      </c>
      <c r="AL1209" s="161" t="str">
        <f t="shared" ca="1" si="547"/>
        <v/>
      </c>
      <c r="AM1209" s="161">
        <f t="shared" ca="1" si="558"/>
        <v>1</v>
      </c>
      <c r="AN1209" s="161" t="str">
        <f t="shared" ca="1" si="548"/>
        <v/>
      </c>
      <c r="AO1209" s="161">
        <f t="shared" ca="1" si="557"/>
        <v>1</v>
      </c>
      <c r="AP1209" s="161" t="str">
        <f t="shared" ca="1" si="549"/>
        <v/>
      </c>
      <c r="AQ1209" s="161">
        <f t="shared" ca="1" si="555"/>
        <v>1</v>
      </c>
      <c r="AR1209" s="161" t="str">
        <f t="shared" ca="1" si="550"/>
        <v/>
      </c>
      <c r="AS1209" s="161">
        <f t="shared" ca="1" si="551"/>
        <v>1</v>
      </c>
      <c r="AT1209" s="159">
        <f t="shared" ca="1" si="560"/>
        <v>-1</v>
      </c>
      <c r="AU1209" s="210">
        <f t="shared" ca="1" si="535"/>
        <v>14</v>
      </c>
      <c r="AV1209" s="209"/>
      <c r="AW1209" s="204">
        <f t="shared" si="552"/>
        <v>13178.083333333316</v>
      </c>
      <c r="AX1209" s="159"/>
      <c r="AZ1209" s="159"/>
      <c r="BM1209" s="207"/>
      <c r="BN1209" s="212"/>
      <c r="BP1209" s="209"/>
      <c r="BQ1209" s="211"/>
      <c r="BR1209" s="211"/>
      <c r="BS1209" s="211"/>
      <c r="BT1209" s="211"/>
      <c r="BU1209" s="211"/>
      <c r="BV1209" s="211"/>
      <c r="BW1209" s="211"/>
      <c r="BX1209" s="211"/>
      <c r="BY1209" s="211"/>
      <c r="BZ1209" s="211"/>
      <c r="CA1209" s="209"/>
      <c r="CB1209" s="224"/>
      <c r="CC1209" s="204"/>
      <c r="CD1209" s="204"/>
      <c r="CE1209" s="204"/>
      <c r="CF1209" s="211"/>
      <c r="CG1209" s="211"/>
      <c r="CI1209" s="209"/>
      <c r="CJ1209" s="209"/>
      <c r="ES1209" s="165"/>
      <c r="ET1209" s="165"/>
      <c r="EU1209" s="166"/>
      <c r="EV1209" s="209"/>
      <c r="EW1209" s="211"/>
      <c r="EX1209" s="211"/>
      <c r="EY1209" s="211"/>
      <c r="EZ1209" s="211"/>
      <c r="FA1209" s="211"/>
      <c r="FD1209" s="165"/>
      <c r="FE1209" s="165"/>
      <c r="FF1209" s="166"/>
      <c r="FG1209" s="209"/>
      <c r="FH1209" s="211"/>
      <c r="FI1209" s="211"/>
      <c r="FJ1209" s="211"/>
      <c r="FK1209" s="211"/>
      <c r="FL1209" s="211"/>
    </row>
    <row r="1210" spans="9:168">
      <c r="I1210" s="221">
        <f t="shared" si="556"/>
        <v>6</v>
      </c>
      <c r="J1210" s="159">
        <f>'v-t_chart'!C1207</f>
        <v>0</v>
      </c>
      <c r="K1210" s="204">
        <f t="shared" si="534"/>
        <v>0</v>
      </c>
      <c r="L1210" s="205" t="b">
        <f>IF('Input&amp;Output'!$C$3=10,phase_chart!C1207,IF('Input&amp;Output'!$C$3=21,phase_chart!G1207,IF('Input&amp;Output'!$C$3=22,phase_chart!K1207,IF('Input&amp;Output'!$C$3=31,phase_chart!O1207,IF('Input&amp;Output'!$C$3=32,phase_chart!S1207,"")))))</f>
        <v>0</v>
      </c>
      <c r="M1210" s="206" t="b">
        <f>IF('Input&amp;Output'!$C$3=10,phase_chart!D1207,IF('Input&amp;Output'!$C$3=21,phase_chart!H1207,IF('Input&amp;Output'!$C$3=22,phase_chart!L1207,IF('Input&amp;Output'!$C$3=31,phase_chart!P1207,IF('Input&amp;Output'!$C$3=32,phase_chart!T1207,"")))))</f>
        <v>0</v>
      </c>
      <c r="N1210" s="205" t="b">
        <f>IF('Input&amp;Output'!$C$3=10,phase_chart!E1207,IF('Input&amp;Output'!$C$3=21,phase_chart!I1207,IF('Input&amp;Output'!$C$3=22,phase_chart!M1207,IF('Input&amp;Output'!$C$3=31,phase_chart!Q1207,IF('Input&amp;Output'!$C$3=32,phase_chart!U1207,"")))))</f>
        <v>0</v>
      </c>
      <c r="P1210" s="159">
        <f>IF(NOT($J1210=0),IF($J1210&lt;IF($P1209=0,0,VLOOKUP(P1209,tbL!$M$37:$Q$43,IF(L1210=TRUE,2,4))),IF($J1210&gt;=VLOOKUP(P1209,tbL!$M$37:$Q$43,IF(L1210=TRUE,3,5)),$P1209,IF(AND(L1209=TRUE,L1210=TRUE),$P1209,$P1209-1)),IF(AND(L1210=TRUE,J1210=VLOOKUP(P1209,tbL!$M$37:$Q$43,IF(L1210=TRUE,2,4))),P1209,IF($P1209+1&gt;$C$12,$C$12,$P1209+1))),0)</f>
        <v>0</v>
      </c>
      <c r="Q1210" s="159">
        <f t="shared" si="536"/>
        <v>0</v>
      </c>
      <c r="R1210" s="207">
        <f t="shared" si="553"/>
        <v>0</v>
      </c>
      <c r="S1210" s="208"/>
      <c r="T1210" s="159">
        <f t="shared" si="554"/>
        <v>0</v>
      </c>
      <c r="U1210" s="209" t="str">
        <f ca="1">IF(AND(T1210=-1,N1210=TRUE),"*",IF(AND(U1209="*",N1210=TRUE),"*",IF(AND(AND(L1210=TRUE,U1209="*"),J1210&lt;VLOOKUP(V1209+1,tbL!$M$38:$O$43,3)),"*","")))</f>
        <v/>
      </c>
      <c r="V1210" s="204">
        <f t="shared" ca="1" si="537"/>
        <v>0</v>
      </c>
      <c r="Y1210" s="159" t="str">
        <f t="shared" ca="1" si="538"/>
        <v/>
      </c>
      <c r="Z1210" s="159">
        <f t="shared" si="539"/>
        <v>1</v>
      </c>
      <c r="AA1210" s="159">
        <f t="shared" ca="1" si="559"/>
        <v>1</v>
      </c>
      <c r="AC1210" s="161" t="str">
        <f t="shared" ca="1" si="540"/>
        <v/>
      </c>
      <c r="AD1210" s="161">
        <f t="shared" ca="1" si="541"/>
        <v>1</v>
      </c>
      <c r="AE1210" s="161" t="str">
        <f t="shared" ca="1" si="561"/>
        <v/>
      </c>
      <c r="AF1210" s="161">
        <f t="shared" ca="1" si="542"/>
        <v>1</v>
      </c>
      <c r="AG1210" s="161" t="str">
        <f t="shared" ca="1" si="543"/>
        <v/>
      </c>
      <c r="AH1210" s="161">
        <f t="shared" ca="1" si="544"/>
        <v>1</v>
      </c>
      <c r="AI1210" s="161" t="str">
        <f t="shared" ca="1" si="545"/>
        <v/>
      </c>
      <c r="AJ1210" s="161">
        <f t="shared" ca="1" si="546"/>
        <v>1</v>
      </c>
      <c r="AL1210" s="161" t="str">
        <f t="shared" ca="1" si="547"/>
        <v/>
      </c>
      <c r="AM1210" s="161">
        <f t="shared" ca="1" si="558"/>
        <v>1</v>
      </c>
      <c r="AN1210" s="161" t="str">
        <f t="shared" ca="1" si="548"/>
        <v/>
      </c>
      <c r="AO1210" s="161">
        <f t="shared" ca="1" si="557"/>
        <v>1</v>
      </c>
      <c r="AP1210" s="161" t="str">
        <f t="shared" ca="1" si="549"/>
        <v/>
      </c>
      <c r="AQ1210" s="161">
        <f t="shared" ca="1" si="555"/>
        <v>1</v>
      </c>
      <c r="AR1210" s="161" t="str">
        <f t="shared" ca="1" si="550"/>
        <v/>
      </c>
      <c r="AS1210" s="161">
        <f t="shared" ca="1" si="551"/>
        <v>1</v>
      </c>
      <c r="AT1210" s="159">
        <f t="shared" ca="1" si="560"/>
        <v>-1</v>
      </c>
      <c r="AU1210" s="210">
        <f t="shared" ca="1" si="535"/>
        <v>14</v>
      </c>
      <c r="AV1210" s="209"/>
      <c r="AW1210" s="204">
        <f t="shared" si="552"/>
        <v>13178.083333333316</v>
      </c>
      <c r="AX1210" s="159"/>
      <c r="AZ1210" s="159"/>
      <c r="BM1210" s="207"/>
      <c r="BN1210" s="212"/>
      <c r="BP1210" s="209"/>
      <c r="BQ1210" s="211"/>
      <c r="BR1210" s="211"/>
      <c r="BS1210" s="211"/>
      <c r="BT1210" s="211"/>
      <c r="BU1210" s="211"/>
      <c r="BV1210" s="211"/>
      <c r="BW1210" s="211"/>
      <c r="BX1210" s="211"/>
      <c r="BY1210" s="211"/>
      <c r="BZ1210" s="211"/>
      <c r="CA1210" s="209"/>
      <c r="CB1210" s="224"/>
      <c r="CC1210" s="204"/>
      <c r="CD1210" s="204"/>
      <c r="CE1210" s="204"/>
      <c r="CF1210" s="211"/>
      <c r="CG1210" s="211"/>
      <c r="CI1210" s="209"/>
      <c r="CJ1210" s="209"/>
      <c r="ES1210" s="165"/>
      <c r="ET1210" s="165"/>
      <c r="EU1210" s="166"/>
      <c r="EV1210" s="209"/>
      <c r="EW1210" s="211"/>
      <c r="EX1210" s="211"/>
      <c r="EY1210" s="211"/>
      <c r="EZ1210" s="211"/>
      <c r="FA1210" s="211"/>
      <c r="FD1210" s="165"/>
      <c r="FE1210" s="165"/>
      <c r="FF1210" s="166"/>
      <c r="FG1210" s="209"/>
      <c r="FH1210" s="211"/>
      <c r="FI1210" s="211"/>
      <c r="FJ1210" s="211"/>
      <c r="FK1210" s="211"/>
      <c r="FL1210" s="211"/>
    </row>
    <row r="1211" spans="9:168">
      <c r="I1211" s="221">
        <f t="shared" si="556"/>
        <v>7</v>
      </c>
      <c r="J1211" s="159">
        <f>'v-t_chart'!C1208</f>
        <v>0</v>
      </c>
      <c r="K1211" s="204">
        <f t="shared" ref="K1211:K1274" si="562">IF($J1211=0,0,VLOOKUP($Q1211,$B$5:$C$11,2)*$J1211)</f>
        <v>0</v>
      </c>
      <c r="L1211" s="205" t="b">
        <f>IF('Input&amp;Output'!$C$3=10,phase_chart!C1208,IF('Input&amp;Output'!$C$3=21,phase_chart!G1208,IF('Input&amp;Output'!$C$3=22,phase_chart!K1208,IF('Input&amp;Output'!$C$3=31,phase_chart!O1208,IF('Input&amp;Output'!$C$3=32,phase_chart!S1208,"")))))</f>
        <v>0</v>
      </c>
      <c r="M1211" s="206" t="b">
        <f>IF('Input&amp;Output'!$C$3=10,phase_chart!D1208,IF('Input&amp;Output'!$C$3=21,phase_chart!H1208,IF('Input&amp;Output'!$C$3=22,phase_chart!L1208,IF('Input&amp;Output'!$C$3=31,phase_chart!P1208,IF('Input&amp;Output'!$C$3=32,phase_chart!T1208,"")))))</f>
        <v>0</v>
      </c>
      <c r="N1211" s="205" t="b">
        <f>IF('Input&amp;Output'!$C$3=10,phase_chart!E1208,IF('Input&amp;Output'!$C$3=21,phase_chart!I1208,IF('Input&amp;Output'!$C$3=22,phase_chart!M1208,IF('Input&amp;Output'!$C$3=31,phase_chart!Q1208,IF('Input&amp;Output'!$C$3=32,phase_chart!U1208,"")))))</f>
        <v>0</v>
      </c>
      <c r="P1211" s="159">
        <f>IF(NOT($J1211=0),IF($J1211&lt;IF($P1210=0,0,VLOOKUP(P1210,tbL!$M$37:$Q$43,IF(L1211=TRUE,2,4))),IF($J1211&gt;=VLOOKUP(P1210,tbL!$M$37:$Q$43,IF(L1211=TRUE,3,5)),$P1210,IF(AND(L1210=TRUE,L1211=TRUE),$P1210,$P1210-1)),IF(AND(L1211=TRUE,J1211=VLOOKUP(P1210,tbL!$M$37:$Q$43,IF(L1211=TRUE,2,4))),P1210,IF($P1210+1&gt;$C$12,$C$12,$P1210+1))),0)</f>
        <v>0</v>
      </c>
      <c r="Q1211" s="159">
        <f t="shared" si="536"/>
        <v>0</v>
      </c>
      <c r="R1211" s="207">
        <f t="shared" si="553"/>
        <v>0</v>
      </c>
      <c r="S1211" s="208"/>
      <c r="T1211" s="159">
        <f t="shared" si="554"/>
        <v>0</v>
      </c>
      <c r="U1211" s="209" t="str">
        <f ca="1">IF(AND(T1211=-1,N1211=TRUE),"*",IF(AND(U1210="*",N1211=TRUE),"*",IF(AND(AND(L1211=TRUE,U1210="*"),J1211&lt;VLOOKUP(V1210+1,tbL!$M$38:$O$43,3)),"*","")))</f>
        <v/>
      </c>
      <c r="V1211" s="204">
        <f t="shared" ca="1" si="537"/>
        <v>0</v>
      </c>
      <c r="Y1211" s="159" t="str">
        <f t="shared" ca="1" si="538"/>
        <v/>
      </c>
      <c r="Z1211" s="159">
        <f t="shared" si="539"/>
        <v>1</v>
      </c>
      <c r="AA1211" s="159">
        <f t="shared" ca="1" si="559"/>
        <v>1</v>
      </c>
      <c r="AC1211" s="161" t="str">
        <f t="shared" ca="1" si="540"/>
        <v/>
      </c>
      <c r="AD1211" s="161">
        <f t="shared" ca="1" si="541"/>
        <v>1</v>
      </c>
      <c r="AE1211" s="161" t="str">
        <f t="shared" ca="1" si="561"/>
        <v/>
      </c>
      <c r="AF1211" s="161">
        <f t="shared" ca="1" si="542"/>
        <v>1</v>
      </c>
      <c r="AG1211" s="161" t="str">
        <f t="shared" ca="1" si="543"/>
        <v/>
      </c>
      <c r="AH1211" s="161">
        <f t="shared" ca="1" si="544"/>
        <v>1</v>
      </c>
      <c r="AI1211" s="161" t="str">
        <f t="shared" ca="1" si="545"/>
        <v/>
      </c>
      <c r="AJ1211" s="161">
        <f t="shared" ca="1" si="546"/>
        <v>1</v>
      </c>
      <c r="AL1211" s="161" t="str">
        <f t="shared" ca="1" si="547"/>
        <v/>
      </c>
      <c r="AM1211" s="161">
        <f t="shared" ca="1" si="558"/>
        <v>1</v>
      </c>
      <c r="AN1211" s="161" t="str">
        <f t="shared" ca="1" si="548"/>
        <v/>
      </c>
      <c r="AO1211" s="161">
        <f t="shared" ca="1" si="557"/>
        <v>1</v>
      </c>
      <c r="AP1211" s="161" t="str">
        <f t="shared" ca="1" si="549"/>
        <v/>
      </c>
      <c r="AQ1211" s="161">
        <f t="shared" ca="1" si="555"/>
        <v>1</v>
      </c>
      <c r="AR1211" s="161" t="str">
        <f t="shared" ca="1" si="550"/>
        <v/>
      </c>
      <c r="AS1211" s="161">
        <f t="shared" ca="1" si="551"/>
        <v>1</v>
      </c>
      <c r="AT1211" s="159">
        <f t="shared" ca="1" si="560"/>
        <v>-1</v>
      </c>
      <c r="AU1211" s="210">
        <f t="shared" ca="1" si="535"/>
        <v>14</v>
      </c>
      <c r="AV1211" s="209"/>
      <c r="AW1211" s="204">
        <f t="shared" si="552"/>
        <v>13178.083333333316</v>
      </c>
      <c r="AX1211" s="159"/>
      <c r="AZ1211" s="159"/>
      <c r="BM1211" s="207"/>
      <c r="BN1211" s="212"/>
      <c r="BP1211" s="209"/>
      <c r="BQ1211" s="211"/>
      <c r="BR1211" s="211"/>
      <c r="BS1211" s="211"/>
      <c r="BT1211" s="211"/>
      <c r="BU1211" s="211"/>
      <c r="BV1211" s="211"/>
      <c r="BW1211" s="211"/>
      <c r="BX1211" s="211"/>
      <c r="BY1211" s="211"/>
      <c r="BZ1211" s="211"/>
      <c r="CA1211" s="209"/>
      <c r="CB1211" s="224"/>
      <c r="CC1211" s="204"/>
      <c r="CD1211" s="204"/>
      <c r="CE1211" s="204"/>
      <c r="CF1211" s="211"/>
      <c r="CG1211" s="211"/>
      <c r="CI1211" s="209"/>
      <c r="CJ1211" s="209"/>
      <c r="ES1211" s="165"/>
      <c r="ET1211" s="165"/>
      <c r="EU1211" s="166"/>
      <c r="EV1211" s="209"/>
      <c r="EW1211" s="211"/>
      <c r="EX1211" s="211"/>
      <c r="EY1211" s="211"/>
      <c r="EZ1211" s="211"/>
      <c r="FA1211" s="211"/>
      <c r="FD1211" s="165"/>
      <c r="FE1211" s="165"/>
      <c r="FF1211" s="166"/>
      <c r="FG1211" s="209"/>
      <c r="FH1211" s="211"/>
      <c r="FI1211" s="211"/>
      <c r="FJ1211" s="211"/>
      <c r="FK1211" s="211"/>
      <c r="FL1211" s="211"/>
    </row>
    <row r="1212" spans="9:168">
      <c r="I1212" s="221">
        <f t="shared" si="556"/>
        <v>8</v>
      </c>
      <c r="J1212" s="159">
        <f>'v-t_chart'!C1209</f>
        <v>0.9</v>
      </c>
      <c r="K1212" s="204">
        <f t="shared" si="562"/>
        <v>2.6360999999999999</v>
      </c>
      <c r="L1212" s="205" t="b">
        <f>IF('Input&amp;Output'!$C$3=10,phase_chart!C1209,IF('Input&amp;Output'!$C$3=21,phase_chart!G1209,IF('Input&amp;Output'!$C$3=22,phase_chart!K1209,IF('Input&amp;Output'!$C$3=31,phase_chart!O1209,IF('Input&amp;Output'!$C$3=32,phase_chart!S1209,"")))))</f>
        <v>1</v>
      </c>
      <c r="M1212" s="206" t="b">
        <f>IF('Input&amp;Output'!$C$3=10,phase_chart!D1209,IF('Input&amp;Output'!$C$3=21,phase_chart!H1209,IF('Input&amp;Output'!$C$3=22,phase_chart!L1209,IF('Input&amp;Output'!$C$3=31,phase_chart!P1209,IF('Input&amp;Output'!$C$3=32,phase_chart!T1209,"")))))</f>
        <v>0</v>
      </c>
      <c r="N1212" s="205" t="b">
        <f>IF('Input&amp;Output'!$C$3=10,phase_chart!E1209,IF('Input&amp;Output'!$C$3=21,phase_chart!I1209,IF('Input&amp;Output'!$C$3=22,phase_chart!M1209,IF('Input&amp;Output'!$C$3=31,phase_chart!Q1209,IF('Input&amp;Output'!$C$3=32,phase_chart!U1209,"")))))</f>
        <v>0</v>
      </c>
      <c r="P1212" s="159">
        <f>IF(NOT($J1212=0),IF($J1212&lt;IF($P1211=0,0,VLOOKUP(P1211,tbL!$M$37:$Q$43,IF(L1212=TRUE,2,4))),IF($J1212&gt;=VLOOKUP(P1211,tbL!$M$37:$Q$43,IF(L1212=TRUE,3,5)),$P1211,IF(AND(L1211=TRUE,L1212=TRUE),$P1211,$P1211-1)),IF(AND(L1212=TRUE,J1212=VLOOKUP(P1211,tbL!$M$37:$Q$43,IF(L1212=TRUE,2,4))),P1211,IF($P1211+1&gt;$C$12,$C$12,$P1211+1))),0)</f>
        <v>1</v>
      </c>
      <c r="Q1212" s="159">
        <f t="shared" si="536"/>
        <v>1</v>
      </c>
      <c r="R1212" s="207">
        <f t="shared" si="553"/>
        <v>1</v>
      </c>
      <c r="S1212" s="208"/>
      <c r="T1212" s="159">
        <f t="shared" si="554"/>
        <v>0</v>
      </c>
      <c r="U1212" s="209" t="str">
        <f ca="1">IF(AND(T1212=-1,N1212=TRUE),"*",IF(AND(U1211="*",N1212=TRUE),"*",IF(AND(AND(L1212=TRUE,U1211="*"),J1212&lt;VLOOKUP(V1211+1,tbL!$M$38:$O$43,3)),"*","")))</f>
        <v/>
      </c>
      <c r="V1212" s="204">
        <f t="shared" ca="1" si="537"/>
        <v>1</v>
      </c>
      <c r="Y1212" s="159" t="str">
        <f t="shared" ca="1" si="538"/>
        <v/>
      </c>
      <c r="Z1212" s="159" t="str">
        <f t="shared" si="539"/>
        <v/>
      </c>
      <c r="AA1212" s="159">
        <f t="shared" ca="1" si="559"/>
        <v>1</v>
      </c>
      <c r="AC1212" s="161" t="str">
        <f t="shared" ca="1" si="540"/>
        <v/>
      </c>
      <c r="AD1212" s="161">
        <f t="shared" ca="1" si="541"/>
        <v>1</v>
      </c>
      <c r="AE1212" s="161" t="str">
        <f t="shared" ca="1" si="561"/>
        <v/>
      </c>
      <c r="AF1212" s="161">
        <f t="shared" ca="1" si="542"/>
        <v>1</v>
      </c>
      <c r="AG1212" s="161" t="str">
        <f t="shared" ca="1" si="543"/>
        <v/>
      </c>
      <c r="AH1212" s="161">
        <f t="shared" ca="1" si="544"/>
        <v>1</v>
      </c>
      <c r="AI1212" s="161" t="str">
        <f t="shared" ca="1" si="545"/>
        <v/>
      </c>
      <c r="AJ1212" s="161">
        <f t="shared" ca="1" si="546"/>
        <v>1</v>
      </c>
      <c r="AL1212" s="161" t="str">
        <f t="shared" ca="1" si="547"/>
        <v/>
      </c>
      <c r="AM1212" s="161">
        <f t="shared" ca="1" si="558"/>
        <v>1</v>
      </c>
      <c r="AN1212" s="161" t="str">
        <f t="shared" ca="1" si="548"/>
        <v/>
      </c>
      <c r="AO1212" s="161">
        <f t="shared" ca="1" si="557"/>
        <v>1</v>
      </c>
      <c r="AP1212" s="161" t="str">
        <f t="shared" ca="1" si="549"/>
        <v/>
      </c>
      <c r="AQ1212" s="161">
        <f t="shared" ca="1" si="555"/>
        <v>1</v>
      </c>
      <c r="AR1212" s="161" t="str">
        <f t="shared" ca="1" si="550"/>
        <v/>
      </c>
      <c r="AS1212" s="161">
        <f t="shared" ca="1" si="551"/>
        <v>1</v>
      </c>
      <c r="AT1212" s="159" t="str">
        <f t="shared" ca="1" si="560"/>
        <v/>
      </c>
      <c r="AU1212" s="210">
        <f t="shared" ca="1" si="535"/>
        <v>14</v>
      </c>
      <c r="AV1212" s="209"/>
      <c r="AW1212" s="204">
        <f t="shared" si="552"/>
        <v>13178.333333333316</v>
      </c>
      <c r="AX1212" s="159"/>
      <c r="AZ1212" s="159"/>
      <c r="BM1212" s="207"/>
      <c r="BN1212" s="212"/>
      <c r="BP1212" s="209"/>
      <c r="BQ1212" s="211"/>
      <c r="BR1212" s="211"/>
      <c r="BS1212" s="211"/>
      <c r="BT1212" s="211"/>
      <c r="BU1212" s="211"/>
      <c r="BV1212" s="211"/>
      <c r="BW1212" s="211"/>
      <c r="BX1212" s="211"/>
      <c r="BY1212" s="211"/>
      <c r="BZ1212" s="211"/>
      <c r="CA1212" s="209"/>
      <c r="CB1212" s="224"/>
      <c r="CC1212" s="204"/>
      <c r="CD1212" s="204"/>
      <c r="CE1212" s="204"/>
      <c r="CF1212" s="211"/>
      <c r="CG1212" s="211"/>
      <c r="CI1212" s="209"/>
      <c r="CJ1212" s="209"/>
      <c r="ES1212" s="165"/>
      <c r="ET1212" s="165"/>
      <c r="EU1212" s="166"/>
      <c r="EV1212" s="209"/>
      <c r="EW1212" s="211"/>
      <c r="EX1212" s="211"/>
      <c r="EY1212" s="211"/>
      <c r="EZ1212" s="211"/>
      <c r="FA1212" s="211"/>
      <c r="FD1212" s="165"/>
      <c r="FE1212" s="165"/>
      <c r="FF1212" s="166"/>
      <c r="FG1212" s="209"/>
      <c r="FH1212" s="211"/>
      <c r="FI1212" s="211"/>
      <c r="FJ1212" s="211"/>
      <c r="FK1212" s="211"/>
      <c r="FL1212" s="211"/>
    </row>
    <row r="1213" spans="9:168">
      <c r="I1213" s="221">
        <f t="shared" si="556"/>
        <v>9</v>
      </c>
      <c r="J1213" s="159">
        <f>'v-t_chart'!C1210</f>
        <v>3.2</v>
      </c>
      <c r="K1213" s="204">
        <f t="shared" ca="1" si="562"/>
        <v>9.3727999999999998</v>
      </c>
      <c r="L1213" s="205" t="b">
        <f>IF('Input&amp;Output'!$C$3=10,phase_chart!C1210,IF('Input&amp;Output'!$C$3=21,phase_chart!G1210,IF('Input&amp;Output'!$C$3=22,phase_chart!K1210,IF('Input&amp;Output'!$C$3=31,phase_chart!O1210,IF('Input&amp;Output'!$C$3=32,phase_chart!S1210,"")))))</f>
        <v>1</v>
      </c>
      <c r="M1213" s="206" t="b">
        <f>IF('Input&amp;Output'!$C$3=10,phase_chart!D1210,IF('Input&amp;Output'!$C$3=21,phase_chart!H1210,IF('Input&amp;Output'!$C$3=22,phase_chart!L1210,IF('Input&amp;Output'!$C$3=31,phase_chart!P1210,IF('Input&amp;Output'!$C$3=32,phase_chart!T1210,"")))))</f>
        <v>0</v>
      </c>
      <c r="N1213" s="205" t="b">
        <f>IF('Input&amp;Output'!$C$3=10,phase_chart!E1210,IF('Input&amp;Output'!$C$3=21,phase_chart!I1210,IF('Input&amp;Output'!$C$3=22,phase_chart!M1210,IF('Input&amp;Output'!$C$3=31,phase_chart!Q1210,IF('Input&amp;Output'!$C$3=32,phase_chart!U1210,"")))))</f>
        <v>0</v>
      </c>
      <c r="P1213" s="159">
        <f ca="1">IF(NOT($J1213=0),IF($J1213&lt;IF($P1212=0,0,VLOOKUP(P1212,tbL!$M$37:$Q$43,IF(L1213=TRUE,2,4))),IF($J1213&gt;=VLOOKUP(P1212,tbL!$M$37:$Q$43,IF(L1213=TRUE,3,5)),$P1212,IF(AND(L1212=TRUE,L1213=TRUE),$P1212,$P1212-1)),IF(AND(L1213=TRUE,J1213=VLOOKUP(P1212,tbL!$M$37:$Q$43,IF(L1213=TRUE,2,4))),P1212,IF($P1212+1&gt;$C$12,$C$12,$P1212+1))),0)</f>
        <v>1</v>
      </c>
      <c r="Q1213" s="159">
        <f t="shared" ca="1" si="536"/>
        <v>1</v>
      </c>
      <c r="R1213" s="207">
        <f t="shared" ref="R1213:R1244" si="563">IF(L1213=TRUE,IF(OR(K1212=0,R1212=1),1,0),0)</f>
        <v>1</v>
      </c>
      <c r="S1213" s="208"/>
      <c r="T1213" s="159">
        <f t="shared" si="554"/>
        <v>0</v>
      </c>
      <c r="U1213" s="209" t="str">
        <f ca="1">IF(AND(T1213=-1,N1213=TRUE),"*",IF(AND(U1212="*",N1213=TRUE),"*",IF(AND(AND(L1213=TRUE,U1212="*"),J1213&lt;VLOOKUP(V1212+1,tbL!$M$38:$O$43,3)),"*","")))</f>
        <v/>
      </c>
      <c r="V1213" s="204">
        <f t="shared" ca="1" si="537"/>
        <v>1</v>
      </c>
      <c r="Y1213" s="159" t="str">
        <f t="shared" ca="1" si="538"/>
        <v/>
      </c>
      <c r="Z1213" s="159" t="str">
        <f t="shared" si="539"/>
        <v/>
      </c>
      <c r="AA1213" s="159">
        <f t="shared" ca="1" si="559"/>
        <v>1</v>
      </c>
      <c r="AC1213" s="161" t="str">
        <f t="shared" ca="1" si="540"/>
        <v/>
      </c>
      <c r="AD1213" s="161">
        <f t="shared" ca="1" si="541"/>
        <v>1</v>
      </c>
      <c r="AE1213" s="161" t="str">
        <f t="shared" ca="1" si="561"/>
        <v/>
      </c>
      <c r="AF1213" s="161">
        <f t="shared" ca="1" si="542"/>
        <v>1</v>
      </c>
      <c r="AG1213" s="161" t="str">
        <f t="shared" ca="1" si="543"/>
        <v/>
      </c>
      <c r="AH1213" s="161">
        <f t="shared" ca="1" si="544"/>
        <v>1</v>
      </c>
      <c r="AI1213" s="161" t="str">
        <f t="shared" ca="1" si="545"/>
        <v/>
      </c>
      <c r="AJ1213" s="161">
        <f t="shared" ca="1" si="546"/>
        <v>1</v>
      </c>
      <c r="AL1213" s="161" t="str">
        <f t="shared" ca="1" si="547"/>
        <v/>
      </c>
      <c r="AM1213" s="161">
        <f t="shared" ca="1" si="558"/>
        <v>1</v>
      </c>
      <c r="AN1213" s="161" t="str">
        <f t="shared" ca="1" si="548"/>
        <v/>
      </c>
      <c r="AO1213" s="161">
        <f t="shared" ca="1" si="557"/>
        <v>1</v>
      </c>
      <c r="AP1213" s="161" t="str">
        <f t="shared" ca="1" si="549"/>
        <v/>
      </c>
      <c r="AQ1213" s="161">
        <f t="shared" ca="1" si="555"/>
        <v>1</v>
      </c>
      <c r="AR1213" s="161" t="str">
        <f t="shared" ca="1" si="550"/>
        <v/>
      </c>
      <c r="AS1213" s="161">
        <f t="shared" ca="1" si="551"/>
        <v>1</v>
      </c>
      <c r="AT1213" s="159" t="str">
        <f t="shared" ca="1" si="560"/>
        <v/>
      </c>
      <c r="AU1213" s="210">
        <f t="shared" ca="1" si="535"/>
        <v>14</v>
      </c>
      <c r="AV1213" s="209"/>
      <c r="AW1213" s="204">
        <f t="shared" si="552"/>
        <v>13179.222222222204</v>
      </c>
      <c r="AX1213" s="159"/>
      <c r="AZ1213" s="159"/>
      <c r="BM1213" s="207"/>
      <c r="BN1213" s="212"/>
      <c r="BP1213" s="209"/>
      <c r="BQ1213" s="211"/>
      <c r="BR1213" s="211"/>
      <c r="BS1213" s="211"/>
      <c r="BT1213" s="211"/>
      <c r="BU1213" s="211"/>
      <c r="BV1213" s="211"/>
      <c r="BW1213" s="211"/>
      <c r="BX1213" s="211"/>
      <c r="BY1213" s="211"/>
      <c r="BZ1213" s="211"/>
      <c r="CA1213" s="209"/>
      <c r="CB1213" s="224"/>
      <c r="CC1213" s="204"/>
      <c r="CD1213" s="204"/>
      <c r="CE1213" s="204"/>
      <c r="CF1213" s="211"/>
      <c r="CG1213" s="211"/>
      <c r="CI1213" s="209"/>
      <c r="CJ1213" s="209"/>
      <c r="ES1213" s="165"/>
      <c r="ET1213" s="165"/>
      <c r="EU1213" s="166"/>
      <c r="EV1213" s="209"/>
      <c r="EW1213" s="211"/>
      <c r="EX1213" s="211"/>
      <c r="EY1213" s="211"/>
      <c r="EZ1213" s="211"/>
      <c r="FA1213" s="211"/>
      <c r="FD1213" s="165"/>
      <c r="FE1213" s="165"/>
      <c r="FF1213" s="166"/>
      <c r="FG1213" s="209"/>
      <c r="FH1213" s="211"/>
      <c r="FI1213" s="211"/>
      <c r="FJ1213" s="211"/>
      <c r="FK1213" s="211"/>
      <c r="FL1213" s="211"/>
    </row>
    <row r="1214" spans="9:168">
      <c r="I1214" s="221">
        <f t="shared" si="556"/>
        <v>10</v>
      </c>
      <c r="J1214" s="159">
        <f>'v-t_chart'!C1211</f>
        <v>7.3</v>
      </c>
      <c r="K1214" s="204">
        <f t="shared" ca="1" si="562"/>
        <v>21.381699999999999</v>
      </c>
      <c r="L1214" s="205" t="b">
        <f>IF('Input&amp;Output'!$C$3=10,phase_chart!C1211,IF('Input&amp;Output'!$C$3=21,phase_chart!G1211,IF('Input&amp;Output'!$C$3=22,phase_chart!K1211,IF('Input&amp;Output'!$C$3=31,phase_chart!O1211,IF('Input&amp;Output'!$C$3=32,phase_chart!S1211,"")))))</f>
        <v>1</v>
      </c>
      <c r="M1214" s="206" t="b">
        <f>IF('Input&amp;Output'!$C$3=10,phase_chart!D1211,IF('Input&amp;Output'!$C$3=21,phase_chart!H1211,IF('Input&amp;Output'!$C$3=22,phase_chart!L1211,IF('Input&amp;Output'!$C$3=31,phase_chart!P1211,IF('Input&amp;Output'!$C$3=32,phase_chart!T1211,"")))))</f>
        <v>0</v>
      </c>
      <c r="N1214" s="205" t="b">
        <f>IF('Input&amp;Output'!$C$3=10,phase_chart!E1211,IF('Input&amp;Output'!$C$3=21,phase_chart!I1211,IF('Input&amp;Output'!$C$3=22,phase_chart!M1211,IF('Input&amp;Output'!$C$3=31,phase_chart!Q1211,IF('Input&amp;Output'!$C$3=32,phase_chart!U1211,"")))))</f>
        <v>0</v>
      </c>
      <c r="P1214" s="159">
        <f ca="1">IF(NOT($J1214=0),IF($J1214&lt;IF($P1213=0,0,VLOOKUP(P1213,tbL!$M$37:$Q$43,IF(L1214=TRUE,2,4))),IF($J1214&gt;=VLOOKUP(P1213,tbL!$M$37:$Q$43,IF(L1214=TRUE,3,5)),$P1213,IF(AND(L1213=TRUE,L1214=TRUE),$P1213,$P1213-1)),IF(AND(L1214=TRUE,J1214=VLOOKUP(P1213,tbL!$M$37:$Q$43,IF(L1214=TRUE,2,4))),P1213,IF($P1213+1&gt;$C$12,$C$12,$P1213+1))),0)</f>
        <v>1</v>
      </c>
      <c r="Q1214" s="159">
        <f t="shared" ca="1" si="536"/>
        <v>1</v>
      </c>
      <c r="R1214" s="207">
        <f t="shared" ca="1" si="563"/>
        <v>1</v>
      </c>
      <c r="S1214" s="208"/>
      <c r="T1214" s="159">
        <f t="shared" si="554"/>
        <v>0</v>
      </c>
      <c r="U1214" s="209" t="str">
        <f ca="1">IF(AND(T1214=-1,N1214=TRUE),"*",IF(AND(U1213="*",N1214=TRUE),"*",IF(AND(AND(L1214=TRUE,U1213="*"),J1214&lt;VLOOKUP(V1213+1,tbL!$M$38:$O$43,3)),"*","")))</f>
        <v/>
      </c>
      <c r="V1214" s="204">
        <f t="shared" ca="1" si="537"/>
        <v>1</v>
      </c>
      <c r="Y1214" s="159" t="str">
        <f t="shared" ca="1" si="538"/>
        <v/>
      </c>
      <c r="Z1214" s="159" t="str">
        <f t="shared" si="539"/>
        <v/>
      </c>
      <c r="AA1214" s="159">
        <f t="shared" ca="1" si="559"/>
        <v>1</v>
      </c>
      <c r="AC1214" s="161" t="str">
        <f t="shared" ca="1" si="540"/>
        <v/>
      </c>
      <c r="AD1214" s="161">
        <f t="shared" ca="1" si="541"/>
        <v>1</v>
      </c>
      <c r="AE1214" s="161" t="str">
        <f t="shared" ca="1" si="561"/>
        <v/>
      </c>
      <c r="AF1214" s="161">
        <f t="shared" ca="1" si="542"/>
        <v>1</v>
      </c>
      <c r="AG1214" s="161" t="str">
        <f t="shared" ca="1" si="543"/>
        <v/>
      </c>
      <c r="AH1214" s="161">
        <f t="shared" ca="1" si="544"/>
        <v>1</v>
      </c>
      <c r="AI1214" s="161" t="str">
        <f t="shared" ca="1" si="545"/>
        <v/>
      </c>
      <c r="AJ1214" s="161">
        <f t="shared" ca="1" si="546"/>
        <v>1</v>
      </c>
      <c r="AL1214" s="161" t="str">
        <f t="shared" ca="1" si="547"/>
        <v/>
      </c>
      <c r="AM1214" s="161">
        <f t="shared" ca="1" si="558"/>
        <v>1</v>
      </c>
      <c r="AN1214" s="161" t="str">
        <f t="shared" ca="1" si="548"/>
        <v/>
      </c>
      <c r="AO1214" s="161">
        <f t="shared" ca="1" si="557"/>
        <v>1</v>
      </c>
      <c r="AP1214" s="161" t="str">
        <f t="shared" ca="1" si="549"/>
        <v/>
      </c>
      <c r="AQ1214" s="161">
        <f t="shared" ca="1" si="555"/>
        <v>1</v>
      </c>
      <c r="AR1214" s="161" t="str">
        <f t="shared" ca="1" si="550"/>
        <v/>
      </c>
      <c r="AS1214" s="161">
        <f t="shared" ca="1" si="551"/>
        <v>1</v>
      </c>
      <c r="AT1214" s="159" t="str">
        <f t="shared" ca="1" si="560"/>
        <v/>
      </c>
      <c r="AU1214" s="210">
        <f t="shared" ca="1" si="535"/>
        <v>14</v>
      </c>
      <c r="AV1214" s="209"/>
      <c r="AW1214" s="204">
        <f t="shared" si="552"/>
        <v>13181.249999999982</v>
      </c>
      <c r="AX1214" s="159"/>
      <c r="AZ1214" s="159"/>
      <c r="BM1214" s="207"/>
      <c r="BN1214" s="212"/>
      <c r="BP1214" s="209"/>
      <c r="BQ1214" s="211"/>
      <c r="BR1214" s="211"/>
      <c r="BS1214" s="211"/>
      <c r="BT1214" s="211"/>
      <c r="BU1214" s="211"/>
      <c r="BV1214" s="211"/>
      <c r="BW1214" s="211"/>
      <c r="BX1214" s="211"/>
      <c r="BY1214" s="211"/>
      <c r="BZ1214" s="211"/>
      <c r="CA1214" s="209"/>
      <c r="CB1214" s="224"/>
      <c r="CC1214" s="204"/>
      <c r="CD1214" s="204"/>
      <c r="CE1214" s="204"/>
      <c r="CF1214" s="211"/>
      <c r="CG1214" s="211"/>
      <c r="CI1214" s="209"/>
      <c r="CJ1214" s="209"/>
      <c r="ES1214" s="165"/>
      <c r="ET1214" s="165"/>
      <c r="EU1214" s="166"/>
      <c r="EV1214" s="209"/>
      <c r="EW1214" s="211"/>
      <c r="EX1214" s="211"/>
      <c r="EY1214" s="211"/>
      <c r="EZ1214" s="211"/>
      <c r="FA1214" s="211"/>
      <c r="FD1214" s="165"/>
      <c r="FE1214" s="165"/>
      <c r="FF1214" s="166"/>
      <c r="FG1214" s="209"/>
      <c r="FH1214" s="211"/>
      <c r="FI1214" s="211"/>
      <c r="FJ1214" s="211"/>
      <c r="FK1214" s="211"/>
      <c r="FL1214" s="211"/>
    </row>
    <row r="1215" spans="9:168">
      <c r="I1215" s="221">
        <f t="shared" si="556"/>
        <v>11</v>
      </c>
      <c r="J1215" s="159">
        <f>'v-t_chart'!C1212</f>
        <v>12.4</v>
      </c>
      <c r="K1215" s="204">
        <f t="shared" ca="1" si="562"/>
        <v>36.319600000000001</v>
      </c>
      <c r="L1215" s="205" t="b">
        <f>IF('Input&amp;Output'!$C$3=10,phase_chart!C1212,IF('Input&amp;Output'!$C$3=21,phase_chart!G1212,IF('Input&amp;Output'!$C$3=22,phase_chart!K1212,IF('Input&amp;Output'!$C$3=31,phase_chart!O1212,IF('Input&amp;Output'!$C$3=32,phase_chart!S1212,"")))))</f>
        <v>1</v>
      </c>
      <c r="M1215" s="206" t="b">
        <f>IF('Input&amp;Output'!$C$3=10,phase_chart!D1212,IF('Input&amp;Output'!$C$3=21,phase_chart!H1212,IF('Input&amp;Output'!$C$3=22,phase_chart!L1212,IF('Input&amp;Output'!$C$3=31,phase_chart!P1212,IF('Input&amp;Output'!$C$3=32,phase_chart!T1212,"")))))</f>
        <v>0</v>
      </c>
      <c r="N1215" s="205" t="b">
        <f>IF('Input&amp;Output'!$C$3=10,phase_chart!E1212,IF('Input&amp;Output'!$C$3=21,phase_chart!I1212,IF('Input&amp;Output'!$C$3=22,phase_chart!M1212,IF('Input&amp;Output'!$C$3=31,phase_chart!Q1212,IF('Input&amp;Output'!$C$3=32,phase_chart!U1212,"")))))</f>
        <v>0</v>
      </c>
      <c r="P1215" s="159">
        <f ca="1">IF(NOT($J1215=0),IF($J1215&lt;IF($P1214=0,0,VLOOKUP(P1214,tbL!$M$37:$Q$43,IF(L1215=TRUE,2,4))),IF($J1215&gt;=VLOOKUP(P1214,tbL!$M$37:$Q$43,IF(L1215=TRUE,3,5)),$P1214,IF(AND(L1214=TRUE,L1215=TRUE),$P1214,$P1214-1)),IF(AND(L1215=TRUE,J1215=VLOOKUP(P1214,tbL!$M$37:$Q$43,IF(L1215=TRUE,2,4))),P1214,IF($P1214+1&gt;$C$12,$C$12,$P1214+1))),0)</f>
        <v>1</v>
      </c>
      <c r="Q1215" s="159">
        <f t="shared" ca="1" si="536"/>
        <v>1</v>
      </c>
      <c r="R1215" s="207">
        <f t="shared" ca="1" si="563"/>
        <v>1</v>
      </c>
      <c r="S1215" s="208"/>
      <c r="T1215" s="159">
        <f t="shared" si="554"/>
        <v>0</v>
      </c>
      <c r="U1215" s="209" t="str">
        <f ca="1">IF(AND(T1215=-1,N1215=TRUE),"*",IF(AND(U1214="*",N1215=TRUE),"*",IF(AND(AND(L1215=TRUE,U1214="*"),J1215&lt;VLOOKUP(V1214+1,tbL!$M$38:$O$43,3)),"*","")))</f>
        <v/>
      </c>
      <c r="V1215" s="204">
        <f t="shared" ca="1" si="537"/>
        <v>1</v>
      </c>
      <c r="Y1215" s="159" t="str">
        <f t="shared" ca="1" si="538"/>
        <v/>
      </c>
      <c r="Z1215" s="159" t="str">
        <f t="shared" si="539"/>
        <v/>
      </c>
      <c r="AA1215" s="159">
        <f t="shared" ca="1" si="559"/>
        <v>1</v>
      </c>
      <c r="AC1215" s="161" t="str">
        <f t="shared" ca="1" si="540"/>
        <v/>
      </c>
      <c r="AD1215" s="161">
        <f t="shared" ca="1" si="541"/>
        <v>1</v>
      </c>
      <c r="AE1215" s="161" t="str">
        <f t="shared" ca="1" si="561"/>
        <v/>
      </c>
      <c r="AF1215" s="161">
        <f t="shared" ca="1" si="542"/>
        <v>1</v>
      </c>
      <c r="AG1215" s="161" t="str">
        <f t="shared" ca="1" si="543"/>
        <v/>
      </c>
      <c r="AH1215" s="161">
        <f t="shared" ca="1" si="544"/>
        <v>1</v>
      </c>
      <c r="AI1215" s="161" t="str">
        <f t="shared" ca="1" si="545"/>
        <v/>
      </c>
      <c r="AJ1215" s="161">
        <f t="shared" ca="1" si="546"/>
        <v>1</v>
      </c>
      <c r="AL1215" s="161" t="str">
        <f t="shared" ca="1" si="547"/>
        <v/>
      </c>
      <c r="AM1215" s="161">
        <f t="shared" ca="1" si="558"/>
        <v>1</v>
      </c>
      <c r="AN1215" s="161" t="str">
        <f t="shared" ca="1" si="548"/>
        <v/>
      </c>
      <c r="AO1215" s="161">
        <f t="shared" ca="1" si="557"/>
        <v>1</v>
      </c>
      <c r="AP1215" s="161" t="str">
        <f t="shared" ca="1" si="549"/>
        <v/>
      </c>
      <c r="AQ1215" s="161">
        <f t="shared" ca="1" si="555"/>
        <v>1</v>
      </c>
      <c r="AR1215" s="161" t="str">
        <f t="shared" ca="1" si="550"/>
        <v/>
      </c>
      <c r="AS1215" s="161">
        <f t="shared" ca="1" si="551"/>
        <v>1</v>
      </c>
      <c r="AT1215" s="159" t="str">
        <f t="shared" ca="1" si="560"/>
        <v/>
      </c>
      <c r="AU1215" s="210">
        <f t="shared" ca="1" si="535"/>
        <v>14</v>
      </c>
      <c r="AV1215" s="209"/>
      <c r="AW1215" s="204">
        <f t="shared" si="552"/>
        <v>13184.694444444427</v>
      </c>
      <c r="AX1215" s="159"/>
      <c r="AZ1215" s="159"/>
      <c r="BM1215" s="207"/>
      <c r="BN1215" s="212"/>
      <c r="BP1215" s="209"/>
      <c r="BQ1215" s="211"/>
      <c r="BR1215" s="211"/>
      <c r="BS1215" s="211"/>
      <c r="BT1215" s="211"/>
      <c r="BU1215" s="211"/>
      <c r="BV1215" s="211"/>
      <c r="BW1215" s="211"/>
      <c r="BX1215" s="211"/>
      <c r="BY1215" s="211"/>
      <c r="BZ1215" s="211"/>
      <c r="CA1215" s="209"/>
      <c r="CB1215" s="224"/>
      <c r="CC1215" s="204"/>
      <c r="CD1215" s="204"/>
      <c r="CE1215" s="204"/>
      <c r="CF1215" s="211"/>
      <c r="CG1215" s="211"/>
      <c r="CI1215" s="209"/>
      <c r="CJ1215" s="209"/>
      <c r="ES1215" s="165"/>
      <c r="ET1215" s="165"/>
      <c r="EU1215" s="166"/>
      <c r="EV1215" s="209"/>
      <c r="EW1215" s="211"/>
      <c r="EX1215" s="211"/>
      <c r="EY1215" s="211"/>
      <c r="EZ1215" s="211"/>
      <c r="FA1215" s="211"/>
      <c r="FD1215" s="165"/>
      <c r="FE1215" s="165"/>
      <c r="FF1215" s="166"/>
      <c r="FG1215" s="209"/>
      <c r="FH1215" s="211"/>
      <c r="FI1215" s="211"/>
      <c r="FJ1215" s="211"/>
      <c r="FK1215" s="211"/>
      <c r="FL1215" s="211"/>
    </row>
    <row r="1216" spans="9:168">
      <c r="I1216" s="221">
        <f t="shared" si="556"/>
        <v>12</v>
      </c>
      <c r="J1216" s="159">
        <f>'v-t_chart'!C1213</f>
        <v>17.899999999999999</v>
      </c>
      <c r="K1216" s="204">
        <f t="shared" ca="1" si="562"/>
        <v>52.429099999999991</v>
      </c>
      <c r="L1216" s="205" t="b">
        <f>IF('Input&amp;Output'!$C$3=10,phase_chart!C1213,IF('Input&amp;Output'!$C$3=21,phase_chart!G1213,IF('Input&amp;Output'!$C$3=22,phase_chart!K1213,IF('Input&amp;Output'!$C$3=31,phase_chart!O1213,IF('Input&amp;Output'!$C$3=32,phase_chart!S1213,"")))))</f>
        <v>1</v>
      </c>
      <c r="M1216" s="206" t="b">
        <f>IF('Input&amp;Output'!$C$3=10,phase_chart!D1213,IF('Input&amp;Output'!$C$3=21,phase_chart!H1213,IF('Input&amp;Output'!$C$3=22,phase_chart!L1213,IF('Input&amp;Output'!$C$3=31,phase_chart!P1213,IF('Input&amp;Output'!$C$3=32,phase_chart!T1213,"")))))</f>
        <v>0</v>
      </c>
      <c r="N1216" s="205" t="b">
        <f>IF('Input&amp;Output'!$C$3=10,phase_chart!E1213,IF('Input&amp;Output'!$C$3=21,phase_chart!I1213,IF('Input&amp;Output'!$C$3=22,phase_chart!M1213,IF('Input&amp;Output'!$C$3=31,phase_chart!Q1213,IF('Input&amp;Output'!$C$3=32,phase_chart!U1213,"")))))</f>
        <v>0</v>
      </c>
      <c r="P1216" s="159">
        <f ca="1">IF(NOT($J1216=0),IF($J1216&lt;IF($P1215=0,0,VLOOKUP(P1215,tbL!$M$37:$Q$43,IF(L1216=TRUE,2,4))),IF($J1216&gt;=VLOOKUP(P1215,tbL!$M$37:$Q$43,IF(L1216=TRUE,3,5)),$P1215,IF(AND(L1215=TRUE,L1216=TRUE),$P1215,$P1215-1)),IF(AND(L1216=TRUE,J1216=VLOOKUP(P1215,tbL!$M$37:$Q$43,IF(L1216=TRUE,2,4))),P1215,IF($P1215+1&gt;$C$12,$C$12,$P1215+1))),0)</f>
        <v>1</v>
      </c>
      <c r="Q1216" s="159">
        <f t="shared" ca="1" si="536"/>
        <v>1</v>
      </c>
      <c r="R1216" s="207">
        <f t="shared" ca="1" si="563"/>
        <v>1</v>
      </c>
      <c r="S1216" s="208"/>
      <c r="T1216" s="159">
        <f t="shared" si="554"/>
        <v>0</v>
      </c>
      <c r="U1216" s="209" t="str">
        <f ca="1">IF(AND(T1216=-1,N1216=TRUE),"*",IF(AND(U1215="*",N1216=TRUE),"*",IF(AND(AND(L1216=TRUE,U1215="*"),J1216&lt;VLOOKUP(V1215+1,tbL!$M$38:$O$43,3)),"*","")))</f>
        <v/>
      </c>
      <c r="V1216" s="204">
        <f t="shared" ca="1" si="537"/>
        <v>1</v>
      </c>
      <c r="Y1216" s="159" t="str">
        <f t="shared" ca="1" si="538"/>
        <v/>
      </c>
      <c r="Z1216" s="159" t="str">
        <f t="shared" si="539"/>
        <v/>
      </c>
      <c r="AA1216" s="159">
        <f t="shared" ca="1" si="559"/>
        <v>1</v>
      </c>
      <c r="AC1216" s="161" t="str">
        <f t="shared" ca="1" si="540"/>
        <v/>
      </c>
      <c r="AD1216" s="161">
        <f t="shared" ca="1" si="541"/>
        <v>1</v>
      </c>
      <c r="AE1216" s="161" t="str">
        <f t="shared" ca="1" si="561"/>
        <v/>
      </c>
      <c r="AF1216" s="161">
        <f t="shared" ca="1" si="542"/>
        <v>1</v>
      </c>
      <c r="AG1216" s="161" t="str">
        <f t="shared" ca="1" si="543"/>
        <v/>
      </c>
      <c r="AH1216" s="161">
        <f t="shared" ca="1" si="544"/>
        <v>1</v>
      </c>
      <c r="AI1216" s="161" t="str">
        <f t="shared" ca="1" si="545"/>
        <v/>
      </c>
      <c r="AJ1216" s="161">
        <f t="shared" ca="1" si="546"/>
        <v>1</v>
      </c>
      <c r="AL1216" s="161" t="str">
        <f t="shared" ca="1" si="547"/>
        <v/>
      </c>
      <c r="AM1216" s="161">
        <f t="shared" ca="1" si="558"/>
        <v>1</v>
      </c>
      <c r="AN1216" s="161" t="str">
        <f t="shared" ca="1" si="548"/>
        <v/>
      </c>
      <c r="AO1216" s="161">
        <f t="shared" ca="1" si="557"/>
        <v>1</v>
      </c>
      <c r="AP1216" s="161" t="str">
        <f t="shared" ca="1" si="549"/>
        <v/>
      </c>
      <c r="AQ1216" s="161">
        <f t="shared" ca="1" si="555"/>
        <v>1</v>
      </c>
      <c r="AR1216" s="161" t="str">
        <f t="shared" ca="1" si="550"/>
        <v/>
      </c>
      <c r="AS1216" s="161">
        <f t="shared" ca="1" si="551"/>
        <v>1</v>
      </c>
      <c r="AT1216" s="159" t="str">
        <f t="shared" ca="1" si="560"/>
        <v/>
      </c>
      <c r="AU1216" s="210">
        <f t="shared" ca="1" si="535"/>
        <v>14</v>
      </c>
      <c r="AV1216" s="209"/>
      <c r="AW1216" s="204">
        <f t="shared" si="552"/>
        <v>13189.66666666665</v>
      </c>
      <c r="AX1216" s="159"/>
      <c r="AZ1216" s="159"/>
      <c r="BM1216" s="207"/>
      <c r="BN1216" s="212"/>
      <c r="BP1216" s="209"/>
      <c r="BQ1216" s="211"/>
      <c r="BR1216" s="211"/>
      <c r="BS1216" s="211"/>
      <c r="BT1216" s="211"/>
      <c r="BU1216" s="211"/>
      <c r="BV1216" s="211"/>
      <c r="BW1216" s="211"/>
      <c r="BX1216" s="211"/>
      <c r="BY1216" s="211"/>
      <c r="BZ1216" s="211"/>
      <c r="CA1216" s="209"/>
      <c r="CB1216" s="224"/>
      <c r="CC1216" s="204"/>
      <c r="CD1216" s="204"/>
      <c r="CE1216" s="204"/>
      <c r="CF1216" s="211"/>
      <c r="CG1216" s="211"/>
      <c r="CI1216" s="209"/>
      <c r="CJ1216" s="209"/>
      <c r="ES1216" s="165"/>
      <c r="ET1216" s="165"/>
      <c r="EU1216" s="166"/>
      <c r="EV1216" s="209"/>
      <c r="EW1216" s="211"/>
      <c r="EX1216" s="211"/>
      <c r="EY1216" s="211"/>
      <c r="EZ1216" s="211"/>
      <c r="FA1216" s="211"/>
      <c r="FD1216" s="165"/>
      <c r="FE1216" s="165"/>
      <c r="FF1216" s="166"/>
      <c r="FG1216" s="209"/>
      <c r="FH1216" s="211"/>
      <c r="FI1216" s="211"/>
      <c r="FJ1216" s="211"/>
      <c r="FK1216" s="211"/>
      <c r="FL1216" s="211"/>
    </row>
    <row r="1217" spans="9:168">
      <c r="I1217" s="221">
        <f t="shared" si="556"/>
        <v>13</v>
      </c>
      <c r="J1217" s="159">
        <f>'v-t_chart'!C1214</f>
        <v>23.5</v>
      </c>
      <c r="K1217" s="204">
        <f t="shared" ca="1" si="562"/>
        <v>68.831499999999991</v>
      </c>
      <c r="L1217" s="205" t="b">
        <f>IF('Input&amp;Output'!$C$3=10,phase_chart!C1214,IF('Input&amp;Output'!$C$3=21,phase_chart!G1214,IF('Input&amp;Output'!$C$3=22,phase_chart!K1214,IF('Input&amp;Output'!$C$3=31,phase_chart!O1214,IF('Input&amp;Output'!$C$3=32,phase_chart!S1214,"")))))</f>
        <v>1</v>
      </c>
      <c r="M1217" s="206" t="b">
        <f>IF('Input&amp;Output'!$C$3=10,phase_chart!D1214,IF('Input&amp;Output'!$C$3=21,phase_chart!H1214,IF('Input&amp;Output'!$C$3=22,phase_chart!L1214,IF('Input&amp;Output'!$C$3=31,phase_chart!P1214,IF('Input&amp;Output'!$C$3=32,phase_chart!T1214,"")))))</f>
        <v>0</v>
      </c>
      <c r="N1217" s="205" t="b">
        <f>IF('Input&amp;Output'!$C$3=10,phase_chart!E1214,IF('Input&amp;Output'!$C$3=21,phase_chart!I1214,IF('Input&amp;Output'!$C$3=22,phase_chart!M1214,IF('Input&amp;Output'!$C$3=31,phase_chart!Q1214,IF('Input&amp;Output'!$C$3=32,phase_chart!U1214,"")))))</f>
        <v>0</v>
      </c>
      <c r="P1217" s="159">
        <f ca="1">IF(NOT($J1217=0),IF($J1217&lt;IF($P1216=0,0,VLOOKUP(P1216,tbL!$M$37:$Q$43,IF(L1217=TRUE,2,4))),IF($J1217&gt;=VLOOKUP(P1216,tbL!$M$37:$Q$43,IF(L1217=TRUE,3,5)),$P1216,IF(AND(L1216=TRUE,L1217=TRUE),$P1216,$P1216-1)),IF(AND(L1217=TRUE,J1217=VLOOKUP(P1216,tbL!$M$37:$Q$43,IF(L1217=TRUE,2,4))),P1216,IF($P1216+1&gt;$C$12,$C$12,$P1216+1))),0)</f>
        <v>1</v>
      </c>
      <c r="Q1217" s="159">
        <f t="shared" ca="1" si="536"/>
        <v>1</v>
      </c>
      <c r="R1217" s="207">
        <f t="shared" ca="1" si="563"/>
        <v>1</v>
      </c>
      <c r="S1217" s="208"/>
      <c r="T1217" s="159">
        <f t="shared" si="554"/>
        <v>0</v>
      </c>
      <c r="U1217" s="209" t="str">
        <f ca="1">IF(AND(T1217=-1,N1217=TRUE),"*",IF(AND(U1216="*",N1217=TRUE),"*",IF(AND(AND(L1217=TRUE,U1216="*"),J1217&lt;VLOOKUP(V1216+1,tbL!$M$38:$O$43,3)),"*","")))</f>
        <v/>
      </c>
      <c r="V1217" s="204">
        <f t="shared" ca="1" si="537"/>
        <v>1</v>
      </c>
      <c r="Y1217" s="159" t="str">
        <f t="shared" ca="1" si="538"/>
        <v/>
      </c>
      <c r="Z1217" s="159" t="str">
        <f t="shared" si="539"/>
        <v/>
      </c>
      <c r="AA1217" s="159">
        <f t="shared" ca="1" si="559"/>
        <v>1</v>
      </c>
      <c r="AC1217" s="161" t="str">
        <f t="shared" ca="1" si="540"/>
        <v/>
      </c>
      <c r="AD1217" s="161">
        <f t="shared" ca="1" si="541"/>
        <v>1</v>
      </c>
      <c r="AE1217" s="161" t="str">
        <f t="shared" ca="1" si="561"/>
        <v/>
      </c>
      <c r="AF1217" s="161">
        <f t="shared" ca="1" si="542"/>
        <v>1</v>
      </c>
      <c r="AG1217" s="161" t="str">
        <f t="shared" ca="1" si="543"/>
        <v/>
      </c>
      <c r="AH1217" s="161">
        <f t="shared" ca="1" si="544"/>
        <v>1</v>
      </c>
      <c r="AI1217" s="161" t="str">
        <f t="shared" ca="1" si="545"/>
        <v/>
      </c>
      <c r="AJ1217" s="161">
        <f t="shared" ca="1" si="546"/>
        <v>1</v>
      </c>
      <c r="AL1217" s="161" t="str">
        <f t="shared" ca="1" si="547"/>
        <v/>
      </c>
      <c r="AM1217" s="161">
        <f t="shared" ca="1" si="558"/>
        <v>1</v>
      </c>
      <c r="AN1217" s="161" t="str">
        <f t="shared" ca="1" si="548"/>
        <v/>
      </c>
      <c r="AO1217" s="161">
        <f t="shared" ca="1" si="557"/>
        <v>1</v>
      </c>
      <c r="AP1217" s="161" t="str">
        <f t="shared" ca="1" si="549"/>
        <v/>
      </c>
      <c r="AQ1217" s="161">
        <f t="shared" ca="1" si="555"/>
        <v>1</v>
      </c>
      <c r="AR1217" s="161" t="str">
        <f t="shared" ca="1" si="550"/>
        <v/>
      </c>
      <c r="AS1217" s="161">
        <f t="shared" ca="1" si="551"/>
        <v>1</v>
      </c>
      <c r="AT1217" s="159" t="str">
        <f t="shared" ca="1" si="560"/>
        <v/>
      </c>
      <c r="AU1217" s="210">
        <f t="shared" ca="1" si="535"/>
        <v>14</v>
      </c>
      <c r="AV1217" s="209"/>
      <c r="AW1217" s="204">
        <f t="shared" si="552"/>
        <v>13196.194444444427</v>
      </c>
      <c r="AX1217" s="159"/>
      <c r="AZ1217" s="159"/>
      <c r="BM1217" s="207"/>
      <c r="BN1217" s="212"/>
      <c r="BP1217" s="209"/>
      <c r="BQ1217" s="211"/>
      <c r="BR1217" s="211"/>
      <c r="BS1217" s="211"/>
      <c r="BT1217" s="211"/>
      <c r="BU1217" s="211"/>
      <c r="BV1217" s="211"/>
      <c r="BW1217" s="211"/>
      <c r="BX1217" s="211"/>
      <c r="BY1217" s="211"/>
      <c r="BZ1217" s="211"/>
      <c r="CA1217" s="209"/>
      <c r="CB1217" s="224"/>
      <c r="CC1217" s="204"/>
      <c r="CD1217" s="204"/>
      <c r="CE1217" s="204"/>
      <c r="CF1217" s="211"/>
      <c r="CG1217" s="211"/>
      <c r="CI1217" s="209"/>
      <c r="CJ1217" s="209"/>
      <c r="ES1217" s="165"/>
      <c r="ET1217" s="165"/>
      <c r="EU1217" s="166"/>
      <c r="EV1217" s="209"/>
      <c r="EW1217" s="211"/>
      <c r="EX1217" s="211"/>
      <c r="EY1217" s="211"/>
      <c r="EZ1217" s="211"/>
      <c r="FA1217" s="211"/>
      <c r="FD1217" s="165"/>
      <c r="FE1217" s="165"/>
      <c r="FF1217" s="166"/>
      <c r="FG1217" s="209"/>
      <c r="FH1217" s="211"/>
      <c r="FI1217" s="211"/>
      <c r="FJ1217" s="211"/>
      <c r="FK1217" s="211"/>
      <c r="FL1217" s="211"/>
    </row>
    <row r="1218" spans="9:168">
      <c r="I1218" s="221">
        <f t="shared" si="556"/>
        <v>14</v>
      </c>
      <c r="J1218" s="159">
        <f>'v-t_chart'!C1215</f>
        <v>29.1</v>
      </c>
      <c r="K1218" s="204">
        <f t="shared" ca="1" si="562"/>
        <v>85.233900000000006</v>
      </c>
      <c r="L1218" s="205" t="b">
        <f>IF('Input&amp;Output'!$C$3=10,phase_chart!C1215,IF('Input&amp;Output'!$C$3=21,phase_chart!G1215,IF('Input&amp;Output'!$C$3=22,phase_chart!K1215,IF('Input&amp;Output'!$C$3=31,phase_chart!O1215,IF('Input&amp;Output'!$C$3=32,phase_chart!S1215,"")))))</f>
        <v>1</v>
      </c>
      <c r="M1218" s="206" t="b">
        <f>IF('Input&amp;Output'!$C$3=10,phase_chart!D1215,IF('Input&amp;Output'!$C$3=21,phase_chart!H1215,IF('Input&amp;Output'!$C$3=22,phase_chart!L1215,IF('Input&amp;Output'!$C$3=31,phase_chart!P1215,IF('Input&amp;Output'!$C$3=32,phase_chart!T1215,"")))))</f>
        <v>0</v>
      </c>
      <c r="N1218" s="205" t="b">
        <f>IF('Input&amp;Output'!$C$3=10,phase_chart!E1215,IF('Input&amp;Output'!$C$3=21,phase_chart!I1215,IF('Input&amp;Output'!$C$3=22,phase_chart!M1215,IF('Input&amp;Output'!$C$3=31,phase_chart!Q1215,IF('Input&amp;Output'!$C$3=32,phase_chart!U1215,"")))))</f>
        <v>0</v>
      </c>
      <c r="P1218" s="159">
        <f ca="1">IF(NOT($J1218=0),IF($J1218&lt;IF($P1217=0,0,VLOOKUP(P1217,tbL!$M$37:$Q$43,IF(L1218=TRUE,2,4))),IF($J1218&gt;=VLOOKUP(P1217,tbL!$M$37:$Q$43,IF(L1218=TRUE,3,5)),$P1217,IF(AND(L1217=TRUE,L1218=TRUE),$P1217,$P1217-1)),IF(AND(L1218=TRUE,J1218=VLOOKUP(P1217,tbL!$M$37:$Q$43,IF(L1218=TRUE,2,4))),P1217,IF($P1217+1&gt;$C$12,$C$12,$P1217+1))),0)</f>
        <v>1</v>
      </c>
      <c r="Q1218" s="159">
        <f t="shared" ca="1" si="536"/>
        <v>1</v>
      </c>
      <c r="R1218" s="207">
        <f t="shared" ca="1" si="563"/>
        <v>1</v>
      </c>
      <c r="S1218" s="208"/>
      <c r="T1218" s="159">
        <f t="shared" si="554"/>
        <v>0</v>
      </c>
      <c r="U1218" s="209" t="str">
        <f ca="1">IF(AND(T1218=-1,N1218=TRUE),"*",IF(AND(U1217="*",N1218=TRUE),"*",IF(AND(AND(L1218=TRUE,U1217="*"),J1218&lt;VLOOKUP(V1217+1,tbL!$M$38:$O$43,3)),"*","")))</f>
        <v/>
      </c>
      <c r="V1218" s="204">
        <f t="shared" ca="1" si="537"/>
        <v>1</v>
      </c>
      <c r="Y1218" s="159" t="str">
        <f t="shared" ca="1" si="538"/>
        <v/>
      </c>
      <c r="Z1218" s="159" t="str">
        <f t="shared" si="539"/>
        <v/>
      </c>
      <c r="AA1218" s="159">
        <f t="shared" ca="1" si="559"/>
        <v>1</v>
      </c>
      <c r="AC1218" s="161" t="str">
        <f t="shared" ca="1" si="540"/>
        <v/>
      </c>
      <c r="AD1218" s="161">
        <f t="shared" ca="1" si="541"/>
        <v>1</v>
      </c>
      <c r="AE1218" s="161" t="str">
        <f t="shared" ca="1" si="561"/>
        <v/>
      </c>
      <c r="AF1218" s="161">
        <f t="shared" ca="1" si="542"/>
        <v>1</v>
      </c>
      <c r="AG1218" s="161" t="str">
        <f t="shared" ca="1" si="543"/>
        <v/>
      </c>
      <c r="AH1218" s="161">
        <f t="shared" ca="1" si="544"/>
        <v>1</v>
      </c>
      <c r="AI1218" s="161" t="str">
        <f t="shared" ca="1" si="545"/>
        <v/>
      </c>
      <c r="AJ1218" s="161">
        <f t="shared" ca="1" si="546"/>
        <v>1</v>
      </c>
      <c r="AL1218" s="161" t="str">
        <f t="shared" ca="1" si="547"/>
        <v/>
      </c>
      <c r="AM1218" s="161">
        <f t="shared" ca="1" si="558"/>
        <v>1</v>
      </c>
      <c r="AN1218" s="161" t="str">
        <f t="shared" ca="1" si="548"/>
        <v/>
      </c>
      <c r="AO1218" s="161">
        <f t="shared" ca="1" si="557"/>
        <v>1</v>
      </c>
      <c r="AP1218" s="161" t="str">
        <f t="shared" ca="1" si="549"/>
        <v/>
      </c>
      <c r="AQ1218" s="161">
        <f t="shared" ca="1" si="555"/>
        <v>1</v>
      </c>
      <c r="AR1218" s="161" t="str">
        <f t="shared" ca="1" si="550"/>
        <v/>
      </c>
      <c r="AS1218" s="161">
        <f t="shared" ca="1" si="551"/>
        <v>1</v>
      </c>
      <c r="AT1218" s="159" t="str">
        <f t="shared" ca="1" si="560"/>
        <v/>
      </c>
      <c r="AU1218" s="210">
        <f t="shared" ca="1" si="535"/>
        <v>14</v>
      </c>
      <c r="AV1218" s="209"/>
      <c r="AW1218" s="204">
        <f t="shared" si="552"/>
        <v>13204.277777777761</v>
      </c>
      <c r="AX1218" s="159"/>
      <c r="AZ1218" s="159"/>
      <c r="BM1218" s="207"/>
      <c r="BN1218" s="212"/>
      <c r="BP1218" s="209"/>
      <c r="BQ1218" s="211"/>
      <c r="BR1218" s="211"/>
      <c r="BS1218" s="211"/>
      <c r="BT1218" s="211"/>
      <c r="BU1218" s="211"/>
      <c r="BV1218" s="211"/>
      <c r="BW1218" s="211"/>
      <c r="BX1218" s="211"/>
      <c r="BY1218" s="211"/>
      <c r="BZ1218" s="211"/>
      <c r="CA1218" s="209"/>
      <c r="CB1218" s="224"/>
      <c r="CC1218" s="204"/>
      <c r="CD1218" s="204"/>
      <c r="CE1218" s="204"/>
      <c r="CF1218" s="211"/>
      <c r="CG1218" s="211"/>
      <c r="CI1218" s="209"/>
      <c r="CJ1218" s="209"/>
      <c r="ES1218" s="165"/>
      <c r="ET1218" s="165"/>
      <c r="EU1218" s="166"/>
      <c r="EV1218" s="209"/>
      <c r="EW1218" s="211"/>
      <c r="EX1218" s="211"/>
      <c r="EY1218" s="211"/>
      <c r="EZ1218" s="211"/>
      <c r="FA1218" s="211"/>
      <c r="FD1218" s="165"/>
      <c r="FE1218" s="165"/>
      <c r="FF1218" s="166"/>
      <c r="FG1218" s="209"/>
      <c r="FH1218" s="211"/>
      <c r="FI1218" s="211"/>
      <c r="FJ1218" s="211"/>
      <c r="FK1218" s="211"/>
      <c r="FL1218" s="211"/>
    </row>
    <row r="1219" spans="9:168">
      <c r="I1219" s="221">
        <f t="shared" si="556"/>
        <v>15</v>
      </c>
      <c r="J1219" s="159">
        <f>'v-t_chart'!C1216</f>
        <v>34.299999999999997</v>
      </c>
      <c r="K1219" s="204">
        <f t="shared" ca="1" si="562"/>
        <v>100.46469999999998</v>
      </c>
      <c r="L1219" s="205" t="b">
        <f>IF('Input&amp;Output'!$C$3=10,phase_chart!C1216,IF('Input&amp;Output'!$C$3=21,phase_chart!G1216,IF('Input&amp;Output'!$C$3=22,phase_chart!K1216,IF('Input&amp;Output'!$C$3=31,phase_chart!O1216,IF('Input&amp;Output'!$C$3=32,phase_chart!S1216,"")))))</f>
        <v>1</v>
      </c>
      <c r="M1219" s="206" t="b">
        <f>IF('Input&amp;Output'!$C$3=10,phase_chart!D1216,IF('Input&amp;Output'!$C$3=21,phase_chart!H1216,IF('Input&amp;Output'!$C$3=22,phase_chart!L1216,IF('Input&amp;Output'!$C$3=31,phase_chart!P1216,IF('Input&amp;Output'!$C$3=32,phase_chart!T1216,"")))))</f>
        <v>0</v>
      </c>
      <c r="N1219" s="205" t="b">
        <f>IF('Input&amp;Output'!$C$3=10,phase_chart!E1216,IF('Input&amp;Output'!$C$3=21,phase_chart!I1216,IF('Input&amp;Output'!$C$3=22,phase_chart!M1216,IF('Input&amp;Output'!$C$3=31,phase_chart!Q1216,IF('Input&amp;Output'!$C$3=32,phase_chart!U1216,"")))))</f>
        <v>0</v>
      </c>
      <c r="P1219" s="159">
        <f ca="1">IF(NOT($J1219=0),IF($J1219&lt;IF($P1218=0,0,VLOOKUP(P1218,tbL!$M$37:$Q$43,IF(L1219=TRUE,2,4))),IF($J1219&gt;=VLOOKUP(P1218,tbL!$M$37:$Q$43,IF(L1219=TRUE,3,5)),$P1218,IF(AND(L1218=TRUE,L1219=TRUE),$P1218,$P1218-1)),IF(AND(L1219=TRUE,J1219=VLOOKUP(P1218,tbL!$M$37:$Q$43,IF(L1219=TRUE,2,4))),P1218,IF($P1218+1&gt;$C$12,$C$12,$P1218+1))),0)</f>
        <v>1</v>
      </c>
      <c r="Q1219" s="159">
        <f t="shared" ca="1" si="536"/>
        <v>1</v>
      </c>
      <c r="R1219" s="207">
        <f t="shared" ca="1" si="563"/>
        <v>1</v>
      </c>
      <c r="S1219" s="208"/>
      <c r="T1219" s="159">
        <f t="shared" si="554"/>
        <v>0</v>
      </c>
      <c r="U1219" s="209" t="str">
        <f ca="1">IF(AND(T1219=-1,N1219=TRUE),"*",IF(AND(U1218="*",N1219=TRUE),"*",IF(AND(AND(L1219=TRUE,U1218="*"),J1219&lt;VLOOKUP(V1218+1,tbL!$M$38:$O$43,3)),"*","")))</f>
        <v/>
      </c>
      <c r="V1219" s="204">
        <f t="shared" ca="1" si="537"/>
        <v>1</v>
      </c>
      <c r="Y1219" s="159" t="str">
        <f t="shared" ca="1" si="538"/>
        <v/>
      </c>
      <c r="Z1219" s="159" t="str">
        <f t="shared" si="539"/>
        <v/>
      </c>
      <c r="AA1219" s="159">
        <f t="shared" ca="1" si="559"/>
        <v>1</v>
      </c>
      <c r="AC1219" s="161" t="str">
        <f t="shared" ca="1" si="540"/>
        <v/>
      </c>
      <c r="AD1219" s="161">
        <f t="shared" ca="1" si="541"/>
        <v>1</v>
      </c>
      <c r="AE1219" s="161" t="str">
        <f t="shared" ca="1" si="561"/>
        <v/>
      </c>
      <c r="AF1219" s="161">
        <f t="shared" ca="1" si="542"/>
        <v>1</v>
      </c>
      <c r="AG1219" s="161" t="str">
        <f t="shared" ca="1" si="543"/>
        <v/>
      </c>
      <c r="AH1219" s="161">
        <f t="shared" ca="1" si="544"/>
        <v>1</v>
      </c>
      <c r="AI1219" s="161" t="str">
        <f t="shared" ca="1" si="545"/>
        <v/>
      </c>
      <c r="AJ1219" s="161">
        <f t="shared" ca="1" si="546"/>
        <v>1</v>
      </c>
      <c r="AL1219" s="161" t="str">
        <f t="shared" ca="1" si="547"/>
        <v/>
      </c>
      <c r="AM1219" s="161">
        <f t="shared" ca="1" si="558"/>
        <v>1</v>
      </c>
      <c r="AN1219" s="161" t="str">
        <f t="shared" ca="1" si="548"/>
        <v/>
      </c>
      <c r="AO1219" s="161">
        <f t="shared" ca="1" si="557"/>
        <v>1</v>
      </c>
      <c r="AP1219" s="161" t="str">
        <f t="shared" ca="1" si="549"/>
        <v/>
      </c>
      <c r="AQ1219" s="161">
        <f t="shared" ca="1" si="555"/>
        <v>1</v>
      </c>
      <c r="AR1219" s="161" t="str">
        <f t="shared" ca="1" si="550"/>
        <v/>
      </c>
      <c r="AS1219" s="161">
        <f t="shared" ca="1" si="551"/>
        <v>1</v>
      </c>
      <c r="AT1219" s="159" t="str">
        <f t="shared" ca="1" si="560"/>
        <v/>
      </c>
      <c r="AU1219" s="210">
        <f t="shared" ca="1" si="535"/>
        <v>14</v>
      </c>
      <c r="AV1219" s="209"/>
      <c r="AW1219" s="204">
        <f t="shared" si="552"/>
        <v>13213.805555555538</v>
      </c>
      <c r="AX1219" s="159"/>
      <c r="AZ1219" s="159"/>
      <c r="BM1219" s="207"/>
      <c r="BN1219" s="212"/>
      <c r="BP1219" s="209"/>
      <c r="BQ1219" s="211"/>
      <c r="BR1219" s="211"/>
      <c r="BS1219" s="211"/>
      <c r="BT1219" s="211"/>
      <c r="BU1219" s="211"/>
      <c r="BV1219" s="211"/>
      <c r="BW1219" s="211"/>
      <c r="BX1219" s="211"/>
      <c r="BY1219" s="211"/>
      <c r="BZ1219" s="211"/>
      <c r="CA1219" s="209"/>
      <c r="CB1219" s="224"/>
      <c r="CC1219" s="204"/>
      <c r="CD1219" s="204"/>
      <c r="CE1219" s="204"/>
      <c r="CF1219" s="211"/>
      <c r="CG1219" s="211"/>
      <c r="CI1219" s="209"/>
      <c r="CJ1219" s="209"/>
      <c r="ES1219" s="165"/>
      <c r="ET1219" s="165"/>
      <c r="EU1219" s="166"/>
      <c r="EV1219" s="209"/>
      <c r="EW1219" s="211"/>
      <c r="EX1219" s="211"/>
      <c r="EY1219" s="211"/>
      <c r="EZ1219" s="211"/>
      <c r="FA1219" s="211"/>
      <c r="FD1219" s="165"/>
      <c r="FE1219" s="165"/>
      <c r="FF1219" s="166"/>
      <c r="FG1219" s="209"/>
      <c r="FH1219" s="211"/>
      <c r="FI1219" s="211"/>
      <c r="FJ1219" s="211"/>
      <c r="FK1219" s="211"/>
      <c r="FL1219" s="211"/>
    </row>
    <row r="1220" spans="9:168">
      <c r="I1220" s="221">
        <f t="shared" si="556"/>
        <v>16</v>
      </c>
      <c r="J1220" s="159">
        <f>'v-t_chart'!C1217</f>
        <v>38.6</v>
      </c>
      <c r="K1220" s="204">
        <f t="shared" ca="1" si="562"/>
        <v>113.0594</v>
      </c>
      <c r="L1220" s="205" t="b">
        <f>IF('Input&amp;Output'!$C$3=10,phase_chart!C1217,IF('Input&amp;Output'!$C$3=21,phase_chart!G1217,IF('Input&amp;Output'!$C$3=22,phase_chart!K1217,IF('Input&amp;Output'!$C$3=31,phase_chart!O1217,IF('Input&amp;Output'!$C$3=32,phase_chart!S1217,"")))))</f>
        <v>1</v>
      </c>
      <c r="M1220" s="206" t="b">
        <f>IF('Input&amp;Output'!$C$3=10,phase_chart!D1217,IF('Input&amp;Output'!$C$3=21,phase_chart!H1217,IF('Input&amp;Output'!$C$3=22,phase_chart!L1217,IF('Input&amp;Output'!$C$3=31,phase_chart!P1217,IF('Input&amp;Output'!$C$3=32,phase_chart!T1217,"")))))</f>
        <v>0</v>
      </c>
      <c r="N1220" s="205" t="b">
        <f>IF('Input&amp;Output'!$C$3=10,phase_chart!E1217,IF('Input&amp;Output'!$C$3=21,phase_chart!I1217,IF('Input&amp;Output'!$C$3=22,phase_chart!M1217,IF('Input&amp;Output'!$C$3=31,phase_chart!Q1217,IF('Input&amp;Output'!$C$3=32,phase_chart!U1217,"")))))</f>
        <v>0</v>
      </c>
      <c r="P1220" s="159">
        <f ca="1">IF(NOT($J1220=0),IF($J1220&lt;IF($P1219=0,0,VLOOKUP(P1219,tbL!$M$37:$Q$43,IF(L1220=TRUE,2,4))),IF($J1220&gt;=VLOOKUP(P1219,tbL!$M$37:$Q$43,IF(L1220=TRUE,3,5)),$P1219,IF(AND(L1219=TRUE,L1220=TRUE),$P1219,$P1219-1)),IF(AND(L1220=TRUE,J1220=VLOOKUP(P1219,tbL!$M$37:$Q$43,IF(L1220=TRUE,2,4))),P1219,IF($P1219+1&gt;$C$12,$C$12,$P1219+1))),0)</f>
        <v>1</v>
      </c>
      <c r="Q1220" s="159">
        <f t="shared" ca="1" si="536"/>
        <v>1</v>
      </c>
      <c r="R1220" s="207">
        <f t="shared" ca="1" si="563"/>
        <v>1</v>
      </c>
      <c r="S1220" s="208"/>
      <c r="T1220" s="159">
        <f t="shared" si="554"/>
        <v>0</v>
      </c>
      <c r="U1220" s="209" t="str">
        <f ca="1">IF(AND(T1220=-1,N1220=TRUE),"*",IF(AND(U1219="*",N1220=TRUE),"*",IF(AND(AND(L1220=TRUE,U1219="*"),J1220&lt;VLOOKUP(V1219+1,tbL!$M$38:$O$43,3)),"*","")))</f>
        <v/>
      </c>
      <c r="V1220" s="204">
        <f t="shared" ca="1" si="537"/>
        <v>1</v>
      </c>
      <c r="Y1220" s="159" t="str">
        <f t="shared" ca="1" si="538"/>
        <v/>
      </c>
      <c r="Z1220" s="159" t="str">
        <f t="shared" si="539"/>
        <v/>
      </c>
      <c r="AA1220" s="159">
        <f t="shared" ca="1" si="559"/>
        <v>1</v>
      </c>
      <c r="AC1220" s="161" t="str">
        <f t="shared" ca="1" si="540"/>
        <v/>
      </c>
      <c r="AD1220" s="161">
        <f t="shared" ca="1" si="541"/>
        <v>1</v>
      </c>
      <c r="AE1220" s="161" t="str">
        <f t="shared" ca="1" si="561"/>
        <v/>
      </c>
      <c r="AF1220" s="161">
        <f t="shared" ca="1" si="542"/>
        <v>1</v>
      </c>
      <c r="AG1220" s="161" t="str">
        <f t="shared" ca="1" si="543"/>
        <v/>
      </c>
      <c r="AH1220" s="161">
        <f t="shared" ca="1" si="544"/>
        <v>1</v>
      </c>
      <c r="AI1220" s="161" t="str">
        <f t="shared" ca="1" si="545"/>
        <v/>
      </c>
      <c r="AJ1220" s="161">
        <f t="shared" ca="1" si="546"/>
        <v>1</v>
      </c>
      <c r="AL1220" s="161" t="str">
        <f t="shared" ca="1" si="547"/>
        <v/>
      </c>
      <c r="AM1220" s="161">
        <f t="shared" ca="1" si="558"/>
        <v>1</v>
      </c>
      <c r="AN1220" s="161" t="str">
        <f t="shared" ca="1" si="548"/>
        <v/>
      </c>
      <c r="AO1220" s="161">
        <f t="shared" ca="1" si="557"/>
        <v>1</v>
      </c>
      <c r="AP1220" s="161" t="str">
        <f t="shared" ca="1" si="549"/>
        <v/>
      </c>
      <c r="AQ1220" s="161">
        <f t="shared" ca="1" si="555"/>
        <v>1</v>
      </c>
      <c r="AR1220" s="161" t="str">
        <f t="shared" ca="1" si="550"/>
        <v/>
      </c>
      <c r="AS1220" s="161">
        <f t="shared" ca="1" si="551"/>
        <v>1</v>
      </c>
      <c r="AT1220" s="159" t="str">
        <f t="shared" ca="1" si="560"/>
        <v/>
      </c>
      <c r="AU1220" s="210">
        <f t="shared" ref="AU1220:AU1283" ca="1" si="564">IF(Y1220=0,$C$17/100,IF(OR(K1220&lt;$C$17,AA1220=0),$C$17/100,(VLOOKUP($AS1220,$B$5:$C$11,2)*$J1220)/100))</f>
        <v>14</v>
      </c>
      <c r="AV1220" s="209"/>
      <c r="AW1220" s="204">
        <f t="shared" si="552"/>
        <v>13224.527777777761</v>
      </c>
      <c r="AX1220" s="159"/>
      <c r="AZ1220" s="159"/>
      <c r="BM1220" s="207"/>
      <c r="BN1220" s="212"/>
      <c r="BP1220" s="209"/>
      <c r="BQ1220" s="211"/>
      <c r="BR1220" s="211"/>
      <c r="BS1220" s="211"/>
      <c r="BT1220" s="211"/>
      <c r="BU1220" s="211"/>
      <c r="BV1220" s="211"/>
      <c r="BW1220" s="211"/>
      <c r="BX1220" s="211"/>
      <c r="BY1220" s="211"/>
      <c r="BZ1220" s="211"/>
      <c r="CA1220" s="209"/>
      <c r="CB1220" s="224"/>
      <c r="CC1220" s="204"/>
      <c r="CD1220" s="204"/>
      <c r="CE1220" s="204"/>
      <c r="CF1220" s="211"/>
      <c r="CG1220" s="211"/>
      <c r="CI1220" s="209"/>
      <c r="CJ1220" s="209"/>
      <c r="ES1220" s="165"/>
      <c r="ET1220" s="165"/>
      <c r="EU1220" s="166"/>
      <c r="EV1220" s="209"/>
      <c r="EW1220" s="211"/>
      <c r="EX1220" s="211"/>
      <c r="EY1220" s="211"/>
      <c r="EZ1220" s="211"/>
      <c r="FA1220" s="211"/>
      <c r="FD1220" s="165"/>
      <c r="FE1220" s="165"/>
      <c r="FF1220" s="166"/>
      <c r="FG1220" s="209"/>
      <c r="FH1220" s="211"/>
      <c r="FI1220" s="211"/>
      <c r="FJ1220" s="211"/>
      <c r="FK1220" s="211"/>
      <c r="FL1220" s="211"/>
    </row>
    <row r="1221" spans="9:168">
      <c r="I1221" s="221">
        <f t="shared" si="556"/>
        <v>17</v>
      </c>
      <c r="J1221" s="159">
        <f>'v-t_chart'!C1218</f>
        <v>41.6</v>
      </c>
      <c r="K1221" s="204">
        <f t="shared" ca="1" si="562"/>
        <v>121.8464</v>
      </c>
      <c r="L1221" s="205" t="b">
        <f>IF('Input&amp;Output'!$C$3=10,phase_chart!C1218,IF('Input&amp;Output'!$C$3=21,phase_chart!G1218,IF('Input&amp;Output'!$C$3=22,phase_chart!K1218,IF('Input&amp;Output'!$C$3=31,phase_chart!O1218,IF('Input&amp;Output'!$C$3=32,phase_chart!S1218,"")))))</f>
        <v>1</v>
      </c>
      <c r="M1221" s="206" t="b">
        <f>IF('Input&amp;Output'!$C$3=10,phase_chart!D1218,IF('Input&amp;Output'!$C$3=21,phase_chart!H1218,IF('Input&amp;Output'!$C$3=22,phase_chart!L1218,IF('Input&amp;Output'!$C$3=31,phase_chart!P1218,IF('Input&amp;Output'!$C$3=32,phase_chart!T1218,"")))))</f>
        <v>0</v>
      </c>
      <c r="N1221" s="205" t="b">
        <f>IF('Input&amp;Output'!$C$3=10,phase_chart!E1218,IF('Input&amp;Output'!$C$3=21,phase_chart!I1218,IF('Input&amp;Output'!$C$3=22,phase_chart!M1218,IF('Input&amp;Output'!$C$3=31,phase_chart!Q1218,IF('Input&amp;Output'!$C$3=32,phase_chart!U1218,"")))))</f>
        <v>0</v>
      </c>
      <c r="P1221" s="159">
        <f ca="1">IF(NOT($J1221=0),IF($J1221&lt;IF($P1220=0,0,VLOOKUP(P1220,tbL!$M$37:$Q$43,IF(L1221=TRUE,2,4))),IF($J1221&gt;=VLOOKUP(P1220,tbL!$M$37:$Q$43,IF(L1221=TRUE,3,5)),$P1220,IF(AND(L1220=TRUE,L1221=TRUE),$P1220,$P1220-1)),IF(AND(L1221=TRUE,J1221=VLOOKUP(P1220,tbL!$M$37:$Q$43,IF(L1221=TRUE,2,4))),P1220,IF($P1220+1&gt;$C$12,$C$12,$P1220+1))),0)</f>
        <v>1</v>
      </c>
      <c r="Q1221" s="159">
        <f t="shared" ref="Q1221:Q1284" ca="1" si="565">P1221</f>
        <v>1</v>
      </c>
      <c r="R1221" s="207">
        <f t="shared" ca="1" si="563"/>
        <v>1</v>
      </c>
      <c r="S1221" s="208"/>
      <c r="T1221" s="159">
        <f t="shared" si="554"/>
        <v>0</v>
      </c>
      <c r="U1221" s="209" t="str">
        <f ca="1">IF(AND(T1221=-1,N1221=TRUE),"*",IF(AND(U1220="*",N1221=TRUE),"*",IF(AND(AND(L1221=TRUE,U1220="*"),J1221&lt;VLOOKUP(V1220+1,tbL!$M$38:$O$43,3)),"*","")))</f>
        <v/>
      </c>
      <c r="V1221" s="204">
        <f t="shared" ref="V1221:V1284" ca="1" si="566">IF(U1221="*",IF(Q1221&gt;V1220,V1220,Q1221),Q1221)</f>
        <v>1</v>
      </c>
      <c r="Y1221" s="159" t="str">
        <f t="shared" ref="Y1221:Y1284" ca="1" si="567">IF(OR($V1221=3,OR($V1221=1,$V1221=2)),IF(OR($V1224=0,OR($V1225=0,OR($V1226=0,OR($V1227=0,OR($V1228=0,OR($V1229=0,$V1230=0)))))),IF(J1221&lt;IF(V1221=3,$D$18,IF(V1221=2,$F$13,$F$8)),0,IF(Y1220=0,0,IF(J1221&lt;10,0,""))),""),"")</f>
        <v/>
      </c>
      <c r="Z1221" s="159" t="str">
        <f t="shared" ref="Z1221:Z1284" si="568">IF(AND(AND(J1226&gt;0,J1225=0),Z1220=""),1,IF(Z1220=1,IF(AND(J1221&gt;0,J1222-J1221&gt;0),"",1),""))</f>
        <v/>
      </c>
      <c r="AA1221" s="159">
        <f t="shared" ca="1" si="559"/>
        <v>1</v>
      </c>
      <c r="AC1221" s="161" t="str">
        <f t="shared" ref="AC1221:AC1284" ca="1" si="569">IF(OR(OR($AT1221=-1,$R1221=1),AA1221=0),"",IF(AND(AA1220=AA1222,AA1221&lt;&gt;AA1220),"*",""))</f>
        <v/>
      </c>
      <c r="AD1221" s="161">
        <f t="shared" ref="AD1221:AD1284" ca="1" si="570">IF(AC1221="*",AA1220,AA1221)</f>
        <v>1</v>
      </c>
      <c r="AE1221" s="161" t="str">
        <f t="shared" ca="1" si="561"/>
        <v/>
      </c>
      <c r="AF1221" s="161">
        <f t="shared" ref="AF1221:AF1284" ca="1" si="571">IF(AE1221="*",AD1220,IF(AE1220="*",AD1219,AD1221))</f>
        <v>1</v>
      </c>
      <c r="AG1221" s="161" t="str">
        <f t="shared" ref="AG1221:AG1284" ca="1" si="572">IF(OR(OR(OR($AT1221=-1,$R1221=1),AF1221=0),AG1218="*"),"",IF(AND(AND(AND(AF1220=AF1224,AF1221&lt;&gt;AF1220),AF1221=AF1222),AF1221=AF1223),"*",""))</f>
        <v/>
      </c>
      <c r="AH1221" s="161">
        <f t="shared" ref="AH1221:AH1284" ca="1" si="573">IF(AG1221="*",AF1220,IF(AG1220="*",AF1219,IF(AG1219="*",AF1218,AF1221)))</f>
        <v>1</v>
      </c>
      <c r="AI1221" s="161" t="str">
        <f t="shared" ref="AI1221:AI1284" ca="1" si="574">IF(OR(OR(OR($AT1221=-1,$R1221=1),AH1221=0),AI1217="*"),"",IF(AND(AND(AND(AND(AH1220=AH1225,AH1221&lt;&gt;AH1220),AH1221=AH1222),AH1221=AH1223),AH1221=AH1224),"*",""))</f>
        <v/>
      </c>
      <c r="AJ1221" s="161">
        <f t="shared" ref="AJ1221:AJ1284" ca="1" si="575">IF(AI1221="*",AH1220,IF(AI1220="*",AH1219,IF(AI1219="*",AH1218,IF(AI1218="*",AH1217,AH1221))))</f>
        <v>1</v>
      </c>
      <c r="AL1221" s="161" t="str">
        <f t="shared" ref="AL1221:AL1284" ca="1" si="576">IF(OR(OR(OR($AT1221=-1,$R1221=1),AJ1221=0),AL1217="*"),"",IF(AND(AND(AND(AND(AJ1220=AJ1225,AJ1221&lt;&gt;AJ1220),AJ1221=AJ1222),AJ1221=AJ1223),AJ1221=AJ1224),"*",""))</f>
        <v/>
      </c>
      <c r="AM1221" s="161">
        <f t="shared" ca="1" si="558"/>
        <v>1</v>
      </c>
      <c r="AN1221" s="161" t="str">
        <f t="shared" ref="AN1221:AN1284" ca="1" si="577">IF(OR(OR(OR($AT1221=-1,$R1221=1),AM1221=0),AN1218="*"),"",IF(AND(AND(AND(AM1220=AM1224,AM1221&lt;&gt;AM1220),AM1221=AM1222),AM1221=AM1223),"*",""))</f>
        <v/>
      </c>
      <c r="AO1221" s="161">
        <f t="shared" ca="1" si="557"/>
        <v>1</v>
      </c>
      <c r="AP1221" s="161" t="str">
        <f t="shared" ref="AP1221:AP1284" ca="1" si="578">IF(OR(OR($AT1221=-1,$R1221=1),AO1221=0),"",IF(AND(AND(AO1220=AO1223,AO1221&lt;&gt;AO1220),AO1221=AO1222),"*",""))</f>
        <v/>
      </c>
      <c r="AQ1221" s="161">
        <f t="shared" ca="1" si="555"/>
        <v>1</v>
      </c>
      <c r="AR1221" s="161" t="str">
        <f t="shared" ref="AR1221:AR1284" ca="1" si="579">IF(OR(OR($AT1221=-1,$R1221=1),AQ1221=0),"",IF(AND(AQ1220=AQ1222,AQ1221&lt;&gt;AQ1220),"*",""))</f>
        <v/>
      </c>
      <c r="AS1221" s="161">
        <f t="shared" ref="AS1221:AS1284" ca="1" si="580">IF(AR1221="*",AQ1220,AQ1221)</f>
        <v>1</v>
      </c>
      <c r="AT1221" s="159" t="str">
        <f t="shared" ca="1" si="560"/>
        <v/>
      </c>
      <c r="AU1221" s="210">
        <f t="shared" ca="1" si="564"/>
        <v>14</v>
      </c>
      <c r="AV1221" s="209"/>
      <c r="AW1221" s="204">
        <f t="shared" ref="AW1221:AW1284" si="581">AW1220+J1221/3.6</f>
        <v>13236.083333333316</v>
      </c>
      <c r="AX1221" s="159"/>
      <c r="AZ1221" s="159"/>
      <c r="BM1221" s="207"/>
      <c r="BN1221" s="212"/>
      <c r="BP1221" s="209"/>
      <c r="BQ1221" s="211"/>
      <c r="BR1221" s="211"/>
      <c r="BS1221" s="211"/>
      <c r="BT1221" s="211"/>
      <c r="BU1221" s="211"/>
      <c r="BV1221" s="211"/>
      <c r="BW1221" s="211"/>
      <c r="BX1221" s="211"/>
      <c r="BY1221" s="211"/>
      <c r="BZ1221" s="211"/>
      <c r="CA1221" s="209"/>
      <c r="CB1221" s="224"/>
      <c r="CC1221" s="204"/>
      <c r="CD1221" s="204"/>
      <c r="CE1221" s="204"/>
      <c r="CF1221" s="211"/>
      <c r="CG1221" s="211"/>
      <c r="CI1221" s="209"/>
      <c r="CJ1221" s="209"/>
      <c r="ES1221" s="165"/>
      <c r="ET1221" s="165"/>
      <c r="EU1221" s="166"/>
      <c r="EV1221" s="209"/>
      <c r="EW1221" s="211"/>
      <c r="EX1221" s="211"/>
      <c r="EY1221" s="211"/>
      <c r="EZ1221" s="211"/>
      <c r="FA1221" s="211"/>
      <c r="FD1221" s="165"/>
      <c r="FE1221" s="165"/>
      <c r="FF1221" s="166"/>
      <c r="FG1221" s="209"/>
      <c r="FH1221" s="211"/>
      <c r="FI1221" s="211"/>
      <c r="FJ1221" s="211"/>
      <c r="FK1221" s="211"/>
      <c r="FL1221" s="211"/>
    </row>
    <row r="1222" spans="9:168">
      <c r="I1222" s="221">
        <f t="shared" si="556"/>
        <v>18</v>
      </c>
      <c r="J1222" s="159">
        <f>'v-t_chart'!C1219</f>
        <v>43.9</v>
      </c>
      <c r="K1222" s="204">
        <f t="shared" ca="1" si="562"/>
        <v>128.5831</v>
      </c>
      <c r="L1222" s="205" t="b">
        <f>IF('Input&amp;Output'!$C$3=10,phase_chart!C1219,IF('Input&amp;Output'!$C$3=21,phase_chart!G1219,IF('Input&amp;Output'!$C$3=22,phase_chart!K1219,IF('Input&amp;Output'!$C$3=31,phase_chart!O1219,IF('Input&amp;Output'!$C$3=32,phase_chart!S1219,"")))))</f>
        <v>1</v>
      </c>
      <c r="M1222" s="206" t="b">
        <f>IF('Input&amp;Output'!$C$3=10,phase_chart!D1219,IF('Input&amp;Output'!$C$3=21,phase_chart!H1219,IF('Input&amp;Output'!$C$3=22,phase_chart!L1219,IF('Input&amp;Output'!$C$3=31,phase_chart!P1219,IF('Input&amp;Output'!$C$3=32,phase_chart!T1219,"")))))</f>
        <v>0</v>
      </c>
      <c r="N1222" s="205" t="b">
        <f>IF('Input&amp;Output'!$C$3=10,phase_chart!E1219,IF('Input&amp;Output'!$C$3=21,phase_chart!I1219,IF('Input&amp;Output'!$C$3=22,phase_chart!M1219,IF('Input&amp;Output'!$C$3=31,phase_chart!Q1219,IF('Input&amp;Output'!$C$3=32,phase_chart!U1219,"")))))</f>
        <v>0</v>
      </c>
      <c r="P1222" s="159">
        <f ca="1">IF(NOT($J1222=0),IF($J1222&lt;IF($P1221=0,0,VLOOKUP(P1221,tbL!$M$37:$Q$43,IF(L1222=TRUE,2,4))),IF($J1222&gt;=VLOOKUP(P1221,tbL!$M$37:$Q$43,IF(L1222=TRUE,3,5)),$P1221,IF(AND(L1221=TRUE,L1222=TRUE),$P1221,$P1221-1)),IF(AND(L1222=TRUE,J1222=VLOOKUP(P1221,tbL!$M$37:$Q$43,IF(L1222=TRUE,2,4))),P1221,IF($P1221+1&gt;$C$12,$C$12,$P1221+1))),0)</f>
        <v>1</v>
      </c>
      <c r="Q1222" s="159">
        <f t="shared" ca="1" si="565"/>
        <v>1</v>
      </c>
      <c r="R1222" s="207">
        <f t="shared" ca="1" si="563"/>
        <v>1</v>
      </c>
      <c r="S1222" s="208"/>
      <c r="T1222" s="159">
        <f t="shared" ref="T1222:T1285" si="582">IF(AND(L1221=TRUE,M1222=TRUE),1,IF(AND(L1221=TRUE,N1222=TRUE),-1,0))</f>
        <v>0</v>
      </c>
      <c r="U1222" s="209" t="str">
        <f ca="1">IF(AND(T1222=-1,N1222=TRUE),"*",IF(AND(U1221="*",N1222=TRUE),"*",IF(AND(AND(L1222=TRUE,U1221="*"),J1222&lt;VLOOKUP(V1221+1,tbL!$M$38:$O$43,3)),"*","")))</f>
        <v/>
      </c>
      <c r="V1222" s="204">
        <f t="shared" ca="1" si="566"/>
        <v>1</v>
      </c>
      <c r="Y1222" s="159" t="str">
        <f t="shared" ca="1" si="567"/>
        <v/>
      </c>
      <c r="Z1222" s="159" t="str">
        <f t="shared" si="568"/>
        <v/>
      </c>
      <c r="AA1222" s="159">
        <f t="shared" ca="1" si="559"/>
        <v>1</v>
      </c>
      <c r="AC1222" s="161" t="str">
        <f t="shared" ca="1" si="569"/>
        <v/>
      </c>
      <c r="AD1222" s="161">
        <f t="shared" ca="1" si="570"/>
        <v>1</v>
      </c>
      <c r="AE1222" s="161" t="str">
        <f t="shared" ca="1" si="561"/>
        <v/>
      </c>
      <c r="AF1222" s="161">
        <f t="shared" ca="1" si="571"/>
        <v>1</v>
      </c>
      <c r="AG1222" s="161" t="str">
        <f t="shared" ca="1" si="572"/>
        <v/>
      </c>
      <c r="AH1222" s="161">
        <f t="shared" ca="1" si="573"/>
        <v>1</v>
      </c>
      <c r="AI1222" s="161" t="str">
        <f t="shared" ca="1" si="574"/>
        <v/>
      </c>
      <c r="AJ1222" s="161">
        <f t="shared" ca="1" si="575"/>
        <v>1</v>
      </c>
      <c r="AL1222" s="161" t="str">
        <f t="shared" ca="1" si="576"/>
        <v/>
      </c>
      <c r="AM1222" s="161">
        <f t="shared" ca="1" si="558"/>
        <v>1</v>
      </c>
      <c r="AN1222" s="161" t="str">
        <f t="shared" ca="1" si="577"/>
        <v/>
      </c>
      <c r="AO1222" s="161">
        <f t="shared" ca="1" si="557"/>
        <v>1</v>
      </c>
      <c r="AP1222" s="161" t="str">
        <f t="shared" ca="1" si="578"/>
        <v/>
      </c>
      <c r="AQ1222" s="161">
        <f t="shared" ref="AQ1222:AQ1285" ca="1" si="583">IF(AP1222="*",AO1221,IF(AP1221="*",AO1220,AO1222))</f>
        <v>1</v>
      </c>
      <c r="AR1222" s="161" t="str">
        <f t="shared" ca="1" si="579"/>
        <v/>
      </c>
      <c r="AS1222" s="161">
        <f t="shared" ca="1" si="580"/>
        <v>1</v>
      </c>
      <c r="AT1222" s="159" t="str">
        <f t="shared" ca="1" si="560"/>
        <v/>
      </c>
      <c r="AU1222" s="210">
        <f t="shared" ca="1" si="564"/>
        <v>14</v>
      </c>
      <c r="AV1222" s="209"/>
      <c r="AW1222" s="204">
        <f t="shared" si="581"/>
        <v>13248.277777777761</v>
      </c>
      <c r="AX1222" s="159"/>
      <c r="AZ1222" s="159"/>
      <c r="BM1222" s="207"/>
      <c r="BN1222" s="212"/>
      <c r="BP1222" s="209"/>
      <c r="BQ1222" s="211"/>
      <c r="BR1222" s="211"/>
      <c r="BS1222" s="211"/>
      <c r="BT1222" s="211"/>
      <c r="BU1222" s="211"/>
      <c r="BV1222" s="211"/>
      <c r="BW1222" s="211"/>
      <c r="BX1222" s="211"/>
      <c r="BY1222" s="211"/>
      <c r="BZ1222" s="211"/>
      <c r="CA1222" s="209"/>
      <c r="CB1222" s="224"/>
      <c r="CC1222" s="204"/>
      <c r="CD1222" s="204"/>
      <c r="CE1222" s="204"/>
      <c r="CF1222" s="211"/>
      <c r="CG1222" s="211"/>
      <c r="CI1222" s="209"/>
      <c r="CJ1222" s="209"/>
      <c r="ES1222" s="165"/>
      <c r="ET1222" s="165"/>
      <c r="EU1222" s="166"/>
      <c r="EV1222" s="209"/>
      <c r="EW1222" s="211"/>
      <c r="EX1222" s="211"/>
      <c r="EY1222" s="211"/>
      <c r="EZ1222" s="211"/>
      <c r="FA1222" s="211"/>
      <c r="FD1222" s="165"/>
      <c r="FE1222" s="165"/>
      <c r="FF1222" s="166"/>
      <c r="FG1222" s="209"/>
      <c r="FH1222" s="211"/>
      <c r="FI1222" s="211"/>
      <c r="FJ1222" s="211"/>
      <c r="FK1222" s="211"/>
      <c r="FL1222" s="211"/>
    </row>
    <row r="1223" spans="9:168">
      <c r="I1223" s="221">
        <f t="shared" ref="I1223:I1286" si="584">I1222+1</f>
        <v>19</v>
      </c>
      <c r="J1223" s="159">
        <f>'v-t_chart'!C1220</f>
        <v>45.9</v>
      </c>
      <c r="K1223" s="204">
        <f t="shared" ca="1" si="562"/>
        <v>134.44109999999998</v>
      </c>
      <c r="L1223" s="205" t="b">
        <f>IF('Input&amp;Output'!$C$3=10,phase_chart!C1220,IF('Input&amp;Output'!$C$3=21,phase_chart!G1220,IF('Input&amp;Output'!$C$3=22,phase_chart!K1220,IF('Input&amp;Output'!$C$3=31,phase_chart!O1220,IF('Input&amp;Output'!$C$3=32,phase_chart!S1220,"")))))</f>
        <v>1</v>
      </c>
      <c r="M1223" s="206" t="b">
        <f>IF('Input&amp;Output'!$C$3=10,phase_chart!D1220,IF('Input&amp;Output'!$C$3=21,phase_chart!H1220,IF('Input&amp;Output'!$C$3=22,phase_chart!L1220,IF('Input&amp;Output'!$C$3=31,phase_chart!P1220,IF('Input&amp;Output'!$C$3=32,phase_chart!T1220,"")))))</f>
        <v>0</v>
      </c>
      <c r="N1223" s="205" t="b">
        <f>IF('Input&amp;Output'!$C$3=10,phase_chart!E1220,IF('Input&amp;Output'!$C$3=21,phase_chart!I1220,IF('Input&amp;Output'!$C$3=22,phase_chart!M1220,IF('Input&amp;Output'!$C$3=31,phase_chart!Q1220,IF('Input&amp;Output'!$C$3=32,phase_chart!U1220,"")))))</f>
        <v>0</v>
      </c>
      <c r="P1223" s="159">
        <f ca="1">IF(NOT($J1223=0),IF($J1223&lt;IF($P1222=0,0,VLOOKUP(P1222,tbL!$M$37:$Q$43,IF(L1223=TRUE,2,4))),IF($J1223&gt;=VLOOKUP(P1222,tbL!$M$37:$Q$43,IF(L1223=TRUE,3,5)),$P1222,IF(AND(L1222=TRUE,L1223=TRUE),$P1222,$P1222-1)),IF(AND(L1223=TRUE,J1223=VLOOKUP(P1222,tbL!$M$37:$Q$43,IF(L1223=TRUE,2,4))),P1222,IF($P1222+1&gt;$C$12,$C$12,$P1222+1))),0)</f>
        <v>1</v>
      </c>
      <c r="Q1223" s="159">
        <f t="shared" ca="1" si="565"/>
        <v>1</v>
      </c>
      <c r="R1223" s="207">
        <f t="shared" ca="1" si="563"/>
        <v>1</v>
      </c>
      <c r="S1223" s="208"/>
      <c r="T1223" s="159">
        <f t="shared" si="582"/>
        <v>0</v>
      </c>
      <c r="U1223" s="209" t="str">
        <f ca="1">IF(AND(T1223=-1,N1223=TRUE),"*",IF(AND(U1222="*",N1223=TRUE),"*",IF(AND(AND(L1223=TRUE,U1222="*"),J1223&lt;VLOOKUP(V1222+1,tbL!$M$38:$O$43,3)),"*","")))</f>
        <v/>
      </c>
      <c r="V1223" s="204">
        <f t="shared" ca="1" si="566"/>
        <v>1</v>
      </c>
      <c r="Y1223" s="159" t="str">
        <f t="shared" ca="1" si="567"/>
        <v/>
      </c>
      <c r="Z1223" s="159" t="str">
        <f t="shared" si="568"/>
        <v/>
      </c>
      <c r="AA1223" s="159">
        <f t="shared" ca="1" si="559"/>
        <v>1</v>
      </c>
      <c r="AC1223" s="161" t="str">
        <f t="shared" ca="1" si="569"/>
        <v/>
      </c>
      <c r="AD1223" s="161">
        <f t="shared" ca="1" si="570"/>
        <v>1</v>
      </c>
      <c r="AE1223" s="161" t="str">
        <f t="shared" ca="1" si="561"/>
        <v/>
      </c>
      <c r="AF1223" s="161">
        <f t="shared" ca="1" si="571"/>
        <v>1</v>
      </c>
      <c r="AG1223" s="161" t="str">
        <f t="shared" ca="1" si="572"/>
        <v/>
      </c>
      <c r="AH1223" s="161">
        <f t="shared" ca="1" si="573"/>
        <v>1</v>
      </c>
      <c r="AI1223" s="161" t="str">
        <f t="shared" ca="1" si="574"/>
        <v/>
      </c>
      <c r="AJ1223" s="161">
        <f t="shared" ca="1" si="575"/>
        <v>1</v>
      </c>
      <c r="AL1223" s="161" t="str">
        <f t="shared" ca="1" si="576"/>
        <v/>
      </c>
      <c r="AM1223" s="161">
        <f t="shared" ca="1" si="558"/>
        <v>1</v>
      </c>
      <c r="AN1223" s="161" t="str">
        <f t="shared" ca="1" si="577"/>
        <v/>
      </c>
      <c r="AO1223" s="161">
        <f t="shared" ref="AO1223:AO1286" ca="1" si="585">IF(AN1223="*",AM1222,IF(AN1222="*",AM1221,IF(AN1221="*",AM1220,AM1223)))</f>
        <v>1</v>
      </c>
      <c r="AP1223" s="161" t="str">
        <f t="shared" ca="1" si="578"/>
        <v/>
      </c>
      <c r="AQ1223" s="161">
        <f t="shared" ca="1" si="583"/>
        <v>1</v>
      </c>
      <c r="AR1223" s="161" t="str">
        <f t="shared" ca="1" si="579"/>
        <v/>
      </c>
      <c r="AS1223" s="161">
        <f t="shared" ca="1" si="580"/>
        <v>1</v>
      </c>
      <c r="AT1223" s="159" t="str">
        <f t="shared" ca="1" si="560"/>
        <v/>
      </c>
      <c r="AU1223" s="210">
        <f t="shared" ca="1" si="564"/>
        <v>14</v>
      </c>
      <c r="AV1223" s="209"/>
      <c r="AW1223" s="204">
        <f t="shared" si="581"/>
        <v>13261.027777777761</v>
      </c>
      <c r="AX1223" s="159"/>
      <c r="AZ1223" s="159"/>
      <c r="BM1223" s="207"/>
      <c r="BN1223" s="212"/>
      <c r="BP1223" s="209"/>
      <c r="BQ1223" s="211"/>
      <c r="BR1223" s="211"/>
      <c r="BS1223" s="211"/>
      <c r="BT1223" s="211"/>
      <c r="BU1223" s="211"/>
      <c r="BV1223" s="211"/>
      <c r="BW1223" s="211"/>
      <c r="BX1223" s="211"/>
      <c r="BY1223" s="211"/>
      <c r="BZ1223" s="211"/>
      <c r="CA1223" s="209"/>
      <c r="CB1223" s="224"/>
      <c r="CC1223" s="204"/>
      <c r="CD1223" s="204"/>
      <c r="CE1223" s="204"/>
      <c r="CF1223" s="211"/>
      <c r="CG1223" s="211"/>
      <c r="CI1223" s="209"/>
      <c r="CJ1223" s="209"/>
      <c r="ES1223" s="165"/>
      <c r="ET1223" s="165"/>
      <c r="EU1223" s="166"/>
      <c r="EV1223" s="209"/>
      <c r="EW1223" s="211"/>
      <c r="EX1223" s="211"/>
      <c r="EY1223" s="211"/>
      <c r="EZ1223" s="211"/>
      <c r="FA1223" s="211"/>
      <c r="FD1223" s="165"/>
      <c r="FE1223" s="165"/>
      <c r="FF1223" s="166"/>
      <c r="FG1223" s="209"/>
      <c r="FH1223" s="211"/>
      <c r="FI1223" s="211"/>
      <c r="FJ1223" s="211"/>
      <c r="FK1223" s="211"/>
      <c r="FL1223" s="211"/>
    </row>
    <row r="1224" spans="9:168">
      <c r="I1224" s="221">
        <f t="shared" si="584"/>
        <v>20</v>
      </c>
      <c r="J1224" s="159">
        <f>'v-t_chart'!C1221</f>
        <v>48.1</v>
      </c>
      <c r="K1224" s="204">
        <f t="shared" ca="1" si="562"/>
        <v>140.88489999999999</v>
      </c>
      <c r="L1224" s="205" t="b">
        <f>IF('Input&amp;Output'!$C$3=10,phase_chart!C1221,IF('Input&amp;Output'!$C$3=21,phase_chart!G1221,IF('Input&amp;Output'!$C$3=22,phase_chart!K1221,IF('Input&amp;Output'!$C$3=31,phase_chart!O1221,IF('Input&amp;Output'!$C$3=32,phase_chart!S1221,"")))))</f>
        <v>1</v>
      </c>
      <c r="M1224" s="206" t="b">
        <f>IF('Input&amp;Output'!$C$3=10,phase_chart!D1221,IF('Input&amp;Output'!$C$3=21,phase_chart!H1221,IF('Input&amp;Output'!$C$3=22,phase_chart!L1221,IF('Input&amp;Output'!$C$3=31,phase_chart!P1221,IF('Input&amp;Output'!$C$3=32,phase_chart!T1221,"")))))</f>
        <v>0</v>
      </c>
      <c r="N1224" s="205" t="b">
        <f>IF('Input&amp;Output'!$C$3=10,phase_chart!E1221,IF('Input&amp;Output'!$C$3=21,phase_chart!I1221,IF('Input&amp;Output'!$C$3=22,phase_chart!M1221,IF('Input&amp;Output'!$C$3=31,phase_chart!Q1221,IF('Input&amp;Output'!$C$3=32,phase_chart!U1221,"")))))</f>
        <v>0</v>
      </c>
      <c r="P1224" s="159">
        <f ca="1">IF(NOT($J1224=0),IF($J1224&lt;IF($P1223=0,0,VLOOKUP(P1223,tbL!$M$37:$Q$43,IF(L1224=TRUE,2,4))),IF($J1224&gt;=VLOOKUP(P1223,tbL!$M$37:$Q$43,IF(L1224=TRUE,3,5)),$P1223,IF(AND(L1223=TRUE,L1224=TRUE),$P1223,$P1223-1)),IF(AND(L1224=TRUE,J1224=VLOOKUP(P1223,tbL!$M$37:$Q$43,IF(L1224=TRUE,2,4))),P1223,IF($P1223+1&gt;$C$12,$C$12,$P1223+1))),0)</f>
        <v>1</v>
      </c>
      <c r="Q1224" s="159">
        <f t="shared" ca="1" si="565"/>
        <v>1</v>
      </c>
      <c r="R1224" s="207">
        <f t="shared" ca="1" si="563"/>
        <v>1</v>
      </c>
      <c r="S1224" s="208"/>
      <c r="T1224" s="159">
        <f t="shared" si="582"/>
        <v>0</v>
      </c>
      <c r="U1224" s="209" t="str">
        <f ca="1">IF(AND(T1224=-1,N1224=TRUE),"*",IF(AND(U1223="*",N1224=TRUE),"*",IF(AND(AND(L1224=TRUE,U1223="*"),J1224&lt;VLOOKUP(V1223+1,tbL!$M$38:$O$43,3)),"*","")))</f>
        <v/>
      </c>
      <c r="V1224" s="204">
        <f t="shared" ca="1" si="566"/>
        <v>1</v>
      </c>
      <c r="Y1224" s="159" t="str">
        <f t="shared" ca="1" si="567"/>
        <v/>
      </c>
      <c r="Z1224" s="159" t="str">
        <f t="shared" si="568"/>
        <v/>
      </c>
      <c r="AA1224" s="159">
        <f t="shared" ca="1" si="559"/>
        <v>1</v>
      </c>
      <c r="AC1224" s="161" t="str">
        <f t="shared" ca="1" si="569"/>
        <v/>
      </c>
      <c r="AD1224" s="161">
        <f t="shared" ca="1" si="570"/>
        <v>1</v>
      </c>
      <c r="AE1224" s="161" t="str">
        <f t="shared" ca="1" si="561"/>
        <v/>
      </c>
      <c r="AF1224" s="161">
        <f t="shared" ca="1" si="571"/>
        <v>1</v>
      </c>
      <c r="AG1224" s="161" t="str">
        <f t="shared" ca="1" si="572"/>
        <v/>
      </c>
      <c r="AH1224" s="161">
        <f t="shared" ca="1" si="573"/>
        <v>1</v>
      </c>
      <c r="AI1224" s="161" t="str">
        <f t="shared" ca="1" si="574"/>
        <v/>
      </c>
      <c r="AJ1224" s="161">
        <f t="shared" ca="1" si="575"/>
        <v>1</v>
      </c>
      <c r="AL1224" s="161" t="str">
        <f t="shared" ca="1" si="576"/>
        <v/>
      </c>
      <c r="AM1224" s="161">
        <f t="shared" ref="AM1224:AM1287" ca="1" si="586">IF(AL1224="*",AJ1223,IF(AL1223="*",AJ1222,IF(AL1222="*",AJ1221,IF(AL1221="*",AJ1220,AJ1224))))</f>
        <v>1</v>
      </c>
      <c r="AN1224" s="161" t="str">
        <f t="shared" ca="1" si="577"/>
        <v/>
      </c>
      <c r="AO1224" s="161">
        <f t="shared" ca="1" si="585"/>
        <v>1</v>
      </c>
      <c r="AP1224" s="161" t="str">
        <f t="shared" ca="1" si="578"/>
        <v/>
      </c>
      <c r="AQ1224" s="161">
        <f t="shared" ca="1" si="583"/>
        <v>1</v>
      </c>
      <c r="AR1224" s="161" t="str">
        <f t="shared" ca="1" si="579"/>
        <v/>
      </c>
      <c r="AS1224" s="161">
        <f t="shared" ca="1" si="580"/>
        <v>1</v>
      </c>
      <c r="AT1224" s="159" t="str">
        <f t="shared" ca="1" si="560"/>
        <v/>
      </c>
      <c r="AU1224" s="210">
        <f t="shared" ca="1" si="564"/>
        <v>14</v>
      </c>
      <c r="AV1224" s="209"/>
      <c r="AW1224" s="204">
        <f t="shared" si="581"/>
        <v>13274.388888888872</v>
      </c>
      <c r="AX1224" s="159"/>
      <c r="AZ1224" s="159"/>
      <c r="BM1224" s="207"/>
      <c r="BN1224" s="212"/>
      <c r="BP1224" s="209"/>
      <c r="BQ1224" s="211"/>
      <c r="BR1224" s="211"/>
      <c r="BS1224" s="211"/>
      <c r="BT1224" s="211"/>
      <c r="BU1224" s="211"/>
      <c r="BV1224" s="211"/>
      <c r="BW1224" s="211"/>
      <c r="BX1224" s="211"/>
      <c r="BY1224" s="211"/>
      <c r="BZ1224" s="211"/>
      <c r="CA1224" s="209"/>
      <c r="CB1224" s="224"/>
      <c r="CC1224" s="204"/>
      <c r="CD1224" s="204"/>
      <c r="CE1224" s="204"/>
      <c r="CF1224" s="211"/>
      <c r="CG1224" s="211"/>
      <c r="CI1224" s="209"/>
      <c r="CJ1224" s="209"/>
      <c r="ES1224" s="165"/>
      <c r="ET1224" s="165"/>
      <c r="EU1224" s="166"/>
      <c r="EV1224" s="209"/>
      <c r="EW1224" s="211"/>
      <c r="EX1224" s="211"/>
      <c r="EY1224" s="211"/>
      <c r="EZ1224" s="211"/>
      <c r="FA1224" s="211"/>
      <c r="FD1224" s="165"/>
      <c r="FE1224" s="165"/>
      <c r="FF1224" s="166"/>
      <c r="FG1224" s="209"/>
      <c r="FH1224" s="211"/>
      <c r="FI1224" s="211"/>
      <c r="FJ1224" s="211"/>
      <c r="FK1224" s="211"/>
      <c r="FL1224" s="211"/>
    </row>
    <row r="1225" spans="9:168">
      <c r="I1225" s="221">
        <f t="shared" si="584"/>
        <v>21</v>
      </c>
      <c r="J1225" s="159">
        <f>'v-t_chart'!C1222</f>
        <v>50.3</v>
      </c>
      <c r="K1225" s="204">
        <f t="shared" ca="1" si="562"/>
        <v>147.32869999999997</v>
      </c>
      <c r="L1225" s="205" t="b">
        <f>IF('Input&amp;Output'!$C$3=10,phase_chart!C1222,IF('Input&amp;Output'!$C$3=21,phase_chart!G1222,IF('Input&amp;Output'!$C$3=22,phase_chart!K1222,IF('Input&amp;Output'!$C$3=31,phase_chart!O1222,IF('Input&amp;Output'!$C$3=32,phase_chart!S1222,"")))))</f>
        <v>1</v>
      </c>
      <c r="M1225" s="206" t="b">
        <f>IF('Input&amp;Output'!$C$3=10,phase_chart!D1222,IF('Input&amp;Output'!$C$3=21,phase_chart!H1222,IF('Input&amp;Output'!$C$3=22,phase_chart!L1222,IF('Input&amp;Output'!$C$3=31,phase_chart!P1222,IF('Input&amp;Output'!$C$3=32,phase_chart!T1222,"")))))</f>
        <v>0</v>
      </c>
      <c r="N1225" s="205" t="b">
        <f>IF('Input&amp;Output'!$C$3=10,phase_chart!E1222,IF('Input&amp;Output'!$C$3=21,phase_chart!I1222,IF('Input&amp;Output'!$C$3=22,phase_chart!M1222,IF('Input&amp;Output'!$C$3=31,phase_chart!Q1222,IF('Input&amp;Output'!$C$3=32,phase_chart!U1222,"")))))</f>
        <v>0</v>
      </c>
      <c r="P1225" s="159">
        <f ca="1">IF(NOT($J1225=0),IF($J1225&lt;IF($P1224=0,0,VLOOKUP(P1224,tbL!$M$37:$Q$43,IF(L1225=TRUE,2,4))),IF($J1225&gt;=VLOOKUP(P1224,tbL!$M$37:$Q$43,IF(L1225=TRUE,3,5)),$P1224,IF(AND(L1224=TRUE,L1225=TRUE),$P1224,$P1224-1)),IF(AND(L1225=TRUE,J1225=VLOOKUP(P1224,tbL!$M$37:$Q$43,IF(L1225=TRUE,2,4))),P1224,IF($P1224+1&gt;$C$12,$C$12,$P1224+1))),0)</f>
        <v>1</v>
      </c>
      <c r="Q1225" s="159">
        <f t="shared" ca="1" si="565"/>
        <v>1</v>
      </c>
      <c r="R1225" s="207">
        <f t="shared" ca="1" si="563"/>
        <v>1</v>
      </c>
      <c r="S1225" s="208"/>
      <c r="T1225" s="159">
        <f t="shared" si="582"/>
        <v>0</v>
      </c>
      <c r="U1225" s="209" t="str">
        <f ca="1">IF(AND(T1225=-1,N1225=TRUE),"*",IF(AND(U1224="*",N1225=TRUE),"*",IF(AND(AND(L1225=TRUE,U1224="*"),J1225&lt;VLOOKUP(V1224+1,tbL!$M$38:$O$43,3)),"*","")))</f>
        <v/>
      </c>
      <c r="V1225" s="204">
        <f t="shared" ca="1" si="566"/>
        <v>1</v>
      </c>
      <c r="Y1225" s="159" t="str">
        <f t="shared" ca="1" si="567"/>
        <v/>
      </c>
      <c r="Z1225" s="159" t="str">
        <f t="shared" si="568"/>
        <v/>
      </c>
      <c r="AA1225" s="159">
        <f t="shared" ca="1" si="559"/>
        <v>1</v>
      </c>
      <c r="AC1225" s="161" t="str">
        <f t="shared" ca="1" si="569"/>
        <v/>
      </c>
      <c r="AD1225" s="161">
        <f t="shared" ca="1" si="570"/>
        <v>1</v>
      </c>
      <c r="AE1225" s="161" t="str">
        <f t="shared" ca="1" si="561"/>
        <v/>
      </c>
      <c r="AF1225" s="161">
        <f t="shared" ca="1" si="571"/>
        <v>1</v>
      </c>
      <c r="AG1225" s="161" t="str">
        <f t="shared" ca="1" si="572"/>
        <v/>
      </c>
      <c r="AH1225" s="161">
        <f t="shared" ca="1" si="573"/>
        <v>1</v>
      </c>
      <c r="AI1225" s="161" t="str">
        <f t="shared" ca="1" si="574"/>
        <v/>
      </c>
      <c r="AJ1225" s="161">
        <f t="shared" ca="1" si="575"/>
        <v>1</v>
      </c>
      <c r="AL1225" s="161" t="str">
        <f t="shared" ca="1" si="576"/>
        <v/>
      </c>
      <c r="AM1225" s="161">
        <f t="shared" ca="1" si="586"/>
        <v>1</v>
      </c>
      <c r="AN1225" s="161" t="str">
        <f t="shared" ca="1" si="577"/>
        <v/>
      </c>
      <c r="AO1225" s="161">
        <f t="shared" ca="1" si="585"/>
        <v>1</v>
      </c>
      <c r="AP1225" s="161" t="str">
        <f t="shared" ca="1" si="578"/>
        <v/>
      </c>
      <c r="AQ1225" s="161">
        <f t="shared" ca="1" si="583"/>
        <v>1</v>
      </c>
      <c r="AR1225" s="161" t="str">
        <f t="shared" ca="1" si="579"/>
        <v/>
      </c>
      <c r="AS1225" s="161">
        <f t="shared" ca="1" si="580"/>
        <v>1</v>
      </c>
      <c r="AT1225" s="159" t="str">
        <f t="shared" ca="1" si="560"/>
        <v/>
      </c>
      <c r="AU1225" s="210">
        <f t="shared" ca="1" si="564"/>
        <v>14</v>
      </c>
      <c r="AV1225" s="209"/>
      <c r="AW1225" s="204">
        <f t="shared" si="581"/>
        <v>13288.361111111095</v>
      </c>
      <c r="AX1225" s="159"/>
      <c r="AZ1225" s="159"/>
      <c r="BM1225" s="207"/>
      <c r="BN1225" s="212"/>
      <c r="BP1225" s="209"/>
      <c r="BQ1225" s="211"/>
      <c r="BR1225" s="211"/>
      <c r="BS1225" s="211"/>
      <c r="BT1225" s="211"/>
      <c r="BU1225" s="211"/>
      <c r="BV1225" s="211"/>
      <c r="BW1225" s="211"/>
      <c r="BX1225" s="211"/>
      <c r="BY1225" s="211"/>
      <c r="BZ1225" s="211"/>
      <c r="CA1225" s="209"/>
      <c r="CB1225" s="224"/>
      <c r="CC1225" s="204"/>
      <c r="CD1225" s="204"/>
      <c r="CE1225" s="204"/>
      <c r="CF1225" s="211"/>
      <c r="CG1225" s="211"/>
      <c r="CI1225" s="209"/>
      <c r="CJ1225" s="209"/>
      <c r="ES1225" s="165"/>
      <c r="ET1225" s="165"/>
      <c r="EU1225" s="166"/>
      <c r="EV1225" s="209"/>
      <c r="EW1225" s="211"/>
      <c r="EX1225" s="211"/>
      <c r="EY1225" s="211"/>
      <c r="EZ1225" s="211"/>
      <c r="FA1225" s="211"/>
      <c r="FD1225" s="165"/>
      <c r="FE1225" s="165"/>
      <c r="FF1225" s="166"/>
      <c r="FG1225" s="209"/>
      <c r="FH1225" s="211"/>
      <c r="FI1225" s="211"/>
      <c r="FJ1225" s="211"/>
      <c r="FK1225" s="211"/>
      <c r="FL1225" s="211"/>
    </row>
    <row r="1226" spans="9:168">
      <c r="I1226" s="221">
        <f t="shared" si="584"/>
        <v>22</v>
      </c>
      <c r="J1226" s="159">
        <f>'v-t_chart'!C1223</f>
        <v>52.6</v>
      </c>
      <c r="K1226" s="204">
        <f t="shared" ca="1" si="562"/>
        <v>154.06539999999998</v>
      </c>
      <c r="L1226" s="205" t="b">
        <f>IF('Input&amp;Output'!$C$3=10,phase_chart!C1223,IF('Input&amp;Output'!$C$3=21,phase_chart!G1223,IF('Input&amp;Output'!$C$3=22,phase_chart!K1223,IF('Input&amp;Output'!$C$3=31,phase_chart!O1223,IF('Input&amp;Output'!$C$3=32,phase_chart!S1223,"")))))</f>
        <v>1</v>
      </c>
      <c r="M1226" s="206" t="b">
        <f>IF('Input&amp;Output'!$C$3=10,phase_chart!D1223,IF('Input&amp;Output'!$C$3=21,phase_chart!H1223,IF('Input&amp;Output'!$C$3=22,phase_chart!L1223,IF('Input&amp;Output'!$C$3=31,phase_chart!P1223,IF('Input&amp;Output'!$C$3=32,phase_chart!T1223,"")))))</f>
        <v>0</v>
      </c>
      <c r="N1226" s="205" t="b">
        <f>IF('Input&amp;Output'!$C$3=10,phase_chart!E1223,IF('Input&amp;Output'!$C$3=21,phase_chart!I1223,IF('Input&amp;Output'!$C$3=22,phase_chart!M1223,IF('Input&amp;Output'!$C$3=31,phase_chart!Q1223,IF('Input&amp;Output'!$C$3=32,phase_chart!U1223,"")))))</f>
        <v>0</v>
      </c>
      <c r="P1226" s="159">
        <f ca="1">IF(NOT($J1226=0),IF($J1226&lt;IF($P1225=0,0,VLOOKUP(P1225,tbL!$M$37:$Q$43,IF(L1226=TRUE,2,4))),IF($J1226&gt;=VLOOKUP(P1225,tbL!$M$37:$Q$43,IF(L1226=TRUE,3,5)),$P1225,IF(AND(L1225=TRUE,L1226=TRUE),$P1225,$P1225-1)),IF(AND(L1226=TRUE,J1226=VLOOKUP(P1225,tbL!$M$37:$Q$43,IF(L1226=TRUE,2,4))),P1225,IF($P1225+1&gt;$C$12,$C$12,$P1225+1))),0)</f>
        <v>1</v>
      </c>
      <c r="Q1226" s="159">
        <f t="shared" ca="1" si="565"/>
        <v>1</v>
      </c>
      <c r="R1226" s="207">
        <f t="shared" ca="1" si="563"/>
        <v>1</v>
      </c>
      <c r="S1226" s="208"/>
      <c r="T1226" s="159">
        <f t="shared" si="582"/>
        <v>0</v>
      </c>
      <c r="U1226" s="209" t="str">
        <f ca="1">IF(AND(T1226=-1,N1226=TRUE),"*",IF(AND(U1225="*",N1226=TRUE),"*",IF(AND(AND(L1226=TRUE,U1225="*"),J1226&lt;VLOOKUP(V1225+1,tbL!$M$38:$O$43,3)),"*","")))</f>
        <v/>
      </c>
      <c r="V1226" s="204">
        <f t="shared" ca="1" si="566"/>
        <v>1</v>
      </c>
      <c r="Y1226" s="159" t="str">
        <f t="shared" ca="1" si="567"/>
        <v/>
      </c>
      <c r="Z1226" s="159" t="str">
        <f t="shared" si="568"/>
        <v/>
      </c>
      <c r="AA1226" s="159">
        <f t="shared" ca="1" si="559"/>
        <v>1</v>
      </c>
      <c r="AC1226" s="161" t="str">
        <f t="shared" ca="1" si="569"/>
        <v/>
      </c>
      <c r="AD1226" s="161">
        <f t="shared" ca="1" si="570"/>
        <v>1</v>
      </c>
      <c r="AE1226" s="161" t="str">
        <f t="shared" ca="1" si="561"/>
        <v/>
      </c>
      <c r="AF1226" s="161">
        <f t="shared" ca="1" si="571"/>
        <v>1</v>
      </c>
      <c r="AG1226" s="161" t="str">
        <f t="shared" ca="1" si="572"/>
        <v/>
      </c>
      <c r="AH1226" s="161">
        <f t="shared" ca="1" si="573"/>
        <v>1</v>
      </c>
      <c r="AI1226" s="161" t="str">
        <f t="shared" ca="1" si="574"/>
        <v/>
      </c>
      <c r="AJ1226" s="161">
        <f t="shared" ca="1" si="575"/>
        <v>1</v>
      </c>
      <c r="AL1226" s="161" t="str">
        <f t="shared" ca="1" si="576"/>
        <v/>
      </c>
      <c r="AM1226" s="161">
        <f t="shared" ca="1" si="586"/>
        <v>1</v>
      </c>
      <c r="AN1226" s="161" t="str">
        <f t="shared" ca="1" si="577"/>
        <v/>
      </c>
      <c r="AO1226" s="161">
        <f t="shared" ca="1" si="585"/>
        <v>1</v>
      </c>
      <c r="AP1226" s="161" t="str">
        <f t="shared" ca="1" si="578"/>
        <v/>
      </c>
      <c r="AQ1226" s="161">
        <f t="shared" ca="1" si="583"/>
        <v>1</v>
      </c>
      <c r="AR1226" s="161" t="str">
        <f t="shared" ca="1" si="579"/>
        <v/>
      </c>
      <c r="AS1226" s="161">
        <f t="shared" ca="1" si="580"/>
        <v>1</v>
      </c>
      <c r="AT1226" s="159" t="str">
        <f t="shared" ca="1" si="560"/>
        <v/>
      </c>
      <c r="AU1226" s="210">
        <f t="shared" ca="1" si="564"/>
        <v>14</v>
      </c>
      <c r="AV1226" s="209"/>
      <c r="AW1226" s="204">
        <f t="shared" si="581"/>
        <v>13302.972222222206</v>
      </c>
      <c r="AX1226" s="159"/>
      <c r="AZ1226" s="159"/>
      <c r="BM1226" s="207"/>
      <c r="BN1226" s="212"/>
      <c r="BP1226" s="209"/>
      <c r="BQ1226" s="211"/>
      <c r="BR1226" s="211"/>
      <c r="BS1226" s="211"/>
      <c r="BT1226" s="211"/>
      <c r="BU1226" s="211"/>
      <c r="BV1226" s="211"/>
      <c r="BW1226" s="211"/>
      <c r="BX1226" s="211"/>
      <c r="BY1226" s="211"/>
      <c r="BZ1226" s="211"/>
      <c r="CA1226" s="209"/>
      <c r="CB1226" s="224"/>
      <c r="CC1226" s="204"/>
      <c r="CD1226" s="204"/>
      <c r="CE1226" s="204"/>
      <c r="CF1226" s="211"/>
      <c r="CG1226" s="211"/>
      <c r="CI1226" s="209"/>
      <c r="CJ1226" s="209"/>
      <c r="ES1226" s="165"/>
      <c r="ET1226" s="165"/>
      <c r="EU1226" s="166"/>
      <c r="EV1226" s="209"/>
      <c r="EW1226" s="211"/>
      <c r="EX1226" s="211"/>
      <c r="EY1226" s="211"/>
      <c r="EZ1226" s="211"/>
      <c r="FA1226" s="211"/>
      <c r="FD1226" s="165"/>
      <c r="FE1226" s="165"/>
      <c r="FF1226" s="166"/>
      <c r="FG1226" s="209"/>
      <c r="FH1226" s="211"/>
      <c r="FI1226" s="211"/>
      <c r="FJ1226" s="211"/>
      <c r="FK1226" s="211"/>
      <c r="FL1226" s="211"/>
    </row>
    <row r="1227" spans="9:168">
      <c r="I1227" s="221">
        <f t="shared" si="584"/>
        <v>23</v>
      </c>
      <c r="J1227" s="159">
        <f>'v-t_chart'!C1224</f>
        <v>54.8</v>
      </c>
      <c r="K1227" s="204">
        <f t="shared" ca="1" si="562"/>
        <v>160.50919999999999</v>
      </c>
      <c r="L1227" s="205" t="b">
        <f>IF('Input&amp;Output'!$C$3=10,phase_chart!C1224,IF('Input&amp;Output'!$C$3=21,phase_chart!G1224,IF('Input&amp;Output'!$C$3=22,phase_chart!K1224,IF('Input&amp;Output'!$C$3=31,phase_chart!O1224,IF('Input&amp;Output'!$C$3=32,phase_chart!S1224,"")))))</f>
        <v>1</v>
      </c>
      <c r="M1227" s="206" t="b">
        <f>IF('Input&amp;Output'!$C$3=10,phase_chart!D1224,IF('Input&amp;Output'!$C$3=21,phase_chart!H1224,IF('Input&amp;Output'!$C$3=22,phase_chart!L1224,IF('Input&amp;Output'!$C$3=31,phase_chart!P1224,IF('Input&amp;Output'!$C$3=32,phase_chart!T1224,"")))))</f>
        <v>0</v>
      </c>
      <c r="N1227" s="205" t="b">
        <f>IF('Input&amp;Output'!$C$3=10,phase_chart!E1224,IF('Input&amp;Output'!$C$3=21,phase_chart!I1224,IF('Input&amp;Output'!$C$3=22,phase_chart!M1224,IF('Input&amp;Output'!$C$3=31,phase_chart!Q1224,IF('Input&amp;Output'!$C$3=32,phase_chart!U1224,"")))))</f>
        <v>0</v>
      </c>
      <c r="P1227" s="159">
        <f ca="1">IF(NOT($J1227=0),IF($J1227&lt;IF($P1226=0,0,VLOOKUP(P1226,tbL!$M$37:$Q$43,IF(L1227=TRUE,2,4))),IF($J1227&gt;=VLOOKUP(P1226,tbL!$M$37:$Q$43,IF(L1227=TRUE,3,5)),$P1226,IF(AND(L1226=TRUE,L1227=TRUE),$P1226,$P1226-1)),IF(AND(L1227=TRUE,J1227=VLOOKUP(P1226,tbL!$M$37:$Q$43,IF(L1227=TRUE,2,4))),P1226,IF($P1226+1&gt;$C$12,$C$12,$P1226+1))),0)</f>
        <v>1</v>
      </c>
      <c r="Q1227" s="159">
        <f t="shared" ca="1" si="565"/>
        <v>1</v>
      </c>
      <c r="R1227" s="207">
        <f t="shared" ca="1" si="563"/>
        <v>1</v>
      </c>
      <c r="S1227" s="208"/>
      <c r="T1227" s="159">
        <f t="shared" si="582"/>
        <v>0</v>
      </c>
      <c r="U1227" s="209" t="str">
        <f ca="1">IF(AND(T1227=-1,N1227=TRUE),"*",IF(AND(U1226="*",N1227=TRUE),"*",IF(AND(AND(L1227=TRUE,U1226="*"),J1227&lt;VLOOKUP(V1226+1,tbL!$M$38:$O$43,3)),"*","")))</f>
        <v/>
      </c>
      <c r="V1227" s="204">
        <f t="shared" ca="1" si="566"/>
        <v>1</v>
      </c>
      <c r="Y1227" s="159" t="str">
        <f t="shared" ca="1" si="567"/>
        <v/>
      </c>
      <c r="Z1227" s="159" t="str">
        <f t="shared" si="568"/>
        <v/>
      </c>
      <c r="AA1227" s="159">
        <f t="shared" ca="1" si="559"/>
        <v>1</v>
      </c>
      <c r="AC1227" s="161" t="str">
        <f t="shared" ca="1" si="569"/>
        <v/>
      </c>
      <c r="AD1227" s="161">
        <f t="shared" ca="1" si="570"/>
        <v>1</v>
      </c>
      <c r="AE1227" s="161" t="str">
        <f t="shared" ca="1" si="561"/>
        <v/>
      </c>
      <c r="AF1227" s="161">
        <f t="shared" ca="1" si="571"/>
        <v>1</v>
      </c>
      <c r="AG1227" s="161" t="str">
        <f t="shared" ca="1" si="572"/>
        <v/>
      </c>
      <c r="AH1227" s="161">
        <f t="shared" ca="1" si="573"/>
        <v>1</v>
      </c>
      <c r="AI1227" s="161" t="str">
        <f t="shared" ca="1" si="574"/>
        <v/>
      </c>
      <c r="AJ1227" s="161">
        <f t="shared" ca="1" si="575"/>
        <v>1</v>
      </c>
      <c r="AL1227" s="161" t="str">
        <f t="shared" ca="1" si="576"/>
        <v/>
      </c>
      <c r="AM1227" s="161">
        <f t="shared" ca="1" si="586"/>
        <v>1</v>
      </c>
      <c r="AN1227" s="161" t="str">
        <f t="shared" ca="1" si="577"/>
        <v/>
      </c>
      <c r="AO1227" s="161">
        <f t="shared" ca="1" si="585"/>
        <v>1</v>
      </c>
      <c r="AP1227" s="161" t="str">
        <f t="shared" ca="1" si="578"/>
        <v/>
      </c>
      <c r="AQ1227" s="161">
        <f t="shared" ca="1" si="583"/>
        <v>1</v>
      </c>
      <c r="AR1227" s="161" t="str">
        <f t="shared" ca="1" si="579"/>
        <v/>
      </c>
      <c r="AS1227" s="161">
        <f t="shared" ca="1" si="580"/>
        <v>1</v>
      </c>
      <c r="AT1227" s="159" t="str">
        <f t="shared" ca="1" si="560"/>
        <v/>
      </c>
      <c r="AU1227" s="210">
        <f t="shared" ca="1" si="564"/>
        <v>14</v>
      </c>
      <c r="AV1227" s="209"/>
      <c r="AW1227" s="204">
        <f t="shared" si="581"/>
        <v>13318.194444444429</v>
      </c>
      <c r="AX1227" s="159"/>
      <c r="AZ1227" s="159"/>
      <c r="BM1227" s="207"/>
      <c r="BN1227" s="212"/>
      <c r="BP1227" s="209"/>
      <c r="BQ1227" s="211"/>
      <c r="BR1227" s="211"/>
      <c r="BS1227" s="211"/>
      <c r="BT1227" s="211"/>
      <c r="BU1227" s="211"/>
      <c r="BV1227" s="211"/>
      <c r="BW1227" s="211"/>
      <c r="BX1227" s="211"/>
      <c r="BY1227" s="211"/>
      <c r="BZ1227" s="211"/>
      <c r="CA1227" s="209"/>
      <c r="CB1227" s="224"/>
      <c r="CC1227" s="204"/>
      <c r="CD1227" s="204"/>
      <c r="CE1227" s="204"/>
      <c r="CF1227" s="211"/>
      <c r="CG1227" s="211"/>
      <c r="CI1227" s="209"/>
      <c r="CJ1227" s="209"/>
      <c r="ES1227" s="165"/>
      <c r="ET1227" s="165"/>
      <c r="EU1227" s="166"/>
      <c r="EV1227" s="209"/>
      <c r="EW1227" s="211"/>
      <c r="EX1227" s="211"/>
      <c r="EY1227" s="211"/>
      <c r="EZ1227" s="211"/>
      <c r="FA1227" s="211"/>
      <c r="FD1227" s="165"/>
      <c r="FE1227" s="165"/>
      <c r="FF1227" s="166"/>
      <c r="FG1227" s="209"/>
      <c r="FH1227" s="211"/>
      <c r="FI1227" s="211"/>
      <c r="FJ1227" s="211"/>
      <c r="FK1227" s="211"/>
      <c r="FL1227" s="211"/>
    </row>
    <row r="1228" spans="9:168">
      <c r="I1228" s="221">
        <f t="shared" si="584"/>
        <v>24</v>
      </c>
      <c r="J1228" s="255">
        <f>'v-t_chart'!C1225</f>
        <v>55.8</v>
      </c>
      <c r="K1228" s="204">
        <f t="shared" ca="1" si="562"/>
        <v>163.43819999999999</v>
      </c>
      <c r="L1228" s="259" t="b">
        <f>IF('Input&amp;Output'!$C$3=10,phase_chart!C1225,IF('Input&amp;Output'!$C$3=21,phase_chart!G1225,IF('Input&amp;Output'!$C$3=22,phase_chart!K1225,IF('Input&amp;Output'!$C$3=31,phase_chart!O1225,IF('Input&amp;Output'!$C$3=32,phase_chart!S1225,"")))))</f>
        <v>1</v>
      </c>
      <c r="M1228" s="206" t="b">
        <f>IF('Input&amp;Output'!$C$3=10,phase_chart!D1225,IF('Input&amp;Output'!$C$3=21,phase_chart!H1225,IF('Input&amp;Output'!$C$3=22,phase_chart!L1225,IF('Input&amp;Output'!$C$3=31,phase_chart!P1225,IF('Input&amp;Output'!$C$3=32,phase_chart!T1225,"")))))</f>
        <v>0</v>
      </c>
      <c r="N1228" s="205" t="b">
        <f>IF('Input&amp;Output'!$C$3=10,phase_chart!E1225,IF('Input&amp;Output'!$C$3=21,phase_chart!I1225,IF('Input&amp;Output'!$C$3=22,phase_chart!M1225,IF('Input&amp;Output'!$C$3=31,phase_chart!Q1225,IF('Input&amp;Output'!$C$3=32,phase_chart!U1225,"")))))</f>
        <v>0</v>
      </c>
      <c r="P1228" s="159">
        <f ca="1">IF(NOT($J1228=0),IF($J1228&lt;IF($P1227=0,0,VLOOKUP(P1227,tbL!$M$37:$Q$43,IF(L1228=TRUE,2,4))),IF($J1228&gt;=VLOOKUP(P1227,tbL!$M$37:$Q$43,IF(L1228=TRUE,3,5)),$P1227,IF(AND(L1227=TRUE,L1228=TRUE),$P1227,$P1227-1)),IF(AND(L1228=TRUE,J1228=VLOOKUP(P1227,tbL!$M$37:$Q$43,IF(L1228=TRUE,2,4))),P1227,IF($P1227+1&gt;$C$12,$C$12,$P1227+1))),0)</f>
        <v>1</v>
      </c>
      <c r="Q1228" s="159">
        <f t="shared" ca="1" si="565"/>
        <v>1</v>
      </c>
      <c r="R1228" s="207">
        <f t="shared" ca="1" si="563"/>
        <v>1</v>
      </c>
      <c r="S1228" s="208"/>
      <c r="T1228" s="159">
        <f t="shared" si="582"/>
        <v>0</v>
      </c>
      <c r="U1228" s="209" t="str">
        <f ca="1">IF(AND(T1228=-1,N1228=TRUE),"*",IF(AND(U1227="*",N1228=TRUE),"*",IF(AND(AND(L1228=TRUE,U1227="*"),J1228&lt;VLOOKUP(V1227+1,tbL!$M$38:$O$43,3)),"*","")))</f>
        <v/>
      </c>
      <c r="V1228" s="204">
        <f t="shared" ca="1" si="566"/>
        <v>1</v>
      </c>
      <c r="Y1228" s="159" t="str">
        <f t="shared" ca="1" si="567"/>
        <v/>
      </c>
      <c r="Z1228" s="159" t="str">
        <f t="shared" si="568"/>
        <v/>
      </c>
      <c r="AA1228" s="159">
        <f t="shared" ca="1" si="559"/>
        <v>1</v>
      </c>
      <c r="AC1228" s="161" t="str">
        <f t="shared" ca="1" si="569"/>
        <v/>
      </c>
      <c r="AD1228" s="161">
        <f t="shared" ca="1" si="570"/>
        <v>1</v>
      </c>
      <c r="AE1228" s="161" t="str">
        <f t="shared" ca="1" si="561"/>
        <v/>
      </c>
      <c r="AF1228" s="161">
        <f t="shared" ca="1" si="571"/>
        <v>1</v>
      </c>
      <c r="AG1228" s="161" t="str">
        <f t="shared" ca="1" si="572"/>
        <v/>
      </c>
      <c r="AH1228" s="161">
        <f t="shared" ca="1" si="573"/>
        <v>1</v>
      </c>
      <c r="AI1228" s="161" t="str">
        <f t="shared" ca="1" si="574"/>
        <v/>
      </c>
      <c r="AJ1228" s="161">
        <f t="shared" ca="1" si="575"/>
        <v>1</v>
      </c>
      <c r="AL1228" s="161" t="str">
        <f t="shared" ca="1" si="576"/>
        <v/>
      </c>
      <c r="AM1228" s="161">
        <f t="shared" ca="1" si="586"/>
        <v>1</v>
      </c>
      <c r="AN1228" s="161" t="str">
        <f t="shared" ca="1" si="577"/>
        <v/>
      </c>
      <c r="AO1228" s="161">
        <f t="shared" ca="1" si="585"/>
        <v>1</v>
      </c>
      <c r="AP1228" s="161" t="str">
        <f t="shared" ca="1" si="578"/>
        <v/>
      </c>
      <c r="AQ1228" s="161">
        <f t="shared" ca="1" si="583"/>
        <v>1</v>
      </c>
      <c r="AR1228" s="161" t="str">
        <f t="shared" ca="1" si="579"/>
        <v/>
      </c>
      <c r="AS1228" s="161">
        <f t="shared" ca="1" si="580"/>
        <v>1</v>
      </c>
      <c r="AT1228" s="159" t="str">
        <f t="shared" ca="1" si="560"/>
        <v/>
      </c>
      <c r="AU1228" s="210">
        <f t="shared" ca="1" si="564"/>
        <v>14</v>
      </c>
      <c r="AV1228" s="209"/>
      <c r="AW1228" s="204">
        <f t="shared" si="581"/>
        <v>13333.694444444429</v>
      </c>
      <c r="AX1228" s="159"/>
      <c r="AZ1228" s="159"/>
      <c r="BM1228" s="207"/>
      <c r="BN1228" s="212"/>
      <c r="BP1228" s="209"/>
      <c r="BQ1228" s="211"/>
      <c r="BR1228" s="211"/>
      <c r="BS1228" s="211"/>
      <c r="BT1228" s="211"/>
      <c r="BU1228" s="211"/>
      <c r="BV1228" s="211"/>
      <c r="BW1228" s="211"/>
      <c r="BX1228" s="211"/>
      <c r="BY1228" s="211"/>
      <c r="BZ1228" s="211"/>
      <c r="CA1228" s="209"/>
      <c r="CB1228" s="224"/>
      <c r="CC1228" s="204"/>
      <c r="CD1228" s="204"/>
      <c r="CE1228" s="204"/>
      <c r="CF1228" s="211"/>
      <c r="CG1228" s="211"/>
      <c r="CI1228" s="209"/>
      <c r="CJ1228" s="209"/>
      <c r="ES1228" s="165"/>
      <c r="ET1228" s="165"/>
      <c r="EU1228" s="166"/>
      <c r="EV1228" s="209"/>
      <c r="EW1228" s="211"/>
      <c r="EX1228" s="211"/>
      <c r="EY1228" s="211"/>
      <c r="EZ1228" s="211"/>
      <c r="FA1228" s="211"/>
      <c r="FD1228" s="165"/>
      <c r="FE1228" s="165"/>
      <c r="FF1228" s="166"/>
      <c r="FG1228" s="209"/>
      <c r="FH1228" s="211"/>
      <c r="FI1228" s="211"/>
      <c r="FJ1228" s="211"/>
      <c r="FK1228" s="211"/>
      <c r="FL1228" s="211"/>
    </row>
    <row r="1229" spans="9:168">
      <c r="I1229" s="221">
        <f t="shared" si="584"/>
        <v>25</v>
      </c>
      <c r="J1229" s="255">
        <f>'v-t_chart'!C1226</f>
        <v>55.2</v>
      </c>
      <c r="K1229" s="204">
        <f t="shared" ca="1" si="562"/>
        <v>161.6808</v>
      </c>
      <c r="L1229" s="259" t="b">
        <f>IF('Input&amp;Output'!$C$3=10,phase_chart!C1226,IF('Input&amp;Output'!$C$3=21,phase_chart!G1226,IF('Input&amp;Output'!$C$3=22,phase_chart!K1226,IF('Input&amp;Output'!$C$3=31,phase_chart!O1226,IF('Input&amp;Output'!$C$3=32,phase_chart!S1226,"")))))</f>
        <v>1</v>
      </c>
      <c r="M1229" s="206" t="b">
        <f>IF('Input&amp;Output'!$C$3=10,phase_chart!D1226,IF('Input&amp;Output'!$C$3=21,phase_chart!H1226,IF('Input&amp;Output'!$C$3=22,phase_chart!L1226,IF('Input&amp;Output'!$C$3=31,phase_chart!P1226,IF('Input&amp;Output'!$C$3=32,phase_chart!T1226,"")))))</f>
        <v>0</v>
      </c>
      <c r="N1229" s="205" t="b">
        <f>IF('Input&amp;Output'!$C$3=10,phase_chart!E1226,IF('Input&amp;Output'!$C$3=21,phase_chart!I1226,IF('Input&amp;Output'!$C$3=22,phase_chart!M1226,IF('Input&amp;Output'!$C$3=31,phase_chart!Q1226,IF('Input&amp;Output'!$C$3=32,phase_chart!U1226,"")))))</f>
        <v>0</v>
      </c>
      <c r="P1229" s="159">
        <f ca="1">IF(NOT($J1229=0),IF($J1229&lt;IF($P1228=0,0,VLOOKUP(P1228,tbL!$M$37:$Q$43,IF(L1229=TRUE,2,4))),IF($J1229&gt;=VLOOKUP(P1228,tbL!$M$37:$Q$43,IF(L1229=TRUE,3,5)),$P1228,IF(AND(L1228=TRUE,L1229=TRUE),$P1228,$P1228-1)),IF(AND(L1229=TRUE,J1229=VLOOKUP(P1228,tbL!$M$37:$Q$43,IF(L1229=TRUE,2,4))),P1228,IF($P1228+1&gt;$C$12,$C$12,$P1228+1))),0)</f>
        <v>1</v>
      </c>
      <c r="Q1229" s="159">
        <f t="shared" ca="1" si="565"/>
        <v>1</v>
      </c>
      <c r="R1229" s="207">
        <f t="shared" ca="1" si="563"/>
        <v>1</v>
      </c>
      <c r="S1229" s="208"/>
      <c r="T1229" s="159">
        <f t="shared" si="582"/>
        <v>0</v>
      </c>
      <c r="U1229" s="209" t="str">
        <f ca="1">IF(AND(T1229=-1,N1229=TRUE),"*",IF(AND(U1228="*",N1229=TRUE),"*",IF(AND(AND(L1229=TRUE,U1228="*"),J1229&lt;VLOOKUP(V1228+1,tbL!$M$38:$O$43,3)),"*","")))</f>
        <v/>
      </c>
      <c r="V1229" s="204">
        <f t="shared" ca="1" si="566"/>
        <v>1</v>
      </c>
      <c r="Y1229" s="159" t="str">
        <f t="shared" ca="1" si="567"/>
        <v/>
      </c>
      <c r="Z1229" s="159" t="str">
        <f t="shared" si="568"/>
        <v/>
      </c>
      <c r="AA1229" s="159">
        <f t="shared" ca="1" si="559"/>
        <v>1</v>
      </c>
      <c r="AC1229" s="161" t="str">
        <f t="shared" ca="1" si="569"/>
        <v/>
      </c>
      <c r="AD1229" s="161">
        <f t="shared" ca="1" si="570"/>
        <v>1</v>
      </c>
      <c r="AE1229" s="161" t="str">
        <f t="shared" ca="1" si="561"/>
        <v/>
      </c>
      <c r="AF1229" s="161">
        <f t="shared" ca="1" si="571"/>
        <v>1</v>
      </c>
      <c r="AG1229" s="161" t="str">
        <f t="shared" ca="1" si="572"/>
        <v/>
      </c>
      <c r="AH1229" s="161">
        <f t="shared" ca="1" si="573"/>
        <v>1</v>
      </c>
      <c r="AI1229" s="161" t="str">
        <f t="shared" ca="1" si="574"/>
        <v/>
      </c>
      <c r="AJ1229" s="161">
        <f t="shared" ca="1" si="575"/>
        <v>1</v>
      </c>
      <c r="AL1229" s="161" t="str">
        <f t="shared" ca="1" si="576"/>
        <v/>
      </c>
      <c r="AM1229" s="161">
        <f t="shared" ca="1" si="586"/>
        <v>1</v>
      </c>
      <c r="AN1229" s="161" t="str">
        <f t="shared" ca="1" si="577"/>
        <v/>
      </c>
      <c r="AO1229" s="161">
        <f t="shared" ca="1" si="585"/>
        <v>1</v>
      </c>
      <c r="AP1229" s="161" t="str">
        <f t="shared" ca="1" si="578"/>
        <v/>
      </c>
      <c r="AQ1229" s="161">
        <f t="shared" ca="1" si="583"/>
        <v>1</v>
      </c>
      <c r="AR1229" s="161" t="str">
        <f t="shared" ca="1" si="579"/>
        <v/>
      </c>
      <c r="AS1229" s="161">
        <f t="shared" ca="1" si="580"/>
        <v>1</v>
      </c>
      <c r="AT1229" s="159" t="str">
        <f t="shared" ca="1" si="560"/>
        <v/>
      </c>
      <c r="AU1229" s="210">
        <f t="shared" ca="1" si="564"/>
        <v>14</v>
      </c>
      <c r="AV1229" s="209"/>
      <c r="AW1229" s="204">
        <f t="shared" si="581"/>
        <v>13349.027777777763</v>
      </c>
      <c r="AX1229" s="159"/>
      <c r="AZ1229" s="159"/>
      <c r="BM1229" s="207"/>
      <c r="BN1229" s="212"/>
      <c r="BP1229" s="209"/>
      <c r="BQ1229" s="211"/>
      <c r="BR1229" s="211"/>
      <c r="BS1229" s="211"/>
      <c r="BT1229" s="211"/>
      <c r="BU1229" s="211"/>
      <c r="BV1229" s="211"/>
      <c r="BW1229" s="211"/>
      <c r="BX1229" s="211"/>
      <c r="BY1229" s="211"/>
      <c r="BZ1229" s="211"/>
      <c r="CA1229" s="209"/>
      <c r="CB1229" s="224"/>
      <c r="CC1229" s="204"/>
      <c r="CD1229" s="204"/>
      <c r="CE1229" s="204"/>
      <c r="CF1229" s="211"/>
      <c r="CG1229" s="211"/>
      <c r="CI1229" s="209"/>
      <c r="CJ1229" s="209"/>
      <c r="ES1229" s="165"/>
      <c r="ET1229" s="165"/>
      <c r="EU1229" s="166"/>
      <c r="EV1229" s="209"/>
      <c r="EW1229" s="211"/>
      <c r="EX1229" s="211"/>
      <c r="EY1229" s="211"/>
      <c r="EZ1229" s="211"/>
      <c r="FA1229" s="211"/>
      <c r="FD1229" s="165"/>
      <c r="FE1229" s="165"/>
      <c r="FF1229" s="166"/>
      <c r="FG1229" s="209"/>
      <c r="FH1229" s="211"/>
      <c r="FI1229" s="211"/>
      <c r="FJ1229" s="211"/>
      <c r="FK1229" s="211"/>
      <c r="FL1229" s="211"/>
    </row>
    <row r="1230" spans="9:168">
      <c r="I1230" s="221">
        <f t="shared" si="584"/>
        <v>26</v>
      </c>
      <c r="J1230" s="255">
        <f>'v-t_chart'!C1227</f>
        <v>53.9</v>
      </c>
      <c r="K1230" s="204">
        <f t="shared" ca="1" si="562"/>
        <v>157.87309999999999</v>
      </c>
      <c r="L1230" s="259" t="b">
        <f>IF('Input&amp;Output'!$C$3=10,phase_chart!C1227,IF('Input&amp;Output'!$C$3=21,phase_chart!G1227,IF('Input&amp;Output'!$C$3=22,phase_chart!K1227,IF('Input&amp;Output'!$C$3=31,phase_chart!O1227,IF('Input&amp;Output'!$C$3=32,phase_chart!S1227,"")))))</f>
        <v>1</v>
      </c>
      <c r="M1230" s="206" t="b">
        <f>IF('Input&amp;Output'!$C$3=10,phase_chart!D1227,IF('Input&amp;Output'!$C$3=21,phase_chart!H1227,IF('Input&amp;Output'!$C$3=22,phase_chart!L1227,IF('Input&amp;Output'!$C$3=31,phase_chart!P1227,IF('Input&amp;Output'!$C$3=32,phase_chart!T1227,"")))))</f>
        <v>0</v>
      </c>
      <c r="N1230" s="205" t="b">
        <f>IF('Input&amp;Output'!$C$3=10,phase_chart!E1227,IF('Input&amp;Output'!$C$3=21,phase_chart!I1227,IF('Input&amp;Output'!$C$3=22,phase_chart!M1227,IF('Input&amp;Output'!$C$3=31,phase_chart!Q1227,IF('Input&amp;Output'!$C$3=32,phase_chart!U1227,"")))))</f>
        <v>0</v>
      </c>
      <c r="P1230" s="159">
        <f ca="1">IF(NOT($J1230=0),IF($J1230&lt;IF($P1229=0,0,VLOOKUP(P1229,tbL!$M$37:$Q$43,IF(L1230=TRUE,2,4))),IF($J1230&gt;=VLOOKUP(P1229,tbL!$M$37:$Q$43,IF(L1230=TRUE,3,5)),$P1229,IF(AND(L1229=TRUE,L1230=TRUE),$P1229,$P1229-1)),IF(AND(L1230=TRUE,J1230=VLOOKUP(P1229,tbL!$M$37:$Q$43,IF(L1230=TRUE,2,4))),P1229,IF($P1229+1&gt;$C$12,$C$12,$P1229+1))),0)</f>
        <v>1</v>
      </c>
      <c r="Q1230" s="159">
        <f t="shared" ca="1" si="565"/>
        <v>1</v>
      </c>
      <c r="R1230" s="207">
        <f t="shared" ca="1" si="563"/>
        <v>1</v>
      </c>
      <c r="S1230" s="208"/>
      <c r="T1230" s="159">
        <f t="shared" si="582"/>
        <v>0</v>
      </c>
      <c r="U1230" s="209" t="str">
        <f ca="1">IF(AND(T1230=-1,N1230=TRUE),"*",IF(AND(U1229="*",N1230=TRUE),"*",IF(AND(AND(L1230=TRUE,U1229="*"),J1230&lt;VLOOKUP(V1229+1,tbL!$M$38:$O$43,3)),"*","")))</f>
        <v/>
      </c>
      <c r="V1230" s="204">
        <f t="shared" ca="1" si="566"/>
        <v>1</v>
      </c>
      <c r="Y1230" s="159" t="str">
        <f t="shared" ca="1" si="567"/>
        <v/>
      </c>
      <c r="Z1230" s="159" t="str">
        <f t="shared" si="568"/>
        <v/>
      </c>
      <c r="AA1230" s="159">
        <f t="shared" ca="1" si="559"/>
        <v>1</v>
      </c>
      <c r="AC1230" s="161" t="str">
        <f t="shared" ca="1" si="569"/>
        <v/>
      </c>
      <c r="AD1230" s="161">
        <f t="shared" ca="1" si="570"/>
        <v>1</v>
      </c>
      <c r="AE1230" s="161" t="str">
        <f t="shared" ca="1" si="561"/>
        <v/>
      </c>
      <c r="AF1230" s="161">
        <f t="shared" ca="1" si="571"/>
        <v>1</v>
      </c>
      <c r="AG1230" s="161" t="str">
        <f t="shared" ca="1" si="572"/>
        <v/>
      </c>
      <c r="AH1230" s="161">
        <f t="shared" ca="1" si="573"/>
        <v>1</v>
      </c>
      <c r="AI1230" s="161" t="str">
        <f t="shared" ca="1" si="574"/>
        <v/>
      </c>
      <c r="AJ1230" s="161">
        <f t="shared" ca="1" si="575"/>
        <v>1</v>
      </c>
      <c r="AL1230" s="161" t="str">
        <f t="shared" ca="1" si="576"/>
        <v/>
      </c>
      <c r="AM1230" s="161">
        <f t="shared" ca="1" si="586"/>
        <v>1</v>
      </c>
      <c r="AN1230" s="161" t="str">
        <f t="shared" ca="1" si="577"/>
        <v/>
      </c>
      <c r="AO1230" s="161">
        <f t="shared" ca="1" si="585"/>
        <v>1</v>
      </c>
      <c r="AP1230" s="161" t="str">
        <f t="shared" ca="1" si="578"/>
        <v/>
      </c>
      <c r="AQ1230" s="161">
        <f t="shared" ca="1" si="583"/>
        <v>1</v>
      </c>
      <c r="AR1230" s="161" t="str">
        <f t="shared" ca="1" si="579"/>
        <v/>
      </c>
      <c r="AS1230" s="161">
        <f t="shared" ca="1" si="580"/>
        <v>1</v>
      </c>
      <c r="AT1230" s="159" t="str">
        <f t="shared" ca="1" si="560"/>
        <v/>
      </c>
      <c r="AU1230" s="210">
        <f t="shared" ca="1" si="564"/>
        <v>14</v>
      </c>
      <c r="AV1230" s="209"/>
      <c r="AW1230" s="204">
        <f t="shared" si="581"/>
        <v>13363.999999999985</v>
      </c>
      <c r="AX1230" s="159"/>
      <c r="AZ1230" s="159"/>
      <c r="BM1230" s="207"/>
      <c r="BN1230" s="212"/>
      <c r="BP1230" s="209"/>
      <c r="BQ1230" s="211"/>
      <c r="BR1230" s="211"/>
      <c r="BS1230" s="211"/>
      <c r="BT1230" s="211"/>
      <c r="BU1230" s="211"/>
      <c r="BV1230" s="211"/>
      <c r="BW1230" s="211"/>
      <c r="BX1230" s="211"/>
      <c r="BY1230" s="211"/>
      <c r="BZ1230" s="211"/>
      <c r="CA1230" s="209"/>
      <c r="CB1230" s="224"/>
      <c r="CC1230" s="204"/>
      <c r="CD1230" s="204"/>
      <c r="CE1230" s="204"/>
      <c r="CF1230" s="211"/>
      <c r="CG1230" s="211"/>
      <c r="CI1230" s="209"/>
      <c r="CJ1230" s="209"/>
      <c r="ES1230" s="165"/>
      <c r="ET1230" s="165"/>
      <c r="EU1230" s="166"/>
      <c r="EV1230" s="209"/>
      <c r="EW1230" s="211"/>
      <c r="EX1230" s="211"/>
      <c r="EY1230" s="211"/>
      <c r="EZ1230" s="211"/>
      <c r="FA1230" s="211"/>
      <c r="FD1230" s="165"/>
      <c r="FE1230" s="165"/>
      <c r="FF1230" s="166"/>
      <c r="FG1230" s="209"/>
      <c r="FH1230" s="211"/>
      <c r="FI1230" s="211"/>
      <c r="FJ1230" s="211"/>
      <c r="FK1230" s="211"/>
      <c r="FL1230" s="211"/>
    </row>
    <row r="1231" spans="9:168">
      <c r="I1231" s="221">
        <f t="shared" si="584"/>
        <v>27</v>
      </c>
      <c r="J1231" s="255">
        <f>'v-t_chart'!C1228</f>
        <v>52.7</v>
      </c>
      <c r="K1231" s="204">
        <f t="shared" ca="1" si="562"/>
        <v>154.35829999999999</v>
      </c>
      <c r="L1231" s="259" t="b">
        <f>IF('Input&amp;Output'!$C$3=10,phase_chart!C1228,IF('Input&amp;Output'!$C$3=21,phase_chart!G1228,IF('Input&amp;Output'!$C$3=22,phase_chart!K1228,IF('Input&amp;Output'!$C$3=31,phase_chart!O1228,IF('Input&amp;Output'!$C$3=32,phase_chart!S1228,"")))))</f>
        <v>1</v>
      </c>
      <c r="M1231" s="206" t="b">
        <f>IF('Input&amp;Output'!$C$3=10,phase_chart!D1228,IF('Input&amp;Output'!$C$3=21,phase_chart!H1228,IF('Input&amp;Output'!$C$3=22,phase_chart!L1228,IF('Input&amp;Output'!$C$3=31,phase_chart!P1228,IF('Input&amp;Output'!$C$3=32,phase_chart!T1228,"")))))</f>
        <v>0</v>
      </c>
      <c r="N1231" s="205" t="b">
        <f>IF('Input&amp;Output'!$C$3=10,phase_chart!E1228,IF('Input&amp;Output'!$C$3=21,phase_chart!I1228,IF('Input&amp;Output'!$C$3=22,phase_chart!M1228,IF('Input&amp;Output'!$C$3=31,phase_chart!Q1228,IF('Input&amp;Output'!$C$3=32,phase_chart!U1228,"")))))</f>
        <v>0</v>
      </c>
      <c r="P1231" s="159">
        <f ca="1">IF(NOT($J1231=0),IF($J1231&lt;IF($P1230=0,0,VLOOKUP(P1230,tbL!$M$37:$Q$43,IF(L1231=TRUE,2,4))),IF($J1231&gt;=VLOOKUP(P1230,tbL!$M$37:$Q$43,IF(L1231=TRUE,3,5)),$P1230,IF(AND(L1230=TRUE,L1231=TRUE),$P1230,$P1230-1)),IF(AND(L1231=TRUE,J1231=VLOOKUP(P1230,tbL!$M$37:$Q$43,IF(L1231=TRUE,2,4))),P1230,IF($P1230+1&gt;$C$12,$C$12,$P1230+1))),0)</f>
        <v>1</v>
      </c>
      <c r="Q1231" s="159">
        <f t="shared" ca="1" si="565"/>
        <v>1</v>
      </c>
      <c r="R1231" s="207">
        <f t="shared" ca="1" si="563"/>
        <v>1</v>
      </c>
      <c r="S1231" s="208"/>
      <c r="T1231" s="159">
        <f t="shared" si="582"/>
        <v>0</v>
      </c>
      <c r="U1231" s="209" t="str">
        <f ca="1">IF(AND(T1231=-1,N1231=TRUE),"*",IF(AND(U1230="*",N1231=TRUE),"*",IF(AND(AND(L1231=TRUE,U1230="*"),J1231&lt;VLOOKUP(V1230+1,tbL!$M$38:$O$43,3)),"*","")))</f>
        <v/>
      </c>
      <c r="V1231" s="204">
        <f t="shared" ca="1" si="566"/>
        <v>1</v>
      </c>
      <c r="Y1231" s="159" t="str">
        <f t="shared" ca="1" si="567"/>
        <v/>
      </c>
      <c r="Z1231" s="159" t="str">
        <f t="shared" si="568"/>
        <v/>
      </c>
      <c r="AA1231" s="159">
        <f t="shared" ca="1" si="559"/>
        <v>1</v>
      </c>
      <c r="AC1231" s="161" t="str">
        <f t="shared" ca="1" si="569"/>
        <v/>
      </c>
      <c r="AD1231" s="161">
        <f t="shared" ca="1" si="570"/>
        <v>1</v>
      </c>
      <c r="AE1231" s="161" t="str">
        <f t="shared" ca="1" si="561"/>
        <v/>
      </c>
      <c r="AF1231" s="161">
        <f t="shared" ca="1" si="571"/>
        <v>1</v>
      </c>
      <c r="AG1231" s="161" t="str">
        <f t="shared" ca="1" si="572"/>
        <v/>
      </c>
      <c r="AH1231" s="161">
        <f t="shared" ca="1" si="573"/>
        <v>1</v>
      </c>
      <c r="AI1231" s="161" t="str">
        <f t="shared" ca="1" si="574"/>
        <v/>
      </c>
      <c r="AJ1231" s="161">
        <f t="shared" ca="1" si="575"/>
        <v>1</v>
      </c>
      <c r="AL1231" s="161" t="str">
        <f t="shared" ca="1" si="576"/>
        <v/>
      </c>
      <c r="AM1231" s="161">
        <f t="shared" ca="1" si="586"/>
        <v>1</v>
      </c>
      <c r="AN1231" s="161" t="str">
        <f t="shared" ca="1" si="577"/>
        <v/>
      </c>
      <c r="AO1231" s="161">
        <f t="shared" ca="1" si="585"/>
        <v>1</v>
      </c>
      <c r="AP1231" s="161" t="str">
        <f t="shared" ca="1" si="578"/>
        <v/>
      </c>
      <c r="AQ1231" s="161">
        <f t="shared" ca="1" si="583"/>
        <v>1</v>
      </c>
      <c r="AR1231" s="161" t="str">
        <f t="shared" ca="1" si="579"/>
        <v/>
      </c>
      <c r="AS1231" s="161">
        <f t="shared" ca="1" si="580"/>
        <v>1</v>
      </c>
      <c r="AT1231" s="159" t="str">
        <f t="shared" ca="1" si="560"/>
        <v/>
      </c>
      <c r="AU1231" s="210">
        <f t="shared" ca="1" si="564"/>
        <v>14</v>
      </c>
      <c r="AV1231" s="209"/>
      <c r="AW1231" s="204">
        <f t="shared" si="581"/>
        <v>13378.638888888874</v>
      </c>
      <c r="AX1231" s="159"/>
      <c r="AZ1231" s="159"/>
      <c r="BM1231" s="207"/>
      <c r="BN1231" s="212"/>
      <c r="BP1231" s="209"/>
      <c r="BQ1231" s="211"/>
      <c r="BR1231" s="211"/>
      <c r="BS1231" s="211"/>
      <c r="BT1231" s="211"/>
      <c r="BU1231" s="211"/>
      <c r="BV1231" s="211"/>
      <c r="BW1231" s="211"/>
      <c r="BX1231" s="211"/>
      <c r="BY1231" s="211"/>
      <c r="BZ1231" s="211"/>
      <c r="CA1231" s="209"/>
      <c r="CB1231" s="224"/>
      <c r="CC1231" s="204"/>
      <c r="CD1231" s="204"/>
      <c r="CE1231" s="204"/>
      <c r="CF1231" s="211"/>
      <c r="CG1231" s="211"/>
      <c r="CI1231" s="209"/>
      <c r="CJ1231" s="209"/>
      <c r="ES1231" s="165"/>
      <c r="ET1231" s="165"/>
      <c r="EU1231" s="166"/>
      <c r="EV1231" s="209"/>
      <c r="EW1231" s="211"/>
      <c r="EX1231" s="211"/>
      <c r="EY1231" s="211"/>
      <c r="EZ1231" s="211"/>
      <c r="FA1231" s="211"/>
      <c r="FD1231" s="165"/>
      <c r="FE1231" s="165"/>
      <c r="FF1231" s="166"/>
      <c r="FG1231" s="209"/>
      <c r="FH1231" s="211"/>
      <c r="FI1231" s="211"/>
      <c r="FJ1231" s="211"/>
      <c r="FK1231" s="211"/>
      <c r="FL1231" s="211"/>
    </row>
    <row r="1232" spans="9:168">
      <c r="I1232" s="221">
        <f t="shared" si="584"/>
        <v>28</v>
      </c>
      <c r="J1232" s="159">
        <f>'v-t_chart'!C1229</f>
        <v>52.8</v>
      </c>
      <c r="K1232" s="204">
        <f t="shared" ca="1" si="562"/>
        <v>154.65119999999999</v>
      </c>
      <c r="L1232" s="205" t="b">
        <f>IF('Input&amp;Output'!$C$3=10,phase_chart!C1229,IF('Input&amp;Output'!$C$3=21,phase_chart!G1229,IF('Input&amp;Output'!$C$3=22,phase_chart!K1229,IF('Input&amp;Output'!$C$3=31,phase_chart!O1229,IF('Input&amp;Output'!$C$3=32,phase_chart!S1229,"")))))</f>
        <v>1</v>
      </c>
      <c r="M1232" s="206" t="b">
        <f>IF('Input&amp;Output'!$C$3=10,phase_chart!D1229,IF('Input&amp;Output'!$C$3=21,phase_chart!H1229,IF('Input&amp;Output'!$C$3=22,phase_chart!L1229,IF('Input&amp;Output'!$C$3=31,phase_chart!P1229,IF('Input&amp;Output'!$C$3=32,phase_chart!T1229,"")))))</f>
        <v>0</v>
      </c>
      <c r="N1232" s="205" t="b">
        <f>IF('Input&amp;Output'!$C$3=10,phase_chart!E1229,IF('Input&amp;Output'!$C$3=21,phase_chart!I1229,IF('Input&amp;Output'!$C$3=22,phase_chart!M1229,IF('Input&amp;Output'!$C$3=31,phase_chart!Q1229,IF('Input&amp;Output'!$C$3=32,phase_chart!U1229,"")))))</f>
        <v>0</v>
      </c>
      <c r="P1232" s="159">
        <f ca="1">IF(NOT($J1232=0),IF($J1232&lt;IF($P1231=0,0,VLOOKUP(P1231,tbL!$M$37:$Q$43,IF(L1232=TRUE,2,4))),IF($J1232&gt;=VLOOKUP(P1231,tbL!$M$37:$Q$43,IF(L1232=TRUE,3,5)),$P1231,IF(AND(L1231=TRUE,L1232=TRUE),$P1231,$P1231-1)),IF(AND(L1232=TRUE,J1232=VLOOKUP(P1231,tbL!$M$37:$Q$43,IF(L1232=TRUE,2,4))),P1231,IF($P1231+1&gt;$C$12,$C$12,$P1231+1))),0)</f>
        <v>1</v>
      </c>
      <c r="Q1232" s="159">
        <f t="shared" ca="1" si="565"/>
        <v>1</v>
      </c>
      <c r="R1232" s="207">
        <f t="shared" ca="1" si="563"/>
        <v>1</v>
      </c>
      <c r="S1232" s="208"/>
      <c r="T1232" s="159">
        <f t="shared" si="582"/>
        <v>0</v>
      </c>
      <c r="U1232" s="209" t="str">
        <f ca="1">IF(AND(T1232=-1,N1232=TRUE),"*",IF(AND(U1231="*",N1232=TRUE),"*",IF(AND(AND(L1232=TRUE,U1231="*"),J1232&lt;VLOOKUP(V1231+1,tbL!$M$38:$O$43,3)),"*","")))</f>
        <v/>
      </c>
      <c r="V1232" s="204">
        <f t="shared" ca="1" si="566"/>
        <v>1</v>
      </c>
      <c r="Y1232" s="159" t="str">
        <f t="shared" ca="1" si="567"/>
        <v/>
      </c>
      <c r="Z1232" s="159" t="str">
        <f t="shared" si="568"/>
        <v/>
      </c>
      <c r="AA1232" s="159">
        <f t="shared" ca="1" si="559"/>
        <v>1</v>
      </c>
      <c r="AC1232" s="161" t="str">
        <f t="shared" ca="1" si="569"/>
        <v/>
      </c>
      <c r="AD1232" s="161">
        <f t="shared" ca="1" si="570"/>
        <v>1</v>
      </c>
      <c r="AE1232" s="161" t="str">
        <f t="shared" ca="1" si="561"/>
        <v/>
      </c>
      <c r="AF1232" s="161">
        <f t="shared" ca="1" si="571"/>
        <v>1</v>
      </c>
      <c r="AG1232" s="161" t="str">
        <f t="shared" ca="1" si="572"/>
        <v/>
      </c>
      <c r="AH1232" s="161">
        <f t="shared" ca="1" si="573"/>
        <v>1</v>
      </c>
      <c r="AI1232" s="161" t="str">
        <f t="shared" ca="1" si="574"/>
        <v/>
      </c>
      <c r="AJ1232" s="161">
        <f t="shared" ca="1" si="575"/>
        <v>1</v>
      </c>
      <c r="AL1232" s="161" t="str">
        <f t="shared" ca="1" si="576"/>
        <v/>
      </c>
      <c r="AM1232" s="161">
        <f t="shared" ca="1" si="586"/>
        <v>1</v>
      </c>
      <c r="AN1232" s="161" t="str">
        <f t="shared" ca="1" si="577"/>
        <v/>
      </c>
      <c r="AO1232" s="161">
        <f t="shared" ca="1" si="585"/>
        <v>1</v>
      </c>
      <c r="AP1232" s="161" t="str">
        <f t="shared" ca="1" si="578"/>
        <v/>
      </c>
      <c r="AQ1232" s="161">
        <f t="shared" ca="1" si="583"/>
        <v>1</v>
      </c>
      <c r="AR1232" s="161" t="str">
        <f t="shared" ca="1" si="579"/>
        <v/>
      </c>
      <c r="AS1232" s="161">
        <f t="shared" ca="1" si="580"/>
        <v>1</v>
      </c>
      <c r="AT1232" s="159" t="str">
        <f t="shared" ca="1" si="560"/>
        <v/>
      </c>
      <c r="AU1232" s="210">
        <f t="shared" ca="1" si="564"/>
        <v>14</v>
      </c>
      <c r="AV1232" s="209"/>
      <c r="AW1232" s="204">
        <f t="shared" si="581"/>
        <v>13393.30555555554</v>
      </c>
      <c r="AX1232" s="159"/>
      <c r="AZ1232" s="159"/>
      <c r="BM1232" s="207"/>
      <c r="BN1232" s="212"/>
      <c r="BP1232" s="209"/>
      <c r="BQ1232" s="211"/>
      <c r="BR1232" s="211"/>
      <c r="BS1232" s="211"/>
      <c r="BT1232" s="211"/>
      <c r="BU1232" s="211"/>
      <c r="BV1232" s="211"/>
      <c r="BW1232" s="211"/>
      <c r="BX1232" s="211"/>
      <c r="BY1232" s="211"/>
      <c r="BZ1232" s="211"/>
      <c r="CA1232" s="209"/>
      <c r="CB1232" s="224"/>
      <c r="CC1232" s="204"/>
      <c r="CD1232" s="204"/>
      <c r="CE1232" s="204"/>
      <c r="CF1232" s="211"/>
      <c r="CG1232" s="211"/>
      <c r="CI1232" s="209"/>
      <c r="CJ1232" s="209"/>
      <c r="ES1232" s="165"/>
      <c r="ET1232" s="165"/>
      <c r="EU1232" s="166"/>
      <c r="EV1232" s="209"/>
      <c r="EW1232" s="211"/>
      <c r="EX1232" s="211"/>
      <c r="EY1232" s="211"/>
      <c r="EZ1232" s="211"/>
      <c r="FA1232" s="211"/>
      <c r="FD1232" s="165"/>
      <c r="FE1232" s="165"/>
      <c r="FF1232" s="166"/>
      <c r="FG1232" s="209"/>
      <c r="FH1232" s="211"/>
      <c r="FI1232" s="211"/>
      <c r="FJ1232" s="211"/>
      <c r="FK1232" s="211"/>
      <c r="FL1232" s="211"/>
    </row>
    <row r="1233" spans="9:168">
      <c r="I1233" s="221">
        <f t="shared" si="584"/>
        <v>29</v>
      </c>
      <c r="J1233" s="159">
        <f>'v-t_chart'!C1230</f>
        <v>55</v>
      </c>
      <c r="K1233" s="204">
        <f t="shared" ca="1" si="562"/>
        <v>161.095</v>
      </c>
      <c r="L1233" s="205" t="b">
        <f>IF('Input&amp;Output'!$C$3=10,phase_chart!C1230,IF('Input&amp;Output'!$C$3=21,phase_chart!G1230,IF('Input&amp;Output'!$C$3=22,phase_chart!K1230,IF('Input&amp;Output'!$C$3=31,phase_chart!O1230,IF('Input&amp;Output'!$C$3=32,phase_chart!S1230,"")))))</f>
        <v>1</v>
      </c>
      <c r="M1233" s="206" t="b">
        <f>IF('Input&amp;Output'!$C$3=10,phase_chart!D1230,IF('Input&amp;Output'!$C$3=21,phase_chart!H1230,IF('Input&amp;Output'!$C$3=22,phase_chart!L1230,IF('Input&amp;Output'!$C$3=31,phase_chart!P1230,IF('Input&amp;Output'!$C$3=32,phase_chart!T1230,"")))))</f>
        <v>0</v>
      </c>
      <c r="N1233" s="205" t="b">
        <f>IF('Input&amp;Output'!$C$3=10,phase_chart!E1230,IF('Input&amp;Output'!$C$3=21,phase_chart!I1230,IF('Input&amp;Output'!$C$3=22,phase_chart!M1230,IF('Input&amp;Output'!$C$3=31,phase_chart!Q1230,IF('Input&amp;Output'!$C$3=32,phase_chart!U1230,"")))))</f>
        <v>0</v>
      </c>
      <c r="P1233" s="159">
        <f ca="1">IF(NOT($J1233=0),IF($J1233&lt;IF($P1232=0,0,VLOOKUP(P1232,tbL!$M$37:$Q$43,IF(L1233=TRUE,2,4))),IF($J1233&gt;=VLOOKUP(P1232,tbL!$M$37:$Q$43,IF(L1233=TRUE,3,5)),$P1232,IF(AND(L1232=TRUE,L1233=TRUE),$P1232,$P1232-1)),IF(AND(L1233=TRUE,J1233=VLOOKUP(P1232,tbL!$M$37:$Q$43,IF(L1233=TRUE,2,4))),P1232,IF($P1232+1&gt;$C$12,$C$12,$P1232+1))),0)</f>
        <v>1</v>
      </c>
      <c r="Q1233" s="159">
        <f t="shared" ca="1" si="565"/>
        <v>1</v>
      </c>
      <c r="R1233" s="207">
        <f t="shared" ca="1" si="563"/>
        <v>1</v>
      </c>
      <c r="S1233" s="208"/>
      <c r="T1233" s="159">
        <f t="shared" si="582"/>
        <v>0</v>
      </c>
      <c r="U1233" s="209" t="str">
        <f ca="1">IF(AND(T1233=-1,N1233=TRUE),"*",IF(AND(U1232="*",N1233=TRUE),"*",IF(AND(AND(L1233=TRUE,U1232="*"),J1233&lt;VLOOKUP(V1232+1,tbL!$M$38:$O$43,3)),"*","")))</f>
        <v/>
      </c>
      <c r="V1233" s="204">
        <f t="shared" ca="1" si="566"/>
        <v>1</v>
      </c>
      <c r="Y1233" s="159" t="str">
        <f t="shared" ca="1" si="567"/>
        <v/>
      </c>
      <c r="Z1233" s="159" t="str">
        <f t="shared" si="568"/>
        <v/>
      </c>
      <c r="AA1233" s="159">
        <f t="shared" ca="1" si="559"/>
        <v>1</v>
      </c>
      <c r="AC1233" s="161" t="str">
        <f t="shared" ca="1" si="569"/>
        <v/>
      </c>
      <c r="AD1233" s="161">
        <f t="shared" ca="1" si="570"/>
        <v>1</v>
      </c>
      <c r="AE1233" s="161" t="str">
        <f t="shared" ca="1" si="561"/>
        <v/>
      </c>
      <c r="AF1233" s="161">
        <f t="shared" ca="1" si="571"/>
        <v>1</v>
      </c>
      <c r="AG1233" s="161" t="str">
        <f t="shared" ca="1" si="572"/>
        <v/>
      </c>
      <c r="AH1233" s="161">
        <f t="shared" ca="1" si="573"/>
        <v>1</v>
      </c>
      <c r="AI1233" s="161" t="str">
        <f t="shared" ca="1" si="574"/>
        <v/>
      </c>
      <c r="AJ1233" s="161">
        <f t="shared" ca="1" si="575"/>
        <v>1</v>
      </c>
      <c r="AL1233" s="161" t="str">
        <f t="shared" ca="1" si="576"/>
        <v/>
      </c>
      <c r="AM1233" s="161">
        <f t="shared" ca="1" si="586"/>
        <v>1</v>
      </c>
      <c r="AN1233" s="161" t="str">
        <f t="shared" ca="1" si="577"/>
        <v/>
      </c>
      <c r="AO1233" s="161">
        <f t="shared" ca="1" si="585"/>
        <v>1</v>
      </c>
      <c r="AP1233" s="161" t="str">
        <f t="shared" ca="1" si="578"/>
        <v/>
      </c>
      <c r="AQ1233" s="161">
        <f t="shared" ca="1" si="583"/>
        <v>1</v>
      </c>
      <c r="AR1233" s="161" t="str">
        <f t="shared" ca="1" si="579"/>
        <v/>
      </c>
      <c r="AS1233" s="161">
        <f t="shared" ca="1" si="580"/>
        <v>1</v>
      </c>
      <c r="AT1233" s="159" t="str">
        <f t="shared" ca="1" si="560"/>
        <v/>
      </c>
      <c r="AU1233" s="210">
        <f t="shared" ca="1" si="564"/>
        <v>14</v>
      </c>
      <c r="AV1233" s="209"/>
      <c r="AW1233" s="204">
        <f t="shared" si="581"/>
        <v>13408.583333333318</v>
      </c>
      <c r="AX1233" s="159"/>
      <c r="AZ1233" s="159"/>
      <c r="BM1233" s="207"/>
      <c r="BN1233" s="212"/>
      <c r="BP1233" s="209"/>
      <c r="BQ1233" s="211"/>
      <c r="BR1233" s="211"/>
      <c r="BS1233" s="211"/>
      <c r="BT1233" s="211"/>
      <c r="BU1233" s="211"/>
      <c r="BV1233" s="211"/>
      <c r="BW1233" s="211"/>
      <c r="BX1233" s="211"/>
      <c r="BY1233" s="211"/>
      <c r="BZ1233" s="211"/>
      <c r="CA1233" s="209"/>
      <c r="CB1233" s="224"/>
      <c r="CC1233" s="204"/>
      <c r="CD1233" s="204"/>
      <c r="CE1233" s="204"/>
      <c r="CF1233" s="211"/>
      <c r="CG1233" s="211"/>
      <c r="CI1233" s="209"/>
      <c r="CJ1233" s="209"/>
      <c r="ES1233" s="165"/>
      <c r="ET1233" s="165"/>
      <c r="EU1233" s="166"/>
      <c r="EV1233" s="209"/>
      <c r="EW1233" s="211"/>
      <c r="EX1233" s="211"/>
      <c r="EY1233" s="211"/>
      <c r="EZ1233" s="211"/>
      <c r="FA1233" s="211"/>
      <c r="FD1233" s="165"/>
      <c r="FE1233" s="165"/>
      <c r="FF1233" s="166"/>
      <c r="FG1233" s="209"/>
      <c r="FH1233" s="211"/>
      <c r="FI1233" s="211"/>
      <c r="FJ1233" s="211"/>
      <c r="FK1233" s="211"/>
      <c r="FL1233" s="211"/>
    </row>
    <row r="1234" spans="9:168">
      <c r="I1234" s="221">
        <f t="shared" si="584"/>
        <v>30</v>
      </c>
      <c r="J1234" s="159">
        <f>'v-t_chart'!C1231</f>
        <v>58.5</v>
      </c>
      <c r="K1234" s="204">
        <f t="shared" ca="1" si="562"/>
        <v>171.34649999999999</v>
      </c>
      <c r="L1234" s="205" t="b">
        <f>IF('Input&amp;Output'!$C$3=10,phase_chart!C1231,IF('Input&amp;Output'!$C$3=21,phase_chart!G1231,IF('Input&amp;Output'!$C$3=22,phase_chart!K1231,IF('Input&amp;Output'!$C$3=31,phase_chart!O1231,IF('Input&amp;Output'!$C$3=32,phase_chart!S1231,"")))))</f>
        <v>1</v>
      </c>
      <c r="M1234" s="206" t="b">
        <f>IF('Input&amp;Output'!$C$3=10,phase_chart!D1231,IF('Input&amp;Output'!$C$3=21,phase_chart!H1231,IF('Input&amp;Output'!$C$3=22,phase_chart!L1231,IF('Input&amp;Output'!$C$3=31,phase_chart!P1231,IF('Input&amp;Output'!$C$3=32,phase_chart!T1231,"")))))</f>
        <v>0</v>
      </c>
      <c r="N1234" s="205" t="b">
        <f>IF('Input&amp;Output'!$C$3=10,phase_chart!E1231,IF('Input&amp;Output'!$C$3=21,phase_chart!I1231,IF('Input&amp;Output'!$C$3=22,phase_chart!M1231,IF('Input&amp;Output'!$C$3=31,phase_chart!Q1231,IF('Input&amp;Output'!$C$3=32,phase_chart!U1231,"")))))</f>
        <v>0</v>
      </c>
      <c r="P1234" s="159">
        <f ca="1">IF(NOT($J1234=0),IF($J1234&lt;IF($P1233=0,0,VLOOKUP(P1233,tbL!$M$37:$Q$43,IF(L1234=TRUE,2,4))),IF($J1234&gt;=VLOOKUP(P1233,tbL!$M$37:$Q$43,IF(L1234=TRUE,3,5)),$P1233,IF(AND(L1233=TRUE,L1234=TRUE),$P1233,$P1233-1)),IF(AND(L1234=TRUE,J1234=VLOOKUP(P1233,tbL!$M$37:$Q$43,IF(L1234=TRUE,2,4))),P1233,IF($P1233+1&gt;$C$12,$C$12,$P1233+1))),0)</f>
        <v>1</v>
      </c>
      <c r="Q1234" s="159">
        <f t="shared" ca="1" si="565"/>
        <v>1</v>
      </c>
      <c r="R1234" s="207">
        <f t="shared" ca="1" si="563"/>
        <v>1</v>
      </c>
      <c r="S1234" s="208"/>
      <c r="T1234" s="159">
        <f t="shared" si="582"/>
        <v>0</v>
      </c>
      <c r="U1234" s="209" t="str">
        <f ca="1">IF(AND(T1234=-1,N1234=TRUE),"*",IF(AND(U1233="*",N1234=TRUE),"*",IF(AND(AND(L1234=TRUE,U1233="*"),J1234&lt;VLOOKUP(V1233+1,tbL!$M$38:$O$43,3)),"*","")))</f>
        <v/>
      </c>
      <c r="V1234" s="204">
        <f t="shared" ca="1" si="566"/>
        <v>1</v>
      </c>
      <c r="Y1234" s="159" t="str">
        <f t="shared" ca="1" si="567"/>
        <v/>
      </c>
      <c r="Z1234" s="159" t="str">
        <f t="shared" si="568"/>
        <v/>
      </c>
      <c r="AA1234" s="159">
        <f t="shared" ca="1" si="559"/>
        <v>1</v>
      </c>
      <c r="AC1234" s="161" t="str">
        <f t="shared" ca="1" si="569"/>
        <v/>
      </c>
      <c r="AD1234" s="161">
        <f t="shared" ca="1" si="570"/>
        <v>1</v>
      </c>
      <c r="AE1234" s="161" t="str">
        <f t="shared" ca="1" si="561"/>
        <v/>
      </c>
      <c r="AF1234" s="161">
        <f t="shared" ca="1" si="571"/>
        <v>1</v>
      </c>
      <c r="AG1234" s="161" t="str">
        <f t="shared" ca="1" si="572"/>
        <v/>
      </c>
      <c r="AH1234" s="161">
        <f t="shared" ca="1" si="573"/>
        <v>1</v>
      </c>
      <c r="AI1234" s="161" t="str">
        <f t="shared" ca="1" si="574"/>
        <v/>
      </c>
      <c r="AJ1234" s="161">
        <f t="shared" ca="1" si="575"/>
        <v>1</v>
      </c>
      <c r="AL1234" s="161" t="str">
        <f t="shared" ca="1" si="576"/>
        <v/>
      </c>
      <c r="AM1234" s="161">
        <f t="shared" ca="1" si="586"/>
        <v>1</v>
      </c>
      <c r="AN1234" s="161" t="str">
        <f t="shared" ca="1" si="577"/>
        <v/>
      </c>
      <c r="AO1234" s="161">
        <f t="shared" ca="1" si="585"/>
        <v>1</v>
      </c>
      <c r="AP1234" s="161" t="str">
        <f t="shared" ca="1" si="578"/>
        <v/>
      </c>
      <c r="AQ1234" s="161">
        <f t="shared" ca="1" si="583"/>
        <v>1</v>
      </c>
      <c r="AR1234" s="161" t="str">
        <f t="shared" ca="1" si="579"/>
        <v/>
      </c>
      <c r="AS1234" s="161">
        <f t="shared" ca="1" si="580"/>
        <v>1</v>
      </c>
      <c r="AT1234" s="159" t="str">
        <f t="shared" ca="1" si="560"/>
        <v/>
      </c>
      <c r="AU1234" s="210">
        <f t="shared" ca="1" si="564"/>
        <v>14</v>
      </c>
      <c r="AV1234" s="209"/>
      <c r="AW1234" s="204">
        <f t="shared" si="581"/>
        <v>13424.833333333318</v>
      </c>
      <c r="AX1234" s="159"/>
      <c r="AZ1234" s="159"/>
      <c r="BM1234" s="207"/>
      <c r="BN1234" s="212"/>
      <c r="BP1234" s="209"/>
      <c r="BQ1234" s="211"/>
      <c r="BR1234" s="211"/>
      <c r="BS1234" s="211"/>
      <c r="BT1234" s="211"/>
      <c r="BU1234" s="211"/>
      <c r="BV1234" s="211"/>
      <c r="BW1234" s="211"/>
      <c r="BX1234" s="211"/>
      <c r="BY1234" s="211"/>
      <c r="BZ1234" s="211"/>
      <c r="CA1234" s="209"/>
      <c r="CB1234" s="224"/>
      <c r="CC1234" s="204"/>
      <c r="CD1234" s="204"/>
      <c r="CE1234" s="204"/>
      <c r="CF1234" s="211"/>
      <c r="CG1234" s="211"/>
      <c r="CI1234" s="209"/>
      <c r="CJ1234" s="209"/>
      <c r="ES1234" s="165"/>
      <c r="ET1234" s="165"/>
      <c r="EU1234" s="166"/>
      <c r="EV1234" s="209"/>
      <c r="EW1234" s="211"/>
      <c r="EX1234" s="211"/>
      <c r="EY1234" s="211"/>
      <c r="EZ1234" s="211"/>
      <c r="FA1234" s="211"/>
      <c r="FD1234" s="165"/>
      <c r="FE1234" s="165"/>
      <c r="FF1234" s="166"/>
      <c r="FG1234" s="209"/>
      <c r="FH1234" s="211"/>
      <c r="FI1234" s="211"/>
      <c r="FJ1234" s="211"/>
      <c r="FK1234" s="211"/>
      <c r="FL1234" s="211"/>
    </row>
    <row r="1235" spans="9:168">
      <c r="I1235" s="221">
        <f t="shared" si="584"/>
        <v>31</v>
      </c>
      <c r="J1235" s="159">
        <f>'v-t_chart'!C1232</f>
        <v>62.3</v>
      </c>
      <c r="K1235" s="204">
        <f t="shared" ca="1" si="562"/>
        <v>182.47669999999999</v>
      </c>
      <c r="L1235" s="205" t="b">
        <f>IF('Input&amp;Output'!$C$3=10,phase_chart!C1232,IF('Input&amp;Output'!$C$3=21,phase_chart!G1232,IF('Input&amp;Output'!$C$3=22,phase_chart!K1232,IF('Input&amp;Output'!$C$3=31,phase_chart!O1232,IF('Input&amp;Output'!$C$3=32,phase_chart!S1232,"")))))</f>
        <v>1</v>
      </c>
      <c r="M1235" s="206" t="b">
        <f>IF('Input&amp;Output'!$C$3=10,phase_chart!D1232,IF('Input&amp;Output'!$C$3=21,phase_chart!H1232,IF('Input&amp;Output'!$C$3=22,phase_chart!L1232,IF('Input&amp;Output'!$C$3=31,phase_chart!P1232,IF('Input&amp;Output'!$C$3=32,phase_chart!T1232,"")))))</f>
        <v>0</v>
      </c>
      <c r="N1235" s="205" t="b">
        <f>IF('Input&amp;Output'!$C$3=10,phase_chart!E1232,IF('Input&amp;Output'!$C$3=21,phase_chart!I1232,IF('Input&amp;Output'!$C$3=22,phase_chart!M1232,IF('Input&amp;Output'!$C$3=31,phase_chart!Q1232,IF('Input&amp;Output'!$C$3=32,phase_chart!U1232,"")))))</f>
        <v>0</v>
      </c>
      <c r="P1235" s="159">
        <f ca="1">IF(NOT($J1235=0),IF($J1235&lt;IF($P1234=0,0,VLOOKUP(P1234,tbL!$M$37:$Q$43,IF(L1235=TRUE,2,4))),IF($J1235&gt;=VLOOKUP(P1234,tbL!$M$37:$Q$43,IF(L1235=TRUE,3,5)),$P1234,IF(AND(L1234=TRUE,L1235=TRUE),$P1234,$P1234-1)),IF(AND(L1235=TRUE,J1235=VLOOKUP(P1234,tbL!$M$37:$Q$43,IF(L1235=TRUE,2,4))),P1234,IF($P1234+1&gt;$C$12,$C$12,$P1234+1))),0)</f>
        <v>1</v>
      </c>
      <c r="Q1235" s="159">
        <f t="shared" ca="1" si="565"/>
        <v>1</v>
      </c>
      <c r="R1235" s="207">
        <f t="shared" ca="1" si="563"/>
        <v>1</v>
      </c>
      <c r="S1235" s="208"/>
      <c r="T1235" s="159">
        <f t="shared" si="582"/>
        <v>0</v>
      </c>
      <c r="U1235" s="209" t="str">
        <f ca="1">IF(AND(T1235=-1,N1235=TRUE),"*",IF(AND(U1234="*",N1235=TRUE),"*",IF(AND(AND(L1235=TRUE,U1234="*"),J1235&lt;VLOOKUP(V1234+1,tbL!$M$38:$O$43,3)),"*","")))</f>
        <v/>
      </c>
      <c r="V1235" s="204">
        <f t="shared" ca="1" si="566"/>
        <v>1</v>
      </c>
      <c r="Y1235" s="159" t="str">
        <f t="shared" ca="1" si="567"/>
        <v/>
      </c>
      <c r="Z1235" s="159" t="str">
        <f t="shared" si="568"/>
        <v/>
      </c>
      <c r="AA1235" s="159">
        <f t="shared" ca="1" si="559"/>
        <v>1</v>
      </c>
      <c r="AC1235" s="161" t="str">
        <f t="shared" ca="1" si="569"/>
        <v/>
      </c>
      <c r="AD1235" s="161">
        <f t="shared" ca="1" si="570"/>
        <v>1</v>
      </c>
      <c r="AE1235" s="161" t="str">
        <f t="shared" ca="1" si="561"/>
        <v/>
      </c>
      <c r="AF1235" s="161">
        <f t="shared" ca="1" si="571"/>
        <v>1</v>
      </c>
      <c r="AG1235" s="161" t="str">
        <f t="shared" ca="1" si="572"/>
        <v/>
      </c>
      <c r="AH1235" s="161">
        <f t="shared" ca="1" si="573"/>
        <v>1</v>
      </c>
      <c r="AI1235" s="161" t="str">
        <f t="shared" ca="1" si="574"/>
        <v/>
      </c>
      <c r="AJ1235" s="161">
        <f t="shared" ca="1" si="575"/>
        <v>1</v>
      </c>
      <c r="AL1235" s="161" t="str">
        <f t="shared" ca="1" si="576"/>
        <v/>
      </c>
      <c r="AM1235" s="161">
        <f t="shared" ca="1" si="586"/>
        <v>1</v>
      </c>
      <c r="AN1235" s="161" t="str">
        <f t="shared" ca="1" si="577"/>
        <v/>
      </c>
      <c r="AO1235" s="161">
        <f t="shared" ca="1" si="585"/>
        <v>1</v>
      </c>
      <c r="AP1235" s="161" t="str">
        <f t="shared" ca="1" si="578"/>
        <v/>
      </c>
      <c r="AQ1235" s="161">
        <f t="shared" ca="1" si="583"/>
        <v>1</v>
      </c>
      <c r="AR1235" s="161" t="str">
        <f t="shared" ca="1" si="579"/>
        <v/>
      </c>
      <c r="AS1235" s="161">
        <f t="shared" ca="1" si="580"/>
        <v>1</v>
      </c>
      <c r="AT1235" s="159" t="str">
        <f t="shared" ca="1" si="560"/>
        <v/>
      </c>
      <c r="AU1235" s="210">
        <f t="shared" ca="1" si="564"/>
        <v>14</v>
      </c>
      <c r="AV1235" s="209"/>
      <c r="AW1235" s="204">
        <f t="shared" si="581"/>
        <v>13442.138888888872</v>
      </c>
      <c r="AX1235" s="159"/>
      <c r="AZ1235" s="159"/>
      <c r="BM1235" s="207"/>
      <c r="BN1235" s="212"/>
      <c r="BP1235" s="209"/>
      <c r="BQ1235" s="211"/>
      <c r="BR1235" s="211"/>
      <c r="BS1235" s="211"/>
      <c r="BT1235" s="211"/>
      <c r="BU1235" s="211"/>
      <c r="BV1235" s="211"/>
      <c r="BW1235" s="211"/>
      <c r="BX1235" s="211"/>
      <c r="BY1235" s="211"/>
      <c r="BZ1235" s="211"/>
      <c r="CA1235" s="209"/>
      <c r="CB1235" s="224"/>
      <c r="CC1235" s="204"/>
      <c r="CD1235" s="204"/>
      <c r="CE1235" s="204"/>
      <c r="CF1235" s="211"/>
      <c r="CG1235" s="211"/>
      <c r="CI1235" s="209"/>
      <c r="CJ1235" s="209"/>
      <c r="ES1235" s="165"/>
      <c r="ET1235" s="165"/>
      <c r="EU1235" s="166"/>
      <c r="EV1235" s="209"/>
      <c r="EW1235" s="211"/>
      <c r="EX1235" s="211"/>
      <c r="EY1235" s="211"/>
      <c r="EZ1235" s="211"/>
      <c r="FA1235" s="211"/>
      <c r="FD1235" s="165"/>
      <c r="FE1235" s="165"/>
      <c r="FF1235" s="166"/>
      <c r="FG1235" s="209"/>
      <c r="FH1235" s="211"/>
      <c r="FI1235" s="211"/>
      <c r="FJ1235" s="211"/>
      <c r="FK1235" s="211"/>
      <c r="FL1235" s="211"/>
    </row>
    <row r="1236" spans="9:168">
      <c r="I1236" s="221">
        <f t="shared" si="584"/>
        <v>32</v>
      </c>
      <c r="J1236" s="159">
        <f>'v-t_chart'!C1233</f>
        <v>65.7</v>
      </c>
      <c r="K1236" s="204">
        <f t="shared" ca="1" si="562"/>
        <v>192.43529999999998</v>
      </c>
      <c r="L1236" s="205" t="b">
        <f>IF('Input&amp;Output'!$C$3=10,phase_chart!C1233,IF('Input&amp;Output'!$C$3=21,phase_chart!G1233,IF('Input&amp;Output'!$C$3=22,phase_chart!K1233,IF('Input&amp;Output'!$C$3=31,phase_chart!O1233,IF('Input&amp;Output'!$C$3=32,phase_chart!S1233,"")))))</f>
        <v>1</v>
      </c>
      <c r="M1236" s="206" t="b">
        <f>IF('Input&amp;Output'!$C$3=10,phase_chart!D1233,IF('Input&amp;Output'!$C$3=21,phase_chart!H1233,IF('Input&amp;Output'!$C$3=22,phase_chart!L1233,IF('Input&amp;Output'!$C$3=31,phase_chart!P1233,IF('Input&amp;Output'!$C$3=32,phase_chart!T1233,"")))))</f>
        <v>0</v>
      </c>
      <c r="N1236" s="205" t="b">
        <f>IF('Input&amp;Output'!$C$3=10,phase_chart!E1233,IF('Input&amp;Output'!$C$3=21,phase_chart!I1233,IF('Input&amp;Output'!$C$3=22,phase_chart!M1233,IF('Input&amp;Output'!$C$3=31,phase_chart!Q1233,IF('Input&amp;Output'!$C$3=32,phase_chart!U1233,"")))))</f>
        <v>0</v>
      </c>
      <c r="P1236" s="159">
        <f ca="1">IF(NOT($J1236=0),IF($J1236&lt;IF($P1235=0,0,VLOOKUP(P1235,tbL!$M$37:$Q$43,IF(L1236=TRUE,2,4))),IF($J1236&gt;=VLOOKUP(P1235,tbL!$M$37:$Q$43,IF(L1236=TRUE,3,5)),$P1235,IF(AND(L1235=TRUE,L1236=TRUE),$P1235,$P1235-1)),IF(AND(L1236=TRUE,J1236=VLOOKUP(P1235,tbL!$M$37:$Q$43,IF(L1236=TRUE,2,4))),P1235,IF($P1235+1&gt;$C$12,$C$12,$P1235+1))),0)</f>
        <v>1</v>
      </c>
      <c r="Q1236" s="159">
        <f t="shared" ca="1" si="565"/>
        <v>1</v>
      </c>
      <c r="R1236" s="207">
        <f t="shared" ca="1" si="563"/>
        <v>1</v>
      </c>
      <c r="S1236" s="208"/>
      <c r="T1236" s="159">
        <f t="shared" si="582"/>
        <v>0</v>
      </c>
      <c r="U1236" s="209" t="str">
        <f ca="1">IF(AND(T1236=-1,N1236=TRUE),"*",IF(AND(U1235="*",N1236=TRUE),"*",IF(AND(AND(L1236=TRUE,U1235="*"),J1236&lt;VLOOKUP(V1235+1,tbL!$M$38:$O$43,3)),"*","")))</f>
        <v/>
      </c>
      <c r="V1236" s="204">
        <f t="shared" ca="1" si="566"/>
        <v>1</v>
      </c>
      <c r="Y1236" s="159" t="str">
        <f t="shared" ca="1" si="567"/>
        <v/>
      </c>
      <c r="Z1236" s="159" t="str">
        <f t="shared" si="568"/>
        <v/>
      </c>
      <c r="AA1236" s="159">
        <f t="shared" ca="1" si="559"/>
        <v>1</v>
      </c>
      <c r="AC1236" s="161" t="str">
        <f t="shared" ca="1" si="569"/>
        <v/>
      </c>
      <c r="AD1236" s="161">
        <f t="shared" ca="1" si="570"/>
        <v>1</v>
      </c>
      <c r="AE1236" s="161" t="str">
        <f t="shared" ca="1" si="561"/>
        <v/>
      </c>
      <c r="AF1236" s="161">
        <f t="shared" ca="1" si="571"/>
        <v>1</v>
      </c>
      <c r="AG1236" s="161" t="str">
        <f t="shared" ca="1" si="572"/>
        <v/>
      </c>
      <c r="AH1236" s="161">
        <f t="shared" ca="1" si="573"/>
        <v>1</v>
      </c>
      <c r="AI1236" s="161" t="str">
        <f t="shared" ca="1" si="574"/>
        <v/>
      </c>
      <c r="AJ1236" s="161">
        <f t="shared" ca="1" si="575"/>
        <v>1</v>
      </c>
      <c r="AL1236" s="161" t="str">
        <f t="shared" ca="1" si="576"/>
        <v/>
      </c>
      <c r="AM1236" s="161">
        <f t="shared" ca="1" si="586"/>
        <v>1</v>
      </c>
      <c r="AN1236" s="161" t="str">
        <f t="shared" ca="1" si="577"/>
        <v/>
      </c>
      <c r="AO1236" s="161">
        <f t="shared" ca="1" si="585"/>
        <v>1</v>
      </c>
      <c r="AP1236" s="161" t="str">
        <f t="shared" ca="1" si="578"/>
        <v/>
      </c>
      <c r="AQ1236" s="161">
        <f t="shared" ca="1" si="583"/>
        <v>1</v>
      </c>
      <c r="AR1236" s="161" t="str">
        <f t="shared" ca="1" si="579"/>
        <v/>
      </c>
      <c r="AS1236" s="161">
        <f t="shared" ca="1" si="580"/>
        <v>1</v>
      </c>
      <c r="AT1236" s="159" t="str">
        <f t="shared" ca="1" si="560"/>
        <v/>
      </c>
      <c r="AU1236" s="210">
        <f t="shared" ca="1" si="564"/>
        <v>14</v>
      </c>
      <c r="AV1236" s="209"/>
      <c r="AW1236" s="204">
        <f t="shared" si="581"/>
        <v>13460.388888888872</v>
      </c>
      <c r="AX1236" s="159"/>
      <c r="AZ1236" s="159"/>
      <c r="BM1236" s="207"/>
      <c r="BN1236" s="212"/>
      <c r="BP1236" s="209"/>
      <c r="BQ1236" s="211"/>
      <c r="BR1236" s="211"/>
      <c r="BS1236" s="211"/>
      <c r="BT1236" s="211"/>
      <c r="BU1236" s="211"/>
      <c r="BV1236" s="211"/>
      <c r="BW1236" s="211"/>
      <c r="BX1236" s="211"/>
      <c r="BY1236" s="211"/>
      <c r="BZ1236" s="211"/>
      <c r="CA1236" s="209"/>
      <c r="CB1236" s="224"/>
      <c r="CC1236" s="204"/>
      <c r="CD1236" s="204"/>
      <c r="CE1236" s="204"/>
      <c r="CF1236" s="211"/>
      <c r="CG1236" s="211"/>
      <c r="CI1236" s="209"/>
      <c r="CJ1236" s="209"/>
      <c r="ES1236" s="165"/>
      <c r="ET1236" s="165"/>
      <c r="EU1236" s="166"/>
      <c r="EV1236" s="209"/>
      <c r="EW1236" s="211"/>
      <c r="EX1236" s="211"/>
      <c r="EY1236" s="211"/>
      <c r="EZ1236" s="211"/>
      <c r="FA1236" s="211"/>
      <c r="FD1236" s="165"/>
      <c r="FE1236" s="165"/>
      <c r="FF1236" s="166"/>
      <c r="FG1236" s="209"/>
      <c r="FH1236" s="211"/>
      <c r="FI1236" s="211"/>
      <c r="FJ1236" s="211"/>
      <c r="FK1236" s="211"/>
      <c r="FL1236" s="211"/>
    </row>
    <row r="1237" spans="9:168">
      <c r="I1237" s="221">
        <f t="shared" si="584"/>
        <v>33</v>
      </c>
      <c r="J1237" s="159">
        <f>'v-t_chart'!C1234</f>
        <v>68.099999999999994</v>
      </c>
      <c r="K1237" s="204">
        <f t="shared" ca="1" si="562"/>
        <v>199.46489999999997</v>
      </c>
      <c r="L1237" s="205" t="b">
        <f>IF('Input&amp;Output'!$C$3=10,phase_chart!C1234,IF('Input&amp;Output'!$C$3=21,phase_chart!G1234,IF('Input&amp;Output'!$C$3=22,phase_chart!K1234,IF('Input&amp;Output'!$C$3=31,phase_chart!O1234,IF('Input&amp;Output'!$C$3=32,phase_chart!S1234,"")))))</f>
        <v>1</v>
      </c>
      <c r="M1237" s="206" t="b">
        <f>IF('Input&amp;Output'!$C$3=10,phase_chart!D1234,IF('Input&amp;Output'!$C$3=21,phase_chart!H1234,IF('Input&amp;Output'!$C$3=22,phase_chart!L1234,IF('Input&amp;Output'!$C$3=31,phase_chart!P1234,IF('Input&amp;Output'!$C$3=32,phase_chart!T1234,"")))))</f>
        <v>0</v>
      </c>
      <c r="N1237" s="205" t="b">
        <f>IF('Input&amp;Output'!$C$3=10,phase_chart!E1234,IF('Input&amp;Output'!$C$3=21,phase_chart!I1234,IF('Input&amp;Output'!$C$3=22,phase_chart!M1234,IF('Input&amp;Output'!$C$3=31,phase_chart!Q1234,IF('Input&amp;Output'!$C$3=32,phase_chart!U1234,"")))))</f>
        <v>0</v>
      </c>
      <c r="P1237" s="159">
        <f ca="1">IF(NOT($J1237=0),IF($J1237&lt;IF($P1236=0,0,VLOOKUP(P1236,tbL!$M$37:$Q$43,IF(L1237=TRUE,2,4))),IF($J1237&gt;=VLOOKUP(P1236,tbL!$M$37:$Q$43,IF(L1237=TRUE,3,5)),$P1236,IF(AND(L1236=TRUE,L1237=TRUE),$P1236,$P1236-1)),IF(AND(L1237=TRUE,J1237=VLOOKUP(P1236,tbL!$M$37:$Q$43,IF(L1237=TRUE,2,4))),P1236,IF($P1236+1&gt;$C$12,$C$12,$P1236+1))),0)</f>
        <v>1</v>
      </c>
      <c r="Q1237" s="159">
        <f t="shared" ca="1" si="565"/>
        <v>1</v>
      </c>
      <c r="R1237" s="207">
        <f t="shared" ca="1" si="563"/>
        <v>1</v>
      </c>
      <c r="S1237" s="208"/>
      <c r="T1237" s="159">
        <f t="shared" si="582"/>
        <v>0</v>
      </c>
      <c r="U1237" s="209" t="str">
        <f ca="1">IF(AND(T1237=-1,N1237=TRUE),"*",IF(AND(U1236="*",N1237=TRUE),"*",IF(AND(AND(L1237=TRUE,U1236="*"),J1237&lt;VLOOKUP(V1236+1,tbL!$M$38:$O$43,3)),"*","")))</f>
        <v/>
      </c>
      <c r="V1237" s="204">
        <f t="shared" ca="1" si="566"/>
        <v>1</v>
      </c>
      <c r="Y1237" s="159" t="str">
        <f t="shared" ca="1" si="567"/>
        <v/>
      </c>
      <c r="Z1237" s="159" t="str">
        <f t="shared" si="568"/>
        <v/>
      </c>
      <c r="AA1237" s="159">
        <f t="shared" ca="1" si="559"/>
        <v>1</v>
      </c>
      <c r="AC1237" s="161" t="str">
        <f t="shared" ca="1" si="569"/>
        <v/>
      </c>
      <c r="AD1237" s="161">
        <f t="shared" ca="1" si="570"/>
        <v>1</v>
      </c>
      <c r="AE1237" s="161" t="str">
        <f t="shared" ca="1" si="561"/>
        <v/>
      </c>
      <c r="AF1237" s="161">
        <f t="shared" ca="1" si="571"/>
        <v>1</v>
      </c>
      <c r="AG1237" s="161" t="str">
        <f t="shared" ca="1" si="572"/>
        <v/>
      </c>
      <c r="AH1237" s="161">
        <f t="shared" ca="1" si="573"/>
        <v>1</v>
      </c>
      <c r="AI1237" s="161" t="str">
        <f t="shared" ca="1" si="574"/>
        <v/>
      </c>
      <c r="AJ1237" s="161">
        <f t="shared" ca="1" si="575"/>
        <v>1</v>
      </c>
      <c r="AL1237" s="161" t="str">
        <f t="shared" ca="1" si="576"/>
        <v/>
      </c>
      <c r="AM1237" s="161">
        <f t="shared" ca="1" si="586"/>
        <v>1</v>
      </c>
      <c r="AN1237" s="161" t="str">
        <f t="shared" ca="1" si="577"/>
        <v/>
      </c>
      <c r="AO1237" s="161">
        <f t="shared" ca="1" si="585"/>
        <v>1</v>
      </c>
      <c r="AP1237" s="161" t="str">
        <f t="shared" ca="1" si="578"/>
        <v/>
      </c>
      <c r="AQ1237" s="161">
        <f t="shared" ca="1" si="583"/>
        <v>1</v>
      </c>
      <c r="AR1237" s="161" t="str">
        <f t="shared" ca="1" si="579"/>
        <v/>
      </c>
      <c r="AS1237" s="161">
        <f t="shared" ca="1" si="580"/>
        <v>1</v>
      </c>
      <c r="AT1237" s="159" t="str">
        <f t="shared" ca="1" si="560"/>
        <v/>
      </c>
      <c r="AU1237" s="210">
        <f t="shared" ca="1" si="564"/>
        <v>14</v>
      </c>
      <c r="AV1237" s="209"/>
      <c r="AW1237" s="204">
        <f t="shared" si="581"/>
        <v>13479.305555555538</v>
      </c>
      <c r="AX1237" s="159"/>
      <c r="AZ1237" s="159"/>
      <c r="BM1237" s="207"/>
      <c r="BN1237" s="212"/>
      <c r="BP1237" s="209"/>
      <c r="BQ1237" s="211"/>
      <c r="BR1237" s="211"/>
      <c r="BS1237" s="211"/>
      <c r="BT1237" s="211"/>
      <c r="BU1237" s="211"/>
      <c r="BV1237" s="211"/>
      <c r="BW1237" s="211"/>
      <c r="BX1237" s="211"/>
      <c r="BY1237" s="211"/>
      <c r="BZ1237" s="211"/>
      <c r="CA1237" s="209"/>
      <c r="CB1237" s="224"/>
      <c r="CC1237" s="204"/>
      <c r="CD1237" s="204"/>
      <c r="CE1237" s="204"/>
      <c r="CF1237" s="211"/>
      <c r="CG1237" s="211"/>
      <c r="CI1237" s="209"/>
      <c r="CJ1237" s="209"/>
      <c r="ES1237" s="165"/>
      <c r="ET1237" s="165"/>
      <c r="EU1237" s="166"/>
      <c r="EV1237" s="209"/>
      <c r="EW1237" s="211"/>
      <c r="EX1237" s="211"/>
      <c r="EY1237" s="211"/>
      <c r="EZ1237" s="211"/>
      <c r="FA1237" s="211"/>
      <c r="FD1237" s="165"/>
      <c r="FE1237" s="165"/>
      <c r="FF1237" s="166"/>
      <c r="FG1237" s="209"/>
      <c r="FH1237" s="211"/>
      <c r="FI1237" s="211"/>
      <c r="FJ1237" s="211"/>
      <c r="FK1237" s="211"/>
      <c r="FL1237" s="211"/>
    </row>
    <row r="1238" spans="9:168">
      <c r="I1238" s="221">
        <f t="shared" si="584"/>
        <v>34</v>
      </c>
      <c r="J1238" s="159">
        <f>'v-t_chart'!C1235</f>
        <v>69.099999999999994</v>
      </c>
      <c r="K1238" s="204">
        <f t="shared" ca="1" si="562"/>
        <v>202.39389999999997</v>
      </c>
      <c r="L1238" s="205" t="b">
        <f>IF('Input&amp;Output'!$C$3=10,phase_chart!C1235,IF('Input&amp;Output'!$C$3=21,phase_chart!G1235,IF('Input&amp;Output'!$C$3=22,phase_chart!K1235,IF('Input&amp;Output'!$C$3=31,phase_chart!O1235,IF('Input&amp;Output'!$C$3=32,phase_chart!S1235,"")))))</f>
        <v>1</v>
      </c>
      <c r="M1238" s="206" t="b">
        <f>IF('Input&amp;Output'!$C$3=10,phase_chart!D1235,IF('Input&amp;Output'!$C$3=21,phase_chart!H1235,IF('Input&amp;Output'!$C$3=22,phase_chart!L1235,IF('Input&amp;Output'!$C$3=31,phase_chart!P1235,IF('Input&amp;Output'!$C$3=32,phase_chart!T1235,"")))))</f>
        <v>0</v>
      </c>
      <c r="N1238" s="205" t="b">
        <f>IF('Input&amp;Output'!$C$3=10,phase_chart!E1235,IF('Input&amp;Output'!$C$3=21,phase_chart!I1235,IF('Input&amp;Output'!$C$3=22,phase_chart!M1235,IF('Input&amp;Output'!$C$3=31,phase_chart!Q1235,IF('Input&amp;Output'!$C$3=32,phase_chart!U1235,"")))))</f>
        <v>0</v>
      </c>
      <c r="P1238" s="159">
        <f ca="1">IF(NOT($J1238=0),IF($J1238&lt;IF($P1237=0,0,VLOOKUP(P1237,tbL!$M$37:$Q$43,IF(L1238=TRUE,2,4))),IF($J1238&gt;=VLOOKUP(P1237,tbL!$M$37:$Q$43,IF(L1238=TRUE,3,5)),$P1237,IF(AND(L1237=TRUE,L1238=TRUE),$P1237,$P1237-1)),IF(AND(L1238=TRUE,J1238=VLOOKUP(P1237,tbL!$M$37:$Q$43,IF(L1238=TRUE,2,4))),P1237,IF($P1237+1&gt;$C$12,$C$12,$P1237+1))),0)</f>
        <v>1</v>
      </c>
      <c r="Q1238" s="159">
        <f t="shared" ca="1" si="565"/>
        <v>1</v>
      </c>
      <c r="R1238" s="207">
        <f t="shared" ca="1" si="563"/>
        <v>1</v>
      </c>
      <c r="S1238" s="208"/>
      <c r="T1238" s="159">
        <f t="shared" si="582"/>
        <v>0</v>
      </c>
      <c r="U1238" s="209" t="str">
        <f ca="1">IF(AND(T1238=-1,N1238=TRUE),"*",IF(AND(U1237="*",N1238=TRUE),"*",IF(AND(AND(L1238=TRUE,U1237="*"),J1238&lt;VLOOKUP(V1237+1,tbL!$M$38:$O$43,3)),"*","")))</f>
        <v/>
      </c>
      <c r="V1238" s="204">
        <f t="shared" ca="1" si="566"/>
        <v>1</v>
      </c>
      <c r="Y1238" s="159" t="str">
        <f t="shared" ca="1" si="567"/>
        <v/>
      </c>
      <c r="Z1238" s="159" t="str">
        <f t="shared" si="568"/>
        <v/>
      </c>
      <c r="AA1238" s="159">
        <f t="shared" ca="1" si="559"/>
        <v>1</v>
      </c>
      <c r="AC1238" s="161" t="str">
        <f t="shared" ca="1" si="569"/>
        <v/>
      </c>
      <c r="AD1238" s="161">
        <f t="shared" ca="1" si="570"/>
        <v>1</v>
      </c>
      <c r="AE1238" s="161" t="str">
        <f t="shared" ca="1" si="561"/>
        <v/>
      </c>
      <c r="AF1238" s="161">
        <f t="shared" ca="1" si="571"/>
        <v>1</v>
      </c>
      <c r="AG1238" s="161" t="str">
        <f t="shared" ca="1" si="572"/>
        <v/>
      </c>
      <c r="AH1238" s="161">
        <f t="shared" ca="1" si="573"/>
        <v>1</v>
      </c>
      <c r="AI1238" s="161" t="str">
        <f t="shared" ca="1" si="574"/>
        <v/>
      </c>
      <c r="AJ1238" s="161">
        <f t="shared" ca="1" si="575"/>
        <v>1</v>
      </c>
      <c r="AL1238" s="161" t="str">
        <f t="shared" ca="1" si="576"/>
        <v/>
      </c>
      <c r="AM1238" s="161">
        <f t="shared" ca="1" si="586"/>
        <v>1</v>
      </c>
      <c r="AN1238" s="161" t="str">
        <f t="shared" ca="1" si="577"/>
        <v/>
      </c>
      <c r="AO1238" s="161">
        <f t="shared" ca="1" si="585"/>
        <v>1</v>
      </c>
      <c r="AP1238" s="161" t="str">
        <f t="shared" ca="1" si="578"/>
        <v/>
      </c>
      <c r="AQ1238" s="161">
        <f t="shared" ca="1" si="583"/>
        <v>1</v>
      </c>
      <c r="AR1238" s="161" t="str">
        <f t="shared" ca="1" si="579"/>
        <v/>
      </c>
      <c r="AS1238" s="161">
        <f t="shared" ca="1" si="580"/>
        <v>1</v>
      </c>
      <c r="AT1238" s="159" t="str">
        <f t="shared" ca="1" si="560"/>
        <v/>
      </c>
      <c r="AU1238" s="210">
        <f t="shared" ca="1" si="564"/>
        <v>14</v>
      </c>
      <c r="AV1238" s="209"/>
      <c r="AW1238" s="204">
        <f t="shared" si="581"/>
        <v>13498.499999999984</v>
      </c>
      <c r="AX1238" s="159"/>
      <c r="AZ1238" s="159"/>
      <c r="BM1238" s="207"/>
      <c r="BN1238" s="212"/>
      <c r="BP1238" s="209"/>
      <c r="BQ1238" s="211"/>
      <c r="BR1238" s="211"/>
      <c r="BS1238" s="211"/>
      <c r="BT1238" s="211"/>
      <c r="BU1238" s="211"/>
      <c r="BV1238" s="211"/>
      <c r="BW1238" s="211"/>
      <c r="BX1238" s="211"/>
      <c r="BY1238" s="211"/>
      <c r="BZ1238" s="211"/>
      <c r="CA1238" s="209"/>
      <c r="CB1238" s="224"/>
      <c r="CC1238" s="204"/>
      <c r="CD1238" s="204"/>
      <c r="CE1238" s="204"/>
      <c r="CF1238" s="211"/>
      <c r="CG1238" s="211"/>
      <c r="CI1238" s="209"/>
      <c r="CJ1238" s="209"/>
      <c r="ES1238" s="165"/>
      <c r="ET1238" s="165"/>
      <c r="EU1238" s="166"/>
      <c r="EV1238" s="209"/>
      <c r="EW1238" s="211"/>
      <c r="EX1238" s="211"/>
      <c r="EY1238" s="211"/>
      <c r="EZ1238" s="211"/>
      <c r="FA1238" s="211"/>
      <c r="FD1238" s="165"/>
      <c r="FE1238" s="165"/>
      <c r="FF1238" s="166"/>
      <c r="FG1238" s="209"/>
      <c r="FH1238" s="211"/>
      <c r="FI1238" s="211"/>
      <c r="FJ1238" s="211"/>
      <c r="FK1238" s="211"/>
      <c r="FL1238" s="211"/>
    </row>
    <row r="1239" spans="9:168">
      <c r="I1239" s="221">
        <f t="shared" si="584"/>
        <v>35</v>
      </c>
      <c r="J1239" s="159">
        <f>'v-t_chart'!C1236</f>
        <v>69.5</v>
      </c>
      <c r="K1239" s="204">
        <f t="shared" ca="1" si="562"/>
        <v>203.56549999999999</v>
      </c>
      <c r="L1239" s="205" t="b">
        <f>IF('Input&amp;Output'!$C$3=10,phase_chart!C1236,IF('Input&amp;Output'!$C$3=21,phase_chart!G1236,IF('Input&amp;Output'!$C$3=22,phase_chart!K1236,IF('Input&amp;Output'!$C$3=31,phase_chart!O1236,IF('Input&amp;Output'!$C$3=32,phase_chart!S1236,"")))))</f>
        <v>1</v>
      </c>
      <c r="M1239" s="206" t="b">
        <f>IF('Input&amp;Output'!$C$3=10,phase_chart!D1236,IF('Input&amp;Output'!$C$3=21,phase_chart!H1236,IF('Input&amp;Output'!$C$3=22,phase_chart!L1236,IF('Input&amp;Output'!$C$3=31,phase_chart!P1236,IF('Input&amp;Output'!$C$3=32,phase_chart!T1236,"")))))</f>
        <v>0</v>
      </c>
      <c r="N1239" s="205" t="b">
        <f>IF('Input&amp;Output'!$C$3=10,phase_chart!E1236,IF('Input&amp;Output'!$C$3=21,phase_chart!I1236,IF('Input&amp;Output'!$C$3=22,phase_chart!M1236,IF('Input&amp;Output'!$C$3=31,phase_chart!Q1236,IF('Input&amp;Output'!$C$3=32,phase_chart!U1236,"")))))</f>
        <v>0</v>
      </c>
      <c r="P1239" s="159">
        <f ca="1">IF(NOT($J1239=0),IF($J1239&lt;IF($P1238=0,0,VLOOKUP(P1238,tbL!$M$37:$Q$43,IF(L1239=TRUE,2,4))),IF($J1239&gt;=VLOOKUP(P1238,tbL!$M$37:$Q$43,IF(L1239=TRUE,3,5)),$P1238,IF(AND(L1238=TRUE,L1239=TRUE),$P1238,$P1238-1)),IF(AND(L1239=TRUE,J1239=VLOOKUP(P1238,tbL!$M$37:$Q$43,IF(L1239=TRUE,2,4))),P1238,IF($P1238+1&gt;$C$12,$C$12,$P1238+1))),0)</f>
        <v>1</v>
      </c>
      <c r="Q1239" s="159">
        <f t="shared" ca="1" si="565"/>
        <v>1</v>
      </c>
      <c r="R1239" s="207">
        <f t="shared" ca="1" si="563"/>
        <v>1</v>
      </c>
      <c r="S1239" s="208"/>
      <c r="T1239" s="159">
        <f t="shared" si="582"/>
        <v>0</v>
      </c>
      <c r="U1239" s="209" t="str">
        <f ca="1">IF(AND(T1239=-1,N1239=TRUE),"*",IF(AND(U1238="*",N1239=TRUE),"*",IF(AND(AND(L1239=TRUE,U1238="*"),J1239&lt;VLOOKUP(V1238+1,tbL!$M$38:$O$43,3)),"*","")))</f>
        <v/>
      </c>
      <c r="V1239" s="204">
        <f t="shared" ca="1" si="566"/>
        <v>1</v>
      </c>
      <c r="Y1239" s="159" t="str">
        <f t="shared" ca="1" si="567"/>
        <v/>
      </c>
      <c r="Z1239" s="159" t="str">
        <f t="shared" si="568"/>
        <v/>
      </c>
      <c r="AA1239" s="159">
        <f t="shared" ca="1" si="559"/>
        <v>1</v>
      </c>
      <c r="AC1239" s="161" t="str">
        <f t="shared" ca="1" si="569"/>
        <v/>
      </c>
      <c r="AD1239" s="161">
        <f t="shared" ca="1" si="570"/>
        <v>1</v>
      </c>
      <c r="AE1239" s="161" t="str">
        <f t="shared" ca="1" si="561"/>
        <v/>
      </c>
      <c r="AF1239" s="161">
        <f t="shared" ca="1" si="571"/>
        <v>1</v>
      </c>
      <c r="AG1239" s="161" t="str">
        <f t="shared" ca="1" si="572"/>
        <v/>
      </c>
      <c r="AH1239" s="161">
        <f t="shared" ca="1" si="573"/>
        <v>1</v>
      </c>
      <c r="AI1239" s="161" t="str">
        <f t="shared" ca="1" si="574"/>
        <v/>
      </c>
      <c r="AJ1239" s="161">
        <f t="shared" ca="1" si="575"/>
        <v>1</v>
      </c>
      <c r="AL1239" s="161" t="str">
        <f t="shared" ca="1" si="576"/>
        <v/>
      </c>
      <c r="AM1239" s="161">
        <f t="shared" ca="1" si="586"/>
        <v>1</v>
      </c>
      <c r="AN1239" s="161" t="str">
        <f t="shared" ca="1" si="577"/>
        <v/>
      </c>
      <c r="AO1239" s="161">
        <f t="shared" ca="1" si="585"/>
        <v>1</v>
      </c>
      <c r="AP1239" s="161" t="str">
        <f t="shared" ca="1" si="578"/>
        <v/>
      </c>
      <c r="AQ1239" s="161">
        <f t="shared" ca="1" si="583"/>
        <v>1</v>
      </c>
      <c r="AR1239" s="161" t="str">
        <f t="shared" ca="1" si="579"/>
        <v/>
      </c>
      <c r="AS1239" s="161">
        <f t="shared" ca="1" si="580"/>
        <v>1</v>
      </c>
      <c r="AT1239" s="159" t="str">
        <f t="shared" ca="1" si="560"/>
        <v/>
      </c>
      <c r="AU1239" s="210">
        <f t="shared" ca="1" si="564"/>
        <v>14</v>
      </c>
      <c r="AV1239" s="209"/>
      <c r="AW1239" s="204">
        <f t="shared" si="581"/>
        <v>13517.805555555538</v>
      </c>
      <c r="AX1239" s="159"/>
      <c r="AZ1239" s="159"/>
      <c r="BM1239" s="207"/>
      <c r="BN1239" s="212"/>
      <c r="BP1239" s="209"/>
      <c r="BQ1239" s="211"/>
      <c r="BR1239" s="211"/>
      <c r="BS1239" s="211"/>
      <c r="BT1239" s="211"/>
      <c r="BU1239" s="211"/>
      <c r="BV1239" s="211"/>
      <c r="BW1239" s="211"/>
      <c r="BX1239" s="211"/>
      <c r="BY1239" s="211"/>
      <c r="BZ1239" s="211"/>
      <c r="CA1239" s="209"/>
      <c r="CB1239" s="224"/>
      <c r="CC1239" s="204"/>
      <c r="CD1239" s="204"/>
      <c r="CE1239" s="204"/>
      <c r="CF1239" s="211"/>
      <c r="CG1239" s="211"/>
      <c r="CI1239" s="209"/>
      <c r="CJ1239" s="209"/>
      <c r="ES1239" s="165"/>
      <c r="ET1239" s="165"/>
      <c r="EU1239" s="166"/>
      <c r="EV1239" s="209"/>
      <c r="EW1239" s="211"/>
      <c r="EX1239" s="211"/>
      <c r="EY1239" s="211"/>
      <c r="EZ1239" s="211"/>
      <c r="FA1239" s="211"/>
      <c r="FD1239" s="165"/>
      <c r="FE1239" s="165"/>
      <c r="FF1239" s="166"/>
      <c r="FG1239" s="209"/>
      <c r="FH1239" s="211"/>
      <c r="FI1239" s="211"/>
      <c r="FJ1239" s="211"/>
      <c r="FK1239" s="211"/>
      <c r="FL1239" s="211"/>
    </row>
    <row r="1240" spans="9:168">
      <c r="I1240" s="221">
        <f t="shared" si="584"/>
        <v>36</v>
      </c>
      <c r="J1240" s="159">
        <f>'v-t_chart'!C1237</f>
        <v>69.900000000000006</v>
      </c>
      <c r="K1240" s="204">
        <f t="shared" ca="1" si="562"/>
        <v>204.7371</v>
      </c>
      <c r="L1240" s="205" t="b">
        <f>IF('Input&amp;Output'!$C$3=10,phase_chart!C1237,IF('Input&amp;Output'!$C$3=21,phase_chart!G1237,IF('Input&amp;Output'!$C$3=22,phase_chart!K1237,IF('Input&amp;Output'!$C$3=31,phase_chart!O1237,IF('Input&amp;Output'!$C$3=32,phase_chart!S1237,"")))))</f>
        <v>1</v>
      </c>
      <c r="M1240" s="206" t="b">
        <f>IF('Input&amp;Output'!$C$3=10,phase_chart!D1237,IF('Input&amp;Output'!$C$3=21,phase_chart!H1237,IF('Input&amp;Output'!$C$3=22,phase_chart!L1237,IF('Input&amp;Output'!$C$3=31,phase_chart!P1237,IF('Input&amp;Output'!$C$3=32,phase_chart!T1237,"")))))</f>
        <v>0</v>
      </c>
      <c r="N1240" s="205" t="b">
        <f>IF('Input&amp;Output'!$C$3=10,phase_chart!E1237,IF('Input&amp;Output'!$C$3=21,phase_chart!I1237,IF('Input&amp;Output'!$C$3=22,phase_chart!M1237,IF('Input&amp;Output'!$C$3=31,phase_chart!Q1237,IF('Input&amp;Output'!$C$3=32,phase_chart!U1237,"")))))</f>
        <v>0</v>
      </c>
      <c r="P1240" s="159">
        <f ca="1">IF(NOT($J1240=0),IF($J1240&lt;IF($P1239=0,0,VLOOKUP(P1239,tbL!$M$37:$Q$43,IF(L1240=TRUE,2,4))),IF($J1240&gt;=VLOOKUP(P1239,tbL!$M$37:$Q$43,IF(L1240=TRUE,3,5)),$P1239,IF(AND(L1239=TRUE,L1240=TRUE),$P1239,$P1239-1)),IF(AND(L1240=TRUE,J1240=VLOOKUP(P1239,tbL!$M$37:$Q$43,IF(L1240=TRUE,2,4))),P1239,IF($P1239+1&gt;$C$12,$C$12,$P1239+1))),0)</f>
        <v>1</v>
      </c>
      <c r="Q1240" s="159">
        <f t="shared" ca="1" si="565"/>
        <v>1</v>
      </c>
      <c r="R1240" s="207">
        <f t="shared" ca="1" si="563"/>
        <v>1</v>
      </c>
      <c r="S1240" s="208"/>
      <c r="T1240" s="159">
        <f t="shared" si="582"/>
        <v>0</v>
      </c>
      <c r="U1240" s="209" t="str">
        <f ca="1">IF(AND(T1240=-1,N1240=TRUE),"*",IF(AND(U1239="*",N1240=TRUE),"*",IF(AND(AND(L1240=TRUE,U1239="*"),J1240&lt;VLOOKUP(V1239+1,tbL!$M$38:$O$43,3)),"*","")))</f>
        <v/>
      </c>
      <c r="V1240" s="204">
        <f t="shared" ca="1" si="566"/>
        <v>1</v>
      </c>
      <c r="Y1240" s="159" t="str">
        <f t="shared" ca="1" si="567"/>
        <v/>
      </c>
      <c r="Z1240" s="159" t="str">
        <f t="shared" si="568"/>
        <v/>
      </c>
      <c r="AA1240" s="159">
        <f t="shared" ca="1" si="559"/>
        <v>1</v>
      </c>
      <c r="AC1240" s="161" t="str">
        <f t="shared" ca="1" si="569"/>
        <v/>
      </c>
      <c r="AD1240" s="161">
        <f t="shared" ca="1" si="570"/>
        <v>1</v>
      </c>
      <c r="AE1240" s="161" t="str">
        <f t="shared" ca="1" si="561"/>
        <v/>
      </c>
      <c r="AF1240" s="161">
        <f t="shared" ca="1" si="571"/>
        <v>1</v>
      </c>
      <c r="AG1240" s="161" t="str">
        <f t="shared" ca="1" si="572"/>
        <v/>
      </c>
      <c r="AH1240" s="161">
        <f t="shared" ca="1" si="573"/>
        <v>1</v>
      </c>
      <c r="AI1240" s="161" t="str">
        <f t="shared" ca="1" si="574"/>
        <v/>
      </c>
      <c r="AJ1240" s="161">
        <f t="shared" ca="1" si="575"/>
        <v>1</v>
      </c>
      <c r="AL1240" s="161" t="str">
        <f t="shared" ca="1" si="576"/>
        <v/>
      </c>
      <c r="AM1240" s="161">
        <f t="shared" ca="1" si="586"/>
        <v>1</v>
      </c>
      <c r="AN1240" s="161" t="str">
        <f t="shared" ca="1" si="577"/>
        <v/>
      </c>
      <c r="AO1240" s="161">
        <f t="shared" ca="1" si="585"/>
        <v>1</v>
      </c>
      <c r="AP1240" s="161" t="str">
        <f t="shared" ca="1" si="578"/>
        <v/>
      </c>
      <c r="AQ1240" s="161">
        <f t="shared" ca="1" si="583"/>
        <v>1</v>
      </c>
      <c r="AR1240" s="161" t="str">
        <f t="shared" ca="1" si="579"/>
        <v/>
      </c>
      <c r="AS1240" s="161">
        <f t="shared" ca="1" si="580"/>
        <v>1</v>
      </c>
      <c r="AT1240" s="159" t="str">
        <f t="shared" ca="1" si="560"/>
        <v/>
      </c>
      <c r="AU1240" s="210">
        <f t="shared" ca="1" si="564"/>
        <v>14</v>
      </c>
      <c r="AV1240" s="209"/>
      <c r="AW1240" s="204">
        <f t="shared" si="581"/>
        <v>13537.222222222204</v>
      </c>
      <c r="AX1240" s="159"/>
      <c r="AZ1240" s="159"/>
      <c r="BM1240" s="207"/>
      <c r="BN1240" s="212"/>
      <c r="BP1240" s="209"/>
      <c r="BQ1240" s="211"/>
      <c r="BR1240" s="211"/>
      <c r="BS1240" s="211"/>
      <c r="BT1240" s="211"/>
      <c r="BU1240" s="211"/>
      <c r="BV1240" s="211"/>
      <c r="BW1240" s="211"/>
      <c r="BX1240" s="211"/>
      <c r="BY1240" s="211"/>
      <c r="BZ1240" s="211"/>
      <c r="CA1240" s="209"/>
      <c r="CB1240" s="224"/>
      <c r="CC1240" s="204"/>
      <c r="CD1240" s="204"/>
      <c r="CE1240" s="204"/>
      <c r="CF1240" s="211"/>
      <c r="CG1240" s="211"/>
      <c r="CI1240" s="209"/>
      <c r="CJ1240" s="209"/>
      <c r="ES1240" s="165"/>
      <c r="ET1240" s="165"/>
      <c r="EU1240" s="166"/>
      <c r="EV1240" s="209"/>
      <c r="EW1240" s="211"/>
      <c r="EX1240" s="211"/>
      <c r="EY1240" s="211"/>
      <c r="EZ1240" s="211"/>
      <c r="FA1240" s="211"/>
      <c r="FD1240" s="165"/>
      <c r="FE1240" s="165"/>
      <c r="FF1240" s="166"/>
      <c r="FG1240" s="209"/>
      <c r="FH1240" s="211"/>
      <c r="FI1240" s="211"/>
      <c r="FJ1240" s="211"/>
      <c r="FK1240" s="211"/>
      <c r="FL1240" s="211"/>
    </row>
    <row r="1241" spans="9:168">
      <c r="I1241" s="221">
        <f t="shared" si="584"/>
        <v>37</v>
      </c>
      <c r="J1241" s="159">
        <f>'v-t_chart'!C1238</f>
        <v>70.599999999999994</v>
      </c>
      <c r="K1241" s="204">
        <f t="shared" ca="1" si="562"/>
        <v>206.78739999999996</v>
      </c>
      <c r="L1241" s="205" t="b">
        <f>IF('Input&amp;Output'!$C$3=10,phase_chart!C1238,IF('Input&amp;Output'!$C$3=21,phase_chart!G1238,IF('Input&amp;Output'!$C$3=22,phase_chart!K1238,IF('Input&amp;Output'!$C$3=31,phase_chart!O1238,IF('Input&amp;Output'!$C$3=32,phase_chart!S1238,"")))))</f>
        <v>1</v>
      </c>
      <c r="M1241" s="206" t="b">
        <f>IF('Input&amp;Output'!$C$3=10,phase_chart!D1238,IF('Input&amp;Output'!$C$3=21,phase_chart!H1238,IF('Input&amp;Output'!$C$3=22,phase_chart!L1238,IF('Input&amp;Output'!$C$3=31,phase_chart!P1238,IF('Input&amp;Output'!$C$3=32,phase_chart!T1238,"")))))</f>
        <v>0</v>
      </c>
      <c r="N1241" s="205" t="b">
        <f>IF('Input&amp;Output'!$C$3=10,phase_chart!E1238,IF('Input&amp;Output'!$C$3=21,phase_chart!I1238,IF('Input&amp;Output'!$C$3=22,phase_chart!M1238,IF('Input&amp;Output'!$C$3=31,phase_chart!Q1238,IF('Input&amp;Output'!$C$3=32,phase_chart!U1238,"")))))</f>
        <v>0</v>
      </c>
      <c r="P1241" s="159">
        <f ca="1">IF(NOT($J1241=0),IF($J1241&lt;IF($P1240=0,0,VLOOKUP(P1240,tbL!$M$37:$Q$43,IF(L1241=TRUE,2,4))),IF($J1241&gt;=VLOOKUP(P1240,tbL!$M$37:$Q$43,IF(L1241=TRUE,3,5)),$P1240,IF(AND(L1240=TRUE,L1241=TRUE),$P1240,$P1240-1)),IF(AND(L1241=TRUE,J1241=VLOOKUP(P1240,tbL!$M$37:$Q$43,IF(L1241=TRUE,2,4))),P1240,IF($P1240+1&gt;$C$12,$C$12,$P1240+1))),0)</f>
        <v>1</v>
      </c>
      <c r="Q1241" s="159">
        <f t="shared" ca="1" si="565"/>
        <v>1</v>
      </c>
      <c r="R1241" s="207">
        <f t="shared" ca="1" si="563"/>
        <v>1</v>
      </c>
      <c r="S1241" s="208"/>
      <c r="T1241" s="159">
        <f t="shared" si="582"/>
        <v>0</v>
      </c>
      <c r="U1241" s="209" t="str">
        <f ca="1">IF(AND(T1241=-1,N1241=TRUE),"*",IF(AND(U1240="*",N1241=TRUE),"*",IF(AND(AND(L1241=TRUE,U1240="*"),J1241&lt;VLOOKUP(V1240+1,tbL!$M$38:$O$43,3)),"*","")))</f>
        <v/>
      </c>
      <c r="V1241" s="204">
        <f t="shared" ca="1" si="566"/>
        <v>1</v>
      </c>
      <c r="Y1241" s="159" t="str">
        <f t="shared" ca="1" si="567"/>
        <v/>
      </c>
      <c r="Z1241" s="159" t="str">
        <f t="shared" si="568"/>
        <v/>
      </c>
      <c r="AA1241" s="159">
        <f t="shared" ca="1" si="559"/>
        <v>1</v>
      </c>
      <c r="AC1241" s="161" t="str">
        <f t="shared" ca="1" si="569"/>
        <v/>
      </c>
      <c r="AD1241" s="161">
        <f t="shared" ca="1" si="570"/>
        <v>1</v>
      </c>
      <c r="AE1241" s="161" t="str">
        <f t="shared" ca="1" si="561"/>
        <v/>
      </c>
      <c r="AF1241" s="161">
        <f t="shared" ca="1" si="571"/>
        <v>1</v>
      </c>
      <c r="AG1241" s="161" t="str">
        <f t="shared" ca="1" si="572"/>
        <v/>
      </c>
      <c r="AH1241" s="161">
        <f t="shared" ca="1" si="573"/>
        <v>1</v>
      </c>
      <c r="AI1241" s="161" t="str">
        <f t="shared" ca="1" si="574"/>
        <v/>
      </c>
      <c r="AJ1241" s="161">
        <f t="shared" ca="1" si="575"/>
        <v>1</v>
      </c>
      <c r="AL1241" s="161" t="str">
        <f t="shared" ca="1" si="576"/>
        <v/>
      </c>
      <c r="AM1241" s="161">
        <f t="shared" ca="1" si="586"/>
        <v>1</v>
      </c>
      <c r="AN1241" s="161" t="str">
        <f t="shared" ca="1" si="577"/>
        <v/>
      </c>
      <c r="AO1241" s="161">
        <f t="shared" ca="1" si="585"/>
        <v>1</v>
      </c>
      <c r="AP1241" s="161" t="str">
        <f t="shared" ca="1" si="578"/>
        <v/>
      </c>
      <c r="AQ1241" s="161">
        <f t="shared" ca="1" si="583"/>
        <v>1</v>
      </c>
      <c r="AR1241" s="161" t="str">
        <f t="shared" ca="1" si="579"/>
        <v/>
      </c>
      <c r="AS1241" s="161">
        <f t="shared" ca="1" si="580"/>
        <v>1</v>
      </c>
      <c r="AT1241" s="159" t="str">
        <f t="shared" ca="1" si="560"/>
        <v/>
      </c>
      <c r="AU1241" s="210">
        <f t="shared" ca="1" si="564"/>
        <v>14</v>
      </c>
      <c r="AV1241" s="209"/>
      <c r="AW1241" s="204">
        <f t="shared" si="581"/>
        <v>13556.833333333316</v>
      </c>
      <c r="AX1241" s="159"/>
      <c r="AZ1241" s="159"/>
      <c r="BM1241" s="207"/>
      <c r="BN1241" s="212"/>
      <c r="BP1241" s="209"/>
      <c r="BQ1241" s="211"/>
      <c r="BR1241" s="211"/>
      <c r="BS1241" s="211"/>
      <c r="BT1241" s="211"/>
      <c r="BU1241" s="211"/>
      <c r="BV1241" s="211"/>
      <c r="BW1241" s="211"/>
      <c r="BX1241" s="211"/>
      <c r="BY1241" s="211"/>
      <c r="BZ1241" s="211"/>
      <c r="CA1241" s="209"/>
      <c r="CB1241" s="224"/>
      <c r="CC1241" s="204"/>
      <c r="CD1241" s="204"/>
      <c r="CE1241" s="204"/>
      <c r="CF1241" s="211"/>
      <c r="CG1241" s="211"/>
      <c r="CI1241" s="209"/>
      <c r="CJ1241" s="209"/>
      <c r="ES1241" s="165"/>
      <c r="ET1241" s="165"/>
      <c r="EU1241" s="166"/>
      <c r="EV1241" s="209"/>
      <c r="EW1241" s="211"/>
      <c r="EX1241" s="211"/>
      <c r="EY1241" s="211"/>
      <c r="EZ1241" s="211"/>
      <c r="FA1241" s="211"/>
      <c r="FD1241" s="165"/>
      <c r="FE1241" s="165"/>
      <c r="FF1241" s="166"/>
      <c r="FG1241" s="209"/>
      <c r="FH1241" s="211"/>
      <c r="FI1241" s="211"/>
      <c r="FJ1241" s="211"/>
      <c r="FK1241" s="211"/>
      <c r="FL1241" s="211"/>
    </row>
    <row r="1242" spans="9:168">
      <c r="I1242" s="221">
        <f t="shared" si="584"/>
        <v>38</v>
      </c>
      <c r="J1242" s="159">
        <f>'v-t_chart'!C1239</f>
        <v>71.3</v>
      </c>
      <c r="K1242" s="204">
        <f t="shared" ca="1" si="562"/>
        <v>208.83769999999998</v>
      </c>
      <c r="L1242" s="205" t="b">
        <f>IF('Input&amp;Output'!$C$3=10,phase_chart!C1239,IF('Input&amp;Output'!$C$3=21,phase_chart!G1239,IF('Input&amp;Output'!$C$3=22,phase_chart!K1239,IF('Input&amp;Output'!$C$3=31,phase_chart!O1239,IF('Input&amp;Output'!$C$3=32,phase_chart!S1239,"")))))</f>
        <v>1</v>
      </c>
      <c r="M1242" s="206" t="b">
        <f>IF('Input&amp;Output'!$C$3=10,phase_chart!D1239,IF('Input&amp;Output'!$C$3=21,phase_chart!H1239,IF('Input&amp;Output'!$C$3=22,phase_chart!L1239,IF('Input&amp;Output'!$C$3=31,phase_chart!P1239,IF('Input&amp;Output'!$C$3=32,phase_chart!T1239,"")))))</f>
        <v>0</v>
      </c>
      <c r="N1242" s="205" t="b">
        <f>IF('Input&amp;Output'!$C$3=10,phase_chart!E1239,IF('Input&amp;Output'!$C$3=21,phase_chart!I1239,IF('Input&amp;Output'!$C$3=22,phase_chart!M1239,IF('Input&amp;Output'!$C$3=31,phase_chart!Q1239,IF('Input&amp;Output'!$C$3=32,phase_chart!U1239,"")))))</f>
        <v>0</v>
      </c>
      <c r="P1242" s="159">
        <f ca="1">IF(NOT($J1242=0),IF($J1242&lt;IF($P1241=0,0,VLOOKUP(P1241,tbL!$M$37:$Q$43,IF(L1242=TRUE,2,4))),IF($J1242&gt;=VLOOKUP(P1241,tbL!$M$37:$Q$43,IF(L1242=TRUE,3,5)),$P1241,IF(AND(L1241=TRUE,L1242=TRUE),$P1241,$P1241-1)),IF(AND(L1242=TRUE,J1242=VLOOKUP(P1241,tbL!$M$37:$Q$43,IF(L1242=TRUE,2,4))),P1241,IF($P1241+1&gt;$C$12,$C$12,$P1241+1))),0)</f>
        <v>1</v>
      </c>
      <c r="Q1242" s="159">
        <f t="shared" ca="1" si="565"/>
        <v>1</v>
      </c>
      <c r="R1242" s="207">
        <f t="shared" ca="1" si="563"/>
        <v>1</v>
      </c>
      <c r="S1242" s="208"/>
      <c r="T1242" s="159">
        <f t="shared" si="582"/>
        <v>0</v>
      </c>
      <c r="U1242" s="209" t="str">
        <f ca="1">IF(AND(T1242=-1,N1242=TRUE),"*",IF(AND(U1241="*",N1242=TRUE),"*",IF(AND(AND(L1242=TRUE,U1241="*"),J1242&lt;VLOOKUP(V1241+1,tbL!$M$38:$O$43,3)),"*","")))</f>
        <v/>
      </c>
      <c r="V1242" s="204">
        <f t="shared" ca="1" si="566"/>
        <v>1</v>
      </c>
      <c r="Y1242" s="159" t="str">
        <f t="shared" ca="1" si="567"/>
        <v/>
      </c>
      <c r="Z1242" s="159" t="str">
        <f t="shared" si="568"/>
        <v/>
      </c>
      <c r="AA1242" s="159">
        <f t="shared" ref="AA1242:AA1305" ca="1" si="587">IF(IF(AND(AT1242=-1,Z1242=1),1,IF(Y1242=0,AA1241,V1242))=0,0,IF((IF(AND(AT1242=-1,Z1242=1),1,IF(Y1242=0,AA1241,V1242))-AA1241)&gt;=2,-(-AA1241-1),IF(IF(AND(AT1242=-1,Z1242=1),1,IF(Y1242=0,AA1241,V1242))-AA1241&lt;=-2,(AA1241-1),IF(AND(AT1242=-1,Z1242=1),1,IF(Y1242=0,V1242,V1242)))))</f>
        <v>1</v>
      </c>
      <c r="AC1242" s="161" t="str">
        <f t="shared" ca="1" si="569"/>
        <v/>
      </c>
      <c r="AD1242" s="161">
        <f t="shared" ca="1" si="570"/>
        <v>1</v>
      </c>
      <c r="AE1242" s="161" t="str">
        <f t="shared" ca="1" si="561"/>
        <v/>
      </c>
      <c r="AF1242" s="161">
        <f t="shared" ca="1" si="571"/>
        <v>1</v>
      </c>
      <c r="AG1242" s="161" t="str">
        <f t="shared" ca="1" si="572"/>
        <v/>
      </c>
      <c r="AH1242" s="161">
        <f t="shared" ca="1" si="573"/>
        <v>1</v>
      </c>
      <c r="AI1242" s="161" t="str">
        <f t="shared" ca="1" si="574"/>
        <v/>
      </c>
      <c r="AJ1242" s="161">
        <f t="shared" ca="1" si="575"/>
        <v>1</v>
      </c>
      <c r="AL1242" s="161" t="str">
        <f t="shared" ca="1" si="576"/>
        <v/>
      </c>
      <c r="AM1242" s="161">
        <f t="shared" ca="1" si="586"/>
        <v>1</v>
      </c>
      <c r="AN1242" s="161" t="str">
        <f t="shared" ca="1" si="577"/>
        <v/>
      </c>
      <c r="AO1242" s="161">
        <f t="shared" ca="1" si="585"/>
        <v>1</v>
      </c>
      <c r="AP1242" s="161" t="str">
        <f t="shared" ca="1" si="578"/>
        <v/>
      </c>
      <c r="AQ1242" s="161">
        <f t="shared" ca="1" si="583"/>
        <v>1</v>
      </c>
      <c r="AR1242" s="161" t="str">
        <f t="shared" ca="1" si="579"/>
        <v/>
      </c>
      <c r="AS1242" s="161">
        <f t="shared" ca="1" si="580"/>
        <v>1</v>
      </c>
      <c r="AT1242" s="159" t="str">
        <f t="shared" ref="AT1242:AT1305" ca="1" si="588">IF(OR(Z1242=1,Y1242=0),-1,"")</f>
        <v/>
      </c>
      <c r="AU1242" s="210">
        <f t="shared" ca="1" si="564"/>
        <v>14</v>
      </c>
      <c r="AV1242" s="209"/>
      <c r="AW1242" s="204">
        <f t="shared" si="581"/>
        <v>13576.63888888887</v>
      </c>
      <c r="AX1242" s="159"/>
      <c r="AZ1242" s="159"/>
      <c r="BM1242" s="207"/>
      <c r="BN1242" s="212"/>
      <c r="BP1242" s="209"/>
      <c r="BQ1242" s="211"/>
      <c r="BR1242" s="211"/>
      <c r="BS1242" s="211"/>
      <c r="BT1242" s="211"/>
      <c r="BU1242" s="211"/>
      <c r="BV1242" s="211"/>
      <c r="BW1242" s="211"/>
      <c r="BX1242" s="211"/>
      <c r="BY1242" s="211"/>
      <c r="BZ1242" s="211"/>
      <c r="CA1242" s="209"/>
      <c r="CB1242" s="224"/>
      <c r="CC1242" s="204"/>
      <c r="CD1242" s="204"/>
      <c r="CE1242" s="204"/>
      <c r="CF1242" s="211"/>
      <c r="CG1242" s="211"/>
      <c r="CI1242" s="209"/>
      <c r="CJ1242" s="209"/>
      <c r="ES1242" s="165"/>
      <c r="ET1242" s="165"/>
      <c r="EU1242" s="166"/>
      <c r="EV1242" s="209"/>
      <c r="EW1242" s="211"/>
      <c r="EX1242" s="211"/>
      <c r="EY1242" s="211"/>
      <c r="EZ1242" s="211"/>
      <c r="FA1242" s="211"/>
      <c r="FD1242" s="165"/>
      <c r="FE1242" s="165"/>
      <c r="FF1242" s="166"/>
      <c r="FG1242" s="209"/>
      <c r="FH1242" s="211"/>
      <c r="FI1242" s="211"/>
      <c r="FJ1242" s="211"/>
      <c r="FK1242" s="211"/>
      <c r="FL1242" s="211"/>
    </row>
    <row r="1243" spans="9:168">
      <c r="I1243" s="221">
        <f t="shared" si="584"/>
        <v>39</v>
      </c>
      <c r="J1243" s="159">
        <f>'v-t_chart'!C1240</f>
        <v>72.2</v>
      </c>
      <c r="K1243" s="204">
        <f t="shared" ca="1" si="562"/>
        <v>211.47379999999998</v>
      </c>
      <c r="L1243" s="205" t="b">
        <f>IF('Input&amp;Output'!$C$3=10,phase_chart!C1240,IF('Input&amp;Output'!$C$3=21,phase_chart!G1240,IF('Input&amp;Output'!$C$3=22,phase_chart!K1240,IF('Input&amp;Output'!$C$3=31,phase_chart!O1240,IF('Input&amp;Output'!$C$3=32,phase_chart!S1240,"")))))</f>
        <v>1</v>
      </c>
      <c r="M1243" s="206" t="b">
        <f>IF('Input&amp;Output'!$C$3=10,phase_chart!D1240,IF('Input&amp;Output'!$C$3=21,phase_chart!H1240,IF('Input&amp;Output'!$C$3=22,phase_chart!L1240,IF('Input&amp;Output'!$C$3=31,phase_chart!P1240,IF('Input&amp;Output'!$C$3=32,phase_chart!T1240,"")))))</f>
        <v>0</v>
      </c>
      <c r="N1243" s="205" t="b">
        <f>IF('Input&amp;Output'!$C$3=10,phase_chart!E1240,IF('Input&amp;Output'!$C$3=21,phase_chart!I1240,IF('Input&amp;Output'!$C$3=22,phase_chart!M1240,IF('Input&amp;Output'!$C$3=31,phase_chart!Q1240,IF('Input&amp;Output'!$C$3=32,phase_chart!U1240,"")))))</f>
        <v>0</v>
      </c>
      <c r="P1243" s="159">
        <f ca="1">IF(NOT($J1243=0),IF($J1243&lt;IF($P1242=0,0,VLOOKUP(P1242,tbL!$M$37:$Q$43,IF(L1243=TRUE,2,4))),IF($J1243&gt;=VLOOKUP(P1242,tbL!$M$37:$Q$43,IF(L1243=TRUE,3,5)),$P1242,IF(AND(L1242=TRUE,L1243=TRUE),$P1242,$P1242-1)),IF(AND(L1243=TRUE,J1243=VLOOKUP(P1242,tbL!$M$37:$Q$43,IF(L1243=TRUE,2,4))),P1242,IF($P1242+1&gt;$C$12,$C$12,$P1242+1))),0)</f>
        <v>1</v>
      </c>
      <c r="Q1243" s="159">
        <f t="shared" ca="1" si="565"/>
        <v>1</v>
      </c>
      <c r="R1243" s="207">
        <f t="shared" ca="1" si="563"/>
        <v>1</v>
      </c>
      <c r="S1243" s="208"/>
      <c r="T1243" s="159">
        <f t="shared" si="582"/>
        <v>0</v>
      </c>
      <c r="U1243" s="209" t="str">
        <f ca="1">IF(AND(T1243=-1,N1243=TRUE),"*",IF(AND(U1242="*",N1243=TRUE),"*",IF(AND(AND(L1243=TRUE,U1242="*"),J1243&lt;VLOOKUP(V1242+1,tbL!$M$38:$O$43,3)),"*","")))</f>
        <v/>
      </c>
      <c r="V1243" s="204">
        <f t="shared" ca="1" si="566"/>
        <v>1</v>
      </c>
      <c r="Y1243" s="159" t="str">
        <f t="shared" ca="1" si="567"/>
        <v/>
      </c>
      <c r="Z1243" s="159" t="str">
        <f t="shared" si="568"/>
        <v/>
      </c>
      <c r="AA1243" s="159">
        <f t="shared" ca="1" si="587"/>
        <v>1</v>
      </c>
      <c r="AC1243" s="161" t="str">
        <f t="shared" ca="1" si="569"/>
        <v/>
      </c>
      <c r="AD1243" s="161">
        <f t="shared" ca="1" si="570"/>
        <v>1</v>
      </c>
      <c r="AE1243" s="161" t="str">
        <f t="shared" ca="1" si="561"/>
        <v/>
      </c>
      <c r="AF1243" s="161">
        <f t="shared" ca="1" si="571"/>
        <v>1</v>
      </c>
      <c r="AG1243" s="161" t="str">
        <f t="shared" ca="1" si="572"/>
        <v/>
      </c>
      <c r="AH1243" s="161">
        <f t="shared" ca="1" si="573"/>
        <v>1</v>
      </c>
      <c r="AI1243" s="161" t="str">
        <f t="shared" ca="1" si="574"/>
        <v/>
      </c>
      <c r="AJ1243" s="161">
        <f t="shared" ca="1" si="575"/>
        <v>1</v>
      </c>
      <c r="AL1243" s="161" t="str">
        <f t="shared" ca="1" si="576"/>
        <v/>
      </c>
      <c r="AM1243" s="161">
        <f t="shared" ca="1" si="586"/>
        <v>1</v>
      </c>
      <c r="AN1243" s="161" t="str">
        <f t="shared" ca="1" si="577"/>
        <v/>
      </c>
      <c r="AO1243" s="161">
        <f t="shared" ca="1" si="585"/>
        <v>1</v>
      </c>
      <c r="AP1243" s="161" t="str">
        <f t="shared" ca="1" si="578"/>
        <v/>
      </c>
      <c r="AQ1243" s="161">
        <f t="shared" ca="1" si="583"/>
        <v>1</v>
      </c>
      <c r="AR1243" s="161" t="str">
        <f t="shared" ca="1" si="579"/>
        <v/>
      </c>
      <c r="AS1243" s="161">
        <f t="shared" ca="1" si="580"/>
        <v>1</v>
      </c>
      <c r="AT1243" s="159" t="str">
        <f t="shared" ca="1" si="588"/>
        <v/>
      </c>
      <c r="AU1243" s="210">
        <f t="shared" ca="1" si="564"/>
        <v>14</v>
      </c>
      <c r="AV1243" s="209"/>
      <c r="AW1243" s="204">
        <f t="shared" si="581"/>
        <v>13596.694444444425</v>
      </c>
      <c r="AX1243" s="159"/>
      <c r="AZ1243" s="159"/>
      <c r="BM1243" s="207"/>
      <c r="BN1243" s="212"/>
      <c r="BP1243" s="209"/>
      <c r="BQ1243" s="211"/>
      <c r="BR1243" s="211"/>
      <c r="BS1243" s="211"/>
      <c r="BT1243" s="211"/>
      <c r="BU1243" s="211"/>
      <c r="BV1243" s="211"/>
      <c r="BW1243" s="211"/>
      <c r="BX1243" s="211"/>
      <c r="BY1243" s="211"/>
      <c r="BZ1243" s="211"/>
      <c r="CA1243" s="209"/>
      <c r="CB1243" s="224"/>
      <c r="CC1243" s="204"/>
      <c r="CD1243" s="204"/>
      <c r="CE1243" s="204"/>
      <c r="CF1243" s="211"/>
      <c r="CG1243" s="211"/>
      <c r="CI1243" s="209"/>
      <c r="CJ1243" s="209"/>
      <c r="ES1243" s="165"/>
      <c r="ET1243" s="165"/>
      <c r="EU1243" s="166"/>
      <c r="EV1243" s="209"/>
      <c r="EW1243" s="211"/>
      <c r="EX1243" s="211"/>
      <c r="EY1243" s="211"/>
      <c r="EZ1243" s="211"/>
      <c r="FA1243" s="211"/>
      <c r="FD1243" s="165"/>
      <c r="FE1243" s="165"/>
      <c r="FF1243" s="166"/>
      <c r="FG1243" s="209"/>
      <c r="FH1243" s="211"/>
      <c r="FI1243" s="211"/>
      <c r="FJ1243" s="211"/>
      <c r="FK1243" s="211"/>
      <c r="FL1243" s="211"/>
    </row>
    <row r="1244" spans="9:168">
      <c r="I1244" s="221">
        <f t="shared" si="584"/>
        <v>40</v>
      </c>
      <c r="J1244" s="159">
        <f>'v-t_chart'!C1241</f>
        <v>72.8</v>
      </c>
      <c r="K1244" s="204">
        <f t="shared" ca="1" si="562"/>
        <v>213.23119999999997</v>
      </c>
      <c r="L1244" s="205" t="b">
        <f>IF('Input&amp;Output'!$C$3=10,phase_chart!C1241,IF('Input&amp;Output'!$C$3=21,phase_chart!G1241,IF('Input&amp;Output'!$C$3=22,phase_chart!K1241,IF('Input&amp;Output'!$C$3=31,phase_chart!O1241,IF('Input&amp;Output'!$C$3=32,phase_chart!S1241,"")))))</f>
        <v>1</v>
      </c>
      <c r="M1244" s="206" t="b">
        <f>IF('Input&amp;Output'!$C$3=10,phase_chart!D1241,IF('Input&amp;Output'!$C$3=21,phase_chart!H1241,IF('Input&amp;Output'!$C$3=22,phase_chart!L1241,IF('Input&amp;Output'!$C$3=31,phase_chart!P1241,IF('Input&amp;Output'!$C$3=32,phase_chart!T1241,"")))))</f>
        <v>0</v>
      </c>
      <c r="N1244" s="205" t="b">
        <f>IF('Input&amp;Output'!$C$3=10,phase_chart!E1241,IF('Input&amp;Output'!$C$3=21,phase_chart!I1241,IF('Input&amp;Output'!$C$3=22,phase_chart!M1241,IF('Input&amp;Output'!$C$3=31,phase_chart!Q1241,IF('Input&amp;Output'!$C$3=32,phase_chart!U1241,"")))))</f>
        <v>0</v>
      </c>
      <c r="P1244" s="159">
        <f ca="1">IF(NOT($J1244=0),IF($J1244&lt;IF($P1243=0,0,VLOOKUP(P1243,tbL!$M$37:$Q$43,IF(L1244=TRUE,2,4))),IF($J1244&gt;=VLOOKUP(P1243,tbL!$M$37:$Q$43,IF(L1244=TRUE,3,5)),$P1243,IF(AND(L1243=TRUE,L1244=TRUE),$P1243,$P1243-1)),IF(AND(L1244=TRUE,J1244=VLOOKUP(P1243,tbL!$M$37:$Q$43,IF(L1244=TRUE,2,4))),P1243,IF($P1243+1&gt;$C$12,$C$12,$P1243+1))),0)</f>
        <v>1</v>
      </c>
      <c r="Q1244" s="159">
        <f t="shared" ca="1" si="565"/>
        <v>1</v>
      </c>
      <c r="R1244" s="207">
        <f t="shared" ca="1" si="563"/>
        <v>1</v>
      </c>
      <c r="S1244" s="208"/>
      <c r="T1244" s="159">
        <f t="shared" si="582"/>
        <v>0</v>
      </c>
      <c r="U1244" s="209" t="str">
        <f ca="1">IF(AND(T1244=-1,N1244=TRUE),"*",IF(AND(U1243="*",N1244=TRUE),"*",IF(AND(AND(L1244=TRUE,U1243="*"),J1244&lt;VLOOKUP(V1243+1,tbL!$M$38:$O$43,3)),"*","")))</f>
        <v/>
      </c>
      <c r="V1244" s="204">
        <f t="shared" ca="1" si="566"/>
        <v>1</v>
      </c>
      <c r="Y1244" s="159" t="str">
        <f t="shared" ca="1" si="567"/>
        <v/>
      </c>
      <c r="Z1244" s="159" t="str">
        <f t="shared" si="568"/>
        <v/>
      </c>
      <c r="AA1244" s="159">
        <f t="shared" ca="1" si="587"/>
        <v>1</v>
      </c>
      <c r="AC1244" s="161" t="str">
        <f t="shared" ca="1" si="569"/>
        <v/>
      </c>
      <c r="AD1244" s="161">
        <f t="shared" ca="1" si="570"/>
        <v>1</v>
      </c>
      <c r="AE1244" s="161" t="str">
        <f t="shared" ca="1" si="561"/>
        <v/>
      </c>
      <c r="AF1244" s="161">
        <f t="shared" ca="1" si="571"/>
        <v>1</v>
      </c>
      <c r="AG1244" s="161" t="str">
        <f t="shared" ca="1" si="572"/>
        <v/>
      </c>
      <c r="AH1244" s="161">
        <f t="shared" ca="1" si="573"/>
        <v>1</v>
      </c>
      <c r="AI1244" s="161" t="str">
        <f t="shared" ca="1" si="574"/>
        <v/>
      </c>
      <c r="AJ1244" s="161">
        <f t="shared" ca="1" si="575"/>
        <v>1</v>
      </c>
      <c r="AL1244" s="161" t="str">
        <f t="shared" ca="1" si="576"/>
        <v/>
      </c>
      <c r="AM1244" s="161">
        <f t="shared" ca="1" si="586"/>
        <v>1</v>
      </c>
      <c r="AN1244" s="161" t="str">
        <f t="shared" ca="1" si="577"/>
        <v/>
      </c>
      <c r="AO1244" s="161">
        <f t="shared" ca="1" si="585"/>
        <v>1</v>
      </c>
      <c r="AP1244" s="161" t="str">
        <f t="shared" ca="1" si="578"/>
        <v/>
      </c>
      <c r="AQ1244" s="161">
        <f t="shared" ca="1" si="583"/>
        <v>1</v>
      </c>
      <c r="AR1244" s="161" t="str">
        <f t="shared" ca="1" si="579"/>
        <v/>
      </c>
      <c r="AS1244" s="161">
        <f t="shared" ca="1" si="580"/>
        <v>1</v>
      </c>
      <c r="AT1244" s="159" t="str">
        <f t="shared" ca="1" si="588"/>
        <v/>
      </c>
      <c r="AU1244" s="210">
        <f t="shared" ca="1" si="564"/>
        <v>14</v>
      </c>
      <c r="AV1244" s="209"/>
      <c r="AW1244" s="204">
        <f t="shared" si="581"/>
        <v>13616.916666666648</v>
      </c>
      <c r="AX1244" s="159"/>
      <c r="AZ1244" s="159"/>
      <c r="BM1244" s="207"/>
      <c r="BN1244" s="212"/>
      <c r="BP1244" s="209"/>
      <c r="BQ1244" s="211"/>
      <c r="BR1244" s="211"/>
      <c r="BS1244" s="211"/>
      <c r="BT1244" s="211"/>
      <c r="BU1244" s="211"/>
      <c r="BV1244" s="211"/>
      <c r="BW1244" s="211"/>
      <c r="BX1244" s="211"/>
      <c r="BY1244" s="211"/>
      <c r="BZ1244" s="211"/>
      <c r="CA1244" s="209"/>
      <c r="CB1244" s="224"/>
      <c r="CC1244" s="204"/>
      <c r="CD1244" s="204"/>
      <c r="CE1244" s="204"/>
      <c r="CF1244" s="211"/>
      <c r="CG1244" s="211"/>
      <c r="CI1244" s="209"/>
      <c r="CJ1244" s="209"/>
      <c r="ES1244" s="165"/>
      <c r="ET1244" s="165"/>
      <c r="EU1244" s="166"/>
      <c r="EV1244" s="209"/>
      <c r="EW1244" s="211"/>
      <c r="EX1244" s="211"/>
      <c r="EY1244" s="211"/>
      <c r="EZ1244" s="211"/>
      <c r="FA1244" s="211"/>
      <c r="FD1244" s="165"/>
      <c r="FE1244" s="165"/>
      <c r="FF1244" s="166"/>
      <c r="FG1244" s="209"/>
      <c r="FH1244" s="211"/>
      <c r="FI1244" s="211"/>
      <c r="FJ1244" s="211"/>
      <c r="FK1244" s="211"/>
      <c r="FL1244" s="211"/>
    </row>
    <row r="1245" spans="9:168">
      <c r="I1245" s="221">
        <f t="shared" si="584"/>
        <v>41</v>
      </c>
      <c r="J1245" s="159">
        <f>'v-t_chart'!C1242</f>
        <v>73.2</v>
      </c>
      <c r="K1245" s="204">
        <f t="shared" ca="1" si="562"/>
        <v>214.40279999999998</v>
      </c>
      <c r="L1245" s="205" t="b">
        <f>IF('Input&amp;Output'!$C$3=10,phase_chart!C1242,IF('Input&amp;Output'!$C$3=21,phase_chart!G1242,IF('Input&amp;Output'!$C$3=22,phase_chart!K1242,IF('Input&amp;Output'!$C$3=31,phase_chart!O1242,IF('Input&amp;Output'!$C$3=32,phase_chart!S1242,"")))))</f>
        <v>1</v>
      </c>
      <c r="M1245" s="206" t="b">
        <f>IF('Input&amp;Output'!$C$3=10,phase_chart!D1242,IF('Input&amp;Output'!$C$3=21,phase_chart!H1242,IF('Input&amp;Output'!$C$3=22,phase_chart!L1242,IF('Input&amp;Output'!$C$3=31,phase_chart!P1242,IF('Input&amp;Output'!$C$3=32,phase_chart!T1242,"")))))</f>
        <v>0</v>
      </c>
      <c r="N1245" s="205" t="b">
        <f>IF('Input&amp;Output'!$C$3=10,phase_chart!E1242,IF('Input&amp;Output'!$C$3=21,phase_chart!I1242,IF('Input&amp;Output'!$C$3=22,phase_chart!M1242,IF('Input&amp;Output'!$C$3=31,phase_chart!Q1242,IF('Input&amp;Output'!$C$3=32,phase_chart!U1242,"")))))</f>
        <v>0</v>
      </c>
      <c r="P1245" s="159">
        <f ca="1">IF(NOT($J1245=0),IF($J1245&lt;IF($P1244=0,0,VLOOKUP(P1244,tbL!$M$37:$Q$43,IF(L1245=TRUE,2,4))),IF($J1245&gt;=VLOOKUP(P1244,tbL!$M$37:$Q$43,IF(L1245=TRUE,3,5)),$P1244,IF(AND(L1244=TRUE,L1245=TRUE),$P1244,$P1244-1)),IF(AND(L1245=TRUE,J1245=VLOOKUP(P1244,tbL!$M$37:$Q$43,IF(L1245=TRUE,2,4))),P1244,IF($P1244+1&gt;$C$12,$C$12,$P1244+1))),0)</f>
        <v>1</v>
      </c>
      <c r="Q1245" s="159">
        <f t="shared" ca="1" si="565"/>
        <v>1</v>
      </c>
      <c r="R1245" s="207">
        <f t="shared" ref="R1245:R1276" ca="1" si="589">IF(L1245=TRUE,IF(OR(K1244=0,R1244=1),1,0),0)</f>
        <v>1</v>
      </c>
      <c r="S1245" s="208"/>
      <c r="T1245" s="159">
        <f t="shared" si="582"/>
        <v>0</v>
      </c>
      <c r="U1245" s="209" t="str">
        <f ca="1">IF(AND(T1245=-1,N1245=TRUE),"*",IF(AND(U1244="*",N1245=TRUE),"*",IF(AND(AND(L1245=TRUE,U1244="*"),J1245&lt;VLOOKUP(V1244+1,tbL!$M$38:$O$43,3)),"*","")))</f>
        <v/>
      </c>
      <c r="V1245" s="204">
        <f t="shared" ca="1" si="566"/>
        <v>1</v>
      </c>
      <c r="Y1245" s="159" t="str">
        <f t="shared" ca="1" si="567"/>
        <v/>
      </c>
      <c r="Z1245" s="159" t="str">
        <f t="shared" si="568"/>
        <v/>
      </c>
      <c r="AA1245" s="159">
        <f t="shared" ca="1" si="587"/>
        <v>1</v>
      </c>
      <c r="AC1245" s="161" t="str">
        <f t="shared" ca="1" si="569"/>
        <v/>
      </c>
      <c r="AD1245" s="161">
        <f t="shared" ca="1" si="570"/>
        <v>1</v>
      </c>
      <c r="AE1245" s="161" t="str">
        <f t="shared" ca="1" si="561"/>
        <v/>
      </c>
      <c r="AF1245" s="161">
        <f t="shared" ca="1" si="571"/>
        <v>1</v>
      </c>
      <c r="AG1245" s="161" t="str">
        <f t="shared" ca="1" si="572"/>
        <v/>
      </c>
      <c r="AH1245" s="161">
        <f t="shared" ca="1" si="573"/>
        <v>1</v>
      </c>
      <c r="AI1245" s="161" t="str">
        <f t="shared" ca="1" si="574"/>
        <v/>
      </c>
      <c r="AJ1245" s="161">
        <f t="shared" ca="1" si="575"/>
        <v>1</v>
      </c>
      <c r="AL1245" s="161" t="str">
        <f t="shared" ca="1" si="576"/>
        <v/>
      </c>
      <c r="AM1245" s="161">
        <f t="shared" ca="1" si="586"/>
        <v>1</v>
      </c>
      <c r="AN1245" s="161" t="str">
        <f t="shared" ca="1" si="577"/>
        <v/>
      </c>
      <c r="AO1245" s="161">
        <f t="shared" ca="1" si="585"/>
        <v>1</v>
      </c>
      <c r="AP1245" s="161" t="str">
        <f t="shared" ca="1" si="578"/>
        <v/>
      </c>
      <c r="AQ1245" s="161">
        <f t="shared" ca="1" si="583"/>
        <v>1</v>
      </c>
      <c r="AR1245" s="161" t="str">
        <f t="shared" ca="1" si="579"/>
        <v/>
      </c>
      <c r="AS1245" s="161">
        <f t="shared" ca="1" si="580"/>
        <v>1</v>
      </c>
      <c r="AT1245" s="159" t="str">
        <f t="shared" ca="1" si="588"/>
        <v/>
      </c>
      <c r="AU1245" s="210">
        <f t="shared" ca="1" si="564"/>
        <v>14</v>
      </c>
      <c r="AV1245" s="209"/>
      <c r="AW1245" s="204">
        <f t="shared" si="581"/>
        <v>13637.249999999982</v>
      </c>
      <c r="AX1245" s="159"/>
      <c r="AZ1245" s="159"/>
      <c r="BM1245" s="207"/>
      <c r="BN1245" s="212"/>
      <c r="BP1245" s="209"/>
      <c r="BQ1245" s="211"/>
      <c r="BR1245" s="211"/>
      <c r="BS1245" s="211"/>
      <c r="BT1245" s="211"/>
      <c r="BU1245" s="211"/>
      <c r="BV1245" s="211"/>
      <c r="BW1245" s="211"/>
      <c r="BX1245" s="211"/>
      <c r="BY1245" s="211"/>
      <c r="BZ1245" s="211"/>
      <c r="CA1245" s="209"/>
      <c r="CB1245" s="224"/>
      <c r="CC1245" s="204"/>
      <c r="CD1245" s="204"/>
      <c r="CE1245" s="204"/>
      <c r="CF1245" s="211"/>
      <c r="CG1245" s="211"/>
      <c r="CI1245" s="209"/>
      <c r="CJ1245" s="209"/>
      <c r="ES1245" s="165"/>
      <c r="ET1245" s="165"/>
      <c r="EU1245" s="166"/>
      <c r="EV1245" s="209"/>
      <c r="EW1245" s="211"/>
      <c r="EX1245" s="211"/>
      <c r="EY1245" s="211"/>
      <c r="EZ1245" s="211"/>
      <c r="FA1245" s="211"/>
      <c r="FD1245" s="165"/>
      <c r="FE1245" s="165"/>
      <c r="FF1245" s="166"/>
      <c r="FG1245" s="209"/>
      <c r="FH1245" s="211"/>
      <c r="FI1245" s="211"/>
      <c r="FJ1245" s="211"/>
      <c r="FK1245" s="211"/>
      <c r="FL1245" s="211"/>
    </row>
    <row r="1246" spans="9:168">
      <c r="I1246" s="221">
        <f t="shared" si="584"/>
        <v>42</v>
      </c>
      <c r="J1246" s="159">
        <f>'v-t_chart'!C1243</f>
        <v>73.400000000000006</v>
      </c>
      <c r="K1246" s="204">
        <f t="shared" ca="1" si="562"/>
        <v>214.98859999999999</v>
      </c>
      <c r="L1246" s="205" t="b">
        <f>IF('Input&amp;Output'!$C$3=10,phase_chart!C1243,IF('Input&amp;Output'!$C$3=21,phase_chart!G1243,IF('Input&amp;Output'!$C$3=22,phase_chart!K1243,IF('Input&amp;Output'!$C$3=31,phase_chart!O1243,IF('Input&amp;Output'!$C$3=32,phase_chart!S1243,"")))))</f>
        <v>1</v>
      </c>
      <c r="M1246" s="206" t="b">
        <f>IF('Input&amp;Output'!$C$3=10,phase_chart!D1243,IF('Input&amp;Output'!$C$3=21,phase_chart!H1243,IF('Input&amp;Output'!$C$3=22,phase_chart!L1243,IF('Input&amp;Output'!$C$3=31,phase_chart!P1243,IF('Input&amp;Output'!$C$3=32,phase_chart!T1243,"")))))</f>
        <v>0</v>
      </c>
      <c r="N1246" s="205" t="b">
        <f>IF('Input&amp;Output'!$C$3=10,phase_chart!E1243,IF('Input&amp;Output'!$C$3=21,phase_chart!I1243,IF('Input&amp;Output'!$C$3=22,phase_chart!M1243,IF('Input&amp;Output'!$C$3=31,phase_chart!Q1243,IF('Input&amp;Output'!$C$3=32,phase_chart!U1243,"")))))</f>
        <v>0</v>
      </c>
      <c r="P1246" s="159">
        <f ca="1">IF(NOT($J1246=0),IF($J1246&lt;IF($P1245=0,0,VLOOKUP(P1245,tbL!$M$37:$Q$43,IF(L1246=TRUE,2,4))),IF($J1246&gt;=VLOOKUP(P1245,tbL!$M$37:$Q$43,IF(L1246=TRUE,3,5)),$P1245,IF(AND(L1245=TRUE,L1246=TRUE),$P1245,$P1245-1)),IF(AND(L1246=TRUE,J1246=VLOOKUP(P1245,tbL!$M$37:$Q$43,IF(L1246=TRUE,2,4))),P1245,IF($P1245+1&gt;$C$12,$C$12,$P1245+1))),0)</f>
        <v>1</v>
      </c>
      <c r="Q1246" s="159">
        <f t="shared" ca="1" si="565"/>
        <v>1</v>
      </c>
      <c r="R1246" s="207">
        <f t="shared" ca="1" si="589"/>
        <v>1</v>
      </c>
      <c r="S1246" s="208"/>
      <c r="T1246" s="159">
        <f t="shared" si="582"/>
        <v>0</v>
      </c>
      <c r="U1246" s="209" t="str">
        <f ca="1">IF(AND(T1246=-1,N1246=TRUE),"*",IF(AND(U1245="*",N1246=TRUE),"*",IF(AND(AND(L1246=TRUE,U1245="*"),J1246&lt;VLOOKUP(V1245+1,tbL!$M$38:$O$43,3)),"*","")))</f>
        <v/>
      </c>
      <c r="V1246" s="204">
        <f t="shared" ca="1" si="566"/>
        <v>1</v>
      </c>
      <c r="Y1246" s="159" t="str">
        <f t="shared" ca="1" si="567"/>
        <v/>
      </c>
      <c r="Z1246" s="159" t="str">
        <f t="shared" si="568"/>
        <v/>
      </c>
      <c r="AA1246" s="159">
        <f t="shared" ca="1" si="587"/>
        <v>1</v>
      </c>
      <c r="AC1246" s="161" t="str">
        <f t="shared" ca="1" si="569"/>
        <v/>
      </c>
      <c r="AD1246" s="161">
        <f t="shared" ca="1" si="570"/>
        <v>1</v>
      </c>
      <c r="AE1246" s="161" t="str">
        <f t="shared" ca="1" si="561"/>
        <v/>
      </c>
      <c r="AF1246" s="161">
        <f t="shared" ca="1" si="571"/>
        <v>1</v>
      </c>
      <c r="AG1246" s="161" t="str">
        <f t="shared" ca="1" si="572"/>
        <v/>
      </c>
      <c r="AH1246" s="161">
        <f t="shared" ca="1" si="573"/>
        <v>1</v>
      </c>
      <c r="AI1246" s="161" t="str">
        <f t="shared" ca="1" si="574"/>
        <v/>
      </c>
      <c r="AJ1246" s="161">
        <f t="shared" ca="1" si="575"/>
        <v>1</v>
      </c>
      <c r="AL1246" s="161" t="str">
        <f t="shared" ca="1" si="576"/>
        <v/>
      </c>
      <c r="AM1246" s="161">
        <f t="shared" ca="1" si="586"/>
        <v>1</v>
      </c>
      <c r="AN1246" s="161" t="str">
        <f t="shared" ca="1" si="577"/>
        <v/>
      </c>
      <c r="AO1246" s="161">
        <f t="shared" ca="1" si="585"/>
        <v>1</v>
      </c>
      <c r="AP1246" s="161" t="str">
        <f t="shared" ca="1" si="578"/>
        <v/>
      </c>
      <c r="AQ1246" s="161">
        <f t="shared" ca="1" si="583"/>
        <v>1</v>
      </c>
      <c r="AR1246" s="161" t="str">
        <f t="shared" ca="1" si="579"/>
        <v/>
      </c>
      <c r="AS1246" s="161">
        <f t="shared" ca="1" si="580"/>
        <v>1</v>
      </c>
      <c r="AT1246" s="159" t="str">
        <f t="shared" ca="1" si="588"/>
        <v/>
      </c>
      <c r="AU1246" s="210">
        <f t="shared" ca="1" si="564"/>
        <v>14</v>
      </c>
      <c r="AV1246" s="209"/>
      <c r="AW1246" s="204">
        <f t="shared" si="581"/>
        <v>13657.63888888887</v>
      </c>
      <c r="AX1246" s="159"/>
      <c r="AZ1246" s="159"/>
      <c r="BM1246" s="207"/>
      <c r="BN1246" s="212"/>
      <c r="BP1246" s="209"/>
      <c r="BQ1246" s="211"/>
      <c r="BR1246" s="211"/>
      <c r="BS1246" s="211"/>
      <c r="BT1246" s="211"/>
      <c r="BU1246" s="211"/>
      <c r="BV1246" s="211"/>
      <c r="BW1246" s="211"/>
      <c r="BX1246" s="211"/>
      <c r="BY1246" s="211"/>
      <c r="BZ1246" s="211"/>
      <c r="CA1246" s="209"/>
      <c r="CB1246" s="224"/>
      <c r="CC1246" s="204"/>
      <c r="CD1246" s="204"/>
      <c r="CE1246" s="204"/>
      <c r="CF1246" s="211"/>
      <c r="CG1246" s="211"/>
      <c r="CI1246" s="209"/>
      <c r="CJ1246" s="209"/>
      <c r="ES1246" s="165"/>
      <c r="ET1246" s="165"/>
      <c r="EU1246" s="166"/>
      <c r="EV1246" s="209"/>
      <c r="EW1246" s="211"/>
      <c r="EX1246" s="211"/>
      <c r="EY1246" s="211"/>
      <c r="EZ1246" s="211"/>
      <c r="FA1246" s="211"/>
      <c r="FD1246" s="165"/>
      <c r="FE1246" s="165"/>
      <c r="FF1246" s="166"/>
      <c r="FG1246" s="209"/>
      <c r="FH1246" s="211"/>
      <c r="FI1246" s="211"/>
      <c r="FJ1246" s="211"/>
      <c r="FK1246" s="211"/>
      <c r="FL1246" s="211"/>
    </row>
    <row r="1247" spans="9:168">
      <c r="I1247" s="221">
        <f t="shared" si="584"/>
        <v>43</v>
      </c>
      <c r="J1247" s="159">
        <f>'v-t_chart'!C1244</f>
        <v>73.8</v>
      </c>
      <c r="K1247" s="204">
        <f t="shared" ca="1" si="562"/>
        <v>216.16019999999997</v>
      </c>
      <c r="L1247" s="205" t="b">
        <f>IF('Input&amp;Output'!$C$3=10,phase_chart!C1244,IF('Input&amp;Output'!$C$3=21,phase_chart!G1244,IF('Input&amp;Output'!$C$3=22,phase_chart!K1244,IF('Input&amp;Output'!$C$3=31,phase_chart!O1244,IF('Input&amp;Output'!$C$3=32,phase_chart!S1244,"")))))</f>
        <v>1</v>
      </c>
      <c r="M1247" s="206" t="b">
        <f>IF('Input&amp;Output'!$C$3=10,phase_chart!D1244,IF('Input&amp;Output'!$C$3=21,phase_chart!H1244,IF('Input&amp;Output'!$C$3=22,phase_chart!L1244,IF('Input&amp;Output'!$C$3=31,phase_chart!P1244,IF('Input&amp;Output'!$C$3=32,phase_chart!T1244,"")))))</f>
        <v>0</v>
      </c>
      <c r="N1247" s="205" t="b">
        <f>IF('Input&amp;Output'!$C$3=10,phase_chart!E1244,IF('Input&amp;Output'!$C$3=21,phase_chart!I1244,IF('Input&amp;Output'!$C$3=22,phase_chart!M1244,IF('Input&amp;Output'!$C$3=31,phase_chart!Q1244,IF('Input&amp;Output'!$C$3=32,phase_chart!U1244,"")))))</f>
        <v>0</v>
      </c>
      <c r="P1247" s="159">
        <f ca="1">IF(NOT($J1247=0),IF($J1247&lt;IF($P1246=0,0,VLOOKUP(P1246,tbL!$M$37:$Q$43,IF(L1247=TRUE,2,4))),IF($J1247&gt;=VLOOKUP(P1246,tbL!$M$37:$Q$43,IF(L1247=TRUE,3,5)),$P1246,IF(AND(L1246=TRUE,L1247=TRUE),$P1246,$P1246-1)),IF(AND(L1247=TRUE,J1247=VLOOKUP(P1246,tbL!$M$37:$Q$43,IF(L1247=TRUE,2,4))),P1246,IF($P1246+1&gt;$C$12,$C$12,$P1246+1))),0)</f>
        <v>1</v>
      </c>
      <c r="Q1247" s="159">
        <f t="shared" ca="1" si="565"/>
        <v>1</v>
      </c>
      <c r="R1247" s="207">
        <f t="shared" ca="1" si="589"/>
        <v>1</v>
      </c>
      <c r="S1247" s="208"/>
      <c r="T1247" s="159">
        <f t="shared" si="582"/>
        <v>0</v>
      </c>
      <c r="U1247" s="209" t="str">
        <f ca="1">IF(AND(T1247=-1,N1247=TRUE),"*",IF(AND(U1246="*",N1247=TRUE),"*",IF(AND(AND(L1247=TRUE,U1246="*"),J1247&lt;VLOOKUP(V1246+1,tbL!$M$38:$O$43,3)),"*","")))</f>
        <v/>
      </c>
      <c r="V1247" s="204">
        <f t="shared" ca="1" si="566"/>
        <v>1</v>
      </c>
      <c r="Y1247" s="159" t="str">
        <f t="shared" ca="1" si="567"/>
        <v/>
      </c>
      <c r="Z1247" s="159" t="str">
        <f t="shared" si="568"/>
        <v/>
      </c>
      <c r="AA1247" s="159">
        <f t="shared" ca="1" si="587"/>
        <v>1</v>
      </c>
      <c r="AC1247" s="161" t="str">
        <f t="shared" ca="1" si="569"/>
        <v/>
      </c>
      <c r="AD1247" s="161">
        <f t="shared" ca="1" si="570"/>
        <v>1</v>
      </c>
      <c r="AE1247" s="161" t="str">
        <f t="shared" ca="1" si="561"/>
        <v/>
      </c>
      <c r="AF1247" s="161">
        <f t="shared" ca="1" si="571"/>
        <v>1</v>
      </c>
      <c r="AG1247" s="161" t="str">
        <f t="shared" ca="1" si="572"/>
        <v/>
      </c>
      <c r="AH1247" s="161">
        <f t="shared" ca="1" si="573"/>
        <v>1</v>
      </c>
      <c r="AI1247" s="161" t="str">
        <f t="shared" ca="1" si="574"/>
        <v/>
      </c>
      <c r="AJ1247" s="161">
        <f t="shared" ca="1" si="575"/>
        <v>1</v>
      </c>
      <c r="AL1247" s="161" t="str">
        <f t="shared" ca="1" si="576"/>
        <v/>
      </c>
      <c r="AM1247" s="161">
        <f t="shared" ca="1" si="586"/>
        <v>1</v>
      </c>
      <c r="AN1247" s="161" t="str">
        <f t="shared" ca="1" si="577"/>
        <v/>
      </c>
      <c r="AO1247" s="161">
        <f t="shared" ca="1" si="585"/>
        <v>1</v>
      </c>
      <c r="AP1247" s="161" t="str">
        <f t="shared" ca="1" si="578"/>
        <v/>
      </c>
      <c r="AQ1247" s="161">
        <f t="shared" ca="1" si="583"/>
        <v>1</v>
      </c>
      <c r="AR1247" s="161" t="str">
        <f t="shared" ca="1" si="579"/>
        <v/>
      </c>
      <c r="AS1247" s="161">
        <f t="shared" ca="1" si="580"/>
        <v>1</v>
      </c>
      <c r="AT1247" s="159" t="str">
        <f t="shared" ca="1" si="588"/>
        <v/>
      </c>
      <c r="AU1247" s="210">
        <f t="shared" ca="1" si="564"/>
        <v>14</v>
      </c>
      <c r="AV1247" s="209"/>
      <c r="AW1247" s="204">
        <f t="shared" si="581"/>
        <v>13678.13888888887</v>
      </c>
      <c r="AX1247" s="159"/>
      <c r="AZ1247" s="159"/>
      <c r="BM1247" s="207"/>
      <c r="BN1247" s="212"/>
      <c r="BP1247" s="209"/>
      <c r="BQ1247" s="211"/>
      <c r="BR1247" s="211"/>
      <c r="BS1247" s="211"/>
      <c r="BT1247" s="211"/>
      <c r="BU1247" s="211"/>
      <c r="BV1247" s="211"/>
      <c r="BW1247" s="211"/>
      <c r="BX1247" s="211"/>
      <c r="BY1247" s="211"/>
      <c r="BZ1247" s="211"/>
      <c r="CA1247" s="209"/>
      <c r="CB1247" s="224"/>
      <c r="CC1247" s="204"/>
      <c r="CD1247" s="204"/>
      <c r="CE1247" s="204"/>
      <c r="CF1247" s="211"/>
      <c r="CG1247" s="211"/>
      <c r="CI1247" s="209"/>
      <c r="CJ1247" s="209"/>
      <c r="ES1247" s="165"/>
      <c r="ET1247" s="165"/>
      <c r="EU1247" s="166"/>
      <c r="EV1247" s="209"/>
      <c r="EW1247" s="211"/>
      <c r="EX1247" s="211"/>
      <c r="EY1247" s="211"/>
      <c r="EZ1247" s="211"/>
      <c r="FA1247" s="211"/>
      <c r="FD1247" s="165"/>
      <c r="FE1247" s="165"/>
      <c r="FF1247" s="166"/>
      <c r="FG1247" s="209"/>
      <c r="FH1247" s="211"/>
      <c r="FI1247" s="211"/>
      <c r="FJ1247" s="211"/>
      <c r="FK1247" s="211"/>
      <c r="FL1247" s="211"/>
    </row>
    <row r="1248" spans="9:168">
      <c r="I1248" s="221">
        <f t="shared" si="584"/>
        <v>44</v>
      </c>
      <c r="J1248" s="159">
        <f>'v-t_chart'!C1245</f>
        <v>74.8</v>
      </c>
      <c r="K1248" s="204">
        <f t="shared" ca="1" si="562"/>
        <v>219.08919999999998</v>
      </c>
      <c r="L1248" s="205" t="b">
        <f>IF('Input&amp;Output'!$C$3=10,phase_chart!C1245,IF('Input&amp;Output'!$C$3=21,phase_chart!G1245,IF('Input&amp;Output'!$C$3=22,phase_chart!K1245,IF('Input&amp;Output'!$C$3=31,phase_chart!O1245,IF('Input&amp;Output'!$C$3=32,phase_chart!S1245,"")))))</f>
        <v>1</v>
      </c>
      <c r="M1248" s="206" t="b">
        <f>IF('Input&amp;Output'!$C$3=10,phase_chart!D1245,IF('Input&amp;Output'!$C$3=21,phase_chart!H1245,IF('Input&amp;Output'!$C$3=22,phase_chart!L1245,IF('Input&amp;Output'!$C$3=31,phase_chart!P1245,IF('Input&amp;Output'!$C$3=32,phase_chart!T1245,"")))))</f>
        <v>0</v>
      </c>
      <c r="N1248" s="205" t="b">
        <f>IF('Input&amp;Output'!$C$3=10,phase_chart!E1245,IF('Input&amp;Output'!$C$3=21,phase_chart!I1245,IF('Input&amp;Output'!$C$3=22,phase_chart!M1245,IF('Input&amp;Output'!$C$3=31,phase_chart!Q1245,IF('Input&amp;Output'!$C$3=32,phase_chart!U1245,"")))))</f>
        <v>0</v>
      </c>
      <c r="P1248" s="159">
        <f ca="1">IF(NOT($J1248=0),IF($J1248&lt;IF($P1247=0,0,VLOOKUP(P1247,tbL!$M$37:$Q$43,IF(L1248=TRUE,2,4))),IF($J1248&gt;=VLOOKUP(P1247,tbL!$M$37:$Q$43,IF(L1248=TRUE,3,5)),$P1247,IF(AND(L1247=TRUE,L1248=TRUE),$P1247,$P1247-1)),IF(AND(L1248=TRUE,J1248=VLOOKUP(P1247,tbL!$M$37:$Q$43,IF(L1248=TRUE,2,4))),P1247,IF($P1247+1&gt;$C$12,$C$12,$P1247+1))),0)</f>
        <v>1</v>
      </c>
      <c r="Q1248" s="159">
        <f t="shared" ca="1" si="565"/>
        <v>1</v>
      </c>
      <c r="R1248" s="207">
        <f t="shared" ca="1" si="589"/>
        <v>1</v>
      </c>
      <c r="S1248" s="208"/>
      <c r="T1248" s="159">
        <f t="shared" si="582"/>
        <v>0</v>
      </c>
      <c r="U1248" s="209" t="str">
        <f ca="1">IF(AND(T1248=-1,N1248=TRUE),"*",IF(AND(U1247="*",N1248=TRUE),"*",IF(AND(AND(L1248=TRUE,U1247="*"),J1248&lt;VLOOKUP(V1247+1,tbL!$M$38:$O$43,3)),"*","")))</f>
        <v/>
      </c>
      <c r="V1248" s="204">
        <f t="shared" ca="1" si="566"/>
        <v>1</v>
      </c>
      <c r="Y1248" s="159" t="str">
        <f t="shared" ca="1" si="567"/>
        <v/>
      </c>
      <c r="Z1248" s="159" t="str">
        <f t="shared" si="568"/>
        <v/>
      </c>
      <c r="AA1248" s="159">
        <f t="shared" ca="1" si="587"/>
        <v>1</v>
      </c>
      <c r="AC1248" s="161" t="str">
        <f t="shared" ca="1" si="569"/>
        <v/>
      </c>
      <c r="AD1248" s="161">
        <f t="shared" ca="1" si="570"/>
        <v>1</v>
      </c>
      <c r="AE1248" s="161" t="str">
        <f t="shared" ca="1" si="561"/>
        <v/>
      </c>
      <c r="AF1248" s="161">
        <f t="shared" ca="1" si="571"/>
        <v>1</v>
      </c>
      <c r="AG1248" s="161" t="str">
        <f t="shared" ca="1" si="572"/>
        <v/>
      </c>
      <c r="AH1248" s="161">
        <f t="shared" ca="1" si="573"/>
        <v>1</v>
      </c>
      <c r="AI1248" s="161" t="str">
        <f t="shared" ca="1" si="574"/>
        <v/>
      </c>
      <c r="AJ1248" s="161">
        <f t="shared" ca="1" si="575"/>
        <v>1</v>
      </c>
      <c r="AL1248" s="161" t="str">
        <f t="shared" ca="1" si="576"/>
        <v/>
      </c>
      <c r="AM1248" s="161">
        <f t="shared" ca="1" si="586"/>
        <v>1</v>
      </c>
      <c r="AN1248" s="161" t="str">
        <f t="shared" ca="1" si="577"/>
        <v/>
      </c>
      <c r="AO1248" s="161">
        <f t="shared" ca="1" si="585"/>
        <v>1</v>
      </c>
      <c r="AP1248" s="161" t="str">
        <f t="shared" ca="1" si="578"/>
        <v/>
      </c>
      <c r="AQ1248" s="161">
        <f t="shared" ca="1" si="583"/>
        <v>1</v>
      </c>
      <c r="AR1248" s="161" t="str">
        <f t="shared" ca="1" si="579"/>
        <v/>
      </c>
      <c r="AS1248" s="161">
        <f t="shared" ca="1" si="580"/>
        <v>1</v>
      </c>
      <c r="AT1248" s="159" t="str">
        <f t="shared" ca="1" si="588"/>
        <v/>
      </c>
      <c r="AU1248" s="210">
        <f t="shared" ca="1" si="564"/>
        <v>14</v>
      </c>
      <c r="AV1248" s="209"/>
      <c r="AW1248" s="204">
        <f t="shared" si="581"/>
        <v>13698.916666666648</v>
      </c>
      <c r="AX1248" s="159"/>
      <c r="AZ1248" s="159"/>
      <c r="BM1248" s="207"/>
      <c r="BN1248" s="212"/>
      <c r="BP1248" s="209"/>
      <c r="BQ1248" s="211"/>
      <c r="BR1248" s="211"/>
      <c r="BS1248" s="211"/>
      <c r="BT1248" s="211"/>
      <c r="BU1248" s="211"/>
      <c r="BV1248" s="211"/>
      <c r="BW1248" s="211"/>
      <c r="BX1248" s="211"/>
      <c r="BY1248" s="211"/>
      <c r="BZ1248" s="211"/>
      <c r="CA1248" s="209"/>
      <c r="CB1248" s="224"/>
      <c r="CC1248" s="204"/>
      <c r="CD1248" s="204"/>
      <c r="CE1248" s="204"/>
      <c r="CF1248" s="211"/>
      <c r="CG1248" s="211"/>
      <c r="CI1248" s="209"/>
      <c r="CJ1248" s="209"/>
      <c r="ES1248" s="165"/>
      <c r="ET1248" s="165"/>
      <c r="EU1248" s="166"/>
      <c r="EV1248" s="209"/>
      <c r="EW1248" s="211"/>
      <c r="EX1248" s="211"/>
      <c r="EY1248" s="211"/>
      <c r="EZ1248" s="211"/>
      <c r="FA1248" s="211"/>
      <c r="FD1248" s="165"/>
      <c r="FE1248" s="165"/>
      <c r="FF1248" s="166"/>
      <c r="FG1248" s="209"/>
      <c r="FH1248" s="211"/>
      <c r="FI1248" s="211"/>
      <c r="FJ1248" s="211"/>
      <c r="FK1248" s="211"/>
      <c r="FL1248" s="211"/>
    </row>
    <row r="1249" spans="9:168">
      <c r="I1249" s="221">
        <f t="shared" si="584"/>
        <v>45</v>
      </c>
      <c r="J1249" s="159">
        <f>'v-t_chart'!C1246</f>
        <v>76.7</v>
      </c>
      <c r="K1249" s="204">
        <f t="shared" ca="1" si="562"/>
        <v>224.65430000000001</v>
      </c>
      <c r="L1249" s="205" t="b">
        <f>IF('Input&amp;Output'!$C$3=10,phase_chart!C1246,IF('Input&amp;Output'!$C$3=21,phase_chart!G1246,IF('Input&amp;Output'!$C$3=22,phase_chart!K1246,IF('Input&amp;Output'!$C$3=31,phase_chart!O1246,IF('Input&amp;Output'!$C$3=32,phase_chart!S1246,"")))))</f>
        <v>1</v>
      </c>
      <c r="M1249" s="206" t="b">
        <f>IF('Input&amp;Output'!$C$3=10,phase_chart!D1246,IF('Input&amp;Output'!$C$3=21,phase_chart!H1246,IF('Input&amp;Output'!$C$3=22,phase_chart!L1246,IF('Input&amp;Output'!$C$3=31,phase_chart!P1246,IF('Input&amp;Output'!$C$3=32,phase_chart!T1246,"")))))</f>
        <v>0</v>
      </c>
      <c r="N1249" s="205" t="b">
        <f>IF('Input&amp;Output'!$C$3=10,phase_chart!E1246,IF('Input&amp;Output'!$C$3=21,phase_chart!I1246,IF('Input&amp;Output'!$C$3=22,phase_chart!M1246,IF('Input&amp;Output'!$C$3=31,phase_chart!Q1246,IF('Input&amp;Output'!$C$3=32,phase_chart!U1246,"")))))</f>
        <v>0</v>
      </c>
      <c r="P1249" s="159">
        <f ca="1">IF(NOT($J1249=0),IF($J1249&lt;IF($P1248=0,0,VLOOKUP(P1248,tbL!$M$37:$Q$43,IF(L1249=TRUE,2,4))),IF($J1249&gt;=VLOOKUP(P1248,tbL!$M$37:$Q$43,IF(L1249=TRUE,3,5)),$P1248,IF(AND(L1248=TRUE,L1249=TRUE),$P1248,$P1248-1)),IF(AND(L1249=TRUE,J1249=VLOOKUP(P1248,tbL!$M$37:$Q$43,IF(L1249=TRUE,2,4))),P1248,IF($P1248+1&gt;$C$12,$C$12,$P1248+1))),0)</f>
        <v>1</v>
      </c>
      <c r="Q1249" s="159">
        <f t="shared" ca="1" si="565"/>
        <v>1</v>
      </c>
      <c r="R1249" s="207">
        <f t="shared" ca="1" si="589"/>
        <v>1</v>
      </c>
      <c r="S1249" s="208"/>
      <c r="T1249" s="159">
        <f t="shared" si="582"/>
        <v>0</v>
      </c>
      <c r="U1249" s="209" t="str">
        <f ca="1">IF(AND(T1249=-1,N1249=TRUE),"*",IF(AND(U1248="*",N1249=TRUE),"*",IF(AND(AND(L1249=TRUE,U1248="*"),J1249&lt;VLOOKUP(V1248+1,tbL!$M$38:$O$43,3)),"*","")))</f>
        <v/>
      </c>
      <c r="V1249" s="204">
        <f t="shared" ca="1" si="566"/>
        <v>1</v>
      </c>
      <c r="Y1249" s="159" t="str">
        <f t="shared" ca="1" si="567"/>
        <v/>
      </c>
      <c r="Z1249" s="159" t="str">
        <f t="shared" si="568"/>
        <v/>
      </c>
      <c r="AA1249" s="159">
        <f t="shared" ca="1" si="587"/>
        <v>1</v>
      </c>
      <c r="AC1249" s="161" t="str">
        <f t="shared" ca="1" si="569"/>
        <v/>
      </c>
      <c r="AD1249" s="161">
        <f t="shared" ca="1" si="570"/>
        <v>1</v>
      </c>
      <c r="AE1249" s="161" t="str">
        <f t="shared" ca="1" si="561"/>
        <v/>
      </c>
      <c r="AF1249" s="161">
        <f t="shared" ca="1" si="571"/>
        <v>1</v>
      </c>
      <c r="AG1249" s="161" t="str">
        <f t="shared" ca="1" si="572"/>
        <v/>
      </c>
      <c r="AH1249" s="161">
        <f t="shared" ca="1" si="573"/>
        <v>1</v>
      </c>
      <c r="AI1249" s="161" t="str">
        <f t="shared" ca="1" si="574"/>
        <v/>
      </c>
      <c r="AJ1249" s="161">
        <f t="shared" ca="1" si="575"/>
        <v>1</v>
      </c>
      <c r="AL1249" s="161" t="str">
        <f t="shared" ca="1" si="576"/>
        <v/>
      </c>
      <c r="AM1249" s="161">
        <f t="shared" ca="1" si="586"/>
        <v>1</v>
      </c>
      <c r="AN1249" s="161" t="str">
        <f t="shared" ca="1" si="577"/>
        <v/>
      </c>
      <c r="AO1249" s="161">
        <f t="shared" ca="1" si="585"/>
        <v>1</v>
      </c>
      <c r="AP1249" s="161" t="str">
        <f t="shared" ca="1" si="578"/>
        <v/>
      </c>
      <c r="AQ1249" s="161">
        <f t="shared" ca="1" si="583"/>
        <v>1</v>
      </c>
      <c r="AR1249" s="161" t="str">
        <f t="shared" ca="1" si="579"/>
        <v/>
      </c>
      <c r="AS1249" s="161">
        <f t="shared" ca="1" si="580"/>
        <v>1</v>
      </c>
      <c r="AT1249" s="159" t="str">
        <f t="shared" ca="1" si="588"/>
        <v/>
      </c>
      <c r="AU1249" s="210">
        <f t="shared" ca="1" si="564"/>
        <v>14</v>
      </c>
      <c r="AV1249" s="209"/>
      <c r="AW1249" s="204">
        <f t="shared" si="581"/>
        <v>13720.222222222203</v>
      </c>
      <c r="AX1249" s="159"/>
      <c r="AZ1249" s="159"/>
      <c r="BM1249" s="207"/>
      <c r="BN1249" s="212"/>
      <c r="BP1249" s="209"/>
      <c r="BQ1249" s="211"/>
      <c r="BR1249" s="211"/>
      <c r="BS1249" s="211"/>
      <c r="BT1249" s="211"/>
      <c r="BU1249" s="211"/>
      <c r="BV1249" s="211"/>
      <c r="BW1249" s="211"/>
      <c r="BX1249" s="211"/>
      <c r="BY1249" s="211"/>
      <c r="BZ1249" s="211"/>
      <c r="CA1249" s="209"/>
      <c r="CB1249" s="224"/>
      <c r="CC1249" s="204"/>
      <c r="CD1249" s="204"/>
      <c r="CE1249" s="204"/>
      <c r="CF1249" s="211"/>
      <c r="CG1249" s="211"/>
      <c r="CI1249" s="209"/>
      <c r="CJ1249" s="209"/>
      <c r="ES1249" s="165"/>
      <c r="ET1249" s="165"/>
      <c r="EU1249" s="166"/>
      <c r="EV1249" s="209"/>
      <c r="EW1249" s="211"/>
      <c r="EX1249" s="211"/>
      <c r="EY1249" s="211"/>
      <c r="EZ1249" s="211"/>
      <c r="FA1249" s="211"/>
      <c r="FD1249" s="165"/>
      <c r="FE1249" s="165"/>
      <c r="FF1249" s="166"/>
      <c r="FG1249" s="209"/>
      <c r="FH1249" s="211"/>
      <c r="FI1249" s="211"/>
      <c r="FJ1249" s="211"/>
      <c r="FK1249" s="211"/>
      <c r="FL1249" s="211"/>
    </row>
    <row r="1250" spans="9:168">
      <c r="I1250" s="221">
        <f t="shared" si="584"/>
        <v>46</v>
      </c>
      <c r="J1250" s="159">
        <f>'v-t_chart'!C1247</f>
        <v>79.099999999999994</v>
      </c>
      <c r="K1250" s="204">
        <f t="shared" ca="1" si="562"/>
        <v>231.68389999999997</v>
      </c>
      <c r="L1250" s="205" t="b">
        <f>IF('Input&amp;Output'!$C$3=10,phase_chart!C1247,IF('Input&amp;Output'!$C$3=21,phase_chart!G1247,IF('Input&amp;Output'!$C$3=22,phase_chart!K1247,IF('Input&amp;Output'!$C$3=31,phase_chart!O1247,IF('Input&amp;Output'!$C$3=32,phase_chart!S1247,"")))))</f>
        <v>1</v>
      </c>
      <c r="M1250" s="206" t="b">
        <f>IF('Input&amp;Output'!$C$3=10,phase_chart!D1247,IF('Input&amp;Output'!$C$3=21,phase_chart!H1247,IF('Input&amp;Output'!$C$3=22,phase_chart!L1247,IF('Input&amp;Output'!$C$3=31,phase_chart!P1247,IF('Input&amp;Output'!$C$3=32,phase_chart!T1247,"")))))</f>
        <v>0</v>
      </c>
      <c r="N1250" s="205" t="b">
        <f>IF('Input&amp;Output'!$C$3=10,phase_chart!E1247,IF('Input&amp;Output'!$C$3=21,phase_chart!I1247,IF('Input&amp;Output'!$C$3=22,phase_chart!M1247,IF('Input&amp;Output'!$C$3=31,phase_chart!Q1247,IF('Input&amp;Output'!$C$3=32,phase_chart!U1247,"")))))</f>
        <v>0</v>
      </c>
      <c r="P1250" s="159">
        <f ca="1">IF(NOT($J1250=0),IF($J1250&lt;IF($P1249=0,0,VLOOKUP(P1249,tbL!$M$37:$Q$43,IF(L1250=TRUE,2,4))),IF($J1250&gt;=VLOOKUP(P1249,tbL!$M$37:$Q$43,IF(L1250=TRUE,3,5)),$P1249,IF(AND(L1249=TRUE,L1250=TRUE),$P1249,$P1249-1)),IF(AND(L1250=TRUE,J1250=VLOOKUP(P1249,tbL!$M$37:$Q$43,IF(L1250=TRUE,2,4))),P1249,IF($P1249+1&gt;$C$12,$C$12,$P1249+1))),0)</f>
        <v>1</v>
      </c>
      <c r="Q1250" s="159">
        <f t="shared" ca="1" si="565"/>
        <v>1</v>
      </c>
      <c r="R1250" s="207">
        <f t="shared" ca="1" si="589"/>
        <v>1</v>
      </c>
      <c r="S1250" s="208"/>
      <c r="T1250" s="159">
        <f t="shared" si="582"/>
        <v>0</v>
      </c>
      <c r="U1250" s="209" t="str">
        <f ca="1">IF(AND(T1250=-1,N1250=TRUE),"*",IF(AND(U1249="*",N1250=TRUE),"*",IF(AND(AND(L1250=TRUE,U1249="*"),J1250&lt;VLOOKUP(V1249+1,tbL!$M$38:$O$43,3)),"*","")))</f>
        <v/>
      </c>
      <c r="V1250" s="204">
        <f t="shared" ca="1" si="566"/>
        <v>1</v>
      </c>
      <c r="Y1250" s="159" t="str">
        <f t="shared" ca="1" si="567"/>
        <v/>
      </c>
      <c r="Z1250" s="159" t="str">
        <f t="shared" si="568"/>
        <v/>
      </c>
      <c r="AA1250" s="159">
        <f t="shared" ca="1" si="587"/>
        <v>1</v>
      </c>
      <c r="AC1250" s="161" t="str">
        <f t="shared" ca="1" si="569"/>
        <v/>
      </c>
      <c r="AD1250" s="161">
        <f t="shared" ca="1" si="570"/>
        <v>1</v>
      </c>
      <c r="AE1250" s="161" t="str">
        <f t="shared" ca="1" si="561"/>
        <v/>
      </c>
      <c r="AF1250" s="161">
        <f t="shared" ca="1" si="571"/>
        <v>1</v>
      </c>
      <c r="AG1250" s="161" t="str">
        <f t="shared" ca="1" si="572"/>
        <v/>
      </c>
      <c r="AH1250" s="161">
        <f t="shared" ca="1" si="573"/>
        <v>1</v>
      </c>
      <c r="AI1250" s="161" t="str">
        <f t="shared" ca="1" si="574"/>
        <v/>
      </c>
      <c r="AJ1250" s="161">
        <f t="shared" ca="1" si="575"/>
        <v>1</v>
      </c>
      <c r="AL1250" s="161" t="str">
        <f t="shared" ca="1" si="576"/>
        <v/>
      </c>
      <c r="AM1250" s="161">
        <f t="shared" ca="1" si="586"/>
        <v>1</v>
      </c>
      <c r="AN1250" s="161" t="str">
        <f t="shared" ca="1" si="577"/>
        <v/>
      </c>
      <c r="AO1250" s="161">
        <f t="shared" ca="1" si="585"/>
        <v>1</v>
      </c>
      <c r="AP1250" s="161" t="str">
        <f t="shared" ca="1" si="578"/>
        <v/>
      </c>
      <c r="AQ1250" s="161">
        <f t="shared" ca="1" si="583"/>
        <v>1</v>
      </c>
      <c r="AR1250" s="161" t="str">
        <f t="shared" ca="1" si="579"/>
        <v/>
      </c>
      <c r="AS1250" s="161">
        <f t="shared" ca="1" si="580"/>
        <v>1</v>
      </c>
      <c r="AT1250" s="159" t="str">
        <f t="shared" ca="1" si="588"/>
        <v/>
      </c>
      <c r="AU1250" s="210">
        <f t="shared" ca="1" si="564"/>
        <v>14</v>
      </c>
      <c r="AV1250" s="209"/>
      <c r="AW1250" s="204">
        <f t="shared" si="581"/>
        <v>13742.194444444425</v>
      </c>
      <c r="AX1250" s="159"/>
      <c r="AZ1250" s="159"/>
      <c r="BM1250" s="207"/>
      <c r="BN1250" s="212"/>
      <c r="BP1250" s="209"/>
      <c r="BQ1250" s="211"/>
      <c r="BR1250" s="211"/>
      <c r="BS1250" s="211"/>
      <c r="BT1250" s="211"/>
      <c r="BU1250" s="211"/>
      <c r="BV1250" s="211"/>
      <c r="BW1250" s="211"/>
      <c r="BX1250" s="211"/>
      <c r="BY1250" s="211"/>
      <c r="BZ1250" s="211"/>
      <c r="CA1250" s="209"/>
      <c r="CB1250" s="224"/>
      <c r="CC1250" s="204"/>
      <c r="CD1250" s="204"/>
      <c r="CE1250" s="204"/>
      <c r="CF1250" s="211"/>
      <c r="CG1250" s="211"/>
      <c r="CI1250" s="209"/>
      <c r="CJ1250" s="209"/>
      <c r="ES1250" s="165"/>
      <c r="ET1250" s="165"/>
      <c r="EU1250" s="166"/>
      <c r="EV1250" s="209"/>
      <c r="EW1250" s="211"/>
      <c r="EX1250" s="211"/>
      <c r="EY1250" s="211"/>
      <c r="EZ1250" s="211"/>
      <c r="FA1250" s="211"/>
      <c r="FD1250" s="165"/>
      <c r="FE1250" s="165"/>
      <c r="FF1250" s="166"/>
      <c r="FG1250" s="209"/>
      <c r="FH1250" s="211"/>
      <c r="FI1250" s="211"/>
      <c r="FJ1250" s="211"/>
      <c r="FK1250" s="211"/>
      <c r="FL1250" s="211"/>
    </row>
    <row r="1251" spans="9:168">
      <c r="I1251" s="221">
        <f t="shared" si="584"/>
        <v>47</v>
      </c>
      <c r="J1251" s="159">
        <f>'v-t_chart'!C1248</f>
        <v>81.099999999999994</v>
      </c>
      <c r="K1251" s="204">
        <f t="shared" ca="1" si="562"/>
        <v>237.54189999999997</v>
      </c>
      <c r="L1251" s="205" t="b">
        <f>IF('Input&amp;Output'!$C$3=10,phase_chart!C1248,IF('Input&amp;Output'!$C$3=21,phase_chart!G1248,IF('Input&amp;Output'!$C$3=22,phase_chart!K1248,IF('Input&amp;Output'!$C$3=31,phase_chart!O1248,IF('Input&amp;Output'!$C$3=32,phase_chart!S1248,"")))))</f>
        <v>1</v>
      </c>
      <c r="M1251" s="206" t="b">
        <f>IF('Input&amp;Output'!$C$3=10,phase_chart!D1248,IF('Input&amp;Output'!$C$3=21,phase_chart!H1248,IF('Input&amp;Output'!$C$3=22,phase_chart!L1248,IF('Input&amp;Output'!$C$3=31,phase_chart!P1248,IF('Input&amp;Output'!$C$3=32,phase_chart!T1248,"")))))</f>
        <v>0</v>
      </c>
      <c r="N1251" s="205" t="b">
        <f>IF('Input&amp;Output'!$C$3=10,phase_chart!E1248,IF('Input&amp;Output'!$C$3=21,phase_chart!I1248,IF('Input&amp;Output'!$C$3=22,phase_chart!M1248,IF('Input&amp;Output'!$C$3=31,phase_chart!Q1248,IF('Input&amp;Output'!$C$3=32,phase_chart!U1248,"")))))</f>
        <v>0</v>
      </c>
      <c r="P1251" s="159">
        <f ca="1">IF(NOT($J1251=0),IF($J1251&lt;IF($P1250=0,0,VLOOKUP(P1250,tbL!$M$37:$Q$43,IF(L1251=TRUE,2,4))),IF($J1251&gt;=VLOOKUP(P1250,tbL!$M$37:$Q$43,IF(L1251=TRUE,3,5)),$P1250,IF(AND(L1250=TRUE,L1251=TRUE),$P1250,$P1250-1)),IF(AND(L1251=TRUE,J1251=VLOOKUP(P1250,tbL!$M$37:$Q$43,IF(L1251=TRUE,2,4))),P1250,IF($P1250+1&gt;$C$12,$C$12,$P1250+1))),0)</f>
        <v>1</v>
      </c>
      <c r="Q1251" s="159">
        <f t="shared" ca="1" si="565"/>
        <v>1</v>
      </c>
      <c r="R1251" s="207">
        <f t="shared" ca="1" si="589"/>
        <v>1</v>
      </c>
      <c r="S1251" s="208"/>
      <c r="T1251" s="159">
        <f t="shared" si="582"/>
        <v>0</v>
      </c>
      <c r="U1251" s="209" t="str">
        <f ca="1">IF(AND(T1251=-1,N1251=TRUE),"*",IF(AND(U1250="*",N1251=TRUE),"*",IF(AND(AND(L1251=TRUE,U1250="*"),J1251&lt;VLOOKUP(V1250+1,tbL!$M$38:$O$43,3)),"*","")))</f>
        <v/>
      </c>
      <c r="V1251" s="204">
        <f t="shared" ca="1" si="566"/>
        <v>1</v>
      </c>
      <c r="Y1251" s="159" t="str">
        <f t="shared" ca="1" si="567"/>
        <v/>
      </c>
      <c r="Z1251" s="159" t="str">
        <f t="shared" si="568"/>
        <v/>
      </c>
      <c r="AA1251" s="159">
        <f t="shared" ca="1" si="587"/>
        <v>1</v>
      </c>
      <c r="AC1251" s="161" t="str">
        <f t="shared" ca="1" si="569"/>
        <v/>
      </c>
      <c r="AD1251" s="161">
        <f t="shared" ca="1" si="570"/>
        <v>1</v>
      </c>
      <c r="AE1251" s="161" t="str">
        <f t="shared" ca="1" si="561"/>
        <v/>
      </c>
      <c r="AF1251" s="161">
        <f t="shared" ca="1" si="571"/>
        <v>1</v>
      </c>
      <c r="AG1251" s="161" t="str">
        <f t="shared" ca="1" si="572"/>
        <v/>
      </c>
      <c r="AH1251" s="161">
        <f t="shared" ca="1" si="573"/>
        <v>1</v>
      </c>
      <c r="AI1251" s="161" t="str">
        <f t="shared" ca="1" si="574"/>
        <v/>
      </c>
      <c r="AJ1251" s="161">
        <f t="shared" ca="1" si="575"/>
        <v>1</v>
      </c>
      <c r="AL1251" s="161" t="str">
        <f t="shared" ca="1" si="576"/>
        <v/>
      </c>
      <c r="AM1251" s="161">
        <f t="shared" ca="1" si="586"/>
        <v>1</v>
      </c>
      <c r="AN1251" s="161" t="str">
        <f t="shared" ca="1" si="577"/>
        <v/>
      </c>
      <c r="AO1251" s="161">
        <f t="shared" ca="1" si="585"/>
        <v>1</v>
      </c>
      <c r="AP1251" s="161" t="str">
        <f t="shared" ca="1" si="578"/>
        <v/>
      </c>
      <c r="AQ1251" s="161">
        <f t="shared" ca="1" si="583"/>
        <v>1</v>
      </c>
      <c r="AR1251" s="161" t="str">
        <f t="shared" ca="1" si="579"/>
        <v/>
      </c>
      <c r="AS1251" s="161">
        <f t="shared" ca="1" si="580"/>
        <v>1</v>
      </c>
      <c r="AT1251" s="159" t="str">
        <f t="shared" ca="1" si="588"/>
        <v/>
      </c>
      <c r="AU1251" s="210">
        <f t="shared" ca="1" si="564"/>
        <v>14</v>
      </c>
      <c r="AV1251" s="209"/>
      <c r="AW1251" s="204">
        <f t="shared" si="581"/>
        <v>13764.722222222203</v>
      </c>
      <c r="AX1251" s="159"/>
      <c r="AZ1251" s="159"/>
      <c r="BM1251" s="207"/>
      <c r="BN1251" s="212"/>
      <c r="BP1251" s="209"/>
      <c r="BQ1251" s="211"/>
      <c r="BR1251" s="211"/>
      <c r="BS1251" s="211"/>
      <c r="BT1251" s="211"/>
      <c r="BU1251" s="211"/>
      <c r="BV1251" s="211"/>
      <c r="BW1251" s="211"/>
      <c r="BX1251" s="211"/>
      <c r="BY1251" s="211"/>
      <c r="BZ1251" s="211"/>
      <c r="CA1251" s="209"/>
      <c r="CB1251" s="224"/>
      <c r="CC1251" s="204"/>
      <c r="CD1251" s="204"/>
      <c r="CE1251" s="204"/>
      <c r="CF1251" s="211"/>
      <c r="CG1251" s="211"/>
      <c r="CI1251" s="209"/>
      <c r="CJ1251" s="209"/>
      <c r="ES1251" s="165"/>
      <c r="ET1251" s="165"/>
      <c r="EU1251" s="166"/>
      <c r="EV1251" s="209"/>
      <c r="EW1251" s="211"/>
      <c r="EX1251" s="211"/>
      <c r="EY1251" s="211"/>
      <c r="EZ1251" s="211"/>
      <c r="FA1251" s="211"/>
      <c r="FD1251" s="165"/>
      <c r="FE1251" s="165"/>
      <c r="FF1251" s="166"/>
      <c r="FG1251" s="209"/>
      <c r="FH1251" s="211"/>
      <c r="FI1251" s="211"/>
      <c r="FJ1251" s="211"/>
      <c r="FK1251" s="211"/>
      <c r="FL1251" s="211"/>
    </row>
    <row r="1252" spans="9:168">
      <c r="I1252" s="221">
        <f t="shared" si="584"/>
        <v>48</v>
      </c>
      <c r="J1252" s="159">
        <f>'v-t_chart'!C1249</f>
        <v>82.1</v>
      </c>
      <c r="K1252" s="204">
        <f t="shared" ca="1" si="562"/>
        <v>240.47089999999997</v>
      </c>
      <c r="L1252" s="205" t="b">
        <f>IF('Input&amp;Output'!$C$3=10,phase_chart!C1249,IF('Input&amp;Output'!$C$3=21,phase_chart!G1249,IF('Input&amp;Output'!$C$3=22,phase_chart!K1249,IF('Input&amp;Output'!$C$3=31,phase_chart!O1249,IF('Input&amp;Output'!$C$3=32,phase_chart!S1249,"")))))</f>
        <v>0</v>
      </c>
      <c r="M1252" s="206" t="b">
        <f>IF('Input&amp;Output'!$C$3=10,phase_chart!D1249,IF('Input&amp;Output'!$C$3=21,phase_chart!H1249,IF('Input&amp;Output'!$C$3=22,phase_chart!L1249,IF('Input&amp;Output'!$C$3=31,phase_chart!P1249,IF('Input&amp;Output'!$C$3=32,phase_chart!T1249,"")))))</f>
        <v>0</v>
      </c>
      <c r="N1252" s="205" t="b">
        <f>IF('Input&amp;Output'!$C$3=10,phase_chart!E1249,IF('Input&amp;Output'!$C$3=21,phase_chart!I1249,IF('Input&amp;Output'!$C$3=22,phase_chart!M1249,IF('Input&amp;Output'!$C$3=31,phase_chart!Q1249,IF('Input&amp;Output'!$C$3=32,phase_chart!U1249,"")))))</f>
        <v>1</v>
      </c>
      <c r="P1252" s="159">
        <f ca="1">IF(NOT($J1252=0),IF($J1252&lt;IF($P1251=0,0,VLOOKUP(P1251,tbL!$M$37:$Q$43,IF(L1252=TRUE,2,4))),IF($J1252&gt;=VLOOKUP(P1251,tbL!$M$37:$Q$43,IF(L1252=TRUE,3,5)),$P1251,IF(AND(L1251=TRUE,L1252=TRUE),$P1251,$P1251-1)),IF(AND(L1252=TRUE,J1252=VLOOKUP(P1251,tbL!$M$37:$Q$43,IF(L1252=TRUE,2,4))),P1251,IF($P1251+1&gt;$C$12,$C$12,$P1251+1))),0)</f>
        <v>1</v>
      </c>
      <c r="Q1252" s="159">
        <f t="shared" ca="1" si="565"/>
        <v>1</v>
      </c>
      <c r="R1252" s="207">
        <f t="shared" si="589"/>
        <v>0</v>
      </c>
      <c r="S1252" s="208"/>
      <c r="T1252" s="159">
        <f t="shared" si="582"/>
        <v>-1</v>
      </c>
      <c r="U1252" s="209" t="str">
        <f>IF(AND(T1252=-1,N1252=TRUE),"*",IF(AND(U1251="*",N1252=TRUE),"*",IF(AND(AND(L1252=TRUE,U1251="*"),J1252&lt;VLOOKUP(V1251+1,tbL!$M$38:$O$43,3)),"*","")))</f>
        <v>*</v>
      </c>
      <c r="V1252" s="204">
        <f t="shared" ca="1" si="566"/>
        <v>1</v>
      </c>
      <c r="Y1252" s="159" t="str">
        <f t="shared" ca="1" si="567"/>
        <v/>
      </c>
      <c r="Z1252" s="159" t="str">
        <f t="shared" si="568"/>
        <v/>
      </c>
      <c r="AA1252" s="159">
        <f t="shared" ca="1" si="587"/>
        <v>1</v>
      </c>
      <c r="AC1252" s="161" t="str">
        <f t="shared" ca="1" si="569"/>
        <v/>
      </c>
      <c r="AD1252" s="161">
        <f t="shared" ca="1" si="570"/>
        <v>1</v>
      </c>
      <c r="AE1252" s="161" t="str">
        <f t="shared" ca="1" si="561"/>
        <v/>
      </c>
      <c r="AF1252" s="161">
        <f t="shared" ca="1" si="571"/>
        <v>1</v>
      </c>
      <c r="AG1252" s="161" t="str">
        <f t="shared" ca="1" si="572"/>
        <v/>
      </c>
      <c r="AH1252" s="161">
        <f t="shared" ca="1" si="573"/>
        <v>1</v>
      </c>
      <c r="AI1252" s="161" t="str">
        <f t="shared" ca="1" si="574"/>
        <v/>
      </c>
      <c r="AJ1252" s="161">
        <f t="shared" ca="1" si="575"/>
        <v>1</v>
      </c>
      <c r="AL1252" s="161" t="str">
        <f t="shared" ca="1" si="576"/>
        <v/>
      </c>
      <c r="AM1252" s="161">
        <f t="shared" ca="1" si="586"/>
        <v>1</v>
      </c>
      <c r="AN1252" s="161" t="str">
        <f t="shared" ca="1" si="577"/>
        <v/>
      </c>
      <c r="AO1252" s="161">
        <f t="shared" ca="1" si="585"/>
        <v>1</v>
      </c>
      <c r="AP1252" s="161" t="str">
        <f t="shared" ca="1" si="578"/>
        <v/>
      </c>
      <c r="AQ1252" s="161">
        <f t="shared" ca="1" si="583"/>
        <v>1</v>
      </c>
      <c r="AR1252" s="161" t="str">
        <f t="shared" ca="1" si="579"/>
        <v/>
      </c>
      <c r="AS1252" s="161">
        <f t="shared" ca="1" si="580"/>
        <v>1</v>
      </c>
      <c r="AT1252" s="159" t="str">
        <f t="shared" ca="1" si="588"/>
        <v/>
      </c>
      <c r="AU1252" s="210">
        <f t="shared" ca="1" si="564"/>
        <v>14</v>
      </c>
      <c r="AV1252" s="209"/>
      <c r="AW1252" s="204">
        <f t="shared" si="581"/>
        <v>13787.527777777757</v>
      </c>
      <c r="AX1252" s="159"/>
      <c r="AZ1252" s="159"/>
      <c r="BM1252" s="207"/>
      <c r="BN1252" s="212"/>
      <c r="BP1252" s="209"/>
      <c r="BQ1252" s="211"/>
      <c r="BR1252" s="211"/>
      <c r="BS1252" s="211"/>
      <c r="BT1252" s="211"/>
      <c r="BU1252" s="211"/>
      <c r="BV1252" s="211"/>
      <c r="BW1252" s="211"/>
      <c r="BX1252" s="211"/>
      <c r="BY1252" s="211"/>
      <c r="BZ1252" s="211"/>
      <c r="CA1252" s="209"/>
      <c r="CB1252" s="224"/>
      <c r="CC1252" s="204"/>
      <c r="CD1252" s="204"/>
      <c r="CE1252" s="204"/>
      <c r="CF1252" s="211"/>
      <c r="CG1252" s="211"/>
      <c r="CI1252" s="209"/>
      <c r="CJ1252" s="209"/>
      <c r="ES1252" s="165"/>
      <c r="ET1252" s="165"/>
      <c r="EU1252" s="166"/>
      <c r="EV1252" s="209"/>
      <c r="EW1252" s="211"/>
      <c r="EX1252" s="211"/>
      <c r="EY1252" s="211"/>
      <c r="EZ1252" s="211"/>
      <c r="FA1252" s="211"/>
      <c r="FD1252" s="165"/>
      <c r="FE1252" s="165"/>
      <c r="FF1252" s="166"/>
      <c r="FG1252" s="209"/>
      <c r="FH1252" s="211"/>
      <c r="FI1252" s="211"/>
      <c r="FJ1252" s="211"/>
      <c r="FK1252" s="211"/>
      <c r="FL1252" s="211"/>
    </row>
    <row r="1253" spans="9:168">
      <c r="I1253" s="221">
        <f t="shared" si="584"/>
        <v>49</v>
      </c>
      <c r="J1253" s="159">
        <f>'v-t_chart'!C1250</f>
        <v>81.7</v>
      </c>
      <c r="K1253" s="204">
        <f t="shared" ca="1" si="562"/>
        <v>239.29929999999999</v>
      </c>
      <c r="L1253" s="205" t="b">
        <f>IF('Input&amp;Output'!$C$3=10,phase_chart!C1250,IF('Input&amp;Output'!$C$3=21,phase_chart!G1250,IF('Input&amp;Output'!$C$3=22,phase_chart!K1250,IF('Input&amp;Output'!$C$3=31,phase_chart!O1250,IF('Input&amp;Output'!$C$3=32,phase_chart!S1250,"")))))</f>
        <v>0</v>
      </c>
      <c r="M1253" s="206" t="b">
        <f>IF('Input&amp;Output'!$C$3=10,phase_chart!D1250,IF('Input&amp;Output'!$C$3=21,phase_chart!H1250,IF('Input&amp;Output'!$C$3=22,phase_chart!L1250,IF('Input&amp;Output'!$C$3=31,phase_chart!P1250,IF('Input&amp;Output'!$C$3=32,phase_chart!T1250,"")))))</f>
        <v>0</v>
      </c>
      <c r="N1253" s="205" t="b">
        <f>IF('Input&amp;Output'!$C$3=10,phase_chart!E1250,IF('Input&amp;Output'!$C$3=21,phase_chart!I1250,IF('Input&amp;Output'!$C$3=22,phase_chart!M1250,IF('Input&amp;Output'!$C$3=31,phase_chart!Q1250,IF('Input&amp;Output'!$C$3=32,phase_chart!U1250,"")))))</f>
        <v>1</v>
      </c>
      <c r="P1253" s="159">
        <f ca="1">IF(NOT($J1253=0),IF($J1253&lt;IF($P1252=0,0,VLOOKUP(P1252,tbL!$M$37:$Q$43,IF(L1253=TRUE,2,4))),IF($J1253&gt;=VLOOKUP(P1252,tbL!$M$37:$Q$43,IF(L1253=TRUE,3,5)),$P1252,IF(AND(L1252=TRUE,L1253=TRUE),$P1252,$P1252-1)),IF(AND(L1253=TRUE,J1253=VLOOKUP(P1252,tbL!$M$37:$Q$43,IF(L1253=TRUE,2,4))),P1252,IF($P1252+1&gt;$C$12,$C$12,$P1252+1))),0)</f>
        <v>1</v>
      </c>
      <c r="Q1253" s="159">
        <f t="shared" ca="1" si="565"/>
        <v>1</v>
      </c>
      <c r="R1253" s="207">
        <f t="shared" si="589"/>
        <v>0</v>
      </c>
      <c r="S1253" s="208"/>
      <c r="T1253" s="159">
        <f t="shared" si="582"/>
        <v>0</v>
      </c>
      <c r="U1253" s="209" t="str">
        <f>IF(AND(T1253=-1,N1253=TRUE),"*",IF(AND(U1252="*",N1253=TRUE),"*",IF(AND(AND(L1253=TRUE,U1252="*"),J1253&lt;VLOOKUP(V1252+1,tbL!$M$38:$O$43,3)),"*","")))</f>
        <v>*</v>
      </c>
      <c r="V1253" s="204">
        <f t="shared" ca="1" si="566"/>
        <v>1</v>
      </c>
      <c r="Y1253" s="159" t="str">
        <f t="shared" ca="1" si="567"/>
        <v/>
      </c>
      <c r="Z1253" s="159" t="str">
        <f t="shared" si="568"/>
        <v/>
      </c>
      <c r="AA1253" s="159">
        <f t="shared" ca="1" si="587"/>
        <v>1</v>
      </c>
      <c r="AC1253" s="161" t="str">
        <f t="shared" ca="1" si="569"/>
        <v/>
      </c>
      <c r="AD1253" s="161">
        <f t="shared" ca="1" si="570"/>
        <v>1</v>
      </c>
      <c r="AE1253" s="161" t="str">
        <f t="shared" ref="AE1253:AE1316" ca="1" si="590">IF(OR(OR($AT1253=-1,$R1253=1),AD1253=0),"",IF(AND(AND(AD1252=AD1255,AD1253&lt;&gt;AD1252),AD1253=AD1254),IF(AE1251="*","","*"),""))</f>
        <v/>
      </c>
      <c r="AF1253" s="161">
        <f t="shared" ca="1" si="571"/>
        <v>1</v>
      </c>
      <c r="AG1253" s="161" t="str">
        <f t="shared" ca="1" si="572"/>
        <v/>
      </c>
      <c r="AH1253" s="161">
        <f t="shared" ca="1" si="573"/>
        <v>1</v>
      </c>
      <c r="AI1253" s="161" t="str">
        <f t="shared" ca="1" si="574"/>
        <v/>
      </c>
      <c r="AJ1253" s="161">
        <f t="shared" ca="1" si="575"/>
        <v>1</v>
      </c>
      <c r="AL1253" s="161" t="str">
        <f t="shared" ca="1" si="576"/>
        <v/>
      </c>
      <c r="AM1253" s="161">
        <f t="shared" ca="1" si="586"/>
        <v>1</v>
      </c>
      <c r="AN1253" s="161" t="str">
        <f t="shared" ca="1" si="577"/>
        <v/>
      </c>
      <c r="AO1253" s="161">
        <f t="shared" ca="1" si="585"/>
        <v>1</v>
      </c>
      <c r="AP1253" s="161" t="str">
        <f t="shared" ca="1" si="578"/>
        <v/>
      </c>
      <c r="AQ1253" s="161">
        <f t="shared" ca="1" si="583"/>
        <v>1</v>
      </c>
      <c r="AR1253" s="161" t="str">
        <f t="shared" ca="1" si="579"/>
        <v/>
      </c>
      <c r="AS1253" s="161">
        <f t="shared" ca="1" si="580"/>
        <v>1</v>
      </c>
      <c r="AT1253" s="159" t="str">
        <f t="shared" ca="1" si="588"/>
        <v/>
      </c>
      <c r="AU1253" s="210">
        <f t="shared" ca="1" si="564"/>
        <v>14</v>
      </c>
      <c r="AV1253" s="209"/>
      <c r="AW1253" s="204">
        <f t="shared" si="581"/>
        <v>13810.222222222203</v>
      </c>
      <c r="AX1253" s="159"/>
      <c r="AZ1253" s="159"/>
      <c r="BM1253" s="207"/>
      <c r="BN1253" s="212"/>
      <c r="BP1253" s="209"/>
      <c r="BQ1253" s="211"/>
      <c r="BR1253" s="211"/>
      <c r="BS1253" s="211"/>
      <c r="BT1253" s="211"/>
      <c r="BU1253" s="211"/>
      <c r="BV1253" s="211"/>
      <c r="BW1253" s="211"/>
      <c r="BX1253" s="211"/>
      <c r="BY1253" s="211"/>
      <c r="BZ1253" s="211"/>
      <c r="CA1253" s="209"/>
      <c r="CB1253" s="224"/>
      <c r="CC1253" s="204"/>
      <c r="CD1253" s="204"/>
      <c r="CE1253" s="204"/>
      <c r="CF1253" s="211"/>
      <c r="CG1253" s="211"/>
      <c r="CI1253" s="209"/>
      <c r="CJ1253" s="209"/>
      <c r="ES1253" s="165"/>
      <c r="ET1253" s="165"/>
      <c r="EU1253" s="166"/>
      <c r="EV1253" s="209"/>
      <c r="EW1253" s="211"/>
      <c r="EX1253" s="211"/>
      <c r="EY1253" s="211"/>
      <c r="EZ1253" s="211"/>
      <c r="FA1253" s="211"/>
      <c r="FD1253" s="165"/>
      <c r="FE1253" s="165"/>
      <c r="FF1253" s="166"/>
      <c r="FG1253" s="209"/>
      <c r="FH1253" s="211"/>
      <c r="FI1253" s="211"/>
      <c r="FJ1253" s="211"/>
      <c r="FK1253" s="211"/>
      <c r="FL1253" s="211"/>
    </row>
    <row r="1254" spans="9:168">
      <c r="I1254" s="221">
        <f t="shared" si="584"/>
        <v>50</v>
      </c>
      <c r="J1254" s="159">
        <f>'v-t_chart'!C1251</f>
        <v>80.3</v>
      </c>
      <c r="K1254" s="204">
        <f t="shared" ca="1" si="562"/>
        <v>235.19869999999997</v>
      </c>
      <c r="L1254" s="205" t="b">
        <f>IF('Input&amp;Output'!$C$3=10,phase_chart!C1251,IF('Input&amp;Output'!$C$3=21,phase_chart!G1251,IF('Input&amp;Output'!$C$3=22,phase_chart!K1251,IF('Input&amp;Output'!$C$3=31,phase_chart!O1251,IF('Input&amp;Output'!$C$3=32,phase_chart!S1251,"")))))</f>
        <v>0</v>
      </c>
      <c r="M1254" s="206" t="b">
        <f>IF('Input&amp;Output'!$C$3=10,phase_chart!D1251,IF('Input&amp;Output'!$C$3=21,phase_chart!H1251,IF('Input&amp;Output'!$C$3=22,phase_chart!L1251,IF('Input&amp;Output'!$C$3=31,phase_chart!P1251,IF('Input&amp;Output'!$C$3=32,phase_chart!T1251,"")))))</f>
        <v>0</v>
      </c>
      <c r="N1254" s="205" t="b">
        <f>IF('Input&amp;Output'!$C$3=10,phase_chart!E1251,IF('Input&amp;Output'!$C$3=21,phase_chart!I1251,IF('Input&amp;Output'!$C$3=22,phase_chart!M1251,IF('Input&amp;Output'!$C$3=31,phase_chart!Q1251,IF('Input&amp;Output'!$C$3=32,phase_chart!U1251,"")))))</f>
        <v>1</v>
      </c>
      <c r="P1254" s="159">
        <f ca="1">IF(NOT($J1254=0),IF($J1254&lt;IF($P1253=0,0,VLOOKUP(P1253,tbL!$M$37:$Q$43,IF(L1254=TRUE,2,4))),IF($J1254&gt;=VLOOKUP(P1253,tbL!$M$37:$Q$43,IF(L1254=TRUE,3,5)),$P1253,IF(AND(L1253=TRUE,L1254=TRUE),$P1253,$P1253-1)),IF(AND(L1254=TRUE,J1254=VLOOKUP(P1253,tbL!$M$37:$Q$43,IF(L1254=TRUE,2,4))),P1253,IF($P1253+1&gt;$C$12,$C$12,$P1253+1))),0)</f>
        <v>1</v>
      </c>
      <c r="Q1254" s="159">
        <f t="shared" ca="1" si="565"/>
        <v>1</v>
      </c>
      <c r="R1254" s="207">
        <f t="shared" si="589"/>
        <v>0</v>
      </c>
      <c r="S1254" s="208"/>
      <c r="T1254" s="159">
        <f t="shared" si="582"/>
        <v>0</v>
      </c>
      <c r="U1254" s="209" t="str">
        <f>IF(AND(T1254=-1,N1254=TRUE),"*",IF(AND(U1253="*",N1254=TRUE),"*",IF(AND(AND(L1254=TRUE,U1253="*"),J1254&lt;VLOOKUP(V1253+1,tbL!$M$38:$O$43,3)),"*","")))</f>
        <v>*</v>
      </c>
      <c r="V1254" s="204">
        <f t="shared" ca="1" si="566"/>
        <v>1</v>
      </c>
      <c r="Y1254" s="159" t="str">
        <f t="shared" ca="1" si="567"/>
        <v/>
      </c>
      <c r="Z1254" s="159" t="str">
        <f t="shared" si="568"/>
        <v/>
      </c>
      <c r="AA1254" s="159">
        <f t="shared" ca="1" si="587"/>
        <v>1</v>
      </c>
      <c r="AC1254" s="161" t="str">
        <f t="shared" ca="1" si="569"/>
        <v/>
      </c>
      <c r="AD1254" s="161">
        <f t="shared" ca="1" si="570"/>
        <v>1</v>
      </c>
      <c r="AE1254" s="161" t="str">
        <f t="shared" ca="1" si="590"/>
        <v/>
      </c>
      <c r="AF1254" s="161">
        <f t="shared" ca="1" si="571"/>
        <v>1</v>
      </c>
      <c r="AG1254" s="161" t="str">
        <f t="shared" ca="1" si="572"/>
        <v/>
      </c>
      <c r="AH1254" s="161">
        <f t="shared" ca="1" si="573"/>
        <v>1</v>
      </c>
      <c r="AI1254" s="161" t="str">
        <f t="shared" ca="1" si="574"/>
        <v/>
      </c>
      <c r="AJ1254" s="161">
        <f t="shared" ca="1" si="575"/>
        <v>1</v>
      </c>
      <c r="AL1254" s="161" t="str">
        <f t="shared" ca="1" si="576"/>
        <v/>
      </c>
      <c r="AM1254" s="161">
        <f t="shared" ca="1" si="586"/>
        <v>1</v>
      </c>
      <c r="AN1254" s="161" t="str">
        <f t="shared" ca="1" si="577"/>
        <v/>
      </c>
      <c r="AO1254" s="161">
        <f t="shared" ca="1" si="585"/>
        <v>1</v>
      </c>
      <c r="AP1254" s="161" t="str">
        <f t="shared" ca="1" si="578"/>
        <v/>
      </c>
      <c r="AQ1254" s="161">
        <f t="shared" ca="1" si="583"/>
        <v>1</v>
      </c>
      <c r="AR1254" s="161" t="str">
        <f t="shared" ca="1" si="579"/>
        <v/>
      </c>
      <c r="AS1254" s="161">
        <f t="shared" ca="1" si="580"/>
        <v>1</v>
      </c>
      <c r="AT1254" s="159" t="str">
        <f t="shared" ca="1" si="588"/>
        <v/>
      </c>
      <c r="AU1254" s="210">
        <f t="shared" ca="1" si="564"/>
        <v>14</v>
      </c>
      <c r="AV1254" s="209"/>
      <c r="AW1254" s="204">
        <f t="shared" si="581"/>
        <v>13832.527777777757</v>
      </c>
      <c r="AX1254" s="159"/>
      <c r="AZ1254" s="159"/>
      <c r="BM1254" s="207"/>
      <c r="BN1254" s="212"/>
      <c r="BP1254" s="209"/>
      <c r="BQ1254" s="211"/>
      <c r="BR1254" s="211"/>
      <c r="BS1254" s="211"/>
      <c r="BT1254" s="211"/>
      <c r="BU1254" s="211"/>
      <c r="BV1254" s="211"/>
      <c r="BW1254" s="211"/>
      <c r="BX1254" s="211"/>
      <c r="BY1254" s="211"/>
      <c r="BZ1254" s="211"/>
      <c r="CA1254" s="209"/>
      <c r="CB1254" s="224"/>
      <c r="CC1254" s="204"/>
      <c r="CD1254" s="204"/>
      <c r="CE1254" s="204"/>
      <c r="CF1254" s="211"/>
      <c r="CG1254" s="211"/>
      <c r="CI1254" s="209"/>
      <c r="CJ1254" s="209"/>
      <c r="ES1254" s="165"/>
      <c r="ET1254" s="165"/>
      <c r="EU1254" s="166"/>
      <c r="EV1254" s="209"/>
      <c r="EW1254" s="211"/>
      <c r="EX1254" s="211"/>
      <c r="EY1254" s="211"/>
      <c r="EZ1254" s="211"/>
      <c r="FA1254" s="211"/>
      <c r="FD1254" s="165"/>
      <c r="FE1254" s="165"/>
      <c r="FF1254" s="166"/>
      <c r="FG1254" s="209"/>
      <c r="FH1254" s="211"/>
      <c r="FI1254" s="211"/>
      <c r="FJ1254" s="211"/>
      <c r="FK1254" s="211"/>
      <c r="FL1254" s="211"/>
    </row>
    <row r="1255" spans="9:168">
      <c r="I1255" s="221">
        <f t="shared" si="584"/>
        <v>51</v>
      </c>
      <c r="J1255" s="159">
        <f>'v-t_chart'!C1252</f>
        <v>78.8</v>
      </c>
      <c r="K1255" s="204">
        <f t="shared" ca="1" si="562"/>
        <v>230.80519999999999</v>
      </c>
      <c r="L1255" s="205" t="b">
        <f>IF('Input&amp;Output'!$C$3=10,phase_chart!C1252,IF('Input&amp;Output'!$C$3=21,phase_chart!G1252,IF('Input&amp;Output'!$C$3=22,phase_chart!K1252,IF('Input&amp;Output'!$C$3=31,phase_chart!O1252,IF('Input&amp;Output'!$C$3=32,phase_chart!S1252,"")))))</f>
        <v>0</v>
      </c>
      <c r="M1255" s="206" t="b">
        <f>IF('Input&amp;Output'!$C$3=10,phase_chart!D1252,IF('Input&amp;Output'!$C$3=21,phase_chart!H1252,IF('Input&amp;Output'!$C$3=22,phase_chart!L1252,IF('Input&amp;Output'!$C$3=31,phase_chart!P1252,IF('Input&amp;Output'!$C$3=32,phase_chart!T1252,"")))))</f>
        <v>0</v>
      </c>
      <c r="N1255" s="205" t="b">
        <f>IF('Input&amp;Output'!$C$3=10,phase_chart!E1252,IF('Input&amp;Output'!$C$3=21,phase_chart!I1252,IF('Input&amp;Output'!$C$3=22,phase_chart!M1252,IF('Input&amp;Output'!$C$3=31,phase_chart!Q1252,IF('Input&amp;Output'!$C$3=32,phase_chart!U1252,"")))))</f>
        <v>1</v>
      </c>
      <c r="P1255" s="159">
        <f ca="1">IF(NOT($J1255=0),IF($J1255&lt;IF($P1254=0,0,VLOOKUP(P1254,tbL!$M$37:$Q$43,IF(L1255=TRUE,2,4))),IF($J1255&gt;=VLOOKUP(P1254,tbL!$M$37:$Q$43,IF(L1255=TRUE,3,5)),$P1254,IF(AND(L1254=TRUE,L1255=TRUE),$P1254,$P1254-1)),IF(AND(L1255=TRUE,J1255=VLOOKUP(P1254,tbL!$M$37:$Q$43,IF(L1255=TRUE,2,4))),P1254,IF($P1254+1&gt;$C$12,$C$12,$P1254+1))),0)</f>
        <v>1</v>
      </c>
      <c r="Q1255" s="159">
        <f t="shared" ca="1" si="565"/>
        <v>1</v>
      </c>
      <c r="R1255" s="207">
        <f t="shared" si="589"/>
        <v>0</v>
      </c>
      <c r="S1255" s="208"/>
      <c r="T1255" s="159">
        <f t="shared" si="582"/>
        <v>0</v>
      </c>
      <c r="U1255" s="209" t="str">
        <f>IF(AND(T1255=-1,N1255=TRUE),"*",IF(AND(U1254="*",N1255=TRUE),"*",IF(AND(AND(L1255=TRUE,U1254="*"),J1255&lt;VLOOKUP(V1254+1,tbL!$M$38:$O$43,3)),"*","")))</f>
        <v>*</v>
      </c>
      <c r="V1255" s="204">
        <f t="shared" ca="1" si="566"/>
        <v>1</v>
      </c>
      <c r="Y1255" s="159" t="str">
        <f t="shared" ca="1" si="567"/>
        <v/>
      </c>
      <c r="Z1255" s="159" t="str">
        <f t="shared" si="568"/>
        <v/>
      </c>
      <c r="AA1255" s="159">
        <f t="shared" ca="1" si="587"/>
        <v>1</v>
      </c>
      <c r="AC1255" s="161" t="str">
        <f t="shared" ca="1" si="569"/>
        <v/>
      </c>
      <c r="AD1255" s="161">
        <f t="shared" ca="1" si="570"/>
        <v>1</v>
      </c>
      <c r="AE1255" s="161" t="str">
        <f t="shared" ca="1" si="590"/>
        <v/>
      </c>
      <c r="AF1255" s="161">
        <f t="shared" ca="1" si="571"/>
        <v>1</v>
      </c>
      <c r="AG1255" s="161" t="str">
        <f t="shared" ca="1" si="572"/>
        <v/>
      </c>
      <c r="AH1255" s="161">
        <f t="shared" ca="1" si="573"/>
        <v>1</v>
      </c>
      <c r="AI1255" s="161" t="str">
        <f t="shared" ca="1" si="574"/>
        <v/>
      </c>
      <c r="AJ1255" s="161">
        <f t="shared" ca="1" si="575"/>
        <v>1</v>
      </c>
      <c r="AL1255" s="161" t="str">
        <f t="shared" ca="1" si="576"/>
        <v/>
      </c>
      <c r="AM1255" s="161">
        <f t="shared" ca="1" si="586"/>
        <v>1</v>
      </c>
      <c r="AN1255" s="161" t="str">
        <f t="shared" ca="1" si="577"/>
        <v/>
      </c>
      <c r="AO1255" s="161">
        <f t="shared" ca="1" si="585"/>
        <v>1</v>
      </c>
      <c r="AP1255" s="161" t="str">
        <f t="shared" ca="1" si="578"/>
        <v/>
      </c>
      <c r="AQ1255" s="161">
        <f t="shared" ca="1" si="583"/>
        <v>1</v>
      </c>
      <c r="AR1255" s="161" t="str">
        <f t="shared" ca="1" si="579"/>
        <v/>
      </c>
      <c r="AS1255" s="161">
        <f t="shared" ca="1" si="580"/>
        <v>1</v>
      </c>
      <c r="AT1255" s="159" t="str">
        <f t="shared" ca="1" si="588"/>
        <v/>
      </c>
      <c r="AU1255" s="210">
        <f t="shared" ca="1" si="564"/>
        <v>14</v>
      </c>
      <c r="AV1255" s="209"/>
      <c r="AW1255" s="204">
        <f t="shared" si="581"/>
        <v>13854.416666666646</v>
      </c>
      <c r="AX1255" s="159"/>
      <c r="AZ1255" s="159"/>
      <c r="BM1255" s="207"/>
      <c r="BN1255" s="212"/>
      <c r="BP1255" s="209"/>
      <c r="BQ1255" s="211"/>
      <c r="BR1255" s="211"/>
      <c r="BS1255" s="211"/>
      <c r="BT1255" s="211"/>
      <c r="BU1255" s="211"/>
      <c r="BV1255" s="211"/>
      <c r="BW1255" s="211"/>
      <c r="BX1255" s="211"/>
      <c r="BY1255" s="211"/>
      <c r="BZ1255" s="211"/>
      <c r="CA1255" s="209"/>
      <c r="CB1255" s="224"/>
      <c r="CC1255" s="204"/>
      <c r="CD1255" s="204"/>
      <c r="CE1255" s="204"/>
      <c r="CF1255" s="211"/>
      <c r="CG1255" s="211"/>
      <c r="CI1255" s="209"/>
      <c r="CJ1255" s="209"/>
      <c r="ES1255" s="165"/>
      <c r="ET1255" s="165"/>
      <c r="EU1255" s="166"/>
      <c r="EV1255" s="209"/>
      <c r="EW1255" s="211"/>
      <c r="EX1255" s="211"/>
      <c r="EY1255" s="211"/>
      <c r="EZ1255" s="211"/>
      <c r="FA1255" s="211"/>
      <c r="FD1255" s="165"/>
      <c r="FE1255" s="165"/>
      <c r="FF1255" s="166"/>
      <c r="FG1255" s="209"/>
      <c r="FH1255" s="211"/>
      <c r="FI1255" s="211"/>
      <c r="FJ1255" s="211"/>
      <c r="FK1255" s="211"/>
      <c r="FL1255" s="211"/>
    </row>
    <row r="1256" spans="9:168">
      <c r="I1256" s="221">
        <f t="shared" si="584"/>
        <v>52</v>
      </c>
      <c r="J1256" s="159">
        <f>'v-t_chart'!C1253</f>
        <v>77.3</v>
      </c>
      <c r="K1256" s="204">
        <f t="shared" ca="1" si="562"/>
        <v>226.41169999999997</v>
      </c>
      <c r="L1256" s="205" t="b">
        <f>IF('Input&amp;Output'!$C$3=10,phase_chart!C1253,IF('Input&amp;Output'!$C$3=21,phase_chart!G1253,IF('Input&amp;Output'!$C$3=22,phase_chart!K1253,IF('Input&amp;Output'!$C$3=31,phase_chart!O1253,IF('Input&amp;Output'!$C$3=32,phase_chart!S1253,"")))))</f>
        <v>0</v>
      </c>
      <c r="M1256" s="206" t="b">
        <f>IF('Input&amp;Output'!$C$3=10,phase_chart!D1253,IF('Input&amp;Output'!$C$3=21,phase_chart!H1253,IF('Input&amp;Output'!$C$3=22,phase_chart!L1253,IF('Input&amp;Output'!$C$3=31,phase_chart!P1253,IF('Input&amp;Output'!$C$3=32,phase_chart!T1253,"")))))</f>
        <v>0</v>
      </c>
      <c r="N1256" s="205" t="b">
        <f>IF('Input&amp;Output'!$C$3=10,phase_chart!E1253,IF('Input&amp;Output'!$C$3=21,phase_chart!I1253,IF('Input&amp;Output'!$C$3=22,phase_chart!M1253,IF('Input&amp;Output'!$C$3=31,phase_chart!Q1253,IF('Input&amp;Output'!$C$3=32,phase_chart!U1253,"")))))</f>
        <v>1</v>
      </c>
      <c r="P1256" s="159">
        <f ca="1">IF(NOT($J1256=0),IF($J1256&lt;IF($P1255=0,0,VLOOKUP(P1255,tbL!$M$37:$Q$43,IF(L1256=TRUE,2,4))),IF($J1256&gt;=VLOOKUP(P1255,tbL!$M$37:$Q$43,IF(L1256=TRUE,3,5)),$P1255,IF(AND(L1255=TRUE,L1256=TRUE),$P1255,$P1255-1)),IF(AND(L1256=TRUE,J1256=VLOOKUP(P1255,tbL!$M$37:$Q$43,IF(L1256=TRUE,2,4))),P1255,IF($P1255+1&gt;$C$12,$C$12,$P1255+1))),0)</f>
        <v>1</v>
      </c>
      <c r="Q1256" s="159">
        <f t="shared" ca="1" si="565"/>
        <v>1</v>
      </c>
      <c r="R1256" s="207">
        <f t="shared" si="589"/>
        <v>0</v>
      </c>
      <c r="S1256" s="208"/>
      <c r="T1256" s="159">
        <f t="shared" si="582"/>
        <v>0</v>
      </c>
      <c r="U1256" s="209" t="str">
        <f>IF(AND(T1256=-1,N1256=TRUE),"*",IF(AND(U1255="*",N1256=TRUE),"*",IF(AND(AND(L1256=TRUE,U1255="*"),J1256&lt;VLOOKUP(V1255+1,tbL!$M$38:$O$43,3)),"*","")))</f>
        <v>*</v>
      </c>
      <c r="V1256" s="204">
        <f t="shared" ca="1" si="566"/>
        <v>1</v>
      </c>
      <c r="Y1256" s="159" t="str">
        <f t="shared" ca="1" si="567"/>
        <v/>
      </c>
      <c r="Z1256" s="159" t="str">
        <f t="shared" si="568"/>
        <v/>
      </c>
      <c r="AA1256" s="159">
        <f t="shared" ca="1" si="587"/>
        <v>1</v>
      </c>
      <c r="AC1256" s="161" t="str">
        <f t="shared" ca="1" si="569"/>
        <v/>
      </c>
      <c r="AD1256" s="161">
        <f t="shared" ca="1" si="570"/>
        <v>1</v>
      </c>
      <c r="AE1256" s="161" t="str">
        <f t="shared" ca="1" si="590"/>
        <v/>
      </c>
      <c r="AF1256" s="161">
        <f t="shared" ca="1" si="571"/>
        <v>1</v>
      </c>
      <c r="AG1256" s="161" t="str">
        <f t="shared" ca="1" si="572"/>
        <v/>
      </c>
      <c r="AH1256" s="161">
        <f t="shared" ca="1" si="573"/>
        <v>1</v>
      </c>
      <c r="AI1256" s="161" t="str">
        <f t="shared" ca="1" si="574"/>
        <v/>
      </c>
      <c r="AJ1256" s="161">
        <f t="shared" ca="1" si="575"/>
        <v>1</v>
      </c>
      <c r="AL1256" s="161" t="str">
        <f t="shared" ca="1" si="576"/>
        <v/>
      </c>
      <c r="AM1256" s="161">
        <f t="shared" ca="1" si="586"/>
        <v>1</v>
      </c>
      <c r="AN1256" s="161" t="str">
        <f t="shared" ca="1" si="577"/>
        <v/>
      </c>
      <c r="AO1256" s="161">
        <f t="shared" ca="1" si="585"/>
        <v>1</v>
      </c>
      <c r="AP1256" s="161" t="str">
        <f t="shared" ca="1" si="578"/>
        <v/>
      </c>
      <c r="AQ1256" s="161">
        <f t="shared" ca="1" si="583"/>
        <v>1</v>
      </c>
      <c r="AR1256" s="161" t="str">
        <f t="shared" ca="1" si="579"/>
        <v/>
      </c>
      <c r="AS1256" s="161">
        <f t="shared" ca="1" si="580"/>
        <v>1</v>
      </c>
      <c r="AT1256" s="159" t="str">
        <f t="shared" ca="1" si="588"/>
        <v/>
      </c>
      <c r="AU1256" s="210">
        <f t="shared" ca="1" si="564"/>
        <v>14</v>
      </c>
      <c r="AV1256" s="209"/>
      <c r="AW1256" s="204">
        <f t="shared" si="581"/>
        <v>13875.888888888869</v>
      </c>
      <c r="AX1256" s="159"/>
      <c r="AZ1256" s="159"/>
      <c r="BM1256" s="207"/>
      <c r="BN1256" s="212"/>
      <c r="BP1256" s="209"/>
      <c r="BQ1256" s="211"/>
      <c r="BR1256" s="211"/>
      <c r="BS1256" s="211"/>
      <c r="BT1256" s="211"/>
      <c r="BU1256" s="211"/>
      <c r="BV1256" s="211"/>
      <c r="BW1256" s="211"/>
      <c r="BX1256" s="211"/>
      <c r="BY1256" s="211"/>
      <c r="BZ1256" s="211"/>
      <c r="CA1256" s="209"/>
      <c r="CB1256" s="224"/>
      <c r="CC1256" s="204"/>
      <c r="CD1256" s="204"/>
      <c r="CE1256" s="204"/>
      <c r="CF1256" s="211"/>
      <c r="CG1256" s="211"/>
      <c r="CI1256" s="209"/>
      <c r="CJ1256" s="209"/>
      <c r="ES1256" s="165"/>
      <c r="ET1256" s="165"/>
      <c r="EU1256" s="166"/>
      <c r="EV1256" s="209"/>
      <c r="EW1256" s="211"/>
      <c r="EX1256" s="211"/>
      <c r="EY1256" s="211"/>
      <c r="EZ1256" s="211"/>
      <c r="FA1256" s="211"/>
      <c r="FD1256" s="165"/>
      <c r="FE1256" s="165"/>
      <c r="FF1256" s="166"/>
      <c r="FG1256" s="209"/>
      <c r="FH1256" s="211"/>
      <c r="FI1256" s="211"/>
      <c r="FJ1256" s="211"/>
      <c r="FK1256" s="211"/>
      <c r="FL1256" s="211"/>
    </row>
    <row r="1257" spans="9:168">
      <c r="I1257" s="221">
        <f t="shared" si="584"/>
        <v>53</v>
      </c>
      <c r="J1257" s="159">
        <f>'v-t_chart'!C1254</f>
        <v>75.900000000000006</v>
      </c>
      <c r="K1257" s="204">
        <f t="shared" ca="1" si="562"/>
        <v>222.31110000000001</v>
      </c>
      <c r="L1257" s="205" t="b">
        <f>IF('Input&amp;Output'!$C$3=10,phase_chart!C1254,IF('Input&amp;Output'!$C$3=21,phase_chart!G1254,IF('Input&amp;Output'!$C$3=22,phase_chart!K1254,IF('Input&amp;Output'!$C$3=31,phase_chart!O1254,IF('Input&amp;Output'!$C$3=32,phase_chart!S1254,"")))))</f>
        <v>0</v>
      </c>
      <c r="M1257" s="206" t="b">
        <f>IF('Input&amp;Output'!$C$3=10,phase_chart!D1254,IF('Input&amp;Output'!$C$3=21,phase_chart!H1254,IF('Input&amp;Output'!$C$3=22,phase_chart!L1254,IF('Input&amp;Output'!$C$3=31,phase_chart!P1254,IF('Input&amp;Output'!$C$3=32,phase_chart!T1254,"")))))</f>
        <v>0</v>
      </c>
      <c r="N1257" s="205" t="b">
        <f>IF('Input&amp;Output'!$C$3=10,phase_chart!E1254,IF('Input&amp;Output'!$C$3=21,phase_chart!I1254,IF('Input&amp;Output'!$C$3=22,phase_chart!M1254,IF('Input&amp;Output'!$C$3=31,phase_chart!Q1254,IF('Input&amp;Output'!$C$3=32,phase_chart!U1254,"")))))</f>
        <v>1</v>
      </c>
      <c r="P1257" s="159">
        <f ca="1">IF(NOT($J1257=0),IF($J1257&lt;IF($P1256=0,0,VLOOKUP(P1256,tbL!$M$37:$Q$43,IF(L1257=TRUE,2,4))),IF($J1257&gt;=VLOOKUP(P1256,tbL!$M$37:$Q$43,IF(L1257=TRUE,3,5)),$P1256,IF(AND(L1256=TRUE,L1257=TRUE),$P1256,$P1256-1)),IF(AND(L1257=TRUE,J1257=VLOOKUP(P1256,tbL!$M$37:$Q$43,IF(L1257=TRUE,2,4))),P1256,IF($P1256+1&gt;$C$12,$C$12,$P1256+1))),0)</f>
        <v>1</v>
      </c>
      <c r="Q1257" s="159">
        <f t="shared" ca="1" si="565"/>
        <v>1</v>
      </c>
      <c r="R1257" s="207">
        <f t="shared" si="589"/>
        <v>0</v>
      </c>
      <c r="S1257" s="208"/>
      <c r="T1257" s="159">
        <f t="shared" si="582"/>
        <v>0</v>
      </c>
      <c r="U1257" s="209" t="str">
        <f>IF(AND(T1257=-1,N1257=TRUE),"*",IF(AND(U1256="*",N1257=TRUE),"*",IF(AND(AND(L1257=TRUE,U1256="*"),J1257&lt;VLOOKUP(V1256+1,tbL!$M$38:$O$43,3)),"*","")))</f>
        <v>*</v>
      </c>
      <c r="V1257" s="204">
        <f t="shared" ca="1" si="566"/>
        <v>1</v>
      </c>
      <c r="Y1257" s="159" t="str">
        <f t="shared" ca="1" si="567"/>
        <v/>
      </c>
      <c r="Z1257" s="159" t="str">
        <f t="shared" si="568"/>
        <v/>
      </c>
      <c r="AA1257" s="159">
        <f t="shared" ca="1" si="587"/>
        <v>1</v>
      </c>
      <c r="AC1257" s="161" t="str">
        <f t="shared" ca="1" si="569"/>
        <v/>
      </c>
      <c r="AD1257" s="161">
        <f t="shared" ca="1" si="570"/>
        <v>1</v>
      </c>
      <c r="AE1257" s="161" t="str">
        <f t="shared" ca="1" si="590"/>
        <v/>
      </c>
      <c r="AF1257" s="161">
        <f t="shared" ca="1" si="571"/>
        <v>1</v>
      </c>
      <c r="AG1257" s="161" t="str">
        <f t="shared" ca="1" si="572"/>
        <v/>
      </c>
      <c r="AH1257" s="161">
        <f t="shared" ca="1" si="573"/>
        <v>1</v>
      </c>
      <c r="AI1257" s="161" t="str">
        <f t="shared" ca="1" si="574"/>
        <v/>
      </c>
      <c r="AJ1257" s="161">
        <f t="shared" ca="1" si="575"/>
        <v>1</v>
      </c>
      <c r="AL1257" s="161" t="str">
        <f t="shared" ca="1" si="576"/>
        <v/>
      </c>
      <c r="AM1257" s="161">
        <f t="shared" ca="1" si="586"/>
        <v>1</v>
      </c>
      <c r="AN1257" s="161" t="str">
        <f t="shared" ca="1" si="577"/>
        <v/>
      </c>
      <c r="AO1257" s="161">
        <f t="shared" ca="1" si="585"/>
        <v>1</v>
      </c>
      <c r="AP1257" s="161" t="str">
        <f t="shared" ca="1" si="578"/>
        <v/>
      </c>
      <c r="AQ1257" s="161">
        <f t="shared" ca="1" si="583"/>
        <v>1</v>
      </c>
      <c r="AR1257" s="161" t="str">
        <f t="shared" ca="1" si="579"/>
        <v/>
      </c>
      <c r="AS1257" s="161">
        <f t="shared" ca="1" si="580"/>
        <v>1</v>
      </c>
      <c r="AT1257" s="159" t="str">
        <f t="shared" ca="1" si="588"/>
        <v/>
      </c>
      <c r="AU1257" s="210">
        <f t="shared" ca="1" si="564"/>
        <v>14</v>
      </c>
      <c r="AV1257" s="209"/>
      <c r="AW1257" s="204">
        <f t="shared" si="581"/>
        <v>13896.972222222203</v>
      </c>
      <c r="AX1257" s="159"/>
      <c r="AZ1257" s="159"/>
      <c r="BM1257" s="207"/>
      <c r="BN1257" s="212"/>
      <c r="BP1257" s="209"/>
      <c r="BQ1257" s="211"/>
      <c r="BR1257" s="211"/>
      <c r="BS1257" s="211"/>
      <c r="BT1257" s="211"/>
      <c r="BU1257" s="211"/>
      <c r="BV1257" s="211"/>
      <c r="BW1257" s="211"/>
      <c r="BX1257" s="211"/>
      <c r="BY1257" s="211"/>
      <c r="BZ1257" s="211"/>
      <c r="CA1257" s="209"/>
      <c r="CB1257" s="224"/>
      <c r="CC1257" s="204"/>
      <c r="CD1257" s="204"/>
      <c r="CE1257" s="204"/>
      <c r="CF1257" s="211"/>
      <c r="CG1257" s="211"/>
      <c r="CI1257" s="209"/>
      <c r="CJ1257" s="209"/>
      <c r="ES1257" s="165"/>
      <c r="ET1257" s="165"/>
      <c r="EU1257" s="166"/>
      <c r="EV1257" s="209"/>
      <c r="EW1257" s="211"/>
      <c r="EX1257" s="211"/>
      <c r="EY1257" s="211"/>
      <c r="EZ1257" s="211"/>
      <c r="FA1257" s="211"/>
      <c r="FD1257" s="165"/>
      <c r="FE1257" s="165"/>
      <c r="FF1257" s="166"/>
      <c r="FG1257" s="209"/>
      <c r="FH1257" s="211"/>
      <c r="FI1257" s="211"/>
      <c r="FJ1257" s="211"/>
      <c r="FK1257" s="211"/>
      <c r="FL1257" s="211"/>
    </row>
    <row r="1258" spans="9:168">
      <c r="I1258" s="221">
        <f t="shared" si="584"/>
        <v>54</v>
      </c>
      <c r="J1258" s="159">
        <f>'v-t_chart'!C1255</f>
        <v>75</v>
      </c>
      <c r="K1258" s="204">
        <f t="shared" ca="1" si="562"/>
        <v>219.67499999999998</v>
      </c>
      <c r="L1258" s="205" t="b">
        <f>IF('Input&amp;Output'!$C$3=10,phase_chart!C1255,IF('Input&amp;Output'!$C$3=21,phase_chart!G1255,IF('Input&amp;Output'!$C$3=22,phase_chart!K1255,IF('Input&amp;Output'!$C$3=31,phase_chart!O1255,IF('Input&amp;Output'!$C$3=32,phase_chart!S1255,"")))))</f>
        <v>0</v>
      </c>
      <c r="M1258" s="206" t="b">
        <f>IF('Input&amp;Output'!$C$3=10,phase_chart!D1255,IF('Input&amp;Output'!$C$3=21,phase_chart!H1255,IF('Input&amp;Output'!$C$3=22,phase_chart!L1255,IF('Input&amp;Output'!$C$3=31,phase_chart!P1255,IF('Input&amp;Output'!$C$3=32,phase_chart!T1255,"")))))</f>
        <v>0</v>
      </c>
      <c r="N1258" s="205" t="b">
        <f>IF('Input&amp;Output'!$C$3=10,phase_chart!E1255,IF('Input&amp;Output'!$C$3=21,phase_chart!I1255,IF('Input&amp;Output'!$C$3=22,phase_chart!M1255,IF('Input&amp;Output'!$C$3=31,phase_chart!Q1255,IF('Input&amp;Output'!$C$3=32,phase_chart!U1255,"")))))</f>
        <v>1</v>
      </c>
      <c r="P1258" s="159">
        <f ca="1">IF(NOT($J1258=0),IF($J1258&lt;IF($P1257=0,0,VLOOKUP(P1257,tbL!$M$37:$Q$43,IF(L1258=TRUE,2,4))),IF($J1258&gt;=VLOOKUP(P1257,tbL!$M$37:$Q$43,IF(L1258=TRUE,3,5)),$P1257,IF(AND(L1257=TRUE,L1258=TRUE),$P1257,$P1257-1)),IF(AND(L1258=TRUE,J1258=VLOOKUP(P1257,tbL!$M$37:$Q$43,IF(L1258=TRUE,2,4))),P1257,IF($P1257+1&gt;$C$12,$C$12,$P1257+1))),0)</f>
        <v>1</v>
      </c>
      <c r="Q1258" s="159">
        <f t="shared" ca="1" si="565"/>
        <v>1</v>
      </c>
      <c r="R1258" s="207">
        <f t="shared" si="589"/>
        <v>0</v>
      </c>
      <c r="S1258" s="208"/>
      <c r="T1258" s="159">
        <f t="shared" si="582"/>
        <v>0</v>
      </c>
      <c r="U1258" s="209" t="str">
        <f>IF(AND(T1258=-1,N1258=TRUE),"*",IF(AND(U1257="*",N1258=TRUE),"*",IF(AND(AND(L1258=TRUE,U1257="*"),J1258&lt;VLOOKUP(V1257+1,tbL!$M$38:$O$43,3)),"*","")))</f>
        <v>*</v>
      </c>
      <c r="V1258" s="204">
        <f t="shared" ca="1" si="566"/>
        <v>1</v>
      </c>
      <c r="Y1258" s="159" t="str">
        <f t="shared" ca="1" si="567"/>
        <v/>
      </c>
      <c r="Z1258" s="159" t="str">
        <f t="shared" si="568"/>
        <v/>
      </c>
      <c r="AA1258" s="159">
        <f t="shared" ca="1" si="587"/>
        <v>1</v>
      </c>
      <c r="AC1258" s="161" t="str">
        <f t="shared" ca="1" si="569"/>
        <v/>
      </c>
      <c r="AD1258" s="161">
        <f t="shared" ca="1" si="570"/>
        <v>1</v>
      </c>
      <c r="AE1258" s="161" t="str">
        <f t="shared" ca="1" si="590"/>
        <v/>
      </c>
      <c r="AF1258" s="161">
        <f t="shared" ca="1" si="571"/>
        <v>1</v>
      </c>
      <c r="AG1258" s="161" t="str">
        <f t="shared" ca="1" si="572"/>
        <v/>
      </c>
      <c r="AH1258" s="161">
        <f t="shared" ca="1" si="573"/>
        <v>1</v>
      </c>
      <c r="AI1258" s="161" t="str">
        <f t="shared" ca="1" si="574"/>
        <v/>
      </c>
      <c r="AJ1258" s="161">
        <f t="shared" ca="1" si="575"/>
        <v>1</v>
      </c>
      <c r="AL1258" s="161" t="str">
        <f t="shared" ca="1" si="576"/>
        <v/>
      </c>
      <c r="AM1258" s="161">
        <f t="shared" ca="1" si="586"/>
        <v>1</v>
      </c>
      <c r="AN1258" s="161" t="str">
        <f t="shared" ca="1" si="577"/>
        <v/>
      </c>
      <c r="AO1258" s="161">
        <f t="shared" ca="1" si="585"/>
        <v>1</v>
      </c>
      <c r="AP1258" s="161" t="str">
        <f t="shared" ca="1" si="578"/>
        <v/>
      </c>
      <c r="AQ1258" s="161">
        <f t="shared" ca="1" si="583"/>
        <v>1</v>
      </c>
      <c r="AR1258" s="161" t="str">
        <f t="shared" ca="1" si="579"/>
        <v/>
      </c>
      <c r="AS1258" s="161">
        <f t="shared" ca="1" si="580"/>
        <v>1</v>
      </c>
      <c r="AT1258" s="159" t="str">
        <f t="shared" ca="1" si="588"/>
        <v/>
      </c>
      <c r="AU1258" s="210">
        <f t="shared" ca="1" si="564"/>
        <v>14</v>
      </c>
      <c r="AV1258" s="209"/>
      <c r="AW1258" s="204">
        <f t="shared" si="581"/>
        <v>13917.805555555537</v>
      </c>
      <c r="AX1258" s="159"/>
      <c r="AZ1258" s="159"/>
      <c r="BM1258" s="207"/>
      <c r="BN1258" s="212"/>
      <c r="BP1258" s="209"/>
      <c r="BQ1258" s="211"/>
      <c r="BR1258" s="211"/>
      <c r="BS1258" s="211"/>
      <c r="BT1258" s="211"/>
      <c r="BU1258" s="211"/>
      <c r="BV1258" s="211"/>
      <c r="BW1258" s="211"/>
      <c r="BX1258" s="211"/>
      <c r="BY1258" s="211"/>
      <c r="BZ1258" s="211"/>
      <c r="CA1258" s="209"/>
      <c r="CB1258" s="224"/>
      <c r="CC1258" s="204"/>
      <c r="CD1258" s="204"/>
      <c r="CE1258" s="204"/>
      <c r="CF1258" s="211"/>
      <c r="CG1258" s="211"/>
      <c r="CI1258" s="209"/>
      <c r="CJ1258" s="209"/>
      <c r="ES1258" s="165"/>
      <c r="ET1258" s="165"/>
      <c r="EU1258" s="166"/>
      <c r="EV1258" s="209"/>
      <c r="EW1258" s="211"/>
      <c r="EX1258" s="211"/>
      <c r="EY1258" s="211"/>
      <c r="EZ1258" s="211"/>
      <c r="FA1258" s="211"/>
      <c r="FD1258" s="165"/>
      <c r="FE1258" s="165"/>
      <c r="FF1258" s="166"/>
      <c r="FG1258" s="209"/>
      <c r="FH1258" s="211"/>
      <c r="FI1258" s="211"/>
      <c r="FJ1258" s="211"/>
      <c r="FK1258" s="211"/>
      <c r="FL1258" s="211"/>
    </row>
    <row r="1259" spans="9:168">
      <c r="I1259" s="221">
        <f t="shared" si="584"/>
        <v>55</v>
      </c>
      <c r="J1259" s="159">
        <f>'v-t_chart'!C1256</f>
        <v>74.7</v>
      </c>
      <c r="K1259" s="204">
        <f t="shared" ca="1" si="562"/>
        <v>218.7963</v>
      </c>
      <c r="L1259" s="205" t="b">
        <f>IF('Input&amp;Output'!$C$3=10,phase_chart!C1256,IF('Input&amp;Output'!$C$3=21,phase_chart!G1256,IF('Input&amp;Output'!$C$3=22,phase_chart!K1256,IF('Input&amp;Output'!$C$3=31,phase_chart!O1256,IF('Input&amp;Output'!$C$3=32,phase_chart!S1256,"")))))</f>
        <v>0</v>
      </c>
      <c r="M1259" s="206" t="b">
        <f>IF('Input&amp;Output'!$C$3=10,phase_chart!D1256,IF('Input&amp;Output'!$C$3=21,phase_chart!H1256,IF('Input&amp;Output'!$C$3=22,phase_chart!L1256,IF('Input&amp;Output'!$C$3=31,phase_chart!P1256,IF('Input&amp;Output'!$C$3=32,phase_chart!T1256,"")))))</f>
        <v>0</v>
      </c>
      <c r="N1259" s="205" t="b">
        <f>IF('Input&amp;Output'!$C$3=10,phase_chart!E1256,IF('Input&amp;Output'!$C$3=21,phase_chart!I1256,IF('Input&amp;Output'!$C$3=22,phase_chart!M1256,IF('Input&amp;Output'!$C$3=31,phase_chart!Q1256,IF('Input&amp;Output'!$C$3=32,phase_chart!U1256,"")))))</f>
        <v>1</v>
      </c>
      <c r="P1259" s="159">
        <f ca="1">IF(NOT($J1259=0),IF($J1259&lt;IF($P1258=0,0,VLOOKUP(P1258,tbL!$M$37:$Q$43,IF(L1259=TRUE,2,4))),IF($J1259&gt;=VLOOKUP(P1258,tbL!$M$37:$Q$43,IF(L1259=TRUE,3,5)),$P1258,IF(AND(L1258=TRUE,L1259=TRUE),$P1258,$P1258-1)),IF(AND(L1259=TRUE,J1259=VLOOKUP(P1258,tbL!$M$37:$Q$43,IF(L1259=TRUE,2,4))),P1258,IF($P1258+1&gt;$C$12,$C$12,$P1258+1))),0)</f>
        <v>1</v>
      </c>
      <c r="Q1259" s="159">
        <f t="shared" ca="1" si="565"/>
        <v>1</v>
      </c>
      <c r="R1259" s="207">
        <f t="shared" si="589"/>
        <v>0</v>
      </c>
      <c r="S1259" s="208"/>
      <c r="T1259" s="159">
        <f t="shared" si="582"/>
        <v>0</v>
      </c>
      <c r="U1259" s="209" t="str">
        <f>IF(AND(T1259=-1,N1259=TRUE),"*",IF(AND(U1258="*",N1259=TRUE),"*",IF(AND(AND(L1259=TRUE,U1258="*"),J1259&lt;VLOOKUP(V1258+1,tbL!$M$38:$O$43,3)),"*","")))</f>
        <v>*</v>
      </c>
      <c r="V1259" s="204">
        <f t="shared" ca="1" si="566"/>
        <v>1</v>
      </c>
      <c r="Y1259" s="159" t="str">
        <f t="shared" ca="1" si="567"/>
        <v/>
      </c>
      <c r="Z1259" s="159" t="str">
        <f t="shared" si="568"/>
        <v/>
      </c>
      <c r="AA1259" s="159">
        <f t="shared" ca="1" si="587"/>
        <v>1</v>
      </c>
      <c r="AC1259" s="161" t="str">
        <f t="shared" ca="1" si="569"/>
        <v/>
      </c>
      <c r="AD1259" s="161">
        <f t="shared" ca="1" si="570"/>
        <v>1</v>
      </c>
      <c r="AE1259" s="161" t="str">
        <f t="shared" ca="1" si="590"/>
        <v/>
      </c>
      <c r="AF1259" s="161">
        <f t="shared" ca="1" si="571"/>
        <v>1</v>
      </c>
      <c r="AG1259" s="161" t="str">
        <f t="shared" ca="1" si="572"/>
        <v/>
      </c>
      <c r="AH1259" s="161">
        <f t="shared" ca="1" si="573"/>
        <v>1</v>
      </c>
      <c r="AI1259" s="161" t="str">
        <f t="shared" ca="1" si="574"/>
        <v/>
      </c>
      <c r="AJ1259" s="161">
        <f t="shared" ca="1" si="575"/>
        <v>1</v>
      </c>
      <c r="AL1259" s="161" t="str">
        <f t="shared" ca="1" si="576"/>
        <v/>
      </c>
      <c r="AM1259" s="161">
        <f t="shared" ca="1" si="586"/>
        <v>1</v>
      </c>
      <c r="AN1259" s="161" t="str">
        <f t="shared" ca="1" si="577"/>
        <v/>
      </c>
      <c r="AO1259" s="161">
        <f t="shared" ca="1" si="585"/>
        <v>1</v>
      </c>
      <c r="AP1259" s="161" t="str">
        <f t="shared" ca="1" si="578"/>
        <v/>
      </c>
      <c r="AQ1259" s="161">
        <f t="shared" ca="1" si="583"/>
        <v>1</v>
      </c>
      <c r="AR1259" s="161" t="str">
        <f t="shared" ca="1" si="579"/>
        <v/>
      </c>
      <c r="AS1259" s="161">
        <f t="shared" ca="1" si="580"/>
        <v>1</v>
      </c>
      <c r="AT1259" s="159" t="str">
        <f t="shared" ca="1" si="588"/>
        <v/>
      </c>
      <c r="AU1259" s="210">
        <f t="shared" ca="1" si="564"/>
        <v>14</v>
      </c>
      <c r="AV1259" s="209"/>
      <c r="AW1259" s="204">
        <f t="shared" si="581"/>
        <v>13938.555555555537</v>
      </c>
      <c r="AX1259" s="159"/>
      <c r="AZ1259" s="159"/>
      <c r="BM1259" s="207"/>
      <c r="BN1259" s="212"/>
      <c r="BP1259" s="209"/>
      <c r="BQ1259" s="211"/>
      <c r="BR1259" s="211"/>
      <c r="BS1259" s="211"/>
      <c r="BT1259" s="211"/>
      <c r="BU1259" s="211"/>
      <c r="BV1259" s="211"/>
      <c r="BW1259" s="211"/>
      <c r="BX1259" s="211"/>
      <c r="BY1259" s="211"/>
      <c r="BZ1259" s="211"/>
      <c r="CA1259" s="209"/>
      <c r="CB1259" s="224"/>
      <c r="CC1259" s="204"/>
      <c r="CD1259" s="204"/>
      <c r="CE1259" s="204"/>
      <c r="CF1259" s="211"/>
      <c r="CG1259" s="211"/>
      <c r="CI1259" s="209"/>
      <c r="CJ1259" s="209"/>
      <c r="ES1259" s="165"/>
      <c r="ET1259" s="165"/>
      <c r="EU1259" s="166"/>
      <c r="EV1259" s="209"/>
      <c r="EW1259" s="211"/>
      <c r="EX1259" s="211"/>
      <c r="EY1259" s="211"/>
      <c r="EZ1259" s="211"/>
      <c r="FA1259" s="211"/>
      <c r="FD1259" s="165"/>
      <c r="FE1259" s="165"/>
      <c r="FF1259" s="166"/>
      <c r="FG1259" s="209"/>
      <c r="FH1259" s="211"/>
      <c r="FI1259" s="211"/>
      <c r="FJ1259" s="211"/>
      <c r="FK1259" s="211"/>
      <c r="FL1259" s="211"/>
    </row>
    <row r="1260" spans="9:168">
      <c r="I1260" s="221">
        <f t="shared" si="584"/>
        <v>56</v>
      </c>
      <c r="J1260" s="255">
        <f>'v-t_chart'!C1257</f>
        <v>74.7</v>
      </c>
      <c r="K1260" s="204">
        <f t="shared" ca="1" si="562"/>
        <v>218.7963</v>
      </c>
      <c r="L1260" s="205" t="b">
        <f>IF('Input&amp;Output'!$C$3=10,phase_chart!C1257,IF('Input&amp;Output'!$C$3=21,phase_chart!G1257,IF('Input&amp;Output'!$C$3=22,phase_chart!K1257,IF('Input&amp;Output'!$C$3=31,phase_chart!O1257,IF('Input&amp;Output'!$C$3=32,phase_chart!S1257,"")))))</f>
        <v>0</v>
      </c>
      <c r="M1260" s="206" t="b">
        <f>IF('Input&amp;Output'!$C$3=10,phase_chart!D1257,IF('Input&amp;Output'!$C$3=21,phase_chart!H1257,IF('Input&amp;Output'!$C$3=22,phase_chart!L1257,IF('Input&amp;Output'!$C$3=31,phase_chart!P1257,IF('Input&amp;Output'!$C$3=32,phase_chart!T1257,"")))))</f>
        <v>0</v>
      </c>
      <c r="N1260" s="259" t="b">
        <f>IF('Input&amp;Output'!$C$3=10,phase_chart!E1257,IF('Input&amp;Output'!$C$3=21,phase_chart!I1257,IF('Input&amp;Output'!$C$3=22,phase_chart!M1257,IF('Input&amp;Output'!$C$3=31,phase_chart!Q1257,IF('Input&amp;Output'!$C$3=32,phase_chart!U1257,"")))))</f>
        <v>1</v>
      </c>
      <c r="P1260" s="159">
        <f ca="1">IF(NOT($J1260=0),IF($J1260&lt;IF($P1259=0,0,VLOOKUP(P1259,tbL!$M$37:$Q$43,IF(L1260=TRUE,2,4))),IF($J1260&gt;=VLOOKUP(P1259,tbL!$M$37:$Q$43,IF(L1260=TRUE,3,5)),$P1259,IF(AND(L1259=TRUE,L1260=TRUE),$P1259,$P1259-1)),IF(AND(L1260=TRUE,J1260=VLOOKUP(P1259,tbL!$M$37:$Q$43,IF(L1260=TRUE,2,4))),P1259,IF($P1259+1&gt;$C$12,$C$12,$P1259+1))),0)</f>
        <v>1</v>
      </c>
      <c r="Q1260" s="159">
        <f t="shared" ca="1" si="565"/>
        <v>1</v>
      </c>
      <c r="R1260" s="207">
        <f t="shared" si="589"/>
        <v>0</v>
      </c>
      <c r="S1260" s="208"/>
      <c r="T1260" s="159">
        <f t="shared" si="582"/>
        <v>0</v>
      </c>
      <c r="U1260" s="209" t="str">
        <f>IF(AND(T1260=-1,N1260=TRUE),"*",IF(AND(U1259="*",N1260=TRUE),"*",IF(AND(AND(L1260=TRUE,U1259="*"),J1260&lt;VLOOKUP(V1259+1,tbL!$M$38:$O$43,3)),"*","")))</f>
        <v>*</v>
      </c>
      <c r="V1260" s="204">
        <f t="shared" ca="1" si="566"/>
        <v>1</v>
      </c>
      <c r="Y1260" s="159" t="str">
        <f t="shared" ca="1" si="567"/>
        <v/>
      </c>
      <c r="Z1260" s="159" t="str">
        <f t="shared" si="568"/>
        <v/>
      </c>
      <c r="AA1260" s="159">
        <f t="shared" ca="1" si="587"/>
        <v>1</v>
      </c>
      <c r="AC1260" s="161" t="str">
        <f t="shared" ca="1" si="569"/>
        <v/>
      </c>
      <c r="AD1260" s="161">
        <f t="shared" ca="1" si="570"/>
        <v>1</v>
      </c>
      <c r="AE1260" s="161" t="str">
        <f t="shared" ca="1" si="590"/>
        <v/>
      </c>
      <c r="AF1260" s="161">
        <f t="shared" ca="1" si="571"/>
        <v>1</v>
      </c>
      <c r="AG1260" s="161" t="str">
        <f t="shared" ca="1" si="572"/>
        <v/>
      </c>
      <c r="AH1260" s="161">
        <f t="shared" ca="1" si="573"/>
        <v>1</v>
      </c>
      <c r="AI1260" s="161" t="str">
        <f t="shared" ca="1" si="574"/>
        <v/>
      </c>
      <c r="AJ1260" s="161">
        <f t="shared" ca="1" si="575"/>
        <v>1</v>
      </c>
      <c r="AL1260" s="161" t="str">
        <f t="shared" ca="1" si="576"/>
        <v/>
      </c>
      <c r="AM1260" s="161">
        <f t="shared" ca="1" si="586"/>
        <v>1</v>
      </c>
      <c r="AN1260" s="161" t="str">
        <f t="shared" ca="1" si="577"/>
        <v/>
      </c>
      <c r="AO1260" s="161">
        <f t="shared" ca="1" si="585"/>
        <v>1</v>
      </c>
      <c r="AP1260" s="161" t="str">
        <f t="shared" ca="1" si="578"/>
        <v/>
      </c>
      <c r="AQ1260" s="161">
        <f t="shared" ca="1" si="583"/>
        <v>1</v>
      </c>
      <c r="AR1260" s="161" t="str">
        <f t="shared" ca="1" si="579"/>
        <v/>
      </c>
      <c r="AS1260" s="161">
        <f t="shared" ca="1" si="580"/>
        <v>1</v>
      </c>
      <c r="AT1260" s="159" t="str">
        <f t="shared" ca="1" si="588"/>
        <v/>
      </c>
      <c r="AU1260" s="210">
        <f t="shared" ca="1" si="564"/>
        <v>14</v>
      </c>
      <c r="AV1260" s="209"/>
      <c r="AW1260" s="204">
        <f t="shared" si="581"/>
        <v>13959.305555555537</v>
      </c>
      <c r="AX1260" s="159"/>
      <c r="AZ1260" s="159"/>
      <c r="BM1260" s="207"/>
      <c r="BN1260" s="212"/>
      <c r="BP1260" s="209"/>
      <c r="BQ1260" s="211"/>
      <c r="BR1260" s="211"/>
      <c r="BS1260" s="211"/>
      <c r="BT1260" s="211"/>
      <c r="BU1260" s="211"/>
      <c r="BV1260" s="211"/>
      <c r="BW1260" s="211"/>
      <c r="BX1260" s="211"/>
      <c r="BY1260" s="211"/>
      <c r="BZ1260" s="211"/>
      <c r="CA1260" s="209"/>
      <c r="CB1260" s="224"/>
      <c r="CC1260" s="204"/>
      <c r="CD1260" s="204"/>
      <c r="CE1260" s="204"/>
      <c r="CF1260" s="211"/>
      <c r="CG1260" s="211"/>
      <c r="CI1260" s="209"/>
      <c r="CJ1260" s="209"/>
      <c r="ES1260" s="165"/>
      <c r="ET1260" s="165"/>
      <c r="EU1260" s="166"/>
      <c r="EV1260" s="209"/>
      <c r="EW1260" s="211"/>
      <c r="EX1260" s="211"/>
      <c r="EY1260" s="211"/>
      <c r="EZ1260" s="211"/>
      <c r="FA1260" s="211"/>
      <c r="FD1260" s="165"/>
      <c r="FE1260" s="165"/>
      <c r="FF1260" s="166"/>
      <c r="FG1260" s="209"/>
      <c r="FH1260" s="211"/>
      <c r="FI1260" s="211"/>
      <c r="FJ1260" s="211"/>
      <c r="FK1260" s="211"/>
      <c r="FL1260" s="211"/>
    </row>
    <row r="1261" spans="9:168">
      <c r="I1261" s="221">
        <f t="shared" si="584"/>
        <v>57</v>
      </c>
      <c r="J1261" s="255">
        <f>'v-t_chart'!C1258</f>
        <v>74.7</v>
      </c>
      <c r="K1261" s="204">
        <f t="shared" ca="1" si="562"/>
        <v>218.7963</v>
      </c>
      <c r="L1261" s="205" t="b">
        <f>IF('Input&amp;Output'!$C$3=10,phase_chart!C1258,IF('Input&amp;Output'!$C$3=21,phase_chart!G1258,IF('Input&amp;Output'!$C$3=22,phase_chart!K1258,IF('Input&amp;Output'!$C$3=31,phase_chart!O1258,IF('Input&amp;Output'!$C$3=32,phase_chart!S1258,"")))))</f>
        <v>0</v>
      </c>
      <c r="M1261" s="206" t="b">
        <f>IF('Input&amp;Output'!$C$3=10,phase_chart!D1258,IF('Input&amp;Output'!$C$3=21,phase_chart!H1258,IF('Input&amp;Output'!$C$3=22,phase_chart!L1258,IF('Input&amp;Output'!$C$3=31,phase_chart!P1258,IF('Input&amp;Output'!$C$3=32,phase_chart!T1258,"")))))</f>
        <v>0</v>
      </c>
      <c r="N1261" s="259" t="b">
        <f>IF('Input&amp;Output'!$C$3=10,phase_chart!E1258,IF('Input&amp;Output'!$C$3=21,phase_chart!I1258,IF('Input&amp;Output'!$C$3=22,phase_chart!M1258,IF('Input&amp;Output'!$C$3=31,phase_chart!Q1258,IF('Input&amp;Output'!$C$3=32,phase_chart!U1258,"")))))</f>
        <v>1</v>
      </c>
      <c r="P1261" s="159">
        <f ca="1">IF(NOT($J1261=0),IF($J1261&lt;IF($P1260=0,0,VLOOKUP(P1260,tbL!$M$37:$Q$43,IF(L1261=TRUE,2,4))),IF($J1261&gt;=VLOOKUP(P1260,tbL!$M$37:$Q$43,IF(L1261=TRUE,3,5)),$P1260,IF(AND(L1260=TRUE,L1261=TRUE),$P1260,$P1260-1)),IF(AND(L1261=TRUE,J1261=VLOOKUP(P1260,tbL!$M$37:$Q$43,IF(L1261=TRUE,2,4))),P1260,IF($P1260+1&gt;$C$12,$C$12,$P1260+1))),0)</f>
        <v>1</v>
      </c>
      <c r="Q1261" s="159">
        <f t="shared" ca="1" si="565"/>
        <v>1</v>
      </c>
      <c r="R1261" s="207">
        <f t="shared" si="589"/>
        <v>0</v>
      </c>
      <c r="S1261" s="208"/>
      <c r="T1261" s="159">
        <f t="shared" si="582"/>
        <v>0</v>
      </c>
      <c r="U1261" s="209" t="str">
        <f>IF(AND(T1261=-1,N1261=TRUE),"*",IF(AND(U1260="*",N1261=TRUE),"*",IF(AND(AND(L1261=TRUE,U1260="*"),J1261&lt;VLOOKUP(V1260+1,tbL!$M$38:$O$43,3)),"*","")))</f>
        <v>*</v>
      </c>
      <c r="V1261" s="204">
        <f t="shared" ca="1" si="566"/>
        <v>1</v>
      </c>
      <c r="Y1261" s="159" t="str">
        <f t="shared" ca="1" si="567"/>
        <v/>
      </c>
      <c r="Z1261" s="159" t="str">
        <f t="shared" si="568"/>
        <v/>
      </c>
      <c r="AA1261" s="159">
        <f t="shared" ca="1" si="587"/>
        <v>1</v>
      </c>
      <c r="AC1261" s="161" t="str">
        <f t="shared" ca="1" si="569"/>
        <v/>
      </c>
      <c r="AD1261" s="161">
        <f t="shared" ca="1" si="570"/>
        <v>1</v>
      </c>
      <c r="AE1261" s="161" t="str">
        <f t="shared" ca="1" si="590"/>
        <v/>
      </c>
      <c r="AF1261" s="161">
        <f t="shared" ca="1" si="571"/>
        <v>1</v>
      </c>
      <c r="AG1261" s="161" t="str">
        <f t="shared" ca="1" si="572"/>
        <v/>
      </c>
      <c r="AH1261" s="161">
        <f t="shared" ca="1" si="573"/>
        <v>1</v>
      </c>
      <c r="AI1261" s="161" t="str">
        <f t="shared" ca="1" si="574"/>
        <v/>
      </c>
      <c r="AJ1261" s="161">
        <f t="shared" ca="1" si="575"/>
        <v>1</v>
      </c>
      <c r="AL1261" s="161" t="str">
        <f t="shared" ca="1" si="576"/>
        <v/>
      </c>
      <c r="AM1261" s="161">
        <f t="shared" ca="1" si="586"/>
        <v>1</v>
      </c>
      <c r="AN1261" s="161" t="str">
        <f t="shared" ca="1" si="577"/>
        <v/>
      </c>
      <c r="AO1261" s="161">
        <f t="shared" ca="1" si="585"/>
        <v>1</v>
      </c>
      <c r="AP1261" s="161" t="str">
        <f t="shared" ca="1" si="578"/>
        <v/>
      </c>
      <c r="AQ1261" s="161">
        <f t="shared" ca="1" si="583"/>
        <v>1</v>
      </c>
      <c r="AR1261" s="161" t="str">
        <f t="shared" ca="1" si="579"/>
        <v/>
      </c>
      <c r="AS1261" s="161">
        <f t="shared" ca="1" si="580"/>
        <v>1</v>
      </c>
      <c r="AT1261" s="159" t="str">
        <f t="shared" ca="1" si="588"/>
        <v/>
      </c>
      <c r="AU1261" s="210">
        <f t="shared" ca="1" si="564"/>
        <v>14</v>
      </c>
      <c r="AV1261" s="209"/>
      <c r="AW1261" s="204">
        <f t="shared" si="581"/>
        <v>13980.055555555537</v>
      </c>
      <c r="AX1261" s="159"/>
      <c r="AZ1261" s="159"/>
      <c r="BM1261" s="207"/>
      <c r="BN1261" s="212"/>
      <c r="BP1261" s="209"/>
      <c r="BQ1261" s="211"/>
      <c r="BR1261" s="211"/>
      <c r="BS1261" s="211"/>
      <c r="BT1261" s="211"/>
      <c r="BU1261" s="211"/>
      <c r="BV1261" s="211"/>
      <c r="BW1261" s="211"/>
      <c r="BX1261" s="211"/>
      <c r="BY1261" s="211"/>
      <c r="BZ1261" s="211"/>
      <c r="CA1261" s="209"/>
      <c r="CB1261" s="224"/>
      <c r="CC1261" s="204"/>
      <c r="CD1261" s="204"/>
      <c r="CE1261" s="204"/>
      <c r="CF1261" s="211"/>
      <c r="CG1261" s="211"/>
      <c r="CI1261" s="209"/>
      <c r="CJ1261" s="209"/>
      <c r="ES1261" s="165"/>
      <c r="ET1261" s="165"/>
      <c r="EU1261" s="166"/>
      <c r="EV1261" s="209"/>
      <c r="EW1261" s="211"/>
      <c r="EX1261" s="211"/>
      <c r="EY1261" s="211"/>
      <c r="EZ1261" s="211"/>
      <c r="FA1261" s="211"/>
      <c r="FD1261" s="165"/>
      <c r="FE1261" s="165"/>
      <c r="FF1261" s="166"/>
      <c r="FG1261" s="209"/>
      <c r="FH1261" s="211"/>
      <c r="FI1261" s="211"/>
      <c r="FJ1261" s="211"/>
      <c r="FK1261" s="211"/>
      <c r="FL1261" s="211"/>
    </row>
    <row r="1262" spans="9:168">
      <c r="I1262" s="221">
        <f t="shared" si="584"/>
        <v>58</v>
      </c>
      <c r="J1262" s="159">
        <f>'v-t_chart'!C1259</f>
        <v>74.599999999999994</v>
      </c>
      <c r="K1262" s="204">
        <f t="shared" ca="1" si="562"/>
        <v>218.50339999999997</v>
      </c>
      <c r="L1262" s="205" t="b">
        <f>IF('Input&amp;Output'!$C$3=10,phase_chart!C1259,IF('Input&amp;Output'!$C$3=21,phase_chart!G1259,IF('Input&amp;Output'!$C$3=22,phase_chart!K1259,IF('Input&amp;Output'!$C$3=31,phase_chart!O1259,IF('Input&amp;Output'!$C$3=32,phase_chart!S1259,"")))))</f>
        <v>0</v>
      </c>
      <c r="M1262" s="206" t="b">
        <f>IF('Input&amp;Output'!$C$3=10,phase_chart!D1259,IF('Input&amp;Output'!$C$3=21,phase_chart!H1259,IF('Input&amp;Output'!$C$3=22,phase_chart!L1259,IF('Input&amp;Output'!$C$3=31,phase_chart!P1259,IF('Input&amp;Output'!$C$3=32,phase_chart!T1259,"")))))</f>
        <v>0</v>
      </c>
      <c r="N1262" s="205" t="b">
        <f>IF('Input&amp;Output'!$C$3=10,phase_chart!E1259,IF('Input&amp;Output'!$C$3=21,phase_chart!I1259,IF('Input&amp;Output'!$C$3=22,phase_chart!M1259,IF('Input&amp;Output'!$C$3=31,phase_chart!Q1259,IF('Input&amp;Output'!$C$3=32,phase_chart!U1259,"")))))</f>
        <v>1</v>
      </c>
      <c r="P1262" s="159">
        <f ca="1">IF(NOT($J1262=0),IF($J1262&lt;IF($P1261=0,0,VLOOKUP(P1261,tbL!$M$37:$Q$43,IF(L1262=TRUE,2,4))),IF($J1262&gt;=VLOOKUP(P1261,tbL!$M$37:$Q$43,IF(L1262=TRUE,3,5)),$P1261,IF(AND(L1261=TRUE,L1262=TRUE),$P1261,$P1261-1)),IF(AND(L1262=TRUE,J1262=VLOOKUP(P1261,tbL!$M$37:$Q$43,IF(L1262=TRUE,2,4))),P1261,IF($P1261+1&gt;$C$12,$C$12,$P1261+1))),0)</f>
        <v>1</v>
      </c>
      <c r="Q1262" s="159">
        <f t="shared" ca="1" si="565"/>
        <v>1</v>
      </c>
      <c r="R1262" s="207">
        <f t="shared" si="589"/>
        <v>0</v>
      </c>
      <c r="S1262" s="208"/>
      <c r="T1262" s="159">
        <f t="shared" si="582"/>
        <v>0</v>
      </c>
      <c r="U1262" s="209" t="str">
        <f>IF(AND(T1262=-1,N1262=TRUE),"*",IF(AND(U1261="*",N1262=TRUE),"*",IF(AND(AND(L1262=TRUE,U1261="*"),J1262&lt;VLOOKUP(V1261+1,tbL!$M$38:$O$43,3)),"*","")))</f>
        <v>*</v>
      </c>
      <c r="V1262" s="204">
        <f t="shared" ca="1" si="566"/>
        <v>1</v>
      </c>
      <c r="Y1262" s="159" t="str">
        <f t="shared" ca="1" si="567"/>
        <v/>
      </c>
      <c r="Z1262" s="159" t="str">
        <f t="shared" si="568"/>
        <v/>
      </c>
      <c r="AA1262" s="159">
        <f t="shared" ca="1" si="587"/>
        <v>1</v>
      </c>
      <c r="AC1262" s="161" t="str">
        <f t="shared" ca="1" si="569"/>
        <v/>
      </c>
      <c r="AD1262" s="161">
        <f t="shared" ca="1" si="570"/>
        <v>1</v>
      </c>
      <c r="AE1262" s="161" t="str">
        <f t="shared" ca="1" si="590"/>
        <v/>
      </c>
      <c r="AF1262" s="161">
        <f t="shared" ca="1" si="571"/>
        <v>1</v>
      </c>
      <c r="AG1262" s="161" t="str">
        <f t="shared" ca="1" si="572"/>
        <v/>
      </c>
      <c r="AH1262" s="161">
        <f t="shared" ca="1" si="573"/>
        <v>1</v>
      </c>
      <c r="AI1262" s="161" t="str">
        <f t="shared" ca="1" si="574"/>
        <v/>
      </c>
      <c r="AJ1262" s="161">
        <f t="shared" ca="1" si="575"/>
        <v>1</v>
      </c>
      <c r="AL1262" s="161" t="str">
        <f t="shared" ca="1" si="576"/>
        <v/>
      </c>
      <c r="AM1262" s="161">
        <f t="shared" ca="1" si="586"/>
        <v>1</v>
      </c>
      <c r="AN1262" s="161" t="str">
        <f t="shared" ca="1" si="577"/>
        <v/>
      </c>
      <c r="AO1262" s="161">
        <f t="shared" ca="1" si="585"/>
        <v>1</v>
      </c>
      <c r="AP1262" s="161" t="str">
        <f t="shared" ca="1" si="578"/>
        <v/>
      </c>
      <c r="AQ1262" s="161">
        <f t="shared" ca="1" si="583"/>
        <v>1</v>
      </c>
      <c r="AR1262" s="161" t="str">
        <f t="shared" ca="1" si="579"/>
        <v/>
      </c>
      <c r="AS1262" s="161">
        <f t="shared" ca="1" si="580"/>
        <v>1</v>
      </c>
      <c r="AT1262" s="159" t="str">
        <f t="shared" ca="1" si="588"/>
        <v/>
      </c>
      <c r="AU1262" s="210">
        <f t="shared" ca="1" si="564"/>
        <v>14</v>
      </c>
      <c r="AV1262" s="209"/>
      <c r="AW1262" s="204">
        <f t="shared" si="581"/>
        <v>14000.777777777759</v>
      </c>
      <c r="AX1262" s="159"/>
      <c r="AZ1262" s="159"/>
      <c r="BM1262" s="207"/>
      <c r="BN1262" s="212"/>
      <c r="BP1262" s="209"/>
      <c r="BQ1262" s="211"/>
      <c r="BR1262" s="211"/>
      <c r="BS1262" s="211"/>
      <c r="BT1262" s="211"/>
      <c r="BU1262" s="211"/>
      <c r="BV1262" s="211"/>
      <c r="BW1262" s="211"/>
      <c r="BX1262" s="211"/>
      <c r="BY1262" s="211"/>
      <c r="BZ1262" s="211"/>
      <c r="CA1262" s="209"/>
      <c r="CB1262" s="224"/>
      <c r="CC1262" s="204"/>
      <c r="CD1262" s="204"/>
      <c r="CE1262" s="204"/>
      <c r="CF1262" s="211"/>
      <c r="CG1262" s="211"/>
      <c r="CI1262" s="209"/>
      <c r="CJ1262" s="209"/>
      <c r="ES1262" s="165"/>
      <c r="ET1262" s="165"/>
      <c r="EU1262" s="166"/>
      <c r="EV1262" s="209"/>
      <c r="EW1262" s="211"/>
      <c r="EX1262" s="211"/>
      <c r="EY1262" s="211"/>
      <c r="EZ1262" s="211"/>
      <c r="FA1262" s="211"/>
      <c r="FD1262" s="165"/>
      <c r="FE1262" s="165"/>
      <c r="FF1262" s="166"/>
      <c r="FG1262" s="209"/>
      <c r="FH1262" s="211"/>
      <c r="FI1262" s="211"/>
      <c r="FJ1262" s="211"/>
      <c r="FK1262" s="211"/>
      <c r="FL1262" s="211"/>
    </row>
    <row r="1263" spans="9:168">
      <c r="I1263" s="221">
        <f t="shared" si="584"/>
        <v>59</v>
      </c>
      <c r="J1263" s="159">
        <f>'v-t_chart'!C1260</f>
        <v>74.400000000000006</v>
      </c>
      <c r="K1263" s="204">
        <f t="shared" ca="1" si="562"/>
        <v>217.91759999999999</v>
      </c>
      <c r="L1263" s="205" t="b">
        <f>IF('Input&amp;Output'!$C$3=10,phase_chart!C1260,IF('Input&amp;Output'!$C$3=21,phase_chart!G1260,IF('Input&amp;Output'!$C$3=22,phase_chart!K1260,IF('Input&amp;Output'!$C$3=31,phase_chart!O1260,IF('Input&amp;Output'!$C$3=32,phase_chart!S1260,"")))))</f>
        <v>0</v>
      </c>
      <c r="M1263" s="206" t="b">
        <f>IF('Input&amp;Output'!$C$3=10,phase_chart!D1260,IF('Input&amp;Output'!$C$3=21,phase_chart!H1260,IF('Input&amp;Output'!$C$3=22,phase_chart!L1260,IF('Input&amp;Output'!$C$3=31,phase_chart!P1260,IF('Input&amp;Output'!$C$3=32,phase_chart!T1260,"")))))</f>
        <v>0</v>
      </c>
      <c r="N1263" s="205" t="b">
        <f>IF('Input&amp;Output'!$C$3=10,phase_chart!E1260,IF('Input&amp;Output'!$C$3=21,phase_chart!I1260,IF('Input&amp;Output'!$C$3=22,phase_chart!M1260,IF('Input&amp;Output'!$C$3=31,phase_chart!Q1260,IF('Input&amp;Output'!$C$3=32,phase_chart!U1260,"")))))</f>
        <v>1</v>
      </c>
      <c r="P1263" s="159">
        <f ca="1">IF(NOT($J1263=0),IF($J1263&lt;IF($P1262=0,0,VLOOKUP(P1262,tbL!$M$37:$Q$43,IF(L1263=TRUE,2,4))),IF($J1263&gt;=VLOOKUP(P1262,tbL!$M$37:$Q$43,IF(L1263=TRUE,3,5)),$P1262,IF(AND(L1262=TRUE,L1263=TRUE),$P1262,$P1262-1)),IF(AND(L1263=TRUE,J1263=VLOOKUP(P1262,tbL!$M$37:$Q$43,IF(L1263=TRUE,2,4))),P1262,IF($P1262+1&gt;$C$12,$C$12,$P1262+1))),0)</f>
        <v>1</v>
      </c>
      <c r="Q1263" s="159">
        <f t="shared" ca="1" si="565"/>
        <v>1</v>
      </c>
      <c r="R1263" s="207">
        <f t="shared" si="589"/>
        <v>0</v>
      </c>
      <c r="S1263" s="208"/>
      <c r="T1263" s="159">
        <f t="shared" si="582"/>
        <v>0</v>
      </c>
      <c r="U1263" s="209" t="str">
        <f>IF(AND(T1263=-1,N1263=TRUE),"*",IF(AND(U1262="*",N1263=TRUE),"*",IF(AND(AND(L1263=TRUE,U1262="*"),J1263&lt;VLOOKUP(V1262+1,tbL!$M$38:$O$43,3)),"*","")))</f>
        <v>*</v>
      </c>
      <c r="V1263" s="204">
        <f t="shared" ca="1" si="566"/>
        <v>1</v>
      </c>
      <c r="Y1263" s="159" t="str">
        <f t="shared" ca="1" si="567"/>
        <v/>
      </c>
      <c r="Z1263" s="159" t="str">
        <f t="shared" si="568"/>
        <v/>
      </c>
      <c r="AA1263" s="159">
        <f t="shared" ca="1" si="587"/>
        <v>1</v>
      </c>
      <c r="AC1263" s="161" t="str">
        <f t="shared" ca="1" si="569"/>
        <v/>
      </c>
      <c r="AD1263" s="161">
        <f t="shared" ca="1" si="570"/>
        <v>1</v>
      </c>
      <c r="AE1263" s="161" t="str">
        <f t="shared" ca="1" si="590"/>
        <v/>
      </c>
      <c r="AF1263" s="161">
        <f t="shared" ca="1" si="571"/>
        <v>1</v>
      </c>
      <c r="AG1263" s="161" t="str">
        <f t="shared" ca="1" si="572"/>
        <v/>
      </c>
      <c r="AH1263" s="161">
        <f t="shared" ca="1" si="573"/>
        <v>1</v>
      </c>
      <c r="AI1263" s="161" t="str">
        <f t="shared" ca="1" si="574"/>
        <v/>
      </c>
      <c r="AJ1263" s="161">
        <f t="shared" ca="1" si="575"/>
        <v>1</v>
      </c>
      <c r="AL1263" s="161" t="str">
        <f t="shared" ca="1" si="576"/>
        <v/>
      </c>
      <c r="AM1263" s="161">
        <f t="shared" ca="1" si="586"/>
        <v>1</v>
      </c>
      <c r="AN1263" s="161" t="str">
        <f t="shared" ca="1" si="577"/>
        <v/>
      </c>
      <c r="AO1263" s="161">
        <f t="shared" ca="1" si="585"/>
        <v>1</v>
      </c>
      <c r="AP1263" s="161" t="str">
        <f t="shared" ca="1" si="578"/>
        <v/>
      </c>
      <c r="AQ1263" s="161">
        <f t="shared" ca="1" si="583"/>
        <v>1</v>
      </c>
      <c r="AR1263" s="161" t="str">
        <f t="shared" ca="1" si="579"/>
        <v/>
      </c>
      <c r="AS1263" s="161">
        <f t="shared" ca="1" si="580"/>
        <v>1</v>
      </c>
      <c r="AT1263" s="159" t="str">
        <f t="shared" ca="1" si="588"/>
        <v/>
      </c>
      <c r="AU1263" s="210">
        <f t="shared" ca="1" si="564"/>
        <v>14</v>
      </c>
      <c r="AV1263" s="209"/>
      <c r="AW1263" s="204">
        <f t="shared" si="581"/>
        <v>14021.444444444425</v>
      </c>
      <c r="AX1263" s="159"/>
      <c r="AZ1263" s="159"/>
      <c r="BM1263" s="207"/>
      <c r="BN1263" s="212"/>
      <c r="BP1263" s="209"/>
      <c r="BQ1263" s="211"/>
      <c r="BR1263" s="211"/>
      <c r="BS1263" s="211"/>
      <c r="BT1263" s="211"/>
      <c r="BU1263" s="211"/>
      <c r="BV1263" s="211"/>
      <c r="BW1263" s="211"/>
      <c r="BX1263" s="211"/>
      <c r="BY1263" s="211"/>
      <c r="BZ1263" s="211"/>
      <c r="CA1263" s="209"/>
      <c r="CB1263" s="224"/>
      <c r="CC1263" s="204"/>
      <c r="CD1263" s="204"/>
      <c r="CE1263" s="204"/>
      <c r="CF1263" s="211"/>
      <c r="CG1263" s="211"/>
      <c r="CI1263" s="209"/>
      <c r="CJ1263" s="209"/>
      <c r="ES1263" s="165"/>
      <c r="ET1263" s="165"/>
      <c r="EU1263" s="166"/>
      <c r="EV1263" s="209"/>
      <c r="EW1263" s="211"/>
      <c r="EX1263" s="211"/>
      <c r="EY1263" s="211"/>
      <c r="EZ1263" s="211"/>
      <c r="FA1263" s="211"/>
      <c r="FD1263" s="165"/>
      <c r="FE1263" s="165"/>
      <c r="FF1263" s="166"/>
      <c r="FG1263" s="209"/>
      <c r="FH1263" s="211"/>
      <c r="FI1263" s="211"/>
      <c r="FJ1263" s="211"/>
      <c r="FK1263" s="211"/>
      <c r="FL1263" s="211"/>
    </row>
    <row r="1264" spans="9:168">
      <c r="I1264" s="221">
        <f t="shared" si="584"/>
        <v>60</v>
      </c>
      <c r="J1264" s="159">
        <f>'v-t_chart'!C1261</f>
        <v>74.099999999999994</v>
      </c>
      <c r="K1264" s="204">
        <f t="shared" ca="1" si="562"/>
        <v>217.03889999999998</v>
      </c>
      <c r="L1264" s="205" t="b">
        <f>IF('Input&amp;Output'!$C$3=10,phase_chart!C1261,IF('Input&amp;Output'!$C$3=21,phase_chart!G1261,IF('Input&amp;Output'!$C$3=22,phase_chart!K1261,IF('Input&amp;Output'!$C$3=31,phase_chart!O1261,IF('Input&amp;Output'!$C$3=32,phase_chart!S1261,"")))))</f>
        <v>0</v>
      </c>
      <c r="M1264" s="206" t="b">
        <f>IF('Input&amp;Output'!$C$3=10,phase_chart!D1261,IF('Input&amp;Output'!$C$3=21,phase_chart!H1261,IF('Input&amp;Output'!$C$3=22,phase_chart!L1261,IF('Input&amp;Output'!$C$3=31,phase_chart!P1261,IF('Input&amp;Output'!$C$3=32,phase_chart!T1261,"")))))</f>
        <v>0</v>
      </c>
      <c r="N1264" s="205" t="b">
        <f>IF('Input&amp;Output'!$C$3=10,phase_chart!E1261,IF('Input&amp;Output'!$C$3=21,phase_chart!I1261,IF('Input&amp;Output'!$C$3=22,phase_chart!M1261,IF('Input&amp;Output'!$C$3=31,phase_chart!Q1261,IF('Input&amp;Output'!$C$3=32,phase_chart!U1261,"")))))</f>
        <v>1</v>
      </c>
      <c r="P1264" s="159">
        <f ca="1">IF(NOT($J1264=0),IF($J1264&lt;IF($P1263=0,0,VLOOKUP(P1263,tbL!$M$37:$Q$43,IF(L1264=TRUE,2,4))),IF($J1264&gt;=VLOOKUP(P1263,tbL!$M$37:$Q$43,IF(L1264=TRUE,3,5)),$P1263,IF(AND(L1263=TRUE,L1264=TRUE),$P1263,$P1263-1)),IF(AND(L1264=TRUE,J1264=VLOOKUP(P1263,tbL!$M$37:$Q$43,IF(L1264=TRUE,2,4))),P1263,IF($P1263+1&gt;$C$12,$C$12,$P1263+1))),0)</f>
        <v>1</v>
      </c>
      <c r="Q1264" s="159">
        <f t="shared" ca="1" si="565"/>
        <v>1</v>
      </c>
      <c r="R1264" s="207">
        <f t="shared" si="589"/>
        <v>0</v>
      </c>
      <c r="S1264" s="208"/>
      <c r="T1264" s="159">
        <f t="shared" si="582"/>
        <v>0</v>
      </c>
      <c r="U1264" s="209" t="str">
        <f>IF(AND(T1264=-1,N1264=TRUE),"*",IF(AND(U1263="*",N1264=TRUE),"*",IF(AND(AND(L1264=TRUE,U1263="*"),J1264&lt;VLOOKUP(V1263+1,tbL!$M$38:$O$43,3)),"*","")))</f>
        <v>*</v>
      </c>
      <c r="V1264" s="204">
        <f t="shared" ca="1" si="566"/>
        <v>1</v>
      </c>
      <c r="Y1264" s="159" t="str">
        <f t="shared" ca="1" si="567"/>
        <v/>
      </c>
      <c r="Z1264" s="159" t="str">
        <f t="shared" si="568"/>
        <v/>
      </c>
      <c r="AA1264" s="159">
        <f t="shared" ca="1" si="587"/>
        <v>1</v>
      </c>
      <c r="AC1264" s="161" t="str">
        <f t="shared" ca="1" si="569"/>
        <v/>
      </c>
      <c r="AD1264" s="161">
        <f t="shared" ca="1" si="570"/>
        <v>1</v>
      </c>
      <c r="AE1264" s="161" t="str">
        <f t="shared" ca="1" si="590"/>
        <v/>
      </c>
      <c r="AF1264" s="161">
        <f t="shared" ca="1" si="571"/>
        <v>1</v>
      </c>
      <c r="AG1264" s="161" t="str">
        <f t="shared" ca="1" si="572"/>
        <v/>
      </c>
      <c r="AH1264" s="161">
        <f t="shared" ca="1" si="573"/>
        <v>1</v>
      </c>
      <c r="AI1264" s="161" t="str">
        <f t="shared" ca="1" si="574"/>
        <v/>
      </c>
      <c r="AJ1264" s="161">
        <f t="shared" ca="1" si="575"/>
        <v>1</v>
      </c>
      <c r="AL1264" s="161" t="str">
        <f t="shared" ca="1" si="576"/>
        <v/>
      </c>
      <c r="AM1264" s="161">
        <f t="shared" ca="1" si="586"/>
        <v>1</v>
      </c>
      <c r="AN1264" s="161" t="str">
        <f t="shared" ca="1" si="577"/>
        <v/>
      </c>
      <c r="AO1264" s="161">
        <f t="shared" ca="1" si="585"/>
        <v>1</v>
      </c>
      <c r="AP1264" s="161" t="str">
        <f t="shared" ca="1" si="578"/>
        <v/>
      </c>
      <c r="AQ1264" s="161">
        <f t="shared" ca="1" si="583"/>
        <v>1</v>
      </c>
      <c r="AR1264" s="161" t="str">
        <f t="shared" ca="1" si="579"/>
        <v/>
      </c>
      <c r="AS1264" s="161">
        <f t="shared" ca="1" si="580"/>
        <v>1</v>
      </c>
      <c r="AT1264" s="159" t="str">
        <f t="shared" ca="1" si="588"/>
        <v/>
      </c>
      <c r="AU1264" s="210">
        <f t="shared" ca="1" si="564"/>
        <v>14</v>
      </c>
      <c r="AV1264" s="209"/>
      <c r="AW1264" s="204">
        <f t="shared" si="581"/>
        <v>14042.027777777759</v>
      </c>
      <c r="AX1264" s="159"/>
      <c r="AZ1264" s="159"/>
      <c r="BM1264" s="207"/>
      <c r="BN1264" s="212"/>
      <c r="BP1264" s="209"/>
      <c r="BQ1264" s="211"/>
      <c r="BR1264" s="211"/>
      <c r="BS1264" s="211"/>
      <c r="BT1264" s="211"/>
      <c r="BU1264" s="211"/>
      <c r="BV1264" s="211"/>
      <c r="BW1264" s="211"/>
      <c r="BX1264" s="211"/>
      <c r="BY1264" s="211"/>
      <c r="BZ1264" s="211"/>
      <c r="CA1264" s="209"/>
      <c r="CB1264" s="224"/>
      <c r="CC1264" s="204"/>
      <c r="CD1264" s="204"/>
      <c r="CE1264" s="204"/>
      <c r="CF1264" s="211"/>
      <c r="CG1264" s="211"/>
      <c r="CI1264" s="209"/>
      <c r="CJ1264" s="209"/>
      <c r="ES1264" s="165"/>
      <c r="ET1264" s="165"/>
      <c r="EU1264" s="166"/>
      <c r="EV1264" s="209"/>
      <c r="EW1264" s="211"/>
      <c r="EX1264" s="211"/>
      <c r="EY1264" s="211"/>
      <c r="EZ1264" s="211"/>
      <c r="FA1264" s="211"/>
      <c r="FD1264" s="165"/>
      <c r="FE1264" s="165"/>
      <c r="FF1264" s="166"/>
      <c r="FG1264" s="209"/>
      <c r="FH1264" s="211"/>
      <c r="FI1264" s="211"/>
      <c r="FJ1264" s="211"/>
      <c r="FK1264" s="211"/>
      <c r="FL1264" s="211"/>
    </row>
    <row r="1265" spans="9:168">
      <c r="I1265" s="221">
        <f t="shared" si="584"/>
        <v>61</v>
      </c>
      <c r="J1265" s="159">
        <f>'v-t_chart'!C1262</f>
        <v>73.900000000000006</v>
      </c>
      <c r="K1265" s="204">
        <f t="shared" ca="1" si="562"/>
        <v>216.45310000000001</v>
      </c>
      <c r="L1265" s="205" t="b">
        <f>IF('Input&amp;Output'!$C$3=10,phase_chart!C1262,IF('Input&amp;Output'!$C$3=21,phase_chart!G1262,IF('Input&amp;Output'!$C$3=22,phase_chart!K1262,IF('Input&amp;Output'!$C$3=31,phase_chart!O1262,IF('Input&amp;Output'!$C$3=32,phase_chart!S1262,"")))))</f>
        <v>0</v>
      </c>
      <c r="M1265" s="206" t="b">
        <f>IF('Input&amp;Output'!$C$3=10,phase_chart!D1262,IF('Input&amp;Output'!$C$3=21,phase_chart!H1262,IF('Input&amp;Output'!$C$3=22,phase_chart!L1262,IF('Input&amp;Output'!$C$3=31,phase_chart!P1262,IF('Input&amp;Output'!$C$3=32,phase_chart!T1262,"")))))</f>
        <v>0</v>
      </c>
      <c r="N1265" s="205" t="b">
        <f>IF('Input&amp;Output'!$C$3=10,phase_chart!E1262,IF('Input&amp;Output'!$C$3=21,phase_chart!I1262,IF('Input&amp;Output'!$C$3=22,phase_chart!M1262,IF('Input&amp;Output'!$C$3=31,phase_chart!Q1262,IF('Input&amp;Output'!$C$3=32,phase_chart!U1262,"")))))</f>
        <v>1</v>
      </c>
      <c r="P1265" s="159">
        <f ca="1">IF(NOT($J1265=0),IF($J1265&lt;IF($P1264=0,0,VLOOKUP(P1264,tbL!$M$37:$Q$43,IF(L1265=TRUE,2,4))),IF($J1265&gt;=VLOOKUP(P1264,tbL!$M$37:$Q$43,IF(L1265=TRUE,3,5)),$P1264,IF(AND(L1264=TRUE,L1265=TRUE),$P1264,$P1264-1)),IF(AND(L1265=TRUE,J1265=VLOOKUP(P1264,tbL!$M$37:$Q$43,IF(L1265=TRUE,2,4))),P1264,IF($P1264+1&gt;$C$12,$C$12,$P1264+1))),0)</f>
        <v>1</v>
      </c>
      <c r="Q1265" s="159">
        <f t="shared" ca="1" si="565"/>
        <v>1</v>
      </c>
      <c r="R1265" s="207">
        <f t="shared" si="589"/>
        <v>0</v>
      </c>
      <c r="S1265" s="208"/>
      <c r="T1265" s="159">
        <f t="shared" si="582"/>
        <v>0</v>
      </c>
      <c r="U1265" s="209" t="str">
        <f>IF(AND(T1265=-1,N1265=TRUE),"*",IF(AND(U1264="*",N1265=TRUE),"*",IF(AND(AND(L1265=TRUE,U1264="*"),J1265&lt;VLOOKUP(V1264+1,tbL!$M$38:$O$43,3)),"*","")))</f>
        <v>*</v>
      </c>
      <c r="V1265" s="204">
        <f t="shared" ca="1" si="566"/>
        <v>1</v>
      </c>
      <c r="Y1265" s="159" t="str">
        <f t="shared" ca="1" si="567"/>
        <v/>
      </c>
      <c r="Z1265" s="159" t="str">
        <f t="shared" si="568"/>
        <v/>
      </c>
      <c r="AA1265" s="159">
        <f t="shared" ca="1" si="587"/>
        <v>1</v>
      </c>
      <c r="AC1265" s="161" t="str">
        <f t="shared" ca="1" si="569"/>
        <v/>
      </c>
      <c r="AD1265" s="161">
        <f t="shared" ca="1" si="570"/>
        <v>1</v>
      </c>
      <c r="AE1265" s="161" t="str">
        <f t="shared" ca="1" si="590"/>
        <v/>
      </c>
      <c r="AF1265" s="161">
        <f t="shared" ca="1" si="571"/>
        <v>1</v>
      </c>
      <c r="AG1265" s="161" t="str">
        <f t="shared" ca="1" si="572"/>
        <v/>
      </c>
      <c r="AH1265" s="161">
        <f t="shared" ca="1" si="573"/>
        <v>1</v>
      </c>
      <c r="AI1265" s="161" t="str">
        <f t="shared" ca="1" si="574"/>
        <v/>
      </c>
      <c r="AJ1265" s="161">
        <f t="shared" ca="1" si="575"/>
        <v>1</v>
      </c>
      <c r="AL1265" s="161" t="str">
        <f t="shared" ca="1" si="576"/>
        <v/>
      </c>
      <c r="AM1265" s="161">
        <f t="shared" ca="1" si="586"/>
        <v>1</v>
      </c>
      <c r="AN1265" s="161" t="str">
        <f t="shared" ca="1" si="577"/>
        <v/>
      </c>
      <c r="AO1265" s="161">
        <f t="shared" ca="1" si="585"/>
        <v>1</v>
      </c>
      <c r="AP1265" s="161" t="str">
        <f t="shared" ca="1" si="578"/>
        <v/>
      </c>
      <c r="AQ1265" s="161">
        <f t="shared" ca="1" si="583"/>
        <v>1</v>
      </c>
      <c r="AR1265" s="161" t="str">
        <f t="shared" ca="1" si="579"/>
        <v/>
      </c>
      <c r="AS1265" s="161">
        <f t="shared" ca="1" si="580"/>
        <v>1</v>
      </c>
      <c r="AT1265" s="159" t="str">
        <f t="shared" ca="1" si="588"/>
        <v/>
      </c>
      <c r="AU1265" s="210">
        <f t="shared" ca="1" si="564"/>
        <v>14</v>
      </c>
      <c r="AV1265" s="209"/>
      <c r="AW1265" s="204">
        <f t="shared" si="581"/>
        <v>14062.555555555537</v>
      </c>
      <c r="AX1265" s="159"/>
      <c r="AZ1265" s="159"/>
      <c r="BM1265" s="207"/>
      <c r="BN1265" s="212"/>
      <c r="BP1265" s="209"/>
      <c r="BQ1265" s="211"/>
      <c r="BR1265" s="211"/>
      <c r="BS1265" s="211"/>
      <c r="BT1265" s="211"/>
      <c r="BU1265" s="211"/>
      <c r="BV1265" s="211"/>
      <c r="BW1265" s="211"/>
      <c r="BX1265" s="211"/>
      <c r="BY1265" s="211"/>
      <c r="BZ1265" s="211"/>
      <c r="CA1265" s="209"/>
      <c r="CB1265" s="224"/>
      <c r="CC1265" s="204"/>
      <c r="CD1265" s="204"/>
      <c r="CE1265" s="204"/>
      <c r="CF1265" s="211"/>
      <c r="CG1265" s="211"/>
      <c r="CI1265" s="209"/>
      <c r="CJ1265" s="209"/>
      <c r="ES1265" s="165"/>
      <c r="ET1265" s="165"/>
      <c r="EU1265" s="166"/>
      <c r="EV1265" s="209"/>
      <c r="EW1265" s="211"/>
      <c r="EX1265" s="211"/>
      <c r="EY1265" s="211"/>
      <c r="EZ1265" s="211"/>
      <c r="FA1265" s="211"/>
      <c r="FD1265" s="165"/>
      <c r="FE1265" s="165"/>
      <c r="FF1265" s="166"/>
      <c r="FG1265" s="209"/>
      <c r="FH1265" s="211"/>
      <c r="FI1265" s="211"/>
      <c r="FJ1265" s="211"/>
      <c r="FK1265" s="211"/>
      <c r="FL1265" s="211"/>
    </row>
    <row r="1266" spans="9:168">
      <c r="I1266" s="221">
        <f t="shared" si="584"/>
        <v>62</v>
      </c>
      <c r="J1266" s="159">
        <f>'v-t_chart'!C1263</f>
        <v>74.099999999999994</v>
      </c>
      <c r="K1266" s="204">
        <f t="shared" ca="1" si="562"/>
        <v>217.03889999999998</v>
      </c>
      <c r="L1266" s="205" t="b">
        <f>IF('Input&amp;Output'!$C$3=10,phase_chart!C1263,IF('Input&amp;Output'!$C$3=21,phase_chart!G1263,IF('Input&amp;Output'!$C$3=22,phase_chart!K1263,IF('Input&amp;Output'!$C$3=31,phase_chart!O1263,IF('Input&amp;Output'!$C$3=32,phase_chart!S1263,"")))))</f>
        <v>1</v>
      </c>
      <c r="M1266" s="206" t="b">
        <f>IF('Input&amp;Output'!$C$3=10,phase_chart!D1263,IF('Input&amp;Output'!$C$3=21,phase_chart!H1263,IF('Input&amp;Output'!$C$3=22,phase_chart!L1263,IF('Input&amp;Output'!$C$3=31,phase_chart!P1263,IF('Input&amp;Output'!$C$3=32,phase_chart!T1263,"")))))</f>
        <v>0</v>
      </c>
      <c r="N1266" s="205" t="b">
        <f>IF('Input&amp;Output'!$C$3=10,phase_chart!E1263,IF('Input&amp;Output'!$C$3=21,phase_chart!I1263,IF('Input&amp;Output'!$C$3=22,phase_chart!M1263,IF('Input&amp;Output'!$C$3=31,phase_chart!Q1263,IF('Input&amp;Output'!$C$3=32,phase_chart!U1263,"")))))</f>
        <v>0</v>
      </c>
      <c r="P1266" s="159">
        <f ca="1">IF(NOT($J1266=0),IF($J1266&lt;IF($P1265=0,0,VLOOKUP(P1265,tbL!$M$37:$Q$43,IF(L1266=TRUE,2,4))),IF($J1266&gt;=VLOOKUP(P1265,tbL!$M$37:$Q$43,IF(L1266=TRUE,3,5)),$P1265,IF(AND(L1265=TRUE,L1266=TRUE),$P1265,$P1265-1)),IF(AND(L1266=TRUE,J1266=VLOOKUP(P1265,tbL!$M$37:$Q$43,IF(L1266=TRUE,2,4))),P1265,IF($P1265+1&gt;$C$12,$C$12,$P1265+1))),0)</f>
        <v>1</v>
      </c>
      <c r="Q1266" s="159">
        <f t="shared" ca="1" si="565"/>
        <v>1</v>
      </c>
      <c r="R1266" s="207">
        <f t="shared" ca="1" si="589"/>
        <v>0</v>
      </c>
      <c r="S1266" s="208"/>
      <c r="T1266" s="159">
        <f t="shared" si="582"/>
        <v>0</v>
      </c>
      <c r="U1266" s="209" t="str">
        <f ca="1">IF(AND(T1266=-1,N1266=TRUE),"*",IF(AND(U1265="*",N1266=TRUE),"*",IF(AND(AND(L1266=TRUE,U1265="*"),J1266&lt;VLOOKUP(V1265+1,tbL!$M$38:$O$43,3)),"*","")))</f>
        <v>*</v>
      </c>
      <c r="V1266" s="261">
        <f t="shared" ca="1" si="566"/>
        <v>1</v>
      </c>
      <c r="Y1266" s="159" t="str">
        <f t="shared" ca="1" si="567"/>
        <v/>
      </c>
      <c r="Z1266" s="159" t="str">
        <f t="shared" si="568"/>
        <v/>
      </c>
      <c r="AA1266" s="159">
        <f t="shared" ca="1" si="587"/>
        <v>1</v>
      </c>
      <c r="AC1266" s="161" t="str">
        <f t="shared" ca="1" si="569"/>
        <v/>
      </c>
      <c r="AD1266" s="161">
        <f t="shared" ca="1" si="570"/>
        <v>1</v>
      </c>
      <c r="AE1266" s="161" t="str">
        <f t="shared" ca="1" si="590"/>
        <v/>
      </c>
      <c r="AF1266" s="161">
        <f t="shared" ca="1" si="571"/>
        <v>1</v>
      </c>
      <c r="AG1266" s="161" t="str">
        <f t="shared" ca="1" si="572"/>
        <v/>
      </c>
      <c r="AH1266" s="161">
        <f t="shared" ca="1" si="573"/>
        <v>1</v>
      </c>
      <c r="AI1266" s="161" t="str">
        <f t="shared" ca="1" si="574"/>
        <v/>
      </c>
      <c r="AJ1266" s="161">
        <f t="shared" ca="1" si="575"/>
        <v>1</v>
      </c>
      <c r="AL1266" s="161" t="str">
        <f t="shared" ca="1" si="576"/>
        <v/>
      </c>
      <c r="AM1266" s="161">
        <f t="shared" ca="1" si="586"/>
        <v>1</v>
      </c>
      <c r="AN1266" s="161" t="str">
        <f t="shared" ca="1" si="577"/>
        <v/>
      </c>
      <c r="AO1266" s="161">
        <f t="shared" ca="1" si="585"/>
        <v>1</v>
      </c>
      <c r="AP1266" s="161" t="str">
        <f t="shared" ca="1" si="578"/>
        <v/>
      </c>
      <c r="AQ1266" s="161">
        <f t="shared" ca="1" si="583"/>
        <v>1</v>
      </c>
      <c r="AR1266" s="161" t="str">
        <f t="shared" ca="1" si="579"/>
        <v/>
      </c>
      <c r="AS1266" s="161">
        <f t="shared" ca="1" si="580"/>
        <v>1</v>
      </c>
      <c r="AT1266" s="159" t="str">
        <f t="shared" ca="1" si="588"/>
        <v/>
      </c>
      <c r="AU1266" s="210">
        <f t="shared" ca="1" si="564"/>
        <v>14</v>
      </c>
      <c r="AV1266" s="209"/>
      <c r="AW1266" s="204">
        <f t="shared" si="581"/>
        <v>14083.13888888887</v>
      </c>
      <c r="AX1266" s="159"/>
      <c r="AZ1266" s="159"/>
      <c r="BM1266" s="207"/>
      <c r="BN1266" s="212"/>
      <c r="BP1266" s="209"/>
      <c r="BQ1266" s="211"/>
      <c r="BR1266" s="211"/>
      <c r="BS1266" s="211"/>
      <c r="BT1266" s="211"/>
      <c r="BU1266" s="211"/>
      <c r="BV1266" s="211"/>
      <c r="BW1266" s="211"/>
      <c r="BX1266" s="211"/>
      <c r="BY1266" s="211"/>
      <c r="BZ1266" s="211"/>
      <c r="CA1266" s="209"/>
      <c r="CB1266" s="224"/>
      <c r="CC1266" s="204"/>
      <c r="CD1266" s="204"/>
      <c r="CE1266" s="204"/>
      <c r="CF1266" s="211"/>
      <c r="CG1266" s="211"/>
      <c r="CI1266" s="209"/>
      <c r="CJ1266" s="209"/>
      <c r="ES1266" s="165"/>
      <c r="ET1266" s="165"/>
      <c r="EU1266" s="166"/>
      <c r="EV1266" s="209"/>
      <c r="EW1266" s="211"/>
      <c r="EX1266" s="211"/>
      <c r="EY1266" s="211"/>
      <c r="EZ1266" s="211"/>
      <c r="FA1266" s="211"/>
      <c r="FD1266" s="165"/>
      <c r="FE1266" s="165"/>
      <c r="FF1266" s="166"/>
      <c r="FG1266" s="209"/>
      <c r="FH1266" s="211"/>
      <c r="FI1266" s="211"/>
      <c r="FJ1266" s="211"/>
      <c r="FK1266" s="211"/>
      <c r="FL1266" s="211"/>
    </row>
    <row r="1267" spans="9:168">
      <c r="I1267" s="221">
        <f t="shared" si="584"/>
        <v>63</v>
      </c>
      <c r="J1267" s="159">
        <f>'v-t_chart'!C1264</f>
        <v>75.099999999999994</v>
      </c>
      <c r="K1267" s="204">
        <f t="shared" ca="1" si="562"/>
        <v>219.96789999999996</v>
      </c>
      <c r="L1267" s="205" t="b">
        <f>IF('Input&amp;Output'!$C$3=10,phase_chart!C1264,IF('Input&amp;Output'!$C$3=21,phase_chart!G1264,IF('Input&amp;Output'!$C$3=22,phase_chart!K1264,IF('Input&amp;Output'!$C$3=31,phase_chart!O1264,IF('Input&amp;Output'!$C$3=32,phase_chart!S1264,"")))))</f>
        <v>1</v>
      </c>
      <c r="M1267" s="206" t="b">
        <f>IF('Input&amp;Output'!$C$3=10,phase_chart!D1264,IF('Input&amp;Output'!$C$3=21,phase_chart!H1264,IF('Input&amp;Output'!$C$3=22,phase_chart!L1264,IF('Input&amp;Output'!$C$3=31,phase_chart!P1264,IF('Input&amp;Output'!$C$3=32,phase_chart!T1264,"")))))</f>
        <v>0</v>
      </c>
      <c r="N1267" s="205" t="b">
        <f>IF('Input&amp;Output'!$C$3=10,phase_chart!E1264,IF('Input&amp;Output'!$C$3=21,phase_chart!I1264,IF('Input&amp;Output'!$C$3=22,phase_chart!M1264,IF('Input&amp;Output'!$C$3=31,phase_chart!Q1264,IF('Input&amp;Output'!$C$3=32,phase_chart!U1264,"")))))</f>
        <v>0</v>
      </c>
      <c r="P1267" s="159">
        <f ca="1">IF(NOT($J1267=0),IF($J1267&lt;IF($P1266=0,0,VLOOKUP(P1266,tbL!$M$37:$Q$43,IF(L1267=TRUE,2,4))),IF($J1267&gt;=VLOOKUP(P1266,tbL!$M$37:$Q$43,IF(L1267=TRUE,3,5)),$P1266,IF(AND(L1266=TRUE,L1267=TRUE),$P1266,$P1266-1)),IF(AND(L1267=TRUE,J1267=VLOOKUP(P1266,tbL!$M$37:$Q$43,IF(L1267=TRUE,2,4))),P1266,IF($P1266+1&gt;$C$12,$C$12,$P1266+1))),0)</f>
        <v>1</v>
      </c>
      <c r="Q1267" s="159">
        <f t="shared" ca="1" si="565"/>
        <v>1</v>
      </c>
      <c r="R1267" s="207">
        <f t="shared" ca="1" si="589"/>
        <v>0</v>
      </c>
      <c r="S1267" s="208"/>
      <c r="T1267" s="159">
        <f t="shared" si="582"/>
        <v>0</v>
      </c>
      <c r="U1267" s="209" t="str">
        <f ca="1">IF(AND(T1267=-1,N1267=TRUE),"*",IF(AND(U1266="*",N1267=TRUE),"*",IF(AND(AND(L1267=TRUE,U1266="*"),J1267&lt;VLOOKUP(V1266+1,tbL!$M$38:$O$43,3)),"*","")))</f>
        <v>*</v>
      </c>
      <c r="V1267" s="261">
        <f t="shared" ca="1" si="566"/>
        <v>1</v>
      </c>
      <c r="Y1267" s="159" t="str">
        <f t="shared" ca="1" si="567"/>
        <v/>
      </c>
      <c r="Z1267" s="159" t="str">
        <f t="shared" si="568"/>
        <v/>
      </c>
      <c r="AA1267" s="159">
        <f t="shared" ca="1" si="587"/>
        <v>1</v>
      </c>
      <c r="AC1267" s="161" t="str">
        <f t="shared" ca="1" si="569"/>
        <v/>
      </c>
      <c r="AD1267" s="161">
        <f t="shared" ca="1" si="570"/>
        <v>1</v>
      </c>
      <c r="AE1267" s="161" t="str">
        <f t="shared" ca="1" si="590"/>
        <v/>
      </c>
      <c r="AF1267" s="161">
        <f t="shared" ca="1" si="571"/>
        <v>1</v>
      </c>
      <c r="AG1267" s="161" t="str">
        <f t="shared" ca="1" si="572"/>
        <v/>
      </c>
      <c r="AH1267" s="161">
        <f t="shared" ca="1" si="573"/>
        <v>1</v>
      </c>
      <c r="AI1267" s="161" t="str">
        <f t="shared" ca="1" si="574"/>
        <v/>
      </c>
      <c r="AJ1267" s="161">
        <f t="shared" ca="1" si="575"/>
        <v>1</v>
      </c>
      <c r="AL1267" s="161" t="str">
        <f t="shared" ca="1" si="576"/>
        <v/>
      </c>
      <c r="AM1267" s="161">
        <f t="shared" ca="1" si="586"/>
        <v>1</v>
      </c>
      <c r="AN1267" s="161" t="str">
        <f t="shared" ca="1" si="577"/>
        <v/>
      </c>
      <c r="AO1267" s="161">
        <f t="shared" ca="1" si="585"/>
        <v>1</v>
      </c>
      <c r="AP1267" s="161" t="str">
        <f t="shared" ca="1" si="578"/>
        <v/>
      </c>
      <c r="AQ1267" s="161">
        <f t="shared" ca="1" si="583"/>
        <v>1</v>
      </c>
      <c r="AR1267" s="161" t="str">
        <f t="shared" ca="1" si="579"/>
        <v/>
      </c>
      <c r="AS1267" s="161">
        <f t="shared" ca="1" si="580"/>
        <v>1</v>
      </c>
      <c r="AT1267" s="159" t="str">
        <f t="shared" ca="1" si="588"/>
        <v/>
      </c>
      <c r="AU1267" s="210">
        <f t="shared" ca="1" si="564"/>
        <v>14</v>
      </c>
      <c r="AV1267" s="209"/>
      <c r="AW1267" s="204">
        <f t="shared" si="581"/>
        <v>14103.999999999982</v>
      </c>
      <c r="AX1267" s="159"/>
      <c r="AZ1267" s="159"/>
      <c r="BM1267" s="207"/>
      <c r="BN1267" s="212"/>
      <c r="BP1267" s="209"/>
      <c r="BQ1267" s="211"/>
      <c r="BR1267" s="211"/>
      <c r="BS1267" s="211"/>
      <c r="BT1267" s="211"/>
      <c r="BU1267" s="211"/>
      <c r="BV1267" s="211"/>
      <c r="BW1267" s="211"/>
      <c r="BX1267" s="211"/>
      <c r="BY1267" s="211"/>
      <c r="BZ1267" s="211"/>
      <c r="CA1267" s="209"/>
      <c r="CB1267" s="224"/>
      <c r="CC1267" s="204"/>
      <c r="CD1267" s="204"/>
      <c r="CE1267" s="204"/>
      <c r="CF1267" s="211"/>
      <c r="CG1267" s="211"/>
      <c r="CI1267" s="209"/>
      <c r="CJ1267" s="209"/>
      <c r="ES1267" s="165"/>
      <c r="ET1267" s="165"/>
      <c r="EU1267" s="166"/>
      <c r="EV1267" s="209"/>
      <c r="EW1267" s="211"/>
      <c r="EX1267" s="211"/>
      <c r="EY1267" s="211"/>
      <c r="EZ1267" s="211"/>
      <c r="FA1267" s="211"/>
      <c r="FD1267" s="165"/>
      <c r="FE1267" s="165"/>
      <c r="FF1267" s="166"/>
      <c r="FG1267" s="209"/>
      <c r="FH1267" s="211"/>
      <c r="FI1267" s="211"/>
      <c r="FJ1267" s="211"/>
      <c r="FK1267" s="211"/>
      <c r="FL1267" s="211"/>
    </row>
    <row r="1268" spans="9:168">
      <c r="I1268" s="221">
        <f t="shared" si="584"/>
        <v>64</v>
      </c>
      <c r="J1268" s="159">
        <f>'v-t_chart'!C1265</f>
        <v>76.8</v>
      </c>
      <c r="K1268" s="204">
        <f t="shared" ca="1" si="562"/>
        <v>224.94719999999998</v>
      </c>
      <c r="L1268" s="205" t="b">
        <f>IF('Input&amp;Output'!$C$3=10,phase_chart!C1265,IF('Input&amp;Output'!$C$3=21,phase_chart!G1265,IF('Input&amp;Output'!$C$3=22,phase_chart!K1265,IF('Input&amp;Output'!$C$3=31,phase_chart!O1265,IF('Input&amp;Output'!$C$3=32,phase_chart!S1265,"")))))</f>
        <v>1</v>
      </c>
      <c r="M1268" s="206" t="b">
        <f>IF('Input&amp;Output'!$C$3=10,phase_chart!D1265,IF('Input&amp;Output'!$C$3=21,phase_chart!H1265,IF('Input&amp;Output'!$C$3=22,phase_chart!L1265,IF('Input&amp;Output'!$C$3=31,phase_chart!P1265,IF('Input&amp;Output'!$C$3=32,phase_chart!T1265,"")))))</f>
        <v>0</v>
      </c>
      <c r="N1268" s="205" t="b">
        <f>IF('Input&amp;Output'!$C$3=10,phase_chart!E1265,IF('Input&amp;Output'!$C$3=21,phase_chart!I1265,IF('Input&amp;Output'!$C$3=22,phase_chart!M1265,IF('Input&amp;Output'!$C$3=31,phase_chart!Q1265,IF('Input&amp;Output'!$C$3=32,phase_chart!U1265,"")))))</f>
        <v>0</v>
      </c>
      <c r="P1268" s="159">
        <f ca="1">IF(NOT($J1268=0),IF($J1268&lt;IF($P1267=0,0,VLOOKUP(P1267,tbL!$M$37:$Q$43,IF(L1268=TRUE,2,4))),IF($J1268&gt;=VLOOKUP(P1267,tbL!$M$37:$Q$43,IF(L1268=TRUE,3,5)),$P1267,IF(AND(L1267=TRUE,L1268=TRUE),$P1267,$P1267-1)),IF(AND(L1268=TRUE,J1268=VLOOKUP(P1267,tbL!$M$37:$Q$43,IF(L1268=TRUE,2,4))),P1267,IF($P1267+1&gt;$C$12,$C$12,$P1267+1))),0)</f>
        <v>1</v>
      </c>
      <c r="Q1268" s="159">
        <f t="shared" ca="1" si="565"/>
        <v>1</v>
      </c>
      <c r="R1268" s="207">
        <f t="shared" ca="1" si="589"/>
        <v>0</v>
      </c>
      <c r="S1268" s="208"/>
      <c r="T1268" s="159">
        <f t="shared" si="582"/>
        <v>0</v>
      </c>
      <c r="U1268" s="209" t="str">
        <f ca="1">IF(AND(T1268=-1,N1268=TRUE),"*",IF(AND(U1267="*",N1268=TRUE),"*",IF(AND(AND(L1268=TRUE,U1267="*"),J1268&lt;VLOOKUP(V1267+1,tbL!$M$38:$O$43,3)),"*","")))</f>
        <v>*</v>
      </c>
      <c r="V1268" s="261">
        <f t="shared" ca="1" si="566"/>
        <v>1</v>
      </c>
      <c r="Y1268" s="159" t="str">
        <f t="shared" ca="1" si="567"/>
        <v/>
      </c>
      <c r="Z1268" s="159" t="str">
        <f t="shared" si="568"/>
        <v/>
      </c>
      <c r="AA1268" s="159">
        <f t="shared" ca="1" si="587"/>
        <v>1</v>
      </c>
      <c r="AC1268" s="161" t="str">
        <f t="shared" ca="1" si="569"/>
        <v/>
      </c>
      <c r="AD1268" s="161">
        <f t="shared" ca="1" si="570"/>
        <v>1</v>
      </c>
      <c r="AE1268" s="161" t="str">
        <f t="shared" ca="1" si="590"/>
        <v/>
      </c>
      <c r="AF1268" s="161">
        <f t="shared" ca="1" si="571"/>
        <v>1</v>
      </c>
      <c r="AG1268" s="161" t="str">
        <f t="shared" ca="1" si="572"/>
        <v/>
      </c>
      <c r="AH1268" s="161">
        <f t="shared" ca="1" si="573"/>
        <v>1</v>
      </c>
      <c r="AI1268" s="161" t="str">
        <f t="shared" ca="1" si="574"/>
        <v/>
      </c>
      <c r="AJ1268" s="161">
        <f t="shared" ca="1" si="575"/>
        <v>1</v>
      </c>
      <c r="AL1268" s="161" t="str">
        <f t="shared" ca="1" si="576"/>
        <v/>
      </c>
      <c r="AM1268" s="161">
        <f t="shared" ca="1" si="586"/>
        <v>1</v>
      </c>
      <c r="AN1268" s="161" t="str">
        <f t="shared" ca="1" si="577"/>
        <v/>
      </c>
      <c r="AO1268" s="161">
        <f t="shared" ca="1" si="585"/>
        <v>1</v>
      </c>
      <c r="AP1268" s="161" t="str">
        <f t="shared" ca="1" si="578"/>
        <v/>
      </c>
      <c r="AQ1268" s="161">
        <f t="shared" ca="1" si="583"/>
        <v>1</v>
      </c>
      <c r="AR1268" s="161" t="str">
        <f t="shared" ca="1" si="579"/>
        <v/>
      </c>
      <c r="AS1268" s="161">
        <f t="shared" ca="1" si="580"/>
        <v>1</v>
      </c>
      <c r="AT1268" s="159" t="str">
        <f t="shared" ca="1" si="588"/>
        <v/>
      </c>
      <c r="AU1268" s="210">
        <f t="shared" ca="1" si="564"/>
        <v>14</v>
      </c>
      <c r="AV1268" s="209"/>
      <c r="AW1268" s="204">
        <f t="shared" si="581"/>
        <v>14125.333333333316</v>
      </c>
      <c r="AX1268" s="159"/>
      <c r="AZ1268" s="159"/>
      <c r="BM1268" s="207"/>
      <c r="BN1268" s="212"/>
      <c r="BP1268" s="209"/>
      <c r="BQ1268" s="211"/>
      <c r="BR1268" s="211"/>
      <c r="BS1268" s="211"/>
      <c r="BT1268" s="211"/>
      <c r="BU1268" s="211"/>
      <c r="BV1268" s="211"/>
      <c r="BW1268" s="211"/>
      <c r="BX1268" s="211"/>
      <c r="BY1268" s="211"/>
      <c r="BZ1268" s="211"/>
      <c r="CA1268" s="209"/>
      <c r="CB1268" s="224"/>
      <c r="CC1268" s="204"/>
      <c r="CD1268" s="204"/>
      <c r="CE1268" s="204"/>
      <c r="CF1268" s="211"/>
      <c r="CG1268" s="211"/>
      <c r="CI1268" s="209"/>
      <c r="CJ1268" s="209"/>
      <c r="ES1268" s="165"/>
      <c r="ET1268" s="165"/>
      <c r="EU1268" s="166"/>
      <c r="EV1268" s="209"/>
      <c r="EW1268" s="211"/>
      <c r="EX1268" s="211"/>
      <c r="EY1268" s="211"/>
      <c r="EZ1268" s="211"/>
      <c r="FA1268" s="211"/>
      <c r="FD1268" s="165"/>
      <c r="FE1268" s="165"/>
      <c r="FF1268" s="166"/>
      <c r="FG1268" s="209"/>
      <c r="FH1268" s="211"/>
      <c r="FI1268" s="211"/>
      <c r="FJ1268" s="211"/>
      <c r="FK1268" s="211"/>
      <c r="FL1268" s="211"/>
    </row>
    <row r="1269" spans="9:168">
      <c r="I1269" s="221">
        <f t="shared" si="584"/>
        <v>65</v>
      </c>
      <c r="J1269" s="159">
        <f>'v-t_chart'!C1266</f>
        <v>78.7</v>
      </c>
      <c r="K1269" s="204">
        <f t="shared" ca="1" si="562"/>
        <v>230.51229999999998</v>
      </c>
      <c r="L1269" s="205" t="b">
        <f>IF('Input&amp;Output'!$C$3=10,phase_chart!C1266,IF('Input&amp;Output'!$C$3=21,phase_chart!G1266,IF('Input&amp;Output'!$C$3=22,phase_chart!K1266,IF('Input&amp;Output'!$C$3=31,phase_chart!O1266,IF('Input&amp;Output'!$C$3=32,phase_chart!S1266,"")))))</f>
        <v>1</v>
      </c>
      <c r="M1269" s="206" t="b">
        <f>IF('Input&amp;Output'!$C$3=10,phase_chart!D1266,IF('Input&amp;Output'!$C$3=21,phase_chart!H1266,IF('Input&amp;Output'!$C$3=22,phase_chart!L1266,IF('Input&amp;Output'!$C$3=31,phase_chart!P1266,IF('Input&amp;Output'!$C$3=32,phase_chart!T1266,"")))))</f>
        <v>0</v>
      </c>
      <c r="N1269" s="205" t="b">
        <f>IF('Input&amp;Output'!$C$3=10,phase_chart!E1266,IF('Input&amp;Output'!$C$3=21,phase_chart!I1266,IF('Input&amp;Output'!$C$3=22,phase_chart!M1266,IF('Input&amp;Output'!$C$3=31,phase_chart!Q1266,IF('Input&amp;Output'!$C$3=32,phase_chart!U1266,"")))))</f>
        <v>0</v>
      </c>
      <c r="P1269" s="159">
        <f ca="1">IF(NOT($J1269=0),IF($J1269&lt;IF($P1268=0,0,VLOOKUP(P1268,tbL!$M$37:$Q$43,IF(L1269=TRUE,2,4))),IF($J1269&gt;=VLOOKUP(P1268,tbL!$M$37:$Q$43,IF(L1269=TRUE,3,5)),$P1268,IF(AND(L1268=TRUE,L1269=TRUE),$P1268,$P1268-1)),IF(AND(L1269=TRUE,J1269=VLOOKUP(P1268,tbL!$M$37:$Q$43,IF(L1269=TRUE,2,4))),P1268,IF($P1268+1&gt;$C$12,$C$12,$P1268+1))),0)</f>
        <v>1</v>
      </c>
      <c r="Q1269" s="159">
        <f t="shared" ca="1" si="565"/>
        <v>1</v>
      </c>
      <c r="R1269" s="207">
        <f t="shared" ca="1" si="589"/>
        <v>0</v>
      </c>
      <c r="S1269" s="208"/>
      <c r="T1269" s="159">
        <f t="shared" si="582"/>
        <v>0</v>
      </c>
      <c r="U1269" s="209" t="str">
        <f ca="1">IF(AND(T1269=-1,N1269=TRUE),"*",IF(AND(U1268="*",N1269=TRUE),"*",IF(AND(AND(L1269=TRUE,U1268="*"),J1269&lt;VLOOKUP(V1268+1,tbL!$M$38:$O$43,3)),"*","")))</f>
        <v>*</v>
      </c>
      <c r="V1269" s="261">
        <f t="shared" ca="1" si="566"/>
        <v>1</v>
      </c>
      <c r="Y1269" s="159" t="str">
        <f t="shared" ca="1" si="567"/>
        <v/>
      </c>
      <c r="Z1269" s="159" t="str">
        <f t="shared" si="568"/>
        <v/>
      </c>
      <c r="AA1269" s="159">
        <f t="shared" ca="1" si="587"/>
        <v>1</v>
      </c>
      <c r="AC1269" s="161" t="str">
        <f t="shared" ca="1" si="569"/>
        <v/>
      </c>
      <c r="AD1269" s="161">
        <f t="shared" ca="1" si="570"/>
        <v>1</v>
      </c>
      <c r="AE1269" s="161" t="str">
        <f t="shared" ca="1" si="590"/>
        <v/>
      </c>
      <c r="AF1269" s="161">
        <f t="shared" ca="1" si="571"/>
        <v>1</v>
      </c>
      <c r="AG1269" s="161" t="str">
        <f t="shared" ca="1" si="572"/>
        <v/>
      </c>
      <c r="AH1269" s="161">
        <f t="shared" ca="1" si="573"/>
        <v>1</v>
      </c>
      <c r="AI1269" s="161" t="str">
        <f t="shared" ca="1" si="574"/>
        <v/>
      </c>
      <c r="AJ1269" s="161">
        <f t="shared" ca="1" si="575"/>
        <v>1</v>
      </c>
      <c r="AL1269" s="161" t="str">
        <f t="shared" ca="1" si="576"/>
        <v/>
      </c>
      <c r="AM1269" s="161">
        <f t="shared" ca="1" si="586"/>
        <v>1</v>
      </c>
      <c r="AN1269" s="161" t="str">
        <f t="shared" ca="1" si="577"/>
        <v/>
      </c>
      <c r="AO1269" s="161">
        <f t="shared" ca="1" si="585"/>
        <v>1</v>
      </c>
      <c r="AP1269" s="161" t="str">
        <f t="shared" ca="1" si="578"/>
        <v/>
      </c>
      <c r="AQ1269" s="161">
        <f t="shared" ca="1" si="583"/>
        <v>1</v>
      </c>
      <c r="AR1269" s="161" t="str">
        <f t="shared" ca="1" si="579"/>
        <v/>
      </c>
      <c r="AS1269" s="161">
        <f t="shared" ca="1" si="580"/>
        <v>1</v>
      </c>
      <c r="AT1269" s="159" t="str">
        <f t="shared" ca="1" si="588"/>
        <v/>
      </c>
      <c r="AU1269" s="210">
        <f t="shared" ca="1" si="564"/>
        <v>14</v>
      </c>
      <c r="AV1269" s="209"/>
      <c r="AW1269" s="204">
        <f t="shared" si="581"/>
        <v>14147.194444444427</v>
      </c>
      <c r="AX1269" s="159"/>
      <c r="AZ1269" s="159"/>
      <c r="BM1269" s="207"/>
      <c r="BN1269" s="212"/>
      <c r="BP1269" s="209"/>
      <c r="BQ1269" s="211"/>
      <c r="BR1269" s="211"/>
      <c r="BS1269" s="211"/>
      <c r="BT1269" s="211"/>
      <c r="BU1269" s="211"/>
      <c r="BV1269" s="211"/>
      <c r="BW1269" s="211"/>
      <c r="BX1269" s="211"/>
      <c r="BY1269" s="211"/>
      <c r="BZ1269" s="211"/>
      <c r="CA1269" s="209"/>
      <c r="CB1269" s="224"/>
      <c r="CC1269" s="204"/>
      <c r="CD1269" s="204"/>
      <c r="CE1269" s="204"/>
      <c r="CF1269" s="211"/>
      <c r="CG1269" s="211"/>
      <c r="CI1269" s="209"/>
      <c r="CJ1269" s="209"/>
      <c r="ES1269" s="165"/>
      <c r="ET1269" s="165"/>
      <c r="EU1269" s="166"/>
      <c r="EV1269" s="209"/>
      <c r="EW1269" s="211"/>
      <c r="EX1269" s="211"/>
      <c r="EY1269" s="211"/>
      <c r="EZ1269" s="211"/>
      <c r="FA1269" s="211"/>
      <c r="FD1269" s="165"/>
      <c r="FE1269" s="165"/>
      <c r="FF1269" s="166"/>
      <c r="FG1269" s="209"/>
      <c r="FH1269" s="211"/>
      <c r="FI1269" s="211"/>
      <c r="FJ1269" s="211"/>
      <c r="FK1269" s="211"/>
      <c r="FL1269" s="211"/>
    </row>
    <row r="1270" spans="9:168">
      <c r="I1270" s="221">
        <f t="shared" si="584"/>
        <v>66</v>
      </c>
      <c r="J1270" s="159">
        <f>'v-t_chart'!C1267</f>
        <v>80.400000000000006</v>
      </c>
      <c r="K1270" s="204">
        <f t="shared" ca="1" si="562"/>
        <v>235.49160000000001</v>
      </c>
      <c r="L1270" s="205" t="b">
        <f>IF('Input&amp;Output'!$C$3=10,phase_chart!C1267,IF('Input&amp;Output'!$C$3=21,phase_chart!G1267,IF('Input&amp;Output'!$C$3=22,phase_chart!K1267,IF('Input&amp;Output'!$C$3=31,phase_chart!O1267,IF('Input&amp;Output'!$C$3=32,phase_chart!S1267,"")))))</f>
        <v>1</v>
      </c>
      <c r="M1270" s="206" t="b">
        <f>IF('Input&amp;Output'!$C$3=10,phase_chart!D1267,IF('Input&amp;Output'!$C$3=21,phase_chart!H1267,IF('Input&amp;Output'!$C$3=22,phase_chart!L1267,IF('Input&amp;Output'!$C$3=31,phase_chart!P1267,IF('Input&amp;Output'!$C$3=32,phase_chart!T1267,"")))))</f>
        <v>0</v>
      </c>
      <c r="N1270" s="205" t="b">
        <f>IF('Input&amp;Output'!$C$3=10,phase_chart!E1267,IF('Input&amp;Output'!$C$3=21,phase_chart!I1267,IF('Input&amp;Output'!$C$3=22,phase_chart!M1267,IF('Input&amp;Output'!$C$3=31,phase_chart!Q1267,IF('Input&amp;Output'!$C$3=32,phase_chart!U1267,"")))))</f>
        <v>0</v>
      </c>
      <c r="P1270" s="159">
        <f ca="1">IF(NOT($J1270=0),IF($J1270&lt;IF($P1269=0,0,VLOOKUP(P1269,tbL!$M$37:$Q$43,IF(L1270=TRUE,2,4))),IF($J1270&gt;=VLOOKUP(P1269,tbL!$M$37:$Q$43,IF(L1270=TRUE,3,5)),$P1269,IF(AND(L1269=TRUE,L1270=TRUE),$P1269,$P1269-1)),IF(AND(L1270=TRUE,J1270=VLOOKUP(P1269,tbL!$M$37:$Q$43,IF(L1270=TRUE,2,4))),P1269,IF($P1269+1&gt;$C$12,$C$12,$P1269+1))),0)</f>
        <v>1</v>
      </c>
      <c r="Q1270" s="159">
        <f t="shared" ca="1" si="565"/>
        <v>1</v>
      </c>
      <c r="R1270" s="207">
        <f t="shared" ca="1" si="589"/>
        <v>0</v>
      </c>
      <c r="S1270" s="208"/>
      <c r="T1270" s="159">
        <f t="shared" si="582"/>
        <v>0</v>
      </c>
      <c r="U1270" s="209" t="str">
        <f ca="1">IF(AND(T1270=-1,N1270=TRUE),"*",IF(AND(U1269="*",N1270=TRUE),"*",IF(AND(AND(L1270=TRUE,U1269="*"),J1270&lt;VLOOKUP(V1269+1,tbL!$M$38:$O$43,3)),"*","")))</f>
        <v>*</v>
      </c>
      <c r="V1270" s="204">
        <f t="shared" ca="1" si="566"/>
        <v>1</v>
      </c>
      <c r="Y1270" s="159" t="str">
        <f t="shared" ca="1" si="567"/>
        <v/>
      </c>
      <c r="Z1270" s="159" t="str">
        <f t="shared" si="568"/>
        <v/>
      </c>
      <c r="AA1270" s="159">
        <f t="shared" ca="1" si="587"/>
        <v>1</v>
      </c>
      <c r="AC1270" s="161" t="str">
        <f t="shared" ca="1" si="569"/>
        <v/>
      </c>
      <c r="AD1270" s="161">
        <f t="shared" ca="1" si="570"/>
        <v>1</v>
      </c>
      <c r="AE1270" s="161" t="str">
        <f t="shared" ca="1" si="590"/>
        <v/>
      </c>
      <c r="AF1270" s="161">
        <f t="shared" ca="1" si="571"/>
        <v>1</v>
      </c>
      <c r="AG1270" s="161" t="str">
        <f t="shared" ca="1" si="572"/>
        <v/>
      </c>
      <c r="AH1270" s="161">
        <f t="shared" ca="1" si="573"/>
        <v>1</v>
      </c>
      <c r="AI1270" s="161" t="str">
        <f t="shared" ca="1" si="574"/>
        <v/>
      </c>
      <c r="AJ1270" s="161">
        <f t="shared" ca="1" si="575"/>
        <v>1</v>
      </c>
      <c r="AL1270" s="161" t="str">
        <f t="shared" ca="1" si="576"/>
        <v/>
      </c>
      <c r="AM1270" s="161">
        <f t="shared" ca="1" si="586"/>
        <v>1</v>
      </c>
      <c r="AN1270" s="161" t="str">
        <f t="shared" ca="1" si="577"/>
        <v/>
      </c>
      <c r="AO1270" s="161">
        <f t="shared" ca="1" si="585"/>
        <v>1</v>
      </c>
      <c r="AP1270" s="161" t="str">
        <f t="shared" ca="1" si="578"/>
        <v/>
      </c>
      <c r="AQ1270" s="161">
        <f t="shared" ca="1" si="583"/>
        <v>1</v>
      </c>
      <c r="AR1270" s="161" t="str">
        <f t="shared" ca="1" si="579"/>
        <v/>
      </c>
      <c r="AS1270" s="161">
        <f t="shared" ca="1" si="580"/>
        <v>1</v>
      </c>
      <c r="AT1270" s="159" t="str">
        <f t="shared" ca="1" si="588"/>
        <v/>
      </c>
      <c r="AU1270" s="210">
        <f t="shared" ca="1" si="564"/>
        <v>14</v>
      </c>
      <c r="AV1270" s="209"/>
      <c r="AW1270" s="204">
        <f t="shared" si="581"/>
        <v>14169.527777777761</v>
      </c>
      <c r="AX1270" s="159"/>
      <c r="AZ1270" s="159"/>
      <c r="BM1270" s="207"/>
      <c r="BN1270" s="212"/>
      <c r="BP1270" s="209"/>
      <c r="BQ1270" s="211"/>
      <c r="BR1270" s="211"/>
      <c r="BS1270" s="211"/>
      <c r="BT1270" s="211"/>
      <c r="BU1270" s="211"/>
      <c r="BV1270" s="211"/>
      <c r="BW1270" s="211"/>
      <c r="BX1270" s="211"/>
      <c r="BY1270" s="211"/>
      <c r="BZ1270" s="211"/>
      <c r="CA1270" s="209"/>
      <c r="CB1270" s="224"/>
      <c r="CC1270" s="204"/>
      <c r="CD1270" s="204"/>
      <c r="CE1270" s="204"/>
      <c r="CF1270" s="211"/>
      <c r="CG1270" s="211"/>
      <c r="CI1270" s="209"/>
      <c r="CJ1270" s="209"/>
      <c r="ES1270" s="165"/>
      <c r="ET1270" s="165"/>
      <c r="EU1270" s="166"/>
      <c r="EV1270" s="209"/>
      <c r="EW1270" s="211"/>
      <c r="EX1270" s="211"/>
      <c r="EY1270" s="211"/>
      <c r="EZ1270" s="211"/>
      <c r="FA1270" s="211"/>
      <c r="FD1270" s="165"/>
      <c r="FE1270" s="165"/>
      <c r="FF1270" s="166"/>
      <c r="FG1270" s="209"/>
      <c r="FH1270" s="211"/>
      <c r="FI1270" s="211"/>
      <c r="FJ1270" s="211"/>
      <c r="FK1270" s="211"/>
      <c r="FL1270" s="211"/>
    </row>
    <row r="1271" spans="9:168">
      <c r="I1271" s="221">
        <f t="shared" si="584"/>
        <v>67</v>
      </c>
      <c r="J1271" s="159">
        <f>'v-t_chart'!C1268</f>
        <v>81.7</v>
      </c>
      <c r="K1271" s="204">
        <f t="shared" ca="1" si="562"/>
        <v>239.29929999999999</v>
      </c>
      <c r="L1271" s="205" t="b">
        <f>IF('Input&amp;Output'!$C$3=10,phase_chart!C1268,IF('Input&amp;Output'!$C$3=21,phase_chart!G1268,IF('Input&amp;Output'!$C$3=22,phase_chart!K1268,IF('Input&amp;Output'!$C$3=31,phase_chart!O1268,IF('Input&amp;Output'!$C$3=32,phase_chart!S1268,"")))))</f>
        <v>1</v>
      </c>
      <c r="M1271" s="206" t="b">
        <f>IF('Input&amp;Output'!$C$3=10,phase_chart!D1268,IF('Input&amp;Output'!$C$3=21,phase_chart!H1268,IF('Input&amp;Output'!$C$3=22,phase_chart!L1268,IF('Input&amp;Output'!$C$3=31,phase_chart!P1268,IF('Input&amp;Output'!$C$3=32,phase_chart!T1268,"")))))</f>
        <v>0</v>
      </c>
      <c r="N1271" s="205" t="b">
        <f>IF('Input&amp;Output'!$C$3=10,phase_chart!E1268,IF('Input&amp;Output'!$C$3=21,phase_chart!I1268,IF('Input&amp;Output'!$C$3=22,phase_chart!M1268,IF('Input&amp;Output'!$C$3=31,phase_chart!Q1268,IF('Input&amp;Output'!$C$3=32,phase_chart!U1268,"")))))</f>
        <v>0</v>
      </c>
      <c r="P1271" s="159">
        <f ca="1">IF(NOT($J1271=0),IF($J1271&lt;IF($P1270=0,0,VLOOKUP(P1270,tbL!$M$37:$Q$43,IF(L1271=TRUE,2,4))),IF($J1271&gt;=VLOOKUP(P1270,tbL!$M$37:$Q$43,IF(L1271=TRUE,3,5)),$P1270,IF(AND(L1270=TRUE,L1271=TRUE),$P1270,$P1270-1)),IF(AND(L1271=TRUE,J1271=VLOOKUP(P1270,tbL!$M$37:$Q$43,IF(L1271=TRUE,2,4))),P1270,IF($P1270+1&gt;$C$12,$C$12,$P1270+1))),0)</f>
        <v>1</v>
      </c>
      <c r="Q1271" s="159">
        <f t="shared" ca="1" si="565"/>
        <v>1</v>
      </c>
      <c r="R1271" s="207">
        <f t="shared" ca="1" si="589"/>
        <v>0</v>
      </c>
      <c r="S1271" s="208"/>
      <c r="T1271" s="159">
        <f t="shared" si="582"/>
        <v>0</v>
      </c>
      <c r="U1271" s="209" t="str">
        <f ca="1">IF(AND(T1271=-1,N1271=TRUE),"*",IF(AND(U1270="*",N1271=TRUE),"*",IF(AND(AND(L1271=TRUE,U1270="*"),J1271&lt;VLOOKUP(V1270+1,tbL!$M$38:$O$43,3)),"*","")))</f>
        <v>*</v>
      </c>
      <c r="V1271" s="204">
        <f t="shared" ca="1" si="566"/>
        <v>1</v>
      </c>
      <c r="Y1271" s="159" t="str">
        <f t="shared" ca="1" si="567"/>
        <v/>
      </c>
      <c r="Z1271" s="159" t="str">
        <f t="shared" si="568"/>
        <v/>
      </c>
      <c r="AA1271" s="159">
        <f t="shared" ca="1" si="587"/>
        <v>1</v>
      </c>
      <c r="AC1271" s="161" t="str">
        <f t="shared" ca="1" si="569"/>
        <v/>
      </c>
      <c r="AD1271" s="161">
        <f t="shared" ca="1" si="570"/>
        <v>1</v>
      </c>
      <c r="AE1271" s="161" t="str">
        <f t="shared" ca="1" si="590"/>
        <v/>
      </c>
      <c r="AF1271" s="161">
        <f t="shared" ca="1" si="571"/>
        <v>1</v>
      </c>
      <c r="AG1271" s="161" t="str">
        <f t="shared" ca="1" si="572"/>
        <v/>
      </c>
      <c r="AH1271" s="161">
        <f t="shared" ca="1" si="573"/>
        <v>1</v>
      </c>
      <c r="AI1271" s="161" t="str">
        <f t="shared" ca="1" si="574"/>
        <v/>
      </c>
      <c r="AJ1271" s="161">
        <f t="shared" ca="1" si="575"/>
        <v>1</v>
      </c>
      <c r="AL1271" s="161" t="str">
        <f t="shared" ca="1" si="576"/>
        <v/>
      </c>
      <c r="AM1271" s="161">
        <f t="shared" ca="1" si="586"/>
        <v>1</v>
      </c>
      <c r="AN1271" s="161" t="str">
        <f t="shared" ca="1" si="577"/>
        <v/>
      </c>
      <c r="AO1271" s="161">
        <f t="shared" ca="1" si="585"/>
        <v>1</v>
      </c>
      <c r="AP1271" s="161" t="str">
        <f t="shared" ca="1" si="578"/>
        <v/>
      </c>
      <c r="AQ1271" s="161">
        <f t="shared" ca="1" si="583"/>
        <v>1</v>
      </c>
      <c r="AR1271" s="161" t="str">
        <f t="shared" ca="1" si="579"/>
        <v/>
      </c>
      <c r="AS1271" s="161">
        <f t="shared" ca="1" si="580"/>
        <v>1</v>
      </c>
      <c r="AT1271" s="159" t="str">
        <f t="shared" ca="1" si="588"/>
        <v/>
      </c>
      <c r="AU1271" s="210">
        <f t="shared" ca="1" si="564"/>
        <v>14</v>
      </c>
      <c r="AV1271" s="209"/>
      <c r="AW1271" s="204">
        <f t="shared" si="581"/>
        <v>14192.222222222206</v>
      </c>
      <c r="AX1271" s="159"/>
      <c r="AZ1271" s="159"/>
      <c r="BM1271" s="207"/>
      <c r="BN1271" s="212"/>
      <c r="BP1271" s="209"/>
      <c r="BQ1271" s="211"/>
      <c r="BR1271" s="211"/>
      <c r="BS1271" s="211"/>
      <c r="BT1271" s="211"/>
      <c r="BU1271" s="211"/>
      <c r="BV1271" s="211"/>
      <c r="BW1271" s="211"/>
      <c r="BX1271" s="211"/>
      <c r="BY1271" s="211"/>
      <c r="BZ1271" s="211"/>
      <c r="CA1271" s="209"/>
      <c r="CB1271" s="224"/>
      <c r="CC1271" s="204"/>
      <c r="CD1271" s="204"/>
      <c r="CE1271" s="204"/>
      <c r="CF1271" s="211"/>
      <c r="CG1271" s="211"/>
      <c r="CI1271" s="209"/>
      <c r="CJ1271" s="209"/>
      <c r="ES1271" s="165"/>
      <c r="ET1271" s="165"/>
      <c r="EU1271" s="166"/>
      <c r="EV1271" s="209"/>
      <c r="EW1271" s="211"/>
      <c r="EX1271" s="211"/>
      <c r="EY1271" s="211"/>
      <c r="EZ1271" s="211"/>
      <c r="FA1271" s="211"/>
      <c r="FD1271" s="165"/>
      <c r="FE1271" s="165"/>
      <c r="FF1271" s="166"/>
      <c r="FG1271" s="209"/>
      <c r="FH1271" s="211"/>
      <c r="FI1271" s="211"/>
      <c r="FJ1271" s="211"/>
      <c r="FK1271" s="211"/>
      <c r="FL1271" s="211"/>
    </row>
    <row r="1272" spans="9:168">
      <c r="I1272" s="221">
        <f t="shared" si="584"/>
        <v>68</v>
      </c>
      <c r="J1272" s="159">
        <f>'v-t_chart'!C1269</f>
        <v>82.6</v>
      </c>
      <c r="K1272" s="204">
        <f t="shared" ca="1" si="562"/>
        <v>241.93539999999996</v>
      </c>
      <c r="L1272" s="205" t="b">
        <f>IF('Input&amp;Output'!$C$3=10,phase_chart!C1269,IF('Input&amp;Output'!$C$3=21,phase_chart!G1269,IF('Input&amp;Output'!$C$3=22,phase_chart!K1269,IF('Input&amp;Output'!$C$3=31,phase_chart!O1269,IF('Input&amp;Output'!$C$3=32,phase_chart!S1269,"")))))</f>
        <v>1</v>
      </c>
      <c r="M1272" s="206" t="b">
        <f>IF('Input&amp;Output'!$C$3=10,phase_chart!D1269,IF('Input&amp;Output'!$C$3=21,phase_chart!H1269,IF('Input&amp;Output'!$C$3=22,phase_chart!L1269,IF('Input&amp;Output'!$C$3=31,phase_chart!P1269,IF('Input&amp;Output'!$C$3=32,phase_chart!T1269,"")))))</f>
        <v>0</v>
      </c>
      <c r="N1272" s="205" t="b">
        <f>IF('Input&amp;Output'!$C$3=10,phase_chart!E1269,IF('Input&amp;Output'!$C$3=21,phase_chart!I1269,IF('Input&amp;Output'!$C$3=22,phase_chart!M1269,IF('Input&amp;Output'!$C$3=31,phase_chart!Q1269,IF('Input&amp;Output'!$C$3=32,phase_chart!U1269,"")))))</f>
        <v>0</v>
      </c>
      <c r="P1272" s="159">
        <f ca="1">IF(NOT($J1272=0),IF($J1272&lt;IF($P1271=0,0,VLOOKUP(P1271,tbL!$M$37:$Q$43,IF(L1272=TRUE,2,4))),IF($J1272&gt;=VLOOKUP(P1271,tbL!$M$37:$Q$43,IF(L1272=TRUE,3,5)),$P1271,IF(AND(L1271=TRUE,L1272=TRUE),$P1271,$P1271-1)),IF(AND(L1272=TRUE,J1272=VLOOKUP(P1271,tbL!$M$37:$Q$43,IF(L1272=TRUE,2,4))),P1271,IF($P1271+1&gt;$C$12,$C$12,$P1271+1))),0)</f>
        <v>1</v>
      </c>
      <c r="Q1272" s="159">
        <f t="shared" ca="1" si="565"/>
        <v>1</v>
      </c>
      <c r="R1272" s="207">
        <f t="shared" ca="1" si="589"/>
        <v>0</v>
      </c>
      <c r="S1272" s="208"/>
      <c r="T1272" s="159">
        <f t="shared" si="582"/>
        <v>0</v>
      </c>
      <c r="U1272" s="209" t="str">
        <f ca="1">IF(AND(T1272=-1,N1272=TRUE),"*",IF(AND(U1271="*",N1272=TRUE),"*",IF(AND(AND(L1272=TRUE,U1271="*"),J1272&lt;VLOOKUP(V1271+1,tbL!$M$38:$O$43,3)),"*","")))</f>
        <v>*</v>
      </c>
      <c r="V1272" s="204">
        <f t="shared" ca="1" si="566"/>
        <v>1</v>
      </c>
      <c r="Y1272" s="159" t="str">
        <f t="shared" ca="1" si="567"/>
        <v/>
      </c>
      <c r="Z1272" s="159" t="str">
        <f t="shared" si="568"/>
        <v/>
      </c>
      <c r="AA1272" s="159">
        <f t="shared" ca="1" si="587"/>
        <v>1</v>
      </c>
      <c r="AC1272" s="161" t="str">
        <f t="shared" ca="1" si="569"/>
        <v/>
      </c>
      <c r="AD1272" s="161">
        <f t="shared" ca="1" si="570"/>
        <v>1</v>
      </c>
      <c r="AE1272" s="161" t="str">
        <f t="shared" ca="1" si="590"/>
        <v/>
      </c>
      <c r="AF1272" s="161">
        <f t="shared" ca="1" si="571"/>
        <v>1</v>
      </c>
      <c r="AG1272" s="161" t="str">
        <f t="shared" ca="1" si="572"/>
        <v/>
      </c>
      <c r="AH1272" s="161">
        <f t="shared" ca="1" si="573"/>
        <v>1</v>
      </c>
      <c r="AI1272" s="161" t="str">
        <f t="shared" ca="1" si="574"/>
        <v/>
      </c>
      <c r="AJ1272" s="161">
        <f t="shared" ca="1" si="575"/>
        <v>1</v>
      </c>
      <c r="AL1272" s="161" t="str">
        <f t="shared" ca="1" si="576"/>
        <v/>
      </c>
      <c r="AM1272" s="161">
        <f t="shared" ca="1" si="586"/>
        <v>1</v>
      </c>
      <c r="AN1272" s="161" t="str">
        <f t="shared" ca="1" si="577"/>
        <v/>
      </c>
      <c r="AO1272" s="161">
        <f t="shared" ca="1" si="585"/>
        <v>1</v>
      </c>
      <c r="AP1272" s="161" t="str">
        <f t="shared" ca="1" si="578"/>
        <v/>
      </c>
      <c r="AQ1272" s="161">
        <f t="shared" ca="1" si="583"/>
        <v>1</v>
      </c>
      <c r="AR1272" s="161" t="str">
        <f t="shared" ca="1" si="579"/>
        <v/>
      </c>
      <c r="AS1272" s="161">
        <f t="shared" ca="1" si="580"/>
        <v>1</v>
      </c>
      <c r="AT1272" s="159" t="str">
        <f t="shared" ca="1" si="588"/>
        <v/>
      </c>
      <c r="AU1272" s="210">
        <f t="shared" ca="1" si="564"/>
        <v>14</v>
      </c>
      <c r="AV1272" s="209"/>
      <c r="AW1272" s="204">
        <f t="shared" si="581"/>
        <v>14215.166666666652</v>
      </c>
      <c r="AX1272" s="159"/>
      <c r="AZ1272" s="159"/>
      <c r="BM1272" s="207"/>
      <c r="BN1272" s="212"/>
      <c r="BP1272" s="209"/>
      <c r="BQ1272" s="211"/>
      <c r="BR1272" s="211"/>
      <c r="BS1272" s="211"/>
      <c r="BT1272" s="211"/>
      <c r="BU1272" s="211"/>
      <c r="BV1272" s="211"/>
      <c r="BW1272" s="211"/>
      <c r="BX1272" s="211"/>
      <c r="BY1272" s="211"/>
      <c r="BZ1272" s="211"/>
      <c r="CA1272" s="209"/>
      <c r="CB1272" s="224"/>
      <c r="CC1272" s="204"/>
      <c r="CD1272" s="204"/>
      <c r="CE1272" s="204"/>
      <c r="CF1272" s="211"/>
      <c r="CG1272" s="211"/>
      <c r="CI1272" s="209"/>
      <c r="CJ1272" s="209"/>
      <c r="ES1272" s="165"/>
      <c r="ET1272" s="165"/>
      <c r="EU1272" s="166"/>
      <c r="EV1272" s="209"/>
      <c r="EW1272" s="211"/>
      <c r="EX1272" s="211"/>
      <c r="EY1272" s="211"/>
      <c r="EZ1272" s="211"/>
      <c r="FA1272" s="211"/>
      <c r="FD1272" s="165"/>
      <c r="FE1272" s="165"/>
      <c r="FF1272" s="166"/>
      <c r="FG1272" s="209"/>
      <c r="FH1272" s="211"/>
      <c r="FI1272" s="211"/>
      <c r="FJ1272" s="211"/>
      <c r="FK1272" s="211"/>
      <c r="FL1272" s="211"/>
    </row>
    <row r="1273" spans="9:168">
      <c r="I1273" s="221">
        <f t="shared" si="584"/>
        <v>69</v>
      </c>
      <c r="J1273" s="159">
        <f>'v-t_chart'!C1270</f>
        <v>83.5</v>
      </c>
      <c r="K1273" s="204">
        <f t="shared" ca="1" si="562"/>
        <v>244.57149999999999</v>
      </c>
      <c r="L1273" s="205" t="b">
        <f>IF('Input&amp;Output'!$C$3=10,phase_chart!C1270,IF('Input&amp;Output'!$C$3=21,phase_chart!G1270,IF('Input&amp;Output'!$C$3=22,phase_chart!K1270,IF('Input&amp;Output'!$C$3=31,phase_chart!O1270,IF('Input&amp;Output'!$C$3=32,phase_chart!S1270,"")))))</f>
        <v>1</v>
      </c>
      <c r="M1273" s="206" t="b">
        <f>IF('Input&amp;Output'!$C$3=10,phase_chart!D1270,IF('Input&amp;Output'!$C$3=21,phase_chart!H1270,IF('Input&amp;Output'!$C$3=22,phase_chart!L1270,IF('Input&amp;Output'!$C$3=31,phase_chart!P1270,IF('Input&amp;Output'!$C$3=32,phase_chart!T1270,"")))))</f>
        <v>0</v>
      </c>
      <c r="N1273" s="205" t="b">
        <f>IF('Input&amp;Output'!$C$3=10,phase_chart!E1270,IF('Input&amp;Output'!$C$3=21,phase_chart!I1270,IF('Input&amp;Output'!$C$3=22,phase_chart!M1270,IF('Input&amp;Output'!$C$3=31,phase_chart!Q1270,IF('Input&amp;Output'!$C$3=32,phase_chart!U1270,"")))))</f>
        <v>0</v>
      </c>
      <c r="P1273" s="159">
        <f ca="1">IF(NOT($J1273=0),IF($J1273&lt;IF($P1272=0,0,VLOOKUP(P1272,tbL!$M$37:$Q$43,IF(L1273=TRUE,2,4))),IF($J1273&gt;=VLOOKUP(P1272,tbL!$M$37:$Q$43,IF(L1273=TRUE,3,5)),$P1272,IF(AND(L1272=TRUE,L1273=TRUE),$P1272,$P1272-1)),IF(AND(L1273=TRUE,J1273=VLOOKUP(P1272,tbL!$M$37:$Q$43,IF(L1273=TRUE,2,4))),P1272,IF($P1272+1&gt;$C$12,$C$12,$P1272+1))),0)</f>
        <v>1</v>
      </c>
      <c r="Q1273" s="159">
        <f t="shared" ca="1" si="565"/>
        <v>1</v>
      </c>
      <c r="R1273" s="207">
        <f t="shared" ca="1" si="589"/>
        <v>0</v>
      </c>
      <c r="S1273" s="208"/>
      <c r="T1273" s="159">
        <f t="shared" si="582"/>
        <v>0</v>
      </c>
      <c r="U1273" s="209" t="str">
        <f ca="1">IF(AND(T1273=-1,N1273=TRUE),"*",IF(AND(U1272="*",N1273=TRUE),"*",IF(AND(AND(L1273=TRUE,U1272="*"),J1273&lt;VLOOKUP(V1272+1,tbL!$M$38:$O$43,3)),"*","")))</f>
        <v>*</v>
      </c>
      <c r="V1273" s="204">
        <f t="shared" ca="1" si="566"/>
        <v>1</v>
      </c>
      <c r="Y1273" s="159" t="str">
        <f t="shared" ca="1" si="567"/>
        <v/>
      </c>
      <c r="Z1273" s="159" t="str">
        <f t="shared" si="568"/>
        <v/>
      </c>
      <c r="AA1273" s="159">
        <f t="shared" ca="1" si="587"/>
        <v>1</v>
      </c>
      <c r="AC1273" s="161" t="str">
        <f t="shared" ca="1" si="569"/>
        <v/>
      </c>
      <c r="AD1273" s="161">
        <f t="shared" ca="1" si="570"/>
        <v>1</v>
      </c>
      <c r="AE1273" s="161" t="str">
        <f t="shared" ca="1" si="590"/>
        <v/>
      </c>
      <c r="AF1273" s="161">
        <f t="shared" ca="1" si="571"/>
        <v>1</v>
      </c>
      <c r="AG1273" s="161" t="str">
        <f t="shared" ca="1" si="572"/>
        <v/>
      </c>
      <c r="AH1273" s="161">
        <f t="shared" ca="1" si="573"/>
        <v>1</v>
      </c>
      <c r="AI1273" s="161" t="str">
        <f t="shared" ca="1" si="574"/>
        <v/>
      </c>
      <c r="AJ1273" s="161">
        <f t="shared" ca="1" si="575"/>
        <v>1</v>
      </c>
      <c r="AL1273" s="161" t="str">
        <f t="shared" ca="1" si="576"/>
        <v/>
      </c>
      <c r="AM1273" s="161">
        <f t="shared" ca="1" si="586"/>
        <v>1</v>
      </c>
      <c r="AN1273" s="161" t="str">
        <f t="shared" ca="1" si="577"/>
        <v/>
      </c>
      <c r="AO1273" s="161">
        <f t="shared" ca="1" si="585"/>
        <v>1</v>
      </c>
      <c r="AP1273" s="161" t="str">
        <f t="shared" ca="1" si="578"/>
        <v/>
      </c>
      <c r="AQ1273" s="161">
        <f t="shared" ca="1" si="583"/>
        <v>1</v>
      </c>
      <c r="AR1273" s="161" t="str">
        <f t="shared" ca="1" si="579"/>
        <v/>
      </c>
      <c r="AS1273" s="161">
        <f t="shared" ca="1" si="580"/>
        <v>1</v>
      </c>
      <c r="AT1273" s="159" t="str">
        <f t="shared" ca="1" si="588"/>
        <v/>
      </c>
      <c r="AU1273" s="210">
        <f t="shared" ca="1" si="564"/>
        <v>14</v>
      </c>
      <c r="AV1273" s="209"/>
      <c r="AW1273" s="204">
        <f t="shared" si="581"/>
        <v>14238.361111111097</v>
      </c>
      <c r="AX1273" s="159"/>
      <c r="AZ1273" s="159"/>
      <c r="BM1273" s="207"/>
      <c r="BN1273" s="212"/>
      <c r="BP1273" s="209"/>
      <c r="BQ1273" s="211"/>
      <c r="BR1273" s="211"/>
      <c r="BS1273" s="211"/>
      <c r="BT1273" s="211"/>
      <c r="BU1273" s="211"/>
      <c r="BV1273" s="211"/>
      <c r="BW1273" s="211"/>
      <c r="BX1273" s="211"/>
      <c r="BY1273" s="211"/>
      <c r="BZ1273" s="211"/>
      <c r="CA1273" s="209"/>
      <c r="CB1273" s="224"/>
      <c r="CC1273" s="204"/>
      <c r="CD1273" s="204"/>
      <c r="CE1273" s="204"/>
      <c r="CF1273" s="211"/>
      <c r="CG1273" s="211"/>
      <c r="CI1273" s="209"/>
      <c r="CJ1273" s="209"/>
      <c r="ES1273" s="165"/>
      <c r="ET1273" s="165"/>
      <c r="EU1273" s="166"/>
      <c r="EV1273" s="209"/>
      <c r="EW1273" s="211"/>
      <c r="EX1273" s="211"/>
      <c r="EY1273" s="211"/>
      <c r="EZ1273" s="211"/>
      <c r="FA1273" s="211"/>
      <c r="FD1273" s="165"/>
      <c r="FE1273" s="165"/>
      <c r="FF1273" s="166"/>
      <c r="FG1273" s="209"/>
      <c r="FH1273" s="211"/>
      <c r="FI1273" s="211"/>
      <c r="FJ1273" s="211"/>
      <c r="FK1273" s="211"/>
      <c r="FL1273" s="211"/>
    </row>
    <row r="1274" spans="9:168">
      <c r="I1274" s="221">
        <f t="shared" si="584"/>
        <v>70</v>
      </c>
      <c r="J1274" s="159">
        <f>'v-t_chart'!C1271</f>
        <v>84.4</v>
      </c>
      <c r="K1274" s="204">
        <f t="shared" ca="1" si="562"/>
        <v>247.20760000000001</v>
      </c>
      <c r="L1274" s="205" t="b">
        <f>IF('Input&amp;Output'!$C$3=10,phase_chart!C1271,IF('Input&amp;Output'!$C$3=21,phase_chart!G1271,IF('Input&amp;Output'!$C$3=22,phase_chart!K1271,IF('Input&amp;Output'!$C$3=31,phase_chart!O1271,IF('Input&amp;Output'!$C$3=32,phase_chart!S1271,"")))))</f>
        <v>1</v>
      </c>
      <c r="M1274" s="206" t="b">
        <f>IF('Input&amp;Output'!$C$3=10,phase_chart!D1271,IF('Input&amp;Output'!$C$3=21,phase_chart!H1271,IF('Input&amp;Output'!$C$3=22,phase_chart!L1271,IF('Input&amp;Output'!$C$3=31,phase_chart!P1271,IF('Input&amp;Output'!$C$3=32,phase_chart!T1271,"")))))</f>
        <v>0</v>
      </c>
      <c r="N1274" s="205" t="b">
        <f>IF('Input&amp;Output'!$C$3=10,phase_chart!E1271,IF('Input&amp;Output'!$C$3=21,phase_chart!I1271,IF('Input&amp;Output'!$C$3=22,phase_chart!M1271,IF('Input&amp;Output'!$C$3=31,phase_chart!Q1271,IF('Input&amp;Output'!$C$3=32,phase_chart!U1271,"")))))</f>
        <v>0</v>
      </c>
      <c r="P1274" s="159">
        <f ca="1">IF(NOT($J1274=0),IF($J1274&lt;IF($P1273=0,0,VLOOKUP(P1273,tbL!$M$37:$Q$43,IF(L1274=TRUE,2,4))),IF($J1274&gt;=VLOOKUP(P1273,tbL!$M$37:$Q$43,IF(L1274=TRUE,3,5)),$P1273,IF(AND(L1273=TRUE,L1274=TRUE),$P1273,$P1273-1)),IF(AND(L1274=TRUE,J1274=VLOOKUP(P1273,tbL!$M$37:$Q$43,IF(L1274=TRUE,2,4))),P1273,IF($P1273+1&gt;$C$12,$C$12,$P1273+1))),0)</f>
        <v>1</v>
      </c>
      <c r="Q1274" s="159">
        <f t="shared" ca="1" si="565"/>
        <v>1</v>
      </c>
      <c r="R1274" s="207">
        <f t="shared" ca="1" si="589"/>
        <v>0</v>
      </c>
      <c r="S1274" s="208"/>
      <c r="T1274" s="159">
        <f t="shared" si="582"/>
        <v>0</v>
      </c>
      <c r="U1274" s="209" t="str">
        <f ca="1">IF(AND(T1274=-1,N1274=TRUE),"*",IF(AND(U1273="*",N1274=TRUE),"*",IF(AND(AND(L1274=TRUE,U1273="*"),J1274&lt;VLOOKUP(V1273+1,tbL!$M$38:$O$43,3)),"*","")))</f>
        <v>*</v>
      </c>
      <c r="V1274" s="204">
        <f t="shared" ca="1" si="566"/>
        <v>1</v>
      </c>
      <c r="Y1274" s="159" t="str">
        <f t="shared" ca="1" si="567"/>
        <v/>
      </c>
      <c r="Z1274" s="159" t="str">
        <f t="shared" si="568"/>
        <v/>
      </c>
      <c r="AA1274" s="159">
        <f t="shared" ca="1" si="587"/>
        <v>1</v>
      </c>
      <c r="AC1274" s="161" t="str">
        <f t="shared" ca="1" si="569"/>
        <v/>
      </c>
      <c r="AD1274" s="161">
        <f t="shared" ca="1" si="570"/>
        <v>1</v>
      </c>
      <c r="AE1274" s="161" t="str">
        <f t="shared" ca="1" si="590"/>
        <v/>
      </c>
      <c r="AF1274" s="161">
        <f t="shared" ca="1" si="571"/>
        <v>1</v>
      </c>
      <c r="AG1274" s="161" t="str">
        <f t="shared" ca="1" si="572"/>
        <v/>
      </c>
      <c r="AH1274" s="161">
        <f t="shared" ca="1" si="573"/>
        <v>1</v>
      </c>
      <c r="AI1274" s="161" t="str">
        <f t="shared" ca="1" si="574"/>
        <v/>
      </c>
      <c r="AJ1274" s="161">
        <f t="shared" ca="1" si="575"/>
        <v>1</v>
      </c>
      <c r="AL1274" s="161" t="str">
        <f t="shared" ca="1" si="576"/>
        <v/>
      </c>
      <c r="AM1274" s="161">
        <f t="shared" ca="1" si="586"/>
        <v>1</v>
      </c>
      <c r="AN1274" s="161" t="str">
        <f t="shared" ca="1" si="577"/>
        <v/>
      </c>
      <c r="AO1274" s="161">
        <f t="shared" ca="1" si="585"/>
        <v>1</v>
      </c>
      <c r="AP1274" s="161" t="str">
        <f t="shared" ca="1" si="578"/>
        <v/>
      </c>
      <c r="AQ1274" s="161">
        <f t="shared" ca="1" si="583"/>
        <v>1</v>
      </c>
      <c r="AR1274" s="161" t="str">
        <f t="shared" ca="1" si="579"/>
        <v/>
      </c>
      <c r="AS1274" s="161">
        <f t="shared" ca="1" si="580"/>
        <v>1</v>
      </c>
      <c r="AT1274" s="159" t="str">
        <f t="shared" ca="1" si="588"/>
        <v/>
      </c>
      <c r="AU1274" s="210">
        <f t="shared" ca="1" si="564"/>
        <v>14</v>
      </c>
      <c r="AV1274" s="209"/>
      <c r="AW1274" s="204">
        <f t="shared" si="581"/>
        <v>14261.805555555542</v>
      </c>
      <c r="AX1274" s="159"/>
      <c r="AZ1274" s="159"/>
      <c r="BM1274" s="207"/>
      <c r="BN1274" s="212"/>
      <c r="BP1274" s="209"/>
      <c r="BQ1274" s="211"/>
      <c r="BR1274" s="211"/>
      <c r="BS1274" s="211"/>
      <c r="BT1274" s="211"/>
      <c r="BU1274" s="211"/>
      <c r="BV1274" s="211"/>
      <c r="BW1274" s="211"/>
      <c r="BX1274" s="211"/>
      <c r="BY1274" s="211"/>
      <c r="BZ1274" s="211"/>
      <c r="CA1274" s="209"/>
      <c r="CB1274" s="224"/>
      <c r="CC1274" s="204"/>
      <c r="CD1274" s="204"/>
      <c r="CE1274" s="204"/>
      <c r="CF1274" s="211"/>
      <c r="CG1274" s="211"/>
      <c r="CI1274" s="209"/>
      <c r="CJ1274" s="209"/>
      <c r="ES1274" s="165"/>
      <c r="ET1274" s="165"/>
      <c r="EU1274" s="166"/>
      <c r="EV1274" s="209"/>
      <c r="EW1274" s="211"/>
      <c r="EX1274" s="211"/>
      <c r="EY1274" s="211"/>
      <c r="EZ1274" s="211"/>
      <c r="FA1274" s="211"/>
      <c r="FD1274" s="165"/>
      <c r="FE1274" s="165"/>
      <c r="FF1274" s="166"/>
      <c r="FG1274" s="209"/>
      <c r="FH1274" s="211"/>
      <c r="FI1274" s="211"/>
      <c r="FJ1274" s="211"/>
      <c r="FK1274" s="211"/>
      <c r="FL1274" s="211"/>
    </row>
    <row r="1275" spans="9:168">
      <c r="I1275" s="221">
        <f t="shared" si="584"/>
        <v>71</v>
      </c>
      <c r="J1275" s="159">
        <f>'v-t_chart'!C1272</f>
        <v>85.1</v>
      </c>
      <c r="K1275" s="204">
        <f t="shared" ref="K1275:K1338" ca="1" si="591">IF($J1275=0,0,VLOOKUP($Q1275,$B$5:$C$11,2)*$J1275)</f>
        <v>249.25789999999998</v>
      </c>
      <c r="L1275" s="205" t="b">
        <f>IF('Input&amp;Output'!$C$3=10,phase_chart!C1272,IF('Input&amp;Output'!$C$3=21,phase_chart!G1272,IF('Input&amp;Output'!$C$3=22,phase_chart!K1272,IF('Input&amp;Output'!$C$3=31,phase_chart!O1272,IF('Input&amp;Output'!$C$3=32,phase_chart!S1272,"")))))</f>
        <v>1</v>
      </c>
      <c r="M1275" s="206" t="b">
        <f>IF('Input&amp;Output'!$C$3=10,phase_chart!D1272,IF('Input&amp;Output'!$C$3=21,phase_chart!H1272,IF('Input&amp;Output'!$C$3=22,phase_chart!L1272,IF('Input&amp;Output'!$C$3=31,phase_chart!P1272,IF('Input&amp;Output'!$C$3=32,phase_chart!T1272,"")))))</f>
        <v>0</v>
      </c>
      <c r="N1275" s="205" t="b">
        <f>IF('Input&amp;Output'!$C$3=10,phase_chart!E1272,IF('Input&amp;Output'!$C$3=21,phase_chart!I1272,IF('Input&amp;Output'!$C$3=22,phase_chart!M1272,IF('Input&amp;Output'!$C$3=31,phase_chart!Q1272,IF('Input&amp;Output'!$C$3=32,phase_chart!U1272,"")))))</f>
        <v>0</v>
      </c>
      <c r="P1275" s="159">
        <f ca="1">IF(NOT($J1275=0),IF($J1275&lt;IF($P1274=0,0,VLOOKUP(P1274,tbL!$M$37:$Q$43,IF(L1275=TRUE,2,4))),IF($J1275&gt;=VLOOKUP(P1274,tbL!$M$37:$Q$43,IF(L1275=TRUE,3,5)),$P1274,IF(AND(L1274=TRUE,L1275=TRUE),$P1274,$P1274-1)),IF(AND(L1275=TRUE,J1275=VLOOKUP(P1274,tbL!$M$37:$Q$43,IF(L1275=TRUE,2,4))),P1274,IF($P1274+1&gt;$C$12,$C$12,$P1274+1))),0)</f>
        <v>1</v>
      </c>
      <c r="Q1275" s="159">
        <f t="shared" ca="1" si="565"/>
        <v>1</v>
      </c>
      <c r="R1275" s="207">
        <f t="shared" ca="1" si="589"/>
        <v>0</v>
      </c>
      <c r="S1275" s="208"/>
      <c r="T1275" s="159">
        <f t="shared" si="582"/>
        <v>0</v>
      </c>
      <c r="U1275" s="209" t="str">
        <f ca="1">IF(AND(T1275=-1,N1275=TRUE),"*",IF(AND(U1274="*",N1275=TRUE),"*",IF(AND(AND(L1275=TRUE,U1274="*"),J1275&lt;VLOOKUP(V1274+1,tbL!$M$38:$O$43,3)),"*","")))</f>
        <v>*</v>
      </c>
      <c r="V1275" s="204">
        <f t="shared" ca="1" si="566"/>
        <v>1</v>
      </c>
      <c r="Y1275" s="159" t="str">
        <f t="shared" ca="1" si="567"/>
        <v/>
      </c>
      <c r="Z1275" s="159" t="str">
        <f t="shared" si="568"/>
        <v/>
      </c>
      <c r="AA1275" s="159">
        <f t="shared" ca="1" si="587"/>
        <v>1</v>
      </c>
      <c r="AC1275" s="161" t="str">
        <f t="shared" ca="1" si="569"/>
        <v/>
      </c>
      <c r="AD1275" s="161">
        <f t="shared" ca="1" si="570"/>
        <v>1</v>
      </c>
      <c r="AE1275" s="161" t="str">
        <f t="shared" ca="1" si="590"/>
        <v/>
      </c>
      <c r="AF1275" s="161">
        <f t="shared" ca="1" si="571"/>
        <v>1</v>
      </c>
      <c r="AG1275" s="161" t="str">
        <f t="shared" ca="1" si="572"/>
        <v/>
      </c>
      <c r="AH1275" s="161">
        <f t="shared" ca="1" si="573"/>
        <v>1</v>
      </c>
      <c r="AI1275" s="161" t="str">
        <f t="shared" ca="1" si="574"/>
        <v/>
      </c>
      <c r="AJ1275" s="161">
        <f t="shared" ca="1" si="575"/>
        <v>1</v>
      </c>
      <c r="AL1275" s="161" t="str">
        <f t="shared" ca="1" si="576"/>
        <v/>
      </c>
      <c r="AM1275" s="161">
        <f t="shared" ca="1" si="586"/>
        <v>1</v>
      </c>
      <c r="AN1275" s="161" t="str">
        <f t="shared" ca="1" si="577"/>
        <v/>
      </c>
      <c r="AO1275" s="161">
        <f t="shared" ca="1" si="585"/>
        <v>1</v>
      </c>
      <c r="AP1275" s="161" t="str">
        <f t="shared" ca="1" si="578"/>
        <v/>
      </c>
      <c r="AQ1275" s="161">
        <f t="shared" ca="1" si="583"/>
        <v>1</v>
      </c>
      <c r="AR1275" s="161" t="str">
        <f t="shared" ca="1" si="579"/>
        <v/>
      </c>
      <c r="AS1275" s="161">
        <f t="shared" ca="1" si="580"/>
        <v>1</v>
      </c>
      <c r="AT1275" s="159" t="str">
        <f t="shared" ca="1" si="588"/>
        <v/>
      </c>
      <c r="AU1275" s="210">
        <f t="shared" ca="1" si="564"/>
        <v>14</v>
      </c>
      <c r="AV1275" s="209"/>
      <c r="AW1275" s="204">
        <f t="shared" si="581"/>
        <v>14285.444444444431</v>
      </c>
      <c r="AX1275" s="159"/>
      <c r="AZ1275" s="159"/>
      <c r="BM1275" s="207"/>
      <c r="BN1275" s="212"/>
      <c r="BP1275" s="209"/>
      <c r="BQ1275" s="211"/>
      <c r="BR1275" s="211"/>
      <c r="BS1275" s="211"/>
      <c r="BT1275" s="211"/>
      <c r="BU1275" s="211"/>
      <c r="BV1275" s="211"/>
      <c r="BW1275" s="211"/>
      <c r="BX1275" s="211"/>
      <c r="BY1275" s="211"/>
      <c r="BZ1275" s="211"/>
      <c r="CA1275" s="209"/>
      <c r="CB1275" s="224"/>
      <c r="CC1275" s="204"/>
      <c r="CD1275" s="204"/>
      <c r="CE1275" s="204"/>
      <c r="CF1275" s="211"/>
      <c r="CG1275" s="211"/>
      <c r="CI1275" s="209"/>
      <c r="CJ1275" s="209"/>
      <c r="ES1275" s="165"/>
      <c r="ET1275" s="165"/>
      <c r="EU1275" s="166"/>
      <c r="EV1275" s="209"/>
      <c r="EW1275" s="211"/>
      <c r="EX1275" s="211"/>
      <c r="EY1275" s="211"/>
      <c r="EZ1275" s="211"/>
      <c r="FA1275" s="211"/>
      <c r="FD1275" s="165"/>
      <c r="FE1275" s="165"/>
      <c r="FF1275" s="166"/>
      <c r="FG1275" s="209"/>
      <c r="FH1275" s="211"/>
      <c r="FI1275" s="211"/>
      <c r="FJ1275" s="211"/>
      <c r="FK1275" s="211"/>
      <c r="FL1275" s="211"/>
    </row>
    <row r="1276" spans="9:168">
      <c r="I1276" s="221">
        <f t="shared" si="584"/>
        <v>72</v>
      </c>
      <c r="J1276" s="159">
        <f>'v-t_chart'!C1273</f>
        <v>85.7</v>
      </c>
      <c r="K1276" s="204">
        <f t="shared" ca="1" si="591"/>
        <v>251.0153</v>
      </c>
      <c r="L1276" s="205" t="b">
        <f>IF('Input&amp;Output'!$C$3=10,phase_chart!C1273,IF('Input&amp;Output'!$C$3=21,phase_chart!G1273,IF('Input&amp;Output'!$C$3=22,phase_chart!K1273,IF('Input&amp;Output'!$C$3=31,phase_chart!O1273,IF('Input&amp;Output'!$C$3=32,phase_chart!S1273,"")))))</f>
        <v>1</v>
      </c>
      <c r="M1276" s="206" t="b">
        <f>IF('Input&amp;Output'!$C$3=10,phase_chart!D1273,IF('Input&amp;Output'!$C$3=21,phase_chart!H1273,IF('Input&amp;Output'!$C$3=22,phase_chart!L1273,IF('Input&amp;Output'!$C$3=31,phase_chart!P1273,IF('Input&amp;Output'!$C$3=32,phase_chart!T1273,"")))))</f>
        <v>0</v>
      </c>
      <c r="N1276" s="205" t="b">
        <f>IF('Input&amp;Output'!$C$3=10,phase_chart!E1273,IF('Input&amp;Output'!$C$3=21,phase_chart!I1273,IF('Input&amp;Output'!$C$3=22,phase_chart!M1273,IF('Input&amp;Output'!$C$3=31,phase_chart!Q1273,IF('Input&amp;Output'!$C$3=32,phase_chart!U1273,"")))))</f>
        <v>0</v>
      </c>
      <c r="P1276" s="159">
        <f ca="1">IF(NOT($J1276=0),IF($J1276&lt;IF($P1275=0,0,VLOOKUP(P1275,tbL!$M$37:$Q$43,IF(L1276=TRUE,2,4))),IF($J1276&gt;=VLOOKUP(P1275,tbL!$M$37:$Q$43,IF(L1276=TRUE,3,5)),$P1275,IF(AND(L1275=TRUE,L1276=TRUE),$P1275,$P1275-1)),IF(AND(L1276=TRUE,J1276=VLOOKUP(P1275,tbL!$M$37:$Q$43,IF(L1276=TRUE,2,4))),P1275,IF($P1275+1&gt;$C$12,$C$12,$P1275+1))),0)</f>
        <v>1</v>
      </c>
      <c r="Q1276" s="159">
        <f t="shared" ca="1" si="565"/>
        <v>1</v>
      </c>
      <c r="R1276" s="207">
        <f t="shared" ca="1" si="589"/>
        <v>0</v>
      </c>
      <c r="S1276" s="208"/>
      <c r="T1276" s="159">
        <f t="shared" si="582"/>
        <v>0</v>
      </c>
      <c r="U1276" s="209" t="str">
        <f ca="1">IF(AND(T1276=-1,N1276=TRUE),"*",IF(AND(U1275="*",N1276=TRUE),"*",IF(AND(AND(L1276=TRUE,U1275="*"),J1276&lt;VLOOKUP(V1275+1,tbL!$M$38:$O$43,3)),"*","")))</f>
        <v>*</v>
      </c>
      <c r="V1276" s="204">
        <f t="shared" ca="1" si="566"/>
        <v>1</v>
      </c>
      <c r="Y1276" s="159" t="str">
        <f t="shared" ca="1" si="567"/>
        <v/>
      </c>
      <c r="Z1276" s="159" t="str">
        <f t="shared" si="568"/>
        <v/>
      </c>
      <c r="AA1276" s="159">
        <f t="shared" ca="1" si="587"/>
        <v>1</v>
      </c>
      <c r="AC1276" s="161" t="str">
        <f t="shared" ca="1" si="569"/>
        <v/>
      </c>
      <c r="AD1276" s="161">
        <f t="shared" ca="1" si="570"/>
        <v>1</v>
      </c>
      <c r="AE1276" s="161" t="str">
        <f t="shared" ca="1" si="590"/>
        <v/>
      </c>
      <c r="AF1276" s="161">
        <f t="shared" ca="1" si="571"/>
        <v>1</v>
      </c>
      <c r="AG1276" s="161" t="str">
        <f t="shared" ca="1" si="572"/>
        <v/>
      </c>
      <c r="AH1276" s="161">
        <f t="shared" ca="1" si="573"/>
        <v>1</v>
      </c>
      <c r="AI1276" s="161" t="str">
        <f t="shared" ca="1" si="574"/>
        <v/>
      </c>
      <c r="AJ1276" s="161">
        <f t="shared" ca="1" si="575"/>
        <v>1</v>
      </c>
      <c r="AL1276" s="161" t="str">
        <f t="shared" ca="1" si="576"/>
        <v/>
      </c>
      <c r="AM1276" s="161">
        <f t="shared" ca="1" si="586"/>
        <v>1</v>
      </c>
      <c r="AN1276" s="161" t="str">
        <f t="shared" ca="1" si="577"/>
        <v/>
      </c>
      <c r="AO1276" s="161">
        <f t="shared" ca="1" si="585"/>
        <v>1</v>
      </c>
      <c r="AP1276" s="161" t="str">
        <f t="shared" ca="1" si="578"/>
        <v/>
      </c>
      <c r="AQ1276" s="161">
        <f t="shared" ca="1" si="583"/>
        <v>1</v>
      </c>
      <c r="AR1276" s="161" t="str">
        <f t="shared" ca="1" si="579"/>
        <v/>
      </c>
      <c r="AS1276" s="161">
        <f t="shared" ca="1" si="580"/>
        <v>1</v>
      </c>
      <c r="AT1276" s="159" t="str">
        <f t="shared" ca="1" si="588"/>
        <v/>
      </c>
      <c r="AU1276" s="210">
        <f t="shared" ca="1" si="564"/>
        <v>14</v>
      </c>
      <c r="AV1276" s="209"/>
      <c r="AW1276" s="204">
        <f t="shared" si="581"/>
        <v>14309.249999999985</v>
      </c>
      <c r="AX1276" s="159"/>
      <c r="AZ1276" s="159"/>
      <c r="BM1276" s="207"/>
      <c r="BN1276" s="212"/>
      <c r="BP1276" s="209"/>
      <c r="BQ1276" s="211"/>
      <c r="BR1276" s="211"/>
      <c r="BS1276" s="211"/>
      <c r="BT1276" s="211"/>
      <c r="BU1276" s="211"/>
      <c r="BV1276" s="211"/>
      <c r="BW1276" s="211"/>
      <c r="BX1276" s="211"/>
      <c r="BY1276" s="211"/>
      <c r="BZ1276" s="211"/>
      <c r="CA1276" s="209"/>
      <c r="CB1276" s="224"/>
      <c r="CC1276" s="204"/>
      <c r="CD1276" s="204"/>
      <c r="CE1276" s="204"/>
      <c r="CF1276" s="211"/>
      <c r="CG1276" s="211"/>
      <c r="CI1276" s="209"/>
      <c r="CJ1276" s="209"/>
      <c r="ES1276" s="165"/>
      <c r="ET1276" s="165"/>
      <c r="EU1276" s="166"/>
      <c r="EV1276" s="209"/>
      <c r="EW1276" s="211"/>
      <c r="EX1276" s="211"/>
      <c r="EY1276" s="211"/>
      <c r="EZ1276" s="211"/>
      <c r="FA1276" s="211"/>
      <c r="FD1276" s="165"/>
      <c r="FE1276" s="165"/>
      <c r="FF1276" s="166"/>
      <c r="FG1276" s="209"/>
      <c r="FH1276" s="211"/>
      <c r="FI1276" s="211"/>
      <c r="FJ1276" s="211"/>
      <c r="FK1276" s="211"/>
      <c r="FL1276" s="211"/>
    </row>
    <row r="1277" spans="9:168">
      <c r="I1277" s="221">
        <f t="shared" si="584"/>
        <v>73</v>
      </c>
      <c r="J1277" s="159">
        <f>'v-t_chart'!C1274</f>
        <v>86.3</v>
      </c>
      <c r="K1277" s="204">
        <f t="shared" ca="1" si="591"/>
        <v>252.77269999999999</v>
      </c>
      <c r="L1277" s="205" t="b">
        <f>IF('Input&amp;Output'!$C$3=10,phase_chart!C1274,IF('Input&amp;Output'!$C$3=21,phase_chart!G1274,IF('Input&amp;Output'!$C$3=22,phase_chart!K1274,IF('Input&amp;Output'!$C$3=31,phase_chart!O1274,IF('Input&amp;Output'!$C$3=32,phase_chart!S1274,"")))))</f>
        <v>1</v>
      </c>
      <c r="M1277" s="206" t="b">
        <f>IF('Input&amp;Output'!$C$3=10,phase_chart!D1274,IF('Input&amp;Output'!$C$3=21,phase_chart!H1274,IF('Input&amp;Output'!$C$3=22,phase_chart!L1274,IF('Input&amp;Output'!$C$3=31,phase_chart!P1274,IF('Input&amp;Output'!$C$3=32,phase_chart!T1274,"")))))</f>
        <v>0</v>
      </c>
      <c r="N1277" s="205" t="b">
        <f>IF('Input&amp;Output'!$C$3=10,phase_chart!E1274,IF('Input&amp;Output'!$C$3=21,phase_chart!I1274,IF('Input&amp;Output'!$C$3=22,phase_chart!M1274,IF('Input&amp;Output'!$C$3=31,phase_chart!Q1274,IF('Input&amp;Output'!$C$3=32,phase_chart!U1274,"")))))</f>
        <v>0</v>
      </c>
      <c r="P1277" s="159">
        <f ca="1">IF(NOT($J1277=0),IF($J1277&lt;IF($P1276=0,0,VLOOKUP(P1276,tbL!$M$37:$Q$43,IF(L1277=TRUE,2,4))),IF($J1277&gt;=VLOOKUP(P1276,tbL!$M$37:$Q$43,IF(L1277=TRUE,3,5)),$P1276,IF(AND(L1276=TRUE,L1277=TRUE),$P1276,$P1276-1)),IF(AND(L1277=TRUE,J1277=VLOOKUP(P1276,tbL!$M$37:$Q$43,IF(L1277=TRUE,2,4))),P1276,IF($P1276+1&gt;$C$12,$C$12,$P1276+1))),0)</f>
        <v>1</v>
      </c>
      <c r="Q1277" s="159">
        <f t="shared" ca="1" si="565"/>
        <v>1</v>
      </c>
      <c r="R1277" s="207">
        <f t="shared" ref="R1277:R1285" ca="1" si="592">IF(L1277=TRUE,IF(OR(K1276=0,R1276=1),1,0),0)</f>
        <v>0</v>
      </c>
      <c r="S1277" s="208"/>
      <c r="T1277" s="159">
        <f t="shared" si="582"/>
        <v>0</v>
      </c>
      <c r="U1277" s="209" t="str">
        <f ca="1">IF(AND(T1277=-1,N1277=TRUE),"*",IF(AND(U1276="*",N1277=TRUE),"*",IF(AND(AND(L1277=TRUE,U1276="*"),J1277&lt;VLOOKUP(V1276+1,tbL!$M$38:$O$43,3)),"*","")))</f>
        <v>*</v>
      </c>
      <c r="V1277" s="204">
        <f t="shared" ca="1" si="566"/>
        <v>1</v>
      </c>
      <c r="Y1277" s="159" t="str">
        <f t="shared" ca="1" si="567"/>
        <v/>
      </c>
      <c r="Z1277" s="159" t="str">
        <f t="shared" si="568"/>
        <v/>
      </c>
      <c r="AA1277" s="159">
        <f t="shared" ca="1" si="587"/>
        <v>1</v>
      </c>
      <c r="AC1277" s="161" t="str">
        <f t="shared" ca="1" si="569"/>
        <v/>
      </c>
      <c r="AD1277" s="161">
        <f t="shared" ca="1" si="570"/>
        <v>1</v>
      </c>
      <c r="AE1277" s="161" t="str">
        <f t="shared" ca="1" si="590"/>
        <v/>
      </c>
      <c r="AF1277" s="161">
        <f t="shared" ca="1" si="571"/>
        <v>1</v>
      </c>
      <c r="AG1277" s="161" t="str">
        <f t="shared" ca="1" si="572"/>
        <v/>
      </c>
      <c r="AH1277" s="161">
        <f t="shared" ca="1" si="573"/>
        <v>1</v>
      </c>
      <c r="AI1277" s="161" t="str">
        <f t="shared" ca="1" si="574"/>
        <v/>
      </c>
      <c r="AJ1277" s="161">
        <f t="shared" ca="1" si="575"/>
        <v>1</v>
      </c>
      <c r="AL1277" s="161" t="str">
        <f t="shared" ca="1" si="576"/>
        <v/>
      </c>
      <c r="AM1277" s="161">
        <f t="shared" ca="1" si="586"/>
        <v>1</v>
      </c>
      <c r="AN1277" s="161" t="str">
        <f t="shared" ca="1" si="577"/>
        <v/>
      </c>
      <c r="AO1277" s="161">
        <f t="shared" ca="1" si="585"/>
        <v>1</v>
      </c>
      <c r="AP1277" s="161" t="str">
        <f t="shared" ca="1" si="578"/>
        <v/>
      </c>
      <c r="AQ1277" s="161">
        <f t="shared" ca="1" si="583"/>
        <v>1</v>
      </c>
      <c r="AR1277" s="161" t="str">
        <f t="shared" ca="1" si="579"/>
        <v/>
      </c>
      <c r="AS1277" s="161">
        <f t="shared" ca="1" si="580"/>
        <v>1</v>
      </c>
      <c r="AT1277" s="159" t="str">
        <f t="shared" ca="1" si="588"/>
        <v/>
      </c>
      <c r="AU1277" s="210">
        <f t="shared" ca="1" si="564"/>
        <v>14</v>
      </c>
      <c r="AV1277" s="209"/>
      <c r="AW1277" s="204">
        <f t="shared" si="581"/>
        <v>14333.222222222208</v>
      </c>
      <c r="AX1277" s="159"/>
      <c r="AZ1277" s="159"/>
      <c r="BM1277" s="207"/>
      <c r="BN1277" s="212"/>
      <c r="BP1277" s="209"/>
      <c r="BQ1277" s="211"/>
      <c r="BR1277" s="211"/>
      <c r="BS1277" s="211"/>
      <c r="BT1277" s="211"/>
      <c r="BU1277" s="211"/>
      <c r="BV1277" s="211"/>
      <c r="BW1277" s="211"/>
      <c r="BX1277" s="211"/>
      <c r="BY1277" s="211"/>
      <c r="BZ1277" s="211"/>
      <c r="CA1277" s="209"/>
      <c r="CB1277" s="224"/>
      <c r="CC1277" s="204"/>
      <c r="CD1277" s="204"/>
      <c r="CE1277" s="204"/>
      <c r="CF1277" s="211"/>
      <c r="CG1277" s="211"/>
      <c r="CI1277" s="209"/>
      <c r="CJ1277" s="209"/>
      <c r="ES1277" s="165"/>
      <c r="ET1277" s="165"/>
      <c r="EU1277" s="166"/>
      <c r="EV1277" s="209"/>
      <c r="EW1277" s="211"/>
      <c r="EX1277" s="211"/>
      <c r="EY1277" s="211"/>
      <c r="EZ1277" s="211"/>
      <c r="FA1277" s="211"/>
      <c r="FD1277" s="165"/>
      <c r="FE1277" s="165"/>
      <c r="FF1277" s="166"/>
      <c r="FG1277" s="209"/>
      <c r="FH1277" s="211"/>
      <c r="FI1277" s="211"/>
      <c r="FJ1277" s="211"/>
      <c r="FK1277" s="211"/>
      <c r="FL1277" s="211"/>
    </row>
    <row r="1278" spans="9:168">
      <c r="I1278" s="221">
        <f t="shared" si="584"/>
        <v>74</v>
      </c>
      <c r="J1278" s="159">
        <f>'v-t_chart'!C1275</f>
        <v>87</v>
      </c>
      <c r="K1278" s="204">
        <f t="shared" ca="1" si="591"/>
        <v>254.82299999999998</v>
      </c>
      <c r="L1278" s="205" t="b">
        <f>IF('Input&amp;Output'!$C$3=10,phase_chart!C1275,IF('Input&amp;Output'!$C$3=21,phase_chart!G1275,IF('Input&amp;Output'!$C$3=22,phase_chart!K1275,IF('Input&amp;Output'!$C$3=31,phase_chart!O1275,IF('Input&amp;Output'!$C$3=32,phase_chart!S1275,"")))))</f>
        <v>1</v>
      </c>
      <c r="M1278" s="206" t="b">
        <f>IF('Input&amp;Output'!$C$3=10,phase_chart!D1275,IF('Input&amp;Output'!$C$3=21,phase_chart!H1275,IF('Input&amp;Output'!$C$3=22,phase_chart!L1275,IF('Input&amp;Output'!$C$3=31,phase_chart!P1275,IF('Input&amp;Output'!$C$3=32,phase_chart!T1275,"")))))</f>
        <v>0</v>
      </c>
      <c r="N1278" s="205" t="b">
        <f>IF('Input&amp;Output'!$C$3=10,phase_chart!E1275,IF('Input&amp;Output'!$C$3=21,phase_chart!I1275,IF('Input&amp;Output'!$C$3=22,phase_chart!M1275,IF('Input&amp;Output'!$C$3=31,phase_chart!Q1275,IF('Input&amp;Output'!$C$3=32,phase_chart!U1275,"")))))</f>
        <v>0</v>
      </c>
      <c r="P1278" s="159">
        <f ca="1">IF(NOT($J1278=0),IF($J1278&lt;IF($P1277=0,0,VLOOKUP(P1277,tbL!$M$37:$Q$43,IF(L1278=TRUE,2,4))),IF($J1278&gt;=VLOOKUP(P1277,tbL!$M$37:$Q$43,IF(L1278=TRUE,3,5)),$P1277,IF(AND(L1277=TRUE,L1278=TRUE),$P1277,$P1277-1)),IF(AND(L1278=TRUE,J1278=VLOOKUP(P1277,tbL!$M$37:$Q$43,IF(L1278=TRUE,2,4))),P1277,IF($P1277+1&gt;$C$12,$C$12,$P1277+1))),0)</f>
        <v>1</v>
      </c>
      <c r="Q1278" s="159">
        <f t="shared" ca="1" si="565"/>
        <v>1</v>
      </c>
      <c r="R1278" s="207">
        <f t="shared" ca="1" si="592"/>
        <v>0</v>
      </c>
      <c r="S1278" s="208"/>
      <c r="T1278" s="159">
        <f t="shared" si="582"/>
        <v>0</v>
      </c>
      <c r="U1278" s="209" t="str">
        <f ca="1">IF(AND(T1278=-1,N1278=TRUE),"*",IF(AND(U1277="*",N1278=TRUE),"*",IF(AND(AND(L1278=TRUE,U1277="*"),J1278&lt;VLOOKUP(V1277+1,tbL!$M$38:$O$43,3)),"*","")))</f>
        <v>*</v>
      </c>
      <c r="V1278" s="204">
        <f t="shared" ca="1" si="566"/>
        <v>1</v>
      </c>
      <c r="Y1278" s="159" t="str">
        <f t="shared" ca="1" si="567"/>
        <v/>
      </c>
      <c r="Z1278" s="159" t="str">
        <f t="shared" si="568"/>
        <v/>
      </c>
      <c r="AA1278" s="159">
        <f t="shared" ca="1" si="587"/>
        <v>1</v>
      </c>
      <c r="AC1278" s="161" t="str">
        <f t="shared" ca="1" si="569"/>
        <v/>
      </c>
      <c r="AD1278" s="161">
        <f t="shared" ca="1" si="570"/>
        <v>1</v>
      </c>
      <c r="AE1278" s="161" t="str">
        <f t="shared" ca="1" si="590"/>
        <v/>
      </c>
      <c r="AF1278" s="161">
        <f t="shared" ca="1" si="571"/>
        <v>1</v>
      </c>
      <c r="AG1278" s="161" t="str">
        <f t="shared" ca="1" si="572"/>
        <v/>
      </c>
      <c r="AH1278" s="161">
        <f t="shared" ca="1" si="573"/>
        <v>1</v>
      </c>
      <c r="AI1278" s="161" t="str">
        <f t="shared" ca="1" si="574"/>
        <v/>
      </c>
      <c r="AJ1278" s="161">
        <f t="shared" ca="1" si="575"/>
        <v>1</v>
      </c>
      <c r="AL1278" s="161" t="str">
        <f t="shared" ca="1" si="576"/>
        <v/>
      </c>
      <c r="AM1278" s="161">
        <f t="shared" ca="1" si="586"/>
        <v>1</v>
      </c>
      <c r="AN1278" s="161" t="str">
        <f t="shared" ca="1" si="577"/>
        <v/>
      </c>
      <c r="AO1278" s="161">
        <f t="shared" ca="1" si="585"/>
        <v>1</v>
      </c>
      <c r="AP1278" s="161" t="str">
        <f t="shared" ca="1" si="578"/>
        <v/>
      </c>
      <c r="AQ1278" s="161">
        <f t="shared" ca="1" si="583"/>
        <v>1</v>
      </c>
      <c r="AR1278" s="161" t="str">
        <f t="shared" ca="1" si="579"/>
        <v/>
      </c>
      <c r="AS1278" s="161">
        <f t="shared" ca="1" si="580"/>
        <v>1</v>
      </c>
      <c r="AT1278" s="159" t="str">
        <f t="shared" ca="1" si="588"/>
        <v/>
      </c>
      <c r="AU1278" s="210">
        <f t="shared" ca="1" si="564"/>
        <v>14</v>
      </c>
      <c r="AV1278" s="209"/>
      <c r="AW1278" s="204">
        <f t="shared" si="581"/>
        <v>14357.388888888874</v>
      </c>
      <c r="AX1278" s="159"/>
      <c r="AZ1278" s="159"/>
      <c r="BM1278" s="207"/>
      <c r="BN1278" s="212"/>
      <c r="BP1278" s="209"/>
      <c r="BQ1278" s="211"/>
      <c r="BR1278" s="211"/>
      <c r="BS1278" s="211"/>
      <c r="BT1278" s="211"/>
      <c r="BU1278" s="211"/>
      <c r="BV1278" s="211"/>
      <c r="BW1278" s="211"/>
      <c r="BX1278" s="211"/>
      <c r="BY1278" s="211"/>
      <c r="BZ1278" s="211"/>
      <c r="CA1278" s="209"/>
      <c r="CB1278" s="224"/>
      <c r="CC1278" s="204"/>
      <c r="CD1278" s="204"/>
      <c r="CE1278" s="204"/>
      <c r="CF1278" s="211"/>
      <c r="CG1278" s="211"/>
      <c r="CI1278" s="209"/>
      <c r="CJ1278" s="209"/>
      <c r="ES1278" s="165"/>
      <c r="ET1278" s="165"/>
      <c r="EU1278" s="166"/>
      <c r="EV1278" s="209"/>
      <c r="EW1278" s="211"/>
      <c r="EX1278" s="211"/>
      <c r="EY1278" s="211"/>
      <c r="EZ1278" s="211"/>
      <c r="FA1278" s="211"/>
      <c r="FD1278" s="165"/>
      <c r="FE1278" s="165"/>
      <c r="FF1278" s="166"/>
      <c r="FG1278" s="209"/>
      <c r="FH1278" s="211"/>
      <c r="FI1278" s="211"/>
      <c r="FJ1278" s="211"/>
      <c r="FK1278" s="211"/>
      <c r="FL1278" s="211"/>
    </row>
    <row r="1279" spans="9:168">
      <c r="I1279" s="221">
        <f t="shared" si="584"/>
        <v>75</v>
      </c>
      <c r="J1279" s="159">
        <f>'v-t_chart'!C1276</f>
        <v>87.9</v>
      </c>
      <c r="K1279" s="204">
        <f t="shared" ca="1" si="591"/>
        <v>257.45909999999998</v>
      </c>
      <c r="L1279" s="205" t="b">
        <f>IF('Input&amp;Output'!$C$3=10,phase_chart!C1276,IF('Input&amp;Output'!$C$3=21,phase_chart!G1276,IF('Input&amp;Output'!$C$3=22,phase_chart!K1276,IF('Input&amp;Output'!$C$3=31,phase_chart!O1276,IF('Input&amp;Output'!$C$3=32,phase_chart!S1276,"")))))</f>
        <v>1</v>
      </c>
      <c r="M1279" s="206" t="b">
        <f>IF('Input&amp;Output'!$C$3=10,phase_chart!D1276,IF('Input&amp;Output'!$C$3=21,phase_chart!H1276,IF('Input&amp;Output'!$C$3=22,phase_chart!L1276,IF('Input&amp;Output'!$C$3=31,phase_chart!P1276,IF('Input&amp;Output'!$C$3=32,phase_chart!T1276,"")))))</f>
        <v>0</v>
      </c>
      <c r="N1279" s="205" t="b">
        <f>IF('Input&amp;Output'!$C$3=10,phase_chart!E1276,IF('Input&amp;Output'!$C$3=21,phase_chart!I1276,IF('Input&amp;Output'!$C$3=22,phase_chart!M1276,IF('Input&amp;Output'!$C$3=31,phase_chart!Q1276,IF('Input&amp;Output'!$C$3=32,phase_chart!U1276,"")))))</f>
        <v>0</v>
      </c>
      <c r="P1279" s="159">
        <f ca="1">IF(NOT($J1279=0),IF($J1279&lt;IF($P1278=0,0,VLOOKUP(P1278,tbL!$M$37:$Q$43,IF(L1279=TRUE,2,4))),IF($J1279&gt;=VLOOKUP(P1278,tbL!$M$37:$Q$43,IF(L1279=TRUE,3,5)),$P1278,IF(AND(L1278=TRUE,L1279=TRUE),$P1278,$P1278-1)),IF(AND(L1279=TRUE,J1279=VLOOKUP(P1278,tbL!$M$37:$Q$43,IF(L1279=TRUE,2,4))),P1278,IF($P1278+1&gt;$C$12,$C$12,$P1278+1))),0)</f>
        <v>1</v>
      </c>
      <c r="Q1279" s="159">
        <f t="shared" ca="1" si="565"/>
        <v>1</v>
      </c>
      <c r="R1279" s="207">
        <f t="shared" ca="1" si="592"/>
        <v>0</v>
      </c>
      <c r="S1279" s="208"/>
      <c r="T1279" s="159">
        <f t="shared" si="582"/>
        <v>0</v>
      </c>
      <c r="U1279" s="209" t="str">
        <f ca="1">IF(AND(T1279=-1,N1279=TRUE),"*",IF(AND(U1278="*",N1279=TRUE),"*",IF(AND(AND(L1279=TRUE,U1278="*"),J1279&lt;VLOOKUP(V1278+1,tbL!$M$38:$O$43,3)),"*","")))</f>
        <v>*</v>
      </c>
      <c r="V1279" s="204">
        <f t="shared" ca="1" si="566"/>
        <v>1</v>
      </c>
      <c r="Y1279" s="159" t="str">
        <f t="shared" ca="1" si="567"/>
        <v/>
      </c>
      <c r="Z1279" s="159" t="str">
        <f t="shared" si="568"/>
        <v/>
      </c>
      <c r="AA1279" s="159">
        <f t="shared" ca="1" si="587"/>
        <v>1</v>
      </c>
      <c r="AC1279" s="161" t="str">
        <f t="shared" ca="1" si="569"/>
        <v/>
      </c>
      <c r="AD1279" s="161">
        <f t="shared" ca="1" si="570"/>
        <v>1</v>
      </c>
      <c r="AE1279" s="161" t="str">
        <f t="shared" ca="1" si="590"/>
        <v/>
      </c>
      <c r="AF1279" s="161">
        <f t="shared" ca="1" si="571"/>
        <v>1</v>
      </c>
      <c r="AG1279" s="161" t="str">
        <f t="shared" ca="1" si="572"/>
        <v/>
      </c>
      <c r="AH1279" s="161">
        <f t="shared" ca="1" si="573"/>
        <v>1</v>
      </c>
      <c r="AI1279" s="161" t="str">
        <f t="shared" ca="1" si="574"/>
        <v/>
      </c>
      <c r="AJ1279" s="161">
        <f t="shared" ca="1" si="575"/>
        <v>1</v>
      </c>
      <c r="AL1279" s="161" t="str">
        <f t="shared" ca="1" si="576"/>
        <v/>
      </c>
      <c r="AM1279" s="161">
        <f t="shared" ca="1" si="586"/>
        <v>1</v>
      </c>
      <c r="AN1279" s="161" t="str">
        <f t="shared" ca="1" si="577"/>
        <v/>
      </c>
      <c r="AO1279" s="161">
        <f t="shared" ca="1" si="585"/>
        <v>1</v>
      </c>
      <c r="AP1279" s="161" t="str">
        <f t="shared" ca="1" si="578"/>
        <v/>
      </c>
      <c r="AQ1279" s="161">
        <f t="shared" ca="1" si="583"/>
        <v>1</v>
      </c>
      <c r="AR1279" s="161" t="str">
        <f t="shared" ca="1" si="579"/>
        <v/>
      </c>
      <c r="AS1279" s="161">
        <f t="shared" ca="1" si="580"/>
        <v>1</v>
      </c>
      <c r="AT1279" s="159" t="str">
        <f t="shared" ca="1" si="588"/>
        <v/>
      </c>
      <c r="AU1279" s="210">
        <f t="shared" ca="1" si="564"/>
        <v>14</v>
      </c>
      <c r="AV1279" s="209"/>
      <c r="AW1279" s="204">
        <f t="shared" si="581"/>
        <v>14381.80555555554</v>
      </c>
      <c r="AX1279" s="159"/>
      <c r="AZ1279" s="159"/>
      <c r="BM1279" s="207"/>
      <c r="BN1279" s="212"/>
      <c r="BP1279" s="209"/>
      <c r="BQ1279" s="211"/>
      <c r="BR1279" s="211"/>
      <c r="BS1279" s="211"/>
      <c r="BT1279" s="211"/>
      <c r="BU1279" s="211"/>
      <c r="BV1279" s="211"/>
      <c r="BW1279" s="211"/>
      <c r="BX1279" s="211"/>
      <c r="BY1279" s="211"/>
      <c r="BZ1279" s="211"/>
      <c r="CA1279" s="209"/>
      <c r="CB1279" s="224"/>
      <c r="CC1279" s="204"/>
      <c r="CD1279" s="204"/>
      <c r="CE1279" s="204"/>
      <c r="CF1279" s="211"/>
      <c r="CG1279" s="211"/>
      <c r="CI1279" s="209"/>
      <c r="CJ1279" s="209"/>
      <c r="ES1279" s="165"/>
      <c r="ET1279" s="165"/>
      <c r="EU1279" s="166"/>
      <c r="EV1279" s="209"/>
      <c r="EW1279" s="211"/>
      <c r="EX1279" s="211"/>
      <c r="EY1279" s="211"/>
      <c r="EZ1279" s="211"/>
      <c r="FA1279" s="211"/>
      <c r="FD1279" s="165"/>
      <c r="FE1279" s="165"/>
      <c r="FF1279" s="166"/>
      <c r="FG1279" s="209"/>
      <c r="FH1279" s="211"/>
      <c r="FI1279" s="211"/>
      <c r="FJ1279" s="211"/>
      <c r="FK1279" s="211"/>
      <c r="FL1279" s="211"/>
    </row>
    <row r="1280" spans="9:168">
      <c r="I1280" s="221">
        <f t="shared" si="584"/>
        <v>76</v>
      </c>
      <c r="J1280" s="159">
        <f>'v-t_chart'!C1277</f>
        <v>88.8</v>
      </c>
      <c r="K1280" s="204">
        <f t="shared" ca="1" si="591"/>
        <v>260.09519999999998</v>
      </c>
      <c r="L1280" s="205" t="b">
        <f>IF('Input&amp;Output'!$C$3=10,phase_chart!C1277,IF('Input&amp;Output'!$C$3=21,phase_chart!G1277,IF('Input&amp;Output'!$C$3=22,phase_chart!K1277,IF('Input&amp;Output'!$C$3=31,phase_chart!O1277,IF('Input&amp;Output'!$C$3=32,phase_chart!S1277,"")))))</f>
        <v>1</v>
      </c>
      <c r="M1280" s="206" t="b">
        <f>IF('Input&amp;Output'!$C$3=10,phase_chart!D1277,IF('Input&amp;Output'!$C$3=21,phase_chart!H1277,IF('Input&amp;Output'!$C$3=22,phase_chart!L1277,IF('Input&amp;Output'!$C$3=31,phase_chart!P1277,IF('Input&amp;Output'!$C$3=32,phase_chart!T1277,"")))))</f>
        <v>0</v>
      </c>
      <c r="N1280" s="205" t="b">
        <f>IF('Input&amp;Output'!$C$3=10,phase_chart!E1277,IF('Input&amp;Output'!$C$3=21,phase_chart!I1277,IF('Input&amp;Output'!$C$3=22,phase_chart!M1277,IF('Input&amp;Output'!$C$3=31,phase_chart!Q1277,IF('Input&amp;Output'!$C$3=32,phase_chart!U1277,"")))))</f>
        <v>0</v>
      </c>
      <c r="P1280" s="159">
        <f ca="1">IF(NOT($J1280=0),IF($J1280&lt;IF($P1279=0,0,VLOOKUP(P1279,tbL!$M$37:$Q$43,IF(L1280=TRUE,2,4))),IF($J1280&gt;=VLOOKUP(P1279,tbL!$M$37:$Q$43,IF(L1280=TRUE,3,5)),$P1279,IF(AND(L1279=TRUE,L1280=TRUE),$P1279,$P1279-1)),IF(AND(L1280=TRUE,J1280=VLOOKUP(P1279,tbL!$M$37:$Q$43,IF(L1280=TRUE,2,4))),P1279,IF($P1279+1&gt;$C$12,$C$12,$P1279+1))),0)</f>
        <v>1</v>
      </c>
      <c r="Q1280" s="159">
        <f t="shared" ca="1" si="565"/>
        <v>1</v>
      </c>
      <c r="R1280" s="207">
        <f t="shared" ca="1" si="592"/>
        <v>0</v>
      </c>
      <c r="S1280" s="208"/>
      <c r="T1280" s="159">
        <f t="shared" si="582"/>
        <v>0</v>
      </c>
      <c r="U1280" s="209" t="str">
        <f ca="1">IF(AND(T1280=-1,N1280=TRUE),"*",IF(AND(U1279="*",N1280=TRUE),"*",IF(AND(AND(L1280=TRUE,U1279="*"),J1280&lt;VLOOKUP(V1279+1,tbL!$M$38:$O$43,3)),"*","")))</f>
        <v>*</v>
      </c>
      <c r="V1280" s="204">
        <f t="shared" ca="1" si="566"/>
        <v>1</v>
      </c>
      <c r="Y1280" s="159" t="str">
        <f t="shared" ca="1" si="567"/>
        <v/>
      </c>
      <c r="Z1280" s="159" t="str">
        <f t="shared" si="568"/>
        <v/>
      </c>
      <c r="AA1280" s="159">
        <f t="shared" ca="1" si="587"/>
        <v>1</v>
      </c>
      <c r="AC1280" s="161" t="str">
        <f t="shared" ca="1" si="569"/>
        <v/>
      </c>
      <c r="AD1280" s="161">
        <f t="shared" ca="1" si="570"/>
        <v>1</v>
      </c>
      <c r="AE1280" s="161" t="str">
        <f t="shared" ca="1" si="590"/>
        <v/>
      </c>
      <c r="AF1280" s="161">
        <f t="shared" ca="1" si="571"/>
        <v>1</v>
      </c>
      <c r="AG1280" s="161" t="str">
        <f t="shared" ca="1" si="572"/>
        <v/>
      </c>
      <c r="AH1280" s="161">
        <f t="shared" ca="1" si="573"/>
        <v>1</v>
      </c>
      <c r="AI1280" s="161" t="str">
        <f t="shared" ca="1" si="574"/>
        <v/>
      </c>
      <c r="AJ1280" s="161">
        <f t="shared" ca="1" si="575"/>
        <v>1</v>
      </c>
      <c r="AL1280" s="161" t="str">
        <f t="shared" ca="1" si="576"/>
        <v/>
      </c>
      <c r="AM1280" s="161">
        <f t="shared" ca="1" si="586"/>
        <v>1</v>
      </c>
      <c r="AN1280" s="161" t="str">
        <f t="shared" ca="1" si="577"/>
        <v/>
      </c>
      <c r="AO1280" s="161">
        <f t="shared" ca="1" si="585"/>
        <v>1</v>
      </c>
      <c r="AP1280" s="161" t="str">
        <f t="shared" ca="1" si="578"/>
        <v/>
      </c>
      <c r="AQ1280" s="161">
        <f t="shared" ca="1" si="583"/>
        <v>1</v>
      </c>
      <c r="AR1280" s="161" t="str">
        <f t="shared" ca="1" si="579"/>
        <v/>
      </c>
      <c r="AS1280" s="161">
        <f t="shared" ca="1" si="580"/>
        <v>1</v>
      </c>
      <c r="AT1280" s="159" t="str">
        <f t="shared" ca="1" si="588"/>
        <v/>
      </c>
      <c r="AU1280" s="210">
        <f t="shared" ca="1" si="564"/>
        <v>14</v>
      </c>
      <c r="AV1280" s="209"/>
      <c r="AW1280" s="204">
        <f t="shared" si="581"/>
        <v>14406.472222222206</v>
      </c>
      <c r="AX1280" s="159"/>
      <c r="AZ1280" s="159"/>
      <c r="BM1280" s="207"/>
      <c r="BN1280" s="212"/>
      <c r="BP1280" s="209"/>
      <c r="BQ1280" s="211"/>
      <c r="BR1280" s="211"/>
      <c r="BS1280" s="211"/>
      <c r="BT1280" s="211"/>
      <c r="BU1280" s="211"/>
      <c r="BV1280" s="211"/>
      <c r="BW1280" s="211"/>
      <c r="BX1280" s="211"/>
      <c r="BY1280" s="211"/>
      <c r="BZ1280" s="211"/>
      <c r="CA1280" s="209"/>
      <c r="CB1280" s="224"/>
      <c r="CC1280" s="204"/>
      <c r="CD1280" s="204"/>
      <c r="CE1280" s="204"/>
      <c r="CF1280" s="211"/>
      <c r="CG1280" s="211"/>
      <c r="CI1280" s="209"/>
      <c r="CJ1280" s="209"/>
      <c r="ES1280" s="165"/>
      <c r="ET1280" s="165"/>
      <c r="EU1280" s="166"/>
      <c r="EV1280" s="209"/>
      <c r="EW1280" s="211"/>
      <c r="EX1280" s="211"/>
      <c r="EY1280" s="211"/>
      <c r="EZ1280" s="211"/>
      <c r="FA1280" s="211"/>
      <c r="FD1280" s="165"/>
      <c r="FE1280" s="165"/>
      <c r="FF1280" s="166"/>
      <c r="FG1280" s="209"/>
      <c r="FH1280" s="211"/>
      <c r="FI1280" s="211"/>
      <c r="FJ1280" s="211"/>
      <c r="FK1280" s="211"/>
      <c r="FL1280" s="211"/>
    </row>
    <row r="1281" spans="9:168">
      <c r="I1281" s="221">
        <f t="shared" si="584"/>
        <v>77</v>
      </c>
      <c r="J1281" s="159">
        <f>'v-t_chart'!C1278</f>
        <v>89.7</v>
      </c>
      <c r="K1281" s="204">
        <f t="shared" ca="1" si="591"/>
        <v>262.73129999999998</v>
      </c>
      <c r="L1281" s="205" t="b">
        <f>IF('Input&amp;Output'!$C$3=10,phase_chart!C1278,IF('Input&amp;Output'!$C$3=21,phase_chart!G1278,IF('Input&amp;Output'!$C$3=22,phase_chart!K1278,IF('Input&amp;Output'!$C$3=31,phase_chart!O1278,IF('Input&amp;Output'!$C$3=32,phase_chart!S1278,"")))))</f>
        <v>1</v>
      </c>
      <c r="M1281" s="206" t="b">
        <f>IF('Input&amp;Output'!$C$3=10,phase_chart!D1278,IF('Input&amp;Output'!$C$3=21,phase_chart!H1278,IF('Input&amp;Output'!$C$3=22,phase_chart!L1278,IF('Input&amp;Output'!$C$3=31,phase_chart!P1278,IF('Input&amp;Output'!$C$3=32,phase_chart!T1278,"")))))</f>
        <v>0</v>
      </c>
      <c r="N1281" s="205" t="b">
        <f>IF('Input&amp;Output'!$C$3=10,phase_chart!E1278,IF('Input&amp;Output'!$C$3=21,phase_chart!I1278,IF('Input&amp;Output'!$C$3=22,phase_chart!M1278,IF('Input&amp;Output'!$C$3=31,phase_chart!Q1278,IF('Input&amp;Output'!$C$3=32,phase_chart!U1278,"")))))</f>
        <v>0</v>
      </c>
      <c r="P1281" s="159">
        <f ca="1">IF(NOT($J1281=0),IF($J1281&lt;IF($P1280=0,0,VLOOKUP(P1280,tbL!$M$37:$Q$43,IF(L1281=TRUE,2,4))),IF($J1281&gt;=VLOOKUP(P1280,tbL!$M$37:$Q$43,IF(L1281=TRUE,3,5)),$P1280,IF(AND(L1280=TRUE,L1281=TRUE),$P1280,$P1280-1)),IF(AND(L1281=TRUE,J1281=VLOOKUP(P1280,tbL!$M$37:$Q$43,IF(L1281=TRUE,2,4))),P1280,IF($P1280+1&gt;$C$12,$C$12,$P1280+1))),0)</f>
        <v>1</v>
      </c>
      <c r="Q1281" s="159">
        <f t="shared" ca="1" si="565"/>
        <v>1</v>
      </c>
      <c r="R1281" s="207">
        <f t="shared" ca="1" si="592"/>
        <v>0</v>
      </c>
      <c r="S1281" s="208"/>
      <c r="T1281" s="159">
        <f t="shared" si="582"/>
        <v>0</v>
      </c>
      <c r="U1281" s="209" t="str">
        <f ca="1">IF(AND(T1281=-1,N1281=TRUE),"*",IF(AND(U1280="*",N1281=TRUE),"*",IF(AND(AND(L1281=TRUE,U1280="*"),J1281&lt;VLOOKUP(V1280+1,tbL!$M$38:$O$43,3)),"*","")))</f>
        <v>*</v>
      </c>
      <c r="V1281" s="204">
        <f t="shared" ca="1" si="566"/>
        <v>1</v>
      </c>
      <c r="Y1281" s="159" t="str">
        <f t="shared" ca="1" si="567"/>
        <v/>
      </c>
      <c r="Z1281" s="159" t="str">
        <f t="shared" si="568"/>
        <v/>
      </c>
      <c r="AA1281" s="159">
        <f t="shared" ca="1" si="587"/>
        <v>1</v>
      </c>
      <c r="AC1281" s="161" t="str">
        <f t="shared" ca="1" si="569"/>
        <v/>
      </c>
      <c r="AD1281" s="161">
        <f t="shared" ca="1" si="570"/>
        <v>1</v>
      </c>
      <c r="AE1281" s="161" t="str">
        <f t="shared" ca="1" si="590"/>
        <v/>
      </c>
      <c r="AF1281" s="161">
        <f t="shared" ca="1" si="571"/>
        <v>1</v>
      </c>
      <c r="AG1281" s="161" t="str">
        <f t="shared" ca="1" si="572"/>
        <v/>
      </c>
      <c r="AH1281" s="161">
        <f t="shared" ca="1" si="573"/>
        <v>1</v>
      </c>
      <c r="AI1281" s="161" t="str">
        <f t="shared" ca="1" si="574"/>
        <v/>
      </c>
      <c r="AJ1281" s="161">
        <f t="shared" ca="1" si="575"/>
        <v>1</v>
      </c>
      <c r="AL1281" s="161" t="str">
        <f t="shared" ca="1" si="576"/>
        <v/>
      </c>
      <c r="AM1281" s="161">
        <f t="shared" ca="1" si="586"/>
        <v>1</v>
      </c>
      <c r="AN1281" s="161" t="str">
        <f t="shared" ca="1" si="577"/>
        <v/>
      </c>
      <c r="AO1281" s="161">
        <f t="shared" ca="1" si="585"/>
        <v>1</v>
      </c>
      <c r="AP1281" s="161" t="str">
        <f t="shared" ca="1" si="578"/>
        <v/>
      </c>
      <c r="AQ1281" s="161">
        <f t="shared" ca="1" si="583"/>
        <v>1</v>
      </c>
      <c r="AR1281" s="161" t="str">
        <f t="shared" ca="1" si="579"/>
        <v/>
      </c>
      <c r="AS1281" s="161">
        <f t="shared" ca="1" si="580"/>
        <v>1</v>
      </c>
      <c r="AT1281" s="159" t="str">
        <f t="shared" ca="1" si="588"/>
        <v/>
      </c>
      <c r="AU1281" s="210">
        <f t="shared" ca="1" si="564"/>
        <v>14</v>
      </c>
      <c r="AV1281" s="209"/>
      <c r="AW1281" s="204">
        <f t="shared" si="581"/>
        <v>14431.388888888872</v>
      </c>
      <c r="AX1281" s="159"/>
      <c r="AZ1281" s="159"/>
      <c r="BM1281" s="207"/>
      <c r="BN1281" s="212"/>
      <c r="BP1281" s="209"/>
      <c r="BQ1281" s="211"/>
      <c r="BR1281" s="211"/>
      <c r="BS1281" s="211"/>
      <c r="BT1281" s="211"/>
      <c r="BU1281" s="211"/>
      <c r="BV1281" s="211"/>
      <c r="BW1281" s="211"/>
      <c r="BX1281" s="211"/>
      <c r="BY1281" s="211"/>
      <c r="BZ1281" s="211"/>
      <c r="CA1281" s="209"/>
      <c r="CB1281" s="224"/>
      <c r="CC1281" s="204"/>
      <c r="CD1281" s="204"/>
      <c r="CE1281" s="204"/>
      <c r="CF1281" s="211"/>
      <c r="CG1281" s="211"/>
      <c r="CI1281" s="209"/>
      <c r="CJ1281" s="209"/>
      <c r="ES1281" s="165"/>
      <c r="ET1281" s="165"/>
      <c r="EU1281" s="166"/>
      <c r="EV1281" s="209"/>
      <c r="EW1281" s="211"/>
      <c r="EX1281" s="211"/>
      <c r="EY1281" s="211"/>
      <c r="EZ1281" s="211"/>
      <c r="FA1281" s="211"/>
      <c r="FD1281" s="165"/>
      <c r="FE1281" s="165"/>
      <c r="FF1281" s="166"/>
      <c r="FG1281" s="209"/>
      <c r="FH1281" s="211"/>
      <c r="FI1281" s="211"/>
      <c r="FJ1281" s="211"/>
      <c r="FK1281" s="211"/>
      <c r="FL1281" s="211"/>
    </row>
    <row r="1282" spans="9:168">
      <c r="I1282" s="221">
        <f t="shared" si="584"/>
        <v>78</v>
      </c>
      <c r="J1282" s="159">
        <f>'v-t_chart'!C1279</f>
        <v>90.3</v>
      </c>
      <c r="K1282" s="204">
        <f t="shared" ca="1" si="591"/>
        <v>264.48869999999999</v>
      </c>
      <c r="L1282" s="205" t="b">
        <f>IF('Input&amp;Output'!$C$3=10,phase_chart!C1279,IF('Input&amp;Output'!$C$3=21,phase_chart!G1279,IF('Input&amp;Output'!$C$3=22,phase_chart!K1279,IF('Input&amp;Output'!$C$3=31,phase_chart!O1279,IF('Input&amp;Output'!$C$3=32,phase_chart!S1279,"")))))</f>
        <v>0</v>
      </c>
      <c r="M1282" s="206" t="b">
        <f>IF('Input&amp;Output'!$C$3=10,phase_chart!D1279,IF('Input&amp;Output'!$C$3=21,phase_chart!H1279,IF('Input&amp;Output'!$C$3=22,phase_chart!L1279,IF('Input&amp;Output'!$C$3=31,phase_chart!P1279,IF('Input&amp;Output'!$C$3=32,phase_chart!T1279,"")))))</f>
        <v>1</v>
      </c>
      <c r="N1282" s="205" t="b">
        <f>IF('Input&amp;Output'!$C$3=10,phase_chart!E1279,IF('Input&amp;Output'!$C$3=21,phase_chart!I1279,IF('Input&amp;Output'!$C$3=22,phase_chart!M1279,IF('Input&amp;Output'!$C$3=31,phase_chart!Q1279,IF('Input&amp;Output'!$C$3=32,phase_chart!U1279,"")))))</f>
        <v>0</v>
      </c>
      <c r="P1282" s="159">
        <f ca="1">IF(NOT($J1282=0),IF($J1282&lt;IF($P1281=0,0,VLOOKUP(P1281,tbL!$M$37:$Q$43,IF(L1282=TRUE,2,4))),IF($J1282&gt;=VLOOKUP(P1281,tbL!$M$37:$Q$43,IF(L1282=TRUE,3,5)),$P1281,IF(AND(L1281=TRUE,L1282=TRUE),$P1281,$P1281-1)),IF(AND(L1282=TRUE,J1282=VLOOKUP(P1281,tbL!$M$37:$Q$43,IF(L1282=TRUE,2,4))),P1281,IF($P1281+1&gt;$C$12,$C$12,$P1281+1))),0)</f>
        <v>1</v>
      </c>
      <c r="Q1282" s="159">
        <f t="shared" ca="1" si="565"/>
        <v>1</v>
      </c>
      <c r="R1282" s="207">
        <f t="shared" si="592"/>
        <v>0</v>
      </c>
      <c r="S1282" s="208"/>
      <c r="T1282" s="159">
        <f t="shared" si="582"/>
        <v>1</v>
      </c>
      <c r="U1282" s="209" t="str">
        <f ca="1">IF(AND(T1282=-1,N1282=TRUE),"*",IF(AND(U1281="*",N1282=TRUE),"*",IF(AND(AND(L1282=TRUE,U1281="*"),J1282&lt;VLOOKUP(V1281+1,tbL!$M$38:$O$43,3)),"*","")))</f>
        <v/>
      </c>
      <c r="V1282" s="204">
        <f t="shared" ca="1" si="566"/>
        <v>1</v>
      </c>
      <c r="Y1282" s="159" t="str">
        <f t="shared" ca="1" si="567"/>
        <v/>
      </c>
      <c r="Z1282" s="159" t="str">
        <f t="shared" si="568"/>
        <v/>
      </c>
      <c r="AA1282" s="159">
        <f t="shared" ca="1" si="587"/>
        <v>1</v>
      </c>
      <c r="AC1282" s="161" t="str">
        <f t="shared" ca="1" si="569"/>
        <v/>
      </c>
      <c r="AD1282" s="161">
        <f t="shared" ca="1" si="570"/>
        <v>1</v>
      </c>
      <c r="AE1282" s="161" t="str">
        <f t="shared" ca="1" si="590"/>
        <v/>
      </c>
      <c r="AF1282" s="161">
        <f t="shared" ca="1" si="571"/>
        <v>1</v>
      </c>
      <c r="AG1282" s="161" t="str">
        <f t="shared" ca="1" si="572"/>
        <v/>
      </c>
      <c r="AH1282" s="161">
        <f t="shared" ca="1" si="573"/>
        <v>1</v>
      </c>
      <c r="AI1282" s="161" t="str">
        <f t="shared" ca="1" si="574"/>
        <v/>
      </c>
      <c r="AJ1282" s="161">
        <f t="shared" ca="1" si="575"/>
        <v>1</v>
      </c>
      <c r="AL1282" s="161" t="str">
        <f t="shared" ca="1" si="576"/>
        <v/>
      </c>
      <c r="AM1282" s="161">
        <f t="shared" ca="1" si="586"/>
        <v>1</v>
      </c>
      <c r="AN1282" s="161" t="str">
        <f t="shared" ca="1" si="577"/>
        <v/>
      </c>
      <c r="AO1282" s="161">
        <f t="shared" ca="1" si="585"/>
        <v>1</v>
      </c>
      <c r="AP1282" s="161" t="str">
        <f t="shared" ca="1" si="578"/>
        <v/>
      </c>
      <c r="AQ1282" s="161">
        <f t="shared" ca="1" si="583"/>
        <v>1</v>
      </c>
      <c r="AR1282" s="161" t="str">
        <f t="shared" ca="1" si="579"/>
        <v/>
      </c>
      <c r="AS1282" s="161">
        <f t="shared" ca="1" si="580"/>
        <v>1</v>
      </c>
      <c r="AT1282" s="159" t="str">
        <f t="shared" ca="1" si="588"/>
        <v/>
      </c>
      <c r="AU1282" s="210">
        <f t="shared" ca="1" si="564"/>
        <v>14</v>
      </c>
      <c r="AV1282" s="209"/>
      <c r="AW1282" s="204">
        <f t="shared" si="581"/>
        <v>14456.472222222206</v>
      </c>
      <c r="AX1282" s="159"/>
      <c r="AZ1282" s="159"/>
      <c r="BM1282" s="207"/>
      <c r="BN1282" s="212"/>
      <c r="BP1282" s="209"/>
      <c r="BQ1282" s="211"/>
      <c r="BR1282" s="211"/>
      <c r="BS1282" s="211"/>
      <c r="BT1282" s="211"/>
      <c r="BU1282" s="211"/>
      <c r="BV1282" s="211"/>
      <c r="BW1282" s="211"/>
      <c r="BX1282" s="211"/>
      <c r="BY1282" s="211"/>
      <c r="BZ1282" s="211"/>
      <c r="CA1282" s="209"/>
      <c r="CB1282" s="224"/>
      <c r="CC1282" s="204"/>
      <c r="CD1282" s="204"/>
      <c r="CE1282" s="204"/>
      <c r="CF1282" s="211"/>
      <c r="CG1282" s="211"/>
      <c r="CI1282" s="209"/>
      <c r="CJ1282" s="209"/>
      <c r="ES1282" s="165"/>
      <c r="ET1282" s="165"/>
      <c r="EU1282" s="166"/>
      <c r="EV1282" s="209"/>
      <c r="EW1282" s="211"/>
      <c r="EX1282" s="211"/>
      <c r="EY1282" s="211"/>
      <c r="EZ1282" s="211"/>
      <c r="FA1282" s="211"/>
      <c r="FD1282" s="165"/>
      <c r="FE1282" s="165"/>
      <c r="FF1282" s="166"/>
      <c r="FG1282" s="209"/>
      <c r="FH1282" s="211"/>
      <c r="FI1282" s="211"/>
      <c r="FJ1282" s="211"/>
      <c r="FK1282" s="211"/>
      <c r="FL1282" s="211"/>
    </row>
    <row r="1283" spans="9:168">
      <c r="I1283" s="221">
        <f t="shared" si="584"/>
        <v>79</v>
      </c>
      <c r="J1283" s="159">
        <f>'v-t_chart'!C1280</f>
        <v>90.6</v>
      </c>
      <c r="K1283" s="204">
        <f t="shared" ca="1" si="591"/>
        <v>265.36739999999998</v>
      </c>
      <c r="L1283" s="205" t="b">
        <f>IF('Input&amp;Output'!$C$3=10,phase_chart!C1280,IF('Input&amp;Output'!$C$3=21,phase_chart!G1280,IF('Input&amp;Output'!$C$3=22,phase_chart!K1280,IF('Input&amp;Output'!$C$3=31,phase_chart!O1280,IF('Input&amp;Output'!$C$3=32,phase_chart!S1280,"")))))</f>
        <v>0</v>
      </c>
      <c r="M1283" s="206" t="b">
        <f>IF('Input&amp;Output'!$C$3=10,phase_chart!D1280,IF('Input&amp;Output'!$C$3=21,phase_chart!H1280,IF('Input&amp;Output'!$C$3=22,phase_chart!L1280,IF('Input&amp;Output'!$C$3=31,phase_chart!P1280,IF('Input&amp;Output'!$C$3=32,phase_chart!T1280,"")))))</f>
        <v>1</v>
      </c>
      <c r="N1283" s="205" t="b">
        <f>IF('Input&amp;Output'!$C$3=10,phase_chart!E1280,IF('Input&amp;Output'!$C$3=21,phase_chart!I1280,IF('Input&amp;Output'!$C$3=22,phase_chart!M1280,IF('Input&amp;Output'!$C$3=31,phase_chart!Q1280,IF('Input&amp;Output'!$C$3=32,phase_chart!U1280,"")))))</f>
        <v>0</v>
      </c>
      <c r="P1283" s="159">
        <f ca="1">IF(NOT($J1283=0),IF($J1283&lt;IF($P1282=0,0,VLOOKUP(P1282,tbL!$M$37:$Q$43,IF(L1283=TRUE,2,4))),IF($J1283&gt;=VLOOKUP(P1282,tbL!$M$37:$Q$43,IF(L1283=TRUE,3,5)),$P1282,IF(AND(L1282=TRUE,L1283=TRUE),$P1282,$P1282-1)),IF(AND(L1283=TRUE,J1283=VLOOKUP(P1282,tbL!$M$37:$Q$43,IF(L1283=TRUE,2,4))),P1282,IF($P1282+1&gt;$C$12,$C$12,$P1282+1))),0)</f>
        <v>1</v>
      </c>
      <c r="Q1283" s="159">
        <f t="shared" ca="1" si="565"/>
        <v>1</v>
      </c>
      <c r="R1283" s="207">
        <f t="shared" si="592"/>
        <v>0</v>
      </c>
      <c r="S1283" s="208"/>
      <c r="T1283" s="159">
        <f t="shared" si="582"/>
        <v>0</v>
      </c>
      <c r="U1283" s="209" t="str">
        <f ca="1">IF(AND(T1283=-1,N1283=TRUE),"*",IF(AND(U1282="*",N1283=TRUE),"*",IF(AND(AND(L1283=TRUE,U1282="*"),J1283&lt;VLOOKUP(V1282+1,tbL!$M$38:$O$43,3)),"*","")))</f>
        <v/>
      </c>
      <c r="V1283" s="204">
        <f t="shared" ca="1" si="566"/>
        <v>1</v>
      </c>
      <c r="Y1283" s="159" t="str">
        <f t="shared" ca="1" si="567"/>
        <v/>
      </c>
      <c r="Z1283" s="159" t="str">
        <f t="shared" si="568"/>
        <v/>
      </c>
      <c r="AA1283" s="159">
        <f t="shared" ca="1" si="587"/>
        <v>1</v>
      </c>
      <c r="AC1283" s="161" t="str">
        <f t="shared" ca="1" si="569"/>
        <v/>
      </c>
      <c r="AD1283" s="161">
        <f t="shared" ca="1" si="570"/>
        <v>1</v>
      </c>
      <c r="AE1283" s="161" t="str">
        <f t="shared" ca="1" si="590"/>
        <v/>
      </c>
      <c r="AF1283" s="161">
        <f t="shared" ca="1" si="571"/>
        <v>1</v>
      </c>
      <c r="AG1283" s="161" t="str">
        <f t="shared" ca="1" si="572"/>
        <v/>
      </c>
      <c r="AH1283" s="161">
        <f t="shared" ca="1" si="573"/>
        <v>1</v>
      </c>
      <c r="AI1283" s="161" t="str">
        <f t="shared" ca="1" si="574"/>
        <v/>
      </c>
      <c r="AJ1283" s="161">
        <f t="shared" ca="1" si="575"/>
        <v>1</v>
      </c>
      <c r="AL1283" s="161" t="str">
        <f t="shared" ca="1" si="576"/>
        <v/>
      </c>
      <c r="AM1283" s="161">
        <f t="shared" ca="1" si="586"/>
        <v>1</v>
      </c>
      <c r="AN1283" s="161" t="str">
        <f t="shared" ca="1" si="577"/>
        <v/>
      </c>
      <c r="AO1283" s="161">
        <f t="shared" ca="1" si="585"/>
        <v>1</v>
      </c>
      <c r="AP1283" s="161" t="str">
        <f t="shared" ca="1" si="578"/>
        <v/>
      </c>
      <c r="AQ1283" s="161">
        <f t="shared" ca="1" si="583"/>
        <v>1</v>
      </c>
      <c r="AR1283" s="161" t="str">
        <f t="shared" ca="1" si="579"/>
        <v/>
      </c>
      <c r="AS1283" s="161">
        <f t="shared" ca="1" si="580"/>
        <v>1</v>
      </c>
      <c r="AT1283" s="159" t="str">
        <f t="shared" ca="1" si="588"/>
        <v/>
      </c>
      <c r="AU1283" s="210">
        <f t="shared" ca="1" si="564"/>
        <v>14</v>
      </c>
      <c r="AV1283" s="209"/>
      <c r="AW1283" s="204">
        <f t="shared" si="581"/>
        <v>14481.638888888872</v>
      </c>
      <c r="AX1283" s="159"/>
      <c r="AZ1283" s="159"/>
      <c r="BM1283" s="207"/>
      <c r="BN1283" s="212"/>
      <c r="BP1283" s="209"/>
      <c r="BQ1283" s="211"/>
      <c r="BR1283" s="211"/>
      <c r="BS1283" s="211"/>
      <c r="BT1283" s="211"/>
      <c r="BU1283" s="211"/>
      <c r="BV1283" s="211"/>
      <c r="BW1283" s="211"/>
      <c r="BX1283" s="211"/>
      <c r="BY1283" s="211"/>
      <c r="BZ1283" s="211"/>
      <c r="CA1283" s="209"/>
      <c r="CB1283" s="224"/>
      <c r="CC1283" s="204"/>
      <c r="CD1283" s="204"/>
      <c r="CE1283" s="204"/>
      <c r="CF1283" s="211"/>
      <c r="CG1283" s="211"/>
      <c r="CI1283" s="209"/>
      <c r="CJ1283" s="209"/>
      <c r="ES1283" s="165"/>
      <c r="ET1283" s="165"/>
      <c r="EU1283" s="166"/>
      <c r="EV1283" s="209"/>
      <c r="EW1283" s="211"/>
      <c r="EX1283" s="211"/>
      <c r="EY1283" s="211"/>
      <c r="EZ1283" s="211"/>
      <c r="FA1283" s="211"/>
      <c r="FD1283" s="165"/>
      <c r="FE1283" s="165"/>
      <c r="FF1283" s="166"/>
      <c r="FG1283" s="209"/>
      <c r="FH1283" s="211"/>
      <c r="FI1283" s="211"/>
      <c r="FJ1283" s="211"/>
      <c r="FK1283" s="211"/>
      <c r="FL1283" s="211"/>
    </row>
    <row r="1284" spans="9:168">
      <c r="I1284" s="221">
        <f t="shared" si="584"/>
        <v>80</v>
      </c>
      <c r="J1284" s="159">
        <f>'v-t_chart'!C1281</f>
        <v>90.6</v>
      </c>
      <c r="K1284" s="204">
        <f t="shared" ca="1" si="591"/>
        <v>265.36739999999998</v>
      </c>
      <c r="L1284" s="205" t="b">
        <f>IF('Input&amp;Output'!$C$3=10,phase_chart!C1281,IF('Input&amp;Output'!$C$3=21,phase_chart!G1281,IF('Input&amp;Output'!$C$3=22,phase_chart!K1281,IF('Input&amp;Output'!$C$3=31,phase_chart!O1281,IF('Input&amp;Output'!$C$3=32,phase_chart!S1281,"")))))</f>
        <v>0</v>
      </c>
      <c r="M1284" s="206" t="b">
        <f>IF('Input&amp;Output'!$C$3=10,phase_chart!D1281,IF('Input&amp;Output'!$C$3=21,phase_chart!H1281,IF('Input&amp;Output'!$C$3=22,phase_chart!L1281,IF('Input&amp;Output'!$C$3=31,phase_chart!P1281,IF('Input&amp;Output'!$C$3=32,phase_chart!T1281,"")))))</f>
        <v>1</v>
      </c>
      <c r="N1284" s="205" t="b">
        <f>IF('Input&amp;Output'!$C$3=10,phase_chart!E1281,IF('Input&amp;Output'!$C$3=21,phase_chart!I1281,IF('Input&amp;Output'!$C$3=22,phase_chart!M1281,IF('Input&amp;Output'!$C$3=31,phase_chart!Q1281,IF('Input&amp;Output'!$C$3=32,phase_chart!U1281,"")))))</f>
        <v>0</v>
      </c>
      <c r="P1284" s="159">
        <f ca="1">IF(NOT($J1284=0),IF($J1284&lt;IF($P1283=0,0,VLOOKUP(P1283,tbL!$M$37:$Q$43,IF(L1284=TRUE,2,4))),IF($J1284&gt;=VLOOKUP(P1283,tbL!$M$37:$Q$43,IF(L1284=TRUE,3,5)),$P1283,IF(AND(L1283=TRUE,L1284=TRUE),$P1283,$P1283-1)),IF(AND(L1284=TRUE,J1284=VLOOKUP(P1283,tbL!$M$37:$Q$43,IF(L1284=TRUE,2,4))),P1283,IF($P1283+1&gt;$C$12,$C$12,$P1283+1))),0)</f>
        <v>1</v>
      </c>
      <c r="Q1284" s="159">
        <f t="shared" ca="1" si="565"/>
        <v>1</v>
      </c>
      <c r="R1284" s="207">
        <f t="shared" si="592"/>
        <v>0</v>
      </c>
      <c r="S1284" s="208"/>
      <c r="T1284" s="159">
        <f t="shared" si="582"/>
        <v>0</v>
      </c>
      <c r="U1284" s="209" t="str">
        <f ca="1">IF(AND(T1284=-1,N1284=TRUE),"*",IF(AND(U1283="*",N1284=TRUE),"*",IF(AND(AND(L1284=TRUE,U1283="*"),J1284&lt;VLOOKUP(V1283+1,tbL!$M$38:$O$43,3)),"*","")))</f>
        <v/>
      </c>
      <c r="V1284" s="204">
        <f t="shared" ca="1" si="566"/>
        <v>1</v>
      </c>
      <c r="Y1284" s="159" t="str">
        <f t="shared" ca="1" si="567"/>
        <v/>
      </c>
      <c r="Z1284" s="159" t="str">
        <f t="shared" si="568"/>
        <v/>
      </c>
      <c r="AA1284" s="159">
        <f t="shared" ca="1" si="587"/>
        <v>1</v>
      </c>
      <c r="AC1284" s="161" t="str">
        <f t="shared" ca="1" si="569"/>
        <v/>
      </c>
      <c r="AD1284" s="161">
        <f t="shared" ca="1" si="570"/>
        <v>1</v>
      </c>
      <c r="AE1284" s="161" t="str">
        <f t="shared" ca="1" si="590"/>
        <v/>
      </c>
      <c r="AF1284" s="161">
        <f t="shared" ca="1" si="571"/>
        <v>1</v>
      </c>
      <c r="AG1284" s="161" t="str">
        <f t="shared" ca="1" si="572"/>
        <v/>
      </c>
      <c r="AH1284" s="161">
        <f t="shared" ca="1" si="573"/>
        <v>1</v>
      </c>
      <c r="AI1284" s="161" t="str">
        <f t="shared" ca="1" si="574"/>
        <v/>
      </c>
      <c r="AJ1284" s="161">
        <f t="shared" ca="1" si="575"/>
        <v>1</v>
      </c>
      <c r="AL1284" s="161" t="str">
        <f t="shared" ca="1" si="576"/>
        <v/>
      </c>
      <c r="AM1284" s="161">
        <f t="shared" ca="1" si="586"/>
        <v>1</v>
      </c>
      <c r="AN1284" s="161" t="str">
        <f t="shared" ca="1" si="577"/>
        <v/>
      </c>
      <c r="AO1284" s="161">
        <f t="shared" ca="1" si="585"/>
        <v>1</v>
      </c>
      <c r="AP1284" s="161" t="str">
        <f t="shared" ca="1" si="578"/>
        <v/>
      </c>
      <c r="AQ1284" s="161">
        <f t="shared" ca="1" si="583"/>
        <v>1</v>
      </c>
      <c r="AR1284" s="161" t="str">
        <f t="shared" ca="1" si="579"/>
        <v/>
      </c>
      <c r="AS1284" s="161">
        <f t="shared" ca="1" si="580"/>
        <v>1</v>
      </c>
      <c r="AT1284" s="159" t="str">
        <f t="shared" ca="1" si="588"/>
        <v/>
      </c>
      <c r="AU1284" s="210">
        <f t="shared" ref="AU1284:AU1347" ca="1" si="593">IF(Y1284=0,$C$17/100,IF(OR(K1284&lt;$C$17,AA1284=0),$C$17/100,(VLOOKUP($AS1284,$B$5:$C$11,2)*$J1284)/100))</f>
        <v>14</v>
      </c>
      <c r="AV1284" s="209"/>
      <c r="AW1284" s="204">
        <f t="shared" si="581"/>
        <v>14506.805555555538</v>
      </c>
      <c r="AX1284" s="159"/>
      <c r="AZ1284" s="159"/>
      <c r="BM1284" s="207"/>
      <c r="BN1284" s="212"/>
      <c r="BP1284" s="209"/>
      <c r="BQ1284" s="211"/>
      <c r="BR1284" s="211"/>
      <c r="BS1284" s="211"/>
      <c r="BT1284" s="211"/>
      <c r="BU1284" s="211"/>
      <c r="BV1284" s="211"/>
      <c r="BW1284" s="211"/>
      <c r="BX1284" s="211"/>
      <c r="BY1284" s="211"/>
      <c r="BZ1284" s="211"/>
      <c r="CA1284" s="209"/>
      <c r="CB1284" s="224"/>
      <c r="CC1284" s="204"/>
      <c r="CD1284" s="204"/>
      <c r="CE1284" s="204"/>
      <c r="CF1284" s="211"/>
      <c r="CG1284" s="211"/>
      <c r="CI1284" s="209"/>
      <c r="CJ1284" s="209"/>
      <c r="ES1284" s="165"/>
      <c r="ET1284" s="165"/>
      <c r="EU1284" s="166"/>
      <c r="EV1284" s="209"/>
      <c r="EW1284" s="211"/>
      <c r="EX1284" s="211"/>
      <c r="EY1284" s="211"/>
      <c r="EZ1284" s="211"/>
      <c r="FA1284" s="211"/>
      <c r="FD1284" s="165"/>
      <c r="FE1284" s="165"/>
      <c r="FF1284" s="166"/>
      <c r="FG1284" s="209"/>
      <c r="FH1284" s="211"/>
      <c r="FI1284" s="211"/>
      <c r="FJ1284" s="211"/>
      <c r="FK1284" s="211"/>
      <c r="FL1284" s="211"/>
    </row>
    <row r="1285" spans="9:168">
      <c r="I1285" s="221">
        <f t="shared" si="584"/>
        <v>81</v>
      </c>
      <c r="J1285" s="159">
        <f>'v-t_chart'!C1282</f>
        <v>90.5</v>
      </c>
      <c r="K1285" s="204">
        <f t="shared" ca="1" si="591"/>
        <v>265.0745</v>
      </c>
      <c r="L1285" s="205" t="b">
        <f>IF('Input&amp;Output'!$C$3=10,phase_chart!C1282,IF('Input&amp;Output'!$C$3=21,phase_chart!G1282,IF('Input&amp;Output'!$C$3=22,phase_chart!K1282,IF('Input&amp;Output'!$C$3=31,phase_chart!O1282,IF('Input&amp;Output'!$C$3=32,phase_chart!S1282,"")))))</f>
        <v>0</v>
      </c>
      <c r="M1285" s="206" t="b">
        <f>IF('Input&amp;Output'!$C$3=10,phase_chart!D1282,IF('Input&amp;Output'!$C$3=21,phase_chart!H1282,IF('Input&amp;Output'!$C$3=22,phase_chart!L1282,IF('Input&amp;Output'!$C$3=31,phase_chart!P1282,IF('Input&amp;Output'!$C$3=32,phase_chart!T1282,"")))))</f>
        <v>1</v>
      </c>
      <c r="N1285" s="205" t="b">
        <f>IF('Input&amp;Output'!$C$3=10,phase_chart!E1282,IF('Input&amp;Output'!$C$3=21,phase_chart!I1282,IF('Input&amp;Output'!$C$3=22,phase_chart!M1282,IF('Input&amp;Output'!$C$3=31,phase_chart!Q1282,IF('Input&amp;Output'!$C$3=32,phase_chart!U1282,"")))))</f>
        <v>0</v>
      </c>
      <c r="P1285" s="159">
        <f ca="1">IF(NOT($J1285=0),IF($J1285&lt;IF($P1284=0,0,VLOOKUP(P1284,tbL!$M$37:$Q$43,IF(L1285=TRUE,2,4))),IF($J1285&gt;=VLOOKUP(P1284,tbL!$M$37:$Q$43,IF(L1285=TRUE,3,5)),$P1284,IF(AND(L1284=TRUE,L1285=TRUE),$P1284,$P1284-1)),IF(AND(L1285=TRUE,J1285=VLOOKUP(P1284,tbL!$M$37:$Q$43,IF(L1285=TRUE,2,4))),P1284,IF($P1284+1&gt;$C$12,$C$12,$P1284+1))),0)</f>
        <v>1</v>
      </c>
      <c r="Q1285" s="159">
        <f t="shared" ref="Q1285:Q1348" ca="1" si="594">P1285</f>
        <v>1</v>
      </c>
      <c r="R1285" s="207">
        <f t="shared" si="592"/>
        <v>0</v>
      </c>
      <c r="S1285" s="208"/>
      <c r="T1285" s="159">
        <f t="shared" si="582"/>
        <v>0</v>
      </c>
      <c r="U1285" s="209" t="str">
        <f ca="1">IF(AND(T1285=-1,N1285=TRUE),"*",IF(AND(U1284="*",N1285=TRUE),"*",IF(AND(AND(L1285=TRUE,U1284="*"),J1285&lt;VLOOKUP(V1284+1,tbL!$M$38:$O$43,3)),"*","")))</f>
        <v/>
      </c>
      <c r="V1285" s="204">
        <f t="shared" ref="V1285:V1348" ca="1" si="595">IF(U1285="*",IF(Q1285&gt;V1284,V1284,Q1285),Q1285)</f>
        <v>1</v>
      </c>
      <c r="Y1285" s="159" t="str">
        <f t="shared" ref="Y1285:Y1348" ca="1" si="596">IF(OR($V1285=3,OR($V1285=1,$V1285=2)),IF(OR($V1288=0,OR($V1289=0,OR($V1290=0,OR($V1291=0,OR($V1292=0,OR($V1293=0,$V1294=0)))))),IF(J1285&lt;IF(V1285=3,$D$18,IF(V1285=2,$F$13,$F$8)),0,IF(Y1284=0,0,IF(J1285&lt;10,0,""))),""),"")</f>
        <v/>
      </c>
      <c r="Z1285" s="159" t="str">
        <f t="shared" ref="Z1285:Z1348" si="597">IF(AND(AND(J1290&gt;0,J1289=0),Z1284=""),1,IF(Z1284=1,IF(AND(J1285&gt;0,J1286-J1285&gt;0),"",1),""))</f>
        <v/>
      </c>
      <c r="AA1285" s="159">
        <f t="shared" ca="1" si="587"/>
        <v>1</v>
      </c>
      <c r="AC1285" s="161" t="str">
        <f t="shared" ref="AC1285:AC1348" ca="1" si="598">IF(OR(OR($AT1285=-1,$R1285=1),AA1285=0),"",IF(AND(AA1284=AA1286,AA1285&lt;&gt;AA1284),"*",""))</f>
        <v/>
      </c>
      <c r="AD1285" s="161">
        <f t="shared" ref="AD1285:AD1348" ca="1" si="599">IF(AC1285="*",AA1284,AA1285)</f>
        <v>1</v>
      </c>
      <c r="AE1285" s="161" t="str">
        <f t="shared" ca="1" si="590"/>
        <v/>
      </c>
      <c r="AF1285" s="161">
        <f t="shared" ref="AF1285:AF1348" ca="1" si="600">IF(AE1285="*",AD1284,IF(AE1284="*",AD1283,AD1285))</f>
        <v>1</v>
      </c>
      <c r="AG1285" s="161" t="str">
        <f t="shared" ref="AG1285:AG1348" ca="1" si="601">IF(OR(OR(OR($AT1285=-1,$R1285=1),AF1285=0),AG1282="*"),"",IF(AND(AND(AND(AF1284=AF1288,AF1285&lt;&gt;AF1284),AF1285=AF1286),AF1285=AF1287),"*",""))</f>
        <v/>
      </c>
      <c r="AH1285" s="161">
        <f t="shared" ref="AH1285:AH1348" ca="1" si="602">IF(AG1285="*",AF1284,IF(AG1284="*",AF1283,IF(AG1283="*",AF1282,AF1285)))</f>
        <v>1</v>
      </c>
      <c r="AI1285" s="161" t="str">
        <f t="shared" ref="AI1285:AI1348" ca="1" si="603">IF(OR(OR(OR($AT1285=-1,$R1285=1),AH1285=0),AI1281="*"),"",IF(AND(AND(AND(AND(AH1284=AH1289,AH1285&lt;&gt;AH1284),AH1285=AH1286),AH1285=AH1287),AH1285=AH1288),"*",""))</f>
        <v/>
      </c>
      <c r="AJ1285" s="161">
        <f t="shared" ref="AJ1285:AJ1348" ca="1" si="604">IF(AI1285="*",AH1284,IF(AI1284="*",AH1283,IF(AI1283="*",AH1282,IF(AI1282="*",AH1281,AH1285))))</f>
        <v>1</v>
      </c>
      <c r="AL1285" s="161" t="str">
        <f t="shared" ref="AL1285:AL1348" ca="1" si="605">IF(OR(OR(OR($AT1285=-1,$R1285=1),AJ1285=0),AL1281="*"),"",IF(AND(AND(AND(AND(AJ1284=AJ1289,AJ1285&lt;&gt;AJ1284),AJ1285=AJ1286),AJ1285=AJ1287),AJ1285=AJ1288),"*",""))</f>
        <v/>
      </c>
      <c r="AM1285" s="161">
        <f t="shared" ca="1" si="586"/>
        <v>1</v>
      </c>
      <c r="AN1285" s="161" t="str">
        <f t="shared" ref="AN1285:AN1348" ca="1" si="606">IF(OR(OR(OR($AT1285=-1,$R1285=1),AM1285=0),AN1282="*"),"",IF(AND(AND(AND(AM1284=AM1288,AM1285&lt;&gt;AM1284),AM1285=AM1286),AM1285=AM1287),"*",""))</f>
        <v/>
      </c>
      <c r="AO1285" s="161">
        <f t="shared" ca="1" si="585"/>
        <v>1</v>
      </c>
      <c r="AP1285" s="161" t="str">
        <f t="shared" ref="AP1285:AP1348" ca="1" si="607">IF(OR(OR($AT1285=-1,$R1285=1),AO1285=0),"",IF(AND(AND(AO1284=AO1287,AO1285&lt;&gt;AO1284),AO1285=AO1286),"*",""))</f>
        <v/>
      </c>
      <c r="AQ1285" s="161">
        <f t="shared" ca="1" si="583"/>
        <v>1</v>
      </c>
      <c r="AR1285" s="161" t="str">
        <f t="shared" ref="AR1285:AR1348" ca="1" si="608">IF(OR(OR($AT1285=-1,$R1285=1),AQ1285=0),"",IF(AND(AQ1284=AQ1286,AQ1285&lt;&gt;AQ1284),"*",""))</f>
        <v/>
      </c>
      <c r="AS1285" s="161">
        <f t="shared" ref="AS1285:AS1348" ca="1" si="609">IF(AR1285="*",AQ1284,AQ1285)</f>
        <v>1</v>
      </c>
      <c r="AT1285" s="159" t="str">
        <f t="shared" ca="1" si="588"/>
        <v/>
      </c>
      <c r="AU1285" s="210">
        <f t="shared" ca="1" si="593"/>
        <v>14</v>
      </c>
      <c r="AV1285" s="209"/>
      <c r="AW1285" s="204">
        <f t="shared" ref="AW1285:AW1348" si="610">AW1284+J1285/3.6</f>
        <v>14531.944444444427</v>
      </c>
      <c r="AX1285" s="159"/>
      <c r="AZ1285" s="159"/>
      <c r="BM1285" s="207"/>
      <c r="BN1285" s="212"/>
      <c r="BP1285" s="209"/>
      <c r="BQ1285" s="211"/>
      <c r="BR1285" s="211"/>
      <c r="BS1285" s="211"/>
      <c r="BT1285" s="211"/>
      <c r="BU1285" s="211"/>
      <c r="BV1285" s="211"/>
      <c r="BW1285" s="211"/>
      <c r="BX1285" s="211"/>
      <c r="BY1285" s="211"/>
      <c r="BZ1285" s="211"/>
      <c r="CA1285" s="209"/>
      <c r="CB1285" s="224"/>
      <c r="CC1285" s="204"/>
      <c r="CD1285" s="204"/>
      <c r="CE1285" s="204"/>
      <c r="CF1285" s="211"/>
      <c r="CG1285" s="211"/>
      <c r="CI1285" s="209"/>
      <c r="CJ1285" s="209"/>
      <c r="ES1285" s="165"/>
      <c r="ET1285" s="165"/>
      <c r="EU1285" s="166"/>
      <c r="EV1285" s="209"/>
      <c r="EW1285" s="211"/>
      <c r="EX1285" s="211"/>
      <c r="EY1285" s="211"/>
      <c r="EZ1285" s="211"/>
      <c r="FA1285" s="211"/>
      <c r="FD1285" s="165"/>
      <c r="FE1285" s="165"/>
      <c r="FF1285" s="166"/>
      <c r="FG1285" s="209"/>
      <c r="FH1285" s="211"/>
      <c r="FI1285" s="211"/>
      <c r="FJ1285" s="211"/>
      <c r="FK1285" s="211"/>
      <c r="FL1285" s="211"/>
    </row>
    <row r="1286" spans="9:168">
      <c r="I1286" s="221">
        <f t="shared" si="584"/>
        <v>82</v>
      </c>
      <c r="J1286" s="159">
        <f>'v-t_chart'!C1283</f>
        <v>90.4</v>
      </c>
      <c r="K1286" s="204">
        <f t="shared" ca="1" si="591"/>
        <v>264.78160000000003</v>
      </c>
      <c r="L1286" s="205" t="b">
        <f>IF('Input&amp;Output'!$C$3=10,phase_chart!C1283,IF('Input&amp;Output'!$C$3=21,phase_chart!G1283,IF('Input&amp;Output'!$C$3=22,phase_chart!K1283,IF('Input&amp;Output'!$C$3=31,phase_chart!O1283,IF('Input&amp;Output'!$C$3=32,phase_chart!S1283,"")))))</f>
        <v>0</v>
      </c>
      <c r="M1286" s="206" t="b">
        <f>IF('Input&amp;Output'!$C$3=10,phase_chart!D1283,IF('Input&amp;Output'!$C$3=21,phase_chart!H1283,IF('Input&amp;Output'!$C$3=22,phase_chart!L1283,IF('Input&amp;Output'!$C$3=31,phase_chart!P1283,IF('Input&amp;Output'!$C$3=32,phase_chart!T1283,"")))))</f>
        <v>1</v>
      </c>
      <c r="N1286" s="205" t="b">
        <f>IF('Input&amp;Output'!$C$3=10,phase_chart!E1283,IF('Input&amp;Output'!$C$3=21,phase_chart!I1283,IF('Input&amp;Output'!$C$3=22,phase_chart!M1283,IF('Input&amp;Output'!$C$3=31,phase_chart!Q1283,IF('Input&amp;Output'!$C$3=32,phase_chart!U1283,"")))))</f>
        <v>0</v>
      </c>
      <c r="P1286" s="159">
        <f ca="1">IF(NOT($J1286=0),IF($J1286&lt;IF($P1285=0,0,VLOOKUP(P1285,tbL!$M$37:$Q$43,IF(L1286=TRUE,2,4))),IF($J1286&gt;=VLOOKUP(P1285,tbL!$M$37:$Q$43,IF(L1286=TRUE,3,5)),$P1285,IF(AND(L1285=TRUE,L1286=TRUE),$P1285,$P1285-1)),IF(AND(L1286=TRUE,J1286=VLOOKUP(P1285,tbL!$M$37:$Q$43,IF(L1286=TRUE,2,4))),P1285,IF($P1285+1&gt;$C$12,$C$12,$P1285+1))),0)</f>
        <v>1</v>
      </c>
      <c r="Q1286" s="159">
        <f t="shared" ca="1" si="594"/>
        <v>1</v>
      </c>
      <c r="R1286" s="207">
        <f t="shared" ref="R1286:R1329" si="611">IF(L1286=TRUE,IF(OR(K1285=0,R1285=1),1,0),0)</f>
        <v>0</v>
      </c>
      <c r="S1286" s="208"/>
      <c r="T1286" s="159">
        <f t="shared" ref="T1286:T1349" si="612">IF(AND(L1285=TRUE,M1286=TRUE),1,IF(AND(L1285=TRUE,N1286=TRUE),-1,0))</f>
        <v>0</v>
      </c>
      <c r="U1286" s="209" t="str">
        <f ca="1">IF(AND(T1286=-1,N1286=TRUE),"*",IF(AND(U1285="*",N1286=TRUE),"*",IF(AND(AND(L1286=TRUE,U1285="*"),J1286&lt;VLOOKUP(V1285+1,tbL!$M$38:$O$43,3)),"*","")))</f>
        <v/>
      </c>
      <c r="V1286" s="204">
        <f t="shared" ca="1" si="595"/>
        <v>1</v>
      </c>
      <c r="Y1286" s="159" t="str">
        <f t="shared" ca="1" si="596"/>
        <v/>
      </c>
      <c r="Z1286" s="159" t="str">
        <f t="shared" si="597"/>
        <v/>
      </c>
      <c r="AA1286" s="159">
        <f t="shared" ca="1" si="587"/>
        <v>1</v>
      </c>
      <c r="AC1286" s="161" t="str">
        <f t="shared" ca="1" si="598"/>
        <v/>
      </c>
      <c r="AD1286" s="161">
        <f t="shared" ca="1" si="599"/>
        <v>1</v>
      </c>
      <c r="AE1286" s="161" t="str">
        <f t="shared" ca="1" si="590"/>
        <v/>
      </c>
      <c r="AF1286" s="161">
        <f t="shared" ca="1" si="600"/>
        <v>1</v>
      </c>
      <c r="AG1286" s="161" t="str">
        <f t="shared" ca="1" si="601"/>
        <v/>
      </c>
      <c r="AH1286" s="161">
        <f t="shared" ca="1" si="602"/>
        <v>1</v>
      </c>
      <c r="AI1286" s="161" t="str">
        <f t="shared" ca="1" si="603"/>
        <v/>
      </c>
      <c r="AJ1286" s="161">
        <f t="shared" ca="1" si="604"/>
        <v>1</v>
      </c>
      <c r="AL1286" s="161" t="str">
        <f t="shared" ca="1" si="605"/>
        <v/>
      </c>
      <c r="AM1286" s="161">
        <f t="shared" ca="1" si="586"/>
        <v>1</v>
      </c>
      <c r="AN1286" s="161" t="str">
        <f t="shared" ca="1" si="606"/>
        <v/>
      </c>
      <c r="AO1286" s="161">
        <f t="shared" ca="1" si="585"/>
        <v>1</v>
      </c>
      <c r="AP1286" s="161" t="str">
        <f t="shared" ca="1" si="607"/>
        <v/>
      </c>
      <c r="AQ1286" s="161">
        <f t="shared" ref="AQ1286:AQ1349" ca="1" si="613">IF(AP1286="*",AO1285,IF(AP1285="*",AO1284,AO1286))</f>
        <v>1</v>
      </c>
      <c r="AR1286" s="161" t="str">
        <f t="shared" ca="1" si="608"/>
        <v/>
      </c>
      <c r="AS1286" s="161">
        <f t="shared" ca="1" si="609"/>
        <v>1</v>
      </c>
      <c r="AT1286" s="159" t="str">
        <f t="shared" ca="1" si="588"/>
        <v/>
      </c>
      <c r="AU1286" s="210">
        <f t="shared" ca="1" si="593"/>
        <v>14</v>
      </c>
      <c r="AV1286" s="209"/>
      <c r="AW1286" s="204">
        <f t="shared" si="610"/>
        <v>14557.055555555538</v>
      </c>
      <c r="AX1286" s="159"/>
      <c r="AZ1286" s="159"/>
      <c r="BM1286" s="207"/>
      <c r="BN1286" s="212"/>
      <c r="BP1286" s="209"/>
      <c r="BQ1286" s="211"/>
      <c r="BR1286" s="211"/>
      <c r="BS1286" s="211"/>
      <c r="BT1286" s="211"/>
      <c r="BU1286" s="211"/>
      <c r="BV1286" s="211"/>
      <c r="BW1286" s="211"/>
      <c r="BX1286" s="211"/>
      <c r="BY1286" s="211"/>
      <c r="BZ1286" s="211"/>
      <c r="CA1286" s="209"/>
      <c r="CB1286" s="224"/>
      <c r="CC1286" s="204"/>
      <c r="CD1286" s="204"/>
      <c r="CE1286" s="204"/>
      <c r="CF1286" s="211"/>
      <c r="CG1286" s="211"/>
      <c r="CI1286" s="209"/>
      <c r="CJ1286" s="209"/>
      <c r="ES1286" s="165"/>
      <c r="ET1286" s="165"/>
      <c r="EU1286" s="166"/>
      <c r="EV1286" s="209"/>
      <c r="EW1286" s="211"/>
      <c r="EX1286" s="211"/>
      <c r="EY1286" s="211"/>
      <c r="EZ1286" s="211"/>
      <c r="FA1286" s="211"/>
      <c r="FD1286" s="165"/>
      <c r="FE1286" s="165"/>
      <c r="FF1286" s="166"/>
      <c r="FG1286" s="209"/>
      <c r="FH1286" s="211"/>
      <c r="FI1286" s="211"/>
      <c r="FJ1286" s="211"/>
      <c r="FK1286" s="211"/>
      <c r="FL1286" s="211"/>
    </row>
    <row r="1287" spans="9:168">
      <c r="I1287" s="221">
        <f t="shared" ref="I1287:I1350" si="614">I1286+1</f>
        <v>83</v>
      </c>
      <c r="J1287" s="159">
        <f>'v-t_chart'!C1284</f>
        <v>90.1</v>
      </c>
      <c r="K1287" s="204">
        <f t="shared" ca="1" si="591"/>
        <v>263.90289999999999</v>
      </c>
      <c r="L1287" s="205" t="b">
        <f>IF('Input&amp;Output'!$C$3=10,phase_chart!C1284,IF('Input&amp;Output'!$C$3=21,phase_chart!G1284,IF('Input&amp;Output'!$C$3=22,phase_chart!K1284,IF('Input&amp;Output'!$C$3=31,phase_chart!O1284,IF('Input&amp;Output'!$C$3=32,phase_chart!S1284,"")))))</f>
        <v>0</v>
      </c>
      <c r="M1287" s="206" t="b">
        <f>IF('Input&amp;Output'!$C$3=10,phase_chart!D1284,IF('Input&amp;Output'!$C$3=21,phase_chart!H1284,IF('Input&amp;Output'!$C$3=22,phase_chart!L1284,IF('Input&amp;Output'!$C$3=31,phase_chart!P1284,IF('Input&amp;Output'!$C$3=32,phase_chart!T1284,"")))))</f>
        <v>1</v>
      </c>
      <c r="N1287" s="205" t="b">
        <f>IF('Input&amp;Output'!$C$3=10,phase_chart!E1284,IF('Input&amp;Output'!$C$3=21,phase_chart!I1284,IF('Input&amp;Output'!$C$3=22,phase_chart!M1284,IF('Input&amp;Output'!$C$3=31,phase_chart!Q1284,IF('Input&amp;Output'!$C$3=32,phase_chart!U1284,"")))))</f>
        <v>0</v>
      </c>
      <c r="P1287" s="159">
        <f ca="1">IF(NOT($J1287=0),IF($J1287&lt;IF($P1286=0,0,VLOOKUP(P1286,tbL!$M$37:$Q$43,IF(L1287=TRUE,2,4))),IF($J1287&gt;=VLOOKUP(P1286,tbL!$M$37:$Q$43,IF(L1287=TRUE,3,5)),$P1286,IF(AND(L1286=TRUE,L1287=TRUE),$P1286,$P1286-1)),IF(AND(L1287=TRUE,J1287=VLOOKUP(P1286,tbL!$M$37:$Q$43,IF(L1287=TRUE,2,4))),P1286,IF($P1286+1&gt;$C$12,$C$12,$P1286+1))),0)</f>
        <v>1</v>
      </c>
      <c r="Q1287" s="159">
        <f t="shared" ca="1" si="594"/>
        <v>1</v>
      </c>
      <c r="R1287" s="207">
        <f t="shared" si="611"/>
        <v>0</v>
      </c>
      <c r="S1287" s="208"/>
      <c r="T1287" s="159">
        <f t="shared" si="612"/>
        <v>0</v>
      </c>
      <c r="U1287" s="209" t="str">
        <f ca="1">IF(AND(T1287=-1,N1287=TRUE),"*",IF(AND(U1286="*",N1287=TRUE),"*",IF(AND(AND(L1287=TRUE,U1286="*"),J1287&lt;VLOOKUP(V1286+1,tbL!$M$38:$O$43,3)),"*","")))</f>
        <v/>
      </c>
      <c r="V1287" s="204">
        <f t="shared" ca="1" si="595"/>
        <v>1</v>
      </c>
      <c r="Y1287" s="159" t="str">
        <f t="shared" ca="1" si="596"/>
        <v/>
      </c>
      <c r="Z1287" s="159" t="str">
        <f t="shared" si="597"/>
        <v/>
      </c>
      <c r="AA1287" s="159">
        <f t="shared" ca="1" si="587"/>
        <v>1</v>
      </c>
      <c r="AC1287" s="161" t="str">
        <f t="shared" ca="1" si="598"/>
        <v/>
      </c>
      <c r="AD1287" s="161">
        <f t="shared" ca="1" si="599"/>
        <v>1</v>
      </c>
      <c r="AE1287" s="161" t="str">
        <f t="shared" ca="1" si="590"/>
        <v/>
      </c>
      <c r="AF1287" s="161">
        <f t="shared" ca="1" si="600"/>
        <v>1</v>
      </c>
      <c r="AG1287" s="161" t="str">
        <f t="shared" ca="1" si="601"/>
        <v/>
      </c>
      <c r="AH1287" s="161">
        <f t="shared" ca="1" si="602"/>
        <v>1</v>
      </c>
      <c r="AI1287" s="161" t="str">
        <f t="shared" ca="1" si="603"/>
        <v/>
      </c>
      <c r="AJ1287" s="161">
        <f t="shared" ca="1" si="604"/>
        <v>1</v>
      </c>
      <c r="AL1287" s="161" t="str">
        <f t="shared" ca="1" si="605"/>
        <v/>
      </c>
      <c r="AM1287" s="161">
        <f t="shared" ca="1" si="586"/>
        <v>1</v>
      </c>
      <c r="AN1287" s="161" t="str">
        <f t="shared" ca="1" si="606"/>
        <v/>
      </c>
      <c r="AO1287" s="161">
        <f t="shared" ref="AO1287:AO1350" ca="1" si="615">IF(AN1287="*",AM1286,IF(AN1286="*",AM1285,IF(AN1285="*",AM1284,AM1287)))</f>
        <v>1</v>
      </c>
      <c r="AP1287" s="161" t="str">
        <f t="shared" ca="1" si="607"/>
        <v/>
      </c>
      <c r="AQ1287" s="161">
        <f t="shared" ca="1" si="613"/>
        <v>1</v>
      </c>
      <c r="AR1287" s="161" t="str">
        <f t="shared" ca="1" si="608"/>
        <v/>
      </c>
      <c r="AS1287" s="161">
        <f t="shared" ca="1" si="609"/>
        <v>1</v>
      </c>
      <c r="AT1287" s="159" t="str">
        <f t="shared" ca="1" si="588"/>
        <v/>
      </c>
      <c r="AU1287" s="210">
        <f t="shared" ca="1" si="593"/>
        <v>14</v>
      </c>
      <c r="AV1287" s="209"/>
      <c r="AW1287" s="204">
        <f t="shared" si="610"/>
        <v>14582.083333333316</v>
      </c>
      <c r="AX1287" s="159"/>
      <c r="AZ1287" s="159"/>
      <c r="BM1287" s="207"/>
      <c r="BN1287" s="212"/>
      <c r="BP1287" s="209"/>
      <c r="BQ1287" s="211"/>
      <c r="BR1287" s="211"/>
      <c r="BS1287" s="211"/>
      <c r="BT1287" s="211"/>
      <c r="BU1287" s="211"/>
      <c r="BV1287" s="211"/>
      <c r="BW1287" s="211"/>
      <c r="BX1287" s="211"/>
      <c r="BY1287" s="211"/>
      <c r="BZ1287" s="211"/>
      <c r="CA1287" s="209"/>
      <c r="CB1287" s="224"/>
      <c r="CC1287" s="204"/>
      <c r="CD1287" s="204"/>
      <c r="CE1287" s="204"/>
      <c r="CF1287" s="211"/>
      <c r="CG1287" s="211"/>
      <c r="CI1287" s="209"/>
      <c r="CJ1287" s="209"/>
      <c r="ES1287" s="165"/>
      <c r="ET1287" s="165"/>
      <c r="EU1287" s="166"/>
      <c r="EV1287" s="209"/>
      <c r="EW1287" s="211"/>
      <c r="EX1287" s="211"/>
      <c r="EY1287" s="211"/>
      <c r="EZ1287" s="211"/>
      <c r="FA1287" s="211"/>
      <c r="FD1287" s="165"/>
      <c r="FE1287" s="165"/>
      <c r="FF1287" s="166"/>
      <c r="FG1287" s="209"/>
      <c r="FH1287" s="211"/>
      <c r="FI1287" s="211"/>
      <c r="FJ1287" s="211"/>
      <c r="FK1287" s="211"/>
      <c r="FL1287" s="211"/>
    </row>
    <row r="1288" spans="9:168">
      <c r="I1288" s="221">
        <f t="shared" si="614"/>
        <v>84</v>
      </c>
      <c r="J1288" s="159">
        <f>'v-t_chart'!C1285</f>
        <v>89.7</v>
      </c>
      <c r="K1288" s="204">
        <f t="shared" ca="1" si="591"/>
        <v>262.73129999999998</v>
      </c>
      <c r="L1288" s="205" t="b">
        <f>IF('Input&amp;Output'!$C$3=10,phase_chart!C1285,IF('Input&amp;Output'!$C$3=21,phase_chart!G1285,IF('Input&amp;Output'!$C$3=22,phase_chart!K1285,IF('Input&amp;Output'!$C$3=31,phase_chart!O1285,IF('Input&amp;Output'!$C$3=32,phase_chart!S1285,"")))))</f>
        <v>0</v>
      </c>
      <c r="M1288" s="206" t="b">
        <f>IF('Input&amp;Output'!$C$3=10,phase_chart!D1285,IF('Input&amp;Output'!$C$3=21,phase_chart!H1285,IF('Input&amp;Output'!$C$3=22,phase_chart!L1285,IF('Input&amp;Output'!$C$3=31,phase_chart!P1285,IF('Input&amp;Output'!$C$3=32,phase_chart!T1285,"")))))</f>
        <v>1</v>
      </c>
      <c r="N1288" s="205" t="b">
        <f>IF('Input&amp;Output'!$C$3=10,phase_chart!E1285,IF('Input&amp;Output'!$C$3=21,phase_chart!I1285,IF('Input&amp;Output'!$C$3=22,phase_chart!M1285,IF('Input&amp;Output'!$C$3=31,phase_chart!Q1285,IF('Input&amp;Output'!$C$3=32,phase_chart!U1285,"")))))</f>
        <v>0</v>
      </c>
      <c r="P1288" s="159">
        <f ca="1">IF(NOT($J1288=0),IF($J1288&lt;IF($P1287=0,0,VLOOKUP(P1287,tbL!$M$37:$Q$43,IF(L1288=TRUE,2,4))),IF($J1288&gt;=VLOOKUP(P1287,tbL!$M$37:$Q$43,IF(L1288=TRUE,3,5)),$P1287,IF(AND(L1287=TRUE,L1288=TRUE),$P1287,$P1287-1)),IF(AND(L1288=TRUE,J1288=VLOOKUP(P1287,tbL!$M$37:$Q$43,IF(L1288=TRUE,2,4))),P1287,IF($P1287+1&gt;$C$12,$C$12,$P1287+1))),0)</f>
        <v>1</v>
      </c>
      <c r="Q1288" s="159">
        <f t="shared" ca="1" si="594"/>
        <v>1</v>
      </c>
      <c r="R1288" s="207">
        <f t="shared" si="611"/>
        <v>0</v>
      </c>
      <c r="S1288" s="208"/>
      <c r="T1288" s="159">
        <f t="shared" si="612"/>
        <v>0</v>
      </c>
      <c r="U1288" s="209" t="str">
        <f ca="1">IF(AND(T1288=-1,N1288=TRUE),"*",IF(AND(U1287="*",N1288=TRUE),"*",IF(AND(AND(L1288=TRUE,U1287="*"),J1288&lt;VLOOKUP(V1287+1,tbL!$M$38:$O$43,3)),"*","")))</f>
        <v/>
      </c>
      <c r="V1288" s="204">
        <f t="shared" ca="1" si="595"/>
        <v>1</v>
      </c>
      <c r="Y1288" s="159" t="str">
        <f t="shared" ca="1" si="596"/>
        <v/>
      </c>
      <c r="Z1288" s="159" t="str">
        <f t="shared" si="597"/>
        <v/>
      </c>
      <c r="AA1288" s="159">
        <f t="shared" ca="1" si="587"/>
        <v>1</v>
      </c>
      <c r="AC1288" s="161" t="str">
        <f t="shared" ca="1" si="598"/>
        <v/>
      </c>
      <c r="AD1288" s="161">
        <f t="shared" ca="1" si="599"/>
        <v>1</v>
      </c>
      <c r="AE1288" s="161" t="str">
        <f t="shared" ca="1" si="590"/>
        <v/>
      </c>
      <c r="AF1288" s="161">
        <f t="shared" ca="1" si="600"/>
        <v>1</v>
      </c>
      <c r="AG1288" s="161" t="str">
        <f t="shared" ca="1" si="601"/>
        <v/>
      </c>
      <c r="AH1288" s="161">
        <f t="shared" ca="1" si="602"/>
        <v>1</v>
      </c>
      <c r="AI1288" s="161" t="str">
        <f t="shared" ca="1" si="603"/>
        <v/>
      </c>
      <c r="AJ1288" s="161">
        <f t="shared" ca="1" si="604"/>
        <v>1</v>
      </c>
      <c r="AL1288" s="161" t="str">
        <f t="shared" ca="1" si="605"/>
        <v/>
      </c>
      <c r="AM1288" s="161">
        <f t="shared" ref="AM1288:AM1351" ca="1" si="616">IF(AL1288="*",AJ1287,IF(AL1287="*",AJ1286,IF(AL1286="*",AJ1285,IF(AL1285="*",AJ1284,AJ1288))))</f>
        <v>1</v>
      </c>
      <c r="AN1288" s="161" t="str">
        <f t="shared" ca="1" si="606"/>
        <v/>
      </c>
      <c r="AO1288" s="161">
        <f t="shared" ca="1" si="615"/>
        <v>1</v>
      </c>
      <c r="AP1288" s="161" t="str">
        <f t="shared" ca="1" si="607"/>
        <v/>
      </c>
      <c r="AQ1288" s="161">
        <f t="shared" ca="1" si="613"/>
        <v>1</v>
      </c>
      <c r="AR1288" s="161" t="str">
        <f t="shared" ca="1" si="608"/>
        <v/>
      </c>
      <c r="AS1288" s="161">
        <f t="shared" ca="1" si="609"/>
        <v>1</v>
      </c>
      <c r="AT1288" s="159" t="str">
        <f t="shared" ca="1" si="588"/>
        <v/>
      </c>
      <c r="AU1288" s="210">
        <f t="shared" ca="1" si="593"/>
        <v>14</v>
      </c>
      <c r="AV1288" s="209"/>
      <c r="AW1288" s="204">
        <f t="shared" si="610"/>
        <v>14606.999999999982</v>
      </c>
      <c r="AX1288" s="159"/>
      <c r="AZ1288" s="159"/>
      <c r="BM1288" s="207"/>
      <c r="BN1288" s="212"/>
      <c r="BP1288" s="209"/>
      <c r="BQ1288" s="211"/>
      <c r="BR1288" s="211"/>
      <c r="BS1288" s="211"/>
      <c r="BT1288" s="211"/>
      <c r="BU1288" s="211"/>
      <c r="BV1288" s="211"/>
      <c r="BW1288" s="211"/>
      <c r="BX1288" s="211"/>
      <c r="BY1288" s="211"/>
      <c r="BZ1288" s="211"/>
      <c r="CA1288" s="209"/>
      <c r="CB1288" s="224"/>
      <c r="CC1288" s="204"/>
      <c r="CD1288" s="204"/>
      <c r="CE1288" s="204"/>
      <c r="CF1288" s="211"/>
      <c r="CG1288" s="211"/>
      <c r="CI1288" s="209"/>
      <c r="CJ1288" s="209"/>
      <c r="ES1288" s="165"/>
      <c r="ET1288" s="165"/>
      <c r="EU1288" s="166"/>
      <c r="EV1288" s="209"/>
      <c r="EW1288" s="211"/>
      <c r="EX1288" s="211"/>
      <c r="EY1288" s="211"/>
      <c r="EZ1288" s="211"/>
      <c r="FA1288" s="211"/>
      <c r="FD1288" s="165"/>
      <c r="FE1288" s="165"/>
      <c r="FF1288" s="166"/>
      <c r="FG1288" s="209"/>
      <c r="FH1288" s="211"/>
      <c r="FI1288" s="211"/>
      <c r="FJ1288" s="211"/>
      <c r="FK1288" s="211"/>
      <c r="FL1288" s="211"/>
    </row>
    <row r="1289" spans="9:168">
      <c r="I1289" s="221">
        <f t="shared" si="614"/>
        <v>85</v>
      </c>
      <c r="J1289" s="159">
        <f>'v-t_chart'!C1286</f>
        <v>89.3</v>
      </c>
      <c r="K1289" s="204">
        <f t="shared" ca="1" si="591"/>
        <v>261.55969999999996</v>
      </c>
      <c r="L1289" s="205" t="b">
        <f>IF('Input&amp;Output'!$C$3=10,phase_chart!C1286,IF('Input&amp;Output'!$C$3=21,phase_chart!G1286,IF('Input&amp;Output'!$C$3=22,phase_chart!K1286,IF('Input&amp;Output'!$C$3=31,phase_chart!O1286,IF('Input&amp;Output'!$C$3=32,phase_chart!S1286,"")))))</f>
        <v>0</v>
      </c>
      <c r="M1289" s="206" t="b">
        <f>IF('Input&amp;Output'!$C$3=10,phase_chart!D1286,IF('Input&amp;Output'!$C$3=21,phase_chart!H1286,IF('Input&amp;Output'!$C$3=22,phase_chart!L1286,IF('Input&amp;Output'!$C$3=31,phase_chart!P1286,IF('Input&amp;Output'!$C$3=32,phase_chart!T1286,"")))))</f>
        <v>1</v>
      </c>
      <c r="N1289" s="205" t="b">
        <f>IF('Input&amp;Output'!$C$3=10,phase_chart!E1286,IF('Input&amp;Output'!$C$3=21,phase_chart!I1286,IF('Input&amp;Output'!$C$3=22,phase_chart!M1286,IF('Input&amp;Output'!$C$3=31,phase_chart!Q1286,IF('Input&amp;Output'!$C$3=32,phase_chart!U1286,"")))))</f>
        <v>0</v>
      </c>
      <c r="P1289" s="159">
        <f ca="1">IF(NOT($J1289=0),IF($J1289&lt;IF($P1288=0,0,VLOOKUP(P1288,tbL!$M$37:$Q$43,IF(L1289=TRUE,2,4))),IF($J1289&gt;=VLOOKUP(P1288,tbL!$M$37:$Q$43,IF(L1289=TRUE,3,5)),$P1288,IF(AND(L1288=TRUE,L1289=TRUE),$P1288,$P1288-1)),IF(AND(L1289=TRUE,J1289=VLOOKUP(P1288,tbL!$M$37:$Q$43,IF(L1289=TRUE,2,4))),P1288,IF($P1288+1&gt;$C$12,$C$12,$P1288+1))),0)</f>
        <v>1</v>
      </c>
      <c r="Q1289" s="159">
        <f t="shared" ca="1" si="594"/>
        <v>1</v>
      </c>
      <c r="R1289" s="207">
        <f t="shared" si="611"/>
        <v>0</v>
      </c>
      <c r="S1289" s="208"/>
      <c r="T1289" s="159">
        <f t="shared" si="612"/>
        <v>0</v>
      </c>
      <c r="U1289" s="209" t="str">
        <f ca="1">IF(AND(T1289=-1,N1289=TRUE),"*",IF(AND(U1288="*",N1289=TRUE),"*",IF(AND(AND(L1289=TRUE,U1288="*"),J1289&lt;VLOOKUP(V1288+1,tbL!$M$38:$O$43,3)),"*","")))</f>
        <v/>
      </c>
      <c r="V1289" s="204">
        <f t="shared" ca="1" si="595"/>
        <v>1</v>
      </c>
      <c r="Y1289" s="159" t="str">
        <f t="shared" ca="1" si="596"/>
        <v/>
      </c>
      <c r="Z1289" s="159" t="str">
        <f t="shared" si="597"/>
        <v/>
      </c>
      <c r="AA1289" s="159">
        <f t="shared" ca="1" si="587"/>
        <v>1</v>
      </c>
      <c r="AC1289" s="161" t="str">
        <f t="shared" ca="1" si="598"/>
        <v/>
      </c>
      <c r="AD1289" s="161">
        <f t="shared" ca="1" si="599"/>
        <v>1</v>
      </c>
      <c r="AE1289" s="161" t="str">
        <f t="shared" ca="1" si="590"/>
        <v/>
      </c>
      <c r="AF1289" s="161">
        <f t="shared" ca="1" si="600"/>
        <v>1</v>
      </c>
      <c r="AG1289" s="161" t="str">
        <f t="shared" ca="1" si="601"/>
        <v/>
      </c>
      <c r="AH1289" s="161">
        <f t="shared" ca="1" si="602"/>
        <v>1</v>
      </c>
      <c r="AI1289" s="161" t="str">
        <f t="shared" ca="1" si="603"/>
        <v/>
      </c>
      <c r="AJ1289" s="161">
        <f t="shared" ca="1" si="604"/>
        <v>1</v>
      </c>
      <c r="AL1289" s="161" t="str">
        <f t="shared" ca="1" si="605"/>
        <v/>
      </c>
      <c r="AM1289" s="161">
        <f t="shared" ca="1" si="616"/>
        <v>1</v>
      </c>
      <c r="AN1289" s="161" t="str">
        <f t="shared" ca="1" si="606"/>
        <v/>
      </c>
      <c r="AO1289" s="161">
        <f t="shared" ca="1" si="615"/>
        <v>1</v>
      </c>
      <c r="AP1289" s="161" t="str">
        <f t="shared" ca="1" si="607"/>
        <v/>
      </c>
      <c r="AQ1289" s="161">
        <f t="shared" ca="1" si="613"/>
        <v>1</v>
      </c>
      <c r="AR1289" s="161" t="str">
        <f t="shared" ca="1" si="608"/>
        <v/>
      </c>
      <c r="AS1289" s="161">
        <f t="shared" ca="1" si="609"/>
        <v>1</v>
      </c>
      <c r="AT1289" s="159" t="str">
        <f t="shared" ca="1" si="588"/>
        <v/>
      </c>
      <c r="AU1289" s="210">
        <f t="shared" ca="1" si="593"/>
        <v>14</v>
      </c>
      <c r="AV1289" s="209"/>
      <c r="AW1289" s="204">
        <f t="shared" si="610"/>
        <v>14631.805555555537</v>
      </c>
      <c r="AX1289" s="159"/>
      <c r="AZ1289" s="159"/>
      <c r="BM1289" s="207"/>
      <c r="BN1289" s="212"/>
      <c r="BP1289" s="209"/>
      <c r="BQ1289" s="211"/>
      <c r="BR1289" s="211"/>
      <c r="BS1289" s="211"/>
      <c r="BT1289" s="211"/>
      <c r="BU1289" s="211"/>
      <c r="BV1289" s="211"/>
      <c r="BW1289" s="211"/>
      <c r="BX1289" s="211"/>
      <c r="BY1289" s="211"/>
      <c r="BZ1289" s="211"/>
      <c r="CA1289" s="209"/>
      <c r="CB1289" s="224"/>
      <c r="CC1289" s="204"/>
      <c r="CD1289" s="204"/>
      <c r="CE1289" s="204"/>
      <c r="CF1289" s="211"/>
      <c r="CG1289" s="211"/>
      <c r="CI1289" s="209"/>
      <c r="CJ1289" s="209"/>
      <c r="ES1289" s="165"/>
      <c r="ET1289" s="165"/>
      <c r="EU1289" s="166"/>
      <c r="EV1289" s="209"/>
      <c r="EW1289" s="211"/>
      <c r="EX1289" s="211"/>
      <c r="EY1289" s="211"/>
      <c r="EZ1289" s="211"/>
      <c r="FA1289" s="211"/>
      <c r="FD1289" s="165"/>
      <c r="FE1289" s="165"/>
      <c r="FF1289" s="166"/>
      <c r="FG1289" s="209"/>
      <c r="FH1289" s="211"/>
      <c r="FI1289" s="211"/>
      <c r="FJ1289" s="211"/>
      <c r="FK1289" s="211"/>
      <c r="FL1289" s="211"/>
    </row>
    <row r="1290" spans="9:168">
      <c r="I1290" s="221">
        <f t="shared" si="614"/>
        <v>86</v>
      </c>
      <c r="J1290" s="159">
        <f>'v-t_chart'!C1287</f>
        <v>89</v>
      </c>
      <c r="K1290" s="204">
        <f t="shared" ca="1" si="591"/>
        <v>260.68099999999998</v>
      </c>
      <c r="L1290" s="205" t="b">
        <f>IF('Input&amp;Output'!$C$3=10,phase_chart!C1287,IF('Input&amp;Output'!$C$3=21,phase_chart!G1287,IF('Input&amp;Output'!$C$3=22,phase_chart!K1287,IF('Input&amp;Output'!$C$3=31,phase_chart!O1287,IF('Input&amp;Output'!$C$3=32,phase_chart!S1287,"")))))</f>
        <v>0</v>
      </c>
      <c r="M1290" s="206" t="b">
        <f>IF('Input&amp;Output'!$C$3=10,phase_chart!D1287,IF('Input&amp;Output'!$C$3=21,phase_chart!H1287,IF('Input&amp;Output'!$C$3=22,phase_chart!L1287,IF('Input&amp;Output'!$C$3=31,phase_chart!P1287,IF('Input&amp;Output'!$C$3=32,phase_chart!T1287,"")))))</f>
        <v>1</v>
      </c>
      <c r="N1290" s="205" t="b">
        <f>IF('Input&amp;Output'!$C$3=10,phase_chart!E1287,IF('Input&amp;Output'!$C$3=21,phase_chart!I1287,IF('Input&amp;Output'!$C$3=22,phase_chart!M1287,IF('Input&amp;Output'!$C$3=31,phase_chart!Q1287,IF('Input&amp;Output'!$C$3=32,phase_chart!U1287,"")))))</f>
        <v>0</v>
      </c>
      <c r="P1290" s="159">
        <f ca="1">IF(NOT($J1290=0),IF($J1290&lt;IF($P1289=0,0,VLOOKUP(P1289,tbL!$M$37:$Q$43,IF(L1290=TRUE,2,4))),IF($J1290&gt;=VLOOKUP(P1289,tbL!$M$37:$Q$43,IF(L1290=TRUE,3,5)),$P1289,IF(AND(L1289=TRUE,L1290=TRUE),$P1289,$P1289-1)),IF(AND(L1290=TRUE,J1290=VLOOKUP(P1289,tbL!$M$37:$Q$43,IF(L1290=TRUE,2,4))),P1289,IF($P1289+1&gt;$C$12,$C$12,$P1289+1))),0)</f>
        <v>1</v>
      </c>
      <c r="Q1290" s="159">
        <f t="shared" ca="1" si="594"/>
        <v>1</v>
      </c>
      <c r="R1290" s="207">
        <f t="shared" si="611"/>
        <v>0</v>
      </c>
      <c r="S1290" s="208"/>
      <c r="T1290" s="159">
        <f t="shared" si="612"/>
        <v>0</v>
      </c>
      <c r="U1290" s="209" t="str">
        <f ca="1">IF(AND(T1290=-1,N1290=TRUE),"*",IF(AND(U1289="*",N1290=TRUE),"*",IF(AND(AND(L1290=TRUE,U1289="*"),J1290&lt;VLOOKUP(V1289+1,tbL!$M$38:$O$43,3)),"*","")))</f>
        <v/>
      </c>
      <c r="V1290" s="204">
        <f t="shared" ca="1" si="595"/>
        <v>1</v>
      </c>
      <c r="Y1290" s="159" t="str">
        <f t="shared" ca="1" si="596"/>
        <v/>
      </c>
      <c r="Z1290" s="159" t="str">
        <f t="shared" si="597"/>
        <v/>
      </c>
      <c r="AA1290" s="159">
        <f t="shared" ca="1" si="587"/>
        <v>1</v>
      </c>
      <c r="AC1290" s="161" t="str">
        <f t="shared" ca="1" si="598"/>
        <v/>
      </c>
      <c r="AD1290" s="161">
        <f t="shared" ca="1" si="599"/>
        <v>1</v>
      </c>
      <c r="AE1290" s="161" t="str">
        <f t="shared" ca="1" si="590"/>
        <v/>
      </c>
      <c r="AF1290" s="161">
        <f t="shared" ca="1" si="600"/>
        <v>1</v>
      </c>
      <c r="AG1290" s="161" t="str">
        <f t="shared" ca="1" si="601"/>
        <v/>
      </c>
      <c r="AH1290" s="161">
        <f t="shared" ca="1" si="602"/>
        <v>1</v>
      </c>
      <c r="AI1290" s="161" t="str">
        <f t="shared" ca="1" si="603"/>
        <v/>
      </c>
      <c r="AJ1290" s="161">
        <f t="shared" ca="1" si="604"/>
        <v>1</v>
      </c>
      <c r="AL1290" s="161" t="str">
        <f t="shared" ca="1" si="605"/>
        <v/>
      </c>
      <c r="AM1290" s="161">
        <f t="shared" ca="1" si="616"/>
        <v>1</v>
      </c>
      <c r="AN1290" s="161" t="str">
        <f t="shared" ca="1" si="606"/>
        <v/>
      </c>
      <c r="AO1290" s="161">
        <f t="shared" ca="1" si="615"/>
        <v>1</v>
      </c>
      <c r="AP1290" s="161" t="str">
        <f t="shared" ca="1" si="607"/>
        <v/>
      </c>
      <c r="AQ1290" s="161">
        <f t="shared" ca="1" si="613"/>
        <v>1</v>
      </c>
      <c r="AR1290" s="161" t="str">
        <f t="shared" ca="1" si="608"/>
        <v/>
      </c>
      <c r="AS1290" s="161">
        <f t="shared" ca="1" si="609"/>
        <v>1</v>
      </c>
      <c r="AT1290" s="159" t="str">
        <f t="shared" ca="1" si="588"/>
        <v/>
      </c>
      <c r="AU1290" s="210">
        <f t="shared" ca="1" si="593"/>
        <v>14</v>
      </c>
      <c r="AV1290" s="209"/>
      <c r="AW1290" s="204">
        <f t="shared" si="610"/>
        <v>14656.527777777759</v>
      </c>
      <c r="AX1290" s="159"/>
      <c r="AZ1290" s="159"/>
      <c r="BM1290" s="207"/>
      <c r="BN1290" s="212"/>
      <c r="BP1290" s="209"/>
      <c r="BQ1290" s="211"/>
      <c r="BR1290" s="211"/>
      <c r="BS1290" s="211"/>
      <c r="BT1290" s="211"/>
      <c r="BU1290" s="211"/>
      <c r="BV1290" s="211"/>
      <c r="BW1290" s="211"/>
      <c r="BX1290" s="211"/>
      <c r="BY1290" s="211"/>
      <c r="BZ1290" s="211"/>
      <c r="CA1290" s="209"/>
      <c r="CB1290" s="224"/>
      <c r="CC1290" s="204"/>
      <c r="CD1290" s="204"/>
      <c r="CE1290" s="204"/>
      <c r="CF1290" s="211"/>
      <c r="CG1290" s="211"/>
      <c r="CI1290" s="209"/>
      <c r="CJ1290" s="209"/>
      <c r="ES1290" s="165"/>
      <c r="ET1290" s="165"/>
      <c r="EU1290" s="166"/>
      <c r="EV1290" s="209"/>
      <c r="EW1290" s="211"/>
      <c r="EX1290" s="211"/>
      <c r="EY1290" s="211"/>
      <c r="EZ1290" s="211"/>
      <c r="FA1290" s="211"/>
      <c r="FD1290" s="165"/>
      <c r="FE1290" s="165"/>
      <c r="FF1290" s="166"/>
      <c r="FG1290" s="209"/>
      <c r="FH1290" s="211"/>
      <c r="FI1290" s="211"/>
      <c r="FJ1290" s="211"/>
      <c r="FK1290" s="211"/>
      <c r="FL1290" s="211"/>
    </row>
    <row r="1291" spans="9:168">
      <c r="I1291" s="221">
        <f t="shared" si="614"/>
        <v>87</v>
      </c>
      <c r="J1291" s="159">
        <f>'v-t_chart'!C1288</f>
        <v>88.8</v>
      </c>
      <c r="K1291" s="204">
        <f t="shared" ca="1" si="591"/>
        <v>260.09519999999998</v>
      </c>
      <c r="L1291" s="205" t="b">
        <f>IF('Input&amp;Output'!$C$3=10,phase_chart!C1288,IF('Input&amp;Output'!$C$3=21,phase_chart!G1288,IF('Input&amp;Output'!$C$3=22,phase_chart!K1288,IF('Input&amp;Output'!$C$3=31,phase_chart!O1288,IF('Input&amp;Output'!$C$3=32,phase_chart!S1288,"")))))</f>
        <v>0</v>
      </c>
      <c r="M1291" s="206" t="b">
        <f>IF('Input&amp;Output'!$C$3=10,phase_chart!D1288,IF('Input&amp;Output'!$C$3=21,phase_chart!H1288,IF('Input&amp;Output'!$C$3=22,phase_chart!L1288,IF('Input&amp;Output'!$C$3=31,phase_chart!P1288,IF('Input&amp;Output'!$C$3=32,phase_chart!T1288,"")))))</f>
        <v>1</v>
      </c>
      <c r="N1291" s="205" t="b">
        <f>IF('Input&amp;Output'!$C$3=10,phase_chart!E1288,IF('Input&amp;Output'!$C$3=21,phase_chart!I1288,IF('Input&amp;Output'!$C$3=22,phase_chart!M1288,IF('Input&amp;Output'!$C$3=31,phase_chart!Q1288,IF('Input&amp;Output'!$C$3=32,phase_chart!U1288,"")))))</f>
        <v>0</v>
      </c>
      <c r="P1291" s="159">
        <f ca="1">IF(NOT($J1291=0),IF($J1291&lt;IF($P1290=0,0,VLOOKUP(P1290,tbL!$M$37:$Q$43,IF(L1291=TRUE,2,4))),IF($J1291&gt;=VLOOKUP(P1290,tbL!$M$37:$Q$43,IF(L1291=TRUE,3,5)),$P1290,IF(AND(L1290=TRUE,L1291=TRUE),$P1290,$P1290-1)),IF(AND(L1291=TRUE,J1291=VLOOKUP(P1290,tbL!$M$37:$Q$43,IF(L1291=TRUE,2,4))),P1290,IF($P1290+1&gt;$C$12,$C$12,$P1290+1))),0)</f>
        <v>1</v>
      </c>
      <c r="Q1291" s="159">
        <f t="shared" ca="1" si="594"/>
        <v>1</v>
      </c>
      <c r="R1291" s="207">
        <f t="shared" si="611"/>
        <v>0</v>
      </c>
      <c r="S1291" s="208"/>
      <c r="T1291" s="159">
        <f t="shared" si="612"/>
        <v>0</v>
      </c>
      <c r="U1291" s="209" t="str">
        <f ca="1">IF(AND(T1291=-1,N1291=TRUE),"*",IF(AND(U1290="*",N1291=TRUE),"*",IF(AND(AND(L1291=TRUE,U1290="*"),J1291&lt;VLOOKUP(V1290+1,tbL!$M$38:$O$43,3)),"*","")))</f>
        <v/>
      </c>
      <c r="V1291" s="204">
        <f t="shared" ca="1" si="595"/>
        <v>1</v>
      </c>
      <c r="Y1291" s="159" t="str">
        <f t="shared" ca="1" si="596"/>
        <v/>
      </c>
      <c r="Z1291" s="159" t="str">
        <f t="shared" si="597"/>
        <v/>
      </c>
      <c r="AA1291" s="159">
        <f t="shared" ca="1" si="587"/>
        <v>1</v>
      </c>
      <c r="AC1291" s="161" t="str">
        <f t="shared" ca="1" si="598"/>
        <v/>
      </c>
      <c r="AD1291" s="161">
        <f t="shared" ca="1" si="599"/>
        <v>1</v>
      </c>
      <c r="AE1291" s="161" t="str">
        <f t="shared" ca="1" si="590"/>
        <v/>
      </c>
      <c r="AF1291" s="161">
        <f t="shared" ca="1" si="600"/>
        <v>1</v>
      </c>
      <c r="AG1291" s="161" t="str">
        <f t="shared" ca="1" si="601"/>
        <v/>
      </c>
      <c r="AH1291" s="161">
        <f t="shared" ca="1" si="602"/>
        <v>1</v>
      </c>
      <c r="AI1291" s="161" t="str">
        <f t="shared" ca="1" si="603"/>
        <v/>
      </c>
      <c r="AJ1291" s="161">
        <f t="shared" ca="1" si="604"/>
        <v>1</v>
      </c>
      <c r="AL1291" s="161" t="str">
        <f t="shared" ca="1" si="605"/>
        <v/>
      </c>
      <c r="AM1291" s="161">
        <f t="shared" ca="1" si="616"/>
        <v>1</v>
      </c>
      <c r="AN1291" s="161" t="str">
        <f t="shared" ca="1" si="606"/>
        <v/>
      </c>
      <c r="AO1291" s="161">
        <f t="shared" ca="1" si="615"/>
        <v>1</v>
      </c>
      <c r="AP1291" s="161" t="str">
        <f t="shared" ca="1" si="607"/>
        <v/>
      </c>
      <c r="AQ1291" s="161">
        <f t="shared" ca="1" si="613"/>
        <v>1</v>
      </c>
      <c r="AR1291" s="161" t="str">
        <f t="shared" ca="1" si="608"/>
        <v/>
      </c>
      <c r="AS1291" s="161">
        <f t="shared" ca="1" si="609"/>
        <v>1</v>
      </c>
      <c r="AT1291" s="159" t="str">
        <f t="shared" ca="1" si="588"/>
        <v/>
      </c>
      <c r="AU1291" s="210">
        <f t="shared" ca="1" si="593"/>
        <v>14</v>
      </c>
      <c r="AV1291" s="209"/>
      <c r="AW1291" s="204">
        <f t="shared" si="610"/>
        <v>14681.194444444425</v>
      </c>
      <c r="AX1291" s="159"/>
      <c r="AZ1291" s="159"/>
      <c r="BM1291" s="207"/>
      <c r="BN1291" s="212"/>
      <c r="BP1291" s="209"/>
      <c r="BQ1291" s="211"/>
      <c r="BR1291" s="211"/>
      <c r="BS1291" s="211"/>
      <c r="BT1291" s="211"/>
      <c r="BU1291" s="211"/>
      <c r="BV1291" s="211"/>
      <c r="BW1291" s="211"/>
      <c r="BX1291" s="211"/>
      <c r="BY1291" s="211"/>
      <c r="BZ1291" s="211"/>
      <c r="CA1291" s="209"/>
      <c r="CB1291" s="224"/>
      <c r="CC1291" s="204"/>
      <c r="CD1291" s="204"/>
      <c r="CE1291" s="204"/>
      <c r="CF1291" s="211"/>
      <c r="CG1291" s="211"/>
      <c r="CI1291" s="209"/>
      <c r="CJ1291" s="209"/>
      <c r="ES1291" s="165"/>
      <c r="ET1291" s="165"/>
      <c r="EU1291" s="166"/>
      <c r="EV1291" s="209"/>
      <c r="EW1291" s="211"/>
      <c r="EX1291" s="211"/>
      <c r="EY1291" s="211"/>
      <c r="EZ1291" s="211"/>
      <c r="FA1291" s="211"/>
      <c r="FD1291" s="165"/>
      <c r="FE1291" s="165"/>
      <c r="FF1291" s="166"/>
      <c r="FG1291" s="209"/>
      <c r="FH1291" s="211"/>
      <c r="FI1291" s="211"/>
      <c r="FJ1291" s="211"/>
      <c r="FK1291" s="211"/>
      <c r="FL1291" s="211"/>
    </row>
    <row r="1292" spans="9:168">
      <c r="I1292" s="221">
        <f t="shared" si="614"/>
        <v>88</v>
      </c>
      <c r="J1292" s="159">
        <f>'v-t_chart'!C1289</f>
        <v>88.9</v>
      </c>
      <c r="K1292" s="204">
        <f t="shared" ca="1" si="591"/>
        <v>260.38810000000001</v>
      </c>
      <c r="L1292" s="205" t="b">
        <f>IF('Input&amp;Output'!$C$3=10,phase_chart!C1289,IF('Input&amp;Output'!$C$3=21,phase_chart!G1289,IF('Input&amp;Output'!$C$3=22,phase_chart!K1289,IF('Input&amp;Output'!$C$3=31,phase_chart!O1289,IF('Input&amp;Output'!$C$3=32,phase_chart!S1289,"")))))</f>
        <v>0</v>
      </c>
      <c r="M1292" s="206" t="b">
        <f>IF('Input&amp;Output'!$C$3=10,phase_chart!D1289,IF('Input&amp;Output'!$C$3=21,phase_chart!H1289,IF('Input&amp;Output'!$C$3=22,phase_chart!L1289,IF('Input&amp;Output'!$C$3=31,phase_chart!P1289,IF('Input&amp;Output'!$C$3=32,phase_chart!T1289,"")))))</f>
        <v>1</v>
      </c>
      <c r="N1292" s="205" t="b">
        <f>IF('Input&amp;Output'!$C$3=10,phase_chart!E1289,IF('Input&amp;Output'!$C$3=21,phase_chart!I1289,IF('Input&amp;Output'!$C$3=22,phase_chart!M1289,IF('Input&amp;Output'!$C$3=31,phase_chart!Q1289,IF('Input&amp;Output'!$C$3=32,phase_chart!U1289,"")))))</f>
        <v>0</v>
      </c>
      <c r="P1292" s="159">
        <f ca="1">IF(NOT($J1292=0),IF($J1292&lt;IF($P1291=0,0,VLOOKUP(P1291,tbL!$M$37:$Q$43,IF(L1292=TRUE,2,4))),IF($J1292&gt;=VLOOKUP(P1291,tbL!$M$37:$Q$43,IF(L1292=TRUE,3,5)),$P1291,IF(AND(L1291=TRUE,L1292=TRUE),$P1291,$P1291-1)),IF(AND(L1292=TRUE,J1292=VLOOKUP(P1291,tbL!$M$37:$Q$43,IF(L1292=TRUE,2,4))),P1291,IF($P1291+1&gt;$C$12,$C$12,$P1291+1))),0)</f>
        <v>1</v>
      </c>
      <c r="Q1292" s="159">
        <f t="shared" ca="1" si="594"/>
        <v>1</v>
      </c>
      <c r="R1292" s="207">
        <f t="shared" si="611"/>
        <v>0</v>
      </c>
      <c r="S1292" s="208"/>
      <c r="T1292" s="159">
        <f t="shared" si="612"/>
        <v>0</v>
      </c>
      <c r="U1292" s="209" t="str">
        <f ca="1">IF(AND(T1292=-1,N1292=TRUE),"*",IF(AND(U1291="*",N1292=TRUE),"*",IF(AND(AND(L1292=TRUE,U1291="*"),J1292&lt;VLOOKUP(V1291+1,tbL!$M$38:$O$43,3)),"*","")))</f>
        <v/>
      </c>
      <c r="V1292" s="204">
        <f t="shared" ca="1" si="595"/>
        <v>1</v>
      </c>
      <c r="Y1292" s="159" t="str">
        <f t="shared" ca="1" si="596"/>
        <v/>
      </c>
      <c r="Z1292" s="159" t="str">
        <f t="shared" si="597"/>
        <v/>
      </c>
      <c r="AA1292" s="159">
        <f t="shared" ca="1" si="587"/>
        <v>1</v>
      </c>
      <c r="AC1292" s="161" t="str">
        <f t="shared" ca="1" si="598"/>
        <v/>
      </c>
      <c r="AD1292" s="161">
        <f t="shared" ca="1" si="599"/>
        <v>1</v>
      </c>
      <c r="AE1292" s="161" t="str">
        <f t="shared" ca="1" si="590"/>
        <v/>
      </c>
      <c r="AF1292" s="161">
        <f t="shared" ca="1" si="600"/>
        <v>1</v>
      </c>
      <c r="AG1292" s="161" t="str">
        <f t="shared" ca="1" si="601"/>
        <v/>
      </c>
      <c r="AH1292" s="161">
        <f t="shared" ca="1" si="602"/>
        <v>1</v>
      </c>
      <c r="AI1292" s="161" t="str">
        <f t="shared" ca="1" si="603"/>
        <v/>
      </c>
      <c r="AJ1292" s="161">
        <f t="shared" ca="1" si="604"/>
        <v>1</v>
      </c>
      <c r="AL1292" s="161" t="str">
        <f t="shared" ca="1" si="605"/>
        <v/>
      </c>
      <c r="AM1292" s="161">
        <f t="shared" ca="1" si="616"/>
        <v>1</v>
      </c>
      <c r="AN1292" s="161" t="str">
        <f t="shared" ca="1" si="606"/>
        <v/>
      </c>
      <c r="AO1292" s="161">
        <f t="shared" ca="1" si="615"/>
        <v>1</v>
      </c>
      <c r="AP1292" s="161" t="str">
        <f t="shared" ca="1" si="607"/>
        <v/>
      </c>
      <c r="AQ1292" s="161">
        <f t="shared" ca="1" si="613"/>
        <v>1</v>
      </c>
      <c r="AR1292" s="161" t="str">
        <f t="shared" ca="1" si="608"/>
        <v/>
      </c>
      <c r="AS1292" s="161">
        <f t="shared" ca="1" si="609"/>
        <v>1</v>
      </c>
      <c r="AT1292" s="159" t="str">
        <f t="shared" ca="1" si="588"/>
        <v/>
      </c>
      <c r="AU1292" s="210">
        <f t="shared" ca="1" si="593"/>
        <v>14</v>
      </c>
      <c r="AV1292" s="209"/>
      <c r="AW1292" s="204">
        <f t="shared" si="610"/>
        <v>14705.88888888887</v>
      </c>
      <c r="AX1292" s="159"/>
      <c r="AZ1292" s="159"/>
      <c r="BM1292" s="207"/>
      <c r="BN1292" s="212"/>
      <c r="BP1292" s="209"/>
      <c r="BQ1292" s="211"/>
      <c r="BR1292" s="211"/>
      <c r="BS1292" s="211"/>
      <c r="BT1292" s="211"/>
      <c r="BU1292" s="211"/>
      <c r="BV1292" s="211"/>
      <c r="BW1292" s="211"/>
      <c r="BX1292" s="211"/>
      <c r="BY1292" s="211"/>
      <c r="BZ1292" s="211"/>
      <c r="CA1292" s="209"/>
      <c r="CB1292" s="224"/>
      <c r="CC1292" s="204"/>
      <c r="CD1292" s="204"/>
      <c r="CE1292" s="204"/>
      <c r="CF1292" s="211"/>
      <c r="CG1292" s="211"/>
      <c r="CI1292" s="209"/>
      <c r="CJ1292" s="209"/>
      <c r="ES1292" s="165"/>
      <c r="ET1292" s="165"/>
      <c r="EU1292" s="166"/>
      <c r="EV1292" s="209"/>
      <c r="EW1292" s="211"/>
      <c r="EX1292" s="211"/>
      <c r="EY1292" s="211"/>
      <c r="EZ1292" s="211"/>
      <c r="FA1292" s="211"/>
      <c r="FD1292" s="165"/>
      <c r="FE1292" s="165"/>
      <c r="FF1292" s="166"/>
      <c r="FG1292" s="209"/>
      <c r="FH1292" s="211"/>
      <c r="FI1292" s="211"/>
      <c r="FJ1292" s="211"/>
      <c r="FK1292" s="211"/>
      <c r="FL1292" s="211"/>
    </row>
    <row r="1293" spans="9:168">
      <c r="I1293" s="221">
        <f t="shared" si="614"/>
        <v>89</v>
      </c>
      <c r="J1293" s="159">
        <f>'v-t_chart'!C1290</f>
        <v>89.1</v>
      </c>
      <c r="K1293" s="204">
        <f t="shared" ca="1" si="591"/>
        <v>260.97389999999996</v>
      </c>
      <c r="L1293" s="205" t="b">
        <f>IF('Input&amp;Output'!$C$3=10,phase_chart!C1290,IF('Input&amp;Output'!$C$3=21,phase_chart!G1290,IF('Input&amp;Output'!$C$3=22,phase_chart!K1290,IF('Input&amp;Output'!$C$3=31,phase_chart!O1290,IF('Input&amp;Output'!$C$3=32,phase_chart!S1290,"")))))</f>
        <v>0</v>
      </c>
      <c r="M1293" s="206" t="b">
        <f>IF('Input&amp;Output'!$C$3=10,phase_chart!D1290,IF('Input&amp;Output'!$C$3=21,phase_chart!H1290,IF('Input&amp;Output'!$C$3=22,phase_chart!L1290,IF('Input&amp;Output'!$C$3=31,phase_chart!P1290,IF('Input&amp;Output'!$C$3=32,phase_chart!T1290,"")))))</f>
        <v>1</v>
      </c>
      <c r="N1293" s="205" t="b">
        <f>IF('Input&amp;Output'!$C$3=10,phase_chart!E1290,IF('Input&amp;Output'!$C$3=21,phase_chart!I1290,IF('Input&amp;Output'!$C$3=22,phase_chart!M1290,IF('Input&amp;Output'!$C$3=31,phase_chart!Q1290,IF('Input&amp;Output'!$C$3=32,phase_chart!U1290,"")))))</f>
        <v>0</v>
      </c>
      <c r="P1293" s="159">
        <f ca="1">IF(NOT($J1293=0),IF($J1293&lt;IF($P1292=0,0,VLOOKUP(P1292,tbL!$M$37:$Q$43,IF(L1293=TRUE,2,4))),IF($J1293&gt;=VLOOKUP(P1292,tbL!$M$37:$Q$43,IF(L1293=TRUE,3,5)),$P1292,IF(AND(L1292=TRUE,L1293=TRUE),$P1292,$P1292-1)),IF(AND(L1293=TRUE,J1293=VLOOKUP(P1292,tbL!$M$37:$Q$43,IF(L1293=TRUE,2,4))),P1292,IF($P1292+1&gt;$C$12,$C$12,$P1292+1))),0)</f>
        <v>1</v>
      </c>
      <c r="Q1293" s="159">
        <f t="shared" ca="1" si="594"/>
        <v>1</v>
      </c>
      <c r="R1293" s="207">
        <f t="shared" si="611"/>
        <v>0</v>
      </c>
      <c r="S1293" s="208"/>
      <c r="T1293" s="159">
        <f t="shared" si="612"/>
        <v>0</v>
      </c>
      <c r="U1293" s="209" t="str">
        <f ca="1">IF(AND(T1293=-1,N1293=TRUE),"*",IF(AND(U1292="*",N1293=TRUE),"*",IF(AND(AND(L1293=TRUE,U1292="*"),J1293&lt;VLOOKUP(V1292+1,tbL!$M$38:$O$43,3)),"*","")))</f>
        <v/>
      </c>
      <c r="V1293" s="204">
        <f t="shared" ca="1" si="595"/>
        <v>1</v>
      </c>
      <c r="Y1293" s="159" t="str">
        <f t="shared" ca="1" si="596"/>
        <v/>
      </c>
      <c r="Z1293" s="159" t="str">
        <f t="shared" si="597"/>
        <v/>
      </c>
      <c r="AA1293" s="159">
        <f t="shared" ca="1" si="587"/>
        <v>1</v>
      </c>
      <c r="AC1293" s="161" t="str">
        <f t="shared" ca="1" si="598"/>
        <v/>
      </c>
      <c r="AD1293" s="161">
        <f t="shared" ca="1" si="599"/>
        <v>1</v>
      </c>
      <c r="AE1293" s="161" t="str">
        <f t="shared" ca="1" si="590"/>
        <v/>
      </c>
      <c r="AF1293" s="161">
        <f t="shared" ca="1" si="600"/>
        <v>1</v>
      </c>
      <c r="AG1293" s="161" t="str">
        <f t="shared" ca="1" si="601"/>
        <v/>
      </c>
      <c r="AH1293" s="161">
        <f t="shared" ca="1" si="602"/>
        <v>1</v>
      </c>
      <c r="AI1293" s="161" t="str">
        <f t="shared" ca="1" si="603"/>
        <v/>
      </c>
      <c r="AJ1293" s="161">
        <f t="shared" ca="1" si="604"/>
        <v>1</v>
      </c>
      <c r="AL1293" s="161" t="str">
        <f t="shared" ca="1" si="605"/>
        <v/>
      </c>
      <c r="AM1293" s="161">
        <f t="shared" ca="1" si="616"/>
        <v>1</v>
      </c>
      <c r="AN1293" s="161" t="str">
        <f t="shared" ca="1" si="606"/>
        <v/>
      </c>
      <c r="AO1293" s="161">
        <f t="shared" ca="1" si="615"/>
        <v>1</v>
      </c>
      <c r="AP1293" s="161" t="str">
        <f t="shared" ca="1" si="607"/>
        <v/>
      </c>
      <c r="AQ1293" s="161">
        <f t="shared" ca="1" si="613"/>
        <v>1</v>
      </c>
      <c r="AR1293" s="161" t="str">
        <f t="shared" ca="1" si="608"/>
        <v/>
      </c>
      <c r="AS1293" s="161">
        <f t="shared" ca="1" si="609"/>
        <v>1</v>
      </c>
      <c r="AT1293" s="159" t="str">
        <f t="shared" ca="1" si="588"/>
        <v/>
      </c>
      <c r="AU1293" s="210">
        <f t="shared" ca="1" si="593"/>
        <v>14</v>
      </c>
      <c r="AV1293" s="209"/>
      <c r="AW1293" s="204">
        <f t="shared" si="610"/>
        <v>14730.63888888887</v>
      </c>
      <c r="AX1293" s="159"/>
      <c r="AZ1293" s="159"/>
      <c r="BM1293" s="207"/>
      <c r="BN1293" s="212"/>
      <c r="BP1293" s="209"/>
      <c r="BQ1293" s="211"/>
      <c r="BR1293" s="211"/>
      <c r="BS1293" s="211"/>
      <c r="BT1293" s="211"/>
      <c r="BU1293" s="211"/>
      <c r="BV1293" s="211"/>
      <c r="BW1293" s="211"/>
      <c r="BX1293" s="211"/>
      <c r="BY1293" s="211"/>
      <c r="BZ1293" s="211"/>
      <c r="CA1293" s="209"/>
      <c r="CB1293" s="224"/>
      <c r="CC1293" s="204"/>
      <c r="CD1293" s="204"/>
      <c r="CE1293" s="204"/>
      <c r="CF1293" s="211"/>
      <c r="CG1293" s="211"/>
      <c r="CI1293" s="209"/>
      <c r="CJ1293" s="209"/>
      <c r="ES1293" s="165"/>
      <c r="ET1293" s="165"/>
      <c r="EU1293" s="166"/>
      <c r="EV1293" s="209"/>
      <c r="EW1293" s="211"/>
      <c r="EX1293" s="211"/>
      <c r="EY1293" s="211"/>
      <c r="EZ1293" s="211"/>
      <c r="FA1293" s="211"/>
      <c r="FD1293" s="165"/>
      <c r="FE1293" s="165"/>
      <c r="FF1293" s="166"/>
      <c r="FG1293" s="209"/>
      <c r="FH1293" s="211"/>
      <c r="FI1293" s="211"/>
      <c r="FJ1293" s="211"/>
      <c r="FK1293" s="211"/>
      <c r="FL1293" s="211"/>
    </row>
    <row r="1294" spans="9:168">
      <c r="I1294" s="221">
        <f t="shared" si="614"/>
        <v>90</v>
      </c>
      <c r="J1294" s="159">
        <f>'v-t_chart'!C1291</f>
        <v>89.3</v>
      </c>
      <c r="K1294" s="204">
        <f t="shared" ca="1" si="591"/>
        <v>261.55969999999996</v>
      </c>
      <c r="L1294" s="205" t="b">
        <f>IF('Input&amp;Output'!$C$3=10,phase_chart!C1291,IF('Input&amp;Output'!$C$3=21,phase_chart!G1291,IF('Input&amp;Output'!$C$3=22,phase_chart!K1291,IF('Input&amp;Output'!$C$3=31,phase_chart!O1291,IF('Input&amp;Output'!$C$3=32,phase_chart!S1291,"")))))</f>
        <v>0</v>
      </c>
      <c r="M1294" s="206" t="b">
        <f>IF('Input&amp;Output'!$C$3=10,phase_chart!D1291,IF('Input&amp;Output'!$C$3=21,phase_chart!H1291,IF('Input&amp;Output'!$C$3=22,phase_chart!L1291,IF('Input&amp;Output'!$C$3=31,phase_chart!P1291,IF('Input&amp;Output'!$C$3=32,phase_chart!T1291,"")))))</f>
        <v>1</v>
      </c>
      <c r="N1294" s="205" t="b">
        <f>IF('Input&amp;Output'!$C$3=10,phase_chart!E1291,IF('Input&amp;Output'!$C$3=21,phase_chart!I1291,IF('Input&amp;Output'!$C$3=22,phase_chart!M1291,IF('Input&amp;Output'!$C$3=31,phase_chart!Q1291,IF('Input&amp;Output'!$C$3=32,phase_chart!U1291,"")))))</f>
        <v>0</v>
      </c>
      <c r="P1294" s="159">
        <f ca="1">IF(NOT($J1294=0),IF($J1294&lt;IF($P1293=0,0,VLOOKUP(P1293,tbL!$M$37:$Q$43,IF(L1294=TRUE,2,4))),IF($J1294&gt;=VLOOKUP(P1293,tbL!$M$37:$Q$43,IF(L1294=TRUE,3,5)),$P1293,IF(AND(L1293=TRUE,L1294=TRUE),$P1293,$P1293-1)),IF(AND(L1294=TRUE,J1294=VLOOKUP(P1293,tbL!$M$37:$Q$43,IF(L1294=TRUE,2,4))),P1293,IF($P1293+1&gt;$C$12,$C$12,$P1293+1))),0)</f>
        <v>1</v>
      </c>
      <c r="Q1294" s="159">
        <f t="shared" ca="1" si="594"/>
        <v>1</v>
      </c>
      <c r="R1294" s="207">
        <f t="shared" si="611"/>
        <v>0</v>
      </c>
      <c r="S1294" s="208"/>
      <c r="T1294" s="159">
        <f t="shared" si="612"/>
        <v>0</v>
      </c>
      <c r="U1294" s="209" t="str">
        <f ca="1">IF(AND(T1294=-1,N1294=TRUE),"*",IF(AND(U1293="*",N1294=TRUE),"*",IF(AND(AND(L1294=TRUE,U1293="*"),J1294&lt;VLOOKUP(V1293+1,tbL!$M$38:$O$43,3)),"*","")))</f>
        <v/>
      </c>
      <c r="V1294" s="204">
        <f t="shared" ca="1" si="595"/>
        <v>1</v>
      </c>
      <c r="Y1294" s="159" t="str">
        <f t="shared" ca="1" si="596"/>
        <v/>
      </c>
      <c r="Z1294" s="159" t="str">
        <f t="shared" si="597"/>
        <v/>
      </c>
      <c r="AA1294" s="159">
        <f t="shared" ca="1" si="587"/>
        <v>1</v>
      </c>
      <c r="AC1294" s="161" t="str">
        <f t="shared" ca="1" si="598"/>
        <v/>
      </c>
      <c r="AD1294" s="161">
        <f t="shared" ca="1" si="599"/>
        <v>1</v>
      </c>
      <c r="AE1294" s="161" t="str">
        <f t="shared" ca="1" si="590"/>
        <v/>
      </c>
      <c r="AF1294" s="161">
        <f t="shared" ca="1" si="600"/>
        <v>1</v>
      </c>
      <c r="AG1294" s="161" t="str">
        <f t="shared" ca="1" si="601"/>
        <v/>
      </c>
      <c r="AH1294" s="161">
        <f t="shared" ca="1" si="602"/>
        <v>1</v>
      </c>
      <c r="AI1294" s="161" t="str">
        <f t="shared" ca="1" si="603"/>
        <v/>
      </c>
      <c r="AJ1294" s="161">
        <f t="shared" ca="1" si="604"/>
        <v>1</v>
      </c>
      <c r="AL1294" s="161" t="str">
        <f t="shared" ca="1" si="605"/>
        <v/>
      </c>
      <c r="AM1294" s="161">
        <f t="shared" ca="1" si="616"/>
        <v>1</v>
      </c>
      <c r="AN1294" s="161" t="str">
        <f t="shared" ca="1" si="606"/>
        <v/>
      </c>
      <c r="AO1294" s="161">
        <f t="shared" ca="1" si="615"/>
        <v>1</v>
      </c>
      <c r="AP1294" s="161" t="str">
        <f t="shared" ca="1" si="607"/>
        <v/>
      </c>
      <c r="AQ1294" s="161">
        <f t="shared" ca="1" si="613"/>
        <v>1</v>
      </c>
      <c r="AR1294" s="161" t="str">
        <f t="shared" ca="1" si="608"/>
        <v/>
      </c>
      <c r="AS1294" s="161">
        <f t="shared" ca="1" si="609"/>
        <v>1</v>
      </c>
      <c r="AT1294" s="159" t="str">
        <f t="shared" ca="1" si="588"/>
        <v/>
      </c>
      <c r="AU1294" s="210">
        <f t="shared" ca="1" si="593"/>
        <v>14</v>
      </c>
      <c r="AV1294" s="209"/>
      <c r="AW1294" s="204">
        <f t="shared" si="610"/>
        <v>14755.444444444425</v>
      </c>
      <c r="AX1294" s="159"/>
      <c r="AZ1294" s="159"/>
      <c r="BM1294" s="207"/>
      <c r="BN1294" s="212"/>
      <c r="BP1294" s="209"/>
      <c r="BQ1294" s="211"/>
      <c r="BR1294" s="211"/>
      <c r="BS1294" s="211"/>
      <c r="BT1294" s="211"/>
      <c r="BU1294" s="211"/>
      <c r="BV1294" s="211"/>
      <c r="BW1294" s="211"/>
      <c r="BX1294" s="211"/>
      <c r="BY1294" s="211"/>
      <c r="BZ1294" s="211"/>
      <c r="CA1294" s="209"/>
      <c r="CB1294" s="224"/>
      <c r="CC1294" s="204"/>
      <c r="CD1294" s="204"/>
      <c r="CE1294" s="204"/>
      <c r="CF1294" s="211"/>
      <c r="CG1294" s="211"/>
      <c r="CI1294" s="209"/>
      <c r="CJ1294" s="209"/>
      <c r="ES1294" s="165"/>
      <c r="ET1294" s="165"/>
      <c r="EU1294" s="166"/>
      <c r="EV1294" s="209"/>
      <c r="EW1294" s="211"/>
      <c r="EX1294" s="211"/>
      <c r="EY1294" s="211"/>
      <c r="EZ1294" s="211"/>
      <c r="FA1294" s="211"/>
      <c r="FD1294" s="165"/>
      <c r="FE1294" s="165"/>
      <c r="FF1294" s="166"/>
      <c r="FG1294" s="209"/>
      <c r="FH1294" s="211"/>
      <c r="FI1294" s="211"/>
      <c r="FJ1294" s="211"/>
      <c r="FK1294" s="211"/>
      <c r="FL1294" s="211"/>
    </row>
    <row r="1295" spans="9:168">
      <c r="I1295" s="221">
        <f t="shared" si="614"/>
        <v>91</v>
      </c>
      <c r="J1295" s="159">
        <f>'v-t_chart'!C1292</f>
        <v>89.4</v>
      </c>
      <c r="K1295" s="204">
        <f t="shared" ca="1" si="591"/>
        <v>261.8526</v>
      </c>
      <c r="L1295" s="205" t="b">
        <f>IF('Input&amp;Output'!$C$3=10,phase_chart!C1292,IF('Input&amp;Output'!$C$3=21,phase_chart!G1292,IF('Input&amp;Output'!$C$3=22,phase_chart!K1292,IF('Input&amp;Output'!$C$3=31,phase_chart!O1292,IF('Input&amp;Output'!$C$3=32,phase_chart!S1292,"")))))</f>
        <v>0</v>
      </c>
      <c r="M1295" s="206" t="b">
        <f>IF('Input&amp;Output'!$C$3=10,phase_chart!D1292,IF('Input&amp;Output'!$C$3=21,phase_chart!H1292,IF('Input&amp;Output'!$C$3=22,phase_chart!L1292,IF('Input&amp;Output'!$C$3=31,phase_chart!P1292,IF('Input&amp;Output'!$C$3=32,phase_chart!T1292,"")))))</f>
        <v>1</v>
      </c>
      <c r="N1295" s="205" t="b">
        <f>IF('Input&amp;Output'!$C$3=10,phase_chart!E1292,IF('Input&amp;Output'!$C$3=21,phase_chart!I1292,IF('Input&amp;Output'!$C$3=22,phase_chart!M1292,IF('Input&amp;Output'!$C$3=31,phase_chart!Q1292,IF('Input&amp;Output'!$C$3=32,phase_chart!U1292,"")))))</f>
        <v>0</v>
      </c>
      <c r="P1295" s="159">
        <f ca="1">IF(NOT($J1295=0),IF($J1295&lt;IF($P1294=0,0,VLOOKUP(P1294,tbL!$M$37:$Q$43,IF(L1295=TRUE,2,4))),IF($J1295&gt;=VLOOKUP(P1294,tbL!$M$37:$Q$43,IF(L1295=TRUE,3,5)),$P1294,IF(AND(L1294=TRUE,L1295=TRUE),$P1294,$P1294-1)),IF(AND(L1295=TRUE,J1295=VLOOKUP(P1294,tbL!$M$37:$Q$43,IF(L1295=TRUE,2,4))),P1294,IF($P1294+1&gt;$C$12,$C$12,$P1294+1))),0)</f>
        <v>1</v>
      </c>
      <c r="Q1295" s="159">
        <f t="shared" ca="1" si="594"/>
        <v>1</v>
      </c>
      <c r="R1295" s="207">
        <f t="shared" si="611"/>
        <v>0</v>
      </c>
      <c r="S1295" s="208"/>
      <c r="T1295" s="159">
        <f t="shared" si="612"/>
        <v>0</v>
      </c>
      <c r="U1295" s="209" t="str">
        <f ca="1">IF(AND(T1295=-1,N1295=TRUE),"*",IF(AND(U1294="*",N1295=TRUE),"*",IF(AND(AND(L1295=TRUE,U1294="*"),J1295&lt;VLOOKUP(V1294+1,tbL!$M$38:$O$43,3)),"*","")))</f>
        <v/>
      </c>
      <c r="V1295" s="204">
        <f t="shared" ca="1" si="595"/>
        <v>1</v>
      </c>
      <c r="Y1295" s="159" t="str">
        <f t="shared" ca="1" si="596"/>
        <v/>
      </c>
      <c r="Z1295" s="159" t="str">
        <f t="shared" si="597"/>
        <v/>
      </c>
      <c r="AA1295" s="159">
        <f t="shared" ca="1" si="587"/>
        <v>1</v>
      </c>
      <c r="AC1295" s="161" t="str">
        <f t="shared" ca="1" si="598"/>
        <v/>
      </c>
      <c r="AD1295" s="161">
        <f t="shared" ca="1" si="599"/>
        <v>1</v>
      </c>
      <c r="AE1295" s="161" t="str">
        <f t="shared" ca="1" si="590"/>
        <v/>
      </c>
      <c r="AF1295" s="161">
        <f t="shared" ca="1" si="600"/>
        <v>1</v>
      </c>
      <c r="AG1295" s="161" t="str">
        <f t="shared" ca="1" si="601"/>
        <v/>
      </c>
      <c r="AH1295" s="161">
        <f t="shared" ca="1" si="602"/>
        <v>1</v>
      </c>
      <c r="AI1295" s="161" t="str">
        <f t="shared" ca="1" si="603"/>
        <v/>
      </c>
      <c r="AJ1295" s="161">
        <f t="shared" ca="1" si="604"/>
        <v>1</v>
      </c>
      <c r="AL1295" s="161" t="str">
        <f t="shared" ca="1" si="605"/>
        <v/>
      </c>
      <c r="AM1295" s="161">
        <f t="shared" ca="1" si="616"/>
        <v>1</v>
      </c>
      <c r="AN1295" s="161" t="str">
        <f t="shared" ca="1" si="606"/>
        <v/>
      </c>
      <c r="AO1295" s="161">
        <f t="shared" ca="1" si="615"/>
        <v>1</v>
      </c>
      <c r="AP1295" s="161" t="str">
        <f t="shared" ca="1" si="607"/>
        <v/>
      </c>
      <c r="AQ1295" s="161">
        <f t="shared" ca="1" si="613"/>
        <v>1</v>
      </c>
      <c r="AR1295" s="161" t="str">
        <f t="shared" ca="1" si="608"/>
        <v/>
      </c>
      <c r="AS1295" s="161">
        <f t="shared" ca="1" si="609"/>
        <v>1</v>
      </c>
      <c r="AT1295" s="159" t="str">
        <f t="shared" ca="1" si="588"/>
        <v/>
      </c>
      <c r="AU1295" s="210">
        <f t="shared" ca="1" si="593"/>
        <v>14</v>
      </c>
      <c r="AV1295" s="209"/>
      <c r="AW1295" s="204">
        <f t="shared" si="610"/>
        <v>14780.277777777759</v>
      </c>
      <c r="AX1295" s="159"/>
      <c r="AZ1295" s="159"/>
      <c r="BM1295" s="207"/>
      <c r="BN1295" s="212"/>
      <c r="BP1295" s="209"/>
      <c r="BQ1295" s="211"/>
      <c r="BR1295" s="211"/>
      <c r="BS1295" s="211"/>
      <c r="BT1295" s="211"/>
      <c r="BU1295" s="211"/>
      <c r="BV1295" s="211"/>
      <c r="BW1295" s="211"/>
      <c r="BX1295" s="211"/>
      <c r="BY1295" s="211"/>
      <c r="BZ1295" s="211"/>
      <c r="CA1295" s="209"/>
      <c r="CB1295" s="224"/>
      <c r="CC1295" s="204"/>
      <c r="CD1295" s="204"/>
      <c r="CE1295" s="204"/>
      <c r="CF1295" s="211"/>
      <c r="CG1295" s="211"/>
      <c r="CI1295" s="209"/>
      <c r="CJ1295" s="209"/>
      <c r="ES1295" s="165"/>
      <c r="ET1295" s="165"/>
      <c r="EU1295" s="166"/>
      <c r="EV1295" s="209"/>
      <c r="EW1295" s="211"/>
      <c r="EX1295" s="211"/>
      <c r="EY1295" s="211"/>
      <c r="EZ1295" s="211"/>
      <c r="FA1295" s="211"/>
      <c r="FD1295" s="165"/>
      <c r="FE1295" s="165"/>
      <c r="FF1295" s="166"/>
      <c r="FG1295" s="209"/>
      <c r="FH1295" s="211"/>
      <c r="FI1295" s="211"/>
      <c r="FJ1295" s="211"/>
      <c r="FK1295" s="211"/>
      <c r="FL1295" s="211"/>
    </row>
    <row r="1296" spans="9:168">
      <c r="I1296" s="221">
        <f t="shared" si="614"/>
        <v>92</v>
      </c>
      <c r="J1296" s="159">
        <f>'v-t_chart'!C1293</f>
        <v>89.4</v>
      </c>
      <c r="K1296" s="204">
        <f t="shared" ca="1" si="591"/>
        <v>261.8526</v>
      </c>
      <c r="L1296" s="205" t="b">
        <f>IF('Input&amp;Output'!$C$3=10,phase_chart!C1293,IF('Input&amp;Output'!$C$3=21,phase_chart!G1293,IF('Input&amp;Output'!$C$3=22,phase_chart!K1293,IF('Input&amp;Output'!$C$3=31,phase_chart!O1293,IF('Input&amp;Output'!$C$3=32,phase_chart!S1293,"")))))</f>
        <v>0</v>
      </c>
      <c r="M1296" s="206" t="b">
        <f>IF('Input&amp;Output'!$C$3=10,phase_chart!D1293,IF('Input&amp;Output'!$C$3=21,phase_chart!H1293,IF('Input&amp;Output'!$C$3=22,phase_chart!L1293,IF('Input&amp;Output'!$C$3=31,phase_chart!P1293,IF('Input&amp;Output'!$C$3=32,phase_chart!T1293,"")))))</f>
        <v>1</v>
      </c>
      <c r="N1296" s="205" t="b">
        <f>IF('Input&amp;Output'!$C$3=10,phase_chart!E1293,IF('Input&amp;Output'!$C$3=21,phase_chart!I1293,IF('Input&amp;Output'!$C$3=22,phase_chart!M1293,IF('Input&amp;Output'!$C$3=31,phase_chart!Q1293,IF('Input&amp;Output'!$C$3=32,phase_chart!U1293,"")))))</f>
        <v>0</v>
      </c>
      <c r="P1296" s="159">
        <f ca="1">IF(NOT($J1296=0),IF($J1296&lt;IF($P1295=0,0,VLOOKUP(P1295,tbL!$M$37:$Q$43,IF(L1296=TRUE,2,4))),IF($J1296&gt;=VLOOKUP(P1295,tbL!$M$37:$Q$43,IF(L1296=TRUE,3,5)),$P1295,IF(AND(L1295=TRUE,L1296=TRUE),$P1295,$P1295-1)),IF(AND(L1296=TRUE,J1296=VLOOKUP(P1295,tbL!$M$37:$Q$43,IF(L1296=TRUE,2,4))),P1295,IF($P1295+1&gt;$C$12,$C$12,$P1295+1))),0)</f>
        <v>1</v>
      </c>
      <c r="Q1296" s="159">
        <f t="shared" ca="1" si="594"/>
        <v>1</v>
      </c>
      <c r="R1296" s="207">
        <f t="shared" si="611"/>
        <v>0</v>
      </c>
      <c r="S1296" s="208"/>
      <c r="T1296" s="159">
        <f t="shared" si="612"/>
        <v>0</v>
      </c>
      <c r="U1296" s="209" t="str">
        <f ca="1">IF(AND(T1296=-1,N1296=TRUE),"*",IF(AND(U1295="*",N1296=TRUE),"*",IF(AND(AND(L1296=TRUE,U1295="*"),J1296&lt;VLOOKUP(V1295+1,tbL!$M$38:$O$43,3)),"*","")))</f>
        <v/>
      </c>
      <c r="V1296" s="204">
        <f t="shared" ca="1" si="595"/>
        <v>1</v>
      </c>
      <c r="Y1296" s="159" t="str">
        <f t="shared" ca="1" si="596"/>
        <v/>
      </c>
      <c r="Z1296" s="159" t="str">
        <f t="shared" si="597"/>
        <v/>
      </c>
      <c r="AA1296" s="159">
        <f t="shared" ca="1" si="587"/>
        <v>1</v>
      </c>
      <c r="AC1296" s="161" t="str">
        <f t="shared" ca="1" si="598"/>
        <v/>
      </c>
      <c r="AD1296" s="161">
        <f t="shared" ca="1" si="599"/>
        <v>1</v>
      </c>
      <c r="AE1296" s="161" t="str">
        <f t="shared" ca="1" si="590"/>
        <v/>
      </c>
      <c r="AF1296" s="161">
        <f t="shared" ca="1" si="600"/>
        <v>1</v>
      </c>
      <c r="AG1296" s="161" t="str">
        <f t="shared" ca="1" si="601"/>
        <v/>
      </c>
      <c r="AH1296" s="161">
        <f t="shared" ca="1" si="602"/>
        <v>1</v>
      </c>
      <c r="AI1296" s="161" t="str">
        <f t="shared" ca="1" si="603"/>
        <v/>
      </c>
      <c r="AJ1296" s="161">
        <f t="shared" ca="1" si="604"/>
        <v>1</v>
      </c>
      <c r="AL1296" s="161" t="str">
        <f t="shared" ca="1" si="605"/>
        <v/>
      </c>
      <c r="AM1296" s="161">
        <f t="shared" ca="1" si="616"/>
        <v>1</v>
      </c>
      <c r="AN1296" s="161" t="str">
        <f t="shared" ca="1" si="606"/>
        <v/>
      </c>
      <c r="AO1296" s="161">
        <f t="shared" ca="1" si="615"/>
        <v>1</v>
      </c>
      <c r="AP1296" s="161" t="str">
        <f t="shared" ca="1" si="607"/>
        <v/>
      </c>
      <c r="AQ1296" s="161">
        <f t="shared" ca="1" si="613"/>
        <v>1</v>
      </c>
      <c r="AR1296" s="161" t="str">
        <f t="shared" ca="1" si="608"/>
        <v/>
      </c>
      <c r="AS1296" s="161">
        <f t="shared" ca="1" si="609"/>
        <v>1</v>
      </c>
      <c r="AT1296" s="159" t="str">
        <f t="shared" ca="1" si="588"/>
        <v/>
      </c>
      <c r="AU1296" s="210">
        <f t="shared" ca="1" si="593"/>
        <v>14</v>
      </c>
      <c r="AV1296" s="209"/>
      <c r="AW1296" s="204">
        <f t="shared" si="610"/>
        <v>14805.111111111093</v>
      </c>
      <c r="AX1296" s="159"/>
      <c r="AZ1296" s="159"/>
      <c r="BM1296" s="207"/>
      <c r="BN1296" s="212"/>
      <c r="BP1296" s="209"/>
      <c r="BQ1296" s="211"/>
      <c r="BR1296" s="211"/>
      <c r="BS1296" s="211"/>
      <c r="BT1296" s="211"/>
      <c r="BU1296" s="211"/>
      <c r="BV1296" s="211"/>
      <c r="BW1296" s="211"/>
      <c r="BX1296" s="211"/>
      <c r="BY1296" s="211"/>
      <c r="BZ1296" s="211"/>
      <c r="CA1296" s="209"/>
      <c r="CB1296" s="224"/>
      <c r="CC1296" s="204"/>
      <c r="CD1296" s="204"/>
      <c r="CE1296" s="204"/>
      <c r="CF1296" s="211"/>
      <c r="CG1296" s="211"/>
      <c r="CI1296" s="209"/>
      <c r="CJ1296" s="209"/>
      <c r="ES1296" s="165"/>
      <c r="ET1296" s="165"/>
      <c r="EU1296" s="166"/>
      <c r="EV1296" s="209"/>
      <c r="EW1296" s="211"/>
      <c r="EX1296" s="211"/>
      <c r="EY1296" s="211"/>
      <c r="EZ1296" s="211"/>
      <c r="FA1296" s="211"/>
      <c r="FD1296" s="165"/>
      <c r="FE1296" s="165"/>
      <c r="FF1296" s="166"/>
      <c r="FG1296" s="209"/>
      <c r="FH1296" s="211"/>
      <c r="FI1296" s="211"/>
      <c r="FJ1296" s="211"/>
      <c r="FK1296" s="211"/>
      <c r="FL1296" s="211"/>
    </row>
    <row r="1297" spans="9:168">
      <c r="I1297" s="221">
        <f t="shared" si="614"/>
        <v>93</v>
      </c>
      <c r="J1297" s="159">
        <f>'v-t_chart'!C1294</f>
        <v>89.2</v>
      </c>
      <c r="K1297" s="204">
        <f t="shared" ca="1" si="591"/>
        <v>261.26679999999999</v>
      </c>
      <c r="L1297" s="205" t="b">
        <f>IF('Input&amp;Output'!$C$3=10,phase_chart!C1294,IF('Input&amp;Output'!$C$3=21,phase_chart!G1294,IF('Input&amp;Output'!$C$3=22,phase_chart!K1294,IF('Input&amp;Output'!$C$3=31,phase_chart!O1294,IF('Input&amp;Output'!$C$3=32,phase_chart!S1294,"")))))</f>
        <v>0</v>
      </c>
      <c r="M1297" s="206" t="b">
        <f>IF('Input&amp;Output'!$C$3=10,phase_chart!D1294,IF('Input&amp;Output'!$C$3=21,phase_chart!H1294,IF('Input&amp;Output'!$C$3=22,phase_chart!L1294,IF('Input&amp;Output'!$C$3=31,phase_chart!P1294,IF('Input&amp;Output'!$C$3=32,phase_chart!T1294,"")))))</f>
        <v>1</v>
      </c>
      <c r="N1297" s="205" t="b">
        <f>IF('Input&amp;Output'!$C$3=10,phase_chart!E1294,IF('Input&amp;Output'!$C$3=21,phase_chart!I1294,IF('Input&amp;Output'!$C$3=22,phase_chart!M1294,IF('Input&amp;Output'!$C$3=31,phase_chart!Q1294,IF('Input&amp;Output'!$C$3=32,phase_chart!U1294,"")))))</f>
        <v>0</v>
      </c>
      <c r="P1297" s="159">
        <f ca="1">IF(NOT($J1297=0),IF($J1297&lt;IF($P1296=0,0,VLOOKUP(P1296,tbL!$M$37:$Q$43,IF(L1297=TRUE,2,4))),IF($J1297&gt;=VLOOKUP(P1296,tbL!$M$37:$Q$43,IF(L1297=TRUE,3,5)),$P1296,IF(AND(L1296=TRUE,L1297=TRUE),$P1296,$P1296-1)),IF(AND(L1297=TRUE,J1297=VLOOKUP(P1296,tbL!$M$37:$Q$43,IF(L1297=TRUE,2,4))),P1296,IF($P1296+1&gt;$C$12,$C$12,$P1296+1))),0)</f>
        <v>1</v>
      </c>
      <c r="Q1297" s="159">
        <f t="shared" ca="1" si="594"/>
        <v>1</v>
      </c>
      <c r="R1297" s="207">
        <f t="shared" si="611"/>
        <v>0</v>
      </c>
      <c r="S1297" s="208"/>
      <c r="T1297" s="159">
        <f t="shared" si="612"/>
        <v>0</v>
      </c>
      <c r="U1297" s="209" t="str">
        <f ca="1">IF(AND(T1297=-1,N1297=TRUE),"*",IF(AND(U1296="*",N1297=TRUE),"*",IF(AND(AND(L1297=TRUE,U1296="*"),J1297&lt;VLOOKUP(V1296+1,tbL!$M$38:$O$43,3)),"*","")))</f>
        <v/>
      </c>
      <c r="V1297" s="204">
        <f t="shared" ca="1" si="595"/>
        <v>1</v>
      </c>
      <c r="Y1297" s="159" t="str">
        <f t="shared" ca="1" si="596"/>
        <v/>
      </c>
      <c r="Z1297" s="159" t="str">
        <f t="shared" si="597"/>
        <v/>
      </c>
      <c r="AA1297" s="159">
        <f t="shared" ca="1" si="587"/>
        <v>1</v>
      </c>
      <c r="AC1297" s="161" t="str">
        <f t="shared" ca="1" si="598"/>
        <v/>
      </c>
      <c r="AD1297" s="161">
        <f t="shared" ca="1" si="599"/>
        <v>1</v>
      </c>
      <c r="AE1297" s="161" t="str">
        <f t="shared" ca="1" si="590"/>
        <v/>
      </c>
      <c r="AF1297" s="161">
        <f t="shared" ca="1" si="600"/>
        <v>1</v>
      </c>
      <c r="AG1297" s="161" t="str">
        <f t="shared" ca="1" si="601"/>
        <v/>
      </c>
      <c r="AH1297" s="161">
        <f t="shared" ca="1" si="602"/>
        <v>1</v>
      </c>
      <c r="AI1297" s="161" t="str">
        <f t="shared" ca="1" si="603"/>
        <v/>
      </c>
      <c r="AJ1297" s="161">
        <f t="shared" ca="1" si="604"/>
        <v>1</v>
      </c>
      <c r="AL1297" s="161" t="str">
        <f t="shared" ca="1" si="605"/>
        <v/>
      </c>
      <c r="AM1297" s="161">
        <f t="shared" ca="1" si="616"/>
        <v>1</v>
      </c>
      <c r="AN1297" s="161" t="str">
        <f t="shared" ca="1" si="606"/>
        <v/>
      </c>
      <c r="AO1297" s="161">
        <f t="shared" ca="1" si="615"/>
        <v>1</v>
      </c>
      <c r="AP1297" s="161" t="str">
        <f t="shared" ca="1" si="607"/>
        <v/>
      </c>
      <c r="AQ1297" s="161">
        <f t="shared" ca="1" si="613"/>
        <v>1</v>
      </c>
      <c r="AR1297" s="161" t="str">
        <f t="shared" ca="1" si="608"/>
        <v/>
      </c>
      <c r="AS1297" s="161">
        <f t="shared" ca="1" si="609"/>
        <v>1</v>
      </c>
      <c r="AT1297" s="159" t="str">
        <f t="shared" ca="1" si="588"/>
        <v/>
      </c>
      <c r="AU1297" s="210">
        <f t="shared" ca="1" si="593"/>
        <v>14</v>
      </c>
      <c r="AV1297" s="209"/>
      <c r="AW1297" s="204">
        <f t="shared" si="610"/>
        <v>14829.88888888887</v>
      </c>
      <c r="AX1297" s="159"/>
      <c r="AZ1297" s="159"/>
      <c r="BM1297" s="207"/>
      <c r="BN1297" s="212"/>
      <c r="BP1297" s="209"/>
      <c r="BQ1297" s="211"/>
      <c r="BR1297" s="211"/>
      <c r="BS1297" s="211"/>
      <c r="BT1297" s="211"/>
      <c r="BU1297" s="211"/>
      <c r="BV1297" s="211"/>
      <c r="BW1297" s="211"/>
      <c r="BX1297" s="211"/>
      <c r="BY1297" s="211"/>
      <c r="BZ1297" s="211"/>
      <c r="CA1297" s="209"/>
      <c r="CB1297" s="224"/>
      <c r="CC1297" s="204"/>
      <c r="CD1297" s="204"/>
      <c r="CE1297" s="204"/>
      <c r="CF1297" s="211"/>
      <c r="CG1297" s="211"/>
      <c r="CI1297" s="209"/>
      <c r="CJ1297" s="209"/>
      <c r="ES1297" s="165"/>
      <c r="ET1297" s="165"/>
      <c r="EU1297" s="166"/>
      <c r="EV1297" s="209"/>
      <c r="EW1297" s="211"/>
      <c r="EX1297" s="211"/>
      <c r="EY1297" s="211"/>
      <c r="EZ1297" s="211"/>
      <c r="FA1297" s="211"/>
      <c r="FD1297" s="165"/>
      <c r="FE1297" s="165"/>
      <c r="FF1297" s="166"/>
      <c r="FG1297" s="209"/>
      <c r="FH1297" s="211"/>
      <c r="FI1297" s="211"/>
      <c r="FJ1297" s="211"/>
      <c r="FK1297" s="211"/>
      <c r="FL1297" s="211"/>
    </row>
    <row r="1298" spans="9:168">
      <c r="I1298" s="221">
        <f t="shared" si="614"/>
        <v>94</v>
      </c>
      <c r="J1298" s="159">
        <f>'v-t_chart'!C1295</f>
        <v>88.9</v>
      </c>
      <c r="K1298" s="204">
        <f t="shared" ca="1" si="591"/>
        <v>260.38810000000001</v>
      </c>
      <c r="L1298" s="205" t="b">
        <f>IF('Input&amp;Output'!$C$3=10,phase_chart!C1295,IF('Input&amp;Output'!$C$3=21,phase_chart!G1295,IF('Input&amp;Output'!$C$3=22,phase_chart!K1295,IF('Input&amp;Output'!$C$3=31,phase_chart!O1295,IF('Input&amp;Output'!$C$3=32,phase_chart!S1295,"")))))</f>
        <v>0</v>
      </c>
      <c r="M1298" s="206" t="b">
        <f>IF('Input&amp;Output'!$C$3=10,phase_chart!D1295,IF('Input&amp;Output'!$C$3=21,phase_chart!H1295,IF('Input&amp;Output'!$C$3=22,phase_chart!L1295,IF('Input&amp;Output'!$C$3=31,phase_chart!P1295,IF('Input&amp;Output'!$C$3=32,phase_chart!T1295,"")))))</f>
        <v>1</v>
      </c>
      <c r="N1298" s="205" t="b">
        <f>IF('Input&amp;Output'!$C$3=10,phase_chart!E1295,IF('Input&amp;Output'!$C$3=21,phase_chart!I1295,IF('Input&amp;Output'!$C$3=22,phase_chart!M1295,IF('Input&amp;Output'!$C$3=31,phase_chart!Q1295,IF('Input&amp;Output'!$C$3=32,phase_chart!U1295,"")))))</f>
        <v>0</v>
      </c>
      <c r="P1298" s="159">
        <f ca="1">IF(NOT($J1298=0),IF($J1298&lt;IF($P1297=0,0,VLOOKUP(P1297,tbL!$M$37:$Q$43,IF(L1298=TRUE,2,4))),IF($J1298&gt;=VLOOKUP(P1297,tbL!$M$37:$Q$43,IF(L1298=TRUE,3,5)),$P1297,IF(AND(L1297=TRUE,L1298=TRUE),$P1297,$P1297-1)),IF(AND(L1298=TRUE,J1298=VLOOKUP(P1297,tbL!$M$37:$Q$43,IF(L1298=TRUE,2,4))),P1297,IF($P1297+1&gt;$C$12,$C$12,$P1297+1))),0)</f>
        <v>1</v>
      </c>
      <c r="Q1298" s="159">
        <f t="shared" ca="1" si="594"/>
        <v>1</v>
      </c>
      <c r="R1298" s="207">
        <f t="shared" si="611"/>
        <v>0</v>
      </c>
      <c r="S1298" s="208"/>
      <c r="T1298" s="159">
        <f t="shared" si="612"/>
        <v>0</v>
      </c>
      <c r="U1298" s="209" t="str">
        <f ca="1">IF(AND(T1298=-1,N1298=TRUE),"*",IF(AND(U1297="*",N1298=TRUE),"*",IF(AND(AND(L1298=TRUE,U1297="*"),J1298&lt;VLOOKUP(V1297+1,tbL!$M$38:$O$43,3)),"*","")))</f>
        <v/>
      </c>
      <c r="V1298" s="204">
        <f t="shared" ca="1" si="595"/>
        <v>1</v>
      </c>
      <c r="Y1298" s="159" t="str">
        <f t="shared" ca="1" si="596"/>
        <v/>
      </c>
      <c r="Z1298" s="159" t="str">
        <f t="shared" si="597"/>
        <v/>
      </c>
      <c r="AA1298" s="159">
        <f t="shared" ca="1" si="587"/>
        <v>1</v>
      </c>
      <c r="AC1298" s="161" t="str">
        <f t="shared" ca="1" si="598"/>
        <v/>
      </c>
      <c r="AD1298" s="161">
        <f t="shared" ca="1" si="599"/>
        <v>1</v>
      </c>
      <c r="AE1298" s="161" t="str">
        <f t="shared" ca="1" si="590"/>
        <v/>
      </c>
      <c r="AF1298" s="161">
        <f t="shared" ca="1" si="600"/>
        <v>1</v>
      </c>
      <c r="AG1298" s="161" t="str">
        <f t="shared" ca="1" si="601"/>
        <v/>
      </c>
      <c r="AH1298" s="161">
        <f t="shared" ca="1" si="602"/>
        <v>1</v>
      </c>
      <c r="AI1298" s="161" t="str">
        <f t="shared" ca="1" si="603"/>
        <v/>
      </c>
      <c r="AJ1298" s="161">
        <f t="shared" ca="1" si="604"/>
        <v>1</v>
      </c>
      <c r="AL1298" s="161" t="str">
        <f t="shared" ca="1" si="605"/>
        <v/>
      </c>
      <c r="AM1298" s="161">
        <f t="shared" ca="1" si="616"/>
        <v>1</v>
      </c>
      <c r="AN1298" s="161" t="str">
        <f t="shared" ca="1" si="606"/>
        <v/>
      </c>
      <c r="AO1298" s="161">
        <f t="shared" ca="1" si="615"/>
        <v>1</v>
      </c>
      <c r="AP1298" s="161" t="str">
        <f t="shared" ca="1" si="607"/>
        <v/>
      </c>
      <c r="AQ1298" s="161">
        <f t="shared" ca="1" si="613"/>
        <v>1</v>
      </c>
      <c r="AR1298" s="161" t="str">
        <f t="shared" ca="1" si="608"/>
        <v/>
      </c>
      <c r="AS1298" s="161">
        <f t="shared" ca="1" si="609"/>
        <v>1</v>
      </c>
      <c r="AT1298" s="159" t="str">
        <f t="shared" ca="1" si="588"/>
        <v/>
      </c>
      <c r="AU1298" s="210">
        <f t="shared" ca="1" si="593"/>
        <v>14</v>
      </c>
      <c r="AV1298" s="209"/>
      <c r="AW1298" s="204">
        <f t="shared" si="610"/>
        <v>14854.583333333316</v>
      </c>
      <c r="AX1298" s="159"/>
      <c r="AZ1298" s="159"/>
      <c r="BM1298" s="207"/>
      <c r="BN1298" s="212"/>
      <c r="BP1298" s="209"/>
      <c r="BQ1298" s="211"/>
      <c r="BR1298" s="211"/>
      <c r="BS1298" s="211"/>
      <c r="BT1298" s="211"/>
      <c r="BU1298" s="211"/>
      <c r="BV1298" s="211"/>
      <c r="BW1298" s="211"/>
      <c r="BX1298" s="211"/>
      <c r="BY1298" s="211"/>
      <c r="BZ1298" s="211"/>
      <c r="CA1298" s="209"/>
      <c r="CB1298" s="224"/>
      <c r="CC1298" s="204"/>
      <c r="CD1298" s="204"/>
      <c r="CE1298" s="204"/>
      <c r="CF1298" s="211"/>
      <c r="CG1298" s="211"/>
      <c r="CI1298" s="209"/>
      <c r="CJ1298" s="209"/>
      <c r="ES1298" s="165"/>
      <c r="ET1298" s="165"/>
      <c r="EU1298" s="166"/>
      <c r="EV1298" s="209"/>
      <c r="EW1298" s="211"/>
      <c r="EX1298" s="211"/>
      <c r="EY1298" s="211"/>
      <c r="EZ1298" s="211"/>
      <c r="FA1298" s="211"/>
      <c r="FD1298" s="165"/>
      <c r="FE1298" s="165"/>
      <c r="FF1298" s="166"/>
      <c r="FG1298" s="209"/>
      <c r="FH1298" s="211"/>
      <c r="FI1298" s="211"/>
      <c r="FJ1298" s="211"/>
      <c r="FK1298" s="211"/>
      <c r="FL1298" s="211"/>
    </row>
    <row r="1299" spans="9:168">
      <c r="I1299" s="221">
        <f t="shared" si="614"/>
        <v>95</v>
      </c>
      <c r="J1299" s="159">
        <f>'v-t_chart'!C1296</f>
        <v>88.5</v>
      </c>
      <c r="K1299" s="204">
        <f t="shared" ca="1" si="591"/>
        <v>259.2165</v>
      </c>
      <c r="L1299" s="205" t="b">
        <f>IF('Input&amp;Output'!$C$3=10,phase_chart!C1296,IF('Input&amp;Output'!$C$3=21,phase_chart!G1296,IF('Input&amp;Output'!$C$3=22,phase_chart!K1296,IF('Input&amp;Output'!$C$3=31,phase_chart!O1296,IF('Input&amp;Output'!$C$3=32,phase_chart!S1296,"")))))</f>
        <v>0</v>
      </c>
      <c r="M1299" s="206" t="b">
        <f>IF('Input&amp;Output'!$C$3=10,phase_chart!D1296,IF('Input&amp;Output'!$C$3=21,phase_chart!H1296,IF('Input&amp;Output'!$C$3=22,phase_chart!L1296,IF('Input&amp;Output'!$C$3=31,phase_chart!P1296,IF('Input&amp;Output'!$C$3=32,phase_chart!T1296,"")))))</f>
        <v>1</v>
      </c>
      <c r="N1299" s="205" t="b">
        <f>IF('Input&amp;Output'!$C$3=10,phase_chart!E1296,IF('Input&amp;Output'!$C$3=21,phase_chart!I1296,IF('Input&amp;Output'!$C$3=22,phase_chart!M1296,IF('Input&amp;Output'!$C$3=31,phase_chart!Q1296,IF('Input&amp;Output'!$C$3=32,phase_chart!U1296,"")))))</f>
        <v>0</v>
      </c>
      <c r="P1299" s="159">
        <f ca="1">IF(NOT($J1299=0),IF($J1299&lt;IF($P1298=0,0,VLOOKUP(P1298,tbL!$M$37:$Q$43,IF(L1299=TRUE,2,4))),IF($J1299&gt;=VLOOKUP(P1298,tbL!$M$37:$Q$43,IF(L1299=TRUE,3,5)),$P1298,IF(AND(L1298=TRUE,L1299=TRUE),$P1298,$P1298-1)),IF(AND(L1299=TRUE,J1299=VLOOKUP(P1298,tbL!$M$37:$Q$43,IF(L1299=TRUE,2,4))),P1298,IF($P1298+1&gt;$C$12,$C$12,$P1298+1))),0)</f>
        <v>1</v>
      </c>
      <c r="Q1299" s="159">
        <f t="shared" ca="1" si="594"/>
        <v>1</v>
      </c>
      <c r="R1299" s="207">
        <f t="shared" si="611"/>
        <v>0</v>
      </c>
      <c r="S1299" s="208"/>
      <c r="T1299" s="159">
        <f t="shared" si="612"/>
        <v>0</v>
      </c>
      <c r="U1299" s="209" t="str">
        <f ca="1">IF(AND(T1299=-1,N1299=TRUE),"*",IF(AND(U1298="*",N1299=TRUE),"*",IF(AND(AND(L1299=TRUE,U1298="*"),J1299&lt;VLOOKUP(V1298+1,tbL!$M$38:$O$43,3)),"*","")))</f>
        <v/>
      </c>
      <c r="V1299" s="204">
        <f t="shared" ca="1" si="595"/>
        <v>1</v>
      </c>
      <c r="Y1299" s="159" t="str">
        <f t="shared" ca="1" si="596"/>
        <v/>
      </c>
      <c r="Z1299" s="159" t="str">
        <f t="shared" si="597"/>
        <v/>
      </c>
      <c r="AA1299" s="159">
        <f t="shared" ca="1" si="587"/>
        <v>1</v>
      </c>
      <c r="AC1299" s="161" t="str">
        <f t="shared" ca="1" si="598"/>
        <v/>
      </c>
      <c r="AD1299" s="161">
        <f t="shared" ca="1" si="599"/>
        <v>1</v>
      </c>
      <c r="AE1299" s="161" t="str">
        <f t="shared" ca="1" si="590"/>
        <v/>
      </c>
      <c r="AF1299" s="161">
        <f t="shared" ca="1" si="600"/>
        <v>1</v>
      </c>
      <c r="AG1299" s="161" t="str">
        <f t="shared" ca="1" si="601"/>
        <v/>
      </c>
      <c r="AH1299" s="161">
        <f t="shared" ca="1" si="602"/>
        <v>1</v>
      </c>
      <c r="AI1299" s="161" t="str">
        <f t="shared" ca="1" si="603"/>
        <v/>
      </c>
      <c r="AJ1299" s="161">
        <f t="shared" ca="1" si="604"/>
        <v>1</v>
      </c>
      <c r="AL1299" s="161" t="str">
        <f t="shared" ca="1" si="605"/>
        <v/>
      </c>
      <c r="AM1299" s="161">
        <f t="shared" ca="1" si="616"/>
        <v>1</v>
      </c>
      <c r="AN1299" s="161" t="str">
        <f t="shared" ca="1" si="606"/>
        <v/>
      </c>
      <c r="AO1299" s="161">
        <f t="shared" ca="1" si="615"/>
        <v>1</v>
      </c>
      <c r="AP1299" s="161" t="str">
        <f t="shared" ca="1" si="607"/>
        <v/>
      </c>
      <c r="AQ1299" s="161">
        <f t="shared" ca="1" si="613"/>
        <v>1</v>
      </c>
      <c r="AR1299" s="161" t="str">
        <f t="shared" ca="1" si="608"/>
        <v/>
      </c>
      <c r="AS1299" s="161">
        <f t="shared" ca="1" si="609"/>
        <v>1</v>
      </c>
      <c r="AT1299" s="159" t="str">
        <f t="shared" ca="1" si="588"/>
        <v/>
      </c>
      <c r="AU1299" s="210">
        <f t="shared" ca="1" si="593"/>
        <v>14</v>
      </c>
      <c r="AV1299" s="209"/>
      <c r="AW1299" s="204">
        <f t="shared" si="610"/>
        <v>14879.16666666665</v>
      </c>
      <c r="AX1299" s="159"/>
      <c r="AZ1299" s="159"/>
      <c r="BM1299" s="207"/>
      <c r="BN1299" s="212"/>
      <c r="BP1299" s="209"/>
      <c r="BQ1299" s="211"/>
      <c r="BR1299" s="211"/>
      <c r="BS1299" s="211"/>
      <c r="BT1299" s="211"/>
      <c r="BU1299" s="211"/>
      <c r="BV1299" s="211"/>
      <c r="BW1299" s="211"/>
      <c r="BX1299" s="211"/>
      <c r="BY1299" s="211"/>
      <c r="BZ1299" s="211"/>
      <c r="CA1299" s="209"/>
      <c r="CB1299" s="224"/>
      <c r="CC1299" s="204"/>
      <c r="CD1299" s="204"/>
      <c r="CE1299" s="204"/>
      <c r="CF1299" s="211"/>
      <c r="CG1299" s="211"/>
      <c r="CI1299" s="209"/>
      <c r="CJ1299" s="209"/>
      <c r="ES1299" s="165"/>
      <c r="ET1299" s="165"/>
      <c r="EU1299" s="166"/>
      <c r="EV1299" s="209"/>
      <c r="EW1299" s="211"/>
      <c r="EX1299" s="211"/>
      <c r="EY1299" s="211"/>
      <c r="EZ1299" s="211"/>
      <c r="FA1299" s="211"/>
      <c r="FD1299" s="165"/>
      <c r="FE1299" s="165"/>
      <c r="FF1299" s="166"/>
      <c r="FG1299" s="209"/>
      <c r="FH1299" s="211"/>
      <c r="FI1299" s="211"/>
      <c r="FJ1299" s="211"/>
      <c r="FK1299" s="211"/>
      <c r="FL1299" s="211"/>
    </row>
    <row r="1300" spans="9:168">
      <c r="I1300" s="221">
        <f t="shared" si="614"/>
        <v>96</v>
      </c>
      <c r="J1300" s="159">
        <f>'v-t_chart'!C1297</f>
        <v>88</v>
      </c>
      <c r="K1300" s="204">
        <f t="shared" ca="1" si="591"/>
        <v>257.75200000000001</v>
      </c>
      <c r="L1300" s="205" t="b">
        <f>IF('Input&amp;Output'!$C$3=10,phase_chart!C1297,IF('Input&amp;Output'!$C$3=21,phase_chart!G1297,IF('Input&amp;Output'!$C$3=22,phase_chart!K1297,IF('Input&amp;Output'!$C$3=31,phase_chart!O1297,IF('Input&amp;Output'!$C$3=32,phase_chart!S1297,"")))))</f>
        <v>0</v>
      </c>
      <c r="M1300" s="206" t="b">
        <f>IF('Input&amp;Output'!$C$3=10,phase_chart!D1297,IF('Input&amp;Output'!$C$3=21,phase_chart!H1297,IF('Input&amp;Output'!$C$3=22,phase_chart!L1297,IF('Input&amp;Output'!$C$3=31,phase_chart!P1297,IF('Input&amp;Output'!$C$3=32,phase_chart!T1297,"")))))</f>
        <v>1</v>
      </c>
      <c r="N1300" s="205" t="b">
        <f>IF('Input&amp;Output'!$C$3=10,phase_chart!E1297,IF('Input&amp;Output'!$C$3=21,phase_chart!I1297,IF('Input&amp;Output'!$C$3=22,phase_chart!M1297,IF('Input&amp;Output'!$C$3=31,phase_chart!Q1297,IF('Input&amp;Output'!$C$3=32,phase_chart!U1297,"")))))</f>
        <v>0</v>
      </c>
      <c r="P1300" s="159">
        <f ca="1">IF(NOT($J1300=0),IF($J1300&lt;IF($P1299=0,0,VLOOKUP(P1299,tbL!$M$37:$Q$43,IF(L1300=TRUE,2,4))),IF($J1300&gt;=VLOOKUP(P1299,tbL!$M$37:$Q$43,IF(L1300=TRUE,3,5)),$P1299,IF(AND(L1299=TRUE,L1300=TRUE),$P1299,$P1299-1)),IF(AND(L1300=TRUE,J1300=VLOOKUP(P1299,tbL!$M$37:$Q$43,IF(L1300=TRUE,2,4))),P1299,IF($P1299+1&gt;$C$12,$C$12,$P1299+1))),0)</f>
        <v>1</v>
      </c>
      <c r="Q1300" s="159">
        <f t="shared" ca="1" si="594"/>
        <v>1</v>
      </c>
      <c r="R1300" s="207">
        <f t="shared" si="611"/>
        <v>0</v>
      </c>
      <c r="S1300" s="208"/>
      <c r="T1300" s="159">
        <f t="shared" si="612"/>
        <v>0</v>
      </c>
      <c r="U1300" s="209" t="str">
        <f ca="1">IF(AND(T1300=-1,N1300=TRUE),"*",IF(AND(U1299="*",N1300=TRUE),"*",IF(AND(AND(L1300=TRUE,U1299="*"),J1300&lt;VLOOKUP(V1299+1,tbL!$M$38:$O$43,3)),"*","")))</f>
        <v/>
      </c>
      <c r="V1300" s="204">
        <f t="shared" ca="1" si="595"/>
        <v>1</v>
      </c>
      <c r="Y1300" s="159" t="str">
        <f t="shared" ca="1" si="596"/>
        <v/>
      </c>
      <c r="Z1300" s="159" t="str">
        <f t="shared" si="597"/>
        <v/>
      </c>
      <c r="AA1300" s="159">
        <f t="shared" ca="1" si="587"/>
        <v>1</v>
      </c>
      <c r="AC1300" s="161" t="str">
        <f t="shared" ca="1" si="598"/>
        <v/>
      </c>
      <c r="AD1300" s="161">
        <f t="shared" ca="1" si="599"/>
        <v>1</v>
      </c>
      <c r="AE1300" s="161" t="str">
        <f t="shared" ca="1" si="590"/>
        <v/>
      </c>
      <c r="AF1300" s="161">
        <f t="shared" ca="1" si="600"/>
        <v>1</v>
      </c>
      <c r="AG1300" s="161" t="str">
        <f t="shared" ca="1" si="601"/>
        <v/>
      </c>
      <c r="AH1300" s="161">
        <f t="shared" ca="1" si="602"/>
        <v>1</v>
      </c>
      <c r="AI1300" s="161" t="str">
        <f t="shared" ca="1" si="603"/>
        <v/>
      </c>
      <c r="AJ1300" s="161">
        <f t="shared" ca="1" si="604"/>
        <v>1</v>
      </c>
      <c r="AL1300" s="161" t="str">
        <f t="shared" ca="1" si="605"/>
        <v/>
      </c>
      <c r="AM1300" s="161">
        <f t="shared" ca="1" si="616"/>
        <v>1</v>
      </c>
      <c r="AN1300" s="161" t="str">
        <f t="shared" ca="1" si="606"/>
        <v/>
      </c>
      <c r="AO1300" s="161">
        <f t="shared" ca="1" si="615"/>
        <v>1</v>
      </c>
      <c r="AP1300" s="161" t="str">
        <f t="shared" ca="1" si="607"/>
        <v/>
      </c>
      <c r="AQ1300" s="161">
        <f t="shared" ca="1" si="613"/>
        <v>1</v>
      </c>
      <c r="AR1300" s="161" t="str">
        <f t="shared" ca="1" si="608"/>
        <v/>
      </c>
      <c r="AS1300" s="161">
        <f t="shared" ca="1" si="609"/>
        <v>1</v>
      </c>
      <c r="AT1300" s="159" t="str">
        <f t="shared" ca="1" si="588"/>
        <v/>
      </c>
      <c r="AU1300" s="210">
        <f t="shared" ca="1" si="593"/>
        <v>14</v>
      </c>
      <c r="AV1300" s="209"/>
      <c r="AW1300" s="204">
        <f t="shared" si="610"/>
        <v>14903.611111111095</v>
      </c>
      <c r="AX1300" s="159"/>
      <c r="AZ1300" s="159"/>
      <c r="BM1300" s="207"/>
      <c r="BN1300" s="212"/>
      <c r="BP1300" s="209"/>
      <c r="BQ1300" s="211"/>
      <c r="BR1300" s="211"/>
      <c r="BS1300" s="211"/>
      <c r="BT1300" s="211"/>
      <c r="BU1300" s="211"/>
      <c r="BV1300" s="211"/>
      <c r="BW1300" s="211"/>
      <c r="BX1300" s="211"/>
      <c r="BY1300" s="211"/>
      <c r="BZ1300" s="211"/>
      <c r="CA1300" s="209"/>
      <c r="CB1300" s="224"/>
      <c r="CC1300" s="204"/>
      <c r="CD1300" s="204"/>
      <c r="CE1300" s="204"/>
      <c r="CF1300" s="211"/>
      <c r="CG1300" s="211"/>
      <c r="CI1300" s="209"/>
      <c r="CJ1300" s="209"/>
      <c r="ES1300" s="165"/>
      <c r="ET1300" s="165"/>
      <c r="EU1300" s="166"/>
      <c r="EV1300" s="209"/>
      <c r="EW1300" s="211"/>
      <c r="EX1300" s="211"/>
      <c r="EY1300" s="211"/>
      <c r="EZ1300" s="211"/>
      <c r="FA1300" s="211"/>
      <c r="FD1300" s="165"/>
      <c r="FE1300" s="165"/>
      <c r="FF1300" s="166"/>
      <c r="FG1300" s="209"/>
      <c r="FH1300" s="211"/>
      <c r="FI1300" s="211"/>
      <c r="FJ1300" s="211"/>
      <c r="FK1300" s="211"/>
      <c r="FL1300" s="211"/>
    </row>
    <row r="1301" spans="9:168">
      <c r="I1301" s="221">
        <f t="shared" si="614"/>
        <v>97</v>
      </c>
      <c r="J1301" s="159">
        <f>'v-t_chart'!C1298</f>
        <v>87.5</v>
      </c>
      <c r="K1301" s="204">
        <f t="shared" ca="1" si="591"/>
        <v>256.28749999999997</v>
      </c>
      <c r="L1301" s="205" t="b">
        <f>IF('Input&amp;Output'!$C$3=10,phase_chart!C1298,IF('Input&amp;Output'!$C$3=21,phase_chart!G1298,IF('Input&amp;Output'!$C$3=22,phase_chart!K1298,IF('Input&amp;Output'!$C$3=31,phase_chart!O1298,IF('Input&amp;Output'!$C$3=32,phase_chart!S1298,"")))))</f>
        <v>0</v>
      </c>
      <c r="M1301" s="206" t="b">
        <f>IF('Input&amp;Output'!$C$3=10,phase_chart!D1298,IF('Input&amp;Output'!$C$3=21,phase_chart!H1298,IF('Input&amp;Output'!$C$3=22,phase_chart!L1298,IF('Input&amp;Output'!$C$3=31,phase_chart!P1298,IF('Input&amp;Output'!$C$3=32,phase_chart!T1298,"")))))</f>
        <v>1</v>
      </c>
      <c r="N1301" s="205" t="b">
        <f>IF('Input&amp;Output'!$C$3=10,phase_chart!E1298,IF('Input&amp;Output'!$C$3=21,phase_chart!I1298,IF('Input&amp;Output'!$C$3=22,phase_chart!M1298,IF('Input&amp;Output'!$C$3=31,phase_chart!Q1298,IF('Input&amp;Output'!$C$3=32,phase_chart!U1298,"")))))</f>
        <v>0</v>
      </c>
      <c r="P1301" s="159">
        <f ca="1">IF(NOT($J1301=0),IF($J1301&lt;IF($P1300=0,0,VLOOKUP(P1300,tbL!$M$37:$Q$43,IF(L1301=TRUE,2,4))),IF($J1301&gt;=VLOOKUP(P1300,tbL!$M$37:$Q$43,IF(L1301=TRUE,3,5)),$P1300,IF(AND(L1300=TRUE,L1301=TRUE),$P1300,$P1300-1)),IF(AND(L1301=TRUE,J1301=VLOOKUP(P1300,tbL!$M$37:$Q$43,IF(L1301=TRUE,2,4))),P1300,IF($P1300+1&gt;$C$12,$C$12,$P1300+1))),0)</f>
        <v>1</v>
      </c>
      <c r="Q1301" s="159">
        <f t="shared" ca="1" si="594"/>
        <v>1</v>
      </c>
      <c r="R1301" s="207">
        <f t="shared" si="611"/>
        <v>0</v>
      </c>
      <c r="S1301" s="208"/>
      <c r="T1301" s="159">
        <f t="shared" si="612"/>
        <v>0</v>
      </c>
      <c r="U1301" s="209" t="str">
        <f ca="1">IF(AND(T1301=-1,N1301=TRUE),"*",IF(AND(U1300="*",N1301=TRUE),"*",IF(AND(AND(L1301=TRUE,U1300="*"),J1301&lt;VLOOKUP(V1300+1,tbL!$M$38:$O$43,3)),"*","")))</f>
        <v/>
      </c>
      <c r="V1301" s="204">
        <f t="shared" ca="1" si="595"/>
        <v>1</v>
      </c>
      <c r="Y1301" s="159" t="str">
        <f t="shared" ca="1" si="596"/>
        <v/>
      </c>
      <c r="Z1301" s="159" t="str">
        <f t="shared" si="597"/>
        <v/>
      </c>
      <c r="AA1301" s="159">
        <f t="shared" ca="1" si="587"/>
        <v>1</v>
      </c>
      <c r="AC1301" s="161" t="str">
        <f t="shared" ca="1" si="598"/>
        <v/>
      </c>
      <c r="AD1301" s="161">
        <f t="shared" ca="1" si="599"/>
        <v>1</v>
      </c>
      <c r="AE1301" s="161" t="str">
        <f t="shared" ca="1" si="590"/>
        <v/>
      </c>
      <c r="AF1301" s="161">
        <f t="shared" ca="1" si="600"/>
        <v>1</v>
      </c>
      <c r="AG1301" s="161" t="str">
        <f t="shared" ca="1" si="601"/>
        <v/>
      </c>
      <c r="AH1301" s="161">
        <f t="shared" ca="1" si="602"/>
        <v>1</v>
      </c>
      <c r="AI1301" s="161" t="str">
        <f t="shared" ca="1" si="603"/>
        <v/>
      </c>
      <c r="AJ1301" s="161">
        <f t="shared" ca="1" si="604"/>
        <v>1</v>
      </c>
      <c r="AL1301" s="161" t="str">
        <f t="shared" ca="1" si="605"/>
        <v/>
      </c>
      <c r="AM1301" s="161">
        <f t="shared" ca="1" si="616"/>
        <v>1</v>
      </c>
      <c r="AN1301" s="161" t="str">
        <f t="shared" ca="1" si="606"/>
        <v/>
      </c>
      <c r="AO1301" s="161">
        <f t="shared" ca="1" si="615"/>
        <v>1</v>
      </c>
      <c r="AP1301" s="161" t="str">
        <f t="shared" ca="1" si="607"/>
        <v/>
      </c>
      <c r="AQ1301" s="161">
        <f t="shared" ca="1" si="613"/>
        <v>1</v>
      </c>
      <c r="AR1301" s="161" t="str">
        <f t="shared" ca="1" si="608"/>
        <v/>
      </c>
      <c r="AS1301" s="161">
        <f t="shared" ca="1" si="609"/>
        <v>1</v>
      </c>
      <c r="AT1301" s="159" t="str">
        <f t="shared" ca="1" si="588"/>
        <v/>
      </c>
      <c r="AU1301" s="210">
        <f t="shared" ca="1" si="593"/>
        <v>14</v>
      </c>
      <c r="AV1301" s="209"/>
      <c r="AW1301" s="204">
        <f t="shared" si="610"/>
        <v>14927.91666666665</v>
      </c>
      <c r="AX1301" s="159"/>
      <c r="AZ1301" s="159"/>
      <c r="BM1301" s="207"/>
      <c r="BN1301" s="212"/>
      <c r="BP1301" s="209"/>
      <c r="BQ1301" s="211"/>
      <c r="BR1301" s="211"/>
      <c r="BS1301" s="211"/>
      <c r="BT1301" s="211"/>
      <c r="BU1301" s="211"/>
      <c r="BV1301" s="211"/>
      <c r="BW1301" s="211"/>
      <c r="BX1301" s="211"/>
      <c r="BY1301" s="211"/>
      <c r="BZ1301" s="211"/>
      <c r="CA1301" s="209"/>
      <c r="CB1301" s="224"/>
      <c r="CC1301" s="204"/>
      <c r="CD1301" s="204"/>
      <c r="CE1301" s="204"/>
      <c r="CF1301" s="211"/>
      <c r="CG1301" s="211"/>
      <c r="CI1301" s="209"/>
      <c r="CJ1301" s="209"/>
      <c r="ES1301" s="165"/>
      <c r="ET1301" s="165"/>
      <c r="EU1301" s="166"/>
      <c r="EV1301" s="209"/>
      <c r="EW1301" s="211"/>
      <c r="EX1301" s="211"/>
      <c r="EY1301" s="211"/>
      <c r="EZ1301" s="211"/>
      <c r="FA1301" s="211"/>
      <c r="FD1301" s="165"/>
      <c r="FE1301" s="165"/>
      <c r="FF1301" s="166"/>
      <c r="FG1301" s="209"/>
      <c r="FH1301" s="211"/>
      <c r="FI1301" s="211"/>
      <c r="FJ1301" s="211"/>
      <c r="FK1301" s="211"/>
      <c r="FL1301" s="211"/>
    </row>
    <row r="1302" spans="9:168">
      <c r="I1302" s="221">
        <f t="shared" si="614"/>
        <v>98</v>
      </c>
      <c r="J1302" s="159">
        <f>'v-t_chart'!C1299</f>
        <v>87.2</v>
      </c>
      <c r="K1302" s="204">
        <f t="shared" ca="1" si="591"/>
        <v>255.40879999999999</v>
      </c>
      <c r="L1302" s="205" t="b">
        <f>IF('Input&amp;Output'!$C$3=10,phase_chart!C1299,IF('Input&amp;Output'!$C$3=21,phase_chart!G1299,IF('Input&amp;Output'!$C$3=22,phase_chart!K1299,IF('Input&amp;Output'!$C$3=31,phase_chart!O1299,IF('Input&amp;Output'!$C$3=32,phase_chart!S1299,"")))))</f>
        <v>0</v>
      </c>
      <c r="M1302" s="206" t="b">
        <f>IF('Input&amp;Output'!$C$3=10,phase_chart!D1299,IF('Input&amp;Output'!$C$3=21,phase_chart!H1299,IF('Input&amp;Output'!$C$3=22,phase_chart!L1299,IF('Input&amp;Output'!$C$3=31,phase_chart!P1299,IF('Input&amp;Output'!$C$3=32,phase_chart!T1299,"")))))</f>
        <v>1</v>
      </c>
      <c r="N1302" s="205" t="b">
        <f>IF('Input&amp;Output'!$C$3=10,phase_chart!E1299,IF('Input&amp;Output'!$C$3=21,phase_chart!I1299,IF('Input&amp;Output'!$C$3=22,phase_chart!M1299,IF('Input&amp;Output'!$C$3=31,phase_chart!Q1299,IF('Input&amp;Output'!$C$3=32,phase_chart!U1299,"")))))</f>
        <v>0</v>
      </c>
      <c r="P1302" s="159">
        <f ca="1">IF(NOT($J1302=0),IF($J1302&lt;IF($P1301=0,0,VLOOKUP(P1301,tbL!$M$37:$Q$43,IF(L1302=TRUE,2,4))),IF($J1302&gt;=VLOOKUP(P1301,tbL!$M$37:$Q$43,IF(L1302=TRUE,3,5)),$P1301,IF(AND(L1301=TRUE,L1302=TRUE),$P1301,$P1301-1)),IF(AND(L1302=TRUE,J1302=VLOOKUP(P1301,tbL!$M$37:$Q$43,IF(L1302=TRUE,2,4))),P1301,IF($P1301+1&gt;$C$12,$C$12,$P1301+1))),0)</f>
        <v>1</v>
      </c>
      <c r="Q1302" s="159">
        <f t="shared" ca="1" si="594"/>
        <v>1</v>
      </c>
      <c r="R1302" s="207">
        <f t="shared" si="611"/>
        <v>0</v>
      </c>
      <c r="S1302" s="208"/>
      <c r="T1302" s="159">
        <f t="shared" si="612"/>
        <v>0</v>
      </c>
      <c r="U1302" s="209" t="str">
        <f ca="1">IF(AND(T1302=-1,N1302=TRUE),"*",IF(AND(U1301="*",N1302=TRUE),"*",IF(AND(AND(L1302=TRUE,U1301="*"),J1302&lt;VLOOKUP(V1301+1,tbL!$M$38:$O$43,3)),"*","")))</f>
        <v/>
      </c>
      <c r="V1302" s="204">
        <f t="shared" ca="1" si="595"/>
        <v>1</v>
      </c>
      <c r="Y1302" s="159" t="str">
        <f t="shared" ca="1" si="596"/>
        <v/>
      </c>
      <c r="Z1302" s="159" t="str">
        <f t="shared" si="597"/>
        <v/>
      </c>
      <c r="AA1302" s="159">
        <f t="shared" ca="1" si="587"/>
        <v>1</v>
      </c>
      <c r="AC1302" s="161" t="str">
        <f t="shared" ca="1" si="598"/>
        <v/>
      </c>
      <c r="AD1302" s="161">
        <f t="shared" ca="1" si="599"/>
        <v>1</v>
      </c>
      <c r="AE1302" s="161" t="str">
        <f t="shared" ca="1" si="590"/>
        <v/>
      </c>
      <c r="AF1302" s="161">
        <f t="shared" ca="1" si="600"/>
        <v>1</v>
      </c>
      <c r="AG1302" s="161" t="str">
        <f t="shared" ca="1" si="601"/>
        <v/>
      </c>
      <c r="AH1302" s="161">
        <f t="shared" ca="1" si="602"/>
        <v>1</v>
      </c>
      <c r="AI1302" s="161" t="str">
        <f t="shared" ca="1" si="603"/>
        <v/>
      </c>
      <c r="AJ1302" s="161">
        <f t="shared" ca="1" si="604"/>
        <v>1</v>
      </c>
      <c r="AL1302" s="161" t="str">
        <f t="shared" ca="1" si="605"/>
        <v/>
      </c>
      <c r="AM1302" s="161">
        <f t="shared" ca="1" si="616"/>
        <v>1</v>
      </c>
      <c r="AN1302" s="161" t="str">
        <f t="shared" ca="1" si="606"/>
        <v/>
      </c>
      <c r="AO1302" s="161">
        <f t="shared" ca="1" si="615"/>
        <v>1</v>
      </c>
      <c r="AP1302" s="161" t="str">
        <f t="shared" ca="1" si="607"/>
        <v/>
      </c>
      <c r="AQ1302" s="161">
        <f t="shared" ca="1" si="613"/>
        <v>1</v>
      </c>
      <c r="AR1302" s="161" t="str">
        <f t="shared" ca="1" si="608"/>
        <v/>
      </c>
      <c r="AS1302" s="161">
        <f t="shared" ca="1" si="609"/>
        <v>1</v>
      </c>
      <c r="AT1302" s="159" t="str">
        <f t="shared" ca="1" si="588"/>
        <v/>
      </c>
      <c r="AU1302" s="210">
        <f t="shared" ca="1" si="593"/>
        <v>14</v>
      </c>
      <c r="AV1302" s="209"/>
      <c r="AW1302" s="204">
        <f t="shared" si="610"/>
        <v>14952.138888888872</v>
      </c>
      <c r="AX1302" s="159"/>
      <c r="AZ1302" s="159"/>
      <c r="BM1302" s="207"/>
      <c r="BN1302" s="212"/>
      <c r="BP1302" s="209"/>
      <c r="BQ1302" s="211"/>
      <c r="BR1302" s="211"/>
      <c r="BS1302" s="211"/>
      <c r="BT1302" s="211"/>
      <c r="BU1302" s="211"/>
      <c r="BV1302" s="211"/>
      <c r="BW1302" s="211"/>
      <c r="BX1302" s="211"/>
      <c r="BY1302" s="211"/>
      <c r="BZ1302" s="211"/>
      <c r="CA1302" s="209"/>
      <c r="CB1302" s="224"/>
      <c r="CC1302" s="204"/>
      <c r="CD1302" s="204"/>
      <c r="CE1302" s="204"/>
      <c r="CF1302" s="211"/>
      <c r="CG1302" s="211"/>
      <c r="CI1302" s="209"/>
      <c r="CJ1302" s="209"/>
      <c r="ES1302" s="165"/>
      <c r="ET1302" s="165"/>
      <c r="EU1302" s="166"/>
      <c r="EV1302" s="209"/>
      <c r="EW1302" s="211"/>
      <c r="EX1302" s="211"/>
      <c r="EY1302" s="211"/>
      <c r="EZ1302" s="211"/>
      <c r="FA1302" s="211"/>
      <c r="FD1302" s="165"/>
      <c r="FE1302" s="165"/>
      <c r="FF1302" s="166"/>
      <c r="FG1302" s="209"/>
      <c r="FH1302" s="211"/>
      <c r="FI1302" s="211"/>
      <c r="FJ1302" s="211"/>
      <c r="FK1302" s="211"/>
      <c r="FL1302" s="211"/>
    </row>
    <row r="1303" spans="9:168">
      <c r="I1303" s="221">
        <f t="shared" si="614"/>
        <v>99</v>
      </c>
      <c r="J1303" s="159">
        <f>'v-t_chart'!C1300</f>
        <v>87.1</v>
      </c>
      <c r="K1303" s="204">
        <f t="shared" ca="1" si="591"/>
        <v>255.11589999999998</v>
      </c>
      <c r="L1303" s="205" t="b">
        <f>IF('Input&amp;Output'!$C$3=10,phase_chart!C1300,IF('Input&amp;Output'!$C$3=21,phase_chart!G1300,IF('Input&amp;Output'!$C$3=22,phase_chart!K1300,IF('Input&amp;Output'!$C$3=31,phase_chart!O1300,IF('Input&amp;Output'!$C$3=32,phase_chart!S1300,"")))))</f>
        <v>0</v>
      </c>
      <c r="M1303" s="206" t="b">
        <f>IF('Input&amp;Output'!$C$3=10,phase_chart!D1300,IF('Input&amp;Output'!$C$3=21,phase_chart!H1300,IF('Input&amp;Output'!$C$3=22,phase_chart!L1300,IF('Input&amp;Output'!$C$3=31,phase_chart!P1300,IF('Input&amp;Output'!$C$3=32,phase_chart!T1300,"")))))</f>
        <v>1</v>
      </c>
      <c r="N1303" s="205" t="b">
        <f>IF('Input&amp;Output'!$C$3=10,phase_chart!E1300,IF('Input&amp;Output'!$C$3=21,phase_chart!I1300,IF('Input&amp;Output'!$C$3=22,phase_chart!M1300,IF('Input&amp;Output'!$C$3=31,phase_chart!Q1300,IF('Input&amp;Output'!$C$3=32,phase_chart!U1300,"")))))</f>
        <v>0</v>
      </c>
      <c r="P1303" s="159">
        <f ca="1">IF(NOT($J1303=0),IF($J1303&lt;IF($P1302=0,0,VLOOKUP(P1302,tbL!$M$37:$Q$43,IF(L1303=TRUE,2,4))),IF($J1303&gt;=VLOOKUP(P1302,tbL!$M$37:$Q$43,IF(L1303=TRUE,3,5)),$P1302,IF(AND(L1302=TRUE,L1303=TRUE),$P1302,$P1302-1)),IF(AND(L1303=TRUE,J1303=VLOOKUP(P1302,tbL!$M$37:$Q$43,IF(L1303=TRUE,2,4))),P1302,IF($P1302+1&gt;$C$12,$C$12,$P1302+1))),0)</f>
        <v>1</v>
      </c>
      <c r="Q1303" s="159">
        <f t="shared" ca="1" si="594"/>
        <v>1</v>
      </c>
      <c r="R1303" s="207">
        <f t="shared" si="611"/>
        <v>0</v>
      </c>
      <c r="S1303" s="208"/>
      <c r="T1303" s="159">
        <f t="shared" si="612"/>
        <v>0</v>
      </c>
      <c r="U1303" s="209" t="str">
        <f ca="1">IF(AND(T1303=-1,N1303=TRUE),"*",IF(AND(U1302="*",N1303=TRUE),"*",IF(AND(AND(L1303=TRUE,U1302="*"),J1303&lt;VLOOKUP(V1302+1,tbL!$M$38:$O$43,3)),"*","")))</f>
        <v/>
      </c>
      <c r="V1303" s="204">
        <f t="shared" ca="1" si="595"/>
        <v>1</v>
      </c>
      <c r="Y1303" s="159" t="str">
        <f t="shared" ca="1" si="596"/>
        <v/>
      </c>
      <c r="Z1303" s="159" t="str">
        <f t="shared" si="597"/>
        <v/>
      </c>
      <c r="AA1303" s="159">
        <f t="shared" ca="1" si="587"/>
        <v>1</v>
      </c>
      <c r="AC1303" s="161" t="str">
        <f t="shared" ca="1" si="598"/>
        <v/>
      </c>
      <c r="AD1303" s="161">
        <f t="shared" ca="1" si="599"/>
        <v>1</v>
      </c>
      <c r="AE1303" s="161" t="str">
        <f t="shared" ca="1" si="590"/>
        <v/>
      </c>
      <c r="AF1303" s="161">
        <f t="shared" ca="1" si="600"/>
        <v>1</v>
      </c>
      <c r="AG1303" s="161" t="str">
        <f t="shared" ca="1" si="601"/>
        <v/>
      </c>
      <c r="AH1303" s="161">
        <f t="shared" ca="1" si="602"/>
        <v>1</v>
      </c>
      <c r="AI1303" s="161" t="str">
        <f t="shared" ca="1" si="603"/>
        <v/>
      </c>
      <c r="AJ1303" s="161">
        <f t="shared" ca="1" si="604"/>
        <v>1</v>
      </c>
      <c r="AL1303" s="161" t="str">
        <f t="shared" ca="1" si="605"/>
        <v/>
      </c>
      <c r="AM1303" s="161">
        <f t="shared" ca="1" si="616"/>
        <v>1</v>
      </c>
      <c r="AN1303" s="161" t="str">
        <f t="shared" ca="1" si="606"/>
        <v/>
      </c>
      <c r="AO1303" s="161">
        <f t="shared" ca="1" si="615"/>
        <v>1</v>
      </c>
      <c r="AP1303" s="161" t="str">
        <f t="shared" ca="1" si="607"/>
        <v/>
      </c>
      <c r="AQ1303" s="161">
        <f t="shared" ca="1" si="613"/>
        <v>1</v>
      </c>
      <c r="AR1303" s="161" t="str">
        <f t="shared" ca="1" si="608"/>
        <v/>
      </c>
      <c r="AS1303" s="161">
        <f t="shared" ca="1" si="609"/>
        <v>1</v>
      </c>
      <c r="AT1303" s="159" t="str">
        <f t="shared" ca="1" si="588"/>
        <v/>
      </c>
      <c r="AU1303" s="210">
        <f t="shared" ca="1" si="593"/>
        <v>14</v>
      </c>
      <c r="AV1303" s="209"/>
      <c r="AW1303" s="204">
        <f t="shared" si="610"/>
        <v>14976.333333333318</v>
      </c>
      <c r="AX1303" s="159"/>
      <c r="AZ1303" s="159"/>
      <c r="BM1303" s="207"/>
      <c r="BN1303" s="212"/>
      <c r="BP1303" s="209"/>
      <c r="BQ1303" s="211"/>
      <c r="BR1303" s="211"/>
      <c r="BS1303" s="211"/>
      <c r="BT1303" s="211"/>
      <c r="BU1303" s="211"/>
      <c r="BV1303" s="211"/>
      <c r="BW1303" s="211"/>
      <c r="BX1303" s="211"/>
      <c r="BY1303" s="211"/>
      <c r="BZ1303" s="211"/>
      <c r="CA1303" s="209"/>
      <c r="CB1303" s="224"/>
      <c r="CC1303" s="204"/>
      <c r="CD1303" s="204"/>
      <c r="CE1303" s="204"/>
      <c r="CF1303" s="211"/>
      <c r="CG1303" s="211"/>
      <c r="CI1303" s="209"/>
      <c r="CJ1303" s="209"/>
      <c r="ES1303" s="165"/>
      <c r="ET1303" s="165"/>
      <c r="EU1303" s="166"/>
      <c r="EV1303" s="209"/>
      <c r="EW1303" s="211"/>
      <c r="EX1303" s="211"/>
      <c r="EY1303" s="211"/>
      <c r="EZ1303" s="211"/>
      <c r="FA1303" s="211"/>
      <c r="FD1303" s="165"/>
      <c r="FE1303" s="165"/>
      <c r="FF1303" s="166"/>
      <c r="FG1303" s="209"/>
      <c r="FH1303" s="211"/>
      <c r="FI1303" s="211"/>
      <c r="FJ1303" s="211"/>
      <c r="FK1303" s="211"/>
      <c r="FL1303" s="211"/>
    </row>
    <row r="1304" spans="9:168">
      <c r="I1304" s="221">
        <f t="shared" si="614"/>
        <v>100</v>
      </c>
      <c r="J1304" s="159">
        <f>'v-t_chart'!C1301</f>
        <v>87.2</v>
      </c>
      <c r="K1304" s="204">
        <f t="shared" ca="1" si="591"/>
        <v>255.40879999999999</v>
      </c>
      <c r="L1304" s="205" t="b">
        <f>IF('Input&amp;Output'!$C$3=10,phase_chart!C1301,IF('Input&amp;Output'!$C$3=21,phase_chart!G1301,IF('Input&amp;Output'!$C$3=22,phase_chart!K1301,IF('Input&amp;Output'!$C$3=31,phase_chart!O1301,IF('Input&amp;Output'!$C$3=32,phase_chart!S1301,"")))))</f>
        <v>0</v>
      </c>
      <c r="M1304" s="206" t="b">
        <f>IF('Input&amp;Output'!$C$3=10,phase_chart!D1301,IF('Input&amp;Output'!$C$3=21,phase_chart!H1301,IF('Input&amp;Output'!$C$3=22,phase_chart!L1301,IF('Input&amp;Output'!$C$3=31,phase_chart!P1301,IF('Input&amp;Output'!$C$3=32,phase_chart!T1301,"")))))</f>
        <v>1</v>
      </c>
      <c r="N1304" s="205" t="b">
        <f>IF('Input&amp;Output'!$C$3=10,phase_chart!E1301,IF('Input&amp;Output'!$C$3=21,phase_chart!I1301,IF('Input&amp;Output'!$C$3=22,phase_chart!M1301,IF('Input&amp;Output'!$C$3=31,phase_chart!Q1301,IF('Input&amp;Output'!$C$3=32,phase_chart!U1301,"")))))</f>
        <v>0</v>
      </c>
      <c r="P1304" s="159">
        <f ca="1">IF(NOT($J1304=0),IF($J1304&lt;IF($P1303=0,0,VLOOKUP(P1303,tbL!$M$37:$Q$43,IF(L1304=TRUE,2,4))),IF($J1304&gt;=VLOOKUP(P1303,tbL!$M$37:$Q$43,IF(L1304=TRUE,3,5)),$P1303,IF(AND(L1303=TRUE,L1304=TRUE),$P1303,$P1303-1)),IF(AND(L1304=TRUE,J1304=VLOOKUP(P1303,tbL!$M$37:$Q$43,IF(L1304=TRUE,2,4))),P1303,IF($P1303+1&gt;$C$12,$C$12,$P1303+1))),0)</f>
        <v>1</v>
      </c>
      <c r="Q1304" s="159">
        <f t="shared" ca="1" si="594"/>
        <v>1</v>
      </c>
      <c r="R1304" s="207">
        <f t="shared" si="611"/>
        <v>0</v>
      </c>
      <c r="S1304" s="208"/>
      <c r="T1304" s="159">
        <f t="shared" si="612"/>
        <v>0</v>
      </c>
      <c r="U1304" s="209" t="str">
        <f ca="1">IF(AND(T1304=-1,N1304=TRUE),"*",IF(AND(U1303="*",N1304=TRUE),"*",IF(AND(AND(L1304=TRUE,U1303="*"),J1304&lt;VLOOKUP(V1303+1,tbL!$M$38:$O$43,3)),"*","")))</f>
        <v/>
      </c>
      <c r="V1304" s="204">
        <f t="shared" ca="1" si="595"/>
        <v>1</v>
      </c>
      <c r="Y1304" s="159" t="str">
        <f t="shared" ca="1" si="596"/>
        <v/>
      </c>
      <c r="Z1304" s="159" t="str">
        <f t="shared" si="597"/>
        <v/>
      </c>
      <c r="AA1304" s="159">
        <f t="shared" ca="1" si="587"/>
        <v>1</v>
      </c>
      <c r="AC1304" s="161" t="str">
        <f t="shared" ca="1" si="598"/>
        <v/>
      </c>
      <c r="AD1304" s="161">
        <f t="shared" ca="1" si="599"/>
        <v>1</v>
      </c>
      <c r="AE1304" s="161" t="str">
        <f t="shared" ca="1" si="590"/>
        <v/>
      </c>
      <c r="AF1304" s="161">
        <f t="shared" ca="1" si="600"/>
        <v>1</v>
      </c>
      <c r="AG1304" s="161" t="str">
        <f t="shared" ca="1" si="601"/>
        <v/>
      </c>
      <c r="AH1304" s="161">
        <f t="shared" ca="1" si="602"/>
        <v>1</v>
      </c>
      <c r="AI1304" s="161" t="str">
        <f t="shared" ca="1" si="603"/>
        <v/>
      </c>
      <c r="AJ1304" s="161">
        <f t="shared" ca="1" si="604"/>
        <v>1</v>
      </c>
      <c r="AL1304" s="161" t="str">
        <f t="shared" ca="1" si="605"/>
        <v/>
      </c>
      <c r="AM1304" s="161">
        <f t="shared" ca="1" si="616"/>
        <v>1</v>
      </c>
      <c r="AN1304" s="161" t="str">
        <f t="shared" ca="1" si="606"/>
        <v/>
      </c>
      <c r="AO1304" s="161">
        <f t="shared" ca="1" si="615"/>
        <v>1</v>
      </c>
      <c r="AP1304" s="161" t="str">
        <f t="shared" ca="1" si="607"/>
        <v/>
      </c>
      <c r="AQ1304" s="161">
        <f t="shared" ca="1" si="613"/>
        <v>1</v>
      </c>
      <c r="AR1304" s="161" t="str">
        <f t="shared" ca="1" si="608"/>
        <v/>
      </c>
      <c r="AS1304" s="161">
        <f t="shared" ca="1" si="609"/>
        <v>1</v>
      </c>
      <c r="AT1304" s="159" t="str">
        <f t="shared" ca="1" si="588"/>
        <v/>
      </c>
      <c r="AU1304" s="210">
        <f t="shared" ca="1" si="593"/>
        <v>14</v>
      </c>
      <c r="AV1304" s="209"/>
      <c r="AW1304" s="204">
        <f t="shared" si="610"/>
        <v>15000.55555555554</v>
      </c>
      <c r="AX1304" s="159"/>
      <c r="AZ1304" s="159"/>
      <c r="BM1304" s="207"/>
      <c r="BN1304" s="212"/>
      <c r="BP1304" s="209"/>
      <c r="BQ1304" s="211"/>
      <c r="BR1304" s="211"/>
      <c r="BS1304" s="211"/>
      <c r="BT1304" s="211"/>
      <c r="BU1304" s="211"/>
      <c r="BV1304" s="211"/>
      <c r="BW1304" s="211"/>
      <c r="BX1304" s="211"/>
      <c r="BY1304" s="211"/>
      <c r="BZ1304" s="211"/>
      <c r="CA1304" s="209"/>
      <c r="CB1304" s="224"/>
      <c r="CC1304" s="204"/>
      <c r="CD1304" s="204"/>
      <c r="CE1304" s="204"/>
      <c r="CF1304" s="211"/>
      <c r="CG1304" s="211"/>
      <c r="CI1304" s="209"/>
      <c r="CJ1304" s="209"/>
      <c r="ES1304" s="165"/>
      <c r="ET1304" s="165"/>
      <c r="EU1304" s="166"/>
      <c r="EV1304" s="209"/>
      <c r="EW1304" s="211"/>
      <c r="EX1304" s="211"/>
      <c r="EY1304" s="211"/>
      <c r="EZ1304" s="211"/>
      <c r="FA1304" s="211"/>
      <c r="FD1304" s="165"/>
      <c r="FE1304" s="165"/>
      <c r="FF1304" s="166"/>
      <c r="FG1304" s="209"/>
      <c r="FH1304" s="211"/>
      <c r="FI1304" s="211"/>
      <c r="FJ1304" s="211"/>
      <c r="FK1304" s="211"/>
      <c r="FL1304" s="211"/>
    </row>
    <row r="1305" spans="9:168">
      <c r="I1305" s="221">
        <f t="shared" si="614"/>
        <v>101</v>
      </c>
      <c r="J1305" s="159">
        <f>'v-t_chart'!C1302</f>
        <v>87.3</v>
      </c>
      <c r="K1305" s="204">
        <f t="shared" ca="1" si="591"/>
        <v>255.70169999999999</v>
      </c>
      <c r="L1305" s="205" t="b">
        <f>IF('Input&amp;Output'!$C$3=10,phase_chart!C1302,IF('Input&amp;Output'!$C$3=21,phase_chart!G1302,IF('Input&amp;Output'!$C$3=22,phase_chart!K1302,IF('Input&amp;Output'!$C$3=31,phase_chart!O1302,IF('Input&amp;Output'!$C$3=32,phase_chart!S1302,"")))))</f>
        <v>0</v>
      </c>
      <c r="M1305" s="206" t="b">
        <f>IF('Input&amp;Output'!$C$3=10,phase_chart!D1302,IF('Input&amp;Output'!$C$3=21,phase_chart!H1302,IF('Input&amp;Output'!$C$3=22,phase_chart!L1302,IF('Input&amp;Output'!$C$3=31,phase_chart!P1302,IF('Input&amp;Output'!$C$3=32,phase_chart!T1302,"")))))</f>
        <v>1</v>
      </c>
      <c r="N1305" s="205" t="b">
        <f>IF('Input&amp;Output'!$C$3=10,phase_chart!E1302,IF('Input&amp;Output'!$C$3=21,phase_chart!I1302,IF('Input&amp;Output'!$C$3=22,phase_chart!M1302,IF('Input&amp;Output'!$C$3=31,phase_chart!Q1302,IF('Input&amp;Output'!$C$3=32,phase_chart!U1302,"")))))</f>
        <v>0</v>
      </c>
      <c r="P1305" s="159">
        <f ca="1">IF(NOT($J1305=0),IF($J1305&lt;IF($P1304=0,0,VLOOKUP(P1304,tbL!$M$37:$Q$43,IF(L1305=TRUE,2,4))),IF($J1305&gt;=VLOOKUP(P1304,tbL!$M$37:$Q$43,IF(L1305=TRUE,3,5)),$P1304,IF(AND(L1304=TRUE,L1305=TRUE),$P1304,$P1304-1)),IF(AND(L1305=TRUE,J1305=VLOOKUP(P1304,tbL!$M$37:$Q$43,IF(L1305=TRUE,2,4))),P1304,IF($P1304+1&gt;$C$12,$C$12,$P1304+1))),0)</f>
        <v>1</v>
      </c>
      <c r="Q1305" s="159">
        <f t="shared" ca="1" si="594"/>
        <v>1</v>
      </c>
      <c r="R1305" s="207">
        <f t="shared" si="611"/>
        <v>0</v>
      </c>
      <c r="S1305" s="208"/>
      <c r="T1305" s="159">
        <f t="shared" si="612"/>
        <v>0</v>
      </c>
      <c r="U1305" s="209" t="str">
        <f ca="1">IF(AND(T1305=-1,N1305=TRUE),"*",IF(AND(U1304="*",N1305=TRUE),"*",IF(AND(AND(L1305=TRUE,U1304="*"),J1305&lt;VLOOKUP(V1304+1,tbL!$M$38:$O$43,3)),"*","")))</f>
        <v/>
      </c>
      <c r="V1305" s="204">
        <f t="shared" ca="1" si="595"/>
        <v>1</v>
      </c>
      <c r="Y1305" s="159" t="str">
        <f t="shared" ca="1" si="596"/>
        <v/>
      </c>
      <c r="Z1305" s="159" t="str">
        <f t="shared" si="597"/>
        <v/>
      </c>
      <c r="AA1305" s="159">
        <f t="shared" ca="1" si="587"/>
        <v>1</v>
      </c>
      <c r="AC1305" s="161" t="str">
        <f t="shared" ca="1" si="598"/>
        <v/>
      </c>
      <c r="AD1305" s="161">
        <f t="shared" ca="1" si="599"/>
        <v>1</v>
      </c>
      <c r="AE1305" s="161" t="str">
        <f t="shared" ca="1" si="590"/>
        <v/>
      </c>
      <c r="AF1305" s="161">
        <f t="shared" ca="1" si="600"/>
        <v>1</v>
      </c>
      <c r="AG1305" s="161" t="str">
        <f t="shared" ca="1" si="601"/>
        <v/>
      </c>
      <c r="AH1305" s="161">
        <f t="shared" ca="1" si="602"/>
        <v>1</v>
      </c>
      <c r="AI1305" s="161" t="str">
        <f t="shared" ca="1" si="603"/>
        <v/>
      </c>
      <c r="AJ1305" s="161">
        <f t="shared" ca="1" si="604"/>
        <v>1</v>
      </c>
      <c r="AL1305" s="161" t="str">
        <f t="shared" ca="1" si="605"/>
        <v/>
      </c>
      <c r="AM1305" s="161">
        <f t="shared" ca="1" si="616"/>
        <v>1</v>
      </c>
      <c r="AN1305" s="161" t="str">
        <f t="shared" ca="1" si="606"/>
        <v/>
      </c>
      <c r="AO1305" s="161">
        <f t="shared" ca="1" si="615"/>
        <v>1</v>
      </c>
      <c r="AP1305" s="161" t="str">
        <f t="shared" ca="1" si="607"/>
        <v/>
      </c>
      <c r="AQ1305" s="161">
        <f t="shared" ca="1" si="613"/>
        <v>1</v>
      </c>
      <c r="AR1305" s="161" t="str">
        <f t="shared" ca="1" si="608"/>
        <v/>
      </c>
      <c r="AS1305" s="161">
        <f t="shared" ca="1" si="609"/>
        <v>1</v>
      </c>
      <c r="AT1305" s="159" t="str">
        <f t="shared" ca="1" si="588"/>
        <v/>
      </c>
      <c r="AU1305" s="210">
        <f t="shared" ca="1" si="593"/>
        <v>14</v>
      </c>
      <c r="AV1305" s="209"/>
      <c r="AW1305" s="204">
        <f t="shared" si="610"/>
        <v>15024.80555555554</v>
      </c>
      <c r="AX1305" s="159"/>
      <c r="AZ1305" s="159"/>
      <c r="BM1305" s="207"/>
      <c r="BN1305" s="212"/>
      <c r="BP1305" s="209"/>
      <c r="BQ1305" s="211"/>
      <c r="BR1305" s="211"/>
      <c r="BS1305" s="211"/>
      <c r="BT1305" s="211"/>
      <c r="BU1305" s="211"/>
      <c r="BV1305" s="211"/>
      <c r="BW1305" s="211"/>
      <c r="BX1305" s="211"/>
      <c r="BY1305" s="211"/>
      <c r="BZ1305" s="211"/>
      <c r="CA1305" s="209"/>
      <c r="CB1305" s="224"/>
      <c r="CC1305" s="204"/>
      <c r="CD1305" s="204"/>
      <c r="CE1305" s="204"/>
      <c r="CF1305" s="211"/>
      <c r="CG1305" s="211"/>
      <c r="CI1305" s="209"/>
      <c r="CJ1305" s="209"/>
      <c r="ES1305" s="165"/>
      <c r="ET1305" s="165"/>
      <c r="EU1305" s="166"/>
      <c r="EV1305" s="209"/>
      <c r="EW1305" s="211"/>
      <c r="EX1305" s="211"/>
      <c r="EY1305" s="211"/>
      <c r="EZ1305" s="211"/>
      <c r="FA1305" s="211"/>
      <c r="FD1305" s="165"/>
      <c r="FE1305" s="165"/>
      <c r="FF1305" s="166"/>
      <c r="FG1305" s="209"/>
      <c r="FH1305" s="211"/>
      <c r="FI1305" s="211"/>
      <c r="FJ1305" s="211"/>
      <c r="FK1305" s="211"/>
      <c r="FL1305" s="211"/>
    </row>
    <row r="1306" spans="9:168">
      <c r="I1306" s="221">
        <f t="shared" si="614"/>
        <v>102</v>
      </c>
      <c r="J1306" s="159">
        <f>'v-t_chart'!C1303</f>
        <v>87.4</v>
      </c>
      <c r="K1306" s="204">
        <f t="shared" ca="1" si="591"/>
        <v>255.99459999999999</v>
      </c>
      <c r="L1306" s="205" t="b">
        <f>IF('Input&amp;Output'!$C$3=10,phase_chart!C1303,IF('Input&amp;Output'!$C$3=21,phase_chart!G1303,IF('Input&amp;Output'!$C$3=22,phase_chart!K1303,IF('Input&amp;Output'!$C$3=31,phase_chart!O1303,IF('Input&amp;Output'!$C$3=32,phase_chart!S1303,"")))))</f>
        <v>0</v>
      </c>
      <c r="M1306" s="206" t="b">
        <f>IF('Input&amp;Output'!$C$3=10,phase_chart!D1303,IF('Input&amp;Output'!$C$3=21,phase_chart!H1303,IF('Input&amp;Output'!$C$3=22,phase_chart!L1303,IF('Input&amp;Output'!$C$3=31,phase_chart!P1303,IF('Input&amp;Output'!$C$3=32,phase_chart!T1303,"")))))</f>
        <v>1</v>
      </c>
      <c r="N1306" s="205" t="b">
        <f>IF('Input&amp;Output'!$C$3=10,phase_chart!E1303,IF('Input&amp;Output'!$C$3=21,phase_chart!I1303,IF('Input&amp;Output'!$C$3=22,phase_chart!M1303,IF('Input&amp;Output'!$C$3=31,phase_chart!Q1303,IF('Input&amp;Output'!$C$3=32,phase_chart!U1303,"")))))</f>
        <v>0</v>
      </c>
      <c r="P1306" s="159">
        <f ca="1">IF(NOT($J1306=0),IF($J1306&lt;IF($P1305=0,0,VLOOKUP(P1305,tbL!$M$37:$Q$43,IF(L1306=TRUE,2,4))),IF($J1306&gt;=VLOOKUP(P1305,tbL!$M$37:$Q$43,IF(L1306=TRUE,3,5)),$P1305,IF(AND(L1305=TRUE,L1306=TRUE),$P1305,$P1305-1)),IF(AND(L1306=TRUE,J1306=VLOOKUP(P1305,tbL!$M$37:$Q$43,IF(L1306=TRUE,2,4))),P1305,IF($P1305+1&gt;$C$12,$C$12,$P1305+1))),0)</f>
        <v>1</v>
      </c>
      <c r="Q1306" s="159">
        <f t="shared" ca="1" si="594"/>
        <v>1</v>
      </c>
      <c r="R1306" s="207">
        <f t="shared" si="611"/>
        <v>0</v>
      </c>
      <c r="S1306" s="208"/>
      <c r="T1306" s="159">
        <f t="shared" si="612"/>
        <v>0</v>
      </c>
      <c r="U1306" s="209" t="str">
        <f ca="1">IF(AND(T1306=-1,N1306=TRUE),"*",IF(AND(U1305="*",N1306=TRUE),"*",IF(AND(AND(L1306=TRUE,U1305="*"),J1306&lt;VLOOKUP(V1305+1,tbL!$M$38:$O$43,3)),"*","")))</f>
        <v/>
      </c>
      <c r="V1306" s="204">
        <f t="shared" ca="1" si="595"/>
        <v>1</v>
      </c>
      <c r="Y1306" s="159" t="str">
        <f t="shared" ca="1" si="596"/>
        <v/>
      </c>
      <c r="Z1306" s="159" t="str">
        <f t="shared" si="597"/>
        <v/>
      </c>
      <c r="AA1306" s="159">
        <f t="shared" ref="AA1306:AA1369" ca="1" si="617">IF(IF(AND(AT1306=-1,Z1306=1),1,IF(Y1306=0,AA1305,V1306))=0,0,IF((IF(AND(AT1306=-1,Z1306=1),1,IF(Y1306=0,AA1305,V1306))-AA1305)&gt;=2,-(-AA1305-1),IF(IF(AND(AT1306=-1,Z1306=1),1,IF(Y1306=0,AA1305,V1306))-AA1305&lt;=-2,(AA1305-1),IF(AND(AT1306=-1,Z1306=1),1,IF(Y1306=0,V1306,V1306)))))</f>
        <v>1</v>
      </c>
      <c r="AC1306" s="161" t="str">
        <f t="shared" ca="1" si="598"/>
        <v/>
      </c>
      <c r="AD1306" s="161">
        <f t="shared" ca="1" si="599"/>
        <v>1</v>
      </c>
      <c r="AE1306" s="161" t="str">
        <f t="shared" ca="1" si="590"/>
        <v/>
      </c>
      <c r="AF1306" s="161">
        <f t="shared" ca="1" si="600"/>
        <v>1</v>
      </c>
      <c r="AG1306" s="161" t="str">
        <f t="shared" ca="1" si="601"/>
        <v/>
      </c>
      <c r="AH1306" s="161">
        <f t="shared" ca="1" si="602"/>
        <v>1</v>
      </c>
      <c r="AI1306" s="161" t="str">
        <f t="shared" ca="1" si="603"/>
        <v/>
      </c>
      <c r="AJ1306" s="161">
        <f t="shared" ca="1" si="604"/>
        <v>1</v>
      </c>
      <c r="AL1306" s="161" t="str">
        <f t="shared" ca="1" si="605"/>
        <v/>
      </c>
      <c r="AM1306" s="161">
        <f t="shared" ca="1" si="616"/>
        <v>1</v>
      </c>
      <c r="AN1306" s="161" t="str">
        <f t="shared" ca="1" si="606"/>
        <v/>
      </c>
      <c r="AO1306" s="161">
        <f t="shared" ca="1" si="615"/>
        <v>1</v>
      </c>
      <c r="AP1306" s="161" t="str">
        <f t="shared" ca="1" si="607"/>
        <v/>
      </c>
      <c r="AQ1306" s="161">
        <f t="shared" ca="1" si="613"/>
        <v>1</v>
      </c>
      <c r="AR1306" s="161" t="str">
        <f t="shared" ca="1" si="608"/>
        <v/>
      </c>
      <c r="AS1306" s="161">
        <f t="shared" ca="1" si="609"/>
        <v>1</v>
      </c>
      <c r="AT1306" s="159" t="str">
        <f t="shared" ref="AT1306:AT1369" ca="1" si="618">IF(OR(Z1306=1,Y1306=0),-1,"")</f>
        <v/>
      </c>
      <c r="AU1306" s="210">
        <f t="shared" ca="1" si="593"/>
        <v>14</v>
      </c>
      <c r="AV1306" s="209"/>
      <c r="AW1306" s="204">
        <f t="shared" si="610"/>
        <v>15049.083333333318</v>
      </c>
      <c r="AX1306" s="159"/>
      <c r="AZ1306" s="159"/>
      <c r="BM1306" s="207"/>
      <c r="BN1306" s="212"/>
      <c r="BP1306" s="209"/>
      <c r="BQ1306" s="211"/>
      <c r="BR1306" s="211"/>
      <c r="BS1306" s="211"/>
      <c r="BT1306" s="211"/>
      <c r="BU1306" s="211"/>
      <c r="BV1306" s="211"/>
      <c r="BW1306" s="211"/>
      <c r="BX1306" s="211"/>
      <c r="BY1306" s="211"/>
      <c r="BZ1306" s="211"/>
      <c r="CA1306" s="209"/>
      <c r="CB1306" s="224"/>
      <c r="CC1306" s="204"/>
      <c r="CD1306" s="204"/>
      <c r="CE1306" s="204"/>
      <c r="CF1306" s="211"/>
      <c r="CG1306" s="211"/>
      <c r="CI1306" s="209"/>
      <c r="CJ1306" s="209"/>
      <c r="ES1306" s="165"/>
      <c r="ET1306" s="165"/>
      <c r="EU1306" s="166"/>
      <c r="EV1306" s="209"/>
      <c r="EW1306" s="211"/>
      <c r="EX1306" s="211"/>
      <c r="EY1306" s="211"/>
      <c r="EZ1306" s="211"/>
      <c r="FA1306" s="211"/>
      <c r="FD1306" s="165"/>
      <c r="FE1306" s="165"/>
      <c r="FF1306" s="166"/>
      <c r="FG1306" s="209"/>
      <c r="FH1306" s="211"/>
      <c r="FI1306" s="211"/>
      <c r="FJ1306" s="211"/>
      <c r="FK1306" s="211"/>
      <c r="FL1306" s="211"/>
    </row>
    <row r="1307" spans="9:168">
      <c r="I1307" s="221">
        <f t="shared" si="614"/>
        <v>103</v>
      </c>
      <c r="J1307" s="159">
        <f>'v-t_chart'!C1304</f>
        <v>87.5</v>
      </c>
      <c r="K1307" s="204">
        <f t="shared" ca="1" si="591"/>
        <v>256.28749999999997</v>
      </c>
      <c r="L1307" s="205" t="b">
        <f>IF('Input&amp;Output'!$C$3=10,phase_chart!C1304,IF('Input&amp;Output'!$C$3=21,phase_chart!G1304,IF('Input&amp;Output'!$C$3=22,phase_chart!K1304,IF('Input&amp;Output'!$C$3=31,phase_chart!O1304,IF('Input&amp;Output'!$C$3=32,phase_chart!S1304,"")))))</f>
        <v>0</v>
      </c>
      <c r="M1307" s="206" t="b">
        <f>IF('Input&amp;Output'!$C$3=10,phase_chart!D1304,IF('Input&amp;Output'!$C$3=21,phase_chart!H1304,IF('Input&amp;Output'!$C$3=22,phase_chart!L1304,IF('Input&amp;Output'!$C$3=31,phase_chart!P1304,IF('Input&amp;Output'!$C$3=32,phase_chart!T1304,"")))))</f>
        <v>1</v>
      </c>
      <c r="N1307" s="205" t="b">
        <f>IF('Input&amp;Output'!$C$3=10,phase_chart!E1304,IF('Input&amp;Output'!$C$3=21,phase_chart!I1304,IF('Input&amp;Output'!$C$3=22,phase_chart!M1304,IF('Input&amp;Output'!$C$3=31,phase_chart!Q1304,IF('Input&amp;Output'!$C$3=32,phase_chart!U1304,"")))))</f>
        <v>0</v>
      </c>
      <c r="P1307" s="159">
        <f ca="1">IF(NOT($J1307=0),IF($J1307&lt;IF($P1306=0,0,VLOOKUP(P1306,tbL!$M$37:$Q$43,IF(L1307=TRUE,2,4))),IF($J1307&gt;=VLOOKUP(P1306,tbL!$M$37:$Q$43,IF(L1307=TRUE,3,5)),$P1306,IF(AND(L1306=TRUE,L1307=TRUE),$P1306,$P1306-1)),IF(AND(L1307=TRUE,J1307=VLOOKUP(P1306,tbL!$M$37:$Q$43,IF(L1307=TRUE,2,4))),P1306,IF($P1306+1&gt;$C$12,$C$12,$P1306+1))),0)</f>
        <v>1</v>
      </c>
      <c r="Q1307" s="159">
        <f t="shared" ca="1" si="594"/>
        <v>1</v>
      </c>
      <c r="R1307" s="207">
        <f t="shared" si="611"/>
        <v>0</v>
      </c>
      <c r="S1307" s="208"/>
      <c r="T1307" s="159">
        <f t="shared" si="612"/>
        <v>0</v>
      </c>
      <c r="U1307" s="209" t="str">
        <f ca="1">IF(AND(T1307=-1,N1307=TRUE),"*",IF(AND(U1306="*",N1307=TRUE),"*",IF(AND(AND(L1307=TRUE,U1306="*"),J1307&lt;VLOOKUP(V1306+1,tbL!$M$38:$O$43,3)),"*","")))</f>
        <v/>
      </c>
      <c r="V1307" s="204">
        <f t="shared" ca="1" si="595"/>
        <v>1</v>
      </c>
      <c r="Y1307" s="159" t="str">
        <f t="shared" ca="1" si="596"/>
        <v/>
      </c>
      <c r="Z1307" s="159" t="str">
        <f t="shared" si="597"/>
        <v/>
      </c>
      <c r="AA1307" s="159">
        <f t="shared" ca="1" si="617"/>
        <v>1</v>
      </c>
      <c r="AC1307" s="161" t="str">
        <f t="shared" ca="1" si="598"/>
        <v/>
      </c>
      <c r="AD1307" s="161">
        <f t="shared" ca="1" si="599"/>
        <v>1</v>
      </c>
      <c r="AE1307" s="161" t="str">
        <f t="shared" ca="1" si="590"/>
        <v/>
      </c>
      <c r="AF1307" s="161">
        <f t="shared" ca="1" si="600"/>
        <v>1</v>
      </c>
      <c r="AG1307" s="161" t="str">
        <f t="shared" ca="1" si="601"/>
        <v/>
      </c>
      <c r="AH1307" s="161">
        <f t="shared" ca="1" si="602"/>
        <v>1</v>
      </c>
      <c r="AI1307" s="161" t="str">
        <f t="shared" ca="1" si="603"/>
        <v/>
      </c>
      <c r="AJ1307" s="161">
        <f t="shared" ca="1" si="604"/>
        <v>1</v>
      </c>
      <c r="AL1307" s="161" t="str">
        <f t="shared" ca="1" si="605"/>
        <v/>
      </c>
      <c r="AM1307" s="161">
        <f t="shared" ca="1" si="616"/>
        <v>1</v>
      </c>
      <c r="AN1307" s="161" t="str">
        <f t="shared" ca="1" si="606"/>
        <v/>
      </c>
      <c r="AO1307" s="161">
        <f t="shared" ca="1" si="615"/>
        <v>1</v>
      </c>
      <c r="AP1307" s="161" t="str">
        <f t="shared" ca="1" si="607"/>
        <v/>
      </c>
      <c r="AQ1307" s="161">
        <f t="shared" ca="1" si="613"/>
        <v>1</v>
      </c>
      <c r="AR1307" s="161" t="str">
        <f t="shared" ca="1" si="608"/>
        <v/>
      </c>
      <c r="AS1307" s="161">
        <f t="shared" ca="1" si="609"/>
        <v>1</v>
      </c>
      <c r="AT1307" s="159" t="str">
        <f t="shared" ca="1" si="618"/>
        <v/>
      </c>
      <c r="AU1307" s="210">
        <f t="shared" ca="1" si="593"/>
        <v>14</v>
      </c>
      <c r="AV1307" s="209"/>
      <c r="AW1307" s="204">
        <f t="shared" si="610"/>
        <v>15073.388888888872</v>
      </c>
      <c r="AX1307" s="159"/>
      <c r="AZ1307" s="159"/>
      <c r="BM1307" s="207"/>
      <c r="BN1307" s="212"/>
      <c r="BP1307" s="209"/>
      <c r="BQ1307" s="211"/>
      <c r="BR1307" s="211"/>
      <c r="BS1307" s="211"/>
      <c r="BT1307" s="211"/>
      <c r="BU1307" s="211"/>
      <c r="BV1307" s="211"/>
      <c r="BW1307" s="211"/>
      <c r="BX1307" s="211"/>
      <c r="BY1307" s="211"/>
      <c r="BZ1307" s="211"/>
      <c r="CA1307" s="209"/>
      <c r="CB1307" s="224"/>
      <c r="CC1307" s="204"/>
      <c r="CD1307" s="204"/>
      <c r="CE1307" s="204"/>
      <c r="CF1307" s="211"/>
      <c r="CG1307" s="211"/>
      <c r="CI1307" s="209"/>
      <c r="CJ1307" s="209"/>
      <c r="ES1307" s="165"/>
      <c r="ET1307" s="165"/>
      <c r="EU1307" s="166"/>
      <c r="EV1307" s="209"/>
      <c r="EW1307" s="211"/>
      <c r="EX1307" s="211"/>
      <c r="EY1307" s="211"/>
      <c r="EZ1307" s="211"/>
      <c r="FA1307" s="211"/>
      <c r="FD1307" s="165"/>
      <c r="FE1307" s="165"/>
      <c r="FF1307" s="166"/>
      <c r="FG1307" s="209"/>
      <c r="FH1307" s="211"/>
      <c r="FI1307" s="211"/>
      <c r="FJ1307" s="211"/>
      <c r="FK1307" s="211"/>
      <c r="FL1307" s="211"/>
    </row>
    <row r="1308" spans="9:168">
      <c r="I1308" s="221">
        <f t="shared" si="614"/>
        <v>104</v>
      </c>
      <c r="J1308" s="159">
        <f>'v-t_chart'!C1305</f>
        <v>87.4</v>
      </c>
      <c r="K1308" s="204">
        <f t="shared" ca="1" si="591"/>
        <v>255.99459999999999</v>
      </c>
      <c r="L1308" s="205" t="b">
        <f>IF('Input&amp;Output'!$C$3=10,phase_chart!C1305,IF('Input&amp;Output'!$C$3=21,phase_chart!G1305,IF('Input&amp;Output'!$C$3=22,phase_chart!K1305,IF('Input&amp;Output'!$C$3=31,phase_chart!O1305,IF('Input&amp;Output'!$C$3=32,phase_chart!S1305,"")))))</f>
        <v>0</v>
      </c>
      <c r="M1308" s="206" t="b">
        <f>IF('Input&amp;Output'!$C$3=10,phase_chart!D1305,IF('Input&amp;Output'!$C$3=21,phase_chart!H1305,IF('Input&amp;Output'!$C$3=22,phase_chart!L1305,IF('Input&amp;Output'!$C$3=31,phase_chart!P1305,IF('Input&amp;Output'!$C$3=32,phase_chart!T1305,"")))))</f>
        <v>1</v>
      </c>
      <c r="N1308" s="205" t="b">
        <f>IF('Input&amp;Output'!$C$3=10,phase_chart!E1305,IF('Input&amp;Output'!$C$3=21,phase_chart!I1305,IF('Input&amp;Output'!$C$3=22,phase_chart!M1305,IF('Input&amp;Output'!$C$3=31,phase_chart!Q1305,IF('Input&amp;Output'!$C$3=32,phase_chart!U1305,"")))))</f>
        <v>0</v>
      </c>
      <c r="P1308" s="159">
        <f ca="1">IF(NOT($J1308=0),IF($J1308&lt;IF($P1307=0,0,VLOOKUP(P1307,tbL!$M$37:$Q$43,IF(L1308=TRUE,2,4))),IF($J1308&gt;=VLOOKUP(P1307,tbL!$M$37:$Q$43,IF(L1308=TRUE,3,5)),$P1307,IF(AND(L1307=TRUE,L1308=TRUE),$P1307,$P1307-1)),IF(AND(L1308=TRUE,J1308=VLOOKUP(P1307,tbL!$M$37:$Q$43,IF(L1308=TRUE,2,4))),P1307,IF($P1307+1&gt;$C$12,$C$12,$P1307+1))),0)</f>
        <v>1</v>
      </c>
      <c r="Q1308" s="159">
        <f t="shared" ca="1" si="594"/>
        <v>1</v>
      </c>
      <c r="R1308" s="207">
        <f t="shared" si="611"/>
        <v>0</v>
      </c>
      <c r="S1308" s="208"/>
      <c r="T1308" s="159">
        <f t="shared" si="612"/>
        <v>0</v>
      </c>
      <c r="U1308" s="209" t="str">
        <f ca="1">IF(AND(T1308=-1,N1308=TRUE),"*",IF(AND(U1307="*",N1308=TRUE),"*",IF(AND(AND(L1308=TRUE,U1307="*"),J1308&lt;VLOOKUP(V1307+1,tbL!$M$38:$O$43,3)),"*","")))</f>
        <v/>
      </c>
      <c r="V1308" s="204">
        <f t="shared" ca="1" si="595"/>
        <v>1</v>
      </c>
      <c r="Y1308" s="159" t="str">
        <f t="shared" ca="1" si="596"/>
        <v/>
      </c>
      <c r="Z1308" s="159" t="str">
        <f t="shared" si="597"/>
        <v/>
      </c>
      <c r="AA1308" s="159">
        <f t="shared" ca="1" si="617"/>
        <v>1</v>
      </c>
      <c r="AC1308" s="161" t="str">
        <f t="shared" ca="1" si="598"/>
        <v/>
      </c>
      <c r="AD1308" s="161">
        <f t="shared" ca="1" si="599"/>
        <v>1</v>
      </c>
      <c r="AE1308" s="161" t="str">
        <f t="shared" ca="1" si="590"/>
        <v/>
      </c>
      <c r="AF1308" s="161">
        <f t="shared" ca="1" si="600"/>
        <v>1</v>
      </c>
      <c r="AG1308" s="161" t="str">
        <f t="shared" ca="1" si="601"/>
        <v/>
      </c>
      <c r="AH1308" s="161">
        <f t="shared" ca="1" si="602"/>
        <v>1</v>
      </c>
      <c r="AI1308" s="161" t="str">
        <f t="shared" ca="1" si="603"/>
        <v/>
      </c>
      <c r="AJ1308" s="161">
        <f t="shared" ca="1" si="604"/>
        <v>1</v>
      </c>
      <c r="AL1308" s="161" t="str">
        <f t="shared" ca="1" si="605"/>
        <v/>
      </c>
      <c r="AM1308" s="161">
        <f t="shared" ca="1" si="616"/>
        <v>1</v>
      </c>
      <c r="AN1308" s="161" t="str">
        <f t="shared" ca="1" si="606"/>
        <v/>
      </c>
      <c r="AO1308" s="161">
        <f t="shared" ca="1" si="615"/>
        <v>1</v>
      </c>
      <c r="AP1308" s="161" t="str">
        <f t="shared" ca="1" si="607"/>
        <v/>
      </c>
      <c r="AQ1308" s="161">
        <f t="shared" ca="1" si="613"/>
        <v>1</v>
      </c>
      <c r="AR1308" s="161" t="str">
        <f t="shared" ca="1" si="608"/>
        <v/>
      </c>
      <c r="AS1308" s="161">
        <f t="shared" ca="1" si="609"/>
        <v>1</v>
      </c>
      <c r="AT1308" s="159" t="str">
        <f t="shared" ca="1" si="618"/>
        <v/>
      </c>
      <c r="AU1308" s="210">
        <f t="shared" ca="1" si="593"/>
        <v>14</v>
      </c>
      <c r="AV1308" s="209"/>
      <c r="AW1308" s="204">
        <f t="shared" si="610"/>
        <v>15097.66666666665</v>
      </c>
      <c r="AX1308" s="159"/>
      <c r="AZ1308" s="159"/>
      <c r="BM1308" s="207"/>
      <c r="BN1308" s="212"/>
      <c r="BP1308" s="209"/>
      <c r="BQ1308" s="211"/>
      <c r="BR1308" s="211"/>
      <c r="BS1308" s="211"/>
      <c r="BT1308" s="211"/>
      <c r="BU1308" s="211"/>
      <c r="BV1308" s="211"/>
      <c r="BW1308" s="211"/>
      <c r="BX1308" s="211"/>
      <c r="BY1308" s="211"/>
      <c r="BZ1308" s="211"/>
      <c r="CA1308" s="209"/>
      <c r="CB1308" s="224"/>
      <c r="CC1308" s="204"/>
      <c r="CD1308" s="204"/>
      <c r="CE1308" s="204"/>
      <c r="CF1308" s="211"/>
      <c r="CG1308" s="211"/>
      <c r="CI1308" s="209"/>
      <c r="CJ1308" s="209"/>
      <c r="ES1308" s="165"/>
      <c r="ET1308" s="165"/>
      <c r="EU1308" s="166"/>
      <c r="EV1308" s="209"/>
      <c r="EW1308" s="211"/>
      <c r="EX1308" s="211"/>
      <c r="EY1308" s="211"/>
      <c r="EZ1308" s="211"/>
      <c r="FA1308" s="211"/>
      <c r="FD1308" s="165"/>
      <c r="FE1308" s="165"/>
      <c r="FF1308" s="166"/>
      <c r="FG1308" s="209"/>
      <c r="FH1308" s="211"/>
      <c r="FI1308" s="211"/>
      <c r="FJ1308" s="211"/>
      <c r="FK1308" s="211"/>
      <c r="FL1308" s="211"/>
    </row>
    <row r="1309" spans="9:168">
      <c r="I1309" s="221">
        <f t="shared" si="614"/>
        <v>105</v>
      </c>
      <c r="J1309" s="159">
        <f>'v-t_chart'!C1306</f>
        <v>87.1</v>
      </c>
      <c r="K1309" s="204">
        <f t="shared" ca="1" si="591"/>
        <v>255.11589999999998</v>
      </c>
      <c r="L1309" s="205" t="b">
        <f>IF('Input&amp;Output'!$C$3=10,phase_chart!C1306,IF('Input&amp;Output'!$C$3=21,phase_chart!G1306,IF('Input&amp;Output'!$C$3=22,phase_chart!K1306,IF('Input&amp;Output'!$C$3=31,phase_chart!O1306,IF('Input&amp;Output'!$C$3=32,phase_chart!S1306,"")))))</f>
        <v>0</v>
      </c>
      <c r="M1309" s="206" t="b">
        <f>IF('Input&amp;Output'!$C$3=10,phase_chart!D1306,IF('Input&amp;Output'!$C$3=21,phase_chart!H1306,IF('Input&amp;Output'!$C$3=22,phase_chart!L1306,IF('Input&amp;Output'!$C$3=31,phase_chart!P1306,IF('Input&amp;Output'!$C$3=32,phase_chart!T1306,"")))))</f>
        <v>1</v>
      </c>
      <c r="N1309" s="205" t="b">
        <f>IF('Input&amp;Output'!$C$3=10,phase_chart!E1306,IF('Input&amp;Output'!$C$3=21,phase_chart!I1306,IF('Input&amp;Output'!$C$3=22,phase_chart!M1306,IF('Input&amp;Output'!$C$3=31,phase_chart!Q1306,IF('Input&amp;Output'!$C$3=32,phase_chart!U1306,"")))))</f>
        <v>0</v>
      </c>
      <c r="P1309" s="159">
        <f ca="1">IF(NOT($J1309=0),IF($J1309&lt;IF($P1308=0,0,VLOOKUP(P1308,tbL!$M$37:$Q$43,IF(L1309=TRUE,2,4))),IF($J1309&gt;=VLOOKUP(P1308,tbL!$M$37:$Q$43,IF(L1309=TRUE,3,5)),$P1308,IF(AND(L1308=TRUE,L1309=TRUE),$P1308,$P1308-1)),IF(AND(L1309=TRUE,J1309=VLOOKUP(P1308,tbL!$M$37:$Q$43,IF(L1309=TRUE,2,4))),P1308,IF($P1308+1&gt;$C$12,$C$12,$P1308+1))),0)</f>
        <v>1</v>
      </c>
      <c r="Q1309" s="159">
        <f t="shared" ca="1" si="594"/>
        <v>1</v>
      </c>
      <c r="R1309" s="207">
        <f t="shared" si="611"/>
        <v>0</v>
      </c>
      <c r="S1309" s="208"/>
      <c r="T1309" s="159">
        <f t="shared" si="612"/>
        <v>0</v>
      </c>
      <c r="U1309" s="209" t="str">
        <f ca="1">IF(AND(T1309=-1,N1309=TRUE),"*",IF(AND(U1308="*",N1309=TRUE),"*",IF(AND(AND(L1309=TRUE,U1308="*"),J1309&lt;VLOOKUP(V1308+1,tbL!$M$38:$O$43,3)),"*","")))</f>
        <v/>
      </c>
      <c r="V1309" s="204">
        <f t="shared" ca="1" si="595"/>
        <v>1</v>
      </c>
      <c r="Y1309" s="159" t="str">
        <f t="shared" ca="1" si="596"/>
        <v/>
      </c>
      <c r="Z1309" s="159" t="str">
        <f t="shared" si="597"/>
        <v/>
      </c>
      <c r="AA1309" s="159">
        <f t="shared" ca="1" si="617"/>
        <v>1</v>
      </c>
      <c r="AC1309" s="161" t="str">
        <f t="shared" ca="1" si="598"/>
        <v/>
      </c>
      <c r="AD1309" s="161">
        <f t="shared" ca="1" si="599"/>
        <v>1</v>
      </c>
      <c r="AE1309" s="161" t="str">
        <f t="shared" ca="1" si="590"/>
        <v/>
      </c>
      <c r="AF1309" s="161">
        <f t="shared" ca="1" si="600"/>
        <v>1</v>
      </c>
      <c r="AG1309" s="161" t="str">
        <f t="shared" ca="1" si="601"/>
        <v/>
      </c>
      <c r="AH1309" s="161">
        <f t="shared" ca="1" si="602"/>
        <v>1</v>
      </c>
      <c r="AI1309" s="161" t="str">
        <f t="shared" ca="1" si="603"/>
        <v/>
      </c>
      <c r="AJ1309" s="161">
        <f t="shared" ca="1" si="604"/>
        <v>1</v>
      </c>
      <c r="AL1309" s="161" t="str">
        <f t="shared" ca="1" si="605"/>
        <v/>
      </c>
      <c r="AM1309" s="161">
        <f t="shared" ca="1" si="616"/>
        <v>1</v>
      </c>
      <c r="AN1309" s="161" t="str">
        <f t="shared" ca="1" si="606"/>
        <v/>
      </c>
      <c r="AO1309" s="161">
        <f t="shared" ca="1" si="615"/>
        <v>1</v>
      </c>
      <c r="AP1309" s="161" t="str">
        <f t="shared" ca="1" si="607"/>
        <v/>
      </c>
      <c r="AQ1309" s="161">
        <f t="shared" ca="1" si="613"/>
        <v>1</v>
      </c>
      <c r="AR1309" s="161" t="str">
        <f t="shared" ca="1" si="608"/>
        <v/>
      </c>
      <c r="AS1309" s="161">
        <f t="shared" ca="1" si="609"/>
        <v>1</v>
      </c>
      <c r="AT1309" s="159" t="str">
        <f t="shared" ca="1" si="618"/>
        <v/>
      </c>
      <c r="AU1309" s="210">
        <f t="shared" ca="1" si="593"/>
        <v>14</v>
      </c>
      <c r="AV1309" s="209"/>
      <c r="AW1309" s="204">
        <f t="shared" si="610"/>
        <v>15121.861111111095</v>
      </c>
      <c r="AX1309" s="159"/>
      <c r="AZ1309" s="159"/>
      <c r="BM1309" s="207"/>
      <c r="BN1309" s="212"/>
      <c r="BP1309" s="209"/>
      <c r="BQ1309" s="211"/>
      <c r="BR1309" s="211"/>
      <c r="BS1309" s="211"/>
      <c r="BT1309" s="211"/>
      <c r="BU1309" s="211"/>
      <c r="BV1309" s="211"/>
      <c r="BW1309" s="211"/>
      <c r="BX1309" s="211"/>
      <c r="BY1309" s="211"/>
      <c r="BZ1309" s="211"/>
      <c r="CA1309" s="209"/>
      <c r="CB1309" s="224"/>
      <c r="CC1309" s="204"/>
      <c r="CD1309" s="204"/>
      <c r="CE1309" s="204"/>
      <c r="CF1309" s="211"/>
      <c r="CG1309" s="211"/>
      <c r="CI1309" s="209"/>
      <c r="CJ1309" s="209"/>
      <c r="ES1309" s="165"/>
      <c r="ET1309" s="165"/>
      <c r="EU1309" s="166"/>
      <c r="EV1309" s="209"/>
      <c r="EW1309" s="211"/>
      <c r="EX1309" s="211"/>
      <c r="EY1309" s="211"/>
      <c r="EZ1309" s="211"/>
      <c r="FA1309" s="211"/>
      <c r="FD1309" s="165"/>
      <c r="FE1309" s="165"/>
      <c r="FF1309" s="166"/>
      <c r="FG1309" s="209"/>
      <c r="FH1309" s="211"/>
      <c r="FI1309" s="211"/>
      <c r="FJ1309" s="211"/>
      <c r="FK1309" s="211"/>
      <c r="FL1309" s="211"/>
    </row>
    <row r="1310" spans="9:168">
      <c r="I1310" s="221">
        <f t="shared" si="614"/>
        <v>106</v>
      </c>
      <c r="J1310" s="159">
        <f>'v-t_chart'!C1307</f>
        <v>86.8</v>
      </c>
      <c r="K1310" s="204">
        <f t="shared" ca="1" si="591"/>
        <v>254.23719999999997</v>
      </c>
      <c r="L1310" s="205" t="b">
        <f>IF('Input&amp;Output'!$C$3=10,phase_chart!C1307,IF('Input&amp;Output'!$C$3=21,phase_chart!G1307,IF('Input&amp;Output'!$C$3=22,phase_chart!K1307,IF('Input&amp;Output'!$C$3=31,phase_chart!O1307,IF('Input&amp;Output'!$C$3=32,phase_chart!S1307,"")))))</f>
        <v>0</v>
      </c>
      <c r="M1310" s="206" t="b">
        <f>IF('Input&amp;Output'!$C$3=10,phase_chart!D1307,IF('Input&amp;Output'!$C$3=21,phase_chart!H1307,IF('Input&amp;Output'!$C$3=22,phase_chart!L1307,IF('Input&amp;Output'!$C$3=31,phase_chart!P1307,IF('Input&amp;Output'!$C$3=32,phase_chart!T1307,"")))))</f>
        <v>1</v>
      </c>
      <c r="N1310" s="205" t="b">
        <f>IF('Input&amp;Output'!$C$3=10,phase_chart!E1307,IF('Input&amp;Output'!$C$3=21,phase_chart!I1307,IF('Input&amp;Output'!$C$3=22,phase_chart!M1307,IF('Input&amp;Output'!$C$3=31,phase_chart!Q1307,IF('Input&amp;Output'!$C$3=32,phase_chart!U1307,"")))))</f>
        <v>0</v>
      </c>
      <c r="P1310" s="159">
        <f ca="1">IF(NOT($J1310=0),IF($J1310&lt;IF($P1309=0,0,VLOOKUP(P1309,tbL!$M$37:$Q$43,IF(L1310=TRUE,2,4))),IF($J1310&gt;=VLOOKUP(P1309,tbL!$M$37:$Q$43,IF(L1310=TRUE,3,5)),$P1309,IF(AND(L1309=TRUE,L1310=TRUE),$P1309,$P1309-1)),IF(AND(L1310=TRUE,J1310=VLOOKUP(P1309,tbL!$M$37:$Q$43,IF(L1310=TRUE,2,4))),P1309,IF($P1309+1&gt;$C$12,$C$12,$P1309+1))),0)</f>
        <v>1</v>
      </c>
      <c r="Q1310" s="159">
        <f t="shared" ca="1" si="594"/>
        <v>1</v>
      </c>
      <c r="R1310" s="207">
        <f t="shared" si="611"/>
        <v>0</v>
      </c>
      <c r="S1310" s="208"/>
      <c r="T1310" s="159">
        <f t="shared" si="612"/>
        <v>0</v>
      </c>
      <c r="U1310" s="209" t="str">
        <f ca="1">IF(AND(T1310=-1,N1310=TRUE),"*",IF(AND(U1309="*",N1310=TRUE),"*",IF(AND(AND(L1310=TRUE,U1309="*"),J1310&lt;VLOOKUP(V1309+1,tbL!$M$38:$O$43,3)),"*","")))</f>
        <v/>
      </c>
      <c r="V1310" s="204">
        <f t="shared" ca="1" si="595"/>
        <v>1</v>
      </c>
      <c r="Y1310" s="159" t="str">
        <f t="shared" ca="1" si="596"/>
        <v/>
      </c>
      <c r="Z1310" s="159" t="str">
        <f t="shared" si="597"/>
        <v/>
      </c>
      <c r="AA1310" s="159">
        <f t="shared" ca="1" si="617"/>
        <v>1</v>
      </c>
      <c r="AC1310" s="161" t="str">
        <f t="shared" ca="1" si="598"/>
        <v/>
      </c>
      <c r="AD1310" s="161">
        <f t="shared" ca="1" si="599"/>
        <v>1</v>
      </c>
      <c r="AE1310" s="161" t="str">
        <f t="shared" ca="1" si="590"/>
        <v/>
      </c>
      <c r="AF1310" s="161">
        <f t="shared" ca="1" si="600"/>
        <v>1</v>
      </c>
      <c r="AG1310" s="161" t="str">
        <f t="shared" ca="1" si="601"/>
        <v/>
      </c>
      <c r="AH1310" s="161">
        <f t="shared" ca="1" si="602"/>
        <v>1</v>
      </c>
      <c r="AI1310" s="161" t="str">
        <f t="shared" ca="1" si="603"/>
        <v/>
      </c>
      <c r="AJ1310" s="161">
        <f t="shared" ca="1" si="604"/>
        <v>1</v>
      </c>
      <c r="AL1310" s="161" t="str">
        <f t="shared" ca="1" si="605"/>
        <v/>
      </c>
      <c r="AM1310" s="161">
        <f t="shared" ca="1" si="616"/>
        <v>1</v>
      </c>
      <c r="AN1310" s="161" t="str">
        <f t="shared" ca="1" si="606"/>
        <v/>
      </c>
      <c r="AO1310" s="161">
        <f t="shared" ca="1" si="615"/>
        <v>1</v>
      </c>
      <c r="AP1310" s="161" t="str">
        <f t="shared" ca="1" si="607"/>
        <v/>
      </c>
      <c r="AQ1310" s="161">
        <f t="shared" ca="1" si="613"/>
        <v>1</v>
      </c>
      <c r="AR1310" s="161" t="str">
        <f t="shared" ca="1" si="608"/>
        <v/>
      </c>
      <c r="AS1310" s="161">
        <f t="shared" ca="1" si="609"/>
        <v>1</v>
      </c>
      <c r="AT1310" s="159" t="str">
        <f t="shared" ca="1" si="618"/>
        <v/>
      </c>
      <c r="AU1310" s="210">
        <f t="shared" ca="1" si="593"/>
        <v>14</v>
      </c>
      <c r="AV1310" s="209"/>
      <c r="AW1310" s="204">
        <f t="shared" si="610"/>
        <v>15145.972222222206</v>
      </c>
      <c r="AX1310" s="159"/>
      <c r="AZ1310" s="159"/>
      <c r="BM1310" s="207"/>
      <c r="BN1310" s="212"/>
      <c r="BP1310" s="209"/>
      <c r="BQ1310" s="211"/>
      <c r="BR1310" s="211"/>
      <c r="BS1310" s="211"/>
      <c r="BT1310" s="211"/>
      <c r="BU1310" s="211"/>
      <c r="BV1310" s="211"/>
      <c r="BW1310" s="211"/>
      <c r="BX1310" s="211"/>
      <c r="BY1310" s="211"/>
      <c r="BZ1310" s="211"/>
      <c r="CA1310" s="209"/>
      <c r="CB1310" s="224"/>
      <c r="CC1310" s="204"/>
      <c r="CD1310" s="204"/>
      <c r="CE1310" s="204"/>
      <c r="CF1310" s="211"/>
      <c r="CG1310" s="211"/>
      <c r="CI1310" s="209"/>
      <c r="CJ1310" s="209"/>
      <c r="ES1310" s="165"/>
      <c r="ET1310" s="165"/>
      <c r="EU1310" s="166"/>
      <c r="EV1310" s="209"/>
      <c r="EW1310" s="211"/>
      <c r="EX1310" s="211"/>
      <c r="EY1310" s="211"/>
      <c r="EZ1310" s="211"/>
      <c r="FA1310" s="211"/>
      <c r="FD1310" s="165"/>
      <c r="FE1310" s="165"/>
      <c r="FF1310" s="166"/>
      <c r="FG1310" s="209"/>
      <c r="FH1310" s="211"/>
      <c r="FI1310" s="211"/>
      <c r="FJ1310" s="211"/>
      <c r="FK1310" s="211"/>
      <c r="FL1310" s="211"/>
    </row>
    <row r="1311" spans="9:168">
      <c r="I1311" s="221">
        <f t="shared" si="614"/>
        <v>107</v>
      </c>
      <c r="J1311" s="159">
        <f>'v-t_chart'!C1308</f>
        <v>86.4</v>
      </c>
      <c r="K1311" s="204">
        <f t="shared" ca="1" si="591"/>
        <v>253.06559999999999</v>
      </c>
      <c r="L1311" s="205" t="b">
        <f>IF('Input&amp;Output'!$C$3=10,phase_chart!C1308,IF('Input&amp;Output'!$C$3=21,phase_chart!G1308,IF('Input&amp;Output'!$C$3=22,phase_chart!K1308,IF('Input&amp;Output'!$C$3=31,phase_chart!O1308,IF('Input&amp;Output'!$C$3=32,phase_chart!S1308,"")))))</f>
        <v>0</v>
      </c>
      <c r="M1311" s="206" t="b">
        <f>IF('Input&amp;Output'!$C$3=10,phase_chart!D1308,IF('Input&amp;Output'!$C$3=21,phase_chart!H1308,IF('Input&amp;Output'!$C$3=22,phase_chart!L1308,IF('Input&amp;Output'!$C$3=31,phase_chart!P1308,IF('Input&amp;Output'!$C$3=32,phase_chart!T1308,"")))))</f>
        <v>1</v>
      </c>
      <c r="N1311" s="205" t="b">
        <f>IF('Input&amp;Output'!$C$3=10,phase_chart!E1308,IF('Input&amp;Output'!$C$3=21,phase_chart!I1308,IF('Input&amp;Output'!$C$3=22,phase_chart!M1308,IF('Input&amp;Output'!$C$3=31,phase_chart!Q1308,IF('Input&amp;Output'!$C$3=32,phase_chart!U1308,"")))))</f>
        <v>0</v>
      </c>
      <c r="P1311" s="159">
        <f ca="1">IF(NOT($J1311=0),IF($J1311&lt;IF($P1310=0,0,VLOOKUP(P1310,tbL!$M$37:$Q$43,IF(L1311=TRUE,2,4))),IF($J1311&gt;=VLOOKUP(P1310,tbL!$M$37:$Q$43,IF(L1311=TRUE,3,5)),$P1310,IF(AND(L1310=TRUE,L1311=TRUE),$P1310,$P1310-1)),IF(AND(L1311=TRUE,J1311=VLOOKUP(P1310,tbL!$M$37:$Q$43,IF(L1311=TRUE,2,4))),P1310,IF($P1310+1&gt;$C$12,$C$12,$P1310+1))),0)</f>
        <v>1</v>
      </c>
      <c r="Q1311" s="159">
        <f t="shared" ca="1" si="594"/>
        <v>1</v>
      </c>
      <c r="R1311" s="207">
        <f t="shared" si="611"/>
        <v>0</v>
      </c>
      <c r="S1311" s="208"/>
      <c r="T1311" s="159">
        <f t="shared" si="612"/>
        <v>0</v>
      </c>
      <c r="U1311" s="209" t="str">
        <f ca="1">IF(AND(T1311=-1,N1311=TRUE),"*",IF(AND(U1310="*",N1311=TRUE),"*",IF(AND(AND(L1311=TRUE,U1310="*"),J1311&lt;VLOOKUP(V1310+1,tbL!$M$38:$O$43,3)),"*","")))</f>
        <v/>
      </c>
      <c r="V1311" s="204">
        <f t="shared" ca="1" si="595"/>
        <v>1</v>
      </c>
      <c r="Y1311" s="159" t="str">
        <f t="shared" ca="1" si="596"/>
        <v/>
      </c>
      <c r="Z1311" s="159" t="str">
        <f t="shared" si="597"/>
        <v/>
      </c>
      <c r="AA1311" s="159">
        <f t="shared" ca="1" si="617"/>
        <v>1</v>
      </c>
      <c r="AC1311" s="161" t="str">
        <f t="shared" ca="1" si="598"/>
        <v/>
      </c>
      <c r="AD1311" s="161">
        <f t="shared" ca="1" si="599"/>
        <v>1</v>
      </c>
      <c r="AE1311" s="161" t="str">
        <f t="shared" ca="1" si="590"/>
        <v/>
      </c>
      <c r="AF1311" s="161">
        <f t="shared" ca="1" si="600"/>
        <v>1</v>
      </c>
      <c r="AG1311" s="161" t="str">
        <f t="shared" ca="1" si="601"/>
        <v/>
      </c>
      <c r="AH1311" s="161">
        <f t="shared" ca="1" si="602"/>
        <v>1</v>
      </c>
      <c r="AI1311" s="161" t="str">
        <f t="shared" ca="1" si="603"/>
        <v/>
      </c>
      <c r="AJ1311" s="161">
        <f t="shared" ca="1" si="604"/>
        <v>1</v>
      </c>
      <c r="AL1311" s="161" t="str">
        <f t="shared" ca="1" si="605"/>
        <v/>
      </c>
      <c r="AM1311" s="161">
        <f t="shared" ca="1" si="616"/>
        <v>1</v>
      </c>
      <c r="AN1311" s="161" t="str">
        <f t="shared" ca="1" si="606"/>
        <v/>
      </c>
      <c r="AO1311" s="161">
        <f t="shared" ca="1" si="615"/>
        <v>1</v>
      </c>
      <c r="AP1311" s="161" t="str">
        <f t="shared" ca="1" si="607"/>
        <v/>
      </c>
      <c r="AQ1311" s="161">
        <f t="shared" ca="1" si="613"/>
        <v>1</v>
      </c>
      <c r="AR1311" s="161" t="str">
        <f t="shared" ca="1" si="608"/>
        <v/>
      </c>
      <c r="AS1311" s="161">
        <f t="shared" ca="1" si="609"/>
        <v>1</v>
      </c>
      <c r="AT1311" s="159" t="str">
        <f t="shared" ca="1" si="618"/>
        <v/>
      </c>
      <c r="AU1311" s="210">
        <f t="shared" ca="1" si="593"/>
        <v>14</v>
      </c>
      <c r="AV1311" s="209"/>
      <c r="AW1311" s="204">
        <f t="shared" si="610"/>
        <v>15169.972222222206</v>
      </c>
      <c r="AX1311" s="159"/>
      <c r="AZ1311" s="159"/>
      <c r="BM1311" s="207"/>
      <c r="BN1311" s="212"/>
      <c r="BP1311" s="209"/>
      <c r="BQ1311" s="211"/>
      <c r="BR1311" s="211"/>
      <c r="BS1311" s="211"/>
      <c r="BT1311" s="211"/>
      <c r="BU1311" s="211"/>
      <c r="BV1311" s="211"/>
      <c r="BW1311" s="211"/>
      <c r="BX1311" s="211"/>
      <c r="BY1311" s="211"/>
      <c r="BZ1311" s="211"/>
      <c r="CA1311" s="209"/>
      <c r="CB1311" s="224"/>
      <c r="CC1311" s="204"/>
      <c r="CD1311" s="204"/>
      <c r="CE1311" s="204"/>
      <c r="CF1311" s="211"/>
      <c r="CG1311" s="211"/>
      <c r="CI1311" s="209"/>
      <c r="CJ1311" s="209"/>
      <c r="ES1311" s="165"/>
      <c r="ET1311" s="165"/>
      <c r="EU1311" s="166"/>
      <c r="EV1311" s="209"/>
      <c r="EW1311" s="211"/>
      <c r="EX1311" s="211"/>
      <c r="EY1311" s="211"/>
      <c r="EZ1311" s="211"/>
      <c r="FA1311" s="211"/>
      <c r="FD1311" s="165"/>
      <c r="FE1311" s="165"/>
      <c r="FF1311" s="166"/>
      <c r="FG1311" s="209"/>
      <c r="FH1311" s="211"/>
      <c r="FI1311" s="211"/>
      <c r="FJ1311" s="211"/>
      <c r="FK1311" s="211"/>
      <c r="FL1311" s="211"/>
    </row>
    <row r="1312" spans="9:168">
      <c r="I1312" s="221">
        <f t="shared" si="614"/>
        <v>108</v>
      </c>
      <c r="J1312" s="159">
        <f>'v-t_chart'!C1309</f>
        <v>85.9</v>
      </c>
      <c r="K1312" s="204">
        <f t="shared" ca="1" si="591"/>
        <v>251.6011</v>
      </c>
      <c r="L1312" s="205" t="b">
        <f>IF('Input&amp;Output'!$C$3=10,phase_chart!C1309,IF('Input&amp;Output'!$C$3=21,phase_chart!G1309,IF('Input&amp;Output'!$C$3=22,phase_chart!K1309,IF('Input&amp;Output'!$C$3=31,phase_chart!O1309,IF('Input&amp;Output'!$C$3=32,phase_chart!S1309,"")))))</f>
        <v>0</v>
      </c>
      <c r="M1312" s="206" t="b">
        <f>IF('Input&amp;Output'!$C$3=10,phase_chart!D1309,IF('Input&amp;Output'!$C$3=21,phase_chart!H1309,IF('Input&amp;Output'!$C$3=22,phase_chart!L1309,IF('Input&amp;Output'!$C$3=31,phase_chart!P1309,IF('Input&amp;Output'!$C$3=32,phase_chart!T1309,"")))))</f>
        <v>1</v>
      </c>
      <c r="N1312" s="205" t="b">
        <f>IF('Input&amp;Output'!$C$3=10,phase_chart!E1309,IF('Input&amp;Output'!$C$3=21,phase_chart!I1309,IF('Input&amp;Output'!$C$3=22,phase_chart!M1309,IF('Input&amp;Output'!$C$3=31,phase_chart!Q1309,IF('Input&amp;Output'!$C$3=32,phase_chart!U1309,"")))))</f>
        <v>0</v>
      </c>
      <c r="P1312" s="159">
        <f ca="1">IF(NOT($J1312=0),IF($J1312&lt;IF($P1311=0,0,VLOOKUP(P1311,tbL!$M$37:$Q$43,IF(L1312=TRUE,2,4))),IF($J1312&gt;=VLOOKUP(P1311,tbL!$M$37:$Q$43,IF(L1312=TRUE,3,5)),$P1311,IF(AND(L1311=TRUE,L1312=TRUE),$P1311,$P1311-1)),IF(AND(L1312=TRUE,J1312=VLOOKUP(P1311,tbL!$M$37:$Q$43,IF(L1312=TRUE,2,4))),P1311,IF($P1311+1&gt;$C$12,$C$12,$P1311+1))),0)</f>
        <v>1</v>
      </c>
      <c r="Q1312" s="159">
        <f t="shared" ca="1" si="594"/>
        <v>1</v>
      </c>
      <c r="R1312" s="207">
        <f t="shared" si="611"/>
        <v>0</v>
      </c>
      <c r="S1312" s="208"/>
      <c r="T1312" s="159">
        <f t="shared" si="612"/>
        <v>0</v>
      </c>
      <c r="U1312" s="209" t="str">
        <f ca="1">IF(AND(T1312=-1,N1312=TRUE),"*",IF(AND(U1311="*",N1312=TRUE),"*",IF(AND(AND(L1312=TRUE,U1311="*"),J1312&lt;VLOOKUP(V1311+1,tbL!$M$38:$O$43,3)),"*","")))</f>
        <v/>
      </c>
      <c r="V1312" s="204">
        <f t="shared" ca="1" si="595"/>
        <v>1</v>
      </c>
      <c r="Y1312" s="159" t="str">
        <f t="shared" ca="1" si="596"/>
        <v/>
      </c>
      <c r="Z1312" s="159" t="str">
        <f t="shared" si="597"/>
        <v/>
      </c>
      <c r="AA1312" s="159">
        <f t="shared" ca="1" si="617"/>
        <v>1</v>
      </c>
      <c r="AC1312" s="161" t="str">
        <f t="shared" ca="1" si="598"/>
        <v/>
      </c>
      <c r="AD1312" s="161">
        <f t="shared" ca="1" si="599"/>
        <v>1</v>
      </c>
      <c r="AE1312" s="161" t="str">
        <f t="shared" ca="1" si="590"/>
        <v/>
      </c>
      <c r="AF1312" s="161">
        <f t="shared" ca="1" si="600"/>
        <v>1</v>
      </c>
      <c r="AG1312" s="161" t="str">
        <f t="shared" ca="1" si="601"/>
        <v/>
      </c>
      <c r="AH1312" s="161">
        <f t="shared" ca="1" si="602"/>
        <v>1</v>
      </c>
      <c r="AI1312" s="161" t="str">
        <f t="shared" ca="1" si="603"/>
        <v/>
      </c>
      <c r="AJ1312" s="161">
        <f t="shared" ca="1" si="604"/>
        <v>1</v>
      </c>
      <c r="AL1312" s="161" t="str">
        <f t="shared" ca="1" si="605"/>
        <v/>
      </c>
      <c r="AM1312" s="161">
        <f t="shared" ca="1" si="616"/>
        <v>1</v>
      </c>
      <c r="AN1312" s="161" t="str">
        <f t="shared" ca="1" si="606"/>
        <v/>
      </c>
      <c r="AO1312" s="161">
        <f t="shared" ca="1" si="615"/>
        <v>1</v>
      </c>
      <c r="AP1312" s="161" t="str">
        <f t="shared" ca="1" si="607"/>
        <v/>
      </c>
      <c r="AQ1312" s="161">
        <f t="shared" ca="1" si="613"/>
        <v>1</v>
      </c>
      <c r="AR1312" s="161" t="str">
        <f t="shared" ca="1" si="608"/>
        <v/>
      </c>
      <c r="AS1312" s="161">
        <f t="shared" ca="1" si="609"/>
        <v>1</v>
      </c>
      <c r="AT1312" s="159" t="str">
        <f t="shared" ca="1" si="618"/>
        <v/>
      </c>
      <c r="AU1312" s="210">
        <f t="shared" ca="1" si="593"/>
        <v>14</v>
      </c>
      <c r="AV1312" s="209"/>
      <c r="AW1312" s="204">
        <f t="shared" si="610"/>
        <v>15193.833333333318</v>
      </c>
      <c r="AX1312" s="159"/>
      <c r="AZ1312" s="159"/>
      <c r="BM1312" s="207"/>
      <c r="BN1312" s="212"/>
      <c r="BP1312" s="209"/>
      <c r="BQ1312" s="211"/>
      <c r="BR1312" s="211"/>
      <c r="BS1312" s="211"/>
      <c r="BT1312" s="211"/>
      <c r="BU1312" s="211"/>
      <c r="BV1312" s="211"/>
      <c r="BW1312" s="211"/>
      <c r="BX1312" s="211"/>
      <c r="BY1312" s="211"/>
      <c r="BZ1312" s="211"/>
      <c r="CA1312" s="209"/>
      <c r="CB1312" s="224"/>
      <c r="CC1312" s="204"/>
      <c r="CD1312" s="204"/>
      <c r="CE1312" s="204"/>
      <c r="CF1312" s="211"/>
      <c r="CG1312" s="211"/>
      <c r="CI1312" s="209"/>
      <c r="CJ1312" s="209"/>
      <c r="ES1312" s="165"/>
      <c r="ET1312" s="165"/>
      <c r="EU1312" s="166"/>
      <c r="EV1312" s="209"/>
      <c r="EW1312" s="211"/>
      <c r="EX1312" s="211"/>
      <c r="EY1312" s="211"/>
      <c r="EZ1312" s="211"/>
      <c r="FA1312" s="211"/>
      <c r="FD1312" s="165"/>
      <c r="FE1312" s="165"/>
      <c r="FF1312" s="166"/>
      <c r="FG1312" s="209"/>
      <c r="FH1312" s="211"/>
      <c r="FI1312" s="211"/>
      <c r="FJ1312" s="211"/>
      <c r="FK1312" s="211"/>
      <c r="FL1312" s="211"/>
    </row>
    <row r="1313" spans="9:168">
      <c r="I1313" s="221">
        <f t="shared" si="614"/>
        <v>109</v>
      </c>
      <c r="J1313" s="159">
        <f>'v-t_chart'!C1310</f>
        <v>85.2</v>
      </c>
      <c r="K1313" s="204">
        <f t="shared" ca="1" si="591"/>
        <v>249.55079999999998</v>
      </c>
      <c r="L1313" s="205" t="b">
        <f>IF('Input&amp;Output'!$C$3=10,phase_chart!C1310,IF('Input&amp;Output'!$C$3=21,phase_chart!G1310,IF('Input&amp;Output'!$C$3=22,phase_chart!K1310,IF('Input&amp;Output'!$C$3=31,phase_chart!O1310,IF('Input&amp;Output'!$C$3=32,phase_chart!S1310,"")))))</f>
        <v>0</v>
      </c>
      <c r="M1313" s="206" t="b">
        <f>IF('Input&amp;Output'!$C$3=10,phase_chart!D1310,IF('Input&amp;Output'!$C$3=21,phase_chart!H1310,IF('Input&amp;Output'!$C$3=22,phase_chart!L1310,IF('Input&amp;Output'!$C$3=31,phase_chart!P1310,IF('Input&amp;Output'!$C$3=32,phase_chart!T1310,"")))))</f>
        <v>0</v>
      </c>
      <c r="N1313" s="205" t="b">
        <f>IF('Input&amp;Output'!$C$3=10,phase_chart!E1310,IF('Input&amp;Output'!$C$3=21,phase_chart!I1310,IF('Input&amp;Output'!$C$3=22,phase_chart!M1310,IF('Input&amp;Output'!$C$3=31,phase_chart!Q1310,IF('Input&amp;Output'!$C$3=32,phase_chart!U1310,"")))))</f>
        <v>1</v>
      </c>
      <c r="P1313" s="159">
        <f ca="1">IF(NOT($J1313=0),IF($J1313&lt;IF($P1312=0,0,VLOOKUP(P1312,tbL!$M$37:$Q$43,IF(L1313=TRUE,2,4))),IF($J1313&gt;=VLOOKUP(P1312,tbL!$M$37:$Q$43,IF(L1313=TRUE,3,5)),$P1312,IF(AND(L1312=TRUE,L1313=TRUE),$P1312,$P1312-1)),IF(AND(L1313=TRUE,J1313=VLOOKUP(P1312,tbL!$M$37:$Q$43,IF(L1313=TRUE,2,4))),P1312,IF($P1312+1&gt;$C$12,$C$12,$P1312+1))),0)</f>
        <v>1</v>
      </c>
      <c r="Q1313" s="159">
        <f t="shared" ca="1" si="594"/>
        <v>1</v>
      </c>
      <c r="R1313" s="207">
        <f t="shared" si="611"/>
        <v>0</v>
      </c>
      <c r="S1313" s="208"/>
      <c r="T1313" s="159">
        <f t="shared" si="612"/>
        <v>0</v>
      </c>
      <c r="U1313" s="209" t="str">
        <f ca="1">IF(AND(T1313=-1,N1313=TRUE),"*",IF(AND(U1312="*",N1313=TRUE),"*",IF(AND(AND(L1313=TRUE,U1312="*"),J1313&lt;VLOOKUP(V1312+1,tbL!$M$38:$O$43,3)),"*","")))</f>
        <v/>
      </c>
      <c r="V1313" s="204">
        <f t="shared" ca="1" si="595"/>
        <v>1</v>
      </c>
      <c r="Y1313" s="159" t="str">
        <f t="shared" ca="1" si="596"/>
        <v/>
      </c>
      <c r="Z1313" s="159" t="str">
        <f t="shared" si="597"/>
        <v/>
      </c>
      <c r="AA1313" s="159">
        <f t="shared" ca="1" si="617"/>
        <v>1</v>
      </c>
      <c r="AC1313" s="161" t="str">
        <f t="shared" ca="1" si="598"/>
        <v/>
      </c>
      <c r="AD1313" s="161">
        <f t="shared" ca="1" si="599"/>
        <v>1</v>
      </c>
      <c r="AE1313" s="161" t="str">
        <f t="shared" ca="1" si="590"/>
        <v/>
      </c>
      <c r="AF1313" s="161">
        <f t="shared" ca="1" si="600"/>
        <v>1</v>
      </c>
      <c r="AG1313" s="161" t="str">
        <f t="shared" ca="1" si="601"/>
        <v/>
      </c>
      <c r="AH1313" s="161">
        <f t="shared" ca="1" si="602"/>
        <v>1</v>
      </c>
      <c r="AI1313" s="161" t="str">
        <f t="shared" ca="1" si="603"/>
        <v/>
      </c>
      <c r="AJ1313" s="161">
        <f t="shared" ca="1" si="604"/>
        <v>1</v>
      </c>
      <c r="AL1313" s="161" t="str">
        <f t="shared" ca="1" si="605"/>
        <v/>
      </c>
      <c r="AM1313" s="161">
        <f t="shared" ca="1" si="616"/>
        <v>1</v>
      </c>
      <c r="AN1313" s="161" t="str">
        <f t="shared" ca="1" si="606"/>
        <v/>
      </c>
      <c r="AO1313" s="161">
        <f t="shared" ca="1" si="615"/>
        <v>1</v>
      </c>
      <c r="AP1313" s="161" t="str">
        <f t="shared" ca="1" si="607"/>
        <v/>
      </c>
      <c r="AQ1313" s="161">
        <f t="shared" ca="1" si="613"/>
        <v>1</v>
      </c>
      <c r="AR1313" s="161" t="str">
        <f t="shared" ca="1" si="608"/>
        <v/>
      </c>
      <c r="AS1313" s="161">
        <f t="shared" ca="1" si="609"/>
        <v>1</v>
      </c>
      <c r="AT1313" s="159" t="str">
        <f t="shared" ca="1" si="618"/>
        <v/>
      </c>
      <c r="AU1313" s="210">
        <f t="shared" ca="1" si="593"/>
        <v>14</v>
      </c>
      <c r="AV1313" s="209"/>
      <c r="AW1313" s="204">
        <f t="shared" si="610"/>
        <v>15217.499999999984</v>
      </c>
      <c r="AX1313" s="159"/>
      <c r="AZ1313" s="159"/>
      <c r="BM1313" s="207"/>
      <c r="BN1313" s="212"/>
      <c r="BP1313" s="209"/>
      <c r="BQ1313" s="211"/>
      <c r="BR1313" s="211"/>
      <c r="BS1313" s="211"/>
      <c r="BT1313" s="211"/>
      <c r="BU1313" s="211"/>
      <c r="BV1313" s="211"/>
      <c r="BW1313" s="211"/>
      <c r="BX1313" s="211"/>
      <c r="BY1313" s="211"/>
      <c r="BZ1313" s="211"/>
      <c r="CA1313" s="209"/>
      <c r="CB1313" s="224"/>
      <c r="CC1313" s="204"/>
      <c r="CD1313" s="204"/>
      <c r="CE1313" s="204"/>
      <c r="CF1313" s="211"/>
      <c r="CG1313" s="211"/>
      <c r="CI1313" s="209"/>
      <c r="CJ1313" s="209"/>
      <c r="ES1313" s="165"/>
      <c r="ET1313" s="165"/>
      <c r="EU1313" s="166"/>
      <c r="EV1313" s="209"/>
      <c r="EW1313" s="211"/>
      <c r="EX1313" s="211"/>
      <c r="EY1313" s="211"/>
      <c r="EZ1313" s="211"/>
      <c r="FA1313" s="211"/>
      <c r="FD1313" s="165"/>
      <c r="FE1313" s="165"/>
      <c r="FF1313" s="166"/>
      <c r="FG1313" s="209"/>
      <c r="FH1313" s="211"/>
      <c r="FI1313" s="211"/>
      <c r="FJ1313" s="211"/>
      <c r="FK1313" s="211"/>
      <c r="FL1313" s="211"/>
    </row>
    <row r="1314" spans="9:168">
      <c r="I1314" s="221">
        <f t="shared" si="614"/>
        <v>110</v>
      </c>
      <c r="J1314" s="159">
        <f>'v-t_chart'!C1311</f>
        <v>84</v>
      </c>
      <c r="K1314" s="204">
        <f t="shared" ca="1" si="591"/>
        <v>246.03599999999997</v>
      </c>
      <c r="L1314" s="205" t="b">
        <f>IF('Input&amp;Output'!$C$3=10,phase_chart!C1311,IF('Input&amp;Output'!$C$3=21,phase_chart!G1311,IF('Input&amp;Output'!$C$3=22,phase_chart!K1311,IF('Input&amp;Output'!$C$3=31,phase_chart!O1311,IF('Input&amp;Output'!$C$3=32,phase_chart!S1311,"")))))</f>
        <v>0</v>
      </c>
      <c r="M1314" s="206" t="b">
        <f>IF('Input&amp;Output'!$C$3=10,phase_chart!D1311,IF('Input&amp;Output'!$C$3=21,phase_chart!H1311,IF('Input&amp;Output'!$C$3=22,phase_chart!L1311,IF('Input&amp;Output'!$C$3=31,phase_chart!P1311,IF('Input&amp;Output'!$C$3=32,phase_chart!T1311,"")))))</f>
        <v>0</v>
      </c>
      <c r="N1314" s="205" t="b">
        <f>IF('Input&amp;Output'!$C$3=10,phase_chart!E1311,IF('Input&amp;Output'!$C$3=21,phase_chart!I1311,IF('Input&amp;Output'!$C$3=22,phase_chart!M1311,IF('Input&amp;Output'!$C$3=31,phase_chart!Q1311,IF('Input&amp;Output'!$C$3=32,phase_chart!U1311,"")))))</f>
        <v>1</v>
      </c>
      <c r="P1314" s="159">
        <f ca="1">IF(NOT($J1314=0),IF($J1314&lt;IF($P1313=0,0,VLOOKUP(P1313,tbL!$M$37:$Q$43,IF(L1314=TRUE,2,4))),IF($J1314&gt;=VLOOKUP(P1313,tbL!$M$37:$Q$43,IF(L1314=TRUE,3,5)),$P1313,IF(AND(L1313=TRUE,L1314=TRUE),$P1313,$P1313-1)),IF(AND(L1314=TRUE,J1314=VLOOKUP(P1313,tbL!$M$37:$Q$43,IF(L1314=TRUE,2,4))),P1313,IF($P1313+1&gt;$C$12,$C$12,$P1313+1))),0)</f>
        <v>1</v>
      </c>
      <c r="Q1314" s="159">
        <f t="shared" ca="1" si="594"/>
        <v>1</v>
      </c>
      <c r="R1314" s="207">
        <f t="shared" si="611"/>
        <v>0</v>
      </c>
      <c r="S1314" s="208"/>
      <c r="T1314" s="159">
        <f t="shared" si="612"/>
        <v>0</v>
      </c>
      <c r="U1314" s="209" t="str">
        <f ca="1">IF(AND(T1314=-1,N1314=TRUE),"*",IF(AND(U1313="*",N1314=TRUE),"*",IF(AND(AND(L1314=TRUE,U1313="*"),J1314&lt;VLOOKUP(V1313+1,tbL!$M$38:$O$43,3)),"*","")))</f>
        <v/>
      </c>
      <c r="V1314" s="204">
        <f t="shared" ca="1" si="595"/>
        <v>1</v>
      </c>
      <c r="Y1314" s="159" t="str">
        <f t="shared" ca="1" si="596"/>
        <v/>
      </c>
      <c r="Z1314" s="159" t="str">
        <f t="shared" si="597"/>
        <v/>
      </c>
      <c r="AA1314" s="159">
        <f t="shared" ca="1" si="617"/>
        <v>1</v>
      </c>
      <c r="AC1314" s="161" t="str">
        <f t="shared" ca="1" si="598"/>
        <v/>
      </c>
      <c r="AD1314" s="161">
        <f t="shared" ca="1" si="599"/>
        <v>1</v>
      </c>
      <c r="AE1314" s="161" t="str">
        <f t="shared" ca="1" si="590"/>
        <v/>
      </c>
      <c r="AF1314" s="161">
        <f t="shared" ca="1" si="600"/>
        <v>1</v>
      </c>
      <c r="AG1314" s="161" t="str">
        <f t="shared" ca="1" si="601"/>
        <v/>
      </c>
      <c r="AH1314" s="161">
        <f t="shared" ca="1" si="602"/>
        <v>1</v>
      </c>
      <c r="AI1314" s="161" t="str">
        <f t="shared" ca="1" si="603"/>
        <v/>
      </c>
      <c r="AJ1314" s="161">
        <f t="shared" ca="1" si="604"/>
        <v>1</v>
      </c>
      <c r="AL1314" s="161" t="str">
        <f t="shared" ca="1" si="605"/>
        <v/>
      </c>
      <c r="AM1314" s="161">
        <f t="shared" ca="1" si="616"/>
        <v>1</v>
      </c>
      <c r="AN1314" s="161" t="str">
        <f t="shared" ca="1" si="606"/>
        <v/>
      </c>
      <c r="AO1314" s="161">
        <f t="shared" ca="1" si="615"/>
        <v>1</v>
      </c>
      <c r="AP1314" s="161" t="str">
        <f t="shared" ca="1" si="607"/>
        <v/>
      </c>
      <c r="AQ1314" s="161">
        <f t="shared" ca="1" si="613"/>
        <v>1</v>
      </c>
      <c r="AR1314" s="161" t="str">
        <f t="shared" ca="1" si="608"/>
        <v/>
      </c>
      <c r="AS1314" s="161">
        <f t="shared" ca="1" si="609"/>
        <v>1</v>
      </c>
      <c r="AT1314" s="159" t="str">
        <f t="shared" ca="1" si="618"/>
        <v/>
      </c>
      <c r="AU1314" s="210">
        <f t="shared" ca="1" si="593"/>
        <v>14</v>
      </c>
      <c r="AV1314" s="209"/>
      <c r="AW1314" s="204">
        <f t="shared" si="610"/>
        <v>15240.833333333318</v>
      </c>
      <c r="AX1314" s="159"/>
      <c r="AZ1314" s="159"/>
      <c r="BM1314" s="207"/>
      <c r="BN1314" s="212"/>
      <c r="BP1314" s="209"/>
      <c r="BQ1314" s="211"/>
      <c r="BR1314" s="211"/>
      <c r="BS1314" s="211"/>
      <c r="BT1314" s="211"/>
      <c r="BU1314" s="211"/>
      <c r="BV1314" s="211"/>
      <c r="BW1314" s="211"/>
      <c r="BX1314" s="211"/>
      <c r="BY1314" s="211"/>
      <c r="BZ1314" s="211"/>
      <c r="CA1314" s="209"/>
      <c r="CB1314" s="224"/>
      <c r="CC1314" s="204"/>
      <c r="CD1314" s="204"/>
      <c r="CE1314" s="204"/>
      <c r="CF1314" s="211"/>
      <c r="CG1314" s="211"/>
      <c r="CI1314" s="209"/>
      <c r="CJ1314" s="209"/>
      <c r="ES1314" s="165"/>
      <c r="ET1314" s="165"/>
      <c r="EU1314" s="166"/>
      <c r="EV1314" s="209"/>
      <c r="EW1314" s="211"/>
      <c r="EX1314" s="211"/>
      <c r="EY1314" s="211"/>
      <c r="EZ1314" s="211"/>
      <c r="FA1314" s="211"/>
      <c r="FD1314" s="165"/>
      <c r="FE1314" s="165"/>
      <c r="FF1314" s="166"/>
      <c r="FG1314" s="209"/>
      <c r="FH1314" s="211"/>
      <c r="FI1314" s="211"/>
      <c r="FJ1314" s="211"/>
      <c r="FK1314" s="211"/>
      <c r="FL1314" s="211"/>
    </row>
    <row r="1315" spans="9:168">
      <c r="I1315" s="221">
        <f t="shared" si="614"/>
        <v>111</v>
      </c>
      <c r="J1315" s="159">
        <f>'v-t_chart'!C1312</f>
        <v>82.2</v>
      </c>
      <c r="K1315" s="204">
        <f t="shared" ca="1" si="591"/>
        <v>240.7638</v>
      </c>
      <c r="L1315" s="205" t="b">
        <f>IF('Input&amp;Output'!$C$3=10,phase_chart!C1312,IF('Input&amp;Output'!$C$3=21,phase_chart!G1312,IF('Input&amp;Output'!$C$3=22,phase_chart!K1312,IF('Input&amp;Output'!$C$3=31,phase_chart!O1312,IF('Input&amp;Output'!$C$3=32,phase_chart!S1312,"")))))</f>
        <v>0</v>
      </c>
      <c r="M1315" s="206" t="b">
        <f>IF('Input&amp;Output'!$C$3=10,phase_chart!D1312,IF('Input&amp;Output'!$C$3=21,phase_chart!H1312,IF('Input&amp;Output'!$C$3=22,phase_chart!L1312,IF('Input&amp;Output'!$C$3=31,phase_chart!P1312,IF('Input&amp;Output'!$C$3=32,phase_chart!T1312,"")))))</f>
        <v>0</v>
      </c>
      <c r="N1315" s="205" t="b">
        <f>IF('Input&amp;Output'!$C$3=10,phase_chart!E1312,IF('Input&amp;Output'!$C$3=21,phase_chart!I1312,IF('Input&amp;Output'!$C$3=22,phase_chart!M1312,IF('Input&amp;Output'!$C$3=31,phase_chart!Q1312,IF('Input&amp;Output'!$C$3=32,phase_chart!U1312,"")))))</f>
        <v>1</v>
      </c>
      <c r="P1315" s="159">
        <f ca="1">IF(NOT($J1315=0),IF($J1315&lt;IF($P1314=0,0,VLOOKUP(P1314,tbL!$M$37:$Q$43,IF(L1315=TRUE,2,4))),IF($J1315&gt;=VLOOKUP(P1314,tbL!$M$37:$Q$43,IF(L1315=TRUE,3,5)),$P1314,IF(AND(L1314=TRUE,L1315=TRUE),$P1314,$P1314-1)),IF(AND(L1315=TRUE,J1315=VLOOKUP(P1314,tbL!$M$37:$Q$43,IF(L1315=TRUE,2,4))),P1314,IF($P1314+1&gt;$C$12,$C$12,$P1314+1))),0)</f>
        <v>1</v>
      </c>
      <c r="Q1315" s="159">
        <f t="shared" ca="1" si="594"/>
        <v>1</v>
      </c>
      <c r="R1315" s="207">
        <f t="shared" si="611"/>
        <v>0</v>
      </c>
      <c r="S1315" s="208"/>
      <c r="T1315" s="159">
        <f t="shared" si="612"/>
        <v>0</v>
      </c>
      <c r="U1315" s="209" t="str">
        <f ca="1">IF(AND(T1315=-1,N1315=TRUE),"*",IF(AND(U1314="*",N1315=TRUE),"*",IF(AND(AND(L1315=TRUE,U1314="*"),J1315&lt;VLOOKUP(V1314+1,tbL!$M$38:$O$43,3)),"*","")))</f>
        <v/>
      </c>
      <c r="V1315" s="204">
        <f t="shared" ca="1" si="595"/>
        <v>1</v>
      </c>
      <c r="Y1315" s="159" t="str">
        <f t="shared" ca="1" si="596"/>
        <v/>
      </c>
      <c r="Z1315" s="159" t="str">
        <f t="shared" si="597"/>
        <v/>
      </c>
      <c r="AA1315" s="159">
        <f t="shared" ca="1" si="617"/>
        <v>1</v>
      </c>
      <c r="AC1315" s="161" t="str">
        <f t="shared" ca="1" si="598"/>
        <v/>
      </c>
      <c r="AD1315" s="161">
        <f t="shared" ca="1" si="599"/>
        <v>1</v>
      </c>
      <c r="AE1315" s="161" t="str">
        <f t="shared" ca="1" si="590"/>
        <v/>
      </c>
      <c r="AF1315" s="161">
        <f t="shared" ca="1" si="600"/>
        <v>1</v>
      </c>
      <c r="AG1315" s="161" t="str">
        <f t="shared" ca="1" si="601"/>
        <v/>
      </c>
      <c r="AH1315" s="161">
        <f t="shared" ca="1" si="602"/>
        <v>1</v>
      </c>
      <c r="AI1315" s="161" t="str">
        <f t="shared" ca="1" si="603"/>
        <v/>
      </c>
      <c r="AJ1315" s="161">
        <f t="shared" ca="1" si="604"/>
        <v>1</v>
      </c>
      <c r="AL1315" s="161" t="str">
        <f t="shared" ca="1" si="605"/>
        <v/>
      </c>
      <c r="AM1315" s="161">
        <f t="shared" ca="1" si="616"/>
        <v>1</v>
      </c>
      <c r="AN1315" s="161" t="str">
        <f t="shared" ca="1" si="606"/>
        <v/>
      </c>
      <c r="AO1315" s="161">
        <f t="shared" ca="1" si="615"/>
        <v>1</v>
      </c>
      <c r="AP1315" s="161" t="str">
        <f t="shared" ca="1" si="607"/>
        <v/>
      </c>
      <c r="AQ1315" s="161">
        <f t="shared" ca="1" si="613"/>
        <v>1</v>
      </c>
      <c r="AR1315" s="161" t="str">
        <f t="shared" ca="1" si="608"/>
        <v/>
      </c>
      <c r="AS1315" s="161">
        <f t="shared" ca="1" si="609"/>
        <v>1</v>
      </c>
      <c r="AT1315" s="159" t="str">
        <f t="shared" ca="1" si="618"/>
        <v/>
      </c>
      <c r="AU1315" s="210">
        <f t="shared" ca="1" si="593"/>
        <v>14</v>
      </c>
      <c r="AV1315" s="209"/>
      <c r="AW1315" s="204">
        <f t="shared" si="610"/>
        <v>15263.666666666652</v>
      </c>
      <c r="AX1315" s="159"/>
      <c r="AZ1315" s="159"/>
      <c r="BM1315" s="207"/>
      <c r="BN1315" s="212"/>
      <c r="BP1315" s="209"/>
      <c r="BQ1315" s="211"/>
      <c r="BR1315" s="211"/>
      <c r="BS1315" s="211"/>
      <c r="BT1315" s="211"/>
      <c r="BU1315" s="211"/>
      <c r="BV1315" s="211"/>
      <c r="BW1315" s="211"/>
      <c r="BX1315" s="211"/>
      <c r="BY1315" s="211"/>
      <c r="BZ1315" s="211"/>
      <c r="CA1315" s="209"/>
      <c r="CB1315" s="224"/>
      <c r="CC1315" s="204"/>
      <c r="CD1315" s="204"/>
      <c r="CE1315" s="204"/>
      <c r="CF1315" s="211"/>
      <c r="CG1315" s="211"/>
      <c r="CI1315" s="209"/>
      <c r="CJ1315" s="209"/>
      <c r="ES1315" s="165"/>
      <c r="ET1315" s="165"/>
      <c r="EU1315" s="166"/>
      <c r="EV1315" s="209"/>
      <c r="EW1315" s="211"/>
      <c r="EX1315" s="211"/>
      <c r="EY1315" s="211"/>
      <c r="EZ1315" s="211"/>
      <c r="FA1315" s="211"/>
      <c r="FD1315" s="165"/>
      <c r="FE1315" s="165"/>
      <c r="FF1315" s="166"/>
      <c r="FG1315" s="209"/>
      <c r="FH1315" s="211"/>
      <c r="FI1315" s="211"/>
      <c r="FJ1315" s="211"/>
      <c r="FK1315" s="211"/>
      <c r="FL1315" s="211"/>
    </row>
    <row r="1316" spans="9:168">
      <c r="I1316" s="221">
        <f t="shared" si="614"/>
        <v>112</v>
      </c>
      <c r="J1316" s="159">
        <f>'v-t_chart'!C1313</f>
        <v>80.3</v>
      </c>
      <c r="K1316" s="204">
        <f t="shared" ca="1" si="591"/>
        <v>235.19869999999997</v>
      </c>
      <c r="L1316" s="205" t="b">
        <f>IF('Input&amp;Output'!$C$3=10,phase_chart!C1313,IF('Input&amp;Output'!$C$3=21,phase_chart!G1313,IF('Input&amp;Output'!$C$3=22,phase_chart!K1313,IF('Input&amp;Output'!$C$3=31,phase_chart!O1313,IF('Input&amp;Output'!$C$3=32,phase_chart!S1313,"")))))</f>
        <v>0</v>
      </c>
      <c r="M1316" s="206" t="b">
        <f>IF('Input&amp;Output'!$C$3=10,phase_chart!D1313,IF('Input&amp;Output'!$C$3=21,phase_chart!H1313,IF('Input&amp;Output'!$C$3=22,phase_chart!L1313,IF('Input&amp;Output'!$C$3=31,phase_chart!P1313,IF('Input&amp;Output'!$C$3=32,phase_chart!T1313,"")))))</f>
        <v>0</v>
      </c>
      <c r="N1316" s="205" t="b">
        <f>IF('Input&amp;Output'!$C$3=10,phase_chart!E1313,IF('Input&amp;Output'!$C$3=21,phase_chart!I1313,IF('Input&amp;Output'!$C$3=22,phase_chart!M1313,IF('Input&amp;Output'!$C$3=31,phase_chart!Q1313,IF('Input&amp;Output'!$C$3=32,phase_chart!U1313,"")))))</f>
        <v>1</v>
      </c>
      <c r="P1316" s="159">
        <f ca="1">IF(NOT($J1316=0),IF($J1316&lt;IF($P1315=0,0,VLOOKUP(P1315,tbL!$M$37:$Q$43,IF(L1316=TRUE,2,4))),IF($J1316&gt;=VLOOKUP(P1315,tbL!$M$37:$Q$43,IF(L1316=TRUE,3,5)),$P1315,IF(AND(L1315=TRUE,L1316=TRUE),$P1315,$P1315-1)),IF(AND(L1316=TRUE,J1316=VLOOKUP(P1315,tbL!$M$37:$Q$43,IF(L1316=TRUE,2,4))),P1315,IF($P1315+1&gt;$C$12,$C$12,$P1315+1))),0)</f>
        <v>1</v>
      </c>
      <c r="Q1316" s="159">
        <f t="shared" ca="1" si="594"/>
        <v>1</v>
      </c>
      <c r="R1316" s="207">
        <f t="shared" si="611"/>
        <v>0</v>
      </c>
      <c r="S1316" s="208"/>
      <c r="T1316" s="159">
        <f t="shared" si="612"/>
        <v>0</v>
      </c>
      <c r="U1316" s="209" t="str">
        <f ca="1">IF(AND(T1316=-1,N1316=TRUE),"*",IF(AND(U1315="*",N1316=TRUE),"*",IF(AND(AND(L1316=TRUE,U1315="*"),J1316&lt;VLOOKUP(V1315+1,tbL!$M$38:$O$43,3)),"*","")))</f>
        <v/>
      </c>
      <c r="V1316" s="204">
        <f t="shared" ca="1" si="595"/>
        <v>1</v>
      </c>
      <c r="Y1316" s="159" t="str">
        <f t="shared" ca="1" si="596"/>
        <v/>
      </c>
      <c r="Z1316" s="159" t="str">
        <f t="shared" si="597"/>
        <v/>
      </c>
      <c r="AA1316" s="159">
        <f t="shared" ca="1" si="617"/>
        <v>1</v>
      </c>
      <c r="AC1316" s="161" t="str">
        <f t="shared" ca="1" si="598"/>
        <v/>
      </c>
      <c r="AD1316" s="161">
        <f t="shared" ca="1" si="599"/>
        <v>1</v>
      </c>
      <c r="AE1316" s="161" t="str">
        <f t="shared" ca="1" si="590"/>
        <v/>
      </c>
      <c r="AF1316" s="161">
        <f t="shared" ca="1" si="600"/>
        <v>1</v>
      </c>
      <c r="AG1316" s="161" t="str">
        <f t="shared" ca="1" si="601"/>
        <v/>
      </c>
      <c r="AH1316" s="161">
        <f t="shared" ca="1" si="602"/>
        <v>1</v>
      </c>
      <c r="AI1316" s="161" t="str">
        <f t="shared" ca="1" si="603"/>
        <v/>
      </c>
      <c r="AJ1316" s="161">
        <f t="shared" ca="1" si="604"/>
        <v>1</v>
      </c>
      <c r="AL1316" s="161" t="str">
        <f t="shared" ca="1" si="605"/>
        <v/>
      </c>
      <c r="AM1316" s="161">
        <f t="shared" ca="1" si="616"/>
        <v>1</v>
      </c>
      <c r="AN1316" s="161" t="str">
        <f t="shared" ca="1" si="606"/>
        <v/>
      </c>
      <c r="AO1316" s="161">
        <f t="shared" ca="1" si="615"/>
        <v>1</v>
      </c>
      <c r="AP1316" s="161" t="str">
        <f t="shared" ca="1" si="607"/>
        <v/>
      </c>
      <c r="AQ1316" s="161">
        <f t="shared" ca="1" si="613"/>
        <v>1</v>
      </c>
      <c r="AR1316" s="161" t="str">
        <f t="shared" ca="1" si="608"/>
        <v/>
      </c>
      <c r="AS1316" s="161">
        <f t="shared" ca="1" si="609"/>
        <v>1</v>
      </c>
      <c r="AT1316" s="159" t="str">
        <f t="shared" ca="1" si="618"/>
        <v/>
      </c>
      <c r="AU1316" s="210">
        <f t="shared" ca="1" si="593"/>
        <v>14</v>
      </c>
      <c r="AV1316" s="209"/>
      <c r="AW1316" s="204">
        <f t="shared" si="610"/>
        <v>15285.972222222206</v>
      </c>
      <c r="AX1316" s="159"/>
      <c r="AZ1316" s="159"/>
      <c r="BM1316" s="207"/>
      <c r="BN1316" s="212"/>
      <c r="BP1316" s="209"/>
      <c r="BQ1316" s="211"/>
      <c r="BR1316" s="211"/>
      <c r="BS1316" s="211"/>
      <c r="BT1316" s="211"/>
      <c r="BU1316" s="211"/>
      <c r="BV1316" s="211"/>
      <c r="BW1316" s="211"/>
      <c r="BX1316" s="211"/>
      <c r="BY1316" s="211"/>
      <c r="BZ1316" s="211"/>
      <c r="CA1316" s="209"/>
      <c r="CB1316" s="224"/>
      <c r="CC1316" s="204"/>
      <c r="CD1316" s="204"/>
      <c r="CE1316" s="204"/>
      <c r="CF1316" s="211"/>
      <c r="CG1316" s="211"/>
      <c r="CI1316" s="209"/>
      <c r="CJ1316" s="209"/>
      <c r="ES1316" s="165"/>
      <c r="ET1316" s="165"/>
      <c r="EU1316" s="166"/>
      <c r="EV1316" s="209"/>
      <c r="EW1316" s="211"/>
      <c r="EX1316" s="211"/>
      <c r="EY1316" s="211"/>
      <c r="EZ1316" s="211"/>
      <c r="FA1316" s="211"/>
      <c r="FD1316" s="165"/>
      <c r="FE1316" s="165"/>
      <c r="FF1316" s="166"/>
      <c r="FG1316" s="209"/>
      <c r="FH1316" s="211"/>
      <c r="FI1316" s="211"/>
      <c r="FJ1316" s="211"/>
      <c r="FK1316" s="211"/>
      <c r="FL1316" s="211"/>
    </row>
    <row r="1317" spans="9:168">
      <c r="I1317" s="221">
        <f t="shared" si="614"/>
        <v>113</v>
      </c>
      <c r="J1317" s="159">
        <f>'v-t_chart'!C1314</f>
        <v>78.599999999999994</v>
      </c>
      <c r="K1317" s="204">
        <f t="shared" ca="1" si="591"/>
        <v>230.21939999999998</v>
      </c>
      <c r="L1317" s="205" t="b">
        <f>IF('Input&amp;Output'!$C$3=10,phase_chart!C1314,IF('Input&amp;Output'!$C$3=21,phase_chart!G1314,IF('Input&amp;Output'!$C$3=22,phase_chart!K1314,IF('Input&amp;Output'!$C$3=31,phase_chart!O1314,IF('Input&amp;Output'!$C$3=32,phase_chart!S1314,"")))))</f>
        <v>0</v>
      </c>
      <c r="M1317" s="206" t="b">
        <f>IF('Input&amp;Output'!$C$3=10,phase_chart!D1314,IF('Input&amp;Output'!$C$3=21,phase_chart!H1314,IF('Input&amp;Output'!$C$3=22,phase_chart!L1314,IF('Input&amp;Output'!$C$3=31,phase_chart!P1314,IF('Input&amp;Output'!$C$3=32,phase_chart!T1314,"")))))</f>
        <v>0</v>
      </c>
      <c r="N1317" s="205" t="b">
        <f>IF('Input&amp;Output'!$C$3=10,phase_chart!E1314,IF('Input&amp;Output'!$C$3=21,phase_chart!I1314,IF('Input&amp;Output'!$C$3=22,phase_chart!M1314,IF('Input&amp;Output'!$C$3=31,phase_chart!Q1314,IF('Input&amp;Output'!$C$3=32,phase_chart!U1314,"")))))</f>
        <v>1</v>
      </c>
      <c r="P1317" s="159">
        <f ca="1">IF(NOT($J1317=0),IF($J1317&lt;IF($P1316=0,0,VLOOKUP(P1316,tbL!$M$37:$Q$43,IF(L1317=TRUE,2,4))),IF($J1317&gt;=VLOOKUP(P1316,tbL!$M$37:$Q$43,IF(L1317=TRUE,3,5)),$P1316,IF(AND(L1316=TRUE,L1317=TRUE),$P1316,$P1316-1)),IF(AND(L1317=TRUE,J1317=VLOOKUP(P1316,tbL!$M$37:$Q$43,IF(L1317=TRUE,2,4))),P1316,IF($P1316+1&gt;$C$12,$C$12,$P1316+1))),0)</f>
        <v>1</v>
      </c>
      <c r="Q1317" s="159">
        <f t="shared" ca="1" si="594"/>
        <v>1</v>
      </c>
      <c r="R1317" s="207">
        <f t="shared" si="611"/>
        <v>0</v>
      </c>
      <c r="S1317" s="208"/>
      <c r="T1317" s="159">
        <f t="shared" si="612"/>
        <v>0</v>
      </c>
      <c r="U1317" s="209" t="str">
        <f ca="1">IF(AND(T1317=-1,N1317=TRUE),"*",IF(AND(U1316="*",N1317=TRUE),"*",IF(AND(AND(L1317=TRUE,U1316="*"),J1317&lt;VLOOKUP(V1316+1,tbL!$M$38:$O$43,3)),"*","")))</f>
        <v/>
      </c>
      <c r="V1317" s="204">
        <f t="shared" ca="1" si="595"/>
        <v>1</v>
      </c>
      <c r="Y1317" s="159" t="str">
        <f t="shared" ca="1" si="596"/>
        <v/>
      </c>
      <c r="Z1317" s="159" t="str">
        <f t="shared" si="597"/>
        <v/>
      </c>
      <c r="AA1317" s="159">
        <f t="shared" ca="1" si="617"/>
        <v>1</v>
      </c>
      <c r="AC1317" s="161" t="str">
        <f t="shared" ca="1" si="598"/>
        <v/>
      </c>
      <c r="AD1317" s="161">
        <f t="shared" ca="1" si="599"/>
        <v>1</v>
      </c>
      <c r="AE1317" s="161" t="str">
        <f t="shared" ref="AE1317:AE1380" ca="1" si="619">IF(OR(OR($AT1317=-1,$R1317=1),AD1317=0),"",IF(AND(AND(AD1316=AD1319,AD1317&lt;&gt;AD1316),AD1317=AD1318),IF(AE1315="*","","*"),""))</f>
        <v/>
      </c>
      <c r="AF1317" s="161">
        <f t="shared" ca="1" si="600"/>
        <v>1</v>
      </c>
      <c r="AG1317" s="161" t="str">
        <f t="shared" ca="1" si="601"/>
        <v/>
      </c>
      <c r="AH1317" s="161">
        <f t="shared" ca="1" si="602"/>
        <v>1</v>
      </c>
      <c r="AI1317" s="161" t="str">
        <f t="shared" ca="1" si="603"/>
        <v/>
      </c>
      <c r="AJ1317" s="161">
        <f t="shared" ca="1" si="604"/>
        <v>1</v>
      </c>
      <c r="AL1317" s="161" t="str">
        <f t="shared" ca="1" si="605"/>
        <v/>
      </c>
      <c r="AM1317" s="161">
        <f t="shared" ca="1" si="616"/>
        <v>1</v>
      </c>
      <c r="AN1317" s="161" t="str">
        <f t="shared" ca="1" si="606"/>
        <v/>
      </c>
      <c r="AO1317" s="161">
        <f t="shared" ca="1" si="615"/>
        <v>1</v>
      </c>
      <c r="AP1317" s="161" t="str">
        <f t="shared" ca="1" si="607"/>
        <v/>
      </c>
      <c r="AQ1317" s="161">
        <f t="shared" ca="1" si="613"/>
        <v>1</v>
      </c>
      <c r="AR1317" s="161" t="str">
        <f t="shared" ca="1" si="608"/>
        <v/>
      </c>
      <c r="AS1317" s="161">
        <f t="shared" ca="1" si="609"/>
        <v>1</v>
      </c>
      <c r="AT1317" s="159" t="str">
        <f t="shared" ca="1" si="618"/>
        <v/>
      </c>
      <c r="AU1317" s="210">
        <f t="shared" ca="1" si="593"/>
        <v>14</v>
      </c>
      <c r="AV1317" s="209"/>
      <c r="AW1317" s="204">
        <f t="shared" si="610"/>
        <v>15307.80555555554</v>
      </c>
      <c r="AX1317" s="159"/>
      <c r="AZ1317" s="159"/>
      <c r="BM1317" s="207"/>
      <c r="BN1317" s="212"/>
      <c r="BP1317" s="209"/>
      <c r="BQ1317" s="211"/>
      <c r="BR1317" s="211"/>
      <c r="BS1317" s="211"/>
      <c r="BT1317" s="211"/>
      <c r="BU1317" s="211"/>
      <c r="BV1317" s="211"/>
      <c r="BW1317" s="211"/>
      <c r="BX1317" s="211"/>
      <c r="BY1317" s="211"/>
      <c r="BZ1317" s="211"/>
      <c r="CA1317" s="209"/>
      <c r="CB1317" s="224"/>
      <c r="CC1317" s="204"/>
      <c r="CD1317" s="204"/>
      <c r="CE1317" s="204"/>
      <c r="CF1317" s="211"/>
      <c r="CG1317" s="211"/>
      <c r="CI1317" s="209"/>
      <c r="CJ1317" s="209"/>
      <c r="ES1317" s="165"/>
      <c r="ET1317" s="165"/>
      <c r="EU1317" s="166"/>
      <c r="EV1317" s="209"/>
      <c r="EW1317" s="211"/>
      <c r="EX1317" s="211"/>
      <c r="EY1317" s="211"/>
      <c r="EZ1317" s="211"/>
      <c r="FA1317" s="211"/>
      <c r="FD1317" s="165"/>
      <c r="FE1317" s="165"/>
      <c r="FF1317" s="166"/>
      <c r="FG1317" s="209"/>
      <c r="FH1317" s="211"/>
      <c r="FI1317" s="211"/>
      <c r="FJ1317" s="211"/>
      <c r="FK1317" s="211"/>
      <c r="FL1317" s="211"/>
    </row>
    <row r="1318" spans="9:168">
      <c r="I1318" s="221">
        <f t="shared" si="614"/>
        <v>114</v>
      </c>
      <c r="J1318" s="159">
        <f>'v-t_chart'!C1315</f>
        <v>77.2</v>
      </c>
      <c r="K1318" s="204">
        <f t="shared" ca="1" si="591"/>
        <v>226.11879999999999</v>
      </c>
      <c r="L1318" s="205" t="b">
        <f>IF('Input&amp;Output'!$C$3=10,phase_chart!C1315,IF('Input&amp;Output'!$C$3=21,phase_chart!G1315,IF('Input&amp;Output'!$C$3=22,phase_chart!K1315,IF('Input&amp;Output'!$C$3=31,phase_chart!O1315,IF('Input&amp;Output'!$C$3=32,phase_chart!S1315,"")))))</f>
        <v>0</v>
      </c>
      <c r="M1318" s="206" t="b">
        <f>IF('Input&amp;Output'!$C$3=10,phase_chart!D1315,IF('Input&amp;Output'!$C$3=21,phase_chart!H1315,IF('Input&amp;Output'!$C$3=22,phase_chart!L1315,IF('Input&amp;Output'!$C$3=31,phase_chart!P1315,IF('Input&amp;Output'!$C$3=32,phase_chart!T1315,"")))))</f>
        <v>0</v>
      </c>
      <c r="N1318" s="205" t="b">
        <f>IF('Input&amp;Output'!$C$3=10,phase_chart!E1315,IF('Input&amp;Output'!$C$3=21,phase_chart!I1315,IF('Input&amp;Output'!$C$3=22,phase_chart!M1315,IF('Input&amp;Output'!$C$3=31,phase_chart!Q1315,IF('Input&amp;Output'!$C$3=32,phase_chart!U1315,"")))))</f>
        <v>1</v>
      </c>
      <c r="P1318" s="159">
        <f ca="1">IF(NOT($J1318=0),IF($J1318&lt;IF($P1317=0,0,VLOOKUP(P1317,tbL!$M$37:$Q$43,IF(L1318=TRUE,2,4))),IF($J1318&gt;=VLOOKUP(P1317,tbL!$M$37:$Q$43,IF(L1318=TRUE,3,5)),$P1317,IF(AND(L1317=TRUE,L1318=TRUE),$P1317,$P1317-1)),IF(AND(L1318=TRUE,J1318=VLOOKUP(P1317,tbL!$M$37:$Q$43,IF(L1318=TRUE,2,4))),P1317,IF($P1317+1&gt;$C$12,$C$12,$P1317+1))),0)</f>
        <v>1</v>
      </c>
      <c r="Q1318" s="159">
        <f t="shared" ca="1" si="594"/>
        <v>1</v>
      </c>
      <c r="R1318" s="207">
        <f t="shared" si="611"/>
        <v>0</v>
      </c>
      <c r="S1318" s="208"/>
      <c r="T1318" s="159">
        <f t="shared" si="612"/>
        <v>0</v>
      </c>
      <c r="U1318" s="209" t="str">
        <f ca="1">IF(AND(T1318=-1,N1318=TRUE),"*",IF(AND(U1317="*",N1318=TRUE),"*",IF(AND(AND(L1318=TRUE,U1317="*"),J1318&lt;VLOOKUP(V1317+1,tbL!$M$38:$O$43,3)),"*","")))</f>
        <v/>
      </c>
      <c r="V1318" s="204">
        <f t="shared" ca="1" si="595"/>
        <v>1</v>
      </c>
      <c r="Y1318" s="159" t="str">
        <f t="shared" ca="1" si="596"/>
        <v/>
      </c>
      <c r="Z1318" s="159" t="str">
        <f t="shared" si="597"/>
        <v/>
      </c>
      <c r="AA1318" s="159">
        <f t="shared" ca="1" si="617"/>
        <v>1</v>
      </c>
      <c r="AC1318" s="161" t="str">
        <f t="shared" ca="1" si="598"/>
        <v/>
      </c>
      <c r="AD1318" s="161">
        <f t="shared" ca="1" si="599"/>
        <v>1</v>
      </c>
      <c r="AE1318" s="161" t="str">
        <f t="shared" ca="1" si="619"/>
        <v/>
      </c>
      <c r="AF1318" s="161">
        <f t="shared" ca="1" si="600"/>
        <v>1</v>
      </c>
      <c r="AG1318" s="161" t="str">
        <f t="shared" ca="1" si="601"/>
        <v/>
      </c>
      <c r="AH1318" s="161">
        <f t="shared" ca="1" si="602"/>
        <v>1</v>
      </c>
      <c r="AI1318" s="161" t="str">
        <f t="shared" ca="1" si="603"/>
        <v/>
      </c>
      <c r="AJ1318" s="161">
        <f t="shared" ca="1" si="604"/>
        <v>1</v>
      </c>
      <c r="AL1318" s="161" t="str">
        <f t="shared" ca="1" si="605"/>
        <v/>
      </c>
      <c r="AM1318" s="161">
        <f t="shared" ca="1" si="616"/>
        <v>1</v>
      </c>
      <c r="AN1318" s="161" t="str">
        <f t="shared" ca="1" si="606"/>
        <v/>
      </c>
      <c r="AO1318" s="161">
        <f t="shared" ca="1" si="615"/>
        <v>1</v>
      </c>
      <c r="AP1318" s="161" t="str">
        <f t="shared" ca="1" si="607"/>
        <v/>
      </c>
      <c r="AQ1318" s="161">
        <f t="shared" ca="1" si="613"/>
        <v>1</v>
      </c>
      <c r="AR1318" s="161" t="str">
        <f t="shared" ca="1" si="608"/>
        <v/>
      </c>
      <c r="AS1318" s="161">
        <f t="shared" ca="1" si="609"/>
        <v>1</v>
      </c>
      <c r="AT1318" s="159" t="str">
        <f t="shared" ca="1" si="618"/>
        <v/>
      </c>
      <c r="AU1318" s="210">
        <f t="shared" ca="1" si="593"/>
        <v>14</v>
      </c>
      <c r="AV1318" s="209"/>
      <c r="AW1318" s="204">
        <f t="shared" si="610"/>
        <v>15329.249999999985</v>
      </c>
      <c r="AX1318" s="159"/>
      <c r="AZ1318" s="159"/>
      <c r="BM1318" s="207"/>
      <c r="BN1318" s="212"/>
      <c r="BP1318" s="209"/>
      <c r="BQ1318" s="211"/>
      <c r="BR1318" s="211"/>
      <c r="BS1318" s="211"/>
      <c r="BT1318" s="211"/>
      <c r="BU1318" s="211"/>
      <c r="BV1318" s="211"/>
      <c r="BW1318" s="211"/>
      <c r="BX1318" s="211"/>
      <c r="BY1318" s="211"/>
      <c r="BZ1318" s="211"/>
      <c r="CA1318" s="209"/>
      <c r="CB1318" s="224"/>
      <c r="CC1318" s="204"/>
      <c r="CD1318" s="204"/>
      <c r="CE1318" s="204"/>
      <c r="CF1318" s="211"/>
      <c r="CG1318" s="211"/>
      <c r="CI1318" s="209"/>
      <c r="CJ1318" s="209"/>
      <c r="ES1318" s="165"/>
      <c r="ET1318" s="165"/>
      <c r="EU1318" s="166"/>
      <c r="EV1318" s="209"/>
      <c r="EW1318" s="211"/>
      <c r="EX1318" s="211"/>
      <c r="EY1318" s="211"/>
      <c r="EZ1318" s="211"/>
      <c r="FA1318" s="211"/>
      <c r="FD1318" s="165"/>
      <c r="FE1318" s="165"/>
      <c r="FF1318" s="166"/>
      <c r="FG1318" s="209"/>
      <c r="FH1318" s="211"/>
      <c r="FI1318" s="211"/>
      <c r="FJ1318" s="211"/>
      <c r="FK1318" s="211"/>
      <c r="FL1318" s="211"/>
    </row>
    <row r="1319" spans="9:168">
      <c r="I1319" s="221">
        <f t="shared" si="614"/>
        <v>115</v>
      </c>
      <c r="J1319" s="159">
        <f>'v-t_chart'!C1316</f>
        <v>75.900000000000006</v>
      </c>
      <c r="K1319" s="204">
        <f t="shared" ca="1" si="591"/>
        <v>222.31110000000001</v>
      </c>
      <c r="L1319" s="205" t="b">
        <f>IF('Input&amp;Output'!$C$3=10,phase_chart!C1316,IF('Input&amp;Output'!$C$3=21,phase_chart!G1316,IF('Input&amp;Output'!$C$3=22,phase_chart!K1316,IF('Input&amp;Output'!$C$3=31,phase_chart!O1316,IF('Input&amp;Output'!$C$3=32,phase_chart!S1316,"")))))</f>
        <v>0</v>
      </c>
      <c r="M1319" s="206" t="b">
        <f>IF('Input&amp;Output'!$C$3=10,phase_chart!D1316,IF('Input&amp;Output'!$C$3=21,phase_chart!H1316,IF('Input&amp;Output'!$C$3=22,phase_chart!L1316,IF('Input&amp;Output'!$C$3=31,phase_chart!P1316,IF('Input&amp;Output'!$C$3=32,phase_chart!T1316,"")))))</f>
        <v>0</v>
      </c>
      <c r="N1319" s="205" t="b">
        <f>IF('Input&amp;Output'!$C$3=10,phase_chart!E1316,IF('Input&amp;Output'!$C$3=21,phase_chart!I1316,IF('Input&amp;Output'!$C$3=22,phase_chart!M1316,IF('Input&amp;Output'!$C$3=31,phase_chart!Q1316,IF('Input&amp;Output'!$C$3=32,phase_chart!U1316,"")))))</f>
        <v>1</v>
      </c>
      <c r="P1319" s="159">
        <f ca="1">IF(NOT($J1319=0),IF($J1319&lt;IF($P1318=0,0,VLOOKUP(P1318,tbL!$M$37:$Q$43,IF(L1319=TRUE,2,4))),IF($J1319&gt;=VLOOKUP(P1318,tbL!$M$37:$Q$43,IF(L1319=TRUE,3,5)),$P1318,IF(AND(L1318=TRUE,L1319=TRUE),$P1318,$P1318-1)),IF(AND(L1319=TRUE,J1319=VLOOKUP(P1318,tbL!$M$37:$Q$43,IF(L1319=TRUE,2,4))),P1318,IF($P1318+1&gt;$C$12,$C$12,$P1318+1))),0)</f>
        <v>1</v>
      </c>
      <c r="Q1319" s="159">
        <f t="shared" ca="1" si="594"/>
        <v>1</v>
      </c>
      <c r="R1319" s="207">
        <f t="shared" si="611"/>
        <v>0</v>
      </c>
      <c r="S1319" s="208"/>
      <c r="T1319" s="159">
        <f t="shared" si="612"/>
        <v>0</v>
      </c>
      <c r="U1319" s="209" t="str">
        <f ca="1">IF(AND(T1319=-1,N1319=TRUE),"*",IF(AND(U1318="*",N1319=TRUE),"*",IF(AND(AND(L1319=TRUE,U1318="*"),J1319&lt;VLOOKUP(V1318+1,tbL!$M$38:$O$43,3)),"*","")))</f>
        <v/>
      </c>
      <c r="V1319" s="204">
        <f t="shared" ca="1" si="595"/>
        <v>1</v>
      </c>
      <c r="Y1319" s="159" t="str">
        <f t="shared" ca="1" si="596"/>
        <v/>
      </c>
      <c r="Z1319" s="159" t="str">
        <f t="shared" si="597"/>
        <v/>
      </c>
      <c r="AA1319" s="159">
        <f t="shared" ca="1" si="617"/>
        <v>1</v>
      </c>
      <c r="AC1319" s="161" t="str">
        <f t="shared" ca="1" si="598"/>
        <v/>
      </c>
      <c r="AD1319" s="161">
        <f t="shared" ca="1" si="599"/>
        <v>1</v>
      </c>
      <c r="AE1319" s="161" t="str">
        <f t="shared" ca="1" si="619"/>
        <v/>
      </c>
      <c r="AF1319" s="161">
        <f t="shared" ca="1" si="600"/>
        <v>1</v>
      </c>
      <c r="AG1319" s="161" t="str">
        <f t="shared" ca="1" si="601"/>
        <v/>
      </c>
      <c r="AH1319" s="161">
        <f t="shared" ca="1" si="602"/>
        <v>1</v>
      </c>
      <c r="AI1319" s="161" t="str">
        <f t="shared" ca="1" si="603"/>
        <v/>
      </c>
      <c r="AJ1319" s="161">
        <f t="shared" ca="1" si="604"/>
        <v>1</v>
      </c>
      <c r="AL1319" s="161" t="str">
        <f t="shared" ca="1" si="605"/>
        <v/>
      </c>
      <c r="AM1319" s="161">
        <f t="shared" ca="1" si="616"/>
        <v>1</v>
      </c>
      <c r="AN1319" s="161" t="str">
        <f t="shared" ca="1" si="606"/>
        <v/>
      </c>
      <c r="AO1319" s="161">
        <f t="shared" ca="1" si="615"/>
        <v>1</v>
      </c>
      <c r="AP1319" s="161" t="str">
        <f t="shared" ca="1" si="607"/>
        <v/>
      </c>
      <c r="AQ1319" s="161">
        <f t="shared" ca="1" si="613"/>
        <v>1</v>
      </c>
      <c r="AR1319" s="161" t="str">
        <f t="shared" ca="1" si="608"/>
        <v/>
      </c>
      <c r="AS1319" s="161">
        <f t="shared" ca="1" si="609"/>
        <v>1</v>
      </c>
      <c r="AT1319" s="159" t="str">
        <f t="shared" ca="1" si="618"/>
        <v/>
      </c>
      <c r="AU1319" s="210">
        <f t="shared" ca="1" si="593"/>
        <v>14</v>
      </c>
      <c r="AV1319" s="209"/>
      <c r="AW1319" s="204">
        <f t="shared" si="610"/>
        <v>15350.333333333319</v>
      </c>
      <c r="AX1319" s="159"/>
      <c r="AZ1319" s="159"/>
      <c r="BM1319" s="207"/>
      <c r="BN1319" s="212"/>
      <c r="BP1319" s="209"/>
      <c r="BQ1319" s="211"/>
      <c r="BR1319" s="211"/>
      <c r="BS1319" s="211"/>
      <c r="BT1319" s="211"/>
      <c r="BU1319" s="211"/>
      <c r="BV1319" s="211"/>
      <c r="BW1319" s="211"/>
      <c r="BX1319" s="211"/>
      <c r="BY1319" s="211"/>
      <c r="BZ1319" s="211"/>
      <c r="CA1319" s="209"/>
      <c r="CB1319" s="224"/>
      <c r="CC1319" s="204"/>
      <c r="CD1319" s="204"/>
      <c r="CE1319" s="204"/>
      <c r="CF1319" s="211"/>
      <c r="CG1319" s="211"/>
      <c r="CI1319" s="209"/>
      <c r="CJ1319" s="209"/>
      <c r="ES1319" s="165"/>
      <c r="ET1319" s="165"/>
      <c r="EU1319" s="166"/>
      <c r="EV1319" s="209"/>
      <c r="EW1319" s="211"/>
      <c r="EX1319" s="211"/>
      <c r="EY1319" s="211"/>
      <c r="EZ1319" s="211"/>
      <c r="FA1319" s="211"/>
      <c r="FD1319" s="165"/>
      <c r="FE1319" s="165"/>
      <c r="FF1319" s="166"/>
      <c r="FG1319" s="209"/>
      <c r="FH1319" s="211"/>
      <c r="FI1319" s="211"/>
      <c r="FJ1319" s="211"/>
      <c r="FK1319" s="211"/>
      <c r="FL1319" s="211"/>
    </row>
    <row r="1320" spans="9:168">
      <c r="I1320" s="221">
        <f t="shared" si="614"/>
        <v>116</v>
      </c>
      <c r="J1320" s="159">
        <f>'v-t_chart'!C1317</f>
        <v>73.8</v>
      </c>
      <c r="K1320" s="204">
        <f t="shared" ca="1" si="591"/>
        <v>216.16019999999997</v>
      </c>
      <c r="L1320" s="205" t="b">
        <f>IF('Input&amp;Output'!$C$3=10,phase_chart!C1317,IF('Input&amp;Output'!$C$3=21,phase_chart!G1317,IF('Input&amp;Output'!$C$3=22,phase_chart!K1317,IF('Input&amp;Output'!$C$3=31,phase_chart!O1317,IF('Input&amp;Output'!$C$3=32,phase_chart!S1317,"")))))</f>
        <v>0</v>
      </c>
      <c r="M1320" s="206" t="b">
        <f>IF('Input&amp;Output'!$C$3=10,phase_chart!D1317,IF('Input&amp;Output'!$C$3=21,phase_chart!H1317,IF('Input&amp;Output'!$C$3=22,phase_chart!L1317,IF('Input&amp;Output'!$C$3=31,phase_chart!P1317,IF('Input&amp;Output'!$C$3=32,phase_chart!T1317,"")))))</f>
        <v>0</v>
      </c>
      <c r="N1320" s="205" t="b">
        <f>IF('Input&amp;Output'!$C$3=10,phase_chart!E1317,IF('Input&amp;Output'!$C$3=21,phase_chart!I1317,IF('Input&amp;Output'!$C$3=22,phase_chart!M1317,IF('Input&amp;Output'!$C$3=31,phase_chart!Q1317,IF('Input&amp;Output'!$C$3=32,phase_chart!U1317,"")))))</f>
        <v>1</v>
      </c>
      <c r="P1320" s="159">
        <f ca="1">IF(NOT($J1320=0),IF($J1320&lt;IF($P1319=0,0,VLOOKUP(P1319,tbL!$M$37:$Q$43,IF(L1320=TRUE,2,4))),IF($J1320&gt;=VLOOKUP(P1319,tbL!$M$37:$Q$43,IF(L1320=TRUE,3,5)),$P1319,IF(AND(L1319=TRUE,L1320=TRUE),$P1319,$P1319-1)),IF(AND(L1320=TRUE,J1320=VLOOKUP(P1319,tbL!$M$37:$Q$43,IF(L1320=TRUE,2,4))),P1319,IF($P1319+1&gt;$C$12,$C$12,$P1319+1))),0)</f>
        <v>1</v>
      </c>
      <c r="Q1320" s="159">
        <f t="shared" ca="1" si="594"/>
        <v>1</v>
      </c>
      <c r="R1320" s="207">
        <f t="shared" si="611"/>
        <v>0</v>
      </c>
      <c r="S1320" s="208"/>
      <c r="T1320" s="159">
        <f t="shared" si="612"/>
        <v>0</v>
      </c>
      <c r="U1320" s="209" t="str">
        <f ca="1">IF(AND(T1320=-1,N1320=TRUE),"*",IF(AND(U1319="*",N1320=TRUE),"*",IF(AND(AND(L1320=TRUE,U1319="*"),J1320&lt;VLOOKUP(V1319+1,tbL!$M$38:$O$43,3)),"*","")))</f>
        <v/>
      </c>
      <c r="V1320" s="204">
        <f t="shared" ca="1" si="595"/>
        <v>1</v>
      </c>
      <c r="Y1320" s="159" t="str">
        <f t="shared" ca="1" si="596"/>
        <v/>
      </c>
      <c r="Z1320" s="159" t="str">
        <f t="shared" si="597"/>
        <v/>
      </c>
      <c r="AA1320" s="159">
        <f t="shared" ca="1" si="617"/>
        <v>1</v>
      </c>
      <c r="AC1320" s="161" t="str">
        <f t="shared" ca="1" si="598"/>
        <v/>
      </c>
      <c r="AD1320" s="161">
        <f t="shared" ca="1" si="599"/>
        <v>1</v>
      </c>
      <c r="AE1320" s="161" t="str">
        <f t="shared" ca="1" si="619"/>
        <v/>
      </c>
      <c r="AF1320" s="161">
        <f t="shared" ca="1" si="600"/>
        <v>1</v>
      </c>
      <c r="AG1320" s="161" t="str">
        <f t="shared" ca="1" si="601"/>
        <v/>
      </c>
      <c r="AH1320" s="161">
        <f t="shared" ca="1" si="602"/>
        <v>1</v>
      </c>
      <c r="AI1320" s="161" t="str">
        <f t="shared" ca="1" si="603"/>
        <v/>
      </c>
      <c r="AJ1320" s="161">
        <f t="shared" ca="1" si="604"/>
        <v>1</v>
      </c>
      <c r="AL1320" s="161" t="str">
        <f t="shared" ca="1" si="605"/>
        <v/>
      </c>
      <c r="AM1320" s="161">
        <f t="shared" ca="1" si="616"/>
        <v>1</v>
      </c>
      <c r="AN1320" s="161" t="str">
        <f t="shared" ca="1" si="606"/>
        <v/>
      </c>
      <c r="AO1320" s="161">
        <f t="shared" ca="1" si="615"/>
        <v>1</v>
      </c>
      <c r="AP1320" s="161" t="str">
        <f t="shared" ca="1" si="607"/>
        <v/>
      </c>
      <c r="AQ1320" s="161">
        <f t="shared" ca="1" si="613"/>
        <v>1</v>
      </c>
      <c r="AR1320" s="161" t="str">
        <f t="shared" ca="1" si="608"/>
        <v/>
      </c>
      <c r="AS1320" s="161">
        <f t="shared" ca="1" si="609"/>
        <v>1</v>
      </c>
      <c r="AT1320" s="159" t="str">
        <f t="shared" ca="1" si="618"/>
        <v/>
      </c>
      <c r="AU1320" s="210">
        <f t="shared" ca="1" si="593"/>
        <v>14</v>
      </c>
      <c r="AV1320" s="209"/>
      <c r="AW1320" s="204">
        <f t="shared" si="610"/>
        <v>15370.833333333319</v>
      </c>
      <c r="AX1320" s="159"/>
      <c r="AZ1320" s="159"/>
      <c r="BM1320" s="207"/>
      <c r="BN1320" s="212"/>
      <c r="BP1320" s="209"/>
      <c r="BQ1320" s="211"/>
      <c r="BR1320" s="211"/>
      <c r="BS1320" s="211"/>
      <c r="BT1320" s="211"/>
      <c r="BU1320" s="211"/>
      <c r="BV1320" s="211"/>
      <c r="BW1320" s="211"/>
      <c r="BX1320" s="211"/>
      <c r="BY1320" s="211"/>
      <c r="BZ1320" s="211"/>
      <c r="CA1320" s="209"/>
      <c r="CB1320" s="224"/>
      <c r="CC1320" s="204"/>
      <c r="CD1320" s="204"/>
      <c r="CE1320" s="204"/>
      <c r="CF1320" s="211"/>
      <c r="CG1320" s="211"/>
      <c r="CI1320" s="209"/>
      <c r="CJ1320" s="209"/>
      <c r="ES1320" s="165"/>
      <c r="ET1320" s="165"/>
      <c r="EU1320" s="166"/>
      <c r="EV1320" s="209"/>
      <c r="EW1320" s="211"/>
      <c r="EX1320" s="211"/>
      <c r="EY1320" s="211"/>
      <c r="EZ1320" s="211"/>
      <c r="FA1320" s="211"/>
      <c r="FD1320" s="165"/>
      <c r="FE1320" s="165"/>
      <c r="FF1320" s="166"/>
      <c r="FG1320" s="209"/>
      <c r="FH1320" s="211"/>
      <c r="FI1320" s="211"/>
      <c r="FJ1320" s="211"/>
      <c r="FK1320" s="211"/>
      <c r="FL1320" s="211"/>
    </row>
    <row r="1321" spans="9:168">
      <c r="I1321" s="221">
        <f t="shared" si="614"/>
        <v>117</v>
      </c>
      <c r="J1321" s="159">
        <f>'v-t_chart'!C1318</f>
        <v>70.400000000000006</v>
      </c>
      <c r="K1321" s="204">
        <f t="shared" ca="1" si="591"/>
        <v>206.20160000000001</v>
      </c>
      <c r="L1321" s="205" t="b">
        <f>IF('Input&amp;Output'!$C$3=10,phase_chart!C1318,IF('Input&amp;Output'!$C$3=21,phase_chart!G1318,IF('Input&amp;Output'!$C$3=22,phase_chart!K1318,IF('Input&amp;Output'!$C$3=31,phase_chart!O1318,IF('Input&amp;Output'!$C$3=32,phase_chart!S1318,"")))))</f>
        <v>0</v>
      </c>
      <c r="M1321" s="206" t="b">
        <f>IF('Input&amp;Output'!$C$3=10,phase_chart!D1318,IF('Input&amp;Output'!$C$3=21,phase_chart!H1318,IF('Input&amp;Output'!$C$3=22,phase_chart!L1318,IF('Input&amp;Output'!$C$3=31,phase_chart!P1318,IF('Input&amp;Output'!$C$3=32,phase_chart!T1318,"")))))</f>
        <v>0</v>
      </c>
      <c r="N1321" s="205" t="b">
        <f>IF('Input&amp;Output'!$C$3=10,phase_chart!E1318,IF('Input&amp;Output'!$C$3=21,phase_chart!I1318,IF('Input&amp;Output'!$C$3=22,phase_chart!M1318,IF('Input&amp;Output'!$C$3=31,phase_chart!Q1318,IF('Input&amp;Output'!$C$3=32,phase_chart!U1318,"")))))</f>
        <v>1</v>
      </c>
      <c r="P1321" s="159">
        <f ca="1">IF(NOT($J1321=0),IF($J1321&lt;IF($P1320=0,0,VLOOKUP(P1320,tbL!$M$37:$Q$43,IF(L1321=TRUE,2,4))),IF($J1321&gt;=VLOOKUP(P1320,tbL!$M$37:$Q$43,IF(L1321=TRUE,3,5)),$P1320,IF(AND(L1320=TRUE,L1321=TRUE),$P1320,$P1320-1)),IF(AND(L1321=TRUE,J1321=VLOOKUP(P1320,tbL!$M$37:$Q$43,IF(L1321=TRUE,2,4))),P1320,IF($P1320+1&gt;$C$12,$C$12,$P1320+1))),0)</f>
        <v>1</v>
      </c>
      <c r="Q1321" s="159">
        <f t="shared" ca="1" si="594"/>
        <v>1</v>
      </c>
      <c r="R1321" s="207">
        <f t="shared" si="611"/>
        <v>0</v>
      </c>
      <c r="S1321" s="208"/>
      <c r="T1321" s="159">
        <f t="shared" si="612"/>
        <v>0</v>
      </c>
      <c r="U1321" s="209" t="str">
        <f ca="1">IF(AND(T1321=-1,N1321=TRUE),"*",IF(AND(U1320="*",N1321=TRUE),"*",IF(AND(AND(L1321=TRUE,U1320="*"),J1321&lt;VLOOKUP(V1320+1,tbL!$M$38:$O$43,3)),"*","")))</f>
        <v/>
      </c>
      <c r="V1321" s="204">
        <f t="shared" ca="1" si="595"/>
        <v>1</v>
      </c>
      <c r="Y1321" s="159" t="str">
        <f t="shared" ca="1" si="596"/>
        <v/>
      </c>
      <c r="Z1321" s="159" t="str">
        <f t="shared" si="597"/>
        <v/>
      </c>
      <c r="AA1321" s="159">
        <f t="shared" ca="1" si="617"/>
        <v>1</v>
      </c>
      <c r="AC1321" s="161" t="str">
        <f t="shared" ca="1" si="598"/>
        <v/>
      </c>
      <c r="AD1321" s="161">
        <f t="shared" ca="1" si="599"/>
        <v>1</v>
      </c>
      <c r="AE1321" s="161" t="str">
        <f t="shared" ca="1" si="619"/>
        <v/>
      </c>
      <c r="AF1321" s="161">
        <f t="shared" ca="1" si="600"/>
        <v>1</v>
      </c>
      <c r="AG1321" s="161" t="str">
        <f t="shared" ca="1" si="601"/>
        <v/>
      </c>
      <c r="AH1321" s="161">
        <f t="shared" ca="1" si="602"/>
        <v>1</v>
      </c>
      <c r="AI1321" s="161" t="str">
        <f t="shared" ca="1" si="603"/>
        <v/>
      </c>
      <c r="AJ1321" s="161">
        <f t="shared" ca="1" si="604"/>
        <v>1</v>
      </c>
      <c r="AL1321" s="161" t="str">
        <f t="shared" ca="1" si="605"/>
        <v/>
      </c>
      <c r="AM1321" s="161">
        <f t="shared" ca="1" si="616"/>
        <v>1</v>
      </c>
      <c r="AN1321" s="161" t="str">
        <f t="shared" ca="1" si="606"/>
        <v/>
      </c>
      <c r="AO1321" s="161">
        <f t="shared" ca="1" si="615"/>
        <v>1</v>
      </c>
      <c r="AP1321" s="161" t="str">
        <f t="shared" ca="1" si="607"/>
        <v/>
      </c>
      <c r="AQ1321" s="161">
        <f t="shared" ca="1" si="613"/>
        <v>1</v>
      </c>
      <c r="AR1321" s="161" t="str">
        <f t="shared" ca="1" si="608"/>
        <v/>
      </c>
      <c r="AS1321" s="161">
        <f t="shared" ca="1" si="609"/>
        <v>1</v>
      </c>
      <c r="AT1321" s="159" t="str">
        <f t="shared" ca="1" si="618"/>
        <v/>
      </c>
      <c r="AU1321" s="210">
        <f t="shared" ca="1" si="593"/>
        <v>14</v>
      </c>
      <c r="AV1321" s="209"/>
      <c r="AW1321" s="204">
        <f t="shared" si="610"/>
        <v>15390.388888888874</v>
      </c>
      <c r="AX1321" s="159"/>
      <c r="AZ1321" s="159"/>
      <c r="BM1321" s="207"/>
      <c r="BN1321" s="212"/>
      <c r="BP1321" s="209"/>
      <c r="BQ1321" s="211"/>
      <c r="BR1321" s="211"/>
      <c r="BS1321" s="211"/>
      <c r="BT1321" s="211"/>
      <c r="BU1321" s="211"/>
      <c r="BV1321" s="211"/>
      <c r="BW1321" s="211"/>
      <c r="BX1321" s="211"/>
      <c r="BY1321" s="211"/>
      <c r="BZ1321" s="211"/>
      <c r="CA1321" s="209"/>
      <c r="CB1321" s="224"/>
      <c r="CC1321" s="204"/>
      <c r="CD1321" s="204"/>
      <c r="CE1321" s="204"/>
      <c r="CF1321" s="211"/>
      <c r="CG1321" s="211"/>
      <c r="CI1321" s="209"/>
      <c r="CJ1321" s="209"/>
      <c r="ES1321" s="165"/>
      <c r="ET1321" s="165"/>
      <c r="EU1321" s="166"/>
      <c r="EV1321" s="209"/>
      <c r="EW1321" s="211"/>
      <c r="EX1321" s="211"/>
      <c r="EY1321" s="211"/>
      <c r="EZ1321" s="211"/>
      <c r="FA1321" s="211"/>
      <c r="FD1321" s="165"/>
      <c r="FE1321" s="165"/>
      <c r="FF1321" s="166"/>
      <c r="FG1321" s="209"/>
      <c r="FH1321" s="211"/>
      <c r="FI1321" s="211"/>
      <c r="FJ1321" s="211"/>
      <c r="FK1321" s="211"/>
      <c r="FL1321" s="211"/>
    </row>
    <row r="1322" spans="9:168">
      <c r="I1322" s="221">
        <f t="shared" si="614"/>
        <v>118</v>
      </c>
      <c r="J1322" s="159">
        <f>'v-t_chart'!C1319</f>
        <v>65.7</v>
      </c>
      <c r="K1322" s="204">
        <f t="shared" ca="1" si="591"/>
        <v>192.43529999999998</v>
      </c>
      <c r="L1322" s="205" t="b">
        <f>IF('Input&amp;Output'!$C$3=10,phase_chart!C1319,IF('Input&amp;Output'!$C$3=21,phase_chart!G1319,IF('Input&amp;Output'!$C$3=22,phase_chart!K1319,IF('Input&amp;Output'!$C$3=31,phase_chart!O1319,IF('Input&amp;Output'!$C$3=32,phase_chart!S1319,"")))))</f>
        <v>0</v>
      </c>
      <c r="M1322" s="206" t="b">
        <f>IF('Input&amp;Output'!$C$3=10,phase_chart!D1319,IF('Input&amp;Output'!$C$3=21,phase_chart!H1319,IF('Input&amp;Output'!$C$3=22,phase_chart!L1319,IF('Input&amp;Output'!$C$3=31,phase_chart!P1319,IF('Input&amp;Output'!$C$3=32,phase_chart!T1319,"")))))</f>
        <v>0</v>
      </c>
      <c r="N1322" s="205" t="b">
        <f>IF('Input&amp;Output'!$C$3=10,phase_chart!E1319,IF('Input&amp;Output'!$C$3=21,phase_chart!I1319,IF('Input&amp;Output'!$C$3=22,phase_chart!M1319,IF('Input&amp;Output'!$C$3=31,phase_chart!Q1319,IF('Input&amp;Output'!$C$3=32,phase_chart!U1319,"")))))</f>
        <v>1</v>
      </c>
      <c r="P1322" s="159">
        <f ca="1">IF(NOT($J1322=0),IF($J1322&lt;IF($P1321=0,0,VLOOKUP(P1321,tbL!$M$37:$Q$43,IF(L1322=TRUE,2,4))),IF($J1322&gt;=VLOOKUP(P1321,tbL!$M$37:$Q$43,IF(L1322=TRUE,3,5)),$P1321,IF(AND(L1321=TRUE,L1322=TRUE),$P1321,$P1321-1)),IF(AND(L1322=TRUE,J1322=VLOOKUP(P1321,tbL!$M$37:$Q$43,IF(L1322=TRUE,2,4))),P1321,IF($P1321+1&gt;$C$12,$C$12,$P1321+1))),0)</f>
        <v>1</v>
      </c>
      <c r="Q1322" s="159">
        <f t="shared" ca="1" si="594"/>
        <v>1</v>
      </c>
      <c r="R1322" s="207">
        <f t="shared" si="611"/>
        <v>0</v>
      </c>
      <c r="S1322" s="208"/>
      <c r="T1322" s="159">
        <f t="shared" si="612"/>
        <v>0</v>
      </c>
      <c r="U1322" s="209" t="str">
        <f ca="1">IF(AND(T1322=-1,N1322=TRUE),"*",IF(AND(U1321="*",N1322=TRUE),"*",IF(AND(AND(L1322=TRUE,U1321="*"),J1322&lt;VLOOKUP(V1321+1,tbL!$M$38:$O$43,3)),"*","")))</f>
        <v/>
      </c>
      <c r="V1322" s="204">
        <f t="shared" ca="1" si="595"/>
        <v>1</v>
      </c>
      <c r="Y1322" s="159" t="str">
        <f t="shared" ca="1" si="596"/>
        <v/>
      </c>
      <c r="Z1322" s="159" t="str">
        <f t="shared" si="597"/>
        <v/>
      </c>
      <c r="AA1322" s="159">
        <f t="shared" ca="1" si="617"/>
        <v>1</v>
      </c>
      <c r="AC1322" s="161" t="str">
        <f t="shared" ca="1" si="598"/>
        <v/>
      </c>
      <c r="AD1322" s="161">
        <f t="shared" ca="1" si="599"/>
        <v>1</v>
      </c>
      <c r="AE1322" s="161" t="str">
        <f t="shared" ca="1" si="619"/>
        <v/>
      </c>
      <c r="AF1322" s="161">
        <f t="shared" ca="1" si="600"/>
        <v>1</v>
      </c>
      <c r="AG1322" s="161" t="str">
        <f t="shared" ca="1" si="601"/>
        <v/>
      </c>
      <c r="AH1322" s="161">
        <f t="shared" ca="1" si="602"/>
        <v>1</v>
      </c>
      <c r="AI1322" s="161" t="str">
        <f t="shared" ca="1" si="603"/>
        <v/>
      </c>
      <c r="AJ1322" s="161">
        <f t="shared" ca="1" si="604"/>
        <v>1</v>
      </c>
      <c r="AL1322" s="161" t="str">
        <f t="shared" ca="1" si="605"/>
        <v/>
      </c>
      <c r="AM1322" s="161">
        <f t="shared" ca="1" si="616"/>
        <v>1</v>
      </c>
      <c r="AN1322" s="161" t="str">
        <f t="shared" ca="1" si="606"/>
        <v/>
      </c>
      <c r="AO1322" s="161">
        <f t="shared" ca="1" si="615"/>
        <v>1</v>
      </c>
      <c r="AP1322" s="161" t="str">
        <f t="shared" ca="1" si="607"/>
        <v/>
      </c>
      <c r="AQ1322" s="161">
        <f t="shared" ca="1" si="613"/>
        <v>1</v>
      </c>
      <c r="AR1322" s="161" t="str">
        <f t="shared" ca="1" si="608"/>
        <v/>
      </c>
      <c r="AS1322" s="161">
        <f t="shared" ca="1" si="609"/>
        <v>1</v>
      </c>
      <c r="AT1322" s="159" t="str">
        <f t="shared" ca="1" si="618"/>
        <v/>
      </c>
      <c r="AU1322" s="210">
        <f t="shared" ca="1" si="593"/>
        <v>14</v>
      </c>
      <c r="AV1322" s="209"/>
      <c r="AW1322" s="204">
        <f t="shared" si="610"/>
        <v>15408.638888888874</v>
      </c>
      <c r="AX1322" s="159"/>
      <c r="AZ1322" s="159"/>
      <c r="BM1322" s="207"/>
      <c r="BN1322" s="212"/>
      <c r="BP1322" s="209"/>
      <c r="BQ1322" s="211"/>
      <c r="BR1322" s="211"/>
      <c r="BS1322" s="211"/>
      <c r="BT1322" s="211"/>
      <c r="BU1322" s="211"/>
      <c r="BV1322" s="211"/>
      <c r="BW1322" s="211"/>
      <c r="BX1322" s="211"/>
      <c r="BY1322" s="211"/>
      <c r="BZ1322" s="211"/>
      <c r="CA1322" s="209"/>
      <c r="CB1322" s="224"/>
      <c r="CC1322" s="204"/>
      <c r="CD1322" s="204"/>
      <c r="CE1322" s="204"/>
      <c r="CF1322" s="211"/>
      <c r="CG1322" s="211"/>
      <c r="CI1322" s="209"/>
      <c r="CJ1322" s="209"/>
      <c r="ES1322" s="165"/>
      <c r="ET1322" s="165"/>
      <c r="EU1322" s="166"/>
      <c r="EV1322" s="209"/>
      <c r="EW1322" s="211"/>
      <c r="EX1322" s="211"/>
      <c r="EY1322" s="211"/>
      <c r="EZ1322" s="211"/>
      <c r="FA1322" s="211"/>
      <c r="FD1322" s="165"/>
      <c r="FE1322" s="165"/>
      <c r="FF1322" s="166"/>
      <c r="FG1322" s="209"/>
      <c r="FH1322" s="211"/>
      <c r="FI1322" s="211"/>
      <c r="FJ1322" s="211"/>
      <c r="FK1322" s="211"/>
      <c r="FL1322" s="211"/>
    </row>
    <row r="1323" spans="9:168">
      <c r="I1323" s="221">
        <f t="shared" si="614"/>
        <v>119</v>
      </c>
      <c r="J1323" s="159">
        <f>'v-t_chart'!C1320</f>
        <v>60.5</v>
      </c>
      <c r="K1323" s="204">
        <f t="shared" ca="1" si="591"/>
        <v>177.2045</v>
      </c>
      <c r="L1323" s="205" t="b">
        <f>IF('Input&amp;Output'!$C$3=10,phase_chart!C1320,IF('Input&amp;Output'!$C$3=21,phase_chart!G1320,IF('Input&amp;Output'!$C$3=22,phase_chart!K1320,IF('Input&amp;Output'!$C$3=31,phase_chart!O1320,IF('Input&amp;Output'!$C$3=32,phase_chart!S1320,"")))))</f>
        <v>0</v>
      </c>
      <c r="M1323" s="206" t="b">
        <f>IF('Input&amp;Output'!$C$3=10,phase_chart!D1320,IF('Input&amp;Output'!$C$3=21,phase_chart!H1320,IF('Input&amp;Output'!$C$3=22,phase_chart!L1320,IF('Input&amp;Output'!$C$3=31,phase_chart!P1320,IF('Input&amp;Output'!$C$3=32,phase_chart!T1320,"")))))</f>
        <v>0</v>
      </c>
      <c r="N1323" s="205" t="b">
        <f>IF('Input&amp;Output'!$C$3=10,phase_chart!E1320,IF('Input&amp;Output'!$C$3=21,phase_chart!I1320,IF('Input&amp;Output'!$C$3=22,phase_chart!M1320,IF('Input&amp;Output'!$C$3=31,phase_chart!Q1320,IF('Input&amp;Output'!$C$3=32,phase_chart!U1320,"")))))</f>
        <v>1</v>
      </c>
      <c r="P1323" s="159">
        <f ca="1">IF(NOT($J1323=0),IF($J1323&lt;IF($P1322=0,0,VLOOKUP(P1322,tbL!$M$37:$Q$43,IF(L1323=TRUE,2,4))),IF($J1323&gt;=VLOOKUP(P1322,tbL!$M$37:$Q$43,IF(L1323=TRUE,3,5)),$P1322,IF(AND(L1322=TRUE,L1323=TRUE),$P1322,$P1322-1)),IF(AND(L1323=TRUE,J1323=VLOOKUP(P1322,tbL!$M$37:$Q$43,IF(L1323=TRUE,2,4))),P1322,IF($P1322+1&gt;$C$12,$C$12,$P1322+1))),0)</f>
        <v>1</v>
      </c>
      <c r="Q1323" s="159">
        <f t="shared" ca="1" si="594"/>
        <v>1</v>
      </c>
      <c r="R1323" s="207">
        <f t="shared" si="611"/>
        <v>0</v>
      </c>
      <c r="S1323" s="208"/>
      <c r="T1323" s="159">
        <f t="shared" si="612"/>
        <v>0</v>
      </c>
      <c r="U1323" s="209" t="str">
        <f ca="1">IF(AND(T1323=-1,N1323=TRUE),"*",IF(AND(U1322="*",N1323=TRUE),"*",IF(AND(AND(L1323=TRUE,U1322="*"),J1323&lt;VLOOKUP(V1322+1,tbL!$M$38:$O$43,3)),"*","")))</f>
        <v/>
      </c>
      <c r="V1323" s="204">
        <f t="shared" ca="1" si="595"/>
        <v>1</v>
      </c>
      <c r="Y1323" s="159" t="str">
        <f t="shared" ca="1" si="596"/>
        <v/>
      </c>
      <c r="Z1323" s="159" t="str">
        <f t="shared" si="597"/>
        <v/>
      </c>
      <c r="AA1323" s="159">
        <f t="shared" ca="1" si="617"/>
        <v>1</v>
      </c>
      <c r="AC1323" s="161" t="str">
        <f t="shared" ca="1" si="598"/>
        <v/>
      </c>
      <c r="AD1323" s="161">
        <f t="shared" ca="1" si="599"/>
        <v>1</v>
      </c>
      <c r="AE1323" s="161" t="str">
        <f t="shared" ca="1" si="619"/>
        <v/>
      </c>
      <c r="AF1323" s="161">
        <f t="shared" ca="1" si="600"/>
        <v>1</v>
      </c>
      <c r="AG1323" s="161" t="str">
        <f t="shared" ca="1" si="601"/>
        <v/>
      </c>
      <c r="AH1323" s="161">
        <f t="shared" ca="1" si="602"/>
        <v>1</v>
      </c>
      <c r="AI1323" s="161" t="str">
        <f t="shared" ca="1" si="603"/>
        <v/>
      </c>
      <c r="AJ1323" s="161">
        <f t="shared" ca="1" si="604"/>
        <v>1</v>
      </c>
      <c r="AL1323" s="161" t="str">
        <f t="shared" ca="1" si="605"/>
        <v/>
      </c>
      <c r="AM1323" s="161">
        <f t="shared" ca="1" si="616"/>
        <v>1</v>
      </c>
      <c r="AN1323" s="161" t="str">
        <f t="shared" ca="1" si="606"/>
        <v/>
      </c>
      <c r="AO1323" s="161">
        <f t="shared" ca="1" si="615"/>
        <v>1</v>
      </c>
      <c r="AP1323" s="161" t="str">
        <f t="shared" ca="1" si="607"/>
        <v/>
      </c>
      <c r="AQ1323" s="161">
        <f t="shared" ca="1" si="613"/>
        <v>1</v>
      </c>
      <c r="AR1323" s="161" t="str">
        <f t="shared" ca="1" si="608"/>
        <v/>
      </c>
      <c r="AS1323" s="161">
        <f t="shared" ca="1" si="609"/>
        <v>1</v>
      </c>
      <c r="AT1323" s="159" t="str">
        <f t="shared" ca="1" si="618"/>
        <v/>
      </c>
      <c r="AU1323" s="210">
        <f t="shared" ca="1" si="593"/>
        <v>14</v>
      </c>
      <c r="AV1323" s="209"/>
      <c r="AW1323" s="204">
        <f t="shared" si="610"/>
        <v>15425.444444444429</v>
      </c>
      <c r="AX1323" s="159"/>
      <c r="AZ1323" s="159"/>
      <c r="BM1323" s="207"/>
      <c r="BN1323" s="212"/>
      <c r="BP1323" s="209"/>
      <c r="BQ1323" s="211"/>
      <c r="BR1323" s="211"/>
      <c r="BS1323" s="211"/>
      <c r="BT1323" s="211"/>
      <c r="BU1323" s="211"/>
      <c r="BV1323" s="211"/>
      <c r="BW1323" s="211"/>
      <c r="BX1323" s="211"/>
      <c r="BY1323" s="211"/>
      <c r="BZ1323" s="211"/>
      <c r="CA1323" s="209"/>
      <c r="CB1323" s="224"/>
      <c r="CC1323" s="204"/>
      <c r="CD1323" s="204"/>
      <c r="CE1323" s="204"/>
      <c r="CF1323" s="211"/>
      <c r="CG1323" s="211"/>
      <c r="CI1323" s="209"/>
      <c r="CJ1323" s="209"/>
      <c r="ES1323" s="165"/>
      <c r="ET1323" s="165"/>
      <c r="EU1323" s="166"/>
      <c r="EV1323" s="209"/>
      <c r="EW1323" s="211"/>
      <c r="EX1323" s="211"/>
      <c r="EY1323" s="211"/>
      <c r="EZ1323" s="211"/>
      <c r="FA1323" s="211"/>
      <c r="FD1323" s="165"/>
      <c r="FE1323" s="165"/>
      <c r="FF1323" s="166"/>
      <c r="FG1323" s="209"/>
      <c r="FH1323" s="211"/>
      <c r="FI1323" s="211"/>
      <c r="FJ1323" s="211"/>
      <c r="FK1323" s="211"/>
      <c r="FL1323" s="211"/>
    </row>
    <row r="1324" spans="9:168">
      <c r="I1324" s="221">
        <f t="shared" si="614"/>
        <v>120</v>
      </c>
      <c r="J1324" s="159">
        <f>'v-t_chart'!C1321</f>
        <v>55.9</v>
      </c>
      <c r="K1324" s="204">
        <f t="shared" ca="1" si="591"/>
        <v>163.7311</v>
      </c>
      <c r="L1324" s="205" t="b">
        <f>IF('Input&amp;Output'!$C$3=10,phase_chart!C1321,IF('Input&amp;Output'!$C$3=21,phase_chart!G1321,IF('Input&amp;Output'!$C$3=22,phase_chart!K1321,IF('Input&amp;Output'!$C$3=31,phase_chart!O1321,IF('Input&amp;Output'!$C$3=32,phase_chart!S1321,"")))))</f>
        <v>0</v>
      </c>
      <c r="M1324" s="206" t="b">
        <f>IF('Input&amp;Output'!$C$3=10,phase_chart!D1321,IF('Input&amp;Output'!$C$3=21,phase_chart!H1321,IF('Input&amp;Output'!$C$3=22,phase_chart!L1321,IF('Input&amp;Output'!$C$3=31,phase_chart!P1321,IF('Input&amp;Output'!$C$3=32,phase_chart!T1321,"")))))</f>
        <v>0</v>
      </c>
      <c r="N1324" s="205" t="b">
        <f>IF('Input&amp;Output'!$C$3=10,phase_chart!E1321,IF('Input&amp;Output'!$C$3=21,phase_chart!I1321,IF('Input&amp;Output'!$C$3=22,phase_chart!M1321,IF('Input&amp;Output'!$C$3=31,phase_chart!Q1321,IF('Input&amp;Output'!$C$3=32,phase_chart!U1321,"")))))</f>
        <v>1</v>
      </c>
      <c r="P1324" s="159">
        <f ca="1">IF(NOT($J1324=0),IF($J1324&lt;IF($P1323=0,0,VLOOKUP(P1323,tbL!$M$37:$Q$43,IF(L1324=TRUE,2,4))),IF($J1324&gt;=VLOOKUP(P1323,tbL!$M$37:$Q$43,IF(L1324=TRUE,3,5)),$P1323,IF(AND(L1323=TRUE,L1324=TRUE),$P1323,$P1323-1)),IF(AND(L1324=TRUE,J1324=VLOOKUP(P1323,tbL!$M$37:$Q$43,IF(L1324=TRUE,2,4))),P1323,IF($P1323+1&gt;$C$12,$C$12,$P1323+1))),0)</f>
        <v>1</v>
      </c>
      <c r="Q1324" s="159">
        <f t="shared" ca="1" si="594"/>
        <v>1</v>
      </c>
      <c r="R1324" s="207">
        <f t="shared" si="611"/>
        <v>0</v>
      </c>
      <c r="S1324" s="208"/>
      <c r="T1324" s="159">
        <f t="shared" si="612"/>
        <v>0</v>
      </c>
      <c r="U1324" s="209" t="str">
        <f ca="1">IF(AND(T1324=-1,N1324=TRUE),"*",IF(AND(U1323="*",N1324=TRUE),"*",IF(AND(AND(L1324=TRUE,U1323="*"),J1324&lt;VLOOKUP(V1323+1,tbL!$M$38:$O$43,3)),"*","")))</f>
        <v/>
      </c>
      <c r="V1324" s="204">
        <f t="shared" ca="1" si="595"/>
        <v>1</v>
      </c>
      <c r="Y1324" s="159" t="str">
        <f t="shared" ca="1" si="596"/>
        <v/>
      </c>
      <c r="Z1324" s="159" t="str">
        <f t="shared" si="597"/>
        <v/>
      </c>
      <c r="AA1324" s="159">
        <f t="shared" ca="1" si="617"/>
        <v>1</v>
      </c>
      <c r="AC1324" s="161" t="str">
        <f t="shared" ca="1" si="598"/>
        <v/>
      </c>
      <c r="AD1324" s="161">
        <f t="shared" ca="1" si="599"/>
        <v>1</v>
      </c>
      <c r="AE1324" s="161" t="str">
        <f t="shared" ca="1" si="619"/>
        <v/>
      </c>
      <c r="AF1324" s="161">
        <f t="shared" ca="1" si="600"/>
        <v>1</v>
      </c>
      <c r="AG1324" s="161" t="str">
        <f t="shared" ca="1" si="601"/>
        <v/>
      </c>
      <c r="AH1324" s="161">
        <f t="shared" ca="1" si="602"/>
        <v>1</v>
      </c>
      <c r="AI1324" s="161" t="str">
        <f t="shared" ca="1" si="603"/>
        <v/>
      </c>
      <c r="AJ1324" s="161">
        <f t="shared" ca="1" si="604"/>
        <v>1</v>
      </c>
      <c r="AL1324" s="161" t="str">
        <f t="shared" ca="1" si="605"/>
        <v/>
      </c>
      <c r="AM1324" s="161">
        <f t="shared" ca="1" si="616"/>
        <v>1</v>
      </c>
      <c r="AN1324" s="161" t="str">
        <f t="shared" ca="1" si="606"/>
        <v/>
      </c>
      <c r="AO1324" s="161">
        <f t="shared" ca="1" si="615"/>
        <v>1</v>
      </c>
      <c r="AP1324" s="161" t="str">
        <f t="shared" ca="1" si="607"/>
        <v/>
      </c>
      <c r="AQ1324" s="161">
        <f t="shared" ca="1" si="613"/>
        <v>1</v>
      </c>
      <c r="AR1324" s="161" t="str">
        <f t="shared" ca="1" si="608"/>
        <v/>
      </c>
      <c r="AS1324" s="161">
        <f t="shared" ca="1" si="609"/>
        <v>1</v>
      </c>
      <c r="AT1324" s="159" t="str">
        <f t="shared" ca="1" si="618"/>
        <v/>
      </c>
      <c r="AU1324" s="210">
        <f t="shared" ca="1" si="593"/>
        <v>14</v>
      </c>
      <c r="AV1324" s="209"/>
      <c r="AW1324" s="204">
        <f t="shared" si="610"/>
        <v>15440.972222222206</v>
      </c>
      <c r="AX1324" s="159"/>
      <c r="AZ1324" s="159"/>
      <c r="BM1324" s="207"/>
      <c r="BN1324" s="212"/>
      <c r="BP1324" s="209"/>
      <c r="BQ1324" s="211"/>
      <c r="BR1324" s="211"/>
      <c r="BS1324" s="211"/>
      <c r="BT1324" s="211"/>
      <c r="BU1324" s="211"/>
      <c r="BV1324" s="211"/>
      <c r="BW1324" s="211"/>
      <c r="BX1324" s="211"/>
      <c r="BY1324" s="211"/>
      <c r="BZ1324" s="211"/>
      <c r="CA1324" s="209"/>
      <c r="CB1324" s="224"/>
      <c r="CC1324" s="204"/>
      <c r="CD1324" s="204"/>
      <c r="CE1324" s="204"/>
      <c r="CF1324" s="211"/>
      <c r="CG1324" s="211"/>
      <c r="CI1324" s="209"/>
      <c r="CJ1324" s="209"/>
      <c r="ES1324" s="165"/>
      <c r="ET1324" s="165"/>
      <c r="EU1324" s="166"/>
      <c r="EV1324" s="209"/>
      <c r="EW1324" s="211"/>
      <c r="EX1324" s="211"/>
      <c r="EY1324" s="211"/>
      <c r="EZ1324" s="211"/>
      <c r="FA1324" s="211"/>
      <c r="FD1324" s="165"/>
      <c r="FE1324" s="165"/>
      <c r="FF1324" s="166"/>
      <c r="FG1324" s="209"/>
      <c r="FH1324" s="211"/>
      <c r="FI1324" s="211"/>
      <c r="FJ1324" s="211"/>
      <c r="FK1324" s="211"/>
      <c r="FL1324" s="211"/>
    </row>
    <row r="1325" spans="9:168">
      <c r="I1325" s="221">
        <f t="shared" si="614"/>
        <v>121</v>
      </c>
      <c r="J1325" s="159">
        <f>'v-t_chart'!C1322</f>
        <v>53</v>
      </c>
      <c r="K1325" s="204">
        <f t="shared" ca="1" si="591"/>
        <v>155.23699999999999</v>
      </c>
      <c r="L1325" s="205" t="b">
        <f>IF('Input&amp;Output'!$C$3=10,phase_chart!C1322,IF('Input&amp;Output'!$C$3=21,phase_chart!G1322,IF('Input&amp;Output'!$C$3=22,phase_chart!K1322,IF('Input&amp;Output'!$C$3=31,phase_chart!O1322,IF('Input&amp;Output'!$C$3=32,phase_chart!S1322,"")))))</f>
        <v>0</v>
      </c>
      <c r="M1325" s="206" t="b">
        <f>IF('Input&amp;Output'!$C$3=10,phase_chart!D1322,IF('Input&amp;Output'!$C$3=21,phase_chart!H1322,IF('Input&amp;Output'!$C$3=22,phase_chart!L1322,IF('Input&amp;Output'!$C$3=31,phase_chart!P1322,IF('Input&amp;Output'!$C$3=32,phase_chart!T1322,"")))))</f>
        <v>0</v>
      </c>
      <c r="N1325" s="205" t="b">
        <f>IF('Input&amp;Output'!$C$3=10,phase_chart!E1322,IF('Input&amp;Output'!$C$3=21,phase_chart!I1322,IF('Input&amp;Output'!$C$3=22,phase_chart!M1322,IF('Input&amp;Output'!$C$3=31,phase_chart!Q1322,IF('Input&amp;Output'!$C$3=32,phase_chart!U1322,"")))))</f>
        <v>1</v>
      </c>
      <c r="P1325" s="159">
        <f ca="1">IF(NOT($J1325=0),IF($J1325&lt;IF($P1324=0,0,VLOOKUP(P1324,tbL!$M$37:$Q$43,IF(L1325=TRUE,2,4))),IF($J1325&gt;=VLOOKUP(P1324,tbL!$M$37:$Q$43,IF(L1325=TRUE,3,5)),$P1324,IF(AND(L1324=TRUE,L1325=TRUE),$P1324,$P1324-1)),IF(AND(L1325=TRUE,J1325=VLOOKUP(P1324,tbL!$M$37:$Q$43,IF(L1325=TRUE,2,4))),P1324,IF($P1324+1&gt;$C$12,$C$12,$P1324+1))),0)</f>
        <v>1</v>
      </c>
      <c r="Q1325" s="159">
        <f t="shared" ca="1" si="594"/>
        <v>1</v>
      </c>
      <c r="R1325" s="207">
        <f t="shared" si="611"/>
        <v>0</v>
      </c>
      <c r="S1325" s="208"/>
      <c r="T1325" s="159">
        <f t="shared" si="612"/>
        <v>0</v>
      </c>
      <c r="U1325" s="209" t="str">
        <f ca="1">IF(AND(T1325=-1,N1325=TRUE),"*",IF(AND(U1324="*",N1325=TRUE),"*",IF(AND(AND(L1325=TRUE,U1324="*"),J1325&lt;VLOOKUP(V1324+1,tbL!$M$38:$O$43,3)),"*","")))</f>
        <v/>
      </c>
      <c r="V1325" s="204">
        <f t="shared" ca="1" si="595"/>
        <v>1</v>
      </c>
      <c r="Y1325" s="159" t="str">
        <f t="shared" ca="1" si="596"/>
        <v/>
      </c>
      <c r="Z1325" s="159" t="str">
        <f t="shared" si="597"/>
        <v/>
      </c>
      <c r="AA1325" s="159">
        <f t="shared" ca="1" si="617"/>
        <v>1</v>
      </c>
      <c r="AC1325" s="161" t="str">
        <f t="shared" ca="1" si="598"/>
        <v/>
      </c>
      <c r="AD1325" s="161">
        <f t="shared" ca="1" si="599"/>
        <v>1</v>
      </c>
      <c r="AE1325" s="161" t="str">
        <f t="shared" ca="1" si="619"/>
        <v/>
      </c>
      <c r="AF1325" s="161">
        <f t="shared" ca="1" si="600"/>
        <v>1</v>
      </c>
      <c r="AG1325" s="161" t="str">
        <f t="shared" ca="1" si="601"/>
        <v/>
      </c>
      <c r="AH1325" s="161">
        <f t="shared" ca="1" si="602"/>
        <v>1</v>
      </c>
      <c r="AI1325" s="161" t="str">
        <f t="shared" ca="1" si="603"/>
        <v/>
      </c>
      <c r="AJ1325" s="161">
        <f t="shared" ca="1" si="604"/>
        <v>1</v>
      </c>
      <c r="AL1325" s="161" t="str">
        <f t="shared" ca="1" si="605"/>
        <v/>
      </c>
      <c r="AM1325" s="161">
        <f t="shared" ca="1" si="616"/>
        <v>1</v>
      </c>
      <c r="AN1325" s="161" t="str">
        <f t="shared" ca="1" si="606"/>
        <v/>
      </c>
      <c r="AO1325" s="161">
        <f t="shared" ca="1" si="615"/>
        <v>1</v>
      </c>
      <c r="AP1325" s="161" t="str">
        <f t="shared" ca="1" si="607"/>
        <v/>
      </c>
      <c r="AQ1325" s="161">
        <f t="shared" ca="1" si="613"/>
        <v>1</v>
      </c>
      <c r="AR1325" s="161" t="str">
        <f t="shared" ca="1" si="608"/>
        <v/>
      </c>
      <c r="AS1325" s="161">
        <f t="shared" ca="1" si="609"/>
        <v>1</v>
      </c>
      <c r="AT1325" s="159" t="str">
        <f t="shared" ca="1" si="618"/>
        <v/>
      </c>
      <c r="AU1325" s="210">
        <f t="shared" ca="1" si="593"/>
        <v>14</v>
      </c>
      <c r="AV1325" s="209"/>
      <c r="AW1325" s="204">
        <f t="shared" si="610"/>
        <v>15455.694444444429</v>
      </c>
      <c r="AX1325" s="159"/>
      <c r="AZ1325" s="159"/>
      <c r="BM1325" s="207"/>
      <c r="BN1325" s="212"/>
      <c r="BP1325" s="209"/>
      <c r="BQ1325" s="211"/>
      <c r="BR1325" s="211"/>
      <c r="BS1325" s="211"/>
      <c r="BT1325" s="211"/>
      <c r="BU1325" s="211"/>
      <c r="BV1325" s="211"/>
      <c r="BW1325" s="211"/>
      <c r="BX1325" s="211"/>
      <c r="BY1325" s="211"/>
      <c r="BZ1325" s="211"/>
      <c r="CA1325" s="209"/>
      <c r="CB1325" s="224"/>
      <c r="CC1325" s="204"/>
      <c r="CD1325" s="204"/>
      <c r="CE1325" s="204"/>
      <c r="CF1325" s="211"/>
      <c r="CG1325" s="211"/>
      <c r="CI1325" s="209"/>
      <c r="CJ1325" s="209"/>
      <c r="ES1325" s="165"/>
      <c r="ET1325" s="165"/>
      <c r="EU1325" s="166"/>
      <c r="EV1325" s="209"/>
      <c r="EW1325" s="211"/>
      <c r="EX1325" s="211"/>
      <c r="EY1325" s="211"/>
      <c r="EZ1325" s="211"/>
      <c r="FA1325" s="211"/>
      <c r="FD1325" s="165"/>
      <c r="FE1325" s="165"/>
      <c r="FF1325" s="166"/>
      <c r="FG1325" s="209"/>
      <c r="FH1325" s="211"/>
      <c r="FI1325" s="211"/>
      <c r="FJ1325" s="211"/>
      <c r="FK1325" s="211"/>
      <c r="FL1325" s="211"/>
    </row>
    <row r="1326" spans="9:168">
      <c r="I1326" s="221">
        <f t="shared" si="614"/>
        <v>122</v>
      </c>
      <c r="J1326" s="159">
        <f>'v-t_chart'!C1323</f>
        <v>51.6</v>
      </c>
      <c r="K1326" s="204">
        <f t="shared" ca="1" si="591"/>
        <v>151.13640000000001</v>
      </c>
      <c r="L1326" s="205" t="b">
        <f>IF('Input&amp;Output'!$C$3=10,phase_chart!C1323,IF('Input&amp;Output'!$C$3=21,phase_chart!G1323,IF('Input&amp;Output'!$C$3=22,phase_chart!K1323,IF('Input&amp;Output'!$C$3=31,phase_chart!O1323,IF('Input&amp;Output'!$C$3=32,phase_chart!S1323,"")))))</f>
        <v>0</v>
      </c>
      <c r="M1326" s="206" t="b">
        <f>IF('Input&amp;Output'!$C$3=10,phase_chart!D1323,IF('Input&amp;Output'!$C$3=21,phase_chart!H1323,IF('Input&amp;Output'!$C$3=22,phase_chart!L1323,IF('Input&amp;Output'!$C$3=31,phase_chart!P1323,IF('Input&amp;Output'!$C$3=32,phase_chart!T1323,"")))))</f>
        <v>0</v>
      </c>
      <c r="N1326" s="205" t="b">
        <f>IF('Input&amp;Output'!$C$3=10,phase_chart!E1323,IF('Input&amp;Output'!$C$3=21,phase_chart!I1323,IF('Input&amp;Output'!$C$3=22,phase_chart!M1323,IF('Input&amp;Output'!$C$3=31,phase_chart!Q1323,IF('Input&amp;Output'!$C$3=32,phase_chart!U1323,"")))))</f>
        <v>1</v>
      </c>
      <c r="P1326" s="159">
        <f ca="1">IF(NOT($J1326=0),IF($J1326&lt;IF($P1325=0,0,VLOOKUP(P1325,tbL!$M$37:$Q$43,IF(L1326=TRUE,2,4))),IF($J1326&gt;=VLOOKUP(P1325,tbL!$M$37:$Q$43,IF(L1326=TRUE,3,5)),$P1325,IF(AND(L1325=TRUE,L1326=TRUE),$P1325,$P1325-1)),IF(AND(L1326=TRUE,J1326=VLOOKUP(P1325,tbL!$M$37:$Q$43,IF(L1326=TRUE,2,4))),P1325,IF($P1325+1&gt;$C$12,$C$12,$P1325+1))),0)</f>
        <v>1</v>
      </c>
      <c r="Q1326" s="159">
        <f t="shared" ca="1" si="594"/>
        <v>1</v>
      </c>
      <c r="R1326" s="207">
        <f t="shared" si="611"/>
        <v>0</v>
      </c>
      <c r="S1326" s="208"/>
      <c r="T1326" s="159">
        <f t="shared" si="612"/>
        <v>0</v>
      </c>
      <c r="U1326" s="209" t="str">
        <f ca="1">IF(AND(T1326=-1,N1326=TRUE),"*",IF(AND(U1325="*",N1326=TRUE),"*",IF(AND(AND(L1326=TRUE,U1325="*"),J1326&lt;VLOOKUP(V1325+1,tbL!$M$38:$O$43,3)),"*","")))</f>
        <v/>
      </c>
      <c r="V1326" s="204">
        <f t="shared" ca="1" si="595"/>
        <v>1</v>
      </c>
      <c r="Y1326" s="159" t="str">
        <f t="shared" ca="1" si="596"/>
        <v/>
      </c>
      <c r="Z1326" s="159" t="str">
        <f t="shared" si="597"/>
        <v/>
      </c>
      <c r="AA1326" s="159">
        <f t="shared" ca="1" si="617"/>
        <v>1</v>
      </c>
      <c r="AC1326" s="161" t="str">
        <f t="shared" ca="1" si="598"/>
        <v/>
      </c>
      <c r="AD1326" s="161">
        <f t="shared" ca="1" si="599"/>
        <v>1</v>
      </c>
      <c r="AE1326" s="161" t="str">
        <f t="shared" ca="1" si="619"/>
        <v/>
      </c>
      <c r="AF1326" s="161">
        <f t="shared" ca="1" si="600"/>
        <v>1</v>
      </c>
      <c r="AG1326" s="161" t="str">
        <f t="shared" ca="1" si="601"/>
        <v/>
      </c>
      <c r="AH1326" s="161">
        <f t="shared" ca="1" si="602"/>
        <v>1</v>
      </c>
      <c r="AI1326" s="161" t="str">
        <f t="shared" ca="1" si="603"/>
        <v/>
      </c>
      <c r="AJ1326" s="161">
        <f t="shared" ca="1" si="604"/>
        <v>1</v>
      </c>
      <c r="AL1326" s="161" t="str">
        <f t="shared" ca="1" si="605"/>
        <v/>
      </c>
      <c r="AM1326" s="161">
        <f t="shared" ca="1" si="616"/>
        <v>1</v>
      </c>
      <c r="AN1326" s="161" t="str">
        <f t="shared" ca="1" si="606"/>
        <v/>
      </c>
      <c r="AO1326" s="161">
        <f t="shared" ca="1" si="615"/>
        <v>1</v>
      </c>
      <c r="AP1326" s="161" t="str">
        <f t="shared" ca="1" si="607"/>
        <v/>
      </c>
      <c r="AQ1326" s="161">
        <f t="shared" ca="1" si="613"/>
        <v>1</v>
      </c>
      <c r="AR1326" s="161" t="str">
        <f t="shared" ca="1" si="608"/>
        <v/>
      </c>
      <c r="AS1326" s="161">
        <f t="shared" ca="1" si="609"/>
        <v>1</v>
      </c>
      <c r="AT1326" s="159" t="str">
        <f t="shared" ca="1" si="618"/>
        <v/>
      </c>
      <c r="AU1326" s="210">
        <f t="shared" ca="1" si="593"/>
        <v>14</v>
      </c>
      <c r="AV1326" s="209"/>
      <c r="AW1326" s="204">
        <f t="shared" si="610"/>
        <v>15470.027777777763</v>
      </c>
      <c r="AX1326" s="159"/>
      <c r="AZ1326" s="159"/>
      <c r="BM1326" s="207"/>
      <c r="BN1326" s="212"/>
      <c r="BP1326" s="209"/>
      <c r="BQ1326" s="211"/>
      <c r="BR1326" s="211"/>
      <c r="BS1326" s="211"/>
      <c r="BT1326" s="211"/>
      <c r="BU1326" s="211"/>
      <c r="BV1326" s="211"/>
      <c r="BW1326" s="211"/>
      <c r="BX1326" s="211"/>
      <c r="BY1326" s="211"/>
      <c r="BZ1326" s="211"/>
      <c r="CA1326" s="209"/>
      <c r="CB1326" s="224"/>
      <c r="CC1326" s="204"/>
      <c r="CD1326" s="204"/>
      <c r="CE1326" s="204"/>
      <c r="CF1326" s="211"/>
      <c r="CG1326" s="211"/>
      <c r="CI1326" s="209"/>
      <c r="CJ1326" s="209"/>
      <c r="ES1326" s="165"/>
      <c r="ET1326" s="165"/>
      <c r="EU1326" s="166"/>
      <c r="EV1326" s="209"/>
      <c r="EW1326" s="211"/>
      <c r="EX1326" s="211"/>
      <c r="EY1326" s="211"/>
      <c r="EZ1326" s="211"/>
      <c r="FA1326" s="211"/>
      <c r="FD1326" s="165"/>
      <c r="FE1326" s="165"/>
      <c r="FF1326" s="166"/>
      <c r="FG1326" s="209"/>
      <c r="FH1326" s="211"/>
      <c r="FI1326" s="211"/>
      <c r="FJ1326" s="211"/>
      <c r="FK1326" s="211"/>
      <c r="FL1326" s="211"/>
    </row>
    <row r="1327" spans="9:168">
      <c r="I1327" s="221">
        <f t="shared" si="614"/>
        <v>123</v>
      </c>
      <c r="J1327" s="159">
        <f>'v-t_chart'!C1324</f>
        <v>50.9</v>
      </c>
      <c r="K1327" s="204">
        <f t="shared" ca="1" si="591"/>
        <v>149.08609999999999</v>
      </c>
      <c r="L1327" s="205" t="b">
        <f>IF('Input&amp;Output'!$C$3=10,phase_chart!C1324,IF('Input&amp;Output'!$C$3=21,phase_chart!G1324,IF('Input&amp;Output'!$C$3=22,phase_chart!K1324,IF('Input&amp;Output'!$C$3=31,phase_chart!O1324,IF('Input&amp;Output'!$C$3=32,phase_chart!S1324,"")))))</f>
        <v>0</v>
      </c>
      <c r="M1327" s="206" t="b">
        <f>IF('Input&amp;Output'!$C$3=10,phase_chart!D1324,IF('Input&amp;Output'!$C$3=21,phase_chart!H1324,IF('Input&amp;Output'!$C$3=22,phase_chart!L1324,IF('Input&amp;Output'!$C$3=31,phase_chart!P1324,IF('Input&amp;Output'!$C$3=32,phase_chart!T1324,"")))))</f>
        <v>0</v>
      </c>
      <c r="N1327" s="205" t="b">
        <f>IF('Input&amp;Output'!$C$3=10,phase_chart!E1324,IF('Input&amp;Output'!$C$3=21,phase_chart!I1324,IF('Input&amp;Output'!$C$3=22,phase_chart!M1324,IF('Input&amp;Output'!$C$3=31,phase_chart!Q1324,IF('Input&amp;Output'!$C$3=32,phase_chart!U1324,"")))))</f>
        <v>1</v>
      </c>
      <c r="P1327" s="159">
        <f ca="1">IF(NOT($J1327=0),IF($J1327&lt;IF($P1326=0,0,VLOOKUP(P1326,tbL!$M$37:$Q$43,IF(L1327=TRUE,2,4))),IF($J1327&gt;=VLOOKUP(P1326,tbL!$M$37:$Q$43,IF(L1327=TRUE,3,5)),$P1326,IF(AND(L1326=TRUE,L1327=TRUE),$P1326,$P1326-1)),IF(AND(L1327=TRUE,J1327=VLOOKUP(P1326,tbL!$M$37:$Q$43,IF(L1327=TRUE,2,4))),P1326,IF($P1326+1&gt;$C$12,$C$12,$P1326+1))),0)</f>
        <v>1</v>
      </c>
      <c r="Q1327" s="159">
        <f t="shared" ca="1" si="594"/>
        <v>1</v>
      </c>
      <c r="R1327" s="207">
        <f t="shared" si="611"/>
        <v>0</v>
      </c>
      <c r="S1327" s="208"/>
      <c r="T1327" s="159">
        <f t="shared" si="612"/>
        <v>0</v>
      </c>
      <c r="U1327" s="209" t="str">
        <f ca="1">IF(AND(T1327=-1,N1327=TRUE),"*",IF(AND(U1326="*",N1327=TRUE),"*",IF(AND(AND(L1327=TRUE,U1326="*"),J1327&lt;VLOOKUP(V1326+1,tbL!$M$38:$O$43,3)),"*","")))</f>
        <v/>
      </c>
      <c r="V1327" s="204">
        <f t="shared" ca="1" si="595"/>
        <v>1</v>
      </c>
      <c r="Y1327" s="159" t="str">
        <f t="shared" ca="1" si="596"/>
        <v/>
      </c>
      <c r="Z1327" s="159" t="str">
        <f t="shared" si="597"/>
        <v/>
      </c>
      <c r="AA1327" s="159">
        <f t="shared" ca="1" si="617"/>
        <v>1</v>
      </c>
      <c r="AC1327" s="161" t="str">
        <f t="shared" ca="1" si="598"/>
        <v/>
      </c>
      <c r="AD1327" s="161">
        <f t="shared" ca="1" si="599"/>
        <v>1</v>
      </c>
      <c r="AE1327" s="161" t="str">
        <f t="shared" ca="1" si="619"/>
        <v/>
      </c>
      <c r="AF1327" s="161">
        <f t="shared" ca="1" si="600"/>
        <v>1</v>
      </c>
      <c r="AG1327" s="161" t="str">
        <f t="shared" ca="1" si="601"/>
        <v/>
      </c>
      <c r="AH1327" s="161">
        <f t="shared" ca="1" si="602"/>
        <v>1</v>
      </c>
      <c r="AI1327" s="161" t="str">
        <f t="shared" ca="1" si="603"/>
        <v/>
      </c>
      <c r="AJ1327" s="161">
        <f t="shared" ca="1" si="604"/>
        <v>1</v>
      </c>
      <c r="AL1327" s="161" t="str">
        <f t="shared" ca="1" si="605"/>
        <v/>
      </c>
      <c r="AM1327" s="161">
        <f t="shared" ca="1" si="616"/>
        <v>1</v>
      </c>
      <c r="AN1327" s="161" t="str">
        <f t="shared" ca="1" si="606"/>
        <v/>
      </c>
      <c r="AO1327" s="161">
        <f t="shared" ca="1" si="615"/>
        <v>1</v>
      </c>
      <c r="AP1327" s="161" t="str">
        <f t="shared" ca="1" si="607"/>
        <v/>
      </c>
      <c r="AQ1327" s="161">
        <f t="shared" ca="1" si="613"/>
        <v>1</v>
      </c>
      <c r="AR1327" s="161" t="str">
        <f t="shared" ca="1" si="608"/>
        <v/>
      </c>
      <c r="AS1327" s="161">
        <f t="shared" ca="1" si="609"/>
        <v>1</v>
      </c>
      <c r="AT1327" s="159" t="str">
        <f t="shared" ca="1" si="618"/>
        <v/>
      </c>
      <c r="AU1327" s="210">
        <f t="shared" ca="1" si="593"/>
        <v>14</v>
      </c>
      <c r="AV1327" s="209"/>
      <c r="AW1327" s="204">
        <f t="shared" si="610"/>
        <v>15484.166666666652</v>
      </c>
      <c r="AX1327" s="159"/>
      <c r="AZ1327" s="159"/>
      <c r="BM1327" s="207"/>
      <c r="BN1327" s="212"/>
      <c r="BP1327" s="209"/>
      <c r="BQ1327" s="211"/>
      <c r="BR1327" s="211"/>
      <c r="BS1327" s="211"/>
      <c r="BT1327" s="211"/>
      <c r="BU1327" s="211"/>
      <c r="BV1327" s="211"/>
      <c r="BW1327" s="211"/>
      <c r="BX1327" s="211"/>
      <c r="BY1327" s="211"/>
      <c r="BZ1327" s="211"/>
      <c r="CA1327" s="209"/>
      <c r="CB1327" s="224"/>
      <c r="CC1327" s="204"/>
      <c r="CD1327" s="204"/>
      <c r="CE1327" s="204"/>
      <c r="CF1327" s="211"/>
      <c r="CG1327" s="211"/>
      <c r="CI1327" s="209"/>
      <c r="CJ1327" s="209"/>
      <c r="ES1327" s="165"/>
      <c r="ET1327" s="165"/>
      <c r="EU1327" s="166"/>
      <c r="EV1327" s="209"/>
      <c r="EW1327" s="211"/>
      <c r="EX1327" s="211"/>
      <c r="EY1327" s="211"/>
      <c r="EZ1327" s="211"/>
      <c r="FA1327" s="211"/>
      <c r="FD1327" s="165"/>
      <c r="FE1327" s="165"/>
      <c r="FF1327" s="166"/>
      <c r="FG1327" s="209"/>
      <c r="FH1327" s="211"/>
      <c r="FI1327" s="211"/>
      <c r="FJ1327" s="211"/>
      <c r="FK1327" s="211"/>
      <c r="FL1327" s="211"/>
    </row>
    <row r="1328" spans="9:168">
      <c r="I1328" s="221">
        <f t="shared" si="614"/>
        <v>124</v>
      </c>
      <c r="J1328" s="159">
        <f>'v-t_chart'!C1325</f>
        <v>50.5</v>
      </c>
      <c r="K1328" s="204">
        <f t="shared" ca="1" si="591"/>
        <v>147.9145</v>
      </c>
      <c r="L1328" s="205" t="b">
        <f>IF('Input&amp;Output'!$C$3=10,phase_chart!C1325,IF('Input&amp;Output'!$C$3=21,phase_chart!G1325,IF('Input&amp;Output'!$C$3=22,phase_chart!K1325,IF('Input&amp;Output'!$C$3=31,phase_chart!O1325,IF('Input&amp;Output'!$C$3=32,phase_chart!S1325,"")))))</f>
        <v>0</v>
      </c>
      <c r="M1328" s="206" t="b">
        <f>IF('Input&amp;Output'!$C$3=10,phase_chart!D1325,IF('Input&amp;Output'!$C$3=21,phase_chart!H1325,IF('Input&amp;Output'!$C$3=22,phase_chart!L1325,IF('Input&amp;Output'!$C$3=31,phase_chart!P1325,IF('Input&amp;Output'!$C$3=32,phase_chart!T1325,"")))))</f>
        <v>0</v>
      </c>
      <c r="N1328" s="205" t="b">
        <f>IF('Input&amp;Output'!$C$3=10,phase_chart!E1325,IF('Input&amp;Output'!$C$3=21,phase_chart!I1325,IF('Input&amp;Output'!$C$3=22,phase_chart!M1325,IF('Input&amp;Output'!$C$3=31,phase_chart!Q1325,IF('Input&amp;Output'!$C$3=32,phase_chart!U1325,"")))))</f>
        <v>1</v>
      </c>
      <c r="P1328" s="159">
        <f ca="1">IF(NOT($J1328=0),IF($J1328&lt;IF($P1327=0,0,VLOOKUP(P1327,tbL!$M$37:$Q$43,IF(L1328=TRUE,2,4))),IF($J1328&gt;=VLOOKUP(P1327,tbL!$M$37:$Q$43,IF(L1328=TRUE,3,5)),$P1327,IF(AND(L1327=TRUE,L1328=TRUE),$P1327,$P1327-1)),IF(AND(L1328=TRUE,J1328=VLOOKUP(P1327,tbL!$M$37:$Q$43,IF(L1328=TRUE,2,4))),P1327,IF($P1327+1&gt;$C$12,$C$12,$P1327+1))),0)</f>
        <v>1</v>
      </c>
      <c r="Q1328" s="159">
        <f t="shared" ca="1" si="594"/>
        <v>1</v>
      </c>
      <c r="R1328" s="207">
        <f t="shared" si="611"/>
        <v>0</v>
      </c>
      <c r="S1328" s="208"/>
      <c r="T1328" s="159">
        <f t="shared" si="612"/>
        <v>0</v>
      </c>
      <c r="U1328" s="209" t="str">
        <f ca="1">IF(AND(T1328=-1,N1328=TRUE),"*",IF(AND(U1327="*",N1328=TRUE),"*",IF(AND(AND(L1328=TRUE,U1327="*"),J1328&lt;VLOOKUP(V1327+1,tbL!$M$38:$O$43,3)),"*","")))</f>
        <v/>
      </c>
      <c r="V1328" s="204">
        <f t="shared" ca="1" si="595"/>
        <v>1</v>
      </c>
      <c r="Y1328" s="159" t="str">
        <f t="shared" ca="1" si="596"/>
        <v/>
      </c>
      <c r="Z1328" s="159" t="str">
        <f t="shared" si="597"/>
        <v/>
      </c>
      <c r="AA1328" s="159">
        <f t="shared" ca="1" si="617"/>
        <v>1</v>
      </c>
      <c r="AC1328" s="161" t="str">
        <f t="shared" ca="1" si="598"/>
        <v/>
      </c>
      <c r="AD1328" s="161">
        <f t="shared" ca="1" si="599"/>
        <v>1</v>
      </c>
      <c r="AE1328" s="161" t="str">
        <f t="shared" ca="1" si="619"/>
        <v/>
      </c>
      <c r="AF1328" s="161">
        <f t="shared" ca="1" si="600"/>
        <v>1</v>
      </c>
      <c r="AG1328" s="161" t="str">
        <f t="shared" ca="1" si="601"/>
        <v/>
      </c>
      <c r="AH1328" s="161">
        <f t="shared" ca="1" si="602"/>
        <v>1</v>
      </c>
      <c r="AI1328" s="161" t="str">
        <f t="shared" ca="1" si="603"/>
        <v/>
      </c>
      <c r="AJ1328" s="161">
        <f t="shared" ca="1" si="604"/>
        <v>1</v>
      </c>
      <c r="AL1328" s="161" t="str">
        <f t="shared" ca="1" si="605"/>
        <v/>
      </c>
      <c r="AM1328" s="161">
        <f t="shared" ca="1" si="616"/>
        <v>1</v>
      </c>
      <c r="AN1328" s="161" t="str">
        <f t="shared" ca="1" si="606"/>
        <v/>
      </c>
      <c r="AO1328" s="161">
        <f t="shared" ca="1" si="615"/>
        <v>1</v>
      </c>
      <c r="AP1328" s="161" t="str">
        <f t="shared" ca="1" si="607"/>
        <v/>
      </c>
      <c r="AQ1328" s="161">
        <f t="shared" ca="1" si="613"/>
        <v>1</v>
      </c>
      <c r="AR1328" s="161" t="str">
        <f t="shared" ca="1" si="608"/>
        <v/>
      </c>
      <c r="AS1328" s="161">
        <f t="shared" ca="1" si="609"/>
        <v>1</v>
      </c>
      <c r="AT1328" s="159" t="str">
        <f t="shared" ca="1" si="618"/>
        <v/>
      </c>
      <c r="AU1328" s="210">
        <f t="shared" ca="1" si="593"/>
        <v>14</v>
      </c>
      <c r="AV1328" s="209"/>
      <c r="AW1328" s="204">
        <f t="shared" si="610"/>
        <v>15498.194444444429</v>
      </c>
      <c r="AX1328" s="159"/>
      <c r="AZ1328" s="159"/>
      <c r="BM1328" s="207"/>
      <c r="BN1328" s="212"/>
      <c r="BP1328" s="209"/>
      <c r="BQ1328" s="211"/>
      <c r="BR1328" s="211"/>
      <c r="BS1328" s="211"/>
      <c r="BT1328" s="211"/>
      <c r="BU1328" s="211"/>
      <c r="BV1328" s="211"/>
      <c r="BW1328" s="211"/>
      <c r="BX1328" s="211"/>
      <c r="BY1328" s="211"/>
      <c r="BZ1328" s="211"/>
      <c r="CA1328" s="209"/>
      <c r="CB1328" s="224"/>
      <c r="CC1328" s="204"/>
      <c r="CD1328" s="204"/>
      <c r="CE1328" s="204"/>
      <c r="CF1328" s="211"/>
      <c r="CG1328" s="211"/>
      <c r="CI1328" s="209"/>
      <c r="CJ1328" s="209"/>
      <c r="ES1328" s="165"/>
      <c r="ET1328" s="165"/>
      <c r="EU1328" s="166"/>
      <c r="EV1328" s="209"/>
      <c r="EW1328" s="211"/>
      <c r="EX1328" s="211"/>
      <c r="EY1328" s="211"/>
      <c r="EZ1328" s="211"/>
      <c r="FA1328" s="211"/>
      <c r="FD1328" s="165"/>
      <c r="FE1328" s="165"/>
      <c r="FF1328" s="166"/>
      <c r="FG1328" s="209"/>
      <c r="FH1328" s="211"/>
      <c r="FI1328" s="211"/>
      <c r="FJ1328" s="211"/>
      <c r="FK1328" s="211"/>
      <c r="FL1328" s="211"/>
    </row>
    <row r="1329" spans="9:168">
      <c r="I1329" s="221">
        <f t="shared" si="614"/>
        <v>125</v>
      </c>
      <c r="J1329" s="159">
        <f>'v-t_chart'!C1326</f>
        <v>50.2</v>
      </c>
      <c r="K1329" s="204">
        <f t="shared" ca="1" si="591"/>
        <v>147.03579999999999</v>
      </c>
      <c r="L1329" s="205" t="b">
        <f>IF('Input&amp;Output'!$C$3=10,phase_chart!C1326,IF('Input&amp;Output'!$C$3=21,phase_chart!G1326,IF('Input&amp;Output'!$C$3=22,phase_chart!K1326,IF('Input&amp;Output'!$C$3=31,phase_chart!O1326,IF('Input&amp;Output'!$C$3=32,phase_chart!S1326,"")))))</f>
        <v>0</v>
      </c>
      <c r="M1329" s="206" t="b">
        <f>IF('Input&amp;Output'!$C$3=10,phase_chart!D1326,IF('Input&amp;Output'!$C$3=21,phase_chart!H1326,IF('Input&amp;Output'!$C$3=22,phase_chart!L1326,IF('Input&amp;Output'!$C$3=31,phase_chart!P1326,IF('Input&amp;Output'!$C$3=32,phase_chart!T1326,"")))))</f>
        <v>0</v>
      </c>
      <c r="N1329" s="205" t="b">
        <f>IF('Input&amp;Output'!$C$3=10,phase_chart!E1326,IF('Input&amp;Output'!$C$3=21,phase_chart!I1326,IF('Input&amp;Output'!$C$3=22,phase_chart!M1326,IF('Input&amp;Output'!$C$3=31,phase_chart!Q1326,IF('Input&amp;Output'!$C$3=32,phase_chart!U1326,"")))))</f>
        <v>1</v>
      </c>
      <c r="P1329" s="159">
        <f ca="1">IF(NOT($J1329=0),IF($J1329&lt;IF($P1328=0,0,VLOOKUP(P1328,tbL!$M$37:$Q$43,IF(L1329=TRUE,2,4))),IF($J1329&gt;=VLOOKUP(P1328,tbL!$M$37:$Q$43,IF(L1329=TRUE,3,5)),$P1328,IF(AND(L1328=TRUE,L1329=TRUE),$P1328,$P1328-1)),IF(AND(L1329=TRUE,J1329=VLOOKUP(P1328,tbL!$M$37:$Q$43,IF(L1329=TRUE,2,4))),P1328,IF($P1328+1&gt;$C$12,$C$12,$P1328+1))),0)</f>
        <v>1</v>
      </c>
      <c r="Q1329" s="159">
        <f t="shared" ca="1" si="594"/>
        <v>1</v>
      </c>
      <c r="R1329" s="207">
        <f t="shared" si="611"/>
        <v>0</v>
      </c>
      <c r="S1329" s="208"/>
      <c r="T1329" s="159">
        <f t="shared" si="612"/>
        <v>0</v>
      </c>
      <c r="U1329" s="209" t="str">
        <f ca="1">IF(AND(T1329=-1,N1329=TRUE),"*",IF(AND(U1328="*",N1329=TRUE),"*",IF(AND(AND(L1329=TRUE,U1328="*"),J1329&lt;VLOOKUP(V1328+1,tbL!$M$38:$O$43,3)),"*","")))</f>
        <v/>
      </c>
      <c r="V1329" s="204">
        <f t="shared" ca="1" si="595"/>
        <v>1</v>
      </c>
      <c r="Y1329" s="159" t="str">
        <f t="shared" ca="1" si="596"/>
        <v/>
      </c>
      <c r="Z1329" s="159" t="str">
        <f t="shared" si="597"/>
        <v/>
      </c>
      <c r="AA1329" s="159">
        <f t="shared" ca="1" si="617"/>
        <v>1</v>
      </c>
      <c r="AC1329" s="161" t="str">
        <f t="shared" ca="1" si="598"/>
        <v/>
      </c>
      <c r="AD1329" s="161">
        <f t="shared" ca="1" si="599"/>
        <v>1</v>
      </c>
      <c r="AE1329" s="161" t="str">
        <f t="shared" ca="1" si="619"/>
        <v/>
      </c>
      <c r="AF1329" s="161">
        <f t="shared" ca="1" si="600"/>
        <v>1</v>
      </c>
      <c r="AG1329" s="161" t="str">
        <f t="shared" ca="1" si="601"/>
        <v/>
      </c>
      <c r="AH1329" s="161">
        <f t="shared" ca="1" si="602"/>
        <v>1</v>
      </c>
      <c r="AI1329" s="161" t="str">
        <f t="shared" ca="1" si="603"/>
        <v/>
      </c>
      <c r="AJ1329" s="161">
        <f t="shared" ca="1" si="604"/>
        <v>1</v>
      </c>
      <c r="AL1329" s="161" t="str">
        <f t="shared" ca="1" si="605"/>
        <v/>
      </c>
      <c r="AM1329" s="161">
        <f t="shared" ca="1" si="616"/>
        <v>1</v>
      </c>
      <c r="AN1329" s="161" t="str">
        <f t="shared" ca="1" si="606"/>
        <v/>
      </c>
      <c r="AO1329" s="161">
        <f t="shared" ca="1" si="615"/>
        <v>1</v>
      </c>
      <c r="AP1329" s="161" t="str">
        <f t="shared" ca="1" si="607"/>
        <v/>
      </c>
      <c r="AQ1329" s="161">
        <f t="shared" ca="1" si="613"/>
        <v>1</v>
      </c>
      <c r="AR1329" s="161" t="str">
        <f t="shared" ca="1" si="608"/>
        <v/>
      </c>
      <c r="AS1329" s="161">
        <f t="shared" ca="1" si="609"/>
        <v>1</v>
      </c>
      <c r="AT1329" s="159" t="str">
        <f t="shared" ca="1" si="618"/>
        <v/>
      </c>
      <c r="AU1329" s="210">
        <f t="shared" ca="1" si="593"/>
        <v>14</v>
      </c>
      <c r="AV1329" s="209"/>
      <c r="AW1329" s="204">
        <f t="shared" si="610"/>
        <v>15512.138888888874</v>
      </c>
      <c r="AX1329" s="159"/>
      <c r="AZ1329" s="159"/>
      <c r="BM1329" s="207"/>
      <c r="BN1329" s="212"/>
      <c r="BP1329" s="209"/>
      <c r="BQ1329" s="211"/>
      <c r="BR1329" s="211"/>
      <c r="BS1329" s="211"/>
      <c r="BT1329" s="211"/>
      <c r="BU1329" s="211"/>
      <c r="BV1329" s="211"/>
      <c r="BW1329" s="211"/>
      <c r="BX1329" s="211"/>
      <c r="BY1329" s="211"/>
      <c r="BZ1329" s="211"/>
      <c r="CA1329" s="209"/>
      <c r="CB1329" s="224"/>
      <c r="CC1329" s="204"/>
      <c r="CD1329" s="204"/>
      <c r="CE1329" s="204"/>
      <c r="CF1329" s="211"/>
      <c r="CG1329" s="211"/>
      <c r="CI1329" s="209"/>
      <c r="CJ1329" s="209"/>
      <c r="ES1329" s="165"/>
      <c r="ET1329" s="165"/>
      <c r="EU1329" s="166"/>
      <c r="EV1329" s="209"/>
      <c r="EW1329" s="211"/>
      <c r="EX1329" s="211"/>
      <c r="EY1329" s="211"/>
      <c r="EZ1329" s="211"/>
      <c r="FA1329" s="211"/>
      <c r="FD1329" s="165"/>
      <c r="FE1329" s="165"/>
      <c r="FF1329" s="166"/>
      <c r="FG1329" s="209"/>
      <c r="FH1329" s="211"/>
      <c r="FI1329" s="211"/>
      <c r="FJ1329" s="211"/>
      <c r="FK1329" s="211"/>
      <c r="FL1329" s="211"/>
    </row>
    <row r="1330" spans="9:168">
      <c r="I1330" s="221">
        <f t="shared" si="614"/>
        <v>126</v>
      </c>
      <c r="J1330" s="159">
        <f>'v-t_chart'!C1327</f>
        <v>50.3</v>
      </c>
      <c r="K1330" s="204">
        <f t="shared" ca="1" si="591"/>
        <v>147.32869999999997</v>
      </c>
      <c r="L1330" s="205" t="b">
        <f>IF('Input&amp;Output'!$C$3=10,phase_chart!C1327,IF('Input&amp;Output'!$C$3=21,phase_chart!G1327,IF('Input&amp;Output'!$C$3=22,phase_chart!K1327,IF('Input&amp;Output'!$C$3=31,phase_chart!O1327,IF('Input&amp;Output'!$C$3=32,phase_chart!S1327,"")))))</f>
        <v>1</v>
      </c>
      <c r="M1330" s="206" t="b">
        <f>IF('Input&amp;Output'!$C$3=10,phase_chart!D1327,IF('Input&amp;Output'!$C$3=21,phase_chart!H1327,IF('Input&amp;Output'!$C$3=22,phase_chart!L1327,IF('Input&amp;Output'!$C$3=31,phase_chart!P1327,IF('Input&amp;Output'!$C$3=32,phase_chart!T1327,"")))))</f>
        <v>0</v>
      </c>
      <c r="N1330" s="205" t="b">
        <f>IF('Input&amp;Output'!$C$3=10,phase_chart!E1327,IF('Input&amp;Output'!$C$3=21,phase_chart!I1327,IF('Input&amp;Output'!$C$3=22,phase_chart!M1327,IF('Input&amp;Output'!$C$3=31,phase_chart!Q1327,IF('Input&amp;Output'!$C$3=32,phase_chart!U1327,"")))))</f>
        <v>0</v>
      </c>
      <c r="P1330" s="159">
        <f ca="1">IF(NOT($J1330=0),IF($J1330&lt;IF($P1329=0,0,VLOOKUP(P1329,tbL!$M$37:$Q$43,IF(L1330=TRUE,2,4))),IF($J1330&gt;=VLOOKUP(P1329,tbL!$M$37:$Q$43,IF(L1330=TRUE,3,5)),$P1329,IF(AND(L1329=TRUE,L1330=TRUE),$P1329,$P1329-1)),IF(AND(L1330=TRUE,J1330=VLOOKUP(P1329,tbL!$M$37:$Q$43,IF(L1330=TRUE,2,4))),P1329,IF($P1329+1&gt;$C$12,$C$12,$P1329+1))),0)</f>
        <v>1</v>
      </c>
      <c r="Q1330" s="159">
        <f t="shared" ca="1" si="594"/>
        <v>1</v>
      </c>
      <c r="R1330" s="207">
        <f t="shared" ref="R1330:R1361" ca="1" si="620">IF(L1330=TRUE,IF(OR(K1329=0,R1329=1),1,0),0)</f>
        <v>0</v>
      </c>
      <c r="S1330" s="208"/>
      <c r="T1330" s="159">
        <f t="shared" si="612"/>
        <v>0</v>
      </c>
      <c r="U1330" s="209" t="str">
        <f ca="1">IF(AND(T1330=-1,N1330=TRUE),"*",IF(AND(U1329="*",N1330=TRUE),"*",IF(AND(AND(L1330=TRUE,U1329="*"),J1330&lt;VLOOKUP(V1329+1,tbL!$M$38:$O$43,3)),"*","")))</f>
        <v/>
      </c>
      <c r="V1330" s="204">
        <f t="shared" ca="1" si="595"/>
        <v>1</v>
      </c>
      <c r="Y1330" s="159" t="str">
        <f t="shared" ca="1" si="596"/>
        <v/>
      </c>
      <c r="Z1330" s="159" t="str">
        <f t="shared" si="597"/>
        <v/>
      </c>
      <c r="AA1330" s="159">
        <f t="shared" ca="1" si="617"/>
        <v>1</v>
      </c>
      <c r="AC1330" s="161" t="str">
        <f t="shared" ca="1" si="598"/>
        <v/>
      </c>
      <c r="AD1330" s="161">
        <f t="shared" ca="1" si="599"/>
        <v>1</v>
      </c>
      <c r="AE1330" s="161" t="str">
        <f t="shared" ca="1" si="619"/>
        <v/>
      </c>
      <c r="AF1330" s="161">
        <f t="shared" ca="1" si="600"/>
        <v>1</v>
      </c>
      <c r="AG1330" s="161" t="str">
        <f t="shared" ca="1" si="601"/>
        <v/>
      </c>
      <c r="AH1330" s="161">
        <f t="shared" ca="1" si="602"/>
        <v>1</v>
      </c>
      <c r="AI1330" s="161" t="str">
        <f t="shared" ca="1" si="603"/>
        <v/>
      </c>
      <c r="AJ1330" s="161">
        <f t="shared" ca="1" si="604"/>
        <v>1</v>
      </c>
      <c r="AL1330" s="161" t="str">
        <f t="shared" ca="1" si="605"/>
        <v/>
      </c>
      <c r="AM1330" s="161">
        <f t="shared" ca="1" si="616"/>
        <v>1</v>
      </c>
      <c r="AN1330" s="161" t="str">
        <f t="shared" ca="1" si="606"/>
        <v/>
      </c>
      <c r="AO1330" s="161">
        <f t="shared" ca="1" si="615"/>
        <v>1</v>
      </c>
      <c r="AP1330" s="161" t="str">
        <f t="shared" ca="1" si="607"/>
        <v/>
      </c>
      <c r="AQ1330" s="161">
        <f t="shared" ca="1" si="613"/>
        <v>1</v>
      </c>
      <c r="AR1330" s="161" t="str">
        <f t="shared" ca="1" si="608"/>
        <v/>
      </c>
      <c r="AS1330" s="161">
        <f t="shared" ca="1" si="609"/>
        <v>1</v>
      </c>
      <c r="AT1330" s="159" t="str">
        <f t="shared" ca="1" si="618"/>
        <v/>
      </c>
      <c r="AU1330" s="210">
        <f t="shared" ca="1" si="593"/>
        <v>14</v>
      </c>
      <c r="AV1330" s="209"/>
      <c r="AW1330" s="204">
        <f t="shared" si="610"/>
        <v>15526.111111111097</v>
      </c>
      <c r="AX1330" s="159"/>
      <c r="AZ1330" s="159"/>
      <c r="BM1330" s="207"/>
      <c r="BN1330" s="212"/>
      <c r="BP1330" s="209"/>
      <c r="BQ1330" s="211"/>
      <c r="BR1330" s="211"/>
      <c r="BS1330" s="211"/>
      <c r="BT1330" s="211"/>
      <c r="BU1330" s="211"/>
      <c r="BV1330" s="211"/>
      <c r="BW1330" s="211"/>
      <c r="BX1330" s="211"/>
      <c r="BY1330" s="211"/>
      <c r="BZ1330" s="211"/>
      <c r="CA1330" s="209"/>
      <c r="CB1330" s="224"/>
      <c r="CC1330" s="204"/>
      <c r="CD1330" s="204"/>
      <c r="CE1330" s="204"/>
      <c r="CF1330" s="211"/>
      <c r="CG1330" s="211"/>
      <c r="CI1330" s="209"/>
      <c r="CJ1330" s="209"/>
      <c r="ES1330" s="165"/>
      <c r="ET1330" s="165"/>
      <c r="EU1330" s="166"/>
      <c r="EV1330" s="209"/>
      <c r="EW1330" s="211"/>
      <c r="EX1330" s="211"/>
      <c r="EY1330" s="211"/>
      <c r="EZ1330" s="211"/>
      <c r="FA1330" s="211"/>
      <c r="FD1330" s="165"/>
      <c r="FE1330" s="165"/>
      <c r="FF1330" s="166"/>
      <c r="FG1330" s="209"/>
      <c r="FH1330" s="211"/>
      <c r="FI1330" s="211"/>
      <c r="FJ1330" s="211"/>
      <c r="FK1330" s="211"/>
      <c r="FL1330" s="211"/>
    </row>
    <row r="1331" spans="9:168">
      <c r="I1331" s="221">
        <f t="shared" si="614"/>
        <v>127</v>
      </c>
      <c r="J1331" s="159">
        <f>'v-t_chart'!C1328</f>
        <v>50.6</v>
      </c>
      <c r="K1331" s="204">
        <f t="shared" ca="1" si="591"/>
        <v>148.20740000000001</v>
      </c>
      <c r="L1331" s="205" t="b">
        <f>IF('Input&amp;Output'!$C$3=10,phase_chart!C1328,IF('Input&amp;Output'!$C$3=21,phase_chart!G1328,IF('Input&amp;Output'!$C$3=22,phase_chart!K1328,IF('Input&amp;Output'!$C$3=31,phase_chart!O1328,IF('Input&amp;Output'!$C$3=32,phase_chart!S1328,"")))))</f>
        <v>1</v>
      </c>
      <c r="M1331" s="206" t="b">
        <f>IF('Input&amp;Output'!$C$3=10,phase_chart!D1328,IF('Input&amp;Output'!$C$3=21,phase_chart!H1328,IF('Input&amp;Output'!$C$3=22,phase_chart!L1328,IF('Input&amp;Output'!$C$3=31,phase_chart!P1328,IF('Input&amp;Output'!$C$3=32,phase_chart!T1328,"")))))</f>
        <v>0</v>
      </c>
      <c r="N1331" s="205" t="b">
        <f>IF('Input&amp;Output'!$C$3=10,phase_chart!E1328,IF('Input&amp;Output'!$C$3=21,phase_chart!I1328,IF('Input&amp;Output'!$C$3=22,phase_chart!M1328,IF('Input&amp;Output'!$C$3=31,phase_chart!Q1328,IF('Input&amp;Output'!$C$3=32,phase_chart!U1328,"")))))</f>
        <v>0</v>
      </c>
      <c r="P1331" s="159">
        <f ca="1">IF(NOT($J1331=0),IF($J1331&lt;IF($P1330=0,0,VLOOKUP(P1330,tbL!$M$37:$Q$43,IF(L1331=TRUE,2,4))),IF($J1331&gt;=VLOOKUP(P1330,tbL!$M$37:$Q$43,IF(L1331=TRUE,3,5)),$P1330,IF(AND(L1330=TRUE,L1331=TRUE),$P1330,$P1330-1)),IF(AND(L1331=TRUE,J1331=VLOOKUP(P1330,tbL!$M$37:$Q$43,IF(L1331=TRUE,2,4))),P1330,IF($P1330+1&gt;$C$12,$C$12,$P1330+1))),0)</f>
        <v>1</v>
      </c>
      <c r="Q1331" s="159">
        <f t="shared" ca="1" si="594"/>
        <v>1</v>
      </c>
      <c r="R1331" s="207">
        <f t="shared" ca="1" si="620"/>
        <v>0</v>
      </c>
      <c r="S1331" s="208"/>
      <c r="T1331" s="159">
        <f t="shared" si="612"/>
        <v>0</v>
      </c>
      <c r="U1331" s="209" t="str">
        <f ca="1">IF(AND(T1331=-1,N1331=TRUE),"*",IF(AND(U1330="*",N1331=TRUE),"*",IF(AND(AND(L1331=TRUE,U1330="*"),J1331&lt;VLOOKUP(V1330+1,tbL!$M$38:$O$43,3)),"*","")))</f>
        <v/>
      </c>
      <c r="V1331" s="204">
        <f t="shared" ca="1" si="595"/>
        <v>1</v>
      </c>
      <c r="Y1331" s="159" t="str">
        <f t="shared" ca="1" si="596"/>
        <v/>
      </c>
      <c r="Z1331" s="159" t="str">
        <f t="shared" si="597"/>
        <v/>
      </c>
      <c r="AA1331" s="159">
        <f t="shared" ca="1" si="617"/>
        <v>1</v>
      </c>
      <c r="AC1331" s="161" t="str">
        <f t="shared" ca="1" si="598"/>
        <v/>
      </c>
      <c r="AD1331" s="161">
        <f t="shared" ca="1" si="599"/>
        <v>1</v>
      </c>
      <c r="AE1331" s="161" t="str">
        <f t="shared" ca="1" si="619"/>
        <v/>
      </c>
      <c r="AF1331" s="161">
        <f t="shared" ca="1" si="600"/>
        <v>1</v>
      </c>
      <c r="AG1331" s="161" t="str">
        <f t="shared" ca="1" si="601"/>
        <v/>
      </c>
      <c r="AH1331" s="161">
        <f t="shared" ca="1" si="602"/>
        <v>1</v>
      </c>
      <c r="AI1331" s="161" t="str">
        <f t="shared" ca="1" si="603"/>
        <v/>
      </c>
      <c r="AJ1331" s="161">
        <f t="shared" ca="1" si="604"/>
        <v>1</v>
      </c>
      <c r="AL1331" s="161" t="str">
        <f t="shared" ca="1" si="605"/>
        <v/>
      </c>
      <c r="AM1331" s="161">
        <f t="shared" ca="1" si="616"/>
        <v>1</v>
      </c>
      <c r="AN1331" s="161" t="str">
        <f t="shared" ca="1" si="606"/>
        <v/>
      </c>
      <c r="AO1331" s="161">
        <f t="shared" ca="1" si="615"/>
        <v>1</v>
      </c>
      <c r="AP1331" s="161" t="str">
        <f t="shared" ca="1" si="607"/>
        <v/>
      </c>
      <c r="AQ1331" s="161">
        <f t="shared" ca="1" si="613"/>
        <v>1</v>
      </c>
      <c r="AR1331" s="161" t="str">
        <f t="shared" ca="1" si="608"/>
        <v/>
      </c>
      <c r="AS1331" s="161">
        <f t="shared" ca="1" si="609"/>
        <v>1</v>
      </c>
      <c r="AT1331" s="159" t="str">
        <f t="shared" ca="1" si="618"/>
        <v/>
      </c>
      <c r="AU1331" s="210">
        <f t="shared" ca="1" si="593"/>
        <v>14</v>
      </c>
      <c r="AV1331" s="209"/>
      <c r="AW1331" s="204">
        <f t="shared" si="610"/>
        <v>15540.166666666652</v>
      </c>
      <c r="AX1331" s="159"/>
      <c r="AZ1331" s="159"/>
      <c r="BM1331" s="207"/>
      <c r="BN1331" s="212"/>
      <c r="BP1331" s="209"/>
      <c r="BQ1331" s="211"/>
      <c r="BR1331" s="211"/>
      <c r="BS1331" s="211"/>
      <c r="BT1331" s="211"/>
      <c r="BU1331" s="211"/>
      <c r="BV1331" s="211"/>
      <c r="BW1331" s="211"/>
      <c r="BX1331" s="211"/>
      <c r="BY1331" s="211"/>
      <c r="BZ1331" s="211"/>
      <c r="CA1331" s="209"/>
      <c r="CB1331" s="224"/>
      <c r="CC1331" s="204"/>
      <c r="CD1331" s="204"/>
      <c r="CE1331" s="204"/>
      <c r="CF1331" s="211"/>
      <c r="CG1331" s="211"/>
      <c r="CI1331" s="209"/>
      <c r="CJ1331" s="209"/>
      <c r="ES1331" s="165"/>
      <c r="ET1331" s="165"/>
      <c r="EU1331" s="166"/>
      <c r="EV1331" s="209"/>
      <c r="EW1331" s="211"/>
      <c r="EX1331" s="211"/>
      <c r="EY1331" s="211"/>
      <c r="EZ1331" s="211"/>
      <c r="FA1331" s="211"/>
      <c r="FD1331" s="165"/>
      <c r="FE1331" s="165"/>
      <c r="FF1331" s="166"/>
      <c r="FG1331" s="209"/>
      <c r="FH1331" s="211"/>
      <c r="FI1331" s="211"/>
      <c r="FJ1331" s="211"/>
      <c r="FK1331" s="211"/>
      <c r="FL1331" s="211"/>
    </row>
    <row r="1332" spans="9:168">
      <c r="I1332" s="221">
        <f t="shared" si="614"/>
        <v>128</v>
      </c>
      <c r="J1332" s="159">
        <f>'v-t_chart'!C1329</f>
        <v>51.2</v>
      </c>
      <c r="K1332" s="204">
        <f t="shared" ca="1" si="591"/>
        <v>149.9648</v>
      </c>
      <c r="L1332" s="205" t="b">
        <f>IF('Input&amp;Output'!$C$3=10,phase_chart!C1329,IF('Input&amp;Output'!$C$3=21,phase_chart!G1329,IF('Input&amp;Output'!$C$3=22,phase_chart!K1329,IF('Input&amp;Output'!$C$3=31,phase_chart!O1329,IF('Input&amp;Output'!$C$3=32,phase_chart!S1329,"")))))</f>
        <v>1</v>
      </c>
      <c r="M1332" s="206" t="b">
        <f>IF('Input&amp;Output'!$C$3=10,phase_chart!D1329,IF('Input&amp;Output'!$C$3=21,phase_chart!H1329,IF('Input&amp;Output'!$C$3=22,phase_chart!L1329,IF('Input&amp;Output'!$C$3=31,phase_chart!P1329,IF('Input&amp;Output'!$C$3=32,phase_chart!T1329,"")))))</f>
        <v>0</v>
      </c>
      <c r="N1332" s="205" t="b">
        <f>IF('Input&amp;Output'!$C$3=10,phase_chart!E1329,IF('Input&amp;Output'!$C$3=21,phase_chart!I1329,IF('Input&amp;Output'!$C$3=22,phase_chart!M1329,IF('Input&amp;Output'!$C$3=31,phase_chart!Q1329,IF('Input&amp;Output'!$C$3=32,phase_chart!U1329,"")))))</f>
        <v>0</v>
      </c>
      <c r="P1332" s="159">
        <f ca="1">IF(NOT($J1332=0),IF($J1332&lt;IF($P1331=0,0,VLOOKUP(P1331,tbL!$M$37:$Q$43,IF(L1332=TRUE,2,4))),IF($J1332&gt;=VLOOKUP(P1331,tbL!$M$37:$Q$43,IF(L1332=TRUE,3,5)),$P1331,IF(AND(L1331=TRUE,L1332=TRUE),$P1331,$P1331-1)),IF(AND(L1332=TRUE,J1332=VLOOKUP(P1331,tbL!$M$37:$Q$43,IF(L1332=TRUE,2,4))),P1331,IF($P1331+1&gt;$C$12,$C$12,$P1331+1))),0)</f>
        <v>1</v>
      </c>
      <c r="Q1332" s="159">
        <f t="shared" ca="1" si="594"/>
        <v>1</v>
      </c>
      <c r="R1332" s="207">
        <f t="shared" ca="1" si="620"/>
        <v>0</v>
      </c>
      <c r="S1332" s="208"/>
      <c r="T1332" s="159">
        <f t="shared" si="612"/>
        <v>0</v>
      </c>
      <c r="U1332" s="209" t="str">
        <f ca="1">IF(AND(T1332=-1,N1332=TRUE),"*",IF(AND(U1331="*",N1332=TRUE),"*",IF(AND(AND(L1332=TRUE,U1331="*"),J1332&lt;VLOOKUP(V1331+1,tbL!$M$38:$O$43,3)),"*","")))</f>
        <v/>
      </c>
      <c r="V1332" s="204">
        <f t="shared" ca="1" si="595"/>
        <v>1</v>
      </c>
      <c r="Y1332" s="159" t="str">
        <f t="shared" ca="1" si="596"/>
        <v/>
      </c>
      <c r="Z1332" s="159" t="str">
        <f t="shared" si="597"/>
        <v/>
      </c>
      <c r="AA1332" s="159">
        <f t="shared" ca="1" si="617"/>
        <v>1</v>
      </c>
      <c r="AC1332" s="161" t="str">
        <f t="shared" ca="1" si="598"/>
        <v/>
      </c>
      <c r="AD1332" s="161">
        <f t="shared" ca="1" si="599"/>
        <v>1</v>
      </c>
      <c r="AE1332" s="161" t="str">
        <f t="shared" ca="1" si="619"/>
        <v/>
      </c>
      <c r="AF1332" s="161">
        <f t="shared" ca="1" si="600"/>
        <v>1</v>
      </c>
      <c r="AG1332" s="161" t="str">
        <f t="shared" ca="1" si="601"/>
        <v/>
      </c>
      <c r="AH1332" s="161">
        <f t="shared" ca="1" si="602"/>
        <v>1</v>
      </c>
      <c r="AI1332" s="161" t="str">
        <f t="shared" ca="1" si="603"/>
        <v/>
      </c>
      <c r="AJ1332" s="161">
        <f t="shared" ca="1" si="604"/>
        <v>1</v>
      </c>
      <c r="AL1332" s="161" t="str">
        <f t="shared" ca="1" si="605"/>
        <v/>
      </c>
      <c r="AM1332" s="161">
        <f t="shared" ca="1" si="616"/>
        <v>1</v>
      </c>
      <c r="AN1332" s="161" t="str">
        <f t="shared" ca="1" si="606"/>
        <v/>
      </c>
      <c r="AO1332" s="161">
        <f t="shared" ca="1" si="615"/>
        <v>1</v>
      </c>
      <c r="AP1332" s="161" t="str">
        <f t="shared" ca="1" si="607"/>
        <v/>
      </c>
      <c r="AQ1332" s="161">
        <f t="shared" ca="1" si="613"/>
        <v>1</v>
      </c>
      <c r="AR1332" s="161" t="str">
        <f t="shared" ca="1" si="608"/>
        <v/>
      </c>
      <c r="AS1332" s="161">
        <f t="shared" ca="1" si="609"/>
        <v>1</v>
      </c>
      <c r="AT1332" s="159" t="str">
        <f t="shared" ca="1" si="618"/>
        <v/>
      </c>
      <c r="AU1332" s="210">
        <f t="shared" ca="1" si="593"/>
        <v>14</v>
      </c>
      <c r="AV1332" s="209"/>
      <c r="AW1332" s="204">
        <f t="shared" si="610"/>
        <v>15554.388888888874</v>
      </c>
      <c r="AX1332" s="159"/>
      <c r="AZ1332" s="159"/>
      <c r="BM1332" s="207"/>
      <c r="BN1332" s="212"/>
      <c r="BP1332" s="209"/>
      <c r="BQ1332" s="211"/>
      <c r="BR1332" s="211"/>
      <c r="BS1332" s="211"/>
      <c r="BT1332" s="211"/>
      <c r="BU1332" s="211"/>
      <c r="BV1332" s="211"/>
      <c r="BW1332" s="211"/>
      <c r="BX1332" s="211"/>
      <c r="BY1332" s="211"/>
      <c r="BZ1332" s="211"/>
      <c r="CA1332" s="209"/>
      <c r="CB1332" s="224"/>
      <c r="CC1332" s="204"/>
      <c r="CD1332" s="204"/>
      <c r="CE1332" s="204"/>
      <c r="CF1332" s="211"/>
      <c r="CG1332" s="211"/>
      <c r="CI1332" s="209"/>
      <c r="CJ1332" s="209"/>
      <c r="ES1332" s="165"/>
      <c r="ET1332" s="165"/>
      <c r="EU1332" s="166"/>
      <c r="EV1332" s="209"/>
      <c r="EW1332" s="211"/>
      <c r="EX1332" s="211"/>
      <c r="EY1332" s="211"/>
      <c r="EZ1332" s="211"/>
      <c r="FA1332" s="211"/>
      <c r="FD1332" s="165"/>
      <c r="FE1332" s="165"/>
      <c r="FF1332" s="166"/>
      <c r="FG1332" s="209"/>
      <c r="FH1332" s="211"/>
      <c r="FI1332" s="211"/>
      <c r="FJ1332" s="211"/>
      <c r="FK1332" s="211"/>
      <c r="FL1332" s="211"/>
    </row>
    <row r="1333" spans="9:168">
      <c r="I1333" s="221">
        <f t="shared" si="614"/>
        <v>129</v>
      </c>
      <c r="J1333" s="159">
        <f>'v-t_chart'!C1330</f>
        <v>51.8</v>
      </c>
      <c r="K1333" s="204">
        <f t="shared" ca="1" si="591"/>
        <v>151.72219999999999</v>
      </c>
      <c r="L1333" s="205" t="b">
        <f>IF('Input&amp;Output'!$C$3=10,phase_chart!C1330,IF('Input&amp;Output'!$C$3=21,phase_chart!G1330,IF('Input&amp;Output'!$C$3=22,phase_chart!K1330,IF('Input&amp;Output'!$C$3=31,phase_chart!O1330,IF('Input&amp;Output'!$C$3=32,phase_chart!S1330,"")))))</f>
        <v>1</v>
      </c>
      <c r="M1333" s="206" t="b">
        <f>IF('Input&amp;Output'!$C$3=10,phase_chart!D1330,IF('Input&amp;Output'!$C$3=21,phase_chart!H1330,IF('Input&amp;Output'!$C$3=22,phase_chart!L1330,IF('Input&amp;Output'!$C$3=31,phase_chart!P1330,IF('Input&amp;Output'!$C$3=32,phase_chart!T1330,"")))))</f>
        <v>0</v>
      </c>
      <c r="N1333" s="205" t="b">
        <f>IF('Input&amp;Output'!$C$3=10,phase_chart!E1330,IF('Input&amp;Output'!$C$3=21,phase_chart!I1330,IF('Input&amp;Output'!$C$3=22,phase_chart!M1330,IF('Input&amp;Output'!$C$3=31,phase_chart!Q1330,IF('Input&amp;Output'!$C$3=32,phase_chart!U1330,"")))))</f>
        <v>0</v>
      </c>
      <c r="P1333" s="159">
        <f ca="1">IF(NOT($J1333=0),IF($J1333&lt;IF($P1332=0,0,VLOOKUP(P1332,tbL!$M$37:$Q$43,IF(L1333=TRUE,2,4))),IF($J1333&gt;=VLOOKUP(P1332,tbL!$M$37:$Q$43,IF(L1333=TRUE,3,5)),$P1332,IF(AND(L1332=TRUE,L1333=TRUE),$P1332,$P1332-1)),IF(AND(L1333=TRUE,J1333=VLOOKUP(P1332,tbL!$M$37:$Q$43,IF(L1333=TRUE,2,4))),P1332,IF($P1332+1&gt;$C$12,$C$12,$P1332+1))),0)</f>
        <v>1</v>
      </c>
      <c r="Q1333" s="159">
        <f t="shared" ca="1" si="594"/>
        <v>1</v>
      </c>
      <c r="R1333" s="207">
        <f t="shared" ca="1" si="620"/>
        <v>0</v>
      </c>
      <c r="S1333" s="208"/>
      <c r="T1333" s="159">
        <f t="shared" si="612"/>
        <v>0</v>
      </c>
      <c r="U1333" s="209" t="str">
        <f ca="1">IF(AND(T1333=-1,N1333=TRUE),"*",IF(AND(U1332="*",N1333=TRUE),"*",IF(AND(AND(L1333=TRUE,U1332="*"),J1333&lt;VLOOKUP(V1332+1,tbL!$M$38:$O$43,3)),"*","")))</f>
        <v/>
      </c>
      <c r="V1333" s="204">
        <f t="shared" ca="1" si="595"/>
        <v>1</v>
      </c>
      <c r="Y1333" s="159" t="str">
        <f t="shared" ca="1" si="596"/>
        <v/>
      </c>
      <c r="Z1333" s="159" t="str">
        <f t="shared" si="597"/>
        <v/>
      </c>
      <c r="AA1333" s="159">
        <f t="shared" ca="1" si="617"/>
        <v>1</v>
      </c>
      <c r="AC1333" s="161" t="str">
        <f t="shared" ca="1" si="598"/>
        <v/>
      </c>
      <c r="AD1333" s="161">
        <f t="shared" ca="1" si="599"/>
        <v>1</v>
      </c>
      <c r="AE1333" s="161" t="str">
        <f t="shared" ca="1" si="619"/>
        <v/>
      </c>
      <c r="AF1333" s="161">
        <f t="shared" ca="1" si="600"/>
        <v>1</v>
      </c>
      <c r="AG1333" s="161" t="str">
        <f t="shared" ca="1" si="601"/>
        <v/>
      </c>
      <c r="AH1333" s="161">
        <f t="shared" ca="1" si="602"/>
        <v>1</v>
      </c>
      <c r="AI1333" s="161" t="str">
        <f t="shared" ca="1" si="603"/>
        <v/>
      </c>
      <c r="AJ1333" s="161">
        <f t="shared" ca="1" si="604"/>
        <v>1</v>
      </c>
      <c r="AL1333" s="161" t="str">
        <f t="shared" ca="1" si="605"/>
        <v/>
      </c>
      <c r="AM1333" s="161">
        <f t="shared" ca="1" si="616"/>
        <v>1</v>
      </c>
      <c r="AN1333" s="161" t="str">
        <f t="shared" ca="1" si="606"/>
        <v/>
      </c>
      <c r="AO1333" s="161">
        <f t="shared" ca="1" si="615"/>
        <v>1</v>
      </c>
      <c r="AP1333" s="161" t="str">
        <f t="shared" ca="1" si="607"/>
        <v/>
      </c>
      <c r="AQ1333" s="161">
        <f t="shared" ca="1" si="613"/>
        <v>1</v>
      </c>
      <c r="AR1333" s="161" t="str">
        <f t="shared" ca="1" si="608"/>
        <v/>
      </c>
      <c r="AS1333" s="161">
        <f t="shared" ca="1" si="609"/>
        <v>1</v>
      </c>
      <c r="AT1333" s="159" t="str">
        <f t="shared" ca="1" si="618"/>
        <v/>
      </c>
      <c r="AU1333" s="210">
        <f t="shared" ca="1" si="593"/>
        <v>14</v>
      </c>
      <c r="AV1333" s="209"/>
      <c r="AW1333" s="204">
        <f t="shared" si="610"/>
        <v>15568.777777777763</v>
      </c>
      <c r="AX1333" s="159"/>
      <c r="AZ1333" s="159"/>
      <c r="BM1333" s="207"/>
      <c r="BN1333" s="212"/>
      <c r="BP1333" s="209"/>
      <c r="BQ1333" s="211"/>
      <c r="BR1333" s="211"/>
      <c r="BS1333" s="211"/>
      <c r="BT1333" s="211"/>
      <c r="BU1333" s="211"/>
      <c r="BV1333" s="211"/>
      <c r="BW1333" s="211"/>
      <c r="BX1333" s="211"/>
      <c r="BY1333" s="211"/>
      <c r="BZ1333" s="211"/>
      <c r="CA1333" s="209"/>
      <c r="CB1333" s="224"/>
      <c r="CC1333" s="204"/>
      <c r="CD1333" s="204"/>
      <c r="CE1333" s="204"/>
      <c r="CF1333" s="211"/>
      <c r="CG1333" s="211"/>
      <c r="CI1333" s="209"/>
      <c r="CJ1333" s="209"/>
      <c r="ES1333" s="165"/>
      <c r="ET1333" s="165"/>
      <c r="EU1333" s="166"/>
      <c r="EV1333" s="209"/>
      <c r="EW1333" s="211"/>
      <c r="EX1333" s="211"/>
      <c r="EY1333" s="211"/>
      <c r="EZ1333" s="211"/>
      <c r="FA1333" s="211"/>
      <c r="FD1333" s="165"/>
      <c r="FE1333" s="165"/>
      <c r="FF1333" s="166"/>
      <c r="FG1333" s="209"/>
      <c r="FH1333" s="211"/>
      <c r="FI1333" s="211"/>
      <c r="FJ1333" s="211"/>
      <c r="FK1333" s="211"/>
      <c r="FL1333" s="211"/>
    </row>
    <row r="1334" spans="9:168">
      <c r="I1334" s="221">
        <f t="shared" si="614"/>
        <v>130</v>
      </c>
      <c r="J1334" s="159">
        <f>'v-t_chart'!C1331</f>
        <v>52.5</v>
      </c>
      <c r="K1334" s="204">
        <f t="shared" ca="1" si="591"/>
        <v>153.77249999999998</v>
      </c>
      <c r="L1334" s="205" t="b">
        <f>IF('Input&amp;Output'!$C$3=10,phase_chart!C1331,IF('Input&amp;Output'!$C$3=21,phase_chart!G1331,IF('Input&amp;Output'!$C$3=22,phase_chart!K1331,IF('Input&amp;Output'!$C$3=31,phase_chart!O1331,IF('Input&amp;Output'!$C$3=32,phase_chart!S1331,"")))))</f>
        <v>1</v>
      </c>
      <c r="M1334" s="206" t="b">
        <f>IF('Input&amp;Output'!$C$3=10,phase_chart!D1331,IF('Input&amp;Output'!$C$3=21,phase_chart!H1331,IF('Input&amp;Output'!$C$3=22,phase_chart!L1331,IF('Input&amp;Output'!$C$3=31,phase_chart!P1331,IF('Input&amp;Output'!$C$3=32,phase_chart!T1331,"")))))</f>
        <v>0</v>
      </c>
      <c r="N1334" s="205" t="b">
        <f>IF('Input&amp;Output'!$C$3=10,phase_chart!E1331,IF('Input&amp;Output'!$C$3=21,phase_chart!I1331,IF('Input&amp;Output'!$C$3=22,phase_chart!M1331,IF('Input&amp;Output'!$C$3=31,phase_chart!Q1331,IF('Input&amp;Output'!$C$3=32,phase_chart!U1331,"")))))</f>
        <v>0</v>
      </c>
      <c r="P1334" s="159">
        <f ca="1">IF(NOT($J1334=0),IF($J1334&lt;IF($P1333=0,0,VLOOKUP(P1333,tbL!$M$37:$Q$43,IF(L1334=TRUE,2,4))),IF($J1334&gt;=VLOOKUP(P1333,tbL!$M$37:$Q$43,IF(L1334=TRUE,3,5)),$P1333,IF(AND(L1333=TRUE,L1334=TRUE),$P1333,$P1333-1)),IF(AND(L1334=TRUE,J1334=VLOOKUP(P1333,tbL!$M$37:$Q$43,IF(L1334=TRUE,2,4))),P1333,IF($P1333+1&gt;$C$12,$C$12,$P1333+1))),0)</f>
        <v>1</v>
      </c>
      <c r="Q1334" s="159">
        <f t="shared" ca="1" si="594"/>
        <v>1</v>
      </c>
      <c r="R1334" s="207">
        <f t="shared" ca="1" si="620"/>
        <v>0</v>
      </c>
      <c r="S1334" s="208"/>
      <c r="T1334" s="159">
        <f t="shared" si="612"/>
        <v>0</v>
      </c>
      <c r="U1334" s="209" t="str">
        <f ca="1">IF(AND(T1334=-1,N1334=TRUE),"*",IF(AND(U1333="*",N1334=TRUE),"*",IF(AND(AND(L1334=TRUE,U1333="*"),J1334&lt;VLOOKUP(V1333+1,tbL!$M$38:$O$43,3)),"*","")))</f>
        <v/>
      </c>
      <c r="V1334" s="204">
        <f t="shared" ca="1" si="595"/>
        <v>1</v>
      </c>
      <c r="Y1334" s="159" t="str">
        <f t="shared" ca="1" si="596"/>
        <v/>
      </c>
      <c r="Z1334" s="159" t="str">
        <f t="shared" si="597"/>
        <v/>
      </c>
      <c r="AA1334" s="159">
        <f t="shared" ca="1" si="617"/>
        <v>1</v>
      </c>
      <c r="AC1334" s="161" t="str">
        <f t="shared" ca="1" si="598"/>
        <v/>
      </c>
      <c r="AD1334" s="161">
        <f t="shared" ca="1" si="599"/>
        <v>1</v>
      </c>
      <c r="AE1334" s="161" t="str">
        <f t="shared" ca="1" si="619"/>
        <v/>
      </c>
      <c r="AF1334" s="161">
        <f t="shared" ca="1" si="600"/>
        <v>1</v>
      </c>
      <c r="AG1334" s="161" t="str">
        <f t="shared" ca="1" si="601"/>
        <v/>
      </c>
      <c r="AH1334" s="161">
        <f t="shared" ca="1" si="602"/>
        <v>1</v>
      </c>
      <c r="AI1334" s="161" t="str">
        <f t="shared" ca="1" si="603"/>
        <v/>
      </c>
      <c r="AJ1334" s="161">
        <f t="shared" ca="1" si="604"/>
        <v>1</v>
      </c>
      <c r="AL1334" s="161" t="str">
        <f t="shared" ca="1" si="605"/>
        <v/>
      </c>
      <c r="AM1334" s="161">
        <f t="shared" ca="1" si="616"/>
        <v>1</v>
      </c>
      <c r="AN1334" s="161" t="str">
        <f t="shared" ca="1" si="606"/>
        <v/>
      </c>
      <c r="AO1334" s="161">
        <f t="shared" ca="1" si="615"/>
        <v>1</v>
      </c>
      <c r="AP1334" s="161" t="str">
        <f t="shared" ca="1" si="607"/>
        <v/>
      </c>
      <c r="AQ1334" s="161">
        <f t="shared" ca="1" si="613"/>
        <v>1</v>
      </c>
      <c r="AR1334" s="161" t="str">
        <f t="shared" ca="1" si="608"/>
        <v/>
      </c>
      <c r="AS1334" s="161">
        <f t="shared" ca="1" si="609"/>
        <v>1</v>
      </c>
      <c r="AT1334" s="159" t="str">
        <f t="shared" ca="1" si="618"/>
        <v/>
      </c>
      <c r="AU1334" s="210">
        <f t="shared" ca="1" si="593"/>
        <v>14</v>
      </c>
      <c r="AV1334" s="209"/>
      <c r="AW1334" s="204">
        <f t="shared" si="610"/>
        <v>15583.361111111097</v>
      </c>
      <c r="AX1334" s="159"/>
      <c r="AZ1334" s="159"/>
      <c r="BM1334" s="207"/>
      <c r="BN1334" s="212"/>
      <c r="BP1334" s="209"/>
      <c r="BQ1334" s="211"/>
      <c r="BR1334" s="211"/>
      <c r="BS1334" s="211"/>
      <c r="BT1334" s="211"/>
      <c r="BU1334" s="211"/>
      <c r="BV1334" s="211"/>
      <c r="BW1334" s="211"/>
      <c r="BX1334" s="211"/>
      <c r="BY1334" s="211"/>
      <c r="BZ1334" s="211"/>
      <c r="CA1334" s="209"/>
      <c r="CB1334" s="224"/>
      <c r="CC1334" s="204"/>
      <c r="CD1334" s="204"/>
      <c r="CE1334" s="204"/>
      <c r="CF1334" s="211"/>
      <c r="CG1334" s="211"/>
      <c r="CI1334" s="209"/>
      <c r="CJ1334" s="209"/>
      <c r="ES1334" s="165"/>
      <c r="ET1334" s="165"/>
      <c r="EU1334" s="166"/>
      <c r="EV1334" s="209"/>
      <c r="EW1334" s="211"/>
      <c r="EX1334" s="211"/>
      <c r="EY1334" s="211"/>
      <c r="EZ1334" s="211"/>
      <c r="FA1334" s="211"/>
      <c r="FD1334" s="165"/>
      <c r="FE1334" s="165"/>
      <c r="FF1334" s="166"/>
      <c r="FG1334" s="209"/>
      <c r="FH1334" s="211"/>
      <c r="FI1334" s="211"/>
      <c r="FJ1334" s="211"/>
      <c r="FK1334" s="211"/>
      <c r="FL1334" s="211"/>
    </row>
    <row r="1335" spans="9:168">
      <c r="I1335" s="221">
        <f t="shared" si="614"/>
        <v>131</v>
      </c>
      <c r="J1335" s="159">
        <f>'v-t_chart'!C1332</f>
        <v>53.4</v>
      </c>
      <c r="K1335" s="204">
        <f t="shared" ca="1" si="591"/>
        <v>156.40859999999998</v>
      </c>
      <c r="L1335" s="205" t="b">
        <f>IF('Input&amp;Output'!$C$3=10,phase_chart!C1332,IF('Input&amp;Output'!$C$3=21,phase_chart!G1332,IF('Input&amp;Output'!$C$3=22,phase_chart!K1332,IF('Input&amp;Output'!$C$3=31,phase_chart!O1332,IF('Input&amp;Output'!$C$3=32,phase_chart!S1332,"")))))</f>
        <v>1</v>
      </c>
      <c r="M1335" s="206" t="b">
        <f>IF('Input&amp;Output'!$C$3=10,phase_chart!D1332,IF('Input&amp;Output'!$C$3=21,phase_chart!H1332,IF('Input&amp;Output'!$C$3=22,phase_chart!L1332,IF('Input&amp;Output'!$C$3=31,phase_chart!P1332,IF('Input&amp;Output'!$C$3=32,phase_chart!T1332,"")))))</f>
        <v>0</v>
      </c>
      <c r="N1335" s="205" t="b">
        <f>IF('Input&amp;Output'!$C$3=10,phase_chart!E1332,IF('Input&amp;Output'!$C$3=21,phase_chart!I1332,IF('Input&amp;Output'!$C$3=22,phase_chart!M1332,IF('Input&amp;Output'!$C$3=31,phase_chart!Q1332,IF('Input&amp;Output'!$C$3=32,phase_chart!U1332,"")))))</f>
        <v>0</v>
      </c>
      <c r="P1335" s="159">
        <f ca="1">IF(NOT($J1335=0),IF($J1335&lt;IF($P1334=0,0,VLOOKUP(P1334,tbL!$M$37:$Q$43,IF(L1335=TRUE,2,4))),IF($J1335&gt;=VLOOKUP(P1334,tbL!$M$37:$Q$43,IF(L1335=TRUE,3,5)),$P1334,IF(AND(L1334=TRUE,L1335=TRUE),$P1334,$P1334-1)),IF(AND(L1335=TRUE,J1335=VLOOKUP(P1334,tbL!$M$37:$Q$43,IF(L1335=TRUE,2,4))),P1334,IF($P1334+1&gt;$C$12,$C$12,$P1334+1))),0)</f>
        <v>1</v>
      </c>
      <c r="Q1335" s="159">
        <f t="shared" ca="1" si="594"/>
        <v>1</v>
      </c>
      <c r="R1335" s="207">
        <f t="shared" ca="1" si="620"/>
        <v>0</v>
      </c>
      <c r="S1335" s="208"/>
      <c r="T1335" s="159">
        <f t="shared" si="612"/>
        <v>0</v>
      </c>
      <c r="U1335" s="209" t="str">
        <f ca="1">IF(AND(T1335=-1,N1335=TRUE),"*",IF(AND(U1334="*",N1335=TRUE),"*",IF(AND(AND(L1335=TRUE,U1334="*"),J1335&lt;VLOOKUP(V1334+1,tbL!$M$38:$O$43,3)),"*","")))</f>
        <v/>
      </c>
      <c r="V1335" s="204">
        <f t="shared" ca="1" si="595"/>
        <v>1</v>
      </c>
      <c r="Y1335" s="159" t="str">
        <f t="shared" ca="1" si="596"/>
        <v/>
      </c>
      <c r="Z1335" s="159" t="str">
        <f t="shared" si="597"/>
        <v/>
      </c>
      <c r="AA1335" s="159">
        <f t="shared" ca="1" si="617"/>
        <v>1</v>
      </c>
      <c r="AC1335" s="161" t="str">
        <f t="shared" ca="1" si="598"/>
        <v/>
      </c>
      <c r="AD1335" s="161">
        <f t="shared" ca="1" si="599"/>
        <v>1</v>
      </c>
      <c r="AE1335" s="161" t="str">
        <f t="shared" ca="1" si="619"/>
        <v/>
      </c>
      <c r="AF1335" s="161">
        <f t="shared" ca="1" si="600"/>
        <v>1</v>
      </c>
      <c r="AG1335" s="161" t="str">
        <f t="shared" ca="1" si="601"/>
        <v/>
      </c>
      <c r="AH1335" s="161">
        <f t="shared" ca="1" si="602"/>
        <v>1</v>
      </c>
      <c r="AI1335" s="161" t="str">
        <f t="shared" ca="1" si="603"/>
        <v/>
      </c>
      <c r="AJ1335" s="161">
        <f t="shared" ca="1" si="604"/>
        <v>1</v>
      </c>
      <c r="AL1335" s="161" t="str">
        <f t="shared" ca="1" si="605"/>
        <v/>
      </c>
      <c r="AM1335" s="161">
        <f t="shared" ca="1" si="616"/>
        <v>1</v>
      </c>
      <c r="AN1335" s="161" t="str">
        <f t="shared" ca="1" si="606"/>
        <v/>
      </c>
      <c r="AO1335" s="161">
        <f t="shared" ca="1" si="615"/>
        <v>1</v>
      </c>
      <c r="AP1335" s="161" t="str">
        <f t="shared" ca="1" si="607"/>
        <v/>
      </c>
      <c r="AQ1335" s="161">
        <f t="shared" ca="1" si="613"/>
        <v>1</v>
      </c>
      <c r="AR1335" s="161" t="str">
        <f t="shared" ca="1" si="608"/>
        <v/>
      </c>
      <c r="AS1335" s="161">
        <f t="shared" ca="1" si="609"/>
        <v>1</v>
      </c>
      <c r="AT1335" s="159" t="str">
        <f t="shared" ca="1" si="618"/>
        <v/>
      </c>
      <c r="AU1335" s="210">
        <f t="shared" ca="1" si="593"/>
        <v>14</v>
      </c>
      <c r="AV1335" s="209"/>
      <c r="AW1335" s="204">
        <f t="shared" si="610"/>
        <v>15598.194444444431</v>
      </c>
      <c r="AX1335" s="159"/>
      <c r="AZ1335" s="159"/>
      <c r="BM1335" s="207"/>
      <c r="BN1335" s="212"/>
      <c r="BP1335" s="209"/>
      <c r="BQ1335" s="211"/>
      <c r="BR1335" s="211"/>
      <c r="BS1335" s="211"/>
      <c r="BT1335" s="211"/>
      <c r="BU1335" s="211"/>
      <c r="BV1335" s="211"/>
      <c r="BW1335" s="211"/>
      <c r="BX1335" s="211"/>
      <c r="BY1335" s="211"/>
      <c r="BZ1335" s="211"/>
      <c r="CA1335" s="209"/>
      <c r="CB1335" s="224"/>
      <c r="CC1335" s="204"/>
      <c r="CD1335" s="204"/>
      <c r="CE1335" s="204"/>
      <c r="CF1335" s="211"/>
      <c r="CG1335" s="211"/>
      <c r="CI1335" s="209"/>
      <c r="CJ1335" s="209"/>
      <c r="ES1335" s="165"/>
      <c r="ET1335" s="165"/>
      <c r="EU1335" s="166"/>
      <c r="EV1335" s="209"/>
      <c r="EW1335" s="211"/>
      <c r="EX1335" s="211"/>
      <c r="EY1335" s="211"/>
      <c r="EZ1335" s="211"/>
      <c r="FA1335" s="211"/>
      <c r="FD1335" s="165"/>
      <c r="FE1335" s="165"/>
      <c r="FF1335" s="166"/>
      <c r="FG1335" s="209"/>
      <c r="FH1335" s="211"/>
      <c r="FI1335" s="211"/>
      <c r="FJ1335" s="211"/>
      <c r="FK1335" s="211"/>
      <c r="FL1335" s="211"/>
    </row>
    <row r="1336" spans="9:168">
      <c r="I1336" s="221">
        <f t="shared" si="614"/>
        <v>132</v>
      </c>
      <c r="J1336" s="159">
        <f>'v-t_chart'!C1333</f>
        <v>54.9</v>
      </c>
      <c r="K1336" s="204">
        <f t="shared" ca="1" si="591"/>
        <v>160.8021</v>
      </c>
      <c r="L1336" s="205" t="b">
        <f>IF('Input&amp;Output'!$C$3=10,phase_chart!C1333,IF('Input&amp;Output'!$C$3=21,phase_chart!G1333,IF('Input&amp;Output'!$C$3=22,phase_chart!K1333,IF('Input&amp;Output'!$C$3=31,phase_chart!O1333,IF('Input&amp;Output'!$C$3=32,phase_chart!S1333,"")))))</f>
        <v>1</v>
      </c>
      <c r="M1336" s="206" t="b">
        <f>IF('Input&amp;Output'!$C$3=10,phase_chart!D1333,IF('Input&amp;Output'!$C$3=21,phase_chart!H1333,IF('Input&amp;Output'!$C$3=22,phase_chart!L1333,IF('Input&amp;Output'!$C$3=31,phase_chart!P1333,IF('Input&amp;Output'!$C$3=32,phase_chart!T1333,"")))))</f>
        <v>0</v>
      </c>
      <c r="N1336" s="205" t="b">
        <f>IF('Input&amp;Output'!$C$3=10,phase_chart!E1333,IF('Input&amp;Output'!$C$3=21,phase_chart!I1333,IF('Input&amp;Output'!$C$3=22,phase_chart!M1333,IF('Input&amp;Output'!$C$3=31,phase_chart!Q1333,IF('Input&amp;Output'!$C$3=32,phase_chart!U1333,"")))))</f>
        <v>0</v>
      </c>
      <c r="P1336" s="159">
        <f ca="1">IF(NOT($J1336=0),IF($J1336&lt;IF($P1335=0,0,VLOOKUP(P1335,tbL!$M$37:$Q$43,IF(L1336=TRUE,2,4))),IF($J1336&gt;=VLOOKUP(P1335,tbL!$M$37:$Q$43,IF(L1336=TRUE,3,5)),$P1335,IF(AND(L1335=TRUE,L1336=TRUE),$P1335,$P1335-1)),IF(AND(L1336=TRUE,J1336=VLOOKUP(P1335,tbL!$M$37:$Q$43,IF(L1336=TRUE,2,4))),P1335,IF($P1335+1&gt;$C$12,$C$12,$P1335+1))),0)</f>
        <v>1</v>
      </c>
      <c r="Q1336" s="159">
        <f t="shared" ca="1" si="594"/>
        <v>1</v>
      </c>
      <c r="R1336" s="207">
        <f t="shared" ca="1" si="620"/>
        <v>0</v>
      </c>
      <c r="S1336" s="208"/>
      <c r="T1336" s="159">
        <f t="shared" si="612"/>
        <v>0</v>
      </c>
      <c r="U1336" s="209" t="str">
        <f ca="1">IF(AND(T1336=-1,N1336=TRUE),"*",IF(AND(U1335="*",N1336=TRUE),"*",IF(AND(AND(L1336=TRUE,U1335="*"),J1336&lt;VLOOKUP(V1335+1,tbL!$M$38:$O$43,3)),"*","")))</f>
        <v/>
      </c>
      <c r="V1336" s="204">
        <f t="shared" ca="1" si="595"/>
        <v>1</v>
      </c>
      <c r="Y1336" s="159" t="str">
        <f t="shared" ca="1" si="596"/>
        <v/>
      </c>
      <c r="Z1336" s="159" t="str">
        <f t="shared" si="597"/>
        <v/>
      </c>
      <c r="AA1336" s="159">
        <f t="shared" ca="1" si="617"/>
        <v>1</v>
      </c>
      <c r="AC1336" s="161" t="str">
        <f t="shared" ca="1" si="598"/>
        <v/>
      </c>
      <c r="AD1336" s="161">
        <f t="shared" ca="1" si="599"/>
        <v>1</v>
      </c>
      <c r="AE1336" s="161" t="str">
        <f t="shared" ca="1" si="619"/>
        <v/>
      </c>
      <c r="AF1336" s="161">
        <f t="shared" ca="1" si="600"/>
        <v>1</v>
      </c>
      <c r="AG1336" s="161" t="str">
        <f t="shared" ca="1" si="601"/>
        <v/>
      </c>
      <c r="AH1336" s="161">
        <f t="shared" ca="1" si="602"/>
        <v>1</v>
      </c>
      <c r="AI1336" s="161" t="str">
        <f t="shared" ca="1" si="603"/>
        <v/>
      </c>
      <c r="AJ1336" s="161">
        <f t="shared" ca="1" si="604"/>
        <v>1</v>
      </c>
      <c r="AL1336" s="161" t="str">
        <f t="shared" ca="1" si="605"/>
        <v/>
      </c>
      <c r="AM1336" s="161">
        <f t="shared" ca="1" si="616"/>
        <v>1</v>
      </c>
      <c r="AN1336" s="161" t="str">
        <f t="shared" ca="1" si="606"/>
        <v/>
      </c>
      <c r="AO1336" s="161">
        <f t="shared" ca="1" si="615"/>
        <v>1</v>
      </c>
      <c r="AP1336" s="161" t="str">
        <f t="shared" ca="1" si="607"/>
        <v/>
      </c>
      <c r="AQ1336" s="161">
        <f t="shared" ca="1" si="613"/>
        <v>1</v>
      </c>
      <c r="AR1336" s="161" t="str">
        <f t="shared" ca="1" si="608"/>
        <v/>
      </c>
      <c r="AS1336" s="161">
        <f t="shared" ca="1" si="609"/>
        <v>1</v>
      </c>
      <c r="AT1336" s="159" t="str">
        <f t="shared" ca="1" si="618"/>
        <v/>
      </c>
      <c r="AU1336" s="210">
        <f t="shared" ca="1" si="593"/>
        <v>14</v>
      </c>
      <c r="AV1336" s="209"/>
      <c r="AW1336" s="204">
        <f t="shared" si="610"/>
        <v>15613.444444444431</v>
      </c>
      <c r="AX1336" s="159"/>
      <c r="AZ1336" s="159"/>
      <c r="BM1336" s="207"/>
      <c r="BN1336" s="212"/>
      <c r="BP1336" s="209"/>
      <c r="BQ1336" s="211"/>
      <c r="BR1336" s="211"/>
      <c r="BS1336" s="211"/>
      <c r="BT1336" s="211"/>
      <c r="BU1336" s="211"/>
      <c r="BV1336" s="211"/>
      <c r="BW1336" s="211"/>
      <c r="BX1336" s="211"/>
      <c r="BY1336" s="211"/>
      <c r="BZ1336" s="211"/>
      <c r="CA1336" s="209"/>
      <c r="CB1336" s="224"/>
      <c r="CC1336" s="204"/>
      <c r="CD1336" s="204"/>
      <c r="CE1336" s="204"/>
      <c r="CF1336" s="211"/>
      <c r="CG1336" s="211"/>
      <c r="CI1336" s="209"/>
      <c r="CJ1336" s="209"/>
      <c r="ES1336" s="165"/>
      <c r="ET1336" s="165"/>
      <c r="EU1336" s="166"/>
      <c r="EV1336" s="209"/>
      <c r="EW1336" s="211"/>
      <c r="EX1336" s="211"/>
      <c r="EY1336" s="211"/>
      <c r="EZ1336" s="211"/>
      <c r="FA1336" s="211"/>
      <c r="FD1336" s="165"/>
      <c r="FE1336" s="165"/>
      <c r="FF1336" s="166"/>
      <c r="FG1336" s="209"/>
      <c r="FH1336" s="211"/>
      <c r="FI1336" s="211"/>
      <c r="FJ1336" s="211"/>
      <c r="FK1336" s="211"/>
      <c r="FL1336" s="211"/>
    </row>
    <row r="1337" spans="9:168">
      <c r="I1337" s="221">
        <f t="shared" si="614"/>
        <v>133</v>
      </c>
      <c r="J1337" s="159">
        <f>'v-t_chart'!C1334</f>
        <v>57</v>
      </c>
      <c r="K1337" s="204">
        <f t="shared" ca="1" si="591"/>
        <v>166.953</v>
      </c>
      <c r="L1337" s="205" t="b">
        <f>IF('Input&amp;Output'!$C$3=10,phase_chart!C1334,IF('Input&amp;Output'!$C$3=21,phase_chart!G1334,IF('Input&amp;Output'!$C$3=22,phase_chart!K1334,IF('Input&amp;Output'!$C$3=31,phase_chart!O1334,IF('Input&amp;Output'!$C$3=32,phase_chart!S1334,"")))))</f>
        <v>1</v>
      </c>
      <c r="M1337" s="206" t="b">
        <f>IF('Input&amp;Output'!$C$3=10,phase_chart!D1334,IF('Input&amp;Output'!$C$3=21,phase_chart!H1334,IF('Input&amp;Output'!$C$3=22,phase_chart!L1334,IF('Input&amp;Output'!$C$3=31,phase_chart!P1334,IF('Input&amp;Output'!$C$3=32,phase_chart!T1334,"")))))</f>
        <v>0</v>
      </c>
      <c r="N1337" s="205" t="b">
        <f>IF('Input&amp;Output'!$C$3=10,phase_chart!E1334,IF('Input&amp;Output'!$C$3=21,phase_chart!I1334,IF('Input&amp;Output'!$C$3=22,phase_chart!M1334,IF('Input&amp;Output'!$C$3=31,phase_chart!Q1334,IF('Input&amp;Output'!$C$3=32,phase_chart!U1334,"")))))</f>
        <v>0</v>
      </c>
      <c r="P1337" s="159">
        <f ca="1">IF(NOT($J1337=0),IF($J1337&lt;IF($P1336=0,0,VLOOKUP(P1336,tbL!$M$37:$Q$43,IF(L1337=TRUE,2,4))),IF($J1337&gt;=VLOOKUP(P1336,tbL!$M$37:$Q$43,IF(L1337=TRUE,3,5)),$P1336,IF(AND(L1336=TRUE,L1337=TRUE),$P1336,$P1336-1)),IF(AND(L1337=TRUE,J1337=VLOOKUP(P1336,tbL!$M$37:$Q$43,IF(L1337=TRUE,2,4))),P1336,IF($P1336+1&gt;$C$12,$C$12,$P1336+1))),0)</f>
        <v>1</v>
      </c>
      <c r="Q1337" s="159">
        <f t="shared" ca="1" si="594"/>
        <v>1</v>
      </c>
      <c r="R1337" s="207">
        <f t="shared" ca="1" si="620"/>
        <v>0</v>
      </c>
      <c r="S1337" s="208"/>
      <c r="T1337" s="159">
        <f t="shared" si="612"/>
        <v>0</v>
      </c>
      <c r="U1337" s="209" t="str">
        <f ca="1">IF(AND(T1337=-1,N1337=TRUE),"*",IF(AND(U1336="*",N1337=TRUE),"*",IF(AND(AND(L1337=TRUE,U1336="*"),J1337&lt;VLOOKUP(V1336+1,tbL!$M$38:$O$43,3)),"*","")))</f>
        <v/>
      </c>
      <c r="V1337" s="204">
        <f t="shared" ca="1" si="595"/>
        <v>1</v>
      </c>
      <c r="Y1337" s="159" t="str">
        <f t="shared" ca="1" si="596"/>
        <v/>
      </c>
      <c r="Z1337" s="159" t="str">
        <f t="shared" si="597"/>
        <v/>
      </c>
      <c r="AA1337" s="159">
        <f t="shared" ca="1" si="617"/>
        <v>1</v>
      </c>
      <c r="AC1337" s="161" t="str">
        <f t="shared" ca="1" si="598"/>
        <v/>
      </c>
      <c r="AD1337" s="161">
        <f t="shared" ca="1" si="599"/>
        <v>1</v>
      </c>
      <c r="AE1337" s="161" t="str">
        <f t="shared" ca="1" si="619"/>
        <v/>
      </c>
      <c r="AF1337" s="161">
        <f t="shared" ca="1" si="600"/>
        <v>1</v>
      </c>
      <c r="AG1337" s="161" t="str">
        <f t="shared" ca="1" si="601"/>
        <v/>
      </c>
      <c r="AH1337" s="161">
        <f t="shared" ca="1" si="602"/>
        <v>1</v>
      </c>
      <c r="AI1337" s="161" t="str">
        <f t="shared" ca="1" si="603"/>
        <v/>
      </c>
      <c r="AJ1337" s="161">
        <f t="shared" ca="1" si="604"/>
        <v>1</v>
      </c>
      <c r="AL1337" s="161" t="str">
        <f t="shared" ca="1" si="605"/>
        <v/>
      </c>
      <c r="AM1337" s="161">
        <f t="shared" ca="1" si="616"/>
        <v>1</v>
      </c>
      <c r="AN1337" s="161" t="str">
        <f t="shared" ca="1" si="606"/>
        <v/>
      </c>
      <c r="AO1337" s="161">
        <f t="shared" ca="1" si="615"/>
        <v>1</v>
      </c>
      <c r="AP1337" s="161" t="str">
        <f t="shared" ca="1" si="607"/>
        <v/>
      </c>
      <c r="AQ1337" s="161">
        <f t="shared" ca="1" si="613"/>
        <v>1</v>
      </c>
      <c r="AR1337" s="161" t="str">
        <f t="shared" ca="1" si="608"/>
        <v/>
      </c>
      <c r="AS1337" s="161">
        <f t="shared" ca="1" si="609"/>
        <v>1</v>
      </c>
      <c r="AT1337" s="159" t="str">
        <f t="shared" ca="1" si="618"/>
        <v/>
      </c>
      <c r="AU1337" s="210">
        <f t="shared" ca="1" si="593"/>
        <v>14</v>
      </c>
      <c r="AV1337" s="209"/>
      <c r="AW1337" s="204">
        <f t="shared" si="610"/>
        <v>15629.277777777765</v>
      </c>
      <c r="AX1337" s="159"/>
      <c r="AZ1337" s="159"/>
      <c r="BM1337" s="207"/>
      <c r="BN1337" s="212"/>
      <c r="BP1337" s="209"/>
      <c r="BQ1337" s="211"/>
      <c r="BR1337" s="211"/>
      <c r="BS1337" s="211"/>
      <c r="BT1337" s="211"/>
      <c r="BU1337" s="211"/>
      <c r="BV1337" s="211"/>
      <c r="BW1337" s="211"/>
      <c r="BX1337" s="211"/>
      <c r="BY1337" s="211"/>
      <c r="BZ1337" s="211"/>
      <c r="CA1337" s="209"/>
      <c r="CB1337" s="224"/>
      <c r="CC1337" s="204"/>
      <c r="CD1337" s="204"/>
      <c r="CE1337" s="204"/>
      <c r="CF1337" s="211"/>
      <c r="CG1337" s="211"/>
      <c r="CI1337" s="209"/>
      <c r="CJ1337" s="209"/>
      <c r="ES1337" s="165"/>
      <c r="ET1337" s="165"/>
      <c r="EU1337" s="166"/>
      <c r="EV1337" s="209"/>
      <c r="EW1337" s="211"/>
      <c r="EX1337" s="211"/>
      <c r="EY1337" s="211"/>
      <c r="EZ1337" s="211"/>
      <c r="FA1337" s="211"/>
      <c r="FD1337" s="165"/>
      <c r="FE1337" s="165"/>
      <c r="FF1337" s="166"/>
      <c r="FG1337" s="209"/>
      <c r="FH1337" s="211"/>
      <c r="FI1337" s="211"/>
      <c r="FJ1337" s="211"/>
      <c r="FK1337" s="211"/>
      <c r="FL1337" s="211"/>
    </row>
    <row r="1338" spans="9:168">
      <c r="I1338" s="221">
        <f t="shared" si="614"/>
        <v>134</v>
      </c>
      <c r="J1338" s="159">
        <f>'v-t_chart'!C1335</f>
        <v>59.4</v>
      </c>
      <c r="K1338" s="204">
        <f t="shared" ca="1" si="591"/>
        <v>173.98259999999999</v>
      </c>
      <c r="L1338" s="205" t="b">
        <f>IF('Input&amp;Output'!$C$3=10,phase_chart!C1335,IF('Input&amp;Output'!$C$3=21,phase_chart!G1335,IF('Input&amp;Output'!$C$3=22,phase_chart!K1335,IF('Input&amp;Output'!$C$3=31,phase_chart!O1335,IF('Input&amp;Output'!$C$3=32,phase_chart!S1335,"")))))</f>
        <v>1</v>
      </c>
      <c r="M1338" s="206" t="b">
        <f>IF('Input&amp;Output'!$C$3=10,phase_chart!D1335,IF('Input&amp;Output'!$C$3=21,phase_chart!H1335,IF('Input&amp;Output'!$C$3=22,phase_chart!L1335,IF('Input&amp;Output'!$C$3=31,phase_chart!P1335,IF('Input&amp;Output'!$C$3=32,phase_chart!T1335,"")))))</f>
        <v>0</v>
      </c>
      <c r="N1338" s="205" t="b">
        <f>IF('Input&amp;Output'!$C$3=10,phase_chart!E1335,IF('Input&amp;Output'!$C$3=21,phase_chart!I1335,IF('Input&amp;Output'!$C$3=22,phase_chart!M1335,IF('Input&amp;Output'!$C$3=31,phase_chart!Q1335,IF('Input&amp;Output'!$C$3=32,phase_chart!U1335,"")))))</f>
        <v>0</v>
      </c>
      <c r="P1338" s="159">
        <f ca="1">IF(NOT($J1338=0),IF($J1338&lt;IF($P1337=0,0,VLOOKUP(P1337,tbL!$M$37:$Q$43,IF(L1338=TRUE,2,4))),IF($J1338&gt;=VLOOKUP(P1337,tbL!$M$37:$Q$43,IF(L1338=TRUE,3,5)),$P1337,IF(AND(L1337=TRUE,L1338=TRUE),$P1337,$P1337-1)),IF(AND(L1338=TRUE,J1338=VLOOKUP(P1337,tbL!$M$37:$Q$43,IF(L1338=TRUE,2,4))),P1337,IF($P1337+1&gt;$C$12,$C$12,$P1337+1))),0)</f>
        <v>1</v>
      </c>
      <c r="Q1338" s="159">
        <f t="shared" ca="1" si="594"/>
        <v>1</v>
      </c>
      <c r="R1338" s="207">
        <f t="shared" ca="1" si="620"/>
        <v>0</v>
      </c>
      <c r="S1338" s="208"/>
      <c r="T1338" s="159">
        <f t="shared" si="612"/>
        <v>0</v>
      </c>
      <c r="U1338" s="209" t="str">
        <f ca="1">IF(AND(T1338=-1,N1338=TRUE),"*",IF(AND(U1337="*",N1338=TRUE),"*",IF(AND(AND(L1338=TRUE,U1337="*"),J1338&lt;VLOOKUP(V1337+1,tbL!$M$38:$O$43,3)),"*","")))</f>
        <v/>
      </c>
      <c r="V1338" s="204">
        <f t="shared" ca="1" si="595"/>
        <v>1</v>
      </c>
      <c r="Y1338" s="159" t="str">
        <f t="shared" ca="1" si="596"/>
        <v/>
      </c>
      <c r="Z1338" s="159" t="str">
        <f t="shared" si="597"/>
        <v/>
      </c>
      <c r="AA1338" s="159">
        <f t="shared" ca="1" si="617"/>
        <v>1</v>
      </c>
      <c r="AC1338" s="161" t="str">
        <f t="shared" ca="1" si="598"/>
        <v/>
      </c>
      <c r="AD1338" s="161">
        <f t="shared" ca="1" si="599"/>
        <v>1</v>
      </c>
      <c r="AE1338" s="161" t="str">
        <f t="shared" ca="1" si="619"/>
        <v/>
      </c>
      <c r="AF1338" s="161">
        <f t="shared" ca="1" si="600"/>
        <v>1</v>
      </c>
      <c r="AG1338" s="161" t="str">
        <f t="shared" ca="1" si="601"/>
        <v/>
      </c>
      <c r="AH1338" s="161">
        <f t="shared" ca="1" si="602"/>
        <v>1</v>
      </c>
      <c r="AI1338" s="161" t="str">
        <f t="shared" ca="1" si="603"/>
        <v/>
      </c>
      <c r="AJ1338" s="161">
        <f t="shared" ca="1" si="604"/>
        <v>1</v>
      </c>
      <c r="AL1338" s="161" t="str">
        <f t="shared" ca="1" si="605"/>
        <v/>
      </c>
      <c r="AM1338" s="161">
        <f t="shared" ca="1" si="616"/>
        <v>1</v>
      </c>
      <c r="AN1338" s="161" t="str">
        <f t="shared" ca="1" si="606"/>
        <v/>
      </c>
      <c r="AO1338" s="161">
        <f t="shared" ca="1" si="615"/>
        <v>1</v>
      </c>
      <c r="AP1338" s="161" t="str">
        <f t="shared" ca="1" si="607"/>
        <v/>
      </c>
      <c r="AQ1338" s="161">
        <f t="shared" ca="1" si="613"/>
        <v>1</v>
      </c>
      <c r="AR1338" s="161" t="str">
        <f t="shared" ca="1" si="608"/>
        <v/>
      </c>
      <c r="AS1338" s="161">
        <f t="shared" ca="1" si="609"/>
        <v>1</v>
      </c>
      <c r="AT1338" s="159" t="str">
        <f t="shared" ca="1" si="618"/>
        <v/>
      </c>
      <c r="AU1338" s="210">
        <f t="shared" ca="1" si="593"/>
        <v>14</v>
      </c>
      <c r="AV1338" s="209"/>
      <c r="AW1338" s="204">
        <f t="shared" si="610"/>
        <v>15645.777777777765</v>
      </c>
      <c r="AX1338" s="159"/>
      <c r="AZ1338" s="159"/>
      <c r="BM1338" s="207"/>
      <c r="BN1338" s="212"/>
      <c r="BP1338" s="209"/>
      <c r="BQ1338" s="211"/>
      <c r="BR1338" s="211"/>
      <c r="BS1338" s="211"/>
      <c r="BT1338" s="211"/>
      <c r="BU1338" s="211"/>
      <c r="BV1338" s="211"/>
      <c r="BW1338" s="211"/>
      <c r="BX1338" s="211"/>
      <c r="BY1338" s="211"/>
      <c r="BZ1338" s="211"/>
      <c r="CA1338" s="209"/>
      <c r="CB1338" s="224"/>
      <c r="CC1338" s="204"/>
      <c r="CD1338" s="204"/>
      <c r="CE1338" s="204"/>
      <c r="CF1338" s="211"/>
      <c r="CG1338" s="211"/>
      <c r="CI1338" s="209"/>
      <c r="CJ1338" s="209"/>
      <c r="ES1338" s="165"/>
      <c r="ET1338" s="165"/>
      <c r="EU1338" s="166"/>
      <c r="EV1338" s="209"/>
      <c r="EW1338" s="211"/>
      <c r="EX1338" s="211"/>
      <c r="EY1338" s="211"/>
      <c r="EZ1338" s="211"/>
      <c r="FA1338" s="211"/>
      <c r="FD1338" s="165"/>
      <c r="FE1338" s="165"/>
      <c r="FF1338" s="166"/>
      <c r="FG1338" s="209"/>
      <c r="FH1338" s="211"/>
      <c r="FI1338" s="211"/>
      <c r="FJ1338" s="211"/>
      <c r="FK1338" s="211"/>
      <c r="FL1338" s="211"/>
    </row>
    <row r="1339" spans="9:168">
      <c r="I1339" s="221">
        <f t="shared" si="614"/>
        <v>135</v>
      </c>
      <c r="J1339" s="159">
        <f>'v-t_chart'!C1336</f>
        <v>61.9</v>
      </c>
      <c r="K1339" s="204">
        <f t="shared" ref="K1339:K1402" ca="1" si="621">IF($J1339=0,0,VLOOKUP($Q1339,$B$5:$C$11,2)*$J1339)</f>
        <v>181.30509999999998</v>
      </c>
      <c r="L1339" s="205" t="b">
        <f>IF('Input&amp;Output'!$C$3=10,phase_chart!C1336,IF('Input&amp;Output'!$C$3=21,phase_chart!G1336,IF('Input&amp;Output'!$C$3=22,phase_chart!K1336,IF('Input&amp;Output'!$C$3=31,phase_chart!O1336,IF('Input&amp;Output'!$C$3=32,phase_chart!S1336,"")))))</f>
        <v>1</v>
      </c>
      <c r="M1339" s="206" t="b">
        <f>IF('Input&amp;Output'!$C$3=10,phase_chart!D1336,IF('Input&amp;Output'!$C$3=21,phase_chart!H1336,IF('Input&amp;Output'!$C$3=22,phase_chart!L1336,IF('Input&amp;Output'!$C$3=31,phase_chart!P1336,IF('Input&amp;Output'!$C$3=32,phase_chart!T1336,"")))))</f>
        <v>0</v>
      </c>
      <c r="N1339" s="205" t="b">
        <f>IF('Input&amp;Output'!$C$3=10,phase_chart!E1336,IF('Input&amp;Output'!$C$3=21,phase_chart!I1336,IF('Input&amp;Output'!$C$3=22,phase_chart!M1336,IF('Input&amp;Output'!$C$3=31,phase_chart!Q1336,IF('Input&amp;Output'!$C$3=32,phase_chart!U1336,"")))))</f>
        <v>0</v>
      </c>
      <c r="P1339" s="159">
        <f ca="1">IF(NOT($J1339=0),IF($J1339&lt;IF($P1338=0,0,VLOOKUP(P1338,tbL!$M$37:$Q$43,IF(L1339=TRUE,2,4))),IF($J1339&gt;=VLOOKUP(P1338,tbL!$M$37:$Q$43,IF(L1339=TRUE,3,5)),$P1338,IF(AND(L1338=TRUE,L1339=TRUE),$P1338,$P1338-1)),IF(AND(L1339=TRUE,J1339=VLOOKUP(P1338,tbL!$M$37:$Q$43,IF(L1339=TRUE,2,4))),P1338,IF($P1338+1&gt;$C$12,$C$12,$P1338+1))),0)</f>
        <v>1</v>
      </c>
      <c r="Q1339" s="159">
        <f t="shared" ca="1" si="594"/>
        <v>1</v>
      </c>
      <c r="R1339" s="207">
        <f t="shared" ca="1" si="620"/>
        <v>0</v>
      </c>
      <c r="S1339" s="208"/>
      <c r="T1339" s="159">
        <f t="shared" si="612"/>
        <v>0</v>
      </c>
      <c r="U1339" s="209" t="str">
        <f ca="1">IF(AND(T1339=-1,N1339=TRUE),"*",IF(AND(U1338="*",N1339=TRUE),"*",IF(AND(AND(L1339=TRUE,U1338="*"),J1339&lt;VLOOKUP(V1338+1,tbL!$M$38:$O$43,3)),"*","")))</f>
        <v/>
      </c>
      <c r="V1339" s="204">
        <f t="shared" ca="1" si="595"/>
        <v>1</v>
      </c>
      <c r="Y1339" s="159" t="str">
        <f t="shared" ca="1" si="596"/>
        <v/>
      </c>
      <c r="Z1339" s="159" t="str">
        <f t="shared" si="597"/>
        <v/>
      </c>
      <c r="AA1339" s="159">
        <f t="shared" ca="1" si="617"/>
        <v>1</v>
      </c>
      <c r="AC1339" s="161" t="str">
        <f t="shared" ca="1" si="598"/>
        <v/>
      </c>
      <c r="AD1339" s="161">
        <f t="shared" ca="1" si="599"/>
        <v>1</v>
      </c>
      <c r="AE1339" s="161" t="str">
        <f t="shared" ca="1" si="619"/>
        <v/>
      </c>
      <c r="AF1339" s="161">
        <f t="shared" ca="1" si="600"/>
        <v>1</v>
      </c>
      <c r="AG1339" s="161" t="str">
        <f t="shared" ca="1" si="601"/>
        <v/>
      </c>
      <c r="AH1339" s="161">
        <f t="shared" ca="1" si="602"/>
        <v>1</v>
      </c>
      <c r="AI1339" s="161" t="str">
        <f t="shared" ca="1" si="603"/>
        <v/>
      </c>
      <c r="AJ1339" s="161">
        <f t="shared" ca="1" si="604"/>
        <v>1</v>
      </c>
      <c r="AL1339" s="161" t="str">
        <f t="shared" ca="1" si="605"/>
        <v/>
      </c>
      <c r="AM1339" s="161">
        <f t="shared" ca="1" si="616"/>
        <v>1</v>
      </c>
      <c r="AN1339" s="161" t="str">
        <f t="shared" ca="1" si="606"/>
        <v/>
      </c>
      <c r="AO1339" s="161">
        <f t="shared" ca="1" si="615"/>
        <v>1</v>
      </c>
      <c r="AP1339" s="161" t="str">
        <f t="shared" ca="1" si="607"/>
        <v/>
      </c>
      <c r="AQ1339" s="161">
        <f t="shared" ca="1" si="613"/>
        <v>1</v>
      </c>
      <c r="AR1339" s="161" t="str">
        <f t="shared" ca="1" si="608"/>
        <v/>
      </c>
      <c r="AS1339" s="161">
        <f t="shared" ca="1" si="609"/>
        <v>1</v>
      </c>
      <c r="AT1339" s="159" t="str">
        <f t="shared" ca="1" si="618"/>
        <v/>
      </c>
      <c r="AU1339" s="210">
        <f t="shared" ca="1" si="593"/>
        <v>14</v>
      </c>
      <c r="AV1339" s="209"/>
      <c r="AW1339" s="204">
        <f t="shared" si="610"/>
        <v>15662.97222222221</v>
      </c>
      <c r="AX1339" s="159"/>
      <c r="AZ1339" s="159"/>
      <c r="BM1339" s="207"/>
      <c r="BN1339" s="212"/>
      <c r="BP1339" s="209"/>
      <c r="BQ1339" s="211"/>
      <c r="BR1339" s="211"/>
      <c r="BS1339" s="211"/>
      <c r="BT1339" s="211"/>
      <c r="BU1339" s="211"/>
      <c r="BV1339" s="211"/>
      <c r="BW1339" s="211"/>
      <c r="BX1339" s="211"/>
      <c r="BY1339" s="211"/>
      <c r="BZ1339" s="211"/>
      <c r="CA1339" s="209"/>
      <c r="CB1339" s="224"/>
      <c r="CC1339" s="204"/>
      <c r="CD1339" s="204"/>
      <c r="CE1339" s="204"/>
      <c r="CF1339" s="211"/>
      <c r="CG1339" s="211"/>
      <c r="CI1339" s="209"/>
      <c r="CJ1339" s="209"/>
      <c r="ES1339" s="165"/>
      <c r="ET1339" s="165"/>
      <c r="EU1339" s="166"/>
      <c r="EV1339" s="209"/>
      <c r="EW1339" s="211"/>
      <c r="EX1339" s="211"/>
      <c r="EY1339" s="211"/>
      <c r="EZ1339" s="211"/>
      <c r="FA1339" s="211"/>
      <c r="FD1339" s="165"/>
      <c r="FE1339" s="165"/>
      <c r="FF1339" s="166"/>
      <c r="FG1339" s="209"/>
      <c r="FH1339" s="211"/>
      <c r="FI1339" s="211"/>
      <c r="FJ1339" s="211"/>
      <c r="FK1339" s="211"/>
      <c r="FL1339" s="211"/>
    </row>
    <row r="1340" spans="9:168">
      <c r="I1340" s="221">
        <f t="shared" si="614"/>
        <v>136</v>
      </c>
      <c r="J1340" s="159">
        <f>'v-t_chart'!C1337</f>
        <v>64.3</v>
      </c>
      <c r="K1340" s="204">
        <f t="shared" ca="1" si="621"/>
        <v>188.33469999999997</v>
      </c>
      <c r="L1340" s="205" t="b">
        <f>IF('Input&amp;Output'!$C$3=10,phase_chart!C1337,IF('Input&amp;Output'!$C$3=21,phase_chart!G1337,IF('Input&amp;Output'!$C$3=22,phase_chart!K1337,IF('Input&amp;Output'!$C$3=31,phase_chart!O1337,IF('Input&amp;Output'!$C$3=32,phase_chart!S1337,"")))))</f>
        <v>1</v>
      </c>
      <c r="M1340" s="206" t="b">
        <f>IF('Input&amp;Output'!$C$3=10,phase_chart!D1337,IF('Input&amp;Output'!$C$3=21,phase_chart!H1337,IF('Input&amp;Output'!$C$3=22,phase_chart!L1337,IF('Input&amp;Output'!$C$3=31,phase_chart!P1337,IF('Input&amp;Output'!$C$3=32,phase_chart!T1337,"")))))</f>
        <v>0</v>
      </c>
      <c r="N1340" s="205" t="b">
        <f>IF('Input&amp;Output'!$C$3=10,phase_chart!E1337,IF('Input&amp;Output'!$C$3=21,phase_chart!I1337,IF('Input&amp;Output'!$C$3=22,phase_chart!M1337,IF('Input&amp;Output'!$C$3=31,phase_chart!Q1337,IF('Input&amp;Output'!$C$3=32,phase_chart!U1337,"")))))</f>
        <v>0</v>
      </c>
      <c r="P1340" s="159">
        <f ca="1">IF(NOT($J1340=0),IF($J1340&lt;IF($P1339=0,0,VLOOKUP(P1339,tbL!$M$37:$Q$43,IF(L1340=TRUE,2,4))),IF($J1340&gt;=VLOOKUP(P1339,tbL!$M$37:$Q$43,IF(L1340=TRUE,3,5)),$P1339,IF(AND(L1339=TRUE,L1340=TRUE),$P1339,$P1339-1)),IF(AND(L1340=TRUE,J1340=VLOOKUP(P1339,tbL!$M$37:$Q$43,IF(L1340=TRUE,2,4))),P1339,IF($P1339+1&gt;$C$12,$C$12,$P1339+1))),0)</f>
        <v>1</v>
      </c>
      <c r="Q1340" s="159">
        <f t="shared" ca="1" si="594"/>
        <v>1</v>
      </c>
      <c r="R1340" s="207">
        <f t="shared" ca="1" si="620"/>
        <v>0</v>
      </c>
      <c r="S1340" s="208"/>
      <c r="T1340" s="159">
        <f t="shared" si="612"/>
        <v>0</v>
      </c>
      <c r="U1340" s="209" t="str">
        <f ca="1">IF(AND(T1340=-1,N1340=TRUE),"*",IF(AND(U1339="*",N1340=TRUE),"*",IF(AND(AND(L1340=TRUE,U1339="*"),J1340&lt;VLOOKUP(V1339+1,tbL!$M$38:$O$43,3)),"*","")))</f>
        <v/>
      </c>
      <c r="V1340" s="204">
        <f t="shared" ca="1" si="595"/>
        <v>1</v>
      </c>
      <c r="Y1340" s="159" t="str">
        <f t="shared" ca="1" si="596"/>
        <v/>
      </c>
      <c r="Z1340" s="159" t="str">
        <f t="shared" si="597"/>
        <v/>
      </c>
      <c r="AA1340" s="159">
        <f t="shared" ca="1" si="617"/>
        <v>1</v>
      </c>
      <c r="AC1340" s="161" t="str">
        <f t="shared" ca="1" si="598"/>
        <v/>
      </c>
      <c r="AD1340" s="161">
        <f t="shared" ca="1" si="599"/>
        <v>1</v>
      </c>
      <c r="AE1340" s="161" t="str">
        <f t="shared" ca="1" si="619"/>
        <v/>
      </c>
      <c r="AF1340" s="161">
        <f t="shared" ca="1" si="600"/>
        <v>1</v>
      </c>
      <c r="AG1340" s="161" t="str">
        <f t="shared" ca="1" si="601"/>
        <v/>
      </c>
      <c r="AH1340" s="161">
        <f t="shared" ca="1" si="602"/>
        <v>1</v>
      </c>
      <c r="AI1340" s="161" t="str">
        <f t="shared" ca="1" si="603"/>
        <v/>
      </c>
      <c r="AJ1340" s="161">
        <f t="shared" ca="1" si="604"/>
        <v>1</v>
      </c>
      <c r="AL1340" s="161" t="str">
        <f t="shared" ca="1" si="605"/>
        <v/>
      </c>
      <c r="AM1340" s="161">
        <f t="shared" ca="1" si="616"/>
        <v>1</v>
      </c>
      <c r="AN1340" s="161" t="str">
        <f t="shared" ca="1" si="606"/>
        <v/>
      </c>
      <c r="AO1340" s="161">
        <f t="shared" ca="1" si="615"/>
        <v>1</v>
      </c>
      <c r="AP1340" s="161" t="str">
        <f t="shared" ca="1" si="607"/>
        <v/>
      </c>
      <c r="AQ1340" s="161">
        <f t="shared" ca="1" si="613"/>
        <v>1</v>
      </c>
      <c r="AR1340" s="161" t="str">
        <f t="shared" ca="1" si="608"/>
        <v/>
      </c>
      <c r="AS1340" s="161">
        <f t="shared" ca="1" si="609"/>
        <v>1</v>
      </c>
      <c r="AT1340" s="159" t="str">
        <f t="shared" ca="1" si="618"/>
        <v/>
      </c>
      <c r="AU1340" s="210">
        <f t="shared" ca="1" si="593"/>
        <v>14</v>
      </c>
      <c r="AV1340" s="209"/>
      <c r="AW1340" s="204">
        <f t="shared" si="610"/>
        <v>15680.833333333321</v>
      </c>
      <c r="AX1340" s="159"/>
      <c r="AZ1340" s="159"/>
      <c r="BM1340" s="207"/>
      <c r="BN1340" s="212"/>
      <c r="BP1340" s="209"/>
      <c r="BQ1340" s="211"/>
      <c r="BR1340" s="211"/>
      <c r="BS1340" s="211"/>
      <c r="BT1340" s="211"/>
      <c r="BU1340" s="211"/>
      <c r="BV1340" s="211"/>
      <c r="BW1340" s="211"/>
      <c r="BX1340" s="211"/>
      <c r="BY1340" s="211"/>
      <c r="BZ1340" s="211"/>
      <c r="CA1340" s="209"/>
      <c r="CB1340" s="224"/>
      <c r="CC1340" s="204"/>
      <c r="CD1340" s="204"/>
      <c r="CE1340" s="204"/>
      <c r="CF1340" s="211"/>
      <c r="CG1340" s="211"/>
      <c r="CI1340" s="209"/>
      <c r="CJ1340" s="209"/>
      <c r="ES1340" s="165"/>
      <c r="ET1340" s="165"/>
      <c r="EU1340" s="166"/>
      <c r="EV1340" s="209"/>
      <c r="EW1340" s="211"/>
      <c r="EX1340" s="211"/>
      <c r="EY1340" s="211"/>
      <c r="EZ1340" s="211"/>
      <c r="FA1340" s="211"/>
      <c r="FD1340" s="165"/>
      <c r="FE1340" s="165"/>
      <c r="FF1340" s="166"/>
      <c r="FG1340" s="209"/>
      <c r="FH1340" s="211"/>
      <c r="FI1340" s="211"/>
      <c r="FJ1340" s="211"/>
      <c r="FK1340" s="211"/>
      <c r="FL1340" s="211"/>
    </row>
    <row r="1341" spans="9:168">
      <c r="I1341" s="221">
        <f t="shared" si="614"/>
        <v>137</v>
      </c>
      <c r="J1341" s="159">
        <f>'v-t_chart'!C1338</f>
        <v>66.400000000000006</v>
      </c>
      <c r="K1341" s="204">
        <f t="shared" ca="1" si="621"/>
        <v>194.48560000000001</v>
      </c>
      <c r="L1341" s="205" t="b">
        <f>IF('Input&amp;Output'!$C$3=10,phase_chart!C1338,IF('Input&amp;Output'!$C$3=21,phase_chart!G1338,IF('Input&amp;Output'!$C$3=22,phase_chart!K1338,IF('Input&amp;Output'!$C$3=31,phase_chart!O1338,IF('Input&amp;Output'!$C$3=32,phase_chart!S1338,"")))))</f>
        <v>1</v>
      </c>
      <c r="M1341" s="206" t="b">
        <f>IF('Input&amp;Output'!$C$3=10,phase_chart!D1338,IF('Input&amp;Output'!$C$3=21,phase_chart!H1338,IF('Input&amp;Output'!$C$3=22,phase_chart!L1338,IF('Input&amp;Output'!$C$3=31,phase_chart!P1338,IF('Input&amp;Output'!$C$3=32,phase_chart!T1338,"")))))</f>
        <v>0</v>
      </c>
      <c r="N1341" s="205" t="b">
        <f>IF('Input&amp;Output'!$C$3=10,phase_chart!E1338,IF('Input&amp;Output'!$C$3=21,phase_chart!I1338,IF('Input&amp;Output'!$C$3=22,phase_chart!M1338,IF('Input&amp;Output'!$C$3=31,phase_chart!Q1338,IF('Input&amp;Output'!$C$3=32,phase_chart!U1338,"")))))</f>
        <v>0</v>
      </c>
      <c r="P1341" s="159">
        <f ca="1">IF(NOT($J1341=0),IF($J1341&lt;IF($P1340=0,0,VLOOKUP(P1340,tbL!$M$37:$Q$43,IF(L1341=TRUE,2,4))),IF($J1341&gt;=VLOOKUP(P1340,tbL!$M$37:$Q$43,IF(L1341=TRUE,3,5)),$P1340,IF(AND(L1340=TRUE,L1341=TRUE),$P1340,$P1340-1)),IF(AND(L1341=TRUE,J1341=VLOOKUP(P1340,tbL!$M$37:$Q$43,IF(L1341=TRUE,2,4))),P1340,IF($P1340+1&gt;$C$12,$C$12,$P1340+1))),0)</f>
        <v>1</v>
      </c>
      <c r="Q1341" s="159">
        <f t="shared" ca="1" si="594"/>
        <v>1</v>
      </c>
      <c r="R1341" s="207">
        <f t="shared" ca="1" si="620"/>
        <v>0</v>
      </c>
      <c r="S1341" s="208"/>
      <c r="T1341" s="159">
        <f t="shared" si="612"/>
        <v>0</v>
      </c>
      <c r="U1341" s="209" t="str">
        <f ca="1">IF(AND(T1341=-1,N1341=TRUE),"*",IF(AND(U1340="*",N1341=TRUE),"*",IF(AND(AND(L1341=TRUE,U1340="*"),J1341&lt;VLOOKUP(V1340+1,tbL!$M$38:$O$43,3)),"*","")))</f>
        <v/>
      </c>
      <c r="V1341" s="204">
        <f t="shared" ca="1" si="595"/>
        <v>1</v>
      </c>
      <c r="Y1341" s="159" t="str">
        <f t="shared" ca="1" si="596"/>
        <v/>
      </c>
      <c r="Z1341" s="159" t="str">
        <f t="shared" si="597"/>
        <v/>
      </c>
      <c r="AA1341" s="159">
        <f t="shared" ca="1" si="617"/>
        <v>1</v>
      </c>
      <c r="AC1341" s="161" t="str">
        <f t="shared" ca="1" si="598"/>
        <v/>
      </c>
      <c r="AD1341" s="161">
        <f t="shared" ca="1" si="599"/>
        <v>1</v>
      </c>
      <c r="AE1341" s="161" t="str">
        <f t="shared" ca="1" si="619"/>
        <v/>
      </c>
      <c r="AF1341" s="161">
        <f t="shared" ca="1" si="600"/>
        <v>1</v>
      </c>
      <c r="AG1341" s="161" t="str">
        <f t="shared" ca="1" si="601"/>
        <v/>
      </c>
      <c r="AH1341" s="161">
        <f t="shared" ca="1" si="602"/>
        <v>1</v>
      </c>
      <c r="AI1341" s="161" t="str">
        <f t="shared" ca="1" si="603"/>
        <v/>
      </c>
      <c r="AJ1341" s="161">
        <f t="shared" ca="1" si="604"/>
        <v>1</v>
      </c>
      <c r="AL1341" s="161" t="str">
        <f t="shared" ca="1" si="605"/>
        <v/>
      </c>
      <c r="AM1341" s="161">
        <f t="shared" ca="1" si="616"/>
        <v>1</v>
      </c>
      <c r="AN1341" s="161" t="str">
        <f t="shared" ca="1" si="606"/>
        <v/>
      </c>
      <c r="AO1341" s="161">
        <f t="shared" ca="1" si="615"/>
        <v>1</v>
      </c>
      <c r="AP1341" s="161" t="str">
        <f t="shared" ca="1" si="607"/>
        <v/>
      </c>
      <c r="AQ1341" s="161">
        <f t="shared" ca="1" si="613"/>
        <v>1</v>
      </c>
      <c r="AR1341" s="161" t="str">
        <f t="shared" ca="1" si="608"/>
        <v/>
      </c>
      <c r="AS1341" s="161">
        <f t="shared" ca="1" si="609"/>
        <v>1</v>
      </c>
      <c r="AT1341" s="159" t="str">
        <f t="shared" ca="1" si="618"/>
        <v/>
      </c>
      <c r="AU1341" s="210">
        <f t="shared" ca="1" si="593"/>
        <v>14</v>
      </c>
      <c r="AV1341" s="209"/>
      <c r="AW1341" s="204">
        <f t="shared" si="610"/>
        <v>15699.277777777766</v>
      </c>
      <c r="AX1341" s="159"/>
      <c r="AZ1341" s="159"/>
      <c r="BM1341" s="207"/>
      <c r="BN1341" s="212"/>
      <c r="BP1341" s="209"/>
      <c r="BQ1341" s="211"/>
      <c r="BR1341" s="211"/>
      <c r="BS1341" s="211"/>
      <c r="BT1341" s="211"/>
      <c r="BU1341" s="211"/>
      <c r="BV1341" s="211"/>
      <c r="BW1341" s="211"/>
      <c r="BX1341" s="211"/>
      <c r="BY1341" s="211"/>
      <c r="BZ1341" s="211"/>
      <c r="CA1341" s="209"/>
      <c r="CB1341" s="224"/>
      <c r="CC1341" s="204"/>
      <c r="CD1341" s="204"/>
      <c r="CE1341" s="204"/>
      <c r="CF1341" s="211"/>
      <c r="CG1341" s="211"/>
      <c r="CI1341" s="209"/>
      <c r="CJ1341" s="209"/>
      <c r="ES1341" s="165"/>
      <c r="ET1341" s="165"/>
      <c r="EU1341" s="166"/>
      <c r="EV1341" s="209"/>
      <c r="EW1341" s="211"/>
      <c r="EX1341" s="211"/>
      <c r="EY1341" s="211"/>
      <c r="EZ1341" s="211"/>
      <c r="FA1341" s="211"/>
      <c r="FD1341" s="165"/>
      <c r="FE1341" s="165"/>
      <c r="FF1341" s="166"/>
      <c r="FG1341" s="209"/>
      <c r="FH1341" s="211"/>
      <c r="FI1341" s="211"/>
      <c r="FJ1341" s="211"/>
      <c r="FK1341" s="211"/>
      <c r="FL1341" s="211"/>
    </row>
    <row r="1342" spans="9:168">
      <c r="I1342" s="221">
        <f t="shared" si="614"/>
        <v>138</v>
      </c>
      <c r="J1342" s="159">
        <f>'v-t_chart'!C1339</f>
        <v>68.099999999999994</v>
      </c>
      <c r="K1342" s="204">
        <f t="shared" ca="1" si="621"/>
        <v>199.46489999999997</v>
      </c>
      <c r="L1342" s="205" t="b">
        <f>IF('Input&amp;Output'!$C$3=10,phase_chart!C1339,IF('Input&amp;Output'!$C$3=21,phase_chart!G1339,IF('Input&amp;Output'!$C$3=22,phase_chart!K1339,IF('Input&amp;Output'!$C$3=31,phase_chart!O1339,IF('Input&amp;Output'!$C$3=32,phase_chart!S1339,"")))))</f>
        <v>1</v>
      </c>
      <c r="M1342" s="206" t="b">
        <f>IF('Input&amp;Output'!$C$3=10,phase_chart!D1339,IF('Input&amp;Output'!$C$3=21,phase_chart!H1339,IF('Input&amp;Output'!$C$3=22,phase_chart!L1339,IF('Input&amp;Output'!$C$3=31,phase_chart!P1339,IF('Input&amp;Output'!$C$3=32,phase_chart!T1339,"")))))</f>
        <v>0</v>
      </c>
      <c r="N1342" s="205" t="b">
        <f>IF('Input&amp;Output'!$C$3=10,phase_chart!E1339,IF('Input&amp;Output'!$C$3=21,phase_chart!I1339,IF('Input&amp;Output'!$C$3=22,phase_chart!M1339,IF('Input&amp;Output'!$C$3=31,phase_chart!Q1339,IF('Input&amp;Output'!$C$3=32,phase_chart!U1339,"")))))</f>
        <v>0</v>
      </c>
      <c r="P1342" s="159">
        <f ca="1">IF(NOT($J1342=0),IF($J1342&lt;IF($P1341=0,0,VLOOKUP(P1341,tbL!$M$37:$Q$43,IF(L1342=TRUE,2,4))),IF($J1342&gt;=VLOOKUP(P1341,tbL!$M$37:$Q$43,IF(L1342=TRUE,3,5)),$P1341,IF(AND(L1341=TRUE,L1342=TRUE),$P1341,$P1341-1)),IF(AND(L1342=TRUE,J1342=VLOOKUP(P1341,tbL!$M$37:$Q$43,IF(L1342=TRUE,2,4))),P1341,IF($P1341+1&gt;$C$12,$C$12,$P1341+1))),0)</f>
        <v>1</v>
      </c>
      <c r="Q1342" s="159">
        <f t="shared" ca="1" si="594"/>
        <v>1</v>
      </c>
      <c r="R1342" s="207">
        <f t="shared" ca="1" si="620"/>
        <v>0</v>
      </c>
      <c r="S1342" s="208"/>
      <c r="T1342" s="159">
        <f t="shared" si="612"/>
        <v>0</v>
      </c>
      <c r="U1342" s="209" t="str">
        <f ca="1">IF(AND(T1342=-1,N1342=TRUE),"*",IF(AND(U1341="*",N1342=TRUE),"*",IF(AND(AND(L1342=TRUE,U1341="*"),J1342&lt;VLOOKUP(V1341+1,tbL!$M$38:$O$43,3)),"*","")))</f>
        <v/>
      </c>
      <c r="V1342" s="204">
        <f t="shared" ca="1" si="595"/>
        <v>1</v>
      </c>
      <c r="Y1342" s="159" t="str">
        <f t="shared" ca="1" si="596"/>
        <v/>
      </c>
      <c r="Z1342" s="159" t="str">
        <f t="shared" si="597"/>
        <v/>
      </c>
      <c r="AA1342" s="159">
        <f t="shared" ca="1" si="617"/>
        <v>1</v>
      </c>
      <c r="AC1342" s="161" t="str">
        <f t="shared" ca="1" si="598"/>
        <v/>
      </c>
      <c r="AD1342" s="161">
        <f t="shared" ca="1" si="599"/>
        <v>1</v>
      </c>
      <c r="AE1342" s="161" t="str">
        <f t="shared" ca="1" si="619"/>
        <v/>
      </c>
      <c r="AF1342" s="161">
        <f t="shared" ca="1" si="600"/>
        <v>1</v>
      </c>
      <c r="AG1342" s="161" t="str">
        <f t="shared" ca="1" si="601"/>
        <v/>
      </c>
      <c r="AH1342" s="161">
        <f t="shared" ca="1" si="602"/>
        <v>1</v>
      </c>
      <c r="AI1342" s="161" t="str">
        <f t="shared" ca="1" si="603"/>
        <v/>
      </c>
      <c r="AJ1342" s="161">
        <f t="shared" ca="1" si="604"/>
        <v>1</v>
      </c>
      <c r="AL1342" s="161" t="str">
        <f t="shared" ca="1" si="605"/>
        <v/>
      </c>
      <c r="AM1342" s="161">
        <f t="shared" ca="1" si="616"/>
        <v>1</v>
      </c>
      <c r="AN1342" s="161" t="str">
        <f t="shared" ca="1" si="606"/>
        <v/>
      </c>
      <c r="AO1342" s="161">
        <f t="shared" ca="1" si="615"/>
        <v>1</v>
      </c>
      <c r="AP1342" s="161" t="str">
        <f t="shared" ca="1" si="607"/>
        <v/>
      </c>
      <c r="AQ1342" s="161">
        <f t="shared" ca="1" si="613"/>
        <v>1</v>
      </c>
      <c r="AR1342" s="161" t="str">
        <f t="shared" ca="1" si="608"/>
        <v/>
      </c>
      <c r="AS1342" s="161">
        <f t="shared" ca="1" si="609"/>
        <v>1</v>
      </c>
      <c r="AT1342" s="159" t="str">
        <f t="shared" ca="1" si="618"/>
        <v/>
      </c>
      <c r="AU1342" s="210">
        <f t="shared" ca="1" si="593"/>
        <v>14</v>
      </c>
      <c r="AV1342" s="209"/>
      <c r="AW1342" s="204">
        <f t="shared" si="610"/>
        <v>15718.194444444433</v>
      </c>
      <c r="AX1342" s="159"/>
      <c r="AZ1342" s="159"/>
      <c r="BM1342" s="207"/>
      <c r="BN1342" s="212"/>
      <c r="BP1342" s="209"/>
      <c r="BQ1342" s="211"/>
      <c r="BR1342" s="211"/>
      <c r="BS1342" s="211"/>
      <c r="BT1342" s="211"/>
      <c r="BU1342" s="211"/>
      <c r="BV1342" s="211"/>
      <c r="BW1342" s="211"/>
      <c r="BX1342" s="211"/>
      <c r="BY1342" s="211"/>
      <c r="BZ1342" s="211"/>
      <c r="CA1342" s="209"/>
      <c r="CB1342" s="224"/>
      <c r="CC1342" s="204"/>
      <c r="CD1342" s="204"/>
      <c r="CE1342" s="204"/>
      <c r="CF1342" s="211"/>
      <c r="CG1342" s="211"/>
      <c r="CI1342" s="209"/>
      <c r="CJ1342" s="209"/>
      <c r="ES1342" s="165"/>
      <c r="ET1342" s="165"/>
      <c r="EU1342" s="166"/>
      <c r="EV1342" s="209"/>
      <c r="EW1342" s="211"/>
      <c r="EX1342" s="211"/>
      <c r="EY1342" s="211"/>
      <c r="EZ1342" s="211"/>
      <c r="FA1342" s="211"/>
      <c r="FD1342" s="165"/>
      <c r="FE1342" s="165"/>
      <c r="FF1342" s="166"/>
      <c r="FG1342" s="209"/>
      <c r="FH1342" s="211"/>
      <c r="FI1342" s="211"/>
      <c r="FJ1342" s="211"/>
      <c r="FK1342" s="211"/>
      <c r="FL1342" s="211"/>
    </row>
    <row r="1343" spans="9:168">
      <c r="I1343" s="221">
        <f t="shared" si="614"/>
        <v>139</v>
      </c>
      <c r="J1343" s="159">
        <f>'v-t_chart'!C1340</f>
        <v>69.599999999999994</v>
      </c>
      <c r="K1343" s="204">
        <f t="shared" ca="1" si="621"/>
        <v>203.85839999999996</v>
      </c>
      <c r="L1343" s="205" t="b">
        <f>IF('Input&amp;Output'!$C$3=10,phase_chart!C1340,IF('Input&amp;Output'!$C$3=21,phase_chart!G1340,IF('Input&amp;Output'!$C$3=22,phase_chart!K1340,IF('Input&amp;Output'!$C$3=31,phase_chart!O1340,IF('Input&amp;Output'!$C$3=32,phase_chart!S1340,"")))))</f>
        <v>1</v>
      </c>
      <c r="M1343" s="206" t="b">
        <f>IF('Input&amp;Output'!$C$3=10,phase_chart!D1340,IF('Input&amp;Output'!$C$3=21,phase_chart!H1340,IF('Input&amp;Output'!$C$3=22,phase_chart!L1340,IF('Input&amp;Output'!$C$3=31,phase_chart!P1340,IF('Input&amp;Output'!$C$3=32,phase_chart!T1340,"")))))</f>
        <v>0</v>
      </c>
      <c r="N1343" s="205" t="b">
        <f>IF('Input&amp;Output'!$C$3=10,phase_chart!E1340,IF('Input&amp;Output'!$C$3=21,phase_chart!I1340,IF('Input&amp;Output'!$C$3=22,phase_chart!M1340,IF('Input&amp;Output'!$C$3=31,phase_chart!Q1340,IF('Input&amp;Output'!$C$3=32,phase_chart!U1340,"")))))</f>
        <v>0</v>
      </c>
      <c r="P1343" s="159">
        <f ca="1">IF(NOT($J1343=0),IF($J1343&lt;IF($P1342=0,0,VLOOKUP(P1342,tbL!$M$37:$Q$43,IF(L1343=TRUE,2,4))),IF($J1343&gt;=VLOOKUP(P1342,tbL!$M$37:$Q$43,IF(L1343=TRUE,3,5)),$P1342,IF(AND(L1342=TRUE,L1343=TRUE),$P1342,$P1342-1)),IF(AND(L1343=TRUE,J1343=VLOOKUP(P1342,tbL!$M$37:$Q$43,IF(L1343=TRUE,2,4))),P1342,IF($P1342+1&gt;$C$12,$C$12,$P1342+1))),0)</f>
        <v>1</v>
      </c>
      <c r="Q1343" s="159">
        <f t="shared" ca="1" si="594"/>
        <v>1</v>
      </c>
      <c r="R1343" s="207">
        <f t="shared" ca="1" si="620"/>
        <v>0</v>
      </c>
      <c r="S1343" s="208"/>
      <c r="T1343" s="159">
        <f t="shared" si="612"/>
        <v>0</v>
      </c>
      <c r="U1343" s="209" t="str">
        <f ca="1">IF(AND(T1343=-1,N1343=TRUE),"*",IF(AND(U1342="*",N1343=TRUE),"*",IF(AND(AND(L1343=TRUE,U1342="*"),J1343&lt;VLOOKUP(V1342+1,tbL!$M$38:$O$43,3)),"*","")))</f>
        <v/>
      </c>
      <c r="V1343" s="204">
        <f t="shared" ca="1" si="595"/>
        <v>1</v>
      </c>
      <c r="Y1343" s="159" t="str">
        <f t="shared" ca="1" si="596"/>
        <v/>
      </c>
      <c r="Z1343" s="159" t="str">
        <f t="shared" si="597"/>
        <v/>
      </c>
      <c r="AA1343" s="159">
        <f t="shared" ca="1" si="617"/>
        <v>1</v>
      </c>
      <c r="AC1343" s="161" t="str">
        <f t="shared" ca="1" si="598"/>
        <v/>
      </c>
      <c r="AD1343" s="161">
        <f t="shared" ca="1" si="599"/>
        <v>1</v>
      </c>
      <c r="AE1343" s="161" t="str">
        <f t="shared" ca="1" si="619"/>
        <v/>
      </c>
      <c r="AF1343" s="161">
        <f t="shared" ca="1" si="600"/>
        <v>1</v>
      </c>
      <c r="AG1343" s="161" t="str">
        <f t="shared" ca="1" si="601"/>
        <v/>
      </c>
      <c r="AH1343" s="161">
        <f t="shared" ca="1" si="602"/>
        <v>1</v>
      </c>
      <c r="AI1343" s="161" t="str">
        <f t="shared" ca="1" si="603"/>
        <v/>
      </c>
      <c r="AJ1343" s="161">
        <f t="shared" ca="1" si="604"/>
        <v>1</v>
      </c>
      <c r="AL1343" s="161" t="str">
        <f t="shared" ca="1" si="605"/>
        <v/>
      </c>
      <c r="AM1343" s="161">
        <f t="shared" ca="1" si="616"/>
        <v>1</v>
      </c>
      <c r="AN1343" s="161" t="str">
        <f t="shared" ca="1" si="606"/>
        <v/>
      </c>
      <c r="AO1343" s="161">
        <f t="shared" ca="1" si="615"/>
        <v>1</v>
      </c>
      <c r="AP1343" s="161" t="str">
        <f t="shared" ca="1" si="607"/>
        <v/>
      </c>
      <c r="AQ1343" s="161">
        <f t="shared" ca="1" si="613"/>
        <v>1</v>
      </c>
      <c r="AR1343" s="161" t="str">
        <f t="shared" ca="1" si="608"/>
        <v/>
      </c>
      <c r="AS1343" s="161">
        <f t="shared" ca="1" si="609"/>
        <v>1</v>
      </c>
      <c r="AT1343" s="159" t="str">
        <f t="shared" ca="1" si="618"/>
        <v/>
      </c>
      <c r="AU1343" s="210">
        <f t="shared" ca="1" si="593"/>
        <v>14</v>
      </c>
      <c r="AV1343" s="209"/>
      <c r="AW1343" s="204">
        <f t="shared" si="610"/>
        <v>15737.527777777766</v>
      </c>
      <c r="AX1343" s="159"/>
      <c r="AZ1343" s="159"/>
      <c r="BM1343" s="207"/>
      <c r="BN1343" s="212"/>
      <c r="BP1343" s="209"/>
      <c r="BQ1343" s="211"/>
      <c r="BR1343" s="211"/>
      <c r="BS1343" s="211"/>
      <c r="BT1343" s="211"/>
      <c r="BU1343" s="211"/>
      <c r="BV1343" s="211"/>
      <c r="BW1343" s="211"/>
      <c r="BX1343" s="211"/>
      <c r="BY1343" s="211"/>
      <c r="BZ1343" s="211"/>
      <c r="CA1343" s="209"/>
      <c r="CB1343" s="224"/>
      <c r="CC1343" s="204"/>
      <c r="CD1343" s="204"/>
      <c r="CE1343" s="204"/>
      <c r="CF1343" s="211"/>
      <c r="CG1343" s="211"/>
      <c r="CI1343" s="209"/>
      <c r="CJ1343" s="209"/>
      <c r="ES1343" s="165"/>
      <c r="ET1343" s="165"/>
      <c r="EU1343" s="166"/>
      <c r="EV1343" s="209"/>
      <c r="EW1343" s="211"/>
      <c r="EX1343" s="211"/>
      <c r="EY1343" s="211"/>
      <c r="EZ1343" s="211"/>
      <c r="FA1343" s="211"/>
      <c r="FD1343" s="165"/>
      <c r="FE1343" s="165"/>
      <c r="FF1343" s="166"/>
      <c r="FG1343" s="209"/>
      <c r="FH1343" s="211"/>
      <c r="FI1343" s="211"/>
      <c r="FJ1343" s="211"/>
      <c r="FK1343" s="211"/>
      <c r="FL1343" s="211"/>
    </row>
    <row r="1344" spans="9:168">
      <c r="I1344" s="221">
        <f t="shared" si="614"/>
        <v>140</v>
      </c>
      <c r="J1344" s="159">
        <f>'v-t_chart'!C1341</f>
        <v>70.7</v>
      </c>
      <c r="K1344" s="204">
        <f t="shared" ca="1" si="621"/>
        <v>207.08029999999999</v>
      </c>
      <c r="L1344" s="205" t="b">
        <f>IF('Input&amp;Output'!$C$3=10,phase_chart!C1341,IF('Input&amp;Output'!$C$3=21,phase_chart!G1341,IF('Input&amp;Output'!$C$3=22,phase_chart!K1341,IF('Input&amp;Output'!$C$3=31,phase_chart!O1341,IF('Input&amp;Output'!$C$3=32,phase_chart!S1341,"")))))</f>
        <v>1</v>
      </c>
      <c r="M1344" s="206" t="b">
        <f>IF('Input&amp;Output'!$C$3=10,phase_chart!D1341,IF('Input&amp;Output'!$C$3=21,phase_chart!H1341,IF('Input&amp;Output'!$C$3=22,phase_chart!L1341,IF('Input&amp;Output'!$C$3=31,phase_chart!P1341,IF('Input&amp;Output'!$C$3=32,phase_chart!T1341,"")))))</f>
        <v>0</v>
      </c>
      <c r="N1344" s="205" t="b">
        <f>IF('Input&amp;Output'!$C$3=10,phase_chart!E1341,IF('Input&amp;Output'!$C$3=21,phase_chart!I1341,IF('Input&amp;Output'!$C$3=22,phase_chart!M1341,IF('Input&amp;Output'!$C$3=31,phase_chart!Q1341,IF('Input&amp;Output'!$C$3=32,phase_chart!U1341,"")))))</f>
        <v>0</v>
      </c>
      <c r="P1344" s="159">
        <f ca="1">IF(NOT($J1344=0),IF($J1344&lt;IF($P1343=0,0,VLOOKUP(P1343,tbL!$M$37:$Q$43,IF(L1344=TRUE,2,4))),IF($J1344&gt;=VLOOKUP(P1343,tbL!$M$37:$Q$43,IF(L1344=TRUE,3,5)),$P1343,IF(AND(L1343=TRUE,L1344=TRUE),$P1343,$P1343-1)),IF(AND(L1344=TRUE,J1344=VLOOKUP(P1343,tbL!$M$37:$Q$43,IF(L1344=TRUE,2,4))),P1343,IF($P1343+1&gt;$C$12,$C$12,$P1343+1))),0)</f>
        <v>1</v>
      </c>
      <c r="Q1344" s="159">
        <f t="shared" ca="1" si="594"/>
        <v>1</v>
      </c>
      <c r="R1344" s="207">
        <f t="shared" ca="1" si="620"/>
        <v>0</v>
      </c>
      <c r="S1344" s="208"/>
      <c r="T1344" s="159">
        <f t="shared" si="612"/>
        <v>0</v>
      </c>
      <c r="U1344" s="209" t="str">
        <f ca="1">IF(AND(T1344=-1,N1344=TRUE),"*",IF(AND(U1343="*",N1344=TRUE),"*",IF(AND(AND(L1344=TRUE,U1343="*"),J1344&lt;VLOOKUP(V1343+1,tbL!$M$38:$O$43,3)),"*","")))</f>
        <v/>
      </c>
      <c r="V1344" s="204">
        <f t="shared" ca="1" si="595"/>
        <v>1</v>
      </c>
      <c r="Y1344" s="159" t="str">
        <f t="shared" ca="1" si="596"/>
        <v/>
      </c>
      <c r="Z1344" s="159" t="str">
        <f t="shared" si="597"/>
        <v/>
      </c>
      <c r="AA1344" s="159">
        <f t="shared" ca="1" si="617"/>
        <v>1</v>
      </c>
      <c r="AC1344" s="161" t="str">
        <f t="shared" ca="1" si="598"/>
        <v/>
      </c>
      <c r="AD1344" s="161">
        <f t="shared" ca="1" si="599"/>
        <v>1</v>
      </c>
      <c r="AE1344" s="161" t="str">
        <f t="shared" ca="1" si="619"/>
        <v/>
      </c>
      <c r="AF1344" s="161">
        <f t="shared" ca="1" si="600"/>
        <v>1</v>
      </c>
      <c r="AG1344" s="161" t="str">
        <f t="shared" ca="1" si="601"/>
        <v/>
      </c>
      <c r="AH1344" s="161">
        <f t="shared" ca="1" si="602"/>
        <v>1</v>
      </c>
      <c r="AI1344" s="161" t="str">
        <f t="shared" ca="1" si="603"/>
        <v/>
      </c>
      <c r="AJ1344" s="161">
        <f t="shared" ca="1" si="604"/>
        <v>1</v>
      </c>
      <c r="AL1344" s="161" t="str">
        <f t="shared" ca="1" si="605"/>
        <v/>
      </c>
      <c r="AM1344" s="161">
        <f t="shared" ca="1" si="616"/>
        <v>1</v>
      </c>
      <c r="AN1344" s="161" t="str">
        <f t="shared" ca="1" si="606"/>
        <v/>
      </c>
      <c r="AO1344" s="161">
        <f t="shared" ca="1" si="615"/>
        <v>1</v>
      </c>
      <c r="AP1344" s="161" t="str">
        <f t="shared" ca="1" si="607"/>
        <v/>
      </c>
      <c r="AQ1344" s="161">
        <f t="shared" ca="1" si="613"/>
        <v>1</v>
      </c>
      <c r="AR1344" s="161" t="str">
        <f t="shared" ca="1" si="608"/>
        <v/>
      </c>
      <c r="AS1344" s="161">
        <f t="shared" ca="1" si="609"/>
        <v>1</v>
      </c>
      <c r="AT1344" s="159" t="str">
        <f t="shared" ca="1" si="618"/>
        <v/>
      </c>
      <c r="AU1344" s="210">
        <f t="shared" ca="1" si="593"/>
        <v>14</v>
      </c>
      <c r="AV1344" s="209"/>
      <c r="AW1344" s="204">
        <f t="shared" si="610"/>
        <v>15757.166666666655</v>
      </c>
      <c r="AX1344" s="159"/>
      <c r="AZ1344" s="159"/>
      <c r="BM1344" s="207"/>
      <c r="BN1344" s="212"/>
      <c r="BP1344" s="209"/>
      <c r="BQ1344" s="211"/>
      <c r="BR1344" s="211"/>
      <c r="BS1344" s="211"/>
      <c r="BT1344" s="211"/>
      <c r="BU1344" s="211"/>
      <c r="BV1344" s="211"/>
      <c r="BW1344" s="211"/>
      <c r="BX1344" s="211"/>
      <c r="BY1344" s="211"/>
      <c r="BZ1344" s="211"/>
      <c r="CA1344" s="209"/>
      <c r="CB1344" s="224"/>
      <c r="CC1344" s="204"/>
      <c r="CD1344" s="204"/>
      <c r="CE1344" s="204"/>
      <c r="CF1344" s="211"/>
      <c r="CG1344" s="211"/>
      <c r="CI1344" s="209"/>
      <c r="CJ1344" s="209"/>
      <c r="ES1344" s="165"/>
      <c r="ET1344" s="165"/>
      <c r="EU1344" s="166"/>
      <c r="EV1344" s="209"/>
      <c r="EW1344" s="211"/>
      <c r="EX1344" s="211"/>
      <c r="EY1344" s="211"/>
      <c r="EZ1344" s="211"/>
      <c r="FA1344" s="211"/>
      <c r="FD1344" s="165"/>
      <c r="FE1344" s="165"/>
      <c r="FF1344" s="166"/>
      <c r="FG1344" s="209"/>
      <c r="FH1344" s="211"/>
      <c r="FI1344" s="211"/>
      <c r="FJ1344" s="211"/>
      <c r="FK1344" s="211"/>
      <c r="FL1344" s="211"/>
    </row>
    <row r="1345" spans="9:168">
      <c r="I1345" s="221">
        <f t="shared" si="614"/>
        <v>141</v>
      </c>
      <c r="J1345" s="159">
        <f>'v-t_chart'!C1342</f>
        <v>71.400000000000006</v>
      </c>
      <c r="K1345" s="204">
        <f t="shared" ca="1" si="621"/>
        <v>209.13060000000002</v>
      </c>
      <c r="L1345" s="205" t="b">
        <f>IF('Input&amp;Output'!$C$3=10,phase_chart!C1342,IF('Input&amp;Output'!$C$3=21,phase_chart!G1342,IF('Input&amp;Output'!$C$3=22,phase_chart!K1342,IF('Input&amp;Output'!$C$3=31,phase_chart!O1342,IF('Input&amp;Output'!$C$3=32,phase_chart!S1342,"")))))</f>
        <v>1</v>
      </c>
      <c r="M1345" s="206" t="b">
        <f>IF('Input&amp;Output'!$C$3=10,phase_chart!D1342,IF('Input&amp;Output'!$C$3=21,phase_chart!H1342,IF('Input&amp;Output'!$C$3=22,phase_chart!L1342,IF('Input&amp;Output'!$C$3=31,phase_chart!P1342,IF('Input&amp;Output'!$C$3=32,phase_chart!T1342,"")))))</f>
        <v>0</v>
      </c>
      <c r="N1345" s="205" t="b">
        <f>IF('Input&amp;Output'!$C$3=10,phase_chart!E1342,IF('Input&amp;Output'!$C$3=21,phase_chart!I1342,IF('Input&amp;Output'!$C$3=22,phase_chart!M1342,IF('Input&amp;Output'!$C$3=31,phase_chart!Q1342,IF('Input&amp;Output'!$C$3=32,phase_chart!U1342,"")))))</f>
        <v>0</v>
      </c>
      <c r="P1345" s="159">
        <f ca="1">IF(NOT($J1345=0),IF($J1345&lt;IF($P1344=0,0,VLOOKUP(P1344,tbL!$M$37:$Q$43,IF(L1345=TRUE,2,4))),IF($J1345&gt;=VLOOKUP(P1344,tbL!$M$37:$Q$43,IF(L1345=TRUE,3,5)),$P1344,IF(AND(L1344=TRUE,L1345=TRUE),$P1344,$P1344-1)),IF(AND(L1345=TRUE,J1345=VLOOKUP(P1344,tbL!$M$37:$Q$43,IF(L1345=TRUE,2,4))),P1344,IF($P1344+1&gt;$C$12,$C$12,$P1344+1))),0)</f>
        <v>1</v>
      </c>
      <c r="Q1345" s="159">
        <f t="shared" ca="1" si="594"/>
        <v>1</v>
      </c>
      <c r="R1345" s="207">
        <f t="shared" ca="1" si="620"/>
        <v>0</v>
      </c>
      <c r="S1345" s="208"/>
      <c r="T1345" s="159">
        <f t="shared" si="612"/>
        <v>0</v>
      </c>
      <c r="U1345" s="209" t="str">
        <f ca="1">IF(AND(T1345=-1,N1345=TRUE),"*",IF(AND(U1344="*",N1345=TRUE),"*",IF(AND(AND(L1345=TRUE,U1344="*"),J1345&lt;VLOOKUP(V1344+1,tbL!$M$38:$O$43,3)),"*","")))</f>
        <v/>
      </c>
      <c r="V1345" s="204">
        <f t="shared" ca="1" si="595"/>
        <v>1</v>
      </c>
      <c r="Y1345" s="159" t="str">
        <f t="shared" ca="1" si="596"/>
        <v/>
      </c>
      <c r="Z1345" s="159" t="str">
        <f t="shared" si="597"/>
        <v/>
      </c>
      <c r="AA1345" s="159">
        <f t="shared" ca="1" si="617"/>
        <v>1</v>
      </c>
      <c r="AC1345" s="161" t="str">
        <f t="shared" ca="1" si="598"/>
        <v/>
      </c>
      <c r="AD1345" s="161">
        <f t="shared" ca="1" si="599"/>
        <v>1</v>
      </c>
      <c r="AE1345" s="161" t="str">
        <f t="shared" ca="1" si="619"/>
        <v/>
      </c>
      <c r="AF1345" s="161">
        <f t="shared" ca="1" si="600"/>
        <v>1</v>
      </c>
      <c r="AG1345" s="161" t="str">
        <f t="shared" ca="1" si="601"/>
        <v/>
      </c>
      <c r="AH1345" s="161">
        <f t="shared" ca="1" si="602"/>
        <v>1</v>
      </c>
      <c r="AI1345" s="161" t="str">
        <f t="shared" ca="1" si="603"/>
        <v/>
      </c>
      <c r="AJ1345" s="161">
        <f t="shared" ca="1" si="604"/>
        <v>1</v>
      </c>
      <c r="AL1345" s="161" t="str">
        <f t="shared" ca="1" si="605"/>
        <v/>
      </c>
      <c r="AM1345" s="161">
        <f t="shared" ca="1" si="616"/>
        <v>1</v>
      </c>
      <c r="AN1345" s="161" t="str">
        <f t="shared" ca="1" si="606"/>
        <v/>
      </c>
      <c r="AO1345" s="161">
        <f t="shared" ca="1" si="615"/>
        <v>1</v>
      </c>
      <c r="AP1345" s="161" t="str">
        <f t="shared" ca="1" si="607"/>
        <v/>
      </c>
      <c r="AQ1345" s="161">
        <f t="shared" ca="1" si="613"/>
        <v>1</v>
      </c>
      <c r="AR1345" s="161" t="str">
        <f t="shared" ca="1" si="608"/>
        <v/>
      </c>
      <c r="AS1345" s="161">
        <f t="shared" ca="1" si="609"/>
        <v>1</v>
      </c>
      <c r="AT1345" s="159" t="str">
        <f t="shared" ca="1" si="618"/>
        <v/>
      </c>
      <c r="AU1345" s="210">
        <f t="shared" ca="1" si="593"/>
        <v>14</v>
      </c>
      <c r="AV1345" s="209"/>
      <c r="AW1345" s="204">
        <f t="shared" si="610"/>
        <v>15776.999999999989</v>
      </c>
      <c r="AX1345" s="159"/>
      <c r="AZ1345" s="159"/>
      <c r="BM1345" s="207"/>
      <c r="BN1345" s="212"/>
      <c r="BP1345" s="209"/>
      <c r="BQ1345" s="211"/>
      <c r="BR1345" s="211"/>
      <c r="BS1345" s="211"/>
      <c r="BT1345" s="211"/>
      <c r="BU1345" s="211"/>
      <c r="BV1345" s="211"/>
      <c r="BW1345" s="211"/>
      <c r="BX1345" s="211"/>
      <c r="BY1345" s="211"/>
      <c r="BZ1345" s="211"/>
      <c r="CA1345" s="209"/>
      <c r="CB1345" s="224"/>
      <c r="CC1345" s="204"/>
      <c r="CD1345" s="204"/>
      <c r="CE1345" s="204"/>
      <c r="CF1345" s="211"/>
      <c r="CG1345" s="211"/>
      <c r="CI1345" s="209"/>
      <c r="CJ1345" s="209"/>
      <c r="ES1345" s="165"/>
      <c r="ET1345" s="165"/>
      <c r="EU1345" s="166"/>
      <c r="EV1345" s="209"/>
      <c r="EW1345" s="211"/>
      <c r="EX1345" s="211"/>
      <c r="EY1345" s="211"/>
      <c r="EZ1345" s="211"/>
      <c r="FA1345" s="211"/>
      <c r="FD1345" s="165"/>
      <c r="FE1345" s="165"/>
      <c r="FF1345" s="166"/>
      <c r="FG1345" s="209"/>
      <c r="FH1345" s="211"/>
      <c r="FI1345" s="211"/>
      <c r="FJ1345" s="211"/>
      <c r="FK1345" s="211"/>
      <c r="FL1345" s="211"/>
    </row>
    <row r="1346" spans="9:168">
      <c r="I1346" s="221">
        <f t="shared" si="614"/>
        <v>142</v>
      </c>
      <c r="J1346" s="159">
        <f>'v-t_chart'!C1343</f>
        <v>71.8</v>
      </c>
      <c r="K1346" s="204">
        <f t="shared" ca="1" si="621"/>
        <v>210.30219999999997</v>
      </c>
      <c r="L1346" s="205" t="b">
        <f>IF('Input&amp;Output'!$C$3=10,phase_chart!C1343,IF('Input&amp;Output'!$C$3=21,phase_chart!G1343,IF('Input&amp;Output'!$C$3=22,phase_chart!K1343,IF('Input&amp;Output'!$C$3=31,phase_chart!O1343,IF('Input&amp;Output'!$C$3=32,phase_chart!S1343,"")))))</f>
        <v>1</v>
      </c>
      <c r="M1346" s="206" t="b">
        <f>IF('Input&amp;Output'!$C$3=10,phase_chart!D1343,IF('Input&amp;Output'!$C$3=21,phase_chart!H1343,IF('Input&amp;Output'!$C$3=22,phase_chart!L1343,IF('Input&amp;Output'!$C$3=31,phase_chart!P1343,IF('Input&amp;Output'!$C$3=32,phase_chart!T1343,"")))))</f>
        <v>0</v>
      </c>
      <c r="N1346" s="205" t="b">
        <f>IF('Input&amp;Output'!$C$3=10,phase_chart!E1343,IF('Input&amp;Output'!$C$3=21,phase_chart!I1343,IF('Input&amp;Output'!$C$3=22,phase_chart!M1343,IF('Input&amp;Output'!$C$3=31,phase_chart!Q1343,IF('Input&amp;Output'!$C$3=32,phase_chart!U1343,"")))))</f>
        <v>0</v>
      </c>
      <c r="P1346" s="159">
        <f ca="1">IF(NOT($J1346=0),IF($J1346&lt;IF($P1345=0,0,VLOOKUP(P1345,tbL!$M$37:$Q$43,IF(L1346=TRUE,2,4))),IF($J1346&gt;=VLOOKUP(P1345,tbL!$M$37:$Q$43,IF(L1346=TRUE,3,5)),$P1345,IF(AND(L1345=TRUE,L1346=TRUE),$P1345,$P1345-1)),IF(AND(L1346=TRUE,J1346=VLOOKUP(P1345,tbL!$M$37:$Q$43,IF(L1346=TRUE,2,4))),P1345,IF($P1345+1&gt;$C$12,$C$12,$P1345+1))),0)</f>
        <v>1</v>
      </c>
      <c r="Q1346" s="159">
        <f t="shared" ca="1" si="594"/>
        <v>1</v>
      </c>
      <c r="R1346" s="207">
        <f t="shared" ca="1" si="620"/>
        <v>0</v>
      </c>
      <c r="S1346" s="208"/>
      <c r="T1346" s="159">
        <f t="shared" si="612"/>
        <v>0</v>
      </c>
      <c r="U1346" s="209" t="str">
        <f ca="1">IF(AND(T1346=-1,N1346=TRUE),"*",IF(AND(U1345="*",N1346=TRUE),"*",IF(AND(AND(L1346=TRUE,U1345="*"),J1346&lt;VLOOKUP(V1345+1,tbL!$M$38:$O$43,3)),"*","")))</f>
        <v/>
      </c>
      <c r="V1346" s="204">
        <f t="shared" ca="1" si="595"/>
        <v>1</v>
      </c>
      <c r="Y1346" s="159" t="str">
        <f t="shared" ca="1" si="596"/>
        <v/>
      </c>
      <c r="Z1346" s="159" t="str">
        <f t="shared" si="597"/>
        <v/>
      </c>
      <c r="AA1346" s="159">
        <f t="shared" ca="1" si="617"/>
        <v>1</v>
      </c>
      <c r="AC1346" s="161" t="str">
        <f t="shared" ca="1" si="598"/>
        <v/>
      </c>
      <c r="AD1346" s="161">
        <f t="shared" ca="1" si="599"/>
        <v>1</v>
      </c>
      <c r="AE1346" s="161" t="str">
        <f t="shared" ca="1" si="619"/>
        <v/>
      </c>
      <c r="AF1346" s="161">
        <f t="shared" ca="1" si="600"/>
        <v>1</v>
      </c>
      <c r="AG1346" s="161" t="str">
        <f t="shared" ca="1" si="601"/>
        <v/>
      </c>
      <c r="AH1346" s="161">
        <f t="shared" ca="1" si="602"/>
        <v>1</v>
      </c>
      <c r="AI1346" s="161" t="str">
        <f t="shared" ca="1" si="603"/>
        <v/>
      </c>
      <c r="AJ1346" s="161">
        <f t="shared" ca="1" si="604"/>
        <v>1</v>
      </c>
      <c r="AL1346" s="161" t="str">
        <f t="shared" ca="1" si="605"/>
        <v/>
      </c>
      <c r="AM1346" s="161">
        <f t="shared" ca="1" si="616"/>
        <v>1</v>
      </c>
      <c r="AN1346" s="161" t="str">
        <f t="shared" ca="1" si="606"/>
        <v/>
      </c>
      <c r="AO1346" s="161">
        <f t="shared" ca="1" si="615"/>
        <v>1</v>
      </c>
      <c r="AP1346" s="161" t="str">
        <f t="shared" ca="1" si="607"/>
        <v/>
      </c>
      <c r="AQ1346" s="161">
        <f t="shared" ca="1" si="613"/>
        <v>1</v>
      </c>
      <c r="AR1346" s="161" t="str">
        <f t="shared" ca="1" si="608"/>
        <v/>
      </c>
      <c r="AS1346" s="161">
        <f t="shared" ca="1" si="609"/>
        <v>1</v>
      </c>
      <c r="AT1346" s="159" t="str">
        <f t="shared" ca="1" si="618"/>
        <v/>
      </c>
      <c r="AU1346" s="210">
        <f t="shared" ca="1" si="593"/>
        <v>14</v>
      </c>
      <c r="AV1346" s="209"/>
      <c r="AW1346" s="204">
        <f t="shared" si="610"/>
        <v>15796.944444444434</v>
      </c>
      <c r="AX1346" s="159"/>
      <c r="AZ1346" s="159"/>
      <c r="BM1346" s="207"/>
      <c r="BN1346" s="212"/>
      <c r="BP1346" s="209"/>
      <c r="BQ1346" s="211"/>
      <c r="BR1346" s="211"/>
      <c r="BS1346" s="211"/>
      <c r="BT1346" s="211"/>
      <c r="BU1346" s="211"/>
      <c r="BV1346" s="211"/>
      <c r="BW1346" s="211"/>
      <c r="BX1346" s="211"/>
      <c r="BY1346" s="211"/>
      <c r="BZ1346" s="211"/>
      <c r="CA1346" s="209"/>
      <c r="CB1346" s="224"/>
      <c r="CC1346" s="204"/>
      <c r="CD1346" s="204"/>
      <c r="CE1346" s="204"/>
      <c r="CF1346" s="211"/>
      <c r="CG1346" s="211"/>
      <c r="CI1346" s="209"/>
      <c r="CJ1346" s="209"/>
      <c r="ES1346" s="165"/>
      <c r="ET1346" s="165"/>
      <c r="EU1346" s="166"/>
      <c r="EV1346" s="209"/>
      <c r="EW1346" s="211"/>
      <c r="EX1346" s="211"/>
      <c r="EY1346" s="211"/>
      <c r="EZ1346" s="211"/>
      <c r="FA1346" s="211"/>
      <c r="FD1346" s="165"/>
      <c r="FE1346" s="165"/>
      <c r="FF1346" s="166"/>
      <c r="FG1346" s="209"/>
      <c r="FH1346" s="211"/>
      <c r="FI1346" s="211"/>
      <c r="FJ1346" s="211"/>
      <c r="FK1346" s="211"/>
      <c r="FL1346" s="211"/>
    </row>
    <row r="1347" spans="9:168">
      <c r="I1347" s="221">
        <f t="shared" si="614"/>
        <v>143</v>
      </c>
      <c r="J1347" s="159">
        <f>'v-t_chart'!C1344</f>
        <v>72.8</v>
      </c>
      <c r="K1347" s="204">
        <f t="shared" ca="1" si="621"/>
        <v>213.23119999999997</v>
      </c>
      <c r="L1347" s="205" t="b">
        <f>IF('Input&amp;Output'!$C$3=10,phase_chart!C1344,IF('Input&amp;Output'!$C$3=21,phase_chart!G1344,IF('Input&amp;Output'!$C$3=22,phase_chart!K1344,IF('Input&amp;Output'!$C$3=31,phase_chart!O1344,IF('Input&amp;Output'!$C$3=32,phase_chart!S1344,"")))))</f>
        <v>1</v>
      </c>
      <c r="M1347" s="206" t="b">
        <f>IF('Input&amp;Output'!$C$3=10,phase_chart!D1344,IF('Input&amp;Output'!$C$3=21,phase_chart!H1344,IF('Input&amp;Output'!$C$3=22,phase_chart!L1344,IF('Input&amp;Output'!$C$3=31,phase_chart!P1344,IF('Input&amp;Output'!$C$3=32,phase_chart!T1344,"")))))</f>
        <v>0</v>
      </c>
      <c r="N1347" s="205" t="b">
        <f>IF('Input&amp;Output'!$C$3=10,phase_chart!E1344,IF('Input&amp;Output'!$C$3=21,phase_chart!I1344,IF('Input&amp;Output'!$C$3=22,phase_chart!M1344,IF('Input&amp;Output'!$C$3=31,phase_chart!Q1344,IF('Input&amp;Output'!$C$3=32,phase_chart!U1344,"")))))</f>
        <v>0</v>
      </c>
      <c r="P1347" s="159">
        <f ca="1">IF(NOT($J1347=0),IF($J1347&lt;IF($P1346=0,0,VLOOKUP(P1346,tbL!$M$37:$Q$43,IF(L1347=TRUE,2,4))),IF($J1347&gt;=VLOOKUP(P1346,tbL!$M$37:$Q$43,IF(L1347=TRUE,3,5)),$P1346,IF(AND(L1346=TRUE,L1347=TRUE),$P1346,$P1346-1)),IF(AND(L1347=TRUE,J1347=VLOOKUP(P1346,tbL!$M$37:$Q$43,IF(L1347=TRUE,2,4))),P1346,IF($P1346+1&gt;$C$12,$C$12,$P1346+1))),0)</f>
        <v>1</v>
      </c>
      <c r="Q1347" s="159">
        <f t="shared" ca="1" si="594"/>
        <v>1</v>
      </c>
      <c r="R1347" s="207">
        <f t="shared" ca="1" si="620"/>
        <v>0</v>
      </c>
      <c r="S1347" s="208"/>
      <c r="T1347" s="159">
        <f t="shared" si="612"/>
        <v>0</v>
      </c>
      <c r="U1347" s="209" t="str">
        <f ca="1">IF(AND(T1347=-1,N1347=TRUE),"*",IF(AND(U1346="*",N1347=TRUE),"*",IF(AND(AND(L1347=TRUE,U1346="*"),J1347&lt;VLOOKUP(V1346+1,tbL!$M$38:$O$43,3)),"*","")))</f>
        <v/>
      </c>
      <c r="V1347" s="204">
        <f t="shared" ca="1" si="595"/>
        <v>1</v>
      </c>
      <c r="Y1347" s="159" t="str">
        <f t="shared" ca="1" si="596"/>
        <v/>
      </c>
      <c r="Z1347" s="159" t="str">
        <f t="shared" si="597"/>
        <v/>
      </c>
      <c r="AA1347" s="159">
        <f t="shared" ca="1" si="617"/>
        <v>1</v>
      </c>
      <c r="AC1347" s="161" t="str">
        <f t="shared" ca="1" si="598"/>
        <v/>
      </c>
      <c r="AD1347" s="161">
        <f t="shared" ca="1" si="599"/>
        <v>1</v>
      </c>
      <c r="AE1347" s="161" t="str">
        <f t="shared" ca="1" si="619"/>
        <v/>
      </c>
      <c r="AF1347" s="161">
        <f t="shared" ca="1" si="600"/>
        <v>1</v>
      </c>
      <c r="AG1347" s="161" t="str">
        <f t="shared" ca="1" si="601"/>
        <v/>
      </c>
      <c r="AH1347" s="161">
        <f t="shared" ca="1" si="602"/>
        <v>1</v>
      </c>
      <c r="AI1347" s="161" t="str">
        <f t="shared" ca="1" si="603"/>
        <v/>
      </c>
      <c r="AJ1347" s="161">
        <f t="shared" ca="1" si="604"/>
        <v>1</v>
      </c>
      <c r="AL1347" s="161" t="str">
        <f t="shared" ca="1" si="605"/>
        <v/>
      </c>
      <c r="AM1347" s="161">
        <f t="shared" ca="1" si="616"/>
        <v>1</v>
      </c>
      <c r="AN1347" s="161" t="str">
        <f t="shared" ca="1" si="606"/>
        <v/>
      </c>
      <c r="AO1347" s="161">
        <f t="shared" ca="1" si="615"/>
        <v>1</v>
      </c>
      <c r="AP1347" s="161" t="str">
        <f t="shared" ca="1" si="607"/>
        <v/>
      </c>
      <c r="AQ1347" s="161">
        <f t="shared" ca="1" si="613"/>
        <v>1</v>
      </c>
      <c r="AR1347" s="161" t="str">
        <f t="shared" ca="1" si="608"/>
        <v/>
      </c>
      <c r="AS1347" s="161">
        <f t="shared" ca="1" si="609"/>
        <v>1</v>
      </c>
      <c r="AT1347" s="159" t="str">
        <f t="shared" ca="1" si="618"/>
        <v/>
      </c>
      <c r="AU1347" s="210">
        <f t="shared" ca="1" si="593"/>
        <v>14</v>
      </c>
      <c r="AV1347" s="209"/>
      <c r="AW1347" s="204">
        <f t="shared" si="610"/>
        <v>15817.166666666657</v>
      </c>
      <c r="AX1347" s="159"/>
      <c r="AZ1347" s="159"/>
      <c r="BM1347" s="207"/>
      <c r="BN1347" s="212"/>
      <c r="BP1347" s="209"/>
      <c r="BQ1347" s="211"/>
      <c r="BR1347" s="211"/>
      <c r="BS1347" s="211"/>
      <c r="BT1347" s="211"/>
      <c r="BU1347" s="211"/>
      <c r="BV1347" s="211"/>
      <c r="BW1347" s="211"/>
      <c r="BX1347" s="211"/>
      <c r="BY1347" s="211"/>
      <c r="BZ1347" s="211"/>
      <c r="CA1347" s="209"/>
      <c r="CB1347" s="224"/>
      <c r="CC1347" s="204"/>
      <c r="CD1347" s="204"/>
      <c r="CE1347" s="204"/>
      <c r="CF1347" s="211"/>
      <c r="CG1347" s="211"/>
      <c r="CI1347" s="209"/>
      <c r="CJ1347" s="209"/>
      <c r="ES1347" s="165"/>
      <c r="ET1347" s="165"/>
      <c r="EU1347" s="166"/>
      <c r="EV1347" s="209"/>
      <c r="EW1347" s="211"/>
      <c r="EX1347" s="211"/>
      <c r="EY1347" s="211"/>
      <c r="EZ1347" s="211"/>
      <c r="FA1347" s="211"/>
      <c r="FD1347" s="165"/>
      <c r="FE1347" s="165"/>
      <c r="FF1347" s="166"/>
      <c r="FG1347" s="209"/>
      <c r="FH1347" s="211"/>
      <c r="FI1347" s="211"/>
      <c r="FJ1347" s="211"/>
      <c r="FK1347" s="211"/>
      <c r="FL1347" s="211"/>
    </row>
    <row r="1348" spans="9:168">
      <c r="I1348" s="221">
        <f t="shared" si="614"/>
        <v>144</v>
      </c>
      <c r="J1348" s="159">
        <f>'v-t_chart'!C1345</f>
        <v>75</v>
      </c>
      <c r="K1348" s="204">
        <f t="shared" ca="1" si="621"/>
        <v>219.67499999999998</v>
      </c>
      <c r="L1348" s="205" t="b">
        <f>IF('Input&amp;Output'!$C$3=10,phase_chart!C1345,IF('Input&amp;Output'!$C$3=21,phase_chart!G1345,IF('Input&amp;Output'!$C$3=22,phase_chart!K1345,IF('Input&amp;Output'!$C$3=31,phase_chart!O1345,IF('Input&amp;Output'!$C$3=32,phase_chart!S1345,"")))))</f>
        <v>1</v>
      </c>
      <c r="M1348" s="206" t="b">
        <f>IF('Input&amp;Output'!$C$3=10,phase_chart!D1345,IF('Input&amp;Output'!$C$3=21,phase_chart!H1345,IF('Input&amp;Output'!$C$3=22,phase_chart!L1345,IF('Input&amp;Output'!$C$3=31,phase_chart!P1345,IF('Input&amp;Output'!$C$3=32,phase_chart!T1345,"")))))</f>
        <v>0</v>
      </c>
      <c r="N1348" s="205" t="b">
        <f>IF('Input&amp;Output'!$C$3=10,phase_chart!E1345,IF('Input&amp;Output'!$C$3=21,phase_chart!I1345,IF('Input&amp;Output'!$C$3=22,phase_chart!M1345,IF('Input&amp;Output'!$C$3=31,phase_chart!Q1345,IF('Input&amp;Output'!$C$3=32,phase_chart!U1345,"")))))</f>
        <v>0</v>
      </c>
      <c r="P1348" s="159">
        <f ca="1">IF(NOT($J1348=0),IF($J1348&lt;IF($P1347=0,0,VLOOKUP(P1347,tbL!$M$37:$Q$43,IF(L1348=TRUE,2,4))),IF($J1348&gt;=VLOOKUP(P1347,tbL!$M$37:$Q$43,IF(L1348=TRUE,3,5)),$P1347,IF(AND(L1347=TRUE,L1348=TRUE),$P1347,$P1347-1)),IF(AND(L1348=TRUE,J1348=VLOOKUP(P1347,tbL!$M$37:$Q$43,IF(L1348=TRUE,2,4))),P1347,IF($P1347+1&gt;$C$12,$C$12,$P1347+1))),0)</f>
        <v>1</v>
      </c>
      <c r="Q1348" s="159">
        <f t="shared" ca="1" si="594"/>
        <v>1</v>
      </c>
      <c r="R1348" s="207">
        <f t="shared" ca="1" si="620"/>
        <v>0</v>
      </c>
      <c r="S1348" s="208"/>
      <c r="T1348" s="159">
        <f t="shared" si="612"/>
        <v>0</v>
      </c>
      <c r="U1348" s="209" t="str">
        <f ca="1">IF(AND(T1348=-1,N1348=TRUE),"*",IF(AND(U1347="*",N1348=TRUE),"*",IF(AND(AND(L1348=TRUE,U1347="*"),J1348&lt;VLOOKUP(V1347+1,tbL!$M$38:$O$43,3)),"*","")))</f>
        <v/>
      </c>
      <c r="V1348" s="204">
        <f t="shared" ca="1" si="595"/>
        <v>1</v>
      </c>
      <c r="Y1348" s="159" t="str">
        <f t="shared" ca="1" si="596"/>
        <v/>
      </c>
      <c r="Z1348" s="159" t="str">
        <f t="shared" si="597"/>
        <v/>
      </c>
      <c r="AA1348" s="159">
        <f t="shared" ca="1" si="617"/>
        <v>1</v>
      </c>
      <c r="AC1348" s="161" t="str">
        <f t="shared" ca="1" si="598"/>
        <v/>
      </c>
      <c r="AD1348" s="161">
        <f t="shared" ca="1" si="599"/>
        <v>1</v>
      </c>
      <c r="AE1348" s="161" t="str">
        <f t="shared" ca="1" si="619"/>
        <v/>
      </c>
      <c r="AF1348" s="161">
        <f t="shared" ca="1" si="600"/>
        <v>1</v>
      </c>
      <c r="AG1348" s="161" t="str">
        <f t="shared" ca="1" si="601"/>
        <v/>
      </c>
      <c r="AH1348" s="161">
        <f t="shared" ca="1" si="602"/>
        <v>1</v>
      </c>
      <c r="AI1348" s="161" t="str">
        <f t="shared" ca="1" si="603"/>
        <v/>
      </c>
      <c r="AJ1348" s="161">
        <f t="shared" ca="1" si="604"/>
        <v>1</v>
      </c>
      <c r="AL1348" s="161" t="str">
        <f t="shared" ca="1" si="605"/>
        <v/>
      </c>
      <c r="AM1348" s="161">
        <f t="shared" ca="1" si="616"/>
        <v>1</v>
      </c>
      <c r="AN1348" s="161" t="str">
        <f t="shared" ca="1" si="606"/>
        <v/>
      </c>
      <c r="AO1348" s="161">
        <f t="shared" ca="1" si="615"/>
        <v>1</v>
      </c>
      <c r="AP1348" s="161" t="str">
        <f t="shared" ca="1" si="607"/>
        <v/>
      </c>
      <c r="AQ1348" s="161">
        <f t="shared" ca="1" si="613"/>
        <v>1</v>
      </c>
      <c r="AR1348" s="161" t="str">
        <f t="shared" ca="1" si="608"/>
        <v/>
      </c>
      <c r="AS1348" s="161">
        <f t="shared" ca="1" si="609"/>
        <v>1</v>
      </c>
      <c r="AT1348" s="159" t="str">
        <f t="shared" ca="1" si="618"/>
        <v/>
      </c>
      <c r="AU1348" s="210">
        <f t="shared" ref="AU1348:AU1411" ca="1" si="622">IF(Y1348=0,$C$17/100,IF(OR(K1348&lt;$C$17,AA1348=0),$C$17/100,(VLOOKUP($AS1348,$B$5:$C$11,2)*$J1348)/100))</f>
        <v>14</v>
      </c>
      <c r="AV1348" s="209"/>
      <c r="AW1348" s="204">
        <f t="shared" si="610"/>
        <v>15837.999999999991</v>
      </c>
      <c r="AX1348" s="159"/>
      <c r="AZ1348" s="159"/>
      <c r="BM1348" s="207"/>
      <c r="BN1348" s="212"/>
      <c r="BP1348" s="209"/>
      <c r="BQ1348" s="211"/>
      <c r="BR1348" s="211"/>
      <c r="BS1348" s="211"/>
      <c r="BT1348" s="211"/>
      <c r="BU1348" s="211"/>
      <c r="BV1348" s="211"/>
      <c r="BW1348" s="211"/>
      <c r="BX1348" s="211"/>
      <c r="BY1348" s="211"/>
      <c r="BZ1348" s="211"/>
      <c r="CA1348" s="209"/>
      <c r="CB1348" s="224"/>
      <c r="CC1348" s="204"/>
      <c r="CD1348" s="204"/>
      <c r="CE1348" s="204"/>
      <c r="CF1348" s="211"/>
      <c r="CG1348" s="211"/>
      <c r="CI1348" s="209"/>
      <c r="CJ1348" s="209"/>
      <c r="ES1348" s="165"/>
      <c r="ET1348" s="165"/>
      <c r="EU1348" s="166"/>
      <c r="EV1348" s="209"/>
      <c r="EW1348" s="211"/>
      <c r="EX1348" s="211"/>
      <c r="EY1348" s="211"/>
      <c r="EZ1348" s="211"/>
      <c r="FA1348" s="211"/>
      <c r="FD1348" s="165"/>
      <c r="FE1348" s="165"/>
      <c r="FF1348" s="166"/>
      <c r="FG1348" s="209"/>
      <c r="FH1348" s="211"/>
      <c r="FI1348" s="211"/>
      <c r="FJ1348" s="211"/>
      <c r="FK1348" s="211"/>
      <c r="FL1348" s="211"/>
    </row>
    <row r="1349" spans="9:168">
      <c r="I1349" s="221">
        <f t="shared" si="614"/>
        <v>145</v>
      </c>
      <c r="J1349" s="159">
        <f>'v-t_chart'!C1346</f>
        <v>77.8</v>
      </c>
      <c r="K1349" s="204">
        <f t="shared" ca="1" si="621"/>
        <v>227.87619999999998</v>
      </c>
      <c r="L1349" s="205" t="b">
        <f>IF('Input&amp;Output'!$C$3=10,phase_chart!C1346,IF('Input&amp;Output'!$C$3=21,phase_chart!G1346,IF('Input&amp;Output'!$C$3=22,phase_chart!K1346,IF('Input&amp;Output'!$C$3=31,phase_chart!O1346,IF('Input&amp;Output'!$C$3=32,phase_chart!S1346,"")))))</f>
        <v>1</v>
      </c>
      <c r="M1349" s="206" t="b">
        <f>IF('Input&amp;Output'!$C$3=10,phase_chart!D1346,IF('Input&amp;Output'!$C$3=21,phase_chart!H1346,IF('Input&amp;Output'!$C$3=22,phase_chart!L1346,IF('Input&amp;Output'!$C$3=31,phase_chart!P1346,IF('Input&amp;Output'!$C$3=32,phase_chart!T1346,"")))))</f>
        <v>0</v>
      </c>
      <c r="N1349" s="205" t="b">
        <f>IF('Input&amp;Output'!$C$3=10,phase_chart!E1346,IF('Input&amp;Output'!$C$3=21,phase_chart!I1346,IF('Input&amp;Output'!$C$3=22,phase_chart!M1346,IF('Input&amp;Output'!$C$3=31,phase_chart!Q1346,IF('Input&amp;Output'!$C$3=32,phase_chart!U1346,"")))))</f>
        <v>0</v>
      </c>
      <c r="P1349" s="159">
        <f ca="1">IF(NOT($J1349=0),IF($J1349&lt;IF($P1348=0,0,VLOOKUP(P1348,tbL!$M$37:$Q$43,IF(L1349=TRUE,2,4))),IF($J1349&gt;=VLOOKUP(P1348,tbL!$M$37:$Q$43,IF(L1349=TRUE,3,5)),$P1348,IF(AND(L1348=TRUE,L1349=TRUE),$P1348,$P1348-1)),IF(AND(L1349=TRUE,J1349=VLOOKUP(P1348,tbL!$M$37:$Q$43,IF(L1349=TRUE,2,4))),P1348,IF($P1348+1&gt;$C$12,$C$12,$P1348+1))),0)</f>
        <v>1</v>
      </c>
      <c r="Q1349" s="159">
        <f t="shared" ref="Q1349:Q1412" ca="1" si="623">P1349</f>
        <v>1</v>
      </c>
      <c r="R1349" s="207">
        <f t="shared" ca="1" si="620"/>
        <v>0</v>
      </c>
      <c r="S1349" s="208"/>
      <c r="T1349" s="159">
        <f t="shared" si="612"/>
        <v>0</v>
      </c>
      <c r="U1349" s="209" t="str">
        <f ca="1">IF(AND(T1349=-1,N1349=TRUE),"*",IF(AND(U1348="*",N1349=TRUE),"*",IF(AND(AND(L1349=TRUE,U1348="*"),J1349&lt;VLOOKUP(V1348+1,tbL!$M$38:$O$43,3)),"*","")))</f>
        <v/>
      </c>
      <c r="V1349" s="204">
        <f t="shared" ref="V1349:V1412" ca="1" si="624">IF(U1349="*",IF(Q1349&gt;V1348,V1348,Q1349),Q1349)</f>
        <v>1</v>
      </c>
      <c r="Y1349" s="159" t="str">
        <f t="shared" ref="Y1349:Y1412" ca="1" si="625">IF(OR($V1349=3,OR($V1349=1,$V1349=2)),IF(OR($V1352=0,OR($V1353=0,OR($V1354=0,OR($V1355=0,OR($V1356=0,OR($V1357=0,$V1358=0)))))),IF(J1349&lt;IF(V1349=3,$D$18,IF(V1349=2,$F$13,$F$8)),0,IF(Y1348=0,0,IF(J1349&lt;10,0,""))),""),"")</f>
        <v/>
      </c>
      <c r="Z1349" s="159" t="str">
        <f t="shared" ref="Z1349:Z1412" si="626">IF(AND(AND(J1354&gt;0,J1353=0),Z1348=""),1,IF(Z1348=1,IF(AND(J1349&gt;0,J1350-J1349&gt;0),"",1),""))</f>
        <v/>
      </c>
      <c r="AA1349" s="159">
        <f t="shared" ca="1" si="617"/>
        <v>1</v>
      </c>
      <c r="AC1349" s="161" t="str">
        <f t="shared" ref="AC1349:AC1412" ca="1" si="627">IF(OR(OR($AT1349=-1,$R1349=1),AA1349=0),"",IF(AND(AA1348=AA1350,AA1349&lt;&gt;AA1348),"*",""))</f>
        <v/>
      </c>
      <c r="AD1349" s="161">
        <f t="shared" ref="AD1349:AD1412" ca="1" si="628">IF(AC1349="*",AA1348,AA1349)</f>
        <v>1</v>
      </c>
      <c r="AE1349" s="161" t="str">
        <f t="shared" ca="1" si="619"/>
        <v/>
      </c>
      <c r="AF1349" s="161">
        <f t="shared" ref="AF1349:AF1412" ca="1" si="629">IF(AE1349="*",AD1348,IF(AE1348="*",AD1347,AD1349))</f>
        <v>1</v>
      </c>
      <c r="AG1349" s="161" t="str">
        <f t="shared" ref="AG1349:AG1412" ca="1" si="630">IF(OR(OR(OR($AT1349=-1,$R1349=1),AF1349=0),AG1346="*"),"",IF(AND(AND(AND(AF1348=AF1352,AF1349&lt;&gt;AF1348),AF1349=AF1350),AF1349=AF1351),"*",""))</f>
        <v/>
      </c>
      <c r="AH1349" s="161">
        <f t="shared" ref="AH1349:AH1412" ca="1" si="631">IF(AG1349="*",AF1348,IF(AG1348="*",AF1347,IF(AG1347="*",AF1346,AF1349)))</f>
        <v>1</v>
      </c>
      <c r="AI1349" s="161" t="str">
        <f t="shared" ref="AI1349:AI1412" ca="1" si="632">IF(OR(OR(OR($AT1349=-1,$R1349=1),AH1349=0),AI1345="*"),"",IF(AND(AND(AND(AND(AH1348=AH1353,AH1349&lt;&gt;AH1348),AH1349=AH1350),AH1349=AH1351),AH1349=AH1352),"*",""))</f>
        <v/>
      </c>
      <c r="AJ1349" s="161">
        <f t="shared" ref="AJ1349:AJ1412" ca="1" si="633">IF(AI1349="*",AH1348,IF(AI1348="*",AH1347,IF(AI1347="*",AH1346,IF(AI1346="*",AH1345,AH1349))))</f>
        <v>1</v>
      </c>
      <c r="AL1349" s="161" t="str">
        <f t="shared" ref="AL1349:AL1412" ca="1" si="634">IF(OR(OR(OR($AT1349=-1,$R1349=1),AJ1349=0),AL1345="*"),"",IF(AND(AND(AND(AND(AJ1348=AJ1353,AJ1349&lt;&gt;AJ1348),AJ1349=AJ1350),AJ1349=AJ1351),AJ1349=AJ1352),"*",""))</f>
        <v/>
      </c>
      <c r="AM1349" s="161">
        <f t="shared" ca="1" si="616"/>
        <v>1</v>
      </c>
      <c r="AN1349" s="161" t="str">
        <f t="shared" ref="AN1349:AN1412" ca="1" si="635">IF(OR(OR(OR($AT1349=-1,$R1349=1),AM1349=0),AN1346="*"),"",IF(AND(AND(AND(AM1348=AM1352,AM1349&lt;&gt;AM1348),AM1349=AM1350),AM1349=AM1351),"*",""))</f>
        <v/>
      </c>
      <c r="AO1349" s="161">
        <f t="shared" ca="1" si="615"/>
        <v>1</v>
      </c>
      <c r="AP1349" s="161" t="str">
        <f t="shared" ref="AP1349:AP1412" ca="1" si="636">IF(OR(OR($AT1349=-1,$R1349=1),AO1349=0),"",IF(AND(AND(AO1348=AO1351,AO1349&lt;&gt;AO1348),AO1349=AO1350),"*",""))</f>
        <v/>
      </c>
      <c r="AQ1349" s="161">
        <f t="shared" ca="1" si="613"/>
        <v>1</v>
      </c>
      <c r="AR1349" s="161" t="str">
        <f t="shared" ref="AR1349:AR1412" ca="1" si="637">IF(OR(OR($AT1349=-1,$R1349=1),AQ1349=0),"",IF(AND(AQ1348=AQ1350,AQ1349&lt;&gt;AQ1348),"*",""))</f>
        <v/>
      </c>
      <c r="AS1349" s="161">
        <f t="shared" ref="AS1349:AS1412" ca="1" si="638">IF(AR1349="*",AQ1348,AQ1349)</f>
        <v>1</v>
      </c>
      <c r="AT1349" s="159" t="str">
        <f t="shared" ca="1" si="618"/>
        <v/>
      </c>
      <c r="AU1349" s="210">
        <f t="shared" ca="1" si="622"/>
        <v>14</v>
      </c>
      <c r="AV1349" s="209"/>
      <c r="AW1349" s="204">
        <f t="shared" ref="AW1349:AW1412" si="639">AW1348+J1349/3.6</f>
        <v>15859.611111111102</v>
      </c>
      <c r="AX1349" s="159"/>
      <c r="AZ1349" s="159"/>
      <c r="BM1349" s="207"/>
      <c r="BN1349" s="212"/>
      <c r="BP1349" s="209"/>
      <c r="BQ1349" s="211"/>
      <c r="BR1349" s="211"/>
      <c r="BS1349" s="211"/>
      <c r="BT1349" s="211"/>
      <c r="BU1349" s="211"/>
      <c r="BV1349" s="211"/>
      <c r="BW1349" s="211"/>
      <c r="BX1349" s="211"/>
      <c r="BY1349" s="211"/>
      <c r="BZ1349" s="211"/>
      <c r="CA1349" s="209"/>
      <c r="CB1349" s="224"/>
      <c r="CC1349" s="204"/>
      <c r="CD1349" s="204"/>
      <c r="CE1349" s="204"/>
      <c r="CF1349" s="211"/>
      <c r="CG1349" s="211"/>
      <c r="CI1349" s="209"/>
      <c r="CJ1349" s="209"/>
      <c r="ES1349" s="165"/>
      <c r="ET1349" s="165"/>
      <c r="EU1349" s="166"/>
      <c r="EV1349" s="209"/>
      <c r="EW1349" s="211"/>
      <c r="EX1349" s="211"/>
      <c r="EY1349" s="211"/>
      <c r="EZ1349" s="211"/>
      <c r="FA1349" s="211"/>
      <c r="FD1349" s="165"/>
      <c r="FE1349" s="165"/>
      <c r="FF1349" s="166"/>
      <c r="FG1349" s="209"/>
      <c r="FH1349" s="211"/>
      <c r="FI1349" s="211"/>
      <c r="FJ1349" s="211"/>
      <c r="FK1349" s="211"/>
      <c r="FL1349" s="211"/>
    </row>
    <row r="1350" spans="9:168">
      <c r="I1350" s="221">
        <f t="shared" si="614"/>
        <v>146</v>
      </c>
      <c r="J1350" s="159">
        <f>'v-t_chart'!C1347</f>
        <v>80.7</v>
      </c>
      <c r="K1350" s="204">
        <f t="shared" ca="1" si="621"/>
        <v>236.37029999999999</v>
      </c>
      <c r="L1350" s="205" t="b">
        <f>IF('Input&amp;Output'!$C$3=10,phase_chart!C1347,IF('Input&amp;Output'!$C$3=21,phase_chart!G1347,IF('Input&amp;Output'!$C$3=22,phase_chart!K1347,IF('Input&amp;Output'!$C$3=31,phase_chart!O1347,IF('Input&amp;Output'!$C$3=32,phase_chart!S1347,"")))))</f>
        <v>1</v>
      </c>
      <c r="M1350" s="206" t="b">
        <f>IF('Input&amp;Output'!$C$3=10,phase_chart!D1347,IF('Input&amp;Output'!$C$3=21,phase_chart!H1347,IF('Input&amp;Output'!$C$3=22,phase_chart!L1347,IF('Input&amp;Output'!$C$3=31,phase_chart!P1347,IF('Input&amp;Output'!$C$3=32,phase_chart!T1347,"")))))</f>
        <v>0</v>
      </c>
      <c r="N1350" s="205" t="b">
        <f>IF('Input&amp;Output'!$C$3=10,phase_chart!E1347,IF('Input&amp;Output'!$C$3=21,phase_chart!I1347,IF('Input&amp;Output'!$C$3=22,phase_chart!M1347,IF('Input&amp;Output'!$C$3=31,phase_chart!Q1347,IF('Input&amp;Output'!$C$3=32,phase_chart!U1347,"")))))</f>
        <v>0</v>
      </c>
      <c r="P1350" s="159">
        <f ca="1">IF(NOT($J1350=0),IF($J1350&lt;IF($P1349=0,0,VLOOKUP(P1349,tbL!$M$37:$Q$43,IF(L1350=TRUE,2,4))),IF($J1350&gt;=VLOOKUP(P1349,tbL!$M$37:$Q$43,IF(L1350=TRUE,3,5)),$P1349,IF(AND(L1349=TRUE,L1350=TRUE),$P1349,$P1349-1)),IF(AND(L1350=TRUE,J1350=VLOOKUP(P1349,tbL!$M$37:$Q$43,IF(L1350=TRUE,2,4))),P1349,IF($P1349+1&gt;$C$12,$C$12,$P1349+1))),0)</f>
        <v>1</v>
      </c>
      <c r="Q1350" s="159">
        <f t="shared" ca="1" si="623"/>
        <v>1</v>
      </c>
      <c r="R1350" s="207">
        <f t="shared" ca="1" si="620"/>
        <v>0</v>
      </c>
      <c r="S1350" s="208"/>
      <c r="T1350" s="159">
        <f t="shared" ref="T1350:T1413" si="640">IF(AND(L1349=TRUE,M1350=TRUE),1,IF(AND(L1349=TRUE,N1350=TRUE),-1,0))</f>
        <v>0</v>
      </c>
      <c r="U1350" s="209" t="str">
        <f ca="1">IF(AND(T1350=-1,N1350=TRUE),"*",IF(AND(U1349="*",N1350=TRUE),"*",IF(AND(AND(L1350=TRUE,U1349="*"),J1350&lt;VLOOKUP(V1349+1,tbL!$M$38:$O$43,3)),"*","")))</f>
        <v/>
      </c>
      <c r="V1350" s="204">
        <f t="shared" ca="1" si="624"/>
        <v>1</v>
      </c>
      <c r="Y1350" s="159" t="str">
        <f t="shared" ca="1" si="625"/>
        <v/>
      </c>
      <c r="Z1350" s="159" t="str">
        <f t="shared" si="626"/>
        <v/>
      </c>
      <c r="AA1350" s="159">
        <f t="shared" ca="1" si="617"/>
        <v>1</v>
      </c>
      <c r="AC1350" s="161" t="str">
        <f t="shared" ca="1" si="627"/>
        <v/>
      </c>
      <c r="AD1350" s="161">
        <f t="shared" ca="1" si="628"/>
        <v>1</v>
      </c>
      <c r="AE1350" s="161" t="str">
        <f t="shared" ca="1" si="619"/>
        <v/>
      </c>
      <c r="AF1350" s="161">
        <f t="shared" ca="1" si="629"/>
        <v>1</v>
      </c>
      <c r="AG1350" s="161" t="str">
        <f t="shared" ca="1" si="630"/>
        <v/>
      </c>
      <c r="AH1350" s="161">
        <f t="shared" ca="1" si="631"/>
        <v>1</v>
      </c>
      <c r="AI1350" s="161" t="str">
        <f t="shared" ca="1" si="632"/>
        <v/>
      </c>
      <c r="AJ1350" s="161">
        <f t="shared" ca="1" si="633"/>
        <v>1</v>
      </c>
      <c r="AL1350" s="161" t="str">
        <f t="shared" ca="1" si="634"/>
        <v/>
      </c>
      <c r="AM1350" s="161">
        <f t="shared" ca="1" si="616"/>
        <v>1</v>
      </c>
      <c r="AN1350" s="161" t="str">
        <f t="shared" ca="1" si="635"/>
        <v/>
      </c>
      <c r="AO1350" s="161">
        <f t="shared" ca="1" si="615"/>
        <v>1</v>
      </c>
      <c r="AP1350" s="161" t="str">
        <f t="shared" ca="1" si="636"/>
        <v/>
      </c>
      <c r="AQ1350" s="161">
        <f t="shared" ref="AQ1350:AQ1413" ca="1" si="641">IF(AP1350="*",AO1349,IF(AP1349="*",AO1348,AO1350))</f>
        <v>1</v>
      </c>
      <c r="AR1350" s="161" t="str">
        <f t="shared" ca="1" si="637"/>
        <v/>
      </c>
      <c r="AS1350" s="161">
        <f t="shared" ca="1" si="638"/>
        <v>1</v>
      </c>
      <c r="AT1350" s="159" t="str">
        <f t="shared" ca="1" si="618"/>
        <v/>
      </c>
      <c r="AU1350" s="210">
        <f t="shared" ca="1" si="622"/>
        <v>14</v>
      </c>
      <c r="AV1350" s="209"/>
      <c r="AW1350" s="204">
        <f t="shared" si="639"/>
        <v>15882.027777777768</v>
      </c>
      <c r="AX1350" s="159"/>
      <c r="AZ1350" s="159"/>
      <c r="BM1350" s="207"/>
      <c r="BN1350" s="212"/>
      <c r="BP1350" s="209"/>
      <c r="BQ1350" s="211"/>
      <c r="BR1350" s="211"/>
      <c r="BS1350" s="211"/>
      <c r="BT1350" s="211"/>
      <c r="BU1350" s="211"/>
      <c r="BV1350" s="211"/>
      <c r="BW1350" s="211"/>
      <c r="BX1350" s="211"/>
      <c r="BY1350" s="211"/>
      <c r="BZ1350" s="211"/>
      <c r="CA1350" s="209"/>
      <c r="CB1350" s="224"/>
      <c r="CC1350" s="204"/>
      <c r="CD1350" s="204"/>
      <c r="CE1350" s="204"/>
      <c r="CF1350" s="211"/>
      <c r="CG1350" s="211"/>
      <c r="CI1350" s="209"/>
      <c r="CJ1350" s="209"/>
      <c r="ES1350" s="165"/>
      <c r="ET1350" s="165"/>
      <c r="EU1350" s="166"/>
      <c r="EV1350" s="209"/>
      <c r="EW1350" s="211"/>
      <c r="EX1350" s="211"/>
      <c r="EY1350" s="211"/>
      <c r="EZ1350" s="211"/>
      <c r="FA1350" s="211"/>
      <c r="FD1350" s="165"/>
      <c r="FE1350" s="165"/>
      <c r="FF1350" s="166"/>
      <c r="FG1350" s="209"/>
      <c r="FH1350" s="211"/>
      <c r="FI1350" s="211"/>
      <c r="FJ1350" s="211"/>
      <c r="FK1350" s="211"/>
      <c r="FL1350" s="211"/>
    </row>
    <row r="1351" spans="9:168">
      <c r="I1351" s="221">
        <f t="shared" ref="I1351:I1414" si="642">I1350+1</f>
        <v>147</v>
      </c>
      <c r="J1351" s="159">
        <f>'v-t_chart'!C1348</f>
        <v>83.3</v>
      </c>
      <c r="K1351" s="204">
        <f t="shared" ca="1" si="621"/>
        <v>243.98569999999998</v>
      </c>
      <c r="L1351" s="205" t="b">
        <f>IF('Input&amp;Output'!$C$3=10,phase_chart!C1348,IF('Input&amp;Output'!$C$3=21,phase_chart!G1348,IF('Input&amp;Output'!$C$3=22,phase_chart!K1348,IF('Input&amp;Output'!$C$3=31,phase_chart!O1348,IF('Input&amp;Output'!$C$3=32,phase_chart!S1348,"")))))</f>
        <v>1</v>
      </c>
      <c r="M1351" s="206" t="b">
        <f>IF('Input&amp;Output'!$C$3=10,phase_chart!D1348,IF('Input&amp;Output'!$C$3=21,phase_chart!H1348,IF('Input&amp;Output'!$C$3=22,phase_chart!L1348,IF('Input&amp;Output'!$C$3=31,phase_chart!P1348,IF('Input&amp;Output'!$C$3=32,phase_chart!T1348,"")))))</f>
        <v>0</v>
      </c>
      <c r="N1351" s="205" t="b">
        <f>IF('Input&amp;Output'!$C$3=10,phase_chart!E1348,IF('Input&amp;Output'!$C$3=21,phase_chart!I1348,IF('Input&amp;Output'!$C$3=22,phase_chart!M1348,IF('Input&amp;Output'!$C$3=31,phase_chart!Q1348,IF('Input&amp;Output'!$C$3=32,phase_chart!U1348,"")))))</f>
        <v>0</v>
      </c>
      <c r="P1351" s="159">
        <f ca="1">IF(NOT($J1351=0),IF($J1351&lt;IF($P1350=0,0,VLOOKUP(P1350,tbL!$M$37:$Q$43,IF(L1351=TRUE,2,4))),IF($J1351&gt;=VLOOKUP(P1350,tbL!$M$37:$Q$43,IF(L1351=TRUE,3,5)),$P1350,IF(AND(L1350=TRUE,L1351=TRUE),$P1350,$P1350-1)),IF(AND(L1351=TRUE,J1351=VLOOKUP(P1350,tbL!$M$37:$Q$43,IF(L1351=TRUE,2,4))),P1350,IF($P1350+1&gt;$C$12,$C$12,$P1350+1))),0)</f>
        <v>1</v>
      </c>
      <c r="Q1351" s="159">
        <f t="shared" ca="1" si="623"/>
        <v>1</v>
      </c>
      <c r="R1351" s="207">
        <f t="shared" ca="1" si="620"/>
        <v>0</v>
      </c>
      <c r="S1351" s="208"/>
      <c r="T1351" s="159">
        <f t="shared" si="640"/>
        <v>0</v>
      </c>
      <c r="U1351" s="209" t="str">
        <f ca="1">IF(AND(T1351=-1,N1351=TRUE),"*",IF(AND(U1350="*",N1351=TRUE),"*",IF(AND(AND(L1351=TRUE,U1350="*"),J1351&lt;VLOOKUP(V1350+1,tbL!$M$38:$O$43,3)),"*","")))</f>
        <v/>
      </c>
      <c r="V1351" s="204">
        <f t="shared" ca="1" si="624"/>
        <v>1</v>
      </c>
      <c r="Y1351" s="159" t="str">
        <f t="shared" ca="1" si="625"/>
        <v/>
      </c>
      <c r="Z1351" s="159" t="str">
        <f t="shared" si="626"/>
        <v/>
      </c>
      <c r="AA1351" s="159">
        <f t="shared" ca="1" si="617"/>
        <v>1</v>
      </c>
      <c r="AC1351" s="161" t="str">
        <f t="shared" ca="1" si="627"/>
        <v/>
      </c>
      <c r="AD1351" s="161">
        <f t="shared" ca="1" si="628"/>
        <v>1</v>
      </c>
      <c r="AE1351" s="161" t="str">
        <f t="shared" ca="1" si="619"/>
        <v/>
      </c>
      <c r="AF1351" s="161">
        <f t="shared" ca="1" si="629"/>
        <v>1</v>
      </c>
      <c r="AG1351" s="161" t="str">
        <f t="shared" ca="1" si="630"/>
        <v/>
      </c>
      <c r="AH1351" s="161">
        <f t="shared" ca="1" si="631"/>
        <v>1</v>
      </c>
      <c r="AI1351" s="161" t="str">
        <f t="shared" ca="1" si="632"/>
        <v/>
      </c>
      <c r="AJ1351" s="161">
        <f t="shared" ca="1" si="633"/>
        <v>1</v>
      </c>
      <c r="AL1351" s="161" t="str">
        <f t="shared" ca="1" si="634"/>
        <v/>
      </c>
      <c r="AM1351" s="161">
        <f t="shared" ca="1" si="616"/>
        <v>1</v>
      </c>
      <c r="AN1351" s="161" t="str">
        <f t="shared" ca="1" si="635"/>
        <v/>
      </c>
      <c r="AO1351" s="161">
        <f t="shared" ref="AO1351:AO1414" ca="1" si="643">IF(AN1351="*",AM1350,IF(AN1350="*",AM1349,IF(AN1349="*",AM1348,AM1351)))</f>
        <v>1</v>
      </c>
      <c r="AP1351" s="161" t="str">
        <f t="shared" ca="1" si="636"/>
        <v/>
      </c>
      <c r="AQ1351" s="161">
        <f t="shared" ca="1" si="641"/>
        <v>1</v>
      </c>
      <c r="AR1351" s="161" t="str">
        <f t="shared" ca="1" si="637"/>
        <v/>
      </c>
      <c r="AS1351" s="161">
        <f t="shared" ca="1" si="638"/>
        <v>1</v>
      </c>
      <c r="AT1351" s="159" t="str">
        <f t="shared" ca="1" si="618"/>
        <v/>
      </c>
      <c r="AU1351" s="210">
        <f t="shared" ca="1" si="622"/>
        <v>14</v>
      </c>
      <c r="AV1351" s="209"/>
      <c r="AW1351" s="204">
        <f t="shared" si="639"/>
        <v>15905.166666666657</v>
      </c>
      <c r="AX1351" s="159"/>
      <c r="AZ1351" s="159"/>
      <c r="BM1351" s="207"/>
      <c r="BN1351" s="212"/>
      <c r="BP1351" s="209"/>
      <c r="BQ1351" s="211"/>
      <c r="BR1351" s="211"/>
      <c r="BS1351" s="211"/>
      <c r="BT1351" s="211"/>
      <c r="BU1351" s="211"/>
      <c r="BV1351" s="211"/>
      <c r="BW1351" s="211"/>
      <c r="BX1351" s="211"/>
      <c r="BY1351" s="211"/>
      <c r="BZ1351" s="211"/>
      <c r="CA1351" s="209"/>
      <c r="CB1351" s="224"/>
      <c r="CC1351" s="204"/>
      <c r="CD1351" s="204"/>
      <c r="CE1351" s="204"/>
      <c r="CF1351" s="211"/>
      <c r="CG1351" s="211"/>
      <c r="CI1351" s="209"/>
      <c r="CJ1351" s="209"/>
      <c r="ES1351" s="165"/>
      <c r="ET1351" s="165"/>
      <c r="EU1351" s="166"/>
      <c r="EV1351" s="209"/>
      <c r="EW1351" s="211"/>
      <c r="EX1351" s="211"/>
      <c r="EY1351" s="211"/>
      <c r="EZ1351" s="211"/>
      <c r="FA1351" s="211"/>
      <c r="FD1351" s="165"/>
      <c r="FE1351" s="165"/>
      <c r="FF1351" s="166"/>
      <c r="FG1351" s="209"/>
      <c r="FH1351" s="211"/>
      <c r="FI1351" s="211"/>
      <c r="FJ1351" s="211"/>
      <c r="FK1351" s="211"/>
      <c r="FL1351" s="211"/>
    </row>
    <row r="1352" spans="9:168">
      <c r="I1352" s="221">
        <f t="shared" si="642"/>
        <v>148</v>
      </c>
      <c r="J1352" s="159">
        <f>'v-t_chart'!C1349</f>
        <v>85.4</v>
      </c>
      <c r="K1352" s="204">
        <f t="shared" ca="1" si="621"/>
        <v>250.13660000000002</v>
      </c>
      <c r="L1352" s="205" t="b">
        <f>IF('Input&amp;Output'!$C$3=10,phase_chart!C1349,IF('Input&amp;Output'!$C$3=21,phase_chart!G1349,IF('Input&amp;Output'!$C$3=22,phase_chart!K1349,IF('Input&amp;Output'!$C$3=31,phase_chart!O1349,IF('Input&amp;Output'!$C$3=32,phase_chart!S1349,"")))))</f>
        <v>1</v>
      </c>
      <c r="M1352" s="206" t="b">
        <f>IF('Input&amp;Output'!$C$3=10,phase_chart!D1349,IF('Input&amp;Output'!$C$3=21,phase_chart!H1349,IF('Input&amp;Output'!$C$3=22,phase_chart!L1349,IF('Input&amp;Output'!$C$3=31,phase_chart!P1349,IF('Input&amp;Output'!$C$3=32,phase_chart!T1349,"")))))</f>
        <v>0</v>
      </c>
      <c r="N1352" s="205" t="b">
        <f>IF('Input&amp;Output'!$C$3=10,phase_chart!E1349,IF('Input&amp;Output'!$C$3=21,phase_chart!I1349,IF('Input&amp;Output'!$C$3=22,phase_chart!M1349,IF('Input&amp;Output'!$C$3=31,phase_chart!Q1349,IF('Input&amp;Output'!$C$3=32,phase_chart!U1349,"")))))</f>
        <v>0</v>
      </c>
      <c r="P1352" s="159">
        <f ca="1">IF(NOT($J1352=0),IF($J1352&lt;IF($P1351=0,0,VLOOKUP(P1351,tbL!$M$37:$Q$43,IF(L1352=TRUE,2,4))),IF($J1352&gt;=VLOOKUP(P1351,tbL!$M$37:$Q$43,IF(L1352=TRUE,3,5)),$P1351,IF(AND(L1351=TRUE,L1352=TRUE),$P1351,$P1351-1)),IF(AND(L1352=TRUE,J1352=VLOOKUP(P1351,tbL!$M$37:$Q$43,IF(L1352=TRUE,2,4))),P1351,IF($P1351+1&gt;$C$12,$C$12,$P1351+1))),0)</f>
        <v>1</v>
      </c>
      <c r="Q1352" s="159">
        <f t="shared" ca="1" si="623"/>
        <v>1</v>
      </c>
      <c r="R1352" s="207">
        <f t="shared" ca="1" si="620"/>
        <v>0</v>
      </c>
      <c r="S1352" s="208"/>
      <c r="T1352" s="159">
        <f t="shared" si="640"/>
        <v>0</v>
      </c>
      <c r="U1352" s="209" t="str">
        <f ca="1">IF(AND(T1352=-1,N1352=TRUE),"*",IF(AND(U1351="*",N1352=TRUE),"*",IF(AND(AND(L1352=TRUE,U1351="*"),J1352&lt;VLOOKUP(V1351+1,tbL!$M$38:$O$43,3)),"*","")))</f>
        <v/>
      </c>
      <c r="V1352" s="204">
        <f t="shared" ca="1" si="624"/>
        <v>1</v>
      </c>
      <c r="Y1352" s="159" t="str">
        <f t="shared" ca="1" si="625"/>
        <v/>
      </c>
      <c r="Z1352" s="159" t="str">
        <f t="shared" si="626"/>
        <v/>
      </c>
      <c r="AA1352" s="159">
        <f t="shared" ca="1" si="617"/>
        <v>1</v>
      </c>
      <c r="AC1352" s="161" t="str">
        <f t="shared" ca="1" si="627"/>
        <v/>
      </c>
      <c r="AD1352" s="161">
        <f t="shared" ca="1" si="628"/>
        <v>1</v>
      </c>
      <c r="AE1352" s="161" t="str">
        <f t="shared" ca="1" si="619"/>
        <v/>
      </c>
      <c r="AF1352" s="161">
        <f t="shared" ca="1" si="629"/>
        <v>1</v>
      </c>
      <c r="AG1352" s="161" t="str">
        <f t="shared" ca="1" si="630"/>
        <v/>
      </c>
      <c r="AH1352" s="161">
        <f t="shared" ca="1" si="631"/>
        <v>1</v>
      </c>
      <c r="AI1352" s="161" t="str">
        <f t="shared" ca="1" si="632"/>
        <v/>
      </c>
      <c r="AJ1352" s="161">
        <f t="shared" ca="1" si="633"/>
        <v>1</v>
      </c>
      <c r="AL1352" s="161" t="str">
        <f t="shared" ca="1" si="634"/>
        <v/>
      </c>
      <c r="AM1352" s="161">
        <f t="shared" ref="AM1352:AM1415" ca="1" si="644">IF(AL1352="*",AJ1351,IF(AL1351="*",AJ1350,IF(AL1350="*",AJ1349,IF(AL1349="*",AJ1348,AJ1352))))</f>
        <v>1</v>
      </c>
      <c r="AN1352" s="161" t="str">
        <f t="shared" ca="1" si="635"/>
        <v/>
      </c>
      <c r="AO1352" s="161">
        <f t="shared" ca="1" si="643"/>
        <v>1</v>
      </c>
      <c r="AP1352" s="161" t="str">
        <f t="shared" ca="1" si="636"/>
        <v/>
      </c>
      <c r="AQ1352" s="161">
        <f t="shared" ca="1" si="641"/>
        <v>1</v>
      </c>
      <c r="AR1352" s="161" t="str">
        <f t="shared" ca="1" si="637"/>
        <v/>
      </c>
      <c r="AS1352" s="161">
        <f t="shared" ca="1" si="638"/>
        <v>1</v>
      </c>
      <c r="AT1352" s="159" t="str">
        <f t="shared" ca="1" si="618"/>
        <v/>
      </c>
      <c r="AU1352" s="210">
        <f t="shared" ca="1" si="622"/>
        <v>14</v>
      </c>
      <c r="AV1352" s="209"/>
      <c r="AW1352" s="204">
        <f t="shared" si="639"/>
        <v>15928.88888888888</v>
      </c>
      <c r="AX1352" s="159"/>
      <c r="AZ1352" s="159"/>
      <c r="BM1352" s="207"/>
      <c r="BN1352" s="212"/>
      <c r="BP1352" s="209"/>
      <c r="BQ1352" s="211"/>
      <c r="BR1352" s="211"/>
      <c r="BS1352" s="211"/>
      <c r="BT1352" s="211"/>
      <c r="BU1352" s="211"/>
      <c r="BV1352" s="211"/>
      <c r="BW1352" s="211"/>
      <c r="BX1352" s="211"/>
      <c r="BY1352" s="211"/>
      <c r="BZ1352" s="211"/>
      <c r="CA1352" s="209"/>
      <c r="CB1352" s="224"/>
      <c r="CC1352" s="204"/>
      <c r="CD1352" s="204"/>
      <c r="CE1352" s="204"/>
      <c r="CF1352" s="211"/>
      <c r="CG1352" s="211"/>
      <c r="CI1352" s="209"/>
      <c r="CJ1352" s="209"/>
      <c r="ES1352" s="165"/>
      <c r="ET1352" s="165"/>
      <c r="EU1352" s="166"/>
      <c r="EV1352" s="209"/>
      <c r="EW1352" s="211"/>
      <c r="EX1352" s="211"/>
      <c r="EY1352" s="211"/>
      <c r="EZ1352" s="211"/>
      <c r="FA1352" s="211"/>
      <c r="FD1352" s="165"/>
      <c r="FE1352" s="165"/>
      <c r="FF1352" s="166"/>
      <c r="FG1352" s="209"/>
      <c r="FH1352" s="211"/>
      <c r="FI1352" s="211"/>
      <c r="FJ1352" s="211"/>
      <c r="FK1352" s="211"/>
      <c r="FL1352" s="211"/>
    </row>
    <row r="1353" spans="9:168">
      <c r="I1353" s="221">
        <f t="shared" si="642"/>
        <v>149</v>
      </c>
      <c r="J1353" s="159">
        <f>'v-t_chart'!C1350</f>
        <v>87.3</v>
      </c>
      <c r="K1353" s="204">
        <f t="shared" ca="1" si="621"/>
        <v>255.70169999999999</v>
      </c>
      <c r="L1353" s="205" t="b">
        <f>IF('Input&amp;Output'!$C$3=10,phase_chart!C1350,IF('Input&amp;Output'!$C$3=21,phase_chart!G1350,IF('Input&amp;Output'!$C$3=22,phase_chart!K1350,IF('Input&amp;Output'!$C$3=31,phase_chart!O1350,IF('Input&amp;Output'!$C$3=32,phase_chart!S1350,"")))))</f>
        <v>1</v>
      </c>
      <c r="M1353" s="206" t="b">
        <f>IF('Input&amp;Output'!$C$3=10,phase_chart!D1350,IF('Input&amp;Output'!$C$3=21,phase_chart!H1350,IF('Input&amp;Output'!$C$3=22,phase_chart!L1350,IF('Input&amp;Output'!$C$3=31,phase_chart!P1350,IF('Input&amp;Output'!$C$3=32,phase_chart!T1350,"")))))</f>
        <v>0</v>
      </c>
      <c r="N1353" s="205" t="b">
        <f>IF('Input&amp;Output'!$C$3=10,phase_chart!E1350,IF('Input&amp;Output'!$C$3=21,phase_chart!I1350,IF('Input&amp;Output'!$C$3=22,phase_chart!M1350,IF('Input&amp;Output'!$C$3=31,phase_chart!Q1350,IF('Input&amp;Output'!$C$3=32,phase_chart!U1350,"")))))</f>
        <v>0</v>
      </c>
      <c r="P1353" s="159">
        <f ca="1">IF(NOT($J1353=0),IF($J1353&lt;IF($P1352=0,0,VLOOKUP(P1352,tbL!$M$37:$Q$43,IF(L1353=TRUE,2,4))),IF($J1353&gt;=VLOOKUP(P1352,tbL!$M$37:$Q$43,IF(L1353=TRUE,3,5)),$P1352,IF(AND(L1352=TRUE,L1353=TRUE),$P1352,$P1352-1)),IF(AND(L1353=TRUE,J1353=VLOOKUP(P1352,tbL!$M$37:$Q$43,IF(L1353=TRUE,2,4))),P1352,IF($P1352+1&gt;$C$12,$C$12,$P1352+1))),0)</f>
        <v>1</v>
      </c>
      <c r="Q1353" s="159">
        <f t="shared" ca="1" si="623"/>
        <v>1</v>
      </c>
      <c r="R1353" s="207">
        <f t="shared" ca="1" si="620"/>
        <v>0</v>
      </c>
      <c r="S1353" s="208"/>
      <c r="T1353" s="159">
        <f t="shared" si="640"/>
        <v>0</v>
      </c>
      <c r="U1353" s="209" t="str">
        <f ca="1">IF(AND(T1353=-1,N1353=TRUE),"*",IF(AND(U1352="*",N1353=TRUE),"*",IF(AND(AND(L1353=TRUE,U1352="*"),J1353&lt;VLOOKUP(V1352+1,tbL!$M$38:$O$43,3)),"*","")))</f>
        <v/>
      </c>
      <c r="V1353" s="204">
        <f t="shared" ca="1" si="624"/>
        <v>1</v>
      </c>
      <c r="Y1353" s="159" t="str">
        <f t="shared" ca="1" si="625"/>
        <v/>
      </c>
      <c r="Z1353" s="159" t="str">
        <f t="shared" si="626"/>
        <v/>
      </c>
      <c r="AA1353" s="159">
        <f t="shared" ca="1" si="617"/>
        <v>1</v>
      </c>
      <c r="AC1353" s="161" t="str">
        <f t="shared" ca="1" si="627"/>
        <v/>
      </c>
      <c r="AD1353" s="161">
        <f t="shared" ca="1" si="628"/>
        <v>1</v>
      </c>
      <c r="AE1353" s="161" t="str">
        <f t="shared" ca="1" si="619"/>
        <v/>
      </c>
      <c r="AF1353" s="161">
        <f t="shared" ca="1" si="629"/>
        <v>1</v>
      </c>
      <c r="AG1353" s="161" t="str">
        <f t="shared" ca="1" si="630"/>
        <v/>
      </c>
      <c r="AH1353" s="161">
        <f t="shared" ca="1" si="631"/>
        <v>1</v>
      </c>
      <c r="AI1353" s="161" t="str">
        <f t="shared" ca="1" si="632"/>
        <v/>
      </c>
      <c r="AJ1353" s="161">
        <f t="shared" ca="1" si="633"/>
        <v>1</v>
      </c>
      <c r="AL1353" s="161" t="str">
        <f t="shared" ca="1" si="634"/>
        <v/>
      </c>
      <c r="AM1353" s="161">
        <f t="shared" ca="1" si="644"/>
        <v>1</v>
      </c>
      <c r="AN1353" s="161" t="str">
        <f t="shared" ca="1" si="635"/>
        <v/>
      </c>
      <c r="AO1353" s="161">
        <f t="shared" ca="1" si="643"/>
        <v>1</v>
      </c>
      <c r="AP1353" s="161" t="str">
        <f t="shared" ca="1" si="636"/>
        <v/>
      </c>
      <c r="AQ1353" s="161">
        <f t="shared" ca="1" si="641"/>
        <v>1</v>
      </c>
      <c r="AR1353" s="161" t="str">
        <f t="shared" ca="1" si="637"/>
        <v/>
      </c>
      <c r="AS1353" s="161">
        <f t="shared" ca="1" si="638"/>
        <v>1</v>
      </c>
      <c r="AT1353" s="159" t="str">
        <f t="shared" ca="1" si="618"/>
        <v/>
      </c>
      <c r="AU1353" s="210">
        <f t="shared" ca="1" si="622"/>
        <v>14</v>
      </c>
      <c r="AV1353" s="209"/>
      <c r="AW1353" s="204">
        <f t="shared" si="639"/>
        <v>15953.13888888888</v>
      </c>
      <c r="AX1353" s="159"/>
      <c r="AZ1353" s="159"/>
      <c r="BM1353" s="207"/>
      <c r="BN1353" s="212"/>
      <c r="BP1353" s="209"/>
      <c r="BQ1353" s="211"/>
      <c r="BR1353" s="211"/>
      <c r="BS1353" s="211"/>
      <c r="BT1353" s="211"/>
      <c r="BU1353" s="211"/>
      <c r="BV1353" s="211"/>
      <c r="BW1353" s="211"/>
      <c r="BX1353" s="211"/>
      <c r="BY1353" s="211"/>
      <c r="BZ1353" s="211"/>
      <c r="CA1353" s="209"/>
      <c r="CB1353" s="224"/>
      <c r="CC1353" s="204"/>
      <c r="CD1353" s="204"/>
      <c r="CE1353" s="204"/>
      <c r="CF1353" s="211"/>
      <c r="CG1353" s="211"/>
      <c r="CI1353" s="209"/>
      <c r="CJ1353" s="209"/>
      <c r="ES1353" s="165"/>
      <c r="ET1353" s="165"/>
      <c r="EU1353" s="166"/>
      <c r="EV1353" s="209"/>
      <c r="EW1353" s="211"/>
      <c r="EX1353" s="211"/>
      <c r="EY1353" s="211"/>
      <c r="EZ1353" s="211"/>
      <c r="FA1353" s="211"/>
      <c r="FD1353" s="165"/>
      <c r="FE1353" s="165"/>
      <c r="FF1353" s="166"/>
      <c r="FG1353" s="209"/>
      <c r="FH1353" s="211"/>
      <c r="FI1353" s="211"/>
      <c r="FJ1353" s="211"/>
      <c r="FK1353" s="211"/>
      <c r="FL1353" s="211"/>
    </row>
    <row r="1354" spans="9:168">
      <c r="I1354" s="221">
        <f t="shared" si="642"/>
        <v>150</v>
      </c>
      <c r="J1354" s="159">
        <f>'v-t_chart'!C1351</f>
        <v>89.1</v>
      </c>
      <c r="K1354" s="204">
        <f t="shared" ca="1" si="621"/>
        <v>260.97389999999996</v>
      </c>
      <c r="L1354" s="205" t="b">
        <f>IF('Input&amp;Output'!$C$3=10,phase_chart!C1351,IF('Input&amp;Output'!$C$3=21,phase_chart!G1351,IF('Input&amp;Output'!$C$3=22,phase_chart!K1351,IF('Input&amp;Output'!$C$3=31,phase_chart!O1351,IF('Input&amp;Output'!$C$3=32,phase_chart!S1351,"")))))</f>
        <v>1</v>
      </c>
      <c r="M1354" s="206" t="b">
        <f>IF('Input&amp;Output'!$C$3=10,phase_chart!D1351,IF('Input&amp;Output'!$C$3=21,phase_chart!H1351,IF('Input&amp;Output'!$C$3=22,phase_chart!L1351,IF('Input&amp;Output'!$C$3=31,phase_chart!P1351,IF('Input&amp;Output'!$C$3=32,phase_chart!T1351,"")))))</f>
        <v>0</v>
      </c>
      <c r="N1354" s="205" t="b">
        <f>IF('Input&amp;Output'!$C$3=10,phase_chart!E1351,IF('Input&amp;Output'!$C$3=21,phase_chart!I1351,IF('Input&amp;Output'!$C$3=22,phase_chart!M1351,IF('Input&amp;Output'!$C$3=31,phase_chart!Q1351,IF('Input&amp;Output'!$C$3=32,phase_chart!U1351,"")))))</f>
        <v>0</v>
      </c>
      <c r="P1354" s="159">
        <f ca="1">IF(NOT($J1354=0),IF($J1354&lt;IF($P1353=0,0,VLOOKUP(P1353,tbL!$M$37:$Q$43,IF(L1354=TRUE,2,4))),IF($J1354&gt;=VLOOKUP(P1353,tbL!$M$37:$Q$43,IF(L1354=TRUE,3,5)),$P1353,IF(AND(L1353=TRUE,L1354=TRUE),$P1353,$P1353-1)),IF(AND(L1354=TRUE,J1354=VLOOKUP(P1353,tbL!$M$37:$Q$43,IF(L1354=TRUE,2,4))),P1353,IF($P1353+1&gt;$C$12,$C$12,$P1353+1))),0)</f>
        <v>1</v>
      </c>
      <c r="Q1354" s="159">
        <f t="shared" ca="1" si="623"/>
        <v>1</v>
      </c>
      <c r="R1354" s="207">
        <f t="shared" ca="1" si="620"/>
        <v>0</v>
      </c>
      <c r="S1354" s="208"/>
      <c r="T1354" s="159">
        <f t="shared" si="640"/>
        <v>0</v>
      </c>
      <c r="U1354" s="209" t="str">
        <f ca="1">IF(AND(T1354=-1,N1354=TRUE),"*",IF(AND(U1353="*",N1354=TRUE),"*",IF(AND(AND(L1354=TRUE,U1353="*"),J1354&lt;VLOOKUP(V1353+1,tbL!$M$38:$O$43,3)),"*","")))</f>
        <v/>
      </c>
      <c r="V1354" s="204">
        <f t="shared" ca="1" si="624"/>
        <v>1</v>
      </c>
      <c r="Y1354" s="159" t="str">
        <f t="shared" ca="1" si="625"/>
        <v/>
      </c>
      <c r="Z1354" s="159" t="str">
        <f t="shared" si="626"/>
        <v/>
      </c>
      <c r="AA1354" s="159">
        <f t="shared" ca="1" si="617"/>
        <v>1</v>
      </c>
      <c r="AC1354" s="161" t="str">
        <f t="shared" ca="1" si="627"/>
        <v/>
      </c>
      <c r="AD1354" s="161">
        <f t="shared" ca="1" si="628"/>
        <v>1</v>
      </c>
      <c r="AE1354" s="161" t="str">
        <f t="shared" ca="1" si="619"/>
        <v/>
      </c>
      <c r="AF1354" s="161">
        <f t="shared" ca="1" si="629"/>
        <v>1</v>
      </c>
      <c r="AG1354" s="161" t="str">
        <f t="shared" ca="1" si="630"/>
        <v/>
      </c>
      <c r="AH1354" s="161">
        <f t="shared" ca="1" si="631"/>
        <v>1</v>
      </c>
      <c r="AI1354" s="161" t="str">
        <f t="shared" ca="1" si="632"/>
        <v/>
      </c>
      <c r="AJ1354" s="161">
        <f t="shared" ca="1" si="633"/>
        <v>1</v>
      </c>
      <c r="AL1354" s="161" t="str">
        <f t="shared" ca="1" si="634"/>
        <v/>
      </c>
      <c r="AM1354" s="161">
        <f t="shared" ca="1" si="644"/>
        <v>1</v>
      </c>
      <c r="AN1354" s="161" t="str">
        <f t="shared" ca="1" si="635"/>
        <v/>
      </c>
      <c r="AO1354" s="161">
        <f t="shared" ca="1" si="643"/>
        <v>1</v>
      </c>
      <c r="AP1354" s="161" t="str">
        <f t="shared" ca="1" si="636"/>
        <v/>
      </c>
      <c r="AQ1354" s="161">
        <f t="shared" ca="1" si="641"/>
        <v>1</v>
      </c>
      <c r="AR1354" s="161" t="str">
        <f t="shared" ca="1" si="637"/>
        <v/>
      </c>
      <c r="AS1354" s="161">
        <f t="shared" ca="1" si="638"/>
        <v>1</v>
      </c>
      <c r="AT1354" s="159" t="str">
        <f t="shared" ca="1" si="618"/>
        <v/>
      </c>
      <c r="AU1354" s="210">
        <f t="shared" ca="1" si="622"/>
        <v>14</v>
      </c>
      <c r="AV1354" s="209"/>
      <c r="AW1354" s="204">
        <f t="shared" si="639"/>
        <v>15977.88888888888</v>
      </c>
      <c r="AX1354" s="159"/>
      <c r="AZ1354" s="159"/>
      <c r="BM1354" s="207"/>
      <c r="BN1354" s="212"/>
      <c r="BP1354" s="209"/>
      <c r="BQ1354" s="211"/>
      <c r="BR1354" s="211"/>
      <c r="BS1354" s="211"/>
      <c r="BT1354" s="211"/>
      <c r="BU1354" s="211"/>
      <c r="BV1354" s="211"/>
      <c r="BW1354" s="211"/>
      <c r="BX1354" s="211"/>
      <c r="BY1354" s="211"/>
      <c r="BZ1354" s="211"/>
      <c r="CA1354" s="209"/>
      <c r="CB1354" s="224"/>
      <c r="CC1354" s="204"/>
      <c r="CD1354" s="204"/>
      <c r="CE1354" s="204"/>
      <c r="CF1354" s="211"/>
      <c r="CG1354" s="211"/>
      <c r="CI1354" s="209"/>
      <c r="CJ1354" s="209"/>
      <c r="ES1354" s="165"/>
      <c r="ET1354" s="165"/>
      <c r="EU1354" s="166"/>
      <c r="EV1354" s="209"/>
      <c r="EW1354" s="211"/>
      <c r="EX1354" s="211"/>
      <c r="EY1354" s="211"/>
      <c r="EZ1354" s="211"/>
      <c r="FA1354" s="211"/>
      <c r="FD1354" s="165"/>
      <c r="FE1354" s="165"/>
      <c r="FF1354" s="166"/>
      <c r="FG1354" s="209"/>
      <c r="FH1354" s="211"/>
      <c r="FI1354" s="211"/>
      <c r="FJ1354" s="211"/>
      <c r="FK1354" s="211"/>
      <c r="FL1354" s="211"/>
    </row>
    <row r="1355" spans="9:168">
      <c r="I1355" s="221">
        <f t="shared" si="642"/>
        <v>151</v>
      </c>
      <c r="J1355" s="159">
        <f>'v-t_chart'!C1352</f>
        <v>90.6</v>
      </c>
      <c r="K1355" s="204">
        <f t="shared" ca="1" si="621"/>
        <v>265.36739999999998</v>
      </c>
      <c r="L1355" s="205" t="b">
        <f>IF('Input&amp;Output'!$C$3=10,phase_chart!C1352,IF('Input&amp;Output'!$C$3=21,phase_chart!G1352,IF('Input&amp;Output'!$C$3=22,phase_chart!K1352,IF('Input&amp;Output'!$C$3=31,phase_chart!O1352,IF('Input&amp;Output'!$C$3=32,phase_chart!S1352,"")))))</f>
        <v>1</v>
      </c>
      <c r="M1355" s="206" t="b">
        <f>IF('Input&amp;Output'!$C$3=10,phase_chart!D1352,IF('Input&amp;Output'!$C$3=21,phase_chart!H1352,IF('Input&amp;Output'!$C$3=22,phase_chart!L1352,IF('Input&amp;Output'!$C$3=31,phase_chart!P1352,IF('Input&amp;Output'!$C$3=32,phase_chart!T1352,"")))))</f>
        <v>0</v>
      </c>
      <c r="N1355" s="205" t="b">
        <f>IF('Input&amp;Output'!$C$3=10,phase_chart!E1352,IF('Input&amp;Output'!$C$3=21,phase_chart!I1352,IF('Input&amp;Output'!$C$3=22,phase_chart!M1352,IF('Input&amp;Output'!$C$3=31,phase_chart!Q1352,IF('Input&amp;Output'!$C$3=32,phase_chart!U1352,"")))))</f>
        <v>0</v>
      </c>
      <c r="P1355" s="159">
        <f ca="1">IF(NOT($J1355=0),IF($J1355&lt;IF($P1354=0,0,VLOOKUP(P1354,tbL!$M$37:$Q$43,IF(L1355=TRUE,2,4))),IF($J1355&gt;=VLOOKUP(P1354,tbL!$M$37:$Q$43,IF(L1355=TRUE,3,5)),$P1354,IF(AND(L1354=TRUE,L1355=TRUE),$P1354,$P1354-1)),IF(AND(L1355=TRUE,J1355=VLOOKUP(P1354,tbL!$M$37:$Q$43,IF(L1355=TRUE,2,4))),P1354,IF($P1354+1&gt;$C$12,$C$12,$P1354+1))),0)</f>
        <v>1</v>
      </c>
      <c r="Q1355" s="159">
        <f t="shared" ca="1" si="623"/>
        <v>1</v>
      </c>
      <c r="R1355" s="207">
        <f t="shared" ca="1" si="620"/>
        <v>0</v>
      </c>
      <c r="S1355" s="208"/>
      <c r="T1355" s="159">
        <f t="shared" si="640"/>
        <v>0</v>
      </c>
      <c r="U1355" s="209" t="str">
        <f ca="1">IF(AND(T1355=-1,N1355=TRUE),"*",IF(AND(U1354="*",N1355=TRUE),"*",IF(AND(AND(L1355=TRUE,U1354="*"),J1355&lt;VLOOKUP(V1354+1,tbL!$M$38:$O$43,3)),"*","")))</f>
        <v/>
      </c>
      <c r="V1355" s="204">
        <f t="shared" ca="1" si="624"/>
        <v>1</v>
      </c>
      <c r="Y1355" s="159" t="str">
        <f t="shared" ca="1" si="625"/>
        <v/>
      </c>
      <c r="Z1355" s="159" t="str">
        <f t="shared" si="626"/>
        <v/>
      </c>
      <c r="AA1355" s="159">
        <f t="shared" ca="1" si="617"/>
        <v>1</v>
      </c>
      <c r="AC1355" s="161" t="str">
        <f t="shared" ca="1" si="627"/>
        <v/>
      </c>
      <c r="AD1355" s="161">
        <f t="shared" ca="1" si="628"/>
        <v>1</v>
      </c>
      <c r="AE1355" s="161" t="str">
        <f t="shared" ca="1" si="619"/>
        <v/>
      </c>
      <c r="AF1355" s="161">
        <f t="shared" ca="1" si="629"/>
        <v>1</v>
      </c>
      <c r="AG1355" s="161" t="str">
        <f t="shared" ca="1" si="630"/>
        <v/>
      </c>
      <c r="AH1355" s="161">
        <f t="shared" ca="1" si="631"/>
        <v>1</v>
      </c>
      <c r="AI1355" s="161" t="str">
        <f t="shared" ca="1" si="632"/>
        <v/>
      </c>
      <c r="AJ1355" s="161">
        <f t="shared" ca="1" si="633"/>
        <v>1</v>
      </c>
      <c r="AL1355" s="161" t="str">
        <f t="shared" ca="1" si="634"/>
        <v/>
      </c>
      <c r="AM1355" s="161">
        <f t="shared" ca="1" si="644"/>
        <v>1</v>
      </c>
      <c r="AN1355" s="161" t="str">
        <f t="shared" ca="1" si="635"/>
        <v/>
      </c>
      <c r="AO1355" s="161">
        <f t="shared" ca="1" si="643"/>
        <v>1</v>
      </c>
      <c r="AP1355" s="161" t="str">
        <f t="shared" ca="1" si="636"/>
        <v/>
      </c>
      <c r="AQ1355" s="161">
        <f t="shared" ca="1" si="641"/>
        <v>1</v>
      </c>
      <c r="AR1355" s="161" t="str">
        <f t="shared" ca="1" si="637"/>
        <v/>
      </c>
      <c r="AS1355" s="161">
        <f t="shared" ca="1" si="638"/>
        <v>1</v>
      </c>
      <c r="AT1355" s="159" t="str">
        <f t="shared" ca="1" si="618"/>
        <v/>
      </c>
      <c r="AU1355" s="210">
        <f t="shared" ca="1" si="622"/>
        <v>14</v>
      </c>
      <c r="AV1355" s="209"/>
      <c r="AW1355" s="204">
        <f t="shared" si="639"/>
        <v>16003.055555555546</v>
      </c>
      <c r="AX1355" s="159"/>
      <c r="AZ1355" s="159"/>
      <c r="BM1355" s="207"/>
      <c r="BN1355" s="212"/>
      <c r="BP1355" s="209"/>
      <c r="BQ1355" s="211"/>
      <c r="BR1355" s="211"/>
      <c r="BS1355" s="211"/>
      <c r="BT1355" s="211"/>
      <c r="BU1355" s="211"/>
      <c r="BV1355" s="211"/>
      <c r="BW1355" s="211"/>
      <c r="BX1355" s="211"/>
      <c r="BY1355" s="211"/>
      <c r="BZ1355" s="211"/>
      <c r="CA1355" s="209"/>
      <c r="CB1355" s="224"/>
      <c r="CC1355" s="204"/>
      <c r="CD1355" s="204"/>
      <c r="CE1355" s="204"/>
      <c r="CF1355" s="211"/>
      <c r="CG1355" s="211"/>
      <c r="CI1355" s="209"/>
      <c r="CJ1355" s="209"/>
      <c r="ES1355" s="165"/>
      <c r="ET1355" s="165"/>
      <c r="EU1355" s="166"/>
      <c r="EV1355" s="209"/>
      <c r="EW1355" s="211"/>
      <c r="EX1355" s="211"/>
      <c r="EY1355" s="211"/>
      <c r="EZ1355" s="211"/>
      <c r="FA1355" s="211"/>
      <c r="FD1355" s="165"/>
      <c r="FE1355" s="165"/>
      <c r="FF1355" s="166"/>
      <c r="FG1355" s="209"/>
      <c r="FH1355" s="211"/>
      <c r="FI1355" s="211"/>
      <c r="FJ1355" s="211"/>
      <c r="FK1355" s="211"/>
      <c r="FL1355" s="211"/>
    </row>
    <row r="1356" spans="9:168">
      <c r="I1356" s="221">
        <f t="shared" si="642"/>
        <v>152</v>
      </c>
      <c r="J1356" s="159">
        <f>'v-t_chart'!C1353</f>
        <v>91.9</v>
      </c>
      <c r="K1356" s="204">
        <f t="shared" ca="1" si="621"/>
        <v>269.17509999999999</v>
      </c>
      <c r="L1356" s="205" t="b">
        <f>IF('Input&amp;Output'!$C$3=10,phase_chart!C1353,IF('Input&amp;Output'!$C$3=21,phase_chart!G1353,IF('Input&amp;Output'!$C$3=22,phase_chart!K1353,IF('Input&amp;Output'!$C$3=31,phase_chart!O1353,IF('Input&amp;Output'!$C$3=32,phase_chart!S1353,"")))))</f>
        <v>1</v>
      </c>
      <c r="M1356" s="206" t="b">
        <f>IF('Input&amp;Output'!$C$3=10,phase_chart!D1353,IF('Input&amp;Output'!$C$3=21,phase_chart!H1353,IF('Input&amp;Output'!$C$3=22,phase_chart!L1353,IF('Input&amp;Output'!$C$3=31,phase_chart!P1353,IF('Input&amp;Output'!$C$3=32,phase_chart!T1353,"")))))</f>
        <v>0</v>
      </c>
      <c r="N1356" s="205" t="b">
        <f>IF('Input&amp;Output'!$C$3=10,phase_chart!E1353,IF('Input&amp;Output'!$C$3=21,phase_chart!I1353,IF('Input&amp;Output'!$C$3=22,phase_chart!M1353,IF('Input&amp;Output'!$C$3=31,phase_chart!Q1353,IF('Input&amp;Output'!$C$3=32,phase_chart!U1353,"")))))</f>
        <v>0</v>
      </c>
      <c r="P1356" s="159">
        <f ca="1">IF(NOT($J1356=0),IF($J1356&lt;IF($P1355=0,0,VLOOKUP(P1355,tbL!$M$37:$Q$43,IF(L1356=TRUE,2,4))),IF($J1356&gt;=VLOOKUP(P1355,tbL!$M$37:$Q$43,IF(L1356=TRUE,3,5)),$P1355,IF(AND(L1355=TRUE,L1356=TRUE),$P1355,$P1355-1)),IF(AND(L1356=TRUE,J1356=VLOOKUP(P1355,tbL!$M$37:$Q$43,IF(L1356=TRUE,2,4))),P1355,IF($P1355+1&gt;$C$12,$C$12,$P1355+1))),0)</f>
        <v>1</v>
      </c>
      <c r="Q1356" s="159">
        <f t="shared" ca="1" si="623"/>
        <v>1</v>
      </c>
      <c r="R1356" s="207">
        <f t="shared" ca="1" si="620"/>
        <v>0</v>
      </c>
      <c r="S1356" s="208"/>
      <c r="T1356" s="159">
        <f t="shared" si="640"/>
        <v>0</v>
      </c>
      <c r="U1356" s="209" t="str">
        <f ca="1">IF(AND(T1356=-1,N1356=TRUE),"*",IF(AND(U1355="*",N1356=TRUE),"*",IF(AND(AND(L1356=TRUE,U1355="*"),J1356&lt;VLOOKUP(V1355+1,tbL!$M$38:$O$43,3)),"*","")))</f>
        <v/>
      </c>
      <c r="V1356" s="204">
        <f t="shared" ca="1" si="624"/>
        <v>1</v>
      </c>
      <c r="Y1356" s="159" t="str">
        <f t="shared" ca="1" si="625"/>
        <v/>
      </c>
      <c r="Z1356" s="159" t="str">
        <f t="shared" si="626"/>
        <v/>
      </c>
      <c r="AA1356" s="159">
        <f t="shared" ca="1" si="617"/>
        <v>1</v>
      </c>
      <c r="AC1356" s="161" t="str">
        <f t="shared" ca="1" si="627"/>
        <v/>
      </c>
      <c r="AD1356" s="161">
        <f t="shared" ca="1" si="628"/>
        <v>1</v>
      </c>
      <c r="AE1356" s="161" t="str">
        <f t="shared" ca="1" si="619"/>
        <v/>
      </c>
      <c r="AF1356" s="161">
        <f t="shared" ca="1" si="629"/>
        <v>1</v>
      </c>
      <c r="AG1356" s="161" t="str">
        <f t="shared" ca="1" si="630"/>
        <v/>
      </c>
      <c r="AH1356" s="161">
        <f t="shared" ca="1" si="631"/>
        <v>1</v>
      </c>
      <c r="AI1356" s="161" t="str">
        <f t="shared" ca="1" si="632"/>
        <v/>
      </c>
      <c r="AJ1356" s="161">
        <f t="shared" ca="1" si="633"/>
        <v>1</v>
      </c>
      <c r="AL1356" s="161" t="str">
        <f t="shared" ca="1" si="634"/>
        <v/>
      </c>
      <c r="AM1356" s="161">
        <f t="shared" ca="1" si="644"/>
        <v>1</v>
      </c>
      <c r="AN1356" s="161" t="str">
        <f t="shared" ca="1" si="635"/>
        <v/>
      </c>
      <c r="AO1356" s="161">
        <f t="shared" ca="1" si="643"/>
        <v>1</v>
      </c>
      <c r="AP1356" s="161" t="str">
        <f t="shared" ca="1" si="636"/>
        <v/>
      </c>
      <c r="AQ1356" s="161">
        <f t="shared" ca="1" si="641"/>
        <v>1</v>
      </c>
      <c r="AR1356" s="161" t="str">
        <f t="shared" ca="1" si="637"/>
        <v/>
      </c>
      <c r="AS1356" s="161">
        <f t="shared" ca="1" si="638"/>
        <v>1</v>
      </c>
      <c r="AT1356" s="159" t="str">
        <f t="shared" ca="1" si="618"/>
        <v/>
      </c>
      <c r="AU1356" s="210">
        <f t="shared" ca="1" si="622"/>
        <v>14</v>
      </c>
      <c r="AV1356" s="209"/>
      <c r="AW1356" s="204">
        <f t="shared" si="639"/>
        <v>16028.583333333323</v>
      </c>
      <c r="AX1356" s="159"/>
      <c r="AZ1356" s="159"/>
      <c r="BM1356" s="207"/>
      <c r="BN1356" s="212"/>
      <c r="BP1356" s="209"/>
      <c r="BQ1356" s="211"/>
      <c r="BR1356" s="211"/>
      <c r="BS1356" s="211"/>
      <c r="BT1356" s="211"/>
      <c r="BU1356" s="211"/>
      <c r="BV1356" s="211"/>
      <c r="BW1356" s="211"/>
      <c r="BX1356" s="211"/>
      <c r="BY1356" s="211"/>
      <c r="BZ1356" s="211"/>
      <c r="CA1356" s="209"/>
      <c r="CB1356" s="224"/>
      <c r="CC1356" s="204"/>
      <c r="CD1356" s="204"/>
      <c r="CE1356" s="204"/>
      <c r="CF1356" s="211"/>
      <c r="CG1356" s="211"/>
      <c r="CI1356" s="209"/>
      <c r="CJ1356" s="209"/>
      <c r="ES1356" s="165"/>
      <c r="ET1356" s="165"/>
      <c r="EU1356" s="166"/>
      <c r="EV1356" s="209"/>
      <c r="EW1356" s="211"/>
      <c r="EX1356" s="211"/>
      <c r="EY1356" s="211"/>
      <c r="EZ1356" s="211"/>
      <c r="FA1356" s="211"/>
      <c r="FD1356" s="165"/>
      <c r="FE1356" s="165"/>
      <c r="FF1356" s="166"/>
      <c r="FG1356" s="209"/>
      <c r="FH1356" s="211"/>
      <c r="FI1356" s="211"/>
      <c r="FJ1356" s="211"/>
      <c r="FK1356" s="211"/>
      <c r="FL1356" s="211"/>
    </row>
    <row r="1357" spans="9:168">
      <c r="I1357" s="221">
        <f t="shared" si="642"/>
        <v>153</v>
      </c>
      <c r="J1357" s="159">
        <f>'v-t_chart'!C1354</f>
        <v>93.2</v>
      </c>
      <c r="K1357" s="204">
        <f t="shared" ca="1" si="621"/>
        <v>272.9828</v>
      </c>
      <c r="L1357" s="205" t="b">
        <f>IF('Input&amp;Output'!$C$3=10,phase_chart!C1354,IF('Input&amp;Output'!$C$3=21,phase_chart!G1354,IF('Input&amp;Output'!$C$3=22,phase_chart!K1354,IF('Input&amp;Output'!$C$3=31,phase_chart!O1354,IF('Input&amp;Output'!$C$3=32,phase_chart!S1354,"")))))</f>
        <v>1</v>
      </c>
      <c r="M1357" s="206" t="b">
        <f>IF('Input&amp;Output'!$C$3=10,phase_chart!D1354,IF('Input&amp;Output'!$C$3=21,phase_chart!H1354,IF('Input&amp;Output'!$C$3=22,phase_chart!L1354,IF('Input&amp;Output'!$C$3=31,phase_chart!P1354,IF('Input&amp;Output'!$C$3=32,phase_chart!T1354,"")))))</f>
        <v>0</v>
      </c>
      <c r="N1357" s="205" t="b">
        <f>IF('Input&amp;Output'!$C$3=10,phase_chart!E1354,IF('Input&amp;Output'!$C$3=21,phase_chart!I1354,IF('Input&amp;Output'!$C$3=22,phase_chart!M1354,IF('Input&amp;Output'!$C$3=31,phase_chart!Q1354,IF('Input&amp;Output'!$C$3=32,phase_chart!U1354,"")))))</f>
        <v>0</v>
      </c>
      <c r="P1357" s="159">
        <f ca="1">IF(NOT($J1357=0),IF($J1357&lt;IF($P1356=0,0,VLOOKUP(P1356,tbL!$M$37:$Q$43,IF(L1357=TRUE,2,4))),IF($J1357&gt;=VLOOKUP(P1356,tbL!$M$37:$Q$43,IF(L1357=TRUE,3,5)),$P1356,IF(AND(L1356=TRUE,L1357=TRUE),$P1356,$P1356-1)),IF(AND(L1357=TRUE,J1357=VLOOKUP(P1356,tbL!$M$37:$Q$43,IF(L1357=TRUE,2,4))),P1356,IF($P1356+1&gt;$C$12,$C$12,$P1356+1))),0)</f>
        <v>1</v>
      </c>
      <c r="Q1357" s="159">
        <f t="shared" ca="1" si="623"/>
        <v>1</v>
      </c>
      <c r="R1357" s="207">
        <f t="shared" ca="1" si="620"/>
        <v>0</v>
      </c>
      <c r="S1357" s="208"/>
      <c r="T1357" s="159">
        <f t="shared" si="640"/>
        <v>0</v>
      </c>
      <c r="U1357" s="209" t="str">
        <f ca="1">IF(AND(T1357=-1,N1357=TRUE),"*",IF(AND(U1356="*",N1357=TRUE),"*",IF(AND(AND(L1357=TRUE,U1356="*"),J1357&lt;VLOOKUP(V1356+1,tbL!$M$38:$O$43,3)),"*","")))</f>
        <v/>
      </c>
      <c r="V1357" s="204">
        <f t="shared" ca="1" si="624"/>
        <v>1</v>
      </c>
      <c r="Y1357" s="159" t="str">
        <f t="shared" ca="1" si="625"/>
        <v/>
      </c>
      <c r="Z1357" s="159" t="str">
        <f t="shared" si="626"/>
        <v/>
      </c>
      <c r="AA1357" s="159">
        <f t="shared" ca="1" si="617"/>
        <v>1</v>
      </c>
      <c r="AC1357" s="161" t="str">
        <f t="shared" ca="1" si="627"/>
        <v/>
      </c>
      <c r="AD1357" s="161">
        <f t="shared" ca="1" si="628"/>
        <v>1</v>
      </c>
      <c r="AE1357" s="161" t="str">
        <f t="shared" ca="1" si="619"/>
        <v/>
      </c>
      <c r="AF1357" s="161">
        <f t="shared" ca="1" si="629"/>
        <v>1</v>
      </c>
      <c r="AG1357" s="161" t="str">
        <f t="shared" ca="1" si="630"/>
        <v/>
      </c>
      <c r="AH1357" s="161">
        <f t="shared" ca="1" si="631"/>
        <v>1</v>
      </c>
      <c r="AI1357" s="161" t="str">
        <f t="shared" ca="1" si="632"/>
        <v/>
      </c>
      <c r="AJ1357" s="161">
        <f t="shared" ca="1" si="633"/>
        <v>1</v>
      </c>
      <c r="AL1357" s="161" t="str">
        <f t="shared" ca="1" si="634"/>
        <v/>
      </c>
      <c r="AM1357" s="161">
        <f t="shared" ca="1" si="644"/>
        <v>1</v>
      </c>
      <c r="AN1357" s="161" t="str">
        <f t="shared" ca="1" si="635"/>
        <v/>
      </c>
      <c r="AO1357" s="161">
        <f t="shared" ca="1" si="643"/>
        <v>1</v>
      </c>
      <c r="AP1357" s="161" t="str">
        <f t="shared" ca="1" si="636"/>
        <v/>
      </c>
      <c r="AQ1357" s="161">
        <f t="shared" ca="1" si="641"/>
        <v>1</v>
      </c>
      <c r="AR1357" s="161" t="str">
        <f t="shared" ca="1" si="637"/>
        <v/>
      </c>
      <c r="AS1357" s="161">
        <f t="shared" ca="1" si="638"/>
        <v>1</v>
      </c>
      <c r="AT1357" s="159" t="str">
        <f t="shared" ca="1" si="618"/>
        <v/>
      </c>
      <c r="AU1357" s="210">
        <f t="shared" ca="1" si="622"/>
        <v>14</v>
      </c>
      <c r="AV1357" s="209"/>
      <c r="AW1357" s="204">
        <f t="shared" si="639"/>
        <v>16054.472222222212</v>
      </c>
      <c r="AX1357" s="159"/>
      <c r="AZ1357" s="159"/>
      <c r="BM1357" s="207"/>
      <c r="BN1357" s="212"/>
      <c r="BP1357" s="209"/>
      <c r="BQ1357" s="211"/>
      <c r="BR1357" s="211"/>
      <c r="BS1357" s="211"/>
      <c r="BT1357" s="211"/>
      <c r="BU1357" s="211"/>
      <c r="BV1357" s="211"/>
      <c r="BW1357" s="211"/>
      <c r="BX1357" s="211"/>
      <c r="BY1357" s="211"/>
      <c r="BZ1357" s="211"/>
      <c r="CA1357" s="209"/>
      <c r="CB1357" s="224"/>
      <c r="CC1357" s="204"/>
      <c r="CD1357" s="204"/>
      <c r="CE1357" s="204"/>
      <c r="CF1357" s="211"/>
      <c r="CG1357" s="211"/>
      <c r="CI1357" s="209"/>
      <c r="CJ1357" s="209"/>
      <c r="ES1357" s="165"/>
      <c r="ET1357" s="165"/>
      <c r="EU1357" s="166"/>
      <c r="EV1357" s="209"/>
      <c r="EW1357" s="211"/>
      <c r="EX1357" s="211"/>
      <c r="EY1357" s="211"/>
      <c r="EZ1357" s="211"/>
      <c r="FA1357" s="211"/>
      <c r="FD1357" s="165"/>
      <c r="FE1357" s="165"/>
      <c r="FF1357" s="166"/>
      <c r="FG1357" s="209"/>
      <c r="FH1357" s="211"/>
      <c r="FI1357" s="211"/>
      <c r="FJ1357" s="211"/>
      <c r="FK1357" s="211"/>
      <c r="FL1357" s="211"/>
    </row>
    <row r="1358" spans="9:168">
      <c r="I1358" s="221">
        <f t="shared" si="642"/>
        <v>154</v>
      </c>
      <c r="J1358" s="159">
        <f>'v-t_chart'!C1355</f>
        <v>94.6</v>
      </c>
      <c r="K1358" s="204">
        <f t="shared" ca="1" si="621"/>
        <v>277.08339999999998</v>
      </c>
      <c r="L1358" s="205" t="b">
        <f>IF('Input&amp;Output'!$C$3=10,phase_chart!C1355,IF('Input&amp;Output'!$C$3=21,phase_chart!G1355,IF('Input&amp;Output'!$C$3=22,phase_chart!K1355,IF('Input&amp;Output'!$C$3=31,phase_chart!O1355,IF('Input&amp;Output'!$C$3=32,phase_chart!S1355,"")))))</f>
        <v>1</v>
      </c>
      <c r="M1358" s="206" t="b">
        <f>IF('Input&amp;Output'!$C$3=10,phase_chart!D1355,IF('Input&amp;Output'!$C$3=21,phase_chart!H1355,IF('Input&amp;Output'!$C$3=22,phase_chart!L1355,IF('Input&amp;Output'!$C$3=31,phase_chart!P1355,IF('Input&amp;Output'!$C$3=32,phase_chart!T1355,"")))))</f>
        <v>0</v>
      </c>
      <c r="N1358" s="205" t="b">
        <f>IF('Input&amp;Output'!$C$3=10,phase_chart!E1355,IF('Input&amp;Output'!$C$3=21,phase_chart!I1355,IF('Input&amp;Output'!$C$3=22,phase_chart!M1355,IF('Input&amp;Output'!$C$3=31,phase_chart!Q1355,IF('Input&amp;Output'!$C$3=32,phase_chart!U1355,"")))))</f>
        <v>0</v>
      </c>
      <c r="P1358" s="159">
        <f ca="1">IF(NOT($J1358=0),IF($J1358&lt;IF($P1357=0,0,VLOOKUP(P1357,tbL!$M$37:$Q$43,IF(L1358=TRUE,2,4))),IF($J1358&gt;=VLOOKUP(P1357,tbL!$M$37:$Q$43,IF(L1358=TRUE,3,5)),$P1357,IF(AND(L1357=TRUE,L1358=TRUE),$P1357,$P1357-1)),IF(AND(L1358=TRUE,J1358=VLOOKUP(P1357,tbL!$M$37:$Q$43,IF(L1358=TRUE,2,4))),P1357,IF($P1357+1&gt;$C$12,$C$12,$P1357+1))),0)</f>
        <v>1</v>
      </c>
      <c r="Q1358" s="159">
        <f t="shared" ca="1" si="623"/>
        <v>1</v>
      </c>
      <c r="R1358" s="207">
        <f t="shared" ca="1" si="620"/>
        <v>0</v>
      </c>
      <c r="S1358" s="208"/>
      <c r="T1358" s="159">
        <f t="shared" si="640"/>
        <v>0</v>
      </c>
      <c r="U1358" s="209" t="str">
        <f ca="1">IF(AND(T1358=-1,N1358=TRUE),"*",IF(AND(U1357="*",N1358=TRUE),"*",IF(AND(AND(L1358=TRUE,U1357="*"),J1358&lt;VLOOKUP(V1357+1,tbL!$M$38:$O$43,3)),"*","")))</f>
        <v/>
      </c>
      <c r="V1358" s="204">
        <f t="shared" ca="1" si="624"/>
        <v>1</v>
      </c>
      <c r="Y1358" s="159" t="str">
        <f t="shared" ca="1" si="625"/>
        <v/>
      </c>
      <c r="Z1358" s="159" t="str">
        <f t="shared" si="626"/>
        <v/>
      </c>
      <c r="AA1358" s="159">
        <f t="shared" ca="1" si="617"/>
        <v>1</v>
      </c>
      <c r="AC1358" s="161" t="str">
        <f t="shared" ca="1" si="627"/>
        <v/>
      </c>
      <c r="AD1358" s="161">
        <f t="shared" ca="1" si="628"/>
        <v>1</v>
      </c>
      <c r="AE1358" s="161" t="str">
        <f t="shared" ca="1" si="619"/>
        <v/>
      </c>
      <c r="AF1358" s="161">
        <f t="shared" ca="1" si="629"/>
        <v>1</v>
      </c>
      <c r="AG1358" s="161" t="str">
        <f t="shared" ca="1" si="630"/>
        <v/>
      </c>
      <c r="AH1358" s="161">
        <f t="shared" ca="1" si="631"/>
        <v>1</v>
      </c>
      <c r="AI1358" s="161" t="str">
        <f t="shared" ca="1" si="632"/>
        <v/>
      </c>
      <c r="AJ1358" s="161">
        <f t="shared" ca="1" si="633"/>
        <v>1</v>
      </c>
      <c r="AL1358" s="161" t="str">
        <f t="shared" ca="1" si="634"/>
        <v/>
      </c>
      <c r="AM1358" s="161">
        <f t="shared" ca="1" si="644"/>
        <v>1</v>
      </c>
      <c r="AN1358" s="161" t="str">
        <f t="shared" ca="1" si="635"/>
        <v/>
      </c>
      <c r="AO1358" s="161">
        <f t="shared" ca="1" si="643"/>
        <v>1</v>
      </c>
      <c r="AP1358" s="161" t="str">
        <f t="shared" ca="1" si="636"/>
        <v/>
      </c>
      <c r="AQ1358" s="161">
        <f t="shared" ca="1" si="641"/>
        <v>1</v>
      </c>
      <c r="AR1358" s="161" t="str">
        <f t="shared" ca="1" si="637"/>
        <v/>
      </c>
      <c r="AS1358" s="161">
        <f t="shared" ca="1" si="638"/>
        <v>1</v>
      </c>
      <c r="AT1358" s="159" t="str">
        <f t="shared" ca="1" si="618"/>
        <v/>
      </c>
      <c r="AU1358" s="210">
        <f t="shared" ca="1" si="622"/>
        <v>14</v>
      </c>
      <c r="AV1358" s="209"/>
      <c r="AW1358" s="204">
        <f t="shared" si="639"/>
        <v>16080.749999999989</v>
      </c>
      <c r="AX1358" s="159"/>
      <c r="AZ1358" s="159"/>
      <c r="BM1358" s="207"/>
      <c r="BN1358" s="212"/>
      <c r="BP1358" s="209"/>
      <c r="BQ1358" s="211"/>
      <c r="BR1358" s="211"/>
      <c r="BS1358" s="211"/>
      <c r="BT1358" s="211"/>
      <c r="BU1358" s="211"/>
      <c r="BV1358" s="211"/>
      <c r="BW1358" s="211"/>
      <c r="BX1358" s="211"/>
      <c r="BY1358" s="211"/>
      <c r="BZ1358" s="211"/>
      <c r="CA1358" s="209"/>
      <c r="CB1358" s="224"/>
      <c r="CC1358" s="204"/>
      <c r="CD1358" s="204"/>
      <c r="CE1358" s="204"/>
      <c r="CF1358" s="211"/>
      <c r="CG1358" s="211"/>
      <c r="CI1358" s="209"/>
      <c r="CJ1358" s="209"/>
      <c r="ES1358" s="165"/>
      <c r="ET1358" s="165"/>
      <c r="EU1358" s="166"/>
      <c r="EV1358" s="209"/>
      <c r="EW1358" s="211"/>
      <c r="EX1358" s="211"/>
      <c r="EY1358" s="211"/>
      <c r="EZ1358" s="211"/>
      <c r="FA1358" s="211"/>
      <c r="FD1358" s="165"/>
      <c r="FE1358" s="165"/>
      <c r="FF1358" s="166"/>
      <c r="FG1358" s="209"/>
      <c r="FH1358" s="211"/>
      <c r="FI1358" s="211"/>
      <c r="FJ1358" s="211"/>
      <c r="FK1358" s="211"/>
      <c r="FL1358" s="211"/>
    </row>
    <row r="1359" spans="9:168">
      <c r="I1359" s="221">
        <f t="shared" si="642"/>
        <v>155</v>
      </c>
      <c r="J1359" s="159">
        <f>'v-t_chart'!C1356</f>
        <v>96</v>
      </c>
      <c r="K1359" s="204">
        <f t="shared" ca="1" si="621"/>
        <v>281.18399999999997</v>
      </c>
      <c r="L1359" s="205" t="b">
        <f>IF('Input&amp;Output'!$C$3=10,phase_chart!C1356,IF('Input&amp;Output'!$C$3=21,phase_chart!G1356,IF('Input&amp;Output'!$C$3=22,phase_chart!K1356,IF('Input&amp;Output'!$C$3=31,phase_chart!O1356,IF('Input&amp;Output'!$C$3=32,phase_chart!S1356,"")))))</f>
        <v>1</v>
      </c>
      <c r="M1359" s="206" t="b">
        <f>IF('Input&amp;Output'!$C$3=10,phase_chart!D1356,IF('Input&amp;Output'!$C$3=21,phase_chart!H1356,IF('Input&amp;Output'!$C$3=22,phase_chart!L1356,IF('Input&amp;Output'!$C$3=31,phase_chart!P1356,IF('Input&amp;Output'!$C$3=32,phase_chart!T1356,"")))))</f>
        <v>0</v>
      </c>
      <c r="N1359" s="205" t="b">
        <f>IF('Input&amp;Output'!$C$3=10,phase_chart!E1356,IF('Input&amp;Output'!$C$3=21,phase_chart!I1356,IF('Input&amp;Output'!$C$3=22,phase_chart!M1356,IF('Input&amp;Output'!$C$3=31,phase_chart!Q1356,IF('Input&amp;Output'!$C$3=32,phase_chart!U1356,"")))))</f>
        <v>0</v>
      </c>
      <c r="P1359" s="159">
        <f ca="1">IF(NOT($J1359=0),IF($J1359&lt;IF($P1358=0,0,VLOOKUP(P1358,tbL!$M$37:$Q$43,IF(L1359=TRUE,2,4))),IF($J1359&gt;=VLOOKUP(P1358,tbL!$M$37:$Q$43,IF(L1359=TRUE,3,5)),$P1358,IF(AND(L1358=TRUE,L1359=TRUE),$P1358,$P1358-1)),IF(AND(L1359=TRUE,J1359=VLOOKUP(P1358,tbL!$M$37:$Q$43,IF(L1359=TRUE,2,4))),P1358,IF($P1358+1&gt;$C$12,$C$12,$P1358+1))),0)</f>
        <v>1</v>
      </c>
      <c r="Q1359" s="159">
        <f t="shared" ca="1" si="623"/>
        <v>1</v>
      </c>
      <c r="R1359" s="207">
        <f t="shared" ca="1" si="620"/>
        <v>0</v>
      </c>
      <c r="S1359" s="208"/>
      <c r="T1359" s="159">
        <f t="shared" si="640"/>
        <v>0</v>
      </c>
      <c r="U1359" s="209" t="str">
        <f ca="1">IF(AND(T1359=-1,N1359=TRUE),"*",IF(AND(U1358="*",N1359=TRUE),"*",IF(AND(AND(L1359=TRUE,U1358="*"),J1359&lt;VLOOKUP(V1358+1,tbL!$M$38:$O$43,3)),"*","")))</f>
        <v/>
      </c>
      <c r="V1359" s="204">
        <f t="shared" ca="1" si="624"/>
        <v>1</v>
      </c>
      <c r="Y1359" s="159" t="str">
        <f t="shared" ca="1" si="625"/>
        <v/>
      </c>
      <c r="Z1359" s="159" t="str">
        <f t="shared" si="626"/>
        <v/>
      </c>
      <c r="AA1359" s="159">
        <f t="shared" ca="1" si="617"/>
        <v>1</v>
      </c>
      <c r="AC1359" s="161" t="str">
        <f t="shared" ca="1" si="627"/>
        <v/>
      </c>
      <c r="AD1359" s="161">
        <f t="shared" ca="1" si="628"/>
        <v>1</v>
      </c>
      <c r="AE1359" s="161" t="str">
        <f t="shared" ca="1" si="619"/>
        <v/>
      </c>
      <c r="AF1359" s="161">
        <f t="shared" ca="1" si="629"/>
        <v>1</v>
      </c>
      <c r="AG1359" s="161" t="str">
        <f t="shared" ca="1" si="630"/>
        <v/>
      </c>
      <c r="AH1359" s="161">
        <f t="shared" ca="1" si="631"/>
        <v>1</v>
      </c>
      <c r="AI1359" s="161" t="str">
        <f t="shared" ca="1" si="632"/>
        <v/>
      </c>
      <c r="AJ1359" s="161">
        <f t="shared" ca="1" si="633"/>
        <v>1</v>
      </c>
      <c r="AL1359" s="161" t="str">
        <f t="shared" ca="1" si="634"/>
        <v/>
      </c>
      <c r="AM1359" s="161">
        <f t="shared" ca="1" si="644"/>
        <v>1</v>
      </c>
      <c r="AN1359" s="161" t="str">
        <f t="shared" ca="1" si="635"/>
        <v/>
      </c>
      <c r="AO1359" s="161">
        <f t="shared" ca="1" si="643"/>
        <v>1</v>
      </c>
      <c r="AP1359" s="161" t="str">
        <f t="shared" ca="1" si="636"/>
        <v/>
      </c>
      <c r="AQ1359" s="161">
        <f t="shared" ca="1" si="641"/>
        <v>1</v>
      </c>
      <c r="AR1359" s="161" t="str">
        <f t="shared" ca="1" si="637"/>
        <v/>
      </c>
      <c r="AS1359" s="161">
        <f t="shared" ca="1" si="638"/>
        <v>1</v>
      </c>
      <c r="AT1359" s="159" t="str">
        <f t="shared" ca="1" si="618"/>
        <v/>
      </c>
      <c r="AU1359" s="210">
        <f t="shared" ca="1" si="622"/>
        <v>14</v>
      </c>
      <c r="AV1359" s="209"/>
      <c r="AW1359" s="204">
        <f t="shared" si="639"/>
        <v>16107.416666666655</v>
      </c>
      <c r="AX1359" s="159"/>
      <c r="AZ1359" s="159"/>
      <c r="BM1359" s="207"/>
      <c r="BN1359" s="212"/>
      <c r="BP1359" s="209"/>
      <c r="BQ1359" s="211"/>
      <c r="BR1359" s="211"/>
      <c r="BS1359" s="211"/>
      <c r="BT1359" s="211"/>
      <c r="BU1359" s="211"/>
      <c r="BV1359" s="211"/>
      <c r="BW1359" s="211"/>
      <c r="BX1359" s="211"/>
      <c r="BY1359" s="211"/>
      <c r="BZ1359" s="211"/>
      <c r="CA1359" s="209"/>
      <c r="CB1359" s="224"/>
      <c r="CC1359" s="204"/>
      <c r="CD1359" s="204"/>
      <c r="CE1359" s="204"/>
      <c r="CF1359" s="211"/>
      <c r="CG1359" s="211"/>
      <c r="CI1359" s="209"/>
      <c r="CJ1359" s="209"/>
      <c r="ES1359" s="165"/>
      <c r="ET1359" s="165"/>
      <c r="EU1359" s="166"/>
      <c r="EV1359" s="209"/>
      <c r="EW1359" s="211"/>
      <c r="EX1359" s="211"/>
      <c r="EY1359" s="211"/>
      <c r="EZ1359" s="211"/>
      <c r="FA1359" s="211"/>
      <c r="FD1359" s="165"/>
      <c r="FE1359" s="165"/>
      <c r="FF1359" s="166"/>
      <c r="FG1359" s="209"/>
      <c r="FH1359" s="211"/>
      <c r="FI1359" s="211"/>
      <c r="FJ1359" s="211"/>
      <c r="FK1359" s="211"/>
      <c r="FL1359" s="211"/>
    </row>
    <row r="1360" spans="9:168">
      <c r="I1360" s="221">
        <f t="shared" si="642"/>
        <v>156</v>
      </c>
      <c r="J1360" s="159">
        <f>'v-t_chart'!C1357</f>
        <v>97.5</v>
      </c>
      <c r="K1360" s="204">
        <f t="shared" ca="1" si="621"/>
        <v>285.57749999999999</v>
      </c>
      <c r="L1360" s="205" t="b">
        <f>IF('Input&amp;Output'!$C$3=10,phase_chart!C1357,IF('Input&amp;Output'!$C$3=21,phase_chart!G1357,IF('Input&amp;Output'!$C$3=22,phase_chart!K1357,IF('Input&amp;Output'!$C$3=31,phase_chart!O1357,IF('Input&amp;Output'!$C$3=32,phase_chart!S1357,"")))))</f>
        <v>1</v>
      </c>
      <c r="M1360" s="206" t="b">
        <f>IF('Input&amp;Output'!$C$3=10,phase_chart!D1357,IF('Input&amp;Output'!$C$3=21,phase_chart!H1357,IF('Input&amp;Output'!$C$3=22,phase_chart!L1357,IF('Input&amp;Output'!$C$3=31,phase_chart!P1357,IF('Input&amp;Output'!$C$3=32,phase_chart!T1357,"")))))</f>
        <v>0</v>
      </c>
      <c r="N1360" s="205" t="b">
        <f>IF('Input&amp;Output'!$C$3=10,phase_chart!E1357,IF('Input&amp;Output'!$C$3=21,phase_chart!I1357,IF('Input&amp;Output'!$C$3=22,phase_chart!M1357,IF('Input&amp;Output'!$C$3=31,phase_chart!Q1357,IF('Input&amp;Output'!$C$3=32,phase_chart!U1357,"")))))</f>
        <v>0</v>
      </c>
      <c r="P1360" s="159">
        <f ca="1">IF(NOT($J1360=0),IF($J1360&lt;IF($P1359=0,0,VLOOKUP(P1359,tbL!$M$37:$Q$43,IF(L1360=TRUE,2,4))),IF($J1360&gt;=VLOOKUP(P1359,tbL!$M$37:$Q$43,IF(L1360=TRUE,3,5)),$P1359,IF(AND(L1359=TRUE,L1360=TRUE),$P1359,$P1359-1)),IF(AND(L1360=TRUE,J1360=VLOOKUP(P1359,tbL!$M$37:$Q$43,IF(L1360=TRUE,2,4))),P1359,IF($P1359+1&gt;$C$12,$C$12,$P1359+1))),0)</f>
        <v>1</v>
      </c>
      <c r="Q1360" s="159">
        <f t="shared" ca="1" si="623"/>
        <v>1</v>
      </c>
      <c r="R1360" s="207">
        <f t="shared" ca="1" si="620"/>
        <v>0</v>
      </c>
      <c r="S1360" s="208"/>
      <c r="T1360" s="159">
        <f t="shared" si="640"/>
        <v>0</v>
      </c>
      <c r="U1360" s="209" t="str">
        <f ca="1">IF(AND(T1360=-1,N1360=TRUE),"*",IF(AND(U1359="*",N1360=TRUE),"*",IF(AND(AND(L1360=TRUE,U1359="*"),J1360&lt;VLOOKUP(V1359+1,tbL!$M$38:$O$43,3)),"*","")))</f>
        <v/>
      </c>
      <c r="V1360" s="204">
        <f t="shared" ca="1" si="624"/>
        <v>1</v>
      </c>
      <c r="Y1360" s="159" t="str">
        <f t="shared" ca="1" si="625"/>
        <v/>
      </c>
      <c r="Z1360" s="159" t="str">
        <f t="shared" si="626"/>
        <v/>
      </c>
      <c r="AA1360" s="159">
        <f t="shared" ca="1" si="617"/>
        <v>1</v>
      </c>
      <c r="AC1360" s="161" t="str">
        <f t="shared" ca="1" si="627"/>
        <v/>
      </c>
      <c r="AD1360" s="161">
        <f t="shared" ca="1" si="628"/>
        <v>1</v>
      </c>
      <c r="AE1360" s="161" t="str">
        <f t="shared" ca="1" si="619"/>
        <v/>
      </c>
      <c r="AF1360" s="161">
        <f t="shared" ca="1" si="629"/>
        <v>1</v>
      </c>
      <c r="AG1360" s="161" t="str">
        <f t="shared" ca="1" si="630"/>
        <v/>
      </c>
      <c r="AH1360" s="161">
        <f t="shared" ca="1" si="631"/>
        <v>1</v>
      </c>
      <c r="AI1360" s="161" t="str">
        <f t="shared" ca="1" si="632"/>
        <v/>
      </c>
      <c r="AJ1360" s="161">
        <f t="shared" ca="1" si="633"/>
        <v>1</v>
      </c>
      <c r="AL1360" s="161" t="str">
        <f t="shared" ca="1" si="634"/>
        <v/>
      </c>
      <c r="AM1360" s="161">
        <f t="shared" ca="1" si="644"/>
        <v>1</v>
      </c>
      <c r="AN1360" s="161" t="str">
        <f t="shared" ca="1" si="635"/>
        <v/>
      </c>
      <c r="AO1360" s="161">
        <f t="shared" ca="1" si="643"/>
        <v>1</v>
      </c>
      <c r="AP1360" s="161" t="str">
        <f t="shared" ca="1" si="636"/>
        <v/>
      </c>
      <c r="AQ1360" s="161">
        <f t="shared" ca="1" si="641"/>
        <v>1</v>
      </c>
      <c r="AR1360" s="161" t="str">
        <f t="shared" ca="1" si="637"/>
        <v/>
      </c>
      <c r="AS1360" s="161">
        <f t="shared" ca="1" si="638"/>
        <v>1</v>
      </c>
      <c r="AT1360" s="159" t="str">
        <f t="shared" ca="1" si="618"/>
        <v/>
      </c>
      <c r="AU1360" s="210">
        <f t="shared" ca="1" si="622"/>
        <v>14</v>
      </c>
      <c r="AV1360" s="209"/>
      <c r="AW1360" s="204">
        <f t="shared" si="639"/>
        <v>16134.499999999989</v>
      </c>
      <c r="AX1360" s="159"/>
      <c r="AZ1360" s="159"/>
      <c r="BM1360" s="207"/>
      <c r="BN1360" s="212"/>
      <c r="BP1360" s="209"/>
      <c r="BQ1360" s="211"/>
      <c r="BR1360" s="211"/>
      <c r="BS1360" s="211"/>
      <c r="BT1360" s="211"/>
      <c r="BU1360" s="211"/>
      <c r="BV1360" s="211"/>
      <c r="BW1360" s="211"/>
      <c r="BX1360" s="211"/>
      <c r="BY1360" s="211"/>
      <c r="BZ1360" s="211"/>
      <c r="CA1360" s="209"/>
      <c r="CB1360" s="224"/>
      <c r="CC1360" s="204"/>
      <c r="CD1360" s="204"/>
      <c r="CE1360" s="204"/>
      <c r="CF1360" s="211"/>
      <c r="CG1360" s="211"/>
      <c r="CI1360" s="209"/>
      <c r="CJ1360" s="209"/>
      <c r="ES1360" s="165"/>
      <c r="ET1360" s="165"/>
      <c r="EU1360" s="166"/>
      <c r="EV1360" s="209"/>
      <c r="EW1360" s="211"/>
      <c r="EX1360" s="211"/>
      <c r="EY1360" s="211"/>
      <c r="EZ1360" s="211"/>
      <c r="FA1360" s="211"/>
      <c r="FD1360" s="165"/>
      <c r="FE1360" s="165"/>
      <c r="FF1360" s="166"/>
      <c r="FG1360" s="209"/>
      <c r="FH1360" s="211"/>
      <c r="FI1360" s="211"/>
      <c r="FJ1360" s="211"/>
      <c r="FK1360" s="211"/>
      <c r="FL1360" s="211"/>
    </row>
    <row r="1361" spans="9:168">
      <c r="I1361" s="221">
        <f t="shared" si="642"/>
        <v>157</v>
      </c>
      <c r="J1361" s="159">
        <f>'v-t_chart'!C1358</f>
        <v>99</v>
      </c>
      <c r="K1361" s="204">
        <f t="shared" ca="1" si="621"/>
        <v>289.971</v>
      </c>
      <c r="L1361" s="205" t="b">
        <f>IF('Input&amp;Output'!$C$3=10,phase_chart!C1358,IF('Input&amp;Output'!$C$3=21,phase_chart!G1358,IF('Input&amp;Output'!$C$3=22,phase_chart!K1358,IF('Input&amp;Output'!$C$3=31,phase_chart!O1358,IF('Input&amp;Output'!$C$3=32,phase_chart!S1358,"")))))</f>
        <v>1</v>
      </c>
      <c r="M1361" s="206" t="b">
        <f>IF('Input&amp;Output'!$C$3=10,phase_chart!D1358,IF('Input&amp;Output'!$C$3=21,phase_chart!H1358,IF('Input&amp;Output'!$C$3=22,phase_chart!L1358,IF('Input&amp;Output'!$C$3=31,phase_chart!P1358,IF('Input&amp;Output'!$C$3=32,phase_chart!T1358,"")))))</f>
        <v>0</v>
      </c>
      <c r="N1361" s="205" t="b">
        <f>IF('Input&amp;Output'!$C$3=10,phase_chart!E1358,IF('Input&amp;Output'!$C$3=21,phase_chart!I1358,IF('Input&amp;Output'!$C$3=22,phase_chart!M1358,IF('Input&amp;Output'!$C$3=31,phase_chart!Q1358,IF('Input&amp;Output'!$C$3=32,phase_chart!U1358,"")))))</f>
        <v>0</v>
      </c>
      <c r="P1361" s="159">
        <f ca="1">IF(NOT($J1361=0),IF($J1361&lt;IF($P1360=0,0,VLOOKUP(P1360,tbL!$M$37:$Q$43,IF(L1361=TRUE,2,4))),IF($J1361&gt;=VLOOKUP(P1360,tbL!$M$37:$Q$43,IF(L1361=TRUE,3,5)),$P1360,IF(AND(L1360=TRUE,L1361=TRUE),$P1360,$P1360-1)),IF(AND(L1361=TRUE,J1361=VLOOKUP(P1360,tbL!$M$37:$Q$43,IF(L1361=TRUE,2,4))),P1360,IF($P1360+1&gt;$C$12,$C$12,$P1360+1))),0)</f>
        <v>1</v>
      </c>
      <c r="Q1361" s="159">
        <f t="shared" ca="1" si="623"/>
        <v>1</v>
      </c>
      <c r="R1361" s="207">
        <f t="shared" ca="1" si="620"/>
        <v>0</v>
      </c>
      <c r="S1361" s="208"/>
      <c r="T1361" s="159">
        <f t="shared" si="640"/>
        <v>0</v>
      </c>
      <c r="U1361" s="209" t="str">
        <f ca="1">IF(AND(T1361=-1,N1361=TRUE),"*",IF(AND(U1360="*",N1361=TRUE),"*",IF(AND(AND(L1361=TRUE,U1360="*"),J1361&lt;VLOOKUP(V1360+1,tbL!$M$38:$O$43,3)),"*","")))</f>
        <v/>
      </c>
      <c r="V1361" s="204">
        <f t="shared" ca="1" si="624"/>
        <v>1</v>
      </c>
      <c r="Y1361" s="159" t="str">
        <f t="shared" ca="1" si="625"/>
        <v/>
      </c>
      <c r="Z1361" s="159" t="str">
        <f t="shared" si="626"/>
        <v/>
      </c>
      <c r="AA1361" s="159">
        <f t="shared" ca="1" si="617"/>
        <v>1</v>
      </c>
      <c r="AC1361" s="161" t="str">
        <f t="shared" ca="1" si="627"/>
        <v/>
      </c>
      <c r="AD1361" s="161">
        <f t="shared" ca="1" si="628"/>
        <v>1</v>
      </c>
      <c r="AE1361" s="161" t="str">
        <f t="shared" ca="1" si="619"/>
        <v/>
      </c>
      <c r="AF1361" s="161">
        <f t="shared" ca="1" si="629"/>
        <v>1</v>
      </c>
      <c r="AG1361" s="161" t="str">
        <f t="shared" ca="1" si="630"/>
        <v/>
      </c>
      <c r="AH1361" s="161">
        <f t="shared" ca="1" si="631"/>
        <v>1</v>
      </c>
      <c r="AI1361" s="161" t="str">
        <f t="shared" ca="1" si="632"/>
        <v/>
      </c>
      <c r="AJ1361" s="161">
        <f t="shared" ca="1" si="633"/>
        <v>1</v>
      </c>
      <c r="AL1361" s="161" t="str">
        <f t="shared" ca="1" si="634"/>
        <v/>
      </c>
      <c r="AM1361" s="161">
        <f t="shared" ca="1" si="644"/>
        <v>1</v>
      </c>
      <c r="AN1361" s="161" t="str">
        <f t="shared" ca="1" si="635"/>
        <v/>
      </c>
      <c r="AO1361" s="161">
        <f t="shared" ca="1" si="643"/>
        <v>1</v>
      </c>
      <c r="AP1361" s="161" t="str">
        <f t="shared" ca="1" si="636"/>
        <v/>
      </c>
      <c r="AQ1361" s="161">
        <f t="shared" ca="1" si="641"/>
        <v>1</v>
      </c>
      <c r="AR1361" s="161" t="str">
        <f t="shared" ca="1" si="637"/>
        <v/>
      </c>
      <c r="AS1361" s="161">
        <f t="shared" ca="1" si="638"/>
        <v>1</v>
      </c>
      <c r="AT1361" s="159" t="str">
        <f t="shared" ca="1" si="618"/>
        <v/>
      </c>
      <c r="AU1361" s="210">
        <f t="shared" ca="1" si="622"/>
        <v>14</v>
      </c>
      <c r="AV1361" s="209"/>
      <c r="AW1361" s="204">
        <f t="shared" si="639"/>
        <v>16161.999999999989</v>
      </c>
      <c r="AX1361" s="159"/>
      <c r="AZ1361" s="159"/>
      <c r="BM1361" s="207"/>
      <c r="BN1361" s="212"/>
      <c r="BP1361" s="209"/>
      <c r="BQ1361" s="211"/>
      <c r="BR1361" s="211"/>
      <c r="BS1361" s="211"/>
      <c r="BT1361" s="211"/>
      <c r="BU1361" s="211"/>
      <c r="BV1361" s="211"/>
      <c r="BW1361" s="211"/>
      <c r="BX1361" s="211"/>
      <c r="BY1361" s="211"/>
      <c r="BZ1361" s="211"/>
      <c r="CA1361" s="209"/>
      <c r="CB1361" s="224"/>
      <c r="CC1361" s="204"/>
      <c r="CD1361" s="204"/>
      <c r="CE1361" s="204"/>
      <c r="CF1361" s="211"/>
      <c r="CG1361" s="211"/>
      <c r="CI1361" s="209"/>
      <c r="CJ1361" s="209"/>
      <c r="ES1361" s="165"/>
      <c r="ET1361" s="165"/>
      <c r="EU1361" s="166"/>
      <c r="EV1361" s="209"/>
      <c r="EW1361" s="211"/>
      <c r="EX1361" s="211"/>
      <c r="EY1361" s="211"/>
      <c r="EZ1361" s="211"/>
      <c r="FA1361" s="211"/>
      <c r="FD1361" s="165"/>
      <c r="FE1361" s="165"/>
      <c r="FF1361" s="166"/>
      <c r="FG1361" s="209"/>
      <c r="FH1361" s="211"/>
      <c r="FI1361" s="211"/>
      <c r="FJ1361" s="211"/>
      <c r="FK1361" s="211"/>
      <c r="FL1361" s="211"/>
    </row>
    <row r="1362" spans="9:168">
      <c r="I1362" s="221">
        <f t="shared" si="642"/>
        <v>158</v>
      </c>
      <c r="J1362" s="159">
        <f>'v-t_chart'!C1359</f>
        <v>99.8</v>
      </c>
      <c r="K1362" s="204">
        <f t="shared" ca="1" si="621"/>
        <v>292.31419999999997</v>
      </c>
      <c r="L1362" s="205" t="b">
        <f>IF('Input&amp;Output'!$C$3=10,phase_chart!C1359,IF('Input&amp;Output'!$C$3=21,phase_chart!G1359,IF('Input&amp;Output'!$C$3=22,phase_chart!K1359,IF('Input&amp;Output'!$C$3=31,phase_chart!O1359,IF('Input&amp;Output'!$C$3=32,phase_chart!S1359,"")))))</f>
        <v>0</v>
      </c>
      <c r="M1362" s="206" t="b">
        <f>IF('Input&amp;Output'!$C$3=10,phase_chart!D1359,IF('Input&amp;Output'!$C$3=21,phase_chart!H1359,IF('Input&amp;Output'!$C$3=22,phase_chart!L1359,IF('Input&amp;Output'!$C$3=31,phase_chart!P1359,IF('Input&amp;Output'!$C$3=32,phase_chart!T1359,"")))))</f>
        <v>0</v>
      </c>
      <c r="N1362" s="205" t="b">
        <f>IF('Input&amp;Output'!$C$3=10,phase_chart!E1359,IF('Input&amp;Output'!$C$3=21,phase_chart!I1359,IF('Input&amp;Output'!$C$3=22,phase_chart!M1359,IF('Input&amp;Output'!$C$3=31,phase_chart!Q1359,IF('Input&amp;Output'!$C$3=32,phase_chart!U1359,"")))))</f>
        <v>1</v>
      </c>
      <c r="P1362" s="159">
        <f ca="1">IF(NOT($J1362=0),IF($J1362&lt;IF($P1361=0,0,VLOOKUP(P1361,tbL!$M$37:$Q$43,IF(L1362=TRUE,2,4))),IF($J1362&gt;=VLOOKUP(P1361,tbL!$M$37:$Q$43,IF(L1362=TRUE,3,5)),$P1361,IF(AND(L1361=TRUE,L1362=TRUE),$P1361,$P1361-1)),IF(AND(L1362=TRUE,J1362=VLOOKUP(P1361,tbL!$M$37:$Q$43,IF(L1362=TRUE,2,4))),P1361,IF($P1361+1&gt;$C$12,$C$12,$P1361+1))),0)</f>
        <v>1</v>
      </c>
      <c r="Q1362" s="159">
        <f t="shared" ca="1" si="623"/>
        <v>1</v>
      </c>
      <c r="R1362" s="207">
        <f t="shared" ref="R1362:R1393" si="645">IF(L1362=TRUE,IF(OR(K1361=0,R1361=1),1,0),0)</f>
        <v>0</v>
      </c>
      <c r="S1362" s="208"/>
      <c r="T1362" s="159">
        <f t="shared" si="640"/>
        <v>-1</v>
      </c>
      <c r="U1362" s="209" t="str">
        <f>IF(AND(T1362=-1,N1362=TRUE),"*",IF(AND(U1361="*",N1362=TRUE),"*",IF(AND(AND(L1362=TRUE,U1361="*"),J1362&lt;VLOOKUP(V1361+1,tbL!$M$38:$O$43,3)),"*","")))</f>
        <v>*</v>
      </c>
      <c r="V1362" s="204">
        <f t="shared" ca="1" si="624"/>
        <v>1</v>
      </c>
      <c r="Y1362" s="159" t="str">
        <f t="shared" ca="1" si="625"/>
        <v/>
      </c>
      <c r="Z1362" s="159" t="str">
        <f t="shared" si="626"/>
        <v/>
      </c>
      <c r="AA1362" s="159">
        <f t="shared" ca="1" si="617"/>
        <v>1</v>
      </c>
      <c r="AC1362" s="161" t="str">
        <f t="shared" ca="1" si="627"/>
        <v/>
      </c>
      <c r="AD1362" s="161">
        <f t="shared" ca="1" si="628"/>
        <v>1</v>
      </c>
      <c r="AE1362" s="161" t="str">
        <f t="shared" ca="1" si="619"/>
        <v/>
      </c>
      <c r="AF1362" s="161">
        <f t="shared" ca="1" si="629"/>
        <v>1</v>
      </c>
      <c r="AG1362" s="161" t="str">
        <f t="shared" ca="1" si="630"/>
        <v/>
      </c>
      <c r="AH1362" s="161">
        <f t="shared" ca="1" si="631"/>
        <v>1</v>
      </c>
      <c r="AI1362" s="161" t="str">
        <f t="shared" ca="1" si="632"/>
        <v/>
      </c>
      <c r="AJ1362" s="161">
        <f t="shared" ca="1" si="633"/>
        <v>1</v>
      </c>
      <c r="AL1362" s="161" t="str">
        <f t="shared" ca="1" si="634"/>
        <v/>
      </c>
      <c r="AM1362" s="161">
        <f t="shared" ca="1" si="644"/>
        <v>1</v>
      </c>
      <c r="AN1362" s="161" t="str">
        <f t="shared" ca="1" si="635"/>
        <v/>
      </c>
      <c r="AO1362" s="161">
        <f t="shared" ca="1" si="643"/>
        <v>1</v>
      </c>
      <c r="AP1362" s="161" t="str">
        <f t="shared" ca="1" si="636"/>
        <v/>
      </c>
      <c r="AQ1362" s="161">
        <f t="shared" ca="1" si="641"/>
        <v>1</v>
      </c>
      <c r="AR1362" s="161" t="str">
        <f t="shared" ca="1" si="637"/>
        <v/>
      </c>
      <c r="AS1362" s="161">
        <f t="shared" ca="1" si="638"/>
        <v>1</v>
      </c>
      <c r="AT1362" s="159" t="str">
        <f t="shared" ca="1" si="618"/>
        <v/>
      </c>
      <c r="AU1362" s="210">
        <f t="shared" ca="1" si="622"/>
        <v>14</v>
      </c>
      <c r="AV1362" s="209"/>
      <c r="AW1362" s="204">
        <f t="shared" si="639"/>
        <v>16189.722222222212</v>
      </c>
      <c r="AX1362" s="159"/>
      <c r="AZ1362" s="159"/>
      <c r="BM1362" s="207"/>
      <c r="BN1362" s="212"/>
      <c r="BP1362" s="209"/>
      <c r="BQ1362" s="211"/>
      <c r="BR1362" s="211"/>
      <c r="BS1362" s="211"/>
      <c r="BT1362" s="211"/>
      <c r="BU1362" s="211"/>
      <c r="BV1362" s="211"/>
      <c r="BW1362" s="211"/>
      <c r="BX1362" s="211"/>
      <c r="BY1362" s="211"/>
      <c r="BZ1362" s="211"/>
      <c r="CA1362" s="209"/>
      <c r="CB1362" s="224"/>
      <c r="CC1362" s="204"/>
      <c r="CD1362" s="204"/>
      <c r="CE1362" s="204"/>
      <c r="CF1362" s="211"/>
      <c r="CG1362" s="211"/>
      <c r="CI1362" s="209"/>
      <c r="CJ1362" s="209"/>
      <c r="ES1362" s="165"/>
      <c r="ET1362" s="165"/>
      <c r="EU1362" s="166"/>
      <c r="EV1362" s="209"/>
      <c r="EW1362" s="211"/>
      <c r="EX1362" s="211"/>
      <c r="EY1362" s="211"/>
      <c r="EZ1362" s="211"/>
      <c r="FA1362" s="211"/>
      <c r="FD1362" s="165"/>
      <c r="FE1362" s="165"/>
      <c r="FF1362" s="166"/>
      <c r="FG1362" s="209"/>
      <c r="FH1362" s="211"/>
      <c r="FI1362" s="211"/>
      <c r="FJ1362" s="211"/>
      <c r="FK1362" s="211"/>
      <c r="FL1362" s="211"/>
    </row>
    <row r="1363" spans="9:168">
      <c r="I1363" s="221">
        <f t="shared" si="642"/>
        <v>159</v>
      </c>
      <c r="J1363" s="159">
        <f>'v-t_chart'!C1360</f>
        <v>99</v>
      </c>
      <c r="K1363" s="204">
        <f t="shared" ca="1" si="621"/>
        <v>289.971</v>
      </c>
      <c r="L1363" s="205" t="b">
        <f>IF('Input&amp;Output'!$C$3=10,phase_chart!C1360,IF('Input&amp;Output'!$C$3=21,phase_chart!G1360,IF('Input&amp;Output'!$C$3=22,phase_chart!K1360,IF('Input&amp;Output'!$C$3=31,phase_chart!O1360,IF('Input&amp;Output'!$C$3=32,phase_chart!S1360,"")))))</f>
        <v>0</v>
      </c>
      <c r="M1363" s="206" t="b">
        <f>IF('Input&amp;Output'!$C$3=10,phase_chart!D1360,IF('Input&amp;Output'!$C$3=21,phase_chart!H1360,IF('Input&amp;Output'!$C$3=22,phase_chart!L1360,IF('Input&amp;Output'!$C$3=31,phase_chart!P1360,IF('Input&amp;Output'!$C$3=32,phase_chart!T1360,"")))))</f>
        <v>0</v>
      </c>
      <c r="N1363" s="205" t="b">
        <f>IF('Input&amp;Output'!$C$3=10,phase_chart!E1360,IF('Input&amp;Output'!$C$3=21,phase_chart!I1360,IF('Input&amp;Output'!$C$3=22,phase_chart!M1360,IF('Input&amp;Output'!$C$3=31,phase_chart!Q1360,IF('Input&amp;Output'!$C$3=32,phase_chart!U1360,"")))))</f>
        <v>1</v>
      </c>
      <c r="P1363" s="159">
        <f ca="1">IF(NOT($J1363=0),IF($J1363&lt;IF($P1362=0,0,VLOOKUP(P1362,tbL!$M$37:$Q$43,IF(L1363=TRUE,2,4))),IF($J1363&gt;=VLOOKUP(P1362,tbL!$M$37:$Q$43,IF(L1363=TRUE,3,5)),$P1362,IF(AND(L1362=TRUE,L1363=TRUE),$P1362,$P1362-1)),IF(AND(L1363=TRUE,J1363=VLOOKUP(P1362,tbL!$M$37:$Q$43,IF(L1363=TRUE,2,4))),P1362,IF($P1362+1&gt;$C$12,$C$12,$P1362+1))),0)</f>
        <v>1</v>
      </c>
      <c r="Q1363" s="159">
        <f t="shared" ca="1" si="623"/>
        <v>1</v>
      </c>
      <c r="R1363" s="207">
        <f t="shared" si="645"/>
        <v>0</v>
      </c>
      <c r="S1363" s="208"/>
      <c r="T1363" s="159">
        <f t="shared" si="640"/>
        <v>0</v>
      </c>
      <c r="U1363" s="209" t="str">
        <f>IF(AND(T1363=-1,N1363=TRUE),"*",IF(AND(U1362="*",N1363=TRUE),"*",IF(AND(AND(L1363=TRUE,U1362="*"),J1363&lt;VLOOKUP(V1362+1,tbL!$M$38:$O$43,3)),"*","")))</f>
        <v>*</v>
      </c>
      <c r="V1363" s="204">
        <f t="shared" ca="1" si="624"/>
        <v>1</v>
      </c>
      <c r="Y1363" s="159" t="str">
        <f t="shared" ca="1" si="625"/>
        <v/>
      </c>
      <c r="Z1363" s="159" t="str">
        <f t="shared" si="626"/>
        <v/>
      </c>
      <c r="AA1363" s="159">
        <f t="shared" ca="1" si="617"/>
        <v>1</v>
      </c>
      <c r="AC1363" s="161" t="str">
        <f t="shared" ca="1" si="627"/>
        <v/>
      </c>
      <c r="AD1363" s="161">
        <f t="shared" ca="1" si="628"/>
        <v>1</v>
      </c>
      <c r="AE1363" s="161" t="str">
        <f t="shared" ca="1" si="619"/>
        <v/>
      </c>
      <c r="AF1363" s="161">
        <f t="shared" ca="1" si="629"/>
        <v>1</v>
      </c>
      <c r="AG1363" s="161" t="str">
        <f t="shared" ca="1" si="630"/>
        <v/>
      </c>
      <c r="AH1363" s="161">
        <f t="shared" ca="1" si="631"/>
        <v>1</v>
      </c>
      <c r="AI1363" s="161" t="str">
        <f t="shared" ca="1" si="632"/>
        <v/>
      </c>
      <c r="AJ1363" s="161">
        <f t="shared" ca="1" si="633"/>
        <v>1</v>
      </c>
      <c r="AL1363" s="161" t="str">
        <f t="shared" ca="1" si="634"/>
        <v/>
      </c>
      <c r="AM1363" s="161">
        <f t="shared" ca="1" si="644"/>
        <v>1</v>
      </c>
      <c r="AN1363" s="161" t="str">
        <f t="shared" ca="1" si="635"/>
        <v/>
      </c>
      <c r="AO1363" s="161">
        <f t="shared" ca="1" si="643"/>
        <v>1</v>
      </c>
      <c r="AP1363" s="161" t="str">
        <f t="shared" ca="1" si="636"/>
        <v/>
      </c>
      <c r="AQ1363" s="161">
        <f t="shared" ca="1" si="641"/>
        <v>1</v>
      </c>
      <c r="AR1363" s="161" t="str">
        <f t="shared" ca="1" si="637"/>
        <v/>
      </c>
      <c r="AS1363" s="161">
        <f t="shared" ca="1" si="638"/>
        <v>1</v>
      </c>
      <c r="AT1363" s="159" t="str">
        <f t="shared" ca="1" si="618"/>
        <v/>
      </c>
      <c r="AU1363" s="210">
        <f t="shared" ca="1" si="622"/>
        <v>14</v>
      </c>
      <c r="AV1363" s="209"/>
      <c r="AW1363" s="204">
        <f t="shared" si="639"/>
        <v>16217.222222222212</v>
      </c>
      <c r="AX1363" s="159"/>
      <c r="AZ1363" s="159"/>
      <c r="BM1363" s="207"/>
      <c r="BN1363" s="212"/>
      <c r="BP1363" s="209"/>
      <c r="BQ1363" s="211"/>
      <c r="BR1363" s="211"/>
      <c r="BS1363" s="211"/>
      <c r="BT1363" s="211"/>
      <c r="BU1363" s="211"/>
      <c r="BV1363" s="211"/>
      <c r="BW1363" s="211"/>
      <c r="BX1363" s="211"/>
      <c r="BY1363" s="211"/>
      <c r="BZ1363" s="211"/>
      <c r="CA1363" s="209"/>
      <c r="CB1363" s="224"/>
      <c r="CC1363" s="204"/>
      <c r="CD1363" s="204"/>
      <c r="CE1363" s="204"/>
      <c r="CF1363" s="211"/>
      <c r="CG1363" s="211"/>
      <c r="CI1363" s="209"/>
      <c r="CJ1363" s="209"/>
      <c r="ES1363" s="165"/>
      <c r="ET1363" s="165"/>
      <c r="EU1363" s="166"/>
      <c r="EV1363" s="209"/>
      <c r="EW1363" s="211"/>
      <c r="EX1363" s="211"/>
      <c r="EY1363" s="211"/>
      <c r="EZ1363" s="211"/>
      <c r="FA1363" s="211"/>
      <c r="FD1363" s="165"/>
      <c r="FE1363" s="165"/>
      <c r="FF1363" s="166"/>
      <c r="FG1363" s="209"/>
      <c r="FH1363" s="211"/>
      <c r="FI1363" s="211"/>
      <c r="FJ1363" s="211"/>
      <c r="FK1363" s="211"/>
      <c r="FL1363" s="211"/>
    </row>
    <row r="1364" spans="9:168">
      <c r="I1364" s="221">
        <f t="shared" si="642"/>
        <v>160</v>
      </c>
      <c r="J1364" s="159">
        <f>'v-t_chart'!C1361</f>
        <v>96.7</v>
      </c>
      <c r="K1364" s="204">
        <f t="shared" ca="1" si="621"/>
        <v>283.23430000000002</v>
      </c>
      <c r="L1364" s="205" t="b">
        <f>IF('Input&amp;Output'!$C$3=10,phase_chart!C1361,IF('Input&amp;Output'!$C$3=21,phase_chart!G1361,IF('Input&amp;Output'!$C$3=22,phase_chart!K1361,IF('Input&amp;Output'!$C$3=31,phase_chart!O1361,IF('Input&amp;Output'!$C$3=32,phase_chart!S1361,"")))))</f>
        <v>0</v>
      </c>
      <c r="M1364" s="206" t="b">
        <f>IF('Input&amp;Output'!$C$3=10,phase_chart!D1361,IF('Input&amp;Output'!$C$3=21,phase_chart!H1361,IF('Input&amp;Output'!$C$3=22,phase_chart!L1361,IF('Input&amp;Output'!$C$3=31,phase_chart!P1361,IF('Input&amp;Output'!$C$3=32,phase_chart!T1361,"")))))</f>
        <v>0</v>
      </c>
      <c r="N1364" s="205" t="b">
        <f>IF('Input&amp;Output'!$C$3=10,phase_chart!E1361,IF('Input&amp;Output'!$C$3=21,phase_chart!I1361,IF('Input&amp;Output'!$C$3=22,phase_chart!M1361,IF('Input&amp;Output'!$C$3=31,phase_chart!Q1361,IF('Input&amp;Output'!$C$3=32,phase_chart!U1361,"")))))</f>
        <v>1</v>
      </c>
      <c r="P1364" s="159">
        <f ca="1">IF(NOT($J1364=0),IF($J1364&lt;IF($P1363=0,0,VLOOKUP(P1363,tbL!$M$37:$Q$43,IF(L1364=TRUE,2,4))),IF($J1364&gt;=VLOOKUP(P1363,tbL!$M$37:$Q$43,IF(L1364=TRUE,3,5)),$P1363,IF(AND(L1363=TRUE,L1364=TRUE),$P1363,$P1363-1)),IF(AND(L1364=TRUE,J1364=VLOOKUP(P1363,tbL!$M$37:$Q$43,IF(L1364=TRUE,2,4))),P1363,IF($P1363+1&gt;$C$12,$C$12,$P1363+1))),0)</f>
        <v>1</v>
      </c>
      <c r="Q1364" s="159">
        <f t="shared" ca="1" si="623"/>
        <v>1</v>
      </c>
      <c r="R1364" s="207">
        <f t="shared" si="645"/>
        <v>0</v>
      </c>
      <c r="S1364" s="208"/>
      <c r="T1364" s="159">
        <f t="shared" si="640"/>
        <v>0</v>
      </c>
      <c r="U1364" s="209" t="str">
        <f>IF(AND(T1364=-1,N1364=TRUE),"*",IF(AND(U1363="*",N1364=TRUE),"*",IF(AND(AND(L1364=TRUE,U1363="*"),J1364&lt;VLOOKUP(V1363+1,tbL!$M$38:$O$43,3)),"*","")))</f>
        <v>*</v>
      </c>
      <c r="V1364" s="204">
        <f t="shared" ca="1" si="624"/>
        <v>1</v>
      </c>
      <c r="Y1364" s="159" t="str">
        <f t="shared" ca="1" si="625"/>
        <v/>
      </c>
      <c r="Z1364" s="159" t="str">
        <f t="shared" si="626"/>
        <v/>
      </c>
      <c r="AA1364" s="159">
        <f t="shared" ca="1" si="617"/>
        <v>1</v>
      </c>
      <c r="AC1364" s="161" t="str">
        <f t="shared" ca="1" si="627"/>
        <v/>
      </c>
      <c r="AD1364" s="161">
        <f t="shared" ca="1" si="628"/>
        <v>1</v>
      </c>
      <c r="AE1364" s="161" t="str">
        <f t="shared" ca="1" si="619"/>
        <v/>
      </c>
      <c r="AF1364" s="161">
        <f t="shared" ca="1" si="629"/>
        <v>1</v>
      </c>
      <c r="AG1364" s="161" t="str">
        <f t="shared" ca="1" si="630"/>
        <v/>
      </c>
      <c r="AH1364" s="161">
        <f t="shared" ca="1" si="631"/>
        <v>1</v>
      </c>
      <c r="AI1364" s="161" t="str">
        <f t="shared" ca="1" si="632"/>
        <v/>
      </c>
      <c r="AJ1364" s="161">
        <f t="shared" ca="1" si="633"/>
        <v>1</v>
      </c>
      <c r="AL1364" s="161" t="str">
        <f t="shared" ca="1" si="634"/>
        <v/>
      </c>
      <c r="AM1364" s="161">
        <f t="shared" ca="1" si="644"/>
        <v>1</v>
      </c>
      <c r="AN1364" s="161" t="str">
        <f t="shared" ca="1" si="635"/>
        <v/>
      </c>
      <c r="AO1364" s="161">
        <f t="shared" ca="1" si="643"/>
        <v>1</v>
      </c>
      <c r="AP1364" s="161" t="str">
        <f t="shared" ca="1" si="636"/>
        <v/>
      </c>
      <c r="AQ1364" s="161">
        <f t="shared" ca="1" si="641"/>
        <v>1</v>
      </c>
      <c r="AR1364" s="161" t="str">
        <f t="shared" ca="1" si="637"/>
        <v/>
      </c>
      <c r="AS1364" s="161">
        <f t="shared" ca="1" si="638"/>
        <v>1</v>
      </c>
      <c r="AT1364" s="159" t="str">
        <f t="shared" ca="1" si="618"/>
        <v/>
      </c>
      <c r="AU1364" s="210">
        <f t="shared" ca="1" si="622"/>
        <v>14</v>
      </c>
      <c r="AV1364" s="209"/>
      <c r="AW1364" s="204">
        <f t="shared" si="639"/>
        <v>16244.083333333323</v>
      </c>
      <c r="AX1364" s="159"/>
      <c r="AZ1364" s="159"/>
      <c r="BM1364" s="207"/>
      <c r="BN1364" s="212"/>
      <c r="BP1364" s="209"/>
      <c r="BQ1364" s="211"/>
      <c r="BR1364" s="211"/>
      <c r="BS1364" s="211"/>
      <c r="BT1364" s="211"/>
      <c r="BU1364" s="211"/>
      <c r="BV1364" s="211"/>
      <c r="BW1364" s="211"/>
      <c r="BX1364" s="211"/>
      <c r="BY1364" s="211"/>
      <c r="BZ1364" s="211"/>
      <c r="CA1364" s="209"/>
      <c r="CB1364" s="224"/>
      <c r="CC1364" s="204"/>
      <c r="CD1364" s="204"/>
      <c r="CE1364" s="204"/>
      <c r="CF1364" s="211"/>
      <c r="CG1364" s="211"/>
      <c r="CI1364" s="209"/>
      <c r="CJ1364" s="209"/>
      <c r="ES1364" s="165"/>
      <c r="ET1364" s="165"/>
      <c r="EU1364" s="166"/>
      <c r="EV1364" s="209"/>
      <c r="EW1364" s="211"/>
      <c r="EX1364" s="211"/>
      <c r="EY1364" s="211"/>
      <c r="EZ1364" s="211"/>
      <c r="FA1364" s="211"/>
      <c r="FD1364" s="165"/>
      <c r="FE1364" s="165"/>
      <c r="FF1364" s="166"/>
      <c r="FG1364" s="209"/>
      <c r="FH1364" s="211"/>
      <c r="FI1364" s="211"/>
      <c r="FJ1364" s="211"/>
      <c r="FK1364" s="211"/>
      <c r="FL1364" s="211"/>
    </row>
    <row r="1365" spans="9:168">
      <c r="I1365" s="221">
        <f t="shared" si="642"/>
        <v>161</v>
      </c>
      <c r="J1365" s="159">
        <f>'v-t_chart'!C1362</f>
        <v>93.7</v>
      </c>
      <c r="K1365" s="204">
        <f t="shared" ca="1" si="621"/>
        <v>274.44729999999998</v>
      </c>
      <c r="L1365" s="205" t="b">
        <f>IF('Input&amp;Output'!$C$3=10,phase_chart!C1362,IF('Input&amp;Output'!$C$3=21,phase_chart!G1362,IF('Input&amp;Output'!$C$3=22,phase_chart!K1362,IF('Input&amp;Output'!$C$3=31,phase_chart!O1362,IF('Input&amp;Output'!$C$3=32,phase_chart!S1362,"")))))</f>
        <v>0</v>
      </c>
      <c r="M1365" s="206" t="b">
        <f>IF('Input&amp;Output'!$C$3=10,phase_chart!D1362,IF('Input&amp;Output'!$C$3=21,phase_chart!H1362,IF('Input&amp;Output'!$C$3=22,phase_chart!L1362,IF('Input&amp;Output'!$C$3=31,phase_chart!P1362,IF('Input&amp;Output'!$C$3=32,phase_chart!T1362,"")))))</f>
        <v>0</v>
      </c>
      <c r="N1365" s="205" t="b">
        <f>IF('Input&amp;Output'!$C$3=10,phase_chart!E1362,IF('Input&amp;Output'!$C$3=21,phase_chart!I1362,IF('Input&amp;Output'!$C$3=22,phase_chart!M1362,IF('Input&amp;Output'!$C$3=31,phase_chart!Q1362,IF('Input&amp;Output'!$C$3=32,phase_chart!U1362,"")))))</f>
        <v>1</v>
      </c>
      <c r="P1365" s="159">
        <f ca="1">IF(NOT($J1365=0),IF($J1365&lt;IF($P1364=0,0,VLOOKUP(P1364,tbL!$M$37:$Q$43,IF(L1365=TRUE,2,4))),IF($J1365&gt;=VLOOKUP(P1364,tbL!$M$37:$Q$43,IF(L1365=TRUE,3,5)),$P1364,IF(AND(L1364=TRUE,L1365=TRUE),$P1364,$P1364-1)),IF(AND(L1365=TRUE,J1365=VLOOKUP(P1364,tbL!$M$37:$Q$43,IF(L1365=TRUE,2,4))),P1364,IF($P1364+1&gt;$C$12,$C$12,$P1364+1))),0)</f>
        <v>1</v>
      </c>
      <c r="Q1365" s="159">
        <f t="shared" ca="1" si="623"/>
        <v>1</v>
      </c>
      <c r="R1365" s="207">
        <f t="shared" si="645"/>
        <v>0</v>
      </c>
      <c r="S1365" s="208"/>
      <c r="T1365" s="159">
        <f t="shared" si="640"/>
        <v>0</v>
      </c>
      <c r="U1365" s="209" t="str">
        <f>IF(AND(T1365=-1,N1365=TRUE),"*",IF(AND(U1364="*",N1365=TRUE),"*",IF(AND(AND(L1365=TRUE,U1364="*"),J1365&lt;VLOOKUP(V1364+1,tbL!$M$38:$O$43,3)),"*","")))</f>
        <v>*</v>
      </c>
      <c r="V1365" s="204">
        <f t="shared" ca="1" si="624"/>
        <v>1</v>
      </c>
      <c r="Y1365" s="159" t="str">
        <f t="shared" ca="1" si="625"/>
        <v/>
      </c>
      <c r="Z1365" s="159" t="str">
        <f t="shared" si="626"/>
        <v/>
      </c>
      <c r="AA1365" s="159">
        <f t="shared" ca="1" si="617"/>
        <v>1</v>
      </c>
      <c r="AC1365" s="161" t="str">
        <f t="shared" ca="1" si="627"/>
        <v/>
      </c>
      <c r="AD1365" s="161">
        <f t="shared" ca="1" si="628"/>
        <v>1</v>
      </c>
      <c r="AE1365" s="161" t="str">
        <f t="shared" ca="1" si="619"/>
        <v/>
      </c>
      <c r="AF1365" s="161">
        <f t="shared" ca="1" si="629"/>
        <v>1</v>
      </c>
      <c r="AG1365" s="161" t="str">
        <f t="shared" ca="1" si="630"/>
        <v/>
      </c>
      <c r="AH1365" s="161">
        <f t="shared" ca="1" si="631"/>
        <v>1</v>
      </c>
      <c r="AI1365" s="161" t="str">
        <f t="shared" ca="1" si="632"/>
        <v/>
      </c>
      <c r="AJ1365" s="161">
        <f t="shared" ca="1" si="633"/>
        <v>1</v>
      </c>
      <c r="AL1365" s="161" t="str">
        <f t="shared" ca="1" si="634"/>
        <v/>
      </c>
      <c r="AM1365" s="161">
        <f t="shared" ca="1" si="644"/>
        <v>1</v>
      </c>
      <c r="AN1365" s="161" t="str">
        <f t="shared" ca="1" si="635"/>
        <v/>
      </c>
      <c r="AO1365" s="161">
        <f t="shared" ca="1" si="643"/>
        <v>1</v>
      </c>
      <c r="AP1365" s="161" t="str">
        <f t="shared" ca="1" si="636"/>
        <v/>
      </c>
      <c r="AQ1365" s="161">
        <f t="shared" ca="1" si="641"/>
        <v>1</v>
      </c>
      <c r="AR1365" s="161" t="str">
        <f t="shared" ca="1" si="637"/>
        <v/>
      </c>
      <c r="AS1365" s="161">
        <f t="shared" ca="1" si="638"/>
        <v>1</v>
      </c>
      <c r="AT1365" s="159" t="str">
        <f t="shared" ca="1" si="618"/>
        <v/>
      </c>
      <c r="AU1365" s="210">
        <f t="shared" ca="1" si="622"/>
        <v>14</v>
      </c>
      <c r="AV1365" s="209"/>
      <c r="AW1365" s="204">
        <f t="shared" si="639"/>
        <v>16270.1111111111</v>
      </c>
      <c r="AX1365" s="159"/>
      <c r="AZ1365" s="159"/>
      <c r="BM1365" s="207"/>
      <c r="BN1365" s="212"/>
      <c r="BP1365" s="209"/>
      <c r="BQ1365" s="211"/>
      <c r="BR1365" s="211"/>
      <c r="BS1365" s="211"/>
      <c r="BT1365" s="211"/>
      <c r="BU1365" s="211"/>
      <c r="BV1365" s="211"/>
      <c r="BW1365" s="211"/>
      <c r="BX1365" s="211"/>
      <c r="BY1365" s="211"/>
      <c r="BZ1365" s="211"/>
      <c r="CA1365" s="209"/>
      <c r="CB1365" s="224"/>
      <c r="CC1365" s="204"/>
      <c r="CD1365" s="204"/>
      <c r="CE1365" s="204"/>
      <c r="CF1365" s="211"/>
      <c r="CG1365" s="211"/>
      <c r="CI1365" s="209"/>
      <c r="CJ1365" s="209"/>
      <c r="ES1365" s="165"/>
      <c r="ET1365" s="165"/>
      <c r="EU1365" s="166"/>
      <c r="EV1365" s="209"/>
      <c r="EW1365" s="211"/>
      <c r="EX1365" s="211"/>
      <c r="EY1365" s="211"/>
      <c r="EZ1365" s="211"/>
      <c r="FA1365" s="211"/>
      <c r="FD1365" s="165"/>
      <c r="FE1365" s="165"/>
      <c r="FF1365" s="166"/>
      <c r="FG1365" s="209"/>
      <c r="FH1365" s="211"/>
      <c r="FI1365" s="211"/>
      <c r="FJ1365" s="211"/>
      <c r="FK1365" s="211"/>
      <c r="FL1365" s="211"/>
    </row>
    <row r="1366" spans="9:168">
      <c r="I1366" s="221">
        <f t="shared" si="642"/>
        <v>162</v>
      </c>
      <c r="J1366" s="159">
        <f>'v-t_chart'!C1363</f>
        <v>91.3</v>
      </c>
      <c r="K1366" s="204">
        <f t="shared" ca="1" si="621"/>
        <v>267.41769999999997</v>
      </c>
      <c r="L1366" s="205" t="b">
        <f>IF('Input&amp;Output'!$C$3=10,phase_chart!C1363,IF('Input&amp;Output'!$C$3=21,phase_chart!G1363,IF('Input&amp;Output'!$C$3=22,phase_chart!K1363,IF('Input&amp;Output'!$C$3=31,phase_chart!O1363,IF('Input&amp;Output'!$C$3=32,phase_chart!S1363,"")))))</f>
        <v>0</v>
      </c>
      <c r="M1366" s="206" t="b">
        <f>IF('Input&amp;Output'!$C$3=10,phase_chart!D1363,IF('Input&amp;Output'!$C$3=21,phase_chart!H1363,IF('Input&amp;Output'!$C$3=22,phase_chart!L1363,IF('Input&amp;Output'!$C$3=31,phase_chart!P1363,IF('Input&amp;Output'!$C$3=32,phase_chart!T1363,"")))))</f>
        <v>0</v>
      </c>
      <c r="N1366" s="205" t="b">
        <f>IF('Input&amp;Output'!$C$3=10,phase_chart!E1363,IF('Input&amp;Output'!$C$3=21,phase_chart!I1363,IF('Input&amp;Output'!$C$3=22,phase_chart!M1363,IF('Input&amp;Output'!$C$3=31,phase_chart!Q1363,IF('Input&amp;Output'!$C$3=32,phase_chart!U1363,"")))))</f>
        <v>1</v>
      </c>
      <c r="P1366" s="159">
        <f ca="1">IF(NOT($J1366=0),IF($J1366&lt;IF($P1365=0,0,VLOOKUP(P1365,tbL!$M$37:$Q$43,IF(L1366=TRUE,2,4))),IF($J1366&gt;=VLOOKUP(P1365,tbL!$M$37:$Q$43,IF(L1366=TRUE,3,5)),$P1365,IF(AND(L1365=TRUE,L1366=TRUE),$P1365,$P1365-1)),IF(AND(L1366=TRUE,J1366=VLOOKUP(P1365,tbL!$M$37:$Q$43,IF(L1366=TRUE,2,4))),P1365,IF($P1365+1&gt;$C$12,$C$12,$P1365+1))),0)</f>
        <v>1</v>
      </c>
      <c r="Q1366" s="159">
        <f t="shared" ca="1" si="623"/>
        <v>1</v>
      </c>
      <c r="R1366" s="207">
        <f t="shared" si="645"/>
        <v>0</v>
      </c>
      <c r="S1366" s="208"/>
      <c r="T1366" s="159">
        <f t="shared" si="640"/>
        <v>0</v>
      </c>
      <c r="U1366" s="209" t="str">
        <f>IF(AND(T1366=-1,N1366=TRUE),"*",IF(AND(U1365="*",N1366=TRUE),"*",IF(AND(AND(L1366=TRUE,U1365="*"),J1366&lt;VLOOKUP(V1365+1,tbL!$M$38:$O$43,3)),"*","")))</f>
        <v>*</v>
      </c>
      <c r="V1366" s="204">
        <f t="shared" ca="1" si="624"/>
        <v>1</v>
      </c>
      <c r="Y1366" s="159" t="str">
        <f t="shared" ca="1" si="625"/>
        <v/>
      </c>
      <c r="Z1366" s="159" t="str">
        <f t="shared" si="626"/>
        <v/>
      </c>
      <c r="AA1366" s="159">
        <f t="shared" ca="1" si="617"/>
        <v>1</v>
      </c>
      <c r="AC1366" s="161" t="str">
        <f t="shared" ca="1" si="627"/>
        <v/>
      </c>
      <c r="AD1366" s="161">
        <f t="shared" ca="1" si="628"/>
        <v>1</v>
      </c>
      <c r="AE1366" s="161" t="str">
        <f t="shared" ca="1" si="619"/>
        <v/>
      </c>
      <c r="AF1366" s="161">
        <f t="shared" ca="1" si="629"/>
        <v>1</v>
      </c>
      <c r="AG1366" s="161" t="str">
        <f t="shared" ca="1" si="630"/>
        <v/>
      </c>
      <c r="AH1366" s="161">
        <f t="shared" ca="1" si="631"/>
        <v>1</v>
      </c>
      <c r="AI1366" s="161" t="str">
        <f t="shared" ca="1" si="632"/>
        <v/>
      </c>
      <c r="AJ1366" s="161">
        <f t="shared" ca="1" si="633"/>
        <v>1</v>
      </c>
      <c r="AL1366" s="161" t="str">
        <f t="shared" ca="1" si="634"/>
        <v/>
      </c>
      <c r="AM1366" s="161">
        <f t="shared" ca="1" si="644"/>
        <v>1</v>
      </c>
      <c r="AN1366" s="161" t="str">
        <f t="shared" ca="1" si="635"/>
        <v/>
      </c>
      <c r="AO1366" s="161">
        <f t="shared" ca="1" si="643"/>
        <v>1</v>
      </c>
      <c r="AP1366" s="161" t="str">
        <f t="shared" ca="1" si="636"/>
        <v/>
      </c>
      <c r="AQ1366" s="161">
        <f t="shared" ca="1" si="641"/>
        <v>1</v>
      </c>
      <c r="AR1366" s="161" t="str">
        <f t="shared" ca="1" si="637"/>
        <v/>
      </c>
      <c r="AS1366" s="161">
        <f t="shared" ca="1" si="638"/>
        <v>1</v>
      </c>
      <c r="AT1366" s="159" t="str">
        <f t="shared" ca="1" si="618"/>
        <v/>
      </c>
      <c r="AU1366" s="210">
        <f t="shared" ca="1" si="622"/>
        <v>14</v>
      </c>
      <c r="AV1366" s="209"/>
      <c r="AW1366" s="204">
        <f t="shared" si="639"/>
        <v>16295.472222222212</v>
      </c>
      <c r="AX1366" s="159"/>
      <c r="AZ1366" s="159"/>
      <c r="BM1366" s="207"/>
      <c r="BN1366" s="212"/>
      <c r="BP1366" s="209"/>
      <c r="BQ1366" s="211"/>
      <c r="BR1366" s="211"/>
      <c r="BS1366" s="211"/>
      <c r="BT1366" s="211"/>
      <c r="BU1366" s="211"/>
      <c r="BV1366" s="211"/>
      <c r="BW1366" s="211"/>
      <c r="BX1366" s="211"/>
      <c r="BY1366" s="211"/>
      <c r="BZ1366" s="211"/>
      <c r="CA1366" s="209"/>
      <c r="CB1366" s="224"/>
      <c r="CC1366" s="204"/>
      <c r="CD1366" s="204"/>
      <c r="CE1366" s="204"/>
      <c r="CF1366" s="211"/>
      <c r="CG1366" s="211"/>
      <c r="CI1366" s="209"/>
      <c r="CJ1366" s="209"/>
      <c r="ES1366" s="165"/>
      <c r="ET1366" s="165"/>
      <c r="EU1366" s="166"/>
      <c r="EV1366" s="209"/>
      <c r="EW1366" s="211"/>
      <c r="EX1366" s="211"/>
      <c r="EY1366" s="211"/>
      <c r="EZ1366" s="211"/>
      <c r="FA1366" s="211"/>
      <c r="FD1366" s="165"/>
      <c r="FE1366" s="165"/>
      <c r="FF1366" s="166"/>
      <c r="FG1366" s="209"/>
      <c r="FH1366" s="211"/>
      <c r="FI1366" s="211"/>
      <c r="FJ1366" s="211"/>
      <c r="FK1366" s="211"/>
      <c r="FL1366" s="211"/>
    </row>
    <row r="1367" spans="9:168">
      <c r="I1367" s="221">
        <f t="shared" si="642"/>
        <v>163</v>
      </c>
      <c r="J1367" s="255">
        <f>'v-t_chart'!C1364</f>
        <v>90.4</v>
      </c>
      <c r="K1367" s="204">
        <f t="shared" ca="1" si="621"/>
        <v>264.78160000000003</v>
      </c>
      <c r="L1367" s="205" t="b">
        <f>IF('Input&amp;Output'!$C$3=10,phase_chart!C1364,IF('Input&amp;Output'!$C$3=21,phase_chart!G1364,IF('Input&amp;Output'!$C$3=22,phase_chart!K1364,IF('Input&amp;Output'!$C$3=31,phase_chart!O1364,IF('Input&amp;Output'!$C$3=32,phase_chart!S1364,"")))))</f>
        <v>0</v>
      </c>
      <c r="M1367" s="206" t="b">
        <f>IF('Input&amp;Output'!$C$3=10,phase_chart!D1364,IF('Input&amp;Output'!$C$3=21,phase_chart!H1364,IF('Input&amp;Output'!$C$3=22,phase_chart!L1364,IF('Input&amp;Output'!$C$3=31,phase_chart!P1364,IF('Input&amp;Output'!$C$3=32,phase_chart!T1364,"")))))</f>
        <v>0</v>
      </c>
      <c r="N1367" s="259" t="b">
        <f>IF('Input&amp;Output'!$C$3=10,phase_chart!E1364,IF('Input&amp;Output'!$C$3=21,phase_chart!I1364,IF('Input&amp;Output'!$C$3=22,phase_chart!M1364,IF('Input&amp;Output'!$C$3=31,phase_chart!Q1364,IF('Input&amp;Output'!$C$3=32,phase_chart!U1364,"")))))</f>
        <v>1</v>
      </c>
      <c r="P1367" s="159">
        <f ca="1">IF(NOT($J1367=0),IF($J1367&lt;IF($P1366=0,0,VLOOKUP(P1366,tbL!$M$37:$Q$43,IF(L1367=TRUE,2,4))),IF($J1367&gt;=VLOOKUP(P1366,tbL!$M$37:$Q$43,IF(L1367=TRUE,3,5)),$P1366,IF(AND(L1366=TRUE,L1367=TRUE),$P1366,$P1366-1)),IF(AND(L1367=TRUE,J1367=VLOOKUP(P1366,tbL!$M$37:$Q$43,IF(L1367=TRUE,2,4))),P1366,IF($P1366+1&gt;$C$12,$C$12,$P1366+1))),0)</f>
        <v>1</v>
      </c>
      <c r="Q1367" s="159">
        <f t="shared" ca="1" si="623"/>
        <v>1</v>
      </c>
      <c r="R1367" s="207">
        <f t="shared" si="645"/>
        <v>0</v>
      </c>
      <c r="S1367" s="208"/>
      <c r="T1367" s="159">
        <f t="shared" si="640"/>
        <v>0</v>
      </c>
      <c r="U1367" s="209" t="str">
        <f>IF(AND(T1367=-1,N1367=TRUE),"*",IF(AND(U1366="*",N1367=TRUE),"*",IF(AND(AND(L1367=TRUE,U1366="*"),J1367&lt;VLOOKUP(V1366+1,tbL!$M$38:$O$43,3)),"*","")))</f>
        <v>*</v>
      </c>
      <c r="V1367" s="204">
        <f t="shared" ca="1" si="624"/>
        <v>1</v>
      </c>
      <c r="Y1367" s="159" t="str">
        <f t="shared" ca="1" si="625"/>
        <v/>
      </c>
      <c r="Z1367" s="159" t="str">
        <f t="shared" si="626"/>
        <v/>
      </c>
      <c r="AA1367" s="159">
        <f t="shared" ca="1" si="617"/>
        <v>1</v>
      </c>
      <c r="AC1367" s="161" t="str">
        <f t="shared" ca="1" si="627"/>
        <v/>
      </c>
      <c r="AD1367" s="161">
        <f t="shared" ca="1" si="628"/>
        <v>1</v>
      </c>
      <c r="AE1367" s="161" t="str">
        <f t="shared" ca="1" si="619"/>
        <v/>
      </c>
      <c r="AF1367" s="161">
        <f t="shared" ca="1" si="629"/>
        <v>1</v>
      </c>
      <c r="AG1367" s="161" t="str">
        <f t="shared" ca="1" si="630"/>
        <v/>
      </c>
      <c r="AH1367" s="161">
        <f t="shared" ca="1" si="631"/>
        <v>1</v>
      </c>
      <c r="AI1367" s="161" t="str">
        <f t="shared" ca="1" si="632"/>
        <v/>
      </c>
      <c r="AJ1367" s="161">
        <f t="shared" ca="1" si="633"/>
        <v>1</v>
      </c>
      <c r="AL1367" s="161" t="str">
        <f t="shared" ca="1" si="634"/>
        <v/>
      </c>
      <c r="AM1367" s="161">
        <f t="shared" ca="1" si="644"/>
        <v>1</v>
      </c>
      <c r="AN1367" s="161" t="str">
        <f t="shared" ca="1" si="635"/>
        <v/>
      </c>
      <c r="AO1367" s="161">
        <f t="shared" ca="1" si="643"/>
        <v>1</v>
      </c>
      <c r="AP1367" s="161" t="str">
        <f t="shared" ca="1" si="636"/>
        <v/>
      </c>
      <c r="AQ1367" s="161">
        <f t="shared" ca="1" si="641"/>
        <v>1</v>
      </c>
      <c r="AR1367" s="161" t="str">
        <f t="shared" ca="1" si="637"/>
        <v/>
      </c>
      <c r="AS1367" s="161">
        <f t="shared" ca="1" si="638"/>
        <v>1</v>
      </c>
      <c r="AT1367" s="159" t="str">
        <f t="shared" ca="1" si="618"/>
        <v/>
      </c>
      <c r="AU1367" s="210">
        <f t="shared" ca="1" si="622"/>
        <v>14</v>
      </c>
      <c r="AV1367" s="209"/>
      <c r="AW1367" s="204">
        <f t="shared" si="639"/>
        <v>16320.583333333323</v>
      </c>
      <c r="AX1367" s="159"/>
      <c r="AZ1367" s="159"/>
      <c r="BM1367" s="207"/>
      <c r="BN1367" s="212"/>
      <c r="BP1367" s="209"/>
      <c r="BQ1367" s="211"/>
      <c r="BR1367" s="211"/>
      <c r="BS1367" s="211"/>
      <c r="BT1367" s="211"/>
      <c r="BU1367" s="211"/>
      <c r="BV1367" s="211"/>
      <c r="BW1367" s="211"/>
      <c r="BX1367" s="211"/>
      <c r="BY1367" s="211"/>
      <c r="BZ1367" s="211"/>
      <c r="CA1367" s="209"/>
      <c r="CB1367" s="224"/>
      <c r="CC1367" s="204"/>
      <c r="CD1367" s="204"/>
      <c r="CE1367" s="204"/>
      <c r="CF1367" s="211"/>
      <c r="CG1367" s="211"/>
      <c r="CI1367" s="209"/>
      <c r="CJ1367" s="209"/>
      <c r="ES1367" s="165"/>
      <c r="ET1367" s="165"/>
      <c r="EU1367" s="166"/>
      <c r="EV1367" s="209"/>
      <c r="EW1367" s="211"/>
      <c r="EX1367" s="211"/>
      <c r="EY1367" s="211"/>
      <c r="EZ1367" s="211"/>
      <c r="FA1367" s="211"/>
      <c r="FD1367" s="165"/>
      <c r="FE1367" s="165"/>
      <c r="FF1367" s="166"/>
      <c r="FG1367" s="209"/>
      <c r="FH1367" s="211"/>
      <c r="FI1367" s="211"/>
      <c r="FJ1367" s="211"/>
      <c r="FK1367" s="211"/>
      <c r="FL1367" s="211"/>
    </row>
    <row r="1368" spans="9:168">
      <c r="I1368" s="221">
        <f t="shared" si="642"/>
        <v>164</v>
      </c>
      <c r="J1368" s="255">
        <f>'v-t_chart'!C1365</f>
        <v>90.6</v>
      </c>
      <c r="K1368" s="204">
        <f t="shared" ca="1" si="621"/>
        <v>265.36739999999998</v>
      </c>
      <c r="L1368" s="205" t="b">
        <f>IF('Input&amp;Output'!$C$3=10,phase_chart!C1365,IF('Input&amp;Output'!$C$3=21,phase_chart!G1365,IF('Input&amp;Output'!$C$3=22,phase_chart!K1365,IF('Input&amp;Output'!$C$3=31,phase_chart!O1365,IF('Input&amp;Output'!$C$3=32,phase_chart!S1365,"")))))</f>
        <v>0</v>
      </c>
      <c r="M1368" s="206" t="b">
        <f>IF('Input&amp;Output'!$C$3=10,phase_chart!D1365,IF('Input&amp;Output'!$C$3=21,phase_chart!H1365,IF('Input&amp;Output'!$C$3=22,phase_chart!L1365,IF('Input&amp;Output'!$C$3=31,phase_chart!P1365,IF('Input&amp;Output'!$C$3=32,phase_chart!T1365,"")))))</f>
        <v>0</v>
      </c>
      <c r="N1368" s="259" t="b">
        <f>IF('Input&amp;Output'!$C$3=10,phase_chart!E1365,IF('Input&amp;Output'!$C$3=21,phase_chart!I1365,IF('Input&amp;Output'!$C$3=22,phase_chart!M1365,IF('Input&amp;Output'!$C$3=31,phase_chart!Q1365,IF('Input&amp;Output'!$C$3=32,phase_chart!U1365,"")))))</f>
        <v>1</v>
      </c>
      <c r="P1368" s="159">
        <f ca="1">IF(NOT($J1368=0),IF($J1368&lt;IF($P1367=0,0,VLOOKUP(P1367,tbL!$M$37:$Q$43,IF(L1368=TRUE,2,4))),IF($J1368&gt;=VLOOKUP(P1367,tbL!$M$37:$Q$43,IF(L1368=TRUE,3,5)),$P1367,IF(AND(L1367=TRUE,L1368=TRUE),$P1367,$P1367-1)),IF(AND(L1368=TRUE,J1368=VLOOKUP(P1367,tbL!$M$37:$Q$43,IF(L1368=TRUE,2,4))),P1367,IF($P1367+1&gt;$C$12,$C$12,$P1367+1))),0)</f>
        <v>1</v>
      </c>
      <c r="Q1368" s="159">
        <f t="shared" ca="1" si="623"/>
        <v>1</v>
      </c>
      <c r="R1368" s="207">
        <f t="shared" si="645"/>
        <v>0</v>
      </c>
      <c r="S1368" s="208"/>
      <c r="T1368" s="159">
        <f t="shared" si="640"/>
        <v>0</v>
      </c>
      <c r="U1368" s="209" t="str">
        <f>IF(AND(T1368=-1,N1368=TRUE),"*",IF(AND(U1367="*",N1368=TRUE),"*",IF(AND(AND(L1368=TRUE,U1367="*"),J1368&lt;VLOOKUP(V1367+1,tbL!$M$38:$O$43,3)),"*","")))</f>
        <v>*</v>
      </c>
      <c r="V1368" s="204">
        <f t="shared" ca="1" si="624"/>
        <v>1</v>
      </c>
      <c r="Y1368" s="159" t="str">
        <f t="shared" ca="1" si="625"/>
        <v/>
      </c>
      <c r="Z1368" s="159" t="str">
        <f t="shared" si="626"/>
        <v/>
      </c>
      <c r="AA1368" s="159">
        <f t="shared" ca="1" si="617"/>
        <v>1</v>
      </c>
      <c r="AC1368" s="161" t="str">
        <f t="shared" ca="1" si="627"/>
        <v/>
      </c>
      <c r="AD1368" s="161">
        <f t="shared" ca="1" si="628"/>
        <v>1</v>
      </c>
      <c r="AE1368" s="161" t="str">
        <f t="shared" ca="1" si="619"/>
        <v/>
      </c>
      <c r="AF1368" s="161">
        <f t="shared" ca="1" si="629"/>
        <v>1</v>
      </c>
      <c r="AG1368" s="161" t="str">
        <f t="shared" ca="1" si="630"/>
        <v/>
      </c>
      <c r="AH1368" s="161">
        <f t="shared" ca="1" si="631"/>
        <v>1</v>
      </c>
      <c r="AI1368" s="161" t="str">
        <f t="shared" ca="1" si="632"/>
        <v/>
      </c>
      <c r="AJ1368" s="161">
        <f t="shared" ca="1" si="633"/>
        <v>1</v>
      </c>
      <c r="AL1368" s="161" t="str">
        <f t="shared" ca="1" si="634"/>
        <v/>
      </c>
      <c r="AM1368" s="161">
        <f t="shared" ca="1" si="644"/>
        <v>1</v>
      </c>
      <c r="AN1368" s="161" t="str">
        <f t="shared" ca="1" si="635"/>
        <v/>
      </c>
      <c r="AO1368" s="161">
        <f t="shared" ca="1" si="643"/>
        <v>1</v>
      </c>
      <c r="AP1368" s="161" t="str">
        <f t="shared" ca="1" si="636"/>
        <v/>
      </c>
      <c r="AQ1368" s="161">
        <f t="shared" ca="1" si="641"/>
        <v>1</v>
      </c>
      <c r="AR1368" s="161" t="str">
        <f t="shared" ca="1" si="637"/>
        <v/>
      </c>
      <c r="AS1368" s="161">
        <f t="shared" ca="1" si="638"/>
        <v>1</v>
      </c>
      <c r="AT1368" s="159" t="str">
        <f t="shared" ca="1" si="618"/>
        <v/>
      </c>
      <c r="AU1368" s="210">
        <f t="shared" ca="1" si="622"/>
        <v>14</v>
      </c>
      <c r="AV1368" s="209"/>
      <c r="AW1368" s="204">
        <f t="shared" si="639"/>
        <v>16345.749999999989</v>
      </c>
      <c r="AX1368" s="159"/>
      <c r="AZ1368" s="159"/>
      <c r="BM1368" s="207"/>
      <c r="BN1368" s="212"/>
      <c r="BP1368" s="209"/>
      <c r="BQ1368" s="211"/>
      <c r="BR1368" s="211"/>
      <c r="BS1368" s="211"/>
      <c r="BT1368" s="211"/>
      <c r="BU1368" s="211"/>
      <c r="BV1368" s="211"/>
      <c r="BW1368" s="211"/>
      <c r="BX1368" s="211"/>
      <c r="BY1368" s="211"/>
      <c r="BZ1368" s="211"/>
      <c r="CA1368" s="209"/>
      <c r="CB1368" s="224"/>
      <c r="CC1368" s="204"/>
      <c r="CD1368" s="204"/>
      <c r="CE1368" s="204"/>
      <c r="CF1368" s="211"/>
      <c r="CG1368" s="211"/>
      <c r="CI1368" s="209"/>
      <c r="CJ1368" s="209"/>
      <c r="ES1368" s="165"/>
      <c r="ET1368" s="165"/>
      <c r="EU1368" s="166"/>
      <c r="EV1368" s="209"/>
      <c r="EW1368" s="211"/>
      <c r="EX1368" s="211"/>
      <c r="EY1368" s="211"/>
      <c r="EZ1368" s="211"/>
      <c r="FA1368" s="211"/>
      <c r="FD1368" s="165"/>
      <c r="FE1368" s="165"/>
      <c r="FF1368" s="166"/>
      <c r="FG1368" s="209"/>
      <c r="FH1368" s="211"/>
      <c r="FI1368" s="211"/>
      <c r="FJ1368" s="211"/>
      <c r="FK1368" s="211"/>
      <c r="FL1368" s="211"/>
    </row>
    <row r="1369" spans="9:168">
      <c r="I1369" s="221">
        <f t="shared" si="642"/>
        <v>165</v>
      </c>
      <c r="J1369" s="255">
        <f>'v-t_chart'!C1366</f>
        <v>91.1</v>
      </c>
      <c r="K1369" s="204">
        <f t="shared" ca="1" si="621"/>
        <v>266.83189999999996</v>
      </c>
      <c r="L1369" s="205" t="b">
        <f>IF('Input&amp;Output'!$C$3=10,phase_chart!C1366,IF('Input&amp;Output'!$C$3=21,phase_chart!G1366,IF('Input&amp;Output'!$C$3=22,phase_chart!K1366,IF('Input&amp;Output'!$C$3=31,phase_chart!O1366,IF('Input&amp;Output'!$C$3=32,phase_chart!S1366,"")))))</f>
        <v>0</v>
      </c>
      <c r="M1369" s="206" t="b">
        <f>IF('Input&amp;Output'!$C$3=10,phase_chart!D1366,IF('Input&amp;Output'!$C$3=21,phase_chart!H1366,IF('Input&amp;Output'!$C$3=22,phase_chart!L1366,IF('Input&amp;Output'!$C$3=31,phase_chart!P1366,IF('Input&amp;Output'!$C$3=32,phase_chart!T1366,"")))))</f>
        <v>0</v>
      </c>
      <c r="N1369" s="259" t="b">
        <f>IF('Input&amp;Output'!$C$3=10,phase_chart!E1366,IF('Input&amp;Output'!$C$3=21,phase_chart!I1366,IF('Input&amp;Output'!$C$3=22,phase_chart!M1366,IF('Input&amp;Output'!$C$3=31,phase_chart!Q1366,IF('Input&amp;Output'!$C$3=32,phase_chart!U1366,"")))))</f>
        <v>1</v>
      </c>
      <c r="P1369" s="159">
        <f ca="1">IF(NOT($J1369=0),IF($J1369&lt;IF($P1368=0,0,VLOOKUP(P1368,tbL!$M$37:$Q$43,IF(L1369=TRUE,2,4))),IF($J1369&gt;=VLOOKUP(P1368,tbL!$M$37:$Q$43,IF(L1369=TRUE,3,5)),$P1368,IF(AND(L1368=TRUE,L1369=TRUE),$P1368,$P1368-1)),IF(AND(L1369=TRUE,J1369=VLOOKUP(P1368,tbL!$M$37:$Q$43,IF(L1369=TRUE,2,4))),P1368,IF($P1368+1&gt;$C$12,$C$12,$P1368+1))),0)</f>
        <v>1</v>
      </c>
      <c r="Q1369" s="159">
        <f t="shared" ca="1" si="623"/>
        <v>1</v>
      </c>
      <c r="R1369" s="207">
        <f t="shared" si="645"/>
        <v>0</v>
      </c>
      <c r="S1369" s="208"/>
      <c r="T1369" s="159">
        <f t="shared" si="640"/>
        <v>0</v>
      </c>
      <c r="U1369" s="209" t="str">
        <f>IF(AND(T1369=-1,N1369=TRUE),"*",IF(AND(U1368="*",N1369=TRUE),"*",IF(AND(AND(L1369=TRUE,U1368="*"),J1369&lt;VLOOKUP(V1368+1,tbL!$M$38:$O$43,3)),"*","")))</f>
        <v>*</v>
      </c>
      <c r="V1369" s="204">
        <f t="shared" ca="1" si="624"/>
        <v>1</v>
      </c>
      <c r="Y1369" s="159" t="str">
        <f t="shared" ca="1" si="625"/>
        <v/>
      </c>
      <c r="Z1369" s="159" t="str">
        <f t="shared" si="626"/>
        <v/>
      </c>
      <c r="AA1369" s="159">
        <f t="shared" ca="1" si="617"/>
        <v>1</v>
      </c>
      <c r="AC1369" s="161" t="str">
        <f t="shared" ca="1" si="627"/>
        <v/>
      </c>
      <c r="AD1369" s="161">
        <f t="shared" ca="1" si="628"/>
        <v>1</v>
      </c>
      <c r="AE1369" s="161" t="str">
        <f t="shared" ca="1" si="619"/>
        <v/>
      </c>
      <c r="AF1369" s="161">
        <f t="shared" ca="1" si="629"/>
        <v>1</v>
      </c>
      <c r="AG1369" s="161" t="str">
        <f t="shared" ca="1" si="630"/>
        <v/>
      </c>
      <c r="AH1369" s="161">
        <f t="shared" ca="1" si="631"/>
        <v>1</v>
      </c>
      <c r="AI1369" s="161" t="str">
        <f t="shared" ca="1" si="632"/>
        <v/>
      </c>
      <c r="AJ1369" s="161">
        <f t="shared" ca="1" si="633"/>
        <v>1</v>
      </c>
      <c r="AL1369" s="161" t="str">
        <f t="shared" ca="1" si="634"/>
        <v/>
      </c>
      <c r="AM1369" s="161">
        <f t="shared" ca="1" si="644"/>
        <v>1</v>
      </c>
      <c r="AN1369" s="161" t="str">
        <f t="shared" ca="1" si="635"/>
        <v/>
      </c>
      <c r="AO1369" s="161">
        <f t="shared" ca="1" si="643"/>
        <v>1</v>
      </c>
      <c r="AP1369" s="161" t="str">
        <f t="shared" ca="1" si="636"/>
        <v/>
      </c>
      <c r="AQ1369" s="161">
        <f t="shared" ca="1" si="641"/>
        <v>1</v>
      </c>
      <c r="AR1369" s="161" t="str">
        <f t="shared" ca="1" si="637"/>
        <v/>
      </c>
      <c r="AS1369" s="161">
        <f t="shared" ca="1" si="638"/>
        <v>1</v>
      </c>
      <c r="AT1369" s="159" t="str">
        <f t="shared" ca="1" si="618"/>
        <v/>
      </c>
      <c r="AU1369" s="210">
        <f t="shared" ca="1" si="622"/>
        <v>14</v>
      </c>
      <c r="AV1369" s="209"/>
      <c r="AW1369" s="204">
        <f t="shared" si="639"/>
        <v>16371.055555555544</v>
      </c>
      <c r="AX1369" s="159"/>
      <c r="AZ1369" s="159"/>
      <c r="BM1369" s="207"/>
      <c r="BN1369" s="212"/>
      <c r="BP1369" s="209"/>
      <c r="BQ1369" s="211"/>
      <c r="BR1369" s="211"/>
      <c r="BS1369" s="211"/>
      <c r="BT1369" s="211"/>
      <c r="BU1369" s="211"/>
      <c r="BV1369" s="211"/>
      <c r="BW1369" s="211"/>
      <c r="BX1369" s="211"/>
      <c r="BY1369" s="211"/>
      <c r="BZ1369" s="211"/>
      <c r="CA1369" s="209"/>
      <c r="CB1369" s="224"/>
      <c r="CC1369" s="204"/>
      <c r="CD1369" s="204"/>
      <c r="CE1369" s="204"/>
      <c r="CF1369" s="211"/>
      <c r="CG1369" s="211"/>
      <c r="CI1369" s="209"/>
      <c r="CJ1369" s="209"/>
      <c r="ES1369" s="165"/>
      <c r="ET1369" s="165"/>
      <c r="EU1369" s="166"/>
      <c r="EV1369" s="209"/>
      <c r="EW1369" s="211"/>
      <c r="EX1369" s="211"/>
      <c r="EY1369" s="211"/>
      <c r="EZ1369" s="211"/>
      <c r="FA1369" s="211"/>
      <c r="FD1369" s="165"/>
      <c r="FE1369" s="165"/>
      <c r="FF1369" s="166"/>
      <c r="FG1369" s="209"/>
      <c r="FH1369" s="211"/>
      <c r="FI1369" s="211"/>
      <c r="FJ1369" s="211"/>
      <c r="FK1369" s="211"/>
      <c r="FL1369" s="211"/>
    </row>
    <row r="1370" spans="9:168">
      <c r="I1370" s="221">
        <f t="shared" si="642"/>
        <v>166</v>
      </c>
      <c r="J1370" s="159">
        <f>'v-t_chart'!C1367</f>
        <v>90.9</v>
      </c>
      <c r="K1370" s="204">
        <f t="shared" ca="1" si="621"/>
        <v>266.24610000000001</v>
      </c>
      <c r="L1370" s="205" t="b">
        <f>IF('Input&amp;Output'!$C$3=10,phase_chart!C1367,IF('Input&amp;Output'!$C$3=21,phase_chart!G1367,IF('Input&amp;Output'!$C$3=22,phase_chart!K1367,IF('Input&amp;Output'!$C$3=31,phase_chart!O1367,IF('Input&amp;Output'!$C$3=32,phase_chart!S1367,"")))))</f>
        <v>0</v>
      </c>
      <c r="M1370" s="206" t="b">
        <f>IF('Input&amp;Output'!$C$3=10,phase_chart!D1367,IF('Input&amp;Output'!$C$3=21,phase_chart!H1367,IF('Input&amp;Output'!$C$3=22,phase_chart!L1367,IF('Input&amp;Output'!$C$3=31,phase_chart!P1367,IF('Input&amp;Output'!$C$3=32,phase_chart!T1367,"")))))</f>
        <v>0</v>
      </c>
      <c r="N1370" s="205" t="b">
        <f>IF('Input&amp;Output'!$C$3=10,phase_chart!E1367,IF('Input&amp;Output'!$C$3=21,phase_chart!I1367,IF('Input&amp;Output'!$C$3=22,phase_chart!M1367,IF('Input&amp;Output'!$C$3=31,phase_chart!Q1367,IF('Input&amp;Output'!$C$3=32,phase_chart!U1367,"")))))</f>
        <v>1</v>
      </c>
      <c r="P1370" s="159">
        <f ca="1">IF(NOT($J1370=0),IF($J1370&lt;IF($P1369=0,0,VLOOKUP(P1369,tbL!$M$37:$Q$43,IF(L1370=TRUE,2,4))),IF($J1370&gt;=VLOOKUP(P1369,tbL!$M$37:$Q$43,IF(L1370=TRUE,3,5)),$P1369,IF(AND(L1369=TRUE,L1370=TRUE),$P1369,$P1369-1)),IF(AND(L1370=TRUE,J1370=VLOOKUP(P1369,tbL!$M$37:$Q$43,IF(L1370=TRUE,2,4))),P1369,IF($P1369+1&gt;$C$12,$C$12,$P1369+1))),0)</f>
        <v>1</v>
      </c>
      <c r="Q1370" s="159">
        <f t="shared" ca="1" si="623"/>
        <v>1</v>
      </c>
      <c r="R1370" s="207">
        <f t="shared" si="645"/>
        <v>0</v>
      </c>
      <c r="S1370" s="208"/>
      <c r="T1370" s="159">
        <f t="shared" si="640"/>
        <v>0</v>
      </c>
      <c r="U1370" s="209" t="str">
        <f>IF(AND(T1370=-1,N1370=TRUE),"*",IF(AND(U1369="*",N1370=TRUE),"*",IF(AND(AND(L1370=TRUE,U1369="*"),J1370&lt;VLOOKUP(V1369+1,tbL!$M$38:$O$43,3)),"*","")))</f>
        <v>*</v>
      </c>
      <c r="V1370" s="204">
        <f t="shared" ca="1" si="624"/>
        <v>1</v>
      </c>
      <c r="Y1370" s="159" t="str">
        <f t="shared" ca="1" si="625"/>
        <v/>
      </c>
      <c r="Z1370" s="159" t="str">
        <f t="shared" si="626"/>
        <v/>
      </c>
      <c r="AA1370" s="159">
        <f t="shared" ref="AA1370:AA1433" ca="1" si="646">IF(IF(AND(AT1370=-1,Z1370=1),1,IF(Y1370=0,AA1369,V1370))=0,0,IF((IF(AND(AT1370=-1,Z1370=1),1,IF(Y1370=0,AA1369,V1370))-AA1369)&gt;=2,-(-AA1369-1),IF(IF(AND(AT1370=-1,Z1370=1),1,IF(Y1370=0,AA1369,V1370))-AA1369&lt;=-2,(AA1369-1),IF(AND(AT1370=-1,Z1370=1),1,IF(Y1370=0,V1370,V1370)))))</f>
        <v>1</v>
      </c>
      <c r="AC1370" s="161" t="str">
        <f t="shared" ca="1" si="627"/>
        <v/>
      </c>
      <c r="AD1370" s="161">
        <f t="shared" ca="1" si="628"/>
        <v>1</v>
      </c>
      <c r="AE1370" s="161" t="str">
        <f t="shared" ca="1" si="619"/>
        <v/>
      </c>
      <c r="AF1370" s="161">
        <f t="shared" ca="1" si="629"/>
        <v>1</v>
      </c>
      <c r="AG1370" s="161" t="str">
        <f t="shared" ca="1" si="630"/>
        <v/>
      </c>
      <c r="AH1370" s="161">
        <f t="shared" ca="1" si="631"/>
        <v>1</v>
      </c>
      <c r="AI1370" s="161" t="str">
        <f t="shared" ca="1" si="632"/>
        <v/>
      </c>
      <c r="AJ1370" s="161">
        <f t="shared" ca="1" si="633"/>
        <v>1</v>
      </c>
      <c r="AL1370" s="161" t="str">
        <f t="shared" ca="1" si="634"/>
        <v/>
      </c>
      <c r="AM1370" s="161">
        <f t="shared" ca="1" si="644"/>
        <v>1</v>
      </c>
      <c r="AN1370" s="161" t="str">
        <f t="shared" ca="1" si="635"/>
        <v/>
      </c>
      <c r="AO1370" s="161">
        <f t="shared" ca="1" si="643"/>
        <v>1</v>
      </c>
      <c r="AP1370" s="161" t="str">
        <f t="shared" ca="1" si="636"/>
        <v/>
      </c>
      <c r="AQ1370" s="161">
        <f t="shared" ca="1" si="641"/>
        <v>1</v>
      </c>
      <c r="AR1370" s="161" t="str">
        <f t="shared" ca="1" si="637"/>
        <v/>
      </c>
      <c r="AS1370" s="161">
        <f t="shared" ca="1" si="638"/>
        <v>1</v>
      </c>
      <c r="AT1370" s="159" t="str">
        <f t="shared" ref="AT1370:AT1433" ca="1" si="647">IF(OR(Z1370=1,Y1370=0),-1,"")</f>
        <v/>
      </c>
      <c r="AU1370" s="210">
        <f t="shared" ca="1" si="622"/>
        <v>14</v>
      </c>
      <c r="AV1370" s="209"/>
      <c r="AW1370" s="204">
        <f t="shared" si="639"/>
        <v>16396.305555555544</v>
      </c>
      <c r="AX1370" s="159"/>
      <c r="AZ1370" s="159"/>
      <c r="BM1370" s="207"/>
      <c r="BN1370" s="212"/>
      <c r="BP1370" s="209"/>
      <c r="BQ1370" s="211"/>
      <c r="BR1370" s="211"/>
      <c r="BS1370" s="211"/>
      <c r="BT1370" s="211"/>
      <c r="BU1370" s="211"/>
      <c r="BV1370" s="211"/>
      <c r="BW1370" s="211"/>
      <c r="BX1370" s="211"/>
      <c r="BY1370" s="211"/>
      <c r="BZ1370" s="211"/>
      <c r="CA1370" s="209"/>
      <c r="CB1370" s="224"/>
      <c r="CC1370" s="204"/>
      <c r="CD1370" s="204"/>
      <c r="CE1370" s="204"/>
      <c r="CF1370" s="211"/>
      <c r="CG1370" s="211"/>
      <c r="CI1370" s="209"/>
      <c r="CJ1370" s="209"/>
      <c r="ES1370" s="165"/>
      <c r="ET1370" s="165"/>
      <c r="EU1370" s="166"/>
      <c r="EV1370" s="209"/>
      <c r="EW1370" s="211"/>
      <c r="EX1370" s="211"/>
      <c r="EY1370" s="211"/>
      <c r="EZ1370" s="211"/>
      <c r="FA1370" s="211"/>
      <c r="FD1370" s="165"/>
      <c r="FE1370" s="165"/>
      <c r="FF1370" s="166"/>
      <c r="FG1370" s="209"/>
      <c r="FH1370" s="211"/>
      <c r="FI1370" s="211"/>
      <c r="FJ1370" s="211"/>
      <c r="FK1370" s="211"/>
      <c r="FL1370" s="211"/>
    </row>
    <row r="1371" spans="9:168">
      <c r="I1371" s="221">
        <f t="shared" si="642"/>
        <v>167</v>
      </c>
      <c r="J1371" s="159">
        <f>'v-t_chart'!C1368</f>
        <v>89</v>
      </c>
      <c r="K1371" s="204">
        <f t="shared" ca="1" si="621"/>
        <v>260.68099999999998</v>
      </c>
      <c r="L1371" s="205" t="b">
        <f>IF('Input&amp;Output'!$C$3=10,phase_chart!C1368,IF('Input&amp;Output'!$C$3=21,phase_chart!G1368,IF('Input&amp;Output'!$C$3=22,phase_chart!K1368,IF('Input&amp;Output'!$C$3=31,phase_chart!O1368,IF('Input&amp;Output'!$C$3=32,phase_chart!S1368,"")))))</f>
        <v>0</v>
      </c>
      <c r="M1371" s="206" t="b">
        <f>IF('Input&amp;Output'!$C$3=10,phase_chart!D1368,IF('Input&amp;Output'!$C$3=21,phase_chart!H1368,IF('Input&amp;Output'!$C$3=22,phase_chart!L1368,IF('Input&amp;Output'!$C$3=31,phase_chart!P1368,IF('Input&amp;Output'!$C$3=32,phase_chart!T1368,"")))))</f>
        <v>0</v>
      </c>
      <c r="N1371" s="205" t="b">
        <f>IF('Input&amp;Output'!$C$3=10,phase_chart!E1368,IF('Input&amp;Output'!$C$3=21,phase_chart!I1368,IF('Input&amp;Output'!$C$3=22,phase_chart!M1368,IF('Input&amp;Output'!$C$3=31,phase_chart!Q1368,IF('Input&amp;Output'!$C$3=32,phase_chart!U1368,"")))))</f>
        <v>1</v>
      </c>
      <c r="P1371" s="159">
        <f ca="1">IF(NOT($J1371=0),IF($J1371&lt;IF($P1370=0,0,VLOOKUP(P1370,tbL!$M$37:$Q$43,IF(L1371=TRUE,2,4))),IF($J1371&gt;=VLOOKUP(P1370,tbL!$M$37:$Q$43,IF(L1371=TRUE,3,5)),$P1370,IF(AND(L1370=TRUE,L1371=TRUE),$P1370,$P1370-1)),IF(AND(L1371=TRUE,J1371=VLOOKUP(P1370,tbL!$M$37:$Q$43,IF(L1371=TRUE,2,4))),P1370,IF($P1370+1&gt;$C$12,$C$12,$P1370+1))),0)</f>
        <v>1</v>
      </c>
      <c r="Q1371" s="159">
        <f t="shared" ca="1" si="623"/>
        <v>1</v>
      </c>
      <c r="R1371" s="207">
        <f t="shared" si="645"/>
        <v>0</v>
      </c>
      <c r="S1371" s="208"/>
      <c r="T1371" s="159">
        <f t="shared" si="640"/>
        <v>0</v>
      </c>
      <c r="U1371" s="209" t="str">
        <f>IF(AND(T1371=-1,N1371=TRUE),"*",IF(AND(U1370="*",N1371=TRUE),"*",IF(AND(AND(L1371=TRUE,U1370="*"),J1371&lt;VLOOKUP(V1370+1,tbL!$M$38:$O$43,3)),"*","")))</f>
        <v>*</v>
      </c>
      <c r="V1371" s="204">
        <f t="shared" ca="1" si="624"/>
        <v>1</v>
      </c>
      <c r="Y1371" s="159" t="str">
        <f t="shared" ca="1" si="625"/>
        <v/>
      </c>
      <c r="Z1371" s="159" t="str">
        <f t="shared" si="626"/>
        <v/>
      </c>
      <c r="AA1371" s="159">
        <f t="shared" ca="1" si="646"/>
        <v>1</v>
      </c>
      <c r="AC1371" s="161" t="str">
        <f t="shared" ca="1" si="627"/>
        <v/>
      </c>
      <c r="AD1371" s="161">
        <f t="shared" ca="1" si="628"/>
        <v>1</v>
      </c>
      <c r="AE1371" s="161" t="str">
        <f t="shared" ca="1" si="619"/>
        <v/>
      </c>
      <c r="AF1371" s="161">
        <f t="shared" ca="1" si="629"/>
        <v>1</v>
      </c>
      <c r="AG1371" s="161" t="str">
        <f t="shared" ca="1" si="630"/>
        <v/>
      </c>
      <c r="AH1371" s="161">
        <f t="shared" ca="1" si="631"/>
        <v>1</v>
      </c>
      <c r="AI1371" s="161" t="str">
        <f t="shared" ca="1" si="632"/>
        <v/>
      </c>
      <c r="AJ1371" s="161">
        <f t="shared" ca="1" si="633"/>
        <v>1</v>
      </c>
      <c r="AL1371" s="161" t="str">
        <f t="shared" ca="1" si="634"/>
        <v/>
      </c>
      <c r="AM1371" s="161">
        <f t="shared" ca="1" si="644"/>
        <v>1</v>
      </c>
      <c r="AN1371" s="161" t="str">
        <f t="shared" ca="1" si="635"/>
        <v/>
      </c>
      <c r="AO1371" s="161">
        <f t="shared" ca="1" si="643"/>
        <v>1</v>
      </c>
      <c r="AP1371" s="161" t="str">
        <f t="shared" ca="1" si="636"/>
        <v/>
      </c>
      <c r="AQ1371" s="161">
        <f t="shared" ca="1" si="641"/>
        <v>1</v>
      </c>
      <c r="AR1371" s="161" t="str">
        <f t="shared" ca="1" si="637"/>
        <v/>
      </c>
      <c r="AS1371" s="161">
        <f t="shared" ca="1" si="638"/>
        <v>1</v>
      </c>
      <c r="AT1371" s="159" t="str">
        <f t="shared" ca="1" si="647"/>
        <v/>
      </c>
      <c r="AU1371" s="210">
        <f t="shared" ca="1" si="622"/>
        <v>14</v>
      </c>
      <c r="AV1371" s="209"/>
      <c r="AW1371" s="204">
        <f t="shared" si="639"/>
        <v>16421.027777777766</v>
      </c>
      <c r="AX1371" s="159"/>
      <c r="AZ1371" s="159"/>
      <c r="BM1371" s="207"/>
      <c r="BN1371" s="212"/>
      <c r="BP1371" s="209"/>
      <c r="BQ1371" s="211"/>
      <c r="BR1371" s="211"/>
      <c r="BS1371" s="211"/>
      <c r="BT1371" s="211"/>
      <c r="BU1371" s="211"/>
      <c r="BV1371" s="211"/>
      <c r="BW1371" s="211"/>
      <c r="BX1371" s="211"/>
      <c r="BY1371" s="211"/>
      <c r="BZ1371" s="211"/>
      <c r="CA1371" s="209"/>
      <c r="CB1371" s="224"/>
      <c r="CC1371" s="204"/>
      <c r="CD1371" s="204"/>
      <c r="CE1371" s="204"/>
      <c r="CF1371" s="211"/>
      <c r="CG1371" s="211"/>
      <c r="CI1371" s="209"/>
      <c r="CJ1371" s="209"/>
      <c r="ES1371" s="165"/>
      <c r="ET1371" s="165"/>
      <c r="EU1371" s="166"/>
      <c r="EV1371" s="209"/>
      <c r="EW1371" s="211"/>
      <c r="EX1371" s="211"/>
      <c r="EY1371" s="211"/>
      <c r="EZ1371" s="211"/>
      <c r="FA1371" s="211"/>
      <c r="FD1371" s="165"/>
      <c r="FE1371" s="165"/>
      <c r="FF1371" s="166"/>
      <c r="FG1371" s="209"/>
      <c r="FH1371" s="211"/>
      <c r="FI1371" s="211"/>
      <c r="FJ1371" s="211"/>
      <c r="FK1371" s="211"/>
      <c r="FL1371" s="211"/>
    </row>
    <row r="1372" spans="9:168">
      <c r="I1372" s="221">
        <f t="shared" si="642"/>
        <v>168</v>
      </c>
      <c r="J1372" s="159">
        <f>'v-t_chart'!C1369</f>
        <v>85.6</v>
      </c>
      <c r="K1372" s="204">
        <f t="shared" ca="1" si="621"/>
        <v>250.72239999999996</v>
      </c>
      <c r="L1372" s="205" t="b">
        <f>IF('Input&amp;Output'!$C$3=10,phase_chart!C1369,IF('Input&amp;Output'!$C$3=21,phase_chart!G1369,IF('Input&amp;Output'!$C$3=22,phase_chart!K1369,IF('Input&amp;Output'!$C$3=31,phase_chart!O1369,IF('Input&amp;Output'!$C$3=32,phase_chart!S1369,"")))))</f>
        <v>0</v>
      </c>
      <c r="M1372" s="206" t="b">
        <f>IF('Input&amp;Output'!$C$3=10,phase_chart!D1369,IF('Input&amp;Output'!$C$3=21,phase_chart!H1369,IF('Input&amp;Output'!$C$3=22,phase_chart!L1369,IF('Input&amp;Output'!$C$3=31,phase_chart!P1369,IF('Input&amp;Output'!$C$3=32,phase_chart!T1369,"")))))</f>
        <v>0</v>
      </c>
      <c r="N1372" s="205" t="b">
        <f>IF('Input&amp;Output'!$C$3=10,phase_chart!E1369,IF('Input&amp;Output'!$C$3=21,phase_chart!I1369,IF('Input&amp;Output'!$C$3=22,phase_chart!M1369,IF('Input&amp;Output'!$C$3=31,phase_chart!Q1369,IF('Input&amp;Output'!$C$3=32,phase_chart!U1369,"")))))</f>
        <v>1</v>
      </c>
      <c r="P1372" s="159">
        <f ca="1">IF(NOT($J1372=0),IF($J1372&lt;IF($P1371=0,0,VLOOKUP(P1371,tbL!$M$37:$Q$43,IF(L1372=TRUE,2,4))),IF($J1372&gt;=VLOOKUP(P1371,tbL!$M$37:$Q$43,IF(L1372=TRUE,3,5)),$P1371,IF(AND(L1371=TRUE,L1372=TRUE),$P1371,$P1371-1)),IF(AND(L1372=TRUE,J1372=VLOOKUP(P1371,tbL!$M$37:$Q$43,IF(L1372=TRUE,2,4))),P1371,IF($P1371+1&gt;$C$12,$C$12,$P1371+1))),0)</f>
        <v>1</v>
      </c>
      <c r="Q1372" s="159">
        <f t="shared" ca="1" si="623"/>
        <v>1</v>
      </c>
      <c r="R1372" s="207">
        <f t="shared" si="645"/>
        <v>0</v>
      </c>
      <c r="S1372" s="208"/>
      <c r="T1372" s="159">
        <f t="shared" si="640"/>
        <v>0</v>
      </c>
      <c r="U1372" s="209" t="str">
        <f>IF(AND(T1372=-1,N1372=TRUE),"*",IF(AND(U1371="*",N1372=TRUE),"*",IF(AND(AND(L1372=TRUE,U1371="*"),J1372&lt;VLOOKUP(V1371+1,tbL!$M$38:$O$43,3)),"*","")))</f>
        <v>*</v>
      </c>
      <c r="V1372" s="204">
        <f t="shared" ca="1" si="624"/>
        <v>1</v>
      </c>
      <c r="Y1372" s="159" t="str">
        <f t="shared" ca="1" si="625"/>
        <v/>
      </c>
      <c r="Z1372" s="159" t="str">
        <f t="shared" si="626"/>
        <v/>
      </c>
      <c r="AA1372" s="159">
        <f t="shared" ca="1" si="646"/>
        <v>1</v>
      </c>
      <c r="AC1372" s="161" t="str">
        <f t="shared" ca="1" si="627"/>
        <v/>
      </c>
      <c r="AD1372" s="161">
        <f t="shared" ca="1" si="628"/>
        <v>1</v>
      </c>
      <c r="AE1372" s="161" t="str">
        <f t="shared" ca="1" si="619"/>
        <v/>
      </c>
      <c r="AF1372" s="161">
        <f t="shared" ca="1" si="629"/>
        <v>1</v>
      </c>
      <c r="AG1372" s="161" t="str">
        <f t="shared" ca="1" si="630"/>
        <v/>
      </c>
      <c r="AH1372" s="161">
        <f t="shared" ca="1" si="631"/>
        <v>1</v>
      </c>
      <c r="AI1372" s="161" t="str">
        <f t="shared" ca="1" si="632"/>
        <v/>
      </c>
      <c r="AJ1372" s="161">
        <f t="shared" ca="1" si="633"/>
        <v>1</v>
      </c>
      <c r="AL1372" s="161" t="str">
        <f t="shared" ca="1" si="634"/>
        <v/>
      </c>
      <c r="AM1372" s="161">
        <f t="shared" ca="1" si="644"/>
        <v>1</v>
      </c>
      <c r="AN1372" s="161" t="str">
        <f t="shared" ca="1" si="635"/>
        <v/>
      </c>
      <c r="AO1372" s="161">
        <f t="shared" ca="1" si="643"/>
        <v>1</v>
      </c>
      <c r="AP1372" s="161" t="str">
        <f t="shared" ca="1" si="636"/>
        <v/>
      </c>
      <c r="AQ1372" s="161">
        <f t="shared" ca="1" si="641"/>
        <v>1</v>
      </c>
      <c r="AR1372" s="161" t="str">
        <f t="shared" ca="1" si="637"/>
        <v/>
      </c>
      <c r="AS1372" s="161">
        <f t="shared" ca="1" si="638"/>
        <v>1</v>
      </c>
      <c r="AT1372" s="159" t="str">
        <f t="shared" ca="1" si="647"/>
        <v/>
      </c>
      <c r="AU1372" s="210">
        <f t="shared" ca="1" si="622"/>
        <v>14</v>
      </c>
      <c r="AV1372" s="209"/>
      <c r="AW1372" s="204">
        <f t="shared" si="639"/>
        <v>16444.805555555544</v>
      </c>
      <c r="AX1372" s="159"/>
      <c r="AZ1372" s="159"/>
      <c r="BM1372" s="207"/>
      <c r="BN1372" s="212"/>
      <c r="BP1372" s="209"/>
      <c r="BQ1372" s="211"/>
      <c r="BR1372" s="211"/>
      <c r="BS1372" s="211"/>
      <c r="BT1372" s="211"/>
      <c r="BU1372" s="211"/>
      <c r="BV1372" s="211"/>
      <c r="BW1372" s="211"/>
      <c r="BX1372" s="211"/>
      <c r="BY1372" s="211"/>
      <c r="BZ1372" s="211"/>
      <c r="CA1372" s="209"/>
      <c r="CB1372" s="224"/>
      <c r="CC1372" s="204"/>
      <c r="CD1372" s="204"/>
      <c r="CE1372" s="204"/>
      <c r="CF1372" s="211"/>
      <c r="CG1372" s="211"/>
      <c r="CI1372" s="209"/>
      <c r="CJ1372" s="209"/>
      <c r="ES1372" s="165"/>
      <c r="ET1372" s="165"/>
      <c r="EU1372" s="166"/>
      <c r="EV1372" s="209"/>
      <c r="EW1372" s="211"/>
      <c r="EX1372" s="211"/>
      <c r="EY1372" s="211"/>
      <c r="EZ1372" s="211"/>
      <c r="FA1372" s="211"/>
      <c r="FD1372" s="165"/>
      <c r="FE1372" s="165"/>
      <c r="FF1372" s="166"/>
      <c r="FG1372" s="209"/>
      <c r="FH1372" s="211"/>
      <c r="FI1372" s="211"/>
      <c r="FJ1372" s="211"/>
      <c r="FK1372" s="211"/>
      <c r="FL1372" s="211"/>
    </row>
    <row r="1373" spans="9:168">
      <c r="I1373" s="221">
        <f t="shared" si="642"/>
        <v>169</v>
      </c>
      <c r="J1373" s="159">
        <f>'v-t_chart'!C1370</f>
        <v>81.599999999999994</v>
      </c>
      <c r="K1373" s="204">
        <f t="shared" ca="1" si="621"/>
        <v>239.00639999999996</v>
      </c>
      <c r="L1373" s="205" t="b">
        <f>IF('Input&amp;Output'!$C$3=10,phase_chart!C1370,IF('Input&amp;Output'!$C$3=21,phase_chart!G1370,IF('Input&amp;Output'!$C$3=22,phase_chart!K1370,IF('Input&amp;Output'!$C$3=31,phase_chart!O1370,IF('Input&amp;Output'!$C$3=32,phase_chart!S1370,"")))))</f>
        <v>0</v>
      </c>
      <c r="M1373" s="206" t="b">
        <f>IF('Input&amp;Output'!$C$3=10,phase_chart!D1370,IF('Input&amp;Output'!$C$3=21,phase_chart!H1370,IF('Input&amp;Output'!$C$3=22,phase_chart!L1370,IF('Input&amp;Output'!$C$3=31,phase_chart!P1370,IF('Input&amp;Output'!$C$3=32,phase_chart!T1370,"")))))</f>
        <v>0</v>
      </c>
      <c r="N1373" s="205" t="b">
        <f>IF('Input&amp;Output'!$C$3=10,phase_chart!E1370,IF('Input&amp;Output'!$C$3=21,phase_chart!I1370,IF('Input&amp;Output'!$C$3=22,phase_chart!M1370,IF('Input&amp;Output'!$C$3=31,phase_chart!Q1370,IF('Input&amp;Output'!$C$3=32,phase_chart!U1370,"")))))</f>
        <v>1</v>
      </c>
      <c r="P1373" s="159">
        <f ca="1">IF(NOT($J1373=0),IF($J1373&lt;IF($P1372=0,0,VLOOKUP(P1372,tbL!$M$37:$Q$43,IF(L1373=TRUE,2,4))),IF($J1373&gt;=VLOOKUP(P1372,tbL!$M$37:$Q$43,IF(L1373=TRUE,3,5)),$P1372,IF(AND(L1372=TRUE,L1373=TRUE),$P1372,$P1372-1)),IF(AND(L1373=TRUE,J1373=VLOOKUP(P1372,tbL!$M$37:$Q$43,IF(L1373=TRUE,2,4))),P1372,IF($P1372+1&gt;$C$12,$C$12,$P1372+1))),0)</f>
        <v>1</v>
      </c>
      <c r="Q1373" s="159">
        <f t="shared" ca="1" si="623"/>
        <v>1</v>
      </c>
      <c r="R1373" s="207">
        <f t="shared" si="645"/>
        <v>0</v>
      </c>
      <c r="S1373" s="208"/>
      <c r="T1373" s="159">
        <f t="shared" si="640"/>
        <v>0</v>
      </c>
      <c r="U1373" s="209" t="str">
        <f>IF(AND(T1373=-1,N1373=TRUE),"*",IF(AND(U1372="*",N1373=TRUE),"*",IF(AND(AND(L1373=TRUE,U1372="*"),J1373&lt;VLOOKUP(V1372+1,tbL!$M$38:$O$43,3)),"*","")))</f>
        <v>*</v>
      </c>
      <c r="V1373" s="204">
        <f t="shared" ca="1" si="624"/>
        <v>1</v>
      </c>
      <c r="Y1373" s="159" t="str">
        <f t="shared" ca="1" si="625"/>
        <v/>
      </c>
      <c r="Z1373" s="159" t="str">
        <f t="shared" si="626"/>
        <v/>
      </c>
      <c r="AA1373" s="159">
        <f t="shared" ca="1" si="646"/>
        <v>1</v>
      </c>
      <c r="AC1373" s="161" t="str">
        <f t="shared" ca="1" si="627"/>
        <v/>
      </c>
      <c r="AD1373" s="161">
        <f t="shared" ca="1" si="628"/>
        <v>1</v>
      </c>
      <c r="AE1373" s="161" t="str">
        <f t="shared" ca="1" si="619"/>
        <v/>
      </c>
      <c r="AF1373" s="161">
        <f t="shared" ca="1" si="629"/>
        <v>1</v>
      </c>
      <c r="AG1373" s="161" t="str">
        <f t="shared" ca="1" si="630"/>
        <v/>
      </c>
      <c r="AH1373" s="161">
        <f t="shared" ca="1" si="631"/>
        <v>1</v>
      </c>
      <c r="AI1373" s="161" t="str">
        <f t="shared" ca="1" si="632"/>
        <v/>
      </c>
      <c r="AJ1373" s="161">
        <f t="shared" ca="1" si="633"/>
        <v>1</v>
      </c>
      <c r="AL1373" s="161" t="str">
        <f t="shared" ca="1" si="634"/>
        <v/>
      </c>
      <c r="AM1373" s="161">
        <f t="shared" ca="1" si="644"/>
        <v>1</v>
      </c>
      <c r="AN1373" s="161" t="str">
        <f t="shared" ca="1" si="635"/>
        <v/>
      </c>
      <c r="AO1373" s="161">
        <f t="shared" ca="1" si="643"/>
        <v>1</v>
      </c>
      <c r="AP1373" s="161" t="str">
        <f t="shared" ca="1" si="636"/>
        <v/>
      </c>
      <c r="AQ1373" s="161">
        <f t="shared" ca="1" si="641"/>
        <v>1</v>
      </c>
      <c r="AR1373" s="161" t="str">
        <f t="shared" ca="1" si="637"/>
        <v/>
      </c>
      <c r="AS1373" s="161">
        <f t="shared" ca="1" si="638"/>
        <v>1</v>
      </c>
      <c r="AT1373" s="159" t="str">
        <f t="shared" ca="1" si="647"/>
        <v/>
      </c>
      <c r="AU1373" s="210">
        <f t="shared" ca="1" si="622"/>
        <v>14</v>
      </c>
      <c r="AV1373" s="209"/>
      <c r="AW1373" s="204">
        <f t="shared" si="639"/>
        <v>16467.472222222212</v>
      </c>
      <c r="AX1373" s="159"/>
      <c r="AZ1373" s="159"/>
      <c r="BM1373" s="207"/>
      <c r="BN1373" s="212"/>
      <c r="BP1373" s="209"/>
      <c r="BQ1373" s="211"/>
      <c r="BR1373" s="211"/>
      <c r="BS1373" s="211"/>
      <c r="BT1373" s="211"/>
      <c r="BU1373" s="211"/>
      <c r="BV1373" s="211"/>
      <c r="BW1373" s="211"/>
      <c r="BX1373" s="211"/>
      <c r="BY1373" s="211"/>
      <c r="BZ1373" s="211"/>
      <c r="CA1373" s="209"/>
      <c r="CB1373" s="224"/>
      <c r="CC1373" s="204"/>
      <c r="CD1373" s="204"/>
      <c r="CE1373" s="204"/>
      <c r="CF1373" s="211"/>
      <c r="CG1373" s="211"/>
      <c r="CI1373" s="209"/>
      <c r="CJ1373" s="209"/>
      <c r="ES1373" s="165"/>
      <c r="ET1373" s="165"/>
      <c r="EU1373" s="166"/>
      <c r="EV1373" s="209"/>
      <c r="EW1373" s="211"/>
      <c r="EX1373" s="211"/>
      <c r="EY1373" s="211"/>
      <c r="EZ1373" s="211"/>
      <c r="FA1373" s="211"/>
      <c r="FD1373" s="165"/>
      <c r="FE1373" s="165"/>
      <c r="FF1373" s="166"/>
      <c r="FG1373" s="209"/>
      <c r="FH1373" s="211"/>
      <c r="FI1373" s="211"/>
      <c r="FJ1373" s="211"/>
      <c r="FK1373" s="211"/>
      <c r="FL1373" s="211"/>
    </row>
    <row r="1374" spans="9:168">
      <c r="I1374" s="221">
        <f t="shared" si="642"/>
        <v>170</v>
      </c>
      <c r="J1374" s="159">
        <f>'v-t_chart'!C1371</f>
        <v>77.599999999999994</v>
      </c>
      <c r="K1374" s="204">
        <f t="shared" ca="1" si="621"/>
        <v>227.29039999999998</v>
      </c>
      <c r="L1374" s="205" t="b">
        <f>IF('Input&amp;Output'!$C$3=10,phase_chart!C1371,IF('Input&amp;Output'!$C$3=21,phase_chart!G1371,IF('Input&amp;Output'!$C$3=22,phase_chart!K1371,IF('Input&amp;Output'!$C$3=31,phase_chart!O1371,IF('Input&amp;Output'!$C$3=32,phase_chart!S1371,"")))))</f>
        <v>0</v>
      </c>
      <c r="M1374" s="206" t="b">
        <f>IF('Input&amp;Output'!$C$3=10,phase_chart!D1371,IF('Input&amp;Output'!$C$3=21,phase_chart!H1371,IF('Input&amp;Output'!$C$3=22,phase_chart!L1371,IF('Input&amp;Output'!$C$3=31,phase_chart!P1371,IF('Input&amp;Output'!$C$3=32,phase_chart!T1371,"")))))</f>
        <v>0</v>
      </c>
      <c r="N1374" s="205" t="b">
        <f>IF('Input&amp;Output'!$C$3=10,phase_chart!E1371,IF('Input&amp;Output'!$C$3=21,phase_chart!I1371,IF('Input&amp;Output'!$C$3=22,phase_chart!M1371,IF('Input&amp;Output'!$C$3=31,phase_chart!Q1371,IF('Input&amp;Output'!$C$3=32,phase_chart!U1371,"")))))</f>
        <v>1</v>
      </c>
      <c r="P1374" s="159">
        <f ca="1">IF(NOT($J1374=0),IF($J1374&lt;IF($P1373=0,0,VLOOKUP(P1373,tbL!$M$37:$Q$43,IF(L1374=TRUE,2,4))),IF($J1374&gt;=VLOOKUP(P1373,tbL!$M$37:$Q$43,IF(L1374=TRUE,3,5)),$P1373,IF(AND(L1373=TRUE,L1374=TRUE),$P1373,$P1373-1)),IF(AND(L1374=TRUE,J1374=VLOOKUP(P1373,tbL!$M$37:$Q$43,IF(L1374=TRUE,2,4))),P1373,IF($P1373+1&gt;$C$12,$C$12,$P1373+1))),0)</f>
        <v>1</v>
      </c>
      <c r="Q1374" s="159">
        <f t="shared" ca="1" si="623"/>
        <v>1</v>
      </c>
      <c r="R1374" s="207">
        <f t="shared" si="645"/>
        <v>0</v>
      </c>
      <c r="S1374" s="208"/>
      <c r="T1374" s="159">
        <f t="shared" si="640"/>
        <v>0</v>
      </c>
      <c r="U1374" s="209" t="str">
        <f>IF(AND(T1374=-1,N1374=TRUE),"*",IF(AND(U1373="*",N1374=TRUE),"*",IF(AND(AND(L1374=TRUE,U1373="*"),J1374&lt;VLOOKUP(V1373+1,tbL!$M$38:$O$43,3)),"*","")))</f>
        <v>*</v>
      </c>
      <c r="V1374" s="204">
        <f t="shared" ca="1" si="624"/>
        <v>1</v>
      </c>
      <c r="Y1374" s="159" t="str">
        <f t="shared" ca="1" si="625"/>
        <v/>
      </c>
      <c r="Z1374" s="159" t="str">
        <f t="shared" si="626"/>
        <v/>
      </c>
      <c r="AA1374" s="159">
        <f t="shared" ca="1" si="646"/>
        <v>1</v>
      </c>
      <c r="AC1374" s="161" t="str">
        <f t="shared" ca="1" si="627"/>
        <v/>
      </c>
      <c r="AD1374" s="161">
        <f t="shared" ca="1" si="628"/>
        <v>1</v>
      </c>
      <c r="AE1374" s="161" t="str">
        <f t="shared" ca="1" si="619"/>
        <v/>
      </c>
      <c r="AF1374" s="161">
        <f t="shared" ca="1" si="629"/>
        <v>1</v>
      </c>
      <c r="AG1374" s="161" t="str">
        <f t="shared" ca="1" si="630"/>
        <v/>
      </c>
      <c r="AH1374" s="161">
        <f t="shared" ca="1" si="631"/>
        <v>1</v>
      </c>
      <c r="AI1374" s="161" t="str">
        <f t="shared" ca="1" si="632"/>
        <v/>
      </c>
      <c r="AJ1374" s="161">
        <f t="shared" ca="1" si="633"/>
        <v>1</v>
      </c>
      <c r="AL1374" s="161" t="str">
        <f t="shared" ca="1" si="634"/>
        <v/>
      </c>
      <c r="AM1374" s="161">
        <f t="shared" ca="1" si="644"/>
        <v>1</v>
      </c>
      <c r="AN1374" s="161" t="str">
        <f t="shared" ca="1" si="635"/>
        <v/>
      </c>
      <c r="AO1374" s="161">
        <f t="shared" ca="1" si="643"/>
        <v>1</v>
      </c>
      <c r="AP1374" s="161" t="str">
        <f t="shared" ca="1" si="636"/>
        <v/>
      </c>
      <c r="AQ1374" s="161">
        <f t="shared" ca="1" si="641"/>
        <v>1</v>
      </c>
      <c r="AR1374" s="161" t="str">
        <f t="shared" ca="1" si="637"/>
        <v/>
      </c>
      <c r="AS1374" s="161">
        <f t="shared" ca="1" si="638"/>
        <v>1</v>
      </c>
      <c r="AT1374" s="159" t="str">
        <f t="shared" ca="1" si="647"/>
        <v/>
      </c>
      <c r="AU1374" s="210">
        <f t="shared" ca="1" si="622"/>
        <v>14</v>
      </c>
      <c r="AV1374" s="209"/>
      <c r="AW1374" s="204">
        <f t="shared" si="639"/>
        <v>16489.027777777766</v>
      </c>
      <c r="AX1374" s="159"/>
      <c r="AZ1374" s="159"/>
      <c r="BM1374" s="207"/>
      <c r="BN1374" s="212"/>
      <c r="BP1374" s="209"/>
      <c r="BQ1374" s="211"/>
      <c r="BR1374" s="211"/>
      <c r="BS1374" s="211"/>
      <c r="BT1374" s="211"/>
      <c r="BU1374" s="211"/>
      <c r="BV1374" s="211"/>
      <c r="BW1374" s="211"/>
      <c r="BX1374" s="211"/>
      <c r="BY1374" s="211"/>
      <c r="BZ1374" s="211"/>
      <c r="CA1374" s="209"/>
      <c r="CB1374" s="224"/>
      <c r="CC1374" s="204"/>
      <c r="CD1374" s="204"/>
      <c r="CE1374" s="204"/>
      <c r="CF1374" s="211"/>
      <c r="CG1374" s="211"/>
      <c r="CI1374" s="209"/>
      <c r="CJ1374" s="209"/>
      <c r="ES1374" s="165"/>
      <c r="ET1374" s="165"/>
      <c r="EU1374" s="166"/>
      <c r="EV1374" s="209"/>
      <c r="EW1374" s="211"/>
      <c r="EX1374" s="211"/>
      <c r="EY1374" s="211"/>
      <c r="EZ1374" s="211"/>
      <c r="FA1374" s="211"/>
      <c r="FD1374" s="165"/>
      <c r="FE1374" s="165"/>
      <c r="FF1374" s="166"/>
      <c r="FG1374" s="209"/>
      <c r="FH1374" s="211"/>
      <c r="FI1374" s="211"/>
      <c r="FJ1374" s="211"/>
      <c r="FK1374" s="211"/>
      <c r="FL1374" s="211"/>
    </row>
    <row r="1375" spans="9:168">
      <c r="I1375" s="221">
        <f t="shared" si="642"/>
        <v>171</v>
      </c>
      <c r="J1375" s="159">
        <f>'v-t_chart'!C1372</f>
        <v>73.599999999999994</v>
      </c>
      <c r="K1375" s="204">
        <f t="shared" ca="1" si="621"/>
        <v>215.57439999999997</v>
      </c>
      <c r="L1375" s="205" t="b">
        <f>IF('Input&amp;Output'!$C$3=10,phase_chart!C1372,IF('Input&amp;Output'!$C$3=21,phase_chart!G1372,IF('Input&amp;Output'!$C$3=22,phase_chart!K1372,IF('Input&amp;Output'!$C$3=31,phase_chart!O1372,IF('Input&amp;Output'!$C$3=32,phase_chart!S1372,"")))))</f>
        <v>0</v>
      </c>
      <c r="M1375" s="206" t="b">
        <f>IF('Input&amp;Output'!$C$3=10,phase_chart!D1372,IF('Input&amp;Output'!$C$3=21,phase_chart!H1372,IF('Input&amp;Output'!$C$3=22,phase_chart!L1372,IF('Input&amp;Output'!$C$3=31,phase_chart!P1372,IF('Input&amp;Output'!$C$3=32,phase_chart!T1372,"")))))</f>
        <v>0</v>
      </c>
      <c r="N1375" s="205" t="b">
        <f>IF('Input&amp;Output'!$C$3=10,phase_chart!E1372,IF('Input&amp;Output'!$C$3=21,phase_chart!I1372,IF('Input&amp;Output'!$C$3=22,phase_chart!M1372,IF('Input&amp;Output'!$C$3=31,phase_chart!Q1372,IF('Input&amp;Output'!$C$3=32,phase_chart!U1372,"")))))</f>
        <v>1</v>
      </c>
      <c r="P1375" s="159">
        <f ca="1">IF(NOT($J1375=0),IF($J1375&lt;IF($P1374=0,0,VLOOKUP(P1374,tbL!$M$37:$Q$43,IF(L1375=TRUE,2,4))),IF($J1375&gt;=VLOOKUP(P1374,tbL!$M$37:$Q$43,IF(L1375=TRUE,3,5)),$P1374,IF(AND(L1374=TRUE,L1375=TRUE),$P1374,$P1374-1)),IF(AND(L1375=TRUE,J1375=VLOOKUP(P1374,tbL!$M$37:$Q$43,IF(L1375=TRUE,2,4))),P1374,IF($P1374+1&gt;$C$12,$C$12,$P1374+1))),0)</f>
        <v>1</v>
      </c>
      <c r="Q1375" s="159">
        <f t="shared" ca="1" si="623"/>
        <v>1</v>
      </c>
      <c r="R1375" s="207">
        <f t="shared" si="645"/>
        <v>0</v>
      </c>
      <c r="S1375" s="208"/>
      <c r="T1375" s="159">
        <f t="shared" si="640"/>
        <v>0</v>
      </c>
      <c r="U1375" s="209" t="str">
        <f>IF(AND(T1375=-1,N1375=TRUE),"*",IF(AND(U1374="*",N1375=TRUE),"*",IF(AND(AND(L1375=TRUE,U1374="*"),J1375&lt;VLOOKUP(V1374+1,tbL!$M$38:$O$43,3)),"*","")))</f>
        <v>*</v>
      </c>
      <c r="V1375" s="204">
        <f t="shared" ca="1" si="624"/>
        <v>1</v>
      </c>
      <c r="Y1375" s="159" t="str">
        <f t="shared" ca="1" si="625"/>
        <v/>
      </c>
      <c r="Z1375" s="159" t="str">
        <f t="shared" si="626"/>
        <v/>
      </c>
      <c r="AA1375" s="159">
        <f t="shared" ca="1" si="646"/>
        <v>1</v>
      </c>
      <c r="AC1375" s="161" t="str">
        <f t="shared" ca="1" si="627"/>
        <v/>
      </c>
      <c r="AD1375" s="161">
        <f t="shared" ca="1" si="628"/>
        <v>1</v>
      </c>
      <c r="AE1375" s="161" t="str">
        <f t="shared" ca="1" si="619"/>
        <v/>
      </c>
      <c r="AF1375" s="161">
        <f t="shared" ca="1" si="629"/>
        <v>1</v>
      </c>
      <c r="AG1375" s="161" t="str">
        <f t="shared" ca="1" si="630"/>
        <v/>
      </c>
      <c r="AH1375" s="161">
        <f t="shared" ca="1" si="631"/>
        <v>1</v>
      </c>
      <c r="AI1375" s="161" t="str">
        <f t="shared" ca="1" si="632"/>
        <v/>
      </c>
      <c r="AJ1375" s="161">
        <f t="shared" ca="1" si="633"/>
        <v>1</v>
      </c>
      <c r="AL1375" s="161" t="str">
        <f t="shared" ca="1" si="634"/>
        <v/>
      </c>
      <c r="AM1375" s="161">
        <f t="shared" ca="1" si="644"/>
        <v>1</v>
      </c>
      <c r="AN1375" s="161" t="str">
        <f t="shared" ca="1" si="635"/>
        <v/>
      </c>
      <c r="AO1375" s="161">
        <f t="shared" ca="1" si="643"/>
        <v>1</v>
      </c>
      <c r="AP1375" s="161" t="str">
        <f t="shared" ca="1" si="636"/>
        <v/>
      </c>
      <c r="AQ1375" s="161">
        <f t="shared" ca="1" si="641"/>
        <v>1</v>
      </c>
      <c r="AR1375" s="161" t="str">
        <f t="shared" ca="1" si="637"/>
        <v/>
      </c>
      <c r="AS1375" s="161">
        <f t="shared" ca="1" si="638"/>
        <v>1</v>
      </c>
      <c r="AT1375" s="159" t="str">
        <f t="shared" ca="1" si="647"/>
        <v/>
      </c>
      <c r="AU1375" s="210">
        <f t="shared" ca="1" si="622"/>
        <v>14</v>
      </c>
      <c r="AV1375" s="209"/>
      <c r="AW1375" s="204">
        <f t="shared" si="639"/>
        <v>16509.472222222212</v>
      </c>
      <c r="AX1375" s="159"/>
      <c r="AZ1375" s="159"/>
      <c r="BM1375" s="207"/>
      <c r="BN1375" s="212"/>
      <c r="BP1375" s="209"/>
      <c r="BQ1375" s="211"/>
      <c r="BR1375" s="211"/>
      <c r="BS1375" s="211"/>
      <c r="BT1375" s="211"/>
      <c r="BU1375" s="211"/>
      <c r="BV1375" s="211"/>
      <c r="BW1375" s="211"/>
      <c r="BX1375" s="211"/>
      <c r="BY1375" s="211"/>
      <c r="BZ1375" s="211"/>
      <c r="CA1375" s="209"/>
      <c r="CB1375" s="224"/>
      <c r="CC1375" s="204"/>
      <c r="CD1375" s="204"/>
      <c r="CE1375" s="204"/>
      <c r="CF1375" s="211"/>
      <c r="CG1375" s="211"/>
      <c r="CI1375" s="209"/>
      <c r="CJ1375" s="209"/>
      <c r="ES1375" s="165"/>
      <c r="ET1375" s="165"/>
      <c r="EU1375" s="166"/>
      <c r="EV1375" s="209"/>
      <c r="EW1375" s="211"/>
      <c r="EX1375" s="211"/>
      <c r="EY1375" s="211"/>
      <c r="EZ1375" s="211"/>
      <c r="FA1375" s="211"/>
      <c r="FD1375" s="165"/>
      <c r="FE1375" s="165"/>
      <c r="FF1375" s="166"/>
      <c r="FG1375" s="209"/>
      <c r="FH1375" s="211"/>
      <c r="FI1375" s="211"/>
      <c r="FJ1375" s="211"/>
      <c r="FK1375" s="211"/>
      <c r="FL1375" s="211"/>
    </row>
    <row r="1376" spans="9:168">
      <c r="I1376" s="221">
        <f t="shared" si="642"/>
        <v>172</v>
      </c>
      <c r="J1376" s="159">
        <f>'v-t_chart'!C1373</f>
        <v>69.7</v>
      </c>
      <c r="K1376" s="204">
        <f t="shared" ca="1" si="621"/>
        <v>204.15129999999999</v>
      </c>
      <c r="L1376" s="205" t="b">
        <f>IF('Input&amp;Output'!$C$3=10,phase_chart!C1373,IF('Input&amp;Output'!$C$3=21,phase_chart!G1373,IF('Input&amp;Output'!$C$3=22,phase_chart!K1373,IF('Input&amp;Output'!$C$3=31,phase_chart!O1373,IF('Input&amp;Output'!$C$3=32,phase_chart!S1373,"")))))</f>
        <v>0</v>
      </c>
      <c r="M1376" s="206" t="b">
        <f>IF('Input&amp;Output'!$C$3=10,phase_chart!D1373,IF('Input&amp;Output'!$C$3=21,phase_chart!H1373,IF('Input&amp;Output'!$C$3=22,phase_chart!L1373,IF('Input&amp;Output'!$C$3=31,phase_chart!P1373,IF('Input&amp;Output'!$C$3=32,phase_chart!T1373,"")))))</f>
        <v>0</v>
      </c>
      <c r="N1376" s="205" t="b">
        <f>IF('Input&amp;Output'!$C$3=10,phase_chart!E1373,IF('Input&amp;Output'!$C$3=21,phase_chart!I1373,IF('Input&amp;Output'!$C$3=22,phase_chart!M1373,IF('Input&amp;Output'!$C$3=31,phase_chart!Q1373,IF('Input&amp;Output'!$C$3=32,phase_chart!U1373,"")))))</f>
        <v>1</v>
      </c>
      <c r="P1376" s="159">
        <f ca="1">IF(NOT($J1376=0),IF($J1376&lt;IF($P1375=0,0,VLOOKUP(P1375,tbL!$M$37:$Q$43,IF(L1376=TRUE,2,4))),IF($J1376&gt;=VLOOKUP(P1375,tbL!$M$37:$Q$43,IF(L1376=TRUE,3,5)),$P1375,IF(AND(L1375=TRUE,L1376=TRUE),$P1375,$P1375-1)),IF(AND(L1376=TRUE,J1376=VLOOKUP(P1375,tbL!$M$37:$Q$43,IF(L1376=TRUE,2,4))),P1375,IF($P1375+1&gt;$C$12,$C$12,$P1375+1))),0)</f>
        <v>1</v>
      </c>
      <c r="Q1376" s="159">
        <f t="shared" ca="1" si="623"/>
        <v>1</v>
      </c>
      <c r="R1376" s="207">
        <f t="shared" si="645"/>
        <v>0</v>
      </c>
      <c r="S1376" s="208"/>
      <c r="T1376" s="159">
        <f t="shared" si="640"/>
        <v>0</v>
      </c>
      <c r="U1376" s="209" t="str">
        <f>IF(AND(T1376=-1,N1376=TRUE),"*",IF(AND(U1375="*",N1376=TRUE),"*",IF(AND(AND(L1376=TRUE,U1375="*"),J1376&lt;VLOOKUP(V1375+1,tbL!$M$38:$O$43,3)),"*","")))</f>
        <v>*</v>
      </c>
      <c r="V1376" s="204">
        <f t="shared" ca="1" si="624"/>
        <v>1</v>
      </c>
      <c r="Y1376" s="159" t="str">
        <f t="shared" ca="1" si="625"/>
        <v/>
      </c>
      <c r="Z1376" s="159" t="str">
        <f t="shared" si="626"/>
        <v/>
      </c>
      <c r="AA1376" s="159">
        <f t="shared" ca="1" si="646"/>
        <v>1</v>
      </c>
      <c r="AC1376" s="161" t="str">
        <f t="shared" ca="1" si="627"/>
        <v/>
      </c>
      <c r="AD1376" s="161">
        <f t="shared" ca="1" si="628"/>
        <v>1</v>
      </c>
      <c r="AE1376" s="161" t="str">
        <f t="shared" ca="1" si="619"/>
        <v/>
      </c>
      <c r="AF1376" s="161">
        <f t="shared" ca="1" si="629"/>
        <v>1</v>
      </c>
      <c r="AG1376" s="161" t="str">
        <f t="shared" ca="1" si="630"/>
        <v/>
      </c>
      <c r="AH1376" s="161">
        <f t="shared" ca="1" si="631"/>
        <v>1</v>
      </c>
      <c r="AI1376" s="161" t="str">
        <f t="shared" ca="1" si="632"/>
        <v/>
      </c>
      <c r="AJ1376" s="161">
        <f t="shared" ca="1" si="633"/>
        <v>1</v>
      </c>
      <c r="AL1376" s="161" t="str">
        <f t="shared" ca="1" si="634"/>
        <v/>
      </c>
      <c r="AM1376" s="161">
        <f t="shared" ca="1" si="644"/>
        <v>1</v>
      </c>
      <c r="AN1376" s="161" t="str">
        <f t="shared" ca="1" si="635"/>
        <v/>
      </c>
      <c r="AO1376" s="161">
        <f t="shared" ca="1" si="643"/>
        <v>1</v>
      </c>
      <c r="AP1376" s="161" t="str">
        <f t="shared" ca="1" si="636"/>
        <v/>
      </c>
      <c r="AQ1376" s="161">
        <f t="shared" ca="1" si="641"/>
        <v>1</v>
      </c>
      <c r="AR1376" s="161" t="str">
        <f t="shared" ca="1" si="637"/>
        <v/>
      </c>
      <c r="AS1376" s="161">
        <f t="shared" ca="1" si="638"/>
        <v>1</v>
      </c>
      <c r="AT1376" s="159" t="str">
        <f t="shared" ca="1" si="647"/>
        <v/>
      </c>
      <c r="AU1376" s="210">
        <f t="shared" ca="1" si="622"/>
        <v>14</v>
      </c>
      <c r="AV1376" s="209"/>
      <c r="AW1376" s="204">
        <f t="shared" si="639"/>
        <v>16528.833333333321</v>
      </c>
      <c r="AX1376" s="159"/>
      <c r="AZ1376" s="159"/>
      <c r="BM1376" s="207"/>
      <c r="BN1376" s="212"/>
      <c r="BP1376" s="209"/>
      <c r="BQ1376" s="211"/>
      <c r="BR1376" s="211"/>
      <c r="BS1376" s="211"/>
      <c r="BT1376" s="211"/>
      <c r="BU1376" s="211"/>
      <c r="BV1376" s="211"/>
      <c r="BW1376" s="211"/>
      <c r="BX1376" s="211"/>
      <c r="BY1376" s="211"/>
      <c r="BZ1376" s="211"/>
      <c r="CA1376" s="209"/>
      <c r="CB1376" s="224"/>
      <c r="CC1376" s="204"/>
      <c r="CD1376" s="204"/>
      <c r="CE1376" s="204"/>
      <c r="CF1376" s="211"/>
      <c r="CG1376" s="211"/>
      <c r="CI1376" s="209"/>
      <c r="CJ1376" s="209"/>
      <c r="ES1376" s="165"/>
      <c r="ET1376" s="165"/>
      <c r="EU1376" s="166"/>
      <c r="EV1376" s="209"/>
      <c r="EW1376" s="211"/>
      <c r="EX1376" s="211"/>
      <c r="EY1376" s="211"/>
      <c r="EZ1376" s="211"/>
      <c r="FA1376" s="211"/>
      <c r="FD1376" s="165"/>
      <c r="FE1376" s="165"/>
      <c r="FF1376" s="166"/>
      <c r="FG1376" s="209"/>
      <c r="FH1376" s="211"/>
      <c r="FI1376" s="211"/>
      <c r="FJ1376" s="211"/>
      <c r="FK1376" s="211"/>
      <c r="FL1376" s="211"/>
    </row>
    <row r="1377" spans="9:168">
      <c r="I1377" s="221">
        <f t="shared" si="642"/>
        <v>173</v>
      </c>
      <c r="J1377" s="159">
        <f>'v-t_chart'!C1374</f>
        <v>66</v>
      </c>
      <c r="K1377" s="204">
        <f t="shared" ca="1" si="621"/>
        <v>193.31399999999999</v>
      </c>
      <c r="L1377" s="205" t="b">
        <f>IF('Input&amp;Output'!$C$3=10,phase_chart!C1374,IF('Input&amp;Output'!$C$3=21,phase_chart!G1374,IF('Input&amp;Output'!$C$3=22,phase_chart!K1374,IF('Input&amp;Output'!$C$3=31,phase_chart!O1374,IF('Input&amp;Output'!$C$3=32,phase_chart!S1374,"")))))</f>
        <v>0</v>
      </c>
      <c r="M1377" s="206" t="b">
        <f>IF('Input&amp;Output'!$C$3=10,phase_chart!D1374,IF('Input&amp;Output'!$C$3=21,phase_chart!H1374,IF('Input&amp;Output'!$C$3=22,phase_chart!L1374,IF('Input&amp;Output'!$C$3=31,phase_chart!P1374,IF('Input&amp;Output'!$C$3=32,phase_chart!T1374,"")))))</f>
        <v>0</v>
      </c>
      <c r="N1377" s="205" t="b">
        <f>IF('Input&amp;Output'!$C$3=10,phase_chart!E1374,IF('Input&amp;Output'!$C$3=21,phase_chart!I1374,IF('Input&amp;Output'!$C$3=22,phase_chart!M1374,IF('Input&amp;Output'!$C$3=31,phase_chart!Q1374,IF('Input&amp;Output'!$C$3=32,phase_chart!U1374,"")))))</f>
        <v>1</v>
      </c>
      <c r="P1377" s="159">
        <f ca="1">IF(NOT($J1377=0),IF($J1377&lt;IF($P1376=0,0,VLOOKUP(P1376,tbL!$M$37:$Q$43,IF(L1377=TRUE,2,4))),IF($J1377&gt;=VLOOKUP(P1376,tbL!$M$37:$Q$43,IF(L1377=TRUE,3,5)),$P1376,IF(AND(L1376=TRUE,L1377=TRUE),$P1376,$P1376-1)),IF(AND(L1377=TRUE,J1377=VLOOKUP(P1376,tbL!$M$37:$Q$43,IF(L1377=TRUE,2,4))),P1376,IF($P1376+1&gt;$C$12,$C$12,$P1376+1))),0)</f>
        <v>1</v>
      </c>
      <c r="Q1377" s="159">
        <f t="shared" ca="1" si="623"/>
        <v>1</v>
      </c>
      <c r="R1377" s="207">
        <f t="shared" si="645"/>
        <v>0</v>
      </c>
      <c r="S1377" s="208"/>
      <c r="T1377" s="159">
        <f t="shared" si="640"/>
        <v>0</v>
      </c>
      <c r="U1377" s="209" t="str">
        <f>IF(AND(T1377=-1,N1377=TRUE),"*",IF(AND(U1376="*",N1377=TRUE),"*",IF(AND(AND(L1377=TRUE,U1376="*"),J1377&lt;VLOOKUP(V1376+1,tbL!$M$38:$O$43,3)),"*","")))</f>
        <v>*</v>
      </c>
      <c r="V1377" s="204">
        <f t="shared" ca="1" si="624"/>
        <v>1</v>
      </c>
      <c r="Y1377" s="159" t="str">
        <f t="shared" ca="1" si="625"/>
        <v/>
      </c>
      <c r="Z1377" s="159" t="str">
        <f t="shared" si="626"/>
        <v/>
      </c>
      <c r="AA1377" s="159">
        <f t="shared" ca="1" si="646"/>
        <v>1</v>
      </c>
      <c r="AC1377" s="161" t="str">
        <f t="shared" ca="1" si="627"/>
        <v/>
      </c>
      <c r="AD1377" s="161">
        <f t="shared" ca="1" si="628"/>
        <v>1</v>
      </c>
      <c r="AE1377" s="161" t="str">
        <f t="shared" ca="1" si="619"/>
        <v/>
      </c>
      <c r="AF1377" s="161">
        <f t="shared" ca="1" si="629"/>
        <v>1</v>
      </c>
      <c r="AG1377" s="161" t="str">
        <f t="shared" ca="1" si="630"/>
        <v/>
      </c>
      <c r="AH1377" s="161">
        <f t="shared" ca="1" si="631"/>
        <v>1</v>
      </c>
      <c r="AI1377" s="161" t="str">
        <f t="shared" ca="1" si="632"/>
        <v/>
      </c>
      <c r="AJ1377" s="161">
        <f t="shared" ca="1" si="633"/>
        <v>1</v>
      </c>
      <c r="AL1377" s="161" t="str">
        <f t="shared" ca="1" si="634"/>
        <v/>
      </c>
      <c r="AM1377" s="161">
        <f t="shared" ca="1" si="644"/>
        <v>1</v>
      </c>
      <c r="AN1377" s="161" t="str">
        <f t="shared" ca="1" si="635"/>
        <v/>
      </c>
      <c r="AO1377" s="161">
        <f t="shared" ca="1" si="643"/>
        <v>1</v>
      </c>
      <c r="AP1377" s="161" t="str">
        <f t="shared" ca="1" si="636"/>
        <v/>
      </c>
      <c r="AQ1377" s="161">
        <f t="shared" ca="1" si="641"/>
        <v>1</v>
      </c>
      <c r="AR1377" s="161" t="str">
        <f t="shared" ca="1" si="637"/>
        <v/>
      </c>
      <c r="AS1377" s="161">
        <f t="shared" ca="1" si="638"/>
        <v>1</v>
      </c>
      <c r="AT1377" s="159" t="str">
        <f t="shared" ca="1" si="647"/>
        <v/>
      </c>
      <c r="AU1377" s="210">
        <f t="shared" ca="1" si="622"/>
        <v>14</v>
      </c>
      <c r="AV1377" s="209"/>
      <c r="AW1377" s="204">
        <f t="shared" si="639"/>
        <v>16547.166666666653</v>
      </c>
      <c r="AX1377" s="159"/>
      <c r="AZ1377" s="159"/>
      <c r="BM1377" s="207"/>
      <c r="BN1377" s="212"/>
      <c r="BP1377" s="209"/>
      <c r="BQ1377" s="211"/>
      <c r="BR1377" s="211"/>
      <c r="BS1377" s="211"/>
      <c r="BT1377" s="211"/>
      <c r="BU1377" s="211"/>
      <c r="BV1377" s="211"/>
      <c r="BW1377" s="211"/>
      <c r="BX1377" s="211"/>
      <c r="BY1377" s="211"/>
      <c r="BZ1377" s="211"/>
      <c r="CA1377" s="209"/>
      <c r="CB1377" s="224"/>
      <c r="CC1377" s="204"/>
      <c r="CD1377" s="204"/>
      <c r="CE1377" s="204"/>
      <c r="CF1377" s="211"/>
      <c r="CG1377" s="211"/>
      <c r="CI1377" s="209"/>
      <c r="CJ1377" s="209"/>
      <c r="ES1377" s="165"/>
      <c r="ET1377" s="165"/>
      <c r="EU1377" s="166"/>
      <c r="EV1377" s="209"/>
      <c r="EW1377" s="211"/>
      <c r="EX1377" s="211"/>
      <c r="EY1377" s="211"/>
      <c r="EZ1377" s="211"/>
      <c r="FA1377" s="211"/>
      <c r="FD1377" s="165"/>
      <c r="FE1377" s="165"/>
      <c r="FF1377" s="166"/>
      <c r="FG1377" s="209"/>
      <c r="FH1377" s="211"/>
      <c r="FI1377" s="211"/>
      <c r="FJ1377" s="211"/>
      <c r="FK1377" s="211"/>
      <c r="FL1377" s="211"/>
    </row>
    <row r="1378" spans="9:168">
      <c r="I1378" s="221">
        <f t="shared" si="642"/>
        <v>174</v>
      </c>
      <c r="J1378" s="159">
        <f>'v-t_chart'!C1375</f>
        <v>62.7</v>
      </c>
      <c r="K1378" s="204">
        <f t="shared" ca="1" si="621"/>
        <v>183.64830000000001</v>
      </c>
      <c r="L1378" s="205" t="b">
        <f>IF('Input&amp;Output'!$C$3=10,phase_chart!C1375,IF('Input&amp;Output'!$C$3=21,phase_chart!G1375,IF('Input&amp;Output'!$C$3=22,phase_chart!K1375,IF('Input&amp;Output'!$C$3=31,phase_chart!O1375,IF('Input&amp;Output'!$C$3=32,phase_chart!S1375,"")))))</f>
        <v>0</v>
      </c>
      <c r="M1378" s="206" t="b">
        <f>IF('Input&amp;Output'!$C$3=10,phase_chart!D1375,IF('Input&amp;Output'!$C$3=21,phase_chart!H1375,IF('Input&amp;Output'!$C$3=22,phase_chart!L1375,IF('Input&amp;Output'!$C$3=31,phase_chart!P1375,IF('Input&amp;Output'!$C$3=32,phase_chart!T1375,"")))))</f>
        <v>0</v>
      </c>
      <c r="N1378" s="205" t="b">
        <f>IF('Input&amp;Output'!$C$3=10,phase_chart!E1375,IF('Input&amp;Output'!$C$3=21,phase_chart!I1375,IF('Input&amp;Output'!$C$3=22,phase_chart!M1375,IF('Input&amp;Output'!$C$3=31,phase_chart!Q1375,IF('Input&amp;Output'!$C$3=32,phase_chart!U1375,"")))))</f>
        <v>1</v>
      </c>
      <c r="P1378" s="159">
        <f ca="1">IF(NOT($J1378=0),IF($J1378&lt;IF($P1377=0,0,VLOOKUP(P1377,tbL!$M$37:$Q$43,IF(L1378=TRUE,2,4))),IF($J1378&gt;=VLOOKUP(P1377,tbL!$M$37:$Q$43,IF(L1378=TRUE,3,5)),$P1377,IF(AND(L1377=TRUE,L1378=TRUE),$P1377,$P1377-1)),IF(AND(L1378=TRUE,J1378=VLOOKUP(P1377,tbL!$M$37:$Q$43,IF(L1378=TRUE,2,4))),P1377,IF($P1377+1&gt;$C$12,$C$12,$P1377+1))),0)</f>
        <v>1</v>
      </c>
      <c r="Q1378" s="159">
        <f t="shared" ca="1" si="623"/>
        <v>1</v>
      </c>
      <c r="R1378" s="207">
        <f t="shared" si="645"/>
        <v>0</v>
      </c>
      <c r="S1378" s="208"/>
      <c r="T1378" s="159">
        <f t="shared" si="640"/>
        <v>0</v>
      </c>
      <c r="U1378" s="209" t="str">
        <f>IF(AND(T1378=-1,N1378=TRUE),"*",IF(AND(U1377="*",N1378=TRUE),"*",IF(AND(AND(L1378=TRUE,U1377="*"),J1378&lt;VLOOKUP(V1377+1,tbL!$M$38:$O$43,3)),"*","")))</f>
        <v>*</v>
      </c>
      <c r="V1378" s="204">
        <f t="shared" ca="1" si="624"/>
        <v>1</v>
      </c>
      <c r="Y1378" s="159" t="str">
        <f t="shared" ca="1" si="625"/>
        <v/>
      </c>
      <c r="Z1378" s="159" t="str">
        <f t="shared" si="626"/>
        <v/>
      </c>
      <c r="AA1378" s="159">
        <f t="shared" ca="1" si="646"/>
        <v>1</v>
      </c>
      <c r="AC1378" s="161" t="str">
        <f t="shared" ca="1" si="627"/>
        <v/>
      </c>
      <c r="AD1378" s="161">
        <f t="shared" ca="1" si="628"/>
        <v>1</v>
      </c>
      <c r="AE1378" s="161" t="str">
        <f t="shared" ca="1" si="619"/>
        <v/>
      </c>
      <c r="AF1378" s="161">
        <f t="shared" ca="1" si="629"/>
        <v>1</v>
      </c>
      <c r="AG1378" s="161" t="str">
        <f t="shared" ca="1" si="630"/>
        <v/>
      </c>
      <c r="AH1378" s="161">
        <f t="shared" ca="1" si="631"/>
        <v>1</v>
      </c>
      <c r="AI1378" s="161" t="str">
        <f t="shared" ca="1" si="632"/>
        <v/>
      </c>
      <c r="AJ1378" s="161">
        <f t="shared" ca="1" si="633"/>
        <v>1</v>
      </c>
      <c r="AL1378" s="161" t="str">
        <f t="shared" ca="1" si="634"/>
        <v/>
      </c>
      <c r="AM1378" s="161">
        <f t="shared" ca="1" si="644"/>
        <v>1</v>
      </c>
      <c r="AN1378" s="161" t="str">
        <f t="shared" ca="1" si="635"/>
        <v/>
      </c>
      <c r="AO1378" s="161">
        <f t="shared" ca="1" si="643"/>
        <v>1</v>
      </c>
      <c r="AP1378" s="161" t="str">
        <f t="shared" ca="1" si="636"/>
        <v/>
      </c>
      <c r="AQ1378" s="161">
        <f t="shared" ca="1" si="641"/>
        <v>1</v>
      </c>
      <c r="AR1378" s="161" t="str">
        <f t="shared" ca="1" si="637"/>
        <v/>
      </c>
      <c r="AS1378" s="161">
        <f t="shared" ca="1" si="638"/>
        <v>1</v>
      </c>
      <c r="AT1378" s="159" t="str">
        <f t="shared" ca="1" si="647"/>
        <v/>
      </c>
      <c r="AU1378" s="210">
        <f t="shared" ca="1" si="622"/>
        <v>14</v>
      </c>
      <c r="AV1378" s="209"/>
      <c r="AW1378" s="204">
        <f t="shared" si="639"/>
        <v>16564.583333333321</v>
      </c>
      <c r="AX1378" s="159"/>
      <c r="AZ1378" s="159"/>
      <c r="BM1378" s="207"/>
      <c r="BN1378" s="212"/>
      <c r="BP1378" s="209"/>
      <c r="BQ1378" s="211"/>
      <c r="BR1378" s="211"/>
      <c r="BS1378" s="211"/>
      <c r="BT1378" s="211"/>
      <c r="BU1378" s="211"/>
      <c r="BV1378" s="211"/>
      <c r="BW1378" s="211"/>
      <c r="BX1378" s="211"/>
      <c r="BY1378" s="211"/>
      <c r="BZ1378" s="211"/>
      <c r="CA1378" s="209"/>
      <c r="CB1378" s="224"/>
      <c r="CC1378" s="204"/>
      <c r="CD1378" s="204"/>
      <c r="CE1378" s="204"/>
      <c r="CF1378" s="211"/>
      <c r="CG1378" s="211"/>
      <c r="CI1378" s="209"/>
      <c r="CJ1378" s="209"/>
      <c r="ES1378" s="165"/>
      <c r="ET1378" s="165"/>
      <c r="EU1378" s="166"/>
      <c r="EV1378" s="209"/>
      <c r="EW1378" s="211"/>
      <c r="EX1378" s="211"/>
      <c r="EY1378" s="211"/>
      <c r="EZ1378" s="211"/>
      <c r="FA1378" s="211"/>
      <c r="FD1378" s="165"/>
      <c r="FE1378" s="165"/>
      <c r="FF1378" s="166"/>
      <c r="FG1378" s="209"/>
      <c r="FH1378" s="211"/>
      <c r="FI1378" s="211"/>
      <c r="FJ1378" s="211"/>
      <c r="FK1378" s="211"/>
      <c r="FL1378" s="211"/>
    </row>
    <row r="1379" spans="9:168">
      <c r="I1379" s="221">
        <f t="shared" si="642"/>
        <v>175</v>
      </c>
      <c r="J1379" s="159">
        <f>'v-t_chart'!C1376</f>
        <v>60</v>
      </c>
      <c r="K1379" s="204">
        <f t="shared" ca="1" si="621"/>
        <v>175.73999999999998</v>
      </c>
      <c r="L1379" s="205" t="b">
        <f>IF('Input&amp;Output'!$C$3=10,phase_chart!C1376,IF('Input&amp;Output'!$C$3=21,phase_chart!G1376,IF('Input&amp;Output'!$C$3=22,phase_chart!K1376,IF('Input&amp;Output'!$C$3=31,phase_chart!O1376,IF('Input&amp;Output'!$C$3=32,phase_chart!S1376,"")))))</f>
        <v>0</v>
      </c>
      <c r="M1379" s="206" t="b">
        <f>IF('Input&amp;Output'!$C$3=10,phase_chart!D1376,IF('Input&amp;Output'!$C$3=21,phase_chart!H1376,IF('Input&amp;Output'!$C$3=22,phase_chart!L1376,IF('Input&amp;Output'!$C$3=31,phase_chart!P1376,IF('Input&amp;Output'!$C$3=32,phase_chart!T1376,"")))))</f>
        <v>0</v>
      </c>
      <c r="N1379" s="205" t="b">
        <f>IF('Input&amp;Output'!$C$3=10,phase_chart!E1376,IF('Input&amp;Output'!$C$3=21,phase_chart!I1376,IF('Input&amp;Output'!$C$3=22,phase_chart!M1376,IF('Input&amp;Output'!$C$3=31,phase_chart!Q1376,IF('Input&amp;Output'!$C$3=32,phase_chart!U1376,"")))))</f>
        <v>1</v>
      </c>
      <c r="P1379" s="159">
        <f ca="1">IF(NOT($J1379=0),IF($J1379&lt;IF($P1378=0,0,VLOOKUP(P1378,tbL!$M$37:$Q$43,IF(L1379=TRUE,2,4))),IF($J1379&gt;=VLOOKUP(P1378,tbL!$M$37:$Q$43,IF(L1379=TRUE,3,5)),$P1378,IF(AND(L1378=TRUE,L1379=TRUE),$P1378,$P1378-1)),IF(AND(L1379=TRUE,J1379=VLOOKUP(P1378,tbL!$M$37:$Q$43,IF(L1379=TRUE,2,4))),P1378,IF($P1378+1&gt;$C$12,$C$12,$P1378+1))),0)</f>
        <v>1</v>
      </c>
      <c r="Q1379" s="159">
        <f t="shared" ca="1" si="623"/>
        <v>1</v>
      </c>
      <c r="R1379" s="207">
        <f t="shared" si="645"/>
        <v>0</v>
      </c>
      <c r="S1379" s="208"/>
      <c r="T1379" s="159">
        <f t="shared" si="640"/>
        <v>0</v>
      </c>
      <c r="U1379" s="209" t="str">
        <f>IF(AND(T1379=-1,N1379=TRUE),"*",IF(AND(U1378="*",N1379=TRUE),"*",IF(AND(AND(L1379=TRUE,U1378="*"),J1379&lt;VLOOKUP(V1378+1,tbL!$M$38:$O$43,3)),"*","")))</f>
        <v>*</v>
      </c>
      <c r="V1379" s="204">
        <f t="shared" ca="1" si="624"/>
        <v>1</v>
      </c>
      <c r="Y1379" s="159" t="str">
        <f t="shared" ca="1" si="625"/>
        <v/>
      </c>
      <c r="Z1379" s="159" t="str">
        <f t="shared" si="626"/>
        <v/>
      </c>
      <c r="AA1379" s="159">
        <f t="shared" ca="1" si="646"/>
        <v>1</v>
      </c>
      <c r="AC1379" s="161" t="str">
        <f t="shared" ca="1" si="627"/>
        <v/>
      </c>
      <c r="AD1379" s="161">
        <f t="shared" ca="1" si="628"/>
        <v>1</v>
      </c>
      <c r="AE1379" s="161" t="str">
        <f t="shared" ca="1" si="619"/>
        <v/>
      </c>
      <c r="AF1379" s="161">
        <f t="shared" ca="1" si="629"/>
        <v>1</v>
      </c>
      <c r="AG1379" s="161" t="str">
        <f t="shared" ca="1" si="630"/>
        <v/>
      </c>
      <c r="AH1379" s="161">
        <f t="shared" ca="1" si="631"/>
        <v>1</v>
      </c>
      <c r="AI1379" s="161" t="str">
        <f t="shared" ca="1" si="632"/>
        <v/>
      </c>
      <c r="AJ1379" s="161">
        <f t="shared" ca="1" si="633"/>
        <v>1</v>
      </c>
      <c r="AL1379" s="161" t="str">
        <f t="shared" ca="1" si="634"/>
        <v/>
      </c>
      <c r="AM1379" s="161">
        <f t="shared" ca="1" si="644"/>
        <v>1</v>
      </c>
      <c r="AN1379" s="161" t="str">
        <f t="shared" ca="1" si="635"/>
        <v/>
      </c>
      <c r="AO1379" s="161">
        <f t="shared" ca="1" si="643"/>
        <v>1</v>
      </c>
      <c r="AP1379" s="161" t="str">
        <f t="shared" ca="1" si="636"/>
        <v/>
      </c>
      <c r="AQ1379" s="161">
        <f t="shared" ca="1" si="641"/>
        <v>1</v>
      </c>
      <c r="AR1379" s="161" t="str">
        <f t="shared" ca="1" si="637"/>
        <v/>
      </c>
      <c r="AS1379" s="161">
        <f t="shared" ca="1" si="638"/>
        <v>1</v>
      </c>
      <c r="AT1379" s="159" t="str">
        <f t="shared" ca="1" si="647"/>
        <v/>
      </c>
      <c r="AU1379" s="210">
        <f t="shared" ca="1" si="622"/>
        <v>14</v>
      </c>
      <c r="AV1379" s="209"/>
      <c r="AW1379" s="204">
        <f t="shared" si="639"/>
        <v>16581.249999999989</v>
      </c>
      <c r="AX1379" s="159"/>
      <c r="AZ1379" s="159"/>
      <c r="BM1379" s="207"/>
      <c r="BN1379" s="212"/>
      <c r="BP1379" s="209"/>
      <c r="BQ1379" s="211"/>
      <c r="BR1379" s="211"/>
      <c r="BS1379" s="211"/>
      <c r="BT1379" s="211"/>
      <c r="BU1379" s="211"/>
      <c r="BV1379" s="211"/>
      <c r="BW1379" s="211"/>
      <c r="BX1379" s="211"/>
      <c r="BY1379" s="211"/>
      <c r="BZ1379" s="211"/>
      <c r="CA1379" s="209"/>
      <c r="CB1379" s="224"/>
      <c r="CC1379" s="204"/>
      <c r="CD1379" s="204"/>
      <c r="CE1379" s="204"/>
      <c r="CF1379" s="211"/>
      <c r="CG1379" s="211"/>
      <c r="CI1379" s="209"/>
      <c r="CJ1379" s="209"/>
      <c r="ES1379" s="165"/>
      <c r="ET1379" s="165"/>
      <c r="EU1379" s="166"/>
      <c r="EV1379" s="209"/>
      <c r="EW1379" s="211"/>
      <c r="EX1379" s="211"/>
      <c r="EY1379" s="211"/>
      <c r="EZ1379" s="211"/>
      <c r="FA1379" s="211"/>
      <c r="FD1379" s="165"/>
      <c r="FE1379" s="165"/>
      <c r="FF1379" s="166"/>
      <c r="FG1379" s="209"/>
      <c r="FH1379" s="211"/>
      <c r="FI1379" s="211"/>
      <c r="FJ1379" s="211"/>
      <c r="FK1379" s="211"/>
      <c r="FL1379" s="211"/>
    </row>
    <row r="1380" spans="9:168">
      <c r="I1380" s="221">
        <f t="shared" si="642"/>
        <v>176</v>
      </c>
      <c r="J1380" s="159">
        <f>'v-t_chart'!C1377</f>
        <v>58</v>
      </c>
      <c r="K1380" s="204">
        <f t="shared" ca="1" si="621"/>
        <v>169.88199999999998</v>
      </c>
      <c r="L1380" s="205" t="b">
        <f>IF('Input&amp;Output'!$C$3=10,phase_chart!C1377,IF('Input&amp;Output'!$C$3=21,phase_chart!G1377,IF('Input&amp;Output'!$C$3=22,phase_chart!K1377,IF('Input&amp;Output'!$C$3=31,phase_chart!O1377,IF('Input&amp;Output'!$C$3=32,phase_chart!S1377,"")))))</f>
        <v>0</v>
      </c>
      <c r="M1380" s="206" t="b">
        <f>IF('Input&amp;Output'!$C$3=10,phase_chart!D1377,IF('Input&amp;Output'!$C$3=21,phase_chart!H1377,IF('Input&amp;Output'!$C$3=22,phase_chart!L1377,IF('Input&amp;Output'!$C$3=31,phase_chart!P1377,IF('Input&amp;Output'!$C$3=32,phase_chart!T1377,"")))))</f>
        <v>0</v>
      </c>
      <c r="N1380" s="205" t="b">
        <f>IF('Input&amp;Output'!$C$3=10,phase_chart!E1377,IF('Input&amp;Output'!$C$3=21,phase_chart!I1377,IF('Input&amp;Output'!$C$3=22,phase_chart!M1377,IF('Input&amp;Output'!$C$3=31,phase_chart!Q1377,IF('Input&amp;Output'!$C$3=32,phase_chart!U1377,"")))))</f>
        <v>1</v>
      </c>
      <c r="P1380" s="159">
        <f ca="1">IF(NOT($J1380=0),IF($J1380&lt;IF($P1379=0,0,VLOOKUP(P1379,tbL!$M$37:$Q$43,IF(L1380=TRUE,2,4))),IF($J1380&gt;=VLOOKUP(P1379,tbL!$M$37:$Q$43,IF(L1380=TRUE,3,5)),$P1379,IF(AND(L1379=TRUE,L1380=TRUE),$P1379,$P1379-1)),IF(AND(L1380=TRUE,J1380=VLOOKUP(P1379,tbL!$M$37:$Q$43,IF(L1380=TRUE,2,4))),P1379,IF($P1379+1&gt;$C$12,$C$12,$P1379+1))),0)</f>
        <v>1</v>
      </c>
      <c r="Q1380" s="159">
        <f t="shared" ca="1" si="623"/>
        <v>1</v>
      </c>
      <c r="R1380" s="207">
        <f t="shared" si="645"/>
        <v>0</v>
      </c>
      <c r="S1380" s="208"/>
      <c r="T1380" s="159">
        <f t="shared" si="640"/>
        <v>0</v>
      </c>
      <c r="U1380" s="209" t="str">
        <f>IF(AND(T1380=-1,N1380=TRUE),"*",IF(AND(U1379="*",N1380=TRUE),"*",IF(AND(AND(L1380=TRUE,U1379="*"),J1380&lt;VLOOKUP(V1379+1,tbL!$M$38:$O$43,3)),"*","")))</f>
        <v>*</v>
      </c>
      <c r="V1380" s="204">
        <f t="shared" ca="1" si="624"/>
        <v>1</v>
      </c>
      <c r="Y1380" s="159" t="str">
        <f t="shared" ca="1" si="625"/>
        <v/>
      </c>
      <c r="Z1380" s="159" t="str">
        <f t="shared" si="626"/>
        <v/>
      </c>
      <c r="AA1380" s="159">
        <f t="shared" ca="1" si="646"/>
        <v>1</v>
      </c>
      <c r="AC1380" s="161" t="str">
        <f t="shared" ca="1" si="627"/>
        <v/>
      </c>
      <c r="AD1380" s="161">
        <f t="shared" ca="1" si="628"/>
        <v>1</v>
      </c>
      <c r="AE1380" s="161" t="str">
        <f t="shared" ca="1" si="619"/>
        <v/>
      </c>
      <c r="AF1380" s="161">
        <f t="shared" ca="1" si="629"/>
        <v>1</v>
      </c>
      <c r="AG1380" s="161" t="str">
        <f t="shared" ca="1" si="630"/>
        <v/>
      </c>
      <c r="AH1380" s="161">
        <f t="shared" ca="1" si="631"/>
        <v>1</v>
      </c>
      <c r="AI1380" s="161" t="str">
        <f t="shared" ca="1" si="632"/>
        <v/>
      </c>
      <c r="AJ1380" s="161">
        <f t="shared" ca="1" si="633"/>
        <v>1</v>
      </c>
      <c r="AL1380" s="161" t="str">
        <f t="shared" ca="1" si="634"/>
        <v/>
      </c>
      <c r="AM1380" s="161">
        <f t="shared" ca="1" si="644"/>
        <v>1</v>
      </c>
      <c r="AN1380" s="161" t="str">
        <f t="shared" ca="1" si="635"/>
        <v/>
      </c>
      <c r="AO1380" s="161">
        <f t="shared" ca="1" si="643"/>
        <v>1</v>
      </c>
      <c r="AP1380" s="161" t="str">
        <f t="shared" ca="1" si="636"/>
        <v/>
      </c>
      <c r="AQ1380" s="161">
        <f t="shared" ca="1" si="641"/>
        <v>1</v>
      </c>
      <c r="AR1380" s="161" t="str">
        <f t="shared" ca="1" si="637"/>
        <v/>
      </c>
      <c r="AS1380" s="161">
        <f t="shared" ca="1" si="638"/>
        <v>1</v>
      </c>
      <c r="AT1380" s="159" t="str">
        <f t="shared" ca="1" si="647"/>
        <v/>
      </c>
      <c r="AU1380" s="210">
        <f t="shared" ca="1" si="622"/>
        <v>14</v>
      </c>
      <c r="AV1380" s="209"/>
      <c r="AW1380" s="204">
        <f t="shared" si="639"/>
        <v>16597.361111111099</v>
      </c>
      <c r="AX1380" s="159"/>
      <c r="AZ1380" s="159"/>
      <c r="BM1380" s="207"/>
      <c r="BN1380" s="212"/>
      <c r="BP1380" s="209"/>
      <c r="BQ1380" s="211"/>
      <c r="BR1380" s="211"/>
      <c r="BS1380" s="211"/>
      <c r="BT1380" s="211"/>
      <c r="BU1380" s="211"/>
      <c r="BV1380" s="211"/>
      <c r="BW1380" s="211"/>
      <c r="BX1380" s="211"/>
      <c r="BY1380" s="211"/>
      <c r="BZ1380" s="211"/>
      <c r="CA1380" s="209"/>
      <c r="CB1380" s="224"/>
      <c r="CC1380" s="204"/>
      <c r="CD1380" s="204"/>
      <c r="CE1380" s="204"/>
      <c r="CF1380" s="211"/>
      <c r="CG1380" s="211"/>
      <c r="CI1380" s="209"/>
      <c r="CJ1380" s="209"/>
      <c r="ES1380" s="165"/>
      <c r="ET1380" s="165"/>
      <c r="EU1380" s="166"/>
      <c r="EV1380" s="209"/>
      <c r="EW1380" s="211"/>
      <c r="EX1380" s="211"/>
      <c r="EY1380" s="211"/>
      <c r="EZ1380" s="211"/>
      <c r="FA1380" s="211"/>
      <c r="FD1380" s="165"/>
      <c r="FE1380" s="165"/>
      <c r="FF1380" s="166"/>
      <c r="FG1380" s="209"/>
      <c r="FH1380" s="211"/>
      <c r="FI1380" s="211"/>
      <c r="FJ1380" s="211"/>
      <c r="FK1380" s="211"/>
      <c r="FL1380" s="211"/>
    </row>
    <row r="1381" spans="9:168">
      <c r="I1381" s="221">
        <f t="shared" si="642"/>
        <v>177</v>
      </c>
      <c r="J1381" s="159">
        <f>'v-t_chart'!C1378</f>
        <v>56.4</v>
      </c>
      <c r="K1381" s="204">
        <f t="shared" ca="1" si="621"/>
        <v>165.19559999999998</v>
      </c>
      <c r="L1381" s="205" t="b">
        <f>IF('Input&amp;Output'!$C$3=10,phase_chart!C1378,IF('Input&amp;Output'!$C$3=21,phase_chart!G1378,IF('Input&amp;Output'!$C$3=22,phase_chart!K1378,IF('Input&amp;Output'!$C$3=31,phase_chart!O1378,IF('Input&amp;Output'!$C$3=32,phase_chart!S1378,"")))))</f>
        <v>0</v>
      </c>
      <c r="M1381" s="206" t="b">
        <f>IF('Input&amp;Output'!$C$3=10,phase_chart!D1378,IF('Input&amp;Output'!$C$3=21,phase_chart!H1378,IF('Input&amp;Output'!$C$3=22,phase_chart!L1378,IF('Input&amp;Output'!$C$3=31,phase_chart!P1378,IF('Input&amp;Output'!$C$3=32,phase_chart!T1378,"")))))</f>
        <v>0</v>
      </c>
      <c r="N1381" s="205" t="b">
        <f>IF('Input&amp;Output'!$C$3=10,phase_chart!E1378,IF('Input&amp;Output'!$C$3=21,phase_chart!I1378,IF('Input&amp;Output'!$C$3=22,phase_chart!M1378,IF('Input&amp;Output'!$C$3=31,phase_chart!Q1378,IF('Input&amp;Output'!$C$3=32,phase_chart!U1378,"")))))</f>
        <v>1</v>
      </c>
      <c r="P1381" s="159">
        <f ca="1">IF(NOT($J1381=0),IF($J1381&lt;IF($P1380=0,0,VLOOKUP(P1380,tbL!$M$37:$Q$43,IF(L1381=TRUE,2,4))),IF($J1381&gt;=VLOOKUP(P1380,tbL!$M$37:$Q$43,IF(L1381=TRUE,3,5)),$P1380,IF(AND(L1380=TRUE,L1381=TRUE),$P1380,$P1380-1)),IF(AND(L1381=TRUE,J1381=VLOOKUP(P1380,tbL!$M$37:$Q$43,IF(L1381=TRUE,2,4))),P1380,IF($P1380+1&gt;$C$12,$C$12,$P1380+1))),0)</f>
        <v>1</v>
      </c>
      <c r="Q1381" s="159">
        <f t="shared" ca="1" si="623"/>
        <v>1</v>
      </c>
      <c r="R1381" s="207">
        <f t="shared" si="645"/>
        <v>0</v>
      </c>
      <c r="S1381" s="208"/>
      <c r="T1381" s="159">
        <f t="shared" si="640"/>
        <v>0</v>
      </c>
      <c r="U1381" s="209" t="str">
        <f>IF(AND(T1381=-1,N1381=TRUE),"*",IF(AND(U1380="*",N1381=TRUE),"*",IF(AND(AND(L1381=TRUE,U1380="*"),J1381&lt;VLOOKUP(V1380+1,tbL!$M$38:$O$43,3)),"*","")))</f>
        <v>*</v>
      </c>
      <c r="V1381" s="204">
        <f t="shared" ca="1" si="624"/>
        <v>1</v>
      </c>
      <c r="Y1381" s="159" t="str">
        <f t="shared" ca="1" si="625"/>
        <v/>
      </c>
      <c r="Z1381" s="159" t="str">
        <f t="shared" si="626"/>
        <v/>
      </c>
      <c r="AA1381" s="159">
        <f t="shared" ca="1" si="646"/>
        <v>1</v>
      </c>
      <c r="AC1381" s="161" t="str">
        <f t="shared" ca="1" si="627"/>
        <v/>
      </c>
      <c r="AD1381" s="161">
        <f t="shared" ca="1" si="628"/>
        <v>1</v>
      </c>
      <c r="AE1381" s="161" t="str">
        <f t="shared" ref="AE1381:AE1444" ca="1" si="648">IF(OR(OR($AT1381=-1,$R1381=1),AD1381=0),"",IF(AND(AND(AD1380=AD1383,AD1381&lt;&gt;AD1380),AD1381=AD1382),IF(AE1379="*","","*"),""))</f>
        <v/>
      </c>
      <c r="AF1381" s="161">
        <f t="shared" ca="1" si="629"/>
        <v>1</v>
      </c>
      <c r="AG1381" s="161" t="str">
        <f t="shared" ca="1" si="630"/>
        <v/>
      </c>
      <c r="AH1381" s="161">
        <f t="shared" ca="1" si="631"/>
        <v>1</v>
      </c>
      <c r="AI1381" s="161" t="str">
        <f t="shared" ca="1" si="632"/>
        <v/>
      </c>
      <c r="AJ1381" s="161">
        <f t="shared" ca="1" si="633"/>
        <v>1</v>
      </c>
      <c r="AL1381" s="161" t="str">
        <f t="shared" ca="1" si="634"/>
        <v/>
      </c>
      <c r="AM1381" s="161">
        <f t="shared" ca="1" si="644"/>
        <v>1</v>
      </c>
      <c r="AN1381" s="161" t="str">
        <f t="shared" ca="1" si="635"/>
        <v/>
      </c>
      <c r="AO1381" s="161">
        <f t="shared" ca="1" si="643"/>
        <v>1</v>
      </c>
      <c r="AP1381" s="161" t="str">
        <f t="shared" ca="1" si="636"/>
        <v/>
      </c>
      <c r="AQ1381" s="161">
        <f t="shared" ca="1" si="641"/>
        <v>1</v>
      </c>
      <c r="AR1381" s="161" t="str">
        <f t="shared" ca="1" si="637"/>
        <v/>
      </c>
      <c r="AS1381" s="161">
        <f t="shared" ca="1" si="638"/>
        <v>1</v>
      </c>
      <c r="AT1381" s="159" t="str">
        <f t="shared" ca="1" si="647"/>
        <v/>
      </c>
      <c r="AU1381" s="210">
        <f t="shared" ca="1" si="622"/>
        <v>14</v>
      </c>
      <c r="AV1381" s="209"/>
      <c r="AW1381" s="204">
        <f t="shared" si="639"/>
        <v>16613.027777777766</v>
      </c>
      <c r="AX1381" s="159"/>
      <c r="AZ1381" s="159"/>
      <c r="BM1381" s="207"/>
      <c r="BN1381" s="212"/>
      <c r="BP1381" s="209"/>
      <c r="BQ1381" s="211"/>
      <c r="BR1381" s="211"/>
      <c r="BS1381" s="211"/>
      <c r="BT1381" s="211"/>
      <c r="BU1381" s="211"/>
      <c r="BV1381" s="211"/>
      <c r="BW1381" s="211"/>
      <c r="BX1381" s="211"/>
      <c r="BY1381" s="211"/>
      <c r="BZ1381" s="211"/>
      <c r="CA1381" s="209"/>
      <c r="CB1381" s="224"/>
      <c r="CC1381" s="204"/>
      <c r="CD1381" s="204"/>
      <c r="CE1381" s="204"/>
      <c r="CF1381" s="211"/>
      <c r="CG1381" s="211"/>
      <c r="CI1381" s="209"/>
      <c r="CJ1381" s="209"/>
      <c r="ES1381" s="165"/>
      <c r="ET1381" s="165"/>
      <c r="EU1381" s="166"/>
      <c r="EV1381" s="209"/>
      <c r="EW1381" s="211"/>
      <c r="EX1381" s="211"/>
      <c r="EY1381" s="211"/>
      <c r="EZ1381" s="211"/>
      <c r="FA1381" s="211"/>
      <c r="FD1381" s="165"/>
      <c r="FE1381" s="165"/>
      <c r="FF1381" s="166"/>
      <c r="FG1381" s="209"/>
      <c r="FH1381" s="211"/>
      <c r="FI1381" s="211"/>
      <c r="FJ1381" s="211"/>
      <c r="FK1381" s="211"/>
      <c r="FL1381" s="211"/>
    </row>
    <row r="1382" spans="9:168">
      <c r="I1382" s="221">
        <f t="shared" si="642"/>
        <v>178</v>
      </c>
      <c r="J1382" s="159">
        <f>'v-t_chart'!C1379</f>
        <v>54.8</v>
      </c>
      <c r="K1382" s="204">
        <f t="shared" ca="1" si="621"/>
        <v>160.50919999999999</v>
      </c>
      <c r="L1382" s="205" t="b">
        <f>IF('Input&amp;Output'!$C$3=10,phase_chart!C1379,IF('Input&amp;Output'!$C$3=21,phase_chart!G1379,IF('Input&amp;Output'!$C$3=22,phase_chart!K1379,IF('Input&amp;Output'!$C$3=31,phase_chart!O1379,IF('Input&amp;Output'!$C$3=32,phase_chart!S1379,"")))))</f>
        <v>0</v>
      </c>
      <c r="M1382" s="206" t="b">
        <f>IF('Input&amp;Output'!$C$3=10,phase_chart!D1379,IF('Input&amp;Output'!$C$3=21,phase_chart!H1379,IF('Input&amp;Output'!$C$3=22,phase_chart!L1379,IF('Input&amp;Output'!$C$3=31,phase_chart!P1379,IF('Input&amp;Output'!$C$3=32,phase_chart!T1379,"")))))</f>
        <v>0</v>
      </c>
      <c r="N1382" s="205" t="b">
        <f>IF('Input&amp;Output'!$C$3=10,phase_chart!E1379,IF('Input&amp;Output'!$C$3=21,phase_chart!I1379,IF('Input&amp;Output'!$C$3=22,phase_chart!M1379,IF('Input&amp;Output'!$C$3=31,phase_chart!Q1379,IF('Input&amp;Output'!$C$3=32,phase_chart!U1379,"")))))</f>
        <v>1</v>
      </c>
      <c r="P1382" s="159">
        <f ca="1">IF(NOT($J1382=0),IF($J1382&lt;IF($P1381=0,0,VLOOKUP(P1381,tbL!$M$37:$Q$43,IF(L1382=TRUE,2,4))),IF($J1382&gt;=VLOOKUP(P1381,tbL!$M$37:$Q$43,IF(L1382=TRUE,3,5)),$P1381,IF(AND(L1381=TRUE,L1382=TRUE),$P1381,$P1381-1)),IF(AND(L1382=TRUE,J1382=VLOOKUP(P1381,tbL!$M$37:$Q$43,IF(L1382=TRUE,2,4))),P1381,IF($P1381+1&gt;$C$12,$C$12,$P1381+1))),0)</f>
        <v>1</v>
      </c>
      <c r="Q1382" s="159">
        <f t="shared" ca="1" si="623"/>
        <v>1</v>
      </c>
      <c r="R1382" s="207">
        <f t="shared" si="645"/>
        <v>0</v>
      </c>
      <c r="S1382" s="208"/>
      <c r="T1382" s="159">
        <f t="shared" si="640"/>
        <v>0</v>
      </c>
      <c r="U1382" s="209" t="str">
        <f>IF(AND(T1382=-1,N1382=TRUE),"*",IF(AND(U1381="*",N1382=TRUE),"*",IF(AND(AND(L1382=TRUE,U1381="*"),J1382&lt;VLOOKUP(V1381+1,tbL!$M$38:$O$43,3)),"*","")))</f>
        <v>*</v>
      </c>
      <c r="V1382" s="204">
        <f t="shared" ca="1" si="624"/>
        <v>1</v>
      </c>
      <c r="Y1382" s="159" t="str">
        <f t="shared" ca="1" si="625"/>
        <v/>
      </c>
      <c r="Z1382" s="159" t="str">
        <f t="shared" si="626"/>
        <v/>
      </c>
      <c r="AA1382" s="159">
        <f t="shared" ca="1" si="646"/>
        <v>1</v>
      </c>
      <c r="AC1382" s="161" t="str">
        <f t="shared" ca="1" si="627"/>
        <v/>
      </c>
      <c r="AD1382" s="161">
        <f t="shared" ca="1" si="628"/>
        <v>1</v>
      </c>
      <c r="AE1382" s="161" t="str">
        <f t="shared" ca="1" si="648"/>
        <v/>
      </c>
      <c r="AF1382" s="161">
        <f t="shared" ca="1" si="629"/>
        <v>1</v>
      </c>
      <c r="AG1382" s="161" t="str">
        <f t="shared" ca="1" si="630"/>
        <v/>
      </c>
      <c r="AH1382" s="161">
        <f t="shared" ca="1" si="631"/>
        <v>1</v>
      </c>
      <c r="AI1382" s="161" t="str">
        <f t="shared" ca="1" si="632"/>
        <v/>
      </c>
      <c r="AJ1382" s="161">
        <f t="shared" ca="1" si="633"/>
        <v>1</v>
      </c>
      <c r="AL1382" s="161" t="str">
        <f t="shared" ca="1" si="634"/>
        <v/>
      </c>
      <c r="AM1382" s="161">
        <f t="shared" ca="1" si="644"/>
        <v>1</v>
      </c>
      <c r="AN1382" s="161" t="str">
        <f t="shared" ca="1" si="635"/>
        <v/>
      </c>
      <c r="AO1382" s="161">
        <f t="shared" ca="1" si="643"/>
        <v>1</v>
      </c>
      <c r="AP1382" s="161" t="str">
        <f t="shared" ca="1" si="636"/>
        <v/>
      </c>
      <c r="AQ1382" s="161">
        <f t="shared" ca="1" si="641"/>
        <v>1</v>
      </c>
      <c r="AR1382" s="161" t="str">
        <f t="shared" ca="1" si="637"/>
        <v/>
      </c>
      <c r="AS1382" s="161">
        <f t="shared" ca="1" si="638"/>
        <v>1</v>
      </c>
      <c r="AT1382" s="159" t="str">
        <f t="shared" ca="1" si="647"/>
        <v/>
      </c>
      <c r="AU1382" s="210">
        <f t="shared" ca="1" si="622"/>
        <v>14</v>
      </c>
      <c r="AV1382" s="209"/>
      <c r="AW1382" s="204">
        <f t="shared" si="639"/>
        <v>16628.249999999989</v>
      </c>
      <c r="AX1382" s="159"/>
      <c r="AZ1382" s="159"/>
      <c r="BM1382" s="207"/>
      <c r="BN1382" s="212"/>
      <c r="BP1382" s="209"/>
      <c r="BQ1382" s="211"/>
      <c r="BR1382" s="211"/>
      <c r="BS1382" s="211"/>
      <c r="BT1382" s="211"/>
      <c r="BU1382" s="211"/>
      <c r="BV1382" s="211"/>
      <c r="BW1382" s="211"/>
      <c r="BX1382" s="211"/>
      <c r="BY1382" s="211"/>
      <c r="BZ1382" s="211"/>
      <c r="CA1382" s="209"/>
      <c r="CB1382" s="224"/>
      <c r="CC1382" s="204"/>
      <c r="CD1382" s="204"/>
      <c r="CE1382" s="204"/>
      <c r="CF1382" s="211"/>
      <c r="CG1382" s="211"/>
      <c r="CI1382" s="209"/>
      <c r="CJ1382" s="209"/>
      <c r="ES1382" s="165"/>
      <c r="ET1382" s="165"/>
      <c r="EU1382" s="166"/>
      <c r="EV1382" s="209"/>
      <c r="EW1382" s="211"/>
      <c r="EX1382" s="211"/>
      <c r="EY1382" s="211"/>
      <c r="EZ1382" s="211"/>
      <c r="FA1382" s="211"/>
      <c r="FD1382" s="165"/>
      <c r="FE1382" s="165"/>
      <c r="FF1382" s="166"/>
      <c r="FG1382" s="209"/>
      <c r="FH1382" s="211"/>
      <c r="FI1382" s="211"/>
      <c r="FJ1382" s="211"/>
      <c r="FK1382" s="211"/>
      <c r="FL1382" s="211"/>
    </row>
    <row r="1383" spans="9:168">
      <c r="I1383" s="221">
        <f t="shared" si="642"/>
        <v>179</v>
      </c>
      <c r="J1383" s="159">
        <f>'v-t_chart'!C1380</f>
        <v>53.3</v>
      </c>
      <c r="K1383" s="204">
        <f t="shared" ca="1" si="621"/>
        <v>156.11569999999998</v>
      </c>
      <c r="L1383" s="205" t="b">
        <f>IF('Input&amp;Output'!$C$3=10,phase_chart!C1380,IF('Input&amp;Output'!$C$3=21,phase_chart!G1380,IF('Input&amp;Output'!$C$3=22,phase_chart!K1380,IF('Input&amp;Output'!$C$3=31,phase_chart!O1380,IF('Input&amp;Output'!$C$3=32,phase_chart!S1380,"")))))</f>
        <v>0</v>
      </c>
      <c r="M1383" s="206" t="b">
        <f>IF('Input&amp;Output'!$C$3=10,phase_chart!D1380,IF('Input&amp;Output'!$C$3=21,phase_chart!H1380,IF('Input&amp;Output'!$C$3=22,phase_chart!L1380,IF('Input&amp;Output'!$C$3=31,phase_chart!P1380,IF('Input&amp;Output'!$C$3=32,phase_chart!T1380,"")))))</f>
        <v>0</v>
      </c>
      <c r="N1383" s="205" t="b">
        <f>IF('Input&amp;Output'!$C$3=10,phase_chart!E1380,IF('Input&amp;Output'!$C$3=21,phase_chart!I1380,IF('Input&amp;Output'!$C$3=22,phase_chart!M1380,IF('Input&amp;Output'!$C$3=31,phase_chart!Q1380,IF('Input&amp;Output'!$C$3=32,phase_chart!U1380,"")))))</f>
        <v>1</v>
      </c>
      <c r="P1383" s="159">
        <f ca="1">IF(NOT($J1383=0),IF($J1383&lt;IF($P1382=0,0,VLOOKUP(P1382,tbL!$M$37:$Q$43,IF(L1383=TRUE,2,4))),IF($J1383&gt;=VLOOKUP(P1382,tbL!$M$37:$Q$43,IF(L1383=TRUE,3,5)),$P1382,IF(AND(L1382=TRUE,L1383=TRUE),$P1382,$P1382-1)),IF(AND(L1383=TRUE,J1383=VLOOKUP(P1382,tbL!$M$37:$Q$43,IF(L1383=TRUE,2,4))),P1382,IF($P1382+1&gt;$C$12,$C$12,$P1382+1))),0)</f>
        <v>1</v>
      </c>
      <c r="Q1383" s="159">
        <f t="shared" ca="1" si="623"/>
        <v>1</v>
      </c>
      <c r="R1383" s="207">
        <f t="shared" si="645"/>
        <v>0</v>
      </c>
      <c r="S1383" s="208"/>
      <c r="T1383" s="159">
        <f t="shared" si="640"/>
        <v>0</v>
      </c>
      <c r="U1383" s="209" t="str">
        <f>IF(AND(T1383=-1,N1383=TRUE),"*",IF(AND(U1382="*",N1383=TRUE),"*",IF(AND(AND(L1383=TRUE,U1382="*"),J1383&lt;VLOOKUP(V1382+1,tbL!$M$38:$O$43,3)),"*","")))</f>
        <v>*</v>
      </c>
      <c r="V1383" s="204">
        <f t="shared" ca="1" si="624"/>
        <v>1</v>
      </c>
      <c r="Y1383" s="159" t="str">
        <f t="shared" ca="1" si="625"/>
        <v/>
      </c>
      <c r="Z1383" s="159" t="str">
        <f t="shared" si="626"/>
        <v/>
      </c>
      <c r="AA1383" s="159">
        <f t="shared" ca="1" si="646"/>
        <v>1</v>
      </c>
      <c r="AC1383" s="161" t="str">
        <f t="shared" ca="1" si="627"/>
        <v/>
      </c>
      <c r="AD1383" s="161">
        <f t="shared" ca="1" si="628"/>
        <v>1</v>
      </c>
      <c r="AE1383" s="161" t="str">
        <f t="shared" ca="1" si="648"/>
        <v/>
      </c>
      <c r="AF1383" s="161">
        <f t="shared" ca="1" si="629"/>
        <v>1</v>
      </c>
      <c r="AG1383" s="161" t="str">
        <f t="shared" ca="1" si="630"/>
        <v/>
      </c>
      <c r="AH1383" s="161">
        <f t="shared" ca="1" si="631"/>
        <v>1</v>
      </c>
      <c r="AI1383" s="161" t="str">
        <f t="shared" ca="1" si="632"/>
        <v/>
      </c>
      <c r="AJ1383" s="161">
        <f t="shared" ca="1" si="633"/>
        <v>1</v>
      </c>
      <c r="AL1383" s="161" t="str">
        <f t="shared" ca="1" si="634"/>
        <v/>
      </c>
      <c r="AM1383" s="161">
        <f t="shared" ca="1" si="644"/>
        <v>1</v>
      </c>
      <c r="AN1383" s="161" t="str">
        <f t="shared" ca="1" si="635"/>
        <v/>
      </c>
      <c r="AO1383" s="161">
        <f t="shared" ca="1" si="643"/>
        <v>1</v>
      </c>
      <c r="AP1383" s="161" t="str">
        <f t="shared" ca="1" si="636"/>
        <v/>
      </c>
      <c r="AQ1383" s="161">
        <f t="shared" ca="1" si="641"/>
        <v>1</v>
      </c>
      <c r="AR1383" s="161" t="str">
        <f t="shared" ca="1" si="637"/>
        <v/>
      </c>
      <c r="AS1383" s="161">
        <f t="shared" ca="1" si="638"/>
        <v>1</v>
      </c>
      <c r="AT1383" s="159" t="str">
        <f t="shared" ca="1" si="647"/>
        <v/>
      </c>
      <c r="AU1383" s="210">
        <f t="shared" ca="1" si="622"/>
        <v>14</v>
      </c>
      <c r="AV1383" s="209"/>
      <c r="AW1383" s="204">
        <f t="shared" si="639"/>
        <v>16643.055555555544</v>
      </c>
      <c r="AX1383" s="159"/>
      <c r="AZ1383" s="159"/>
      <c r="BM1383" s="207"/>
      <c r="BN1383" s="212"/>
      <c r="BP1383" s="209"/>
      <c r="BQ1383" s="211"/>
      <c r="BR1383" s="211"/>
      <c r="BS1383" s="211"/>
      <c r="BT1383" s="211"/>
      <c r="BU1383" s="211"/>
      <c r="BV1383" s="211"/>
      <c r="BW1383" s="211"/>
      <c r="BX1383" s="211"/>
      <c r="BY1383" s="211"/>
      <c r="BZ1383" s="211"/>
      <c r="CA1383" s="209"/>
      <c r="CB1383" s="224"/>
      <c r="CC1383" s="204"/>
      <c r="CD1383" s="204"/>
      <c r="CE1383" s="204"/>
      <c r="CF1383" s="211"/>
      <c r="CG1383" s="211"/>
      <c r="CI1383" s="209"/>
      <c r="CJ1383" s="209"/>
      <c r="ES1383" s="165"/>
      <c r="ET1383" s="165"/>
      <c r="EU1383" s="166"/>
      <c r="EV1383" s="209"/>
      <c r="EW1383" s="211"/>
      <c r="EX1383" s="211"/>
      <c r="EY1383" s="211"/>
      <c r="EZ1383" s="211"/>
      <c r="FA1383" s="211"/>
      <c r="FD1383" s="165"/>
      <c r="FE1383" s="165"/>
      <c r="FF1383" s="166"/>
      <c r="FG1383" s="209"/>
      <c r="FH1383" s="211"/>
      <c r="FI1383" s="211"/>
      <c r="FJ1383" s="211"/>
      <c r="FK1383" s="211"/>
      <c r="FL1383" s="211"/>
    </row>
    <row r="1384" spans="9:168">
      <c r="I1384" s="221">
        <f t="shared" si="642"/>
        <v>180</v>
      </c>
      <c r="J1384" s="159">
        <f>'v-t_chart'!C1381</f>
        <v>51.7</v>
      </c>
      <c r="K1384" s="204">
        <f t="shared" ca="1" si="621"/>
        <v>151.42930000000001</v>
      </c>
      <c r="L1384" s="205" t="b">
        <f>IF('Input&amp;Output'!$C$3=10,phase_chart!C1381,IF('Input&amp;Output'!$C$3=21,phase_chart!G1381,IF('Input&amp;Output'!$C$3=22,phase_chart!K1381,IF('Input&amp;Output'!$C$3=31,phase_chart!O1381,IF('Input&amp;Output'!$C$3=32,phase_chart!S1381,"")))))</f>
        <v>0</v>
      </c>
      <c r="M1384" s="206" t="b">
        <f>IF('Input&amp;Output'!$C$3=10,phase_chart!D1381,IF('Input&amp;Output'!$C$3=21,phase_chart!H1381,IF('Input&amp;Output'!$C$3=22,phase_chart!L1381,IF('Input&amp;Output'!$C$3=31,phase_chart!P1381,IF('Input&amp;Output'!$C$3=32,phase_chart!T1381,"")))))</f>
        <v>0</v>
      </c>
      <c r="N1384" s="205" t="b">
        <f>IF('Input&amp;Output'!$C$3=10,phase_chart!E1381,IF('Input&amp;Output'!$C$3=21,phase_chart!I1381,IF('Input&amp;Output'!$C$3=22,phase_chart!M1381,IF('Input&amp;Output'!$C$3=31,phase_chart!Q1381,IF('Input&amp;Output'!$C$3=32,phase_chart!U1381,"")))))</f>
        <v>1</v>
      </c>
      <c r="P1384" s="159">
        <f ca="1">IF(NOT($J1384=0),IF($J1384&lt;IF($P1383=0,0,VLOOKUP(P1383,tbL!$M$37:$Q$43,IF(L1384=TRUE,2,4))),IF($J1384&gt;=VLOOKUP(P1383,tbL!$M$37:$Q$43,IF(L1384=TRUE,3,5)),$P1383,IF(AND(L1383=TRUE,L1384=TRUE),$P1383,$P1383-1)),IF(AND(L1384=TRUE,J1384=VLOOKUP(P1383,tbL!$M$37:$Q$43,IF(L1384=TRUE,2,4))),P1383,IF($P1383+1&gt;$C$12,$C$12,$P1383+1))),0)</f>
        <v>1</v>
      </c>
      <c r="Q1384" s="159">
        <f t="shared" ca="1" si="623"/>
        <v>1</v>
      </c>
      <c r="R1384" s="207">
        <f t="shared" si="645"/>
        <v>0</v>
      </c>
      <c r="S1384" s="208"/>
      <c r="T1384" s="159">
        <f t="shared" si="640"/>
        <v>0</v>
      </c>
      <c r="U1384" s="209" t="str">
        <f>IF(AND(T1384=-1,N1384=TRUE),"*",IF(AND(U1383="*",N1384=TRUE),"*",IF(AND(AND(L1384=TRUE,U1383="*"),J1384&lt;VLOOKUP(V1383+1,tbL!$M$38:$O$43,3)),"*","")))</f>
        <v>*</v>
      </c>
      <c r="V1384" s="204">
        <f t="shared" ca="1" si="624"/>
        <v>1</v>
      </c>
      <c r="Y1384" s="159" t="str">
        <f t="shared" ca="1" si="625"/>
        <v/>
      </c>
      <c r="Z1384" s="159" t="str">
        <f t="shared" si="626"/>
        <v/>
      </c>
      <c r="AA1384" s="159">
        <f t="shared" ca="1" si="646"/>
        <v>1</v>
      </c>
      <c r="AC1384" s="161" t="str">
        <f t="shared" ca="1" si="627"/>
        <v/>
      </c>
      <c r="AD1384" s="161">
        <f t="shared" ca="1" si="628"/>
        <v>1</v>
      </c>
      <c r="AE1384" s="161" t="str">
        <f t="shared" ca="1" si="648"/>
        <v/>
      </c>
      <c r="AF1384" s="161">
        <f t="shared" ca="1" si="629"/>
        <v>1</v>
      </c>
      <c r="AG1384" s="161" t="str">
        <f t="shared" ca="1" si="630"/>
        <v/>
      </c>
      <c r="AH1384" s="161">
        <f t="shared" ca="1" si="631"/>
        <v>1</v>
      </c>
      <c r="AI1384" s="161" t="str">
        <f t="shared" ca="1" si="632"/>
        <v/>
      </c>
      <c r="AJ1384" s="161">
        <f t="shared" ca="1" si="633"/>
        <v>1</v>
      </c>
      <c r="AL1384" s="161" t="str">
        <f t="shared" ca="1" si="634"/>
        <v/>
      </c>
      <c r="AM1384" s="161">
        <f t="shared" ca="1" si="644"/>
        <v>1</v>
      </c>
      <c r="AN1384" s="161" t="str">
        <f t="shared" ca="1" si="635"/>
        <v/>
      </c>
      <c r="AO1384" s="161">
        <f t="shared" ca="1" si="643"/>
        <v>1</v>
      </c>
      <c r="AP1384" s="161" t="str">
        <f t="shared" ca="1" si="636"/>
        <v/>
      </c>
      <c r="AQ1384" s="161">
        <f t="shared" ca="1" si="641"/>
        <v>1</v>
      </c>
      <c r="AR1384" s="161" t="str">
        <f t="shared" ca="1" si="637"/>
        <v/>
      </c>
      <c r="AS1384" s="161">
        <f t="shared" ca="1" si="638"/>
        <v>1</v>
      </c>
      <c r="AT1384" s="159" t="str">
        <f t="shared" ca="1" si="647"/>
        <v/>
      </c>
      <c r="AU1384" s="210">
        <f t="shared" ca="1" si="622"/>
        <v>14</v>
      </c>
      <c r="AV1384" s="209"/>
      <c r="AW1384" s="204">
        <f t="shared" si="639"/>
        <v>16657.416666666653</v>
      </c>
      <c r="AX1384" s="159"/>
      <c r="AZ1384" s="159"/>
      <c r="BM1384" s="207"/>
      <c r="BN1384" s="212"/>
      <c r="BP1384" s="209"/>
      <c r="BQ1384" s="211"/>
      <c r="BR1384" s="211"/>
      <c r="BS1384" s="211"/>
      <c r="BT1384" s="211"/>
      <c r="BU1384" s="211"/>
      <c r="BV1384" s="211"/>
      <c r="BW1384" s="211"/>
      <c r="BX1384" s="211"/>
      <c r="BY1384" s="211"/>
      <c r="BZ1384" s="211"/>
      <c r="CA1384" s="209"/>
      <c r="CB1384" s="224"/>
      <c r="CC1384" s="204"/>
      <c r="CD1384" s="204"/>
      <c r="CE1384" s="204"/>
      <c r="CF1384" s="211"/>
      <c r="CG1384" s="211"/>
      <c r="CI1384" s="209"/>
      <c r="CJ1384" s="209"/>
      <c r="ES1384" s="165"/>
      <c r="ET1384" s="165"/>
      <c r="EU1384" s="166"/>
      <c r="EV1384" s="209"/>
      <c r="EW1384" s="211"/>
      <c r="EX1384" s="211"/>
      <c r="EY1384" s="211"/>
      <c r="EZ1384" s="211"/>
      <c r="FA1384" s="211"/>
      <c r="FD1384" s="165"/>
      <c r="FE1384" s="165"/>
      <c r="FF1384" s="166"/>
      <c r="FG1384" s="209"/>
      <c r="FH1384" s="211"/>
      <c r="FI1384" s="211"/>
      <c r="FJ1384" s="211"/>
      <c r="FK1384" s="211"/>
      <c r="FL1384" s="211"/>
    </row>
    <row r="1385" spans="9:168">
      <c r="I1385" s="221">
        <f t="shared" si="642"/>
        <v>181</v>
      </c>
      <c r="J1385" s="159">
        <f>'v-t_chart'!C1382</f>
        <v>50.2</v>
      </c>
      <c r="K1385" s="204">
        <f t="shared" ca="1" si="621"/>
        <v>147.03579999999999</v>
      </c>
      <c r="L1385" s="205" t="b">
        <f>IF('Input&amp;Output'!$C$3=10,phase_chart!C1382,IF('Input&amp;Output'!$C$3=21,phase_chart!G1382,IF('Input&amp;Output'!$C$3=22,phase_chart!K1382,IF('Input&amp;Output'!$C$3=31,phase_chart!O1382,IF('Input&amp;Output'!$C$3=32,phase_chart!S1382,"")))))</f>
        <v>0</v>
      </c>
      <c r="M1385" s="206" t="b">
        <f>IF('Input&amp;Output'!$C$3=10,phase_chart!D1382,IF('Input&amp;Output'!$C$3=21,phase_chart!H1382,IF('Input&amp;Output'!$C$3=22,phase_chart!L1382,IF('Input&amp;Output'!$C$3=31,phase_chart!P1382,IF('Input&amp;Output'!$C$3=32,phase_chart!T1382,"")))))</f>
        <v>0</v>
      </c>
      <c r="N1385" s="205" t="b">
        <f>IF('Input&amp;Output'!$C$3=10,phase_chart!E1382,IF('Input&amp;Output'!$C$3=21,phase_chart!I1382,IF('Input&amp;Output'!$C$3=22,phase_chart!M1382,IF('Input&amp;Output'!$C$3=31,phase_chart!Q1382,IF('Input&amp;Output'!$C$3=32,phase_chart!U1382,"")))))</f>
        <v>1</v>
      </c>
      <c r="P1385" s="159">
        <f ca="1">IF(NOT($J1385=0),IF($J1385&lt;IF($P1384=0,0,VLOOKUP(P1384,tbL!$M$37:$Q$43,IF(L1385=TRUE,2,4))),IF($J1385&gt;=VLOOKUP(P1384,tbL!$M$37:$Q$43,IF(L1385=TRUE,3,5)),$P1384,IF(AND(L1384=TRUE,L1385=TRUE),$P1384,$P1384-1)),IF(AND(L1385=TRUE,J1385=VLOOKUP(P1384,tbL!$M$37:$Q$43,IF(L1385=TRUE,2,4))),P1384,IF($P1384+1&gt;$C$12,$C$12,$P1384+1))),0)</f>
        <v>1</v>
      </c>
      <c r="Q1385" s="159">
        <f t="shared" ca="1" si="623"/>
        <v>1</v>
      </c>
      <c r="R1385" s="207">
        <f t="shared" si="645"/>
        <v>0</v>
      </c>
      <c r="S1385" s="208"/>
      <c r="T1385" s="159">
        <f t="shared" si="640"/>
        <v>0</v>
      </c>
      <c r="U1385" s="209" t="str">
        <f>IF(AND(T1385=-1,N1385=TRUE),"*",IF(AND(U1384="*",N1385=TRUE),"*",IF(AND(AND(L1385=TRUE,U1384="*"),J1385&lt;VLOOKUP(V1384+1,tbL!$M$38:$O$43,3)),"*","")))</f>
        <v>*</v>
      </c>
      <c r="V1385" s="204">
        <f t="shared" ca="1" si="624"/>
        <v>1</v>
      </c>
      <c r="Y1385" s="159" t="str">
        <f t="shared" ca="1" si="625"/>
        <v/>
      </c>
      <c r="Z1385" s="159" t="str">
        <f t="shared" si="626"/>
        <v/>
      </c>
      <c r="AA1385" s="159">
        <f t="shared" ca="1" si="646"/>
        <v>1</v>
      </c>
      <c r="AC1385" s="161" t="str">
        <f t="shared" ca="1" si="627"/>
        <v/>
      </c>
      <c r="AD1385" s="161">
        <f t="shared" ca="1" si="628"/>
        <v>1</v>
      </c>
      <c r="AE1385" s="161" t="str">
        <f t="shared" ca="1" si="648"/>
        <v/>
      </c>
      <c r="AF1385" s="161">
        <f t="shared" ca="1" si="629"/>
        <v>1</v>
      </c>
      <c r="AG1385" s="161" t="str">
        <f t="shared" ca="1" si="630"/>
        <v/>
      </c>
      <c r="AH1385" s="161">
        <f t="shared" ca="1" si="631"/>
        <v>1</v>
      </c>
      <c r="AI1385" s="161" t="str">
        <f t="shared" ca="1" si="632"/>
        <v/>
      </c>
      <c r="AJ1385" s="161">
        <f t="shared" ca="1" si="633"/>
        <v>1</v>
      </c>
      <c r="AL1385" s="161" t="str">
        <f t="shared" ca="1" si="634"/>
        <v/>
      </c>
      <c r="AM1385" s="161">
        <f t="shared" ca="1" si="644"/>
        <v>1</v>
      </c>
      <c r="AN1385" s="161" t="str">
        <f t="shared" ca="1" si="635"/>
        <v/>
      </c>
      <c r="AO1385" s="161">
        <f t="shared" ca="1" si="643"/>
        <v>1</v>
      </c>
      <c r="AP1385" s="161" t="str">
        <f t="shared" ca="1" si="636"/>
        <v/>
      </c>
      <c r="AQ1385" s="161">
        <f t="shared" ca="1" si="641"/>
        <v>1</v>
      </c>
      <c r="AR1385" s="161" t="str">
        <f t="shared" ca="1" si="637"/>
        <v/>
      </c>
      <c r="AS1385" s="161">
        <f t="shared" ca="1" si="638"/>
        <v>1</v>
      </c>
      <c r="AT1385" s="159" t="str">
        <f t="shared" ca="1" si="647"/>
        <v/>
      </c>
      <c r="AU1385" s="210">
        <f t="shared" ca="1" si="622"/>
        <v>14</v>
      </c>
      <c r="AV1385" s="209"/>
      <c r="AW1385" s="204">
        <f t="shared" si="639"/>
        <v>16671.361111111099</v>
      </c>
      <c r="AX1385" s="159"/>
      <c r="AZ1385" s="159"/>
      <c r="BM1385" s="207"/>
      <c r="BN1385" s="212"/>
      <c r="BP1385" s="209"/>
      <c r="BQ1385" s="211"/>
      <c r="BR1385" s="211"/>
      <c r="BS1385" s="211"/>
      <c r="BT1385" s="211"/>
      <c r="BU1385" s="211"/>
      <c r="BV1385" s="211"/>
      <c r="BW1385" s="211"/>
      <c r="BX1385" s="211"/>
      <c r="BY1385" s="211"/>
      <c r="BZ1385" s="211"/>
      <c r="CA1385" s="209"/>
      <c r="CB1385" s="224"/>
      <c r="CC1385" s="204"/>
      <c r="CD1385" s="204"/>
      <c r="CE1385" s="204"/>
      <c r="CF1385" s="211"/>
      <c r="CG1385" s="211"/>
      <c r="CI1385" s="209"/>
      <c r="CJ1385" s="209"/>
      <c r="ES1385" s="165"/>
      <c r="ET1385" s="165"/>
      <c r="EU1385" s="166"/>
      <c r="EV1385" s="209"/>
      <c r="EW1385" s="211"/>
      <c r="EX1385" s="211"/>
      <c r="EY1385" s="211"/>
      <c r="EZ1385" s="211"/>
      <c r="FA1385" s="211"/>
      <c r="FD1385" s="165"/>
      <c r="FE1385" s="165"/>
      <c r="FF1385" s="166"/>
      <c r="FG1385" s="209"/>
      <c r="FH1385" s="211"/>
      <c r="FI1385" s="211"/>
      <c r="FJ1385" s="211"/>
      <c r="FK1385" s="211"/>
      <c r="FL1385" s="211"/>
    </row>
    <row r="1386" spans="9:168">
      <c r="I1386" s="221">
        <f t="shared" si="642"/>
        <v>182</v>
      </c>
      <c r="J1386" s="159">
        <f>'v-t_chart'!C1383</f>
        <v>48.7</v>
      </c>
      <c r="K1386" s="204">
        <f t="shared" ca="1" si="621"/>
        <v>142.64230000000001</v>
      </c>
      <c r="L1386" s="205" t="b">
        <f>IF('Input&amp;Output'!$C$3=10,phase_chart!C1383,IF('Input&amp;Output'!$C$3=21,phase_chart!G1383,IF('Input&amp;Output'!$C$3=22,phase_chart!K1383,IF('Input&amp;Output'!$C$3=31,phase_chart!O1383,IF('Input&amp;Output'!$C$3=32,phase_chart!S1383,"")))))</f>
        <v>0</v>
      </c>
      <c r="M1386" s="206" t="b">
        <f>IF('Input&amp;Output'!$C$3=10,phase_chart!D1383,IF('Input&amp;Output'!$C$3=21,phase_chart!H1383,IF('Input&amp;Output'!$C$3=22,phase_chart!L1383,IF('Input&amp;Output'!$C$3=31,phase_chart!P1383,IF('Input&amp;Output'!$C$3=32,phase_chart!T1383,"")))))</f>
        <v>0</v>
      </c>
      <c r="N1386" s="205" t="b">
        <f>IF('Input&amp;Output'!$C$3=10,phase_chart!E1383,IF('Input&amp;Output'!$C$3=21,phase_chart!I1383,IF('Input&amp;Output'!$C$3=22,phase_chart!M1383,IF('Input&amp;Output'!$C$3=31,phase_chart!Q1383,IF('Input&amp;Output'!$C$3=32,phase_chart!U1383,"")))))</f>
        <v>1</v>
      </c>
      <c r="P1386" s="159">
        <f ca="1">IF(NOT($J1386=0),IF($J1386&lt;IF($P1385=0,0,VLOOKUP(P1385,tbL!$M$37:$Q$43,IF(L1386=TRUE,2,4))),IF($J1386&gt;=VLOOKUP(P1385,tbL!$M$37:$Q$43,IF(L1386=TRUE,3,5)),$P1385,IF(AND(L1385=TRUE,L1386=TRUE),$P1385,$P1385-1)),IF(AND(L1386=TRUE,J1386=VLOOKUP(P1385,tbL!$M$37:$Q$43,IF(L1386=TRUE,2,4))),P1385,IF($P1385+1&gt;$C$12,$C$12,$P1385+1))),0)</f>
        <v>1</v>
      </c>
      <c r="Q1386" s="159">
        <f t="shared" ca="1" si="623"/>
        <v>1</v>
      </c>
      <c r="R1386" s="207">
        <f t="shared" si="645"/>
        <v>0</v>
      </c>
      <c r="S1386" s="208"/>
      <c r="T1386" s="159">
        <f t="shared" si="640"/>
        <v>0</v>
      </c>
      <c r="U1386" s="209" t="str">
        <f>IF(AND(T1386=-1,N1386=TRUE),"*",IF(AND(U1385="*",N1386=TRUE),"*",IF(AND(AND(L1386=TRUE,U1385="*"),J1386&lt;VLOOKUP(V1385+1,tbL!$M$38:$O$43,3)),"*","")))</f>
        <v>*</v>
      </c>
      <c r="V1386" s="204">
        <f t="shared" ca="1" si="624"/>
        <v>1</v>
      </c>
      <c r="Y1386" s="159" t="str">
        <f t="shared" ca="1" si="625"/>
        <v/>
      </c>
      <c r="Z1386" s="159" t="str">
        <f t="shared" si="626"/>
        <v/>
      </c>
      <c r="AA1386" s="159">
        <f t="shared" ca="1" si="646"/>
        <v>1</v>
      </c>
      <c r="AC1386" s="161" t="str">
        <f t="shared" ca="1" si="627"/>
        <v/>
      </c>
      <c r="AD1386" s="161">
        <f t="shared" ca="1" si="628"/>
        <v>1</v>
      </c>
      <c r="AE1386" s="161" t="str">
        <f t="shared" ca="1" si="648"/>
        <v/>
      </c>
      <c r="AF1386" s="161">
        <f t="shared" ca="1" si="629"/>
        <v>1</v>
      </c>
      <c r="AG1386" s="161" t="str">
        <f t="shared" ca="1" si="630"/>
        <v/>
      </c>
      <c r="AH1386" s="161">
        <f t="shared" ca="1" si="631"/>
        <v>1</v>
      </c>
      <c r="AI1386" s="161" t="str">
        <f t="shared" ca="1" si="632"/>
        <v/>
      </c>
      <c r="AJ1386" s="161">
        <f t="shared" ca="1" si="633"/>
        <v>1</v>
      </c>
      <c r="AL1386" s="161" t="str">
        <f t="shared" ca="1" si="634"/>
        <v/>
      </c>
      <c r="AM1386" s="161">
        <f t="shared" ca="1" si="644"/>
        <v>1</v>
      </c>
      <c r="AN1386" s="161" t="str">
        <f t="shared" ca="1" si="635"/>
        <v/>
      </c>
      <c r="AO1386" s="161">
        <f t="shared" ca="1" si="643"/>
        <v>1</v>
      </c>
      <c r="AP1386" s="161" t="str">
        <f t="shared" ca="1" si="636"/>
        <v/>
      </c>
      <c r="AQ1386" s="161">
        <f t="shared" ca="1" si="641"/>
        <v>1</v>
      </c>
      <c r="AR1386" s="161" t="str">
        <f t="shared" ca="1" si="637"/>
        <v/>
      </c>
      <c r="AS1386" s="161">
        <f t="shared" ca="1" si="638"/>
        <v>1</v>
      </c>
      <c r="AT1386" s="159" t="str">
        <f t="shared" ca="1" si="647"/>
        <v/>
      </c>
      <c r="AU1386" s="210">
        <f t="shared" ca="1" si="622"/>
        <v>14</v>
      </c>
      <c r="AV1386" s="209"/>
      <c r="AW1386" s="204">
        <f t="shared" si="639"/>
        <v>16684.888888888876</v>
      </c>
      <c r="AX1386" s="159"/>
      <c r="AZ1386" s="159"/>
      <c r="BM1386" s="207"/>
      <c r="BN1386" s="212"/>
      <c r="BP1386" s="209"/>
      <c r="BQ1386" s="211"/>
      <c r="BR1386" s="211"/>
      <c r="BS1386" s="211"/>
      <c r="BT1386" s="211"/>
      <c r="BU1386" s="211"/>
      <c r="BV1386" s="211"/>
      <c r="BW1386" s="211"/>
      <c r="BX1386" s="211"/>
      <c r="BY1386" s="211"/>
      <c r="BZ1386" s="211"/>
      <c r="CA1386" s="209"/>
      <c r="CB1386" s="224"/>
      <c r="CC1386" s="204"/>
      <c r="CD1386" s="204"/>
      <c r="CE1386" s="204"/>
      <c r="CF1386" s="211"/>
      <c r="CG1386" s="211"/>
      <c r="CI1386" s="209"/>
      <c r="CJ1386" s="209"/>
      <c r="ES1386" s="165"/>
      <c r="ET1386" s="165"/>
      <c r="EU1386" s="166"/>
      <c r="EV1386" s="209"/>
      <c r="EW1386" s="211"/>
      <c r="EX1386" s="211"/>
      <c r="EY1386" s="211"/>
      <c r="EZ1386" s="211"/>
      <c r="FA1386" s="211"/>
      <c r="FD1386" s="165"/>
      <c r="FE1386" s="165"/>
      <c r="FF1386" s="166"/>
      <c r="FG1386" s="209"/>
      <c r="FH1386" s="211"/>
      <c r="FI1386" s="211"/>
      <c r="FJ1386" s="211"/>
      <c r="FK1386" s="211"/>
      <c r="FL1386" s="211"/>
    </row>
    <row r="1387" spans="9:168">
      <c r="I1387" s="221">
        <f t="shared" si="642"/>
        <v>183</v>
      </c>
      <c r="J1387" s="159">
        <f>'v-t_chart'!C1384</f>
        <v>47.2</v>
      </c>
      <c r="K1387" s="204">
        <f t="shared" ca="1" si="621"/>
        <v>138.24879999999999</v>
      </c>
      <c r="L1387" s="205" t="b">
        <f>IF('Input&amp;Output'!$C$3=10,phase_chart!C1384,IF('Input&amp;Output'!$C$3=21,phase_chart!G1384,IF('Input&amp;Output'!$C$3=22,phase_chart!K1384,IF('Input&amp;Output'!$C$3=31,phase_chart!O1384,IF('Input&amp;Output'!$C$3=32,phase_chart!S1384,"")))))</f>
        <v>0</v>
      </c>
      <c r="M1387" s="206" t="b">
        <f>IF('Input&amp;Output'!$C$3=10,phase_chart!D1384,IF('Input&amp;Output'!$C$3=21,phase_chart!H1384,IF('Input&amp;Output'!$C$3=22,phase_chart!L1384,IF('Input&amp;Output'!$C$3=31,phase_chart!P1384,IF('Input&amp;Output'!$C$3=32,phase_chart!T1384,"")))))</f>
        <v>1</v>
      </c>
      <c r="N1387" s="205" t="b">
        <f>IF('Input&amp;Output'!$C$3=10,phase_chart!E1384,IF('Input&amp;Output'!$C$3=21,phase_chart!I1384,IF('Input&amp;Output'!$C$3=22,phase_chart!M1384,IF('Input&amp;Output'!$C$3=31,phase_chart!Q1384,IF('Input&amp;Output'!$C$3=32,phase_chart!U1384,"")))))</f>
        <v>0</v>
      </c>
      <c r="P1387" s="159">
        <f ca="1">IF(NOT($J1387=0),IF($J1387&lt;IF($P1386=0,0,VLOOKUP(P1386,tbL!$M$37:$Q$43,IF(L1387=TRUE,2,4))),IF($J1387&gt;=VLOOKUP(P1386,tbL!$M$37:$Q$43,IF(L1387=TRUE,3,5)),$P1386,IF(AND(L1386=TRUE,L1387=TRUE),$P1386,$P1386-1)),IF(AND(L1387=TRUE,J1387=VLOOKUP(P1386,tbL!$M$37:$Q$43,IF(L1387=TRUE,2,4))),P1386,IF($P1386+1&gt;$C$12,$C$12,$P1386+1))),0)</f>
        <v>1</v>
      </c>
      <c r="Q1387" s="159">
        <f t="shared" ca="1" si="623"/>
        <v>1</v>
      </c>
      <c r="R1387" s="207">
        <f t="shared" si="645"/>
        <v>0</v>
      </c>
      <c r="S1387" s="208"/>
      <c r="T1387" s="159">
        <f t="shared" si="640"/>
        <v>0</v>
      </c>
      <c r="U1387" s="209" t="str">
        <f ca="1">IF(AND(T1387=-1,N1387=TRUE),"*",IF(AND(U1386="*",N1387=TRUE),"*",IF(AND(AND(L1387=TRUE,U1386="*"),J1387&lt;VLOOKUP(V1386+1,tbL!$M$38:$O$43,3)),"*","")))</f>
        <v/>
      </c>
      <c r="V1387" s="204">
        <f t="shared" ca="1" si="624"/>
        <v>1</v>
      </c>
      <c r="Y1387" s="159" t="str">
        <f t="shared" ca="1" si="625"/>
        <v/>
      </c>
      <c r="Z1387" s="159" t="str">
        <f t="shared" si="626"/>
        <v/>
      </c>
      <c r="AA1387" s="159">
        <f t="shared" ca="1" si="646"/>
        <v>1</v>
      </c>
      <c r="AC1387" s="161" t="str">
        <f t="shared" ca="1" si="627"/>
        <v/>
      </c>
      <c r="AD1387" s="161">
        <f t="shared" ca="1" si="628"/>
        <v>1</v>
      </c>
      <c r="AE1387" s="161" t="str">
        <f t="shared" ca="1" si="648"/>
        <v/>
      </c>
      <c r="AF1387" s="161">
        <f t="shared" ca="1" si="629"/>
        <v>1</v>
      </c>
      <c r="AG1387" s="161" t="str">
        <f t="shared" ca="1" si="630"/>
        <v/>
      </c>
      <c r="AH1387" s="161">
        <f t="shared" ca="1" si="631"/>
        <v>1</v>
      </c>
      <c r="AI1387" s="161" t="str">
        <f t="shared" ca="1" si="632"/>
        <v/>
      </c>
      <c r="AJ1387" s="161">
        <f t="shared" ca="1" si="633"/>
        <v>1</v>
      </c>
      <c r="AL1387" s="161" t="str">
        <f t="shared" ca="1" si="634"/>
        <v/>
      </c>
      <c r="AM1387" s="161">
        <f t="shared" ca="1" si="644"/>
        <v>1</v>
      </c>
      <c r="AN1387" s="161" t="str">
        <f t="shared" ca="1" si="635"/>
        <v/>
      </c>
      <c r="AO1387" s="161">
        <f t="shared" ca="1" si="643"/>
        <v>1</v>
      </c>
      <c r="AP1387" s="161" t="str">
        <f t="shared" ca="1" si="636"/>
        <v/>
      </c>
      <c r="AQ1387" s="161">
        <f t="shared" ca="1" si="641"/>
        <v>1</v>
      </c>
      <c r="AR1387" s="161" t="str">
        <f t="shared" ca="1" si="637"/>
        <v/>
      </c>
      <c r="AS1387" s="161">
        <f t="shared" ca="1" si="638"/>
        <v>1</v>
      </c>
      <c r="AT1387" s="159" t="str">
        <f t="shared" ca="1" si="647"/>
        <v/>
      </c>
      <c r="AU1387" s="210">
        <f t="shared" ca="1" si="622"/>
        <v>14</v>
      </c>
      <c r="AV1387" s="209"/>
      <c r="AW1387" s="204">
        <f t="shared" si="639"/>
        <v>16697.999999999985</v>
      </c>
      <c r="AX1387" s="159"/>
      <c r="AZ1387" s="159"/>
      <c r="BM1387" s="207"/>
      <c r="BN1387" s="212"/>
      <c r="BP1387" s="209"/>
      <c r="BQ1387" s="211"/>
      <c r="BR1387" s="211"/>
      <c r="BS1387" s="211"/>
      <c r="BT1387" s="211"/>
      <c r="BU1387" s="211"/>
      <c r="BV1387" s="211"/>
      <c r="BW1387" s="211"/>
      <c r="BX1387" s="211"/>
      <c r="BY1387" s="211"/>
      <c r="BZ1387" s="211"/>
      <c r="CA1387" s="209"/>
      <c r="CB1387" s="224"/>
      <c r="CC1387" s="204"/>
      <c r="CD1387" s="204"/>
      <c r="CE1387" s="204"/>
      <c r="CF1387" s="211"/>
      <c r="CG1387" s="211"/>
      <c r="CI1387" s="209"/>
      <c r="CJ1387" s="209"/>
      <c r="ES1387" s="165"/>
      <c r="ET1387" s="165"/>
      <c r="EU1387" s="166"/>
      <c r="EV1387" s="209"/>
      <c r="EW1387" s="211"/>
      <c r="EX1387" s="211"/>
      <c r="EY1387" s="211"/>
      <c r="EZ1387" s="211"/>
      <c r="FA1387" s="211"/>
      <c r="FD1387" s="165"/>
      <c r="FE1387" s="165"/>
      <c r="FF1387" s="166"/>
      <c r="FG1387" s="209"/>
      <c r="FH1387" s="211"/>
      <c r="FI1387" s="211"/>
      <c r="FJ1387" s="211"/>
      <c r="FK1387" s="211"/>
      <c r="FL1387" s="211"/>
    </row>
    <row r="1388" spans="9:168">
      <c r="I1388" s="221">
        <f t="shared" si="642"/>
        <v>184</v>
      </c>
      <c r="J1388" s="159">
        <f>'v-t_chart'!C1385</f>
        <v>47.1</v>
      </c>
      <c r="K1388" s="204">
        <f t="shared" ca="1" si="621"/>
        <v>137.95589999999999</v>
      </c>
      <c r="L1388" s="205" t="b">
        <f>IF('Input&amp;Output'!$C$3=10,phase_chart!C1385,IF('Input&amp;Output'!$C$3=21,phase_chart!G1385,IF('Input&amp;Output'!$C$3=22,phase_chart!K1385,IF('Input&amp;Output'!$C$3=31,phase_chart!O1385,IF('Input&amp;Output'!$C$3=32,phase_chart!S1385,"")))))</f>
        <v>0</v>
      </c>
      <c r="M1388" s="206" t="b">
        <f>IF('Input&amp;Output'!$C$3=10,phase_chart!D1385,IF('Input&amp;Output'!$C$3=21,phase_chart!H1385,IF('Input&amp;Output'!$C$3=22,phase_chart!L1385,IF('Input&amp;Output'!$C$3=31,phase_chart!P1385,IF('Input&amp;Output'!$C$3=32,phase_chart!T1385,"")))))</f>
        <v>1</v>
      </c>
      <c r="N1388" s="205" t="b">
        <f>IF('Input&amp;Output'!$C$3=10,phase_chart!E1385,IF('Input&amp;Output'!$C$3=21,phase_chart!I1385,IF('Input&amp;Output'!$C$3=22,phase_chart!M1385,IF('Input&amp;Output'!$C$3=31,phase_chart!Q1385,IF('Input&amp;Output'!$C$3=32,phase_chart!U1385,"")))))</f>
        <v>0</v>
      </c>
      <c r="P1388" s="159">
        <f ca="1">IF(NOT($J1388=0),IF($J1388&lt;IF($P1387=0,0,VLOOKUP(P1387,tbL!$M$37:$Q$43,IF(L1388=TRUE,2,4))),IF($J1388&gt;=VLOOKUP(P1387,tbL!$M$37:$Q$43,IF(L1388=TRUE,3,5)),$P1387,IF(AND(L1387=TRUE,L1388=TRUE),$P1387,$P1387-1)),IF(AND(L1388=TRUE,J1388=VLOOKUP(P1387,tbL!$M$37:$Q$43,IF(L1388=TRUE,2,4))),P1387,IF($P1387+1&gt;$C$12,$C$12,$P1387+1))),0)</f>
        <v>1</v>
      </c>
      <c r="Q1388" s="159">
        <f t="shared" ca="1" si="623"/>
        <v>1</v>
      </c>
      <c r="R1388" s="207">
        <f t="shared" si="645"/>
        <v>0</v>
      </c>
      <c r="S1388" s="208"/>
      <c r="T1388" s="159">
        <f t="shared" si="640"/>
        <v>0</v>
      </c>
      <c r="U1388" s="209" t="str">
        <f ca="1">IF(AND(T1388=-1,N1388=TRUE),"*",IF(AND(U1387="*",N1388=TRUE),"*",IF(AND(AND(L1388=TRUE,U1387="*"),J1388&lt;VLOOKUP(V1387+1,tbL!$M$38:$O$43,3)),"*","")))</f>
        <v/>
      </c>
      <c r="V1388" s="204">
        <f t="shared" ca="1" si="624"/>
        <v>1</v>
      </c>
      <c r="Y1388" s="159" t="str">
        <f t="shared" ca="1" si="625"/>
        <v/>
      </c>
      <c r="Z1388" s="159" t="str">
        <f t="shared" si="626"/>
        <v/>
      </c>
      <c r="AA1388" s="159">
        <f t="shared" ca="1" si="646"/>
        <v>1</v>
      </c>
      <c r="AC1388" s="161" t="str">
        <f t="shared" ca="1" si="627"/>
        <v/>
      </c>
      <c r="AD1388" s="161">
        <f t="shared" ca="1" si="628"/>
        <v>1</v>
      </c>
      <c r="AE1388" s="161" t="str">
        <f t="shared" ca="1" si="648"/>
        <v/>
      </c>
      <c r="AF1388" s="161">
        <f t="shared" ca="1" si="629"/>
        <v>1</v>
      </c>
      <c r="AG1388" s="161" t="str">
        <f t="shared" ca="1" si="630"/>
        <v/>
      </c>
      <c r="AH1388" s="161">
        <f t="shared" ca="1" si="631"/>
        <v>1</v>
      </c>
      <c r="AI1388" s="161" t="str">
        <f t="shared" ca="1" si="632"/>
        <v/>
      </c>
      <c r="AJ1388" s="161">
        <f t="shared" ca="1" si="633"/>
        <v>1</v>
      </c>
      <c r="AL1388" s="161" t="str">
        <f t="shared" ca="1" si="634"/>
        <v/>
      </c>
      <c r="AM1388" s="161">
        <f t="shared" ca="1" si="644"/>
        <v>1</v>
      </c>
      <c r="AN1388" s="161" t="str">
        <f t="shared" ca="1" si="635"/>
        <v/>
      </c>
      <c r="AO1388" s="161">
        <f t="shared" ca="1" si="643"/>
        <v>1</v>
      </c>
      <c r="AP1388" s="161" t="str">
        <f t="shared" ca="1" si="636"/>
        <v/>
      </c>
      <c r="AQ1388" s="161">
        <f t="shared" ca="1" si="641"/>
        <v>1</v>
      </c>
      <c r="AR1388" s="161" t="str">
        <f t="shared" ca="1" si="637"/>
        <v/>
      </c>
      <c r="AS1388" s="161">
        <f t="shared" ca="1" si="638"/>
        <v>1</v>
      </c>
      <c r="AT1388" s="159" t="str">
        <f t="shared" ca="1" si="647"/>
        <v/>
      </c>
      <c r="AU1388" s="210">
        <f t="shared" ca="1" si="622"/>
        <v>14</v>
      </c>
      <c r="AV1388" s="209"/>
      <c r="AW1388" s="204">
        <f t="shared" si="639"/>
        <v>16711.083333333318</v>
      </c>
      <c r="AX1388" s="159"/>
      <c r="AZ1388" s="159"/>
      <c r="BM1388" s="207"/>
      <c r="BN1388" s="212"/>
      <c r="BP1388" s="209"/>
      <c r="BQ1388" s="211"/>
      <c r="BR1388" s="211"/>
      <c r="BS1388" s="211"/>
      <c r="BT1388" s="211"/>
      <c r="BU1388" s="211"/>
      <c r="BV1388" s="211"/>
      <c r="BW1388" s="211"/>
      <c r="BX1388" s="211"/>
      <c r="BY1388" s="211"/>
      <c r="BZ1388" s="211"/>
      <c r="CA1388" s="209"/>
      <c r="CB1388" s="224"/>
      <c r="CC1388" s="204"/>
      <c r="CD1388" s="204"/>
      <c r="CE1388" s="204"/>
      <c r="CF1388" s="211"/>
      <c r="CG1388" s="211"/>
      <c r="CI1388" s="209"/>
      <c r="CJ1388" s="209"/>
      <c r="ES1388" s="165"/>
      <c r="ET1388" s="165"/>
      <c r="EU1388" s="166"/>
      <c r="EV1388" s="209"/>
      <c r="EW1388" s="211"/>
      <c r="EX1388" s="211"/>
      <c r="EY1388" s="211"/>
      <c r="EZ1388" s="211"/>
      <c r="FA1388" s="211"/>
      <c r="FD1388" s="165"/>
      <c r="FE1388" s="165"/>
      <c r="FF1388" s="166"/>
      <c r="FG1388" s="209"/>
      <c r="FH1388" s="211"/>
      <c r="FI1388" s="211"/>
      <c r="FJ1388" s="211"/>
      <c r="FK1388" s="211"/>
      <c r="FL1388" s="211"/>
    </row>
    <row r="1389" spans="9:168">
      <c r="I1389" s="221">
        <f t="shared" si="642"/>
        <v>185</v>
      </c>
      <c r="J1389" s="159">
        <f>'v-t_chart'!C1386</f>
        <v>47</v>
      </c>
      <c r="K1389" s="204">
        <f t="shared" ca="1" si="621"/>
        <v>137.66299999999998</v>
      </c>
      <c r="L1389" s="205" t="b">
        <f>IF('Input&amp;Output'!$C$3=10,phase_chart!C1386,IF('Input&amp;Output'!$C$3=21,phase_chart!G1386,IF('Input&amp;Output'!$C$3=22,phase_chart!K1386,IF('Input&amp;Output'!$C$3=31,phase_chart!O1386,IF('Input&amp;Output'!$C$3=32,phase_chart!S1386,"")))))</f>
        <v>0</v>
      </c>
      <c r="M1389" s="206" t="b">
        <f>IF('Input&amp;Output'!$C$3=10,phase_chart!D1386,IF('Input&amp;Output'!$C$3=21,phase_chart!H1386,IF('Input&amp;Output'!$C$3=22,phase_chart!L1386,IF('Input&amp;Output'!$C$3=31,phase_chart!P1386,IF('Input&amp;Output'!$C$3=32,phase_chart!T1386,"")))))</f>
        <v>1</v>
      </c>
      <c r="N1389" s="205" t="b">
        <f>IF('Input&amp;Output'!$C$3=10,phase_chart!E1386,IF('Input&amp;Output'!$C$3=21,phase_chart!I1386,IF('Input&amp;Output'!$C$3=22,phase_chart!M1386,IF('Input&amp;Output'!$C$3=31,phase_chart!Q1386,IF('Input&amp;Output'!$C$3=32,phase_chart!U1386,"")))))</f>
        <v>0</v>
      </c>
      <c r="P1389" s="159">
        <f ca="1">IF(NOT($J1389=0),IF($J1389&lt;IF($P1388=0,0,VLOOKUP(P1388,tbL!$M$37:$Q$43,IF(L1389=TRUE,2,4))),IF($J1389&gt;=VLOOKUP(P1388,tbL!$M$37:$Q$43,IF(L1389=TRUE,3,5)),$P1388,IF(AND(L1388=TRUE,L1389=TRUE),$P1388,$P1388-1)),IF(AND(L1389=TRUE,J1389=VLOOKUP(P1388,tbL!$M$37:$Q$43,IF(L1389=TRUE,2,4))),P1388,IF($P1388+1&gt;$C$12,$C$12,$P1388+1))),0)</f>
        <v>1</v>
      </c>
      <c r="Q1389" s="159">
        <f t="shared" ca="1" si="623"/>
        <v>1</v>
      </c>
      <c r="R1389" s="207">
        <f t="shared" si="645"/>
        <v>0</v>
      </c>
      <c r="S1389" s="208"/>
      <c r="T1389" s="159">
        <f t="shared" si="640"/>
        <v>0</v>
      </c>
      <c r="U1389" s="209" t="str">
        <f ca="1">IF(AND(T1389=-1,N1389=TRUE),"*",IF(AND(U1388="*",N1389=TRUE),"*",IF(AND(AND(L1389=TRUE,U1388="*"),J1389&lt;VLOOKUP(V1388+1,tbL!$M$38:$O$43,3)),"*","")))</f>
        <v/>
      </c>
      <c r="V1389" s="204">
        <f t="shared" ca="1" si="624"/>
        <v>1</v>
      </c>
      <c r="Y1389" s="159" t="str">
        <f t="shared" ca="1" si="625"/>
        <v/>
      </c>
      <c r="Z1389" s="159" t="str">
        <f t="shared" si="626"/>
        <v/>
      </c>
      <c r="AA1389" s="159">
        <f t="shared" ca="1" si="646"/>
        <v>1</v>
      </c>
      <c r="AC1389" s="161" t="str">
        <f t="shared" ca="1" si="627"/>
        <v/>
      </c>
      <c r="AD1389" s="161">
        <f t="shared" ca="1" si="628"/>
        <v>1</v>
      </c>
      <c r="AE1389" s="161" t="str">
        <f t="shared" ca="1" si="648"/>
        <v/>
      </c>
      <c r="AF1389" s="161">
        <f t="shared" ca="1" si="629"/>
        <v>1</v>
      </c>
      <c r="AG1389" s="161" t="str">
        <f t="shared" ca="1" si="630"/>
        <v/>
      </c>
      <c r="AH1389" s="161">
        <f t="shared" ca="1" si="631"/>
        <v>1</v>
      </c>
      <c r="AI1389" s="161" t="str">
        <f t="shared" ca="1" si="632"/>
        <v/>
      </c>
      <c r="AJ1389" s="161">
        <f t="shared" ca="1" si="633"/>
        <v>1</v>
      </c>
      <c r="AL1389" s="161" t="str">
        <f t="shared" ca="1" si="634"/>
        <v/>
      </c>
      <c r="AM1389" s="161">
        <f t="shared" ca="1" si="644"/>
        <v>1</v>
      </c>
      <c r="AN1389" s="161" t="str">
        <f t="shared" ca="1" si="635"/>
        <v/>
      </c>
      <c r="AO1389" s="161">
        <f t="shared" ca="1" si="643"/>
        <v>1</v>
      </c>
      <c r="AP1389" s="161" t="str">
        <f t="shared" ca="1" si="636"/>
        <v/>
      </c>
      <c r="AQ1389" s="161">
        <f t="shared" ca="1" si="641"/>
        <v>1</v>
      </c>
      <c r="AR1389" s="161" t="str">
        <f t="shared" ca="1" si="637"/>
        <v/>
      </c>
      <c r="AS1389" s="161">
        <f t="shared" ca="1" si="638"/>
        <v>1</v>
      </c>
      <c r="AT1389" s="159" t="str">
        <f t="shared" ca="1" si="647"/>
        <v/>
      </c>
      <c r="AU1389" s="210">
        <f t="shared" ca="1" si="622"/>
        <v>14</v>
      </c>
      <c r="AV1389" s="209"/>
      <c r="AW1389" s="204">
        <f t="shared" si="639"/>
        <v>16724.138888888872</v>
      </c>
      <c r="AX1389" s="159"/>
      <c r="AZ1389" s="159"/>
      <c r="BM1389" s="207"/>
      <c r="BN1389" s="212"/>
      <c r="BP1389" s="209"/>
      <c r="BQ1389" s="211"/>
      <c r="BR1389" s="211"/>
      <c r="BS1389" s="211"/>
      <c r="BT1389" s="211"/>
      <c r="BU1389" s="211"/>
      <c r="BV1389" s="211"/>
      <c r="BW1389" s="211"/>
      <c r="BX1389" s="211"/>
      <c r="BY1389" s="211"/>
      <c r="BZ1389" s="211"/>
      <c r="CA1389" s="209"/>
      <c r="CB1389" s="224"/>
      <c r="CC1389" s="204"/>
      <c r="CD1389" s="204"/>
      <c r="CE1389" s="204"/>
      <c r="CF1389" s="211"/>
      <c r="CG1389" s="211"/>
      <c r="CI1389" s="209"/>
      <c r="CJ1389" s="209"/>
      <c r="ES1389" s="165"/>
      <c r="ET1389" s="165"/>
      <c r="EU1389" s="166"/>
      <c r="EV1389" s="209"/>
      <c r="EW1389" s="211"/>
      <c r="EX1389" s="211"/>
      <c r="EY1389" s="211"/>
      <c r="EZ1389" s="211"/>
      <c r="FA1389" s="211"/>
      <c r="FD1389" s="165"/>
      <c r="FE1389" s="165"/>
      <c r="FF1389" s="166"/>
      <c r="FG1389" s="209"/>
      <c r="FH1389" s="211"/>
      <c r="FI1389" s="211"/>
      <c r="FJ1389" s="211"/>
      <c r="FK1389" s="211"/>
      <c r="FL1389" s="211"/>
    </row>
    <row r="1390" spans="9:168">
      <c r="I1390" s="221">
        <f t="shared" si="642"/>
        <v>186</v>
      </c>
      <c r="J1390" s="159">
        <f>'v-t_chart'!C1387</f>
        <v>46.9</v>
      </c>
      <c r="K1390" s="204">
        <f t="shared" ca="1" si="621"/>
        <v>137.37009999999998</v>
      </c>
      <c r="L1390" s="205" t="b">
        <f>IF('Input&amp;Output'!$C$3=10,phase_chart!C1387,IF('Input&amp;Output'!$C$3=21,phase_chart!G1387,IF('Input&amp;Output'!$C$3=22,phase_chart!K1387,IF('Input&amp;Output'!$C$3=31,phase_chart!O1387,IF('Input&amp;Output'!$C$3=32,phase_chart!S1387,"")))))</f>
        <v>0</v>
      </c>
      <c r="M1390" s="206" t="b">
        <f>IF('Input&amp;Output'!$C$3=10,phase_chart!D1387,IF('Input&amp;Output'!$C$3=21,phase_chart!H1387,IF('Input&amp;Output'!$C$3=22,phase_chart!L1387,IF('Input&amp;Output'!$C$3=31,phase_chart!P1387,IF('Input&amp;Output'!$C$3=32,phase_chart!T1387,"")))))</f>
        <v>1</v>
      </c>
      <c r="N1390" s="205" t="b">
        <f>IF('Input&amp;Output'!$C$3=10,phase_chart!E1387,IF('Input&amp;Output'!$C$3=21,phase_chart!I1387,IF('Input&amp;Output'!$C$3=22,phase_chart!M1387,IF('Input&amp;Output'!$C$3=31,phase_chart!Q1387,IF('Input&amp;Output'!$C$3=32,phase_chart!U1387,"")))))</f>
        <v>0</v>
      </c>
      <c r="P1390" s="159">
        <f ca="1">IF(NOT($J1390=0),IF($J1390&lt;IF($P1389=0,0,VLOOKUP(P1389,tbL!$M$37:$Q$43,IF(L1390=TRUE,2,4))),IF($J1390&gt;=VLOOKUP(P1389,tbL!$M$37:$Q$43,IF(L1390=TRUE,3,5)),$P1389,IF(AND(L1389=TRUE,L1390=TRUE),$P1389,$P1389-1)),IF(AND(L1390=TRUE,J1390=VLOOKUP(P1389,tbL!$M$37:$Q$43,IF(L1390=TRUE,2,4))),P1389,IF($P1389+1&gt;$C$12,$C$12,$P1389+1))),0)</f>
        <v>1</v>
      </c>
      <c r="Q1390" s="159">
        <f t="shared" ca="1" si="623"/>
        <v>1</v>
      </c>
      <c r="R1390" s="207">
        <f t="shared" si="645"/>
        <v>0</v>
      </c>
      <c r="S1390" s="208"/>
      <c r="T1390" s="159">
        <f t="shared" si="640"/>
        <v>0</v>
      </c>
      <c r="U1390" s="209" t="str">
        <f ca="1">IF(AND(T1390=-1,N1390=TRUE),"*",IF(AND(U1389="*",N1390=TRUE),"*",IF(AND(AND(L1390=TRUE,U1389="*"),J1390&lt;VLOOKUP(V1389+1,tbL!$M$38:$O$43,3)),"*","")))</f>
        <v/>
      </c>
      <c r="V1390" s="204">
        <f t="shared" ca="1" si="624"/>
        <v>1</v>
      </c>
      <c r="Y1390" s="159" t="str">
        <f t="shared" ca="1" si="625"/>
        <v/>
      </c>
      <c r="Z1390" s="159" t="str">
        <f t="shared" si="626"/>
        <v/>
      </c>
      <c r="AA1390" s="159">
        <f t="shared" ca="1" si="646"/>
        <v>1</v>
      </c>
      <c r="AC1390" s="161" t="str">
        <f t="shared" ca="1" si="627"/>
        <v/>
      </c>
      <c r="AD1390" s="161">
        <f t="shared" ca="1" si="628"/>
        <v>1</v>
      </c>
      <c r="AE1390" s="161" t="str">
        <f t="shared" ca="1" si="648"/>
        <v/>
      </c>
      <c r="AF1390" s="161">
        <f t="shared" ca="1" si="629"/>
        <v>1</v>
      </c>
      <c r="AG1390" s="161" t="str">
        <f t="shared" ca="1" si="630"/>
        <v/>
      </c>
      <c r="AH1390" s="161">
        <f t="shared" ca="1" si="631"/>
        <v>1</v>
      </c>
      <c r="AI1390" s="161" t="str">
        <f t="shared" ca="1" si="632"/>
        <v/>
      </c>
      <c r="AJ1390" s="161">
        <f t="shared" ca="1" si="633"/>
        <v>1</v>
      </c>
      <c r="AL1390" s="161" t="str">
        <f t="shared" ca="1" si="634"/>
        <v/>
      </c>
      <c r="AM1390" s="161">
        <f t="shared" ca="1" si="644"/>
        <v>1</v>
      </c>
      <c r="AN1390" s="161" t="str">
        <f t="shared" ca="1" si="635"/>
        <v/>
      </c>
      <c r="AO1390" s="161">
        <f t="shared" ca="1" si="643"/>
        <v>1</v>
      </c>
      <c r="AP1390" s="161" t="str">
        <f t="shared" ca="1" si="636"/>
        <v/>
      </c>
      <c r="AQ1390" s="161">
        <f t="shared" ca="1" si="641"/>
        <v>1</v>
      </c>
      <c r="AR1390" s="161" t="str">
        <f t="shared" ca="1" si="637"/>
        <v/>
      </c>
      <c r="AS1390" s="161">
        <f t="shared" ca="1" si="638"/>
        <v>1</v>
      </c>
      <c r="AT1390" s="159" t="str">
        <f t="shared" ca="1" si="647"/>
        <v/>
      </c>
      <c r="AU1390" s="210">
        <f t="shared" ca="1" si="622"/>
        <v>14</v>
      </c>
      <c r="AV1390" s="209"/>
      <c r="AW1390" s="204">
        <f t="shared" si="639"/>
        <v>16737.16666666665</v>
      </c>
      <c r="AX1390" s="159"/>
      <c r="AZ1390" s="159"/>
      <c r="BM1390" s="207"/>
      <c r="BN1390" s="212"/>
      <c r="BP1390" s="209"/>
      <c r="BQ1390" s="211"/>
      <c r="BR1390" s="211"/>
      <c r="BS1390" s="211"/>
      <c r="BT1390" s="211"/>
      <c r="BU1390" s="211"/>
      <c r="BV1390" s="211"/>
      <c r="BW1390" s="211"/>
      <c r="BX1390" s="211"/>
      <c r="BY1390" s="211"/>
      <c r="BZ1390" s="211"/>
      <c r="CA1390" s="209"/>
      <c r="CB1390" s="224"/>
      <c r="CC1390" s="204"/>
      <c r="CD1390" s="204"/>
      <c r="CE1390" s="204"/>
      <c r="CF1390" s="211"/>
      <c r="CG1390" s="211"/>
      <c r="CI1390" s="209"/>
      <c r="CJ1390" s="209"/>
      <c r="ES1390" s="165"/>
      <c r="ET1390" s="165"/>
      <c r="EU1390" s="166"/>
      <c r="EV1390" s="209"/>
      <c r="EW1390" s="211"/>
      <c r="EX1390" s="211"/>
      <c r="EY1390" s="211"/>
      <c r="EZ1390" s="211"/>
      <c r="FA1390" s="211"/>
      <c r="FD1390" s="165"/>
      <c r="FE1390" s="165"/>
      <c r="FF1390" s="166"/>
      <c r="FG1390" s="209"/>
      <c r="FH1390" s="211"/>
      <c r="FI1390" s="211"/>
      <c r="FJ1390" s="211"/>
      <c r="FK1390" s="211"/>
      <c r="FL1390" s="211"/>
    </row>
    <row r="1391" spans="9:168">
      <c r="I1391" s="221">
        <f t="shared" si="642"/>
        <v>187</v>
      </c>
      <c r="J1391" s="159">
        <f>'v-t_chart'!C1388</f>
        <v>46.6</v>
      </c>
      <c r="K1391" s="204">
        <f t="shared" ca="1" si="621"/>
        <v>136.4914</v>
      </c>
      <c r="L1391" s="205" t="b">
        <f>IF('Input&amp;Output'!$C$3=10,phase_chart!C1388,IF('Input&amp;Output'!$C$3=21,phase_chart!G1388,IF('Input&amp;Output'!$C$3=22,phase_chart!K1388,IF('Input&amp;Output'!$C$3=31,phase_chart!O1388,IF('Input&amp;Output'!$C$3=32,phase_chart!S1388,"")))))</f>
        <v>0</v>
      </c>
      <c r="M1391" s="206" t="b">
        <f>IF('Input&amp;Output'!$C$3=10,phase_chart!D1388,IF('Input&amp;Output'!$C$3=21,phase_chart!H1388,IF('Input&amp;Output'!$C$3=22,phase_chart!L1388,IF('Input&amp;Output'!$C$3=31,phase_chart!P1388,IF('Input&amp;Output'!$C$3=32,phase_chart!T1388,"")))))</f>
        <v>1</v>
      </c>
      <c r="N1391" s="205" t="b">
        <f>IF('Input&amp;Output'!$C$3=10,phase_chart!E1388,IF('Input&amp;Output'!$C$3=21,phase_chart!I1388,IF('Input&amp;Output'!$C$3=22,phase_chart!M1388,IF('Input&amp;Output'!$C$3=31,phase_chart!Q1388,IF('Input&amp;Output'!$C$3=32,phase_chart!U1388,"")))))</f>
        <v>0</v>
      </c>
      <c r="P1391" s="159">
        <f ca="1">IF(NOT($J1391=0),IF($J1391&lt;IF($P1390=0,0,VLOOKUP(P1390,tbL!$M$37:$Q$43,IF(L1391=TRUE,2,4))),IF($J1391&gt;=VLOOKUP(P1390,tbL!$M$37:$Q$43,IF(L1391=TRUE,3,5)),$P1390,IF(AND(L1390=TRUE,L1391=TRUE),$P1390,$P1390-1)),IF(AND(L1391=TRUE,J1391=VLOOKUP(P1390,tbL!$M$37:$Q$43,IF(L1391=TRUE,2,4))),P1390,IF($P1390+1&gt;$C$12,$C$12,$P1390+1))),0)</f>
        <v>1</v>
      </c>
      <c r="Q1391" s="159">
        <f t="shared" ca="1" si="623"/>
        <v>1</v>
      </c>
      <c r="R1391" s="207">
        <f t="shared" si="645"/>
        <v>0</v>
      </c>
      <c r="S1391" s="208"/>
      <c r="T1391" s="159">
        <f t="shared" si="640"/>
        <v>0</v>
      </c>
      <c r="U1391" s="209" t="str">
        <f ca="1">IF(AND(T1391=-1,N1391=TRUE),"*",IF(AND(U1390="*",N1391=TRUE),"*",IF(AND(AND(L1391=TRUE,U1390="*"),J1391&lt;VLOOKUP(V1390+1,tbL!$M$38:$O$43,3)),"*","")))</f>
        <v/>
      </c>
      <c r="V1391" s="204">
        <f t="shared" ca="1" si="624"/>
        <v>1</v>
      </c>
      <c r="Y1391" s="159" t="str">
        <f t="shared" ca="1" si="625"/>
        <v/>
      </c>
      <c r="Z1391" s="159" t="str">
        <f t="shared" si="626"/>
        <v/>
      </c>
      <c r="AA1391" s="159">
        <f t="shared" ca="1" si="646"/>
        <v>1</v>
      </c>
      <c r="AC1391" s="161" t="str">
        <f t="shared" ca="1" si="627"/>
        <v/>
      </c>
      <c r="AD1391" s="161">
        <f t="shared" ca="1" si="628"/>
        <v>1</v>
      </c>
      <c r="AE1391" s="161" t="str">
        <f t="shared" ca="1" si="648"/>
        <v/>
      </c>
      <c r="AF1391" s="161">
        <f t="shared" ca="1" si="629"/>
        <v>1</v>
      </c>
      <c r="AG1391" s="161" t="str">
        <f t="shared" ca="1" si="630"/>
        <v/>
      </c>
      <c r="AH1391" s="161">
        <f t="shared" ca="1" si="631"/>
        <v>1</v>
      </c>
      <c r="AI1391" s="161" t="str">
        <f t="shared" ca="1" si="632"/>
        <v/>
      </c>
      <c r="AJ1391" s="161">
        <f t="shared" ca="1" si="633"/>
        <v>1</v>
      </c>
      <c r="AL1391" s="161" t="str">
        <f t="shared" ca="1" si="634"/>
        <v/>
      </c>
      <c r="AM1391" s="161">
        <f t="shared" ca="1" si="644"/>
        <v>1</v>
      </c>
      <c r="AN1391" s="161" t="str">
        <f t="shared" ca="1" si="635"/>
        <v/>
      </c>
      <c r="AO1391" s="161">
        <f t="shared" ca="1" si="643"/>
        <v>1</v>
      </c>
      <c r="AP1391" s="161" t="str">
        <f t="shared" ca="1" si="636"/>
        <v/>
      </c>
      <c r="AQ1391" s="161">
        <f t="shared" ca="1" si="641"/>
        <v>1</v>
      </c>
      <c r="AR1391" s="161" t="str">
        <f t="shared" ca="1" si="637"/>
        <v/>
      </c>
      <c r="AS1391" s="161">
        <f t="shared" ca="1" si="638"/>
        <v>1</v>
      </c>
      <c r="AT1391" s="159" t="str">
        <f t="shared" ca="1" si="647"/>
        <v/>
      </c>
      <c r="AU1391" s="210">
        <f t="shared" ca="1" si="622"/>
        <v>14</v>
      </c>
      <c r="AV1391" s="209"/>
      <c r="AW1391" s="204">
        <f t="shared" si="639"/>
        <v>16750.111111111095</v>
      </c>
      <c r="AX1391" s="159"/>
      <c r="AZ1391" s="159"/>
      <c r="BM1391" s="207"/>
      <c r="BN1391" s="212"/>
      <c r="BP1391" s="209"/>
      <c r="BQ1391" s="211"/>
      <c r="BR1391" s="211"/>
      <c r="BS1391" s="211"/>
      <c r="BT1391" s="211"/>
      <c r="BU1391" s="211"/>
      <c r="BV1391" s="211"/>
      <c r="BW1391" s="211"/>
      <c r="BX1391" s="211"/>
      <c r="BY1391" s="211"/>
      <c r="BZ1391" s="211"/>
      <c r="CA1391" s="209"/>
      <c r="CB1391" s="224"/>
      <c r="CC1391" s="204"/>
      <c r="CD1391" s="204"/>
      <c r="CE1391" s="204"/>
      <c r="CF1391" s="211"/>
      <c r="CG1391" s="211"/>
      <c r="CI1391" s="209"/>
      <c r="CJ1391" s="209"/>
      <c r="ES1391" s="165"/>
      <c r="ET1391" s="165"/>
      <c r="EU1391" s="166"/>
      <c r="EV1391" s="209"/>
      <c r="EW1391" s="211"/>
      <c r="EX1391" s="211"/>
      <c r="EY1391" s="211"/>
      <c r="EZ1391" s="211"/>
      <c r="FA1391" s="211"/>
      <c r="FD1391" s="165"/>
      <c r="FE1391" s="165"/>
      <c r="FF1391" s="166"/>
      <c r="FG1391" s="209"/>
      <c r="FH1391" s="211"/>
      <c r="FI1391" s="211"/>
      <c r="FJ1391" s="211"/>
      <c r="FK1391" s="211"/>
      <c r="FL1391" s="211"/>
    </row>
    <row r="1392" spans="9:168">
      <c r="I1392" s="221">
        <f t="shared" si="642"/>
        <v>188</v>
      </c>
      <c r="J1392" s="159">
        <f>'v-t_chart'!C1389</f>
        <v>46.3</v>
      </c>
      <c r="K1392" s="204">
        <f t="shared" ca="1" si="621"/>
        <v>135.61269999999999</v>
      </c>
      <c r="L1392" s="205" t="b">
        <f>IF('Input&amp;Output'!$C$3=10,phase_chart!C1389,IF('Input&amp;Output'!$C$3=21,phase_chart!G1389,IF('Input&amp;Output'!$C$3=22,phase_chart!K1389,IF('Input&amp;Output'!$C$3=31,phase_chart!O1389,IF('Input&amp;Output'!$C$3=32,phase_chart!S1389,"")))))</f>
        <v>0</v>
      </c>
      <c r="M1392" s="206" t="b">
        <f>IF('Input&amp;Output'!$C$3=10,phase_chart!D1389,IF('Input&amp;Output'!$C$3=21,phase_chart!H1389,IF('Input&amp;Output'!$C$3=22,phase_chart!L1389,IF('Input&amp;Output'!$C$3=31,phase_chart!P1389,IF('Input&amp;Output'!$C$3=32,phase_chart!T1389,"")))))</f>
        <v>1</v>
      </c>
      <c r="N1392" s="205" t="b">
        <f>IF('Input&amp;Output'!$C$3=10,phase_chart!E1389,IF('Input&amp;Output'!$C$3=21,phase_chart!I1389,IF('Input&amp;Output'!$C$3=22,phase_chart!M1389,IF('Input&amp;Output'!$C$3=31,phase_chart!Q1389,IF('Input&amp;Output'!$C$3=32,phase_chart!U1389,"")))))</f>
        <v>0</v>
      </c>
      <c r="P1392" s="159">
        <f ca="1">IF(NOT($J1392=0),IF($J1392&lt;IF($P1391=0,0,VLOOKUP(P1391,tbL!$M$37:$Q$43,IF(L1392=TRUE,2,4))),IF($J1392&gt;=VLOOKUP(P1391,tbL!$M$37:$Q$43,IF(L1392=TRUE,3,5)),$P1391,IF(AND(L1391=TRUE,L1392=TRUE),$P1391,$P1391-1)),IF(AND(L1392=TRUE,J1392=VLOOKUP(P1391,tbL!$M$37:$Q$43,IF(L1392=TRUE,2,4))),P1391,IF($P1391+1&gt;$C$12,$C$12,$P1391+1))),0)</f>
        <v>1</v>
      </c>
      <c r="Q1392" s="159">
        <f t="shared" ca="1" si="623"/>
        <v>1</v>
      </c>
      <c r="R1392" s="207">
        <f t="shared" si="645"/>
        <v>0</v>
      </c>
      <c r="S1392" s="208"/>
      <c r="T1392" s="159">
        <f t="shared" si="640"/>
        <v>0</v>
      </c>
      <c r="U1392" s="209" t="str">
        <f ca="1">IF(AND(T1392=-1,N1392=TRUE),"*",IF(AND(U1391="*",N1392=TRUE),"*",IF(AND(AND(L1392=TRUE,U1391="*"),J1392&lt;VLOOKUP(V1391+1,tbL!$M$38:$O$43,3)),"*","")))</f>
        <v/>
      </c>
      <c r="V1392" s="204">
        <f t="shared" ca="1" si="624"/>
        <v>1</v>
      </c>
      <c r="Y1392" s="159" t="str">
        <f t="shared" ca="1" si="625"/>
        <v/>
      </c>
      <c r="Z1392" s="159" t="str">
        <f t="shared" si="626"/>
        <v/>
      </c>
      <c r="AA1392" s="159">
        <f t="shared" ca="1" si="646"/>
        <v>1</v>
      </c>
      <c r="AC1392" s="161" t="str">
        <f t="shared" ca="1" si="627"/>
        <v/>
      </c>
      <c r="AD1392" s="161">
        <f t="shared" ca="1" si="628"/>
        <v>1</v>
      </c>
      <c r="AE1392" s="161" t="str">
        <f t="shared" ca="1" si="648"/>
        <v/>
      </c>
      <c r="AF1392" s="161">
        <f t="shared" ca="1" si="629"/>
        <v>1</v>
      </c>
      <c r="AG1392" s="161" t="str">
        <f t="shared" ca="1" si="630"/>
        <v/>
      </c>
      <c r="AH1392" s="161">
        <f t="shared" ca="1" si="631"/>
        <v>1</v>
      </c>
      <c r="AI1392" s="161" t="str">
        <f t="shared" ca="1" si="632"/>
        <v/>
      </c>
      <c r="AJ1392" s="161">
        <f t="shared" ca="1" si="633"/>
        <v>1</v>
      </c>
      <c r="AL1392" s="161" t="str">
        <f t="shared" ca="1" si="634"/>
        <v/>
      </c>
      <c r="AM1392" s="161">
        <f t="shared" ca="1" si="644"/>
        <v>1</v>
      </c>
      <c r="AN1392" s="161" t="str">
        <f t="shared" ca="1" si="635"/>
        <v/>
      </c>
      <c r="AO1392" s="161">
        <f t="shared" ca="1" si="643"/>
        <v>1</v>
      </c>
      <c r="AP1392" s="161" t="str">
        <f t="shared" ca="1" si="636"/>
        <v/>
      </c>
      <c r="AQ1392" s="161">
        <f t="shared" ca="1" si="641"/>
        <v>1</v>
      </c>
      <c r="AR1392" s="161" t="str">
        <f t="shared" ca="1" si="637"/>
        <v/>
      </c>
      <c r="AS1392" s="161">
        <f t="shared" ca="1" si="638"/>
        <v>1</v>
      </c>
      <c r="AT1392" s="159" t="str">
        <f t="shared" ca="1" si="647"/>
        <v/>
      </c>
      <c r="AU1392" s="210">
        <f t="shared" ca="1" si="622"/>
        <v>14</v>
      </c>
      <c r="AV1392" s="209"/>
      <c r="AW1392" s="204">
        <f t="shared" si="639"/>
        <v>16762.972222222204</v>
      </c>
      <c r="AX1392" s="159"/>
      <c r="AZ1392" s="159"/>
      <c r="BM1392" s="207"/>
      <c r="BN1392" s="212"/>
      <c r="BP1392" s="209"/>
      <c r="BQ1392" s="211"/>
      <c r="BR1392" s="211"/>
      <c r="BS1392" s="211"/>
      <c r="BT1392" s="211"/>
      <c r="BU1392" s="211"/>
      <c r="BV1392" s="211"/>
      <c r="BW1392" s="211"/>
      <c r="BX1392" s="211"/>
      <c r="BY1392" s="211"/>
      <c r="BZ1392" s="211"/>
      <c r="CA1392" s="209"/>
      <c r="CB1392" s="224"/>
      <c r="CC1392" s="204"/>
      <c r="CD1392" s="204"/>
      <c r="CE1392" s="204"/>
      <c r="CF1392" s="211"/>
      <c r="CG1392" s="211"/>
      <c r="CI1392" s="209"/>
      <c r="CJ1392" s="209"/>
      <c r="ES1392" s="165"/>
      <c r="ET1392" s="165"/>
      <c r="EU1392" s="166"/>
      <c r="EV1392" s="209"/>
      <c r="EW1392" s="211"/>
      <c r="EX1392" s="211"/>
      <c r="EY1392" s="211"/>
      <c r="EZ1392" s="211"/>
      <c r="FA1392" s="211"/>
      <c r="FD1392" s="165"/>
      <c r="FE1392" s="165"/>
      <c r="FF1392" s="166"/>
      <c r="FG1392" s="209"/>
      <c r="FH1392" s="211"/>
      <c r="FI1392" s="211"/>
      <c r="FJ1392" s="211"/>
      <c r="FK1392" s="211"/>
      <c r="FL1392" s="211"/>
    </row>
    <row r="1393" spans="9:168">
      <c r="I1393" s="221">
        <f t="shared" si="642"/>
        <v>189</v>
      </c>
      <c r="J1393" s="159">
        <f>'v-t_chart'!C1390</f>
        <v>46.1</v>
      </c>
      <c r="K1393" s="204">
        <f t="shared" ca="1" si="621"/>
        <v>135.02689999999998</v>
      </c>
      <c r="L1393" s="205" t="b">
        <f>IF('Input&amp;Output'!$C$3=10,phase_chart!C1390,IF('Input&amp;Output'!$C$3=21,phase_chart!G1390,IF('Input&amp;Output'!$C$3=22,phase_chart!K1390,IF('Input&amp;Output'!$C$3=31,phase_chart!O1390,IF('Input&amp;Output'!$C$3=32,phase_chart!S1390,"")))))</f>
        <v>0</v>
      </c>
      <c r="M1393" s="206" t="b">
        <f>IF('Input&amp;Output'!$C$3=10,phase_chart!D1390,IF('Input&amp;Output'!$C$3=21,phase_chart!H1390,IF('Input&amp;Output'!$C$3=22,phase_chart!L1390,IF('Input&amp;Output'!$C$3=31,phase_chart!P1390,IF('Input&amp;Output'!$C$3=32,phase_chart!T1390,"")))))</f>
        <v>1</v>
      </c>
      <c r="N1393" s="205" t="b">
        <f>IF('Input&amp;Output'!$C$3=10,phase_chart!E1390,IF('Input&amp;Output'!$C$3=21,phase_chart!I1390,IF('Input&amp;Output'!$C$3=22,phase_chart!M1390,IF('Input&amp;Output'!$C$3=31,phase_chart!Q1390,IF('Input&amp;Output'!$C$3=32,phase_chart!U1390,"")))))</f>
        <v>0</v>
      </c>
      <c r="P1393" s="159">
        <f ca="1">IF(NOT($J1393=0),IF($J1393&lt;IF($P1392=0,0,VLOOKUP(P1392,tbL!$M$37:$Q$43,IF(L1393=TRUE,2,4))),IF($J1393&gt;=VLOOKUP(P1392,tbL!$M$37:$Q$43,IF(L1393=TRUE,3,5)),$P1392,IF(AND(L1392=TRUE,L1393=TRUE),$P1392,$P1392-1)),IF(AND(L1393=TRUE,J1393=VLOOKUP(P1392,tbL!$M$37:$Q$43,IF(L1393=TRUE,2,4))),P1392,IF($P1392+1&gt;$C$12,$C$12,$P1392+1))),0)</f>
        <v>1</v>
      </c>
      <c r="Q1393" s="159">
        <f t="shared" ca="1" si="623"/>
        <v>1</v>
      </c>
      <c r="R1393" s="207">
        <f t="shared" si="645"/>
        <v>0</v>
      </c>
      <c r="S1393" s="208"/>
      <c r="T1393" s="159">
        <f t="shared" si="640"/>
        <v>0</v>
      </c>
      <c r="U1393" s="209" t="str">
        <f ca="1">IF(AND(T1393=-1,N1393=TRUE),"*",IF(AND(U1392="*",N1393=TRUE),"*",IF(AND(AND(L1393=TRUE,U1392="*"),J1393&lt;VLOOKUP(V1392+1,tbL!$M$38:$O$43,3)),"*","")))</f>
        <v/>
      </c>
      <c r="V1393" s="204">
        <f t="shared" ca="1" si="624"/>
        <v>1</v>
      </c>
      <c r="Y1393" s="159" t="str">
        <f t="shared" ca="1" si="625"/>
        <v/>
      </c>
      <c r="Z1393" s="159" t="str">
        <f t="shared" si="626"/>
        <v/>
      </c>
      <c r="AA1393" s="159">
        <f t="shared" ca="1" si="646"/>
        <v>1</v>
      </c>
      <c r="AC1393" s="161" t="str">
        <f t="shared" ca="1" si="627"/>
        <v/>
      </c>
      <c r="AD1393" s="161">
        <f t="shared" ca="1" si="628"/>
        <v>1</v>
      </c>
      <c r="AE1393" s="161" t="str">
        <f t="shared" ca="1" si="648"/>
        <v/>
      </c>
      <c r="AF1393" s="161">
        <f t="shared" ca="1" si="629"/>
        <v>1</v>
      </c>
      <c r="AG1393" s="161" t="str">
        <f t="shared" ca="1" si="630"/>
        <v/>
      </c>
      <c r="AH1393" s="161">
        <f t="shared" ca="1" si="631"/>
        <v>1</v>
      </c>
      <c r="AI1393" s="161" t="str">
        <f t="shared" ca="1" si="632"/>
        <v/>
      </c>
      <c r="AJ1393" s="161">
        <f t="shared" ca="1" si="633"/>
        <v>1</v>
      </c>
      <c r="AL1393" s="161" t="str">
        <f t="shared" ca="1" si="634"/>
        <v/>
      </c>
      <c r="AM1393" s="161">
        <f t="shared" ca="1" si="644"/>
        <v>1</v>
      </c>
      <c r="AN1393" s="161" t="str">
        <f t="shared" ca="1" si="635"/>
        <v/>
      </c>
      <c r="AO1393" s="161">
        <f t="shared" ca="1" si="643"/>
        <v>1</v>
      </c>
      <c r="AP1393" s="161" t="str">
        <f t="shared" ca="1" si="636"/>
        <v/>
      </c>
      <c r="AQ1393" s="161">
        <f t="shared" ca="1" si="641"/>
        <v>1</v>
      </c>
      <c r="AR1393" s="161" t="str">
        <f t="shared" ca="1" si="637"/>
        <v/>
      </c>
      <c r="AS1393" s="161">
        <f t="shared" ca="1" si="638"/>
        <v>1</v>
      </c>
      <c r="AT1393" s="159" t="str">
        <f t="shared" ca="1" si="647"/>
        <v/>
      </c>
      <c r="AU1393" s="210">
        <f t="shared" ca="1" si="622"/>
        <v>14</v>
      </c>
      <c r="AV1393" s="209"/>
      <c r="AW1393" s="204">
        <f t="shared" si="639"/>
        <v>16775.777777777759</v>
      </c>
      <c r="AX1393" s="159"/>
      <c r="AZ1393" s="159"/>
      <c r="BM1393" s="207"/>
      <c r="BN1393" s="212"/>
      <c r="BP1393" s="209"/>
      <c r="BQ1393" s="211"/>
      <c r="BR1393" s="211"/>
      <c r="BS1393" s="211"/>
      <c r="BT1393" s="211"/>
      <c r="BU1393" s="211"/>
      <c r="BV1393" s="211"/>
      <c r="BW1393" s="211"/>
      <c r="BX1393" s="211"/>
      <c r="BY1393" s="211"/>
      <c r="BZ1393" s="211"/>
      <c r="CA1393" s="209"/>
      <c r="CB1393" s="224"/>
      <c r="CC1393" s="204"/>
      <c r="CD1393" s="204"/>
      <c r="CE1393" s="204"/>
      <c r="CF1393" s="211"/>
      <c r="CG1393" s="211"/>
      <c r="CI1393" s="209"/>
      <c r="CJ1393" s="209"/>
      <c r="ES1393" s="165"/>
      <c r="ET1393" s="165"/>
      <c r="EU1393" s="166"/>
      <c r="EV1393" s="209"/>
      <c r="EW1393" s="211"/>
      <c r="EX1393" s="211"/>
      <c r="EY1393" s="211"/>
      <c r="EZ1393" s="211"/>
      <c r="FA1393" s="211"/>
      <c r="FD1393" s="165"/>
      <c r="FE1393" s="165"/>
      <c r="FF1393" s="166"/>
      <c r="FG1393" s="209"/>
      <c r="FH1393" s="211"/>
      <c r="FI1393" s="211"/>
      <c r="FJ1393" s="211"/>
      <c r="FK1393" s="211"/>
      <c r="FL1393" s="211"/>
    </row>
    <row r="1394" spans="9:168">
      <c r="I1394" s="221">
        <f t="shared" si="642"/>
        <v>190</v>
      </c>
      <c r="J1394" s="159">
        <f>'v-t_chart'!C1391</f>
        <v>46.1</v>
      </c>
      <c r="K1394" s="204">
        <f t="shared" ca="1" si="621"/>
        <v>135.02689999999998</v>
      </c>
      <c r="L1394" s="205" t="b">
        <f>IF('Input&amp;Output'!$C$3=10,phase_chart!C1391,IF('Input&amp;Output'!$C$3=21,phase_chart!G1391,IF('Input&amp;Output'!$C$3=22,phase_chart!K1391,IF('Input&amp;Output'!$C$3=31,phase_chart!O1391,IF('Input&amp;Output'!$C$3=32,phase_chart!S1391,"")))))</f>
        <v>1</v>
      </c>
      <c r="M1394" s="206" t="b">
        <f>IF('Input&amp;Output'!$C$3=10,phase_chart!D1391,IF('Input&amp;Output'!$C$3=21,phase_chart!H1391,IF('Input&amp;Output'!$C$3=22,phase_chart!L1391,IF('Input&amp;Output'!$C$3=31,phase_chart!P1391,IF('Input&amp;Output'!$C$3=32,phase_chart!T1391,"")))))</f>
        <v>0</v>
      </c>
      <c r="N1394" s="205" t="b">
        <f>IF('Input&amp;Output'!$C$3=10,phase_chart!E1391,IF('Input&amp;Output'!$C$3=21,phase_chart!I1391,IF('Input&amp;Output'!$C$3=22,phase_chart!M1391,IF('Input&amp;Output'!$C$3=31,phase_chart!Q1391,IF('Input&amp;Output'!$C$3=32,phase_chart!U1391,"")))))</f>
        <v>0</v>
      </c>
      <c r="P1394" s="159">
        <f ca="1">IF(NOT($J1394=0),IF($J1394&lt;IF($P1393=0,0,VLOOKUP(P1393,tbL!$M$37:$Q$43,IF(L1394=TRUE,2,4))),IF($J1394&gt;=VLOOKUP(P1393,tbL!$M$37:$Q$43,IF(L1394=TRUE,3,5)),$P1393,IF(AND(L1393=TRUE,L1394=TRUE),$P1393,$P1393-1)),IF(AND(L1394=TRUE,J1394=VLOOKUP(P1393,tbL!$M$37:$Q$43,IF(L1394=TRUE,2,4))),P1393,IF($P1393+1&gt;$C$12,$C$12,$P1393+1))),0)</f>
        <v>1</v>
      </c>
      <c r="Q1394" s="159">
        <f t="shared" ca="1" si="623"/>
        <v>1</v>
      </c>
      <c r="R1394" s="207">
        <f t="shared" ref="R1394:R1420" ca="1" si="649">IF(L1394=TRUE,IF(OR(K1393=0,R1393=1),1,0),0)</f>
        <v>0</v>
      </c>
      <c r="S1394" s="208"/>
      <c r="T1394" s="159">
        <f t="shared" si="640"/>
        <v>0</v>
      </c>
      <c r="U1394" s="209" t="str">
        <f ca="1">IF(AND(T1394=-1,N1394=TRUE),"*",IF(AND(U1393="*",N1394=TRUE),"*",IF(AND(AND(L1394=TRUE,U1393="*"),J1394&lt;VLOOKUP(V1393+1,tbL!$M$38:$O$43,3)),"*","")))</f>
        <v/>
      </c>
      <c r="V1394" s="204">
        <f t="shared" ca="1" si="624"/>
        <v>1</v>
      </c>
      <c r="Y1394" s="159" t="str">
        <f t="shared" ca="1" si="625"/>
        <v/>
      </c>
      <c r="Z1394" s="159" t="str">
        <f t="shared" si="626"/>
        <v/>
      </c>
      <c r="AA1394" s="159">
        <f t="shared" ca="1" si="646"/>
        <v>1</v>
      </c>
      <c r="AC1394" s="161" t="str">
        <f t="shared" ca="1" si="627"/>
        <v/>
      </c>
      <c r="AD1394" s="161">
        <f t="shared" ca="1" si="628"/>
        <v>1</v>
      </c>
      <c r="AE1394" s="161" t="str">
        <f t="shared" ca="1" si="648"/>
        <v/>
      </c>
      <c r="AF1394" s="161">
        <f t="shared" ca="1" si="629"/>
        <v>1</v>
      </c>
      <c r="AG1394" s="161" t="str">
        <f t="shared" ca="1" si="630"/>
        <v/>
      </c>
      <c r="AH1394" s="161">
        <f t="shared" ca="1" si="631"/>
        <v>1</v>
      </c>
      <c r="AI1394" s="161" t="str">
        <f t="shared" ca="1" si="632"/>
        <v/>
      </c>
      <c r="AJ1394" s="161">
        <f t="shared" ca="1" si="633"/>
        <v>1</v>
      </c>
      <c r="AL1394" s="161" t="str">
        <f t="shared" ca="1" si="634"/>
        <v/>
      </c>
      <c r="AM1394" s="161">
        <f t="shared" ca="1" si="644"/>
        <v>1</v>
      </c>
      <c r="AN1394" s="161" t="str">
        <f t="shared" ca="1" si="635"/>
        <v/>
      </c>
      <c r="AO1394" s="161">
        <f t="shared" ca="1" si="643"/>
        <v>1</v>
      </c>
      <c r="AP1394" s="161" t="str">
        <f t="shared" ca="1" si="636"/>
        <v/>
      </c>
      <c r="AQ1394" s="161">
        <f t="shared" ca="1" si="641"/>
        <v>1</v>
      </c>
      <c r="AR1394" s="161" t="str">
        <f t="shared" ca="1" si="637"/>
        <v/>
      </c>
      <c r="AS1394" s="161">
        <f t="shared" ca="1" si="638"/>
        <v>1</v>
      </c>
      <c r="AT1394" s="159" t="str">
        <f t="shared" ca="1" si="647"/>
        <v/>
      </c>
      <c r="AU1394" s="210">
        <f t="shared" ca="1" si="622"/>
        <v>14</v>
      </c>
      <c r="AV1394" s="209"/>
      <c r="AW1394" s="204">
        <f t="shared" si="639"/>
        <v>16788.583333333314</v>
      </c>
      <c r="AX1394" s="159"/>
      <c r="AZ1394" s="159"/>
      <c r="BM1394" s="207"/>
      <c r="BN1394" s="212"/>
      <c r="BP1394" s="209"/>
      <c r="BQ1394" s="211"/>
      <c r="BR1394" s="211"/>
      <c r="BS1394" s="211"/>
      <c r="BT1394" s="211"/>
      <c r="BU1394" s="211"/>
      <c r="BV1394" s="211"/>
      <c r="BW1394" s="211"/>
      <c r="BX1394" s="211"/>
      <c r="BY1394" s="211"/>
      <c r="BZ1394" s="211"/>
      <c r="CA1394" s="209"/>
      <c r="CB1394" s="224"/>
      <c r="CC1394" s="204"/>
      <c r="CD1394" s="204"/>
      <c r="CE1394" s="204"/>
      <c r="CF1394" s="211"/>
      <c r="CG1394" s="211"/>
      <c r="CI1394" s="209"/>
      <c r="CJ1394" s="209"/>
      <c r="ES1394" s="165"/>
      <c r="ET1394" s="165"/>
      <c r="EU1394" s="166"/>
      <c r="EV1394" s="209"/>
      <c r="EW1394" s="211"/>
      <c r="EX1394" s="211"/>
      <c r="EY1394" s="211"/>
      <c r="EZ1394" s="211"/>
      <c r="FA1394" s="211"/>
      <c r="FD1394" s="165"/>
      <c r="FE1394" s="165"/>
      <c r="FF1394" s="166"/>
      <c r="FG1394" s="209"/>
      <c r="FH1394" s="211"/>
      <c r="FI1394" s="211"/>
      <c r="FJ1394" s="211"/>
      <c r="FK1394" s="211"/>
      <c r="FL1394" s="211"/>
    </row>
    <row r="1395" spans="9:168">
      <c r="I1395" s="221">
        <f t="shared" si="642"/>
        <v>191</v>
      </c>
      <c r="J1395" s="159">
        <f>'v-t_chart'!C1392</f>
        <v>46.5</v>
      </c>
      <c r="K1395" s="204">
        <f t="shared" ca="1" si="621"/>
        <v>136.1985</v>
      </c>
      <c r="L1395" s="205" t="b">
        <f>IF('Input&amp;Output'!$C$3=10,phase_chart!C1392,IF('Input&amp;Output'!$C$3=21,phase_chart!G1392,IF('Input&amp;Output'!$C$3=22,phase_chart!K1392,IF('Input&amp;Output'!$C$3=31,phase_chart!O1392,IF('Input&amp;Output'!$C$3=32,phase_chart!S1392,"")))))</f>
        <v>1</v>
      </c>
      <c r="M1395" s="206" t="b">
        <f>IF('Input&amp;Output'!$C$3=10,phase_chart!D1392,IF('Input&amp;Output'!$C$3=21,phase_chart!H1392,IF('Input&amp;Output'!$C$3=22,phase_chart!L1392,IF('Input&amp;Output'!$C$3=31,phase_chart!P1392,IF('Input&amp;Output'!$C$3=32,phase_chart!T1392,"")))))</f>
        <v>0</v>
      </c>
      <c r="N1395" s="205" t="b">
        <f>IF('Input&amp;Output'!$C$3=10,phase_chart!E1392,IF('Input&amp;Output'!$C$3=21,phase_chart!I1392,IF('Input&amp;Output'!$C$3=22,phase_chart!M1392,IF('Input&amp;Output'!$C$3=31,phase_chart!Q1392,IF('Input&amp;Output'!$C$3=32,phase_chart!U1392,"")))))</f>
        <v>0</v>
      </c>
      <c r="P1395" s="159">
        <f ca="1">IF(NOT($J1395=0),IF($J1395&lt;IF($P1394=0,0,VLOOKUP(P1394,tbL!$M$37:$Q$43,IF(L1395=TRUE,2,4))),IF($J1395&gt;=VLOOKUP(P1394,tbL!$M$37:$Q$43,IF(L1395=TRUE,3,5)),$P1394,IF(AND(L1394=TRUE,L1395=TRUE),$P1394,$P1394-1)),IF(AND(L1395=TRUE,J1395=VLOOKUP(P1394,tbL!$M$37:$Q$43,IF(L1395=TRUE,2,4))),P1394,IF($P1394+1&gt;$C$12,$C$12,$P1394+1))),0)</f>
        <v>1</v>
      </c>
      <c r="Q1395" s="159">
        <f t="shared" ca="1" si="623"/>
        <v>1</v>
      </c>
      <c r="R1395" s="207">
        <f t="shared" ca="1" si="649"/>
        <v>0</v>
      </c>
      <c r="S1395" s="208"/>
      <c r="T1395" s="159">
        <f t="shared" si="640"/>
        <v>0</v>
      </c>
      <c r="U1395" s="209" t="str">
        <f ca="1">IF(AND(T1395=-1,N1395=TRUE),"*",IF(AND(U1394="*",N1395=TRUE),"*",IF(AND(AND(L1395=TRUE,U1394="*"),J1395&lt;VLOOKUP(V1394+1,tbL!$M$38:$O$43,3)),"*","")))</f>
        <v/>
      </c>
      <c r="V1395" s="204">
        <f t="shared" ca="1" si="624"/>
        <v>1</v>
      </c>
      <c r="Y1395" s="159" t="str">
        <f t="shared" ca="1" si="625"/>
        <v/>
      </c>
      <c r="Z1395" s="159" t="str">
        <f t="shared" si="626"/>
        <v/>
      </c>
      <c r="AA1395" s="159">
        <f t="shared" ca="1" si="646"/>
        <v>1</v>
      </c>
      <c r="AC1395" s="161" t="str">
        <f t="shared" ca="1" si="627"/>
        <v/>
      </c>
      <c r="AD1395" s="161">
        <f t="shared" ca="1" si="628"/>
        <v>1</v>
      </c>
      <c r="AE1395" s="161" t="str">
        <f t="shared" ca="1" si="648"/>
        <v/>
      </c>
      <c r="AF1395" s="161">
        <f t="shared" ca="1" si="629"/>
        <v>1</v>
      </c>
      <c r="AG1395" s="161" t="str">
        <f t="shared" ca="1" si="630"/>
        <v/>
      </c>
      <c r="AH1395" s="161">
        <f t="shared" ca="1" si="631"/>
        <v>1</v>
      </c>
      <c r="AI1395" s="161" t="str">
        <f t="shared" ca="1" si="632"/>
        <v/>
      </c>
      <c r="AJ1395" s="161">
        <f t="shared" ca="1" si="633"/>
        <v>1</v>
      </c>
      <c r="AL1395" s="161" t="str">
        <f t="shared" ca="1" si="634"/>
        <v/>
      </c>
      <c r="AM1395" s="161">
        <f t="shared" ca="1" si="644"/>
        <v>1</v>
      </c>
      <c r="AN1395" s="161" t="str">
        <f t="shared" ca="1" si="635"/>
        <v/>
      </c>
      <c r="AO1395" s="161">
        <f t="shared" ca="1" si="643"/>
        <v>1</v>
      </c>
      <c r="AP1395" s="161" t="str">
        <f t="shared" ca="1" si="636"/>
        <v/>
      </c>
      <c r="AQ1395" s="161">
        <f t="shared" ca="1" si="641"/>
        <v>1</v>
      </c>
      <c r="AR1395" s="161" t="str">
        <f t="shared" ca="1" si="637"/>
        <v/>
      </c>
      <c r="AS1395" s="161">
        <f t="shared" ca="1" si="638"/>
        <v>1</v>
      </c>
      <c r="AT1395" s="159" t="str">
        <f t="shared" ca="1" si="647"/>
        <v/>
      </c>
      <c r="AU1395" s="210">
        <f t="shared" ca="1" si="622"/>
        <v>14</v>
      </c>
      <c r="AV1395" s="209"/>
      <c r="AW1395" s="204">
        <f t="shared" si="639"/>
        <v>16801.499999999982</v>
      </c>
      <c r="AX1395" s="159"/>
      <c r="AZ1395" s="159"/>
      <c r="BM1395" s="207"/>
      <c r="BN1395" s="212"/>
      <c r="BP1395" s="209"/>
      <c r="BQ1395" s="211"/>
      <c r="BR1395" s="211"/>
      <c r="BS1395" s="211"/>
      <c r="BT1395" s="211"/>
      <c r="BU1395" s="211"/>
      <c r="BV1395" s="211"/>
      <c r="BW1395" s="211"/>
      <c r="BX1395" s="211"/>
      <c r="BY1395" s="211"/>
      <c r="BZ1395" s="211"/>
      <c r="CA1395" s="209"/>
      <c r="CB1395" s="224"/>
      <c r="CC1395" s="204"/>
      <c r="CD1395" s="204"/>
      <c r="CE1395" s="204"/>
      <c r="CF1395" s="211"/>
      <c r="CG1395" s="211"/>
      <c r="CI1395" s="209"/>
      <c r="CJ1395" s="209"/>
      <c r="ES1395" s="165"/>
      <c r="ET1395" s="165"/>
      <c r="EU1395" s="166"/>
      <c r="EV1395" s="209"/>
      <c r="EW1395" s="211"/>
      <c r="EX1395" s="211"/>
      <c r="EY1395" s="211"/>
      <c r="EZ1395" s="211"/>
      <c r="FA1395" s="211"/>
      <c r="FD1395" s="165"/>
      <c r="FE1395" s="165"/>
      <c r="FF1395" s="166"/>
      <c r="FG1395" s="209"/>
      <c r="FH1395" s="211"/>
      <c r="FI1395" s="211"/>
      <c r="FJ1395" s="211"/>
      <c r="FK1395" s="211"/>
      <c r="FL1395" s="211"/>
    </row>
    <row r="1396" spans="9:168">
      <c r="I1396" s="221">
        <f t="shared" si="642"/>
        <v>192</v>
      </c>
      <c r="J1396" s="159">
        <f>'v-t_chart'!C1393</f>
        <v>47.1</v>
      </c>
      <c r="K1396" s="204">
        <f t="shared" ca="1" si="621"/>
        <v>137.95589999999999</v>
      </c>
      <c r="L1396" s="205" t="b">
        <f>IF('Input&amp;Output'!$C$3=10,phase_chart!C1393,IF('Input&amp;Output'!$C$3=21,phase_chart!G1393,IF('Input&amp;Output'!$C$3=22,phase_chart!K1393,IF('Input&amp;Output'!$C$3=31,phase_chart!O1393,IF('Input&amp;Output'!$C$3=32,phase_chart!S1393,"")))))</f>
        <v>1</v>
      </c>
      <c r="M1396" s="206" t="b">
        <f>IF('Input&amp;Output'!$C$3=10,phase_chart!D1393,IF('Input&amp;Output'!$C$3=21,phase_chart!H1393,IF('Input&amp;Output'!$C$3=22,phase_chart!L1393,IF('Input&amp;Output'!$C$3=31,phase_chart!P1393,IF('Input&amp;Output'!$C$3=32,phase_chart!T1393,"")))))</f>
        <v>0</v>
      </c>
      <c r="N1396" s="205" t="b">
        <f>IF('Input&amp;Output'!$C$3=10,phase_chart!E1393,IF('Input&amp;Output'!$C$3=21,phase_chart!I1393,IF('Input&amp;Output'!$C$3=22,phase_chart!M1393,IF('Input&amp;Output'!$C$3=31,phase_chart!Q1393,IF('Input&amp;Output'!$C$3=32,phase_chart!U1393,"")))))</f>
        <v>0</v>
      </c>
      <c r="P1396" s="159">
        <f ca="1">IF(NOT($J1396=0),IF($J1396&lt;IF($P1395=0,0,VLOOKUP(P1395,tbL!$M$37:$Q$43,IF(L1396=TRUE,2,4))),IF($J1396&gt;=VLOOKUP(P1395,tbL!$M$37:$Q$43,IF(L1396=TRUE,3,5)),$P1395,IF(AND(L1395=TRUE,L1396=TRUE),$P1395,$P1395-1)),IF(AND(L1396=TRUE,J1396=VLOOKUP(P1395,tbL!$M$37:$Q$43,IF(L1396=TRUE,2,4))),P1395,IF($P1395+1&gt;$C$12,$C$12,$P1395+1))),0)</f>
        <v>1</v>
      </c>
      <c r="Q1396" s="159">
        <f t="shared" ca="1" si="623"/>
        <v>1</v>
      </c>
      <c r="R1396" s="207">
        <f t="shared" ca="1" si="649"/>
        <v>0</v>
      </c>
      <c r="S1396" s="208"/>
      <c r="T1396" s="159">
        <f t="shared" si="640"/>
        <v>0</v>
      </c>
      <c r="U1396" s="209" t="str">
        <f ca="1">IF(AND(T1396=-1,N1396=TRUE),"*",IF(AND(U1395="*",N1396=TRUE),"*",IF(AND(AND(L1396=TRUE,U1395="*"),J1396&lt;VLOOKUP(V1395+1,tbL!$M$38:$O$43,3)),"*","")))</f>
        <v/>
      </c>
      <c r="V1396" s="204">
        <f t="shared" ca="1" si="624"/>
        <v>1</v>
      </c>
      <c r="Y1396" s="159" t="str">
        <f t="shared" ca="1" si="625"/>
        <v/>
      </c>
      <c r="Z1396" s="159" t="str">
        <f t="shared" si="626"/>
        <v/>
      </c>
      <c r="AA1396" s="159">
        <f t="shared" ca="1" si="646"/>
        <v>1</v>
      </c>
      <c r="AC1396" s="161" t="str">
        <f t="shared" ca="1" si="627"/>
        <v/>
      </c>
      <c r="AD1396" s="161">
        <f t="shared" ca="1" si="628"/>
        <v>1</v>
      </c>
      <c r="AE1396" s="161" t="str">
        <f t="shared" ca="1" si="648"/>
        <v/>
      </c>
      <c r="AF1396" s="161">
        <f t="shared" ca="1" si="629"/>
        <v>1</v>
      </c>
      <c r="AG1396" s="161" t="str">
        <f t="shared" ca="1" si="630"/>
        <v/>
      </c>
      <c r="AH1396" s="161">
        <f t="shared" ca="1" si="631"/>
        <v>1</v>
      </c>
      <c r="AI1396" s="161" t="str">
        <f t="shared" ca="1" si="632"/>
        <v/>
      </c>
      <c r="AJ1396" s="161">
        <f t="shared" ca="1" si="633"/>
        <v>1</v>
      </c>
      <c r="AL1396" s="161" t="str">
        <f t="shared" ca="1" si="634"/>
        <v/>
      </c>
      <c r="AM1396" s="161">
        <f t="shared" ca="1" si="644"/>
        <v>1</v>
      </c>
      <c r="AN1396" s="161" t="str">
        <f t="shared" ca="1" si="635"/>
        <v/>
      </c>
      <c r="AO1396" s="161">
        <f t="shared" ca="1" si="643"/>
        <v>1</v>
      </c>
      <c r="AP1396" s="161" t="str">
        <f t="shared" ca="1" si="636"/>
        <v/>
      </c>
      <c r="AQ1396" s="161">
        <f t="shared" ca="1" si="641"/>
        <v>1</v>
      </c>
      <c r="AR1396" s="161" t="str">
        <f t="shared" ca="1" si="637"/>
        <v/>
      </c>
      <c r="AS1396" s="161">
        <f t="shared" ca="1" si="638"/>
        <v>1</v>
      </c>
      <c r="AT1396" s="159" t="str">
        <f t="shared" ca="1" si="647"/>
        <v/>
      </c>
      <c r="AU1396" s="210">
        <f t="shared" ca="1" si="622"/>
        <v>14</v>
      </c>
      <c r="AV1396" s="209"/>
      <c r="AW1396" s="204">
        <f t="shared" si="639"/>
        <v>16814.583333333314</v>
      </c>
      <c r="AX1396" s="159"/>
      <c r="AZ1396" s="159"/>
      <c r="BM1396" s="207"/>
      <c r="BN1396" s="212"/>
      <c r="BP1396" s="209"/>
      <c r="BQ1396" s="211"/>
      <c r="BR1396" s="211"/>
      <c r="BS1396" s="211"/>
      <c r="BT1396" s="211"/>
      <c r="BU1396" s="211"/>
      <c r="BV1396" s="211"/>
      <c r="BW1396" s="211"/>
      <c r="BX1396" s="211"/>
      <c r="BY1396" s="211"/>
      <c r="BZ1396" s="211"/>
      <c r="CA1396" s="209"/>
      <c r="CB1396" s="224"/>
      <c r="CC1396" s="204"/>
      <c r="CD1396" s="204"/>
      <c r="CE1396" s="204"/>
      <c r="CF1396" s="211"/>
      <c r="CG1396" s="211"/>
      <c r="CI1396" s="209"/>
      <c r="CJ1396" s="209"/>
      <c r="ES1396" s="165"/>
      <c r="ET1396" s="165"/>
      <c r="EU1396" s="166"/>
      <c r="EV1396" s="209"/>
      <c r="EW1396" s="211"/>
      <c r="EX1396" s="211"/>
      <c r="EY1396" s="211"/>
      <c r="EZ1396" s="211"/>
      <c r="FA1396" s="211"/>
      <c r="FD1396" s="165"/>
      <c r="FE1396" s="165"/>
      <c r="FF1396" s="166"/>
      <c r="FG1396" s="209"/>
      <c r="FH1396" s="211"/>
      <c r="FI1396" s="211"/>
      <c r="FJ1396" s="211"/>
      <c r="FK1396" s="211"/>
      <c r="FL1396" s="211"/>
    </row>
    <row r="1397" spans="9:168">
      <c r="I1397" s="221">
        <f t="shared" si="642"/>
        <v>193</v>
      </c>
      <c r="J1397" s="159">
        <f>'v-t_chart'!C1394</f>
        <v>48.1</v>
      </c>
      <c r="K1397" s="204">
        <f t="shared" ca="1" si="621"/>
        <v>140.88489999999999</v>
      </c>
      <c r="L1397" s="205" t="b">
        <f>IF('Input&amp;Output'!$C$3=10,phase_chart!C1394,IF('Input&amp;Output'!$C$3=21,phase_chart!G1394,IF('Input&amp;Output'!$C$3=22,phase_chart!K1394,IF('Input&amp;Output'!$C$3=31,phase_chart!O1394,IF('Input&amp;Output'!$C$3=32,phase_chart!S1394,"")))))</f>
        <v>1</v>
      </c>
      <c r="M1397" s="206" t="b">
        <f>IF('Input&amp;Output'!$C$3=10,phase_chart!D1394,IF('Input&amp;Output'!$C$3=21,phase_chart!H1394,IF('Input&amp;Output'!$C$3=22,phase_chart!L1394,IF('Input&amp;Output'!$C$3=31,phase_chart!P1394,IF('Input&amp;Output'!$C$3=32,phase_chart!T1394,"")))))</f>
        <v>0</v>
      </c>
      <c r="N1397" s="205" t="b">
        <f>IF('Input&amp;Output'!$C$3=10,phase_chart!E1394,IF('Input&amp;Output'!$C$3=21,phase_chart!I1394,IF('Input&amp;Output'!$C$3=22,phase_chart!M1394,IF('Input&amp;Output'!$C$3=31,phase_chart!Q1394,IF('Input&amp;Output'!$C$3=32,phase_chart!U1394,"")))))</f>
        <v>0</v>
      </c>
      <c r="P1397" s="159">
        <f ca="1">IF(NOT($J1397=0),IF($J1397&lt;IF($P1396=0,0,VLOOKUP(P1396,tbL!$M$37:$Q$43,IF(L1397=TRUE,2,4))),IF($J1397&gt;=VLOOKUP(P1396,tbL!$M$37:$Q$43,IF(L1397=TRUE,3,5)),$P1396,IF(AND(L1396=TRUE,L1397=TRUE),$P1396,$P1396-1)),IF(AND(L1397=TRUE,J1397=VLOOKUP(P1396,tbL!$M$37:$Q$43,IF(L1397=TRUE,2,4))),P1396,IF($P1396+1&gt;$C$12,$C$12,$P1396+1))),0)</f>
        <v>1</v>
      </c>
      <c r="Q1397" s="159">
        <f t="shared" ca="1" si="623"/>
        <v>1</v>
      </c>
      <c r="R1397" s="207">
        <f t="shared" ca="1" si="649"/>
        <v>0</v>
      </c>
      <c r="S1397" s="208"/>
      <c r="T1397" s="159">
        <f t="shared" si="640"/>
        <v>0</v>
      </c>
      <c r="U1397" s="209" t="str">
        <f ca="1">IF(AND(T1397=-1,N1397=TRUE),"*",IF(AND(U1396="*",N1397=TRUE),"*",IF(AND(AND(L1397=TRUE,U1396="*"),J1397&lt;VLOOKUP(V1396+1,tbL!$M$38:$O$43,3)),"*","")))</f>
        <v/>
      </c>
      <c r="V1397" s="204">
        <f t="shared" ca="1" si="624"/>
        <v>1</v>
      </c>
      <c r="Y1397" s="159" t="str">
        <f t="shared" ca="1" si="625"/>
        <v/>
      </c>
      <c r="Z1397" s="159" t="str">
        <f t="shared" si="626"/>
        <v/>
      </c>
      <c r="AA1397" s="159">
        <f t="shared" ca="1" si="646"/>
        <v>1</v>
      </c>
      <c r="AC1397" s="161" t="str">
        <f t="shared" ca="1" si="627"/>
        <v/>
      </c>
      <c r="AD1397" s="161">
        <f t="shared" ca="1" si="628"/>
        <v>1</v>
      </c>
      <c r="AE1397" s="161" t="str">
        <f t="shared" ca="1" si="648"/>
        <v/>
      </c>
      <c r="AF1397" s="161">
        <f t="shared" ca="1" si="629"/>
        <v>1</v>
      </c>
      <c r="AG1397" s="161" t="str">
        <f t="shared" ca="1" si="630"/>
        <v/>
      </c>
      <c r="AH1397" s="161">
        <f t="shared" ca="1" si="631"/>
        <v>1</v>
      </c>
      <c r="AI1397" s="161" t="str">
        <f t="shared" ca="1" si="632"/>
        <v/>
      </c>
      <c r="AJ1397" s="161">
        <f t="shared" ca="1" si="633"/>
        <v>1</v>
      </c>
      <c r="AL1397" s="161" t="str">
        <f t="shared" ca="1" si="634"/>
        <v/>
      </c>
      <c r="AM1397" s="161">
        <f t="shared" ca="1" si="644"/>
        <v>1</v>
      </c>
      <c r="AN1397" s="161" t="str">
        <f t="shared" ca="1" si="635"/>
        <v/>
      </c>
      <c r="AO1397" s="161">
        <f t="shared" ca="1" si="643"/>
        <v>1</v>
      </c>
      <c r="AP1397" s="161" t="str">
        <f t="shared" ca="1" si="636"/>
        <v/>
      </c>
      <c r="AQ1397" s="161">
        <f t="shared" ca="1" si="641"/>
        <v>1</v>
      </c>
      <c r="AR1397" s="161" t="str">
        <f t="shared" ca="1" si="637"/>
        <v/>
      </c>
      <c r="AS1397" s="161">
        <f t="shared" ca="1" si="638"/>
        <v>1</v>
      </c>
      <c r="AT1397" s="159" t="str">
        <f t="shared" ca="1" si="647"/>
        <v/>
      </c>
      <c r="AU1397" s="210">
        <f t="shared" ca="1" si="622"/>
        <v>14</v>
      </c>
      <c r="AV1397" s="209"/>
      <c r="AW1397" s="204">
        <f t="shared" si="639"/>
        <v>16827.944444444423</v>
      </c>
      <c r="AX1397" s="159"/>
      <c r="AZ1397" s="159"/>
      <c r="BM1397" s="207"/>
      <c r="BN1397" s="212"/>
      <c r="BP1397" s="209"/>
      <c r="BQ1397" s="211"/>
      <c r="BR1397" s="211"/>
      <c r="BS1397" s="211"/>
      <c r="BT1397" s="211"/>
      <c r="BU1397" s="211"/>
      <c r="BV1397" s="211"/>
      <c r="BW1397" s="211"/>
      <c r="BX1397" s="211"/>
      <c r="BY1397" s="211"/>
      <c r="BZ1397" s="211"/>
      <c r="CA1397" s="209"/>
      <c r="CB1397" s="224"/>
      <c r="CC1397" s="204"/>
      <c r="CD1397" s="204"/>
      <c r="CE1397" s="204"/>
      <c r="CF1397" s="211"/>
      <c r="CG1397" s="211"/>
      <c r="CI1397" s="209"/>
      <c r="CJ1397" s="209"/>
      <c r="ES1397" s="165"/>
      <c r="ET1397" s="165"/>
      <c r="EU1397" s="166"/>
      <c r="EV1397" s="209"/>
      <c r="EW1397" s="211"/>
      <c r="EX1397" s="211"/>
      <c r="EY1397" s="211"/>
      <c r="EZ1397" s="211"/>
      <c r="FA1397" s="211"/>
      <c r="FD1397" s="165"/>
      <c r="FE1397" s="165"/>
      <c r="FF1397" s="166"/>
      <c r="FG1397" s="209"/>
      <c r="FH1397" s="211"/>
      <c r="FI1397" s="211"/>
      <c r="FJ1397" s="211"/>
      <c r="FK1397" s="211"/>
      <c r="FL1397" s="211"/>
    </row>
    <row r="1398" spans="9:168">
      <c r="I1398" s="221">
        <f t="shared" si="642"/>
        <v>194</v>
      </c>
      <c r="J1398" s="159">
        <f>'v-t_chart'!C1395</f>
        <v>49.8</v>
      </c>
      <c r="K1398" s="204">
        <f t="shared" ca="1" si="621"/>
        <v>145.86419999999998</v>
      </c>
      <c r="L1398" s="205" t="b">
        <f>IF('Input&amp;Output'!$C$3=10,phase_chart!C1395,IF('Input&amp;Output'!$C$3=21,phase_chart!G1395,IF('Input&amp;Output'!$C$3=22,phase_chart!K1395,IF('Input&amp;Output'!$C$3=31,phase_chart!O1395,IF('Input&amp;Output'!$C$3=32,phase_chart!S1395,"")))))</f>
        <v>1</v>
      </c>
      <c r="M1398" s="206" t="b">
        <f>IF('Input&amp;Output'!$C$3=10,phase_chart!D1395,IF('Input&amp;Output'!$C$3=21,phase_chart!H1395,IF('Input&amp;Output'!$C$3=22,phase_chart!L1395,IF('Input&amp;Output'!$C$3=31,phase_chart!P1395,IF('Input&amp;Output'!$C$3=32,phase_chart!T1395,"")))))</f>
        <v>0</v>
      </c>
      <c r="N1398" s="205" t="b">
        <f>IF('Input&amp;Output'!$C$3=10,phase_chart!E1395,IF('Input&amp;Output'!$C$3=21,phase_chart!I1395,IF('Input&amp;Output'!$C$3=22,phase_chart!M1395,IF('Input&amp;Output'!$C$3=31,phase_chart!Q1395,IF('Input&amp;Output'!$C$3=32,phase_chart!U1395,"")))))</f>
        <v>0</v>
      </c>
      <c r="P1398" s="159">
        <f ca="1">IF(NOT($J1398=0),IF($J1398&lt;IF($P1397=0,0,VLOOKUP(P1397,tbL!$M$37:$Q$43,IF(L1398=TRUE,2,4))),IF($J1398&gt;=VLOOKUP(P1397,tbL!$M$37:$Q$43,IF(L1398=TRUE,3,5)),$P1397,IF(AND(L1397=TRUE,L1398=TRUE),$P1397,$P1397-1)),IF(AND(L1398=TRUE,J1398=VLOOKUP(P1397,tbL!$M$37:$Q$43,IF(L1398=TRUE,2,4))),P1397,IF($P1397+1&gt;$C$12,$C$12,$P1397+1))),0)</f>
        <v>1</v>
      </c>
      <c r="Q1398" s="159">
        <f t="shared" ca="1" si="623"/>
        <v>1</v>
      </c>
      <c r="R1398" s="207">
        <f t="shared" ca="1" si="649"/>
        <v>0</v>
      </c>
      <c r="S1398" s="208"/>
      <c r="T1398" s="159">
        <f t="shared" si="640"/>
        <v>0</v>
      </c>
      <c r="U1398" s="209" t="str">
        <f ca="1">IF(AND(T1398=-1,N1398=TRUE),"*",IF(AND(U1397="*",N1398=TRUE),"*",IF(AND(AND(L1398=TRUE,U1397="*"),J1398&lt;VLOOKUP(V1397+1,tbL!$M$38:$O$43,3)),"*","")))</f>
        <v/>
      </c>
      <c r="V1398" s="204">
        <f t="shared" ca="1" si="624"/>
        <v>1</v>
      </c>
      <c r="Y1398" s="159" t="str">
        <f t="shared" ca="1" si="625"/>
        <v/>
      </c>
      <c r="Z1398" s="159" t="str">
        <f t="shared" si="626"/>
        <v/>
      </c>
      <c r="AA1398" s="159">
        <f t="shared" ca="1" si="646"/>
        <v>1</v>
      </c>
      <c r="AC1398" s="161" t="str">
        <f t="shared" ca="1" si="627"/>
        <v/>
      </c>
      <c r="AD1398" s="161">
        <f t="shared" ca="1" si="628"/>
        <v>1</v>
      </c>
      <c r="AE1398" s="161" t="str">
        <f t="shared" ca="1" si="648"/>
        <v/>
      </c>
      <c r="AF1398" s="161">
        <f t="shared" ca="1" si="629"/>
        <v>1</v>
      </c>
      <c r="AG1398" s="161" t="str">
        <f t="shared" ca="1" si="630"/>
        <v/>
      </c>
      <c r="AH1398" s="161">
        <f t="shared" ca="1" si="631"/>
        <v>1</v>
      </c>
      <c r="AI1398" s="161" t="str">
        <f t="shared" ca="1" si="632"/>
        <v/>
      </c>
      <c r="AJ1398" s="161">
        <f t="shared" ca="1" si="633"/>
        <v>1</v>
      </c>
      <c r="AL1398" s="161" t="str">
        <f t="shared" ca="1" si="634"/>
        <v/>
      </c>
      <c r="AM1398" s="161">
        <f t="shared" ca="1" si="644"/>
        <v>1</v>
      </c>
      <c r="AN1398" s="161" t="str">
        <f t="shared" ca="1" si="635"/>
        <v/>
      </c>
      <c r="AO1398" s="161">
        <f t="shared" ca="1" si="643"/>
        <v>1</v>
      </c>
      <c r="AP1398" s="161" t="str">
        <f t="shared" ca="1" si="636"/>
        <v/>
      </c>
      <c r="AQ1398" s="161">
        <f t="shared" ca="1" si="641"/>
        <v>1</v>
      </c>
      <c r="AR1398" s="161" t="str">
        <f t="shared" ca="1" si="637"/>
        <v/>
      </c>
      <c r="AS1398" s="161">
        <f t="shared" ca="1" si="638"/>
        <v>1</v>
      </c>
      <c r="AT1398" s="159" t="str">
        <f t="shared" ca="1" si="647"/>
        <v/>
      </c>
      <c r="AU1398" s="210">
        <f t="shared" ca="1" si="622"/>
        <v>14</v>
      </c>
      <c r="AV1398" s="209"/>
      <c r="AW1398" s="204">
        <f t="shared" si="639"/>
        <v>16841.777777777756</v>
      </c>
      <c r="AX1398" s="159"/>
      <c r="AZ1398" s="159"/>
      <c r="BM1398" s="207"/>
      <c r="BN1398" s="212"/>
      <c r="BP1398" s="209"/>
      <c r="BQ1398" s="211"/>
      <c r="BR1398" s="211"/>
      <c r="BS1398" s="211"/>
      <c r="BT1398" s="211"/>
      <c r="BU1398" s="211"/>
      <c r="BV1398" s="211"/>
      <c r="BW1398" s="211"/>
      <c r="BX1398" s="211"/>
      <c r="BY1398" s="211"/>
      <c r="BZ1398" s="211"/>
      <c r="CA1398" s="209"/>
      <c r="CB1398" s="224"/>
      <c r="CC1398" s="204"/>
      <c r="CD1398" s="204"/>
      <c r="CE1398" s="204"/>
      <c r="CF1398" s="211"/>
      <c r="CG1398" s="211"/>
      <c r="CI1398" s="209"/>
      <c r="CJ1398" s="209"/>
      <c r="ES1398" s="165"/>
      <c r="ET1398" s="165"/>
      <c r="EU1398" s="166"/>
      <c r="EV1398" s="209"/>
      <c r="EW1398" s="211"/>
      <c r="EX1398" s="211"/>
      <c r="EY1398" s="211"/>
      <c r="EZ1398" s="211"/>
      <c r="FA1398" s="211"/>
      <c r="FD1398" s="165"/>
      <c r="FE1398" s="165"/>
      <c r="FF1398" s="166"/>
      <c r="FG1398" s="209"/>
      <c r="FH1398" s="211"/>
      <c r="FI1398" s="211"/>
      <c r="FJ1398" s="211"/>
      <c r="FK1398" s="211"/>
      <c r="FL1398" s="211"/>
    </row>
    <row r="1399" spans="9:168">
      <c r="I1399" s="221">
        <f t="shared" si="642"/>
        <v>195</v>
      </c>
      <c r="J1399" s="159">
        <f>'v-t_chart'!C1396</f>
        <v>52.2</v>
      </c>
      <c r="K1399" s="204">
        <f t="shared" ca="1" si="621"/>
        <v>152.8938</v>
      </c>
      <c r="L1399" s="205" t="b">
        <f>IF('Input&amp;Output'!$C$3=10,phase_chart!C1396,IF('Input&amp;Output'!$C$3=21,phase_chart!G1396,IF('Input&amp;Output'!$C$3=22,phase_chart!K1396,IF('Input&amp;Output'!$C$3=31,phase_chart!O1396,IF('Input&amp;Output'!$C$3=32,phase_chart!S1396,"")))))</f>
        <v>1</v>
      </c>
      <c r="M1399" s="206" t="b">
        <f>IF('Input&amp;Output'!$C$3=10,phase_chart!D1396,IF('Input&amp;Output'!$C$3=21,phase_chart!H1396,IF('Input&amp;Output'!$C$3=22,phase_chart!L1396,IF('Input&amp;Output'!$C$3=31,phase_chart!P1396,IF('Input&amp;Output'!$C$3=32,phase_chart!T1396,"")))))</f>
        <v>0</v>
      </c>
      <c r="N1399" s="205" t="b">
        <f>IF('Input&amp;Output'!$C$3=10,phase_chart!E1396,IF('Input&amp;Output'!$C$3=21,phase_chart!I1396,IF('Input&amp;Output'!$C$3=22,phase_chart!M1396,IF('Input&amp;Output'!$C$3=31,phase_chart!Q1396,IF('Input&amp;Output'!$C$3=32,phase_chart!U1396,"")))))</f>
        <v>0</v>
      </c>
      <c r="P1399" s="159">
        <f ca="1">IF(NOT($J1399=0),IF($J1399&lt;IF($P1398=0,0,VLOOKUP(P1398,tbL!$M$37:$Q$43,IF(L1399=TRUE,2,4))),IF($J1399&gt;=VLOOKUP(P1398,tbL!$M$37:$Q$43,IF(L1399=TRUE,3,5)),$P1398,IF(AND(L1398=TRUE,L1399=TRUE),$P1398,$P1398-1)),IF(AND(L1399=TRUE,J1399=VLOOKUP(P1398,tbL!$M$37:$Q$43,IF(L1399=TRUE,2,4))),P1398,IF($P1398+1&gt;$C$12,$C$12,$P1398+1))),0)</f>
        <v>1</v>
      </c>
      <c r="Q1399" s="159">
        <f t="shared" ca="1" si="623"/>
        <v>1</v>
      </c>
      <c r="R1399" s="207">
        <f t="shared" ca="1" si="649"/>
        <v>0</v>
      </c>
      <c r="S1399" s="208"/>
      <c r="T1399" s="159">
        <f t="shared" si="640"/>
        <v>0</v>
      </c>
      <c r="U1399" s="209" t="str">
        <f ca="1">IF(AND(T1399=-1,N1399=TRUE),"*",IF(AND(U1398="*",N1399=TRUE),"*",IF(AND(AND(L1399=TRUE,U1398="*"),J1399&lt;VLOOKUP(V1398+1,tbL!$M$38:$O$43,3)),"*","")))</f>
        <v/>
      </c>
      <c r="V1399" s="204">
        <f t="shared" ca="1" si="624"/>
        <v>1</v>
      </c>
      <c r="Y1399" s="159" t="str">
        <f t="shared" ca="1" si="625"/>
        <v/>
      </c>
      <c r="Z1399" s="159" t="str">
        <f t="shared" si="626"/>
        <v/>
      </c>
      <c r="AA1399" s="159">
        <f t="shared" ca="1" si="646"/>
        <v>1</v>
      </c>
      <c r="AC1399" s="161" t="str">
        <f t="shared" ca="1" si="627"/>
        <v/>
      </c>
      <c r="AD1399" s="161">
        <f t="shared" ca="1" si="628"/>
        <v>1</v>
      </c>
      <c r="AE1399" s="161" t="str">
        <f t="shared" ca="1" si="648"/>
        <v/>
      </c>
      <c r="AF1399" s="161">
        <f t="shared" ca="1" si="629"/>
        <v>1</v>
      </c>
      <c r="AG1399" s="161" t="str">
        <f t="shared" ca="1" si="630"/>
        <v/>
      </c>
      <c r="AH1399" s="161">
        <f t="shared" ca="1" si="631"/>
        <v>1</v>
      </c>
      <c r="AI1399" s="161" t="str">
        <f t="shared" ca="1" si="632"/>
        <v/>
      </c>
      <c r="AJ1399" s="161">
        <f t="shared" ca="1" si="633"/>
        <v>1</v>
      </c>
      <c r="AL1399" s="161" t="str">
        <f t="shared" ca="1" si="634"/>
        <v/>
      </c>
      <c r="AM1399" s="161">
        <f t="shared" ca="1" si="644"/>
        <v>1</v>
      </c>
      <c r="AN1399" s="161" t="str">
        <f t="shared" ca="1" si="635"/>
        <v/>
      </c>
      <c r="AO1399" s="161">
        <f t="shared" ca="1" si="643"/>
        <v>1</v>
      </c>
      <c r="AP1399" s="161" t="str">
        <f t="shared" ca="1" si="636"/>
        <v/>
      </c>
      <c r="AQ1399" s="161">
        <f t="shared" ca="1" si="641"/>
        <v>1</v>
      </c>
      <c r="AR1399" s="161" t="str">
        <f t="shared" ca="1" si="637"/>
        <v/>
      </c>
      <c r="AS1399" s="161">
        <f t="shared" ca="1" si="638"/>
        <v>1</v>
      </c>
      <c r="AT1399" s="159" t="str">
        <f t="shared" ca="1" si="647"/>
        <v/>
      </c>
      <c r="AU1399" s="210">
        <f t="shared" ca="1" si="622"/>
        <v>14</v>
      </c>
      <c r="AV1399" s="209"/>
      <c r="AW1399" s="204">
        <f t="shared" si="639"/>
        <v>16856.277777777756</v>
      </c>
      <c r="AX1399" s="159"/>
      <c r="AZ1399" s="159"/>
      <c r="BM1399" s="207"/>
      <c r="BN1399" s="212"/>
      <c r="BP1399" s="209"/>
      <c r="BQ1399" s="211"/>
      <c r="BR1399" s="211"/>
      <c r="BS1399" s="211"/>
      <c r="BT1399" s="211"/>
      <c r="BU1399" s="211"/>
      <c r="BV1399" s="211"/>
      <c r="BW1399" s="211"/>
      <c r="BX1399" s="211"/>
      <c r="BY1399" s="211"/>
      <c r="BZ1399" s="211"/>
      <c r="CA1399" s="209"/>
      <c r="CB1399" s="224"/>
      <c r="CC1399" s="204"/>
      <c r="CD1399" s="204"/>
      <c r="CE1399" s="204"/>
      <c r="CF1399" s="211"/>
      <c r="CG1399" s="211"/>
      <c r="CI1399" s="209"/>
      <c r="CJ1399" s="209"/>
      <c r="ES1399" s="165"/>
      <c r="ET1399" s="165"/>
      <c r="EU1399" s="166"/>
      <c r="EV1399" s="209"/>
      <c r="EW1399" s="211"/>
      <c r="EX1399" s="211"/>
      <c r="EY1399" s="211"/>
      <c r="EZ1399" s="211"/>
      <c r="FA1399" s="211"/>
      <c r="FD1399" s="165"/>
      <c r="FE1399" s="165"/>
      <c r="FF1399" s="166"/>
      <c r="FG1399" s="209"/>
      <c r="FH1399" s="211"/>
      <c r="FI1399" s="211"/>
      <c r="FJ1399" s="211"/>
      <c r="FK1399" s="211"/>
      <c r="FL1399" s="211"/>
    </row>
    <row r="1400" spans="9:168">
      <c r="I1400" s="221">
        <f t="shared" si="642"/>
        <v>196</v>
      </c>
      <c r="J1400" s="159">
        <f>'v-t_chart'!C1397</f>
        <v>54.8</v>
      </c>
      <c r="K1400" s="204">
        <f t="shared" ca="1" si="621"/>
        <v>160.50919999999999</v>
      </c>
      <c r="L1400" s="205" t="b">
        <f>IF('Input&amp;Output'!$C$3=10,phase_chart!C1397,IF('Input&amp;Output'!$C$3=21,phase_chart!G1397,IF('Input&amp;Output'!$C$3=22,phase_chart!K1397,IF('Input&amp;Output'!$C$3=31,phase_chart!O1397,IF('Input&amp;Output'!$C$3=32,phase_chart!S1397,"")))))</f>
        <v>1</v>
      </c>
      <c r="M1400" s="206" t="b">
        <f>IF('Input&amp;Output'!$C$3=10,phase_chart!D1397,IF('Input&amp;Output'!$C$3=21,phase_chart!H1397,IF('Input&amp;Output'!$C$3=22,phase_chart!L1397,IF('Input&amp;Output'!$C$3=31,phase_chart!P1397,IF('Input&amp;Output'!$C$3=32,phase_chart!T1397,"")))))</f>
        <v>0</v>
      </c>
      <c r="N1400" s="205" t="b">
        <f>IF('Input&amp;Output'!$C$3=10,phase_chart!E1397,IF('Input&amp;Output'!$C$3=21,phase_chart!I1397,IF('Input&amp;Output'!$C$3=22,phase_chart!M1397,IF('Input&amp;Output'!$C$3=31,phase_chart!Q1397,IF('Input&amp;Output'!$C$3=32,phase_chart!U1397,"")))))</f>
        <v>0</v>
      </c>
      <c r="P1400" s="159">
        <f ca="1">IF(NOT($J1400=0),IF($J1400&lt;IF($P1399=0,0,VLOOKUP(P1399,tbL!$M$37:$Q$43,IF(L1400=TRUE,2,4))),IF($J1400&gt;=VLOOKUP(P1399,tbL!$M$37:$Q$43,IF(L1400=TRUE,3,5)),$P1399,IF(AND(L1399=TRUE,L1400=TRUE),$P1399,$P1399-1)),IF(AND(L1400=TRUE,J1400=VLOOKUP(P1399,tbL!$M$37:$Q$43,IF(L1400=TRUE,2,4))),P1399,IF($P1399+1&gt;$C$12,$C$12,$P1399+1))),0)</f>
        <v>1</v>
      </c>
      <c r="Q1400" s="159">
        <f t="shared" ca="1" si="623"/>
        <v>1</v>
      </c>
      <c r="R1400" s="207">
        <f t="shared" ca="1" si="649"/>
        <v>0</v>
      </c>
      <c r="S1400" s="208"/>
      <c r="T1400" s="159">
        <f t="shared" si="640"/>
        <v>0</v>
      </c>
      <c r="U1400" s="209" t="str">
        <f ca="1">IF(AND(T1400=-1,N1400=TRUE),"*",IF(AND(U1399="*",N1400=TRUE),"*",IF(AND(AND(L1400=TRUE,U1399="*"),J1400&lt;VLOOKUP(V1399+1,tbL!$M$38:$O$43,3)),"*","")))</f>
        <v/>
      </c>
      <c r="V1400" s="204">
        <f t="shared" ca="1" si="624"/>
        <v>1</v>
      </c>
      <c r="Y1400" s="159" t="str">
        <f t="shared" ca="1" si="625"/>
        <v/>
      </c>
      <c r="Z1400" s="159" t="str">
        <f t="shared" si="626"/>
        <v/>
      </c>
      <c r="AA1400" s="159">
        <f t="shared" ca="1" si="646"/>
        <v>1</v>
      </c>
      <c r="AC1400" s="161" t="str">
        <f t="shared" ca="1" si="627"/>
        <v/>
      </c>
      <c r="AD1400" s="161">
        <f t="shared" ca="1" si="628"/>
        <v>1</v>
      </c>
      <c r="AE1400" s="161" t="str">
        <f t="shared" ca="1" si="648"/>
        <v/>
      </c>
      <c r="AF1400" s="161">
        <f t="shared" ca="1" si="629"/>
        <v>1</v>
      </c>
      <c r="AG1400" s="161" t="str">
        <f t="shared" ca="1" si="630"/>
        <v/>
      </c>
      <c r="AH1400" s="161">
        <f t="shared" ca="1" si="631"/>
        <v>1</v>
      </c>
      <c r="AI1400" s="161" t="str">
        <f t="shared" ca="1" si="632"/>
        <v/>
      </c>
      <c r="AJ1400" s="161">
        <f t="shared" ca="1" si="633"/>
        <v>1</v>
      </c>
      <c r="AL1400" s="161" t="str">
        <f t="shared" ca="1" si="634"/>
        <v/>
      </c>
      <c r="AM1400" s="161">
        <f t="shared" ca="1" si="644"/>
        <v>1</v>
      </c>
      <c r="AN1400" s="161" t="str">
        <f t="shared" ca="1" si="635"/>
        <v/>
      </c>
      <c r="AO1400" s="161">
        <f t="shared" ca="1" si="643"/>
        <v>1</v>
      </c>
      <c r="AP1400" s="161" t="str">
        <f t="shared" ca="1" si="636"/>
        <v/>
      </c>
      <c r="AQ1400" s="161">
        <f t="shared" ca="1" si="641"/>
        <v>1</v>
      </c>
      <c r="AR1400" s="161" t="str">
        <f t="shared" ca="1" si="637"/>
        <v/>
      </c>
      <c r="AS1400" s="161">
        <f t="shared" ca="1" si="638"/>
        <v>1</v>
      </c>
      <c r="AT1400" s="159" t="str">
        <f t="shared" ca="1" si="647"/>
        <v/>
      </c>
      <c r="AU1400" s="210">
        <f t="shared" ca="1" si="622"/>
        <v>14</v>
      </c>
      <c r="AV1400" s="209"/>
      <c r="AW1400" s="204">
        <f t="shared" si="639"/>
        <v>16871.499999999978</v>
      </c>
      <c r="AX1400" s="159"/>
      <c r="AZ1400" s="159"/>
      <c r="BM1400" s="207"/>
      <c r="BN1400" s="212"/>
      <c r="BP1400" s="209"/>
      <c r="BQ1400" s="211"/>
      <c r="BR1400" s="211"/>
      <c r="BS1400" s="211"/>
      <c r="BT1400" s="211"/>
      <c r="BU1400" s="211"/>
      <c r="BV1400" s="211"/>
      <c r="BW1400" s="211"/>
      <c r="BX1400" s="211"/>
      <c r="BY1400" s="211"/>
      <c r="BZ1400" s="211"/>
      <c r="CA1400" s="209"/>
      <c r="CB1400" s="224"/>
      <c r="CC1400" s="204"/>
      <c r="CD1400" s="204"/>
      <c r="CE1400" s="204"/>
      <c r="CF1400" s="211"/>
      <c r="CG1400" s="211"/>
      <c r="CI1400" s="209"/>
      <c r="CJ1400" s="209"/>
      <c r="ES1400" s="165"/>
      <c r="ET1400" s="165"/>
      <c r="EU1400" s="166"/>
      <c r="EV1400" s="209"/>
      <c r="EW1400" s="211"/>
      <c r="EX1400" s="211"/>
      <c r="EY1400" s="211"/>
      <c r="EZ1400" s="211"/>
      <c r="FA1400" s="211"/>
      <c r="FD1400" s="165"/>
      <c r="FE1400" s="165"/>
      <c r="FF1400" s="166"/>
      <c r="FG1400" s="209"/>
      <c r="FH1400" s="211"/>
      <c r="FI1400" s="211"/>
      <c r="FJ1400" s="211"/>
      <c r="FK1400" s="211"/>
      <c r="FL1400" s="211"/>
    </row>
    <row r="1401" spans="9:168">
      <c r="I1401" s="221">
        <f t="shared" si="642"/>
        <v>197</v>
      </c>
      <c r="J1401" s="159">
        <f>'v-t_chart'!C1398</f>
        <v>57.3</v>
      </c>
      <c r="K1401" s="204">
        <f t="shared" ca="1" si="621"/>
        <v>167.83169999999998</v>
      </c>
      <c r="L1401" s="205" t="b">
        <f>IF('Input&amp;Output'!$C$3=10,phase_chart!C1398,IF('Input&amp;Output'!$C$3=21,phase_chart!G1398,IF('Input&amp;Output'!$C$3=22,phase_chart!K1398,IF('Input&amp;Output'!$C$3=31,phase_chart!O1398,IF('Input&amp;Output'!$C$3=32,phase_chart!S1398,"")))))</f>
        <v>1</v>
      </c>
      <c r="M1401" s="206" t="b">
        <f>IF('Input&amp;Output'!$C$3=10,phase_chart!D1398,IF('Input&amp;Output'!$C$3=21,phase_chart!H1398,IF('Input&amp;Output'!$C$3=22,phase_chart!L1398,IF('Input&amp;Output'!$C$3=31,phase_chart!P1398,IF('Input&amp;Output'!$C$3=32,phase_chart!T1398,"")))))</f>
        <v>0</v>
      </c>
      <c r="N1401" s="205" t="b">
        <f>IF('Input&amp;Output'!$C$3=10,phase_chart!E1398,IF('Input&amp;Output'!$C$3=21,phase_chart!I1398,IF('Input&amp;Output'!$C$3=22,phase_chart!M1398,IF('Input&amp;Output'!$C$3=31,phase_chart!Q1398,IF('Input&amp;Output'!$C$3=32,phase_chart!U1398,"")))))</f>
        <v>0</v>
      </c>
      <c r="P1401" s="159">
        <f ca="1">IF(NOT($J1401=0),IF($J1401&lt;IF($P1400=0,0,VLOOKUP(P1400,tbL!$M$37:$Q$43,IF(L1401=TRUE,2,4))),IF($J1401&gt;=VLOOKUP(P1400,tbL!$M$37:$Q$43,IF(L1401=TRUE,3,5)),$P1400,IF(AND(L1400=TRUE,L1401=TRUE),$P1400,$P1400-1)),IF(AND(L1401=TRUE,J1401=VLOOKUP(P1400,tbL!$M$37:$Q$43,IF(L1401=TRUE,2,4))),P1400,IF($P1400+1&gt;$C$12,$C$12,$P1400+1))),0)</f>
        <v>1</v>
      </c>
      <c r="Q1401" s="159">
        <f t="shared" ca="1" si="623"/>
        <v>1</v>
      </c>
      <c r="R1401" s="207">
        <f t="shared" ca="1" si="649"/>
        <v>0</v>
      </c>
      <c r="S1401" s="208"/>
      <c r="T1401" s="159">
        <f t="shared" si="640"/>
        <v>0</v>
      </c>
      <c r="U1401" s="209" t="str">
        <f ca="1">IF(AND(T1401=-1,N1401=TRUE),"*",IF(AND(U1400="*",N1401=TRUE),"*",IF(AND(AND(L1401=TRUE,U1400="*"),J1401&lt;VLOOKUP(V1400+1,tbL!$M$38:$O$43,3)),"*","")))</f>
        <v/>
      </c>
      <c r="V1401" s="204">
        <f t="shared" ca="1" si="624"/>
        <v>1</v>
      </c>
      <c r="Y1401" s="159" t="str">
        <f t="shared" ca="1" si="625"/>
        <v/>
      </c>
      <c r="Z1401" s="159" t="str">
        <f t="shared" si="626"/>
        <v/>
      </c>
      <c r="AA1401" s="159">
        <f t="shared" ca="1" si="646"/>
        <v>1</v>
      </c>
      <c r="AC1401" s="161" t="str">
        <f t="shared" ca="1" si="627"/>
        <v/>
      </c>
      <c r="AD1401" s="161">
        <f t="shared" ca="1" si="628"/>
        <v>1</v>
      </c>
      <c r="AE1401" s="161" t="str">
        <f t="shared" ca="1" si="648"/>
        <v/>
      </c>
      <c r="AF1401" s="161">
        <f t="shared" ca="1" si="629"/>
        <v>1</v>
      </c>
      <c r="AG1401" s="161" t="str">
        <f t="shared" ca="1" si="630"/>
        <v/>
      </c>
      <c r="AH1401" s="161">
        <f t="shared" ca="1" si="631"/>
        <v>1</v>
      </c>
      <c r="AI1401" s="161" t="str">
        <f t="shared" ca="1" si="632"/>
        <v/>
      </c>
      <c r="AJ1401" s="161">
        <f t="shared" ca="1" si="633"/>
        <v>1</v>
      </c>
      <c r="AL1401" s="161" t="str">
        <f t="shared" ca="1" si="634"/>
        <v/>
      </c>
      <c r="AM1401" s="161">
        <f t="shared" ca="1" si="644"/>
        <v>1</v>
      </c>
      <c r="AN1401" s="161" t="str">
        <f t="shared" ca="1" si="635"/>
        <v/>
      </c>
      <c r="AO1401" s="161">
        <f t="shared" ca="1" si="643"/>
        <v>1</v>
      </c>
      <c r="AP1401" s="161" t="str">
        <f t="shared" ca="1" si="636"/>
        <v/>
      </c>
      <c r="AQ1401" s="161">
        <f t="shared" ca="1" si="641"/>
        <v>1</v>
      </c>
      <c r="AR1401" s="161" t="str">
        <f t="shared" ca="1" si="637"/>
        <v/>
      </c>
      <c r="AS1401" s="161">
        <f t="shared" ca="1" si="638"/>
        <v>1</v>
      </c>
      <c r="AT1401" s="159" t="str">
        <f t="shared" ca="1" si="647"/>
        <v/>
      </c>
      <c r="AU1401" s="210">
        <f t="shared" ca="1" si="622"/>
        <v>14</v>
      </c>
      <c r="AV1401" s="209"/>
      <c r="AW1401" s="204">
        <f t="shared" si="639"/>
        <v>16887.416666666646</v>
      </c>
      <c r="AX1401" s="159"/>
      <c r="AZ1401" s="159"/>
      <c r="BM1401" s="207"/>
      <c r="BN1401" s="212"/>
      <c r="BP1401" s="209"/>
      <c r="BQ1401" s="211"/>
      <c r="BR1401" s="211"/>
      <c r="BS1401" s="211"/>
      <c r="BT1401" s="211"/>
      <c r="BU1401" s="211"/>
      <c r="BV1401" s="211"/>
      <c r="BW1401" s="211"/>
      <c r="BX1401" s="211"/>
      <c r="BY1401" s="211"/>
      <c r="BZ1401" s="211"/>
      <c r="CA1401" s="209"/>
      <c r="CB1401" s="224"/>
      <c r="CC1401" s="204"/>
      <c r="CD1401" s="204"/>
      <c r="CE1401" s="204"/>
      <c r="CF1401" s="211"/>
      <c r="CG1401" s="211"/>
      <c r="CI1401" s="209"/>
      <c r="CJ1401" s="209"/>
      <c r="ES1401" s="165"/>
      <c r="ET1401" s="165"/>
      <c r="EU1401" s="166"/>
      <c r="EV1401" s="209"/>
      <c r="EW1401" s="211"/>
      <c r="EX1401" s="211"/>
      <c r="EY1401" s="211"/>
      <c r="EZ1401" s="211"/>
      <c r="FA1401" s="211"/>
      <c r="FD1401" s="165"/>
      <c r="FE1401" s="165"/>
      <c r="FF1401" s="166"/>
      <c r="FG1401" s="209"/>
      <c r="FH1401" s="211"/>
      <c r="FI1401" s="211"/>
      <c r="FJ1401" s="211"/>
      <c r="FK1401" s="211"/>
      <c r="FL1401" s="211"/>
    </row>
    <row r="1402" spans="9:168">
      <c r="I1402" s="221">
        <f t="shared" si="642"/>
        <v>198</v>
      </c>
      <c r="J1402" s="159">
        <f>'v-t_chart'!C1399</f>
        <v>59.5</v>
      </c>
      <c r="K1402" s="204">
        <f t="shared" ca="1" si="621"/>
        <v>174.27549999999999</v>
      </c>
      <c r="L1402" s="205" t="b">
        <f>IF('Input&amp;Output'!$C$3=10,phase_chart!C1399,IF('Input&amp;Output'!$C$3=21,phase_chart!G1399,IF('Input&amp;Output'!$C$3=22,phase_chart!K1399,IF('Input&amp;Output'!$C$3=31,phase_chart!O1399,IF('Input&amp;Output'!$C$3=32,phase_chart!S1399,"")))))</f>
        <v>1</v>
      </c>
      <c r="M1402" s="206" t="b">
        <f>IF('Input&amp;Output'!$C$3=10,phase_chart!D1399,IF('Input&amp;Output'!$C$3=21,phase_chart!H1399,IF('Input&amp;Output'!$C$3=22,phase_chart!L1399,IF('Input&amp;Output'!$C$3=31,phase_chart!P1399,IF('Input&amp;Output'!$C$3=32,phase_chart!T1399,"")))))</f>
        <v>0</v>
      </c>
      <c r="N1402" s="205" t="b">
        <f>IF('Input&amp;Output'!$C$3=10,phase_chart!E1399,IF('Input&amp;Output'!$C$3=21,phase_chart!I1399,IF('Input&amp;Output'!$C$3=22,phase_chart!M1399,IF('Input&amp;Output'!$C$3=31,phase_chart!Q1399,IF('Input&amp;Output'!$C$3=32,phase_chart!U1399,"")))))</f>
        <v>0</v>
      </c>
      <c r="P1402" s="159">
        <f ca="1">IF(NOT($J1402=0),IF($J1402&lt;IF($P1401=0,0,VLOOKUP(P1401,tbL!$M$37:$Q$43,IF(L1402=TRUE,2,4))),IF($J1402&gt;=VLOOKUP(P1401,tbL!$M$37:$Q$43,IF(L1402=TRUE,3,5)),$P1401,IF(AND(L1401=TRUE,L1402=TRUE),$P1401,$P1401-1)),IF(AND(L1402=TRUE,J1402=VLOOKUP(P1401,tbL!$M$37:$Q$43,IF(L1402=TRUE,2,4))),P1401,IF($P1401+1&gt;$C$12,$C$12,$P1401+1))),0)</f>
        <v>1</v>
      </c>
      <c r="Q1402" s="159">
        <f t="shared" ca="1" si="623"/>
        <v>1</v>
      </c>
      <c r="R1402" s="207">
        <f t="shared" ca="1" si="649"/>
        <v>0</v>
      </c>
      <c r="S1402" s="208"/>
      <c r="T1402" s="159">
        <f t="shared" si="640"/>
        <v>0</v>
      </c>
      <c r="U1402" s="209" t="str">
        <f ca="1">IF(AND(T1402=-1,N1402=TRUE),"*",IF(AND(U1401="*",N1402=TRUE),"*",IF(AND(AND(L1402=TRUE,U1401="*"),J1402&lt;VLOOKUP(V1401+1,tbL!$M$38:$O$43,3)),"*","")))</f>
        <v/>
      </c>
      <c r="V1402" s="204">
        <f t="shared" ca="1" si="624"/>
        <v>1</v>
      </c>
      <c r="Y1402" s="159" t="str">
        <f t="shared" ca="1" si="625"/>
        <v/>
      </c>
      <c r="Z1402" s="159" t="str">
        <f t="shared" si="626"/>
        <v/>
      </c>
      <c r="AA1402" s="159">
        <f t="shared" ca="1" si="646"/>
        <v>1</v>
      </c>
      <c r="AC1402" s="161" t="str">
        <f t="shared" ca="1" si="627"/>
        <v/>
      </c>
      <c r="AD1402" s="161">
        <f t="shared" ca="1" si="628"/>
        <v>1</v>
      </c>
      <c r="AE1402" s="161" t="str">
        <f t="shared" ca="1" si="648"/>
        <v/>
      </c>
      <c r="AF1402" s="161">
        <f t="shared" ca="1" si="629"/>
        <v>1</v>
      </c>
      <c r="AG1402" s="161" t="str">
        <f t="shared" ca="1" si="630"/>
        <v/>
      </c>
      <c r="AH1402" s="161">
        <f t="shared" ca="1" si="631"/>
        <v>1</v>
      </c>
      <c r="AI1402" s="161" t="str">
        <f t="shared" ca="1" si="632"/>
        <v/>
      </c>
      <c r="AJ1402" s="161">
        <f t="shared" ca="1" si="633"/>
        <v>1</v>
      </c>
      <c r="AL1402" s="161" t="str">
        <f t="shared" ca="1" si="634"/>
        <v/>
      </c>
      <c r="AM1402" s="161">
        <f t="shared" ca="1" si="644"/>
        <v>1</v>
      </c>
      <c r="AN1402" s="161" t="str">
        <f t="shared" ca="1" si="635"/>
        <v/>
      </c>
      <c r="AO1402" s="161">
        <f t="shared" ca="1" si="643"/>
        <v>1</v>
      </c>
      <c r="AP1402" s="161" t="str">
        <f t="shared" ca="1" si="636"/>
        <v/>
      </c>
      <c r="AQ1402" s="161">
        <f t="shared" ca="1" si="641"/>
        <v>1</v>
      </c>
      <c r="AR1402" s="161" t="str">
        <f t="shared" ca="1" si="637"/>
        <v/>
      </c>
      <c r="AS1402" s="161">
        <f t="shared" ca="1" si="638"/>
        <v>1</v>
      </c>
      <c r="AT1402" s="159" t="str">
        <f t="shared" ca="1" si="647"/>
        <v/>
      </c>
      <c r="AU1402" s="210">
        <f t="shared" ca="1" si="622"/>
        <v>14</v>
      </c>
      <c r="AV1402" s="209"/>
      <c r="AW1402" s="204">
        <f t="shared" si="639"/>
        <v>16903.944444444423</v>
      </c>
      <c r="AX1402" s="159"/>
      <c r="AZ1402" s="159"/>
      <c r="BM1402" s="207"/>
      <c r="BN1402" s="212"/>
      <c r="BP1402" s="209"/>
      <c r="BQ1402" s="211"/>
      <c r="BR1402" s="211"/>
      <c r="BS1402" s="211"/>
      <c r="BT1402" s="211"/>
      <c r="BU1402" s="211"/>
      <c r="BV1402" s="211"/>
      <c r="BW1402" s="211"/>
      <c r="BX1402" s="211"/>
      <c r="BY1402" s="211"/>
      <c r="BZ1402" s="211"/>
      <c r="CA1402" s="209"/>
      <c r="CB1402" s="224"/>
      <c r="CC1402" s="204"/>
      <c r="CD1402" s="204"/>
      <c r="CE1402" s="204"/>
      <c r="CF1402" s="211"/>
      <c r="CG1402" s="211"/>
      <c r="CI1402" s="209"/>
      <c r="CJ1402" s="209"/>
      <c r="ES1402" s="165"/>
      <c r="ET1402" s="165"/>
      <c r="EU1402" s="166"/>
      <c r="EV1402" s="209"/>
      <c r="EW1402" s="211"/>
      <c r="EX1402" s="211"/>
      <c r="EY1402" s="211"/>
      <c r="EZ1402" s="211"/>
      <c r="FA1402" s="211"/>
      <c r="FD1402" s="165"/>
      <c r="FE1402" s="165"/>
      <c r="FF1402" s="166"/>
      <c r="FG1402" s="209"/>
      <c r="FH1402" s="211"/>
      <c r="FI1402" s="211"/>
      <c r="FJ1402" s="211"/>
      <c r="FK1402" s="211"/>
      <c r="FL1402" s="211"/>
    </row>
    <row r="1403" spans="9:168">
      <c r="I1403" s="221">
        <f t="shared" si="642"/>
        <v>199</v>
      </c>
      <c r="J1403" s="159">
        <f>'v-t_chart'!C1400</f>
        <v>61.7</v>
      </c>
      <c r="K1403" s="204">
        <f t="shared" ref="K1403:K1466" ca="1" si="650">IF($J1403=0,0,VLOOKUP($Q1403,$B$5:$C$11,2)*$J1403)</f>
        <v>180.7193</v>
      </c>
      <c r="L1403" s="205" t="b">
        <f>IF('Input&amp;Output'!$C$3=10,phase_chart!C1400,IF('Input&amp;Output'!$C$3=21,phase_chart!G1400,IF('Input&amp;Output'!$C$3=22,phase_chart!K1400,IF('Input&amp;Output'!$C$3=31,phase_chart!O1400,IF('Input&amp;Output'!$C$3=32,phase_chart!S1400,"")))))</f>
        <v>1</v>
      </c>
      <c r="M1403" s="206" t="b">
        <f>IF('Input&amp;Output'!$C$3=10,phase_chart!D1400,IF('Input&amp;Output'!$C$3=21,phase_chart!H1400,IF('Input&amp;Output'!$C$3=22,phase_chart!L1400,IF('Input&amp;Output'!$C$3=31,phase_chart!P1400,IF('Input&amp;Output'!$C$3=32,phase_chart!T1400,"")))))</f>
        <v>0</v>
      </c>
      <c r="N1403" s="205" t="b">
        <f>IF('Input&amp;Output'!$C$3=10,phase_chart!E1400,IF('Input&amp;Output'!$C$3=21,phase_chart!I1400,IF('Input&amp;Output'!$C$3=22,phase_chart!M1400,IF('Input&amp;Output'!$C$3=31,phase_chart!Q1400,IF('Input&amp;Output'!$C$3=32,phase_chart!U1400,"")))))</f>
        <v>0</v>
      </c>
      <c r="P1403" s="159">
        <f ca="1">IF(NOT($J1403=0),IF($J1403&lt;IF($P1402=0,0,VLOOKUP(P1402,tbL!$M$37:$Q$43,IF(L1403=TRUE,2,4))),IF($J1403&gt;=VLOOKUP(P1402,tbL!$M$37:$Q$43,IF(L1403=TRUE,3,5)),$P1402,IF(AND(L1402=TRUE,L1403=TRUE),$P1402,$P1402-1)),IF(AND(L1403=TRUE,J1403=VLOOKUP(P1402,tbL!$M$37:$Q$43,IF(L1403=TRUE,2,4))),P1402,IF($P1402+1&gt;$C$12,$C$12,$P1402+1))),0)</f>
        <v>1</v>
      </c>
      <c r="Q1403" s="159">
        <f t="shared" ca="1" si="623"/>
        <v>1</v>
      </c>
      <c r="R1403" s="207">
        <f t="shared" ca="1" si="649"/>
        <v>0</v>
      </c>
      <c r="S1403" s="208"/>
      <c r="T1403" s="159">
        <f t="shared" si="640"/>
        <v>0</v>
      </c>
      <c r="U1403" s="209" t="str">
        <f ca="1">IF(AND(T1403=-1,N1403=TRUE),"*",IF(AND(U1402="*",N1403=TRUE),"*",IF(AND(AND(L1403=TRUE,U1402="*"),J1403&lt;VLOOKUP(V1402+1,tbL!$M$38:$O$43,3)),"*","")))</f>
        <v/>
      </c>
      <c r="V1403" s="204">
        <f t="shared" ca="1" si="624"/>
        <v>1</v>
      </c>
      <c r="Y1403" s="159" t="str">
        <f t="shared" ca="1" si="625"/>
        <v/>
      </c>
      <c r="Z1403" s="159" t="str">
        <f t="shared" si="626"/>
        <v/>
      </c>
      <c r="AA1403" s="159">
        <f t="shared" ca="1" si="646"/>
        <v>1</v>
      </c>
      <c r="AC1403" s="161" t="str">
        <f t="shared" ca="1" si="627"/>
        <v/>
      </c>
      <c r="AD1403" s="161">
        <f t="shared" ca="1" si="628"/>
        <v>1</v>
      </c>
      <c r="AE1403" s="161" t="str">
        <f t="shared" ca="1" si="648"/>
        <v/>
      </c>
      <c r="AF1403" s="161">
        <f t="shared" ca="1" si="629"/>
        <v>1</v>
      </c>
      <c r="AG1403" s="161" t="str">
        <f t="shared" ca="1" si="630"/>
        <v/>
      </c>
      <c r="AH1403" s="161">
        <f t="shared" ca="1" si="631"/>
        <v>1</v>
      </c>
      <c r="AI1403" s="161" t="str">
        <f t="shared" ca="1" si="632"/>
        <v/>
      </c>
      <c r="AJ1403" s="161">
        <f t="shared" ca="1" si="633"/>
        <v>1</v>
      </c>
      <c r="AL1403" s="161" t="str">
        <f t="shared" ca="1" si="634"/>
        <v/>
      </c>
      <c r="AM1403" s="161">
        <f t="shared" ca="1" si="644"/>
        <v>1</v>
      </c>
      <c r="AN1403" s="161" t="str">
        <f t="shared" ca="1" si="635"/>
        <v/>
      </c>
      <c r="AO1403" s="161">
        <f t="shared" ca="1" si="643"/>
        <v>1</v>
      </c>
      <c r="AP1403" s="161" t="str">
        <f t="shared" ca="1" si="636"/>
        <v/>
      </c>
      <c r="AQ1403" s="161">
        <f t="shared" ca="1" si="641"/>
        <v>1</v>
      </c>
      <c r="AR1403" s="161" t="str">
        <f t="shared" ca="1" si="637"/>
        <v/>
      </c>
      <c r="AS1403" s="161">
        <f t="shared" ca="1" si="638"/>
        <v>1</v>
      </c>
      <c r="AT1403" s="159" t="str">
        <f t="shared" ca="1" si="647"/>
        <v/>
      </c>
      <c r="AU1403" s="210">
        <f t="shared" ca="1" si="622"/>
        <v>14</v>
      </c>
      <c r="AV1403" s="209"/>
      <c r="AW1403" s="204">
        <f t="shared" si="639"/>
        <v>16921.083333333314</v>
      </c>
      <c r="AX1403" s="159"/>
      <c r="AZ1403" s="159"/>
      <c r="BM1403" s="207"/>
      <c r="BN1403" s="212"/>
      <c r="BP1403" s="209"/>
      <c r="BQ1403" s="211"/>
      <c r="BR1403" s="211"/>
      <c r="BS1403" s="211"/>
      <c r="BT1403" s="211"/>
      <c r="BU1403" s="211"/>
      <c r="BV1403" s="211"/>
      <c r="BW1403" s="211"/>
      <c r="BX1403" s="211"/>
      <c r="BY1403" s="211"/>
      <c r="BZ1403" s="211"/>
      <c r="CA1403" s="209"/>
      <c r="CB1403" s="224"/>
      <c r="CC1403" s="204"/>
      <c r="CD1403" s="204"/>
      <c r="CE1403" s="204"/>
      <c r="CF1403" s="211"/>
      <c r="CG1403" s="211"/>
      <c r="CI1403" s="209"/>
      <c r="CJ1403" s="209"/>
      <c r="ES1403" s="165"/>
      <c r="ET1403" s="165"/>
      <c r="EU1403" s="166"/>
      <c r="EV1403" s="209"/>
      <c r="EW1403" s="211"/>
      <c r="EX1403" s="211"/>
      <c r="EY1403" s="211"/>
      <c r="EZ1403" s="211"/>
      <c r="FA1403" s="211"/>
      <c r="FD1403" s="165"/>
      <c r="FE1403" s="165"/>
      <c r="FF1403" s="166"/>
      <c r="FG1403" s="209"/>
      <c r="FH1403" s="211"/>
      <c r="FI1403" s="211"/>
      <c r="FJ1403" s="211"/>
      <c r="FK1403" s="211"/>
      <c r="FL1403" s="211"/>
    </row>
    <row r="1404" spans="9:168">
      <c r="I1404" s="221">
        <f t="shared" si="642"/>
        <v>200</v>
      </c>
      <c r="J1404" s="159">
        <f>'v-t_chart'!C1401</f>
        <v>64.400000000000006</v>
      </c>
      <c r="K1404" s="204">
        <f t="shared" ca="1" si="650"/>
        <v>188.6276</v>
      </c>
      <c r="L1404" s="205" t="b">
        <f>IF('Input&amp;Output'!$C$3=10,phase_chart!C1401,IF('Input&amp;Output'!$C$3=21,phase_chart!G1401,IF('Input&amp;Output'!$C$3=22,phase_chart!K1401,IF('Input&amp;Output'!$C$3=31,phase_chart!O1401,IF('Input&amp;Output'!$C$3=32,phase_chart!S1401,"")))))</f>
        <v>1</v>
      </c>
      <c r="M1404" s="206" t="b">
        <f>IF('Input&amp;Output'!$C$3=10,phase_chart!D1401,IF('Input&amp;Output'!$C$3=21,phase_chart!H1401,IF('Input&amp;Output'!$C$3=22,phase_chart!L1401,IF('Input&amp;Output'!$C$3=31,phase_chart!P1401,IF('Input&amp;Output'!$C$3=32,phase_chart!T1401,"")))))</f>
        <v>0</v>
      </c>
      <c r="N1404" s="205" t="b">
        <f>IF('Input&amp;Output'!$C$3=10,phase_chart!E1401,IF('Input&amp;Output'!$C$3=21,phase_chart!I1401,IF('Input&amp;Output'!$C$3=22,phase_chart!M1401,IF('Input&amp;Output'!$C$3=31,phase_chart!Q1401,IF('Input&amp;Output'!$C$3=32,phase_chart!U1401,"")))))</f>
        <v>0</v>
      </c>
      <c r="P1404" s="159">
        <f ca="1">IF(NOT($J1404=0),IF($J1404&lt;IF($P1403=0,0,VLOOKUP(P1403,tbL!$M$37:$Q$43,IF(L1404=TRUE,2,4))),IF($J1404&gt;=VLOOKUP(P1403,tbL!$M$37:$Q$43,IF(L1404=TRUE,3,5)),$P1403,IF(AND(L1403=TRUE,L1404=TRUE),$P1403,$P1403-1)),IF(AND(L1404=TRUE,J1404=VLOOKUP(P1403,tbL!$M$37:$Q$43,IF(L1404=TRUE,2,4))),P1403,IF($P1403+1&gt;$C$12,$C$12,$P1403+1))),0)</f>
        <v>1</v>
      </c>
      <c r="Q1404" s="159">
        <f t="shared" ca="1" si="623"/>
        <v>1</v>
      </c>
      <c r="R1404" s="207">
        <f t="shared" ca="1" si="649"/>
        <v>0</v>
      </c>
      <c r="S1404" s="208"/>
      <c r="T1404" s="159">
        <f t="shared" si="640"/>
        <v>0</v>
      </c>
      <c r="U1404" s="209" t="str">
        <f ca="1">IF(AND(T1404=-1,N1404=TRUE),"*",IF(AND(U1403="*",N1404=TRUE),"*",IF(AND(AND(L1404=TRUE,U1403="*"),J1404&lt;VLOOKUP(V1403+1,tbL!$M$38:$O$43,3)),"*","")))</f>
        <v/>
      </c>
      <c r="V1404" s="204">
        <f t="shared" ca="1" si="624"/>
        <v>1</v>
      </c>
      <c r="Y1404" s="159" t="str">
        <f t="shared" ca="1" si="625"/>
        <v/>
      </c>
      <c r="Z1404" s="159" t="str">
        <f t="shared" si="626"/>
        <v/>
      </c>
      <c r="AA1404" s="159">
        <f t="shared" ca="1" si="646"/>
        <v>1</v>
      </c>
      <c r="AC1404" s="161" t="str">
        <f t="shared" ca="1" si="627"/>
        <v/>
      </c>
      <c r="AD1404" s="161">
        <f t="shared" ca="1" si="628"/>
        <v>1</v>
      </c>
      <c r="AE1404" s="161" t="str">
        <f t="shared" ca="1" si="648"/>
        <v/>
      </c>
      <c r="AF1404" s="161">
        <f t="shared" ca="1" si="629"/>
        <v>1</v>
      </c>
      <c r="AG1404" s="161" t="str">
        <f t="shared" ca="1" si="630"/>
        <v/>
      </c>
      <c r="AH1404" s="161">
        <f t="shared" ca="1" si="631"/>
        <v>1</v>
      </c>
      <c r="AI1404" s="161" t="str">
        <f t="shared" ca="1" si="632"/>
        <v/>
      </c>
      <c r="AJ1404" s="161">
        <f t="shared" ca="1" si="633"/>
        <v>1</v>
      </c>
      <c r="AL1404" s="161" t="str">
        <f t="shared" ca="1" si="634"/>
        <v/>
      </c>
      <c r="AM1404" s="161">
        <f t="shared" ca="1" si="644"/>
        <v>1</v>
      </c>
      <c r="AN1404" s="161" t="str">
        <f t="shared" ca="1" si="635"/>
        <v/>
      </c>
      <c r="AO1404" s="161">
        <f t="shared" ca="1" si="643"/>
        <v>1</v>
      </c>
      <c r="AP1404" s="161" t="str">
        <f t="shared" ca="1" si="636"/>
        <v/>
      </c>
      <c r="AQ1404" s="161">
        <f t="shared" ca="1" si="641"/>
        <v>1</v>
      </c>
      <c r="AR1404" s="161" t="str">
        <f t="shared" ca="1" si="637"/>
        <v/>
      </c>
      <c r="AS1404" s="161">
        <f t="shared" ca="1" si="638"/>
        <v>1</v>
      </c>
      <c r="AT1404" s="159" t="str">
        <f t="shared" ca="1" si="647"/>
        <v/>
      </c>
      <c r="AU1404" s="210">
        <f t="shared" ca="1" si="622"/>
        <v>14</v>
      </c>
      <c r="AV1404" s="209"/>
      <c r="AW1404" s="204">
        <f t="shared" si="639"/>
        <v>16938.972222222204</v>
      </c>
      <c r="AX1404" s="159"/>
      <c r="AZ1404" s="159"/>
      <c r="BM1404" s="207"/>
      <c r="BN1404" s="212"/>
      <c r="BP1404" s="209"/>
      <c r="BQ1404" s="211"/>
      <c r="BR1404" s="211"/>
      <c r="BS1404" s="211"/>
      <c r="BT1404" s="211"/>
      <c r="BU1404" s="211"/>
      <c r="BV1404" s="211"/>
      <c r="BW1404" s="211"/>
      <c r="BX1404" s="211"/>
      <c r="BY1404" s="211"/>
      <c r="BZ1404" s="211"/>
      <c r="CA1404" s="209"/>
      <c r="CB1404" s="224"/>
      <c r="CC1404" s="204"/>
      <c r="CD1404" s="204"/>
      <c r="CE1404" s="204"/>
      <c r="CF1404" s="211"/>
      <c r="CG1404" s="211"/>
      <c r="CI1404" s="209"/>
      <c r="CJ1404" s="209"/>
      <c r="ES1404" s="165"/>
      <c r="ET1404" s="165"/>
      <c r="EU1404" s="166"/>
      <c r="EV1404" s="209"/>
      <c r="EW1404" s="211"/>
      <c r="EX1404" s="211"/>
      <c r="EY1404" s="211"/>
      <c r="EZ1404" s="211"/>
      <c r="FA1404" s="211"/>
      <c r="FD1404" s="165"/>
      <c r="FE1404" s="165"/>
      <c r="FF1404" s="166"/>
      <c r="FG1404" s="209"/>
      <c r="FH1404" s="211"/>
      <c r="FI1404" s="211"/>
      <c r="FJ1404" s="211"/>
      <c r="FK1404" s="211"/>
      <c r="FL1404" s="211"/>
    </row>
    <row r="1405" spans="9:168">
      <c r="I1405" s="221">
        <f t="shared" si="642"/>
        <v>201</v>
      </c>
      <c r="J1405" s="159">
        <f>'v-t_chart'!C1402</f>
        <v>67.7</v>
      </c>
      <c r="K1405" s="204">
        <f t="shared" ca="1" si="650"/>
        <v>198.29329999999999</v>
      </c>
      <c r="L1405" s="205" t="b">
        <f>IF('Input&amp;Output'!$C$3=10,phase_chart!C1402,IF('Input&amp;Output'!$C$3=21,phase_chart!G1402,IF('Input&amp;Output'!$C$3=22,phase_chart!K1402,IF('Input&amp;Output'!$C$3=31,phase_chart!O1402,IF('Input&amp;Output'!$C$3=32,phase_chart!S1402,"")))))</f>
        <v>1</v>
      </c>
      <c r="M1405" s="206" t="b">
        <f>IF('Input&amp;Output'!$C$3=10,phase_chart!D1402,IF('Input&amp;Output'!$C$3=21,phase_chart!H1402,IF('Input&amp;Output'!$C$3=22,phase_chart!L1402,IF('Input&amp;Output'!$C$3=31,phase_chart!P1402,IF('Input&amp;Output'!$C$3=32,phase_chart!T1402,"")))))</f>
        <v>0</v>
      </c>
      <c r="N1405" s="205" t="b">
        <f>IF('Input&amp;Output'!$C$3=10,phase_chart!E1402,IF('Input&amp;Output'!$C$3=21,phase_chart!I1402,IF('Input&amp;Output'!$C$3=22,phase_chart!M1402,IF('Input&amp;Output'!$C$3=31,phase_chart!Q1402,IF('Input&amp;Output'!$C$3=32,phase_chart!U1402,"")))))</f>
        <v>0</v>
      </c>
      <c r="P1405" s="159">
        <f ca="1">IF(NOT($J1405=0),IF($J1405&lt;IF($P1404=0,0,VLOOKUP(P1404,tbL!$M$37:$Q$43,IF(L1405=TRUE,2,4))),IF($J1405&gt;=VLOOKUP(P1404,tbL!$M$37:$Q$43,IF(L1405=TRUE,3,5)),$P1404,IF(AND(L1404=TRUE,L1405=TRUE),$P1404,$P1404-1)),IF(AND(L1405=TRUE,J1405=VLOOKUP(P1404,tbL!$M$37:$Q$43,IF(L1405=TRUE,2,4))),P1404,IF($P1404+1&gt;$C$12,$C$12,$P1404+1))),0)</f>
        <v>1</v>
      </c>
      <c r="Q1405" s="159">
        <f t="shared" ca="1" si="623"/>
        <v>1</v>
      </c>
      <c r="R1405" s="207">
        <f t="shared" ca="1" si="649"/>
        <v>0</v>
      </c>
      <c r="S1405" s="208"/>
      <c r="T1405" s="159">
        <f t="shared" si="640"/>
        <v>0</v>
      </c>
      <c r="U1405" s="209" t="str">
        <f ca="1">IF(AND(T1405=-1,N1405=TRUE),"*",IF(AND(U1404="*",N1405=TRUE),"*",IF(AND(AND(L1405=TRUE,U1404="*"),J1405&lt;VLOOKUP(V1404+1,tbL!$M$38:$O$43,3)),"*","")))</f>
        <v/>
      </c>
      <c r="V1405" s="204">
        <f t="shared" ca="1" si="624"/>
        <v>1</v>
      </c>
      <c r="Y1405" s="159" t="str">
        <f t="shared" ca="1" si="625"/>
        <v/>
      </c>
      <c r="Z1405" s="159" t="str">
        <f t="shared" si="626"/>
        <v/>
      </c>
      <c r="AA1405" s="159">
        <f t="shared" ca="1" si="646"/>
        <v>1</v>
      </c>
      <c r="AC1405" s="161" t="str">
        <f t="shared" ca="1" si="627"/>
        <v/>
      </c>
      <c r="AD1405" s="161">
        <f t="shared" ca="1" si="628"/>
        <v>1</v>
      </c>
      <c r="AE1405" s="161" t="str">
        <f t="shared" ca="1" si="648"/>
        <v/>
      </c>
      <c r="AF1405" s="161">
        <f t="shared" ca="1" si="629"/>
        <v>1</v>
      </c>
      <c r="AG1405" s="161" t="str">
        <f t="shared" ca="1" si="630"/>
        <v/>
      </c>
      <c r="AH1405" s="161">
        <f t="shared" ca="1" si="631"/>
        <v>1</v>
      </c>
      <c r="AI1405" s="161" t="str">
        <f t="shared" ca="1" si="632"/>
        <v/>
      </c>
      <c r="AJ1405" s="161">
        <f t="shared" ca="1" si="633"/>
        <v>1</v>
      </c>
      <c r="AL1405" s="161" t="str">
        <f t="shared" ca="1" si="634"/>
        <v/>
      </c>
      <c r="AM1405" s="161">
        <f t="shared" ca="1" si="644"/>
        <v>1</v>
      </c>
      <c r="AN1405" s="161" t="str">
        <f t="shared" ca="1" si="635"/>
        <v/>
      </c>
      <c r="AO1405" s="161">
        <f t="shared" ca="1" si="643"/>
        <v>1</v>
      </c>
      <c r="AP1405" s="161" t="str">
        <f t="shared" ca="1" si="636"/>
        <v/>
      </c>
      <c r="AQ1405" s="161">
        <f t="shared" ca="1" si="641"/>
        <v>1</v>
      </c>
      <c r="AR1405" s="161" t="str">
        <f t="shared" ca="1" si="637"/>
        <v/>
      </c>
      <c r="AS1405" s="161">
        <f t="shared" ca="1" si="638"/>
        <v>1</v>
      </c>
      <c r="AT1405" s="159" t="str">
        <f t="shared" ca="1" si="647"/>
        <v/>
      </c>
      <c r="AU1405" s="210">
        <f t="shared" ca="1" si="622"/>
        <v>14</v>
      </c>
      <c r="AV1405" s="209"/>
      <c r="AW1405" s="204">
        <f t="shared" si="639"/>
        <v>16957.777777777759</v>
      </c>
      <c r="AX1405" s="159"/>
      <c r="AZ1405" s="159"/>
      <c r="BM1405" s="207"/>
      <c r="BN1405" s="212"/>
      <c r="BP1405" s="209"/>
      <c r="BQ1405" s="211"/>
      <c r="BR1405" s="211"/>
      <c r="BS1405" s="211"/>
      <c r="BT1405" s="211"/>
      <c r="BU1405" s="211"/>
      <c r="BV1405" s="211"/>
      <c r="BW1405" s="211"/>
      <c r="BX1405" s="211"/>
      <c r="BY1405" s="211"/>
      <c r="BZ1405" s="211"/>
      <c r="CA1405" s="209"/>
      <c r="CB1405" s="224"/>
      <c r="CC1405" s="204"/>
      <c r="CD1405" s="204"/>
      <c r="CE1405" s="204"/>
      <c r="CF1405" s="211"/>
      <c r="CG1405" s="211"/>
      <c r="CI1405" s="209"/>
      <c r="CJ1405" s="209"/>
      <c r="ES1405" s="165"/>
      <c r="ET1405" s="165"/>
      <c r="EU1405" s="166"/>
      <c r="EV1405" s="209"/>
      <c r="EW1405" s="211"/>
      <c r="EX1405" s="211"/>
      <c r="EY1405" s="211"/>
      <c r="EZ1405" s="211"/>
      <c r="FA1405" s="211"/>
      <c r="FD1405" s="165"/>
      <c r="FE1405" s="165"/>
      <c r="FF1405" s="166"/>
      <c r="FG1405" s="209"/>
      <c r="FH1405" s="211"/>
      <c r="FI1405" s="211"/>
      <c r="FJ1405" s="211"/>
      <c r="FK1405" s="211"/>
      <c r="FL1405" s="211"/>
    </row>
    <row r="1406" spans="9:168">
      <c r="I1406" s="221">
        <f t="shared" si="642"/>
        <v>202</v>
      </c>
      <c r="J1406" s="159">
        <f>'v-t_chart'!C1403</f>
        <v>71.400000000000006</v>
      </c>
      <c r="K1406" s="204">
        <f t="shared" ca="1" si="650"/>
        <v>209.13060000000002</v>
      </c>
      <c r="L1406" s="205" t="b">
        <f>IF('Input&amp;Output'!$C$3=10,phase_chart!C1403,IF('Input&amp;Output'!$C$3=21,phase_chart!G1403,IF('Input&amp;Output'!$C$3=22,phase_chart!K1403,IF('Input&amp;Output'!$C$3=31,phase_chart!O1403,IF('Input&amp;Output'!$C$3=32,phase_chart!S1403,"")))))</f>
        <v>1</v>
      </c>
      <c r="M1406" s="206" t="b">
        <f>IF('Input&amp;Output'!$C$3=10,phase_chart!D1403,IF('Input&amp;Output'!$C$3=21,phase_chart!H1403,IF('Input&amp;Output'!$C$3=22,phase_chart!L1403,IF('Input&amp;Output'!$C$3=31,phase_chart!P1403,IF('Input&amp;Output'!$C$3=32,phase_chart!T1403,"")))))</f>
        <v>0</v>
      </c>
      <c r="N1406" s="205" t="b">
        <f>IF('Input&amp;Output'!$C$3=10,phase_chart!E1403,IF('Input&amp;Output'!$C$3=21,phase_chart!I1403,IF('Input&amp;Output'!$C$3=22,phase_chart!M1403,IF('Input&amp;Output'!$C$3=31,phase_chart!Q1403,IF('Input&amp;Output'!$C$3=32,phase_chart!U1403,"")))))</f>
        <v>0</v>
      </c>
      <c r="P1406" s="159">
        <f ca="1">IF(NOT($J1406=0),IF($J1406&lt;IF($P1405=0,0,VLOOKUP(P1405,tbL!$M$37:$Q$43,IF(L1406=TRUE,2,4))),IF($J1406&gt;=VLOOKUP(P1405,tbL!$M$37:$Q$43,IF(L1406=TRUE,3,5)),$P1405,IF(AND(L1405=TRUE,L1406=TRUE),$P1405,$P1405-1)),IF(AND(L1406=TRUE,J1406=VLOOKUP(P1405,tbL!$M$37:$Q$43,IF(L1406=TRUE,2,4))),P1405,IF($P1405+1&gt;$C$12,$C$12,$P1405+1))),0)</f>
        <v>1</v>
      </c>
      <c r="Q1406" s="159">
        <f t="shared" ca="1" si="623"/>
        <v>1</v>
      </c>
      <c r="R1406" s="207">
        <f t="shared" ca="1" si="649"/>
        <v>0</v>
      </c>
      <c r="S1406" s="208"/>
      <c r="T1406" s="159">
        <f t="shared" si="640"/>
        <v>0</v>
      </c>
      <c r="U1406" s="209" t="str">
        <f ca="1">IF(AND(T1406=-1,N1406=TRUE),"*",IF(AND(U1405="*",N1406=TRUE),"*",IF(AND(AND(L1406=TRUE,U1405="*"),J1406&lt;VLOOKUP(V1405+1,tbL!$M$38:$O$43,3)),"*","")))</f>
        <v/>
      </c>
      <c r="V1406" s="204">
        <f t="shared" ca="1" si="624"/>
        <v>1</v>
      </c>
      <c r="Y1406" s="159" t="str">
        <f t="shared" ca="1" si="625"/>
        <v/>
      </c>
      <c r="Z1406" s="159" t="str">
        <f t="shared" si="626"/>
        <v/>
      </c>
      <c r="AA1406" s="159">
        <f t="shared" ca="1" si="646"/>
        <v>1</v>
      </c>
      <c r="AC1406" s="161" t="str">
        <f t="shared" ca="1" si="627"/>
        <v/>
      </c>
      <c r="AD1406" s="161">
        <f t="shared" ca="1" si="628"/>
        <v>1</v>
      </c>
      <c r="AE1406" s="161" t="str">
        <f t="shared" ca="1" si="648"/>
        <v/>
      </c>
      <c r="AF1406" s="161">
        <f t="shared" ca="1" si="629"/>
        <v>1</v>
      </c>
      <c r="AG1406" s="161" t="str">
        <f t="shared" ca="1" si="630"/>
        <v/>
      </c>
      <c r="AH1406" s="161">
        <f t="shared" ca="1" si="631"/>
        <v>1</v>
      </c>
      <c r="AI1406" s="161" t="str">
        <f t="shared" ca="1" si="632"/>
        <v/>
      </c>
      <c r="AJ1406" s="161">
        <f t="shared" ca="1" si="633"/>
        <v>1</v>
      </c>
      <c r="AL1406" s="161" t="str">
        <f t="shared" ca="1" si="634"/>
        <v/>
      </c>
      <c r="AM1406" s="161">
        <f t="shared" ca="1" si="644"/>
        <v>1</v>
      </c>
      <c r="AN1406" s="161" t="str">
        <f t="shared" ca="1" si="635"/>
        <v/>
      </c>
      <c r="AO1406" s="161">
        <f t="shared" ca="1" si="643"/>
        <v>1</v>
      </c>
      <c r="AP1406" s="161" t="str">
        <f t="shared" ca="1" si="636"/>
        <v/>
      </c>
      <c r="AQ1406" s="161">
        <f t="shared" ca="1" si="641"/>
        <v>1</v>
      </c>
      <c r="AR1406" s="161" t="str">
        <f t="shared" ca="1" si="637"/>
        <v/>
      </c>
      <c r="AS1406" s="161">
        <f t="shared" ca="1" si="638"/>
        <v>1</v>
      </c>
      <c r="AT1406" s="159" t="str">
        <f t="shared" ca="1" si="647"/>
        <v/>
      </c>
      <c r="AU1406" s="210">
        <f t="shared" ca="1" si="622"/>
        <v>14</v>
      </c>
      <c r="AV1406" s="209"/>
      <c r="AW1406" s="204">
        <f t="shared" si="639"/>
        <v>16977.611111111091</v>
      </c>
      <c r="AX1406" s="159"/>
      <c r="AZ1406" s="159"/>
      <c r="BM1406" s="207"/>
      <c r="BN1406" s="212"/>
      <c r="BP1406" s="209"/>
      <c r="BQ1406" s="211"/>
      <c r="BR1406" s="211"/>
      <c r="BS1406" s="211"/>
      <c r="BT1406" s="211"/>
      <c r="BU1406" s="211"/>
      <c r="BV1406" s="211"/>
      <c r="BW1406" s="211"/>
      <c r="BX1406" s="211"/>
      <c r="BY1406" s="211"/>
      <c r="BZ1406" s="211"/>
      <c r="CA1406" s="209"/>
      <c r="CB1406" s="224"/>
      <c r="CC1406" s="204"/>
      <c r="CD1406" s="204"/>
      <c r="CE1406" s="204"/>
      <c r="CF1406" s="211"/>
      <c r="CG1406" s="211"/>
      <c r="CI1406" s="209"/>
      <c r="CJ1406" s="209"/>
      <c r="ES1406" s="165"/>
      <c r="ET1406" s="165"/>
      <c r="EU1406" s="166"/>
      <c r="EV1406" s="209"/>
      <c r="EW1406" s="211"/>
      <c r="EX1406" s="211"/>
      <c r="EY1406" s="211"/>
      <c r="EZ1406" s="211"/>
      <c r="FA1406" s="211"/>
      <c r="FD1406" s="165"/>
      <c r="FE1406" s="165"/>
      <c r="FF1406" s="166"/>
      <c r="FG1406" s="209"/>
      <c r="FH1406" s="211"/>
      <c r="FI1406" s="211"/>
      <c r="FJ1406" s="211"/>
      <c r="FK1406" s="211"/>
      <c r="FL1406" s="211"/>
    </row>
    <row r="1407" spans="9:168">
      <c r="I1407" s="221">
        <f t="shared" si="642"/>
        <v>203</v>
      </c>
      <c r="J1407" s="159">
        <f>'v-t_chart'!C1404</f>
        <v>74.900000000000006</v>
      </c>
      <c r="K1407" s="204">
        <f t="shared" ca="1" si="650"/>
        <v>219.38210000000001</v>
      </c>
      <c r="L1407" s="205" t="b">
        <f>IF('Input&amp;Output'!$C$3=10,phase_chart!C1404,IF('Input&amp;Output'!$C$3=21,phase_chart!G1404,IF('Input&amp;Output'!$C$3=22,phase_chart!K1404,IF('Input&amp;Output'!$C$3=31,phase_chart!O1404,IF('Input&amp;Output'!$C$3=32,phase_chart!S1404,"")))))</f>
        <v>1</v>
      </c>
      <c r="M1407" s="206" t="b">
        <f>IF('Input&amp;Output'!$C$3=10,phase_chart!D1404,IF('Input&amp;Output'!$C$3=21,phase_chart!H1404,IF('Input&amp;Output'!$C$3=22,phase_chart!L1404,IF('Input&amp;Output'!$C$3=31,phase_chart!P1404,IF('Input&amp;Output'!$C$3=32,phase_chart!T1404,"")))))</f>
        <v>0</v>
      </c>
      <c r="N1407" s="205" t="b">
        <f>IF('Input&amp;Output'!$C$3=10,phase_chart!E1404,IF('Input&amp;Output'!$C$3=21,phase_chart!I1404,IF('Input&amp;Output'!$C$3=22,phase_chart!M1404,IF('Input&amp;Output'!$C$3=31,phase_chart!Q1404,IF('Input&amp;Output'!$C$3=32,phase_chart!U1404,"")))))</f>
        <v>0</v>
      </c>
      <c r="P1407" s="159">
        <f ca="1">IF(NOT($J1407=0),IF($J1407&lt;IF($P1406=0,0,VLOOKUP(P1406,tbL!$M$37:$Q$43,IF(L1407=TRUE,2,4))),IF($J1407&gt;=VLOOKUP(P1406,tbL!$M$37:$Q$43,IF(L1407=TRUE,3,5)),$P1406,IF(AND(L1406=TRUE,L1407=TRUE),$P1406,$P1406-1)),IF(AND(L1407=TRUE,J1407=VLOOKUP(P1406,tbL!$M$37:$Q$43,IF(L1407=TRUE,2,4))),P1406,IF($P1406+1&gt;$C$12,$C$12,$P1406+1))),0)</f>
        <v>1</v>
      </c>
      <c r="Q1407" s="159">
        <f t="shared" ca="1" si="623"/>
        <v>1</v>
      </c>
      <c r="R1407" s="207">
        <f t="shared" ca="1" si="649"/>
        <v>0</v>
      </c>
      <c r="S1407" s="208"/>
      <c r="T1407" s="159">
        <f t="shared" si="640"/>
        <v>0</v>
      </c>
      <c r="U1407" s="209" t="str">
        <f ca="1">IF(AND(T1407=-1,N1407=TRUE),"*",IF(AND(U1406="*",N1407=TRUE),"*",IF(AND(AND(L1407=TRUE,U1406="*"),J1407&lt;VLOOKUP(V1406+1,tbL!$M$38:$O$43,3)),"*","")))</f>
        <v/>
      </c>
      <c r="V1407" s="204">
        <f t="shared" ca="1" si="624"/>
        <v>1</v>
      </c>
      <c r="Y1407" s="159" t="str">
        <f t="shared" ca="1" si="625"/>
        <v/>
      </c>
      <c r="Z1407" s="159" t="str">
        <f t="shared" si="626"/>
        <v/>
      </c>
      <c r="AA1407" s="159">
        <f t="shared" ca="1" si="646"/>
        <v>1</v>
      </c>
      <c r="AC1407" s="161" t="str">
        <f t="shared" ca="1" si="627"/>
        <v/>
      </c>
      <c r="AD1407" s="161">
        <f t="shared" ca="1" si="628"/>
        <v>1</v>
      </c>
      <c r="AE1407" s="161" t="str">
        <f t="shared" ca="1" si="648"/>
        <v/>
      </c>
      <c r="AF1407" s="161">
        <f t="shared" ca="1" si="629"/>
        <v>1</v>
      </c>
      <c r="AG1407" s="161" t="str">
        <f t="shared" ca="1" si="630"/>
        <v/>
      </c>
      <c r="AH1407" s="161">
        <f t="shared" ca="1" si="631"/>
        <v>1</v>
      </c>
      <c r="AI1407" s="161" t="str">
        <f t="shared" ca="1" si="632"/>
        <v/>
      </c>
      <c r="AJ1407" s="161">
        <f t="shared" ca="1" si="633"/>
        <v>1</v>
      </c>
      <c r="AL1407" s="161" t="str">
        <f t="shared" ca="1" si="634"/>
        <v/>
      </c>
      <c r="AM1407" s="161">
        <f t="shared" ca="1" si="644"/>
        <v>1</v>
      </c>
      <c r="AN1407" s="161" t="str">
        <f t="shared" ca="1" si="635"/>
        <v/>
      </c>
      <c r="AO1407" s="161">
        <f t="shared" ca="1" si="643"/>
        <v>1</v>
      </c>
      <c r="AP1407" s="161" t="str">
        <f t="shared" ca="1" si="636"/>
        <v/>
      </c>
      <c r="AQ1407" s="161">
        <f t="shared" ca="1" si="641"/>
        <v>1</v>
      </c>
      <c r="AR1407" s="161" t="str">
        <f t="shared" ca="1" si="637"/>
        <v/>
      </c>
      <c r="AS1407" s="161">
        <f t="shared" ca="1" si="638"/>
        <v>1</v>
      </c>
      <c r="AT1407" s="159" t="str">
        <f t="shared" ca="1" si="647"/>
        <v/>
      </c>
      <c r="AU1407" s="210">
        <f t="shared" ca="1" si="622"/>
        <v>14</v>
      </c>
      <c r="AV1407" s="209"/>
      <c r="AW1407" s="204">
        <f t="shared" si="639"/>
        <v>16998.416666666646</v>
      </c>
      <c r="AX1407" s="159"/>
      <c r="AZ1407" s="159"/>
      <c r="BM1407" s="207"/>
      <c r="BN1407" s="212"/>
      <c r="BP1407" s="209"/>
      <c r="BQ1407" s="211"/>
      <c r="BR1407" s="211"/>
      <c r="BS1407" s="211"/>
      <c r="BT1407" s="211"/>
      <c r="BU1407" s="211"/>
      <c r="BV1407" s="211"/>
      <c r="BW1407" s="211"/>
      <c r="BX1407" s="211"/>
      <c r="BY1407" s="211"/>
      <c r="BZ1407" s="211"/>
      <c r="CA1407" s="209"/>
      <c r="CB1407" s="224"/>
      <c r="CC1407" s="204"/>
      <c r="CD1407" s="204"/>
      <c r="CE1407" s="204"/>
      <c r="CF1407" s="211"/>
      <c r="CG1407" s="211"/>
      <c r="CI1407" s="209"/>
      <c r="CJ1407" s="209"/>
      <c r="ES1407" s="165"/>
      <c r="ET1407" s="165"/>
      <c r="EU1407" s="166"/>
      <c r="EV1407" s="209"/>
      <c r="EW1407" s="211"/>
      <c r="EX1407" s="211"/>
      <c r="EY1407" s="211"/>
      <c r="EZ1407" s="211"/>
      <c r="FA1407" s="211"/>
      <c r="FD1407" s="165"/>
      <c r="FE1407" s="165"/>
      <c r="FF1407" s="166"/>
      <c r="FG1407" s="209"/>
      <c r="FH1407" s="211"/>
      <c r="FI1407" s="211"/>
      <c r="FJ1407" s="211"/>
      <c r="FK1407" s="211"/>
      <c r="FL1407" s="211"/>
    </row>
    <row r="1408" spans="9:168">
      <c r="I1408" s="221">
        <f t="shared" si="642"/>
        <v>204</v>
      </c>
      <c r="J1408" s="159">
        <f>'v-t_chart'!C1405</f>
        <v>78.2</v>
      </c>
      <c r="K1408" s="204">
        <f t="shared" ca="1" si="650"/>
        <v>229.0478</v>
      </c>
      <c r="L1408" s="205" t="b">
        <f>IF('Input&amp;Output'!$C$3=10,phase_chart!C1405,IF('Input&amp;Output'!$C$3=21,phase_chart!G1405,IF('Input&amp;Output'!$C$3=22,phase_chart!K1405,IF('Input&amp;Output'!$C$3=31,phase_chart!O1405,IF('Input&amp;Output'!$C$3=32,phase_chart!S1405,"")))))</f>
        <v>1</v>
      </c>
      <c r="M1408" s="206" t="b">
        <f>IF('Input&amp;Output'!$C$3=10,phase_chart!D1405,IF('Input&amp;Output'!$C$3=21,phase_chart!H1405,IF('Input&amp;Output'!$C$3=22,phase_chart!L1405,IF('Input&amp;Output'!$C$3=31,phase_chart!P1405,IF('Input&amp;Output'!$C$3=32,phase_chart!T1405,"")))))</f>
        <v>0</v>
      </c>
      <c r="N1408" s="205" t="b">
        <f>IF('Input&amp;Output'!$C$3=10,phase_chart!E1405,IF('Input&amp;Output'!$C$3=21,phase_chart!I1405,IF('Input&amp;Output'!$C$3=22,phase_chart!M1405,IF('Input&amp;Output'!$C$3=31,phase_chart!Q1405,IF('Input&amp;Output'!$C$3=32,phase_chart!U1405,"")))))</f>
        <v>0</v>
      </c>
      <c r="P1408" s="159">
        <f ca="1">IF(NOT($J1408=0),IF($J1408&lt;IF($P1407=0,0,VLOOKUP(P1407,tbL!$M$37:$Q$43,IF(L1408=TRUE,2,4))),IF($J1408&gt;=VLOOKUP(P1407,tbL!$M$37:$Q$43,IF(L1408=TRUE,3,5)),$P1407,IF(AND(L1407=TRUE,L1408=TRUE),$P1407,$P1407-1)),IF(AND(L1408=TRUE,J1408=VLOOKUP(P1407,tbL!$M$37:$Q$43,IF(L1408=TRUE,2,4))),P1407,IF($P1407+1&gt;$C$12,$C$12,$P1407+1))),0)</f>
        <v>1</v>
      </c>
      <c r="Q1408" s="159">
        <f t="shared" ca="1" si="623"/>
        <v>1</v>
      </c>
      <c r="R1408" s="207">
        <f t="shared" ca="1" si="649"/>
        <v>0</v>
      </c>
      <c r="S1408" s="208"/>
      <c r="T1408" s="159">
        <f t="shared" si="640"/>
        <v>0</v>
      </c>
      <c r="U1408" s="209" t="str">
        <f ca="1">IF(AND(T1408=-1,N1408=TRUE),"*",IF(AND(U1407="*",N1408=TRUE),"*",IF(AND(AND(L1408=TRUE,U1407="*"),J1408&lt;VLOOKUP(V1407+1,tbL!$M$38:$O$43,3)),"*","")))</f>
        <v/>
      </c>
      <c r="V1408" s="204">
        <f t="shared" ca="1" si="624"/>
        <v>1</v>
      </c>
      <c r="Y1408" s="159" t="str">
        <f t="shared" ca="1" si="625"/>
        <v/>
      </c>
      <c r="Z1408" s="159" t="str">
        <f t="shared" si="626"/>
        <v/>
      </c>
      <c r="AA1408" s="159">
        <f t="shared" ca="1" si="646"/>
        <v>1</v>
      </c>
      <c r="AC1408" s="161" t="str">
        <f t="shared" ca="1" si="627"/>
        <v/>
      </c>
      <c r="AD1408" s="161">
        <f t="shared" ca="1" si="628"/>
        <v>1</v>
      </c>
      <c r="AE1408" s="161" t="str">
        <f t="shared" ca="1" si="648"/>
        <v/>
      </c>
      <c r="AF1408" s="161">
        <f t="shared" ca="1" si="629"/>
        <v>1</v>
      </c>
      <c r="AG1408" s="161" t="str">
        <f t="shared" ca="1" si="630"/>
        <v/>
      </c>
      <c r="AH1408" s="161">
        <f t="shared" ca="1" si="631"/>
        <v>1</v>
      </c>
      <c r="AI1408" s="161" t="str">
        <f t="shared" ca="1" si="632"/>
        <v/>
      </c>
      <c r="AJ1408" s="161">
        <f t="shared" ca="1" si="633"/>
        <v>1</v>
      </c>
      <c r="AL1408" s="161" t="str">
        <f t="shared" ca="1" si="634"/>
        <v/>
      </c>
      <c r="AM1408" s="161">
        <f t="shared" ca="1" si="644"/>
        <v>1</v>
      </c>
      <c r="AN1408" s="161" t="str">
        <f t="shared" ca="1" si="635"/>
        <v/>
      </c>
      <c r="AO1408" s="161">
        <f t="shared" ca="1" si="643"/>
        <v>1</v>
      </c>
      <c r="AP1408" s="161" t="str">
        <f t="shared" ca="1" si="636"/>
        <v/>
      </c>
      <c r="AQ1408" s="161">
        <f t="shared" ca="1" si="641"/>
        <v>1</v>
      </c>
      <c r="AR1408" s="161" t="str">
        <f t="shared" ca="1" si="637"/>
        <v/>
      </c>
      <c r="AS1408" s="161">
        <f t="shared" ca="1" si="638"/>
        <v>1</v>
      </c>
      <c r="AT1408" s="159" t="str">
        <f t="shared" ca="1" si="647"/>
        <v/>
      </c>
      <c r="AU1408" s="210">
        <f t="shared" ca="1" si="622"/>
        <v>14</v>
      </c>
      <c r="AV1408" s="209"/>
      <c r="AW1408" s="204">
        <f t="shared" si="639"/>
        <v>17020.138888888869</v>
      </c>
      <c r="AX1408" s="159"/>
      <c r="AZ1408" s="159"/>
      <c r="BM1408" s="207"/>
      <c r="BN1408" s="212"/>
      <c r="BP1408" s="209"/>
      <c r="BQ1408" s="211"/>
      <c r="BR1408" s="211"/>
      <c r="BS1408" s="211"/>
      <c r="BT1408" s="211"/>
      <c r="BU1408" s="211"/>
      <c r="BV1408" s="211"/>
      <c r="BW1408" s="211"/>
      <c r="BX1408" s="211"/>
      <c r="BY1408" s="211"/>
      <c r="BZ1408" s="211"/>
      <c r="CA1408" s="209"/>
      <c r="CB1408" s="224"/>
      <c r="CC1408" s="204"/>
      <c r="CD1408" s="204"/>
      <c r="CE1408" s="204"/>
      <c r="CF1408" s="211"/>
      <c r="CG1408" s="211"/>
      <c r="CI1408" s="209"/>
      <c r="CJ1408" s="209"/>
      <c r="ES1408" s="165"/>
      <c r="ET1408" s="165"/>
      <c r="EU1408" s="166"/>
      <c r="EV1408" s="209"/>
      <c r="EW1408" s="211"/>
      <c r="EX1408" s="211"/>
      <c r="EY1408" s="211"/>
      <c r="EZ1408" s="211"/>
      <c r="FA1408" s="211"/>
      <c r="FD1408" s="165"/>
      <c r="FE1408" s="165"/>
      <c r="FF1408" s="166"/>
      <c r="FG1408" s="209"/>
      <c r="FH1408" s="211"/>
      <c r="FI1408" s="211"/>
      <c r="FJ1408" s="211"/>
      <c r="FK1408" s="211"/>
      <c r="FL1408" s="211"/>
    </row>
    <row r="1409" spans="9:168">
      <c r="I1409" s="221">
        <f t="shared" si="642"/>
        <v>205</v>
      </c>
      <c r="J1409" s="159">
        <f>'v-t_chart'!C1406</f>
        <v>81.099999999999994</v>
      </c>
      <c r="K1409" s="204">
        <f t="shared" ca="1" si="650"/>
        <v>237.54189999999997</v>
      </c>
      <c r="L1409" s="205" t="b">
        <f>IF('Input&amp;Output'!$C$3=10,phase_chart!C1406,IF('Input&amp;Output'!$C$3=21,phase_chart!G1406,IF('Input&amp;Output'!$C$3=22,phase_chart!K1406,IF('Input&amp;Output'!$C$3=31,phase_chart!O1406,IF('Input&amp;Output'!$C$3=32,phase_chart!S1406,"")))))</f>
        <v>1</v>
      </c>
      <c r="M1409" s="206" t="b">
        <f>IF('Input&amp;Output'!$C$3=10,phase_chart!D1406,IF('Input&amp;Output'!$C$3=21,phase_chart!H1406,IF('Input&amp;Output'!$C$3=22,phase_chart!L1406,IF('Input&amp;Output'!$C$3=31,phase_chart!P1406,IF('Input&amp;Output'!$C$3=32,phase_chart!T1406,"")))))</f>
        <v>0</v>
      </c>
      <c r="N1409" s="205" t="b">
        <f>IF('Input&amp;Output'!$C$3=10,phase_chart!E1406,IF('Input&amp;Output'!$C$3=21,phase_chart!I1406,IF('Input&amp;Output'!$C$3=22,phase_chart!M1406,IF('Input&amp;Output'!$C$3=31,phase_chart!Q1406,IF('Input&amp;Output'!$C$3=32,phase_chart!U1406,"")))))</f>
        <v>0</v>
      </c>
      <c r="P1409" s="159">
        <f ca="1">IF(NOT($J1409=0),IF($J1409&lt;IF($P1408=0,0,VLOOKUP(P1408,tbL!$M$37:$Q$43,IF(L1409=TRUE,2,4))),IF($J1409&gt;=VLOOKUP(P1408,tbL!$M$37:$Q$43,IF(L1409=TRUE,3,5)),$P1408,IF(AND(L1408=TRUE,L1409=TRUE),$P1408,$P1408-1)),IF(AND(L1409=TRUE,J1409=VLOOKUP(P1408,tbL!$M$37:$Q$43,IF(L1409=TRUE,2,4))),P1408,IF($P1408+1&gt;$C$12,$C$12,$P1408+1))),0)</f>
        <v>1</v>
      </c>
      <c r="Q1409" s="159">
        <f t="shared" ca="1" si="623"/>
        <v>1</v>
      </c>
      <c r="R1409" s="207">
        <f t="shared" ca="1" si="649"/>
        <v>0</v>
      </c>
      <c r="S1409" s="208"/>
      <c r="T1409" s="159">
        <f t="shared" si="640"/>
        <v>0</v>
      </c>
      <c r="U1409" s="209" t="str">
        <f ca="1">IF(AND(T1409=-1,N1409=TRUE),"*",IF(AND(U1408="*",N1409=TRUE),"*",IF(AND(AND(L1409=TRUE,U1408="*"),J1409&lt;VLOOKUP(V1408+1,tbL!$M$38:$O$43,3)),"*","")))</f>
        <v/>
      </c>
      <c r="V1409" s="204">
        <f t="shared" ca="1" si="624"/>
        <v>1</v>
      </c>
      <c r="Y1409" s="159" t="str">
        <f t="shared" ca="1" si="625"/>
        <v/>
      </c>
      <c r="Z1409" s="159" t="str">
        <f t="shared" si="626"/>
        <v/>
      </c>
      <c r="AA1409" s="159">
        <f t="shared" ca="1" si="646"/>
        <v>1</v>
      </c>
      <c r="AC1409" s="161" t="str">
        <f t="shared" ca="1" si="627"/>
        <v/>
      </c>
      <c r="AD1409" s="161">
        <f t="shared" ca="1" si="628"/>
        <v>1</v>
      </c>
      <c r="AE1409" s="161" t="str">
        <f t="shared" ca="1" si="648"/>
        <v/>
      </c>
      <c r="AF1409" s="161">
        <f t="shared" ca="1" si="629"/>
        <v>1</v>
      </c>
      <c r="AG1409" s="161" t="str">
        <f t="shared" ca="1" si="630"/>
        <v/>
      </c>
      <c r="AH1409" s="161">
        <f t="shared" ca="1" si="631"/>
        <v>1</v>
      </c>
      <c r="AI1409" s="161" t="str">
        <f t="shared" ca="1" si="632"/>
        <v/>
      </c>
      <c r="AJ1409" s="161">
        <f t="shared" ca="1" si="633"/>
        <v>1</v>
      </c>
      <c r="AL1409" s="161" t="str">
        <f t="shared" ca="1" si="634"/>
        <v/>
      </c>
      <c r="AM1409" s="161">
        <f t="shared" ca="1" si="644"/>
        <v>1</v>
      </c>
      <c r="AN1409" s="161" t="str">
        <f t="shared" ca="1" si="635"/>
        <v/>
      </c>
      <c r="AO1409" s="161">
        <f t="shared" ca="1" si="643"/>
        <v>1</v>
      </c>
      <c r="AP1409" s="161" t="str">
        <f t="shared" ca="1" si="636"/>
        <v/>
      </c>
      <c r="AQ1409" s="161">
        <f t="shared" ca="1" si="641"/>
        <v>1</v>
      </c>
      <c r="AR1409" s="161" t="str">
        <f t="shared" ca="1" si="637"/>
        <v/>
      </c>
      <c r="AS1409" s="161">
        <f t="shared" ca="1" si="638"/>
        <v>1</v>
      </c>
      <c r="AT1409" s="159" t="str">
        <f t="shared" ca="1" si="647"/>
        <v/>
      </c>
      <c r="AU1409" s="210">
        <f t="shared" ca="1" si="622"/>
        <v>14</v>
      </c>
      <c r="AV1409" s="209"/>
      <c r="AW1409" s="204">
        <f t="shared" si="639"/>
        <v>17042.666666666646</v>
      </c>
      <c r="AX1409" s="159"/>
      <c r="AZ1409" s="159"/>
      <c r="BM1409" s="207"/>
      <c r="BN1409" s="212"/>
      <c r="BP1409" s="209"/>
      <c r="BQ1409" s="211"/>
      <c r="BR1409" s="211"/>
      <c r="BS1409" s="211"/>
      <c r="BT1409" s="211"/>
      <c r="BU1409" s="211"/>
      <c r="BV1409" s="211"/>
      <c r="BW1409" s="211"/>
      <c r="BX1409" s="211"/>
      <c r="BY1409" s="211"/>
      <c r="BZ1409" s="211"/>
      <c r="CA1409" s="209"/>
      <c r="CB1409" s="224"/>
      <c r="CC1409" s="204"/>
      <c r="CD1409" s="204"/>
      <c r="CE1409" s="204"/>
      <c r="CF1409" s="211"/>
      <c r="CG1409" s="211"/>
      <c r="CI1409" s="209"/>
      <c r="CJ1409" s="209"/>
      <c r="ES1409" s="165"/>
      <c r="ET1409" s="165"/>
      <c r="EU1409" s="166"/>
      <c r="EV1409" s="209"/>
      <c r="EW1409" s="211"/>
      <c r="EX1409" s="211"/>
      <c r="EY1409" s="211"/>
      <c r="EZ1409" s="211"/>
      <c r="FA1409" s="211"/>
      <c r="FD1409" s="165"/>
      <c r="FE1409" s="165"/>
      <c r="FF1409" s="166"/>
      <c r="FG1409" s="209"/>
      <c r="FH1409" s="211"/>
      <c r="FI1409" s="211"/>
      <c r="FJ1409" s="211"/>
      <c r="FK1409" s="211"/>
      <c r="FL1409" s="211"/>
    </row>
    <row r="1410" spans="9:168">
      <c r="I1410" s="221">
        <f t="shared" si="642"/>
        <v>206</v>
      </c>
      <c r="J1410" s="159">
        <f>'v-t_chart'!C1407</f>
        <v>83.9</v>
      </c>
      <c r="K1410" s="204">
        <f t="shared" ca="1" si="650"/>
        <v>245.7431</v>
      </c>
      <c r="L1410" s="205" t="b">
        <f>IF('Input&amp;Output'!$C$3=10,phase_chart!C1407,IF('Input&amp;Output'!$C$3=21,phase_chart!G1407,IF('Input&amp;Output'!$C$3=22,phase_chart!K1407,IF('Input&amp;Output'!$C$3=31,phase_chart!O1407,IF('Input&amp;Output'!$C$3=32,phase_chart!S1407,"")))))</f>
        <v>1</v>
      </c>
      <c r="M1410" s="206" t="b">
        <f>IF('Input&amp;Output'!$C$3=10,phase_chart!D1407,IF('Input&amp;Output'!$C$3=21,phase_chart!H1407,IF('Input&amp;Output'!$C$3=22,phase_chart!L1407,IF('Input&amp;Output'!$C$3=31,phase_chart!P1407,IF('Input&amp;Output'!$C$3=32,phase_chart!T1407,"")))))</f>
        <v>0</v>
      </c>
      <c r="N1410" s="205" t="b">
        <f>IF('Input&amp;Output'!$C$3=10,phase_chart!E1407,IF('Input&amp;Output'!$C$3=21,phase_chart!I1407,IF('Input&amp;Output'!$C$3=22,phase_chart!M1407,IF('Input&amp;Output'!$C$3=31,phase_chart!Q1407,IF('Input&amp;Output'!$C$3=32,phase_chart!U1407,"")))))</f>
        <v>0</v>
      </c>
      <c r="P1410" s="159">
        <f ca="1">IF(NOT($J1410=0),IF($J1410&lt;IF($P1409=0,0,VLOOKUP(P1409,tbL!$M$37:$Q$43,IF(L1410=TRUE,2,4))),IF($J1410&gt;=VLOOKUP(P1409,tbL!$M$37:$Q$43,IF(L1410=TRUE,3,5)),$P1409,IF(AND(L1409=TRUE,L1410=TRUE),$P1409,$P1409-1)),IF(AND(L1410=TRUE,J1410=VLOOKUP(P1409,tbL!$M$37:$Q$43,IF(L1410=TRUE,2,4))),P1409,IF($P1409+1&gt;$C$12,$C$12,$P1409+1))),0)</f>
        <v>1</v>
      </c>
      <c r="Q1410" s="159">
        <f t="shared" ca="1" si="623"/>
        <v>1</v>
      </c>
      <c r="R1410" s="207">
        <f t="shared" ca="1" si="649"/>
        <v>0</v>
      </c>
      <c r="S1410" s="208"/>
      <c r="T1410" s="159">
        <f t="shared" si="640"/>
        <v>0</v>
      </c>
      <c r="U1410" s="209" t="str">
        <f ca="1">IF(AND(T1410=-1,N1410=TRUE),"*",IF(AND(U1409="*",N1410=TRUE),"*",IF(AND(AND(L1410=TRUE,U1409="*"),J1410&lt;VLOOKUP(V1409+1,tbL!$M$38:$O$43,3)),"*","")))</f>
        <v/>
      </c>
      <c r="V1410" s="204">
        <f t="shared" ca="1" si="624"/>
        <v>1</v>
      </c>
      <c r="Y1410" s="159" t="str">
        <f t="shared" ca="1" si="625"/>
        <v/>
      </c>
      <c r="Z1410" s="159" t="str">
        <f t="shared" si="626"/>
        <v/>
      </c>
      <c r="AA1410" s="159">
        <f t="shared" ca="1" si="646"/>
        <v>1</v>
      </c>
      <c r="AC1410" s="161" t="str">
        <f t="shared" ca="1" si="627"/>
        <v/>
      </c>
      <c r="AD1410" s="161">
        <f t="shared" ca="1" si="628"/>
        <v>1</v>
      </c>
      <c r="AE1410" s="161" t="str">
        <f t="shared" ca="1" si="648"/>
        <v/>
      </c>
      <c r="AF1410" s="161">
        <f t="shared" ca="1" si="629"/>
        <v>1</v>
      </c>
      <c r="AG1410" s="161" t="str">
        <f t="shared" ca="1" si="630"/>
        <v/>
      </c>
      <c r="AH1410" s="161">
        <f t="shared" ca="1" si="631"/>
        <v>1</v>
      </c>
      <c r="AI1410" s="161" t="str">
        <f t="shared" ca="1" si="632"/>
        <v/>
      </c>
      <c r="AJ1410" s="161">
        <f t="shared" ca="1" si="633"/>
        <v>1</v>
      </c>
      <c r="AL1410" s="161" t="str">
        <f t="shared" ca="1" si="634"/>
        <v/>
      </c>
      <c r="AM1410" s="161">
        <f t="shared" ca="1" si="644"/>
        <v>1</v>
      </c>
      <c r="AN1410" s="161" t="str">
        <f t="shared" ca="1" si="635"/>
        <v/>
      </c>
      <c r="AO1410" s="161">
        <f t="shared" ca="1" si="643"/>
        <v>1</v>
      </c>
      <c r="AP1410" s="161" t="str">
        <f t="shared" ca="1" si="636"/>
        <v/>
      </c>
      <c r="AQ1410" s="161">
        <f t="shared" ca="1" si="641"/>
        <v>1</v>
      </c>
      <c r="AR1410" s="161" t="str">
        <f t="shared" ca="1" si="637"/>
        <v/>
      </c>
      <c r="AS1410" s="161">
        <f t="shared" ca="1" si="638"/>
        <v>1</v>
      </c>
      <c r="AT1410" s="159" t="str">
        <f t="shared" ca="1" si="647"/>
        <v/>
      </c>
      <c r="AU1410" s="210">
        <f t="shared" ca="1" si="622"/>
        <v>14</v>
      </c>
      <c r="AV1410" s="209"/>
      <c r="AW1410" s="204">
        <f t="shared" si="639"/>
        <v>17065.972222222201</v>
      </c>
      <c r="AX1410" s="159"/>
      <c r="AZ1410" s="159"/>
      <c r="BM1410" s="207"/>
      <c r="BN1410" s="212"/>
      <c r="BP1410" s="209"/>
      <c r="BQ1410" s="211"/>
      <c r="BR1410" s="211"/>
      <c r="BS1410" s="211"/>
      <c r="BT1410" s="211"/>
      <c r="BU1410" s="211"/>
      <c r="BV1410" s="211"/>
      <c r="BW1410" s="211"/>
      <c r="BX1410" s="211"/>
      <c r="BY1410" s="211"/>
      <c r="BZ1410" s="211"/>
      <c r="CA1410" s="209"/>
      <c r="CB1410" s="224"/>
      <c r="CC1410" s="204"/>
      <c r="CD1410" s="204"/>
      <c r="CE1410" s="204"/>
      <c r="CF1410" s="211"/>
      <c r="CG1410" s="211"/>
      <c r="CI1410" s="209"/>
      <c r="CJ1410" s="209"/>
      <c r="ES1410" s="165"/>
      <c r="ET1410" s="165"/>
      <c r="EU1410" s="166"/>
      <c r="EV1410" s="209"/>
      <c r="EW1410" s="211"/>
      <c r="EX1410" s="211"/>
      <c r="EY1410" s="211"/>
      <c r="EZ1410" s="211"/>
      <c r="FA1410" s="211"/>
      <c r="FD1410" s="165"/>
      <c r="FE1410" s="165"/>
      <c r="FF1410" s="166"/>
      <c r="FG1410" s="209"/>
      <c r="FH1410" s="211"/>
      <c r="FI1410" s="211"/>
      <c r="FJ1410" s="211"/>
      <c r="FK1410" s="211"/>
      <c r="FL1410" s="211"/>
    </row>
    <row r="1411" spans="9:168">
      <c r="I1411" s="221">
        <f t="shared" si="642"/>
        <v>207</v>
      </c>
      <c r="J1411" s="159">
        <f>'v-t_chart'!C1408</f>
        <v>86.6</v>
      </c>
      <c r="K1411" s="204">
        <f t="shared" ca="1" si="650"/>
        <v>253.65139999999997</v>
      </c>
      <c r="L1411" s="205" t="b">
        <f>IF('Input&amp;Output'!$C$3=10,phase_chart!C1408,IF('Input&amp;Output'!$C$3=21,phase_chart!G1408,IF('Input&amp;Output'!$C$3=22,phase_chart!K1408,IF('Input&amp;Output'!$C$3=31,phase_chart!O1408,IF('Input&amp;Output'!$C$3=32,phase_chart!S1408,"")))))</f>
        <v>1</v>
      </c>
      <c r="M1411" s="206" t="b">
        <f>IF('Input&amp;Output'!$C$3=10,phase_chart!D1408,IF('Input&amp;Output'!$C$3=21,phase_chart!H1408,IF('Input&amp;Output'!$C$3=22,phase_chart!L1408,IF('Input&amp;Output'!$C$3=31,phase_chart!P1408,IF('Input&amp;Output'!$C$3=32,phase_chart!T1408,"")))))</f>
        <v>0</v>
      </c>
      <c r="N1411" s="205" t="b">
        <f>IF('Input&amp;Output'!$C$3=10,phase_chart!E1408,IF('Input&amp;Output'!$C$3=21,phase_chart!I1408,IF('Input&amp;Output'!$C$3=22,phase_chart!M1408,IF('Input&amp;Output'!$C$3=31,phase_chart!Q1408,IF('Input&amp;Output'!$C$3=32,phase_chart!U1408,"")))))</f>
        <v>0</v>
      </c>
      <c r="P1411" s="159">
        <f ca="1">IF(NOT($J1411=0),IF($J1411&lt;IF($P1410=0,0,VLOOKUP(P1410,tbL!$M$37:$Q$43,IF(L1411=TRUE,2,4))),IF($J1411&gt;=VLOOKUP(P1410,tbL!$M$37:$Q$43,IF(L1411=TRUE,3,5)),$P1410,IF(AND(L1410=TRUE,L1411=TRUE),$P1410,$P1410-1)),IF(AND(L1411=TRUE,J1411=VLOOKUP(P1410,tbL!$M$37:$Q$43,IF(L1411=TRUE,2,4))),P1410,IF($P1410+1&gt;$C$12,$C$12,$P1410+1))),0)</f>
        <v>1</v>
      </c>
      <c r="Q1411" s="159">
        <f t="shared" ca="1" si="623"/>
        <v>1</v>
      </c>
      <c r="R1411" s="207">
        <f t="shared" ca="1" si="649"/>
        <v>0</v>
      </c>
      <c r="S1411" s="208"/>
      <c r="T1411" s="159">
        <f t="shared" si="640"/>
        <v>0</v>
      </c>
      <c r="U1411" s="209" t="str">
        <f ca="1">IF(AND(T1411=-1,N1411=TRUE),"*",IF(AND(U1410="*",N1411=TRUE),"*",IF(AND(AND(L1411=TRUE,U1410="*"),J1411&lt;VLOOKUP(V1410+1,tbL!$M$38:$O$43,3)),"*","")))</f>
        <v/>
      </c>
      <c r="V1411" s="204">
        <f t="shared" ca="1" si="624"/>
        <v>1</v>
      </c>
      <c r="Y1411" s="159" t="str">
        <f t="shared" ca="1" si="625"/>
        <v/>
      </c>
      <c r="Z1411" s="159" t="str">
        <f t="shared" si="626"/>
        <v/>
      </c>
      <c r="AA1411" s="159">
        <f t="shared" ca="1" si="646"/>
        <v>1</v>
      </c>
      <c r="AC1411" s="161" t="str">
        <f t="shared" ca="1" si="627"/>
        <v/>
      </c>
      <c r="AD1411" s="161">
        <f t="shared" ca="1" si="628"/>
        <v>1</v>
      </c>
      <c r="AE1411" s="161" t="str">
        <f t="shared" ca="1" si="648"/>
        <v/>
      </c>
      <c r="AF1411" s="161">
        <f t="shared" ca="1" si="629"/>
        <v>1</v>
      </c>
      <c r="AG1411" s="161" t="str">
        <f t="shared" ca="1" si="630"/>
        <v/>
      </c>
      <c r="AH1411" s="161">
        <f t="shared" ca="1" si="631"/>
        <v>1</v>
      </c>
      <c r="AI1411" s="161" t="str">
        <f t="shared" ca="1" si="632"/>
        <v/>
      </c>
      <c r="AJ1411" s="161">
        <f t="shared" ca="1" si="633"/>
        <v>1</v>
      </c>
      <c r="AL1411" s="161" t="str">
        <f t="shared" ca="1" si="634"/>
        <v/>
      </c>
      <c r="AM1411" s="161">
        <f t="shared" ca="1" si="644"/>
        <v>1</v>
      </c>
      <c r="AN1411" s="161" t="str">
        <f t="shared" ca="1" si="635"/>
        <v/>
      </c>
      <c r="AO1411" s="161">
        <f t="shared" ca="1" si="643"/>
        <v>1</v>
      </c>
      <c r="AP1411" s="161" t="str">
        <f t="shared" ca="1" si="636"/>
        <v/>
      </c>
      <c r="AQ1411" s="161">
        <f t="shared" ca="1" si="641"/>
        <v>1</v>
      </c>
      <c r="AR1411" s="161" t="str">
        <f t="shared" ca="1" si="637"/>
        <v/>
      </c>
      <c r="AS1411" s="161">
        <f t="shared" ca="1" si="638"/>
        <v>1</v>
      </c>
      <c r="AT1411" s="159" t="str">
        <f t="shared" ca="1" si="647"/>
        <v/>
      </c>
      <c r="AU1411" s="210">
        <f t="shared" ca="1" si="622"/>
        <v>14</v>
      </c>
      <c r="AV1411" s="209"/>
      <c r="AW1411" s="204">
        <f t="shared" si="639"/>
        <v>17090.027777777756</v>
      </c>
      <c r="AX1411" s="159"/>
      <c r="AZ1411" s="159"/>
      <c r="BM1411" s="207"/>
      <c r="BN1411" s="212"/>
      <c r="BP1411" s="209"/>
      <c r="BQ1411" s="211"/>
      <c r="BR1411" s="211"/>
      <c r="BS1411" s="211"/>
      <c r="BT1411" s="211"/>
      <c r="BU1411" s="211"/>
      <c r="BV1411" s="211"/>
      <c r="BW1411" s="211"/>
      <c r="BX1411" s="211"/>
      <c r="BY1411" s="211"/>
      <c r="BZ1411" s="211"/>
      <c r="CA1411" s="209"/>
      <c r="CB1411" s="224"/>
      <c r="CC1411" s="204"/>
      <c r="CD1411" s="204"/>
      <c r="CE1411" s="204"/>
      <c r="CF1411" s="211"/>
      <c r="CG1411" s="211"/>
      <c r="CI1411" s="209"/>
      <c r="CJ1411" s="209"/>
      <c r="ES1411" s="165"/>
      <c r="ET1411" s="165"/>
      <c r="EU1411" s="166"/>
      <c r="EV1411" s="209"/>
      <c r="EW1411" s="211"/>
      <c r="EX1411" s="211"/>
      <c r="EY1411" s="211"/>
      <c r="EZ1411" s="211"/>
      <c r="FA1411" s="211"/>
      <c r="FD1411" s="165"/>
      <c r="FE1411" s="165"/>
      <c r="FF1411" s="166"/>
      <c r="FG1411" s="209"/>
      <c r="FH1411" s="211"/>
      <c r="FI1411" s="211"/>
      <c r="FJ1411" s="211"/>
      <c r="FK1411" s="211"/>
      <c r="FL1411" s="211"/>
    </row>
    <row r="1412" spans="9:168">
      <c r="I1412" s="221">
        <f t="shared" si="642"/>
        <v>208</v>
      </c>
      <c r="J1412" s="159">
        <f>'v-t_chart'!C1409</f>
        <v>89.1</v>
      </c>
      <c r="K1412" s="204">
        <f t="shared" ca="1" si="650"/>
        <v>260.97389999999996</v>
      </c>
      <c r="L1412" s="205" t="b">
        <f>IF('Input&amp;Output'!$C$3=10,phase_chart!C1409,IF('Input&amp;Output'!$C$3=21,phase_chart!G1409,IF('Input&amp;Output'!$C$3=22,phase_chart!K1409,IF('Input&amp;Output'!$C$3=31,phase_chart!O1409,IF('Input&amp;Output'!$C$3=32,phase_chart!S1409,"")))))</f>
        <v>1</v>
      </c>
      <c r="M1412" s="206" t="b">
        <f>IF('Input&amp;Output'!$C$3=10,phase_chart!D1409,IF('Input&amp;Output'!$C$3=21,phase_chart!H1409,IF('Input&amp;Output'!$C$3=22,phase_chart!L1409,IF('Input&amp;Output'!$C$3=31,phase_chart!P1409,IF('Input&amp;Output'!$C$3=32,phase_chart!T1409,"")))))</f>
        <v>0</v>
      </c>
      <c r="N1412" s="205" t="b">
        <f>IF('Input&amp;Output'!$C$3=10,phase_chart!E1409,IF('Input&amp;Output'!$C$3=21,phase_chart!I1409,IF('Input&amp;Output'!$C$3=22,phase_chart!M1409,IF('Input&amp;Output'!$C$3=31,phase_chart!Q1409,IF('Input&amp;Output'!$C$3=32,phase_chart!U1409,"")))))</f>
        <v>0</v>
      </c>
      <c r="P1412" s="159">
        <f ca="1">IF(NOT($J1412=0),IF($J1412&lt;IF($P1411=0,0,VLOOKUP(P1411,tbL!$M$37:$Q$43,IF(L1412=TRUE,2,4))),IF($J1412&gt;=VLOOKUP(P1411,tbL!$M$37:$Q$43,IF(L1412=TRUE,3,5)),$P1411,IF(AND(L1411=TRUE,L1412=TRUE),$P1411,$P1411-1)),IF(AND(L1412=TRUE,J1412=VLOOKUP(P1411,tbL!$M$37:$Q$43,IF(L1412=TRUE,2,4))),P1411,IF($P1411+1&gt;$C$12,$C$12,$P1411+1))),0)</f>
        <v>1</v>
      </c>
      <c r="Q1412" s="159">
        <f t="shared" ca="1" si="623"/>
        <v>1</v>
      </c>
      <c r="R1412" s="207">
        <f t="shared" ca="1" si="649"/>
        <v>0</v>
      </c>
      <c r="S1412" s="208"/>
      <c r="T1412" s="159">
        <f t="shared" si="640"/>
        <v>0</v>
      </c>
      <c r="U1412" s="209" t="str">
        <f ca="1">IF(AND(T1412=-1,N1412=TRUE),"*",IF(AND(U1411="*",N1412=TRUE),"*",IF(AND(AND(L1412=TRUE,U1411="*"),J1412&lt;VLOOKUP(V1411+1,tbL!$M$38:$O$43,3)),"*","")))</f>
        <v/>
      </c>
      <c r="V1412" s="204">
        <f t="shared" ca="1" si="624"/>
        <v>1</v>
      </c>
      <c r="Y1412" s="159" t="str">
        <f t="shared" ca="1" si="625"/>
        <v/>
      </c>
      <c r="Z1412" s="159" t="str">
        <f t="shared" si="626"/>
        <v/>
      </c>
      <c r="AA1412" s="159">
        <f t="shared" ca="1" si="646"/>
        <v>1</v>
      </c>
      <c r="AC1412" s="161" t="str">
        <f t="shared" ca="1" si="627"/>
        <v/>
      </c>
      <c r="AD1412" s="161">
        <f t="shared" ca="1" si="628"/>
        <v>1</v>
      </c>
      <c r="AE1412" s="161" t="str">
        <f t="shared" ca="1" si="648"/>
        <v/>
      </c>
      <c r="AF1412" s="161">
        <f t="shared" ca="1" si="629"/>
        <v>1</v>
      </c>
      <c r="AG1412" s="161" t="str">
        <f t="shared" ca="1" si="630"/>
        <v/>
      </c>
      <c r="AH1412" s="161">
        <f t="shared" ca="1" si="631"/>
        <v>1</v>
      </c>
      <c r="AI1412" s="161" t="str">
        <f t="shared" ca="1" si="632"/>
        <v/>
      </c>
      <c r="AJ1412" s="161">
        <f t="shared" ca="1" si="633"/>
        <v>1</v>
      </c>
      <c r="AL1412" s="161" t="str">
        <f t="shared" ca="1" si="634"/>
        <v/>
      </c>
      <c r="AM1412" s="161">
        <f t="shared" ca="1" si="644"/>
        <v>1</v>
      </c>
      <c r="AN1412" s="161" t="str">
        <f t="shared" ca="1" si="635"/>
        <v/>
      </c>
      <c r="AO1412" s="161">
        <f t="shared" ca="1" si="643"/>
        <v>1</v>
      </c>
      <c r="AP1412" s="161" t="str">
        <f t="shared" ca="1" si="636"/>
        <v/>
      </c>
      <c r="AQ1412" s="161">
        <f t="shared" ca="1" si="641"/>
        <v>1</v>
      </c>
      <c r="AR1412" s="161" t="str">
        <f t="shared" ca="1" si="637"/>
        <v/>
      </c>
      <c r="AS1412" s="161">
        <f t="shared" ca="1" si="638"/>
        <v>1</v>
      </c>
      <c r="AT1412" s="159" t="str">
        <f t="shared" ca="1" si="647"/>
        <v/>
      </c>
      <c r="AU1412" s="210">
        <f t="shared" ref="AU1412:AU1475" ca="1" si="651">IF(Y1412=0,$C$17/100,IF(OR(K1412&lt;$C$17,AA1412=0),$C$17/100,(VLOOKUP($AS1412,$B$5:$C$11,2)*$J1412)/100))</f>
        <v>14</v>
      </c>
      <c r="AV1412" s="209"/>
      <c r="AW1412" s="204">
        <f t="shared" si="639"/>
        <v>17114.777777777756</v>
      </c>
      <c r="AX1412" s="159"/>
      <c r="AZ1412" s="159"/>
      <c r="BM1412" s="207"/>
      <c r="BN1412" s="212"/>
      <c r="BP1412" s="209"/>
      <c r="BQ1412" s="211"/>
      <c r="BR1412" s="211"/>
      <c r="BS1412" s="211"/>
      <c r="BT1412" s="211"/>
      <c r="BU1412" s="211"/>
      <c r="BV1412" s="211"/>
      <c r="BW1412" s="211"/>
      <c r="BX1412" s="211"/>
      <c r="BY1412" s="211"/>
      <c r="BZ1412" s="211"/>
      <c r="CA1412" s="209"/>
      <c r="CB1412" s="224"/>
      <c r="CC1412" s="204"/>
      <c r="CD1412" s="204"/>
      <c r="CE1412" s="204"/>
      <c r="CF1412" s="211"/>
      <c r="CG1412" s="211"/>
      <c r="CI1412" s="209"/>
      <c r="CJ1412" s="209"/>
      <c r="ES1412" s="165"/>
      <c r="ET1412" s="165"/>
      <c r="EU1412" s="166"/>
      <c r="EV1412" s="209"/>
      <c r="EW1412" s="211"/>
      <c r="EX1412" s="211"/>
      <c r="EY1412" s="211"/>
      <c r="EZ1412" s="211"/>
      <c r="FA1412" s="211"/>
      <c r="FD1412" s="165"/>
      <c r="FE1412" s="165"/>
      <c r="FF1412" s="166"/>
      <c r="FG1412" s="209"/>
      <c r="FH1412" s="211"/>
      <c r="FI1412" s="211"/>
      <c r="FJ1412" s="211"/>
      <c r="FK1412" s="211"/>
      <c r="FL1412" s="211"/>
    </row>
    <row r="1413" spans="9:168">
      <c r="I1413" s="221">
        <f t="shared" si="642"/>
        <v>209</v>
      </c>
      <c r="J1413" s="159">
        <f>'v-t_chart'!C1410</f>
        <v>91.6</v>
      </c>
      <c r="K1413" s="204">
        <f t="shared" ca="1" si="650"/>
        <v>268.29639999999995</v>
      </c>
      <c r="L1413" s="205" t="b">
        <f>IF('Input&amp;Output'!$C$3=10,phase_chart!C1410,IF('Input&amp;Output'!$C$3=21,phase_chart!G1410,IF('Input&amp;Output'!$C$3=22,phase_chart!K1410,IF('Input&amp;Output'!$C$3=31,phase_chart!O1410,IF('Input&amp;Output'!$C$3=32,phase_chart!S1410,"")))))</f>
        <v>1</v>
      </c>
      <c r="M1413" s="206" t="b">
        <f>IF('Input&amp;Output'!$C$3=10,phase_chart!D1410,IF('Input&amp;Output'!$C$3=21,phase_chart!H1410,IF('Input&amp;Output'!$C$3=22,phase_chart!L1410,IF('Input&amp;Output'!$C$3=31,phase_chart!P1410,IF('Input&amp;Output'!$C$3=32,phase_chart!T1410,"")))))</f>
        <v>0</v>
      </c>
      <c r="N1413" s="205" t="b">
        <f>IF('Input&amp;Output'!$C$3=10,phase_chart!E1410,IF('Input&amp;Output'!$C$3=21,phase_chart!I1410,IF('Input&amp;Output'!$C$3=22,phase_chart!M1410,IF('Input&amp;Output'!$C$3=31,phase_chart!Q1410,IF('Input&amp;Output'!$C$3=32,phase_chart!U1410,"")))))</f>
        <v>0</v>
      </c>
      <c r="P1413" s="159">
        <f ca="1">IF(NOT($J1413=0),IF($J1413&lt;IF($P1412=0,0,VLOOKUP(P1412,tbL!$M$37:$Q$43,IF(L1413=TRUE,2,4))),IF($J1413&gt;=VLOOKUP(P1412,tbL!$M$37:$Q$43,IF(L1413=TRUE,3,5)),$P1412,IF(AND(L1412=TRUE,L1413=TRUE),$P1412,$P1412-1)),IF(AND(L1413=TRUE,J1413=VLOOKUP(P1412,tbL!$M$37:$Q$43,IF(L1413=TRUE,2,4))),P1412,IF($P1412+1&gt;$C$12,$C$12,$P1412+1))),0)</f>
        <v>1</v>
      </c>
      <c r="Q1413" s="159">
        <f t="shared" ref="Q1413:Q1476" ca="1" si="652">P1413</f>
        <v>1</v>
      </c>
      <c r="R1413" s="207">
        <f t="shared" ca="1" si="649"/>
        <v>0</v>
      </c>
      <c r="S1413" s="208"/>
      <c r="T1413" s="159">
        <f t="shared" si="640"/>
        <v>0</v>
      </c>
      <c r="U1413" s="209" t="str">
        <f ca="1">IF(AND(T1413=-1,N1413=TRUE),"*",IF(AND(U1412="*",N1413=TRUE),"*",IF(AND(AND(L1413=TRUE,U1412="*"),J1413&lt;VLOOKUP(V1412+1,tbL!$M$38:$O$43,3)),"*","")))</f>
        <v/>
      </c>
      <c r="V1413" s="204">
        <f t="shared" ref="V1413:V1476" ca="1" si="653">IF(U1413="*",IF(Q1413&gt;V1412,V1412,Q1413),Q1413)</f>
        <v>1</v>
      </c>
      <c r="Y1413" s="159" t="str">
        <f t="shared" ref="Y1413:Y1476" ca="1" si="654">IF(OR($V1413=3,OR($V1413=1,$V1413=2)),IF(OR($V1416=0,OR($V1417=0,OR($V1418=0,OR($V1419=0,OR($V1420=0,OR($V1421=0,$V1422=0)))))),IF(J1413&lt;IF(V1413=3,$D$18,IF(V1413=2,$F$13,$F$8)),0,IF(Y1412=0,0,IF(J1413&lt;10,0,""))),""),"")</f>
        <v/>
      </c>
      <c r="Z1413" s="159" t="str">
        <f t="shared" ref="Z1413:Z1476" si="655">IF(AND(AND(J1418&gt;0,J1417=0),Z1412=""),1,IF(Z1412=1,IF(AND(J1413&gt;0,J1414-J1413&gt;0),"",1),""))</f>
        <v/>
      </c>
      <c r="AA1413" s="159">
        <f t="shared" ca="1" si="646"/>
        <v>1</v>
      </c>
      <c r="AC1413" s="161" t="str">
        <f t="shared" ref="AC1413:AC1476" ca="1" si="656">IF(OR(OR($AT1413=-1,$R1413=1),AA1413=0),"",IF(AND(AA1412=AA1414,AA1413&lt;&gt;AA1412),"*",""))</f>
        <v/>
      </c>
      <c r="AD1413" s="161">
        <f t="shared" ref="AD1413:AD1476" ca="1" si="657">IF(AC1413="*",AA1412,AA1413)</f>
        <v>1</v>
      </c>
      <c r="AE1413" s="161" t="str">
        <f t="shared" ca="1" si="648"/>
        <v/>
      </c>
      <c r="AF1413" s="161">
        <f t="shared" ref="AF1413:AF1476" ca="1" si="658">IF(AE1413="*",AD1412,IF(AE1412="*",AD1411,AD1413))</f>
        <v>1</v>
      </c>
      <c r="AG1413" s="161" t="str">
        <f t="shared" ref="AG1413:AG1476" ca="1" si="659">IF(OR(OR(OR($AT1413=-1,$R1413=1),AF1413=0),AG1410="*"),"",IF(AND(AND(AND(AF1412=AF1416,AF1413&lt;&gt;AF1412),AF1413=AF1414),AF1413=AF1415),"*",""))</f>
        <v/>
      </c>
      <c r="AH1413" s="161">
        <f t="shared" ref="AH1413:AH1476" ca="1" si="660">IF(AG1413="*",AF1412,IF(AG1412="*",AF1411,IF(AG1411="*",AF1410,AF1413)))</f>
        <v>1</v>
      </c>
      <c r="AI1413" s="161" t="str">
        <f t="shared" ref="AI1413:AI1476" ca="1" si="661">IF(OR(OR(OR($AT1413=-1,$R1413=1),AH1413=0),AI1409="*"),"",IF(AND(AND(AND(AND(AH1412=AH1417,AH1413&lt;&gt;AH1412),AH1413=AH1414),AH1413=AH1415),AH1413=AH1416),"*",""))</f>
        <v/>
      </c>
      <c r="AJ1413" s="161">
        <f t="shared" ref="AJ1413:AJ1476" ca="1" si="662">IF(AI1413="*",AH1412,IF(AI1412="*",AH1411,IF(AI1411="*",AH1410,IF(AI1410="*",AH1409,AH1413))))</f>
        <v>1</v>
      </c>
      <c r="AL1413" s="161" t="str">
        <f t="shared" ref="AL1413:AL1476" ca="1" si="663">IF(OR(OR(OR($AT1413=-1,$R1413=1),AJ1413=0),AL1409="*"),"",IF(AND(AND(AND(AND(AJ1412=AJ1417,AJ1413&lt;&gt;AJ1412),AJ1413=AJ1414),AJ1413=AJ1415),AJ1413=AJ1416),"*",""))</f>
        <v/>
      </c>
      <c r="AM1413" s="161">
        <f t="shared" ca="1" si="644"/>
        <v>1</v>
      </c>
      <c r="AN1413" s="161" t="str">
        <f t="shared" ref="AN1413:AN1476" ca="1" si="664">IF(OR(OR(OR($AT1413=-1,$R1413=1),AM1413=0),AN1410="*"),"",IF(AND(AND(AND(AM1412=AM1416,AM1413&lt;&gt;AM1412),AM1413=AM1414),AM1413=AM1415),"*",""))</f>
        <v/>
      </c>
      <c r="AO1413" s="161">
        <f t="shared" ca="1" si="643"/>
        <v>1</v>
      </c>
      <c r="AP1413" s="161" t="str">
        <f t="shared" ref="AP1413:AP1476" ca="1" si="665">IF(OR(OR($AT1413=-1,$R1413=1),AO1413=0),"",IF(AND(AND(AO1412=AO1415,AO1413&lt;&gt;AO1412),AO1413=AO1414),"*",""))</f>
        <v/>
      </c>
      <c r="AQ1413" s="161">
        <f t="shared" ca="1" si="641"/>
        <v>1</v>
      </c>
      <c r="AR1413" s="161" t="str">
        <f t="shared" ref="AR1413:AR1476" ca="1" si="666">IF(OR(OR($AT1413=-1,$R1413=1),AQ1413=0),"",IF(AND(AQ1412=AQ1414,AQ1413&lt;&gt;AQ1412),"*",""))</f>
        <v/>
      </c>
      <c r="AS1413" s="161">
        <f t="shared" ref="AS1413:AS1476" ca="1" si="667">IF(AR1413="*",AQ1412,AQ1413)</f>
        <v>1</v>
      </c>
      <c r="AT1413" s="159" t="str">
        <f t="shared" ca="1" si="647"/>
        <v/>
      </c>
      <c r="AU1413" s="210">
        <f t="shared" ca="1" si="651"/>
        <v>14</v>
      </c>
      <c r="AV1413" s="209"/>
      <c r="AW1413" s="204">
        <f t="shared" ref="AW1413:AW1476" si="668">AW1412+J1413/3.6</f>
        <v>17140.222222222201</v>
      </c>
      <c r="AX1413" s="159"/>
      <c r="AZ1413" s="159"/>
      <c r="BM1413" s="207"/>
      <c r="BN1413" s="212"/>
      <c r="BP1413" s="209"/>
      <c r="BQ1413" s="211"/>
      <c r="BR1413" s="211"/>
      <c r="BS1413" s="211"/>
      <c r="BT1413" s="211"/>
      <c r="BU1413" s="211"/>
      <c r="BV1413" s="211"/>
      <c r="BW1413" s="211"/>
      <c r="BX1413" s="211"/>
      <c r="BY1413" s="211"/>
      <c r="BZ1413" s="211"/>
      <c r="CA1413" s="209"/>
      <c r="CB1413" s="224"/>
      <c r="CC1413" s="204"/>
      <c r="CD1413" s="204"/>
      <c r="CE1413" s="204"/>
      <c r="CF1413" s="211"/>
      <c r="CG1413" s="211"/>
      <c r="CI1413" s="209"/>
      <c r="CJ1413" s="209"/>
      <c r="ES1413" s="165"/>
      <c r="ET1413" s="165"/>
      <c r="EU1413" s="166"/>
      <c r="EV1413" s="209"/>
      <c r="EW1413" s="211"/>
      <c r="EX1413" s="211"/>
      <c r="EY1413" s="211"/>
      <c r="EZ1413" s="211"/>
      <c r="FA1413" s="211"/>
      <c r="FD1413" s="165"/>
      <c r="FE1413" s="165"/>
      <c r="FF1413" s="166"/>
      <c r="FG1413" s="209"/>
      <c r="FH1413" s="211"/>
      <c r="FI1413" s="211"/>
      <c r="FJ1413" s="211"/>
      <c r="FK1413" s="211"/>
      <c r="FL1413" s="211"/>
    </row>
    <row r="1414" spans="9:168">
      <c r="I1414" s="221">
        <f t="shared" si="642"/>
        <v>210</v>
      </c>
      <c r="J1414" s="159">
        <f>'v-t_chart'!C1411</f>
        <v>94</v>
      </c>
      <c r="K1414" s="204">
        <f t="shared" ca="1" si="650"/>
        <v>275.32599999999996</v>
      </c>
      <c r="L1414" s="205" t="b">
        <f>IF('Input&amp;Output'!$C$3=10,phase_chart!C1411,IF('Input&amp;Output'!$C$3=21,phase_chart!G1411,IF('Input&amp;Output'!$C$3=22,phase_chart!K1411,IF('Input&amp;Output'!$C$3=31,phase_chart!O1411,IF('Input&amp;Output'!$C$3=32,phase_chart!S1411,"")))))</f>
        <v>1</v>
      </c>
      <c r="M1414" s="206" t="b">
        <f>IF('Input&amp;Output'!$C$3=10,phase_chart!D1411,IF('Input&amp;Output'!$C$3=21,phase_chart!H1411,IF('Input&amp;Output'!$C$3=22,phase_chart!L1411,IF('Input&amp;Output'!$C$3=31,phase_chart!P1411,IF('Input&amp;Output'!$C$3=32,phase_chart!T1411,"")))))</f>
        <v>0</v>
      </c>
      <c r="N1414" s="205" t="b">
        <f>IF('Input&amp;Output'!$C$3=10,phase_chart!E1411,IF('Input&amp;Output'!$C$3=21,phase_chart!I1411,IF('Input&amp;Output'!$C$3=22,phase_chart!M1411,IF('Input&amp;Output'!$C$3=31,phase_chart!Q1411,IF('Input&amp;Output'!$C$3=32,phase_chart!U1411,"")))))</f>
        <v>0</v>
      </c>
      <c r="P1414" s="159">
        <f ca="1">IF(NOT($J1414=0),IF($J1414&lt;IF($P1413=0,0,VLOOKUP(P1413,tbL!$M$37:$Q$43,IF(L1414=TRUE,2,4))),IF($J1414&gt;=VLOOKUP(P1413,tbL!$M$37:$Q$43,IF(L1414=TRUE,3,5)),$P1413,IF(AND(L1413=TRUE,L1414=TRUE),$P1413,$P1413-1)),IF(AND(L1414=TRUE,J1414=VLOOKUP(P1413,tbL!$M$37:$Q$43,IF(L1414=TRUE,2,4))),P1413,IF($P1413+1&gt;$C$12,$C$12,$P1413+1))),0)</f>
        <v>1</v>
      </c>
      <c r="Q1414" s="159">
        <f t="shared" ca="1" si="652"/>
        <v>1</v>
      </c>
      <c r="R1414" s="207">
        <f t="shared" ca="1" si="649"/>
        <v>0</v>
      </c>
      <c r="S1414" s="208"/>
      <c r="T1414" s="159">
        <f t="shared" ref="T1414:T1477" si="669">IF(AND(L1413=TRUE,M1414=TRUE),1,IF(AND(L1413=TRUE,N1414=TRUE),-1,0))</f>
        <v>0</v>
      </c>
      <c r="U1414" s="209" t="str">
        <f ca="1">IF(AND(T1414=-1,N1414=TRUE),"*",IF(AND(U1413="*",N1414=TRUE),"*",IF(AND(AND(L1414=TRUE,U1413="*"),J1414&lt;VLOOKUP(V1413+1,tbL!$M$38:$O$43,3)),"*","")))</f>
        <v/>
      </c>
      <c r="V1414" s="204">
        <f t="shared" ca="1" si="653"/>
        <v>1</v>
      </c>
      <c r="Y1414" s="159" t="str">
        <f t="shared" ca="1" si="654"/>
        <v/>
      </c>
      <c r="Z1414" s="159" t="str">
        <f t="shared" si="655"/>
        <v/>
      </c>
      <c r="AA1414" s="159">
        <f t="shared" ca="1" si="646"/>
        <v>1</v>
      </c>
      <c r="AC1414" s="161" t="str">
        <f t="shared" ca="1" si="656"/>
        <v/>
      </c>
      <c r="AD1414" s="161">
        <f t="shared" ca="1" si="657"/>
        <v>1</v>
      </c>
      <c r="AE1414" s="161" t="str">
        <f t="shared" ca="1" si="648"/>
        <v/>
      </c>
      <c r="AF1414" s="161">
        <f t="shared" ca="1" si="658"/>
        <v>1</v>
      </c>
      <c r="AG1414" s="161" t="str">
        <f t="shared" ca="1" si="659"/>
        <v/>
      </c>
      <c r="AH1414" s="161">
        <f t="shared" ca="1" si="660"/>
        <v>1</v>
      </c>
      <c r="AI1414" s="161" t="str">
        <f t="shared" ca="1" si="661"/>
        <v/>
      </c>
      <c r="AJ1414" s="161">
        <f t="shared" ca="1" si="662"/>
        <v>1</v>
      </c>
      <c r="AL1414" s="161" t="str">
        <f t="shared" ca="1" si="663"/>
        <v/>
      </c>
      <c r="AM1414" s="161">
        <f t="shared" ca="1" si="644"/>
        <v>1</v>
      </c>
      <c r="AN1414" s="161" t="str">
        <f t="shared" ca="1" si="664"/>
        <v/>
      </c>
      <c r="AO1414" s="161">
        <f t="shared" ca="1" si="643"/>
        <v>1</v>
      </c>
      <c r="AP1414" s="161" t="str">
        <f t="shared" ca="1" si="665"/>
        <v/>
      </c>
      <c r="AQ1414" s="161">
        <f t="shared" ref="AQ1414:AQ1477" ca="1" si="670">IF(AP1414="*",AO1413,IF(AP1413="*",AO1412,AO1414))</f>
        <v>1</v>
      </c>
      <c r="AR1414" s="161" t="str">
        <f t="shared" ca="1" si="666"/>
        <v/>
      </c>
      <c r="AS1414" s="161">
        <f t="shared" ca="1" si="667"/>
        <v>1</v>
      </c>
      <c r="AT1414" s="159" t="str">
        <f t="shared" ca="1" si="647"/>
        <v/>
      </c>
      <c r="AU1414" s="210">
        <f t="shared" ca="1" si="651"/>
        <v>14</v>
      </c>
      <c r="AV1414" s="209"/>
      <c r="AW1414" s="204">
        <f t="shared" si="668"/>
        <v>17166.33333333331</v>
      </c>
      <c r="AX1414" s="159"/>
      <c r="AZ1414" s="159"/>
      <c r="BM1414" s="207"/>
      <c r="BN1414" s="212"/>
      <c r="BP1414" s="209"/>
      <c r="BQ1414" s="211"/>
      <c r="BR1414" s="211"/>
      <c r="BS1414" s="211"/>
      <c r="BT1414" s="211"/>
      <c r="BU1414" s="211"/>
      <c r="BV1414" s="211"/>
      <c r="BW1414" s="211"/>
      <c r="BX1414" s="211"/>
      <c r="BY1414" s="211"/>
      <c r="BZ1414" s="211"/>
      <c r="CA1414" s="209"/>
      <c r="CB1414" s="224"/>
      <c r="CC1414" s="204"/>
      <c r="CD1414" s="204"/>
      <c r="CE1414" s="204"/>
      <c r="CF1414" s="211"/>
      <c r="CG1414" s="211"/>
      <c r="CI1414" s="209"/>
      <c r="CJ1414" s="209"/>
      <c r="ES1414" s="165"/>
      <c r="ET1414" s="165"/>
      <c r="EU1414" s="166"/>
      <c r="EV1414" s="209"/>
      <c r="EW1414" s="211"/>
      <c r="EX1414" s="211"/>
      <c r="EY1414" s="211"/>
      <c r="EZ1414" s="211"/>
      <c r="FA1414" s="211"/>
      <c r="FD1414" s="165"/>
      <c r="FE1414" s="165"/>
      <c r="FF1414" s="166"/>
      <c r="FG1414" s="209"/>
      <c r="FH1414" s="211"/>
      <c r="FI1414" s="211"/>
      <c r="FJ1414" s="211"/>
      <c r="FK1414" s="211"/>
      <c r="FL1414" s="211"/>
    </row>
    <row r="1415" spans="9:168">
      <c r="I1415" s="221">
        <f t="shared" ref="I1415:I1478" si="671">I1414+1</f>
        <v>211</v>
      </c>
      <c r="J1415" s="159">
        <f>'v-t_chart'!C1412</f>
        <v>96.3</v>
      </c>
      <c r="K1415" s="204">
        <f t="shared" ca="1" si="650"/>
        <v>282.06269999999995</v>
      </c>
      <c r="L1415" s="205" t="b">
        <f>IF('Input&amp;Output'!$C$3=10,phase_chart!C1412,IF('Input&amp;Output'!$C$3=21,phase_chart!G1412,IF('Input&amp;Output'!$C$3=22,phase_chart!K1412,IF('Input&amp;Output'!$C$3=31,phase_chart!O1412,IF('Input&amp;Output'!$C$3=32,phase_chart!S1412,"")))))</f>
        <v>1</v>
      </c>
      <c r="M1415" s="206" t="b">
        <f>IF('Input&amp;Output'!$C$3=10,phase_chart!D1412,IF('Input&amp;Output'!$C$3=21,phase_chart!H1412,IF('Input&amp;Output'!$C$3=22,phase_chart!L1412,IF('Input&amp;Output'!$C$3=31,phase_chart!P1412,IF('Input&amp;Output'!$C$3=32,phase_chart!T1412,"")))))</f>
        <v>0</v>
      </c>
      <c r="N1415" s="205" t="b">
        <f>IF('Input&amp;Output'!$C$3=10,phase_chart!E1412,IF('Input&amp;Output'!$C$3=21,phase_chart!I1412,IF('Input&amp;Output'!$C$3=22,phase_chart!M1412,IF('Input&amp;Output'!$C$3=31,phase_chart!Q1412,IF('Input&amp;Output'!$C$3=32,phase_chart!U1412,"")))))</f>
        <v>0</v>
      </c>
      <c r="P1415" s="159">
        <f ca="1">IF(NOT($J1415=0),IF($J1415&lt;IF($P1414=0,0,VLOOKUP(P1414,tbL!$M$37:$Q$43,IF(L1415=TRUE,2,4))),IF($J1415&gt;=VLOOKUP(P1414,tbL!$M$37:$Q$43,IF(L1415=TRUE,3,5)),$P1414,IF(AND(L1414=TRUE,L1415=TRUE),$P1414,$P1414-1)),IF(AND(L1415=TRUE,J1415=VLOOKUP(P1414,tbL!$M$37:$Q$43,IF(L1415=TRUE,2,4))),P1414,IF($P1414+1&gt;$C$12,$C$12,$P1414+1))),0)</f>
        <v>1</v>
      </c>
      <c r="Q1415" s="159">
        <f t="shared" ca="1" si="652"/>
        <v>1</v>
      </c>
      <c r="R1415" s="207">
        <f t="shared" ca="1" si="649"/>
        <v>0</v>
      </c>
      <c r="S1415" s="208"/>
      <c r="T1415" s="159">
        <f t="shared" si="669"/>
        <v>0</v>
      </c>
      <c r="U1415" s="209" t="str">
        <f ca="1">IF(AND(T1415=-1,N1415=TRUE),"*",IF(AND(U1414="*",N1415=TRUE),"*",IF(AND(AND(L1415=TRUE,U1414="*"),J1415&lt;VLOOKUP(V1414+1,tbL!$M$38:$O$43,3)),"*","")))</f>
        <v/>
      </c>
      <c r="V1415" s="204">
        <f t="shared" ca="1" si="653"/>
        <v>1</v>
      </c>
      <c r="Y1415" s="159" t="str">
        <f t="shared" ca="1" si="654"/>
        <v/>
      </c>
      <c r="Z1415" s="159" t="str">
        <f t="shared" si="655"/>
        <v/>
      </c>
      <c r="AA1415" s="159">
        <f t="shared" ca="1" si="646"/>
        <v>1</v>
      </c>
      <c r="AC1415" s="161" t="str">
        <f t="shared" ca="1" si="656"/>
        <v/>
      </c>
      <c r="AD1415" s="161">
        <f t="shared" ca="1" si="657"/>
        <v>1</v>
      </c>
      <c r="AE1415" s="161" t="str">
        <f t="shared" ca="1" si="648"/>
        <v/>
      </c>
      <c r="AF1415" s="161">
        <f t="shared" ca="1" si="658"/>
        <v>1</v>
      </c>
      <c r="AG1415" s="161" t="str">
        <f t="shared" ca="1" si="659"/>
        <v/>
      </c>
      <c r="AH1415" s="161">
        <f t="shared" ca="1" si="660"/>
        <v>1</v>
      </c>
      <c r="AI1415" s="161" t="str">
        <f t="shared" ca="1" si="661"/>
        <v/>
      </c>
      <c r="AJ1415" s="161">
        <f t="shared" ca="1" si="662"/>
        <v>1</v>
      </c>
      <c r="AL1415" s="161" t="str">
        <f t="shared" ca="1" si="663"/>
        <v/>
      </c>
      <c r="AM1415" s="161">
        <f t="shared" ca="1" si="644"/>
        <v>1</v>
      </c>
      <c r="AN1415" s="161" t="str">
        <f t="shared" ca="1" si="664"/>
        <v/>
      </c>
      <c r="AO1415" s="161">
        <f t="shared" ref="AO1415:AO1478" ca="1" si="672">IF(AN1415="*",AM1414,IF(AN1414="*",AM1413,IF(AN1413="*",AM1412,AM1415)))</f>
        <v>1</v>
      </c>
      <c r="AP1415" s="161" t="str">
        <f t="shared" ca="1" si="665"/>
        <v/>
      </c>
      <c r="AQ1415" s="161">
        <f t="shared" ca="1" si="670"/>
        <v>1</v>
      </c>
      <c r="AR1415" s="161" t="str">
        <f t="shared" ca="1" si="666"/>
        <v/>
      </c>
      <c r="AS1415" s="161">
        <f t="shared" ca="1" si="667"/>
        <v>1</v>
      </c>
      <c r="AT1415" s="159" t="str">
        <f t="shared" ca="1" si="647"/>
        <v/>
      </c>
      <c r="AU1415" s="210">
        <f t="shared" ca="1" si="651"/>
        <v>14</v>
      </c>
      <c r="AV1415" s="209"/>
      <c r="AW1415" s="204">
        <f t="shared" si="668"/>
        <v>17193.08333333331</v>
      </c>
      <c r="AX1415" s="159"/>
      <c r="AZ1415" s="159"/>
      <c r="BM1415" s="207"/>
      <c r="BN1415" s="212"/>
      <c r="BP1415" s="209"/>
      <c r="BQ1415" s="211"/>
      <c r="BR1415" s="211"/>
      <c r="BS1415" s="211"/>
      <c r="BT1415" s="211"/>
      <c r="BU1415" s="211"/>
      <c r="BV1415" s="211"/>
      <c r="BW1415" s="211"/>
      <c r="BX1415" s="211"/>
      <c r="BY1415" s="211"/>
      <c r="BZ1415" s="211"/>
      <c r="CA1415" s="209"/>
      <c r="CB1415" s="224"/>
      <c r="CC1415" s="204"/>
      <c r="CD1415" s="204"/>
      <c r="CE1415" s="204"/>
      <c r="CF1415" s="211"/>
      <c r="CG1415" s="211"/>
      <c r="CI1415" s="209"/>
      <c r="CJ1415" s="209"/>
      <c r="ES1415" s="165"/>
      <c r="ET1415" s="165"/>
      <c r="EU1415" s="166"/>
      <c r="EV1415" s="209"/>
      <c r="EW1415" s="211"/>
      <c r="EX1415" s="211"/>
      <c r="EY1415" s="211"/>
      <c r="EZ1415" s="211"/>
      <c r="FA1415" s="211"/>
      <c r="FD1415" s="165"/>
      <c r="FE1415" s="165"/>
      <c r="FF1415" s="166"/>
      <c r="FG1415" s="209"/>
      <c r="FH1415" s="211"/>
      <c r="FI1415" s="211"/>
      <c r="FJ1415" s="211"/>
      <c r="FK1415" s="211"/>
      <c r="FL1415" s="211"/>
    </row>
    <row r="1416" spans="9:168">
      <c r="I1416" s="221">
        <f t="shared" si="671"/>
        <v>212</v>
      </c>
      <c r="J1416" s="159">
        <f>'v-t_chart'!C1413</f>
        <v>98.4</v>
      </c>
      <c r="K1416" s="204">
        <f t="shared" ca="1" si="650"/>
        <v>288.21359999999999</v>
      </c>
      <c r="L1416" s="205" t="b">
        <f>IF('Input&amp;Output'!$C$3=10,phase_chart!C1413,IF('Input&amp;Output'!$C$3=21,phase_chart!G1413,IF('Input&amp;Output'!$C$3=22,phase_chart!K1413,IF('Input&amp;Output'!$C$3=31,phase_chart!O1413,IF('Input&amp;Output'!$C$3=32,phase_chart!S1413,"")))))</f>
        <v>1</v>
      </c>
      <c r="M1416" s="206" t="b">
        <f>IF('Input&amp;Output'!$C$3=10,phase_chart!D1413,IF('Input&amp;Output'!$C$3=21,phase_chart!H1413,IF('Input&amp;Output'!$C$3=22,phase_chart!L1413,IF('Input&amp;Output'!$C$3=31,phase_chart!P1413,IF('Input&amp;Output'!$C$3=32,phase_chart!T1413,"")))))</f>
        <v>0</v>
      </c>
      <c r="N1416" s="205" t="b">
        <f>IF('Input&amp;Output'!$C$3=10,phase_chart!E1413,IF('Input&amp;Output'!$C$3=21,phase_chart!I1413,IF('Input&amp;Output'!$C$3=22,phase_chart!M1413,IF('Input&amp;Output'!$C$3=31,phase_chart!Q1413,IF('Input&amp;Output'!$C$3=32,phase_chart!U1413,"")))))</f>
        <v>0</v>
      </c>
      <c r="P1416" s="159">
        <f ca="1">IF(NOT($J1416=0),IF($J1416&lt;IF($P1415=0,0,VLOOKUP(P1415,tbL!$M$37:$Q$43,IF(L1416=TRUE,2,4))),IF($J1416&gt;=VLOOKUP(P1415,tbL!$M$37:$Q$43,IF(L1416=TRUE,3,5)),$P1415,IF(AND(L1415=TRUE,L1416=TRUE),$P1415,$P1415-1)),IF(AND(L1416=TRUE,J1416=VLOOKUP(P1415,tbL!$M$37:$Q$43,IF(L1416=TRUE,2,4))),P1415,IF($P1415+1&gt;$C$12,$C$12,$P1415+1))),0)</f>
        <v>1</v>
      </c>
      <c r="Q1416" s="159">
        <f t="shared" ca="1" si="652"/>
        <v>1</v>
      </c>
      <c r="R1416" s="207">
        <f t="shared" ca="1" si="649"/>
        <v>0</v>
      </c>
      <c r="S1416" s="208"/>
      <c r="T1416" s="159">
        <f t="shared" si="669"/>
        <v>0</v>
      </c>
      <c r="U1416" s="209" t="str">
        <f ca="1">IF(AND(T1416=-1,N1416=TRUE),"*",IF(AND(U1415="*",N1416=TRUE),"*",IF(AND(AND(L1416=TRUE,U1415="*"),J1416&lt;VLOOKUP(V1415+1,tbL!$M$38:$O$43,3)),"*","")))</f>
        <v/>
      </c>
      <c r="V1416" s="204">
        <f t="shared" ca="1" si="653"/>
        <v>1</v>
      </c>
      <c r="Y1416" s="159" t="str">
        <f t="shared" ca="1" si="654"/>
        <v/>
      </c>
      <c r="Z1416" s="159" t="str">
        <f t="shared" si="655"/>
        <v/>
      </c>
      <c r="AA1416" s="159">
        <f t="shared" ca="1" si="646"/>
        <v>1</v>
      </c>
      <c r="AC1416" s="161" t="str">
        <f t="shared" ca="1" si="656"/>
        <v/>
      </c>
      <c r="AD1416" s="161">
        <f t="shared" ca="1" si="657"/>
        <v>1</v>
      </c>
      <c r="AE1416" s="161" t="str">
        <f t="shared" ca="1" si="648"/>
        <v/>
      </c>
      <c r="AF1416" s="161">
        <f t="shared" ca="1" si="658"/>
        <v>1</v>
      </c>
      <c r="AG1416" s="161" t="str">
        <f t="shared" ca="1" si="659"/>
        <v/>
      </c>
      <c r="AH1416" s="161">
        <f t="shared" ca="1" si="660"/>
        <v>1</v>
      </c>
      <c r="AI1416" s="161" t="str">
        <f t="shared" ca="1" si="661"/>
        <v/>
      </c>
      <c r="AJ1416" s="161">
        <f t="shared" ca="1" si="662"/>
        <v>1</v>
      </c>
      <c r="AL1416" s="161" t="str">
        <f t="shared" ca="1" si="663"/>
        <v/>
      </c>
      <c r="AM1416" s="161">
        <f t="shared" ref="AM1416:AM1479" ca="1" si="673">IF(AL1416="*",AJ1415,IF(AL1415="*",AJ1414,IF(AL1414="*",AJ1413,IF(AL1413="*",AJ1412,AJ1416))))</f>
        <v>1</v>
      </c>
      <c r="AN1416" s="161" t="str">
        <f t="shared" ca="1" si="664"/>
        <v/>
      </c>
      <c r="AO1416" s="161">
        <f t="shared" ca="1" si="672"/>
        <v>1</v>
      </c>
      <c r="AP1416" s="161" t="str">
        <f t="shared" ca="1" si="665"/>
        <v/>
      </c>
      <c r="AQ1416" s="161">
        <f t="shared" ca="1" si="670"/>
        <v>1</v>
      </c>
      <c r="AR1416" s="161" t="str">
        <f t="shared" ca="1" si="666"/>
        <v/>
      </c>
      <c r="AS1416" s="161">
        <f t="shared" ca="1" si="667"/>
        <v>1</v>
      </c>
      <c r="AT1416" s="159" t="str">
        <f t="shared" ca="1" si="647"/>
        <v/>
      </c>
      <c r="AU1416" s="210">
        <f t="shared" ca="1" si="651"/>
        <v>14</v>
      </c>
      <c r="AV1416" s="209"/>
      <c r="AW1416" s="204">
        <f t="shared" si="668"/>
        <v>17220.416666666642</v>
      </c>
      <c r="AX1416" s="159"/>
      <c r="AZ1416" s="159"/>
      <c r="BM1416" s="207"/>
      <c r="BN1416" s="212"/>
      <c r="BP1416" s="209"/>
      <c r="BQ1416" s="211"/>
      <c r="BR1416" s="211"/>
      <c r="BS1416" s="211"/>
      <c r="BT1416" s="211"/>
      <c r="BU1416" s="211"/>
      <c r="BV1416" s="211"/>
      <c r="BW1416" s="211"/>
      <c r="BX1416" s="211"/>
      <c r="BY1416" s="211"/>
      <c r="BZ1416" s="211"/>
      <c r="CA1416" s="209"/>
      <c r="CB1416" s="224"/>
      <c r="CC1416" s="204"/>
      <c r="CD1416" s="204"/>
      <c r="CE1416" s="204"/>
      <c r="CF1416" s="211"/>
      <c r="CG1416" s="211"/>
      <c r="CI1416" s="209"/>
      <c r="CJ1416" s="209"/>
      <c r="ES1416" s="165"/>
      <c r="ET1416" s="165"/>
      <c r="EU1416" s="166"/>
      <c r="EV1416" s="209"/>
      <c r="EW1416" s="211"/>
      <c r="EX1416" s="211"/>
      <c r="EY1416" s="211"/>
      <c r="EZ1416" s="211"/>
      <c r="FA1416" s="211"/>
      <c r="FD1416" s="165"/>
      <c r="FE1416" s="165"/>
      <c r="FF1416" s="166"/>
      <c r="FG1416" s="209"/>
      <c r="FH1416" s="211"/>
      <c r="FI1416" s="211"/>
      <c r="FJ1416" s="211"/>
      <c r="FK1416" s="211"/>
      <c r="FL1416" s="211"/>
    </row>
    <row r="1417" spans="9:168">
      <c r="I1417" s="221">
        <f t="shared" si="671"/>
        <v>213</v>
      </c>
      <c r="J1417" s="159">
        <f>'v-t_chart'!C1414</f>
        <v>100.4</v>
      </c>
      <c r="K1417" s="204">
        <f t="shared" ca="1" si="650"/>
        <v>294.07159999999999</v>
      </c>
      <c r="L1417" s="205" t="b">
        <f>IF('Input&amp;Output'!$C$3=10,phase_chart!C1414,IF('Input&amp;Output'!$C$3=21,phase_chart!G1414,IF('Input&amp;Output'!$C$3=22,phase_chart!K1414,IF('Input&amp;Output'!$C$3=31,phase_chart!O1414,IF('Input&amp;Output'!$C$3=32,phase_chart!S1414,"")))))</f>
        <v>1</v>
      </c>
      <c r="M1417" s="206" t="b">
        <f>IF('Input&amp;Output'!$C$3=10,phase_chart!D1414,IF('Input&amp;Output'!$C$3=21,phase_chart!H1414,IF('Input&amp;Output'!$C$3=22,phase_chart!L1414,IF('Input&amp;Output'!$C$3=31,phase_chart!P1414,IF('Input&amp;Output'!$C$3=32,phase_chart!T1414,"")))))</f>
        <v>0</v>
      </c>
      <c r="N1417" s="205" t="b">
        <f>IF('Input&amp;Output'!$C$3=10,phase_chart!E1414,IF('Input&amp;Output'!$C$3=21,phase_chart!I1414,IF('Input&amp;Output'!$C$3=22,phase_chart!M1414,IF('Input&amp;Output'!$C$3=31,phase_chart!Q1414,IF('Input&amp;Output'!$C$3=32,phase_chart!U1414,"")))))</f>
        <v>0</v>
      </c>
      <c r="P1417" s="159">
        <f ca="1">IF(NOT($J1417=0),IF($J1417&lt;IF($P1416=0,0,VLOOKUP(P1416,tbL!$M$37:$Q$43,IF(L1417=TRUE,2,4))),IF($J1417&gt;=VLOOKUP(P1416,tbL!$M$37:$Q$43,IF(L1417=TRUE,3,5)),$P1416,IF(AND(L1416=TRUE,L1417=TRUE),$P1416,$P1416-1)),IF(AND(L1417=TRUE,J1417=VLOOKUP(P1416,tbL!$M$37:$Q$43,IF(L1417=TRUE,2,4))),P1416,IF($P1416+1&gt;$C$12,$C$12,$P1416+1))),0)</f>
        <v>1</v>
      </c>
      <c r="Q1417" s="159">
        <f t="shared" ca="1" si="652"/>
        <v>1</v>
      </c>
      <c r="R1417" s="207">
        <f t="shared" ca="1" si="649"/>
        <v>0</v>
      </c>
      <c r="S1417" s="208"/>
      <c r="T1417" s="159">
        <f t="shared" si="669"/>
        <v>0</v>
      </c>
      <c r="U1417" s="209" t="str">
        <f ca="1">IF(AND(T1417=-1,N1417=TRUE),"*",IF(AND(U1416="*",N1417=TRUE),"*",IF(AND(AND(L1417=TRUE,U1416="*"),J1417&lt;VLOOKUP(V1416+1,tbL!$M$38:$O$43,3)),"*","")))</f>
        <v/>
      </c>
      <c r="V1417" s="204">
        <f t="shared" ca="1" si="653"/>
        <v>1</v>
      </c>
      <c r="Y1417" s="159" t="str">
        <f t="shared" ca="1" si="654"/>
        <v/>
      </c>
      <c r="Z1417" s="159" t="str">
        <f t="shared" si="655"/>
        <v/>
      </c>
      <c r="AA1417" s="159">
        <f t="shared" ca="1" si="646"/>
        <v>1</v>
      </c>
      <c r="AC1417" s="161" t="str">
        <f t="shared" ca="1" si="656"/>
        <v/>
      </c>
      <c r="AD1417" s="161">
        <f t="shared" ca="1" si="657"/>
        <v>1</v>
      </c>
      <c r="AE1417" s="161" t="str">
        <f t="shared" ca="1" si="648"/>
        <v/>
      </c>
      <c r="AF1417" s="161">
        <f t="shared" ca="1" si="658"/>
        <v>1</v>
      </c>
      <c r="AG1417" s="161" t="str">
        <f t="shared" ca="1" si="659"/>
        <v/>
      </c>
      <c r="AH1417" s="161">
        <f t="shared" ca="1" si="660"/>
        <v>1</v>
      </c>
      <c r="AI1417" s="161" t="str">
        <f t="shared" ca="1" si="661"/>
        <v/>
      </c>
      <c r="AJ1417" s="161">
        <f t="shared" ca="1" si="662"/>
        <v>1</v>
      </c>
      <c r="AL1417" s="161" t="str">
        <f t="shared" ca="1" si="663"/>
        <v/>
      </c>
      <c r="AM1417" s="161">
        <f t="shared" ca="1" si="673"/>
        <v>1</v>
      </c>
      <c r="AN1417" s="161" t="str">
        <f t="shared" ca="1" si="664"/>
        <v/>
      </c>
      <c r="AO1417" s="161">
        <f t="shared" ca="1" si="672"/>
        <v>1</v>
      </c>
      <c r="AP1417" s="161" t="str">
        <f t="shared" ca="1" si="665"/>
        <v/>
      </c>
      <c r="AQ1417" s="161">
        <f t="shared" ca="1" si="670"/>
        <v>1</v>
      </c>
      <c r="AR1417" s="161" t="str">
        <f t="shared" ca="1" si="666"/>
        <v/>
      </c>
      <c r="AS1417" s="161">
        <f t="shared" ca="1" si="667"/>
        <v>1</v>
      </c>
      <c r="AT1417" s="159" t="str">
        <f t="shared" ca="1" si="647"/>
        <v/>
      </c>
      <c r="AU1417" s="210">
        <f t="shared" ca="1" si="651"/>
        <v>14</v>
      </c>
      <c r="AV1417" s="209"/>
      <c r="AW1417" s="204">
        <f t="shared" si="668"/>
        <v>17248.305555555533</v>
      </c>
      <c r="AX1417" s="159"/>
      <c r="AZ1417" s="159"/>
      <c r="BM1417" s="207"/>
      <c r="BN1417" s="212"/>
      <c r="BP1417" s="209"/>
      <c r="BQ1417" s="211"/>
      <c r="BR1417" s="211"/>
      <c r="BS1417" s="211"/>
      <c r="BT1417" s="211"/>
      <c r="BU1417" s="211"/>
      <c r="BV1417" s="211"/>
      <c r="BW1417" s="211"/>
      <c r="BX1417" s="211"/>
      <c r="BY1417" s="211"/>
      <c r="BZ1417" s="211"/>
      <c r="CA1417" s="209"/>
      <c r="CB1417" s="224"/>
      <c r="CC1417" s="204"/>
      <c r="CD1417" s="204"/>
      <c r="CE1417" s="204"/>
      <c r="CF1417" s="211"/>
      <c r="CG1417" s="211"/>
      <c r="CI1417" s="209"/>
      <c r="CJ1417" s="209"/>
      <c r="ES1417" s="165"/>
      <c r="ET1417" s="165"/>
      <c r="EU1417" s="166"/>
      <c r="EV1417" s="209"/>
      <c r="EW1417" s="211"/>
      <c r="EX1417" s="211"/>
      <c r="EY1417" s="211"/>
      <c r="EZ1417" s="211"/>
      <c r="FA1417" s="211"/>
      <c r="FD1417" s="165"/>
      <c r="FE1417" s="165"/>
      <c r="FF1417" s="166"/>
      <c r="FG1417" s="209"/>
      <c r="FH1417" s="211"/>
      <c r="FI1417" s="211"/>
      <c r="FJ1417" s="211"/>
      <c r="FK1417" s="211"/>
      <c r="FL1417" s="211"/>
    </row>
    <row r="1418" spans="9:168">
      <c r="I1418" s="221">
        <f t="shared" si="671"/>
        <v>214</v>
      </c>
      <c r="J1418" s="159">
        <f>'v-t_chart'!C1415</f>
        <v>102.1</v>
      </c>
      <c r="K1418" s="204">
        <f t="shared" ca="1" si="650"/>
        <v>299.05089999999996</v>
      </c>
      <c r="L1418" s="205" t="b">
        <f>IF('Input&amp;Output'!$C$3=10,phase_chart!C1415,IF('Input&amp;Output'!$C$3=21,phase_chart!G1415,IF('Input&amp;Output'!$C$3=22,phase_chart!K1415,IF('Input&amp;Output'!$C$3=31,phase_chart!O1415,IF('Input&amp;Output'!$C$3=32,phase_chart!S1415,"")))))</f>
        <v>1</v>
      </c>
      <c r="M1418" s="206" t="b">
        <f>IF('Input&amp;Output'!$C$3=10,phase_chart!D1415,IF('Input&amp;Output'!$C$3=21,phase_chart!H1415,IF('Input&amp;Output'!$C$3=22,phase_chart!L1415,IF('Input&amp;Output'!$C$3=31,phase_chart!P1415,IF('Input&amp;Output'!$C$3=32,phase_chart!T1415,"")))))</f>
        <v>0</v>
      </c>
      <c r="N1418" s="205" t="b">
        <f>IF('Input&amp;Output'!$C$3=10,phase_chart!E1415,IF('Input&amp;Output'!$C$3=21,phase_chart!I1415,IF('Input&amp;Output'!$C$3=22,phase_chart!M1415,IF('Input&amp;Output'!$C$3=31,phase_chart!Q1415,IF('Input&amp;Output'!$C$3=32,phase_chart!U1415,"")))))</f>
        <v>0</v>
      </c>
      <c r="P1418" s="159">
        <f ca="1">IF(NOT($J1418=0),IF($J1418&lt;IF($P1417=0,0,VLOOKUP(P1417,tbL!$M$37:$Q$43,IF(L1418=TRUE,2,4))),IF($J1418&gt;=VLOOKUP(P1417,tbL!$M$37:$Q$43,IF(L1418=TRUE,3,5)),$P1417,IF(AND(L1417=TRUE,L1418=TRUE),$P1417,$P1417-1)),IF(AND(L1418=TRUE,J1418=VLOOKUP(P1417,tbL!$M$37:$Q$43,IF(L1418=TRUE,2,4))),P1417,IF($P1417+1&gt;$C$12,$C$12,$P1417+1))),0)</f>
        <v>1</v>
      </c>
      <c r="Q1418" s="159">
        <f t="shared" ca="1" si="652"/>
        <v>1</v>
      </c>
      <c r="R1418" s="207">
        <f t="shared" ca="1" si="649"/>
        <v>0</v>
      </c>
      <c r="S1418" s="208"/>
      <c r="T1418" s="159">
        <f t="shared" si="669"/>
        <v>0</v>
      </c>
      <c r="U1418" s="209" t="str">
        <f ca="1">IF(AND(T1418=-1,N1418=TRUE),"*",IF(AND(U1417="*",N1418=TRUE),"*",IF(AND(AND(L1418=TRUE,U1417="*"),J1418&lt;VLOOKUP(V1417+1,tbL!$M$38:$O$43,3)),"*","")))</f>
        <v/>
      </c>
      <c r="V1418" s="204">
        <f t="shared" ca="1" si="653"/>
        <v>1</v>
      </c>
      <c r="Y1418" s="159" t="str">
        <f t="shared" ca="1" si="654"/>
        <v/>
      </c>
      <c r="Z1418" s="159" t="str">
        <f t="shared" si="655"/>
        <v/>
      </c>
      <c r="AA1418" s="159">
        <f t="shared" ca="1" si="646"/>
        <v>1</v>
      </c>
      <c r="AC1418" s="161" t="str">
        <f t="shared" ca="1" si="656"/>
        <v/>
      </c>
      <c r="AD1418" s="161">
        <f t="shared" ca="1" si="657"/>
        <v>1</v>
      </c>
      <c r="AE1418" s="161" t="str">
        <f t="shared" ca="1" si="648"/>
        <v/>
      </c>
      <c r="AF1418" s="161">
        <f t="shared" ca="1" si="658"/>
        <v>1</v>
      </c>
      <c r="AG1418" s="161" t="str">
        <f t="shared" ca="1" si="659"/>
        <v/>
      </c>
      <c r="AH1418" s="161">
        <f t="shared" ca="1" si="660"/>
        <v>1</v>
      </c>
      <c r="AI1418" s="161" t="str">
        <f t="shared" ca="1" si="661"/>
        <v/>
      </c>
      <c r="AJ1418" s="161">
        <f t="shared" ca="1" si="662"/>
        <v>1</v>
      </c>
      <c r="AL1418" s="161" t="str">
        <f t="shared" ca="1" si="663"/>
        <v/>
      </c>
      <c r="AM1418" s="161">
        <f t="shared" ca="1" si="673"/>
        <v>1</v>
      </c>
      <c r="AN1418" s="161" t="str">
        <f t="shared" ca="1" si="664"/>
        <v/>
      </c>
      <c r="AO1418" s="161">
        <f t="shared" ca="1" si="672"/>
        <v>1</v>
      </c>
      <c r="AP1418" s="161" t="str">
        <f t="shared" ca="1" si="665"/>
        <v/>
      </c>
      <c r="AQ1418" s="161">
        <f t="shared" ca="1" si="670"/>
        <v>1</v>
      </c>
      <c r="AR1418" s="161" t="str">
        <f t="shared" ca="1" si="666"/>
        <v/>
      </c>
      <c r="AS1418" s="161">
        <f t="shared" ca="1" si="667"/>
        <v>1</v>
      </c>
      <c r="AT1418" s="159" t="str">
        <f t="shared" ca="1" si="647"/>
        <v/>
      </c>
      <c r="AU1418" s="210">
        <f t="shared" ca="1" si="651"/>
        <v>14</v>
      </c>
      <c r="AV1418" s="209"/>
      <c r="AW1418" s="204">
        <f t="shared" si="668"/>
        <v>17276.666666666642</v>
      </c>
      <c r="AX1418" s="159"/>
      <c r="AZ1418" s="159"/>
      <c r="BM1418" s="207"/>
      <c r="BN1418" s="212"/>
      <c r="BP1418" s="209"/>
      <c r="BQ1418" s="211"/>
      <c r="BR1418" s="211"/>
      <c r="BS1418" s="211"/>
      <c r="BT1418" s="211"/>
      <c r="BU1418" s="211"/>
      <c r="BV1418" s="211"/>
      <c r="BW1418" s="211"/>
      <c r="BX1418" s="211"/>
      <c r="BY1418" s="211"/>
      <c r="BZ1418" s="211"/>
      <c r="CA1418" s="209"/>
      <c r="CB1418" s="224"/>
      <c r="CC1418" s="204"/>
      <c r="CD1418" s="204"/>
      <c r="CE1418" s="204"/>
      <c r="CF1418" s="211"/>
      <c r="CG1418" s="211"/>
      <c r="CI1418" s="209"/>
      <c r="CJ1418" s="209"/>
      <c r="ES1418" s="165"/>
      <c r="ET1418" s="165"/>
      <c r="EU1418" s="166"/>
      <c r="EV1418" s="209"/>
      <c r="EW1418" s="211"/>
      <c r="EX1418" s="211"/>
      <c r="EY1418" s="211"/>
      <c r="EZ1418" s="211"/>
      <c r="FA1418" s="211"/>
      <c r="FD1418" s="165"/>
      <c r="FE1418" s="165"/>
      <c r="FF1418" s="166"/>
      <c r="FG1418" s="209"/>
      <c r="FH1418" s="211"/>
      <c r="FI1418" s="211"/>
      <c r="FJ1418" s="211"/>
      <c r="FK1418" s="211"/>
      <c r="FL1418" s="211"/>
    </row>
    <row r="1419" spans="9:168">
      <c r="I1419" s="221">
        <f t="shared" si="671"/>
        <v>215</v>
      </c>
      <c r="J1419" s="159">
        <f>'v-t_chart'!C1416</f>
        <v>103.6</v>
      </c>
      <c r="K1419" s="204">
        <f t="shared" ca="1" si="650"/>
        <v>303.44439999999997</v>
      </c>
      <c r="L1419" s="205" t="b">
        <f>IF('Input&amp;Output'!$C$3=10,phase_chart!C1416,IF('Input&amp;Output'!$C$3=21,phase_chart!G1416,IF('Input&amp;Output'!$C$3=22,phase_chart!K1416,IF('Input&amp;Output'!$C$3=31,phase_chart!O1416,IF('Input&amp;Output'!$C$3=32,phase_chart!S1416,"")))))</f>
        <v>1</v>
      </c>
      <c r="M1419" s="206" t="b">
        <f>IF('Input&amp;Output'!$C$3=10,phase_chart!D1416,IF('Input&amp;Output'!$C$3=21,phase_chart!H1416,IF('Input&amp;Output'!$C$3=22,phase_chart!L1416,IF('Input&amp;Output'!$C$3=31,phase_chart!P1416,IF('Input&amp;Output'!$C$3=32,phase_chart!T1416,"")))))</f>
        <v>0</v>
      </c>
      <c r="N1419" s="205" t="b">
        <f>IF('Input&amp;Output'!$C$3=10,phase_chart!E1416,IF('Input&amp;Output'!$C$3=21,phase_chart!I1416,IF('Input&amp;Output'!$C$3=22,phase_chart!M1416,IF('Input&amp;Output'!$C$3=31,phase_chart!Q1416,IF('Input&amp;Output'!$C$3=32,phase_chart!U1416,"")))))</f>
        <v>0</v>
      </c>
      <c r="P1419" s="159">
        <f ca="1">IF(NOT($J1419=0),IF($J1419&lt;IF($P1418=0,0,VLOOKUP(P1418,tbL!$M$37:$Q$43,IF(L1419=TRUE,2,4))),IF($J1419&gt;=VLOOKUP(P1418,tbL!$M$37:$Q$43,IF(L1419=TRUE,3,5)),$P1418,IF(AND(L1418=TRUE,L1419=TRUE),$P1418,$P1418-1)),IF(AND(L1419=TRUE,J1419=VLOOKUP(P1418,tbL!$M$37:$Q$43,IF(L1419=TRUE,2,4))),P1418,IF($P1418+1&gt;$C$12,$C$12,$P1418+1))),0)</f>
        <v>1</v>
      </c>
      <c r="Q1419" s="159">
        <f t="shared" ca="1" si="652"/>
        <v>1</v>
      </c>
      <c r="R1419" s="207">
        <f t="shared" ca="1" si="649"/>
        <v>0</v>
      </c>
      <c r="S1419" s="208"/>
      <c r="T1419" s="159">
        <f t="shared" si="669"/>
        <v>0</v>
      </c>
      <c r="U1419" s="209" t="str">
        <f ca="1">IF(AND(T1419=-1,N1419=TRUE),"*",IF(AND(U1418="*",N1419=TRUE),"*",IF(AND(AND(L1419=TRUE,U1418="*"),J1419&lt;VLOOKUP(V1418+1,tbL!$M$38:$O$43,3)),"*","")))</f>
        <v/>
      </c>
      <c r="V1419" s="204">
        <f t="shared" ca="1" si="653"/>
        <v>1</v>
      </c>
      <c r="Y1419" s="159" t="str">
        <f t="shared" ca="1" si="654"/>
        <v/>
      </c>
      <c r="Z1419" s="159" t="str">
        <f t="shared" si="655"/>
        <v/>
      </c>
      <c r="AA1419" s="159">
        <f t="shared" ca="1" si="646"/>
        <v>1</v>
      </c>
      <c r="AC1419" s="161" t="str">
        <f t="shared" ca="1" si="656"/>
        <v/>
      </c>
      <c r="AD1419" s="161">
        <f t="shared" ca="1" si="657"/>
        <v>1</v>
      </c>
      <c r="AE1419" s="161" t="str">
        <f t="shared" ca="1" si="648"/>
        <v/>
      </c>
      <c r="AF1419" s="161">
        <f t="shared" ca="1" si="658"/>
        <v>1</v>
      </c>
      <c r="AG1419" s="161" t="str">
        <f t="shared" ca="1" si="659"/>
        <v/>
      </c>
      <c r="AH1419" s="161">
        <f t="shared" ca="1" si="660"/>
        <v>1</v>
      </c>
      <c r="AI1419" s="161" t="str">
        <f t="shared" ca="1" si="661"/>
        <v/>
      </c>
      <c r="AJ1419" s="161">
        <f t="shared" ca="1" si="662"/>
        <v>1</v>
      </c>
      <c r="AL1419" s="161" t="str">
        <f t="shared" ca="1" si="663"/>
        <v/>
      </c>
      <c r="AM1419" s="161">
        <f t="shared" ca="1" si="673"/>
        <v>1</v>
      </c>
      <c r="AN1419" s="161" t="str">
        <f t="shared" ca="1" si="664"/>
        <v/>
      </c>
      <c r="AO1419" s="161">
        <f t="shared" ca="1" si="672"/>
        <v>1</v>
      </c>
      <c r="AP1419" s="161" t="str">
        <f t="shared" ca="1" si="665"/>
        <v/>
      </c>
      <c r="AQ1419" s="161">
        <f t="shared" ca="1" si="670"/>
        <v>1</v>
      </c>
      <c r="AR1419" s="161" t="str">
        <f t="shared" ca="1" si="666"/>
        <v/>
      </c>
      <c r="AS1419" s="161">
        <f t="shared" ca="1" si="667"/>
        <v>1</v>
      </c>
      <c r="AT1419" s="159" t="str">
        <f t="shared" ca="1" si="647"/>
        <v/>
      </c>
      <c r="AU1419" s="210">
        <f t="shared" ca="1" si="651"/>
        <v>14</v>
      </c>
      <c r="AV1419" s="209"/>
      <c r="AW1419" s="204">
        <f t="shared" si="668"/>
        <v>17305.44444444442</v>
      </c>
      <c r="AX1419" s="159"/>
      <c r="AZ1419" s="159"/>
      <c r="BM1419" s="207"/>
      <c r="BN1419" s="212"/>
      <c r="BP1419" s="209"/>
      <c r="BQ1419" s="211"/>
      <c r="BR1419" s="211"/>
      <c r="BS1419" s="211"/>
      <c r="BT1419" s="211"/>
      <c r="BU1419" s="211"/>
      <c r="BV1419" s="211"/>
      <c r="BW1419" s="211"/>
      <c r="BX1419" s="211"/>
      <c r="BY1419" s="211"/>
      <c r="BZ1419" s="211"/>
      <c r="CA1419" s="209"/>
      <c r="CB1419" s="224"/>
      <c r="CC1419" s="204"/>
      <c r="CD1419" s="204"/>
      <c r="CE1419" s="204"/>
      <c r="CF1419" s="211"/>
      <c r="CG1419" s="211"/>
      <c r="CI1419" s="209"/>
      <c r="CJ1419" s="209"/>
      <c r="ES1419" s="165"/>
      <c r="ET1419" s="165"/>
      <c r="EU1419" s="166"/>
      <c r="EV1419" s="209"/>
      <c r="EW1419" s="211"/>
      <c r="EX1419" s="211"/>
      <c r="EY1419" s="211"/>
      <c r="EZ1419" s="211"/>
      <c r="FA1419" s="211"/>
      <c r="FD1419" s="165"/>
      <c r="FE1419" s="165"/>
      <c r="FF1419" s="166"/>
      <c r="FG1419" s="209"/>
      <c r="FH1419" s="211"/>
      <c r="FI1419" s="211"/>
      <c r="FJ1419" s="211"/>
      <c r="FK1419" s="211"/>
      <c r="FL1419" s="211"/>
    </row>
    <row r="1420" spans="9:168">
      <c r="I1420" s="221">
        <f t="shared" si="671"/>
        <v>216</v>
      </c>
      <c r="J1420" s="159">
        <f>'v-t_chart'!C1417</f>
        <v>104.9</v>
      </c>
      <c r="K1420" s="204">
        <f t="shared" ca="1" si="650"/>
        <v>307.25209999999998</v>
      </c>
      <c r="L1420" s="205" t="b">
        <f>IF('Input&amp;Output'!$C$3=10,phase_chart!C1417,IF('Input&amp;Output'!$C$3=21,phase_chart!G1417,IF('Input&amp;Output'!$C$3=22,phase_chart!K1417,IF('Input&amp;Output'!$C$3=31,phase_chart!O1417,IF('Input&amp;Output'!$C$3=32,phase_chart!S1417,"")))))</f>
        <v>1</v>
      </c>
      <c r="M1420" s="206" t="b">
        <f>IF('Input&amp;Output'!$C$3=10,phase_chart!D1417,IF('Input&amp;Output'!$C$3=21,phase_chart!H1417,IF('Input&amp;Output'!$C$3=22,phase_chart!L1417,IF('Input&amp;Output'!$C$3=31,phase_chart!P1417,IF('Input&amp;Output'!$C$3=32,phase_chart!T1417,"")))))</f>
        <v>0</v>
      </c>
      <c r="N1420" s="205" t="b">
        <f>IF('Input&amp;Output'!$C$3=10,phase_chart!E1417,IF('Input&amp;Output'!$C$3=21,phase_chart!I1417,IF('Input&amp;Output'!$C$3=22,phase_chart!M1417,IF('Input&amp;Output'!$C$3=31,phase_chart!Q1417,IF('Input&amp;Output'!$C$3=32,phase_chart!U1417,"")))))</f>
        <v>0</v>
      </c>
      <c r="P1420" s="159">
        <f ca="1">IF(NOT($J1420=0),IF($J1420&lt;IF($P1419=0,0,VLOOKUP(P1419,tbL!$M$37:$Q$43,IF(L1420=TRUE,2,4))),IF($J1420&gt;=VLOOKUP(P1419,tbL!$M$37:$Q$43,IF(L1420=TRUE,3,5)),$P1419,IF(AND(L1419=TRUE,L1420=TRUE),$P1419,$P1419-1)),IF(AND(L1420=TRUE,J1420=VLOOKUP(P1419,tbL!$M$37:$Q$43,IF(L1420=TRUE,2,4))),P1419,IF($P1419+1&gt;$C$12,$C$12,$P1419+1))),0)</f>
        <v>1</v>
      </c>
      <c r="Q1420" s="159">
        <f t="shared" ca="1" si="652"/>
        <v>1</v>
      </c>
      <c r="R1420" s="207">
        <f t="shared" ca="1" si="649"/>
        <v>0</v>
      </c>
      <c r="S1420" s="208"/>
      <c r="T1420" s="159">
        <f t="shared" si="669"/>
        <v>0</v>
      </c>
      <c r="U1420" s="209" t="str">
        <f ca="1">IF(AND(T1420=-1,N1420=TRUE),"*",IF(AND(U1419="*",N1420=TRUE),"*",IF(AND(AND(L1420=TRUE,U1419="*"),J1420&lt;VLOOKUP(V1419+1,tbL!$M$38:$O$43,3)),"*","")))</f>
        <v/>
      </c>
      <c r="V1420" s="204">
        <f t="shared" ca="1" si="653"/>
        <v>1</v>
      </c>
      <c r="Y1420" s="159" t="str">
        <f t="shared" ca="1" si="654"/>
        <v/>
      </c>
      <c r="Z1420" s="159" t="str">
        <f t="shared" si="655"/>
        <v/>
      </c>
      <c r="AA1420" s="159">
        <f t="shared" ca="1" si="646"/>
        <v>1</v>
      </c>
      <c r="AC1420" s="161" t="str">
        <f t="shared" ca="1" si="656"/>
        <v/>
      </c>
      <c r="AD1420" s="161">
        <f t="shared" ca="1" si="657"/>
        <v>1</v>
      </c>
      <c r="AE1420" s="161" t="str">
        <f t="shared" ca="1" si="648"/>
        <v/>
      </c>
      <c r="AF1420" s="161">
        <f t="shared" ca="1" si="658"/>
        <v>1</v>
      </c>
      <c r="AG1420" s="161" t="str">
        <f t="shared" ca="1" si="659"/>
        <v/>
      </c>
      <c r="AH1420" s="161">
        <f t="shared" ca="1" si="660"/>
        <v>1</v>
      </c>
      <c r="AI1420" s="161" t="str">
        <f t="shared" ca="1" si="661"/>
        <v/>
      </c>
      <c r="AJ1420" s="161">
        <f t="shared" ca="1" si="662"/>
        <v>1</v>
      </c>
      <c r="AL1420" s="161" t="str">
        <f t="shared" ca="1" si="663"/>
        <v/>
      </c>
      <c r="AM1420" s="161">
        <f t="shared" ca="1" si="673"/>
        <v>1</v>
      </c>
      <c r="AN1420" s="161" t="str">
        <f t="shared" ca="1" si="664"/>
        <v/>
      </c>
      <c r="AO1420" s="161">
        <f t="shared" ca="1" si="672"/>
        <v>1</v>
      </c>
      <c r="AP1420" s="161" t="str">
        <f t="shared" ca="1" si="665"/>
        <v/>
      </c>
      <c r="AQ1420" s="161">
        <f t="shared" ca="1" si="670"/>
        <v>1</v>
      </c>
      <c r="AR1420" s="161" t="str">
        <f t="shared" ca="1" si="666"/>
        <v/>
      </c>
      <c r="AS1420" s="161">
        <f t="shared" ca="1" si="667"/>
        <v>1</v>
      </c>
      <c r="AT1420" s="159" t="str">
        <f t="shared" ca="1" si="647"/>
        <v/>
      </c>
      <c r="AU1420" s="210">
        <f t="shared" ca="1" si="651"/>
        <v>14</v>
      </c>
      <c r="AV1420" s="209"/>
      <c r="AW1420" s="204">
        <f t="shared" si="668"/>
        <v>17334.58333333331</v>
      </c>
      <c r="AX1420" s="159"/>
      <c r="AZ1420" s="159"/>
      <c r="BM1420" s="207"/>
      <c r="BN1420" s="212"/>
      <c r="BP1420" s="209"/>
      <c r="BQ1420" s="211"/>
      <c r="BR1420" s="211"/>
      <c r="BS1420" s="211"/>
      <c r="BT1420" s="211"/>
      <c r="BU1420" s="211"/>
      <c r="BV1420" s="211"/>
      <c r="BW1420" s="211"/>
      <c r="BX1420" s="211"/>
      <c r="BY1420" s="211"/>
      <c r="BZ1420" s="211"/>
      <c r="CA1420" s="209"/>
      <c r="CB1420" s="224"/>
      <c r="CC1420" s="204"/>
      <c r="CD1420" s="204"/>
      <c r="CE1420" s="204"/>
      <c r="CF1420" s="211"/>
      <c r="CG1420" s="211"/>
      <c r="CI1420" s="209"/>
      <c r="CJ1420" s="209"/>
      <c r="ES1420" s="165"/>
      <c r="ET1420" s="165"/>
      <c r="EU1420" s="166"/>
      <c r="EV1420" s="209"/>
      <c r="EW1420" s="211"/>
      <c r="EX1420" s="211"/>
      <c r="EY1420" s="211"/>
      <c r="EZ1420" s="211"/>
      <c r="FA1420" s="211"/>
      <c r="FD1420" s="165"/>
      <c r="FE1420" s="165"/>
      <c r="FF1420" s="166"/>
      <c r="FG1420" s="209"/>
      <c r="FH1420" s="211"/>
      <c r="FI1420" s="211"/>
      <c r="FJ1420" s="211"/>
      <c r="FK1420" s="211"/>
      <c r="FL1420" s="211"/>
    </row>
    <row r="1421" spans="9:168">
      <c r="I1421" s="221">
        <f t="shared" si="671"/>
        <v>217</v>
      </c>
      <c r="J1421" s="159">
        <f>'v-t_chart'!C1418</f>
        <v>106.2</v>
      </c>
      <c r="K1421" s="204">
        <f t="shared" ca="1" si="650"/>
        <v>311.0598</v>
      </c>
      <c r="L1421" s="205" t="b">
        <f>IF('Input&amp;Output'!$C$3=10,phase_chart!C1418,IF('Input&amp;Output'!$C$3=21,phase_chart!G1418,IF('Input&amp;Output'!$C$3=22,phase_chart!K1418,IF('Input&amp;Output'!$C$3=31,phase_chart!O1418,IF('Input&amp;Output'!$C$3=32,phase_chart!S1418,"")))))</f>
        <v>0</v>
      </c>
      <c r="M1421" s="206" t="b">
        <f>IF('Input&amp;Output'!$C$3=10,phase_chart!D1418,IF('Input&amp;Output'!$C$3=21,phase_chart!H1418,IF('Input&amp;Output'!$C$3=22,phase_chart!L1418,IF('Input&amp;Output'!$C$3=31,phase_chart!P1418,IF('Input&amp;Output'!$C$3=32,phase_chart!T1418,"")))))</f>
        <v>1</v>
      </c>
      <c r="N1421" s="205" t="b">
        <f>IF('Input&amp;Output'!$C$3=10,phase_chart!E1418,IF('Input&amp;Output'!$C$3=21,phase_chart!I1418,IF('Input&amp;Output'!$C$3=22,phase_chart!M1418,IF('Input&amp;Output'!$C$3=31,phase_chart!Q1418,IF('Input&amp;Output'!$C$3=32,phase_chart!U1418,"")))))</f>
        <v>0</v>
      </c>
      <c r="P1421" s="159">
        <f ca="1">IF(NOT($J1421=0),IF($J1421&lt;IF($P1420=0,0,VLOOKUP(P1420,tbL!$M$37:$Q$43,IF(L1421=TRUE,2,4))),IF($J1421&gt;=VLOOKUP(P1420,tbL!$M$37:$Q$43,IF(L1421=TRUE,3,5)),$P1420,IF(AND(L1420=TRUE,L1421=TRUE),$P1420,$P1420-1)),IF(AND(L1421=TRUE,J1421=VLOOKUP(P1420,tbL!$M$37:$Q$43,IF(L1421=TRUE,2,4))),P1420,IF($P1420+1&gt;$C$12,$C$12,$P1420+1))),0)</f>
        <v>1</v>
      </c>
      <c r="Q1421" s="159">
        <f t="shared" ca="1" si="652"/>
        <v>1</v>
      </c>
      <c r="R1421" s="207">
        <f t="shared" ref="R1421:R1477" si="674">IF(L1421=TRUE,IF(OR(K1420=0,R1420=1),1,0),0)</f>
        <v>0</v>
      </c>
      <c r="S1421" s="208"/>
      <c r="T1421" s="159">
        <f t="shared" si="669"/>
        <v>1</v>
      </c>
      <c r="U1421" s="209" t="str">
        <f ca="1">IF(AND(T1421=-1,N1421=TRUE),"*",IF(AND(U1420="*",N1421=TRUE),"*",IF(AND(AND(L1421=TRUE,U1420="*"),J1421&lt;VLOOKUP(V1420+1,tbL!$M$38:$O$43,3)),"*","")))</f>
        <v/>
      </c>
      <c r="V1421" s="204">
        <f t="shared" ca="1" si="653"/>
        <v>1</v>
      </c>
      <c r="Y1421" s="159" t="str">
        <f t="shared" ca="1" si="654"/>
        <v/>
      </c>
      <c r="Z1421" s="159" t="str">
        <f t="shared" si="655"/>
        <v/>
      </c>
      <c r="AA1421" s="159">
        <f t="shared" ca="1" si="646"/>
        <v>1</v>
      </c>
      <c r="AC1421" s="161" t="str">
        <f t="shared" ca="1" si="656"/>
        <v/>
      </c>
      <c r="AD1421" s="161">
        <f t="shared" ca="1" si="657"/>
        <v>1</v>
      </c>
      <c r="AE1421" s="161" t="str">
        <f t="shared" ca="1" si="648"/>
        <v/>
      </c>
      <c r="AF1421" s="161">
        <f t="shared" ca="1" si="658"/>
        <v>1</v>
      </c>
      <c r="AG1421" s="161" t="str">
        <f t="shared" ca="1" si="659"/>
        <v/>
      </c>
      <c r="AH1421" s="161">
        <f t="shared" ca="1" si="660"/>
        <v>1</v>
      </c>
      <c r="AI1421" s="161" t="str">
        <f t="shared" ca="1" si="661"/>
        <v/>
      </c>
      <c r="AJ1421" s="161">
        <f t="shared" ca="1" si="662"/>
        <v>1</v>
      </c>
      <c r="AL1421" s="161" t="str">
        <f t="shared" ca="1" si="663"/>
        <v/>
      </c>
      <c r="AM1421" s="161">
        <f t="shared" ca="1" si="673"/>
        <v>1</v>
      </c>
      <c r="AN1421" s="161" t="str">
        <f t="shared" ca="1" si="664"/>
        <v/>
      </c>
      <c r="AO1421" s="161">
        <f t="shared" ca="1" si="672"/>
        <v>1</v>
      </c>
      <c r="AP1421" s="161" t="str">
        <f t="shared" ca="1" si="665"/>
        <v/>
      </c>
      <c r="AQ1421" s="161">
        <f t="shared" ca="1" si="670"/>
        <v>1</v>
      </c>
      <c r="AR1421" s="161" t="str">
        <f t="shared" ca="1" si="666"/>
        <v/>
      </c>
      <c r="AS1421" s="161">
        <f t="shared" ca="1" si="667"/>
        <v>1</v>
      </c>
      <c r="AT1421" s="159" t="str">
        <f t="shared" ca="1" si="647"/>
        <v/>
      </c>
      <c r="AU1421" s="210">
        <f t="shared" ca="1" si="651"/>
        <v>14</v>
      </c>
      <c r="AV1421" s="209"/>
      <c r="AW1421" s="204">
        <f t="shared" si="668"/>
        <v>17364.08333333331</v>
      </c>
      <c r="AX1421" s="159"/>
      <c r="AZ1421" s="159"/>
      <c r="BM1421" s="207"/>
      <c r="BN1421" s="212"/>
      <c r="BP1421" s="209"/>
      <c r="BQ1421" s="211"/>
      <c r="BR1421" s="211"/>
      <c r="BS1421" s="211"/>
      <c r="BT1421" s="211"/>
      <c r="BU1421" s="211"/>
      <c r="BV1421" s="211"/>
      <c r="BW1421" s="211"/>
      <c r="BX1421" s="211"/>
      <c r="BY1421" s="211"/>
      <c r="BZ1421" s="211"/>
      <c r="CA1421" s="209"/>
      <c r="CB1421" s="224"/>
      <c r="CC1421" s="204"/>
      <c r="CD1421" s="204"/>
      <c r="CE1421" s="204"/>
      <c r="CF1421" s="211"/>
      <c r="CG1421" s="211"/>
      <c r="CI1421" s="209"/>
      <c r="CJ1421" s="209"/>
      <c r="ES1421" s="165"/>
      <c r="ET1421" s="165"/>
      <c r="EU1421" s="166"/>
      <c r="EV1421" s="209"/>
      <c r="EW1421" s="211"/>
      <c r="EX1421" s="211"/>
      <c r="EY1421" s="211"/>
      <c r="EZ1421" s="211"/>
      <c r="FA1421" s="211"/>
      <c r="FD1421" s="165"/>
      <c r="FE1421" s="165"/>
      <c r="FF1421" s="166"/>
      <c r="FG1421" s="209"/>
      <c r="FH1421" s="211"/>
      <c r="FI1421" s="211"/>
      <c r="FJ1421" s="211"/>
      <c r="FK1421" s="211"/>
      <c r="FL1421" s="211"/>
    </row>
    <row r="1422" spans="9:168">
      <c r="I1422" s="221">
        <f t="shared" si="671"/>
        <v>218</v>
      </c>
      <c r="J1422" s="159">
        <f>'v-t_chart'!C1419</f>
        <v>106.5</v>
      </c>
      <c r="K1422" s="204">
        <f t="shared" ca="1" si="650"/>
        <v>311.93849999999998</v>
      </c>
      <c r="L1422" s="205" t="b">
        <f>IF('Input&amp;Output'!$C$3=10,phase_chart!C1419,IF('Input&amp;Output'!$C$3=21,phase_chart!G1419,IF('Input&amp;Output'!$C$3=22,phase_chart!K1419,IF('Input&amp;Output'!$C$3=31,phase_chart!O1419,IF('Input&amp;Output'!$C$3=32,phase_chart!S1419,"")))))</f>
        <v>0</v>
      </c>
      <c r="M1422" s="206" t="b">
        <f>IF('Input&amp;Output'!$C$3=10,phase_chart!D1419,IF('Input&amp;Output'!$C$3=21,phase_chart!H1419,IF('Input&amp;Output'!$C$3=22,phase_chart!L1419,IF('Input&amp;Output'!$C$3=31,phase_chart!P1419,IF('Input&amp;Output'!$C$3=32,phase_chart!T1419,"")))))</f>
        <v>1</v>
      </c>
      <c r="N1422" s="205" t="b">
        <f>IF('Input&amp;Output'!$C$3=10,phase_chart!E1419,IF('Input&amp;Output'!$C$3=21,phase_chart!I1419,IF('Input&amp;Output'!$C$3=22,phase_chart!M1419,IF('Input&amp;Output'!$C$3=31,phase_chart!Q1419,IF('Input&amp;Output'!$C$3=32,phase_chart!U1419,"")))))</f>
        <v>0</v>
      </c>
      <c r="P1422" s="159">
        <f ca="1">IF(NOT($J1422=0),IF($J1422&lt;IF($P1421=0,0,VLOOKUP(P1421,tbL!$M$37:$Q$43,IF(L1422=TRUE,2,4))),IF($J1422&gt;=VLOOKUP(P1421,tbL!$M$37:$Q$43,IF(L1422=TRUE,3,5)),$P1421,IF(AND(L1421=TRUE,L1422=TRUE),$P1421,$P1421-1)),IF(AND(L1422=TRUE,J1422=VLOOKUP(P1421,tbL!$M$37:$Q$43,IF(L1422=TRUE,2,4))),P1421,IF($P1421+1&gt;$C$12,$C$12,$P1421+1))),0)</f>
        <v>1</v>
      </c>
      <c r="Q1422" s="159">
        <f t="shared" ca="1" si="652"/>
        <v>1</v>
      </c>
      <c r="R1422" s="207">
        <f t="shared" si="674"/>
        <v>0</v>
      </c>
      <c r="S1422" s="208"/>
      <c r="T1422" s="159">
        <f t="shared" si="669"/>
        <v>0</v>
      </c>
      <c r="U1422" s="209" t="str">
        <f ca="1">IF(AND(T1422=-1,N1422=TRUE),"*",IF(AND(U1421="*",N1422=TRUE),"*",IF(AND(AND(L1422=TRUE,U1421="*"),J1422&lt;VLOOKUP(V1421+1,tbL!$M$38:$O$43,3)),"*","")))</f>
        <v/>
      </c>
      <c r="V1422" s="204">
        <f t="shared" ca="1" si="653"/>
        <v>1</v>
      </c>
      <c r="Y1422" s="159" t="str">
        <f t="shared" ca="1" si="654"/>
        <v/>
      </c>
      <c r="Z1422" s="159" t="str">
        <f t="shared" si="655"/>
        <v/>
      </c>
      <c r="AA1422" s="159">
        <f t="shared" ca="1" si="646"/>
        <v>1</v>
      </c>
      <c r="AC1422" s="161" t="str">
        <f t="shared" ca="1" si="656"/>
        <v/>
      </c>
      <c r="AD1422" s="161">
        <f t="shared" ca="1" si="657"/>
        <v>1</v>
      </c>
      <c r="AE1422" s="161" t="str">
        <f t="shared" ca="1" si="648"/>
        <v/>
      </c>
      <c r="AF1422" s="161">
        <f t="shared" ca="1" si="658"/>
        <v>1</v>
      </c>
      <c r="AG1422" s="161" t="str">
        <f t="shared" ca="1" si="659"/>
        <v/>
      </c>
      <c r="AH1422" s="161">
        <f t="shared" ca="1" si="660"/>
        <v>1</v>
      </c>
      <c r="AI1422" s="161" t="str">
        <f t="shared" ca="1" si="661"/>
        <v/>
      </c>
      <c r="AJ1422" s="161">
        <f t="shared" ca="1" si="662"/>
        <v>1</v>
      </c>
      <c r="AL1422" s="161" t="str">
        <f t="shared" ca="1" si="663"/>
        <v/>
      </c>
      <c r="AM1422" s="161">
        <f t="shared" ca="1" si="673"/>
        <v>1</v>
      </c>
      <c r="AN1422" s="161" t="str">
        <f t="shared" ca="1" si="664"/>
        <v/>
      </c>
      <c r="AO1422" s="161">
        <f t="shared" ca="1" si="672"/>
        <v>1</v>
      </c>
      <c r="AP1422" s="161" t="str">
        <f t="shared" ca="1" si="665"/>
        <v/>
      </c>
      <c r="AQ1422" s="161">
        <f t="shared" ca="1" si="670"/>
        <v>1</v>
      </c>
      <c r="AR1422" s="161" t="str">
        <f t="shared" ca="1" si="666"/>
        <v/>
      </c>
      <c r="AS1422" s="161">
        <f t="shared" ca="1" si="667"/>
        <v>1</v>
      </c>
      <c r="AT1422" s="159" t="str">
        <f t="shared" ca="1" si="647"/>
        <v/>
      </c>
      <c r="AU1422" s="210">
        <f t="shared" ca="1" si="651"/>
        <v>14</v>
      </c>
      <c r="AV1422" s="209"/>
      <c r="AW1422" s="204">
        <f t="shared" si="668"/>
        <v>17393.666666666642</v>
      </c>
      <c r="AX1422" s="159"/>
      <c r="AZ1422" s="159"/>
      <c r="BM1422" s="207"/>
      <c r="BN1422" s="212"/>
      <c r="BP1422" s="209"/>
      <c r="BQ1422" s="211"/>
      <c r="BR1422" s="211"/>
      <c r="BS1422" s="211"/>
      <c r="BT1422" s="211"/>
      <c r="BU1422" s="211"/>
      <c r="BV1422" s="211"/>
      <c r="BW1422" s="211"/>
      <c r="BX1422" s="211"/>
      <c r="BY1422" s="211"/>
      <c r="BZ1422" s="211"/>
      <c r="CA1422" s="209"/>
      <c r="CB1422" s="224"/>
      <c r="CC1422" s="204"/>
      <c r="CD1422" s="204"/>
      <c r="CE1422" s="204"/>
      <c r="CF1422" s="211"/>
      <c r="CG1422" s="211"/>
      <c r="CI1422" s="209"/>
      <c r="CJ1422" s="209"/>
      <c r="ES1422" s="165"/>
      <c r="ET1422" s="165"/>
      <c r="EU1422" s="166"/>
      <c r="EV1422" s="209"/>
      <c r="EW1422" s="211"/>
      <c r="EX1422" s="211"/>
      <c r="EY1422" s="211"/>
      <c r="EZ1422" s="211"/>
      <c r="FA1422" s="211"/>
      <c r="FD1422" s="165"/>
      <c r="FE1422" s="165"/>
      <c r="FF1422" s="166"/>
      <c r="FG1422" s="209"/>
      <c r="FH1422" s="211"/>
      <c r="FI1422" s="211"/>
      <c r="FJ1422" s="211"/>
      <c r="FK1422" s="211"/>
      <c r="FL1422" s="211"/>
    </row>
    <row r="1423" spans="9:168">
      <c r="I1423" s="221">
        <f t="shared" si="671"/>
        <v>219</v>
      </c>
      <c r="J1423" s="159">
        <f>'v-t_chart'!C1420</f>
        <v>106.5</v>
      </c>
      <c r="K1423" s="204">
        <f t="shared" ca="1" si="650"/>
        <v>311.93849999999998</v>
      </c>
      <c r="L1423" s="205" t="b">
        <f>IF('Input&amp;Output'!$C$3=10,phase_chart!C1420,IF('Input&amp;Output'!$C$3=21,phase_chart!G1420,IF('Input&amp;Output'!$C$3=22,phase_chart!K1420,IF('Input&amp;Output'!$C$3=31,phase_chart!O1420,IF('Input&amp;Output'!$C$3=32,phase_chart!S1420,"")))))</f>
        <v>0</v>
      </c>
      <c r="M1423" s="206" t="b">
        <f>IF('Input&amp;Output'!$C$3=10,phase_chart!D1420,IF('Input&amp;Output'!$C$3=21,phase_chart!H1420,IF('Input&amp;Output'!$C$3=22,phase_chart!L1420,IF('Input&amp;Output'!$C$3=31,phase_chart!P1420,IF('Input&amp;Output'!$C$3=32,phase_chart!T1420,"")))))</f>
        <v>1</v>
      </c>
      <c r="N1423" s="205" t="b">
        <f>IF('Input&amp;Output'!$C$3=10,phase_chart!E1420,IF('Input&amp;Output'!$C$3=21,phase_chart!I1420,IF('Input&amp;Output'!$C$3=22,phase_chart!M1420,IF('Input&amp;Output'!$C$3=31,phase_chart!Q1420,IF('Input&amp;Output'!$C$3=32,phase_chart!U1420,"")))))</f>
        <v>0</v>
      </c>
      <c r="P1423" s="159">
        <f ca="1">IF(NOT($J1423=0),IF($J1423&lt;IF($P1422=0,0,VLOOKUP(P1422,tbL!$M$37:$Q$43,IF(L1423=TRUE,2,4))),IF($J1423&gt;=VLOOKUP(P1422,tbL!$M$37:$Q$43,IF(L1423=TRUE,3,5)),$P1422,IF(AND(L1422=TRUE,L1423=TRUE),$P1422,$P1422-1)),IF(AND(L1423=TRUE,J1423=VLOOKUP(P1422,tbL!$M$37:$Q$43,IF(L1423=TRUE,2,4))),P1422,IF($P1422+1&gt;$C$12,$C$12,$P1422+1))),0)</f>
        <v>1</v>
      </c>
      <c r="Q1423" s="159">
        <f t="shared" ca="1" si="652"/>
        <v>1</v>
      </c>
      <c r="R1423" s="207">
        <f t="shared" si="674"/>
        <v>0</v>
      </c>
      <c r="S1423" s="208"/>
      <c r="T1423" s="159">
        <f t="shared" si="669"/>
        <v>0</v>
      </c>
      <c r="U1423" s="209" t="str">
        <f ca="1">IF(AND(T1423=-1,N1423=TRUE),"*",IF(AND(U1422="*",N1423=TRUE),"*",IF(AND(AND(L1423=TRUE,U1422="*"),J1423&lt;VLOOKUP(V1422+1,tbL!$M$38:$O$43,3)),"*","")))</f>
        <v/>
      </c>
      <c r="V1423" s="204">
        <f t="shared" ca="1" si="653"/>
        <v>1</v>
      </c>
      <c r="Y1423" s="159" t="str">
        <f t="shared" ca="1" si="654"/>
        <v/>
      </c>
      <c r="Z1423" s="159" t="str">
        <f t="shared" si="655"/>
        <v/>
      </c>
      <c r="AA1423" s="159">
        <f t="shared" ca="1" si="646"/>
        <v>1</v>
      </c>
      <c r="AC1423" s="161" t="str">
        <f t="shared" ca="1" si="656"/>
        <v/>
      </c>
      <c r="AD1423" s="161">
        <f t="shared" ca="1" si="657"/>
        <v>1</v>
      </c>
      <c r="AE1423" s="161" t="str">
        <f t="shared" ca="1" si="648"/>
        <v/>
      </c>
      <c r="AF1423" s="161">
        <f t="shared" ca="1" si="658"/>
        <v>1</v>
      </c>
      <c r="AG1423" s="161" t="str">
        <f t="shared" ca="1" si="659"/>
        <v/>
      </c>
      <c r="AH1423" s="161">
        <f t="shared" ca="1" si="660"/>
        <v>1</v>
      </c>
      <c r="AI1423" s="161" t="str">
        <f t="shared" ca="1" si="661"/>
        <v/>
      </c>
      <c r="AJ1423" s="161">
        <f t="shared" ca="1" si="662"/>
        <v>1</v>
      </c>
      <c r="AL1423" s="161" t="str">
        <f t="shared" ca="1" si="663"/>
        <v/>
      </c>
      <c r="AM1423" s="161">
        <f t="shared" ca="1" si="673"/>
        <v>1</v>
      </c>
      <c r="AN1423" s="161" t="str">
        <f t="shared" ca="1" si="664"/>
        <v/>
      </c>
      <c r="AO1423" s="161">
        <f t="shared" ca="1" si="672"/>
        <v>1</v>
      </c>
      <c r="AP1423" s="161" t="str">
        <f t="shared" ca="1" si="665"/>
        <v/>
      </c>
      <c r="AQ1423" s="161">
        <f t="shared" ca="1" si="670"/>
        <v>1</v>
      </c>
      <c r="AR1423" s="161" t="str">
        <f t="shared" ca="1" si="666"/>
        <v/>
      </c>
      <c r="AS1423" s="161">
        <f t="shared" ca="1" si="667"/>
        <v>1</v>
      </c>
      <c r="AT1423" s="159" t="str">
        <f t="shared" ca="1" si="647"/>
        <v/>
      </c>
      <c r="AU1423" s="210">
        <f t="shared" ca="1" si="651"/>
        <v>14</v>
      </c>
      <c r="AV1423" s="209"/>
      <c r="AW1423" s="204">
        <f t="shared" si="668"/>
        <v>17423.249999999975</v>
      </c>
      <c r="AX1423" s="159"/>
      <c r="AZ1423" s="159"/>
      <c r="BM1423" s="207"/>
      <c r="BN1423" s="212"/>
      <c r="BP1423" s="209"/>
      <c r="BQ1423" s="211"/>
      <c r="BR1423" s="211"/>
      <c r="BS1423" s="211"/>
      <c r="BT1423" s="211"/>
      <c r="BU1423" s="211"/>
      <c r="BV1423" s="211"/>
      <c r="BW1423" s="211"/>
      <c r="BX1423" s="211"/>
      <c r="BY1423" s="211"/>
      <c r="BZ1423" s="211"/>
      <c r="CA1423" s="209"/>
      <c r="CB1423" s="224"/>
      <c r="CC1423" s="204"/>
      <c r="CD1423" s="204"/>
      <c r="CE1423" s="204"/>
      <c r="CF1423" s="211"/>
      <c r="CG1423" s="211"/>
      <c r="CI1423" s="209"/>
      <c r="CJ1423" s="209"/>
      <c r="ES1423" s="165"/>
      <c r="ET1423" s="165"/>
      <c r="EU1423" s="166"/>
      <c r="EV1423" s="209"/>
      <c r="EW1423" s="211"/>
      <c r="EX1423" s="211"/>
      <c r="EY1423" s="211"/>
      <c r="EZ1423" s="211"/>
      <c r="FA1423" s="211"/>
      <c r="FD1423" s="165"/>
      <c r="FE1423" s="165"/>
      <c r="FF1423" s="166"/>
      <c r="FG1423" s="209"/>
      <c r="FH1423" s="211"/>
      <c r="FI1423" s="211"/>
      <c r="FJ1423" s="211"/>
      <c r="FK1423" s="211"/>
      <c r="FL1423" s="211"/>
    </row>
    <row r="1424" spans="9:168">
      <c r="I1424" s="221">
        <f t="shared" si="671"/>
        <v>220</v>
      </c>
      <c r="J1424" s="159">
        <f>'v-t_chart'!C1421</f>
        <v>106.6</v>
      </c>
      <c r="K1424" s="204">
        <f t="shared" ca="1" si="650"/>
        <v>312.23139999999995</v>
      </c>
      <c r="L1424" s="205" t="b">
        <f>IF('Input&amp;Output'!$C$3=10,phase_chart!C1421,IF('Input&amp;Output'!$C$3=21,phase_chart!G1421,IF('Input&amp;Output'!$C$3=22,phase_chart!K1421,IF('Input&amp;Output'!$C$3=31,phase_chart!O1421,IF('Input&amp;Output'!$C$3=32,phase_chart!S1421,"")))))</f>
        <v>0</v>
      </c>
      <c r="M1424" s="206" t="b">
        <f>IF('Input&amp;Output'!$C$3=10,phase_chart!D1421,IF('Input&amp;Output'!$C$3=21,phase_chart!H1421,IF('Input&amp;Output'!$C$3=22,phase_chart!L1421,IF('Input&amp;Output'!$C$3=31,phase_chart!P1421,IF('Input&amp;Output'!$C$3=32,phase_chart!T1421,"")))))</f>
        <v>1</v>
      </c>
      <c r="N1424" s="205" t="b">
        <f>IF('Input&amp;Output'!$C$3=10,phase_chart!E1421,IF('Input&amp;Output'!$C$3=21,phase_chart!I1421,IF('Input&amp;Output'!$C$3=22,phase_chart!M1421,IF('Input&amp;Output'!$C$3=31,phase_chart!Q1421,IF('Input&amp;Output'!$C$3=32,phase_chart!U1421,"")))))</f>
        <v>0</v>
      </c>
      <c r="P1424" s="159">
        <f ca="1">IF(NOT($J1424=0),IF($J1424&lt;IF($P1423=0,0,VLOOKUP(P1423,tbL!$M$37:$Q$43,IF(L1424=TRUE,2,4))),IF($J1424&gt;=VLOOKUP(P1423,tbL!$M$37:$Q$43,IF(L1424=TRUE,3,5)),$P1423,IF(AND(L1423=TRUE,L1424=TRUE),$P1423,$P1423-1)),IF(AND(L1424=TRUE,J1424=VLOOKUP(P1423,tbL!$M$37:$Q$43,IF(L1424=TRUE,2,4))),P1423,IF($P1423+1&gt;$C$12,$C$12,$P1423+1))),0)</f>
        <v>1</v>
      </c>
      <c r="Q1424" s="159">
        <f t="shared" ca="1" si="652"/>
        <v>1</v>
      </c>
      <c r="R1424" s="207">
        <f t="shared" si="674"/>
        <v>0</v>
      </c>
      <c r="S1424" s="208"/>
      <c r="T1424" s="159">
        <f t="shared" si="669"/>
        <v>0</v>
      </c>
      <c r="U1424" s="209" t="str">
        <f ca="1">IF(AND(T1424=-1,N1424=TRUE),"*",IF(AND(U1423="*",N1424=TRUE),"*",IF(AND(AND(L1424=TRUE,U1423="*"),J1424&lt;VLOOKUP(V1423+1,tbL!$M$38:$O$43,3)),"*","")))</f>
        <v/>
      </c>
      <c r="V1424" s="204">
        <f t="shared" ca="1" si="653"/>
        <v>1</v>
      </c>
      <c r="Y1424" s="159" t="str">
        <f t="shared" ca="1" si="654"/>
        <v/>
      </c>
      <c r="Z1424" s="159" t="str">
        <f t="shared" si="655"/>
        <v/>
      </c>
      <c r="AA1424" s="159">
        <f t="shared" ca="1" si="646"/>
        <v>1</v>
      </c>
      <c r="AC1424" s="161" t="str">
        <f t="shared" ca="1" si="656"/>
        <v/>
      </c>
      <c r="AD1424" s="161">
        <f t="shared" ca="1" si="657"/>
        <v>1</v>
      </c>
      <c r="AE1424" s="161" t="str">
        <f t="shared" ca="1" si="648"/>
        <v/>
      </c>
      <c r="AF1424" s="161">
        <f t="shared" ca="1" si="658"/>
        <v>1</v>
      </c>
      <c r="AG1424" s="161" t="str">
        <f t="shared" ca="1" si="659"/>
        <v/>
      </c>
      <c r="AH1424" s="161">
        <f t="shared" ca="1" si="660"/>
        <v>1</v>
      </c>
      <c r="AI1424" s="161" t="str">
        <f t="shared" ca="1" si="661"/>
        <v/>
      </c>
      <c r="AJ1424" s="161">
        <f t="shared" ca="1" si="662"/>
        <v>1</v>
      </c>
      <c r="AL1424" s="161" t="str">
        <f t="shared" ca="1" si="663"/>
        <v/>
      </c>
      <c r="AM1424" s="161">
        <f t="shared" ca="1" si="673"/>
        <v>1</v>
      </c>
      <c r="AN1424" s="161" t="str">
        <f t="shared" ca="1" si="664"/>
        <v/>
      </c>
      <c r="AO1424" s="161">
        <f t="shared" ca="1" si="672"/>
        <v>1</v>
      </c>
      <c r="AP1424" s="161" t="str">
        <f t="shared" ca="1" si="665"/>
        <v/>
      </c>
      <c r="AQ1424" s="161">
        <f t="shared" ca="1" si="670"/>
        <v>1</v>
      </c>
      <c r="AR1424" s="161" t="str">
        <f t="shared" ca="1" si="666"/>
        <v/>
      </c>
      <c r="AS1424" s="161">
        <f t="shared" ca="1" si="667"/>
        <v>1</v>
      </c>
      <c r="AT1424" s="159" t="str">
        <f t="shared" ca="1" si="647"/>
        <v/>
      </c>
      <c r="AU1424" s="210">
        <f t="shared" ca="1" si="651"/>
        <v>14</v>
      </c>
      <c r="AV1424" s="209"/>
      <c r="AW1424" s="204">
        <f t="shared" si="668"/>
        <v>17452.861111111084</v>
      </c>
      <c r="AX1424" s="159"/>
      <c r="AZ1424" s="159"/>
      <c r="BM1424" s="207"/>
      <c r="BN1424" s="212"/>
      <c r="BP1424" s="209"/>
      <c r="BQ1424" s="211"/>
      <c r="BR1424" s="211"/>
      <c r="BS1424" s="211"/>
      <c r="BT1424" s="211"/>
      <c r="BU1424" s="211"/>
      <c r="BV1424" s="211"/>
      <c r="BW1424" s="211"/>
      <c r="BX1424" s="211"/>
      <c r="BY1424" s="211"/>
      <c r="BZ1424" s="211"/>
      <c r="CA1424" s="209"/>
      <c r="CB1424" s="224"/>
      <c r="CC1424" s="204"/>
      <c r="CD1424" s="204"/>
      <c r="CE1424" s="204"/>
      <c r="CF1424" s="211"/>
      <c r="CG1424" s="211"/>
      <c r="CI1424" s="209"/>
      <c r="CJ1424" s="209"/>
      <c r="ES1424" s="165"/>
      <c r="ET1424" s="165"/>
      <c r="EU1424" s="166"/>
      <c r="EV1424" s="209"/>
      <c r="EW1424" s="211"/>
      <c r="EX1424" s="211"/>
      <c r="EY1424" s="211"/>
      <c r="EZ1424" s="211"/>
      <c r="FA1424" s="211"/>
      <c r="FD1424" s="165"/>
      <c r="FE1424" s="165"/>
      <c r="FF1424" s="166"/>
      <c r="FG1424" s="209"/>
      <c r="FH1424" s="211"/>
      <c r="FI1424" s="211"/>
      <c r="FJ1424" s="211"/>
      <c r="FK1424" s="211"/>
      <c r="FL1424" s="211"/>
    </row>
    <row r="1425" spans="9:168">
      <c r="I1425" s="221">
        <f t="shared" si="671"/>
        <v>221</v>
      </c>
      <c r="J1425" s="159">
        <f>'v-t_chart'!C1422</f>
        <v>106.6</v>
      </c>
      <c r="K1425" s="204">
        <f t="shared" ca="1" si="650"/>
        <v>312.23139999999995</v>
      </c>
      <c r="L1425" s="205" t="b">
        <f>IF('Input&amp;Output'!$C$3=10,phase_chart!C1422,IF('Input&amp;Output'!$C$3=21,phase_chart!G1422,IF('Input&amp;Output'!$C$3=22,phase_chart!K1422,IF('Input&amp;Output'!$C$3=31,phase_chart!O1422,IF('Input&amp;Output'!$C$3=32,phase_chart!S1422,"")))))</f>
        <v>0</v>
      </c>
      <c r="M1425" s="206" t="b">
        <f>IF('Input&amp;Output'!$C$3=10,phase_chart!D1422,IF('Input&amp;Output'!$C$3=21,phase_chart!H1422,IF('Input&amp;Output'!$C$3=22,phase_chart!L1422,IF('Input&amp;Output'!$C$3=31,phase_chart!P1422,IF('Input&amp;Output'!$C$3=32,phase_chart!T1422,"")))))</f>
        <v>1</v>
      </c>
      <c r="N1425" s="205" t="b">
        <f>IF('Input&amp;Output'!$C$3=10,phase_chart!E1422,IF('Input&amp;Output'!$C$3=21,phase_chart!I1422,IF('Input&amp;Output'!$C$3=22,phase_chart!M1422,IF('Input&amp;Output'!$C$3=31,phase_chart!Q1422,IF('Input&amp;Output'!$C$3=32,phase_chart!U1422,"")))))</f>
        <v>0</v>
      </c>
      <c r="P1425" s="159">
        <f ca="1">IF(NOT($J1425=0),IF($J1425&lt;IF($P1424=0,0,VLOOKUP(P1424,tbL!$M$37:$Q$43,IF(L1425=TRUE,2,4))),IF($J1425&gt;=VLOOKUP(P1424,tbL!$M$37:$Q$43,IF(L1425=TRUE,3,5)),$P1424,IF(AND(L1424=TRUE,L1425=TRUE),$P1424,$P1424-1)),IF(AND(L1425=TRUE,J1425=VLOOKUP(P1424,tbL!$M$37:$Q$43,IF(L1425=TRUE,2,4))),P1424,IF($P1424+1&gt;$C$12,$C$12,$P1424+1))),0)</f>
        <v>1</v>
      </c>
      <c r="Q1425" s="159">
        <f t="shared" ca="1" si="652"/>
        <v>1</v>
      </c>
      <c r="R1425" s="207">
        <f t="shared" si="674"/>
        <v>0</v>
      </c>
      <c r="S1425" s="208"/>
      <c r="T1425" s="159">
        <f t="shared" si="669"/>
        <v>0</v>
      </c>
      <c r="U1425" s="209" t="str">
        <f ca="1">IF(AND(T1425=-1,N1425=TRUE),"*",IF(AND(U1424="*",N1425=TRUE),"*",IF(AND(AND(L1425=TRUE,U1424="*"),J1425&lt;VLOOKUP(V1424+1,tbL!$M$38:$O$43,3)),"*","")))</f>
        <v/>
      </c>
      <c r="V1425" s="204">
        <f t="shared" ca="1" si="653"/>
        <v>1</v>
      </c>
      <c r="Y1425" s="159" t="str">
        <f t="shared" ca="1" si="654"/>
        <v/>
      </c>
      <c r="Z1425" s="159" t="str">
        <f t="shared" si="655"/>
        <v/>
      </c>
      <c r="AA1425" s="159">
        <f t="shared" ca="1" si="646"/>
        <v>1</v>
      </c>
      <c r="AC1425" s="161" t="str">
        <f t="shared" ca="1" si="656"/>
        <v/>
      </c>
      <c r="AD1425" s="161">
        <f t="shared" ca="1" si="657"/>
        <v>1</v>
      </c>
      <c r="AE1425" s="161" t="str">
        <f t="shared" ca="1" si="648"/>
        <v/>
      </c>
      <c r="AF1425" s="161">
        <f t="shared" ca="1" si="658"/>
        <v>1</v>
      </c>
      <c r="AG1425" s="161" t="str">
        <f t="shared" ca="1" si="659"/>
        <v/>
      </c>
      <c r="AH1425" s="161">
        <f t="shared" ca="1" si="660"/>
        <v>1</v>
      </c>
      <c r="AI1425" s="161" t="str">
        <f t="shared" ca="1" si="661"/>
        <v/>
      </c>
      <c r="AJ1425" s="161">
        <f t="shared" ca="1" si="662"/>
        <v>1</v>
      </c>
      <c r="AL1425" s="161" t="str">
        <f t="shared" ca="1" si="663"/>
        <v/>
      </c>
      <c r="AM1425" s="161">
        <f t="shared" ca="1" si="673"/>
        <v>1</v>
      </c>
      <c r="AN1425" s="161" t="str">
        <f t="shared" ca="1" si="664"/>
        <v/>
      </c>
      <c r="AO1425" s="161">
        <f t="shared" ca="1" si="672"/>
        <v>1</v>
      </c>
      <c r="AP1425" s="161" t="str">
        <f t="shared" ca="1" si="665"/>
        <v/>
      </c>
      <c r="AQ1425" s="161">
        <f t="shared" ca="1" si="670"/>
        <v>1</v>
      </c>
      <c r="AR1425" s="161" t="str">
        <f t="shared" ca="1" si="666"/>
        <v/>
      </c>
      <c r="AS1425" s="161">
        <f t="shared" ca="1" si="667"/>
        <v>1</v>
      </c>
      <c r="AT1425" s="159" t="str">
        <f t="shared" ca="1" si="647"/>
        <v/>
      </c>
      <c r="AU1425" s="210">
        <f t="shared" ca="1" si="651"/>
        <v>14</v>
      </c>
      <c r="AV1425" s="209"/>
      <c r="AW1425" s="204">
        <f t="shared" si="668"/>
        <v>17482.472222222194</v>
      </c>
      <c r="AX1425" s="159"/>
      <c r="AZ1425" s="159"/>
      <c r="BM1425" s="207"/>
      <c r="BN1425" s="212"/>
      <c r="BP1425" s="209"/>
      <c r="BQ1425" s="211"/>
      <c r="BR1425" s="211"/>
      <c r="BS1425" s="211"/>
      <c r="BT1425" s="211"/>
      <c r="BU1425" s="211"/>
      <c r="BV1425" s="211"/>
      <c r="BW1425" s="211"/>
      <c r="BX1425" s="211"/>
      <c r="BY1425" s="211"/>
      <c r="BZ1425" s="211"/>
      <c r="CA1425" s="209"/>
      <c r="CB1425" s="224"/>
      <c r="CC1425" s="204"/>
      <c r="CD1425" s="204"/>
      <c r="CE1425" s="204"/>
      <c r="CF1425" s="211"/>
      <c r="CG1425" s="211"/>
      <c r="CI1425" s="209"/>
      <c r="CJ1425" s="209"/>
      <c r="ES1425" s="165"/>
      <c r="ET1425" s="165"/>
      <c r="EU1425" s="166"/>
      <c r="EV1425" s="209"/>
      <c r="EW1425" s="211"/>
      <c r="EX1425" s="211"/>
      <c r="EY1425" s="211"/>
      <c r="EZ1425" s="211"/>
      <c r="FA1425" s="211"/>
      <c r="FD1425" s="165"/>
      <c r="FE1425" s="165"/>
      <c r="FF1425" s="166"/>
      <c r="FG1425" s="209"/>
      <c r="FH1425" s="211"/>
      <c r="FI1425" s="211"/>
      <c r="FJ1425" s="211"/>
      <c r="FK1425" s="211"/>
      <c r="FL1425" s="211"/>
    </row>
    <row r="1426" spans="9:168">
      <c r="I1426" s="221">
        <f t="shared" si="671"/>
        <v>222</v>
      </c>
      <c r="J1426" s="159">
        <f>'v-t_chart'!C1423</f>
        <v>107</v>
      </c>
      <c r="K1426" s="204">
        <f t="shared" ca="1" si="650"/>
        <v>313.40299999999996</v>
      </c>
      <c r="L1426" s="205" t="b">
        <f>IF('Input&amp;Output'!$C$3=10,phase_chart!C1423,IF('Input&amp;Output'!$C$3=21,phase_chart!G1423,IF('Input&amp;Output'!$C$3=22,phase_chart!K1423,IF('Input&amp;Output'!$C$3=31,phase_chart!O1423,IF('Input&amp;Output'!$C$3=32,phase_chart!S1423,"")))))</f>
        <v>0</v>
      </c>
      <c r="M1426" s="206" t="b">
        <f>IF('Input&amp;Output'!$C$3=10,phase_chart!D1423,IF('Input&amp;Output'!$C$3=21,phase_chart!H1423,IF('Input&amp;Output'!$C$3=22,phase_chart!L1423,IF('Input&amp;Output'!$C$3=31,phase_chart!P1423,IF('Input&amp;Output'!$C$3=32,phase_chart!T1423,"")))))</f>
        <v>1</v>
      </c>
      <c r="N1426" s="205" t="b">
        <f>IF('Input&amp;Output'!$C$3=10,phase_chart!E1423,IF('Input&amp;Output'!$C$3=21,phase_chart!I1423,IF('Input&amp;Output'!$C$3=22,phase_chart!M1423,IF('Input&amp;Output'!$C$3=31,phase_chart!Q1423,IF('Input&amp;Output'!$C$3=32,phase_chart!U1423,"")))))</f>
        <v>0</v>
      </c>
      <c r="P1426" s="159">
        <f ca="1">IF(NOT($J1426=0),IF($J1426&lt;IF($P1425=0,0,VLOOKUP(P1425,tbL!$M$37:$Q$43,IF(L1426=TRUE,2,4))),IF($J1426&gt;=VLOOKUP(P1425,tbL!$M$37:$Q$43,IF(L1426=TRUE,3,5)),$P1425,IF(AND(L1425=TRUE,L1426=TRUE),$P1425,$P1425-1)),IF(AND(L1426=TRUE,J1426=VLOOKUP(P1425,tbL!$M$37:$Q$43,IF(L1426=TRUE,2,4))),P1425,IF($P1425+1&gt;$C$12,$C$12,$P1425+1))),0)</f>
        <v>1</v>
      </c>
      <c r="Q1426" s="159">
        <f t="shared" ca="1" si="652"/>
        <v>1</v>
      </c>
      <c r="R1426" s="207">
        <f t="shared" si="674"/>
        <v>0</v>
      </c>
      <c r="S1426" s="208"/>
      <c r="T1426" s="159">
        <f t="shared" si="669"/>
        <v>0</v>
      </c>
      <c r="U1426" s="209" t="str">
        <f ca="1">IF(AND(T1426=-1,N1426=TRUE),"*",IF(AND(U1425="*",N1426=TRUE),"*",IF(AND(AND(L1426=TRUE,U1425="*"),J1426&lt;VLOOKUP(V1425+1,tbL!$M$38:$O$43,3)),"*","")))</f>
        <v/>
      </c>
      <c r="V1426" s="204">
        <f t="shared" ca="1" si="653"/>
        <v>1</v>
      </c>
      <c r="Y1426" s="159" t="str">
        <f t="shared" ca="1" si="654"/>
        <v/>
      </c>
      <c r="Z1426" s="159" t="str">
        <f t="shared" si="655"/>
        <v/>
      </c>
      <c r="AA1426" s="159">
        <f t="shared" ca="1" si="646"/>
        <v>1</v>
      </c>
      <c r="AC1426" s="161" t="str">
        <f t="shared" ca="1" si="656"/>
        <v/>
      </c>
      <c r="AD1426" s="161">
        <f t="shared" ca="1" si="657"/>
        <v>1</v>
      </c>
      <c r="AE1426" s="161" t="str">
        <f t="shared" ca="1" si="648"/>
        <v/>
      </c>
      <c r="AF1426" s="161">
        <f t="shared" ca="1" si="658"/>
        <v>1</v>
      </c>
      <c r="AG1426" s="161" t="str">
        <f t="shared" ca="1" si="659"/>
        <v/>
      </c>
      <c r="AH1426" s="161">
        <f t="shared" ca="1" si="660"/>
        <v>1</v>
      </c>
      <c r="AI1426" s="161" t="str">
        <f t="shared" ca="1" si="661"/>
        <v/>
      </c>
      <c r="AJ1426" s="161">
        <f t="shared" ca="1" si="662"/>
        <v>1</v>
      </c>
      <c r="AL1426" s="161" t="str">
        <f t="shared" ca="1" si="663"/>
        <v/>
      </c>
      <c r="AM1426" s="161">
        <f t="shared" ca="1" si="673"/>
        <v>1</v>
      </c>
      <c r="AN1426" s="161" t="str">
        <f t="shared" ca="1" si="664"/>
        <v/>
      </c>
      <c r="AO1426" s="161">
        <f t="shared" ca="1" si="672"/>
        <v>1</v>
      </c>
      <c r="AP1426" s="161" t="str">
        <f t="shared" ca="1" si="665"/>
        <v/>
      </c>
      <c r="AQ1426" s="161">
        <f t="shared" ca="1" si="670"/>
        <v>1</v>
      </c>
      <c r="AR1426" s="161" t="str">
        <f t="shared" ca="1" si="666"/>
        <v/>
      </c>
      <c r="AS1426" s="161">
        <f t="shared" ca="1" si="667"/>
        <v>1</v>
      </c>
      <c r="AT1426" s="159" t="str">
        <f t="shared" ca="1" si="647"/>
        <v/>
      </c>
      <c r="AU1426" s="210">
        <f t="shared" ca="1" si="651"/>
        <v>14</v>
      </c>
      <c r="AV1426" s="209"/>
      <c r="AW1426" s="204">
        <f t="shared" si="668"/>
        <v>17512.194444444416</v>
      </c>
      <c r="AX1426" s="159"/>
      <c r="AZ1426" s="159"/>
      <c r="BM1426" s="207"/>
      <c r="BN1426" s="212"/>
      <c r="BP1426" s="209"/>
      <c r="BQ1426" s="211"/>
      <c r="BR1426" s="211"/>
      <c r="BS1426" s="211"/>
      <c r="BT1426" s="211"/>
      <c r="BU1426" s="211"/>
      <c r="BV1426" s="211"/>
      <c r="BW1426" s="211"/>
      <c r="BX1426" s="211"/>
      <c r="BY1426" s="211"/>
      <c r="BZ1426" s="211"/>
      <c r="CA1426" s="209"/>
      <c r="CB1426" s="224"/>
      <c r="CC1426" s="204"/>
      <c r="CD1426" s="204"/>
      <c r="CE1426" s="204"/>
      <c r="CF1426" s="211"/>
      <c r="CG1426" s="211"/>
      <c r="CI1426" s="209"/>
      <c r="CJ1426" s="209"/>
      <c r="ES1426" s="165"/>
      <c r="ET1426" s="165"/>
      <c r="EU1426" s="166"/>
      <c r="EV1426" s="209"/>
      <c r="EW1426" s="211"/>
      <c r="EX1426" s="211"/>
      <c r="EY1426" s="211"/>
      <c r="EZ1426" s="211"/>
      <c r="FA1426" s="211"/>
      <c r="FD1426" s="165"/>
      <c r="FE1426" s="165"/>
      <c r="FF1426" s="166"/>
      <c r="FG1426" s="209"/>
      <c r="FH1426" s="211"/>
      <c r="FI1426" s="211"/>
      <c r="FJ1426" s="211"/>
      <c r="FK1426" s="211"/>
      <c r="FL1426" s="211"/>
    </row>
    <row r="1427" spans="9:168">
      <c r="I1427" s="221">
        <f t="shared" si="671"/>
        <v>223</v>
      </c>
      <c r="J1427" s="159">
        <f>'v-t_chart'!C1424</f>
        <v>107.3</v>
      </c>
      <c r="K1427" s="204">
        <f t="shared" ca="1" si="650"/>
        <v>314.2817</v>
      </c>
      <c r="L1427" s="205" t="b">
        <f>IF('Input&amp;Output'!$C$3=10,phase_chart!C1424,IF('Input&amp;Output'!$C$3=21,phase_chart!G1424,IF('Input&amp;Output'!$C$3=22,phase_chart!K1424,IF('Input&amp;Output'!$C$3=31,phase_chart!O1424,IF('Input&amp;Output'!$C$3=32,phase_chart!S1424,"")))))</f>
        <v>0</v>
      </c>
      <c r="M1427" s="206" t="b">
        <f>IF('Input&amp;Output'!$C$3=10,phase_chart!D1424,IF('Input&amp;Output'!$C$3=21,phase_chart!H1424,IF('Input&amp;Output'!$C$3=22,phase_chart!L1424,IF('Input&amp;Output'!$C$3=31,phase_chart!P1424,IF('Input&amp;Output'!$C$3=32,phase_chart!T1424,"")))))</f>
        <v>1</v>
      </c>
      <c r="N1427" s="205" t="b">
        <f>IF('Input&amp;Output'!$C$3=10,phase_chart!E1424,IF('Input&amp;Output'!$C$3=21,phase_chart!I1424,IF('Input&amp;Output'!$C$3=22,phase_chart!M1424,IF('Input&amp;Output'!$C$3=31,phase_chart!Q1424,IF('Input&amp;Output'!$C$3=32,phase_chart!U1424,"")))))</f>
        <v>0</v>
      </c>
      <c r="P1427" s="159">
        <f ca="1">IF(NOT($J1427=0),IF($J1427&lt;IF($P1426=0,0,VLOOKUP(P1426,tbL!$M$37:$Q$43,IF(L1427=TRUE,2,4))),IF($J1427&gt;=VLOOKUP(P1426,tbL!$M$37:$Q$43,IF(L1427=TRUE,3,5)),$P1426,IF(AND(L1426=TRUE,L1427=TRUE),$P1426,$P1426-1)),IF(AND(L1427=TRUE,J1427=VLOOKUP(P1426,tbL!$M$37:$Q$43,IF(L1427=TRUE,2,4))),P1426,IF($P1426+1&gt;$C$12,$C$12,$P1426+1))),0)</f>
        <v>1</v>
      </c>
      <c r="Q1427" s="159">
        <f t="shared" ca="1" si="652"/>
        <v>1</v>
      </c>
      <c r="R1427" s="207">
        <f t="shared" si="674"/>
        <v>0</v>
      </c>
      <c r="S1427" s="208"/>
      <c r="T1427" s="159">
        <f t="shared" si="669"/>
        <v>0</v>
      </c>
      <c r="U1427" s="209" t="str">
        <f ca="1">IF(AND(T1427=-1,N1427=TRUE),"*",IF(AND(U1426="*",N1427=TRUE),"*",IF(AND(AND(L1427=TRUE,U1426="*"),J1427&lt;VLOOKUP(V1426+1,tbL!$M$38:$O$43,3)),"*","")))</f>
        <v/>
      </c>
      <c r="V1427" s="204">
        <f t="shared" ca="1" si="653"/>
        <v>1</v>
      </c>
      <c r="Y1427" s="159" t="str">
        <f t="shared" ca="1" si="654"/>
        <v/>
      </c>
      <c r="Z1427" s="159" t="str">
        <f t="shared" si="655"/>
        <v/>
      </c>
      <c r="AA1427" s="159">
        <f t="shared" ca="1" si="646"/>
        <v>1</v>
      </c>
      <c r="AC1427" s="161" t="str">
        <f t="shared" ca="1" si="656"/>
        <v/>
      </c>
      <c r="AD1427" s="161">
        <f t="shared" ca="1" si="657"/>
        <v>1</v>
      </c>
      <c r="AE1427" s="161" t="str">
        <f t="shared" ca="1" si="648"/>
        <v/>
      </c>
      <c r="AF1427" s="161">
        <f t="shared" ca="1" si="658"/>
        <v>1</v>
      </c>
      <c r="AG1427" s="161" t="str">
        <f t="shared" ca="1" si="659"/>
        <v/>
      </c>
      <c r="AH1427" s="161">
        <f t="shared" ca="1" si="660"/>
        <v>1</v>
      </c>
      <c r="AI1427" s="161" t="str">
        <f t="shared" ca="1" si="661"/>
        <v/>
      </c>
      <c r="AJ1427" s="161">
        <f t="shared" ca="1" si="662"/>
        <v>1</v>
      </c>
      <c r="AL1427" s="161" t="str">
        <f t="shared" ca="1" si="663"/>
        <v/>
      </c>
      <c r="AM1427" s="161">
        <f t="shared" ca="1" si="673"/>
        <v>1</v>
      </c>
      <c r="AN1427" s="161" t="str">
        <f t="shared" ca="1" si="664"/>
        <v/>
      </c>
      <c r="AO1427" s="161">
        <f t="shared" ca="1" si="672"/>
        <v>1</v>
      </c>
      <c r="AP1427" s="161" t="str">
        <f t="shared" ca="1" si="665"/>
        <v/>
      </c>
      <c r="AQ1427" s="161">
        <f t="shared" ca="1" si="670"/>
        <v>1</v>
      </c>
      <c r="AR1427" s="161" t="str">
        <f t="shared" ca="1" si="666"/>
        <v/>
      </c>
      <c r="AS1427" s="161">
        <f t="shared" ca="1" si="667"/>
        <v>1</v>
      </c>
      <c r="AT1427" s="159" t="str">
        <f t="shared" ca="1" si="647"/>
        <v/>
      </c>
      <c r="AU1427" s="210">
        <f t="shared" ca="1" si="651"/>
        <v>14</v>
      </c>
      <c r="AV1427" s="209"/>
      <c r="AW1427" s="204">
        <f t="shared" si="668"/>
        <v>17541.999999999971</v>
      </c>
      <c r="AX1427" s="159"/>
      <c r="AZ1427" s="159"/>
      <c r="BM1427" s="207"/>
      <c r="BN1427" s="212"/>
      <c r="BP1427" s="209"/>
      <c r="BQ1427" s="211"/>
      <c r="BR1427" s="211"/>
      <c r="BS1427" s="211"/>
      <c r="BT1427" s="211"/>
      <c r="BU1427" s="211"/>
      <c r="BV1427" s="211"/>
      <c r="BW1427" s="211"/>
      <c r="BX1427" s="211"/>
      <c r="BY1427" s="211"/>
      <c r="BZ1427" s="211"/>
      <c r="CA1427" s="209"/>
      <c r="CB1427" s="224"/>
      <c r="CC1427" s="204"/>
      <c r="CD1427" s="204"/>
      <c r="CE1427" s="204"/>
      <c r="CF1427" s="211"/>
      <c r="CG1427" s="211"/>
      <c r="CI1427" s="209"/>
      <c r="CJ1427" s="209"/>
      <c r="ES1427" s="165"/>
      <c r="ET1427" s="165"/>
      <c r="EU1427" s="166"/>
      <c r="EV1427" s="209"/>
      <c r="EW1427" s="211"/>
      <c r="EX1427" s="211"/>
      <c r="EY1427" s="211"/>
      <c r="EZ1427" s="211"/>
      <c r="FA1427" s="211"/>
      <c r="FD1427" s="165"/>
      <c r="FE1427" s="165"/>
      <c r="FF1427" s="166"/>
      <c r="FG1427" s="209"/>
      <c r="FH1427" s="211"/>
      <c r="FI1427" s="211"/>
      <c r="FJ1427" s="211"/>
      <c r="FK1427" s="211"/>
      <c r="FL1427" s="211"/>
    </row>
    <row r="1428" spans="9:168">
      <c r="I1428" s="221">
        <f t="shared" si="671"/>
        <v>224</v>
      </c>
      <c r="J1428" s="159">
        <f>'v-t_chart'!C1425</f>
        <v>107.3</v>
      </c>
      <c r="K1428" s="204">
        <f t="shared" ca="1" si="650"/>
        <v>314.2817</v>
      </c>
      <c r="L1428" s="205" t="b">
        <f>IF('Input&amp;Output'!$C$3=10,phase_chart!C1425,IF('Input&amp;Output'!$C$3=21,phase_chart!G1425,IF('Input&amp;Output'!$C$3=22,phase_chart!K1425,IF('Input&amp;Output'!$C$3=31,phase_chart!O1425,IF('Input&amp;Output'!$C$3=32,phase_chart!S1425,"")))))</f>
        <v>0</v>
      </c>
      <c r="M1428" s="206" t="b">
        <f>IF('Input&amp;Output'!$C$3=10,phase_chart!D1425,IF('Input&amp;Output'!$C$3=21,phase_chart!H1425,IF('Input&amp;Output'!$C$3=22,phase_chart!L1425,IF('Input&amp;Output'!$C$3=31,phase_chart!P1425,IF('Input&amp;Output'!$C$3=32,phase_chart!T1425,"")))))</f>
        <v>1</v>
      </c>
      <c r="N1428" s="205" t="b">
        <f>IF('Input&amp;Output'!$C$3=10,phase_chart!E1425,IF('Input&amp;Output'!$C$3=21,phase_chart!I1425,IF('Input&amp;Output'!$C$3=22,phase_chart!M1425,IF('Input&amp;Output'!$C$3=31,phase_chart!Q1425,IF('Input&amp;Output'!$C$3=32,phase_chart!U1425,"")))))</f>
        <v>0</v>
      </c>
      <c r="P1428" s="159">
        <f ca="1">IF(NOT($J1428=0),IF($J1428&lt;IF($P1427=0,0,VLOOKUP(P1427,tbL!$M$37:$Q$43,IF(L1428=TRUE,2,4))),IF($J1428&gt;=VLOOKUP(P1427,tbL!$M$37:$Q$43,IF(L1428=TRUE,3,5)),$P1427,IF(AND(L1427=TRUE,L1428=TRUE),$P1427,$P1427-1)),IF(AND(L1428=TRUE,J1428=VLOOKUP(P1427,tbL!$M$37:$Q$43,IF(L1428=TRUE,2,4))),P1427,IF($P1427+1&gt;$C$12,$C$12,$P1427+1))),0)</f>
        <v>1</v>
      </c>
      <c r="Q1428" s="159">
        <f t="shared" ca="1" si="652"/>
        <v>1</v>
      </c>
      <c r="R1428" s="207">
        <f t="shared" si="674"/>
        <v>0</v>
      </c>
      <c r="S1428" s="208"/>
      <c r="T1428" s="159">
        <f t="shared" si="669"/>
        <v>0</v>
      </c>
      <c r="U1428" s="209" t="str">
        <f ca="1">IF(AND(T1428=-1,N1428=TRUE),"*",IF(AND(U1427="*",N1428=TRUE),"*",IF(AND(AND(L1428=TRUE,U1427="*"),J1428&lt;VLOOKUP(V1427+1,tbL!$M$38:$O$43,3)),"*","")))</f>
        <v/>
      </c>
      <c r="V1428" s="204">
        <f t="shared" ca="1" si="653"/>
        <v>1</v>
      </c>
      <c r="Y1428" s="159" t="str">
        <f t="shared" ca="1" si="654"/>
        <v/>
      </c>
      <c r="Z1428" s="159" t="str">
        <f t="shared" si="655"/>
        <v/>
      </c>
      <c r="AA1428" s="159">
        <f t="shared" ca="1" si="646"/>
        <v>1</v>
      </c>
      <c r="AC1428" s="161" t="str">
        <f t="shared" ca="1" si="656"/>
        <v/>
      </c>
      <c r="AD1428" s="161">
        <f t="shared" ca="1" si="657"/>
        <v>1</v>
      </c>
      <c r="AE1428" s="161" t="str">
        <f t="shared" ca="1" si="648"/>
        <v/>
      </c>
      <c r="AF1428" s="161">
        <f t="shared" ca="1" si="658"/>
        <v>1</v>
      </c>
      <c r="AG1428" s="161" t="str">
        <f t="shared" ca="1" si="659"/>
        <v/>
      </c>
      <c r="AH1428" s="161">
        <f t="shared" ca="1" si="660"/>
        <v>1</v>
      </c>
      <c r="AI1428" s="161" t="str">
        <f t="shared" ca="1" si="661"/>
        <v/>
      </c>
      <c r="AJ1428" s="161">
        <f t="shared" ca="1" si="662"/>
        <v>1</v>
      </c>
      <c r="AL1428" s="161" t="str">
        <f t="shared" ca="1" si="663"/>
        <v/>
      </c>
      <c r="AM1428" s="161">
        <f t="shared" ca="1" si="673"/>
        <v>1</v>
      </c>
      <c r="AN1428" s="161" t="str">
        <f t="shared" ca="1" si="664"/>
        <v/>
      </c>
      <c r="AO1428" s="161">
        <f t="shared" ca="1" si="672"/>
        <v>1</v>
      </c>
      <c r="AP1428" s="161" t="str">
        <f t="shared" ca="1" si="665"/>
        <v/>
      </c>
      <c r="AQ1428" s="161">
        <f t="shared" ca="1" si="670"/>
        <v>1</v>
      </c>
      <c r="AR1428" s="161" t="str">
        <f t="shared" ca="1" si="666"/>
        <v/>
      </c>
      <c r="AS1428" s="161">
        <f t="shared" ca="1" si="667"/>
        <v>1</v>
      </c>
      <c r="AT1428" s="159" t="str">
        <f t="shared" ca="1" si="647"/>
        <v/>
      </c>
      <c r="AU1428" s="210">
        <f t="shared" ca="1" si="651"/>
        <v>14</v>
      </c>
      <c r="AV1428" s="209"/>
      <c r="AW1428" s="204">
        <f t="shared" si="668"/>
        <v>17571.805555555526</v>
      </c>
      <c r="AX1428" s="159"/>
      <c r="AZ1428" s="159"/>
      <c r="BM1428" s="207"/>
      <c r="BN1428" s="212"/>
      <c r="BP1428" s="209"/>
      <c r="BQ1428" s="211"/>
      <c r="BR1428" s="211"/>
      <c r="BS1428" s="211"/>
      <c r="BT1428" s="211"/>
      <c r="BU1428" s="211"/>
      <c r="BV1428" s="211"/>
      <c r="BW1428" s="211"/>
      <c r="BX1428" s="211"/>
      <c r="BY1428" s="211"/>
      <c r="BZ1428" s="211"/>
      <c r="CA1428" s="209"/>
      <c r="CB1428" s="224"/>
      <c r="CC1428" s="204"/>
      <c r="CD1428" s="204"/>
      <c r="CE1428" s="204"/>
      <c r="CF1428" s="211"/>
      <c r="CG1428" s="211"/>
      <c r="CI1428" s="209"/>
      <c r="CJ1428" s="209"/>
      <c r="ES1428" s="165"/>
      <c r="ET1428" s="165"/>
      <c r="EU1428" s="166"/>
      <c r="EV1428" s="209"/>
      <c r="EW1428" s="211"/>
      <c r="EX1428" s="211"/>
      <c r="EY1428" s="211"/>
      <c r="EZ1428" s="211"/>
      <c r="FA1428" s="211"/>
      <c r="FD1428" s="165"/>
      <c r="FE1428" s="165"/>
      <c r="FF1428" s="166"/>
      <c r="FG1428" s="209"/>
      <c r="FH1428" s="211"/>
      <c r="FI1428" s="211"/>
      <c r="FJ1428" s="211"/>
      <c r="FK1428" s="211"/>
      <c r="FL1428" s="211"/>
    </row>
    <row r="1429" spans="9:168">
      <c r="I1429" s="221">
        <f t="shared" si="671"/>
        <v>225</v>
      </c>
      <c r="J1429" s="159">
        <f>'v-t_chart'!C1426</f>
        <v>107.2</v>
      </c>
      <c r="K1429" s="204">
        <f t="shared" ca="1" si="650"/>
        <v>313.98879999999997</v>
      </c>
      <c r="L1429" s="205" t="b">
        <f>IF('Input&amp;Output'!$C$3=10,phase_chart!C1426,IF('Input&amp;Output'!$C$3=21,phase_chart!G1426,IF('Input&amp;Output'!$C$3=22,phase_chart!K1426,IF('Input&amp;Output'!$C$3=31,phase_chart!O1426,IF('Input&amp;Output'!$C$3=32,phase_chart!S1426,"")))))</f>
        <v>0</v>
      </c>
      <c r="M1429" s="206" t="b">
        <f>IF('Input&amp;Output'!$C$3=10,phase_chart!D1426,IF('Input&amp;Output'!$C$3=21,phase_chart!H1426,IF('Input&amp;Output'!$C$3=22,phase_chart!L1426,IF('Input&amp;Output'!$C$3=31,phase_chart!P1426,IF('Input&amp;Output'!$C$3=32,phase_chart!T1426,"")))))</f>
        <v>1</v>
      </c>
      <c r="N1429" s="205" t="b">
        <f>IF('Input&amp;Output'!$C$3=10,phase_chart!E1426,IF('Input&amp;Output'!$C$3=21,phase_chart!I1426,IF('Input&amp;Output'!$C$3=22,phase_chart!M1426,IF('Input&amp;Output'!$C$3=31,phase_chart!Q1426,IF('Input&amp;Output'!$C$3=32,phase_chart!U1426,"")))))</f>
        <v>0</v>
      </c>
      <c r="P1429" s="159">
        <f ca="1">IF(NOT($J1429=0),IF($J1429&lt;IF($P1428=0,0,VLOOKUP(P1428,tbL!$M$37:$Q$43,IF(L1429=TRUE,2,4))),IF($J1429&gt;=VLOOKUP(P1428,tbL!$M$37:$Q$43,IF(L1429=TRUE,3,5)),$P1428,IF(AND(L1428=TRUE,L1429=TRUE),$P1428,$P1428-1)),IF(AND(L1429=TRUE,J1429=VLOOKUP(P1428,tbL!$M$37:$Q$43,IF(L1429=TRUE,2,4))),P1428,IF($P1428+1&gt;$C$12,$C$12,$P1428+1))),0)</f>
        <v>1</v>
      </c>
      <c r="Q1429" s="159">
        <f t="shared" ca="1" si="652"/>
        <v>1</v>
      </c>
      <c r="R1429" s="207">
        <f t="shared" si="674"/>
        <v>0</v>
      </c>
      <c r="S1429" s="208"/>
      <c r="T1429" s="159">
        <f t="shared" si="669"/>
        <v>0</v>
      </c>
      <c r="U1429" s="209" t="str">
        <f ca="1">IF(AND(T1429=-1,N1429=TRUE),"*",IF(AND(U1428="*",N1429=TRUE),"*",IF(AND(AND(L1429=TRUE,U1428="*"),J1429&lt;VLOOKUP(V1428+1,tbL!$M$38:$O$43,3)),"*","")))</f>
        <v/>
      </c>
      <c r="V1429" s="204">
        <f t="shared" ca="1" si="653"/>
        <v>1</v>
      </c>
      <c r="Y1429" s="159" t="str">
        <f t="shared" ca="1" si="654"/>
        <v/>
      </c>
      <c r="Z1429" s="159" t="str">
        <f t="shared" si="655"/>
        <v/>
      </c>
      <c r="AA1429" s="159">
        <f t="shared" ca="1" si="646"/>
        <v>1</v>
      </c>
      <c r="AC1429" s="161" t="str">
        <f t="shared" ca="1" si="656"/>
        <v/>
      </c>
      <c r="AD1429" s="161">
        <f t="shared" ca="1" si="657"/>
        <v>1</v>
      </c>
      <c r="AE1429" s="161" t="str">
        <f t="shared" ca="1" si="648"/>
        <v/>
      </c>
      <c r="AF1429" s="161">
        <f t="shared" ca="1" si="658"/>
        <v>1</v>
      </c>
      <c r="AG1429" s="161" t="str">
        <f t="shared" ca="1" si="659"/>
        <v/>
      </c>
      <c r="AH1429" s="161">
        <f t="shared" ca="1" si="660"/>
        <v>1</v>
      </c>
      <c r="AI1429" s="161" t="str">
        <f t="shared" ca="1" si="661"/>
        <v/>
      </c>
      <c r="AJ1429" s="161">
        <f t="shared" ca="1" si="662"/>
        <v>1</v>
      </c>
      <c r="AL1429" s="161" t="str">
        <f t="shared" ca="1" si="663"/>
        <v/>
      </c>
      <c r="AM1429" s="161">
        <f t="shared" ca="1" si="673"/>
        <v>1</v>
      </c>
      <c r="AN1429" s="161" t="str">
        <f t="shared" ca="1" si="664"/>
        <v/>
      </c>
      <c r="AO1429" s="161">
        <f t="shared" ca="1" si="672"/>
        <v>1</v>
      </c>
      <c r="AP1429" s="161" t="str">
        <f t="shared" ca="1" si="665"/>
        <v/>
      </c>
      <c r="AQ1429" s="161">
        <f t="shared" ca="1" si="670"/>
        <v>1</v>
      </c>
      <c r="AR1429" s="161" t="str">
        <f t="shared" ca="1" si="666"/>
        <v/>
      </c>
      <c r="AS1429" s="161">
        <f t="shared" ca="1" si="667"/>
        <v>1</v>
      </c>
      <c r="AT1429" s="159" t="str">
        <f t="shared" ca="1" si="647"/>
        <v/>
      </c>
      <c r="AU1429" s="210">
        <f t="shared" ca="1" si="651"/>
        <v>14</v>
      </c>
      <c r="AV1429" s="209"/>
      <c r="AW1429" s="204">
        <f t="shared" si="668"/>
        <v>17601.583333333303</v>
      </c>
      <c r="AX1429" s="159"/>
      <c r="AZ1429" s="159"/>
      <c r="BM1429" s="207"/>
      <c r="BN1429" s="212"/>
      <c r="BP1429" s="209"/>
      <c r="BQ1429" s="211"/>
      <c r="BR1429" s="211"/>
      <c r="BS1429" s="211"/>
      <c r="BT1429" s="211"/>
      <c r="BU1429" s="211"/>
      <c r="BV1429" s="211"/>
      <c r="BW1429" s="211"/>
      <c r="BX1429" s="211"/>
      <c r="BY1429" s="211"/>
      <c r="BZ1429" s="211"/>
      <c r="CA1429" s="209"/>
      <c r="CB1429" s="224"/>
      <c r="CC1429" s="204"/>
      <c r="CD1429" s="204"/>
      <c r="CE1429" s="204"/>
      <c r="CF1429" s="211"/>
      <c r="CG1429" s="211"/>
      <c r="CI1429" s="209"/>
      <c r="CJ1429" s="209"/>
      <c r="ES1429" s="165"/>
      <c r="ET1429" s="165"/>
      <c r="EU1429" s="166"/>
      <c r="EV1429" s="209"/>
      <c r="EW1429" s="211"/>
      <c r="EX1429" s="211"/>
      <c r="EY1429" s="211"/>
      <c r="EZ1429" s="211"/>
      <c r="FA1429" s="211"/>
      <c r="FD1429" s="165"/>
      <c r="FE1429" s="165"/>
      <c r="FF1429" s="166"/>
      <c r="FG1429" s="209"/>
      <c r="FH1429" s="211"/>
      <c r="FI1429" s="211"/>
      <c r="FJ1429" s="211"/>
      <c r="FK1429" s="211"/>
      <c r="FL1429" s="211"/>
    </row>
    <row r="1430" spans="9:168">
      <c r="I1430" s="221">
        <f t="shared" si="671"/>
        <v>226</v>
      </c>
      <c r="J1430" s="159">
        <f>'v-t_chart'!C1427</f>
        <v>107.2</v>
      </c>
      <c r="K1430" s="204">
        <f t="shared" ca="1" si="650"/>
        <v>313.98879999999997</v>
      </c>
      <c r="L1430" s="205" t="b">
        <f>IF('Input&amp;Output'!$C$3=10,phase_chart!C1427,IF('Input&amp;Output'!$C$3=21,phase_chart!G1427,IF('Input&amp;Output'!$C$3=22,phase_chart!K1427,IF('Input&amp;Output'!$C$3=31,phase_chart!O1427,IF('Input&amp;Output'!$C$3=32,phase_chart!S1427,"")))))</f>
        <v>0</v>
      </c>
      <c r="M1430" s="206" t="b">
        <f>IF('Input&amp;Output'!$C$3=10,phase_chart!D1427,IF('Input&amp;Output'!$C$3=21,phase_chart!H1427,IF('Input&amp;Output'!$C$3=22,phase_chart!L1427,IF('Input&amp;Output'!$C$3=31,phase_chart!P1427,IF('Input&amp;Output'!$C$3=32,phase_chart!T1427,"")))))</f>
        <v>1</v>
      </c>
      <c r="N1430" s="205" t="b">
        <f>IF('Input&amp;Output'!$C$3=10,phase_chart!E1427,IF('Input&amp;Output'!$C$3=21,phase_chart!I1427,IF('Input&amp;Output'!$C$3=22,phase_chart!M1427,IF('Input&amp;Output'!$C$3=31,phase_chart!Q1427,IF('Input&amp;Output'!$C$3=32,phase_chart!U1427,"")))))</f>
        <v>0</v>
      </c>
      <c r="P1430" s="159">
        <f ca="1">IF(NOT($J1430=0),IF($J1430&lt;IF($P1429=0,0,VLOOKUP(P1429,tbL!$M$37:$Q$43,IF(L1430=TRUE,2,4))),IF($J1430&gt;=VLOOKUP(P1429,tbL!$M$37:$Q$43,IF(L1430=TRUE,3,5)),$P1429,IF(AND(L1429=TRUE,L1430=TRUE),$P1429,$P1429-1)),IF(AND(L1430=TRUE,J1430=VLOOKUP(P1429,tbL!$M$37:$Q$43,IF(L1430=TRUE,2,4))),P1429,IF($P1429+1&gt;$C$12,$C$12,$P1429+1))),0)</f>
        <v>1</v>
      </c>
      <c r="Q1430" s="159">
        <f t="shared" ca="1" si="652"/>
        <v>1</v>
      </c>
      <c r="R1430" s="207">
        <f t="shared" si="674"/>
        <v>0</v>
      </c>
      <c r="S1430" s="208"/>
      <c r="T1430" s="159">
        <f t="shared" si="669"/>
        <v>0</v>
      </c>
      <c r="U1430" s="209" t="str">
        <f ca="1">IF(AND(T1430=-1,N1430=TRUE),"*",IF(AND(U1429="*",N1430=TRUE),"*",IF(AND(AND(L1430=TRUE,U1429="*"),J1430&lt;VLOOKUP(V1429+1,tbL!$M$38:$O$43,3)),"*","")))</f>
        <v/>
      </c>
      <c r="V1430" s="204">
        <f t="shared" ca="1" si="653"/>
        <v>1</v>
      </c>
      <c r="Y1430" s="159" t="str">
        <f t="shared" ca="1" si="654"/>
        <v/>
      </c>
      <c r="Z1430" s="159" t="str">
        <f t="shared" si="655"/>
        <v/>
      </c>
      <c r="AA1430" s="159">
        <f t="shared" ca="1" si="646"/>
        <v>1</v>
      </c>
      <c r="AC1430" s="161" t="str">
        <f t="shared" ca="1" si="656"/>
        <v/>
      </c>
      <c r="AD1430" s="161">
        <f t="shared" ca="1" si="657"/>
        <v>1</v>
      </c>
      <c r="AE1430" s="161" t="str">
        <f t="shared" ca="1" si="648"/>
        <v/>
      </c>
      <c r="AF1430" s="161">
        <f t="shared" ca="1" si="658"/>
        <v>1</v>
      </c>
      <c r="AG1430" s="161" t="str">
        <f t="shared" ca="1" si="659"/>
        <v/>
      </c>
      <c r="AH1430" s="161">
        <f t="shared" ca="1" si="660"/>
        <v>1</v>
      </c>
      <c r="AI1430" s="161" t="str">
        <f t="shared" ca="1" si="661"/>
        <v/>
      </c>
      <c r="AJ1430" s="161">
        <f t="shared" ca="1" si="662"/>
        <v>1</v>
      </c>
      <c r="AL1430" s="161" t="str">
        <f t="shared" ca="1" si="663"/>
        <v/>
      </c>
      <c r="AM1430" s="161">
        <f t="shared" ca="1" si="673"/>
        <v>1</v>
      </c>
      <c r="AN1430" s="161" t="str">
        <f t="shared" ca="1" si="664"/>
        <v/>
      </c>
      <c r="AO1430" s="161">
        <f t="shared" ca="1" si="672"/>
        <v>1</v>
      </c>
      <c r="AP1430" s="161" t="str">
        <f t="shared" ca="1" si="665"/>
        <v/>
      </c>
      <c r="AQ1430" s="161">
        <f t="shared" ca="1" si="670"/>
        <v>1</v>
      </c>
      <c r="AR1430" s="161" t="str">
        <f t="shared" ca="1" si="666"/>
        <v/>
      </c>
      <c r="AS1430" s="161">
        <f t="shared" ca="1" si="667"/>
        <v>1</v>
      </c>
      <c r="AT1430" s="159" t="str">
        <f t="shared" ca="1" si="647"/>
        <v/>
      </c>
      <c r="AU1430" s="210">
        <f t="shared" ca="1" si="651"/>
        <v>14</v>
      </c>
      <c r="AV1430" s="209"/>
      <c r="AW1430" s="204">
        <f t="shared" si="668"/>
        <v>17631.36111111108</v>
      </c>
      <c r="AX1430" s="159"/>
      <c r="AZ1430" s="159"/>
      <c r="BM1430" s="207"/>
      <c r="BN1430" s="212"/>
      <c r="BP1430" s="209"/>
      <c r="BQ1430" s="211"/>
      <c r="BR1430" s="211"/>
      <c r="BS1430" s="211"/>
      <c r="BT1430" s="211"/>
      <c r="BU1430" s="211"/>
      <c r="BV1430" s="211"/>
      <c r="BW1430" s="211"/>
      <c r="BX1430" s="211"/>
      <c r="BY1430" s="211"/>
      <c r="BZ1430" s="211"/>
      <c r="CA1430" s="209"/>
      <c r="CB1430" s="224"/>
      <c r="CC1430" s="204"/>
      <c r="CD1430" s="204"/>
      <c r="CE1430" s="204"/>
      <c r="CF1430" s="211"/>
      <c r="CG1430" s="211"/>
      <c r="CI1430" s="209"/>
      <c r="CJ1430" s="209"/>
      <c r="ES1430" s="165"/>
      <c r="ET1430" s="165"/>
      <c r="EU1430" s="166"/>
      <c r="EV1430" s="209"/>
      <c r="EW1430" s="211"/>
      <c r="EX1430" s="211"/>
      <c r="EY1430" s="211"/>
      <c r="EZ1430" s="211"/>
      <c r="FA1430" s="211"/>
      <c r="FD1430" s="165"/>
      <c r="FE1430" s="165"/>
      <c r="FF1430" s="166"/>
      <c r="FG1430" s="209"/>
      <c r="FH1430" s="211"/>
      <c r="FI1430" s="211"/>
      <c r="FJ1430" s="211"/>
      <c r="FK1430" s="211"/>
      <c r="FL1430" s="211"/>
    </row>
    <row r="1431" spans="9:168">
      <c r="I1431" s="221">
        <f t="shared" si="671"/>
        <v>227</v>
      </c>
      <c r="J1431" s="159">
        <f>'v-t_chart'!C1428</f>
        <v>107.2</v>
      </c>
      <c r="K1431" s="204">
        <f t="shared" ca="1" si="650"/>
        <v>313.98879999999997</v>
      </c>
      <c r="L1431" s="205" t="b">
        <f>IF('Input&amp;Output'!$C$3=10,phase_chart!C1428,IF('Input&amp;Output'!$C$3=21,phase_chart!G1428,IF('Input&amp;Output'!$C$3=22,phase_chart!K1428,IF('Input&amp;Output'!$C$3=31,phase_chart!O1428,IF('Input&amp;Output'!$C$3=32,phase_chart!S1428,"")))))</f>
        <v>0</v>
      </c>
      <c r="M1431" s="206" t="b">
        <f>IF('Input&amp;Output'!$C$3=10,phase_chart!D1428,IF('Input&amp;Output'!$C$3=21,phase_chart!H1428,IF('Input&amp;Output'!$C$3=22,phase_chart!L1428,IF('Input&amp;Output'!$C$3=31,phase_chart!P1428,IF('Input&amp;Output'!$C$3=32,phase_chart!T1428,"")))))</f>
        <v>1</v>
      </c>
      <c r="N1431" s="205" t="b">
        <f>IF('Input&amp;Output'!$C$3=10,phase_chart!E1428,IF('Input&amp;Output'!$C$3=21,phase_chart!I1428,IF('Input&amp;Output'!$C$3=22,phase_chart!M1428,IF('Input&amp;Output'!$C$3=31,phase_chart!Q1428,IF('Input&amp;Output'!$C$3=32,phase_chart!U1428,"")))))</f>
        <v>0</v>
      </c>
      <c r="P1431" s="159">
        <f ca="1">IF(NOT($J1431=0),IF($J1431&lt;IF($P1430=0,0,VLOOKUP(P1430,tbL!$M$37:$Q$43,IF(L1431=TRUE,2,4))),IF($J1431&gt;=VLOOKUP(P1430,tbL!$M$37:$Q$43,IF(L1431=TRUE,3,5)),$P1430,IF(AND(L1430=TRUE,L1431=TRUE),$P1430,$P1430-1)),IF(AND(L1431=TRUE,J1431=VLOOKUP(P1430,tbL!$M$37:$Q$43,IF(L1431=TRUE,2,4))),P1430,IF($P1430+1&gt;$C$12,$C$12,$P1430+1))),0)</f>
        <v>1</v>
      </c>
      <c r="Q1431" s="159">
        <f t="shared" ca="1" si="652"/>
        <v>1</v>
      </c>
      <c r="R1431" s="207">
        <f t="shared" si="674"/>
        <v>0</v>
      </c>
      <c r="S1431" s="208"/>
      <c r="T1431" s="159">
        <f t="shared" si="669"/>
        <v>0</v>
      </c>
      <c r="U1431" s="209" t="str">
        <f ca="1">IF(AND(T1431=-1,N1431=TRUE),"*",IF(AND(U1430="*",N1431=TRUE),"*",IF(AND(AND(L1431=TRUE,U1430="*"),J1431&lt;VLOOKUP(V1430+1,tbL!$M$38:$O$43,3)),"*","")))</f>
        <v/>
      </c>
      <c r="V1431" s="204">
        <f t="shared" ca="1" si="653"/>
        <v>1</v>
      </c>
      <c r="Y1431" s="159" t="str">
        <f t="shared" ca="1" si="654"/>
        <v/>
      </c>
      <c r="Z1431" s="159" t="str">
        <f t="shared" si="655"/>
        <v/>
      </c>
      <c r="AA1431" s="159">
        <f t="shared" ca="1" si="646"/>
        <v>1</v>
      </c>
      <c r="AC1431" s="161" t="str">
        <f t="shared" ca="1" si="656"/>
        <v/>
      </c>
      <c r="AD1431" s="161">
        <f t="shared" ca="1" si="657"/>
        <v>1</v>
      </c>
      <c r="AE1431" s="161" t="str">
        <f t="shared" ca="1" si="648"/>
        <v/>
      </c>
      <c r="AF1431" s="161">
        <f t="shared" ca="1" si="658"/>
        <v>1</v>
      </c>
      <c r="AG1431" s="161" t="str">
        <f t="shared" ca="1" si="659"/>
        <v/>
      </c>
      <c r="AH1431" s="161">
        <f t="shared" ca="1" si="660"/>
        <v>1</v>
      </c>
      <c r="AI1431" s="161" t="str">
        <f t="shared" ca="1" si="661"/>
        <v/>
      </c>
      <c r="AJ1431" s="161">
        <f t="shared" ca="1" si="662"/>
        <v>1</v>
      </c>
      <c r="AL1431" s="161" t="str">
        <f t="shared" ca="1" si="663"/>
        <v/>
      </c>
      <c r="AM1431" s="161">
        <f t="shared" ca="1" si="673"/>
        <v>1</v>
      </c>
      <c r="AN1431" s="161" t="str">
        <f t="shared" ca="1" si="664"/>
        <v/>
      </c>
      <c r="AO1431" s="161">
        <f t="shared" ca="1" si="672"/>
        <v>1</v>
      </c>
      <c r="AP1431" s="161" t="str">
        <f t="shared" ca="1" si="665"/>
        <v/>
      </c>
      <c r="AQ1431" s="161">
        <f t="shared" ca="1" si="670"/>
        <v>1</v>
      </c>
      <c r="AR1431" s="161" t="str">
        <f t="shared" ca="1" si="666"/>
        <v/>
      </c>
      <c r="AS1431" s="161">
        <f t="shared" ca="1" si="667"/>
        <v>1</v>
      </c>
      <c r="AT1431" s="159" t="str">
        <f t="shared" ca="1" si="647"/>
        <v/>
      </c>
      <c r="AU1431" s="210">
        <f t="shared" ca="1" si="651"/>
        <v>14</v>
      </c>
      <c r="AV1431" s="209"/>
      <c r="AW1431" s="204">
        <f t="shared" si="668"/>
        <v>17661.138888888858</v>
      </c>
      <c r="AX1431" s="159"/>
      <c r="AZ1431" s="159"/>
      <c r="BM1431" s="207"/>
      <c r="BN1431" s="212"/>
      <c r="BP1431" s="209"/>
      <c r="BQ1431" s="211"/>
      <c r="BR1431" s="211"/>
      <c r="BS1431" s="211"/>
      <c r="BT1431" s="211"/>
      <c r="BU1431" s="211"/>
      <c r="BV1431" s="211"/>
      <c r="BW1431" s="211"/>
      <c r="BX1431" s="211"/>
      <c r="BY1431" s="211"/>
      <c r="BZ1431" s="211"/>
      <c r="CA1431" s="209"/>
      <c r="CB1431" s="224"/>
      <c r="CC1431" s="204"/>
      <c r="CD1431" s="204"/>
      <c r="CE1431" s="204"/>
      <c r="CF1431" s="211"/>
      <c r="CG1431" s="211"/>
      <c r="CI1431" s="209"/>
      <c r="CJ1431" s="209"/>
      <c r="ES1431" s="165"/>
      <c r="ET1431" s="165"/>
      <c r="EU1431" s="166"/>
      <c r="EV1431" s="209"/>
      <c r="EW1431" s="211"/>
      <c r="EX1431" s="211"/>
      <c r="EY1431" s="211"/>
      <c r="EZ1431" s="211"/>
      <c r="FA1431" s="211"/>
      <c r="FD1431" s="165"/>
      <c r="FE1431" s="165"/>
      <c r="FF1431" s="166"/>
      <c r="FG1431" s="209"/>
      <c r="FH1431" s="211"/>
      <c r="FI1431" s="211"/>
      <c r="FJ1431" s="211"/>
      <c r="FK1431" s="211"/>
      <c r="FL1431" s="211"/>
    </row>
    <row r="1432" spans="9:168">
      <c r="I1432" s="221">
        <f t="shared" si="671"/>
        <v>228</v>
      </c>
      <c r="J1432" s="159">
        <f>'v-t_chart'!C1429</f>
        <v>107.3</v>
      </c>
      <c r="K1432" s="204">
        <f t="shared" ca="1" si="650"/>
        <v>314.2817</v>
      </c>
      <c r="L1432" s="205" t="b">
        <f>IF('Input&amp;Output'!$C$3=10,phase_chart!C1429,IF('Input&amp;Output'!$C$3=21,phase_chart!G1429,IF('Input&amp;Output'!$C$3=22,phase_chart!K1429,IF('Input&amp;Output'!$C$3=31,phase_chart!O1429,IF('Input&amp;Output'!$C$3=32,phase_chart!S1429,"")))))</f>
        <v>0</v>
      </c>
      <c r="M1432" s="206" t="b">
        <f>IF('Input&amp;Output'!$C$3=10,phase_chart!D1429,IF('Input&amp;Output'!$C$3=21,phase_chart!H1429,IF('Input&amp;Output'!$C$3=22,phase_chart!L1429,IF('Input&amp;Output'!$C$3=31,phase_chart!P1429,IF('Input&amp;Output'!$C$3=32,phase_chart!T1429,"")))))</f>
        <v>1</v>
      </c>
      <c r="N1432" s="205" t="b">
        <f>IF('Input&amp;Output'!$C$3=10,phase_chart!E1429,IF('Input&amp;Output'!$C$3=21,phase_chart!I1429,IF('Input&amp;Output'!$C$3=22,phase_chart!M1429,IF('Input&amp;Output'!$C$3=31,phase_chart!Q1429,IF('Input&amp;Output'!$C$3=32,phase_chart!U1429,"")))))</f>
        <v>0</v>
      </c>
      <c r="P1432" s="159">
        <f ca="1">IF(NOT($J1432=0),IF($J1432&lt;IF($P1431=0,0,VLOOKUP(P1431,tbL!$M$37:$Q$43,IF(L1432=TRUE,2,4))),IF($J1432&gt;=VLOOKUP(P1431,tbL!$M$37:$Q$43,IF(L1432=TRUE,3,5)),$P1431,IF(AND(L1431=TRUE,L1432=TRUE),$P1431,$P1431-1)),IF(AND(L1432=TRUE,J1432=VLOOKUP(P1431,tbL!$M$37:$Q$43,IF(L1432=TRUE,2,4))),P1431,IF($P1431+1&gt;$C$12,$C$12,$P1431+1))),0)</f>
        <v>1</v>
      </c>
      <c r="Q1432" s="159">
        <f t="shared" ca="1" si="652"/>
        <v>1</v>
      </c>
      <c r="R1432" s="207">
        <f t="shared" si="674"/>
        <v>0</v>
      </c>
      <c r="S1432" s="208"/>
      <c r="T1432" s="159">
        <f t="shared" si="669"/>
        <v>0</v>
      </c>
      <c r="U1432" s="209" t="str">
        <f ca="1">IF(AND(T1432=-1,N1432=TRUE),"*",IF(AND(U1431="*",N1432=TRUE),"*",IF(AND(AND(L1432=TRUE,U1431="*"),J1432&lt;VLOOKUP(V1431+1,tbL!$M$38:$O$43,3)),"*","")))</f>
        <v/>
      </c>
      <c r="V1432" s="204">
        <f t="shared" ca="1" si="653"/>
        <v>1</v>
      </c>
      <c r="Y1432" s="159" t="str">
        <f t="shared" ca="1" si="654"/>
        <v/>
      </c>
      <c r="Z1432" s="159" t="str">
        <f t="shared" si="655"/>
        <v/>
      </c>
      <c r="AA1432" s="159">
        <f t="shared" ca="1" si="646"/>
        <v>1</v>
      </c>
      <c r="AC1432" s="161" t="str">
        <f t="shared" ca="1" si="656"/>
        <v/>
      </c>
      <c r="AD1432" s="161">
        <f t="shared" ca="1" si="657"/>
        <v>1</v>
      </c>
      <c r="AE1432" s="161" t="str">
        <f t="shared" ca="1" si="648"/>
        <v/>
      </c>
      <c r="AF1432" s="161">
        <f t="shared" ca="1" si="658"/>
        <v>1</v>
      </c>
      <c r="AG1432" s="161" t="str">
        <f t="shared" ca="1" si="659"/>
        <v/>
      </c>
      <c r="AH1432" s="161">
        <f t="shared" ca="1" si="660"/>
        <v>1</v>
      </c>
      <c r="AI1432" s="161" t="str">
        <f t="shared" ca="1" si="661"/>
        <v/>
      </c>
      <c r="AJ1432" s="161">
        <f t="shared" ca="1" si="662"/>
        <v>1</v>
      </c>
      <c r="AL1432" s="161" t="str">
        <f t="shared" ca="1" si="663"/>
        <v/>
      </c>
      <c r="AM1432" s="161">
        <f t="shared" ca="1" si="673"/>
        <v>1</v>
      </c>
      <c r="AN1432" s="161" t="str">
        <f t="shared" ca="1" si="664"/>
        <v/>
      </c>
      <c r="AO1432" s="161">
        <f t="shared" ca="1" si="672"/>
        <v>1</v>
      </c>
      <c r="AP1432" s="161" t="str">
        <f t="shared" ca="1" si="665"/>
        <v/>
      </c>
      <c r="AQ1432" s="161">
        <f t="shared" ca="1" si="670"/>
        <v>1</v>
      </c>
      <c r="AR1432" s="161" t="str">
        <f t="shared" ca="1" si="666"/>
        <v/>
      </c>
      <c r="AS1432" s="161">
        <f t="shared" ca="1" si="667"/>
        <v>1</v>
      </c>
      <c r="AT1432" s="159" t="str">
        <f t="shared" ca="1" si="647"/>
        <v/>
      </c>
      <c r="AU1432" s="210">
        <f t="shared" ca="1" si="651"/>
        <v>14</v>
      </c>
      <c r="AV1432" s="209"/>
      <c r="AW1432" s="204">
        <f t="shared" si="668"/>
        <v>17690.944444444413</v>
      </c>
      <c r="AX1432" s="159"/>
      <c r="AZ1432" s="159"/>
      <c r="BM1432" s="207"/>
      <c r="BN1432" s="212"/>
      <c r="BP1432" s="209"/>
      <c r="BQ1432" s="211"/>
      <c r="BR1432" s="211"/>
      <c r="BS1432" s="211"/>
      <c r="BT1432" s="211"/>
      <c r="BU1432" s="211"/>
      <c r="BV1432" s="211"/>
      <c r="BW1432" s="211"/>
      <c r="BX1432" s="211"/>
      <c r="BY1432" s="211"/>
      <c r="BZ1432" s="211"/>
      <c r="CA1432" s="209"/>
      <c r="CB1432" s="224"/>
      <c r="CC1432" s="204"/>
      <c r="CD1432" s="204"/>
      <c r="CE1432" s="204"/>
      <c r="CF1432" s="211"/>
      <c r="CG1432" s="211"/>
      <c r="CI1432" s="209"/>
      <c r="CJ1432" s="209"/>
      <c r="ES1432" s="165"/>
      <c r="ET1432" s="165"/>
      <c r="EU1432" s="166"/>
      <c r="EV1432" s="209"/>
      <c r="EW1432" s="211"/>
      <c r="EX1432" s="211"/>
      <c r="EY1432" s="211"/>
      <c r="EZ1432" s="211"/>
      <c r="FA1432" s="211"/>
      <c r="FD1432" s="165"/>
      <c r="FE1432" s="165"/>
      <c r="FF1432" s="166"/>
      <c r="FG1432" s="209"/>
      <c r="FH1432" s="211"/>
      <c r="FI1432" s="211"/>
      <c r="FJ1432" s="211"/>
      <c r="FK1432" s="211"/>
      <c r="FL1432" s="211"/>
    </row>
    <row r="1433" spans="9:168">
      <c r="I1433" s="221">
        <f t="shared" si="671"/>
        <v>229</v>
      </c>
      <c r="J1433" s="159">
        <f>'v-t_chart'!C1430</f>
        <v>107.5</v>
      </c>
      <c r="K1433" s="204">
        <f t="shared" ca="1" si="650"/>
        <v>314.86750000000001</v>
      </c>
      <c r="L1433" s="205" t="b">
        <f>IF('Input&amp;Output'!$C$3=10,phase_chart!C1430,IF('Input&amp;Output'!$C$3=21,phase_chart!G1430,IF('Input&amp;Output'!$C$3=22,phase_chart!K1430,IF('Input&amp;Output'!$C$3=31,phase_chart!O1430,IF('Input&amp;Output'!$C$3=32,phase_chart!S1430,"")))))</f>
        <v>0</v>
      </c>
      <c r="M1433" s="206" t="b">
        <f>IF('Input&amp;Output'!$C$3=10,phase_chart!D1430,IF('Input&amp;Output'!$C$3=21,phase_chart!H1430,IF('Input&amp;Output'!$C$3=22,phase_chart!L1430,IF('Input&amp;Output'!$C$3=31,phase_chart!P1430,IF('Input&amp;Output'!$C$3=32,phase_chart!T1430,"")))))</f>
        <v>1</v>
      </c>
      <c r="N1433" s="205" t="b">
        <f>IF('Input&amp;Output'!$C$3=10,phase_chart!E1430,IF('Input&amp;Output'!$C$3=21,phase_chart!I1430,IF('Input&amp;Output'!$C$3=22,phase_chart!M1430,IF('Input&amp;Output'!$C$3=31,phase_chart!Q1430,IF('Input&amp;Output'!$C$3=32,phase_chart!U1430,"")))))</f>
        <v>0</v>
      </c>
      <c r="P1433" s="159">
        <f ca="1">IF(NOT($J1433=0),IF($J1433&lt;IF($P1432=0,0,VLOOKUP(P1432,tbL!$M$37:$Q$43,IF(L1433=TRUE,2,4))),IF($J1433&gt;=VLOOKUP(P1432,tbL!$M$37:$Q$43,IF(L1433=TRUE,3,5)),$P1432,IF(AND(L1432=TRUE,L1433=TRUE),$P1432,$P1432-1)),IF(AND(L1433=TRUE,J1433=VLOOKUP(P1432,tbL!$M$37:$Q$43,IF(L1433=TRUE,2,4))),P1432,IF($P1432+1&gt;$C$12,$C$12,$P1432+1))),0)</f>
        <v>1</v>
      </c>
      <c r="Q1433" s="159">
        <f t="shared" ca="1" si="652"/>
        <v>1</v>
      </c>
      <c r="R1433" s="207">
        <f t="shared" si="674"/>
        <v>0</v>
      </c>
      <c r="S1433" s="208"/>
      <c r="T1433" s="159">
        <f t="shared" si="669"/>
        <v>0</v>
      </c>
      <c r="U1433" s="209" t="str">
        <f ca="1">IF(AND(T1433=-1,N1433=TRUE),"*",IF(AND(U1432="*",N1433=TRUE),"*",IF(AND(AND(L1433=TRUE,U1432="*"),J1433&lt;VLOOKUP(V1432+1,tbL!$M$38:$O$43,3)),"*","")))</f>
        <v/>
      </c>
      <c r="V1433" s="204">
        <f t="shared" ca="1" si="653"/>
        <v>1</v>
      </c>
      <c r="Y1433" s="159" t="str">
        <f t="shared" ca="1" si="654"/>
        <v/>
      </c>
      <c r="Z1433" s="159" t="str">
        <f t="shared" si="655"/>
        <v/>
      </c>
      <c r="AA1433" s="159">
        <f t="shared" ca="1" si="646"/>
        <v>1</v>
      </c>
      <c r="AC1433" s="161" t="str">
        <f t="shared" ca="1" si="656"/>
        <v/>
      </c>
      <c r="AD1433" s="161">
        <f t="shared" ca="1" si="657"/>
        <v>1</v>
      </c>
      <c r="AE1433" s="161" t="str">
        <f t="shared" ca="1" si="648"/>
        <v/>
      </c>
      <c r="AF1433" s="161">
        <f t="shared" ca="1" si="658"/>
        <v>1</v>
      </c>
      <c r="AG1433" s="161" t="str">
        <f t="shared" ca="1" si="659"/>
        <v/>
      </c>
      <c r="AH1433" s="161">
        <f t="shared" ca="1" si="660"/>
        <v>1</v>
      </c>
      <c r="AI1433" s="161" t="str">
        <f t="shared" ca="1" si="661"/>
        <v/>
      </c>
      <c r="AJ1433" s="161">
        <f t="shared" ca="1" si="662"/>
        <v>1</v>
      </c>
      <c r="AL1433" s="161" t="str">
        <f t="shared" ca="1" si="663"/>
        <v/>
      </c>
      <c r="AM1433" s="161">
        <f t="shared" ca="1" si="673"/>
        <v>1</v>
      </c>
      <c r="AN1433" s="161" t="str">
        <f t="shared" ca="1" si="664"/>
        <v/>
      </c>
      <c r="AO1433" s="161">
        <f t="shared" ca="1" si="672"/>
        <v>1</v>
      </c>
      <c r="AP1433" s="161" t="str">
        <f t="shared" ca="1" si="665"/>
        <v/>
      </c>
      <c r="AQ1433" s="161">
        <f t="shared" ca="1" si="670"/>
        <v>1</v>
      </c>
      <c r="AR1433" s="161" t="str">
        <f t="shared" ca="1" si="666"/>
        <v/>
      </c>
      <c r="AS1433" s="161">
        <f t="shared" ca="1" si="667"/>
        <v>1</v>
      </c>
      <c r="AT1433" s="159" t="str">
        <f t="shared" ca="1" si="647"/>
        <v/>
      </c>
      <c r="AU1433" s="210">
        <f t="shared" ca="1" si="651"/>
        <v>14</v>
      </c>
      <c r="AV1433" s="209"/>
      <c r="AW1433" s="204">
        <f t="shared" si="668"/>
        <v>17720.805555555522</v>
      </c>
      <c r="AX1433" s="159"/>
      <c r="AZ1433" s="159"/>
      <c r="BM1433" s="207"/>
      <c r="BN1433" s="212"/>
      <c r="BP1433" s="209"/>
      <c r="BQ1433" s="211"/>
      <c r="BR1433" s="211"/>
      <c r="BS1433" s="211"/>
      <c r="BT1433" s="211"/>
      <c r="BU1433" s="211"/>
      <c r="BV1433" s="211"/>
      <c r="BW1433" s="211"/>
      <c r="BX1433" s="211"/>
      <c r="BY1433" s="211"/>
      <c r="BZ1433" s="211"/>
      <c r="CA1433" s="209"/>
      <c r="CB1433" s="224"/>
      <c r="CC1433" s="204"/>
      <c r="CD1433" s="204"/>
      <c r="CE1433" s="204"/>
      <c r="CF1433" s="211"/>
      <c r="CG1433" s="211"/>
      <c r="CI1433" s="209"/>
      <c r="CJ1433" s="209"/>
      <c r="ES1433" s="165"/>
      <c r="ET1433" s="165"/>
      <c r="EU1433" s="166"/>
      <c r="EV1433" s="209"/>
      <c r="EW1433" s="211"/>
      <c r="EX1433" s="211"/>
      <c r="EY1433" s="211"/>
      <c r="EZ1433" s="211"/>
      <c r="FA1433" s="211"/>
      <c r="FD1433" s="165"/>
      <c r="FE1433" s="165"/>
      <c r="FF1433" s="166"/>
      <c r="FG1433" s="209"/>
      <c r="FH1433" s="211"/>
      <c r="FI1433" s="211"/>
      <c r="FJ1433" s="211"/>
      <c r="FK1433" s="211"/>
      <c r="FL1433" s="211"/>
    </row>
    <row r="1434" spans="9:168">
      <c r="I1434" s="221">
        <f t="shared" si="671"/>
        <v>230</v>
      </c>
      <c r="J1434" s="159">
        <f>'v-t_chart'!C1431</f>
        <v>107.3</v>
      </c>
      <c r="K1434" s="204">
        <f t="shared" ca="1" si="650"/>
        <v>314.2817</v>
      </c>
      <c r="L1434" s="205" t="b">
        <f>IF('Input&amp;Output'!$C$3=10,phase_chart!C1431,IF('Input&amp;Output'!$C$3=21,phase_chart!G1431,IF('Input&amp;Output'!$C$3=22,phase_chart!K1431,IF('Input&amp;Output'!$C$3=31,phase_chart!O1431,IF('Input&amp;Output'!$C$3=32,phase_chart!S1431,"")))))</f>
        <v>0</v>
      </c>
      <c r="M1434" s="206" t="b">
        <f>IF('Input&amp;Output'!$C$3=10,phase_chart!D1431,IF('Input&amp;Output'!$C$3=21,phase_chart!H1431,IF('Input&amp;Output'!$C$3=22,phase_chart!L1431,IF('Input&amp;Output'!$C$3=31,phase_chart!P1431,IF('Input&amp;Output'!$C$3=32,phase_chart!T1431,"")))))</f>
        <v>1</v>
      </c>
      <c r="N1434" s="205" t="b">
        <f>IF('Input&amp;Output'!$C$3=10,phase_chart!E1431,IF('Input&amp;Output'!$C$3=21,phase_chart!I1431,IF('Input&amp;Output'!$C$3=22,phase_chart!M1431,IF('Input&amp;Output'!$C$3=31,phase_chart!Q1431,IF('Input&amp;Output'!$C$3=32,phase_chart!U1431,"")))))</f>
        <v>0</v>
      </c>
      <c r="P1434" s="159">
        <f ca="1">IF(NOT($J1434=0),IF($J1434&lt;IF($P1433=0,0,VLOOKUP(P1433,tbL!$M$37:$Q$43,IF(L1434=TRUE,2,4))),IF($J1434&gt;=VLOOKUP(P1433,tbL!$M$37:$Q$43,IF(L1434=TRUE,3,5)),$P1433,IF(AND(L1433=TRUE,L1434=TRUE),$P1433,$P1433-1)),IF(AND(L1434=TRUE,J1434=VLOOKUP(P1433,tbL!$M$37:$Q$43,IF(L1434=TRUE,2,4))),P1433,IF($P1433+1&gt;$C$12,$C$12,$P1433+1))),0)</f>
        <v>1</v>
      </c>
      <c r="Q1434" s="159">
        <f t="shared" ca="1" si="652"/>
        <v>1</v>
      </c>
      <c r="R1434" s="207">
        <f t="shared" si="674"/>
        <v>0</v>
      </c>
      <c r="S1434" s="208"/>
      <c r="T1434" s="159">
        <f t="shared" si="669"/>
        <v>0</v>
      </c>
      <c r="U1434" s="209" t="str">
        <f ca="1">IF(AND(T1434=-1,N1434=TRUE),"*",IF(AND(U1433="*",N1434=TRUE),"*",IF(AND(AND(L1434=TRUE,U1433="*"),J1434&lt;VLOOKUP(V1433+1,tbL!$M$38:$O$43,3)),"*","")))</f>
        <v/>
      </c>
      <c r="V1434" s="204">
        <f t="shared" ca="1" si="653"/>
        <v>1</v>
      </c>
      <c r="Y1434" s="159" t="str">
        <f t="shared" ca="1" si="654"/>
        <v/>
      </c>
      <c r="Z1434" s="159" t="str">
        <f t="shared" si="655"/>
        <v/>
      </c>
      <c r="AA1434" s="159">
        <f t="shared" ref="AA1434:AA1497" ca="1" si="675">IF(IF(AND(AT1434=-1,Z1434=1),1,IF(Y1434=0,AA1433,V1434))=0,0,IF((IF(AND(AT1434=-1,Z1434=1),1,IF(Y1434=0,AA1433,V1434))-AA1433)&gt;=2,-(-AA1433-1),IF(IF(AND(AT1434=-1,Z1434=1),1,IF(Y1434=0,AA1433,V1434))-AA1433&lt;=-2,(AA1433-1),IF(AND(AT1434=-1,Z1434=1),1,IF(Y1434=0,V1434,V1434)))))</f>
        <v>1</v>
      </c>
      <c r="AC1434" s="161" t="str">
        <f t="shared" ca="1" si="656"/>
        <v/>
      </c>
      <c r="AD1434" s="161">
        <f t="shared" ca="1" si="657"/>
        <v>1</v>
      </c>
      <c r="AE1434" s="161" t="str">
        <f t="shared" ca="1" si="648"/>
        <v/>
      </c>
      <c r="AF1434" s="161">
        <f t="shared" ca="1" si="658"/>
        <v>1</v>
      </c>
      <c r="AG1434" s="161" t="str">
        <f t="shared" ca="1" si="659"/>
        <v/>
      </c>
      <c r="AH1434" s="161">
        <f t="shared" ca="1" si="660"/>
        <v>1</v>
      </c>
      <c r="AI1434" s="161" t="str">
        <f t="shared" ca="1" si="661"/>
        <v/>
      </c>
      <c r="AJ1434" s="161">
        <f t="shared" ca="1" si="662"/>
        <v>1</v>
      </c>
      <c r="AL1434" s="161" t="str">
        <f t="shared" ca="1" si="663"/>
        <v/>
      </c>
      <c r="AM1434" s="161">
        <f t="shared" ca="1" si="673"/>
        <v>1</v>
      </c>
      <c r="AN1434" s="161" t="str">
        <f t="shared" ca="1" si="664"/>
        <v/>
      </c>
      <c r="AO1434" s="161">
        <f t="shared" ca="1" si="672"/>
        <v>1</v>
      </c>
      <c r="AP1434" s="161" t="str">
        <f t="shared" ca="1" si="665"/>
        <v/>
      </c>
      <c r="AQ1434" s="161">
        <f t="shared" ca="1" si="670"/>
        <v>1</v>
      </c>
      <c r="AR1434" s="161" t="str">
        <f t="shared" ca="1" si="666"/>
        <v/>
      </c>
      <c r="AS1434" s="161">
        <f t="shared" ca="1" si="667"/>
        <v>1</v>
      </c>
      <c r="AT1434" s="159" t="str">
        <f t="shared" ref="AT1434:AT1497" ca="1" si="676">IF(OR(Z1434=1,Y1434=0),-1,"")</f>
        <v/>
      </c>
      <c r="AU1434" s="210">
        <f t="shared" ca="1" si="651"/>
        <v>14</v>
      </c>
      <c r="AV1434" s="209"/>
      <c r="AW1434" s="204">
        <f t="shared" si="668"/>
        <v>17750.611111111077</v>
      </c>
      <c r="AX1434" s="159"/>
      <c r="AZ1434" s="159"/>
      <c r="BM1434" s="207"/>
      <c r="BN1434" s="212"/>
      <c r="BP1434" s="209"/>
      <c r="BQ1434" s="211"/>
      <c r="BR1434" s="211"/>
      <c r="BS1434" s="211"/>
      <c r="BT1434" s="211"/>
      <c r="BU1434" s="211"/>
      <c r="BV1434" s="211"/>
      <c r="BW1434" s="211"/>
      <c r="BX1434" s="211"/>
      <c r="BY1434" s="211"/>
      <c r="BZ1434" s="211"/>
      <c r="CA1434" s="209"/>
      <c r="CB1434" s="224"/>
      <c r="CC1434" s="204"/>
      <c r="CD1434" s="204"/>
      <c r="CE1434" s="204"/>
      <c r="CF1434" s="211"/>
      <c r="CG1434" s="211"/>
      <c r="CI1434" s="209"/>
      <c r="CJ1434" s="209"/>
      <c r="ES1434" s="165"/>
      <c r="ET1434" s="165"/>
      <c r="EU1434" s="166"/>
      <c r="EV1434" s="209"/>
      <c r="EW1434" s="211"/>
      <c r="EX1434" s="211"/>
      <c r="EY1434" s="211"/>
      <c r="EZ1434" s="211"/>
      <c r="FA1434" s="211"/>
      <c r="FD1434" s="165"/>
      <c r="FE1434" s="165"/>
      <c r="FF1434" s="166"/>
      <c r="FG1434" s="209"/>
      <c r="FH1434" s="211"/>
      <c r="FI1434" s="211"/>
      <c r="FJ1434" s="211"/>
      <c r="FK1434" s="211"/>
      <c r="FL1434" s="211"/>
    </row>
    <row r="1435" spans="9:168">
      <c r="I1435" s="221">
        <f t="shared" si="671"/>
        <v>231</v>
      </c>
      <c r="J1435" s="159">
        <f>'v-t_chart'!C1432</f>
        <v>107.3</v>
      </c>
      <c r="K1435" s="204">
        <f t="shared" ca="1" si="650"/>
        <v>314.2817</v>
      </c>
      <c r="L1435" s="205" t="b">
        <f>IF('Input&amp;Output'!$C$3=10,phase_chart!C1432,IF('Input&amp;Output'!$C$3=21,phase_chart!G1432,IF('Input&amp;Output'!$C$3=22,phase_chart!K1432,IF('Input&amp;Output'!$C$3=31,phase_chart!O1432,IF('Input&amp;Output'!$C$3=32,phase_chart!S1432,"")))))</f>
        <v>0</v>
      </c>
      <c r="M1435" s="206" t="b">
        <f>IF('Input&amp;Output'!$C$3=10,phase_chart!D1432,IF('Input&amp;Output'!$C$3=21,phase_chart!H1432,IF('Input&amp;Output'!$C$3=22,phase_chart!L1432,IF('Input&amp;Output'!$C$3=31,phase_chart!P1432,IF('Input&amp;Output'!$C$3=32,phase_chart!T1432,"")))))</f>
        <v>1</v>
      </c>
      <c r="N1435" s="205" t="b">
        <f>IF('Input&amp;Output'!$C$3=10,phase_chart!E1432,IF('Input&amp;Output'!$C$3=21,phase_chart!I1432,IF('Input&amp;Output'!$C$3=22,phase_chart!M1432,IF('Input&amp;Output'!$C$3=31,phase_chart!Q1432,IF('Input&amp;Output'!$C$3=32,phase_chart!U1432,"")))))</f>
        <v>0</v>
      </c>
      <c r="P1435" s="159">
        <f ca="1">IF(NOT($J1435=0),IF($J1435&lt;IF($P1434=0,0,VLOOKUP(P1434,tbL!$M$37:$Q$43,IF(L1435=TRUE,2,4))),IF($J1435&gt;=VLOOKUP(P1434,tbL!$M$37:$Q$43,IF(L1435=TRUE,3,5)),$P1434,IF(AND(L1434=TRUE,L1435=TRUE),$P1434,$P1434-1)),IF(AND(L1435=TRUE,J1435=VLOOKUP(P1434,tbL!$M$37:$Q$43,IF(L1435=TRUE,2,4))),P1434,IF($P1434+1&gt;$C$12,$C$12,$P1434+1))),0)</f>
        <v>1</v>
      </c>
      <c r="Q1435" s="159">
        <f t="shared" ca="1" si="652"/>
        <v>1</v>
      </c>
      <c r="R1435" s="207">
        <f t="shared" si="674"/>
        <v>0</v>
      </c>
      <c r="S1435" s="208"/>
      <c r="T1435" s="159">
        <f t="shared" si="669"/>
        <v>0</v>
      </c>
      <c r="U1435" s="209" t="str">
        <f ca="1">IF(AND(T1435=-1,N1435=TRUE),"*",IF(AND(U1434="*",N1435=TRUE),"*",IF(AND(AND(L1435=TRUE,U1434="*"),J1435&lt;VLOOKUP(V1434+1,tbL!$M$38:$O$43,3)),"*","")))</f>
        <v/>
      </c>
      <c r="V1435" s="204">
        <f t="shared" ca="1" si="653"/>
        <v>1</v>
      </c>
      <c r="Y1435" s="159" t="str">
        <f t="shared" ca="1" si="654"/>
        <v/>
      </c>
      <c r="Z1435" s="159" t="str">
        <f t="shared" si="655"/>
        <v/>
      </c>
      <c r="AA1435" s="159">
        <f t="shared" ca="1" si="675"/>
        <v>1</v>
      </c>
      <c r="AC1435" s="161" t="str">
        <f t="shared" ca="1" si="656"/>
        <v/>
      </c>
      <c r="AD1435" s="161">
        <f t="shared" ca="1" si="657"/>
        <v>1</v>
      </c>
      <c r="AE1435" s="161" t="str">
        <f t="shared" ca="1" si="648"/>
        <v/>
      </c>
      <c r="AF1435" s="161">
        <f t="shared" ca="1" si="658"/>
        <v>1</v>
      </c>
      <c r="AG1435" s="161" t="str">
        <f t="shared" ca="1" si="659"/>
        <v/>
      </c>
      <c r="AH1435" s="161">
        <f t="shared" ca="1" si="660"/>
        <v>1</v>
      </c>
      <c r="AI1435" s="161" t="str">
        <f t="shared" ca="1" si="661"/>
        <v/>
      </c>
      <c r="AJ1435" s="161">
        <f t="shared" ca="1" si="662"/>
        <v>1</v>
      </c>
      <c r="AL1435" s="161" t="str">
        <f t="shared" ca="1" si="663"/>
        <v/>
      </c>
      <c r="AM1435" s="161">
        <f t="shared" ca="1" si="673"/>
        <v>1</v>
      </c>
      <c r="AN1435" s="161" t="str">
        <f t="shared" ca="1" si="664"/>
        <v/>
      </c>
      <c r="AO1435" s="161">
        <f t="shared" ca="1" si="672"/>
        <v>1</v>
      </c>
      <c r="AP1435" s="161" t="str">
        <f t="shared" ca="1" si="665"/>
        <v/>
      </c>
      <c r="AQ1435" s="161">
        <f t="shared" ca="1" si="670"/>
        <v>1</v>
      </c>
      <c r="AR1435" s="161" t="str">
        <f t="shared" ca="1" si="666"/>
        <v/>
      </c>
      <c r="AS1435" s="161">
        <f t="shared" ca="1" si="667"/>
        <v>1</v>
      </c>
      <c r="AT1435" s="159" t="str">
        <f t="shared" ca="1" si="676"/>
        <v/>
      </c>
      <c r="AU1435" s="210">
        <f t="shared" ca="1" si="651"/>
        <v>14</v>
      </c>
      <c r="AV1435" s="209"/>
      <c r="AW1435" s="204">
        <f t="shared" si="668"/>
        <v>17780.416666666631</v>
      </c>
      <c r="AX1435" s="159"/>
      <c r="AZ1435" s="159"/>
      <c r="BM1435" s="207"/>
      <c r="BN1435" s="212"/>
      <c r="BP1435" s="209"/>
      <c r="BQ1435" s="211"/>
      <c r="BR1435" s="211"/>
      <c r="BS1435" s="211"/>
      <c r="BT1435" s="211"/>
      <c r="BU1435" s="211"/>
      <c r="BV1435" s="211"/>
      <c r="BW1435" s="211"/>
      <c r="BX1435" s="211"/>
      <c r="BY1435" s="211"/>
      <c r="BZ1435" s="211"/>
      <c r="CA1435" s="209"/>
      <c r="CB1435" s="224"/>
      <c r="CC1435" s="204"/>
      <c r="CD1435" s="204"/>
      <c r="CE1435" s="204"/>
      <c r="CF1435" s="211"/>
      <c r="CG1435" s="211"/>
      <c r="CI1435" s="209"/>
      <c r="CJ1435" s="209"/>
      <c r="ES1435" s="165"/>
      <c r="ET1435" s="165"/>
      <c r="EU1435" s="166"/>
      <c r="EV1435" s="209"/>
      <c r="EW1435" s="211"/>
      <c r="EX1435" s="211"/>
      <c r="EY1435" s="211"/>
      <c r="EZ1435" s="211"/>
      <c r="FA1435" s="211"/>
      <c r="FD1435" s="165"/>
      <c r="FE1435" s="165"/>
      <c r="FF1435" s="166"/>
      <c r="FG1435" s="209"/>
      <c r="FH1435" s="211"/>
      <c r="FI1435" s="211"/>
      <c r="FJ1435" s="211"/>
      <c r="FK1435" s="211"/>
      <c r="FL1435" s="211"/>
    </row>
    <row r="1436" spans="9:168">
      <c r="I1436" s="221">
        <f t="shared" si="671"/>
        <v>232</v>
      </c>
      <c r="J1436" s="159">
        <f>'v-t_chart'!C1433</f>
        <v>107.3</v>
      </c>
      <c r="K1436" s="204">
        <f t="shared" ca="1" si="650"/>
        <v>314.2817</v>
      </c>
      <c r="L1436" s="205" t="b">
        <f>IF('Input&amp;Output'!$C$3=10,phase_chart!C1433,IF('Input&amp;Output'!$C$3=21,phase_chart!G1433,IF('Input&amp;Output'!$C$3=22,phase_chart!K1433,IF('Input&amp;Output'!$C$3=31,phase_chart!O1433,IF('Input&amp;Output'!$C$3=32,phase_chart!S1433,"")))))</f>
        <v>0</v>
      </c>
      <c r="M1436" s="206" t="b">
        <f>IF('Input&amp;Output'!$C$3=10,phase_chart!D1433,IF('Input&amp;Output'!$C$3=21,phase_chart!H1433,IF('Input&amp;Output'!$C$3=22,phase_chart!L1433,IF('Input&amp;Output'!$C$3=31,phase_chart!P1433,IF('Input&amp;Output'!$C$3=32,phase_chart!T1433,"")))))</f>
        <v>1</v>
      </c>
      <c r="N1436" s="205" t="b">
        <f>IF('Input&amp;Output'!$C$3=10,phase_chart!E1433,IF('Input&amp;Output'!$C$3=21,phase_chart!I1433,IF('Input&amp;Output'!$C$3=22,phase_chart!M1433,IF('Input&amp;Output'!$C$3=31,phase_chart!Q1433,IF('Input&amp;Output'!$C$3=32,phase_chart!U1433,"")))))</f>
        <v>0</v>
      </c>
      <c r="P1436" s="159">
        <f ca="1">IF(NOT($J1436=0),IF($J1436&lt;IF($P1435=0,0,VLOOKUP(P1435,tbL!$M$37:$Q$43,IF(L1436=TRUE,2,4))),IF($J1436&gt;=VLOOKUP(P1435,tbL!$M$37:$Q$43,IF(L1436=TRUE,3,5)),$P1435,IF(AND(L1435=TRUE,L1436=TRUE),$P1435,$P1435-1)),IF(AND(L1436=TRUE,J1436=VLOOKUP(P1435,tbL!$M$37:$Q$43,IF(L1436=TRUE,2,4))),P1435,IF($P1435+1&gt;$C$12,$C$12,$P1435+1))),0)</f>
        <v>1</v>
      </c>
      <c r="Q1436" s="159">
        <f t="shared" ca="1" si="652"/>
        <v>1</v>
      </c>
      <c r="R1436" s="207">
        <f t="shared" si="674"/>
        <v>0</v>
      </c>
      <c r="S1436" s="208"/>
      <c r="T1436" s="159">
        <f t="shared" si="669"/>
        <v>0</v>
      </c>
      <c r="U1436" s="209" t="str">
        <f ca="1">IF(AND(T1436=-1,N1436=TRUE),"*",IF(AND(U1435="*",N1436=TRUE),"*",IF(AND(AND(L1436=TRUE,U1435="*"),J1436&lt;VLOOKUP(V1435+1,tbL!$M$38:$O$43,3)),"*","")))</f>
        <v/>
      </c>
      <c r="V1436" s="204">
        <f t="shared" ca="1" si="653"/>
        <v>1</v>
      </c>
      <c r="Y1436" s="159" t="str">
        <f t="shared" ca="1" si="654"/>
        <v/>
      </c>
      <c r="Z1436" s="159" t="str">
        <f t="shared" si="655"/>
        <v/>
      </c>
      <c r="AA1436" s="159">
        <f t="shared" ca="1" si="675"/>
        <v>1</v>
      </c>
      <c r="AC1436" s="161" t="str">
        <f t="shared" ca="1" si="656"/>
        <v/>
      </c>
      <c r="AD1436" s="161">
        <f t="shared" ca="1" si="657"/>
        <v>1</v>
      </c>
      <c r="AE1436" s="161" t="str">
        <f t="shared" ca="1" si="648"/>
        <v/>
      </c>
      <c r="AF1436" s="161">
        <f t="shared" ca="1" si="658"/>
        <v>1</v>
      </c>
      <c r="AG1436" s="161" t="str">
        <f t="shared" ca="1" si="659"/>
        <v/>
      </c>
      <c r="AH1436" s="161">
        <f t="shared" ca="1" si="660"/>
        <v>1</v>
      </c>
      <c r="AI1436" s="161" t="str">
        <f t="shared" ca="1" si="661"/>
        <v/>
      </c>
      <c r="AJ1436" s="161">
        <f t="shared" ca="1" si="662"/>
        <v>1</v>
      </c>
      <c r="AL1436" s="161" t="str">
        <f t="shared" ca="1" si="663"/>
        <v/>
      </c>
      <c r="AM1436" s="161">
        <f t="shared" ca="1" si="673"/>
        <v>1</v>
      </c>
      <c r="AN1436" s="161" t="str">
        <f t="shared" ca="1" si="664"/>
        <v/>
      </c>
      <c r="AO1436" s="161">
        <f t="shared" ca="1" si="672"/>
        <v>1</v>
      </c>
      <c r="AP1436" s="161" t="str">
        <f t="shared" ca="1" si="665"/>
        <v/>
      </c>
      <c r="AQ1436" s="161">
        <f t="shared" ca="1" si="670"/>
        <v>1</v>
      </c>
      <c r="AR1436" s="161" t="str">
        <f t="shared" ca="1" si="666"/>
        <v/>
      </c>
      <c r="AS1436" s="161">
        <f t="shared" ca="1" si="667"/>
        <v>1</v>
      </c>
      <c r="AT1436" s="159" t="str">
        <f t="shared" ca="1" si="676"/>
        <v/>
      </c>
      <c r="AU1436" s="210">
        <f t="shared" ca="1" si="651"/>
        <v>14</v>
      </c>
      <c r="AV1436" s="209"/>
      <c r="AW1436" s="204">
        <f t="shared" si="668"/>
        <v>17810.222222222186</v>
      </c>
      <c r="AX1436" s="159"/>
      <c r="AZ1436" s="159"/>
      <c r="BM1436" s="207"/>
      <c r="BN1436" s="212"/>
      <c r="BP1436" s="209"/>
      <c r="BQ1436" s="211"/>
      <c r="BR1436" s="211"/>
      <c r="BS1436" s="211"/>
      <c r="BT1436" s="211"/>
      <c r="BU1436" s="211"/>
      <c r="BV1436" s="211"/>
      <c r="BW1436" s="211"/>
      <c r="BX1436" s="211"/>
      <c r="BY1436" s="211"/>
      <c r="BZ1436" s="211"/>
      <c r="CA1436" s="209"/>
      <c r="CB1436" s="224"/>
      <c r="CC1436" s="204"/>
      <c r="CD1436" s="204"/>
      <c r="CE1436" s="204"/>
      <c r="CF1436" s="211"/>
      <c r="CG1436" s="211"/>
      <c r="CI1436" s="209"/>
      <c r="CJ1436" s="209"/>
      <c r="ES1436" s="165"/>
      <c r="ET1436" s="165"/>
      <c r="EU1436" s="166"/>
      <c r="EV1436" s="209"/>
      <c r="EW1436" s="211"/>
      <c r="EX1436" s="211"/>
      <c r="EY1436" s="211"/>
      <c r="EZ1436" s="211"/>
      <c r="FA1436" s="211"/>
      <c r="FD1436" s="165"/>
      <c r="FE1436" s="165"/>
      <c r="FF1436" s="166"/>
      <c r="FG1436" s="209"/>
      <c r="FH1436" s="211"/>
      <c r="FI1436" s="211"/>
      <c r="FJ1436" s="211"/>
      <c r="FK1436" s="211"/>
      <c r="FL1436" s="211"/>
    </row>
    <row r="1437" spans="9:168">
      <c r="I1437" s="221">
        <f t="shared" si="671"/>
        <v>233</v>
      </c>
      <c r="J1437" s="159">
        <f>'v-t_chart'!C1434</f>
        <v>107.3</v>
      </c>
      <c r="K1437" s="204">
        <f t="shared" ca="1" si="650"/>
        <v>314.2817</v>
      </c>
      <c r="L1437" s="205" t="b">
        <f>IF('Input&amp;Output'!$C$3=10,phase_chart!C1434,IF('Input&amp;Output'!$C$3=21,phase_chart!G1434,IF('Input&amp;Output'!$C$3=22,phase_chart!K1434,IF('Input&amp;Output'!$C$3=31,phase_chart!O1434,IF('Input&amp;Output'!$C$3=32,phase_chart!S1434,"")))))</f>
        <v>0</v>
      </c>
      <c r="M1437" s="206" t="b">
        <f>IF('Input&amp;Output'!$C$3=10,phase_chart!D1434,IF('Input&amp;Output'!$C$3=21,phase_chart!H1434,IF('Input&amp;Output'!$C$3=22,phase_chart!L1434,IF('Input&amp;Output'!$C$3=31,phase_chart!P1434,IF('Input&amp;Output'!$C$3=32,phase_chart!T1434,"")))))</f>
        <v>1</v>
      </c>
      <c r="N1437" s="205" t="b">
        <f>IF('Input&amp;Output'!$C$3=10,phase_chart!E1434,IF('Input&amp;Output'!$C$3=21,phase_chart!I1434,IF('Input&amp;Output'!$C$3=22,phase_chart!M1434,IF('Input&amp;Output'!$C$3=31,phase_chart!Q1434,IF('Input&amp;Output'!$C$3=32,phase_chart!U1434,"")))))</f>
        <v>0</v>
      </c>
      <c r="P1437" s="159">
        <f ca="1">IF(NOT($J1437=0),IF($J1437&lt;IF($P1436=0,0,VLOOKUP(P1436,tbL!$M$37:$Q$43,IF(L1437=TRUE,2,4))),IF($J1437&gt;=VLOOKUP(P1436,tbL!$M$37:$Q$43,IF(L1437=TRUE,3,5)),$P1436,IF(AND(L1436=TRUE,L1437=TRUE),$P1436,$P1436-1)),IF(AND(L1437=TRUE,J1437=VLOOKUP(P1436,tbL!$M$37:$Q$43,IF(L1437=TRUE,2,4))),P1436,IF($P1436+1&gt;$C$12,$C$12,$P1436+1))),0)</f>
        <v>1</v>
      </c>
      <c r="Q1437" s="159">
        <f t="shared" ca="1" si="652"/>
        <v>1</v>
      </c>
      <c r="R1437" s="207">
        <f t="shared" si="674"/>
        <v>0</v>
      </c>
      <c r="S1437" s="208"/>
      <c r="T1437" s="159">
        <f t="shared" si="669"/>
        <v>0</v>
      </c>
      <c r="U1437" s="209" t="str">
        <f ca="1">IF(AND(T1437=-1,N1437=TRUE),"*",IF(AND(U1436="*",N1437=TRUE),"*",IF(AND(AND(L1437=TRUE,U1436="*"),J1437&lt;VLOOKUP(V1436+1,tbL!$M$38:$O$43,3)),"*","")))</f>
        <v/>
      </c>
      <c r="V1437" s="204">
        <f t="shared" ca="1" si="653"/>
        <v>1</v>
      </c>
      <c r="Y1437" s="159" t="str">
        <f t="shared" ca="1" si="654"/>
        <v/>
      </c>
      <c r="Z1437" s="159" t="str">
        <f t="shared" si="655"/>
        <v/>
      </c>
      <c r="AA1437" s="159">
        <f t="shared" ca="1" si="675"/>
        <v>1</v>
      </c>
      <c r="AC1437" s="161" t="str">
        <f t="shared" ca="1" si="656"/>
        <v/>
      </c>
      <c r="AD1437" s="161">
        <f t="shared" ca="1" si="657"/>
        <v>1</v>
      </c>
      <c r="AE1437" s="161" t="str">
        <f t="shared" ca="1" si="648"/>
        <v/>
      </c>
      <c r="AF1437" s="161">
        <f t="shared" ca="1" si="658"/>
        <v>1</v>
      </c>
      <c r="AG1437" s="161" t="str">
        <f t="shared" ca="1" si="659"/>
        <v/>
      </c>
      <c r="AH1437" s="161">
        <f t="shared" ca="1" si="660"/>
        <v>1</v>
      </c>
      <c r="AI1437" s="161" t="str">
        <f t="shared" ca="1" si="661"/>
        <v/>
      </c>
      <c r="AJ1437" s="161">
        <f t="shared" ca="1" si="662"/>
        <v>1</v>
      </c>
      <c r="AL1437" s="161" t="str">
        <f t="shared" ca="1" si="663"/>
        <v/>
      </c>
      <c r="AM1437" s="161">
        <f t="shared" ca="1" si="673"/>
        <v>1</v>
      </c>
      <c r="AN1437" s="161" t="str">
        <f t="shared" ca="1" si="664"/>
        <v/>
      </c>
      <c r="AO1437" s="161">
        <f t="shared" ca="1" si="672"/>
        <v>1</v>
      </c>
      <c r="AP1437" s="161" t="str">
        <f t="shared" ca="1" si="665"/>
        <v/>
      </c>
      <c r="AQ1437" s="161">
        <f t="shared" ca="1" si="670"/>
        <v>1</v>
      </c>
      <c r="AR1437" s="161" t="str">
        <f t="shared" ca="1" si="666"/>
        <v/>
      </c>
      <c r="AS1437" s="161">
        <f t="shared" ca="1" si="667"/>
        <v>1</v>
      </c>
      <c r="AT1437" s="159" t="str">
        <f t="shared" ca="1" si="676"/>
        <v/>
      </c>
      <c r="AU1437" s="210">
        <f t="shared" ca="1" si="651"/>
        <v>14</v>
      </c>
      <c r="AV1437" s="209"/>
      <c r="AW1437" s="204">
        <f t="shared" si="668"/>
        <v>17840.027777777741</v>
      </c>
      <c r="AX1437" s="159"/>
      <c r="AZ1437" s="159"/>
      <c r="BM1437" s="207"/>
      <c r="BN1437" s="212"/>
      <c r="BP1437" s="209"/>
      <c r="BQ1437" s="211"/>
      <c r="BR1437" s="211"/>
      <c r="BS1437" s="211"/>
      <c r="BT1437" s="211"/>
      <c r="BU1437" s="211"/>
      <c r="BV1437" s="211"/>
      <c r="BW1437" s="211"/>
      <c r="BX1437" s="211"/>
      <c r="BY1437" s="211"/>
      <c r="BZ1437" s="211"/>
      <c r="CA1437" s="209"/>
      <c r="CB1437" s="224"/>
      <c r="CC1437" s="204"/>
      <c r="CD1437" s="204"/>
      <c r="CE1437" s="204"/>
      <c r="CF1437" s="211"/>
      <c r="CG1437" s="211"/>
      <c r="CI1437" s="209"/>
      <c r="CJ1437" s="209"/>
      <c r="ES1437" s="165"/>
      <c r="ET1437" s="165"/>
      <c r="EU1437" s="166"/>
      <c r="EV1437" s="209"/>
      <c r="EW1437" s="211"/>
      <c r="EX1437" s="211"/>
      <c r="EY1437" s="211"/>
      <c r="EZ1437" s="211"/>
      <c r="FA1437" s="211"/>
      <c r="FD1437" s="165"/>
      <c r="FE1437" s="165"/>
      <c r="FF1437" s="166"/>
      <c r="FG1437" s="209"/>
      <c r="FH1437" s="211"/>
      <c r="FI1437" s="211"/>
      <c r="FJ1437" s="211"/>
      <c r="FK1437" s="211"/>
      <c r="FL1437" s="211"/>
    </row>
    <row r="1438" spans="9:168">
      <c r="I1438" s="221">
        <f t="shared" si="671"/>
        <v>234</v>
      </c>
      <c r="J1438" s="159">
        <f>'v-t_chart'!C1435</f>
        <v>108</v>
      </c>
      <c r="K1438" s="204">
        <f t="shared" ca="1" si="650"/>
        <v>316.33199999999999</v>
      </c>
      <c r="L1438" s="205" t="b">
        <f>IF('Input&amp;Output'!$C$3=10,phase_chart!C1435,IF('Input&amp;Output'!$C$3=21,phase_chart!G1435,IF('Input&amp;Output'!$C$3=22,phase_chart!K1435,IF('Input&amp;Output'!$C$3=31,phase_chart!O1435,IF('Input&amp;Output'!$C$3=32,phase_chart!S1435,"")))))</f>
        <v>0</v>
      </c>
      <c r="M1438" s="206" t="b">
        <f>IF('Input&amp;Output'!$C$3=10,phase_chart!D1435,IF('Input&amp;Output'!$C$3=21,phase_chart!H1435,IF('Input&amp;Output'!$C$3=22,phase_chart!L1435,IF('Input&amp;Output'!$C$3=31,phase_chart!P1435,IF('Input&amp;Output'!$C$3=32,phase_chart!T1435,"")))))</f>
        <v>1</v>
      </c>
      <c r="N1438" s="205" t="b">
        <f>IF('Input&amp;Output'!$C$3=10,phase_chart!E1435,IF('Input&amp;Output'!$C$3=21,phase_chart!I1435,IF('Input&amp;Output'!$C$3=22,phase_chart!M1435,IF('Input&amp;Output'!$C$3=31,phase_chart!Q1435,IF('Input&amp;Output'!$C$3=32,phase_chart!U1435,"")))))</f>
        <v>0</v>
      </c>
      <c r="P1438" s="159">
        <f ca="1">IF(NOT($J1438=0),IF($J1438&lt;IF($P1437=0,0,VLOOKUP(P1437,tbL!$M$37:$Q$43,IF(L1438=TRUE,2,4))),IF($J1438&gt;=VLOOKUP(P1437,tbL!$M$37:$Q$43,IF(L1438=TRUE,3,5)),$P1437,IF(AND(L1437=TRUE,L1438=TRUE),$P1437,$P1437-1)),IF(AND(L1438=TRUE,J1438=VLOOKUP(P1437,tbL!$M$37:$Q$43,IF(L1438=TRUE,2,4))),P1437,IF($P1437+1&gt;$C$12,$C$12,$P1437+1))),0)</f>
        <v>1</v>
      </c>
      <c r="Q1438" s="159">
        <f t="shared" ca="1" si="652"/>
        <v>1</v>
      </c>
      <c r="R1438" s="207">
        <f t="shared" si="674"/>
        <v>0</v>
      </c>
      <c r="S1438" s="208"/>
      <c r="T1438" s="159">
        <f t="shared" si="669"/>
        <v>0</v>
      </c>
      <c r="U1438" s="209" t="str">
        <f ca="1">IF(AND(T1438=-1,N1438=TRUE),"*",IF(AND(U1437="*",N1438=TRUE),"*",IF(AND(AND(L1438=TRUE,U1437="*"),J1438&lt;VLOOKUP(V1437+1,tbL!$M$38:$O$43,3)),"*","")))</f>
        <v/>
      </c>
      <c r="V1438" s="204">
        <f t="shared" ca="1" si="653"/>
        <v>1</v>
      </c>
      <c r="Y1438" s="159" t="str">
        <f t="shared" ca="1" si="654"/>
        <v/>
      </c>
      <c r="Z1438" s="159" t="str">
        <f t="shared" si="655"/>
        <v/>
      </c>
      <c r="AA1438" s="159">
        <f t="shared" ca="1" si="675"/>
        <v>1</v>
      </c>
      <c r="AC1438" s="161" t="str">
        <f t="shared" ca="1" si="656"/>
        <v/>
      </c>
      <c r="AD1438" s="161">
        <f t="shared" ca="1" si="657"/>
        <v>1</v>
      </c>
      <c r="AE1438" s="161" t="str">
        <f t="shared" ca="1" si="648"/>
        <v/>
      </c>
      <c r="AF1438" s="161">
        <f t="shared" ca="1" si="658"/>
        <v>1</v>
      </c>
      <c r="AG1438" s="161" t="str">
        <f t="shared" ca="1" si="659"/>
        <v/>
      </c>
      <c r="AH1438" s="161">
        <f t="shared" ca="1" si="660"/>
        <v>1</v>
      </c>
      <c r="AI1438" s="161" t="str">
        <f t="shared" ca="1" si="661"/>
        <v/>
      </c>
      <c r="AJ1438" s="161">
        <f t="shared" ca="1" si="662"/>
        <v>1</v>
      </c>
      <c r="AL1438" s="161" t="str">
        <f t="shared" ca="1" si="663"/>
        <v/>
      </c>
      <c r="AM1438" s="161">
        <f t="shared" ca="1" si="673"/>
        <v>1</v>
      </c>
      <c r="AN1438" s="161" t="str">
        <f t="shared" ca="1" si="664"/>
        <v/>
      </c>
      <c r="AO1438" s="161">
        <f t="shared" ca="1" si="672"/>
        <v>1</v>
      </c>
      <c r="AP1438" s="161" t="str">
        <f t="shared" ca="1" si="665"/>
        <v/>
      </c>
      <c r="AQ1438" s="161">
        <f t="shared" ca="1" si="670"/>
        <v>1</v>
      </c>
      <c r="AR1438" s="161" t="str">
        <f t="shared" ca="1" si="666"/>
        <v/>
      </c>
      <c r="AS1438" s="161">
        <f t="shared" ca="1" si="667"/>
        <v>1</v>
      </c>
      <c r="AT1438" s="159" t="str">
        <f t="shared" ca="1" si="676"/>
        <v/>
      </c>
      <c r="AU1438" s="210">
        <f t="shared" ca="1" si="651"/>
        <v>14</v>
      </c>
      <c r="AV1438" s="209"/>
      <c r="AW1438" s="204">
        <f t="shared" si="668"/>
        <v>17870.027777777741</v>
      </c>
      <c r="AX1438" s="159"/>
      <c r="AZ1438" s="159"/>
      <c r="BM1438" s="207"/>
      <c r="BN1438" s="212"/>
      <c r="BP1438" s="209"/>
      <c r="BQ1438" s="211"/>
      <c r="BR1438" s="211"/>
      <c r="BS1438" s="211"/>
      <c r="BT1438" s="211"/>
      <c r="BU1438" s="211"/>
      <c r="BV1438" s="211"/>
      <c r="BW1438" s="211"/>
      <c r="BX1438" s="211"/>
      <c r="BY1438" s="211"/>
      <c r="BZ1438" s="211"/>
      <c r="CA1438" s="209"/>
      <c r="CB1438" s="224"/>
      <c r="CC1438" s="204"/>
      <c r="CD1438" s="204"/>
      <c r="CE1438" s="204"/>
      <c r="CF1438" s="211"/>
      <c r="CG1438" s="211"/>
      <c r="CI1438" s="209"/>
      <c r="CJ1438" s="209"/>
      <c r="ES1438" s="165"/>
      <c r="ET1438" s="165"/>
      <c r="EU1438" s="166"/>
      <c r="EV1438" s="209"/>
      <c r="EW1438" s="211"/>
      <c r="EX1438" s="211"/>
      <c r="EY1438" s="211"/>
      <c r="EZ1438" s="211"/>
      <c r="FA1438" s="211"/>
      <c r="FD1438" s="165"/>
      <c r="FE1438" s="165"/>
      <c r="FF1438" s="166"/>
      <c r="FG1438" s="209"/>
      <c r="FH1438" s="211"/>
      <c r="FI1438" s="211"/>
      <c r="FJ1438" s="211"/>
      <c r="FK1438" s="211"/>
      <c r="FL1438" s="211"/>
    </row>
    <row r="1439" spans="9:168">
      <c r="I1439" s="221">
        <f t="shared" si="671"/>
        <v>235</v>
      </c>
      <c r="J1439" s="159">
        <f>'v-t_chart'!C1436</f>
        <v>108.2</v>
      </c>
      <c r="K1439" s="204">
        <f t="shared" ca="1" si="650"/>
        <v>316.9178</v>
      </c>
      <c r="L1439" s="205" t="b">
        <f>IF('Input&amp;Output'!$C$3=10,phase_chart!C1436,IF('Input&amp;Output'!$C$3=21,phase_chart!G1436,IF('Input&amp;Output'!$C$3=22,phase_chart!K1436,IF('Input&amp;Output'!$C$3=31,phase_chart!O1436,IF('Input&amp;Output'!$C$3=32,phase_chart!S1436,"")))))</f>
        <v>0</v>
      </c>
      <c r="M1439" s="206" t="b">
        <f>IF('Input&amp;Output'!$C$3=10,phase_chart!D1436,IF('Input&amp;Output'!$C$3=21,phase_chart!H1436,IF('Input&amp;Output'!$C$3=22,phase_chart!L1436,IF('Input&amp;Output'!$C$3=31,phase_chart!P1436,IF('Input&amp;Output'!$C$3=32,phase_chart!T1436,"")))))</f>
        <v>1</v>
      </c>
      <c r="N1439" s="205" t="b">
        <f>IF('Input&amp;Output'!$C$3=10,phase_chart!E1436,IF('Input&amp;Output'!$C$3=21,phase_chart!I1436,IF('Input&amp;Output'!$C$3=22,phase_chart!M1436,IF('Input&amp;Output'!$C$3=31,phase_chart!Q1436,IF('Input&amp;Output'!$C$3=32,phase_chart!U1436,"")))))</f>
        <v>0</v>
      </c>
      <c r="P1439" s="159">
        <f ca="1">IF(NOT($J1439=0),IF($J1439&lt;IF($P1438=0,0,VLOOKUP(P1438,tbL!$M$37:$Q$43,IF(L1439=TRUE,2,4))),IF($J1439&gt;=VLOOKUP(P1438,tbL!$M$37:$Q$43,IF(L1439=TRUE,3,5)),$P1438,IF(AND(L1438=TRUE,L1439=TRUE),$P1438,$P1438-1)),IF(AND(L1439=TRUE,J1439=VLOOKUP(P1438,tbL!$M$37:$Q$43,IF(L1439=TRUE,2,4))),P1438,IF($P1438+1&gt;$C$12,$C$12,$P1438+1))),0)</f>
        <v>1</v>
      </c>
      <c r="Q1439" s="159">
        <f t="shared" ca="1" si="652"/>
        <v>1</v>
      </c>
      <c r="R1439" s="207">
        <f t="shared" si="674"/>
        <v>0</v>
      </c>
      <c r="S1439" s="208"/>
      <c r="T1439" s="159">
        <f t="shared" si="669"/>
        <v>0</v>
      </c>
      <c r="U1439" s="209" t="str">
        <f ca="1">IF(AND(T1439=-1,N1439=TRUE),"*",IF(AND(U1438="*",N1439=TRUE),"*",IF(AND(AND(L1439=TRUE,U1438="*"),J1439&lt;VLOOKUP(V1438+1,tbL!$M$38:$O$43,3)),"*","")))</f>
        <v/>
      </c>
      <c r="V1439" s="204">
        <f t="shared" ca="1" si="653"/>
        <v>1</v>
      </c>
      <c r="Y1439" s="159" t="str">
        <f t="shared" ca="1" si="654"/>
        <v/>
      </c>
      <c r="Z1439" s="159" t="str">
        <f t="shared" si="655"/>
        <v/>
      </c>
      <c r="AA1439" s="159">
        <f t="shared" ca="1" si="675"/>
        <v>1</v>
      </c>
      <c r="AC1439" s="161" t="str">
        <f t="shared" ca="1" si="656"/>
        <v/>
      </c>
      <c r="AD1439" s="161">
        <f t="shared" ca="1" si="657"/>
        <v>1</v>
      </c>
      <c r="AE1439" s="161" t="str">
        <f t="shared" ca="1" si="648"/>
        <v/>
      </c>
      <c r="AF1439" s="161">
        <f t="shared" ca="1" si="658"/>
        <v>1</v>
      </c>
      <c r="AG1439" s="161" t="str">
        <f t="shared" ca="1" si="659"/>
        <v/>
      </c>
      <c r="AH1439" s="161">
        <f t="shared" ca="1" si="660"/>
        <v>1</v>
      </c>
      <c r="AI1439" s="161" t="str">
        <f t="shared" ca="1" si="661"/>
        <v/>
      </c>
      <c r="AJ1439" s="161">
        <f t="shared" ca="1" si="662"/>
        <v>1</v>
      </c>
      <c r="AL1439" s="161" t="str">
        <f t="shared" ca="1" si="663"/>
        <v/>
      </c>
      <c r="AM1439" s="161">
        <f t="shared" ca="1" si="673"/>
        <v>1</v>
      </c>
      <c r="AN1439" s="161" t="str">
        <f t="shared" ca="1" si="664"/>
        <v/>
      </c>
      <c r="AO1439" s="161">
        <f t="shared" ca="1" si="672"/>
        <v>1</v>
      </c>
      <c r="AP1439" s="161" t="str">
        <f t="shared" ca="1" si="665"/>
        <v/>
      </c>
      <c r="AQ1439" s="161">
        <f t="shared" ca="1" si="670"/>
        <v>1</v>
      </c>
      <c r="AR1439" s="161" t="str">
        <f t="shared" ca="1" si="666"/>
        <v/>
      </c>
      <c r="AS1439" s="161">
        <f t="shared" ca="1" si="667"/>
        <v>1</v>
      </c>
      <c r="AT1439" s="159" t="str">
        <f t="shared" ca="1" si="676"/>
        <v/>
      </c>
      <c r="AU1439" s="210">
        <f t="shared" ca="1" si="651"/>
        <v>14</v>
      </c>
      <c r="AV1439" s="209"/>
      <c r="AW1439" s="204">
        <f t="shared" si="668"/>
        <v>17900.083333333296</v>
      </c>
      <c r="AX1439" s="159"/>
      <c r="AZ1439" s="159"/>
      <c r="BM1439" s="207"/>
      <c r="BN1439" s="212"/>
      <c r="BP1439" s="209"/>
      <c r="BQ1439" s="211"/>
      <c r="BR1439" s="211"/>
      <c r="BS1439" s="211"/>
      <c r="BT1439" s="211"/>
      <c r="BU1439" s="211"/>
      <c r="BV1439" s="211"/>
      <c r="BW1439" s="211"/>
      <c r="BX1439" s="211"/>
      <c r="BY1439" s="211"/>
      <c r="BZ1439" s="211"/>
      <c r="CA1439" s="209"/>
      <c r="CB1439" s="224"/>
      <c r="CC1439" s="204"/>
      <c r="CD1439" s="204"/>
      <c r="CE1439" s="204"/>
      <c r="CF1439" s="211"/>
      <c r="CG1439" s="211"/>
      <c r="CI1439" s="209"/>
      <c r="CJ1439" s="209"/>
      <c r="ES1439" s="165"/>
      <c r="ET1439" s="165"/>
      <c r="EU1439" s="166"/>
      <c r="EV1439" s="209"/>
      <c r="EW1439" s="211"/>
      <c r="EX1439" s="211"/>
      <c r="EY1439" s="211"/>
      <c r="EZ1439" s="211"/>
      <c r="FA1439" s="211"/>
      <c r="FD1439" s="165"/>
      <c r="FE1439" s="165"/>
      <c r="FF1439" s="166"/>
      <c r="FG1439" s="209"/>
      <c r="FH1439" s="211"/>
      <c r="FI1439" s="211"/>
      <c r="FJ1439" s="211"/>
      <c r="FK1439" s="211"/>
      <c r="FL1439" s="211"/>
    </row>
    <row r="1440" spans="9:168">
      <c r="I1440" s="221">
        <f t="shared" si="671"/>
        <v>236</v>
      </c>
      <c r="J1440" s="159">
        <f>'v-t_chart'!C1437</f>
        <v>108.9</v>
      </c>
      <c r="K1440" s="204">
        <f t="shared" ca="1" si="650"/>
        <v>318.96809999999999</v>
      </c>
      <c r="L1440" s="205" t="b">
        <f>IF('Input&amp;Output'!$C$3=10,phase_chart!C1437,IF('Input&amp;Output'!$C$3=21,phase_chart!G1437,IF('Input&amp;Output'!$C$3=22,phase_chart!K1437,IF('Input&amp;Output'!$C$3=31,phase_chart!O1437,IF('Input&amp;Output'!$C$3=32,phase_chart!S1437,"")))))</f>
        <v>0</v>
      </c>
      <c r="M1440" s="206" t="b">
        <f>IF('Input&amp;Output'!$C$3=10,phase_chart!D1437,IF('Input&amp;Output'!$C$3=21,phase_chart!H1437,IF('Input&amp;Output'!$C$3=22,phase_chart!L1437,IF('Input&amp;Output'!$C$3=31,phase_chart!P1437,IF('Input&amp;Output'!$C$3=32,phase_chart!T1437,"")))))</f>
        <v>1</v>
      </c>
      <c r="N1440" s="205" t="b">
        <f>IF('Input&amp;Output'!$C$3=10,phase_chart!E1437,IF('Input&amp;Output'!$C$3=21,phase_chart!I1437,IF('Input&amp;Output'!$C$3=22,phase_chart!M1437,IF('Input&amp;Output'!$C$3=31,phase_chart!Q1437,IF('Input&amp;Output'!$C$3=32,phase_chart!U1437,"")))))</f>
        <v>0</v>
      </c>
      <c r="P1440" s="159">
        <f ca="1">IF(NOT($J1440=0),IF($J1440&lt;IF($P1439=0,0,VLOOKUP(P1439,tbL!$M$37:$Q$43,IF(L1440=TRUE,2,4))),IF($J1440&gt;=VLOOKUP(P1439,tbL!$M$37:$Q$43,IF(L1440=TRUE,3,5)),$P1439,IF(AND(L1439=TRUE,L1440=TRUE),$P1439,$P1439-1)),IF(AND(L1440=TRUE,J1440=VLOOKUP(P1439,tbL!$M$37:$Q$43,IF(L1440=TRUE,2,4))),P1439,IF($P1439+1&gt;$C$12,$C$12,$P1439+1))),0)</f>
        <v>1</v>
      </c>
      <c r="Q1440" s="159">
        <f t="shared" ca="1" si="652"/>
        <v>1</v>
      </c>
      <c r="R1440" s="207">
        <f t="shared" si="674"/>
        <v>0</v>
      </c>
      <c r="S1440" s="208"/>
      <c r="T1440" s="159">
        <f t="shared" si="669"/>
        <v>0</v>
      </c>
      <c r="U1440" s="209" t="str">
        <f ca="1">IF(AND(T1440=-1,N1440=TRUE),"*",IF(AND(U1439="*",N1440=TRUE),"*",IF(AND(AND(L1440=TRUE,U1439="*"),J1440&lt;VLOOKUP(V1439+1,tbL!$M$38:$O$43,3)),"*","")))</f>
        <v/>
      </c>
      <c r="V1440" s="204">
        <f t="shared" ca="1" si="653"/>
        <v>1</v>
      </c>
      <c r="Y1440" s="159" t="str">
        <f t="shared" ca="1" si="654"/>
        <v/>
      </c>
      <c r="Z1440" s="159" t="str">
        <f t="shared" si="655"/>
        <v/>
      </c>
      <c r="AA1440" s="159">
        <f t="shared" ca="1" si="675"/>
        <v>1</v>
      </c>
      <c r="AC1440" s="161" t="str">
        <f t="shared" ca="1" si="656"/>
        <v/>
      </c>
      <c r="AD1440" s="161">
        <f t="shared" ca="1" si="657"/>
        <v>1</v>
      </c>
      <c r="AE1440" s="161" t="str">
        <f t="shared" ca="1" si="648"/>
        <v/>
      </c>
      <c r="AF1440" s="161">
        <f t="shared" ca="1" si="658"/>
        <v>1</v>
      </c>
      <c r="AG1440" s="161" t="str">
        <f t="shared" ca="1" si="659"/>
        <v/>
      </c>
      <c r="AH1440" s="161">
        <f t="shared" ca="1" si="660"/>
        <v>1</v>
      </c>
      <c r="AI1440" s="161" t="str">
        <f t="shared" ca="1" si="661"/>
        <v/>
      </c>
      <c r="AJ1440" s="161">
        <f t="shared" ca="1" si="662"/>
        <v>1</v>
      </c>
      <c r="AL1440" s="161" t="str">
        <f t="shared" ca="1" si="663"/>
        <v/>
      </c>
      <c r="AM1440" s="161">
        <f t="shared" ca="1" si="673"/>
        <v>1</v>
      </c>
      <c r="AN1440" s="161" t="str">
        <f t="shared" ca="1" si="664"/>
        <v/>
      </c>
      <c r="AO1440" s="161">
        <f t="shared" ca="1" si="672"/>
        <v>1</v>
      </c>
      <c r="AP1440" s="161" t="str">
        <f t="shared" ca="1" si="665"/>
        <v/>
      </c>
      <c r="AQ1440" s="161">
        <f t="shared" ca="1" si="670"/>
        <v>1</v>
      </c>
      <c r="AR1440" s="161" t="str">
        <f t="shared" ca="1" si="666"/>
        <v/>
      </c>
      <c r="AS1440" s="161">
        <f t="shared" ca="1" si="667"/>
        <v>1</v>
      </c>
      <c r="AT1440" s="159" t="str">
        <f t="shared" ca="1" si="676"/>
        <v/>
      </c>
      <c r="AU1440" s="210">
        <f t="shared" ca="1" si="651"/>
        <v>14</v>
      </c>
      <c r="AV1440" s="209"/>
      <c r="AW1440" s="204">
        <f t="shared" si="668"/>
        <v>17930.333333333296</v>
      </c>
      <c r="AX1440" s="159"/>
      <c r="AZ1440" s="159"/>
      <c r="BM1440" s="207"/>
      <c r="BN1440" s="212"/>
      <c r="BP1440" s="209"/>
      <c r="BQ1440" s="211"/>
      <c r="BR1440" s="211"/>
      <c r="BS1440" s="211"/>
      <c r="BT1440" s="211"/>
      <c r="BU1440" s="211"/>
      <c r="BV1440" s="211"/>
      <c r="BW1440" s="211"/>
      <c r="BX1440" s="211"/>
      <c r="BY1440" s="211"/>
      <c r="BZ1440" s="211"/>
      <c r="CA1440" s="209"/>
      <c r="CB1440" s="224"/>
      <c r="CC1440" s="204"/>
      <c r="CD1440" s="204"/>
      <c r="CE1440" s="204"/>
      <c r="CF1440" s="211"/>
      <c r="CG1440" s="211"/>
      <c r="CI1440" s="209"/>
      <c r="CJ1440" s="209"/>
      <c r="ES1440" s="165"/>
      <c r="ET1440" s="165"/>
      <c r="EU1440" s="166"/>
      <c r="EV1440" s="209"/>
      <c r="EW1440" s="211"/>
      <c r="EX1440" s="211"/>
      <c r="EY1440" s="211"/>
      <c r="EZ1440" s="211"/>
      <c r="FA1440" s="211"/>
      <c r="FD1440" s="165"/>
      <c r="FE1440" s="165"/>
      <c r="FF1440" s="166"/>
      <c r="FG1440" s="209"/>
      <c r="FH1440" s="211"/>
      <c r="FI1440" s="211"/>
      <c r="FJ1440" s="211"/>
      <c r="FK1440" s="211"/>
      <c r="FL1440" s="211"/>
    </row>
    <row r="1441" spans="9:168">
      <c r="I1441" s="221">
        <f t="shared" si="671"/>
        <v>237</v>
      </c>
      <c r="J1441" s="159">
        <f>'v-t_chart'!C1438</f>
        <v>109</v>
      </c>
      <c r="K1441" s="204">
        <f t="shared" ca="1" si="650"/>
        <v>319.26099999999997</v>
      </c>
      <c r="L1441" s="205" t="b">
        <f>IF('Input&amp;Output'!$C$3=10,phase_chart!C1438,IF('Input&amp;Output'!$C$3=21,phase_chart!G1438,IF('Input&amp;Output'!$C$3=22,phase_chart!K1438,IF('Input&amp;Output'!$C$3=31,phase_chart!O1438,IF('Input&amp;Output'!$C$3=32,phase_chart!S1438,"")))))</f>
        <v>0</v>
      </c>
      <c r="M1441" s="206" t="b">
        <f>IF('Input&amp;Output'!$C$3=10,phase_chart!D1438,IF('Input&amp;Output'!$C$3=21,phase_chart!H1438,IF('Input&amp;Output'!$C$3=22,phase_chart!L1438,IF('Input&amp;Output'!$C$3=31,phase_chart!P1438,IF('Input&amp;Output'!$C$3=32,phase_chart!T1438,"")))))</f>
        <v>1</v>
      </c>
      <c r="N1441" s="205" t="b">
        <f>IF('Input&amp;Output'!$C$3=10,phase_chart!E1438,IF('Input&amp;Output'!$C$3=21,phase_chart!I1438,IF('Input&amp;Output'!$C$3=22,phase_chart!M1438,IF('Input&amp;Output'!$C$3=31,phase_chart!Q1438,IF('Input&amp;Output'!$C$3=32,phase_chart!U1438,"")))))</f>
        <v>0</v>
      </c>
      <c r="P1441" s="159">
        <f ca="1">IF(NOT($J1441=0),IF($J1441&lt;IF($P1440=0,0,VLOOKUP(P1440,tbL!$M$37:$Q$43,IF(L1441=TRUE,2,4))),IF($J1441&gt;=VLOOKUP(P1440,tbL!$M$37:$Q$43,IF(L1441=TRUE,3,5)),$P1440,IF(AND(L1440=TRUE,L1441=TRUE),$P1440,$P1440-1)),IF(AND(L1441=TRUE,J1441=VLOOKUP(P1440,tbL!$M$37:$Q$43,IF(L1441=TRUE,2,4))),P1440,IF($P1440+1&gt;$C$12,$C$12,$P1440+1))),0)</f>
        <v>1</v>
      </c>
      <c r="Q1441" s="159">
        <f t="shared" ca="1" si="652"/>
        <v>1</v>
      </c>
      <c r="R1441" s="207">
        <f t="shared" si="674"/>
        <v>0</v>
      </c>
      <c r="S1441" s="208"/>
      <c r="T1441" s="159">
        <f t="shared" si="669"/>
        <v>0</v>
      </c>
      <c r="U1441" s="209" t="str">
        <f ca="1">IF(AND(T1441=-1,N1441=TRUE),"*",IF(AND(U1440="*",N1441=TRUE),"*",IF(AND(AND(L1441=TRUE,U1440="*"),J1441&lt;VLOOKUP(V1440+1,tbL!$M$38:$O$43,3)),"*","")))</f>
        <v/>
      </c>
      <c r="V1441" s="204">
        <f t="shared" ca="1" si="653"/>
        <v>1</v>
      </c>
      <c r="Y1441" s="159" t="str">
        <f t="shared" ca="1" si="654"/>
        <v/>
      </c>
      <c r="Z1441" s="159" t="str">
        <f t="shared" si="655"/>
        <v/>
      </c>
      <c r="AA1441" s="159">
        <f t="shared" ca="1" si="675"/>
        <v>1</v>
      </c>
      <c r="AC1441" s="161" t="str">
        <f t="shared" ca="1" si="656"/>
        <v/>
      </c>
      <c r="AD1441" s="161">
        <f t="shared" ca="1" si="657"/>
        <v>1</v>
      </c>
      <c r="AE1441" s="161" t="str">
        <f t="shared" ca="1" si="648"/>
        <v/>
      </c>
      <c r="AF1441" s="161">
        <f t="shared" ca="1" si="658"/>
        <v>1</v>
      </c>
      <c r="AG1441" s="161" t="str">
        <f t="shared" ca="1" si="659"/>
        <v/>
      </c>
      <c r="AH1441" s="161">
        <f t="shared" ca="1" si="660"/>
        <v>1</v>
      </c>
      <c r="AI1441" s="161" t="str">
        <f t="shared" ca="1" si="661"/>
        <v/>
      </c>
      <c r="AJ1441" s="161">
        <f t="shared" ca="1" si="662"/>
        <v>1</v>
      </c>
      <c r="AL1441" s="161" t="str">
        <f t="shared" ca="1" si="663"/>
        <v/>
      </c>
      <c r="AM1441" s="161">
        <f t="shared" ca="1" si="673"/>
        <v>1</v>
      </c>
      <c r="AN1441" s="161" t="str">
        <f t="shared" ca="1" si="664"/>
        <v/>
      </c>
      <c r="AO1441" s="161">
        <f t="shared" ca="1" si="672"/>
        <v>1</v>
      </c>
      <c r="AP1441" s="161" t="str">
        <f t="shared" ca="1" si="665"/>
        <v/>
      </c>
      <c r="AQ1441" s="161">
        <f t="shared" ca="1" si="670"/>
        <v>1</v>
      </c>
      <c r="AR1441" s="161" t="str">
        <f t="shared" ca="1" si="666"/>
        <v/>
      </c>
      <c r="AS1441" s="161">
        <f t="shared" ca="1" si="667"/>
        <v>1</v>
      </c>
      <c r="AT1441" s="159" t="str">
        <f t="shared" ca="1" si="676"/>
        <v/>
      </c>
      <c r="AU1441" s="210">
        <f t="shared" ca="1" si="651"/>
        <v>14</v>
      </c>
      <c r="AV1441" s="209"/>
      <c r="AW1441" s="204">
        <f t="shared" si="668"/>
        <v>17960.611111111073</v>
      </c>
      <c r="AX1441" s="159"/>
      <c r="AZ1441" s="159"/>
      <c r="BM1441" s="207"/>
      <c r="BN1441" s="212"/>
      <c r="BP1441" s="209"/>
      <c r="BQ1441" s="211"/>
      <c r="BR1441" s="211"/>
      <c r="BS1441" s="211"/>
      <c r="BT1441" s="211"/>
      <c r="BU1441" s="211"/>
      <c r="BV1441" s="211"/>
      <c r="BW1441" s="211"/>
      <c r="BX1441" s="211"/>
      <c r="BY1441" s="211"/>
      <c r="BZ1441" s="211"/>
      <c r="CA1441" s="209"/>
      <c r="CB1441" s="224"/>
      <c r="CC1441" s="204"/>
      <c r="CD1441" s="204"/>
      <c r="CE1441" s="204"/>
      <c r="CF1441" s="211"/>
      <c r="CG1441" s="211"/>
      <c r="CI1441" s="209"/>
      <c r="CJ1441" s="209"/>
      <c r="ES1441" s="165"/>
      <c r="ET1441" s="165"/>
      <c r="EU1441" s="166"/>
      <c r="EV1441" s="209"/>
      <c r="EW1441" s="211"/>
      <c r="EX1441" s="211"/>
      <c r="EY1441" s="211"/>
      <c r="EZ1441" s="211"/>
      <c r="FA1441" s="211"/>
      <c r="FD1441" s="165"/>
      <c r="FE1441" s="165"/>
      <c r="FF1441" s="166"/>
      <c r="FG1441" s="209"/>
      <c r="FH1441" s="211"/>
      <c r="FI1441" s="211"/>
      <c r="FJ1441" s="211"/>
      <c r="FK1441" s="211"/>
      <c r="FL1441" s="211"/>
    </row>
    <row r="1442" spans="9:168">
      <c r="I1442" s="221">
        <f t="shared" si="671"/>
        <v>238</v>
      </c>
      <c r="J1442" s="159">
        <f>'v-t_chart'!C1439</f>
        <v>108.9</v>
      </c>
      <c r="K1442" s="204">
        <f t="shared" ca="1" si="650"/>
        <v>318.96809999999999</v>
      </c>
      <c r="L1442" s="205" t="b">
        <f>IF('Input&amp;Output'!$C$3=10,phase_chart!C1439,IF('Input&amp;Output'!$C$3=21,phase_chart!G1439,IF('Input&amp;Output'!$C$3=22,phase_chart!K1439,IF('Input&amp;Output'!$C$3=31,phase_chart!O1439,IF('Input&amp;Output'!$C$3=32,phase_chart!S1439,"")))))</f>
        <v>0</v>
      </c>
      <c r="M1442" s="206" t="b">
        <f>IF('Input&amp;Output'!$C$3=10,phase_chart!D1439,IF('Input&amp;Output'!$C$3=21,phase_chart!H1439,IF('Input&amp;Output'!$C$3=22,phase_chart!L1439,IF('Input&amp;Output'!$C$3=31,phase_chart!P1439,IF('Input&amp;Output'!$C$3=32,phase_chart!T1439,"")))))</f>
        <v>1</v>
      </c>
      <c r="N1442" s="205" t="b">
        <f>IF('Input&amp;Output'!$C$3=10,phase_chart!E1439,IF('Input&amp;Output'!$C$3=21,phase_chart!I1439,IF('Input&amp;Output'!$C$3=22,phase_chart!M1439,IF('Input&amp;Output'!$C$3=31,phase_chart!Q1439,IF('Input&amp;Output'!$C$3=32,phase_chart!U1439,"")))))</f>
        <v>0</v>
      </c>
      <c r="P1442" s="159">
        <f ca="1">IF(NOT($J1442=0),IF($J1442&lt;IF($P1441=0,0,VLOOKUP(P1441,tbL!$M$37:$Q$43,IF(L1442=TRUE,2,4))),IF($J1442&gt;=VLOOKUP(P1441,tbL!$M$37:$Q$43,IF(L1442=TRUE,3,5)),$P1441,IF(AND(L1441=TRUE,L1442=TRUE),$P1441,$P1441-1)),IF(AND(L1442=TRUE,J1442=VLOOKUP(P1441,tbL!$M$37:$Q$43,IF(L1442=TRUE,2,4))),P1441,IF($P1441+1&gt;$C$12,$C$12,$P1441+1))),0)</f>
        <v>1</v>
      </c>
      <c r="Q1442" s="159">
        <f t="shared" ca="1" si="652"/>
        <v>1</v>
      </c>
      <c r="R1442" s="207">
        <f t="shared" si="674"/>
        <v>0</v>
      </c>
      <c r="S1442" s="208"/>
      <c r="T1442" s="159">
        <f t="shared" si="669"/>
        <v>0</v>
      </c>
      <c r="U1442" s="209" t="str">
        <f ca="1">IF(AND(T1442=-1,N1442=TRUE),"*",IF(AND(U1441="*",N1442=TRUE),"*",IF(AND(AND(L1442=TRUE,U1441="*"),J1442&lt;VLOOKUP(V1441+1,tbL!$M$38:$O$43,3)),"*","")))</f>
        <v/>
      </c>
      <c r="V1442" s="204">
        <f t="shared" ca="1" si="653"/>
        <v>1</v>
      </c>
      <c r="Y1442" s="159" t="str">
        <f t="shared" ca="1" si="654"/>
        <v/>
      </c>
      <c r="Z1442" s="159" t="str">
        <f t="shared" si="655"/>
        <v/>
      </c>
      <c r="AA1442" s="159">
        <f t="shared" ca="1" si="675"/>
        <v>1</v>
      </c>
      <c r="AC1442" s="161" t="str">
        <f t="shared" ca="1" si="656"/>
        <v/>
      </c>
      <c r="AD1442" s="161">
        <f t="shared" ca="1" si="657"/>
        <v>1</v>
      </c>
      <c r="AE1442" s="161" t="str">
        <f t="shared" ca="1" si="648"/>
        <v/>
      </c>
      <c r="AF1442" s="161">
        <f t="shared" ca="1" si="658"/>
        <v>1</v>
      </c>
      <c r="AG1442" s="161" t="str">
        <f t="shared" ca="1" si="659"/>
        <v/>
      </c>
      <c r="AH1442" s="161">
        <f t="shared" ca="1" si="660"/>
        <v>1</v>
      </c>
      <c r="AI1442" s="161" t="str">
        <f t="shared" ca="1" si="661"/>
        <v/>
      </c>
      <c r="AJ1442" s="161">
        <f t="shared" ca="1" si="662"/>
        <v>1</v>
      </c>
      <c r="AL1442" s="161" t="str">
        <f t="shared" ca="1" si="663"/>
        <v/>
      </c>
      <c r="AM1442" s="161">
        <f t="shared" ca="1" si="673"/>
        <v>1</v>
      </c>
      <c r="AN1442" s="161" t="str">
        <f t="shared" ca="1" si="664"/>
        <v/>
      </c>
      <c r="AO1442" s="161">
        <f t="shared" ca="1" si="672"/>
        <v>1</v>
      </c>
      <c r="AP1442" s="161" t="str">
        <f t="shared" ca="1" si="665"/>
        <v/>
      </c>
      <c r="AQ1442" s="161">
        <f t="shared" ca="1" si="670"/>
        <v>1</v>
      </c>
      <c r="AR1442" s="161" t="str">
        <f t="shared" ca="1" si="666"/>
        <v/>
      </c>
      <c r="AS1442" s="161">
        <f t="shared" ca="1" si="667"/>
        <v>1</v>
      </c>
      <c r="AT1442" s="159" t="str">
        <f t="shared" ca="1" si="676"/>
        <v/>
      </c>
      <c r="AU1442" s="210">
        <f t="shared" ca="1" si="651"/>
        <v>14</v>
      </c>
      <c r="AV1442" s="209"/>
      <c r="AW1442" s="204">
        <f t="shared" si="668"/>
        <v>17990.861111111073</v>
      </c>
      <c r="AX1442" s="159"/>
      <c r="AZ1442" s="159"/>
      <c r="BM1442" s="207"/>
      <c r="BN1442" s="212"/>
      <c r="BP1442" s="209"/>
      <c r="BQ1442" s="211"/>
      <c r="BR1442" s="211"/>
      <c r="BS1442" s="211"/>
      <c r="BT1442" s="211"/>
      <c r="BU1442" s="211"/>
      <c r="BV1442" s="211"/>
      <c r="BW1442" s="211"/>
      <c r="BX1442" s="211"/>
      <c r="BY1442" s="211"/>
      <c r="BZ1442" s="211"/>
      <c r="CA1442" s="209"/>
      <c r="CB1442" s="224"/>
      <c r="CC1442" s="204"/>
      <c r="CD1442" s="204"/>
      <c r="CE1442" s="204"/>
      <c r="CF1442" s="211"/>
      <c r="CG1442" s="211"/>
      <c r="CI1442" s="209"/>
      <c r="CJ1442" s="209"/>
      <c r="ES1442" s="165"/>
      <c r="ET1442" s="165"/>
      <c r="EU1442" s="166"/>
      <c r="EV1442" s="209"/>
      <c r="EW1442" s="211"/>
      <c r="EX1442" s="211"/>
      <c r="EY1442" s="211"/>
      <c r="EZ1442" s="211"/>
      <c r="FA1442" s="211"/>
      <c r="FD1442" s="165"/>
      <c r="FE1442" s="165"/>
      <c r="FF1442" s="166"/>
      <c r="FG1442" s="209"/>
      <c r="FH1442" s="211"/>
      <c r="FI1442" s="211"/>
      <c r="FJ1442" s="211"/>
      <c r="FK1442" s="211"/>
      <c r="FL1442" s="211"/>
    </row>
    <row r="1443" spans="9:168">
      <c r="I1443" s="221">
        <f t="shared" si="671"/>
        <v>239</v>
      </c>
      <c r="J1443" s="159">
        <f>'v-t_chart'!C1440</f>
        <v>108.8</v>
      </c>
      <c r="K1443" s="204">
        <f t="shared" ca="1" si="650"/>
        <v>318.67519999999996</v>
      </c>
      <c r="L1443" s="205" t="b">
        <f>IF('Input&amp;Output'!$C$3=10,phase_chart!C1440,IF('Input&amp;Output'!$C$3=21,phase_chart!G1440,IF('Input&amp;Output'!$C$3=22,phase_chart!K1440,IF('Input&amp;Output'!$C$3=31,phase_chart!O1440,IF('Input&amp;Output'!$C$3=32,phase_chart!S1440,"")))))</f>
        <v>0</v>
      </c>
      <c r="M1443" s="206" t="b">
        <f>IF('Input&amp;Output'!$C$3=10,phase_chart!D1440,IF('Input&amp;Output'!$C$3=21,phase_chart!H1440,IF('Input&amp;Output'!$C$3=22,phase_chart!L1440,IF('Input&amp;Output'!$C$3=31,phase_chart!P1440,IF('Input&amp;Output'!$C$3=32,phase_chart!T1440,"")))))</f>
        <v>1</v>
      </c>
      <c r="N1443" s="205" t="b">
        <f>IF('Input&amp;Output'!$C$3=10,phase_chart!E1440,IF('Input&amp;Output'!$C$3=21,phase_chart!I1440,IF('Input&amp;Output'!$C$3=22,phase_chart!M1440,IF('Input&amp;Output'!$C$3=31,phase_chart!Q1440,IF('Input&amp;Output'!$C$3=32,phase_chart!U1440,"")))))</f>
        <v>0</v>
      </c>
      <c r="P1443" s="159">
        <f ca="1">IF(NOT($J1443=0),IF($J1443&lt;IF($P1442=0,0,VLOOKUP(P1442,tbL!$M$37:$Q$43,IF(L1443=TRUE,2,4))),IF($J1443&gt;=VLOOKUP(P1442,tbL!$M$37:$Q$43,IF(L1443=TRUE,3,5)),$P1442,IF(AND(L1442=TRUE,L1443=TRUE),$P1442,$P1442-1)),IF(AND(L1443=TRUE,J1443=VLOOKUP(P1442,tbL!$M$37:$Q$43,IF(L1443=TRUE,2,4))),P1442,IF($P1442+1&gt;$C$12,$C$12,$P1442+1))),0)</f>
        <v>1</v>
      </c>
      <c r="Q1443" s="159">
        <f t="shared" ca="1" si="652"/>
        <v>1</v>
      </c>
      <c r="R1443" s="207">
        <f t="shared" si="674"/>
        <v>0</v>
      </c>
      <c r="S1443" s="208"/>
      <c r="T1443" s="159">
        <f t="shared" si="669"/>
        <v>0</v>
      </c>
      <c r="U1443" s="209" t="str">
        <f ca="1">IF(AND(T1443=-1,N1443=TRUE),"*",IF(AND(U1442="*",N1443=TRUE),"*",IF(AND(AND(L1443=TRUE,U1442="*"),J1443&lt;VLOOKUP(V1442+1,tbL!$M$38:$O$43,3)),"*","")))</f>
        <v/>
      </c>
      <c r="V1443" s="204">
        <f t="shared" ca="1" si="653"/>
        <v>1</v>
      </c>
      <c r="Y1443" s="159" t="str">
        <f t="shared" ca="1" si="654"/>
        <v/>
      </c>
      <c r="Z1443" s="159" t="str">
        <f t="shared" si="655"/>
        <v/>
      </c>
      <c r="AA1443" s="159">
        <f t="shared" ca="1" si="675"/>
        <v>1</v>
      </c>
      <c r="AC1443" s="161" t="str">
        <f t="shared" ca="1" si="656"/>
        <v/>
      </c>
      <c r="AD1443" s="161">
        <f t="shared" ca="1" si="657"/>
        <v>1</v>
      </c>
      <c r="AE1443" s="161" t="str">
        <f t="shared" ca="1" si="648"/>
        <v/>
      </c>
      <c r="AF1443" s="161">
        <f t="shared" ca="1" si="658"/>
        <v>1</v>
      </c>
      <c r="AG1443" s="161" t="str">
        <f t="shared" ca="1" si="659"/>
        <v/>
      </c>
      <c r="AH1443" s="161">
        <f t="shared" ca="1" si="660"/>
        <v>1</v>
      </c>
      <c r="AI1443" s="161" t="str">
        <f t="shared" ca="1" si="661"/>
        <v/>
      </c>
      <c r="AJ1443" s="161">
        <f t="shared" ca="1" si="662"/>
        <v>1</v>
      </c>
      <c r="AL1443" s="161" t="str">
        <f t="shared" ca="1" si="663"/>
        <v/>
      </c>
      <c r="AM1443" s="161">
        <f t="shared" ca="1" si="673"/>
        <v>1</v>
      </c>
      <c r="AN1443" s="161" t="str">
        <f t="shared" ca="1" si="664"/>
        <v/>
      </c>
      <c r="AO1443" s="161">
        <f t="shared" ca="1" si="672"/>
        <v>1</v>
      </c>
      <c r="AP1443" s="161" t="str">
        <f t="shared" ca="1" si="665"/>
        <v/>
      </c>
      <c r="AQ1443" s="161">
        <f t="shared" ca="1" si="670"/>
        <v>1</v>
      </c>
      <c r="AR1443" s="161" t="str">
        <f t="shared" ca="1" si="666"/>
        <v/>
      </c>
      <c r="AS1443" s="161">
        <f t="shared" ca="1" si="667"/>
        <v>1</v>
      </c>
      <c r="AT1443" s="159" t="str">
        <f t="shared" ca="1" si="676"/>
        <v/>
      </c>
      <c r="AU1443" s="210">
        <f t="shared" ca="1" si="651"/>
        <v>14</v>
      </c>
      <c r="AV1443" s="209"/>
      <c r="AW1443" s="204">
        <f t="shared" si="668"/>
        <v>18021.083333333296</v>
      </c>
      <c r="AX1443" s="159"/>
      <c r="AZ1443" s="159"/>
      <c r="BM1443" s="207"/>
      <c r="BN1443" s="212"/>
      <c r="BP1443" s="209"/>
      <c r="BQ1443" s="211"/>
      <c r="BR1443" s="211"/>
      <c r="BS1443" s="211"/>
      <c r="BT1443" s="211"/>
      <c r="BU1443" s="211"/>
      <c r="BV1443" s="211"/>
      <c r="BW1443" s="211"/>
      <c r="BX1443" s="211"/>
      <c r="BY1443" s="211"/>
      <c r="BZ1443" s="211"/>
      <c r="CA1443" s="209"/>
      <c r="CB1443" s="224"/>
      <c r="CC1443" s="204"/>
      <c r="CD1443" s="204"/>
      <c r="CE1443" s="204"/>
      <c r="CF1443" s="211"/>
      <c r="CG1443" s="211"/>
      <c r="CI1443" s="209"/>
      <c r="CJ1443" s="209"/>
      <c r="ES1443" s="165"/>
      <c r="ET1443" s="165"/>
      <c r="EU1443" s="166"/>
      <c r="EV1443" s="209"/>
      <c r="EW1443" s="211"/>
      <c r="EX1443" s="211"/>
      <c r="EY1443" s="211"/>
      <c r="EZ1443" s="211"/>
      <c r="FA1443" s="211"/>
      <c r="FD1443" s="165"/>
      <c r="FE1443" s="165"/>
      <c r="FF1443" s="166"/>
      <c r="FG1443" s="209"/>
      <c r="FH1443" s="211"/>
      <c r="FI1443" s="211"/>
      <c r="FJ1443" s="211"/>
      <c r="FK1443" s="211"/>
      <c r="FL1443" s="211"/>
    </row>
    <row r="1444" spans="9:168">
      <c r="I1444" s="221">
        <f t="shared" si="671"/>
        <v>240</v>
      </c>
      <c r="J1444" s="159">
        <f>'v-t_chart'!C1441</f>
        <v>108.6</v>
      </c>
      <c r="K1444" s="204">
        <f t="shared" ca="1" si="650"/>
        <v>318.08939999999996</v>
      </c>
      <c r="L1444" s="205" t="b">
        <f>IF('Input&amp;Output'!$C$3=10,phase_chart!C1441,IF('Input&amp;Output'!$C$3=21,phase_chart!G1441,IF('Input&amp;Output'!$C$3=22,phase_chart!K1441,IF('Input&amp;Output'!$C$3=31,phase_chart!O1441,IF('Input&amp;Output'!$C$3=32,phase_chart!S1441,"")))))</f>
        <v>0</v>
      </c>
      <c r="M1444" s="206" t="b">
        <f>IF('Input&amp;Output'!$C$3=10,phase_chart!D1441,IF('Input&amp;Output'!$C$3=21,phase_chart!H1441,IF('Input&amp;Output'!$C$3=22,phase_chart!L1441,IF('Input&amp;Output'!$C$3=31,phase_chart!P1441,IF('Input&amp;Output'!$C$3=32,phase_chart!T1441,"")))))</f>
        <v>1</v>
      </c>
      <c r="N1444" s="205" t="b">
        <f>IF('Input&amp;Output'!$C$3=10,phase_chart!E1441,IF('Input&amp;Output'!$C$3=21,phase_chart!I1441,IF('Input&amp;Output'!$C$3=22,phase_chart!M1441,IF('Input&amp;Output'!$C$3=31,phase_chart!Q1441,IF('Input&amp;Output'!$C$3=32,phase_chart!U1441,"")))))</f>
        <v>0</v>
      </c>
      <c r="P1444" s="159">
        <f ca="1">IF(NOT($J1444=0),IF($J1444&lt;IF($P1443=0,0,VLOOKUP(P1443,tbL!$M$37:$Q$43,IF(L1444=TRUE,2,4))),IF($J1444&gt;=VLOOKUP(P1443,tbL!$M$37:$Q$43,IF(L1444=TRUE,3,5)),$P1443,IF(AND(L1443=TRUE,L1444=TRUE),$P1443,$P1443-1)),IF(AND(L1444=TRUE,J1444=VLOOKUP(P1443,tbL!$M$37:$Q$43,IF(L1444=TRUE,2,4))),P1443,IF($P1443+1&gt;$C$12,$C$12,$P1443+1))),0)</f>
        <v>1</v>
      </c>
      <c r="Q1444" s="159">
        <f t="shared" ca="1" si="652"/>
        <v>1</v>
      </c>
      <c r="R1444" s="207">
        <f t="shared" si="674"/>
        <v>0</v>
      </c>
      <c r="S1444" s="208"/>
      <c r="T1444" s="159">
        <f t="shared" si="669"/>
        <v>0</v>
      </c>
      <c r="U1444" s="209" t="str">
        <f ca="1">IF(AND(T1444=-1,N1444=TRUE),"*",IF(AND(U1443="*",N1444=TRUE),"*",IF(AND(AND(L1444=TRUE,U1443="*"),J1444&lt;VLOOKUP(V1443+1,tbL!$M$38:$O$43,3)),"*","")))</f>
        <v/>
      </c>
      <c r="V1444" s="204">
        <f t="shared" ca="1" si="653"/>
        <v>1</v>
      </c>
      <c r="Y1444" s="159" t="str">
        <f t="shared" ca="1" si="654"/>
        <v/>
      </c>
      <c r="Z1444" s="159" t="str">
        <f t="shared" si="655"/>
        <v/>
      </c>
      <c r="AA1444" s="159">
        <f t="shared" ca="1" si="675"/>
        <v>1</v>
      </c>
      <c r="AC1444" s="161" t="str">
        <f t="shared" ca="1" si="656"/>
        <v/>
      </c>
      <c r="AD1444" s="161">
        <f t="shared" ca="1" si="657"/>
        <v>1</v>
      </c>
      <c r="AE1444" s="161" t="str">
        <f t="shared" ca="1" si="648"/>
        <v/>
      </c>
      <c r="AF1444" s="161">
        <f t="shared" ca="1" si="658"/>
        <v>1</v>
      </c>
      <c r="AG1444" s="161" t="str">
        <f t="shared" ca="1" si="659"/>
        <v/>
      </c>
      <c r="AH1444" s="161">
        <f t="shared" ca="1" si="660"/>
        <v>1</v>
      </c>
      <c r="AI1444" s="161" t="str">
        <f t="shared" ca="1" si="661"/>
        <v/>
      </c>
      <c r="AJ1444" s="161">
        <f t="shared" ca="1" si="662"/>
        <v>1</v>
      </c>
      <c r="AL1444" s="161" t="str">
        <f t="shared" ca="1" si="663"/>
        <v/>
      </c>
      <c r="AM1444" s="161">
        <f t="shared" ca="1" si="673"/>
        <v>1</v>
      </c>
      <c r="AN1444" s="161" t="str">
        <f t="shared" ca="1" si="664"/>
        <v/>
      </c>
      <c r="AO1444" s="161">
        <f t="shared" ca="1" si="672"/>
        <v>1</v>
      </c>
      <c r="AP1444" s="161" t="str">
        <f t="shared" ca="1" si="665"/>
        <v/>
      </c>
      <c r="AQ1444" s="161">
        <f t="shared" ca="1" si="670"/>
        <v>1</v>
      </c>
      <c r="AR1444" s="161" t="str">
        <f t="shared" ca="1" si="666"/>
        <v/>
      </c>
      <c r="AS1444" s="161">
        <f t="shared" ca="1" si="667"/>
        <v>1</v>
      </c>
      <c r="AT1444" s="159" t="str">
        <f t="shared" ca="1" si="676"/>
        <v/>
      </c>
      <c r="AU1444" s="210">
        <f t="shared" ca="1" si="651"/>
        <v>14</v>
      </c>
      <c r="AV1444" s="209"/>
      <c r="AW1444" s="204">
        <f t="shared" si="668"/>
        <v>18051.249999999964</v>
      </c>
      <c r="AX1444" s="159"/>
      <c r="AZ1444" s="159"/>
      <c r="BM1444" s="207"/>
      <c r="BN1444" s="212"/>
      <c r="BP1444" s="209"/>
      <c r="BQ1444" s="211"/>
      <c r="BR1444" s="211"/>
      <c r="BS1444" s="211"/>
      <c r="BT1444" s="211"/>
      <c r="BU1444" s="211"/>
      <c r="BV1444" s="211"/>
      <c r="BW1444" s="211"/>
      <c r="BX1444" s="211"/>
      <c r="BY1444" s="211"/>
      <c r="BZ1444" s="211"/>
      <c r="CA1444" s="209"/>
      <c r="CB1444" s="224"/>
      <c r="CC1444" s="204"/>
      <c r="CD1444" s="204"/>
      <c r="CE1444" s="204"/>
      <c r="CF1444" s="211"/>
      <c r="CG1444" s="211"/>
      <c r="CI1444" s="209"/>
      <c r="CJ1444" s="209"/>
      <c r="ES1444" s="165"/>
      <c r="ET1444" s="165"/>
      <c r="EU1444" s="166"/>
      <c r="EV1444" s="209"/>
      <c r="EW1444" s="211"/>
      <c r="EX1444" s="211"/>
      <c r="EY1444" s="211"/>
      <c r="EZ1444" s="211"/>
      <c r="FA1444" s="211"/>
      <c r="FD1444" s="165"/>
      <c r="FE1444" s="165"/>
      <c r="FF1444" s="166"/>
      <c r="FG1444" s="209"/>
      <c r="FH1444" s="211"/>
      <c r="FI1444" s="211"/>
      <c r="FJ1444" s="211"/>
      <c r="FK1444" s="211"/>
      <c r="FL1444" s="211"/>
    </row>
    <row r="1445" spans="9:168">
      <c r="I1445" s="221">
        <f t="shared" si="671"/>
        <v>241</v>
      </c>
      <c r="J1445" s="159">
        <f>'v-t_chart'!C1442</f>
        <v>108.4</v>
      </c>
      <c r="K1445" s="204">
        <f t="shared" ca="1" si="650"/>
        <v>317.50360000000001</v>
      </c>
      <c r="L1445" s="205" t="b">
        <f>IF('Input&amp;Output'!$C$3=10,phase_chart!C1442,IF('Input&amp;Output'!$C$3=21,phase_chart!G1442,IF('Input&amp;Output'!$C$3=22,phase_chart!K1442,IF('Input&amp;Output'!$C$3=31,phase_chart!O1442,IF('Input&amp;Output'!$C$3=32,phase_chart!S1442,"")))))</f>
        <v>0</v>
      </c>
      <c r="M1445" s="206" t="b">
        <f>IF('Input&amp;Output'!$C$3=10,phase_chart!D1442,IF('Input&amp;Output'!$C$3=21,phase_chart!H1442,IF('Input&amp;Output'!$C$3=22,phase_chart!L1442,IF('Input&amp;Output'!$C$3=31,phase_chart!P1442,IF('Input&amp;Output'!$C$3=32,phase_chart!T1442,"")))))</f>
        <v>1</v>
      </c>
      <c r="N1445" s="205" t="b">
        <f>IF('Input&amp;Output'!$C$3=10,phase_chart!E1442,IF('Input&amp;Output'!$C$3=21,phase_chart!I1442,IF('Input&amp;Output'!$C$3=22,phase_chart!M1442,IF('Input&amp;Output'!$C$3=31,phase_chart!Q1442,IF('Input&amp;Output'!$C$3=32,phase_chart!U1442,"")))))</f>
        <v>0</v>
      </c>
      <c r="P1445" s="159">
        <f ca="1">IF(NOT($J1445=0),IF($J1445&lt;IF($P1444=0,0,VLOOKUP(P1444,tbL!$M$37:$Q$43,IF(L1445=TRUE,2,4))),IF($J1445&gt;=VLOOKUP(P1444,tbL!$M$37:$Q$43,IF(L1445=TRUE,3,5)),$P1444,IF(AND(L1444=TRUE,L1445=TRUE),$P1444,$P1444-1)),IF(AND(L1445=TRUE,J1445=VLOOKUP(P1444,tbL!$M$37:$Q$43,IF(L1445=TRUE,2,4))),P1444,IF($P1444+1&gt;$C$12,$C$12,$P1444+1))),0)</f>
        <v>1</v>
      </c>
      <c r="Q1445" s="159">
        <f t="shared" ca="1" si="652"/>
        <v>1</v>
      </c>
      <c r="R1445" s="207">
        <f t="shared" si="674"/>
        <v>0</v>
      </c>
      <c r="S1445" s="208"/>
      <c r="T1445" s="159">
        <f t="shared" si="669"/>
        <v>0</v>
      </c>
      <c r="U1445" s="209" t="str">
        <f ca="1">IF(AND(T1445=-1,N1445=TRUE),"*",IF(AND(U1444="*",N1445=TRUE),"*",IF(AND(AND(L1445=TRUE,U1444="*"),J1445&lt;VLOOKUP(V1444+1,tbL!$M$38:$O$43,3)),"*","")))</f>
        <v/>
      </c>
      <c r="V1445" s="204">
        <f t="shared" ca="1" si="653"/>
        <v>1</v>
      </c>
      <c r="Y1445" s="159" t="str">
        <f t="shared" ca="1" si="654"/>
        <v/>
      </c>
      <c r="Z1445" s="159" t="str">
        <f t="shared" si="655"/>
        <v/>
      </c>
      <c r="AA1445" s="159">
        <f t="shared" ca="1" si="675"/>
        <v>1</v>
      </c>
      <c r="AC1445" s="161" t="str">
        <f t="shared" ca="1" si="656"/>
        <v/>
      </c>
      <c r="AD1445" s="161">
        <f t="shared" ca="1" si="657"/>
        <v>1</v>
      </c>
      <c r="AE1445" s="161" t="str">
        <f t="shared" ref="AE1445:AE1508" ca="1" si="677">IF(OR(OR($AT1445=-1,$R1445=1),AD1445=0),"",IF(AND(AND(AD1444=AD1447,AD1445&lt;&gt;AD1444),AD1445=AD1446),IF(AE1443="*","","*"),""))</f>
        <v/>
      </c>
      <c r="AF1445" s="161">
        <f t="shared" ca="1" si="658"/>
        <v>1</v>
      </c>
      <c r="AG1445" s="161" t="str">
        <f t="shared" ca="1" si="659"/>
        <v/>
      </c>
      <c r="AH1445" s="161">
        <f t="shared" ca="1" si="660"/>
        <v>1</v>
      </c>
      <c r="AI1445" s="161" t="str">
        <f t="shared" ca="1" si="661"/>
        <v/>
      </c>
      <c r="AJ1445" s="161">
        <f t="shared" ca="1" si="662"/>
        <v>1</v>
      </c>
      <c r="AL1445" s="161" t="str">
        <f t="shared" ca="1" si="663"/>
        <v/>
      </c>
      <c r="AM1445" s="161">
        <f t="shared" ca="1" si="673"/>
        <v>1</v>
      </c>
      <c r="AN1445" s="161" t="str">
        <f t="shared" ca="1" si="664"/>
        <v/>
      </c>
      <c r="AO1445" s="161">
        <f t="shared" ca="1" si="672"/>
        <v>1</v>
      </c>
      <c r="AP1445" s="161" t="str">
        <f t="shared" ca="1" si="665"/>
        <v/>
      </c>
      <c r="AQ1445" s="161">
        <f t="shared" ca="1" si="670"/>
        <v>1</v>
      </c>
      <c r="AR1445" s="161" t="str">
        <f t="shared" ca="1" si="666"/>
        <v/>
      </c>
      <c r="AS1445" s="161">
        <f t="shared" ca="1" si="667"/>
        <v>1</v>
      </c>
      <c r="AT1445" s="159" t="str">
        <f t="shared" ca="1" si="676"/>
        <v/>
      </c>
      <c r="AU1445" s="210">
        <f t="shared" ca="1" si="651"/>
        <v>14</v>
      </c>
      <c r="AV1445" s="209"/>
      <c r="AW1445" s="204">
        <f t="shared" si="668"/>
        <v>18081.361111111073</v>
      </c>
      <c r="AX1445" s="159"/>
      <c r="AZ1445" s="159"/>
      <c r="BM1445" s="207"/>
      <c r="BN1445" s="212"/>
      <c r="BP1445" s="209"/>
      <c r="BQ1445" s="211"/>
      <c r="BR1445" s="211"/>
      <c r="BS1445" s="211"/>
      <c r="BT1445" s="211"/>
      <c r="BU1445" s="211"/>
      <c r="BV1445" s="211"/>
      <c r="BW1445" s="211"/>
      <c r="BX1445" s="211"/>
      <c r="BY1445" s="211"/>
      <c r="BZ1445" s="211"/>
      <c r="CA1445" s="209"/>
      <c r="CB1445" s="224"/>
      <c r="CC1445" s="204"/>
      <c r="CD1445" s="204"/>
      <c r="CE1445" s="204"/>
      <c r="CF1445" s="211"/>
      <c r="CG1445" s="211"/>
      <c r="CI1445" s="209"/>
      <c r="CJ1445" s="209"/>
      <c r="ES1445" s="165"/>
      <c r="ET1445" s="165"/>
      <c r="EU1445" s="166"/>
      <c r="EV1445" s="209"/>
      <c r="EW1445" s="211"/>
      <c r="EX1445" s="211"/>
      <c r="EY1445" s="211"/>
      <c r="EZ1445" s="211"/>
      <c r="FA1445" s="211"/>
      <c r="FD1445" s="165"/>
      <c r="FE1445" s="165"/>
      <c r="FF1445" s="166"/>
      <c r="FG1445" s="209"/>
      <c r="FH1445" s="211"/>
      <c r="FI1445" s="211"/>
      <c r="FJ1445" s="211"/>
      <c r="FK1445" s="211"/>
      <c r="FL1445" s="211"/>
    </row>
    <row r="1446" spans="9:168">
      <c r="I1446" s="221">
        <f t="shared" si="671"/>
        <v>242</v>
      </c>
      <c r="J1446" s="159">
        <f>'v-t_chart'!C1443</f>
        <v>108.3</v>
      </c>
      <c r="K1446" s="204">
        <f t="shared" ca="1" si="650"/>
        <v>317.21069999999997</v>
      </c>
      <c r="L1446" s="205" t="b">
        <f>IF('Input&amp;Output'!$C$3=10,phase_chart!C1443,IF('Input&amp;Output'!$C$3=21,phase_chart!G1443,IF('Input&amp;Output'!$C$3=22,phase_chart!K1443,IF('Input&amp;Output'!$C$3=31,phase_chart!O1443,IF('Input&amp;Output'!$C$3=32,phase_chart!S1443,"")))))</f>
        <v>0</v>
      </c>
      <c r="M1446" s="206" t="b">
        <f>IF('Input&amp;Output'!$C$3=10,phase_chart!D1443,IF('Input&amp;Output'!$C$3=21,phase_chart!H1443,IF('Input&amp;Output'!$C$3=22,phase_chart!L1443,IF('Input&amp;Output'!$C$3=31,phase_chart!P1443,IF('Input&amp;Output'!$C$3=32,phase_chart!T1443,"")))))</f>
        <v>1</v>
      </c>
      <c r="N1446" s="205" t="b">
        <f>IF('Input&amp;Output'!$C$3=10,phase_chart!E1443,IF('Input&amp;Output'!$C$3=21,phase_chart!I1443,IF('Input&amp;Output'!$C$3=22,phase_chart!M1443,IF('Input&amp;Output'!$C$3=31,phase_chart!Q1443,IF('Input&amp;Output'!$C$3=32,phase_chart!U1443,"")))))</f>
        <v>0</v>
      </c>
      <c r="P1446" s="159">
        <f ca="1">IF(NOT($J1446=0),IF($J1446&lt;IF($P1445=0,0,VLOOKUP(P1445,tbL!$M$37:$Q$43,IF(L1446=TRUE,2,4))),IF($J1446&gt;=VLOOKUP(P1445,tbL!$M$37:$Q$43,IF(L1446=TRUE,3,5)),$P1445,IF(AND(L1445=TRUE,L1446=TRUE),$P1445,$P1445-1)),IF(AND(L1446=TRUE,J1446=VLOOKUP(P1445,tbL!$M$37:$Q$43,IF(L1446=TRUE,2,4))),P1445,IF($P1445+1&gt;$C$12,$C$12,$P1445+1))),0)</f>
        <v>1</v>
      </c>
      <c r="Q1446" s="159">
        <f t="shared" ca="1" si="652"/>
        <v>1</v>
      </c>
      <c r="R1446" s="207">
        <f t="shared" si="674"/>
        <v>0</v>
      </c>
      <c r="S1446" s="208"/>
      <c r="T1446" s="159">
        <f t="shared" si="669"/>
        <v>0</v>
      </c>
      <c r="U1446" s="209" t="str">
        <f ca="1">IF(AND(T1446=-1,N1446=TRUE),"*",IF(AND(U1445="*",N1446=TRUE),"*",IF(AND(AND(L1446=TRUE,U1445="*"),J1446&lt;VLOOKUP(V1445+1,tbL!$M$38:$O$43,3)),"*","")))</f>
        <v/>
      </c>
      <c r="V1446" s="204">
        <f t="shared" ca="1" si="653"/>
        <v>1</v>
      </c>
      <c r="Y1446" s="159" t="str">
        <f t="shared" ca="1" si="654"/>
        <v/>
      </c>
      <c r="Z1446" s="159" t="str">
        <f t="shared" si="655"/>
        <v/>
      </c>
      <c r="AA1446" s="159">
        <f t="shared" ca="1" si="675"/>
        <v>1</v>
      </c>
      <c r="AC1446" s="161" t="str">
        <f t="shared" ca="1" si="656"/>
        <v/>
      </c>
      <c r="AD1446" s="161">
        <f t="shared" ca="1" si="657"/>
        <v>1</v>
      </c>
      <c r="AE1446" s="161" t="str">
        <f t="shared" ca="1" si="677"/>
        <v/>
      </c>
      <c r="AF1446" s="161">
        <f t="shared" ca="1" si="658"/>
        <v>1</v>
      </c>
      <c r="AG1446" s="161" t="str">
        <f t="shared" ca="1" si="659"/>
        <v/>
      </c>
      <c r="AH1446" s="161">
        <f t="shared" ca="1" si="660"/>
        <v>1</v>
      </c>
      <c r="AI1446" s="161" t="str">
        <f t="shared" ca="1" si="661"/>
        <v/>
      </c>
      <c r="AJ1446" s="161">
        <f t="shared" ca="1" si="662"/>
        <v>1</v>
      </c>
      <c r="AL1446" s="161" t="str">
        <f t="shared" ca="1" si="663"/>
        <v/>
      </c>
      <c r="AM1446" s="161">
        <f t="shared" ca="1" si="673"/>
        <v>1</v>
      </c>
      <c r="AN1446" s="161" t="str">
        <f t="shared" ca="1" si="664"/>
        <v/>
      </c>
      <c r="AO1446" s="161">
        <f t="shared" ca="1" si="672"/>
        <v>1</v>
      </c>
      <c r="AP1446" s="161" t="str">
        <f t="shared" ca="1" si="665"/>
        <v/>
      </c>
      <c r="AQ1446" s="161">
        <f t="shared" ca="1" si="670"/>
        <v>1</v>
      </c>
      <c r="AR1446" s="161" t="str">
        <f t="shared" ca="1" si="666"/>
        <v/>
      </c>
      <c r="AS1446" s="161">
        <f t="shared" ca="1" si="667"/>
        <v>1</v>
      </c>
      <c r="AT1446" s="159" t="str">
        <f t="shared" ca="1" si="676"/>
        <v/>
      </c>
      <c r="AU1446" s="210">
        <f t="shared" ca="1" si="651"/>
        <v>14</v>
      </c>
      <c r="AV1446" s="209"/>
      <c r="AW1446" s="204">
        <f t="shared" si="668"/>
        <v>18111.444444444405</v>
      </c>
      <c r="AX1446" s="159"/>
      <c r="AZ1446" s="159"/>
      <c r="BM1446" s="207"/>
      <c r="BN1446" s="212"/>
      <c r="BP1446" s="209"/>
      <c r="BQ1446" s="211"/>
      <c r="BR1446" s="211"/>
      <c r="BS1446" s="211"/>
      <c r="BT1446" s="211"/>
      <c r="BU1446" s="211"/>
      <c r="BV1446" s="211"/>
      <c r="BW1446" s="211"/>
      <c r="BX1446" s="211"/>
      <c r="BY1446" s="211"/>
      <c r="BZ1446" s="211"/>
      <c r="CA1446" s="209"/>
      <c r="CB1446" s="224"/>
      <c r="CC1446" s="204"/>
      <c r="CD1446" s="204"/>
      <c r="CE1446" s="204"/>
      <c r="CF1446" s="211"/>
      <c r="CG1446" s="211"/>
      <c r="CI1446" s="209"/>
      <c r="CJ1446" s="209"/>
      <c r="ES1446" s="165"/>
      <c r="ET1446" s="165"/>
      <c r="EU1446" s="166"/>
      <c r="EV1446" s="209"/>
      <c r="EW1446" s="211"/>
      <c r="EX1446" s="211"/>
      <c r="EY1446" s="211"/>
      <c r="EZ1446" s="211"/>
      <c r="FA1446" s="211"/>
      <c r="FD1446" s="165"/>
      <c r="FE1446" s="165"/>
      <c r="FF1446" s="166"/>
      <c r="FG1446" s="209"/>
      <c r="FH1446" s="211"/>
      <c r="FI1446" s="211"/>
      <c r="FJ1446" s="211"/>
      <c r="FK1446" s="211"/>
      <c r="FL1446" s="211"/>
    </row>
    <row r="1447" spans="9:168">
      <c r="I1447" s="221">
        <f t="shared" si="671"/>
        <v>243</v>
      </c>
      <c r="J1447" s="159">
        <f>'v-t_chart'!C1444</f>
        <v>108.2</v>
      </c>
      <c r="K1447" s="204">
        <f t="shared" ca="1" si="650"/>
        <v>316.9178</v>
      </c>
      <c r="L1447" s="205" t="b">
        <f>IF('Input&amp;Output'!$C$3=10,phase_chart!C1444,IF('Input&amp;Output'!$C$3=21,phase_chart!G1444,IF('Input&amp;Output'!$C$3=22,phase_chart!K1444,IF('Input&amp;Output'!$C$3=31,phase_chart!O1444,IF('Input&amp;Output'!$C$3=32,phase_chart!S1444,"")))))</f>
        <v>0</v>
      </c>
      <c r="M1447" s="206" t="b">
        <f>IF('Input&amp;Output'!$C$3=10,phase_chart!D1444,IF('Input&amp;Output'!$C$3=21,phase_chart!H1444,IF('Input&amp;Output'!$C$3=22,phase_chart!L1444,IF('Input&amp;Output'!$C$3=31,phase_chart!P1444,IF('Input&amp;Output'!$C$3=32,phase_chart!T1444,"")))))</f>
        <v>1</v>
      </c>
      <c r="N1447" s="205" t="b">
        <f>IF('Input&amp;Output'!$C$3=10,phase_chart!E1444,IF('Input&amp;Output'!$C$3=21,phase_chart!I1444,IF('Input&amp;Output'!$C$3=22,phase_chart!M1444,IF('Input&amp;Output'!$C$3=31,phase_chart!Q1444,IF('Input&amp;Output'!$C$3=32,phase_chart!U1444,"")))))</f>
        <v>0</v>
      </c>
      <c r="P1447" s="159">
        <f ca="1">IF(NOT($J1447=0),IF($J1447&lt;IF($P1446=0,0,VLOOKUP(P1446,tbL!$M$37:$Q$43,IF(L1447=TRUE,2,4))),IF($J1447&gt;=VLOOKUP(P1446,tbL!$M$37:$Q$43,IF(L1447=TRUE,3,5)),$P1446,IF(AND(L1446=TRUE,L1447=TRUE),$P1446,$P1446-1)),IF(AND(L1447=TRUE,J1447=VLOOKUP(P1446,tbL!$M$37:$Q$43,IF(L1447=TRUE,2,4))),P1446,IF($P1446+1&gt;$C$12,$C$12,$P1446+1))),0)</f>
        <v>1</v>
      </c>
      <c r="Q1447" s="159">
        <f t="shared" ca="1" si="652"/>
        <v>1</v>
      </c>
      <c r="R1447" s="207">
        <f t="shared" si="674"/>
        <v>0</v>
      </c>
      <c r="S1447" s="208"/>
      <c r="T1447" s="159">
        <f t="shared" si="669"/>
        <v>0</v>
      </c>
      <c r="U1447" s="209" t="str">
        <f ca="1">IF(AND(T1447=-1,N1447=TRUE),"*",IF(AND(U1446="*",N1447=TRUE),"*",IF(AND(AND(L1447=TRUE,U1446="*"),J1447&lt;VLOOKUP(V1446+1,tbL!$M$38:$O$43,3)),"*","")))</f>
        <v/>
      </c>
      <c r="V1447" s="204">
        <f t="shared" ca="1" si="653"/>
        <v>1</v>
      </c>
      <c r="Y1447" s="159" t="str">
        <f t="shared" ca="1" si="654"/>
        <v/>
      </c>
      <c r="Z1447" s="159" t="str">
        <f t="shared" si="655"/>
        <v/>
      </c>
      <c r="AA1447" s="159">
        <f t="shared" ca="1" si="675"/>
        <v>1</v>
      </c>
      <c r="AC1447" s="161" t="str">
        <f t="shared" ca="1" si="656"/>
        <v/>
      </c>
      <c r="AD1447" s="161">
        <f t="shared" ca="1" si="657"/>
        <v>1</v>
      </c>
      <c r="AE1447" s="161" t="str">
        <f t="shared" ca="1" si="677"/>
        <v/>
      </c>
      <c r="AF1447" s="161">
        <f t="shared" ca="1" si="658"/>
        <v>1</v>
      </c>
      <c r="AG1447" s="161" t="str">
        <f t="shared" ca="1" si="659"/>
        <v/>
      </c>
      <c r="AH1447" s="161">
        <f t="shared" ca="1" si="660"/>
        <v>1</v>
      </c>
      <c r="AI1447" s="161" t="str">
        <f t="shared" ca="1" si="661"/>
        <v/>
      </c>
      <c r="AJ1447" s="161">
        <f t="shared" ca="1" si="662"/>
        <v>1</v>
      </c>
      <c r="AL1447" s="161" t="str">
        <f t="shared" ca="1" si="663"/>
        <v/>
      </c>
      <c r="AM1447" s="161">
        <f t="shared" ca="1" si="673"/>
        <v>1</v>
      </c>
      <c r="AN1447" s="161" t="str">
        <f t="shared" ca="1" si="664"/>
        <v/>
      </c>
      <c r="AO1447" s="161">
        <f t="shared" ca="1" si="672"/>
        <v>1</v>
      </c>
      <c r="AP1447" s="161" t="str">
        <f t="shared" ca="1" si="665"/>
        <v/>
      </c>
      <c r="AQ1447" s="161">
        <f t="shared" ca="1" si="670"/>
        <v>1</v>
      </c>
      <c r="AR1447" s="161" t="str">
        <f t="shared" ca="1" si="666"/>
        <v/>
      </c>
      <c r="AS1447" s="161">
        <f t="shared" ca="1" si="667"/>
        <v>1</v>
      </c>
      <c r="AT1447" s="159" t="str">
        <f t="shared" ca="1" si="676"/>
        <v/>
      </c>
      <c r="AU1447" s="210">
        <f t="shared" ca="1" si="651"/>
        <v>14</v>
      </c>
      <c r="AV1447" s="209"/>
      <c r="AW1447" s="204">
        <f t="shared" si="668"/>
        <v>18141.49999999996</v>
      </c>
      <c r="AX1447" s="159"/>
      <c r="AZ1447" s="159"/>
      <c r="BM1447" s="207"/>
      <c r="BN1447" s="212"/>
      <c r="BP1447" s="209"/>
      <c r="BQ1447" s="211"/>
      <c r="BR1447" s="211"/>
      <c r="BS1447" s="211"/>
      <c r="BT1447" s="211"/>
      <c r="BU1447" s="211"/>
      <c r="BV1447" s="211"/>
      <c r="BW1447" s="211"/>
      <c r="BX1447" s="211"/>
      <c r="BY1447" s="211"/>
      <c r="BZ1447" s="211"/>
      <c r="CA1447" s="209"/>
      <c r="CB1447" s="224"/>
      <c r="CC1447" s="204"/>
      <c r="CD1447" s="204"/>
      <c r="CE1447" s="204"/>
      <c r="CF1447" s="211"/>
      <c r="CG1447" s="211"/>
      <c r="CI1447" s="209"/>
      <c r="CJ1447" s="209"/>
      <c r="ES1447" s="165"/>
      <c r="ET1447" s="165"/>
      <c r="EU1447" s="166"/>
      <c r="EV1447" s="209"/>
      <c r="EW1447" s="211"/>
      <c r="EX1447" s="211"/>
      <c r="EY1447" s="211"/>
      <c r="EZ1447" s="211"/>
      <c r="FA1447" s="211"/>
      <c r="FD1447" s="165"/>
      <c r="FE1447" s="165"/>
      <c r="FF1447" s="166"/>
      <c r="FG1447" s="209"/>
      <c r="FH1447" s="211"/>
      <c r="FI1447" s="211"/>
      <c r="FJ1447" s="211"/>
      <c r="FK1447" s="211"/>
      <c r="FL1447" s="211"/>
    </row>
    <row r="1448" spans="9:168">
      <c r="I1448" s="221">
        <f t="shared" si="671"/>
        <v>244</v>
      </c>
      <c r="J1448" s="159">
        <f>'v-t_chart'!C1445</f>
        <v>108.2</v>
      </c>
      <c r="K1448" s="204">
        <f t="shared" ca="1" si="650"/>
        <v>316.9178</v>
      </c>
      <c r="L1448" s="205" t="b">
        <f>IF('Input&amp;Output'!$C$3=10,phase_chart!C1445,IF('Input&amp;Output'!$C$3=21,phase_chart!G1445,IF('Input&amp;Output'!$C$3=22,phase_chart!K1445,IF('Input&amp;Output'!$C$3=31,phase_chart!O1445,IF('Input&amp;Output'!$C$3=32,phase_chart!S1445,"")))))</f>
        <v>0</v>
      </c>
      <c r="M1448" s="206" t="b">
        <f>IF('Input&amp;Output'!$C$3=10,phase_chart!D1445,IF('Input&amp;Output'!$C$3=21,phase_chart!H1445,IF('Input&amp;Output'!$C$3=22,phase_chart!L1445,IF('Input&amp;Output'!$C$3=31,phase_chart!P1445,IF('Input&amp;Output'!$C$3=32,phase_chart!T1445,"")))))</f>
        <v>1</v>
      </c>
      <c r="N1448" s="205" t="b">
        <f>IF('Input&amp;Output'!$C$3=10,phase_chart!E1445,IF('Input&amp;Output'!$C$3=21,phase_chart!I1445,IF('Input&amp;Output'!$C$3=22,phase_chart!M1445,IF('Input&amp;Output'!$C$3=31,phase_chart!Q1445,IF('Input&amp;Output'!$C$3=32,phase_chart!U1445,"")))))</f>
        <v>0</v>
      </c>
      <c r="P1448" s="159">
        <f ca="1">IF(NOT($J1448=0),IF($J1448&lt;IF($P1447=0,0,VLOOKUP(P1447,tbL!$M$37:$Q$43,IF(L1448=TRUE,2,4))),IF($J1448&gt;=VLOOKUP(P1447,tbL!$M$37:$Q$43,IF(L1448=TRUE,3,5)),$P1447,IF(AND(L1447=TRUE,L1448=TRUE),$P1447,$P1447-1)),IF(AND(L1448=TRUE,J1448=VLOOKUP(P1447,tbL!$M$37:$Q$43,IF(L1448=TRUE,2,4))),P1447,IF($P1447+1&gt;$C$12,$C$12,$P1447+1))),0)</f>
        <v>1</v>
      </c>
      <c r="Q1448" s="159">
        <f t="shared" ca="1" si="652"/>
        <v>1</v>
      </c>
      <c r="R1448" s="207">
        <f t="shared" si="674"/>
        <v>0</v>
      </c>
      <c r="S1448" s="208"/>
      <c r="T1448" s="159">
        <f t="shared" si="669"/>
        <v>0</v>
      </c>
      <c r="U1448" s="209" t="str">
        <f ca="1">IF(AND(T1448=-1,N1448=TRUE),"*",IF(AND(U1447="*",N1448=TRUE),"*",IF(AND(AND(L1448=TRUE,U1447="*"),J1448&lt;VLOOKUP(V1447+1,tbL!$M$38:$O$43,3)),"*","")))</f>
        <v/>
      </c>
      <c r="V1448" s="204">
        <f t="shared" ca="1" si="653"/>
        <v>1</v>
      </c>
      <c r="Y1448" s="159" t="str">
        <f t="shared" ca="1" si="654"/>
        <v/>
      </c>
      <c r="Z1448" s="159" t="str">
        <f t="shared" si="655"/>
        <v/>
      </c>
      <c r="AA1448" s="159">
        <f t="shared" ca="1" si="675"/>
        <v>1</v>
      </c>
      <c r="AC1448" s="161" t="str">
        <f t="shared" ca="1" si="656"/>
        <v/>
      </c>
      <c r="AD1448" s="161">
        <f t="shared" ca="1" si="657"/>
        <v>1</v>
      </c>
      <c r="AE1448" s="161" t="str">
        <f t="shared" ca="1" si="677"/>
        <v/>
      </c>
      <c r="AF1448" s="161">
        <f t="shared" ca="1" si="658"/>
        <v>1</v>
      </c>
      <c r="AG1448" s="161" t="str">
        <f t="shared" ca="1" si="659"/>
        <v/>
      </c>
      <c r="AH1448" s="161">
        <f t="shared" ca="1" si="660"/>
        <v>1</v>
      </c>
      <c r="AI1448" s="161" t="str">
        <f t="shared" ca="1" si="661"/>
        <v/>
      </c>
      <c r="AJ1448" s="161">
        <f t="shared" ca="1" si="662"/>
        <v>1</v>
      </c>
      <c r="AL1448" s="161" t="str">
        <f t="shared" ca="1" si="663"/>
        <v/>
      </c>
      <c r="AM1448" s="161">
        <f t="shared" ca="1" si="673"/>
        <v>1</v>
      </c>
      <c r="AN1448" s="161" t="str">
        <f t="shared" ca="1" si="664"/>
        <v/>
      </c>
      <c r="AO1448" s="161">
        <f t="shared" ca="1" si="672"/>
        <v>1</v>
      </c>
      <c r="AP1448" s="161" t="str">
        <f t="shared" ca="1" si="665"/>
        <v/>
      </c>
      <c r="AQ1448" s="161">
        <f t="shared" ca="1" si="670"/>
        <v>1</v>
      </c>
      <c r="AR1448" s="161" t="str">
        <f t="shared" ca="1" si="666"/>
        <v/>
      </c>
      <c r="AS1448" s="161">
        <f t="shared" ca="1" si="667"/>
        <v>1</v>
      </c>
      <c r="AT1448" s="159" t="str">
        <f t="shared" ca="1" si="676"/>
        <v/>
      </c>
      <c r="AU1448" s="210">
        <f t="shared" ca="1" si="651"/>
        <v>14</v>
      </c>
      <c r="AV1448" s="209"/>
      <c r="AW1448" s="204">
        <f t="shared" si="668"/>
        <v>18171.555555555515</v>
      </c>
      <c r="AX1448" s="159"/>
      <c r="AZ1448" s="159"/>
      <c r="BM1448" s="207"/>
      <c r="BN1448" s="212"/>
      <c r="BP1448" s="209"/>
      <c r="BQ1448" s="211"/>
      <c r="BR1448" s="211"/>
      <c r="BS1448" s="211"/>
      <c r="BT1448" s="211"/>
      <c r="BU1448" s="211"/>
      <c r="BV1448" s="211"/>
      <c r="BW1448" s="211"/>
      <c r="BX1448" s="211"/>
      <c r="BY1448" s="211"/>
      <c r="BZ1448" s="211"/>
      <c r="CA1448" s="209"/>
      <c r="CB1448" s="224"/>
      <c r="CC1448" s="204"/>
      <c r="CD1448" s="204"/>
      <c r="CE1448" s="204"/>
      <c r="CF1448" s="211"/>
      <c r="CG1448" s="211"/>
      <c r="CI1448" s="209"/>
      <c r="CJ1448" s="209"/>
      <c r="ES1448" s="165"/>
      <c r="ET1448" s="165"/>
      <c r="EU1448" s="166"/>
      <c r="EV1448" s="209"/>
      <c r="EW1448" s="211"/>
      <c r="EX1448" s="211"/>
      <c r="EY1448" s="211"/>
      <c r="EZ1448" s="211"/>
      <c r="FA1448" s="211"/>
      <c r="FD1448" s="165"/>
      <c r="FE1448" s="165"/>
      <c r="FF1448" s="166"/>
      <c r="FG1448" s="209"/>
      <c r="FH1448" s="211"/>
      <c r="FI1448" s="211"/>
      <c r="FJ1448" s="211"/>
      <c r="FK1448" s="211"/>
      <c r="FL1448" s="211"/>
    </row>
    <row r="1449" spans="9:168">
      <c r="I1449" s="221">
        <f t="shared" si="671"/>
        <v>245</v>
      </c>
      <c r="J1449" s="159">
        <f>'v-t_chart'!C1446</f>
        <v>108.2</v>
      </c>
      <c r="K1449" s="204">
        <f t="shared" ca="1" si="650"/>
        <v>316.9178</v>
      </c>
      <c r="L1449" s="205" t="b">
        <f>IF('Input&amp;Output'!$C$3=10,phase_chart!C1446,IF('Input&amp;Output'!$C$3=21,phase_chart!G1446,IF('Input&amp;Output'!$C$3=22,phase_chart!K1446,IF('Input&amp;Output'!$C$3=31,phase_chart!O1446,IF('Input&amp;Output'!$C$3=32,phase_chart!S1446,"")))))</f>
        <v>0</v>
      </c>
      <c r="M1449" s="206" t="b">
        <f>IF('Input&amp;Output'!$C$3=10,phase_chart!D1446,IF('Input&amp;Output'!$C$3=21,phase_chart!H1446,IF('Input&amp;Output'!$C$3=22,phase_chart!L1446,IF('Input&amp;Output'!$C$3=31,phase_chart!P1446,IF('Input&amp;Output'!$C$3=32,phase_chart!T1446,"")))))</f>
        <v>1</v>
      </c>
      <c r="N1449" s="205" t="b">
        <f>IF('Input&amp;Output'!$C$3=10,phase_chart!E1446,IF('Input&amp;Output'!$C$3=21,phase_chart!I1446,IF('Input&amp;Output'!$C$3=22,phase_chart!M1446,IF('Input&amp;Output'!$C$3=31,phase_chart!Q1446,IF('Input&amp;Output'!$C$3=32,phase_chart!U1446,"")))))</f>
        <v>0</v>
      </c>
      <c r="P1449" s="159">
        <f ca="1">IF(NOT($J1449=0),IF($J1449&lt;IF($P1448=0,0,VLOOKUP(P1448,tbL!$M$37:$Q$43,IF(L1449=TRUE,2,4))),IF($J1449&gt;=VLOOKUP(P1448,tbL!$M$37:$Q$43,IF(L1449=TRUE,3,5)),$P1448,IF(AND(L1448=TRUE,L1449=TRUE),$P1448,$P1448-1)),IF(AND(L1449=TRUE,J1449=VLOOKUP(P1448,tbL!$M$37:$Q$43,IF(L1449=TRUE,2,4))),P1448,IF($P1448+1&gt;$C$12,$C$12,$P1448+1))),0)</f>
        <v>1</v>
      </c>
      <c r="Q1449" s="159">
        <f t="shared" ca="1" si="652"/>
        <v>1</v>
      </c>
      <c r="R1449" s="207">
        <f t="shared" si="674"/>
        <v>0</v>
      </c>
      <c r="S1449" s="208"/>
      <c r="T1449" s="159">
        <f t="shared" si="669"/>
        <v>0</v>
      </c>
      <c r="U1449" s="209" t="str">
        <f ca="1">IF(AND(T1449=-1,N1449=TRUE),"*",IF(AND(U1448="*",N1449=TRUE),"*",IF(AND(AND(L1449=TRUE,U1448="*"),J1449&lt;VLOOKUP(V1448+1,tbL!$M$38:$O$43,3)),"*","")))</f>
        <v/>
      </c>
      <c r="V1449" s="204">
        <f t="shared" ca="1" si="653"/>
        <v>1</v>
      </c>
      <c r="Y1449" s="159" t="str">
        <f t="shared" ca="1" si="654"/>
        <v/>
      </c>
      <c r="Z1449" s="159" t="str">
        <f t="shared" si="655"/>
        <v/>
      </c>
      <c r="AA1449" s="159">
        <f t="shared" ca="1" si="675"/>
        <v>1</v>
      </c>
      <c r="AC1449" s="161" t="str">
        <f t="shared" ca="1" si="656"/>
        <v/>
      </c>
      <c r="AD1449" s="161">
        <f t="shared" ca="1" si="657"/>
        <v>1</v>
      </c>
      <c r="AE1449" s="161" t="str">
        <f t="shared" ca="1" si="677"/>
        <v/>
      </c>
      <c r="AF1449" s="161">
        <f t="shared" ca="1" si="658"/>
        <v>1</v>
      </c>
      <c r="AG1449" s="161" t="str">
        <f t="shared" ca="1" si="659"/>
        <v/>
      </c>
      <c r="AH1449" s="161">
        <f t="shared" ca="1" si="660"/>
        <v>1</v>
      </c>
      <c r="AI1449" s="161" t="str">
        <f t="shared" ca="1" si="661"/>
        <v/>
      </c>
      <c r="AJ1449" s="161">
        <f t="shared" ca="1" si="662"/>
        <v>1</v>
      </c>
      <c r="AL1449" s="161" t="str">
        <f t="shared" ca="1" si="663"/>
        <v/>
      </c>
      <c r="AM1449" s="161">
        <f t="shared" ca="1" si="673"/>
        <v>1</v>
      </c>
      <c r="AN1449" s="161" t="str">
        <f t="shared" ca="1" si="664"/>
        <v/>
      </c>
      <c r="AO1449" s="161">
        <f t="shared" ca="1" si="672"/>
        <v>1</v>
      </c>
      <c r="AP1449" s="161" t="str">
        <f t="shared" ca="1" si="665"/>
        <v/>
      </c>
      <c r="AQ1449" s="161">
        <f t="shared" ca="1" si="670"/>
        <v>1</v>
      </c>
      <c r="AR1449" s="161" t="str">
        <f t="shared" ca="1" si="666"/>
        <v/>
      </c>
      <c r="AS1449" s="161">
        <f t="shared" ca="1" si="667"/>
        <v>1</v>
      </c>
      <c r="AT1449" s="159" t="str">
        <f t="shared" ca="1" si="676"/>
        <v/>
      </c>
      <c r="AU1449" s="210">
        <f t="shared" ca="1" si="651"/>
        <v>14</v>
      </c>
      <c r="AV1449" s="209"/>
      <c r="AW1449" s="204">
        <f t="shared" si="668"/>
        <v>18201.611111111069</v>
      </c>
      <c r="AX1449" s="159"/>
      <c r="AZ1449" s="159"/>
      <c r="BM1449" s="207"/>
      <c r="BN1449" s="212"/>
      <c r="BP1449" s="209"/>
      <c r="BQ1449" s="211"/>
      <c r="BR1449" s="211"/>
      <c r="BS1449" s="211"/>
      <c r="BT1449" s="211"/>
      <c r="BU1449" s="211"/>
      <c r="BV1449" s="211"/>
      <c r="BW1449" s="211"/>
      <c r="BX1449" s="211"/>
      <c r="BY1449" s="211"/>
      <c r="BZ1449" s="211"/>
      <c r="CA1449" s="209"/>
      <c r="CB1449" s="224"/>
      <c r="CC1449" s="204"/>
      <c r="CD1449" s="204"/>
      <c r="CE1449" s="204"/>
      <c r="CF1449" s="211"/>
      <c r="CG1449" s="211"/>
      <c r="CI1449" s="209"/>
      <c r="CJ1449" s="209"/>
      <c r="ES1449" s="165"/>
      <c r="ET1449" s="165"/>
      <c r="EU1449" s="166"/>
      <c r="EV1449" s="209"/>
      <c r="EW1449" s="211"/>
      <c r="EX1449" s="211"/>
      <c r="EY1449" s="211"/>
      <c r="EZ1449" s="211"/>
      <c r="FA1449" s="211"/>
      <c r="FD1449" s="165"/>
      <c r="FE1449" s="165"/>
      <c r="FF1449" s="166"/>
      <c r="FG1449" s="209"/>
      <c r="FH1449" s="211"/>
      <c r="FI1449" s="211"/>
      <c r="FJ1449" s="211"/>
      <c r="FK1449" s="211"/>
      <c r="FL1449" s="211"/>
    </row>
    <row r="1450" spans="9:168">
      <c r="I1450" s="221">
        <f t="shared" si="671"/>
        <v>246</v>
      </c>
      <c r="J1450" s="159">
        <f>'v-t_chart'!C1447</f>
        <v>108.2</v>
      </c>
      <c r="K1450" s="204">
        <f t="shared" ca="1" si="650"/>
        <v>316.9178</v>
      </c>
      <c r="L1450" s="205" t="b">
        <f>IF('Input&amp;Output'!$C$3=10,phase_chart!C1447,IF('Input&amp;Output'!$C$3=21,phase_chart!G1447,IF('Input&amp;Output'!$C$3=22,phase_chart!K1447,IF('Input&amp;Output'!$C$3=31,phase_chart!O1447,IF('Input&amp;Output'!$C$3=32,phase_chart!S1447,"")))))</f>
        <v>0</v>
      </c>
      <c r="M1450" s="206" t="b">
        <f>IF('Input&amp;Output'!$C$3=10,phase_chart!D1447,IF('Input&amp;Output'!$C$3=21,phase_chart!H1447,IF('Input&amp;Output'!$C$3=22,phase_chart!L1447,IF('Input&amp;Output'!$C$3=31,phase_chart!P1447,IF('Input&amp;Output'!$C$3=32,phase_chart!T1447,"")))))</f>
        <v>1</v>
      </c>
      <c r="N1450" s="205" t="b">
        <f>IF('Input&amp;Output'!$C$3=10,phase_chart!E1447,IF('Input&amp;Output'!$C$3=21,phase_chart!I1447,IF('Input&amp;Output'!$C$3=22,phase_chart!M1447,IF('Input&amp;Output'!$C$3=31,phase_chart!Q1447,IF('Input&amp;Output'!$C$3=32,phase_chart!U1447,"")))))</f>
        <v>0</v>
      </c>
      <c r="P1450" s="159">
        <f ca="1">IF(NOT($J1450=0),IF($J1450&lt;IF($P1449=0,0,VLOOKUP(P1449,tbL!$M$37:$Q$43,IF(L1450=TRUE,2,4))),IF($J1450&gt;=VLOOKUP(P1449,tbL!$M$37:$Q$43,IF(L1450=TRUE,3,5)),$P1449,IF(AND(L1449=TRUE,L1450=TRUE),$P1449,$P1449-1)),IF(AND(L1450=TRUE,J1450=VLOOKUP(P1449,tbL!$M$37:$Q$43,IF(L1450=TRUE,2,4))),P1449,IF($P1449+1&gt;$C$12,$C$12,$P1449+1))),0)</f>
        <v>1</v>
      </c>
      <c r="Q1450" s="159">
        <f t="shared" ca="1" si="652"/>
        <v>1</v>
      </c>
      <c r="R1450" s="207">
        <f t="shared" si="674"/>
        <v>0</v>
      </c>
      <c r="S1450" s="208"/>
      <c r="T1450" s="159">
        <f t="shared" si="669"/>
        <v>0</v>
      </c>
      <c r="U1450" s="209" t="str">
        <f ca="1">IF(AND(T1450=-1,N1450=TRUE),"*",IF(AND(U1449="*",N1450=TRUE),"*",IF(AND(AND(L1450=TRUE,U1449="*"),J1450&lt;VLOOKUP(V1449+1,tbL!$M$38:$O$43,3)),"*","")))</f>
        <v/>
      </c>
      <c r="V1450" s="204">
        <f t="shared" ca="1" si="653"/>
        <v>1</v>
      </c>
      <c r="Y1450" s="159" t="str">
        <f t="shared" ca="1" si="654"/>
        <v/>
      </c>
      <c r="Z1450" s="159" t="str">
        <f t="shared" si="655"/>
        <v/>
      </c>
      <c r="AA1450" s="159">
        <f t="shared" ca="1" si="675"/>
        <v>1</v>
      </c>
      <c r="AC1450" s="161" t="str">
        <f t="shared" ca="1" si="656"/>
        <v/>
      </c>
      <c r="AD1450" s="161">
        <f t="shared" ca="1" si="657"/>
        <v>1</v>
      </c>
      <c r="AE1450" s="161" t="str">
        <f t="shared" ca="1" si="677"/>
        <v/>
      </c>
      <c r="AF1450" s="161">
        <f t="shared" ca="1" si="658"/>
        <v>1</v>
      </c>
      <c r="AG1450" s="161" t="str">
        <f t="shared" ca="1" si="659"/>
        <v/>
      </c>
      <c r="AH1450" s="161">
        <f t="shared" ca="1" si="660"/>
        <v>1</v>
      </c>
      <c r="AI1450" s="161" t="str">
        <f t="shared" ca="1" si="661"/>
        <v/>
      </c>
      <c r="AJ1450" s="161">
        <f t="shared" ca="1" si="662"/>
        <v>1</v>
      </c>
      <c r="AL1450" s="161" t="str">
        <f t="shared" ca="1" si="663"/>
        <v/>
      </c>
      <c r="AM1450" s="161">
        <f t="shared" ca="1" si="673"/>
        <v>1</v>
      </c>
      <c r="AN1450" s="161" t="str">
        <f t="shared" ca="1" si="664"/>
        <v/>
      </c>
      <c r="AO1450" s="161">
        <f t="shared" ca="1" si="672"/>
        <v>1</v>
      </c>
      <c r="AP1450" s="161" t="str">
        <f t="shared" ca="1" si="665"/>
        <v/>
      </c>
      <c r="AQ1450" s="161">
        <f t="shared" ca="1" si="670"/>
        <v>1</v>
      </c>
      <c r="AR1450" s="161" t="str">
        <f t="shared" ca="1" si="666"/>
        <v/>
      </c>
      <c r="AS1450" s="161">
        <f t="shared" ca="1" si="667"/>
        <v>1</v>
      </c>
      <c r="AT1450" s="159" t="str">
        <f t="shared" ca="1" si="676"/>
        <v/>
      </c>
      <c r="AU1450" s="210">
        <f t="shared" ca="1" si="651"/>
        <v>14</v>
      </c>
      <c r="AV1450" s="209"/>
      <c r="AW1450" s="204">
        <f t="shared" si="668"/>
        <v>18231.666666666624</v>
      </c>
      <c r="AX1450" s="159"/>
      <c r="AZ1450" s="159"/>
      <c r="BM1450" s="207"/>
      <c r="BN1450" s="212"/>
      <c r="BP1450" s="209"/>
      <c r="BQ1450" s="211"/>
      <c r="BR1450" s="211"/>
      <c r="BS1450" s="211"/>
      <c r="BT1450" s="211"/>
      <c r="BU1450" s="211"/>
      <c r="BV1450" s="211"/>
      <c r="BW1450" s="211"/>
      <c r="BX1450" s="211"/>
      <c r="BY1450" s="211"/>
      <c r="BZ1450" s="211"/>
      <c r="CA1450" s="209"/>
      <c r="CB1450" s="224"/>
      <c r="CC1450" s="204"/>
      <c r="CD1450" s="204"/>
      <c r="CE1450" s="204"/>
      <c r="CF1450" s="211"/>
      <c r="CG1450" s="211"/>
      <c r="CI1450" s="209"/>
      <c r="CJ1450" s="209"/>
      <c r="ES1450" s="165"/>
      <c r="ET1450" s="165"/>
      <c r="EU1450" s="166"/>
      <c r="EV1450" s="209"/>
      <c r="EW1450" s="211"/>
      <c r="EX1450" s="211"/>
      <c r="EY1450" s="211"/>
      <c r="EZ1450" s="211"/>
      <c r="FA1450" s="211"/>
      <c r="FD1450" s="165"/>
      <c r="FE1450" s="165"/>
      <c r="FF1450" s="166"/>
      <c r="FG1450" s="209"/>
      <c r="FH1450" s="211"/>
      <c r="FI1450" s="211"/>
      <c r="FJ1450" s="211"/>
      <c r="FK1450" s="211"/>
      <c r="FL1450" s="211"/>
    </row>
    <row r="1451" spans="9:168">
      <c r="I1451" s="221">
        <f t="shared" si="671"/>
        <v>247</v>
      </c>
      <c r="J1451" s="159">
        <f>'v-t_chart'!C1448</f>
        <v>108.3</v>
      </c>
      <c r="K1451" s="204">
        <f t="shared" ca="1" si="650"/>
        <v>317.21069999999997</v>
      </c>
      <c r="L1451" s="205" t="b">
        <f>IF('Input&amp;Output'!$C$3=10,phase_chart!C1448,IF('Input&amp;Output'!$C$3=21,phase_chart!G1448,IF('Input&amp;Output'!$C$3=22,phase_chart!K1448,IF('Input&amp;Output'!$C$3=31,phase_chart!O1448,IF('Input&amp;Output'!$C$3=32,phase_chart!S1448,"")))))</f>
        <v>0</v>
      </c>
      <c r="M1451" s="206" t="b">
        <f>IF('Input&amp;Output'!$C$3=10,phase_chart!D1448,IF('Input&amp;Output'!$C$3=21,phase_chart!H1448,IF('Input&amp;Output'!$C$3=22,phase_chart!L1448,IF('Input&amp;Output'!$C$3=31,phase_chart!P1448,IF('Input&amp;Output'!$C$3=32,phase_chart!T1448,"")))))</f>
        <v>1</v>
      </c>
      <c r="N1451" s="205" t="b">
        <f>IF('Input&amp;Output'!$C$3=10,phase_chart!E1448,IF('Input&amp;Output'!$C$3=21,phase_chart!I1448,IF('Input&amp;Output'!$C$3=22,phase_chart!M1448,IF('Input&amp;Output'!$C$3=31,phase_chart!Q1448,IF('Input&amp;Output'!$C$3=32,phase_chart!U1448,"")))))</f>
        <v>0</v>
      </c>
      <c r="P1451" s="159">
        <f ca="1">IF(NOT($J1451=0),IF($J1451&lt;IF($P1450=0,0,VLOOKUP(P1450,tbL!$M$37:$Q$43,IF(L1451=TRUE,2,4))),IF($J1451&gt;=VLOOKUP(P1450,tbL!$M$37:$Q$43,IF(L1451=TRUE,3,5)),$P1450,IF(AND(L1450=TRUE,L1451=TRUE),$P1450,$P1450-1)),IF(AND(L1451=TRUE,J1451=VLOOKUP(P1450,tbL!$M$37:$Q$43,IF(L1451=TRUE,2,4))),P1450,IF($P1450+1&gt;$C$12,$C$12,$P1450+1))),0)</f>
        <v>1</v>
      </c>
      <c r="Q1451" s="159">
        <f t="shared" ca="1" si="652"/>
        <v>1</v>
      </c>
      <c r="R1451" s="207">
        <f t="shared" si="674"/>
        <v>0</v>
      </c>
      <c r="S1451" s="208"/>
      <c r="T1451" s="159">
        <f t="shared" si="669"/>
        <v>0</v>
      </c>
      <c r="U1451" s="209" t="str">
        <f ca="1">IF(AND(T1451=-1,N1451=TRUE),"*",IF(AND(U1450="*",N1451=TRUE),"*",IF(AND(AND(L1451=TRUE,U1450="*"),J1451&lt;VLOOKUP(V1450+1,tbL!$M$38:$O$43,3)),"*","")))</f>
        <v/>
      </c>
      <c r="V1451" s="204">
        <f t="shared" ca="1" si="653"/>
        <v>1</v>
      </c>
      <c r="Y1451" s="159" t="str">
        <f t="shared" ca="1" si="654"/>
        <v/>
      </c>
      <c r="Z1451" s="159" t="str">
        <f t="shared" si="655"/>
        <v/>
      </c>
      <c r="AA1451" s="159">
        <f t="shared" ca="1" si="675"/>
        <v>1</v>
      </c>
      <c r="AC1451" s="161" t="str">
        <f t="shared" ca="1" si="656"/>
        <v/>
      </c>
      <c r="AD1451" s="161">
        <f t="shared" ca="1" si="657"/>
        <v>1</v>
      </c>
      <c r="AE1451" s="161" t="str">
        <f t="shared" ca="1" si="677"/>
        <v/>
      </c>
      <c r="AF1451" s="161">
        <f t="shared" ca="1" si="658"/>
        <v>1</v>
      </c>
      <c r="AG1451" s="161" t="str">
        <f t="shared" ca="1" si="659"/>
        <v/>
      </c>
      <c r="AH1451" s="161">
        <f t="shared" ca="1" si="660"/>
        <v>1</v>
      </c>
      <c r="AI1451" s="161" t="str">
        <f t="shared" ca="1" si="661"/>
        <v/>
      </c>
      <c r="AJ1451" s="161">
        <f t="shared" ca="1" si="662"/>
        <v>1</v>
      </c>
      <c r="AL1451" s="161" t="str">
        <f t="shared" ca="1" si="663"/>
        <v/>
      </c>
      <c r="AM1451" s="161">
        <f t="shared" ca="1" si="673"/>
        <v>1</v>
      </c>
      <c r="AN1451" s="161" t="str">
        <f t="shared" ca="1" si="664"/>
        <v/>
      </c>
      <c r="AO1451" s="161">
        <f t="shared" ca="1" si="672"/>
        <v>1</v>
      </c>
      <c r="AP1451" s="161" t="str">
        <f t="shared" ca="1" si="665"/>
        <v/>
      </c>
      <c r="AQ1451" s="161">
        <f t="shared" ca="1" si="670"/>
        <v>1</v>
      </c>
      <c r="AR1451" s="161" t="str">
        <f t="shared" ca="1" si="666"/>
        <v/>
      </c>
      <c r="AS1451" s="161">
        <f t="shared" ca="1" si="667"/>
        <v>1</v>
      </c>
      <c r="AT1451" s="159" t="str">
        <f t="shared" ca="1" si="676"/>
        <v/>
      </c>
      <c r="AU1451" s="210">
        <f t="shared" ca="1" si="651"/>
        <v>14</v>
      </c>
      <c r="AV1451" s="209"/>
      <c r="AW1451" s="204">
        <f t="shared" si="668"/>
        <v>18261.749999999956</v>
      </c>
      <c r="AX1451" s="159"/>
      <c r="AZ1451" s="159"/>
      <c r="BM1451" s="207"/>
      <c r="BN1451" s="212"/>
      <c r="BP1451" s="209"/>
      <c r="BQ1451" s="211"/>
      <c r="BR1451" s="211"/>
      <c r="BS1451" s="211"/>
      <c r="BT1451" s="211"/>
      <c r="BU1451" s="211"/>
      <c r="BV1451" s="211"/>
      <c r="BW1451" s="211"/>
      <c r="BX1451" s="211"/>
      <c r="BY1451" s="211"/>
      <c r="BZ1451" s="211"/>
      <c r="CA1451" s="209"/>
      <c r="CB1451" s="224"/>
      <c r="CC1451" s="204"/>
      <c r="CD1451" s="204"/>
      <c r="CE1451" s="204"/>
      <c r="CF1451" s="211"/>
      <c r="CG1451" s="211"/>
      <c r="CI1451" s="209"/>
      <c r="CJ1451" s="209"/>
      <c r="ES1451" s="165"/>
      <c r="ET1451" s="165"/>
      <c r="EU1451" s="166"/>
      <c r="EV1451" s="209"/>
      <c r="EW1451" s="211"/>
      <c r="EX1451" s="211"/>
      <c r="EY1451" s="211"/>
      <c r="EZ1451" s="211"/>
      <c r="FA1451" s="211"/>
      <c r="FD1451" s="165"/>
      <c r="FE1451" s="165"/>
      <c r="FF1451" s="166"/>
      <c r="FG1451" s="209"/>
      <c r="FH1451" s="211"/>
      <c r="FI1451" s="211"/>
      <c r="FJ1451" s="211"/>
      <c r="FK1451" s="211"/>
      <c r="FL1451" s="211"/>
    </row>
    <row r="1452" spans="9:168">
      <c r="I1452" s="221">
        <f t="shared" si="671"/>
        <v>248</v>
      </c>
      <c r="J1452" s="159">
        <f>'v-t_chart'!C1449</f>
        <v>108.4</v>
      </c>
      <c r="K1452" s="204">
        <f t="shared" ca="1" si="650"/>
        <v>317.50360000000001</v>
      </c>
      <c r="L1452" s="205" t="b">
        <f>IF('Input&amp;Output'!$C$3=10,phase_chart!C1449,IF('Input&amp;Output'!$C$3=21,phase_chart!G1449,IF('Input&amp;Output'!$C$3=22,phase_chart!K1449,IF('Input&amp;Output'!$C$3=31,phase_chart!O1449,IF('Input&amp;Output'!$C$3=32,phase_chart!S1449,"")))))</f>
        <v>0</v>
      </c>
      <c r="M1452" s="206" t="b">
        <f>IF('Input&amp;Output'!$C$3=10,phase_chart!D1449,IF('Input&amp;Output'!$C$3=21,phase_chart!H1449,IF('Input&amp;Output'!$C$3=22,phase_chart!L1449,IF('Input&amp;Output'!$C$3=31,phase_chart!P1449,IF('Input&amp;Output'!$C$3=32,phase_chart!T1449,"")))))</f>
        <v>1</v>
      </c>
      <c r="N1452" s="205" t="b">
        <f>IF('Input&amp;Output'!$C$3=10,phase_chart!E1449,IF('Input&amp;Output'!$C$3=21,phase_chart!I1449,IF('Input&amp;Output'!$C$3=22,phase_chart!M1449,IF('Input&amp;Output'!$C$3=31,phase_chart!Q1449,IF('Input&amp;Output'!$C$3=32,phase_chart!U1449,"")))))</f>
        <v>0</v>
      </c>
      <c r="P1452" s="159">
        <f ca="1">IF(NOT($J1452=0),IF($J1452&lt;IF($P1451=0,0,VLOOKUP(P1451,tbL!$M$37:$Q$43,IF(L1452=TRUE,2,4))),IF($J1452&gt;=VLOOKUP(P1451,tbL!$M$37:$Q$43,IF(L1452=TRUE,3,5)),$P1451,IF(AND(L1451=TRUE,L1452=TRUE),$P1451,$P1451-1)),IF(AND(L1452=TRUE,J1452=VLOOKUP(P1451,tbL!$M$37:$Q$43,IF(L1452=TRUE,2,4))),P1451,IF($P1451+1&gt;$C$12,$C$12,$P1451+1))),0)</f>
        <v>1</v>
      </c>
      <c r="Q1452" s="159">
        <f t="shared" ca="1" si="652"/>
        <v>1</v>
      </c>
      <c r="R1452" s="207">
        <f t="shared" si="674"/>
        <v>0</v>
      </c>
      <c r="S1452" s="208"/>
      <c r="T1452" s="159">
        <f t="shared" si="669"/>
        <v>0</v>
      </c>
      <c r="U1452" s="209" t="str">
        <f ca="1">IF(AND(T1452=-1,N1452=TRUE),"*",IF(AND(U1451="*",N1452=TRUE),"*",IF(AND(AND(L1452=TRUE,U1451="*"),J1452&lt;VLOOKUP(V1451+1,tbL!$M$38:$O$43,3)),"*","")))</f>
        <v/>
      </c>
      <c r="V1452" s="204">
        <f t="shared" ca="1" si="653"/>
        <v>1</v>
      </c>
      <c r="Y1452" s="159" t="str">
        <f t="shared" ca="1" si="654"/>
        <v/>
      </c>
      <c r="Z1452" s="159" t="str">
        <f t="shared" si="655"/>
        <v/>
      </c>
      <c r="AA1452" s="159">
        <f t="shared" ca="1" si="675"/>
        <v>1</v>
      </c>
      <c r="AC1452" s="161" t="str">
        <f t="shared" ca="1" si="656"/>
        <v/>
      </c>
      <c r="AD1452" s="161">
        <f t="shared" ca="1" si="657"/>
        <v>1</v>
      </c>
      <c r="AE1452" s="161" t="str">
        <f t="shared" ca="1" si="677"/>
        <v/>
      </c>
      <c r="AF1452" s="161">
        <f t="shared" ca="1" si="658"/>
        <v>1</v>
      </c>
      <c r="AG1452" s="161" t="str">
        <f t="shared" ca="1" si="659"/>
        <v/>
      </c>
      <c r="AH1452" s="161">
        <f t="shared" ca="1" si="660"/>
        <v>1</v>
      </c>
      <c r="AI1452" s="161" t="str">
        <f t="shared" ca="1" si="661"/>
        <v/>
      </c>
      <c r="AJ1452" s="161">
        <f t="shared" ca="1" si="662"/>
        <v>1</v>
      </c>
      <c r="AL1452" s="161" t="str">
        <f t="shared" ca="1" si="663"/>
        <v/>
      </c>
      <c r="AM1452" s="161">
        <f t="shared" ca="1" si="673"/>
        <v>1</v>
      </c>
      <c r="AN1452" s="161" t="str">
        <f t="shared" ca="1" si="664"/>
        <v/>
      </c>
      <c r="AO1452" s="161">
        <f t="shared" ca="1" si="672"/>
        <v>1</v>
      </c>
      <c r="AP1452" s="161" t="str">
        <f t="shared" ca="1" si="665"/>
        <v/>
      </c>
      <c r="AQ1452" s="161">
        <f t="shared" ca="1" si="670"/>
        <v>1</v>
      </c>
      <c r="AR1452" s="161" t="str">
        <f t="shared" ca="1" si="666"/>
        <v/>
      </c>
      <c r="AS1452" s="161">
        <f t="shared" ca="1" si="667"/>
        <v>1</v>
      </c>
      <c r="AT1452" s="159" t="str">
        <f t="shared" ca="1" si="676"/>
        <v/>
      </c>
      <c r="AU1452" s="210">
        <f t="shared" ca="1" si="651"/>
        <v>14</v>
      </c>
      <c r="AV1452" s="209"/>
      <c r="AW1452" s="204">
        <f t="shared" si="668"/>
        <v>18291.861111111066</v>
      </c>
      <c r="AX1452" s="159"/>
      <c r="AZ1452" s="159"/>
      <c r="BM1452" s="207"/>
      <c r="BN1452" s="212"/>
      <c r="BP1452" s="209"/>
      <c r="BQ1452" s="211"/>
      <c r="BR1452" s="211"/>
      <c r="BS1452" s="211"/>
      <c r="BT1452" s="211"/>
      <c r="BU1452" s="211"/>
      <c r="BV1452" s="211"/>
      <c r="BW1452" s="211"/>
      <c r="BX1452" s="211"/>
      <c r="BY1452" s="211"/>
      <c r="BZ1452" s="211"/>
      <c r="CA1452" s="209"/>
      <c r="CB1452" s="224"/>
      <c r="CC1452" s="204"/>
      <c r="CD1452" s="204"/>
      <c r="CE1452" s="204"/>
      <c r="CF1452" s="211"/>
      <c r="CG1452" s="211"/>
      <c r="CI1452" s="209"/>
      <c r="CJ1452" s="209"/>
      <c r="ES1452" s="165"/>
      <c r="ET1452" s="165"/>
      <c r="EU1452" s="166"/>
      <c r="EV1452" s="209"/>
      <c r="EW1452" s="211"/>
      <c r="EX1452" s="211"/>
      <c r="EY1452" s="211"/>
      <c r="EZ1452" s="211"/>
      <c r="FA1452" s="211"/>
      <c r="FD1452" s="165"/>
      <c r="FE1452" s="165"/>
      <c r="FF1452" s="166"/>
      <c r="FG1452" s="209"/>
      <c r="FH1452" s="211"/>
      <c r="FI1452" s="211"/>
      <c r="FJ1452" s="211"/>
      <c r="FK1452" s="211"/>
      <c r="FL1452" s="211"/>
    </row>
    <row r="1453" spans="9:168">
      <c r="I1453" s="221">
        <f t="shared" si="671"/>
        <v>249</v>
      </c>
      <c r="J1453" s="159">
        <f>'v-t_chart'!C1450</f>
        <v>108.5</v>
      </c>
      <c r="K1453" s="204">
        <f t="shared" ca="1" si="650"/>
        <v>317.79649999999998</v>
      </c>
      <c r="L1453" s="205" t="b">
        <f>IF('Input&amp;Output'!$C$3=10,phase_chart!C1450,IF('Input&amp;Output'!$C$3=21,phase_chart!G1450,IF('Input&amp;Output'!$C$3=22,phase_chart!K1450,IF('Input&amp;Output'!$C$3=31,phase_chart!O1450,IF('Input&amp;Output'!$C$3=32,phase_chart!S1450,"")))))</f>
        <v>0</v>
      </c>
      <c r="M1453" s="206" t="b">
        <f>IF('Input&amp;Output'!$C$3=10,phase_chart!D1450,IF('Input&amp;Output'!$C$3=21,phase_chart!H1450,IF('Input&amp;Output'!$C$3=22,phase_chart!L1450,IF('Input&amp;Output'!$C$3=31,phase_chart!P1450,IF('Input&amp;Output'!$C$3=32,phase_chart!T1450,"")))))</f>
        <v>1</v>
      </c>
      <c r="N1453" s="205" t="b">
        <f>IF('Input&amp;Output'!$C$3=10,phase_chart!E1450,IF('Input&amp;Output'!$C$3=21,phase_chart!I1450,IF('Input&amp;Output'!$C$3=22,phase_chart!M1450,IF('Input&amp;Output'!$C$3=31,phase_chart!Q1450,IF('Input&amp;Output'!$C$3=32,phase_chart!U1450,"")))))</f>
        <v>0</v>
      </c>
      <c r="P1453" s="159">
        <f ca="1">IF(NOT($J1453=0),IF($J1453&lt;IF($P1452=0,0,VLOOKUP(P1452,tbL!$M$37:$Q$43,IF(L1453=TRUE,2,4))),IF($J1453&gt;=VLOOKUP(P1452,tbL!$M$37:$Q$43,IF(L1453=TRUE,3,5)),$P1452,IF(AND(L1452=TRUE,L1453=TRUE),$P1452,$P1452-1)),IF(AND(L1453=TRUE,J1453=VLOOKUP(P1452,tbL!$M$37:$Q$43,IF(L1453=TRUE,2,4))),P1452,IF($P1452+1&gt;$C$12,$C$12,$P1452+1))),0)</f>
        <v>1</v>
      </c>
      <c r="Q1453" s="159">
        <f t="shared" ca="1" si="652"/>
        <v>1</v>
      </c>
      <c r="R1453" s="207">
        <f t="shared" si="674"/>
        <v>0</v>
      </c>
      <c r="S1453" s="208"/>
      <c r="T1453" s="159">
        <f t="shared" si="669"/>
        <v>0</v>
      </c>
      <c r="U1453" s="209" t="str">
        <f ca="1">IF(AND(T1453=-1,N1453=TRUE),"*",IF(AND(U1452="*",N1453=TRUE),"*",IF(AND(AND(L1453=TRUE,U1452="*"),J1453&lt;VLOOKUP(V1452+1,tbL!$M$38:$O$43,3)),"*","")))</f>
        <v/>
      </c>
      <c r="V1453" s="204">
        <f t="shared" ca="1" si="653"/>
        <v>1</v>
      </c>
      <c r="Y1453" s="159" t="str">
        <f t="shared" ca="1" si="654"/>
        <v/>
      </c>
      <c r="Z1453" s="159" t="str">
        <f t="shared" si="655"/>
        <v/>
      </c>
      <c r="AA1453" s="159">
        <f t="shared" ca="1" si="675"/>
        <v>1</v>
      </c>
      <c r="AC1453" s="161" t="str">
        <f t="shared" ca="1" si="656"/>
        <v/>
      </c>
      <c r="AD1453" s="161">
        <f t="shared" ca="1" si="657"/>
        <v>1</v>
      </c>
      <c r="AE1453" s="161" t="str">
        <f t="shared" ca="1" si="677"/>
        <v/>
      </c>
      <c r="AF1453" s="161">
        <f t="shared" ca="1" si="658"/>
        <v>1</v>
      </c>
      <c r="AG1453" s="161" t="str">
        <f t="shared" ca="1" si="659"/>
        <v/>
      </c>
      <c r="AH1453" s="161">
        <f t="shared" ca="1" si="660"/>
        <v>1</v>
      </c>
      <c r="AI1453" s="161" t="str">
        <f t="shared" ca="1" si="661"/>
        <v/>
      </c>
      <c r="AJ1453" s="161">
        <f t="shared" ca="1" si="662"/>
        <v>1</v>
      </c>
      <c r="AL1453" s="161" t="str">
        <f t="shared" ca="1" si="663"/>
        <v/>
      </c>
      <c r="AM1453" s="161">
        <f t="shared" ca="1" si="673"/>
        <v>1</v>
      </c>
      <c r="AN1453" s="161" t="str">
        <f t="shared" ca="1" si="664"/>
        <v/>
      </c>
      <c r="AO1453" s="161">
        <f t="shared" ca="1" si="672"/>
        <v>1</v>
      </c>
      <c r="AP1453" s="161" t="str">
        <f t="shared" ca="1" si="665"/>
        <v/>
      </c>
      <c r="AQ1453" s="161">
        <f t="shared" ca="1" si="670"/>
        <v>1</v>
      </c>
      <c r="AR1453" s="161" t="str">
        <f t="shared" ca="1" si="666"/>
        <v/>
      </c>
      <c r="AS1453" s="161">
        <f t="shared" ca="1" si="667"/>
        <v>1</v>
      </c>
      <c r="AT1453" s="159" t="str">
        <f t="shared" ca="1" si="676"/>
        <v/>
      </c>
      <c r="AU1453" s="210">
        <f t="shared" ca="1" si="651"/>
        <v>14</v>
      </c>
      <c r="AV1453" s="209"/>
      <c r="AW1453" s="204">
        <f t="shared" si="668"/>
        <v>18321.999999999956</v>
      </c>
      <c r="AX1453" s="159"/>
      <c r="AZ1453" s="159"/>
      <c r="BM1453" s="207"/>
      <c r="BN1453" s="212"/>
      <c r="BP1453" s="209"/>
      <c r="BQ1453" s="211"/>
      <c r="BR1453" s="211"/>
      <c r="BS1453" s="211"/>
      <c r="BT1453" s="211"/>
      <c r="BU1453" s="211"/>
      <c r="BV1453" s="211"/>
      <c r="BW1453" s="211"/>
      <c r="BX1453" s="211"/>
      <c r="BY1453" s="211"/>
      <c r="BZ1453" s="211"/>
      <c r="CA1453" s="209"/>
      <c r="CB1453" s="224"/>
      <c r="CC1453" s="204"/>
      <c r="CD1453" s="204"/>
      <c r="CE1453" s="204"/>
      <c r="CF1453" s="211"/>
      <c r="CG1453" s="211"/>
      <c r="CI1453" s="209"/>
      <c r="CJ1453" s="209"/>
      <c r="ES1453" s="165"/>
      <c r="ET1453" s="165"/>
      <c r="EU1453" s="166"/>
      <c r="EV1453" s="209"/>
      <c r="EW1453" s="211"/>
      <c r="EX1453" s="211"/>
      <c r="EY1453" s="211"/>
      <c r="EZ1453" s="211"/>
      <c r="FA1453" s="211"/>
      <c r="FD1453" s="165"/>
      <c r="FE1453" s="165"/>
      <c r="FF1453" s="166"/>
      <c r="FG1453" s="209"/>
      <c r="FH1453" s="211"/>
      <c r="FI1453" s="211"/>
      <c r="FJ1453" s="211"/>
      <c r="FK1453" s="211"/>
      <c r="FL1453" s="211"/>
    </row>
    <row r="1454" spans="9:168">
      <c r="I1454" s="221">
        <f t="shared" si="671"/>
        <v>250</v>
      </c>
      <c r="J1454" s="159">
        <f>'v-t_chart'!C1451</f>
        <v>108.5</v>
      </c>
      <c r="K1454" s="204">
        <f t="shared" ca="1" si="650"/>
        <v>317.79649999999998</v>
      </c>
      <c r="L1454" s="205" t="b">
        <f>IF('Input&amp;Output'!$C$3=10,phase_chart!C1451,IF('Input&amp;Output'!$C$3=21,phase_chart!G1451,IF('Input&amp;Output'!$C$3=22,phase_chart!K1451,IF('Input&amp;Output'!$C$3=31,phase_chart!O1451,IF('Input&amp;Output'!$C$3=32,phase_chart!S1451,"")))))</f>
        <v>0</v>
      </c>
      <c r="M1454" s="206" t="b">
        <f>IF('Input&amp;Output'!$C$3=10,phase_chart!D1451,IF('Input&amp;Output'!$C$3=21,phase_chart!H1451,IF('Input&amp;Output'!$C$3=22,phase_chart!L1451,IF('Input&amp;Output'!$C$3=31,phase_chart!P1451,IF('Input&amp;Output'!$C$3=32,phase_chart!T1451,"")))))</f>
        <v>1</v>
      </c>
      <c r="N1454" s="205" t="b">
        <f>IF('Input&amp;Output'!$C$3=10,phase_chart!E1451,IF('Input&amp;Output'!$C$3=21,phase_chart!I1451,IF('Input&amp;Output'!$C$3=22,phase_chart!M1451,IF('Input&amp;Output'!$C$3=31,phase_chart!Q1451,IF('Input&amp;Output'!$C$3=32,phase_chart!U1451,"")))))</f>
        <v>0</v>
      </c>
      <c r="P1454" s="159">
        <f ca="1">IF(NOT($J1454=0),IF($J1454&lt;IF($P1453=0,0,VLOOKUP(P1453,tbL!$M$37:$Q$43,IF(L1454=TRUE,2,4))),IF($J1454&gt;=VLOOKUP(P1453,tbL!$M$37:$Q$43,IF(L1454=TRUE,3,5)),$P1453,IF(AND(L1453=TRUE,L1454=TRUE),$P1453,$P1453-1)),IF(AND(L1454=TRUE,J1454=VLOOKUP(P1453,tbL!$M$37:$Q$43,IF(L1454=TRUE,2,4))),P1453,IF($P1453+1&gt;$C$12,$C$12,$P1453+1))),0)</f>
        <v>1</v>
      </c>
      <c r="Q1454" s="159">
        <f t="shared" ca="1" si="652"/>
        <v>1</v>
      </c>
      <c r="R1454" s="207">
        <f t="shared" si="674"/>
        <v>0</v>
      </c>
      <c r="S1454" s="208"/>
      <c r="T1454" s="159">
        <f t="shared" si="669"/>
        <v>0</v>
      </c>
      <c r="U1454" s="209" t="str">
        <f ca="1">IF(AND(T1454=-1,N1454=TRUE),"*",IF(AND(U1453="*",N1454=TRUE),"*",IF(AND(AND(L1454=TRUE,U1453="*"),J1454&lt;VLOOKUP(V1453+1,tbL!$M$38:$O$43,3)),"*","")))</f>
        <v/>
      </c>
      <c r="V1454" s="204">
        <f t="shared" ca="1" si="653"/>
        <v>1</v>
      </c>
      <c r="Y1454" s="159" t="str">
        <f t="shared" ca="1" si="654"/>
        <v/>
      </c>
      <c r="Z1454" s="159" t="str">
        <f t="shared" si="655"/>
        <v/>
      </c>
      <c r="AA1454" s="159">
        <f t="shared" ca="1" si="675"/>
        <v>1</v>
      </c>
      <c r="AC1454" s="161" t="str">
        <f t="shared" ca="1" si="656"/>
        <v/>
      </c>
      <c r="AD1454" s="161">
        <f t="shared" ca="1" si="657"/>
        <v>1</v>
      </c>
      <c r="AE1454" s="161" t="str">
        <f t="shared" ca="1" si="677"/>
        <v/>
      </c>
      <c r="AF1454" s="161">
        <f t="shared" ca="1" si="658"/>
        <v>1</v>
      </c>
      <c r="AG1454" s="161" t="str">
        <f t="shared" ca="1" si="659"/>
        <v/>
      </c>
      <c r="AH1454" s="161">
        <f t="shared" ca="1" si="660"/>
        <v>1</v>
      </c>
      <c r="AI1454" s="161" t="str">
        <f t="shared" ca="1" si="661"/>
        <v/>
      </c>
      <c r="AJ1454" s="161">
        <f t="shared" ca="1" si="662"/>
        <v>1</v>
      </c>
      <c r="AL1454" s="161" t="str">
        <f t="shared" ca="1" si="663"/>
        <v/>
      </c>
      <c r="AM1454" s="161">
        <f t="shared" ca="1" si="673"/>
        <v>1</v>
      </c>
      <c r="AN1454" s="161" t="str">
        <f t="shared" ca="1" si="664"/>
        <v/>
      </c>
      <c r="AO1454" s="161">
        <f t="shared" ca="1" si="672"/>
        <v>1</v>
      </c>
      <c r="AP1454" s="161" t="str">
        <f t="shared" ca="1" si="665"/>
        <v/>
      </c>
      <c r="AQ1454" s="161">
        <f t="shared" ca="1" si="670"/>
        <v>1</v>
      </c>
      <c r="AR1454" s="161" t="str">
        <f t="shared" ca="1" si="666"/>
        <v/>
      </c>
      <c r="AS1454" s="161">
        <f t="shared" ca="1" si="667"/>
        <v>1</v>
      </c>
      <c r="AT1454" s="159" t="str">
        <f t="shared" ca="1" si="676"/>
        <v/>
      </c>
      <c r="AU1454" s="210">
        <f t="shared" ca="1" si="651"/>
        <v>14</v>
      </c>
      <c r="AV1454" s="209"/>
      <c r="AW1454" s="204">
        <f t="shared" si="668"/>
        <v>18352.138888888847</v>
      </c>
      <c r="AX1454" s="159"/>
      <c r="AZ1454" s="159"/>
      <c r="BM1454" s="207"/>
      <c r="BN1454" s="212"/>
      <c r="BP1454" s="209"/>
      <c r="BQ1454" s="211"/>
      <c r="BR1454" s="211"/>
      <c r="BS1454" s="211"/>
      <c r="BT1454" s="211"/>
      <c r="BU1454" s="211"/>
      <c r="BV1454" s="211"/>
      <c r="BW1454" s="211"/>
      <c r="BX1454" s="211"/>
      <c r="BY1454" s="211"/>
      <c r="BZ1454" s="211"/>
      <c r="CA1454" s="209"/>
      <c r="CB1454" s="224"/>
      <c r="CC1454" s="204"/>
      <c r="CD1454" s="204"/>
      <c r="CE1454" s="204"/>
      <c r="CF1454" s="211"/>
      <c r="CG1454" s="211"/>
      <c r="CI1454" s="209"/>
      <c r="CJ1454" s="209"/>
      <c r="ES1454" s="165"/>
      <c r="ET1454" s="165"/>
      <c r="EU1454" s="166"/>
      <c r="EV1454" s="209"/>
      <c r="EW1454" s="211"/>
      <c r="EX1454" s="211"/>
      <c r="EY1454" s="211"/>
      <c r="EZ1454" s="211"/>
      <c r="FA1454" s="211"/>
      <c r="FD1454" s="165"/>
      <c r="FE1454" s="165"/>
      <c r="FF1454" s="166"/>
      <c r="FG1454" s="209"/>
      <c r="FH1454" s="211"/>
      <c r="FI1454" s="211"/>
      <c r="FJ1454" s="211"/>
      <c r="FK1454" s="211"/>
      <c r="FL1454" s="211"/>
    </row>
    <row r="1455" spans="9:168">
      <c r="I1455" s="221">
        <f t="shared" si="671"/>
        <v>251</v>
      </c>
      <c r="J1455" s="159">
        <f>'v-t_chart'!C1452</f>
        <v>108.5</v>
      </c>
      <c r="K1455" s="204">
        <f t="shared" ca="1" si="650"/>
        <v>317.79649999999998</v>
      </c>
      <c r="L1455" s="205" t="b">
        <f>IF('Input&amp;Output'!$C$3=10,phase_chart!C1452,IF('Input&amp;Output'!$C$3=21,phase_chart!G1452,IF('Input&amp;Output'!$C$3=22,phase_chart!K1452,IF('Input&amp;Output'!$C$3=31,phase_chart!O1452,IF('Input&amp;Output'!$C$3=32,phase_chart!S1452,"")))))</f>
        <v>0</v>
      </c>
      <c r="M1455" s="206" t="b">
        <f>IF('Input&amp;Output'!$C$3=10,phase_chart!D1452,IF('Input&amp;Output'!$C$3=21,phase_chart!H1452,IF('Input&amp;Output'!$C$3=22,phase_chart!L1452,IF('Input&amp;Output'!$C$3=31,phase_chart!P1452,IF('Input&amp;Output'!$C$3=32,phase_chart!T1452,"")))))</f>
        <v>1</v>
      </c>
      <c r="N1455" s="205" t="b">
        <f>IF('Input&amp;Output'!$C$3=10,phase_chart!E1452,IF('Input&amp;Output'!$C$3=21,phase_chart!I1452,IF('Input&amp;Output'!$C$3=22,phase_chart!M1452,IF('Input&amp;Output'!$C$3=31,phase_chart!Q1452,IF('Input&amp;Output'!$C$3=32,phase_chart!U1452,"")))))</f>
        <v>0</v>
      </c>
      <c r="P1455" s="159">
        <f ca="1">IF(NOT($J1455=0),IF($J1455&lt;IF($P1454=0,0,VLOOKUP(P1454,tbL!$M$37:$Q$43,IF(L1455=TRUE,2,4))),IF($J1455&gt;=VLOOKUP(P1454,tbL!$M$37:$Q$43,IF(L1455=TRUE,3,5)),$P1454,IF(AND(L1454=TRUE,L1455=TRUE),$P1454,$P1454-1)),IF(AND(L1455=TRUE,J1455=VLOOKUP(P1454,tbL!$M$37:$Q$43,IF(L1455=TRUE,2,4))),P1454,IF($P1454+1&gt;$C$12,$C$12,$P1454+1))),0)</f>
        <v>1</v>
      </c>
      <c r="Q1455" s="159">
        <f t="shared" ca="1" si="652"/>
        <v>1</v>
      </c>
      <c r="R1455" s="207">
        <f t="shared" si="674"/>
        <v>0</v>
      </c>
      <c r="S1455" s="208"/>
      <c r="T1455" s="159">
        <f t="shared" si="669"/>
        <v>0</v>
      </c>
      <c r="U1455" s="209" t="str">
        <f ca="1">IF(AND(T1455=-1,N1455=TRUE),"*",IF(AND(U1454="*",N1455=TRUE),"*",IF(AND(AND(L1455=TRUE,U1454="*"),J1455&lt;VLOOKUP(V1454+1,tbL!$M$38:$O$43,3)),"*","")))</f>
        <v/>
      </c>
      <c r="V1455" s="204">
        <f t="shared" ca="1" si="653"/>
        <v>1</v>
      </c>
      <c r="Y1455" s="159" t="str">
        <f t="shared" ca="1" si="654"/>
        <v/>
      </c>
      <c r="Z1455" s="159" t="str">
        <f t="shared" si="655"/>
        <v/>
      </c>
      <c r="AA1455" s="159">
        <f t="shared" ca="1" si="675"/>
        <v>1</v>
      </c>
      <c r="AC1455" s="161" t="str">
        <f t="shared" ca="1" si="656"/>
        <v/>
      </c>
      <c r="AD1455" s="161">
        <f t="shared" ca="1" si="657"/>
        <v>1</v>
      </c>
      <c r="AE1455" s="161" t="str">
        <f t="shared" ca="1" si="677"/>
        <v/>
      </c>
      <c r="AF1455" s="161">
        <f t="shared" ca="1" si="658"/>
        <v>1</v>
      </c>
      <c r="AG1455" s="161" t="str">
        <f t="shared" ca="1" si="659"/>
        <v/>
      </c>
      <c r="AH1455" s="161">
        <f t="shared" ca="1" si="660"/>
        <v>1</v>
      </c>
      <c r="AI1455" s="161" t="str">
        <f t="shared" ca="1" si="661"/>
        <v/>
      </c>
      <c r="AJ1455" s="161">
        <f t="shared" ca="1" si="662"/>
        <v>1</v>
      </c>
      <c r="AL1455" s="161" t="str">
        <f t="shared" ca="1" si="663"/>
        <v/>
      </c>
      <c r="AM1455" s="161">
        <f t="shared" ca="1" si="673"/>
        <v>1</v>
      </c>
      <c r="AN1455" s="161" t="str">
        <f t="shared" ca="1" si="664"/>
        <v/>
      </c>
      <c r="AO1455" s="161">
        <f t="shared" ca="1" si="672"/>
        <v>1</v>
      </c>
      <c r="AP1455" s="161" t="str">
        <f t="shared" ca="1" si="665"/>
        <v/>
      </c>
      <c r="AQ1455" s="161">
        <f t="shared" ca="1" si="670"/>
        <v>1</v>
      </c>
      <c r="AR1455" s="161" t="str">
        <f t="shared" ca="1" si="666"/>
        <v/>
      </c>
      <c r="AS1455" s="161">
        <f t="shared" ca="1" si="667"/>
        <v>1</v>
      </c>
      <c r="AT1455" s="159" t="str">
        <f t="shared" ca="1" si="676"/>
        <v/>
      </c>
      <c r="AU1455" s="210">
        <f t="shared" ca="1" si="651"/>
        <v>14</v>
      </c>
      <c r="AV1455" s="209"/>
      <c r="AW1455" s="204">
        <f t="shared" si="668"/>
        <v>18382.277777777737</v>
      </c>
      <c r="AX1455" s="159"/>
      <c r="AZ1455" s="159"/>
      <c r="BM1455" s="207"/>
      <c r="BN1455" s="212"/>
      <c r="BP1455" s="209"/>
      <c r="BQ1455" s="211"/>
      <c r="BR1455" s="211"/>
      <c r="BS1455" s="211"/>
      <c r="BT1455" s="211"/>
      <c r="BU1455" s="211"/>
      <c r="BV1455" s="211"/>
      <c r="BW1455" s="211"/>
      <c r="BX1455" s="211"/>
      <c r="BY1455" s="211"/>
      <c r="BZ1455" s="211"/>
      <c r="CA1455" s="209"/>
      <c r="CB1455" s="224"/>
      <c r="CC1455" s="204"/>
      <c r="CD1455" s="204"/>
      <c r="CE1455" s="204"/>
      <c r="CF1455" s="211"/>
      <c r="CG1455" s="211"/>
      <c r="CI1455" s="209"/>
      <c r="CJ1455" s="209"/>
      <c r="ES1455" s="165"/>
      <c r="ET1455" s="165"/>
      <c r="EU1455" s="166"/>
      <c r="EV1455" s="209"/>
      <c r="EW1455" s="211"/>
      <c r="EX1455" s="211"/>
      <c r="EY1455" s="211"/>
      <c r="EZ1455" s="211"/>
      <c r="FA1455" s="211"/>
      <c r="FD1455" s="165"/>
      <c r="FE1455" s="165"/>
      <c r="FF1455" s="166"/>
      <c r="FG1455" s="209"/>
      <c r="FH1455" s="211"/>
      <c r="FI1455" s="211"/>
      <c r="FJ1455" s="211"/>
      <c r="FK1455" s="211"/>
      <c r="FL1455" s="211"/>
    </row>
    <row r="1456" spans="9:168">
      <c r="I1456" s="221">
        <f t="shared" si="671"/>
        <v>252</v>
      </c>
      <c r="J1456" s="159">
        <f>'v-t_chart'!C1453</f>
        <v>108.5</v>
      </c>
      <c r="K1456" s="204">
        <f t="shared" ca="1" si="650"/>
        <v>317.79649999999998</v>
      </c>
      <c r="L1456" s="205" t="b">
        <f>IF('Input&amp;Output'!$C$3=10,phase_chart!C1453,IF('Input&amp;Output'!$C$3=21,phase_chart!G1453,IF('Input&amp;Output'!$C$3=22,phase_chart!K1453,IF('Input&amp;Output'!$C$3=31,phase_chart!O1453,IF('Input&amp;Output'!$C$3=32,phase_chart!S1453,"")))))</f>
        <v>0</v>
      </c>
      <c r="M1456" s="206" t="b">
        <f>IF('Input&amp;Output'!$C$3=10,phase_chart!D1453,IF('Input&amp;Output'!$C$3=21,phase_chart!H1453,IF('Input&amp;Output'!$C$3=22,phase_chart!L1453,IF('Input&amp;Output'!$C$3=31,phase_chart!P1453,IF('Input&amp;Output'!$C$3=32,phase_chart!T1453,"")))))</f>
        <v>1</v>
      </c>
      <c r="N1456" s="205" t="b">
        <f>IF('Input&amp;Output'!$C$3=10,phase_chart!E1453,IF('Input&amp;Output'!$C$3=21,phase_chart!I1453,IF('Input&amp;Output'!$C$3=22,phase_chart!M1453,IF('Input&amp;Output'!$C$3=31,phase_chart!Q1453,IF('Input&amp;Output'!$C$3=32,phase_chart!U1453,"")))))</f>
        <v>0</v>
      </c>
      <c r="P1456" s="159">
        <f ca="1">IF(NOT($J1456=0),IF($J1456&lt;IF($P1455=0,0,VLOOKUP(P1455,tbL!$M$37:$Q$43,IF(L1456=TRUE,2,4))),IF($J1456&gt;=VLOOKUP(P1455,tbL!$M$37:$Q$43,IF(L1456=TRUE,3,5)),$P1455,IF(AND(L1455=TRUE,L1456=TRUE),$P1455,$P1455-1)),IF(AND(L1456=TRUE,J1456=VLOOKUP(P1455,tbL!$M$37:$Q$43,IF(L1456=TRUE,2,4))),P1455,IF($P1455+1&gt;$C$12,$C$12,$P1455+1))),0)</f>
        <v>1</v>
      </c>
      <c r="Q1456" s="159">
        <f t="shared" ca="1" si="652"/>
        <v>1</v>
      </c>
      <c r="R1456" s="207">
        <f t="shared" si="674"/>
        <v>0</v>
      </c>
      <c r="S1456" s="208"/>
      <c r="T1456" s="159">
        <f t="shared" si="669"/>
        <v>0</v>
      </c>
      <c r="U1456" s="209" t="str">
        <f ca="1">IF(AND(T1456=-1,N1456=TRUE),"*",IF(AND(U1455="*",N1456=TRUE),"*",IF(AND(AND(L1456=TRUE,U1455="*"),J1456&lt;VLOOKUP(V1455+1,tbL!$M$38:$O$43,3)),"*","")))</f>
        <v/>
      </c>
      <c r="V1456" s="204">
        <f t="shared" ca="1" si="653"/>
        <v>1</v>
      </c>
      <c r="Y1456" s="159" t="str">
        <f t="shared" ca="1" si="654"/>
        <v/>
      </c>
      <c r="Z1456" s="159" t="str">
        <f t="shared" si="655"/>
        <v/>
      </c>
      <c r="AA1456" s="159">
        <f t="shared" ca="1" si="675"/>
        <v>1</v>
      </c>
      <c r="AC1456" s="161" t="str">
        <f t="shared" ca="1" si="656"/>
        <v/>
      </c>
      <c r="AD1456" s="161">
        <f t="shared" ca="1" si="657"/>
        <v>1</v>
      </c>
      <c r="AE1456" s="161" t="str">
        <f t="shared" ca="1" si="677"/>
        <v/>
      </c>
      <c r="AF1456" s="161">
        <f t="shared" ca="1" si="658"/>
        <v>1</v>
      </c>
      <c r="AG1456" s="161" t="str">
        <f t="shared" ca="1" si="659"/>
        <v/>
      </c>
      <c r="AH1456" s="161">
        <f t="shared" ca="1" si="660"/>
        <v>1</v>
      </c>
      <c r="AI1456" s="161" t="str">
        <f t="shared" ca="1" si="661"/>
        <v/>
      </c>
      <c r="AJ1456" s="161">
        <f t="shared" ca="1" si="662"/>
        <v>1</v>
      </c>
      <c r="AL1456" s="161" t="str">
        <f t="shared" ca="1" si="663"/>
        <v/>
      </c>
      <c r="AM1456" s="161">
        <f t="shared" ca="1" si="673"/>
        <v>1</v>
      </c>
      <c r="AN1456" s="161" t="str">
        <f t="shared" ca="1" si="664"/>
        <v/>
      </c>
      <c r="AO1456" s="161">
        <f t="shared" ca="1" si="672"/>
        <v>1</v>
      </c>
      <c r="AP1456" s="161" t="str">
        <f t="shared" ca="1" si="665"/>
        <v/>
      </c>
      <c r="AQ1456" s="161">
        <f t="shared" ca="1" si="670"/>
        <v>1</v>
      </c>
      <c r="AR1456" s="161" t="str">
        <f t="shared" ca="1" si="666"/>
        <v/>
      </c>
      <c r="AS1456" s="161">
        <f t="shared" ca="1" si="667"/>
        <v>1</v>
      </c>
      <c r="AT1456" s="159" t="str">
        <f t="shared" ca="1" si="676"/>
        <v/>
      </c>
      <c r="AU1456" s="210">
        <f t="shared" ca="1" si="651"/>
        <v>14</v>
      </c>
      <c r="AV1456" s="209"/>
      <c r="AW1456" s="204">
        <f t="shared" si="668"/>
        <v>18412.416666666628</v>
      </c>
      <c r="AX1456" s="159"/>
      <c r="AZ1456" s="159"/>
      <c r="BM1456" s="207"/>
      <c r="BN1456" s="212"/>
      <c r="BP1456" s="209"/>
      <c r="BQ1456" s="211"/>
      <c r="BR1456" s="211"/>
      <c r="BS1456" s="211"/>
      <c r="BT1456" s="211"/>
      <c r="BU1456" s="211"/>
      <c r="BV1456" s="211"/>
      <c r="BW1456" s="211"/>
      <c r="BX1456" s="211"/>
      <c r="BY1456" s="211"/>
      <c r="BZ1456" s="211"/>
      <c r="CA1456" s="209"/>
      <c r="CB1456" s="224"/>
      <c r="CC1456" s="204"/>
      <c r="CD1456" s="204"/>
      <c r="CE1456" s="204"/>
      <c r="CF1456" s="211"/>
      <c r="CG1456" s="211"/>
      <c r="CI1456" s="209"/>
      <c r="CJ1456" s="209"/>
      <c r="ES1456" s="165"/>
      <c r="ET1456" s="165"/>
      <c r="EU1456" s="166"/>
      <c r="EV1456" s="209"/>
      <c r="EW1456" s="211"/>
      <c r="EX1456" s="211"/>
      <c r="EY1456" s="211"/>
      <c r="EZ1456" s="211"/>
      <c r="FA1456" s="211"/>
      <c r="FD1456" s="165"/>
      <c r="FE1456" s="165"/>
      <c r="FF1456" s="166"/>
      <c r="FG1456" s="209"/>
      <c r="FH1456" s="211"/>
      <c r="FI1456" s="211"/>
      <c r="FJ1456" s="211"/>
      <c r="FK1456" s="211"/>
      <c r="FL1456" s="211"/>
    </row>
    <row r="1457" spans="9:168">
      <c r="I1457" s="221">
        <f t="shared" si="671"/>
        <v>253</v>
      </c>
      <c r="J1457" s="159">
        <f>'v-t_chart'!C1454</f>
        <v>108.5</v>
      </c>
      <c r="K1457" s="204">
        <f t="shared" ca="1" si="650"/>
        <v>317.79649999999998</v>
      </c>
      <c r="L1457" s="205" t="b">
        <f>IF('Input&amp;Output'!$C$3=10,phase_chart!C1454,IF('Input&amp;Output'!$C$3=21,phase_chart!G1454,IF('Input&amp;Output'!$C$3=22,phase_chart!K1454,IF('Input&amp;Output'!$C$3=31,phase_chart!O1454,IF('Input&amp;Output'!$C$3=32,phase_chart!S1454,"")))))</f>
        <v>0</v>
      </c>
      <c r="M1457" s="206" t="b">
        <f>IF('Input&amp;Output'!$C$3=10,phase_chart!D1454,IF('Input&amp;Output'!$C$3=21,phase_chart!H1454,IF('Input&amp;Output'!$C$3=22,phase_chart!L1454,IF('Input&amp;Output'!$C$3=31,phase_chart!P1454,IF('Input&amp;Output'!$C$3=32,phase_chart!T1454,"")))))</f>
        <v>1</v>
      </c>
      <c r="N1457" s="205" t="b">
        <f>IF('Input&amp;Output'!$C$3=10,phase_chart!E1454,IF('Input&amp;Output'!$C$3=21,phase_chart!I1454,IF('Input&amp;Output'!$C$3=22,phase_chart!M1454,IF('Input&amp;Output'!$C$3=31,phase_chart!Q1454,IF('Input&amp;Output'!$C$3=32,phase_chart!U1454,"")))))</f>
        <v>0</v>
      </c>
      <c r="P1457" s="159">
        <f ca="1">IF(NOT($J1457=0),IF($J1457&lt;IF($P1456=0,0,VLOOKUP(P1456,tbL!$M$37:$Q$43,IF(L1457=TRUE,2,4))),IF($J1457&gt;=VLOOKUP(P1456,tbL!$M$37:$Q$43,IF(L1457=TRUE,3,5)),$P1456,IF(AND(L1456=TRUE,L1457=TRUE),$P1456,$P1456-1)),IF(AND(L1457=TRUE,J1457=VLOOKUP(P1456,tbL!$M$37:$Q$43,IF(L1457=TRUE,2,4))),P1456,IF($P1456+1&gt;$C$12,$C$12,$P1456+1))),0)</f>
        <v>1</v>
      </c>
      <c r="Q1457" s="159">
        <f t="shared" ca="1" si="652"/>
        <v>1</v>
      </c>
      <c r="R1457" s="207">
        <f t="shared" si="674"/>
        <v>0</v>
      </c>
      <c r="S1457" s="208"/>
      <c r="T1457" s="159">
        <f t="shared" si="669"/>
        <v>0</v>
      </c>
      <c r="U1457" s="209" t="str">
        <f ca="1">IF(AND(T1457=-1,N1457=TRUE),"*",IF(AND(U1456="*",N1457=TRUE),"*",IF(AND(AND(L1457=TRUE,U1456="*"),J1457&lt;VLOOKUP(V1456+1,tbL!$M$38:$O$43,3)),"*","")))</f>
        <v/>
      </c>
      <c r="V1457" s="204">
        <f t="shared" ca="1" si="653"/>
        <v>1</v>
      </c>
      <c r="Y1457" s="159" t="str">
        <f t="shared" ca="1" si="654"/>
        <v/>
      </c>
      <c r="Z1457" s="159" t="str">
        <f t="shared" si="655"/>
        <v/>
      </c>
      <c r="AA1457" s="159">
        <f t="shared" ca="1" si="675"/>
        <v>1</v>
      </c>
      <c r="AC1457" s="161" t="str">
        <f t="shared" ca="1" si="656"/>
        <v/>
      </c>
      <c r="AD1457" s="161">
        <f t="shared" ca="1" si="657"/>
        <v>1</v>
      </c>
      <c r="AE1457" s="161" t="str">
        <f t="shared" ca="1" si="677"/>
        <v/>
      </c>
      <c r="AF1457" s="161">
        <f t="shared" ca="1" si="658"/>
        <v>1</v>
      </c>
      <c r="AG1457" s="161" t="str">
        <f t="shared" ca="1" si="659"/>
        <v/>
      </c>
      <c r="AH1457" s="161">
        <f t="shared" ca="1" si="660"/>
        <v>1</v>
      </c>
      <c r="AI1457" s="161" t="str">
        <f t="shared" ca="1" si="661"/>
        <v/>
      </c>
      <c r="AJ1457" s="161">
        <f t="shared" ca="1" si="662"/>
        <v>1</v>
      </c>
      <c r="AL1457" s="161" t="str">
        <f t="shared" ca="1" si="663"/>
        <v/>
      </c>
      <c r="AM1457" s="161">
        <f t="shared" ca="1" si="673"/>
        <v>1</v>
      </c>
      <c r="AN1457" s="161" t="str">
        <f t="shared" ca="1" si="664"/>
        <v/>
      </c>
      <c r="AO1457" s="161">
        <f t="shared" ca="1" si="672"/>
        <v>1</v>
      </c>
      <c r="AP1457" s="161" t="str">
        <f t="shared" ca="1" si="665"/>
        <v/>
      </c>
      <c r="AQ1457" s="161">
        <f t="shared" ca="1" si="670"/>
        <v>1</v>
      </c>
      <c r="AR1457" s="161" t="str">
        <f t="shared" ca="1" si="666"/>
        <v/>
      </c>
      <c r="AS1457" s="161">
        <f t="shared" ca="1" si="667"/>
        <v>1</v>
      </c>
      <c r="AT1457" s="159" t="str">
        <f t="shared" ca="1" si="676"/>
        <v/>
      </c>
      <c r="AU1457" s="210">
        <f t="shared" ca="1" si="651"/>
        <v>14</v>
      </c>
      <c r="AV1457" s="209"/>
      <c r="AW1457" s="204">
        <f t="shared" si="668"/>
        <v>18442.555555555518</v>
      </c>
      <c r="AX1457" s="159"/>
      <c r="AZ1457" s="159"/>
      <c r="BM1457" s="207"/>
      <c r="BN1457" s="212"/>
      <c r="BP1457" s="209"/>
      <c r="BQ1457" s="211"/>
      <c r="BR1457" s="211"/>
      <c r="BS1457" s="211"/>
      <c r="BT1457" s="211"/>
      <c r="BU1457" s="211"/>
      <c r="BV1457" s="211"/>
      <c r="BW1457" s="211"/>
      <c r="BX1457" s="211"/>
      <c r="BY1457" s="211"/>
      <c r="BZ1457" s="211"/>
      <c r="CA1457" s="209"/>
      <c r="CB1457" s="224"/>
      <c r="CC1457" s="204"/>
      <c r="CD1457" s="204"/>
      <c r="CE1457" s="204"/>
      <c r="CF1457" s="211"/>
      <c r="CG1457" s="211"/>
      <c r="CI1457" s="209"/>
      <c r="CJ1457" s="209"/>
      <c r="ES1457" s="165"/>
      <c r="ET1457" s="165"/>
      <c r="EU1457" s="166"/>
      <c r="EV1457" s="209"/>
      <c r="EW1457" s="211"/>
      <c r="EX1457" s="211"/>
      <c r="EY1457" s="211"/>
      <c r="EZ1457" s="211"/>
      <c r="FA1457" s="211"/>
      <c r="FD1457" s="165"/>
      <c r="FE1457" s="165"/>
      <c r="FF1457" s="166"/>
      <c r="FG1457" s="209"/>
      <c r="FH1457" s="211"/>
      <c r="FI1457" s="211"/>
      <c r="FJ1457" s="211"/>
      <c r="FK1457" s="211"/>
      <c r="FL1457" s="211"/>
    </row>
    <row r="1458" spans="9:168">
      <c r="I1458" s="221">
        <f t="shared" si="671"/>
        <v>254</v>
      </c>
      <c r="J1458" s="159">
        <f>'v-t_chart'!C1455</f>
        <v>108.7</v>
      </c>
      <c r="K1458" s="204">
        <f t="shared" ca="1" si="650"/>
        <v>318.38229999999999</v>
      </c>
      <c r="L1458" s="205" t="b">
        <f>IF('Input&amp;Output'!$C$3=10,phase_chart!C1455,IF('Input&amp;Output'!$C$3=21,phase_chart!G1455,IF('Input&amp;Output'!$C$3=22,phase_chart!K1455,IF('Input&amp;Output'!$C$3=31,phase_chart!O1455,IF('Input&amp;Output'!$C$3=32,phase_chart!S1455,"")))))</f>
        <v>0</v>
      </c>
      <c r="M1458" s="206" t="b">
        <f>IF('Input&amp;Output'!$C$3=10,phase_chart!D1455,IF('Input&amp;Output'!$C$3=21,phase_chart!H1455,IF('Input&amp;Output'!$C$3=22,phase_chart!L1455,IF('Input&amp;Output'!$C$3=31,phase_chart!P1455,IF('Input&amp;Output'!$C$3=32,phase_chart!T1455,"")))))</f>
        <v>1</v>
      </c>
      <c r="N1458" s="205" t="b">
        <f>IF('Input&amp;Output'!$C$3=10,phase_chart!E1455,IF('Input&amp;Output'!$C$3=21,phase_chart!I1455,IF('Input&amp;Output'!$C$3=22,phase_chart!M1455,IF('Input&amp;Output'!$C$3=31,phase_chart!Q1455,IF('Input&amp;Output'!$C$3=32,phase_chart!U1455,"")))))</f>
        <v>0</v>
      </c>
      <c r="P1458" s="159">
        <f ca="1">IF(NOT($J1458=0),IF($J1458&lt;IF($P1457=0,0,VLOOKUP(P1457,tbL!$M$37:$Q$43,IF(L1458=TRUE,2,4))),IF($J1458&gt;=VLOOKUP(P1457,tbL!$M$37:$Q$43,IF(L1458=TRUE,3,5)),$P1457,IF(AND(L1457=TRUE,L1458=TRUE),$P1457,$P1457-1)),IF(AND(L1458=TRUE,J1458=VLOOKUP(P1457,tbL!$M$37:$Q$43,IF(L1458=TRUE,2,4))),P1457,IF($P1457+1&gt;$C$12,$C$12,$P1457+1))),0)</f>
        <v>1</v>
      </c>
      <c r="Q1458" s="159">
        <f t="shared" ca="1" si="652"/>
        <v>1</v>
      </c>
      <c r="R1458" s="207">
        <f t="shared" si="674"/>
        <v>0</v>
      </c>
      <c r="S1458" s="208"/>
      <c r="T1458" s="159">
        <f t="shared" si="669"/>
        <v>0</v>
      </c>
      <c r="U1458" s="209" t="str">
        <f ca="1">IF(AND(T1458=-1,N1458=TRUE),"*",IF(AND(U1457="*",N1458=TRUE),"*",IF(AND(AND(L1458=TRUE,U1457="*"),J1458&lt;VLOOKUP(V1457+1,tbL!$M$38:$O$43,3)),"*","")))</f>
        <v/>
      </c>
      <c r="V1458" s="204">
        <f t="shared" ca="1" si="653"/>
        <v>1</v>
      </c>
      <c r="Y1458" s="159" t="str">
        <f t="shared" ca="1" si="654"/>
        <v/>
      </c>
      <c r="Z1458" s="159" t="str">
        <f t="shared" si="655"/>
        <v/>
      </c>
      <c r="AA1458" s="159">
        <f t="shared" ca="1" si="675"/>
        <v>1</v>
      </c>
      <c r="AC1458" s="161" t="str">
        <f t="shared" ca="1" si="656"/>
        <v/>
      </c>
      <c r="AD1458" s="161">
        <f t="shared" ca="1" si="657"/>
        <v>1</v>
      </c>
      <c r="AE1458" s="161" t="str">
        <f t="shared" ca="1" si="677"/>
        <v/>
      </c>
      <c r="AF1458" s="161">
        <f t="shared" ca="1" si="658"/>
        <v>1</v>
      </c>
      <c r="AG1458" s="161" t="str">
        <f t="shared" ca="1" si="659"/>
        <v/>
      </c>
      <c r="AH1458" s="161">
        <f t="shared" ca="1" si="660"/>
        <v>1</v>
      </c>
      <c r="AI1458" s="161" t="str">
        <f t="shared" ca="1" si="661"/>
        <v/>
      </c>
      <c r="AJ1458" s="161">
        <f t="shared" ca="1" si="662"/>
        <v>1</v>
      </c>
      <c r="AL1458" s="161" t="str">
        <f t="shared" ca="1" si="663"/>
        <v/>
      </c>
      <c r="AM1458" s="161">
        <f t="shared" ca="1" si="673"/>
        <v>1</v>
      </c>
      <c r="AN1458" s="161" t="str">
        <f t="shared" ca="1" si="664"/>
        <v/>
      </c>
      <c r="AO1458" s="161">
        <f t="shared" ca="1" si="672"/>
        <v>1</v>
      </c>
      <c r="AP1458" s="161" t="str">
        <f t="shared" ca="1" si="665"/>
        <v/>
      </c>
      <c r="AQ1458" s="161">
        <f t="shared" ca="1" si="670"/>
        <v>1</v>
      </c>
      <c r="AR1458" s="161" t="str">
        <f t="shared" ca="1" si="666"/>
        <v/>
      </c>
      <c r="AS1458" s="161">
        <f t="shared" ca="1" si="667"/>
        <v>1</v>
      </c>
      <c r="AT1458" s="159" t="str">
        <f t="shared" ca="1" si="676"/>
        <v/>
      </c>
      <c r="AU1458" s="210">
        <f t="shared" ca="1" si="651"/>
        <v>14</v>
      </c>
      <c r="AV1458" s="209"/>
      <c r="AW1458" s="204">
        <f t="shared" si="668"/>
        <v>18472.749999999964</v>
      </c>
      <c r="AX1458" s="159"/>
      <c r="AZ1458" s="159"/>
      <c r="BM1458" s="207"/>
      <c r="BN1458" s="212"/>
      <c r="BP1458" s="209"/>
      <c r="BQ1458" s="211"/>
      <c r="BR1458" s="211"/>
      <c r="BS1458" s="211"/>
      <c r="BT1458" s="211"/>
      <c r="BU1458" s="211"/>
      <c r="BV1458" s="211"/>
      <c r="BW1458" s="211"/>
      <c r="BX1458" s="211"/>
      <c r="BY1458" s="211"/>
      <c r="BZ1458" s="211"/>
      <c r="CA1458" s="209"/>
      <c r="CB1458" s="224"/>
      <c r="CC1458" s="204"/>
      <c r="CD1458" s="204"/>
      <c r="CE1458" s="204"/>
      <c r="CF1458" s="211"/>
      <c r="CG1458" s="211"/>
      <c r="CI1458" s="209"/>
      <c r="CJ1458" s="209"/>
      <c r="ES1458" s="165"/>
      <c r="ET1458" s="165"/>
      <c r="EU1458" s="166"/>
      <c r="EV1458" s="209"/>
      <c r="EW1458" s="211"/>
      <c r="EX1458" s="211"/>
      <c r="EY1458" s="211"/>
      <c r="EZ1458" s="211"/>
      <c r="FA1458" s="211"/>
      <c r="FD1458" s="165"/>
      <c r="FE1458" s="165"/>
      <c r="FF1458" s="166"/>
      <c r="FG1458" s="209"/>
      <c r="FH1458" s="211"/>
      <c r="FI1458" s="211"/>
      <c r="FJ1458" s="211"/>
      <c r="FK1458" s="211"/>
      <c r="FL1458" s="211"/>
    </row>
    <row r="1459" spans="9:168">
      <c r="I1459" s="221">
        <f t="shared" si="671"/>
        <v>255</v>
      </c>
      <c r="J1459" s="159">
        <f>'v-t_chart'!C1456</f>
        <v>108.8</v>
      </c>
      <c r="K1459" s="204">
        <f t="shared" ca="1" si="650"/>
        <v>318.67519999999996</v>
      </c>
      <c r="L1459" s="205" t="b">
        <f>IF('Input&amp;Output'!$C$3=10,phase_chart!C1456,IF('Input&amp;Output'!$C$3=21,phase_chart!G1456,IF('Input&amp;Output'!$C$3=22,phase_chart!K1456,IF('Input&amp;Output'!$C$3=31,phase_chart!O1456,IF('Input&amp;Output'!$C$3=32,phase_chart!S1456,"")))))</f>
        <v>0</v>
      </c>
      <c r="M1459" s="206" t="b">
        <f>IF('Input&amp;Output'!$C$3=10,phase_chart!D1456,IF('Input&amp;Output'!$C$3=21,phase_chart!H1456,IF('Input&amp;Output'!$C$3=22,phase_chart!L1456,IF('Input&amp;Output'!$C$3=31,phase_chart!P1456,IF('Input&amp;Output'!$C$3=32,phase_chart!T1456,"")))))</f>
        <v>1</v>
      </c>
      <c r="N1459" s="205" t="b">
        <f>IF('Input&amp;Output'!$C$3=10,phase_chart!E1456,IF('Input&amp;Output'!$C$3=21,phase_chart!I1456,IF('Input&amp;Output'!$C$3=22,phase_chart!M1456,IF('Input&amp;Output'!$C$3=31,phase_chart!Q1456,IF('Input&amp;Output'!$C$3=32,phase_chart!U1456,"")))))</f>
        <v>0</v>
      </c>
      <c r="P1459" s="159">
        <f ca="1">IF(NOT($J1459=0),IF($J1459&lt;IF($P1458=0,0,VLOOKUP(P1458,tbL!$M$37:$Q$43,IF(L1459=TRUE,2,4))),IF($J1459&gt;=VLOOKUP(P1458,tbL!$M$37:$Q$43,IF(L1459=TRUE,3,5)),$P1458,IF(AND(L1458=TRUE,L1459=TRUE),$P1458,$P1458-1)),IF(AND(L1459=TRUE,J1459=VLOOKUP(P1458,tbL!$M$37:$Q$43,IF(L1459=TRUE,2,4))),P1458,IF($P1458+1&gt;$C$12,$C$12,$P1458+1))),0)</f>
        <v>1</v>
      </c>
      <c r="Q1459" s="159">
        <f t="shared" ca="1" si="652"/>
        <v>1</v>
      </c>
      <c r="R1459" s="207">
        <f t="shared" si="674"/>
        <v>0</v>
      </c>
      <c r="S1459" s="208"/>
      <c r="T1459" s="159">
        <f t="shared" si="669"/>
        <v>0</v>
      </c>
      <c r="U1459" s="209" t="str">
        <f ca="1">IF(AND(T1459=-1,N1459=TRUE),"*",IF(AND(U1458="*",N1459=TRUE),"*",IF(AND(AND(L1459=TRUE,U1458="*"),J1459&lt;VLOOKUP(V1458+1,tbL!$M$38:$O$43,3)),"*","")))</f>
        <v/>
      </c>
      <c r="V1459" s="204">
        <f t="shared" ca="1" si="653"/>
        <v>1</v>
      </c>
      <c r="Y1459" s="159" t="str">
        <f t="shared" ca="1" si="654"/>
        <v/>
      </c>
      <c r="Z1459" s="159" t="str">
        <f t="shared" si="655"/>
        <v/>
      </c>
      <c r="AA1459" s="159">
        <f t="shared" ca="1" si="675"/>
        <v>1</v>
      </c>
      <c r="AC1459" s="161" t="str">
        <f t="shared" ca="1" si="656"/>
        <v/>
      </c>
      <c r="AD1459" s="161">
        <f t="shared" ca="1" si="657"/>
        <v>1</v>
      </c>
      <c r="AE1459" s="161" t="str">
        <f t="shared" ca="1" si="677"/>
        <v/>
      </c>
      <c r="AF1459" s="161">
        <f t="shared" ca="1" si="658"/>
        <v>1</v>
      </c>
      <c r="AG1459" s="161" t="str">
        <f t="shared" ca="1" si="659"/>
        <v/>
      </c>
      <c r="AH1459" s="161">
        <f t="shared" ca="1" si="660"/>
        <v>1</v>
      </c>
      <c r="AI1459" s="161" t="str">
        <f t="shared" ca="1" si="661"/>
        <v/>
      </c>
      <c r="AJ1459" s="161">
        <f t="shared" ca="1" si="662"/>
        <v>1</v>
      </c>
      <c r="AL1459" s="161" t="str">
        <f t="shared" ca="1" si="663"/>
        <v/>
      </c>
      <c r="AM1459" s="161">
        <f t="shared" ca="1" si="673"/>
        <v>1</v>
      </c>
      <c r="AN1459" s="161" t="str">
        <f t="shared" ca="1" si="664"/>
        <v/>
      </c>
      <c r="AO1459" s="161">
        <f t="shared" ca="1" si="672"/>
        <v>1</v>
      </c>
      <c r="AP1459" s="161" t="str">
        <f t="shared" ca="1" si="665"/>
        <v/>
      </c>
      <c r="AQ1459" s="161">
        <f t="shared" ca="1" si="670"/>
        <v>1</v>
      </c>
      <c r="AR1459" s="161" t="str">
        <f t="shared" ca="1" si="666"/>
        <v/>
      </c>
      <c r="AS1459" s="161">
        <f t="shared" ca="1" si="667"/>
        <v>1</v>
      </c>
      <c r="AT1459" s="159" t="str">
        <f t="shared" ca="1" si="676"/>
        <v/>
      </c>
      <c r="AU1459" s="210">
        <f t="shared" ca="1" si="651"/>
        <v>14</v>
      </c>
      <c r="AV1459" s="209"/>
      <c r="AW1459" s="204">
        <f t="shared" si="668"/>
        <v>18502.972222222186</v>
      </c>
      <c r="AX1459" s="159"/>
      <c r="AZ1459" s="159"/>
      <c r="BM1459" s="207"/>
      <c r="BN1459" s="212"/>
      <c r="BP1459" s="209"/>
      <c r="BQ1459" s="211"/>
      <c r="BR1459" s="211"/>
      <c r="BS1459" s="211"/>
      <c r="BT1459" s="211"/>
      <c r="BU1459" s="211"/>
      <c r="BV1459" s="211"/>
      <c r="BW1459" s="211"/>
      <c r="BX1459" s="211"/>
      <c r="BY1459" s="211"/>
      <c r="BZ1459" s="211"/>
      <c r="CA1459" s="209"/>
      <c r="CB1459" s="224"/>
      <c r="CC1459" s="204"/>
      <c r="CD1459" s="204"/>
      <c r="CE1459" s="204"/>
      <c r="CF1459" s="211"/>
      <c r="CG1459" s="211"/>
      <c r="CI1459" s="209"/>
      <c r="CJ1459" s="209"/>
      <c r="ES1459" s="165"/>
      <c r="ET1459" s="165"/>
      <c r="EU1459" s="166"/>
      <c r="EV1459" s="209"/>
      <c r="EW1459" s="211"/>
      <c r="EX1459" s="211"/>
      <c r="EY1459" s="211"/>
      <c r="EZ1459" s="211"/>
      <c r="FA1459" s="211"/>
      <c r="FD1459" s="165"/>
      <c r="FE1459" s="165"/>
      <c r="FF1459" s="166"/>
      <c r="FG1459" s="209"/>
      <c r="FH1459" s="211"/>
      <c r="FI1459" s="211"/>
      <c r="FJ1459" s="211"/>
      <c r="FK1459" s="211"/>
      <c r="FL1459" s="211"/>
    </row>
    <row r="1460" spans="9:168">
      <c r="I1460" s="221">
        <f t="shared" si="671"/>
        <v>256</v>
      </c>
      <c r="J1460" s="159">
        <f>'v-t_chart'!C1457</f>
        <v>109</v>
      </c>
      <c r="K1460" s="204">
        <f t="shared" ca="1" si="650"/>
        <v>319.26099999999997</v>
      </c>
      <c r="L1460" s="205" t="b">
        <f>IF('Input&amp;Output'!$C$3=10,phase_chart!C1457,IF('Input&amp;Output'!$C$3=21,phase_chart!G1457,IF('Input&amp;Output'!$C$3=22,phase_chart!K1457,IF('Input&amp;Output'!$C$3=31,phase_chart!O1457,IF('Input&amp;Output'!$C$3=32,phase_chart!S1457,"")))))</f>
        <v>0</v>
      </c>
      <c r="M1460" s="206" t="b">
        <f>IF('Input&amp;Output'!$C$3=10,phase_chart!D1457,IF('Input&amp;Output'!$C$3=21,phase_chart!H1457,IF('Input&amp;Output'!$C$3=22,phase_chart!L1457,IF('Input&amp;Output'!$C$3=31,phase_chart!P1457,IF('Input&amp;Output'!$C$3=32,phase_chart!T1457,"")))))</f>
        <v>1</v>
      </c>
      <c r="N1460" s="205" t="b">
        <f>IF('Input&amp;Output'!$C$3=10,phase_chart!E1457,IF('Input&amp;Output'!$C$3=21,phase_chart!I1457,IF('Input&amp;Output'!$C$3=22,phase_chart!M1457,IF('Input&amp;Output'!$C$3=31,phase_chart!Q1457,IF('Input&amp;Output'!$C$3=32,phase_chart!U1457,"")))))</f>
        <v>0</v>
      </c>
      <c r="P1460" s="159">
        <f ca="1">IF(NOT($J1460=0),IF($J1460&lt;IF($P1459=0,0,VLOOKUP(P1459,tbL!$M$37:$Q$43,IF(L1460=TRUE,2,4))),IF($J1460&gt;=VLOOKUP(P1459,tbL!$M$37:$Q$43,IF(L1460=TRUE,3,5)),$P1459,IF(AND(L1459=TRUE,L1460=TRUE),$P1459,$P1459-1)),IF(AND(L1460=TRUE,J1460=VLOOKUP(P1459,tbL!$M$37:$Q$43,IF(L1460=TRUE,2,4))),P1459,IF($P1459+1&gt;$C$12,$C$12,$P1459+1))),0)</f>
        <v>1</v>
      </c>
      <c r="Q1460" s="159">
        <f t="shared" ca="1" si="652"/>
        <v>1</v>
      </c>
      <c r="R1460" s="207">
        <f t="shared" si="674"/>
        <v>0</v>
      </c>
      <c r="S1460" s="208"/>
      <c r="T1460" s="159">
        <f t="shared" si="669"/>
        <v>0</v>
      </c>
      <c r="U1460" s="209" t="str">
        <f ca="1">IF(AND(T1460=-1,N1460=TRUE),"*",IF(AND(U1459="*",N1460=TRUE),"*",IF(AND(AND(L1460=TRUE,U1459="*"),J1460&lt;VLOOKUP(V1459+1,tbL!$M$38:$O$43,3)),"*","")))</f>
        <v/>
      </c>
      <c r="V1460" s="204">
        <f t="shared" ca="1" si="653"/>
        <v>1</v>
      </c>
      <c r="Y1460" s="159" t="str">
        <f t="shared" ca="1" si="654"/>
        <v/>
      </c>
      <c r="Z1460" s="159" t="str">
        <f t="shared" si="655"/>
        <v/>
      </c>
      <c r="AA1460" s="159">
        <f t="shared" ca="1" si="675"/>
        <v>1</v>
      </c>
      <c r="AC1460" s="161" t="str">
        <f t="shared" ca="1" si="656"/>
        <v/>
      </c>
      <c r="AD1460" s="161">
        <f t="shared" ca="1" si="657"/>
        <v>1</v>
      </c>
      <c r="AE1460" s="161" t="str">
        <f t="shared" ca="1" si="677"/>
        <v/>
      </c>
      <c r="AF1460" s="161">
        <f t="shared" ca="1" si="658"/>
        <v>1</v>
      </c>
      <c r="AG1460" s="161" t="str">
        <f t="shared" ca="1" si="659"/>
        <v/>
      </c>
      <c r="AH1460" s="161">
        <f t="shared" ca="1" si="660"/>
        <v>1</v>
      </c>
      <c r="AI1460" s="161" t="str">
        <f t="shared" ca="1" si="661"/>
        <v/>
      </c>
      <c r="AJ1460" s="161">
        <f t="shared" ca="1" si="662"/>
        <v>1</v>
      </c>
      <c r="AL1460" s="161" t="str">
        <f t="shared" ca="1" si="663"/>
        <v/>
      </c>
      <c r="AM1460" s="161">
        <f t="shared" ca="1" si="673"/>
        <v>1</v>
      </c>
      <c r="AN1460" s="161" t="str">
        <f t="shared" ca="1" si="664"/>
        <v/>
      </c>
      <c r="AO1460" s="161">
        <f t="shared" ca="1" si="672"/>
        <v>1</v>
      </c>
      <c r="AP1460" s="161" t="str">
        <f t="shared" ca="1" si="665"/>
        <v/>
      </c>
      <c r="AQ1460" s="161">
        <f t="shared" ca="1" si="670"/>
        <v>1</v>
      </c>
      <c r="AR1460" s="161" t="str">
        <f t="shared" ca="1" si="666"/>
        <v/>
      </c>
      <c r="AS1460" s="161">
        <f t="shared" ca="1" si="667"/>
        <v>1</v>
      </c>
      <c r="AT1460" s="159" t="str">
        <f t="shared" ca="1" si="676"/>
        <v/>
      </c>
      <c r="AU1460" s="210">
        <f t="shared" ca="1" si="651"/>
        <v>14</v>
      </c>
      <c r="AV1460" s="209"/>
      <c r="AW1460" s="204">
        <f t="shared" si="668"/>
        <v>18533.249999999964</v>
      </c>
      <c r="AX1460" s="159"/>
      <c r="AZ1460" s="159"/>
      <c r="BM1460" s="207"/>
      <c r="BN1460" s="212"/>
      <c r="BP1460" s="209"/>
      <c r="BQ1460" s="211"/>
      <c r="BR1460" s="211"/>
      <c r="BS1460" s="211"/>
      <c r="BT1460" s="211"/>
      <c r="BU1460" s="211"/>
      <c r="BV1460" s="211"/>
      <c r="BW1460" s="211"/>
      <c r="BX1460" s="211"/>
      <c r="BY1460" s="211"/>
      <c r="BZ1460" s="211"/>
      <c r="CA1460" s="209"/>
      <c r="CB1460" s="224"/>
      <c r="CC1460" s="204"/>
      <c r="CD1460" s="204"/>
      <c r="CE1460" s="204"/>
      <c r="CF1460" s="211"/>
      <c r="CG1460" s="211"/>
      <c r="CI1460" s="209"/>
      <c r="CJ1460" s="209"/>
      <c r="ES1460" s="165"/>
      <c r="ET1460" s="165"/>
      <c r="EU1460" s="166"/>
      <c r="EV1460" s="209"/>
      <c r="EW1460" s="211"/>
      <c r="EX1460" s="211"/>
      <c r="EY1460" s="211"/>
      <c r="EZ1460" s="211"/>
      <c r="FA1460" s="211"/>
      <c r="FD1460" s="165"/>
      <c r="FE1460" s="165"/>
      <c r="FF1460" s="166"/>
      <c r="FG1460" s="209"/>
      <c r="FH1460" s="211"/>
      <c r="FI1460" s="211"/>
      <c r="FJ1460" s="211"/>
      <c r="FK1460" s="211"/>
      <c r="FL1460" s="211"/>
    </row>
    <row r="1461" spans="9:168">
      <c r="I1461" s="221">
        <f t="shared" si="671"/>
        <v>257</v>
      </c>
      <c r="J1461" s="159">
        <f>'v-t_chart'!C1458</f>
        <v>109.2</v>
      </c>
      <c r="K1461" s="204">
        <f t="shared" ca="1" si="650"/>
        <v>319.84679999999997</v>
      </c>
      <c r="L1461" s="205" t="b">
        <f>IF('Input&amp;Output'!$C$3=10,phase_chart!C1458,IF('Input&amp;Output'!$C$3=21,phase_chart!G1458,IF('Input&amp;Output'!$C$3=22,phase_chart!K1458,IF('Input&amp;Output'!$C$3=31,phase_chart!O1458,IF('Input&amp;Output'!$C$3=32,phase_chart!S1458,"")))))</f>
        <v>0</v>
      </c>
      <c r="M1461" s="206" t="b">
        <f>IF('Input&amp;Output'!$C$3=10,phase_chart!D1458,IF('Input&amp;Output'!$C$3=21,phase_chart!H1458,IF('Input&amp;Output'!$C$3=22,phase_chart!L1458,IF('Input&amp;Output'!$C$3=31,phase_chart!P1458,IF('Input&amp;Output'!$C$3=32,phase_chart!T1458,"")))))</f>
        <v>1</v>
      </c>
      <c r="N1461" s="205" t="b">
        <f>IF('Input&amp;Output'!$C$3=10,phase_chart!E1458,IF('Input&amp;Output'!$C$3=21,phase_chart!I1458,IF('Input&amp;Output'!$C$3=22,phase_chart!M1458,IF('Input&amp;Output'!$C$3=31,phase_chart!Q1458,IF('Input&amp;Output'!$C$3=32,phase_chart!U1458,"")))))</f>
        <v>0</v>
      </c>
      <c r="P1461" s="159">
        <f ca="1">IF(NOT($J1461=0),IF($J1461&lt;IF($P1460=0,0,VLOOKUP(P1460,tbL!$M$37:$Q$43,IF(L1461=TRUE,2,4))),IF($J1461&gt;=VLOOKUP(P1460,tbL!$M$37:$Q$43,IF(L1461=TRUE,3,5)),$P1460,IF(AND(L1460=TRUE,L1461=TRUE),$P1460,$P1460-1)),IF(AND(L1461=TRUE,J1461=VLOOKUP(P1460,tbL!$M$37:$Q$43,IF(L1461=TRUE,2,4))),P1460,IF($P1460+1&gt;$C$12,$C$12,$P1460+1))),0)</f>
        <v>1</v>
      </c>
      <c r="Q1461" s="159">
        <f t="shared" ca="1" si="652"/>
        <v>1</v>
      </c>
      <c r="R1461" s="207">
        <f t="shared" si="674"/>
        <v>0</v>
      </c>
      <c r="S1461" s="208"/>
      <c r="T1461" s="159">
        <f t="shared" si="669"/>
        <v>0</v>
      </c>
      <c r="U1461" s="209" t="str">
        <f ca="1">IF(AND(T1461=-1,N1461=TRUE),"*",IF(AND(U1460="*",N1461=TRUE),"*",IF(AND(AND(L1461=TRUE,U1460="*"),J1461&lt;VLOOKUP(V1460+1,tbL!$M$38:$O$43,3)),"*","")))</f>
        <v/>
      </c>
      <c r="V1461" s="204">
        <f t="shared" ca="1" si="653"/>
        <v>1</v>
      </c>
      <c r="Y1461" s="159" t="str">
        <f t="shared" ca="1" si="654"/>
        <v/>
      </c>
      <c r="Z1461" s="159" t="str">
        <f t="shared" si="655"/>
        <v/>
      </c>
      <c r="AA1461" s="159">
        <f t="shared" ca="1" si="675"/>
        <v>1</v>
      </c>
      <c r="AC1461" s="161" t="str">
        <f t="shared" ca="1" si="656"/>
        <v/>
      </c>
      <c r="AD1461" s="161">
        <f t="shared" ca="1" si="657"/>
        <v>1</v>
      </c>
      <c r="AE1461" s="161" t="str">
        <f t="shared" ca="1" si="677"/>
        <v/>
      </c>
      <c r="AF1461" s="161">
        <f t="shared" ca="1" si="658"/>
        <v>1</v>
      </c>
      <c r="AG1461" s="161" t="str">
        <f t="shared" ca="1" si="659"/>
        <v/>
      </c>
      <c r="AH1461" s="161">
        <f t="shared" ca="1" si="660"/>
        <v>1</v>
      </c>
      <c r="AI1461" s="161" t="str">
        <f t="shared" ca="1" si="661"/>
        <v/>
      </c>
      <c r="AJ1461" s="161">
        <f t="shared" ca="1" si="662"/>
        <v>1</v>
      </c>
      <c r="AL1461" s="161" t="str">
        <f t="shared" ca="1" si="663"/>
        <v/>
      </c>
      <c r="AM1461" s="161">
        <f t="shared" ca="1" si="673"/>
        <v>1</v>
      </c>
      <c r="AN1461" s="161" t="str">
        <f t="shared" ca="1" si="664"/>
        <v/>
      </c>
      <c r="AO1461" s="161">
        <f t="shared" ca="1" si="672"/>
        <v>1</v>
      </c>
      <c r="AP1461" s="161" t="str">
        <f t="shared" ca="1" si="665"/>
        <v/>
      </c>
      <c r="AQ1461" s="161">
        <f t="shared" ca="1" si="670"/>
        <v>1</v>
      </c>
      <c r="AR1461" s="161" t="str">
        <f t="shared" ca="1" si="666"/>
        <v/>
      </c>
      <c r="AS1461" s="161">
        <f t="shared" ca="1" si="667"/>
        <v>1</v>
      </c>
      <c r="AT1461" s="159" t="str">
        <f t="shared" ca="1" si="676"/>
        <v/>
      </c>
      <c r="AU1461" s="210">
        <f t="shared" ca="1" si="651"/>
        <v>14</v>
      </c>
      <c r="AV1461" s="209"/>
      <c r="AW1461" s="204">
        <f t="shared" si="668"/>
        <v>18563.583333333296</v>
      </c>
      <c r="AX1461" s="159"/>
      <c r="AZ1461" s="159"/>
      <c r="BM1461" s="207"/>
      <c r="BN1461" s="212"/>
      <c r="BP1461" s="209"/>
      <c r="BQ1461" s="211"/>
      <c r="BR1461" s="211"/>
      <c r="BS1461" s="211"/>
      <c r="BT1461" s="211"/>
      <c r="BU1461" s="211"/>
      <c r="BV1461" s="211"/>
      <c r="BW1461" s="211"/>
      <c r="BX1461" s="211"/>
      <c r="BY1461" s="211"/>
      <c r="BZ1461" s="211"/>
      <c r="CA1461" s="209"/>
      <c r="CB1461" s="224"/>
      <c r="CC1461" s="204"/>
      <c r="CD1461" s="204"/>
      <c r="CE1461" s="204"/>
      <c r="CF1461" s="211"/>
      <c r="CG1461" s="211"/>
      <c r="CI1461" s="209"/>
      <c r="CJ1461" s="209"/>
      <c r="ES1461" s="165"/>
      <c r="ET1461" s="165"/>
      <c r="EU1461" s="166"/>
      <c r="EV1461" s="209"/>
      <c r="EW1461" s="211"/>
      <c r="EX1461" s="211"/>
      <c r="EY1461" s="211"/>
      <c r="EZ1461" s="211"/>
      <c r="FA1461" s="211"/>
      <c r="FD1461" s="165"/>
      <c r="FE1461" s="165"/>
      <c r="FF1461" s="166"/>
      <c r="FG1461" s="209"/>
      <c r="FH1461" s="211"/>
      <c r="FI1461" s="211"/>
      <c r="FJ1461" s="211"/>
      <c r="FK1461" s="211"/>
      <c r="FL1461" s="211"/>
    </row>
    <row r="1462" spans="9:168">
      <c r="I1462" s="221">
        <f t="shared" si="671"/>
        <v>258</v>
      </c>
      <c r="J1462" s="159">
        <f>'v-t_chart'!C1459</f>
        <v>109.3</v>
      </c>
      <c r="K1462" s="204">
        <f t="shared" ca="1" si="650"/>
        <v>320.13969999999995</v>
      </c>
      <c r="L1462" s="205" t="b">
        <f>IF('Input&amp;Output'!$C$3=10,phase_chart!C1459,IF('Input&amp;Output'!$C$3=21,phase_chart!G1459,IF('Input&amp;Output'!$C$3=22,phase_chart!K1459,IF('Input&amp;Output'!$C$3=31,phase_chart!O1459,IF('Input&amp;Output'!$C$3=32,phase_chart!S1459,"")))))</f>
        <v>0</v>
      </c>
      <c r="M1462" s="206" t="b">
        <f>IF('Input&amp;Output'!$C$3=10,phase_chart!D1459,IF('Input&amp;Output'!$C$3=21,phase_chart!H1459,IF('Input&amp;Output'!$C$3=22,phase_chart!L1459,IF('Input&amp;Output'!$C$3=31,phase_chart!P1459,IF('Input&amp;Output'!$C$3=32,phase_chart!T1459,"")))))</f>
        <v>1</v>
      </c>
      <c r="N1462" s="205" t="b">
        <f>IF('Input&amp;Output'!$C$3=10,phase_chart!E1459,IF('Input&amp;Output'!$C$3=21,phase_chart!I1459,IF('Input&amp;Output'!$C$3=22,phase_chart!M1459,IF('Input&amp;Output'!$C$3=31,phase_chart!Q1459,IF('Input&amp;Output'!$C$3=32,phase_chart!U1459,"")))))</f>
        <v>0</v>
      </c>
      <c r="P1462" s="159">
        <f ca="1">IF(NOT($J1462=0),IF($J1462&lt;IF($P1461=0,0,VLOOKUP(P1461,tbL!$M$37:$Q$43,IF(L1462=TRUE,2,4))),IF($J1462&gt;=VLOOKUP(P1461,tbL!$M$37:$Q$43,IF(L1462=TRUE,3,5)),$P1461,IF(AND(L1461=TRUE,L1462=TRUE),$P1461,$P1461-1)),IF(AND(L1462=TRUE,J1462=VLOOKUP(P1461,tbL!$M$37:$Q$43,IF(L1462=TRUE,2,4))),P1461,IF($P1461+1&gt;$C$12,$C$12,$P1461+1))),0)</f>
        <v>1</v>
      </c>
      <c r="Q1462" s="159">
        <f t="shared" ca="1" si="652"/>
        <v>1</v>
      </c>
      <c r="R1462" s="207">
        <f t="shared" si="674"/>
        <v>0</v>
      </c>
      <c r="S1462" s="208"/>
      <c r="T1462" s="159">
        <f t="shared" si="669"/>
        <v>0</v>
      </c>
      <c r="U1462" s="209" t="str">
        <f ca="1">IF(AND(T1462=-1,N1462=TRUE),"*",IF(AND(U1461="*",N1462=TRUE),"*",IF(AND(AND(L1462=TRUE,U1461="*"),J1462&lt;VLOOKUP(V1461+1,tbL!$M$38:$O$43,3)),"*","")))</f>
        <v/>
      </c>
      <c r="V1462" s="204">
        <f t="shared" ca="1" si="653"/>
        <v>1</v>
      </c>
      <c r="Y1462" s="159" t="str">
        <f t="shared" ca="1" si="654"/>
        <v/>
      </c>
      <c r="Z1462" s="159" t="str">
        <f t="shared" si="655"/>
        <v/>
      </c>
      <c r="AA1462" s="159">
        <f t="shared" ca="1" si="675"/>
        <v>1</v>
      </c>
      <c r="AC1462" s="161" t="str">
        <f t="shared" ca="1" si="656"/>
        <v/>
      </c>
      <c r="AD1462" s="161">
        <f t="shared" ca="1" si="657"/>
        <v>1</v>
      </c>
      <c r="AE1462" s="161" t="str">
        <f t="shared" ca="1" si="677"/>
        <v/>
      </c>
      <c r="AF1462" s="161">
        <f t="shared" ca="1" si="658"/>
        <v>1</v>
      </c>
      <c r="AG1462" s="161" t="str">
        <f t="shared" ca="1" si="659"/>
        <v/>
      </c>
      <c r="AH1462" s="161">
        <f t="shared" ca="1" si="660"/>
        <v>1</v>
      </c>
      <c r="AI1462" s="161" t="str">
        <f t="shared" ca="1" si="661"/>
        <v/>
      </c>
      <c r="AJ1462" s="161">
        <f t="shared" ca="1" si="662"/>
        <v>1</v>
      </c>
      <c r="AL1462" s="161" t="str">
        <f t="shared" ca="1" si="663"/>
        <v/>
      </c>
      <c r="AM1462" s="161">
        <f t="shared" ca="1" si="673"/>
        <v>1</v>
      </c>
      <c r="AN1462" s="161" t="str">
        <f t="shared" ca="1" si="664"/>
        <v/>
      </c>
      <c r="AO1462" s="161">
        <f t="shared" ca="1" si="672"/>
        <v>1</v>
      </c>
      <c r="AP1462" s="161" t="str">
        <f t="shared" ca="1" si="665"/>
        <v/>
      </c>
      <c r="AQ1462" s="161">
        <f t="shared" ca="1" si="670"/>
        <v>1</v>
      </c>
      <c r="AR1462" s="161" t="str">
        <f t="shared" ca="1" si="666"/>
        <v/>
      </c>
      <c r="AS1462" s="161">
        <f t="shared" ca="1" si="667"/>
        <v>1</v>
      </c>
      <c r="AT1462" s="159" t="str">
        <f t="shared" ca="1" si="676"/>
        <v/>
      </c>
      <c r="AU1462" s="210">
        <f t="shared" ca="1" si="651"/>
        <v>14</v>
      </c>
      <c r="AV1462" s="209"/>
      <c r="AW1462" s="204">
        <f t="shared" si="668"/>
        <v>18593.944444444405</v>
      </c>
      <c r="AX1462" s="159"/>
      <c r="AZ1462" s="159"/>
      <c r="BM1462" s="207"/>
      <c r="BN1462" s="212"/>
      <c r="BP1462" s="209"/>
      <c r="BQ1462" s="211"/>
      <c r="BR1462" s="211"/>
      <c r="BS1462" s="211"/>
      <c r="BT1462" s="211"/>
      <c r="BU1462" s="211"/>
      <c r="BV1462" s="211"/>
      <c r="BW1462" s="211"/>
      <c r="BX1462" s="211"/>
      <c r="BY1462" s="211"/>
      <c r="BZ1462" s="211"/>
      <c r="CA1462" s="209"/>
      <c r="CB1462" s="224"/>
      <c r="CC1462" s="204"/>
      <c r="CD1462" s="204"/>
      <c r="CE1462" s="204"/>
      <c r="CF1462" s="211"/>
      <c r="CG1462" s="211"/>
      <c r="CI1462" s="209"/>
      <c r="CJ1462" s="209"/>
      <c r="ES1462" s="165"/>
      <c r="ET1462" s="165"/>
      <c r="EU1462" s="166"/>
      <c r="EV1462" s="209"/>
      <c r="EW1462" s="211"/>
      <c r="EX1462" s="211"/>
      <c r="EY1462" s="211"/>
      <c r="EZ1462" s="211"/>
      <c r="FA1462" s="211"/>
      <c r="FD1462" s="165"/>
      <c r="FE1462" s="165"/>
      <c r="FF1462" s="166"/>
      <c r="FG1462" s="209"/>
      <c r="FH1462" s="211"/>
      <c r="FI1462" s="211"/>
      <c r="FJ1462" s="211"/>
      <c r="FK1462" s="211"/>
      <c r="FL1462" s="211"/>
    </row>
    <row r="1463" spans="9:168">
      <c r="I1463" s="221">
        <f t="shared" si="671"/>
        <v>259</v>
      </c>
      <c r="J1463" s="159">
        <f>'v-t_chart'!C1460</f>
        <v>109.4</v>
      </c>
      <c r="K1463" s="204">
        <f t="shared" ca="1" si="650"/>
        <v>320.43259999999998</v>
      </c>
      <c r="L1463" s="205" t="b">
        <f>IF('Input&amp;Output'!$C$3=10,phase_chart!C1460,IF('Input&amp;Output'!$C$3=21,phase_chart!G1460,IF('Input&amp;Output'!$C$3=22,phase_chart!K1460,IF('Input&amp;Output'!$C$3=31,phase_chart!O1460,IF('Input&amp;Output'!$C$3=32,phase_chart!S1460,"")))))</f>
        <v>0</v>
      </c>
      <c r="M1463" s="206" t="b">
        <f>IF('Input&amp;Output'!$C$3=10,phase_chart!D1460,IF('Input&amp;Output'!$C$3=21,phase_chart!H1460,IF('Input&amp;Output'!$C$3=22,phase_chart!L1460,IF('Input&amp;Output'!$C$3=31,phase_chart!P1460,IF('Input&amp;Output'!$C$3=32,phase_chart!T1460,"")))))</f>
        <v>1</v>
      </c>
      <c r="N1463" s="205" t="b">
        <f>IF('Input&amp;Output'!$C$3=10,phase_chart!E1460,IF('Input&amp;Output'!$C$3=21,phase_chart!I1460,IF('Input&amp;Output'!$C$3=22,phase_chart!M1460,IF('Input&amp;Output'!$C$3=31,phase_chart!Q1460,IF('Input&amp;Output'!$C$3=32,phase_chart!U1460,"")))))</f>
        <v>0</v>
      </c>
      <c r="P1463" s="159">
        <f ca="1">IF(NOT($J1463=0),IF($J1463&lt;IF($P1462=0,0,VLOOKUP(P1462,tbL!$M$37:$Q$43,IF(L1463=TRUE,2,4))),IF($J1463&gt;=VLOOKUP(P1462,tbL!$M$37:$Q$43,IF(L1463=TRUE,3,5)),$P1462,IF(AND(L1462=TRUE,L1463=TRUE),$P1462,$P1462-1)),IF(AND(L1463=TRUE,J1463=VLOOKUP(P1462,tbL!$M$37:$Q$43,IF(L1463=TRUE,2,4))),P1462,IF($P1462+1&gt;$C$12,$C$12,$P1462+1))),0)</f>
        <v>1</v>
      </c>
      <c r="Q1463" s="159">
        <f t="shared" ca="1" si="652"/>
        <v>1</v>
      </c>
      <c r="R1463" s="207">
        <f t="shared" si="674"/>
        <v>0</v>
      </c>
      <c r="S1463" s="208"/>
      <c r="T1463" s="159">
        <f t="shared" si="669"/>
        <v>0</v>
      </c>
      <c r="U1463" s="209" t="str">
        <f ca="1">IF(AND(T1463=-1,N1463=TRUE),"*",IF(AND(U1462="*",N1463=TRUE),"*",IF(AND(AND(L1463=TRUE,U1462="*"),J1463&lt;VLOOKUP(V1462+1,tbL!$M$38:$O$43,3)),"*","")))</f>
        <v/>
      </c>
      <c r="V1463" s="204">
        <f t="shared" ca="1" si="653"/>
        <v>1</v>
      </c>
      <c r="Y1463" s="159" t="str">
        <f t="shared" ca="1" si="654"/>
        <v/>
      </c>
      <c r="Z1463" s="159" t="str">
        <f t="shared" si="655"/>
        <v/>
      </c>
      <c r="AA1463" s="159">
        <f t="shared" ca="1" si="675"/>
        <v>1</v>
      </c>
      <c r="AC1463" s="161" t="str">
        <f t="shared" ca="1" si="656"/>
        <v/>
      </c>
      <c r="AD1463" s="161">
        <f t="shared" ca="1" si="657"/>
        <v>1</v>
      </c>
      <c r="AE1463" s="161" t="str">
        <f t="shared" ca="1" si="677"/>
        <v/>
      </c>
      <c r="AF1463" s="161">
        <f t="shared" ca="1" si="658"/>
        <v>1</v>
      </c>
      <c r="AG1463" s="161" t="str">
        <f t="shared" ca="1" si="659"/>
        <v/>
      </c>
      <c r="AH1463" s="161">
        <f t="shared" ca="1" si="660"/>
        <v>1</v>
      </c>
      <c r="AI1463" s="161" t="str">
        <f t="shared" ca="1" si="661"/>
        <v/>
      </c>
      <c r="AJ1463" s="161">
        <f t="shared" ca="1" si="662"/>
        <v>1</v>
      </c>
      <c r="AL1463" s="161" t="str">
        <f t="shared" ca="1" si="663"/>
        <v/>
      </c>
      <c r="AM1463" s="161">
        <f t="shared" ca="1" si="673"/>
        <v>1</v>
      </c>
      <c r="AN1463" s="161" t="str">
        <f t="shared" ca="1" si="664"/>
        <v/>
      </c>
      <c r="AO1463" s="161">
        <f t="shared" ca="1" si="672"/>
        <v>1</v>
      </c>
      <c r="AP1463" s="161" t="str">
        <f t="shared" ca="1" si="665"/>
        <v/>
      </c>
      <c r="AQ1463" s="161">
        <f t="shared" ca="1" si="670"/>
        <v>1</v>
      </c>
      <c r="AR1463" s="161" t="str">
        <f t="shared" ca="1" si="666"/>
        <v/>
      </c>
      <c r="AS1463" s="161">
        <f t="shared" ca="1" si="667"/>
        <v>1</v>
      </c>
      <c r="AT1463" s="159" t="str">
        <f t="shared" ca="1" si="676"/>
        <v/>
      </c>
      <c r="AU1463" s="210">
        <f t="shared" ca="1" si="651"/>
        <v>14</v>
      </c>
      <c r="AV1463" s="209"/>
      <c r="AW1463" s="204">
        <f t="shared" si="668"/>
        <v>18624.333333333296</v>
      </c>
      <c r="AX1463" s="159"/>
      <c r="AZ1463" s="159"/>
      <c r="BM1463" s="207"/>
      <c r="BN1463" s="212"/>
      <c r="BP1463" s="209"/>
      <c r="BQ1463" s="211"/>
      <c r="BR1463" s="211"/>
      <c r="BS1463" s="211"/>
      <c r="BT1463" s="211"/>
      <c r="BU1463" s="211"/>
      <c r="BV1463" s="211"/>
      <c r="BW1463" s="211"/>
      <c r="BX1463" s="211"/>
      <c r="BY1463" s="211"/>
      <c r="BZ1463" s="211"/>
      <c r="CA1463" s="209"/>
      <c r="CB1463" s="224"/>
      <c r="CC1463" s="204"/>
      <c r="CD1463" s="204"/>
      <c r="CE1463" s="204"/>
      <c r="CF1463" s="211"/>
      <c r="CG1463" s="211"/>
      <c r="CI1463" s="209"/>
      <c r="CJ1463" s="209"/>
      <c r="ES1463" s="165"/>
      <c r="ET1463" s="165"/>
      <c r="EU1463" s="166"/>
      <c r="EV1463" s="209"/>
      <c r="EW1463" s="211"/>
      <c r="EX1463" s="211"/>
      <c r="EY1463" s="211"/>
      <c r="EZ1463" s="211"/>
      <c r="FA1463" s="211"/>
      <c r="FD1463" s="165"/>
      <c r="FE1463" s="165"/>
      <c r="FF1463" s="166"/>
      <c r="FG1463" s="209"/>
      <c r="FH1463" s="211"/>
      <c r="FI1463" s="211"/>
      <c r="FJ1463" s="211"/>
      <c r="FK1463" s="211"/>
      <c r="FL1463" s="211"/>
    </row>
    <row r="1464" spans="9:168">
      <c r="I1464" s="221">
        <f t="shared" si="671"/>
        <v>260</v>
      </c>
      <c r="J1464" s="159">
        <f>'v-t_chart'!C1461</f>
        <v>109.5</v>
      </c>
      <c r="K1464" s="204">
        <f t="shared" ca="1" si="650"/>
        <v>320.72549999999995</v>
      </c>
      <c r="L1464" s="205" t="b">
        <f>IF('Input&amp;Output'!$C$3=10,phase_chart!C1461,IF('Input&amp;Output'!$C$3=21,phase_chart!G1461,IF('Input&amp;Output'!$C$3=22,phase_chart!K1461,IF('Input&amp;Output'!$C$3=31,phase_chart!O1461,IF('Input&amp;Output'!$C$3=32,phase_chart!S1461,"")))))</f>
        <v>0</v>
      </c>
      <c r="M1464" s="206" t="b">
        <f>IF('Input&amp;Output'!$C$3=10,phase_chart!D1461,IF('Input&amp;Output'!$C$3=21,phase_chart!H1461,IF('Input&amp;Output'!$C$3=22,phase_chart!L1461,IF('Input&amp;Output'!$C$3=31,phase_chart!P1461,IF('Input&amp;Output'!$C$3=32,phase_chart!T1461,"")))))</f>
        <v>1</v>
      </c>
      <c r="N1464" s="205" t="b">
        <f>IF('Input&amp;Output'!$C$3=10,phase_chart!E1461,IF('Input&amp;Output'!$C$3=21,phase_chart!I1461,IF('Input&amp;Output'!$C$3=22,phase_chart!M1461,IF('Input&amp;Output'!$C$3=31,phase_chart!Q1461,IF('Input&amp;Output'!$C$3=32,phase_chart!U1461,"")))))</f>
        <v>0</v>
      </c>
      <c r="P1464" s="159">
        <f ca="1">IF(NOT($J1464=0),IF($J1464&lt;IF($P1463=0,0,VLOOKUP(P1463,tbL!$M$37:$Q$43,IF(L1464=TRUE,2,4))),IF($J1464&gt;=VLOOKUP(P1463,tbL!$M$37:$Q$43,IF(L1464=TRUE,3,5)),$P1463,IF(AND(L1463=TRUE,L1464=TRUE),$P1463,$P1463-1)),IF(AND(L1464=TRUE,J1464=VLOOKUP(P1463,tbL!$M$37:$Q$43,IF(L1464=TRUE,2,4))),P1463,IF($P1463+1&gt;$C$12,$C$12,$P1463+1))),0)</f>
        <v>1</v>
      </c>
      <c r="Q1464" s="159">
        <f t="shared" ca="1" si="652"/>
        <v>1</v>
      </c>
      <c r="R1464" s="207">
        <f t="shared" si="674"/>
        <v>0</v>
      </c>
      <c r="S1464" s="208"/>
      <c r="T1464" s="159">
        <f t="shared" si="669"/>
        <v>0</v>
      </c>
      <c r="U1464" s="209" t="str">
        <f ca="1">IF(AND(T1464=-1,N1464=TRUE),"*",IF(AND(U1463="*",N1464=TRUE),"*",IF(AND(AND(L1464=TRUE,U1463="*"),J1464&lt;VLOOKUP(V1463+1,tbL!$M$38:$O$43,3)),"*","")))</f>
        <v/>
      </c>
      <c r="V1464" s="204">
        <f t="shared" ca="1" si="653"/>
        <v>1</v>
      </c>
      <c r="Y1464" s="159" t="str">
        <f t="shared" ca="1" si="654"/>
        <v/>
      </c>
      <c r="Z1464" s="159" t="str">
        <f t="shared" si="655"/>
        <v/>
      </c>
      <c r="AA1464" s="159">
        <f t="shared" ca="1" si="675"/>
        <v>1</v>
      </c>
      <c r="AC1464" s="161" t="str">
        <f t="shared" ca="1" si="656"/>
        <v/>
      </c>
      <c r="AD1464" s="161">
        <f t="shared" ca="1" si="657"/>
        <v>1</v>
      </c>
      <c r="AE1464" s="161" t="str">
        <f t="shared" ca="1" si="677"/>
        <v/>
      </c>
      <c r="AF1464" s="161">
        <f t="shared" ca="1" si="658"/>
        <v>1</v>
      </c>
      <c r="AG1464" s="161" t="str">
        <f t="shared" ca="1" si="659"/>
        <v/>
      </c>
      <c r="AH1464" s="161">
        <f t="shared" ca="1" si="660"/>
        <v>1</v>
      </c>
      <c r="AI1464" s="161" t="str">
        <f t="shared" ca="1" si="661"/>
        <v/>
      </c>
      <c r="AJ1464" s="161">
        <f t="shared" ca="1" si="662"/>
        <v>1</v>
      </c>
      <c r="AL1464" s="161" t="str">
        <f t="shared" ca="1" si="663"/>
        <v/>
      </c>
      <c r="AM1464" s="161">
        <f t="shared" ca="1" si="673"/>
        <v>1</v>
      </c>
      <c r="AN1464" s="161" t="str">
        <f t="shared" ca="1" si="664"/>
        <v/>
      </c>
      <c r="AO1464" s="161">
        <f t="shared" ca="1" si="672"/>
        <v>1</v>
      </c>
      <c r="AP1464" s="161" t="str">
        <f t="shared" ca="1" si="665"/>
        <v/>
      </c>
      <c r="AQ1464" s="161">
        <f t="shared" ca="1" si="670"/>
        <v>1</v>
      </c>
      <c r="AR1464" s="161" t="str">
        <f t="shared" ca="1" si="666"/>
        <v/>
      </c>
      <c r="AS1464" s="161">
        <f t="shared" ca="1" si="667"/>
        <v>1</v>
      </c>
      <c r="AT1464" s="159" t="str">
        <f t="shared" ca="1" si="676"/>
        <v/>
      </c>
      <c r="AU1464" s="210">
        <f t="shared" ca="1" si="651"/>
        <v>14</v>
      </c>
      <c r="AV1464" s="209"/>
      <c r="AW1464" s="204">
        <f t="shared" si="668"/>
        <v>18654.749999999964</v>
      </c>
      <c r="AX1464" s="159"/>
      <c r="AZ1464" s="159"/>
      <c r="BM1464" s="207"/>
      <c r="BN1464" s="212"/>
      <c r="BP1464" s="209"/>
      <c r="BQ1464" s="211"/>
      <c r="BR1464" s="211"/>
      <c r="BS1464" s="211"/>
      <c r="BT1464" s="211"/>
      <c r="BU1464" s="211"/>
      <c r="BV1464" s="211"/>
      <c r="BW1464" s="211"/>
      <c r="BX1464" s="211"/>
      <c r="BY1464" s="211"/>
      <c r="BZ1464" s="211"/>
      <c r="CA1464" s="209"/>
      <c r="CB1464" s="224"/>
      <c r="CC1464" s="204"/>
      <c r="CD1464" s="204"/>
      <c r="CE1464" s="204"/>
      <c r="CF1464" s="211"/>
      <c r="CG1464" s="211"/>
      <c r="CI1464" s="209"/>
      <c r="CJ1464" s="209"/>
      <c r="ES1464" s="165"/>
      <c r="ET1464" s="165"/>
      <c r="EU1464" s="166"/>
      <c r="EV1464" s="209"/>
      <c r="EW1464" s="211"/>
      <c r="EX1464" s="211"/>
      <c r="EY1464" s="211"/>
      <c r="EZ1464" s="211"/>
      <c r="FA1464" s="211"/>
      <c r="FD1464" s="165"/>
      <c r="FE1464" s="165"/>
      <c r="FF1464" s="166"/>
      <c r="FG1464" s="209"/>
      <c r="FH1464" s="211"/>
      <c r="FI1464" s="211"/>
      <c r="FJ1464" s="211"/>
      <c r="FK1464" s="211"/>
      <c r="FL1464" s="211"/>
    </row>
    <row r="1465" spans="9:168">
      <c r="I1465" s="221">
        <f t="shared" si="671"/>
        <v>261</v>
      </c>
      <c r="J1465" s="159">
        <f>'v-t_chart'!C1462</f>
        <v>109.5</v>
      </c>
      <c r="K1465" s="204">
        <f t="shared" ca="1" si="650"/>
        <v>320.72549999999995</v>
      </c>
      <c r="L1465" s="205" t="b">
        <f>IF('Input&amp;Output'!$C$3=10,phase_chart!C1462,IF('Input&amp;Output'!$C$3=21,phase_chart!G1462,IF('Input&amp;Output'!$C$3=22,phase_chart!K1462,IF('Input&amp;Output'!$C$3=31,phase_chart!O1462,IF('Input&amp;Output'!$C$3=32,phase_chart!S1462,"")))))</f>
        <v>0</v>
      </c>
      <c r="M1465" s="206" t="b">
        <f>IF('Input&amp;Output'!$C$3=10,phase_chart!D1462,IF('Input&amp;Output'!$C$3=21,phase_chart!H1462,IF('Input&amp;Output'!$C$3=22,phase_chart!L1462,IF('Input&amp;Output'!$C$3=31,phase_chart!P1462,IF('Input&amp;Output'!$C$3=32,phase_chart!T1462,"")))))</f>
        <v>1</v>
      </c>
      <c r="N1465" s="205" t="b">
        <f>IF('Input&amp;Output'!$C$3=10,phase_chart!E1462,IF('Input&amp;Output'!$C$3=21,phase_chart!I1462,IF('Input&amp;Output'!$C$3=22,phase_chart!M1462,IF('Input&amp;Output'!$C$3=31,phase_chart!Q1462,IF('Input&amp;Output'!$C$3=32,phase_chart!U1462,"")))))</f>
        <v>0</v>
      </c>
      <c r="P1465" s="159">
        <f ca="1">IF(NOT($J1465=0),IF($J1465&lt;IF($P1464=0,0,VLOOKUP(P1464,tbL!$M$37:$Q$43,IF(L1465=TRUE,2,4))),IF($J1465&gt;=VLOOKUP(P1464,tbL!$M$37:$Q$43,IF(L1465=TRUE,3,5)),$P1464,IF(AND(L1464=TRUE,L1465=TRUE),$P1464,$P1464-1)),IF(AND(L1465=TRUE,J1465=VLOOKUP(P1464,tbL!$M$37:$Q$43,IF(L1465=TRUE,2,4))),P1464,IF($P1464+1&gt;$C$12,$C$12,$P1464+1))),0)</f>
        <v>1</v>
      </c>
      <c r="Q1465" s="159">
        <f t="shared" ca="1" si="652"/>
        <v>1</v>
      </c>
      <c r="R1465" s="207">
        <f t="shared" si="674"/>
        <v>0</v>
      </c>
      <c r="S1465" s="208"/>
      <c r="T1465" s="159">
        <f t="shared" si="669"/>
        <v>0</v>
      </c>
      <c r="U1465" s="209" t="str">
        <f ca="1">IF(AND(T1465=-1,N1465=TRUE),"*",IF(AND(U1464="*",N1465=TRUE),"*",IF(AND(AND(L1465=TRUE,U1464="*"),J1465&lt;VLOOKUP(V1464+1,tbL!$M$38:$O$43,3)),"*","")))</f>
        <v/>
      </c>
      <c r="V1465" s="204">
        <f t="shared" ca="1" si="653"/>
        <v>1</v>
      </c>
      <c r="Y1465" s="159" t="str">
        <f t="shared" ca="1" si="654"/>
        <v/>
      </c>
      <c r="Z1465" s="159" t="str">
        <f t="shared" si="655"/>
        <v/>
      </c>
      <c r="AA1465" s="159">
        <f t="shared" ca="1" si="675"/>
        <v>1</v>
      </c>
      <c r="AC1465" s="161" t="str">
        <f t="shared" ca="1" si="656"/>
        <v/>
      </c>
      <c r="AD1465" s="161">
        <f t="shared" ca="1" si="657"/>
        <v>1</v>
      </c>
      <c r="AE1465" s="161" t="str">
        <f t="shared" ca="1" si="677"/>
        <v/>
      </c>
      <c r="AF1465" s="161">
        <f t="shared" ca="1" si="658"/>
        <v>1</v>
      </c>
      <c r="AG1465" s="161" t="str">
        <f t="shared" ca="1" si="659"/>
        <v/>
      </c>
      <c r="AH1465" s="161">
        <f t="shared" ca="1" si="660"/>
        <v>1</v>
      </c>
      <c r="AI1465" s="161" t="str">
        <f t="shared" ca="1" si="661"/>
        <v/>
      </c>
      <c r="AJ1465" s="161">
        <f t="shared" ca="1" si="662"/>
        <v>1</v>
      </c>
      <c r="AL1465" s="161" t="str">
        <f t="shared" ca="1" si="663"/>
        <v/>
      </c>
      <c r="AM1465" s="161">
        <f t="shared" ca="1" si="673"/>
        <v>1</v>
      </c>
      <c r="AN1465" s="161" t="str">
        <f t="shared" ca="1" si="664"/>
        <v/>
      </c>
      <c r="AO1465" s="161">
        <f t="shared" ca="1" si="672"/>
        <v>1</v>
      </c>
      <c r="AP1465" s="161" t="str">
        <f t="shared" ca="1" si="665"/>
        <v/>
      </c>
      <c r="AQ1465" s="161">
        <f t="shared" ca="1" si="670"/>
        <v>1</v>
      </c>
      <c r="AR1465" s="161" t="str">
        <f t="shared" ca="1" si="666"/>
        <v/>
      </c>
      <c r="AS1465" s="161">
        <f t="shared" ca="1" si="667"/>
        <v>1</v>
      </c>
      <c r="AT1465" s="159" t="str">
        <f t="shared" ca="1" si="676"/>
        <v/>
      </c>
      <c r="AU1465" s="210">
        <f t="shared" ca="1" si="651"/>
        <v>14</v>
      </c>
      <c r="AV1465" s="209"/>
      <c r="AW1465" s="204">
        <f t="shared" si="668"/>
        <v>18685.166666666631</v>
      </c>
      <c r="AX1465" s="159"/>
      <c r="AZ1465" s="159"/>
      <c r="BM1465" s="207"/>
      <c r="BN1465" s="212"/>
      <c r="BP1465" s="209"/>
      <c r="BQ1465" s="211"/>
      <c r="BR1465" s="211"/>
      <c r="BS1465" s="211"/>
      <c r="BT1465" s="211"/>
      <c r="BU1465" s="211"/>
      <c r="BV1465" s="211"/>
      <c r="BW1465" s="211"/>
      <c r="BX1465" s="211"/>
      <c r="BY1465" s="211"/>
      <c r="BZ1465" s="211"/>
      <c r="CA1465" s="209"/>
      <c r="CB1465" s="224"/>
      <c r="CC1465" s="204"/>
      <c r="CD1465" s="204"/>
      <c r="CE1465" s="204"/>
      <c r="CF1465" s="211"/>
      <c r="CG1465" s="211"/>
      <c r="CI1465" s="209"/>
      <c r="CJ1465" s="209"/>
      <c r="ES1465" s="165"/>
      <c r="ET1465" s="165"/>
      <c r="EU1465" s="166"/>
      <c r="EV1465" s="209"/>
      <c r="EW1465" s="211"/>
      <c r="EX1465" s="211"/>
      <c r="EY1465" s="211"/>
      <c r="EZ1465" s="211"/>
      <c r="FA1465" s="211"/>
      <c r="FD1465" s="165"/>
      <c r="FE1465" s="165"/>
      <c r="FF1465" s="166"/>
      <c r="FG1465" s="209"/>
      <c r="FH1465" s="211"/>
      <c r="FI1465" s="211"/>
      <c r="FJ1465" s="211"/>
      <c r="FK1465" s="211"/>
      <c r="FL1465" s="211"/>
    </row>
    <row r="1466" spans="9:168">
      <c r="I1466" s="221">
        <f t="shared" si="671"/>
        <v>262</v>
      </c>
      <c r="J1466" s="159">
        <f>'v-t_chart'!C1463</f>
        <v>109.6</v>
      </c>
      <c r="K1466" s="204">
        <f t="shared" ca="1" si="650"/>
        <v>321.01839999999999</v>
      </c>
      <c r="L1466" s="205" t="b">
        <f>IF('Input&amp;Output'!$C$3=10,phase_chart!C1463,IF('Input&amp;Output'!$C$3=21,phase_chart!G1463,IF('Input&amp;Output'!$C$3=22,phase_chart!K1463,IF('Input&amp;Output'!$C$3=31,phase_chart!O1463,IF('Input&amp;Output'!$C$3=32,phase_chart!S1463,"")))))</f>
        <v>0</v>
      </c>
      <c r="M1466" s="206" t="b">
        <f>IF('Input&amp;Output'!$C$3=10,phase_chart!D1463,IF('Input&amp;Output'!$C$3=21,phase_chart!H1463,IF('Input&amp;Output'!$C$3=22,phase_chart!L1463,IF('Input&amp;Output'!$C$3=31,phase_chart!P1463,IF('Input&amp;Output'!$C$3=32,phase_chart!T1463,"")))))</f>
        <v>1</v>
      </c>
      <c r="N1466" s="205" t="b">
        <f>IF('Input&amp;Output'!$C$3=10,phase_chart!E1463,IF('Input&amp;Output'!$C$3=21,phase_chart!I1463,IF('Input&amp;Output'!$C$3=22,phase_chart!M1463,IF('Input&amp;Output'!$C$3=31,phase_chart!Q1463,IF('Input&amp;Output'!$C$3=32,phase_chart!U1463,"")))))</f>
        <v>0</v>
      </c>
      <c r="P1466" s="159">
        <f ca="1">IF(NOT($J1466=0),IF($J1466&lt;IF($P1465=0,0,VLOOKUP(P1465,tbL!$M$37:$Q$43,IF(L1466=TRUE,2,4))),IF($J1466&gt;=VLOOKUP(P1465,tbL!$M$37:$Q$43,IF(L1466=TRUE,3,5)),$P1465,IF(AND(L1465=TRUE,L1466=TRUE),$P1465,$P1465-1)),IF(AND(L1466=TRUE,J1466=VLOOKUP(P1465,tbL!$M$37:$Q$43,IF(L1466=TRUE,2,4))),P1465,IF($P1465+1&gt;$C$12,$C$12,$P1465+1))),0)</f>
        <v>1</v>
      </c>
      <c r="Q1466" s="159">
        <f t="shared" ca="1" si="652"/>
        <v>1</v>
      </c>
      <c r="R1466" s="207">
        <f t="shared" si="674"/>
        <v>0</v>
      </c>
      <c r="S1466" s="208"/>
      <c r="T1466" s="159">
        <f t="shared" si="669"/>
        <v>0</v>
      </c>
      <c r="U1466" s="209" t="str">
        <f ca="1">IF(AND(T1466=-1,N1466=TRUE),"*",IF(AND(U1465="*",N1466=TRUE),"*",IF(AND(AND(L1466=TRUE,U1465="*"),J1466&lt;VLOOKUP(V1465+1,tbL!$M$38:$O$43,3)),"*","")))</f>
        <v/>
      </c>
      <c r="V1466" s="204">
        <f t="shared" ca="1" si="653"/>
        <v>1</v>
      </c>
      <c r="Y1466" s="159" t="str">
        <f t="shared" ca="1" si="654"/>
        <v/>
      </c>
      <c r="Z1466" s="159" t="str">
        <f t="shared" si="655"/>
        <v/>
      </c>
      <c r="AA1466" s="159">
        <f t="shared" ca="1" si="675"/>
        <v>1</v>
      </c>
      <c r="AC1466" s="161" t="str">
        <f t="shared" ca="1" si="656"/>
        <v/>
      </c>
      <c r="AD1466" s="161">
        <f t="shared" ca="1" si="657"/>
        <v>1</v>
      </c>
      <c r="AE1466" s="161" t="str">
        <f t="shared" ca="1" si="677"/>
        <v/>
      </c>
      <c r="AF1466" s="161">
        <f t="shared" ca="1" si="658"/>
        <v>1</v>
      </c>
      <c r="AG1466" s="161" t="str">
        <f t="shared" ca="1" si="659"/>
        <v/>
      </c>
      <c r="AH1466" s="161">
        <f t="shared" ca="1" si="660"/>
        <v>1</v>
      </c>
      <c r="AI1466" s="161" t="str">
        <f t="shared" ca="1" si="661"/>
        <v/>
      </c>
      <c r="AJ1466" s="161">
        <f t="shared" ca="1" si="662"/>
        <v>1</v>
      </c>
      <c r="AL1466" s="161" t="str">
        <f t="shared" ca="1" si="663"/>
        <v/>
      </c>
      <c r="AM1466" s="161">
        <f t="shared" ca="1" si="673"/>
        <v>1</v>
      </c>
      <c r="AN1466" s="161" t="str">
        <f t="shared" ca="1" si="664"/>
        <v/>
      </c>
      <c r="AO1466" s="161">
        <f t="shared" ca="1" si="672"/>
        <v>1</v>
      </c>
      <c r="AP1466" s="161" t="str">
        <f t="shared" ca="1" si="665"/>
        <v/>
      </c>
      <c r="AQ1466" s="161">
        <f t="shared" ca="1" si="670"/>
        <v>1</v>
      </c>
      <c r="AR1466" s="161" t="str">
        <f t="shared" ca="1" si="666"/>
        <v/>
      </c>
      <c r="AS1466" s="161">
        <f t="shared" ca="1" si="667"/>
        <v>1</v>
      </c>
      <c r="AT1466" s="159" t="str">
        <f t="shared" ca="1" si="676"/>
        <v/>
      </c>
      <c r="AU1466" s="210">
        <f t="shared" ca="1" si="651"/>
        <v>14</v>
      </c>
      <c r="AV1466" s="209"/>
      <c r="AW1466" s="204">
        <f t="shared" si="668"/>
        <v>18715.611111111077</v>
      </c>
      <c r="AX1466" s="159"/>
      <c r="AZ1466" s="159"/>
      <c r="BM1466" s="207"/>
      <c r="BN1466" s="212"/>
      <c r="BP1466" s="209"/>
      <c r="BQ1466" s="211"/>
      <c r="BR1466" s="211"/>
      <c r="BS1466" s="211"/>
      <c r="BT1466" s="211"/>
      <c r="BU1466" s="211"/>
      <c r="BV1466" s="211"/>
      <c r="BW1466" s="211"/>
      <c r="BX1466" s="211"/>
      <c r="BY1466" s="211"/>
      <c r="BZ1466" s="211"/>
      <c r="CA1466" s="209"/>
      <c r="CB1466" s="224"/>
      <c r="CC1466" s="204"/>
      <c r="CD1466" s="204"/>
      <c r="CE1466" s="204"/>
      <c r="CF1466" s="211"/>
      <c r="CG1466" s="211"/>
      <c r="CI1466" s="209"/>
      <c r="CJ1466" s="209"/>
      <c r="ES1466" s="165"/>
      <c r="ET1466" s="165"/>
      <c r="EU1466" s="166"/>
      <c r="EV1466" s="209"/>
      <c r="EW1466" s="211"/>
      <c r="EX1466" s="211"/>
      <c r="EY1466" s="211"/>
      <c r="EZ1466" s="211"/>
      <c r="FA1466" s="211"/>
      <c r="FD1466" s="165"/>
      <c r="FE1466" s="165"/>
      <c r="FF1466" s="166"/>
      <c r="FG1466" s="209"/>
      <c r="FH1466" s="211"/>
      <c r="FI1466" s="211"/>
      <c r="FJ1466" s="211"/>
      <c r="FK1466" s="211"/>
      <c r="FL1466" s="211"/>
    </row>
    <row r="1467" spans="9:168">
      <c r="I1467" s="221">
        <f t="shared" si="671"/>
        <v>263</v>
      </c>
      <c r="J1467" s="159">
        <f>'v-t_chart'!C1464</f>
        <v>109.8</v>
      </c>
      <c r="K1467" s="204">
        <f t="shared" ref="K1467:K1530" ca="1" si="678">IF($J1467=0,0,VLOOKUP($Q1467,$B$5:$C$11,2)*$J1467)</f>
        <v>321.60419999999999</v>
      </c>
      <c r="L1467" s="205" t="b">
        <f>IF('Input&amp;Output'!$C$3=10,phase_chart!C1464,IF('Input&amp;Output'!$C$3=21,phase_chart!G1464,IF('Input&amp;Output'!$C$3=22,phase_chart!K1464,IF('Input&amp;Output'!$C$3=31,phase_chart!O1464,IF('Input&amp;Output'!$C$3=32,phase_chart!S1464,"")))))</f>
        <v>0</v>
      </c>
      <c r="M1467" s="206" t="b">
        <f>IF('Input&amp;Output'!$C$3=10,phase_chart!D1464,IF('Input&amp;Output'!$C$3=21,phase_chart!H1464,IF('Input&amp;Output'!$C$3=22,phase_chart!L1464,IF('Input&amp;Output'!$C$3=31,phase_chart!P1464,IF('Input&amp;Output'!$C$3=32,phase_chart!T1464,"")))))</f>
        <v>1</v>
      </c>
      <c r="N1467" s="205" t="b">
        <f>IF('Input&amp;Output'!$C$3=10,phase_chart!E1464,IF('Input&amp;Output'!$C$3=21,phase_chart!I1464,IF('Input&amp;Output'!$C$3=22,phase_chart!M1464,IF('Input&amp;Output'!$C$3=31,phase_chart!Q1464,IF('Input&amp;Output'!$C$3=32,phase_chart!U1464,"")))))</f>
        <v>0</v>
      </c>
      <c r="P1467" s="159">
        <f ca="1">IF(NOT($J1467=0),IF($J1467&lt;IF($P1466=0,0,VLOOKUP(P1466,tbL!$M$37:$Q$43,IF(L1467=TRUE,2,4))),IF($J1467&gt;=VLOOKUP(P1466,tbL!$M$37:$Q$43,IF(L1467=TRUE,3,5)),$P1466,IF(AND(L1466=TRUE,L1467=TRUE),$P1466,$P1466-1)),IF(AND(L1467=TRUE,J1467=VLOOKUP(P1466,tbL!$M$37:$Q$43,IF(L1467=TRUE,2,4))),P1466,IF($P1466+1&gt;$C$12,$C$12,$P1466+1))),0)</f>
        <v>1</v>
      </c>
      <c r="Q1467" s="159">
        <f t="shared" ca="1" si="652"/>
        <v>1</v>
      </c>
      <c r="R1467" s="207">
        <f t="shared" si="674"/>
        <v>0</v>
      </c>
      <c r="S1467" s="208"/>
      <c r="T1467" s="159">
        <f t="shared" si="669"/>
        <v>0</v>
      </c>
      <c r="U1467" s="209" t="str">
        <f ca="1">IF(AND(T1467=-1,N1467=TRUE),"*",IF(AND(U1466="*",N1467=TRUE),"*",IF(AND(AND(L1467=TRUE,U1466="*"),J1467&lt;VLOOKUP(V1466+1,tbL!$M$38:$O$43,3)),"*","")))</f>
        <v/>
      </c>
      <c r="V1467" s="204">
        <f t="shared" ca="1" si="653"/>
        <v>1</v>
      </c>
      <c r="Y1467" s="159" t="str">
        <f t="shared" ca="1" si="654"/>
        <v/>
      </c>
      <c r="Z1467" s="159" t="str">
        <f t="shared" si="655"/>
        <v/>
      </c>
      <c r="AA1467" s="159">
        <f t="shared" ca="1" si="675"/>
        <v>1</v>
      </c>
      <c r="AC1467" s="161" t="str">
        <f t="shared" ca="1" si="656"/>
        <v/>
      </c>
      <c r="AD1467" s="161">
        <f t="shared" ca="1" si="657"/>
        <v>1</v>
      </c>
      <c r="AE1467" s="161" t="str">
        <f t="shared" ca="1" si="677"/>
        <v/>
      </c>
      <c r="AF1467" s="161">
        <f t="shared" ca="1" si="658"/>
        <v>1</v>
      </c>
      <c r="AG1467" s="161" t="str">
        <f t="shared" ca="1" si="659"/>
        <v/>
      </c>
      <c r="AH1467" s="161">
        <f t="shared" ca="1" si="660"/>
        <v>1</v>
      </c>
      <c r="AI1467" s="161" t="str">
        <f t="shared" ca="1" si="661"/>
        <v/>
      </c>
      <c r="AJ1467" s="161">
        <f t="shared" ca="1" si="662"/>
        <v>1</v>
      </c>
      <c r="AL1467" s="161" t="str">
        <f t="shared" ca="1" si="663"/>
        <v/>
      </c>
      <c r="AM1467" s="161">
        <f t="shared" ca="1" si="673"/>
        <v>1</v>
      </c>
      <c r="AN1467" s="161" t="str">
        <f t="shared" ca="1" si="664"/>
        <v/>
      </c>
      <c r="AO1467" s="161">
        <f t="shared" ca="1" si="672"/>
        <v>1</v>
      </c>
      <c r="AP1467" s="161" t="str">
        <f t="shared" ca="1" si="665"/>
        <v/>
      </c>
      <c r="AQ1467" s="161">
        <f t="shared" ca="1" si="670"/>
        <v>1</v>
      </c>
      <c r="AR1467" s="161" t="str">
        <f t="shared" ca="1" si="666"/>
        <v/>
      </c>
      <c r="AS1467" s="161">
        <f t="shared" ca="1" si="667"/>
        <v>1</v>
      </c>
      <c r="AT1467" s="159" t="str">
        <f t="shared" ca="1" si="676"/>
        <v/>
      </c>
      <c r="AU1467" s="210">
        <f t="shared" ca="1" si="651"/>
        <v>14</v>
      </c>
      <c r="AV1467" s="209"/>
      <c r="AW1467" s="204">
        <f t="shared" si="668"/>
        <v>18746.111111111077</v>
      </c>
      <c r="AX1467" s="159"/>
      <c r="AZ1467" s="159"/>
      <c r="BM1467" s="207"/>
      <c r="BN1467" s="212"/>
      <c r="BP1467" s="209"/>
      <c r="BQ1467" s="211"/>
      <c r="BR1467" s="211"/>
      <c r="BS1467" s="211"/>
      <c r="BT1467" s="211"/>
      <c r="BU1467" s="211"/>
      <c r="BV1467" s="211"/>
      <c r="BW1467" s="211"/>
      <c r="BX1467" s="211"/>
      <c r="BY1467" s="211"/>
      <c r="BZ1467" s="211"/>
      <c r="CA1467" s="209"/>
      <c r="CB1467" s="224"/>
      <c r="CC1467" s="204"/>
      <c r="CD1467" s="204"/>
      <c r="CE1467" s="204"/>
      <c r="CF1467" s="211"/>
      <c r="CG1467" s="211"/>
      <c r="CI1467" s="209"/>
      <c r="CJ1467" s="209"/>
      <c r="ES1467" s="165"/>
      <c r="ET1467" s="165"/>
      <c r="EU1467" s="166"/>
      <c r="EV1467" s="209"/>
      <c r="EW1467" s="211"/>
      <c r="EX1467" s="211"/>
      <c r="EY1467" s="211"/>
      <c r="EZ1467" s="211"/>
      <c r="FA1467" s="211"/>
      <c r="FD1467" s="165"/>
      <c r="FE1467" s="165"/>
      <c r="FF1467" s="166"/>
      <c r="FG1467" s="209"/>
      <c r="FH1467" s="211"/>
      <c r="FI1467" s="211"/>
      <c r="FJ1467" s="211"/>
      <c r="FK1467" s="211"/>
      <c r="FL1467" s="211"/>
    </row>
    <row r="1468" spans="9:168">
      <c r="I1468" s="221">
        <f t="shared" si="671"/>
        <v>264</v>
      </c>
      <c r="J1468" s="159">
        <f>'v-t_chart'!C1465</f>
        <v>110</v>
      </c>
      <c r="K1468" s="204">
        <f t="shared" ca="1" si="678"/>
        <v>322.19</v>
      </c>
      <c r="L1468" s="205" t="b">
        <f>IF('Input&amp;Output'!$C$3=10,phase_chart!C1465,IF('Input&amp;Output'!$C$3=21,phase_chart!G1465,IF('Input&amp;Output'!$C$3=22,phase_chart!K1465,IF('Input&amp;Output'!$C$3=31,phase_chart!O1465,IF('Input&amp;Output'!$C$3=32,phase_chart!S1465,"")))))</f>
        <v>0</v>
      </c>
      <c r="M1468" s="206" t="b">
        <f>IF('Input&amp;Output'!$C$3=10,phase_chart!D1465,IF('Input&amp;Output'!$C$3=21,phase_chart!H1465,IF('Input&amp;Output'!$C$3=22,phase_chart!L1465,IF('Input&amp;Output'!$C$3=31,phase_chart!P1465,IF('Input&amp;Output'!$C$3=32,phase_chart!T1465,"")))))</f>
        <v>1</v>
      </c>
      <c r="N1468" s="205" t="b">
        <f>IF('Input&amp;Output'!$C$3=10,phase_chart!E1465,IF('Input&amp;Output'!$C$3=21,phase_chart!I1465,IF('Input&amp;Output'!$C$3=22,phase_chart!M1465,IF('Input&amp;Output'!$C$3=31,phase_chart!Q1465,IF('Input&amp;Output'!$C$3=32,phase_chart!U1465,"")))))</f>
        <v>0</v>
      </c>
      <c r="P1468" s="159">
        <f ca="1">IF(NOT($J1468=0),IF($J1468&lt;IF($P1467=0,0,VLOOKUP(P1467,tbL!$M$37:$Q$43,IF(L1468=TRUE,2,4))),IF($J1468&gt;=VLOOKUP(P1467,tbL!$M$37:$Q$43,IF(L1468=TRUE,3,5)),$P1467,IF(AND(L1467=TRUE,L1468=TRUE),$P1467,$P1467-1)),IF(AND(L1468=TRUE,J1468=VLOOKUP(P1467,tbL!$M$37:$Q$43,IF(L1468=TRUE,2,4))),P1467,IF($P1467+1&gt;$C$12,$C$12,$P1467+1))),0)</f>
        <v>1</v>
      </c>
      <c r="Q1468" s="159">
        <f t="shared" ca="1" si="652"/>
        <v>1</v>
      </c>
      <c r="R1468" s="207">
        <f t="shared" si="674"/>
        <v>0</v>
      </c>
      <c r="S1468" s="208"/>
      <c r="T1468" s="159">
        <f t="shared" si="669"/>
        <v>0</v>
      </c>
      <c r="U1468" s="209" t="str">
        <f ca="1">IF(AND(T1468=-1,N1468=TRUE),"*",IF(AND(U1467="*",N1468=TRUE),"*",IF(AND(AND(L1468=TRUE,U1467="*"),J1468&lt;VLOOKUP(V1467+1,tbL!$M$38:$O$43,3)),"*","")))</f>
        <v/>
      </c>
      <c r="V1468" s="204">
        <f t="shared" ca="1" si="653"/>
        <v>1</v>
      </c>
      <c r="Y1468" s="159" t="str">
        <f t="shared" ca="1" si="654"/>
        <v/>
      </c>
      <c r="Z1468" s="159" t="str">
        <f t="shared" si="655"/>
        <v/>
      </c>
      <c r="AA1468" s="159">
        <f t="shared" ca="1" si="675"/>
        <v>1</v>
      </c>
      <c r="AC1468" s="161" t="str">
        <f t="shared" ca="1" si="656"/>
        <v/>
      </c>
      <c r="AD1468" s="161">
        <f t="shared" ca="1" si="657"/>
        <v>1</v>
      </c>
      <c r="AE1468" s="161" t="str">
        <f t="shared" ca="1" si="677"/>
        <v/>
      </c>
      <c r="AF1468" s="161">
        <f t="shared" ca="1" si="658"/>
        <v>1</v>
      </c>
      <c r="AG1468" s="161" t="str">
        <f t="shared" ca="1" si="659"/>
        <v/>
      </c>
      <c r="AH1468" s="161">
        <f t="shared" ca="1" si="660"/>
        <v>1</v>
      </c>
      <c r="AI1468" s="161" t="str">
        <f t="shared" ca="1" si="661"/>
        <v/>
      </c>
      <c r="AJ1468" s="161">
        <f t="shared" ca="1" si="662"/>
        <v>1</v>
      </c>
      <c r="AL1468" s="161" t="str">
        <f t="shared" ca="1" si="663"/>
        <v/>
      </c>
      <c r="AM1468" s="161">
        <f t="shared" ca="1" si="673"/>
        <v>1</v>
      </c>
      <c r="AN1468" s="161" t="str">
        <f t="shared" ca="1" si="664"/>
        <v/>
      </c>
      <c r="AO1468" s="161">
        <f t="shared" ca="1" si="672"/>
        <v>1</v>
      </c>
      <c r="AP1468" s="161" t="str">
        <f t="shared" ca="1" si="665"/>
        <v/>
      </c>
      <c r="AQ1468" s="161">
        <f t="shared" ca="1" si="670"/>
        <v>1</v>
      </c>
      <c r="AR1468" s="161" t="str">
        <f t="shared" ca="1" si="666"/>
        <v/>
      </c>
      <c r="AS1468" s="161">
        <f t="shared" ca="1" si="667"/>
        <v>1</v>
      </c>
      <c r="AT1468" s="159" t="str">
        <f t="shared" ca="1" si="676"/>
        <v/>
      </c>
      <c r="AU1468" s="210">
        <f t="shared" ca="1" si="651"/>
        <v>14</v>
      </c>
      <c r="AV1468" s="209"/>
      <c r="AW1468" s="204">
        <f t="shared" si="668"/>
        <v>18776.666666666631</v>
      </c>
      <c r="AX1468" s="159"/>
      <c r="AZ1468" s="159"/>
      <c r="BM1468" s="207"/>
      <c r="BN1468" s="212"/>
      <c r="BP1468" s="209"/>
      <c r="BQ1468" s="211"/>
      <c r="BR1468" s="211"/>
      <c r="BS1468" s="211"/>
      <c r="BT1468" s="211"/>
      <c r="BU1468" s="211"/>
      <c r="BV1468" s="211"/>
      <c r="BW1468" s="211"/>
      <c r="BX1468" s="211"/>
      <c r="BY1468" s="211"/>
      <c r="BZ1468" s="211"/>
      <c r="CA1468" s="209"/>
      <c r="CB1468" s="224"/>
      <c r="CC1468" s="204"/>
      <c r="CD1468" s="204"/>
      <c r="CE1468" s="204"/>
      <c r="CF1468" s="211"/>
      <c r="CG1468" s="211"/>
      <c r="CI1468" s="209"/>
      <c r="CJ1468" s="209"/>
      <c r="ES1468" s="165"/>
      <c r="ET1468" s="165"/>
      <c r="EU1468" s="166"/>
      <c r="EV1468" s="209"/>
      <c r="EW1468" s="211"/>
      <c r="EX1468" s="211"/>
      <c r="EY1468" s="211"/>
      <c r="EZ1468" s="211"/>
      <c r="FA1468" s="211"/>
      <c r="FD1468" s="165"/>
      <c r="FE1468" s="165"/>
      <c r="FF1468" s="166"/>
      <c r="FG1468" s="209"/>
      <c r="FH1468" s="211"/>
      <c r="FI1468" s="211"/>
      <c r="FJ1468" s="211"/>
      <c r="FK1468" s="211"/>
      <c r="FL1468" s="211"/>
    </row>
    <row r="1469" spans="9:168">
      <c r="I1469" s="221">
        <f t="shared" si="671"/>
        <v>265</v>
      </c>
      <c r="J1469" s="159">
        <f>'v-t_chart'!C1466</f>
        <v>110.2</v>
      </c>
      <c r="K1469" s="204">
        <f t="shared" ca="1" si="678"/>
        <v>322.7758</v>
      </c>
      <c r="L1469" s="205" t="b">
        <f>IF('Input&amp;Output'!$C$3=10,phase_chart!C1466,IF('Input&amp;Output'!$C$3=21,phase_chart!G1466,IF('Input&amp;Output'!$C$3=22,phase_chart!K1466,IF('Input&amp;Output'!$C$3=31,phase_chart!O1466,IF('Input&amp;Output'!$C$3=32,phase_chart!S1466,"")))))</f>
        <v>0</v>
      </c>
      <c r="M1469" s="206" t="b">
        <f>IF('Input&amp;Output'!$C$3=10,phase_chart!D1466,IF('Input&amp;Output'!$C$3=21,phase_chart!H1466,IF('Input&amp;Output'!$C$3=22,phase_chart!L1466,IF('Input&amp;Output'!$C$3=31,phase_chart!P1466,IF('Input&amp;Output'!$C$3=32,phase_chart!T1466,"")))))</f>
        <v>1</v>
      </c>
      <c r="N1469" s="205" t="b">
        <f>IF('Input&amp;Output'!$C$3=10,phase_chart!E1466,IF('Input&amp;Output'!$C$3=21,phase_chart!I1466,IF('Input&amp;Output'!$C$3=22,phase_chart!M1466,IF('Input&amp;Output'!$C$3=31,phase_chart!Q1466,IF('Input&amp;Output'!$C$3=32,phase_chart!U1466,"")))))</f>
        <v>0</v>
      </c>
      <c r="P1469" s="159">
        <f ca="1">IF(NOT($J1469=0),IF($J1469&lt;IF($P1468=0,0,VLOOKUP(P1468,tbL!$M$37:$Q$43,IF(L1469=TRUE,2,4))),IF($J1469&gt;=VLOOKUP(P1468,tbL!$M$37:$Q$43,IF(L1469=TRUE,3,5)),$P1468,IF(AND(L1468=TRUE,L1469=TRUE),$P1468,$P1468-1)),IF(AND(L1469=TRUE,J1469=VLOOKUP(P1468,tbL!$M$37:$Q$43,IF(L1469=TRUE,2,4))),P1468,IF($P1468+1&gt;$C$12,$C$12,$P1468+1))),0)</f>
        <v>1</v>
      </c>
      <c r="Q1469" s="159">
        <f t="shared" ca="1" si="652"/>
        <v>1</v>
      </c>
      <c r="R1469" s="207">
        <f t="shared" si="674"/>
        <v>0</v>
      </c>
      <c r="S1469" s="208"/>
      <c r="T1469" s="159">
        <f t="shared" si="669"/>
        <v>0</v>
      </c>
      <c r="U1469" s="209" t="str">
        <f ca="1">IF(AND(T1469=-1,N1469=TRUE),"*",IF(AND(U1468="*",N1469=TRUE),"*",IF(AND(AND(L1469=TRUE,U1468="*"),J1469&lt;VLOOKUP(V1468+1,tbL!$M$38:$O$43,3)),"*","")))</f>
        <v/>
      </c>
      <c r="V1469" s="204">
        <f t="shared" ca="1" si="653"/>
        <v>1</v>
      </c>
      <c r="Y1469" s="159" t="str">
        <f t="shared" ca="1" si="654"/>
        <v/>
      </c>
      <c r="Z1469" s="159" t="str">
        <f t="shared" si="655"/>
        <v/>
      </c>
      <c r="AA1469" s="159">
        <f t="shared" ca="1" si="675"/>
        <v>1</v>
      </c>
      <c r="AC1469" s="161" t="str">
        <f t="shared" ca="1" si="656"/>
        <v/>
      </c>
      <c r="AD1469" s="161">
        <f t="shared" ca="1" si="657"/>
        <v>1</v>
      </c>
      <c r="AE1469" s="161" t="str">
        <f t="shared" ca="1" si="677"/>
        <v/>
      </c>
      <c r="AF1469" s="161">
        <f t="shared" ca="1" si="658"/>
        <v>1</v>
      </c>
      <c r="AG1469" s="161" t="str">
        <f t="shared" ca="1" si="659"/>
        <v/>
      </c>
      <c r="AH1469" s="161">
        <f t="shared" ca="1" si="660"/>
        <v>1</v>
      </c>
      <c r="AI1469" s="161" t="str">
        <f t="shared" ca="1" si="661"/>
        <v/>
      </c>
      <c r="AJ1469" s="161">
        <f t="shared" ca="1" si="662"/>
        <v>1</v>
      </c>
      <c r="AL1469" s="161" t="str">
        <f t="shared" ca="1" si="663"/>
        <v/>
      </c>
      <c r="AM1469" s="161">
        <f t="shared" ca="1" si="673"/>
        <v>1</v>
      </c>
      <c r="AN1469" s="161" t="str">
        <f t="shared" ca="1" si="664"/>
        <v/>
      </c>
      <c r="AO1469" s="161">
        <f t="shared" ca="1" si="672"/>
        <v>1</v>
      </c>
      <c r="AP1469" s="161" t="str">
        <f t="shared" ca="1" si="665"/>
        <v/>
      </c>
      <c r="AQ1469" s="161">
        <f t="shared" ca="1" si="670"/>
        <v>1</v>
      </c>
      <c r="AR1469" s="161" t="str">
        <f t="shared" ca="1" si="666"/>
        <v/>
      </c>
      <c r="AS1469" s="161">
        <f t="shared" ca="1" si="667"/>
        <v>1</v>
      </c>
      <c r="AT1469" s="159" t="str">
        <f t="shared" ca="1" si="676"/>
        <v/>
      </c>
      <c r="AU1469" s="210">
        <f t="shared" ca="1" si="651"/>
        <v>14</v>
      </c>
      <c r="AV1469" s="209"/>
      <c r="AW1469" s="204">
        <f t="shared" si="668"/>
        <v>18807.277777777741</v>
      </c>
      <c r="AX1469" s="159"/>
      <c r="AZ1469" s="159"/>
      <c r="BM1469" s="207"/>
      <c r="BN1469" s="212"/>
      <c r="BP1469" s="209"/>
      <c r="BQ1469" s="211"/>
      <c r="BR1469" s="211"/>
      <c r="BS1469" s="211"/>
      <c r="BT1469" s="211"/>
      <c r="BU1469" s="211"/>
      <c r="BV1469" s="211"/>
      <c r="BW1469" s="211"/>
      <c r="BX1469" s="211"/>
      <c r="BY1469" s="211"/>
      <c r="BZ1469" s="211"/>
      <c r="CA1469" s="209"/>
      <c r="CB1469" s="224"/>
      <c r="CC1469" s="204"/>
      <c r="CD1469" s="204"/>
      <c r="CE1469" s="204"/>
      <c r="CF1469" s="211"/>
      <c r="CG1469" s="211"/>
      <c r="CI1469" s="209"/>
      <c r="CJ1469" s="209"/>
      <c r="ES1469" s="165"/>
      <c r="ET1469" s="165"/>
      <c r="EU1469" s="166"/>
      <c r="EV1469" s="209"/>
      <c r="EW1469" s="211"/>
      <c r="EX1469" s="211"/>
      <c r="EY1469" s="211"/>
      <c r="EZ1469" s="211"/>
      <c r="FA1469" s="211"/>
      <c r="FD1469" s="165"/>
      <c r="FE1469" s="165"/>
      <c r="FF1469" s="166"/>
      <c r="FG1469" s="209"/>
      <c r="FH1469" s="211"/>
      <c r="FI1469" s="211"/>
      <c r="FJ1469" s="211"/>
      <c r="FK1469" s="211"/>
      <c r="FL1469" s="211"/>
    </row>
    <row r="1470" spans="9:168">
      <c r="I1470" s="221">
        <f t="shared" si="671"/>
        <v>266</v>
      </c>
      <c r="J1470" s="159">
        <f>'v-t_chart'!C1467</f>
        <v>110.5</v>
      </c>
      <c r="K1470" s="204">
        <f t="shared" ca="1" si="678"/>
        <v>323.65449999999998</v>
      </c>
      <c r="L1470" s="205" t="b">
        <f>IF('Input&amp;Output'!$C$3=10,phase_chart!C1467,IF('Input&amp;Output'!$C$3=21,phase_chart!G1467,IF('Input&amp;Output'!$C$3=22,phase_chart!K1467,IF('Input&amp;Output'!$C$3=31,phase_chart!O1467,IF('Input&amp;Output'!$C$3=32,phase_chart!S1467,"")))))</f>
        <v>0</v>
      </c>
      <c r="M1470" s="206" t="b">
        <f>IF('Input&amp;Output'!$C$3=10,phase_chart!D1467,IF('Input&amp;Output'!$C$3=21,phase_chart!H1467,IF('Input&amp;Output'!$C$3=22,phase_chart!L1467,IF('Input&amp;Output'!$C$3=31,phase_chart!P1467,IF('Input&amp;Output'!$C$3=32,phase_chart!T1467,"")))))</f>
        <v>1</v>
      </c>
      <c r="N1470" s="205" t="b">
        <f>IF('Input&amp;Output'!$C$3=10,phase_chart!E1467,IF('Input&amp;Output'!$C$3=21,phase_chart!I1467,IF('Input&amp;Output'!$C$3=22,phase_chart!M1467,IF('Input&amp;Output'!$C$3=31,phase_chart!Q1467,IF('Input&amp;Output'!$C$3=32,phase_chart!U1467,"")))))</f>
        <v>0</v>
      </c>
      <c r="P1470" s="159">
        <f ca="1">IF(NOT($J1470=0),IF($J1470&lt;IF($P1469=0,0,VLOOKUP(P1469,tbL!$M$37:$Q$43,IF(L1470=TRUE,2,4))),IF($J1470&gt;=VLOOKUP(P1469,tbL!$M$37:$Q$43,IF(L1470=TRUE,3,5)),$P1469,IF(AND(L1469=TRUE,L1470=TRUE),$P1469,$P1469-1)),IF(AND(L1470=TRUE,J1470=VLOOKUP(P1469,tbL!$M$37:$Q$43,IF(L1470=TRUE,2,4))),P1469,IF($P1469+1&gt;$C$12,$C$12,$P1469+1))),0)</f>
        <v>1</v>
      </c>
      <c r="Q1470" s="159">
        <f t="shared" ca="1" si="652"/>
        <v>1</v>
      </c>
      <c r="R1470" s="207">
        <f t="shared" si="674"/>
        <v>0</v>
      </c>
      <c r="S1470" s="208"/>
      <c r="T1470" s="159">
        <f t="shared" si="669"/>
        <v>0</v>
      </c>
      <c r="U1470" s="209" t="str">
        <f ca="1">IF(AND(T1470=-1,N1470=TRUE),"*",IF(AND(U1469="*",N1470=TRUE),"*",IF(AND(AND(L1470=TRUE,U1469="*"),J1470&lt;VLOOKUP(V1469+1,tbL!$M$38:$O$43,3)),"*","")))</f>
        <v/>
      </c>
      <c r="V1470" s="204">
        <f t="shared" ca="1" si="653"/>
        <v>1</v>
      </c>
      <c r="Y1470" s="159" t="str">
        <f t="shared" ca="1" si="654"/>
        <v/>
      </c>
      <c r="Z1470" s="159" t="str">
        <f t="shared" si="655"/>
        <v/>
      </c>
      <c r="AA1470" s="159">
        <f t="shared" ca="1" si="675"/>
        <v>1</v>
      </c>
      <c r="AC1470" s="161" t="str">
        <f t="shared" ca="1" si="656"/>
        <v/>
      </c>
      <c r="AD1470" s="161">
        <f t="shared" ca="1" si="657"/>
        <v>1</v>
      </c>
      <c r="AE1470" s="161" t="str">
        <f t="shared" ca="1" si="677"/>
        <v/>
      </c>
      <c r="AF1470" s="161">
        <f t="shared" ca="1" si="658"/>
        <v>1</v>
      </c>
      <c r="AG1470" s="161" t="str">
        <f t="shared" ca="1" si="659"/>
        <v/>
      </c>
      <c r="AH1470" s="161">
        <f t="shared" ca="1" si="660"/>
        <v>1</v>
      </c>
      <c r="AI1470" s="161" t="str">
        <f t="shared" ca="1" si="661"/>
        <v/>
      </c>
      <c r="AJ1470" s="161">
        <f t="shared" ca="1" si="662"/>
        <v>1</v>
      </c>
      <c r="AL1470" s="161" t="str">
        <f t="shared" ca="1" si="663"/>
        <v/>
      </c>
      <c r="AM1470" s="161">
        <f t="shared" ca="1" si="673"/>
        <v>1</v>
      </c>
      <c r="AN1470" s="161" t="str">
        <f t="shared" ca="1" si="664"/>
        <v/>
      </c>
      <c r="AO1470" s="161">
        <f t="shared" ca="1" si="672"/>
        <v>1</v>
      </c>
      <c r="AP1470" s="161" t="str">
        <f t="shared" ca="1" si="665"/>
        <v/>
      </c>
      <c r="AQ1470" s="161">
        <f t="shared" ca="1" si="670"/>
        <v>1</v>
      </c>
      <c r="AR1470" s="161" t="str">
        <f t="shared" ca="1" si="666"/>
        <v/>
      </c>
      <c r="AS1470" s="161">
        <f t="shared" ca="1" si="667"/>
        <v>1</v>
      </c>
      <c r="AT1470" s="159" t="str">
        <f t="shared" ca="1" si="676"/>
        <v/>
      </c>
      <c r="AU1470" s="210">
        <f t="shared" ca="1" si="651"/>
        <v>14</v>
      </c>
      <c r="AV1470" s="209"/>
      <c r="AW1470" s="204">
        <f t="shared" si="668"/>
        <v>18837.972222222186</v>
      </c>
      <c r="AX1470" s="159"/>
      <c r="AZ1470" s="159"/>
      <c r="BM1470" s="207"/>
      <c r="BN1470" s="212"/>
      <c r="BP1470" s="209"/>
      <c r="BQ1470" s="211"/>
      <c r="BR1470" s="211"/>
      <c r="BS1470" s="211"/>
      <c r="BT1470" s="211"/>
      <c r="BU1470" s="211"/>
      <c r="BV1470" s="211"/>
      <c r="BW1470" s="211"/>
      <c r="BX1470" s="211"/>
      <c r="BY1470" s="211"/>
      <c r="BZ1470" s="211"/>
      <c r="CA1470" s="209"/>
      <c r="CB1470" s="224"/>
      <c r="CC1470" s="204"/>
      <c r="CD1470" s="204"/>
      <c r="CE1470" s="204"/>
      <c r="CF1470" s="211"/>
      <c r="CG1470" s="211"/>
      <c r="CI1470" s="209"/>
      <c r="CJ1470" s="209"/>
      <c r="ES1470" s="165"/>
      <c r="ET1470" s="165"/>
      <c r="EU1470" s="166"/>
      <c r="EV1470" s="209"/>
      <c r="EW1470" s="211"/>
      <c r="EX1470" s="211"/>
      <c r="EY1470" s="211"/>
      <c r="EZ1470" s="211"/>
      <c r="FA1470" s="211"/>
      <c r="FD1470" s="165"/>
      <c r="FE1470" s="165"/>
      <c r="FF1470" s="166"/>
      <c r="FG1470" s="209"/>
      <c r="FH1470" s="211"/>
      <c r="FI1470" s="211"/>
      <c r="FJ1470" s="211"/>
      <c r="FK1470" s="211"/>
      <c r="FL1470" s="211"/>
    </row>
    <row r="1471" spans="9:168">
      <c r="I1471" s="221">
        <f t="shared" si="671"/>
        <v>267</v>
      </c>
      <c r="J1471" s="159">
        <f>'v-t_chart'!C1468</f>
        <v>110.7</v>
      </c>
      <c r="K1471" s="204">
        <f t="shared" ca="1" si="678"/>
        <v>324.24029999999999</v>
      </c>
      <c r="L1471" s="205" t="b">
        <f>IF('Input&amp;Output'!$C$3=10,phase_chart!C1468,IF('Input&amp;Output'!$C$3=21,phase_chart!G1468,IF('Input&amp;Output'!$C$3=22,phase_chart!K1468,IF('Input&amp;Output'!$C$3=31,phase_chart!O1468,IF('Input&amp;Output'!$C$3=32,phase_chart!S1468,"")))))</f>
        <v>0</v>
      </c>
      <c r="M1471" s="206" t="b">
        <f>IF('Input&amp;Output'!$C$3=10,phase_chart!D1468,IF('Input&amp;Output'!$C$3=21,phase_chart!H1468,IF('Input&amp;Output'!$C$3=22,phase_chart!L1468,IF('Input&amp;Output'!$C$3=31,phase_chart!P1468,IF('Input&amp;Output'!$C$3=32,phase_chart!T1468,"")))))</f>
        <v>1</v>
      </c>
      <c r="N1471" s="205" t="b">
        <f>IF('Input&amp;Output'!$C$3=10,phase_chart!E1468,IF('Input&amp;Output'!$C$3=21,phase_chart!I1468,IF('Input&amp;Output'!$C$3=22,phase_chart!M1468,IF('Input&amp;Output'!$C$3=31,phase_chart!Q1468,IF('Input&amp;Output'!$C$3=32,phase_chart!U1468,"")))))</f>
        <v>0</v>
      </c>
      <c r="P1471" s="159">
        <f ca="1">IF(NOT($J1471=0),IF($J1471&lt;IF($P1470=0,0,VLOOKUP(P1470,tbL!$M$37:$Q$43,IF(L1471=TRUE,2,4))),IF($J1471&gt;=VLOOKUP(P1470,tbL!$M$37:$Q$43,IF(L1471=TRUE,3,5)),$P1470,IF(AND(L1470=TRUE,L1471=TRUE),$P1470,$P1470-1)),IF(AND(L1471=TRUE,J1471=VLOOKUP(P1470,tbL!$M$37:$Q$43,IF(L1471=TRUE,2,4))),P1470,IF($P1470+1&gt;$C$12,$C$12,$P1470+1))),0)</f>
        <v>1</v>
      </c>
      <c r="Q1471" s="159">
        <f t="shared" ca="1" si="652"/>
        <v>1</v>
      </c>
      <c r="R1471" s="207">
        <f t="shared" si="674"/>
        <v>0</v>
      </c>
      <c r="S1471" s="208"/>
      <c r="T1471" s="159">
        <f t="shared" si="669"/>
        <v>0</v>
      </c>
      <c r="U1471" s="209" t="str">
        <f ca="1">IF(AND(T1471=-1,N1471=TRUE),"*",IF(AND(U1470="*",N1471=TRUE),"*",IF(AND(AND(L1471=TRUE,U1470="*"),J1471&lt;VLOOKUP(V1470+1,tbL!$M$38:$O$43,3)),"*","")))</f>
        <v/>
      </c>
      <c r="V1471" s="204">
        <f t="shared" ca="1" si="653"/>
        <v>1</v>
      </c>
      <c r="Y1471" s="159" t="str">
        <f t="shared" ca="1" si="654"/>
        <v/>
      </c>
      <c r="Z1471" s="159" t="str">
        <f t="shared" si="655"/>
        <v/>
      </c>
      <c r="AA1471" s="159">
        <f t="shared" ca="1" si="675"/>
        <v>1</v>
      </c>
      <c r="AC1471" s="161" t="str">
        <f t="shared" ca="1" si="656"/>
        <v/>
      </c>
      <c r="AD1471" s="161">
        <f t="shared" ca="1" si="657"/>
        <v>1</v>
      </c>
      <c r="AE1471" s="161" t="str">
        <f t="shared" ca="1" si="677"/>
        <v/>
      </c>
      <c r="AF1471" s="161">
        <f t="shared" ca="1" si="658"/>
        <v>1</v>
      </c>
      <c r="AG1471" s="161" t="str">
        <f t="shared" ca="1" si="659"/>
        <v/>
      </c>
      <c r="AH1471" s="161">
        <f t="shared" ca="1" si="660"/>
        <v>1</v>
      </c>
      <c r="AI1471" s="161" t="str">
        <f t="shared" ca="1" si="661"/>
        <v/>
      </c>
      <c r="AJ1471" s="161">
        <f t="shared" ca="1" si="662"/>
        <v>1</v>
      </c>
      <c r="AL1471" s="161" t="str">
        <f t="shared" ca="1" si="663"/>
        <v/>
      </c>
      <c r="AM1471" s="161">
        <f t="shared" ca="1" si="673"/>
        <v>1</v>
      </c>
      <c r="AN1471" s="161" t="str">
        <f t="shared" ca="1" si="664"/>
        <v/>
      </c>
      <c r="AO1471" s="161">
        <f t="shared" ca="1" si="672"/>
        <v>1</v>
      </c>
      <c r="AP1471" s="161" t="str">
        <f t="shared" ca="1" si="665"/>
        <v/>
      </c>
      <c r="AQ1471" s="161">
        <f t="shared" ca="1" si="670"/>
        <v>1</v>
      </c>
      <c r="AR1471" s="161" t="str">
        <f t="shared" ca="1" si="666"/>
        <v/>
      </c>
      <c r="AS1471" s="161">
        <f t="shared" ca="1" si="667"/>
        <v>1</v>
      </c>
      <c r="AT1471" s="159" t="str">
        <f t="shared" ca="1" si="676"/>
        <v/>
      </c>
      <c r="AU1471" s="210">
        <f t="shared" ca="1" si="651"/>
        <v>14</v>
      </c>
      <c r="AV1471" s="209"/>
      <c r="AW1471" s="204">
        <f t="shared" si="668"/>
        <v>18868.722222222186</v>
      </c>
      <c r="AX1471" s="159"/>
      <c r="AZ1471" s="159"/>
      <c r="BM1471" s="207"/>
      <c r="BN1471" s="212"/>
      <c r="BP1471" s="209"/>
      <c r="BQ1471" s="211"/>
      <c r="BR1471" s="211"/>
      <c r="BS1471" s="211"/>
      <c r="BT1471" s="211"/>
      <c r="BU1471" s="211"/>
      <c r="BV1471" s="211"/>
      <c r="BW1471" s="211"/>
      <c r="BX1471" s="211"/>
      <c r="BY1471" s="211"/>
      <c r="BZ1471" s="211"/>
      <c r="CA1471" s="209"/>
      <c r="CB1471" s="224"/>
      <c r="CC1471" s="204"/>
      <c r="CD1471" s="204"/>
      <c r="CE1471" s="204"/>
      <c r="CF1471" s="211"/>
      <c r="CG1471" s="211"/>
      <c r="CI1471" s="209"/>
      <c r="CJ1471" s="209"/>
      <c r="ES1471" s="165"/>
      <c r="ET1471" s="165"/>
      <c r="EU1471" s="166"/>
      <c r="EV1471" s="209"/>
      <c r="EW1471" s="211"/>
      <c r="EX1471" s="211"/>
      <c r="EY1471" s="211"/>
      <c r="EZ1471" s="211"/>
      <c r="FA1471" s="211"/>
      <c r="FD1471" s="165"/>
      <c r="FE1471" s="165"/>
      <c r="FF1471" s="166"/>
      <c r="FG1471" s="209"/>
      <c r="FH1471" s="211"/>
      <c r="FI1471" s="211"/>
      <c r="FJ1471" s="211"/>
      <c r="FK1471" s="211"/>
      <c r="FL1471" s="211"/>
    </row>
    <row r="1472" spans="9:168">
      <c r="I1472" s="221">
        <f t="shared" si="671"/>
        <v>268</v>
      </c>
      <c r="J1472" s="159">
        <f>'v-t_chart'!C1469</f>
        <v>111</v>
      </c>
      <c r="K1472" s="204">
        <f t="shared" ca="1" si="678"/>
        <v>325.11899999999997</v>
      </c>
      <c r="L1472" s="205" t="b">
        <f>IF('Input&amp;Output'!$C$3=10,phase_chart!C1469,IF('Input&amp;Output'!$C$3=21,phase_chart!G1469,IF('Input&amp;Output'!$C$3=22,phase_chart!K1469,IF('Input&amp;Output'!$C$3=31,phase_chart!O1469,IF('Input&amp;Output'!$C$3=32,phase_chart!S1469,"")))))</f>
        <v>0</v>
      </c>
      <c r="M1472" s="206" t="b">
        <f>IF('Input&amp;Output'!$C$3=10,phase_chart!D1469,IF('Input&amp;Output'!$C$3=21,phase_chart!H1469,IF('Input&amp;Output'!$C$3=22,phase_chart!L1469,IF('Input&amp;Output'!$C$3=31,phase_chart!P1469,IF('Input&amp;Output'!$C$3=32,phase_chart!T1469,"")))))</f>
        <v>1</v>
      </c>
      <c r="N1472" s="205" t="b">
        <f>IF('Input&amp;Output'!$C$3=10,phase_chart!E1469,IF('Input&amp;Output'!$C$3=21,phase_chart!I1469,IF('Input&amp;Output'!$C$3=22,phase_chart!M1469,IF('Input&amp;Output'!$C$3=31,phase_chart!Q1469,IF('Input&amp;Output'!$C$3=32,phase_chart!U1469,"")))))</f>
        <v>0</v>
      </c>
      <c r="P1472" s="159">
        <f ca="1">IF(NOT($J1472=0),IF($J1472&lt;IF($P1471=0,0,VLOOKUP(P1471,tbL!$M$37:$Q$43,IF(L1472=TRUE,2,4))),IF($J1472&gt;=VLOOKUP(P1471,tbL!$M$37:$Q$43,IF(L1472=TRUE,3,5)),$P1471,IF(AND(L1471=TRUE,L1472=TRUE),$P1471,$P1471-1)),IF(AND(L1472=TRUE,J1472=VLOOKUP(P1471,tbL!$M$37:$Q$43,IF(L1472=TRUE,2,4))),P1471,IF($P1471+1&gt;$C$12,$C$12,$P1471+1))),0)</f>
        <v>1</v>
      </c>
      <c r="Q1472" s="159">
        <f t="shared" ca="1" si="652"/>
        <v>1</v>
      </c>
      <c r="R1472" s="207">
        <f t="shared" si="674"/>
        <v>0</v>
      </c>
      <c r="S1472" s="208"/>
      <c r="T1472" s="159">
        <f t="shared" si="669"/>
        <v>0</v>
      </c>
      <c r="U1472" s="209" t="str">
        <f ca="1">IF(AND(T1472=-1,N1472=TRUE),"*",IF(AND(U1471="*",N1472=TRUE),"*",IF(AND(AND(L1472=TRUE,U1471="*"),J1472&lt;VLOOKUP(V1471+1,tbL!$M$38:$O$43,3)),"*","")))</f>
        <v/>
      </c>
      <c r="V1472" s="204">
        <f t="shared" ca="1" si="653"/>
        <v>1</v>
      </c>
      <c r="Y1472" s="159" t="str">
        <f t="shared" ca="1" si="654"/>
        <v/>
      </c>
      <c r="Z1472" s="159" t="str">
        <f t="shared" si="655"/>
        <v/>
      </c>
      <c r="AA1472" s="159">
        <f t="shared" ca="1" si="675"/>
        <v>1</v>
      </c>
      <c r="AC1472" s="161" t="str">
        <f t="shared" ca="1" si="656"/>
        <v/>
      </c>
      <c r="AD1472" s="161">
        <f t="shared" ca="1" si="657"/>
        <v>1</v>
      </c>
      <c r="AE1472" s="161" t="str">
        <f t="shared" ca="1" si="677"/>
        <v/>
      </c>
      <c r="AF1472" s="161">
        <f t="shared" ca="1" si="658"/>
        <v>1</v>
      </c>
      <c r="AG1472" s="161" t="str">
        <f t="shared" ca="1" si="659"/>
        <v/>
      </c>
      <c r="AH1472" s="161">
        <f t="shared" ca="1" si="660"/>
        <v>1</v>
      </c>
      <c r="AI1472" s="161" t="str">
        <f t="shared" ca="1" si="661"/>
        <v/>
      </c>
      <c r="AJ1472" s="161">
        <f t="shared" ca="1" si="662"/>
        <v>1</v>
      </c>
      <c r="AL1472" s="161" t="str">
        <f t="shared" ca="1" si="663"/>
        <v/>
      </c>
      <c r="AM1472" s="161">
        <f t="shared" ca="1" si="673"/>
        <v>1</v>
      </c>
      <c r="AN1472" s="161" t="str">
        <f t="shared" ca="1" si="664"/>
        <v/>
      </c>
      <c r="AO1472" s="161">
        <f t="shared" ca="1" si="672"/>
        <v>1</v>
      </c>
      <c r="AP1472" s="161" t="str">
        <f t="shared" ca="1" si="665"/>
        <v/>
      </c>
      <c r="AQ1472" s="161">
        <f t="shared" ca="1" si="670"/>
        <v>1</v>
      </c>
      <c r="AR1472" s="161" t="str">
        <f t="shared" ca="1" si="666"/>
        <v/>
      </c>
      <c r="AS1472" s="161">
        <f t="shared" ca="1" si="667"/>
        <v>1</v>
      </c>
      <c r="AT1472" s="159" t="str">
        <f t="shared" ca="1" si="676"/>
        <v/>
      </c>
      <c r="AU1472" s="210">
        <f t="shared" ca="1" si="651"/>
        <v>14</v>
      </c>
      <c r="AV1472" s="209"/>
      <c r="AW1472" s="204">
        <f t="shared" si="668"/>
        <v>18899.555555555518</v>
      </c>
      <c r="AX1472" s="159"/>
      <c r="AZ1472" s="159"/>
      <c r="BM1472" s="207"/>
      <c r="BN1472" s="212"/>
      <c r="BP1472" s="209"/>
      <c r="BQ1472" s="211"/>
      <c r="BR1472" s="211"/>
      <c r="BS1472" s="211"/>
      <c r="BT1472" s="211"/>
      <c r="BU1472" s="211"/>
      <c r="BV1472" s="211"/>
      <c r="BW1472" s="211"/>
      <c r="BX1472" s="211"/>
      <c r="BY1472" s="211"/>
      <c r="BZ1472" s="211"/>
      <c r="CA1472" s="209"/>
      <c r="CB1472" s="224"/>
      <c r="CC1472" s="204"/>
      <c r="CD1472" s="204"/>
      <c r="CE1472" s="204"/>
      <c r="CF1472" s="211"/>
      <c r="CG1472" s="211"/>
      <c r="CI1472" s="209"/>
      <c r="CJ1472" s="209"/>
      <c r="ES1472" s="165"/>
      <c r="ET1472" s="165"/>
      <c r="EU1472" s="166"/>
      <c r="EV1472" s="209"/>
      <c r="EW1472" s="211"/>
      <c r="EX1472" s="211"/>
      <c r="EY1472" s="211"/>
      <c r="EZ1472" s="211"/>
      <c r="FA1472" s="211"/>
      <c r="FD1472" s="165"/>
      <c r="FE1472" s="165"/>
      <c r="FF1472" s="166"/>
      <c r="FG1472" s="209"/>
      <c r="FH1472" s="211"/>
      <c r="FI1472" s="211"/>
      <c r="FJ1472" s="211"/>
      <c r="FK1472" s="211"/>
      <c r="FL1472" s="211"/>
    </row>
    <row r="1473" spans="9:168">
      <c r="I1473" s="221">
        <f t="shared" si="671"/>
        <v>269</v>
      </c>
      <c r="J1473" s="159">
        <f>'v-t_chart'!C1470</f>
        <v>111.1</v>
      </c>
      <c r="K1473" s="204">
        <f t="shared" ca="1" si="678"/>
        <v>325.41189999999995</v>
      </c>
      <c r="L1473" s="205" t="b">
        <f>IF('Input&amp;Output'!$C$3=10,phase_chart!C1470,IF('Input&amp;Output'!$C$3=21,phase_chart!G1470,IF('Input&amp;Output'!$C$3=22,phase_chart!K1470,IF('Input&amp;Output'!$C$3=31,phase_chart!O1470,IF('Input&amp;Output'!$C$3=32,phase_chart!S1470,"")))))</f>
        <v>0</v>
      </c>
      <c r="M1473" s="206" t="b">
        <f>IF('Input&amp;Output'!$C$3=10,phase_chart!D1470,IF('Input&amp;Output'!$C$3=21,phase_chart!H1470,IF('Input&amp;Output'!$C$3=22,phase_chart!L1470,IF('Input&amp;Output'!$C$3=31,phase_chart!P1470,IF('Input&amp;Output'!$C$3=32,phase_chart!T1470,"")))))</f>
        <v>1</v>
      </c>
      <c r="N1473" s="205" t="b">
        <f>IF('Input&amp;Output'!$C$3=10,phase_chart!E1470,IF('Input&amp;Output'!$C$3=21,phase_chart!I1470,IF('Input&amp;Output'!$C$3=22,phase_chart!M1470,IF('Input&amp;Output'!$C$3=31,phase_chart!Q1470,IF('Input&amp;Output'!$C$3=32,phase_chart!U1470,"")))))</f>
        <v>0</v>
      </c>
      <c r="P1473" s="159">
        <f ca="1">IF(NOT($J1473=0),IF($J1473&lt;IF($P1472=0,0,VLOOKUP(P1472,tbL!$M$37:$Q$43,IF(L1473=TRUE,2,4))),IF($J1473&gt;=VLOOKUP(P1472,tbL!$M$37:$Q$43,IF(L1473=TRUE,3,5)),$P1472,IF(AND(L1472=TRUE,L1473=TRUE),$P1472,$P1472-1)),IF(AND(L1473=TRUE,J1473=VLOOKUP(P1472,tbL!$M$37:$Q$43,IF(L1473=TRUE,2,4))),P1472,IF($P1472+1&gt;$C$12,$C$12,$P1472+1))),0)</f>
        <v>1</v>
      </c>
      <c r="Q1473" s="159">
        <f t="shared" ca="1" si="652"/>
        <v>1</v>
      </c>
      <c r="R1473" s="207">
        <f t="shared" si="674"/>
        <v>0</v>
      </c>
      <c r="S1473" s="208"/>
      <c r="T1473" s="159">
        <f t="shared" si="669"/>
        <v>0</v>
      </c>
      <c r="U1473" s="209" t="str">
        <f ca="1">IF(AND(T1473=-1,N1473=TRUE),"*",IF(AND(U1472="*",N1473=TRUE),"*",IF(AND(AND(L1473=TRUE,U1472="*"),J1473&lt;VLOOKUP(V1472+1,tbL!$M$38:$O$43,3)),"*","")))</f>
        <v/>
      </c>
      <c r="V1473" s="204">
        <f t="shared" ca="1" si="653"/>
        <v>1</v>
      </c>
      <c r="Y1473" s="159" t="str">
        <f t="shared" ca="1" si="654"/>
        <v/>
      </c>
      <c r="Z1473" s="159" t="str">
        <f t="shared" si="655"/>
        <v/>
      </c>
      <c r="AA1473" s="159">
        <f t="shared" ca="1" si="675"/>
        <v>1</v>
      </c>
      <c r="AC1473" s="161" t="str">
        <f t="shared" ca="1" si="656"/>
        <v/>
      </c>
      <c r="AD1473" s="161">
        <f t="shared" ca="1" si="657"/>
        <v>1</v>
      </c>
      <c r="AE1473" s="161" t="str">
        <f t="shared" ca="1" si="677"/>
        <v/>
      </c>
      <c r="AF1473" s="161">
        <f t="shared" ca="1" si="658"/>
        <v>1</v>
      </c>
      <c r="AG1473" s="161" t="str">
        <f t="shared" ca="1" si="659"/>
        <v/>
      </c>
      <c r="AH1473" s="161">
        <f t="shared" ca="1" si="660"/>
        <v>1</v>
      </c>
      <c r="AI1473" s="161" t="str">
        <f t="shared" ca="1" si="661"/>
        <v/>
      </c>
      <c r="AJ1473" s="161">
        <f t="shared" ca="1" si="662"/>
        <v>1</v>
      </c>
      <c r="AL1473" s="161" t="str">
        <f t="shared" ca="1" si="663"/>
        <v/>
      </c>
      <c r="AM1473" s="161">
        <f t="shared" ca="1" si="673"/>
        <v>1</v>
      </c>
      <c r="AN1473" s="161" t="str">
        <f t="shared" ca="1" si="664"/>
        <v/>
      </c>
      <c r="AO1473" s="161">
        <f t="shared" ca="1" si="672"/>
        <v>1</v>
      </c>
      <c r="AP1473" s="161" t="str">
        <f t="shared" ca="1" si="665"/>
        <v/>
      </c>
      <c r="AQ1473" s="161">
        <f t="shared" ca="1" si="670"/>
        <v>1</v>
      </c>
      <c r="AR1473" s="161" t="str">
        <f t="shared" ca="1" si="666"/>
        <v/>
      </c>
      <c r="AS1473" s="161">
        <f t="shared" ca="1" si="667"/>
        <v>1</v>
      </c>
      <c r="AT1473" s="159" t="str">
        <f t="shared" ca="1" si="676"/>
        <v/>
      </c>
      <c r="AU1473" s="210">
        <f t="shared" ca="1" si="651"/>
        <v>14</v>
      </c>
      <c r="AV1473" s="209"/>
      <c r="AW1473" s="204">
        <f t="shared" si="668"/>
        <v>18930.416666666628</v>
      </c>
      <c r="AX1473" s="159"/>
      <c r="AZ1473" s="159"/>
      <c r="BM1473" s="207"/>
      <c r="BN1473" s="212"/>
      <c r="BP1473" s="209"/>
      <c r="BQ1473" s="211"/>
      <c r="BR1473" s="211"/>
      <c r="BS1473" s="211"/>
      <c r="BT1473" s="211"/>
      <c r="BU1473" s="211"/>
      <c r="BV1473" s="211"/>
      <c r="BW1473" s="211"/>
      <c r="BX1473" s="211"/>
      <c r="BY1473" s="211"/>
      <c r="BZ1473" s="211"/>
      <c r="CA1473" s="209"/>
      <c r="CB1473" s="224"/>
      <c r="CC1473" s="204"/>
      <c r="CD1473" s="204"/>
      <c r="CE1473" s="204"/>
      <c r="CF1473" s="211"/>
      <c r="CG1473" s="211"/>
      <c r="CI1473" s="209"/>
      <c r="CJ1473" s="209"/>
      <c r="ES1473" s="165"/>
      <c r="ET1473" s="165"/>
      <c r="EU1473" s="166"/>
      <c r="EV1473" s="209"/>
      <c r="EW1473" s="211"/>
      <c r="EX1473" s="211"/>
      <c r="EY1473" s="211"/>
      <c r="EZ1473" s="211"/>
      <c r="FA1473" s="211"/>
      <c r="FD1473" s="165"/>
      <c r="FE1473" s="165"/>
      <c r="FF1473" s="166"/>
      <c r="FG1473" s="209"/>
      <c r="FH1473" s="211"/>
      <c r="FI1473" s="211"/>
      <c r="FJ1473" s="211"/>
      <c r="FK1473" s="211"/>
      <c r="FL1473" s="211"/>
    </row>
    <row r="1474" spans="9:168">
      <c r="I1474" s="221">
        <f t="shared" si="671"/>
        <v>270</v>
      </c>
      <c r="J1474" s="159">
        <f>'v-t_chart'!C1471</f>
        <v>111.2</v>
      </c>
      <c r="K1474" s="204">
        <f t="shared" ca="1" si="678"/>
        <v>325.70479999999998</v>
      </c>
      <c r="L1474" s="205" t="b">
        <f>IF('Input&amp;Output'!$C$3=10,phase_chart!C1471,IF('Input&amp;Output'!$C$3=21,phase_chart!G1471,IF('Input&amp;Output'!$C$3=22,phase_chart!K1471,IF('Input&amp;Output'!$C$3=31,phase_chart!O1471,IF('Input&amp;Output'!$C$3=32,phase_chart!S1471,"")))))</f>
        <v>0</v>
      </c>
      <c r="M1474" s="206" t="b">
        <f>IF('Input&amp;Output'!$C$3=10,phase_chart!D1471,IF('Input&amp;Output'!$C$3=21,phase_chart!H1471,IF('Input&amp;Output'!$C$3=22,phase_chart!L1471,IF('Input&amp;Output'!$C$3=31,phase_chart!P1471,IF('Input&amp;Output'!$C$3=32,phase_chart!T1471,"")))))</f>
        <v>1</v>
      </c>
      <c r="N1474" s="205" t="b">
        <f>IF('Input&amp;Output'!$C$3=10,phase_chart!E1471,IF('Input&amp;Output'!$C$3=21,phase_chart!I1471,IF('Input&amp;Output'!$C$3=22,phase_chart!M1471,IF('Input&amp;Output'!$C$3=31,phase_chart!Q1471,IF('Input&amp;Output'!$C$3=32,phase_chart!U1471,"")))))</f>
        <v>0</v>
      </c>
      <c r="P1474" s="159">
        <f ca="1">IF(NOT($J1474=0),IF($J1474&lt;IF($P1473=0,0,VLOOKUP(P1473,tbL!$M$37:$Q$43,IF(L1474=TRUE,2,4))),IF($J1474&gt;=VLOOKUP(P1473,tbL!$M$37:$Q$43,IF(L1474=TRUE,3,5)),$P1473,IF(AND(L1473=TRUE,L1474=TRUE),$P1473,$P1473-1)),IF(AND(L1474=TRUE,J1474=VLOOKUP(P1473,tbL!$M$37:$Q$43,IF(L1474=TRUE,2,4))),P1473,IF($P1473+1&gt;$C$12,$C$12,$P1473+1))),0)</f>
        <v>1</v>
      </c>
      <c r="Q1474" s="159">
        <f t="shared" ca="1" si="652"/>
        <v>1</v>
      </c>
      <c r="R1474" s="207">
        <f t="shared" si="674"/>
        <v>0</v>
      </c>
      <c r="S1474" s="208"/>
      <c r="T1474" s="159">
        <f t="shared" si="669"/>
        <v>0</v>
      </c>
      <c r="U1474" s="209" t="str">
        <f ca="1">IF(AND(T1474=-1,N1474=TRUE),"*",IF(AND(U1473="*",N1474=TRUE),"*",IF(AND(AND(L1474=TRUE,U1473="*"),J1474&lt;VLOOKUP(V1473+1,tbL!$M$38:$O$43,3)),"*","")))</f>
        <v/>
      </c>
      <c r="V1474" s="204">
        <f t="shared" ca="1" si="653"/>
        <v>1</v>
      </c>
      <c r="Y1474" s="159" t="str">
        <f t="shared" ca="1" si="654"/>
        <v/>
      </c>
      <c r="Z1474" s="159" t="str">
        <f t="shared" si="655"/>
        <v/>
      </c>
      <c r="AA1474" s="159">
        <f t="shared" ca="1" si="675"/>
        <v>1</v>
      </c>
      <c r="AC1474" s="161" t="str">
        <f t="shared" ca="1" si="656"/>
        <v/>
      </c>
      <c r="AD1474" s="161">
        <f t="shared" ca="1" si="657"/>
        <v>1</v>
      </c>
      <c r="AE1474" s="161" t="str">
        <f t="shared" ca="1" si="677"/>
        <v/>
      </c>
      <c r="AF1474" s="161">
        <f t="shared" ca="1" si="658"/>
        <v>1</v>
      </c>
      <c r="AG1474" s="161" t="str">
        <f t="shared" ca="1" si="659"/>
        <v/>
      </c>
      <c r="AH1474" s="161">
        <f t="shared" ca="1" si="660"/>
        <v>1</v>
      </c>
      <c r="AI1474" s="161" t="str">
        <f t="shared" ca="1" si="661"/>
        <v/>
      </c>
      <c r="AJ1474" s="161">
        <f t="shared" ca="1" si="662"/>
        <v>1</v>
      </c>
      <c r="AL1474" s="161" t="str">
        <f t="shared" ca="1" si="663"/>
        <v/>
      </c>
      <c r="AM1474" s="161">
        <f t="shared" ca="1" si="673"/>
        <v>1</v>
      </c>
      <c r="AN1474" s="161" t="str">
        <f t="shared" ca="1" si="664"/>
        <v/>
      </c>
      <c r="AO1474" s="161">
        <f t="shared" ca="1" si="672"/>
        <v>1</v>
      </c>
      <c r="AP1474" s="161" t="str">
        <f t="shared" ca="1" si="665"/>
        <v/>
      </c>
      <c r="AQ1474" s="161">
        <f t="shared" ca="1" si="670"/>
        <v>1</v>
      </c>
      <c r="AR1474" s="161" t="str">
        <f t="shared" ca="1" si="666"/>
        <v/>
      </c>
      <c r="AS1474" s="161">
        <f t="shared" ca="1" si="667"/>
        <v>1</v>
      </c>
      <c r="AT1474" s="159" t="str">
        <f t="shared" ca="1" si="676"/>
        <v/>
      </c>
      <c r="AU1474" s="210">
        <f t="shared" ca="1" si="651"/>
        <v>14</v>
      </c>
      <c r="AV1474" s="209"/>
      <c r="AW1474" s="204">
        <f t="shared" si="668"/>
        <v>18961.305555555518</v>
      </c>
      <c r="AX1474" s="159"/>
      <c r="AZ1474" s="159"/>
      <c r="BM1474" s="207"/>
      <c r="BN1474" s="212"/>
      <c r="BP1474" s="209"/>
      <c r="BQ1474" s="211"/>
      <c r="BR1474" s="211"/>
      <c r="BS1474" s="211"/>
      <c r="BT1474" s="211"/>
      <c r="BU1474" s="211"/>
      <c r="BV1474" s="211"/>
      <c r="BW1474" s="211"/>
      <c r="BX1474" s="211"/>
      <c r="BY1474" s="211"/>
      <c r="BZ1474" s="211"/>
      <c r="CA1474" s="209"/>
      <c r="CB1474" s="224"/>
      <c r="CC1474" s="204"/>
      <c r="CD1474" s="204"/>
      <c r="CE1474" s="204"/>
      <c r="CF1474" s="211"/>
      <c r="CG1474" s="211"/>
      <c r="CI1474" s="209"/>
      <c r="CJ1474" s="209"/>
      <c r="ES1474" s="165"/>
      <c r="ET1474" s="165"/>
      <c r="EU1474" s="166"/>
      <c r="EV1474" s="209"/>
      <c r="EW1474" s="211"/>
      <c r="EX1474" s="211"/>
      <c r="EY1474" s="211"/>
      <c r="EZ1474" s="211"/>
      <c r="FA1474" s="211"/>
      <c r="FD1474" s="165"/>
      <c r="FE1474" s="165"/>
      <c r="FF1474" s="166"/>
      <c r="FG1474" s="209"/>
      <c r="FH1474" s="211"/>
      <c r="FI1474" s="211"/>
      <c r="FJ1474" s="211"/>
      <c r="FK1474" s="211"/>
      <c r="FL1474" s="211"/>
    </row>
    <row r="1475" spans="9:168">
      <c r="I1475" s="221">
        <f t="shared" si="671"/>
        <v>271</v>
      </c>
      <c r="J1475" s="159">
        <f>'v-t_chart'!C1472</f>
        <v>111.3</v>
      </c>
      <c r="K1475" s="204">
        <f t="shared" ca="1" si="678"/>
        <v>325.99769999999995</v>
      </c>
      <c r="L1475" s="205" t="b">
        <f>IF('Input&amp;Output'!$C$3=10,phase_chart!C1472,IF('Input&amp;Output'!$C$3=21,phase_chart!G1472,IF('Input&amp;Output'!$C$3=22,phase_chart!K1472,IF('Input&amp;Output'!$C$3=31,phase_chart!O1472,IF('Input&amp;Output'!$C$3=32,phase_chart!S1472,"")))))</f>
        <v>0</v>
      </c>
      <c r="M1475" s="206" t="b">
        <f>IF('Input&amp;Output'!$C$3=10,phase_chart!D1472,IF('Input&amp;Output'!$C$3=21,phase_chart!H1472,IF('Input&amp;Output'!$C$3=22,phase_chart!L1472,IF('Input&amp;Output'!$C$3=31,phase_chart!P1472,IF('Input&amp;Output'!$C$3=32,phase_chart!T1472,"")))))</f>
        <v>1</v>
      </c>
      <c r="N1475" s="205" t="b">
        <f>IF('Input&amp;Output'!$C$3=10,phase_chart!E1472,IF('Input&amp;Output'!$C$3=21,phase_chart!I1472,IF('Input&amp;Output'!$C$3=22,phase_chart!M1472,IF('Input&amp;Output'!$C$3=31,phase_chart!Q1472,IF('Input&amp;Output'!$C$3=32,phase_chart!U1472,"")))))</f>
        <v>0</v>
      </c>
      <c r="P1475" s="159">
        <f ca="1">IF(NOT($J1475=0),IF($J1475&lt;IF($P1474=0,0,VLOOKUP(P1474,tbL!$M$37:$Q$43,IF(L1475=TRUE,2,4))),IF($J1475&gt;=VLOOKUP(P1474,tbL!$M$37:$Q$43,IF(L1475=TRUE,3,5)),$P1474,IF(AND(L1474=TRUE,L1475=TRUE),$P1474,$P1474-1)),IF(AND(L1475=TRUE,J1475=VLOOKUP(P1474,tbL!$M$37:$Q$43,IF(L1475=TRUE,2,4))),P1474,IF($P1474+1&gt;$C$12,$C$12,$P1474+1))),0)</f>
        <v>1</v>
      </c>
      <c r="Q1475" s="159">
        <f t="shared" ca="1" si="652"/>
        <v>1</v>
      </c>
      <c r="R1475" s="207">
        <f t="shared" si="674"/>
        <v>0</v>
      </c>
      <c r="S1475" s="208"/>
      <c r="T1475" s="159">
        <f t="shared" si="669"/>
        <v>0</v>
      </c>
      <c r="U1475" s="209" t="str">
        <f ca="1">IF(AND(T1475=-1,N1475=TRUE),"*",IF(AND(U1474="*",N1475=TRUE),"*",IF(AND(AND(L1475=TRUE,U1474="*"),J1475&lt;VLOOKUP(V1474+1,tbL!$M$38:$O$43,3)),"*","")))</f>
        <v/>
      </c>
      <c r="V1475" s="204">
        <f t="shared" ca="1" si="653"/>
        <v>1</v>
      </c>
      <c r="Y1475" s="159" t="str">
        <f t="shared" ca="1" si="654"/>
        <v/>
      </c>
      <c r="Z1475" s="159" t="str">
        <f t="shared" si="655"/>
        <v/>
      </c>
      <c r="AA1475" s="159">
        <f t="shared" ca="1" si="675"/>
        <v>1</v>
      </c>
      <c r="AC1475" s="161" t="str">
        <f t="shared" ca="1" si="656"/>
        <v/>
      </c>
      <c r="AD1475" s="161">
        <f t="shared" ca="1" si="657"/>
        <v>1</v>
      </c>
      <c r="AE1475" s="161" t="str">
        <f t="shared" ca="1" si="677"/>
        <v/>
      </c>
      <c r="AF1475" s="161">
        <f t="shared" ca="1" si="658"/>
        <v>1</v>
      </c>
      <c r="AG1475" s="161" t="str">
        <f t="shared" ca="1" si="659"/>
        <v/>
      </c>
      <c r="AH1475" s="161">
        <f t="shared" ca="1" si="660"/>
        <v>1</v>
      </c>
      <c r="AI1475" s="161" t="str">
        <f t="shared" ca="1" si="661"/>
        <v/>
      </c>
      <c r="AJ1475" s="161">
        <f t="shared" ca="1" si="662"/>
        <v>1</v>
      </c>
      <c r="AL1475" s="161" t="str">
        <f t="shared" ca="1" si="663"/>
        <v/>
      </c>
      <c r="AM1475" s="161">
        <f t="shared" ca="1" si="673"/>
        <v>1</v>
      </c>
      <c r="AN1475" s="161" t="str">
        <f t="shared" ca="1" si="664"/>
        <v/>
      </c>
      <c r="AO1475" s="161">
        <f t="shared" ca="1" si="672"/>
        <v>1</v>
      </c>
      <c r="AP1475" s="161" t="str">
        <f t="shared" ca="1" si="665"/>
        <v/>
      </c>
      <c r="AQ1475" s="161">
        <f t="shared" ca="1" si="670"/>
        <v>1</v>
      </c>
      <c r="AR1475" s="161" t="str">
        <f t="shared" ca="1" si="666"/>
        <v/>
      </c>
      <c r="AS1475" s="161">
        <f t="shared" ca="1" si="667"/>
        <v>1</v>
      </c>
      <c r="AT1475" s="159" t="str">
        <f t="shared" ca="1" si="676"/>
        <v/>
      </c>
      <c r="AU1475" s="210">
        <f t="shared" ca="1" si="651"/>
        <v>14</v>
      </c>
      <c r="AV1475" s="209"/>
      <c r="AW1475" s="204">
        <f t="shared" si="668"/>
        <v>18992.222222222186</v>
      </c>
      <c r="AX1475" s="159"/>
      <c r="AZ1475" s="159"/>
      <c r="BM1475" s="207"/>
      <c r="BN1475" s="212"/>
      <c r="BP1475" s="209"/>
      <c r="BQ1475" s="211"/>
      <c r="BR1475" s="211"/>
      <c r="BS1475" s="211"/>
      <c r="BT1475" s="211"/>
      <c r="BU1475" s="211"/>
      <c r="BV1475" s="211"/>
      <c r="BW1475" s="211"/>
      <c r="BX1475" s="211"/>
      <c r="BY1475" s="211"/>
      <c r="BZ1475" s="211"/>
      <c r="CA1475" s="209"/>
      <c r="CB1475" s="224"/>
      <c r="CC1475" s="204"/>
      <c r="CD1475" s="204"/>
      <c r="CE1475" s="204"/>
      <c r="CF1475" s="211"/>
      <c r="CG1475" s="211"/>
      <c r="CI1475" s="209"/>
      <c r="CJ1475" s="209"/>
      <c r="ES1475" s="165"/>
      <c r="ET1475" s="165"/>
      <c r="EU1475" s="166"/>
      <c r="EV1475" s="209"/>
      <c r="EW1475" s="211"/>
      <c r="EX1475" s="211"/>
      <c r="EY1475" s="211"/>
      <c r="EZ1475" s="211"/>
      <c r="FA1475" s="211"/>
      <c r="FD1475" s="165"/>
      <c r="FE1475" s="165"/>
      <c r="FF1475" s="166"/>
      <c r="FG1475" s="209"/>
      <c r="FH1475" s="211"/>
      <c r="FI1475" s="211"/>
      <c r="FJ1475" s="211"/>
      <c r="FK1475" s="211"/>
      <c r="FL1475" s="211"/>
    </row>
    <row r="1476" spans="9:168">
      <c r="I1476" s="221">
        <f t="shared" si="671"/>
        <v>272</v>
      </c>
      <c r="J1476" s="159">
        <f>'v-t_chart'!C1473</f>
        <v>111.3</v>
      </c>
      <c r="K1476" s="204">
        <f t="shared" ca="1" si="678"/>
        <v>325.99769999999995</v>
      </c>
      <c r="L1476" s="205" t="b">
        <f>IF('Input&amp;Output'!$C$3=10,phase_chart!C1473,IF('Input&amp;Output'!$C$3=21,phase_chart!G1473,IF('Input&amp;Output'!$C$3=22,phase_chart!K1473,IF('Input&amp;Output'!$C$3=31,phase_chart!O1473,IF('Input&amp;Output'!$C$3=32,phase_chart!S1473,"")))))</f>
        <v>0</v>
      </c>
      <c r="M1476" s="206" t="b">
        <f>IF('Input&amp;Output'!$C$3=10,phase_chart!D1473,IF('Input&amp;Output'!$C$3=21,phase_chart!H1473,IF('Input&amp;Output'!$C$3=22,phase_chart!L1473,IF('Input&amp;Output'!$C$3=31,phase_chart!P1473,IF('Input&amp;Output'!$C$3=32,phase_chart!T1473,"")))))</f>
        <v>1</v>
      </c>
      <c r="N1476" s="205" t="b">
        <f>IF('Input&amp;Output'!$C$3=10,phase_chart!E1473,IF('Input&amp;Output'!$C$3=21,phase_chart!I1473,IF('Input&amp;Output'!$C$3=22,phase_chart!M1473,IF('Input&amp;Output'!$C$3=31,phase_chart!Q1473,IF('Input&amp;Output'!$C$3=32,phase_chart!U1473,"")))))</f>
        <v>0</v>
      </c>
      <c r="P1476" s="159">
        <f ca="1">IF(NOT($J1476=0),IF($J1476&lt;IF($P1475=0,0,VLOOKUP(P1475,tbL!$M$37:$Q$43,IF(L1476=TRUE,2,4))),IF($J1476&gt;=VLOOKUP(P1475,tbL!$M$37:$Q$43,IF(L1476=TRUE,3,5)),$P1475,IF(AND(L1475=TRUE,L1476=TRUE),$P1475,$P1475-1)),IF(AND(L1476=TRUE,J1476=VLOOKUP(P1475,tbL!$M$37:$Q$43,IF(L1476=TRUE,2,4))),P1475,IF($P1475+1&gt;$C$12,$C$12,$P1475+1))),0)</f>
        <v>1</v>
      </c>
      <c r="Q1476" s="159">
        <f t="shared" ca="1" si="652"/>
        <v>1</v>
      </c>
      <c r="R1476" s="207">
        <f t="shared" si="674"/>
        <v>0</v>
      </c>
      <c r="S1476" s="208"/>
      <c r="T1476" s="159">
        <f t="shared" si="669"/>
        <v>0</v>
      </c>
      <c r="U1476" s="209" t="str">
        <f ca="1">IF(AND(T1476=-1,N1476=TRUE),"*",IF(AND(U1475="*",N1476=TRUE),"*",IF(AND(AND(L1476=TRUE,U1475="*"),J1476&lt;VLOOKUP(V1475+1,tbL!$M$38:$O$43,3)),"*","")))</f>
        <v/>
      </c>
      <c r="V1476" s="204">
        <f t="shared" ca="1" si="653"/>
        <v>1</v>
      </c>
      <c r="Y1476" s="159" t="str">
        <f t="shared" ca="1" si="654"/>
        <v/>
      </c>
      <c r="Z1476" s="159" t="str">
        <f t="shared" si="655"/>
        <v/>
      </c>
      <c r="AA1476" s="159">
        <f t="shared" ca="1" si="675"/>
        <v>1</v>
      </c>
      <c r="AC1476" s="161" t="str">
        <f t="shared" ca="1" si="656"/>
        <v/>
      </c>
      <c r="AD1476" s="161">
        <f t="shared" ca="1" si="657"/>
        <v>1</v>
      </c>
      <c r="AE1476" s="161" t="str">
        <f t="shared" ca="1" si="677"/>
        <v/>
      </c>
      <c r="AF1476" s="161">
        <f t="shared" ca="1" si="658"/>
        <v>1</v>
      </c>
      <c r="AG1476" s="161" t="str">
        <f t="shared" ca="1" si="659"/>
        <v/>
      </c>
      <c r="AH1476" s="161">
        <f t="shared" ca="1" si="660"/>
        <v>1</v>
      </c>
      <c r="AI1476" s="161" t="str">
        <f t="shared" ca="1" si="661"/>
        <v/>
      </c>
      <c r="AJ1476" s="161">
        <f t="shared" ca="1" si="662"/>
        <v>1</v>
      </c>
      <c r="AL1476" s="161" t="str">
        <f t="shared" ca="1" si="663"/>
        <v/>
      </c>
      <c r="AM1476" s="161">
        <f t="shared" ca="1" si="673"/>
        <v>1</v>
      </c>
      <c r="AN1476" s="161" t="str">
        <f t="shared" ca="1" si="664"/>
        <v/>
      </c>
      <c r="AO1476" s="161">
        <f t="shared" ca="1" si="672"/>
        <v>1</v>
      </c>
      <c r="AP1476" s="161" t="str">
        <f t="shared" ca="1" si="665"/>
        <v/>
      </c>
      <c r="AQ1476" s="161">
        <f t="shared" ca="1" si="670"/>
        <v>1</v>
      </c>
      <c r="AR1476" s="161" t="str">
        <f t="shared" ca="1" si="666"/>
        <v/>
      </c>
      <c r="AS1476" s="161">
        <f t="shared" ca="1" si="667"/>
        <v>1</v>
      </c>
      <c r="AT1476" s="159" t="str">
        <f t="shared" ca="1" si="676"/>
        <v/>
      </c>
      <c r="AU1476" s="210">
        <f t="shared" ref="AU1476:AU1539" ca="1" si="679">IF(Y1476=0,$C$17/100,IF(OR(K1476&lt;$C$17,AA1476=0),$C$17/100,(VLOOKUP($AS1476,$B$5:$C$11,2)*$J1476)/100))</f>
        <v>14</v>
      </c>
      <c r="AV1476" s="209"/>
      <c r="AW1476" s="204">
        <f t="shared" si="668"/>
        <v>19023.138888888854</v>
      </c>
      <c r="AX1476" s="159"/>
      <c r="AZ1476" s="159"/>
      <c r="BM1476" s="207"/>
      <c r="BN1476" s="212"/>
      <c r="BP1476" s="209"/>
      <c r="BQ1476" s="211"/>
      <c r="BR1476" s="211"/>
      <c r="BS1476" s="211"/>
      <c r="BT1476" s="211"/>
      <c r="BU1476" s="211"/>
      <c r="BV1476" s="211"/>
      <c r="BW1476" s="211"/>
      <c r="BX1476" s="211"/>
      <c r="BY1476" s="211"/>
      <c r="BZ1476" s="211"/>
      <c r="CA1476" s="209"/>
      <c r="CB1476" s="224"/>
      <c r="CC1476" s="204"/>
      <c r="CD1476" s="204"/>
      <c r="CE1476" s="204"/>
      <c r="CF1476" s="211"/>
      <c r="CG1476" s="211"/>
      <c r="CI1476" s="209"/>
      <c r="CJ1476" s="209"/>
      <c r="ES1476" s="165"/>
      <c r="ET1476" s="165"/>
      <c r="EU1476" s="166"/>
      <c r="EV1476" s="209"/>
      <c r="EW1476" s="211"/>
      <c r="EX1476" s="211"/>
      <c r="EY1476" s="211"/>
      <c r="EZ1476" s="211"/>
      <c r="FA1476" s="211"/>
      <c r="FD1476" s="165"/>
      <c r="FE1476" s="165"/>
      <c r="FF1476" s="166"/>
      <c r="FG1476" s="209"/>
      <c r="FH1476" s="211"/>
      <c r="FI1476" s="211"/>
      <c r="FJ1476" s="211"/>
      <c r="FK1476" s="211"/>
      <c r="FL1476" s="211"/>
    </row>
    <row r="1477" spans="9:168">
      <c r="I1477" s="221">
        <f t="shared" si="671"/>
        <v>273</v>
      </c>
      <c r="J1477" s="159">
        <f>'v-t_chart'!C1474</f>
        <v>111.3</v>
      </c>
      <c r="K1477" s="204">
        <f t="shared" ca="1" si="678"/>
        <v>325.99769999999995</v>
      </c>
      <c r="L1477" s="205" t="b">
        <f>IF('Input&amp;Output'!$C$3=10,phase_chart!C1474,IF('Input&amp;Output'!$C$3=21,phase_chart!G1474,IF('Input&amp;Output'!$C$3=22,phase_chart!K1474,IF('Input&amp;Output'!$C$3=31,phase_chart!O1474,IF('Input&amp;Output'!$C$3=32,phase_chart!S1474,"")))))</f>
        <v>0</v>
      </c>
      <c r="M1477" s="206" t="b">
        <f>IF('Input&amp;Output'!$C$3=10,phase_chart!D1474,IF('Input&amp;Output'!$C$3=21,phase_chart!H1474,IF('Input&amp;Output'!$C$3=22,phase_chart!L1474,IF('Input&amp;Output'!$C$3=31,phase_chart!P1474,IF('Input&amp;Output'!$C$3=32,phase_chart!T1474,"")))))</f>
        <v>1</v>
      </c>
      <c r="N1477" s="205" t="b">
        <f>IF('Input&amp;Output'!$C$3=10,phase_chart!E1474,IF('Input&amp;Output'!$C$3=21,phase_chart!I1474,IF('Input&amp;Output'!$C$3=22,phase_chart!M1474,IF('Input&amp;Output'!$C$3=31,phase_chart!Q1474,IF('Input&amp;Output'!$C$3=32,phase_chart!U1474,"")))))</f>
        <v>0</v>
      </c>
      <c r="P1477" s="159">
        <f ca="1">IF(NOT($J1477=0),IF($J1477&lt;IF($P1476=0,0,VLOOKUP(P1476,tbL!$M$37:$Q$43,IF(L1477=TRUE,2,4))),IF($J1477&gt;=VLOOKUP(P1476,tbL!$M$37:$Q$43,IF(L1477=TRUE,3,5)),$P1476,IF(AND(L1476=TRUE,L1477=TRUE),$P1476,$P1476-1)),IF(AND(L1477=TRUE,J1477=VLOOKUP(P1476,tbL!$M$37:$Q$43,IF(L1477=TRUE,2,4))),P1476,IF($P1476+1&gt;$C$12,$C$12,$P1476+1))),0)</f>
        <v>1</v>
      </c>
      <c r="Q1477" s="159">
        <f t="shared" ref="Q1477:Q1540" ca="1" si="680">P1477</f>
        <v>1</v>
      </c>
      <c r="R1477" s="207">
        <f t="shared" si="674"/>
        <v>0</v>
      </c>
      <c r="S1477" s="208"/>
      <c r="T1477" s="159">
        <f t="shared" si="669"/>
        <v>0</v>
      </c>
      <c r="U1477" s="209" t="str">
        <f ca="1">IF(AND(T1477=-1,N1477=TRUE),"*",IF(AND(U1476="*",N1477=TRUE),"*",IF(AND(AND(L1477=TRUE,U1476="*"),J1477&lt;VLOOKUP(V1476+1,tbL!$M$38:$O$43,3)),"*","")))</f>
        <v/>
      </c>
      <c r="V1477" s="204">
        <f t="shared" ref="V1477:V1540" ca="1" si="681">IF(U1477="*",IF(Q1477&gt;V1476,V1476,Q1477),Q1477)</f>
        <v>1</v>
      </c>
      <c r="Y1477" s="159" t="str">
        <f t="shared" ref="Y1477:Y1540" ca="1" si="682">IF(OR($V1477=3,OR($V1477=1,$V1477=2)),IF(OR($V1480=0,OR($V1481=0,OR($V1482=0,OR($V1483=0,OR($V1484=0,OR($V1485=0,$V1486=0)))))),IF(J1477&lt;IF(V1477=3,$D$18,IF(V1477=2,$F$13,$F$8)),0,IF(Y1476=0,0,IF(J1477&lt;10,0,""))),""),"")</f>
        <v/>
      </c>
      <c r="Z1477" s="159" t="str">
        <f t="shared" ref="Z1477:Z1540" si="683">IF(AND(AND(J1482&gt;0,J1481=0),Z1476=""),1,IF(Z1476=1,IF(AND(J1477&gt;0,J1478-J1477&gt;0),"",1),""))</f>
        <v/>
      </c>
      <c r="AA1477" s="159">
        <f t="shared" ca="1" si="675"/>
        <v>1</v>
      </c>
      <c r="AC1477" s="161" t="str">
        <f t="shared" ref="AC1477:AC1540" ca="1" si="684">IF(OR(OR($AT1477=-1,$R1477=1),AA1477=0),"",IF(AND(AA1476=AA1478,AA1477&lt;&gt;AA1476),"*",""))</f>
        <v/>
      </c>
      <c r="AD1477" s="161">
        <f t="shared" ref="AD1477:AD1540" ca="1" si="685">IF(AC1477="*",AA1476,AA1477)</f>
        <v>1</v>
      </c>
      <c r="AE1477" s="161" t="str">
        <f t="shared" ca="1" si="677"/>
        <v/>
      </c>
      <c r="AF1477" s="161">
        <f t="shared" ref="AF1477:AF1540" ca="1" si="686">IF(AE1477="*",AD1476,IF(AE1476="*",AD1475,AD1477))</f>
        <v>1</v>
      </c>
      <c r="AG1477" s="161" t="str">
        <f t="shared" ref="AG1477:AG1540" ca="1" si="687">IF(OR(OR(OR($AT1477=-1,$R1477=1),AF1477=0),AG1474="*"),"",IF(AND(AND(AND(AF1476=AF1480,AF1477&lt;&gt;AF1476),AF1477=AF1478),AF1477=AF1479),"*",""))</f>
        <v/>
      </c>
      <c r="AH1477" s="161">
        <f t="shared" ref="AH1477:AH1540" ca="1" si="688">IF(AG1477="*",AF1476,IF(AG1476="*",AF1475,IF(AG1475="*",AF1474,AF1477)))</f>
        <v>1</v>
      </c>
      <c r="AI1477" s="161" t="str">
        <f t="shared" ref="AI1477:AI1540" ca="1" si="689">IF(OR(OR(OR($AT1477=-1,$R1477=1),AH1477=0),AI1473="*"),"",IF(AND(AND(AND(AND(AH1476=AH1481,AH1477&lt;&gt;AH1476),AH1477=AH1478),AH1477=AH1479),AH1477=AH1480),"*",""))</f>
        <v/>
      </c>
      <c r="AJ1477" s="161">
        <f t="shared" ref="AJ1477:AJ1540" ca="1" si="690">IF(AI1477="*",AH1476,IF(AI1476="*",AH1475,IF(AI1475="*",AH1474,IF(AI1474="*",AH1473,AH1477))))</f>
        <v>1</v>
      </c>
      <c r="AL1477" s="161" t="str">
        <f t="shared" ref="AL1477:AL1540" ca="1" si="691">IF(OR(OR(OR($AT1477=-1,$R1477=1),AJ1477=0),AL1473="*"),"",IF(AND(AND(AND(AND(AJ1476=AJ1481,AJ1477&lt;&gt;AJ1476),AJ1477=AJ1478),AJ1477=AJ1479),AJ1477=AJ1480),"*",""))</f>
        <v/>
      </c>
      <c r="AM1477" s="161">
        <f t="shared" ca="1" si="673"/>
        <v>1</v>
      </c>
      <c r="AN1477" s="161" t="str">
        <f t="shared" ref="AN1477:AN1540" ca="1" si="692">IF(OR(OR(OR($AT1477=-1,$R1477=1),AM1477=0),AN1474="*"),"",IF(AND(AND(AND(AM1476=AM1480,AM1477&lt;&gt;AM1476),AM1477=AM1478),AM1477=AM1479),"*",""))</f>
        <v/>
      </c>
      <c r="AO1477" s="161">
        <f t="shared" ca="1" si="672"/>
        <v>1</v>
      </c>
      <c r="AP1477" s="161" t="str">
        <f t="shared" ref="AP1477:AP1540" ca="1" si="693">IF(OR(OR($AT1477=-1,$R1477=1),AO1477=0),"",IF(AND(AND(AO1476=AO1479,AO1477&lt;&gt;AO1476),AO1477=AO1478),"*",""))</f>
        <v/>
      </c>
      <c r="AQ1477" s="161">
        <f t="shared" ca="1" si="670"/>
        <v>1</v>
      </c>
      <c r="AR1477" s="161" t="str">
        <f t="shared" ref="AR1477:AR1540" ca="1" si="694">IF(OR(OR($AT1477=-1,$R1477=1),AQ1477=0),"",IF(AND(AQ1476=AQ1478,AQ1477&lt;&gt;AQ1476),"*",""))</f>
        <v/>
      </c>
      <c r="AS1477" s="161">
        <f t="shared" ref="AS1477:AS1540" ca="1" si="695">IF(AR1477="*",AQ1476,AQ1477)</f>
        <v>1</v>
      </c>
      <c r="AT1477" s="159" t="str">
        <f t="shared" ca="1" si="676"/>
        <v/>
      </c>
      <c r="AU1477" s="210">
        <f t="shared" ca="1" si="679"/>
        <v>14</v>
      </c>
      <c r="AV1477" s="209"/>
      <c r="AW1477" s="204">
        <f t="shared" ref="AW1477:AW1540" si="696">AW1476+J1477/3.6</f>
        <v>19054.055555555522</v>
      </c>
      <c r="AX1477" s="159"/>
      <c r="AZ1477" s="159"/>
      <c r="BM1477" s="207"/>
      <c r="BN1477" s="212"/>
      <c r="BP1477" s="209"/>
      <c r="BQ1477" s="211"/>
      <c r="BR1477" s="211"/>
      <c r="BS1477" s="211"/>
      <c r="BT1477" s="211"/>
      <c r="BU1477" s="211"/>
      <c r="BV1477" s="211"/>
      <c r="BW1477" s="211"/>
      <c r="BX1477" s="211"/>
      <c r="BY1477" s="211"/>
      <c r="BZ1477" s="211"/>
      <c r="CA1477" s="209"/>
      <c r="CB1477" s="224"/>
      <c r="CC1477" s="204"/>
      <c r="CD1477" s="204"/>
      <c r="CE1477" s="204"/>
      <c r="CF1477" s="211"/>
      <c r="CG1477" s="211"/>
      <c r="CI1477" s="209"/>
      <c r="CJ1477" s="209"/>
      <c r="ES1477" s="165"/>
      <c r="ET1477" s="165"/>
      <c r="EU1477" s="166"/>
      <c r="EV1477" s="209"/>
      <c r="EW1477" s="211"/>
      <c r="EX1477" s="211"/>
      <c r="EY1477" s="211"/>
      <c r="EZ1477" s="211"/>
      <c r="FA1477" s="211"/>
      <c r="FD1477" s="165"/>
      <c r="FE1477" s="165"/>
      <c r="FF1477" s="166"/>
      <c r="FG1477" s="209"/>
      <c r="FH1477" s="211"/>
      <c r="FI1477" s="211"/>
      <c r="FJ1477" s="211"/>
      <c r="FK1477" s="211"/>
      <c r="FL1477" s="211"/>
    </row>
    <row r="1478" spans="9:168">
      <c r="I1478" s="221">
        <f t="shared" si="671"/>
        <v>274</v>
      </c>
      <c r="J1478" s="159">
        <f>'v-t_chart'!C1475</f>
        <v>111.2</v>
      </c>
      <c r="K1478" s="204">
        <f t="shared" ca="1" si="678"/>
        <v>325.70479999999998</v>
      </c>
      <c r="L1478" s="205" t="b">
        <f>IF('Input&amp;Output'!$C$3=10,phase_chart!C1475,IF('Input&amp;Output'!$C$3=21,phase_chart!G1475,IF('Input&amp;Output'!$C$3=22,phase_chart!K1475,IF('Input&amp;Output'!$C$3=31,phase_chart!O1475,IF('Input&amp;Output'!$C$3=32,phase_chart!S1475,"")))))</f>
        <v>0</v>
      </c>
      <c r="M1478" s="206" t="b">
        <f>IF('Input&amp;Output'!$C$3=10,phase_chart!D1475,IF('Input&amp;Output'!$C$3=21,phase_chart!H1475,IF('Input&amp;Output'!$C$3=22,phase_chart!L1475,IF('Input&amp;Output'!$C$3=31,phase_chart!P1475,IF('Input&amp;Output'!$C$3=32,phase_chart!T1475,"")))))</f>
        <v>1</v>
      </c>
      <c r="N1478" s="205" t="b">
        <f>IF('Input&amp;Output'!$C$3=10,phase_chart!E1475,IF('Input&amp;Output'!$C$3=21,phase_chart!I1475,IF('Input&amp;Output'!$C$3=22,phase_chart!M1475,IF('Input&amp;Output'!$C$3=31,phase_chart!Q1475,IF('Input&amp;Output'!$C$3=32,phase_chart!U1475,"")))))</f>
        <v>0</v>
      </c>
      <c r="P1478" s="159">
        <f ca="1">IF(NOT($J1478=0),IF($J1478&lt;IF($P1477=0,0,VLOOKUP(P1477,tbL!$M$37:$Q$43,IF(L1478=TRUE,2,4))),IF($J1478&gt;=VLOOKUP(P1477,tbL!$M$37:$Q$43,IF(L1478=TRUE,3,5)),$P1477,IF(AND(L1477=TRUE,L1478=TRUE),$P1477,$P1477-1)),IF(AND(L1478=TRUE,J1478=VLOOKUP(P1477,tbL!$M$37:$Q$43,IF(L1478=TRUE,2,4))),P1477,IF($P1477+1&gt;$C$12,$C$12,$P1477+1))),0)</f>
        <v>1</v>
      </c>
      <c r="Q1478" s="159">
        <f t="shared" ca="1" si="680"/>
        <v>1</v>
      </c>
      <c r="R1478" s="207">
        <f t="shared" ref="R1478:R1541" si="697">IF(L1478=TRUE,IF(OR(K1477=0,R1477=1),1,0),0)</f>
        <v>0</v>
      </c>
      <c r="S1478" s="208"/>
      <c r="T1478" s="159">
        <f t="shared" ref="T1478:T1541" si="698">IF(AND(L1477=TRUE,M1478=TRUE),1,IF(AND(L1477=TRUE,N1478=TRUE),-1,0))</f>
        <v>0</v>
      </c>
      <c r="U1478" s="209" t="str">
        <f ca="1">IF(AND(T1478=-1,N1478=TRUE),"*",IF(AND(U1477="*",N1478=TRUE),"*",IF(AND(AND(L1478=TRUE,U1477="*"),J1478&lt;VLOOKUP(V1477+1,tbL!$M$38:$O$43,3)),"*","")))</f>
        <v/>
      </c>
      <c r="V1478" s="204">
        <f t="shared" ca="1" si="681"/>
        <v>1</v>
      </c>
      <c r="Y1478" s="159" t="str">
        <f t="shared" ca="1" si="682"/>
        <v/>
      </c>
      <c r="Z1478" s="159" t="str">
        <f t="shared" si="683"/>
        <v/>
      </c>
      <c r="AA1478" s="159">
        <f t="shared" ca="1" si="675"/>
        <v>1</v>
      </c>
      <c r="AC1478" s="161" t="str">
        <f t="shared" ca="1" si="684"/>
        <v/>
      </c>
      <c r="AD1478" s="161">
        <f t="shared" ca="1" si="685"/>
        <v>1</v>
      </c>
      <c r="AE1478" s="161" t="str">
        <f t="shared" ca="1" si="677"/>
        <v/>
      </c>
      <c r="AF1478" s="161">
        <f t="shared" ca="1" si="686"/>
        <v>1</v>
      </c>
      <c r="AG1478" s="161" t="str">
        <f t="shared" ca="1" si="687"/>
        <v/>
      </c>
      <c r="AH1478" s="161">
        <f t="shared" ca="1" si="688"/>
        <v>1</v>
      </c>
      <c r="AI1478" s="161" t="str">
        <f t="shared" ca="1" si="689"/>
        <v/>
      </c>
      <c r="AJ1478" s="161">
        <f t="shared" ca="1" si="690"/>
        <v>1</v>
      </c>
      <c r="AL1478" s="161" t="str">
        <f t="shared" ca="1" si="691"/>
        <v/>
      </c>
      <c r="AM1478" s="161">
        <f t="shared" ca="1" si="673"/>
        <v>1</v>
      </c>
      <c r="AN1478" s="161" t="str">
        <f t="shared" ca="1" si="692"/>
        <v/>
      </c>
      <c r="AO1478" s="161">
        <f t="shared" ca="1" si="672"/>
        <v>1</v>
      </c>
      <c r="AP1478" s="161" t="str">
        <f t="shared" ca="1" si="693"/>
        <v/>
      </c>
      <c r="AQ1478" s="161">
        <f t="shared" ref="AQ1478:AQ1541" ca="1" si="699">IF(AP1478="*",AO1477,IF(AP1477="*",AO1476,AO1478))</f>
        <v>1</v>
      </c>
      <c r="AR1478" s="161" t="str">
        <f t="shared" ca="1" si="694"/>
        <v/>
      </c>
      <c r="AS1478" s="161">
        <f t="shared" ca="1" si="695"/>
        <v>1</v>
      </c>
      <c r="AT1478" s="159" t="str">
        <f t="shared" ca="1" si="676"/>
        <v/>
      </c>
      <c r="AU1478" s="210">
        <f t="shared" ca="1" si="679"/>
        <v>14</v>
      </c>
      <c r="AV1478" s="209"/>
      <c r="AW1478" s="204">
        <f t="shared" si="696"/>
        <v>19084.944444444413</v>
      </c>
      <c r="AX1478" s="159"/>
      <c r="AZ1478" s="159"/>
      <c r="BM1478" s="207"/>
      <c r="BN1478" s="212"/>
      <c r="BP1478" s="209"/>
      <c r="BQ1478" s="211"/>
      <c r="BR1478" s="211"/>
      <c r="BS1478" s="211"/>
      <c r="BT1478" s="211"/>
      <c r="BU1478" s="211"/>
      <c r="BV1478" s="211"/>
      <c r="BW1478" s="211"/>
      <c r="BX1478" s="211"/>
      <c r="BY1478" s="211"/>
      <c r="BZ1478" s="211"/>
      <c r="CA1478" s="209"/>
      <c r="CB1478" s="224"/>
      <c r="CC1478" s="204"/>
      <c r="CD1478" s="204"/>
      <c r="CE1478" s="204"/>
      <c r="CF1478" s="211"/>
      <c r="CG1478" s="211"/>
      <c r="CI1478" s="209"/>
      <c r="CJ1478" s="209"/>
      <c r="ES1478" s="165"/>
      <c r="ET1478" s="165"/>
      <c r="EU1478" s="166"/>
      <c r="EV1478" s="209"/>
      <c r="EW1478" s="211"/>
      <c r="EX1478" s="211"/>
      <c r="EY1478" s="211"/>
      <c r="EZ1478" s="211"/>
      <c r="FA1478" s="211"/>
      <c r="FD1478" s="165"/>
      <c r="FE1478" s="165"/>
      <c r="FF1478" s="166"/>
      <c r="FG1478" s="209"/>
      <c r="FH1478" s="211"/>
      <c r="FI1478" s="211"/>
      <c r="FJ1478" s="211"/>
      <c r="FK1478" s="211"/>
      <c r="FL1478" s="211"/>
    </row>
    <row r="1479" spans="9:168">
      <c r="I1479" s="221">
        <f t="shared" ref="I1479:I1542" si="700">I1478+1</f>
        <v>275</v>
      </c>
      <c r="J1479" s="159">
        <f>'v-t_chart'!C1476</f>
        <v>111</v>
      </c>
      <c r="K1479" s="204">
        <f t="shared" ca="1" si="678"/>
        <v>325.11899999999997</v>
      </c>
      <c r="L1479" s="205" t="b">
        <f>IF('Input&amp;Output'!$C$3=10,phase_chart!C1476,IF('Input&amp;Output'!$C$3=21,phase_chart!G1476,IF('Input&amp;Output'!$C$3=22,phase_chart!K1476,IF('Input&amp;Output'!$C$3=31,phase_chart!O1476,IF('Input&amp;Output'!$C$3=32,phase_chart!S1476,"")))))</f>
        <v>0</v>
      </c>
      <c r="M1479" s="206" t="b">
        <f>IF('Input&amp;Output'!$C$3=10,phase_chart!D1476,IF('Input&amp;Output'!$C$3=21,phase_chart!H1476,IF('Input&amp;Output'!$C$3=22,phase_chart!L1476,IF('Input&amp;Output'!$C$3=31,phase_chart!P1476,IF('Input&amp;Output'!$C$3=32,phase_chart!T1476,"")))))</f>
        <v>1</v>
      </c>
      <c r="N1479" s="205" t="b">
        <f>IF('Input&amp;Output'!$C$3=10,phase_chart!E1476,IF('Input&amp;Output'!$C$3=21,phase_chart!I1476,IF('Input&amp;Output'!$C$3=22,phase_chart!M1476,IF('Input&amp;Output'!$C$3=31,phase_chart!Q1476,IF('Input&amp;Output'!$C$3=32,phase_chart!U1476,"")))))</f>
        <v>0</v>
      </c>
      <c r="P1479" s="159">
        <f ca="1">IF(NOT($J1479=0),IF($J1479&lt;IF($P1478=0,0,VLOOKUP(P1478,tbL!$M$37:$Q$43,IF(L1479=TRUE,2,4))),IF($J1479&gt;=VLOOKUP(P1478,tbL!$M$37:$Q$43,IF(L1479=TRUE,3,5)),$P1478,IF(AND(L1478=TRUE,L1479=TRUE),$P1478,$P1478-1)),IF(AND(L1479=TRUE,J1479=VLOOKUP(P1478,tbL!$M$37:$Q$43,IF(L1479=TRUE,2,4))),P1478,IF($P1478+1&gt;$C$12,$C$12,$P1478+1))),0)</f>
        <v>1</v>
      </c>
      <c r="Q1479" s="159">
        <f t="shared" ca="1" si="680"/>
        <v>1</v>
      </c>
      <c r="R1479" s="207">
        <f t="shared" si="697"/>
        <v>0</v>
      </c>
      <c r="S1479" s="208"/>
      <c r="T1479" s="159">
        <f t="shared" si="698"/>
        <v>0</v>
      </c>
      <c r="U1479" s="209" t="str">
        <f ca="1">IF(AND(T1479=-1,N1479=TRUE),"*",IF(AND(U1478="*",N1479=TRUE),"*",IF(AND(AND(L1479=TRUE,U1478="*"),J1479&lt;VLOOKUP(V1478+1,tbL!$M$38:$O$43,3)),"*","")))</f>
        <v/>
      </c>
      <c r="V1479" s="204">
        <f t="shared" ca="1" si="681"/>
        <v>1</v>
      </c>
      <c r="Y1479" s="159" t="str">
        <f t="shared" ca="1" si="682"/>
        <v/>
      </c>
      <c r="Z1479" s="159" t="str">
        <f t="shared" si="683"/>
        <v/>
      </c>
      <c r="AA1479" s="159">
        <f t="shared" ca="1" si="675"/>
        <v>1</v>
      </c>
      <c r="AC1479" s="161" t="str">
        <f t="shared" ca="1" si="684"/>
        <v/>
      </c>
      <c r="AD1479" s="161">
        <f t="shared" ca="1" si="685"/>
        <v>1</v>
      </c>
      <c r="AE1479" s="161" t="str">
        <f t="shared" ca="1" si="677"/>
        <v/>
      </c>
      <c r="AF1479" s="161">
        <f t="shared" ca="1" si="686"/>
        <v>1</v>
      </c>
      <c r="AG1479" s="161" t="str">
        <f t="shared" ca="1" si="687"/>
        <v/>
      </c>
      <c r="AH1479" s="161">
        <f t="shared" ca="1" si="688"/>
        <v>1</v>
      </c>
      <c r="AI1479" s="161" t="str">
        <f t="shared" ca="1" si="689"/>
        <v/>
      </c>
      <c r="AJ1479" s="161">
        <f t="shared" ca="1" si="690"/>
        <v>1</v>
      </c>
      <c r="AL1479" s="161" t="str">
        <f t="shared" ca="1" si="691"/>
        <v/>
      </c>
      <c r="AM1479" s="161">
        <f t="shared" ca="1" si="673"/>
        <v>1</v>
      </c>
      <c r="AN1479" s="161" t="str">
        <f t="shared" ca="1" si="692"/>
        <v/>
      </c>
      <c r="AO1479" s="161">
        <f t="shared" ref="AO1479:AO1542" ca="1" si="701">IF(AN1479="*",AM1478,IF(AN1478="*",AM1477,IF(AN1477="*",AM1476,AM1479)))</f>
        <v>1</v>
      </c>
      <c r="AP1479" s="161" t="str">
        <f t="shared" ca="1" si="693"/>
        <v/>
      </c>
      <c r="AQ1479" s="161">
        <f t="shared" ca="1" si="699"/>
        <v>1</v>
      </c>
      <c r="AR1479" s="161" t="str">
        <f t="shared" ca="1" si="694"/>
        <v/>
      </c>
      <c r="AS1479" s="161">
        <f t="shared" ca="1" si="695"/>
        <v>1</v>
      </c>
      <c r="AT1479" s="159" t="str">
        <f t="shared" ca="1" si="676"/>
        <v/>
      </c>
      <c r="AU1479" s="210">
        <f t="shared" ca="1" si="679"/>
        <v>14</v>
      </c>
      <c r="AV1479" s="209"/>
      <c r="AW1479" s="204">
        <f t="shared" si="696"/>
        <v>19115.777777777745</v>
      </c>
      <c r="AX1479" s="159"/>
      <c r="AZ1479" s="159"/>
      <c r="BM1479" s="207"/>
      <c r="BN1479" s="212"/>
      <c r="BP1479" s="209"/>
      <c r="BQ1479" s="211"/>
      <c r="BR1479" s="211"/>
      <c r="BS1479" s="211"/>
      <c r="BT1479" s="211"/>
      <c r="BU1479" s="211"/>
      <c r="BV1479" s="211"/>
      <c r="BW1479" s="211"/>
      <c r="BX1479" s="211"/>
      <c r="BY1479" s="211"/>
      <c r="BZ1479" s="211"/>
      <c r="CA1479" s="209"/>
      <c r="CB1479" s="224"/>
      <c r="CC1479" s="204"/>
      <c r="CD1479" s="204"/>
      <c r="CE1479" s="204"/>
      <c r="CF1479" s="211"/>
      <c r="CG1479" s="211"/>
      <c r="CI1479" s="209"/>
      <c r="CJ1479" s="209"/>
      <c r="ES1479" s="165"/>
      <c r="ET1479" s="165"/>
      <c r="EU1479" s="166"/>
      <c r="EV1479" s="209"/>
      <c r="EW1479" s="211"/>
      <c r="EX1479" s="211"/>
      <c r="EY1479" s="211"/>
      <c r="EZ1479" s="211"/>
      <c r="FA1479" s="211"/>
      <c r="FD1479" s="165"/>
      <c r="FE1479" s="165"/>
      <c r="FF1479" s="166"/>
      <c r="FG1479" s="209"/>
      <c r="FH1479" s="211"/>
      <c r="FI1479" s="211"/>
      <c r="FJ1479" s="211"/>
      <c r="FK1479" s="211"/>
      <c r="FL1479" s="211"/>
    </row>
    <row r="1480" spans="9:168">
      <c r="I1480" s="221">
        <f t="shared" si="700"/>
        <v>276</v>
      </c>
      <c r="J1480" s="159">
        <f>'v-t_chart'!C1477</f>
        <v>110.8</v>
      </c>
      <c r="K1480" s="204">
        <f t="shared" ca="1" si="678"/>
        <v>324.53319999999997</v>
      </c>
      <c r="L1480" s="205" t="b">
        <f>IF('Input&amp;Output'!$C$3=10,phase_chart!C1477,IF('Input&amp;Output'!$C$3=21,phase_chart!G1477,IF('Input&amp;Output'!$C$3=22,phase_chart!K1477,IF('Input&amp;Output'!$C$3=31,phase_chart!O1477,IF('Input&amp;Output'!$C$3=32,phase_chart!S1477,"")))))</f>
        <v>0</v>
      </c>
      <c r="M1480" s="206" t="b">
        <f>IF('Input&amp;Output'!$C$3=10,phase_chart!D1477,IF('Input&amp;Output'!$C$3=21,phase_chart!H1477,IF('Input&amp;Output'!$C$3=22,phase_chart!L1477,IF('Input&amp;Output'!$C$3=31,phase_chart!P1477,IF('Input&amp;Output'!$C$3=32,phase_chart!T1477,"")))))</f>
        <v>1</v>
      </c>
      <c r="N1480" s="205" t="b">
        <f>IF('Input&amp;Output'!$C$3=10,phase_chart!E1477,IF('Input&amp;Output'!$C$3=21,phase_chart!I1477,IF('Input&amp;Output'!$C$3=22,phase_chart!M1477,IF('Input&amp;Output'!$C$3=31,phase_chart!Q1477,IF('Input&amp;Output'!$C$3=32,phase_chart!U1477,"")))))</f>
        <v>0</v>
      </c>
      <c r="P1480" s="159">
        <f ca="1">IF(NOT($J1480=0),IF($J1480&lt;IF($P1479=0,0,VLOOKUP(P1479,tbL!$M$37:$Q$43,IF(L1480=TRUE,2,4))),IF($J1480&gt;=VLOOKUP(P1479,tbL!$M$37:$Q$43,IF(L1480=TRUE,3,5)),$P1479,IF(AND(L1479=TRUE,L1480=TRUE),$P1479,$P1479-1)),IF(AND(L1480=TRUE,J1480=VLOOKUP(P1479,tbL!$M$37:$Q$43,IF(L1480=TRUE,2,4))),P1479,IF($P1479+1&gt;$C$12,$C$12,$P1479+1))),0)</f>
        <v>1</v>
      </c>
      <c r="Q1480" s="159">
        <f t="shared" ca="1" si="680"/>
        <v>1</v>
      </c>
      <c r="R1480" s="207">
        <f t="shared" si="697"/>
        <v>0</v>
      </c>
      <c r="S1480" s="208"/>
      <c r="T1480" s="159">
        <f t="shared" si="698"/>
        <v>0</v>
      </c>
      <c r="U1480" s="209" t="str">
        <f ca="1">IF(AND(T1480=-1,N1480=TRUE),"*",IF(AND(U1479="*",N1480=TRUE),"*",IF(AND(AND(L1480=TRUE,U1479="*"),J1480&lt;VLOOKUP(V1479+1,tbL!$M$38:$O$43,3)),"*","")))</f>
        <v/>
      </c>
      <c r="V1480" s="204">
        <f t="shared" ca="1" si="681"/>
        <v>1</v>
      </c>
      <c r="Y1480" s="159" t="str">
        <f t="shared" ca="1" si="682"/>
        <v/>
      </c>
      <c r="Z1480" s="159" t="str">
        <f t="shared" si="683"/>
        <v/>
      </c>
      <c r="AA1480" s="159">
        <f t="shared" ca="1" si="675"/>
        <v>1</v>
      </c>
      <c r="AC1480" s="161" t="str">
        <f t="shared" ca="1" si="684"/>
        <v/>
      </c>
      <c r="AD1480" s="161">
        <f t="shared" ca="1" si="685"/>
        <v>1</v>
      </c>
      <c r="AE1480" s="161" t="str">
        <f t="shared" ca="1" si="677"/>
        <v/>
      </c>
      <c r="AF1480" s="161">
        <f t="shared" ca="1" si="686"/>
        <v>1</v>
      </c>
      <c r="AG1480" s="161" t="str">
        <f t="shared" ca="1" si="687"/>
        <v/>
      </c>
      <c r="AH1480" s="161">
        <f t="shared" ca="1" si="688"/>
        <v>1</v>
      </c>
      <c r="AI1480" s="161" t="str">
        <f t="shared" ca="1" si="689"/>
        <v/>
      </c>
      <c r="AJ1480" s="161">
        <f t="shared" ca="1" si="690"/>
        <v>1</v>
      </c>
      <c r="AL1480" s="161" t="str">
        <f t="shared" ca="1" si="691"/>
        <v/>
      </c>
      <c r="AM1480" s="161">
        <f t="shared" ref="AM1480:AM1543" ca="1" si="702">IF(AL1480="*",AJ1479,IF(AL1479="*",AJ1478,IF(AL1478="*",AJ1477,IF(AL1477="*",AJ1476,AJ1480))))</f>
        <v>1</v>
      </c>
      <c r="AN1480" s="161" t="str">
        <f t="shared" ca="1" si="692"/>
        <v/>
      </c>
      <c r="AO1480" s="161">
        <f t="shared" ca="1" si="701"/>
        <v>1</v>
      </c>
      <c r="AP1480" s="161" t="str">
        <f t="shared" ca="1" si="693"/>
        <v/>
      </c>
      <c r="AQ1480" s="161">
        <f t="shared" ca="1" si="699"/>
        <v>1</v>
      </c>
      <c r="AR1480" s="161" t="str">
        <f t="shared" ca="1" si="694"/>
        <v/>
      </c>
      <c r="AS1480" s="161">
        <f t="shared" ca="1" si="695"/>
        <v>1</v>
      </c>
      <c r="AT1480" s="159" t="str">
        <f t="shared" ca="1" si="676"/>
        <v/>
      </c>
      <c r="AU1480" s="210">
        <f t="shared" ca="1" si="679"/>
        <v>14</v>
      </c>
      <c r="AV1480" s="209"/>
      <c r="AW1480" s="204">
        <f t="shared" si="696"/>
        <v>19146.555555555522</v>
      </c>
      <c r="AX1480" s="159"/>
      <c r="AZ1480" s="159"/>
      <c r="BM1480" s="207"/>
      <c r="BN1480" s="212"/>
      <c r="BP1480" s="209"/>
      <c r="BQ1480" s="211"/>
      <c r="BR1480" s="211"/>
      <c r="BS1480" s="211"/>
      <c r="BT1480" s="211"/>
      <c r="BU1480" s="211"/>
      <c r="BV1480" s="211"/>
      <c r="BW1480" s="211"/>
      <c r="BX1480" s="211"/>
      <c r="BY1480" s="211"/>
      <c r="BZ1480" s="211"/>
      <c r="CA1480" s="209"/>
      <c r="CB1480" s="224"/>
      <c r="CC1480" s="204"/>
      <c r="CD1480" s="204"/>
      <c r="CE1480" s="204"/>
      <c r="CF1480" s="211"/>
      <c r="CG1480" s="211"/>
      <c r="CI1480" s="209"/>
      <c r="CJ1480" s="209"/>
      <c r="ES1480" s="165"/>
      <c r="ET1480" s="165"/>
      <c r="EU1480" s="166"/>
      <c r="EV1480" s="209"/>
      <c r="EW1480" s="211"/>
      <c r="EX1480" s="211"/>
      <c r="EY1480" s="211"/>
      <c r="EZ1480" s="211"/>
      <c r="FA1480" s="211"/>
      <c r="FD1480" s="165"/>
      <c r="FE1480" s="165"/>
      <c r="FF1480" s="166"/>
      <c r="FG1480" s="209"/>
      <c r="FH1480" s="211"/>
      <c r="FI1480" s="211"/>
      <c r="FJ1480" s="211"/>
      <c r="FK1480" s="211"/>
      <c r="FL1480" s="211"/>
    </row>
    <row r="1481" spans="9:168">
      <c r="I1481" s="221">
        <f t="shared" si="700"/>
        <v>277</v>
      </c>
      <c r="J1481" s="159">
        <f>'v-t_chart'!C1478</f>
        <v>110.6</v>
      </c>
      <c r="K1481" s="204">
        <f t="shared" ca="1" si="678"/>
        <v>323.94739999999996</v>
      </c>
      <c r="L1481" s="205" t="b">
        <f>IF('Input&amp;Output'!$C$3=10,phase_chart!C1478,IF('Input&amp;Output'!$C$3=21,phase_chart!G1478,IF('Input&amp;Output'!$C$3=22,phase_chart!K1478,IF('Input&amp;Output'!$C$3=31,phase_chart!O1478,IF('Input&amp;Output'!$C$3=32,phase_chart!S1478,"")))))</f>
        <v>0</v>
      </c>
      <c r="M1481" s="206" t="b">
        <f>IF('Input&amp;Output'!$C$3=10,phase_chart!D1478,IF('Input&amp;Output'!$C$3=21,phase_chart!H1478,IF('Input&amp;Output'!$C$3=22,phase_chart!L1478,IF('Input&amp;Output'!$C$3=31,phase_chart!P1478,IF('Input&amp;Output'!$C$3=32,phase_chart!T1478,"")))))</f>
        <v>1</v>
      </c>
      <c r="N1481" s="205" t="b">
        <f>IF('Input&amp;Output'!$C$3=10,phase_chart!E1478,IF('Input&amp;Output'!$C$3=21,phase_chart!I1478,IF('Input&amp;Output'!$C$3=22,phase_chart!M1478,IF('Input&amp;Output'!$C$3=31,phase_chart!Q1478,IF('Input&amp;Output'!$C$3=32,phase_chart!U1478,"")))))</f>
        <v>0</v>
      </c>
      <c r="P1481" s="159">
        <f ca="1">IF(NOT($J1481=0),IF($J1481&lt;IF($P1480=0,0,VLOOKUP(P1480,tbL!$M$37:$Q$43,IF(L1481=TRUE,2,4))),IF($J1481&gt;=VLOOKUP(P1480,tbL!$M$37:$Q$43,IF(L1481=TRUE,3,5)),$P1480,IF(AND(L1480=TRUE,L1481=TRUE),$P1480,$P1480-1)),IF(AND(L1481=TRUE,J1481=VLOOKUP(P1480,tbL!$M$37:$Q$43,IF(L1481=TRUE,2,4))),P1480,IF($P1480+1&gt;$C$12,$C$12,$P1480+1))),0)</f>
        <v>1</v>
      </c>
      <c r="Q1481" s="159">
        <f t="shared" ca="1" si="680"/>
        <v>1</v>
      </c>
      <c r="R1481" s="207">
        <f t="shared" si="697"/>
        <v>0</v>
      </c>
      <c r="S1481" s="208"/>
      <c r="T1481" s="159">
        <f t="shared" si="698"/>
        <v>0</v>
      </c>
      <c r="U1481" s="209" t="str">
        <f ca="1">IF(AND(T1481=-1,N1481=TRUE),"*",IF(AND(U1480="*",N1481=TRUE),"*",IF(AND(AND(L1481=TRUE,U1480="*"),J1481&lt;VLOOKUP(V1480+1,tbL!$M$38:$O$43,3)),"*","")))</f>
        <v/>
      </c>
      <c r="V1481" s="204">
        <f t="shared" ca="1" si="681"/>
        <v>1</v>
      </c>
      <c r="Y1481" s="159" t="str">
        <f t="shared" ca="1" si="682"/>
        <v/>
      </c>
      <c r="Z1481" s="159" t="str">
        <f t="shared" si="683"/>
        <v/>
      </c>
      <c r="AA1481" s="159">
        <f t="shared" ca="1" si="675"/>
        <v>1</v>
      </c>
      <c r="AC1481" s="161" t="str">
        <f t="shared" ca="1" si="684"/>
        <v/>
      </c>
      <c r="AD1481" s="161">
        <f t="shared" ca="1" si="685"/>
        <v>1</v>
      </c>
      <c r="AE1481" s="161" t="str">
        <f t="shared" ca="1" si="677"/>
        <v/>
      </c>
      <c r="AF1481" s="161">
        <f t="shared" ca="1" si="686"/>
        <v>1</v>
      </c>
      <c r="AG1481" s="161" t="str">
        <f t="shared" ca="1" si="687"/>
        <v/>
      </c>
      <c r="AH1481" s="161">
        <f t="shared" ca="1" si="688"/>
        <v>1</v>
      </c>
      <c r="AI1481" s="161" t="str">
        <f t="shared" ca="1" si="689"/>
        <v/>
      </c>
      <c r="AJ1481" s="161">
        <f t="shared" ca="1" si="690"/>
        <v>1</v>
      </c>
      <c r="AL1481" s="161" t="str">
        <f t="shared" ca="1" si="691"/>
        <v/>
      </c>
      <c r="AM1481" s="161">
        <f t="shared" ca="1" si="702"/>
        <v>1</v>
      </c>
      <c r="AN1481" s="161" t="str">
        <f t="shared" ca="1" si="692"/>
        <v/>
      </c>
      <c r="AO1481" s="161">
        <f t="shared" ca="1" si="701"/>
        <v>1</v>
      </c>
      <c r="AP1481" s="161" t="str">
        <f t="shared" ca="1" si="693"/>
        <v/>
      </c>
      <c r="AQ1481" s="161">
        <f t="shared" ca="1" si="699"/>
        <v>1</v>
      </c>
      <c r="AR1481" s="161" t="str">
        <f t="shared" ca="1" si="694"/>
        <v/>
      </c>
      <c r="AS1481" s="161">
        <f t="shared" ca="1" si="695"/>
        <v>1</v>
      </c>
      <c r="AT1481" s="159" t="str">
        <f t="shared" ca="1" si="676"/>
        <v/>
      </c>
      <c r="AU1481" s="210">
        <f t="shared" ca="1" si="679"/>
        <v>14</v>
      </c>
      <c r="AV1481" s="209"/>
      <c r="AW1481" s="204">
        <f t="shared" si="696"/>
        <v>19177.277777777745</v>
      </c>
      <c r="AX1481" s="159"/>
      <c r="AZ1481" s="159"/>
      <c r="BM1481" s="207"/>
      <c r="BN1481" s="212"/>
      <c r="BP1481" s="209"/>
      <c r="BQ1481" s="211"/>
      <c r="BR1481" s="211"/>
      <c r="BS1481" s="211"/>
      <c r="BT1481" s="211"/>
      <c r="BU1481" s="211"/>
      <c r="BV1481" s="211"/>
      <c r="BW1481" s="211"/>
      <c r="BX1481" s="211"/>
      <c r="BY1481" s="211"/>
      <c r="BZ1481" s="211"/>
      <c r="CA1481" s="209"/>
      <c r="CB1481" s="224"/>
      <c r="CC1481" s="204"/>
      <c r="CD1481" s="204"/>
      <c r="CE1481" s="204"/>
      <c r="CF1481" s="211"/>
      <c r="CG1481" s="211"/>
      <c r="CI1481" s="209"/>
      <c r="CJ1481" s="209"/>
      <c r="ES1481" s="165"/>
      <c r="ET1481" s="165"/>
      <c r="EU1481" s="166"/>
      <c r="EV1481" s="209"/>
      <c r="EW1481" s="211"/>
      <c r="EX1481" s="211"/>
      <c r="EY1481" s="211"/>
      <c r="EZ1481" s="211"/>
      <c r="FA1481" s="211"/>
      <c r="FD1481" s="165"/>
      <c r="FE1481" s="165"/>
      <c r="FF1481" s="166"/>
      <c r="FG1481" s="209"/>
      <c r="FH1481" s="211"/>
      <c r="FI1481" s="211"/>
      <c r="FJ1481" s="211"/>
      <c r="FK1481" s="211"/>
      <c r="FL1481" s="211"/>
    </row>
    <row r="1482" spans="9:168">
      <c r="I1482" s="221">
        <f t="shared" si="700"/>
        <v>278</v>
      </c>
      <c r="J1482" s="159">
        <f>'v-t_chart'!C1479</f>
        <v>110.4</v>
      </c>
      <c r="K1482" s="204">
        <f t="shared" ca="1" si="678"/>
        <v>323.36160000000001</v>
      </c>
      <c r="L1482" s="205" t="b">
        <f>IF('Input&amp;Output'!$C$3=10,phase_chart!C1479,IF('Input&amp;Output'!$C$3=21,phase_chart!G1479,IF('Input&amp;Output'!$C$3=22,phase_chart!K1479,IF('Input&amp;Output'!$C$3=31,phase_chart!O1479,IF('Input&amp;Output'!$C$3=32,phase_chart!S1479,"")))))</f>
        <v>0</v>
      </c>
      <c r="M1482" s="206" t="b">
        <f>IF('Input&amp;Output'!$C$3=10,phase_chart!D1479,IF('Input&amp;Output'!$C$3=21,phase_chart!H1479,IF('Input&amp;Output'!$C$3=22,phase_chart!L1479,IF('Input&amp;Output'!$C$3=31,phase_chart!P1479,IF('Input&amp;Output'!$C$3=32,phase_chart!T1479,"")))))</f>
        <v>1</v>
      </c>
      <c r="N1482" s="205" t="b">
        <f>IF('Input&amp;Output'!$C$3=10,phase_chart!E1479,IF('Input&amp;Output'!$C$3=21,phase_chart!I1479,IF('Input&amp;Output'!$C$3=22,phase_chart!M1479,IF('Input&amp;Output'!$C$3=31,phase_chart!Q1479,IF('Input&amp;Output'!$C$3=32,phase_chart!U1479,"")))))</f>
        <v>0</v>
      </c>
      <c r="P1482" s="159">
        <f ca="1">IF(NOT($J1482=0),IF($J1482&lt;IF($P1481=0,0,VLOOKUP(P1481,tbL!$M$37:$Q$43,IF(L1482=TRUE,2,4))),IF($J1482&gt;=VLOOKUP(P1481,tbL!$M$37:$Q$43,IF(L1482=TRUE,3,5)),$P1481,IF(AND(L1481=TRUE,L1482=TRUE),$P1481,$P1481-1)),IF(AND(L1482=TRUE,J1482=VLOOKUP(P1481,tbL!$M$37:$Q$43,IF(L1482=TRUE,2,4))),P1481,IF($P1481+1&gt;$C$12,$C$12,$P1481+1))),0)</f>
        <v>1</v>
      </c>
      <c r="Q1482" s="159">
        <f t="shared" ca="1" si="680"/>
        <v>1</v>
      </c>
      <c r="R1482" s="207">
        <f t="shared" si="697"/>
        <v>0</v>
      </c>
      <c r="S1482" s="208"/>
      <c r="T1482" s="159">
        <f t="shared" si="698"/>
        <v>0</v>
      </c>
      <c r="U1482" s="209" t="str">
        <f ca="1">IF(AND(T1482=-1,N1482=TRUE),"*",IF(AND(U1481="*",N1482=TRUE),"*",IF(AND(AND(L1482=TRUE,U1481="*"),J1482&lt;VLOOKUP(V1481+1,tbL!$M$38:$O$43,3)),"*","")))</f>
        <v/>
      </c>
      <c r="V1482" s="204">
        <f t="shared" ca="1" si="681"/>
        <v>1</v>
      </c>
      <c r="Y1482" s="159" t="str">
        <f t="shared" ca="1" si="682"/>
        <v/>
      </c>
      <c r="Z1482" s="159" t="str">
        <f t="shared" si="683"/>
        <v/>
      </c>
      <c r="AA1482" s="159">
        <f t="shared" ca="1" si="675"/>
        <v>1</v>
      </c>
      <c r="AC1482" s="161" t="str">
        <f t="shared" ca="1" si="684"/>
        <v/>
      </c>
      <c r="AD1482" s="161">
        <f t="shared" ca="1" si="685"/>
        <v>1</v>
      </c>
      <c r="AE1482" s="161" t="str">
        <f t="shared" ca="1" si="677"/>
        <v/>
      </c>
      <c r="AF1482" s="161">
        <f t="shared" ca="1" si="686"/>
        <v>1</v>
      </c>
      <c r="AG1482" s="161" t="str">
        <f t="shared" ca="1" si="687"/>
        <v/>
      </c>
      <c r="AH1482" s="161">
        <f t="shared" ca="1" si="688"/>
        <v>1</v>
      </c>
      <c r="AI1482" s="161" t="str">
        <f t="shared" ca="1" si="689"/>
        <v/>
      </c>
      <c r="AJ1482" s="161">
        <f t="shared" ca="1" si="690"/>
        <v>1</v>
      </c>
      <c r="AL1482" s="161" t="str">
        <f t="shared" ca="1" si="691"/>
        <v/>
      </c>
      <c r="AM1482" s="161">
        <f t="shared" ca="1" si="702"/>
        <v>1</v>
      </c>
      <c r="AN1482" s="161" t="str">
        <f t="shared" ca="1" si="692"/>
        <v/>
      </c>
      <c r="AO1482" s="161">
        <f t="shared" ca="1" si="701"/>
        <v>1</v>
      </c>
      <c r="AP1482" s="161" t="str">
        <f t="shared" ca="1" si="693"/>
        <v/>
      </c>
      <c r="AQ1482" s="161">
        <f t="shared" ca="1" si="699"/>
        <v>1</v>
      </c>
      <c r="AR1482" s="161" t="str">
        <f t="shared" ca="1" si="694"/>
        <v/>
      </c>
      <c r="AS1482" s="161">
        <f t="shared" ca="1" si="695"/>
        <v>1</v>
      </c>
      <c r="AT1482" s="159" t="str">
        <f t="shared" ca="1" si="676"/>
        <v/>
      </c>
      <c r="AU1482" s="210">
        <f t="shared" ca="1" si="679"/>
        <v>14</v>
      </c>
      <c r="AV1482" s="209"/>
      <c r="AW1482" s="204">
        <f t="shared" si="696"/>
        <v>19207.944444444413</v>
      </c>
      <c r="AX1482" s="159"/>
      <c r="AZ1482" s="159"/>
      <c r="BM1482" s="207"/>
      <c r="BN1482" s="212"/>
      <c r="BP1482" s="209"/>
      <c r="BQ1482" s="211"/>
      <c r="BR1482" s="211"/>
      <c r="BS1482" s="211"/>
      <c r="BT1482" s="211"/>
      <c r="BU1482" s="211"/>
      <c r="BV1482" s="211"/>
      <c r="BW1482" s="211"/>
      <c r="BX1482" s="211"/>
      <c r="BY1482" s="211"/>
      <c r="BZ1482" s="211"/>
      <c r="CA1482" s="209"/>
      <c r="CB1482" s="224"/>
      <c r="CC1482" s="204"/>
      <c r="CD1482" s="204"/>
      <c r="CE1482" s="204"/>
      <c r="CF1482" s="211"/>
      <c r="CG1482" s="211"/>
      <c r="CI1482" s="209"/>
      <c r="CJ1482" s="209"/>
      <c r="ES1482" s="165"/>
      <c r="ET1482" s="165"/>
      <c r="EU1482" s="166"/>
      <c r="EV1482" s="209"/>
      <c r="EW1482" s="211"/>
      <c r="EX1482" s="211"/>
      <c r="EY1482" s="211"/>
      <c r="EZ1482" s="211"/>
      <c r="FA1482" s="211"/>
      <c r="FD1482" s="165"/>
      <c r="FE1482" s="165"/>
      <c r="FF1482" s="166"/>
      <c r="FG1482" s="209"/>
      <c r="FH1482" s="211"/>
      <c r="FI1482" s="211"/>
      <c r="FJ1482" s="211"/>
      <c r="FK1482" s="211"/>
      <c r="FL1482" s="211"/>
    </row>
    <row r="1483" spans="9:168">
      <c r="I1483" s="221">
        <f t="shared" si="700"/>
        <v>279</v>
      </c>
      <c r="J1483" s="159">
        <f>'v-t_chart'!C1480</f>
        <v>110.3</v>
      </c>
      <c r="K1483" s="204">
        <f t="shared" ca="1" si="678"/>
        <v>323.06869999999998</v>
      </c>
      <c r="L1483" s="205" t="b">
        <f>IF('Input&amp;Output'!$C$3=10,phase_chart!C1480,IF('Input&amp;Output'!$C$3=21,phase_chart!G1480,IF('Input&amp;Output'!$C$3=22,phase_chart!K1480,IF('Input&amp;Output'!$C$3=31,phase_chart!O1480,IF('Input&amp;Output'!$C$3=32,phase_chart!S1480,"")))))</f>
        <v>0</v>
      </c>
      <c r="M1483" s="206" t="b">
        <f>IF('Input&amp;Output'!$C$3=10,phase_chart!D1480,IF('Input&amp;Output'!$C$3=21,phase_chart!H1480,IF('Input&amp;Output'!$C$3=22,phase_chart!L1480,IF('Input&amp;Output'!$C$3=31,phase_chart!P1480,IF('Input&amp;Output'!$C$3=32,phase_chart!T1480,"")))))</f>
        <v>1</v>
      </c>
      <c r="N1483" s="205" t="b">
        <f>IF('Input&amp;Output'!$C$3=10,phase_chart!E1480,IF('Input&amp;Output'!$C$3=21,phase_chart!I1480,IF('Input&amp;Output'!$C$3=22,phase_chart!M1480,IF('Input&amp;Output'!$C$3=31,phase_chart!Q1480,IF('Input&amp;Output'!$C$3=32,phase_chart!U1480,"")))))</f>
        <v>0</v>
      </c>
      <c r="P1483" s="159">
        <f ca="1">IF(NOT($J1483=0),IF($J1483&lt;IF($P1482=0,0,VLOOKUP(P1482,tbL!$M$37:$Q$43,IF(L1483=TRUE,2,4))),IF($J1483&gt;=VLOOKUP(P1482,tbL!$M$37:$Q$43,IF(L1483=TRUE,3,5)),$P1482,IF(AND(L1482=TRUE,L1483=TRUE),$P1482,$P1482-1)),IF(AND(L1483=TRUE,J1483=VLOOKUP(P1482,tbL!$M$37:$Q$43,IF(L1483=TRUE,2,4))),P1482,IF($P1482+1&gt;$C$12,$C$12,$P1482+1))),0)</f>
        <v>1</v>
      </c>
      <c r="Q1483" s="159">
        <f t="shared" ca="1" si="680"/>
        <v>1</v>
      </c>
      <c r="R1483" s="207">
        <f t="shared" si="697"/>
        <v>0</v>
      </c>
      <c r="S1483" s="208"/>
      <c r="T1483" s="159">
        <f t="shared" si="698"/>
        <v>0</v>
      </c>
      <c r="U1483" s="209" t="str">
        <f ca="1">IF(AND(T1483=-1,N1483=TRUE),"*",IF(AND(U1482="*",N1483=TRUE),"*",IF(AND(AND(L1483=TRUE,U1482="*"),J1483&lt;VLOOKUP(V1482+1,tbL!$M$38:$O$43,3)),"*","")))</f>
        <v/>
      </c>
      <c r="V1483" s="204">
        <f t="shared" ca="1" si="681"/>
        <v>1</v>
      </c>
      <c r="Y1483" s="159" t="str">
        <f t="shared" ca="1" si="682"/>
        <v/>
      </c>
      <c r="Z1483" s="159" t="str">
        <f t="shared" si="683"/>
        <v/>
      </c>
      <c r="AA1483" s="159">
        <f t="shared" ca="1" si="675"/>
        <v>1</v>
      </c>
      <c r="AC1483" s="161" t="str">
        <f t="shared" ca="1" si="684"/>
        <v/>
      </c>
      <c r="AD1483" s="161">
        <f t="shared" ca="1" si="685"/>
        <v>1</v>
      </c>
      <c r="AE1483" s="161" t="str">
        <f t="shared" ca="1" si="677"/>
        <v/>
      </c>
      <c r="AF1483" s="161">
        <f t="shared" ca="1" si="686"/>
        <v>1</v>
      </c>
      <c r="AG1483" s="161" t="str">
        <f t="shared" ca="1" si="687"/>
        <v/>
      </c>
      <c r="AH1483" s="161">
        <f t="shared" ca="1" si="688"/>
        <v>1</v>
      </c>
      <c r="AI1483" s="161" t="str">
        <f t="shared" ca="1" si="689"/>
        <v/>
      </c>
      <c r="AJ1483" s="161">
        <f t="shared" ca="1" si="690"/>
        <v>1</v>
      </c>
      <c r="AL1483" s="161" t="str">
        <f t="shared" ca="1" si="691"/>
        <v/>
      </c>
      <c r="AM1483" s="161">
        <f t="shared" ca="1" si="702"/>
        <v>1</v>
      </c>
      <c r="AN1483" s="161" t="str">
        <f t="shared" ca="1" si="692"/>
        <v/>
      </c>
      <c r="AO1483" s="161">
        <f t="shared" ca="1" si="701"/>
        <v>1</v>
      </c>
      <c r="AP1483" s="161" t="str">
        <f t="shared" ca="1" si="693"/>
        <v/>
      </c>
      <c r="AQ1483" s="161">
        <f t="shared" ca="1" si="699"/>
        <v>1</v>
      </c>
      <c r="AR1483" s="161" t="str">
        <f t="shared" ca="1" si="694"/>
        <v/>
      </c>
      <c r="AS1483" s="161">
        <f t="shared" ca="1" si="695"/>
        <v>1</v>
      </c>
      <c r="AT1483" s="159" t="str">
        <f t="shared" ca="1" si="676"/>
        <v/>
      </c>
      <c r="AU1483" s="210">
        <f t="shared" ca="1" si="679"/>
        <v>14</v>
      </c>
      <c r="AV1483" s="209"/>
      <c r="AW1483" s="204">
        <f t="shared" si="696"/>
        <v>19238.583333333303</v>
      </c>
      <c r="AX1483" s="159"/>
      <c r="AZ1483" s="159"/>
      <c r="BM1483" s="207"/>
      <c r="BN1483" s="212"/>
      <c r="BP1483" s="209"/>
      <c r="BQ1483" s="211"/>
      <c r="BR1483" s="211"/>
      <c r="BS1483" s="211"/>
      <c r="BT1483" s="211"/>
      <c r="BU1483" s="211"/>
      <c r="BV1483" s="211"/>
      <c r="BW1483" s="211"/>
      <c r="BX1483" s="211"/>
      <c r="BY1483" s="211"/>
      <c r="BZ1483" s="211"/>
      <c r="CA1483" s="209"/>
      <c r="CB1483" s="224"/>
      <c r="CC1483" s="204"/>
      <c r="CD1483" s="204"/>
      <c r="CE1483" s="204"/>
      <c r="CF1483" s="211"/>
      <c r="CG1483" s="211"/>
      <c r="CI1483" s="209"/>
      <c r="CJ1483" s="209"/>
      <c r="ES1483" s="165"/>
      <c r="ET1483" s="165"/>
      <c r="EU1483" s="166"/>
      <c r="EV1483" s="209"/>
      <c r="EW1483" s="211"/>
      <c r="EX1483" s="211"/>
      <c r="EY1483" s="211"/>
      <c r="EZ1483" s="211"/>
      <c r="FA1483" s="211"/>
      <c r="FD1483" s="165"/>
      <c r="FE1483" s="165"/>
      <c r="FF1483" s="166"/>
      <c r="FG1483" s="209"/>
      <c r="FH1483" s="211"/>
      <c r="FI1483" s="211"/>
      <c r="FJ1483" s="211"/>
      <c r="FK1483" s="211"/>
      <c r="FL1483" s="211"/>
    </row>
    <row r="1484" spans="9:168">
      <c r="I1484" s="221">
        <f t="shared" si="700"/>
        <v>280</v>
      </c>
      <c r="J1484" s="159">
        <f>'v-t_chart'!C1481</f>
        <v>109.9</v>
      </c>
      <c r="K1484" s="204">
        <f t="shared" ca="1" si="678"/>
        <v>321.89710000000002</v>
      </c>
      <c r="L1484" s="205" t="b">
        <f>IF('Input&amp;Output'!$C$3=10,phase_chart!C1481,IF('Input&amp;Output'!$C$3=21,phase_chart!G1481,IF('Input&amp;Output'!$C$3=22,phase_chart!K1481,IF('Input&amp;Output'!$C$3=31,phase_chart!O1481,IF('Input&amp;Output'!$C$3=32,phase_chart!S1481,"")))))</f>
        <v>0</v>
      </c>
      <c r="M1484" s="206" t="b">
        <f>IF('Input&amp;Output'!$C$3=10,phase_chart!D1481,IF('Input&amp;Output'!$C$3=21,phase_chart!H1481,IF('Input&amp;Output'!$C$3=22,phase_chart!L1481,IF('Input&amp;Output'!$C$3=31,phase_chart!P1481,IF('Input&amp;Output'!$C$3=32,phase_chart!T1481,"")))))</f>
        <v>1</v>
      </c>
      <c r="N1484" s="205" t="b">
        <f>IF('Input&amp;Output'!$C$3=10,phase_chart!E1481,IF('Input&amp;Output'!$C$3=21,phase_chart!I1481,IF('Input&amp;Output'!$C$3=22,phase_chart!M1481,IF('Input&amp;Output'!$C$3=31,phase_chart!Q1481,IF('Input&amp;Output'!$C$3=32,phase_chart!U1481,"")))))</f>
        <v>0</v>
      </c>
      <c r="P1484" s="159">
        <f ca="1">IF(NOT($J1484=0),IF($J1484&lt;IF($P1483=0,0,VLOOKUP(P1483,tbL!$M$37:$Q$43,IF(L1484=TRUE,2,4))),IF($J1484&gt;=VLOOKUP(P1483,tbL!$M$37:$Q$43,IF(L1484=TRUE,3,5)),$P1483,IF(AND(L1483=TRUE,L1484=TRUE),$P1483,$P1483-1)),IF(AND(L1484=TRUE,J1484=VLOOKUP(P1483,tbL!$M$37:$Q$43,IF(L1484=TRUE,2,4))),P1483,IF($P1483+1&gt;$C$12,$C$12,$P1483+1))),0)</f>
        <v>1</v>
      </c>
      <c r="Q1484" s="159">
        <f t="shared" ca="1" si="680"/>
        <v>1</v>
      </c>
      <c r="R1484" s="207">
        <f t="shared" si="697"/>
        <v>0</v>
      </c>
      <c r="S1484" s="208"/>
      <c r="T1484" s="159">
        <f t="shared" si="698"/>
        <v>0</v>
      </c>
      <c r="U1484" s="209" t="str">
        <f ca="1">IF(AND(T1484=-1,N1484=TRUE),"*",IF(AND(U1483="*",N1484=TRUE),"*",IF(AND(AND(L1484=TRUE,U1483="*"),J1484&lt;VLOOKUP(V1483+1,tbL!$M$38:$O$43,3)),"*","")))</f>
        <v/>
      </c>
      <c r="V1484" s="204">
        <f t="shared" ca="1" si="681"/>
        <v>1</v>
      </c>
      <c r="Y1484" s="159" t="str">
        <f t="shared" ca="1" si="682"/>
        <v/>
      </c>
      <c r="Z1484" s="159" t="str">
        <f t="shared" si="683"/>
        <v/>
      </c>
      <c r="AA1484" s="159">
        <f t="shared" ca="1" si="675"/>
        <v>1</v>
      </c>
      <c r="AC1484" s="161" t="str">
        <f t="shared" ca="1" si="684"/>
        <v/>
      </c>
      <c r="AD1484" s="161">
        <f t="shared" ca="1" si="685"/>
        <v>1</v>
      </c>
      <c r="AE1484" s="161" t="str">
        <f t="shared" ca="1" si="677"/>
        <v/>
      </c>
      <c r="AF1484" s="161">
        <f t="shared" ca="1" si="686"/>
        <v>1</v>
      </c>
      <c r="AG1484" s="161" t="str">
        <f t="shared" ca="1" si="687"/>
        <v/>
      </c>
      <c r="AH1484" s="161">
        <f t="shared" ca="1" si="688"/>
        <v>1</v>
      </c>
      <c r="AI1484" s="161" t="str">
        <f t="shared" ca="1" si="689"/>
        <v/>
      </c>
      <c r="AJ1484" s="161">
        <f t="shared" ca="1" si="690"/>
        <v>1</v>
      </c>
      <c r="AL1484" s="161" t="str">
        <f t="shared" ca="1" si="691"/>
        <v/>
      </c>
      <c r="AM1484" s="161">
        <f t="shared" ca="1" si="702"/>
        <v>1</v>
      </c>
      <c r="AN1484" s="161" t="str">
        <f t="shared" ca="1" si="692"/>
        <v/>
      </c>
      <c r="AO1484" s="161">
        <f t="shared" ca="1" si="701"/>
        <v>1</v>
      </c>
      <c r="AP1484" s="161" t="str">
        <f t="shared" ca="1" si="693"/>
        <v/>
      </c>
      <c r="AQ1484" s="161">
        <f t="shared" ca="1" si="699"/>
        <v>1</v>
      </c>
      <c r="AR1484" s="161" t="str">
        <f t="shared" ca="1" si="694"/>
        <v/>
      </c>
      <c r="AS1484" s="161">
        <f t="shared" ca="1" si="695"/>
        <v>1</v>
      </c>
      <c r="AT1484" s="159" t="str">
        <f t="shared" ca="1" si="676"/>
        <v/>
      </c>
      <c r="AU1484" s="210">
        <f t="shared" ca="1" si="679"/>
        <v>14</v>
      </c>
      <c r="AV1484" s="209"/>
      <c r="AW1484" s="204">
        <f t="shared" si="696"/>
        <v>19269.11111111108</v>
      </c>
      <c r="AX1484" s="159"/>
      <c r="AZ1484" s="159"/>
      <c r="BM1484" s="207"/>
      <c r="BN1484" s="212"/>
      <c r="BP1484" s="209"/>
      <c r="BQ1484" s="211"/>
      <c r="BR1484" s="211"/>
      <c r="BS1484" s="211"/>
      <c r="BT1484" s="211"/>
      <c r="BU1484" s="211"/>
      <c r="BV1484" s="211"/>
      <c r="BW1484" s="211"/>
      <c r="BX1484" s="211"/>
      <c r="BY1484" s="211"/>
      <c r="BZ1484" s="211"/>
      <c r="CA1484" s="209"/>
      <c r="CB1484" s="224"/>
      <c r="CC1484" s="204"/>
      <c r="CD1484" s="204"/>
      <c r="CE1484" s="204"/>
      <c r="CF1484" s="211"/>
      <c r="CG1484" s="211"/>
      <c r="CI1484" s="209"/>
      <c r="CJ1484" s="209"/>
      <c r="ES1484" s="165"/>
      <c r="ET1484" s="165"/>
      <c r="EU1484" s="166"/>
      <c r="EV1484" s="209"/>
      <c r="EW1484" s="211"/>
      <c r="EX1484" s="211"/>
      <c r="EY1484" s="211"/>
      <c r="EZ1484" s="211"/>
      <c r="FA1484" s="211"/>
      <c r="FD1484" s="165"/>
      <c r="FE1484" s="165"/>
      <c r="FF1484" s="166"/>
      <c r="FG1484" s="209"/>
      <c r="FH1484" s="211"/>
      <c r="FI1484" s="211"/>
      <c r="FJ1484" s="211"/>
      <c r="FK1484" s="211"/>
      <c r="FL1484" s="211"/>
    </row>
    <row r="1485" spans="9:168">
      <c r="I1485" s="221">
        <f t="shared" si="700"/>
        <v>281</v>
      </c>
      <c r="J1485" s="159">
        <f>'v-t_chart'!C1482</f>
        <v>109.3</v>
      </c>
      <c r="K1485" s="204">
        <f t="shared" ca="1" si="678"/>
        <v>320.13969999999995</v>
      </c>
      <c r="L1485" s="205" t="b">
        <f>IF('Input&amp;Output'!$C$3=10,phase_chart!C1482,IF('Input&amp;Output'!$C$3=21,phase_chart!G1482,IF('Input&amp;Output'!$C$3=22,phase_chart!K1482,IF('Input&amp;Output'!$C$3=31,phase_chart!O1482,IF('Input&amp;Output'!$C$3=32,phase_chart!S1482,"")))))</f>
        <v>0</v>
      </c>
      <c r="M1485" s="206" t="b">
        <f>IF('Input&amp;Output'!$C$3=10,phase_chart!D1482,IF('Input&amp;Output'!$C$3=21,phase_chart!H1482,IF('Input&amp;Output'!$C$3=22,phase_chart!L1482,IF('Input&amp;Output'!$C$3=31,phase_chart!P1482,IF('Input&amp;Output'!$C$3=32,phase_chart!T1482,"")))))</f>
        <v>0</v>
      </c>
      <c r="N1485" s="205" t="b">
        <f>IF('Input&amp;Output'!$C$3=10,phase_chart!E1482,IF('Input&amp;Output'!$C$3=21,phase_chart!I1482,IF('Input&amp;Output'!$C$3=22,phase_chart!M1482,IF('Input&amp;Output'!$C$3=31,phase_chart!Q1482,IF('Input&amp;Output'!$C$3=32,phase_chart!U1482,"")))))</f>
        <v>1</v>
      </c>
      <c r="P1485" s="159">
        <f ca="1">IF(NOT($J1485=0),IF($J1485&lt;IF($P1484=0,0,VLOOKUP(P1484,tbL!$M$37:$Q$43,IF(L1485=TRUE,2,4))),IF($J1485&gt;=VLOOKUP(P1484,tbL!$M$37:$Q$43,IF(L1485=TRUE,3,5)),$P1484,IF(AND(L1484=TRUE,L1485=TRUE),$P1484,$P1484-1)),IF(AND(L1485=TRUE,J1485=VLOOKUP(P1484,tbL!$M$37:$Q$43,IF(L1485=TRUE,2,4))),P1484,IF($P1484+1&gt;$C$12,$C$12,$P1484+1))),0)</f>
        <v>1</v>
      </c>
      <c r="Q1485" s="159">
        <f t="shared" ca="1" si="680"/>
        <v>1</v>
      </c>
      <c r="R1485" s="207">
        <f t="shared" si="697"/>
        <v>0</v>
      </c>
      <c r="S1485" s="208"/>
      <c r="T1485" s="159">
        <f t="shared" si="698"/>
        <v>0</v>
      </c>
      <c r="U1485" s="209" t="str">
        <f ca="1">IF(AND(T1485=-1,N1485=TRUE),"*",IF(AND(U1484="*",N1485=TRUE),"*",IF(AND(AND(L1485=TRUE,U1484="*"),J1485&lt;VLOOKUP(V1484+1,tbL!$M$38:$O$43,3)),"*","")))</f>
        <v/>
      </c>
      <c r="V1485" s="204">
        <f t="shared" ca="1" si="681"/>
        <v>1</v>
      </c>
      <c r="Y1485" s="159" t="str">
        <f t="shared" ca="1" si="682"/>
        <v/>
      </c>
      <c r="Z1485" s="159" t="str">
        <f t="shared" si="683"/>
        <v/>
      </c>
      <c r="AA1485" s="159">
        <f t="shared" ca="1" si="675"/>
        <v>1</v>
      </c>
      <c r="AC1485" s="161" t="str">
        <f t="shared" ca="1" si="684"/>
        <v/>
      </c>
      <c r="AD1485" s="161">
        <f t="shared" ca="1" si="685"/>
        <v>1</v>
      </c>
      <c r="AE1485" s="161" t="str">
        <f t="shared" ca="1" si="677"/>
        <v/>
      </c>
      <c r="AF1485" s="161">
        <f t="shared" ca="1" si="686"/>
        <v>1</v>
      </c>
      <c r="AG1485" s="161" t="str">
        <f t="shared" ca="1" si="687"/>
        <v/>
      </c>
      <c r="AH1485" s="161">
        <f t="shared" ca="1" si="688"/>
        <v>1</v>
      </c>
      <c r="AI1485" s="161" t="str">
        <f t="shared" ca="1" si="689"/>
        <v/>
      </c>
      <c r="AJ1485" s="161">
        <f t="shared" ca="1" si="690"/>
        <v>1</v>
      </c>
      <c r="AL1485" s="161" t="str">
        <f t="shared" ca="1" si="691"/>
        <v/>
      </c>
      <c r="AM1485" s="161">
        <f t="shared" ca="1" si="702"/>
        <v>1</v>
      </c>
      <c r="AN1485" s="161" t="str">
        <f t="shared" ca="1" si="692"/>
        <v/>
      </c>
      <c r="AO1485" s="161">
        <f t="shared" ca="1" si="701"/>
        <v>1</v>
      </c>
      <c r="AP1485" s="161" t="str">
        <f t="shared" ca="1" si="693"/>
        <v/>
      </c>
      <c r="AQ1485" s="161">
        <f t="shared" ca="1" si="699"/>
        <v>1</v>
      </c>
      <c r="AR1485" s="161" t="str">
        <f t="shared" ca="1" si="694"/>
        <v/>
      </c>
      <c r="AS1485" s="161">
        <f t="shared" ca="1" si="695"/>
        <v>1</v>
      </c>
      <c r="AT1485" s="159" t="str">
        <f t="shared" ca="1" si="676"/>
        <v/>
      </c>
      <c r="AU1485" s="210">
        <f t="shared" ca="1" si="679"/>
        <v>14</v>
      </c>
      <c r="AV1485" s="209"/>
      <c r="AW1485" s="204">
        <f t="shared" si="696"/>
        <v>19299.47222222219</v>
      </c>
      <c r="AX1485" s="159"/>
      <c r="AZ1485" s="159"/>
      <c r="BM1485" s="207"/>
      <c r="BN1485" s="212"/>
      <c r="BP1485" s="209"/>
      <c r="BQ1485" s="211"/>
      <c r="BR1485" s="211"/>
      <c r="BS1485" s="211"/>
      <c r="BT1485" s="211"/>
      <c r="BU1485" s="211"/>
      <c r="BV1485" s="211"/>
      <c r="BW1485" s="211"/>
      <c r="BX1485" s="211"/>
      <c r="BY1485" s="211"/>
      <c r="BZ1485" s="211"/>
      <c r="CA1485" s="209"/>
      <c r="CB1485" s="224"/>
      <c r="CC1485" s="204"/>
      <c r="CD1485" s="204"/>
      <c r="CE1485" s="204"/>
      <c r="CF1485" s="211"/>
      <c r="CG1485" s="211"/>
      <c r="CI1485" s="209"/>
      <c r="CJ1485" s="209"/>
      <c r="ES1485" s="165"/>
      <c r="ET1485" s="165"/>
      <c r="EU1485" s="166"/>
      <c r="EV1485" s="209"/>
      <c r="EW1485" s="211"/>
      <c r="EX1485" s="211"/>
      <c r="EY1485" s="211"/>
      <c r="EZ1485" s="211"/>
      <c r="FA1485" s="211"/>
      <c r="FD1485" s="165"/>
      <c r="FE1485" s="165"/>
      <c r="FF1485" s="166"/>
      <c r="FG1485" s="209"/>
      <c r="FH1485" s="211"/>
      <c r="FI1485" s="211"/>
      <c r="FJ1485" s="211"/>
      <c r="FK1485" s="211"/>
      <c r="FL1485" s="211"/>
    </row>
    <row r="1486" spans="9:168">
      <c r="I1486" s="221">
        <f t="shared" si="700"/>
        <v>282</v>
      </c>
      <c r="J1486" s="159">
        <f>'v-t_chart'!C1483</f>
        <v>108.1</v>
      </c>
      <c r="K1486" s="204">
        <f t="shared" ca="1" si="678"/>
        <v>316.62489999999997</v>
      </c>
      <c r="L1486" s="205" t="b">
        <f>IF('Input&amp;Output'!$C$3=10,phase_chart!C1483,IF('Input&amp;Output'!$C$3=21,phase_chart!G1483,IF('Input&amp;Output'!$C$3=22,phase_chart!K1483,IF('Input&amp;Output'!$C$3=31,phase_chart!O1483,IF('Input&amp;Output'!$C$3=32,phase_chart!S1483,"")))))</f>
        <v>0</v>
      </c>
      <c r="M1486" s="206" t="b">
        <f>IF('Input&amp;Output'!$C$3=10,phase_chart!D1483,IF('Input&amp;Output'!$C$3=21,phase_chart!H1483,IF('Input&amp;Output'!$C$3=22,phase_chart!L1483,IF('Input&amp;Output'!$C$3=31,phase_chart!P1483,IF('Input&amp;Output'!$C$3=32,phase_chart!T1483,"")))))</f>
        <v>0</v>
      </c>
      <c r="N1486" s="205" t="b">
        <f>IF('Input&amp;Output'!$C$3=10,phase_chart!E1483,IF('Input&amp;Output'!$C$3=21,phase_chart!I1483,IF('Input&amp;Output'!$C$3=22,phase_chart!M1483,IF('Input&amp;Output'!$C$3=31,phase_chart!Q1483,IF('Input&amp;Output'!$C$3=32,phase_chart!U1483,"")))))</f>
        <v>1</v>
      </c>
      <c r="P1486" s="159">
        <f ca="1">IF(NOT($J1486=0),IF($J1486&lt;IF($P1485=0,0,VLOOKUP(P1485,tbL!$M$37:$Q$43,IF(L1486=TRUE,2,4))),IF($J1486&gt;=VLOOKUP(P1485,tbL!$M$37:$Q$43,IF(L1486=TRUE,3,5)),$P1485,IF(AND(L1485=TRUE,L1486=TRUE),$P1485,$P1485-1)),IF(AND(L1486=TRUE,J1486=VLOOKUP(P1485,tbL!$M$37:$Q$43,IF(L1486=TRUE,2,4))),P1485,IF($P1485+1&gt;$C$12,$C$12,$P1485+1))),0)</f>
        <v>1</v>
      </c>
      <c r="Q1486" s="159">
        <f t="shared" ca="1" si="680"/>
        <v>1</v>
      </c>
      <c r="R1486" s="207">
        <f t="shared" si="697"/>
        <v>0</v>
      </c>
      <c r="S1486" s="208"/>
      <c r="T1486" s="159">
        <f t="shared" si="698"/>
        <v>0</v>
      </c>
      <c r="U1486" s="209" t="str">
        <f ca="1">IF(AND(T1486=-1,N1486=TRUE),"*",IF(AND(U1485="*",N1486=TRUE),"*",IF(AND(AND(L1486=TRUE,U1485="*"),J1486&lt;VLOOKUP(V1485+1,tbL!$M$38:$O$43,3)),"*","")))</f>
        <v/>
      </c>
      <c r="V1486" s="204">
        <f t="shared" ca="1" si="681"/>
        <v>1</v>
      </c>
      <c r="Y1486" s="159" t="str">
        <f t="shared" ca="1" si="682"/>
        <v/>
      </c>
      <c r="Z1486" s="159" t="str">
        <f t="shared" si="683"/>
        <v/>
      </c>
      <c r="AA1486" s="159">
        <f t="shared" ca="1" si="675"/>
        <v>1</v>
      </c>
      <c r="AC1486" s="161" t="str">
        <f t="shared" ca="1" si="684"/>
        <v/>
      </c>
      <c r="AD1486" s="161">
        <f t="shared" ca="1" si="685"/>
        <v>1</v>
      </c>
      <c r="AE1486" s="161" t="str">
        <f t="shared" ca="1" si="677"/>
        <v/>
      </c>
      <c r="AF1486" s="161">
        <f t="shared" ca="1" si="686"/>
        <v>1</v>
      </c>
      <c r="AG1486" s="161" t="str">
        <f t="shared" ca="1" si="687"/>
        <v/>
      </c>
      <c r="AH1486" s="161">
        <f t="shared" ca="1" si="688"/>
        <v>1</v>
      </c>
      <c r="AI1486" s="161" t="str">
        <f t="shared" ca="1" si="689"/>
        <v/>
      </c>
      <c r="AJ1486" s="161">
        <f t="shared" ca="1" si="690"/>
        <v>1</v>
      </c>
      <c r="AL1486" s="161" t="str">
        <f t="shared" ca="1" si="691"/>
        <v/>
      </c>
      <c r="AM1486" s="161">
        <f t="shared" ca="1" si="702"/>
        <v>1</v>
      </c>
      <c r="AN1486" s="161" t="str">
        <f t="shared" ca="1" si="692"/>
        <v/>
      </c>
      <c r="AO1486" s="161">
        <f t="shared" ca="1" si="701"/>
        <v>1</v>
      </c>
      <c r="AP1486" s="161" t="str">
        <f t="shared" ca="1" si="693"/>
        <v/>
      </c>
      <c r="AQ1486" s="161">
        <f t="shared" ca="1" si="699"/>
        <v>1</v>
      </c>
      <c r="AR1486" s="161" t="str">
        <f t="shared" ca="1" si="694"/>
        <v/>
      </c>
      <c r="AS1486" s="161">
        <f t="shared" ca="1" si="695"/>
        <v>1</v>
      </c>
      <c r="AT1486" s="159" t="str">
        <f t="shared" ca="1" si="676"/>
        <v/>
      </c>
      <c r="AU1486" s="210">
        <f t="shared" ca="1" si="679"/>
        <v>14</v>
      </c>
      <c r="AV1486" s="209"/>
      <c r="AW1486" s="204">
        <f t="shared" si="696"/>
        <v>19329.499999999967</v>
      </c>
      <c r="AX1486" s="159"/>
      <c r="AZ1486" s="159"/>
      <c r="BM1486" s="207"/>
      <c r="BN1486" s="212"/>
      <c r="BP1486" s="209"/>
      <c r="BQ1486" s="211"/>
      <c r="BR1486" s="211"/>
      <c r="BS1486" s="211"/>
      <c r="BT1486" s="211"/>
      <c r="BU1486" s="211"/>
      <c r="BV1486" s="211"/>
      <c r="BW1486" s="211"/>
      <c r="BX1486" s="211"/>
      <c r="BY1486" s="211"/>
      <c r="BZ1486" s="211"/>
      <c r="CA1486" s="209"/>
      <c r="CB1486" s="224"/>
      <c r="CC1486" s="204"/>
      <c r="CD1486" s="204"/>
      <c r="CE1486" s="204"/>
      <c r="CF1486" s="211"/>
      <c r="CG1486" s="211"/>
      <c r="CI1486" s="209"/>
      <c r="CJ1486" s="209"/>
      <c r="ES1486" s="165"/>
      <c r="ET1486" s="165"/>
      <c r="EU1486" s="166"/>
      <c r="EV1486" s="209"/>
      <c r="EW1486" s="211"/>
      <c r="EX1486" s="211"/>
      <c r="EY1486" s="211"/>
      <c r="EZ1486" s="211"/>
      <c r="FA1486" s="211"/>
      <c r="FD1486" s="165"/>
      <c r="FE1486" s="165"/>
      <c r="FF1486" s="166"/>
      <c r="FG1486" s="209"/>
      <c r="FH1486" s="211"/>
      <c r="FI1486" s="211"/>
      <c r="FJ1486" s="211"/>
      <c r="FK1486" s="211"/>
      <c r="FL1486" s="211"/>
    </row>
    <row r="1487" spans="9:168">
      <c r="I1487" s="221">
        <f t="shared" si="700"/>
        <v>283</v>
      </c>
      <c r="J1487" s="159">
        <f>'v-t_chart'!C1484</f>
        <v>106.3</v>
      </c>
      <c r="K1487" s="204">
        <f t="shared" ca="1" si="678"/>
        <v>311.35269999999997</v>
      </c>
      <c r="L1487" s="205" t="b">
        <f>IF('Input&amp;Output'!$C$3=10,phase_chart!C1484,IF('Input&amp;Output'!$C$3=21,phase_chart!G1484,IF('Input&amp;Output'!$C$3=22,phase_chart!K1484,IF('Input&amp;Output'!$C$3=31,phase_chart!O1484,IF('Input&amp;Output'!$C$3=32,phase_chart!S1484,"")))))</f>
        <v>0</v>
      </c>
      <c r="M1487" s="206" t="b">
        <f>IF('Input&amp;Output'!$C$3=10,phase_chart!D1484,IF('Input&amp;Output'!$C$3=21,phase_chart!H1484,IF('Input&amp;Output'!$C$3=22,phase_chart!L1484,IF('Input&amp;Output'!$C$3=31,phase_chart!P1484,IF('Input&amp;Output'!$C$3=32,phase_chart!T1484,"")))))</f>
        <v>0</v>
      </c>
      <c r="N1487" s="205" t="b">
        <f>IF('Input&amp;Output'!$C$3=10,phase_chart!E1484,IF('Input&amp;Output'!$C$3=21,phase_chart!I1484,IF('Input&amp;Output'!$C$3=22,phase_chart!M1484,IF('Input&amp;Output'!$C$3=31,phase_chart!Q1484,IF('Input&amp;Output'!$C$3=32,phase_chart!U1484,"")))))</f>
        <v>1</v>
      </c>
      <c r="P1487" s="159">
        <f ca="1">IF(NOT($J1487=0),IF($J1487&lt;IF($P1486=0,0,VLOOKUP(P1486,tbL!$M$37:$Q$43,IF(L1487=TRUE,2,4))),IF($J1487&gt;=VLOOKUP(P1486,tbL!$M$37:$Q$43,IF(L1487=TRUE,3,5)),$P1486,IF(AND(L1486=TRUE,L1487=TRUE),$P1486,$P1486-1)),IF(AND(L1487=TRUE,J1487=VLOOKUP(P1486,tbL!$M$37:$Q$43,IF(L1487=TRUE,2,4))),P1486,IF($P1486+1&gt;$C$12,$C$12,$P1486+1))),0)</f>
        <v>1</v>
      </c>
      <c r="Q1487" s="159">
        <f t="shared" ca="1" si="680"/>
        <v>1</v>
      </c>
      <c r="R1487" s="207">
        <f t="shared" si="697"/>
        <v>0</v>
      </c>
      <c r="S1487" s="208"/>
      <c r="T1487" s="159">
        <f t="shared" si="698"/>
        <v>0</v>
      </c>
      <c r="U1487" s="209" t="str">
        <f ca="1">IF(AND(T1487=-1,N1487=TRUE),"*",IF(AND(U1486="*",N1487=TRUE),"*",IF(AND(AND(L1487=TRUE,U1486="*"),J1487&lt;VLOOKUP(V1486+1,tbL!$M$38:$O$43,3)),"*","")))</f>
        <v/>
      </c>
      <c r="V1487" s="204">
        <f t="shared" ca="1" si="681"/>
        <v>1</v>
      </c>
      <c r="Y1487" s="159" t="str">
        <f t="shared" ca="1" si="682"/>
        <v/>
      </c>
      <c r="Z1487" s="159" t="str">
        <f t="shared" si="683"/>
        <v/>
      </c>
      <c r="AA1487" s="159">
        <f t="shared" ca="1" si="675"/>
        <v>1</v>
      </c>
      <c r="AC1487" s="161" t="str">
        <f t="shared" ca="1" si="684"/>
        <v/>
      </c>
      <c r="AD1487" s="161">
        <f t="shared" ca="1" si="685"/>
        <v>1</v>
      </c>
      <c r="AE1487" s="161" t="str">
        <f t="shared" ca="1" si="677"/>
        <v/>
      </c>
      <c r="AF1487" s="161">
        <f t="shared" ca="1" si="686"/>
        <v>1</v>
      </c>
      <c r="AG1487" s="161" t="str">
        <f t="shared" ca="1" si="687"/>
        <v/>
      </c>
      <c r="AH1487" s="161">
        <f t="shared" ca="1" si="688"/>
        <v>1</v>
      </c>
      <c r="AI1487" s="161" t="str">
        <f t="shared" ca="1" si="689"/>
        <v/>
      </c>
      <c r="AJ1487" s="161">
        <f t="shared" ca="1" si="690"/>
        <v>1</v>
      </c>
      <c r="AL1487" s="161" t="str">
        <f t="shared" ca="1" si="691"/>
        <v/>
      </c>
      <c r="AM1487" s="161">
        <f t="shared" ca="1" si="702"/>
        <v>1</v>
      </c>
      <c r="AN1487" s="161" t="str">
        <f t="shared" ca="1" si="692"/>
        <v/>
      </c>
      <c r="AO1487" s="161">
        <f t="shared" ca="1" si="701"/>
        <v>1</v>
      </c>
      <c r="AP1487" s="161" t="str">
        <f t="shared" ca="1" si="693"/>
        <v/>
      </c>
      <c r="AQ1487" s="161">
        <f t="shared" ca="1" si="699"/>
        <v>1</v>
      </c>
      <c r="AR1487" s="161" t="str">
        <f t="shared" ca="1" si="694"/>
        <v/>
      </c>
      <c r="AS1487" s="161">
        <f t="shared" ca="1" si="695"/>
        <v>1</v>
      </c>
      <c r="AT1487" s="159" t="str">
        <f t="shared" ca="1" si="676"/>
        <v/>
      </c>
      <c r="AU1487" s="210">
        <f t="shared" ca="1" si="679"/>
        <v>14</v>
      </c>
      <c r="AV1487" s="209"/>
      <c r="AW1487" s="204">
        <f t="shared" si="696"/>
        <v>19359.027777777745</v>
      </c>
      <c r="AX1487" s="159"/>
      <c r="AZ1487" s="159"/>
      <c r="BM1487" s="207"/>
      <c r="BN1487" s="212"/>
      <c r="BP1487" s="209"/>
      <c r="BQ1487" s="211"/>
      <c r="BR1487" s="211"/>
      <c r="BS1487" s="211"/>
      <c r="BT1487" s="211"/>
      <c r="BU1487" s="211"/>
      <c r="BV1487" s="211"/>
      <c r="BW1487" s="211"/>
      <c r="BX1487" s="211"/>
      <c r="BY1487" s="211"/>
      <c r="BZ1487" s="211"/>
      <c r="CA1487" s="209"/>
      <c r="CB1487" s="224"/>
      <c r="CC1487" s="204"/>
      <c r="CD1487" s="204"/>
      <c r="CE1487" s="204"/>
      <c r="CF1487" s="211"/>
      <c r="CG1487" s="211"/>
      <c r="CI1487" s="209"/>
      <c r="CJ1487" s="209"/>
      <c r="ES1487" s="165"/>
      <c r="ET1487" s="165"/>
      <c r="EU1487" s="166"/>
      <c r="EV1487" s="209"/>
      <c r="EW1487" s="211"/>
      <c r="EX1487" s="211"/>
      <c r="EY1487" s="211"/>
      <c r="EZ1487" s="211"/>
      <c r="FA1487" s="211"/>
      <c r="FD1487" s="165"/>
      <c r="FE1487" s="165"/>
      <c r="FF1487" s="166"/>
      <c r="FG1487" s="209"/>
      <c r="FH1487" s="211"/>
      <c r="FI1487" s="211"/>
      <c r="FJ1487" s="211"/>
      <c r="FK1487" s="211"/>
      <c r="FL1487" s="211"/>
    </row>
    <row r="1488" spans="9:168">
      <c r="I1488" s="221">
        <f t="shared" si="700"/>
        <v>284</v>
      </c>
      <c r="J1488" s="159">
        <f>'v-t_chart'!C1485</f>
        <v>104</v>
      </c>
      <c r="K1488" s="204">
        <f t="shared" ca="1" si="678"/>
        <v>304.61599999999999</v>
      </c>
      <c r="L1488" s="205" t="b">
        <f>IF('Input&amp;Output'!$C$3=10,phase_chart!C1485,IF('Input&amp;Output'!$C$3=21,phase_chart!G1485,IF('Input&amp;Output'!$C$3=22,phase_chart!K1485,IF('Input&amp;Output'!$C$3=31,phase_chart!O1485,IF('Input&amp;Output'!$C$3=32,phase_chart!S1485,"")))))</f>
        <v>0</v>
      </c>
      <c r="M1488" s="206" t="b">
        <f>IF('Input&amp;Output'!$C$3=10,phase_chart!D1485,IF('Input&amp;Output'!$C$3=21,phase_chart!H1485,IF('Input&amp;Output'!$C$3=22,phase_chart!L1485,IF('Input&amp;Output'!$C$3=31,phase_chart!P1485,IF('Input&amp;Output'!$C$3=32,phase_chart!T1485,"")))))</f>
        <v>0</v>
      </c>
      <c r="N1488" s="205" t="b">
        <f>IF('Input&amp;Output'!$C$3=10,phase_chart!E1485,IF('Input&amp;Output'!$C$3=21,phase_chart!I1485,IF('Input&amp;Output'!$C$3=22,phase_chart!M1485,IF('Input&amp;Output'!$C$3=31,phase_chart!Q1485,IF('Input&amp;Output'!$C$3=32,phase_chart!U1485,"")))))</f>
        <v>1</v>
      </c>
      <c r="P1488" s="159">
        <f ca="1">IF(NOT($J1488=0),IF($J1488&lt;IF($P1487=0,0,VLOOKUP(P1487,tbL!$M$37:$Q$43,IF(L1488=TRUE,2,4))),IF($J1488&gt;=VLOOKUP(P1487,tbL!$M$37:$Q$43,IF(L1488=TRUE,3,5)),$P1487,IF(AND(L1487=TRUE,L1488=TRUE),$P1487,$P1487-1)),IF(AND(L1488=TRUE,J1488=VLOOKUP(P1487,tbL!$M$37:$Q$43,IF(L1488=TRUE,2,4))),P1487,IF($P1487+1&gt;$C$12,$C$12,$P1487+1))),0)</f>
        <v>1</v>
      </c>
      <c r="Q1488" s="159">
        <f t="shared" ca="1" si="680"/>
        <v>1</v>
      </c>
      <c r="R1488" s="207">
        <f t="shared" si="697"/>
        <v>0</v>
      </c>
      <c r="S1488" s="208"/>
      <c r="T1488" s="159">
        <f t="shared" si="698"/>
        <v>0</v>
      </c>
      <c r="U1488" s="209" t="str">
        <f ca="1">IF(AND(T1488=-1,N1488=TRUE),"*",IF(AND(U1487="*",N1488=TRUE),"*",IF(AND(AND(L1488=TRUE,U1487="*"),J1488&lt;VLOOKUP(V1487+1,tbL!$M$38:$O$43,3)),"*","")))</f>
        <v/>
      </c>
      <c r="V1488" s="204">
        <f t="shared" ca="1" si="681"/>
        <v>1</v>
      </c>
      <c r="Y1488" s="159" t="str">
        <f t="shared" ca="1" si="682"/>
        <v/>
      </c>
      <c r="Z1488" s="159" t="str">
        <f t="shared" si="683"/>
        <v/>
      </c>
      <c r="AA1488" s="159">
        <f t="shared" ca="1" si="675"/>
        <v>1</v>
      </c>
      <c r="AC1488" s="161" t="str">
        <f t="shared" ca="1" si="684"/>
        <v/>
      </c>
      <c r="AD1488" s="161">
        <f t="shared" ca="1" si="685"/>
        <v>1</v>
      </c>
      <c r="AE1488" s="161" t="str">
        <f t="shared" ca="1" si="677"/>
        <v/>
      </c>
      <c r="AF1488" s="161">
        <f t="shared" ca="1" si="686"/>
        <v>1</v>
      </c>
      <c r="AG1488" s="161" t="str">
        <f t="shared" ca="1" si="687"/>
        <v/>
      </c>
      <c r="AH1488" s="161">
        <f t="shared" ca="1" si="688"/>
        <v>1</v>
      </c>
      <c r="AI1488" s="161" t="str">
        <f t="shared" ca="1" si="689"/>
        <v/>
      </c>
      <c r="AJ1488" s="161">
        <f t="shared" ca="1" si="690"/>
        <v>1</v>
      </c>
      <c r="AL1488" s="161" t="str">
        <f t="shared" ca="1" si="691"/>
        <v/>
      </c>
      <c r="AM1488" s="161">
        <f t="shared" ca="1" si="702"/>
        <v>1</v>
      </c>
      <c r="AN1488" s="161" t="str">
        <f t="shared" ca="1" si="692"/>
        <v/>
      </c>
      <c r="AO1488" s="161">
        <f t="shared" ca="1" si="701"/>
        <v>1</v>
      </c>
      <c r="AP1488" s="161" t="str">
        <f t="shared" ca="1" si="693"/>
        <v/>
      </c>
      <c r="AQ1488" s="161">
        <f t="shared" ca="1" si="699"/>
        <v>1</v>
      </c>
      <c r="AR1488" s="161" t="str">
        <f t="shared" ca="1" si="694"/>
        <v/>
      </c>
      <c r="AS1488" s="161">
        <f t="shared" ca="1" si="695"/>
        <v>1</v>
      </c>
      <c r="AT1488" s="159" t="str">
        <f t="shared" ca="1" si="676"/>
        <v/>
      </c>
      <c r="AU1488" s="210">
        <f t="shared" ca="1" si="679"/>
        <v>14</v>
      </c>
      <c r="AV1488" s="209"/>
      <c r="AW1488" s="204">
        <f t="shared" si="696"/>
        <v>19387.916666666635</v>
      </c>
      <c r="AX1488" s="159"/>
      <c r="AZ1488" s="159"/>
      <c r="BM1488" s="207"/>
      <c r="BN1488" s="212"/>
      <c r="BP1488" s="209"/>
      <c r="BQ1488" s="211"/>
      <c r="BR1488" s="211"/>
      <c r="BS1488" s="211"/>
      <c r="BT1488" s="211"/>
      <c r="BU1488" s="211"/>
      <c r="BV1488" s="211"/>
      <c r="BW1488" s="211"/>
      <c r="BX1488" s="211"/>
      <c r="BY1488" s="211"/>
      <c r="BZ1488" s="211"/>
      <c r="CA1488" s="209"/>
      <c r="CB1488" s="224"/>
      <c r="CC1488" s="204"/>
      <c r="CD1488" s="204"/>
      <c r="CE1488" s="204"/>
      <c r="CF1488" s="211"/>
      <c r="CG1488" s="211"/>
      <c r="CI1488" s="209"/>
      <c r="CJ1488" s="209"/>
      <c r="ES1488" s="165"/>
      <c r="ET1488" s="165"/>
      <c r="EU1488" s="166"/>
      <c r="EV1488" s="209"/>
      <c r="EW1488" s="211"/>
      <c r="EX1488" s="211"/>
      <c r="EY1488" s="211"/>
      <c r="EZ1488" s="211"/>
      <c r="FA1488" s="211"/>
      <c r="FD1488" s="165"/>
      <c r="FE1488" s="165"/>
      <c r="FF1488" s="166"/>
      <c r="FG1488" s="209"/>
      <c r="FH1488" s="211"/>
      <c r="FI1488" s="211"/>
      <c r="FJ1488" s="211"/>
      <c r="FK1488" s="211"/>
      <c r="FL1488" s="211"/>
    </row>
    <row r="1489" spans="9:168">
      <c r="I1489" s="221">
        <f t="shared" si="700"/>
        <v>285</v>
      </c>
      <c r="J1489" s="159">
        <f>'v-t_chart'!C1486</f>
        <v>101.5</v>
      </c>
      <c r="K1489" s="204">
        <f t="shared" ca="1" si="678"/>
        <v>297.29349999999999</v>
      </c>
      <c r="L1489" s="205" t="b">
        <f>IF('Input&amp;Output'!$C$3=10,phase_chart!C1486,IF('Input&amp;Output'!$C$3=21,phase_chart!G1486,IF('Input&amp;Output'!$C$3=22,phase_chart!K1486,IF('Input&amp;Output'!$C$3=31,phase_chart!O1486,IF('Input&amp;Output'!$C$3=32,phase_chart!S1486,"")))))</f>
        <v>0</v>
      </c>
      <c r="M1489" s="206" t="b">
        <f>IF('Input&amp;Output'!$C$3=10,phase_chart!D1486,IF('Input&amp;Output'!$C$3=21,phase_chart!H1486,IF('Input&amp;Output'!$C$3=22,phase_chart!L1486,IF('Input&amp;Output'!$C$3=31,phase_chart!P1486,IF('Input&amp;Output'!$C$3=32,phase_chart!T1486,"")))))</f>
        <v>0</v>
      </c>
      <c r="N1489" s="205" t="b">
        <f>IF('Input&amp;Output'!$C$3=10,phase_chart!E1486,IF('Input&amp;Output'!$C$3=21,phase_chart!I1486,IF('Input&amp;Output'!$C$3=22,phase_chart!M1486,IF('Input&amp;Output'!$C$3=31,phase_chart!Q1486,IF('Input&amp;Output'!$C$3=32,phase_chart!U1486,"")))))</f>
        <v>1</v>
      </c>
      <c r="P1489" s="159">
        <f ca="1">IF(NOT($J1489=0),IF($J1489&lt;IF($P1488=0,0,VLOOKUP(P1488,tbL!$M$37:$Q$43,IF(L1489=TRUE,2,4))),IF($J1489&gt;=VLOOKUP(P1488,tbL!$M$37:$Q$43,IF(L1489=TRUE,3,5)),$P1488,IF(AND(L1488=TRUE,L1489=TRUE),$P1488,$P1488-1)),IF(AND(L1489=TRUE,J1489=VLOOKUP(P1488,tbL!$M$37:$Q$43,IF(L1489=TRUE,2,4))),P1488,IF($P1488+1&gt;$C$12,$C$12,$P1488+1))),0)</f>
        <v>1</v>
      </c>
      <c r="Q1489" s="159">
        <f t="shared" ca="1" si="680"/>
        <v>1</v>
      </c>
      <c r="R1489" s="207">
        <f t="shared" si="697"/>
        <v>0</v>
      </c>
      <c r="S1489" s="208"/>
      <c r="T1489" s="159">
        <f t="shared" si="698"/>
        <v>0</v>
      </c>
      <c r="U1489" s="209" t="str">
        <f ca="1">IF(AND(T1489=-1,N1489=TRUE),"*",IF(AND(U1488="*",N1489=TRUE),"*",IF(AND(AND(L1489=TRUE,U1488="*"),J1489&lt;VLOOKUP(V1488+1,tbL!$M$38:$O$43,3)),"*","")))</f>
        <v/>
      </c>
      <c r="V1489" s="204">
        <f t="shared" ca="1" si="681"/>
        <v>1</v>
      </c>
      <c r="Y1489" s="159" t="str">
        <f t="shared" ca="1" si="682"/>
        <v/>
      </c>
      <c r="Z1489" s="159" t="str">
        <f t="shared" si="683"/>
        <v/>
      </c>
      <c r="AA1489" s="159">
        <f t="shared" ca="1" si="675"/>
        <v>1</v>
      </c>
      <c r="AC1489" s="161" t="str">
        <f t="shared" ca="1" si="684"/>
        <v/>
      </c>
      <c r="AD1489" s="161">
        <f t="shared" ca="1" si="685"/>
        <v>1</v>
      </c>
      <c r="AE1489" s="161" t="str">
        <f t="shared" ca="1" si="677"/>
        <v/>
      </c>
      <c r="AF1489" s="161">
        <f t="shared" ca="1" si="686"/>
        <v>1</v>
      </c>
      <c r="AG1489" s="161" t="str">
        <f t="shared" ca="1" si="687"/>
        <v/>
      </c>
      <c r="AH1489" s="161">
        <f t="shared" ca="1" si="688"/>
        <v>1</v>
      </c>
      <c r="AI1489" s="161" t="str">
        <f t="shared" ca="1" si="689"/>
        <v/>
      </c>
      <c r="AJ1489" s="161">
        <f t="shared" ca="1" si="690"/>
        <v>1</v>
      </c>
      <c r="AL1489" s="161" t="str">
        <f t="shared" ca="1" si="691"/>
        <v/>
      </c>
      <c r="AM1489" s="161">
        <f t="shared" ca="1" si="702"/>
        <v>1</v>
      </c>
      <c r="AN1489" s="161" t="str">
        <f t="shared" ca="1" si="692"/>
        <v/>
      </c>
      <c r="AO1489" s="161">
        <f t="shared" ca="1" si="701"/>
        <v>1</v>
      </c>
      <c r="AP1489" s="161" t="str">
        <f t="shared" ca="1" si="693"/>
        <v/>
      </c>
      <c r="AQ1489" s="161">
        <f t="shared" ca="1" si="699"/>
        <v>1</v>
      </c>
      <c r="AR1489" s="161" t="str">
        <f t="shared" ca="1" si="694"/>
        <v/>
      </c>
      <c r="AS1489" s="161">
        <f t="shared" ca="1" si="695"/>
        <v>1</v>
      </c>
      <c r="AT1489" s="159" t="str">
        <f t="shared" ca="1" si="676"/>
        <v/>
      </c>
      <c r="AU1489" s="210">
        <f t="shared" ca="1" si="679"/>
        <v>14</v>
      </c>
      <c r="AV1489" s="209"/>
      <c r="AW1489" s="204">
        <f t="shared" si="696"/>
        <v>19416.11111111108</v>
      </c>
      <c r="AX1489" s="159"/>
      <c r="AZ1489" s="159"/>
      <c r="BM1489" s="207"/>
      <c r="BN1489" s="212"/>
      <c r="BP1489" s="209"/>
      <c r="BQ1489" s="211"/>
      <c r="BR1489" s="211"/>
      <c r="BS1489" s="211"/>
      <c r="BT1489" s="211"/>
      <c r="BU1489" s="211"/>
      <c r="BV1489" s="211"/>
      <c r="BW1489" s="211"/>
      <c r="BX1489" s="211"/>
      <c r="BY1489" s="211"/>
      <c r="BZ1489" s="211"/>
      <c r="CA1489" s="209"/>
      <c r="CB1489" s="224"/>
      <c r="CC1489" s="204"/>
      <c r="CD1489" s="204"/>
      <c r="CE1489" s="204"/>
      <c r="CF1489" s="211"/>
      <c r="CG1489" s="211"/>
      <c r="CI1489" s="209"/>
      <c r="CJ1489" s="209"/>
      <c r="ES1489" s="165"/>
      <c r="ET1489" s="165"/>
      <c r="EU1489" s="166"/>
      <c r="EV1489" s="209"/>
      <c r="EW1489" s="211"/>
      <c r="EX1489" s="211"/>
      <c r="EY1489" s="211"/>
      <c r="EZ1489" s="211"/>
      <c r="FA1489" s="211"/>
      <c r="FD1489" s="165"/>
      <c r="FE1489" s="165"/>
      <c r="FF1489" s="166"/>
      <c r="FG1489" s="209"/>
      <c r="FH1489" s="211"/>
      <c r="FI1489" s="211"/>
      <c r="FJ1489" s="211"/>
      <c r="FK1489" s="211"/>
      <c r="FL1489" s="211"/>
    </row>
    <row r="1490" spans="9:168">
      <c r="I1490" s="221">
        <f t="shared" si="700"/>
        <v>286</v>
      </c>
      <c r="J1490" s="159">
        <f>'v-t_chart'!C1487</f>
        <v>99.2</v>
      </c>
      <c r="K1490" s="204">
        <f t="shared" ca="1" si="678"/>
        <v>290.55680000000001</v>
      </c>
      <c r="L1490" s="205" t="b">
        <f>IF('Input&amp;Output'!$C$3=10,phase_chart!C1487,IF('Input&amp;Output'!$C$3=21,phase_chart!G1487,IF('Input&amp;Output'!$C$3=22,phase_chart!K1487,IF('Input&amp;Output'!$C$3=31,phase_chart!O1487,IF('Input&amp;Output'!$C$3=32,phase_chart!S1487,"")))))</f>
        <v>0</v>
      </c>
      <c r="M1490" s="206" t="b">
        <f>IF('Input&amp;Output'!$C$3=10,phase_chart!D1487,IF('Input&amp;Output'!$C$3=21,phase_chart!H1487,IF('Input&amp;Output'!$C$3=22,phase_chart!L1487,IF('Input&amp;Output'!$C$3=31,phase_chart!P1487,IF('Input&amp;Output'!$C$3=32,phase_chart!T1487,"")))))</f>
        <v>0</v>
      </c>
      <c r="N1490" s="205" t="b">
        <f>IF('Input&amp;Output'!$C$3=10,phase_chart!E1487,IF('Input&amp;Output'!$C$3=21,phase_chart!I1487,IF('Input&amp;Output'!$C$3=22,phase_chart!M1487,IF('Input&amp;Output'!$C$3=31,phase_chart!Q1487,IF('Input&amp;Output'!$C$3=32,phase_chart!U1487,"")))))</f>
        <v>1</v>
      </c>
      <c r="P1490" s="159">
        <f ca="1">IF(NOT($J1490=0),IF($J1490&lt;IF($P1489=0,0,VLOOKUP(P1489,tbL!$M$37:$Q$43,IF(L1490=TRUE,2,4))),IF($J1490&gt;=VLOOKUP(P1489,tbL!$M$37:$Q$43,IF(L1490=TRUE,3,5)),$P1489,IF(AND(L1489=TRUE,L1490=TRUE),$P1489,$P1489-1)),IF(AND(L1490=TRUE,J1490=VLOOKUP(P1489,tbL!$M$37:$Q$43,IF(L1490=TRUE,2,4))),P1489,IF($P1489+1&gt;$C$12,$C$12,$P1489+1))),0)</f>
        <v>1</v>
      </c>
      <c r="Q1490" s="159">
        <f t="shared" ca="1" si="680"/>
        <v>1</v>
      </c>
      <c r="R1490" s="207">
        <f t="shared" si="697"/>
        <v>0</v>
      </c>
      <c r="S1490" s="208"/>
      <c r="T1490" s="159">
        <f t="shared" si="698"/>
        <v>0</v>
      </c>
      <c r="U1490" s="209" t="str">
        <f ca="1">IF(AND(T1490=-1,N1490=TRUE),"*",IF(AND(U1489="*",N1490=TRUE),"*",IF(AND(AND(L1490=TRUE,U1489="*"),J1490&lt;VLOOKUP(V1489+1,tbL!$M$38:$O$43,3)),"*","")))</f>
        <v/>
      </c>
      <c r="V1490" s="204">
        <f t="shared" ca="1" si="681"/>
        <v>1</v>
      </c>
      <c r="Y1490" s="159" t="str">
        <f t="shared" ca="1" si="682"/>
        <v/>
      </c>
      <c r="Z1490" s="159" t="str">
        <f t="shared" si="683"/>
        <v/>
      </c>
      <c r="AA1490" s="159">
        <f t="shared" ca="1" si="675"/>
        <v>1</v>
      </c>
      <c r="AC1490" s="161" t="str">
        <f t="shared" ca="1" si="684"/>
        <v/>
      </c>
      <c r="AD1490" s="161">
        <f t="shared" ca="1" si="685"/>
        <v>1</v>
      </c>
      <c r="AE1490" s="161" t="str">
        <f t="shared" ca="1" si="677"/>
        <v/>
      </c>
      <c r="AF1490" s="161">
        <f t="shared" ca="1" si="686"/>
        <v>1</v>
      </c>
      <c r="AG1490" s="161" t="str">
        <f t="shared" ca="1" si="687"/>
        <v/>
      </c>
      <c r="AH1490" s="161">
        <f t="shared" ca="1" si="688"/>
        <v>1</v>
      </c>
      <c r="AI1490" s="161" t="str">
        <f t="shared" ca="1" si="689"/>
        <v/>
      </c>
      <c r="AJ1490" s="161">
        <f t="shared" ca="1" si="690"/>
        <v>1</v>
      </c>
      <c r="AL1490" s="161" t="str">
        <f t="shared" ca="1" si="691"/>
        <v/>
      </c>
      <c r="AM1490" s="161">
        <f t="shared" ca="1" si="702"/>
        <v>1</v>
      </c>
      <c r="AN1490" s="161" t="str">
        <f t="shared" ca="1" si="692"/>
        <v/>
      </c>
      <c r="AO1490" s="161">
        <f t="shared" ca="1" si="701"/>
        <v>1</v>
      </c>
      <c r="AP1490" s="161" t="str">
        <f t="shared" ca="1" si="693"/>
        <v/>
      </c>
      <c r="AQ1490" s="161">
        <f t="shared" ca="1" si="699"/>
        <v>1</v>
      </c>
      <c r="AR1490" s="161" t="str">
        <f t="shared" ca="1" si="694"/>
        <v/>
      </c>
      <c r="AS1490" s="161">
        <f t="shared" ca="1" si="695"/>
        <v>1</v>
      </c>
      <c r="AT1490" s="159" t="str">
        <f t="shared" ca="1" si="676"/>
        <v/>
      </c>
      <c r="AU1490" s="210">
        <f t="shared" ca="1" si="679"/>
        <v>14</v>
      </c>
      <c r="AV1490" s="209"/>
      <c r="AW1490" s="204">
        <f t="shared" si="696"/>
        <v>19443.666666666635</v>
      </c>
      <c r="AX1490" s="159"/>
      <c r="AZ1490" s="159"/>
      <c r="BM1490" s="207"/>
      <c r="BN1490" s="212"/>
      <c r="BP1490" s="209"/>
      <c r="BQ1490" s="211"/>
      <c r="BR1490" s="211"/>
      <c r="BS1490" s="211"/>
      <c r="BT1490" s="211"/>
      <c r="BU1490" s="211"/>
      <c r="BV1490" s="211"/>
      <c r="BW1490" s="211"/>
      <c r="BX1490" s="211"/>
      <c r="BY1490" s="211"/>
      <c r="BZ1490" s="211"/>
      <c r="CA1490" s="209"/>
      <c r="CB1490" s="224"/>
      <c r="CC1490" s="204"/>
      <c r="CD1490" s="204"/>
      <c r="CE1490" s="204"/>
      <c r="CF1490" s="211"/>
      <c r="CG1490" s="211"/>
      <c r="CI1490" s="209"/>
      <c r="CJ1490" s="209"/>
      <c r="ES1490" s="165"/>
      <c r="ET1490" s="165"/>
      <c r="EU1490" s="166"/>
      <c r="EV1490" s="209"/>
      <c r="EW1490" s="211"/>
      <c r="EX1490" s="211"/>
      <c r="EY1490" s="211"/>
      <c r="EZ1490" s="211"/>
      <c r="FA1490" s="211"/>
      <c r="FD1490" s="165"/>
      <c r="FE1490" s="165"/>
      <c r="FF1490" s="166"/>
      <c r="FG1490" s="209"/>
      <c r="FH1490" s="211"/>
      <c r="FI1490" s="211"/>
      <c r="FJ1490" s="211"/>
      <c r="FK1490" s="211"/>
      <c r="FL1490" s="211"/>
    </row>
    <row r="1491" spans="9:168">
      <c r="I1491" s="221">
        <f t="shared" si="700"/>
        <v>287</v>
      </c>
      <c r="J1491" s="159">
        <f>'v-t_chart'!C1488</f>
        <v>97.2</v>
      </c>
      <c r="K1491" s="204">
        <f t="shared" ca="1" si="678"/>
        <v>284.69880000000001</v>
      </c>
      <c r="L1491" s="205" t="b">
        <f>IF('Input&amp;Output'!$C$3=10,phase_chart!C1488,IF('Input&amp;Output'!$C$3=21,phase_chart!G1488,IF('Input&amp;Output'!$C$3=22,phase_chart!K1488,IF('Input&amp;Output'!$C$3=31,phase_chart!O1488,IF('Input&amp;Output'!$C$3=32,phase_chart!S1488,"")))))</f>
        <v>0</v>
      </c>
      <c r="M1491" s="206" t="b">
        <f>IF('Input&amp;Output'!$C$3=10,phase_chart!D1488,IF('Input&amp;Output'!$C$3=21,phase_chart!H1488,IF('Input&amp;Output'!$C$3=22,phase_chart!L1488,IF('Input&amp;Output'!$C$3=31,phase_chart!P1488,IF('Input&amp;Output'!$C$3=32,phase_chart!T1488,"")))))</f>
        <v>0</v>
      </c>
      <c r="N1491" s="205" t="b">
        <f>IF('Input&amp;Output'!$C$3=10,phase_chart!E1488,IF('Input&amp;Output'!$C$3=21,phase_chart!I1488,IF('Input&amp;Output'!$C$3=22,phase_chart!M1488,IF('Input&amp;Output'!$C$3=31,phase_chart!Q1488,IF('Input&amp;Output'!$C$3=32,phase_chart!U1488,"")))))</f>
        <v>1</v>
      </c>
      <c r="P1491" s="159">
        <f ca="1">IF(NOT($J1491=0),IF($J1491&lt;IF($P1490=0,0,VLOOKUP(P1490,tbL!$M$37:$Q$43,IF(L1491=TRUE,2,4))),IF($J1491&gt;=VLOOKUP(P1490,tbL!$M$37:$Q$43,IF(L1491=TRUE,3,5)),$P1490,IF(AND(L1490=TRUE,L1491=TRUE),$P1490,$P1490-1)),IF(AND(L1491=TRUE,J1491=VLOOKUP(P1490,tbL!$M$37:$Q$43,IF(L1491=TRUE,2,4))),P1490,IF($P1490+1&gt;$C$12,$C$12,$P1490+1))),0)</f>
        <v>1</v>
      </c>
      <c r="Q1491" s="159">
        <f t="shared" ca="1" si="680"/>
        <v>1</v>
      </c>
      <c r="R1491" s="207">
        <f t="shared" si="697"/>
        <v>0</v>
      </c>
      <c r="S1491" s="208"/>
      <c r="T1491" s="159">
        <f t="shared" si="698"/>
        <v>0</v>
      </c>
      <c r="U1491" s="209" t="str">
        <f ca="1">IF(AND(T1491=-1,N1491=TRUE),"*",IF(AND(U1490="*",N1491=TRUE),"*",IF(AND(AND(L1491=TRUE,U1490="*"),J1491&lt;VLOOKUP(V1490+1,tbL!$M$38:$O$43,3)),"*","")))</f>
        <v/>
      </c>
      <c r="V1491" s="204">
        <f t="shared" ca="1" si="681"/>
        <v>1</v>
      </c>
      <c r="Y1491" s="159" t="str">
        <f t="shared" ca="1" si="682"/>
        <v/>
      </c>
      <c r="Z1491" s="159" t="str">
        <f t="shared" si="683"/>
        <v/>
      </c>
      <c r="AA1491" s="159">
        <f t="shared" ca="1" si="675"/>
        <v>1</v>
      </c>
      <c r="AC1491" s="161" t="str">
        <f t="shared" ca="1" si="684"/>
        <v/>
      </c>
      <c r="AD1491" s="161">
        <f t="shared" ca="1" si="685"/>
        <v>1</v>
      </c>
      <c r="AE1491" s="161" t="str">
        <f t="shared" ca="1" si="677"/>
        <v/>
      </c>
      <c r="AF1491" s="161">
        <f t="shared" ca="1" si="686"/>
        <v>1</v>
      </c>
      <c r="AG1491" s="161" t="str">
        <f t="shared" ca="1" si="687"/>
        <v/>
      </c>
      <c r="AH1491" s="161">
        <f t="shared" ca="1" si="688"/>
        <v>1</v>
      </c>
      <c r="AI1491" s="161" t="str">
        <f t="shared" ca="1" si="689"/>
        <v/>
      </c>
      <c r="AJ1491" s="161">
        <f t="shared" ca="1" si="690"/>
        <v>1</v>
      </c>
      <c r="AL1491" s="161" t="str">
        <f t="shared" ca="1" si="691"/>
        <v/>
      </c>
      <c r="AM1491" s="161">
        <f t="shared" ca="1" si="702"/>
        <v>1</v>
      </c>
      <c r="AN1491" s="161" t="str">
        <f t="shared" ca="1" si="692"/>
        <v/>
      </c>
      <c r="AO1491" s="161">
        <f t="shared" ca="1" si="701"/>
        <v>1</v>
      </c>
      <c r="AP1491" s="161" t="str">
        <f t="shared" ca="1" si="693"/>
        <v/>
      </c>
      <c r="AQ1491" s="161">
        <f t="shared" ca="1" si="699"/>
        <v>1</v>
      </c>
      <c r="AR1491" s="161" t="str">
        <f t="shared" ca="1" si="694"/>
        <v/>
      </c>
      <c r="AS1491" s="161">
        <f t="shared" ca="1" si="695"/>
        <v>1</v>
      </c>
      <c r="AT1491" s="159" t="str">
        <f t="shared" ca="1" si="676"/>
        <v/>
      </c>
      <c r="AU1491" s="210">
        <f t="shared" ca="1" si="679"/>
        <v>14</v>
      </c>
      <c r="AV1491" s="209"/>
      <c r="AW1491" s="204">
        <f t="shared" si="696"/>
        <v>19470.666666666635</v>
      </c>
      <c r="AX1491" s="159"/>
      <c r="AZ1491" s="159"/>
      <c r="BM1491" s="207"/>
      <c r="BN1491" s="212"/>
      <c r="BP1491" s="209"/>
      <c r="BQ1491" s="211"/>
      <c r="BR1491" s="211"/>
      <c r="BS1491" s="211"/>
      <c r="BT1491" s="211"/>
      <c r="BU1491" s="211"/>
      <c r="BV1491" s="211"/>
      <c r="BW1491" s="211"/>
      <c r="BX1491" s="211"/>
      <c r="BY1491" s="211"/>
      <c r="BZ1491" s="211"/>
      <c r="CA1491" s="209"/>
      <c r="CB1491" s="224"/>
      <c r="CC1491" s="204"/>
      <c r="CD1491" s="204"/>
      <c r="CE1491" s="204"/>
      <c r="CF1491" s="211"/>
      <c r="CG1491" s="211"/>
      <c r="CI1491" s="209"/>
      <c r="CJ1491" s="209"/>
      <c r="ES1491" s="165"/>
      <c r="ET1491" s="165"/>
      <c r="EU1491" s="166"/>
      <c r="EV1491" s="209"/>
      <c r="EW1491" s="211"/>
      <c r="EX1491" s="211"/>
      <c r="EY1491" s="211"/>
      <c r="EZ1491" s="211"/>
      <c r="FA1491" s="211"/>
      <c r="FD1491" s="165"/>
      <c r="FE1491" s="165"/>
      <c r="FF1491" s="166"/>
      <c r="FG1491" s="209"/>
      <c r="FH1491" s="211"/>
      <c r="FI1491" s="211"/>
      <c r="FJ1491" s="211"/>
      <c r="FK1491" s="211"/>
      <c r="FL1491" s="211"/>
    </row>
    <row r="1492" spans="9:168">
      <c r="I1492" s="221">
        <f t="shared" si="700"/>
        <v>288</v>
      </c>
      <c r="J1492" s="159">
        <f>'v-t_chart'!C1489</f>
        <v>96.1</v>
      </c>
      <c r="K1492" s="204">
        <f t="shared" ca="1" si="678"/>
        <v>281.47689999999994</v>
      </c>
      <c r="L1492" s="205" t="b">
        <f>IF('Input&amp;Output'!$C$3=10,phase_chart!C1489,IF('Input&amp;Output'!$C$3=21,phase_chart!G1489,IF('Input&amp;Output'!$C$3=22,phase_chart!K1489,IF('Input&amp;Output'!$C$3=31,phase_chart!O1489,IF('Input&amp;Output'!$C$3=32,phase_chart!S1489,"")))))</f>
        <v>0</v>
      </c>
      <c r="M1492" s="206" t="b">
        <f>IF('Input&amp;Output'!$C$3=10,phase_chart!D1489,IF('Input&amp;Output'!$C$3=21,phase_chart!H1489,IF('Input&amp;Output'!$C$3=22,phase_chart!L1489,IF('Input&amp;Output'!$C$3=31,phase_chart!P1489,IF('Input&amp;Output'!$C$3=32,phase_chart!T1489,"")))))</f>
        <v>0</v>
      </c>
      <c r="N1492" s="205" t="b">
        <f>IF('Input&amp;Output'!$C$3=10,phase_chart!E1489,IF('Input&amp;Output'!$C$3=21,phase_chart!I1489,IF('Input&amp;Output'!$C$3=22,phase_chart!M1489,IF('Input&amp;Output'!$C$3=31,phase_chart!Q1489,IF('Input&amp;Output'!$C$3=32,phase_chart!U1489,"")))))</f>
        <v>1</v>
      </c>
      <c r="P1492" s="159">
        <f ca="1">IF(NOT($J1492=0),IF($J1492&lt;IF($P1491=0,0,VLOOKUP(P1491,tbL!$M$37:$Q$43,IF(L1492=TRUE,2,4))),IF($J1492&gt;=VLOOKUP(P1491,tbL!$M$37:$Q$43,IF(L1492=TRUE,3,5)),$P1491,IF(AND(L1491=TRUE,L1492=TRUE),$P1491,$P1491-1)),IF(AND(L1492=TRUE,J1492=VLOOKUP(P1491,tbL!$M$37:$Q$43,IF(L1492=TRUE,2,4))),P1491,IF($P1491+1&gt;$C$12,$C$12,$P1491+1))),0)</f>
        <v>1</v>
      </c>
      <c r="Q1492" s="159">
        <f t="shared" ca="1" si="680"/>
        <v>1</v>
      </c>
      <c r="R1492" s="207">
        <f t="shared" si="697"/>
        <v>0</v>
      </c>
      <c r="S1492" s="208"/>
      <c r="T1492" s="159">
        <f t="shared" si="698"/>
        <v>0</v>
      </c>
      <c r="U1492" s="209" t="str">
        <f ca="1">IF(AND(T1492=-1,N1492=TRUE),"*",IF(AND(U1491="*",N1492=TRUE),"*",IF(AND(AND(L1492=TRUE,U1491="*"),J1492&lt;VLOOKUP(V1491+1,tbL!$M$38:$O$43,3)),"*","")))</f>
        <v/>
      </c>
      <c r="V1492" s="204">
        <f t="shared" ca="1" si="681"/>
        <v>1</v>
      </c>
      <c r="Y1492" s="159" t="str">
        <f t="shared" ca="1" si="682"/>
        <v/>
      </c>
      <c r="Z1492" s="159" t="str">
        <f t="shared" si="683"/>
        <v/>
      </c>
      <c r="AA1492" s="159">
        <f t="shared" ca="1" si="675"/>
        <v>1</v>
      </c>
      <c r="AC1492" s="161" t="str">
        <f t="shared" ca="1" si="684"/>
        <v/>
      </c>
      <c r="AD1492" s="161">
        <f t="shared" ca="1" si="685"/>
        <v>1</v>
      </c>
      <c r="AE1492" s="161" t="str">
        <f t="shared" ca="1" si="677"/>
        <v/>
      </c>
      <c r="AF1492" s="161">
        <f t="shared" ca="1" si="686"/>
        <v>1</v>
      </c>
      <c r="AG1492" s="161" t="str">
        <f t="shared" ca="1" si="687"/>
        <v/>
      </c>
      <c r="AH1492" s="161">
        <f t="shared" ca="1" si="688"/>
        <v>1</v>
      </c>
      <c r="AI1492" s="161" t="str">
        <f t="shared" ca="1" si="689"/>
        <v/>
      </c>
      <c r="AJ1492" s="161">
        <f t="shared" ca="1" si="690"/>
        <v>1</v>
      </c>
      <c r="AL1492" s="161" t="str">
        <f t="shared" ca="1" si="691"/>
        <v/>
      </c>
      <c r="AM1492" s="161">
        <f t="shared" ca="1" si="702"/>
        <v>1</v>
      </c>
      <c r="AN1492" s="161" t="str">
        <f t="shared" ca="1" si="692"/>
        <v/>
      </c>
      <c r="AO1492" s="161">
        <f t="shared" ca="1" si="701"/>
        <v>1</v>
      </c>
      <c r="AP1492" s="161" t="str">
        <f t="shared" ca="1" si="693"/>
        <v/>
      </c>
      <c r="AQ1492" s="161">
        <f t="shared" ca="1" si="699"/>
        <v>1</v>
      </c>
      <c r="AR1492" s="161" t="str">
        <f t="shared" ca="1" si="694"/>
        <v/>
      </c>
      <c r="AS1492" s="161">
        <f t="shared" ca="1" si="695"/>
        <v>1</v>
      </c>
      <c r="AT1492" s="159" t="str">
        <f t="shared" ca="1" si="676"/>
        <v/>
      </c>
      <c r="AU1492" s="210">
        <f t="shared" ca="1" si="679"/>
        <v>14</v>
      </c>
      <c r="AV1492" s="209"/>
      <c r="AW1492" s="204">
        <f t="shared" si="696"/>
        <v>19497.36111111108</v>
      </c>
      <c r="AX1492" s="159"/>
      <c r="AZ1492" s="159"/>
      <c r="BM1492" s="207"/>
      <c r="BN1492" s="212"/>
      <c r="BP1492" s="209"/>
      <c r="BQ1492" s="211"/>
      <c r="BR1492" s="211"/>
      <c r="BS1492" s="211"/>
      <c r="BT1492" s="211"/>
      <c r="BU1492" s="211"/>
      <c r="BV1492" s="211"/>
      <c r="BW1492" s="211"/>
      <c r="BX1492" s="211"/>
      <c r="BY1492" s="211"/>
      <c r="BZ1492" s="211"/>
      <c r="CA1492" s="209"/>
      <c r="CB1492" s="224"/>
      <c r="CC1492" s="204"/>
      <c r="CD1492" s="204"/>
      <c r="CE1492" s="204"/>
      <c r="CF1492" s="211"/>
      <c r="CG1492" s="211"/>
      <c r="CI1492" s="209"/>
      <c r="CJ1492" s="209"/>
      <c r="ES1492" s="165"/>
      <c r="ET1492" s="165"/>
      <c r="EU1492" s="166"/>
      <c r="EV1492" s="209"/>
      <c r="EW1492" s="211"/>
      <c r="EX1492" s="211"/>
      <c r="EY1492" s="211"/>
      <c r="EZ1492" s="211"/>
      <c r="FA1492" s="211"/>
      <c r="FD1492" s="165"/>
      <c r="FE1492" s="165"/>
      <c r="FF1492" s="166"/>
      <c r="FG1492" s="209"/>
      <c r="FH1492" s="211"/>
      <c r="FI1492" s="211"/>
      <c r="FJ1492" s="211"/>
      <c r="FK1492" s="211"/>
      <c r="FL1492" s="211"/>
    </row>
    <row r="1493" spans="9:168">
      <c r="I1493" s="221">
        <f t="shared" si="700"/>
        <v>289</v>
      </c>
      <c r="J1493" s="159">
        <f>'v-t_chart'!C1490</f>
        <v>95.7</v>
      </c>
      <c r="K1493" s="204">
        <f t="shared" ca="1" si="678"/>
        <v>280.30529999999999</v>
      </c>
      <c r="L1493" s="205" t="b">
        <f>IF('Input&amp;Output'!$C$3=10,phase_chart!C1490,IF('Input&amp;Output'!$C$3=21,phase_chart!G1490,IF('Input&amp;Output'!$C$3=22,phase_chart!K1490,IF('Input&amp;Output'!$C$3=31,phase_chart!O1490,IF('Input&amp;Output'!$C$3=32,phase_chart!S1490,"")))))</f>
        <v>0</v>
      </c>
      <c r="M1493" s="206" t="b">
        <f>IF('Input&amp;Output'!$C$3=10,phase_chart!D1490,IF('Input&amp;Output'!$C$3=21,phase_chart!H1490,IF('Input&amp;Output'!$C$3=22,phase_chart!L1490,IF('Input&amp;Output'!$C$3=31,phase_chart!P1490,IF('Input&amp;Output'!$C$3=32,phase_chart!T1490,"")))))</f>
        <v>1</v>
      </c>
      <c r="N1493" s="205" t="b">
        <f>IF('Input&amp;Output'!$C$3=10,phase_chart!E1490,IF('Input&amp;Output'!$C$3=21,phase_chart!I1490,IF('Input&amp;Output'!$C$3=22,phase_chart!M1490,IF('Input&amp;Output'!$C$3=31,phase_chart!Q1490,IF('Input&amp;Output'!$C$3=32,phase_chart!U1490,"")))))</f>
        <v>0</v>
      </c>
      <c r="P1493" s="159">
        <f ca="1">IF(NOT($J1493=0),IF($J1493&lt;IF($P1492=0,0,VLOOKUP(P1492,tbL!$M$37:$Q$43,IF(L1493=TRUE,2,4))),IF($J1493&gt;=VLOOKUP(P1492,tbL!$M$37:$Q$43,IF(L1493=TRUE,3,5)),$P1492,IF(AND(L1492=TRUE,L1493=TRUE),$P1492,$P1492-1)),IF(AND(L1493=TRUE,J1493=VLOOKUP(P1492,tbL!$M$37:$Q$43,IF(L1493=TRUE,2,4))),P1492,IF($P1492+1&gt;$C$12,$C$12,$P1492+1))),0)</f>
        <v>1</v>
      </c>
      <c r="Q1493" s="159">
        <f t="shared" ca="1" si="680"/>
        <v>1</v>
      </c>
      <c r="R1493" s="207">
        <f t="shared" si="697"/>
        <v>0</v>
      </c>
      <c r="S1493" s="208"/>
      <c r="T1493" s="159">
        <f t="shared" si="698"/>
        <v>0</v>
      </c>
      <c r="U1493" s="209" t="str">
        <f ca="1">IF(AND(T1493=-1,N1493=TRUE),"*",IF(AND(U1492="*",N1493=TRUE),"*",IF(AND(AND(L1493=TRUE,U1492="*"),J1493&lt;VLOOKUP(V1492+1,tbL!$M$38:$O$43,3)),"*","")))</f>
        <v/>
      </c>
      <c r="V1493" s="204">
        <f t="shared" ca="1" si="681"/>
        <v>1</v>
      </c>
      <c r="Y1493" s="159" t="str">
        <f t="shared" ca="1" si="682"/>
        <v/>
      </c>
      <c r="Z1493" s="159" t="str">
        <f t="shared" si="683"/>
        <v/>
      </c>
      <c r="AA1493" s="159">
        <f t="shared" ca="1" si="675"/>
        <v>1</v>
      </c>
      <c r="AC1493" s="161" t="str">
        <f t="shared" ca="1" si="684"/>
        <v/>
      </c>
      <c r="AD1493" s="161">
        <f t="shared" ca="1" si="685"/>
        <v>1</v>
      </c>
      <c r="AE1493" s="161" t="str">
        <f t="shared" ca="1" si="677"/>
        <v/>
      </c>
      <c r="AF1493" s="161">
        <f t="shared" ca="1" si="686"/>
        <v>1</v>
      </c>
      <c r="AG1493" s="161" t="str">
        <f t="shared" ca="1" si="687"/>
        <v/>
      </c>
      <c r="AH1493" s="161">
        <f t="shared" ca="1" si="688"/>
        <v>1</v>
      </c>
      <c r="AI1493" s="161" t="str">
        <f t="shared" ca="1" si="689"/>
        <v/>
      </c>
      <c r="AJ1493" s="161">
        <f t="shared" ca="1" si="690"/>
        <v>1</v>
      </c>
      <c r="AL1493" s="161" t="str">
        <f t="shared" ca="1" si="691"/>
        <v/>
      </c>
      <c r="AM1493" s="161">
        <f t="shared" ca="1" si="702"/>
        <v>1</v>
      </c>
      <c r="AN1493" s="161" t="str">
        <f t="shared" ca="1" si="692"/>
        <v/>
      </c>
      <c r="AO1493" s="161">
        <f t="shared" ca="1" si="701"/>
        <v>1</v>
      </c>
      <c r="AP1493" s="161" t="str">
        <f t="shared" ca="1" si="693"/>
        <v/>
      </c>
      <c r="AQ1493" s="161">
        <f t="shared" ca="1" si="699"/>
        <v>1</v>
      </c>
      <c r="AR1493" s="161" t="str">
        <f t="shared" ca="1" si="694"/>
        <v/>
      </c>
      <c r="AS1493" s="161">
        <f t="shared" ca="1" si="695"/>
        <v>1</v>
      </c>
      <c r="AT1493" s="159" t="str">
        <f t="shared" ca="1" si="676"/>
        <v/>
      </c>
      <c r="AU1493" s="210">
        <f t="shared" ca="1" si="679"/>
        <v>14</v>
      </c>
      <c r="AV1493" s="209"/>
      <c r="AW1493" s="204">
        <f t="shared" si="696"/>
        <v>19523.944444444413</v>
      </c>
      <c r="AX1493" s="159"/>
      <c r="AZ1493" s="159"/>
      <c r="BM1493" s="207"/>
      <c r="BN1493" s="212"/>
      <c r="BP1493" s="209"/>
      <c r="BQ1493" s="211"/>
      <c r="BR1493" s="211"/>
      <c r="BS1493" s="211"/>
      <c r="BT1493" s="211"/>
      <c r="BU1493" s="211"/>
      <c r="BV1493" s="211"/>
      <c r="BW1493" s="211"/>
      <c r="BX1493" s="211"/>
      <c r="BY1493" s="211"/>
      <c r="BZ1493" s="211"/>
      <c r="CA1493" s="209"/>
      <c r="CB1493" s="224"/>
      <c r="CC1493" s="204"/>
      <c r="CD1493" s="204"/>
      <c r="CE1493" s="204"/>
      <c r="CF1493" s="211"/>
      <c r="CG1493" s="211"/>
      <c r="CI1493" s="209"/>
      <c r="CJ1493" s="209"/>
      <c r="ES1493" s="165"/>
      <c r="ET1493" s="165"/>
      <c r="EU1493" s="166"/>
      <c r="EV1493" s="209"/>
      <c r="EW1493" s="211"/>
      <c r="EX1493" s="211"/>
      <c r="EY1493" s="211"/>
      <c r="EZ1493" s="211"/>
      <c r="FA1493" s="211"/>
      <c r="FD1493" s="165"/>
      <c r="FE1493" s="165"/>
      <c r="FF1493" s="166"/>
      <c r="FG1493" s="209"/>
      <c r="FH1493" s="211"/>
      <c r="FI1493" s="211"/>
      <c r="FJ1493" s="211"/>
      <c r="FK1493" s="211"/>
      <c r="FL1493" s="211"/>
    </row>
    <row r="1494" spans="9:168">
      <c r="I1494" s="221">
        <f t="shared" si="700"/>
        <v>290</v>
      </c>
      <c r="J1494" s="159">
        <f>'v-t_chart'!C1491</f>
        <v>95.8</v>
      </c>
      <c r="K1494" s="204">
        <f t="shared" ca="1" si="678"/>
        <v>280.59819999999996</v>
      </c>
      <c r="L1494" s="205" t="b">
        <f>IF('Input&amp;Output'!$C$3=10,phase_chart!C1491,IF('Input&amp;Output'!$C$3=21,phase_chart!G1491,IF('Input&amp;Output'!$C$3=22,phase_chart!K1491,IF('Input&amp;Output'!$C$3=31,phase_chart!O1491,IF('Input&amp;Output'!$C$3=32,phase_chart!S1491,"")))))</f>
        <v>0</v>
      </c>
      <c r="M1494" s="206" t="b">
        <f>IF('Input&amp;Output'!$C$3=10,phase_chart!D1491,IF('Input&amp;Output'!$C$3=21,phase_chart!H1491,IF('Input&amp;Output'!$C$3=22,phase_chart!L1491,IF('Input&amp;Output'!$C$3=31,phase_chart!P1491,IF('Input&amp;Output'!$C$3=32,phase_chart!T1491,"")))))</f>
        <v>1</v>
      </c>
      <c r="N1494" s="205" t="b">
        <f>IF('Input&amp;Output'!$C$3=10,phase_chart!E1491,IF('Input&amp;Output'!$C$3=21,phase_chart!I1491,IF('Input&amp;Output'!$C$3=22,phase_chart!M1491,IF('Input&amp;Output'!$C$3=31,phase_chart!Q1491,IF('Input&amp;Output'!$C$3=32,phase_chart!U1491,"")))))</f>
        <v>0</v>
      </c>
      <c r="P1494" s="159">
        <f ca="1">IF(NOT($J1494=0),IF($J1494&lt;IF($P1493=0,0,VLOOKUP(P1493,tbL!$M$37:$Q$43,IF(L1494=TRUE,2,4))),IF($J1494&gt;=VLOOKUP(P1493,tbL!$M$37:$Q$43,IF(L1494=TRUE,3,5)),$P1493,IF(AND(L1493=TRUE,L1494=TRUE),$P1493,$P1493-1)),IF(AND(L1494=TRUE,J1494=VLOOKUP(P1493,tbL!$M$37:$Q$43,IF(L1494=TRUE,2,4))),P1493,IF($P1493+1&gt;$C$12,$C$12,$P1493+1))),0)</f>
        <v>1</v>
      </c>
      <c r="Q1494" s="159">
        <f t="shared" ca="1" si="680"/>
        <v>1</v>
      </c>
      <c r="R1494" s="207">
        <f t="shared" si="697"/>
        <v>0</v>
      </c>
      <c r="S1494" s="208"/>
      <c r="T1494" s="159">
        <f t="shared" si="698"/>
        <v>0</v>
      </c>
      <c r="U1494" s="209" t="str">
        <f ca="1">IF(AND(T1494=-1,N1494=TRUE),"*",IF(AND(U1493="*",N1494=TRUE),"*",IF(AND(AND(L1494=TRUE,U1493="*"),J1494&lt;VLOOKUP(V1493+1,tbL!$M$38:$O$43,3)),"*","")))</f>
        <v/>
      </c>
      <c r="V1494" s="204">
        <f t="shared" ca="1" si="681"/>
        <v>1</v>
      </c>
      <c r="Y1494" s="159" t="str">
        <f t="shared" ca="1" si="682"/>
        <v/>
      </c>
      <c r="Z1494" s="159" t="str">
        <f t="shared" si="683"/>
        <v/>
      </c>
      <c r="AA1494" s="159">
        <f t="shared" ca="1" si="675"/>
        <v>1</v>
      </c>
      <c r="AC1494" s="161" t="str">
        <f t="shared" ca="1" si="684"/>
        <v/>
      </c>
      <c r="AD1494" s="161">
        <f t="shared" ca="1" si="685"/>
        <v>1</v>
      </c>
      <c r="AE1494" s="161" t="str">
        <f t="shared" ca="1" si="677"/>
        <v/>
      </c>
      <c r="AF1494" s="161">
        <f t="shared" ca="1" si="686"/>
        <v>1</v>
      </c>
      <c r="AG1494" s="161" t="str">
        <f t="shared" ca="1" si="687"/>
        <v/>
      </c>
      <c r="AH1494" s="161">
        <f t="shared" ca="1" si="688"/>
        <v>1</v>
      </c>
      <c r="AI1494" s="161" t="str">
        <f t="shared" ca="1" si="689"/>
        <v/>
      </c>
      <c r="AJ1494" s="161">
        <f t="shared" ca="1" si="690"/>
        <v>1</v>
      </c>
      <c r="AL1494" s="161" t="str">
        <f t="shared" ca="1" si="691"/>
        <v/>
      </c>
      <c r="AM1494" s="161">
        <f t="shared" ca="1" si="702"/>
        <v>1</v>
      </c>
      <c r="AN1494" s="161" t="str">
        <f t="shared" ca="1" si="692"/>
        <v/>
      </c>
      <c r="AO1494" s="161">
        <f t="shared" ca="1" si="701"/>
        <v>1</v>
      </c>
      <c r="AP1494" s="161" t="str">
        <f t="shared" ca="1" si="693"/>
        <v/>
      </c>
      <c r="AQ1494" s="161">
        <f t="shared" ca="1" si="699"/>
        <v>1</v>
      </c>
      <c r="AR1494" s="161" t="str">
        <f t="shared" ca="1" si="694"/>
        <v/>
      </c>
      <c r="AS1494" s="161">
        <f t="shared" ca="1" si="695"/>
        <v>1</v>
      </c>
      <c r="AT1494" s="159" t="str">
        <f t="shared" ca="1" si="676"/>
        <v/>
      </c>
      <c r="AU1494" s="210">
        <f t="shared" ca="1" si="679"/>
        <v>14</v>
      </c>
      <c r="AV1494" s="209"/>
      <c r="AW1494" s="204">
        <f t="shared" si="696"/>
        <v>19550.555555555522</v>
      </c>
      <c r="AX1494" s="159"/>
      <c r="AZ1494" s="159"/>
      <c r="BM1494" s="207"/>
      <c r="BN1494" s="212"/>
      <c r="BP1494" s="209"/>
      <c r="BQ1494" s="211"/>
      <c r="BR1494" s="211"/>
      <c r="BS1494" s="211"/>
      <c r="BT1494" s="211"/>
      <c r="BU1494" s="211"/>
      <c r="BV1494" s="211"/>
      <c r="BW1494" s="211"/>
      <c r="BX1494" s="211"/>
      <c r="BY1494" s="211"/>
      <c r="BZ1494" s="211"/>
      <c r="CA1494" s="209"/>
      <c r="CB1494" s="224"/>
      <c r="CC1494" s="204"/>
      <c r="CD1494" s="204"/>
      <c r="CE1494" s="204"/>
      <c r="CF1494" s="211"/>
      <c r="CG1494" s="211"/>
      <c r="CI1494" s="209"/>
      <c r="CJ1494" s="209"/>
      <c r="ES1494" s="165"/>
      <c r="ET1494" s="165"/>
      <c r="EU1494" s="166"/>
      <c r="EV1494" s="209"/>
      <c r="EW1494" s="211"/>
      <c r="EX1494" s="211"/>
      <c r="EY1494" s="211"/>
      <c r="EZ1494" s="211"/>
      <c r="FA1494" s="211"/>
      <c r="FD1494" s="165"/>
      <c r="FE1494" s="165"/>
      <c r="FF1494" s="166"/>
      <c r="FG1494" s="209"/>
      <c r="FH1494" s="211"/>
      <c r="FI1494" s="211"/>
      <c r="FJ1494" s="211"/>
      <c r="FK1494" s="211"/>
      <c r="FL1494" s="211"/>
    </row>
    <row r="1495" spans="9:168">
      <c r="I1495" s="221">
        <f t="shared" si="700"/>
        <v>291</v>
      </c>
      <c r="J1495" s="159">
        <f>'v-t_chart'!C1492</f>
        <v>96.1</v>
      </c>
      <c r="K1495" s="204">
        <f t="shared" ca="1" si="678"/>
        <v>281.47689999999994</v>
      </c>
      <c r="L1495" s="205" t="b">
        <f>IF('Input&amp;Output'!$C$3=10,phase_chart!C1492,IF('Input&amp;Output'!$C$3=21,phase_chart!G1492,IF('Input&amp;Output'!$C$3=22,phase_chart!K1492,IF('Input&amp;Output'!$C$3=31,phase_chart!O1492,IF('Input&amp;Output'!$C$3=32,phase_chart!S1492,"")))))</f>
        <v>0</v>
      </c>
      <c r="M1495" s="206" t="b">
        <f>IF('Input&amp;Output'!$C$3=10,phase_chart!D1492,IF('Input&amp;Output'!$C$3=21,phase_chart!H1492,IF('Input&amp;Output'!$C$3=22,phase_chart!L1492,IF('Input&amp;Output'!$C$3=31,phase_chart!P1492,IF('Input&amp;Output'!$C$3=32,phase_chart!T1492,"")))))</f>
        <v>1</v>
      </c>
      <c r="N1495" s="205" t="b">
        <f>IF('Input&amp;Output'!$C$3=10,phase_chart!E1492,IF('Input&amp;Output'!$C$3=21,phase_chart!I1492,IF('Input&amp;Output'!$C$3=22,phase_chart!M1492,IF('Input&amp;Output'!$C$3=31,phase_chart!Q1492,IF('Input&amp;Output'!$C$3=32,phase_chart!U1492,"")))))</f>
        <v>0</v>
      </c>
      <c r="P1495" s="159">
        <f ca="1">IF(NOT($J1495=0),IF($J1495&lt;IF($P1494=0,0,VLOOKUP(P1494,tbL!$M$37:$Q$43,IF(L1495=TRUE,2,4))),IF($J1495&gt;=VLOOKUP(P1494,tbL!$M$37:$Q$43,IF(L1495=TRUE,3,5)),$P1494,IF(AND(L1494=TRUE,L1495=TRUE),$P1494,$P1494-1)),IF(AND(L1495=TRUE,J1495=VLOOKUP(P1494,tbL!$M$37:$Q$43,IF(L1495=TRUE,2,4))),P1494,IF($P1494+1&gt;$C$12,$C$12,$P1494+1))),0)</f>
        <v>1</v>
      </c>
      <c r="Q1495" s="159">
        <f t="shared" ca="1" si="680"/>
        <v>1</v>
      </c>
      <c r="R1495" s="207">
        <f t="shared" si="697"/>
        <v>0</v>
      </c>
      <c r="S1495" s="208"/>
      <c r="T1495" s="159">
        <f t="shared" si="698"/>
        <v>0</v>
      </c>
      <c r="U1495" s="209" t="str">
        <f ca="1">IF(AND(T1495=-1,N1495=TRUE),"*",IF(AND(U1494="*",N1495=TRUE),"*",IF(AND(AND(L1495=TRUE,U1494="*"),J1495&lt;VLOOKUP(V1494+1,tbL!$M$38:$O$43,3)),"*","")))</f>
        <v/>
      </c>
      <c r="V1495" s="204">
        <f t="shared" ca="1" si="681"/>
        <v>1</v>
      </c>
      <c r="Y1495" s="159" t="str">
        <f t="shared" ca="1" si="682"/>
        <v/>
      </c>
      <c r="Z1495" s="159" t="str">
        <f t="shared" si="683"/>
        <v/>
      </c>
      <c r="AA1495" s="159">
        <f t="shared" ca="1" si="675"/>
        <v>1</v>
      </c>
      <c r="AC1495" s="161" t="str">
        <f t="shared" ca="1" si="684"/>
        <v/>
      </c>
      <c r="AD1495" s="161">
        <f t="shared" ca="1" si="685"/>
        <v>1</v>
      </c>
      <c r="AE1495" s="161" t="str">
        <f t="shared" ca="1" si="677"/>
        <v/>
      </c>
      <c r="AF1495" s="161">
        <f t="shared" ca="1" si="686"/>
        <v>1</v>
      </c>
      <c r="AG1495" s="161" t="str">
        <f t="shared" ca="1" si="687"/>
        <v/>
      </c>
      <c r="AH1495" s="161">
        <f t="shared" ca="1" si="688"/>
        <v>1</v>
      </c>
      <c r="AI1495" s="161" t="str">
        <f t="shared" ca="1" si="689"/>
        <v/>
      </c>
      <c r="AJ1495" s="161">
        <f t="shared" ca="1" si="690"/>
        <v>1</v>
      </c>
      <c r="AL1495" s="161" t="str">
        <f t="shared" ca="1" si="691"/>
        <v/>
      </c>
      <c r="AM1495" s="161">
        <f t="shared" ca="1" si="702"/>
        <v>1</v>
      </c>
      <c r="AN1495" s="161" t="str">
        <f t="shared" ca="1" si="692"/>
        <v/>
      </c>
      <c r="AO1495" s="161">
        <f t="shared" ca="1" si="701"/>
        <v>1</v>
      </c>
      <c r="AP1495" s="161" t="str">
        <f t="shared" ca="1" si="693"/>
        <v/>
      </c>
      <c r="AQ1495" s="161">
        <f t="shared" ca="1" si="699"/>
        <v>1</v>
      </c>
      <c r="AR1495" s="161" t="str">
        <f t="shared" ca="1" si="694"/>
        <v/>
      </c>
      <c r="AS1495" s="161">
        <f t="shared" ca="1" si="695"/>
        <v>1</v>
      </c>
      <c r="AT1495" s="159" t="str">
        <f t="shared" ca="1" si="676"/>
        <v/>
      </c>
      <c r="AU1495" s="210">
        <f t="shared" ca="1" si="679"/>
        <v>14</v>
      </c>
      <c r="AV1495" s="209"/>
      <c r="AW1495" s="204">
        <f t="shared" si="696"/>
        <v>19577.249999999967</v>
      </c>
      <c r="AX1495" s="159"/>
      <c r="AZ1495" s="159"/>
      <c r="BM1495" s="207"/>
      <c r="BN1495" s="212"/>
      <c r="BP1495" s="209"/>
      <c r="BQ1495" s="211"/>
      <c r="BR1495" s="211"/>
      <c r="BS1495" s="211"/>
      <c r="BT1495" s="211"/>
      <c r="BU1495" s="211"/>
      <c r="BV1495" s="211"/>
      <c r="BW1495" s="211"/>
      <c r="BX1495" s="211"/>
      <c r="BY1495" s="211"/>
      <c r="BZ1495" s="211"/>
      <c r="CA1495" s="209"/>
      <c r="CB1495" s="224"/>
      <c r="CC1495" s="204"/>
      <c r="CD1495" s="204"/>
      <c r="CE1495" s="204"/>
      <c r="CF1495" s="211"/>
      <c r="CG1495" s="211"/>
      <c r="CI1495" s="209"/>
      <c r="CJ1495" s="209"/>
      <c r="ES1495" s="165"/>
      <c r="ET1495" s="165"/>
      <c r="EU1495" s="166"/>
      <c r="EV1495" s="209"/>
      <c r="EW1495" s="211"/>
      <c r="EX1495" s="211"/>
      <c r="EY1495" s="211"/>
      <c r="EZ1495" s="211"/>
      <c r="FA1495" s="211"/>
      <c r="FD1495" s="165"/>
      <c r="FE1495" s="165"/>
      <c r="FF1495" s="166"/>
      <c r="FG1495" s="209"/>
      <c r="FH1495" s="211"/>
      <c r="FI1495" s="211"/>
      <c r="FJ1495" s="211"/>
      <c r="FK1495" s="211"/>
      <c r="FL1495" s="211"/>
    </row>
    <row r="1496" spans="9:168">
      <c r="I1496" s="221">
        <f t="shared" si="700"/>
        <v>292</v>
      </c>
      <c r="J1496" s="159">
        <f>'v-t_chart'!C1493</f>
        <v>96.4</v>
      </c>
      <c r="K1496" s="204">
        <f t="shared" ca="1" si="678"/>
        <v>282.35559999999998</v>
      </c>
      <c r="L1496" s="205" t="b">
        <f>IF('Input&amp;Output'!$C$3=10,phase_chart!C1493,IF('Input&amp;Output'!$C$3=21,phase_chart!G1493,IF('Input&amp;Output'!$C$3=22,phase_chart!K1493,IF('Input&amp;Output'!$C$3=31,phase_chart!O1493,IF('Input&amp;Output'!$C$3=32,phase_chart!S1493,"")))))</f>
        <v>0</v>
      </c>
      <c r="M1496" s="206" t="b">
        <f>IF('Input&amp;Output'!$C$3=10,phase_chart!D1493,IF('Input&amp;Output'!$C$3=21,phase_chart!H1493,IF('Input&amp;Output'!$C$3=22,phase_chart!L1493,IF('Input&amp;Output'!$C$3=31,phase_chart!P1493,IF('Input&amp;Output'!$C$3=32,phase_chart!T1493,"")))))</f>
        <v>1</v>
      </c>
      <c r="N1496" s="205" t="b">
        <f>IF('Input&amp;Output'!$C$3=10,phase_chart!E1493,IF('Input&amp;Output'!$C$3=21,phase_chart!I1493,IF('Input&amp;Output'!$C$3=22,phase_chart!M1493,IF('Input&amp;Output'!$C$3=31,phase_chart!Q1493,IF('Input&amp;Output'!$C$3=32,phase_chart!U1493,"")))))</f>
        <v>0</v>
      </c>
      <c r="P1496" s="159">
        <f ca="1">IF(NOT($J1496=0),IF($J1496&lt;IF($P1495=0,0,VLOOKUP(P1495,tbL!$M$37:$Q$43,IF(L1496=TRUE,2,4))),IF($J1496&gt;=VLOOKUP(P1495,tbL!$M$37:$Q$43,IF(L1496=TRUE,3,5)),$P1495,IF(AND(L1495=TRUE,L1496=TRUE),$P1495,$P1495-1)),IF(AND(L1496=TRUE,J1496=VLOOKUP(P1495,tbL!$M$37:$Q$43,IF(L1496=TRUE,2,4))),P1495,IF($P1495+1&gt;$C$12,$C$12,$P1495+1))),0)</f>
        <v>1</v>
      </c>
      <c r="Q1496" s="159">
        <f t="shared" ca="1" si="680"/>
        <v>1</v>
      </c>
      <c r="R1496" s="207">
        <f t="shared" si="697"/>
        <v>0</v>
      </c>
      <c r="S1496" s="208"/>
      <c r="T1496" s="159">
        <f t="shared" si="698"/>
        <v>0</v>
      </c>
      <c r="U1496" s="209" t="str">
        <f ca="1">IF(AND(T1496=-1,N1496=TRUE),"*",IF(AND(U1495="*",N1496=TRUE),"*",IF(AND(AND(L1496=TRUE,U1495="*"),J1496&lt;VLOOKUP(V1495+1,tbL!$M$38:$O$43,3)),"*","")))</f>
        <v/>
      </c>
      <c r="V1496" s="204">
        <f t="shared" ca="1" si="681"/>
        <v>1</v>
      </c>
      <c r="Y1496" s="159" t="str">
        <f t="shared" ca="1" si="682"/>
        <v/>
      </c>
      <c r="Z1496" s="159" t="str">
        <f t="shared" si="683"/>
        <v/>
      </c>
      <c r="AA1496" s="159">
        <f t="shared" ca="1" si="675"/>
        <v>1</v>
      </c>
      <c r="AC1496" s="161" t="str">
        <f t="shared" ca="1" si="684"/>
        <v/>
      </c>
      <c r="AD1496" s="161">
        <f t="shared" ca="1" si="685"/>
        <v>1</v>
      </c>
      <c r="AE1496" s="161" t="str">
        <f t="shared" ca="1" si="677"/>
        <v/>
      </c>
      <c r="AF1496" s="161">
        <f t="shared" ca="1" si="686"/>
        <v>1</v>
      </c>
      <c r="AG1496" s="161" t="str">
        <f t="shared" ca="1" si="687"/>
        <v/>
      </c>
      <c r="AH1496" s="161">
        <f t="shared" ca="1" si="688"/>
        <v>1</v>
      </c>
      <c r="AI1496" s="161" t="str">
        <f t="shared" ca="1" si="689"/>
        <v/>
      </c>
      <c r="AJ1496" s="161">
        <f t="shared" ca="1" si="690"/>
        <v>1</v>
      </c>
      <c r="AL1496" s="161" t="str">
        <f t="shared" ca="1" si="691"/>
        <v/>
      </c>
      <c r="AM1496" s="161">
        <f t="shared" ca="1" si="702"/>
        <v>1</v>
      </c>
      <c r="AN1496" s="161" t="str">
        <f t="shared" ca="1" si="692"/>
        <v/>
      </c>
      <c r="AO1496" s="161">
        <f t="shared" ca="1" si="701"/>
        <v>1</v>
      </c>
      <c r="AP1496" s="161" t="str">
        <f t="shared" ca="1" si="693"/>
        <v/>
      </c>
      <c r="AQ1496" s="161">
        <f t="shared" ca="1" si="699"/>
        <v>1</v>
      </c>
      <c r="AR1496" s="161" t="str">
        <f t="shared" ca="1" si="694"/>
        <v/>
      </c>
      <c r="AS1496" s="161">
        <f t="shared" ca="1" si="695"/>
        <v>1</v>
      </c>
      <c r="AT1496" s="159" t="str">
        <f t="shared" ca="1" si="676"/>
        <v/>
      </c>
      <c r="AU1496" s="210">
        <f t="shared" ca="1" si="679"/>
        <v>14</v>
      </c>
      <c r="AV1496" s="209"/>
      <c r="AW1496" s="204">
        <f t="shared" si="696"/>
        <v>19604.027777777745</v>
      </c>
      <c r="AX1496" s="159"/>
      <c r="AZ1496" s="159"/>
      <c r="BM1496" s="207"/>
      <c r="BN1496" s="212"/>
      <c r="BP1496" s="209"/>
      <c r="BQ1496" s="211"/>
      <c r="BR1496" s="211"/>
      <c r="BS1496" s="211"/>
      <c r="BT1496" s="211"/>
      <c r="BU1496" s="211"/>
      <c r="BV1496" s="211"/>
      <c r="BW1496" s="211"/>
      <c r="BX1496" s="211"/>
      <c r="BY1496" s="211"/>
      <c r="BZ1496" s="211"/>
      <c r="CA1496" s="209"/>
      <c r="CB1496" s="224"/>
      <c r="CC1496" s="204"/>
      <c r="CD1496" s="204"/>
      <c r="CE1496" s="204"/>
      <c r="CF1496" s="211"/>
      <c r="CG1496" s="211"/>
      <c r="CI1496" s="209"/>
      <c r="CJ1496" s="209"/>
      <c r="ES1496" s="165"/>
      <c r="ET1496" s="165"/>
      <c r="EU1496" s="166"/>
      <c r="EV1496" s="209"/>
      <c r="EW1496" s="211"/>
      <c r="EX1496" s="211"/>
      <c r="EY1496" s="211"/>
      <c r="EZ1496" s="211"/>
      <c r="FA1496" s="211"/>
      <c r="FD1496" s="165"/>
      <c r="FE1496" s="165"/>
      <c r="FF1496" s="166"/>
      <c r="FG1496" s="209"/>
      <c r="FH1496" s="211"/>
      <c r="FI1496" s="211"/>
      <c r="FJ1496" s="211"/>
      <c r="FK1496" s="211"/>
      <c r="FL1496" s="211"/>
    </row>
    <row r="1497" spans="9:168">
      <c r="I1497" s="221">
        <f t="shared" si="700"/>
        <v>293</v>
      </c>
      <c r="J1497" s="159">
        <f>'v-t_chart'!C1494</f>
        <v>96.7</v>
      </c>
      <c r="K1497" s="204">
        <f t="shared" ca="1" si="678"/>
        <v>283.23430000000002</v>
      </c>
      <c r="L1497" s="205" t="b">
        <f>IF('Input&amp;Output'!$C$3=10,phase_chart!C1494,IF('Input&amp;Output'!$C$3=21,phase_chart!G1494,IF('Input&amp;Output'!$C$3=22,phase_chart!K1494,IF('Input&amp;Output'!$C$3=31,phase_chart!O1494,IF('Input&amp;Output'!$C$3=32,phase_chart!S1494,"")))))</f>
        <v>0</v>
      </c>
      <c r="M1497" s="206" t="b">
        <f>IF('Input&amp;Output'!$C$3=10,phase_chart!D1494,IF('Input&amp;Output'!$C$3=21,phase_chart!H1494,IF('Input&amp;Output'!$C$3=22,phase_chart!L1494,IF('Input&amp;Output'!$C$3=31,phase_chart!P1494,IF('Input&amp;Output'!$C$3=32,phase_chart!T1494,"")))))</f>
        <v>1</v>
      </c>
      <c r="N1497" s="205" t="b">
        <f>IF('Input&amp;Output'!$C$3=10,phase_chart!E1494,IF('Input&amp;Output'!$C$3=21,phase_chart!I1494,IF('Input&amp;Output'!$C$3=22,phase_chart!M1494,IF('Input&amp;Output'!$C$3=31,phase_chart!Q1494,IF('Input&amp;Output'!$C$3=32,phase_chart!U1494,"")))))</f>
        <v>0</v>
      </c>
      <c r="P1497" s="159">
        <f ca="1">IF(NOT($J1497=0),IF($J1497&lt;IF($P1496=0,0,VLOOKUP(P1496,tbL!$M$37:$Q$43,IF(L1497=TRUE,2,4))),IF($J1497&gt;=VLOOKUP(P1496,tbL!$M$37:$Q$43,IF(L1497=TRUE,3,5)),$P1496,IF(AND(L1496=TRUE,L1497=TRUE),$P1496,$P1496-1)),IF(AND(L1497=TRUE,J1497=VLOOKUP(P1496,tbL!$M$37:$Q$43,IF(L1497=TRUE,2,4))),P1496,IF($P1496+1&gt;$C$12,$C$12,$P1496+1))),0)</f>
        <v>1</v>
      </c>
      <c r="Q1497" s="159">
        <f t="shared" ca="1" si="680"/>
        <v>1</v>
      </c>
      <c r="R1497" s="207">
        <f t="shared" si="697"/>
        <v>0</v>
      </c>
      <c r="S1497" s="208"/>
      <c r="T1497" s="159">
        <f t="shared" si="698"/>
        <v>0</v>
      </c>
      <c r="U1497" s="209" t="str">
        <f ca="1">IF(AND(T1497=-1,N1497=TRUE),"*",IF(AND(U1496="*",N1497=TRUE),"*",IF(AND(AND(L1497=TRUE,U1496="*"),J1497&lt;VLOOKUP(V1496+1,tbL!$M$38:$O$43,3)),"*","")))</f>
        <v/>
      </c>
      <c r="V1497" s="204">
        <f t="shared" ca="1" si="681"/>
        <v>1</v>
      </c>
      <c r="Y1497" s="159" t="str">
        <f t="shared" ca="1" si="682"/>
        <v/>
      </c>
      <c r="Z1497" s="159" t="str">
        <f t="shared" si="683"/>
        <v/>
      </c>
      <c r="AA1497" s="159">
        <f t="shared" ca="1" si="675"/>
        <v>1</v>
      </c>
      <c r="AC1497" s="161" t="str">
        <f t="shared" ca="1" si="684"/>
        <v/>
      </c>
      <c r="AD1497" s="161">
        <f t="shared" ca="1" si="685"/>
        <v>1</v>
      </c>
      <c r="AE1497" s="161" t="str">
        <f t="shared" ca="1" si="677"/>
        <v/>
      </c>
      <c r="AF1497" s="161">
        <f t="shared" ca="1" si="686"/>
        <v>1</v>
      </c>
      <c r="AG1497" s="161" t="str">
        <f t="shared" ca="1" si="687"/>
        <v/>
      </c>
      <c r="AH1497" s="161">
        <f t="shared" ca="1" si="688"/>
        <v>1</v>
      </c>
      <c r="AI1497" s="161" t="str">
        <f t="shared" ca="1" si="689"/>
        <v/>
      </c>
      <c r="AJ1497" s="161">
        <f t="shared" ca="1" si="690"/>
        <v>1</v>
      </c>
      <c r="AL1497" s="161" t="str">
        <f t="shared" ca="1" si="691"/>
        <v/>
      </c>
      <c r="AM1497" s="161">
        <f t="shared" ca="1" si="702"/>
        <v>1</v>
      </c>
      <c r="AN1497" s="161" t="str">
        <f t="shared" ca="1" si="692"/>
        <v/>
      </c>
      <c r="AO1497" s="161">
        <f t="shared" ca="1" si="701"/>
        <v>1</v>
      </c>
      <c r="AP1497" s="161" t="str">
        <f t="shared" ca="1" si="693"/>
        <v/>
      </c>
      <c r="AQ1497" s="161">
        <f t="shared" ca="1" si="699"/>
        <v>1</v>
      </c>
      <c r="AR1497" s="161" t="str">
        <f t="shared" ca="1" si="694"/>
        <v/>
      </c>
      <c r="AS1497" s="161">
        <f t="shared" ca="1" si="695"/>
        <v>1</v>
      </c>
      <c r="AT1497" s="159" t="str">
        <f t="shared" ca="1" si="676"/>
        <v/>
      </c>
      <c r="AU1497" s="210">
        <f t="shared" ca="1" si="679"/>
        <v>14</v>
      </c>
      <c r="AV1497" s="209"/>
      <c r="AW1497" s="204">
        <f t="shared" si="696"/>
        <v>19630.888888888854</v>
      </c>
      <c r="AX1497" s="159"/>
      <c r="AZ1497" s="159"/>
      <c r="BM1497" s="207"/>
      <c r="BN1497" s="212"/>
      <c r="BP1497" s="209"/>
      <c r="BQ1497" s="211"/>
      <c r="BR1497" s="211"/>
      <c r="BS1497" s="211"/>
      <c r="BT1497" s="211"/>
      <c r="BU1497" s="211"/>
      <c r="BV1497" s="211"/>
      <c r="BW1497" s="211"/>
      <c r="BX1497" s="211"/>
      <c r="BY1497" s="211"/>
      <c r="BZ1497" s="211"/>
      <c r="CA1497" s="209"/>
      <c r="CB1497" s="224"/>
      <c r="CC1497" s="204"/>
      <c r="CD1497" s="204"/>
      <c r="CE1497" s="204"/>
      <c r="CF1497" s="211"/>
      <c r="CG1497" s="211"/>
      <c r="CI1497" s="209"/>
      <c r="CJ1497" s="209"/>
      <c r="ES1497" s="165"/>
      <c r="ET1497" s="165"/>
      <c r="EU1497" s="166"/>
      <c r="EV1497" s="209"/>
      <c r="EW1497" s="211"/>
      <c r="EX1497" s="211"/>
      <c r="EY1497" s="211"/>
      <c r="EZ1497" s="211"/>
      <c r="FA1497" s="211"/>
      <c r="FD1497" s="165"/>
      <c r="FE1497" s="165"/>
      <c r="FF1497" s="166"/>
      <c r="FG1497" s="209"/>
      <c r="FH1497" s="211"/>
      <c r="FI1497" s="211"/>
      <c r="FJ1497" s="211"/>
      <c r="FK1497" s="211"/>
      <c r="FL1497" s="211"/>
    </row>
    <row r="1498" spans="9:168">
      <c r="I1498" s="221">
        <f t="shared" si="700"/>
        <v>294</v>
      </c>
      <c r="J1498" s="159">
        <f>'v-t_chart'!C1495</f>
        <v>96.9</v>
      </c>
      <c r="K1498" s="204">
        <f t="shared" ca="1" si="678"/>
        <v>283.82010000000002</v>
      </c>
      <c r="L1498" s="205" t="b">
        <f>IF('Input&amp;Output'!$C$3=10,phase_chart!C1495,IF('Input&amp;Output'!$C$3=21,phase_chart!G1495,IF('Input&amp;Output'!$C$3=22,phase_chart!K1495,IF('Input&amp;Output'!$C$3=31,phase_chart!O1495,IF('Input&amp;Output'!$C$3=32,phase_chart!S1495,"")))))</f>
        <v>0</v>
      </c>
      <c r="M1498" s="206" t="b">
        <f>IF('Input&amp;Output'!$C$3=10,phase_chart!D1495,IF('Input&amp;Output'!$C$3=21,phase_chart!H1495,IF('Input&amp;Output'!$C$3=22,phase_chart!L1495,IF('Input&amp;Output'!$C$3=31,phase_chart!P1495,IF('Input&amp;Output'!$C$3=32,phase_chart!T1495,"")))))</f>
        <v>1</v>
      </c>
      <c r="N1498" s="205" t="b">
        <f>IF('Input&amp;Output'!$C$3=10,phase_chart!E1495,IF('Input&amp;Output'!$C$3=21,phase_chart!I1495,IF('Input&amp;Output'!$C$3=22,phase_chart!M1495,IF('Input&amp;Output'!$C$3=31,phase_chart!Q1495,IF('Input&amp;Output'!$C$3=32,phase_chart!U1495,"")))))</f>
        <v>0</v>
      </c>
      <c r="P1498" s="159">
        <f ca="1">IF(NOT($J1498=0),IF($J1498&lt;IF($P1497=0,0,VLOOKUP(P1497,tbL!$M$37:$Q$43,IF(L1498=TRUE,2,4))),IF($J1498&gt;=VLOOKUP(P1497,tbL!$M$37:$Q$43,IF(L1498=TRUE,3,5)),$P1497,IF(AND(L1497=TRUE,L1498=TRUE),$P1497,$P1497-1)),IF(AND(L1498=TRUE,J1498=VLOOKUP(P1497,tbL!$M$37:$Q$43,IF(L1498=TRUE,2,4))),P1497,IF($P1497+1&gt;$C$12,$C$12,$P1497+1))),0)</f>
        <v>1</v>
      </c>
      <c r="Q1498" s="159">
        <f t="shared" ca="1" si="680"/>
        <v>1</v>
      </c>
      <c r="R1498" s="207">
        <f t="shared" si="697"/>
        <v>0</v>
      </c>
      <c r="S1498" s="208"/>
      <c r="T1498" s="159">
        <f t="shared" si="698"/>
        <v>0</v>
      </c>
      <c r="U1498" s="209" t="str">
        <f ca="1">IF(AND(T1498=-1,N1498=TRUE),"*",IF(AND(U1497="*",N1498=TRUE),"*",IF(AND(AND(L1498=TRUE,U1497="*"),J1498&lt;VLOOKUP(V1497+1,tbL!$M$38:$O$43,3)),"*","")))</f>
        <v/>
      </c>
      <c r="V1498" s="204">
        <f t="shared" ca="1" si="681"/>
        <v>1</v>
      </c>
      <c r="Y1498" s="159" t="str">
        <f t="shared" ca="1" si="682"/>
        <v/>
      </c>
      <c r="Z1498" s="159" t="str">
        <f t="shared" si="683"/>
        <v/>
      </c>
      <c r="AA1498" s="159">
        <f t="shared" ref="AA1498:AA1561" ca="1" si="703">IF(IF(AND(AT1498=-1,Z1498=1),1,IF(Y1498=0,AA1497,V1498))=0,0,IF((IF(AND(AT1498=-1,Z1498=1),1,IF(Y1498=0,AA1497,V1498))-AA1497)&gt;=2,-(-AA1497-1),IF(IF(AND(AT1498=-1,Z1498=1),1,IF(Y1498=0,AA1497,V1498))-AA1497&lt;=-2,(AA1497-1),IF(AND(AT1498=-1,Z1498=1),1,IF(Y1498=0,V1498,V1498)))))</f>
        <v>1</v>
      </c>
      <c r="AC1498" s="161" t="str">
        <f t="shared" ca="1" si="684"/>
        <v/>
      </c>
      <c r="AD1498" s="161">
        <f t="shared" ca="1" si="685"/>
        <v>1</v>
      </c>
      <c r="AE1498" s="161" t="str">
        <f t="shared" ca="1" si="677"/>
        <v/>
      </c>
      <c r="AF1498" s="161">
        <f t="shared" ca="1" si="686"/>
        <v>1</v>
      </c>
      <c r="AG1498" s="161" t="str">
        <f t="shared" ca="1" si="687"/>
        <v/>
      </c>
      <c r="AH1498" s="161">
        <f t="shared" ca="1" si="688"/>
        <v>1</v>
      </c>
      <c r="AI1498" s="161" t="str">
        <f t="shared" ca="1" si="689"/>
        <v/>
      </c>
      <c r="AJ1498" s="161">
        <f t="shared" ca="1" si="690"/>
        <v>1</v>
      </c>
      <c r="AL1498" s="161" t="str">
        <f t="shared" ca="1" si="691"/>
        <v/>
      </c>
      <c r="AM1498" s="161">
        <f t="shared" ca="1" si="702"/>
        <v>1</v>
      </c>
      <c r="AN1498" s="161" t="str">
        <f t="shared" ca="1" si="692"/>
        <v/>
      </c>
      <c r="AO1498" s="161">
        <f t="shared" ca="1" si="701"/>
        <v>1</v>
      </c>
      <c r="AP1498" s="161" t="str">
        <f t="shared" ca="1" si="693"/>
        <v/>
      </c>
      <c r="AQ1498" s="161">
        <f t="shared" ca="1" si="699"/>
        <v>1</v>
      </c>
      <c r="AR1498" s="161" t="str">
        <f t="shared" ca="1" si="694"/>
        <v/>
      </c>
      <c r="AS1498" s="161">
        <f t="shared" ca="1" si="695"/>
        <v>1</v>
      </c>
      <c r="AT1498" s="159" t="str">
        <f t="shared" ref="AT1498:AT1561" ca="1" si="704">IF(OR(Z1498=1,Y1498=0),-1,"")</f>
        <v/>
      </c>
      <c r="AU1498" s="210">
        <f t="shared" ca="1" si="679"/>
        <v>14</v>
      </c>
      <c r="AV1498" s="209"/>
      <c r="AW1498" s="204">
        <f t="shared" si="696"/>
        <v>19657.805555555522</v>
      </c>
      <c r="AX1498" s="159"/>
      <c r="AZ1498" s="159"/>
      <c r="BM1498" s="207"/>
      <c r="BN1498" s="212"/>
      <c r="BP1498" s="209"/>
      <c r="BQ1498" s="211"/>
      <c r="BR1498" s="211"/>
      <c r="BS1498" s="211"/>
      <c r="BT1498" s="211"/>
      <c r="BU1498" s="211"/>
      <c r="BV1498" s="211"/>
      <c r="BW1498" s="211"/>
      <c r="BX1498" s="211"/>
      <c r="BY1498" s="211"/>
      <c r="BZ1498" s="211"/>
      <c r="CA1498" s="209"/>
      <c r="CB1498" s="224"/>
      <c r="CC1498" s="204"/>
      <c r="CD1498" s="204"/>
      <c r="CE1498" s="204"/>
      <c r="CF1498" s="211"/>
      <c r="CG1498" s="211"/>
      <c r="CI1498" s="209"/>
      <c r="CJ1498" s="209"/>
      <c r="ES1498" s="165"/>
      <c r="ET1498" s="165"/>
      <c r="EU1498" s="166"/>
      <c r="EV1498" s="209"/>
      <c r="EW1498" s="211"/>
      <c r="EX1498" s="211"/>
      <c r="EY1498" s="211"/>
      <c r="EZ1498" s="211"/>
      <c r="FA1498" s="211"/>
      <c r="FD1498" s="165"/>
      <c r="FE1498" s="165"/>
      <c r="FF1498" s="166"/>
      <c r="FG1498" s="209"/>
      <c r="FH1498" s="211"/>
      <c r="FI1498" s="211"/>
      <c r="FJ1498" s="211"/>
      <c r="FK1498" s="211"/>
      <c r="FL1498" s="211"/>
    </row>
    <row r="1499" spans="9:168">
      <c r="I1499" s="221">
        <f t="shared" si="700"/>
        <v>295</v>
      </c>
      <c r="J1499" s="159">
        <f>'v-t_chart'!C1496</f>
        <v>96.9</v>
      </c>
      <c r="K1499" s="204">
        <f t="shared" ca="1" si="678"/>
        <v>283.82010000000002</v>
      </c>
      <c r="L1499" s="205" t="b">
        <f>IF('Input&amp;Output'!$C$3=10,phase_chart!C1496,IF('Input&amp;Output'!$C$3=21,phase_chart!G1496,IF('Input&amp;Output'!$C$3=22,phase_chart!K1496,IF('Input&amp;Output'!$C$3=31,phase_chart!O1496,IF('Input&amp;Output'!$C$3=32,phase_chart!S1496,"")))))</f>
        <v>0</v>
      </c>
      <c r="M1499" s="206" t="b">
        <f>IF('Input&amp;Output'!$C$3=10,phase_chart!D1496,IF('Input&amp;Output'!$C$3=21,phase_chart!H1496,IF('Input&amp;Output'!$C$3=22,phase_chart!L1496,IF('Input&amp;Output'!$C$3=31,phase_chart!P1496,IF('Input&amp;Output'!$C$3=32,phase_chart!T1496,"")))))</f>
        <v>1</v>
      </c>
      <c r="N1499" s="205" t="b">
        <f>IF('Input&amp;Output'!$C$3=10,phase_chart!E1496,IF('Input&amp;Output'!$C$3=21,phase_chart!I1496,IF('Input&amp;Output'!$C$3=22,phase_chart!M1496,IF('Input&amp;Output'!$C$3=31,phase_chart!Q1496,IF('Input&amp;Output'!$C$3=32,phase_chart!U1496,"")))))</f>
        <v>0</v>
      </c>
      <c r="P1499" s="159">
        <f ca="1">IF(NOT($J1499=0),IF($J1499&lt;IF($P1498=0,0,VLOOKUP(P1498,tbL!$M$37:$Q$43,IF(L1499=TRUE,2,4))),IF($J1499&gt;=VLOOKUP(P1498,tbL!$M$37:$Q$43,IF(L1499=TRUE,3,5)),$P1498,IF(AND(L1498=TRUE,L1499=TRUE),$P1498,$P1498-1)),IF(AND(L1499=TRUE,J1499=VLOOKUP(P1498,tbL!$M$37:$Q$43,IF(L1499=TRUE,2,4))),P1498,IF($P1498+1&gt;$C$12,$C$12,$P1498+1))),0)</f>
        <v>1</v>
      </c>
      <c r="Q1499" s="159">
        <f t="shared" ca="1" si="680"/>
        <v>1</v>
      </c>
      <c r="R1499" s="207">
        <f t="shared" si="697"/>
        <v>0</v>
      </c>
      <c r="S1499" s="208"/>
      <c r="T1499" s="159">
        <f t="shared" si="698"/>
        <v>0</v>
      </c>
      <c r="U1499" s="209" t="str">
        <f ca="1">IF(AND(T1499=-1,N1499=TRUE),"*",IF(AND(U1498="*",N1499=TRUE),"*",IF(AND(AND(L1499=TRUE,U1498="*"),J1499&lt;VLOOKUP(V1498+1,tbL!$M$38:$O$43,3)),"*","")))</f>
        <v/>
      </c>
      <c r="V1499" s="204">
        <f t="shared" ca="1" si="681"/>
        <v>1</v>
      </c>
      <c r="Y1499" s="159" t="str">
        <f t="shared" ca="1" si="682"/>
        <v/>
      </c>
      <c r="Z1499" s="159" t="str">
        <f t="shared" si="683"/>
        <v/>
      </c>
      <c r="AA1499" s="159">
        <f t="shared" ca="1" si="703"/>
        <v>1</v>
      </c>
      <c r="AC1499" s="161" t="str">
        <f t="shared" ca="1" si="684"/>
        <v/>
      </c>
      <c r="AD1499" s="161">
        <f t="shared" ca="1" si="685"/>
        <v>1</v>
      </c>
      <c r="AE1499" s="161" t="str">
        <f t="shared" ca="1" si="677"/>
        <v/>
      </c>
      <c r="AF1499" s="161">
        <f t="shared" ca="1" si="686"/>
        <v>1</v>
      </c>
      <c r="AG1499" s="161" t="str">
        <f t="shared" ca="1" si="687"/>
        <v/>
      </c>
      <c r="AH1499" s="161">
        <f t="shared" ca="1" si="688"/>
        <v>1</v>
      </c>
      <c r="AI1499" s="161" t="str">
        <f t="shared" ca="1" si="689"/>
        <v/>
      </c>
      <c r="AJ1499" s="161">
        <f t="shared" ca="1" si="690"/>
        <v>1</v>
      </c>
      <c r="AL1499" s="161" t="str">
        <f t="shared" ca="1" si="691"/>
        <v/>
      </c>
      <c r="AM1499" s="161">
        <f t="shared" ca="1" si="702"/>
        <v>1</v>
      </c>
      <c r="AN1499" s="161" t="str">
        <f t="shared" ca="1" si="692"/>
        <v/>
      </c>
      <c r="AO1499" s="161">
        <f t="shared" ca="1" si="701"/>
        <v>1</v>
      </c>
      <c r="AP1499" s="161" t="str">
        <f t="shared" ca="1" si="693"/>
        <v/>
      </c>
      <c r="AQ1499" s="161">
        <f t="shared" ca="1" si="699"/>
        <v>1</v>
      </c>
      <c r="AR1499" s="161" t="str">
        <f t="shared" ca="1" si="694"/>
        <v/>
      </c>
      <c r="AS1499" s="161">
        <f t="shared" ca="1" si="695"/>
        <v>1</v>
      </c>
      <c r="AT1499" s="159" t="str">
        <f t="shared" ca="1" si="704"/>
        <v/>
      </c>
      <c r="AU1499" s="210">
        <f t="shared" ca="1" si="679"/>
        <v>14</v>
      </c>
      <c r="AV1499" s="209"/>
      <c r="AW1499" s="204">
        <f t="shared" si="696"/>
        <v>19684.72222222219</v>
      </c>
      <c r="AX1499" s="159"/>
      <c r="AZ1499" s="159"/>
      <c r="BM1499" s="207"/>
      <c r="BN1499" s="212"/>
      <c r="BP1499" s="209"/>
      <c r="BQ1499" s="211"/>
      <c r="BR1499" s="211"/>
      <c r="BS1499" s="211"/>
      <c r="BT1499" s="211"/>
      <c r="BU1499" s="211"/>
      <c r="BV1499" s="211"/>
      <c r="BW1499" s="211"/>
      <c r="BX1499" s="211"/>
      <c r="BY1499" s="211"/>
      <c r="BZ1499" s="211"/>
      <c r="CA1499" s="209"/>
      <c r="CB1499" s="224"/>
      <c r="CC1499" s="204"/>
      <c r="CD1499" s="204"/>
      <c r="CE1499" s="204"/>
      <c r="CF1499" s="211"/>
      <c r="CG1499" s="211"/>
      <c r="CI1499" s="209"/>
      <c r="CJ1499" s="209"/>
      <c r="ES1499" s="165"/>
      <c r="ET1499" s="165"/>
      <c r="EU1499" s="166"/>
      <c r="EV1499" s="209"/>
      <c r="EW1499" s="211"/>
      <c r="EX1499" s="211"/>
      <c r="EY1499" s="211"/>
      <c r="EZ1499" s="211"/>
      <c r="FA1499" s="211"/>
      <c r="FD1499" s="165"/>
      <c r="FE1499" s="165"/>
      <c r="FF1499" s="166"/>
      <c r="FG1499" s="209"/>
      <c r="FH1499" s="211"/>
      <c r="FI1499" s="211"/>
      <c r="FJ1499" s="211"/>
      <c r="FK1499" s="211"/>
      <c r="FL1499" s="211"/>
    </row>
    <row r="1500" spans="9:168">
      <c r="I1500" s="221">
        <f t="shared" si="700"/>
        <v>296</v>
      </c>
      <c r="J1500" s="159">
        <f>'v-t_chart'!C1497</f>
        <v>96.8</v>
      </c>
      <c r="K1500" s="204">
        <f t="shared" ca="1" si="678"/>
        <v>283.52719999999999</v>
      </c>
      <c r="L1500" s="205" t="b">
        <f>IF('Input&amp;Output'!$C$3=10,phase_chart!C1497,IF('Input&amp;Output'!$C$3=21,phase_chart!G1497,IF('Input&amp;Output'!$C$3=22,phase_chart!K1497,IF('Input&amp;Output'!$C$3=31,phase_chart!O1497,IF('Input&amp;Output'!$C$3=32,phase_chart!S1497,"")))))</f>
        <v>0</v>
      </c>
      <c r="M1500" s="206" t="b">
        <f>IF('Input&amp;Output'!$C$3=10,phase_chart!D1497,IF('Input&amp;Output'!$C$3=21,phase_chart!H1497,IF('Input&amp;Output'!$C$3=22,phase_chart!L1497,IF('Input&amp;Output'!$C$3=31,phase_chart!P1497,IF('Input&amp;Output'!$C$3=32,phase_chart!T1497,"")))))</f>
        <v>1</v>
      </c>
      <c r="N1500" s="205" t="b">
        <f>IF('Input&amp;Output'!$C$3=10,phase_chart!E1497,IF('Input&amp;Output'!$C$3=21,phase_chart!I1497,IF('Input&amp;Output'!$C$3=22,phase_chart!M1497,IF('Input&amp;Output'!$C$3=31,phase_chart!Q1497,IF('Input&amp;Output'!$C$3=32,phase_chart!U1497,"")))))</f>
        <v>0</v>
      </c>
      <c r="P1500" s="159">
        <f ca="1">IF(NOT($J1500=0),IF($J1500&lt;IF($P1499=0,0,VLOOKUP(P1499,tbL!$M$37:$Q$43,IF(L1500=TRUE,2,4))),IF($J1500&gt;=VLOOKUP(P1499,tbL!$M$37:$Q$43,IF(L1500=TRUE,3,5)),$P1499,IF(AND(L1499=TRUE,L1500=TRUE),$P1499,$P1499-1)),IF(AND(L1500=TRUE,J1500=VLOOKUP(P1499,tbL!$M$37:$Q$43,IF(L1500=TRUE,2,4))),P1499,IF($P1499+1&gt;$C$12,$C$12,$P1499+1))),0)</f>
        <v>1</v>
      </c>
      <c r="Q1500" s="159">
        <f t="shared" ca="1" si="680"/>
        <v>1</v>
      </c>
      <c r="R1500" s="207">
        <f t="shared" si="697"/>
        <v>0</v>
      </c>
      <c r="S1500" s="208"/>
      <c r="T1500" s="159">
        <f t="shared" si="698"/>
        <v>0</v>
      </c>
      <c r="U1500" s="209" t="str">
        <f ca="1">IF(AND(T1500=-1,N1500=TRUE),"*",IF(AND(U1499="*",N1500=TRUE),"*",IF(AND(AND(L1500=TRUE,U1499="*"),J1500&lt;VLOOKUP(V1499+1,tbL!$M$38:$O$43,3)),"*","")))</f>
        <v/>
      </c>
      <c r="V1500" s="204">
        <f t="shared" ca="1" si="681"/>
        <v>1</v>
      </c>
      <c r="Y1500" s="159" t="str">
        <f t="shared" ca="1" si="682"/>
        <v/>
      </c>
      <c r="Z1500" s="159" t="str">
        <f t="shared" si="683"/>
        <v/>
      </c>
      <c r="AA1500" s="159">
        <f t="shared" ca="1" si="703"/>
        <v>1</v>
      </c>
      <c r="AC1500" s="161" t="str">
        <f t="shared" ca="1" si="684"/>
        <v/>
      </c>
      <c r="AD1500" s="161">
        <f t="shared" ca="1" si="685"/>
        <v>1</v>
      </c>
      <c r="AE1500" s="161" t="str">
        <f t="shared" ca="1" si="677"/>
        <v/>
      </c>
      <c r="AF1500" s="161">
        <f t="shared" ca="1" si="686"/>
        <v>1</v>
      </c>
      <c r="AG1500" s="161" t="str">
        <f t="shared" ca="1" si="687"/>
        <v/>
      </c>
      <c r="AH1500" s="161">
        <f t="shared" ca="1" si="688"/>
        <v>1</v>
      </c>
      <c r="AI1500" s="161" t="str">
        <f t="shared" ca="1" si="689"/>
        <v/>
      </c>
      <c r="AJ1500" s="161">
        <f t="shared" ca="1" si="690"/>
        <v>1</v>
      </c>
      <c r="AL1500" s="161" t="str">
        <f t="shared" ca="1" si="691"/>
        <v/>
      </c>
      <c r="AM1500" s="161">
        <f t="shared" ca="1" si="702"/>
        <v>1</v>
      </c>
      <c r="AN1500" s="161" t="str">
        <f t="shared" ca="1" si="692"/>
        <v/>
      </c>
      <c r="AO1500" s="161">
        <f t="shared" ca="1" si="701"/>
        <v>1</v>
      </c>
      <c r="AP1500" s="161" t="str">
        <f t="shared" ca="1" si="693"/>
        <v/>
      </c>
      <c r="AQ1500" s="161">
        <f t="shared" ca="1" si="699"/>
        <v>1</v>
      </c>
      <c r="AR1500" s="161" t="str">
        <f t="shared" ca="1" si="694"/>
        <v/>
      </c>
      <c r="AS1500" s="161">
        <f t="shared" ca="1" si="695"/>
        <v>1</v>
      </c>
      <c r="AT1500" s="159" t="str">
        <f t="shared" ca="1" si="704"/>
        <v/>
      </c>
      <c r="AU1500" s="210">
        <f t="shared" ca="1" si="679"/>
        <v>14</v>
      </c>
      <c r="AV1500" s="209"/>
      <c r="AW1500" s="204">
        <f t="shared" si="696"/>
        <v>19711.61111111108</v>
      </c>
      <c r="AX1500" s="159"/>
      <c r="AZ1500" s="159"/>
      <c r="BM1500" s="207"/>
      <c r="BN1500" s="212"/>
      <c r="BP1500" s="209"/>
      <c r="BQ1500" s="211"/>
      <c r="BR1500" s="211"/>
      <c r="BS1500" s="211"/>
      <c r="BT1500" s="211"/>
      <c r="BU1500" s="211"/>
      <c r="BV1500" s="211"/>
      <c r="BW1500" s="211"/>
      <c r="BX1500" s="211"/>
      <c r="BY1500" s="211"/>
      <c r="BZ1500" s="211"/>
      <c r="CA1500" s="209"/>
      <c r="CB1500" s="224"/>
      <c r="CC1500" s="204"/>
      <c r="CD1500" s="204"/>
      <c r="CE1500" s="204"/>
      <c r="CF1500" s="211"/>
      <c r="CG1500" s="211"/>
      <c r="CI1500" s="209"/>
      <c r="CJ1500" s="209"/>
      <c r="ES1500" s="165"/>
      <c r="ET1500" s="165"/>
      <c r="EU1500" s="166"/>
      <c r="EV1500" s="209"/>
      <c r="EW1500" s="211"/>
      <c r="EX1500" s="211"/>
      <c r="EY1500" s="211"/>
      <c r="EZ1500" s="211"/>
      <c r="FA1500" s="211"/>
      <c r="FD1500" s="165"/>
      <c r="FE1500" s="165"/>
      <c r="FF1500" s="166"/>
      <c r="FG1500" s="209"/>
      <c r="FH1500" s="211"/>
      <c r="FI1500" s="211"/>
      <c r="FJ1500" s="211"/>
      <c r="FK1500" s="211"/>
      <c r="FL1500" s="211"/>
    </row>
    <row r="1501" spans="9:168">
      <c r="I1501" s="221">
        <f t="shared" si="700"/>
        <v>297</v>
      </c>
      <c r="J1501" s="159">
        <f>'v-t_chart'!C1498</f>
        <v>96.7</v>
      </c>
      <c r="K1501" s="204">
        <f t="shared" ca="1" si="678"/>
        <v>283.23430000000002</v>
      </c>
      <c r="L1501" s="205" t="b">
        <f>IF('Input&amp;Output'!$C$3=10,phase_chart!C1498,IF('Input&amp;Output'!$C$3=21,phase_chart!G1498,IF('Input&amp;Output'!$C$3=22,phase_chart!K1498,IF('Input&amp;Output'!$C$3=31,phase_chart!O1498,IF('Input&amp;Output'!$C$3=32,phase_chart!S1498,"")))))</f>
        <v>0</v>
      </c>
      <c r="M1501" s="206" t="b">
        <f>IF('Input&amp;Output'!$C$3=10,phase_chart!D1498,IF('Input&amp;Output'!$C$3=21,phase_chart!H1498,IF('Input&amp;Output'!$C$3=22,phase_chart!L1498,IF('Input&amp;Output'!$C$3=31,phase_chart!P1498,IF('Input&amp;Output'!$C$3=32,phase_chart!T1498,"")))))</f>
        <v>1</v>
      </c>
      <c r="N1501" s="205" t="b">
        <f>IF('Input&amp;Output'!$C$3=10,phase_chart!E1498,IF('Input&amp;Output'!$C$3=21,phase_chart!I1498,IF('Input&amp;Output'!$C$3=22,phase_chart!M1498,IF('Input&amp;Output'!$C$3=31,phase_chart!Q1498,IF('Input&amp;Output'!$C$3=32,phase_chart!U1498,"")))))</f>
        <v>0</v>
      </c>
      <c r="P1501" s="159">
        <f ca="1">IF(NOT($J1501=0),IF($J1501&lt;IF($P1500=0,0,VLOOKUP(P1500,tbL!$M$37:$Q$43,IF(L1501=TRUE,2,4))),IF($J1501&gt;=VLOOKUP(P1500,tbL!$M$37:$Q$43,IF(L1501=TRUE,3,5)),$P1500,IF(AND(L1500=TRUE,L1501=TRUE),$P1500,$P1500-1)),IF(AND(L1501=TRUE,J1501=VLOOKUP(P1500,tbL!$M$37:$Q$43,IF(L1501=TRUE,2,4))),P1500,IF($P1500+1&gt;$C$12,$C$12,$P1500+1))),0)</f>
        <v>1</v>
      </c>
      <c r="Q1501" s="159">
        <f t="shared" ca="1" si="680"/>
        <v>1</v>
      </c>
      <c r="R1501" s="207">
        <f t="shared" si="697"/>
        <v>0</v>
      </c>
      <c r="S1501" s="208"/>
      <c r="T1501" s="159">
        <f t="shared" si="698"/>
        <v>0</v>
      </c>
      <c r="U1501" s="209" t="str">
        <f ca="1">IF(AND(T1501=-1,N1501=TRUE),"*",IF(AND(U1500="*",N1501=TRUE),"*",IF(AND(AND(L1501=TRUE,U1500="*"),J1501&lt;VLOOKUP(V1500+1,tbL!$M$38:$O$43,3)),"*","")))</f>
        <v/>
      </c>
      <c r="V1501" s="204">
        <f t="shared" ca="1" si="681"/>
        <v>1</v>
      </c>
      <c r="Y1501" s="159" t="str">
        <f t="shared" ca="1" si="682"/>
        <v/>
      </c>
      <c r="Z1501" s="159" t="str">
        <f t="shared" si="683"/>
        <v/>
      </c>
      <c r="AA1501" s="159">
        <f t="shared" ca="1" si="703"/>
        <v>1</v>
      </c>
      <c r="AC1501" s="161" t="str">
        <f t="shared" ca="1" si="684"/>
        <v/>
      </c>
      <c r="AD1501" s="161">
        <f t="shared" ca="1" si="685"/>
        <v>1</v>
      </c>
      <c r="AE1501" s="161" t="str">
        <f t="shared" ca="1" si="677"/>
        <v/>
      </c>
      <c r="AF1501" s="161">
        <f t="shared" ca="1" si="686"/>
        <v>1</v>
      </c>
      <c r="AG1501" s="161" t="str">
        <f t="shared" ca="1" si="687"/>
        <v/>
      </c>
      <c r="AH1501" s="161">
        <f t="shared" ca="1" si="688"/>
        <v>1</v>
      </c>
      <c r="AI1501" s="161" t="str">
        <f t="shared" ca="1" si="689"/>
        <v/>
      </c>
      <c r="AJ1501" s="161">
        <f t="shared" ca="1" si="690"/>
        <v>1</v>
      </c>
      <c r="AL1501" s="161" t="str">
        <f t="shared" ca="1" si="691"/>
        <v/>
      </c>
      <c r="AM1501" s="161">
        <f t="shared" ca="1" si="702"/>
        <v>1</v>
      </c>
      <c r="AN1501" s="161" t="str">
        <f t="shared" ca="1" si="692"/>
        <v/>
      </c>
      <c r="AO1501" s="161">
        <f t="shared" ca="1" si="701"/>
        <v>1</v>
      </c>
      <c r="AP1501" s="161" t="str">
        <f t="shared" ca="1" si="693"/>
        <v/>
      </c>
      <c r="AQ1501" s="161">
        <f t="shared" ca="1" si="699"/>
        <v>1</v>
      </c>
      <c r="AR1501" s="161" t="str">
        <f t="shared" ca="1" si="694"/>
        <v/>
      </c>
      <c r="AS1501" s="161">
        <f t="shared" ca="1" si="695"/>
        <v>1</v>
      </c>
      <c r="AT1501" s="159" t="str">
        <f t="shared" ca="1" si="704"/>
        <v/>
      </c>
      <c r="AU1501" s="210">
        <f t="shared" ca="1" si="679"/>
        <v>14</v>
      </c>
      <c r="AV1501" s="209"/>
      <c r="AW1501" s="204">
        <f t="shared" si="696"/>
        <v>19738.47222222219</v>
      </c>
      <c r="AX1501" s="159"/>
      <c r="AZ1501" s="159"/>
      <c r="BM1501" s="207"/>
      <c r="BN1501" s="212"/>
      <c r="BP1501" s="209"/>
      <c r="BQ1501" s="211"/>
      <c r="BR1501" s="211"/>
      <c r="BS1501" s="211"/>
      <c r="BT1501" s="211"/>
      <c r="BU1501" s="211"/>
      <c r="BV1501" s="211"/>
      <c r="BW1501" s="211"/>
      <c r="BX1501" s="211"/>
      <c r="BY1501" s="211"/>
      <c r="BZ1501" s="211"/>
      <c r="CA1501" s="209"/>
      <c r="CB1501" s="224"/>
      <c r="CC1501" s="204"/>
      <c r="CD1501" s="204"/>
      <c r="CE1501" s="204"/>
      <c r="CF1501" s="211"/>
      <c r="CG1501" s="211"/>
      <c r="CI1501" s="209"/>
      <c r="CJ1501" s="209"/>
      <c r="ES1501" s="165"/>
      <c r="ET1501" s="165"/>
      <c r="EU1501" s="166"/>
      <c r="EV1501" s="209"/>
      <c r="EW1501" s="211"/>
      <c r="EX1501" s="211"/>
      <c r="EY1501" s="211"/>
      <c r="EZ1501" s="211"/>
      <c r="FA1501" s="211"/>
      <c r="FD1501" s="165"/>
      <c r="FE1501" s="165"/>
      <c r="FF1501" s="166"/>
      <c r="FG1501" s="209"/>
      <c r="FH1501" s="211"/>
      <c r="FI1501" s="211"/>
      <c r="FJ1501" s="211"/>
      <c r="FK1501" s="211"/>
      <c r="FL1501" s="211"/>
    </row>
    <row r="1502" spans="9:168">
      <c r="I1502" s="221">
        <f t="shared" si="700"/>
        <v>298</v>
      </c>
      <c r="J1502" s="159">
        <f>'v-t_chart'!C1499</f>
        <v>96.4</v>
      </c>
      <c r="K1502" s="204">
        <f t="shared" ca="1" si="678"/>
        <v>282.35559999999998</v>
      </c>
      <c r="L1502" s="205" t="b">
        <f>IF('Input&amp;Output'!$C$3=10,phase_chart!C1499,IF('Input&amp;Output'!$C$3=21,phase_chart!G1499,IF('Input&amp;Output'!$C$3=22,phase_chart!K1499,IF('Input&amp;Output'!$C$3=31,phase_chart!O1499,IF('Input&amp;Output'!$C$3=32,phase_chart!S1499,"")))))</f>
        <v>0</v>
      </c>
      <c r="M1502" s="206" t="b">
        <f>IF('Input&amp;Output'!$C$3=10,phase_chart!D1499,IF('Input&amp;Output'!$C$3=21,phase_chart!H1499,IF('Input&amp;Output'!$C$3=22,phase_chart!L1499,IF('Input&amp;Output'!$C$3=31,phase_chart!P1499,IF('Input&amp;Output'!$C$3=32,phase_chart!T1499,"")))))</f>
        <v>1</v>
      </c>
      <c r="N1502" s="205" t="b">
        <f>IF('Input&amp;Output'!$C$3=10,phase_chart!E1499,IF('Input&amp;Output'!$C$3=21,phase_chart!I1499,IF('Input&amp;Output'!$C$3=22,phase_chart!M1499,IF('Input&amp;Output'!$C$3=31,phase_chart!Q1499,IF('Input&amp;Output'!$C$3=32,phase_chart!U1499,"")))))</f>
        <v>0</v>
      </c>
      <c r="P1502" s="159">
        <f ca="1">IF(NOT($J1502=0),IF($J1502&lt;IF($P1501=0,0,VLOOKUP(P1501,tbL!$M$37:$Q$43,IF(L1502=TRUE,2,4))),IF($J1502&gt;=VLOOKUP(P1501,tbL!$M$37:$Q$43,IF(L1502=TRUE,3,5)),$P1501,IF(AND(L1501=TRUE,L1502=TRUE),$P1501,$P1501-1)),IF(AND(L1502=TRUE,J1502=VLOOKUP(P1501,tbL!$M$37:$Q$43,IF(L1502=TRUE,2,4))),P1501,IF($P1501+1&gt;$C$12,$C$12,$P1501+1))),0)</f>
        <v>1</v>
      </c>
      <c r="Q1502" s="159">
        <f t="shared" ca="1" si="680"/>
        <v>1</v>
      </c>
      <c r="R1502" s="207">
        <f t="shared" si="697"/>
        <v>0</v>
      </c>
      <c r="S1502" s="208"/>
      <c r="T1502" s="159">
        <f t="shared" si="698"/>
        <v>0</v>
      </c>
      <c r="U1502" s="209" t="str">
        <f ca="1">IF(AND(T1502=-1,N1502=TRUE),"*",IF(AND(U1501="*",N1502=TRUE),"*",IF(AND(AND(L1502=TRUE,U1501="*"),J1502&lt;VLOOKUP(V1501+1,tbL!$M$38:$O$43,3)),"*","")))</f>
        <v/>
      </c>
      <c r="V1502" s="204">
        <f t="shared" ca="1" si="681"/>
        <v>1</v>
      </c>
      <c r="Y1502" s="159" t="str">
        <f t="shared" ca="1" si="682"/>
        <v/>
      </c>
      <c r="Z1502" s="159" t="str">
        <f t="shared" si="683"/>
        <v/>
      </c>
      <c r="AA1502" s="159">
        <f t="shared" ca="1" si="703"/>
        <v>1</v>
      </c>
      <c r="AC1502" s="161" t="str">
        <f t="shared" ca="1" si="684"/>
        <v/>
      </c>
      <c r="AD1502" s="161">
        <f t="shared" ca="1" si="685"/>
        <v>1</v>
      </c>
      <c r="AE1502" s="161" t="str">
        <f t="shared" ca="1" si="677"/>
        <v/>
      </c>
      <c r="AF1502" s="161">
        <f t="shared" ca="1" si="686"/>
        <v>1</v>
      </c>
      <c r="AG1502" s="161" t="str">
        <f t="shared" ca="1" si="687"/>
        <v/>
      </c>
      <c r="AH1502" s="161">
        <f t="shared" ca="1" si="688"/>
        <v>1</v>
      </c>
      <c r="AI1502" s="161" t="str">
        <f t="shared" ca="1" si="689"/>
        <v/>
      </c>
      <c r="AJ1502" s="161">
        <f t="shared" ca="1" si="690"/>
        <v>1</v>
      </c>
      <c r="AL1502" s="161" t="str">
        <f t="shared" ca="1" si="691"/>
        <v/>
      </c>
      <c r="AM1502" s="161">
        <f t="shared" ca="1" si="702"/>
        <v>1</v>
      </c>
      <c r="AN1502" s="161" t="str">
        <f t="shared" ca="1" si="692"/>
        <v/>
      </c>
      <c r="AO1502" s="161">
        <f t="shared" ca="1" si="701"/>
        <v>1</v>
      </c>
      <c r="AP1502" s="161" t="str">
        <f t="shared" ca="1" si="693"/>
        <v/>
      </c>
      <c r="AQ1502" s="161">
        <f t="shared" ca="1" si="699"/>
        <v>1</v>
      </c>
      <c r="AR1502" s="161" t="str">
        <f t="shared" ca="1" si="694"/>
        <v/>
      </c>
      <c r="AS1502" s="161">
        <f t="shared" ca="1" si="695"/>
        <v>1</v>
      </c>
      <c r="AT1502" s="159" t="str">
        <f t="shared" ca="1" si="704"/>
        <v/>
      </c>
      <c r="AU1502" s="210">
        <f t="shared" ca="1" si="679"/>
        <v>14</v>
      </c>
      <c r="AV1502" s="209"/>
      <c r="AW1502" s="204">
        <f t="shared" si="696"/>
        <v>19765.249999999967</v>
      </c>
      <c r="AX1502" s="159"/>
      <c r="AZ1502" s="159"/>
      <c r="BM1502" s="207"/>
      <c r="BN1502" s="212"/>
      <c r="BP1502" s="209"/>
      <c r="BQ1502" s="211"/>
      <c r="BR1502" s="211"/>
      <c r="BS1502" s="211"/>
      <c r="BT1502" s="211"/>
      <c r="BU1502" s="211"/>
      <c r="BV1502" s="211"/>
      <c r="BW1502" s="211"/>
      <c r="BX1502" s="211"/>
      <c r="BY1502" s="211"/>
      <c r="BZ1502" s="211"/>
      <c r="CA1502" s="209"/>
      <c r="CB1502" s="224"/>
      <c r="CC1502" s="204"/>
      <c r="CD1502" s="204"/>
      <c r="CE1502" s="204"/>
      <c r="CF1502" s="211"/>
      <c r="CG1502" s="211"/>
      <c r="CI1502" s="209"/>
      <c r="CJ1502" s="209"/>
      <c r="ES1502" s="165"/>
      <c r="ET1502" s="165"/>
      <c r="EU1502" s="166"/>
      <c r="EV1502" s="209"/>
      <c r="EW1502" s="211"/>
      <c r="EX1502" s="211"/>
      <c r="EY1502" s="211"/>
      <c r="EZ1502" s="211"/>
      <c r="FA1502" s="211"/>
      <c r="FD1502" s="165"/>
      <c r="FE1502" s="165"/>
      <c r="FF1502" s="166"/>
      <c r="FG1502" s="209"/>
      <c r="FH1502" s="211"/>
      <c r="FI1502" s="211"/>
      <c r="FJ1502" s="211"/>
      <c r="FK1502" s="211"/>
      <c r="FL1502" s="211"/>
    </row>
    <row r="1503" spans="9:168">
      <c r="I1503" s="221">
        <f t="shared" si="700"/>
        <v>299</v>
      </c>
      <c r="J1503" s="159">
        <f>'v-t_chart'!C1500</f>
        <v>96.1</v>
      </c>
      <c r="K1503" s="204">
        <f t="shared" ca="1" si="678"/>
        <v>281.47689999999994</v>
      </c>
      <c r="L1503" s="205" t="b">
        <f>IF('Input&amp;Output'!$C$3=10,phase_chart!C1500,IF('Input&amp;Output'!$C$3=21,phase_chart!G1500,IF('Input&amp;Output'!$C$3=22,phase_chart!K1500,IF('Input&amp;Output'!$C$3=31,phase_chart!O1500,IF('Input&amp;Output'!$C$3=32,phase_chart!S1500,"")))))</f>
        <v>0</v>
      </c>
      <c r="M1503" s="206" t="b">
        <f>IF('Input&amp;Output'!$C$3=10,phase_chart!D1500,IF('Input&amp;Output'!$C$3=21,phase_chart!H1500,IF('Input&amp;Output'!$C$3=22,phase_chart!L1500,IF('Input&amp;Output'!$C$3=31,phase_chart!P1500,IF('Input&amp;Output'!$C$3=32,phase_chart!T1500,"")))))</f>
        <v>1</v>
      </c>
      <c r="N1503" s="205" t="b">
        <f>IF('Input&amp;Output'!$C$3=10,phase_chart!E1500,IF('Input&amp;Output'!$C$3=21,phase_chart!I1500,IF('Input&amp;Output'!$C$3=22,phase_chart!M1500,IF('Input&amp;Output'!$C$3=31,phase_chart!Q1500,IF('Input&amp;Output'!$C$3=32,phase_chart!U1500,"")))))</f>
        <v>0</v>
      </c>
      <c r="P1503" s="159">
        <f ca="1">IF(NOT($J1503=0),IF($J1503&lt;IF($P1502=0,0,VLOOKUP(P1502,tbL!$M$37:$Q$43,IF(L1503=TRUE,2,4))),IF($J1503&gt;=VLOOKUP(P1502,tbL!$M$37:$Q$43,IF(L1503=TRUE,3,5)),$P1502,IF(AND(L1502=TRUE,L1503=TRUE),$P1502,$P1502-1)),IF(AND(L1503=TRUE,J1503=VLOOKUP(P1502,tbL!$M$37:$Q$43,IF(L1503=TRUE,2,4))),P1502,IF($P1502+1&gt;$C$12,$C$12,$P1502+1))),0)</f>
        <v>1</v>
      </c>
      <c r="Q1503" s="159">
        <f t="shared" ca="1" si="680"/>
        <v>1</v>
      </c>
      <c r="R1503" s="207">
        <f t="shared" si="697"/>
        <v>0</v>
      </c>
      <c r="S1503" s="208"/>
      <c r="T1503" s="159">
        <f t="shared" si="698"/>
        <v>0</v>
      </c>
      <c r="U1503" s="209" t="str">
        <f ca="1">IF(AND(T1503=-1,N1503=TRUE),"*",IF(AND(U1502="*",N1503=TRUE),"*",IF(AND(AND(L1503=TRUE,U1502="*"),J1503&lt;VLOOKUP(V1502+1,tbL!$M$38:$O$43,3)),"*","")))</f>
        <v/>
      </c>
      <c r="V1503" s="204">
        <f t="shared" ca="1" si="681"/>
        <v>1</v>
      </c>
      <c r="Y1503" s="159" t="str">
        <f t="shared" ca="1" si="682"/>
        <v/>
      </c>
      <c r="Z1503" s="159" t="str">
        <f t="shared" si="683"/>
        <v/>
      </c>
      <c r="AA1503" s="159">
        <f t="shared" ca="1" si="703"/>
        <v>1</v>
      </c>
      <c r="AC1503" s="161" t="str">
        <f t="shared" ca="1" si="684"/>
        <v/>
      </c>
      <c r="AD1503" s="161">
        <f t="shared" ca="1" si="685"/>
        <v>1</v>
      </c>
      <c r="AE1503" s="161" t="str">
        <f t="shared" ca="1" si="677"/>
        <v/>
      </c>
      <c r="AF1503" s="161">
        <f t="shared" ca="1" si="686"/>
        <v>1</v>
      </c>
      <c r="AG1503" s="161" t="str">
        <f t="shared" ca="1" si="687"/>
        <v/>
      </c>
      <c r="AH1503" s="161">
        <f t="shared" ca="1" si="688"/>
        <v>1</v>
      </c>
      <c r="AI1503" s="161" t="str">
        <f t="shared" ca="1" si="689"/>
        <v/>
      </c>
      <c r="AJ1503" s="161">
        <f t="shared" ca="1" si="690"/>
        <v>1</v>
      </c>
      <c r="AL1503" s="161" t="str">
        <f t="shared" ca="1" si="691"/>
        <v/>
      </c>
      <c r="AM1503" s="161">
        <f t="shared" ca="1" si="702"/>
        <v>1</v>
      </c>
      <c r="AN1503" s="161" t="str">
        <f t="shared" ca="1" si="692"/>
        <v/>
      </c>
      <c r="AO1503" s="161">
        <f t="shared" ca="1" si="701"/>
        <v>1</v>
      </c>
      <c r="AP1503" s="161" t="str">
        <f t="shared" ca="1" si="693"/>
        <v/>
      </c>
      <c r="AQ1503" s="161">
        <f t="shared" ca="1" si="699"/>
        <v>1</v>
      </c>
      <c r="AR1503" s="161" t="str">
        <f t="shared" ca="1" si="694"/>
        <v/>
      </c>
      <c r="AS1503" s="161">
        <f t="shared" ca="1" si="695"/>
        <v>1</v>
      </c>
      <c r="AT1503" s="159" t="str">
        <f t="shared" ca="1" si="704"/>
        <v/>
      </c>
      <c r="AU1503" s="210">
        <f t="shared" ca="1" si="679"/>
        <v>14</v>
      </c>
      <c r="AV1503" s="209"/>
      <c r="AW1503" s="204">
        <f t="shared" si="696"/>
        <v>19791.944444444413</v>
      </c>
      <c r="AX1503" s="159"/>
      <c r="AZ1503" s="159"/>
      <c r="BM1503" s="207"/>
      <c r="BN1503" s="212"/>
      <c r="BP1503" s="209"/>
      <c r="BQ1503" s="211"/>
      <c r="BR1503" s="211"/>
      <c r="BS1503" s="211"/>
      <c r="BT1503" s="211"/>
      <c r="BU1503" s="211"/>
      <c r="BV1503" s="211"/>
      <c r="BW1503" s="211"/>
      <c r="BX1503" s="211"/>
      <c r="BY1503" s="211"/>
      <c r="BZ1503" s="211"/>
      <c r="CA1503" s="209"/>
      <c r="CB1503" s="224"/>
      <c r="CC1503" s="204"/>
      <c r="CD1503" s="204"/>
      <c r="CE1503" s="204"/>
      <c r="CF1503" s="211"/>
      <c r="CG1503" s="211"/>
      <c r="CI1503" s="209"/>
      <c r="CJ1503" s="209"/>
    </row>
    <row r="1504" spans="9:168">
      <c r="I1504" s="221">
        <f t="shared" si="700"/>
        <v>300</v>
      </c>
      <c r="J1504" s="159">
        <f>'v-t_chart'!C1501</f>
        <v>95.9</v>
      </c>
      <c r="K1504" s="204">
        <f t="shared" ca="1" si="678"/>
        <v>280.89109999999999</v>
      </c>
      <c r="L1504" s="205" t="b">
        <f>IF('Input&amp;Output'!$C$3=10,phase_chart!C1501,IF('Input&amp;Output'!$C$3=21,phase_chart!G1501,IF('Input&amp;Output'!$C$3=22,phase_chart!K1501,IF('Input&amp;Output'!$C$3=31,phase_chart!O1501,IF('Input&amp;Output'!$C$3=32,phase_chart!S1501,"")))))</f>
        <v>0</v>
      </c>
      <c r="M1504" s="206" t="b">
        <f>IF('Input&amp;Output'!$C$3=10,phase_chart!D1501,IF('Input&amp;Output'!$C$3=21,phase_chart!H1501,IF('Input&amp;Output'!$C$3=22,phase_chart!L1501,IF('Input&amp;Output'!$C$3=31,phase_chart!P1501,IF('Input&amp;Output'!$C$3=32,phase_chart!T1501,"")))))</f>
        <v>1</v>
      </c>
      <c r="N1504" s="205" t="b">
        <f>IF('Input&amp;Output'!$C$3=10,phase_chart!E1501,IF('Input&amp;Output'!$C$3=21,phase_chart!I1501,IF('Input&amp;Output'!$C$3=22,phase_chart!M1501,IF('Input&amp;Output'!$C$3=31,phase_chart!Q1501,IF('Input&amp;Output'!$C$3=32,phase_chart!U1501,"")))))</f>
        <v>0</v>
      </c>
      <c r="P1504" s="159">
        <f ca="1">IF(NOT($J1504=0),IF($J1504&lt;IF($P1503=0,0,VLOOKUP(P1503,tbL!$M$37:$Q$43,IF(L1504=TRUE,2,4))),IF($J1504&gt;=VLOOKUP(P1503,tbL!$M$37:$Q$43,IF(L1504=TRUE,3,5)),$P1503,IF(AND(L1503=TRUE,L1504=TRUE),$P1503,$P1503-1)),IF(AND(L1504=TRUE,J1504=VLOOKUP(P1503,tbL!$M$37:$Q$43,IF(L1504=TRUE,2,4))),P1503,IF($P1503+1&gt;$C$12,$C$12,$P1503+1))),0)</f>
        <v>1</v>
      </c>
      <c r="Q1504" s="159">
        <f t="shared" ca="1" si="680"/>
        <v>1</v>
      </c>
      <c r="R1504" s="207">
        <f t="shared" si="697"/>
        <v>0</v>
      </c>
      <c r="S1504" s="208"/>
      <c r="T1504" s="159">
        <f t="shared" si="698"/>
        <v>0</v>
      </c>
      <c r="U1504" s="209" t="str">
        <f ca="1">IF(AND(T1504=-1,N1504=TRUE),"*",IF(AND(U1503="*",N1504=TRUE),"*",IF(AND(AND(L1504=TRUE,U1503="*"),J1504&lt;VLOOKUP(V1503+1,tbL!$M$38:$O$43,3)),"*","")))</f>
        <v/>
      </c>
      <c r="V1504" s="204">
        <f t="shared" ca="1" si="681"/>
        <v>1</v>
      </c>
      <c r="Y1504" s="159" t="str">
        <f t="shared" ca="1" si="682"/>
        <v/>
      </c>
      <c r="Z1504" s="159" t="str">
        <f t="shared" si="683"/>
        <v/>
      </c>
      <c r="AA1504" s="159">
        <f t="shared" ca="1" si="703"/>
        <v>1</v>
      </c>
      <c r="AC1504" s="161" t="str">
        <f t="shared" ca="1" si="684"/>
        <v/>
      </c>
      <c r="AD1504" s="161">
        <f t="shared" ca="1" si="685"/>
        <v>1</v>
      </c>
      <c r="AE1504" s="161" t="str">
        <f t="shared" ca="1" si="677"/>
        <v/>
      </c>
      <c r="AF1504" s="161">
        <f t="shared" ca="1" si="686"/>
        <v>1</v>
      </c>
      <c r="AG1504" s="161" t="str">
        <f t="shared" ca="1" si="687"/>
        <v/>
      </c>
      <c r="AH1504" s="161">
        <f t="shared" ca="1" si="688"/>
        <v>1</v>
      </c>
      <c r="AI1504" s="161" t="str">
        <f t="shared" ca="1" si="689"/>
        <v/>
      </c>
      <c r="AJ1504" s="161">
        <f t="shared" ca="1" si="690"/>
        <v>1</v>
      </c>
      <c r="AL1504" s="161" t="str">
        <f t="shared" ca="1" si="691"/>
        <v/>
      </c>
      <c r="AM1504" s="161">
        <f t="shared" ca="1" si="702"/>
        <v>1</v>
      </c>
      <c r="AN1504" s="161" t="str">
        <f t="shared" ca="1" si="692"/>
        <v/>
      </c>
      <c r="AO1504" s="161">
        <f t="shared" ca="1" si="701"/>
        <v>1</v>
      </c>
      <c r="AP1504" s="161" t="str">
        <f t="shared" ca="1" si="693"/>
        <v/>
      </c>
      <c r="AQ1504" s="161">
        <f t="shared" ca="1" si="699"/>
        <v>1</v>
      </c>
      <c r="AR1504" s="161" t="str">
        <f t="shared" ca="1" si="694"/>
        <v/>
      </c>
      <c r="AS1504" s="161">
        <f t="shared" ca="1" si="695"/>
        <v>1</v>
      </c>
      <c r="AT1504" s="159" t="str">
        <f t="shared" ca="1" si="704"/>
        <v/>
      </c>
      <c r="AU1504" s="210">
        <f t="shared" ca="1" si="679"/>
        <v>14</v>
      </c>
      <c r="AV1504" s="209"/>
      <c r="AW1504" s="204">
        <f t="shared" si="696"/>
        <v>19818.583333333303</v>
      </c>
      <c r="AX1504" s="159"/>
      <c r="AZ1504" s="159"/>
      <c r="BM1504" s="207"/>
      <c r="BN1504" s="212"/>
      <c r="BP1504" s="209"/>
      <c r="BQ1504" s="211"/>
      <c r="BR1504" s="211"/>
      <c r="BS1504" s="211"/>
      <c r="BT1504" s="211"/>
      <c r="BU1504" s="211"/>
      <c r="BV1504" s="211"/>
      <c r="BW1504" s="211"/>
      <c r="BX1504" s="211"/>
      <c r="BY1504" s="211"/>
      <c r="BZ1504" s="211"/>
      <c r="CA1504" s="209"/>
      <c r="CB1504" s="224"/>
      <c r="CC1504" s="204"/>
      <c r="CD1504" s="204"/>
      <c r="CE1504" s="204"/>
      <c r="CF1504" s="211"/>
      <c r="CG1504" s="211"/>
      <c r="CI1504" s="209"/>
      <c r="CJ1504" s="209"/>
    </row>
    <row r="1505" spans="9:88">
      <c r="I1505" s="221">
        <f t="shared" si="700"/>
        <v>301</v>
      </c>
      <c r="J1505" s="159">
        <f>'v-t_chart'!C1502</f>
        <v>95.8</v>
      </c>
      <c r="K1505" s="204">
        <f t="shared" ca="1" si="678"/>
        <v>280.59819999999996</v>
      </c>
      <c r="L1505" s="205" t="b">
        <f>IF('Input&amp;Output'!$C$3=10,phase_chart!C1502,IF('Input&amp;Output'!$C$3=21,phase_chart!G1502,IF('Input&amp;Output'!$C$3=22,phase_chart!K1502,IF('Input&amp;Output'!$C$3=31,phase_chart!O1502,IF('Input&amp;Output'!$C$3=32,phase_chart!S1502,"")))))</f>
        <v>0</v>
      </c>
      <c r="M1505" s="206" t="b">
        <f>IF('Input&amp;Output'!$C$3=10,phase_chart!D1502,IF('Input&amp;Output'!$C$3=21,phase_chart!H1502,IF('Input&amp;Output'!$C$3=22,phase_chart!L1502,IF('Input&amp;Output'!$C$3=31,phase_chart!P1502,IF('Input&amp;Output'!$C$3=32,phase_chart!T1502,"")))))</f>
        <v>1</v>
      </c>
      <c r="N1505" s="205" t="b">
        <f>IF('Input&amp;Output'!$C$3=10,phase_chart!E1502,IF('Input&amp;Output'!$C$3=21,phase_chart!I1502,IF('Input&amp;Output'!$C$3=22,phase_chart!M1502,IF('Input&amp;Output'!$C$3=31,phase_chart!Q1502,IF('Input&amp;Output'!$C$3=32,phase_chart!U1502,"")))))</f>
        <v>0</v>
      </c>
      <c r="P1505" s="159">
        <f ca="1">IF(NOT($J1505=0),IF($J1505&lt;IF($P1504=0,0,VLOOKUP(P1504,tbL!$M$37:$Q$43,IF(L1505=TRUE,2,4))),IF($J1505&gt;=VLOOKUP(P1504,tbL!$M$37:$Q$43,IF(L1505=TRUE,3,5)),$P1504,IF(AND(L1504=TRUE,L1505=TRUE),$P1504,$P1504-1)),IF(AND(L1505=TRUE,J1505=VLOOKUP(P1504,tbL!$M$37:$Q$43,IF(L1505=TRUE,2,4))),P1504,IF($P1504+1&gt;$C$12,$C$12,$P1504+1))),0)</f>
        <v>1</v>
      </c>
      <c r="Q1505" s="159">
        <f t="shared" ca="1" si="680"/>
        <v>1</v>
      </c>
      <c r="R1505" s="207">
        <f t="shared" si="697"/>
        <v>0</v>
      </c>
      <c r="S1505" s="208"/>
      <c r="T1505" s="159">
        <f t="shared" si="698"/>
        <v>0</v>
      </c>
      <c r="U1505" s="209" t="str">
        <f ca="1">IF(AND(T1505=-1,N1505=TRUE),"*",IF(AND(U1504="*",N1505=TRUE),"*",IF(AND(AND(L1505=TRUE,U1504="*"),J1505&lt;VLOOKUP(V1504+1,tbL!$M$38:$O$43,3)),"*","")))</f>
        <v/>
      </c>
      <c r="V1505" s="204">
        <f t="shared" ca="1" si="681"/>
        <v>1</v>
      </c>
      <c r="Y1505" s="159" t="str">
        <f t="shared" ca="1" si="682"/>
        <v/>
      </c>
      <c r="Z1505" s="159" t="str">
        <f t="shared" si="683"/>
        <v/>
      </c>
      <c r="AA1505" s="159">
        <f t="shared" ca="1" si="703"/>
        <v>1</v>
      </c>
      <c r="AC1505" s="161" t="str">
        <f t="shared" ca="1" si="684"/>
        <v/>
      </c>
      <c r="AD1505" s="161">
        <f t="shared" ca="1" si="685"/>
        <v>1</v>
      </c>
      <c r="AE1505" s="161" t="str">
        <f t="shared" ca="1" si="677"/>
        <v/>
      </c>
      <c r="AF1505" s="161">
        <f t="shared" ca="1" si="686"/>
        <v>1</v>
      </c>
      <c r="AG1505" s="161" t="str">
        <f t="shared" ca="1" si="687"/>
        <v/>
      </c>
      <c r="AH1505" s="161">
        <f t="shared" ca="1" si="688"/>
        <v>1</v>
      </c>
      <c r="AI1505" s="161" t="str">
        <f t="shared" ca="1" si="689"/>
        <v/>
      </c>
      <c r="AJ1505" s="161">
        <f t="shared" ca="1" si="690"/>
        <v>1</v>
      </c>
      <c r="AL1505" s="161" t="str">
        <f t="shared" ca="1" si="691"/>
        <v/>
      </c>
      <c r="AM1505" s="161">
        <f t="shared" ca="1" si="702"/>
        <v>1</v>
      </c>
      <c r="AN1505" s="161" t="str">
        <f t="shared" ca="1" si="692"/>
        <v/>
      </c>
      <c r="AO1505" s="161">
        <f t="shared" ca="1" si="701"/>
        <v>1</v>
      </c>
      <c r="AP1505" s="161" t="str">
        <f t="shared" ca="1" si="693"/>
        <v/>
      </c>
      <c r="AQ1505" s="161">
        <f t="shared" ca="1" si="699"/>
        <v>1</v>
      </c>
      <c r="AR1505" s="161" t="str">
        <f t="shared" ca="1" si="694"/>
        <v/>
      </c>
      <c r="AS1505" s="161">
        <f t="shared" ca="1" si="695"/>
        <v>1</v>
      </c>
      <c r="AT1505" s="159" t="str">
        <f t="shared" ca="1" si="704"/>
        <v/>
      </c>
      <c r="AU1505" s="210">
        <f t="shared" ca="1" si="679"/>
        <v>14</v>
      </c>
      <c r="AV1505" s="209"/>
      <c r="AW1505" s="204">
        <f t="shared" si="696"/>
        <v>19845.194444444413</v>
      </c>
      <c r="AX1505" s="159"/>
      <c r="AZ1505" s="159"/>
      <c r="BM1505" s="207"/>
      <c r="BN1505" s="212"/>
      <c r="BP1505" s="209"/>
      <c r="BQ1505" s="211"/>
      <c r="BR1505" s="211"/>
      <c r="BS1505" s="211"/>
      <c r="BT1505" s="211"/>
      <c r="BU1505" s="211"/>
      <c r="BV1505" s="211"/>
      <c r="BW1505" s="211"/>
      <c r="BX1505" s="211"/>
      <c r="BY1505" s="211"/>
      <c r="BZ1505" s="211"/>
      <c r="CA1505" s="209"/>
      <c r="CB1505" s="224"/>
      <c r="CC1505" s="204"/>
      <c r="CD1505" s="204"/>
      <c r="CE1505" s="204"/>
      <c r="CF1505" s="211"/>
      <c r="CG1505" s="211"/>
      <c r="CI1505" s="209"/>
      <c r="CJ1505" s="209"/>
    </row>
    <row r="1506" spans="9:88">
      <c r="I1506" s="221">
        <f t="shared" si="700"/>
        <v>302</v>
      </c>
      <c r="J1506" s="159">
        <f>'v-t_chart'!C1503</f>
        <v>95.9</v>
      </c>
      <c r="K1506" s="204">
        <f t="shared" ca="1" si="678"/>
        <v>280.89109999999999</v>
      </c>
      <c r="L1506" s="205" t="b">
        <f>IF('Input&amp;Output'!$C$3=10,phase_chart!C1503,IF('Input&amp;Output'!$C$3=21,phase_chart!G1503,IF('Input&amp;Output'!$C$3=22,phase_chart!K1503,IF('Input&amp;Output'!$C$3=31,phase_chart!O1503,IF('Input&amp;Output'!$C$3=32,phase_chart!S1503,"")))))</f>
        <v>0</v>
      </c>
      <c r="M1506" s="206" t="b">
        <f>IF('Input&amp;Output'!$C$3=10,phase_chart!D1503,IF('Input&amp;Output'!$C$3=21,phase_chart!H1503,IF('Input&amp;Output'!$C$3=22,phase_chart!L1503,IF('Input&amp;Output'!$C$3=31,phase_chart!P1503,IF('Input&amp;Output'!$C$3=32,phase_chart!T1503,"")))))</f>
        <v>1</v>
      </c>
      <c r="N1506" s="205" t="b">
        <f>IF('Input&amp;Output'!$C$3=10,phase_chart!E1503,IF('Input&amp;Output'!$C$3=21,phase_chart!I1503,IF('Input&amp;Output'!$C$3=22,phase_chart!M1503,IF('Input&amp;Output'!$C$3=31,phase_chart!Q1503,IF('Input&amp;Output'!$C$3=32,phase_chart!U1503,"")))))</f>
        <v>0</v>
      </c>
      <c r="P1506" s="159">
        <f ca="1">IF(NOT($J1506=0),IF($J1506&lt;IF($P1505=0,0,VLOOKUP(P1505,tbL!$M$37:$Q$43,IF(L1506=TRUE,2,4))),IF($J1506&gt;=VLOOKUP(P1505,tbL!$M$37:$Q$43,IF(L1506=TRUE,3,5)),$P1505,IF(AND(L1505=TRUE,L1506=TRUE),$P1505,$P1505-1)),IF(AND(L1506=TRUE,J1506=VLOOKUP(P1505,tbL!$M$37:$Q$43,IF(L1506=TRUE,2,4))),P1505,IF($P1505+1&gt;$C$12,$C$12,$P1505+1))),0)</f>
        <v>1</v>
      </c>
      <c r="Q1506" s="159">
        <f t="shared" ca="1" si="680"/>
        <v>1</v>
      </c>
      <c r="R1506" s="207">
        <f t="shared" si="697"/>
        <v>0</v>
      </c>
      <c r="S1506" s="208"/>
      <c r="T1506" s="159">
        <f t="shared" si="698"/>
        <v>0</v>
      </c>
      <c r="U1506" s="209" t="str">
        <f ca="1">IF(AND(T1506=-1,N1506=TRUE),"*",IF(AND(U1505="*",N1506=TRUE),"*",IF(AND(AND(L1506=TRUE,U1505="*"),J1506&lt;VLOOKUP(V1505+1,tbL!$M$38:$O$43,3)),"*","")))</f>
        <v/>
      </c>
      <c r="V1506" s="204">
        <f t="shared" ca="1" si="681"/>
        <v>1</v>
      </c>
      <c r="Y1506" s="159" t="str">
        <f t="shared" ca="1" si="682"/>
        <v/>
      </c>
      <c r="Z1506" s="159" t="str">
        <f t="shared" si="683"/>
        <v/>
      </c>
      <c r="AA1506" s="159">
        <f t="shared" ca="1" si="703"/>
        <v>1</v>
      </c>
      <c r="AC1506" s="161" t="str">
        <f t="shared" ca="1" si="684"/>
        <v/>
      </c>
      <c r="AD1506" s="161">
        <f t="shared" ca="1" si="685"/>
        <v>1</v>
      </c>
      <c r="AE1506" s="161" t="str">
        <f t="shared" ca="1" si="677"/>
        <v/>
      </c>
      <c r="AF1506" s="161">
        <f t="shared" ca="1" si="686"/>
        <v>1</v>
      </c>
      <c r="AG1506" s="161" t="str">
        <f t="shared" ca="1" si="687"/>
        <v/>
      </c>
      <c r="AH1506" s="161">
        <f t="shared" ca="1" si="688"/>
        <v>1</v>
      </c>
      <c r="AI1506" s="161" t="str">
        <f t="shared" ca="1" si="689"/>
        <v/>
      </c>
      <c r="AJ1506" s="161">
        <f t="shared" ca="1" si="690"/>
        <v>1</v>
      </c>
      <c r="AL1506" s="161" t="str">
        <f t="shared" ca="1" si="691"/>
        <v/>
      </c>
      <c r="AM1506" s="161">
        <f t="shared" ca="1" si="702"/>
        <v>1</v>
      </c>
      <c r="AN1506" s="161" t="str">
        <f t="shared" ca="1" si="692"/>
        <v/>
      </c>
      <c r="AO1506" s="161">
        <f t="shared" ca="1" si="701"/>
        <v>1</v>
      </c>
      <c r="AP1506" s="161" t="str">
        <f t="shared" ca="1" si="693"/>
        <v/>
      </c>
      <c r="AQ1506" s="161">
        <f t="shared" ca="1" si="699"/>
        <v>1</v>
      </c>
      <c r="AR1506" s="161" t="str">
        <f t="shared" ca="1" si="694"/>
        <v/>
      </c>
      <c r="AS1506" s="161">
        <f t="shared" ca="1" si="695"/>
        <v>1</v>
      </c>
      <c r="AT1506" s="159" t="str">
        <f t="shared" ca="1" si="704"/>
        <v/>
      </c>
      <c r="AU1506" s="210">
        <f t="shared" ca="1" si="679"/>
        <v>14</v>
      </c>
      <c r="AV1506" s="209"/>
      <c r="AW1506" s="204">
        <f t="shared" si="696"/>
        <v>19871.833333333303</v>
      </c>
      <c r="AX1506" s="159"/>
      <c r="AZ1506" s="159"/>
      <c r="BM1506" s="207"/>
      <c r="BN1506" s="212"/>
      <c r="BP1506" s="209"/>
      <c r="BQ1506" s="211"/>
      <c r="BR1506" s="211"/>
      <c r="BS1506" s="211"/>
      <c r="BT1506" s="211"/>
      <c r="BU1506" s="211"/>
      <c r="BV1506" s="211"/>
      <c r="BW1506" s="211"/>
      <c r="BX1506" s="211"/>
      <c r="BY1506" s="211"/>
      <c r="BZ1506" s="211"/>
      <c r="CA1506" s="209"/>
      <c r="CB1506" s="224"/>
      <c r="CC1506" s="204"/>
      <c r="CD1506" s="204"/>
      <c r="CE1506" s="204"/>
      <c r="CF1506" s="211"/>
      <c r="CG1506" s="211"/>
      <c r="CI1506" s="209"/>
      <c r="CJ1506" s="209"/>
    </row>
    <row r="1507" spans="9:88">
      <c r="I1507" s="221">
        <f t="shared" si="700"/>
        <v>303</v>
      </c>
      <c r="J1507" s="159">
        <f>'v-t_chart'!C1504</f>
        <v>96.2</v>
      </c>
      <c r="K1507" s="204">
        <f t="shared" ca="1" si="678"/>
        <v>281.76979999999998</v>
      </c>
      <c r="L1507" s="205" t="b">
        <f>IF('Input&amp;Output'!$C$3=10,phase_chart!C1504,IF('Input&amp;Output'!$C$3=21,phase_chart!G1504,IF('Input&amp;Output'!$C$3=22,phase_chart!K1504,IF('Input&amp;Output'!$C$3=31,phase_chart!O1504,IF('Input&amp;Output'!$C$3=32,phase_chart!S1504,"")))))</f>
        <v>0</v>
      </c>
      <c r="M1507" s="206" t="b">
        <f>IF('Input&amp;Output'!$C$3=10,phase_chart!D1504,IF('Input&amp;Output'!$C$3=21,phase_chart!H1504,IF('Input&amp;Output'!$C$3=22,phase_chart!L1504,IF('Input&amp;Output'!$C$3=31,phase_chart!P1504,IF('Input&amp;Output'!$C$3=32,phase_chart!T1504,"")))))</f>
        <v>1</v>
      </c>
      <c r="N1507" s="205" t="b">
        <f>IF('Input&amp;Output'!$C$3=10,phase_chart!E1504,IF('Input&amp;Output'!$C$3=21,phase_chart!I1504,IF('Input&amp;Output'!$C$3=22,phase_chart!M1504,IF('Input&amp;Output'!$C$3=31,phase_chart!Q1504,IF('Input&amp;Output'!$C$3=32,phase_chart!U1504,"")))))</f>
        <v>0</v>
      </c>
      <c r="P1507" s="159">
        <f ca="1">IF(NOT($J1507=0),IF($J1507&lt;IF($P1506=0,0,VLOOKUP(P1506,tbL!$M$37:$Q$43,IF(L1507=TRUE,2,4))),IF($J1507&gt;=VLOOKUP(P1506,tbL!$M$37:$Q$43,IF(L1507=TRUE,3,5)),$P1506,IF(AND(L1506=TRUE,L1507=TRUE),$P1506,$P1506-1)),IF(AND(L1507=TRUE,J1507=VLOOKUP(P1506,tbL!$M$37:$Q$43,IF(L1507=TRUE,2,4))),P1506,IF($P1506+1&gt;$C$12,$C$12,$P1506+1))),0)</f>
        <v>1</v>
      </c>
      <c r="Q1507" s="159">
        <f t="shared" ca="1" si="680"/>
        <v>1</v>
      </c>
      <c r="R1507" s="207">
        <f t="shared" si="697"/>
        <v>0</v>
      </c>
      <c r="S1507" s="208"/>
      <c r="T1507" s="159">
        <f t="shared" si="698"/>
        <v>0</v>
      </c>
      <c r="U1507" s="209" t="str">
        <f ca="1">IF(AND(T1507=-1,N1507=TRUE),"*",IF(AND(U1506="*",N1507=TRUE),"*",IF(AND(AND(L1507=TRUE,U1506="*"),J1507&lt;VLOOKUP(V1506+1,tbL!$M$38:$O$43,3)),"*","")))</f>
        <v/>
      </c>
      <c r="V1507" s="204">
        <f t="shared" ca="1" si="681"/>
        <v>1</v>
      </c>
      <c r="Y1507" s="159" t="str">
        <f t="shared" ca="1" si="682"/>
        <v/>
      </c>
      <c r="Z1507" s="159" t="str">
        <f t="shared" si="683"/>
        <v/>
      </c>
      <c r="AA1507" s="159">
        <f t="shared" ca="1" si="703"/>
        <v>1</v>
      </c>
      <c r="AC1507" s="161" t="str">
        <f t="shared" ca="1" si="684"/>
        <v/>
      </c>
      <c r="AD1507" s="161">
        <f t="shared" ca="1" si="685"/>
        <v>1</v>
      </c>
      <c r="AE1507" s="161" t="str">
        <f t="shared" ca="1" si="677"/>
        <v/>
      </c>
      <c r="AF1507" s="161">
        <f t="shared" ca="1" si="686"/>
        <v>1</v>
      </c>
      <c r="AG1507" s="161" t="str">
        <f t="shared" ca="1" si="687"/>
        <v/>
      </c>
      <c r="AH1507" s="161">
        <f t="shared" ca="1" si="688"/>
        <v>1</v>
      </c>
      <c r="AI1507" s="161" t="str">
        <f t="shared" ca="1" si="689"/>
        <v/>
      </c>
      <c r="AJ1507" s="161">
        <f t="shared" ca="1" si="690"/>
        <v>1</v>
      </c>
      <c r="AL1507" s="161" t="str">
        <f t="shared" ca="1" si="691"/>
        <v/>
      </c>
      <c r="AM1507" s="161">
        <f t="shared" ca="1" si="702"/>
        <v>1</v>
      </c>
      <c r="AN1507" s="161" t="str">
        <f t="shared" ca="1" si="692"/>
        <v/>
      </c>
      <c r="AO1507" s="161">
        <f t="shared" ca="1" si="701"/>
        <v>1</v>
      </c>
      <c r="AP1507" s="161" t="str">
        <f t="shared" ca="1" si="693"/>
        <v/>
      </c>
      <c r="AQ1507" s="161">
        <f t="shared" ca="1" si="699"/>
        <v>1</v>
      </c>
      <c r="AR1507" s="161" t="str">
        <f t="shared" ca="1" si="694"/>
        <v/>
      </c>
      <c r="AS1507" s="161">
        <f t="shared" ca="1" si="695"/>
        <v>1</v>
      </c>
      <c r="AT1507" s="159" t="str">
        <f t="shared" ca="1" si="704"/>
        <v/>
      </c>
      <c r="AU1507" s="210">
        <f t="shared" ca="1" si="679"/>
        <v>14</v>
      </c>
      <c r="AV1507" s="209"/>
      <c r="AW1507" s="204">
        <f t="shared" si="696"/>
        <v>19898.555555555526</v>
      </c>
      <c r="AX1507" s="159"/>
      <c r="AZ1507" s="159"/>
      <c r="BM1507" s="207"/>
      <c r="BN1507" s="212"/>
      <c r="BP1507" s="209"/>
      <c r="BQ1507" s="211"/>
      <c r="BR1507" s="211"/>
      <c r="BS1507" s="211"/>
      <c r="BT1507" s="211"/>
      <c r="BU1507" s="211"/>
      <c r="BV1507" s="211"/>
      <c r="BW1507" s="211"/>
      <c r="BX1507" s="211"/>
      <c r="BY1507" s="211"/>
      <c r="BZ1507" s="211"/>
      <c r="CA1507" s="209"/>
      <c r="CB1507" s="224"/>
      <c r="CC1507" s="204"/>
      <c r="CD1507" s="204"/>
      <c r="CE1507" s="204"/>
      <c r="CF1507" s="211"/>
      <c r="CG1507" s="211"/>
      <c r="CI1507" s="209"/>
      <c r="CJ1507" s="209"/>
    </row>
    <row r="1508" spans="9:88">
      <c r="I1508" s="221">
        <f t="shared" si="700"/>
        <v>304</v>
      </c>
      <c r="J1508" s="159">
        <f>'v-t_chart'!C1505</f>
        <v>96.4</v>
      </c>
      <c r="K1508" s="204">
        <f t="shared" ca="1" si="678"/>
        <v>282.35559999999998</v>
      </c>
      <c r="L1508" s="205" t="b">
        <f>IF('Input&amp;Output'!$C$3=10,phase_chart!C1505,IF('Input&amp;Output'!$C$3=21,phase_chart!G1505,IF('Input&amp;Output'!$C$3=22,phase_chart!K1505,IF('Input&amp;Output'!$C$3=31,phase_chart!O1505,IF('Input&amp;Output'!$C$3=32,phase_chart!S1505,"")))))</f>
        <v>0</v>
      </c>
      <c r="M1508" s="206" t="b">
        <f>IF('Input&amp;Output'!$C$3=10,phase_chart!D1505,IF('Input&amp;Output'!$C$3=21,phase_chart!H1505,IF('Input&amp;Output'!$C$3=22,phase_chart!L1505,IF('Input&amp;Output'!$C$3=31,phase_chart!P1505,IF('Input&amp;Output'!$C$3=32,phase_chart!T1505,"")))))</f>
        <v>1</v>
      </c>
      <c r="N1508" s="205" t="b">
        <f>IF('Input&amp;Output'!$C$3=10,phase_chart!E1505,IF('Input&amp;Output'!$C$3=21,phase_chart!I1505,IF('Input&amp;Output'!$C$3=22,phase_chart!M1505,IF('Input&amp;Output'!$C$3=31,phase_chart!Q1505,IF('Input&amp;Output'!$C$3=32,phase_chart!U1505,"")))))</f>
        <v>0</v>
      </c>
      <c r="P1508" s="159">
        <f ca="1">IF(NOT($J1508=0),IF($J1508&lt;IF($P1507=0,0,VLOOKUP(P1507,tbL!$M$37:$Q$43,IF(L1508=TRUE,2,4))),IF($J1508&gt;=VLOOKUP(P1507,tbL!$M$37:$Q$43,IF(L1508=TRUE,3,5)),$P1507,IF(AND(L1507=TRUE,L1508=TRUE),$P1507,$P1507-1)),IF(AND(L1508=TRUE,J1508=VLOOKUP(P1507,tbL!$M$37:$Q$43,IF(L1508=TRUE,2,4))),P1507,IF($P1507+1&gt;$C$12,$C$12,$P1507+1))),0)</f>
        <v>1</v>
      </c>
      <c r="Q1508" s="159">
        <f t="shared" ca="1" si="680"/>
        <v>1</v>
      </c>
      <c r="R1508" s="207">
        <f t="shared" si="697"/>
        <v>0</v>
      </c>
      <c r="S1508" s="208"/>
      <c r="T1508" s="159">
        <f t="shared" si="698"/>
        <v>0</v>
      </c>
      <c r="U1508" s="209" t="str">
        <f ca="1">IF(AND(T1508=-1,N1508=TRUE),"*",IF(AND(U1507="*",N1508=TRUE),"*",IF(AND(AND(L1508=TRUE,U1507="*"),J1508&lt;VLOOKUP(V1507+1,tbL!$M$38:$O$43,3)),"*","")))</f>
        <v/>
      </c>
      <c r="V1508" s="204">
        <f t="shared" ca="1" si="681"/>
        <v>1</v>
      </c>
      <c r="Y1508" s="159" t="str">
        <f t="shared" ca="1" si="682"/>
        <v/>
      </c>
      <c r="Z1508" s="159" t="str">
        <f t="shared" si="683"/>
        <v/>
      </c>
      <c r="AA1508" s="159">
        <f t="shared" ca="1" si="703"/>
        <v>1</v>
      </c>
      <c r="AC1508" s="161" t="str">
        <f t="shared" ca="1" si="684"/>
        <v/>
      </c>
      <c r="AD1508" s="161">
        <f t="shared" ca="1" si="685"/>
        <v>1</v>
      </c>
      <c r="AE1508" s="161" t="str">
        <f t="shared" ca="1" si="677"/>
        <v/>
      </c>
      <c r="AF1508" s="161">
        <f t="shared" ca="1" si="686"/>
        <v>1</v>
      </c>
      <c r="AG1508" s="161" t="str">
        <f t="shared" ca="1" si="687"/>
        <v/>
      </c>
      <c r="AH1508" s="161">
        <f t="shared" ca="1" si="688"/>
        <v>1</v>
      </c>
      <c r="AI1508" s="161" t="str">
        <f t="shared" ca="1" si="689"/>
        <v/>
      </c>
      <c r="AJ1508" s="161">
        <f t="shared" ca="1" si="690"/>
        <v>1</v>
      </c>
      <c r="AL1508" s="161" t="str">
        <f t="shared" ca="1" si="691"/>
        <v/>
      </c>
      <c r="AM1508" s="161">
        <f t="shared" ca="1" si="702"/>
        <v>1</v>
      </c>
      <c r="AN1508" s="161" t="str">
        <f t="shared" ca="1" si="692"/>
        <v/>
      </c>
      <c r="AO1508" s="161">
        <f t="shared" ca="1" si="701"/>
        <v>1</v>
      </c>
      <c r="AP1508" s="161" t="str">
        <f t="shared" ca="1" si="693"/>
        <v/>
      </c>
      <c r="AQ1508" s="161">
        <f t="shared" ca="1" si="699"/>
        <v>1</v>
      </c>
      <c r="AR1508" s="161" t="str">
        <f t="shared" ca="1" si="694"/>
        <v/>
      </c>
      <c r="AS1508" s="161">
        <f t="shared" ca="1" si="695"/>
        <v>1</v>
      </c>
      <c r="AT1508" s="159" t="str">
        <f t="shared" ca="1" si="704"/>
        <v/>
      </c>
      <c r="AU1508" s="210">
        <f t="shared" ca="1" si="679"/>
        <v>14</v>
      </c>
      <c r="AV1508" s="209"/>
      <c r="AW1508" s="204">
        <f t="shared" si="696"/>
        <v>19925.333333333303</v>
      </c>
      <c r="AX1508" s="159"/>
      <c r="AZ1508" s="159"/>
      <c r="BM1508" s="207"/>
      <c r="BN1508" s="212"/>
      <c r="BP1508" s="209"/>
      <c r="BQ1508" s="211"/>
      <c r="BR1508" s="211"/>
      <c r="BS1508" s="211"/>
      <c r="BT1508" s="211"/>
      <c r="BU1508" s="211"/>
      <c r="BV1508" s="211"/>
      <c r="BW1508" s="211"/>
      <c r="BX1508" s="211"/>
      <c r="BY1508" s="211"/>
      <c r="BZ1508" s="211"/>
      <c r="CA1508" s="209"/>
      <c r="CB1508" s="224"/>
      <c r="CC1508" s="204"/>
      <c r="CD1508" s="204"/>
      <c r="CE1508" s="204"/>
      <c r="CF1508" s="211"/>
      <c r="CG1508" s="211"/>
      <c r="CI1508" s="209"/>
      <c r="CJ1508" s="209"/>
    </row>
    <row r="1509" spans="9:88">
      <c r="I1509" s="221">
        <f t="shared" si="700"/>
        <v>305</v>
      </c>
      <c r="J1509" s="159">
        <f>'v-t_chart'!C1506</f>
        <v>96.7</v>
      </c>
      <c r="K1509" s="204">
        <f t="shared" ca="1" si="678"/>
        <v>283.23430000000002</v>
      </c>
      <c r="L1509" s="205" t="b">
        <f>IF('Input&amp;Output'!$C$3=10,phase_chart!C1506,IF('Input&amp;Output'!$C$3=21,phase_chart!G1506,IF('Input&amp;Output'!$C$3=22,phase_chart!K1506,IF('Input&amp;Output'!$C$3=31,phase_chart!O1506,IF('Input&amp;Output'!$C$3=32,phase_chart!S1506,"")))))</f>
        <v>0</v>
      </c>
      <c r="M1509" s="206" t="b">
        <f>IF('Input&amp;Output'!$C$3=10,phase_chart!D1506,IF('Input&amp;Output'!$C$3=21,phase_chart!H1506,IF('Input&amp;Output'!$C$3=22,phase_chart!L1506,IF('Input&amp;Output'!$C$3=31,phase_chart!P1506,IF('Input&amp;Output'!$C$3=32,phase_chart!T1506,"")))))</f>
        <v>1</v>
      </c>
      <c r="N1509" s="205" t="b">
        <f>IF('Input&amp;Output'!$C$3=10,phase_chart!E1506,IF('Input&amp;Output'!$C$3=21,phase_chart!I1506,IF('Input&amp;Output'!$C$3=22,phase_chart!M1506,IF('Input&amp;Output'!$C$3=31,phase_chart!Q1506,IF('Input&amp;Output'!$C$3=32,phase_chart!U1506,"")))))</f>
        <v>0</v>
      </c>
      <c r="P1509" s="159">
        <f ca="1">IF(NOT($J1509=0),IF($J1509&lt;IF($P1508=0,0,VLOOKUP(P1508,tbL!$M$37:$Q$43,IF(L1509=TRUE,2,4))),IF($J1509&gt;=VLOOKUP(P1508,tbL!$M$37:$Q$43,IF(L1509=TRUE,3,5)),$P1508,IF(AND(L1508=TRUE,L1509=TRUE),$P1508,$P1508-1)),IF(AND(L1509=TRUE,J1509=VLOOKUP(P1508,tbL!$M$37:$Q$43,IF(L1509=TRUE,2,4))),P1508,IF($P1508+1&gt;$C$12,$C$12,$P1508+1))),0)</f>
        <v>1</v>
      </c>
      <c r="Q1509" s="159">
        <f t="shared" ca="1" si="680"/>
        <v>1</v>
      </c>
      <c r="R1509" s="207">
        <f t="shared" si="697"/>
        <v>0</v>
      </c>
      <c r="S1509" s="208"/>
      <c r="T1509" s="159">
        <f t="shared" si="698"/>
        <v>0</v>
      </c>
      <c r="U1509" s="209" t="str">
        <f ca="1">IF(AND(T1509=-1,N1509=TRUE),"*",IF(AND(U1508="*",N1509=TRUE),"*",IF(AND(AND(L1509=TRUE,U1508="*"),J1509&lt;VLOOKUP(V1508+1,tbL!$M$38:$O$43,3)),"*","")))</f>
        <v/>
      </c>
      <c r="V1509" s="204">
        <f t="shared" ca="1" si="681"/>
        <v>1</v>
      </c>
      <c r="Y1509" s="159" t="str">
        <f t="shared" ca="1" si="682"/>
        <v/>
      </c>
      <c r="Z1509" s="159" t="str">
        <f t="shared" si="683"/>
        <v/>
      </c>
      <c r="AA1509" s="159">
        <f t="shared" ca="1" si="703"/>
        <v>1</v>
      </c>
      <c r="AC1509" s="161" t="str">
        <f t="shared" ca="1" si="684"/>
        <v/>
      </c>
      <c r="AD1509" s="161">
        <f t="shared" ca="1" si="685"/>
        <v>1</v>
      </c>
      <c r="AE1509" s="161" t="str">
        <f t="shared" ref="AE1509:AE1572" ca="1" si="705">IF(OR(OR($AT1509=-1,$R1509=1),AD1509=0),"",IF(AND(AND(AD1508=AD1511,AD1509&lt;&gt;AD1508),AD1509=AD1510),IF(AE1507="*","","*"),""))</f>
        <v/>
      </c>
      <c r="AF1509" s="161">
        <f t="shared" ca="1" si="686"/>
        <v>1</v>
      </c>
      <c r="AG1509" s="161" t="str">
        <f t="shared" ca="1" si="687"/>
        <v/>
      </c>
      <c r="AH1509" s="161">
        <f t="shared" ca="1" si="688"/>
        <v>1</v>
      </c>
      <c r="AI1509" s="161" t="str">
        <f t="shared" ca="1" si="689"/>
        <v/>
      </c>
      <c r="AJ1509" s="161">
        <f t="shared" ca="1" si="690"/>
        <v>1</v>
      </c>
      <c r="AL1509" s="161" t="str">
        <f t="shared" ca="1" si="691"/>
        <v/>
      </c>
      <c r="AM1509" s="161">
        <f t="shared" ca="1" si="702"/>
        <v>1</v>
      </c>
      <c r="AN1509" s="161" t="str">
        <f t="shared" ca="1" si="692"/>
        <v/>
      </c>
      <c r="AO1509" s="161">
        <f t="shared" ca="1" si="701"/>
        <v>1</v>
      </c>
      <c r="AP1509" s="161" t="str">
        <f t="shared" ca="1" si="693"/>
        <v/>
      </c>
      <c r="AQ1509" s="161">
        <f t="shared" ca="1" si="699"/>
        <v>1</v>
      </c>
      <c r="AR1509" s="161" t="str">
        <f t="shared" ca="1" si="694"/>
        <v/>
      </c>
      <c r="AS1509" s="161">
        <f t="shared" ca="1" si="695"/>
        <v>1</v>
      </c>
      <c r="AT1509" s="159" t="str">
        <f t="shared" ca="1" si="704"/>
        <v/>
      </c>
      <c r="AU1509" s="210">
        <f t="shared" ca="1" si="679"/>
        <v>14</v>
      </c>
      <c r="AV1509" s="209"/>
      <c r="AW1509" s="204">
        <f t="shared" si="696"/>
        <v>19952.194444444413</v>
      </c>
      <c r="AX1509" s="159"/>
      <c r="AZ1509" s="159"/>
      <c r="BM1509" s="207"/>
      <c r="BN1509" s="212"/>
      <c r="BP1509" s="209"/>
      <c r="BQ1509" s="211"/>
      <c r="BR1509" s="211"/>
      <c r="BS1509" s="211"/>
      <c r="BT1509" s="211"/>
      <c r="BU1509" s="211"/>
      <c r="BV1509" s="211"/>
      <c r="BW1509" s="211"/>
      <c r="BX1509" s="211"/>
      <c r="BY1509" s="211"/>
      <c r="BZ1509" s="211"/>
      <c r="CA1509" s="209"/>
      <c r="CB1509" s="224"/>
      <c r="CC1509" s="204"/>
      <c r="CD1509" s="204"/>
      <c r="CE1509" s="204"/>
      <c r="CF1509" s="211"/>
      <c r="CG1509" s="211"/>
      <c r="CI1509" s="209"/>
      <c r="CJ1509" s="209"/>
    </row>
    <row r="1510" spans="9:88">
      <c r="I1510" s="221">
        <f t="shared" si="700"/>
        <v>306</v>
      </c>
      <c r="J1510" s="159">
        <f>'v-t_chart'!C1507</f>
        <v>96.7</v>
      </c>
      <c r="K1510" s="204">
        <f t="shared" ca="1" si="678"/>
        <v>283.23430000000002</v>
      </c>
      <c r="L1510" s="205" t="b">
        <f>IF('Input&amp;Output'!$C$3=10,phase_chart!C1507,IF('Input&amp;Output'!$C$3=21,phase_chart!G1507,IF('Input&amp;Output'!$C$3=22,phase_chart!K1507,IF('Input&amp;Output'!$C$3=31,phase_chart!O1507,IF('Input&amp;Output'!$C$3=32,phase_chart!S1507,"")))))</f>
        <v>0</v>
      </c>
      <c r="M1510" s="206" t="b">
        <f>IF('Input&amp;Output'!$C$3=10,phase_chart!D1507,IF('Input&amp;Output'!$C$3=21,phase_chart!H1507,IF('Input&amp;Output'!$C$3=22,phase_chart!L1507,IF('Input&amp;Output'!$C$3=31,phase_chart!P1507,IF('Input&amp;Output'!$C$3=32,phase_chart!T1507,"")))))</f>
        <v>1</v>
      </c>
      <c r="N1510" s="205" t="b">
        <f>IF('Input&amp;Output'!$C$3=10,phase_chart!E1507,IF('Input&amp;Output'!$C$3=21,phase_chart!I1507,IF('Input&amp;Output'!$C$3=22,phase_chart!M1507,IF('Input&amp;Output'!$C$3=31,phase_chart!Q1507,IF('Input&amp;Output'!$C$3=32,phase_chart!U1507,"")))))</f>
        <v>0</v>
      </c>
      <c r="P1510" s="159">
        <f ca="1">IF(NOT($J1510=0),IF($J1510&lt;IF($P1509=0,0,VLOOKUP(P1509,tbL!$M$37:$Q$43,IF(L1510=TRUE,2,4))),IF($J1510&gt;=VLOOKUP(P1509,tbL!$M$37:$Q$43,IF(L1510=TRUE,3,5)),$P1509,IF(AND(L1509=TRUE,L1510=TRUE),$P1509,$P1509-1)),IF(AND(L1510=TRUE,J1510=VLOOKUP(P1509,tbL!$M$37:$Q$43,IF(L1510=TRUE,2,4))),P1509,IF($P1509+1&gt;$C$12,$C$12,$P1509+1))),0)</f>
        <v>1</v>
      </c>
      <c r="Q1510" s="159">
        <f t="shared" ca="1" si="680"/>
        <v>1</v>
      </c>
      <c r="R1510" s="207">
        <f t="shared" si="697"/>
        <v>0</v>
      </c>
      <c r="S1510" s="208"/>
      <c r="T1510" s="159">
        <f t="shared" si="698"/>
        <v>0</v>
      </c>
      <c r="U1510" s="209" t="str">
        <f ca="1">IF(AND(T1510=-1,N1510=TRUE),"*",IF(AND(U1509="*",N1510=TRUE),"*",IF(AND(AND(L1510=TRUE,U1509="*"),J1510&lt;VLOOKUP(V1509+1,tbL!$M$38:$O$43,3)),"*","")))</f>
        <v/>
      </c>
      <c r="V1510" s="204">
        <f t="shared" ca="1" si="681"/>
        <v>1</v>
      </c>
      <c r="Y1510" s="159" t="str">
        <f t="shared" ca="1" si="682"/>
        <v/>
      </c>
      <c r="Z1510" s="159" t="str">
        <f t="shared" si="683"/>
        <v/>
      </c>
      <c r="AA1510" s="159">
        <f t="shared" ca="1" si="703"/>
        <v>1</v>
      </c>
      <c r="AC1510" s="161" t="str">
        <f t="shared" ca="1" si="684"/>
        <v/>
      </c>
      <c r="AD1510" s="161">
        <f t="shared" ca="1" si="685"/>
        <v>1</v>
      </c>
      <c r="AE1510" s="161" t="str">
        <f t="shared" ca="1" si="705"/>
        <v/>
      </c>
      <c r="AF1510" s="161">
        <f t="shared" ca="1" si="686"/>
        <v>1</v>
      </c>
      <c r="AG1510" s="161" t="str">
        <f t="shared" ca="1" si="687"/>
        <v/>
      </c>
      <c r="AH1510" s="161">
        <f t="shared" ca="1" si="688"/>
        <v>1</v>
      </c>
      <c r="AI1510" s="161" t="str">
        <f t="shared" ca="1" si="689"/>
        <v/>
      </c>
      <c r="AJ1510" s="161">
        <f t="shared" ca="1" si="690"/>
        <v>1</v>
      </c>
      <c r="AL1510" s="161" t="str">
        <f t="shared" ca="1" si="691"/>
        <v/>
      </c>
      <c r="AM1510" s="161">
        <f t="shared" ca="1" si="702"/>
        <v>1</v>
      </c>
      <c r="AN1510" s="161" t="str">
        <f t="shared" ca="1" si="692"/>
        <v/>
      </c>
      <c r="AO1510" s="161">
        <f t="shared" ca="1" si="701"/>
        <v>1</v>
      </c>
      <c r="AP1510" s="161" t="str">
        <f t="shared" ca="1" si="693"/>
        <v/>
      </c>
      <c r="AQ1510" s="161">
        <f t="shared" ca="1" si="699"/>
        <v>1</v>
      </c>
      <c r="AR1510" s="161" t="str">
        <f t="shared" ca="1" si="694"/>
        <v/>
      </c>
      <c r="AS1510" s="161">
        <f t="shared" ca="1" si="695"/>
        <v>1</v>
      </c>
      <c r="AT1510" s="159" t="str">
        <f t="shared" ca="1" si="704"/>
        <v/>
      </c>
      <c r="AU1510" s="210">
        <f t="shared" ca="1" si="679"/>
        <v>14</v>
      </c>
      <c r="AV1510" s="209"/>
      <c r="AW1510" s="204">
        <f t="shared" si="696"/>
        <v>19979.055555555522</v>
      </c>
      <c r="AX1510" s="159"/>
      <c r="AZ1510" s="159"/>
      <c r="BM1510" s="207"/>
      <c r="BN1510" s="212"/>
      <c r="BP1510" s="209"/>
      <c r="BQ1510" s="211"/>
      <c r="BR1510" s="211"/>
      <c r="BS1510" s="211"/>
      <c r="BT1510" s="211"/>
      <c r="BU1510" s="211"/>
      <c r="BV1510" s="211"/>
      <c r="BW1510" s="211"/>
      <c r="BX1510" s="211"/>
      <c r="BY1510" s="211"/>
      <c r="BZ1510" s="211"/>
      <c r="CA1510" s="209"/>
      <c r="CB1510" s="224"/>
      <c r="CC1510" s="204"/>
      <c r="CD1510" s="204"/>
      <c r="CE1510" s="204"/>
      <c r="CF1510" s="211"/>
      <c r="CG1510" s="211"/>
      <c r="CI1510" s="209"/>
      <c r="CJ1510" s="209"/>
    </row>
    <row r="1511" spans="9:88">
      <c r="I1511" s="221">
        <f t="shared" si="700"/>
        <v>307</v>
      </c>
      <c r="J1511" s="159">
        <f>'v-t_chart'!C1508</f>
        <v>96.3</v>
      </c>
      <c r="K1511" s="204">
        <f t="shared" ca="1" si="678"/>
        <v>282.06269999999995</v>
      </c>
      <c r="L1511" s="205" t="b">
        <f>IF('Input&amp;Output'!$C$3=10,phase_chart!C1508,IF('Input&amp;Output'!$C$3=21,phase_chart!G1508,IF('Input&amp;Output'!$C$3=22,phase_chart!K1508,IF('Input&amp;Output'!$C$3=31,phase_chart!O1508,IF('Input&amp;Output'!$C$3=32,phase_chart!S1508,"")))))</f>
        <v>0</v>
      </c>
      <c r="M1511" s="206" t="b">
        <f>IF('Input&amp;Output'!$C$3=10,phase_chart!D1508,IF('Input&amp;Output'!$C$3=21,phase_chart!H1508,IF('Input&amp;Output'!$C$3=22,phase_chart!L1508,IF('Input&amp;Output'!$C$3=31,phase_chart!P1508,IF('Input&amp;Output'!$C$3=32,phase_chart!T1508,"")))))</f>
        <v>1</v>
      </c>
      <c r="N1511" s="205" t="b">
        <f>IF('Input&amp;Output'!$C$3=10,phase_chart!E1508,IF('Input&amp;Output'!$C$3=21,phase_chart!I1508,IF('Input&amp;Output'!$C$3=22,phase_chart!M1508,IF('Input&amp;Output'!$C$3=31,phase_chart!Q1508,IF('Input&amp;Output'!$C$3=32,phase_chart!U1508,"")))))</f>
        <v>0</v>
      </c>
      <c r="P1511" s="159">
        <f ca="1">IF(NOT($J1511=0),IF($J1511&lt;IF($P1510=0,0,VLOOKUP(P1510,tbL!$M$37:$Q$43,IF(L1511=TRUE,2,4))),IF($J1511&gt;=VLOOKUP(P1510,tbL!$M$37:$Q$43,IF(L1511=TRUE,3,5)),$P1510,IF(AND(L1510=TRUE,L1511=TRUE),$P1510,$P1510-1)),IF(AND(L1511=TRUE,J1511=VLOOKUP(P1510,tbL!$M$37:$Q$43,IF(L1511=TRUE,2,4))),P1510,IF($P1510+1&gt;$C$12,$C$12,$P1510+1))),0)</f>
        <v>1</v>
      </c>
      <c r="Q1511" s="159">
        <f t="shared" ca="1" si="680"/>
        <v>1</v>
      </c>
      <c r="R1511" s="207">
        <f t="shared" si="697"/>
        <v>0</v>
      </c>
      <c r="S1511" s="208"/>
      <c r="T1511" s="159">
        <f t="shared" si="698"/>
        <v>0</v>
      </c>
      <c r="U1511" s="209" t="str">
        <f ca="1">IF(AND(T1511=-1,N1511=TRUE),"*",IF(AND(U1510="*",N1511=TRUE),"*",IF(AND(AND(L1511=TRUE,U1510="*"),J1511&lt;VLOOKUP(V1510+1,tbL!$M$38:$O$43,3)),"*","")))</f>
        <v/>
      </c>
      <c r="V1511" s="204">
        <f t="shared" ca="1" si="681"/>
        <v>1</v>
      </c>
      <c r="Y1511" s="159" t="str">
        <f t="shared" ca="1" si="682"/>
        <v/>
      </c>
      <c r="Z1511" s="159" t="str">
        <f t="shared" si="683"/>
        <v/>
      </c>
      <c r="AA1511" s="159">
        <f t="shared" ca="1" si="703"/>
        <v>1</v>
      </c>
      <c r="AC1511" s="161" t="str">
        <f t="shared" ca="1" si="684"/>
        <v/>
      </c>
      <c r="AD1511" s="161">
        <f t="shared" ca="1" si="685"/>
        <v>1</v>
      </c>
      <c r="AE1511" s="161" t="str">
        <f t="shared" ca="1" si="705"/>
        <v/>
      </c>
      <c r="AF1511" s="161">
        <f t="shared" ca="1" si="686"/>
        <v>1</v>
      </c>
      <c r="AG1511" s="161" t="str">
        <f t="shared" ca="1" si="687"/>
        <v/>
      </c>
      <c r="AH1511" s="161">
        <f t="shared" ca="1" si="688"/>
        <v>1</v>
      </c>
      <c r="AI1511" s="161" t="str">
        <f t="shared" ca="1" si="689"/>
        <v/>
      </c>
      <c r="AJ1511" s="161">
        <f t="shared" ca="1" si="690"/>
        <v>1</v>
      </c>
      <c r="AL1511" s="161" t="str">
        <f t="shared" ca="1" si="691"/>
        <v/>
      </c>
      <c r="AM1511" s="161">
        <f t="shared" ca="1" si="702"/>
        <v>1</v>
      </c>
      <c r="AN1511" s="161" t="str">
        <f t="shared" ca="1" si="692"/>
        <v/>
      </c>
      <c r="AO1511" s="161">
        <f t="shared" ca="1" si="701"/>
        <v>1</v>
      </c>
      <c r="AP1511" s="161" t="str">
        <f t="shared" ca="1" si="693"/>
        <v/>
      </c>
      <c r="AQ1511" s="161">
        <f t="shared" ca="1" si="699"/>
        <v>1</v>
      </c>
      <c r="AR1511" s="161" t="str">
        <f t="shared" ca="1" si="694"/>
        <v/>
      </c>
      <c r="AS1511" s="161">
        <f t="shared" ca="1" si="695"/>
        <v>1</v>
      </c>
      <c r="AT1511" s="159" t="str">
        <f t="shared" ca="1" si="704"/>
        <v/>
      </c>
      <c r="AU1511" s="210">
        <f t="shared" ca="1" si="679"/>
        <v>14</v>
      </c>
      <c r="AV1511" s="209"/>
      <c r="AW1511" s="204">
        <f t="shared" si="696"/>
        <v>20005.805555555522</v>
      </c>
      <c r="AX1511" s="159"/>
      <c r="AZ1511" s="159"/>
      <c r="BM1511" s="207"/>
      <c r="BN1511" s="212"/>
      <c r="BP1511" s="209"/>
      <c r="BQ1511" s="211"/>
      <c r="BR1511" s="211"/>
      <c r="BS1511" s="211"/>
      <c r="BT1511" s="211"/>
      <c r="BU1511" s="211"/>
      <c r="BV1511" s="211"/>
      <c r="BW1511" s="211"/>
      <c r="BX1511" s="211"/>
      <c r="BY1511" s="211"/>
      <c r="BZ1511" s="211"/>
      <c r="CA1511" s="209"/>
      <c r="CB1511" s="224"/>
      <c r="CC1511" s="204"/>
      <c r="CD1511" s="204"/>
      <c r="CE1511" s="204"/>
      <c r="CF1511" s="211"/>
      <c r="CG1511" s="211"/>
      <c r="CI1511" s="209"/>
      <c r="CJ1511" s="209"/>
    </row>
    <row r="1512" spans="9:88">
      <c r="I1512" s="221">
        <f t="shared" si="700"/>
        <v>308</v>
      </c>
      <c r="J1512" s="159">
        <f>'v-t_chart'!C1509</f>
        <v>95.3</v>
      </c>
      <c r="K1512" s="204">
        <f t="shared" ca="1" si="678"/>
        <v>279.13369999999998</v>
      </c>
      <c r="L1512" s="205" t="b">
        <f>IF('Input&amp;Output'!$C$3=10,phase_chart!C1509,IF('Input&amp;Output'!$C$3=21,phase_chart!G1509,IF('Input&amp;Output'!$C$3=22,phase_chart!K1509,IF('Input&amp;Output'!$C$3=31,phase_chart!O1509,IF('Input&amp;Output'!$C$3=32,phase_chart!S1509,"")))))</f>
        <v>0</v>
      </c>
      <c r="M1512" s="206" t="b">
        <f>IF('Input&amp;Output'!$C$3=10,phase_chart!D1509,IF('Input&amp;Output'!$C$3=21,phase_chart!H1509,IF('Input&amp;Output'!$C$3=22,phase_chart!L1509,IF('Input&amp;Output'!$C$3=31,phase_chart!P1509,IF('Input&amp;Output'!$C$3=32,phase_chart!T1509,"")))))</f>
        <v>0</v>
      </c>
      <c r="N1512" s="205" t="b">
        <f>IF('Input&amp;Output'!$C$3=10,phase_chart!E1509,IF('Input&amp;Output'!$C$3=21,phase_chart!I1509,IF('Input&amp;Output'!$C$3=22,phase_chart!M1509,IF('Input&amp;Output'!$C$3=31,phase_chart!Q1509,IF('Input&amp;Output'!$C$3=32,phase_chart!U1509,"")))))</f>
        <v>1</v>
      </c>
      <c r="P1512" s="159">
        <f ca="1">IF(NOT($J1512=0),IF($J1512&lt;IF($P1511=0,0,VLOOKUP(P1511,tbL!$M$37:$Q$43,IF(L1512=TRUE,2,4))),IF($J1512&gt;=VLOOKUP(P1511,tbL!$M$37:$Q$43,IF(L1512=TRUE,3,5)),$P1511,IF(AND(L1511=TRUE,L1512=TRUE),$P1511,$P1511-1)),IF(AND(L1512=TRUE,J1512=VLOOKUP(P1511,tbL!$M$37:$Q$43,IF(L1512=TRUE,2,4))),P1511,IF($P1511+1&gt;$C$12,$C$12,$P1511+1))),0)</f>
        <v>1</v>
      </c>
      <c r="Q1512" s="159">
        <f t="shared" ca="1" si="680"/>
        <v>1</v>
      </c>
      <c r="R1512" s="207">
        <f t="shared" si="697"/>
        <v>0</v>
      </c>
      <c r="S1512" s="208"/>
      <c r="T1512" s="159">
        <f t="shared" si="698"/>
        <v>0</v>
      </c>
      <c r="U1512" s="209" t="str">
        <f ca="1">IF(AND(T1512=-1,N1512=TRUE),"*",IF(AND(U1511="*",N1512=TRUE),"*",IF(AND(AND(L1512=TRUE,U1511="*"),J1512&lt;VLOOKUP(V1511+1,tbL!$M$38:$O$43,3)),"*","")))</f>
        <v/>
      </c>
      <c r="V1512" s="204">
        <f t="shared" ca="1" si="681"/>
        <v>1</v>
      </c>
      <c r="Y1512" s="159" t="str">
        <f t="shared" ca="1" si="682"/>
        <v/>
      </c>
      <c r="Z1512" s="159" t="str">
        <f t="shared" si="683"/>
        <v/>
      </c>
      <c r="AA1512" s="159">
        <f t="shared" ca="1" si="703"/>
        <v>1</v>
      </c>
      <c r="AC1512" s="161" t="str">
        <f t="shared" ca="1" si="684"/>
        <v/>
      </c>
      <c r="AD1512" s="161">
        <f t="shared" ca="1" si="685"/>
        <v>1</v>
      </c>
      <c r="AE1512" s="161" t="str">
        <f t="shared" ca="1" si="705"/>
        <v/>
      </c>
      <c r="AF1512" s="161">
        <f t="shared" ca="1" si="686"/>
        <v>1</v>
      </c>
      <c r="AG1512" s="161" t="str">
        <f t="shared" ca="1" si="687"/>
        <v/>
      </c>
      <c r="AH1512" s="161">
        <f t="shared" ca="1" si="688"/>
        <v>1</v>
      </c>
      <c r="AI1512" s="161" t="str">
        <f t="shared" ca="1" si="689"/>
        <v/>
      </c>
      <c r="AJ1512" s="161">
        <f t="shared" ca="1" si="690"/>
        <v>1</v>
      </c>
      <c r="AL1512" s="161" t="str">
        <f t="shared" ca="1" si="691"/>
        <v/>
      </c>
      <c r="AM1512" s="161">
        <f t="shared" ca="1" si="702"/>
        <v>1</v>
      </c>
      <c r="AN1512" s="161" t="str">
        <f t="shared" ca="1" si="692"/>
        <v/>
      </c>
      <c r="AO1512" s="161">
        <f t="shared" ca="1" si="701"/>
        <v>1</v>
      </c>
      <c r="AP1512" s="161" t="str">
        <f t="shared" ca="1" si="693"/>
        <v/>
      </c>
      <c r="AQ1512" s="161">
        <f t="shared" ca="1" si="699"/>
        <v>1</v>
      </c>
      <c r="AR1512" s="161" t="str">
        <f t="shared" ca="1" si="694"/>
        <v/>
      </c>
      <c r="AS1512" s="161">
        <f t="shared" ca="1" si="695"/>
        <v>1</v>
      </c>
      <c r="AT1512" s="159" t="str">
        <f t="shared" ca="1" si="704"/>
        <v/>
      </c>
      <c r="AU1512" s="210">
        <f t="shared" ca="1" si="679"/>
        <v>14</v>
      </c>
      <c r="AV1512" s="209"/>
      <c r="AW1512" s="204">
        <f t="shared" si="696"/>
        <v>20032.277777777745</v>
      </c>
      <c r="AX1512" s="159"/>
      <c r="AZ1512" s="159"/>
      <c r="BM1512" s="207"/>
      <c r="BN1512" s="212"/>
      <c r="BP1512" s="209"/>
      <c r="BQ1512" s="211"/>
      <c r="BR1512" s="211"/>
      <c r="BS1512" s="211"/>
      <c r="BT1512" s="211"/>
      <c r="BU1512" s="211"/>
      <c r="BV1512" s="211"/>
      <c r="BW1512" s="211"/>
      <c r="BX1512" s="211"/>
      <c r="BY1512" s="211"/>
      <c r="BZ1512" s="211"/>
      <c r="CA1512" s="209"/>
      <c r="CB1512" s="224"/>
      <c r="CC1512" s="204"/>
      <c r="CD1512" s="204"/>
      <c r="CE1512" s="204"/>
      <c r="CF1512" s="211"/>
      <c r="CG1512" s="211"/>
      <c r="CI1512" s="209"/>
      <c r="CJ1512" s="209"/>
    </row>
    <row r="1513" spans="9:88">
      <c r="I1513" s="221">
        <f t="shared" si="700"/>
        <v>309</v>
      </c>
      <c r="J1513" s="159">
        <f>'v-t_chart'!C1510</f>
        <v>94</v>
      </c>
      <c r="K1513" s="204">
        <f t="shared" ca="1" si="678"/>
        <v>275.32599999999996</v>
      </c>
      <c r="L1513" s="205" t="b">
        <f>IF('Input&amp;Output'!$C$3=10,phase_chart!C1510,IF('Input&amp;Output'!$C$3=21,phase_chart!G1510,IF('Input&amp;Output'!$C$3=22,phase_chart!K1510,IF('Input&amp;Output'!$C$3=31,phase_chart!O1510,IF('Input&amp;Output'!$C$3=32,phase_chart!S1510,"")))))</f>
        <v>0</v>
      </c>
      <c r="M1513" s="206" t="b">
        <f>IF('Input&amp;Output'!$C$3=10,phase_chart!D1510,IF('Input&amp;Output'!$C$3=21,phase_chart!H1510,IF('Input&amp;Output'!$C$3=22,phase_chart!L1510,IF('Input&amp;Output'!$C$3=31,phase_chart!P1510,IF('Input&amp;Output'!$C$3=32,phase_chart!T1510,"")))))</f>
        <v>0</v>
      </c>
      <c r="N1513" s="205" t="b">
        <f>IF('Input&amp;Output'!$C$3=10,phase_chart!E1510,IF('Input&amp;Output'!$C$3=21,phase_chart!I1510,IF('Input&amp;Output'!$C$3=22,phase_chart!M1510,IF('Input&amp;Output'!$C$3=31,phase_chart!Q1510,IF('Input&amp;Output'!$C$3=32,phase_chart!U1510,"")))))</f>
        <v>1</v>
      </c>
      <c r="P1513" s="159">
        <f ca="1">IF(NOT($J1513=0),IF($J1513&lt;IF($P1512=0,0,VLOOKUP(P1512,tbL!$M$37:$Q$43,IF(L1513=TRUE,2,4))),IF($J1513&gt;=VLOOKUP(P1512,tbL!$M$37:$Q$43,IF(L1513=TRUE,3,5)),$P1512,IF(AND(L1512=TRUE,L1513=TRUE),$P1512,$P1512-1)),IF(AND(L1513=TRUE,J1513=VLOOKUP(P1512,tbL!$M$37:$Q$43,IF(L1513=TRUE,2,4))),P1512,IF($P1512+1&gt;$C$12,$C$12,$P1512+1))),0)</f>
        <v>1</v>
      </c>
      <c r="Q1513" s="159">
        <f t="shared" ca="1" si="680"/>
        <v>1</v>
      </c>
      <c r="R1513" s="207">
        <f t="shared" si="697"/>
        <v>0</v>
      </c>
      <c r="S1513" s="208"/>
      <c r="T1513" s="159">
        <f t="shared" si="698"/>
        <v>0</v>
      </c>
      <c r="U1513" s="209" t="str">
        <f ca="1">IF(AND(T1513=-1,N1513=TRUE),"*",IF(AND(U1512="*",N1513=TRUE),"*",IF(AND(AND(L1513=TRUE,U1512="*"),J1513&lt;VLOOKUP(V1512+1,tbL!$M$38:$O$43,3)),"*","")))</f>
        <v/>
      </c>
      <c r="V1513" s="204">
        <f t="shared" ca="1" si="681"/>
        <v>1</v>
      </c>
      <c r="Y1513" s="159" t="str">
        <f t="shared" ca="1" si="682"/>
        <v/>
      </c>
      <c r="Z1513" s="159" t="str">
        <f t="shared" si="683"/>
        <v/>
      </c>
      <c r="AA1513" s="159">
        <f t="shared" ca="1" si="703"/>
        <v>1</v>
      </c>
      <c r="AC1513" s="161" t="str">
        <f t="shared" ca="1" si="684"/>
        <v/>
      </c>
      <c r="AD1513" s="161">
        <f t="shared" ca="1" si="685"/>
        <v>1</v>
      </c>
      <c r="AE1513" s="161" t="str">
        <f t="shared" ca="1" si="705"/>
        <v/>
      </c>
      <c r="AF1513" s="161">
        <f t="shared" ca="1" si="686"/>
        <v>1</v>
      </c>
      <c r="AG1513" s="161" t="str">
        <f t="shared" ca="1" si="687"/>
        <v/>
      </c>
      <c r="AH1513" s="161">
        <f t="shared" ca="1" si="688"/>
        <v>1</v>
      </c>
      <c r="AI1513" s="161" t="str">
        <f t="shared" ca="1" si="689"/>
        <v/>
      </c>
      <c r="AJ1513" s="161">
        <f t="shared" ca="1" si="690"/>
        <v>1</v>
      </c>
      <c r="AL1513" s="161" t="str">
        <f t="shared" ca="1" si="691"/>
        <v/>
      </c>
      <c r="AM1513" s="161">
        <f t="shared" ca="1" si="702"/>
        <v>1</v>
      </c>
      <c r="AN1513" s="161" t="str">
        <f t="shared" ca="1" si="692"/>
        <v/>
      </c>
      <c r="AO1513" s="161">
        <f t="shared" ca="1" si="701"/>
        <v>1</v>
      </c>
      <c r="AP1513" s="161" t="str">
        <f t="shared" ca="1" si="693"/>
        <v/>
      </c>
      <c r="AQ1513" s="161">
        <f t="shared" ca="1" si="699"/>
        <v>1</v>
      </c>
      <c r="AR1513" s="161" t="str">
        <f t="shared" ca="1" si="694"/>
        <v/>
      </c>
      <c r="AS1513" s="161">
        <f t="shared" ca="1" si="695"/>
        <v>1</v>
      </c>
      <c r="AT1513" s="159" t="str">
        <f t="shared" ca="1" si="704"/>
        <v/>
      </c>
      <c r="AU1513" s="210">
        <f t="shared" ca="1" si="679"/>
        <v>14</v>
      </c>
      <c r="AV1513" s="209"/>
      <c r="AW1513" s="204">
        <f t="shared" si="696"/>
        <v>20058.388888888854</v>
      </c>
      <c r="AX1513" s="159"/>
      <c r="AZ1513" s="159"/>
      <c r="BM1513" s="207"/>
      <c r="BN1513" s="212"/>
      <c r="BP1513" s="209"/>
      <c r="BQ1513" s="211"/>
      <c r="BR1513" s="211"/>
      <c r="BS1513" s="211"/>
      <c r="BT1513" s="211"/>
      <c r="BU1513" s="211"/>
      <c r="BV1513" s="211"/>
      <c r="BW1513" s="211"/>
      <c r="BX1513" s="211"/>
      <c r="BY1513" s="211"/>
      <c r="BZ1513" s="211"/>
      <c r="CA1513" s="209"/>
      <c r="CB1513" s="224"/>
      <c r="CC1513" s="204"/>
      <c r="CD1513" s="204"/>
      <c r="CE1513" s="204"/>
      <c r="CF1513" s="211"/>
      <c r="CG1513" s="211"/>
      <c r="CI1513" s="209"/>
      <c r="CJ1513" s="209"/>
    </row>
    <row r="1514" spans="9:88">
      <c r="I1514" s="221">
        <f t="shared" si="700"/>
        <v>310</v>
      </c>
      <c r="J1514" s="159">
        <f>'v-t_chart'!C1511</f>
        <v>92.5</v>
      </c>
      <c r="K1514" s="204">
        <f t="shared" ca="1" si="678"/>
        <v>270.9325</v>
      </c>
      <c r="L1514" s="205" t="b">
        <f>IF('Input&amp;Output'!$C$3=10,phase_chart!C1511,IF('Input&amp;Output'!$C$3=21,phase_chart!G1511,IF('Input&amp;Output'!$C$3=22,phase_chart!K1511,IF('Input&amp;Output'!$C$3=31,phase_chart!O1511,IF('Input&amp;Output'!$C$3=32,phase_chart!S1511,"")))))</f>
        <v>0</v>
      </c>
      <c r="M1514" s="206" t="b">
        <f>IF('Input&amp;Output'!$C$3=10,phase_chart!D1511,IF('Input&amp;Output'!$C$3=21,phase_chart!H1511,IF('Input&amp;Output'!$C$3=22,phase_chart!L1511,IF('Input&amp;Output'!$C$3=31,phase_chart!P1511,IF('Input&amp;Output'!$C$3=32,phase_chart!T1511,"")))))</f>
        <v>0</v>
      </c>
      <c r="N1514" s="205" t="b">
        <f>IF('Input&amp;Output'!$C$3=10,phase_chart!E1511,IF('Input&amp;Output'!$C$3=21,phase_chart!I1511,IF('Input&amp;Output'!$C$3=22,phase_chart!M1511,IF('Input&amp;Output'!$C$3=31,phase_chart!Q1511,IF('Input&amp;Output'!$C$3=32,phase_chart!U1511,"")))))</f>
        <v>1</v>
      </c>
      <c r="P1514" s="159">
        <f ca="1">IF(NOT($J1514=0),IF($J1514&lt;IF($P1513=0,0,VLOOKUP(P1513,tbL!$M$37:$Q$43,IF(L1514=TRUE,2,4))),IF($J1514&gt;=VLOOKUP(P1513,tbL!$M$37:$Q$43,IF(L1514=TRUE,3,5)),$P1513,IF(AND(L1513=TRUE,L1514=TRUE),$P1513,$P1513-1)),IF(AND(L1514=TRUE,J1514=VLOOKUP(P1513,tbL!$M$37:$Q$43,IF(L1514=TRUE,2,4))),P1513,IF($P1513+1&gt;$C$12,$C$12,$P1513+1))),0)</f>
        <v>1</v>
      </c>
      <c r="Q1514" s="159">
        <f t="shared" ca="1" si="680"/>
        <v>1</v>
      </c>
      <c r="R1514" s="207">
        <f t="shared" si="697"/>
        <v>0</v>
      </c>
      <c r="S1514" s="208"/>
      <c r="T1514" s="159">
        <f t="shared" si="698"/>
        <v>0</v>
      </c>
      <c r="U1514" s="209" t="str">
        <f ca="1">IF(AND(T1514=-1,N1514=TRUE),"*",IF(AND(U1513="*",N1514=TRUE),"*",IF(AND(AND(L1514=TRUE,U1513="*"),J1514&lt;VLOOKUP(V1513+1,tbL!$M$38:$O$43,3)),"*","")))</f>
        <v/>
      </c>
      <c r="V1514" s="204">
        <f t="shared" ca="1" si="681"/>
        <v>1</v>
      </c>
      <c r="Y1514" s="159" t="str">
        <f t="shared" ca="1" si="682"/>
        <v/>
      </c>
      <c r="Z1514" s="159" t="str">
        <f t="shared" si="683"/>
        <v/>
      </c>
      <c r="AA1514" s="159">
        <f t="shared" ca="1" si="703"/>
        <v>1</v>
      </c>
      <c r="AC1514" s="161" t="str">
        <f t="shared" ca="1" si="684"/>
        <v/>
      </c>
      <c r="AD1514" s="161">
        <f t="shared" ca="1" si="685"/>
        <v>1</v>
      </c>
      <c r="AE1514" s="161" t="str">
        <f t="shared" ca="1" si="705"/>
        <v/>
      </c>
      <c r="AF1514" s="161">
        <f t="shared" ca="1" si="686"/>
        <v>1</v>
      </c>
      <c r="AG1514" s="161" t="str">
        <f t="shared" ca="1" si="687"/>
        <v/>
      </c>
      <c r="AH1514" s="161">
        <f t="shared" ca="1" si="688"/>
        <v>1</v>
      </c>
      <c r="AI1514" s="161" t="str">
        <f t="shared" ca="1" si="689"/>
        <v/>
      </c>
      <c r="AJ1514" s="161">
        <f t="shared" ca="1" si="690"/>
        <v>1</v>
      </c>
      <c r="AL1514" s="161" t="str">
        <f t="shared" ca="1" si="691"/>
        <v/>
      </c>
      <c r="AM1514" s="161">
        <f t="shared" ca="1" si="702"/>
        <v>1</v>
      </c>
      <c r="AN1514" s="161" t="str">
        <f t="shared" ca="1" si="692"/>
        <v/>
      </c>
      <c r="AO1514" s="161">
        <f t="shared" ca="1" si="701"/>
        <v>1</v>
      </c>
      <c r="AP1514" s="161" t="str">
        <f t="shared" ca="1" si="693"/>
        <v/>
      </c>
      <c r="AQ1514" s="161">
        <f t="shared" ca="1" si="699"/>
        <v>1</v>
      </c>
      <c r="AR1514" s="161" t="str">
        <f t="shared" ca="1" si="694"/>
        <v/>
      </c>
      <c r="AS1514" s="161">
        <f t="shared" ca="1" si="695"/>
        <v>1</v>
      </c>
      <c r="AT1514" s="159" t="str">
        <f t="shared" ca="1" si="704"/>
        <v/>
      </c>
      <c r="AU1514" s="210">
        <f t="shared" ca="1" si="679"/>
        <v>14</v>
      </c>
      <c r="AV1514" s="209"/>
      <c r="AW1514" s="204">
        <f t="shared" si="696"/>
        <v>20084.083333333299</v>
      </c>
      <c r="AX1514" s="159"/>
      <c r="AZ1514" s="159"/>
      <c r="BM1514" s="207"/>
      <c r="BN1514" s="212"/>
      <c r="BP1514" s="209"/>
      <c r="BQ1514" s="211"/>
      <c r="BR1514" s="211"/>
      <c r="BS1514" s="211"/>
      <c r="BT1514" s="211"/>
      <c r="BU1514" s="211"/>
      <c r="BV1514" s="211"/>
      <c r="BW1514" s="211"/>
      <c r="BX1514" s="211"/>
      <c r="BY1514" s="211"/>
      <c r="BZ1514" s="211"/>
      <c r="CA1514" s="209"/>
      <c r="CB1514" s="224"/>
      <c r="CC1514" s="204"/>
      <c r="CD1514" s="204"/>
      <c r="CE1514" s="204"/>
      <c r="CF1514" s="211"/>
      <c r="CG1514" s="211"/>
      <c r="CI1514" s="209"/>
      <c r="CJ1514" s="209"/>
    </row>
    <row r="1515" spans="9:88">
      <c r="I1515" s="221">
        <f t="shared" si="700"/>
        <v>311</v>
      </c>
      <c r="J1515" s="159">
        <f>'v-t_chart'!C1512</f>
        <v>91.4</v>
      </c>
      <c r="K1515" s="204">
        <f t="shared" ca="1" si="678"/>
        <v>267.7106</v>
      </c>
      <c r="L1515" s="205" t="b">
        <f>IF('Input&amp;Output'!$C$3=10,phase_chart!C1512,IF('Input&amp;Output'!$C$3=21,phase_chart!G1512,IF('Input&amp;Output'!$C$3=22,phase_chart!K1512,IF('Input&amp;Output'!$C$3=31,phase_chart!O1512,IF('Input&amp;Output'!$C$3=32,phase_chart!S1512,"")))))</f>
        <v>0</v>
      </c>
      <c r="M1515" s="206" t="b">
        <f>IF('Input&amp;Output'!$C$3=10,phase_chart!D1512,IF('Input&amp;Output'!$C$3=21,phase_chart!H1512,IF('Input&amp;Output'!$C$3=22,phase_chart!L1512,IF('Input&amp;Output'!$C$3=31,phase_chart!P1512,IF('Input&amp;Output'!$C$3=32,phase_chart!T1512,"")))))</f>
        <v>0</v>
      </c>
      <c r="N1515" s="205" t="b">
        <f>IF('Input&amp;Output'!$C$3=10,phase_chart!E1512,IF('Input&amp;Output'!$C$3=21,phase_chart!I1512,IF('Input&amp;Output'!$C$3=22,phase_chart!M1512,IF('Input&amp;Output'!$C$3=31,phase_chart!Q1512,IF('Input&amp;Output'!$C$3=32,phase_chart!U1512,"")))))</f>
        <v>1</v>
      </c>
      <c r="P1515" s="159">
        <f ca="1">IF(NOT($J1515=0),IF($J1515&lt;IF($P1514=0,0,VLOOKUP(P1514,tbL!$M$37:$Q$43,IF(L1515=TRUE,2,4))),IF($J1515&gt;=VLOOKUP(P1514,tbL!$M$37:$Q$43,IF(L1515=TRUE,3,5)),$P1514,IF(AND(L1514=TRUE,L1515=TRUE),$P1514,$P1514-1)),IF(AND(L1515=TRUE,J1515=VLOOKUP(P1514,tbL!$M$37:$Q$43,IF(L1515=TRUE,2,4))),P1514,IF($P1514+1&gt;$C$12,$C$12,$P1514+1))),0)</f>
        <v>1</v>
      </c>
      <c r="Q1515" s="159">
        <f t="shared" ca="1" si="680"/>
        <v>1</v>
      </c>
      <c r="R1515" s="207">
        <f t="shared" si="697"/>
        <v>0</v>
      </c>
      <c r="S1515" s="208"/>
      <c r="T1515" s="159">
        <f t="shared" si="698"/>
        <v>0</v>
      </c>
      <c r="U1515" s="209" t="str">
        <f ca="1">IF(AND(T1515=-1,N1515=TRUE),"*",IF(AND(U1514="*",N1515=TRUE),"*",IF(AND(AND(L1515=TRUE,U1514="*"),J1515&lt;VLOOKUP(V1514+1,tbL!$M$38:$O$43,3)),"*","")))</f>
        <v/>
      </c>
      <c r="V1515" s="204">
        <f t="shared" ca="1" si="681"/>
        <v>1</v>
      </c>
      <c r="Y1515" s="159" t="str">
        <f t="shared" ca="1" si="682"/>
        <v/>
      </c>
      <c r="Z1515" s="159" t="str">
        <f t="shared" si="683"/>
        <v/>
      </c>
      <c r="AA1515" s="159">
        <f t="shared" ca="1" si="703"/>
        <v>1</v>
      </c>
      <c r="AC1515" s="161" t="str">
        <f t="shared" ca="1" si="684"/>
        <v/>
      </c>
      <c r="AD1515" s="161">
        <f t="shared" ca="1" si="685"/>
        <v>1</v>
      </c>
      <c r="AE1515" s="161" t="str">
        <f t="shared" ca="1" si="705"/>
        <v/>
      </c>
      <c r="AF1515" s="161">
        <f t="shared" ca="1" si="686"/>
        <v>1</v>
      </c>
      <c r="AG1515" s="161" t="str">
        <f t="shared" ca="1" si="687"/>
        <v/>
      </c>
      <c r="AH1515" s="161">
        <f t="shared" ca="1" si="688"/>
        <v>1</v>
      </c>
      <c r="AI1515" s="161" t="str">
        <f t="shared" ca="1" si="689"/>
        <v/>
      </c>
      <c r="AJ1515" s="161">
        <f t="shared" ca="1" si="690"/>
        <v>1</v>
      </c>
      <c r="AL1515" s="161" t="str">
        <f t="shared" ca="1" si="691"/>
        <v/>
      </c>
      <c r="AM1515" s="161">
        <f t="shared" ca="1" si="702"/>
        <v>1</v>
      </c>
      <c r="AN1515" s="161" t="str">
        <f t="shared" ca="1" si="692"/>
        <v/>
      </c>
      <c r="AO1515" s="161">
        <f t="shared" ca="1" si="701"/>
        <v>1</v>
      </c>
      <c r="AP1515" s="161" t="str">
        <f t="shared" ca="1" si="693"/>
        <v/>
      </c>
      <c r="AQ1515" s="161">
        <f t="shared" ca="1" si="699"/>
        <v>1</v>
      </c>
      <c r="AR1515" s="161" t="str">
        <f t="shared" ca="1" si="694"/>
        <v/>
      </c>
      <c r="AS1515" s="161">
        <f t="shared" ca="1" si="695"/>
        <v>1</v>
      </c>
      <c r="AT1515" s="159" t="str">
        <f t="shared" ca="1" si="704"/>
        <v/>
      </c>
      <c r="AU1515" s="210">
        <f t="shared" ca="1" si="679"/>
        <v>14</v>
      </c>
      <c r="AV1515" s="209"/>
      <c r="AW1515" s="204">
        <f t="shared" si="696"/>
        <v>20109.47222222219</v>
      </c>
      <c r="AX1515" s="159"/>
      <c r="AZ1515" s="159"/>
      <c r="BM1515" s="207"/>
      <c r="BN1515" s="212"/>
      <c r="BP1515" s="209"/>
      <c r="BQ1515" s="211"/>
      <c r="BR1515" s="211"/>
      <c r="BS1515" s="211"/>
      <c r="BT1515" s="211"/>
      <c r="BU1515" s="211"/>
      <c r="BV1515" s="211"/>
      <c r="BW1515" s="211"/>
      <c r="BX1515" s="211"/>
      <c r="BY1515" s="211"/>
      <c r="BZ1515" s="211"/>
      <c r="CA1515" s="209"/>
      <c r="CB1515" s="224"/>
      <c r="CC1515" s="204"/>
      <c r="CD1515" s="204"/>
      <c r="CE1515" s="204"/>
      <c r="CF1515" s="211"/>
      <c r="CG1515" s="211"/>
      <c r="CI1515" s="209"/>
      <c r="CJ1515" s="209"/>
    </row>
    <row r="1516" spans="9:88">
      <c r="I1516" s="221">
        <f t="shared" si="700"/>
        <v>312</v>
      </c>
      <c r="J1516" s="159">
        <f>'v-t_chart'!C1513</f>
        <v>90.9</v>
      </c>
      <c r="K1516" s="204">
        <f t="shared" ca="1" si="678"/>
        <v>266.24610000000001</v>
      </c>
      <c r="L1516" s="205" t="b">
        <f>IF('Input&amp;Output'!$C$3=10,phase_chart!C1513,IF('Input&amp;Output'!$C$3=21,phase_chart!G1513,IF('Input&amp;Output'!$C$3=22,phase_chart!K1513,IF('Input&amp;Output'!$C$3=31,phase_chart!O1513,IF('Input&amp;Output'!$C$3=32,phase_chart!S1513,"")))))</f>
        <v>0</v>
      </c>
      <c r="M1516" s="206" t="b">
        <f>IF('Input&amp;Output'!$C$3=10,phase_chart!D1513,IF('Input&amp;Output'!$C$3=21,phase_chart!H1513,IF('Input&amp;Output'!$C$3=22,phase_chart!L1513,IF('Input&amp;Output'!$C$3=31,phase_chart!P1513,IF('Input&amp;Output'!$C$3=32,phase_chart!T1513,"")))))</f>
        <v>0</v>
      </c>
      <c r="N1516" s="205" t="b">
        <f>IF('Input&amp;Output'!$C$3=10,phase_chart!E1513,IF('Input&amp;Output'!$C$3=21,phase_chart!I1513,IF('Input&amp;Output'!$C$3=22,phase_chart!M1513,IF('Input&amp;Output'!$C$3=31,phase_chart!Q1513,IF('Input&amp;Output'!$C$3=32,phase_chart!U1513,"")))))</f>
        <v>1</v>
      </c>
      <c r="P1516" s="159">
        <f ca="1">IF(NOT($J1516=0),IF($J1516&lt;IF($P1515=0,0,VLOOKUP(P1515,tbL!$M$37:$Q$43,IF(L1516=TRUE,2,4))),IF($J1516&gt;=VLOOKUP(P1515,tbL!$M$37:$Q$43,IF(L1516=TRUE,3,5)),$P1515,IF(AND(L1515=TRUE,L1516=TRUE),$P1515,$P1515-1)),IF(AND(L1516=TRUE,J1516=VLOOKUP(P1515,tbL!$M$37:$Q$43,IF(L1516=TRUE,2,4))),P1515,IF($P1515+1&gt;$C$12,$C$12,$P1515+1))),0)</f>
        <v>1</v>
      </c>
      <c r="Q1516" s="159">
        <f t="shared" ca="1" si="680"/>
        <v>1</v>
      </c>
      <c r="R1516" s="207">
        <f t="shared" si="697"/>
        <v>0</v>
      </c>
      <c r="S1516" s="208"/>
      <c r="T1516" s="159">
        <f t="shared" si="698"/>
        <v>0</v>
      </c>
      <c r="U1516" s="209" t="str">
        <f ca="1">IF(AND(T1516=-1,N1516=TRUE),"*",IF(AND(U1515="*",N1516=TRUE),"*",IF(AND(AND(L1516=TRUE,U1515="*"),J1516&lt;VLOOKUP(V1515+1,tbL!$M$38:$O$43,3)),"*","")))</f>
        <v/>
      </c>
      <c r="V1516" s="204">
        <f t="shared" ca="1" si="681"/>
        <v>1</v>
      </c>
      <c r="Y1516" s="159" t="str">
        <f t="shared" ca="1" si="682"/>
        <v/>
      </c>
      <c r="Z1516" s="159" t="str">
        <f t="shared" si="683"/>
        <v/>
      </c>
      <c r="AA1516" s="159">
        <f t="shared" ca="1" si="703"/>
        <v>1</v>
      </c>
      <c r="AC1516" s="161" t="str">
        <f t="shared" ca="1" si="684"/>
        <v/>
      </c>
      <c r="AD1516" s="161">
        <f t="shared" ca="1" si="685"/>
        <v>1</v>
      </c>
      <c r="AE1516" s="161" t="str">
        <f t="shared" ca="1" si="705"/>
        <v/>
      </c>
      <c r="AF1516" s="161">
        <f t="shared" ca="1" si="686"/>
        <v>1</v>
      </c>
      <c r="AG1516" s="161" t="str">
        <f t="shared" ca="1" si="687"/>
        <v/>
      </c>
      <c r="AH1516" s="161">
        <f t="shared" ca="1" si="688"/>
        <v>1</v>
      </c>
      <c r="AI1516" s="161" t="str">
        <f t="shared" ca="1" si="689"/>
        <v/>
      </c>
      <c r="AJ1516" s="161">
        <f t="shared" ca="1" si="690"/>
        <v>1</v>
      </c>
      <c r="AL1516" s="161" t="str">
        <f t="shared" ca="1" si="691"/>
        <v/>
      </c>
      <c r="AM1516" s="161">
        <f t="shared" ca="1" si="702"/>
        <v>1</v>
      </c>
      <c r="AN1516" s="161" t="str">
        <f t="shared" ca="1" si="692"/>
        <v/>
      </c>
      <c r="AO1516" s="161">
        <f t="shared" ca="1" si="701"/>
        <v>1</v>
      </c>
      <c r="AP1516" s="161" t="str">
        <f t="shared" ca="1" si="693"/>
        <v/>
      </c>
      <c r="AQ1516" s="161">
        <f t="shared" ca="1" si="699"/>
        <v>1</v>
      </c>
      <c r="AR1516" s="161" t="str">
        <f t="shared" ca="1" si="694"/>
        <v/>
      </c>
      <c r="AS1516" s="161">
        <f t="shared" ca="1" si="695"/>
        <v>1</v>
      </c>
      <c r="AT1516" s="159" t="str">
        <f t="shared" ca="1" si="704"/>
        <v/>
      </c>
      <c r="AU1516" s="210">
        <f t="shared" ca="1" si="679"/>
        <v>14</v>
      </c>
      <c r="AV1516" s="209"/>
      <c r="AW1516" s="204">
        <f t="shared" si="696"/>
        <v>20134.72222222219</v>
      </c>
      <c r="AX1516" s="159"/>
      <c r="AZ1516" s="159"/>
      <c r="BM1516" s="207"/>
      <c r="BN1516" s="212"/>
      <c r="BP1516" s="209"/>
      <c r="BQ1516" s="211"/>
      <c r="BR1516" s="211"/>
      <c r="BS1516" s="211"/>
      <c r="BT1516" s="211"/>
      <c r="BU1516" s="211"/>
      <c r="BV1516" s="211"/>
      <c r="BW1516" s="211"/>
      <c r="BX1516" s="211"/>
      <c r="BY1516" s="211"/>
      <c r="BZ1516" s="211"/>
      <c r="CA1516" s="209"/>
      <c r="CB1516" s="224"/>
      <c r="CC1516" s="204"/>
      <c r="CD1516" s="204"/>
      <c r="CE1516" s="204"/>
      <c r="CF1516" s="211"/>
      <c r="CG1516" s="211"/>
      <c r="CI1516" s="209"/>
      <c r="CJ1516" s="209"/>
    </row>
    <row r="1517" spans="9:88">
      <c r="I1517" s="221">
        <f t="shared" si="700"/>
        <v>313</v>
      </c>
      <c r="J1517" s="159">
        <f>'v-t_chart'!C1514</f>
        <v>90.7</v>
      </c>
      <c r="K1517" s="204">
        <f t="shared" ca="1" si="678"/>
        <v>265.66030000000001</v>
      </c>
      <c r="L1517" s="205" t="b">
        <f>IF('Input&amp;Output'!$C$3=10,phase_chart!C1514,IF('Input&amp;Output'!$C$3=21,phase_chart!G1514,IF('Input&amp;Output'!$C$3=22,phase_chart!K1514,IF('Input&amp;Output'!$C$3=31,phase_chart!O1514,IF('Input&amp;Output'!$C$3=32,phase_chart!S1514,"")))))</f>
        <v>0</v>
      </c>
      <c r="M1517" s="206" t="b">
        <f>IF('Input&amp;Output'!$C$3=10,phase_chart!D1514,IF('Input&amp;Output'!$C$3=21,phase_chart!H1514,IF('Input&amp;Output'!$C$3=22,phase_chart!L1514,IF('Input&amp;Output'!$C$3=31,phase_chart!P1514,IF('Input&amp;Output'!$C$3=32,phase_chart!T1514,"")))))</f>
        <v>0</v>
      </c>
      <c r="N1517" s="205" t="b">
        <f>IF('Input&amp;Output'!$C$3=10,phase_chart!E1514,IF('Input&amp;Output'!$C$3=21,phase_chart!I1514,IF('Input&amp;Output'!$C$3=22,phase_chart!M1514,IF('Input&amp;Output'!$C$3=31,phase_chart!Q1514,IF('Input&amp;Output'!$C$3=32,phase_chart!U1514,"")))))</f>
        <v>1</v>
      </c>
      <c r="P1517" s="159">
        <f ca="1">IF(NOT($J1517=0),IF($J1517&lt;IF($P1516=0,0,VLOOKUP(P1516,tbL!$M$37:$Q$43,IF(L1517=TRUE,2,4))),IF($J1517&gt;=VLOOKUP(P1516,tbL!$M$37:$Q$43,IF(L1517=TRUE,3,5)),$P1516,IF(AND(L1516=TRUE,L1517=TRUE),$P1516,$P1516-1)),IF(AND(L1517=TRUE,J1517=VLOOKUP(P1516,tbL!$M$37:$Q$43,IF(L1517=TRUE,2,4))),P1516,IF($P1516+1&gt;$C$12,$C$12,$P1516+1))),0)</f>
        <v>1</v>
      </c>
      <c r="Q1517" s="159">
        <f t="shared" ca="1" si="680"/>
        <v>1</v>
      </c>
      <c r="R1517" s="207">
        <f t="shared" si="697"/>
        <v>0</v>
      </c>
      <c r="S1517" s="208"/>
      <c r="T1517" s="159">
        <f t="shared" si="698"/>
        <v>0</v>
      </c>
      <c r="U1517" s="209" t="str">
        <f ca="1">IF(AND(T1517=-1,N1517=TRUE),"*",IF(AND(U1516="*",N1517=TRUE),"*",IF(AND(AND(L1517=TRUE,U1516="*"),J1517&lt;VLOOKUP(V1516+1,tbL!$M$38:$O$43,3)),"*","")))</f>
        <v/>
      </c>
      <c r="V1517" s="204">
        <f t="shared" ca="1" si="681"/>
        <v>1</v>
      </c>
      <c r="Y1517" s="159" t="str">
        <f t="shared" ca="1" si="682"/>
        <v/>
      </c>
      <c r="Z1517" s="159" t="str">
        <f t="shared" si="683"/>
        <v/>
      </c>
      <c r="AA1517" s="159">
        <f t="shared" ca="1" si="703"/>
        <v>1</v>
      </c>
      <c r="AC1517" s="161" t="str">
        <f t="shared" ca="1" si="684"/>
        <v/>
      </c>
      <c r="AD1517" s="161">
        <f t="shared" ca="1" si="685"/>
        <v>1</v>
      </c>
      <c r="AE1517" s="161" t="str">
        <f t="shared" ca="1" si="705"/>
        <v/>
      </c>
      <c r="AF1517" s="161">
        <f t="shared" ca="1" si="686"/>
        <v>1</v>
      </c>
      <c r="AG1517" s="161" t="str">
        <f t="shared" ca="1" si="687"/>
        <v/>
      </c>
      <c r="AH1517" s="161">
        <f t="shared" ca="1" si="688"/>
        <v>1</v>
      </c>
      <c r="AI1517" s="161" t="str">
        <f t="shared" ca="1" si="689"/>
        <v/>
      </c>
      <c r="AJ1517" s="161">
        <f t="shared" ca="1" si="690"/>
        <v>1</v>
      </c>
      <c r="AL1517" s="161" t="str">
        <f t="shared" ca="1" si="691"/>
        <v/>
      </c>
      <c r="AM1517" s="161">
        <f t="shared" ca="1" si="702"/>
        <v>1</v>
      </c>
      <c r="AN1517" s="161" t="str">
        <f t="shared" ca="1" si="692"/>
        <v/>
      </c>
      <c r="AO1517" s="161">
        <f t="shared" ca="1" si="701"/>
        <v>1</v>
      </c>
      <c r="AP1517" s="161" t="str">
        <f t="shared" ca="1" si="693"/>
        <v/>
      </c>
      <c r="AQ1517" s="161">
        <f t="shared" ca="1" si="699"/>
        <v>1</v>
      </c>
      <c r="AR1517" s="161" t="str">
        <f t="shared" ca="1" si="694"/>
        <v/>
      </c>
      <c r="AS1517" s="161">
        <f t="shared" ca="1" si="695"/>
        <v>1</v>
      </c>
      <c r="AT1517" s="159" t="str">
        <f t="shared" ca="1" si="704"/>
        <v/>
      </c>
      <c r="AU1517" s="210">
        <f t="shared" ca="1" si="679"/>
        <v>14</v>
      </c>
      <c r="AV1517" s="209"/>
      <c r="AW1517" s="204">
        <f t="shared" si="696"/>
        <v>20159.916666666635</v>
      </c>
      <c r="AX1517" s="159"/>
      <c r="AZ1517" s="159"/>
      <c r="BM1517" s="207"/>
      <c r="BN1517" s="212"/>
      <c r="BP1517" s="209"/>
      <c r="BQ1517" s="211"/>
      <c r="BR1517" s="211"/>
      <c r="BS1517" s="211"/>
      <c r="BT1517" s="211"/>
      <c r="BU1517" s="211"/>
      <c r="BV1517" s="211"/>
      <c r="BW1517" s="211"/>
      <c r="BX1517" s="211"/>
      <c r="BY1517" s="211"/>
      <c r="BZ1517" s="211"/>
      <c r="CA1517" s="209"/>
      <c r="CB1517" s="224"/>
      <c r="CC1517" s="204"/>
      <c r="CD1517" s="204"/>
      <c r="CE1517" s="204"/>
      <c r="CF1517" s="211"/>
      <c r="CG1517" s="211"/>
      <c r="CI1517" s="209"/>
      <c r="CJ1517" s="209"/>
    </row>
    <row r="1518" spans="9:88">
      <c r="I1518" s="221">
        <f t="shared" si="700"/>
        <v>314</v>
      </c>
      <c r="J1518" s="159">
        <f>'v-t_chart'!C1515</f>
        <v>90.3</v>
      </c>
      <c r="K1518" s="204">
        <f t="shared" ca="1" si="678"/>
        <v>264.48869999999999</v>
      </c>
      <c r="L1518" s="205" t="b">
        <f>IF('Input&amp;Output'!$C$3=10,phase_chart!C1515,IF('Input&amp;Output'!$C$3=21,phase_chart!G1515,IF('Input&amp;Output'!$C$3=22,phase_chart!K1515,IF('Input&amp;Output'!$C$3=31,phase_chart!O1515,IF('Input&amp;Output'!$C$3=32,phase_chart!S1515,"")))))</f>
        <v>0</v>
      </c>
      <c r="M1518" s="206" t="b">
        <f>IF('Input&amp;Output'!$C$3=10,phase_chart!D1515,IF('Input&amp;Output'!$C$3=21,phase_chart!H1515,IF('Input&amp;Output'!$C$3=22,phase_chart!L1515,IF('Input&amp;Output'!$C$3=31,phase_chart!P1515,IF('Input&amp;Output'!$C$3=32,phase_chart!T1515,"")))))</f>
        <v>0</v>
      </c>
      <c r="N1518" s="205" t="b">
        <f>IF('Input&amp;Output'!$C$3=10,phase_chart!E1515,IF('Input&amp;Output'!$C$3=21,phase_chart!I1515,IF('Input&amp;Output'!$C$3=22,phase_chart!M1515,IF('Input&amp;Output'!$C$3=31,phase_chart!Q1515,IF('Input&amp;Output'!$C$3=32,phase_chart!U1515,"")))))</f>
        <v>1</v>
      </c>
      <c r="P1518" s="159">
        <f ca="1">IF(NOT($J1518=0),IF($J1518&lt;IF($P1517=0,0,VLOOKUP(P1517,tbL!$M$37:$Q$43,IF(L1518=TRUE,2,4))),IF($J1518&gt;=VLOOKUP(P1517,tbL!$M$37:$Q$43,IF(L1518=TRUE,3,5)),$P1517,IF(AND(L1517=TRUE,L1518=TRUE),$P1517,$P1517-1)),IF(AND(L1518=TRUE,J1518=VLOOKUP(P1517,tbL!$M$37:$Q$43,IF(L1518=TRUE,2,4))),P1517,IF($P1517+1&gt;$C$12,$C$12,$P1517+1))),0)</f>
        <v>1</v>
      </c>
      <c r="Q1518" s="159">
        <f t="shared" ca="1" si="680"/>
        <v>1</v>
      </c>
      <c r="R1518" s="207">
        <f t="shared" si="697"/>
        <v>0</v>
      </c>
      <c r="S1518" s="208"/>
      <c r="T1518" s="159">
        <f t="shared" si="698"/>
        <v>0</v>
      </c>
      <c r="U1518" s="209" t="str">
        <f ca="1">IF(AND(T1518=-1,N1518=TRUE),"*",IF(AND(U1517="*",N1518=TRUE),"*",IF(AND(AND(L1518=TRUE,U1517="*"),J1518&lt;VLOOKUP(V1517+1,tbL!$M$38:$O$43,3)),"*","")))</f>
        <v/>
      </c>
      <c r="V1518" s="204">
        <f t="shared" ca="1" si="681"/>
        <v>1</v>
      </c>
      <c r="Y1518" s="159" t="str">
        <f t="shared" ca="1" si="682"/>
        <v/>
      </c>
      <c r="Z1518" s="159" t="str">
        <f t="shared" si="683"/>
        <v/>
      </c>
      <c r="AA1518" s="159">
        <f t="shared" ca="1" si="703"/>
        <v>1</v>
      </c>
      <c r="AC1518" s="161" t="str">
        <f t="shared" ca="1" si="684"/>
        <v/>
      </c>
      <c r="AD1518" s="161">
        <f t="shared" ca="1" si="685"/>
        <v>1</v>
      </c>
      <c r="AE1518" s="161" t="str">
        <f t="shared" ca="1" si="705"/>
        <v/>
      </c>
      <c r="AF1518" s="161">
        <f t="shared" ca="1" si="686"/>
        <v>1</v>
      </c>
      <c r="AG1518" s="161" t="str">
        <f t="shared" ca="1" si="687"/>
        <v/>
      </c>
      <c r="AH1518" s="161">
        <f t="shared" ca="1" si="688"/>
        <v>1</v>
      </c>
      <c r="AI1518" s="161" t="str">
        <f t="shared" ca="1" si="689"/>
        <v/>
      </c>
      <c r="AJ1518" s="161">
        <f t="shared" ca="1" si="690"/>
        <v>1</v>
      </c>
      <c r="AL1518" s="161" t="str">
        <f t="shared" ca="1" si="691"/>
        <v/>
      </c>
      <c r="AM1518" s="161">
        <f t="shared" ca="1" si="702"/>
        <v>1</v>
      </c>
      <c r="AN1518" s="161" t="str">
        <f t="shared" ca="1" si="692"/>
        <v/>
      </c>
      <c r="AO1518" s="161">
        <f t="shared" ca="1" si="701"/>
        <v>1</v>
      </c>
      <c r="AP1518" s="161" t="str">
        <f t="shared" ca="1" si="693"/>
        <v/>
      </c>
      <c r="AQ1518" s="161">
        <f t="shared" ca="1" si="699"/>
        <v>1</v>
      </c>
      <c r="AR1518" s="161" t="str">
        <f t="shared" ca="1" si="694"/>
        <v/>
      </c>
      <c r="AS1518" s="161">
        <f t="shared" ca="1" si="695"/>
        <v>1</v>
      </c>
      <c r="AT1518" s="159" t="str">
        <f t="shared" ca="1" si="704"/>
        <v/>
      </c>
      <c r="AU1518" s="210">
        <f t="shared" ca="1" si="679"/>
        <v>14</v>
      </c>
      <c r="AV1518" s="209"/>
      <c r="AW1518" s="204">
        <f t="shared" si="696"/>
        <v>20184.999999999967</v>
      </c>
      <c r="AX1518" s="159"/>
      <c r="AZ1518" s="159"/>
      <c r="BM1518" s="207"/>
      <c r="BN1518" s="212"/>
      <c r="BP1518" s="209"/>
      <c r="BQ1518" s="211"/>
      <c r="BR1518" s="211"/>
      <c r="BS1518" s="211"/>
      <c r="BT1518" s="211"/>
      <c r="BU1518" s="211"/>
      <c r="BV1518" s="211"/>
      <c r="BW1518" s="211"/>
      <c r="BX1518" s="211"/>
      <c r="BY1518" s="211"/>
      <c r="BZ1518" s="211"/>
      <c r="CA1518" s="209"/>
      <c r="CB1518" s="224"/>
      <c r="CC1518" s="204"/>
      <c r="CD1518" s="204"/>
      <c r="CE1518" s="204"/>
      <c r="CF1518" s="211"/>
      <c r="CG1518" s="211"/>
      <c r="CI1518" s="209"/>
      <c r="CJ1518" s="209"/>
    </row>
    <row r="1519" spans="9:88">
      <c r="I1519" s="221">
        <f t="shared" si="700"/>
        <v>315</v>
      </c>
      <c r="J1519" s="159">
        <f>'v-t_chart'!C1516</f>
        <v>89.6</v>
      </c>
      <c r="K1519" s="204">
        <f t="shared" ca="1" si="678"/>
        <v>262.43839999999994</v>
      </c>
      <c r="L1519" s="205" t="b">
        <f>IF('Input&amp;Output'!$C$3=10,phase_chart!C1516,IF('Input&amp;Output'!$C$3=21,phase_chart!G1516,IF('Input&amp;Output'!$C$3=22,phase_chart!K1516,IF('Input&amp;Output'!$C$3=31,phase_chart!O1516,IF('Input&amp;Output'!$C$3=32,phase_chart!S1516,"")))))</f>
        <v>0</v>
      </c>
      <c r="M1519" s="206" t="b">
        <f>IF('Input&amp;Output'!$C$3=10,phase_chart!D1516,IF('Input&amp;Output'!$C$3=21,phase_chart!H1516,IF('Input&amp;Output'!$C$3=22,phase_chart!L1516,IF('Input&amp;Output'!$C$3=31,phase_chart!P1516,IF('Input&amp;Output'!$C$3=32,phase_chart!T1516,"")))))</f>
        <v>0</v>
      </c>
      <c r="N1519" s="205" t="b">
        <f>IF('Input&amp;Output'!$C$3=10,phase_chart!E1516,IF('Input&amp;Output'!$C$3=21,phase_chart!I1516,IF('Input&amp;Output'!$C$3=22,phase_chart!M1516,IF('Input&amp;Output'!$C$3=31,phase_chart!Q1516,IF('Input&amp;Output'!$C$3=32,phase_chart!U1516,"")))))</f>
        <v>1</v>
      </c>
      <c r="P1519" s="159">
        <f ca="1">IF(NOT($J1519=0),IF($J1519&lt;IF($P1518=0,0,VLOOKUP(P1518,tbL!$M$37:$Q$43,IF(L1519=TRUE,2,4))),IF($J1519&gt;=VLOOKUP(P1518,tbL!$M$37:$Q$43,IF(L1519=TRUE,3,5)),$P1518,IF(AND(L1518=TRUE,L1519=TRUE),$P1518,$P1518-1)),IF(AND(L1519=TRUE,J1519=VLOOKUP(P1518,tbL!$M$37:$Q$43,IF(L1519=TRUE,2,4))),P1518,IF($P1518+1&gt;$C$12,$C$12,$P1518+1))),0)</f>
        <v>1</v>
      </c>
      <c r="Q1519" s="159">
        <f t="shared" ca="1" si="680"/>
        <v>1</v>
      </c>
      <c r="R1519" s="207">
        <f t="shared" si="697"/>
        <v>0</v>
      </c>
      <c r="S1519" s="208"/>
      <c r="T1519" s="159">
        <f t="shared" si="698"/>
        <v>0</v>
      </c>
      <c r="U1519" s="209" t="str">
        <f ca="1">IF(AND(T1519=-1,N1519=TRUE),"*",IF(AND(U1518="*",N1519=TRUE),"*",IF(AND(AND(L1519=TRUE,U1518="*"),J1519&lt;VLOOKUP(V1518+1,tbL!$M$38:$O$43,3)),"*","")))</f>
        <v/>
      </c>
      <c r="V1519" s="204">
        <f t="shared" ca="1" si="681"/>
        <v>1</v>
      </c>
      <c r="Y1519" s="159" t="str">
        <f t="shared" ca="1" si="682"/>
        <v/>
      </c>
      <c r="Z1519" s="159" t="str">
        <f t="shared" si="683"/>
        <v/>
      </c>
      <c r="AA1519" s="159">
        <f t="shared" ca="1" si="703"/>
        <v>1</v>
      </c>
      <c r="AC1519" s="161" t="str">
        <f t="shared" ca="1" si="684"/>
        <v/>
      </c>
      <c r="AD1519" s="161">
        <f t="shared" ca="1" si="685"/>
        <v>1</v>
      </c>
      <c r="AE1519" s="161" t="str">
        <f t="shared" ca="1" si="705"/>
        <v/>
      </c>
      <c r="AF1519" s="161">
        <f t="shared" ca="1" si="686"/>
        <v>1</v>
      </c>
      <c r="AG1519" s="161" t="str">
        <f t="shared" ca="1" si="687"/>
        <v/>
      </c>
      <c r="AH1519" s="161">
        <f t="shared" ca="1" si="688"/>
        <v>1</v>
      </c>
      <c r="AI1519" s="161" t="str">
        <f t="shared" ca="1" si="689"/>
        <v/>
      </c>
      <c r="AJ1519" s="161">
        <f t="shared" ca="1" si="690"/>
        <v>1</v>
      </c>
      <c r="AL1519" s="161" t="str">
        <f t="shared" ca="1" si="691"/>
        <v/>
      </c>
      <c r="AM1519" s="161">
        <f t="shared" ca="1" si="702"/>
        <v>1</v>
      </c>
      <c r="AN1519" s="161" t="str">
        <f t="shared" ca="1" si="692"/>
        <v/>
      </c>
      <c r="AO1519" s="161">
        <f t="shared" ca="1" si="701"/>
        <v>1</v>
      </c>
      <c r="AP1519" s="161" t="str">
        <f t="shared" ca="1" si="693"/>
        <v/>
      </c>
      <c r="AQ1519" s="161">
        <f t="shared" ca="1" si="699"/>
        <v>1</v>
      </c>
      <c r="AR1519" s="161" t="str">
        <f t="shared" ca="1" si="694"/>
        <v/>
      </c>
      <c r="AS1519" s="161">
        <f t="shared" ca="1" si="695"/>
        <v>1</v>
      </c>
      <c r="AT1519" s="159" t="str">
        <f t="shared" ca="1" si="704"/>
        <v/>
      </c>
      <c r="AU1519" s="210">
        <f t="shared" ca="1" si="679"/>
        <v>14</v>
      </c>
      <c r="AV1519" s="209"/>
      <c r="AW1519" s="204">
        <f t="shared" si="696"/>
        <v>20209.888888888858</v>
      </c>
      <c r="AX1519" s="159"/>
      <c r="AZ1519" s="159"/>
      <c r="BM1519" s="207"/>
      <c r="BN1519" s="212"/>
      <c r="BP1519" s="209"/>
      <c r="BQ1519" s="211"/>
      <c r="BR1519" s="211"/>
      <c r="BS1519" s="211"/>
      <c r="BT1519" s="211"/>
      <c r="BU1519" s="211"/>
      <c r="BV1519" s="211"/>
      <c r="BW1519" s="211"/>
      <c r="BX1519" s="211"/>
      <c r="BY1519" s="211"/>
      <c r="BZ1519" s="211"/>
      <c r="CA1519" s="209"/>
      <c r="CB1519" s="224"/>
      <c r="CC1519" s="204"/>
      <c r="CD1519" s="204"/>
      <c r="CE1519" s="204"/>
      <c r="CF1519" s="211"/>
      <c r="CG1519" s="211"/>
      <c r="CI1519" s="209"/>
      <c r="CJ1519" s="209"/>
    </row>
    <row r="1520" spans="9:88">
      <c r="I1520" s="221">
        <f t="shared" si="700"/>
        <v>316</v>
      </c>
      <c r="J1520" s="159">
        <f>'v-t_chart'!C1517</f>
        <v>88.6</v>
      </c>
      <c r="K1520" s="204">
        <f t="shared" ca="1" si="678"/>
        <v>259.50939999999997</v>
      </c>
      <c r="L1520" s="205" t="b">
        <f>IF('Input&amp;Output'!$C$3=10,phase_chart!C1517,IF('Input&amp;Output'!$C$3=21,phase_chart!G1517,IF('Input&amp;Output'!$C$3=22,phase_chart!K1517,IF('Input&amp;Output'!$C$3=31,phase_chart!O1517,IF('Input&amp;Output'!$C$3=32,phase_chart!S1517,"")))))</f>
        <v>0</v>
      </c>
      <c r="M1520" s="206" t="b">
        <f>IF('Input&amp;Output'!$C$3=10,phase_chart!D1517,IF('Input&amp;Output'!$C$3=21,phase_chart!H1517,IF('Input&amp;Output'!$C$3=22,phase_chart!L1517,IF('Input&amp;Output'!$C$3=31,phase_chart!P1517,IF('Input&amp;Output'!$C$3=32,phase_chart!T1517,"")))))</f>
        <v>0</v>
      </c>
      <c r="N1520" s="205" t="b">
        <f>IF('Input&amp;Output'!$C$3=10,phase_chart!E1517,IF('Input&amp;Output'!$C$3=21,phase_chart!I1517,IF('Input&amp;Output'!$C$3=22,phase_chart!M1517,IF('Input&amp;Output'!$C$3=31,phase_chart!Q1517,IF('Input&amp;Output'!$C$3=32,phase_chart!U1517,"")))))</f>
        <v>1</v>
      </c>
      <c r="P1520" s="159">
        <f ca="1">IF(NOT($J1520=0),IF($J1520&lt;IF($P1519=0,0,VLOOKUP(P1519,tbL!$M$37:$Q$43,IF(L1520=TRUE,2,4))),IF($J1520&gt;=VLOOKUP(P1519,tbL!$M$37:$Q$43,IF(L1520=TRUE,3,5)),$P1519,IF(AND(L1519=TRUE,L1520=TRUE),$P1519,$P1519-1)),IF(AND(L1520=TRUE,J1520=VLOOKUP(P1519,tbL!$M$37:$Q$43,IF(L1520=TRUE,2,4))),P1519,IF($P1519+1&gt;$C$12,$C$12,$P1519+1))),0)</f>
        <v>1</v>
      </c>
      <c r="Q1520" s="159">
        <f t="shared" ca="1" si="680"/>
        <v>1</v>
      </c>
      <c r="R1520" s="207">
        <f t="shared" si="697"/>
        <v>0</v>
      </c>
      <c r="S1520" s="208"/>
      <c r="T1520" s="159">
        <f t="shared" si="698"/>
        <v>0</v>
      </c>
      <c r="U1520" s="209" t="str">
        <f ca="1">IF(AND(T1520=-1,N1520=TRUE),"*",IF(AND(U1519="*",N1520=TRUE),"*",IF(AND(AND(L1520=TRUE,U1519="*"),J1520&lt;VLOOKUP(V1519+1,tbL!$M$38:$O$43,3)),"*","")))</f>
        <v/>
      </c>
      <c r="V1520" s="204">
        <f t="shared" ca="1" si="681"/>
        <v>1</v>
      </c>
      <c r="Y1520" s="159" t="str">
        <f t="shared" ca="1" si="682"/>
        <v/>
      </c>
      <c r="Z1520" s="159" t="str">
        <f t="shared" si="683"/>
        <v/>
      </c>
      <c r="AA1520" s="159">
        <f t="shared" ca="1" si="703"/>
        <v>1</v>
      </c>
      <c r="AC1520" s="161" t="str">
        <f t="shared" ca="1" si="684"/>
        <v/>
      </c>
      <c r="AD1520" s="161">
        <f t="shared" ca="1" si="685"/>
        <v>1</v>
      </c>
      <c r="AE1520" s="161" t="str">
        <f t="shared" ca="1" si="705"/>
        <v/>
      </c>
      <c r="AF1520" s="161">
        <f t="shared" ca="1" si="686"/>
        <v>1</v>
      </c>
      <c r="AG1520" s="161" t="str">
        <f t="shared" ca="1" si="687"/>
        <v/>
      </c>
      <c r="AH1520" s="161">
        <f t="shared" ca="1" si="688"/>
        <v>1</v>
      </c>
      <c r="AI1520" s="161" t="str">
        <f t="shared" ca="1" si="689"/>
        <v/>
      </c>
      <c r="AJ1520" s="161">
        <f t="shared" ca="1" si="690"/>
        <v>1</v>
      </c>
      <c r="AL1520" s="161" t="str">
        <f t="shared" ca="1" si="691"/>
        <v/>
      </c>
      <c r="AM1520" s="161">
        <f t="shared" ca="1" si="702"/>
        <v>1</v>
      </c>
      <c r="AN1520" s="161" t="str">
        <f t="shared" ca="1" si="692"/>
        <v/>
      </c>
      <c r="AO1520" s="161">
        <f t="shared" ca="1" si="701"/>
        <v>1</v>
      </c>
      <c r="AP1520" s="161" t="str">
        <f t="shared" ca="1" si="693"/>
        <v/>
      </c>
      <c r="AQ1520" s="161">
        <f t="shared" ca="1" si="699"/>
        <v>1</v>
      </c>
      <c r="AR1520" s="161" t="str">
        <f t="shared" ca="1" si="694"/>
        <v/>
      </c>
      <c r="AS1520" s="161">
        <f t="shared" ca="1" si="695"/>
        <v>1</v>
      </c>
      <c r="AT1520" s="159" t="str">
        <f t="shared" ca="1" si="704"/>
        <v/>
      </c>
      <c r="AU1520" s="210">
        <f t="shared" ca="1" si="679"/>
        <v>14</v>
      </c>
      <c r="AV1520" s="209"/>
      <c r="AW1520" s="204">
        <f t="shared" si="696"/>
        <v>20234.499999999967</v>
      </c>
      <c r="AX1520" s="159"/>
      <c r="AZ1520" s="159"/>
      <c r="BM1520" s="207"/>
      <c r="BN1520" s="212"/>
      <c r="BP1520" s="209"/>
      <c r="BQ1520" s="211"/>
      <c r="BR1520" s="211"/>
      <c r="BS1520" s="211"/>
      <c r="BT1520" s="211"/>
      <c r="BU1520" s="211"/>
      <c r="BV1520" s="211"/>
      <c r="BW1520" s="211"/>
      <c r="BX1520" s="211"/>
      <c r="BY1520" s="211"/>
      <c r="BZ1520" s="211"/>
      <c r="CA1520" s="209"/>
      <c r="CB1520" s="224"/>
      <c r="CC1520" s="204"/>
      <c r="CD1520" s="204"/>
      <c r="CE1520" s="204"/>
      <c r="CF1520" s="211"/>
      <c r="CG1520" s="211"/>
      <c r="CI1520" s="209"/>
      <c r="CJ1520" s="209"/>
    </row>
    <row r="1521" spans="9:88">
      <c r="I1521" s="221">
        <f t="shared" si="700"/>
        <v>317</v>
      </c>
      <c r="J1521" s="159">
        <f>'v-t_chart'!C1518</f>
        <v>87.7</v>
      </c>
      <c r="K1521" s="204">
        <f t="shared" ca="1" si="678"/>
        <v>256.87329999999997</v>
      </c>
      <c r="L1521" s="205" t="b">
        <f>IF('Input&amp;Output'!$C$3=10,phase_chart!C1518,IF('Input&amp;Output'!$C$3=21,phase_chart!G1518,IF('Input&amp;Output'!$C$3=22,phase_chart!K1518,IF('Input&amp;Output'!$C$3=31,phase_chart!O1518,IF('Input&amp;Output'!$C$3=32,phase_chart!S1518,"")))))</f>
        <v>0</v>
      </c>
      <c r="M1521" s="206" t="b">
        <f>IF('Input&amp;Output'!$C$3=10,phase_chart!D1518,IF('Input&amp;Output'!$C$3=21,phase_chart!H1518,IF('Input&amp;Output'!$C$3=22,phase_chart!L1518,IF('Input&amp;Output'!$C$3=31,phase_chart!P1518,IF('Input&amp;Output'!$C$3=32,phase_chart!T1518,"")))))</f>
        <v>0</v>
      </c>
      <c r="N1521" s="205" t="b">
        <f>IF('Input&amp;Output'!$C$3=10,phase_chart!E1518,IF('Input&amp;Output'!$C$3=21,phase_chart!I1518,IF('Input&amp;Output'!$C$3=22,phase_chart!M1518,IF('Input&amp;Output'!$C$3=31,phase_chart!Q1518,IF('Input&amp;Output'!$C$3=32,phase_chart!U1518,"")))))</f>
        <v>1</v>
      </c>
      <c r="P1521" s="159">
        <f ca="1">IF(NOT($J1521=0),IF($J1521&lt;IF($P1520=0,0,VLOOKUP(P1520,tbL!$M$37:$Q$43,IF(L1521=TRUE,2,4))),IF($J1521&gt;=VLOOKUP(P1520,tbL!$M$37:$Q$43,IF(L1521=TRUE,3,5)),$P1520,IF(AND(L1520=TRUE,L1521=TRUE),$P1520,$P1520-1)),IF(AND(L1521=TRUE,J1521=VLOOKUP(P1520,tbL!$M$37:$Q$43,IF(L1521=TRUE,2,4))),P1520,IF($P1520+1&gt;$C$12,$C$12,$P1520+1))),0)</f>
        <v>1</v>
      </c>
      <c r="Q1521" s="159">
        <f t="shared" ca="1" si="680"/>
        <v>1</v>
      </c>
      <c r="R1521" s="207">
        <f t="shared" si="697"/>
        <v>0</v>
      </c>
      <c r="S1521" s="208"/>
      <c r="T1521" s="159">
        <f t="shared" si="698"/>
        <v>0</v>
      </c>
      <c r="U1521" s="209" t="str">
        <f ca="1">IF(AND(T1521=-1,N1521=TRUE),"*",IF(AND(U1520="*",N1521=TRUE),"*",IF(AND(AND(L1521=TRUE,U1520="*"),J1521&lt;VLOOKUP(V1520+1,tbL!$M$38:$O$43,3)),"*","")))</f>
        <v/>
      </c>
      <c r="V1521" s="204">
        <f t="shared" ca="1" si="681"/>
        <v>1</v>
      </c>
      <c r="Y1521" s="159" t="str">
        <f t="shared" ca="1" si="682"/>
        <v/>
      </c>
      <c r="Z1521" s="159" t="str">
        <f t="shared" si="683"/>
        <v/>
      </c>
      <c r="AA1521" s="159">
        <f t="shared" ca="1" si="703"/>
        <v>1</v>
      </c>
      <c r="AC1521" s="161" t="str">
        <f t="shared" ca="1" si="684"/>
        <v/>
      </c>
      <c r="AD1521" s="161">
        <f t="shared" ca="1" si="685"/>
        <v>1</v>
      </c>
      <c r="AE1521" s="161" t="str">
        <f t="shared" ca="1" si="705"/>
        <v/>
      </c>
      <c r="AF1521" s="161">
        <f t="shared" ca="1" si="686"/>
        <v>1</v>
      </c>
      <c r="AG1521" s="161" t="str">
        <f t="shared" ca="1" si="687"/>
        <v/>
      </c>
      <c r="AH1521" s="161">
        <f t="shared" ca="1" si="688"/>
        <v>1</v>
      </c>
      <c r="AI1521" s="161" t="str">
        <f t="shared" ca="1" si="689"/>
        <v/>
      </c>
      <c r="AJ1521" s="161">
        <f t="shared" ca="1" si="690"/>
        <v>1</v>
      </c>
      <c r="AL1521" s="161" t="str">
        <f t="shared" ca="1" si="691"/>
        <v/>
      </c>
      <c r="AM1521" s="161">
        <f t="shared" ca="1" si="702"/>
        <v>1</v>
      </c>
      <c r="AN1521" s="161" t="str">
        <f t="shared" ca="1" si="692"/>
        <v/>
      </c>
      <c r="AO1521" s="161">
        <f t="shared" ca="1" si="701"/>
        <v>1</v>
      </c>
      <c r="AP1521" s="161" t="str">
        <f t="shared" ca="1" si="693"/>
        <v/>
      </c>
      <c r="AQ1521" s="161">
        <f t="shared" ca="1" si="699"/>
        <v>1</v>
      </c>
      <c r="AR1521" s="161" t="str">
        <f t="shared" ca="1" si="694"/>
        <v/>
      </c>
      <c r="AS1521" s="161">
        <f t="shared" ca="1" si="695"/>
        <v>1</v>
      </c>
      <c r="AT1521" s="159" t="str">
        <f t="shared" ca="1" si="704"/>
        <v/>
      </c>
      <c r="AU1521" s="210">
        <f t="shared" ca="1" si="679"/>
        <v>14</v>
      </c>
      <c r="AV1521" s="209"/>
      <c r="AW1521" s="204">
        <f t="shared" si="696"/>
        <v>20258.861111111077</v>
      </c>
      <c r="AX1521" s="159"/>
      <c r="AZ1521" s="159"/>
      <c r="BM1521" s="207"/>
      <c r="BN1521" s="212"/>
      <c r="BP1521" s="209"/>
      <c r="BQ1521" s="211"/>
      <c r="BR1521" s="211"/>
      <c r="BS1521" s="211"/>
      <c r="BT1521" s="211"/>
      <c r="BU1521" s="211"/>
      <c r="BV1521" s="211"/>
      <c r="BW1521" s="211"/>
      <c r="BX1521" s="211"/>
      <c r="BY1521" s="211"/>
      <c r="BZ1521" s="211"/>
      <c r="CA1521" s="209"/>
      <c r="CB1521" s="224"/>
      <c r="CC1521" s="204"/>
      <c r="CD1521" s="204"/>
      <c r="CE1521" s="204"/>
      <c r="CF1521" s="211"/>
      <c r="CG1521" s="211"/>
      <c r="CI1521" s="209"/>
      <c r="CJ1521" s="209"/>
    </row>
    <row r="1522" spans="9:88">
      <c r="I1522" s="221">
        <f t="shared" si="700"/>
        <v>318</v>
      </c>
      <c r="J1522" s="159">
        <f>'v-t_chart'!C1519</f>
        <v>86.8</v>
      </c>
      <c r="K1522" s="204">
        <f t="shared" ca="1" si="678"/>
        <v>254.23719999999997</v>
      </c>
      <c r="L1522" s="205" t="b">
        <f>IF('Input&amp;Output'!$C$3=10,phase_chart!C1519,IF('Input&amp;Output'!$C$3=21,phase_chart!G1519,IF('Input&amp;Output'!$C$3=22,phase_chart!K1519,IF('Input&amp;Output'!$C$3=31,phase_chart!O1519,IF('Input&amp;Output'!$C$3=32,phase_chart!S1519,"")))))</f>
        <v>0</v>
      </c>
      <c r="M1522" s="206" t="b">
        <f>IF('Input&amp;Output'!$C$3=10,phase_chart!D1519,IF('Input&amp;Output'!$C$3=21,phase_chart!H1519,IF('Input&amp;Output'!$C$3=22,phase_chart!L1519,IF('Input&amp;Output'!$C$3=31,phase_chart!P1519,IF('Input&amp;Output'!$C$3=32,phase_chart!T1519,"")))))</f>
        <v>0</v>
      </c>
      <c r="N1522" s="205" t="b">
        <f>IF('Input&amp;Output'!$C$3=10,phase_chart!E1519,IF('Input&amp;Output'!$C$3=21,phase_chart!I1519,IF('Input&amp;Output'!$C$3=22,phase_chart!M1519,IF('Input&amp;Output'!$C$3=31,phase_chart!Q1519,IF('Input&amp;Output'!$C$3=32,phase_chart!U1519,"")))))</f>
        <v>1</v>
      </c>
      <c r="P1522" s="159">
        <f ca="1">IF(NOT($J1522=0),IF($J1522&lt;IF($P1521=0,0,VLOOKUP(P1521,tbL!$M$37:$Q$43,IF(L1522=TRUE,2,4))),IF($J1522&gt;=VLOOKUP(P1521,tbL!$M$37:$Q$43,IF(L1522=TRUE,3,5)),$P1521,IF(AND(L1521=TRUE,L1522=TRUE),$P1521,$P1521-1)),IF(AND(L1522=TRUE,J1522=VLOOKUP(P1521,tbL!$M$37:$Q$43,IF(L1522=TRUE,2,4))),P1521,IF($P1521+1&gt;$C$12,$C$12,$P1521+1))),0)</f>
        <v>1</v>
      </c>
      <c r="Q1522" s="159">
        <f t="shared" ca="1" si="680"/>
        <v>1</v>
      </c>
      <c r="R1522" s="207">
        <f t="shared" si="697"/>
        <v>0</v>
      </c>
      <c r="S1522" s="208"/>
      <c r="T1522" s="159">
        <f t="shared" si="698"/>
        <v>0</v>
      </c>
      <c r="U1522" s="209" t="str">
        <f ca="1">IF(AND(T1522=-1,N1522=TRUE),"*",IF(AND(U1521="*",N1522=TRUE),"*",IF(AND(AND(L1522=TRUE,U1521="*"),J1522&lt;VLOOKUP(V1521+1,tbL!$M$38:$O$43,3)),"*","")))</f>
        <v/>
      </c>
      <c r="V1522" s="204">
        <f t="shared" ca="1" si="681"/>
        <v>1</v>
      </c>
      <c r="Y1522" s="159" t="str">
        <f t="shared" ca="1" si="682"/>
        <v/>
      </c>
      <c r="Z1522" s="159" t="str">
        <f t="shared" si="683"/>
        <v/>
      </c>
      <c r="AA1522" s="159">
        <f t="shared" ca="1" si="703"/>
        <v>1</v>
      </c>
      <c r="AC1522" s="161" t="str">
        <f t="shared" ca="1" si="684"/>
        <v/>
      </c>
      <c r="AD1522" s="161">
        <f t="shared" ca="1" si="685"/>
        <v>1</v>
      </c>
      <c r="AE1522" s="161" t="str">
        <f t="shared" ca="1" si="705"/>
        <v/>
      </c>
      <c r="AF1522" s="161">
        <f t="shared" ca="1" si="686"/>
        <v>1</v>
      </c>
      <c r="AG1522" s="161" t="str">
        <f t="shared" ca="1" si="687"/>
        <v/>
      </c>
      <c r="AH1522" s="161">
        <f t="shared" ca="1" si="688"/>
        <v>1</v>
      </c>
      <c r="AI1522" s="161" t="str">
        <f t="shared" ca="1" si="689"/>
        <v/>
      </c>
      <c r="AJ1522" s="161">
        <f t="shared" ca="1" si="690"/>
        <v>1</v>
      </c>
      <c r="AL1522" s="161" t="str">
        <f t="shared" ca="1" si="691"/>
        <v/>
      </c>
      <c r="AM1522" s="161">
        <f t="shared" ca="1" si="702"/>
        <v>1</v>
      </c>
      <c r="AN1522" s="161" t="str">
        <f t="shared" ca="1" si="692"/>
        <v/>
      </c>
      <c r="AO1522" s="161">
        <f t="shared" ca="1" si="701"/>
        <v>1</v>
      </c>
      <c r="AP1522" s="161" t="str">
        <f t="shared" ca="1" si="693"/>
        <v/>
      </c>
      <c r="AQ1522" s="161">
        <f t="shared" ca="1" si="699"/>
        <v>1</v>
      </c>
      <c r="AR1522" s="161" t="str">
        <f t="shared" ca="1" si="694"/>
        <v/>
      </c>
      <c r="AS1522" s="161">
        <f t="shared" ca="1" si="695"/>
        <v>1</v>
      </c>
      <c r="AT1522" s="159" t="str">
        <f t="shared" ca="1" si="704"/>
        <v/>
      </c>
      <c r="AU1522" s="210">
        <f t="shared" ca="1" si="679"/>
        <v>14</v>
      </c>
      <c r="AV1522" s="209"/>
      <c r="AW1522" s="204">
        <f t="shared" si="696"/>
        <v>20282.972222222186</v>
      </c>
      <c r="AX1522" s="159"/>
      <c r="AZ1522" s="159"/>
      <c r="BM1522" s="207"/>
      <c r="BN1522" s="212"/>
      <c r="BP1522" s="209"/>
      <c r="BQ1522" s="211"/>
      <c r="BR1522" s="211"/>
      <c r="BS1522" s="211"/>
      <c r="BT1522" s="211"/>
      <c r="BU1522" s="211"/>
      <c r="BV1522" s="211"/>
      <c r="BW1522" s="211"/>
      <c r="BX1522" s="211"/>
      <c r="BY1522" s="211"/>
      <c r="BZ1522" s="211"/>
      <c r="CA1522" s="209"/>
      <c r="CB1522" s="224"/>
      <c r="CC1522" s="204"/>
      <c r="CD1522" s="204"/>
      <c r="CE1522" s="204"/>
      <c r="CF1522" s="211"/>
      <c r="CG1522" s="211"/>
      <c r="CI1522" s="209"/>
      <c r="CJ1522" s="209"/>
    </row>
    <row r="1523" spans="9:88">
      <c r="I1523" s="221">
        <f t="shared" si="700"/>
        <v>319</v>
      </c>
      <c r="J1523" s="159">
        <f>'v-t_chart'!C1520</f>
        <v>86.2</v>
      </c>
      <c r="K1523" s="204">
        <f t="shared" ca="1" si="678"/>
        <v>252.47979999999998</v>
      </c>
      <c r="L1523" s="205" t="b">
        <f>IF('Input&amp;Output'!$C$3=10,phase_chart!C1520,IF('Input&amp;Output'!$C$3=21,phase_chart!G1520,IF('Input&amp;Output'!$C$3=22,phase_chart!K1520,IF('Input&amp;Output'!$C$3=31,phase_chart!O1520,IF('Input&amp;Output'!$C$3=32,phase_chart!S1520,"")))))</f>
        <v>0</v>
      </c>
      <c r="M1523" s="206" t="b">
        <f>IF('Input&amp;Output'!$C$3=10,phase_chart!D1520,IF('Input&amp;Output'!$C$3=21,phase_chart!H1520,IF('Input&amp;Output'!$C$3=22,phase_chart!L1520,IF('Input&amp;Output'!$C$3=31,phase_chart!P1520,IF('Input&amp;Output'!$C$3=32,phase_chart!T1520,"")))))</f>
        <v>0</v>
      </c>
      <c r="N1523" s="205" t="b">
        <f>IF('Input&amp;Output'!$C$3=10,phase_chart!E1520,IF('Input&amp;Output'!$C$3=21,phase_chart!I1520,IF('Input&amp;Output'!$C$3=22,phase_chart!M1520,IF('Input&amp;Output'!$C$3=31,phase_chart!Q1520,IF('Input&amp;Output'!$C$3=32,phase_chart!U1520,"")))))</f>
        <v>1</v>
      </c>
      <c r="P1523" s="159">
        <f ca="1">IF(NOT($J1523=0),IF($J1523&lt;IF($P1522=0,0,VLOOKUP(P1522,tbL!$M$37:$Q$43,IF(L1523=TRUE,2,4))),IF($J1523&gt;=VLOOKUP(P1522,tbL!$M$37:$Q$43,IF(L1523=TRUE,3,5)),$P1522,IF(AND(L1522=TRUE,L1523=TRUE),$P1522,$P1522-1)),IF(AND(L1523=TRUE,J1523=VLOOKUP(P1522,tbL!$M$37:$Q$43,IF(L1523=TRUE,2,4))),P1522,IF($P1522+1&gt;$C$12,$C$12,$P1522+1))),0)</f>
        <v>1</v>
      </c>
      <c r="Q1523" s="159">
        <f t="shared" ca="1" si="680"/>
        <v>1</v>
      </c>
      <c r="R1523" s="207">
        <f t="shared" si="697"/>
        <v>0</v>
      </c>
      <c r="S1523" s="208"/>
      <c r="T1523" s="159">
        <f t="shared" si="698"/>
        <v>0</v>
      </c>
      <c r="U1523" s="209" t="str">
        <f ca="1">IF(AND(T1523=-1,N1523=TRUE),"*",IF(AND(U1522="*",N1523=TRUE),"*",IF(AND(AND(L1523=TRUE,U1522="*"),J1523&lt;VLOOKUP(V1522+1,tbL!$M$38:$O$43,3)),"*","")))</f>
        <v/>
      </c>
      <c r="V1523" s="204">
        <f t="shared" ca="1" si="681"/>
        <v>1</v>
      </c>
      <c r="Y1523" s="159" t="str">
        <f t="shared" ca="1" si="682"/>
        <v/>
      </c>
      <c r="Z1523" s="159" t="str">
        <f t="shared" si="683"/>
        <v/>
      </c>
      <c r="AA1523" s="159">
        <f t="shared" ca="1" si="703"/>
        <v>1</v>
      </c>
      <c r="AC1523" s="161" t="str">
        <f t="shared" ca="1" si="684"/>
        <v/>
      </c>
      <c r="AD1523" s="161">
        <f t="shared" ca="1" si="685"/>
        <v>1</v>
      </c>
      <c r="AE1523" s="161" t="str">
        <f t="shared" ca="1" si="705"/>
        <v/>
      </c>
      <c r="AF1523" s="161">
        <f t="shared" ca="1" si="686"/>
        <v>1</v>
      </c>
      <c r="AG1523" s="161" t="str">
        <f t="shared" ca="1" si="687"/>
        <v/>
      </c>
      <c r="AH1523" s="161">
        <f t="shared" ca="1" si="688"/>
        <v>1</v>
      </c>
      <c r="AI1523" s="161" t="str">
        <f t="shared" ca="1" si="689"/>
        <v/>
      </c>
      <c r="AJ1523" s="161">
        <f t="shared" ca="1" si="690"/>
        <v>1</v>
      </c>
      <c r="AL1523" s="161" t="str">
        <f t="shared" ca="1" si="691"/>
        <v/>
      </c>
      <c r="AM1523" s="161">
        <f t="shared" ca="1" si="702"/>
        <v>1</v>
      </c>
      <c r="AN1523" s="161" t="str">
        <f t="shared" ca="1" si="692"/>
        <v/>
      </c>
      <c r="AO1523" s="161">
        <f t="shared" ca="1" si="701"/>
        <v>1</v>
      </c>
      <c r="AP1523" s="161" t="str">
        <f t="shared" ca="1" si="693"/>
        <v/>
      </c>
      <c r="AQ1523" s="161">
        <f t="shared" ca="1" si="699"/>
        <v>1</v>
      </c>
      <c r="AR1523" s="161" t="str">
        <f t="shared" ca="1" si="694"/>
        <v/>
      </c>
      <c r="AS1523" s="161">
        <f t="shared" ca="1" si="695"/>
        <v>1</v>
      </c>
      <c r="AT1523" s="159" t="str">
        <f t="shared" ca="1" si="704"/>
        <v/>
      </c>
      <c r="AU1523" s="210">
        <f t="shared" ca="1" si="679"/>
        <v>14</v>
      </c>
      <c r="AV1523" s="209"/>
      <c r="AW1523" s="204">
        <f t="shared" si="696"/>
        <v>20306.916666666631</v>
      </c>
      <c r="AX1523" s="159"/>
      <c r="AZ1523" s="159"/>
      <c r="BM1523" s="207"/>
      <c r="BN1523" s="212"/>
      <c r="BP1523" s="209"/>
      <c r="BQ1523" s="211"/>
      <c r="BR1523" s="211"/>
      <c r="BS1523" s="211"/>
      <c r="BT1523" s="211"/>
      <c r="BU1523" s="211"/>
      <c r="BV1523" s="211"/>
      <c r="BW1523" s="211"/>
      <c r="BX1523" s="211"/>
      <c r="BY1523" s="211"/>
      <c r="BZ1523" s="211"/>
      <c r="CA1523" s="209"/>
      <c r="CB1523" s="224"/>
      <c r="CC1523" s="204"/>
      <c r="CD1523" s="204"/>
      <c r="CE1523" s="204"/>
      <c r="CF1523" s="211"/>
      <c r="CG1523" s="211"/>
      <c r="CI1523" s="209"/>
      <c r="CJ1523" s="209"/>
    </row>
    <row r="1524" spans="9:88">
      <c r="I1524" s="221">
        <f t="shared" si="700"/>
        <v>320</v>
      </c>
      <c r="J1524" s="159">
        <f>'v-t_chart'!C1521</f>
        <v>85.8</v>
      </c>
      <c r="K1524" s="204">
        <f t="shared" ca="1" si="678"/>
        <v>251.30819999999997</v>
      </c>
      <c r="L1524" s="205" t="b">
        <f>IF('Input&amp;Output'!$C$3=10,phase_chart!C1521,IF('Input&amp;Output'!$C$3=21,phase_chart!G1521,IF('Input&amp;Output'!$C$3=22,phase_chart!K1521,IF('Input&amp;Output'!$C$3=31,phase_chart!O1521,IF('Input&amp;Output'!$C$3=32,phase_chart!S1521,"")))))</f>
        <v>0</v>
      </c>
      <c r="M1524" s="206" t="b">
        <f>IF('Input&amp;Output'!$C$3=10,phase_chart!D1521,IF('Input&amp;Output'!$C$3=21,phase_chart!H1521,IF('Input&amp;Output'!$C$3=22,phase_chart!L1521,IF('Input&amp;Output'!$C$3=31,phase_chart!P1521,IF('Input&amp;Output'!$C$3=32,phase_chart!T1521,"")))))</f>
        <v>0</v>
      </c>
      <c r="N1524" s="205" t="b">
        <f>IF('Input&amp;Output'!$C$3=10,phase_chart!E1521,IF('Input&amp;Output'!$C$3=21,phase_chart!I1521,IF('Input&amp;Output'!$C$3=22,phase_chart!M1521,IF('Input&amp;Output'!$C$3=31,phase_chart!Q1521,IF('Input&amp;Output'!$C$3=32,phase_chart!U1521,"")))))</f>
        <v>1</v>
      </c>
      <c r="P1524" s="159">
        <f ca="1">IF(NOT($J1524=0),IF($J1524&lt;IF($P1523=0,0,VLOOKUP(P1523,tbL!$M$37:$Q$43,IF(L1524=TRUE,2,4))),IF($J1524&gt;=VLOOKUP(P1523,tbL!$M$37:$Q$43,IF(L1524=TRUE,3,5)),$P1523,IF(AND(L1523=TRUE,L1524=TRUE),$P1523,$P1523-1)),IF(AND(L1524=TRUE,J1524=VLOOKUP(P1523,tbL!$M$37:$Q$43,IF(L1524=TRUE,2,4))),P1523,IF($P1523+1&gt;$C$12,$C$12,$P1523+1))),0)</f>
        <v>1</v>
      </c>
      <c r="Q1524" s="159">
        <f t="shared" ca="1" si="680"/>
        <v>1</v>
      </c>
      <c r="R1524" s="207">
        <f t="shared" si="697"/>
        <v>0</v>
      </c>
      <c r="S1524" s="208"/>
      <c r="T1524" s="159">
        <f t="shared" si="698"/>
        <v>0</v>
      </c>
      <c r="U1524" s="209" t="str">
        <f ca="1">IF(AND(T1524=-1,N1524=TRUE),"*",IF(AND(U1523="*",N1524=TRUE),"*",IF(AND(AND(L1524=TRUE,U1523="*"),J1524&lt;VLOOKUP(V1523+1,tbL!$M$38:$O$43,3)),"*","")))</f>
        <v/>
      </c>
      <c r="V1524" s="204">
        <f t="shared" ca="1" si="681"/>
        <v>1</v>
      </c>
      <c r="Y1524" s="159" t="str">
        <f t="shared" ca="1" si="682"/>
        <v/>
      </c>
      <c r="Z1524" s="159" t="str">
        <f t="shared" si="683"/>
        <v/>
      </c>
      <c r="AA1524" s="159">
        <f t="shared" ca="1" si="703"/>
        <v>1</v>
      </c>
      <c r="AC1524" s="161" t="str">
        <f t="shared" ca="1" si="684"/>
        <v/>
      </c>
      <c r="AD1524" s="161">
        <f t="shared" ca="1" si="685"/>
        <v>1</v>
      </c>
      <c r="AE1524" s="161" t="str">
        <f t="shared" ca="1" si="705"/>
        <v/>
      </c>
      <c r="AF1524" s="161">
        <f t="shared" ca="1" si="686"/>
        <v>1</v>
      </c>
      <c r="AG1524" s="161" t="str">
        <f t="shared" ca="1" si="687"/>
        <v/>
      </c>
      <c r="AH1524" s="161">
        <f t="shared" ca="1" si="688"/>
        <v>1</v>
      </c>
      <c r="AI1524" s="161" t="str">
        <f t="shared" ca="1" si="689"/>
        <v/>
      </c>
      <c r="AJ1524" s="161">
        <f t="shared" ca="1" si="690"/>
        <v>1</v>
      </c>
      <c r="AL1524" s="161" t="str">
        <f t="shared" ca="1" si="691"/>
        <v/>
      </c>
      <c r="AM1524" s="161">
        <f t="shared" ca="1" si="702"/>
        <v>1</v>
      </c>
      <c r="AN1524" s="161" t="str">
        <f t="shared" ca="1" si="692"/>
        <v/>
      </c>
      <c r="AO1524" s="161">
        <f t="shared" ca="1" si="701"/>
        <v>1</v>
      </c>
      <c r="AP1524" s="161" t="str">
        <f t="shared" ca="1" si="693"/>
        <v/>
      </c>
      <c r="AQ1524" s="161">
        <f t="shared" ca="1" si="699"/>
        <v>1</v>
      </c>
      <c r="AR1524" s="161" t="str">
        <f t="shared" ca="1" si="694"/>
        <v/>
      </c>
      <c r="AS1524" s="161">
        <f t="shared" ca="1" si="695"/>
        <v>1</v>
      </c>
      <c r="AT1524" s="159" t="str">
        <f t="shared" ca="1" si="704"/>
        <v/>
      </c>
      <c r="AU1524" s="210">
        <f t="shared" ca="1" si="679"/>
        <v>14</v>
      </c>
      <c r="AV1524" s="209"/>
      <c r="AW1524" s="204">
        <f t="shared" si="696"/>
        <v>20330.749999999964</v>
      </c>
      <c r="AX1524" s="159"/>
      <c r="AZ1524" s="159"/>
      <c r="BM1524" s="207"/>
      <c r="BN1524" s="212"/>
      <c r="BP1524" s="209"/>
      <c r="BQ1524" s="211"/>
      <c r="BR1524" s="211"/>
      <c r="BS1524" s="211"/>
      <c r="BT1524" s="211"/>
      <c r="BU1524" s="211"/>
      <c r="BV1524" s="211"/>
      <c r="BW1524" s="211"/>
      <c r="BX1524" s="211"/>
      <c r="BY1524" s="211"/>
      <c r="BZ1524" s="211"/>
      <c r="CA1524" s="209"/>
      <c r="CB1524" s="224"/>
      <c r="CC1524" s="204"/>
      <c r="CD1524" s="204"/>
      <c r="CE1524" s="204"/>
      <c r="CF1524" s="211"/>
      <c r="CG1524" s="211"/>
      <c r="CI1524" s="209"/>
      <c r="CJ1524" s="209"/>
    </row>
    <row r="1525" spans="9:88">
      <c r="I1525" s="221">
        <f t="shared" si="700"/>
        <v>321</v>
      </c>
      <c r="J1525" s="159">
        <f>'v-t_chart'!C1522</f>
        <v>85.7</v>
      </c>
      <c r="K1525" s="204">
        <f t="shared" ca="1" si="678"/>
        <v>251.0153</v>
      </c>
      <c r="L1525" s="205" t="b">
        <f>IF('Input&amp;Output'!$C$3=10,phase_chart!C1522,IF('Input&amp;Output'!$C$3=21,phase_chart!G1522,IF('Input&amp;Output'!$C$3=22,phase_chart!K1522,IF('Input&amp;Output'!$C$3=31,phase_chart!O1522,IF('Input&amp;Output'!$C$3=32,phase_chart!S1522,"")))))</f>
        <v>0</v>
      </c>
      <c r="M1525" s="206" t="b">
        <f>IF('Input&amp;Output'!$C$3=10,phase_chart!D1522,IF('Input&amp;Output'!$C$3=21,phase_chart!H1522,IF('Input&amp;Output'!$C$3=22,phase_chart!L1522,IF('Input&amp;Output'!$C$3=31,phase_chart!P1522,IF('Input&amp;Output'!$C$3=32,phase_chart!T1522,"")))))</f>
        <v>0</v>
      </c>
      <c r="N1525" s="205" t="b">
        <f>IF('Input&amp;Output'!$C$3=10,phase_chart!E1522,IF('Input&amp;Output'!$C$3=21,phase_chart!I1522,IF('Input&amp;Output'!$C$3=22,phase_chart!M1522,IF('Input&amp;Output'!$C$3=31,phase_chart!Q1522,IF('Input&amp;Output'!$C$3=32,phase_chart!U1522,"")))))</f>
        <v>1</v>
      </c>
      <c r="P1525" s="159">
        <f ca="1">IF(NOT($J1525=0),IF($J1525&lt;IF($P1524=0,0,VLOOKUP(P1524,tbL!$M$37:$Q$43,IF(L1525=TRUE,2,4))),IF($J1525&gt;=VLOOKUP(P1524,tbL!$M$37:$Q$43,IF(L1525=TRUE,3,5)),$P1524,IF(AND(L1524=TRUE,L1525=TRUE),$P1524,$P1524-1)),IF(AND(L1525=TRUE,J1525=VLOOKUP(P1524,tbL!$M$37:$Q$43,IF(L1525=TRUE,2,4))),P1524,IF($P1524+1&gt;$C$12,$C$12,$P1524+1))),0)</f>
        <v>1</v>
      </c>
      <c r="Q1525" s="159">
        <f t="shared" ca="1" si="680"/>
        <v>1</v>
      </c>
      <c r="R1525" s="207">
        <f t="shared" si="697"/>
        <v>0</v>
      </c>
      <c r="S1525" s="208"/>
      <c r="T1525" s="159">
        <f t="shared" si="698"/>
        <v>0</v>
      </c>
      <c r="U1525" s="209" t="str">
        <f ca="1">IF(AND(T1525=-1,N1525=TRUE),"*",IF(AND(U1524="*",N1525=TRUE),"*",IF(AND(AND(L1525=TRUE,U1524="*"),J1525&lt;VLOOKUP(V1524+1,tbL!$M$38:$O$43,3)),"*","")))</f>
        <v/>
      </c>
      <c r="V1525" s="204">
        <f t="shared" ca="1" si="681"/>
        <v>1</v>
      </c>
      <c r="Y1525" s="159" t="str">
        <f t="shared" ca="1" si="682"/>
        <v/>
      </c>
      <c r="Z1525" s="159" t="str">
        <f t="shared" si="683"/>
        <v/>
      </c>
      <c r="AA1525" s="159">
        <f t="shared" ca="1" si="703"/>
        <v>1</v>
      </c>
      <c r="AC1525" s="161" t="str">
        <f t="shared" ca="1" si="684"/>
        <v/>
      </c>
      <c r="AD1525" s="161">
        <f t="shared" ca="1" si="685"/>
        <v>1</v>
      </c>
      <c r="AE1525" s="161" t="str">
        <f t="shared" ca="1" si="705"/>
        <v/>
      </c>
      <c r="AF1525" s="161">
        <f t="shared" ca="1" si="686"/>
        <v>1</v>
      </c>
      <c r="AG1525" s="161" t="str">
        <f t="shared" ca="1" si="687"/>
        <v/>
      </c>
      <c r="AH1525" s="161">
        <f t="shared" ca="1" si="688"/>
        <v>1</v>
      </c>
      <c r="AI1525" s="161" t="str">
        <f t="shared" ca="1" si="689"/>
        <v/>
      </c>
      <c r="AJ1525" s="161">
        <f t="shared" ca="1" si="690"/>
        <v>1</v>
      </c>
      <c r="AL1525" s="161" t="str">
        <f t="shared" ca="1" si="691"/>
        <v/>
      </c>
      <c r="AM1525" s="161">
        <f t="shared" ca="1" si="702"/>
        <v>1</v>
      </c>
      <c r="AN1525" s="161" t="str">
        <f t="shared" ca="1" si="692"/>
        <v/>
      </c>
      <c r="AO1525" s="161">
        <f t="shared" ca="1" si="701"/>
        <v>1</v>
      </c>
      <c r="AP1525" s="161" t="str">
        <f t="shared" ca="1" si="693"/>
        <v/>
      </c>
      <c r="AQ1525" s="161">
        <f t="shared" ca="1" si="699"/>
        <v>1</v>
      </c>
      <c r="AR1525" s="161" t="str">
        <f t="shared" ca="1" si="694"/>
        <v/>
      </c>
      <c r="AS1525" s="161">
        <f t="shared" ca="1" si="695"/>
        <v>1</v>
      </c>
      <c r="AT1525" s="159" t="str">
        <f t="shared" ca="1" si="704"/>
        <v/>
      </c>
      <c r="AU1525" s="210">
        <f t="shared" ca="1" si="679"/>
        <v>14</v>
      </c>
      <c r="AV1525" s="209"/>
      <c r="AW1525" s="204">
        <f t="shared" si="696"/>
        <v>20354.555555555518</v>
      </c>
      <c r="AX1525" s="159"/>
      <c r="AZ1525" s="159"/>
      <c r="BM1525" s="207"/>
      <c r="BN1525" s="212"/>
      <c r="BP1525" s="209"/>
      <c r="BQ1525" s="211"/>
      <c r="BR1525" s="211"/>
      <c r="BS1525" s="211"/>
      <c r="BT1525" s="211"/>
      <c r="BU1525" s="211"/>
      <c r="BV1525" s="211"/>
      <c r="BW1525" s="211"/>
      <c r="BX1525" s="211"/>
      <c r="BY1525" s="211"/>
      <c r="BZ1525" s="211"/>
      <c r="CA1525" s="209"/>
      <c r="CB1525" s="224"/>
      <c r="CC1525" s="204"/>
      <c r="CD1525" s="204"/>
      <c r="CE1525" s="204"/>
      <c r="CF1525" s="211"/>
      <c r="CG1525" s="211"/>
      <c r="CI1525" s="209"/>
      <c r="CJ1525" s="209"/>
    </row>
    <row r="1526" spans="9:88">
      <c r="I1526" s="221">
        <f t="shared" si="700"/>
        <v>322</v>
      </c>
      <c r="J1526" s="159">
        <f>'v-t_chart'!C1523</f>
        <v>85.7</v>
      </c>
      <c r="K1526" s="204">
        <f t="shared" ca="1" si="678"/>
        <v>251.0153</v>
      </c>
      <c r="L1526" s="205" t="b">
        <f>IF('Input&amp;Output'!$C$3=10,phase_chart!C1523,IF('Input&amp;Output'!$C$3=21,phase_chart!G1523,IF('Input&amp;Output'!$C$3=22,phase_chart!K1523,IF('Input&amp;Output'!$C$3=31,phase_chart!O1523,IF('Input&amp;Output'!$C$3=32,phase_chart!S1523,"")))))</f>
        <v>0</v>
      </c>
      <c r="M1526" s="206" t="b">
        <f>IF('Input&amp;Output'!$C$3=10,phase_chart!D1523,IF('Input&amp;Output'!$C$3=21,phase_chart!H1523,IF('Input&amp;Output'!$C$3=22,phase_chart!L1523,IF('Input&amp;Output'!$C$3=31,phase_chart!P1523,IF('Input&amp;Output'!$C$3=32,phase_chart!T1523,"")))))</f>
        <v>0</v>
      </c>
      <c r="N1526" s="205" t="b">
        <f>IF('Input&amp;Output'!$C$3=10,phase_chart!E1523,IF('Input&amp;Output'!$C$3=21,phase_chart!I1523,IF('Input&amp;Output'!$C$3=22,phase_chart!M1523,IF('Input&amp;Output'!$C$3=31,phase_chart!Q1523,IF('Input&amp;Output'!$C$3=32,phase_chart!U1523,"")))))</f>
        <v>1</v>
      </c>
      <c r="P1526" s="159">
        <f ca="1">IF(NOT($J1526=0),IF($J1526&lt;IF($P1525=0,0,VLOOKUP(P1525,tbL!$M$37:$Q$43,IF(L1526=TRUE,2,4))),IF($J1526&gt;=VLOOKUP(P1525,tbL!$M$37:$Q$43,IF(L1526=TRUE,3,5)),$P1525,IF(AND(L1525=TRUE,L1526=TRUE),$P1525,$P1525-1)),IF(AND(L1526=TRUE,J1526=VLOOKUP(P1525,tbL!$M$37:$Q$43,IF(L1526=TRUE,2,4))),P1525,IF($P1525+1&gt;$C$12,$C$12,$P1525+1))),0)</f>
        <v>1</v>
      </c>
      <c r="Q1526" s="159">
        <f t="shared" ca="1" si="680"/>
        <v>1</v>
      </c>
      <c r="R1526" s="207">
        <f t="shared" si="697"/>
        <v>0</v>
      </c>
      <c r="S1526" s="208"/>
      <c r="T1526" s="159">
        <f t="shared" si="698"/>
        <v>0</v>
      </c>
      <c r="U1526" s="209" t="str">
        <f ca="1">IF(AND(T1526=-1,N1526=TRUE),"*",IF(AND(U1525="*",N1526=TRUE),"*",IF(AND(AND(L1526=TRUE,U1525="*"),J1526&lt;VLOOKUP(V1525+1,tbL!$M$38:$O$43,3)),"*","")))</f>
        <v/>
      </c>
      <c r="V1526" s="204">
        <f t="shared" ca="1" si="681"/>
        <v>1</v>
      </c>
      <c r="Y1526" s="159" t="str">
        <f t="shared" ca="1" si="682"/>
        <v/>
      </c>
      <c r="Z1526" s="159" t="str">
        <f t="shared" si="683"/>
        <v/>
      </c>
      <c r="AA1526" s="159">
        <f t="shared" ca="1" si="703"/>
        <v>1</v>
      </c>
      <c r="AC1526" s="161" t="str">
        <f t="shared" ca="1" si="684"/>
        <v/>
      </c>
      <c r="AD1526" s="161">
        <f t="shared" ca="1" si="685"/>
        <v>1</v>
      </c>
      <c r="AE1526" s="161" t="str">
        <f t="shared" ca="1" si="705"/>
        <v/>
      </c>
      <c r="AF1526" s="161">
        <f t="shared" ca="1" si="686"/>
        <v>1</v>
      </c>
      <c r="AG1526" s="161" t="str">
        <f t="shared" ca="1" si="687"/>
        <v/>
      </c>
      <c r="AH1526" s="161">
        <f t="shared" ca="1" si="688"/>
        <v>1</v>
      </c>
      <c r="AI1526" s="161" t="str">
        <f t="shared" ca="1" si="689"/>
        <v/>
      </c>
      <c r="AJ1526" s="161">
        <f t="shared" ca="1" si="690"/>
        <v>1</v>
      </c>
      <c r="AL1526" s="161" t="str">
        <f t="shared" ca="1" si="691"/>
        <v/>
      </c>
      <c r="AM1526" s="161">
        <f t="shared" ca="1" si="702"/>
        <v>1</v>
      </c>
      <c r="AN1526" s="161" t="str">
        <f t="shared" ca="1" si="692"/>
        <v/>
      </c>
      <c r="AO1526" s="161">
        <f t="shared" ca="1" si="701"/>
        <v>1</v>
      </c>
      <c r="AP1526" s="161" t="str">
        <f t="shared" ca="1" si="693"/>
        <v/>
      </c>
      <c r="AQ1526" s="161">
        <f t="shared" ca="1" si="699"/>
        <v>1</v>
      </c>
      <c r="AR1526" s="161" t="str">
        <f t="shared" ca="1" si="694"/>
        <v/>
      </c>
      <c r="AS1526" s="161">
        <f t="shared" ca="1" si="695"/>
        <v>1</v>
      </c>
      <c r="AT1526" s="159" t="str">
        <f t="shared" ca="1" si="704"/>
        <v/>
      </c>
      <c r="AU1526" s="210">
        <f t="shared" ca="1" si="679"/>
        <v>14</v>
      </c>
      <c r="AV1526" s="209"/>
      <c r="AW1526" s="204">
        <f t="shared" si="696"/>
        <v>20378.361111111073</v>
      </c>
      <c r="AX1526" s="159"/>
      <c r="AZ1526" s="159"/>
      <c r="BM1526" s="207"/>
      <c r="BN1526" s="212"/>
      <c r="BP1526" s="209"/>
      <c r="BQ1526" s="211"/>
      <c r="BR1526" s="211"/>
      <c r="BS1526" s="211"/>
      <c r="BT1526" s="211"/>
      <c r="BU1526" s="211"/>
      <c r="BV1526" s="211"/>
      <c r="BW1526" s="211"/>
      <c r="BX1526" s="211"/>
      <c r="BY1526" s="211"/>
      <c r="BZ1526" s="211"/>
      <c r="CA1526" s="209"/>
      <c r="CB1526" s="224"/>
      <c r="CC1526" s="204"/>
      <c r="CD1526" s="204"/>
      <c r="CE1526" s="204"/>
      <c r="CF1526" s="211"/>
      <c r="CG1526" s="211"/>
      <c r="CI1526" s="209"/>
      <c r="CJ1526" s="209"/>
    </row>
    <row r="1527" spans="9:88">
      <c r="I1527" s="221">
        <f t="shared" si="700"/>
        <v>323</v>
      </c>
      <c r="J1527" s="159">
        <f>'v-t_chart'!C1524</f>
        <v>86</v>
      </c>
      <c r="K1527" s="204">
        <f t="shared" ca="1" si="678"/>
        <v>251.89399999999998</v>
      </c>
      <c r="L1527" s="205" t="b">
        <f>IF('Input&amp;Output'!$C$3=10,phase_chart!C1524,IF('Input&amp;Output'!$C$3=21,phase_chart!G1524,IF('Input&amp;Output'!$C$3=22,phase_chart!K1524,IF('Input&amp;Output'!$C$3=31,phase_chart!O1524,IF('Input&amp;Output'!$C$3=32,phase_chart!S1524,"")))))</f>
        <v>0</v>
      </c>
      <c r="M1527" s="206" t="b">
        <f>IF('Input&amp;Output'!$C$3=10,phase_chart!D1524,IF('Input&amp;Output'!$C$3=21,phase_chart!H1524,IF('Input&amp;Output'!$C$3=22,phase_chart!L1524,IF('Input&amp;Output'!$C$3=31,phase_chart!P1524,IF('Input&amp;Output'!$C$3=32,phase_chart!T1524,"")))))</f>
        <v>1</v>
      </c>
      <c r="N1527" s="205" t="b">
        <f>IF('Input&amp;Output'!$C$3=10,phase_chart!E1524,IF('Input&amp;Output'!$C$3=21,phase_chart!I1524,IF('Input&amp;Output'!$C$3=22,phase_chart!M1524,IF('Input&amp;Output'!$C$3=31,phase_chart!Q1524,IF('Input&amp;Output'!$C$3=32,phase_chart!U1524,"")))))</f>
        <v>0</v>
      </c>
      <c r="P1527" s="159">
        <f ca="1">IF(NOT($J1527=0),IF($J1527&lt;IF($P1526=0,0,VLOOKUP(P1526,tbL!$M$37:$Q$43,IF(L1527=TRUE,2,4))),IF($J1527&gt;=VLOOKUP(P1526,tbL!$M$37:$Q$43,IF(L1527=TRUE,3,5)),$P1526,IF(AND(L1526=TRUE,L1527=TRUE),$P1526,$P1526-1)),IF(AND(L1527=TRUE,J1527=VLOOKUP(P1526,tbL!$M$37:$Q$43,IF(L1527=TRUE,2,4))),P1526,IF($P1526+1&gt;$C$12,$C$12,$P1526+1))),0)</f>
        <v>1</v>
      </c>
      <c r="Q1527" s="159">
        <f t="shared" ca="1" si="680"/>
        <v>1</v>
      </c>
      <c r="R1527" s="207">
        <f t="shared" si="697"/>
        <v>0</v>
      </c>
      <c r="S1527" s="208"/>
      <c r="T1527" s="159">
        <f t="shared" si="698"/>
        <v>0</v>
      </c>
      <c r="U1527" s="209" t="str">
        <f ca="1">IF(AND(T1527=-1,N1527=TRUE),"*",IF(AND(U1526="*",N1527=TRUE),"*",IF(AND(AND(L1527=TRUE,U1526="*"),J1527&lt;VLOOKUP(V1526+1,tbL!$M$38:$O$43,3)),"*","")))</f>
        <v/>
      </c>
      <c r="V1527" s="204">
        <f t="shared" ca="1" si="681"/>
        <v>1</v>
      </c>
      <c r="Y1527" s="159" t="str">
        <f t="shared" ca="1" si="682"/>
        <v/>
      </c>
      <c r="Z1527" s="159" t="str">
        <f t="shared" si="683"/>
        <v/>
      </c>
      <c r="AA1527" s="159">
        <f t="shared" ca="1" si="703"/>
        <v>1</v>
      </c>
      <c r="AC1527" s="161" t="str">
        <f t="shared" ca="1" si="684"/>
        <v/>
      </c>
      <c r="AD1527" s="161">
        <f t="shared" ca="1" si="685"/>
        <v>1</v>
      </c>
      <c r="AE1527" s="161" t="str">
        <f t="shared" ca="1" si="705"/>
        <v/>
      </c>
      <c r="AF1527" s="161">
        <f t="shared" ca="1" si="686"/>
        <v>1</v>
      </c>
      <c r="AG1527" s="161" t="str">
        <f t="shared" ca="1" si="687"/>
        <v/>
      </c>
      <c r="AH1527" s="161">
        <f t="shared" ca="1" si="688"/>
        <v>1</v>
      </c>
      <c r="AI1527" s="161" t="str">
        <f t="shared" ca="1" si="689"/>
        <v/>
      </c>
      <c r="AJ1527" s="161">
        <f t="shared" ca="1" si="690"/>
        <v>1</v>
      </c>
      <c r="AL1527" s="161" t="str">
        <f t="shared" ca="1" si="691"/>
        <v/>
      </c>
      <c r="AM1527" s="161">
        <f t="shared" ca="1" si="702"/>
        <v>1</v>
      </c>
      <c r="AN1527" s="161" t="str">
        <f t="shared" ca="1" si="692"/>
        <v/>
      </c>
      <c r="AO1527" s="161">
        <f t="shared" ca="1" si="701"/>
        <v>1</v>
      </c>
      <c r="AP1527" s="161" t="str">
        <f t="shared" ca="1" si="693"/>
        <v/>
      </c>
      <c r="AQ1527" s="161">
        <f t="shared" ca="1" si="699"/>
        <v>1</v>
      </c>
      <c r="AR1527" s="161" t="str">
        <f t="shared" ca="1" si="694"/>
        <v/>
      </c>
      <c r="AS1527" s="161">
        <f t="shared" ca="1" si="695"/>
        <v>1</v>
      </c>
      <c r="AT1527" s="159" t="str">
        <f t="shared" ca="1" si="704"/>
        <v/>
      </c>
      <c r="AU1527" s="210">
        <f t="shared" ca="1" si="679"/>
        <v>14</v>
      </c>
      <c r="AV1527" s="209"/>
      <c r="AW1527" s="204">
        <f t="shared" si="696"/>
        <v>20402.249999999964</v>
      </c>
      <c r="AX1527" s="159"/>
      <c r="AZ1527" s="159"/>
      <c r="BM1527" s="207"/>
      <c r="BN1527" s="212"/>
      <c r="BP1527" s="209"/>
      <c r="BQ1527" s="211"/>
      <c r="BR1527" s="211"/>
      <c r="BS1527" s="211"/>
      <c r="BT1527" s="211"/>
      <c r="BU1527" s="211"/>
      <c r="BV1527" s="211"/>
      <c r="BW1527" s="211"/>
      <c r="BX1527" s="211"/>
      <c r="BY1527" s="211"/>
      <c r="BZ1527" s="211"/>
      <c r="CA1527" s="209"/>
      <c r="CB1527" s="224"/>
      <c r="CC1527" s="204"/>
      <c r="CD1527" s="204"/>
      <c r="CE1527" s="204"/>
      <c r="CF1527" s="211"/>
      <c r="CG1527" s="211"/>
      <c r="CI1527" s="209"/>
      <c r="CJ1527" s="209"/>
    </row>
    <row r="1528" spans="9:88">
      <c r="I1528" s="221">
        <f t="shared" si="700"/>
        <v>324</v>
      </c>
      <c r="J1528" s="159">
        <f>'v-t_chart'!C1525</f>
        <v>86.7</v>
      </c>
      <c r="K1528" s="204">
        <f t="shared" ca="1" si="678"/>
        <v>253.9443</v>
      </c>
      <c r="L1528" s="205" t="b">
        <f>IF('Input&amp;Output'!$C$3=10,phase_chart!C1525,IF('Input&amp;Output'!$C$3=21,phase_chart!G1525,IF('Input&amp;Output'!$C$3=22,phase_chart!K1525,IF('Input&amp;Output'!$C$3=31,phase_chart!O1525,IF('Input&amp;Output'!$C$3=32,phase_chart!S1525,"")))))</f>
        <v>0</v>
      </c>
      <c r="M1528" s="206" t="b">
        <f>IF('Input&amp;Output'!$C$3=10,phase_chart!D1525,IF('Input&amp;Output'!$C$3=21,phase_chart!H1525,IF('Input&amp;Output'!$C$3=22,phase_chart!L1525,IF('Input&amp;Output'!$C$3=31,phase_chart!P1525,IF('Input&amp;Output'!$C$3=32,phase_chart!T1525,"")))))</f>
        <v>1</v>
      </c>
      <c r="N1528" s="205" t="b">
        <f>IF('Input&amp;Output'!$C$3=10,phase_chart!E1525,IF('Input&amp;Output'!$C$3=21,phase_chart!I1525,IF('Input&amp;Output'!$C$3=22,phase_chart!M1525,IF('Input&amp;Output'!$C$3=31,phase_chart!Q1525,IF('Input&amp;Output'!$C$3=32,phase_chart!U1525,"")))))</f>
        <v>0</v>
      </c>
      <c r="P1528" s="159">
        <f ca="1">IF(NOT($J1528=0),IF($J1528&lt;IF($P1527=0,0,VLOOKUP(P1527,tbL!$M$37:$Q$43,IF(L1528=TRUE,2,4))),IF($J1528&gt;=VLOOKUP(P1527,tbL!$M$37:$Q$43,IF(L1528=TRUE,3,5)),$P1527,IF(AND(L1527=TRUE,L1528=TRUE),$P1527,$P1527-1)),IF(AND(L1528=TRUE,J1528=VLOOKUP(P1527,tbL!$M$37:$Q$43,IF(L1528=TRUE,2,4))),P1527,IF($P1527+1&gt;$C$12,$C$12,$P1527+1))),0)</f>
        <v>1</v>
      </c>
      <c r="Q1528" s="159">
        <f t="shared" ca="1" si="680"/>
        <v>1</v>
      </c>
      <c r="R1528" s="207">
        <f t="shared" si="697"/>
        <v>0</v>
      </c>
      <c r="S1528" s="208"/>
      <c r="T1528" s="159">
        <f t="shared" si="698"/>
        <v>0</v>
      </c>
      <c r="U1528" s="209" t="str">
        <f ca="1">IF(AND(T1528=-1,N1528=TRUE),"*",IF(AND(U1527="*",N1528=TRUE),"*",IF(AND(AND(L1528=TRUE,U1527="*"),J1528&lt;VLOOKUP(V1527+1,tbL!$M$38:$O$43,3)),"*","")))</f>
        <v/>
      </c>
      <c r="V1528" s="204">
        <f t="shared" ca="1" si="681"/>
        <v>1</v>
      </c>
      <c r="Y1528" s="159" t="str">
        <f t="shared" ca="1" si="682"/>
        <v/>
      </c>
      <c r="Z1528" s="159" t="str">
        <f t="shared" si="683"/>
        <v/>
      </c>
      <c r="AA1528" s="159">
        <f t="shared" ca="1" si="703"/>
        <v>1</v>
      </c>
      <c r="AC1528" s="161" t="str">
        <f t="shared" ca="1" si="684"/>
        <v/>
      </c>
      <c r="AD1528" s="161">
        <f t="shared" ca="1" si="685"/>
        <v>1</v>
      </c>
      <c r="AE1528" s="161" t="str">
        <f t="shared" ca="1" si="705"/>
        <v/>
      </c>
      <c r="AF1528" s="161">
        <f t="shared" ca="1" si="686"/>
        <v>1</v>
      </c>
      <c r="AG1528" s="161" t="str">
        <f t="shared" ca="1" si="687"/>
        <v/>
      </c>
      <c r="AH1528" s="161">
        <f t="shared" ca="1" si="688"/>
        <v>1</v>
      </c>
      <c r="AI1528" s="161" t="str">
        <f t="shared" ca="1" si="689"/>
        <v/>
      </c>
      <c r="AJ1528" s="161">
        <f t="shared" ca="1" si="690"/>
        <v>1</v>
      </c>
      <c r="AL1528" s="161" t="str">
        <f t="shared" ca="1" si="691"/>
        <v/>
      </c>
      <c r="AM1528" s="161">
        <f t="shared" ca="1" si="702"/>
        <v>1</v>
      </c>
      <c r="AN1528" s="161" t="str">
        <f t="shared" ca="1" si="692"/>
        <v/>
      </c>
      <c r="AO1528" s="161">
        <f t="shared" ca="1" si="701"/>
        <v>1</v>
      </c>
      <c r="AP1528" s="161" t="str">
        <f t="shared" ca="1" si="693"/>
        <v/>
      </c>
      <c r="AQ1528" s="161">
        <f t="shared" ca="1" si="699"/>
        <v>1</v>
      </c>
      <c r="AR1528" s="161" t="str">
        <f t="shared" ca="1" si="694"/>
        <v/>
      </c>
      <c r="AS1528" s="161">
        <f t="shared" ca="1" si="695"/>
        <v>1</v>
      </c>
      <c r="AT1528" s="159" t="str">
        <f t="shared" ca="1" si="704"/>
        <v/>
      </c>
      <c r="AU1528" s="210">
        <f t="shared" ca="1" si="679"/>
        <v>14</v>
      </c>
      <c r="AV1528" s="209"/>
      <c r="AW1528" s="204">
        <f t="shared" si="696"/>
        <v>20426.333333333296</v>
      </c>
      <c r="AX1528" s="159"/>
      <c r="AZ1528" s="159"/>
      <c r="BM1528" s="207"/>
      <c r="BN1528" s="212"/>
      <c r="BP1528" s="209"/>
      <c r="BQ1528" s="211"/>
      <c r="BR1528" s="211"/>
      <c r="BS1528" s="211"/>
      <c r="BT1528" s="211"/>
      <c r="BU1528" s="211"/>
      <c r="BV1528" s="211"/>
      <c r="BW1528" s="211"/>
      <c r="BX1528" s="211"/>
      <c r="BY1528" s="211"/>
      <c r="BZ1528" s="211"/>
      <c r="CA1528" s="209"/>
      <c r="CB1528" s="224"/>
      <c r="CC1528" s="204"/>
      <c r="CD1528" s="204"/>
      <c r="CE1528" s="204"/>
      <c r="CF1528" s="211"/>
      <c r="CG1528" s="211"/>
      <c r="CI1528" s="209"/>
      <c r="CJ1528" s="209"/>
    </row>
    <row r="1529" spans="9:88">
      <c r="I1529" s="221">
        <f t="shared" si="700"/>
        <v>325</v>
      </c>
      <c r="J1529" s="159">
        <f>'v-t_chart'!C1526</f>
        <v>87.8</v>
      </c>
      <c r="K1529" s="204">
        <f t="shared" ca="1" si="678"/>
        <v>257.1662</v>
      </c>
      <c r="L1529" s="205" t="b">
        <f>IF('Input&amp;Output'!$C$3=10,phase_chart!C1526,IF('Input&amp;Output'!$C$3=21,phase_chart!G1526,IF('Input&amp;Output'!$C$3=22,phase_chart!K1526,IF('Input&amp;Output'!$C$3=31,phase_chart!O1526,IF('Input&amp;Output'!$C$3=32,phase_chart!S1526,"")))))</f>
        <v>0</v>
      </c>
      <c r="M1529" s="206" t="b">
        <f>IF('Input&amp;Output'!$C$3=10,phase_chart!D1526,IF('Input&amp;Output'!$C$3=21,phase_chart!H1526,IF('Input&amp;Output'!$C$3=22,phase_chart!L1526,IF('Input&amp;Output'!$C$3=31,phase_chart!P1526,IF('Input&amp;Output'!$C$3=32,phase_chart!T1526,"")))))</f>
        <v>1</v>
      </c>
      <c r="N1529" s="205" t="b">
        <f>IF('Input&amp;Output'!$C$3=10,phase_chart!E1526,IF('Input&amp;Output'!$C$3=21,phase_chart!I1526,IF('Input&amp;Output'!$C$3=22,phase_chart!M1526,IF('Input&amp;Output'!$C$3=31,phase_chart!Q1526,IF('Input&amp;Output'!$C$3=32,phase_chart!U1526,"")))))</f>
        <v>0</v>
      </c>
      <c r="P1529" s="159">
        <f ca="1">IF(NOT($J1529=0),IF($J1529&lt;IF($P1528=0,0,VLOOKUP(P1528,tbL!$M$37:$Q$43,IF(L1529=TRUE,2,4))),IF($J1529&gt;=VLOOKUP(P1528,tbL!$M$37:$Q$43,IF(L1529=TRUE,3,5)),$P1528,IF(AND(L1528=TRUE,L1529=TRUE),$P1528,$P1528-1)),IF(AND(L1529=TRUE,J1529=VLOOKUP(P1528,tbL!$M$37:$Q$43,IF(L1529=TRUE,2,4))),P1528,IF($P1528+1&gt;$C$12,$C$12,$P1528+1))),0)</f>
        <v>1</v>
      </c>
      <c r="Q1529" s="159">
        <f t="shared" ca="1" si="680"/>
        <v>1</v>
      </c>
      <c r="R1529" s="207">
        <f t="shared" si="697"/>
        <v>0</v>
      </c>
      <c r="S1529" s="208"/>
      <c r="T1529" s="159">
        <f t="shared" si="698"/>
        <v>0</v>
      </c>
      <c r="U1529" s="209" t="str">
        <f ca="1">IF(AND(T1529=-1,N1529=TRUE),"*",IF(AND(U1528="*",N1529=TRUE),"*",IF(AND(AND(L1529=TRUE,U1528="*"),J1529&lt;VLOOKUP(V1528+1,tbL!$M$38:$O$43,3)),"*","")))</f>
        <v/>
      </c>
      <c r="V1529" s="204">
        <f t="shared" ca="1" si="681"/>
        <v>1</v>
      </c>
      <c r="Y1529" s="159" t="str">
        <f t="shared" ca="1" si="682"/>
        <v/>
      </c>
      <c r="Z1529" s="159" t="str">
        <f t="shared" si="683"/>
        <v/>
      </c>
      <c r="AA1529" s="159">
        <f t="shared" ca="1" si="703"/>
        <v>1</v>
      </c>
      <c r="AC1529" s="161" t="str">
        <f t="shared" ca="1" si="684"/>
        <v/>
      </c>
      <c r="AD1529" s="161">
        <f t="shared" ca="1" si="685"/>
        <v>1</v>
      </c>
      <c r="AE1529" s="161" t="str">
        <f t="shared" ca="1" si="705"/>
        <v/>
      </c>
      <c r="AF1529" s="161">
        <f t="shared" ca="1" si="686"/>
        <v>1</v>
      </c>
      <c r="AG1529" s="161" t="str">
        <f t="shared" ca="1" si="687"/>
        <v/>
      </c>
      <c r="AH1529" s="161">
        <f t="shared" ca="1" si="688"/>
        <v>1</v>
      </c>
      <c r="AI1529" s="161" t="str">
        <f t="shared" ca="1" si="689"/>
        <v/>
      </c>
      <c r="AJ1529" s="161">
        <f t="shared" ca="1" si="690"/>
        <v>1</v>
      </c>
      <c r="AL1529" s="161" t="str">
        <f t="shared" ca="1" si="691"/>
        <v/>
      </c>
      <c r="AM1529" s="161">
        <f t="shared" ca="1" si="702"/>
        <v>1</v>
      </c>
      <c r="AN1529" s="161" t="str">
        <f t="shared" ca="1" si="692"/>
        <v/>
      </c>
      <c r="AO1529" s="161">
        <f t="shared" ca="1" si="701"/>
        <v>1</v>
      </c>
      <c r="AP1529" s="161" t="str">
        <f t="shared" ca="1" si="693"/>
        <v/>
      </c>
      <c r="AQ1529" s="161">
        <f t="shared" ca="1" si="699"/>
        <v>1</v>
      </c>
      <c r="AR1529" s="161" t="str">
        <f t="shared" ca="1" si="694"/>
        <v/>
      </c>
      <c r="AS1529" s="161">
        <f t="shared" ca="1" si="695"/>
        <v>1</v>
      </c>
      <c r="AT1529" s="159" t="str">
        <f t="shared" ca="1" si="704"/>
        <v/>
      </c>
      <c r="AU1529" s="210">
        <f t="shared" ca="1" si="679"/>
        <v>14</v>
      </c>
      <c r="AV1529" s="209"/>
      <c r="AW1529" s="204">
        <f t="shared" si="696"/>
        <v>20450.722222222186</v>
      </c>
      <c r="AX1529" s="159"/>
      <c r="AZ1529" s="159"/>
      <c r="BM1529" s="207"/>
      <c r="BN1529" s="212"/>
      <c r="BP1529" s="209"/>
      <c r="BQ1529" s="211"/>
      <c r="BR1529" s="211"/>
      <c r="BS1529" s="211"/>
      <c r="BT1529" s="211"/>
      <c r="BU1529" s="211"/>
      <c r="BV1529" s="211"/>
      <c r="BW1529" s="211"/>
      <c r="BX1529" s="211"/>
      <c r="BY1529" s="211"/>
      <c r="BZ1529" s="211"/>
      <c r="CA1529" s="209"/>
      <c r="CB1529" s="224"/>
      <c r="CC1529" s="204"/>
      <c r="CD1529" s="204"/>
      <c r="CE1529" s="204"/>
      <c r="CF1529" s="211"/>
      <c r="CG1529" s="211"/>
      <c r="CI1529" s="209"/>
      <c r="CJ1529" s="209"/>
    </row>
    <row r="1530" spans="9:88">
      <c r="I1530" s="221">
        <f t="shared" si="700"/>
        <v>326</v>
      </c>
      <c r="J1530" s="159">
        <f>'v-t_chart'!C1527</f>
        <v>89.2</v>
      </c>
      <c r="K1530" s="204">
        <f t="shared" ca="1" si="678"/>
        <v>261.26679999999999</v>
      </c>
      <c r="L1530" s="205" t="b">
        <f>IF('Input&amp;Output'!$C$3=10,phase_chart!C1527,IF('Input&amp;Output'!$C$3=21,phase_chart!G1527,IF('Input&amp;Output'!$C$3=22,phase_chart!K1527,IF('Input&amp;Output'!$C$3=31,phase_chart!O1527,IF('Input&amp;Output'!$C$3=32,phase_chart!S1527,"")))))</f>
        <v>0</v>
      </c>
      <c r="M1530" s="206" t="b">
        <f>IF('Input&amp;Output'!$C$3=10,phase_chart!D1527,IF('Input&amp;Output'!$C$3=21,phase_chart!H1527,IF('Input&amp;Output'!$C$3=22,phase_chart!L1527,IF('Input&amp;Output'!$C$3=31,phase_chart!P1527,IF('Input&amp;Output'!$C$3=32,phase_chart!T1527,"")))))</f>
        <v>1</v>
      </c>
      <c r="N1530" s="205" t="b">
        <f>IF('Input&amp;Output'!$C$3=10,phase_chart!E1527,IF('Input&amp;Output'!$C$3=21,phase_chart!I1527,IF('Input&amp;Output'!$C$3=22,phase_chart!M1527,IF('Input&amp;Output'!$C$3=31,phase_chart!Q1527,IF('Input&amp;Output'!$C$3=32,phase_chart!U1527,"")))))</f>
        <v>0</v>
      </c>
      <c r="P1530" s="159">
        <f ca="1">IF(NOT($J1530=0),IF($J1530&lt;IF($P1529=0,0,VLOOKUP(P1529,tbL!$M$37:$Q$43,IF(L1530=TRUE,2,4))),IF($J1530&gt;=VLOOKUP(P1529,tbL!$M$37:$Q$43,IF(L1530=TRUE,3,5)),$P1529,IF(AND(L1529=TRUE,L1530=TRUE),$P1529,$P1529-1)),IF(AND(L1530=TRUE,J1530=VLOOKUP(P1529,tbL!$M$37:$Q$43,IF(L1530=TRUE,2,4))),P1529,IF($P1529+1&gt;$C$12,$C$12,$P1529+1))),0)</f>
        <v>1</v>
      </c>
      <c r="Q1530" s="159">
        <f t="shared" ca="1" si="680"/>
        <v>1</v>
      </c>
      <c r="R1530" s="207">
        <f t="shared" si="697"/>
        <v>0</v>
      </c>
      <c r="S1530" s="208"/>
      <c r="T1530" s="159">
        <f t="shared" si="698"/>
        <v>0</v>
      </c>
      <c r="U1530" s="209" t="str">
        <f ca="1">IF(AND(T1530=-1,N1530=TRUE),"*",IF(AND(U1529="*",N1530=TRUE),"*",IF(AND(AND(L1530=TRUE,U1529="*"),J1530&lt;VLOOKUP(V1529+1,tbL!$M$38:$O$43,3)),"*","")))</f>
        <v/>
      </c>
      <c r="V1530" s="204">
        <f t="shared" ca="1" si="681"/>
        <v>1</v>
      </c>
      <c r="Y1530" s="159" t="str">
        <f t="shared" ca="1" si="682"/>
        <v/>
      </c>
      <c r="Z1530" s="159" t="str">
        <f t="shared" si="683"/>
        <v/>
      </c>
      <c r="AA1530" s="159">
        <f t="shared" ca="1" si="703"/>
        <v>1</v>
      </c>
      <c r="AC1530" s="161" t="str">
        <f t="shared" ca="1" si="684"/>
        <v/>
      </c>
      <c r="AD1530" s="161">
        <f t="shared" ca="1" si="685"/>
        <v>1</v>
      </c>
      <c r="AE1530" s="161" t="str">
        <f t="shared" ca="1" si="705"/>
        <v/>
      </c>
      <c r="AF1530" s="161">
        <f t="shared" ca="1" si="686"/>
        <v>1</v>
      </c>
      <c r="AG1530" s="161" t="str">
        <f t="shared" ca="1" si="687"/>
        <v/>
      </c>
      <c r="AH1530" s="161">
        <f t="shared" ca="1" si="688"/>
        <v>1</v>
      </c>
      <c r="AI1530" s="161" t="str">
        <f t="shared" ca="1" si="689"/>
        <v/>
      </c>
      <c r="AJ1530" s="161">
        <f t="shared" ca="1" si="690"/>
        <v>1</v>
      </c>
      <c r="AL1530" s="161" t="str">
        <f t="shared" ca="1" si="691"/>
        <v/>
      </c>
      <c r="AM1530" s="161">
        <f t="shared" ca="1" si="702"/>
        <v>1</v>
      </c>
      <c r="AN1530" s="161" t="str">
        <f t="shared" ca="1" si="692"/>
        <v/>
      </c>
      <c r="AO1530" s="161">
        <f t="shared" ca="1" si="701"/>
        <v>1</v>
      </c>
      <c r="AP1530" s="161" t="str">
        <f t="shared" ca="1" si="693"/>
        <v/>
      </c>
      <c r="AQ1530" s="161">
        <f t="shared" ca="1" si="699"/>
        <v>1</v>
      </c>
      <c r="AR1530" s="161" t="str">
        <f t="shared" ca="1" si="694"/>
        <v/>
      </c>
      <c r="AS1530" s="161">
        <f t="shared" ca="1" si="695"/>
        <v>1</v>
      </c>
      <c r="AT1530" s="159" t="str">
        <f t="shared" ca="1" si="704"/>
        <v/>
      </c>
      <c r="AU1530" s="210">
        <f t="shared" ca="1" si="679"/>
        <v>14</v>
      </c>
      <c r="AV1530" s="209"/>
      <c r="AW1530" s="204">
        <f t="shared" si="696"/>
        <v>20475.499999999964</v>
      </c>
      <c r="AX1530" s="159"/>
      <c r="AZ1530" s="159"/>
      <c r="BM1530" s="207"/>
      <c r="BN1530" s="212"/>
      <c r="BP1530" s="209"/>
      <c r="BQ1530" s="211"/>
      <c r="BR1530" s="211"/>
      <c r="BS1530" s="211"/>
      <c r="BT1530" s="211"/>
      <c r="BU1530" s="211"/>
      <c r="BV1530" s="211"/>
      <c r="BW1530" s="211"/>
      <c r="BX1530" s="211"/>
      <c r="BY1530" s="211"/>
      <c r="BZ1530" s="211"/>
      <c r="CA1530" s="209"/>
      <c r="CB1530" s="224"/>
      <c r="CC1530" s="204"/>
      <c r="CD1530" s="204"/>
      <c r="CE1530" s="204"/>
      <c r="CF1530" s="211"/>
      <c r="CG1530" s="211"/>
      <c r="CI1530" s="209"/>
      <c r="CJ1530" s="209"/>
    </row>
    <row r="1531" spans="9:88">
      <c r="I1531" s="221">
        <f t="shared" si="700"/>
        <v>327</v>
      </c>
      <c r="J1531" s="159">
        <f>'v-t_chart'!C1528</f>
        <v>90.9</v>
      </c>
      <c r="K1531" s="204">
        <f t="shared" ref="K1531:K1594" ca="1" si="706">IF($J1531=0,0,VLOOKUP($Q1531,$B$5:$C$11,2)*$J1531)</f>
        <v>266.24610000000001</v>
      </c>
      <c r="L1531" s="205" t="b">
        <f>IF('Input&amp;Output'!$C$3=10,phase_chart!C1528,IF('Input&amp;Output'!$C$3=21,phase_chart!G1528,IF('Input&amp;Output'!$C$3=22,phase_chart!K1528,IF('Input&amp;Output'!$C$3=31,phase_chart!O1528,IF('Input&amp;Output'!$C$3=32,phase_chart!S1528,"")))))</f>
        <v>0</v>
      </c>
      <c r="M1531" s="206" t="b">
        <f>IF('Input&amp;Output'!$C$3=10,phase_chart!D1528,IF('Input&amp;Output'!$C$3=21,phase_chart!H1528,IF('Input&amp;Output'!$C$3=22,phase_chart!L1528,IF('Input&amp;Output'!$C$3=31,phase_chart!P1528,IF('Input&amp;Output'!$C$3=32,phase_chart!T1528,"")))))</f>
        <v>1</v>
      </c>
      <c r="N1531" s="205" t="b">
        <f>IF('Input&amp;Output'!$C$3=10,phase_chart!E1528,IF('Input&amp;Output'!$C$3=21,phase_chart!I1528,IF('Input&amp;Output'!$C$3=22,phase_chart!M1528,IF('Input&amp;Output'!$C$3=31,phase_chart!Q1528,IF('Input&amp;Output'!$C$3=32,phase_chart!U1528,"")))))</f>
        <v>0</v>
      </c>
      <c r="P1531" s="159">
        <f ca="1">IF(NOT($J1531=0),IF($J1531&lt;IF($P1530=0,0,VLOOKUP(P1530,tbL!$M$37:$Q$43,IF(L1531=TRUE,2,4))),IF($J1531&gt;=VLOOKUP(P1530,tbL!$M$37:$Q$43,IF(L1531=TRUE,3,5)),$P1530,IF(AND(L1530=TRUE,L1531=TRUE),$P1530,$P1530-1)),IF(AND(L1531=TRUE,J1531=VLOOKUP(P1530,tbL!$M$37:$Q$43,IF(L1531=TRUE,2,4))),P1530,IF($P1530+1&gt;$C$12,$C$12,$P1530+1))),0)</f>
        <v>1</v>
      </c>
      <c r="Q1531" s="159">
        <f t="shared" ca="1" si="680"/>
        <v>1</v>
      </c>
      <c r="R1531" s="207">
        <f t="shared" si="697"/>
        <v>0</v>
      </c>
      <c r="S1531" s="208"/>
      <c r="T1531" s="159">
        <f t="shared" si="698"/>
        <v>0</v>
      </c>
      <c r="U1531" s="209" t="str">
        <f ca="1">IF(AND(T1531=-1,N1531=TRUE),"*",IF(AND(U1530="*",N1531=TRUE),"*",IF(AND(AND(L1531=TRUE,U1530="*"),J1531&lt;VLOOKUP(V1530+1,tbL!$M$38:$O$43,3)),"*","")))</f>
        <v/>
      </c>
      <c r="V1531" s="204">
        <f t="shared" ca="1" si="681"/>
        <v>1</v>
      </c>
      <c r="Y1531" s="159" t="str">
        <f t="shared" ca="1" si="682"/>
        <v/>
      </c>
      <c r="Z1531" s="159" t="str">
        <f t="shared" si="683"/>
        <v/>
      </c>
      <c r="AA1531" s="159">
        <f t="shared" ca="1" si="703"/>
        <v>1</v>
      </c>
      <c r="AC1531" s="161" t="str">
        <f t="shared" ca="1" si="684"/>
        <v/>
      </c>
      <c r="AD1531" s="161">
        <f t="shared" ca="1" si="685"/>
        <v>1</v>
      </c>
      <c r="AE1531" s="161" t="str">
        <f t="shared" ca="1" si="705"/>
        <v/>
      </c>
      <c r="AF1531" s="161">
        <f t="shared" ca="1" si="686"/>
        <v>1</v>
      </c>
      <c r="AG1531" s="161" t="str">
        <f t="shared" ca="1" si="687"/>
        <v/>
      </c>
      <c r="AH1531" s="161">
        <f t="shared" ca="1" si="688"/>
        <v>1</v>
      </c>
      <c r="AI1531" s="161" t="str">
        <f t="shared" ca="1" si="689"/>
        <v/>
      </c>
      <c r="AJ1531" s="161">
        <f t="shared" ca="1" si="690"/>
        <v>1</v>
      </c>
      <c r="AL1531" s="161" t="str">
        <f t="shared" ca="1" si="691"/>
        <v/>
      </c>
      <c r="AM1531" s="161">
        <f t="shared" ca="1" si="702"/>
        <v>1</v>
      </c>
      <c r="AN1531" s="161" t="str">
        <f t="shared" ca="1" si="692"/>
        <v/>
      </c>
      <c r="AO1531" s="161">
        <f t="shared" ca="1" si="701"/>
        <v>1</v>
      </c>
      <c r="AP1531" s="161" t="str">
        <f t="shared" ca="1" si="693"/>
        <v/>
      </c>
      <c r="AQ1531" s="161">
        <f t="shared" ca="1" si="699"/>
        <v>1</v>
      </c>
      <c r="AR1531" s="161" t="str">
        <f t="shared" ca="1" si="694"/>
        <v/>
      </c>
      <c r="AS1531" s="161">
        <f t="shared" ca="1" si="695"/>
        <v>1</v>
      </c>
      <c r="AT1531" s="159" t="str">
        <f t="shared" ca="1" si="704"/>
        <v/>
      </c>
      <c r="AU1531" s="210">
        <f t="shared" ca="1" si="679"/>
        <v>14</v>
      </c>
      <c r="AV1531" s="209"/>
      <c r="AW1531" s="204">
        <f t="shared" si="696"/>
        <v>20500.749999999964</v>
      </c>
      <c r="AX1531" s="159"/>
      <c r="AZ1531" s="159"/>
      <c r="BM1531" s="207"/>
      <c r="BN1531" s="212"/>
      <c r="BP1531" s="209"/>
      <c r="BQ1531" s="211"/>
      <c r="BR1531" s="211"/>
      <c r="BS1531" s="211"/>
      <c r="BT1531" s="211"/>
      <c r="BU1531" s="211"/>
      <c r="BV1531" s="211"/>
      <c r="BW1531" s="211"/>
      <c r="BX1531" s="211"/>
      <c r="BY1531" s="211"/>
      <c r="BZ1531" s="211"/>
      <c r="CA1531" s="209"/>
      <c r="CB1531" s="224"/>
      <c r="CC1531" s="204"/>
      <c r="CD1531" s="204"/>
      <c r="CE1531" s="204"/>
      <c r="CF1531" s="211"/>
      <c r="CG1531" s="211"/>
      <c r="CI1531" s="209"/>
      <c r="CJ1531" s="209"/>
    </row>
    <row r="1532" spans="9:88">
      <c r="I1532" s="221">
        <f t="shared" si="700"/>
        <v>328</v>
      </c>
      <c r="J1532" s="159">
        <f>'v-t_chart'!C1529</f>
        <v>92.6</v>
      </c>
      <c r="K1532" s="204">
        <f t="shared" ca="1" si="706"/>
        <v>271.22539999999998</v>
      </c>
      <c r="L1532" s="205" t="b">
        <f>IF('Input&amp;Output'!$C$3=10,phase_chart!C1529,IF('Input&amp;Output'!$C$3=21,phase_chart!G1529,IF('Input&amp;Output'!$C$3=22,phase_chart!K1529,IF('Input&amp;Output'!$C$3=31,phase_chart!O1529,IF('Input&amp;Output'!$C$3=32,phase_chart!S1529,"")))))</f>
        <v>0</v>
      </c>
      <c r="M1532" s="206" t="b">
        <f>IF('Input&amp;Output'!$C$3=10,phase_chart!D1529,IF('Input&amp;Output'!$C$3=21,phase_chart!H1529,IF('Input&amp;Output'!$C$3=22,phase_chart!L1529,IF('Input&amp;Output'!$C$3=31,phase_chart!P1529,IF('Input&amp;Output'!$C$3=32,phase_chart!T1529,"")))))</f>
        <v>1</v>
      </c>
      <c r="N1532" s="205" t="b">
        <f>IF('Input&amp;Output'!$C$3=10,phase_chart!E1529,IF('Input&amp;Output'!$C$3=21,phase_chart!I1529,IF('Input&amp;Output'!$C$3=22,phase_chart!M1529,IF('Input&amp;Output'!$C$3=31,phase_chart!Q1529,IF('Input&amp;Output'!$C$3=32,phase_chart!U1529,"")))))</f>
        <v>0</v>
      </c>
      <c r="P1532" s="159">
        <f ca="1">IF(NOT($J1532=0),IF($J1532&lt;IF($P1531=0,0,VLOOKUP(P1531,tbL!$M$37:$Q$43,IF(L1532=TRUE,2,4))),IF($J1532&gt;=VLOOKUP(P1531,tbL!$M$37:$Q$43,IF(L1532=TRUE,3,5)),$P1531,IF(AND(L1531=TRUE,L1532=TRUE),$P1531,$P1531-1)),IF(AND(L1532=TRUE,J1532=VLOOKUP(P1531,tbL!$M$37:$Q$43,IF(L1532=TRUE,2,4))),P1531,IF($P1531+1&gt;$C$12,$C$12,$P1531+1))),0)</f>
        <v>1</v>
      </c>
      <c r="Q1532" s="159">
        <f t="shared" ca="1" si="680"/>
        <v>1</v>
      </c>
      <c r="R1532" s="207">
        <f t="shared" si="697"/>
        <v>0</v>
      </c>
      <c r="S1532" s="208"/>
      <c r="T1532" s="159">
        <f t="shared" si="698"/>
        <v>0</v>
      </c>
      <c r="U1532" s="209" t="str">
        <f ca="1">IF(AND(T1532=-1,N1532=TRUE),"*",IF(AND(U1531="*",N1532=TRUE),"*",IF(AND(AND(L1532=TRUE,U1531="*"),J1532&lt;VLOOKUP(V1531+1,tbL!$M$38:$O$43,3)),"*","")))</f>
        <v/>
      </c>
      <c r="V1532" s="204">
        <f t="shared" ca="1" si="681"/>
        <v>1</v>
      </c>
      <c r="Y1532" s="159" t="str">
        <f t="shared" ca="1" si="682"/>
        <v/>
      </c>
      <c r="Z1532" s="159" t="str">
        <f t="shared" si="683"/>
        <v/>
      </c>
      <c r="AA1532" s="159">
        <f t="shared" ca="1" si="703"/>
        <v>1</v>
      </c>
      <c r="AC1532" s="161" t="str">
        <f t="shared" ca="1" si="684"/>
        <v/>
      </c>
      <c r="AD1532" s="161">
        <f t="shared" ca="1" si="685"/>
        <v>1</v>
      </c>
      <c r="AE1532" s="161" t="str">
        <f t="shared" ca="1" si="705"/>
        <v/>
      </c>
      <c r="AF1532" s="161">
        <f t="shared" ca="1" si="686"/>
        <v>1</v>
      </c>
      <c r="AG1532" s="161" t="str">
        <f t="shared" ca="1" si="687"/>
        <v/>
      </c>
      <c r="AH1532" s="161">
        <f t="shared" ca="1" si="688"/>
        <v>1</v>
      </c>
      <c r="AI1532" s="161" t="str">
        <f t="shared" ca="1" si="689"/>
        <v/>
      </c>
      <c r="AJ1532" s="161">
        <f t="shared" ca="1" si="690"/>
        <v>1</v>
      </c>
      <c r="AL1532" s="161" t="str">
        <f t="shared" ca="1" si="691"/>
        <v/>
      </c>
      <c r="AM1532" s="161">
        <f t="shared" ca="1" si="702"/>
        <v>1</v>
      </c>
      <c r="AN1532" s="161" t="str">
        <f t="shared" ca="1" si="692"/>
        <v/>
      </c>
      <c r="AO1532" s="161">
        <f t="shared" ca="1" si="701"/>
        <v>1</v>
      </c>
      <c r="AP1532" s="161" t="str">
        <f t="shared" ca="1" si="693"/>
        <v/>
      </c>
      <c r="AQ1532" s="161">
        <f t="shared" ca="1" si="699"/>
        <v>1</v>
      </c>
      <c r="AR1532" s="161" t="str">
        <f t="shared" ca="1" si="694"/>
        <v/>
      </c>
      <c r="AS1532" s="161">
        <f t="shared" ca="1" si="695"/>
        <v>1</v>
      </c>
      <c r="AT1532" s="159" t="str">
        <f t="shared" ca="1" si="704"/>
        <v/>
      </c>
      <c r="AU1532" s="210">
        <f t="shared" ca="1" si="679"/>
        <v>14</v>
      </c>
      <c r="AV1532" s="209"/>
      <c r="AW1532" s="204">
        <f t="shared" si="696"/>
        <v>20526.472222222186</v>
      </c>
      <c r="AX1532" s="159"/>
      <c r="AZ1532" s="159"/>
      <c r="BM1532" s="207"/>
      <c r="BN1532" s="212"/>
      <c r="BP1532" s="209"/>
      <c r="BQ1532" s="211"/>
      <c r="BR1532" s="211"/>
      <c r="BS1532" s="211"/>
      <c r="BT1532" s="211"/>
      <c r="BU1532" s="211"/>
      <c r="BV1532" s="211"/>
      <c r="BW1532" s="211"/>
      <c r="BX1532" s="211"/>
      <c r="BY1532" s="211"/>
      <c r="BZ1532" s="211"/>
      <c r="CA1532" s="209"/>
      <c r="CB1532" s="224"/>
      <c r="CC1532" s="204"/>
      <c r="CD1532" s="204"/>
      <c r="CE1532" s="204"/>
      <c r="CF1532" s="211"/>
      <c r="CG1532" s="211"/>
      <c r="CI1532" s="209"/>
      <c r="CJ1532" s="209"/>
    </row>
    <row r="1533" spans="9:88">
      <c r="I1533" s="221">
        <f t="shared" si="700"/>
        <v>329</v>
      </c>
      <c r="J1533" s="159">
        <f>'v-t_chart'!C1530</f>
        <v>94.3</v>
      </c>
      <c r="K1533" s="204">
        <f t="shared" ca="1" si="706"/>
        <v>276.2047</v>
      </c>
      <c r="L1533" s="205" t="b">
        <f>IF('Input&amp;Output'!$C$3=10,phase_chart!C1530,IF('Input&amp;Output'!$C$3=21,phase_chart!G1530,IF('Input&amp;Output'!$C$3=22,phase_chart!K1530,IF('Input&amp;Output'!$C$3=31,phase_chart!O1530,IF('Input&amp;Output'!$C$3=32,phase_chart!S1530,"")))))</f>
        <v>0</v>
      </c>
      <c r="M1533" s="206" t="b">
        <f>IF('Input&amp;Output'!$C$3=10,phase_chart!D1530,IF('Input&amp;Output'!$C$3=21,phase_chart!H1530,IF('Input&amp;Output'!$C$3=22,phase_chart!L1530,IF('Input&amp;Output'!$C$3=31,phase_chart!P1530,IF('Input&amp;Output'!$C$3=32,phase_chart!T1530,"")))))</f>
        <v>1</v>
      </c>
      <c r="N1533" s="205" t="b">
        <f>IF('Input&amp;Output'!$C$3=10,phase_chart!E1530,IF('Input&amp;Output'!$C$3=21,phase_chart!I1530,IF('Input&amp;Output'!$C$3=22,phase_chart!M1530,IF('Input&amp;Output'!$C$3=31,phase_chart!Q1530,IF('Input&amp;Output'!$C$3=32,phase_chart!U1530,"")))))</f>
        <v>0</v>
      </c>
      <c r="P1533" s="159">
        <f ca="1">IF(NOT($J1533=0),IF($J1533&lt;IF($P1532=0,0,VLOOKUP(P1532,tbL!$M$37:$Q$43,IF(L1533=TRUE,2,4))),IF($J1533&gt;=VLOOKUP(P1532,tbL!$M$37:$Q$43,IF(L1533=TRUE,3,5)),$P1532,IF(AND(L1532=TRUE,L1533=TRUE),$P1532,$P1532-1)),IF(AND(L1533=TRUE,J1533=VLOOKUP(P1532,tbL!$M$37:$Q$43,IF(L1533=TRUE,2,4))),P1532,IF($P1532+1&gt;$C$12,$C$12,$P1532+1))),0)</f>
        <v>1</v>
      </c>
      <c r="Q1533" s="159">
        <f t="shared" ca="1" si="680"/>
        <v>1</v>
      </c>
      <c r="R1533" s="207">
        <f t="shared" si="697"/>
        <v>0</v>
      </c>
      <c r="S1533" s="208"/>
      <c r="T1533" s="159">
        <f t="shared" si="698"/>
        <v>0</v>
      </c>
      <c r="U1533" s="209" t="str">
        <f ca="1">IF(AND(T1533=-1,N1533=TRUE),"*",IF(AND(U1532="*",N1533=TRUE),"*",IF(AND(AND(L1533=TRUE,U1532="*"),J1533&lt;VLOOKUP(V1532+1,tbL!$M$38:$O$43,3)),"*","")))</f>
        <v/>
      </c>
      <c r="V1533" s="204">
        <f t="shared" ca="1" si="681"/>
        <v>1</v>
      </c>
      <c r="Y1533" s="159" t="str">
        <f t="shared" ca="1" si="682"/>
        <v/>
      </c>
      <c r="Z1533" s="159" t="str">
        <f t="shared" si="683"/>
        <v/>
      </c>
      <c r="AA1533" s="159">
        <f t="shared" ca="1" si="703"/>
        <v>1</v>
      </c>
      <c r="AC1533" s="161" t="str">
        <f t="shared" ca="1" si="684"/>
        <v/>
      </c>
      <c r="AD1533" s="161">
        <f t="shared" ca="1" si="685"/>
        <v>1</v>
      </c>
      <c r="AE1533" s="161" t="str">
        <f t="shared" ca="1" si="705"/>
        <v/>
      </c>
      <c r="AF1533" s="161">
        <f t="shared" ca="1" si="686"/>
        <v>1</v>
      </c>
      <c r="AG1533" s="161" t="str">
        <f t="shared" ca="1" si="687"/>
        <v/>
      </c>
      <c r="AH1533" s="161">
        <f t="shared" ca="1" si="688"/>
        <v>1</v>
      </c>
      <c r="AI1533" s="161" t="str">
        <f t="shared" ca="1" si="689"/>
        <v/>
      </c>
      <c r="AJ1533" s="161">
        <f t="shared" ca="1" si="690"/>
        <v>1</v>
      </c>
      <c r="AL1533" s="161" t="str">
        <f t="shared" ca="1" si="691"/>
        <v/>
      </c>
      <c r="AM1533" s="161">
        <f t="shared" ca="1" si="702"/>
        <v>1</v>
      </c>
      <c r="AN1533" s="161" t="str">
        <f t="shared" ca="1" si="692"/>
        <v/>
      </c>
      <c r="AO1533" s="161">
        <f t="shared" ca="1" si="701"/>
        <v>1</v>
      </c>
      <c r="AP1533" s="161" t="str">
        <f t="shared" ca="1" si="693"/>
        <v/>
      </c>
      <c r="AQ1533" s="161">
        <f t="shared" ca="1" si="699"/>
        <v>1</v>
      </c>
      <c r="AR1533" s="161" t="str">
        <f t="shared" ca="1" si="694"/>
        <v/>
      </c>
      <c r="AS1533" s="161">
        <f t="shared" ca="1" si="695"/>
        <v>1</v>
      </c>
      <c r="AT1533" s="159" t="str">
        <f t="shared" ca="1" si="704"/>
        <v/>
      </c>
      <c r="AU1533" s="210">
        <f t="shared" ca="1" si="679"/>
        <v>14</v>
      </c>
      <c r="AV1533" s="209"/>
      <c r="AW1533" s="204">
        <f t="shared" si="696"/>
        <v>20552.666666666631</v>
      </c>
      <c r="AX1533" s="159"/>
      <c r="AZ1533" s="159"/>
      <c r="BM1533" s="207"/>
      <c r="BN1533" s="212"/>
      <c r="BP1533" s="209"/>
      <c r="BQ1533" s="211"/>
      <c r="BR1533" s="211"/>
      <c r="BS1533" s="211"/>
      <c r="BT1533" s="211"/>
      <c r="BU1533" s="211"/>
      <c r="BV1533" s="211"/>
      <c r="BW1533" s="211"/>
      <c r="BX1533" s="211"/>
      <c r="BY1533" s="211"/>
      <c r="BZ1533" s="211"/>
      <c r="CA1533" s="209"/>
      <c r="CB1533" s="224"/>
      <c r="CC1533" s="204"/>
      <c r="CD1533" s="204"/>
      <c r="CE1533" s="204"/>
      <c r="CF1533" s="211"/>
      <c r="CG1533" s="211"/>
      <c r="CI1533" s="209"/>
      <c r="CJ1533" s="209"/>
    </row>
    <row r="1534" spans="9:88">
      <c r="I1534" s="221">
        <f t="shared" si="700"/>
        <v>330</v>
      </c>
      <c r="J1534" s="159">
        <f>'v-t_chart'!C1531</f>
        <v>95.9</v>
      </c>
      <c r="K1534" s="204">
        <f t="shared" ca="1" si="706"/>
        <v>280.89109999999999</v>
      </c>
      <c r="L1534" s="205" t="b">
        <f>IF('Input&amp;Output'!$C$3=10,phase_chart!C1531,IF('Input&amp;Output'!$C$3=21,phase_chart!G1531,IF('Input&amp;Output'!$C$3=22,phase_chart!K1531,IF('Input&amp;Output'!$C$3=31,phase_chart!O1531,IF('Input&amp;Output'!$C$3=32,phase_chart!S1531,"")))))</f>
        <v>0</v>
      </c>
      <c r="M1534" s="206" t="b">
        <f>IF('Input&amp;Output'!$C$3=10,phase_chart!D1531,IF('Input&amp;Output'!$C$3=21,phase_chart!H1531,IF('Input&amp;Output'!$C$3=22,phase_chart!L1531,IF('Input&amp;Output'!$C$3=31,phase_chart!P1531,IF('Input&amp;Output'!$C$3=32,phase_chart!T1531,"")))))</f>
        <v>1</v>
      </c>
      <c r="N1534" s="205" t="b">
        <f>IF('Input&amp;Output'!$C$3=10,phase_chart!E1531,IF('Input&amp;Output'!$C$3=21,phase_chart!I1531,IF('Input&amp;Output'!$C$3=22,phase_chart!M1531,IF('Input&amp;Output'!$C$3=31,phase_chart!Q1531,IF('Input&amp;Output'!$C$3=32,phase_chart!U1531,"")))))</f>
        <v>0</v>
      </c>
      <c r="P1534" s="159">
        <f ca="1">IF(NOT($J1534=0),IF($J1534&lt;IF($P1533=0,0,VLOOKUP(P1533,tbL!$M$37:$Q$43,IF(L1534=TRUE,2,4))),IF($J1534&gt;=VLOOKUP(P1533,tbL!$M$37:$Q$43,IF(L1534=TRUE,3,5)),$P1533,IF(AND(L1533=TRUE,L1534=TRUE),$P1533,$P1533-1)),IF(AND(L1534=TRUE,J1534=VLOOKUP(P1533,tbL!$M$37:$Q$43,IF(L1534=TRUE,2,4))),P1533,IF($P1533+1&gt;$C$12,$C$12,$P1533+1))),0)</f>
        <v>1</v>
      </c>
      <c r="Q1534" s="159">
        <f t="shared" ca="1" si="680"/>
        <v>1</v>
      </c>
      <c r="R1534" s="207">
        <f t="shared" si="697"/>
        <v>0</v>
      </c>
      <c r="S1534" s="208"/>
      <c r="T1534" s="159">
        <f t="shared" si="698"/>
        <v>0</v>
      </c>
      <c r="U1534" s="209" t="str">
        <f ca="1">IF(AND(T1534=-1,N1534=TRUE),"*",IF(AND(U1533="*",N1534=TRUE),"*",IF(AND(AND(L1534=TRUE,U1533="*"),J1534&lt;VLOOKUP(V1533+1,tbL!$M$38:$O$43,3)),"*","")))</f>
        <v/>
      </c>
      <c r="V1534" s="204">
        <f t="shared" ca="1" si="681"/>
        <v>1</v>
      </c>
      <c r="Y1534" s="159" t="str">
        <f t="shared" ca="1" si="682"/>
        <v/>
      </c>
      <c r="Z1534" s="159" t="str">
        <f t="shared" si="683"/>
        <v/>
      </c>
      <c r="AA1534" s="159">
        <f t="shared" ca="1" si="703"/>
        <v>1</v>
      </c>
      <c r="AC1534" s="161" t="str">
        <f t="shared" ca="1" si="684"/>
        <v/>
      </c>
      <c r="AD1534" s="161">
        <f t="shared" ca="1" si="685"/>
        <v>1</v>
      </c>
      <c r="AE1534" s="161" t="str">
        <f t="shared" ca="1" si="705"/>
        <v/>
      </c>
      <c r="AF1534" s="161">
        <f t="shared" ca="1" si="686"/>
        <v>1</v>
      </c>
      <c r="AG1534" s="161" t="str">
        <f t="shared" ca="1" si="687"/>
        <v/>
      </c>
      <c r="AH1534" s="161">
        <f t="shared" ca="1" si="688"/>
        <v>1</v>
      </c>
      <c r="AI1534" s="161" t="str">
        <f t="shared" ca="1" si="689"/>
        <v/>
      </c>
      <c r="AJ1534" s="161">
        <f t="shared" ca="1" si="690"/>
        <v>1</v>
      </c>
      <c r="AL1534" s="161" t="str">
        <f t="shared" ca="1" si="691"/>
        <v/>
      </c>
      <c r="AM1534" s="161">
        <f t="shared" ca="1" si="702"/>
        <v>1</v>
      </c>
      <c r="AN1534" s="161" t="str">
        <f t="shared" ca="1" si="692"/>
        <v/>
      </c>
      <c r="AO1534" s="161">
        <f t="shared" ca="1" si="701"/>
        <v>1</v>
      </c>
      <c r="AP1534" s="161" t="str">
        <f t="shared" ca="1" si="693"/>
        <v/>
      </c>
      <c r="AQ1534" s="161">
        <f t="shared" ca="1" si="699"/>
        <v>1</v>
      </c>
      <c r="AR1534" s="161" t="str">
        <f t="shared" ca="1" si="694"/>
        <v/>
      </c>
      <c r="AS1534" s="161">
        <f t="shared" ca="1" si="695"/>
        <v>1</v>
      </c>
      <c r="AT1534" s="159" t="str">
        <f t="shared" ca="1" si="704"/>
        <v/>
      </c>
      <c r="AU1534" s="210">
        <f t="shared" ca="1" si="679"/>
        <v>14</v>
      </c>
      <c r="AV1534" s="209"/>
      <c r="AW1534" s="204">
        <f t="shared" si="696"/>
        <v>20579.305555555522</v>
      </c>
      <c r="AX1534" s="159"/>
      <c r="AZ1534" s="159"/>
      <c r="BM1534" s="207"/>
      <c r="BN1534" s="212"/>
      <c r="BP1534" s="209"/>
      <c r="BQ1534" s="211"/>
      <c r="BR1534" s="211"/>
      <c r="BS1534" s="211"/>
      <c r="BT1534" s="211"/>
      <c r="BU1534" s="211"/>
      <c r="BV1534" s="211"/>
      <c r="BW1534" s="211"/>
      <c r="BX1534" s="211"/>
      <c r="BY1534" s="211"/>
      <c r="BZ1534" s="211"/>
      <c r="CA1534" s="209"/>
      <c r="CB1534" s="224"/>
      <c r="CC1534" s="204"/>
      <c r="CD1534" s="204"/>
      <c r="CE1534" s="204"/>
      <c r="CF1534" s="211"/>
      <c r="CG1534" s="211"/>
      <c r="CI1534" s="209"/>
      <c r="CJ1534" s="209"/>
    </row>
    <row r="1535" spans="9:88">
      <c r="I1535" s="221">
        <f t="shared" si="700"/>
        <v>331</v>
      </c>
      <c r="J1535" s="159">
        <f>'v-t_chart'!C1532</f>
        <v>97.4</v>
      </c>
      <c r="K1535" s="204">
        <f t="shared" ca="1" si="706"/>
        <v>285.28460000000001</v>
      </c>
      <c r="L1535" s="205" t="b">
        <f>IF('Input&amp;Output'!$C$3=10,phase_chart!C1532,IF('Input&amp;Output'!$C$3=21,phase_chart!G1532,IF('Input&amp;Output'!$C$3=22,phase_chart!K1532,IF('Input&amp;Output'!$C$3=31,phase_chart!O1532,IF('Input&amp;Output'!$C$3=32,phase_chart!S1532,"")))))</f>
        <v>0</v>
      </c>
      <c r="M1535" s="206" t="b">
        <f>IF('Input&amp;Output'!$C$3=10,phase_chart!D1532,IF('Input&amp;Output'!$C$3=21,phase_chart!H1532,IF('Input&amp;Output'!$C$3=22,phase_chart!L1532,IF('Input&amp;Output'!$C$3=31,phase_chart!P1532,IF('Input&amp;Output'!$C$3=32,phase_chart!T1532,"")))))</f>
        <v>1</v>
      </c>
      <c r="N1535" s="205" t="b">
        <f>IF('Input&amp;Output'!$C$3=10,phase_chart!E1532,IF('Input&amp;Output'!$C$3=21,phase_chart!I1532,IF('Input&amp;Output'!$C$3=22,phase_chart!M1532,IF('Input&amp;Output'!$C$3=31,phase_chart!Q1532,IF('Input&amp;Output'!$C$3=32,phase_chart!U1532,"")))))</f>
        <v>0</v>
      </c>
      <c r="P1535" s="159">
        <f ca="1">IF(NOT($J1535=0),IF($J1535&lt;IF($P1534=0,0,VLOOKUP(P1534,tbL!$M$37:$Q$43,IF(L1535=TRUE,2,4))),IF($J1535&gt;=VLOOKUP(P1534,tbL!$M$37:$Q$43,IF(L1535=TRUE,3,5)),$P1534,IF(AND(L1534=TRUE,L1535=TRUE),$P1534,$P1534-1)),IF(AND(L1535=TRUE,J1535=VLOOKUP(P1534,tbL!$M$37:$Q$43,IF(L1535=TRUE,2,4))),P1534,IF($P1534+1&gt;$C$12,$C$12,$P1534+1))),0)</f>
        <v>1</v>
      </c>
      <c r="Q1535" s="159">
        <f t="shared" ca="1" si="680"/>
        <v>1</v>
      </c>
      <c r="R1535" s="207">
        <f t="shared" si="697"/>
        <v>0</v>
      </c>
      <c r="S1535" s="208"/>
      <c r="T1535" s="159">
        <f t="shared" si="698"/>
        <v>0</v>
      </c>
      <c r="U1535" s="209" t="str">
        <f ca="1">IF(AND(T1535=-1,N1535=TRUE),"*",IF(AND(U1534="*",N1535=TRUE),"*",IF(AND(AND(L1535=TRUE,U1534="*"),J1535&lt;VLOOKUP(V1534+1,tbL!$M$38:$O$43,3)),"*","")))</f>
        <v/>
      </c>
      <c r="V1535" s="204">
        <f t="shared" ca="1" si="681"/>
        <v>1</v>
      </c>
      <c r="Y1535" s="159" t="str">
        <f t="shared" ca="1" si="682"/>
        <v/>
      </c>
      <c r="Z1535" s="159" t="str">
        <f t="shared" si="683"/>
        <v/>
      </c>
      <c r="AA1535" s="159">
        <f t="shared" ca="1" si="703"/>
        <v>1</v>
      </c>
      <c r="AC1535" s="161" t="str">
        <f t="shared" ca="1" si="684"/>
        <v/>
      </c>
      <c r="AD1535" s="161">
        <f t="shared" ca="1" si="685"/>
        <v>1</v>
      </c>
      <c r="AE1535" s="161" t="str">
        <f t="shared" ca="1" si="705"/>
        <v/>
      </c>
      <c r="AF1535" s="161">
        <f t="shared" ca="1" si="686"/>
        <v>1</v>
      </c>
      <c r="AG1535" s="161" t="str">
        <f t="shared" ca="1" si="687"/>
        <v/>
      </c>
      <c r="AH1535" s="161">
        <f t="shared" ca="1" si="688"/>
        <v>1</v>
      </c>
      <c r="AI1535" s="161" t="str">
        <f t="shared" ca="1" si="689"/>
        <v/>
      </c>
      <c r="AJ1535" s="161">
        <f t="shared" ca="1" si="690"/>
        <v>1</v>
      </c>
      <c r="AL1535" s="161" t="str">
        <f t="shared" ca="1" si="691"/>
        <v/>
      </c>
      <c r="AM1535" s="161">
        <f t="shared" ca="1" si="702"/>
        <v>1</v>
      </c>
      <c r="AN1535" s="161" t="str">
        <f t="shared" ca="1" si="692"/>
        <v/>
      </c>
      <c r="AO1535" s="161">
        <f t="shared" ca="1" si="701"/>
        <v>1</v>
      </c>
      <c r="AP1535" s="161" t="str">
        <f t="shared" ca="1" si="693"/>
        <v/>
      </c>
      <c r="AQ1535" s="161">
        <f t="shared" ca="1" si="699"/>
        <v>1</v>
      </c>
      <c r="AR1535" s="161" t="str">
        <f t="shared" ca="1" si="694"/>
        <v/>
      </c>
      <c r="AS1535" s="161">
        <f t="shared" ca="1" si="695"/>
        <v>1</v>
      </c>
      <c r="AT1535" s="159" t="str">
        <f t="shared" ca="1" si="704"/>
        <v/>
      </c>
      <c r="AU1535" s="210">
        <f t="shared" ca="1" si="679"/>
        <v>14</v>
      </c>
      <c r="AV1535" s="209"/>
      <c r="AW1535" s="204">
        <f t="shared" si="696"/>
        <v>20606.361111111077</v>
      </c>
      <c r="AX1535" s="159"/>
      <c r="AZ1535" s="159"/>
      <c r="BM1535" s="207"/>
      <c r="BN1535" s="212"/>
      <c r="BP1535" s="209"/>
      <c r="BQ1535" s="211"/>
      <c r="BR1535" s="211"/>
      <c r="BS1535" s="211"/>
      <c r="BT1535" s="211"/>
      <c r="BU1535" s="211"/>
      <c r="BV1535" s="211"/>
      <c r="BW1535" s="211"/>
      <c r="BX1535" s="211"/>
      <c r="BY1535" s="211"/>
      <c r="BZ1535" s="211"/>
      <c r="CA1535" s="209"/>
      <c r="CB1535" s="224"/>
      <c r="CC1535" s="204"/>
      <c r="CD1535" s="204"/>
      <c r="CE1535" s="204"/>
      <c r="CF1535" s="211"/>
      <c r="CG1535" s="211"/>
      <c r="CI1535" s="209"/>
      <c r="CJ1535" s="209"/>
    </row>
    <row r="1536" spans="9:88">
      <c r="I1536" s="221">
        <f t="shared" si="700"/>
        <v>332</v>
      </c>
      <c r="J1536" s="159">
        <f>'v-t_chart'!C1533</f>
        <v>98.7</v>
      </c>
      <c r="K1536" s="204">
        <f t="shared" ca="1" si="706"/>
        <v>289.09229999999997</v>
      </c>
      <c r="L1536" s="205" t="b">
        <f>IF('Input&amp;Output'!$C$3=10,phase_chart!C1533,IF('Input&amp;Output'!$C$3=21,phase_chart!G1533,IF('Input&amp;Output'!$C$3=22,phase_chart!K1533,IF('Input&amp;Output'!$C$3=31,phase_chart!O1533,IF('Input&amp;Output'!$C$3=32,phase_chart!S1533,"")))))</f>
        <v>0</v>
      </c>
      <c r="M1536" s="206" t="b">
        <f>IF('Input&amp;Output'!$C$3=10,phase_chart!D1533,IF('Input&amp;Output'!$C$3=21,phase_chart!H1533,IF('Input&amp;Output'!$C$3=22,phase_chart!L1533,IF('Input&amp;Output'!$C$3=31,phase_chart!P1533,IF('Input&amp;Output'!$C$3=32,phase_chart!T1533,"")))))</f>
        <v>1</v>
      </c>
      <c r="N1536" s="205" t="b">
        <f>IF('Input&amp;Output'!$C$3=10,phase_chart!E1533,IF('Input&amp;Output'!$C$3=21,phase_chart!I1533,IF('Input&amp;Output'!$C$3=22,phase_chart!M1533,IF('Input&amp;Output'!$C$3=31,phase_chart!Q1533,IF('Input&amp;Output'!$C$3=32,phase_chart!U1533,"")))))</f>
        <v>0</v>
      </c>
      <c r="P1536" s="159">
        <f ca="1">IF(NOT($J1536=0),IF($J1536&lt;IF($P1535=0,0,VLOOKUP(P1535,tbL!$M$37:$Q$43,IF(L1536=TRUE,2,4))),IF($J1536&gt;=VLOOKUP(P1535,tbL!$M$37:$Q$43,IF(L1536=TRUE,3,5)),$P1535,IF(AND(L1535=TRUE,L1536=TRUE),$P1535,$P1535-1)),IF(AND(L1536=TRUE,J1536=VLOOKUP(P1535,tbL!$M$37:$Q$43,IF(L1536=TRUE,2,4))),P1535,IF($P1535+1&gt;$C$12,$C$12,$P1535+1))),0)</f>
        <v>1</v>
      </c>
      <c r="Q1536" s="159">
        <f t="shared" ca="1" si="680"/>
        <v>1</v>
      </c>
      <c r="R1536" s="207">
        <f t="shared" si="697"/>
        <v>0</v>
      </c>
      <c r="S1536" s="208"/>
      <c r="T1536" s="159">
        <f t="shared" si="698"/>
        <v>0</v>
      </c>
      <c r="U1536" s="209" t="str">
        <f ca="1">IF(AND(T1536=-1,N1536=TRUE),"*",IF(AND(U1535="*",N1536=TRUE),"*",IF(AND(AND(L1536=TRUE,U1535="*"),J1536&lt;VLOOKUP(V1535+1,tbL!$M$38:$O$43,3)),"*","")))</f>
        <v/>
      </c>
      <c r="V1536" s="204">
        <f t="shared" ca="1" si="681"/>
        <v>1</v>
      </c>
      <c r="Y1536" s="159" t="str">
        <f t="shared" ca="1" si="682"/>
        <v/>
      </c>
      <c r="Z1536" s="159" t="str">
        <f t="shared" si="683"/>
        <v/>
      </c>
      <c r="AA1536" s="159">
        <f t="shared" ca="1" si="703"/>
        <v>1</v>
      </c>
      <c r="AC1536" s="161" t="str">
        <f t="shared" ca="1" si="684"/>
        <v/>
      </c>
      <c r="AD1536" s="161">
        <f t="shared" ca="1" si="685"/>
        <v>1</v>
      </c>
      <c r="AE1536" s="161" t="str">
        <f t="shared" ca="1" si="705"/>
        <v/>
      </c>
      <c r="AF1536" s="161">
        <f t="shared" ca="1" si="686"/>
        <v>1</v>
      </c>
      <c r="AG1536" s="161" t="str">
        <f t="shared" ca="1" si="687"/>
        <v/>
      </c>
      <c r="AH1536" s="161">
        <f t="shared" ca="1" si="688"/>
        <v>1</v>
      </c>
      <c r="AI1536" s="161" t="str">
        <f t="shared" ca="1" si="689"/>
        <v/>
      </c>
      <c r="AJ1536" s="161">
        <f t="shared" ca="1" si="690"/>
        <v>1</v>
      </c>
      <c r="AL1536" s="161" t="str">
        <f t="shared" ca="1" si="691"/>
        <v/>
      </c>
      <c r="AM1536" s="161">
        <f t="shared" ca="1" si="702"/>
        <v>1</v>
      </c>
      <c r="AN1536" s="161" t="str">
        <f t="shared" ca="1" si="692"/>
        <v/>
      </c>
      <c r="AO1536" s="161">
        <f t="shared" ca="1" si="701"/>
        <v>1</v>
      </c>
      <c r="AP1536" s="161" t="str">
        <f t="shared" ca="1" si="693"/>
        <v/>
      </c>
      <c r="AQ1536" s="161">
        <f t="shared" ca="1" si="699"/>
        <v>1</v>
      </c>
      <c r="AR1536" s="161" t="str">
        <f t="shared" ca="1" si="694"/>
        <v/>
      </c>
      <c r="AS1536" s="161">
        <f t="shared" ca="1" si="695"/>
        <v>1</v>
      </c>
      <c r="AT1536" s="159" t="str">
        <f t="shared" ca="1" si="704"/>
        <v/>
      </c>
      <c r="AU1536" s="210">
        <f t="shared" ca="1" si="679"/>
        <v>14</v>
      </c>
      <c r="AV1536" s="209"/>
      <c r="AW1536" s="204">
        <f t="shared" si="696"/>
        <v>20633.777777777745</v>
      </c>
      <c r="AX1536" s="159"/>
      <c r="AZ1536" s="159"/>
      <c r="BM1536" s="207"/>
      <c r="BN1536" s="212"/>
      <c r="BP1536" s="209"/>
      <c r="BQ1536" s="211"/>
      <c r="BR1536" s="211"/>
      <c r="BS1536" s="211"/>
      <c r="BT1536" s="211"/>
      <c r="BU1536" s="211"/>
      <c r="BV1536" s="211"/>
      <c r="BW1536" s="211"/>
      <c r="BX1536" s="211"/>
      <c r="BY1536" s="211"/>
      <c r="BZ1536" s="211"/>
      <c r="CA1536" s="209"/>
      <c r="CB1536" s="224"/>
      <c r="CC1536" s="204"/>
      <c r="CD1536" s="204"/>
      <c r="CE1536" s="204"/>
      <c r="CF1536" s="211"/>
      <c r="CG1536" s="211"/>
      <c r="CI1536" s="209"/>
      <c r="CJ1536" s="209"/>
    </row>
    <row r="1537" spans="9:88">
      <c r="I1537" s="221">
        <f t="shared" si="700"/>
        <v>333</v>
      </c>
      <c r="J1537" s="159">
        <f>'v-t_chart'!C1534</f>
        <v>99.7</v>
      </c>
      <c r="K1537" s="204">
        <f t="shared" ca="1" si="706"/>
        <v>292.0213</v>
      </c>
      <c r="L1537" s="205" t="b">
        <f>IF('Input&amp;Output'!$C$3=10,phase_chart!C1534,IF('Input&amp;Output'!$C$3=21,phase_chart!G1534,IF('Input&amp;Output'!$C$3=22,phase_chart!K1534,IF('Input&amp;Output'!$C$3=31,phase_chart!O1534,IF('Input&amp;Output'!$C$3=32,phase_chart!S1534,"")))))</f>
        <v>0</v>
      </c>
      <c r="M1537" s="206" t="b">
        <f>IF('Input&amp;Output'!$C$3=10,phase_chart!D1534,IF('Input&amp;Output'!$C$3=21,phase_chart!H1534,IF('Input&amp;Output'!$C$3=22,phase_chart!L1534,IF('Input&amp;Output'!$C$3=31,phase_chart!P1534,IF('Input&amp;Output'!$C$3=32,phase_chart!T1534,"")))))</f>
        <v>1</v>
      </c>
      <c r="N1537" s="205" t="b">
        <f>IF('Input&amp;Output'!$C$3=10,phase_chart!E1534,IF('Input&amp;Output'!$C$3=21,phase_chart!I1534,IF('Input&amp;Output'!$C$3=22,phase_chart!M1534,IF('Input&amp;Output'!$C$3=31,phase_chart!Q1534,IF('Input&amp;Output'!$C$3=32,phase_chart!U1534,"")))))</f>
        <v>0</v>
      </c>
      <c r="P1537" s="159">
        <f ca="1">IF(NOT($J1537=0),IF($J1537&lt;IF($P1536=0,0,VLOOKUP(P1536,tbL!$M$37:$Q$43,IF(L1537=TRUE,2,4))),IF($J1537&gt;=VLOOKUP(P1536,tbL!$M$37:$Q$43,IF(L1537=TRUE,3,5)),$P1536,IF(AND(L1536=TRUE,L1537=TRUE),$P1536,$P1536-1)),IF(AND(L1537=TRUE,J1537=VLOOKUP(P1536,tbL!$M$37:$Q$43,IF(L1537=TRUE,2,4))),P1536,IF($P1536+1&gt;$C$12,$C$12,$P1536+1))),0)</f>
        <v>1</v>
      </c>
      <c r="Q1537" s="159">
        <f t="shared" ca="1" si="680"/>
        <v>1</v>
      </c>
      <c r="R1537" s="207">
        <f t="shared" si="697"/>
        <v>0</v>
      </c>
      <c r="S1537" s="208"/>
      <c r="T1537" s="159">
        <f t="shared" si="698"/>
        <v>0</v>
      </c>
      <c r="U1537" s="209" t="str">
        <f ca="1">IF(AND(T1537=-1,N1537=TRUE),"*",IF(AND(U1536="*",N1537=TRUE),"*",IF(AND(AND(L1537=TRUE,U1536="*"),J1537&lt;VLOOKUP(V1536+1,tbL!$M$38:$O$43,3)),"*","")))</f>
        <v/>
      </c>
      <c r="V1537" s="204">
        <f t="shared" ca="1" si="681"/>
        <v>1</v>
      </c>
      <c r="Y1537" s="159" t="str">
        <f t="shared" ca="1" si="682"/>
        <v/>
      </c>
      <c r="Z1537" s="159" t="str">
        <f t="shared" si="683"/>
        <v/>
      </c>
      <c r="AA1537" s="159">
        <f t="shared" ca="1" si="703"/>
        <v>1</v>
      </c>
      <c r="AC1537" s="161" t="str">
        <f t="shared" ca="1" si="684"/>
        <v/>
      </c>
      <c r="AD1537" s="161">
        <f t="shared" ca="1" si="685"/>
        <v>1</v>
      </c>
      <c r="AE1537" s="161" t="str">
        <f t="shared" ca="1" si="705"/>
        <v/>
      </c>
      <c r="AF1537" s="161">
        <f t="shared" ca="1" si="686"/>
        <v>1</v>
      </c>
      <c r="AG1537" s="161" t="str">
        <f t="shared" ca="1" si="687"/>
        <v/>
      </c>
      <c r="AH1537" s="161">
        <f t="shared" ca="1" si="688"/>
        <v>1</v>
      </c>
      <c r="AI1537" s="161" t="str">
        <f t="shared" ca="1" si="689"/>
        <v/>
      </c>
      <c r="AJ1537" s="161">
        <f t="shared" ca="1" si="690"/>
        <v>1</v>
      </c>
      <c r="AL1537" s="161" t="str">
        <f t="shared" ca="1" si="691"/>
        <v/>
      </c>
      <c r="AM1537" s="161">
        <f t="shared" ca="1" si="702"/>
        <v>1</v>
      </c>
      <c r="AN1537" s="161" t="str">
        <f t="shared" ca="1" si="692"/>
        <v/>
      </c>
      <c r="AO1537" s="161">
        <f t="shared" ca="1" si="701"/>
        <v>1</v>
      </c>
      <c r="AP1537" s="161" t="str">
        <f t="shared" ca="1" si="693"/>
        <v/>
      </c>
      <c r="AQ1537" s="161">
        <f t="shared" ca="1" si="699"/>
        <v>1</v>
      </c>
      <c r="AR1537" s="161" t="str">
        <f t="shared" ca="1" si="694"/>
        <v/>
      </c>
      <c r="AS1537" s="161">
        <f t="shared" ca="1" si="695"/>
        <v>1</v>
      </c>
      <c r="AT1537" s="159" t="str">
        <f t="shared" ca="1" si="704"/>
        <v/>
      </c>
      <c r="AU1537" s="210">
        <f t="shared" ca="1" si="679"/>
        <v>14</v>
      </c>
      <c r="AV1537" s="209"/>
      <c r="AW1537" s="204">
        <f t="shared" si="696"/>
        <v>20661.47222222219</v>
      </c>
      <c r="AX1537" s="159"/>
      <c r="AZ1537" s="159"/>
      <c r="BM1537" s="207"/>
      <c r="BN1537" s="212"/>
      <c r="BP1537" s="209"/>
      <c r="BQ1537" s="211"/>
      <c r="BR1537" s="211"/>
      <c r="BS1537" s="211"/>
      <c r="BT1537" s="211"/>
      <c r="BU1537" s="211"/>
      <c r="BV1537" s="211"/>
      <c r="BW1537" s="211"/>
      <c r="BX1537" s="211"/>
      <c r="BY1537" s="211"/>
      <c r="BZ1537" s="211"/>
      <c r="CA1537" s="209"/>
      <c r="CB1537" s="224"/>
      <c r="CC1537" s="204"/>
      <c r="CD1537" s="204"/>
      <c r="CE1537" s="204"/>
      <c r="CF1537" s="211"/>
      <c r="CG1537" s="211"/>
      <c r="CI1537" s="209"/>
      <c r="CJ1537" s="209"/>
    </row>
    <row r="1538" spans="9:88">
      <c r="I1538" s="221">
        <f t="shared" si="700"/>
        <v>334</v>
      </c>
      <c r="J1538" s="159">
        <f>'v-t_chart'!C1535</f>
        <v>100.3</v>
      </c>
      <c r="K1538" s="204">
        <f t="shared" ca="1" si="706"/>
        <v>293.77869999999996</v>
      </c>
      <c r="L1538" s="205" t="b">
        <f>IF('Input&amp;Output'!$C$3=10,phase_chart!C1535,IF('Input&amp;Output'!$C$3=21,phase_chart!G1535,IF('Input&amp;Output'!$C$3=22,phase_chart!K1535,IF('Input&amp;Output'!$C$3=31,phase_chart!O1535,IF('Input&amp;Output'!$C$3=32,phase_chart!S1535,"")))))</f>
        <v>0</v>
      </c>
      <c r="M1538" s="206" t="b">
        <f>IF('Input&amp;Output'!$C$3=10,phase_chart!D1535,IF('Input&amp;Output'!$C$3=21,phase_chart!H1535,IF('Input&amp;Output'!$C$3=22,phase_chart!L1535,IF('Input&amp;Output'!$C$3=31,phase_chart!P1535,IF('Input&amp;Output'!$C$3=32,phase_chart!T1535,"")))))</f>
        <v>1</v>
      </c>
      <c r="N1538" s="205" t="b">
        <f>IF('Input&amp;Output'!$C$3=10,phase_chart!E1535,IF('Input&amp;Output'!$C$3=21,phase_chart!I1535,IF('Input&amp;Output'!$C$3=22,phase_chart!M1535,IF('Input&amp;Output'!$C$3=31,phase_chart!Q1535,IF('Input&amp;Output'!$C$3=32,phase_chart!U1535,"")))))</f>
        <v>0</v>
      </c>
      <c r="P1538" s="159">
        <f ca="1">IF(NOT($J1538=0),IF($J1538&lt;IF($P1537=0,0,VLOOKUP(P1537,tbL!$M$37:$Q$43,IF(L1538=TRUE,2,4))),IF($J1538&gt;=VLOOKUP(P1537,tbL!$M$37:$Q$43,IF(L1538=TRUE,3,5)),$P1537,IF(AND(L1537=TRUE,L1538=TRUE),$P1537,$P1537-1)),IF(AND(L1538=TRUE,J1538=VLOOKUP(P1537,tbL!$M$37:$Q$43,IF(L1538=TRUE,2,4))),P1537,IF($P1537+1&gt;$C$12,$C$12,$P1537+1))),0)</f>
        <v>1</v>
      </c>
      <c r="Q1538" s="159">
        <f t="shared" ca="1" si="680"/>
        <v>1</v>
      </c>
      <c r="R1538" s="207">
        <f t="shared" si="697"/>
        <v>0</v>
      </c>
      <c r="S1538" s="208"/>
      <c r="T1538" s="159">
        <f t="shared" si="698"/>
        <v>0</v>
      </c>
      <c r="U1538" s="209" t="str">
        <f ca="1">IF(AND(T1538=-1,N1538=TRUE),"*",IF(AND(U1537="*",N1538=TRUE),"*",IF(AND(AND(L1538=TRUE,U1537="*"),J1538&lt;VLOOKUP(V1537+1,tbL!$M$38:$O$43,3)),"*","")))</f>
        <v/>
      </c>
      <c r="V1538" s="204">
        <f t="shared" ca="1" si="681"/>
        <v>1</v>
      </c>
      <c r="Y1538" s="159" t="str">
        <f t="shared" ca="1" si="682"/>
        <v/>
      </c>
      <c r="Z1538" s="159" t="str">
        <f t="shared" si="683"/>
        <v/>
      </c>
      <c r="AA1538" s="159">
        <f t="shared" ca="1" si="703"/>
        <v>1</v>
      </c>
      <c r="AC1538" s="161" t="str">
        <f t="shared" ca="1" si="684"/>
        <v/>
      </c>
      <c r="AD1538" s="161">
        <f t="shared" ca="1" si="685"/>
        <v>1</v>
      </c>
      <c r="AE1538" s="161" t="str">
        <f t="shared" ca="1" si="705"/>
        <v/>
      </c>
      <c r="AF1538" s="161">
        <f t="shared" ca="1" si="686"/>
        <v>1</v>
      </c>
      <c r="AG1538" s="161" t="str">
        <f t="shared" ca="1" si="687"/>
        <v/>
      </c>
      <c r="AH1538" s="161">
        <f t="shared" ca="1" si="688"/>
        <v>1</v>
      </c>
      <c r="AI1538" s="161" t="str">
        <f t="shared" ca="1" si="689"/>
        <v/>
      </c>
      <c r="AJ1538" s="161">
        <f t="shared" ca="1" si="690"/>
        <v>1</v>
      </c>
      <c r="AL1538" s="161" t="str">
        <f t="shared" ca="1" si="691"/>
        <v/>
      </c>
      <c r="AM1538" s="161">
        <f t="shared" ca="1" si="702"/>
        <v>1</v>
      </c>
      <c r="AN1538" s="161" t="str">
        <f t="shared" ca="1" si="692"/>
        <v/>
      </c>
      <c r="AO1538" s="161">
        <f t="shared" ca="1" si="701"/>
        <v>1</v>
      </c>
      <c r="AP1538" s="161" t="str">
        <f t="shared" ca="1" si="693"/>
        <v/>
      </c>
      <c r="AQ1538" s="161">
        <f t="shared" ca="1" si="699"/>
        <v>1</v>
      </c>
      <c r="AR1538" s="161" t="str">
        <f t="shared" ca="1" si="694"/>
        <v/>
      </c>
      <c r="AS1538" s="161">
        <f t="shared" ca="1" si="695"/>
        <v>1</v>
      </c>
      <c r="AT1538" s="159" t="str">
        <f t="shared" ca="1" si="704"/>
        <v/>
      </c>
      <c r="AU1538" s="210">
        <f t="shared" ca="1" si="679"/>
        <v>14</v>
      </c>
      <c r="AV1538" s="209"/>
      <c r="AW1538" s="204">
        <f t="shared" si="696"/>
        <v>20689.333333333299</v>
      </c>
      <c r="AX1538" s="159"/>
      <c r="AZ1538" s="159"/>
      <c r="BM1538" s="207"/>
      <c r="BN1538" s="212"/>
      <c r="BP1538" s="209"/>
      <c r="BQ1538" s="211"/>
      <c r="BR1538" s="211"/>
      <c r="BS1538" s="211"/>
      <c r="BT1538" s="211"/>
      <c r="BU1538" s="211"/>
      <c r="BV1538" s="211"/>
      <c r="BW1538" s="211"/>
      <c r="BX1538" s="211"/>
      <c r="BY1538" s="211"/>
      <c r="BZ1538" s="211"/>
      <c r="CA1538" s="209"/>
      <c r="CB1538" s="224"/>
      <c r="CC1538" s="204"/>
      <c r="CD1538" s="204"/>
      <c r="CE1538" s="204"/>
      <c r="CF1538" s="211"/>
      <c r="CG1538" s="211"/>
      <c r="CI1538" s="209"/>
      <c r="CJ1538" s="209"/>
    </row>
    <row r="1539" spans="9:88">
      <c r="I1539" s="221">
        <f t="shared" si="700"/>
        <v>335</v>
      </c>
      <c r="J1539" s="159">
        <f>'v-t_chart'!C1536</f>
        <v>100.6</v>
      </c>
      <c r="K1539" s="204">
        <f t="shared" ca="1" si="706"/>
        <v>294.65739999999994</v>
      </c>
      <c r="L1539" s="205" t="b">
        <f>IF('Input&amp;Output'!$C$3=10,phase_chart!C1536,IF('Input&amp;Output'!$C$3=21,phase_chart!G1536,IF('Input&amp;Output'!$C$3=22,phase_chart!K1536,IF('Input&amp;Output'!$C$3=31,phase_chart!O1536,IF('Input&amp;Output'!$C$3=32,phase_chart!S1536,"")))))</f>
        <v>0</v>
      </c>
      <c r="M1539" s="206" t="b">
        <f>IF('Input&amp;Output'!$C$3=10,phase_chart!D1536,IF('Input&amp;Output'!$C$3=21,phase_chart!H1536,IF('Input&amp;Output'!$C$3=22,phase_chart!L1536,IF('Input&amp;Output'!$C$3=31,phase_chart!P1536,IF('Input&amp;Output'!$C$3=32,phase_chart!T1536,"")))))</f>
        <v>1</v>
      </c>
      <c r="N1539" s="205" t="b">
        <f>IF('Input&amp;Output'!$C$3=10,phase_chart!E1536,IF('Input&amp;Output'!$C$3=21,phase_chart!I1536,IF('Input&amp;Output'!$C$3=22,phase_chart!M1536,IF('Input&amp;Output'!$C$3=31,phase_chart!Q1536,IF('Input&amp;Output'!$C$3=32,phase_chart!U1536,"")))))</f>
        <v>0</v>
      </c>
      <c r="P1539" s="159">
        <f ca="1">IF(NOT($J1539=0),IF($J1539&lt;IF($P1538=0,0,VLOOKUP(P1538,tbL!$M$37:$Q$43,IF(L1539=TRUE,2,4))),IF($J1539&gt;=VLOOKUP(P1538,tbL!$M$37:$Q$43,IF(L1539=TRUE,3,5)),$P1538,IF(AND(L1538=TRUE,L1539=TRUE),$P1538,$P1538-1)),IF(AND(L1539=TRUE,J1539=VLOOKUP(P1538,tbL!$M$37:$Q$43,IF(L1539=TRUE,2,4))),P1538,IF($P1538+1&gt;$C$12,$C$12,$P1538+1))),0)</f>
        <v>1</v>
      </c>
      <c r="Q1539" s="159">
        <f t="shared" ca="1" si="680"/>
        <v>1</v>
      </c>
      <c r="R1539" s="207">
        <f t="shared" si="697"/>
        <v>0</v>
      </c>
      <c r="S1539" s="208"/>
      <c r="T1539" s="159">
        <f t="shared" si="698"/>
        <v>0</v>
      </c>
      <c r="U1539" s="209" t="str">
        <f ca="1">IF(AND(T1539=-1,N1539=TRUE),"*",IF(AND(U1538="*",N1539=TRUE),"*",IF(AND(AND(L1539=TRUE,U1538="*"),J1539&lt;VLOOKUP(V1538+1,tbL!$M$38:$O$43,3)),"*","")))</f>
        <v/>
      </c>
      <c r="V1539" s="204">
        <f t="shared" ca="1" si="681"/>
        <v>1</v>
      </c>
      <c r="Y1539" s="159" t="str">
        <f t="shared" ca="1" si="682"/>
        <v/>
      </c>
      <c r="Z1539" s="159" t="str">
        <f t="shared" si="683"/>
        <v/>
      </c>
      <c r="AA1539" s="159">
        <f t="shared" ca="1" si="703"/>
        <v>1</v>
      </c>
      <c r="AC1539" s="161" t="str">
        <f t="shared" ca="1" si="684"/>
        <v/>
      </c>
      <c r="AD1539" s="161">
        <f t="shared" ca="1" si="685"/>
        <v>1</v>
      </c>
      <c r="AE1539" s="161" t="str">
        <f t="shared" ca="1" si="705"/>
        <v/>
      </c>
      <c r="AF1539" s="161">
        <f t="shared" ca="1" si="686"/>
        <v>1</v>
      </c>
      <c r="AG1539" s="161" t="str">
        <f t="shared" ca="1" si="687"/>
        <v/>
      </c>
      <c r="AH1539" s="161">
        <f t="shared" ca="1" si="688"/>
        <v>1</v>
      </c>
      <c r="AI1539" s="161" t="str">
        <f t="shared" ca="1" si="689"/>
        <v/>
      </c>
      <c r="AJ1539" s="161">
        <f t="shared" ca="1" si="690"/>
        <v>1</v>
      </c>
      <c r="AL1539" s="161" t="str">
        <f t="shared" ca="1" si="691"/>
        <v/>
      </c>
      <c r="AM1539" s="161">
        <f t="shared" ca="1" si="702"/>
        <v>1</v>
      </c>
      <c r="AN1539" s="161" t="str">
        <f t="shared" ca="1" si="692"/>
        <v/>
      </c>
      <c r="AO1539" s="161">
        <f t="shared" ca="1" si="701"/>
        <v>1</v>
      </c>
      <c r="AP1539" s="161" t="str">
        <f t="shared" ca="1" si="693"/>
        <v/>
      </c>
      <c r="AQ1539" s="161">
        <f t="shared" ca="1" si="699"/>
        <v>1</v>
      </c>
      <c r="AR1539" s="161" t="str">
        <f t="shared" ca="1" si="694"/>
        <v/>
      </c>
      <c r="AS1539" s="161">
        <f t="shared" ca="1" si="695"/>
        <v>1</v>
      </c>
      <c r="AT1539" s="159" t="str">
        <f t="shared" ca="1" si="704"/>
        <v/>
      </c>
      <c r="AU1539" s="210">
        <f t="shared" ca="1" si="679"/>
        <v>14</v>
      </c>
      <c r="AV1539" s="209"/>
      <c r="AW1539" s="204">
        <f t="shared" si="696"/>
        <v>20717.277777777745</v>
      </c>
      <c r="AX1539" s="159"/>
      <c r="AZ1539" s="159"/>
      <c r="BM1539" s="207"/>
      <c r="BN1539" s="212"/>
      <c r="BP1539" s="209"/>
      <c r="BQ1539" s="211"/>
      <c r="BR1539" s="211"/>
      <c r="BS1539" s="211"/>
      <c r="BT1539" s="211"/>
      <c r="BU1539" s="211"/>
      <c r="BV1539" s="211"/>
      <c r="BW1539" s="211"/>
      <c r="BX1539" s="211"/>
      <c r="BY1539" s="211"/>
      <c r="BZ1539" s="211"/>
      <c r="CA1539" s="209"/>
      <c r="CB1539" s="224"/>
      <c r="CC1539" s="204"/>
      <c r="CD1539" s="204"/>
      <c r="CE1539" s="204"/>
      <c r="CF1539" s="211"/>
      <c r="CG1539" s="211"/>
      <c r="CI1539" s="209"/>
      <c r="CJ1539" s="209"/>
    </row>
    <row r="1540" spans="9:88">
      <c r="I1540" s="221">
        <f t="shared" si="700"/>
        <v>336</v>
      </c>
      <c r="J1540" s="159">
        <f>'v-t_chart'!C1537</f>
        <v>101</v>
      </c>
      <c r="K1540" s="204">
        <f t="shared" ca="1" si="706"/>
        <v>295.82900000000001</v>
      </c>
      <c r="L1540" s="205" t="b">
        <f>IF('Input&amp;Output'!$C$3=10,phase_chart!C1537,IF('Input&amp;Output'!$C$3=21,phase_chart!G1537,IF('Input&amp;Output'!$C$3=22,phase_chart!K1537,IF('Input&amp;Output'!$C$3=31,phase_chart!O1537,IF('Input&amp;Output'!$C$3=32,phase_chart!S1537,"")))))</f>
        <v>0</v>
      </c>
      <c r="M1540" s="206" t="b">
        <f>IF('Input&amp;Output'!$C$3=10,phase_chart!D1537,IF('Input&amp;Output'!$C$3=21,phase_chart!H1537,IF('Input&amp;Output'!$C$3=22,phase_chart!L1537,IF('Input&amp;Output'!$C$3=31,phase_chart!P1537,IF('Input&amp;Output'!$C$3=32,phase_chart!T1537,"")))))</f>
        <v>1</v>
      </c>
      <c r="N1540" s="205" t="b">
        <f>IF('Input&amp;Output'!$C$3=10,phase_chart!E1537,IF('Input&amp;Output'!$C$3=21,phase_chart!I1537,IF('Input&amp;Output'!$C$3=22,phase_chart!M1537,IF('Input&amp;Output'!$C$3=31,phase_chart!Q1537,IF('Input&amp;Output'!$C$3=32,phase_chart!U1537,"")))))</f>
        <v>0</v>
      </c>
      <c r="P1540" s="159">
        <f ca="1">IF(NOT($J1540=0),IF($J1540&lt;IF($P1539=0,0,VLOOKUP(P1539,tbL!$M$37:$Q$43,IF(L1540=TRUE,2,4))),IF($J1540&gt;=VLOOKUP(P1539,tbL!$M$37:$Q$43,IF(L1540=TRUE,3,5)),$P1539,IF(AND(L1539=TRUE,L1540=TRUE),$P1539,$P1539-1)),IF(AND(L1540=TRUE,J1540=VLOOKUP(P1539,tbL!$M$37:$Q$43,IF(L1540=TRUE,2,4))),P1539,IF($P1539+1&gt;$C$12,$C$12,$P1539+1))),0)</f>
        <v>1</v>
      </c>
      <c r="Q1540" s="159">
        <f t="shared" ca="1" si="680"/>
        <v>1</v>
      </c>
      <c r="R1540" s="207">
        <f t="shared" si="697"/>
        <v>0</v>
      </c>
      <c r="S1540" s="208"/>
      <c r="T1540" s="159">
        <f t="shared" si="698"/>
        <v>0</v>
      </c>
      <c r="U1540" s="209" t="str">
        <f ca="1">IF(AND(T1540=-1,N1540=TRUE),"*",IF(AND(U1539="*",N1540=TRUE),"*",IF(AND(AND(L1540=TRUE,U1539="*"),J1540&lt;VLOOKUP(V1539+1,tbL!$M$38:$O$43,3)),"*","")))</f>
        <v/>
      </c>
      <c r="V1540" s="204">
        <f t="shared" ca="1" si="681"/>
        <v>1</v>
      </c>
      <c r="Y1540" s="159" t="str">
        <f t="shared" ca="1" si="682"/>
        <v/>
      </c>
      <c r="Z1540" s="159" t="str">
        <f t="shared" si="683"/>
        <v/>
      </c>
      <c r="AA1540" s="159">
        <f t="shared" ca="1" si="703"/>
        <v>1</v>
      </c>
      <c r="AC1540" s="161" t="str">
        <f t="shared" ca="1" si="684"/>
        <v/>
      </c>
      <c r="AD1540" s="161">
        <f t="shared" ca="1" si="685"/>
        <v>1</v>
      </c>
      <c r="AE1540" s="161" t="str">
        <f t="shared" ca="1" si="705"/>
        <v/>
      </c>
      <c r="AF1540" s="161">
        <f t="shared" ca="1" si="686"/>
        <v>1</v>
      </c>
      <c r="AG1540" s="161" t="str">
        <f t="shared" ca="1" si="687"/>
        <v/>
      </c>
      <c r="AH1540" s="161">
        <f t="shared" ca="1" si="688"/>
        <v>1</v>
      </c>
      <c r="AI1540" s="161" t="str">
        <f t="shared" ca="1" si="689"/>
        <v/>
      </c>
      <c r="AJ1540" s="161">
        <f t="shared" ca="1" si="690"/>
        <v>1</v>
      </c>
      <c r="AL1540" s="161" t="str">
        <f t="shared" ca="1" si="691"/>
        <v/>
      </c>
      <c r="AM1540" s="161">
        <f t="shared" ca="1" si="702"/>
        <v>1</v>
      </c>
      <c r="AN1540" s="161" t="str">
        <f t="shared" ca="1" si="692"/>
        <v/>
      </c>
      <c r="AO1540" s="161">
        <f t="shared" ca="1" si="701"/>
        <v>1</v>
      </c>
      <c r="AP1540" s="161" t="str">
        <f t="shared" ca="1" si="693"/>
        <v/>
      </c>
      <c r="AQ1540" s="161">
        <f t="shared" ca="1" si="699"/>
        <v>1</v>
      </c>
      <c r="AR1540" s="161" t="str">
        <f t="shared" ca="1" si="694"/>
        <v/>
      </c>
      <c r="AS1540" s="161">
        <f t="shared" ca="1" si="695"/>
        <v>1</v>
      </c>
      <c r="AT1540" s="159" t="str">
        <f t="shared" ca="1" si="704"/>
        <v/>
      </c>
      <c r="AU1540" s="210">
        <f t="shared" ref="AU1540:AU1603" ca="1" si="707">IF(Y1540=0,$C$17/100,IF(OR(K1540&lt;$C$17,AA1540=0),$C$17/100,(VLOOKUP($AS1540,$B$5:$C$11,2)*$J1540)/100))</f>
        <v>14</v>
      </c>
      <c r="AV1540" s="209"/>
      <c r="AW1540" s="204">
        <f t="shared" si="696"/>
        <v>20745.333333333299</v>
      </c>
      <c r="AX1540" s="159"/>
      <c r="AZ1540" s="159"/>
      <c r="BM1540" s="207"/>
      <c r="BN1540" s="212"/>
      <c r="BP1540" s="209"/>
      <c r="BQ1540" s="211"/>
      <c r="BR1540" s="211"/>
      <c r="BS1540" s="211"/>
      <c r="BT1540" s="211"/>
      <c r="BU1540" s="211"/>
      <c r="BV1540" s="211"/>
      <c r="BW1540" s="211"/>
      <c r="BX1540" s="211"/>
      <c r="BY1540" s="211"/>
      <c r="BZ1540" s="211"/>
      <c r="CA1540" s="209"/>
      <c r="CB1540" s="224"/>
      <c r="CC1540" s="204"/>
      <c r="CD1540" s="204"/>
      <c r="CE1540" s="204"/>
      <c r="CF1540" s="211"/>
      <c r="CG1540" s="211"/>
      <c r="CI1540" s="209"/>
      <c r="CJ1540" s="209"/>
    </row>
    <row r="1541" spans="9:88">
      <c r="I1541" s="221">
        <f t="shared" si="700"/>
        <v>337</v>
      </c>
      <c r="J1541" s="159">
        <f>'v-t_chart'!C1538</f>
        <v>101.4</v>
      </c>
      <c r="K1541" s="204">
        <f t="shared" ca="1" si="706"/>
        <v>297.00060000000002</v>
      </c>
      <c r="L1541" s="205" t="b">
        <f>IF('Input&amp;Output'!$C$3=10,phase_chart!C1538,IF('Input&amp;Output'!$C$3=21,phase_chart!G1538,IF('Input&amp;Output'!$C$3=22,phase_chart!K1538,IF('Input&amp;Output'!$C$3=31,phase_chart!O1538,IF('Input&amp;Output'!$C$3=32,phase_chart!S1538,"")))))</f>
        <v>0</v>
      </c>
      <c r="M1541" s="206" t="b">
        <f>IF('Input&amp;Output'!$C$3=10,phase_chart!D1538,IF('Input&amp;Output'!$C$3=21,phase_chart!H1538,IF('Input&amp;Output'!$C$3=22,phase_chart!L1538,IF('Input&amp;Output'!$C$3=31,phase_chart!P1538,IF('Input&amp;Output'!$C$3=32,phase_chart!T1538,"")))))</f>
        <v>1</v>
      </c>
      <c r="N1541" s="205" t="b">
        <f>IF('Input&amp;Output'!$C$3=10,phase_chart!E1538,IF('Input&amp;Output'!$C$3=21,phase_chart!I1538,IF('Input&amp;Output'!$C$3=22,phase_chart!M1538,IF('Input&amp;Output'!$C$3=31,phase_chart!Q1538,IF('Input&amp;Output'!$C$3=32,phase_chart!U1538,"")))))</f>
        <v>0</v>
      </c>
      <c r="P1541" s="159">
        <f ca="1">IF(NOT($J1541=0),IF($J1541&lt;IF($P1540=0,0,VLOOKUP(P1540,tbL!$M$37:$Q$43,IF(L1541=TRUE,2,4))),IF($J1541&gt;=VLOOKUP(P1540,tbL!$M$37:$Q$43,IF(L1541=TRUE,3,5)),$P1540,IF(AND(L1540=TRUE,L1541=TRUE),$P1540,$P1540-1)),IF(AND(L1541=TRUE,J1541=VLOOKUP(P1540,tbL!$M$37:$Q$43,IF(L1541=TRUE,2,4))),P1540,IF($P1540+1&gt;$C$12,$C$12,$P1540+1))),0)</f>
        <v>1</v>
      </c>
      <c r="Q1541" s="159">
        <f t="shared" ref="Q1541:Q1604" ca="1" si="708">P1541</f>
        <v>1</v>
      </c>
      <c r="R1541" s="207">
        <f t="shared" si="697"/>
        <v>0</v>
      </c>
      <c r="S1541" s="208"/>
      <c r="T1541" s="159">
        <f t="shared" si="698"/>
        <v>0</v>
      </c>
      <c r="U1541" s="209" t="str">
        <f ca="1">IF(AND(T1541=-1,N1541=TRUE),"*",IF(AND(U1540="*",N1541=TRUE),"*",IF(AND(AND(L1541=TRUE,U1540="*"),J1541&lt;VLOOKUP(V1540+1,tbL!$M$38:$O$43,3)),"*","")))</f>
        <v/>
      </c>
      <c r="V1541" s="204">
        <f t="shared" ref="V1541:V1604" ca="1" si="709">IF(U1541="*",IF(Q1541&gt;V1540,V1540,Q1541),Q1541)</f>
        <v>1</v>
      </c>
      <c r="Y1541" s="159" t="str">
        <f t="shared" ref="Y1541:Y1604" ca="1" si="710">IF(OR($V1541=3,OR($V1541=1,$V1541=2)),IF(OR($V1544=0,OR($V1545=0,OR($V1546=0,OR($V1547=0,OR($V1548=0,OR($V1549=0,$V1550=0)))))),IF(J1541&lt;IF(V1541=3,$D$18,IF(V1541=2,$F$13,$F$8)),0,IF(Y1540=0,0,IF(J1541&lt;10,0,""))),""),"")</f>
        <v/>
      </c>
      <c r="Z1541" s="159" t="str">
        <f t="shared" ref="Z1541:Z1604" si="711">IF(AND(AND(J1546&gt;0,J1545=0),Z1540=""),1,IF(Z1540=1,IF(AND(J1541&gt;0,J1542-J1541&gt;0),"",1),""))</f>
        <v/>
      </c>
      <c r="AA1541" s="159">
        <f t="shared" ca="1" si="703"/>
        <v>1</v>
      </c>
      <c r="AC1541" s="161" t="str">
        <f t="shared" ref="AC1541:AC1604" ca="1" si="712">IF(OR(OR($AT1541=-1,$R1541=1),AA1541=0),"",IF(AND(AA1540=AA1542,AA1541&lt;&gt;AA1540),"*",""))</f>
        <v/>
      </c>
      <c r="AD1541" s="161">
        <f t="shared" ref="AD1541:AD1604" ca="1" si="713">IF(AC1541="*",AA1540,AA1541)</f>
        <v>1</v>
      </c>
      <c r="AE1541" s="161" t="str">
        <f t="shared" ca="1" si="705"/>
        <v/>
      </c>
      <c r="AF1541" s="161">
        <f t="shared" ref="AF1541:AF1604" ca="1" si="714">IF(AE1541="*",AD1540,IF(AE1540="*",AD1539,AD1541))</f>
        <v>1</v>
      </c>
      <c r="AG1541" s="161" t="str">
        <f t="shared" ref="AG1541:AG1604" ca="1" si="715">IF(OR(OR(OR($AT1541=-1,$R1541=1),AF1541=0),AG1538="*"),"",IF(AND(AND(AND(AF1540=AF1544,AF1541&lt;&gt;AF1540),AF1541=AF1542),AF1541=AF1543),"*",""))</f>
        <v/>
      </c>
      <c r="AH1541" s="161">
        <f t="shared" ref="AH1541:AH1604" ca="1" si="716">IF(AG1541="*",AF1540,IF(AG1540="*",AF1539,IF(AG1539="*",AF1538,AF1541)))</f>
        <v>1</v>
      </c>
      <c r="AI1541" s="161" t="str">
        <f t="shared" ref="AI1541:AI1604" ca="1" si="717">IF(OR(OR(OR($AT1541=-1,$R1541=1),AH1541=0),AI1537="*"),"",IF(AND(AND(AND(AND(AH1540=AH1545,AH1541&lt;&gt;AH1540),AH1541=AH1542),AH1541=AH1543),AH1541=AH1544),"*",""))</f>
        <v/>
      </c>
      <c r="AJ1541" s="161">
        <f t="shared" ref="AJ1541:AJ1604" ca="1" si="718">IF(AI1541="*",AH1540,IF(AI1540="*",AH1539,IF(AI1539="*",AH1538,IF(AI1538="*",AH1537,AH1541))))</f>
        <v>1</v>
      </c>
      <c r="AL1541" s="161" t="str">
        <f t="shared" ref="AL1541:AL1604" ca="1" si="719">IF(OR(OR(OR($AT1541=-1,$R1541=1),AJ1541=0),AL1537="*"),"",IF(AND(AND(AND(AND(AJ1540=AJ1545,AJ1541&lt;&gt;AJ1540),AJ1541=AJ1542),AJ1541=AJ1543),AJ1541=AJ1544),"*",""))</f>
        <v/>
      </c>
      <c r="AM1541" s="161">
        <f t="shared" ca="1" si="702"/>
        <v>1</v>
      </c>
      <c r="AN1541" s="161" t="str">
        <f t="shared" ref="AN1541:AN1604" ca="1" si="720">IF(OR(OR(OR($AT1541=-1,$R1541=1),AM1541=0),AN1538="*"),"",IF(AND(AND(AND(AM1540=AM1544,AM1541&lt;&gt;AM1540),AM1541=AM1542),AM1541=AM1543),"*",""))</f>
        <v/>
      </c>
      <c r="AO1541" s="161">
        <f t="shared" ca="1" si="701"/>
        <v>1</v>
      </c>
      <c r="AP1541" s="161" t="str">
        <f t="shared" ref="AP1541:AP1604" ca="1" si="721">IF(OR(OR($AT1541=-1,$R1541=1),AO1541=0),"",IF(AND(AND(AO1540=AO1543,AO1541&lt;&gt;AO1540),AO1541=AO1542),"*",""))</f>
        <v/>
      </c>
      <c r="AQ1541" s="161">
        <f t="shared" ca="1" si="699"/>
        <v>1</v>
      </c>
      <c r="AR1541" s="161" t="str">
        <f t="shared" ref="AR1541:AR1604" ca="1" si="722">IF(OR(OR($AT1541=-1,$R1541=1),AQ1541=0),"",IF(AND(AQ1540=AQ1542,AQ1541&lt;&gt;AQ1540),"*",""))</f>
        <v/>
      </c>
      <c r="AS1541" s="161">
        <f t="shared" ref="AS1541:AS1604" ca="1" si="723">IF(AR1541="*",AQ1540,AQ1541)</f>
        <v>1</v>
      </c>
      <c r="AT1541" s="159" t="str">
        <f t="shared" ca="1" si="704"/>
        <v/>
      </c>
      <c r="AU1541" s="210">
        <f t="shared" ca="1" si="707"/>
        <v>14</v>
      </c>
      <c r="AV1541" s="209"/>
      <c r="AW1541" s="204">
        <f t="shared" ref="AW1541:AW1604" si="724">AW1540+J1541/3.6</f>
        <v>20773.499999999967</v>
      </c>
      <c r="AX1541" s="159"/>
      <c r="AZ1541" s="159"/>
      <c r="BM1541" s="207"/>
      <c r="BN1541" s="212"/>
      <c r="BP1541" s="209"/>
      <c r="BQ1541" s="211"/>
      <c r="BR1541" s="211"/>
      <c r="BS1541" s="211"/>
      <c r="BT1541" s="211"/>
      <c r="BU1541" s="211"/>
      <c r="BV1541" s="211"/>
      <c r="BW1541" s="211"/>
      <c r="BX1541" s="211"/>
      <c r="BY1541" s="211"/>
      <c r="BZ1541" s="211"/>
      <c r="CA1541" s="209"/>
      <c r="CB1541" s="224"/>
      <c r="CC1541" s="204"/>
      <c r="CD1541" s="204"/>
      <c r="CE1541" s="204"/>
      <c r="CF1541" s="211"/>
      <c r="CG1541" s="211"/>
      <c r="CI1541" s="209"/>
      <c r="CJ1541" s="209"/>
    </row>
    <row r="1542" spans="9:88">
      <c r="I1542" s="221">
        <f t="shared" si="700"/>
        <v>338</v>
      </c>
      <c r="J1542" s="159">
        <f>'v-t_chart'!C1539</f>
        <v>101.8</v>
      </c>
      <c r="K1542" s="204">
        <f t="shared" ca="1" si="706"/>
        <v>298.17219999999998</v>
      </c>
      <c r="L1542" s="205" t="b">
        <f>IF('Input&amp;Output'!$C$3=10,phase_chart!C1539,IF('Input&amp;Output'!$C$3=21,phase_chart!G1539,IF('Input&amp;Output'!$C$3=22,phase_chart!K1539,IF('Input&amp;Output'!$C$3=31,phase_chart!O1539,IF('Input&amp;Output'!$C$3=32,phase_chart!S1539,"")))))</f>
        <v>0</v>
      </c>
      <c r="M1542" s="206" t="b">
        <f>IF('Input&amp;Output'!$C$3=10,phase_chart!D1539,IF('Input&amp;Output'!$C$3=21,phase_chart!H1539,IF('Input&amp;Output'!$C$3=22,phase_chart!L1539,IF('Input&amp;Output'!$C$3=31,phase_chart!P1539,IF('Input&amp;Output'!$C$3=32,phase_chart!T1539,"")))))</f>
        <v>1</v>
      </c>
      <c r="N1542" s="205" t="b">
        <f>IF('Input&amp;Output'!$C$3=10,phase_chart!E1539,IF('Input&amp;Output'!$C$3=21,phase_chart!I1539,IF('Input&amp;Output'!$C$3=22,phase_chart!M1539,IF('Input&amp;Output'!$C$3=31,phase_chart!Q1539,IF('Input&amp;Output'!$C$3=32,phase_chart!U1539,"")))))</f>
        <v>0</v>
      </c>
      <c r="P1542" s="159">
        <f ca="1">IF(NOT($J1542=0),IF($J1542&lt;IF($P1541=0,0,VLOOKUP(P1541,tbL!$M$37:$Q$43,IF(L1542=TRUE,2,4))),IF($J1542&gt;=VLOOKUP(P1541,tbL!$M$37:$Q$43,IF(L1542=TRUE,3,5)),$P1541,IF(AND(L1541=TRUE,L1542=TRUE),$P1541,$P1541-1)),IF(AND(L1542=TRUE,J1542=VLOOKUP(P1541,tbL!$M$37:$Q$43,IF(L1542=TRUE,2,4))),P1541,IF($P1541+1&gt;$C$12,$C$12,$P1541+1))),0)</f>
        <v>1</v>
      </c>
      <c r="Q1542" s="159">
        <f t="shared" ca="1" si="708"/>
        <v>1</v>
      </c>
      <c r="R1542" s="207">
        <f t="shared" ref="R1542:R1605" si="725">IF(L1542=TRUE,IF(OR(K1541=0,R1541=1),1,0),0)</f>
        <v>0</v>
      </c>
      <c r="S1542" s="208"/>
      <c r="T1542" s="159">
        <f t="shared" ref="T1542:T1605" si="726">IF(AND(L1541=TRUE,M1542=TRUE),1,IF(AND(L1541=TRUE,N1542=TRUE),-1,0))</f>
        <v>0</v>
      </c>
      <c r="U1542" s="209" t="str">
        <f ca="1">IF(AND(T1542=-1,N1542=TRUE),"*",IF(AND(U1541="*",N1542=TRUE),"*",IF(AND(AND(L1542=TRUE,U1541="*"),J1542&lt;VLOOKUP(V1541+1,tbL!$M$38:$O$43,3)),"*","")))</f>
        <v/>
      </c>
      <c r="V1542" s="204">
        <f t="shared" ca="1" si="709"/>
        <v>1</v>
      </c>
      <c r="Y1542" s="159" t="str">
        <f t="shared" ca="1" si="710"/>
        <v/>
      </c>
      <c r="Z1542" s="159" t="str">
        <f t="shared" si="711"/>
        <v/>
      </c>
      <c r="AA1542" s="159">
        <f t="shared" ca="1" si="703"/>
        <v>1</v>
      </c>
      <c r="AC1542" s="161" t="str">
        <f t="shared" ca="1" si="712"/>
        <v/>
      </c>
      <c r="AD1542" s="161">
        <f t="shared" ca="1" si="713"/>
        <v>1</v>
      </c>
      <c r="AE1542" s="161" t="str">
        <f t="shared" ca="1" si="705"/>
        <v/>
      </c>
      <c r="AF1542" s="161">
        <f t="shared" ca="1" si="714"/>
        <v>1</v>
      </c>
      <c r="AG1542" s="161" t="str">
        <f t="shared" ca="1" si="715"/>
        <v/>
      </c>
      <c r="AH1542" s="161">
        <f t="shared" ca="1" si="716"/>
        <v>1</v>
      </c>
      <c r="AI1542" s="161" t="str">
        <f t="shared" ca="1" si="717"/>
        <v/>
      </c>
      <c r="AJ1542" s="161">
        <f t="shared" ca="1" si="718"/>
        <v>1</v>
      </c>
      <c r="AL1542" s="161" t="str">
        <f t="shared" ca="1" si="719"/>
        <v/>
      </c>
      <c r="AM1542" s="161">
        <f t="shared" ca="1" si="702"/>
        <v>1</v>
      </c>
      <c r="AN1542" s="161" t="str">
        <f t="shared" ca="1" si="720"/>
        <v/>
      </c>
      <c r="AO1542" s="161">
        <f t="shared" ca="1" si="701"/>
        <v>1</v>
      </c>
      <c r="AP1542" s="161" t="str">
        <f t="shared" ca="1" si="721"/>
        <v/>
      </c>
      <c r="AQ1542" s="161">
        <f t="shared" ref="AQ1542:AQ1605" ca="1" si="727">IF(AP1542="*",AO1541,IF(AP1541="*",AO1540,AO1542))</f>
        <v>1</v>
      </c>
      <c r="AR1542" s="161" t="str">
        <f t="shared" ca="1" si="722"/>
        <v/>
      </c>
      <c r="AS1542" s="161">
        <f t="shared" ca="1" si="723"/>
        <v>1</v>
      </c>
      <c r="AT1542" s="159" t="str">
        <f t="shared" ca="1" si="704"/>
        <v/>
      </c>
      <c r="AU1542" s="210">
        <f t="shared" ca="1" si="707"/>
        <v>14</v>
      </c>
      <c r="AV1542" s="209"/>
      <c r="AW1542" s="204">
        <f t="shared" si="724"/>
        <v>20801.777777777745</v>
      </c>
      <c r="AX1542" s="159"/>
      <c r="AZ1542" s="159"/>
      <c r="BM1542" s="207"/>
      <c r="BN1542" s="212"/>
      <c r="BP1542" s="209"/>
      <c r="BQ1542" s="211"/>
      <c r="BR1542" s="211"/>
      <c r="BS1542" s="211"/>
      <c r="BT1542" s="211"/>
      <c r="BU1542" s="211"/>
      <c r="BV1542" s="211"/>
      <c r="BW1542" s="211"/>
      <c r="BX1542" s="211"/>
      <c r="BY1542" s="211"/>
      <c r="BZ1542" s="211"/>
      <c r="CA1542" s="209"/>
      <c r="CB1542" s="224"/>
      <c r="CC1542" s="204"/>
      <c r="CD1542" s="204"/>
      <c r="CE1542" s="204"/>
      <c r="CF1542" s="211"/>
      <c r="CG1542" s="211"/>
      <c r="CI1542" s="209"/>
      <c r="CJ1542" s="209"/>
    </row>
    <row r="1543" spans="9:88">
      <c r="I1543" s="221">
        <f t="shared" ref="I1543:I1606" si="728">I1542+1</f>
        <v>339</v>
      </c>
      <c r="J1543" s="159">
        <f>'v-t_chart'!C1540</f>
        <v>102.2</v>
      </c>
      <c r="K1543" s="204">
        <f t="shared" ca="1" si="706"/>
        <v>299.34379999999999</v>
      </c>
      <c r="L1543" s="205" t="b">
        <f>IF('Input&amp;Output'!$C$3=10,phase_chart!C1540,IF('Input&amp;Output'!$C$3=21,phase_chart!G1540,IF('Input&amp;Output'!$C$3=22,phase_chart!K1540,IF('Input&amp;Output'!$C$3=31,phase_chart!O1540,IF('Input&amp;Output'!$C$3=32,phase_chart!S1540,"")))))</f>
        <v>0</v>
      </c>
      <c r="M1543" s="206" t="b">
        <f>IF('Input&amp;Output'!$C$3=10,phase_chart!D1540,IF('Input&amp;Output'!$C$3=21,phase_chart!H1540,IF('Input&amp;Output'!$C$3=22,phase_chart!L1540,IF('Input&amp;Output'!$C$3=31,phase_chart!P1540,IF('Input&amp;Output'!$C$3=32,phase_chart!T1540,"")))))</f>
        <v>1</v>
      </c>
      <c r="N1543" s="205" t="b">
        <f>IF('Input&amp;Output'!$C$3=10,phase_chart!E1540,IF('Input&amp;Output'!$C$3=21,phase_chart!I1540,IF('Input&amp;Output'!$C$3=22,phase_chart!M1540,IF('Input&amp;Output'!$C$3=31,phase_chart!Q1540,IF('Input&amp;Output'!$C$3=32,phase_chart!U1540,"")))))</f>
        <v>0</v>
      </c>
      <c r="P1543" s="159">
        <f ca="1">IF(NOT($J1543=0),IF($J1543&lt;IF($P1542=0,0,VLOOKUP(P1542,tbL!$M$37:$Q$43,IF(L1543=TRUE,2,4))),IF($J1543&gt;=VLOOKUP(P1542,tbL!$M$37:$Q$43,IF(L1543=TRUE,3,5)),$P1542,IF(AND(L1542=TRUE,L1543=TRUE),$P1542,$P1542-1)),IF(AND(L1543=TRUE,J1543=VLOOKUP(P1542,tbL!$M$37:$Q$43,IF(L1543=TRUE,2,4))),P1542,IF($P1542+1&gt;$C$12,$C$12,$P1542+1))),0)</f>
        <v>1</v>
      </c>
      <c r="Q1543" s="159">
        <f t="shared" ca="1" si="708"/>
        <v>1</v>
      </c>
      <c r="R1543" s="207">
        <f t="shared" si="725"/>
        <v>0</v>
      </c>
      <c r="S1543" s="208"/>
      <c r="T1543" s="159">
        <f t="shared" si="726"/>
        <v>0</v>
      </c>
      <c r="U1543" s="209" t="str">
        <f ca="1">IF(AND(T1543=-1,N1543=TRUE),"*",IF(AND(U1542="*",N1543=TRUE),"*",IF(AND(AND(L1543=TRUE,U1542="*"),J1543&lt;VLOOKUP(V1542+1,tbL!$M$38:$O$43,3)),"*","")))</f>
        <v/>
      </c>
      <c r="V1543" s="204">
        <f t="shared" ca="1" si="709"/>
        <v>1</v>
      </c>
      <c r="Y1543" s="159" t="str">
        <f t="shared" ca="1" si="710"/>
        <v/>
      </c>
      <c r="Z1543" s="159" t="str">
        <f t="shared" si="711"/>
        <v/>
      </c>
      <c r="AA1543" s="159">
        <f t="shared" ca="1" si="703"/>
        <v>1</v>
      </c>
      <c r="AC1543" s="161" t="str">
        <f t="shared" ca="1" si="712"/>
        <v/>
      </c>
      <c r="AD1543" s="161">
        <f t="shared" ca="1" si="713"/>
        <v>1</v>
      </c>
      <c r="AE1543" s="161" t="str">
        <f t="shared" ca="1" si="705"/>
        <v/>
      </c>
      <c r="AF1543" s="161">
        <f t="shared" ca="1" si="714"/>
        <v>1</v>
      </c>
      <c r="AG1543" s="161" t="str">
        <f t="shared" ca="1" si="715"/>
        <v/>
      </c>
      <c r="AH1543" s="161">
        <f t="shared" ca="1" si="716"/>
        <v>1</v>
      </c>
      <c r="AI1543" s="161" t="str">
        <f t="shared" ca="1" si="717"/>
        <v/>
      </c>
      <c r="AJ1543" s="161">
        <f t="shared" ca="1" si="718"/>
        <v>1</v>
      </c>
      <c r="AL1543" s="161" t="str">
        <f t="shared" ca="1" si="719"/>
        <v/>
      </c>
      <c r="AM1543" s="161">
        <f t="shared" ca="1" si="702"/>
        <v>1</v>
      </c>
      <c r="AN1543" s="161" t="str">
        <f t="shared" ca="1" si="720"/>
        <v/>
      </c>
      <c r="AO1543" s="161">
        <f t="shared" ref="AO1543:AO1606" ca="1" si="729">IF(AN1543="*",AM1542,IF(AN1542="*",AM1541,IF(AN1541="*",AM1540,AM1543)))</f>
        <v>1</v>
      </c>
      <c r="AP1543" s="161" t="str">
        <f t="shared" ca="1" si="721"/>
        <v/>
      </c>
      <c r="AQ1543" s="161">
        <f t="shared" ca="1" si="727"/>
        <v>1</v>
      </c>
      <c r="AR1543" s="161" t="str">
        <f t="shared" ca="1" si="722"/>
        <v/>
      </c>
      <c r="AS1543" s="161">
        <f t="shared" ca="1" si="723"/>
        <v>1</v>
      </c>
      <c r="AT1543" s="159" t="str">
        <f t="shared" ca="1" si="704"/>
        <v/>
      </c>
      <c r="AU1543" s="210">
        <f t="shared" ca="1" si="707"/>
        <v>14</v>
      </c>
      <c r="AV1543" s="209"/>
      <c r="AW1543" s="204">
        <f t="shared" si="724"/>
        <v>20830.166666666635</v>
      </c>
      <c r="AX1543" s="159"/>
      <c r="AZ1543" s="159"/>
      <c r="BM1543" s="207"/>
      <c r="BN1543" s="212"/>
      <c r="BP1543" s="209"/>
      <c r="BQ1543" s="211"/>
      <c r="BR1543" s="211"/>
      <c r="BS1543" s="211"/>
      <c r="BT1543" s="211"/>
      <c r="BU1543" s="211"/>
      <c r="BV1543" s="211"/>
      <c r="BW1543" s="211"/>
      <c r="BX1543" s="211"/>
      <c r="BY1543" s="211"/>
      <c r="BZ1543" s="211"/>
      <c r="CA1543" s="209"/>
      <c r="CB1543" s="224"/>
      <c r="CC1543" s="204"/>
      <c r="CD1543" s="204"/>
      <c r="CE1543" s="204"/>
      <c r="CF1543" s="211"/>
      <c r="CG1543" s="211"/>
      <c r="CI1543" s="209"/>
      <c r="CJ1543" s="209"/>
    </row>
    <row r="1544" spans="9:88">
      <c r="I1544" s="221">
        <f t="shared" si="728"/>
        <v>340</v>
      </c>
      <c r="J1544" s="159">
        <f>'v-t_chart'!C1541</f>
        <v>102.5</v>
      </c>
      <c r="K1544" s="204">
        <f t="shared" ca="1" si="706"/>
        <v>300.22249999999997</v>
      </c>
      <c r="L1544" s="205" t="b">
        <f>IF('Input&amp;Output'!$C$3=10,phase_chart!C1541,IF('Input&amp;Output'!$C$3=21,phase_chart!G1541,IF('Input&amp;Output'!$C$3=22,phase_chart!K1541,IF('Input&amp;Output'!$C$3=31,phase_chart!O1541,IF('Input&amp;Output'!$C$3=32,phase_chart!S1541,"")))))</f>
        <v>0</v>
      </c>
      <c r="M1544" s="206" t="b">
        <f>IF('Input&amp;Output'!$C$3=10,phase_chart!D1541,IF('Input&amp;Output'!$C$3=21,phase_chart!H1541,IF('Input&amp;Output'!$C$3=22,phase_chart!L1541,IF('Input&amp;Output'!$C$3=31,phase_chart!P1541,IF('Input&amp;Output'!$C$3=32,phase_chart!T1541,"")))))</f>
        <v>1</v>
      </c>
      <c r="N1544" s="205" t="b">
        <f>IF('Input&amp;Output'!$C$3=10,phase_chart!E1541,IF('Input&amp;Output'!$C$3=21,phase_chart!I1541,IF('Input&amp;Output'!$C$3=22,phase_chart!M1541,IF('Input&amp;Output'!$C$3=31,phase_chart!Q1541,IF('Input&amp;Output'!$C$3=32,phase_chart!U1541,"")))))</f>
        <v>0</v>
      </c>
      <c r="P1544" s="159">
        <f ca="1">IF(NOT($J1544=0),IF($J1544&lt;IF($P1543=0,0,VLOOKUP(P1543,tbL!$M$37:$Q$43,IF(L1544=TRUE,2,4))),IF($J1544&gt;=VLOOKUP(P1543,tbL!$M$37:$Q$43,IF(L1544=TRUE,3,5)),$P1543,IF(AND(L1543=TRUE,L1544=TRUE),$P1543,$P1543-1)),IF(AND(L1544=TRUE,J1544=VLOOKUP(P1543,tbL!$M$37:$Q$43,IF(L1544=TRUE,2,4))),P1543,IF($P1543+1&gt;$C$12,$C$12,$P1543+1))),0)</f>
        <v>1</v>
      </c>
      <c r="Q1544" s="159">
        <f t="shared" ca="1" si="708"/>
        <v>1</v>
      </c>
      <c r="R1544" s="207">
        <f t="shared" si="725"/>
        <v>0</v>
      </c>
      <c r="S1544" s="208"/>
      <c r="T1544" s="159">
        <f t="shared" si="726"/>
        <v>0</v>
      </c>
      <c r="U1544" s="209" t="str">
        <f ca="1">IF(AND(T1544=-1,N1544=TRUE),"*",IF(AND(U1543="*",N1544=TRUE),"*",IF(AND(AND(L1544=TRUE,U1543="*"),J1544&lt;VLOOKUP(V1543+1,tbL!$M$38:$O$43,3)),"*","")))</f>
        <v/>
      </c>
      <c r="V1544" s="204">
        <f t="shared" ca="1" si="709"/>
        <v>1</v>
      </c>
      <c r="Y1544" s="159" t="str">
        <f t="shared" ca="1" si="710"/>
        <v/>
      </c>
      <c r="Z1544" s="159" t="str">
        <f t="shared" si="711"/>
        <v/>
      </c>
      <c r="AA1544" s="159">
        <f t="shared" ca="1" si="703"/>
        <v>1</v>
      </c>
      <c r="AC1544" s="161" t="str">
        <f t="shared" ca="1" si="712"/>
        <v/>
      </c>
      <c r="AD1544" s="161">
        <f t="shared" ca="1" si="713"/>
        <v>1</v>
      </c>
      <c r="AE1544" s="161" t="str">
        <f t="shared" ca="1" si="705"/>
        <v/>
      </c>
      <c r="AF1544" s="161">
        <f t="shared" ca="1" si="714"/>
        <v>1</v>
      </c>
      <c r="AG1544" s="161" t="str">
        <f t="shared" ca="1" si="715"/>
        <v/>
      </c>
      <c r="AH1544" s="161">
        <f t="shared" ca="1" si="716"/>
        <v>1</v>
      </c>
      <c r="AI1544" s="161" t="str">
        <f t="shared" ca="1" si="717"/>
        <v/>
      </c>
      <c r="AJ1544" s="161">
        <f t="shared" ca="1" si="718"/>
        <v>1</v>
      </c>
      <c r="AL1544" s="161" t="str">
        <f t="shared" ca="1" si="719"/>
        <v/>
      </c>
      <c r="AM1544" s="161">
        <f t="shared" ref="AM1544:AM1607" ca="1" si="730">IF(AL1544="*",AJ1543,IF(AL1543="*",AJ1542,IF(AL1542="*",AJ1541,IF(AL1541="*",AJ1540,AJ1544))))</f>
        <v>1</v>
      </c>
      <c r="AN1544" s="161" t="str">
        <f t="shared" ca="1" si="720"/>
        <v/>
      </c>
      <c r="AO1544" s="161">
        <f t="shared" ca="1" si="729"/>
        <v>1</v>
      </c>
      <c r="AP1544" s="161" t="str">
        <f t="shared" ca="1" si="721"/>
        <v/>
      </c>
      <c r="AQ1544" s="161">
        <f t="shared" ca="1" si="727"/>
        <v>1</v>
      </c>
      <c r="AR1544" s="161" t="str">
        <f t="shared" ca="1" si="722"/>
        <v/>
      </c>
      <c r="AS1544" s="161">
        <f t="shared" ca="1" si="723"/>
        <v>1</v>
      </c>
      <c r="AT1544" s="159" t="str">
        <f t="shared" ca="1" si="704"/>
        <v/>
      </c>
      <c r="AU1544" s="210">
        <f t="shared" ca="1" si="707"/>
        <v>14</v>
      </c>
      <c r="AV1544" s="209"/>
      <c r="AW1544" s="204">
        <f t="shared" si="724"/>
        <v>20858.638888888858</v>
      </c>
      <c r="AX1544" s="159"/>
      <c r="AZ1544" s="159"/>
      <c r="BM1544" s="207"/>
      <c r="BN1544" s="212"/>
      <c r="BP1544" s="209"/>
      <c r="BQ1544" s="211"/>
      <c r="BR1544" s="211"/>
      <c r="BS1544" s="211"/>
      <c r="BT1544" s="211"/>
      <c r="BU1544" s="211"/>
      <c r="BV1544" s="211"/>
      <c r="BW1544" s="211"/>
      <c r="BX1544" s="211"/>
      <c r="BY1544" s="211"/>
      <c r="BZ1544" s="211"/>
      <c r="CA1544" s="209"/>
      <c r="CB1544" s="224"/>
      <c r="CC1544" s="204"/>
      <c r="CD1544" s="204"/>
      <c r="CE1544" s="204"/>
      <c r="CF1544" s="211"/>
      <c r="CG1544" s="211"/>
      <c r="CI1544" s="209"/>
      <c r="CJ1544" s="209"/>
    </row>
    <row r="1545" spans="9:88">
      <c r="I1545" s="221">
        <f t="shared" si="728"/>
        <v>341</v>
      </c>
      <c r="J1545" s="159">
        <f>'v-t_chart'!C1542</f>
        <v>102.6</v>
      </c>
      <c r="K1545" s="204">
        <f t="shared" ca="1" si="706"/>
        <v>300.51539999999994</v>
      </c>
      <c r="L1545" s="205" t="b">
        <f>IF('Input&amp;Output'!$C$3=10,phase_chart!C1542,IF('Input&amp;Output'!$C$3=21,phase_chart!G1542,IF('Input&amp;Output'!$C$3=22,phase_chart!K1542,IF('Input&amp;Output'!$C$3=31,phase_chart!O1542,IF('Input&amp;Output'!$C$3=32,phase_chart!S1542,"")))))</f>
        <v>0</v>
      </c>
      <c r="M1545" s="206" t="b">
        <f>IF('Input&amp;Output'!$C$3=10,phase_chart!D1542,IF('Input&amp;Output'!$C$3=21,phase_chart!H1542,IF('Input&amp;Output'!$C$3=22,phase_chart!L1542,IF('Input&amp;Output'!$C$3=31,phase_chart!P1542,IF('Input&amp;Output'!$C$3=32,phase_chart!T1542,"")))))</f>
        <v>1</v>
      </c>
      <c r="N1545" s="205" t="b">
        <f>IF('Input&amp;Output'!$C$3=10,phase_chart!E1542,IF('Input&amp;Output'!$C$3=21,phase_chart!I1542,IF('Input&amp;Output'!$C$3=22,phase_chart!M1542,IF('Input&amp;Output'!$C$3=31,phase_chart!Q1542,IF('Input&amp;Output'!$C$3=32,phase_chart!U1542,"")))))</f>
        <v>0</v>
      </c>
      <c r="P1545" s="159">
        <f ca="1">IF(NOT($J1545=0),IF($J1545&lt;IF($P1544=0,0,VLOOKUP(P1544,tbL!$M$37:$Q$43,IF(L1545=TRUE,2,4))),IF($J1545&gt;=VLOOKUP(P1544,tbL!$M$37:$Q$43,IF(L1545=TRUE,3,5)),$P1544,IF(AND(L1544=TRUE,L1545=TRUE),$P1544,$P1544-1)),IF(AND(L1545=TRUE,J1545=VLOOKUP(P1544,tbL!$M$37:$Q$43,IF(L1545=TRUE,2,4))),P1544,IF($P1544+1&gt;$C$12,$C$12,$P1544+1))),0)</f>
        <v>1</v>
      </c>
      <c r="Q1545" s="159">
        <f t="shared" ca="1" si="708"/>
        <v>1</v>
      </c>
      <c r="R1545" s="207">
        <f t="shared" si="725"/>
        <v>0</v>
      </c>
      <c r="S1545" s="208"/>
      <c r="T1545" s="159">
        <f t="shared" si="726"/>
        <v>0</v>
      </c>
      <c r="U1545" s="209" t="str">
        <f ca="1">IF(AND(T1545=-1,N1545=TRUE),"*",IF(AND(U1544="*",N1545=TRUE),"*",IF(AND(AND(L1545=TRUE,U1544="*"),J1545&lt;VLOOKUP(V1544+1,tbL!$M$38:$O$43,3)),"*","")))</f>
        <v/>
      </c>
      <c r="V1545" s="204">
        <f t="shared" ca="1" si="709"/>
        <v>1</v>
      </c>
      <c r="Y1545" s="159" t="str">
        <f t="shared" ca="1" si="710"/>
        <v/>
      </c>
      <c r="Z1545" s="159" t="str">
        <f t="shared" si="711"/>
        <v/>
      </c>
      <c r="AA1545" s="159">
        <f t="shared" ca="1" si="703"/>
        <v>1</v>
      </c>
      <c r="AC1545" s="161" t="str">
        <f t="shared" ca="1" si="712"/>
        <v/>
      </c>
      <c r="AD1545" s="161">
        <f t="shared" ca="1" si="713"/>
        <v>1</v>
      </c>
      <c r="AE1545" s="161" t="str">
        <f t="shared" ca="1" si="705"/>
        <v/>
      </c>
      <c r="AF1545" s="161">
        <f t="shared" ca="1" si="714"/>
        <v>1</v>
      </c>
      <c r="AG1545" s="161" t="str">
        <f t="shared" ca="1" si="715"/>
        <v/>
      </c>
      <c r="AH1545" s="161">
        <f t="shared" ca="1" si="716"/>
        <v>1</v>
      </c>
      <c r="AI1545" s="161" t="str">
        <f t="shared" ca="1" si="717"/>
        <v/>
      </c>
      <c r="AJ1545" s="161">
        <f t="shared" ca="1" si="718"/>
        <v>1</v>
      </c>
      <c r="AL1545" s="161" t="str">
        <f t="shared" ca="1" si="719"/>
        <v/>
      </c>
      <c r="AM1545" s="161">
        <f t="shared" ca="1" si="730"/>
        <v>1</v>
      </c>
      <c r="AN1545" s="161" t="str">
        <f t="shared" ca="1" si="720"/>
        <v/>
      </c>
      <c r="AO1545" s="161">
        <f t="shared" ca="1" si="729"/>
        <v>1</v>
      </c>
      <c r="AP1545" s="161" t="str">
        <f t="shared" ca="1" si="721"/>
        <v/>
      </c>
      <c r="AQ1545" s="161">
        <f t="shared" ca="1" si="727"/>
        <v>1</v>
      </c>
      <c r="AR1545" s="161" t="str">
        <f t="shared" ca="1" si="722"/>
        <v/>
      </c>
      <c r="AS1545" s="161">
        <f t="shared" ca="1" si="723"/>
        <v>1</v>
      </c>
      <c r="AT1545" s="159" t="str">
        <f t="shared" ca="1" si="704"/>
        <v/>
      </c>
      <c r="AU1545" s="210">
        <f t="shared" ca="1" si="707"/>
        <v>14</v>
      </c>
      <c r="AV1545" s="209"/>
      <c r="AW1545" s="204">
        <f t="shared" si="724"/>
        <v>20887.138888888858</v>
      </c>
      <c r="AX1545" s="159"/>
      <c r="AZ1545" s="159"/>
      <c r="BM1545" s="207"/>
      <c r="BN1545" s="212"/>
      <c r="BP1545" s="209"/>
      <c r="BQ1545" s="211"/>
      <c r="BR1545" s="211"/>
      <c r="BS1545" s="211"/>
      <c r="BT1545" s="211"/>
      <c r="BU1545" s="211"/>
      <c r="BV1545" s="211"/>
      <c r="BW1545" s="211"/>
      <c r="BX1545" s="211"/>
      <c r="BY1545" s="211"/>
      <c r="BZ1545" s="211"/>
      <c r="CA1545" s="209"/>
      <c r="CB1545" s="224"/>
      <c r="CC1545" s="204"/>
      <c r="CD1545" s="204"/>
      <c r="CE1545" s="204"/>
      <c r="CF1545" s="211"/>
      <c r="CG1545" s="211"/>
      <c r="CI1545" s="209"/>
      <c r="CJ1545" s="209"/>
    </row>
    <row r="1546" spans="9:88">
      <c r="I1546" s="221">
        <f t="shared" si="728"/>
        <v>342</v>
      </c>
      <c r="J1546" s="159">
        <f>'v-t_chart'!C1543</f>
        <v>102.7</v>
      </c>
      <c r="K1546" s="204">
        <f t="shared" ca="1" si="706"/>
        <v>300.80829999999997</v>
      </c>
      <c r="L1546" s="205" t="b">
        <f>IF('Input&amp;Output'!$C$3=10,phase_chart!C1543,IF('Input&amp;Output'!$C$3=21,phase_chart!G1543,IF('Input&amp;Output'!$C$3=22,phase_chart!K1543,IF('Input&amp;Output'!$C$3=31,phase_chart!O1543,IF('Input&amp;Output'!$C$3=32,phase_chart!S1543,"")))))</f>
        <v>0</v>
      </c>
      <c r="M1546" s="206" t="b">
        <f>IF('Input&amp;Output'!$C$3=10,phase_chart!D1543,IF('Input&amp;Output'!$C$3=21,phase_chart!H1543,IF('Input&amp;Output'!$C$3=22,phase_chart!L1543,IF('Input&amp;Output'!$C$3=31,phase_chart!P1543,IF('Input&amp;Output'!$C$3=32,phase_chart!T1543,"")))))</f>
        <v>1</v>
      </c>
      <c r="N1546" s="205" t="b">
        <f>IF('Input&amp;Output'!$C$3=10,phase_chart!E1543,IF('Input&amp;Output'!$C$3=21,phase_chart!I1543,IF('Input&amp;Output'!$C$3=22,phase_chart!M1543,IF('Input&amp;Output'!$C$3=31,phase_chart!Q1543,IF('Input&amp;Output'!$C$3=32,phase_chart!U1543,"")))))</f>
        <v>0</v>
      </c>
      <c r="P1546" s="159">
        <f ca="1">IF(NOT($J1546=0),IF($J1546&lt;IF($P1545=0,0,VLOOKUP(P1545,tbL!$M$37:$Q$43,IF(L1546=TRUE,2,4))),IF($J1546&gt;=VLOOKUP(P1545,tbL!$M$37:$Q$43,IF(L1546=TRUE,3,5)),$P1545,IF(AND(L1545=TRUE,L1546=TRUE),$P1545,$P1545-1)),IF(AND(L1546=TRUE,J1546=VLOOKUP(P1545,tbL!$M$37:$Q$43,IF(L1546=TRUE,2,4))),P1545,IF($P1545+1&gt;$C$12,$C$12,$P1545+1))),0)</f>
        <v>1</v>
      </c>
      <c r="Q1546" s="159">
        <f t="shared" ca="1" si="708"/>
        <v>1</v>
      </c>
      <c r="R1546" s="207">
        <f t="shared" si="725"/>
        <v>0</v>
      </c>
      <c r="S1546" s="208"/>
      <c r="T1546" s="159">
        <f t="shared" si="726"/>
        <v>0</v>
      </c>
      <c r="U1546" s="209" t="str">
        <f ca="1">IF(AND(T1546=-1,N1546=TRUE),"*",IF(AND(U1545="*",N1546=TRUE),"*",IF(AND(AND(L1546=TRUE,U1545="*"),J1546&lt;VLOOKUP(V1545+1,tbL!$M$38:$O$43,3)),"*","")))</f>
        <v/>
      </c>
      <c r="V1546" s="204">
        <f t="shared" ca="1" si="709"/>
        <v>1</v>
      </c>
      <c r="Y1546" s="159" t="str">
        <f t="shared" ca="1" si="710"/>
        <v/>
      </c>
      <c r="Z1546" s="159" t="str">
        <f t="shared" si="711"/>
        <v/>
      </c>
      <c r="AA1546" s="159">
        <f t="shared" ca="1" si="703"/>
        <v>1</v>
      </c>
      <c r="AC1546" s="161" t="str">
        <f t="shared" ca="1" si="712"/>
        <v/>
      </c>
      <c r="AD1546" s="161">
        <f t="shared" ca="1" si="713"/>
        <v>1</v>
      </c>
      <c r="AE1546" s="161" t="str">
        <f t="shared" ca="1" si="705"/>
        <v/>
      </c>
      <c r="AF1546" s="161">
        <f t="shared" ca="1" si="714"/>
        <v>1</v>
      </c>
      <c r="AG1546" s="161" t="str">
        <f t="shared" ca="1" si="715"/>
        <v/>
      </c>
      <c r="AH1546" s="161">
        <f t="shared" ca="1" si="716"/>
        <v>1</v>
      </c>
      <c r="AI1546" s="161" t="str">
        <f t="shared" ca="1" si="717"/>
        <v/>
      </c>
      <c r="AJ1546" s="161">
        <f t="shared" ca="1" si="718"/>
        <v>1</v>
      </c>
      <c r="AL1546" s="161" t="str">
        <f t="shared" ca="1" si="719"/>
        <v/>
      </c>
      <c r="AM1546" s="161">
        <f t="shared" ca="1" si="730"/>
        <v>1</v>
      </c>
      <c r="AN1546" s="161" t="str">
        <f t="shared" ca="1" si="720"/>
        <v/>
      </c>
      <c r="AO1546" s="161">
        <f t="shared" ca="1" si="729"/>
        <v>1</v>
      </c>
      <c r="AP1546" s="161" t="str">
        <f t="shared" ca="1" si="721"/>
        <v/>
      </c>
      <c r="AQ1546" s="161">
        <f t="shared" ca="1" si="727"/>
        <v>1</v>
      </c>
      <c r="AR1546" s="161" t="str">
        <f t="shared" ca="1" si="722"/>
        <v/>
      </c>
      <c r="AS1546" s="161">
        <f t="shared" ca="1" si="723"/>
        <v>1</v>
      </c>
      <c r="AT1546" s="159" t="str">
        <f t="shared" ca="1" si="704"/>
        <v/>
      </c>
      <c r="AU1546" s="210">
        <f t="shared" ca="1" si="707"/>
        <v>14</v>
      </c>
      <c r="AV1546" s="209"/>
      <c r="AW1546" s="204">
        <f t="shared" si="724"/>
        <v>20915.666666666635</v>
      </c>
      <c r="AX1546" s="159"/>
      <c r="AZ1546" s="159"/>
      <c r="BM1546" s="207"/>
      <c r="BN1546" s="212"/>
      <c r="BP1546" s="209"/>
      <c r="BQ1546" s="211"/>
      <c r="BR1546" s="211"/>
      <c r="BS1546" s="211"/>
      <c r="BT1546" s="211"/>
      <c r="BU1546" s="211"/>
      <c r="BV1546" s="211"/>
      <c r="BW1546" s="211"/>
      <c r="BX1546" s="211"/>
      <c r="BY1546" s="211"/>
      <c r="BZ1546" s="211"/>
      <c r="CA1546" s="209"/>
      <c r="CB1546" s="224"/>
      <c r="CC1546" s="204"/>
      <c r="CD1546" s="204"/>
      <c r="CE1546" s="204"/>
      <c r="CF1546" s="211"/>
      <c r="CG1546" s="211"/>
      <c r="CI1546" s="209"/>
      <c r="CJ1546" s="209"/>
    </row>
    <row r="1547" spans="9:88">
      <c r="I1547" s="221">
        <f t="shared" si="728"/>
        <v>343</v>
      </c>
      <c r="J1547" s="159">
        <f>'v-t_chart'!C1544</f>
        <v>102.8</v>
      </c>
      <c r="K1547" s="204">
        <f t="shared" ca="1" si="706"/>
        <v>301.10119999999995</v>
      </c>
      <c r="L1547" s="205" t="b">
        <f>IF('Input&amp;Output'!$C$3=10,phase_chart!C1544,IF('Input&amp;Output'!$C$3=21,phase_chart!G1544,IF('Input&amp;Output'!$C$3=22,phase_chart!K1544,IF('Input&amp;Output'!$C$3=31,phase_chart!O1544,IF('Input&amp;Output'!$C$3=32,phase_chart!S1544,"")))))</f>
        <v>0</v>
      </c>
      <c r="M1547" s="206" t="b">
        <f>IF('Input&amp;Output'!$C$3=10,phase_chart!D1544,IF('Input&amp;Output'!$C$3=21,phase_chart!H1544,IF('Input&amp;Output'!$C$3=22,phase_chart!L1544,IF('Input&amp;Output'!$C$3=31,phase_chart!P1544,IF('Input&amp;Output'!$C$3=32,phase_chart!T1544,"")))))</f>
        <v>1</v>
      </c>
      <c r="N1547" s="205" t="b">
        <f>IF('Input&amp;Output'!$C$3=10,phase_chart!E1544,IF('Input&amp;Output'!$C$3=21,phase_chart!I1544,IF('Input&amp;Output'!$C$3=22,phase_chart!M1544,IF('Input&amp;Output'!$C$3=31,phase_chart!Q1544,IF('Input&amp;Output'!$C$3=32,phase_chart!U1544,"")))))</f>
        <v>0</v>
      </c>
      <c r="P1547" s="159">
        <f ca="1">IF(NOT($J1547=0),IF($J1547&lt;IF($P1546=0,0,VLOOKUP(P1546,tbL!$M$37:$Q$43,IF(L1547=TRUE,2,4))),IF($J1547&gt;=VLOOKUP(P1546,tbL!$M$37:$Q$43,IF(L1547=TRUE,3,5)),$P1546,IF(AND(L1546=TRUE,L1547=TRUE),$P1546,$P1546-1)),IF(AND(L1547=TRUE,J1547=VLOOKUP(P1546,tbL!$M$37:$Q$43,IF(L1547=TRUE,2,4))),P1546,IF($P1546+1&gt;$C$12,$C$12,$P1546+1))),0)</f>
        <v>1</v>
      </c>
      <c r="Q1547" s="159">
        <f t="shared" ca="1" si="708"/>
        <v>1</v>
      </c>
      <c r="R1547" s="207">
        <f t="shared" si="725"/>
        <v>0</v>
      </c>
      <c r="S1547" s="208"/>
      <c r="T1547" s="159">
        <f t="shared" si="726"/>
        <v>0</v>
      </c>
      <c r="U1547" s="209" t="str">
        <f ca="1">IF(AND(T1547=-1,N1547=TRUE),"*",IF(AND(U1546="*",N1547=TRUE),"*",IF(AND(AND(L1547=TRUE,U1546="*"),J1547&lt;VLOOKUP(V1546+1,tbL!$M$38:$O$43,3)),"*","")))</f>
        <v/>
      </c>
      <c r="V1547" s="204">
        <f t="shared" ca="1" si="709"/>
        <v>1</v>
      </c>
      <c r="Y1547" s="159" t="str">
        <f t="shared" ca="1" si="710"/>
        <v/>
      </c>
      <c r="Z1547" s="159" t="str">
        <f t="shared" si="711"/>
        <v/>
      </c>
      <c r="AA1547" s="159">
        <f t="shared" ca="1" si="703"/>
        <v>1</v>
      </c>
      <c r="AC1547" s="161" t="str">
        <f t="shared" ca="1" si="712"/>
        <v/>
      </c>
      <c r="AD1547" s="161">
        <f t="shared" ca="1" si="713"/>
        <v>1</v>
      </c>
      <c r="AE1547" s="161" t="str">
        <f t="shared" ca="1" si="705"/>
        <v/>
      </c>
      <c r="AF1547" s="161">
        <f t="shared" ca="1" si="714"/>
        <v>1</v>
      </c>
      <c r="AG1547" s="161" t="str">
        <f t="shared" ca="1" si="715"/>
        <v/>
      </c>
      <c r="AH1547" s="161">
        <f t="shared" ca="1" si="716"/>
        <v>1</v>
      </c>
      <c r="AI1547" s="161" t="str">
        <f t="shared" ca="1" si="717"/>
        <v/>
      </c>
      <c r="AJ1547" s="161">
        <f t="shared" ca="1" si="718"/>
        <v>1</v>
      </c>
      <c r="AL1547" s="161" t="str">
        <f t="shared" ca="1" si="719"/>
        <v/>
      </c>
      <c r="AM1547" s="161">
        <f t="shared" ca="1" si="730"/>
        <v>1</v>
      </c>
      <c r="AN1547" s="161" t="str">
        <f t="shared" ca="1" si="720"/>
        <v/>
      </c>
      <c r="AO1547" s="161">
        <f t="shared" ca="1" si="729"/>
        <v>1</v>
      </c>
      <c r="AP1547" s="161" t="str">
        <f t="shared" ca="1" si="721"/>
        <v/>
      </c>
      <c r="AQ1547" s="161">
        <f t="shared" ca="1" si="727"/>
        <v>1</v>
      </c>
      <c r="AR1547" s="161" t="str">
        <f t="shared" ca="1" si="722"/>
        <v/>
      </c>
      <c r="AS1547" s="161">
        <f t="shared" ca="1" si="723"/>
        <v>1</v>
      </c>
      <c r="AT1547" s="159" t="str">
        <f t="shared" ca="1" si="704"/>
        <v/>
      </c>
      <c r="AU1547" s="210">
        <f t="shared" ca="1" si="707"/>
        <v>14</v>
      </c>
      <c r="AV1547" s="209"/>
      <c r="AW1547" s="204">
        <f t="shared" si="724"/>
        <v>20944.22222222219</v>
      </c>
      <c r="AX1547" s="159"/>
      <c r="AZ1547" s="159"/>
      <c r="BM1547" s="207"/>
      <c r="BN1547" s="212"/>
      <c r="BP1547" s="209"/>
      <c r="BQ1547" s="211"/>
      <c r="BR1547" s="211"/>
      <c r="BS1547" s="211"/>
      <c r="BT1547" s="211"/>
      <c r="BU1547" s="211"/>
      <c r="BV1547" s="211"/>
      <c r="BW1547" s="211"/>
      <c r="BX1547" s="211"/>
      <c r="BY1547" s="211"/>
      <c r="BZ1547" s="211"/>
      <c r="CA1547" s="209"/>
      <c r="CB1547" s="224"/>
      <c r="CC1547" s="204"/>
      <c r="CD1547" s="204"/>
      <c r="CE1547" s="204"/>
      <c r="CF1547" s="211"/>
      <c r="CG1547" s="211"/>
      <c r="CI1547" s="209"/>
      <c r="CJ1547" s="209"/>
    </row>
    <row r="1548" spans="9:88">
      <c r="I1548" s="221">
        <f t="shared" si="728"/>
        <v>344</v>
      </c>
      <c r="J1548" s="159">
        <f>'v-t_chart'!C1545</f>
        <v>103</v>
      </c>
      <c r="K1548" s="204">
        <f t="shared" ca="1" si="706"/>
        <v>301.68699999999995</v>
      </c>
      <c r="L1548" s="205" t="b">
        <f>IF('Input&amp;Output'!$C$3=10,phase_chart!C1545,IF('Input&amp;Output'!$C$3=21,phase_chart!G1545,IF('Input&amp;Output'!$C$3=22,phase_chart!K1545,IF('Input&amp;Output'!$C$3=31,phase_chart!O1545,IF('Input&amp;Output'!$C$3=32,phase_chart!S1545,"")))))</f>
        <v>0</v>
      </c>
      <c r="M1548" s="206" t="b">
        <f>IF('Input&amp;Output'!$C$3=10,phase_chart!D1545,IF('Input&amp;Output'!$C$3=21,phase_chart!H1545,IF('Input&amp;Output'!$C$3=22,phase_chart!L1545,IF('Input&amp;Output'!$C$3=31,phase_chart!P1545,IF('Input&amp;Output'!$C$3=32,phase_chart!T1545,"")))))</f>
        <v>1</v>
      </c>
      <c r="N1548" s="205" t="b">
        <f>IF('Input&amp;Output'!$C$3=10,phase_chart!E1545,IF('Input&amp;Output'!$C$3=21,phase_chart!I1545,IF('Input&amp;Output'!$C$3=22,phase_chart!M1545,IF('Input&amp;Output'!$C$3=31,phase_chart!Q1545,IF('Input&amp;Output'!$C$3=32,phase_chart!U1545,"")))))</f>
        <v>0</v>
      </c>
      <c r="P1548" s="159">
        <f ca="1">IF(NOT($J1548=0),IF($J1548&lt;IF($P1547=0,0,VLOOKUP(P1547,tbL!$M$37:$Q$43,IF(L1548=TRUE,2,4))),IF($J1548&gt;=VLOOKUP(P1547,tbL!$M$37:$Q$43,IF(L1548=TRUE,3,5)),$P1547,IF(AND(L1547=TRUE,L1548=TRUE),$P1547,$P1547-1)),IF(AND(L1548=TRUE,J1548=VLOOKUP(P1547,tbL!$M$37:$Q$43,IF(L1548=TRUE,2,4))),P1547,IF($P1547+1&gt;$C$12,$C$12,$P1547+1))),0)</f>
        <v>1</v>
      </c>
      <c r="Q1548" s="159">
        <f t="shared" ca="1" si="708"/>
        <v>1</v>
      </c>
      <c r="R1548" s="207">
        <f t="shared" si="725"/>
        <v>0</v>
      </c>
      <c r="S1548" s="208"/>
      <c r="T1548" s="159">
        <f t="shared" si="726"/>
        <v>0</v>
      </c>
      <c r="U1548" s="209" t="str">
        <f ca="1">IF(AND(T1548=-1,N1548=TRUE),"*",IF(AND(U1547="*",N1548=TRUE),"*",IF(AND(AND(L1548=TRUE,U1547="*"),J1548&lt;VLOOKUP(V1547+1,tbL!$M$38:$O$43,3)),"*","")))</f>
        <v/>
      </c>
      <c r="V1548" s="204">
        <f t="shared" ca="1" si="709"/>
        <v>1</v>
      </c>
      <c r="Y1548" s="159" t="str">
        <f t="shared" ca="1" si="710"/>
        <v/>
      </c>
      <c r="Z1548" s="159" t="str">
        <f t="shared" si="711"/>
        <v/>
      </c>
      <c r="AA1548" s="159">
        <f t="shared" ca="1" si="703"/>
        <v>1</v>
      </c>
      <c r="AC1548" s="161" t="str">
        <f t="shared" ca="1" si="712"/>
        <v/>
      </c>
      <c r="AD1548" s="161">
        <f t="shared" ca="1" si="713"/>
        <v>1</v>
      </c>
      <c r="AE1548" s="161" t="str">
        <f t="shared" ca="1" si="705"/>
        <v/>
      </c>
      <c r="AF1548" s="161">
        <f t="shared" ca="1" si="714"/>
        <v>1</v>
      </c>
      <c r="AG1548" s="161" t="str">
        <f t="shared" ca="1" si="715"/>
        <v/>
      </c>
      <c r="AH1548" s="161">
        <f t="shared" ca="1" si="716"/>
        <v>1</v>
      </c>
      <c r="AI1548" s="161" t="str">
        <f t="shared" ca="1" si="717"/>
        <v/>
      </c>
      <c r="AJ1548" s="161">
        <f t="shared" ca="1" si="718"/>
        <v>1</v>
      </c>
      <c r="AL1548" s="161" t="str">
        <f t="shared" ca="1" si="719"/>
        <v/>
      </c>
      <c r="AM1548" s="161">
        <f t="shared" ca="1" si="730"/>
        <v>1</v>
      </c>
      <c r="AN1548" s="161" t="str">
        <f t="shared" ca="1" si="720"/>
        <v/>
      </c>
      <c r="AO1548" s="161">
        <f t="shared" ca="1" si="729"/>
        <v>1</v>
      </c>
      <c r="AP1548" s="161" t="str">
        <f t="shared" ca="1" si="721"/>
        <v/>
      </c>
      <c r="AQ1548" s="161">
        <f t="shared" ca="1" si="727"/>
        <v>1</v>
      </c>
      <c r="AR1548" s="161" t="str">
        <f t="shared" ca="1" si="722"/>
        <v/>
      </c>
      <c r="AS1548" s="161">
        <f t="shared" ca="1" si="723"/>
        <v>1</v>
      </c>
      <c r="AT1548" s="159" t="str">
        <f t="shared" ca="1" si="704"/>
        <v/>
      </c>
      <c r="AU1548" s="210">
        <f t="shared" ca="1" si="707"/>
        <v>14</v>
      </c>
      <c r="AV1548" s="209"/>
      <c r="AW1548" s="204">
        <f t="shared" si="724"/>
        <v>20972.833333333299</v>
      </c>
      <c r="AX1548" s="159"/>
      <c r="AZ1548" s="159"/>
      <c r="BM1548" s="207"/>
      <c r="BN1548" s="212"/>
      <c r="BP1548" s="209"/>
      <c r="BQ1548" s="211"/>
      <c r="BR1548" s="211"/>
      <c r="BS1548" s="211"/>
      <c r="BT1548" s="211"/>
      <c r="BU1548" s="211"/>
      <c r="BV1548" s="211"/>
      <c r="BW1548" s="211"/>
      <c r="BX1548" s="211"/>
      <c r="BY1548" s="211"/>
      <c r="BZ1548" s="211"/>
      <c r="CA1548" s="209"/>
      <c r="CB1548" s="224"/>
      <c r="CC1548" s="204"/>
      <c r="CD1548" s="204"/>
      <c r="CE1548" s="204"/>
      <c r="CF1548" s="211"/>
      <c r="CG1548" s="211"/>
      <c r="CI1548" s="209"/>
      <c r="CJ1548" s="209"/>
    </row>
    <row r="1549" spans="9:88">
      <c r="I1549" s="221">
        <f t="shared" si="728"/>
        <v>345</v>
      </c>
      <c r="J1549" s="159">
        <f>'v-t_chart'!C1546</f>
        <v>103.5</v>
      </c>
      <c r="K1549" s="204">
        <f t="shared" ca="1" si="706"/>
        <v>303.1515</v>
      </c>
      <c r="L1549" s="205" t="b">
        <f>IF('Input&amp;Output'!$C$3=10,phase_chart!C1546,IF('Input&amp;Output'!$C$3=21,phase_chart!G1546,IF('Input&amp;Output'!$C$3=22,phase_chart!K1546,IF('Input&amp;Output'!$C$3=31,phase_chart!O1546,IF('Input&amp;Output'!$C$3=32,phase_chart!S1546,"")))))</f>
        <v>0</v>
      </c>
      <c r="M1549" s="206" t="b">
        <f>IF('Input&amp;Output'!$C$3=10,phase_chart!D1546,IF('Input&amp;Output'!$C$3=21,phase_chart!H1546,IF('Input&amp;Output'!$C$3=22,phase_chart!L1546,IF('Input&amp;Output'!$C$3=31,phase_chart!P1546,IF('Input&amp;Output'!$C$3=32,phase_chart!T1546,"")))))</f>
        <v>1</v>
      </c>
      <c r="N1549" s="205" t="b">
        <f>IF('Input&amp;Output'!$C$3=10,phase_chart!E1546,IF('Input&amp;Output'!$C$3=21,phase_chart!I1546,IF('Input&amp;Output'!$C$3=22,phase_chart!M1546,IF('Input&amp;Output'!$C$3=31,phase_chart!Q1546,IF('Input&amp;Output'!$C$3=32,phase_chart!U1546,"")))))</f>
        <v>0</v>
      </c>
      <c r="P1549" s="159">
        <f ca="1">IF(NOT($J1549=0),IF($J1549&lt;IF($P1548=0,0,VLOOKUP(P1548,tbL!$M$37:$Q$43,IF(L1549=TRUE,2,4))),IF($J1549&gt;=VLOOKUP(P1548,tbL!$M$37:$Q$43,IF(L1549=TRUE,3,5)),$P1548,IF(AND(L1548=TRUE,L1549=TRUE),$P1548,$P1548-1)),IF(AND(L1549=TRUE,J1549=VLOOKUP(P1548,tbL!$M$37:$Q$43,IF(L1549=TRUE,2,4))),P1548,IF($P1548+1&gt;$C$12,$C$12,$P1548+1))),0)</f>
        <v>1</v>
      </c>
      <c r="Q1549" s="159">
        <f t="shared" ca="1" si="708"/>
        <v>1</v>
      </c>
      <c r="R1549" s="207">
        <f t="shared" si="725"/>
        <v>0</v>
      </c>
      <c r="S1549" s="208"/>
      <c r="T1549" s="159">
        <f t="shared" si="726"/>
        <v>0</v>
      </c>
      <c r="U1549" s="209" t="str">
        <f ca="1">IF(AND(T1549=-1,N1549=TRUE),"*",IF(AND(U1548="*",N1549=TRUE),"*",IF(AND(AND(L1549=TRUE,U1548="*"),J1549&lt;VLOOKUP(V1548+1,tbL!$M$38:$O$43,3)),"*","")))</f>
        <v/>
      </c>
      <c r="V1549" s="204">
        <f t="shared" ca="1" si="709"/>
        <v>1</v>
      </c>
      <c r="Y1549" s="159" t="str">
        <f t="shared" ca="1" si="710"/>
        <v/>
      </c>
      <c r="Z1549" s="159" t="str">
        <f t="shared" si="711"/>
        <v/>
      </c>
      <c r="AA1549" s="159">
        <f t="shared" ca="1" si="703"/>
        <v>1</v>
      </c>
      <c r="AC1549" s="161" t="str">
        <f t="shared" ca="1" si="712"/>
        <v/>
      </c>
      <c r="AD1549" s="161">
        <f t="shared" ca="1" si="713"/>
        <v>1</v>
      </c>
      <c r="AE1549" s="161" t="str">
        <f t="shared" ca="1" si="705"/>
        <v/>
      </c>
      <c r="AF1549" s="161">
        <f t="shared" ca="1" si="714"/>
        <v>1</v>
      </c>
      <c r="AG1549" s="161" t="str">
        <f t="shared" ca="1" si="715"/>
        <v/>
      </c>
      <c r="AH1549" s="161">
        <f t="shared" ca="1" si="716"/>
        <v>1</v>
      </c>
      <c r="AI1549" s="161" t="str">
        <f t="shared" ca="1" si="717"/>
        <v/>
      </c>
      <c r="AJ1549" s="161">
        <f t="shared" ca="1" si="718"/>
        <v>1</v>
      </c>
      <c r="AL1549" s="161" t="str">
        <f t="shared" ca="1" si="719"/>
        <v/>
      </c>
      <c r="AM1549" s="161">
        <f t="shared" ca="1" si="730"/>
        <v>1</v>
      </c>
      <c r="AN1549" s="161" t="str">
        <f t="shared" ca="1" si="720"/>
        <v/>
      </c>
      <c r="AO1549" s="161">
        <f t="shared" ca="1" si="729"/>
        <v>1</v>
      </c>
      <c r="AP1549" s="161" t="str">
        <f t="shared" ca="1" si="721"/>
        <v/>
      </c>
      <c r="AQ1549" s="161">
        <f t="shared" ca="1" si="727"/>
        <v>1</v>
      </c>
      <c r="AR1549" s="161" t="str">
        <f t="shared" ca="1" si="722"/>
        <v/>
      </c>
      <c r="AS1549" s="161">
        <f t="shared" ca="1" si="723"/>
        <v>1</v>
      </c>
      <c r="AT1549" s="159" t="str">
        <f t="shared" ca="1" si="704"/>
        <v/>
      </c>
      <c r="AU1549" s="210">
        <f t="shared" ca="1" si="707"/>
        <v>14</v>
      </c>
      <c r="AV1549" s="209"/>
      <c r="AW1549" s="204">
        <f t="shared" si="724"/>
        <v>21001.583333333299</v>
      </c>
      <c r="AX1549" s="159"/>
      <c r="AZ1549" s="159"/>
      <c r="BM1549" s="207"/>
      <c r="BN1549" s="212"/>
      <c r="BP1549" s="209"/>
      <c r="BQ1549" s="211"/>
      <c r="BR1549" s="211"/>
      <c r="BS1549" s="211"/>
      <c r="BT1549" s="211"/>
      <c r="BU1549" s="211"/>
      <c r="BV1549" s="211"/>
      <c r="BW1549" s="211"/>
      <c r="BX1549" s="211"/>
      <c r="BY1549" s="211"/>
      <c r="BZ1549" s="211"/>
      <c r="CA1549" s="209"/>
      <c r="CB1549" s="224"/>
      <c r="CC1549" s="204"/>
      <c r="CD1549" s="204"/>
      <c r="CE1549" s="204"/>
      <c r="CF1549" s="211"/>
      <c r="CG1549" s="211"/>
      <c r="CI1549" s="209"/>
      <c r="CJ1549" s="209"/>
    </row>
    <row r="1550" spans="9:88">
      <c r="I1550" s="221">
        <f t="shared" si="728"/>
        <v>346</v>
      </c>
      <c r="J1550" s="159">
        <f>'v-t_chart'!C1547</f>
        <v>104.3</v>
      </c>
      <c r="K1550" s="204">
        <f t="shared" ca="1" si="706"/>
        <v>305.49469999999997</v>
      </c>
      <c r="L1550" s="205" t="b">
        <f>IF('Input&amp;Output'!$C$3=10,phase_chart!C1547,IF('Input&amp;Output'!$C$3=21,phase_chart!G1547,IF('Input&amp;Output'!$C$3=22,phase_chart!K1547,IF('Input&amp;Output'!$C$3=31,phase_chart!O1547,IF('Input&amp;Output'!$C$3=32,phase_chart!S1547,"")))))</f>
        <v>0</v>
      </c>
      <c r="M1550" s="206" t="b">
        <f>IF('Input&amp;Output'!$C$3=10,phase_chart!D1547,IF('Input&amp;Output'!$C$3=21,phase_chart!H1547,IF('Input&amp;Output'!$C$3=22,phase_chart!L1547,IF('Input&amp;Output'!$C$3=31,phase_chart!P1547,IF('Input&amp;Output'!$C$3=32,phase_chart!T1547,"")))))</f>
        <v>1</v>
      </c>
      <c r="N1550" s="205" t="b">
        <f>IF('Input&amp;Output'!$C$3=10,phase_chart!E1547,IF('Input&amp;Output'!$C$3=21,phase_chart!I1547,IF('Input&amp;Output'!$C$3=22,phase_chart!M1547,IF('Input&amp;Output'!$C$3=31,phase_chart!Q1547,IF('Input&amp;Output'!$C$3=32,phase_chart!U1547,"")))))</f>
        <v>0</v>
      </c>
      <c r="P1550" s="159">
        <f ca="1">IF(NOT($J1550=0),IF($J1550&lt;IF($P1549=0,0,VLOOKUP(P1549,tbL!$M$37:$Q$43,IF(L1550=TRUE,2,4))),IF($J1550&gt;=VLOOKUP(P1549,tbL!$M$37:$Q$43,IF(L1550=TRUE,3,5)),$P1549,IF(AND(L1549=TRUE,L1550=TRUE),$P1549,$P1549-1)),IF(AND(L1550=TRUE,J1550=VLOOKUP(P1549,tbL!$M$37:$Q$43,IF(L1550=TRUE,2,4))),P1549,IF($P1549+1&gt;$C$12,$C$12,$P1549+1))),0)</f>
        <v>1</v>
      </c>
      <c r="Q1550" s="159">
        <f t="shared" ca="1" si="708"/>
        <v>1</v>
      </c>
      <c r="R1550" s="207">
        <f t="shared" si="725"/>
        <v>0</v>
      </c>
      <c r="S1550" s="208"/>
      <c r="T1550" s="159">
        <f t="shared" si="726"/>
        <v>0</v>
      </c>
      <c r="U1550" s="209" t="str">
        <f ca="1">IF(AND(T1550=-1,N1550=TRUE),"*",IF(AND(U1549="*",N1550=TRUE),"*",IF(AND(AND(L1550=TRUE,U1549="*"),J1550&lt;VLOOKUP(V1549+1,tbL!$M$38:$O$43,3)),"*","")))</f>
        <v/>
      </c>
      <c r="V1550" s="204">
        <f t="shared" ca="1" si="709"/>
        <v>1</v>
      </c>
      <c r="Y1550" s="159" t="str">
        <f t="shared" ca="1" si="710"/>
        <v/>
      </c>
      <c r="Z1550" s="159" t="str">
        <f t="shared" si="711"/>
        <v/>
      </c>
      <c r="AA1550" s="159">
        <f t="shared" ca="1" si="703"/>
        <v>1</v>
      </c>
      <c r="AC1550" s="161" t="str">
        <f t="shared" ca="1" si="712"/>
        <v/>
      </c>
      <c r="AD1550" s="161">
        <f t="shared" ca="1" si="713"/>
        <v>1</v>
      </c>
      <c r="AE1550" s="161" t="str">
        <f t="shared" ca="1" si="705"/>
        <v/>
      </c>
      <c r="AF1550" s="161">
        <f t="shared" ca="1" si="714"/>
        <v>1</v>
      </c>
      <c r="AG1550" s="161" t="str">
        <f t="shared" ca="1" si="715"/>
        <v/>
      </c>
      <c r="AH1550" s="161">
        <f t="shared" ca="1" si="716"/>
        <v>1</v>
      </c>
      <c r="AI1550" s="161" t="str">
        <f t="shared" ca="1" si="717"/>
        <v/>
      </c>
      <c r="AJ1550" s="161">
        <f t="shared" ca="1" si="718"/>
        <v>1</v>
      </c>
      <c r="AL1550" s="161" t="str">
        <f t="shared" ca="1" si="719"/>
        <v/>
      </c>
      <c r="AM1550" s="161">
        <f t="shared" ca="1" si="730"/>
        <v>1</v>
      </c>
      <c r="AN1550" s="161" t="str">
        <f t="shared" ca="1" si="720"/>
        <v/>
      </c>
      <c r="AO1550" s="161">
        <f t="shared" ca="1" si="729"/>
        <v>1</v>
      </c>
      <c r="AP1550" s="161" t="str">
        <f t="shared" ca="1" si="721"/>
        <v/>
      </c>
      <c r="AQ1550" s="161">
        <f t="shared" ca="1" si="727"/>
        <v>1</v>
      </c>
      <c r="AR1550" s="161" t="str">
        <f t="shared" ca="1" si="722"/>
        <v/>
      </c>
      <c r="AS1550" s="161">
        <f t="shared" ca="1" si="723"/>
        <v>1</v>
      </c>
      <c r="AT1550" s="159" t="str">
        <f t="shared" ca="1" si="704"/>
        <v/>
      </c>
      <c r="AU1550" s="210">
        <f t="shared" ca="1" si="707"/>
        <v>14</v>
      </c>
      <c r="AV1550" s="209"/>
      <c r="AW1550" s="204">
        <f t="shared" si="724"/>
        <v>21030.555555555522</v>
      </c>
      <c r="AX1550" s="159"/>
      <c r="AZ1550" s="159"/>
      <c r="BM1550" s="207"/>
      <c r="BN1550" s="212"/>
      <c r="BP1550" s="209"/>
      <c r="BQ1550" s="211"/>
      <c r="BR1550" s="211"/>
      <c r="BS1550" s="211"/>
      <c r="BT1550" s="211"/>
      <c r="BU1550" s="211"/>
      <c r="BV1550" s="211"/>
      <c r="BW1550" s="211"/>
      <c r="BX1550" s="211"/>
      <c r="BY1550" s="211"/>
      <c r="BZ1550" s="211"/>
      <c r="CA1550" s="209"/>
      <c r="CB1550" s="224"/>
      <c r="CC1550" s="204"/>
      <c r="CD1550" s="204"/>
      <c r="CE1550" s="204"/>
      <c r="CF1550" s="211"/>
      <c r="CG1550" s="211"/>
      <c r="CI1550" s="209"/>
      <c r="CJ1550" s="209"/>
    </row>
    <row r="1551" spans="9:88">
      <c r="I1551" s="221">
        <f t="shared" si="728"/>
        <v>347</v>
      </c>
      <c r="J1551" s="159">
        <f>'v-t_chart'!C1548</f>
        <v>105.2</v>
      </c>
      <c r="K1551" s="204">
        <f t="shared" ca="1" si="706"/>
        <v>308.13079999999997</v>
      </c>
      <c r="L1551" s="205" t="b">
        <f>IF('Input&amp;Output'!$C$3=10,phase_chart!C1548,IF('Input&amp;Output'!$C$3=21,phase_chart!G1548,IF('Input&amp;Output'!$C$3=22,phase_chart!K1548,IF('Input&amp;Output'!$C$3=31,phase_chart!O1548,IF('Input&amp;Output'!$C$3=32,phase_chart!S1548,"")))))</f>
        <v>0</v>
      </c>
      <c r="M1551" s="206" t="b">
        <f>IF('Input&amp;Output'!$C$3=10,phase_chart!D1548,IF('Input&amp;Output'!$C$3=21,phase_chart!H1548,IF('Input&amp;Output'!$C$3=22,phase_chart!L1548,IF('Input&amp;Output'!$C$3=31,phase_chart!P1548,IF('Input&amp;Output'!$C$3=32,phase_chart!T1548,"")))))</f>
        <v>1</v>
      </c>
      <c r="N1551" s="205" t="b">
        <f>IF('Input&amp;Output'!$C$3=10,phase_chart!E1548,IF('Input&amp;Output'!$C$3=21,phase_chart!I1548,IF('Input&amp;Output'!$C$3=22,phase_chart!M1548,IF('Input&amp;Output'!$C$3=31,phase_chart!Q1548,IF('Input&amp;Output'!$C$3=32,phase_chart!U1548,"")))))</f>
        <v>0</v>
      </c>
      <c r="P1551" s="159">
        <f ca="1">IF(NOT($J1551=0),IF($J1551&lt;IF($P1550=0,0,VLOOKUP(P1550,tbL!$M$37:$Q$43,IF(L1551=TRUE,2,4))),IF($J1551&gt;=VLOOKUP(P1550,tbL!$M$37:$Q$43,IF(L1551=TRUE,3,5)),$P1550,IF(AND(L1550=TRUE,L1551=TRUE),$P1550,$P1550-1)),IF(AND(L1551=TRUE,J1551=VLOOKUP(P1550,tbL!$M$37:$Q$43,IF(L1551=TRUE,2,4))),P1550,IF($P1550+1&gt;$C$12,$C$12,$P1550+1))),0)</f>
        <v>1</v>
      </c>
      <c r="Q1551" s="159">
        <f t="shared" ca="1" si="708"/>
        <v>1</v>
      </c>
      <c r="R1551" s="207">
        <f t="shared" si="725"/>
        <v>0</v>
      </c>
      <c r="S1551" s="208"/>
      <c r="T1551" s="159">
        <f t="shared" si="726"/>
        <v>0</v>
      </c>
      <c r="U1551" s="209" t="str">
        <f ca="1">IF(AND(T1551=-1,N1551=TRUE),"*",IF(AND(U1550="*",N1551=TRUE),"*",IF(AND(AND(L1551=TRUE,U1550="*"),J1551&lt;VLOOKUP(V1550+1,tbL!$M$38:$O$43,3)),"*","")))</f>
        <v/>
      </c>
      <c r="V1551" s="204">
        <f t="shared" ca="1" si="709"/>
        <v>1</v>
      </c>
      <c r="Y1551" s="159" t="str">
        <f t="shared" ca="1" si="710"/>
        <v/>
      </c>
      <c r="Z1551" s="159" t="str">
        <f t="shared" si="711"/>
        <v/>
      </c>
      <c r="AA1551" s="159">
        <f t="shared" ca="1" si="703"/>
        <v>1</v>
      </c>
      <c r="AC1551" s="161" t="str">
        <f t="shared" ca="1" si="712"/>
        <v/>
      </c>
      <c r="AD1551" s="161">
        <f t="shared" ca="1" si="713"/>
        <v>1</v>
      </c>
      <c r="AE1551" s="161" t="str">
        <f t="shared" ca="1" si="705"/>
        <v/>
      </c>
      <c r="AF1551" s="161">
        <f t="shared" ca="1" si="714"/>
        <v>1</v>
      </c>
      <c r="AG1551" s="161" t="str">
        <f t="shared" ca="1" si="715"/>
        <v/>
      </c>
      <c r="AH1551" s="161">
        <f t="shared" ca="1" si="716"/>
        <v>1</v>
      </c>
      <c r="AI1551" s="161" t="str">
        <f t="shared" ca="1" si="717"/>
        <v/>
      </c>
      <c r="AJ1551" s="161">
        <f t="shared" ca="1" si="718"/>
        <v>1</v>
      </c>
      <c r="AL1551" s="161" t="str">
        <f t="shared" ca="1" si="719"/>
        <v/>
      </c>
      <c r="AM1551" s="161">
        <f t="shared" ca="1" si="730"/>
        <v>1</v>
      </c>
      <c r="AN1551" s="161" t="str">
        <f t="shared" ca="1" si="720"/>
        <v/>
      </c>
      <c r="AO1551" s="161">
        <f t="shared" ca="1" si="729"/>
        <v>1</v>
      </c>
      <c r="AP1551" s="161" t="str">
        <f t="shared" ca="1" si="721"/>
        <v/>
      </c>
      <c r="AQ1551" s="161">
        <f t="shared" ca="1" si="727"/>
        <v>1</v>
      </c>
      <c r="AR1551" s="161" t="str">
        <f t="shared" ca="1" si="722"/>
        <v/>
      </c>
      <c r="AS1551" s="161">
        <f t="shared" ca="1" si="723"/>
        <v>1</v>
      </c>
      <c r="AT1551" s="159" t="str">
        <f t="shared" ca="1" si="704"/>
        <v/>
      </c>
      <c r="AU1551" s="210">
        <f t="shared" ca="1" si="707"/>
        <v>14</v>
      </c>
      <c r="AV1551" s="209"/>
      <c r="AW1551" s="204">
        <f t="shared" si="724"/>
        <v>21059.777777777745</v>
      </c>
      <c r="AX1551" s="159"/>
      <c r="AZ1551" s="159"/>
      <c r="BM1551" s="207"/>
      <c r="BN1551" s="212"/>
      <c r="BP1551" s="209"/>
      <c r="BQ1551" s="211"/>
      <c r="BR1551" s="211"/>
      <c r="BS1551" s="211"/>
      <c r="BT1551" s="211"/>
      <c r="BU1551" s="211"/>
      <c r="BV1551" s="211"/>
      <c r="BW1551" s="211"/>
      <c r="BX1551" s="211"/>
      <c r="BY1551" s="211"/>
      <c r="BZ1551" s="211"/>
      <c r="CA1551" s="209"/>
      <c r="CB1551" s="224"/>
      <c r="CC1551" s="204"/>
      <c r="CD1551" s="204"/>
      <c r="CE1551" s="204"/>
      <c r="CF1551" s="211"/>
      <c r="CG1551" s="211"/>
      <c r="CI1551" s="209"/>
      <c r="CJ1551" s="209"/>
    </row>
    <row r="1552" spans="9:88">
      <c r="I1552" s="221">
        <f t="shared" si="728"/>
        <v>348</v>
      </c>
      <c r="J1552" s="159">
        <f>'v-t_chart'!C1549</f>
        <v>106.1</v>
      </c>
      <c r="K1552" s="204">
        <f t="shared" ca="1" si="706"/>
        <v>310.76689999999996</v>
      </c>
      <c r="L1552" s="205" t="b">
        <f>IF('Input&amp;Output'!$C$3=10,phase_chart!C1549,IF('Input&amp;Output'!$C$3=21,phase_chart!G1549,IF('Input&amp;Output'!$C$3=22,phase_chart!K1549,IF('Input&amp;Output'!$C$3=31,phase_chart!O1549,IF('Input&amp;Output'!$C$3=32,phase_chart!S1549,"")))))</f>
        <v>0</v>
      </c>
      <c r="M1552" s="206" t="b">
        <f>IF('Input&amp;Output'!$C$3=10,phase_chart!D1549,IF('Input&amp;Output'!$C$3=21,phase_chart!H1549,IF('Input&amp;Output'!$C$3=22,phase_chart!L1549,IF('Input&amp;Output'!$C$3=31,phase_chart!P1549,IF('Input&amp;Output'!$C$3=32,phase_chart!T1549,"")))))</f>
        <v>1</v>
      </c>
      <c r="N1552" s="205" t="b">
        <f>IF('Input&amp;Output'!$C$3=10,phase_chart!E1549,IF('Input&amp;Output'!$C$3=21,phase_chart!I1549,IF('Input&amp;Output'!$C$3=22,phase_chart!M1549,IF('Input&amp;Output'!$C$3=31,phase_chart!Q1549,IF('Input&amp;Output'!$C$3=32,phase_chart!U1549,"")))))</f>
        <v>0</v>
      </c>
      <c r="P1552" s="159">
        <f ca="1">IF(NOT($J1552=0),IF($J1552&lt;IF($P1551=0,0,VLOOKUP(P1551,tbL!$M$37:$Q$43,IF(L1552=TRUE,2,4))),IF($J1552&gt;=VLOOKUP(P1551,tbL!$M$37:$Q$43,IF(L1552=TRUE,3,5)),$P1551,IF(AND(L1551=TRUE,L1552=TRUE),$P1551,$P1551-1)),IF(AND(L1552=TRUE,J1552=VLOOKUP(P1551,tbL!$M$37:$Q$43,IF(L1552=TRUE,2,4))),P1551,IF($P1551+1&gt;$C$12,$C$12,$P1551+1))),0)</f>
        <v>1</v>
      </c>
      <c r="Q1552" s="159">
        <f t="shared" ca="1" si="708"/>
        <v>1</v>
      </c>
      <c r="R1552" s="207">
        <f t="shared" si="725"/>
        <v>0</v>
      </c>
      <c r="S1552" s="208"/>
      <c r="T1552" s="159">
        <f t="shared" si="726"/>
        <v>0</v>
      </c>
      <c r="U1552" s="209" t="str">
        <f ca="1">IF(AND(T1552=-1,N1552=TRUE),"*",IF(AND(U1551="*",N1552=TRUE),"*",IF(AND(AND(L1552=TRUE,U1551="*"),J1552&lt;VLOOKUP(V1551+1,tbL!$M$38:$O$43,3)),"*","")))</f>
        <v/>
      </c>
      <c r="V1552" s="204">
        <f t="shared" ca="1" si="709"/>
        <v>1</v>
      </c>
      <c r="Y1552" s="159" t="str">
        <f t="shared" ca="1" si="710"/>
        <v/>
      </c>
      <c r="Z1552" s="159" t="str">
        <f t="shared" si="711"/>
        <v/>
      </c>
      <c r="AA1552" s="159">
        <f t="shared" ca="1" si="703"/>
        <v>1</v>
      </c>
      <c r="AC1552" s="161" t="str">
        <f t="shared" ca="1" si="712"/>
        <v/>
      </c>
      <c r="AD1552" s="161">
        <f t="shared" ca="1" si="713"/>
        <v>1</v>
      </c>
      <c r="AE1552" s="161" t="str">
        <f t="shared" ca="1" si="705"/>
        <v/>
      </c>
      <c r="AF1552" s="161">
        <f t="shared" ca="1" si="714"/>
        <v>1</v>
      </c>
      <c r="AG1552" s="161" t="str">
        <f t="shared" ca="1" si="715"/>
        <v/>
      </c>
      <c r="AH1552" s="161">
        <f t="shared" ca="1" si="716"/>
        <v>1</v>
      </c>
      <c r="AI1552" s="161" t="str">
        <f t="shared" ca="1" si="717"/>
        <v/>
      </c>
      <c r="AJ1552" s="161">
        <f t="shared" ca="1" si="718"/>
        <v>1</v>
      </c>
      <c r="AL1552" s="161" t="str">
        <f t="shared" ca="1" si="719"/>
        <v/>
      </c>
      <c r="AM1552" s="161">
        <f t="shared" ca="1" si="730"/>
        <v>1</v>
      </c>
      <c r="AN1552" s="161" t="str">
        <f t="shared" ca="1" si="720"/>
        <v/>
      </c>
      <c r="AO1552" s="161">
        <f t="shared" ca="1" si="729"/>
        <v>1</v>
      </c>
      <c r="AP1552" s="161" t="str">
        <f t="shared" ca="1" si="721"/>
        <v/>
      </c>
      <c r="AQ1552" s="161">
        <f t="shared" ca="1" si="727"/>
        <v>1</v>
      </c>
      <c r="AR1552" s="161" t="str">
        <f t="shared" ca="1" si="722"/>
        <v/>
      </c>
      <c r="AS1552" s="161">
        <f t="shared" ca="1" si="723"/>
        <v>1</v>
      </c>
      <c r="AT1552" s="159" t="str">
        <f t="shared" ca="1" si="704"/>
        <v/>
      </c>
      <c r="AU1552" s="210">
        <f t="shared" ca="1" si="707"/>
        <v>14</v>
      </c>
      <c r="AV1552" s="209"/>
      <c r="AW1552" s="204">
        <f t="shared" si="724"/>
        <v>21089.249999999967</v>
      </c>
      <c r="AX1552" s="159"/>
      <c r="AZ1552" s="159"/>
      <c r="BM1552" s="207"/>
      <c r="BN1552" s="212"/>
      <c r="BP1552" s="209"/>
      <c r="BQ1552" s="211"/>
      <c r="BR1552" s="211"/>
      <c r="BS1552" s="211"/>
      <c r="BT1552" s="211"/>
      <c r="BU1552" s="211"/>
      <c r="BV1552" s="211"/>
      <c r="BW1552" s="211"/>
      <c r="BX1552" s="211"/>
      <c r="BY1552" s="211"/>
      <c r="BZ1552" s="211"/>
      <c r="CA1552" s="209"/>
      <c r="CB1552" s="224"/>
      <c r="CC1552" s="204"/>
      <c r="CD1552" s="204"/>
      <c r="CE1552" s="204"/>
      <c r="CF1552" s="211"/>
      <c r="CG1552" s="211"/>
      <c r="CI1552" s="209"/>
      <c r="CJ1552" s="209"/>
    </row>
    <row r="1553" spans="9:88">
      <c r="I1553" s="221">
        <f t="shared" si="728"/>
        <v>349</v>
      </c>
      <c r="J1553" s="159">
        <f>'v-t_chart'!C1550</f>
        <v>106.8</v>
      </c>
      <c r="K1553" s="204">
        <f t="shared" ca="1" si="706"/>
        <v>312.81719999999996</v>
      </c>
      <c r="L1553" s="205" t="b">
        <f>IF('Input&amp;Output'!$C$3=10,phase_chart!C1550,IF('Input&amp;Output'!$C$3=21,phase_chart!G1550,IF('Input&amp;Output'!$C$3=22,phase_chart!K1550,IF('Input&amp;Output'!$C$3=31,phase_chart!O1550,IF('Input&amp;Output'!$C$3=32,phase_chart!S1550,"")))))</f>
        <v>0</v>
      </c>
      <c r="M1553" s="206" t="b">
        <f>IF('Input&amp;Output'!$C$3=10,phase_chart!D1550,IF('Input&amp;Output'!$C$3=21,phase_chart!H1550,IF('Input&amp;Output'!$C$3=22,phase_chart!L1550,IF('Input&amp;Output'!$C$3=31,phase_chart!P1550,IF('Input&amp;Output'!$C$3=32,phase_chart!T1550,"")))))</f>
        <v>1</v>
      </c>
      <c r="N1553" s="205" t="b">
        <f>IF('Input&amp;Output'!$C$3=10,phase_chart!E1550,IF('Input&amp;Output'!$C$3=21,phase_chart!I1550,IF('Input&amp;Output'!$C$3=22,phase_chart!M1550,IF('Input&amp;Output'!$C$3=31,phase_chart!Q1550,IF('Input&amp;Output'!$C$3=32,phase_chart!U1550,"")))))</f>
        <v>0</v>
      </c>
      <c r="P1553" s="159">
        <f ca="1">IF(NOT($J1553=0),IF($J1553&lt;IF($P1552=0,0,VLOOKUP(P1552,tbL!$M$37:$Q$43,IF(L1553=TRUE,2,4))),IF($J1553&gt;=VLOOKUP(P1552,tbL!$M$37:$Q$43,IF(L1553=TRUE,3,5)),$P1552,IF(AND(L1552=TRUE,L1553=TRUE),$P1552,$P1552-1)),IF(AND(L1553=TRUE,J1553=VLOOKUP(P1552,tbL!$M$37:$Q$43,IF(L1553=TRUE,2,4))),P1552,IF($P1552+1&gt;$C$12,$C$12,$P1552+1))),0)</f>
        <v>1</v>
      </c>
      <c r="Q1553" s="159">
        <f t="shared" ca="1" si="708"/>
        <v>1</v>
      </c>
      <c r="R1553" s="207">
        <f t="shared" si="725"/>
        <v>0</v>
      </c>
      <c r="S1553" s="208"/>
      <c r="T1553" s="159">
        <f t="shared" si="726"/>
        <v>0</v>
      </c>
      <c r="U1553" s="209" t="str">
        <f ca="1">IF(AND(T1553=-1,N1553=TRUE),"*",IF(AND(U1552="*",N1553=TRUE),"*",IF(AND(AND(L1553=TRUE,U1552="*"),J1553&lt;VLOOKUP(V1552+1,tbL!$M$38:$O$43,3)),"*","")))</f>
        <v/>
      </c>
      <c r="V1553" s="204">
        <f t="shared" ca="1" si="709"/>
        <v>1</v>
      </c>
      <c r="Y1553" s="159" t="str">
        <f t="shared" ca="1" si="710"/>
        <v/>
      </c>
      <c r="Z1553" s="159" t="str">
        <f t="shared" si="711"/>
        <v/>
      </c>
      <c r="AA1553" s="159">
        <f t="shared" ca="1" si="703"/>
        <v>1</v>
      </c>
      <c r="AC1553" s="161" t="str">
        <f t="shared" ca="1" si="712"/>
        <v/>
      </c>
      <c r="AD1553" s="161">
        <f t="shared" ca="1" si="713"/>
        <v>1</v>
      </c>
      <c r="AE1553" s="161" t="str">
        <f t="shared" ca="1" si="705"/>
        <v/>
      </c>
      <c r="AF1553" s="161">
        <f t="shared" ca="1" si="714"/>
        <v>1</v>
      </c>
      <c r="AG1553" s="161" t="str">
        <f t="shared" ca="1" si="715"/>
        <v/>
      </c>
      <c r="AH1553" s="161">
        <f t="shared" ca="1" si="716"/>
        <v>1</v>
      </c>
      <c r="AI1553" s="161" t="str">
        <f t="shared" ca="1" si="717"/>
        <v/>
      </c>
      <c r="AJ1553" s="161">
        <f t="shared" ca="1" si="718"/>
        <v>1</v>
      </c>
      <c r="AL1553" s="161" t="str">
        <f t="shared" ca="1" si="719"/>
        <v/>
      </c>
      <c r="AM1553" s="161">
        <f t="shared" ca="1" si="730"/>
        <v>1</v>
      </c>
      <c r="AN1553" s="161" t="str">
        <f t="shared" ca="1" si="720"/>
        <v/>
      </c>
      <c r="AO1553" s="161">
        <f t="shared" ca="1" si="729"/>
        <v>1</v>
      </c>
      <c r="AP1553" s="161" t="str">
        <f t="shared" ca="1" si="721"/>
        <v/>
      </c>
      <c r="AQ1553" s="161">
        <f t="shared" ca="1" si="727"/>
        <v>1</v>
      </c>
      <c r="AR1553" s="161" t="str">
        <f t="shared" ca="1" si="722"/>
        <v/>
      </c>
      <c r="AS1553" s="161">
        <f t="shared" ca="1" si="723"/>
        <v>1</v>
      </c>
      <c r="AT1553" s="159" t="str">
        <f t="shared" ca="1" si="704"/>
        <v/>
      </c>
      <c r="AU1553" s="210">
        <f t="shared" ca="1" si="707"/>
        <v>14</v>
      </c>
      <c r="AV1553" s="209"/>
      <c r="AW1553" s="204">
        <f t="shared" si="724"/>
        <v>21118.916666666635</v>
      </c>
      <c r="AX1553" s="159"/>
      <c r="AZ1553" s="159"/>
      <c r="BM1553" s="207"/>
      <c r="BN1553" s="212"/>
      <c r="BP1553" s="209"/>
      <c r="BQ1553" s="211"/>
      <c r="BR1553" s="211"/>
      <c r="BS1553" s="211"/>
      <c r="BT1553" s="211"/>
      <c r="BU1553" s="211"/>
      <c r="BV1553" s="211"/>
      <c r="BW1553" s="211"/>
      <c r="BX1553" s="211"/>
      <c r="BY1553" s="211"/>
      <c r="BZ1553" s="211"/>
      <c r="CA1553" s="209"/>
      <c r="CB1553" s="224"/>
      <c r="CC1553" s="204"/>
      <c r="CD1553" s="204"/>
      <c r="CE1553" s="204"/>
      <c r="CF1553" s="211"/>
      <c r="CG1553" s="211"/>
      <c r="CI1553" s="209"/>
      <c r="CJ1553" s="209"/>
    </row>
    <row r="1554" spans="9:88">
      <c r="I1554" s="221">
        <f t="shared" si="728"/>
        <v>350</v>
      </c>
      <c r="J1554" s="159">
        <f>'v-t_chart'!C1551</f>
        <v>107.1</v>
      </c>
      <c r="K1554" s="204">
        <f t="shared" ca="1" si="706"/>
        <v>313.69589999999994</v>
      </c>
      <c r="L1554" s="205" t="b">
        <f>IF('Input&amp;Output'!$C$3=10,phase_chart!C1551,IF('Input&amp;Output'!$C$3=21,phase_chart!G1551,IF('Input&amp;Output'!$C$3=22,phase_chart!K1551,IF('Input&amp;Output'!$C$3=31,phase_chart!O1551,IF('Input&amp;Output'!$C$3=32,phase_chart!S1551,"")))))</f>
        <v>0</v>
      </c>
      <c r="M1554" s="206" t="b">
        <f>IF('Input&amp;Output'!$C$3=10,phase_chart!D1551,IF('Input&amp;Output'!$C$3=21,phase_chart!H1551,IF('Input&amp;Output'!$C$3=22,phase_chart!L1551,IF('Input&amp;Output'!$C$3=31,phase_chart!P1551,IF('Input&amp;Output'!$C$3=32,phase_chart!T1551,"")))))</f>
        <v>0</v>
      </c>
      <c r="N1554" s="205" t="b">
        <f>IF('Input&amp;Output'!$C$3=10,phase_chart!E1551,IF('Input&amp;Output'!$C$3=21,phase_chart!I1551,IF('Input&amp;Output'!$C$3=22,phase_chart!M1551,IF('Input&amp;Output'!$C$3=31,phase_chart!Q1551,IF('Input&amp;Output'!$C$3=32,phase_chart!U1551,"")))))</f>
        <v>1</v>
      </c>
      <c r="P1554" s="159">
        <f ca="1">IF(NOT($J1554=0),IF($J1554&lt;IF($P1553=0,0,VLOOKUP(P1553,tbL!$M$37:$Q$43,IF(L1554=TRUE,2,4))),IF($J1554&gt;=VLOOKUP(P1553,tbL!$M$37:$Q$43,IF(L1554=TRUE,3,5)),$P1553,IF(AND(L1553=TRUE,L1554=TRUE),$P1553,$P1553-1)),IF(AND(L1554=TRUE,J1554=VLOOKUP(P1553,tbL!$M$37:$Q$43,IF(L1554=TRUE,2,4))),P1553,IF($P1553+1&gt;$C$12,$C$12,$P1553+1))),0)</f>
        <v>1</v>
      </c>
      <c r="Q1554" s="159">
        <f t="shared" ca="1" si="708"/>
        <v>1</v>
      </c>
      <c r="R1554" s="207">
        <f t="shared" si="725"/>
        <v>0</v>
      </c>
      <c r="S1554" s="208"/>
      <c r="T1554" s="159">
        <f t="shared" si="726"/>
        <v>0</v>
      </c>
      <c r="U1554" s="209" t="str">
        <f ca="1">IF(AND(T1554=-1,N1554=TRUE),"*",IF(AND(U1553="*",N1554=TRUE),"*",IF(AND(AND(L1554=TRUE,U1553="*"),J1554&lt;VLOOKUP(V1553+1,tbL!$M$38:$O$43,3)),"*","")))</f>
        <v/>
      </c>
      <c r="V1554" s="204">
        <f t="shared" ca="1" si="709"/>
        <v>1</v>
      </c>
      <c r="Y1554" s="159" t="str">
        <f t="shared" ca="1" si="710"/>
        <v/>
      </c>
      <c r="Z1554" s="159" t="str">
        <f t="shared" si="711"/>
        <v/>
      </c>
      <c r="AA1554" s="159">
        <f t="shared" ca="1" si="703"/>
        <v>1</v>
      </c>
      <c r="AC1554" s="161" t="str">
        <f t="shared" ca="1" si="712"/>
        <v/>
      </c>
      <c r="AD1554" s="161">
        <f t="shared" ca="1" si="713"/>
        <v>1</v>
      </c>
      <c r="AE1554" s="161" t="str">
        <f t="shared" ca="1" si="705"/>
        <v/>
      </c>
      <c r="AF1554" s="161">
        <f t="shared" ca="1" si="714"/>
        <v>1</v>
      </c>
      <c r="AG1554" s="161" t="str">
        <f t="shared" ca="1" si="715"/>
        <v/>
      </c>
      <c r="AH1554" s="161">
        <f t="shared" ca="1" si="716"/>
        <v>1</v>
      </c>
      <c r="AI1554" s="161" t="str">
        <f t="shared" ca="1" si="717"/>
        <v/>
      </c>
      <c r="AJ1554" s="161">
        <f t="shared" ca="1" si="718"/>
        <v>1</v>
      </c>
      <c r="AL1554" s="161" t="str">
        <f t="shared" ca="1" si="719"/>
        <v/>
      </c>
      <c r="AM1554" s="161">
        <f t="shared" ca="1" si="730"/>
        <v>1</v>
      </c>
      <c r="AN1554" s="161" t="str">
        <f t="shared" ca="1" si="720"/>
        <v/>
      </c>
      <c r="AO1554" s="161">
        <f t="shared" ca="1" si="729"/>
        <v>1</v>
      </c>
      <c r="AP1554" s="161" t="str">
        <f t="shared" ca="1" si="721"/>
        <v/>
      </c>
      <c r="AQ1554" s="161">
        <f t="shared" ca="1" si="727"/>
        <v>1</v>
      </c>
      <c r="AR1554" s="161" t="str">
        <f t="shared" ca="1" si="722"/>
        <v/>
      </c>
      <c r="AS1554" s="161">
        <f t="shared" ca="1" si="723"/>
        <v>1</v>
      </c>
      <c r="AT1554" s="159" t="str">
        <f t="shared" ca="1" si="704"/>
        <v/>
      </c>
      <c r="AU1554" s="210">
        <f t="shared" ca="1" si="707"/>
        <v>14</v>
      </c>
      <c r="AV1554" s="209"/>
      <c r="AW1554" s="204">
        <f t="shared" si="724"/>
        <v>21148.666666666635</v>
      </c>
      <c r="AX1554" s="159"/>
      <c r="AZ1554" s="159"/>
      <c r="BM1554" s="207"/>
      <c r="BN1554" s="212"/>
      <c r="BP1554" s="209"/>
      <c r="BQ1554" s="211"/>
      <c r="BR1554" s="211"/>
      <c r="BS1554" s="211"/>
      <c r="BT1554" s="211"/>
      <c r="BU1554" s="211"/>
      <c r="BV1554" s="211"/>
      <c r="BW1554" s="211"/>
      <c r="BX1554" s="211"/>
      <c r="BY1554" s="211"/>
      <c r="BZ1554" s="211"/>
      <c r="CA1554" s="209"/>
      <c r="CB1554" s="224"/>
      <c r="CC1554" s="204"/>
      <c r="CD1554" s="204"/>
      <c r="CE1554" s="204"/>
      <c r="CF1554" s="211"/>
      <c r="CG1554" s="211"/>
      <c r="CI1554" s="209"/>
      <c r="CJ1554" s="209"/>
    </row>
    <row r="1555" spans="9:88">
      <c r="I1555" s="221">
        <f t="shared" si="728"/>
        <v>351</v>
      </c>
      <c r="J1555" s="159">
        <f>'v-t_chart'!C1552</f>
        <v>106.7</v>
      </c>
      <c r="K1555" s="204">
        <f t="shared" ca="1" si="706"/>
        <v>312.52429999999998</v>
      </c>
      <c r="L1555" s="205" t="b">
        <f>IF('Input&amp;Output'!$C$3=10,phase_chart!C1552,IF('Input&amp;Output'!$C$3=21,phase_chart!G1552,IF('Input&amp;Output'!$C$3=22,phase_chart!K1552,IF('Input&amp;Output'!$C$3=31,phase_chart!O1552,IF('Input&amp;Output'!$C$3=32,phase_chart!S1552,"")))))</f>
        <v>0</v>
      </c>
      <c r="M1555" s="206" t="b">
        <f>IF('Input&amp;Output'!$C$3=10,phase_chart!D1552,IF('Input&amp;Output'!$C$3=21,phase_chart!H1552,IF('Input&amp;Output'!$C$3=22,phase_chart!L1552,IF('Input&amp;Output'!$C$3=31,phase_chart!P1552,IF('Input&amp;Output'!$C$3=32,phase_chart!T1552,"")))))</f>
        <v>0</v>
      </c>
      <c r="N1555" s="205" t="b">
        <f>IF('Input&amp;Output'!$C$3=10,phase_chart!E1552,IF('Input&amp;Output'!$C$3=21,phase_chart!I1552,IF('Input&amp;Output'!$C$3=22,phase_chart!M1552,IF('Input&amp;Output'!$C$3=31,phase_chart!Q1552,IF('Input&amp;Output'!$C$3=32,phase_chart!U1552,"")))))</f>
        <v>1</v>
      </c>
      <c r="P1555" s="159">
        <f ca="1">IF(NOT($J1555=0),IF($J1555&lt;IF($P1554=0,0,VLOOKUP(P1554,tbL!$M$37:$Q$43,IF(L1555=TRUE,2,4))),IF($J1555&gt;=VLOOKUP(P1554,tbL!$M$37:$Q$43,IF(L1555=TRUE,3,5)),$P1554,IF(AND(L1554=TRUE,L1555=TRUE),$P1554,$P1554-1)),IF(AND(L1555=TRUE,J1555=VLOOKUP(P1554,tbL!$M$37:$Q$43,IF(L1555=TRUE,2,4))),P1554,IF($P1554+1&gt;$C$12,$C$12,$P1554+1))),0)</f>
        <v>1</v>
      </c>
      <c r="Q1555" s="159">
        <f t="shared" ca="1" si="708"/>
        <v>1</v>
      </c>
      <c r="R1555" s="207">
        <f t="shared" si="725"/>
        <v>0</v>
      </c>
      <c r="S1555" s="208"/>
      <c r="T1555" s="159">
        <f t="shared" si="726"/>
        <v>0</v>
      </c>
      <c r="U1555" s="209" t="str">
        <f ca="1">IF(AND(T1555=-1,N1555=TRUE),"*",IF(AND(U1554="*",N1555=TRUE),"*",IF(AND(AND(L1555=TRUE,U1554="*"),J1555&lt;VLOOKUP(V1554+1,tbL!$M$38:$O$43,3)),"*","")))</f>
        <v/>
      </c>
      <c r="V1555" s="204">
        <f t="shared" ca="1" si="709"/>
        <v>1</v>
      </c>
      <c r="Y1555" s="159" t="str">
        <f t="shared" ca="1" si="710"/>
        <v/>
      </c>
      <c r="Z1555" s="159" t="str">
        <f t="shared" si="711"/>
        <v/>
      </c>
      <c r="AA1555" s="159">
        <f t="shared" ca="1" si="703"/>
        <v>1</v>
      </c>
      <c r="AC1555" s="161" t="str">
        <f t="shared" ca="1" si="712"/>
        <v/>
      </c>
      <c r="AD1555" s="161">
        <f t="shared" ca="1" si="713"/>
        <v>1</v>
      </c>
      <c r="AE1555" s="161" t="str">
        <f t="shared" ca="1" si="705"/>
        <v/>
      </c>
      <c r="AF1555" s="161">
        <f t="shared" ca="1" si="714"/>
        <v>1</v>
      </c>
      <c r="AG1555" s="161" t="str">
        <f t="shared" ca="1" si="715"/>
        <v/>
      </c>
      <c r="AH1555" s="161">
        <f t="shared" ca="1" si="716"/>
        <v>1</v>
      </c>
      <c r="AI1555" s="161" t="str">
        <f t="shared" ca="1" si="717"/>
        <v/>
      </c>
      <c r="AJ1555" s="161">
        <f t="shared" ca="1" si="718"/>
        <v>1</v>
      </c>
      <c r="AL1555" s="161" t="str">
        <f t="shared" ca="1" si="719"/>
        <v/>
      </c>
      <c r="AM1555" s="161">
        <f t="shared" ca="1" si="730"/>
        <v>1</v>
      </c>
      <c r="AN1555" s="161" t="str">
        <f t="shared" ca="1" si="720"/>
        <v/>
      </c>
      <c r="AO1555" s="161">
        <f t="shared" ca="1" si="729"/>
        <v>1</v>
      </c>
      <c r="AP1555" s="161" t="str">
        <f t="shared" ca="1" si="721"/>
        <v/>
      </c>
      <c r="AQ1555" s="161">
        <f t="shared" ca="1" si="727"/>
        <v>1</v>
      </c>
      <c r="AR1555" s="161" t="str">
        <f t="shared" ca="1" si="722"/>
        <v/>
      </c>
      <c r="AS1555" s="161">
        <f t="shared" ca="1" si="723"/>
        <v>1</v>
      </c>
      <c r="AT1555" s="159" t="str">
        <f t="shared" ca="1" si="704"/>
        <v/>
      </c>
      <c r="AU1555" s="210">
        <f t="shared" ca="1" si="707"/>
        <v>14</v>
      </c>
      <c r="AV1555" s="209"/>
      <c r="AW1555" s="204">
        <f t="shared" si="724"/>
        <v>21178.305555555526</v>
      </c>
      <c r="AX1555" s="159"/>
      <c r="AZ1555" s="159"/>
      <c r="BM1555" s="207"/>
      <c r="BN1555" s="212"/>
      <c r="BP1555" s="209"/>
      <c r="BQ1555" s="211"/>
      <c r="BR1555" s="211"/>
      <c r="BS1555" s="211"/>
      <c r="BT1555" s="211"/>
      <c r="BU1555" s="211"/>
      <c r="BV1555" s="211"/>
      <c r="BW1555" s="211"/>
      <c r="BX1555" s="211"/>
      <c r="BY1555" s="211"/>
      <c r="BZ1555" s="211"/>
      <c r="CA1555" s="209"/>
      <c r="CB1555" s="224"/>
      <c r="CC1555" s="204"/>
      <c r="CD1555" s="204"/>
      <c r="CE1555" s="204"/>
      <c r="CF1555" s="211"/>
      <c r="CG1555" s="211"/>
      <c r="CI1555" s="209"/>
      <c r="CJ1555" s="209"/>
    </row>
    <row r="1556" spans="9:88">
      <c r="I1556" s="221">
        <f t="shared" si="728"/>
        <v>352</v>
      </c>
      <c r="J1556" s="159">
        <f>'v-t_chart'!C1553</f>
        <v>105</v>
      </c>
      <c r="K1556" s="204">
        <f t="shared" ca="1" si="706"/>
        <v>307.54499999999996</v>
      </c>
      <c r="L1556" s="205" t="b">
        <f>IF('Input&amp;Output'!$C$3=10,phase_chart!C1553,IF('Input&amp;Output'!$C$3=21,phase_chart!G1553,IF('Input&amp;Output'!$C$3=22,phase_chart!K1553,IF('Input&amp;Output'!$C$3=31,phase_chart!O1553,IF('Input&amp;Output'!$C$3=32,phase_chart!S1553,"")))))</f>
        <v>0</v>
      </c>
      <c r="M1556" s="206" t="b">
        <f>IF('Input&amp;Output'!$C$3=10,phase_chart!D1553,IF('Input&amp;Output'!$C$3=21,phase_chart!H1553,IF('Input&amp;Output'!$C$3=22,phase_chart!L1553,IF('Input&amp;Output'!$C$3=31,phase_chart!P1553,IF('Input&amp;Output'!$C$3=32,phase_chart!T1553,"")))))</f>
        <v>0</v>
      </c>
      <c r="N1556" s="205" t="b">
        <f>IF('Input&amp;Output'!$C$3=10,phase_chart!E1553,IF('Input&amp;Output'!$C$3=21,phase_chart!I1553,IF('Input&amp;Output'!$C$3=22,phase_chart!M1553,IF('Input&amp;Output'!$C$3=31,phase_chart!Q1553,IF('Input&amp;Output'!$C$3=32,phase_chart!U1553,"")))))</f>
        <v>1</v>
      </c>
      <c r="P1556" s="159">
        <f ca="1">IF(NOT($J1556=0),IF($J1556&lt;IF($P1555=0,0,VLOOKUP(P1555,tbL!$M$37:$Q$43,IF(L1556=TRUE,2,4))),IF($J1556&gt;=VLOOKUP(P1555,tbL!$M$37:$Q$43,IF(L1556=TRUE,3,5)),$P1555,IF(AND(L1555=TRUE,L1556=TRUE),$P1555,$P1555-1)),IF(AND(L1556=TRUE,J1556=VLOOKUP(P1555,tbL!$M$37:$Q$43,IF(L1556=TRUE,2,4))),P1555,IF($P1555+1&gt;$C$12,$C$12,$P1555+1))),0)</f>
        <v>1</v>
      </c>
      <c r="Q1556" s="159">
        <f t="shared" ca="1" si="708"/>
        <v>1</v>
      </c>
      <c r="R1556" s="207">
        <f t="shared" si="725"/>
        <v>0</v>
      </c>
      <c r="S1556" s="208"/>
      <c r="T1556" s="159">
        <f t="shared" si="726"/>
        <v>0</v>
      </c>
      <c r="U1556" s="209" t="str">
        <f ca="1">IF(AND(T1556=-1,N1556=TRUE),"*",IF(AND(U1555="*",N1556=TRUE),"*",IF(AND(AND(L1556=TRUE,U1555="*"),J1556&lt;VLOOKUP(V1555+1,tbL!$M$38:$O$43,3)),"*","")))</f>
        <v/>
      </c>
      <c r="V1556" s="204">
        <f t="shared" ca="1" si="709"/>
        <v>1</v>
      </c>
      <c r="Y1556" s="159" t="str">
        <f t="shared" ca="1" si="710"/>
        <v/>
      </c>
      <c r="Z1556" s="159" t="str">
        <f t="shared" si="711"/>
        <v/>
      </c>
      <c r="AA1556" s="159">
        <f t="shared" ca="1" si="703"/>
        <v>1</v>
      </c>
      <c r="AC1556" s="161" t="str">
        <f t="shared" ca="1" si="712"/>
        <v/>
      </c>
      <c r="AD1556" s="161">
        <f t="shared" ca="1" si="713"/>
        <v>1</v>
      </c>
      <c r="AE1556" s="161" t="str">
        <f t="shared" ca="1" si="705"/>
        <v/>
      </c>
      <c r="AF1556" s="161">
        <f t="shared" ca="1" si="714"/>
        <v>1</v>
      </c>
      <c r="AG1556" s="161" t="str">
        <f t="shared" ca="1" si="715"/>
        <v/>
      </c>
      <c r="AH1556" s="161">
        <f t="shared" ca="1" si="716"/>
        <v>1</v>
      </c>
      <c r="AI1556" s="161" t="str">
        <f t="shared" ca="1" si="717"/>
        <v/>
      </c>
      <c r="AJ1556" s="161">
        <f t="shared" ca="1" si="718"/>
        <v>1</v>
      </c>
      <c r="AL1556" s="161" t="str">
        <f t="shared" ca="1" si="719"/>
        <v/>
      </c>
      <c r="AM1556" s="161">
        <f t="shared" ca="1" si="730"/>
        <v>1</v>
      </c>
      <c r="AN1556" s="161" t="str">
        <f t="shared" ca="1" si="720"/>
        <v/>
      </c>
      <c r="AO1556" s="161">
        <f t="shared" ca="1" si="729"/>
        <v>1</v>
      </c>
      <c r="AP1556" s="161" t="str">
        <f t="shared" ca="1" si="721"/>
        <v/>
      </c>
      <c r="AQ1556" s="161">
        <f t="shared" ca="1" si="727"/>
        <v>1</v>
      </c>
      <c r="AR1556" s="161" t="str">
        <f t="shared" ca="1" si="722"/>
        <v/>
      </c>
      <c r="AS1556" s="161">
        <f t="shared" ca="1" si="723"/>
        <v>1</v>
      </c>
      <c r="AT1556" s="159" t="str">
        <f t="shared" ca="1" si="704"/>
        <v/>
      </c>
      <c r="AU1556" s="210">
        <f t="shared" ca="1" si="707"/>
        <v>14</v>
      </c>
      <c r="AV1556" s="209"/>
      <c r="AW1556" s="204">
        <f t="shared" si="724"/>
        <v>21207.472222222194</v>
      </c>
      <c r="AX1556" s="159"/>
      <c r="AZ1556" s="159"/>
      <c r="BM1556" s="207"/>
      <c r="BN1556" s="212"/>
      <c r="BP1556" s="209"/>
      <c r="BQ1556" s="211"/>
      <c r="BR1556" s="211"/>
      <c r="BS1556" s="211"/>
      <c r="BT1556" s="211"/>
      <c r="BU1556" s="211"/>
      <c r="BV1556" s="211"/>
      <c r="BW1556" s="211"/>
      <c r="BX1556" s="211"/>
      <c r="BY1556" s="211"/>
      <c r="BZ1556" s="211"/>
      <c r="CA1556" s="209"/>
      <c r="CB1556" s="224"/>
      <c r="CC1556" s="204"/>
      <c r="CD1556" s="204"/>
      <c r="CE1556" s="204"/>
      <c r="CF1556" s="211"/>
      <c r="CG1556" s="211"/>
      <c r="CI1556" s="209"/>
      <c r="CJ1556" s="209"/>
    </row>
    <row r="1557" spans="9:88">
      <c r="I1557" s="221">
        <f t="shared" si="728"/>
        <v>353</v>
      </c>
      <c r="J1557" s="159">
        <f>'v-t_chart'!C1554</f>
        <v>102.3</v>
      </c>
      <c r="K1557" s="204">
        <f t="shared" ca="1" si="706"/>
        <v>299.63669999999996</v>
      </c>
      <c r="L1557" s="205" t="b">
        <f>IF('Input&amp;Output'!$C$3=10,phase_chart!C1554,IF('Input&amp;Output'!$C$3=21,phase_chart!G1554,IF('Input&amp;Output'!$C$3=22,phase_chart!K1554,IF('Input&amp;Output'!$C$3=31,phase_chart!O1554,IF('Input&amp;Output'!$C$3=32,phase_chart!S1554,"")))))</f>
        <v>0</v>
      </c>
      <c r="M1557" s="206" t="b">
        <f>IF('Input&amp;Output'!$C$3=10,phase_chart!D1554,IF('Input&amp;Output'!$C$3=21,phase_chart!H1554,IF('Input&amp;Output'!$C$3=22,phase_chart!L1554,IF('Input&amp;Output'!$C$3=31,phase_chart!P1554,IF('Input&amp;Output'!$C$3=32,phase_chart!T1554,"")))))</f>
        <v>0</v>
      </c>
      <c r="N1557" s="205" t="b">
        <f>IF('Input&amp;Output'!$C$3=10,phase_chart!E1554,IF('Input&amp;Output'!$C$3=21,phase_chart!I1554,IF('Input&amp;Output'!$C$3=22,phase_chart!M1554,IF('Input&amp;Output'!$C$3=31,phase_chart!Q1554,IF('Input&amp;Output'!$C$3=32,phase_chart!U1554,"")))))</f>
        <v>1</v>
      </c>
      <c r="P1557" s="159">
        <f ca="1">IF(NOT($J1557=0),IF($J1557&lt;IF($P1556=0,0,VLOOKUP(P1556,tbL!$M$37:$Q$43,IF(L1557=TRUE,2,4))),IF($J1557&gt;=VLOOKUP(P1556,tbL!$M$37:$Q$43,IF(L1557=TRUE,3,5)),$P1556,IF(AND(L1556=TRUE,L1557=TRUE),$P1556,$P1556-1)),IF(AND(L1557=TRUE,J1557=VLOOKUP(P1556,tbL!$M$37:$Q$43,IF(L1557=TRUE,2,4))),P1556,IF($P1556+1&gt;$C$12,$C$12,$P1556+1))),0)</f>
        <v>1</v>
      </c>
      <c r="Q1557" s="159">
        <f t="shared" ca="1" si="708"/>
        <v>1</v>
      </c>
      <c r="R1557" s="207">
        <f t="shared" si="725"/>
        <v>0</v>
      </c>
      <c r="S1557" s="208"/>
      <c r="T1557" s="159">
        <f t="shared" si="726"/>
        <v>0</v>
      </c>
      <c r="U1557" s="209" t="str">
        <f ca="1">IF(AND(T1557=-1,N1557=TRUE),"*",IF(AND(U1556="*",N1557=TRUE),"*",IF(AND(AND(L1557=TRUE,U1556="*"),J1557&lt;VLOOKUP(V1556+1,tbL!$M$38:$O$43,3)),"*","")))</f>
        <v/>
      </c>
      <c r="V1557" s="204">
        <f t="shared" ca="1" si="709"/>
        <v>1</v>
      </c>
      <c r="Y1557" s="159" t="str">
        <f t="shared" ca="1" si="710"/>
        <v/>
      </c>
      <c r="Z1557" s="159" t="str">
        <f t="shared" si="711"/>
        <v/>
      </c>
      <c r="AA1557" s="159">
        <f t="shared" ca="1" si="703"/>
        <v>1</v>
      </c>
      <c r="AC1557" s="161" t="str">
        <f t="shared" ca="1" si="712"/>
        <v/>
      </c>
      <c r="AD1557" s="161">
        <f t="shared" ca="1" si="713"/>
        <v>1</v>
      </c>
      <c r="AE1557" s="161" t="str">
        <f t="shared" ca="1" si="705"/>
        <v/>
      </c>
      <c r="AF1557" s="161">
        <f t="shared" ca="1" si="714"/>
        <v>1</v>
      </c>
      <c r="AG1557" s="161" t="str">
        <f t="shared" ca="1" si="715"/>
        <v/>
      </c>
      <c r="AH1557" s="161">
        <f t="shared" ca="1" si="716"/>
        <v>1</v>
      </c>
      <c r="AI1557" s="161" t="str">
        <f t="shared" ca="1" si="717"/>
        <v/>
      </c>
      <c r="AJ1557" s="161">
        <f t="shared" ca="1" si="718"/>
        <v>1</v>
      </c>
      <c r="AL1557" s="161" t="str">
        <f t="shared" ca="1" si="719"/>
        <v/>
      </c>
      <c r="AM1557" s="161">
        <f t="shared" ca="1" si="730"/>
        <v>1</v>
      </c>
      <c r="AN1557" s="161" t="str">
        <f t="shared" ca="1" si="720"/>
        <v/>
      </c>
      <c r="AO1557" s="161">
        <f t="shared" ca="1" si="729"/>
        <v>1</v>
      </c>
      <c r="AP1557" s="161" t="str">
        <f t="shared" ca="1" si="721"/>
        <v/>
      </c>
      <c r="AQ1557" s="161">
        <f t="shared" ca="1" si="727"/>
        <v>1</v>
      </c>
      <c r="AR1557" s="161" t="str">
        <f t="shared" ca="1" si="722"/>
        <v/>
      </c>
      <c r="AS1557" s="161">
        <f t="shared" ca="1" si="723"/>
        <v>1</v>
      </c>
      <c r="AT1557" s="159" t="str">
        <f t="shared" ca="1" si="704"/>
        <v/>
      </c>
      <c r="AU1557" s="210">
        <f t="shared" ca="1" si="707"/>
        <v>14</v>
      </c>
      <c r="AV1557" s="209"/>
      <c r="AW1557" s="204">
        <f t="shared" si="724"/>
        <v>21235.888888888861</v>
      </c>
      <c r="AX1557" s="159"/>
      <c r="AZ1557" s="159"/>
      <c r="BM1557" s="207"/>
      <c r="BN1557" s="212"/>
      <c r="BP1557" s="209"/>
      <c r="BQ1557" s="211"/>
      <c r="BR1557" s="211"/>
      <c r="BS1557" s="211"/>
      <c r="BT1557" s="211"/>
      <c r="BU1557" s="211"/>
      <c r="BV1557" s="211"/>
      <c r="BW1557" s="211"/>
      <c r="BX1557" s="211"/>
      <c r="BY1557" s="211"/>
      <c r="BZ1557" s="211"/>
      <c r="CA1557" s="209"/>
      <c r="CB1557" s="224"/>
      <c r="CC1557" s="204"/>
      <c r="CD1557" s="204"/>
      <c r="CE1557" s="204"/>
      <c r="CF1557" s="211"/>
      <c r="CG1557" s="211"/>
      <c r="CI1557" s="209"/>
      <c r="CJ1557" s="209"/>
    </row>
    <row r="1558" spans="9:88">
      <c r="I1558" s="221">
        <f t="shared" si="728"/>
        <v>354</v>
      </c>
      <c r="J1558" s="159">
        <f>'v-t_chart'!C1555</f>
        <v>99.1</v>
      </c>
      <c r="K1558" s="204">
        <f t="shared" ca="1" si="706"/>
        <v>290.26389999999998</v>
      </c>
      <c r="L1558" s="205" t="b">
        <f>IF('Input&amp;Output'!$C$3=10,phase_chart!C1555,IF('Input&amp;Output'!$C$3=21,phase_chart!G1555,IF('Input&amp;Output'!$C$3=22,phase_chart!K1555,IF('Input&amp;Output'!$C$3=31,phase_chart!O1555,IF('Input&amp;Output'!$C$3=32,phase_chart!S1555,"")))))</f>
        <v>0</v>
      </c>
      <c r="M1558" s="206" t="b">
        <f>IF('Input&amp;Output'!$C$3=10,phase_chart!D1555,IF('Input&amp;Output'!$C$3=21,phase_chart!H1555,IF('Input&amp;Output'!$C$3=22,phase_chart!L1555,IF('Input&amp;Output'!$C$3=31,phase_chart!P1555,IF('Input&amp;Output'!$C$3=32,phase_chart!T1555,"")))))</f>
        <v>0</v>
      </c>
      <c r="N1558" s="205" t="b">
        <f>IF('Input&amp;Output'!$C$3=10,phase_chart!E1555,IF('Input&amp;Output'!$C$3=21,phase_chart!I1555,IF('Input&amp;Output'!$C$3=22,phase_chart!M1555,IF('Input&amp;Output'!$C$3=31,phase_chart!Q1555,IF('Input&amp;Output'!$C$3=32,phase_chart!U1555,"")))))</f>
        <v>1</v>
      </c>
      <c r="P1558" s="159">
        <f ca="1">IF(NOT($J1558=0),IF($J1558&lt;IF($P1557=0,0,VLOOKUP(P1557,tbL!$M$37:$Q$43,IF(L1558=TRUE,2,4))),IF($J1558&gt;=VLOOKUP(P1557,tbL!$M$37:$Q$43,IF(L1558=TRUE,3,5)),$P1557,IF(AND(L1557=TRUE,L1558=TRUE),$P1557,$P1557-1)),IF(AND(L1558=TRUE,J1558=VLOOKUP(P1557,tbL!$M$37:$Q$43,IF(L1558=TRUE,2,4))),P1557,IF($P1557+1&gt;$C$12,$C$12,$P1557+1))),0)</f>
        <v>1</v>
      </c>
      <c r="Q1558" s="159">
        <f t="shared" ca="1" si="708"/>
        <v>1</v>
      </c>
      <c r="R1558" s="207">
        <f t="shared" si="725"/>
        <v>0</v>
      </c>
      <c r="S1558" s="208"/>
      <c r="T1558" s="159">
        <f t="shared" si="726"/>
        <v>0</v>
      </c>
      <c r="U1558" s="209" t="str">
        <f ca="1">IF(AND(T1558=-1,N1558=TRUE),"*",IF(AND(U1557="*",N1558=TRUE),"*",IF(AND(AND(L1558=TRUE,U1557="*"),J1558&lt;VLOOKUP(V1557+1,tbL!$M$38:$O$43,3)),"*","")))</f>
        <v/>
      </c>
      <c r="V1558" s="204">
        <f t="shared" ca="1" si="709"/>
        <v>1</v>
      </c>
      <c r="Y1558" s="159" t="str">
        <f t="shared" ca="1" si="710"/>
        <v/>
      </c>
      <c r="Z1558" s="159" t="str">
        <f t="shared" si="711"/>
        <v/>
      </c>
      <c r="AA1558" s="159">
        <f t="shared" ca="1" si="703"/>
        <v>1</v>
      </c>
      <c r="AC1558" s="161" t="str">
        <f t="shared" ca="1" si="712"/>
        <v/>
      </c>
      <c r="AD1558" s="161">
        <f t="shared" ca="1" si="713"/>
        <v>1</v>
      </c>
      <c r="AE1558" s="161" t="str">
        <f t="shared" ca="1" si="705"/>
        <v/>
      </c>
      <c r="AF1558" s="161">
        <f t="shared" ca="1" si="714"/>
        <v>1</v>
      </c>
      <c r="AG1558" s="161" t="str">
        <f t="shared" ca="1" si="715"/>
        <v/>
      </c>
      <c r="AH1558" s="161">
        <f t="shared" ca="1" si="716"/>
        <v>1</v>
      </c>
      <c r="AI1558" s="161" t="str">
        <f t="shared" ca="1" si="717"/>
        <v/>
      </c>
      <c r="AJ1558" s="161">
        <f t="shared" ca="1" si="718"/>
        <v>1</v>
      </c>
      <c r="AL1558" s="161" t="str">
        <f t="shared" ca="1" si="719"/>
        <v/>
      </c>
      <c r="AM1558" s="161">
        <f t="shared" ca="1" si="730"/>
        <v>1</v>
      </c>
      <c r="AN1558" s="161" t="str">
        <f t="shared" ca="1" si="720"/>
        <v/>
      </c>
      <c r="AO1558" s="161">
        <f t="shared" ca="1" si="729"/>
        <v>1</v>
      </c>
      <c r="AP1558" s="161" t="str">
        <f t="shared" ca="1" si="721"/>
        <v/>
      </c>
      <c r="AQ1558" s="161">
        <f t="shared" ca="1" si="727"/>
        <v>1</v>
      </c>
      <c r="AR1558" s="161" t="str">
        <f t="shared" ca="1" si="722"/>
        <v/>
      </c>
      <c r="AS1558" s="161">
        <f t="shared" ca="1" si="723"/>
        <v>1</v>
      </c>
      <c r="AT1558" s="159" t="str">
        <f t="shared" ca="1" si="704"/>
        <v/>
      </c>
      <c r="AU1558" s="210">
        <f t="shared" ca="1" si="707"/>
        <v>14</v>
      </c>
      <c r="AV1558" s="209"/>
      <c r="AW1558" s="204">
        <f t="shared" si="724"/>
        <v>21263.416666666639</v>
      </c>
      <c r="AX1558" s="159"/>
      <c r="AZ1558" s="159"/>
      <c r="BM1558" s="207"/>
      <c r="BN1558" s="212"/>
      <c r="BP1558" s="209"/>
      <c r="BQ1558" s="211"/>
      <c r="BR1558" s="211"/>
      <c r="BS1558" s="211"/>
      <c r="BT1558" s="211"/>
      <c r="BU1558" s="211"/>
      <c r="BV1558" s="211"/>
      <c r="BW1558" s="211"/>
      <c r="BX1558" s="211"/>
      <c r="BY1558" s="211"/>
      <c r="BZ1558" s="211"/>
      <c r="CA1558" s="209"/>
      <c r="CB1558" s="224"/>
      <c r="CC1558" s="204"/>
      <c r="CD1558" s="204"/>
      <c r="CE1558" s="204"/>
      <c r="CF1558" s="211"/>
      <c r="CG1558" s="211"/>
      <c r="CI1558" s="209"/>
      <c r="CJ1558" s="209"/>
    </row>
    <row r="1559" spans="9:88">
      <c r="I1559" s="221">
        <f t="shared" si="728"/>
        <v>355</v>
      </c>
      <c r="J1559" s="159">
        <f>'v-t_chart'!C1556</f>
        <v>96.3</v>
      </c>
      <c r="K1559" s="204">
        <f t="shared" ca="1" si="706"/>
        <v>282.06269999999995</v>
      </c>
      <c r="L1559" s="205" t="b">
        <f>IF('Input&amp;Output'!$C$3=10,phase_chart!C1556,IF('Input&amp;Output'!$C$3=21,phase_chart!G1556,IF('Input&amp;Output'!$C$3=22,phase_chart!K1556,IF('Input&amp;Output'!$C$3=31,phase_chart!O1556,IF('Input&amp;Output'!$C$3=32,phase_chart!S1556,"")))))</f>
        <v>0</v>
      </c>
      <c r="M1559" s="206" t="b">
        <f>IF('Input&amp;Output'!$C$3=10,phase_chart!D1556,IF('Input&amp;Output'!$C$3=21,phase_chart!H1556,IF('Input&amp;Output'!$C$3=22,phase_chart!L1556,IF('Input&amp;Output'!$C$3=31,phase_chart!P1556,IF('Input&amp;Output'!$C$3=32,phase_chart!T1556,"")))))</f>
        <v>0</v>
      </c>
      <c r="N1559" s="205" t="b">
        <f>IF('Input&amp;Output'!$C$3=10,phase_chart!E1556,IF('Input&amp;Output'!$C$3=21,phase_chart!I1556,IF('Input&amp;Output'!$C$3=22,phase_chart!M1556,IF('Input&amp;Output'!$C$3=31,phase_chart!Q1556,IF('Input&amp;Output'!$C$3=32,phase_chart!U1556,"")))))</f>
        <v>1</v>
      </c>
      <c r="P1559" s="159">
        <f ca="1">IF(NOT($J1559=0),IF($J1559&lt;IF($P1558=0,0,VLOOKUP(P1558,tbL!$M$37:$Q$43,IF(L1559=TRUE,2,4))),IF($J1559&gt;=VLOOKUP(P1558,tbL!$M$37:$Q$43,IF(L1559=TRUE,3,5)),$P1558,IF(AND(L1558=TRUE,L1559=TRUE),$P1558,$P1558-1)),IF(AND(L1559=TRUE,J1559=VLOOKUP(P1558,tbL!$M$37:$Q$43,IF(L1559=TRUE,2,4))),P1558,IF($P1558+1&gt;$C$12,$C$12,$P1558+1))),0)</f>
        <v>1</v>
      </c>
      <c r="Q1559" s="159">
        <f t="shared" ca="1" si="708"/>
        <v>1</v>
      </c>
      <c r="R1559" s="207">
        <f t="shared" si="725"/>
        <v>0</v>
      </c>
      <c r="S1559" s="208"/>
      <c r="T1559" s="159">
        <f t="shared" si="726"/>
        <v>0</v>
      </c>
      <c r="U1559" s="209" t="str">
        <f ca="1">IF(AND(T1559=-1,N1559=TRUE),"*",IF(AND(U1558="*",N1559=TRUE),"*",IF(AND(AND(L1559=TRUE,U1558="*"),J1559&lt;VLOOKUP(V1558+1,tbL!$M$38:$O$43,3)),"*","")))</f>
        <v/>
      </c>
      <c r="V1559" s="204">
        <f t="shared" ca="1" si="709"/>
        <v>1</v>
      </c>
      <c r="Y1559" s="159" t="str">
        <f t="shared" ca="1" si="710"/>
        <v/>
      </c>
      <c r="Z1559" s="159" t="str">
        <f t="shared" si="711"/>
        <v/>
      </c>
      <c r="AA1559" s="159">
        <f t="shared" ca="1" si="703"/>
        <v>1</v>
      </c>
      <c r="AC1559" s="161" t="str">
        <f t="shared" ca="1" si="712"/>
        <v/>
      </c>
      <c r="AD1559" s="161">
        <f t="shared" ca="1" si="713"/>
        <v>1</v>
      </c>
      <c r="AE1559" s="161" t="str">
        <f t="shared" ca="1" si="705"/>
        <v/>
      </c>
      <c r="AF1559" s="161">
        <f t="shared" ca="1" si="714"/>
        <v>1</v>
      </c>
      <c r="AG1559" s="161" t="str">
        <f t="shared" ca="1" si="715"/>
        <v/>
      </c>
      <c r="AH1559" s="161">
        <f t="shared" ca="1" si="716"/>
        <v>1</v>
      </c>
      <c r="AI1559" s="161" t="str">
        <f t="shared" ca="1" si="717"/>
        <v/>
      </c>
      <c r="AJ1559" s="161">
        <f t="shared" ca="1" si="718"/>
        <v>1</v>
      </c>
      <c r="AL1559" s="161" t="str">
        <f t="shared" ca="1" si="719"/>
        <v/>
      </c>
      <c r="AM1559" s="161">
        <f t="shared" ca="1" si="730"/>
        <v>1</v>
      </c>
      <c r="AN1559" s="161" t="str">
        <f t="shared" ca="1" si="720"/>
        <v/>
      </c>
      <c r="AO1559" s="161">
        <f t="shared" ca="1" si="729"/>
        <v>1</v>
      </c>
      <c r="AP1559" s="161" t="str">
        <f t="shared" ca="1" si="721"/>
        <v/>
      </c>
      <c r="AQ1559" s="161">
        <f t="shared" ca="1" si="727"/>
        <v>1</v>
      </c>
      <c r="AR1559" s="161" t="str">
        <f t="shared" ca="1" si="722"/>
        <v/>
      </c>
      <c r="AS1559" s="161">
        <f t="shared" ca="1" si="723"/>
        <v>1</v>
      </c>
      <c r="AT1559" s="159" t="str">
        <f t="shared" ca="1" si="704"/>
        <v/>
      </c>
      <c r="AU1559" s="210">
        <f t="shared" ca="1" si="707"/>
        <v>14</v>
      </c>
      <c r="AV1559" s="209"/>
      <c r="AW1559" s="204">
        <f t="shared" si="724"/>
        <v>21290.166666666639</v>
      </c>
      <c r="AX1559" s="159"/>
      <c r="AZ1559" s="159"/>
      <c r="BM1559" s="207"/>
      <c r="BN1559" s="212"/>
      <c r="BP1559" s="209"/>
      <c r="BQ1559" s="211"/>
      <c r="BR1559" s="211"/>
      <c r="BS1559" s="211"/>
      <c r="BT1559" s="211"/>
      <c r="BU1559" s="211"/>
      <c r="BV1559" s="211"/>
      <c r="BW1559" s="211"/>
      <c r="BX1559" s="211"/>
      <c r="BY1559" s="211"/>
      <c r="BZ1559" s="211"/>
      <c r="CA1559" s="209"/>
      <c r="CB1559" s="224"/>
      <c r="CC1559" s="204"/>
      <c r="CD1559" s="204"/>
      <c r="CE1559" s="204"/>
      <c r="CF1559" s="211"/>
      <c r="CG1559" s="211"/>
      <c r="CI1559" s="209"/>
      <c r="CJ1559" s="209"/>
    </row>
    <row r="1560" spans="9:88">
      <c r="I1560" s="221">
        <f t="shared" si="728"/>
        <v>356</v>
      </c>
      <c r="J1560" s="255">
        <f>'v-t_chart'!C1557</f>
        <v>95</v>
      </c>
      <c r="K1560" s="204">
        <f t="shared" ca="1" si="706"/>
        <v>278.255</v>
      </c>
      <c r="L1560" s="205" t="b">
        <f>IF('Input&amp;Output'!$C$3=10,phase_chart!C1557,IF('Input&amp;Output'!$C$3=21,phase_chart!G1557,IF('Input&amp;Output'!$C$3=22,phase_chart!K1557,IF('Input&amp;Output'!$C$3=31,phase_chart!O1557,IF('Input&amp;Output'!$C$3=32,phase_chart!S1557,"")))))</f>
        <v>0</v>
      </c>
      <c r="M1560" s="206" t="b">
        <f>IF('Input&amp;Output'!$C$3=10,phase_chart!D1557,IF('Input&amp;Output'!$C$3=21,phase_chart!H1557,IF('Input&amp;Output'!$C$3=22,phase_chart!L1557,IF('Input&amp;Output'!$C$3=31,phase_chart!P1557,IF('Input&amp;Output'!$C$3=32,phase_chart!T1557,"")))))</f>
        <v>0</v>
      </c>
      <c r="N1560" s="259" t="b">
        <f>IF('Input&amp;Output'!$C$3=10,phase_chart!E1557,IF('Input&amp;Output'!$C$3=21,phase_chart!I1557,IF('Input&amp;Output'!$C$3=22,phase_chart!M1557,IF('Input&amp;Output'!$C$3=31,phase_chart!Q1557,IF('Input&amp;Output'!$C$3=32,phase_chart!U1557,"")))))</f>
        <v>1</v>
      </c>
      <c r="P1560" s="159">
        <f ca="1">IF(NOT($J1560=0),IF($J1560&lt;IF($P1559=0,0,VLOOKUP(P1559,tbL!$M$37:$Q$43,IF(L1560=TRUE,2,4))),IF($J1560&gt;=VLOOKUP(P1559,tbL!$M$37:$Q$43,IF(L1560=TRUE,3,5)),$P1559,IF(AND(L1559=TRUE,L1560=TRUE),$P1559,$P1559-1)),IF(AND(L1560=TRUE,J1560=VLOOKUP(P1559,tbL!$M$37:$Q$43,IF(L1560=TRUE,2,4))),P1559,IF($P1559+1&gt;$C$12,$C$12,$P1559+1))),0)</f>
        <v>1</v>
      </c>
      <c r="Q1560" s="159">
        <f t="shared" ca="1" si="708"/>
        <v>1</v>
      </c>
      <c r="R1560" s="207">
        <f t="shared" si="725"/>
        <v>0</v>
      </c>
      <c r="S1560" s="208"/>
      <c r="T1560" s="159">
        <f t="shared" si="726"/>
        <v>0</v>
      </c>
      <c r="U1560" s="209" t="str">
        <f ca="1">IF(AND(T1560=-1,N1560=TRUE),"*",IF(AND(U1559="*",N1560=TRUE),"*",IF(AND(AND(L1560=TRUE,U1559="*"),J1560&lt;VLOOKUP(V1559+1,tbL!$M$38:$O$43,3)),"*","")))</f>
        <v/>
      </c>
      <c r="V1560" s="204">
        <f t="shared" ca="1" si="709"/>
        <v>1</v>
      </c>
      <c r="Y1560" s="159" t="str">
        <f t="shared" ca="1" si="710"/>
        <v/>
      </c>
      <c r="Z1560" s="159" t="str">
        <f t="shared" si="711"/>
        <v/>
      </c>
      <c r="AA1560" s="159">
        <f t="shared" ca="1" si="703"/>
        <v>1</v>
      </c>
      <c r="AC1560" s="161" t="str">
        <f t="shared" ca="1" si="712"/>
        <v/>
      </c>
      <c r="AD1560" s="161">
        <f t="shared" ca="1" si="713"/>
        <v>1</v>
      </c>
      <c r="AE1560" s="161" t="str">
        <f t="shared" ca="1" si="705"/>
        <v/>
      </c>
      <c r="AF1560" s="161">
        <f t="shared" ca="1" si="714"/>
        <v>1</v>
      </c>
      <c r="AG1560" s="161" t="str">
        <f t="shared" ca="1" si="715"/>
        <v/>
      </c>
      <c r="AH1560" s="161">
        <f t="shared" ca="1" si="716"/>
        <v>1</v>
      </c>
      <c r="AI1560" s="161" t="str">
        <f t="shared" ca="1" si="717"/>
        <v/>
      </c>
      <c r="AJ1560" s="161">
        <f t="shared" ca="1" si="718"/>
        <v>1</v>
      </c>
      <c r="AL1560" s="161" t="str">
        <f t="shared" ca="1" si="719"/>
        <v/>
      </c>
      <c r="AM1560" s="161">
        <f t="shared" ca="1" si="730"/>
        <v>1</v>
      </c>
      <c r="AN1560" s="161" t="str">
        <f t="shared" ca="1" si="720"/>
        <v/>
      </c>
      <c r="AO1560" s="161">
        <f t="shared" ca="1" si="729"/>
        <v>1</v>
      </c>
      <c r="AP1560" s="161" t="str">
        <f t="shared" ca="1" si="721"/>
        <v/>
      </c>
      <c r="AQ1560" s="161">
        <f t="shared" ca="1" si="727"/>
        <v>1</v>
      </c>
      <c r="AR1560" s="161" t="str">
        <f t="shared" ca="1" si="722"/>
        <v/>
      </c>
      <c r="AS1560" s="161">
        <f t="shared" ca="1" si="723"/>
        <v>1</v>
      </c>
      <c r="AT1560" s="159" t="str">
        <f t="shared" ca="1" si="704"/>
        <v/>
      </c>
      <c r="AU1560" s="210">
        <f t="shared" ca="1" si="707"/>
        <v>14</v>
      </c>
      <c r="AV1560" s="209"/>
      <c r="AW1560" s="204">
        <f t="shared" si="724"/>
        <v>21316.555555555529</v>
      </c>
      <c r="AX1560" s="159"/>
      <c r="AZ1560" s="159"/>
      <c r="BM1560" s="207"/>
      <c r="BN1560" s="212"/>
      <c r="BP1560" s="209"/>
      <c r="BQ1560" s="211"/>
      <c r="BR1560" s="211"/>
      <c r="BS1560" s="211"/>
      <c r="BT1560" s="211"/>
      <c r="BU1560" s="211"/>
      <c r="BV1560" s="211"/>
      <c r="BW1560" s="211"/>
      <c r="BX1560" s="211"/>
      <c r="BY1560" s="211"/>
      <c r="BZ1560" s="211"/>
      <c r="CA1560" s="209"/>
      <c r="CB1560" s="224"/>
      <c r="CC1560" s="204"/>
      <c r="CD1560" s="204"/>
      <c r="CE1560" s="204"/>
      <c r="CF1560" s="211"/>
      <c r="CG1560" s="211"/>
      <c r="CI1560" s="209"/>
      <c r="CJ1560" s="209"/>
    </row>
    <row r="1561" spans="9:88">
      <c r="I1561" s="221">
        <f t="shared" si="728"/>
        <v>357</v>
      </c>
      <c r="J1561" s="255">
        <f>'v-t_chart'!C1558</f>
        <v>95.4</v>
      </c>
      <c r="K1561" s="204">
        <f t="shared" ca="1" si="706"/>
        <v>279.42660000000001</v>
      </c>
      <c r="L1561" s="205" t="b">
        <f>IF('Input&amp;Output'!$C$3=10,phase_chart!C1558,IF('Input&amp;Output'!$C$3=21,phase_chart!G1558,IF('Input&amp;Output'!$C$3=22,phase_chart!K1558,IF('Input&amp;Output'!$C$3=31,phase_chart!O1558,IF('Input&amp;Output'!$C$3=32,phase_chart!S1558,"")))))</f>
        <v>0</v>
      </c>
      <c r="M1561" s="206" t="b">
        <f>IF('Input&amp;Output'!$C$3=10,phase_chart!D1558,IF('Input&amp;Output'!$C$3=21,phase_chart!H1558,IF('Input&amp;Output'!$C$3=22,phase_chart!L1558,IF('Input&amp;Output'!$C$3=31,phase_chart!P1558,IF('Input&amp;Output'!$C$3=32,phase_chart!T1558,"")))))</f>
        <v>0</v>
      </c>
      <c r="N1561" s="259" t="b">
        <f>IF('Input&amp;Output'!$C$3=10,phase_chart!E1558,IF('Input&amp;Output'!$C$3=21,phase_chart!I1558,IF('Input&amp;Output'!$C$3=22,phase_chart!M1558,IF('Input&amp;Output'!$C$3=31,phase_chart!Q1558,IF('Input&amp;Output'!$C$3=32,phase_chart!U1558,"")))))</f>
        <v>1</v>
      </c>
      <c r="P1561" s="159">
        <f ca="1">IF(NOT($J1561=0),IF($J1561&lt;IF($P1560=0,0,VLOOKUP(P1560,tbL!$M$37:$Q$43,IF(L1561=TRUE,2,4))),IF($J1561&gt;=VLOOKUP(P1560,tbL!$M$37:$Q$43,IF(L1561=TRUE,3,5)),$P1560,IF(AND(L1560=TRUE,L1561=TRUE),$P1560,$P1560-1)),IF(AND(L1561=TRUE,J1561=VLOOKUP(P1560,tbL!$M$37:$Q$43,IF(L1561=TRUE,2,4))),P1560,IF($P1560+1&gt;$C$12,$C$12,$P1560+1))),0)</f>
        <v>1</v>
      </c>
      <c r="Q1561" s="159">
        <f t="shared" ca="1" si="708"/>
        <v>1</v>
      </c>
      <c r="R1561" s="207">
        <f t="shared" si="725"/>
        <v>0</v>
      </c>
      <c r="S1561" s="208"/>
      <c r="T1561" s="159">
        <f t="shared" si="726"/>
        <v>0</v>
      </c>
      <c r="U1561" s="209" t="str">
        <f ca="1">IF(AND(T1561=-1,N1561=TRUE),"*",IF(AND(U1560="*",N1561=TRUE),"*",IF(AND(AND(L1561=TRUE,U1560="*"),J1561&lt;VLOOKUP(V1560+1,tbL!$M$38:$O$43,3)),"*","")))</f>
        <v/>
      </c>
      <c r="V1561" s="204">
        <f t="shared" ca="1" si="709"/>
        <v>1</v>
      </c>
      <c r="Y1561" s="159" t="str">
        <f t="shared" ca="1" si="710"/>
        <v/>
      </c>
      <c r="Z1561" s="159" t="str">
        <f t="shared" si="711"/>
        <v/>
      </c>
      <c r="AA1561" s="159">
        <f t="shared" ca="1" si="703"/>
        <v>1</v>
      </c>
      <c r="AC1561" s="161" t="str">
        <f t="shared" ca="1" si="712"/>
        <v/>
      </c>
      <c r="AD1561" s="161">
        <f t="shared" ca="1" si="713"/>
        <v>1</v>
      </c>
      <c r="AE1561" s="161" t="str">
        <f t="shared" ca="1" si="705"/>
        <v/>
      </c>
      <c r="AF1561" s="161">
        <f t="shared" ca="1" si="714"/>
        <v>1</v>
      </c>
      <c r="AG1561" s="161" t="str">
        <f t="shared" ca="1" si="715"/>
        <v/>
      </c>
      <c r="AH1561" s="161">
        <f t="shared" ca="1" si="716"/>
        <v>1</v>
      </c>
      <c r="AI1561" s="161" t="str">
        <f t="shared" ca="1" si="717"/>
        <v/>
      </c>
      <c r="AJ1561" s="161">
        <f t="shared" ca="1" si="718"/>
        <v>1</v>
      </c>
      <c r="AL1561" s="161" t="str">
        <f t="shared" ca="1" si="719"/>
        <v/>
      </c>
      <c r="AM1561" s="161">
        <f t="shared" ca="1" si="730"/>
        <v>1</v>
      </c>
      <c r="AN1561" s="161" t="str">
        <f t="shared" ca="1" si="720"/>
        <v/>
      </c>
      <c r="AO1561" s="161">
        <f t="shared" ca="1" si="729"/>
        <v>1</v>
      </c>
      <c r="AP1561" s="161" t="str">
        <f t="shared" ca="1" si="721"/>
        <v/>
      </c>
      <c r="AQ1561" s="161">
        <f t="shared" ca="1" si="727"/>
        <v>1</v>
      </c>
      <c r="AR1561" s="161" t="str">
        <f t="shared" ca="1" si="722"/>
        <v/>
      </c>
      <c r="AS1561" s="161">
        <f t="shared" ca="1" si="723"/>
        <v>1</v>
      </c>
      <c r="AT1561" s="159" t="str">
        <f t="shared" ca="1" si="704"/>
        <v/>
      </c>
      <c r="AU1561" s="210">
        <f t="shared" ca="1" si="707"/>
        <v>14</v>
      </c>
      <c r="AV1561" s="209"/>
      <c r="AW1561" s="204">
        <f t="shared" si="724"/>
        <v>21343.055555555529</v>
      </c>
      <c r="AX1561" s="159"/>
      <c r="AZ1561" s="159"/>
      <c r="BM1561" s="207"/>
      <c r="BN1561" s="212"/>
      <c r="BP1561" s="209"/>
      <c r="BQ1561" s="211"/>
      <c r="BR1561" s="211"/>
      <c r="BS1561" s="211"/>
      <c r="BT1561" s="211"/>
      <c r="BU1561" s="211"/>
      <c r="BV1561" s="211"/>
      <c r="BW1561" s="211"/>
      <c r="BX1561" s="211"/>
      <c r="BY1561" s="211"/>
      <c r="BZ1561" s="211"/>
      <c r="CA1561" s="209"/>
      <c r="CB1561" s="224"/>
      <c r="CC1561" s="204"/>
      <c r="CD1561" s="204"/>
      <c r="CE1561" s="204"/>
      <c r="CF1561" s="211"/>
      <c r="CG1561" s="211"/>
      <c r="CI1561" s="209"/>
      <c r="CJ1561" s="209"/>
    </row>
    <row r="1562" spans="9:88">
      <c r="I1562" s="221">
        <f t="shared" si="728"/>
        <v>358</v>
      </c>
      <c r="J1562" s="255">
        <f>'v-t_chart'!C1559</f>
        <v>96.4</v>
      </c>
      <c r="K1562" s="204">
        <f t="shared" ca="1" si="706"/>
        <v>282.35559999999998</v>
      </c>
      <c r="L1562" s="205" t="b">
        <f>IF('Input&amp;Output'!$C$3=10,phase_chart!C1559,IF('Input&amp;Output'!$C$3=21,phase_chart!G1559,IF('Input&amp;Output'!$C$3=22,phase_chart!K1559,IF('Input&amp;Output'!$C$3=31,phase_chart!O1559,IF('Input&amp;Output'!$C$3=32,phase_chart!S1559,"")))))</f>
        <v>0</v>
      </c>
      <c r="M1562" s="206" t="b">
        <f>IF('Input&amp;Output'!$C$3=10,phase_chart!D1559,IF('Input&amp;Output'!$C$3=21,phase_chart!H1559,IF('Input&amp;Output'!$C$3=22,phase_chart!L1559,IF('Input&amp;Output'!$C$3=31,phase_chart!P1559,IF('Input&amp;Output'!$C$3=32,phase_chart!T1559,"")))))</f>
        <v>0</v>
      </c>
      <c r="N1562" s="259" t="b">
        <f>IF('Input&amp;Output'!$C$3=10,phase_chart!E1559,IF('Input&amp;Output'!$C$3=21,phase_chart!I1559,IF('Input&amp;Output'!$C$3=22,phase_chart!M1559,IF('Input&amp;Output'!$C$3=31,phase_chart!Q1559,IF('Input&amp;Output'!$C$3=32,phase_chart!U1559,"")))))</f>
        <v>1</v>
      </c>
      <c r="P1562" s="159">
        <f ca="1">IF(NOT($J1562=0),IF($J1562&lt;IF($P1561=0,0,VLOOKUP(P1561,tbL!$M$37:$Q$43,IF(L1562=TRUE,2,4))),IF($J1562&gt;=VLOOKUP(P1561,tbL!$M$37:$Q$43,IF(L1562=TRUE,3,5)),$P1561,IF(AND(L1561=TRUE,L1562=TRUE),$P1561,$P1561-1)),IF(AND(L1562=TRUE,J1562=VLOOKUP(P1561,tbL!$M$37:$Q$43,IF(L1562=TRUE,2,4))),P1561,IF($P1561+1&gt;$C$12,$C$12,$P1561+1))),0)</f>
        <v>1</v>
      </c>
      <c r="Q1562" s="159">
        <f t="shared" ca="1" si="708"/>
        <v>1</v>
      </c>
      <c r="R1562" s="207">
        <f t="shared" si="725"/>
        <v>0</v>
      </c>
      <c r="S1562" s="208"/>
      <c r="T1562" s="159">
        <f t="shared" si="726"/>
        <v>0</v>
      </c>
      <c r="U1562" s="209" t="str">
        <f ca="1">IF(AND(T1562=-1,N1562=TRUE),"*",IF(AND(U1561="*",N1562=TRUE),"*",IF(AND(AND(L1562=TRUE,U1561="*"),J1562&lt;VLOOKUP(V1561+1,tbL!$M$38:$O$43,3)),"*","")))</f>
        <v/>
      </c>
      <c r="V1562" s="204">
        <f t="shared" ca="1" si="709"/>
        <v>1</v>
      </c>
      <c r="Y1562" s="159" t="str">
        <f t="shared" ca="1" si="710"/>
        <v/>
      </c>
      <c r="Z1562" s="159" t="str">
        <f t="shared" si="711"/>
        <v/>
      </c>
      <c r="AA1562" s="159">
        <f t="shared" ref="AA1562:AA1625" ca="1" si="731">IF(IF(AND(AT1562=-1,Z1562=1),1,IF(Y1562=0,AA1561,V1562))=0,0,IF((IF(AND(AT1562=-1,Z1562=1),1,IF(Y1562=0,AA1561,V1562))-AA1561)&gt;=2,-(-AA1561-1),IF(IF(AND(AT1562=-1,Z1562=1),1,IF(Y1562=0,AA1561,V1562))-AA1561&lt;=-2,(AA1561-1),IF(AND(AT1562=-1,Z1562=1),1,IF(Y1562=0,V1562,V1562)))))</f>
        <v>1</v>
      </c>
      <c r="AC1562" s="161" t="str">
        <f t="shared" ca="1" si="712"/>
        <v/>
      </c>
      <c r="AD1562" s="161">
        <f t="shared" ca="1" si="713"/>
        <v>1</v>
      </c>
      <c r="AE1562" s="161" t="str">
        <f t="shared" ca="1" si="705"/>
        <v/>
      </c>
      <c r="AF1562" s="161">
        <f t="shared" ca="1" si="714"/>
        <v>1</v>
      </c>
      <c r="AG1562" s="161" t="str">
        <f t="shared" ca="1" si="715"/>
        <v/>
      </c>
      <c r="AH1562" s="161">
        <f t="shared" ca="1" si="716"/>
        <v>1</v>
      </c>
      <c r="AI1562" s="161" t="str">
        <f t="shared" ca="1" si="717"/>
        <v/>
      </c>
      <c r="AJ1562" s="161">
        <f t="shared" ca="1" si="718"/>
        <v>1</v>
      </c>
      <c r="AL1562" s="161" t="str">
        <f t="shared" ca="1" si="719"/>
        <v/>
      </c>
      <c r="AM1562" s="161">
        <f t="shared" ca="1" si="730"/>
        <v>1</v>
      </c>
      <c r="AN1562" s="161" t="str">
        <f t="shared" ca="1" si="720"/>
        <v/>
      </c>
      <c r="AO1562" s="161">
        <f t="shared" ca="1" si="729"/>
        <v>1</v>
      </c>
      <c r="AP1562" s="161" t="str">
        <f t="shared" ca="1" si="721"/>
        <v/>
      </c>
      <c r="AQ1562" s="161">
        <f t="shared" ca="1" si="727"/>
        <v>1</v>
      </c>
      <c r="AR1562" s="161" t="str">
        <f t="shared" ca="1" si="722"/>
        <v/>
      </c>
      <c r="AS1562" s="161">
        <f t="shared" ca="1" si="723"/>
        <v>1</v>
      </c>
      <c r="AT1562" s="159" t="str">
        <f t="shared" ref="AT1562:AT1625" ca="1" si="732">IF(OR(Z1562=1,Y1562=0),-1,"")</f>
        <v/>
      </c>
      <c r="AU1562" s="210">
        <f t="shared" ca="1" si="707"/>
        <v>14</v>
      </c>
      <c r="AV1562" s="209"/>
      <c r="AW1562" s="204">
        <f t="shared" si="724"/>
        <v>21369.833333333307</v>
      </c>
      <c r="AX1562" s="159"/>
      <c r="AZ1562" s="159"/>
      <c r="BM1562" s="207"/>
      <c r="BN1562" s="212"/>
      <c r="BP1562" s="209"/>
      <c r="BQ1562" s="211"/>
      <c r="BR1562" s="211"/>
      <c r="BS1562" s="211"/>
      <c r="BT1562" s="211"/>
      <c r="BU1562" s="211"/>
      <c r="BV1562" s="211"/>
      <c r="BW1562" s="211"/>
      <c r="BX1562" s="211"/>
      <c r="BY1562" s="211"/>
      <c r="BZ1562" s="211"/>
      <c r="CA1562" s="209"/>
      <c r="CB1562" s="224"/>
      <c r="CC1562" s="204"/>
      <c r="CD1562" s="204"/>
      <c r="CE1562" s="204"/>
      <c r="CF1562" s="211"/>
      <c r="CG1562" s="211"/>
      <c r="CI1562" s="209"/>
      <c r="CJ1562" s="209"/>
    </row>
    <row r="1563" spans="9:88">
      <c r="I1563" s="221">
        <f t="shared" si="728"/>
        <v>359</v>
      </c>
      <c r="J1563" s="255">
        <f>'v-t_chart'!C1560</f>
        <v>97.3</v>
      </c>
      <c r="K1563" s="204">
        <f t="shared" ca="1" si="706"/>
        <v>284.99169999999998</v>
      </c>
      <c r="L1563" s="205" t="b">
        <f>IF('Input&amp;Output'!$C$3=10,phase_chart!C1560,IF('Input&amp;Output'!$C$3=21,phase_chart!G1560,IF('Input&amp;Output'!$C$3=22,phase_chart!K1560,IF('Input&amp;Output'!$C$3=31,phase_chart!O1560,IF('Input&amp;Output'!$C$3=32,phase_chart!S1560,"")))))</f>
        <v>0</v>
      </c>
      <c r="M1563" s="206" t="b">
        <f>IF('Input&amp;Output'!$C$3=10,phase_chart!D1560,IF('Input&amp;Output'!$C$3=21,phase_chart!H1560,IF('Input&amp;Output'!$C$3=22,phase_chart!L1560,IF('Input&amp;Output'!$C$3=31,phase_chart!P1560,IF('Input&amp;Output'!$C$3=32,phase_chart!T1560,"")))))</f>
        <v>0</v>
      </c>
      <c r="N1563" s="259" t="b">
        <f>IF('Input&amp;Output'!$C$3=10,phase_chart!E1560,IF('Input&amp;Output'!$C$3=21,phase_chart!I1560,IF('Input&amp;Output'!$C$3=22,phase_chart!M1560,IF('Input&amp;Output'!$C$3=31,phase_chart!Q1560,IF('Input&amp;Output'!$C$3=32,phase_chart!U1560,"")))))</f>
        <v>1</v>
      </c>
      <c r="P1563" s="159">
        <f ca="1">IF(NOT($J1563=0),IF($J1563&lt;IF($P1562=0,0,VLOOKUP(P1562,tbL!$M$37:$Q$43,IF(L1563=TRUE,2,4))),IF($J1563&gt;=VLOOKUP(P1562,tbL!$M$37:$Q$43,IF(L1563=TRUE,3,5)),$P1562,IF(AND(L1562=TRUE,L1563=TRUE),$P1562,$P1562-1)),IF(AND(L1563=TRUE,J1563=VLOOKUP(P1562,tbL!$M$37:$Q$43,IF(L1563=TRUE,2,4))),P1562,IF($P1562+1&gt;$C$12,$C$12,$P1562+1))),0)</f>
        <v>1</v>
      </c>
      <c r="Q1563" s="159">
        <f t="shared" ca="1" si="708"/>
        <v>1</v>
      </c>
      <c r="R1563" s="207">
        <f t="shared" si="725"/>
        <v>0</v>
      </c>
      <c r="S1563" s="208"/>
      <c r="T1563" s="159">
        <f t="shared" si="726"/>
        <v>0</v>
      </c>
      <c r="U1563" s="209" t="str">
        <f ca="1">IF(AND(T1563=-1,N1563=TRUE),"*",IF(AND(U1562="*",N1563=TRUE),"*",IF(AND(AND(L1563=TRUE,U1562="*"),J1563&lt;VLOOKUP(V1562+1,tbL!$M$38:$O$43,3)),"*","")))</f>
        <v/>
      </c>
      <c r="V1563" s="204">
        <f t="shared" ca="1" si="709"/>
        <v>1</v>
      </c>
      <c r="Y1563" s="159" t="str">
        <f t="shared" ca="1" si="710"/>
        <v/>
      </c>
      <c r="Z1563" s="159" t="str">
        <f t="shared" si="711"/>
        <v/>
      </c>
      <c r="AA1563" s="159">
        <f t="shared" ca="1" si="731"/>
        <v>1</v>
      </c>
      <c r="AC1563" s="161" t="str">
        <f t="shared" ca="1" si="712"/>
        <v/>
      </c>
      <c r="AD1563" s="161">
        <f t="shared" ca="1" si="713"/>
        <v>1</v>
      </c>
      <c r="AE1563" s="161" t="str">
        <f t="shared" ca="1" si="705"/>
        <v/>
      </c>
      <c r="AF1563" s="161">
        <f t="shared" ca="1" si="714"/>
        <v>1</v>
      </c>
      <c r="AG1563" s="161" t="str">
        <f t="shared" ca="1" si="715"/>
        <v/>
      </c>
      <c r="AH1563" s="161">
        <f t="shared" ca="1" si="716"/>
        <v>1</v>
      </c>
      <c r="AI1563" s="161" t="str">
        <f t="shared" ca="1" si="717"/>
        <v/>
      </c>
      <c r="AJ1563" s="161">
        <f t="shared" ca="1" si="718"/>
        <v>1</v>
      </c>
      <c r="AL1563" s="161" t="str">
        <f t="shared" ca="1" si="719"/>
        <v/>
      </c>
      <c r="AM1563" s="161">
        <f t="shared" ca="1" si="730"/>
        <v>1</v>
      </c>
      <c r="AN1563" s="161" t="str">
        <f t="shared" ca="1" si="720"/>
        <v/>
      </c>
      <c r="AO1563" s="161">
        <f t="shared" ca="1" si="729"/>
        <v>1</v>
      </c>
      <c r="AP1563" s="161" t="str">
        <f t="shared" ca="1" si="721"/>
        <v/>
      </c>
      <c r="AQ1563" s="161">
        <f t="shared" ca="1" si="727"/>
        <v>1</v>
      </c>
      <c r="AR1563" s="161" t="str">
        <f t="shared" ca="1" si="722"/>
        <v/>
      </c>
      <c r="AS1563" s="161">
        <f t="shared" ca="1" si="723"/>
        <v>1</v>
      </c>
      <c r="AT1563" s="159" t="str">
        <f t="shared" ca="1" si="732"/>
        <v/>
      </c>
      <c r="AU1563" s="210">
        <f t="shared" ca="1" si="707"/>
        <v>14</v>
      </c>
      <c r="AV1563" s="209"/>
      <c r="AW1563" s="204">
        <f t="shared" si="724"/>
        <v>21396.861111111084</v>
      </c>
      <c r="AX1563" s="159"/>
      <c r="AZ1563" s="159"/>
      <c r="BM1563" s="207"/>
      <c r="BN1563" s="212"/>
      <c r="BP1563" s="209"/>
      <c r="BQ1563" s="211"/>
      <c r="BR1563" s="211"/>
      <c r="BS1563" s="211"/>
      <c r="BT1563" s="211"/>
      <c r="BU1563" s="211"/>
      <c r="BV1563" s="211"/>
      <c r="BW1563" s="211"/>
      <c r="BX1563" s="211"/>
      <c r="BY1563" s="211"/>
      <c r="BZ1563" s="211"/>
      <c r="CA1563" s="209"/>
      <c r="CB1563" s="224"/>
      <c r="CC1563" s="204"/>
      <c r="CD1563" s="204"/>
      <c r="CE1563" s="204"/>
      <c r="CF1563" s="211"/>
      <c r="CG1563" s="211"/>
      <c r="CI1563" s="209"/>
      <c r="CJ1563" s="209"/>
    </row>
    <row r="1564" spans="9:88">
      <c r="I1564" s="221">
        <f t="shared" si="728"/>
        <v>360</v>
      </c>
      <c r="J1564" s="255">
        <f>'v-t_chart'!C1561</f>
        <v>97.5</v>
      </c>
      <c r="K1564" s="204">
        <f t="shared" ca="1" si="706"/>
        <v>285.57749999999999</v>
      </c>
      <c r="L1564" s="205" t="b">
        <f>IF('Input&amp;Output'!$C$3=10,phase_chart!C1561,IF('Input&amp;Output'!$C$3=21,phase_chart!G1561,IF('Input&amp;Output'!$C$3=22,phase_chart!K1561,IF('Input&amp;Output'!$C$3=31,phase_chart!O1561,IF('Input&amp;Output'!$C$3=32,phase_chart!S1561,"")))))</f>
        <v>0</v>
      </c>
      <c r="M1564" s="206" t="b">
        <f>IF('Input&amp;Output'!$C$3=10,phase_chart!D1561,IF('Input&amp;Output'!$C$3=21,phase_chart!H1561,IF('Input&amp;Output'!$C$3=22,phase_chart!L1561,IF('Input&amp;Output'!$C$3=31,phase_chart!P1561,IF('Input&amp;Output'!$C$3=32,phase_chart!T1561,"")))))</f>
        <v>0</v>
      </c>
      <c r="N1564" s="259" t="b">
        <f>IF('Input&amp;Output'!$C$3=10,phase_chart!E1561,IF('Input&amp;Output'!$C$3=21,phase_chart!I1561,IF('Input&amp;Output'!$C$3=22,phase_chart!M1561,IF('Input&amp;Output'!$C$3=31,phase_chart!Q1561,IF('Input&amp;Output'!$C$3=32,phase_chart!U1561,"")))))</f>
        <v>1</v>
      </c>
      <c r="P1564" s="159">
        <f ca="1">IF(NOT($J1564=0),IF($J1564&lt;IF($P1563=0,0,VLOOKUP(P1563,tbL!$M$37:$Q$43,IF(L1564=TRUE,2,4))),IF($J1564&gt;=VLOOKUP(P1563,tbL!$M$37:$Q$43,IF(L1564=TRUE,3,5)),$P1563,IF(AND(L1563=TRUE,L1564=TRUE),$P1563,$P1563-1)),IF(AND(L1564=TRUE,J1564=VLOOKUP(P1563,tbL!$M$37:$Q$43,IF(L1564=TRUE,2,4))),P1563,IF($P1563+1&gt;$C$12,$C$12,$P1563+1))),0)</f>
        <v>1</v>
      </c>
      <c r="Q1564" s="159">
        <f t="shared" ca="1" si="708"/>
        <v>1</v>
      </c>
      <c r="R1564" s="207">
        <f t="shared" si="725"/>
        <v>0</v>
      </c>
      <c r="S1564" s="208"/>
      <c r="T1564" s="159">
        <f t="shared" si="726"/>
        <v>0</v>
      </c>
      <c r="U1564" s="209" t="str">
        <f ca="1">IF(AND(T1564=-1,N1564=TRUE),"*",IF(AND(U1563="*",N1564=TRUE),"*",IF(AND(AND(L1564=TRUE,U1563="*"),J1564&lt;VLOOKUP(V1563+1,tbL!$M$38:$O$43,3)),"*","")))</f>
        <v/>
      </c>
      <c r="V1564" s="204">
        <f t="shared" ca="1" si="709"/>
        <v>1</v>
      </c>
      <c r="Y1564" s="159" t="str">
        <f t="shared" ca="1" si="710"/>
        <v/>
      </c>
      <c r="Z1564" s="159" t="str">
        <f t="shared" si="711"/>
        <v/>
      </c>
      <c r="AA1564" s="159">
        <f t="shared" ca="1" si="731"/>
        <v>1</v>
      </c>
      <c r="AC1564" s="161" t="str">
        <f t="shared" ca="1" si="712"/>
        <v/>
      </c>
      <c r="AD1564" s="161">
        <f t="shared" ca="1" si="713"/>
        <v>1</v>
      </c>
      <c r="AE1564" s="161" t="str">
        <f t="shared" ca="1" si="705"/>
        <v/>
      </c>
      <c r="AF1564" s="161">
        <f t="shared" ca="1" si="714"/>
        <v>1</v>
      </c>
      <c r="AG1564" s="161" t="str">
        <f t="shared" ca="1" si="715"/>
        <v/>
      </c>
      <c r="AH1564" s="161">
        <f t="shared" ca="1" si="716"/>
        <v>1</v>
      </c>
      <c r="AI1564" s="161" t="str">
        <f t="shared" ca="1" si="717"/>
        <v/>
      </c>
      <c r="AJ1564" s="161">
        <f t="shared" ca="1" si="718"/>
        <v>1</v>
      </c>
      <c r="AL1564" s="161" t="str">
        <f t="shared" ca="1" si="719"/>
        <v/>
      </c>
      <c r="AM1564" s="161">
        <f t="shared" ca="1" si="730"/>
        <v>1</v>
      </c>
      <c r="AN1564" s="161" t="str">
        <f t="shared" ca="1" si="720"/>
        <v/>
      </c>
      <c r="AO1564" s="161">
        <f t="shared" ca="1" si="729"/>
        <v>1</v>
      </c>
      <c r="AP1564" s="161" t="str">
        <f t="shared" ca="1" si="721"/>
        <v/>
      </c>
      <c r="AQ1564" s="161">
        <f t="shared" ca="1" si="727"/>
        <v>1</v>
      </c>
      <c r="AR1564" s="161" t="str">
        <f t="shared" ca="1" si="722"/>
        <v/>
      </c>
      <c r="AS1564" s="161">
        <f t="shared" ca="1" si="723"/>
        <v>1</v>
      </c>
      <c r="AT1564" s="159" t="str">
        <f t="shared" ca="1" si="732"/>
        <v/>
      </c>
      <c r="AU1564" s="210">
        <f t="shared" ca="1" si="707"/>
        <v>14</v>
      </c>
      <c r="AV1564" s="209"/>
      <c r="AW1564" s="204">
        <f t="shared" si="724"/>
        <v>21423.944444444416</v>
      </c>
      <c r="AX1564" s="159"/>
      <c r="AZ1564" s="159"/>
      <c r="BM1564" s="207"/>
      <c r="BN1564" s="212"/>
      <c r="BP1564" s="209"/>
      <c r="BQ1564" s="211"/>
      <c r="BR1564" s="211"/>
      <c r="BS1564" s="211"/>
      <c r="BT1564" s="211"/>
      <c r="BU1564" s="211"/>
      <c r="BV1564" s="211"/>
      <c r="BW1564" s="211"/>
      <c r="BX1564" s="211"/>
      <c r="BY1564" s="211"/>
      <c r="BZ1564" s="211"/>
      <c r="CA1564" s="209"/>
      <c r="CB1564" s="224"/>
      <c r="CC1564" s="204"/>
      <c r="CD1564" s="204"/>
      <c r="CE1564" s="204"/>
      <c r="CF1564" s="211"/>
      <c r="CG1564" s="211"/>
      <c r="CI1564" s="209"/>
      <c r="CJ1564" s="209"/>
    </row>
    <row r="1565" spans="9:88">
      <c r="I1565" s="221">
        <f t="shared" si="728"/>
        <v>361</v>
      </c>
      <c r="J1565" s="159">
        <f>'v-t_chart'!C1562</f>
        <v>96.1</v>
      </c>
      <c r="K1565" s="204">
        <f t="shared" ca="1" si="706"/>
        <v>281.47689999999994</v>
      </c>
      <c r="L1565" s="205" t="b">
        <f>IF('Input&amp;Output'!$C$3=10,phase_chart!C1562,IF('Input&amp;Output'!$C$3=21,phase_chart!G1562,IF('Input&amp;Output'!$C$3=22,phase_chart!K1562,IF('Input&amp;Output'!$C$3=31,phase_chart!O1562,IF('Input&amp;Output'!$C$3=32,phase_chart!S1562,"")))))</f>
        <v>0</v>
      </c>
      <c r="M1565" s="206" t="b">
        <f>IF('Input&amp;Output'!$C$3=10,phase_chart!D1562,IF('Input&amp;Output'!$C$3=21,phase_chart!H1562,IF('Input&amp;Output'!$C$3=22,phase_chart!L1562,IF('Input&amp;Output'!$C$3=31,phase_chart!P1562,IF('Input&amp;Output'!$C$3=32,phase_chart!T1562,"")))))</f>
        <v>0</v>
      </c>
      <c r="N1565" s="205" t="b">
        <f>IF('Input&amp;Output'!$C$3=10,phase_chart!E1562,IF('Input&amp;Output'!$C$3=21,phase_chart!I1562,IF('Input&amp;Output'!$C$3=22,phase_chart!M1562,IF('Input&amp;Output'!$C$3=31,phase_chart!Q1562,IF('Input&amp;Output'!$C$3=32,phase_chart!U1562,"")))))</f>
        <v>1</v>
      </c>
      <c r="P1565" s="159">
        <f ca="1">IF(NOT($J1565=0),IF($J1565&lt;IF($P1564=0,0,VLOOKUP(P1564,tbL!$M$37:$Q$43,IF(L1565=TRUE,2,4))),IF($J1565&gt;=VLOOKUP(P1564,tbL!$M$37:$Q$43,IF(L1565=TRUE,3,5)),$P1564,IF(AND(L1564=TRUE,L1565=TRUE),$P1564,$P1564-1)),IF(AND(L1565=TRUE,J1565=VLOOKUP(P1564,tbL!$M$37:$Q$43,IF(L1565=TRUE,2,4))),P1564,IF($P1564+1&gt;$C$12,$C$12,$P1564+1))),0)</f>
        <v>1</v>
      </c>
      <c r="Q1565" s="159">
        <f t="shared" ca="1" si="708"/>
        <v>1</v>
      </c>
      <c r="R1565" s="207">
        <f t="shared" si="725"/>
        <v>0</v>
      </c>
      <c r="S1565" s="208"/>
      <c r="T1565" s="159">
        <f t="shared" si="726"/>
        <v>0</v>
      </c>
      <c r="U1565" s="209" t="str">
        <f ca="1">IF(AND(T1565=-1,N1565=TRUE),"*",IF(AND(U1564="*",N1565=TRUE),"*",IF(AND(AND(L1565=TRUE,U1564="*"),J1565&lt;VLOOKUP(V1564+1,tbL!$M$38:$O$43,3)),"*","")))</f>
        <v/>
      </c>
      <c r="V1565" s="204">
        <f t="shared" ca="1" si="709"/>
        <v>1</v>
      </c>
      <c r="Y1565" s="159" t="str">
        <f t="shared" ca="1" si="710"/>
        <v/>
      </c>
      <c r="Z1565" s="159" t="str">
        <f t="shared" si="711"/>
        <v/>
      </c>
      <c r="AA1565" s="159">
        <f t="shared" ca="1" si="731"/>
        <v>1</v>
      </c>
      <c r="AC1565" s="161" t="str">
        <f t="shared" ca="1" si="712"/>
        <v/>
      </c>
      <c r="AD1565" s="161">
        <f t="shared" ca="1" si="713"/>
        <v>1</v>
      </c>
      <c r="AE1565" s="161" t="str">
        <f t="shared" ca="1" si="705"/>
        <v/>
      </c>
      <c r="AF1565" s="161">
        <f t="shared" ca="1" si="714"/>
        <v>1</v>
      </c>
      <c r="AG1565" s="161" t="str">
        <f t="shared" ca="1" si="715"/>
        <v/>
      </c>
      <c r="AH1565" s="161">
        <f t="shared" ca="1" si="716"/>
        <v>1</v>
      </c>
      <c r="AI1565" s="161" t="str">
        <f t="shared" ca="1" si="717"/>
        <v/>
      </c>
      <c r="AJ1565" s="161">
        <f t="shared" ca="1" si="718"/>
        <v>1</v>
      </c>
      <c r="AL1565" s="161" t="str">
        <f t="shared" ca="1" si="719"/>
        <v/>
      </c>
      <c r="AM1565" s="161">
        <f t="shared" ca="1" si="730"/>
        <v>1</v>
      </c>
      <c r="AN1565" s="161" t="str">
        <f t="shared" ca="1" si="720"/>
        <v/>
      </c>
      <c r="AO1565" s="161">
        <f t="shared" ca="1" si="729"/>
        <v>1</v>
      </c>
      <c r="AP1565" s="161" t="str">
        <f t="shared" ca="1" si="721"/>
        <v/>
      </c>
      <c r="AQ1565" s="161">
        <f t="shared" ca="1" si="727"/>
        <v>1</v>
      </c>
      <c r="AR1565" s="161" t="str">
        <f t="shared" ca="1" si="722"/>
        <v/>
      </c>
      <c r="AS1565" s="161">
        <f t="shared" ca="1" si="723"/>
        <v>1</v>
      </c>
      <c r="AT1565" s="159" t="str">
        <f t="shared" ca="1" si="732"/>
        <v/>
      </c>
      <c r="AU1565" s="210">
        <f t="shared" ca="1" si="707"/>
        <v>14</v>
      </c>
      <c r="AV1565" s="209"/>
      <c r="AW1565" s="204">
        <f t="shared" si="724"/>
        <v>21450.638888888861</v>
      </c>
      <c r="AX1565" s="159"/>
      <c r="AZ1565" s="159"/>
      <c r="BM1565" s="207"/>
      <c r="BN1565" s="212"/>
      <c r="BP1565" s="209"/>
      <c r="BQ1565" s="211"/>
      <c r="BR1565" s="211"/>
      <c r="BS1565" s="211"/>
      <c r="BT1565" s="211"/>
      <c r="BU1565" s="211"/>
      <c r="BV1565" s="211"/>
      <c r="BW1565" s="211"/>
      <c r="BX1565" s="211"/>
      <c r="BY1565" s="211"/>
      <c r="BZ1565" s="211"/>
      <c r="CA1565" s="209"/>
      <c r="CB1565" s="224"/>
      <c r="CC1565" s="204"/>
      <c r="CD1565" s="204"/>
      <c r="CE1565" s="204"/>
      <c r="CF1565" s="211"/>
      <c r="CG1565" s="211"/>
      <c r="CI1565" s="209"/>
      <c r="CJ1565" s="209"/>
    </row>
    <row r="1566" spans="9:88">
      <c r="I1566" s="221">
        <f t="shared" si="728"/>
        <v>362</v>
      </c>
      <c r="J1566" s="159">
        <f>'v-t_chart'!C1563</f>
        <v>93.4</v>
      </c>
      <c r="K1566" s="204">
        <f t="shared" ca="1" si="706"/>
        <v>273.5686</v>
      </c>
      <c r="L1566" s="205" t="b">
        <f>IF('Input&amp;Output'!$C$3=10,phase_chart!C1563,IF('Input&amp;Output'!$C$3=21,phase_chart!G1563,IF('Input&amp;Output'!$C$3=22,phase_chart!K1563,IF('Input&amp;Output'!$C$3=31,phase_chart!O1563,IF('Input&amp;Output'!$C$3=32,phase_chart!S1563,"")))))</f>
        <v>0</v>
      </c>
      <c r="M1566" s="206" t="b">
        <f>IF('Input&amp;Output'!$C$3=10,phase_chart!D1563,IF('Input&amp;Output'!$C$3=21,phase_chart!H1563,IF('Input&amp;Output'!$C$3=22,phase_chart!L1563,IF('Input&amp;Output'!$C$3=31,phase_chart!P1563,IF('Input&amp;Output'!$C$3=32,phase_chart!T1563,"")))))</f>
        <v>0</v>
      </c>
      <c r="N1566" s="205" t="b">
        <f>IF('Input&amp;Output'!$C$3=10,phase_chart!E1563,IF('Input&amp;Output'!$C$3=21,phase_chart!I1563,IF('Input&amp;Output'!$C$3=22,phase_chart!M1563,IF('Input&amp;Output'!$C$3=31,phase_chart!Q1563,IF('Input&amp;Output'!$C$3=32,phase_chart!U1563,"")))))</f>
        <v>1</v>
      </c>
      <c r="P1566" s="159">
        <f ca="1">IF(NOT($J1566=0),IF($J1566&lt;IF($P1565=0,0,VLOOKUP(P1565,tbL!$M$37:$Q$43,IF(L1566=TRUE,2,4))),IF($J1566&gt;=VLOOKUP(P1565,tbL!$M$37:$Q$43,IF(L1566=TRUE,3,5)),$P1565,IF(AND(L1565=TRUE,L1566=TRUE),$P1565,$P1565-1)),IF(AND(L1566=TRUE,J1566=VLOOKUP(P1565,tbL!$M$37:$Q$43,IF(L1566=TRUE,2,4))),P1565,IF($P1565+1&gt;$C$12,$C$12,$P1565+1))),0)</f>
        <v>1</v>
      </c>
      <c r="Q1566" s="159">
        <f t="shared" ca="1" si="708"/>
        <v>1</v>
      </c>
      <c r="R1566" s="207">
        <f t="shared" si="725"/>
        <v>0</v>
      </c>
      <c r="S1566" s="208"/>
      <c r="T1566" s="159">
        <f t="shared" si="726"/>
        <v>0</v>
      </c>
      <c r="U1566" s="209" t="str">
        <f ca="1">IF(AND(T1566=-1,N1566=TRUE),"*",IF(AND(U1565="*",N1566=TRUE),"*",IF(AND(AND(L1566=TRUE,U1565="*"),J1566&lt;VLOOKUP(V1565+1,tbL!$M$38:$O$43,3)),"*","")))</f>
        <v/>
      </c>
      <c r="V1566" s="204">
        <f t="shared" ca="1" si="709"/>
        <v>1</v>
      </c>
      <c r="Y1566" s="159" t="str">
        <f t="shared" ca="1" si="710"/>
        <v/>
      </c>
      <c r="Z1566" s="159" t="str">
        <f t="shared" si="711"/>
        <v/>
      </c>
      <c r="AA1566" s="159">
        <f t="shared" ca="1" si="731"/>
        <v>1</v>
      </c>
      <c r="AC1566" s="161" t="str">
        <f t="shared" ca="1" si="712"/>
        <v/>
      </c>
      <c r="AD1566" s="161">
        <f t="shared" ca="1" si="713"/>
        <v>1</v>
      </c>
      <c r="AE1566" s="161" t="str">
        <f t="shared" ca="1" si="705"/>
        <v/>
      </c>
      <c r="AF1566" s="161">
        <f t="shared" ca="1" si="714"/>
        <v>1</v>
      </c>
      <c r="AG1566" s="161" t="str">
        <f t="shared" ca="1" si="715"/>
        <v/>
      </c>
      <c r="AH1566" s="161">
        <f t="shared" ca="1" si="716"/>
        <v>1</v>
      </c>
      <c r="AI1566" s="161" t="str">
        <f t="shared" ca="1" si="717"/>
        <v/>
      </c>
      <c r="AJ1566" s="161">
        <f t="shared" ca="1" si="718"/>
        <v>1</v>
      </c>
      <c r="AL1566" s="161" t="str">
        <f t="shared" ca="1" si="719"/>
        <v/>
      </c>
      <c r="AM1566" s="161">
        <f t="shared" ca="1" si="730"/>
        <v>1</v>
      </c>
      <c r="AN1566" s="161" t="str">
        <f t="shared" ca="1" si="720"/>
        <v/>
      </c>
      <c r="AO1566" s="161">
        <f t="shared" ca="1" si="729"/>
        <v>1</v>
      </c>
      <c r="AP1566" s="161" t="str">
        <f t="shared" ca="1" si="721"/>
        <v/>
      </c>
      <c r="AQ1566" s="161">
        <f t="shared" ca="1" si="727"/>
        <v>1</v>
      </c>
      <c r="AR1566" s="161" t="str">
        <f t="shared" ca="1" si="722"/>
        <v/>
      </c>
      <c r="AS1566" s="161">
        <f t="shared" ca="1" si="723"/>
        <v>1</v>
      </c>
      <c r="AT1566" s="159" t="str">
        <f t="shared" ca="1" si="732"/>
        <v/>
      </c>
      <c r="AU1566" s="210">
        <f t="shared" ca="1" si="707"/>
        <v>14</v>
      </c>
      <c r="AV1566" s="209"/>
      <c r="AW1566" s="204">
        <f t="shared" si="724"/>
        <v>21476.583333333307</v>
      </c>
      <c r="AX1566" s="159"/>
      <c r="AZ1566" s="159"/>
      <c r="BM1566" s="207"/>
      <c r="BN1566" s="212"/>
      <c r="BP1566" s="209"/>
      <c r="BQ1566" s="211"/>
      <c r="BR1566" s="211"/>
      <c r="BS1566" s="211"/>
      <c r="BT1566" s="211"/>
      <c r="BU1566" s="211"/>
      <c r="BV1566" s="211"/>
      <c r="BW1566" s="211"/>
      <c r="BX1566" s="211"/>
      <c r="BY1566" s="211"/>
      <c r="BZ1566" s="211"/>
      <c r="CA1566" s="209"/>
      <c r="CB1566" s="224"/>
      <c r="CC1566" s="204"/>
      <c r="CD1566" s="204"/>
      <c r="CE1566" s="204"/>
      <c r="CF1566" s="211"/>
      <c r="CG1566" s="211"/>
      <c r="CI1566" s="209"/>
      <c r="CJ1566" s="209"/>
    </row>
    <row r="1567" spans="9:88">
      <c r="I1567" s="221">
        <f t="shared" si="728"/>
        <v>363</v>
      </c>
      <c r="J1567" s="159">
        <f>'v-t_chart'!C1564</f>
        <v>90.4</v>
      </c>
      <c r="K1567" s="204">
        <f t="shared" ca="1" si="706"/>
        <v>264.78160000000003</v>
      </c>
      <c r="L1567" s="205" t="b">
        <f>IF('Input&amp;Output'!$C$3=10,phase_chart!C1564,IF('Input&amp;Output'!$C$3=21,phase_chart!G1564,IF('Input&amp;Output'!$C$3=22,phase_chart!K1564,IF('Input&amp;Output'!$C$3=31,phase_chart!O1564,IF('Input&amp;Output'!$C$3=32,phase_chart!S1564,"")))))</f>
        <v>0</v>
      </c>
      <c r="M1567" s="206" t="b">
        <f>IF('Input&amp;Output'!$C$3=10,phase_chart!D1564,IF('Input&amp;Output'!$C$3=21,phase_chart!H1564,IF('Input&amp;Output'!$C$3=22,phase_chart!L1564,IF('Input&amp;Output'!$C$3=31,phase_chart!P1564,IF('Input&amp;Output'!$C$3=32,phase_chart!T1564,"")))))</f>
        <v>0</v>
      </c>
      <c r="N1567" s="205" t="b">
        <f>IF('Input&amp;Output'!$C$3=10,phase_chart!E1564,IF('Input&amp;Output'!$C$3=21,phase_chart!I1564,IF('Input&amp;Output'!$C$3=22,phase_chart!M1564,IF('Input&amp;Output'!$C$3=31,phase_chart!Q1564,IF('Input&amp;Output'!$C$3=32,phase_chart!U1564,"")))))</f>
        <v>1</v>
      </c>
      <c r="P1567" s="159">
        <f ca="1">IF(NOT($J1567=0),IF($J1567&lt;IF($P1566=0,0,VLOOKUP(P1566,tbL!$M$37:$Q$43,IF(L1567=TRUE,2,4))),IF($J1567&gt;=VLOOKUP(P1566,tbL!$M$37:$Q$43,IF(L1567=TRUE,3,5)),$P1566,IF(AND(L1566=TRUE,L1567=TRUE),$P1566,$P1566-1)),IF(AND(L1567=TRUE,J1567=VLOOKUP(P1566,tbL!$M$37:$Q$43,IF(L1567=TRUE,2,4))),P1566,IF($P1566+1&gt;$C$12,$C$12,$P1566+1))),0)</f>
        <v>1</v>
      </c>
      <c r="Q1567" s="159">
        <f t="shared" ca="1" si="708"/>
        <v>1</v>
      </c>
      <c r="R1567" s="207">
        <f t="shared" si="725"/>
        <v>0</v>
      </c>
      <c r="S1567" s="208"/>
      <c r="T1567" s="159">
        <f t="shared" si="726"/>
        <v>0</v>
      </c>
      <c r="U1567" s="209" t="str">
        <f ca="1">IF(AND(T1567=-1,N1567=TRUE),"*",IF(AND(U1566="*",N1567=TRUE),"*",IF(AND(AND(L1567=TRUE,U1566="*"),J1567&lt;VLOOKUP(V1566+1,tbL!$M$38:$O$43,3)),"*","")))</f>
        <v/>
      </c>
      <c r="V1567" s="204">
        <f t="shared" ca="1" si="709"/>
        <v>1</v>
      </c>
      <c r="Y1567" s="159" t="str">
        <f t="shared" ca="1" si="710"/>
        <v/>
      </c>
      <c r="Z1567" s="159" t="str">
        <f t="shared" si="711"/>
        <v/>
      </c>
      <c r="AA1567" s="159">
        <f t="shared" ca="1" si="731"/>
        <v>1</v>
      </c>
      <c r="AC1567" s="161" t="str">
        <f t="shared" ca="1" si="712"/>
        <v/>
      </c>
      <c r="AD1567" s="161">
        <f t="shared" ca="1" si="713"/>
        <v>1</v>
      </c>
      <c r="AE1567" s="161" t="str">
        <f t="shared" ca="1" si="705"/>
        <v/>
      </c>
      <c r="AF1567" s="161">
        <f t="shared" ca="1" si="714"/>
        <v>1</v>
      </c>
      <c r="AG1567" s="161" t="str">
        <f t="shared" ca="1" si="715"/>
        <v/>
      </c>
      <c r="AH1567" s="161">
        <f t="shared" ca="1" si="716"/>
        <v>1</v>
      </c>
      <c r="AI1567" s="161" t="str">
        <f t="shared" ca="1" si="717"/>
        <v/>
      </c>
      <c r="AJ1567" s="161">
        <f t="shared" ca="1" si="718"/>
        <v>1</v>
      </c>
      <c r="AL1567" s="161" t="str">
        <f t="shared" ca="1" si="719"/>
        <v/>
      </c>
      <c r="AM1567" s="161">
        <f t="shared" ca="1" si="730"/>
        <v>1</v>
      </c>
      <c r="AN1567" s="161" t="str">
        <f t="shared" ca="1" si="720"/>
        <v/>
      </c>
      <c r="AO1567" s="161">
        <f t="shared" ca="1" si="729"/>
        <v>1</v>
      </c>
      <c r="AP1567" s="161" t="str">
        <f t="shared" ca="1" si="721"/>
        <v/>
      </c>
      <c r="AQ1567" s="161">
        <f t="shared" ca="1" si="727"/>
        <v>1</v>
      </c>
      <c r="AR1567" s="161" t="str">
        <f t="shared" ca="1" si="722"/>
        <v/>
      </c>
      <c r="AS1567" s="161">
        <f t="shared" ca="1" si="723"/>
        <v>1</v>
      </c>
      <c r="AT1567" s="159" t="str">
        <f t="shared" ca="1" si="732"/>
        <v/>
      </c>
      <c r="AU1567" s="210">
        <f t="shared" ca="1" si="707"/>
        <v>14</v>
      </c>
      <c r="AV1567" s="209"/>
      <c r="AW1567" s="204">
        <f t="shared" si="724"/>
        <v>21501.694444444416</v>
      </c>
      <c r="AX1567" s="159"/>
      <c r="AZ1567" s="159"/>
      <c r="BM1567" s="207"/>
      <c r="BN1567" s="212"/>
      <c r="BP1567" s="209"/>
      <c r="BQ1567" s="211"/>
      <c r="BR1567" s="211"/>
      <c r="BS1567" s="211"/>
      <c r="BT1567" s="211"/>
      <c r="BU1567" s="211"/>
      <c r="BV1567" s="211"/>
      <c r="BW1567" s="211"/>
      <c r="BX1567" s="211"/>
      <c r="BY1567" s="211"/>
      <c r="BZ1567" s="211"/>
      <c r="CA1567" s="209"/>
      <c r="CB1567" s="224"/>
      <c r="CC1567" s="204"/>
      <c r="CD1567" s="204"/>
      <c r="CE1567" s="204"/>
      <c r="CF1567" s="211"/>
      <c r="CG1567" s="211"/>
      <c r="CI1567" s="209"/>
      <c r="CJ1567" s="209"/>
    </row>
    <row r="1568" spans="9:88">
      <c r="I1568" s="221">
        <f t="shared" si="728"/>
        <v>364</v>
      </c>
      <c r="J1568" s="159">
        <f>'v-t_chart'!C1565</f>
        <v>87.8</v>
      </c>
      <c r="K1568" s="204">
        <f t="shared" ca="1" si="706"/>
        <v>257.1662</v>
      </c>
      <c r="L1568" s="205" t="b">
        <f>IF('Input&amp;Output'!$C$3=10,phase_chart!C1565,IF('Input&amp;Output'!$C$3=21,phase_chart!G1565,IF('Input&amp;Output'!$C$3=22,phase_chart!K1565,IF('Input&amp;Output'!$C$3=31,phase_chart!O1565,IF('Input&amp;Output'!$C$3=32,phase_chart!S1565,"")))))</f>
        <v>0</v>
      </c>
      <c r="M1568" s="206" t="b">
        <f>IF('Input&amp;Output'!$C$3=10,phase_chart!D1565,IF('Input&amp;Output'!$C$3=21,phase_chart!H1565,IF('Input&amp;Output'!$C$3=22,phase_chart!L1565,IF('Input&amp;Output'!$C$3=31,phase_chart!P1565,IF('Input&amp;Output'!$C$3=32,phase_chart!T1565,"")))))</f>
        <v>0</v>
      </c>
      <c r="N1568" s="205" t="b">
        <f>IF('Input&amp;Output'!$C$3=10,phase_chart!E1565,IF('Input&amp;Output'!$C$3=21,phase_chart!I1565,IF('Input&amp;Output'!$C$3=22,phase_chart!M1565,IF('Input&amp;Output'!$C$3=31,phase_chart!Q1565,IF('Input&amp;Output'!$C$3=32,phase_chart!U1565,"")))))</f>
        <v>1</v>
      </c>
      <c r="P1568" s="159">
        <f ca="1">IF(NOT($J1568=0),IF($J1568&lt;IF($P1567=0,0,VLOOKUP(P1567,tbL!$M$37:$Q$43,IF(L1568=TRUE,2,4))),IF($J1568&gt;=VLOOKUP(P1567,tbL!$M$37:$Q$43,IF(L1568=TRUE,3,5)),$P1567,IF(AND(L1567=TRUE,L1568=TRUE),$P1567,$P1567-1)),IF(AND(L1568=TRUE,J1568=VLOOKUP(P1567,tbL!$M$37:$Q$43,IF(L1568=TRUE,2,4))),P1567,IF($P1567+1&gt;$C$12,$C$12,$P1567+1))),0)</f>
        <v>1</v>
      </c>
      <c r="Q1568" s="159">
        <f t="shared" ca="1" si="708"/>
        <v>1</v>
      </c>
      <c r="R1568" s="207">
        <f t="shared" si="725"/>
        <v>0</v>
      </c>
      <c r="S1568" s="208"/>
      <c r="T1568" s="159">
        <f t="shared" si="726"/>
        <v>0</v>
      </c>
      <c r="U1568" s="209" t="str">
        <f ca="1">IF(AND(T1568=-1,N1568=TRUE),"*",IF(AND(U1567="*",N1568=TRUE),"*",IF(AND(AND(L1568=TRUE,U1567="*"),J1568&lt;VLOOKUP(V1567+1,tbL!$M$38:$O$43,3)),"*","")))</f>
        <v/>
      </c>
      <c r="V1568" s="204">
        <f t="shared" ca="1" si="709"/>
        <v>1</v>
      </c>
      <c r="Y1568" s="159" t="str">
        <f t="shared" ca="1" si="710"/>
        <v/>
      </c>
      <c r="Z1568" s="159" t="str">
        <f t="shared" si="711"/>
        <v/>
      </c>
      <c r="AA1568" s="159">
        <f t="shared" ca="1" si="731"/>
        <v>1</v>
      </c>
      <c r="AC1568" s="161" t="str">
        <f t="shared" ca="1" si="712"/>
        <v/>
      </c>
      <c r="AD1568" s="161">
        <f t="shared" ca="1" si="713"/>
        <v>1</v>
      </c>
      <c r="AE1568" s="161" t="str">
        <f t="shared" ca="1" si="705"/>
        <v/>
      </c>
      <c r="AF1568" s="161">
        <f t="shared" ca="1" si="714"/>
        <v>1</v>
      </c>
      <c r="AG1568" s="161" t="str">
        <f t="shared" ca="1" si="715"/>
        <v/>
      </c>
      <c r="AH1568" s="161">
        <f t="shared" ca="1" si="716"/>
        <v>1</v>
      </c>
      <c r="AI1568" s="161" t="str">
        <f t="shared" ca="1" si="717"/>
        <v/>
      </c>
      <c r="AJ1568" s="161">
        <f t="shared" ca="1" si="718"/>
        <v>1</v>
      </c>
      <c r="AL1568" s="161" t="str">
        <f t="shared" ca="1" si="719"/>
        <v/>
      </c>
      <c r="AM1568" s="161">
        <f t="shared" ca="1" si="730"/>
        <v>1</v>
      </c>
      <c r="AN1568" s="161" t="str">
        <f t="shared" ca="1" si="720"/>
        <v/>
      </c>
      <c r="AO1568" s="161">
        <f t="shared" ca="1" si="729"/>
        <v>1</v>
      </c>
      <c r="AP1568" s="161" t="str">
        <f t="shared" ca="1" si="721"/>
        <v/>
      </c>
      <c r="AQ1568" s="161">
        <f t="shared" ca="1" si="727"/>
        <v>1</v>
      </c>
      <c r="AR1568" s="161" t="str">
        <f t="shared" ca="1" si="722"/>
        <v/>
      </c>
      <c r="AS1568" s="161">
        <f t="shared" ca="1" si="723"/>
        <v>1</v>
      </c>
      <c r="AT1568" s="159" t="str">
        <f t="shared" ca="1" si="732"/>
        <v/>
      </c>
      <c r="AU1568" s="210">
        <f t="shared" ca="1" si="707"/>
        <v>14</v>
      </c>
      <c r="AV1568" s="209"/>
      <c r="AW1568" s="204">
        <f t="shared" si="724"/>
        <v>21526.083333333307</v>
      </c>
      <c r="AX1568" s="159"/>
      <c r="AZ1568" s="159"/>
      <c r="BM1568" s="207"/>
      <c r="BN1568" s="212"/>
      <c r="BP1568" s="209"/>
      <c r="BQ1568" s="211"/>
      <c r="BR1568" s="211"/>
      <c r="BS1568" s="211"/>
      <c r="BT1568" s="211"/>
      <c r="BU1568" s="211"/>
      <c r="BV1568" s="211"/>
      <c r="BW1568" s="211"/>
      <c r="BX1568" s="211"/>
      <c r="BY1568" s="211"/>
      <c r="BZ1568" s="211"/>
      <c r="CA1568" s="209"/>
      <c r="CB1568" s="224"/>
      <c r="CC1568" s="204"/>
      <c r="CD1568" s="204"/>
      <c r="CE1568" s="204"/>
      <c r="CF1568" s="211"/>
      <c r="CG1568" s="211"/>
      <c r="CI1568" s="209"/>
      <c r="CJ1568" s="209"/>
    </row>
    <row r="1569" spans="9:88">
      <c r="I1569" s="221">
        <f t="shared" si="728"/>
        <v>365</v>
      </c>
      <c r="J1569" s="159">
        <f>'v-t_chart'!C1566</f>
        <v>86</v>
      </c>
      <c r="K1569" s="204">
        <f t="shared" ca="1" si="706"/>
        <v>251.89399999999998</v>
      </c>
      <c r="L1569" s="205" t="b">
        <f>IF('Input&amp;Output'!$C$3=10,phase_chart!C1566,IF('Input&amp;Output'!$C$3=21,phase_chart!G1566,IF('Input&amp;Output'!$C$3=22,phase_chart!K1566,IF('Input&amp;Output'!$C$3=31,phase_chart!O1566,IF('Input&amp;Output'!$C$3=32,phase_chart!S1566,"")))))</f>
        <v>0</v>
      </c>
      <c r="M1569" s="206" t="b">
        <f>IF('Input&amp;Output'!$C$3=10,phase_chart!D1566,IF('Input&amp;Output'!$C$3=21,phase_chart!H1566,IF('Input&amp;Output'!$C$3=22,phase_chart!L1566,IF('Input&amp;Output'!$C$3=31,phase_chart!P1566,IF('Input&amp;Output'!$C$3=32,phase_chart!T1566,"")))))</f>
        <v>0</v>
      </c>
      <c r="N1569" s="205" t="b">
        <f>IF('Input&amp;Output'!$C$3=10,phase_chart!E1566,IF('Input&amp;Output'!$C$3=21,phase_chart!I1566,IF('Input&amp;Output'!$C$3=22,phase_chart!M1566,IF('Input&amp;Output'!$C$3=31,phase_chart!Q1566,IF('Input&amp;Output'!$C$3=32,phase_chart!U1566,"")))))</f>
        <v>1</v>
      </c>
      <c r="P1569" s="159">
        <f ca="1">IF(NOT($J1569=0),IF($J1569&lt;IF($P1568=0,0,VLOOKUP(P1568,tbL!$M$37:$Q$43,IF(L1569=TRUE,2,4))),IF($J1569&gt;=VLOOKUP(P1568,tbL!$M$37:$Q$43,IF(L1569=TRUE,3,5)),$P1568,IF(AND(L1568=TRUE,L1569=TRUE),$P1568,$P1568-1)),IF(AND(L1569=TRUE,J1569=VLOOKUP(P1568,tbL!$M$37:$Q$43,IF(L1569=TRUE,2,4))),P1568,IF($P1568+1&gt;$C$12,$C$12,$P1568+1))),0)</f>
        <v>1</v>
      </c>
      <c r="Q1569" s="159">
        <f t="shared" ca="1" si="708"/>
        <v>1</v>
      </c>
      <c r="R1569" s="207">
        <f t="shared" si="725"/>
        <v>0</v>
      </c>
      <c r="S1569" s="208"/>
      <c r="T1569" s="159">
        <f t="shared" si="726"/>
        <v>0</v>
      </c>
      <c r="U1569" s="209" t="str">
        <f ca="1">IF(AND(T1569=-1,N1569=TRUE),"*",IF(AND(U1568="*",N1569=TRUE),"*",IF(AND(AND(L1569=TRUE,U1568="*"),J1569&lt;VLOOKUP(V1568+1,tbL!$M$38:$O$43,3)),"*","")))</f>
        <v/>
      </c>
      <c r="V1569" s="204">
        <f t="shared" ca="1" si="709"/>
        <v>1</v>
      </c>
      <c r="Y1569" s="159" t="str">
        <f t="shared" ca="1" si="710"/>
        <v/>
      </c>
      <c r="Z1569" s="159" t="str">
        <f t="shared" si="711"/>
        <v/>
      </c>
      <c r="AA1569" s="159">
        <f t="shared" ca="1" si="731"/>
        <v>1</v>
      </c>
      <c r="AC1569" s="161" t="str">
        <f t="shared" ca="1" si="712"/>
        <v/>
      </c>
      <c r="AD1569" s="161">
        <f t="shared" ca="1" si="713"/>
        <v>1</v>
      </c>
      <c r="AE1569" s="161" t="str">
        <f t="shared" ca="1" si="705"/>
        <v/>
      </c>
      <c r="AF1569" s="161">
        <f t="shared" ca="1" si="714"/>
        <v>1</v>
      </c>
      <c r="AG1569" s="161" t="str">
        <f t="shared" ca="1" si="715"/>
        <v/>
      </c>
      <c r="AH1569" s="161">
        <f t="shared" ca="1" si="716"/>
        <v>1</v>
      </c>
      <c r="AI1569" s="161" t="str">
        <f t="shared" ca="1" si="717"/>
        <v/>
      </c>
      <c r="AJ1569" s="161">
        <f t="shared" ca="1" si="718"/>
        <v>1</v>
      </c>
      <c r="AL1569" s="161" t="str">
        <f t="shared" ca="1" si="719"/>
        <v/>
      </c>
      <c r="AM1569" s="161">
        <f t="shared" ca="1" si="730"/>
        <v>1</v>
      </c>
      <c r="AN1569" s="161" t="str">
        <f t="shared" ca="1" si="720"/>
        <v/>
      </c>
      <c r="AO1569" s="161">
        <f t="shared" ca="1" si="729"/>
        <v>1</v>
      </c>
      <c r="AP1569" s="161" t="str">
        <f t="shared" ca="1" si="721"/>
        <v/>
      </c>
      <c r="AQ1569" s="161">
        <f t="shared" ca="1" si="727"/>
        <v>1</v>
      </c>
      <c r="AR1569" s="161" t="str">
        <f t="shared" ca="1" si="722"/>
        <v/>
      </c>
      <c r="AS1569" s="161">
        <f t="shared" ca="1" si="723"/>
        <v>1</v>
      </c>
      <c r="AT1569" s="159" t="str">
        <f t="shared" ca="1" si="732"/>
        <v/>
      </c>
      <c r="AU1569" s="210">
        <f t="shared" ca="1" si="707"/>
        <v>14</v>
      </c>
      <c r="AV1569" s="209"/>
      <c r="AW1569" s="204">
        <f t="shared" si="724"/>
        <v>21549.972222222197</v>
      </c>
      <c r="AX1569" s="159"/>
      <c r="AZ1569" s="159"/>
      <c r="BM1569" s="207"/>
      <c r="BN1569" s="212"/>
      <c r="BP1569" s="209"/>
      <c r="BQ1569" s="211"/>
      <c r="BR1569" s="211"/>
      <c r="BS1569" s="211"/>
      <c r="BT1569" s="211"/>
      <c r="BU1569" s="211"/>
      <c r="BV1569" s="211"/>
      <c r="BW1569" s="211"/>
      <c r="BX1569" s="211"/>
      <c r="BY1569" s="211"/>
      <c r="BZ1569" s="211"/>
      <c r="CA1569" s="209"/>
      <c r="CB1569" s="224"/>
      <c r="CC1569" s="204"/>
      <c r="CD1569" s="204"/>
      <c r="CE1569" s="204"/>
      <c r="CF1569" s="211"/>
      <c r="CG1569" s="211"/>
      <c r="CI1569" s="209"/>
      <c r="CJ1569" s="209"/>
    </row>
    <row r="1570" spans="9:88">
      <c r="I1570" s="221">
        <f t="shared" si="728"/>
        <v>366</v>
      </c>
      <c r="J1570" s="159">
        <f>'v-t_chart'!C1567</f>
        <v>85.1</v>
      </c>
      <c r="K1570" s="204">
        <f t="shared" ca="1" si="706"/>
        <v>249.25789999999998</v>
      </c>
      <c r="L1570" s="205" t="b">
        <f>IF('Input&amp;Output'!$C$3=10,phase_chart!C1567,IF('Input&amp;Output'!$C$3=21,phase_chart!G1567,IF('Input&amp;Output'!$C$3=22,phase_chart!K1567,IF('Input&amp;Output'!$C$3=31,phase_chart!O1567,IF('Input&amp;Output'!$C$3=32,phase_chart!S1567,"")))))</f>
        <v>0</v>
      </c>
      <c r="M1570" s="206" t="b">
        <f>IF('Input&amp;Output'!$C$3=10,phase_chart!D1567,IF('Input&amp;Output'!$C$3=21,phase_chart!H1567,IF('Input&amp;Output'!$C$3=22,phase_chart!L1567,IF('Input&amp;Output'!$C$3=31,phase_chart!P1567,IF('Input&amp;Output'!$C$3=32,phase_chart!T1567,"")))))</f>
        <v>0</v>
      </c>
      <c r="N1570" s="205" t="b">
        <f>IF('Input&amp;Output'!$C$3=10,phase_chart!E1567,IF('Input&amp;Output'!$C$3=21,phase_chart!I1567,IF('Input&amp;Output'!$C$3=22,phase_chart!M1567,IF('Input&amp;Output'!$C$3=31,phase_chart!Q1567,IF('Input&amp;Output'!$C$3=32,phase_chart!U1567,"")))))</f>
        <v>1</v>
      </c>
      <c r="P1570" s="159">
        <f ca="1">IF(NOT($J1570=0),IF($J1570&lt;IF($P1569=0,0,VLOOKUP(P1569,tbL!$M$37:$Q$43,IF(L1570=TRUE,2,4))),IF($J1570&gt;=VLOOKUP(P1569,tbL!$M$37:$Q$43,IF(L1570=TRUE,3,5)),$P1569,IF(AND(L1569=TRUE,L1570=TRUE),$P1569,$P1569-1)),IF(AND(L1570=TRUE,J1570=VLOOKUP(P1569,tbL!$M$37:$Q$43,IF(L1570=TRUE,2,4))),P1569,IF($P1569+1&gt;$C$12,$C$12,$P1569+1))),0)</f>
        <v>1</v>
      </c>
      <c r="Q1570" s="159">
        <f t="shared" ca="1" si="708"/>
        <v>1</v>
      </c>
      <c r="R1570" s="207">
        <f t="shared" si="725"/>
        <v>0</v>
      </c>
      <c r="S1570" s="208"/>
      <c r="T1570" s="159">
        <f t="shared" si="726"/>
        <v>0</v>
      </c>
      <c r="U1570" s="209" t="str">
        <f ca="1">IF(AND(T1570=-1,N1570=TRUE),"*",IF(AND(U1569="*",N1570=TRUE),"*",IF(AND(AND(L1570=TRUE,U1569="*"),J1570&lt;VLOOKUP(V1569+1,tbL!$M$38:$O$43,3)),"*","")))</f>
        <v/>
      </c>
      <c r="V1570" s="204">
        <f t="shared" ca="1" si="709"/>
        <v>1</v>
      </c>
      <c r="Y1570" s="159" t="str">
        <f t="shared" ca="1" si="710"/>
        <v/>
      </c>
      <c r="Z1570" s="159" t="str">
        <f t="shared" si="711"/>
        <v/>
      </c>
      <c r="AA1570" s="159">
        <f t="shared" ca="1" si="731"/>
        <v>1</v>
      </c>
      <c r="AC1570" s="161" t="str">
        <f t="shared" ca="1" si="712"/>
        <v/>
      </c>
      <c r="AD1570" s="161">
        <f t="shared" ca="1" si="713"/>
        <v>1</v>
      </c>
      <c r="AE1570" s="161" t="str">
        <f t="shared" ca="1" si="705"/>
        <v/>
      </c>
      <c r="AF1570" s="161">
        <f t="shared" ca="1" si="714"/>
        <v>1</v>
      </c>
      <c r="AG1570" s="161" t="str">
        <f t="shared" ca="1" si="715"/>
        <v/>
      </c>
      <c r="AH1570" s="161">
        <f t="shared" ca="1" si="716"/>
        <v>1</v>
      </c>
      <c r="AI1570" s="161" t="str">
        <f t="shared" ca="1" si="717"/>
        <v/>
      </c>
      <c r="AJ1570" s="161">
        <f t="shared" ca="1" si="718"/>
        <v>1</v>
      </c>
      <c r="AL1570" s="161" t="str">
        <f t="shared" ca="1" si="719"/>
        <v/>
      </c>
      <c r="AM1570" s="161">
        <f t="shared" ca="1" si="730"/>
        <v>1</v>
      </c>
      <c r="AN1570" s="161" t="str">
        <f t="shared" ca="1" si="720"/>
        <v/>
      </c>
      <c r="AO1570" s="161">
        <f t="shared" ca="1" si="729"/>
        <v>1</v>
      </c>
      <c r="AP1570" s="161" t="str">
        <f t="shared" ca="1" si="721"/>
        <v/>
      </c>
      <c r="AQ1570" s="161">
        <f t="shared" ca="1" si="727"/>
        <v>1</v>
      </c>
      <c r="AR1570" s="161" t="str">
        <f t="shared" ca="1" si="722"/>
        <v/>
      </c>
      <c r="AS1570" s="161">
        <f t="shared" ca="1" si="723"/>
        <v>1</v>
      </c>
      <c r="AT1570" s="159" t="str">
        <f t="shared" ca="1" si="732"/>
        <v/>
      </c>
      <c r="AU1570" s="210">
        <f t="shared" ca="1" si="707"/>
        <v>14</v>
      </c>
      <c r="AV1570" s="209"/>
      <c r="AW1570" s="204">
        <f t="shared" si="724"/>
        <v>21573.611111111088</v>
      </c>
      <c r="AX1570" s="159"/>
      <c r="AZ1570" s="159"/>
      <c r="BM1570" s="207"/>
      <c r="BN1570" s="212"/>
      <c r="BP1570" s="209"/>
      <c r="BQ1570" s="211"/>
      <c r="BR1570" s="211"/>
      <c r="BS1570" s="211"/>
      <c r="BT1570" s="211"/>
      <c r="BU1570" s="211"/>
      <c r="BV1570" s="211"/>
      <c r="BW1570" s="211"/>
      <c r="BX1570" s="211"/>
      <c r="BY1570" s="211"/>
      <c r="BZ1570" s="211"/>
      <c r="CA1570" s="209"/>
      <c r="CB1570" s="224"/>
      <c r="CC1570" s="204"/>
      <c r="CD1570" s="204"/>
      <c r="CE1570" s="204"/>
      <c r="CF1570" s="211"/>
      <c r="CG1570" s="211"/>
      <c r="CI1570" s="209"/>
      <c r="CJ1570" s="209"/>
    </row>
    <row r="1571" spans="9:88">
      <c r="I1571" s="221">
        <f t="shared" si="728"/>
        <v>367</v>
      </c>
      <c r="J1571" s="159">
        <f>'v-t_chart'!C1568</f>
        <v>84.7</v>
      </c>
      <c r="K1571" s="204">
        <f t="shared" ca="1" si="706"/>
        <v>248.08629999999999</v>
      </c>
      <c r="L1571" s="205" t="b">
        <f>IF('Input&amp;Output'!$C$3=10,phase_chart!C1568,IF('Input&amp;Output'!$C$3=21,phase_chart!G1568,IF('Input&amp;Output'!$C$3=22,phase_chart!K1568,IF('Input&amp;Output'!$C$3=31,phase_chart!O1568,IF('Input&amp;Output'!$C$3=32,phase_chart!S1568,"")))))</f>
        <v>0</v>
      </c>
      <c r="M1571" s="206" t="b">
        <f>IF('Input&amp;Output'!$C$3=10,phase_chart!D1568,IF('Input&amp;Output'!$C$3=21,phase_chart!H1568,IF('Input&amp;Output'!$C$3=22,phase_chart!L1568,IF('Input&amp;Output'!$C$3=31,phase_chart!P1568,IF('Input&amp;Output'!$C$3=32,phase_chart!T1568,"")))))</f>
        <v>0</v>
      </c>
      <c r="N1571" s="205" t="b">
        <f>IF('Input&amp;Output'!$C$3=10,phase_chart!E1568,IF('Input&amp;Output'!$C$3=21,phase_chart!I1568,IF('Input&amp;Output'!$C$3=22,phase_chart!M1568,IF('Input&amp;Output'!$C$3=31,phase_chart!Q1568,IF('Input&amp;Output'!$C$3=32,phase_chart!U1568,"")))))</f>
        <v>1</v>
      </c>
      <c r="P1571" s="159">
        <f ca="1">IF(NOT($J1571=0),IF($J1571&lt;IF($P1570=0,0,VLOOKUP(P1570,tbL!$M$37:$Q$43,IF(L1571=TRUE,2,4))),IF($J1571&gt;=VLOOKUP(P1570,tbL!$M$37:$Q$43,IF(L1571=TRUE,3,5)),$P1570,IF(AND(L1570=TRUE,L1571=TRUE),$P1570,$P1570-1)),IF(AND(L1571=TRUE,J1571=VLOOKUP(P1570,tbL!$M$37:$Q$43,IF(L1571=TRUE,2,4))),P1570,IF($P1570+1&gt;$C$12,$C$12,$P1570+1))),0)</f>
        <v>1</v>
      </c>
      <c r="Q1571" s="159">
        <f t="shared" ca="1" si="708"/>
        <v>1</v>
      </c>
      <c r="R1571" s="207">
        <f t="shared" si="725"/>
        <v>0</v>
      </c>
      <c r="S1571" s="208"/>
      <c r="T1571" s="159">
        <f t="shared" si="726"/>
        <v>0</v>
      </c>
      <c r="U1571" s="209" t="str">
        <f ca="1">IF(AND(T1571=-1,N1571=TRUE),"*",IF(AND(U1570="*",N1571=TRUE),"*",IF(AND(AND(L1571=TRUE,U1570="*"),J1571&lt;VLOOKUP(V1570+1,tbL!$M$38:$O$43,3)),"*","")))</f>
        <v/>
      </c>
      <c r="V1571" s="204">
        <f t="shared" ca="1" si="709"/>
        <v>1</v>
      </c>
      <c r="Y1571" s="159" t="str">
        <f t="shared" ca="1" si="710"/>
        <v/>
      </c>
      <c r="Z1571" s="159" t="str">
        <f t="shared" si="711"/>
        <v/>
      </c>
      <c r="AA1571" s="159">
        <f t="shared" ca="1" si="731"/>
        <v>1</v>
      </c>
      <c r="AC1571" s="161" t="str">
        <f t="shared" ca="1" si="712"/>
        <v/>
      </c>
      <c r="AD1571" s="161">
        <f t="shared" ca="1" si="713"/>
        <v>1</v>
      </c>
      <c r="AE1571" s="161" t="str">
        <f t="shared" ca="1" si="705"/>
        <v/>
      </c>
      <c r="AF1571" s="161">
        <f t="shared" ca="1" si="714"/>
        <v>1</v>
      </c>
      <c r="AG1571" s="161" t="str">
        <f t="shared" ca="1" si="715"/>
        <v/>
      </c>
      <c r="AH1571" s="161">
        <f t="shared" ca="1" si="716"/>
        <v>1</v>
      </c>
      <c r="AI1571" s="161" t="str">
        <f t="shared" ca="1" si="717"/>
        <v/>
      </c>
      <c r="AJ1571" s="161">
        <f t="shared" ca="1" si="718"/>
        <v>1</v>
      </c>
      <c r="AL1571" s="161" t="str">
        <f t="shared" ca="1" si="719"/>
        <v/>
      </c>
      <c r="AM1571" s="161">
        <f t="shared" ca="1" si="730"/>
        <v>1</v>
      </c>
      <c r="AN1571" s="161" t="str">
        <f t="shared" ca="1" si="720"/>
        <v/>
      </c>
      <c r="AO1571" s="161">
        <f t="shared" ca="1" si="729"/>
        <v>1</v>
      </c>
      <c r="AP1571" s="161" t="str">
        <f t="shared" ca="1" si="721"/>
        <v/>
      </c>
      <c r="AQ1571" s="161">
        <f t="shared" ca="1" si="727"/>
        <v>1</v>
      </c>
      <c r="AR1571" s="161" t="str">
        <f t="shared" ca="1" si="722"/>
        <v/>
      </c>
      <c r="AS1571" s="161">
        <f t="shared" ca="1" si="723"/>
        <v>1</v>
      </c>
      <c r="AT1571" s="159" t="str">
        <f t="shared" ca="1" si="732"/>
        <v/>
      </c>
      <c r="AU1571" s="210">
        <f t="shared" ca="1" si="707"/>
        <v>14</v>
      </c>
      <c r="AV1571" s="209"/>
      <c r="AW1571" s="204">
        <f t="shared" si="724"/>
        <v>21597.138888888865</v>
      </c>
      <c r="AX1571" s="159"/>
      <c r="AZ1571" s="159"/>
      <c r="BM1571" s="207"/>
      <c r="BN1571" s="212"/>
      <c r="BP1571" s="209"/>
      <c r="BQ1571" s="211"/>
      <c r="BR1571" s="211"/>
      <c r="BS1571" s="211"/>
      <c r="BT1571" s="211"/>
      <c r="BU1571" s="211"/>
      <c r="BV1571" s="211"/>
      <c r="BW1571" s="211"/>
      <c r="BX1571" s="211"/>
      <c r="BY1571" s="211"/>
      <c r="BZ1571" s="211"/>
      <c r="CA1571" s="209"/>
      <c r="CB1571" s="224"/>
      <c r="CC1571" s="204"/>
      <c r="CD1571" s="204"/>
      <c r="CE1571" s="204"/>
      <c r="CF1571" s="211"/>
      <c r="CG1571" s="211"/>
      <c r="CI1571" s="209"/>
      <c r="CJ1571" s="209"/>
    </row>
    <row r="1572" spans="9:88">
      <c r="I1572" s="221">
        <f t="shared" si="728"/>
        <v>368</v>
      </c>
      <c r="J1572" s="159">
        <f>'v-t_chart'!C1569</f>
        <v>84.2</v>
      </c>
      <c r="K1572" s="204">
        <f t="shared" ca="1" si="706"/>
        <v>246.62180000000001</v>
      </c>
      <c r="L1572" s="205" t="b">
        <f>IF('Input&amp;Output'!$C$3=10,phase_chart!C1569,IF('Input&amp;Output'!$C$3=21,phase_chart!G1569,IF('Input&amp;Output'!$C$3=22,phase_chart!K1569,IF('Input&amp;Output'!$C$3=31,phase_chart!O1569,IF('Input&amp;Output'!$C$3=32,phase_chart!S1569,"")))))</f>
        <v>0</v>
      </c>
      <c r="M1572" s="206" t="b">
        <f>IF('Input&amp;Output'!$C$3=10,phase_chart!D1569,IF('Input&amp;Output'!$C$3=21,phase_chart!H1569,IF('Input&amp;Output'!$C$3=22,phase_chart!L1569,IF('Input&amp;Output'!$C$3=31,phase_chart!P1569,IF('Input&amp;Output'!$C$3=32,phase_chart!T1569,"")))))</f>
        <v>1</v>
      </c>
      <c r="N1572" s="205" t="b">
        <f>IF('Input&amp;Output'!$C$3=10,phase_chart!E1569,IF('Input&amp;Output'!$C$3=21,phase_chart!I1569,IF('Input&amp;Output'!$C$3=22,phase_chart!M1569,IF('Input&amp;Output'!$C$3=31,phase_chart!Q1569,IF('Input&amp;Output'!$C$3=32,phase_chart!U1569,"")))))</f>
        <v>0</v>
      </c>
      <c r="P1572" s="159">
        <f ca="1">IF(NOT($J1572=0),IF($J1572&lt;IF($P1571=0,0,VLOOKUP(P1571,tbL!$M$37:$Q$43,IF(L1572=TRUE,2,4))),IF($J1572&gt;=VLOOKUP(P1571,tbL!$M$37:$Q$43,IF(L1572=TRUE,3,5)),$P1571,IF(AND(L1571=TRUE,L1572=TRUE),$P1571,$P1571-1)),IF(AND(L1572=TRUE,J1572=VLOOKUP(P1571,tbL!$M$37:$Q$43,IF(L1572=TRUE,2,4))),P1571,IF($P1571+1&gt;$C$12,$C$12,$P1571+1))),0)</f>
        <v>1</v>
      </c>
      <c r="Q1572" s="159">
        <f t="shared" ca="1" si="708"/>
        <v>1</v>
      </c>
      <c r="R1572" s="207">
        <f t="shared" si="725"/>
        <v>0</v>
      </c>
      <c r="S1572" s="208"/>
      <c r="T1572" s="159">
        <f t="shared" si="726"/>
        <v>0</v>
      </c>
      <c r="U1572" s="209" t="str">
        <f ca="1">IF(AND(T1572=-1,N1572=TRUE),"*",IF(AND(U1571="*",N1572=TRUE),"*",IF(AND(AND(L1572=TRUE,U1571="*"),J1572&lt;VLOOKUP(V1571+1,tbL!$M$38:$O$43,3)),"*","")))</f>
        <v/>
      </c>
      <c r="V1572" s="204">
        <f t="shared" ca="1" si="709"/>
        <v>1</v>
      </c>
      <c r="Y1572" s="159" t="str">
        <f t="shared" ca="1" si="710"/>
        <v/>
      </c>
      <c r="Z1572" s="159" t="str">
        <f t="shared" si="711"/>
        <v/>
      </c>
      <c r="AA1572" s="159">
        <f t="shared" ca="1" si="731"/>
        <v>1</v>
      </c>
      <c r="AC1572" s="161" t="str">
        <f t="shared" ca="1" si="712"/>
        <v/>
      </c>
      <c r="AD1572" s="161">
        <f t="shared" ca="1" si="713"/>
        <v>1</v>
      </c>
      <c r="AE1572" s="161" t="str">
        <f t="shared" ca="1" si="705"/>
        <v/>
      </c>
      <c r="AF1572" s="161">
        <f t="shared" ca="1" si="714"/>
        <v>1</v>
      </c>
      <c r="AG1572" s="161" t="str">
        <f t="shared" ca="1" si="715"/>
        <v/>
      </c>
      <c r="AH1572" s="161">
        <f t="shared" ca="1" si="716"/>
        <v>1</v>
      </c>
      <c r="AI1572" s="161" t="str">
        <f t="shared" ca="1" si="717"/>
        <v/>
      </c>
      <c r="AJ1572" s="161">
        <f t="shared" ca="1" si="718"/>
        <v>1</v>
      </c>
      <c r="AL1572" s="161" t="str">
        <f t="shared" ca="1" si="719"/>
        <v/>
      </c>
      <c r="AM1572" s="161">
        <f t="shared" ca="1" si="730"/>
        <v>1</v>
      </c>
      <c r="AN1572" s="161" t="str">
        <f t="shared" ca="1" si="720"/>
        <v/>
      </c>
      <c r="AO1572" s="161">
        <f t="shared" ca="1" si="729"/>
        <v>1</v>
      </c>
      <c r="AP1572" s="161" t="str">
        <f t="shared" ca="1" si="721"/>
        <v/>
      </c>
      <c r="AQ1572" s="161">
        <f t="shared" ca="1" si="727"/>
        <v>1</v>
      </c>
      <c r="AR1572" s="161" t="str">
        <f t="shared" ca="1" si="722"/>
        <v/>
      </c>
      <c r="AS1572" s="161">
        <f t="shared" ca="1" si="723"/>
        <v>1</v>
      </c>
      <c r="AT1572" s="159" t="str">
        <f t="shared" ca="1" si="732"/>
        <v/>
      </c>
      <c r="AU1572" s="210">
        <f t="shared" ca="1" si="707"/>
        <v>14</v>
      </c>
      <c r="AV1572" s="209"/>
      <c r="AW1572" s="204">
        <f t="shared" si="724"/>
        <v>21620.527777777756</v>
      </c>
      <c r="AX1572" s="159"/>
      <c r="AZ1572" s="159"/>
      <c r="BM1572" s="207"/>
      <c r="BN1572" s="212"/>
      <c r="BP1572" s="209"/>
      <c r="BQ1572" s="211"/>
      <c r="BR1572" s="211"/>
      <c r="BS1572" s="211"/>
      <c r="BT1572" s="211"/>
      <c r="BU1572" s="211"/>
      <c r="BV1572" s="211"/>
      <c r="BW1572" s="211"/>
      <c r="BX1572" s="211"/>
      <c r="BY1572" s="211"/>
      <c r="BZ1572" s="211"/>
      <c r="CA1572" s="209"/>
      <c r="CB1572" s="224"/>
      <c r="CC1572" s="204"/>
      <c r="CD1572" s="204"/>
      <c r="CE1572" s="204"/>
      <c r="CF1572" s="211"/>
      <c r="CG1572" s="211"/>
      <c r="CI1572" s="209"/>
      <c r="CJ1572" s="209"/>
    </row>
    <row r="1573" spans="9:88">
      <c r="I1573" s="221">
        <f t="shared" si="728"/>
        <v>369</v>
      </c>
      <c r="J1573" s="159">
        <f>'v-t_chart'!C1570</f>
        <v>85</v>
      </c>
      <c r="K1573" s="204">
        <f t="shared" ca="1" si="706"/>
        <v>248.96499999999997</v>
      </c>
      <c r="L1573" s="205" t="b">
        <f>IF('Input&amp;Output'!$C$3=10,phase_chart!C1570,IF('Input&amp;Output'!$C$3=21,phase_chart!G1570,IF('Input&amp;Output'!$C$3=22,phase_chart!K1570,IF('Input&amp;Output'!$C$3=31,phase_chart!O1570,IF('Input&amp;Output'!$C$3=32,phase_chart!S1570,"")))))</f>
        <v>0</v>
      </c>
      <c r="M1573" s="206" t="b">
        <f>IF('Input&amp;Output'!$C$3=10,phase_chart!D1570,IF('Input&amp;Output'!$C$3=21,phase_chart!H1570,IF('Input&amp;Output'!$C$3=22,phase_chart!L1570,IF('Input&amp;Output'!$C$3=31,phase_chart!P1570,IF('Input&amp;Output'!$C$3=32,phase_chart!T1570,"")))))</f>
        <v>1</v>
      </c>
      <c r="N1573" s="205" t="b">
        <f>IF('Input&amp;Output'!$C$3=10,phase_chart!E1570,IF('Input&amp;Output'!$C$3=21,phase_chart!I1570,IF('Input&amp;Output'!$C$3=22,phase_chart!M1570,IF('Input&amp;Output'!$C$3=31,phase_chart!Q1570,IF('Input&amp;Output'!$C$3=32,phase_chart!U1570,"")))))</f>
        <v>0</v>
      </c>
      <c r="P1573" s="159">
        <f ca="1">IF(NOT($J1573=0),IF($J1573&lt;IF($P1572=0,0,VLOOKUP(P1572,tbL!$M$37:$Q$43,IF(L1573=TRUE,2,4))),IF($J1573&gt;=VLOOKUP(P1572,tbL!$M$37:$Q$43,IF(L1573=TRUE,3,5)),$P1572,IF(AND(L1572=TRUE,L1573=TRUE),$P1572,$P1572-1)),IF(AND(L1573=TRUE,J1573=VLOOKUP(P1572,tbL!$M$37:$Q$43,IF(L1573=TRUE,2,4))),P1572,IF($P1572+1&gt;$C$12,$C$12,$P1572+1))),0)</f>
        <v>1</v>
      </c>
      <c r="Q1573" s="159">
        <f t="shared" ca="1" si="708"/>
        <v>1</v>
      </c>
      <c r="R1573" s="207">
        <f t="shared" si="725"/>
        <v>0</v>
      </c>
      <c r="S1573" s="208"/>
      <c r="T1573" s="159">
        <f t="shared" si="726"/>
        <v>0</v>
      </c>
      <c r="U1573" s="209" t="str">
        <f ca="1">IF(AND(T1573=-1,N1573=TRUE),"*",IF(AND(U1572="*",N1573=TRUE),"*",IF(AND(AND(L1573=TRUE,U1572="*"),J1573&lt;VLOOKUP(V1572+1,tbL!$M$38:$O$43,3)),"*","")))</f>
        <v/>
      </c>
      <c r="V1573" s="204">
        <f t="shared" ca="1" si="709"/>
        <v>1</v>
      </c>
      <c r="Y1573" s="159" t="str">
        <f t="shared" ca="1" si="710"/>
        <v/>
      </c>
      <c r="Z1573" s="159" t="str">
        <f t="shared" si="711"/>
        <v/>
      </c>
      <c r="AA1573" s="159">
        <f t="shared" ca="1" si="731"/>
        <v>1</v>
      </c>
      <c r="AC1573" s="161" t="str">
        <f t="shared" ca="1" si="712"/>
        <v/>
      </c>
      <c r="AD1573" s="161">
        <f t="shared" ca="1" si="713"/>
        <v>1</v>
      </c>
      <c r="AE1573" s="161" t="str">
        <f t="shared" ref="AE1573:AE1636" ca="1" si="733">IF(OR(OR($AT1573=-1,$R1573=1),AD1573=0),"",IF(AND(AND(AD1572=AD1575,AD1573&lt;&gt;AD1572),AD1573=AD1574),IF(AE1571="*","","*"),""))</f>
        <v/>
      </c>
      <c r="AF1573" s="161">
        <f t="shared" ca="1" si="714"/>
        <v>1</v>
      </c>
      <c r="AG1573" s="161" t="str">
        <f t="shared" ca="1" si="715"/>
        <v/>
      </c>
      <c r="AH1573" s="161">
        <f t="shared" ca="1" si="716"/>
        <v>1</v>
      </c>
      <c r="AI1573" s="161" t="str">
        <f t="shared" ca="1" si="717"/>
        <v/>
      </c>
      <c r="AJ1573" s="161">
        <f t="shared" ca="1" si="718"/>
        <v>1</v>
      </c>
      <c r="AL1573" s="161" t="str">
        <f t="shared" ca="1" si="719"/>
        <v/>
      </c>
      <c r="AM1573" s="161">
        <f t="shared" ca="1" si="730"/>
        <v>1</v>
      </c>
      <c r="AN1573" s="161" t="str">
        <f t="shared" ca="1" si="720"/>
        <v/>
      </c>
      <c r="AO1573" s="161">
        <f t="shared" ca="1" si="729"/>
        <v>1</v>
      </c>
      <c r="AP1573" s="161" t="str">
        <f t="shared" ca="1" si="721"/>
        <v/>
      </c>
      <c r="AQ1573" s="161">
        <f t="shared" ca="1" si="727"/>
        <v>1</v>
      </c>
      <c r="AR1573" s="161" t="str">
        <f t="shared" ca="1" si="722"/>
        <v/>
      </c>
      <c r="AS1573" s="161">
        <f t="shared" ca="1" si="723"/>
        <v>1</v>
      </c>
      <c r="AT1573" s="159" t="str">
        <f t="shared" ca="1" si="732"/>
        <v/>
      </c>
      <c r="AU1573" s="210">
        <f t="shared" ca="1" si="707"/>
        <v>14</v>
      </c>
      <c r="AV1573" s="209"/>
      <c r="AW1573" s="204">
        <f t="shared" si="724"/>
        <v>21644.138888888865</v>
      </c>
      <c r="AX1573" s="159"/>
      <c r="AZ1573" s="159"/>
      <c r="BM1573" s="207"/>
      <c r="BN1573" s="212"/>
      <c r="BP1573" s="209"/>
      <c r="BQ1573" s="211"/>
      <c r="BR1573" s="211"/>
      <c r="BS1573" s="211"/>
      <c r="BT1573" s="211"/>
      <c r="BU1573" s="211"/>
      <c r="BV1573" s="211"/>
      <c r="BW1573" s="211"/>
      <c r="BX1573" s="211"/>
      <c r="BY1573" s="211"/>
      <c r="BZ1573" s="211"/>
      <c r="CA1573" s="209"/>
      <c r="CB1573" s="224"/>
      <c r="CC1573" s="204"/>
      <c r="CD1573" s="204"/>
      <c r="CE1573" s="204"/>
      <c r="CF1573" s="211"/>
      <c r="CG1573" s="211"/>
      <c r="CI1573" s="209"/>
      <c r="CJ1573" s="209"/>
    </row>
    <row r="1574" spans="9:88">
      <c r="I1574" s="221">
        <f t="shared" si="728"/>
        <v>370</v>
      </c>
      <c r="J1574" s="159">
        <f>'v-t_chart'!C1571</f>
        <v>86.5</v>
      </c>
      <c r="K1574" s="204">
        <f t="shared" ca="1" si="706"/>
        <v>253.35849999999999</v>
      </c>
      <c r="L1574" s="205" t="b">
        <f>IF('Input&amp;Output'!$C$3=10,phase_chart!C1571,IF('Input&amp;Output'!$C$3=21,phase_chart!G1571,IF('Input&amp;Output'!$C$3=22,phase_chart!K1571,IF('Input&amp;Output'!$C$3=31,phase_chart!O1571,IF('Input&amp;Output'!$C$3=32,phase_chart!S1571,"")))))</f>
        <v>0</v>
      </c>
      <c r="M1574" s="206" t="b">
        <f>IF('Input&amp;Output'!$C$3=10,phase_chart!D1571,IF('Input&amp;Output'!$C$3=21,phase_chart!H1571,IF('Input&amp;Output'!$C$3=22,phase_chart!L1571,IF('Input&amp;Output'!$C$3=31,phase_chart!P1571,IF('Input&amp;Output'!$C$3=32,phase_chart!T1571,"")))))</f>
        <v>1</v>
      </c>
      <c r="N1574" s="205" t="b">
        <f>IF('Input&amp;Output'!$C$3=10,phase_chart!E1571,IF('Input&amp;Output'!$C$3=21,phase_chart!I1571,IF('Input&amp;Output'!$C$3=22,phase_chart!M1571,IF('Input&amp;Output'!$C$3=31,phase_chart!Q1571,IF('Input&amp;Output'!$C$3=32,phase_chart!U1571,"")))))</f>
        <v>0</v>
      </c>
      <c r="P1574" s="159">
        <f ca="1">IF(NOT($J1574=0),IF($J1574&lt;IF($P1573=0,0,VLOOKUP(P1573,tbL!$M$37:$Q$43,IF(L1574=TRUE,2,4))),IF($J1574&gt;=VLOOKUP(P1573,tbL!$M$37:$Q$43,IF(L1574=TRUE,3,5)),$P1573,IF(AND(L1573=TRUE,L1574=TRUE),$P1573,$P1573-1)),IF(AND(L1574=TRUE,J1574=VLOOKUP(P1573,tbL!$M$37:$Q$43,IF(L1574=TRUE,2,4))),P1573,IF($P1573+1&gt;$C$12,$C$12,$P1573+1))),0)</f>
        <v>1</v>
      </c>
      <c r="Q1574" s="159">
        <f t="shared" ca="1" si="708"/>
        <v>1</v>
      </c>
      <c r="R1574" s="207">
        <f t="shared" si="725"/>
        <v>0</v>
      </c>
      <c r="S1574" s="208"/>
      <c r="T1574" s="159">
        <f t="shared" si="726"/>
        <v>0</v>
      </c>
      <c r="U1574" s="209" t="str">
        <f ca="1">IF(AND(T1574=-1,N1574=TRUE),"*",IF(AND(U1573="*",N1574=TRUE),"*",IF(AND(AND(L1574=TRUE,U1573="*"),J1574&lt;VLOOKUP(V1573+1,tbL!$M$38:$O$43,3)),"*","")))</f>
        <v/>
      </c>
      <c r="V1574" s="204">
        <f t="shared" ca="1" si="709"/>
        <v>1</v>
      </c>
      <c r="Y1574" s="159" t="str">
        <f t="shared" ca="1" si="710"/>
        <v/>
      </c>
      <c r="Z1574" s="159" t="str">
        <f t="shared" si="711"/>
        <v/>
      </c>
      <c r="AA1574" s="159">
        <f t="shared" ca="1" si="731"/>
        <v>1</v>
      </c>
      <c r="AC1574" s="161" t="str">
        <f t="shared" ca="1" si="712"/>
        <v/>
      </c>
      <c r="AD1574" s="161">
        <f t="shared" ca="1" si="713"/>
        <v>1</v>
      </c>
      <c r="AE1574" s="161" t="str">
        <f t="shared" ca="1" si="733"/>
        <v/>
      </c>
      <c r="AF1574" s="161">
        <f t="shared" ca="1" si="714"/>
        <v>1</v>
      </c>
      <c r="AG1574" s="161" t="str">
        <f t="shared" ca="1" si="715"/>
        <v/>
      </c>
      <c r="AH1574" s="161">
        <f t="shared" ca="1" si="716"/>
        <v>1</v>
      </c>
      <c r="AI1574" s="161" t="str">
        <f t="shared" ca="1" si="717"/>
        <v/>
      </c>
      <c r="AJ1574" s="161">
        <f t="shared" ca="1" si="718"/>
        <v>1</v>
      </c>
      <c r="AL1574" s="161" t="str">
        <f t="shared" ca="1" si="719"/>
        <v/>
      </c>
      <c r="AM1574" s="161">
        <f t="shared" ca="1" si="730"/>
        <v>1</v>
      </c>
      <c r="AN1574" s="161" t="str">
        <f t="shared" ca="1" si="720"/>
        <v/>
      </c>
      <c r="AO1574" s="161">
        <f t="shared" ca="1" si="729"/>
        <v>1</v>
      </c>
      <c r="AP1574" s="161" t="str">
        <f t="shared" ca="1" si="721"/>
        <v/>
      </c>
      <c r="AQ1574" s="161">
        <f t="shared" ca="1" si="727"/>
        <v>1</v>
      </c>
      <c r="AR1574" s="161" t="str">
        <f t="shared" ca="1" si="722"/>
        <v/>
      </c>
      <c r="AS1574" s="161">
        <f t="shared" ca="1" si="723"/>
        <v>1</v>
      </c>
      <c r="AT1574" s="159" t="str">
        <f t="shared" ca="1" si="732"/>
        <v/>
      </c>
      <c r="AU1574" s="210">
        <f t="shared" ca="1" si="707"/>
        <v>14</v>
      </c>
      <c r="AV1574" s="209"/>
      <c r="AW1574" s="204">
        <f t="shared" si="724"/>
        <v>21668.166666666642</v>
      </c>
      <c r="AX1574" s="159"/>
      <c r="AZ1574" s="159"/>
      <c r="BM1574" s="207"/>
      <c r="BN1574" s="212"/>
      <c r="BP1574" s="209"/>
      <c r="BQ1574" s="211"/>
      <c r="BR1574" s="211"/>
      <c r="BS1574" s="211"/>
      <c r="BT1574" s="211"/>
      <c r="BU1574" s="211"/>
      <c r="BV1574" s="211"/>
      <c r="BW1574" s="211"/>
      <c r="BX1574" s="211"/>
      <c r="BY1574" s="211"/>
      <c r="BZ1574" s="211"/>
      <c r="CA1574" s="209"/>
      <c r="CB1574" s="224"/>
      <c r="CC1574" s="204"/>
      <c r="CD1574" s="204"/>
      <c r="CE1574" s="204"/>
      <c r="CF1574" s="211"/>
      <c r="CG1574" s="211"/>
      <c r="CI1574" s="209"/>
      <c r="CJ1574" s="209"/>
    </row>
    <row r="1575" spans="9:88">
      <c r="I1575" s="221">
        <f t="shared" si="728"/>
        <v>371</v>
      </c>
      <c r="J1575" s="159">
        <f>'v-t_chart'!C1572</f>
        <v>88.3</v>
      </c>
      <c r="K1575" s="204">
        <f t="shared" ca="1" si="706"/>
        <v>258.63069999999999</v>
      </c>
      <c r="L1575" s="205" t="b">
        <f>IF('Input&amp;Output'!$C$3=10,phase_chart!C1572,IF('Input&amp;Output'!$C$3=21,phase_chart!G1572,IF('Input&amp;Output'!$C$3=22,phase_chart!K1572,IF('Input&amp;Output'!$C$3=31,phase_chart!O1572,IF('Input&amp;Output'!$C$3=32,phase_chart!S1572,"")))))</f>
        <v>0</v>
      </c>
      <c r="M1575" s="206" t="b">
        <f>IF('Input&amp;Output'!$C$3=10,phase_chart!D1572,IF('Input&amp;Output'!$C$3=21,phase_chart!H1572,IF('Input&amp;Output'!$C$3=22,phase_chart!L1572,IF('Input&amp;Output'!$C$3=31,phase_chart!P1572,IF('Input&amp;Output'!$C$3=32,phase_chart!T1572,"")))))</f>
        <v>1</v>
      </c>
      <c r="N1575" s="205" t="b">
        <f>IF('Input&amp;Output'!$C$3=10,phase_chart!E1572,IF('Input&amp;Output'!$C$3=21,phase_chart!I1572,IF('Input&amp;Output'!$C$3=22,phase_chart!M1572,IF('Input&amp;Output'!$C$3=31,phase_chart!Q1572,IF('Input&amp;Output'!$C$3=32,phase_chart!U1572,"")))))</f>
        <v>0</v>
      </c>
      <c r="P1575" s="159">
        <f ca="1">IF(NOT($J1575=0),IF($J1575&lt;IF($P1574=0,0,VLOOKUP(P1574,tbL!$M$37:$Q$43,IF(L1575=TRUE,2,4))),IF($J1575&gt;=VLOOKUP(P1574,tbL!$M$37:$Q$43,IF(L1575=TRUE,3,5)),$P1574,IF(AND(L1574=TRUE,L1575=TRUE),$P1574,$P1574-1)),IF(AND(L1575=TRUE,J1575=VLOOKUP(P1574,tbL!$M$37:$Q$43,IF(L1575=TRUE,2,4))),P1574,IF($P1574+1&gt;$C$12,$C$12,$P1574+1))),0)</f>
        <v>1</v>
      </c>
      <c r="Q1575" s="159">
        <f t="shared" ca="1" si="708"/>
        <v>1</v>
      </c>
      <c r="R1575" s="207">
        <f t="shared" si="725"/>
        <v>0</v>
      </c>
      <c r="S1575" s="208"/>
      <c r="T1575" s="159">
        <f t="shared" si="726"/>
        <v>0</v>
      </c>
      <c r="U1575" s="209" t="str">
        <f ca="1">IF(AND(T1575=-1,N1575=TRUE),"*",IF(AND(U1574="*",N1575=TRUE),"*",IF(AND(AND(L1575=TRUE,U1574="*"),J1575&lt;VLOOKUP(V1574+1,tbL!$M$38:$O$43,3)),"*","")))</f>
        <v/>
      </c>
      <c r="V1575" s="204">
        <f t="shared" ca="1" si="709"/>
        <v>1</v>
      </c>
      <c r="Y1575" s="159" t="str">
        <f t="shared" ca="1" si="710"/>
        <v/>
      </c>
      <c r="Z1575" s="159" t="str">
        <f t="shared" si="711"/>
        <v/>
      </c>
      <c r="AA1575" s="159">
        <f t="shared" ca="1" si="731"/>
        <v>1</v>
      </c>
      <c r="AC1575" s="161" t="str">
        <f t="shared" ca="1" si="712"/>
        <v/>
      </c>
      <c r="AD1575" s="161">
        <f t="shared" ca="1" si="713"/>
        <v>1</v>
      </c>
      <c r="AE1575" s="161" t="str">
        <f t="shared" ca="1" si="733"/>
        <v/>
      </c>
      <c r="AF1575" s="161">
        <f t="shared" ca="1" si="714"/>
        <v>1</v>
      </c>
      <c r="AG1575" s="161" t="str">
        <f t="shared" ca="1" si="715"/>
        <v/>
      </c>
      <c r="AH1575" s="161">
        <f t="shared" ca="1" si="716"/>
        <v>1</v>
      </c>
      <c r="AI1575" s="161" t="str">
        <f t="shared" ca="1" si="717"/>
        <v/>
      </c>
      <c r="AJ1575" s="161">
        <f t="shared" ca="1" si="718"/>
        <v>1</v>
      </c>
      <c r="AL1575" s="161" t="str">
        <f t="shared" ca="1" si="719"/>
        <v/>
      </c>
      <c r="AM1575" s="161">
        <f t="shared" ca="1" si="730"/>
        <v>1</v>
      </c>
      <c r="AN1575" s="161" t="str">
        <f t="shared" ca="1" si="720"/>
        <v/>
      </c>
      <c r="AO1575" s="161">
        <f t="shared" ca="1" si="729"/>
        <v>1</v>
      </c>
      <c r="AP1575" s="161" t="str">
        <f t="shared" ca="1" si="721"/>
        <v/>
      </c>
      <c r="AQ1575" s="161">
        <f t="shared" ca="1" si="727"/>
        <v>1</v>
      </c>
      <c r="AR1575" s="161" t="str">
        <f t="shared" ca="1" si="722"/>
        <v/>
      </c>
      <c r="AS1575" s="161">
        <f t="shared" ca="1" si="723"/>
        <v>1</v>
      </c>
      <c r="AT1575" s="159" t="str">
        <f t="shared" ca="1" si="732"/>
        <v/>
      </c>
      <c r="AU1575" s="210">
        <f t="shared" ca="1" si="707"/>
        <v>14</v>
      </c>
      <c r="AV1575" s="209"/>
      <c r="AW1575" s="204">
        <f t="shared" si="724"/>
        <v>21692.69444444442</v>
      </c>
      <c r="AX1575" s="159"/>
      <c r="AZ1575" s="159"/>
      <c r="BM1575" s="207"/>
      <c r="BN1575" s="212"/>
      <c r="BP1575" s="209"/>
      <c r="BQ1575" s="211"/>
      <c r="BR1575" s="211"/>
      <c r="BS1575" s="211"/>
      <c r="BT1575" s="211"/>
      <c r="BU1575" s="211"/>
      <c r="BV1575" s="211"/>
      <c r="BW1575" s="211"/>
      <c r="BX1575" s="211"/>
      <c r="BY1575" s="211"/>
      <c r="BZ1575" s="211"/>
      <c r="CA1575" s="209"/>
      <c r="CB1575" s="224"/>
      <c r="CC1575" s="204"/>
      <c r="CD1575" s="204"/>
      <c r="CE1575" s="204"/>
      <c r="CF1575" s="211"/>
      <c r="CG1575" s="211"/>
      <c r="CI1575" s="209"/>
      <c r="CJ1575" s="209"/>
    </row>
    <row r="1576" spans="9:88">
      <c r="I1576" s="221">
        <f t="shared" si="728"/>
        <v>372</v>
      </c>
      <c r="J1576" s="159">
        <f>'v-t_chart'!C1573</f>
        <v>89.9</v>
      </c>
      <c r="K1576" s="204">
        <f t="shared" ca="1" si="706"/>
        <v>263.31709999999998</v>
      </c>
      <c r="L1576" s="205" t="b">
        <f>IF('Input&amp;Output'!$C$3=10,phase_chart!C1573,IF('Input&amp;Output'!$C$3=21,phase_chart!G1573,IF('Input&amp;Output'!$C$3=22,phase_chart!K1573,IF('Input&amp;Output'!$C$3=31,phase_chart!O1573,IF('Input&amp;Output'!$C$3=32,phase_chart!S1573,"")))))</f>
        <v>0</v>
      </c>
      <c r="M1576" s="206" t="b">
        <f>IF('Input&amp;Output'!$C$3=10,phase_chart!D1573,IF('Input&amp;Output'!$C$3=21,phase_chart!H1573,IF('Input&amp;Output'!$C$3=22,phase_chart!L1573,IF('Input&amp;Output'!$C$3=31,phase_chart!P1573,IF('Input&amp;Output'!$C$3=32,phase_chart!T1573,"")))))</f>
        <v>1</v>
      </c>
      <c r="N1576" s="205" t="b">
        <f>IF('Input&amp;Output'!$C$3=10,phase_chart!E1573,IF('Input&amp;Output'!$C$3=21,phase_chart!I1573,IF('Input&amp;Output'!$C$3=22,phase_chart!M1573,IF('Input&amp;Output'!$C$3=31,phase_chart!Q1573,IF('Input&amp;Output'!$C$3=32,phase_chart!U1573,"")))))</f>
        <v>0</v>
      </c>
      <c r="P1576" s="159">
        <f ca="1">IF(NOT($J1576=0),IF($J1576&lt;IF($P1575=0,0,VLOOKUP(P1575,tbL!$M$37:$Q$43,IF(L1576=TRUE,2,4))),IF($J1576&gt;=VLOOKUP(P1575,tbL!$M$37:$Q$43,IF(L1576=TRUE,3,5)),$P1575,IF(AND(L1575=TRUE,L1576=TRUE),$P1575,$P1575-1)),IF(AND(L1576=TRUE,J1576=VLOOKUP(P1575,tbL!$M$37:$Q$43,IF(L1576=TRUE,2,4))),P1575,IF($P1575+1&gt;$C$12,$C$12,$P1575+1))),0)</f>
        <v>1</v>
      </c>
      <c r="Q1576" s="159">
        <f t="shared" ca="1" si="708"/>
        <v>1</v>
      </c>
      <c r="R1576" s="207">
        <f t="shared" si="725"/>
        <v>0</v>
      </c>
      <c r="S1576" s="208"/>
      <c r="T1576" s="159">
        <f t="shared" si="726"/>
        <v>0</v>
      </c>
      <c r="U1576" s="209" t="str">
        <f ca="1">IF(AND(T1576=-1,N1576=TRUE),"*",IF(AND(U1575="*",N1576=TRUE),"*",IF(AND(AND(L1576=TRUE,U1575="*"),J1576&lt;VLOOKUP(V1575+1,tbL!$M$38:$O$43,3)),"*","")))</f>
        <v/>
      </c>
      <c r="V1576" s="204">
        <f t="shared" ca="1" si="709"/>
        <v>1</v>
      </c>
      <c r="Y1576" s="159" t="str">
        <f t="shared" ca="1" si="710"/>
        <v/>
      </c>
      <c r="Z1576" s="159" t="str">
        <f t="shared" si="711"/>
        <v/>
      </c>
      <c r="AA1576" s="159">
        <f t="shared" ca="1" si="731"/>
        <v>1</v>
      </c>
      <c r="AC1576" s="161" t="str">
        <f t="shared" ca="1" si="712"/>
        <v/>
      </c>
      <c r="AD1576" s="161">
        <f t="shared" ca="1" si="713"/>
        <v>1</v>
      </c>
      <c r="AE1576" s="161" t="str">
        <f t="shared" ca="1" si="733"/>
        <v/>
      </c>
      <c r="AF1576" s="161">
        <f t="shared" ca="1" si="714"/>
        <v>1</v>
      </c>
      <c r="AG1576" s="161" t="str">
        <f t="shared" ca="1" si="715"/>
        <v/>
      </c>
      <c r="AH1576" s="161">
        <f t="shared" ca="1" si="716"/>
        <v>1</v>
      </c>
      <c r="AI1576" s="161" t="str">
        <f t="shared" ca="1" si="717"/>
        <v/>
      </c>
      <c r="AJ1576" s="161">
        <f t="shared" ca="1" si="718"/>
        <v>1</v>
      </c>
      <c r="AL1576" s="161" t="str">
        <f t="shared" ca="1" si="719"/>
        <v/>
      </c>
      <c r="AM1576" s="161">
        <f t="shared" ca="1" si="730"/>
        <v>1</v>
      </c>
      <c r="AN1576" s="161" t="str">
        <f t="shared" ca="1" si="720"/>
        <v/>
      </c>
      <c r="AO1576" s="161">
        <f t="shared" ca="1" si="729"/>
        <v>1</v>
      </c>
      <c r="AP1576" s="161" t="str">
        <f t="shared" ca="1" si="721"/>
        <v/>
      </c>
      <c r="AQ1576" s="161">
        <f t="shared" ca="1" si="727"/>
        <v>1</v>
      </c>
      <c r="AR1576" s="161" t="str">
        <f t="shared" ca="1" si="722"/>
        <v/>
      </c>
      <c r="AS1576" s="161">
        <f t="shared" ca="1" si="723"/>
        <v>1</v>
      </c>
      <c r="AT1576" s="159" t="str">
        <f t="shared" ca="1" si="732"/>
        <v/>
      </c>
      <c r="AU1576" s="210">
        <f t="shared" ca="1" si="707"/>
        <v>14</v>
      </c>
      <c r="AV1576" s="209"/>
      <c r="AW1576" s="204">
        <f t="shared" si="724"/>
        <v>21717.666666666642</v>
      </c>
      <c r="AX1576" s="159"/>
      <c r="AZ1576" s="159"/>
      <c r="BM1576" s="207"/>
      <c r="BN1576" s="212"/>
      <c r="BP1576" s="209"/>
      <c r="BQ1576" s="211"/>
      <c r="BR1576" s="211"/>
      <c r="BS1576" s="211"/>
      <c r="BT1576" s="211"/>
      <c r="BU1576" s="211"/>
      <c r="BV1576" s="211"/>
      <c r="BW1576" s="211"/>
      <c r="BX1576" s="211"/>
      <c r="BY1576" s="211"/>
      <c r="BZ1576" s="211"/>
      <c r="CA1576" s="209"/>
      <c r="CB1576" s="224"/>
      <c r="CC1576" s="204"/>
      <c r="CD1576" s="204"/>
      <c r="CE1576" s="204"/>
      <c r="CF1576" s="211"/>
      <c r="CG1576" s="211"/>
      <c r="CI1576" s="209"/>
      <c r="CJ1576" s="209"/>
    </row>
    <row r="1577" spans="9:88">
      <c r="I1577" s="221">
        <f t="shared" si="728"/>
        <v>373</v>
      </c>
      <c r="J1577" s="159">
        <f>'v-t_chart'!C1574</f>
        <v>91</v>
      </c>
      <c r="K1577" s="204">
        <f t="shared" ca="1" si="706"/>
        <v>266.53899999999999</v>
      </c>
      <c r="L1577" s="205" t="b">
        <f>IF('Input&amp;Output'!$C$3=10,phase_chart!C1574,IF('Input&amp;Output'!$C$3=21,phase_chart!G1574,IF('Input&amp;Output'!$C$3=22,phase_chart!K1574,IF('Input&amp;Output'!$C$3=31,phase_chart!O1574,IF('Input&amp;Output'!$C$3=32,phase_chart!S1574,"")))))</f>
        <v>0</v>
      </c>
      <c r="M1577" s="206" t="b">
        <f>IF('Input&amp;Output'!$C$3=10,phase_chart!D1574,IF('Input&amp;Output'!$C$3=21,phase_chart!H1574,IF('Input&amp;Output'!$C$3=22,phase_chart!L1574,IF('Input&amp;Output'!$C$3=31,phase_chart!P1574,IF('Input&amp;Output'!$C$3=32,phase_chart!T1574,"")))))</f>
        <v>1</v>
      </c>
      <c r="N1577" s="205" t="b">
        <f>IF('Input&amp;Output'!$C$3=10,phase_chart!E1574,IF('Input&amp;Output'!$C$3=21,phase_chart!I1574,IF('Input&amp;Output'!$C$3=22,phase_chart!M1574,IF('Input&amp;Output'!$C$3=31,phase_chart!Q1574,IF('Input&amp;Output'!$C$3=32,phase_chart!U1574,"")))))</f>
        <v>0</v>
      </c>
      <c r="P1577" s="159">
        <f ca="1">IF(NOT($J1577=0),IF($J1577&lt;IF($P1576=0,0,VLOOKUP(P1576,tbL!$M$37:$Q$43,IF(L1577=TRUE,2,4))),IF($J1577&gt;=VLOOKUP(P1576,tbL!$M$37:$Q$43,IF(L1577=TRUE,3,5)),$P1576,IF(AND(L1576=TRUE,L1577=TRUE),$P1576,$P1576-1)),IF(AND(L1577=TRUE,J1577=VLOOKUP(P1576,tbL!$M$37:$Q$43,IF(L1577=TRUE,2,4))),P1576,IF($P1576+1&gt;$C$12,$C$12,$P1576+1))),0)</f>
        <v>1</v>
      </c>
      <c r="Q1577" s="159">
        <f t="shared" ca="1" si="708"/>
        <v>1</v>
      </c>
      <c r="R1577" s="207">
        <f t="shared" si="725"/>
        <v>0</v>
      </c>
      <c r="S1577" s="208"/>
      <c r="T1577" s="159">
        <f t="shared" si="726"/>
        <v>0</v>
      </c>
      <c r="U1577" s="209" t="str">
        <f ca="1">IF(AND(T1577=-1,N1577=TRUE),"*",IF(AND(U1576="*",N1577=TRUE),"*",IF(AND(AND(L1577=TRUE,U1576="*"),J1577&lt;VLOOKUP(V1576+1,tbL!$M$38:$O$43,3)),"*","")))</f>
        <v/>
      </c>
      <c r="V1577" s="204">
        <f t="shared" ca="1" si="709"/>
        <v>1</v>
      </c>
      <c r="Y1577" s="159" t="str">
        <f t="shared" ca="1" si="710"/>
        <v/>
      </c>
      <c r="Z1577" s="159" t="str">
        <f t="shared" si="711"/>
        <v/>
      </c>
      <c r="AA1577" s="159">
        <f t="shared" ca="1" si="731"/>
        <v>1</v>
      </c>
      <c r="AC1577" s="161" t="str">
        <f t="shared" ca="1" si="712"/>
        <v/>
      </c>
      <c r="AD1577" s="161">
        <f t="shared" ca="1" si="713"/>
        <v>1</v>
      </c>
      <c r="AE1577" s="161" t="str">
        <f t="shared" ca="1" si="733"/>
        <v/>
      </c>
      <c r="AF1577" s="161">
        <f t="shared" ca="1" si="714"/>
        <v>1</v>
      </c>
      <c r="AG1577" s="161" t="str">
        <f t="shared" ca="1" si="715"/>
        <v/>
      </c>
      <c r="AH1577" s="161">
        <f t="shared" ca="1" si="716"/>
        <v>1</v>
      </c>
      <c r="AI1577" s="161" t="str">
        <f t="shared" ca="1" si="717"/>
        <v/>
      </c>
      <c r="AJ1577" s="161">
        <f t="shared" ca="1" si="718"/>
        <v>1</v>
      </c>
      <c r="AL1577" s="161" t="str">
        <f t="shared" ca="1" si="719"/>
        <v/>
      </c>
      <c r="AM1577" s="161">
        <f t="shared" ca="1" si="730"/>
        <v>1</v>
      </c>
      <c r="AN1577" s="161" t="str">
        <f t="shared" ca="1" si="720"/>
        <v/>
      </c>
      <c r="AO1577" s="161">
        <f t="shared" ca="1" si="729"/>
        <v>1</v>
      </c>
      <c r="AP1577" s="161" t="str">
        <f t="shared" ca="1" si="721"/>
        <v/>
      </c>
      <c r="AQ1577" s="161">
        <f t="shared" ca="1" si="727"/>
        <v>1</v>
      </c>
      <c r="AR1577" s="161" t="str">
        <f t="shared" ca="1" si="722"/>
        <v/>
      </c>
      <c r="AS1577" s="161">
        <f t="shared" ca="1" si="723"/>
        <v>1</v>
      </c>
      <c r="AT1577" s="159" t="str">
        <f t="shared" ca="1" si="732"/>
        <v/>
      </c>
      <c r="AU1577" s="210">
        <f t="shared" ca="1" si="707"/>
        <v>14</v>
      </c>
      <c r="AV1577" s="209"/>
      <c r="AW1577" s="204">
        <f t="shared" si="724"/>
        <v>21742.94444444442</v>
      </c>
      <c r="AX1577" s="159"/>
      <c r="AZ1577" s="159"/>
      <c r="BM1577" s="207"/>
      <c r="BN1577" s="212"/>
      <c r="BP1577" s="209"/>
      <c r="BQ1577" s="211"/>
      <c r="BR1577" s="211"/>
      <c r="BS1577" s="211"/>
      <c r="BT1577" s="211"/>
      <c r="BU1577" s="211"/>
      <c r="BV1577" s="211"/>
      <c r="BW1577" s="211"/>
      <c r="BX1577" s="211"/>
      <c r="BY1577" s="211"/>
      <c r="BZ1577" s="211"/>
      <c r="CA1577" s="209"/>
      <c r="CB1577" s="224"/>
      <c r="CC1577" s="204"/>
      <c r="CD1577" s="204"/>
      <c r="CE1577" s="204"/>
      <c r="CF1577" s="211"/>
      <c r="CG1577" s="211"/>
      <c r="CI1577" s="209"/>
      <c r="CJ1577" s="209"/>
    </row>
    <row r="1578" spans="9:88">
      <c r="I1578" s="221">
        <f t="shared" si="728"/>
        <v>374</v>
      </c>
      <c r="J1578" s="159">
        <f>'v-t_chart'!C1575</f>
        <v>91.8</v>
      </c>
      <c r="K1578" s="204">
        <f t="shared" ca="1" si="706"/>
        <v>268.88219999999995</v>
      </c>
      <c r="L1578" s="205" t="b">
        <f>IF('Input&amp;Output'!$C$3=10,phase_chart!C1575,IF('Input&amp;Output'!$C$3=21,phase_chart!G1575,IF('Input&amp;Output'!$C$3=22,phase_chart!K1575,IF('Input&amp;Output'!$C$3=31,phase_chart!O1575,IF('Input&amp;Output'!$C$3=32,phase_chart!S1575,"")))))</f>
        <v>0</v>
      </c>
      <c r="M1578" s="206" t="b">
        <f>IF('Input&amp;Output'!$C$3=10,phase_chart!D1575,IF('Input&amp;Output'!$C$3=21,phase_chart!H1575,IF('Input&amp;Output'!$C$3=22,phase_chart!L1575,IF('Input&amp;Output'!$C$3=31,phase_chart!P1575,IF('Input&amp;Output'!$C$3=32,phase_chart!T1575,"")))))</f>
        <v>1</v>
      </c>
      <c r="N1578" s="205" t="b">
        <f>IF('Input&amp;Output'!$C$3=10,phase_chart!E1575,IF('Input&amp;Output'!$C$3=21,phase_chart!I1575,IF('Input&amp;Output'!$C$3=22,phase_chart!M1575,IF('Input&amp;Output'!$C$3=31,phase_chart!Q1575,IF('Input&amp;Output'!$C$3=32,phase_chart!U1575,"")))))</f>
        <v>0</v>
      </c>
      <c r="P1578" s="159">
        <f ca="1">IF(NOT($J1578=0),IF($J1578&lt;IF($P1577=0,0,VLOOKUP(P1577,tbL!$M$37:$Q$43,IF(L1578=TRUE,2,4))),IF($J1578&gt;=VLOOKUP(P1577,tbL!$M$37:$Q$43,IF(L1578=TRUE,3,5)),$P1577,IF(AND(L1577=TRUE,L1578=TRUE),$P1577,$P1577-1)),IF(AND(L1578=TRUE,J1578=VLOOKUP(P1577,tbL!$M$37:$Q$43,IF(L1578=TRUE,2,4))),P1577,IF($P1577+1&gt;$C$12,$C$12,$P1577+1))),0)</f>
        <v>1</v>
      </c>
      <c r="Q1578" s="159">
        <f t="shared" ca="1" si="708"/>
        <v>1</v>
      </c>
      <c r="R1578" s="207">
        <f t="shared" si="725"/>
        <v>0</v>
      </c>
      <c r="S1578" s="208"/>
      <c r="T1578" s="159">
        <f t="shared" si="726"/>
        <v>0</v>
      </c>
      <c r="U1578" s="209" t="str">
        <f ca="1">IF(AND(T1578=-1,N1578=TRUE),"*",IF(AND(U1577="*",N1578=TRUE),"*",IF(AND(AND(L1578=TRUE,U1577="*"),J1578&lt;VLOOKUP(V1577+1,tbL!$M$38:$O$43,3)),"*","")))</f>
        <v/>
      </c>
      <c r="V1578" s="204">
        <f t="shared" ca="1" si="709"/>
        <v>1</v>
      </c>
      <c r="Y1578" s="159" t="str">
        <f t="shared" ca="1" si="710"/>
        <v/>
      </c>
      <c r="Z1578" s="159" t="str">
        <f t="shared" si="711"/>
        <v/>
      </c>
      <c r="AA1578" s="159">
        <f t="shared" ca="1" si="731"/>
        <v>1</v>
      </c>
      <c r="AC1578" s="161" t="str">
        <f t="shared" ca="1" si="712"/>
        <v/>
      </c>
      <c r="AD1578" s="161">
        <f t="shared" ca="1" si="713"/>
        <v>1</v>
      </c>
      <c r="AE1578" s="161" t="str">
        <f t="shared" ca="1" si="733"/>
        <v/>
      </c>
      <c r="AF1578" s="161">
        <f t="shared" ca="1" si="714"/>
        <v>1</v>
      </c>
      <c r="AG1578" s="161" t="str">
        <f t="shared" ca="1" si="715"/>
        <v/>
      </c>
      <c r="AH1578" s="161">
        <f t="shared" ca="1" si="716"/>
        <v>1</v>
      </c>
      <c r="AI1578" s="161" t="str">
        <f t="shared" ca="1" si="717"/>
        <v/>
      </c>
      <c r="AJ1578" s="161">
        <f t="shared" ca="1" si="718"/>
        <v>1</v>
      </c>
      <c r="AL1578" s="161" t="str">
        <f t="shared" ca="1" si="719"/>
        <v/>
      </c>
      <c r="AM1578" s="161">
        <f t="shared" ca="1" si="730"/>
        <v>1</v>
      </c>
      <c r="AN1578" s="161" t="str">
        <f t="shared" ca="1" si="720"/>
        <v/>
      </c>
      <c r="AO1578" s="161">
        <f t="shared" ca="1" si="729"/>
        <v>1</v>
      </c>
      <c r="AP1578" s="161" t="str">
        <f t="shared" ca="1" si="721"/>
        <v/>
      </c>
      <c r="AQ1578" s="161">
        <f t="shared" ca="1" si="727"/>
        <v>1</v>
      </c>
      <c r="AR1578" s="161" t="str">
        <f t="shared" ca="1" si="722"/>
        <v/>
      </c>
      <c r="AS1578" s="161">
        <f t="shared" ca="1" si="723"/>
        <v>1</v>
      </c>
      <c r="AT1578" s="159" t="str">
        <f t="shared" ca="1" si="732"/>
        <v/>
      </c>
      <c r="AU1578" s="210">
        <f t="shared" ca="1" si="707"/>
        <v>14</v>
      </c>
      <c r="AV1578" s="209"/>
      <c r="AW1578" s="204">
        <f t="shared" si="724"/>
        <v>21768.44444444442</v>
      </c>
      <c r="AX1578" s="159"/>
      <c r="AZ1578" s="159"/>
      <c r="BM1578" s="207"/>
      <c r="BN1578" s="212"/>
      <c r="BP1578" s="209"/>
      <c r="BQ1578" s="211"/>
      <c r="BR1578" s="211"/>
      <c r="BS1578" s="211"/>
      <c r="BT1578" s="211"/>
      <c r="BU1578" s="211"/>
      <c r="BV1578" s="211"/>
      <c r="BW1578" s="211"/>
      <c r="BX1578" s="211"/>
      <c r="BY1578" s="211"/>
      <c r="BZ1578" s="211"/>
      <c r="CA1578" s="209"/>
      <c r="CB1578" s="224"/>
      <c r="CC1578" s="204"/>
      <c r="CD1578" s="204"/>
      <c r="CE1578" s="204"/>
      <c r="CF1578" s="211"/>
      <c r="CG1578" s="211"/>
      <c r="CI1578" s="209"/>
      <c r="CJ1578" s="209"/>
    </row>
    <row r="1579" spans="9:88">
      <c r="I1579" s="221">
        <f t="shared" si="728"/>
        <v>375</v>
      </c>
      <c r="J1579" s="159">
        <f>'v-t_chart'!C1576</f>
        <v>92.5</v>
      </c>
      <c r="K1579" s="204">
        <f t="shared" ca="1" si="706"/>
        <v>270.9325</v>
      </c>
      <c r="L1579" s="205" t="b">
        <f>IF('Input&amp;Output'!$C$3=10,phase_chart!C1576,IF('Input&amp;Output'!$C$3=21,phase_chart!G1576,IF('Input&amp;Output'!$C$3=22,phase_chart!K1576,IF('Input&amp;Output'!$C$3=31,phase_chart!O1576,IF('Input&amp;Output'!$C$3=32,phase_chart!S1576,"")))))</f>
        <v>0</v>
      </c>
      <c r="M1579" s="206" t="b">
        <f>IF('Input&amp;Output'!$C$3=10,phase_chart!D1576,IF('Input&amp;Output'!$C$3=21,phase_chart!H1576,IF('Input&amp;Output'!$C$3=22,phase_chart!L1576,IF('Input&amp;Output'!$C$3=31,phase_chart!P1576,IF('Input&amp;Output'!$C$3=32,phase_chart!T1576,"")))))</f>
        <v>1</v>
      </c>
      <c r="N1579" s="205" t="b">
        <f>IF('Input&amp;Output'!$C$3=10,phase_chart!E1576,IF('Input&amp;Output'!$C$3=21,phase_chart!I1576,IF('Input&amp;Output'!$C$3=22,phase_chart!M1576,IF('Input&amp;Output'!$C$3=31,phase_chart!Q1576,IF('Input&amp;Output'!$C$3=32,phase_chart!U1576,"")))))</f>
        <v>0</v>
      </c>
      <c r="P1579" s="159">
        <f ca="1">IF(NOT($J1579=0),IF($J1579&lt;IF($P1578=0,0,VLOOKUP(P1578,tbL!$M$37:$Q$43,IF(L1579=TRUE,2,4))),IF($J1579&gt;=VLOOKUP(P1578,tbL!$M$37:$Q$43,IF(L1579=TRUE,3,5)),$P1578,IF(AND(L1578=TRUE,L1579=TRUE),$P1578,$P1578-1)),IF(AND(L1579=TRUE,J1579=VLOOKUP(P1578,tbL!$M$37:$Q$43,IF(L1579=TRUE,2,4))),P1578,IF($P1578+1&gt;$C$12,$C$12,$P1578+1))),0)</f>
        <v>1</v>
      </c>
      <c r="Q1579" s="159">
        <f t="shared" ca="1" si="708"/>
        <v>1</v>
      </c>
      <c r="R1579" s="207">
        <f t="shared" si="725"/>
        <v>0</v>
      </c>
      <c r="S1579" s="208"/>
      <c r="T1579" s="159">
        <f t="shared" si="726"/>
        <v>0</v>
      </c>
      <c r="U1579" s="209" t="str">
        <f ca="1">IF(AND(T1579=-1,N1579=TRUE),"*",IF(AND(U1578="*",N1579=TRUE),"*",IF(AND(AND(L1579=TRUE,U1578="*"),J1579&lt;VLOOKUP(V1578+1,tbL!$M$38:$O$43,3)),"*","")))</f>
        <v/>
      </c>
      <c r="V1579" s="204">
        <f t="shared" ca="1" si="709"/>
        <v>1</v>
      </c>
      <c r="Y1579" s="159" t="str">
        <f t="shared" ca="1" si="710"/>
        <v/>
      </c>
      <c r="Z1579" s="159" t="str">
        <f t="shared" si="711"/>
        <v/>
      </c>
      <c r="AA1579" s="159">
        <f t="shared" ca="1" si="731"/>
        <v>1</v>
      </c>
      <c r="AC1579" s="161" t="str">
        <f t="shared" ca="1" si="712"/>
        <v/>
      </c>
      <c r="AD1579" s="161">
        <f t="shared" ca="1" si="713"/>
        <v>1</v>
      </c>
      <c r="AE1579" s="161" t="str">
        <f t="shared" ca="1" si="733"/>
        <v/>
      </c>
      <c r="AF1579" s="161">
        <f t="shared" ca="1" si="714"/>
        <v>1</v>
      </c>
      <c r="AG1579" s="161" t="str">
        <f t="shared" ca="1" si="715"/>
        <v/>
      </c>
      <c r="AH1579" s="161">
        <f t="shared" ca="1" si="716"/>
        <v>1</v>
      </c>
      <c r="AI1579" s="161" t="str">
        <f t="shared" ca="1" si="717"/>
        <v/>
      </c>
      <c r="AJ1579" s="161">
        <f t="shared" ca="1" si="718"/>
        <v>1</v>
      </c>
      <c r="AL1579" s="161" t="str">
        <f t="shared" ca="1" si="719"/>
        <v/>
      </c>
      <c r="AM1579" s="161">
        <f t="shared" ca="1" si="730"/>
        <v>1</v>
      </c>
      <c r="AN1579" s="161" t="str">
        <f t="shared" ca="1" si="720"/>
        <v/>
      </c>
      <c r="AO1579" s="161">
        <f t="shared" ca="1" si="729"/>
        <v>1</v>
      </c>
      <c r="AP1579" s="161" t="str">
        <f t="shared" ca="1" si="721"/>
        <v/>
      </c>
      <c r="AQ1579" s="161">
        <f t="shared" ca="1" si="727"/>
        <v>1</v>
      </c>
      <c r="AR1579" s="161" t="str">
        <f t="shared" ca="1" si="722"/>
        <v/>
      </c>
      <c r="AS1579" s="161">
        <f t="shared" ca="1" si="723"/>
        <v>1</v>
      </c>
      <c r="AT1579" s="159" t="str">
        <f t="shared" ca="1" si="732"/>
        <v/>
      </c>
      <c r="AU1579" s="210">
        <f t="shared" ca="1" si="707"/>
        <v>14</v>
      </c>
      <c r="AV1579" s="209"/>
      <c r="AW1579" s="204">
        <f t="shared" si="724"/>
        <v>21794.138888888865</v>
      </c>
      <c r="AX1579" s="159"/>
      <c r="AZ1579" s="159"/>
      <c r="BM1579" s="207"/>
      <c r="BN1579" s="212"/>
      <c r="BP1579" s="209"/>
      <c r="BQ1579" s="211"/>
      <c r="BR1579" s="211"/>
      <c r="BS1579" s="211"/>
      <c r="BT1579" s="211"/>
      <c r="BU1579" s="211"/>
      <c r="BV1579" s="211"/>
      <c r="BW1579" s="211"/>
      <c r="BX1579" s="211"/>
      <c r="BY1579" s="211"/>
      <c r="BZ1579" s="211"/>
      <c r="CA1579" s="209"/>
      <c r="CB1579" s="224"/>
      <c r="CC1579" s="204"/>
      <c r="CD1579" s="204"/>
      <c r="CE1579" s="204"/>
      <c r="CF1579" s="211"/>
      <c r="CG1579" s="211"/>
      <c r="CI1579" s="209"/>
      <c r="CJ1579" s="209"/>
    </row>
    <row r="1580" spans="9:88">
      <c r="I1580" s="221">
        <f t="shared" si="728"/>
        <v>376</v>
      </c>
      <c r="J1580" s="159">
        <f>'v-t_chart'!C1577</f>
        <v>93.1</v>
      </c>
      <c r="K1580" s="204">
        <f t="shared" ca="1" si="706"/>
        <v>272.68989999999997</v>
      </c>
      <c r="L1580" s="205" t="b">
        <f>IF('Input&amp;Output'!$C$3=10,phase_chart!C1577,IF('Input&amp;Output'!$C$3=21,phase_chart!G1577,IF('Input&amp;Output'!$C$3=22,phase_chart!K1577,IF('Input&amp;Output'!$C$3=31,phase_chart!O1577,IF('Input&amp;Output'!$C$3=32,phase_chart!S1577,"")))))</f>
        <v>0</v>
      </c>
      <c r="M1580" s="206" t="b">
        <f>IF('Input&amp;Output'!$C$3=10,phase_chart!D1577,IF('Input&amp;Output'!$C$3=21,phase_chart!H1577,IF('Input&amp;Output'!$C$3=22,phase_chart!L1577,IF('Input&amp;Output'!$C$3=31,phase_chart!P1577,IF('Input&amp;Output'!$C$3=32,phase_chart!T1577,"")))))</f>
        <v>1</v>
      </c>
      <c r="N1580" s="205" t="b">
        <f>IF('Input&amp;Output'!$C$3=10,phase_chart!E1577,IF('Input&amp;Output'!$C$3=21,phase_chart!I1577,IF('Input&amp;Output'!$C$3=22,phase_chart!M1577,IF('Input&amp;Output'!$C$3=31,phase_chart!Q1577,IF('Input&amp;Output'!$C$3=32,phase_chart!U1577,"")))))</f>
        <v>0</v>
      </c>
      <c r="P1580" s="159">
        <f ca="1">IF(NOT($J1580=0),IF($J1580&lt;IF($P1579=0,0,VLOOKUP(P1579,tbL!$M$37:$Q$43,IF(L1580=TRUE,2,4))),IF($J1580&gt;=VLOOKUP(P1579,tbL!$M$37:$Q$43,IF(L1580=TRUE,3,5)),$P1579,IF(AND(L1579=TRUE,L1580=TRUE),$P1579,$P1579-1)),IF(AND(L1580=TRUE,J1580=VLOOKUP(P1579,tbL!$M$37:$Q$43,IF(L1580=TRUE,2,4))),P1579,IF($P1579+1&gt;$C$12,$C$12,$P1579+1))),0)</f>
        <v>1</v>
      </c>
      <c r="Q1580" s="159">
        <f t="shared" ca="1" si="708"/>
        <v>1</v>
      </c>
      <c r="R1580" s="207">
        <f t="shared" si="725"/>
        <v>0</v>
      </c>
      <c r="S1580" s="208"/>
      <c r="T1580" s="159">
        <f t="shared" si="726"/>
        <v>0</v>
      </c>
      <c r="U1580" s="209" t="str">
        <f ca="1">IF(AND(T1580=-1,N1580=TRUE),"*",IF(AND(U1579="*",N1580=TRUE),"*",IF(AND(AND(L1580=TRUE,U1579="*"),J1580&lt;VLOOKUP(V1579+1,tbL!$M$38:$O$43,3)),"*","")))</f>
        <v/>
      </c>
      <c r="V1580" s="204">
        <f t="shared" ca="1" si="709"/>
        <v>1</v>
      </c>
      <c r="Y1580" s="159" t="str">
        <f t="shared" ca="1" si="710"/>
        <v/>
      </c>
      <c r="Z1580" s="159" t="str">
        <f t="shared" si="711"/>
        <v/>
      </c>
      <c r="AA1580" s="159">
        <f t="shared" ca="1" si="731"/>
        <v>1</v>
      </c>
      <c r="AC1580" s="161" t="str">
        <f t="shared" ca="1" si="712"/>
        <v/>
      </c>
      <c r="AD1580" s="161">
        <f t="shared" ca="1" si="713"/>
        <v>1</v>
      </c>
      <c r="AE1580" s="161" t="str">
        <f t="shared" ca="1" si="733"/>
        <v/>
      </c>
      <c r="AF1580" s="161">
        <f t="shared" ca="1" si="714"/>
        <v>1</v>
      </c>
      <c r="AG1580" s="161" t="str">
        <f t="shared" ca="1" si="715"/>
        <v/>
      </c>
      <c r="AH1580" s="161">
        <f t="shared" ca="1" si="716"/>
        <v>1</v>
      </c>
      <c r="AI1580" s="161" t="str">
        <f t="shared" ca="1" si="717"/>
        <v/>
      </c>
      <c r="AJ1580" s="161">
        <f t="shared" ca="1" si="718"/>
        <v>1</v>
      </c>
      <c r="AL1580" s="161" t="str">
        <f t="shared" ca="1" si="719"/>
        <v/>
      </c>
      <c r="AM1580" s="161">
        <f t="shared" ca="1" si="730"/>
        <v>1</v>
      </c>
      <c r="AN1580" s="161" t="str">
        <f t="shared" ca="1" si="720"/>
        <v/>
      </c>
      <c r="AO1580" s="161">
        <f t="shared" ca="1" si="729"/>
        <v>1</v>
      </c>
      <c r="AP1580" s="161" t="str">
        <f t="shared" ca="1" si="721"/>
        <v/>
      </c>
      <c r="AQ1580" s="161">
        <f t="shared" ca="1" si="727"/>
        <v>1</v>
      </c>
      <c r="AR1580" s="161" t="str">
        <f t="shared" ca="1" si="722"/>
        <v/>
      </c>
      <c r="AS1580" s="161">
        <f t="shared" ca="1" si="723"/>
        <v>1</v>
      </c>
      <c r="AT1580" s="159" t="str">
        <f t="shared" ca="1" si="732"/>
        <v/>
      </c>
      <c r="AU1580" s="210">
        <f t="shared" ca="1" si="707"/>
        <v>14</v>
      </c>
      <c r="AV1580" s="209"/>
      <c r="AW1580" s="204">
        <f t="shared" si="724"/>
        <v>21819.999999999975</v>
      </c>
      <c r="AX1580" s="159"/>
      <c r="AZ1580" s="159"/>
      <c r="BM1580" s="207"/>
      <c r="BN1580" s="212"/>
      <c r="BP1580" s="209"/>
      <c r="BQ1580" s="211"/>
      <c r="BR1580" s="211"/>
      <c r="BS1580" s="211"/>
      <c r="BT1580" s="211"/>
      <c r="BU1580" s="211"/>
      <c r="BV1580" s="211"/>
      <c r="BW1580" s="211"/>
      <c r="BX1580" s="211"/>
      <c r="BY1580" s="211"/>
      <c r="BZ1580" s="211"/>
      <c r="CA1580" s="209"/>
      <c r="CB1580" s="224"/>
      <c r="CC1580" s="204"/>
      <c r="CD1580" s="204"/>
      <c r="CE1580" s="204"/>
      <c r="CF1580" s="211"/>
      <c r="CG1580" s="211"/>
      <c r="CI1580" s="209"/>
      <c r="CJ1580" s="209"/>
    </row>
    <row r="1581" spans="9:88">
      <c r="I1581" s="221">
        <f t="shared" si="728"/>
        <v>377</v>
      </c>
      <c r="J1581" s="159">
        <f>'v-t_chart'!C1578</f>
        <v>93.7</v>
      </c>
      <c r="K1581" s="204">
        <f t="shared" ca="1" si="706"/>
        <v>274.44729999999998</v>
      </c>
      <c r="L1581" s="205" t="b">
        <f>IF('Input&amp;Output'!$C$3=10,phase_chart!C1578,IF('Input&amp;Output'!$C$3=21,phase_chart!G1578,IF('Input&amp;Output'!$C$3=22,phase_chart!K1578,IF('Input&amp;Output'!$C$3=31,phase_chart!O1578,IF('Input&amp;Output'!$C$3=32,phase_chart!S1578,"")))))</f>
        <v>0</v>
      </c>
      <c r="M1581" s="206" t="b">
        <f>IF('Input&amp;Output'!$C$3=10,phase_chart!D1578,IF('Input&amp;Output'!$C$3=21,phase_chart!H1578,IF('Input&amp;Output'!$C$3=22,phase_chart!L1578,IF('Input&amp;Output'!$C$3=31,phase_chart!P1578,IF('Input&amp;Output'!$C$3=32,phase_chart!T1578,"")))))</f>
        <v>1</v>
      </c>
      <c r="N1581" s="205" t="b">
        <f>IF('Input&amp;Output'!$C$3=10,phase_chart!E1578,IF('Input&amp;Output'!$C$3=21,phase_chart!I1578,IF('Input&amp;Output'!$C$3=22,phase_chart!M1578,IF('Input&amp;Output'!$C$3=31,phase_chart!Q1578,IF('Input&amp;Output'!$C$3=32,phase_chart!U1578,"")))))</f>
        <v>0</v>
      </c>
      <c r="P1581" s="159">
        <f ca="1">IF(NOT($J1581=0),IF($J1581&lt;IF($P1580=0,0,VLOOKUP(P1580,tbL!$M$37:$Q$43,IF(L1581=TRUE,2,4))),IF($J1581&gt;=VLOOKUP(P1580,tbL!$M$37:$Q$43,IF(L1581=TRUE,3,5)),$P1580,IF(AND(L1580=TRUE,L1581=TRUE),$P1580,$P1580-1)),IF(AND(L1581=TRUE,J1581=VLOOKUP(P1580,tbL!$M$37:$Q$43,IF(L1581=TRUE,2,4))),P1580,IF($P1580+1&gt;$C$12,$C$12,$P1580+1))),0)</f>
        <v>1</v>
      </c>
      <c r="Q1581" s="159">
        <f t="shared" ca="1" si="708"/>
        <v>1</v>
      </c>
      <c r="R1581" s="207">
        <f t="shared" si="725"/>
        <v>0</v>
      </c>
      <c r="S1581" s="208"/>
      <c r="T1581" s="159">
        <f t="shared" si="726"/>
        <v>0</v>
      </c>
      <c r="U1581" s="209" t="str">
        <f ca="1">IF(AND(T1581=-1,N1581=TRUE),"*",IF(AND(U1580="*",N1581=TRUE),"*",IF(AND(AND(L1581=TRUE,U1580="*"),J1581&lt;VLOOKUP(V1580+1,tbL!$M$38:$O$43,3)),"*","")))</f>
        <v/>
      </c>
      <c r="V1581" s="204">
        <f t="shared" ca="1" si="709"/>
        <v>1</v>
      </c>
      <c r="Y1581" s="159" t="str">
        <f t="shared" ca="1" si="710"/>
        <v/>
      </c>
      <c r="Z1581" s="159" t="str">
        <f t="shared" si="711"/>
        <v/>
      </c>
      <c r="AA1581" s="159">
        <f t="shared" ca="1" si="731"/>
        <v>1</v>
      </c>
      <c r="AC1581" s="161" t="str">
        <f t="shared" ca="1" si="712"/>
        <v/>
      </c>
      <c r="AD1581" s="161">
        <f t="shared" ca="1" si="713"/>
        <v>1</v>
      </c>
      <c r="AE1581" s="161" t="str">
        <f t="shared" ca="1" si="733"/>
        <v/>
      </c>
      <c r="AF1581" s="161">
        <f t="shared" ca="1" si="714"/>
        <v>1</v>
      </c>
      <c r="AG1581" s="161" t="str">
        <f t="shared" ca="1" si="715"/>
        <v/>
      </c>
      <c r="AH1581" s="161">
        <f t="shared" ca="1" si="716"/>
        <v>1</v>
      </c>
      <c r="AI1581" s="161" t="str">
        <f t="shared" ca="1" si="717"/>
        <v/>
      </c>
      <c r="AJ1581" s="161">
        <f t="shared" ca="1" si="718"/>
        <v>1</v>
      </c>
      <c r="AL1581" s="161" t="str">
        <f t="shared" ca="1" si="719"/>
        <v/>
      </c>
      <c r="AM1581" s="161">
        <f t="shared" ca="1" si="730"/>
        <v>1</v>
      </c>
      <c r="AN1581" s="161" t="str">
        <f t="shared" ca="1" si="720"/>
        <v/>
      </c>
      <c r="AO1581" s="161">
        <f t="shared" ca="1" si="729"/>
        <v>1</v>
      </c>
      <c r="AP1581" s="161" t="str">
        <f t="shared" ca="1" si="721"/>
        <v/>
      </c>
      <c r="AQ1581" s="161">
        <f t="shared" ca="1" si="727"/>
        <v>1</v>
      </c>
      <c r="AR1581" s="161" t="str">
        <f t="shared" ca="1" si="722"/>
        <v/>
      </c>
      <c r="AS1581" s="161">
        <f t="shared" ca="1" si="723"/>
        <v>1</v>
      </c>
      <c r="AT1581" s="159" t="str">
        <f t="shared" ca="1" si="732"/>
        <v/>
      </c>
      <c r="AU1581" s="210">
        <f t="shared" ca="1" si="707"/>
        <v>14</v>
      </c>
      <c r="AV1581" s="209"/>
      <c r="AW1581" s="204">
        <f t="shared" si="724"/>
        <v>21846.027777777752</v>
      </c>
      <c r="AX1581" s="159"/>
      <c r="AZ1581" s="159"/>
      <c r="BM1581" s="207"/>
      <c r="BN1581" s="212"/>
      <c r="BP1581" s="209"/>
      <c r="BQ1581" s="211"/>
      <c r="BR1581" s="211"/>
      <c r="BS1581" s="211"/>
      <c r="BT1581" s="211"/>
      <c r="BU1581" s="211"/>
      <c r="BV1581" s="211"/>
      <c r="BW1581" s="211"/>
      <c r="BX1581" s="211"/>
      <c r="BY1581" s="211"/>
      <c r="BZ1581" s="211"/>
      <c r="CA1581" s="209"/>
      <c r="CB1581" s="224"/>
      <c r="CC1581" s="204"/>
      <c r="CD1581" s="204"/>
      <c r="CE1581" s="204"/>
      <c r="CF1581" s="211"/>
      <c r="CG1581" s="211"/>
      <c r="CI1581" s="209"/>
      <c r="CJ1581" s="209"/>
    </row>
    <row r="1582" spans="9:88">
      <c r="I1582" s="221">
        <f t="shared" si="728"/>
        <v>378</v>
      </c>
      <c r="J1582" s="159">
        <f>'v-t_chart'!C1579</f>
        <v>94.4</v>
      </c>
      <c r="K1582" s="204">
        <f t="shared" ca="1" si="706"/>
        <v>276.49759999999998</v>
      </c>
      <c r="L1582" s="205" t="b">
        <f>IF('Input&amp;Output'!$C$3=10,phase_chart!C1579,IF('Input&amp;Output'!$C$3=21,phase_chart!G1579,IF('Input&amp;Output'!$C$3=22,phase_chart!K1579,IF('Input&amp;Output'!$C$3=31,phase_chart!O1579,IF('Input&amp;Output'!$C$3=32,phase_chart!S1579,"")))))</f>
        <v>0</v>
      </c>
      <c r="M1582" s="206" t="b">
        <f>IF('Input&amp;Output'!$C$3=10,phase_chart!D1579,IF('Input&amp;Output'!$C$3=21,phase_chart!H1579,IF('Input&amp;Output'!$C$3=22,phase_chart!L1579,IF('Input&amp;Output'!$C$3=31,phase_chart!P1579,IF('Input&amp;Output'!$C$3=32,phase_chart!T1579,"")))))</f>
        <v>1</v>
      </c>
      <c r="N1582" s="205" t="b">
        <f>IF('Input&amp;Output'!$C$3=10,phase_chart!E1579,IF('Input&amp;Output'!$C$3=21,phase_chart!I1579,IF('Input&amp;Output'!$C$3=22,phase_chart!M1579,IF('Input&amp;Output'!$C$3=31,phase_chart!Q1579,IF('Input&amp;Output'!$C$3=32,phase_chart!U1579,"")))))</f>
        <v>0</v>
      </c>
      <c r="P1582" s="159">
        <f ca="1">IF(NOT($J1582=0),IF($J1582&lt;IF($P1581=0,0,VLOOKUP(P1581,tbL!$M$37:$Q$43,IF(L1582=TRUE,2,4))),IF($J1582&gt;=VLOOKUP(P1581,tbL!$M$37:$Q$43,IF(L1582=TRUE,3,5)),$P1581,IF(AND(L1581=TRUE,L1582=TRUE),$P1581,$P1581-1)),IF(AND(L1582=TRUE,J1582=VLOOKUP(P1581,tbL!$M$37:$Q$43,IF(L1582=TRUE,2,4))),P1581,IF($P1581+1&gt;$C$12,$C$12,$P1581+1))),0)</f>
        <v>1</v>
      </c>
      <c r="Q1582" s="159">
        <f t="shared" ca="1" si="708"/>
        <v>1</v>
      </c>
      <c r="R1582" s="207">
        <f t="shared" si="725"/>
        <v>0</v>
      </c>
      <c r="S1582" s="208"/>
      <c r="T1582" s="159">
        <f t="shared" si="726"/>
        <v>0</v>
      </c>
      <c r="U1582" s="209" t="str">
        <f ca="1">IF(AND(T1582=-1,N1582=TRUE),"*",IF(AND(U1581="*",N1582=TRUE),"*",IF(AND(AND(L1582=TRUE,U1581="*"),J1582&lt;VLOOKUP(V1581+1,tbL!$M$38:$O$43,3)),"*","")))</f>
        <v/>
      </c>
      <c r="V1582" s="204">
        <f t="shared" ca="1" si="709"/>
        <v>1</v>
      </c>
      <c r="Y1582" s="159" t="str">
        <f t="shared" ca="1" si="710"/>
        <v/>
      </c>
      <c r="Z1582" s="159" t="str">
        <f t="shared" si="711"/>
        <v/>
      </c>
      <c r="AA1582" s="159">
        <f t="shared" ca="1" si="731"/>
        <v>1</v>
      </c>
      <c r="AC1582" s="161" t="str">
        <f t="shared" ca="1" si="712"/>
        <v/>
      </c>
      <c r="AD1582" s="161">
        <f t="shared" ca="1" si="713"/>
        <v>1</v>
      </c>
      <c r="AE1582" s="161" t="str">
        <f t="shared" ca="1" si="733"/>
        <v/>
      </c>
      <c r="AF1582" s="161">
        <f t="shared" ca="1" si="714"/>
        <v>1</v>
      </c>
      <c r="AG1582" s="161" t="str">
        <f t="shared" ca="1" si="715"/>
        <v/>
      </c>
      <c r="AH1582" s="161">
        <f t="shared" ca="1" si="716"/>
        <v>1</v>
      </c>
      <c r="AI1582" s="161" t="str">
        <f t="shared" ca="1" si="717"/>
        <v/>
      </c>
      <c r="AJ1582" s="161">
        <f t="shared" ca="1" si="718"/>
        <v>1</v>
      </c>
      <c r="AL1582" s="161" t="str">
        <f t="shared" ca="1" si="719"/>
        <v/>
      </c>
      <c r="AM1582" s="161">
        <f t="shared" ca="1" si="730"/>
        <v>1</v>
      </c>
      <c r="AN1582" s="161" t="str">
        <f t="shared" ca="1" si="720"/>
        <v/>
      </c>
      <c r="AO1582" s="161">
        <f t="shared" ca="1" si="729"/>
        <v>1</v>
      </c>
      <c r="AP1582" s="161" t="str">
        <f t="shared" ca="1" si="721"/>
        <v/>
      </c>
      <c r="AQ1582" s="161">
        <f t="shared" ca="1" si="727"/>
        <v>1</v>
      </c>
      <c r="AR1582" s="161" t="str">
        <f t="shared" ca="1" si="722"/>
        <v/>
      </c>
      <c r="AS1582" s="161">
        <f t="shared" ca="1" si="723"/>
        <v>1</v>
      </c>
      <c r="AT1582" s="159" t="str">
        <f t="shared" ca="1" si="732"/>
        <v/>
      </c>
      <c r="AU1582" s="210">
        <f t="shared" ca="1" si="707"/>
        <v>14</v>
      </c>
      <c r="AV1582" s="209"/>
      <c r="AW1582" s="204">
        <f t="shared" si="724"/>
        <v>21872.249999999975</v>
      </c>
      <c r="AX1582" s="159"/>
      <c r="AZ1582" s="159"/>
      <c r="BM1582" s="207"/>
      <c r="BN1582" s="212"/>
      <c r="BP1582" s="209"/>
      <c r="BQ1582" s="211"/>
      <c r="BR1582" s="211"/>
      <c r="BS1582" s="211"/>
      <c r="BT1582" s="211"/>
      <c r="BU1582" s="211"/>
      <c r="BV1582" s="211"/>
      <c r="BW1582" s="211"/>
      <c r="BX1582" s="211"/>
      <c r="BY1582" s="211"/>
      <c r="BZ1582" s="211"/>
      <c r="CA1582" s="209"/>
      <c r="CB1582" s="224"/>
      <c r="CC1582" s="204"/>
      <c r="CD1582" s="204"/>
      <c r="CE1582" s="204"/>
      <c r="CF1582" s="211"/>
      <c r="CG1582" s="211"/>
      <c r="CI1582" s="209"/>
      <c r="CJ1582" s="209"/>
    </row>
    <row r="1583" spans="9:88">
      <c r="I1583" s="221">
        <f t="shared" si="728"/>
        <v>379</v>
      </c>
      <c r="J1583" s="159">
        <f>'v-t_chart'!C1580</f>
        <v>95</v>
      </c>
      <c r="K1583" s="204">
        <f t="shared" ca="1" si="706"/>
        <v>278.255</v>
      </c>
      <c r="L1583" s="205" t="b">
        <f>IF('Input&amp;Output'!$C$3=10,phase_chart!C1580,IF('Input&amp;Output'!$C$3=21,phase_chart!G1580,IF('Input&amp;Output'!$C$3=22,phase_chart!K1580,IF('Input&amp;Output'!$C$3=31,phase_chart!O1580,IF('Input&amp;Output'!$C$3=32,phase_chart!S1580,"")))))</f>
        <v>0</v>
      </c>
      <c r="M1583" s="206" t="b">
        <f>IF('Input&amp;Output'!$C$3=10,phase_chart!D1580,IF('Input&amp;Output'!$C$3=21,phase_chart!H1580,IF('Input&amp;Output'!$C$3=22,phase_chart!L1580,IF('Input&amp;Output'!$C$3=31,phase_chart!P1580,IF('Input&amp;Output'!$C$3=32,phase_chart!T1580,"")))))</f>
        <v>1</v>
      </c>
      <c r="N1583" s="205" t="b">
        <f>IF('Input&amp;Output'!$C$3=10,phase_chart!E1580,IF('Input&amp;Output'!$C$3=21,phase_chart!I1580,IF('Input&amp;Output'!$C$3=22,phase_chart!M1580,IF('Input&amp;Output'!$C$3=31,phase_chart!Q1580,IF('Input&amp;Output'!$C$3=32,phase_chart!U1580,"")))))</f>
        <v>0</v>
      </c>
      <c r="P1583" s="159">
        <f ca="1">IF(NOT($J1583=0),IF($J1583&lt;IF($P1582=0,0,VLOOKUP(P1582,tbL!$M$37:$Q$43,IF(L1583=TRUE,2,4))),IF($J1583&gt;=VLOOKUP(P1582,tbL!$M$37:$Q$43,IF(L1583=TRUE,3,5)),$P1582,IF(AND(L1582=TRUE,L1583=TRUE),$P1582,$P1582-1)),IF(AND(L1583=TRUE,J1583=VLOOKUP(P1582,tbL!$M$37:$Q$43,IF(L1583=TRUE,2,4))),P1582,IF($P1582+1&gt;$C$12,$C$12,$P1582+1))),0)</f>
        <v>1</v>
      </c>
      <c r="Q1583" s="159">
        <f t="shared" ca="1" si="708"/>
        <v>1</v>
      </c>
      <c r="R1583" s="207">
        <f t="shared" si="725"/>
        <v>0</v>
      </c>
      <c r="S1583" s="208"/>
      <c r="T1583" s="159">
        <f t="shared" si="726"/>
        <v>0</v>
      </c>
      <c r="U1583" s="209" t="str">
        <f ca="1">IF(AND(T1583=-1,N1583=TRUE),"*",IF(AND(U1582="*",N1583=TRUE),"*",IF(AND(AND(L1583=TRUE,U1582="*"),J1583&lt;VLOOKUP(V1582+1,tbL!$M$38:$O$43,3)),"*","")))</f>
        <v/>
      </c>
      <c r="V1583" s="204">
        <f t="shared" ca="1" si="709"/>
        <v>1</v>
      </c>
      <c r="Y1583" s="159" t="str">
        <f t="shared" ca="1" si="710"/>
        <v/>
      </c>
      <c r="Z1583" s="159" t="str">
        <f t="shared" si="711"/>
        <v/>
      </c>
      <c r="AA1583" s="159">
        <f t="shared" ca="1" si="731"/>
        <v>1</v>
      </c>
      <c r="AC1583" s="161" t="str">
        <f t="shared" ca="1" si="712"/>
        <v/>
      </c>
      <c r="AD1583" s="161">
        <f t="shared" ca="1" si="713"/>
        <v>1</v>
      </c>
      <c r="AE1583" s="161" t="str">
        <f t="shared" ca="1" si="733"/>
        <v/>
      </c>
      <c r="AF1583" s="161">
        <f t="shared" ca="1" si="714"/>
        <v>1</v>
      </c>
      <c r="AG1583" s="161" t="str">
        <f t="shared" ca="1" si="715"/>
        <v/>
      </c>
      <c r="AH1583" s="161">
        <f t="shared" ca="1" si="716"/>
        <v>1</v>
      </c>
      <c r="AI1583" s="161" t="str">
        <f t="shared" ca="1" si="717"/>
        <v/>
      </c>
      <c r="AJ1583" s="161">
        <f t="shared" ca="1" si="718"/>
        <v>1</v>
      </c>
      <c r="AL1583" s="161" t="str">
        <f t="shared" ca="1" si="719"/>
        <v/>
      </c>
      <c r="AM1583" s="161">
        <f t="shared" ca="1" si="730"/>
        <v>1</v>
      </c>
      <c r="AN1583" s="161" t="str">
        <f t="shared" ca="1" si="720"/>
        <v/>
      </c>
      <c r="AO1583" s="161">
        <f t="shared" ca="1" si="729"/>
        <v>1</v>
      </c>
      <c r="AP1583" s="161" t="str">
        <f t="shared" ca="1" si="721"/>
        <v/>
      </c>
      <c r="AQ1583" s="161">
        <f t="shared" ca="1" si="727"/>
        <v>1</v>
      </c>
      <c r="AR1583" s="161" t="str">
        <f t="shared" ca="1" si="722"/>
        <v/>
      </c>
      <c r="AS1583" s="161">
        <f t="shared" ca="1" si="723"/>
        <v>1</v>
      </c>
      <c r="AT1583" s="159" t="str">
        <f t="shared" ca="1" si="732"/>
        <v/>
      </c>
      <c r="AU1583" s="210">
        <f t="shared" ca="1" si="707"/>
        <v>14</v>
      </c>
      <c r="AV1583" s="209"/>
      <c r="AW1583" s="204">
        <f t="shared" si="724"/>
        <v>21898.638888888865</v>
      </c>
      <c r="AX1583" s="159"/>
      <c r="AZ1583" s="159"/>
      <c r="BM1583" s="207"/>
      <c r="BN1583" s="212"/>
      <c r="BP1583" s="209"/>
      <c r="BQ1583" s="211"/>
      <c r="BR1583" s="211"/>
      <c r="BS1583" s="211"/>
      <c r="BT1583" s="211"/>
      <c r="BU1583" s="211"/>
      <c r="BV1583" s="211"/>
      <c r="BW1583" s="211"/>
      <c r="BX1583" s="211"/>
      <c r="BY1583" s="211"/>
      <c r="BZ1583" s="211"/>
      <c r="CA1583" s="209"/>
      <c r="CB1583" s="224"/>
      <c r="CC1583" s="204"/>
      <c r="CD1583" s="204"/>
      <c r="CE1583" s="204"/>
      <c r="CF1583" s="211"/>
      <c r="CG1583" s="211"/>
      <c r="CI1583" s="209"/>
      <c r="CJ1583" s="209"/>
    </row>
    <row r="1584" spans="9:88">
      <c r="I1584" s="221">
        <f t="shared" si="728"/>
        <v>380</v>
      </c>
      <c r="J1584" s="159">
        <f>'v-t_chart'!C1581</f>
        <v>95.6</v>
      </c>
      <c r="K1584" s="204">
        <f t="shared" ca="1" si="706"/>
        <v>280.01239999999996</v>
      </c>
      <c r="L1584" s="205" t="b">
        <f>IF('Input&amp;Output'!$C$3=10,phase_chart!C1581,IF('Input&amp;Output'!$C$3=21,phase_chart!G1581,IF('Input&amp;Output'!$C$3=22,phase_chart!K1581,IF('Input&amp;Output'!$C$3=31,phase_chart!O1581,IF('Input&amp;Output'!$C$3=32,phase_chart!S1581,"")))))</f>
        <v>0</v>
      </c>
      <c r="M1584" s="206" t="b">
        <f>IF('Input&amp;Output'!$C$3=10,phase_chart!D1581,IF('Input&amp;Output'!$C$3=21,phase_chart!H1581,IF('Input&amp;Output'!$C$3=22,phase_chart!L1581,IF('Input&amp;Output'!$C$3=31,phase_chart!P1581,IF('Input&amp;Output'!$C$3=32,phase_chart!T1581,"")))))</f>
        <v>1</v>
      </c>
      <c r="N1584" s="205" t="b">
        <f>IF('Input&amp;Output'!$C$3=10,phase_chart!E1581,IF('Input&amp;Output'!$C$3=21,phase_chart!I1581,IF('Input&amp;Output'!$C$3=22,phase_chart!M1581,IF('Input&amp;Output'!$C$3=31,phase_chart!Q1581,IF('Input&amp;Output'!$C$3=32,phase_chart!U1581,"")))))</f>
        <v>0</v>
      </c>
      <c r="P1584" s="159">
        <f ca="1">IF(NOT($J1584=0),IF($J1584&lt;IF($P1583=0,0,VLOOKUP(P1583,tbL!$M$37:$Q$43,IF(L1584=TRUE,2,4))),IF($J1584&gt;=VLOOKUP(P1583,tbL!$M$37:$Q$43,IF(L1584=TRUE,3,5)),$P1583,IF(AND(L1583=TRUE,L1584=TRUE),$P1583,$P1583-1)),IF(AND(L1584=TRUE,J1584=VLOOKUP(P1583,tbL!$M$37:$Q$43,IF(L1584=TRUE,2,4))),P1583,IF($P1583+1&gt;$C$12,$C$12,$P1583+1))),0)</f>
        <v>1</v>
      </c>
      <c r="Q1584" s="159">
        <f t="shared" ca="1" si="708"/>
        <v>1</v>
      </c>
      <c r="R1584" s="207">
        <f t="shared" si="725"/>
        <v>0</v>
      </c>
      <c r="S1584" s="208"/>
      <c r="T1584" s="159">
        <f t="shared" si="726"/>
        <v>0</v>
      </c>
      <c r="U1584" s="209" t="str">
        <f ca="1">IF(AND(T1584=-1,N1584=TRUE),"*",IF(AND(U1583="*",N1584=TRUE),"*",IF(AND(AND(L1584=TRUE,U1583="*"),J1584&lt;VLOOKUP(V1583+1,tbL!$M$38:$O$43,3)),"*","")))</f>
        <v/>
      </c>
      <c r="V1584" s="204">
        <f t="shared" ca="1" si="709"/>
        <v>1</v>
      </c>
      <c r="Y1584" s="159" t="str">
        <f t="shared" ca="1" si="710"/>
        <v/>
      </c>
      <c r="Z1584" s="159" t="str">
        <f t="shared" si="711"/>
        <v/>
      </c>
      <c r="AA1584" s="159">
        <f t="shared" ca="1" si="731"/>
        <v>1</v>
      </c>
      <c r="AC1584" s="161" t="str">
        <f t="shared" ca="1" si="712"/>
        <v/>
      </c>
      <c r="AD1584" s="161">
        <f t="shared" ca="1" si="713"/>
        <v>1</v>
      </c>
      <c r="AE1584" s="161" t="str">
        <f t="shared" ca="1" si="733"/>
        <v/>
      </c>
      <c r="AF1584" s="161">
        <f t="shared" ca="1" si="714"/>
        <v>1</v>
      </c>
      <c r="AG1584" s="161" t="str">
        <f t="shared" ca="1" si="715"/>
        <v/>
      </c>
      <c r="AH1584" s="161">
        <f t="shared" ca="1" si="716"/>
        <v>1</v>
      </c>
      <c r="AI1584" s="161" t="str">
        <f t="shared" ca="1" si="717"/>
        <v/>
      </c>
      <c r="AJ1584" s="161">
        <f t="shared" ca="1" si="718"/>
        <v>1</v>
      </c>
      <c r="AL1584" s="161" t="str">
        <f t="shared" ca="1" si="719"/>
        <v/>
      </c>
      <c r="AM1584" s="161">
        <f t="shared" ca="1" si="730"/>
        <v>1</v>
      </c>
      <c r="AN1584" s="161" t="str">
        <f t="shared" ca="1" si="720"/>
        <v/>
      </c>
      <c r="AO1584" s="161">
        <f t="shared" ca="1" si="729"/>
        <v>1</v>
      </c>
      <c r="AP1584" s="161" t="str">
        <f t="shared" ca="1" si="721"/>
        <v/>
      </c>
      <c r="AQ1584" s="161">
        <f t="shared" ca="1" si="727"/>
        <v>1</v>
      </c>
      <c r="AR1584" s="161" t="str">
        <f t="shared" ca="1" si="722"/>
        <v/>
      </c>
      <c r="AS1584" s="161">
        <f t="shared" ca="1" si="723"/>
        <v>1</v>
      </c>
      <c r="AT1584" s="159" t="str">
        <f t="shared" ca="1" si="732"/>
        <v/>
      </c>
      <c r="AU1584" s="210">
        <f t="shared" ca="1" si="707"/>
        <v>14</v>
      </c>
      <c r="AV1584" s="209"/>
      <c r="AW1584" s="204">
        <f t="shared" si="724"/>
        <v>21925.19444444442</v>
      </c>
      <c r="AX1584" s="159"/>
      <c r="AZ1584" s="159"/>
      <c r="BM1584" s="207"/>
      <c r="BN1584" s="212"/>
      <c r="BP1584" s="209"/>
      <c r="BQ1584" s="211"/>
      <c r="BR1584" s="211"/>
      <c r="BS1584" s="211"/>
      <c r="BT1584" s="211"/>
      <c r="BU1584" s="211"/>
      <c r="BV1584" s="211"/>
      <c r="BW1584" s="211"/>
      <c r="BX1584" s="211"/>
      <c r="BY1584" s="211"/>
      <c r="BZ1584" s="211"/>
      <c r="CA1584" s="209"/>
      <c r="CB1584" s="224"/>
      <c r="CC1584" s="204"/>
      <c r="CD1584" s="204"/>
      <c r="CE1584" s="204"/>
      <c r="CF1584" s="211"/>
      <c r="CG1584" s="211"/>
      <c r="CI1584" s="209"/>
      <c r="CJ1584" s="209"/>
    </row>
    <row r="1585" spans="9:88">
      <c r="I1585" s="221">
        <f t="shared" si="728"/>
        <v>381</v>
      </c>
      <c r="J1585" s="159">
        <f>'v-t_chart'!C1582</f>
        <v>96.3</v>
      </c>
      <c r="K1585" s="204">
        <f t="shared" ca="1" si="706"/>
        <v>282.06269999999995</v>
      </c>
      <c r="L1585" s="205" t="b">
        <f>IF('Input&amp;Output'!$C$3=10,phase_chart!C1582,IF('Input&amp;Output'!$C$3=21,phase_chart!G1582,IF('Input&amp;Output'!$C$3=22,phase_chart!K1582,IF('Input&amp;Output'!$C$3=31,phase_chart!O1582,IF('Input&amp;Output'!$C$3=32,phase_chart!S1582,"")))))</f>
        <v>0</v>
      </c>
      <c r="M1585" s="206" t="b">
        <f>IF('Input&amp;Output'!$C$3=10,phase_chart!D1582,IF('Input&amp;Output'!$C$3=21,phase_chart!H1582,IF('Input&amp;Output'!$C$3=22,phase_chart!L1582,IF('Input&amp;Output'!$C$3=31,phase_chart!P1582,IF('Input&amp;Output'!$C$3=32,phase_chart!T1582,"")))))</f>
        <v>1</v>
      </c>
      <c r="N1585" s="205" t="b">
        <f>IF('Input&amp;Output'!$C$3=10,phase_chart!E1582,IF('Input&amp;Output'!$C$3=21,phase_chart!I1582,IF('Input&amp;Output'!$C$3=22,phase_chart!M1582,IF('Input&amp;Output'!$C$3=31,phase_chart!Q1582,IF('Input&amp;Output'!$C$3=32,phase_chart!U1582,"")))))</f>
        <v>0</v>
      </c>
      <c r="P1585" s="159">
        <f ca="1">IF(NOT($J1585=0),IF($J1585&lt;IF($P1584=0,0,VLOOKUP(P1584,tbL!$M$37:$Q$43,IF(L1585=TRUE,2,4))),IF($J1585&gt;=VLOOKUP(P1584,tbL!$M$37:$Q$43,IF(L1585=TRUE,3,5)),$P1584,IF(AND(L1584=TRUE,L1585=TRUE),$P1584,$P1584-1)),IF(AND(L1585=TRUE,J1585=VLOOKUP(P1584,tbL!$M$37:$Q$43,IF(L1585=TRUE,2,4))),P1584,IF($P1584+1&gt;$C$12,$C$12,$P1584+1))),0)</f>
        <v>1</v>
      </c>
      <c r="Q1585" s="159">
        <f t="shared" ca="1" si="708"/>
        <v>1</v>
      </c>
      <c r="R1585" s="207">
        <f t="shared" si="725"/>
        <v>0</v>
      </c>
      <c r="S1585" s="208"/>
      <c r="T1585" s="159">
        <f t="shared" si="726"/>
        <v>0</v>
      </c>
      <c r="U1585" s="209" t="str">
        <f ca="1">IF(AND(T1585=-1,N1585=TRUE),"*",IF(AND(U1584="*",N1585=TRUE),"*",IF(AND(AND(L1585=TRUE,U1584="*"),J1585&lt;VLOOKUP(V1584+1,tbL!$M$38:$O$43,3)),"*","")))</f>
        <v/>
      </c>
      <c r="V1585" s="204">
        <f t="shared" ca="1" si="709"/>
        <v>1</v>
      </c>
      <c r="Y1585" s="159" t="str">
        <f t="shared" ca="1" si="710"/>
        <v/>
      </c>
      <c r="Z1585" s="159" t="str">
        <f t="shared" si="711"/>
        <v/>
      </c>
      <c r="AA1585" s="159">
        <f t="shared" ca="1" si="731"/>
        <v>1</v>
      </c>
      <c r="AC1585" s="161" t="str">
        <f t="shared" ca="1" si="712"/>
        <v/>
      </c>
      <c r="AD1585" s="161">
        <f t="shared" ca="1" si="713"/>
        <v>1</v>
      </c>
      <c r="AE1585" s="161" t="str">
        <f t="shared" ca="1" si="733"/>
        <v/>
      </c>
      <c r="AF1585" s="161">
        <f t="shared" ca="1" si="714"/>
        <v>1</v>
      </c>
      <c r="AG1585" s="161" t="str">
        <f t="shared" ca="1" si="715"/>
        <v/>
      </c>
      <c r="AH1585" s="161">
        <f t="shared" ca="1" si="716"/>
        <v>1</v>
      </c>
      <c r="AI1585" s="161" t="str">
        <f t="shared" ca="1" si="717"/>
        <v/>
      </c>
      <c r="AJ1585" s="161">
        <f t="shared" ca="1" si="718"/>
        <v>1</v>
      </c>
      <c r="AL1585" s="161" t="str">
        <f t="shared" ca="1" si="719"/>
        <v/>
      </c>
      <c r="AM1585" s="161">
        <f t="shared" ca="1" si="730"/>
        <v>1</v>
      </c>
      <c r="AN1585" s="161" t="str">
        <f t="shared" ca="1" si="720"/>
        <v/>
      </c>
      <c r="AO1585" s="161">
        <f t="shared" ca="1" si="729"/>
        <v>1</v>
      </c>
      <c r="AP1585" s="161" t="str">
        <f t="shared" ca="1" si="721"/>
        <v/>
      </c>
      <c r="AQ1585" s="161">
        <f t="shared" ca="1" si="727"/>
        <v>1</v>
      </c>
      <c r="AR1585" s="161" t="str">
        <f t="shared" ca="1" si="722"/>
        <v/>
      </c>
      <c r="AS1585" s="161">
        <f t="shared" ca="1" si="723"/>
        <v>1</v>
      </c>
      <c r="AT1585" s="159" t="str">
        <f t="shared" ca="1" si="732"/>
        <v/>
      </c>
      <c r="AU1585" s="210">
        <f t="shared" ca="1" si="707"/>
        <v>14</v>
      </c>
      <c r="AV1585" s="209"/>
      <c r="AW1585" s="204">
        <f t="shared" si="724"/>
        <v>21951.94444444442</v>
      </c>
      <c r="AX1585" s="159"/>
      <c r="AZ1585" s="159"/>
      <c r="BM1585" s="207"/>
      <c r="BN1585" s="212"/>
      <c r="BP1585" s="209"/>
      <c r="BQ1585" s="211"/>
      <c r="BR1585" s="211"/>
      <c r="BS1585" s="211"/>
      <c r="BT1585" s="211"/>
      <c r="BU1585" s="211"/>
      <c r="BV1585" s="211"/>
      <c r="BW1585" s="211"/>
      <c r="BX1585" s="211"/>
      <c r="BY1585" s="211"/>
      <c r="BZ1585" s="211"/>
      <c r="CA1585" s="209"/>
      <c r="CB1585" s="224"/>
      <c r="CC1585" s="204"/>
      <c r="CD1585" s="204"/>
      <c r="CE1585" s="204"/>
      <c r="CF1585" s="211"/>
      <c r="CG1585" s="211"/>
      <c r="CI1585" s="209"/>
      <c r="CJ1585" s="209"/>
    </row>
    <row r="1586" spans="9:88">
      <c r="I1586" s="221">
        <f t="shared" si="728"/>
        <v>382</v>
      </c>
      <c r="J1586" s="159">
        <f>'v-t_chart'!C1583</f>
        <v>96.9</v>
      </c>
      <c r="K1586" s="204">
        <f t="shared" ca="1" si="706"/>
        <v>283.82010000000002</v>
      </c>
      <c r="L1586" s="205" t="b">
        <f>IF('Input&amp;Output'!$C$3=10,phase_chart!C1583,IF('Input&amp;Output'!$C$3=21,phase_chart!G1583,IF('Input&amp;Output'!$C$3=22,phase_chart!K1583,IF('Input&amp;Output'!$C$3=31,phase_chart!O1583,IF('Input&amp;Output'!$C$3=32,phase_chart!S1583,"")))))</f>
        <v>0</v>
      </c>
      <c r="M1586" s="206" t="b">
        <f>IF('Input&amp;Output'!$C$3=10,phase_chart!D1583,IF('Input&amp;Output'!$C$3=21,phase_chart!H1583,IF('Input&amp;Output'!$C$3=22,phase_chart!L1583,IF('Input&amp;Output'!$C$3=31,phase_chart!P1583,IF('Input&amp;Output'!$C$3=32,phase_chart!T1583,"")))))</f>
        <v>1</v>
      </c>
      <c r="N1586" s="205" t="b">
        <f>IF('Input&amp;Output'!$C$3=10,phase_chart!E1583,IF('Input&amp;Output'!$C$3=21,phase_chart!I1583,IF('Input&amp;Output'!$C$3=22,phase_chart!M1583,IF('Input&amp;Output'!$C$3=31,phase_chart!Q1583,IF('Input&amp;Output'!$C$3=32,phase_chart!U1583,"")))))</f>
        <v>0</v>
      </c>
      <c r="P1586" s="159">
        <f ca="1">IF(NOT($J1586=0),IF($J1586&lt;IF($P1585=0,0,VLOOKUP(P1585,tbL!$M$37:$Q$43,IF(L1586=TRUE,2,4))),IF($J1586&gt;=VLOOKUP(P1585,tbL!$M$37:$Q$43,IF(L1586=TRUE,3,5)),$P1585,IF(AND(L1585=TRUE,L1586=TRUE),$P1585,$P1585-1)),IF(AND(L1586=TRUE,J1586=VLOOKUP(P1585,tbL!$M$37:$Q$43,IF(L1586=TRUE,2,4))),P1585,IF($P1585+1&gt;$C$12,$C$12,$P1585+1))),0)</f>
        <v>1</v>
      </c>
      <c r="Q1586" s="159">
        <f t="shared" ca="1" si="708"/>
        <v>1</v>
      </c>
      <c r="R1586" s="207">
        <f t="shared" si="725"/>
        <v>0</v>
      </c>
      <c r="S1586" s="208"/>
      <c r="T1586" s="159">
        <f t="shared" si="726"/>
        <v>0</v>
      </c>
      <c r="U1586" s="209" t="str">
        <f ca="1">IF(AND(T1586=-1,N1586=TRUE),"*",IF(AND(U1585="*",N1586=TRUE),"*",IF(AND(AND(L1586=TRUE,U1585="*"),J1586&lt;VLOOKUP(V1585+1,tbL!$M$38:$O$43,3)),"*","")))</f>
        <v/>
      </c>
      <c r="V1586" s="204">
        <f t="shared" ca="1" si="709"/>
        <v>1</v>
      </c>
      <c r="Y1586" s="159" t="str">
        <f t="shared" ca="1" si="710"/>
        <v/>
      </c>
      <c r="Z1586" s="159" t="str">
        <f t="shared" si="711"/>
        <v/>
      </c>
      <c r="AA1586" s="159">
        <f t="shared" ca="1" si="731"/>
        <v>1</v>
      </c>
      <c r="AC1586" s="161" t="str">
        <f t="shared" ca="1" si="712"/>
        <v/>
      </c>
      <c r="AD1586" s="161">
        <f t="shared" ca="1" si="713"/>
        <v>1</v>
      </c>
      <c r="AE1586" s="161" t="str">
        <f t="shared" ca="1" si="733"/>
        <v/>
      </c>
      <c r="AF1586" s="161">
        <f t="shared" ca="1" si="714"/>
        <v>1</v>
      </c>
      <c r="AG1586" s="161" t="str">
        <f t="shared" ca="1" si="715"/>
        <v/>
      </c>
      <c r="AH1586" s="161">
        <f t="shared" ca="1" si="716"/>
        <v>1</v>
      </c>
      <c r="AI1586" s="161" t="str">
        <f t="shared" ca="1" si="717"/>
        <v/>
      </c>
      <c r="AJ1586" s="161">
        <f t="shared" ca="1" si="718"/>
        <v>1</v>
      </c>
      <c r="AL1586" s="161" t="str">
        <f t="shared" ca="1" si="719"/>
        <v/>
      </c>
      <c r="AM1586" s="161">
        <f t="shared" ca="1" si="730"/>
        <v>1</v>
      </c>
      <c r="AN1586" s="161" t="str">
        <f t="shared" ca="1" si="720"/>
        <v/>
      </c>
      <c r="AO1586" s="161">
        <f t="shared" ca="1" si="729"/>
        <v>1</v>
      </c>
      <c r="AP1586" s="161" t="str">
        <f t="shared" ca="1" si="721"/>
        <v/>
      </c>
      <c r="AQ1586" s="161">
        <f t="shared" ca="1" si="727"/>
        <v>1</v>
      </c>
      <c r="AR1586" s="161" t="str">
        <f t="shared" ca="1" si="722"/>
        <v/>
      </c>
      <c r="AS1586" s="161">
        <f t="shared" ca="1" si="723"/>
        <v>1</v>
      </c>
      <c r="AT1586" s="159" t="str">
        <f t="shared" ca="1" si="732"/>
        <v/>
      </c>
      <c r="AU1586" s="210">
        <f t="shared" ca="1" si="707"/>
        <v>14</v>
      </c>
      <c r="AV1586" s="209"/>
      <c r="AW1586" s="204">
        <f t="shared" si="724"/>
        <v>21978.861111111088</v>
      </c>
      <c r="AX1586" s="159"/>
      <c r="AZ1586" s="159"/>
      <c r="BM1586" s="207"/>
      <c r="BN1586" s="212"/>
      <c r="BP1586" s="209"/>
      <c r="BQ1586" s="211"/>
      <c r="BR1586" s="211"/>
      <c r="BS1586" s="211"/>
      <c r="BT1586" s="211"/>
      <c r="BU1586" s="211"/>
      <c r="BV1586" s="211"/>
      <c r="BW1586" s="211"/>
      <c r="BX1586" s="211"/>
      <c r="BY1586" s="211"/>
      <c r="BZ1586" s="211"/>
      <c r="CA1586" s="209"/>
      <c r="CB1586" s="224"/>
      <c r="CC1586" s="204"/>
      <c r="CD1586" s="204"/>
      <c r="CE1586" s="204"/>
      <c r="CF1586" s="211"/>
      <c r="CG1586" s="211"/>
      <c r="CI1586" s="209"/>
      <c r="CJ1586" s="209"/>
    </row>
    <row r="1587" spans="9:88">
      <c r="I1587" s="221">
        <f t="shared" si="728"/>
        <v>383</v>
      </c>
      <c r="J1587" s="159">
        <f>'v-t_chart'!C1584</f>
        <v>97.5</v>
      </c>
      <c r="K1587" s="204">
        <f t="shared" ca="1" si="706"/>
        <v>285.57749999999999</v>
      </c>
      <c r="L1587" s="205" t="b">
        <f>IF('Input&amp;Output'!$C$3=10,phase_chart!C1584,IF('Input&amp;Output'!$C$3=21,phase_chart!G1584,IF('Input&amp;Output'!$C$3=22,phase_chart!K1584,IF('Input&amp;Output'!$C$3=31,phase_chart!O1584,IF('Input&amp;Output'!$C$3=32,phase_chart!S1584,"")))))</f>
        <v>0</v>
      </c>
      <c r="M1587" s="206" t="b">
        <f>IF('Input&amp;Output'!$C$3=10,phase_chart!D1584,IF('Input&amp;Output'!$C$3=21,phase_chart!H1584,IF('Input&amp;Output'!$C$3=22,phase_chart!L1584,IF('Input&amp;Output'!$C$3=31,phase_chart!P1584,IF('Input&amp;Output'!$C$3=32,phase_chart!T1584,"")))))</f>
        <v>1</v>
      </c>
      <c r="N1587" s="205" t="b">
        <f>IF('Input&amp;Output'!$C$3=10,phase_chart!E1584,IF('Input&amp;Output'!$C$3=21,phase_chart!I1584,IF('Input&amp;Output'!$C$3=22,phase_chart!M1584,IF('Input&amp;Output'!$C$3=31,phase_chart!Q1584,IF('Input&amp;Output'!$C$3=32,phase_chart!U1584,"")))))</f>
        <v>0</v>
      </c>
      <c r="P1587" s="159">
        <f ca="1">IF(NOT($J1587=0),IF($J1587&lt;IF($P1586=0,0,VLOOKUP(P1586,tbL!$M$37:$Q$43,IF(L1587=TRUE,2,4))),IF($J1587&gt;=VLOOKUP(P1586,tbL!$M$37:$Q$43,IF(L1587=TRUE,3,5)),$P1586,IF(AND(L1586=TRUE,L1587=TRUE),$P1586,$P1586-1)),IF(AND(L1587=TRUE,J1587=VLOOKUP(P1586,tbL!$M$37:$Q$43,IF(L1587=TRUE,2,4))),P1586,IF($P1586+1&gt;$C$12,$C$12,$P1586+1))),0)</f>
        <v>1</v>
      </c>
      <c r="Q1587" s="159">
        <f t="shared" ca="1" si="708"/>
        <v>1</v>
      </c>
      <c r="R1587" s="207">
        <f t="shared" si="725"/>
        <v>0</v>
      </c>
      <c r="S1587" s="208"/>
      <c r="T1587" s="159">
        <f t="shared" si="726"/>
        <v>0</v>
      </c>
      <c r="U1587" s="209" t="str">
        <f ca="1">IF(AND(T1587=-1,N1587=TRUE),"*",IF(AND(U1586="*",N1587=TRUE),"*",IF(AND(AND(L1587=TRUE,U1586="*"),J1587&lt;VLOOKUP(V1586+1,tbL!$M$38:$O$43,3)),"*","")))</f>
        <v/>
      </c>
      <c r="V1587" s="204">
        <f t="shared" ca="1" si="709"/>
        <v>1</v>
      </c>
      <c r="Y1587" s="159" t="str">
        <f t="shared" ca="1" si="710"/>
        <v/>
      </c>
      <c r="Z1587" s="159" t="str">
        <f t="shared" si="711"/>
        <v/>
      </c>
      <c r="AA1587" s="159">
        <f t="shared" ca="1" si="731"/>
        <v>1</v>
      </c>
      <c r="AC1587" s="161" t="str">
        <f t="shared" ca="1" si="712"/>
        <v/>
      </c>
      <c r="AD1587" s="161">
        <f t="shared" ca="1" si="713"/>
        <v>1</v>
      </c>
      <c r="AE1587" s="161" t="str">
        <f t="shared" ca="1" si="733"/>
        <v/>
      </c>
      <c r="AF1587" s="161">
        <f t="shared" ca="1" si="714"/>
        <v>1</v>
      </c>
      <c r="AG1587" s="161" t="str">
        <f t="shared" ca="1" si="715"/>
        <v/>
      </c>
      <c r="AH1587" s="161">
        <f t="shared" ca="1" si="716"/>
        <v>1</v>
      </c>
      <c r="AI1587" s="161" t="str">
        <f t="shared" ca="1" si="717"/>
        <v/>
      </c>
      <c r="AJ1587" s="161">
        <f t="shared" ca="1" si="718"/>
        <v>1</v>
      </c>
      <c r="AL1587" s="161" t="str">
        <f t="shared" ca="1" si="719"/>
        <v/>
      </c>
      <c r="AM1587" s="161">
        <f t="shared" ca="1" si="730"/>
        <v>1</v>
      </c>
      <c r="AN1587" s="161" t="str">
        <f t="shared" ca="1" si="720"/>
        <v/>
      </c>
      <c r="AO1587" s="161">
        <f t="shared" ca="1" si="729"/>
        <v>1</v>
      </c>
      <c r="AP1587" s="161" t="str">
        <f t="shared" ca="1" si="721"/>
        <v/>
      </c>
      <c r="AQ1587" s="161">
        <f t="shared" ca="1" si="727"/>
        <v>1</v>
      </c>
      <c r="AR1587" s="161" t="str">
        <f t="shared" ca="1" si="722"/>
        <v/>
      </c>
      <c r="AS1587" s="161">
        <f t="shared" ca="1" si="723"/>
        <v>1</v>
      </c>
      <c r="AT1587" s="159" t="str">
        <f t="shared" ca="1" si="732"/>
        <v/>
      </c>
      <c r="AU1587" s="210">
        <f t="shared" ca="1" si="707"/>
        <v>14</v>
      </c>
      <c r="AV1587" s="209"/>
      <c r="AW1587" s="204">
        <f t="shared" si="724"/>
        <v>22005.94444444442</v>
      </c>
      <c r="AX1587" s="159"/>
      <c r="AZ1587" s="159"/>
      <c r="BM1587" s="207"/>
      <c r="BN1587" s="212"/>
      <c r="BP1587" s="209"/>
      <c r="BQ1587" s="211"/>
      <c r="BR1587" s="211"/>
      <c r="BS1587" s="211"/>
      <c r="BT1587" s="211"/>
      <c r="BU1587" s="211"/>
      <c r="BV1587" s="211"/>
      <c r="BW1587" s="211"/>
      <c r="BX1587" s="211"/>
      <c r="BY1587" s="211"/>
      <c r="BZ1587" s="211"/>
      <c r="CA1587" s="209"/>
      <c r="CB1587" s="224"/>
      <c r="CC1587" s="204"/>
      <c r="CD1587" s="204"/>
      <c r="CE1587" s="204"/>
      <c r="CF1587" s="211"/>
      <c r="CG1587" s="211"/>
      <c r="CI1587" s="209"/>
      <c r="CJ1587" s="209"/>
    </row>
    <row r="1588" spans="9:88">
      <c r="I1588" s="221">
        <f t="shared" si="728"/>
        <v>384</v>
      </c>
      <c r="J1588" s="159">
        <f>'v-t_chart'!C1585</f>
        <v>98</v>
      </c>
      <c r="K1588" s="204">
        <f t="shared" ca="1" si="706"/>
        <v>287.04199999999997</v>
      </c>
      <c r="L1588" s="205" t="b">
        <f>IF('Input&amp;Output'!$C$3=10,phase_chart!C1585,IF('Input&amp;Output'!$C$3=21,phase_chart!G1585,IF('Input&amp;Output'!$C$3=22,phase_chart!K1585,IF('Input&amp;Output'!$C$3=31,phase_chart!O1585,IF('Input&amp;Output'!$C$3=32,phase_chart!S1585,"")))))</f>
        <v>0</v>
      </c>
      <c r="M1588" s="206" t="b">
        <f>IF('Input&amp;Output'!$C$3=10,phase_chart!D1585,IF('Input&amp;Output'!$C$3=21,phase_chart!H1585,IF('Input&amp;Output'!$C$3=22,phase_chart!L1585,IF('Input&amp;Output'!$C$3=31,phase_chart!P1585,IF('Input&amp;Output'!$C$3=32,phase_chart!T1585,"")))))</f>
        <v>1</v>
      </c>
      <c r="N1588" s="205" t="b">
        <f>IF('Input&amp;Output'!$C$3=10,phase_chart!E1585,IF('Input&amp;Output'!$C$3=21,phase_chart!I1585,IF('Input&amp;Output'!$C$3=22,phase_chart!M1585,IF('Input&amp;Output'!$C$3=31,phase_chart!Q1585,IF('Input&amp;Output'!$C$3=32,phase_chart!U1585,"")))))</f>
        <v>0</v>
      </c>
      <c r="P1588" s="159">
        <f ca="1">IF(NOT($J1588=0),IF($J1588&lt;IF($P1587=0,0,VLOOKUP(P1587,tbL!$M$37:$Q$43,IF(L1588=TRUE,2,4))),IF($J1588&gt;=VLOOKUP(P1587,tbL!$M$37:$Q$43,IF(L1588=TRUE,3,5)),$P1587,IF(AND(L1587=TRUE,L1588=TRUE),$P1587,$P1587-1)),IF(AND(L1588=TRUE,J1588=VLOOKUP(P1587,tbL!$M$37:$Q$43,IF(L1588=TRUE,2,4))),P1587,IF($P1587+1&gt;$C$12,$C$12,$P1587+1))),0)</f>
        <v>1</v>
      </c>
      <c r="Q1588" s="159">
        <f t="shared" ca="1" si="708"/>
        <v>1</v>
      </c>
      <c r="R1588" s="207">
        <f t="shared" si="725"/>
        <v>0</v>
      </c>
      <c r="S1588" s="208"/>
      <c r="T1588" s="159">
        <f t="shared" si="726"/>
        <v>0</v>
      </c>
      <c r="U1588" s="209" t="str">
        <f ca="1">IF(AND(T1588=-1,N1588=TRUE),"*",IF(AND(U1587="*",N1588=TRUE),"*",IF(AND(AND(L1588=TRUE,U1587="*"),J1588&lt;VLOOKUP(V1587+1,tbL!$M$38:$O$43,3)),"*","")))</f>
        <v/>
      </c>
      <c r="V1588" s="204">
        <f t="shared" ca="1" si="709"/>
        <v>1</v>
      </c>
      <c r="Y1588" s="159" t="str">
        <f t="shared" ca="1" si="710"/>
        <v/>
      </c>
      <c r="Z1588" s="159" t="str">
        <f t="shared" si="711"/>
        <v/>
      </c>
      <c r="AA1588" s="159">
        <f t="shared" ca="1" si="731"/>
        <v>1</v>
      </c>
      <c r="AC1588" s="161" t="str">
        <f t="shared" ca="1" si="712"/>
        <v/>
      </c>
      <c r="AD1588" s="161">
        <f t="shared" ca="1" si="713"/>
        <v>1</v>
      </c>
      <c r="AE1588" s="161" t="str">
        <f t="shared" ca="1" si="733"/>
        <v/>
      </c>
      <c r="AF1588" s="161">
        <f t="shared" ca="1" si="714"/>
        <v>1</v>
      </c>
      <c r="AG1588" s="161" t="str">
        <f t="shared" ca="1" si="715"/>
        <v/>
      </c>
      <c r="AH1588" s="161">
        <f t="shared" ca="1" si="716"/>
        <v>1</v>
      </c>
      <c r="AI1588" s="161" t="str">
        <f t="shared" ca="1" si="717"/>
        <v/>
      </c>
      <c r="AJ1588" s="161">
        <f t="shared" ca="1" si="718"/>
        <v>1</v>
      </c>
      <c r="AL1588" s="161" t="str">
        <f t="shared" ca="1" si="719"/>
        <v/>
      </c>
      <c r="AM1588" s="161">
        <f t="shared" ca="1" si="730"/>
        <v>1</v>
      </c>
      <c r="AN1588" s="161" t="str">
        <f t="shared" ca="1" si="720"/>
        <v/>
      </c>
      <c r="AO1588" s="161">
        <f t="shared" ca="1" si="729"/>
        <v>1</v>
      </c>
      <c r="AP1588" s="161" t="str">
        <f t="shared" ca="1" si="721"/>
        <v/>
      </c>
      <c r="AQ1588" s="161">
        <f t="shared" ca="1" si="727"/>
        <v>1</v>
      </c>
      <c r="AR1588" s="161" t="str">
        <f t="shared" ca="1" si="722"/>
        <v/>
      </c>
      <c r="AS1588" s="161">
        <f t="shared" ca="1" si="723"/>
        <v>1</v>
      </c>
      <c r="AT1588" s="159" t="str">
        <f t="shared" ca="1" si="732"/>
        <v/>
      </c>
      <c r="AU1588" s="210">
        <f t="shared" ca="1" si="707"/>
        <v>14</v>
      </c>
      <c r="AV1588" s="209"/>
      <c r="AW1588" s="204">
        <f t="shared" si="724"/>
        <v>22033.166666666642</v>
      </c>
      <c r="AX1588" s="159"/>
      <c r="AZ1588" s="159"/>
      <c r="BM1588" s="207"/>
      <c r="BN1588" s="212"/>
      <c r="BP1588" s="209"/>
      <c r="BQ1588" s="211"/>
      <c r="BR1588" s="211"/>
      <c r="BS1588" s="211"/>
      <c r="BT1588" s="211"/>
      <c r="BU1588" s="211"/>
      <c r="BV1588" s="211"/>
      <c r="BW1588" s="211"/>
      <c r="BX1588" s="211"/>
      <c r="BY1588" s="211"/>
      <c r="BZ1588" s="211"/>
      <c r="CA1588" s="209"/>
      <c r="CB1588" s="224"/>
      <c r="CC1588" s="204"/>
      <c r="CD1588" s="204"/>
      <c r="CE1588" s="204"/>
      <c r="CF1588" s="211"/>
      <c r="CG1588" s="211"/>
      <c r="CI1588" s="209"/>
      <c r="CJ1588" s="209"/>
    </row>
    <row r="1589" spans="9:88">
      <c r="I1589" s="221">
        <f t="shared" si="728"/>
        <v>385</v>
      </c>
      <c r="J1589" s="159">
        <f>'v-t_chart'!C1586</f>
        <v>98.3</v>
      </c>
      <c r="K1589" s="204">
        <f t="shared" ca="1" si="706"/>
        <v>287.92069999999995</v>
      </c>
      <c r="L1589" s="205" t="b">
        <f>IF('Input&amp;Output'!$C$3=10,phase_chart!C1586,IF('Input&amp;Output'!$C$3=21,phase_chart!G1586,IF('Input&amp;Output'!$C$3=22,phase_chart!K1586,IF('Input&amp;Output'!$C$3=31,phase_chart!O1586,IF('Input&amp;Output'!$C$3=32,phase_chart!S1586,"")))))</f>
        <v>0</v>
      </c>
      <c r="M1589" s="206" t="b">
        <f>IF('Input&amp;Output'!$C$3=10,phase_chart!D1586,IF('Input&amp;Output'!$C$3=21,phase_chart!H1586,IF('Input&amp;Output'!$C$3=22,phase_chart!L1586,IF('Input&amp;Output'!$C$3=31,phase_chart!P1586,IF('Input&amp;Output'!$C$3=32,phase_chart!T1586,"")))))</f>
        <v>1</v>
      </c>
      <c r="N1589" s="205" t="b">
        <f>IF('Input&amp;Output'!$C$3=10,phase_chart!E1586,IF('Input&amp;Output'!$C$3=21,phase_chart!I1586,IF('Input&amp;Output'!$C$3=22,phase_chart!M1586,IF('Input&amp;Output'!$C$3=31,phase_chart!Q1586,IF('Input&amp;Output'!$C$3=32,phase_chart!U1586,"")))))</f>
        <v>0</v>
      </c>
      <c r="P1589" s="159">
        <f ca="1">IF(NOT($J1589=0),IF($J1589&lt;IF($P1588=0,0,VLOOKUP(P1588,tbL!$M$37:$Q$43,IF(L1589=TRUE,2,4))),IF($J1589&gt;=VLOOKUP(P1588,tbL!$M$37:$Q$43,IF(L1589=TRUE,3,5)),$P1588,IF(AND(L1588=TRUE,L1589=TRUE),$P1588,$P1588-1)),IF(AND(L1589=TRUE,J1589=VLOOKUP(P1588,tbL!$M$37:$Q$43,IF(L1589=TRUE,2,4))),P1588,IF($P1588+1&gt;$C$12,$C$12,$P1588+1))),0)</f>
        <v>1</v>
      </c>
      <c r="Q1589" s="159">
        <f t="shared" ca="1" si="708"/>
        <v>1</v>
      </c>
      <c r="R1589" s="207">
        <f t="shared" si="725"/>
        <v>0</v>
      </c>
      <c r="S1589" s="208"/>
      <c r="T1589" s="159">
        <f t="shared" si="726"/>
        <v>0</v>
      </c>
      <c r="U1589" s="209" t="str">
        <f ca="1">IF(AND(T1589=-1,N1589=TRUE),"*",IF(AND(U1588="*",N1589=TRUE),"*",IF(AND(AND(L1589=TRUE,U1588="*"),J1589&lt;VLOOKUP(V1588+1,tbL!$M$38:$O$43,3)),"*","")))</f>
        <v/>
      </c>
      <c r="V1589" s="204">
        <f t="shared" ca="1" si="709"/>
        <v>1</v>
      </c>
      <c r="Y1589" s="159" t="str">
        <f t="shared" ca="1" si="710"/>
        <v/>
      </c>
      <c r="Z1589" s="159" t="str">
        <f t="shared" si="711"/>
        <v/>
      </c>
      <c r="AA1589" s="159">
        <f t="shared" ca="1" si="731"/>
        <v>1</v>
      </c>
      <c r="AC1589" s="161" t="str">
        <f t="shared" ca="1" si="712"/>
        <v/>
      </c>
      <c r="AD1589" s="161">
        <f t="shared" ca="1" si="713"/>
        <v>1</v>
      </c>
      <c r="AE1589" s="161" t="str">
        <f t="shared" ca="1" si="733"/>
        <v/>
      </c>
      <c r="AF1589" s="161">
        <f t="shared" ca="1" si="714"/>
        <v>1</v>
      </c>
      <c r="AG1589" s="161" t="str">
        <f t="shared" ca="1" si="715"/>
        <v/>
      </c>
      <c r="AH1589" s="161">
        <f t="shared" ca="1" si="716"/>
        <v>1</v>
      </c>
      <c r="AI1589" s="161" t="str">
        <f t="shared" ca="1" si="717"/>
        <v/>
      </c>
      <c r="AJ1589" s="161">
        <f t="shared" ca="1" si="718"/>
        <v>1</v>
      </c>
      <c r="AL1589" s="161" t="str">
        <f t="shared" ca="1" si="719"/>
        <v/>
      </c>
      <c r="AM1589" s="161">
        <f t="shared" ca="1" si="730"/>
        <v>1</v>
      </c>
      <c r="AN1589" s="161" t="str">
        <f t="shared" ca="1" si="720"/>
        <v/>
      </c>
      <c r="AO1589" s="161">
        <f t="shared" ca="1" si="729"/>
        <v>1</v>
      </c>
      <c r="AP1589" s="161" t="str">
        <f t="shared" ca="1" si="721"/>
        <v/>
      </c>
      <c r="AQ1589" s="161">
        <f t="shared" ca="1" si="727"/>
        <v>1</v>
      </c>
      <c r="AR1589" s="161" t="str">
        <f t="shared" ca="1" si="722"/>
        <v/>
      </c>
      <c r="AS1589" s="161">
        <f t="shared" ca="1" si="723"/>
        <v>1</v>
      </c>
      <c r="AT1589" s="159" t="str">
        <f t="shared" ca="1" si="732"/>
        <v/>
      </c>
      <c r="AU1589" s="210">
        <f t="shared" ca="1" si="707"/>
        <v>14</v>
      </c>
      <c r="AV1589" s="209"/>
      <c r="AW1589" s="204">
        <f t="shared" si="724"/>
        <v>22060.472222222197</v>
      </c>
      <c r="AX1589" s="159"/>
      <c r="AZ1589" s="159"/>
      <c r="BM1589" s="207"/>
      <c r="BN1589" s="212"/>
      <c r="BP1589" s="209"/>
      <c r="BQ1589" s="211"/>
      <c r="BR1589" s="211"/>
      <c r="BS1589" s="211"/>
      <c r="BT1589" s="211"/>
      <c r="BU1589" s="211"/>
      <c r="BV1589" s="211"/>
      <c r="BW1589" s="211"/>
      <c r="BX1589" s="211"/>
      <c r="BY1589" s="211"/>
      <c r="BZ1589" s="211"/>
      <c r="CA1589" s="209"/>
      <c r="CB1589" s="224"/>
      <c r="CC1589" s="204"/>
      <c r="CD1589" s="204"/>
      <c r="CE1589" s="204"/>
      <c r="CF1589" s="211"/>
      <c r="CG1589" s="211"/>
      <c r="CI1589" s="209"/>
      <c r="CJ1589" s="209"/>
    </row>
    <row r="1590" spans="9:88">
      <c r="I1590" s="221">
        <f t="shared" si="728"/>
        <v>386</v>
      </c>
      <c r="J1590" s="159">
        <f>'v-t_chart'!C1587</f>
        <v>98.6</v>
      </c>
      <c r="K1590" s="204">
        <f t="shared" ca="1" si="706"/>
        <v>288.79939999999999</v>
      </c>
      <c r="L1590" s="205" t="b">
        <f>IF('Input&amp;Output'!$C$3=10,phase_chart!C1587,IF('Input&amp;Output'!$C$3=21,phase_chart!G1587,IF('Input&amp;Output'!$C$3=22,phase_chart!K1587,IF('Input&amp;Output'!$C$3=31,phase_chart!O1587,IF('Input&amp;Output'!$C$3=32,phase_chart!S1587,"")))))</f>
        <v>0</v>
      </c>
      <c r="M1590" s="206" t="b">
        <f>IF('Input&amp;Output'!$C$3=10,phase_chart!D1587,IF('Input&amp;Output'!$C$3=21,phase_chart!H1587,IF('Input&amp;Output'!$C$3=22,phase_chart!L1587,IF('Input&amp;Output'!$C$3=31,phase_chart!P1587,IF('Input&amp;Output'!$C$3=32,phase_chart!T1587,"")))))</f>
        <v>1</v>
      </c>
      <c r="N1590" s="205" t="b">
        <f>IF('Input&amp;Output'!$C$3=10,phase_chart!E1587,IF('Input&amp;Output'!$C$3=21,phase_chart!I1587,IF('Input&amp;Output'!$C$3=22,phase_chart!M1587,IF('Input&amp;Output'!$C$3=31,phase_chart!Q1587,IF('Input&amp;Output'!$C$3=32,phase_chart!U1587,"")))))</f>
        <v>0</v>
      </c>
      <c r="P1590" s="159">
        <f ca="1">IF(NOT($J1590=0),IF($J1590&lt;IF($P1589=0,0,VLOOKUP(P1589,tbL!$M$37:$Q$43,IF(L1590=TRUE,2,4))),IF($J1590&gt;=VLOOKUP(P1589,tbL!$M$37:$Q$43,IF(L1590=TRUE,3,5)),$P1589,IF(AND(L1589=TRUE,L1590=TRUE),$P1589,$P1589-1)),IF(AND(L1590=TRUE,J1590=VLOOKUP(P1589,tbL!$M$37:$Q$43,IF(L1590=TRUE,2,4))),P1589,IF($P1589+1&gt;$C$12,$C$12,$P1589+1))),0)</f>
        <v>1</v>
      </c>
      <c r="Q1590" s="159">
        <f t="shared" ca="1" si="708"/>
        <v>1</v>
      </c>
      <c r="R1590" s="207">
        <f t="shared" si="725"/>
        <v>0</v>
      </c>
      <c r="S1590" s="208"/>
      <c r="T1590" s="159">
        <f t="shared" si="726"/>
        <v>0</v>
      </c>
      <c r="U1590" s="209" t="str">
        <f ca="1">IF(AND(T1590=-1,N1590=TRUE),"*",IF(AND(U1589="*",N1590=TRUE),"*",IF(AND(AND(L1590=TRUE,U1589="*"),J1590&lt;VLOOKUP(V1589+1,tbL!$M$38:$O$43,3)),"*","")))</f>
        <v/>
      </c>
      <c r="V1590" s="204">
        <f t="shared" ca="1" si="709"/>
        <v>1</v>
      </c>
      <c r="Y1590" s="159" t="str">
        <f t="shared" ca="1" si="710"/>
        <v/>
      </c>
      <c r="Z1590" s="159" t="str">
        <f t="shared" si="711"/>
        <v/>
      </c>
      <c r="AA1590" s="159">
        <f t="shared" ca="1" si="731"/>
        <v>1</v>
      </c>
      <c r="AC1590" s="161" t="str">
        <f t="shared" ca="1" si="712"/>
        <v/>
      </c>
      <c r="AD1590" s="161">
        <f t="shared" ca="1" si="713"/>
        <v>1</v>
      </c>
      <c r="AE1590" s="161" t="str">
        <f t="shared" ca="1" si="733"/>
        <v/>
      </c>
      <c r="AF1590" s="161">
        <f t="shared" ca="1" si="714"/>
        <v>1</v>
      </c>
      <c r="AG1590" s="161" t="str">
        <f t="shared" ca="1" si="715"/>
        <v/>
      </c>
      <c r="AH1590" s="161">
        <f t="shared" ca="1" si="716"/>
        <v>1</v>
      </c>
      <c r="AI1590" s="161" t="str">
        <f t="shared" ca="1" si="717"/>
        <v/>
      </c>
      <c r="AJ1590" s="161">
        <f t="shared" ca="1" si="718"/>
        <v>1</v>
      </c>
      <c r="AL1590" s="161" t="str">
        <f t="shared" ca="1" si="719"/>
        <v/>
      </c>
      <c r="AM1590" s="161">
        <f t="shared" ca="1" si="730"/>
        <v>1</v>
      </c>
      <c r="AN1590" s="161" t="str">
        <f t="shared" ca="1" si="720"/>
        <v/>
      </c>
      <c r="AO1590" s="161">
        <f t="shared" ca="1" si="729"/>
        <v>1</v>
      </c>
      <c r="AP1590" s="161" t="str">
        <f t="shared" ca="1" si="721"/>
        <v/>
      </c>
      <c r="AQ1590" s="161">
        <f t="shared" ca="1" si="727"/>
        <v>1</v>
      </c>
      <c r="AR1590" s="161" t="str">
        <f t="shared" ca="1" si="722"/>
        <v/>
      </c>
      <c r="AS1590" s="161">
        <f t="shared" ca="1" si="723"/>
        <v>1</v>
      </c>
      <c r="AT1590" s="159" t="str">
        <f t="shared" ca="1" si="732"/>
        <v/>
      </c>
      <c r="AU1590" s="210">
        <f t="shared" ca="1" si="707"/>
        <v>14</v>
      </c>
      <c r="AV1590" s="209"/>
      <c r="AW1590" s="204">
        <f t="shared" si="724"/>
        <v>22087.861111111088</v>
      </c>
      <c r="AX1590" s="159"/>
      <c r="AZ1590" s="159"/>
      <c r="BM1590" s="207"/>
      <c r="BN1590" s="212"/>
      <c r="BP1590" s="209"/>
      <c r="BQ1590" s="211"/>
      <c r="BR1590" s="211"/>
      <c r="BS1590" s="211"/>
      <c r="BT1590" s="211"/>
      <c r="BU1590" s="211"/>
      <c r="BV1590" s="211"/>
      <c r="BW1590" s="211"/>
      <c r="BX1590" s="211"/>
      <c r="BY1590" s="211"/>
      <c r="BZ1590" s="211"/>
      <c r="CA1590" s="209"/>
      <c r="CB1590" s="224"/>
      <c r="CC1590" s="204"/>
      <c r="CD1590" s="204"/>
      <c r="CE1590" s="204"/>
      <c r="CF1590" s="211"/>
      <c r="CG1590" s="211"/>
      <c r="CI1590" s="209"/>
      <c r="CJ1590" s="209"/>
    </row>
    <row r="1591" spans="9:88">
      <c r="I1591" s="221">
        <f t="shared" si="728"/>
        <v>387</v>
      </c>
      <c r="J1591" s="159">
        <f>'v-t_chart'!C1588</f>
        <v>98.9</v>
      </c>
      <c r="K1591" s="204">
        <f t="shared" ca="1" si="706"/>
        <v>289.67809999999997</v>
      </c>
      <c r="L1591" s="205" t="b">
        <f>IF('Input&amp;Output'!$C$3=10,phase_chart!C1588,IF('Input&amp;Output'!$C$3=21,phase_chart!G1588,IF('Input&amp;Output'!$C$3=22,phase_chart!K1588,IF('Input&amp;Output'!$C$3=31,phase_chart!O1588,IF('Input&amp;Output'!$C$3=32,phase_chart!S1588,"")))))</f>
        <v>0</v>
      </c>
      <c r="M1591" s="206" t="b">
        <f>IF('Input&amp;Output'!$C$3=10,phase_chart!D1588,IF('Input&amp;Output'!$C$3=21,phase_chart!H1588,IF('Input&amp;Output'!$C$3=22,phase_chart!L1588,IF('Input&amp;Output'!$C$3=31,phase_chart!P1588,IF('Input&amp;Output'!$C$3=32,phase_chart!T1588,"")))))</f>
        <v>1</v>
      </c>
      <c r="N1591" s="205" t="b">
        <f>IF('Input&amp;Output'!$C$3=10,phase_chart!E1588,IF('Input&amp;Output'!$C$3=21,phase_chart!I1588,IF('Input&amp;Output'!$C$3=22,phase_chart!M1588,IF('Input&amp;Output'!$C$3=31,phase_chart!Q1588,IF('Input&amp;Output'!$C$3=32,phase_chart!U1588,"")))))</f>
        <v>0</v>
      </c>
      <c r="P1591" s="159">
        <f ca="1">IF(NOT($J1591=0),IF($J1591&lt;IF($P1590=0,0,VLOOKUP(P1590,tbL!$M$37:$Q$43,IF(L1591=TRUE,2,4))),IF($J1591&gt;=VLOOKUP(P1590,tbL!$M$37:$Q$43,IF(L1591=TRUE,3,5)),$P1590,IF(AND(L1590=TRUE,L1591=TRUE),$P1590,$P1590-1)),IF(AND(L1591=TRUE,J1591=VLOOKUP(P1590,tbL!$M$37:$Q$43,IF(L1591=TRUE,2,4))),P1590,IF($P1590+1&gt;$C$12,$C$12,$P1590+1))),0)</f>
        <v>1</v>
      </c>
      <c r="Q1591" s="159">
        <f t="shared" ca="1" si="708"/>
        <v>1</v>
      </c>
      <c r="R1591" s="207">
        <f t="shared" si="725"/>
        <v>0</v>
      </c>
      <c r="S1591" s="208"/>
      <c r="T1591" s="159">
        <f t="shared" si="726"/>
        <v>0</v>
      </c>
      <c r="U1591" s="209" t="str">
        <f ca="1">IF(AND(T1591=-1,N1591=TRUE),"*",IF(AND(U1590="*",N1591=TRUE),"*",IF(AND(AND(L1591=TRUE,U1590="*"),J1591&lt;VLOOKUP(V1590+1,tbL!$M$38:$O$43,3)),"*","")))</f>
        <v/>
      </c>
      <c r="V1591" s="204">
        <f t="shared" ca="1" si="709"/>
        <v>1</v>
      </c>
      <c r="Y1591" s="159" t="str">
        <f t="shared" ca="1" si="710"/>
        <v/>
      </c>
      <c r="Z1591" s="159" t="str">
        <f t="shared" si="711"/>
        <v/>
      </c>
      <c r="AA1591" s="159">
        <f t="shared" ca="1" si="731"/>
        <v>1</v>
      </c>
      <c r="AC1591" s="161" t="str">
        <f t="shared" ca="1" si="712"/>
        <v/>
      </c>
      <c r="AD1591" s="161">
        <f t="shared" ca="1" si="713"/>
        <v>1</v>
      </c>
      <c r="AE1591" s="161" t="str">
        <f t="shared" ca="1" si="733"/>
        <v/>
      </c>
      <c r="AF1591" s="161">
        <f t="shared" ca="1" si="714"/>
        <v>1</v>
      </c>
      <c r="AG1591" s="161" t="str">
        <f t="shared" ca="1" si="715"/>
        <v/>
      </c>
      <c r="AH1591" s="161">
        <f t="shared" ca="1" si="716"/>
        <v>1</v>
      </c>
      <c r="AI1591" s="161" t="str">
        <f t="shared" ca="1" si="717"/>
        <v/>
      </c>
      <c r="AJ1591" s="161">
        <f t="shared" ca="1" si="718"/>
        <v>1</v>
      </c>
      <c r="AL1591" s="161" t="str">
        <f t="shared" ca="1" si="719"/>
        <v/>
      </c>
      <c r="AM1591" s="161">
        <f t="shared" ca="1" si="730"/>
        <v>1</v>
      </c>
      <c r="AN1591" s="161" t="str">
        <f t="shared" ca="1" si="720"/>
        <v/>
      </c>
      <c r="AO1591" s="161">
        <f t="shared" ca="1" si="729"/>
        <v>1</v>
      </c>
      <c r="AP1591" s="161" t="str">
        <f t="shared" ca="1" si="721"/>
        <v/>
      </c>
      <c r="AQ1591" s="161">
        <f t="shared" ca="1" si="727"/>
        <v>1</v>
      </c>
      <c r="AR1591" s="161" t="str">
        <f t="shared" ca="1" si="722"/>
        <v/>
      </c>
      <c r="AS1591" s="161">
        <f t="shared" ca="1" si="723"/>
        <v>1</v>
      </c>
      <c r="AT1591" s="159" t="str">
        <f t="shared" ca="1" si="732"/>
        <v/>
      </c>
      <c r="AU1591" s="210">
        <f t="shared" ca="1" si="707"/>
        <v>14</v>
      </c>
      <c r="AV1591" s="209"/>
      <c r="AW1591" s="204">
        <f t="shared" si="724"/>
        <v>22115.33333333331</v>
      </c>
      <c r="AX1591" s="159"/>
      <c r="AZ1591" s="159"/>
      <c r="BM1591" s="207"/>
      <c r="BN1591" s="212"/>
      <c r="BP1591" s="209"/>
      <c r="BQ1591" s="211"/>
      <c r="BR1591" s="211"/>
      <c r="BS1591" s="211"/>
      <c r="BT1591" s="211"/>
      <c r="BU1591" s="211"/>
      <c r="BV1591" s="211"/>
      <c r="BW1591" s="211"/>
      <c r="BX1591" s="211"/>
      <c r="BY1591" s="211"/>
      <c r="BZ1591" s="211"/>
      <c r="CA1591" s="209"/>
      <c r="CB1591" s="224"/>
      <c r="CC1591" s="204"/>
      <c r="CD1591" s="204"/>
      <c r="CE1591" s="204"/>
      <c r="CF1591" s="211"/>
      <c r="CG1591" s="211"/>
      <c r="CI1591" s="209"/>
      <c r="CJ1591" s="209"/>
    </row>
    <row r="1592" spans="9:88">
      <c r="I1592" s="221">
        <f t="shared" si="728"/>
        <v>388</v>
      </c>
      <c r="J1592" s="159">
        <f>'v-t_chart'!C1589</f>
        <v>99.1</v>
      </c>
      <c r="K1592" s="204">
        <f t="shared" ca="1" si="706"/>
        <v>290.26389999999998</v>
      </c>
      <c r="L1592" s="205" t="b">
        <f>IF('Input&amp;Output'!$C$3=10,phase_chart!C1589,IF('Input&amp;Output'!$C$3=21,phase_chart!G1589,IF('Input&amp;Output'!$C$3=22,phase_chart!K1589,IF('Input&amp;Output'!$C$3=31,phase_chart!O1589,IF('Input&amp;Output'!$C$3=32,phase_chart!S1589,"")))))</f>
        <v>0</v>
      </c>
      <c r="M1592" s="206" t="b">
        <f>IF('Input&amp;Output'!$C$3=10,phase_chart!D1589,IF('Input&amp;Output'!$C$3=21,phase_chart!H1589,IF('Input&amp;Output'!$C$3=22,phase_chart!L1589,IF('Input&amp;Output'!$C$3=31,phase_chart!P1589,IF('Input&amp;Output'!$C$3=32,phase_chart!T1589,"")))))</f>
        <v>1</v>
      </c>
      <c r="N1592" s="205" t="b">
        <f>IF('Input&amp;Output'!$C$3=10,phase_chart!E1589,IF('Input&amp;Output'!$C$3=21,phase_chart!I1589,IF('Input&amp;Output'!$C$3=22,phase_chart!M1589,IF('Input&amp;Output'!$C$3=31,phase_chart!Q1589,IF('Input&amp;Output'!$C$3=32,phase_chart!U1589,"")))))</f>
        <v>0</v>
      </c>
      <c r="P1592" s="159">
        <f ca="1">IF(NOT($J1592=0),IF($J1592&lt;IF($P1591=0,0,VLOOKUP(P1591,tbL!$M$37:$Q$43,IF(L1592=TRUE,2,4))),IF($J1592&gt;=VLOOKUP(P1591,tbL!$M$37:$Q$43,IF(L1592=TRUE,3,5)),$P1591,IF(AND(L1591=TRUE,L1592=TRUE),$P1591,$P1591-1)),IF(AND(L1592=TRUE,J1592=VLOOKUP(P1591,tbL!$M$37:$Q$43,IF(L1592=TRUE,2,4))),P1591,IF($P1591+1&gt;$C$12,$C$12,$P1591+1))),0)</f>
        <v>1</v>
      </c>
      <c r="Q1592" s="159">
        <f t="shared" ca="1" si="708"/>
        <v>1</v>
      </c>
      <c r="R1592" s="207">
        <f t="shared" si="725"/>
        <v>0</v>
      </c>
      <c r="S1592" s="208"/>
      <c r="T1592" s="159">
        <f t="shared" si="726"/>
        <v>0</v>
      </c>
      <c r="U1592" s="209" t="str">
        <f ca="1">IF(AND(T1592=-1,N1592=TRUE),"*",IF(AND(U1591="*",N1592=TRUE),"*",IF(AND(AND(L1592=TRUE,U1591="*"),J1592&lt;VLOOKUP(V1591+1,tbL!$M$38:$O$43,3)),"*","")))</f>
        <v/>
      </c>
      <c r="V1592" s="204">
        <f t="shared" ca="1" si="709"/>
        <v>1</v>
      </c>
      <c r="Y1592" s="159" t="str">
        <f t="shared" ca="1" si="710"/>
        <v/>
      </c>
      <c r="Z1592" s="159" t="str">
        <f t="shared" si="711"/>
        <v/>
      </c>
      <c r="AA1592" s="159">
        <f t="shared" ca="1" si="731"/>
        <v>1</v>
      </c>
      <c r="AC1592" s="161" t="str">
        <f t="shared" ca="1" si="712"/>
        <v/>
      </c>
      <c r="AD1592" s="161">
        <f t="shared" ca="1" si="713"/>
        <v>1</v>
      </c>
      <c r="AE1592" s="161" t="str">
        <f t="shared" ca="1" si="733"/>
        <v/>
      </c>
      <c r="AF1592" s="161">
        <f t="shared" ca="1" si="714"/>
        <v>1</v>
      </c>
      <c r="AG1592" s="161" t="str">
        <f t="shared" ca="1" si="715"/>
        <v/>
      </c>
      <c r="AH1592" s="161">
        <f t="shared" ca="1" si="716"/>
        <v>1</v>
      </c>
      <c r="AI1592" s="161" t="str">
        <f t="shared" ca="1" si="717"/>
        <v/>
      </c>
      <c r="AJ1592" s="161">
        <f t="shared" ca="1" si="718"/>
        <v>1</v>
      </c>
      <c r="AL1592" s="161" t="str">
        <f t="shared" ca="1" si="719"/>
        <v/>
      </c>
      <c r="AM1592" s="161">
        <f t="shared" ca="1" si="730"/>
        <v>1</v>
      </c>
      <c r="AN1592" s="161" t="str">
        <f t="shared" ca="1" si="720"/>
        <v/>
      </c>
      <c r="AO1592" s="161">
        <f t="shared" ca="1" si="729"/>
        <v>1</v>
      </c>
      <c r="AP1592" s="161" t="str">
        <f t="shared" ca="1" si="721"/>
        <v/>
      </c>
      <c r="AQ1592" s="161">
        <f t="shared" ca="1" si="727"/>
        <v>1</v>
      </c>
      <c r="AR1592" s="161" t="str">
        <f t="shared" ca="1" si="722"/>
        <v/>
      </c>
      <c r="AS1592" s="161">
        <f t="shared" ca="1" si="723"/>
        <v>1</v>
      </c>
      <c r="AT1592" s="159" t="str">
        <f t="shared" ca="1" si="732"/>
        <v/>
      </c>
      <c r="AU1592" s="210">
        <f t="shared" ca="1" si="707"/>
        <v>14</v>
      </c>
      <c r="AV1592" s="209"/>
      <c r="AW1592" s="204">
        <f t="shared" si="724"/>
        <v>22142.861111111088</v>
      </c>
      <c r="AX1592" s="159"/>
      <c r="AZ1592" s="159"/>
      <c r="BM1592" s="207"/>
      <c r="BN1592" s="212"/>
      <c r="BP1592" s="209"/>
      <c r="BQ1592" s="211"/>
      <c r="BR1592" s="211"/>
      <c r="BS1592" s="211"/>
      <c r="BT1592" s="211"/>
      <c r="BU1592" s="211"/>
      <c r="BV1592" s="211"/>
      <c r="BW1592" s="211"/>
      <c r="BX1592" s="211"/>
      <c r="BY1592" s="211"/>
      <c r="BZ1592" s="211"/>
      <c r="CA1592" s="209"/>
      <c r="CB1592" s="224"/>
      <c r="CC1592" s="204"/>
      <c r="CD1592" s="204"/>
      <c r="CE1592" s="204"/>
      <c r="CF1592" s="211"/>
      <c r="CG1592" s="211"/>
      <c r="CI1592" s="209"/>
      <c r="CJ1592" s="209"/>
    </row>
    <row r="1593" spans="9:88">
      <c r="I1593" s="221">
        <f t="shared" si="728"/>
        <v>389</v>
      </c>
      <c r="J1593" s="159">
        <f>'v-t_chart'!C1590</f>
        <v>99.3</v>
      </c>
      <c r="K1593" s="204">
        <f t="shared" ca="1" si="706"/>
        <v>290.84969999999998</v>
      </c>
      <c r="L1593" s="205" t="b">
        <f>IF('Input&amp;Output'!$C$3=10,phase_chart!C1590,IF('Input&amp;Output'!$C$3=21,phase_chart!G1590,IF('Input&amp;Output'!$C$3=22,phase_chart!K1590,IF('Input&amp;Output'!$C$3=31,phase_chart!O1590,IF('Input&amp;Output'!$C$3=32,phase_chart!S1590,"")))))</f>
        <v>0</v>
      </c>
      <c r="M1593" s="206" t="b">
        <f>IF('Input&amp;Output'!$C$3=10,phase_chart!D1590,IF('Input&amp;Output'!$C$3=21,phase_chart!H1590,IF('Input&amp;Output'!$C$3=22,phase_chart!L1590,IF('Input&amp;Output'!$C$3=31,phase_chart!P1590,IF('Input&amp;Output'!$C$3=32,phase_chart!T1590,"")))))</f>
        <v>1</v>
      </c>
      <c r="N1593" s="205" t="b">
        <f>IF('Input&amp;Output'!$C$3=10,phase_chart!E1590,IF('Input&amp;Output'!$C$3=21,phase_chart!I1590,IF('Input&amp;Output'!$C$3=22,phase_chart!M1590,IF('Input&amp;Output'!$C$3=31,phase_chart!Q1590,IF('Input&amp;Output'!$C$3=32,phase_chart!U1590,"")))))</f>
        <v>0</v>
      </c>
      <c r="P1593" s="159">
        <f ca="1">IF(NOT($J1593=0),IF($J1593&lt;IF($P1592=0,0,VLOOKUP(P1592,tbL!$M$37:$Q$43,IF(L1593=TRUE,2,4))),IF($J1593&gt;=VLOOKUP(P1592,tbL!$M$37:$Q$43,IF(L1593=TRUE,3,5)),$P1592,IF(AND(L1592=TRUE,L1593=TRUE),$P1592,$P1592-1)),IF(AND(L1593=TRUE,J1593=VLOOKUP(P1592,tbL!$M$37:$Q$43,IF(L1593=TRUE,2,4))),P1592,IF($P1592+1&gt;$C$12,$C$12,$P1592+1))),0)</f>
        <v>1</v>
      </c>
      <c r="Q1593" s="159">
        <f t="shared" ca="1" si="708"/>
        <v>1</v>
      </c>
      <c r="R1593" s="207">
        <f t="shared" si="725"/>
        <v>0</v>
      </c>
      <c r="S1593" s="208"/>
      <c r="T1593" s="159">
        <f t="shared" si="726"/>
        <v>0</v>
      </c>
      <c r="U1593" s="209" t="str">
        <f ca="1">IF(AND(T1593=-1,N1593=TRUE),"*",IF(AND(U1592="*",N1593=TRUE),"*",IF(AND(AND(L1593=TRUE,U1592="*"),J1593&lt;VLOOKUP(V1592+1,tbL!$M$38:$O$43,3)),"*","")))</f>
        <v/>
      </c>
      <c r="V1593" s="204">
        <f t="shared" ca="1" si="709"/>
        <v>1</v>
      </c>
      <c r="Y1593" s="159" t="str">
        <f t="shared" ca="1" si="710"/>
        <v/>
      </c>
      <c r="Z1593" s="159" t="str">
        <f t="shared" si="711"/>
        <v/>
      </c>
      <c r="AA1593" s="159">
        <f t="shared" ca="1" si="731"/>
        <v>1</v>
      </c>
      <c r="AC1593" s="161" t="str">
        <f t="shared" ca="1" si="712"/>
        <v/>
      </c>
      <c r="AD1593" s="161">
        <f t="shared" ca="1" si="713"/>
        <v>1</v>
      </c>
      <c r="AE1593" s="161" t="str">
        <f t="shared" ca="1" si="733"/>
        <v/>
      </c>
      <c r="AF1593" s="161">
        <f t="shared" ca="1" si="714"/>
        <v>1</v>
      </c>
      <c r="AG1593" s="161" t="str">
        <f t="shared" ca="1" si="715"/>
        <v/>
      </c>
      <c r="AH1593" s="161">
        <f t="shared" ca="1" si="716"/>
        <v>1</v>
      </c>
      <c r="AI1593" s="161" t="str">
        <f t="shared" ca="1" si="717"/>
        <v/>
      </c>
      <c r="AJ1593" s="161">
        <f t="shared" ca="1" si="718"/>
        <v>1</v>
      </c>
      <c r="AL1593" s="161" t="str">
        <f t="shared" ca="1" si="719"/>
        <v/>
      </c>
      <c r="AM1593" s="161">
        <f t="shared" ca="1" si="730"/>
        <v>1</v>
      </c>
      <c r="AN1593" s="161" t="str">
        <f t="shared" ca="1" si="720"/>
        <v/>
      </c>
      <c r="AO1593" s="161">
        <f t="shared" ca="1" si="729"/>
        <v>1</v>
      </c>
      <c r="AP1593" s="161" t="str">
        <f t="shared" ca="1" si="721"/>
        <v/>
      </c>
      <c r="AQ1593" s="161">
        <f t="shared" ca="1" si="727"/>
        <v>1</v>
      </c>
      <c r="AR1593" s="161" t="str">
        <f t="shared" ca="1" si="722"/>
        <v/>
      </c>
      <c r="AS1593" s="161">
        <f t="shared" ca="1" si="723"/>
        <v>1</v>
      </c>
      <c r="AT1593" s="159" t="str">
        <f t="shared" ca="1" si="732"/>
        <v/>
      </c>
      <c r="AU1593" s="210">
        <f t="shared" ca="1" si="707"/>
        <v>14</v>
      </c>
      <c r="AV1593" s="209"/>
      <c r="AW1593" s="204">
        <f t="shared" si="724"/>
        <v>22170.44444444442</v>
      </c>
      <c r="AX1593" s="159"/>
      <c r="AZ1593" s="159"/>
      <c r="BM1593" s="207"/>
      <c r="BN1593" s="212"/>
      <c r="BP1593" s="209"/>
      <c r="BQ1593" s="211"/>
      <c r="BR1593" s="211"/>
      <c r="BS1593" s="211"/>
      <c r="BT1593" s="211"/>
      <c r="BU1593" s="211"/>
      <c r="BV1593" s="211"/>
      <c r="BW1593" s="211"/>
      <c r="BX1593" s="211"/>
      <c r="BY1593" s="211"/>
      <c r="BZ1593" s="211"/>
      <c r="CA1593" s="209"/>
      <c r="CB1593" s="224"/>
      <c r="CC1593" s="204"/>
      <c r="CD1593" s="204"/>
      <c r="CE1593" s="204"/>
      <c r="CF1593" s="211"/>
      <c r="CG1593" s="211"/>
      <c r="CI1593" s="209"/>
      <c r="CJ1593" s="209"/>
    </row>
    <row r="1594" spans="9:88">
      <c r="I1594" s="221">
        <f t="shared" si="728"/>
        <v>390</v>
      </c>
      <c r="J1594" s="159">
        <f>'v-t_chart'!C1591</f>
        <v>99.3</v>
      </c>
      <c r="K1594" s="204">
        <f t="shared" ca="1" si="706"/>
        <v>290.84969999999998</v>
      </c>
      <c r="L1594" s="205" t="b">
        <f>IF('Input&amp;Output'!$C$3=10,phase_chart!C1591,IF('Input&amp;Output'!$C$3=21,phase_chart!G1591,IF('Input&amp;Output'!$C$3=22,phase_chart!K1591,IF('Input&amp;Output'!$C$3=31,phase_chart!O1591,IF('Input&amp;Output'!$C$3=32,phase_chart!S1591,"")))))</f>
        <v>0</v>
      </c>
      <c r="M1594" s="206" t="b">
        <f>IF('Input&amp;Output'!$C$3=10,phase_chart!D1591,IF('Input&amp;Output'!$C$3=21,phase_chart!H1591,IF('Input&amp;Output'!$C$3=22,phase_chart!L1591,IF('Input&amp;Output'!$C$3=31,phase_chart!P1591,IF('Input&amp;Output'!$C$3=32,phase_chart!T1591,"")))))</f>
        <v>1</v>
      </c>
      <c r="N1594" s="205" t="b">
        <f>IF('Input&amp;Output'!$C$3=10,phase_chart!E1591,IF('Input&amp;Output'!$C$3=21,phase_chart!I1591,IF('Input&amp;Output'!$C$3=22,phase_chart!M1591,IF('Input&amp;Output'!$C$3=31,phase_chart!Q1591,IF('Input&amp;Output'!$C$3=32,phase_chart!U1591,"")))))</f>
        <v>0</v>
      </c>
      <c r="P1594" s="159">
        <f ca="1">IF(NOT($J1594=0),IF($J1594&lt;IF($P1593=0,0,VLOOKUP(P1593,tbL!$M$37:$Q$43,IF(L1594=TRUE,2,4))),IF($J1594&gt;=VLOOKUP(P1593,tbL!$M$37:$Q$43,IF(L1594=TRUE,3,5)),$P1593,IF(AND(L1593=TRUE,L1594=TRUE),$P1593,$P1593-1)),IF(AND(L1594=TRUE,J1594=VLOOKUP(P1593,tbL!$M$37:$Q$43,IF(L1594=TRUE,2,4))),P1593,IF($P1593+1&gt;$C$12,$C$12,$P1593+1))),0)</f>
        <v>1</v>
      </c>
      <c r="Q1594" s="159">
        <f t="shared" ca="1" si="708"/>
        <v>1</v>
      </c>
      <c r="R1594" s="207">
        <f t="shared" si="725"/>
        <v>0</v>
      </c>
      <c r="S1594" s="208"/>
      <c r="T1594" s="159">
        <f t="shared" si="726"/>
        <v>0</v>
      </c>
      <c r="U1594" s="209" t="str">
        <f ca="1">IF(AND(T1594=-1,N1594=TRUE),"*",IF(AND(U1593="*",N1594=TRUE),"*",IF(AND(AND(L1594=TRUE,U1593="*"),J1594&lt;VLOOKUP(V1593+1,tbL!$M$38:$O$43,3)),"*","")))</f>
        <v/>
      </c>
      <c r="V1594" s="204">
        <f t="shared" ca="1" si="709"/>
        <v>1</v>
      </c>
      <c r="Y1594" s="159" t="str">
        <f t="shared" ca="1" si="710"/>
        <v/>
      </c>
      <c r="Z1594" s="159" t="str">
        <f t="shared" si="711"/>
        <v/>
      </c>
      <c r="AA1594" s="159">
        <f t="shared" ca="1" si="731"/>
        <v>1</v>
      </c>
      <c r="AC1594" s="161" t="str">
        <f t="shared" ca="1" si="712"/>
        <v/>
      </c>
      <c r="AD1594" s="161">
        <f t="shared" ca="1" si="713"/>
        <v>1</v>
      </c>
      <c r="AE1594" s="161" t="str">
        <f t="shared" ca="1" si="733"/>
        <v/>
      </c>
      <c r="AF1594" s="161">
        <f t="shared" ca="1" si="714"/>
        <v>1</v>
      </c>
      <c r="AG1594" s="161" t="str">
        <f t="shared" ca="1" si="715"/>
        <v/>
      </c>
      <c r="AH1594" s="161">
        <f t="shared" ca="1" si="716"/>
        <v>1</v>
      </c>
      <c r="AI1594" s="161" t="str">
        <f t="shared" ca="1" si="717"/>
        <v/>
      </c>
      <c r="AJ1594" s="161">
        <f t="shared" ca="1" si="718"/>
        <v>1</v>
      </c>
      <c r="AL1594" s="161" t="str">
        <f t="shared" ca="1" si="719"/>
        <v/>
      </c>
      <c r="AM1594" s="161">
        <f t="shared" ca="1" si="730"/>
        <v>1</v>
      </c>
      <c r="AN1594" s="161" t="str">
        <f t="shared" ca="1" si="720"/>
        <v/>
      </c>
      <c r="AO1594" s="161">
        <f t="shared" ca="1" si="729"/>
        <v>1</v>
      </c>
      <c r="AP1594" s="161" t="str">
        <f t="shared" ca="1" si="721"/>
        <v/>
      </c>
      <c r="AQ1594" s="161">
        <f t="shared" ca="1" si="727"/>
        <v>1</v>
      </c>
      <c r="AR1594" s="161" t="str">
        <f t="shared" ca="1" si="722"/>
        <v/>
      </c>
      <c r="AS1594" s="161">
        <f t="shared" ca="1" si="723"/>
        <v>1</v>
      </c>
      <c r="AT1594" s="159" t="str">
        <f t="shared" ca="1" si="732"/>
        <v/>
      </c>
      <c r="AU1594" s="210">
        <f t="shared" ca="1" si="707"/>
        <v>14</v>
      </c>
      <c r="AV1594" s="209"/>
      <c r="AW1594" s="204">
        <f t="shared" si="724"/>
        <v>22198.027777777752</v>
      </c>
      <c r="AX1594" s="159"/>
      <c r="AZ1594" s="159"/>
      <c r="BM1594" s="207"/>
      <c r="BN1594" s="212"/>
      <c r="BP1594" s="209"/>
      <c r="BQ1594" s="211"/>
      <c r="BR1594" s="211"/>
      <c r="BS1594" s="211"/>
      <c r="BT1594" s="211"/>
      <c r="BU1594" s="211"/>
      <c r="BV1594" s="211"/>
      <c r="BW1594" s="211"/>
      <c r="BX1594" s="211"/>
      <c r="BY1594" s="211"/>
      <c r="BZ1594" s="211"/>
      <c r="CA1594" s="209"/>
      <c r="CB1594" s="224"/>
      <c r="CC1594" s="204"/>
      <c r="CD1594" s="204"/>
      <c r="CE1594" s="204"/>
      <c r="CF1594" s="211"/>
      <c r="CG1594" s="211"/>
      <c r="CI1594" s="209"/>
      <c r="CJ1594" s="209"/>
    </row>
    <row r="1595" spans="9:88">
      <c r="I1595" s="221">
        <f t="shared" si="728"/>
        <v>391</v>
      </c>
      <c r="J1595" s="159">
        <f>'v-t_chart'!C1592</f>
        <v>99.2</v>
      </c>
      <c r="K1595" s="204">
        <f t="shared" ref="K1595:K1658" ca="1" si="734">IF($J1595=0,0,VLOOKUP($Q1595,$B$5:$C$11,2)*$J1595)</f>
        <v>290.55680000000001</v>
      </c>
      <c r="L1595" s="205" t="b">
        <f>IF('Input&amp;Output'!$C$3=10,phase_chart!C1592,IF('Input&amp;Output'!$C$3=21,phase_chart!G1592,IF('Input&amp;Output'!$C$3=22,phase_chart!K1592,IF('Input&amp;Output'!$C$3=31,phase_chart!O1592,IF('Input&amp;Output'!$C$3=32,phase_chart!S1592,"")))))</f>
        <v>0</v>
      </c>
      <c r="M1595" s="206" t="b">
        <f>IF('Input&amp;Output'!$C$3=10,phase_chart!D1592,IF('Input&amp;Output'!$C$3=21,phase_chart!H1592,IF('Input&amp;Output'!$C$3=22,phase_chart!L1592,IF('Input&amp;Output'!$C$3=31,phase_chart!P1592,IF('Input&amp;Output'!$C$3=32,phase_chart!T1592,"")))))</f>
        <v>1</v>
      </c>
      <c r="N1595" s="205" t="b">
        <f>IF('Input&amp;Output'!$C$3=10,phase_chart!E1592,IF('Input&amp;Output'!$C$3=21,phase_chart!I1592,IF('Input&amp;Output'!$C$3=22,phase_chart!M1592,IF('Input&amp;Output'!$C$3=31,phase_chart!Q1592,IF('Input&amp;Output'!$C$3=32,phase_chart!U1592,"")))))</f>
        <v>0</v>
      </c>
      <c r="P1595" s="159">
        <f ca="1">IF(NOT($J1595=0),IF($J1595&lt;IF($P1594=0,0,VLOOKUP(P1594,tbL!$M$37:$Q$43,IF(L1595=TRUE,2,4))),IF($J1595&gt;=VLOOKUP(P1594,tbL!$M$37:$Q$43,IF(L1595=TRUE,3,5)),$P1594,IF(AND(L1594=TRUE,L1595=TRUE),$P1594,$P1594-1)),IF(AND(L1595=TRUE,J1595=VLOOKUP(P1594,tbL!$M$37:$Q$43,IF(L1595=TRUE,2,4))),P1594,IF($P1594+1&gt;$C$12,$C$12,$P1594+1))),0)</f>
        <v>1</v>
      </c>
      <c r="Q1595" s="159">
        <f t="shared" ca="1" si="708"/>
        <v>1</v>
      </c>
      <c r="R1595" s="207">
        <f t="shared" si="725"/>
        <v>0</v>
      </c>
      <c r="S1595" s="208"/>
      <c r="T1595" s="159">
        <f t="shared" si="726"/>
        <v>0</v>
      </c>
      <c r="U1595" s="209" t="str">
        <f ca="1">IF(AND(T1595=-1,N1595=TRUE),"*",IF(AND(U1594="*",N1595=TRUE),"*",IF(AND(AND(L1595=TRUE,U1594="*"),J1595&lt;VLOOKUP(V1594+1,tbL!$M$38:$O$43,3)),"*","")))</f>
        <v/>
      </c>
      <c r="V1595" s="204">
        <f t="shared" ca="1" si="709"/>
        <v>1</v>
      </c>
      <c r="Y1595" s="159" t="str">
        <f t="shared" ca="1" si="710"/>
        <v/>
      </c>
      <c r="Z1595" s="159" t="str">
        <f t="shared" si="711"/>
        <v/>
      </c>
      <c r="AA1595" s="159">
        <f t="shared" ca="1" si="731"/>
        <v>1</v>
      </c>
      <c r="AC1595" s="161" t="str">
        <f t="shared" ca="1" si="712"/>
        <v/>
      </c>
      <c r="AD1595" s="161">
        <f t="shared" ca="1" si="713"/>
        <v>1</v>
      </c>
      <c r="AE1595" s="161" t="str">
        <f t="shared" ca="1" si="733"/>
        <v/>
      </c>
      <c r="AF1595" s="161">
        <f t="shared" ca="1" si="714"/>
        <v>1</v>
      </c>
      <c r="AG1595" s="161" t="str">
        <f t="shared" ca="1" si="715"/>
        <v/>
      </c>
      <c r="AH1595" s="161">
        <f t="shared" ca="1" si="716"/>
        <v>1</v>
      </c>
      <c r="AI1595" s="161" t="str">
        <f t="shared" ca="1" si="717"/>
        <v/>
      </c>
      <c r="AJ1595" s="161">
        <f t="shared" ca="1" si="718"/>
        <v>1</v>
      </c>
      <c r="AL1595" s="161" t="str">
        <f t="shared" ca="1" si="719"/>
        <v/>
      </c>
      <c r="AM1595" s="161">
        <f t="shared" ca="1" si="730"/>
        <v>1</v>
      </c>
      <c r="AN1595" s="161" t="str">
        <f t="shared" ca="1" si="720"/>
        <v/>
      </c>
      <c r="AO1595" s="161">
        <f t="shared" ca="1" si="729"/>
        <v>1</v>
      </c>
      <c r="AP1595" s="161" t="str">
        <f t="shared" ca="1" si="721"/>
        <v/>
      </c>
      <c r="AQ1595" s="161">
        <f t="shared" ca="1" si="727"/>
        <v>1</v>
      </c>
      <c r="AR1595" s="161" t="str">
        <f t="shared" ca="1" si="722"/>
        <v/>
      </c>
      <c r="AS1595" s="161">
        <f t="shared" ca="1" si="723"/>
        <v>1</v>
      </c>
      <c r="AT1595" s="159" t="str">
        <f t="shared" ca="1" si="732"/>
        <v/>
      </c>
      <c r="AU1595" s="210">
        <f t="shared" ca="1" si="707"/>
        <v>14</v>
      </c>
      <c r="AV1595" s="209"/>
      <c r="AW1595" s="204">
        <f t="shared" si="724"/>
        <v>22225.583333333307</v>
      </c>
      <c r="AX1595" s="159"/>
      <c r="AZ1595" s="159"/>
      <c r="BM1595" s="207"/>
      <c r="BN1595" s="212"/>
      <c r="BP1595" s="209"/>
      <c r="BQ1595" s="211"/>
      <c r="BR1595" s="211"/>
      <c r="BS1595" s="211"/>
      <c r="BT1595" s="211"/>
      <c r="BU1595" s="211"/>
      <c r="BV1595" s="211"/>
      <c r="BW1595" s="211"/>
      <c r="BX1595" s="211"/>
      <c r="BY1595" s="211"/>
      <c r="BZ1595" s="211"/>
      <c r="CA1595" s="209"/>
      <c r="CB1595" s="224"/>
      <c r="CC1595" s="204"/>
      <c r="CD1595" s="204"/>
      <c r="CE1595" s="204"/>
      <c r="CF1595" s="211"/>
      <c r="CG1595" s="211"/>
      <c r="CI1595" s="209"/>
      <c r="CJ1595" s="209"/>
    </row>
    <row r="1596" spans="9:88">
      <c r="I1596" s="221">
        <f t="shared" si="728"/>
        <v>392</v>
      </c>
      <c r="J1596" s="159">
        <f>'v-t_chart'!C1593</f>
        <v>99.2</v>
      </c>
      <c r="K1596" s="204">
        <f t="shared" ca="1" si="734"/>
        <v>290.55680000000001</v>
      </c>
      <c r="L1596" s="205" t="b">
        <f>IF('Input&amp;Output'!$C$3=10,phase_chart!C1593,IF('Input&amp;Output'!$C$3=21,phase_chart!G1593,IF('Input&amp;Output'!$C$3=22,phase_chart!K1593,IF('Input&amp;Output'!$C$3=31,phase_chart!O1593,IF('Input&amp;Output'!$C$3=32,phase_chart!S1593,"")))))</f>
        <v>0</v>
      </c>
      <c r="M1596" s="206" t="b">
        <f>IF('Input&amp;Output'!$C$3=10,phase_chart!D1593,IF('Input&amp;Output'!$C$3=21,phase_chart!H1593,IF('Input&amp;Output'!$C$3=22,phase_chart!L1593,IF('Input&amp;Output'!$C$3=31,phase_chart!P1593,IF('Input&amp;Output'!$C$3=32,phase_chart!T1593,"")))))</f>
        <v>1</v>
      </c>
      <c r="N1596" s="205" t="b">
        <f>IF('Input&amp;Output'!$C$3=10,phase_chart!E1593,IF('Input&amp;Output'!$C$3=21,phase_chart!I1593,IF('Input&amp;Output'!$C$3=22,phase_chart!M1593,IF('Input&amp;Output'!$C$3=31,phase_chart!Q1593,IF('Input&amp;Output'!$C$3=32,phase_chart!U1593,"")))))</f>
        <v>0</v>
      </c>
      <c r="P1596" s="159">
        <f ca="1">IF(NOT($J1596=0),IF($J1596&lt;IF($P1595=0,0,VLOOKUP(P1595,tbL!$M$37:$Q$43,IF(L1596=TRUE,2,4))),IF($J1596&gt;=VLOOKUP(P1595,tbL!$M$37:$Q$43,IF(L1596=TRUE,3,5)),$P1595,IF(AND(L1595=TRUE,L1596=TRUE),$P1595,$P1595-1)),IF(AND(L1596=TRUE,J1596=VLOOKUP(P1595,tbL!$M$37:$Q$43,IF(L1596=TRUE,2,4))),P1595,IF($P1595+1&gt;$C$12,$C$12,$P1595+1))),0)</f>
        <v>1</v>
      </c>
      <c r="Q1596" s="159">
        <f t="shared" ca="1" si="708"/>
        <v>1</v>
      </c>
      <c r="R1596" s="207">
        <f t="shared" si="725"/>
        <v>0</v>
      </c>
      <c r="S1596" s="208"/>
      <c r="T1596" s="159">
        <f t="shared" si="726"/>
        <v>0</v>
      </c>
      <c r="U1596" s="209" t="str">
        <f ca="1">IF(AND(T1596=-1,N1596=TRUE),"*",IF(AND(U1595="*",N1596=TRUE),"*",IF(AND(AND(L1596=TRUE,U1595="*"),J1596&lt;VLOOKUP(V1595+1,tbL!$M$38:$O$43,3)),"*","")))</f>
        <v/>
      </c>
      <c r="V1596" s="204">
        <f t="shared" ca="1" si="709"/>
        <v>1</v>
      </c>
      <c r="Y1596" s="159" t="str">
        <f t="shared" ca="1" si="710"/>
        <v/>
      </c>
      <c r="Z1596" s="159" t="str">
        <f t="shared" si="711"/>
        <v/>
      </c>
      <c r="AA1596" s="159">
        <f t="shared" ca="1" si="731"/>
        <v>1</v>
      </c>
      <c r="AC1596" s="161" t="str">
        <f t="shared" ca="1" si="712"/>
        <v/>
      </c>
      <c r="AD1596" s="161">
        <f t="shared" ca="1" si="713"/>
        <v>1</v>
      </c>
      <c r="AE1596" s="161" t="str">
        <f t="shared" ca="1" si="733"/>
        <v/>
      </c>
      <c r="AF1596" s="161">
        <f t="shared" ca="1" si="714"/>
        <v>1</v>
      </c>
      <c r="AG1596" s="161" t="str">
        <f t="shared" ca="1" si="715"/>
        <v/>
      </c>
      <c r="AH1596" s="161">
        <f t="shared" ca="1" si="716"/>
        <v>1</v>
      </c>
      <c r="AI1596" s="161" t="str">
        <f t="shared" ca="1" si="717"/>
        <v/>
      </c>
      <c r="AJ1596" s="161">
        <f t="shared" ca="1" si="718"/>
        <v>1</v>
      </c>
      <c r="AL1596" s="161" t="str">
        <f t="shared" ca="1" si="719"/>
        <v/>
      </c>
      <c r="AM1596" s="161">
        <f t="shared" ca="1" si="730"/>
        <v>1</v>
      </c>
      <c r="AN1596" s="161" t="str">
        <f t="shared" ca="1" si="720"/>
        <v/>
      </c>
      <c r="AO1596" s="161">
        <f t="shared" ca="1" si="729"/>
        <v>1</v>
      </c>
      <c r="AP1596" s="161" t="str">
        <f t="shared" ca="1" si="721"/>
        <v/>
      </c>
      <c r="AQ1596" s="161">
        <f t="shared" ca="1" si="727"/>
        <v>1</v>
      </c>
      <c r="AR1596" s="161" t="str">
        <f t="shared" ca="1" si="722"/>
        <v/>
      </c>
      <c r="AS1596" s="161">
        <f t="shared" ca="1" si="723"/>
        <v>1</v>
      </c>
      <c r="AT1596" s="159" t="str">
        <f t="shared" ca="1" si="732"/>
        <v/>
      </c>
      <c r="AU1596" s="210">
        <f t="shared" ca="1" si="707"/>
        <v>14</v>
      </c>
      <c r="AV1596" s="209"/>
      <c r="AW1596" s="204">
        <f t="shared" si="724"/>
        <v>22253.138888888861</v>
      </c>
      <c r="AX1596" s="159"/>
      <c r="AZ1596" s="159"/>
      <c r="BM1596" s="207"/>
      <c r="BN1596" s="212"/>
      <c r="BP1596" s="209"/>
      <c r="BQ1596" s="211"/>
      <c r="BR1596" s="211"/>
      <c r="BS1596" s="211"/>
      <c r="BT1596" s="211"/>
      <c r="BU1596" s="211"/>
      <c r="BV1596" s="211"/>
      <c r="BW1596" s="211"/>
      <c r="BX1596" s="211"/>
      <c r="BY1596" s="211"/>
      <c r="BZ1596" s="211"/>
      <c r="CA1596" s="209"/>
      <c r="CB1596" s="224"/>
      <c r="CC1596" s="204"/>
      <c r="CD1596" s="204"/>
      <c r="CE1596" s="204"/>
      <c r="CF1596" s="211"/>
      <c r="CG1596" s="211"/>
      <c r="CI1596" s="209"/>
      <c r="CJ1596" s="209"/>
    </row>
    <row r="1597" spans="9:88">
      <c r="I1597" s="221">
        <f t="shared" si="728"/>
        <v>393</v>
      </c>
      <c r="J1597" s="159">
        <f>'v-t_chart'!C1594</f>
        <v>99.3</v>
      </c>
      <c r="K1597" s="204">
        <f t="shared" ca="1" si="734"/>
        <v>290.84969999999998</v>
      </c>
      <c r="L1597" s="205" t="b">
        <f>IF('Input&amp;Output'!$C$3=10,phase_chart!C1594,IF('Input&amp;Output'!$C$3=21,phase_chart!G1594,IF('Input&amp;Output'!$C$3=22,phase_chart!K1594,IF('Input&amp;Output'!$C$3=31,phase_chart!O1594,IF('Input&amp;Output'!$C$3=32,phase_chart!S1594,"")))))</f>
        <v>0</v>
      </c>
      <c r="M1597" s="206" t="b">
        <f>IF('Input&amp;Output'!$C$3=10,phase_chart!D1594,IF('Input&amp;Output'!$C$3=21,phase_chart!H1594,IF('Input&amp;Output'!$C$3=22,phase_chart!L1594,IF('Input&amp;Output'!$C$3=31,phase_chart!P1594,IF('Input&amp;Output'!$C$3=32,phase_chart!T1594,"")))))</f>
        <v>1</v>
      </c>
      <c r="N1597" s="205" t="b">
        <f>IF('Input&amp;Output'!$C$3=10,phase_chart!E1594,IF('Input&amp;Output'!$C$3=21,phase_chart!I1594,IF('Input&amp;Output'!$C$3=22,phase_chart!M1594,IF('Input&amp;Output'!$C$3=31,phase_chart!Q1594,IF('Input&amp;Output'!$C$3=32,phase_chart!U1594,"")))))</f>
        <v>0</v>
      </c>
      <c r="P1597" s="159">
        <f ca="1">IF(NOT($J1597=0),IF($J1597&lt;IF($P1596=0,0,VLOOKUP(P1596,tbL!$M$37:$Q$43,IF(L1597=TRUE,2,4))),IF($J1597&gt;=VLOOKUP(P1596,tbL!$M$37:$Q$43,IF(L1597=TRUE,3,5)),$P1596,IF(AND(L1596=TRUE,L1597=TRUE),$P1596,$P1596-1)),IF(AND(L1597=TRUE,J1597=VLOOKUP(P1596,tbL!$M$37:$Q$43,IF(L1597=TRUE,2,4))),P1596,IF($P1596+1&gt;$C$12,$C$12,$P1596+1))),0)</f>
        <v>1</v>
      </c>
      <c r="Q1597" s="159">
        <f t="shared" ca="1" si="708"/>
        <v>1</v>
      </c>
      <c r="R1597" s="207">
        <f t="shared" si="725"/>
        <v>0</v>
      </c>
      <c r="S1597" s="208"/>
      <c r="T1597" s="159">
        <f t="shared" si="726"/>
        <v>0</v>
      </c>
      <c r="U1597" s="209" t="str">
        <f ca="1">IF(AND(T1597=-1,N1597=TRUE),"*",IF(AND(U1596="*",N1597=TRUE),"*",IF(AND(AND(L1597=TRUE,U1596="*"),J1597&lt;VLOOKUP(V1596+1,tbL!$M$38:$O$43,3)),"*","")))</f>
        <v/>
      </c>
      <c r="V1597" s="204">
        <f t="shared" ca="1" si="709"/>
        <v>1</v>
      </c>
      <c r="Y1597" s="159" t="str">
        <f t="shared" ca="1" si="710"/>
        <v/>
      </c>
      <c r="Z1597" s="159" t="str">
        <f t="shared" si="711"/>
        <v/>
      </c>
      <c r="AA1597" s="159">
        <f t="shared" ca="1" si="731"/>
        <v>1</v>
      </c>
      <c r="AC1597" s="161" t="str">
        <f t="shared" ca="1" si="712"/>
        <v/>
      </c>
      <c r="AD1597" s="161">
        <f t="shared" ca="1" si="713"/>
        <v>1</v>
      </c>
      <c r="AE1597" s="161" t="str">
        <f t="shared" ca="1" si="733"/>
        <v/>
      </c>
      <c r="AF1597" s="161">
        <f t="shared" ca="1" si="714"/>
        <v>1</v>
      </c>
      <c r="AG1597" s="161" t="str">
        <f t="shared" ca="1" si="715"/>
        <v/>
      </c>
      <c r="AH1597" s="161">
        <f t="shared" ca="1" si="716"/>
        <v>1</v>
      </c>
      <c r="AI1597" s="161" t="str">
        <f t="shared" ca="1" si="717"/>
        <v/>
      </c>
      <c r="AJ1597" s="161">
        <f t="shared" ca="1" si="718"/>
        <v>1</v>
      </c>
      <c r="AL1597" s="161" t="str">
        <f t="shared" ca="1" si="719"/>
        <v/>
      </c>
      <c r="AM1597" s="161">
        <f t="shared" ca="1" si="730"/>
        <v>1</v>
      </c>
      <c r="AN1597" s="161" t="str">
        <f t="shared" ca="1" si="720"/>
        <v/>
      </c>
      <c r="AO1597" s="161">
        <f t="shared" ca="1" si="729"/>
        <v>1</v>
      </c>
      <c r="AP1597" s="161" t="str">
        <f t="shared" ca="1" si="721"/>
        <v/>
      </c>
      <c r="AQ1597" s="161">
        <f t="shared" ca="1" si="727"/>
        <v>1</v>
      </c>
      <c r="AR1597" s="161" t="str">
        <f t="shared" ca="1" si="722"/>
        <v/>
      </c>
      <c r="AS1597" s="161">
        <f t="shared" ca="1" si="723"/>
        <v>1</v>
      </c>
      <c r="AT1597" s="159" t="str">
        <f t="shared" ca="1" si="732"/>
        <v/>
      </c>
      <c r="AU1597" s="210">
        <f t="shared" ca="1" si="707"/>
        <v>14</v>
      </c>
      <c r="AV1597" s="209"/>
      <c r="AW1597" s="204">
        <f t="shared" si="724"/>
        <v>22280.722222222194</v>
      </c>
      <c r="AX1597" s="159"/>
      <c r="AZ1597" s="159"/>
      <c r="BM1597" s="207"/>
      <c r="BN1597" s="212"/>
      <c r="BP1597" s="209"/>
      <c r="BQ1597" s="211"/>
      <c r="BR1597" s="211"/>
      <c r="BS1597" s="211"/>
      <c r="BT1597" s="211"/>
      <c r="BU1597" s="211"/>
      <c r="BV1597" s="211"/>
      <c r="BW1597" s="211"/>
      <c r="BX1597" s="211"/>
      <c r="BY1597" s="211"/>
      <c r="BZ1597" s="211"/>
      <c r="CA1597" s="209"/>
      <c r="CB1597" s="224"/>
      <c r="CC1597" s="204"/>
      <c r="CD1597" s="204"/>
      <c r="CE1597" s="204"/>
      <c r="CF1597" s="211"/>
      <c r="CG1597" s="211"/>
      <c r="CI1597" s="209"/>
      <c r="CJ1597" s="209"/>
    </row>
    <row r="1598" spans="9:88">
      <c r="I1598" s="221">
        <f t="shared" si="728"/>
        <v>394</v>
      </c>
      <c r="J1598" s="159">
        <f>'v-t_chart'!C1595</f>
        <v>99.5</v>
      </c>
      <c r="K1598" s="204">
        <f t="shared" ca="1" si="734"/>
        <v>291.43549999999999</v>
      </c>
      <c r="L1598" s="205" t="b">
        <f>IF('Input&amp;Output'!$C$3=10,phase_chart!C1595,IF('Input&amp;Output'!$C$3=21,phase_chart!G1595,IF('Input&amp;Output'!$C$3=22,phase_chart!K1595,IF('Input&amp;Output'!$C$3=31,phase_chart!O1595,IF('Input&amp;Output'!$C$3=32,phase_chart!S1595,"")))))</f>
        <v>0</v>
      </c>
      <c r="M1598" s="206" t="b">
        <f>IF('Input&amp;Output'!$C$3=10,phase_chart!D1595,IF('Input&amp;Output'!$C$3=21,phase_chart!H1595,IF('Input&amp;Output'!$C$3=22,phase_chart!L1595,IF('Input&amp;Output'!$C$3=31,phase_chart!P1595,IF('Input&amp;Output'!$C$3=32,phase_chart!T1595,"")))))</f>
        <v>1</v>
      </c>
      <c r="N1598" s="205" t="b">
        <f>IF('Input&amp;Output'!$C$3=10,phase_chart!E1595,IF('Input&amp;Output'!$C$3=21,phase_chart!I1595,IF('Input&amp;Output'!$C$3=22,phase_chart!M1595,IF('Input&amp;Output'!$C$3=31,phase_chart!Q1595,IF('Input&amp;Output'!$C$3=32,phase_chart!U1595,"")))))</f>
        <v>0</v>
      </c>
      <c r="P1598" s="159">
        <f ca="1">IF(NOT($J1598=0),IF($J1598&lt;IF($P1597=0,0,VLOOKUP(P1597,tbL!$M$37:$Q$43,IF(L1598=TRUE,2,4))),IF($J1598&gt;=VLOOKUP(P1597,tbL!$M$37:$Q$43,IF(L1598=TRUE,3,5)),$P1597,IF(AND(L1597=TRUE,L1598=TRUE),$P1597,$P1597-1)),IF(AND(L1598=TRUE,J1598=VLOOKUP(P1597,tbL!$M$37:$Q$43,IF(L1598=TRUE,2,4))),P1597,IF($P1597+1&gt;$C$12,$C$12,$P1597+1))),0)</f>
        <v>1</v>
      </c>
      <c r="Q1598" s="159">
        <f t="shared" ca="1" si="708"/>
        <v>1</v>
      </c>
      <c r="R1598" s="207">
        <f t="shared" si="725"/>
        <v>0</v>
      </c>
      <c r="S1598" s="208"/>
      <c r="T1598" s="159">
        <f t="shared" si="726"/>
        <v>0</v>
      </c>
      <c r="U1598" s="209" t="str">
        <f ca="1">IF(AND(T1598=-1,N1598=TRUE),"*",IF(AND(U1597="*",N1598=TRUE),"*",IF(AND(AND(L1598=TRUE,U1597="*"),J1598&lt;VLOOKUP(V1597+1,tbL!$M$38:$O$43,3)),"*","")))</f>
        <v/>
      </c>
      <c r="V1598" s="204">
        <f t="shared" ca="1" si="709"/>
        <v>1</v>
      </c>
      <c r="Y1598" s="159" t="str">
        <f t="shared" ca="1" si="710"/>
        <v/>
      </c>
      <c r="Z1598" s="159" t="str">
        <f t="shared" si="711"/>
        <v/>
      </c>
      <c r="AA1598" s="159">
        <f t="shared" ca="1" si="731"/>
        <v>1</v>
      </c>
      <c r="AC1598" s="161" t="str">
        <f t="shared" ca="1" si="712"/>
        <v/>
      </c>
      <c r="AD1598" s="161">
        <f t="shared" ca="1" si="713"/>
        <v>1</v>
      </c>
      <c r="AE1598" s="161" t="str">
        <f t="shared" ca="1" si="733"/>
        <v/>
      </c>
      <c r="AF1598" s="161">
        <f t="shared" ca="1" si="714"/>
        <v>1</v>
      </c>
      <c r="AG1598" s="161" t="str">
        <f t="shared" ca="1" si="715"/>
        <v/>
      </c>
      <c r="AH1598" s="161">
        <f t="shared" ca="1" si="716"/>
        <v>1</v>
      </c>
      <c r="AI1598" s="161" t="str">
        <f t="shared" ca="1" si="717"/>
        <v/>
      </c>
      <c r="AJ1598" s="161">
        <f t="shared" ca="1" si="718"/>
        <v>1</v>
      </c>
      <c r="AL1598" s="161" t="str">
        <f t="shared" ca="1" si="719"/>
        <v/>
      </c>
      <c r="AM1598" s="161">
        <f t="shared" ca="1" si="730"/>
        <v>1</v>
      </c>
      <c r="AN1598" s="161" t="str">
        <f t="shared" ca="1" si="720"/>
        <v/>
      </c>
      <c r="AO1598" s="161">
        <f t="shared" ca="1" si="729"/>
        <v>1</v>
      </c>
      <c r="AP1598" s="161" t="str">
        <f t="shared" ca="1" si="721"/>
        <v/>
      </c>
      <c r="AQ1598" s="161">
        <f t="shared" ca="1" si="727"/>
        <v>1</v>
      </c>
      <c r="AR1598" s="161" t="str">
        <f t="shared" ca="1" si="722"/>
        <v/>
      </c>
      <c r="AS1598" s="161">
        <f t="shared" ca="1" si="723"/>
        <v>1</v>
      </c>
      <c r="AT1598" s="159" t="str">
        <f t="shared" ca="1" si="732"/>
        <v/>
      </c>
      <c r="AU1598" s="210">
        <f t="shared" ca="1" si="707"/>
        <v>14</v>
      </c>
      <c r="AV1598" s="209"/>
      <c r="AW1598" s="204">
        <f t="shared" si="724"/>
        <v>22308.361111111084</v>
      </c>
      <c r="AX1598" s="159"/>
      <c r="AZ1598" s="159"/>
      <c r="BM1598" s="207"/>
      <c r="BN1598" s="212"/>
      <c r="BP1598" s="209"/>
      <c r="BQ1598" s="211"/>
      <c r="BR1598" s="211"/>
      <c r="BS1598" s="211"/>
      <c r="BT1598" s="211"/>
      <c r="BU1598" s="211"/>
      <c r="BV1598" s="211"/>
      <c r="BW1598" s="211"/>
      <c r="BX1598" s="211"/>
      <c r="BY1598" s="211"/>
      <c r="BZ1598" s="211"/>
      <c r="CA1598" s="209"/>
      <c r="CB1598" s="224"/>
      <c r="CC1598" s="204"/>
      <c r="CD1598" s="204"/>
      <c r="CE1598" s="204"/>
      <c r="CF1598" s="211"/>
      <c r="CG1598" s="211"/>
      <c r="CI1598" s="209"/>
      <c r="CJ1598" s="209"/>
    </row>
    <row r="1599" spans="9:88">
      <c r="I1599" s="221">
        <f t="shared" si="728"/>
        <v>395</v>
      </c>
      <c r="J1599" s="159">
        <f>'v-t_chart'!C1596</f>
        <v>99.9</v>
      </c>
      <c r="K1599" s="204">
        <f t="shared" ca="1" si="734"/>
        <v>292.6071</v>
      </c>
      <c r="L1599" s="205" t="b">
        <f>IF('Input&amp;Output'!$C$3=10,phase_chart!C1596,IF('Input&amp;Output'!$C$3=21,phase_chart!G1596,IF('Input&amp;Output'!$C$3=22,phase_chart!K1596,IF('Input&amp;Output'!$C$3=31,phase_chart!O1596,IF('Input&amp;Output'!$C$3=32,phase_chart!S1596,"")))))</f>
        <v>0</v>
      </c>
      <c r="M1599" s="206" t="b">
        <f>IF('Input&amp;Output'!$C$3=10,phase_chart!D1596,IF('Input&amp;Output'!$C$3=21,phase_chart!H1596,IF('Input&amp;Output'!$C$3=22,phase_chart!L1596,IF('Input&amp;Output'!$C$3=31,phase_chart!P1596,IF('Input&amp;Output'!$C$3=32,phase_chart!T1596,"")))))</f>
        <v>1</v>
      </c>
      <c r="N1599" s="205" t="b">
        <f>IF('Input&amp;Output'!$C$3=10,phase_chart!E1596,IF('Input&amp;Output'!$C$3=21,phase_chart!I1596,IF('Input&amp;Output'!$C$3=22,phase_chart!M1596,IF('Input&amp;Output'!$C$3=31,phase_chart!Q1596,IF('Input&amp;Output'!$C$3=32,phase_chart!U1596,"")))))</f>
        <v>0</v>
      </c>
      <c r="P1599" s="159">
        <f ca="1">IF(NOT($J1599=0),IF($J1599&lt;IF($P1598=0,0,VLOOKUP(P1598,tbL!$M$37:$Q$43,IF(L1599=TRUE,2,4))),IF($J1599&gt;=VLOOKUP(P1598,tbL!$M$37:$Q$43,IF(L1599=TRUE,3,5)),$P1598,IF(AND(L1598=TRUE,L1599=TRUE),$P1598,$P1598-1)),IF(AND(L1599=TRUE,J1599=VLOOKUP(P1598,tbL!$M$37:$Q$43,IF(L1599=TRUE,2,4))),P1598,IF($P1598+1&gt;$C$12,$C$12,$P1598+1))),0)</f>
        <v>1</v>
      </c>
      <c r="Q1599" s="159">
        <f t="shared" ca="1" si="708"/>
        <v>1</v>
      </c>
      <c r="R1599" s="207">
        <f t="shared" si="725"/>
        <v>0</v>
      </c>
      <c r="S1599" s="208"/>
      <c r="T1599" s="159">
        <f t="shared" si="726"/>
        <v>0</v>
      </c>
      <c r="U1599" s="209" t="str">
        <f ca="1">IF(AND(T1599=-1,N1599=TRUE),"*",IF(AND(U1598="*",N1599=TRUE),"*",IF(AND(AND(L1599=TRUE,U1598="*"),J1599&lt;VLOOKUP(V1598+1,tbL!$M$38:$O$43,3)),"*","")))</f>
        <v/>
      </c>
      <c r="V1599" s="204">
        <f t="shared" ca="1" si="709"/>
        <v>1</v>
      </c>
      <c r="Y1599" s="159" t="str">
        <f t="shared" ca="1" si="710"/>
        <v/>
      </c>
      <c r="Z1599" s="159" t="str">
        <f t="shared" si="711"/>
        <v/>
      </c>
      <c r="AA1599" s="159">
        <f t="shared" ca="1" si="731"/>
        <v>1</v>
      </c>
      <c r="AC1599" s="161" t="str">
        <f t="shared" ca="1" si="712"/>
        <v/>
      </c>
      <c r="AD1599" s="161">
        <f t="shared" ca="1" si="713"/>
        <v>1</v>
      </c>
      <c r="AE1599" s="161" t="str">
        <f t="shared" ca="1" si="733"/>
        <v/>
      </c>
      <c r="AF1599" s="161">
        <f t="shared" ca="1" si="714"/>
        <v>1</v>
      </c>
      <c r="AG1599" s="161" t="str">
        <f t="shared" ca="1" si="715"/>
        <v/>
      </c>
      <c r="AH1599" s="161">
        <f t="shared" ca="1" si="716"/>
        <v>1</v>
      </c>
      <c r="AI1599" s="161" t="str">
        <f t="shared" ca="1" si="717"/>
        <v/>
      </c>
      <c r="AJ1599" s="161">
        <f t="shared" ca="1" si="718"/>
        <v>1</v>
      </c>
      <c r="AL1599" s="161" t="str">
        <f t="shared" ca="1" si="719"/>
        <v/>
      </c>
      <c r="AM1599" s="161">
        <f t="shared" ca="1" si="730"/>
        <v>1</v>
      </c>
      <c r="AN1599" s="161" t="str">
        <f t="shared" ca="1" si="720"/>
        <v/>
      </c>
      <c r="AO1599" s="161">
        <f t="shared" ca="1" si="729"/>
        <v>1</v>
      </c>
      <c r="AP1599" s="161" t="str">
        <f t="shared" ca="1" si="721"/>
        <v/>
      </c>
      <c r="AQ1599" s="161">
        <f t="shared" ca="1" si="727"/>
        <v>1</v>
      </c>
      <c r="AR1599" s="161" t="str">
        <f t="shared" ca="1" si="722"/>
        <v/>
      </c>
      <c r="AS1599" s="161">
        <f t="shared" ca="1" si="723"/>
        <v>1</v>
      </c>
      <c r="AT1599" s="159" t="str">
        <f t="shared" ca="1" si="732"/>
        <v/>
      </c>
      <c r="AU1599" s="210">
        <f t="shared" ca="1" si="707"/>
        <v>14</v>
      </c>
      <c r="AV1599" s="209"/>
      <c r="AW1599" s="204">
        <f t="shared" si="724"/>
        <v>22336.111111111084</v>
      </c>
      <c r="AX1599" s="159"/>
      <c r="AZ1599" s="159"/>
      <c r="BM1599" s="207"/>
      <c r="BN1599" s="212"/>
      <c r="BP1599" s="209"/>
      <c r="BQ1599" s="211"/>
      <c r="BR1599" s="211"/>
      <c r="BS1599" s="211"/>
      <c r="BT1599" s="211"/>
      <c r="BU1599" s="211"/>
      <c r="BV1599" s="211"/>
      <c r="BW1599" s="211"/>
      <c r="BX1599" s="211"/>
      <c r="BY1599" s="211"/>
      <c r="BZ1599" s="211"/>
      <c r="CA1599" s="209"/>
      <c r="CB1599" s="224"/>
      <c r="CC1599" s="204"/>
      <c r="CD1599" s="204"/>
      <c r="CE1599" s="204"/>
      <c r="CF1599" s="211"/>
      <c r="CG1599" s="211"/>
      <c r="CI1599" s="209"/>
      <c r="CJ1599" s="209"/>
    </row>
    <row r="1600" spans="9:88">
      <c r="I1600" s="221">
        <f t="shared" si="728"/>
        <v>396</v>
      </c>
      <c r="J1600" s="159">
        <f>'v-t_chart'!C1597</f>
        <v>100.3</v>
      </c>
      <c r="K1600" s="204">
        <f t="shared" ca="1" si="734"/>
        <v>293.77869999999996</v>
      </c>
      <c r="L1600" s="205" t="b">
        <f>IF('Input&amp;Output'!$C$3=10,phase_chart!C1597,IF('Input&amp;Output'!$C$3=21,phase_chart!G1597,IF('Input&amp;Output'!$C$3=22,phase_chart!K1597,IF('Input&amp;Output'!$C$3=31,phase_chart!O1597,IF('Input&amp;Output'!$C$3=32,phase_chart!S1597,"")))))</f>
        <v>0</v>
      </c>
      <c r="M1600" s="206" t="b">
        <f>IF('Input&amp;Output'!$C$3=10,phase_chart!D1597,IF('Input&amp;Output'!$C$3=21,phase_chart!H1597,IF('Input&amp;Output'!$C$3=22,phase_chart!L1597,IF('Input&amp;Output'!$C$3=31,phase_chart!P1597,IF('Input&amp;Output'!$C$3=32,phase_chart!T1597,"")))))</f>
        <v>1</v>
      </c>
      <c r="N1600" s="205" t="b">
        <f>IF('Input&amp;Output'!$C$3=10,phase_chart!E1597,IF('Input&amp;Output'!$C$3=21,phase_chart!I1597,IF('Input&amp;Output'!$C$3=22,phase_chart!M1597,IF('Input&amp;Output'!$C$3=31,phase_chart!Q1597,IF('Input&amp;Output'!$C$3=32,phase_chart!U1597,"")))))</f>
        <v>0</v>
      </c>
      <c r="P1600" s="159">
        <f ca="1">IF(NOT($J1600=0),IF($J1600&lt;IF($P1599=0,0,VLOOKUP(P1599,tbL!$M$37:$Q$43,IF(L1600=TRUE,2,4))),IF($J1600&gt;=VLOOKUP(P1599,tbL!$M$37:$Q$43,IF(L1600=TRUE,3,5)),$P1599,IF(AND(L1599=TRUE,L1600=TRUE),$P1599,$P1599-1)),IF(AND(L1600=TRUE,J1600=VLOOKUP(P1599,tbL!$M$37:$Q$43,IF(L1600=TRUE,2,4))),P1599,IF($P1599+1&gt;$C$12,$C$12,$P1599+1))),0)</f>
        <v>1</v>
      </c>
      <c r="Q1600" s="159">
        <f t="shared" ca="1" si="708"/>
        <v>1</v>
      </c>
      <c r="R1600" s="207">
        <f t="shared" si="725"/>
        <v>0</v>
      </c>
      <c r="S1600" s="208"/>
      <c r="T1600" s="159">
        <f t="shared" si="726"/>
        <v>0</v>
      </c>
      <c r="U1600" s="209" t="str">
        <f ca="1">IF(AND(T1600=-1,N1600=TRUE),"*",IF(AND(U1599="*",N1600=TRUE),"*",IF(AND(AND(L1600=TRUE,U1599="*"),J1600&lt;VLOOKUP(V1599+1,tbL!$M$38:$O$43,3)),"*","")))</f>
        <v/>
      </c>
      <c r="V1600" s="204">
        <f t="shared" ca="1" si="709"/>
        <v>1</v>
      </c>
      <c r="Y1600" s="159" t="str">
        <f t="shared" ca="1" si="710"/>
        <v/>
      </c>
      <c r="Z1600" s="159" t="str">
        <f t="shared" si="711"/>
        <v/>
      </c>
      <c r="AA1600" s="159">
        <f t="shared" ca="1" si="731"/>
        <v>1</v>
      </c>
      <c r="AC1600" s="161" t="str">
        <f t="shared" ca="1" si="712"/>
        <v/>
      </c>
      <c r="AD1600" s="161">
        <f t="shared" ca="1" si="713"/>
        <v>1</v>
      </c>
      <c r="AE1600" s="161" t="str">
        <f t="shared" ca="1" si="733"/>
        <v/>
      </c>
      <c r="AF1600" s="161">
        <f t="shared" ca="1" si="714"/>
        <v>1</v>
      </c>
      <c r="AG1600" s="161" t="str">
        <f t="shared" ca="1" si="715"/>
        <v/>
      </c>
      <c r="AH1600" s="161">
        <f t="shared" ca="1" si="716"/>
        <v>1</v>
      </c>
      <c r="AI1600" s="161" t="str">
        <f t="shared" ca="1" si="717"/>
        <v/>
      </c>
      <c r="AJ1600" s="161">
        <f t="shared" ca="1" si="718"/>
        <v>1</v>
      </c>
      <c r="AL1600" s="161" t="str">
        <f t="shared" ca="1" si="719"/>
        <v/>
      </c>
      <c r="AM1600" s="161">
        <f t="shared" ca="1" si="730"/>
        <v>1</v>
      </c>
      <c r="AN1600" s="161" t="str">
        <f t="shared" ca="1" si="720"/>
        <v/>
      </c>
      <c r="AO1600" s="161">
        <f t="shared" ca="1" si="729"/>
        <v>1</v>
      </c>
      <c r="AP1600" s="161" t="str">
        <f t="shared" ca="1" si="721"/>
        <v/>
      </c>
      <c r="AQ1600" s="161">
        <f t="shared" ca="1" si="727"/>
        <v>1</v>
      </c>
      <c r="AR1600" s="161" t="str">
        <f t="shared" ca="1" si="722"/>
        <v/>
      </c>
      <c r="AS1600" s="161">
        <f t="shared" ca="1" si="723"/>
        <v>1</v>
      </c>
      <c r="AT1600" s="159" t="str">
        <f t="shared" ca="1" si="732"/>
        <v/>
      </c>
      <c r="AU1600" s="210">
        <f t="shared" ca="1" si="707"/>
        <v>14</v>
      </c>
      <c r="AV1600" s="209"/>
      <c r="AW1600" s="204">
        <f t="shared" si="724"/>
        <v>22363.972222222194</v>
      </c>
      <c r="AX1600" s="159"/>
      <c r="AZ1600" s="159"/>
      <c r="BM1600" s="207"/>
      <c r="BN1600" s="212"/>
      <c r="BP1600" s="209"/>
      <c r="BQ1600" s="211"/>
      <c r="BR1600" s="211"/>
      <c r="BS1600" s="211"/>
      <c r="BT1600" s="211"/>
      <c r="BU1600" s="211"/>
      <c r="BV1600" s="211"/>
      <c r="BW1600" s="211"/>
      <c r="BX1600" s="211"/>
      <c r="BY1600" s="211"/>
      <c r="BZ1600" s="211"/>
      <c r="CA1600" s="209"/>
      <c r="CB1600" s="224"/>
      <c r="CC1600" s="204"/>
      <c r="CD1600" s="204"/>
      <c r="CE1600" s="204"/>
      <c r="CF1600" s="211"/>
      <c r="CG1600" s="211"/>
      <c r="CI1600" s="209"/>
      <c r="CJ1600" s="209"/>
    </row>
    <row r="1601" spans="9:88">
      <c r="I1601" s="221">
        <f t="shared" si="728"/>
        <v>397</v>
      </c>
      <c r="J1601" s="159">
        <f>'v-t_chart'!C1598</f>
        <v>100.6</v>
      </c>
      <c r="K1601" s="204">
        <f t="shared" ca="1" si="734"/>
        <v>294.65739999999994</v>
      </c>
      <c r="L1601" s="205" t="b">
        <f>IF('Input&amp;Output'!$C$3=10,phase_chart!C1598,IF('Input&amp;Output'!$C$3=21,phase_chart!G1598,IF('Input&amp;Output'!$C$3=22,phase_chart!K1598,IF('Input&amp;Output'!$C$3=31,phase_chart!O1598,IF('Input&amp;Output'!$C$3=32,phase_chart!S1598,"")))))</f>
        <v>0</v>
      </c>
      <c r="M1601" s="206" t="b">
        <f>IF('Input&amp;Output'!$C$3=10,phase_chart!D1598,IF('Input&amp;Output'!$C$3=21,phase_chart!H1598,IF('Input&amp;Output'!$C$3=22,phase_chart!L1598,IF('Input&amp;Output'!$C$3=31,phase_chart!P1598,IF('Input&amp;Output'!$C$3=32,phase_chart!T1598,"")))))</f>
        <v>1</v>
      </c>
      <c r="N1601" s="205" t="b">
        <f>IF('Input&amp;Output'!$C$3=10,phase_chart!E1598,IF('Input&amp;Output'!$C$3=21,phase_chart!I1598,IF('Input&amp;Output'!$C$3=22,phase_chart!M1598,IF('Input&amp;Output'!$C$3=31,phase_chart!Q1598,IF('Input&amp;Output'!$C$3=32,phase_chart!U1598,"")))))</f>
        <v>0</v>
      </c>
      <c r="P1601" s="159">
        <f ca="1">IF(NOT($J1601=0),IF($J1601&lt;IF($P1600=0,0,VLOOKUP(P1600,tbL!$M$37:$Q$43,IF(L1601=TRUE,2,4))),IF($J1601&gt;=VLOOKUP(P1600,tbL!$M$37:$Q$43,IF(L1601=TRUE,3,5)),$P1600,IF(AND(L1600=TRUE,L1601=TRUE),$P1600,$P1600-1)),IF(AND(L1601=TRUE,J1601=VLOOKUP(P1600,tbL!$M$37:$Q$43,IF(L1601=TRUE,2,4))),P1600,IF($P1600+1&gt;$C$12,$C$12,$P1600+1))),0)</f>
        <v>1</v>
      </c>
      <c r="Q1601" s="159">
        <f t="shared" ca="1" si="708"/>
        <v>1</v>
      </c>
      <c r="R1601" s="207">
        <f t="shared" si="725"/>
        <v>0</v>
      </c>
      <c r="S1601" s="208"/>
      <c r="T1601" s="159">
        <f t="shared" si="726"/>
        <v>0</v>
      </c>
      <c r="U1601" s="209" t="str">
        <f ca="1">IF(AND(T1601=-1,N1601=TRUE),"*",IF(AND(U1600="*",N1601=TRUE),"*",IF(AND(AND(L1601=TRUE,U1600="*"),J1601&lt;VLOOKUP(V1600+1,tbL!$M$38:$O$43,3)),"*","")))</f>
        <v/>
      </c>
      <c r="V1601" s="204">
        <f t="shared" ca="1" si="709"/>
        <v>1</v>
      </c>
      <c r="Y1601" s="159" t="str">
        <f t="shared" ca="1" si="710"/>
        <v/>
      </c>
      <c r="Z1601" s="159" t="str">
        <f t="shared" si="711"/>
        <v/>
      </c>
      <c r="AA1601" s="159">
        <f t="shared" ca="1" si="731"/>
        <v>1</v>
      </c>
      <c r="AC1601" s="161" t="str">
        <f t="shared" ca="1" si="712"/>
        <v/>
      </c>
      <c r="AD1601" s="161">
        <f t="shared" ca="1" si="713"/>
        <v>1</v>
      </c>
      <c r="AE1601" s="161" t="str">
        <f t="shared" ca="1" si="733"/>
        <v/>
      </c>
      <c r="AF1601" s="161">
        <f t="shared" ca="1" si="714"/>
        <v>1</v>
      </c>
      <c r="AG1601" s="161" t="str">
        <f t="shared" ca="1" si="715"/>
        <v/>
      </c>
      <c r="AH1601" s="161">
        <f t="shared" ca="1" si="716"/>
        <v>1</v>
      </c>
      <c r="AI1601" s="161" t="str">
        <f t="shared" ca="1" si="717"/>
        <v/>
      </c>
      <c r="AJ1601" s="161">
        <f t="shared" ca="1" si="718"/>
        <v>1</v>
      </c>
      <c r="AL1601" s="161" t="str">
        <f t="shared" ca="1" si="719"/>
        <v/>
      </c>
      <c r="AM1601" s="161">
        <f t="shared" ca="1" si="730"/>
        <v>1</v>
      </c>
      <c r="AN1601" s="161" t="str">
        <f t="shared" ca="1" si="720"/>
        <v/>
      </c>
      <c r="AO1601" s="161">
        <f t="shared" ca="1" si="729"/>
        <v>1</v>
      </c>
      <c r="AP1601" s="161" t="str">
        <f t="shared" ca="1" si="721"/>
        <v/>
      </c>
      <c r="AQ1601" s="161">
        <f t="shared" ca="1" si="727"/>
        <v>1</v>
      </c>
      <c r="AR1601" s="161" t="str">
        <f t="shared" ca="1" si="722"/>
        <v/>
      </c>
      <c r="AS1601" s="161">
        <f t="shared" ca="1" si="723"/>
        <v>1</v>
      </c>
      <c r="AT1601" s="159" t="str">
        <f t="shared" ca="1" si="732"/>
        <v/>
      </c>
      <c r="AU1601" s="210">
        <f t="shared" ca="1" si="707"/>
        <v>14</v>
      </c>
      <c r="AV1601" s="209"/>
      <c r="AW1601" s="204">
        <f t="shared" si="724"/>
        <v>22391.916666666639</v>
      </c>
      <c r="AX1601" s="159"/>
      <c r="AZ1601" s="159"/>
      <c r="BM1601" s="207"/>
      <c r="BN1601" s="212"/>
      <c r="BP1601" s="209"/>
      <c r="BQ1601" s="211"/>
      <c r="BR1601" s="211"/>
      <c r="BS1601" s="211"/>
      <c r="BT1601" s="211"/>
      <c r="BU1601" s="211"/>
      <c r="BV1601" s="211"/>
      <c r="BW1601" s="211"/>
      <c r="BX1601" s="211"/>
      <c r="BY1601" s="211"/>
      <c r="BZ1601" s="211"/>
      <c r="CA1601" s="209"/>
      <c r="CB1601" s="224"/>
      <c r="CC1601" s="204"/>
      <c r="CD1601" s="204"/>
      <c r="CE1601" s="204"/>
      <c r="CF1601" s="211"/>
      <c r="CG1601" s="211"/>
      <c r="CI1601" s="209"/>
      <c r="CJ1601" s="209"/>
    </row>
    <row r="1602" spans="9:88">
      <c r="I1602" s="221">
        <f t="shared" si="728"/>
        <v>398</v>
      </c>
      <c r="J1602" s="159">
        <f>'v-t_chart'!C1599</f>
        <v>100.9</v>
      </c>
      <c r="K1602" s="204">
        <f t="shared" ca="1" si="734"/>
        <v>295.53609999999998</v>
      </c>
      <c r="L1602" s="205" t="b">
        <f>IF('Input&amp;Output'!$C$3=10,phase_chart!C1599,IF('Input&amp;Output'!$C$3=21,phase_chart!G1599,IF('Input&amp;Output'!$C$3=22,phase_chart!K1599,IF('Input&amp;Output'!$C$3=31,phase_chart!O1599,IF('Input&amp;Output'!$C$3=32,phase_chart!S1599,"")))))</f>
        <v>0</v>
      </c>
      <c r="M1602" s="206" t="b">
        <f>IF('Input&amp;Output'!$C$3=10,phase_chart!D1599,IF('Input&amp;Output'!$C$3=21,phase_chart!H1599,IF('Input&amp;Output'!$C$3=22,phase_chart!L1599,IF('Input&amp;Output'!$C$3=31,phase_chart!P1599,IF('Input&amp;Output'!$C$3=32,phase_chart!T1599,"")))))</f>
        <v>1</v>
      </c>
      <c r="N1602" s="205" t="b">
        <f>IF('Input&amp;Output'!$C$3=10,phase_chart!E1599,IF('Input&amp;Output'!$C$3=21,phase_chart!I1599,IF('Input&amp;Output'!$C$3=22,phase_chart!M1599,IF('Input&amp;Output'!$C$3=31,phase_chart!Q1599,IF('Input&amp;Output'!$C$3=32,phase_chart!U1599,"")))))</f>
        <v>0</v>
      </c>
      <c r="P1602" s="159">
        <f ca="1">IF(NOT($J1602=0),IF($J1602&lt;IF($P1601=0,0,VLOOKUP(P1601,tbL!$M$37:$Q$43,IF(L1602=TRUE,2,4))),IF($J1602&gt;=VLOOKUP(P1601,tbL!$M$37:$Q$43,IF(L1602=TRUE,3,5)),$P1601,IF(AND(L1601=TRUE,L1602=TRUE),$P1601,$P1601-1)),IF(AND(L1602=TRUE,J1602=VLOOKUP(P1601,tbL!$M$37:$Q$43,IF(L1602=TRUE,2,4))),P1601,IF($P1601+1&gt;$C$12,$C$12,$P1601+1))),0)</f>
        <v>1</v>
      </c>
      <c r="Q1602" s="159">
        <f t="shared" ca="1" si="708"/>
        <v>1</v>
      </c>
      <c r="R1602" s="207">
        <f t="shared" si="725"/>
        <v>0</v>
      </c>
      <c r="S1602" s="208"/>
      <c r="T1602" s="159">
        <f t="shared" si="726"/>
        <v>0</v>
      </c>
      <c r="U1602" s="209" t="str">
        <f ca="1">IF(AND(T1602=-1,N1602=TRUE),"*",IF(AND(U1601="*",N1602=TRUE),"*",IF(AND(AND(L1602=TRUE,U1601="*"),J1602&lt;VLOOKUP(V1601+1,tbL!$M$38:$O$43,3)),"*","")))</f>
        <v/>
      </c>
      <c r="V1602" s="204">
        <f t="shared" ca="1" si="709"/>
        <v>1</v>
      </c>
      <c r="Y1602" s="159" t="str">
        <f t="shared" ca="1" si="710"/>
        <v/>
      </c>
      <c r="Z1602" s="159" t="str">
        <f t="shared" si="711"/>
        <v/>
      </c>
      <c r="AA1602" s="159">
        <f t="shared" ca="1" si="731"/>
        <v>1</v>
      </c>
      <c r="AC1602" s="161" t="str">
        <f t="shared" ca="1" si="712"/>
        <v/>
      </c>
      <c r="AD1602" s="161">
        <f t="shared" ca="1" si="713"/>
        <v>1</v>
      </c>
      <c r="AE1602" s="161" t="str">
        <f t="shared" ca="1" si="733"/>
        <v/>
      </c>
      <c r="AF1602" s="161">
        <f t="shared" ca="1" si="714"/>
        <v>1</v>
      </c>
      <c r="AG1602" s="161" t="str">
        <f t="shared" ca="1" si="715"/>
        <v/>
      </c>
      <c r="AH1602" s="161">
        <f t="shared" ca="1" si="716"/>
        <v>1</v>
      </c>
      <c r="AI1602" s="161" t="str">
        <f t="shared" ca="1" si="717"/>
        <v/>
      </c>
      <c r="AJ1602" s="161">
        <f t="shared" ca="1" si="718"/>
        <v>1</v>
      </c>
      <c r="AL1602" s="161" t="str">
        <f t="shared" ca="1" si="719"/>
        <v/>
      </c>
      <c r="AM1602" s="161">
        <f t="shared" ca="1" si="730"/>
        <v>1</v>
      </c>
      <c r="AN1602" s="161" t="str">
        <f t="shared" ca="1" si="720"/>
        <v/>
      </c>
      <c r="AO1602" s="161">
        <f t="shared" ca="1" si="729"/>
        <v>1</v>
      </c>
      <c r="AP1602" s="161" t="str">
        <f t="shared" ca="1" si="721"/>
        <v/>
      </c>
      <c r="AQ1602" s="161">
        <f t="shared" ca="1" si="727"/>
        <v>1</v>
      </c>
      <c r="AR1602" s="161" t="str">
        <f t="shared" ca="1" si="722"/>
        <v/>
      </c>
      <c r="AS1602" s="161">
        <f t="shared" ca="1" si="723"/>
        <v>1</v>
      </c>
      <c r="AT1602" s="159" t="str">
        <f t="shared" ca="1" si="732"/>
        <v/>
      </c>
      <c r="AU1602" s="210">
        <f t="shared" ca="1" si="707"/>
        <v>14</v>
      </c>
      <c r="AV1602" s="209"/>
      <c r="AW1602" s="204">
        <f t="shared" si="724"/>
        <v>22419.944444444416</v>
      </c>
      <c r="AX1602" s="159"/>
      <c r="AZ1602" s="159"/>
      <c r="BM1602" s="207"/>
      <c r="BN1602" s="212"/>
      <c r="BP1602" s="209"/>
      <c r="BQ1602" s="211"/>
      <c r="BR1602" s="211"/>
      <c r="BS1602" s="211"/>
      <c r="BT1602" s="211"/>
      <c r="BU1602" s="211"/>
      <c r="BV1602" s="211"/>
      <c r="BW1602" s="211"/>
      <c r="BX1602" s="211"/>
      <c r="BY1602" s="211"/>
      <c r="BZ1602" s="211"/>
      <c r="CA1602" s="209"/>
      <c r="CB1602" s="224"/>
      <c r="CC1602" s="204"/>
      <c r="CD1602" s="204"/>
      <c r="CE1602" s="204"/>
      <c r="CF1602" s="211"/>
      <c r="CG1602" s="211"/>
      <c r="CI1602" s="209"/>
      <c r="CJ1602" s="209"/>
    </row>
    <row r="1603" spans="9:88">
      <c r="I1603" s="221">
        <f t="shared" si="728"/>
        <v>399</v>
      </c>
      <c r="J1603" s="159">
        <f>'v-t_chart'!C1600</f>
        <v>101.1</v>
      </c>
      <c r="K1603" s="204">
        <f t="shared" ca="1" si="734"/>
        <v>296.12189999999998</v>
      </c>
      <c r="L1603" s="205" t="b">
        <f>IF('Input&amp;Output'!$C$3=10,phase_chart!C1600,IF('Input&amp;Output'!$C$3=21,phase_chart!G1600,IF('Input&amp;Output'!$C$3=22,phase_chart!K1600,IF('Input&amp;Output'!$C$3=31,phase_chart!O1600,IF('Input&amp;Output'!$C$3=32,phase_chart!S1600,"")))))</f>
        <v>0</v>
      </c>
      <c r="M1603" s="206" t="b">
        <f>IF('Input&amp;Output'!$C$3=10,phase_chart!D1600,IF('Input&amp;Output'!$C$3=21,phase_chart!H1600,IF('Input&amp;Output'!$C$3=22,phase_chart!L1600,IF('Input&amp;Output'!$C$3=31,phase_chart!P1600,IF('Input&amp;Output'!$C$3=32,phase_chart!T1600,"")))))</f>
        <v>1</v>
      </c>
      <c r="N1603" s="205" t="b">
        <f>IF('Input&amp;Output'!$C$3=10,phase_chart!E1600,IF('Input&amp;Output'!$C$3=21,phase_chart!I1600,IF('Input&amp;Output'!$C$3=22,phase_chart!M1600,IF('Input&amp;Output'!$C$3=31,phase_chart!Q1600,IF('Input&amp;Output'!$C$3=32,phase_chart!U1600,"")))))</f>
        <v>0</v>
      </c>
      <c r="P1603" s="159">
        <f ca="1">IF(NOT($J1603=0),IF($J1603&lt;IF($P1602=0,0,VLOOKUP(P1602,tbL!$M$37:$Q$43,IF(L1603=TRUE,2,4))),IF($J1603&gt;=VLOOKUP(P1602,tbL!$M$37:$Q$43,IF(L1603=TRUE,3,5)),$P1602,IF(AND(L1602=TRUE,L1603=TRUE),$P1602,$P1602-1)),IF(AND(L1603=TRUE,J1603=VLOOKUP(P1602,tbL!$M$37:$Q$43,IF(L1603=TRUE,2,4))),P1602,IF($P1602+1&gt;$C$12,$C$12,$P1602+1))),0)</f>
        <v>1</v>
      </c>
      <c r="Q1603" s="159">
        <f t="shared" ca="1" si="708"/>
        <v>1</v>
      </c>
      <c r="R1603" s="207">
        <f t="shared" si="725"/>
        <v>0</v>
      </c>
      <c r="S1603" s="208"/>
      <c r="T1603" s="159">
        <f t="shared" si="726"/>
        <v>0</v>
      </c>
      <c r="U1603" s="209" t="str">
        <f ca="1">IF(AND(T1603=-1,N1603=TRUE),"*",IF(AND(U1602="*",N1603=TRUE),"*",IF(AND(AND(L1603=TRUE,U1602="*"),J1603&lt;VLOOKUP(V1602+1,tbL!$M$38:$O$43,3)),"*","")))</f>
        <v/>
      </c>
      <c r="V1603" s="204">
        <f t="shared" ca="1" si="709"/>
        <v>1</v>
      </c>
      <c r="Y1603" s="159" t="str">
        <f t="shared" ca="1" si="710"/>
        <v/>
      </c>
      <c r="Z1603" s="159" t="str">
        <f t="shared" si="711"/>
        <v/>
      </c>
      <c r="AA1603" s="159">
        <f t="shared" ca="1" si="731"/>
        <v>1</v>
      </c>
      <c r="AC1603" s="161" t="str">
        <f t="shared" ca="1" si="712"/>
        <v/>
      </c>
      <c r="AD1603" s="161">
        <f t="shared" ca="1" si="713"/>
        <v>1</v>
      </c>
      <c r="AE1603" s="161" t="str">
        <f t="shared" ca="1" si="733"/>
        <v/>
      </c>
      <c r="AF1603" s="161">
        <f t="shared" ca="1" si="714"/>
        <v>1</v>
      </c>
      <c r="AG1603" s="161" t="str">
        <f t="shared" ca="1" si="715"/>
        <v/>
      </c>
      <c r="AH1603" s="161">
        <f t="shared" ca="1" si="716"/>
        <v>1</v>
      </c>
      <c r="AI1603" s="161" t="str">
        <f t="shared" ca="1" si="717"/>
        <v/>
      </c>
      <c r="AJ1603" s="161">
        <f t="shared" ca="1" si="718"/>
        <v>1</v>
      </c>
      <c r="AL1603" s="161" t="str">
        <f t="shared" ca="1" si="719"/>
        <v/>
      </c>
      <c r="AM1603" s="161">
        <f t="shared" ca="1" si="730"/>
        <v>1</v>
      </c>
      <c r="AN1603" s="161" t="str">
        <f t="shared" ca="1" si="720"/>
        <v/>
      </c>
      <c r="AO1603" s="161">
        <f t="shared" ca="1" si="729"/>
        <v>1</v>
      </c>
      <c r="AP1603" s="161" t="str">
        <f t="shared" ca="1" si="721"/>
        <v/>
      </c>
      <c r="AQ1603" s="161">
        <f t="shared" ca="1" si="727"/>
        <v>1</v>
      </c>
      <c r="AR1603" s="161" t="str">
        <f t="shared" ca="1" si="722"/>
        <v/>
      </c>
      <c r="AS1603" s="161">
        <f t="shared" ca="1" si="723"/>
        <v>1</v>
      </c>
      <c r="AT1603" s="159" t="str">
        <f t="shared" ca="1" si="732"/>
        <v/>
      </c>
      <c r="AU1603" s="210">
        <f t="shared" ca="1" si="707"/>
        <v>14</v>
      </c>
      <c r="AV1603" s="209"/>
      <c r="AW1603" s="204">
        <f t="shared" si="724"/>
        <v>22448.027777777748</v>
      </c>
      <c r="AX1603" s="159"/>
      <c r="AZ1603" s="159"/>
      <c r="BM1603" s="207"/>
      <c r="BN1603" s="212"/>
      <c r="BP1603" s="209"/>
      <c r="BQ1603" s="211"/>
      <c r="BR1603" s="211"/>
      <c r="BS1603" s="211"/>
      <c r="BT1603" s="211"/>
      <c r="BU1603" s="211"/>
      <c r="BV1603" s="211"/>
      <c r="BW1603" s="211"/>
      <c r="BX1603" s="211"/>
      <c r="BY1603" s="211"/>
      <c r="BZ1603" s="211"/>
      <c r="CA1603" s="209"/>
      <c r="CB1603" s="224"/>
      <c r="CC1603" s="204"/>
      <c r="CD1603" s="204"/>
      <c r="CE1603" s="204"/>
      <c r="CF1603" s="211"/>
      <c r="CG1603" s="211"/>
      <c r="CI1603" s="209"/>
      <c r="CJ1603" s="209"/>
    </row>
    <row r="1604" spans="9:88">
      <c r="I1604" s="221">
        <f t="shared" si="728"/>
        <v>400</v>
      </c>
      <c r="J1604" s="159">
        <f>'v-t_chart'!C1601</f>
        <v>101.3</v>
      </c>
      <c r="K1604" s="204">
        <f t="shared" ca="1" si="734"/>
        <v>296.70769999999999</v>
      </c>
      <c r="L1604" s="205" t="b">
        <f>IF('Input&amp;Output'!$C$3=10,phase_chart!C1601,IF('Input&amp;Output'!$C$3=21,phase_chart!G1601,IF('Input&amp;Output'!$C$3=22,phase_chart!K1601,IF('Input&amp;Output'!$C$3=31,phase_chart!O1601,IF('Input&amp;Output'!$C$3=32,phase_chart!S1601,"")))))</f>
        <v>0</v>
      </c>
      <c r="M1604" s="206" t="b">
        <f>IF('Input&amp;Output'!$C$3=10,phase_chart!D1601,IF('Input&amp;Output'!$C$3=21,phase_chart!H1601,IF('Input&amp;Output'!$C$3=22,phase_chart!L1601,IF('Input&amp;Output'!$C$3=31,phase_chart!P1601,IF('Input&amp;Output'!$C$3=32,phase_chart!T1601,"")))))</f>
        <v>1</v>
      </c>
      <c r="N1604" s="205" t="b">
        <f>IF('Input&amp;Output'!$C$3=10,phase_chart!E1601,IF('Input&amp;Output'!$C$3=21,phase_chart!I1601,IF('Input&amp;Output'!$C$3=22,phase_chart!M1601,IF('Input&amp;Output'!$C$3=31,phase_chart!Q1601,IF('Input&amp;Output'!$C$3=32,phase_chart!U1601,"")))))</f>
        <v>0</v>
      </c>
      <c r="P1604" s="159">
        <f ca="1">IF(NOT($J1604=0),IF($J1604&lt;IF($P1603=0,0,VLOOKUP(P1603,tbL!$M$37:$Q$43,IF(L1604=TRUE,2,4))),IF($J1604&gt;=VLOOKUP(P1603,tbL!$M$37:$Q$43,IF(L1604=TRUE,3,5)),$P1603,IF(AND(L1603=TRUE,L1604=TRUE),$P1603,$P1603-1)),IF(AND(L1604=TRUE,J1604=VLOOKUP(P1603,tbL!$M$37:$Q$43,IF(L1604=TRUE,2,4))),P1603,IF($P1603+1&gt;$C$12,$C$12,$P1603+1))),0)</f>
        <v>1</v>
      </c>
      <c r="Q1604" s="159">
        <f t="shared" ca="1" si="708"/>
        <v>1</v>
      </c>
      <c r="R1604" s="207">
        <f t="shared" si="725"/>
        <v>0</v>
      </c>
      <c r="S1604" s="208"/>
      <c r="T1604" s="159">
        <f t="shared" si="726"/>
        <v>0</v>
      </c>
      <c r="U1604" s="209" t="str">
        <f ca="1">IF(AND(T1604=-1,N1604=TRUE),"*",IF(AND(U1603="*",N1604=TRUE),"*",IF(AND(AND(L1604=TRUE,U1603="*"),J1604&lt;VLOOKUP(V1603+1,tbL!$M$38:$O$43,3)),"*","")))</f>
        <v/>
      </c>
      <c r="V1604" s="204">
        <f t="shared" ca="1" si="709"/>
        <v>1</v>
      </c>
      <c r="Y1604" s="159" t="str">
        <f t="shared" ca="1" si="710"/>
        <v/>
      </c>
      <c r="Z1604" s="159" t="str">
        <f t="shared" si="711"/>
        <v/>
      </c>
      <c r="AA1604" s="159">
        <f t="shared" ca="1" si="731"/>
        <v>1</v>
      </c>
      <c r="AC1604" s="161" t="str">
        <f t="shared" ca="1" si="712"/>
        <v/>
      </c>
      <c r="AD1604" s="161">
        <f t="shared" ca="1" si="713"/>
        <v>1</v>
      </c>
      <c r="AE1604" s="161" t="str">
        <f t="shared" ca="1" si="733"/>
        <v/>
      </c>
      <c r="AF1604" s="161">
        <f t="shared" ca="1" si="714"/>
        <v>1</v>
      </c>
      <c r="AG1604" s="161" t="str">
        <f t="shared" ca="1" si="715"/>
        <v/>
      </c>
      <c r="AH1604" s="161">
        <f t="shared" ca="1" si="716"/>
        <v>1</v>
      </c>
      <c r="AI1604" s="161" t="str">
        <f t="shared" ca="1" si="717"/>
        <v/>
      </c>
      <c r="AJ1604" s="161">
        <f t="shared" ca="1" si="718"/>
        <v>1</v>
      </c>
      <c r="AL1604" s="161" t="str">
        <f t="shared" ca="1" si="719"/>
        <v/>
      </c>
      <c r="AM1604" s="161">
        <f t="shared" ca="1" si="730"/>
        <v>1</v>
      </c>
      <c r="AN1604" s="161" t="str">
        <f t="shared" ca="1" si="720"/>
        <v/>
      </c>
      <c r="AO1604" s="161">
        <f t="shared" ca="1" si="729"/>
        <v>1</v>
      </c>
      <c r="AP1604" s="161" t="str">
        <f t="shared" ca="1" si="721"/>
        <v/>
      </c>
      <c r="AQ1604" s="161">
        <f t="shared" ca="1" si="727"/>
        <v>1</v>
      </c>
      <c r="AR1604" s="161" t="str">
        <f t="shared" ca="1" si="722"/>
        <v/>
      </c>
      <c r="AS1604" s="161">
        <f t="shared" ca="1" si="723"/>
        <v>1</v>
      </c>
      <c r="AT1604" s="159" t="str">
        <f t="shared" ca="1" si="732"/>
        <v/>
      </c>
      <c r="AU1604" s="210">
        <f t="shared" ref="AU1604:AU1667" ca="1" si="735">IF(Y1604=0,$C$17/100,IF(OR(K1604&lt;$C$17,AA1604=0),$C$17/100,(VLOOKUP($AS1604,$B$5:$C$11,2)*$J1604)/100))</f>
        <v>14</v>
      </c>
      <c r="AV1604" s="209"/>
      <c r="AW1604" s="204">
        <f t="shared" si="724"/>
        <v>22476.166666666639</v>
      </c>
      <c r="AX1604" s="159"/>
      <c r="AZ1604" s="159"/>
      <c r="BM1604" s="207"/>
      <c r="BN1604" s="212"/>
      <c r="BP1604" s="209"/>
      <c r="BQ1604" s="211"/>
      <c r="BR1604" s="211"/>
      <c r="BS1604" s="211"/>
      <c r="BT1604" s="211"/>
      <c r="BU1604" s="211"/>
      <c r="BV1604" s="211"/>
      <c r="BW1604" s="211"/>
      <c r="BX1604" s="211"/>
      <c r="BY1604" s="211"/>
      <c r="BZ1604" s="211"/>
      <c r="CA1604" s="209"/>
      <c r="CB1604" s="224"/>
      <c r="CC1604" s="204"/>
      <c r="CD1604" s="204"/>
      <c r="CE1604" s="204"/>
      <c r="CF1604" s="211"/>
      <c r="CG1604" s="211"/>
      <c r="CI1604" s="209"/>
      <c r="CJ1604" s="209"/>
    </row>
    <row r="1605" spans="9:88">
      <c r="I1605" s="221">
        <f t="shared" si="728"/>
        <v>401</v>
      </c>
      <c r="J1605" s="159">
        <f>'v-t_chart'!C1602</f>
        <v>101.4</v>
      </c>
      <c r="K1605" s="204">
        <f t="shared" ca="1" si="734"/>
        <v>297.00060000000002</v>
      </c>
      <c r="L1605" s="205" t="b">
        <f>IF('Input&amp;Output'!$C$3=10,phase_chart!C1602,IF('Input&amp;Output'!$C$3=21,phase_chart!G1602,IF('Input&amp;Output'!$C$3=22,phase_chart!K1602,IF('Input&amp;Output'!$C$3=31,phase_chart!O1602,IF('Input&amp;Output'!$C$3=32,phase_chart!S1602,"")))))</f>
        <v>0</v>
      </c>
      <c r="M1605" s="206" t="b">
        <f>IF('Input&amp;Output'!$C$3=10,phase_chart!D1602,IF('Input&amp;Output'!$C$3=21,phase_chart!H1602,IF('Input&amp;Output'!$C$3=22,phase_chart!L1602,IF('Input&amp;Output'!$C$3=31,phase_chart!P1602,IF('Input&amp;Output'!$C$3=32,phase_chart!T1602,"")))))</f>
        <v>1</v>
      </c>
      <c r="N1605" s="205" t="b">
        <f>IF('Input&amp;Output'!$C$3=10,phase_chart!E1602,IF('Input&amp;Output'!$C$3=21,phase_chart!I1602,IF('Input&amp;Output'!$C$3=22,phase_chart!M1602,IF('Input&amp;Output'!$C$3=31,phase_chart!Q1602,IF('Input&amp;Output'!$C$3=32,phase_chart!U1602,"")))))</f>
        <v>0</v>
      </c>
      <c r="P1605" s="159">
        <f ca="1">IF(NOT($J1605=0),IF($J1605&lt;IF($P1604=0,0,VLOOKUP(P1604,tbL!$M$37:$Q$43,IF(L1605=TRUE,2,4))),IF($J1605&gt;=VLOOKUP(P1604,tbL!$M$37:$Q$43,IF(L1605=TRUE,3,5)),$P1604,IF(AND(L1604=TRUE,L1605=TRUE),$P1604,$P1604-1)),IF(AND(L1605=TRUE,J1605=VLOOKUP(P1604,tbL!$M$37:$Q$43,IF(L1605=TRUE,2,4))),P1604,IF($P1604+1&gt;$C$12,$C$12,$P1604+1))),0)</f>
        <v>1</v>
      </c>
      <c r="Q1605" s="159">
        <f t="shared" ref="Q1605:Q1668" ca="1" si="736">P1605</f>
        <v>1</v>
      </c>
      <c r="R1605" s="207">
        <f t="shared" si="725"/>
        <v>0</v>
      </c>
      <c r="S1605" s="208"/>
      <c r="T1605" s="159">
        <f t="shared" si="726"/>
        <v>0</v>
      </c>
      <c r="U1605" s="209" t="str">
        <f ca="1">IF(AND(T1605=-1,N1605=TRUE),"*",IF(AND(U1604="*",N1605=TRUE),"*",IF(AND(AND(L1605=TRUE,U1604="*"),J1605&lt;VLOOKUP(V1604+1,tbL!$M$38:$O$43,3)),"*","")))</f>
        <v/>
      </c>
      <c r="V1605" s="204">
        <f t="shared" ref="V1605:V1668" ca="1" si="737">IF(U1605="*",IF(Q1605&gt;V1604,V1604,Q1605),Q1605)</f>
        <v>1</v>
      </c>
      <c r="Y1605" s="159" t="str">
        <f t="shared" ref="Y1605:Y1668" ca="1" si="738">IF(OR($V1605=3,OR($V1605=1,$V1605=2)),IF(OR($V1608=0,OR($V1609=0,OR($V1610=0,OR($V1611=0,OR($V1612=0,OR($V1613=0,$V1614=0)))))),IF(J1605&lt;IF(V1605=3,$D$18,IF(V1605=2,$F$13,$F$8)),0,IF(Y1604=0,0,IF(J1605&lt;10,0,""))),""),"")</f>
        <v/>
      </c>
      <c r="Z1605" s="159" t="str">
        <f t="shared" ref="Z1605:Z1668" si="739">IF(AND(AND(J1610&gt;0,J1609=0),Z1604=""),1,IF(Z1604=1,IF(AND(J1605&gt;0,J1606-J1605&gt;0),"",1),""))</f>
        <v/>
      </c>
      <c r="AA1605" s="159">
        <f t="shared" ca="1" si="731"/>
        <v>1</v>
      </c>
      <c r="AC1605" s="161" t="str">
        <f t="shared" ref="AC1605:AC1668" ca="1" si="740">IF(OR(OR($AT1605=-1,$R1605=1),AA1605=0),"",IF(AND(AA1604=AA1606,AA1605&lt;&gt;AA1604),"*",""))</f>
        <v/>
      </c>
      <c r="AD1605" s="161">
        <f t="shared" ref="AD1605:AD1668" ca="1" si="741">IF(AC1605="*",AA1604,AA1605)</f>
        <v>1</v>
      </c>
      <c r="AE1605" s="161" t="str">
        <f t="shared" ca="1" si="733"/>
        <v/>
      </c>
      <c r="AF1605" s="161">
        <f t="shared" ref="AF1605:AF1668" ca="1" si="742">IF(AE1605="*",AD1604,IF(AE1604="*",AD1603,AD1605))</f>
        <v>1</v>
      </c>
      <c r="AG1605" s="161" t="str">
        <f t="shared" ref="AG1605:AG1668" ca="1" si="743">IF(OR(OR(OR($AT1605=-1,$R1605=1),AF1605=0),AG1602="*"),"",IF(AND(AND(AND(AF1604=AF1608,AF1605&lt;&gt;AF1604),AF1605=AF1606),AF1605=AF1607),"*",""))</f>
        <v/>
      </c>
      <c r="AH1605" s="161">
        <f t="shared" ref="AH1605:AH1668" ca="1" si="744">IF(AG1605="*",AF1604,IF(AG1604="*",AF1603,IF(AG1603="*",AF1602,AF1605)))</f>
        <v>1</v>
      </c>
      <c r="AI1605" s="161" t="str">
        <f t="shared" ref="AI1605:AI1668" ca="1" si="745">IF(OR(OR(OR($AT1605=-1,$R1605=1),AH1605=0),AI1601="*"),"",IF(AND(AND(AND(AND(AH1604=AH1609,AH1605&lt;&gt;AH1604),AH1605=AH1606),AH1605=AH1607),AH1605=AH1608),"*",""))</f>
        <v/>
      </c>
      <c r="AJ1605" s="161">
        <f t="shared" ref="AJ1605:AJ1668" ca="1" si="746">IF(AI1605="*",AH1604,IF(AI1604="*",AH1603,IF(AI1603="*",AH1602,IF(AI1602="*",AH1601,AH1605))))</f>
        <v>1</v>
      </c>
      <c r="AL1605" s="161" t="str">
        <f t="shared" ref="AL1605:AL1668" ca="1" si="747">IF(OR(OR(OR($AT1605=-1,$R1605=1),AJ1605=0),AL1601="*"),"",IF(AND(AND(AND(AND(AJ1604=AJ1609,AJ1605&lt;&gt;AJ1604),AJ1605=AJ1606),AJ1605=AJ1607),AJ1605=AJ1608),"*",""))</f>
        <v/>
      </c>
      <c r="AM1605" s="161">
        <f t="shared" ca="1" si="730"/>
        <v>1</v>
      </c>
      <c r="AN1605" s="161" t="str">
        <f t="shared" ref="AN1605:AN1668" ca="1" si="748">IF(OR(OR(OR($AT1605=-1,$R1605=1),AM1605=0),AN1602="*"),"",IF(AND(AND(AND(AM1604=AM1608,AM1605&lt;&gt;AM1604),AM1605=AM1606),AM1605=AM1607),"*",""))</f>
        <v/>
      </c>
      <c r="AO1605" s="161">
        <f t="shared" ca="1" si="729"/>
        <v>1</v>
      </c>
      <c r="AP1605" s="161" t="str">
        <f t="shared" ref="AP1605:AP1668" ca="1" si="749">IF(OR(OR($AT1605=-1,$R1605=1),AO1605=0),"",IF(AND(AND(AO1604=AO1607,AO1605&lt;&gt;AO1604),AO1605=AO1606),"*",""))</f>
        <v/>
      </c>
      <c r="AQ1605" s="161">
        <f t="shared" ca="1" si="727"/>
        <v>1</v>
      </c>
      <c r="AR1605" s="161" t="str">
        <f t="shared" ref="AR1605:AR1668" ca="1" si="750">IF(OR(OR($AT1605=-1,$R1605=1),AQ1605=0),"",IF(AND(AQ1604=AQ1606,AQ1605&lt;&gt;AQ1604),"*",""))</f>
        <v/>
      </c>
      <c r="AS1605" s="161">
        <f t="shared" ref="AS1605:AS1668" ca="1" si="751">IF(AR1605="*",AQ1604,AQ1605)</f>
        <v>1</v>
      </c>
      <c r="AT1605" s="159" t="str">
        <f t="shared" ca="1" si="732"/>
        <v/>
      </c>
      <c r="AU1605" s="210">
        <f t="shared" ca="1" si="735"/>
        <v>14</v>
      </c>
      <c r="AV1605" s="209"/>
      <c r="AW1605" s="204">
        <f t="shared" ref="AW1605:AW1668" si="752">AW1604+J1605/3.6</f>
        <v>22504.333333333307</v>
      </c>
      <c r="AX1605" s="159"/>
      <c r="AZ1605" s="159"/>
      <c r="BM1605" s="207"/>
      <c r="BN1605" s="212"/>
      <c r="BP1605" s="209"/>
      <c r="BQ1605" s="211"/>
      <c r="BR1605" s="211"/>
      <c r="BS1605" s="211"/>
      <c r="BT1605" s="211"/>
      <c r="BU1605" s="211"/>
      <c r="BV1605" s="211"/>
      <c r="BW1605" s="211"/>
      <c r="BX1605" s="211"/>
      <c r="BY1605" s="211"/>
      <c r="BZ1605" s="211"/>
      <c r="CA1605" s="209"/>
      <c r="CB1605" s="224"/>
      <c r="CC1605" s="204"/>
      <c r="CD1605" s="204"/>
      <c r="CE1605" s="204"/>
      <c r="CF1605" s="211"/>
      <c r="CG1605" s="211"/>
      <c r="CI1605" s="209"/>
      <c r="CJ1605" s="209"/>
    </row>
    <row r="1606" spans="9:88">
      <c r="I1606" s="221">
        <f t="shared" si="728"/>
        <v>402</v>
      </c>
      <c r="J1606" s="159">
        <f>'v-t_chart'!C1603</f>
        <v>101.5</v>
      </c>
      <c r="K1606" s="204">
        <f t="shared" ca="1" si="734"/>
        <v>297.29349999999999</v>
      </c>
      <c r="L1606" s="205" t="b">
        <f>IF('Input&amp;Output'!$C$3=10,phase_chart!C1603,IF('Input&amp;Output'!$C$3=21,phase_chart!G1603,IF('Input&amp;Output'!$C$3=22,phase_chart!K1603,IF('Input&amp;Output'!$C$3=31,phase_chart!O1603,IF('Input&amp;Output'!$C$3=32,phase_chart!S1603,"")))))</f>
        <v>0</v>
      </c>
      <c r="M1606" s="206" t="b">
        <f>IF('Input&amp;Output'!$C$3=10,phase_chart!D1603,IF('Input&amp;Output'!$C$3=21,phase_chart!H1603,IF('Input&amp;Output'!$C$3=22,phase_chart!L1603,IF('Input&amp;Output'!$C$3=31,phase_chart!P1603,IF('Input&amp;Output'!$C$3=32,phase_chart!T1603,"")))))</f>
        <v>1</v>
      </c>
      <c r="N1606" s="205" t="b">
        <f>IF('Input&amp;Output'!$C$3=10,phase_chart!E1603,IF('Input&amp;Output'!$C$3=21,phase_chart!I1603,IF('Input&amp;Output'!$C$3=22,phase_chart!M1603,IF('Input&amp;Output'!$C$3=31,phase_chart!Q1603,IF('Input&amp;Output'!$C$3=32,phase_chart!U1603,"")))))</f>
        <v>0</v>
      </c>
      <c r="P1606" s="159">
        <f ca="1">IF(NOT($J1606=0),IF($J1606&lt;IF($P1605=0,0,VLOOKUP(P1605,tbL!$M$37:$Q$43,IF(L1606=TRUE,2,4))),IF($J1606&gt;=VLOOKUP(P1605,tbL!$M$37:$Q$43,IF(L1606=TRUE,3,5)),$P1605,IF(AND(L1605=TRUE,L1606=TRUE),$P1605,$P1605-1)),IF(AND(L1606=TRUE,J1606=VLOOKUP(P1605,tbL!$M$37:$Q$43,IF(L1606=TRUE,2,4))),P1605,IF($P1605+1&gt;$C$12,$C$12,$P1605+1))),0)</f>
        <v>1</v>
      </c>
      <c r="Q1606" s="159">
        <f t="shared" ca="1" si="736"/>
        <v>1</v>
      </c>
      <c r="R1606" s="207">
        <f t="shared" ref="R1606:R1669" si="753">IF(L1606=TRUE,IF(OR(K1605=0,R1605=1),1,0),0)</f>
        <v>0</v>
      </c>
      <c r="S1606" s="208"/>
      <c r="T1606" s="159">
        <f t="shared" ref="T1606:T1669" si="754">IF(AND(L1605=TRUE,M1606=TRUE),1,IF(AND(L1605=TRUE,N1606=TRUE),-1,0))</f>
        <v>0</v>
      </c>
      <c r="U1606" s="209" t="str">
        <f ca="1">IF(AND(T1606=-1,N1606=TRUE),"*",IF(AND(U1605="*",N1606=TRUE),"*",IF(AND(AND(L1606=TRUE,U1605="*"),J1606&lt;VLOOKUP(V1605+1,tbL!$M$38:$O$43,3)),"*","")))</f>
        <v/>
      </c>
      <c r="V1606" s="204">
        <f t="shared" ca="1" si="737"/>
        <v>1</v>
      </c>
      <c r="Y1606" s="159" t="str">
        <f t="shared" ca="1" si="738"/>
        <v/>
      </c>
      <c r="Z1606" s="159" t="str">
        <f t="shared" si="739"/>
        <v/>
      </c>
      <c r="AA1606" s="159">
        <f t="shared" ca="1" si="731"/>
        <v>1</v>
      </c>
      <c r="AC1606" s="161" t="str">
        <f t="shared" ca="1" si="740"/>
        <v/>
      </c>
      <c r="AD1606" s="161">
        <f t="shared" ca="1" si="741"/>
        <v>1</v>
      </c>
      <c r="AE1606" s="161" t="str">
        <f t="shared" ca="1" si="733"/>
        <v/>
      </c>
      <c r="AF1606" s="161">
        <f t="shared" ca="1" si="742"/>
        <v>1</v>
      </c>
      <c r="AG1606" s="161" t="str">
        <f t="shared" ca="1" si="743"/>
        <v/>
      </c>
      <c r="AH1606" s="161">
        <f t="shared" ca="1" si="744"/>
        <v>1</v>
      </c>
      <c r="AI1606" s="161" t="str">
        <f t="shared" ca="1" si="745"/>
        <v/>
      </c>
      <c r="AJ1606" s="161">
        <f t="shared" ca="1" si="746"/>
        <v>1</v>
      </c>
      <c r="AL1606" s="161" t="str">
        <f t="shared" ca="1" si="747"/>
        <v/>
      </c>
      <c r="AM1606" s="161">
        <f t="shared" ca="1" si="730"/>
        <v>1</v>
      </c>
      <c r="AN1606" s="161" t="str">
        <f t="shared" ca="1" si="748"/>
        <v/>
      </c>
      <c r="AO1606" s="161">
        <f t="shared" ca="1" si="729"/>
        <v>1</v>
      </c>
      <c r="AP1606" s="161" t="str">
        <f t="shared" ca="1" si="749"/>
        <v/>
      </c>
      <c r="AQ1606" s="161">
        <f t="shared" ref="AQ1606:AQ1669" ca="1" si="755">IF(AP1606="*",AO1605,IF(AP1605="*",AO1604,AO1606))</f>
        <v>1</v>
      </c>
      <c r="AR1606" s="161" t="str">
        <f t="shared" ca="1" si="750"/>
        <v/>
      </c>
      <c r="AS1606" s="161">
        <f t="shared" ca="1" si="751"/>
        <v>1</v>
      </c>
      <c r="AT1606" s="159" t="str">
        <f t="shared" ca="1" si="732"/>
        <v/>
      </c>
      <c r="AU1606" s="210">
        <f t="shared" ca="1" si="735"/>
        <v>14</v>
      </c>
      <c r="AV1606" s="209"/>
      <c r="AW1606" s="204">
        <f t="shared" si="752"/>
        <v>22532.527777777752</v>
      </c>
      <c r="AX1606" s="159"/>
      <c r="AZ1606" s="159"/>
      <c r="BM1606" s="207"/>
      <c r="BN1606" s="212"/>
      <c r="BP1606" s="209"/>
      <c r="BQ1606" s="211"/>
      <c r="BR1606" s="211"/>
      <c r="BS1606" s="211"/>
      <c r="BT1606" s="211"/>
      <c r="BU1606" s="211"/>
      <c r="BV1606" s="211"/>
      <c r="BW1606" s="211"/>
      <c r="BX1606" s="211"/>
      <c r="BY1606" s="211"/>
      <c r="BZ1606" s="211"/>
      <c r="CA1606" s="209"/>
      <c r="CB1606" s="224"/>
      <c r="CC1606" s="204"/>
      <c r="CD1606" s="204"/>
      <c r="CE1606" s="204"/>
      <c r="CF1606" s="211"/>
      <c r="CG1606" s="211"/>
      <c r="CI1606" s="209"/>
      <c r="CJ1606" s="209"/>
    </row>
    <row r="1607" spans="9:88">
      <c r="I1607" s="221">
        <f t="shared" ref="I1607:I1670" si="756">I1606+1</f>
        <v>403</v>
      </c>
      <c r="J1607" s="159">
        <f>'v-t_chart'!C1604</f>
        <v>101.6</v>
      </c>
      <c r="K1607" s="204">
        <f t="shared" ca="1" si="734"/>
        <v>297.58639999999997</v>
      </c>
      <c r="L1607" s="205" t="b">
        <f>IF('Input&amp;Output'!$C$3=10,phase_chart!C1604,IF('Input&amp;Output'!$C$3=21,phase_chart!G1604,IF('Input&amp;Output'!$C$3=22,phase_chart!K1604,IF('Input&amp;Output'!$C$3=31,phase_chart!O1604,IF('Input&amp;Output'!$C$3=32,phase_chart!S1604,"")))))</f>
        <v>0</v>
      </c>
      <c r="M1607" s="206" t="b">
        <f>IF('Input&amp;Output'!$C$3=10,phase_chart!D1604,IF('Input&amp;Output'!$C$3=21,phase_chart!H1604,IF('Input&amp;Output'!$C$3=22,phase_chart!L1604,IF('Input&amp;Output'!$C$3=31,phase_chart!P1604,IF('Input&amp;Output'!$C$3=32,phase_chart!T1604,"")))))</f>
        <v>1</v>
      </c>
      <c r="N1607" s="205" t="b">
        <f>IF('Input&amp;Output'!$C$3=10,phase_chart!E1604,IF('Input&amp;Output'!$C$3=21,phase_chart!I1604,IF('Input&amp;Output'!$C$3=22,phase_chart!M1604,IF('Input&amp;Output'!$C$3=31,phase_chart!Q1604,IF('Input&amp;Output'!$C$3=32,phase_chart!U1604,"")))))</f>
        <v>0</v>
      </c>
      <c r="P1607" s="159">
        <f ca="1">IF(NOT($J1607=0),IF($J1607&lt;IF($P1606=0,0,VLOOKUP(P1606,tbL!$M$37:$Q$43,IF(L1607=TRUE,2,4))),IF($J1607&gt;=VLOOKUP(P1606,tbL!$M$37:$Q$43,IF(L1607=TRUE,3,5)),$P1606,IF(AND(L1606=TRUE,L1607=TRUE),$P1606,$P1606-1)),IF(AND(L1607=TRUE,J1607=VLOOKUP(P1606,tbL!$M$37:$Q$43,IF(L1607=TRUE,2,4))),P1606,IF($P1606+1&gt;$C$12,$C$12,$P1606+1))),0)</f>
        <v>1</v>
      </c>
      <c r="Q1607" s="159">
        <f t="shared" ca="1" si="736"/>
        <v>1</v>
      </c>
      <c r="R1607" s="207">
        <f t="shared" si="753"/>
        <v>0</v>
      </c>
      <c r="S1607" s="208"/>
      <c r="T1607" s="159">
        <f t="shared" si="754"/>
        <v>0</v>
      </c>
      <c r="U1607" s="209" t="str">
        <f ca="1">IF(AND(T1607=-1,N1607=TRUE),"*",IF(AND(U1606="*",N1607=TRUE),"*",IF(AND(AND(L1607=TRUE,U1606="*"),J1607&lt;VLOOKUP(V1606+1,tbL!$M$38:$O$43,3)),"*","")))</f>
        <v/>
      </c>
      <c r="V1607" s="204">
        <f t="shared" ca="1" si="737"/>
        <v>1</v>
      </c>
      <c r="Y1607" s="159" t="str">
        <f t="shared" ca="1" si="738"/>
        <v/>
      </c>
      <c r="Z1607" s="159" t="str">
        <f t="shared" si="739"/>
        <v/>
      </c>
      <c r="AA1607" s="159">
        <f t="shared" ca="1" si="731"/>
        <v>1</v>
      </c>
      <c r="AC1607" s="161" t="str">
        <f t="shared" ca="1" si="740"/>
        <v/>
      </c>
      <c r="AD1607" s="161">
        <f t="shared" ca="1" si="741"/>
        <v>1</v>
      </c>
      <c r="AE1607" s="161" t="str">
        <f t="shared" ca="1" si="733"/>
        <v/>
      </c>
      <c r="AF1607" s="161">
        <f t="shared" ca="1" si="742"/>
        <v>1</v>
      </c>
      <c r="AG1607" s="161" t="str">
        <f t="shared" ca="1" si="743"/>
        <v/>
      </c>
      <c r="AH1607" s="161">
        <f t="shared" ca="1" si="744"/>
        <v>1</v>
      </c>
      <c r="AI1607" s="161" t="str">
        <f t="shared" ca="1" si="745"/>
        <v/>
      </c>
      <c r="AJ1607" s="161">
        <f t="shared" ca="1" si="746"/>
        <v>1</v>
      </c>
      <c r="AL1607" s="161" t="str">
        <f t="shared" ca="1" si="747"/>
        <v/>
      </c>
      <c r="AM1607" s="161">
        <f t="shared" ca="1" si="730"/>
        <v>1</v>
      </c>
      <c r="AN1607" s="161" t="str">
        <f t="shared" ca="1" si="748"/>
        <v/>
      </c>
      <c r="AO1607" s="161">
        <f t="shared" ref="AO1607:AO1670" ca="1" si="757">IF(AN1607="*",AM1606,IF(AN1606="*",AM1605,IF(AN1605="*",AM1604,AM1607)))</f>
        <v>1</v>
      </c>
      <c r="AP1607" s="161" t="str">
        <f t="shared" ca="1" si="749"/>
        <v/>
      </c>
      <c r="AQ1607" s="161">
        <f t="shared" ca="1" si="755"/>
        <v>1</v>
      </c>
      <c r="AR1607" s="161" t="str">
        <f t="shared" ca="1" si="750"/>
        <v/>
      </c>
      <c r="AS1607" s="161">
        <f t="shared" ca="1" si="751"/>
        <v>1</v>
      </c>
      <c r="AT1607" s="159" t="str">
        <f t="shared" ca="1" si="732"/>
        <v/>
      </c>
      <c r="AU1607" s="210">
        <f t="shared" ca="1" si="735"/>
        <v>14</v>
      </c>
      <c r="AV1607" s="209"/>
      <c r="AW1607" s="204">
        <f t="shared" si="752"/>
        <v>22560.749999999975</v>
      </c>
      <c r="AX1607" s="159"/>
      <c r="AZ1607" s="159"/>
      <c r="BM1607" s="207"/>
      <c r="BN1607" s="212"/>
      <c r="BP1607" s="209"/>
      <c r="BQ1607" s="211"/>
      <c r="BR1607" s="211"/>
      <c r="BS1607" s="211"/>
      <c r="BT1607" s="211"/>
      <c r="BU1607" s="211"/>
      <c r="BV1607" s="211"/>
      <c r="BW1607" s="211"/>
      <c r="BX1607" s="211"/>
      <c r="BY1607" s="211"/>
      <c r="BZ1607" s="211"/>
      <c r="CA1607" s="209"/>
      <c r="CB1607" s="224"/>
      <c r="CC1607" s="204"/>
      <c r="CD1607" s="204"/>
      <c r="CE1607" s="204"/>
      <c r="CF1607" s="211"/>
      <c r="CG1607" s="211"/>
      <c r="CI1607" s="209"/>
      <c r="CJ1607" s="209"/>
    </row>
    <row r="1608" spans="9:88">
      <c r="I1608" s="221">
        <f t="shared" si="756"/>
        <v>404</v>
      </c>
      <c r="J1608" s="159">
        <f>'v-t_chart'!C1605</f>
        <v>101.8</v>
      </c>
      <c r="K1608" s="204">
        <f t="shared" ca="1" si="734"/>
        <v>298.17219999999998</v>
      </c>
      <c r="L1608" s="205" t="b">
        <f>IF('Input&amp;Output'!$C$3=10,phase_chart!C1605,IF('Input&amp;Output'!$C$3=21,phase_chart!G1605,IF('Input&amp;Output'!$C$3=22,phase_chart!K1605,IF('Input&amp;Output'!$C$3=31,phase_chart!O1605,IF('Input&amp;Output'!$C$3=32,phase_chart!S1605,"")))))</f>
        <v>0</v>
      </c>
      <c r="M1608" s="206" t="b">
        <f>IF('Input&amp;Output'!$C$3=10,phase_chart!D1605,IF('Input&amp;Output'!$C$3=21,phase_chart!H1605,IF('Input&amp;Output'!$C$3=22,phase_chart!L1605,IF('Input&amp;Output'!$C$3=31,phase_chart!P1605,IF('Input&amp;Output'!$C$3=32,phase_chart!T1605,"")))))</f>
        <v>1</v>
      </c>
      <c r="N1608" s="205" t="b">
        <f>IF('Input&amp;Output'!$C$3=10,phase_chart!E1605,IF('Input&amp;Output'!$C$3=21,phase_chart!I1605,IF('Input&amp;Output'!$C$3=22,phase_chart!M1605,IF('Input&amp;Output'!$C$3=31,phase_chart!Q1605,IF('Input&amp;Output'!$C$3=32,phase_chart!U1605,"")))))</f>
        <v>0</v>
      </c>
      <c r="P1608" s="159">
        <f ca="1">IF(NOT($J1608=0),IF($J1608&lt;IF($P1607=0,0,VLOOKUP(P1607,tbL!$M$37:$Q$43,IF(L1608=TRUE,2,4))),IF($J1608&gt;=VLOOKUP(P1607,tbL!$M$37:$Q$43,IF(L1608=TRUE,3,5)),$P1607,IF(AND(L1607=TRUE,L1608=TRUE),$P1607,$P1607-1)),IF(AND(L1608=TRUE,J1608=VLOOKUP(P1607,tbL!$M$37:$Q$43,IF(L1608=TRUE,2,4))),P1607,IF($P1607+1&gt;$C$12,$C$12,$P1607+1))),0)</f>
        <v>1</v>
      </c>
      <c r="Q1608" s="159">
        <f t="shared" ca="1" si="736"/>
        <v>1</v>
      </c>
      <c r="R1608" s="207">
        <f t="shared" si="753"/>
        <v>0</v>
      </c>
      <c r="S1608" s="208"/>
      <c r="T1608" s="159">
        <f t="shared" si="754"/>
        <v>0</v>
      </c>
      <c r="U1608" s="209" t="str">
        <f ca="1">IF(AND(T1608=-1,N1608=TRUE),"*",IF(AND(U1607="*",N1608=TRUE),"*",IF(AND(AND(L1608=TRUE,U1607="*"),J1608&lt;VLOOKUP(V1607+1,tbL!$M$38:$O$43,3)),"*","")))</f>
        <v/>
      </c>
      <c r="V1608" s="204">
        <f t="shared" ca="1" si="737"/>
        <v>1</v>
      </c>
      <c r="Y1608" s="159" t="str">
        <f t="shared" ca="1" si="738"/>
        <v/>
      </c>
      <c r="Z1608" s="159" t="str">
        <f t="shared" si="739"/>
        <v/>
      </c>
      <c r="AA1608" s="159">
        <f t="shared" ca="1" si="731"/>
        <v>1</v>
      </c>
      <c r="AC1608" s="161" t="str">
        <f t="shared" ca="1" si="740"/>
        <v/>
      </c>
      <c r="AD1608" s="161">
        <f t="shared" ca="1" si="741"/>
        <v>1</v>
      </c>
      <c r="AE1608" s="161" t="str">
        <f t="shared" ca="1" si="733"/>
        <v/>
      </c>
      <c r="AF1608" s="161">
        <f t="shared" ca="1" si="742"/>
        <v>1</v>
      </c>
      <c r="AG1608" s="161" t="str">
        <f t="shared" ca="1" si="743"/>
        <v/>
      </c>
      <c r="AH1608" s="161">
        <f t="shared" ca="1" si="744"/>
        <v>1</v>
      </c>
      <c r="AI1608" s="161" t="str">
        <f t="shared" ca="1" si="745"/>
        <v/>
      </c>
      <c r="AJ1608" s="161">
        <f t="shared" ca="1" si="746"/>
        <v>1</v>
      </c>
      <c r="AL1608" s="161" t="str">
        <f t="shared" ca="1" si="747"/>
        <v/>
      </c>
      <c r="AM1608" s="161">
        <f t="shared" ref="AM1608:AM1671" ca="1" si="758">IF(AL1608="*",AJ1607,IF(AL1607="*",AJ1606,IF(AL1606="*",AJ1605,IF(AL1605="*",AJ1604,AJ1608))))</f>
        <v>1</v>
      </c>
      <c r="AN1608" s="161" t="str">
        <f t="shared" ca="1" si="748"/>
        <v/>
      </c>
      <c r="AO1608" s="161">
        <f t="shared" ca="1" si="757"/>
        <v>1</v>
      </c>
      <c r="AP1608" s="161" t="str">
        <f t="shared" ca="1" si="749"/>
        <v/>
      </c>
      <c r="AQ1608" s="161">
        <f t="shared" ca="1" si="755"/>
        <v>1</v>
      </c>
      <c r="AR1608" s="161" t="str">
        <f t="shared" ca="1" si="750"/>
        <v/>
      </c>
      <c r="AS1608" s="161">
        <f t="shared" ca="1" si="751"/>
        <v>1</v>
      </c>
      <c r="AT1608" s="159" t="str">
        <f t="shared" ca="1" si="732"/>
        <v/>
      </c>
      <c r="AU1608" s="210">
        <f t="shared" ca="1" si="735"/>
        <v>14</v>
      </c>
      <c r="AV1608" s="209"/>
      <c r="AW1608" s="204">
        <f t="shared" si="752"/>
        <v>22589.027777777752</v>
      </c>
      <c r="AX1608" s="159"/>
      <c r="AZ1608" s="159"/>
      <c r="BM1608" s="207"/>
      <c r="BN1608" s="212"/>
      <c r="BP1608" s="209"/>
      <c r="BQ1608" s="211"/>
      <c r="BR1608" s="211"/>
      <c r="BS1608" s="211"/>
      <c r="BT1608" s="211"/>
      <c r="BU1608" s="211"/>
      <c r="BV1608" s="211"/>
      <c r="BW1608" s="211"/>
      <c r="BX1608" s="211"/>
      <c r="BY1608" s="211"/>
      <c r="BZ1608" s="211"/>
      <c r="CA1608" s="209"/>
      <c r="CB1608" s="224"/>
      <c r="CC1608" s="204"/>
      <c r="CD1608" s="204"/>
      <c r="CE1608" s="204"/>
      <c r="CF1608" s="211"/>
      <c r="CG1608" s="211"/>
      <c r="CI1608" s="209"/>
      <c r="CJ1608" s="209"/>
    </row>
    <row r="1609" spans="9:88">
      <c r="I1609" s="221">
        <f t="shared" si="756"/>
        <v>405</v>
      </c>
      <c r="J1609" s="159">
        <f>'v-t_chart'!C1606</f>
        <v>101.9</v>
      </c>
      <c r="K1609" s="204">
        <f t="shared" ca="1" si="734"/>
        <v>298.46510000000001</v>
      </c>
      <c r="L1609" s="205" t="b">
        <f>IF('Input&amp;Output'!$C$3=10,phase_chart!C1606,IF('Input&amp;Output'!$C$3=21,phase_chart!G1606,IF('Input&amp;Output'!$C$3=22,phase_chart!K1606,IF('Input&amp;Output'!$C$3=31,phase_chart!O1606,IF('Input&amp;Output'!$C$3=32,phase_chart!S1606,"")))))</f>
        <v>0</v>
      </c>
      <c r="M1609" s="206" t="b">
        <f>IF('Input&amp;Output'!$C$3=10,phase_chart!D1606,IF('Input&amp;Output'!$C$3=21,phase_chart!H1606,IF('Input&amp;Output'!$C$3=22,phase_chart!L1606,IF('Input&amp;Output'!$C$3=31,phase_chart!P1606,IF('Input&amp;Output'!$C$3=32,phase_chart!T1606,"")))))</f>
        <v>1</v>
      </c>
      <c r="N1609" s="205" t="b">
        <f>IF('Input&amp;Output'!$C$3=10,phase_chart!E1606,IF('Input&amp;Output'!$C$3=21,phase_chart!I1606,IF('Input&amp;Output'!$C$3=22,phase_chart!M1606,IF('Input&amp;Output'!$C$3=31,phase_chart!Q1606,IF('Input&amp;Output'!$C$3=32,phase_chart!U1606,"")))))</f>
        <v>0</v>
      </c>
      <c r="P1609" s="159">
        <f ca="1">IF(NOT($J1609=0),IF($J1609&lt;IF($P1608=0,0,VLOOKUP(P1608,tbL!$M$37:$Q$43,IF(L1609=TRUE,2,4))),IF($J1609&gt;=VLOOKUP(P1608,tbL!$M$37:$Q$43,IF(L1609=TRUE,3,5)),$P1608,IF(AND(L1608=TRUE,L1609=TRUE),$P1608,$P1608-1)),IF(AND(L1609=TRUE,J1609=VLOOKUP(P1608,tbL!$M$37:$Q$43,IF(L1609=TRUE,2,4))),P1608,IF($P1608+1&gt;$C$12,$C$12,$P1608+1))),0)</f>
        <v>1</v>
      </c>
      <c r="Q1609" s="159">
        <f t="shared" ca="1" si="736"/>
        <v>1</v>
      </c>
      <c r="R1609" s="207">
        <f t="shared" si="753"/>
        <v>0</v>
      </c>
      <c r="S1609" s="208"/>
      <c r="T1609" s="159">
        <f t="shared" si="754"/>
        <v>0</v>
      </c>
      <c r="U1609" s="209" t="str">
        <f ca="1">IF(AND(T1609=-1,N1609=TRUE),"*",IF(AND(U1608="*",N1609=TRUE),"*",IF(AND(AND(L1609=TRUE,U1608="*"),J1609&lt;VLOOKUP(V1608+1,tbL!$M$38:$O$43,3)),"*","")))</f>
        <v/>
      </c>
      <c r="V1609" s="204">
        <f t="shared" ca="1" si="737"/>
        <v>1</v>
      </c>
      <c r="Y1609" s="159" t="str">
        <f t="shared" ca="1" si="738"/>
        <v/>
      </c>
      <c r="Z1609" s="159" t="str">
        <f t="shared" si="739"/>
        <v/>
      </c>
      <c r="AA1609" s="159">
        <f t="shared" ca="1" si="731"/>
        <v>1</v>
      </c>
      <c r="AC1609" s="161" t="str">
        <f t="shared" ca="1" si="740"/>
        <v/>
      </c>
      <c r="AD1609" s="161">
        <f t="shared" ca="1" si="741"/>
        <v>1</v>
      </c>
      <c r="AE1609" s="161" t="str">
        <f t="shared" ca="1" si="733"/>
        <v/>
      </c>
      <c r="AF1609" s="161">
        <f t="shared" ca="1" si="742"/>
        <v>1</v>
      </c>
      <c r="AG1609" s="161" t="str">
        <f t="shared" ca="1" si="743"/>
        <v/>
      </c>
      <c r="AH1609" s="161">
        <f t="shared" ca="1" si="744"/>
        <v>1</v>
      </c>
      <c r="AI1609" s="161" t="str">
        <f t="shared" ca="1" si="745"/>
        <v/>
      </c>
      <c r="AJ1609" s="161">
        <f t="shared" ca="1" si="746"/>
        <v>1</v>
      </c>
      <c r="AL1609" s="161" t="str">
        <f t="shared" ca="1" si="747"/>
        <v/>
      </c>
      <c r="AM1609" s="161">
        <f t="shared" ca="1" si="758"/>
        <v>1</v>
      </c>
      <c r="AN1609" s="161" t="str">
        <f t="shared" ca="1" si="748"/>
        <v/>
      </c>
      <c r="AO1609" s="161">
        <f t="shared" ca="1" si="757"/>
        <v>1</v>
      </c>
      <c r="AP1609" s="161" t="str">
        <f t="shared" ca="1" si="749"/>
        <v/>
      </c>
      <c r="AQ1609" s="161">
        <f t="shared" ca="1" si="755"/>
        <v>1</v>
      </c>
      <c r="AR1609" s="161" t="str">
        <f t="shared" ca="1" si="750"/>
        <v/>
      </c>
      <c r="AS1609" s="161">
        <f t="shared" ca="1" si="751"/>
        <v>1</v>
      </c>
      <c r="AT1609" s="159" t="str">
        <f t="shared" ca="1" si="732"/>
        <v/>
      </c>
      <c r="AU1609" s="210">
        <f t="shared" ca="1" si="735"/>
        <v>14</v>
      </c>
      <c r="AV1609" s="209"/>
      <c r="AW1609" s="204">
        <f t="shared" si="752"/>
        <v>22617.333333333307</v>
      </c>
      <c r="AX1609" s="159"/>
      <c r="AZ1609" s="159"/>
      <c r="BM1609" s="207"/>
      <c r="BN1609" s="212"/>
      <c r="BP1609" s="209"/>
      <c r="BQ1609" s="211"/>
      <c r="BR1609" s="211"/>
      <c r="BS1609" s="211"/>
      <c r="BT1609" s="211"/>
      <c r="BU1609" s="211"/>
      <c r="BV1609" s="211"/>
      <c r="BW1609" s="211"/>
      <c r="BX1609" s="211"/>
      <c r="BY1609" s="211"/>
      <c r="BZ1609" s="211"/>
      <c r="CA1609" s="209"/>
      <c r="CB1609" s="224"/>
      <c r="CC1609" s="204"/>
      <c r="CD1609" s="204"/>
      <c r="CE1609" s="204"/>
      <c r="CF1609" s="211"/>
      <c r="CG1609" s="211"/>
      <c r="CI1609" s="209"/>
      <c r="CJ1609" s="209"/>
    </row>
    <row r="1610" spans="9:88">
      <c r="I1610" s="221">
        <f t="shared" si="756"/>
        <v>406</v>
      </c>
      <c r="J1610" s="159">
        <f>'v-t_chart'!C1607</f>
        <v>102</v>
      </c>
      <c r="K1610" s="204">
        <f t="shared" ca="1" si="734"/>
        <v>298.75799999999998</v>
      </c>
      <c r="L1610" s="205" t="b">
        <f>IF('Input&amp;Output'!$C$3=10,phase_chart!C1607,IF('Input&amp;Output'!$C$3=21,phase_chart!G1607,IF('Input&amp;Output'!$C$3=22,phase_chart!K1607,IF('Input&amp;Output'!$C$3=31,phase_chart!O1607,IF('Input&amp;Output'!$C$3=32,phase_chart!S1607,"")))))</f>
        <v>0</v>
      </c>
      <c r="M1610" s="206" t="b">
        <f>IF('Input&amp;Output'!$C$3=10,phase_chart!D1607,IF('Input&amp;Output'!$C$3=21,phase_chart!H1607,IF('Input&amp;Output'!$C$3=22,phase_chart!L1607,IF('Input&amp;Output'!$C$3=31,phase_chart!P1607,IF('Input&amp;Output'!$C$3=32,phase_chart!T1607,"")))))</f>
        <v>1</v>
      </c>
      <c r="N1610" s="205" t="b">
        <f>IF('Input&amp;Output'!$C$3=10,phase_chart!E1607,IF('Input&amp;Output'!$C$3=21,phase_chart!I1607,IF('Input&amp;Output'!$C$3=22,phase_chart!M1607,IF('Input&amp;Output'!$C$3=31,phase_chart!Q1607,IF('Input&amp;Output'!$C$3=32,phase_chart!U1607,"")))))</f>
        <v>0</v>
      </c>
      <c r="P1610" s="159">
        <f ca="1">IF(NOT($J1610=0),IF($J1610&lt;IF($P1609=0,0,VLOOKUP(P1609,tbL!$M$37:$Q$43,IF(L1610=TRUE,2,4))),IF($J1610&gt;=VLOOKUP(P1609,tbL!$M$37:$Q$43,IF(L1610=TRUE,3,5)),$P1609,IF(AND(L1609=TRUE,L1610=TRUE),$P1609,$P1609-1)),IF(AND(L1610=TRUE,J1610=VLOOKUP(P1609,tbL!$M$37:$Q$43,IF(L1610=TRUE,2,4))),P1609,IF($P1609+1&gt;$C$12,$C$12,$P1609+1))),0)</f>
        <v>1</v>
      </c>
      <c r="Q1610" s="159">
        <f t="shared" ca="1" si="736"/>
        <v>1</v>
      </c>
      <c r="R1610" s="207">
        <f t="shared" si="753"/>
        <v>0</v>
      </c>
      <c r="S1610" s="208"/>
      <c r="T1610" s="159">
        <f t="shared" si="754"/>
        <v>0</v>
      </c>
      <c r="U1610" s="209" t="str">
        <f ca="1">IF(AND(T1610=-1,N1610=TRUE),"*",IF(AND(U1609="*",N1610=TRUE),"*",IF(AND(AND(L1610=TRUE,U1609="*"),J1610&lt;VLOOKUP(V1609+1,tbL!$M$38:$O$43,3)),"*","")))</f>
        <v/>
      </c>
      <c r="V1610" s="204">
        <f t="shared" ca="1" si="737"/>
        <v>1</v>
      </c>
      <c r="Y1610" s="159" t="str">
        <f t="shared" ca="1" si="738"/>
        <v/>
      </c>
      <c r="Z1610" s="159" t="str">
        <f t="shared" si="739"/>
        <v/>
      </c>
      <c r="AA1610" s="159">
        <f t="shared" ca="1" si="731"/>
        <v>1</v>
      </c>
      <c r="AC1610" s="161" t="str">
        <f t="shared" ca="1" si="740"/>
        <v/>
      </c>
      <c r="AD1610" s="161">
        <f t="shared" ca="1" si="741"/>
        <v>1</v>
      </c>
      <c r="AE1610" s="161" t="str">
        <f t="shared" ca="1" si="733"/>
        <v/>
      </c>
      <c r="AF1610" s="161">
        <f t="shared" ca="1" si="742"/>
        <v>1</v>
      </c>
      <c r="AG1610" s="161" t="str">
        <f t="shared" ca="1" si="743"/>
        <v/>
      </c>
      <c r="AH1610" s="161">
        <f t="shared" ca="1" si="744"/>
        <v>1</v>
      </c>
      <c r="AI1610" s="161" t="str">
        <f t="shared" ca="1" si="745"/>
        <v/>
      </c>
      <c r="AJ1610" s="161">
        <f t="shared" ca="1" si="746"/>
        <v>1</v>
      </c>
      <c r="AL1610" s="161" t="str">
        <f t="shared" ca="1" si="747"/>
        <v/>
      </c>
      <c r="AM1610" s="161">
        <f t="shared" ca="1" si="758"/>
        <v>1</v>
      </c>
      <c r="AN1610" s="161" t="str">
        <f t="shared" ca="1" si="748"/>
        <v/>
      </c>
      <c r="AO1610" s="161">
        <f t="shared" ca="1" si="757"/>
        <v>1</v>
      </c>
      <c r="AP1610" s="161" t="str">
        <f t="shared" ca="1" si="749"/>
        <v/>
      </c>
      <c r="AQ1610" s="161">
        <f t="shared" ca="1" si="755"/>
        <v>1</v>
      </c>
      <c r="AR1610" s="161" t="str">
        <f t="shared" ca="1" si="750"/>
        <v/>
      </c>
      <c r="AS1610" s="161">
        <f t="shared" ca="1" si="751"/>
        <v>1</v>
      </c>
      <c r="AT1610" s="159" t="str">
        <f t="shared" ca="1" si="732"/>
        <v/>
      </c>
      <c r="AU1610" s="210">
        <f t="shared" ca="1" si="735"/>
        <v>14</v>
      </c>
      <c r="AV1610" s="209"/>
      <c r="AW1610" s="204">
        <f t="shared" si="752"/>
        <v>22645.666666666639</v>
      </c>
      <c r="AX1610" s="159"/>
      <c r="AZ1610" s="159"/>
      <c r="BM1610" s="207"/>
      <c r="BN1610" s="212"/>
      <c r="BP1610" s="209"/>
      <c r="BQ1610" s="211"/>
      <c r="BR1610" s="211"/>
      <c r="BS1610" s="211"/>
      <c r="BT1610" s="211"/>
      <c r="BU1610" s="211"/>
      <c r="BV1610" s="211"/>
      <c r="BW1610" s="211"/>
      <c r="BX1610" s="211"/>
      <c r="BY1610" s="211"/>
      <c r="BZ1610" s="211"/>
      <c r="CA1610" s="209"/>
      <c r="CB1610" s="224"/>
      <c r="CC1610" s="204"/>
      <c r="CD1610" s="204"/>
      <c r="CE1610" s="204"/>
      <c r="CF1610" s="211"/>
      <c r="CG1610" s="211"/>
      <c r="CI1610" s="209"/>
      <c r="CJ1610" s="209"/>
    </row>
    <row r="1611" spans="9:88">
      <c r="I1611" s="221">
        <f t="shared" si="756"/>
        <v>407</v>
      </c>
      <c r="J1611" s="159">
        <f>'v-t_chart'!C1608</f>
        <v>102</v>
      </c>
      <c r="K1611" s="204">
        <f t="shared" ca="1" si="734"/>
        <v>298.75799999999998</v>
      </c>
      <c r="L1611" s="205" t="b">
        <f>IF('Input&amp;Output'!$C$3=10,phase_chart!C1608,IF('Input&amp;Output'!$C$3=21,phase_chart!G1608,IF('Input&amp;Output'!$C$3=22,phase_chart!K1608,IF('Input&amp;Output'!$C$3=31,phase_chart!O1608,IF('Input&amp;Output'!$C$3=32,phase_chart!S1608,"")))))</f>
        <v>0</v>
      </c>
      <c r="M1611" s="206" t="b">
        <f>IF('Input&amp;Output'!$C$3=10,phase_chart!D1608,IF('Input&amp;Output'!$C$3=21,phase_chart!H1608,IF('Input&amp;Output'!$C$3=22,phase_chart!L1608,IF('Input&amp;Output'!$C$3=31,phase_chart!P1608,IF('Input&amp;Output'!$C$3=32,phase_chart!T1608,"")))))</f>
        <v>1</v>
      </c>
      <c r="N1611" s="205" t="b">
        <f>IF('Input&amp;Output'!$C$3=10,phase_chart!E1608,IF('Input&amp;Output'!$C$3=21,phase_chart!I1608,IF('Input&amp;Output'!$C$3=22,phase_chart!M1608,IF('Input&amp;Output'!$C$3=31,phase_chart!Q1608,IF('Input&amp;Output'!$C$3=32,phase_chart!U1608,"")))))</f>
        <v>0</v>
      </c>
      <c r="P1611" s="159">
        <f ca="1">IF(NOT($J1611=0),IF($J1611&lt;IF($P1610=0,0,VLOOKUP(P1610,tbL!$M$37:$Q$43,IF(L1611=TRUE,2,4))),IF($J1611&gt;=VLOOKUP(P1610,tbL!$M$37:$Q$43,IF(L1611=TRUE,3,5)),$P1610,IF(AND(L1610=TRUE,L1611=TRUE),$P1610,$P1610-1)),IF(AND(L1611=TRUE,J1611=VLOOKUP(P1610,tbL!$M$37:$Q$43,IF(L1611=TRUE,2,4))),P1610,IF($P1610+1&gt;$C$12,$C$12,$P1610+1))),0)</f>
        <v>1</v>
      </c>
      <c r="Q1611" s="159">
        <f t="shared" ca="1" si="736"/>
        <v>1</v>
      </c>
      <c r="R1611" s="207">
        <f t="shared" si="753"/>
        <v>0</v>
      </c>
      <c r="S1611" s="208"/>
      <c r="T1611" s="159">
        <f t="shared" si="754"/>
        <v>0</v>
      </c>
      <c r="U1611" s="209" t="str">
        <f ca="1">IF(AND(T1611=-1,N1611=TRUE),"*",IF(AND(U1610="*",N1611=TRUE),"*",IF(AND(AND(L1611=TRUE,U1610="*"),J1611&lt;VLOOKUP(V1610+1,tbL!$M$38:$O$43,3)),"*","")))</f>
        <v/>
      </c>
      <c r="V1611" s="204">
        <f t="shared" ca="1" si="737"/>
        <v>1</v>
      </c>
      <c r="Y1611" s="159" t="str">
        <f t="shared" ca="1" si="738"/>
        <v/>
      </c>
      <c r="Z1611" s="159" t="str">
        <f t="shared" si="739"/>
        <v/>
      </c>
      <c r="AA1611" s="159">
        <f t="shared" ca="1" si="731"/>
        <v>1</v>
      </c>
      <c r="AC1611" s="161" t="str">
        <f t="shared" ca="1" si="740"/>
        <v/>
      </c>
      <c r="AD1611" s="161">
        <f t="shared" ca="1" si="741"/>
        <v>1</v>
      </c>
      <c r="AE1611" s="161" t="str">
        <f t="shared" ca="1" si="733"/>
        <v/>
      </c>
      <c r="AF1611" s="161">
        <f t="shared" ca="1" si="742"/>
        <v>1</v>
      </c>
      <c r="AG1611" s="161" t="str">
        <f t="shared" ca="1" si="743"/>
        <v/>
      </c>
      <c r="AH1611" s="161">
        <f t="shared" ca="1" si="744"/>
        <v>1</v>
      </c>
      <c r="AI1611" s="161" t="str">
        <f t="shared" ca="1" si="745"/>
        <v/>
      </c>
      <c r="AJ1611" s="161">
        <f t="shared" ca="1" si="746"/>
        <v>1</v>
      </c>
      <c r="AL1611" s="161" t="str">
        <f t="shared" ca="1" si="747"/>
        <v/>
      </c>
      <c r="AM1611" s="161">
        <f t="shared" ca="1" si="758"/>
        <v>1</v>
      </c>
      <c r="AN1611" s="161" t="str">
        <f t="shared" ca="1" si="748"/>
        <v/>
      </c>
      <c r="AO1611" s="161">
        <f t="shared" ca="1" si="757"/>
        <v>1</v>
      </c>
      <c r="AP1611" s="161" t="str">
        <f t="shared" ca="1" si="749"/>
        <v/>
      </c>
      <c r="AQ1611" s="161">
        <f t="shared" ca="1" si="755"/>
        <v>1</v>
      </c>
      <c r="AR1611" s="161" t="str">
        <f t="shared" ca="1" si="750"/>
        <v/>
      </c>
      <c r="AS1611" s="161">
        <f t="shared" ca="1" si="751"/>
        <v>1</v>
      </c>
      <c r="AT1611" s="159" t="str">
        <f t="shared" ca="1" si="732"/>
        <v/>
      </c>
      <c r="AU1611" s="210">
        <f t="shared" ca="1" si="735"/>
        <v>14</v>
      </c>
      <c r="AV1611" s="209"/>
      <c r="AW1611" s="204">
        <f t="shared" si="752"/>
        <v>22673.999999999971</v>
      </c>
      <c r="AX1611" s="159"/>
      <c r="AZ1611" s="159"/>
      <c r="BM1611" s="207"/>
      <c r="BN1611" s="212"/>
      <c r="BP1611" s="209"/>
      <c r="BQ1611" s="211"/>
      <c r="BR1611" s="211"/>
      <c r="BS1611" s="211"/>
      <c r="BT1611" s="211"/>
      <c r="BU1611" s="211"/>
      <c r="BV1611" s="211"/>
      <c r="BW1611" s="211"/>
      <c r="BX1611" s="211"/>
      <c r="BY1611" s="211"/>
      <c r="BZ1611" s="211"/>
      <c r="CA1611" s="209"/>
      <c r="CB1611" s="224"/>
      <c r="CC1611" s="204"/>
      <c r="CD1611" s="204"/>
      <c r="CE1611" s="204"/>
      <c r="CF1611" s="211"/>
      <c r="CG1611" s="211"/>
      <c r="CI1611" s="209"/>
      <c r="CJ1611" s="209"/>
    </row>
    <row r="1612" spans="9:88">
      <c r="I1612" s="221">
        <f t="shared" si="756"/>
        <v>408</v>
      </c>
      <c r="J1612" s="159">
        <f>'v-t_chart'!C1609</f>
        <v>102</v>
      </c>
      <c r="K1612" s="204">
        <f t="shared" ca="1" si="734"/>
        <v>298.75799999999998</v>
      </c>
      <c r="L1612" s="205" t="b">
        <f>IF('Input&amp;Output'!$C$3=10,phase_chart!C1609,IF('Input&amp;Output'!$C$3=21,phase_chart!G1609,IF('Input&amp;Output'!$C$3=22,phase_chart!K1609,IF('Input&amp;Output'!$C$3=31,phase_chart!O1609,IF('Input&amp;Output'!$C$3=32,phase_chart!S1609,"")))))</f>
        <v>0</v>
      </c>
      <c r="M1612" s="206" t="b">
        <f>IF('Input&amp;Output'!$C$3=10,phase_chart!D1609,IF('Input&amp;Output'!$C$3=21,phase_chart!H1609,IF('Input&amp;Output'!$C$3=22,phase_chart!L1609,IF('Input&amp;Output'!$C$3=31,phase_chart!P1609,IF('Input&amp;Output'!$C$3=32,phase_chart!T1609,"")))))</f>
        <v>1</v>
      </c>
      <c r="N1612" s="205" t="b">
        <f>IF('Input&amp;Output'!$C$3=10,phase_chart!E1609,IF('Input&amp;Output'!$C$3=21,phase_chart!I1609,IF('Input&amp;Output'!$C$3=22,phase_chart!M1609,IF('Input&amp;Output'!$C$3=31,phase_chart!Q1609,IF('Input&amp;Output'!$C$3=32,phase_chart!U1609,"")))))</f>
        <v>0</v>
      </c>
      <c r="P1612" s="159">
        <f ca="1">IF(NOT($J1612=0),IF($J1612&lt;IF($P1611=0,0,VLOOKUP(P1611,tbL!$M$37:$Q$43,IF(L1612=TRUE,2,4))),IF($J1612&gt;=VLOOKUP(P1611,tbL!$M$37:$Q$43,IF(L1612=TRUE,3,5)),$P1611,IF(AND(L1611=TRUE,L1612=TRUE),$P1611,$P1611-1)),IF(AND(L1612=TRUE,J1612=VLOOKUP(P1611,tbL!$M$37:$Q$43,IF(L1612=TRUE,2,4))),P1611,IF($P1611+1&gt;$C$12,$C$12,$P1611+1))),0)</f>
        <v>1</v>
      </c>
      <c r="Q1612" s="159">
        <f t="shared" ca="1" si="736"/>
        <v>1</v>
      </c>
      <c r="R1612" s="207">
        <f t="shared" si="753"/>
        <v>0</v>
      </c>
      <c r="S1612" s="208"/>
      <c r="T1612" s="159">
        <f t="shared" si="754"/>
        <v>0</v>
      </c>
      <c r="U1612" s="209" t="str">
        <f ca="1">IF(AND(T1612=-1,N1612=TRUE),"*",IF(AND(U1611="*",N1612=TRUE),"*",IF(AND(AND(L1612=TRUE,U1611="*"),J1612&lt;VLOOKUP(V1611+1,tbL!$M$38:$O$43,3)),"*","")))</f>
        <v/>
      </c>
      <c r="V1612" s="204">
        <f t="shared" ca="1" si="737"/>
        <v>1</v>
      </c>
      <c r="Y1612" s="159" t="str">
        <f t="shared" ca="1" si="738"/>
        <v/>
      </c>
      <c r="Z1612" s="159" t="str">
        <f t="shared" si="739"/>
        <v/>
      </c>
      <c r="AA1612" s="159">
        <f t="shared" ca="1" si="731"/>
        <v>1</v>
      </c>
      <c r="AC1612" s="161" t="str">
        <f t="shared" ca="1" si="740"/>
        <v/>
      </c>
      <c r="AD1612" s="161">
        <f t="shared" ca="1" si="741"/>
        <v>1</v>
      </c>
      <c r="AE1612" s="161" t="str">
        <f t="shared" ca="1" si="733"/>
        <v/>
      </c>
      <c r="AF1612" s="161">
        <f t="shared" ca="1" si="742"/>
        <v>1</v>
      </c>
      <c r="AG1612" s="161" t="str">
        <f t="shared" ca="1" si="743"/>
        <v/>
      </c>
      <c r="AH1612" s="161">
        <f t="shared" ca="1" si="744"/>
        <v>1</v>
      </c>
      <c r="AI1612" s="161" t="str">
        <f t="shared" ca="1" si="745"/>
        <v/>
      </c>
      <c r="AJ1612" s="161">
        <f t="shared" ca="1" si="746"/>
        <v>1</v>
      </c>
      <c r="AL1612" s="161" t="str">
        <f t="shared" ca="1" si="747"/>
        <v/>
      </c>
      <c r="AM1612" s="161">
        <f t="shared" ca="1" si="758"/>
        <v>1</v>
      </c>
      <c r="AN1612" s="161" t="str">
        <f t="shared" ca="1" si="748"/>
        <v/>
      </c>
      <c r="AO1612" s="161">
        <f t="shared" ca="1" si="757"/>
        <v>1</v>
      </c>
      <c r="AP1612" s="161" t="str">
        <f t="shared" ca="1" si="749"/>
        <v/>
      </c>
      <c r="AQ1612" s="161">
        <f t="shared" ca="1" si="755"/>
        <v>1</v>
      </c>
      <c r="AR1612" s="161" t="str">
        <f t="shared" ca="1" si="750"/>
        <v/>
      </c>
      <c r="AS1612" s="161">
        <f t="shared" ca="1" si="751"/>
        <v>1</v>
      </c>
      <c r="AT1612" s="159" t="str">
        <f t="shared" ca="1" si="732"/>
        <v/>
      </c>
      <c r="AU1612" s="210">
        <f t="shared" ca="1" si="735"/>
        <v>14</v>
      </c>
      <c r="AV1612" s="209"/>
      <c r="AW1612" s="204">
        <f t="shared" si="752"/>
        <v>22702.333333333303</v>
      </c>
      <c r="AX1612" s="159"/>
      <c r="AZ1612" s="159"/>
      <c r="BM1612" s="207"/>
      <c r="BN1612" s="212"/>
      <c r="BP1612" s="209"/>
      <c r="BQ1612" s="211"/>
      <c r="BR1612" s="211"/>
      <c r="BS1612" s="211"/>
      <c r="BT1612" s="211"/>
      <c r="BU1612" s="211"/>
      <c r="BV1612" s="211"/>
      <c r="BW1612" s="211"/>
      <c r="BX1612" s="211"/>
      <c r="BY1612" s="211"/>
      <c r="BZ1612" s="211"/>
      <c r="CA1612" s="209"/>
      <c r="CB1612" s="224"/>
      <c r="CC1612" s="204"/>
      <c r="CD1612" s="204"/>
      <c r="CE1612" s="204"/>
      <c r="CF1612" s="211"/>
      <c r="CG1612" s="211"/>
      <c r="CI1612" s="209"/>
      <c r="CJ1612" s="209"/>
    </row>
    <row r="1613" spans="9:88">
      <c r="I1613" s="221">
        <f t="shared" si="756"/>
        <v>409</v>
      </c>
      <c r="J1613" s="159">
        <f>'v-t_chart'!C1610</f>
        <v>102</v>
      </c>
      <c r="K1613" s="204">
        <f t="shared" ca="1" si="734"/>
        <v>298.75799999999998</v>
      </c>
      <c r="L1613" s="205" t="b">
        <f>IF('Input&amp;Output'!$C$3=10,phase_chart!C1610,IF('Input&amp;Output'!$C$3=21,phase_chart!G1610,IF('Input&amp;Output'!$C$3=22,phase_chart!K1610,IF('Input&amp;Output'!$C$3=31,phase_chart!O1610,IF('Input&amp;Output'!$C$3=32,phase_chart!S1610,"")))))</f>
        <v>0</v>
      </c>
      <c r="M1613" s="206" t="b">
        <f>IF('Input&amp;Output'!$C$3=10,phase_chart!D1610,IF('Input&amp;Output'!$C$3=21,phase_chart!H1610,IF('Input&amp;Output'!$C$3=22,phase_chart!L1610,IF('Input&amp;Output'!$C$3=31,phase_chart!P1610,IF('Input&amp;Output'!$C$3=32,phase_chart!T1610,"")))))</f>
        <v>1</v>
      </c>
      <c r="N1613" s="205" t="b">
        <f>IF('Input&amp;Output'!$C$3=10,phase_chart!E1610,IF('Input&amp;Output'!$C$3=21,phase_chart!I1610,IF('Input&amp;Output'!$C$3=22,phase_chart!M1610,IF('Input&amp;Output'!$C$3=31,phase_chart!Q1610,IF('Input&amp;Output'!$C$3=32,phase_chart!U1610,"")))))</f>
        <v>0</v>
      </c>
      <c r="P1613" s="159">
        <f ca="1">IF(NOT($J1613=0),IF($J1613&lt;IF($P1612=0,0,VLOOKUP(P1612,tbL!$M$37:$Q$43,IF(L1613=TRUE,2,4))),IF($J1613&gt;=VLOOKUP(P1612,tbL!$M$37:$Q$43,IF(L1613=TRUE,3,5)),$P1612,IF(AND(L1612=TRUE,L1613=TRUE),$P1612,$P1612-1)),IF(AND(L1613=TRUE,J1613=VLOOKUP(P1612,tbL!$M$37:$Q$43,IF(L1613=TRUE,2,4))),P1612,IF($P1612+1&gt;$C$12,$C$12,$P1612+1))),0)</f>
        <v>1</v>
      </c>
      <c r="Q1613" s="159">
        <f t="shared" ca="1" si="736"/>
        <v>1</v>
      </c>
      <c r="R1613" s="207">
        <f t="shared" si="753"/>
        <v>0</v>
      </c>
      <c r="S1613" s="208"/>
      <c r="T1613" s="159">
        <f t="shared" si="754"/>
        <v>0</v>
      </c>
      <c r="U1613" s="209" t="str">
        <f ca="1">IF(AND(T1613=-1,N1613=TRUE),"*",IF(AND(U1612="*",N1613=TRUE),"*",IF(AND(AND(L1613=TRUE,U1612="*"),J1613&lt;VLOOKUP(V1612+1,tbL!$M$38:$O$43,3)),"*","")))</f>
        <v/>
      </c>
      <c r="V1613" s="204">
        <f t="shared" ca="1" si="737"/>
        <v>1</v>
      </c>
      <c r="Y1613" s="159" t="str">
        <f t="shared" ca="1" si="738"/>
        <v/>
      </c>
      <c r="Z1613" s="159" t="str">
        <f t="shared" si="739"/>
        <v/>
      </c>
      <c r="AA1613" s="159">
        <f t="shared" ca="1" si="731"/>
        <v>1</v>
      </c>
      <c r="AC1613" s="161" t="str">
        <f t="shared" ca="1" si="740"/>
        <v/>
      </c>
      <c r="AD1613" s="161">
        <f t="shared" ca="1" si="741"/>
        <v>1</v>
      </c>
      <c r="AE1613" s="161" t="str">
        <f t="shared" ca="1" si="733"/>
        <v/>
      </c>
      <c r="AF1613" s="161">
        <f t="shared" ca="1" si="742"/>
        <v>1</v>
      </c>
      <c r="AG1613" s="161" t="str">
        <f t="shared" ca="1" si="743"/>
        <v/>
      </c>
      <c r="AH1613" s="161">
        <f t="shared" ca="1" si="744"/>
        <v>1</v>
      </c>
      <c r="AI1613" s="161" t="str">
        <f t="shared" ca="1" si="745"/>
        <v/>
      </c>
      <c r="AJ1613" s="161">
        <f t="shared" ca="1" si="746"/>
        <v>1</v>
      </c>
      <c r="AL1613" s="161" t="str">
        <f t="shared" ca="1" si="747"/>
        <v/>
      </c>
      <c r="AM1613" s="161">
        <f t="shared" ca="1" si="758"/>
        <v>1</v>
      </c>
      <c r="AN1613" s="161" t="str">
        <f t="shared" ca="1" si="748"/>
        <v/>
      </c>
      <c r="AO1613" s="161">
        <f t="shared" ca="1" si="757"/>
        <v>1</v>
      </c>
      <c r="AP1613" s="161" t="str">
        <f t="shared" ca="1" si="749"/>
        <v/>
      </c>
      <c r="AQ1613" s="161">
        <f t="shared" ca="1" si="755"/>
        <v>1</v>
      </c>
      <c r="AR1613" s="161" t="str">
        <f t="shared" ca="1" si="750"/>
        <v/>
      </c>
      <c r="AS1613" s="161">
        <f t="shared" ca="1" si="751"/>
        <v>1</v>
      </c>
      <c r="AT1613" s="159" t="str">
        <f t="shared" ca="1" si="732"/>
        <v/>
      </c>
      <c r="AU1613" s="210">
        <f t="shared" ca="1" si="735"/>
        <v>14</v>
      </c>
      <c r="AV1613" s="209"/>
      <c r="AW1613" s="204">
        <f t="shared" si="752"/>
        <v>22730.666666666635</v>
      </c>
      <c r="AX1613" s="159"/>
      <c r="AZ1613" s="159"/>
      <c r="BM1613" s="207"/>
      <c r="BN1613" s="212"/>
      <c r="BP1613" s="209"/>
      <c r="BQ1613" s="211"/>
      <c r="BR1613" s="211"/>
      <c r="BS1613" s="211"/>
      <c r="BT1613" s="211"/>
      <c r="BU1613" s="211"/>
      <c r="BV1613" s="211"/>
      <c r="BW1613" s="211"/>
      <c r="BX1613" s="211"/>
      <c r="BY1613" s="211"/>
      <c r="BZ1613" s="211"/>
      <c r="CA1613" s="209"/>
      <c r="CB1613" s="224"/>
      <c r="CC1613" s="204"/>
      <c r="CD1613" s="204"/>
      <c r="CE1613" s="204"/>
      <c r="CF1613" s="211"/>
      <c r="CG1613" s="211"/>
      <c r="CI1613" s="209"/>
      <c r="CJ1613" s="209"/>
    </row>
    <row r="1614" spans="9:88">
      <c r="I1614" s="221">
        <f t="shared" si="756"/>
        <v>410</v>
      </c>
      <c r="J1614" s="159">
        <f>'v-t_chart'!C1611</f>
        <v>101.9</v>
      </c>
      <c r="K1614" s="204">
        <f t="shared" ca="1" si="734"/>
        <v>298.46510000000001</v>
      </c>
      <c r="L1614" s="205" t="b">
        <f>IF('Input&amp;Output'!$C$3=10,phase_chart!C1611,IF('Input&amp;Output'!$C$3=21,phase_chart!G1611,IF('Input&amp;Output'!$C$3=22,phase_chart!K1611,IF('Input&amp;Output'!$C$3=31,phase_chart!O1611,IF('Input&amp;Output'!$C$3=32,phase_chart!S1611,"")))))</f>
        <v>0</v>
      </c>
      <c r="M1614" s="206" t="b">
        <f>IF('Input&amp;Output'!$C$3=10,phase_chart!D1611,IF('Input&amp;Output'!$C$3=21,phase_chart!H1611,IF('Input&amp;Output'!$C$3=22,phase_chart!L1611,IF('Input&amp;Output'!$C$3=31,phase_chart!P1611,IF('Input&amp;Output'!$C$3=32,phase_chart!T1611,"")))))</f>
        <v>1</v>
      </c>
      <c r="N1614" s="205" t="b">
        <f>IF('Input&amp;Output'!$C$3=10,phase_chart!E1611,IF('Input&amp;Output'!$C$3=21,phase_chart!I1611,IF('Input&amp;Output'!$C$3=22,phase_chart!M1611,IF('Input&amp;Output'!$C$3=31,phase_chart!Q1611,IF('Input&amp;Output'!$C$3=32,phase_chart!U1611,"")))))</f>
        <v>0</v>
      </c>
      <c r="P1614" s="159">
        <f ca="1">IF(NOT($J1614=0),IF($J1614&lt;IF($P1613=0,0,VLOOKUP(P1613,tbL!$M$37:$Q$43,IF(L1614=TRUE,2,4))),IF($J1614&gt;=VLOOKUP(P1613,tbL!$M$37:$Q$43,IF(L1614=TRUE,3,5)),$P1613,IF(AND(L1613=TRUE,L1614=TRUE),$P1613,$P1613-1)),IF(AND(L1614=TRUE,J1614=VLOOKUP(P1613,tbL!$M$37:$Q$43,IF(L1614=TRUE,2,4))),P1613,IF($P1613+1&gt;$C$12,$C$12,$P1613+1))),0)</f>
        <v>1</v>
      </c>
      <c r="Q1614" s="159">
        <f t="shared" ca="1" si="736"/>
        <v>1</v>
      </c>
      <c r="R1614" s="207">
        <f t="shared" si="753"/>
        <v>0</v>
      </c>
      <c r="S1614" s="208"/>
      <c r="T1614" s="159">
        <f t="shared" si="754"/>
        <v>0</v>
      </c>
      <c r="U1614" s="209" t="str">
        <f ca="1">IF(AND(T1614=-1,N1614=TRUE),"*",IF(AND(U1613="*",N1614=TRUE),"*",IF(AND(AND(L1614=TRUE,U1613="*"),J1614&lt;VLOOKUP(V1613+1,tbL!$M$38:$O$43,3)),"*","")))</f>
        <v/>
      </c>
      <c r="V1614" s="204">
        <f t="shared" ca="1" si="737"/>
        <v>1</v>
      </c>
      <c r="Y1614" s="159" t="str">
        <f t="shared" ca="1" si="738"/>
        <v/>
      </c>
      <c r="Z1614" s="159" t="str">
        <f t="shared" si="739"/>
        <v/>
      </c>
      <c r="AA1614" s="159">
        <f t="shared" ca="1" si="731"/>
        <v>1</v>
      </c>
      <c r="AC1614" s="161" t="str">
        <f t="shared" ca="1" si="740"/>
        <v/>
      </c>
      <c r="AD1614" s="161">
        <f t="shared" ca="1" si="741"/>
        <v>1</v>
      </c>
      <c r="AE1614" s="161" t="str">
        <f t="shared" ca="1" si="733"/>
        <v/>
      </c>
      <c r="AF1614" s="161">
        <f t="shared" ca="1" si="742"/>
        <v>1</v>
      </c>
      <c r="AG1614" s="161" t="str">
        <f t="shared" ca="1" si="743"/>
        <v/>
      </c>
      <c r="AH1614" s="161">
        <f t="shared" ca="1" si="744"/>
        <v>1</v>
      </c>
      <c r="AI1614" s="161" t="str">
        <f t="shared" ca="1" si="745"/>
        <v/>
      </c>
      <c r="AJ1614" s="161">
        <f t="shared" ca="1" si="746"/>
        <v>1</v>
      </c>
      <c r="AL1614" s="161" t="str">
        <f t="shared" ca="1" si="747"/>
        <v/>
      </c>
      <c r="AM1614" s="161">
        <f t="shared" ca="1" si="758"/>
        <v>1</v>
      </c>
      <c r="AN1614" s="161" t="str">
        <f t="shared" ca="1" si="748"/>
        <v/>
      </c>
      <c r="AO1614" s="161">
        <f t="shared" ca="1" si="757"/>
        <v>1</v>
      </c>
      <c r="AP1614" s="161" t="str">
        <f t="shared" ca="1" si="749"/>
        <v/>
      </c>
      <c r="AQ1614" s="161">
        <f t="shared" ca="1" si="755"/>
        <v>1</v>
      </c>
      <c r="AR1614" s="161" t="str">
        <f t="shared" ca="1" si="750"/>
        <v/>
      </c>
      <c r="AS1614" s="161">
        <f t="shared" ca="1" si="751"/>
        <v>1</v>
      </c>
      <c r="AT1614" s="159" t="str">
        <f t="shared" ca="1" si="732"/>
        <v/>
      </c>
      <c r="AU1614" s="210">
        <f t="shared" ca="1" si="735"/>
        <v>14</v>
      </c>
      <c r="AV1614" s="209"/>
      <c r="AW1614" s="204">
        <f t="shared" si="752"/>
        <v>22758.97222222219</v>
      </c>
      <c r="AX1614" s="159"/>
      <c r="AZ1614" s="159"/>
      <c r="BM1614" s="207"/>
      <c r="BN1614" s="212"/>
      <c r="BP1614" s="209"/>
      <c r="BQ1614" s="211"/>
      <c r="BR1614" s="211"/>
      <c r="BS1614" s="211"/>
      <c r="BT1614" s="211"/>
      <c r="BU1614" s="211"/>
      <c r="BV1614" s="211"/>
      <c r="BW1614" s="211"/>
      <c r="BX1614" s="211"/>
      <c r="BY1614" s="211"/>
      <c r="BZ1614" s="211"/>
      <c r="CA1614" s="209"/>
      <c r="CB1614" s="224"/>
      <c r="CC1614" s="204"/>
      <c r="CD1614" s="204"/>
      <c r="CE1614" s="204"/>
      <c r="CF1614" s="211"/>
      <c r="CG1614" s="211"/>
      <c r="CI1614" s="209"/>
      <c r="CJ1614" s="209"/>
    </row>
    <row r="1615" spans="9:88">
      <c r="I1615" s="221">
        <f t="shared" si="756"/>
        <v>411</v>
      </c>
      <c r="J1615" s="159">
        <f>'v-t_chart'!C1612</f>
        <v>101.9</v>
      </c>
      <c r="K1615" s="204">
        <f t="shared" ca="1" si="734"/>
        <v>298.46510000000001</v>
      </c>
      <c r="L1615" s="205" t="b">
        <f>IF('Input&amp;Output'!$C$3=10,phase_chart!C1612,IF('Input&amp;Output'!$C$3=21,phase_chart!G1612,IF('Input&amp;Output'!$C$3=22,phase_chart!K1612,IF('Input&amp;Output'!$C$3=31,phase_chart!O1612,IF('Input&amp;Output'!$C$3=32,phase_chart!S1612,"")))))</f>
        <v>0</v>
      </c>
      <c r="M1615" s="206" t="b">
        <f>IF('Input&amp;Output'!$C$3=10,phase_chart!D1612,IF('Input&amp;Output'!$C$3=21,phase_chart!H1612,IF('Input&amp;Output'!$C$3=22,phase_chart!L1612,IF('Input&amp;Output'!$C$3=31,phase_chart!P1612,IF('Input&amp;Output'!$C$3=32,phase_chart!T1612,"")))))</f>
        <v>1</v>
      </c>
      <c r="N1615" s="205" t="b">
        <f>IF('Input&amp;Output'!$C$3=10,phase_chart!E1612,IF('Input&amp;Output'!$C$3=21,phase_chart!I1612,IF('Input&amp;Output'!$C$3=22,phase_chart!M1612,IF('Input&amp;Output'!$C$3=31,phase_chart!Q1612,IF('Input&amp;Output'!$C$3=32,phase_chart!U1612,"")))))</f>
        <v>0</v>
      </c>
      <c r="P1615" s="159">
        <f ca="1">IF(NOT($J1615=0),IF($J1615&lt;IF($P1614=0,0,VLOOKUP(P1614,tbL!$M$37:$Q$43,IF(L1615=TRUE,2,4))),IF($J1615&gt;=VLOOKUP(P1614,tbL!$M$37:$Q$43,IF(L1615=TRUE,3,5)),$P1614,IF(AND(L1614=TRUE,L1615=TRUE),$P1614,$P1614-1)),IF(AND(L1615=TRUE,J1615=VLOOKUP(P1614,tbL!$M$37:$Q$43,IF(L1615=TRUE,2,4))),P1614,IF($P1614+1&gt;$C$12,$C$12,$P1614+1))),0)</f>
        <v>1</v>
      </c>
      <c r="Q1615" s="159">
        <f t="shared" ca="1" si="736"/>
        <v>1</v>
      </c>
      <c r="R1615" s="207">
        <f t="shared" si="753"/>
        <v>0</v>
      </c>
      <c r="S1615" s="208"/>
      <c r="T1615" s="159">
        <f t="shared" si="754"/>
        <v>0</v>
      </c>
      <c r="U1615" s="209" t="str">
        <f ca="1">IF(AND(T1615=-1,N1615=TRUE),"*",IF(AND(U1614="*",N1615=TRUE),"*",IF(AND(AND(L1615=TRUE,U1614="*"),J1615&lt;VLOOKUP(V1614+1,tbL!$M$38:$O$43,3)),"*","")))</f>
        <v/>
      </c>
      <c r="V1615" s="204">
        <f t="shared" ca="1" si="737"/>
        <v>1</v>
      </c>
      <c r="Y1615" s="159" t="str">
        <f t="shared" ca="1" si="738"/>
        <v/>
      </c>
      <c r="Z1615" s="159" t="str">
        <f t="shared" si="739"/>
        <v/>
      </c>
      <c r="AA1615" s="159">
        <f t="shared" ca="1" si="731"/>
        <v>1</v>
      </c>
      <c r="AC1615" s="161" t="str">
        <f t="shared" ca="1" si="740"/>
        <v/>
      </c>
      <c r="AD1615" s="161">
        <f t="shared" ca="1" si="741"/>
        <v>1</v>
      </c>
      <c r="AE1615" s="161" t="str">
        <f t="shared" ca="1" si="733"/>
        <v/>
      </c>
      <c r="AF1615" s="161">
        <f t="shared" ca="1" si="742"/>
        <v>1</v>
      </c>
      <c r="AG1615" s="161" t="str">
        <f t="shared" ca="1" si="743"/>
        <v/>
      </c>
      <c r="AH1615" s="161">
        <f t="shared" ca="1" si="744"/>
        <v>1</v>
      </c>
      <c r="AI1615" s="161" t="str">
        <f t="shared" ca="1" si="745"/>
        <v/>
      </c>
      <c r="AJ1615" s="161">
        <f t="shared" ca="1" si="746"/>
        <v>1</v>
      </c>
      <c r="AL1615" s="161" t="str">
        <f t="shared" ca="1" si="747"/>
        <v/>
      </c>
      <c r="AM1615" s="161">
        <f t="shared" ca="1" si="758"/>
        <v>1</v>
      </c>
      <c r="AN1615" s="161" t="str">
        <f t="shared" ca="1" si="748"/>
        <v/>
      </c>
      <c r="AO1615" s="161">
        <f t="shared" ca="1" si="757"/>
        <v>1</v>
      </c>
      <c r="AP1615" s="161" t="str">
        <f t="shared" ca="1" si="749"/>
        <v/>
      </c>
      <c r="AQ1615" s="161">
        <f t="shared" ca="1" si="755"/>
        <v>1</v>
      </c>
      <c r="AR1615" s="161" t="str">
        <f t="shared" ca="1" si="750"/>
        <v/>
      </c>
      <c r="AS1615" s="161">
        <f t="shared" ca="1" si="751"/>
        <v>1</v>
      </c>
      <c r="AT1615" s="159" t="str">
        <f t="shared" ca="1" si="732"/>
        <v/>
      </c>
      <c r="AU1615" s="210">
        <f t="shared" ca="1" si="735"/>
        <v>14</v>
      </c>
      <c r="AV1615" s="209"/>
      <c r="AW1615" s="204">
        <f t="shared" si="752"/>
        <v>22787.277777777745</v>
      </c>
      <c r="AX1615" s="159"/>
      <c r="AZ1615" s="159"/>
      <c r="BM1615" s="207"/>
      <c r="BN1615" s="212"/>
      <c r="BP1615" s="209"/>
      <c r="BQ1615" s="211"/>
      <c r="BR1615" s="211"/>
      <c r="BS1615" s="211"/>
      <c r="BT1615" s="211"/>
      <c r="BU1615" s="211"/>
      <c r="BV1615" s="211"/>
      <c r="BW1615" s="211"/>
      <c r="BX1615" s="211"/>
      <c r="BY1615" s="211"/>
      <c r="BZ1615" s="211"/>
      <c r="CA1615" s="209"/>
      <c r="CB1615" s="224"/>
      <c r="CC1615" s="204"/>
      <c r="CD1615" s="204"/>
      <c r="CE1615" s="204"/>
      <c r="CF1615" s="211"/>
      <c r="CG1615" s="211"/>
      <c r="CI1615" s="209"/>
      <c r="CJ1615" s="209"/>
    </row>
    <row r="1616" spans="9:88">
      <c r="I1616" s="221">
        <f t="shared" si="756"/>
        <v>412</v>
      </c>
      <c r="J1616" s="159">
        <f>'v-t_chart'!C1613</f>
        <v>101.9</v>
      </c>
      <c r="K1616" s="204">
        <f t="shared" ca="1" si="734"/>
        <v>298.46510000000001</v>
      </c>
      <c r="L1616" s="205" t="b">
        <f>IF('Input&amp;Output'!$C$3=10,phase_chart!C1613,IF('Input&amp;Output'!$C$3=21,phase_chart!G1613,IF('Input&amp;Output'!$C$3=22,phase_chart!K1613,IF('Input&amp;Output'!$C$3=31,phase_chart!O1613,IF('Input&amp;Output'!$C$3=32,phase_chart!S1613,"")))))</f>
        <v>0</v>
      </c>
      <c r="M1616" s="206" t="b">
        <f>IF('Input&amp;Output'!$C$3=10,phase_chart!D1613,IF('Input&amp;Output'!$C$3=21,phase_chart!H1613,IF('Input&amp;Output'!$C$3=22,phase_chart!L1613,IF('Input&amp;Output'!$C$3=31,phase_chart!P1613,IF('Input&amp;Output'!$C$3=32,phase_chart!T1613,"")))))</f>
        <v>1</v>
      </c>
      <c r="N1616" s="205" t="b">
        <f>IF('Input&amp;Output'!$C$3=10,phase_chart!E1613,IF('Input&amp;Output'!$C$3=21,phase_chart!I1613,IF('Input&amp;Output'!$C$3=22,phase_chart!M1613,IF('Input&amp;Output'!$C$3=31,phase_chart!Q1613,IF('Input&amp;Output'!$C$3=32,phase_chart!U1613,"")))))</f>
        <v>0</v>
      </c>
      <c r="P1616" s="159">
        <f ca="1">IF(NOT($J1616=0),IF($J1616&lt;IF($P1615=0,0,VLOOKUP(P1615,tbL!$M$37:$Q$43,IF(L1616=TRUE,2,4))),IF($J1616&gt;=VLOOKUP(P1615,tbL!$M$37:$Q$43,IF(L1616=TRUE,3,5)),$P1615,IF(AND(L1615=TRUE,L1616=TRUE),$P1615,$P1615-1)),IF(AND(L1616=TRUE,J1616=VLOOKUP(P1615,tbL!$M$37:$Q$43,IF(L1616=TRUE,2,4))),P1615,IF($P1615+1&gt;$C$12,$C$12,$P1615+1))),0)</f>
        <v>1</v>
      </c>
      <c r="Q1616" s="159">
        <f t="shared" ca="1" si="736"/>
        <v>1</v>
      </c>
      <c r="R1616" s="207">
        <f t="shared" si="753"/>
        <v>0</v>
      </c>
      <c r="S1616" s="208"/>
      <c r="T1616" s="159">
        <f t="shared" si="754"/>
        <v>0</v>
      </c>
      <c r="U1616" s="209" t="str">
        <f ca="1">IF(AND(T1616=-1,N1616=TRUE),"*",IF(AND(U1615="*",N1616=TRUE),"*",IF(AND(AND(L1616=TRUE,U1615="*"),J1616&lt;VLOOKUP(V1615+1,tbL!$M$38:$O$43,3)),"*","")))</f>
        <v/>
      </c>
      <c r="V1616" s="204">
        <f t="shared" ca="1" si="737"/>
        <v>1</v>
      </c>
      <c r="Y1616" s="159" t="str">
        <f t="shared" ca="1" si="738"/>
        <v/>
      </c>
      <c r="Z1616" s="159" t="str">
        <f t="shared" si="739"/>
        <v/>
      </c>
      <c r="AA1616" s="159">
        <f t="shared" ca="1" si="731"/>
        <v>1</v>
      </c>
      <c r="AC1616" s="161" t="str">
        <f t="shared" ca="1" si="740"/>
        <v/>
      </c>
      <c r="AD1616" s="161">
        <f t="shared" ca="1" si="741"/>
        <v>1</v>
      </c>
      <c r="AE1616" s="161" t="str">
        <f t="shared" ca="1" si="733"/>
        <v/>
      </c>
      <c r="AF1616" s="161">
        <f t="shared" ca="1" si="742"/>
        <v>1</v>
      </c>
      <c r="AG1616" s="161" t="str">
        <f t="shared" ca="1" si="743"/>
        <v/>
      </c>
      <c r="AH1616" s="161">
        <f t="shared" ca="1" si="744"/>
        <v>1</v>
      </c>
      <c r="AI1616" s="161" t="str">
        <f t="shared" ca="1" si="745"/>
        <v/>
      </c>
      <c r="AJ1616" s="161">
        <f t="shared" ca="1" si="746"/>
        <v>1</v>
      </c>
      <c r="AL1616" s="161" t="str">
        <f t="shared" ca="1" si="747"/>
        <v/>
      </c>
      <c r="AM1616" s="161">
        <f t="shared" ca="1" si="758"/>
        <v>1</v>
      </c>
      <c r="AN1616" s="161" t="str">
        <f t="shared" ca="1" si="748"/>
        <v/>
      </c>
      <c r="AO1616" s="161">
        <f t="shared" ca="1" si="757"/>
        <v>1</v>
      </c>
      <c r="AP1616" s="161" t="str">
        <f t="shared" ca="1" si="749"/>
        <v/>
      </c>
      <c r="AQ1616" s="161">
        <f t="shared" ca="1" si="755"/>
        <v>1</v>
      </c>
      <c r="AR1616" s="161" t="str">
        <f t="shared" ca="1" si="750"/>
        <v/>
      </c>
      <c r="AS1616" s="161">
        <f t="shared" ca="1" si="751"/>
        <v>1</v>
      </c>
      <c r="AT1616" s="159" t="str">
        <f t="shared" ca="1" si="732"/>
        <v/>
      </c>
      <c r="AU1616" s="210">
        <f t="shared" ca="1" si="735"/>
        <v>14</v>
      </c>
      <c r="AV1616" s="209"/>
      <c r="AW1616" s="204">
        <f t="shared" si="752"/>
        <v>22815.583333333299</v>
      </c>
      <c r="AX1616" s="159"/>
      <c r="AZ1616" s="159"/>
      <c r="BM1616" s="207"/>
      <c r="BN1616" s="212"/>
      <c r="BP1616" s="209"/>
      <c r="BQ1616" s="211"/>
      <c r="BR1616" s="211"/>
      <c r="BS1616" s="211"/>
      <c r="BT1616" s="211"/>
      <c r="BU1616" s="211"/>
      <c r="BV1616" s="211"/>
      <c r="BW1616" s="211"/>
      <c r="BX1616" s="211"/>
      <c r="BY1616" s="211"/>
      <c r="BZ1616" s="211"/>
      <c r="CA1616" s="209"/>
      <c r="CB1616" s="224"/>
      <c r="CC1616" s="204"/>
      <c r="CD1616" s="204"/>
      <c r="CE1616" s="204"/>
      <c r="CF1616" s="211"/>
      <c r="CG1616" s="211"/>
      <c r="CI1616" s="209"/>
      <c r="CJ1616" s="209"/>
    </row>
    <row r="1617" spans="9:88">
      <c r="I1617" s="221">
        <f t="shared" si="756"/>
        <v>413</v>
      </c>
      <c r="J1617" s="159">
        <f>'v-t_chart'!C1614</f>
        <v>101.8</v>
      </c>
      <c r="K1617" s="204">
        <f t="shared" ca="1" si="734"/>
        <v>298.17219999999998</v>
      </c>
      <c r="L1617" s="205" t="b">
        <f>IF('Input&amp;Output'!$C$3=10,phase_chart!C1614,IF('Input&amp;Output'!$C$3=21,phase_chart!G1614,IF('Input&amp;Output'!$C$3=22,phase_chart!K1614,IF('Input&amp;Output'!$C$3=31,phase_chart!O1614,IF('Input&amp;Output'!$C$3=32,phase_chart!S1614,"")))))</f>
        <v>0</v>
      </c>
      <c r="M1617" s="206" t="b">
        <f>IF('Input&amp;Output'!$C$3=10,phase_chart!D1614,IF('Input&amp;Output'!$C$3=21,phase_chart!H1614,IF('Input&amp;Output'!$C$3=22,phase_chart!L1614,IF('Input&amp;Output'!$C$3=31,phase_chart!P1614,IF('Input&amp;Output'!$C$3=32,phase_chart!T1614,"")))))</f>
        <v>1</v>
      </c>
      <c r="N1617" s="205" t="b">
        <f>IF('Input&amp;Output'!$C$3=10,phase_chart!E1614,IF('Input&amp;Output'!$C$3=21,phase_chart!I1614,IF('Input&amp;Output'!$C$3=22,phase_chart!M1614,IF('Input&amp;Output'!$C$3=31,phase_chart!Q1614,IF('Input&amp;Output'!$C$3=32,phase_chart!U1614,"")))))</f>
        <v>0</v>
      </c>
      <c r="P1617" s="159">
        <f ca="1">IF(NOT($J1617=0),IF($J1617&lt;IF($P1616=0,0,VLOOKUP(P1616,tbL!$M$37:$Q$43,IF(L1617=TRUE,2,4))),IF($J1617&gt;=VLOOKUP(P1616,tbL!$M$37:$Q$43,IF(L1617=TRUE,3,5)),$P1616,IF(AND(L1616=TRUE,L1617=TRUE),$P1616,$P1616-1)),IF(AND(L1617=TRUE,J1617=VLOOKUP(P1616,tbL!$M$37:$Q$43,IF(L1617=TRUE,2,4))),P1616,IF($P1616+1&gt;$C$12,$C$12,$P1616+1))),0)</f>
        <v>1</v>
      </c>
      <c r="Q1617" s="159">
        <f t="shared" ca="1" si="736"/>
        <v>1</v>
      </c>
      <c r="R1617" s="207">
        <f t="shared" si="753"/>
        <v>0</v>
      </c>
      <c r="S1617" s="208"/>
      <c r="T1617" s="159">
        <f t="shared" si="754"/>
        <v>0</v>
      </c>
      <c r="U1617" s="209" t="str">
        <f ca="1">IF(AND(T1617=-1,N1617=TRUE),"*",IF(AND(U1616="*",N1617=TRUE),"*",IF(AND(AND(L1617=TRUE,U1616="*"),J1617&lt;VLOOKUP(V1616+1,tbL!$M$38:$O$43,3)),"*","")))</f>
        <v/>
      </c>
      <c r="V1617" s="204">
        <f t="shared" ca="1" si="737"/>
        <v>1</v>
      </c>
      <c r="Y1617" s="159" t="str">
        <f t="shared" ca="1" si="738"/>
        <v/>
      </c>
      <c r="Z1617" s="159" t="str">
        <f t="shared" si="739"/>
        <v/>
      </c>
      <c r="AA1617" s="159">
        <f t="shared" ca="1" si="731"/>
        <v>1</v>
      </c>
      <c r="AC1617" s="161" t="str">
        <f t="shared" ca="1" si="740"/>
        <v/>
      </c>
      <c r="AD1617" s="161">
        <f t="shared" ca="1" si="741"/>
        <v>1</v>
      </c>
      <c r="AE1617" s="161" t="str">
        <f t="shared" ca="1" si="733"/>
        <v/>
      </c>
      <c r="AF1617" s="161">
        <f t="shared" ca="1" si="742"/>
        <v>1</v>
      </c>
      <c r="AG1617" s="161" t="str">
        <f t="shared" ca="1" si="743"/>
        <v/>
      </c>
      <c r="AH1617" s="161">
        <f t="shared" ca="1" si="744"/>
        <v>1</v>
      </c>
      <c r="AI1617" s="161" t="str">
        <f t="shared" ca="1" si="745"/>
        <v/>
      </c>
      <c r="AJ1617" s="161">
        <f t="shared" ca="1" si="746"/>
        <v>1</v>
      </c>
      <c r="AL1617" s="161" t="str">
        <f t="shared" ca="1" si="747"/>
        <v/>
      </c>
      <c r="AM1617" s="161">
        <f t="shared" ca="1" si="758"/>
        <v>1</v>
      </c>
      <c r="AN1617" s="161" t="str">
        <f t="shared" ca="1" si="748"/>
        <v/>
      </c>
      <c r="AO1617" s="161">
        <f t="shared" ca="1" si="757"/>
        <v>1</v>
      </c>
      <c r="AP1617" s="161" t="str">
        <f t="shared" ca="1" si="749"/>
        <v/>
      </c>
      <c r="AQ1617" s="161">
        <f t="shared" ca="1" si="755"/>
        <v>1</v>
      </c>
      <c r="AR1617" s="161" t="str">
        <f t="shared" ca="1" si="750"/>
        <v/>
      </c>
      <c r="AS1617" s="161">
        <f t="shared" ca="1" si="751"/>
        <v>1</v>
      </c>
      <c r="AT1617" s="159" t="str">
        <f t="shared" ca="1" si="732"/>
        <v/>
      </c>
      <c r="AU1617" s="210">
        <f t="shared" ca="1" si="735"/>
        <v>14</v>
      </c>
      <c r="AV1617" s="209"/>
      <c r="AW1617" s="204">
        <f t="shared" si="752"/>
        <v>22843.861111111077</v>
      </c>
      <c r="AX1617" s="159"/>
      <c r="AZ1617" s="159"/>
      <c r="BM1617" s="207"/>
      <c r="BN1617" s="212"/>
      <c r="BP1617" s="209"/>
      <c r="BQ1617" s="211"/>
      <c r="BR1617" s="211"/>
      <c r="BS1617" s="211"/>
      <c r="BT1617" s="211"/>
      <c r="BU1617" s="211"/>
      <c r="BV1617" s="211"/>
      <c r="BW1617" s="211"/>
      <c r="BX1617" s="211"/>
      <c r="BY1617" s="211"/>
      <c r="BZ1617" s="211"/>
      <c r="CA1617" s="209"/>
      <c r="CB1617" s="224"/>
      <c r="CC1617" s="204"/>
      <c r="CD1617" s="204"/>
      <c r="CE1617" s="204"/>
      <c r="CF1617" s="211"/>
      <c r="CG1617" s="211"/>
      <c r="CI1617" s="209"/>
      <c r="CJ1617" s="209"/>
    </row>
    <row r="1618" spans="9:88">
      <c r="I1618" s="221">
        <f t="shared" si="756"/>
        <v>414</v>
      </c>
      <c r="J1618" s="159">
        <f>'v-t_chart'!C1615</f>
        <v>101.8</v>
      </c>
      <c r="K1618" s="204">
        <f t="shared" ca="1" si="734"/>
        <v>298.17219999999998</v>
      </c>
      <c r="L1618" s="205" t="b">
        <f>IF('Input&amp;Output'!$C$3=10,phase_chart!C1615,IF('Input&amp;Output'!$C$3=21,phase_chart!G1615,IF('Input&amp;Output'!$C$3=22,phase_chart!K1615,IF('Input&amp;Output'!$C$3=31,phase_chart!O1615,IF('Input&amp;Output'!$C$3=32,phase_chart!S1615,"")))))</f>
        <v>0</v>
      </c>
      <c r="M1618" s="206" t="b">
        <f>IF('Input&amp;Output'!$C$3=10,phase_chart!D1615,IF('Input&amp;Output'!$C$3=21,phase_chart!H1615,IF('Input&amp;Output'!$C$3=22,phase_chart!L1615,IF('Input&amp;Output'!$C$3=31,phase_chart!P1615,IF('Input&amp;Output'!$C$3=32,phase_chart!T1615,"")))))</f>
        <v>1</v>
      </c>
      <c r="N1618" s="205" t="b">
        <f>IF('Input&amp;Output'!$C$3=10,phase_chart!E1615,IF('Input&amp;Output'!$C$3=21,phase_chart!I1615,IF('Input&amp;Output'!$C$3=22,phase_chart!M1615,IF('Input&amp;Output'!$C$3=31,phase_chart!Q1615,IF('Input&amp;Output'!$C$3=32,phase_chart!U1615,"")))))</f>
        <v>0</v>
      </c>
      <c r="P1618" s="159">
        <f ca="1">IF(NOT($J1618=0),IF($J1618&lt;IF($P1617=0,0,VLOOKUP(P1617,tbL!$M$37:$Q$43,IF(L1618=TRUE,2,4))),IF($J1618&gt;=VLOOKUP(P1617,tbL!$M$37:$Q$43,IF(L1618=TRUE,3,5)),$P1617,IF(AND(L1617=TRUE,L1618=TRUE),$P1617,$P1617-1)),IF(AND(L1618=TRUE,J1618=VLOOKUP(P1617,tbL!$M$37:$Q$43,IF(L1618=TRUE,2,4))),P1617,IF($P1617+1&gt;$C$12,$C$12,$P1617+1))),0)</f>
        <v>1</v>
      </c>
      <c r="Q1618" s="159">
        <f t="shared" ca="1" si="736"/>
        <v>1</v>
      </c>
      <c r="R1618" s="207">
        <f t="shared" si="753"/>
        <v>0</v>
      </c>
      <c r="S1618" s="208"/>
      <c r="T1618" s="159">
        <f t="shared" si="754"/>
        <v>0</v>
      </c>
      <c r="U1618" s="209" t="str">
        <f ca="1">IF(AND(T1618=-1,N1618=TRUE),"*",IF(AND(U1617="*",N1618=TRUE),"*",IF(AND(AND(L1618=TRUE,U1617="*"),J1618&lt;VLOOKUP(V1617+1,tbL!$M$38:$O$43,3)),"*","")))</f>
        <v/>
      </c>
      <c r="V1618" s="204">
        <f t="shared" ca="1" si="737"/>
        <v>1</v>
      </c>
      <c r="Y1618" s="159" t="str">
        <f t="shared" ca="1" si="738"/>
        <v/>
      </c>
      <c r="Z1618" s="159" t="str">
        <f t="shared" si="739"/>
        <v/>
      </c>
      <c r="AA1618" s="159">
        <f t="shared" ca="1" si="731"/>
        <v>1</v>
      </c>
      <c r="AC1618" s="161" t="str">
        <f t="shared" ca="1" si="740"/>
        <v/>
      </c>
      <c r="AD1618" s="161">
        <f t="shared" ca="1" si="741"/>
        <v>1</v>
      </c>
      <c r="AE1618" s="161" t="str">
        <f t="shared" ca="1" si="733"/>
        <v/>
      </c>
      <c r="AF1618" s="161">
        <f t="shared" ca="1" si="742"/>
        <v>1</v>
      </c>
      <c r="AG1618" s="161" t="str">
        <f t="shared" ca="1" si="743"/>
        <v/>
      </c>
      <c r="AH1618" s="161">
        <f t="shared" ca="1" si="744"/>
        <v>1</v>
      </c>
      <c r="AI1618" s="161" t="str">
        <f t="shared" ca="1" si="745"/>
        <v/>
      </c>
      <c r="AJ1618" s="161">
        <f t="shared" ca="1" si="746"/>
        <v>1</v>
      </c>
      <c r="AL1618" s="161" t="str">
        <f t="shared" ca="1" si="747"/>
        <v/>
      </c>
      <c r="AM1618" s="161">
        <f t="shared" ca="1" si="758"/>
        <v>1</v>
      </c>
      <c r="AN1618" s="161" t="str">
        <f t="shared" ca="1" si="748"/>
        <v/>
      </c>
      <c r="AO1618" s="161">
        <f t="shared" ca="1" si="757"/>
        <v>1</v>
      </c>
      <c r="AP1618" s="161" t="str">
        <f t="shared" ca="1" si="749"/>
        <v/>
      </c>
      <c r="AQ1618" s="161">
        <f t="shared" ca="1" si="755"/>
        <v>1</v>
      </c>
      <c r="AR1618" s="161" t="str">
        <f t="shared" ca="1" si="750"/>
        <v/>
      </c>
      <c r="AS1618" s="161">
        <f t="shared" ca="1" si="751"/>
        <v>1</v>
      </c>
      <c r="AT1618" s="159" t="str">
        <f t="shared" ca="1" si="732"/>
        <v/>
      </c>
      <c r="AU1618" s="210">
        <f t="shared" ca="1" si="735"/>
        <v>14</v>
      </c>
      <c r="AV1618" s="209"/>
      <c r="AW1618" s="204">
        <f t="shared" si="752"/>
        <v>22872.138888888854</v>
      </c>
      <c r="AX1618" s="159"/>
      <c r="AZ1618" s="159"/>
      <c r="BM1618" s="207"/>
      <c r="BN1618" s="212"/>
      <c r="BP1618" s="209"/>
      <c r="BQ1618" s="211"/>
      <c r="BR1618" s="211"/>
      <c r="BS1618" s="211"/>
      <c r="BT1618" s="211"/>
      <c r="BU1618" s="211"/>
      <c r="BV1618" s="211"/>
      <c r="BW1618" s="211"/>
      <c r="BX1618" s="211"/>
      <c r="BY1618" s="211"/>
      <c r="BZ1618" s="211"/>
      <c r="CA1618" s="209"/>
      <c r="CB1618" s="224"/>
      <c r="CC1618" s="204"/>
      <c r="CD1618" s="204"/>
      <c r="CE1618" s="204"/>
      <c r="CF1618" s="211"/>
      <c r="CG1618" s="211"/>
      <c r="CI1618" s="209"/>
      <c r="CJ1618" s="209"/>
    </row>
    <row r="1619" spans="9:88">
      <c r="I1619" s="221">
        <f t="shared" si="756"/>
        <v>415</v>
      </c>
      <c r="J1619" s="159">
        <f>'v-t_chart'!C1616</f>
        <v>101.8</v>
      </c>
      <c r="K1619" s="204">
        <f t="shared" ca="1" si="734"/>
        <v>298.17219999999998</v>
      </c>
      <c r="L1619" s="205" t="b">
        <f>IF('Input&amp;Output'!$C$3=10,phase_chart!C1616,IF('Input&amp;Output'!$C$3=21,phase_chart!G1616,IF('Input&amp;Output'!$C$3=22,phase_chart!K1616,IF('Input&amp;Output'!$C$3=31,phase_chart!O1616,IF('Input&amp;Output'!$C$3=32,phase_chart!S1616,"")))))</f>
        <v>0</v>
      </c>
      <c r="M1619" s="206" t="b">
        <f>IF('Input&amp;Output'!$C$3=10,phase_chart!D1616,IF('Input&amp;Output'!$C$3=21,phase_chart!H1616,IF('Input&amp;Output'!$C$3=22,phase_chart!L1616,IF('Input&amp;Output'!$C$3=31,phase_chart!P1616,IF('Input&amp;Output'!$C$3=32,phase_chart!T1616,"")))))</f>
        <v>1</v>
      </c>
      <c r="N1619" s="205" t="b">
        <f>IF('Input&amp;Output'!$C$3=10,phase_chart!E1616,IF('Input&amp;Output'!$C$3=21,phase_chart!I1616,IF('Input&amp;Output'!$C$3=22,phase_chart!M1616,IF('Input&amp;Output'!$C$3=31,phase_chart!Q1616,IF('Input&amp;Output'!$C$3=32,phase_chart!U1616,"")))))</f>
        <v>0</v>
      </c>
      <c r="P1619" s="159">
        <f ca="1">IF(NOT($J1619=0),IF($J1619&lt;IF($P1618=0,0,VLOOKUP(P1618,tbL!$M$37:$Q$43,IF(L1619=TRUE,2,4))),IF($J1619&gt;=VLOOKUP(P1618,tbL!$M$37:$Q$43,IF(L1619=TRUE,3,5)),$P1618,IF(AND(L1618=TRUE,L1619=TRUE),$P1618,$P1618-1)),IF(AND(L1619=TRUE,J1619=VLOOKUP(P1618,tbL!$M$37:$Q$43,IF(L1619=TRUE,2,4))),P1618,IF($P1618+1&gt;$C$12,$C$12,$P1618+1))),0)</f>
        <v>1</v>
      </c>
      <c r="Q1619" s="159">
        <f t="shared" ca="1" si="736"/>
        <v>1</v>
      </c>
      <c r="R1619" s="207">
        <f t="shared" si="753"/>
        <v>0</v>
      </c>
      <c r="S1619" s="208"/>
      <c r="T1619" s="159">
        <f t="shared" si="754"/>
        <v>0</v>
      </c>
      <c r="U1619" s="209" t="str">
        <f ca="1">IF(AND(T1619=-1,N1619=TRUE),"*",IF(AND(U1618="*",N1619=TRUE),"*",IF(AND(AND(L1619=TRUE,U1618="*"),J1619&lt;VLOOKUP(V1618+1,tbL!$M$38:$O$43,3)),"*","")))</f>
        <v/>
      </c>
      <c r="V1619" s="204">
        <f t="shared" ca="1" si="737"/>
        <v>1</v>
      </c>
      <c r="Y1619" s="159" t="str">
        <f t="shared" ca="1" si="738"/>
        <v/>
      </c>
      <c r="Z1619" s="159" t="str">
        <f t="shared" si="739"/>
        <v/>
      </c>
      <c r="AA1619" s="159">
        <f t="shared" ca="1" si="731"/>
        <v>1</v>
      </c>
      <c r="AC1619" s="161" t="str">
        <f t="shared" ca="1" si="740"/>
        <v/>
      </c>
      <c r="AD1619" s="161">
        <f t="shared" ca="1" si="741"/>
        <v>1</v>
      </c>
      <c r="AE1619" s="161" t="str">
        <f t="shared" ca="1" si="733"/>
        <v/>
      </c>
      <c r="AF1619" s="161">
        <f t="shared" ca="1" si="742"/>
        <v>1</v>
      </c>
      <c r="AG1619" s="161" t="str">
        <f t="shared" ca="1" si="743"/>
        <v/>
      </c>
      <c r="AH1619" s="161">
        <f t="shared" ca="1" si="744"/>
        <v>1</v>
      </c>
      <c r="AI1619" s="161" t="str">
        <f t="shared" ca="1" si="745"/>
        <v/>
      </c>
      <c r="AJ1619" s="161">
        <f t="shared" ca="1" si="746"/>
        <v>1</v>
      </c>
      <c r="AL1619" s="161" t="str">
        <f t="shared" ca="1" si="747"/>
        <v/>
      </c>
      <c r="AM1619" s="161">
        <f t="shared" ca="1" si="758"/>
        <v>1</v>
      </c>
      <c r="AN1619" s="161" t="str">
        <f t="shared" ca="1" si="748"/>
        <v/>
      </c>
      <c r="AO1619" s="161">
        <f t="shared" ca="1" si="757"/>
        <v>1</v>
      </c>
      <c r="AP1619" s="161" t="str">
        <f t="shared" ca="1" si="749"/>
        <v/>
      </c>
      <c r="AQ1619" s="161">
        <f t="shared" ca="1" si="755"/>
        <v>1</v>
      </c>
      <c r="AR1619" s="161" t="str">
        <f t="shared" ca="1" si="750"/>
        <v/>
      </c>
      <c r="AS1619" s="161">
        <f t="shared" ca="1" si="751"/>
        <v>1</v>
      </c>
      <c r="AT1619" s="159" t="str">
        <f t="shared" ca="1" si="732"/>
        <v/>
      </c>
      <c r="AU1619" s="210">
        <f t="shared" ca="1" si="735"/>
        <v>14</v>
      </c>
      <c r="AV1619" s="209"/>
      <c r="AW1619" s="204">
        <f t="shared" si="752"/>
        <v>22900.416666666631</v>
      </c>
      <c r="AX1619" s="159"/>
      <c r="AZ1619" s="159"/>
      <c r="BM1619" s="207"/>
      <c r="BN1619" s="212"/>
      <c r="BP1619" s="209"/>
      <c r="BQ1619" s="211"/>
      <c r="BR1619" s="211"/>
      <c r="BS1619" s="211"/>
      <c r="BT1619" s="211"/>
      <c r="BU1619" s="211"/>
      <c r="BV1619" s="211"/>
      <c r="BW1619" s="211"/>
      <c r="BX1619" s="211"/>
      <c r="BY1619" s="211"/>
      <c r="BZ1619" s="211"/>
      <c r="CA1619" s="209"/>
      <c r="CB1619" s="224"/>
      <c r="CC1619" s="204"/>
      <c r="CD1619" s="204"/>
      <c r="CE1619" s="204"/>
      <c r="CF1619" s="211"/>
      <c r="CG1619" s="211"/>
      <c r="CI1619" s="209"/>
      <c r="CJ1619" s="209"/>
    </row>
    <row r="1620" spans="9:88">
      <c r="I1620" s="221">
        <f t="shared" si="756"/>
        <v>416</v>
      </c>
      <c r="J1620" s="159">
        <f>'v-t_chart'!C1617</f>
        <v>101.8</v>
      </c>
      <c r="K1620" s="204">
        <f t="shared" ca="1" si="734"/>
        <v>298.17219999999998</v>
      </c>
      <c r="L1620" s="205" t="b">
        <f>IF('Input&amp;Output'!$C$3=10,phase_chart!C1617,IF('Input&amp;Output'!$C$3=21,phase_chart!G1617,IF('Input&amp;Output'!$C$3=22,phase_chart!K1617,IF('Input&amp;Output'!$C$3=31,phase_chart!O1617,IF('Input&amp;Output'!$C$3=32,phase_chart!S1617,"")))))</f>
        <v>0</v>
      </c>
      <c r="M1620" s="206" t="b">
        <f>IF('Input&amp;Output'!$C$3=10,phase_chart!D1617,IF('Input&amp;Output'!$C$3=21,phase_chart!H1617,IF('Input&amp;Output'!$C$3=22,phase_chart!L1617,IF('Input&amp;Output'!$C$3=31,phase_chart!P1617,IF('Input&amp;Output'!$C$3=32,phase_chart!T1617,"")))))</f>
        <v>1</v>
      </c>
      <c r="N1620" s="205" t="b">
        <f>IF('Input&amp;Output'!$C$3=10,phase_chart!E1617,IF('Input&amp;Output'!$C$3=21,phase_chart!I1617,IF('Input&amp;Output'!$C$3=22,phase_chart!M1617,IF('Input&amp;Output'!$C$3=31,phase_chart!Q1617,IF('Input&amp;Output'!$C$3=32,phase_chart!U1617,"")))))</f>
        <v>0</v>
      </c>
      <c r="P1620" s="159">
        <f ca="1">IF(NOT($J1620=0),IF($J1620&lt;IF($P1619=0,0,VLOOKUP(P1619,tbL!$M$37:$Q$43,IF(L1620=TRUE,2,4))),IF($J1620&gt;=VLOOKUP(P1619,tbL!$M$37:$Q$43,IF(L1620=TRUE,3,5)),$P1619,IF(AND(L1619=TRUE,L1620=TRUE),$P1619,$P1619-1)),IF(AND(L1620=TRUE,J1620=VLOOKUP(P1619,tbL!$M$37:$Q$43,IF(L1620=TRUE,2,4))),P1619,IF($P1619+1&gt;$C$12,$C$12,$P1619+1))),0)</f>
        <v>1</v>
      </c>
      <c r="Q1620" s="159">
        <f t="shared" ca="1" si="736"/>
        <v>1</v>
      </c>
      <c r="R1620" s="207">
        <f t="shared" si="753"/>
        <v>0</v>
      </c>
      <c r="S1620" s="208"/>
      <c r="T1620" s="159">
        <f t="shared" si="754"/>
        <v>0</v>
      </c>
      <c r="U1620" s="209" t="str">
        <f ca="1">IF(AND(T1620=-1,N1620=TRUE),"*",IF(AND(U1619="*",N1620=TRUE),"*",IF(AND(AND(L1620=TRUE,U1619="*"),J1620&lt;VLOOKUP(V1619+1,tbL!$M$38:$O$43,3)),"*","")))</f>
        <v/>
      </c>
      <c r="V1620" s="204">
        <f t="shared" ca="1" si="737"/>
        <v>1</v>
      </c>
      <c r="Y1620" s="159" t="str">
        <f t="shared" ca="1" si="738"/>
        <v/>
      </c>
      <c r="Z1620" s="159" t="str">
        <f t="shared" si="739"/>
        <v/>
      </c>
      <c r="AA1620" s="159">
        <f t="shared" ca="1" si="731"/>
        <v>1</v>
      </c>
      <c r="AC1620" s="161" t="str">
        <f t="shared" ca="1" si="740"/>
        <v/>
      </c>
      <c r="AD1620" s="161">
        <f t="shared" ca="1" si="741"/>
        <v>1</v>
      </c>
      <c r="AE1620" s="161" t="str">
        <f t="shared" ca="1" si="733"/>
        <v/>
      </c>
      <c r="AF1620" s="161">
        <f t="shared" ca="1" si="742"/>
        <v>1</v>
      </c>
      <c r="AG1620" s="161" t="str">
        <f t="shared" ca="1" si="743"/>
        <v/>
      </c>
      <c r="AH1620" s="161">
        <f t="shared" ca="1" si="744"/>
        <v>1</v>
      </c>
      <c r="AI1620" s="161" t="str">
        <f t="shared" ca="1" si="745"/>
        <v/>
      </c>
      <c r="AJ1620" s="161">
        <f t="shared" ca="1" si="746"/>
        <v>1</v>
      </c>
      <c r="AL1620" s="161" t="str">
        <f t="shared" ca="1" si="747"/>
        <v/>
      </c>
      <c r="AM1620" s="161">
        <f t="shared" ca="1" si="758"/>
        <v>1</v>
      </c>
      <c r="AN1620" s="161" t="str">
        <f t="shared" ca="1" si="748"/>
        <v/>
      </c>
      <c r="AO1620" s="161">
        <f t="shared" ca="1" si="757"/>
        <v>1</v>
      </c>
      <c r="AP1620" s="161" t="str">
        <f t="shared" ca="1" si="749"/>
        <v/>
      </c>
      <c r="AQ1620" s="161">
        <f t="shared" ca="1" si="755"/>
        <v>1</v>
      </c>
      <c r="AR1620" s="161" t="str">
        <f t="shared" ca="1" si="750"/>
        <v/>
      </c>
      <c r="AS1620" s="161">
        <f t="shared" ca="1" si="751"/>
        <v>1</v>
      </c>
      <c r="AT1620" s="159" t="str">
        <f t="shared" ca="1" si="732"/>
        <v/>
      </c>
      <c r="AU1620" s="210">
        <f t="shared" ca="1" si="735"/>
        <v>14</v>
      </c>
      <c r="AV1620" s="209"/>
      <c r="AW1620" s="204">
        <f t="shared" si="752"/>
        <v>22928.694444444409</v>
      </c>
      <c r="AX1620" s="159"/>
      <c r="AZ1620" s="159"/>
      <c r="BM1620" s="207"/>
      <c r="BN1620" s="212"/>
      <c r="BP1620" s="209"/>
      <c r="BQ1620" s="211"/>
      <c r="BR1620" s="211"/>
      <c r="BS1620" s="211"/>
      <c r="BT1620" s="211"/>
      <c r="BU1620" s="211"/>
      <c r="BV1620" s="211"/>
      <c r="BW1620" s="211"/>
      <c r="BX1620" s="211"/>
      <c r="BY1620" s="211"/>
      <c r="BZ1620" s="211"/>
      <c r="CA1620" s="209"/>
      <c r="CB1620" s="224"/>
      <c r="CC1620" s="204"/>
      <c r="CD1620" s="204"/>
      <c r="CE1620" s="204"/>
      <c r="CF1620" s="211"/>
      <c r="CG1620" s="211"/>
      <c r="CI1620" s="209"/>
      <c r="CJ1620" s="209"/>
    </row>
    <row r="1621" spans="9:88">
      <c r="I1621" s="221">
        <f t="shared" si="756"/>
        <v>417</v>
      </c>
      <c r="J1621" s="159">
        <f>'v-t_chart'!C1618</f>
        <v>101.8</v>
      </c>
      <c r="K1621" s="204">
        <f t="shared" ca="1" si="734"/>
        <v>298.17219999999998</v>
      </c>
      <c r="L1621" s="205" t="b">
        <f>IF('Input&amp;Output'!$C$3=10,phase_chart!C1618,IF('Input&amp;Output'!$C$3=21,phase_chart!G1618,IF('Input&amp;Output'!$C$3=22,phase_chart!K1618,IF('Input&amp;Output'!$C$3=31,phase_chart!O1618,IF('Input&amp;Output'!$C$3=32,phase_chart!S1618,"")))))</f>
        <v>0</v>
      </c>
      <c r="M1621" s="206" t="b">
        <f>IF('Input&amp;Output'!$C$3=10,phase_chart!D1618,IF('Input&amp;Output'!$C$3=21,phase_chart!H1618,IF('Input&amp;Output'!$C$3=22,phase_chart!L1618,IF('Input&amp;Output'!$C$3=31,phase_chart!P1618,IF('Input&amp;Output'!$C$3=32,phase_chart!T1618,"")))))</f>
        <v>1</v>
      </c>
      <c r="N1621" s="205" t="b">
        <f>IF('Input&amp;Output'!$C$3=10,phase_chart!E1618,IF('Input&amp;Output'!$C$3=21,phase_chart!I1618,IF('Input&amp;Output'!$C$3=22,phase_chart!M1618,IF('Input&amp;Output'!$C$3=31,phase_chart!Q1618,IF('Input&amp;Output'!$C$3=32,phase_chart!U1618,"")))))</f>
        <v>0</v>
      </c>
      <c r="P1621" s="159">
        <f ca="1">IF(NOT($J1621=0),IF($J1621&lt;IF($P1620=0,0,VLOOKUP(P1620,tbL!$M$37:$Q$43,IF(L1621=TRUE,2,4))),IF($J1621&gt;=VLOOKUP(P1620,tbL!$M$37:$Q$43,IF(L1621=TRUE,3,5)),$P1620,IF(AND(L1620=TRUE,L1621=TRUE),$P1620,$P1620-1)),IF(AND(L1621=TRUE,J1621=VLOOKUP(P1620,tbL!$M$37:$Q$43,IF(L1621=TRUE,2,4))),P1620,IF($P1620+1&gt;$C$12,$C$12,$P1620+1))),0)</f>
        <v>1</v>
      </c>
      <c r="Q1621" s="159">
        <f t="shared" ca="1" si="736"/>
        <v>1</v>
      </c>
      <c r="R1621" s="207">
        <f t="shared" si="753"/>
        <v>0</v>
      </c>
      <c r="S1621" s="208"/>
      <c r="T1621" s="159">
        <f t="shared" si="754"/>
        <v>0</v>
      </c>
      <c r="U1621" s="209" t="str">
        <f ca="1">IF(AND(T1621=-1,N1621=TRUE),"*",IF(AND(U1620="*",N1621=TRUE),"*",IF(AND(AND(L1621=TRUE,U1620="*"),J1621&lt;VLOOKUP(V1620+1,tbL!$M$38:$O$43,3)),"*","")))</f>
        <v/>
      </c>
      <c r="V1621" s="204">
        <f t="shared" ca="1" si="737"/>
        <v>1</v>
      </c>
      <c r="Y1621" s="159" t="str">
        <f t="shared" ca="1" si="738"/>
        <v/>
      </c>
      <c r="Z1621" s="159" t="str">
        <f t="shared" si="739"/>
        <v/>
      </c>
      <c r="AA1621" s="159">
        <f t="shared" ca="1" si="731"/>
        <v>1</v>
      </c>
      <c r="AC1621" s="161" t="str">
        <f t="shared" ca="1" si="740"/>
        <v/>
      </c>
      <c r="AD1621" s="161">
        <f t="shared" ca="1" si="741"/>
        <v>1</v>
      </c>
      <c r="AE1621" s="161" t="str">
        <f t="shared" ca="1" si="733"/>
        <v/>
      </c>
      <c r="AF1621" s="161">
        <f t="shared" ca="1" si="742"/>
        <v>1</v>
      </c>
      <c r="AG1621" s="161" t="str">
        <f t="shared" ca="1" si="743"/>
        <v/>
      </c>
      <c r="AH1621" s="161">
        <f t="shared" ca="1" si="744"/>
        <v>1</v>
      </c>
      <c r="AI1621" s="161" t="str">
        <f t="shared" ca="1" si="745"/>
        <v/>
      </c>
      <c r="AJ1621" s="161">
        <f t="shared" ca="1" si="746"/>
        <v>1</v>
      </c>
      <c r="AL1621" s="161" t="str">
        <f t="shared" ca="1" si="747"/>
        <v/>
      </c>
      <c r="AM1621" s="161">
        <f t="shared" ca="1" si="758"/>
        <v>1</v>
      </c>
      <c r="AN1621" s="161" t="str">
        <f t="shared" ca="1" si="748"/>
        <v/>
      </c>
      <c r="AO1621" s="161">
        <f t="shared" ca="1" si="757"/>
        <v>1</v>
      </c>
      <c r="AP1621" s="161" t="str">
        <f t="shared" ca="1" si="749"/>
        <v/>
      </c>
      <c r="AQ1621" s="161">
        <f t="shared" ca="1" si="755"/>
        <v>1</v>
      </c>
      <c r="AR1621" s="161" t="str">
        <f t="shared" ca="1" si="750"/>
        <v/>
      </c>
      <c r="AS1621" s="161">
        <f t="shared" ca="1" si="751"/>
        <v>1</v>
      </c>
      <c r="AT1621" s="159" t="str">
        <f t="shared" ca="1" si="732"/>
        <v/>
      </c>
      <c r="AU1621" s="210">
        <f t="shared" ca="1" si="735"/>
        <v>14</v>
      </c>
      <c r="AV1621" s="209"/>
      <c r="AW1621" s="204">
        <f t="shared" si="752"/>
        <v>22956.972222222186</v>
      </c>
      <c r="AX1621" s="159"/>
      <c r="AZ1621" s="159"/>
      <c r="BM1621" s="207"/>
      <c r="BN1621" s="212"/>
      <c r="BP1621" s="209"/>
      <c r="BQ1621" s="211"/>
      <c r="BR1621" s="211"/>
      <c r="BS1621" s="211"/>
      <c r="BT1621" s="211"/>
      <c r="BU1621" s="211"/>
      <c r="BV1621" s="211"/>
      <c r="BW1621" s="211"/>
      <c r="BX1621" s="211"/>
      <c r="BY1621" s="211"/>
      <c r="BZ1621" s="211"/>
      <c r="CA1621" s="209"/>
      <c r="CB1621" s="224"/>
      <c r="CC1621" s="204"/>
      <c r="CD1621" s="204"/>
      <c r="CE1621" s="204"/>
      <c r="CF1621" s="211"/>
      <c r="CG1621" s="211"/>
      <c r="CI1621" s="209"/>
      <c r="CJ1621" s="209"/>
    </row>
    <row r="1622" spans="9:88">
      <c r="I1622" s="221">
        <f t="shared" si="756"/>
        <v>418</v>
      </c>
      <c r="J1622" s="159">
        <f>'v-t_chart'!C1619</f>
        <v>101.8</v>
      </c>
      <c r="K1622" s="204">
        <f t="shared" ca="1" si="734"/>
        <v>298.17219999999998</v>
      </c>
      <c r="L1622" s="205" t="b">
        <f>IF('Input&amp;Output'!$C$3=10,phase_chart!C1619,IF('Input&amp;Output'!$C$3=21,phase_chart!G1619,IF('Input&amp;Output'!$C$3=22,phase_chart!K1619,IF('Input&amp;Output'!$C$3=31,phase_chart!O1619,IF('Input&amp;Output'!$C$3=32,phase_chart!S1619,"")))))</f>
        <v>0</v>
      </c>
      <c r="M1622" s="206" t="b">
        <f>IF('Input&amp;Output'!$C$3=10,phase_chart!D1619,IF('Input&amp;Output'!$C$3=21,phase_chart!H1619,IF('Input&amp;Output'!$C$3=22,phase_chart!L1619,IF('Input&amp;Output'!$C$3=31,phase_chart!P1619,IF('Input&amp;Output'!$C$3=32,phase_chart!T1619,"")))))</f>
        <v>1</v>
      </c>
      <c r="N1622" s="205" t="b">
        <f>IF('Input&amp;Output'!$C$3=10,phase_chart!E1619,IF('Input&amp;Output'!$C$3=21,phase_chart!I1619,IF('Input&amp;Output'!$C$3=22,phase_chart!M1619,IF('Input&amp;Output'!$C$3=31,phase_chart!Q1619,IF('Input&amp;Output'!$C$3=32,phase_chart!U1619,"")))))</f>
        <v>0</v>
      </c>
      <c r="P1622" s="159">
        <f ca="1">IF(NOT($J1622=0),IF($J1622&lt;IF($P1621=0,0,VLOOKUP(P1621,tbL!$M$37:$Q$43,IF(L1622=TRUE,2,4))),IF($J1622&gt;=VLOOKUP(P1621,tbL!$M$37:$Q$43,IF(L1622=TRUE,3,5)),$P1621,IF(AND(L1621=TRUE,L1622=TRUE),$P1621,$P1621-1)),IF(AND(L1622=TRUE,J1622=VLOOKUP(P1621,tbL!$M$37:$Q$43,IF(L1622=TRUE,2,4))),P1621,IF($P1621+1&gt;$C$12,$C$12,$P1621+1))),0)</f>
        <v>1</v>
      </c>
      <c r="Q1622" s="159">
        <f t="shared" ca="1" si="736"/>
        <v>1</v>
      </c>
      <c r="R1622" s="207">
        <f t="shared" si="753"/>
        <v>0</v>
      </c>
      <c r="S1622" s="208"/>
      <c r="T1622" s="159">
        <f t="shared" si="754"/>
        <v>0</v>
      </c>
      <c r="U1622" s="209" t="str">
        <f ca="1">IF(AND(T1622=-1,N1622=TRUE),"*",IF(AND(U1621="*",N1622=TRUE),"*",IF(AND(AND(L1622=TRUE,U1621="*"),J1622&lt;VLOOKUP(V1621+1,tbL!$M$38:$O$43,3)),"*","")))</f>
        <v/>
      </c>
      <c r="V1622" s="204">
        <f t="shared" ca="1" si="737"/>
        <v>1</v>
      </c>
      <c r="Y1622" s="159" t="str">
        <f t="shared" ca="1" si="738"/>
        <v/>
      </c>
      <c r="Z1622" s="159" t="str">
        <f t="shared" si="739"/>
        <v/>
      </c>
      <c r="AA1622" s="159">
        <f t="shared" ca="1" si="731"/>
        <v>1</v>
      </c>
      <c r="AC1622" s="161" t="str">
        <f t="shared" ca="1" si="740"/>
        <v/>
      </c>
      <c r="AD1622" s="161">
        <f t="shared" ca="1" si="741"/>
        <v>1</v>
      </c>
      <c r="AE1622" s="161" t="str">
        <f t="shared" ca="1" si="733"/>
        <v/>
      </c>
      <c r="AF1622" s="161">
        <f t="shared" ca="1" si="742"/>
        <v>1</v>
      </c>
      <c r="AG1622" s="161" t="str">
        <f t="shared" ca="1" si="743"/>
        <v/>
      </c>
      <c r="AH1622" s="161">
        <f t="shared" ca="1" si="744"/>
        <v>1</v>
      </c>
      <c r="AI1622" s="161" t="str">
        <f t="shared" ca="1" si="745"/>
        <v/>
      </c>
      <c r="AJ1622" s="161">
        <f t="shared" ca="1" si="746"/>
        <v>1</v>
      </c>
      <c r="AL1622" s="161" t="str">
        <f t="shared" ca="1" si="747"/>
        <v/>
      </c>
      <c r="AM1622" s="161">
        <f t="shared" ca="1" si="758"/>
        <v>1</v>
      </c>
      <c r="AN1622" s="161" t="str">
        <f t="shared" ca="1" si="748"/>
        <v/>
      </c>
      <c r="AO1622" s="161">
        <f t="shared" ca="1" si="757"/>
        <v>1</v>
      </c>
      <c r="AP1622" s="161" t="str">
        <f t="shared" ca="1" si="749"/>
        <v/>
      </c>
      <c r="AQ1622" s="161">
        <f t="shared" ca="1" si="755"/>
        <v>1</v>
      </c>
      <c r="AR1622" s="161" t="str">
        <f t="shared" ca="1" si="750"/>
        <v/>
      </c>
      <c r="AS1622" s="161">
        <f t="shared" ca="1" si="751"/>
        <v>1</v>
      </c>
      <c r="AT1622" s="159" t="str">
        <f t="shared" ca="1" si="732"/>
        <v/>
      </c>
      <c r="AU1622" s="210">
        <f t="shared" ca="1" si="735"/>
        <v>14</v>
      </c>
      <c r="AV1622" s="209"/>
      <c r="AW1622" s="204">
        <f t="shared" si="752"/>
        <v>22985.249999999964</v>
      </c>
      <c r="AX1622" s="159"/>
      <c r="AZ1622" s="159"/>
      <c r="BM1622" s="207"/>
      <c r="BN1622" s="212"/>
      <c r="BP1622" s="209"/>
      <c r="BQ1622" s="211"/>
      <c r="BR1622" s="211"/>
      <c r="BS1622" s="211"/>
      <c r="BT1622" s="211"/>
      <c r="BU1622" s="211"/>
      <c r="BV1622" s="211"/>
      <c r="BW1622" s="211"/>
      <c r="BX1622" s="211"/>
      <c r="BY1622" s="211"/>
      <c r="BZ1622" s="211"/>
      <c r="CA1622" s="209"/>
      <c r="CB1622" s="224"/>
      <c r="CC1622" s="204"/>
      <c r="CD1622" s="204"/>
      <c r="CE1622" s="204"/>
      <c r="CF1622" s="211"/>
      <c r="CG1622" s="211"/>
      <c r="CI1622" s="209"/>
      <c r="CJ1622" s="209"/>
    </row>
    <row r="1623" spans="9:88">
      <c r="I1623" s="221">
        <f t="shared" si="756"/>
        <v>419</v>
      </c>
      <c r="J1623" s="159">
        <f>'v-t_chart'!C1620</f>
        <v>101.9</v>
      </c>
      <c r="K1623" s="204">
        <f t="shared" ca="1" si="734"/>
        <v>298.46510000000001</v>
      </c>
      <c r="L1623" s="205" t="b">
        <f>IF('Input&amp;Output'!$C$3=10,phase_chart!C1620,IF('Input&amp;Output'!$C$3=21,phase_chart!G1620,IF('Input&amp;Output'!$C$3=22,phase_chart!K1620,IF('Input&amp;Output'!$C$3=31,phase_chart!O1620,IF('Input&amp;Output'!$C$3=32,phase_chart!S1620,"")))))</f>
        <v>0</v>
      </c>
      <c r="M1623" s="206" t="b">
        <f>IF('Input&amp;Output'!$C$3=10,phase_chart!D1620,IF('Input&amp;Output'!$C$3=21,phase_chart!H1620,IF('Input&amp;Output'!$C$3=22,phase_chart!L1620,IF('Input&amp;Output'!$C$3=31,phase_chart!P1620,IF('Input&amp;Output'!$C$3=32,phase_chart!T1620,"")))))</f>
        <v>1</v>
      </c>
      <c r="N1623" s="205" t="b">
        <f>IF('Input&amp;Output'!$C$3=10,phase_chart!E1620,IF('Input&amp;Output'!$C$3=21,phase_chart!I1620,IF('Input&amp;Output'!$C$3=22,phase_chart!M1620,IF('Input&amp;Output'!$C$3=31,phase_chart!Q1620,IF('Input&amp;Output'!$C$3=32,phase_chart!U1620,"")))))</f>
        <v>0</v>
      </c>
      <c r="P1623" s="159">
        <f ca="1">IF(NOT($J1623=0),IF($J1623&lt;IF($P1622=0,0,VLOOKUP(P1622,tbL!$M$37:$Q$43,IF(L1623=TRUE,2,4))),IF($J1623&gt;=VLOOKUP(P1622,tbL!$M$37:$Q$43,IF(L1623=TRUE,3,5)),$P1622,IF(AND(L1622=TRUE,L1623=TRUE),$P1622,$P1622-1)),IF(AND(L1623=TRUE,J1623=VLOOKUP(P1622,tbL!$M$37:$Q$43,IF(L1623=TRUE,2,4))),P1622,IF($P1622+1&gt;$C$12,$C$12,$P1622+1))),0)</f>
        <v>1</v>
      </c>
      <c r="Q1623" s="159">
        <f t="shared" ca="1" si="736"/>
        <v>1</v>
      </c>
      <c r="R1623" s="207">
        <f t="shared" si="753"/>
        <v>0</v>
      </c>
      <c r="S1623" s="208"/>
      <c r="T1623" s="159">
        <f t="shared" si="754"/>
        <v>0</v>
      </c>
      <c r="U1623" s="209" t="str">
        <f ca="1">IF(AND(T1623=-1,N1623=TRUE),"*",IF(AND(U1622="*",N1623=TRUE),"*",IF(AND(AND(L1623=TRUE,U1622="*"),J1623&lt;VLOOKUP(V1622+1,tbL!$M$38:$O$43,3)),"*","")))</f>
        <v/>
      </c>
      <c r="V1623" s="204">
        <f t="shared" ca="1" si="737"/>
        <v>1</v>
      </c>
      <c r="Y1623" s="159" t="str">
        <f t="shared" ca="1" si="738"/>
        <v/>
      </c>
      <c r="Z1623" s="159" t="str">
        <f t="shared" si="739"/>
        <v/>
      </c>
      <c r="AA1623" s="159">
        <f t="shared" ca="1" si="731"/>
        <v>1</v>
      </c>
      <c r="AC1623" s="161" t="str">
        <f t="shared" ca="1" si="740"/>
        <v/>
      </c>
      <c r="AD1623" s="161">
        <f t="shared" ca="1" si="741"/>
        <v>1</v>
      </c>
      <c r="AE1623" s="161" t="str">
        <f t="shared" ca="1" si="733"/>
        <v/>
      </c>
      <c r="AF1623" s="161">
        <f t="shared" ca="1" si="742"/>
        <v>1</v>
      </c>
      <c r="AG1623" s="161" t="str">
        <f t="shared" ca="1" si="743"/>
        <v/>
      </c>
      <c r="AH1623" s="161">
        <f t="shared" ca="1" si="744"/>
        <v>1</v>
      </c>
      <c r="AI1623" s="161" t="str">
        <f t="shared" ca="1" si="745"/>
        <v/>
      </c>
      <c r="AJ1623" s="161">
        <f t="shared" ca="1" si="746"/>
        <v>1</v>
      </c>
      <c r="AL1623" s="161" t="str">
        <f t="shared" ca="1" si="747"/>
        <v/>
      </c>
      <c r="AM1623" s="161">
        <f t="shared" ca="1" si="758"/>
        <v>1</v>
      </c>
      <c r="AN1623" s="161" t="str">
        <f t="shared" ca="1" si="748"/>
        <v/>
      </c>
      <c r="AO1623" s="161">
        <f t="shared" ca="1" si="757"/>
        <v>1</v>
      </c>
      <c r="AP1623" s="161" t="str">
        <f t="shared" ca="1" si="749"/>
        <v/>
      </c>
      <c r="AQ1623" s="161">
        <f t="shared" ca="1" si="755"/>
        <v>1</v>
      </c>
      <c r="AR1623" s="161" t="str">
        <f t="shared" ca="1" si="750"/>
        <v/>
      </c>
      <c r="AS1623" s="161">
        <f t="shared" ca="1" si="751"/>
        <v>1</v>
      </c>
      <c r="AT1623" s="159" t="str">
        <f t="shared" ca="1" si="732"/>
        <v/>
      </c>
      <c r="AU1623" s="210">
        <f t="shared" ca="1" si="735"/>
        <v>14</v>
      </c>
      <c r="AV1623" s="209"/>
      <c r="AW1623" s="204">
        <f t="shared" si="752"/>
        <v>23013.555555555518</v>
      </c>
      <c r="AX1623" s="159"/>
      <c r="AZ1623" s="159"/>
      <c r="BM1623" s="207"/>
      <c r="BN1623" s="212"/>
      <c r="BP1623" s="209"/>
      <c r="BQ1623" s="211"/>
      <c r="BR1623" s="211"/>
      <c r="BS1623" s="211"/>
      <c r="BT1623" s="211"/>
      <c r="BU1623" s="211"/>
      <c r="BV1623" s="211"/>
      <c r="BW1623" s="211"/>
      <c r="BX1623" s="211"/>
      <c r="BY1623" s="211"/>
      <c r="BZ1623" s="211"/>
      <c r="CA1623" s="209"/>
      <c r="CB1623" s="224"/>
      <c r="CC1623" s="204"/>
      <c r="CD1623" s="204"/>
      <c r="CE1623" s="204"/>
      <c r="CF1623" s="211"/>
      <c r="CG1623" s="211"/>
      <c r="CI1623" s="209"/>
      <c r="CJ1623" s="209"/>
    </row>
    <row r="1624" spans="9:88">
      <c r="I1624" s="221">
        <f t="shared" si="756"/>
        <v>420</v>
      </c>
      <c r="J1624" s="159">
        <f>'v-t_chart'!C1621</f>
        <v>102</v>
      </c>
      <c r="K1624" s="204">
        <f t="shared" ca="1" si="734"/>
        <v>298.75799999999998</v>
      </c>
      <c r="L1624" s="205" t="b">
        <f>IF('Input&amp;Output'!$C$3=10,phase_chart!C1621,IF('Input&amp;Output'!$C$3=21,phase_chart!G1621,IF('Input&amp;Output'!$C$3=22,phase_chart!K1621,IF('Input&amp;Output'!$C$3=31,phase_chart!O1621,IF('Input&amp;Output'!$C$3=32,phase_chart!S1621,"")))))</f>
        <v>0</v>
      </c>
      <c r="M1624" s="206" t="b">
        <f>IF('Input&amp;Output'!$C$3=10,phase_chart!D1621,IF('Input&amp;Output'!$C$3=21,phase_chart!H1621,IF('Input&amp;Output'!$C$3=22,phase_chart!L1621,IF('Input&amp;Output'!$C$3=31,phase_chart!P1621,IF('Input&amp;Output'!$C$3=32,phase_chart!T1621,"")))))</f>
        <v>1</v>
      </c>
      <c r="N1624" s="205" t="b">
        <f>IF('Input&amp;Output'!$C$3=10,phase_chart!E1621,IF('Input&amp;Output'!$C$3=21,phase_chart!I1621,IF('Input&amp;Output'!$C$3=22,phase_chart!M1621,IF('Input&amp;Output'!$C$3=31,phase_chart!Q1621,IF('Input&amp;Output'!$C$3=32,phase_chart!U1621,"")))))</f>
        <v>0</v>
      </c>
      <c r="P1624" s="159">
        <f ca="1">IF(NOT($J1624=0),IF($J1624&lt;IF($P1623=0,0,VLOOKUP(P1623,tbL!$M$37:$Q$43,IF(L1624=TRUE,2,4))),IF($J1624&gt;=VLOOKUP(P1623,tbL!$M$37:$Q$43,IF(L1624=TRUE,3,5)),$P1623,IF(AND(L1623=TRUE,L1624=TRUE),$P1623,$P1623-1)),IF(AND(L1624=TRUE,J1624=VLOOKUP(P1623,tbL!$M$37:$Q$43,IF(L1624=TRUE,2,4))),P1623,IF($P1623+1&gt;$C$12,$C$12,$P1623+1))),0)</f>
        <v>1</v>
      </c>
      <c r="Q1624" s="159">
        <f t="shared" ca="1" si="736"/>
        <v>1</v>
      </c>
      <c r="R1624" s="207">
        <f t="shared" si="753"/>
        <v>0</v>
      </c>
      <c r="S1624" s="208"/>
      <c r="T1624" s="159">
        <f t="shared" si="754"/>
        <v>0</v>
      </c>
      <c r="U1624" s="209" t="str">
        <f ca="1">IF(AND(T1624=-1,N1624=TRUE),"*",IF(AND(U1623="*",N1624=TRUE),"*",IF(AND(AND(L1624=TRUE,U1623="*"),J1624&lt;VLOOKUP(V1623+1,tbL!$M$38:$O$43,3)),"*","")))</f>
        <v/>
      </c>
      <c r="V1624" s="204">
        <f t="shared" ca="1" si="737"/>
        <v>1</v>
      </c>
      <c r="Y1624" s="159" t="str">
        <f t="shared" ca="1" si="738"/>
        <v/>
      </c>
      <c r="Z1624" s="159" t="str">
        <f t="shared" si="739"/>
        <v/>
      </c>
      <c r="AA1624" s="159">
        <f t="shared" ca="1" si="731"/>
        <v>1</v>
      </c>
      <c r="AC1624" s="161" t="str">
        <f t="shared" ca="1" si="740"/>
        <v/>
      </c>
      <c r="AD1624" s="161">
        <f t="shared" ca="1" si="741"/>
        <v>1</v>
      </c>
      <c r="AE1624" s="161" t="str">
        <f t="shared" ca="1" si="733"/>
        <v/>
      </c>
      <c r="AF1624" s="161">
        <f t="shared" ca="1" si="742"/>
        <v>1</v>
      </c>
      <c r="AG1624" s="161" t="str">
        <f t="shared" ca="1" si="743"/>
        <v/>
      </c>
      <c r="AH1624" s="161">
        <f t="shared" ca="1" si="744"/>
        <v>1</v>
      </c>
      <c r="AI1624" s="161" t="str">
        <f t="shared" ca="1" si="745"/>
        <v/>
      </c>
      <c r="AJ1624" s="161">
        <f t="shared" ca="1" si="746"/>
        <v>1</v>
      </c>
      <c r="AL1624" s="161" t="str">
        <f t="shared" ca="1" si="747"/>
        <v/>
      </c>
      <c r="AM1624" s="161">
        <f t="shared" ca="1" si="758"/>
        <v>1</v>
      </c>
      <c r="AN1624" s="161" t="str">
        <f t="shared" ca="1" si="748"/>
        <v/>
      </c>
      <c r="AO1624" s="161">
        <f t="shared" ca="1" si="757"/>
        <v>1</v>
      </c>
      <c r="AP1624" s="161" t="str">
        <f t="shared" ca="1" si="749"/>
        <v/>
      </c>
      <c r="AQ1624" s="161">
        <f t="shared" ca="1" si="755"/>
        <v>1</v>
      </c>
      <c r="AR1624" s="161" t="str">
        <f t="shared" ca="1" si="750"/>
        <v/>
      </c>
      <c r="AS1624" s="161">
        <f t="shared" ca="1" si="751"/>
        <v>1</v>
      </c>
      <c r="AT1624" s="159" t="str">
        <f t="shared" ca="1" si="732"/>
        <v/>
      </c>
      <c r="AU1624" s="210">
        <f t="shared" ca="1" si="735"/>
        <v>14</v>
      </c>
      <c r="AV1624" s="209"/>
      <c r="AW1624" s="204">
        <f t="shared" si="752"/>
        <v>23041.88888888885</v>
      </c>
      <c r="AX1624" s="159"/>
      <c r="AZ1624" s="159"/>
      <c r="BM1624" s="207"/>
      <c r="BN1624" s="212"/>
      <c r="BP1624" s="209"/>
      <c r="BQ1624" s="211"/>
      <c r="BR1624" s="211"/>
      <c r="BS1624" s="211"/>
      <c r="BT1624" s="211"/>
      <c r="BU1624" s="211"/>
      <c r="BV1624" s="211"/>
      <c r="BW1624" s="211"/>
      <c r="BX1624" s="211"/>
      <c r="BY1624" s="211"/>
      <c r="BZ1624" s="211"/>
      <c r="CA1624" s="209"/>
      <c r="CB1624" s="224"/>
      <c r="CC1624" s="204"/>
      <c r="CD1624" s="204"/>
      <c r="CE1624" s="204"/>
      <c r="CF1624" s="211"/>
      <c r="CG1624" s="211"/>
      <c r="CI1624" s="209"/>
      <c r="CJ1624" s="209"/>
    </row>
    <row r="1625" spans="9:88">
      <c r="I1625" s="221">
        <f t="shared" si="756"/>
        <v>421</v>
      </c>
      <c r="J1625" s="159">
        <f>'v-t_chart'!C1622</f>
        <v>102.2</v>
      </c>
      <c r="K1625" s="204">
        <f t="shared" ca="1" si="734"/>
        <v>299.34379999999999</v>
      </c>
      <c r="L1625" s="205" t="b">
        <f>IF('Input&amp;Output'!$C$3=10,phase_chart!C1622,IF('Input&amp;Output'!$C$3=21,phase_chart!G1622,IF('Input&amp;Output'!$C$3=22,phase_chart!K1622,IF('Input&amp;Output'!$C$3=31,phase_chart!O1622,IF('Input&amp;Output'!$C$3=32,phase_chart!S1622,"")))))</f>
        <v>0</v>
      </c>
      <c r="M1625" s="206" t="b">
        <f>IF('Input&amp;Output'!$C$3=10,phase_chart!D1622,IF('Input&amp;Output'!$C$3=21,phase_chart!H1622,IF('Input&amp;Output'!$C$3=22,phase_chart!L1622,IF('Input&amp;Output'!$C$3=31,phase_chart!P1622,IF('Input&amp;Output'!$C$3=32,phase_chart!T1622,"")))))</f>
        <v>1</v>
      </c>
      <c r="N1625" s="205" t="b">
        <f>IF('Input&amp;Output'!$C$3=10,phase_chart!E1622,IF('Input&amp;Output'!$C$3=21,phase_chart!I1622,IF('Input&amp;Output'!$C$3=22,phase_chart!M1622,IF('Input&amp;Output'!$C$3=31,phase_chart!Q1622,IF('Input&amp;Output'!$C$3=32,phase_chart!U1622,"")))))</f>
        <v>0</v>
      </c>
      <c r="P1625" s="159">
        <f ca="1">IF(NOT($J1625=0),IF($J1625&lt;IF($P1624=0,0,VLOOKUP(P1624,tbL!$M$37:$Q$43,IF(L1625=TRUE,2,4))),IF($J1625&gt;=VLOOKUP(P1624,tbL!$M$37:$Q$43,IF(L1625=TRUE,3,5)),$P1624,IF(AND(L1624=TRUE,L1625=TRUE),$P1624,$P1624-1)),IF(AND(L1625=TRUE,J1625=VLOOKUP(P1624,tbL!$M$37:$Q$43,IF(L1625=TRUE,2,4))),P1624,IF($P1624+1&gt;$C$12,$C$12,$P1624+1))),0)</f>
        <v>1</v>
      </c>
      <c r="Q1625" s="159">
        <f t="shared" ca="1" si="736"/>
        <v>1</v>
      </c>
      <c r="R1625" s="207">
        <f t="shared" si="753"/>
        <v>0</v>
      </c>
      <c r="S1625" s="208"/>
      <c r="T1625" s="159">
        <f t="shared" si="754"/>
        <v>0</v>
      </c>
      <c r="U1625" s="209" t="str">
        <f ca="1">IF(AND(T1625=-1,N1625=TRUE),"*",IF(AND(U1624="*",N1625=TRUE),"*",IF(AND(AND(L1625=TRUE,U1624="*"),J1625&lt;VLOOKUP(V1624+1,tbL!$M$38:$O$43,3)),"*","")))</f>
        <v/>
      </c>
      <c r="V1625" s="204">
        <f t="shared" ca="1" si="737"/>
        <v>1</v>
      </c>
      <c r="Y1625" s="159" t="str">
        <f t="shared" ca="1" si="738"/>
        <v/>
      </c>
      <c r="Z1625" s="159" t="str">
        <f t="shared" si="739"/>
        <v/>
      </c>
      <c r="AA1625" s="159">
        <f t="shared" ca="1" si="731"/>
        <v>1</v>
      </c>
      <c r="AC1625" s="161" t="str">
        <f t="shared" ca="1" si="740"/>
        <v/>
      </c>
      <c r="AD1625" s="161">
        <f t="shared" ca="1" si="741"/>
        <v>1</v>
      </c>
      <c r="AE1625" s="161" t="str">
        <f t="shared" ca="1" si="733"/>
        <v/>
      </c>
      <c r="AF1625" s="161">
        <f t="shared" ca="1" si="742"/>
        <v>1</v>
      </c>
      <c r="AG1625" s="161" t="str">
        <f t="shared" ca="1" si="743"/>
        <v/>
      </c>
      <c r="AH1625" s="161">
        <f t="shared" ca="1" si="744"/>
        <v>1</v>
      </c>
      <c r="AI1625" s="161" t="str">
        <f t="shared" ca="1" si="745"/>
        <v/>
      </c>
      <c r="AJ1625" s="161">
        <f t="shared" ca="1" si="746"/>
        <v>1</v>
      </c>
      <c r="AL1625" s="161" t="str">
        <f t="shared" ca="1" si="747"/>
        <v/>
      </c>
      <c r="AM1625" s="161">
        <f t="shared" ca="1" si="758"/>
        <v>1</v>
      </c>
      <c r="AN1625" s="161" t="str">
        <f t="shared" ca="1" si="748"/>
        <v/>
      </c>
      <c r="AO1625" s="161">
        <f t="shared" ca="1" si="757"/>
        <v>1</v>
      </c>
      <c r="AP1625" s="161" t="str">
        <f t="shared" ca="1" si="749"/>
        <v/>
      </c>
      <c r="AQ1625" s="161">
        <f t="shared" ca="1" si="755"/>
        <v>1</v>
      </c>
      <c r="AR1625" s="161" t="str">
        <f t="shared" ca="1" si="750"/>
        <v/>
      </c>
      <c r="AS1625" s="161">
        <f t="shared" ca="1" si="751"/>
        <v>1</v>
      </c>
      <c r="AT1625" s="159" t="str">
        <f t="shared" ca="1" si="732"/>
        <v/>
      </c>
      <c r="AU1625" s="210">
        <f t="shared" ca="1" si="735"/>
        <v>14</v>
      </c>
      <c r="AV1625" s="209"/>
      <c r="AW1625" s="204">
        <f t="shared" si="752"/>
        <v>23070.277777777741</v>
      </c>
      <c r="AX1625" s="159"/>
      <c r="AZ1625" s="159"/>
      <c r="BM1625" s="207"/>
      <c r="BN1625" s="212"/>
      <c r="BP1625" s="209"/>
      <c r="BQ1625" s="211"/>
      <c r="BR1625" s="211"/>
      <c r="BS1625" s="211"/>
      <c r="BT1625" s="211"/>
      <c r="BU1625" s="211"/>
      <c r="BV1625" s="211"/>
      <c r="BW1625" s="211"/>
      <c r="BX1625" s="211"/>
      <c r="BY1625" s="211"/>
      <c r="BZ1625" s="211"/>
      <c r="CA1625" s="209"/>
      <c r="CB1625" s="224"/>
      <c r="CC1625" s="204"/>
      <c r="CD1625" s="204"/>
      <c r="CE1625" s="204"/>
      <c r="CF1625" s="211"/>
      <c r="CG1625" s="211"/>
      <c r="CI1625" s="209"/>
      <c r="CJ1625" s="209"/>
    </row>
    <row r="1626" spans="9:88">
      <c r="I1626" s="221">
        <f t="shared" si="756"/>
        <v>422</v>
      </c>
      <c r="J1626" s="159">
        <f>'v-t_chart'!C1623</f>
        <v>102.4</v>
      </c>
      <c r="K1626" s="204">
        <f t="shared" ca="1" si="734"/>
        <v>299.92959999999999</v>
      </c>
      <c r="L1626" s="205" t="b">
        <f>IF('Input&amp;Output'!$C$3=10,phase_chart!C1623,IF('Input&amp;Output'!$C$3=21,phase_chart!G1623,IF('Input&amp;Output'!$C$3=22,phase_chart!K1623,IF('Input&amp;Output'!$C$3=31,phase_chart!O1623,IF('Input&amp;Output'!$C$3=32,phase_chart!S1623,"")))))</f>
        <v>0</v>
      </c>
      <c r="M1626" s="206" t="b">
        <f>IF('Input&amp;Output'!$C$3=10,phase_chart!D1623,IF('Input&amp;Output'!$C$3=21,phase_chart!H1623,IF('Input&amp;Output'!$C$3=22,phase_chart!L1623,IF('Input&amp;Output'!$C$3=31,phase_chart!P1623,IF('Input&amp;Output'!$C$3=32,phase_chart!T1623,"")))))</f>
        <v>1</v>
      </c>
      <c r="N1626" s="205" t="b">
        <f>IF('Input&amp;Output'!$C$3=10,phase_chart!E1623,IF('Input&amp;Output'!$C$3=21,phase_chart!I1623,IF('Input&amp;Output'!$C$3=22,phase_chart!M1623,IF('Input&amp;Output'!$C$3=31,phase_chart!Q1623,IF('Input&amp;Output'!$C$3=32,phase_chart!U1623,"")))))</f>
        <v>0</v>
      </c>
      <c r="P1626" s="159">
        <f ca="1">IF(NOT($J1626=0),IF($J1626&lt;IF($P1625=0,0,VLOOKUP(P1625,tbL!$M$37:$Q$43,IF(L1626=TRUE,2,4))),IF($J1626&gt;=VLOOKUP(P1625,tbL!$M$37:$Q$43,IF(L1626=TRUE,3,5)),$P1625,IF(AND(L1625=TRUE,L1626=TRUE),$P1625,$P1625-1)),IF(AND(L1626=TRUE,J1626=VLOOKUP(P1625,tbL!$M$37:$Q$43,IF(L1626=TRUE,2,4))),P1625,IF($P1625+1&gt;$C$12,$C$12,$P1625+1))),0)</f>
        <v>1</v>
      </c>
      <c r="Q1626" s="159">
        <f t="shared" ca="1" si="736"/>
        <v>1</v>
      </c>
      <c r="R1626" s="207">
        <f t="shared" si="753"/>
        <v>0</v>
      </c>
      <c r="S1626" s="208"/>
      <c r="T1626" s="159">
        <f t="shared" si="754"/>
        <v>0</v>
      </c>
      <c r="U1626" s="209" t="str">
        <f ca="1">IF(AND(T1626=-1,N1626=TRUE),"*",IF(AND(U1625="*",N1626=TRUE),"*",IF(AND(AND(L1626=TRUE,U1625="*"),J1626&lt;VLOOKUP(V1625+1,tbL!$M$38:$O$43,3)),"*","")))</f>
        <v/>
      </c>
      <c r="V1626" s="204">
        <f t="shared" ca="1" si="737"/>
        <v>1</v>
      </c>
      <c r="Y1626" s="159" t="str">
        <f t="shared" ca="1" si="738"/>
        <v/>
      </c>
      <c r="Z1626" s="159" t="str">
        <f t="shared" si="739"/>
        <v/>
      </c>
      <c r="AA1626" s="159">
        <f t="shared" ref="AA1626:AA1689" ca="1" si="759">IF(IF(AND(AT1626=-1,Z1626=1),1,IF(Y1626=0,AA1625,V1626))=0,0,IF((IF(AND(AT1626=-1,Z1626=1),1,IF(Y1626=0,AA1625,V1626))-AA1625)&gt;=2,-(-AA1625-1),IF(IF(AND(AT1626=-1,Z1626=1),1,IF(Y1626=0,AA1625,V1626))-AA1625&lt;=-2,(AA1625-1),IF(AND(AT1626=-1,Z1626=1),1,IF(Y1626=0,V1626,V1626)))))</f>
        <v>1</v>
      </c>
      <c r="AC1626" s="161" t="str">
        <f t="shared" ca="1" si="740"/>
        <v/>
      </c>
      <c r="AD1626" s="161">
        <f t="shared" ca="1" si="741"/>
        <v>1</v>
      </c>
      <c r="AE1626" s="161" t="str">
        <f t="shared" ca="1" si="733"/>
        <v/>
      </c>
      <c r="AF1626" s="161">
        <f t="shared" ca="1" si="742"/>
        <v>1</v>
      </c>
      <c r="AG1626" s="161" t="str">
        <f t="shared" ca="1" si="743"/>
        <v/>
      </c>
      <c r="AH1626" s="161">
        <f t="shared" ca="1" si="744"/>
        <v>1</v>
      </c>
      <c r="AI1626" s="161" t="str">
        <f t="shared" ca="1" si="745"/>
        <v/>
      </c>
      <c r="AJ1626" s="161">
        <f t="shared" ca="1" si="746"/>
        <v>1</v>
      </c>
      <c r="AL1626" s="161" t="str">
        <f t="shared" ca="1" si="747"/>
        <v/>
      </c>
      <c r="AM1626" s="161">
        <f t="shared" ca="1" si="758"/>
        <v>1</v>
      </c>
      <c r="AN1626" s="161" t="str">
        <f t="shared" ca="1" si="748"/>
        <v/>
      </c>
      <c r="AO1626" s="161">
        <f t="shared" ca="1" si="757"/>
        <v>1</v>
      </c>
      <c r="AP1626" s="161" t="str">
        <f t="shared" ca="1" si="749"/>
        <v/>
      </c>
      <c r="AQ1626" s="161">
        <f t="shared" ca="1" si="755"/>
        <v>1</v>
      </c>
      <c r="AR1626" s="161" t="str">
        <f t="shared" ca="1" si="750"/>
        <v/>
      </c>
      <c r="AS1626" s="161">
        <f t="shared" ca="1" si="751"/>
        <v>1</v>
      </c>
      <c r="AT1626" s="159" t="str">
        <f t="shared" ref="AT1626:AT1689" ca="1" si="760">IF(OR(Z1626=1,Y1626=0),-1,"")</f>
        <v/>
      </c>
      <c r="AU1626" s="210">
        <f t="shared" ca="1" si="735"/>
        <v>14</v>
      </c>
      <c r="AV1626" s="209"/>
      <c r="AW1626" s="204">
        <f t="shared" si="752"/>
        <v>23098.722222222186</v>
      </c>
      <c r="AX1626" s="159"/>
      <c r="AZ1626" s="159"/>
      <c r="BM1626" s="207"/>
      <c r="BN1626" s="212"/>
      <c r="BP1626" s="209"/>
      <c r="BQ1626" s="211"/>
      <c r="BR1626" s="211"/>
      <c r="BS1626" s="211"/>
      <c r="BT1626" s="211"/>
      <c r="BU1626" s="211"/>
      <c r="BV1626" s="211"/>
      <c r="BW1626" s="211"/>
      <c r="BX1626" s="211"/>
      <c r="BY1626" s="211"/>
      <c r="BZ1626" s="211"/>
      <c r="CA1626" s="209"/>
      <c r="CB1626" s="224"/>
      <c r="CC1626" s="204"/>
      <c r="CD1626" s="204"/>
      <c r="CE1626" s="204"/>
      <c r="CF1626" s="211"/>
      <c r="CG1626" s="211"/>
      <c r="CI1626" s="209"/>
      <c r="CJ1626" s="209"/>
    </row>
    <row r="1627" spans="9:88">
      <c r="I1627" s="221">
        <f t="shared" si="756"/>
        <v>423</v>
      </c>
      <c r="J1627" s="159">
        <f>'v-t_chart'!C1624</f>
        <v>102.6</v>
      </c>
      <c r="K1627" s="204">
        <f t="shared" ca="1" si="734"/>
        <v>300.51539999999994</v>
      </c>
      <c r="L1627" s="205" t="b">
        <f>IF('Input&amp;Output'!$C$3=10,phase_chart!C1624,IF('Input&amp;Output'!$C$3=21,phase_chart!G1624,IF('Input&amp;Output'!$C$3=22,phase_chart!K1624,IF('Input&amp;Output'!$C$3=31,phase_chart!O1624,IF('Input&amp;Output'!$C$3=32,phase_chart!S1624,"")))))</f>
        <v>0</v>
      </c>
      <c r="M1627" s="206" t="b">
        <f>IF('Input&amp;Output'!$C$3=10,phase_chart!D1624,IF('Input&amp;Output'!$C$3=21,phase_chart!H1624,IF('Input&amp;Output'!$C$3=22,phase_chart!L1624,IF('Input&amp;Output'!$C$3=31,phase_chart!P1624,IF('Input&amp;Output'!$C$3=32,phase_chart!T1624,"")))))</f>
        <v>1</v>
      </c>
      <c r="N1627" s="205" t="b">
        <f>IF('Input&amp;Output'!$C$3=10,phase_chart!E1624,IF('Input&amp;Output'!$C$3=21,phase_chart!I1624,IF('Input&amp;Output'!$C$3=22,phase_chart!M1624,IF('Input&amp;Output'!$C$3=31,phase_chart!Q1624,IF('Input&amp;Output'!$C$3=32,phase_chart!U1624,"")))))</f>
        <v>0</v>
      </c>
      <c r="P1627" s="159">
        <f ca="1">IF(NOT($J1627=0),IF($J1627&lt;IF($P1626=0,0,VLOOKUP(P1626,tbL!$M$37:$Q$43,IF(L1627=TRUE,2,4))),IF($J1627&gt;=VLOOKUP(P1626,tbL!$M$37:$Q$43,IF(L1627=TRUE,3,5)),$P1626,IF(AND(L1626=TRUE,L1627=TRUE),$P1626,$P1626-1)),IF(AND(L1627=TRUE,J1627=VLOOKUP(P1626,tbL!$M$37:$Q$43,IF(L1627=TRUE,2,4))),P1626,IF($P1626+1&gt;$C$12,$C$12,$P1626+1))),0)</f>
        <v>1</v>
      </c>
      <c r="Q1627" s="159">
        <f t="shared" ca="1" si="736"/>
        <v>1</v>
      </c>
      <c r="R1627" s="207">
        <f t="shared" si="753"/>
        <v>0</v>
      </c>
      <c r="S1627" s="208"/>
      <c r="T1627" s="159">
        <f t="shared" si="754"/>
        <v>0</v>
      </c>
      <c r="U1627" s="209" t="str">
        <f ca="1">IF(AND(T1627=-1,N1627=TRUE),"*",IF(AND(U1626="*",N1627=TRUE),"*",IF(AND(AND(L1627=TRUE,U1626="*"),J1627&lt;VLOOKUP(V1626+1,tbL!$M$38:$O$43,3)),"*","")))</f>
        <v/>
      </c>
      <c r="V1627" s="204">
        <f t="shared" ca="1" si="737"/>
        <v>1</v>
      </c>
      <c r="Y1627" s="159" t="str">
        <f t="shared" ca="1" si="738"/>
        <v/>
      </c>
      <c r="Z1627" s="159" t="str">
        <f t="shared" si="739"/>
        <v/>
      </c>
      <c r="AA1627" s="159">
        <f t="shared" ca="1" si="759"/>
        <v>1</v>
      </c>
      <c r="AC1627" s="161" t="str">
        <f t="shared" ca="1" si="740"/>
        <v/>
      </c>
      <c r="AD1627" s="161">
        <f t="shared" ca="1" si="741"/>
        <v>1</v>
      </c>
      <c r="AE1627" s="161" t="str">
        <f t="shared" ca="1" si="733"/>
        <v/>
      </c>
      <c r="AF1627" s="161">
        <f t="shared" ca="1" si="742"/>
        <v>1</v>
      </c>
      <c r="AG1627" s="161" t="str">
        <f t="shared" ca="1" si="743"/>
        <v/>
      </c>
      <c r="AH1627" s="161">
        <f t="shared" ca="1" si="744"/>
        <v>1</v>
      </c>
      <c r="AI1627" s="161" t="str">
        <f t="shared" ca="1" si="745"/>
        <v/>
      </c>
      <c r="AJ1627" s="161">
        <f t="shared" ca="1" si="746"/>
        <v>1</v>
      </c>
      <c r="AL1627" s="161" t="str">
        <f t="shared" ca="1" si="747"/>
        <v/>
      </c>
      <c r="AM1627" s="161">
        <f t="shared" ca="1" si="758"/>
        <v>1</v>
      </c>
      <c r="AN1627" s="161" t="str">
        <f t="shared" ca="1" si="748"/>
        <v/>
      </c>
      <c r="AO1627" s="161">
        <f t="shared" ca="1" si="757"/>
        <v>1</v>
      </c>
      <c r="AP1627" s="161" t="str">
        <f t="shared" ca="1" si="749"/>
        <v/>
      </c>
      <c r="AQ1627" s="161">
        <f t="shared" ca="1" si="755"/>
        <v>1</v>
      </c>
      <c r="AR1627" s="161" t="str">
        <f t="shared" ca="1" si="750"/>
        <v/>
      </c>
      <c r="AS1627" s="161">
        <f t="shared" ca="1" si="751"/>
        <v>1</v>
      </c>
      <c r="AT1627" s="159" t="str">
        <f t="shared" ca="1" si="760"/>
        <v/>
      </c>
      <c r="AU1627" s="210">
        <f t="shared" ca="1" si="735"/>
        <v>14</v>
      </c>
      <c r="AV1627" s="209"/>
      <c r="AW1627" s="204">
        <f t="shared" si="752"/>
        <v>23127.222222222186</v>
      </c>
      <c r="AX1627" s="159"/>
      <c r="AZ1627" s="159"/>
      <c r="BM1627" s="207"/>
      <c r="BN1627" s="212"/>
      <c r="BP1627" s="209"/>
      <c r="BQ1627" s="211"/>
      <c r="BR1627" s="211"/>
      <c r="BS1627" s="211"/>
      <c r="BT1627" s="211"/>
      <c r="BU1627" s="211"/>
      <c r="BV1627" s="211"/>
      <c r="BW1627" s="211"/>
      <c r="BX1627" s="211"/>
      <c r="BY1627" s="211"/>
      <c r="BZ1627" s="211"/>
      <c r="CA1627" s="209"/>
      <c r="CB1627" s="224"/>
      <c r="CC1627" s="204"/>
      <c r="CD1627" s="204"/>
      <c r="CE1627" s="204"/>
      <c r="CF1627" s="211"/>
      <c r="CG1627" s="211"/>
      <c r="CI1627" s="209"/>
      <c r="CJ1627" s="209"/>
    </row>
    <row r="1628" spans="9:88">
      <c r="I1628" s="221">
        <f t="shared" si="756"/>
        <v>424</v>
      </c>
      <c r="J1628" s="159">
        <f>'v-t_chart'!C1625</f>
        <v>102.8</v>
      </c>
      <c r="K1628" s="204">
        <f t="shared" ca="1" si="734"/>
        <v>301.10119999999995</v>
      </c>
      <c r="L1628" s="205" t="b">
        <f>IF('Input&amp;Output'!$C$3=10,phase_chart!C1625,IF('Input&amp;Output'!$C$3=21,phase_chart!G1625,IF('Input&amp;Output'!$C$3=22,phase_chart!K1625,IF('Input&amp;Output'!$C$3=31,phase_chart!O1625,IF('Input&amp;Output'!$C$3=32,phase_chart!S1625,"")))))</f>
        <v>0</v>
      </c>
      <c r="M1628" s="206" t="b">
        <f>IF('Input&amp;Output'!$C$3=10,phase_chart!D1625,IF('Input&amp;Output'!$C$3=21,phase_chart!H1625,IF('Input&amp;Output'!$C$3=22,phase_chart!L1625,IF('Input&amp;Output'!$C$3=31,phase_chart!P1625,IF('Input&amp;Output'!$C$3=32,phase_chart!T1625,"")))))</f>
        <v>1</v>
      </c>
      <c r="N1628" s="205" t="b">
        <f>IF('Input&amp;Output'!$C$3=10,phase_chart!E1625,IF('Input&amp;Output'!$C$3=21,phase_chart!I1625,IF('Input&amp;Output'!$C$3=22,phase_chart!M1625,IF('Input&amp;Output'!$C$3=31,phase_chart!Q1625,IF('Input&amp;Output'!$C$3=32,phase_chart!U1625,"")))))</f>
        <v>0</v>
      </c>
      <c r="P1628" s="159">
        <f ca="1">IF(NOT($J1628=0),IF($J1628&lt;IF($P1627=0,0,VLOOKUP(P1627,tbL!$M$37:$Q$43,IF(L1628=TRUE,2,4))),IF($J1628&gt;=VLOOKUP(P1627,tbL!$M$37:$Q$43,IF(L1628=TRUE,3,5)),$P1627,IF(AND(L1627=TRUE,L1628=TRUE),$P1627,$P1627-1)),IF(AND(L1628=TRUE,J1628=VLOOKUP(P1627,tbL!$M$37:$Q$43,IF(L1628=TRUE,2,4))),P1627,IF($P1627+1&gt;$C$12,$C$12,$P1627+1))),0)</f>
        <v>1</v>
      </c>
      <c r="Q1628" s="159">
        <f t="shared" ca="1" si="736"/>
        <v>1</v>
      </c>
      <c r="R1628" s="207">
        <f t="shared" si="753"/>
        <v>0</v>
      </c>
      <c r="S1628" s="208"/>
      <c r="T1628" s="159">
        <f t="shared" si="754"/>
        <v>0</v>
      </c>
      <c r="U1628" s="209" t="str">
        <f ca="1">IF(AND(T1628=-1,N1628=TRUE),"*",IF(AND(U1627="*",N1628=TRUE),"*",IF(AND(AND(L1628=TRUE,U1627="*"),J1628&lt;VLOOKUP(V1627+1,tbL!$M$38:$O$43,3)),"*","")))</f>
        <v/>
      </c>
      <c r="V1628" s="204">
        <f t="shared" ca="1" si="737"/>
        <v>1</v>
      </c>
      <c r="Y1628" s="159" t="str">
        <f t="shared" ca="1" si="738"/>
        <v/>
      </c>
      <c r="Z1628" s="159" t="str">
        <f t="shared" si="739"/>
        <v/>
      </c>
      <c r="AA1628" s="159">
        <f t="shared" ca="1" si="759"/>
        <v>1</v>
      </c>
      <c r="AC1628" s="161" t="str">
        <f t="shared" ca="1" si="740"/>
        <v/>
      </c>
      <c r="AD1628" s="161">
        <f t="shared" ca="1" si="741"/>
        <v>1</v>
      </c>
      <c r="AE1628" s="161" t="str">
        <f t="shared" ca="1" si="733"/>
        <v/>
      </c>
      <c r="AF1628" s="161">
        <f t="shared" ca="1" si="742"/>
        <v>1</v>
      </c>
      <c r="AG1628" s="161" t="str">
        <f t="shared" ca="1" si="743"/>
        <v/>
      </c>
      <c r="AH1628" s="161">
        <f t="shared" ca="1" si="744"/>
        <v>1</v>
      </c>
      <c r="AI1628" s="161" t="str">
        <f t="shared" ca="1" si="745"/>
        <v/>
      </c>
      <c r="AJ1628" s="161">
        <f t="shared" ca="1" si="746"/>
        <v>1</v>
      </c>
      <c r="AL1628" s="161" t="str">
        <f t="shared" ca="1" si="747"/>
        <v/>
      </c>
      <c r="AM1628" s="161">
        <f t="shared" ca="1" si="758"/>
        <v>1</v>
      </c>
      <c r="AN1628" s="161" t="str">
        <f t="shared" ca="1" si="748"/>
        <v/>
      </c>
      <c r="AO1628" s="161">
        <f t="shared" ca="1" si="757"/>
        <v>1</v>
      </c>
      <c r="AP1628" s="161" t="str">
        <f t="shared" ca="1" si="749"/>
        <v/>
      </c>
      <c r="AQ1628" s="161">
        <f t="shared" ca="1" si="755"/>
        <v>1</v>
      </c>
      <c r="AR1628" s="161" t="str">
        <f t="shared" ca="1" si="750"/>
        <v/>
      </c>
      <c r="AS1628" s="161">
        <f t="shared" ca="1" si="751"/>
        <v>1</v>
      </c>
      <c r="AT1628" s="159" t="str">
        <f t="shared" ca="1" si="760"/>
        <v/>
      </c>
      <c r="AU1628" s="210">
        <f t="shared" ca="1" si="735"/>
        <v>14</v>
      </c>
      <c r="AV1628" s="209"/>
      <c r="AW1628" s="204">
        <f t="shared" si="752"/>
        <v>23155.777777777741</v>
      </c>
      <c r="AX1628" s="159"/>
      <c r="AZ1628" s="159"/>
      <c r="BM1628" s="207"/>
      <c r="BN1628" s="212"/>
      <c r="BP1628" s="209"/>
      <c r="BQ1628" s="211"/>
      <c r="BR1628" s="211"/>
      <c r="BS1628" s="211"/>
      <c r="BT1628" s="211"/>
      <c r="BU1628" s="211"/>
      <c r="BV1628" s="211"/>
      <c r="BW1628" s="211"/>
      <c r="BX1628" s="211"/>
      <c r="BY1628" s="211"/>
      <c r="BZ1628" s="211"/>
      <c r="CA1628" s="209"/>
      <c r="CB1628" s="224"/>
      <c r="CC1628" s="204"/>
      <c r="CD1628" s="204"/>
      <c r="CE1628" s="204"/>
      <c r="CF1628" s="211"/>
      <c r="CG1628" s="211"/>
      <c r="CI1628" s="209"/>
      <c r="CJ1628" s="209"/>
    </row>
    <row r="1629" spans="9:88">
      <c r="I1629" s="221">
        <f t="shared" si="756"/>
        <v>425</v>
      </c>
      <c r="J1629" s="159">
        <f>'v-t_chart'!C1626</f>
        <v>103.1</v>
      </c>
      <c r="K1629" s="204">
        <f t="shared" ca="1" si="734"/>
        <v>301.97989999999999</v>
      </c>
      <c r="L1629" s="205" t="b">
        <f>IF('Input&amp;Output'!$C$3=10,phase_chart!C1626,IF('Input&amp;Output'!$C$3=21,phase_chart!G1626,IF('Input&amp;Output'!$C$3=22,phase_chart!K1626,IF('Input&amp;Output'!$C$3=31,phase_chart!O1626,IF('Input&amp;Output'!$C$3=32,phase_chart!S1626,"")))))</f>
        <v>0</v>
      </c>
      <c r="M1629" s="206" t="b">
        <f>IF('Input&amp;Output'!$C$3=10,phase_chart!D1626,IF('Input&amp;Output'!$C$3=21,phase_chart!H1626,IF('Input&amp;Output'!$C$3=22,phase_chart!L1626,IF('Input&amp;Output'!$C$3=31,phase_chart!P1626,IF('Input&amp;Output'!$C$3=32,phase_chart!T1626,"")))))</f>
        <v>1</v>
      </c>
      <c r="N1629" s="205" t="b">
        <f>IF('Input&amp;Output'!$C$3=10,phase_chart!E1626,IF('Input&amp;Output'!$C$3=21,phase_chart!I1626,IF('Input&amp;Output'!$C$3=22,phase_chart!M1626,IF('Input&amp;Output'!$C$3=31,phase_chart!Q1626,IF('Input&amp;Output'!$C$3=32,phase_chart!U1626,"")))))</f>
        <v>0</v>
      </c>
      <c r="P1629" s="159">
        <f ca="1">IF(NOT($J1629=0),IF($J1629&lt;IF($P1628=0,0,VLOOKUP(P1628,tbL!$M$37:$Q$43,IF(L1629=TRUE,2,4))),IF($J1629&gt;=VLOOKUP(P1628,tbL!$M$37:$Q$43,IF(L1629=TRUE,3,5)),$P1628,IF(AND(L1628=TRUE,L1629=TRUE),$P1628,$P1628-1)),IF(AND(L1629=TRUE,J1629=VLOOKUP(P1628,tbL!$M$37:$Q$43,IF(L1629=TRUE,2,4))),P1628,IF($P1628+1&gt;$C$12,$C$12,$P1628+1))),0)</f>
        <v>1</v>
      </c>
      <c r="Q1629" s="159">
        <f t="shared" ca="1" si="736"/>
        <v>1</v>
      </c>
      <c r="R1629" s="207">
        <f t="shared" si="753"/>
        <v>0</v>
      </c>
      <c r="S1629" s="208"/>
      <c r="T1629" s="159">
        <f t="shared" si="754"/>
        <v>0</v>
      </c>
      <c r="U1629" s="209" t="str">
        <f ca="1">IF(AND(T1629=-1,N1629=TRUE),"*",IF(AND(U1628="*",N1629=TRUE),"*",IF(AND(AND(L1629=TRUE,U1628="*"),J1629&lt;VLOOKUP(V1628+1,tbL!$M$38:$O$43,3)),"*","")))</f>
        <v/>
      </c>
      <c r="V1629" s="204">
        <f t="shared" ca="1" si="737"/>
        <v>1</v>
      </c>
      <c r="Y1629" s="159" t="str">
        <f t="shared" ca="1" si="738"/>
        <v/>
      </c>
      <c r="Z1629" s="159" t="str">
        <f t="shared" si="739"/>
        <v/>
      </c>
      <c r="AA1629" s="159">
        <f t="shared" ca="1" si="759"/>
        <v>1</v>
      </c>
      <c r="AC1629" s="161" t="str">
        <f t="shared" ca="1" si="740"/>
        <v/>
      </c>
      <c r="AD1629" s="161">
        <f t="shared" ca="1" si="741"/>
        <v>1</v>
      </c>
      <c r="AE1629" s="161" t="str">
        <f t="shared" ca="1" si="733"/>
        <v/>
      </c>
      <c r="AF1629" s="161">
        <f t="shared" ca="1" si="742"/>
        <v>1</v>
      </c>
      <c r="AG1629" s="161" t="str">
        <f t="shared" ca="1" si="743"/>
        <v/>
      </c>
      <c r="AH1629" s="161">
        <f t="shared" ca="1" si="744"/>
        <v>1</v>
      </c>
      <c r="AI1629" s="161" t="str">
        <f t="shared" ca="1" si="745"/>
        <v/>
      </c>
      <c r="AJ1629" s="161">
        <f t="shared" ca="1" si="746"/>
        <v>1</v>
      </c>
      <c r="AL1629" s="161" t="str">
        <f t="shared" ca="1" si="747"/>
        <v/>
      </c>
      <c r="AM1629" s="161">
        <f t="shared" ca="1" si="758"/>
        <v>1</v>
      </c>
      <c r="AN1629" s="161" t="str">
        <f t="shared" ca="1" si="748"/>
        <v/>
      </c>
      <c r="AO1629" s="161">
        <f t="shared" ca="1" si="757"/>
        <v>1</v>
      </c>
      <c r="AP1629" s="161" t="str">
        <f t="shared" ca="1" si="749"/>
        <v/>
      </c>
      <c r="AQ1629" s="161">
        <f t="shared" ca="1" si="755"/>
        <v>1</v>
      </c>
      <c r="AR1629" s="161" t="str">
        <f t="shared" ca="1" si="750"/>
        <v/>
      </c>
      <c r="AS1629" s="161">
        <f t="shared" ca="1" si="751"/>
        <v>1</v>
      </c>
      <c r="AT1629" s="159" t="str">
        <f t="shared" ca="1" si="760"/>
        <v/>
      </c>
      <c r="AU1629" s="210">
        <f t="shared" ca="1" si="735"/>
        <v>14</v>
      </c>
      <c r="AV1629" s="209"/>
      <c r="AW1629" s="204">
        <f t="shared" si="752"/>
        <v>23184.416666666631</v>
      </c>
      <c r="AX1629" s="159"/>
      <c r="AZ1629" s="159"/>
      <c r="BM1629" s="207"/>
      <c r="BN1629" s="212"/>
      <c r="BP1629" s="209"/>
      <c r="BQ1629" s="211"/>
      <c r="BR1629" s="211"/>
      <c r="BS1629" s="211"/>
      <c r="BT1629" s="211"/>
      <c r="BU1629" s="211"/>
      <c r="BV1629" s="211"/>
      <c r="BW1629" s="211"/>
      <c r="BX1629" s="211"/>
      <c r="BY1629" s="211"/>
      <c r="BZ1629" s="211"/>
      <c r="CA1629" s="209"/>
      <c r="CB1629" s="224"/>
      <c r="CC1629" s="204"/>
      <c r="CD1629" s="204"/>
      <c r="CE1629" s="204"/>
      <c r="CF1629" s="211"/>
      <c r="CG1629" s="211"/>
      <c r="CI1629" s="209"/>
      <c r="CJ1629" s="209"/>
    </row>
    <row r="1630" spans="9:88">
      <c r="I1630" s="221">
        <f t="shared" si="756"/>
        <v>426</v>
      </c>
      <c r="J1630" s="159">
        <f>'v-t_chart'!C1627</f>
        <v>103.4</v>
      </c>
      <c r="K1630" s="204">
        <f t="shared" ca="1" si="734"/>
        <v>302.85860000000002</v>
      </c>
      <c r="L1630" s="205" t="b">
        <f>IF('Input&amp;Output'!$C$3=10,phase_chart!C1627,IF('Input&amp;Output'!$C$3=21,phase_chart!G1627,IF('Input&amp;Output'!$C$3=22,phase_chart!K1627,IF('Input&amp;Output'!$C$3=31,phase_chart!O1627,IF('Input&amp;Output'!$C$3=32,phase_chart!S1627,"")))))</f>
        <v>0</v>
      </c>
      <c r="M1630" s="206" t="b">
        <f>IF('Input&amp;Output'!$C$3=10,phase_chart!D1627,IF('Input&amp;Output'!$C$3=21,phase_chart!H1627,IF('Input&amp;Output'!$C$3=22,phase_chart!L1627,IF('Input&amp;Output'!$C$3=31,phase_chart!P1627,IF('Input&amp;Output'!$C$3=32,phase_chart!T1627,"")))))</f>
        <v>1</v>
      </c>
      <c r="N1630" s="205" t="b">
        <f>IF('Input&amp;Output'!$C$3=10,phase_chart!E1627,IF('Input&amp;Output'!$C$3=21,phase_chart!I1627,IF('Input&amp;Output'!$C$3=22,phase_chart!M1627,IF('Input&amp;Output'!$C$3=31,phase_chart!Q1627,IF('Input&amp;Output'!$C$3=32,phase_chart!U1627,"")))))</f>
        <v>0</v>
      </c>
      <c r="P1630" s="159">
        <f ca="1">IF(NOT($J1630=0),IF($J1630&lt;IF($P1629=0,0,VLOOKUP(P1629,tbL!$M$37:$Q$43,IF(L1630=TRUE,2,4))),IF($J1630&gt;=VLOOKUP(P1629,tbL!$M$37:$Q$43,IF(L1630=TRUE,3,5)),$P1629,IF(AND(L1629=TRUE,L1630=TRUE),$P1629,$P1629-1)),IF(AND(L1630=TRUE,J1630=VLOOKUP(P1629,tbL!$M$37:$Q$43,IF(L1630=TRUE,2,4))),P1629,IF($P1629+1&gt;$C$12,$C$12,$P1629+1))),0)</f>
        <v>1</v>
      </c>
      <c r="Q1630" s="159">
        <f t="shared" ca="1" si="736"/>
        <v>1</v>
      </c>
      <c r="R1630" s="207">
        <f t="shared" si="753"/>
        <v>0</v>
      </c>
      <c r="S1630" s="208"/>
      <c r="T1630" s="159">
        <f t="shared" si="754"/>
        <v>0</v>
      </c>
      <c r="U1630" s="209" t="str">
        <f ca="1">IF(AND(T1630=-1,N1630=TRUE),"*",IF(AND(U1629="*",N1630=TRUE),"*",IF(AND(AND(L1630=TRUE,U1629="*"),J1630&lt;VLOOKUP(V1629+1,tbL!$M$38:$O$43,3)),"*","")))</f>
        <v/>
      </c>
      <c r="V1630" s="204">
        <f t="shared" ca="1" si="737"/>
        <v>1</v>
      </c>
      <c r="Y1630" s="159" t="str">
        <f t="shared" ca="1" si="738"/>
        <v/>
      </c>
      <c r="Z1630" s="159" t="str">
        <f t="shared" si="739"/>
        <v/>
      </c>
      <c r="AA1630" s="159">
        <f t="shared" ca="1" si="759"/>
        <v>1</v>
      </c>
      <c r="AC1630" s="161" t="str">
        <f t="shared" ca="1" si="740"/>
        <v/>
      </c>
      <c r="AD1630" s="161">
        <f t="shared" ca="1" si="741"/>
        <v>1</v>
      </c>
      <c r="AE1630" s="161" t="str">
        <f t="shared" ca="1" si="733"/>
        <v/>
      </c>
      <c r="AF1630" s="161">
        <f t="shared" ca="1" si="742"/>
        <v>1</v>
      </c>
      <c r="AG1630" s="161" t="str">
        <f t="shared" ca="1" si="743"/>
        <v/>
      </c>
      <c r="AH1630" s="161">
        <f t="shared" ca="1" si="744"/>
        <v>1</v>
      </c>
      <c r="AI1630" s="161" t="str">
        <f t="shared" ca="1" si="745"/>
        <v/>
      </c>
      <c r="AJ1630" s="161">
        <f t="shared" ca="1" si="746"/>
        <v>1</v>
      </c>
      <c r="AL1630" s="161" t="str">
        <f t="shared" ca="1" si="747"/>
        <v/>
      </c>
      <c r="AM1630" s="161">
        <f t="shared" ca="1" si="758"/>
        <v>1</v>
      </c>
      <c r="AN1630" s="161" t="str">
        <f t="shared" ca="1" si="748"/>
        <v/>
      </c>
      <c r="AO1630" s="161">
        <f t="shared" ca="1" si="757"/>
        <v>1</v>
      </c>
      <c r="AP1630" s="161" t="str">
        <f t="shared" ca="1" si="749"/>
        <v/>
      </c>
      <c r="AQ1630" s="161">
        <f t="shared" ca="1" si="755"/>
        <v>1</v>
      </c>
      <c r="AR1630" s="161" t="str">
        <f t="shared" ca="1" si="750"/>
        <v/>
      </c>
      <c r="AS1630" s="161">
        <f t="shared" ca="1" si="751"/>
        <v>1</v>
      </c>
      <c r="AT1630" s="159" t="str">
        <f t="shared" ca="1" si="760"/>
        <v/>
      </c>
      <c r="AU1630" s="210">
        <f t="shared" ca="1" si="735"/>
        <v>14</v>
      </c>
      <c r="AV1630" s="209"/>
      <c r="AW1630" s="204">
        <f t="shared" si="752"/>
        <v>23213.138888888854</v>
      </c>
      <c r="AX1630" s="159"/>
      <c r="AZ1630" s="159"/>
      <c r="BM1630" s="207"/>
      <c r="BN1630" s="212"/>
      <c r="BP1630" s="209"/>
      <c r="BQ1630" s="211"/>
      <c r="BR1630" s="211"/>
      <c r="BS1630" s="211"/>
      <c r="BT1630" s="211"/>
      <c r="BU1630" s="211"/>
      <c r="BV1630" s="211"/>
      <c r="BW1630" s="211"/>
      <c r="BX1630" s="211"/>
      <c r="BY1630" s="211"/>
      <c r="BZ1630" s="211"/>
      <c r="CA1630" s="209"/>
      <c r="CB1630" s="224"/>
      <c r="CC1630" s="204"/>
      <c r="CD1630" s="204"/>
      <c r="CE1630" s="204"/>
      <c r="CF1630" s="211"/>
      <c r="CG1630" s="211"/>
      <c r="CI1630" s="209"/>
      <c r="CJ1630" s="209"/>
    </row>
    <row r="1631" spans="9:88">
      <c r="I1631" s="221">
        <f t="shared" si="756"/>
        <v>427</v>
      </c>
      <c r="J1631" s="159">
        <f>'v-t_chart'!C1628</f>
        <v>103.9</v>
      </c>
      <c r="K1631" s="204">
        <f t="shared" ca="1" si="734"/>
        <v>304.32310000000001</v>
      </c>
      <c r="L1631" s="205" t="b">
        <f>IF('Input&amp;Output'!$C$3=10,phase_chart!C1628,IF('Input&amp;Output'!$C$3=21,phase_chart!G1628,IF('Input&amp;Output'!$C$3=22,phase_chart!K1628,IF('Input&amp;Output'!$C$3=31,phase_chart!O1628,IF('Input&amp;Output'!$C$3=32,phase_chart!S1628,"")))))</f>
        <v>0</v>
      </c>
      <c r="M1631" s="206" t="b">
        <f>IF('Input&amp;Output'!$C$3=10,phase_chart!D1628,IF('Input&amp;Output'!$C$3=21,phase_chart!H1628,IF('Input&amp;Output'!$C$3=22,phase_chart!L1628,IF('Input&amp;Output'!$C$3=31,phase_chart!P1628,IF('Input&amp;Output'!$C$3=32,phase_chart!T1628,"")))))</f>
        <v>1</v>
      </c>
      <c r="N1631" s="205" t="b">
        <f>IF('Input&amp;Output'!$C$3=10,phase_chart!E1628,IF('Input&amp;Output'!$C$3=21,phase_chart!I1628,IF('Input&amp;Output'!$C$3=22,phase_chart!M1628,IF('Input&amp;Output'!$C$3=31,phase_chart!Q1628,IF('Input&amp;Output'!$C$3=32,phase_chart!U1628,"")))))</f>
        <v>0</v>
      </c>
      <c r="P1631" s="159">
        <f ca="1">IF(NOT($J1631=0),IF($J1631&lt;IF($P1630=0,0,VLOOKUP(P1630,tbL!$M$37:$Q$43,IF(L1631=TRUE,2,4))),IF($J1631&gt;=VLOOKUP(P1630,tbL!$M$37:$Q$43,IF(L1631=TRUE,3,5)),$P1630,IF(AND(L1630=TRUE,L1631=TRUE),$P1630,$P1630-1)),IF(AND(L1631=TRUE,J1631=VLOOKUP(P1630,tbL!$M$37:$Q$43,IF(L1631=TRUE,2,4))),P1630,IF($P1630+1&gt;$C$12,$C$12,$P1630+1))),0)</f>
        <v>1</v>
      </c>
      <c r="Q1631" s="159">
        <f t="shared" ca="1" si="736"/>
        <v>1</v>
      </c>
      <c r="R1631" s="207">
        <f t="shared" si="753"/>
        <v>0</v>
      </c>
      <c r="S1631" s="208"/>
      <c r="T1631" s="159">
        <f t="shared" si="754"/>
        <v>0</v>
      </c>
      <c r="U1631" s="209" t="str">
        <f ca="1">IF(AND(T1631=-1,N1631=TRUE),"*",IF(AND(U1630="*",N1631=TRUE),"*",IF(AND(AND(L1631=TRUE,U1630="*"),J1631&lt;VLOOKUP(V1630+1,tbL!$M$38:$O$43,3)),"*","")))</f>
        <v/>
      </c>
      <c r="V1631" s="204">
        <f t="shared" ca="1" si="737"/>
        <v>1</v>
      </c>
      <c r="Y1631" s="159" t="str">
        <f t="shared" ca="1" si="738"/>
        <v/>
      </c>
      <c r="Z1631" s="159" t="str">
        <f t="shared" si="739"/>
        <v/>
      </c>
      <c r="AA1631" s="159">
        <f t="shared" ca="1" si="759"/>
        <v>1</v>
      </c>
      <c r="AC1631" s="161" t="str">
        <f t="shared" ca="1" si="740"/>
        <v/>
      </c>
      <c r="AD1631" s="161">
        <f t="shared" ca="1" si="741"/>
        <v>1</v>
      </c>
      <c r="AE1631" s="161" t="str">
        <f t="shared" ca="1" si="733"/>
        <v/>
      </c>
      <c r="AF1631" s="161">
        <f t="shared" ca="1" si="742"/>
        <v>1</v>
      </c>
      <c r="AG1631" s="161" t="str">
        <f t="shared" ca="1" si="743"/>
        <v/>
      </c>
      <c r="AH1631" s="161">
        <f t="shared" ca="1" si="744"/>
        <v>1</v>
      </c>
      <c r="AI1631" s="161" t="str">
        <f t="shared" ca="1" si="745"/>
        <v/>
      </c>
      <c r="AJ1631" s="161">
        <f t="shared" ca="1" si="746"/>
        <v>1</v>
      </c>
      <c r="AL1631" s="161" t="str">
        <f t="shared" ca="1" si="747"/>
        <v/>
      </c>
      <c r="AM1631" s="161">
        <f t="shared" ca="1" si="758"/>
        <v>1</v>
      </c>
      <c r="AN1631" s="161" t="str">
        <f t="shared" ca="1" si="748"/>
        <v/>
      </c>
      <c r="AO1631" s="161">
        <f t="shared" ca="1" si="757"/>
        <v>1</v>
      </c>
      <c r="AP1631" s="161" t="str">
        <f t="shared" ca="1" si="749"/>
        <v/>
      </c>
      <c r="AQ1631" s="161">
        <f t="shared" ca="1" si="755"/>
        <v>1</v>
      </c>
      <c r="AR1631" s="161" t="str">
        <f t="shared" ca="1" si="750"/>
        <v/>
      </c>
      <c r="AS1631" s="161">
        <f t="shared" ca="1" si="751"/>
        <v>1</v>
      </c>
      <c r="AT1631" s="159" t="str">
        <f t="shared" ca="1" si="760"/>
        <v/>
      </c>
      <c r="AU1631" s="210">
        <f t="shared" ca="1" si="735"/>
        <v>14</v>
      </c>
      <c r="AV1631" s="209"/>
      <c r="AW1631" s="204">
        <f t="shared" si="752"/>
        <v>23241.999999999964</v>
      </c>
      <c r="AX1631" s="159"/>
      <c r="AZ1631" s="159"/>
      <c r="BM1631" s="207"/>
      <c r="BN1631" s="212"/>
      <c r="BP1631" s="209"/>
      <c r="BQ1631" s="211"/>
      <c r="BR1631" s="211"/>
      <c r="BS1631" s="211"/>
      <c r="BT1631" s="211"/>
      <c r="BU1631" s="211"/>
      <c r="BV1631" s="211"/>
      <c r="BW1631" s="211"/>
      <c r="BX1631" s="211"/>
      <c r="BY1631" s="211"/>
      <c r="BZ1631" s="211"/>
      <c r="CA1631" s="209"/>
      <c r="CB1631" s="224"/>
      <c r="CC1631" s="204"/>
      <c r="CD1631" s="204"/>
      <c r="CE1631" s="204"/>
      <c r="CF1631" s="211"/>
      <c r="CG1631" s="211"/>
      <c r="CI1631" s="209"/>
      <c r="CJ1631" s="209"/>
    </row>
    <row r="1632" spans="9:88">
      <c r="I1632" s="221">
        <f t="shared" si="756"/>
        <v>428</v>
      </c>
      <c r="J1632" s="159">
        <f>'v-t_chart'!C1629</f>
        <v>104.4</v>
      </c>
      <c r="K1632" s="204">
        <f t="shared" ca="1" si="734"/>
        <v>305.7876</v>
      </c>
      <c r="L1632" s="205" t="b">
        <f>IF('Input&amp;Output'!$C$3=10,phase_chart!C1629,IF('Input&amp;Output'!$C$3=21,phase_chart!G1629,IF('Input&amp;Output'!$C$3=22,phase_chart!K1629,IF('Input&amp;Output'!$C$3=31,phase_chart!O1629,IF('Input&amp;Output'!$C$3=32,phase_chart!S1629,"")))))</f>
        <v>0</v>
      </c>
      <c r="M1632" s="206" t="b">
        <f>IF('Input&amp;Output'!$C$3=10,phase_chart!D1629,IF('Input&amp;Output'!$C$3=21,phase_chart!H1629,IF('Input&amp;Output'!$C$3=22,phase_chart!L1629,IF('Input&amp;Output'!$C$3=31,phase_chart!P1629,IF('Input&amp;Output'!$C$3=32,phase_chart!T1629,"")))))</f>
        <v>1</v>
      </c>
      <c r="N1632" s="205" t="b">
        <f>IF('Input&amp;Output'!$C$3=10,phase_chart!E1629,IF('Input&amp;Output'!$C$3=21,phase_chart!I1629,IF('Input&amp;Output'!$C$3=22,phase_chart!M1629,IF('Input&amp;Output'!$C$3=31,phase_chart!Q1629,IF('Input&amp;Output'!$C$3=32,phase_chart!U1629,"")))))</f>
        <v>0</v>
      </c>
      <c r="P1632" s="159">
        <f ca="1">IF(NOT($J1632=0),IF($J1632&lt;IF($P1631=0,0,VLOOKUP(P1631,tbL!$M$37:$Q$43,IF(L1632=TRUE,2,4))),IF($J1632&gt;=VLOOKUP(P1631,tbL!$M$37:$Q$43,IF(L1632=TRUE,3,5)),$P1631,IF(AND(L1631=TRUE,L1632=TRUE),$P1631,$P1631-1)),IF(AND(L1632=TRUE,J1632=VLOOKUP(P1631,tbL!$M$37:$Q$43,IF(L1632=TRUE,2,4))),P1631,IF($P1631+1&gt;$C$12,$C$12,$P1631+1))),0)</f>
        <v>1</v>
      </c>
      <c r="Q1632" s="159">
        <f t="shared" ca="1" si="736"/>
        <v>1</v>
      </c>
      <c r="R1632" s="207">
        <f t="shared" si="753"/>
        <v>0</v>
      </c>
      <c r="S1632" s="208"/>
      <c r="T1632" s="159">
        <f t="shared" si="754"/>
        <v>0</v>
      </c>
      <c r="U1632" s="209" t="str">
        <f ca="1">IF(AND(T1632=-1,N1632=TRUE),"*",IF(AND(U1631="*",N1632=TRUE),"*",IF(AND(AND(L1632=TRUE,U1631="*"),J1632&lt;VLOOKUP(V1631+1,tbL!$M$38:$O$43,3)),"*","")))</f>
        <v/>
      </c>
      <c r="V1632" s="204">
        <f t="shared" ca="1" si="737"/>
        <v>1</v>
      </c>
      <c r="Y1632" s="159" t="str">
        <f t="shared" ca="1" si="738"/>
        <v/>
      </c>
      <c r="Z1632" s="159" t="str">
        <f t="shared" si="739"/>
        <v/>
      </c>
      <c r="AA1632" s="159">
        <f t="shared" ca="1" si="759"/>
        <v>1</v>
      </c>
      <c r="AC1632" s="161" t="str">
        <f t="shared" ca="1" si="740"/>
        <v/>
      </c>
      <c r="AD1632" s="161">
        <f t="shared" ca="1" si="741"/>
        <v>1</v>
      </c>
      <c r="AE1632" s="161" t="str">
        <f t="shared" ca="1" si="733"/>
        <v/>
      </c>
      <c r="AF1632" s="161">
        <f t="shared" ca="1" si="742"/>
        <v>1</v>
      </c>
      <c r="AG1632" s="161" t="str">
        <f t="shared" ca="1" si="743"/>
        <v/>
      </c>
      <c r="AH1632" s="161">
        <f t="shared" ca="1" si="744"/>
        <v>1</v>
      </c>
      <c r="AI1632" s="161" t="str">
        <f t="shared" ca="1" si="745"/>
        <v/>
      </c>
      <c r="AJ1632" s="161">
        <f t="shared" ca="1" si="746"/>
        <v>1</v>
      </c>
      <c r="AL1632" s="161" t="str">
        <f t="shared" ca="1" si="747"/>
        <v/>
      </c>
      <c r="AM1632" s="161">
        <f t="shared" ca="1" si="758"/>
        <v>1</v>
      </c>
      <c r="AN1632" s="161" t="str">
        <f t="shared" ca="1" si="748"/>
        <v/>
      </c>
      <c r="AO1632" s="161">
        <f t="shared" ca="1" si="757"/>
        <v>1</v>
      </c>
      <c r="AP1632" s="161" t="str">
        <f t="shared" ca="1" si="749"/>
        <v/>
      </c>
      <c r="AQ1632" s="161">
        <f t="shared" ca="1" si="755"/>
        <v>1</v>
      </c>
      <c r="AR1632" s="161" t="str">
        <f t="shared" ca="1" si="750"/>
        <v/>
      </c>
      <c r="AS1632" s="161">
        <f t="shared" ca="1" si="751"/>
        <v>1</v>
      </c>
      <c r="AT1632" s="159" t="str">
        <f t="shared" ca="1" si="760"/>
        <v/>
      </c>
      <c r="AU1632" s="210">
        <f t="shared" ca="1" si="735"/>
        <v>14</v>
      </c>
      <c r="AV1632" s="209"/>
      <c r="AW1632" s="204">
        <f t="shared" si="752"/>
        <v>23270.999999999964</v>
      </c>
      <c r="AX1632" s="159"/>
      <c r="AZ1632" s="159"/>
      <c r="BM1632" s="207"/>
      <c r="BN1632" s="212"/>
      <c r="BP1632" s="209"/>
      <c r="BQ1632" s="211"/>
      <c r="BR1632" s="211"/>
      <c r="BS1632" s="211"/>
      <c r="BT1632" s="211"/>
      <c r="BU1632" s="211"/>
      <c r="BV1632" s="211"/>
      <c r="BW1632" s="211"/>
      <c r="BX1632" s="211"/>
      <c r="BY1632" s="211"/>
      <c r="BZ1632" s="211"/>
      <c r="CA1632" s="209"/>
      <c r="CB1632" s="224"/>
      <c r="CC1632" s="204"/>
      <c r="CD1632" s="204"/>
      <c r="CE1632" s="204"/>
      <c r="CF1632" s="211"/>
      <c r="CG1632" s="211"/>
      <c r="CI1632" s="209"/>
      <c r="CJ1632" s="209"/>
    </row>
    <row r="1633" spans="9:88">
      <c r="I1633" s="221">
        <f t="shared" si="756"/>
        <v>429</v>
      </c>
      <c r="J1633" s="159">
        <f>'v-t_chart'!C1630</f>
        <v>104.9</v>
      </c>
      <c r="K1633" s="204">
        <f t="shared" ca="1" si="734"/>
        <v>307.25209999999998</v>
      </c>
      <c r="L1633" s="205" t="b">
        <f>IF('Input&amp;Output'!$C$3=10,phase_chart!C1630,IF('Input&amp;Output'!$C$3=21,phase_chart!G1630,IF('Input&amp;Output'!$C$3=22,phase_chart!K1630,IF('Input&amp;Output'!$C$3=31,phase_chart!O1630,IF('Input&amp;Output'!$C$3=32,phase_chart!S1630,"")))))</f>
        <v>0</v>
      </c>
      <c r="M1633" s="206" t="b">
        <f>IF('Input&amp;Output'!$C$3=10,phase_chart!D1630,IF('Input&amp;Output'!$C$3=21,phase_chart!H1630,IF('Input&amp;Output'!$C$3=22,phase_chart!L1630,IF('Input&amp;Output'!$C$3=31,phase_chart!P1630,IF('Input&amp;Output'!$C$3=32,phase_chart!T1630,"")))))</f>
        <v>1</v>
      </c>
      <c r="N1633" s="205" t="b">
        <f>IF('Input&amp;Output'!$C$3=10,phase_chart!E1630,IF('Input&amp;Output'!$C$3=21,phase_chart!I1630,IF('Input&amp;Output'!$C$3=22,phase_chart!M1630,IF('Input&amp;Output'!$C$3=31,phase_chart!Q1630,IF('Input&amp;Output'!$C$3=32,phase_chart!U1630,"")))))</f>
        <v>0</v>
      </c>
      <c r="P1633" s="159">
        <f ca="1">IF(NOT($J1633=0),IF($J1633&lt;IF($P1632=0,0,VLOOKUP(P1632,tbL!$M$37:$Q$43,IF(L1633=TRUE,2,4))),IF($J1633&gt;=VLOOKUP(P1632,tbL!$M$37:$Q$43,IF(L1633=TRUE,3,5)),$P1632,IF(AND(L1632=TRUE,L1633=TRUE),$P1632,$P1632-1)),IF(AND(L1633=TRUE,J1633=VLOOKUP(P1632,tbL!$M$37:$Q$43,IF(L1633=TRUE,2,4))),P1632,IF($P1632+1&gt;$C$12,$C$12,$P1632+1))),0)</f>
        <v>1</v>
      </c>
      <c r="Q1633" s="159">
        <f t="shared" ca="1" si="736"/>
        <v>1</v>
      </c>
      <c r="R1633" s="207">
        <f t="shared" si="753"/>
        <v>0</v>
      </c>
      <c r="S1633" s="208"/>
      <c r="T1633" s="159">
        <f t="shared" si="754"/>
        <v>0</v>
      </c>
      <c r="U1633" s="209" t="str">
        <f ca="1">IF(AND(T1633=-1,N1633=TRUE),"*",IF(AND(U1632="*",N1633=TRUE),"*",IF(AND(AND(L1633=TRUE,U1632="*"),J1633&lt;VLOOKUP(V1632+1,tbL!$M$38:$O$43,3)),"*","")))</f>
        <v/>
      </c>
      <c r="V1633" s="204">
        <f t="shared" ca="1" si="737"/>
        <v>1</v>
      </c>
      <c r="Y1633" s="159" t="str">
        <f t="shared" ca="1" si="738"/>
        <v/>
      </c>
      <c r="Z1633" s="159" t="str">
        <f t="shared" si="739"/>
        <v/>
      </c>
      <c r="AA1633" s="159">
        <f t="shared" ca="1" si="759"/>
        <v>1</v>
      </c>
      <c r="AC1633" s="161" t="str">
        <f t="shared" ca="1" si="740"/>
        <v/>
      </c>
      <c r="AD1633" s="161">
        <f t="shared" ca="1" si="741"/>
        <v>1</v>
      </c>
      <c r="AE1633" s="161" t="str">
        <f t="shared" ca="1" si="733"/>
        <v/>
      </c>
      <c r="AF1633" s="161">
        <f t="shared" ca="1" si="742"/>
        <v>1</v>
      </c>
      <c r="AG1633" s="161" t="str">
        <f t="shared" ca="1" si="743"/>
        <v/>
      </c>
      <c r="AH1633" s="161">
        <f t="shared" ca="1" si="744"/>
        <v>1</v>
      </c>
      <c r="AI1633" s="161" t="str">
        <f t="shared" ca="1" si="745"/>
        <v/>
      </c>
      <c r="AJ1633" s="161">
        <f t="shared" ca="1" si="746"/>
        <v>1</v>
      </c>
      <c r="AL1633" s="161" t="str">
        <f t="shared" ca="1" si="747"/>
        <v/>
      </c>
      <c r="AM1633" s="161">
        <f t="shared" ca="1" si="758"/>
        <v>1</v>
      </c>
      <c r="AN1633" s="161" t="str">
        <f t="shared" ca="1" si="748"/>
        <v/>
      </c>
      <c r="AO1633" s="161">
        <f t="shared" ca="1" si="757"/>
        <v>1</v>
      </c>
      <c r="AP1633" s="161" t="str">
        <f t="shared" ca="1" si="749"/>
        <v/>
      </c>
      <c r="AQ1633" s="161">
        <f t="shared" ca="1" si="755"/>
        <v>1</v>
      </c>
      <c r="AR1633" s="161" t="str">
        <f t="shared" ca="1" si="750"/>
        <v/>
      </c>
      <c r="AS1633" s="161">
        <f t="shared" ca="1" si="751"/>
        <v>1</v>
      </c>
      <c r="AT1633" s="159" t="str">
        <f t="shared" ca="1" si="760"/>
        <v/>
      </c>
      <c r="AU1633" s="210">
        <f t="shared" ca="1" si="735"/>
        <v>14</v>
      </c>
      <c r="AV1633" s="209"/>
      <c r="AW1633" s="204">
        <f t="shared" si="752"/>
        <v>23300.138888888854</v>
      </c>
      <c r="AX1633" s="159"/>
      <c r="AZ1633" s="159"/>
      <c r="BM1633" s="207"/>
      <c r="BN1633" s="212"/>
      <c r="BP1633" s="209"/>
      <c r="BQ1633" s="211"/>
      <c r="BR1633" s="211"/>
      <c r="BS1633" s="211"/>
      <c r="BT1633" s="211"/>
      <c r="BU1633" s="211"/>
      <c r="BV1633" s="211"/>
      <c r="BW1633" s="211"/>
      <c r="BX1633" s="211"/>
      <c r="BY1633" s="211"/>
      <c r="BZ1633" s="211"/>
      <c r="CA1633" s="209"/>
      <c r="CB1633" s="224"/>
      <c r="CC1633" s="204"/>
      <c r="CD1633" s="204"/>
      <c r="CE1633" s="204"/>
      <c r="CF1633" s="211"/>
      <c r="CG1633" s="211"/>
      <c r="CI1633" s="209"/>
      <c r="CJ1633" s="209"/>
    </row>
    <row r="1634" spans="9:88">
      <c r="I1634" s="221">
        <f t="shared" si="756"/>
        <v>430</v>
      </c>
      <c r="J1634" s="159">
        <f>'v-t_chart'!C1631</f>
        <v>105.2</v>
      </c>
      <c r="K1634" s="204">
        <f t="shared" ca="1" si="734"/>
        <v>308.13079999999997</v>
      </c>
      <c r="L1634" s="205" t="b">
        <f>IF('Input&amp;Output'!$C$3=10,phase_chart!C1631,IF('Input&amp;Output'!$C$3=21,phase_chart!G1631,IF('Input&amp;Output'!$C$3=22,phase_chart!K1631,IF('Input&amp;Output'!$C$3=31,phase_chart!O1631,IF('Input&amp;Output'!$C$3=32,phase_chart!S1631,"")))))</f>
        <v>0</v>
      </c>
      <c r="M1634" s="206" t="b">
        <f>IF('Input&amp;Output'!$C$3=10,phase_chart!D1631,IF('Input&amp;Output'!$C$3=21,phase_chart!H1631,IF('Input&amp;Output'!$C$3=22,phase_chart!L1631,IF('Input&amp;Output'!$C$3=31,phase_chart!P1631,IF('Input&amp;Output'!$C$3=32,phase_chart!T1631,"")))))</f>
        <v>1</v>
      </c>
      <c r="N1634" s="205" t="b">
        <f>IF('Input&amp;Output'!$C$3=10,phase_chart!E1631,IF('Input&amp;Output'!$C$3=21,phase_chart!I1631,IF('Input&amp;Output'!$C$3=22,phase_chart!M1631,IF('Input&amp;Output'!$C$3=31,phase_chart!Q1631,IF('Input&amp;Output'!$C$3=32,phase_chart!U1631,"")))))</f>
        <v>0</v>
      </c>
      <c r="P1634" s="159">
        <f ca="1">IF(NOT($J1634=0),IF($J1634&lt;IF($P1633=0,0,VLOOKUP(P1633,tbL!$M$37:$Q$43,IF(L1634=TRUE,2,4))),IF($J1634&gt;=VLOOKUP(P1633,tbL!$M$37:$Q$43,IF(L1634=TRUE,3,5)),$P1633,IF(AND(L1633=TRUE,L1634=TRUE),$P1633,$P1633-1)),IF(AND(L1634=TRUE,J1634=VLOOKUP(P1633,tbL!$M$37:$Q$43,IF(L1634=TRUE,2,4))),P1633,IF($P1633+1&gt;$C$12,$C$12,$P1633+1))),0)</f>
        <v>1</v>
      </c>
      <c r="Q1634" s="159">
        <f t="shared" ca="1" si="736"/>
        <v>1</v>
      </c>
      <c r="R1634" s="207">
        <f t="shared" si="753"/>
        <v>0</v>
      </c>
      <c r="S1634" s="208"/>
      <c r="T1634" s="159">
        <f t="shared" si="754"/>
        <v>0</v>
      </c>
      <c r="U1634" s="209" t="str">
        <f ca="1">IF(AND(T1634=-1,N1634=TRUE),"*",IF(AND(U1633="*",N1634=TRUE),"*",IF(AND(AND(L1634=TRUE,U1633="*"),J1634&lt;VLOOKUP(V1633+1,tbL!$M$38:$O$43,3)),"*","")))</f>
        <v/>
      </c>
      <c r="V1634" s="204">
        <f t="shared" ca="1" si="737"/>
        <v>1</v>
      </c>
      <c r="Y1634" s="159" t="str">
        <f t="shared" ca="1" si="738"/>
        <v/>
      </c>
      <c r="Z1634" s="159" t="str">
        <f t="shared" si="739"/>
        <v/>
      </c>
      <c r="AA1634" s="159">
        <f t="shared" ca="1" si="759"/>
        <v>1</v>
      </c>
      <c r="AC1634" s="161" t="str">
        <f t="shared" ca="1" si="740"/>
        <v/>
      </c>
      <c r="AD1634" s="161">
        <f t="shared" ca="1" si="741"/>
        <v>1</v>
      </c>
      <c r="AE1634" s="161" t="str">
        <f t="shared" ca="1" si="733"/>
        <v/>
      </c>
      <c r="AF1634" s="161">
        <f t="shared" ca="1" si="742"/>
        <v>1</v>
      </c>
      <c r="AG1634" s="161" t="str">
        <f t="shared" ca="1" si="743"/>
        <v/>
      </c>
      <c r="AH1634" s="161">
        <f t="shared" ca="1" si="744"/>
        <v>1</v>
      </c>
      <c r="AI1634" s="161" t="str">
        <f t="shared" ca="1" si="745"/>
        <v/>
      </c>
      <c r="AJ1634" s="161">
        <f t="shared" ca="1" si="746"/>
        <v>1</v>
      </c>
      <c r="AL1634" s="161" t="str">
        <f t="shared" ca="1" si="747"/>
        <v/>
      </c>
      <c r="AM1634" s="161">
        <f t="shared" ca="1" si="758"/>
        <v>1</v>
      </c>
      <c r="AN1634" s="161" t="str">
        <f t="shared" ca="1" si="748"/>
        <v/>
      </c>
      <c r="AO1634" s="161">
        <f t="shared" ca="1" si="757"/>
        <v>1</v>
      </c>
      <c r="AP1634" s="161" t="str">
        <f t="shared" ca="1" si="749"/>
        <v/>
      </c>
      <c r="AQ1634" s="161">
        <f t="shared" ca="1" si="755"/>
        <v>1</v>
      </c>
      <c r="AR1634" s="161" t="str">
        <f t="shared" ca="1" si="750"/>
        <v/>
      </c>
      <c r="AS1634" s="161">
        <f t="shared" ca="1" si="751"/>
        <v>1</v>
      </c>
      <c r="AT1634" s="159" t="str">
        <f t="shared" ca="1" si="760"/>
        <v/>
      </c>
      <c r="AU1634" s="210">
        <f t="shared" ca="1" si="735"/>
        <v>14</v>
      </c>
      <c r="AV1634" s="209"/>
      <c r="AW1634" s="204">
        <f t="shared" si="752"/>
        <v>23329.361111111077</v>
      </c>
      <c r="AX1634" s="159"/>
      <c r="AZ1634" s="159"/>
      <c r="BM1634" s="207"/>
      <c r="BN1634" s="212"/>
      <c r="BP1634" s="209"/>
      <c r="BQ1634" s="211"/>
      <c r="BR1634" s="211"/>
      <c r="BS1634" s="211"/>
      <c r="BT1634" s="211"/>
      <c r="BU1634" s="211"/>
      <c r="BV1634" s="211"/>
      <c r="BW1634" s="211"/>
      <c r="BX1634" s="211"/>
      <c r="BY1634" s="211"/>
      <c r="BZ1634" s="211"/>
      <c r="CA1634" s="209"/>
      <c r="CB1634" s="224"/>
      <c r="CC1634" s="204"/>
      <c r="CD1634" s="204"/>
      <c r="CE1634" s="204"/>
      <c r="CF1634" s="211"/>
      <c r="CG1634" s="211"/>
      <c r="CI1634" s="209"/>
      <c r="CJ1634" s="209"/>
    </row>
    <row r="1635" spans="9:88">
      <c r="I1635" s="221">
        <f t="shared" si="756"/>
        <v>431</v>
      </c>
      <c r="J1635" s="159">
        <f>'v-t_chart'!C1632</f>
        <v>105.5</v>
      </c>
      <c r="K1635" s="204">
        <f t="shared" ca="1" si="734"/>
        <v>309.0095</v>
      </c>
      <c r="L1635" s="205" t="b">
        <f>IF('Input&amp;Output'!$C$3=10,phase_chart!C1632,IF('Input&amp;Output'!$C$3=21,phase_chart!G1632,IF('Input&amp;Output'!$C$3=22,phase_chart!K1632,IF('Input&amp;Output'!$C$3=31,phase_chart!O1632,IF('Input&amp;Output'!$C$3=32,phase_chart!S1632,"")))))</f>
        <v>0</v>
      </c>
      <c r="M1635" s="206" t="b">
        <f>IF('Input&amp;Output'!$C$3=10,phase_chart!D1632,IF('Input&amp;Output'!$C$3=21,phase_chart!H1632,IF('Input&amp;Output'!$C$3=22,phase_chart!L1632,IF('Input&amp;Output'!$C$3=31,phase_chart!P1632,IF('Input&amp;Output'!$C$3=32,phase_chart!T1632,"")))))</f>
        <v>1</v>
      </c>
      <c r="N1635" s="205" t="b">
        <f>IF('Input&amp;Output'!$C$3=10,phase_chart!E1632,IF('Input&amp;Output'!$C$3=21,phase_chart!I1632,IF('Input&amp;Output'!$C$3=22,phase_chart!M1632,IF('Input&amp;Output'!$C$3=31,phase_chart!Q1632,IF('Input&amp;Output'!$C$3=32,phase_chart!U1632,"")))))</f>
        <v>0</v>
      </c>
      <c r="P1635" s="159">
        <f ca="1">IF(NOT($J1635=0),IF($J1635&lt;IF($P1634=0,0,VLOOKUP(P1634,tbL!$M$37:$Q$43,IF(L1635=TRUE,2,4))),IF($J1635&gt;=VLOOKUP(P1634,tbL!$M$37:$Q$43,IF(L1635=TRUE,3,5)),$P1634,IF(AND(L1634=TRUE,L1635=TRUE),$P1634,$P1634-1)),IF(AND(L1635=TRUE,J1635=VLOOKUP(P1634,tbL!$M$37:$Q$43,IF(L1635=TRUE,2,4))),P1634,IF($P1634+1&gt;$C$12,$C$12,$P1634+1))),0)</f>
        <v>1</v>
      </c>
      <c r="Q1635" s="159">
        <f t="shared" ca="1" si="736"/>
        <v>1</v>
      </c>
      <c r="R1635" s="207">
        <f t="shared" si="753"/>
        <v>0</v>
      </c>
      <c r="S1635" s="208"/>
      <c r="T1635" s="159">
        <f t="shared" si="754"/>
        <v>0</v>
      </c>
      <c r="U1635" s="209" t="str">
        <f ca="1">IF(AND(T1635=-1,N1635=TRUE),"*",IF(AND(U1634="*",N1635=TRUE),"*",IF(AND(AND(L1635=TRUE,U1634="*"),J1635&lt;VLOOKUP(V1634+1,tbL!$M$38:$O$43,3)),"*","")))</f>
        <v/>
      </c>
      <c r="V1635" s="204">
        <f t="shared" ca="1" si="737"/>
        <v>1</v>
      </c>
      <c r="Y1635" s="159" t="str">
        <f t="shared" ca="1" si="738"/>
        <v/>
      </c>
      <c r="Z1635" s="159" t="str">
        <f t="shared" si="739"/>
        <v/>
      </c>
      <c r="AA1635" s="159">
        <f t="shared" ca="1" si="759"/>
        <v>1</v>
      </c>
      <c r="AC1635" s="161" t="str">
        <f t="shared" ca="1" si="740"/>
        <v/>
      </c>
      <c r="AD1635" s="161">
        <f t="shared" ca="1" si="741"/>
        <v>1</v>
      </c>
      <c r="AE1635" s="161" t="str">
        <f t="shared" ca="1" si="733"/>
        <v/>
      </c>
      <c r="AF1635" s="161">
        <f t="shared" ca="1" si="742"/>
        <v>1</v>
      </c>
      <c r="AG1635" s="161" t="str">
        <f t="shared" ca="1" si="743"/>
        <v/>
      </c>
      <c r="AH1635" s="161">
        <f t="shared" ca="1" si="744"/>
        <v>1</v>
      </c>
      <c r="AI1635" s="161" t="str">
        <f t="shared" ca="1" si="745"/>
        <v/>
      </c>
      <c r="AJ1635" s="161">
        <f t="shared" ca="1" si="746"/>
        <v>1</v>
      </c>
      <c r="AL1635" s="161" t="str">
        <f t="shared" ca="1" si="747"/>
        <v/>
      </c>
      <c r="AM1635" s="161">
        <f t="shared" ca="1" si="758"/>
        <v>1</v>
      </c>
      <c r="AN1635" s="161" t="str">
        <f t="shared" ca="1" si="748"/>
        <v/>
      </c>
      <c r="AO1635" s="161">
        <f t="shared" ca="1" si="757"/>
        <v>1</v>
      </c>
      <c r="AP1635" s="161" t="str">
        <f t="shared" ca="1" si="749"/>
        <v/>
      </c>
      <c r="AQ1635" s="161">
        <f t="shared" ca="1" si="755"/>
        <v>1</v>
      </c>
      <c r="AR1635" s="161" t="str">
        <f t="shared" ca="1" si="750"/>
        <v/>
      </c>
      <c r="AS1635" s="161">
        <f t="shared" ca="1" si="751"/>
        <v>1</v>
      </c>
      <c r="AT1635" s="159" t="str">
        <f t="shared" ca="1" si="760"/>
        <v/>
      </c>
      <c r="AU1635" s="210">
        <f t="shared" ca="1" si="735"/>
        <v>14</v>
      </c>
      <c r="AV1635" s="209"/>
      <c r="AW1635" s="204">
        <f t="shared" si="752"/>
        <v>23358.666666666631</v>
      </c>
      <c r="AX1635" s="159"/>
      <c r="AZ1635" s="159"/>
      <c r="BM1635" s="207"/>
      <c r="BN1635" s="212"/>
      <c r="BP1635" s="209"/>
      <c r="BQ1635" s="211"/>
      <c r="BR1635" s="211"/>
      <c r="BS1635" s="211"/>
      <c r="BT1635" s="211"/>
      <c r="BU1635" s="211"/>
      <c r="BV1635" s="211"/>
      <c r="BW1635" s="211"/>
      <c r="BX1635" s="211"/>
      <c r="BY1635" s="211"/>
      <c r="BZ1635" s="211"/>
      <c r="CA1635" s="209"/>
      <c r="CB1635" s="224"/>
      <c r="CC1635" s="204"/>
      <c r="CD1635" s="204"/>
      <c r="CE1635" s="204"/>
      <c r="CF1635" s="211"/>
      <c r="CG1635" s="211"/>
      <c r="CI1635" s="209"/>
      <c r="CJ1635" s="209"/>
    </row>
    <row r="1636" spans="9:88">
      <c r="I1636" s="221">
        <f t="shared" si="756"/>
        <v>432</v>
      </c>
      <c r="J1636" s="159">
        <f>'v-t_chart'!C1633</f>
        <v>105.7</v>
      </c>
      <c r="K1636" s="204">
        <f t="shared" ca="1" si="734"/>
        <v>309.59530000000001</v>
      </c>
      <c r="L1636" s="205" t="b">
        <f>IF('Input&amp;Output'!$C$3=10,phase_chart!C1633,IF('Input&amp;Output'!$C$3=21,phase_chart!G1633,IF('Input&amp;Output'!$C$3=22,phase_chart!K1633,IF('Input&amp;Output'!$C$3=31,phase_chart!O1633,IF('Input&amp;Output'!$C$3=32,phase_chart!S1633,"")))))</f>
        <v>0</v>
      </c>
      <c r="M1636" s="206" t="b">
        <f>IF('Input&amp;Output'!$C$3=10,phase_chart!D1633,IF('Input&amp;Output'!$C$3=21,phase_chart!H1633,IF('Input&amp;Output'!$C$3=22,phase_chart!L1633,IF('Input&amp;Output'!$C$3=31,phase_chart!P1633,IF('Input&amp;Output'!$C$3=32,phase_chart!T1633,"")))))</f>
        <v>1</v>
      </c>
      <c r="N1636" s="205" t="b">
        <f>IF('Input&amp;Output'!$C$3=10,phase_chart!E1633,IF('Input&amp;Output'!$C$3=21,phase_chart!I1633,IF('Input&amp;Output'!$C$3=22,phase_chart!M1633,IF('Input&amp;Output'!$C$3=31,phase_chart!Q1633,IF('Input&amp;Output'!$C$3=32,phase_chart!U1633,"")))))</f>
        <v>0</v>
      </c>
      <c r="P1636" s="159">
        <f ca="1">IF(NOT($J1636=0),IF($J1636&lt;IF($P1635=0,0,VLOOKUP(P1635,tbL!$M$37:$Q$43,IF(L1636=TRUE,2,4))),IF($J1636&gt;=VLOOKUP(P1635,tbL!$M$37:$Q$43,IF(L1636=TRUE,3,5)),$P1635,IF(AND(L1635=TRUE,L1636=TRUE),$P1635,$P1635-1)),IF(AND(L1636=TRUE,J1636=VLOOKUP(P1635,tbL!$M$37:$Q$43,IF(L1636=TRUE,2,4))),P1635,IF($P1635+1&gt;$C$12,$C$12,$P1635+1))),0)</f>
        <v>1</v>
      </c>
      <c r="Q1636" s="159">
        <f t="shared" ca="1" si="736"/>
        <v>1</v>
      </c>
      <c r="R1636" s="207">
        <f t="shared" si="753"/>
        <v>0</v>
      </c>
      <c r="S1636" s="208"/>
      <c r="T1636" s="159">
        <f t="shared" si="754"/>
        <v>0</v>
      </c>
      <c r="U1636" s="209" t="str">
        <f ca="1">IF(AND(T1636=-1,N1636=TRUE),"*",IF(AND(U1635="*",N1636=TRUE),"*",IF(AND(AND(L1636=TRUE,U1635="*"),J1636&lt;VLOOKUP(V1635+1,tbL!$M$38:$O$43,3)),"*","")))</f>
        <v/>
      </c>
      <c r="V1636" s="204">
        <f t="shared" ca="1" si="737"/>
        <v>1</v>
      </c>
      <c r="Y1636" s="159" t="str">
        <f t="shared" ca="1" si="738"/>
        <v/>
      </c>
      <c r="Z1636" s="159" t="str">
        <f t="shared" si="739"/>
        <v/>
      </c>
      <c r="AA1636" s="159">
        <f t="shared" ca="1" si="759"/>
        <v>1</v>
      </c>
      <c r="AC1636" s="161" t="str">
        <f t="shared" ca="1" si="740"/>
        <v/>
      </c>
      <c r="AD1636" s="161">
        <f t="shared" ca="1" si="741"/>
        <v>1</v>
      </c>
      <c r="AE1636" s="161" t="str">
        <f t="shared" ca="1" si="733"/>
        <v/>
      </c>
      <c r="AF1636" s="161">
        <f t="shared" ca="1" si="742"/>
        <v>1</v>
      </c>
      <c r="AG1636" s="161" t="str">
        <f t="shared" ca="1" si="743"/>
        <v/>
      </c>
      <c r="AH1636" s="161">
        <f t="shared" ca="1" si="744"/>
        <v>1</v>
      </c>
      <c r="AI1636" s="161" t="str">
        <f t="shared" ca="1" si="745"/>
        <v/>
      </c>
      <c r="AJ1636" s="161">
        <f t="shared" ca="1" si="746"/>
        <v>1</v>
      </c>
      <c r="AL1636" s="161" t="str">
        <f t="shared" ca="1" si="747"/>
        <v/>
      </c>
      <c r="AM1636" s="161">
        <f t="shared" ca="1" si="758"/>
        <v>1</v>
      </c>
      <c r="AN1636" s="161" t="str">
        <f t="shared" ca="1" si="748"/>
        <v/>
      </c>
      <c r="AO1636" s="161">
        <f t="shared" ca="1" si="757"/>
        <v>1</v>
      </c>
      <c r="AP1636" s="161" t="str">
        <f t="shared" ca="1" si="749"/>
        <v/>
      </c>
      <c r="AQ1636" s="161">
        <f t="shared" ca="1" si="755"/>
        <v>1</v>
      </c>
      <c r="AR1636" s="161" t="str">
        <f t="shared" ca="1" si="750"/>
        <v/>
      </c>
      <c r="AS1636" s="161">
        <f t="shared" ca="1" si="751"/>
        <v>1</v>
      </c>
      <c r="AT1636" s="159" t="str">
        <f t="shared" ca="1" si="760"/>
        <v/>
      </c>
      <c r="AU1636" s="210">
        <f t="shared" ca="1" si="735"/>
        <v>14</v>
      </c>
      <c r="AV1636" s="209"/>
      <c r="AW1636" s="204">
        <f t="shared" si="752"/>
        <v>23388.027777777741</v>
      </c>
      <c r="AX1636" s="159"/>
      <c r="AZ1636" s="159"/>
      <c r="BM1636" s="207"/>
      <c r="BN1636" s="212"/>
      <c r="BP1636" s="209"/>
      <c r="BQ1636" s="211"/>
      <c r="BR1636" s="211"/>
      <c r="BS1636" s="211"/>
      <c r="BT1636" s="211"/>
      <c r="BU1636" s="211"/>
      <c r="BV1636" s="211"/>
      <c r="BW1636" s="211"/>
      <c r="BX1636" s="211"/>
      <c r="BY1636" s="211"/>
      <c r="BZ1636" s="211"/>
      <c r="CA1636" s="209"/>
      <c r="CB1636" s="224"/>
      <c r="CC1636" s="204"/>
      <c r="CD1636" s="204"/>
      <c r="CE1636" s="204"/>
      <c r="CF1636" s="211"/>
      <c r="CG1636" s="211"/>
      <c r="CI1636" s="209"/>
      <c r="CJ1636" s="209"/>
    </row>
    <row r="1637" spans="9:88">
      <c r="I1637" s="221">
        <f t="shared" si="756"/>
        <v>433</v>
      </c>
      <c r="J1637" s="159">
        <f>'v-t_chart'!C1634</f>
        <v>105.9</v>
      </c>
      <c r="K1637" s="204">
        <f t="shared" ca="1" si="734"/>
        <v>310.18110000000001</v>
      </c>
      <c r="L1637" s="205" t="b">
        <f>IF('Input&amp;Output'!$C$3=10,phase_chart!C1634,IF('Input&amp;Output'!$C$3=21,phase_chart!G1634,IF('Input&amp;Output'!$C$3=22,phase_chart!K1634,IF('Input&amp;Output'!$C$3=31,phase_chart!O1634,IF('Input&amp;Output'!$C$3=32,phase_chart!S1634,"")))))</f>
        <v>0</v>
      </c>
      <c r="M1637" s="206" t="b">
        <f>IF('Input&amp;Output'!$C$3=10,phase_chart!D1634,IF('Input&amp;Output'!$C$3=21,phase_chart!H1634,IF('Input&amp;Output'!$C$3=22,phase_chart!L1634,IF('Input&amp;Output'!$C$3=31,phase_chart!P1634,IF('Input&amp;Output'!$C$3=32,phase_chart!T1634,"")))))</f>
        <v>1</v>
      </c>
      <c r="N1637" s="205" t="b">
        <f>IF('Input&amp;Output'!$C$3=10,phase_chart!E1634,IF('Input&amp;Output'!$C$3=21,phase_chart!I1634,IF('Input&amp;Output'!$C$3=22,phase_chart!M1634,IF('Input&amp;Output'!$C$3=31,phase_chart!Q1634,IF('Input&amp;Output'!$C$3=32,phase_chart!U1634,"")))))</f>
        <v>0</v>
      </c>
      <c r="P1637" s="159">
        <f ca="1">IF(NOT($J1637=0),IF($J1637&lt;IF($P1636=0,0,VLOOKUP(P1636,tbL!$M$37:$Q$43,IF(L1637=TRUE,2,4))),IF($J1637&gt;=VLOOKUP(P1636,tbL!$M$37:$Q$43,IF(L1637=TRUE,3,5)),$P1636,IF(AND(L1636=TRUE,L1637=TRUE),$P1636,$P1636-1)),IF(AND(L1637=TRUE,J1637=VLOOKUP(P1636,tbL!$M$37:$Q$43,IF(L1637=TRUE,2,4))),P1636,IF($P1636+1&gt;$C$12,$C$12,$P1636+1))),0)</f>
        <v>1</v>
      </c>
      <c r="Q1637" s="159">
        <f t="shared" ca="1" si="736"/>
        <v>1</v>
      </c>
      <c r="R1637" s="207">
        <f t="shared" si="753"/>
        <v>0</v>
      </c>
      <c r="S1637" s="208"/>
      <c r="T1637" s="159">
        <f t="shared" si="754"/>
        <v>0</v>
      </c>
      <c r="U1637" s="209" t="str">
        <f ca="1">IF(AND(T1637=-1,N1637=TRUE),"*",IF(AND(U1636="*",N1637=TRUE),"*",IF(AND(AND(L1637=TRUE,U1636="*"),J1637&lt;VLOOKUP(V1636+1,tbL!$M$38:$O$43,3)),"*","")))</f>
        <v/>
      </c>
      <c r="V1637" s="204">
        <f t="shared" ca="1" si="737"/>
        <v>1</v>
      </c>
      <c r="Y1637" s="159" t="str">
        <f t="shared" ca="1" si="738"/>
        <v/>
      </c>
      <c r="Z1637" s="159" t="str">
        <f t="shared" si="739"/>
        <v/>
      </c>
      <c r="AA1637" s="159">
        <f t="shared" ca="1" si="759"/>
        <v>1</v>
      </c>
      <c r="AC1637" s="161" t="str">
        <f t="shared" ca="1" si="740"/>
        <v/>
      </c>
      <c r="AD1637" s="161">
        <f t="shared" ca="1" si="741"/>
        <v>1</v>
      </c>
      <c r="AE1637" s="161" t="str">
        <f t="shared" ref="AE1637:AE1700" ca="1" si="761">IF(OR(OR($AT1637=-1,$R1637=1),AD1637=0),"",IF(AND(AND(AD1636=AD1639,AD1637&lt;&gt;AD1636),AD1637=AD1638),IF(AE1635="*","","*"),""))</f>
        <v/>
      </c>
      <c r="AF1637" s="161">
        <f t="shared" ca="1" si="742"/>
        <v>1</v>
      </c>
      <c r="AG1637" s="161" t="str">
        <f t="shared" ca="1" si="743"/>
        <v/>
      </c>
      <c r="AH1637" s="161">
        <f t="shared" ca="1" si="744"/>
        <v>1</v>
      </c>
      <c r="AI1637" s="161" t="str">
        <f t="shared" ca="1" si="745"/>
        <v/>
      </c>
      <c r="AJ1637" s="161">
        <f t="shared" ca="1" si="746"/>
        <v>1</v>
      </c>
      <c r="AL1637" s="161" t="str">
        <f t="shared" ca="1" si="747"/>
        <v/>
      </c>
      <c r="AM1637" s="161">
        <f t="shared" ca="1" si="758"/>
        <v>1</v>
      </c>
      <c r="AN1637" s="161" t="str">
        <f t="shared" ca="1" si="748"/>
        <v/>
      </c>
      <c r="AO1637" s="161">
        <f t="shared" ca="1" si="757"/>
        <v>1</v>
      </c>
      <c r="AP1637" s="161" t="str">
        <f t="shared" ca="1" si="749"/>
        <v/>
      </c>
      <c r="AQ1637" s="161">
        <f t="shared" ca="1" si="755"/>
        <v>1</v>
      </c>
      <c r="AR1637" s="161" t="str">
        <f t="shared" ca="1" si="750"/>
        <v/>
      </c>
      <c r="AS1637" s="161">
        <f t="shared" ca="1" si="751"/>
        <v>1</v>
      </c>
      <c r="AT1637" s="159" t="str">
        <f t="shared" ca="1" si="760"/>
        <v/>
      </c>
      <c r="AU1637" s="210">
        <f t="shared" ca="1" si="735"/>
        <v>14</v>
      </c>
      <c r="AV1637" s="209"/>
      <c r="AW1637" s="204">
        <f t="shared" si="752"/>
        <v>23417.444444444409</v>
      </c>
      <c r="AX1637" s="159"/>
      <c r="AZ1637" s="159"/>
      <c r="BM1637" s="207"/>
      <c r="BN1637" s="212"/>
      <c r="BP1637" s="209"/>
      <c r="BQ1637" s="211"/>
      <c r="BR1637" s="211"/>
      <c r="BS1637" s="211"/>
      <c r="BT1637" s="211"/>
      <c r="BU1637" s="211"/>
      <c r="BV1637" s="211"/>
      <c r="BW1637" s="211"/>
      <c r="BX1637" s="211"/>
      <c r="BY1637" s="211"/>
      <c r="BZ1637" s="211"/>
      <c r="CA1637" s="209"/>
      <c r="CB1637" s="224"/>
      <c r="CC1637" s="204"/>
      <c r="CD1637" s="204"/>
      <c r="CE1637" s="204"/>
      <c r="CF1637" s="211"/>
      <c r="CG1637" s="211"/>
      <c r="CI1637" s="209"/>
      <c r="CJ1637" s="209"/>
    </row>
    <row r="1638" spans="9:88">
      <c r="I1638" s="221">
        <f t="shared" si="756"/>
        <v>434</v>
      </c>
      <c r="J1638" s="159">
        <f>'v-t_chart'!C1635</f>
        <v>106.1</v>
      </c>
      <c r="K1638" s="204">
        <f t="shared" ca="1" si="734"/>
        <v>310.76689999999996</v>
      </c>
      <c r="L1638" s="205" t="b">
        <f>IF('Input&amp;Output'!$C$3=10,phase_chart!C1635,IF('Input&amp;Output'!$C$3=21,phase_chart!G1635,IF('Input&amp;Output'!$C$3=22,phase_chart!K1635,IF('Input&amp;Output'!$C$3=31,phase_chart!O1635,IF('Input&amp;Output'!$C$3=32,phase_chart!S1635,"")))))</f>
        <v>0</v>
      </c>
      <c r="M1638" s="206" t="b">
        <f>IF('Input&amp;Output'!$C$3=10,phase_chart!D1635,IF('Input&amp;Output'!$C$3=21,phase_chart!H1635,IF('Input&amp;Output'!$C$3=22,phase_chart!L1635,IF('Input&amp;Output'!$C$3=31,phase_chart!P1635,IF('Input&amp;Output'!$C$3=32,phase_chart!T1635,"")))))</f>
        <v>1</v>
      </c>
      <c r="N1638" s="205" t="b">
        <f>IF('Input&amp;Output'!$C$3=10,phase_chart!E1635,IF('Input&amp;Output'!$C$3=21,phase_chart!I1635,IF('Input&amp;Output'!$C$3=22,phase_chart!M1635,IF('Input&amp;Output'!$C$3=31,phase_chart!Q1635,IF('Input&amp;Output'!$C$3=32,phase_chart!U1635,"")))))</f>
        <v>0</v>
      </c>
      <c r="P1638" s="159">
        <f ca="1">IF(NOT($J1638=0),IF($J1638&lt;IF($P1637=0,0,VLOOKUP(P1637,tbL!$M$37:$Q$43,IF(L1638=TRUE,2,4))),IF($J1638&gt;=VLOOKUP(P1637,tbL!$M$37:$Q$43,IF(L1638=TRUE,3,5)),$P1637,IF(AND(L1637=TRUE,L1638=TRUE),$P1637,$P1637-1)),IF(AND(L1638=TRUE,J1638=VLOOKUP(P1637,tbL!$M$37:$Q$43,IF(L1638=TRUE,2,4))),P1637,IF($P1637+1&gt;$C$12,$C$12,$P1637+1))),0)</f>
        <v>1</v>
      </c>
      <c r="Q1638" s="159">
        <f t="shared" ca="1" si="736"/>
        <v>1</v>
      </c>
      <c r="R1638" s="207">
        <f t="shared" si="753"/>
        <v>0</v>
      </c>
      <c r="S1638" s="208"/>
      <c r="T1638" s="159">
        <f t="shared" si="754"/>
        <v>0</v>
      </c>
      <c r="U1638" s="209" t="str">
        <f ca="1">IF(AND(T1638=-1,N1638=TRUE),"*",IF(AND(U1637="*",N1638=TRUE),"*",IF(AND(AND(L1638=TRUE,U1637="*"),J1638&lt;VLOOKUP(V1637+1,tbL!$M$38:$O$43,3)),"*","")))</f>
        <v/>
      </c>
      <c r="V1638" s="204">
        <f t="shared" ca="1" si="737"/>
        <v>1</v>
      </c>
      <c r="Y1638" s="159" t="str">
        <f t="shared" ca="1" si="738"/>
        <v/>
      </c>
      <c r="Z1638" s="159" t="str">
        <f t="shared" si="739"/>
        <v/>
      </c>
      <c r="AA1638" s="159">
        <f t="shared" ca="1" si="759"/>
        <v>1</v>
      </c>
      <c r="AC1638" s="161" t="str">
        <f t="shared" ca="1" si="740"/>
        <v/>
      </c>
      <c r="AD1638" s="161">
        <f t="shared" ca="1" si="741"/>
        <v>1</v>
      </c>
      <c r="AE1638" s="161" t="str">
        <f t="shared" ca="1" si="761"/>
        <v/>
      </c>
      <c r="AF1638" s="161">
        <f t="shared" ca="1" si="742"/>
        <v>1</v>
      </c>
      <c r="AG1638" s="161" t="str">
        <f t="shared" ca="1" si="743"/>
        <v/>
      </c>
      <c r="AH1638" s="161">
        <f t="shared" ca="1" si="744"/>
        <v>1</v>
      </c>
      <c r="AI1638" s="161" t="str">
        <f t="shared" ca="1" si="745"/>
        <v/>
      </c>
      <c r="AJ1638" s="161">
        <f t="shared" ca="1" si="746"/>
        <v>1</v>
      </c>
      <c r="AL1638" s="161" t="str">
        <f t="shared" ca="1" si="747"/>
        <v/>
      </c>
      <c r="AM1638" s="161">
        <f t="shared" ca="1" si="758"/>
        <v>1</v>
      </c>
      <c r="AN1638" s="161" t="str">
        <f t="shared" ca="1" si="748"/>
        <v/>
      </c>
      <c r="AO1638" s="161">
        <f t="shared" ca="1" si="757"/>
        <v>1</v>
      </c>
      <c r="AP1638" s="161" t="str">
        <f t="shared" ca="1" si="749"/>
        <v/>
      </c>
      <c r="AQ1638" s="161">
        <f t="shared" ca="1" si="755"/>
        <v>1</v>
      </c>
      <c r="AR1638" s="161" t="str">
        <f t="shared" ca="1" si="750"/>
        <v/>
      </c>
      <c r="AS1638" s="161">
        <f t="shared" ca="1" si="751"/>
        <v>1</v>
      </c>
      <c r="AT1638" s="159" t="str">
        <f t="shared" ca="1" si="760"/>
        <v/>
      </c>
      <c r="AU1638" s="210">
        <f t="shared" ca="1" si="735"/>
        <v>14</v>
      </c>
      <c r="AV1638" s="209"/>
      <c r="AW1638" s="204">
        <f t="shared" si="752"/>
        <v>23446.916666666631</v>
      </c>
      <c r="AX1638" s="159"/>
      <c r="AZ1638" s="159"/>
      <c r="BM1638" s="207"/>
      <c r="BN1638" s="212"/>
      <c r="BP1638" s="209"/>
      <c r="BQ1638" s="211"/>
      <c r="BR1638" s="211"/>
      <c r="BS1638" s="211"/>
      <c r="BT1638" s="211"/>
      <c r="BU1638" s="211"/>
      <c r="BV1638" s="211"/>
      <c r="BW1638" s="211"/>
      <c r="BX1638" s="211"/>
      <c r="BY1638" s="211"/>
      <c r="BZ1638" s="211"/>
      <c r="CA1638" s="209"/>
      <c r="CB1638" s="224"/>
      <c r="CC1638" s="204"/>
      <c r="CD1638" s="204"/>
      <c r="CE1638" s="204"/>
      <c r="CF1638" s="211"/>
      <c r="CG1638" s="211"/>
      <c r="CI1638" s="209"/>
      <c r="CJ1638" s="209"/>
    </row>
    <row r="1639" spans="9:88">
      <c r="I1639" s="221">
        <f t="shared" si="756"/>
        <v>435</v>
      </c>
      <c r="J1639" s="159">
        <f>'v-t_chart'!C1636</f>
        <v>106.3</v>
      </c>
      <c r="K1639" s="204">
        <f t="shared" ca="1" si="734"/>
        <v>311.35269999999997</v>
      </c>
      <c r="L1639" s="205" t="b">
        <f>IF('Input&amp;Output'!$C$3=10,phase_chart!C1636,IF('Input&amp;Output'!$C$3=21,phase_chart!G1636,IF('Input&amp;Output'!$C$3=22,phase_chart!K1636,IF('Input&amp;Output'!$C$3=31,phase_chart!O1636,IF('Input&amp;Output'!$C$3=32,phase_chart!S1636,"")))))</f>
        <v>0</v>
      </c>
      <c r="M1639" s="206" t="b">
        <f>IF('Input&amp;Output'!$C$3=10,phase_chart!D1636,IF('Input&amp;Output'!$C$3=21,phase_chart!H1636,IF('Input&amp;Output'!$C$3=22,phase_chart!L1636,IF('Input&amp;Output'!$C$3=31,phase_chart!P1636,IF('Input&amp;Output'!$C$3=32,phase_chart!T1636,"")))))</f>
        <v>1</v>
      </c>
      <c r="N1639" s="205" t="b">
        <f>IF('Input&amp;Output'!$C$3=10,phase_chart!E1636,IF('Input&amp;Output'!$C$3=21,phase_chart!I1636,IF('Input&amp;Output'!$C$3=22,phase_chart!M1636,IF('Input&amp;Output'!$C$3=31,phase_chart!Q1636,IF('Input&amp;Output'!$C$3=32,phase_chart!U1636,"")))))</f>
        <v>0</v>
      </c>
      <c r="P1639" s="159">
        <f ca="1">IF(NOT($J1639=0),IF($J1639&lt;IF($P1638=0,0,VLOOKUP(P1638,tbL!$M$37:$Q$43,IF(L1639=TRUE,2,4))),IF($J1639&gt;=VLOOKUP(P1638,tbL!$M$37:$Q$43,IF(L1639=TRUE,3,5)),$P1638,IF(AND(L1638=TRUE,L1639=TRUE),$P1638,$P1638-1)),IF(AND(L1639=TRUE,J1639=VLOOKUP(P1638,tbL!$M$37:$Q$43,IF(L1639=TRUE,2,4))),P1638,IF($P1638+1&gt;$C$12,$C$12,$P1638+1))),0)</f>
        <v>1</v>
      </c>
      <c r="Q1639" s="159">
        <f t="shared" ca="1" si="736"/>
        <v>1</v>
      </c>
      <c r="R1639" s="207">
        <f t="shared" si="753"/>
        <v>0</v>
      </c>
      <c r="S1639" s="208"/>
      <c r="T1639" s="159">
        <f t="shared" si="754"/>
        <v>0</v>
      </c>
      <c r="U1639" s="209" t="str">
        <f ca="1">IF(AND(T1639=-1,N1639=TRUE),"*",IF(AND(U1638="*",N1639=TRUE),"*",IF(AND(AND(L1639=TRUE,U1638="*"),J1639&lt;VLOOKUP(V1638+1,tbL!$M$38:$O$43,3)),"*","")))</f>
        <v/>
      </c>
      <c r="V1639" s="204">
        <f t="shared" ca="1" si="737"/>
        <v>1</v>
      </c>
      <c r="Y1639" s="159" t="str">
        <f t="shared" ca="1" si="738"/>
        <v/>
      </c>
      <c r="Z1639" s="159" t="str">
        <f t="shared" si="739"/>
        <v/>
      </c>
      <c r="AA1639" s="159">
        <f t="shared" ca="1" si="759"/>
        <v>1</v>
      </c>
      <c r="AC1639" s="161" t="str">
        <f t="shared" ca="1" si="740"/>
        <v/>
      </c>
      <c r="AD1639" s="161">
        <f t="shared" ca="1" si="741"/>
        <v>1</v>
      </c>
      <c r="AE1639" s="161" t="str">
        <f t="shared" ca="1" si="761"/>
        <v/>
      </c>
      <c r="AF1639" s="161">
        <f t="shared" ca="1" si="742"/>
        <v>1</v>
      </c>
      <c r="AG1639" s="161" t="str">
        <f t="shared" ca="1" si="743"/>
        <v/>
      </c>
      <c r="AH1639" s="161">
        <f t="shared" ca="1" si="744"/>
        <v>1</v>
      </c>
      <c r="AI1639" s="161" t="str">
        <f t="shared" ca="1" si="745"/>
        <v/>
      </c>
      <c r="AJ1639" s="161">
        <f t="shared" ca="1" si="746"/>
        <v>1</v>
      </c>
      <c r="AL1639" s="161" t="str">
        <f t="shared" ca="1" si="747"/>
        <v/>
      </c>
      <c r="AM1639" s="161">
        <f t="shared" ca="1" si="758"/>
        <v>1</v>
      </c>
      <c r="AN1639" s="161" t="str">
        <f t="shared" ca="1" si="748"/>
        <v/>
      </c>
      <c r="AO1639" s="161">
        <f t="shared" ca="1" si="757"/>
        <v>1</v>
      </c>
      <c r="AP1639" s="161" t="str">
        <f t="shared" ca="1" si="749"/>
        <v/>
      </c>
      <c r="AQ1639" s="161">
        <f t="shared" ca="1" si="755"/>
        <v>1</v>
      </c>
      <c r="AR1639" s="161" t="str">
        <f t="shared" ca="1" si="750"/>
        <v/>
      </c>
      <c r="AS1639" s="161">
        <f t="shared" ca="1" si="751"/>
        <v>1</v>
      </c>
      <c r="AT1639" s="159" t="str">
        <f t="shared" ca="1" si="760"/>
        <v/>
      </c>
      <c r="AU1639" s="210">
        <f t="shared" ca="1" si="735"/>
        <v>14</v>
      </c>
      <c r="AV1639" s="209"/>
      <c r="AW1639" s="204">
        <f t="shared" si="752"/>
        <v>23476.444444444409</v>
      </c>
      <c r="AX1639" s="159"/>
      <c r="AZ1639" s="159"/>
      <c r="BM1639" s="207"/>
      <c r="BN1639" s="212"/>
      <c r="BP1639" s="209"/>
      <c r="BQ1639" s="211"/>
      <c r="BR1639" s="211"/>
      <c r="BS1639" s="211"/>
      <c r="BT1639" s="211"/>
      <c r="BU1639" s="211"/>
      <c r="BV1639" s="211"/>
      <c r="BW1639" s="211"/>
      <c r="BX1639" s="211"/>
      <c r="BY1639" s="211"/>
      <c r="BZ1639" s="211"/>
      <c r="CA1639" s="209"/>
      <c r="CB1639" s="224"/>
      <c r="CC1639" s="204"/>
      <c r="CD1639" s="204"/>
      <c r="CE1639" s="204"/>
      <c r="CF1639" s="211"/>
      <c r="CG1639" s="211"/>
      <c r="CI1639" s="209"/>
      <c r="CJ1639" s="209"/>
    </row>
    <row r="1640" spans="9:88">
      <c r="I1640" s="221">
        <f t="shared" si="756"/>
        <v>436</v>
      </c>
      <c r="J1640" s="159">
        <f>'v-t_chart'!C1637</f>
        <v>106.5</v>
      </c>
      <c r="K1640" s="204">
        <f t="shared" ca="1" si="734"/>
        <v>311.93849999999998</v>
      </c>
      <c r="L1640" s="205" t="b">
        <f>IF('Input&amp;Output'!$C$3=10,phase_chart!C1637,IF('Input&amp;Output'!$C$3=21,phase_chart!G1637,IF('Input&amp;Output'!$C$3=22,phase_chart!K1637,IF('Input&amp;Output'!$C$3=31,phase_chart!O1637,IF('Input&amp;Output'!$C$3=32,phase_chart!S1637,"")))))</f>
        <v>0</v>
      </c>
      <c r="M1640" s="206" t="b">
        <f>IF('Input&amp;Output'!$C$3=10,phase_chart!D1637,IF('Input&amp;Output'!$C$3=21,phase_chart!H1637,IF('Input&amp;Output'!$C$3=22,phase_chart!L1637,IF('Input&amp;Output'!$C$3=31,phase_chart!P1637,IF('Input&amp;Output'!$C$3=32,phase_chart!T1637,"")))))</f>
        <v>1</v>
      </c>
      <c r="N1640" s="205" t="b">
        <f>IF('Input&amp;Output'!$C$3=10,phase_chart!E1637,IF('Input&amp;Output'!$C$3=21,phase_chart!I1637,IF('Input&amp;Output'!$C$3=22,phase_chart!M1637,IF('Input&amp;Output'!$C$3=31,phase_chart!Q1637,IF('Input&amp;Output'!$C$3=32,phase_chart!U1637,"")))))</f>
        <v>0</v>
      </c>
      <c r="P1640" s="159">
        <f ca="1">IF(NOT($J1640=0),IF($J1640&lt;IF($P1639=0,0,VLOOKUP(P1639,tbL!$M$37:$Q$43,IF(L1640=TRUE,2,4))),IF($J1640&gt;=VLOOKUP(P1639,tbL!$M$37:$Q$43,IF(L1640=TRUE,3,5)),$P1639,IF(AND(L1639=TRUE,L1640=TRUE),$P1639,$P1639-1)),IF(AND(L1640=TRUE,J1640=VLOOKUP(P1639,tbL!$M$37:$Q$43,IF(L1640=TRUE,2,4))),P1639,IF($P1639+1&gt;$C$12,$C$12,$P1639+1))),0)</f>
        <v>1</v>
      </c>
      <c r="Q1640" s="159">
        <f t="shared" ca="1" si="736"/>
        <v>1</v>
      </c>
      <c r="R1640" s="207">
        <f t="shared" si="753"/>
        <v>0</v>
      </c>
      <c r="S1640" s="208"/>
      <c r="T1640" s="159">
        <f t="shared" si="754"/>
        <v>0</v>
      </c>
      <c r="U1640" s="209" t="str">
        <f ca="1">IF(AND(T1640=-1,N1640=TRUE),"*",IF(AND(U1639="*",N1640=TRUE),"*",IF(AND(AND(L1640=TRUE,U1639="*"),J1640&lt;VLOOKUP(V1639+1,tbL!$M$38:$O$43,3)),"*","")))</f>
        <v/>
      </c>
      <c r="V1640" s="204">
        <f t="shared" ca="1" si="737"/>
        <v>1</v>
      </c>
      <c r="Y1640" s="159" t="str">
        <f t="shared" ca="1" si="738"/>
        <v/>
      </c>
      <c r="Z1640" s="159" t="str">
        <f t="shared" si="739"/>
        <v/>
      </c>
      <c r="AA1640" s="159">
        <f t="shared" ca="1" si="759"/>
        <v>1</v>
      </c>
      <c r="AC1640" s="161" t="str">
        <f t="shared" ca="1" si="740"/>
        <v/>
      </c>
      <c r="AD1640" s="161">
        <f t="shared" ca="1" si="741"/>
        <v>1</v>
      </c>
      <c r="AE1640" s="161" t="str">
        <f t="shared" ca="1" si="761"/>
        <v/>
      </c>
      <c r="AF1640" s="161">
        <f t="shared" ca="1" si="742"/>
        <v>1</v>
      </c>
      <c r="AG1640" s="161" t="str">
        <f t="shared" ca="1" si="743"/>
        <v/>
      </c>
      <c r="AH1640" s="161">
        <f t="shared" ca="1" si="744"/>
        <v>1</v>
      </c>
      <c r="AI1640" s="161" t="str">
        <f t="shared" ca="1" si="745"/>
        <v/>
      </c>
      <c r="AJ1640" s="161">
        <f t="shared" ca="1" si="746"/>
        <v>1</v>
      </c>
      <c r="AL1640" s="161" t="str">
        <f t="shared" ca="1" si="747"/>
        <v/>
      </c>
      <c r="AM1640" s="161">
        <f t="shared" ca="1" si="758"/>
        <v>1</v>
      </c>
      <c r="AN1640" s="161" t="str">
        <f t="shared" ca="1" si="748"/>
        <v/>
      </c>
      <c r="AO1640" s="161">
        <f t="shared" ca="1" si="757"/>
        <v>1</v>
      </c>
      <c r="AP1640" s="161" t="str">
        <f t="shared" ca="1" si="749"/>
        <v/>
      </c>
      <c r="AQ1640" s="161">
        <f t="shared" ca="1" si="755"/>
        <v>1</v>
      </c>
      <c r="AR1640" s="161" t="str">
        <f t="shared" ca="1" si="750"/>
        <v/>
      </c>
      <c r="AS1640" s="161">
        <f t="shared" ca="1" si="751"/>
        <v>1</v>
      </c>
      <c r="AT1640" s="159" t="str">
        <f t="shared" ca="1" si="760"/>
        <v/>
      </c>
      <c r="AU1640" s="210">
        <f t="shared" ca="1" si="735"/>
        <v>14</v>
      </c>
      <c r="AV1640" s="209"/>
      <c r="AW1640" s="204">
        <f t="shared" si="752"/>
        <v>23506.027777777741</v>
      </c>
      <c r="AX1640" s="159"/>
      <c r="AZ1640" s="159"/>
      <c r="BM1640" s="207"/>
      <c r="BN1640" s="212"/>
      <c r="BP1640" s="209"/>
      <c r="BQ1640" s="211"/>
      <c r="BR1640" s="211"/>
      <c r="BS1640" s="211"/>
      <c r="BT1640" s="211"/>
      <c r="BU1640" s="211"/>
      <c r="BV1640" s="211"/>
      <c r="BW1640" s="211"/>
      <c r="BX1640" s="211"/>
      <c r="BY1640" s="211"/>
      <c r="BZ1640" s="211"/>
      <c r="CA1640" s="209"/>
      <c r="CB1640" s="224"/>
      <c r="CC1640" s="204"/>
      <c r="CD1640" s="204"/>
      <c r="CE1640" s="204"/>
      <c r="CF1640" s="211"/>
      <c r="CG1640" s="211"/>
      <c r="CI1640" s="209"/>
      <c r="CJ1640" s="209"/>
    </row>
    <row r="1641" spans="9:88">
      <c r="I1641" s="221">
        <f t="shared" si="756"/>
        <v>437</v>
      </c>
      <c r="J1641" s="159">
        <f>'v-t_chart'!C1638</f>
        <v>106.8</v>
      </c>
      <c r="K1641" s="204">
        <f t="shared" ca="1" si="734"/>
        <v>312.81719999999996</v>
      </c>
      <c r="L1641" s="205" t="b">
        <f>IF('Input&amp;Output'!$C$3=10,phase_chart!C1638,IF('Input&amp;Output'!$C$3=21,phase_chart!G1638,IF('Input&amp;Output'!$C$3=22,phase_chart!K1638,IF('Input&amp;Output'!$C$3=31,phase_chart!O1638,IF('Input&amp;Output'!$C$3=32,phase_chart!S1638,"")))))</f>
        <v>0</v>
      </c>
      <c r="M1641" s="206" t="b">
        <f>IF('Input&amp;Output'!$C$3=10,phase_chart!D1638,IF('Input&amp;Output'!$C$3=21,phase_chart!H1638,IF('Input&amp;Output'!$C$3=22,phase_chart!L1638,IF('Input&amp;Output'!$C$3=31,phase_chart!P1638,IF('Input&amp;Output'!$C$3=32,phase_chart!T1638,"")))))</f>
        <v>1</v>
      </c>
      <c r="N1641" s="205" t="b">
        <f>IF('Input&amp;Output'!$C$3=10,phase_chart!E1638,IF('Input&amp;Output'!$C$3=21,phase_chart!I1638,IF('Input&amp;Output'!$C$3=22,phase_chart!M1638,IF('Input&amp;Output'!$C$3=31,phase_chart!Q1638,IF('Input&amp;Output'!$C$3=32,phase_chart!U1638,"")))))</f>
        <v>0</v>
      </c>
      <c r="P1641" s="159">
        <f ca="1">IF(NOT($J1641=0),IF($J1641&lt;IF($P1640=0,0,VLOOKUP(P1640,tbL!$M$37:$Q$43,IF(L1641=TRUE,2,4))),IF($J1641&gt;=VLOOKUP(P1640,tbL!$M$37:$Q$43,IF(L1641=TRUE,3,5)),$P1640,IF(AND(L1640=TRUE,L1641=TRUE),$P1640,$P1640-1)),IF(AND(L1641=TRUE,J1641=VLOOKUP(P1640,tbL!$M$37:$Q$43,IF(L1641=TRUE,2,4))),P1640,IF($P1640+1&gt;$C$12,$C$12,$P1640+1))),0)</f>
        <v>1</v>
      </c>
      <c r="Q1641" s="159">
        <f t="shared" ca="1" si="736"/>
        <v>1</v>
      </c>
      <c r="R1641" s="207">
        <f t="shared" si="753"/>
        <v>0</v>
      </c>
      <c r="S1641" s="208"/>
      <c r="T1641" s="159">
        <f t="shared" si="754"/>
        <v>0</v>
      </c>
      <c r="U1641" s="209" t="str">
        <f ca="1">IF(AND(T1641=-1,N1641=TRUE),"*",IF(AND(U1640="*",N1641=TRUE),"*",IF(AND(AND(L1641=TRUE,U1640="*"),J1641&lt;VLOOKUP(V1640+1,tbL!$M$38:$O$43,3)),"*","")))</f>
        <v/>
      </c>
      <c r="V1641" s="204">
        <f t="shared" ca="1" si="737"/>
        <v>1</v>
      </c>
      <c r="Y1641" s="159" t="str">
        <f t="shared" ca="1" si="738"/>
        <v/>
      </c>
      <c r="Z1641" s="159" t="str">
        <f t="shared" si="739"/>
        <v/>
      </c>
      <c r="AA1641" s="159">
        <f t="shared" ca="1" si="759"/>
        <v>1</v>
      </c>
      <c r="AC1641" s="161" t="str">
        <f t="shared" ca="1" si="740"/>
        <v/>
      </c>
      <c r="AD1641" s="161">
        <f t="shared" ca="1" si="741"/>
        <v>1</v>
      </c>
      <c r="AE1641" s="161" t="str">
        <f t="shared" ca="1" si="761"/>
        <v/>
      </c>
      <c r="AF1641" s="161">
        <f t="shared" ca="1" si="742"/>
        <v>1</v>
      </c>
      <c r="AG1641" s="161" t="str">
        <f t="shared" ca="1" si="743"/>
        <v/>
      </c>
      <c r="AH1641" s="161">
        <f t="shared" ca="1" si="744"/>
        <v>1</v>
      </c>
      <c r="AI1641" s="161" t="str">
        <f t="shared" ca="1" si="745"/>
        <v/>
      </c>
      <c r="AJ1641" s="161">
        <f t="shared" ca="1" si="746"/>
        <v>1</v>
      </c>
      <c r="AL1641" s="161" t="str">
        <f t="shared" ca="1" si="747"/>
        <v/>
      </c>
      <c r="AM1641" s="161">
        <f t="shared" ca="1" si="758"/>
        <v>1</v>
      </c>
      <c r="AN1641" s="161" t="str">
        <f t="shared" ca="1" si="748"/>
        <v/>
      </c>
      <c r="AO1641" s="161">
        <f t="shared" ca="1" si="757"/>
        <v>1</v>
      </c>
      <c r="AP1641" s="161" t="str">
        <f t="shared" ca="1" si="749"/>
        <v/>
      </c>
      <c r="AQ1641" s="161">
        <f t="shared" ca="1" si="755"/>
        <v>1</v>
      </c>
      <c r="AR1641" s="161" t="str">
        <f t="shared" ca="1" si="750"/>
        <v/>
      </c>
      <c r="AS1641" s="161">
        <f t="shared" ca="1" si="751"/>
        <v>1</v>
      </c>
      <c r="AT1641" s="159" t="str">
        <f t="shared" ca="1" si="760"/>
        <v/>
      </c>
      <c r="AU1641" s="210">
        <f t="shared" ca="1" si="735"/>
        <v>14</v>
      </c>
      <c r="AV1641" s="209"/>
      <c r="AW1641" s="204">
        <f t="shared" si="752"/>
        <v>23535.694444444409</v>
      </c>
      <c r="AX1641" s="159"/>
      <c r="AZ1641" s="159"/>
      <c r="BM1641" s="207"/>
      <c r="BN1641" s="212"/>
      <c r="BP1641" s="209"/>
      <c r="BQ1641" s="211"/>
      <c r="BR1641" s="211"/>
      <c r="BS1641" s="211"/>
      <c r="BT1641" s="211"/>
      <c r="BU1641" s="211"/>
      <c r="BV1641" s="211"/>
      <c r="BW1641" s="211"/>
      <c r="BX1641" s="211"/>
      <c r="BY1641" s="211"/>
      <c r="BZ1641" s="211"/>
      <c r="CA1641" s="209"/>
      <c r="CB1641" s="224"/>
      <c r="CC1641" s="204"/>
      <c r="CD1641" s="204"/>
      <c r="CE1641" s="204"/>
      <c r="CF1641" s="211"/>
      <c r="CG1641" s="211"/>
      <c r="CI1641" s="209"/>
      <c r="CJ1641" s="209"/>
    </row>
    <row r="1642" spans="9:88">
      <c r="I1642" s="221">
        <f t="shared" si="756"/>
        <v>438</v>
      </c>
      <c r="J1642" s="159">
        <f>'v-t_chart'!C1639</f>
        <v>107.1</v>
      </c>
      <c r="K1642" s="204">
        <f t="shared" ca="1" si="734"/>
        <v>313.69589999999994</v>
      </c>
      <c r="L1642" s="205" t="b">
        <f>IF('Input&amp;Output'!$C$3=10,phase_chart!C1639,IF('Input&amp;Output'!$C$3=21,phase_chart!G1639,IF('Input&amp;Output'!$C$3=22,phase_chart!K1639,IF('Input&amp;Output'!$C$3=31,phase_chart!O1639,IF('Input&amp;Output'!$C$3=32,phase_chart!S1639,"")))))</f>
        <v>0</v>
      </c>
      <c r="M1642" s="206" t="b">
        <f>IF('Input&amp;Output'!$C$3=10,phase_chart!D1639,IF('Input&amp;Output'!$C$3=21,phase_chart!H1639,IF('Input&amp;Output'!$C$3=22,phase_chart!L1639,IF('Input&amp;Output'!$C$3=31,phase_chart!P1639,IF('Input&amp;Output'!$C$3=32,phase_chart!T1639,"")))))</f>
        <v>1</v>
      </c>
      <c r="N1642" s="205" t="b">
        <f>IF('Input&amp;Output'!$C$3=10,phase_chart!E1639,IF('Input&amp;Output'!$C$3=21,phase_chart!I1639,IF('Input&amp;Output'!$C$3=22,phase_chart!M1639,IF('Input&amp;Output'!$C$3=31,phase_chart!Q1639,IF('Input&amp;Output'!$C$3=32,phase_chart!U1639,"")))))</f>
        <v>0</v>
      </c>
      <c r="P1642" s="159">
        <f ca="1">IF(NOT($J1642=0),IF($J1642&lt;IF($P1641=0,0,VLOOKUP(P1641,tbL!$M$37:$Q$43,IF(L1642=TRUE,2,4))),IF($J1642&gt;=VLOOKUP(P1641,tbL!$M$37:$Q$43,IF(L1642=TRUE,3,5)),$P1641,IF(AND(L1641=TRUE,L1642=TRUE),$P1641,$P1641-1)),IF(AND(L1642=TRUE,J1642=VLOOKUP(P1641,tbL!$M$37:$Q$43,IF(L1642=TRUE,2,4))),P1641,IF($P1641+1&gt;$C$12,$C$12,$P1641+1))),0)</f>
        <v>1</v>
      </c>
      <c r="Q1642" s="159">
        <f t="shared" ca="1" si="736"/>
        <v>1</v>
      </c>
      <c r="R1642" s="207">
        <f t="shared" si="753"/>
        <v>0</v>
      </c>
      <c r="S1642" s="208"/>
      <c r="T1642" s="159">
        <f t="shared" si="754"/>
        <v>0</v>
      </c>
      <c r="U1642" s="209" t="str">
        <f ca="1">IF(AND(T1642=-1,N1642=TRUE),"*",IF(AND(U1641="*",N1642=TRUE),"*",IF(AND(AND(L1642=TRUE,U1641="*"),J1642&lt;VLOOKUP(V1641+1,tbL!$M$38:$O$43,3)),"*","")))</f>
        <v/>
      </c>
      <c r="V1642" s="204">
        <f t="shared" ca="1" si="737"/>
        <v>1</v>
      </c>
      <c r="Y1642" s="159" t="str">
        <f t="shared" ca="1" si="738"/>
        <v/>
      </c>
      <c r="Z1642" s="159" t="str">
        <f t="shared" si="739"/>
        <v/>
      </c>
      <c r="AA1642" s="159">
        <f t="shared" ca="1" si="759"/>
        <v>1</v>
      </c>
      <c r="AC1642" s="161" t="str">
        <f t="shared" ca="1" si="740"/>
        <v/>
      </c>
      <c r="AD1642" s="161">
        <f t="shared" ca="1" si="741"/>
        <v>1</v>
      </c>
      <c r="AE1642" s="161" t="str">
        <f t="shared" ca="1" si="761"/>
        <v/>
      </c>
      <c r="AF1642" s="161">
        <f t="shared" ca="1" si="742"/>
        <v>1</v>
      </c>
      <c r="AG1642" s="161" t="str">
        <f t="shared" ca="1" si="743"/>
        <v/>
      </c>
      <c r="AH1642" s="161">
        <f t="shared" ca="1" si="744"/>
        <v>1</v>
      </c>
      <c r="AI1642" s="161" t="str">
        <f t="shared" ca="1" si="745"/>
        <v/>
      </c>
      <c r="AJ1642" s="161">
        <f t="shared" ca="1" si="746"/>
        <v>1</v>
      </c>
      <c r="AL1642" s="161" t="str">
        <f t="shared" ca="1" si="747"/>
        <v/>
      </c>
      <c r="AM1642" s="161">
        <f t="shared" ca="1" si="758"/>
        <v>1</v>
      </c>
      <c r="AN1642" s="161" t="str">
        <f t="shared" ca="1" si="748"/>
        <v/>
      </c>
      <c r="AO1642" s="161">
        <f t="shared" ca="1" si="757"/>
        <v>1</v>
      </c>
      <c r="AP1642" s="161" t="str">
        <f t="shared" ca="1" si="749"/>
        <v/>
      </c>
      <c r="AQ1642" s="161">
        <f t="shared" ca="1" si="755"/>
        <v>1</v>
      </c>
      <c r="AR1642" s="161" t="str">
        <f t="shared" ca="1" si="750"/>
        <v/>
      </c>
      <c r="AS1642" s="161">
        <f t="shared" ca="1" si="751"/>
        <v>1</v>
      </c>
      <c r="AT1642" s="159" t="str">
        <f t="shared" ca="1" si="760"/>
        <v/>
      </c>
      <c r="AU1642" s="210">
        <f t="shared" ca="1" si="735"/>
        <v>14</v>
      </c>
      <c r="AV1642" s="209"/>
      <c r="AW1642" s="204">
        <f t="shared" si="752"/>
        <v>23565.444444444409</v>
      </c>
      <c r="AX1642" s="159"/>
      <c r="AZ1642" s="159"/>
      <c r="BM1642" s="207"/>
      <c r="BN1642" s="212"/>
      <c r="BP1642" s="209"/>
      <c r="BQ1642" s="211"/>
      <c r="BR1642" s="211"/>
      <c r="BS1642" s="211"/>
      <c r="BT1642" s="211"/>
      <c r="BU1642" s="211"/>
      <c r="BV1642" s="211"/>
      <c r="BW1642" s="211"/>
      <c r="BX1642" s="211"/>
      <c r="BY1642" s="211"/>
      <c r="BZ1642" s="211"/>
      <c r="CA1642" s="209"/>
      <c r="CB1642" s="224"/>
      <c r="CC1642" s="204"/>
      <c r="CD1642" s="204"/>
      <c r="CE1642" s="204"/>
      <c r="CF1642" s="211"/>
      <c r="CG1642" s="211"/>
      <c r="CI1642" s="209"/>
      <c r="CJ1642" s="209"/>
    </row>
    <row r="1643" spans="9:88">
      <c r="I1643" s="221">
        <f t="shared" si="756"/>
        <v>439</v>
      </c>
      <c r="J1643" s="159">
        <f>'v-t_chart'!C1640</f>
        <v>107.5</v>
      </c>
      <c r="K1643" s="204">
        <f t="shared" ca="1" si="734"/>
        <v>314.86750000000001</v>
      </c>
      <c r="L1643" s="205" t="b">
        <f>IF('Input&amp;Output'!$C$3=10,phase_chart!C1640,IF('Input&amp;Output'!$C$3=21,phase_chart!G1640,IF('Input&amp;Output'!$C$3=22,phase_chart!K1640,IF('Input&amp;Output'!$C$3=31,phase_chart!O1640,IF('Input&amp;Output'!$C$3=32,phase_chart!S1640,"")))))</f>
        <v>0</v>
      </c>
      <c r="M1643" s="206" t="b">
        <f>IF('Input&amp;Output'!$C$3=10,phase_chart!D1640,IF('Input&amp;Output'!$C$3=21,phase_chart!H1640,IF('Input&amp;Output'!$C$3=22,phase_chart!L1640,IF('Input&amp;Output'!$C$3=31,phase_chart!P1640,IF('Input&amp;Output'!$C$3=32,phase_chart!T1640,"")))))</f>
        <v>1</v>
      </c>
      <c r="N1643" s="205" t="b">
        <f>IF('Input&amp;Output'!$C$3=10,phase_chart!E1640,IF('Input&amp;Output'!$C$3=21,phase_chart!I1640,IF('Input&amp;Output'!$C$3=22,phase_chart!M1640,IF('Input&amp;Output'!$C$3=31,phase_chart!Q1640,IF('Input&amp;Output'!$C$3=32,phase_chart!U1640,"")))))</f>
        <v>0</v>
      </c>
      <c r="P1643" s="159">
        <f ca="1">IF(NOT($J1643=0),IF($J1643&lt;IF($P1642=0,0,VLOOKUP(P1642,tbL!$M$37:$Q$43,IF(L1643=TRUE,2,4))),IF($J1643&gt;=VLOOKUP(P1642,tbL!$M$37:$Q$43,IF(L1643=TRUE,3,5)),$P1642,IF(AND(L1642=TRUE,L1643=TRUE),$P1642,$P1642-1)),IF(AND(L1643=TRUE,J1643=VLOOKUP(P1642,tbL!$M$37:$Q$43,IF(L1643=TRUE,2,4))),P1642,IF($P1642+1&gt;$C$12,$C$12,$P1642+1))),0)</f>
        <v>1</v>
      </c>
      <c r="Q1643" s="159">
        <f t="shared" ca="1" si="736"/>
        <v>1</v>
      </c>
      <c r="R1643" s="207">
        <f t="shared" si="753"/>
        <v>0</v>
      </c>
      <c r="S1643" s="208"/>
      <c r="T1643" s="159">
        <f t="shared" si="754"/>
        <v>0</v>
      </c>
      <c r="U1643" s="209" t="str">
        <f ca="1">IF(AND(T1643=-1,N1643=TRUE),"*",IF(AND(U1642="*",N1643=TRUE),"*",IF(AND(AND(L1643=TRUE,U1642="*"),J1643&lt;VLOOKUP(V1642+1,tbL!$M$38:$O$43,3)),"*","")))</f>
        <v/>
      </c>
      <c r="V1643" s="204">
        <f t="shared" ca="1" si="737"/>
        <v>1</v>
      </c>
      <c r="Y1643" s="159" t="str">
        <f t="shared" ca="1" si="738"/>
        <v/>
      </c>
      <c r="Z1643" s="159" t="str">
        <f t="shared" si="739"/>
        <v/>
      </c>
      <c r="AA1643" s="159">
        <f t="shared" ca="1" si="759"/>
        <v>1</v>
      </c>
      <c r="AC1643" s="161" t="str">
        <f t="shared" ca="1" si="740"/>
        <v/>
      </c>
      <c r="AD1643" s="161">
        <f t="shared" ca="1" si="741"/>
        <v>1</v>
      </c>
      <c r="AE1643" s="161" t="str">
        <f t="shared" ca="1" si="761"/>
        <v/>
      </c>
      <c r="AF1643" s="161">
        <f t="shared" ca="1" si="742"/>
        <v>1</v>
      </c>
      <c r="AG1643" s="161" t="str">
        <f t="shared" ca="1" si="743"/>
        <v/>
      </c>
      <c r="AH1643" s="161">
        <f t="shared" ca="1" si="744"/>
        <v>1</v>
      </c>
      <c r="AI1643" s="161" t="str">
        <f t="shared" ca="1" si="745"/>
        <v/>
      </c>
      <c r="AJ1643" s="161">
        <f t="shared" ca="1" si="746"/>
        <v>1</v>
      </c>
      <c r="AL1643" s="161" t="str">
        <f t="shared" ca="1" si="747"/>
        <v/>
      </c>
      <c r="AM1643" s="161">
        <f t="shared" ca="1" si="758"/>
        <v>1</v>
      </c>
      <c r="AN1643" s="161" t="str">
        <f t="shared" ca="1" si="748"/>
        <v/>
      </c>
      <c r="AO1643" s="161">
        <f t="shared" ca="1" si="757"/>
        <v>1</v>
      </c>
      <c r="AP1643" s="161" t="str">
        <f t="shared" ca="1" si="749"/>
        <v/>
      </c>
      <c r="AQ1643" s="161">
        <f t="shared" ca="1" si="755"/>
        <v>1</v>
      </c>
      <c r="AR1643" s="161" t="str">
        <f t="shared" ca="1" si="750"/>
        <v/>
      </c>
      <c r="AS1643" s="161">
        <f t="shared" ca="1" si="751"/>
        <v>1</v>
      </c>
      <c r="AT1643" s="159" t="str">
        <f t="shared" ca="1" si="760"/>
        <v/>
      </c>
      <c r="AU1643" s="210">
        <f t="shared" ca="1" si="735"/>
        <v>14</v>
      </c>
      <c r="AV1643" s="209"/>
      <c r="AW1643" s="204">
        <f t="shared" si="752"/>
        <v>23595.305555555518</v>
      </c>
      <c r="AX1643" s="159"/>
      <c r="AZ1643" s="159"/>
      <c r="BM1643" s="207"/>
      <c r="BN1643" s="212"/>
      <c r="BP1643" s="209"/>
      <c r="BQ1643" s="211"/>
      <c r="BR1643" s="211"/>
      <c r="BS1643" s="211"/>
      <c r="BT1643" s="211"/>
      <c r="BU1643" s="211"/>
      <c r="BV1643" s="211"/>
      <c r="BW1643" s="211"/>
      <c r="BX1643" s="211"/>
      <c r="BY1643" s="211"/>
      <c r="BZ1643" s="211"/>
      <c r="CA1643" s="209"/>
      <c r="CB1643" s="224"/>
      <c r="CC1643" s="204"/>
      <c r="CD1643" s="204"/>
      <c r="CE1643" s="204"/>
      <c r="CF1643" s="211"/>
      <c r="CG1643" s="211"/>
      <c r="CI1643" s="209"/>
      <c r="CJ1643" s="209"/>
    </row>
    <row r="1644" spans="9:88">
      <c r="I1644" s="221">
        <f t="shared" si="756"/>
        <v>440</v>
      </c>
      <c r="J1644" s="159">
        <f>'v-t_chart'!C1641</f>
        <v>108</v>
      </c>
      <c r="K1644" s="204">
        <f t="shared" ca="1" si="734"/>
        <v>316.33199999999999</v>
      </c>
      <c r="L1644" s="205" t="b">
        <f>IF('Input&amp;Output'!$C$3=10,phase_chart!C1641,IF('Input&amp;Output'!$C$3=21,phase_chart!G1641,IF('Input&amp;Output'!$C$3=22,phase_chart!K1641,IF('Input&amp;Output'!$C$3=31,phase_chart!O1641,IF('Input&amp;Output'!$C$3=32,phase_chart!S1641,"")))))</f>
        <v>0</v>
      </c>
      <c r="M1644" s="206" t="b">
        <f>IF('Input&amp;Output'!$C$3=10,phase_chart!D1641,IF('Input&amp;Output'!$C$3=21,phase_chart!H1641,IF('Input&amp;Output'!$C$3=22,phase_chart!L1641,IF('Input&amp;Output'!$C$3=31,phase_chart!P1641,IF('Input&amp;Output'!$C$3=32,phase_chart!T1641,"")))))</f>
        <v>1</v>
      </c>
      <c r="N1644" s="205" t="b">
        <f>IF('Input&amp;Output'!$C$3=10,phase_chart!E1641,IF('Input&amp;Output'!$C$3=21,phase_chart!I1641,IF('Input&amp;Output'!$C$3=22,phase_chart!M1641,IF('Input&amp;Output'!$C$3=31,phase_chart!Q1641,IF('Input&amp;Output'!$C$3=32,phase_chart!U1641,"")))))</f>
        <v>0</v>
      </c>
      <c r="P1644" s="159">
        <f ca="1">IF(NOT($J1644=0),IF($J1644&lt;IF($P1643=0,0,VLOOKUP(P1643,tbL!$M$37:$Q$43,IF(L1644=TRUE,2,4))),IF($J1644&gt;=VLOOKUP(P1643,tbL!$M$37:$Q$43,IF(L1644=TRUE,3,5)),$P1643,IF(AND(L1643=TRUE,L1644=TRUE),$P1643,$P1643-1)),IF(AND(L1644=TRUE,J1644=VLOOKUP(P1643,tbL!$M$37:$Q$43,IF(L1644=TRUE,2,4))),P1643,IF($P1643+1&gt;$C$12,$C$12,$P1643+1))),0)</f>
        <v>1</v>
      </c>
      <c r="Q1644" s="159">
        <f t="shared" ca="1" si="736"/>
        <v>1</v>
      </c>
      <c r="R1644" s="207">
        <f t="shared" si="753"/>
        <v>0</v>
      </c>
      <c r="S1644" s="208"/>
      <c r="T1644" s="159">
        <f t="shared" si="754"/>
        <v>0</v>
      </c>
      <c r="U1644" s="209" t="str">
        <f ca="1">IF(AND(T1644=-1,N1644=TRUE),"*",IF(AND(U1643="*",N1644=TRUE),"*",IF(AND(AND(L1644=TRUE,U1643="*"),J1644&lt;VLOOKUP(V1643+1,tbL!$M$38:$O$43,3)),"*","")))</f>
        <v/>
      </c>
      <c r="V1644" s="204">
        <f t="shared" ca="1" si="737"/>
        <v>1</v>
      </c>
      <c r="Y1644" s="159" t="str">
        <f t="shared" ca="1" si="738"/>
        <v/>
      </c>
      <c r="Z1644" s="159" t="str">
        <f t="shared" si="739"/>
        <v/>
      </c>
      <c r="AA1644" s="159">
        <f t="shared" ca="1" si="759"/>
        <v>1</v>
      </c>
      <c r="AC1644" s="161" t="str">
        <f t="shared" ca="1" si="740"/>
        <v/>
      </c>
      <c r="AD1644" s="161">
        <f t="shared" ca="1" si="741"/>
        <v>1</v>
      </c>
      <c r="AE1644" s="161" t="str">
        <f t="shared" ca="1" si="761"/>
        <v/>
      </c>
      <c r="AF1644" s="161">
        <f t="shared" ca="1" si="742"/>
        <v>1</v>
      </c>
      <c r="AG1644" s="161" t="str">
        <f t="shared" ca="1" si="743"/>
        <v/>
      </c>
      <c r="AH1644" s="161">
        <f t="shared" ca="1" si="744"/>
        <v>1</v>
      </c>
      <c r="AI1644" s="161" t="str">
        <f t="shared" ca="1" si="745"/>
        <v/>
      </c>
      <c r="AJ1644" s="161">
        <f t="shared" ca="1" si="746"/>
        <v>1</v>
      </c>
      <c r="AL1644" s="161" t="str">
        <f t="shared" ca="1" si="747"/>
        <v/>
      </c>
      <c r="AM1644" s="161">
        <f t="shared" ca="1" si="758"/>
        <v>1</v>
      </c>
      <c r="AN1644" s="161" t="str">
        <f t="shared" ca="1" si="748"/>
        <v/>
      </c>
      <c r="AO1644" s="161">
        <f t="shared" ca="1" si="757"/>
        <v>1</v>
      </c>
      <c r="AP1644" s="161" t="str">
        <f t="shared" ca="1" si="749"/>
        <v/>
      </c>
      <c r="AQ1644" s="161">
        <f t="shared" ca="1" si="755"/>
        <v>1</v>
      </c>
      <c r="AR1644" s="161" t="str">
        <f t="shared" ca="1" si="750"/>
        <v/>
      </c>
      <c r="AS1644" s="161">
        <f t="shared" ca="1" si="751"/>
        <v>1</v>
      </c>
      <c r="AT1644" s="159" t="str">
        <f t="shared" ca="1" si="760"/>
        <v/>
      </c>
      <c r="AU1644" s="210">
        <f t="shared" ca="1" si="735"/>
        <v>14</v>
      </c>
      <c r="AV1644" s="209"/>
      <c r="AW1644" s="204">
        <f t="shared" si="752"/>
        <v>23625.305555555518</v>
      </c>
      <c r="AX1644" s="159"/>
      <c r="AZ1644" s="159"/>
      <c r="BM1644" s="207"/>
      <c r="BN1644" s="212"/>
      <c r="BP1644" s="209"/>
      <c r="BQ1644" s="211"/>
      <c r="BR1644" s="211"/>
      <c r="BS1644" s="211"/>
      <c r="BT1644" s="211"/>
      <c r="BU1644" s="211"/>
      <c r="BV1644" s="211"/>
      <c r="BW1644" s="211"/>
      <c r="BX1644" s="211"/>
      <c r="BY1644" s="211"/>
      <c r="BZ1644" s="211"/>
      <c r="CA1644" s="209"/>
      <c r="CB1644" s="224"/>
      <c r="CC1644" s="204"/>
      <c r="CD1644" s="204"/>
      <c r="CE1644" s="204"/>
      <c r="CF1644" s="211"/>
      <c r="CG1644" s="211"/>
      <c r="CI1644" s="209"/>
      <c r="CJ1644" s="209"/>
    </row>
    <row r="1645" spans="9:88">
      <c r="I1645" s="221">
        <f t="shared" si="756"/>
        <v>441</v>
      </c>
      <c r="J1645" s="159">
        <f>'v-t_chart'!C1642</f>
        <v>108.3</v>
      </c>
      <c r="K1645" s="204">
        <f t="shared" ca="1" si="734"/>
        <v>317.21069999999997</v>
      </c>
      <c r="L1645" s="205" t="b">
        <f>IF('Input&amp;Output'!$C$3=10,phase_chart!C1642,IF('Input&amp;Output'!$C$3=21,phase_chart!G1642,IF('Input&amp;Output'!$C$3=22,phase_chart!K1642,IF('Input&amp;Output'!$C$3=31,phase_chart!O1642,IF('Input&amp;Output'!$C$3=32,phase_chart!S1642,"")))))</f>
        <v>0</v>
      </c>
      <c r="M1645" s="206" t="b">
        <f>IF('Input&amp;Output'!$C$3=10,phase_chart!D1642,IF('Input&amp;Output'!$C$3=21,phase_chart!H1642,IF('Input&amp;Output'!$C$3=22,phase_chart!L1642,IF('Input&amp;Output'!$C$3=31,phase_chart!P1642,IF('Input&amp;Output'!$C$3=32,phase_chart!T1642,"")))))</f>
        <v>1</v>
      </c>
      <c r="N1645" s="205" t="b">
        <f>IF('Input&amp;Output'!$C$3=10,phase_chart!E1642,IF('Input&amp;Output'!$C$3=21,phase_chart!I1642,IF('Input&amp;Output'!$C$3=22,phase_chart!M1642,IF('Input&amp;Output'!$C$3=31,phase_chart!Q1642,IF('Input&amp;Output'!$C$3=32,phase_chart!U1642,"")))))</f>
        <v>0</v>
      </c>
      <c r="P1645" s="159">
        <f ca="1">IF(NOT($J1645=0),IF($J1645&lt;IF($P1644=0,0,VLOOKUP(P1644,tbL!$M$37:$Q$43,IF(L1645=TRUE,2,4))),IF($J1645&gt;=VLOOKUP(P1644,tbL!$M$37:$Q$43,IF(L1645=TRUE,3,5)),$P1644,IF(AND(L1644=TRUE,L1645=TRUE),$P1644,$P1644-1)),IF(AND(L1645=TRUE,J1645=VLOOKUP(P1644,tbL!$M$37:$Q$43,IF(L1645=TRUE,2,4))),P1644,IF($P1644+1&gt;$C$12,$C$12,$P1644+1))),0)</f>
        <v>1</v>
      </c>
      <c r="Q1645" s="159">
        <f t="shared" ca="1" si="736"/>
        <v>1</v>
      </c>
      <c r="R1645" s="207">
        <f t="shared" si="753"/>
        <v>0</v>
      </c>
      <c r="S1645" s="208"/>
      <c r="T1645" s="159">
        <f t="shared" si="754"/>
        <v>0</v>
      </c>
      <c r="U1645" s="209" t="str">
        <f ca="1">IF(AND(T1645=-1,N1645=TRUE),"*",IF(AND(U1644="*",N1645=TRUE),"*",IF(AND(AND(L1645=TRUE,U1644="*"),J1645&lt;VLOOKUP(V1644+1,tbL!$M$38:$O$43,3)),"*","")))</f>
        <v/>
      </c>
      <c r="V1645" s="204">
        <f t="shared" ca="1" si="737"/>
        <v>1</v>
      </c>
      <c r="Y1645" s="159" t="str">
        <f t="shared" ca="1" si="738"/>
        <v/>
      </c>
      <c r="Z1645" s="159" t="str">
        <f t="shared" si="739"/>
        <v/>
      </c>
      <c r="AA1645" s="159">
        <f t="shared" ca="1" si="759"/>
        <v>1</v>
      </c>
      <c r="AC1645" s="161" t="str">
        <f t="shared" ca="1" si="740"/>
        <v/>
      </c>
      <c r="AD1645" s="161">
        <f t="shared" ca="1" si="741"/>
        <v>1</v>
      </c>
      <c r="AE1645" s="161" t="str">
        <f t="shared" ca="1" si="761"/>
        <v/>
      </c>
      <c r="AF1645" s="161">
        <f t="shared" ca="1" si="742"/>
        <v>1</v>
      </c>
      <c r="AG1645" s="161" t="str">
        <f t="shared" ca="1" si="743"/>
        <v/>
      </c>
      <c r="AH1645" s="161">
        <f t="shared" ca="1" si="744"/>
        <v>1</v>
      </c>
      <c r="AI1645" s="161" t="str">
        <f t="shared" ca="1" si="745"/>
        <v/>
      </c>
      <c r="AJ1645" s="161">
        <f t="shared" ca="1" si="746"/>
        <v>1</v>
      </c>
      <c r="AL1645" s="161" t="str">
        <f t="shared" ca="1" si="747"/>
        <v/>
      </c>
      <c r="AM1645" s="161">
        <f t="shared" ca="1" si="758"/>
        <v>1</v>
      </c>
      <c r="AN1645" s="161" t="str">
        <f t="shared" ca="1" si="748"/>
        <v/>
      </c>
      <c r="AO1645" s="161">
        <f t="shared" ca="1" si="757"/>
        <v>1</v>
      </c>
      <c r="AP1645" s="161" t="str">
        <f t="shared" ca="1" si="749"/>
        <v/>
      </c>
      <c r="AQ1645" s="161">
        <f t="shared" ca="1" si="755"/>
        <v>1</v>
      </c>
      <c r="AR1645" s="161" t="str">
        <f t="shared" ca="1" si="750"/>
        <v/>
      </c>
      <c r="AS1645" s="161">
        <f t="shared" ca="1" si="751"/>
        <v>1</v>
      </c>
      <c r="AT1645" s="159" t="str">
        <f t="shared" ca="1" si="760"/>
        <v/>
      </c>
      <c r="AU1645" s="210">
        <f t="shared" ca="1" si="735"/>
        <v>14</v>
      </c>
      <c r="AV1645" s="209"/>
      <c r="AW1645" s="204">
        <f t="shared" si="752"/>
        <v>23655.38888888885</v>
      </c>
      <c r="AX1645" s="159"/>
      <c r="AZ1645" s="159"/>
      <c r="BM1645" s="207"/>
      <c r="BN1645" s="212"/>
      <c r="BP1645" s="209"/>
      <c r="BQ1645" s="211"/>
      <c r="BR1645" s="211"/>
      <c r="BS1645" s="211"/>
      <c r="BT1645" s="211"/>
      <c r="BU1645" s="211"/>
      <c r="BV1645" s="211"/>
      <c r="BW1645" s="211"/>
      <c r="BX1645" s="211"/>
      <c r="BY1645" s="211"/>
      <c r="BZ1645" s="211"/>
      <c r="CA1645" s="209"/>
      <c r="CB1645" s="224"/>
      <c r="CC1645" s="204"/>
      <c r="CD1645" s="204"/>
      <c r="CE1645" s="204"/>
      <c r="CF1645" s="211"/>
      <c r="CG1645" s="211"/>
      <c r="CI1645" s="209"/>
      <c r="CJ1645" s="209"/>
    </row>
    <row r="1646" spans="9:88">
      <c r="I1646" s="221">
        <f t="shared" si="756"/>
        <v>442</v>
      </c>
      <c r="J1646" s="159">
        <f>'v-t_chart'!C1643</f>
        <v>108.6</v>
      </c>
      <c r="K1646" s="204">
        <f t="shared" ca="1" si="734"/>
        <v>318.08939999999996</v>
      </c>
      <c r="L1646" s="205" t="b">
        <f>IF('Input&amp;Output'!$C$3=10,phase_chart!C1643,IF('Input&amp;Output'!$C$3=21,phase_chart!G1643,IF('Input&amp;Output'!$C$3=22,phase_chart!K1643,IF('Input&amp;Output'!$C$3=31,phase_chart!O1643,IF('Input&amp;Output'!$C$3=32,phase_chart!S1643,"")))))</f>
        <v>0</v>
      </c>
      <c r="M1646" s="206" t="b">
        <f>IF('Input&amp;Output'!$C$3=10,phase_chart!D1643,IF('Input&amp;Output'!$C$3=21,phase_chart!H1643,IF('Input&amp;Output'!$C$3=22,phase_chart!L1643,IF('Input&amp;Output'!$C$3=31,phase_chart!P1643,IF('Input&amp;Output'!$C$3=32,phase_chart!T1643,"")))))</f>
        <v>1</v>
      </c>
      <c r="N1646" s="205" t="b">
        <f>IF('Input&amp;Output'!$C$3=10,phase_chart!E1643,IF('Input&amp;Output'!$C$3=21,phase_chart!I1643,IF('Input&amp;Output'!$C$3=22,phase_chart!M1643,IF('Input&amp;Output'!$C$3=31,phase_chart!Q1643,IF('Input&amp;Output'!$C$3=32,phase_chart!U1643,"")))))</f>
        <v>0</v>
      </c>
      <c r="P1646" s="159">
        <f ca="1">IF(NOT($J1646=0),IF($J1646&lt;IF($P1645=0,0,VLOOKUP(P1645,tbL!$M$37:$Q$43,IF(L1646=TRUE,2,4))),IF($J1646&gt;=VLOOKUP(P1645,tbL!$M$37:$Q$43,IF(L1646=TRUE,3,5)),$P1645,IF(AND(L1645=TRUE,L1646=TRUE),$P1645,$P1645-1)),IF(AND(L1646=TRUE,J1646=VLOOKUP(P1645,tbL!$M$37:$Q$43,IF(L1646=TRUE,2,4))),P1645,IF($P1645+1&gt;$C$12,$C$12,$P1645+1))),0)</f>
        <v>1</v>
      </c>
      <c r="Q1646" s="159">
        <f t="shared" ca="1" si="736"/>
        <v>1</v>
      </c>
      <c r="R1646" s="207">
        <f t="shared" si="753"/>
        <v>0</v>
      </c>
      <c r="S1646" s="208"/>
      <c r="T1646" s="159">
        <f t="shared" si="754"/>
        <v>0</v>
      </c>
      <c r="U1646" s="209" t="str">
        <f ca="1">IF(AND(T1646=-1,N1646=TRUE),"*",IF(AND(U1645="*",N1646=TRUE),"*",IF(AND(AND(L1646=TRUE,U1645="*"),J1646&lt;VLOOKUP(V1645+1,tbL!$M$38:$O$43,3)),"*","")))</f>
        <v/>
      </c>
      <c r="V1646" s="204">
        <f t="shared" ca="1" si="737"/>
        <v>1</v>
      </c>
      <c r="Y1646" s="159" t="str">
        <f t="shared" ca="1" si="738"/>
        <v/>
      </c>
      <c r="Z1646" s="159" t="str">
        <f t="shared" si="739"/>
        <v/>
      </c>
      <c r="AA1646" s="159">
        <f t="shared" ca="1" si="759"/>
        <v>1</v>
      </c>
      <c r="AC1646" s="161" t="str">
        <f t="shared" ca="1" si="740"/>
        <v/>
      </c>
      <c r="AD1646" s="161">
        <f t="shared" ca="1" si="741"/>
        <v>1</v>
      </c>
      <c r="AE1646" s="161" t="str">
        <f t="shared" ca="1" si="761"/>
        <v/>
      </c>
      <c r="AF1646" s="161">
        <f t="shared" ca="1" si="742"/>
        <v>1</v>
      </c>
      <c r="AG1646" s="161" t="str">
        <f t="shared" ca="1" si="743"/>
        <v/>
      </c>
      <c r="AH1646" s="161">
        <f t="shared" ca="1" si="744"/>
        <v>1</v>
      </c>
      <c r="AI1646" s="161" t="str">
        <f t="shared" ca="1" si="745"/>
        <v/>
      </c>
      <c r="AJ1646" s="161">
        <f t="shared" ca="1" si="746"/>
        <v>1</v>
      </c>
      <c r="AL1646" s="161" t="str">
        <f t="shared" ca="1" si="747"/>
        <v/>
      </c>
      <c r="AM1646" s="161">
        <f t="shared" ca="1" si="758"/>
        <v>1</v>
      </c>
      <c r="AN1646" s="161" t="str">
        <f t="shared" ca="1" si="748"/>
        <v/>
      </c>
      <c r="AO1646" s="161">
        <f t="shared" ca="1" si="757"/>
        <v>1</v>
      </c>
      <c r="AP1646" s="161" t="str">
        <f t="shared" ca="1" si="749"/>
        <v/>
      </c>
      <c r="AQ1646" s="161">
        <f t="shared" ca="1" si="755"/>
        <v>1</v>
      </c>
      <c r="AR1646" s="161" t="str">
        <f t="shared" ca="1" si="750"/>
        <v/>
      </c>
      <c r="AS1646" s="161">
        <f t="shared" ca="1" si="751"/>
        <v>1</v>
      </c>
      <c r="AT1646" s="159" t="str">
        <f t="shared" ca="1" si="760"/>
        <v/>
      </c>
      <c r="AU1646" s="210">
        <f t="shared" ca="1" si="735"/>
        <v>14</v>
      </c>
      <c r="AV1646" s="209"/>
      <c r="AW1646" s="204">
        <f t="shared" si="752"/>
        <v>23685.555555555518</v>
      </c>
      <c r="AX1646" s="159"/>
      <c r="AZ1646" s="159"/>
      <c r="BM1646" s="207"/>
      <c r="BN1646" s="212"/>
      <c r="BP1646" s="209"/>
      <c r="BQ1646" s="211"/>
      <c r="BR1646" s="211"/>
      <c r="BS1646" s="211"/>
      <c r="BT1646" s="211"/>
      <c r="BU1646" s="211"/>
      <c r="BV1646" s="211"/>
      <c r="BW1646" s="211"/>
      <c r="BX1646" s="211"/>
      <c r="BY1646" s="211"/>
      <c r="BZ1646" s="211"/>
      <c r="CA1646" s="209"/>
      <c r="CB1646" s="224"/>
      <c r="CC1646" s="204"/>
      <c r="CD1646" s="204"/>
      <c r="CE1646" s="204"/>
      <c r="CF1646" s="211"/>
      <c r="CG1646" s="211"/>
      <c r="CI1646" s="209"/>
      <c r="CJ1646" s="209"/>
    </row>
    <row r="1647" spans="9:88">
      <c r="I1647" s="221">
        <f t="shared" si="756"/>
        <v>443</v>
      </c>
      <c r="J1647" s="159">
        <f>'v-t_chart'!C1644</f>
        <v>108.9</v>
      </c>
      <c r="K1647" s="204">
        <f t="shared" ca="1" si="734"/>
        <v>318.96809999999999</v>
      </c>
      <c r="L1647" s="205" t="b">
        <f>IF('Input&amp;Output'!$C$3=10,phase_chart!C1644,IF('Input&amp;Output'!$C$3=21,phase_chart!G1644,IF('Input&amp;Output'!$C$3=22,phase_chart!K1644,IF('Input&amp;Output'!$C$3=31,phase_chart!O1644,IF('Input&amp;Output'!$C$3=32,phase_chart!S1644,"")))))</f>
        <v>0</v>
      </c>
      <c r="M1647" s="206" t="b">
        <f>IF('Input&amp;Output'!$C$3=10,phase_chart!D1644,IF('Input&amp;Output'!$C$3=21,phase_chart!H1644,IF('Input&amp;Output'!$C$3=22,phase_chart!L1644,IF('Input&amp;Output'!$C$3=31,phase_chart!P1644,IF('Input&amp;Output'!$C$3=32,phase_chart!T1644,"")))))</f>
        <v>1</v>
      </c>
      <c r="N1647" s="205" t="b">
        <f>IF('Input&amp;Output'!$C$3=10,phase_chart!E1644,IF('Input&amp;Output'!$C$3=21,phase_chart!I1644,IF('Input&amp;Output'!$C$3=22,phase_chart!M1644,IF('Input&amp;Output'!$C$3=31,phase_chart!Q1644,IF('Input&amp;Output'!$C$3=32,phase_chart!U1644,"")))))</f>
        <v>0</v>
      </c>
      <c r="P1647" s="159">
        <f ca="1">IF(NOT($J1647=0),IF($J1647&lt;IF($P1646=0,0,VLOOKUP(P1646,tbL!$M$37:$Q$43,IF(L1647=TRUE,2,4))),IF($J1647&gt;=VLOOKUP(P1646,tbL!$M$37:$Q$43,IF(L1647=TRUE,3,5)),$P1646,IF(AND(L1646=TRUE,L1647=TRUE),$P1646,$P1646-1)),IF(AND(L1647=TRUE,J1647=VLOOKUP(P1646,tbL!$M$37:$Q$43,IF(L1647=TRUE,2,4))),P1646,IF($P1646+1&gt;$C$12,$C$12,$P1646+1))),0)</f>
        <v>1</v>
      </c>
      <c r="Q1647" s="159">
        <f t="shared" ca="1" si="736"/>
        <v>1</v>
      </c>
      <c r="R1647" s="207">
        <f t="shared" si="753"/>
        <v>0</v>
      </c>
      <c r="S1647" s="208"/>
      <c r="T1647" s="159">
        <f t="shared" si="754"/>
        <v>0</v>
      </c>
      <c r="U1647" s="209" t="str">
        <f ca="1">IF(AND(T1647=-1,N1647=TRUE),"*",IF(AND(U1646="*",N1647=TRUE),"*",IF(AND(AND(L1647=TRUE,U1646="*"),J1647&lt;VLOOKUP(V1646+1,tbL!$M$38:$O$43,3)),"*","")))</f>
        <v/>
      </c>
      <c r="V1647" s="204">
        <f t="shared" ca="1" si="737"/>
        <v>1</v>
      </c>
      <c r="Y1647" s="159" t="str">
        <f t="shared" ca="1" si="738"/>
        <v/>
      </c>
      <c r="Z1647" s="159" t="str">
        <f t="shared" si="739"/>
        <v/>
      </c>
      <c r="AA1647" s="159">
        <f t="shared" ca="1" si="759"/>
        <v>1</v>
      </c>
      <c r="AC1647" s="161" t="str">
        <f t="shared" ca="1" si="740"/>
        <v/>
      </c>
      <c r="AD1647" s="161">
        <f t="shared" ca="1" si="741"/>
        <v>1</v>
      </c>
      <c r="AE1647" s="161" t="str">
        <f t="shared" ca="1" si="761"/>
        <v/>
      </c>
      <c r="AF1647" s="161">
        <f t="shared" ca="1" si="742"/>
        <v>1</v>
      </c>
      <c r="AG1647" s="161" t="str">
        <f t="shared" ca="1" si="743"/>
        <v/>
      </c>
      <c r="AH1647" s="161">
        <f t="shared" ca="1" si="744"/>
        <v>1</v>
      </c>
      <c r="AI1647" s="161" t="str">
        <f t="shared" ca="1" si="745"/>
        <v/>
      </c>
      <c r="AJ1647" s="161">
        <f t="shared" ca="1" si="746"/>
        <v>1</v>
      </c>
      <c r="AL1647" s="161" t="str">
        <f t="shared" ca="1" si="747"/>
        <v/>
      </c>
      <c r="AM1647" s="161">
        <f t="shared" ca="1" si="758"/>
        <v>1</v>
      </c>
      <c r="AN1647" s="161" t="str">
        <f t="shared" ca="1" si="748"/>
        <v/>
      </c>
      <c r="AO1647" s="161">
        <f t="shared" ca="1" si="757"/>
        <v>1</v>
      </c>
      <c r="AP1647" s="161" t="str">
        <f t="shared" ca="1" si="749"/>
        <v/>
      </c>
      <c r="AQ1647" s="161">
        <f t="shared" ca="1" si="755"/>
        <v>1</v>
      </c>
      <c r="AR1647" s="161" t="str">
        <f t="shared" ca="1" si="750"/>
        <v/>
      </c>
      <c r="AS1647" s="161">
        <f t="shared" ca="1" si="751"/>
        <v>1</v>
      </c>
      <c r="AT1647" s="159" t="str">
        <f t="shared" ca="1" si="760"/>
        <v/>
      </c>
      <c r="AU1647" s="210">
        <f t="shared" ca="1" si="735"/>
        <v>14</v>
      </c>
      <c r="AV1647" s="209"/>
      <c r="AW1647" s="204">
        <f t="shared" si="752"/>
        <v>23715.805555555518</v>
      </c>
      <c r="AX1647" s="159"/>
      <c r="AZ1647" s="159"/>
      <c r="BM1647" s="207"/>
      <c r="BN1647" s="212"/>
      <c r="BP1647" s="209"/>
      <c r="BQ1647" s="211"/>
      <c r="BR1647" s="211"/>
      <c r="BS1647" s="211"/>
      <c r="BT1647" s="211"/>
      <c r="BU1647" s="211"/>
      <c r="BV1647" s="211"/>
      <c r="BW1647" s="211"/>
      <c r="BX1647" s="211"/>
      <c r="BY1647" s="211"/>
      <c r="BZ1647" s="211"/>
      <c r="CA1647" s="209"/>
      <c r="CB1647" s="224"/>
      <c r="CC1647" s="204"/>
      <c r="CD1647" s="204"/>
      <c r="CE1647" s="204"/>
      <c r="CF1647" s="211"/>
      <c r="CG1647" s="211"/>
      <c r="CI1647" s="209"/>
      <c r="CJ1647" s="209"/>
    </row>
    <row r="1648" spans="9:88">
      <c r="I1648" s="221">
        <f t="shared" si="756"/>
        <v>444</v>
      </c>
      <c r="J1648" s="159">
        <f>'v-t_chart'!C1645</f>
        <v>109.1</v>
      </c>
      <c r="K1648" s="204">
        <f t="shared" ca="1" si="734"/>
        <v>319.55389999999994</v>
      </c>
      <c r="L1648" s="205" t="b">
        <f>IF('Input&amp;Output'!$C$3=10,phase_chart!C1645,IF('Input&amp;Output'!$C$3=21,phase_chart!G1645,IF('Input&amp;Output'!$C$3=22,phase_chart!K1645,IF('Input&amp;Output'!$C$3=31,phase_chart!O1645,IF('Input&amp;Output'!$C$3=32,phase_chart!S1645,"")))))</f>
        <v>0</v>
      </c>
      <c r="M1648" s="206" t="b">
        <f>IF('Input&amp;Output'!$C$3=10,phase_chart!D1645,IF('Input&amp;Output'!$C$3=21,phase_chart!H1645,IF('Input&amp;Output'!$C$3=22,phase_chart!L1645,IF('Input&amp;Output'!$C$3=31,phase_chart!P1645,IF('Input&amp;Output'!$C$3=32,phase_chart!T1645,"")))))</f>
        <v>1</v>
      </c>
      <c r="N1648" s="205" t="b">
        <f>IF('Input&amp;Output'!$C$3=10,phase_chart!E1645,IF('Input&amp;Output'!$C$3=21,phase_chart!I1645,IF('Input&amp;Output'!$C$3=22,phase_chart!M1645,IF('Input&amp;Output'!$C$3=31,phase_chart!Q1645,IF('Input&amp;Output'!$C$3=32,phase_chart!U1645,"")))))</f>
        <v>0</v>
      </c>
      <c r="P1648" s="159">
        <f ca="1">IF(NOT($J1648=0),IF($J1648&lt;IF($P1647=0,0,VLOOKUP(P1647,tbL!$M$37:$Q$43,IF(L1648=TRUE,2,4))),IF($J1648&gt;=VLOOKUP(P1647,tbL!$M$37:$Q$43,IF(L1648=TRUE,3,5)),$P1647,IF(AND(L1647=TRUE,L1648=TRUE),$P1647,$P1647-1)),IF(AND(L1648=TRUE,J1648=VLOOKUP(P1647,tbL!$M$37:$Q$43,IF(L1648=TRUE,2,4))),P1647,IF($P1647+1&gt;$C$12,$C$12,$P1647+1))),0)</f>
        <v>1</v>
      </c>
      <c r="Q1648" s="159">
        <f t="shared" ca="1" si="736"/>
        <v>1</v>
      </c>
      <c r="R1648" s="207">
        <f t="shared" si="753"/>
        <v>0</v>
      </c>
      <c r="S1648" s="208"/>
      <c r="T1648" s="159">
        <f t="shared" si="754"/>
        <v>0</v>
      </c>
      <c r="U1648" s="209" t="str">
        <f ca="1">IF(AND(T1648=-1,N1648=TRUE),"*",IF(AND(U1647="*",N1648=TRUE),"*",IF(AND(AND(L1648=TRUE,U1647="*"),J1648&lt;VLOOKUP(V1647+1,tbL!$M$38:$O$43,3)),"*","")))</f>
        <v/>
      </c>
      <c r="V1648" s="204">
        <f t="shared" ca="1" si="737"/>
        <v>1</v>
      </c>
      <c r="Y1648" s="159" t="str">
        <f t="shared" ca="1" si="738"/>
        <v/>
      </c>
      <c r="Z1648" s="159" t="str">
        <f t="shared" si="739"/>
        <v/>
      </c>
      <c r="AA1648" s="159">
        <f t="shared" ca="1" si="759"/>
        <v>1</v>
      </c>
      <c r="AC1648" s="161" t="str">
        <f t="shared" ca="1" si="740"/>
        <v/>
      </c>
      <c r="AD1648" s="161">
        <f t="shared" ca="1" si="741"/>
        <v>1</v>
      </c>
      <c r="AE1648" s="161" t="str">
        <f t="shared" ca="1" si="761"/>
        <v/>
      </c>
      <c r="AF1648" s="161">
        <f t="shared" ca="1" si="742"/>
        <v>1</v>
      </c>
      <c r="AG1648" s="161" t="str">
        <f t="shared" ca="1" si="743"/>
        <v/>
      </c>
      <c r="AH1648" s="161">
        <f t="shared" ca="1" si="744"/>
        <v>1</v>
      </c>
      <c r="AI1648" s="161" t="str">
        <f t="shared" ca="1" si="745"/>
        <v/>
      </c>
      <c r="AJ1648" s="161">
        <f t="shared" ca="1" si="746"/>
        <v>1</v>
      </c>
      <c r="AL1648" s="161" t="str">
        <f t="shared" ca="1" si="747"/>
        <v/>
      </c>
      <c r="AM1648" s="161">
        <f t="shared" ca="1" si="758"/>
        <v>1</v>
      </c>
      <c r="AN1648" s="161" t="str">
        <f t="shared" ca="1" si="748"/>
        <v/>
      </c>
      <c r="AO1648" s="161">
        <f t="shared" ca="1" si="757"/>
        <v>1</v>
      </c>
      <c r="AP1648" s="161" t="str">
        <f t="shared" ca="1" si="749"/>
        <v/>
      </c>
      <c r="AQ1648" s="161">
        <f t="shared" ca="1" si="755"/>
        <v>1</v>
      </c>
      <c r="AR1648" s="161" t="str">
        <f t="shared" ca="1" si="750"/>
        <v/>
      </c>
      <c r="AS1648" s="161">
        <f t="shared" ca="1" si="751"/>
        <v>1</v>
      </c>
      <c r="AT1648" s="159" t="str">
        <f t="shared" ca="1" si="760"/>
        <v/>
      </c>
      <c r="AU1648" s="210">
        <f t="shared" ca="1" si="735"/>
        <v>14</v>
      </c>
      <c r="AV1648" s="209"/>
      <c r="AW1648" s="204">
        <f t="shared" si="752"/>
        <v>23746.111111111073</v>
      </c>
      <c r="AX1648" s="159"/>
      <c r="AZ1648" s="159"/>
      <c r="BM1648" s="207"/>
      <c r="BN1648" s="212"/>
      <c r="BP1648" s="209"/>
      <c r="BQ1648" s="211"/>
      <c r="BR1648" s="211"/>
      <c r="BS1648" s="211"/>
      <c r="BT1648" s="211"/>
      <c r="BU1648" s="211"/>
      <c r="BV1648" s="211"/>
      <c r="BW1648" s="211"/>
      <c r="BX1648" s="211"/>
      <c r="BY1648" s="211"/>
      <c r="BZ1648" s="211"/>
      <c r="CA1648" s="209"/>
      <c r="CB1648" s="224"/>
      <c r="CC1648" s="204"/>
      <c r="CD1648" s="204"/>
      <c r="CE1648" s="204"/>
      <c r="CF1648" s="211"/>
      <c r="CG1648" s="211"/>
      <c r="CI1648" s="209"/>
      <c r="CJ1648" s="209"/>
    </row>
    <row r="1649" spans="9:88">
      <c r="I1649" s="221">
        <f t="shared" si="756"/>
        <v>445</v>
      </c>
      <c r="J1649" s="159">
        <f>'v-t_chart'!C1646</f>
        <v>109.2</v>
      </c>
      <c r="K1649" s="204">
        <f t="shared" ca="1" si="734"/>
        <v>319.84679999999997</v>
      </c>
      <c r="L1649" s="205" t="b">
        <f>IF('Input&amp;Output'!$C$3=10,phase_chart!C1646,IF('Input&amp;Output'!$C$3=21,phase_chart!G1646,IF('Input&amp;Output'!$C$3=22,phase_chart!K1646,IF('Input&amp;Output'!$C$3=31,phase_chart!O1646,IF('Input&amp;Output'!$C$3=32,phase_chart!S1646,"")))))</f>
        <v>0</v>
      </c>
      <c r="M1649" s="206" t="b">
        <f>IF('Input&amp;Output'!$C$3=10,phase_chart!D1646,IF('Input&amp;Output'!$C$3=21,phase_chart!H1646,IF('Input&amp;Output'!$C$3=22,phase_chart!L1646,IF('Input&amp;Output'!$C$3=31,phase_chart!P1646,IF('Input&amp;Output'!$C$3=32,phase_chart!T1646,"")))))</f>
        <v>1</v>
      </c>
      <c r="N1649" s="205" t="b">
        <f>IF('Input&amp;Output'!$C$3=10,phase_chart!E1646,IF('Input&amp;Output'!$C$3=21,phase_chart!I1646,IF('Input&amp;Output'!$C$3=22,phase_chart!M1646,IF('Input&amp;Output'!$C$3=31,phase_chart!Q1646,IF('Input&amp;Output'!$C$3=32,phase_chart!U1646,"")))))</f>
        <v>0</v>
      </c>
      <c r="P1649" s="159">
        <f ca="1">IF(NOT($J1649=0),IF($J1649&lt;IF($P1648=0,0,VLOOKUP(P1648,tbL!$M$37:$Q$43,IF(L1649=TRUE,2,4))),IF($J1649&gt;=VLOOKUP(P1648,tbL!$M$37:$Q$43,IF(L1649=TRUE,3,5)),$P1648,IF(AND(L1648=TRUE,L1649=TRUE),$P1648,$P1648-1)),IF(AND(L1649=TRUE,J1649=VLOOKUP(P1648,tbL!$M$37:$Q$43,IF(L1649=TRUE,2,4))),P1648,IF($P1648+1&gt;$C$12,$C$12,$P1648+1))),0)</f>
        <v>1</v>
      </c>
      <c r="Q1649" s="159">
        <f t="shared" ca="1" si="736"/>
        <v>1</v>
      </c>
      <c r="R1649" s="207">
        <f t="shared" si="753"/>
        <v>0</v>
      </c>
      <c r="S1649" s="208"/>
      <c r="T1649" s="159">
        <f t="shared" si="754"/>
        <v>0</v>
      </c>
      <c r="U1649" s="209" t="str">
        <f ca="1">IF(AND(T1649=-1,N1649=TRUE),"*",IF(AND(U1648="*",N1649=TRUE),"*",IF(AND(AND(L1649=TRUE,U1648="*"),J1649&lt;VLOOKUP(V1648+1,tbL!$M$38:$O$43,3)),"*","")))</f>
        <v/>
      </c>
      <c r="V1649" s="204">
        <f t="shared" ca="1" si="737"/>
        <v>1</v>
      </c>
      <c r="Y1649" s="159" t="str">
        <f t="shared" ca="1" si="738"/>
        <v/>
      </c>
      <c r="Z1649" s="159" t="str">
        <f t="shared" si="739"/>
        <v/>
      </c>
      <c r="AA1649" s="159">
        <f t="shared" ca="1" si="759"/>
        <v>1</v>
      </c>
      <c r="AC1649" s="161" t="str">
        <f t="shared" ca="1" si="740"/>
        <v/>
      </c>
      <c r="AD1649" s="161">
        <f t="shared" ca="1" si="741"/>
        <v>1</v>
      </c>
      <c r="AE1649" s="161" t="str">
        <f t="shared" ca="1" si="761"/>
        <v/>
      </c>
      <c r="AF1649" s="161">
        <f t="shared" ca="1" si="742"/>
        <v>1</v>
      </c>
      <c r="AG1649" s="161" t="str">
        <f t="shared" ca="1" si="743"/>
        <v/>
      </c>
      <c r="AH1649" s="161">
        <f t="shared" ca="1" si="744"/>
        <v>1</v>
      </c>
      <c r="AI1649" s="161" t="str">
        <f t="shared" ca="1" si="745"/>
        <v/>
      </c>
      <c r="AJ1649" s="161">
        <f t="shared" ca="1" si="746"/>
        <v>1</v>
      </c>
      <c r="AL1649" s="161" t="str">
        <f t="shared" ca="1" si="747"/>
        <v/>
      </c>
      <c r="AM1649" s="161">
        <f t="shared" ca="1" si="758"/>
        <v>1</v>
      </c>
      <c r="AN1649" s="161" t="str">
        <f t="shared" ca="1" si="748"/>
        <v/>
      </c>
      <c r="AO1649" s="161">
        <f t="shared" ca="1" si="757"/>
        <v>1</v>
      </c>
      <c r="AP1649" s="161" t="str">
        <f t="shared" ca="1" si="749"/>
        <v/>
      </c>
      <c r="AQ1649" s="161">
        <f t="shared" ca="1" si="755"/>
        <v>1</v>
      </c>
      <c r="AR1649" s="161" t="str">
        <f t="shared" ca="1" si="750"/>
        <v/>
      </c>
      <c r="AS1649" s="161">
        <f t="shared" ca="1" si="751"/>
        <v>1</v>
      </c>
      <c r="AT1649" s="159" t="str">
        <f t="shared" ca="1" si="760"/>
        <v/>
      </c>
      <c r="AU1649" s="210">
        <f t="shared" ca="1" si="735"/>
        <v>14</v>
      </c>
      <c r="AV1649" s="209"/>
      <c r="AW1649" s="204">
        <f t="shared" si="752"/>
        <v>23776.444444444405</v>
      </c>
      <c r="AX1649" s="159"/>
      <c r="AZ1649" s="159"/>
      <c r="BM1649" s="207"/>
      <c r="BN1649" s="212"/>
      <c r="BP1649" s="209"/>
      <c r="BQ1649" s="211"/>
      <c r="BR1649" s="211"/>
      <c r="BS1649" s="211"/>
      <c r="BT1649" s="211"/>
      <c r="BU1649" s="211"/>
      <c r="BV1649" s="211"/>
      <c r="BW1649" s="211"/>
      <c r="BX1649" s="211"/>
      <c r="BY1649" s="211"/>
      <c r="BZ1649" s="211"/>
      <c r="CA1649" s="209"/>
      <c r="CB1649" s="224"/>
      <c r="CC1649" s="204"/>
      <c r="CD1649" s="204"/>
      <c r="CE1649" s="204"/>
      <c r="CF1649" s="211"/>
      <c r="CG1649" s="211"/>
      <c r="CI1649" s="209"/>
      <c r="CJ1649" s="209"/>
    </row>
    <row r="1650" spans="9:88">
      <c r="I1650" s="221">
        <f t="shared" si="756"/>
        <v>446</v>
      </c>
      <c r="J1650" s="159">
        <f>'v-t_chart'!C1647</f>
        <v>109.4</v>
      </c>
      <c r="K1650" s="204">
        <f t="shared" ca="1" si="734"/>
        <v>320.43259999999998</v>
      </c>
      <c r="L1650" s="205" t="b">
        <f>IF('Input&amp;Output'!$C$3=10,phase_chart!C1647,IF('Input&amp;Output'!$C$3=21,phase_chart!G1647,IF('Input&amp;Output'!$C$3=22,phase_chart!K1647,IF('Input&amp;Output'!$C$3=31,phase_chart!O1647,IF('Input&amp;Output'!$C$3=32,phase_chart!S1647,"")))))</f>
        <v>0</v>
      </c>
      <c r="M1650" s="206" t="b">
        <f>IF('Input&amp;Output'!$C$3=10,phase_chart!D1647,IF('Input&amp;Output'!$C$3=21,phase_chart!H1647,IF('Input&amp;Output'!$C$3=22,phase_chart!L1647,IF('Input&amp;Output'!$C$3=31,phase_chart!P1647,IF('Input&amp;Output'!$C$3=32,phase_chart!T1647,"")))))</f>
        <v>1</v>
      </c>
      <c r="N1650" s="205" t="b">
        <f>IF('Input&amp;Output'!$C$3=10,phase_chart!E1647,IF('Input&amp;Output'!$C$3=21,phase_chart!I1647,IF('Input&amp;Output'!$C$3=22,phase_chart!M1647,IF('Input&amp;Output'!$C$3=31,phase_chart!Q1647,IF('Input&amp;Output'!$C$3=32,phase_chart!U1647,"")))))</f>
        <v>0</v>
      </c>
      <c r="P1650" s="159">
        <f ca="1">IF(NOT($J1650=0),IF($J1650&lt;IF($P1649=0,0,VLOOKUP(P1649,tbL!$M$37:$Q$43,IF(L1650=TRUE,2,4))),IF($J1650&gt;=VLOOKUP(P1649,tbL!$M$37:$Q$43,IF(L1650=TRUE,3,5)),$P1649,IF(AND(L1649=TRUE,L1650=TRUE),$P1649,$P1649-1)),IF(AND(L1650=TRUE,J1650=VLOOKUP(P1649,tbL!$M$37:$Q$43,IF(L1650=TRUE,2,4))),P1649,IF($P1649+1&gt;$C$12,$C$12,$P1649+1))),0)</f>
        <v>1</v>
      </c>
      <c r="Q1650" s="159">
        <f t="shared" ca="1" si="736"/>
        <v>1</v>
      </c>
      <c r="R1650" s="207">
        <f t="shared" si="753"/>
        <v>0</v>
      </c>
      <c r="S1650" s="208"/>
      <c r="T1650" s="159">
        <f t="shared" si="754"/>
        <v>0</v>
      </c>
      <c r="U1650" s="209" t="str">
        <f ca="1">IF(AND(T1650=-1,N1650=TRUE),"*",IF(AND(U1649="*",N1650=TRUE),"*",IF(AND(AND(L1650=TRUE,U1649="*"),J1650&lt;VLOOKUP(V1649+1,tbL!$M$38:$O$43,3)),"*","")))</f>
        <v/>
      </c>
      <c r="V1650" s="204">
        <f t="shared" ca="1" si="737"/>
        <v>1</v>
      </c>
      <c r="Y1650" s="159" t="str">
        <f t="shared" ca="1" si="738"/>
        <v/>
      </c>
      <c r="Z1650" s="159" t="str">
        <f t="shared" si="739"/>
        <v/>
      </c>
      <c r="AA1650" s="159">
        <f t="shared" ca="1" si="759"/>
        <v>1</v>
      </c>
      <c r="AC1650" s="161" t="str">
        <f t="shared" ca="1" si="740"/>
        <v/>
      </c>
      <c r="AD1650" s="161">
        <f t="shared" ca="1" si="741"/>
        <v>1</v>
      </c>
      <c r="AE1650" s="161" t="str">
        <f t="shared" ca="1" si="761"/>
        <v/>
      </c>
      <c r="AF1650" s="161">
        <f t="shared" ca="1" si="742"/>
        <v>1</v>
      </c>
      <c r="AG1650" s="161" t="str">
        <f t="shared" ca="1" si="743"/>
        <v/>
      </c>
      <c r="AH1650" s="161">
        <f t="shared" ca="1" si="744"/>
        <v>1</v>
      </c>
      <c r="AI1650" s="161" t="str">
        <f t="shared" ca="1" si="745"/>
        <v/>
      </c>
      <c r="AJ1650" s="161">
        <f t="shared" ca="1" si="746"/>
        <v>1</v>
      </c>
      <c r="AL1650" s="161" t="str">
        <f t="shared" ca="1" si="747"/>
        <v/>
      </c>
      <c r="AM1650" s="161">
        <f t="shared" ca="1" si="758"/>
        <v>1</v>
      </c>
      <c r="AN1650" s="161" t="str">
        <f t="shared" ca="1" si="748"/>
        <v/>
      </c>
      <c r="AO1650" s="161">
        <f t="shared" ca="1" si="757"/>
        <v>1</v>
      </c>
      <c r="AP1650" s="161" t="str">
        <f t="shared" ca="1" si="749"/>
        <v/>
      </c>
      <c r="AQ1650" s="161">
        <f t="shared" ca="1" si="755"/>
        <v>1</v>
      </c>
      <c r="AR1650" s="161" t="str">
        <f t="shared" ca="1" si="750"/>
        <v/>
      </c>
      <c r="AS1650" s="161">
        <f t="shared" ca="1" si="751"/>
        <v>1</v>
      </c>
      <c r="AT1650" s="159" t="str">
        <f t="shared" ca="1" si="760"/>
        <v/>
      </c>
      <c r="AU1650" s="210">
        <f t="shared" ca="1" si="735"/>
        <v>14</v>
      </c>
      <c r="AV1650" s="209"/>
      <c r="AW1650" s="204">
        <f t="shared" si="752"/>
        <v>23806.833333333296</v>
      </c>
      <c r="AX1650" s="159"/>
      <c r="AZ1650" s="159"/>
      <c r="BM1650" s="207"/>
      <c r="BN1650" s="212"/>
      <c r="BP1650" s="209"/>
      <c r="BQ1650" s="211"/>
      <c r="BR1650" s="211"/>
      <c r="BS1650" s="211"/>
      <c r="BT1650" s="211"/>
      <c r="BU1650" s="211"/>
      <c r="BV1650" s="211"/>
      <c r="BW1650" s="211"/>
      <c r="BX1650" s="211"/>
      <c r="BY1650" s="211"/>
      <c r="BZ1650" s="211"/>
      <c r="CA1650" s="209"/>
      <c r="CB1650" s="224"/>
      <c r="CC1650" s="204"/>
      <c r="CD1650" s="204"/>
      <c r="CE1650" s="204"/>
      <c r="CF1650" s="211"/>
      <c r="CG1650" s="211"/>
      <c r="CI1650" s="209"/>
      <c r="CJ1650" s="209"/>
    </row>
    <row r="1651" spans="9:88">
      <c r="I1651" s="221">
        <f t="shared" si="756"/>
        <v>447</v>
      </c>
      <c r="J1651" s="159">
        <f>'v-t_chart'!C1648</f>
        <v>109.5</v>
      </c>
      <c r="K1651" s="204">
        <f t="shared" ca="1" si="734"/>
        <v>320.72549999999995</v>
      </c>
      <c r="L1651" s="205" t="b">
        <f>IF('Input&amp;Output'!$C$3=10,phase_chart!C1648,IF('Input&amp;Output'!$C$3=21,phase_chart!G1648,IF('Input&amp;Output'!$C$3=22,phase_chart!K1648,IF('Input&amp;Output'!$C$3=31,phase_chart!O1648,IF('Input&amp;Output'!$C$3=32,phase_chart!S1648,"")))))</f>
        <v>0</v>
      </c>
      <c r="M1651" s="206" t="b">
        <f>IF('Input&amp;Output'!$C$3=10,phase_chart!D1648,IF('Input&amp;Output'!$C$3=21,phase_chart!H1648,IF('Input&amp;Output'!$C$3=22,phase_chart!L1648,IF('Input&amp;Output'!$C$3=31,phase_chart!P1648,IF('Input&amp;Output'!$C$3=32,phase_chart!T1648,"")))))</f>
        <v>1</v>
      </c>
      <c r="N1651" s="205" t="b">
        <f>IF('Input&amp;Output'!$C$3=10,phase_chart!E1648,IF('Input&amp;Output'!$C$3=21,phase_chart!I1648,IF('Input&amp;Output'!$C$3=22,phase_chart!M1648,IF('Input&amp;Output'!$C$3=31,phase_chart!Q1648,IF('Input&amp;Output'!$C$3=32,phase_chart!U1648,"")))))</f>
        <v>0</v>
      </c>
      <c r="P1651" s="159">
        <f ca="1">IF(NOT($J1651=0),IF($J1651&lt;IF($P1650=0,0,VLOOKUP(P1650,tbL!$M$37:$Q$43,IF(L1651=TRUE,2,4))),IF($J1651&gt;=VLOOKUP(P1650,tbL!$M$37:$Q$43,IF(L1651=TRUE,3,5)),$P1650,IF(AND(L1650=TRUE,L1651=TRUE),$P1650,$P1650-1)),IF(AND(L1651=TRUE,J1651=VLOOKUP(P1650,tbL!$M$37:$Q$43,IF(L1651=TRUE,2,4))),P1650,IF($P1650+1&gt;$C$12,$C$12,$P1650+1))),0)</f>
        <v>1</v>
      </c>
      <c r="Q1651" s="159">
        <f t="shared" ca="1" si="736"/>
        <v>1</v>
      </c>
      <c r="R1651" s="207">
        <f t="shared" si="753"/>
        <v>0</v>
      </c>
      <c r="S1651" s="208"/>
      <c r="T1651" s="159">
        <f t="shared" si="754"/>
        <v>0</v>
      </c>
      <c r="U1651" s="209" t="str">
        <f ca="1">IF(AND(T1651=-1,N1651=TRUE),"*",IF(AND(U1650="*",N1651=TRUE),"*",IF(AND(AND(L1651=TRUE,U1650="*"),J1651&lt;VLOOKUP(V1650+1,tbL!$M$38:$O$43,3)),"*","")))</f>
        <v/>
      </c>
      <c r="V1651" s="204">
        <f t="shared" ca="1" si="737"/>
        <v>1</v>
      </c>
      <c r="Y1651" s="159" t="str">
        <f t="shared" ca="1" si="738"/>
        <v/>
      </c>
      <c r="Z1651" s="159" t="str">
        <f t="shared" si="739"/>
        <v/>
      </c>
      <c r="AA1651" s="159">
        <f t="shared" ca="1" si="759"/>
        <v>1</v>
      </c>
      <c r="AC1651" s="161" t="str">
        <f t="shared" ca="1" si="740"/>
        <v/>
      </c>
      <c r="AD1651" s="161">
        <f t="shared" ca="1" si="741"/>
        <v>1</v>
      </c>
      <c r="AE1651" s="161" t="str">
        <f t="shared" ca="1" si="761"/>
        <v/>
      </c>
      <c r="AF1651" s="161">
        <f t="shared" ca="1" si="742"/>
        <v>1</v>
      </c>
      <c r="AG1651" s="161" t="str">
        <f t="shared" ca="1" si="743"/>
        <v/>
      </c>
      <c r="AH1651" s="161">
        <f t="shared" ca="1" si="744"/>
        <v>1</v>
      </c>
      <c r="AI1651" s="161" t="str">
        <f t="shared" ca="1" si="745"/>
        <v/>
      </c>
      <c r="AJ1651" s="161">
        <f t="shared" ca="1" si="746"/>
        <v>1</v>
      </c>
      <c r="AL1651" s="161" t="str">
        <f t="shared" ca="1" si="747"/>
        <v/>
      </c>
      <c r="AM1651" s="161">
        <f t="shared" ca="1" si="758"/>
        <v>1</v>
      </c>
      <c r="AN1651" s="161" t="str">
        <f t="shared" ca="1" si="748"/>
        <v/>
      </c>
      <c r="AO1651" s="161">
        <f t="shared" ca="1" si="757"/>
        <v>1</v>
      </c>
      <c r="AP1651" s="161" t="str">
        <f t="shared" ca="1" si="749"/>
        <v/>
      </c>
      <c r="AQ1651" s="161">
        <f t="shared" ca="1" si="755"/>
        <v>1</v>
      </c>
      <c r="AR1651" s="161" t="str">
        <f t="shared" ca="1" si="750"/>
        <v/>
      </c>
      <c r="AS1651" s="161">
        <f t="shared" ca="1" si="751"/>
        <v>1</v>
      </c>
      <c r="AT1651" s="159" t="str">
        <f t="shared" ca="1" si="760"/>
        <v/>
      </c>
      <c r="AU1651" s="210">
        <f t="shared" ca="1" si="735"/>
        <v>14</v>
      </c>
      <c r="AV1651" s="209"/>
      <c r="AW1651" s="204">
        <f t="shared" si="752"/>
        <v>23837.249999999964</v>
      </c>
      <c r="AX1651" s="159"/>
      <c r="AZ1651" s="159"/>
      <c r="BM1651" s="207"/>
      <c r="BN1651" s="212"/>
      <c r="BP1651" s="209"/>
      <c r="BQ1651" s="211"/>
      <c r="BR1651" s="211"/>
      <c r="BS1651" s="211"/>
      <c r="BT1651" s="211"/>
      <c r="BU1651" s="211"/>
      <c r="BV1651" s="211"/>
      <c r="BW1651" s="211"/>
      <c r="BX1651" s="211"/>
      <c r="BY1651" s="211"/>
      <c r="BZ1651" s="211"/>
      <c r="CA1651" s="209"/>
      <c r="CB1651" s="224"/>
      <c r="CC1651" s="204"/>
      <c r="CD1651" s="204"/>
      <c r="CE1651" s="204"/>
      <c r="CF1651" s="211"/>
      <c r="CG1651" s="211"/>
      <c r="CI1651" s="209"/>
      <c r="CJ1651" s="209"/>
    </row>
    <row r="1652" spans="9:88">
      <c r="I1652" s="221">
        <f t="shared" si="756"/>
        <v>448</v>
      </c>
      <c r="J1652" s="159">
        <f>'v-t_chart'!C1649</f>
        <v>109.7</v>
      </c>
      <c r="K1652" s="204">
        <f t="shared" ca="1" si="734"/>
        <v>321.31130000000002</v>
      </c>
      <c r="L1652" s="205" t="b">
        <f>IF('Input&amp;Output'!$C$3=10,phase_chart!C1649,IF('Input&amp;Output'!$C$3=21,phase_chart!G1649,IF('Input&amp;Output'!$C$3=22,phase_chart!K1649,IF('Input&amp;Output'!$C$3=31,phase_chart!O1649,IF('Input&amp;Output'!$C$3=32,phase_chart!S1649,"")))))</f>
        <v>0</v>
      </c>
      <c r="M1652" s="206" t="b">
        <f>IF('Input&amp;Output'!$C$3=10,phase_chart!D1649,IF('Input&amp;Output'!$C$3=21,phase_chart!H1649,IF('Input&amp;Output'!$C$3=22,phase_chart!L1649,IF('Input&amp;Output'!$C$3=31,phase_chart!P1649,IF('Input&amp;Output'!$C$3=32,phase_chart!T1649,"")))))</f>
        <v>1</v>
      </c>
      <c r="N1652" s="205" t="b">
        <f>IF('Input&amp;Output'!$C$3=10,phase_chart!E1649,IF('Input&amp;Output'!$C$3=21,phase_chart!I1649,IF('Input&amp;Output'!$C$3=22,phase_chart!M1649,IF('Input&amp;Output'!$C$3=31,phase_chart!Q1649,IF('Input&amp;Output'!$C$3=32,phase_chart!U1649,"")))))</f>
        <v>0</v>
      </c>
      <c r="P1652" s="159">
        <f ca="1">IF(NOT($J1652=0),IF($J1652&lt;IF($P1651=0,0,VLOOKUP(P1651,tbL!$M$37:$Q$43,IF(L1652=TRUE,2,4))),IF($J1652&gt;=VLOOKUP(P1651,tbL!$M$37:$Q$43,IF(L1652=TRUE,3,5)),$P1651,IF(AND(L1651=TRUE,L1652=TRUE),$P1651,$P1651-1)),IF(AND(L1652=TRUE,J1652=VLOOKUP(P1651,tbL!$M$37:$Q$43,IF(L1652=TRUE,2,4))),P1651,IF($P1651+1&gt;$C$12,$C$12,$P1651+1))),0)</f>
        <v>1</v>
      </c>
      <c r="Q1652" s="159">
        <f t="shared" ca="1" si="736"/>
        <v>1</v>
      </c>
      <c r="R1652" s="207">
        <f t="shared" si="753"/>
        <v>0</v>
      </c>
      <c r="S1652" s="208"/>
      <c r="T1652" s="159">
        <f t="shared" si="754"/>
        <v>0</v>
      </c>
      <c r="U1652" s="209" t="str">
        <f ca="1">IF(AND(T1652=-1,N1652=TRUE),"*",IF(AND(U1651="*",N1652=TRUE),"*",IF(AND(AND(L1652=TRUE,U1651="*"),J1652&lt;VLOOKUP(V1651+1,tbL!$M$38:$O$43,3)),"*","")))</f>
        <v/>
      </c>
      <c r="V1652" s="204">
        <f t="shared" ca="1" si="737"/>
        <v>1</v>
      </c>
      <c r="Y1652" s="159" t="str">
        <f t="shared" ca="1" si="738"/>
        <v/>
      </c>
      <c r="Z1652" s="159" t="str">
        <f t="shared" si="739"/>
        <v/>
      </c>
      <c r="AA1652" s="159">
        <f t="shared" ca="1" si="759"/>
        <v>1</v>
      </c>
      <c r="AC1652" s="161" t="str">
        <f t="shared" ca="1" si="740"/>
        <v/>
      </c>
      <c r="AD1652" s="161">
        <f t="shared" ca="1" si="741"/>
        <v>1</v>
      </c>
      <c r="AE1652" s="161" t="str">
        <f t="shared" ca="1" si="761"/>
        <v/>
      </c>
      <c r="AF1652" s="161">
        <f t="shared" ca="1" si="742"/>
        <v>1</v>
      </c>
      <c r="AG1652" s="161" t="str">
        <f t="shared" ca="1" si="743"/>
        <v/>
      </c>
      <c r="AH1652" s="161">
        <f t="shared" ca="1" si="744"/>
        <v>1</v>
      </c>
      <c r="AI1652" s="161" t="str">
        <f t="shared" ca="1" si="745"/>
        <v/>
      </c>
      <c r="AJ1652" s="161">
        <f t="shared" ca="1" si="746"/>
        <v>1</v>
      </c>
      <c r="AL1652" s="161" t="str">
        <f t="shared" ca="1" si="747"/>
        <v/>
      </c>
      <c r="AM1652" s="161">
        <f t="shared" ca="1" si="758"/>
        <v>1</v>
      </c>
      <c r="AN1652" s="161" t="str">
        <f t="shared" ca="1" si="748"/>
        <v/>
      </c>
      <c r="AO1652" s="161">
        <f t="shared" ca="1" si="757"/>
        <v>1</v>
      </c>
      <c r="AP1652" s="161" t="str">
        <f t="shared" ca="1" si="749"/>
        <v/>
      </c>
      <c r="AQ1652" s="161">
        <f t="shared" ca="1" si="755"/>
        <v>1</v>
      </c>
      <c r="AR1652" s="161" t="str">
        <f t="shared" ca="1" si="750"/>
        <v/>
      </c>
      <c r="AS1652" s="161">
        <f t="shared" ca="1" si="751"/>
        <v>1</v>
      </c>
      <c r="AT1652" s="159" t="str">
        <f t="shared" ca="1" si="760"/>
        <v/>
      </c>
      <c r="AU1652" s="210">
        <f t="shared" ca="1" si="735"/>
        <v>14</v>
      </c>
      <c r="AV1652" s="209"/>
      <c r="AW1652" s="204">
        <f t="shared" si="752"/>
        <v>23867.722222222186</v>
      </c>
      <c r="AX1652" s="159"/>
      <c r="AZ1652" s="159"/>
      <c r="BM1652" s="207"/>
      <c r="BN1652" s="212"/>
      <c r="BP1652" s="209"/>
      <c r="BQ1652" s="211"/>
      <c r="BR1652" s="211"/>
      <c r="BS1652" s="211"/>
      <c r="BT1652" s="211"/>
      <c r="BU1652" s="211"/>
      <c r="BV1652" s="211"/>
      <c r="BW1652" s="211"/>
      <c r="BX1652" s="211"/>
      <c r="BY1652" s="211"/>
      <c r="BZ1652" s="211"/>
      <c r="CA1652" s="209"/>
      <c r="CB1652" s="224"/>
      <c r="CC1652" s="204"/>
      <c r="CD1652" s="204"/>
      <c r="CE1652" s="204"/>
      <c r="CF1652" s="211"/>
      <c r="CG1652" s="211"/>
      <c r="CI1652" s="209"/>
      <c r="CJ1652" s="209"/>
    </row>
    <row r="1653" spans="9:88">
      <c r="I1653" s="221">
        <f t="shared" si="756"/>
        <v>449</v>
      </c>
      <c r="J1653" s="159">
        <f>'v-t_chart'!C1650</f>
        <v>109.9</v>
      </c>
      <c r="K1653" s="204">
        <f t="shared" ca="1" si="734"/>
        <v>321.89710000000002</v>
      </c>
      <c r="L1653" s="205" t="b">
        <f>IF('Input&amp;Output'!$C$3=10,phase_chart!C1650,IF('Input&amp;Output'!$C$3=21,phase_chart!G1650,IF('Input&amp;Output'!$C$3=22,phase_chart!K1650,IF('Input&amp;Output'!$C$3=31,phase_chart!O1650,IF('Input&amp;Output'!$C$3=32,phase_chart!S1650,"")))))</f>
        <v>0</v>
      </c>
      <c r="M1653" s="206" t="b">
        <f>IF('Input&amp;Output'!$C$3=10,phase_chart!D1650,IF('Input&amp;Output'!$C$3=21,phase_chart!H1650,IF('Input&amp;Output'!$C$3=22,phase_chart!L1650,IF('Input&amp;Output'!$C$3=31,phase_chart!P1650,IF('Input&amp;Output'!$C$3=32,phase_chart!T1650,"")))))</f>
        <v>1</v>
      </c>
      <c r="N1653" s="205" t="b">
        <f>IF('Input&amp;Output'!$C$3=10,phase_chart!E1650,IF('Input&amp;Output'!$C$3=21,phase_chart!I1650,IF('Input&amp;Output'!$C$3=22,phase_chart!M1650,IF('Input&amp;Output'!$C$3=31,phase_chart!Q1650,IF('Input&amp;Output'!$C$3=32,phase_chart!U1650,"")))))</f>
        <v>0</v>
      </c>
      <c r="P1653" s="159">
        <f ca="1">IF(NOT($J1653=0),IF($J1653&lt;IF($P1652=0,0,VLOOKUP(P1652,tbL!$M$37:$Q$43,IF(L1653=TRUE,2,4))),IF($J1653&gt;=VLOOKUP(P1652,tbL!$M$37:$Q$43,IF(L1653=TRUE,3,5)),$P1652,IF(AND(L1652=TRUE,L1653=TRUE),$P1652,$P1652-1)),IF(AND(L1653=TRUE,J1653=VLOOKUP(P1652,tbL!$M$37:$Q$43,IF(L1653=TRUE,2,4))),P1652,IF($P1652+1&gt;$C$12,$C$12,$P1652+1))),0)</f>
        <v>1</v>
      </c>
      <c r="Q1653" s="159">
        <f t="shared" ca="1" si="736"/>
        <v>1</v>
      </c>
      <c r="R1653" s="207">
        <f t="shared" si="753"/>
        <v>0</v>
      </c>
      <c r="S1653" s="208"/>
      <c r="T1653" s="159">
        <f t="shared" si="754"/>
        <v>0</v>
      </c>
      <c r="U1653" s="209" t="str">
        <f ca="1">IF(AND(T1653=-1,N1653=TRUE),"*",IF(AND(U1652="*",N1653=TRUE),"*",IF(AND(AND(L1653=TRUE,U1652="*"),J1653&lt;VLOOKUP(V1652+1,tbL!$M$38:$O$43,3)),"*","")))</f>
        <v/>
      </c>
      <c r="V1653" s="204">
        <f t="shared" ca="1" si="737"/>
        <v>1</v>
      </c>
      <c r="Y1653" s="159" t="str">
        <f t="shared" ca="1" si="738"/>
        <v/>
      </c>
      <c r="Z1653" s="159" t="str">
        <f t="shared" si="739"/>
        <v/>
      </c>
      <c r="AA1653" s="159">
        <f t="shared" ca="1" si="759"/>
        <v>1</v>
      </c>
      <c r="AC1653" s="161" t="str">
        <f t="shared" ca="1" si="740"/>
        <v/>
      </c>
      <c r="AD1653" s="161">
        <f t="shared" ca="1" si="741"/>
        <v>1</v>
      </c>
      <c r="AE1653" s="161" t="str">
        <f t="shared" ca="1" si="761"/>
        <v/>
      </c>
      <c r="AF1653" s="161">
        <f t="shared" ca="1" si="742"/>
        <v>1</v>
      </c>
      <c r="AG1653" s="161" t="str">
        <f t="shared" ca="1" si="743"/>
        <v/>
      </c>
      <c r="AH1653" s="161">
        <f t="shared" ca="1" si="744"/>
        <v>1</v>
      </c>
      <c r="AI1653" s="161" t="str">
        <f t="shared" ca="1" si="745"/>
        <v/>
      </c>
      <c r="AJ1653" s="161">
        <f t="shared" ca="1" si="746"/>
        <v>1</v>
      </c>
      <c r="AL1653" s="161" t="str">
        <f t="shared" ca="1" si="747"/>
        <v/>
      </c>
      <c r="AM1653" s="161">
        <f t="shared" ca="1" si="758"/>
        <v>1</v>
      </c>
      <c r="AN1653" s="161" t="str">
        <f t="shared" ca="1" si="748"/>
        <v/>
      </c>
      <c r="AO1653" s="161">
        <f t="shared" ca="1" si="757"/>
        <v>1</v>
      </c>
      <c r="AP1653" s="161" t="str">
        <f t="shared" ca="1" si="749"/>
        <v/>
      </c>
      <c r="AQ1653" s="161">
        <f t="shared" ca="1" si="755"/>
        <v>1</v>
      </c>
      <c r="AR1653" s="161" t="str">
        <f t="shared" ca="1" si="750"/>
        <v/>
      </c>
      <c r="AS1653" s="161">
        <f t="shared" ca="1" si="751"/>
        <v>1</v>
      </c>
      <c r="AT1653" s="159" t="str">
        <f t="shared" ca="1" si="760"/>
        <v/>
      </c>
      <c r="AU1653" s="210">
        <f t="shared" ca="1" si="735"/>
        <v>14</v>
      </c>
      <c r="AV1653" s="209"/>
      <c r="AW1653" s="204">
        <f t="shared" si="752"/>
        <v>23898.249999999964</v>
      </c>
      <c r="AX1653" s="159"/>
      <c r="AZ1653" s="159"/>
      <c r="BM1653" s="207"/>
      <c r="BN1653" s="212"/>
      <c r="BP1653" s="209"/>
      <c r="BQ1653" s="211"/>
      <c r="BR1653" s="211"/>
      <c r="BS1653" s="211"/>
      <c r="BT1653" s="211"/>
      <c r="BU1653" s="211"/>
      <c r="BV1653" s="211"/>
      <c r="BW1653" s="211"/>
      <c r="BX1653" s="211"/>
      <c r="BY1653" s="211"/>
      <c r="BZ1653" s="211"/>
      <c r="CA1653" s="209"/>
      <c r="CB1653" s="224"/>
      <c r="CC1653" s="204"/>
      <c r="CD1653" s="204"/>
      <c r="CE1653" s="204"/>
      <c r="CF1653" s="211"/>
      <c r="CG1653" s="211"/>
      <c r="CI1653" s="209"/>
      <c r="CJ1653" s="209"/>
    </row>
    <row r="1654" spans="9:88">
      <c r="I1654" s="221">
        <f t="shared" si="756"/>
        <v>450</v>
      </c>
      <c r="J1654" s="159">
        <f>'v-t_chart'!C1651</f>
        <v>110.2</v>
      </c>
      <c r="K1654" s="204">
        <f t="shared" ca="1" si="734"/>
        <v>322.7758</v>
      </c>
      <c r="L1654" s="205" t="b">
        <f>IF('Input&amp;Output'!$C$3=10,phase_chart!C1651,IF('Input&amp;Output'!$C$3=21,phase_chart!G1651,IF('Input&amp;Output'!$C$3=22,phase_chart!K1651,IF('Input&amp;Output'!$C$3=31,phase_chart!O1651,IF('Input&amp;Output'!$C$3=32,phase_chart!S1651,"")))))</f>
        <v>0</v>
      </c>
      <c r="M1654" s="206" t="b">
        <f>IF('Input&amp;Output'!$C$3=10,phase_chart!D1651,IF('Input&amp;Output'!$C$3=21,phase_chart!H1651,IF('Input&amp;Output'!$C$3=22,phase_chart!L1651,IF('Input&amp;Output'!$C$3=31,phase_chart!P1651,IF('Input&amp;Output'!$C$3=32,phase_chart!T1651,"")))))</f>
        <v>1</v>
      </c>
      <c r="N1654" s="205" t="b">
        <f>IF('Input&amp;Output'!$C$3=10,phase_chart!E1651,IF('Input&amp;Output'!$C$3=21,phase_chart!I1651,IF('Input&amp;Output'!$C$3=22,phase_chart!M1651,IF('Input&amp;Output'!$C$3=31,phase_chart!Q1651,IF('Input&amp;Output'!$C$3=32,phase_chart!U1651,"")))))</f>
        <v>0</v>
      </c>
      <c r="P1654" s="159">
        <f ca="1">IF(NOT($J1654=0),IF($J1654&lt;IF($P1653=0,0,VLOOKUP(P1653,tbL!$M$37:$Q$43,IF(L1654=TRUE,2,4))),IF($J1654&gt;=VLOOKUP(P1653,tbL!$M$37:$Q$43,IF(L1654=TRUE,3,5)),$P1653,IF(AND(L1653=TRUE,L1654=TRUE),$P1653,$P1653-1)),IF(AND(L1654=TRUE,J1654=VLOOKUP(P1653,tbL!$M$37:$Q$43,IF(L1654=TRUE,2,4))),P1653,IF($P1653+1&gt;$C$12,$C$12,$P1653+1))),0)</f>
        <v>1</v>
      </c>
      <c r="Q1654" s="159">
        <f t="shared" ca="1" si="736"/>
        <v>1</v>
      </c>
      <c r="R1654" s="207">
        <f t="shared" si="753"/>
        <v>0</v>
      </c>
      <c r="S1654" s="208"/>
      <c r="T1654" s="159">
        <f t="shared" si="754"/>
        <v>0</v>
      </c>
      <c r="U1654" s="209" t="str">
        <f ca="1">IF(AND(T1654=-1,N1654=TRUE),"*",IF(AND(U1653="*",N1654=TRUE),"*",IF(AND(AND(L1654=TRUE,U1653="*"),J1654&lt;VLOOKUP(V1653+1,tbL!$M$38:$O$43,3)),"*","")))</f>
        <v/>
      </c>
      <c r="V1654" s="204">
        <f t="shared" ca="1" si="737"/>
        <v>1</v>
      </c>
      <c r="Y1654" s="159" t="str">
        <f t="shared" ca="1" si="738"/>
        <v/>
      </c>
      <c r="Z1654" s="159" t="str">
        <f t="shared" si="739"/>
        <v/>
      </c>
      <c r="AA1654" s="159">
        <f t="shared" ca="1" si="759"/>
        <v>1</v>
      </c>
      <c r="AC1654" s="161" t="str">
        <f t="shared" ca="1" si="740"/>
        <v/>
      </c>
      <c r="AD1654" s="161">
        <f t="shared" ca="1" si="741"/>
        <v>1</v>
      </c>
      <c r="AE1654" s="161" t="str">
        <f t="shared" ca="1" si="761"/>
        <v/>
      </c>
      <c r="AF1654" s="161">
        <f t="shared" ca="1" si="742"/>
        <v>1</v>
      </c>
      <c r="AG1654" s="161" t="str">
        <f t="shared" ca="1" si="743"/>
        <v/>
      </c>
      <c r="AH1654" s="161">
        <f t="shared" ca="1" si="744"/>
        <v>1</v>
      </c>
      <c r="AI1654" s="161" t="str">
        <f t="shared" ca="1" si="745"/>
        <v/>
      </c>
      <c r="AJ1654" s="161">
        <f t="shared" ca="1" si="746"/>
        <v>1</v>
      </c>
      <c r="AL1654" s="161" t="str">
        <f t="shared" ca="1" si="747"/>
        <v/>
      </c>
      <c r="AM1654" s="161">
        <f t="shared" ca="1" si="758"/>
        <v>1</v>
      </c>
      <c r="AN1654" s="161" t="str">
        <f t="shared" ca="1" si="748"/>
        <v/>
      </c>
      <c r="AO1654" s="161">
        <f t="shared" ca="1" si="757"/>
        <v>1</v>
      </c>
      <c r="AP1654" s="161" t="str">
        <f t="shared" ca="1" si="749"/>
        <v/>
      </c>
      <c r="AQ1654" s="161">
        <f t="shared" ca="1" si="755"/>
        <v>1</v>
      </c>
      <c r="AR1654" s="161" t="str">
        <f t="shared" ca="1" si="750"/>
        <v/>
      </c>
      <c r="AS1654" s="161">
        <f t="shared" ca="1" si="751"/>
        <v>1</v>
      </c>
      <c r="AT1654" s="159" t="str">
        <f t="shared" ca="1" si="760"/>
        <v/>
      </c>
      <c r="AU1654" s="210">
        <f t="shared" ca="1" si="735"/>
        <v>14</v>
      </c>
      <c r="AV1654" s="209"/>
      <c r="AW1654" s="204">
        <f t="shared" si="752"/>
        <v>23928.861111111073</v>
      </c>
      <c r="AX1654" s="159"/>
      <c r="AZ1654" s="159"/>
      <c r="BM1654" s="207"/>
      <c r="BN1654" s="212"/>
      <c r="BP1654" s="209"/>
      <c r="BQ1654" s="211"/>
      <c r="BR1654" s="211"/>
      <c r="BS1654" s="211"/>
      <c r="BT1654" s="211"/>
      <c r="BU1654" s="211"/>
      <c r="BV1654" s="211"/>
      <c r="BW1654" s="211"/>
      <c r="BX1654" s="211"/>
      <c r="BY1654" s="211"/>
      <c r="BZ1654" s="211"/>
      <c r="CA1654" s="209"/>
      <c r="CB1654" s="224"/>
      <c r="CC1654" s="204"/>
      <c r="CD1654" s="204"/>
      <c r="CE1654" s="204"/>
      <c r="CF1654" s="211"/>
      <c r="CG1654" s="211"/>
      <c r="CI1654" s="209"/>
      <c r="CJ1654" s="209"/>
    </row>
    <row r="1655" spans="9:88">
      <c r="I1655" s="221">
        <f t="shared" si="756"/>
        <v>451</v>
      </c>
      <c r="J1655" s="159">
        <f>'v-t_chart'!C1652</f>
        <v>110.5</v>
      </c>
      <c r="K1655" s="204">
        <f t="shared" ca="1" si="734"/>
        <v>323.65449999999998</v>
      </c>
      <c r="L1655" s="205" t="b">
        <f>IF('Input&amp;Output'!$C$3=10,phase_chart!C1652,IF('Input&amp;Output'!$C$3=21,phase_chart!G1652,IF('Input&amp;Output'!$C$3=22,phase_chart!K1652,IF('Input&amp;Output'!$C$3=31,phase_chart!O1652,IF('Input&amp;Output'!$C$3=32,phase_chart!S1652,"")))))</f>
        <v>0</v>
      </c>
      <c r="M1655" s="206" t="b">
        <f>IF('Input&amp;Output'!$C$3=10,phase_chart!D1652,IF('Input&amp;Output'!$C$3=21,phase_chart!H1652,IF('Input&amp;Output'!$C$3=22,phase_chart!L1652,IF('Input&amp;Output'!$C$3=31,phase_chart!P1652,IF('Input&amp;Output'!$C$3=32,phase_chart!T1652,"")))))</f>
        <v>1</v>
      </c>
      <c r="N1655" s="205" t="b">
        <f>IF('Input&amp;Output'!$C$3=10,phase_chart!E1652,IF('Input&amp;Output'!$C$3=21,phase_chart!I1652,IF('Input&amp;Output'!$C$3=22,phase_chart!M1652,IF('Input&amp;Output'!$C$3=31,phase_chart!Q1652,IF('Input&amp;Output'!$C$3=32,phase_chart!U1652,"")))))</f>
        <v>0</v>
      </c>
      <c r="P1655" s="159">
        <f ca="1">IF(NOT($J1655=0),IF($J1655&lt;IF($P1654=0,0,VLOOKUP(P1654,tbL!$M$37:$Q$43,IF(L1655=TRUE,2,4))),IF($J1655&gt;=VLOOKUP(P1654,tbL!$M$37:$Q$43,IF(L1655=TRUE,3,5)),$P1654,IF(AND(L1654=TRUE,L1655=TRUE),$P1654,$P1654-1)),IF(AND(L1655=TRUE,J1655=VLOOKUP(P1654,tbL!$M$37:$Q$43,IF(L1655=TRUE,2,4))),P1654,IF($P1654+1&gt;$C$12,$C$12,$P1654+1))),0)</f>
        <v>1</v>
      </c>
      <c r="Q1655" s="159">
        <f t="shared" ca="1" si="736"/>
        <v>1</v>
      </c>
      <c r="R1655" s="207">
        <f t="shared" si="753"/>
        <v>0</v>
      </c>
      <c r="S1655" s="208"/>
      <c r="T1655" s="159">
        <f t="shared" si="754"/>
        <v>0</v>
      </c>
      <c r="U1655" s="209" t="str">
        <f ca="1">IF(AND(T1655=-1,N1655=TRUE),"*",IF(AND(U1654="*",N1655=TRUE),"*",IF(AND(AND(L1655=TRUE,U1654="*"),J1655&lt;VLOOKUP(V1654+1,tbL!$M$38:$O$43,3)),"*","")))</f>
        <v/>
      </c>
      <c r="V1655" s="204">
        <f t="shared" ca="1" si="737"/>
        <v>1</v>
      </c>
      <c r="Y1655" s="159" t="str">
        <f t="shared" ca="1" si="738"/>
        <v/>
      </c>
      <c r="Z1655" s="159" t="str">
        <f t="shared" si="739"/>
        <v/>
      </c>
      <c r="AA1655" s="159">
        <f t="shared" ca="1" si="759"/>
        <v>1</v>
      </c>
      <c r="AC1655" s="161" t="str">
        <f t="shared" ca="1" si="740"/>
        <v/>
      </c>
      <c r="AD1655" s="161">
        <f t="shared" ca="1" si="741"/>
        <v>1</v>
      </c>
      <c r="AE1655" s="161" t="str">
        <f t="shared" ca="1" si="761"/>
        <v/>
      </c>
      <c r="AF1655" s="161">
        <f t="shared" ca="1" si="742"/>
        <v>1</v>
      </c>
      <c r="AG1655" s="161" t="str">
        <f t="shared" ca="1" si="743"/>
        <v/>
      </c>
      <c r="AH1655" s="161">
        <f t="shared" ca="1" si="744"/>
        <v>1</v>
      </c>
      <c r="AI1655" s="161" t="str">
        <f t="shared" ca="1" si="745"/>
        <v/>
      </c>
      <c r="AJ1655" s="161">
        <f t="shared" ca="1" si="746"/>
        <v>1</v>
      </c>
      <c r="AL1655" s="161" t="str">
        <f t="shared" ca="1" si="747"/>
        <v/>
      </c>
      <c r="AM1655" s="161">
        <f t="shared" ca="1" si="758"/>
        <v>1</v>
      </c>
      <c r="AN1655" s="161" t="str">
        <f t="shared" ca="1" si="748"/>
        <v/>
      </c>
      <c r="AO1655" s="161">
        <f t="shared" ca="1" si="757"/>
        <v>1</v>
      </c>
      <c r="AP1655" s="161" t="str">
        <f t="shared" ca="1" si="749"/>
        <v/>
      </c>
      <c r="AQ1655" s="161">
        <f t="shared" ca="1" si="755"/>
        <v>1</v>
      </c>
      <c r="AR1655" s="161" t="str">
        <f t="shared" ca="1" si="750"/>
        <v/>
      </c>
      <c r="AS1655" s="161">
        <f t="shared" ca="1" si="751"/>
        <v>1</v>
      </c>
      <c r="AT1655" s="159" t="str">
        <f t="shared" ca="1" si="760"/>
        <v/>
      </c>
      <c r="AU1655" s="210">
        <f t="shared" ca="1" si="735"/>
        <v>14</v>
      </c>
      <c r="AV1655" s="209"/>
      <c r="AW1655" s="204">
        <f t="shared" si="752"/>
        <v>23959.555555555518</v>
      </c>
      <c r="AX1655" s="159"/>
      <c r="AZ1655" s="159"/>
      <c r="BM1655" s="207"/>
      <c r="BN1655" s="212"/>
      <c r="BP1655" s="209"/>
      <c r="BQ1655" s="211"/>
      <c r="BR1655" s="211"/>
      <c r="BS1655" s="211"/>
      <c r="BT1655" s="211"/>
      <c r="BU1655" s="211"/>
      <c r="BV1655" s="211"/>
      <c r="BW1655" s="211"/>
      <c r="BX1655" s="211"/>
      <c r="BY1655" s="211"/>
      <c r="BZ1655" s="211"/>
      <c r="CA1655" s="209"/>
      <c r="CB1655" s="224"/>
      <c r="CC1655" s="204"/>
      <c r="CD1655" s="204"/>
      <c r="CE1655" s="204"/>
      <c r="CF1655" s="211"/>
      <c r="CG1655" s="211"/>
      <c r="CI1655" s="209"/>
      <c r="CJ1655" s="209"/>
    </row>
    <row r="1656" spans="9:88">
      <c r="I1656" s="221">
        <f t="shared" si="756"/>
        <v>452</v>
      </c>
      <c r="J1656" s="159">
        <f>'v-t_chart'!C1653</f>
        <v>110.8</v>
      </c>
      <c r="K1656" s="204">
        <f t="shared" ca="1" si="734"/>
        <v>324.53319999999997</v>
      </c>
      <c r="L1656" s="205" t="b">
        <f>IF('Input&amp;Output'!$C$3=10,phase_chart!C1653,IF('Input&amp;Output'!$C$3=21,phase_chart!G1653,IF('Input&amp;Output'!$C$3=22,phase_chart!K1653,IF('Input&amp;Output'!$C$3=31,phase_chart!O1653,IF('Input&amp;Output'!$C$3=32,phase_chart!S1653,"")))))</f>
        <v>0</v>
      </c>
      <c r="M1656" s="206" t="b">
        <f>IF('Input&amp;Output'!$C$3=10,phase_chart!D1653,IF('Input&amp;Output'!$C$3=21,phase_chart!H1653,IF('Input&amp;Output'!$C$3=22,phase_chart!L1653,IF('Input&amp;Output'!$C$3=31,phase_chart!P1653,IF('Input&amp;Output'!$C$3=32,phase_chart!T1653,"")))))</f>
        <v>1</v>
      </c>
      <c r="N1656" s="205" t="b">
        <f>IF('Input&amp;Output'!$C$3=10,phase_chart!E1653,IF('Input&amp;Output'!$C$3=21,phase_chart!I1653,IF('Input&amp;Output'!$C$3=22,phase_chart!M1653,IF('Input&amp;Output'!$C$3=31,phase_chart!Q1653,IF('Input&amp;Output'!$C$3=32,phase_chart!U1653,"")))))</f>
        <v>0</v>
      </c>
      <c r="P1656" s="159">
        <f ca="1">IF(NOT($J1656=0),IF($J1656&lt;IF($P1655=0,0,VLOOKUP(P1655,tbL!$M$37:$Q$43,IF(L1656=TRUE,2,4))),IF($J1656&gt;=VLOOKUP(P1655,tbL!$M$37:$Q$43,IF(L1656=TRUE,3,5)),$P1655,IF(AND(L1655=TRUE,L1656=TRUE),$P1655,$P1655-1)),IF(AND(L1656=TRUE,J1656=VLOOKUP(P1655,tbL!$M$37:$Q$43,IF(L1656=TRUE,2,4))),P1655,IF($P1655+1&gt;$C$12,$C$12,$P1655+1))),0)</f>
        <v>1</v>
      </c>
      <c r="Q1656" s="159">
        <f t="shared" ca="1" si="736"/>
        <v>1</v>
      </c>
      <c r="R1656" s="207">
        <f t="shared" si="753"/>
        <v>0</v>
      </c>
      <c r="S1656" s="208"/>
      <c r="T1656" s="159">
        <f t="shared" si="754"/>
        <v>0</v>
      </c>
      <c r="U1656" s="209" t="str">
        <f ca="1">IF(AND(T1656=-1,N1656=TRUE),"*",IF(AND(U1655="*",N1656=TRUE),"*",IF(AND(AND(L1656=TRUE,U1655="*"),J1656&lt;VLOOKUP(V1655+1,tbL!$M$38:$O$43,3)),"*","")))</f>
        <v/>
      </c>
      <c r="V1656" s="204">
        <f t="shared" ca="1" si="737"/>
        <v>1</v>
      </c>
      <c r="Y1656" s="159" t="str">
        <f t="shared" ca="1" si="738"/>
        <v/>
      </c>
      <c r="Z1656" s="159" t="str">
        <f t="shared" si="739"/>
        <v/>
      </c>
      <c r="AA1656" s="159">
        <f t="shared" ca="1" si="759"/>
        <v>1</v>
      </c>
      <c r="AC1656" s="161" t="str">
        <f t="shared" ca="1" si="740"/>
        <v/>
      </c>
      <c r="AD1656" s="161">
        <f t="shared" ca="1" si="741"/>
        <v>1</v>
      </c>
      <c r="AE1656" s="161" t="str">
        <f t="shared" ca="1" si="761"/>
        <v/>
      </c>
      <c r="AF1656" s="161">
        <f t="shared" ca="1" si="742"/>
        <v>1</v>
      </c>
      <c r="AG1656" s="161" t="str">
        <f t="shared" ca="1" si="743"/>
        <v/>
      </c>
      <c r="AH1656" s="161">
        <f t="shared" ca="1" si="744"/>
        <v>1</v>
      </c>
      <c r="AI1656" s="161" t="str">
        <f t="shared" ca="1" si="745"/>
        <v/>
      </c>
      <c r="AJ1656" s="161">
        <f t="shared" ca="1" si="746"/>
        <v>1</v>
      </c>
      <c r="AL1656" s="161" t="str">
        <f t="shared" ca="1" si="747"/>
        <v/>
      </c>
      <c r="AM1656" s="161">
        <f t="shared" ca="1" si="758"/>
        <v>1</v>
      </c>
      <c r="AN1656" s="161" t="str">
        <f t="shared" ca="1" si="748"/>
        <v/>
      </c>
      <c r="AO1656" s="161">
        <f t="shared" ca="1" si="757"/>
        <v>1</v>
      </c>
      <c r="AP1656" s="161" t="str">
        <f t="shared" ca="1" si="749"/>
        <v/>
      </c>
      <c r="AQ1656" s="161">
        <f t="shared" ca="1" si="755"/>
        <v>1</v>
      </c>
      <c r="AR1656" s="161" t="str">
        <f t="shared" ca="1" si="750"/>
        <v/>
      </c>
      <c r="AS1656" s="161">
        <f t="shared" ca="1" si="751"/>
        <v>1</v>
      </c>
      <c r="AT1656" s="159" t="str">
        <f t="shared" ca="1" si="760"/>
        <v/>
      </c>
      <c r="AU1656" s="210">
        <f t="shared" ca="1" si="735"/>
        <v>14</v>
      </c>
      <c r="AV1656" s="209"/>
      <c r="AW1656" s="204">
        <f t="shared" si="752"/>
        <v>23990.333333333296</v>
      </c>
      <c r="AX1656" s="159"/>
      <c r="AZ1656" s="159"/>
      <c r="BM1656" s="207"/>
      <c r="BN1656" s="212"/>
      <c r="BP1656" s="209"/>
      <c r="BQ1656" s="211"/>
      <c r="BR1656" s="211"/>
      <c r="BS1656" s="211"/>
      <c r="BT1656" s="211"/>
      <c r="BU1656" s="211"/>
      <c r="BV1656" s="211"/>
      <c r="BW1656" s="211"/>
      <c r="BX1656" s="211"/>
      <c r="BY1656" s="211"/>
      <c r="BZ1656" s="211"/>
      <c r="CA1656" s="209"/>
      <c r="CB1656" s="224"/>
      <c r="CC1656" s="204"/>
      <c r="CD1656" s="204"/>
      <c r="CE1656" s="204"/>
      <c r="CF1656" s="211"/>
      <c r="CG1656" s="211"/>
      <c r="CI1656" s="209"/>
      <c r="CJ1656" s="209"/>
    </row>
    <row r="1657" spans="9:88">
      <c r="I1657" s="221">
        <f t="shared" si="756"/>
        <v>453</v>
      </c>
      <c r="J1657" s="159">
        <f>'v-t_chart'!C1654</f>
        <v>111</v>
      </c>
      <c r="K1657" s="204">
        <f t="shared" ca="1" si="734"/>
        <v>325.11899999999997</v>
      </c>
      <c r="L1657" s="205" t="b">
        <f>IF('Input&amp;Output'!$C$3=10,phase_chart!C1654,IF('Input&amp;Output'!$C$3=21,phase_chart!G1654,IF('Input&amp;Output'!$C$3=22,phase_chart!K1654,IF('Input&amp;Output'!$C$3=31,phase_chart!O1654,IF('Input&amp;Output'!$C$3=32,phase_chart!S1654,"")))))</f>
        <v>0</v>
      </c>
      <c r="M1657" s="206" t="b">
        <f>IF('Input&amp;Output'!$C$3=10,phase_chart!D1654,IF('Input&amp;Output'!$C$3=21,phase_chart!H1654,IF('Input&amp;Output'!$C$3=22,phase_chart!L1654,IF('Input&amp;Output'!$C$3=31,phase_chart!P1654,IF('Input&amp;Output'!$C$3=32,phase_chart!T1654,"")))))</f>
        <v>1</v>
      </c>
      <c r="N1657" s="205" t="b">
        <f>IF('Input&amp;Output'!$C$3=10,phase_chart!E1654,IF('Input&amp;Output'!$C$3=21,phase_chart!I1654,IF('Input&amp;Output'!$C$3=22,phase_chart!M1654,IF('Input&amp;Output'!$C$3=31,phase_chart!Q1654,IF('Input&amp;Output'!$C$3=32,phase_chart!U1654,"")))))</f>
        <v>0</v>
      </c>
      <c r="P1657" s="159">
        <f ca="1">IF(NOT($J1657=0),IF($J1657&lt;IF($P1656=0,0,VLOOKUP(P1656,tbL!$M$37:$Q$43,IF(L1657=TRUE,2,4))),IF($J1657&gt;=VLOOKUP(P1656,tbL!$M$37:$Q$43,IF(L1657=TRUE,3,5)),$P1656,IF(AND(L1656=TRUE,L1657=TRUE),$P1656,$P1656-1)),IF(AND(L1657=TRUE,J1657=VLOOKUP(P1656,tbL!$M$37:$Q$43,IF(L1657=TRUE,2,4))),P1656,IF($P1656+1&gt;$C$12,$C$12,$P1656+1))),0)</f>
        <v>1</v>
      </c>
      <c r="Q1657" s="159">
        <f t="shared" ca="1" si="736"/>
        <v>1</v>
      </c>
      <c r="R1657" s="207">
        <f t="shared" si="753"/>
        <v>0</v>
      </c>
      <c r="S1657" s="208"/>
      <c r="T1657" s="159">
        <f t="shared" si="754"/>
        <v>0</v>
      </c>
      <c r="U1657" s="209" t="str">
        <f ca="1">IF(AND(T1657=-1,N1657=TRUE),"*",IF(AND(U1656="*",N1657=TRUE),"*",IF(AND(AND(L1657=TRUE,U1656="*"),J1657&lt;VLOOKUP(V1656+1,tbL!$M$38:$O$43,3)),"*","")))</f>
        <v/>
      </c>
      <c r="V1657" s="204">
        <f t="shared" ca="1" si="737"/>
        <v>1</v>
      </c>
      <c r="Y1657" s="159" t="str">
        <f t="shared" ca="1" si="738"/>
        <v/>
      </c>
      <c r="Z1657" s="159" t="str">
        <f t="shared" si="739"/>
        <v/>
      </c>
      <c r="AA1657" s="159">
        <f t="shared" ca="1" si="759"/>
        <v>1</v>
      </c>
      <c r="AC1657" s="161" t="str">
        <f t="shared" ca="1" si="740"/>
        <v/>
      </c>
      <c r="AD1657" s="161">
        <f t="shared" ca="1" si="741"/>
        <v>1</v>
      </c>
      <c r="AE1657" s="161" t="str">
        <f t="shared" ca="1" si="761"/>
        <v/>
      </c>
      <c r="AF1657" s="161">
        <f t="shared" ca="1" si="742"/>
        <v>1</v>
      </c>
      <c r="AG1657" s="161" t="str">
        <f t="shared" ca="1" si="743"/>
        <v/>
      </c>
      <c r="AH1657" s="161">
        <f t="shared" ca="1" si="744"/>
        <v>1</v>
      </c>
      <c r="AI1657" s="161" t="str">
        <f t="shared" ca="1" si="745"/>
        <v/>
      </c>
      <c r="AJ1657" s="161">
        <f t="shared" ca="1" si="746"/>
        <v>1</v>
      </c>
      <c r="AL1657" s="161" t="str">
        <f t="shared" ca="1" si="747"/>
        <v/>
      </c>
      <c r="AM1657" s="161">
        <f t="shared" ca="1" si="758"/>
        <v>1</v>
      </c>
      <c r="AN1657" s="161" t="str">
        <f t="shared" ca="1" si="748"/>
        <v/>
      </c>
      <c r="AO1657" s="161">
        <f t="shared" ca="1" si="757"/>
        <v>1</v>
      </c>
      <c r="AP1657" s="161" t="str">
        <f t="shared" ca="1" si="749"/>
        <v/>
      </c>
      <c r="AQ1657" s="161">
        <f t="shared" ca="1" si="755"/>
        <v>1</v>
      </c>
      <c r="AR1657" s="161" t="str">
        <f t="shared" ca="1" si="750"/>
        <v/>
      </c>
      <c r="AS1657" s="161">
        <f t="shared" ca="1" si="751"/>
        <v>1</v>
      </c>
      <c r="AT1657" s="159" t="str">
        <f t="shared" ca="1" si="760"/>
        <v/>
      </c>
      <c r="AU1657" s="210">
        <f t="shared" ca="1" si="735"/>
        <v>14</v>
      </c>
      <c r="AV1657" s="209"/>
      <c r="AW1657" s="204">
        <f t="shared" si="752"/>
        <v>24021.166666666628</v>
      </c>
      <c r="AX1657" s="159"/>
      <c r="AZ1657" s="159"/>
      <c r="BM1657" s="207"/>
      <c r="BN1657" s="212"/>
      <c r="BP1657" s="209"/>
      <c r="BQ1657" s="211"/>
      <c r="BR1657" s="211"/>
      <c r="BS1657" s="211"/>
      <c r="BT1657" s="211"/>
      <c r="BU1657" s="211"/>
      <c r="BV1657" s="211"/>
      <c r="BW1657" s="211"/>
      <c r="BX1657" s="211"/>
      <c r="BY1657" s="211"/>
      <c r="BZ1657" s="211"/>
      <c r="CA1657" s="209"/>
      <c r="CB1657" s="224"/>
      <c r="CC1657" s="204"/>
      <c r="CD1657" s="204"/>
      <c r="CE1657" s="204"/>
      <c r="CF1657" s="211"/>
      <c r="CG1657" s="211"/>
      <c r="CI1657" s="209"/>
      <c r="CJ1657" s="209"/>
    </row>
    <row r="1658" spans="9:88">
      <c r="I1658" s="221">
        <f t="shared" si="756"/>
        <v>454</v>
      </c>
      <c r="J1658" s="159">
        <f>'v-t_chart'!C1655</f>
        <v>111.2</v>
      </c>
      <c r="K1658" s="204">
        <f t="shared" ca="1" si="734"/>
        <v>325.70479999999998</v>
      </c>
      <c r="L1658" s="205" t="b">
        <f>IF('Input&amp;Output'!$C$3=10,phase_chart!C1655,IF('Input&amp;Output'!$C$3=21,phase_chart!G1655,IF('Input&amp;Output'!$C$3=22,phase_chart!K1655,IF('Input&amp;Output'!$C$3=31,phase_chart!O1655,IF('Input&amp;Output'!$C$3=32,phase_chart!S1655,"")))))</f>
        <v>0</v>
      </c>
      <c r="M1658" s="206" t="b">
        <f>IF('Input&amp;Output'!$C$3=10,phase_chart!D1655,IF('Input&amp;Output'!$C$3=21,phase_chart!H1655,IF('Input&amp;Output'!$C$3=22,phase_chart!L1655,IF('Input&amp;Output'!$C$3=31,phase_chart!P1655,IF('Input&amp;Output'!$C$3=32,phase_chart!T1655,"")))))</f>
        <v>1</v>
      </c>
      <c r="N1658" s="205" t="b">
        <f>IF('Input&amp;Output'!$C$3=10,phase_chart!E1655,IF('Input&amp;Output'!$C$3=21,phase_chart!I1655,IF('Input&amp;Output'!$C$3=22,phase_chart!M1655,IF('Input&amp;Output'!$C$3=31,phase_chart!Q1655,IF('Input&amp;Output'!$C$3=32,phase_chart!U1655,"")))))</f>
        <v>0</v>
      </c>
      <c r="P1658" s="159">
        <f ca="1">IF(NOT($J1658=0),IF($J1658&lt;IF($P1657=0,0,VLOOKUP(P1657,tbL!$M$37:$Q$43,IF(L1658=TRUE,2,4))),IF($J1658&gt;=VLOOKUP(P1657,tbL!$M$37:$Q$43,IF(L1658=TRUE,3,5)),$P1657,IF(AND(L1657=TRUE,L1658=TRUE),$P1657,$P1657-1)),IF(AND(L1658=TRUE,J1658=VLOOKUP(P1657,tbL!$M$37:$Q$43,IF(L1658=TRUE,2,4))),P1657,IF($P1657+1&gt;$C$12,$C$12,$P1657+1))),0)</f>
        <v>1</v>
      </c>
      <c r="Q1658" s="159">
        <f t="shared" ca="1" si="736"/>
        <v>1</v>
      </c>
      <c r="R1658" s="207">
        <f t="shared" si="753"/>
        <v>0</v>
      </c>
      <c r="S1658" s="208"/>
      <c r="T1658" s="159">
        <f t="shared" si="754"/>
        <v>0</v>
      </c>
      <c r="U1658" s="209" t="str">
        <f ca="1">IF(AND(T1658=-1,N1658=TRUE),"*",IF(AND(U1657="*",N1658=TRUE),"*",IF(AND(AND(L1658=TRUE,U1657="*"),J1658&lt;VLOOKUP(V1657+1,tbL!$M$38:$O$43,3)),"*","")))</f>
        <v/>
      </c>
      <c r="V1658" s="204">
        <f t="shared" ca="1" si="737"/>
        <v>1</v>
      </c>
      <c r="Y1658" s="159" t="str">
        <f t="shared" ca="1" si="738"/>
        <v/>
      </c>
      <c r="Z1658" s="159" t="str">
        <f t="shared" si="739"/>
        <v/>
      </c>
      <c r="AA1658" s="159">
        <f t="shared" ca="1" si="759"/>
        <v>1</v>
      </c>
      <c r="AC1658" s="161" t="str">
        <f t="shared" ca="1" si="740"/>
        <v/>
      </c>
      <c r="AD1658" s="161">
        <f t="shared" ca="1" si="741"/>
        <v>1</v>
      </c>
      <c r="AE1658" s="161" t="str">
        <f t="shared" ca="1" si="761"/>
        <v/>
      </c>
      <c r="AF1658" s="161">
        <f t="shared" ca="1" si="742"/>
        <v>1</v>
      </c>
      <c r="AG1658" s="161" t="str">
        <f t="shared" ca="1" si="743"/>
        <v/>
      </c>
      <c r="AH1658" s="161">
        <f t="shared" ca="1" si="744"/>
        <v>1</v>
      </c>
      <c r="AI1658" s="161" t="str">
        <f t="shared" ca="1" si="745"/>
        <v/>
      </c>
      <c r="AJ1658" s="161">
        <f t="shared" ca="1" si="746"/>
        <v>1</v>
      </c>
      <c r="AL1658" s="161" t="str">
        <f t="shared" ca="1" si="747"/>
        <v/>
      </c>
      <c r="AM1658" s="161">
        <f t="shared" ca="1" si="758"/>
        <v>1</v>
      </c>
      <c r="AN1658" s="161" t="str">
        <f t="shared" ca="1" si="748"/>
        <v/>
      </c>
      <c r="AO1658" s="161">
        <f t="shared" ca="1" si="757"/>
        <v>1</v>
      </c>
      <c r="AP1658" s="161" t="str">
        <f t="shared" ca="1" si="749"/>
        <v/>
      </c>
      <c r="AQ1658" s="161">
        <f t="shared" ca="1" si="755"/>
        <v>1</v>
      </c>
      <c r="AR1658" s="161" t="str">
        <f t="shared" ca="1" si="750"/>
        <v/>
      </c>
      <c r="AS1658" s="161">
        <f t="shared" ca="1" si="751"/>
        <v>1</v>
      </c>
      <c r="AT1658" s="159" t="str">
        <f t="shared" ca="1" si="760"/>
        <v/>
      </c>
      <c r="AU1658" s="210">
        <f t="shared" ca="1" si="735"/>
        <v>14</v>
      </c>
      <c r="AV1658" s="209"/>
      <c r="AW1658" s="204">
        <f t="shared" si="752"/>
        <v>24052.055555555518</v>
      </c>
      <c r="AX1658" s="159"/>
      <c r="AZ1658" s="159"/>
      <c r="BM1658" s="207"/>
      <c r="BN1658" s="212"/>
      <c r="BP1658" s="209"/>
      <c r="BQ1658" s="211"/>
      <c r="BR1658" s="211"/>
      <c r="BS1658" s="211"/>
      <c r="BT1658" s="211"/>
      <c r="BU1658" s="211"/>
      <c r="BV1658" s="211"/>
      <c r="BW1658" s="211"/>
      <c r="BX1658" s="211"/>
      <c r="BY1658" s="211"/>
      <c r="BZ1658" s="211"/>
      <c r="CA1658" s="209"/>
      <c r="CB1658" s="224"/>
      <c r="CC1658" s="204"/>
      <c r="CD1658" s="204"/>
      <c r="CE1658" s="204"/>
      <c r="CF1658" s="211"/>
      <c r="CG1658" s="211"/>
      <c r="CI1658" s="209"/>
      <c r="CJ1658" s="209"/>
    </row>
    <row r="1659" spans="9:88">
      <c r="I1659" s="221">
        <f t="shared" si="756"/>
        <v>455</v>
      </c>
      <c r="J1659" s="159">
        <f>'v-t_chart'!C1656</f>
        <v>111.3</v>
      </c>
      <c r="K1659" s="204">
        <f t="shared" ref="K1659:K1722" ca="1" si="762">IF($J1659=0,0,VLOOKUP($Q1659,$B$5:$C$11,2)*$J1659)</f>
        <v>325.99769999999995</v>
      </c>
      <c r="L1659" s="205" t="b">
        <f>IF('Input&amp;Output'!$C$3=10,phase_chart!C1656,IF('Input&amp;Output'!$C$3=21,phase_chart!G1656,IF('Input&amp;Output'!$C$3=22,phase_chart!K1656,IF('Input&amp;Output'!$C$3=31,phase_chart!O1656,IF('Input&amp;Output'!$C$3=32,phase_chart!S1656,"")))))</f>
        <v>0</v>
      </c>
      <c r="M1659" s="206" t="b">
        <f>IF('Input&amp;Output'!$C$3=10,phase_chart!D1656,IF('Input&amp;Output'!$C$3=21,phase_chart!H1656,IF('Input&amp;Output'!$C$3=22,phase_chart!L1656,IF('Input&amp;Output'!$C$3=31,phase_chart!P1656,IF('Input&amp;Output'!$C$3=32,phase_chart!T1656,"")))))</f>
        <v>1</v>
      </c>
      <c r="N1659" s="205" t="b">
        <f>IF('Input&amp;Output'!$C$3=10,phase_chart!E1656,IF('Input&amp;Output'!$C$3=21,phase_chart!I1656,IF('Input&amp;Output'!$C$3=22,phase_chart!M1656,IF('Input&amp;Output'!$C$3=31,phase_chart!Q1656,IF('Input&amp;Output'!$C$3=32,phase_chart!U1656,"")))))</f>
        <v>0</v>
      </c>
      <c r="P1659" s="159">
        <f ca="1">IF(NOT($J1659=0),IF($J1659&lt;IF($P1658=0,0,VLOOKUP(P1658,tbL!$M$37:$Q$43,IF(L1659=TRUE,2,4))),IF($J1659&gt;=VLOOKUP(P1658,tbL!$M$37:$Q$43,IF(L1659=TRUE,3,5)),$P1658,IF(AND(L1658=TRUE,L1659=TRUE),$P1658,$P1658-1)),IF(AND(L1659=TRUE,J1659=VLOOKUP(P1658,tbL!$M$37:$Q$43,IF(L1659=TRUE,2,4))),P1658,IF($P1658+1&gt;$C$12,$C$12,$P1658+1))),0)</f>
        <v>1</v>
      </c>
      <c r="Q1659" s="159">
        <f t="shared" ca="1" si="736"/>
        <v>1</v>
      </c>
      <c r="R1659" s="207">
        <f t="shared" si="753"/>
        <v>0</v>
      </c>
      <c r="S1659" s="208"/>
      <c r="T1659" s="159">
        <f t="shared" si="754"/>
        <v>0</v>
      </c>
      <c r="U1659" s="209" t="str">
        <f ca="1">IF(AND(T1659=-1,N1659=TRUE),"*",IF(AND(U1658="*",N1659=TRUE),"*",IF(AND(AND(L1659=TRUE,U1658="*"),J1659&lt;VLOOKUP(V1658+1,tbL!$M$38:$O$43,3)),"*","")))</f>
        <v/>
      </c>
      <c r="V1659" s="204">
        <f t="shared" ca="1" si="737"/>
        <v>1</v>
      </c>
      <c r="Y1659" s="159" t="str">
        <f t="shared" ca="1" si="738"/>
        <v/>
      </c>
      <c r="Z1659" s="159" t="str">
        <f t="shared" si="739"/>
        <v/>
      </c>
      <c r="AA1659" s="159">
        <f t="shared" ca="1" si="759"/>
        <v>1</v>
      </c>
      <c r="AC1659" s="161" t="str">
        <f t="shared" ca="1" si="740"/>
        <v/>
      </c>
      <c r="AD1659" s="161">
        <f t="shared" ca="1" si="741"/>
        <v>1</v>
      </c>
      <c r="AE1659" s="161" t="str">
        <f t="shared" ca="1" si="761"/>
        <v/>
      </c>
      <c r="AF1659" s="161">
        <f t="shared" ca="1" si="742"/>
        <v>1</v>
      </c>
      <c r="AG1659" s="161" t="str">
        <f t="shared" ca="1" si="743"/>
        <v/>
      </c>
      <c r="AH1659" s="161">
        <f t="shared" ca="1" si="744"/>
        <v>1</v>
      </c>
      <c r="AI1659" s="161" t="str">
        <f t="shared" ca="1" si="745"/>
        <v/>
      </c>
      <c r="AJ1659" s="161">
        <f t="shared" ca="1" si="746"/>
        <v>1</v>
      </c>
      <c r="AL1659" s="161" t="str">
        <f t="shared" ca="1" si="747"/>
        <v/>
      </c>
      <c r="AM1659" s="161">
        <f t="shared" ca="1" si="758"/>
        <v>1</v>
      </c>
      <c r="AN1659" s="161" t="str">
        <f t="shared" ca="1" si="748"/>
        <v/>
      </c>
      <c r="AO1659" s="161">
        <f t="shared" ca="1" si="757"/>
        <v>1</v>
      </c>
      <c r="AP1659" s="161" t="str">
        <f t="shared" ca="1" si="749"/>
        <v/>
      </c>
      <c r="AQ1659" s="161">
        <f t="shared" ca="1" si="755"/>
        <v>1</v>
      </c>
      <c r="AR1659" s="161" t="str">
        <f t="shared" ca="1" si="750"/>
        <v/>
      </c>
      <c r="AS1659" s="161">
        <f t="shared" ca="1" si="751"/>
        <v>1</v>
      </c>
      <c r="AT1659" s="159" t="str">
        <f t="shared" ca="1" si="760"/>
        <v/>
      </c>
      <c r="AU1659" s="210">
        <f t="shared" ca="1" si="735"/>
        <v>14</v>
      </c>
      <c r="AV1659" s="209"/>
      <c r="AW1659" s="204">
        <f t="shared" si="752"/>
        <v>24082.972222222186</v>
      </c>
      <c r="AX1659" s="159"/>
      <c r="AZ1659" s="159"/>
      <c r="BM1659" s="207"/>
      <c r="BN1659" s="212"/>
      <c r="BP1659" s="209"/>
      <c r="BQ1659" s="211"/>
      <c r="BR1659" s="211"/>
      <c r="BS1659" s="211"/>
      <c r="BT1659" s="211"/>
      <c r="BU1659" s="211"/>
      <c r="BV1659" s="211"/>
      <c r="BW1659" s="211"/>
      <c r="BX1659" s="211"/>
      <c r="BY1659" s="211"/>
      <c r="BZ1659" s="211"/>
      <c r="CA1659" s="209"/>
      <c r="CB1659" s="224"/>
      <c r="CC1659" s="204"/>
      <c r="CD1659" s="204"/>
      <c r="CE1659" s="204"/>
      <c r="CF1659" s="211"/>
      <c r="CG1659" s="211"/>
      <c r="CI1659" s="209"/>
      <c r="CJ1659" s="209"/>
    </row>
    <row r="1660" spans="9:88">
      <c r="I1660" s="221">
        <f t="shared" si="756"/>
        <v>456</v>
      </c>
      <c r="J1660" s="159">
        <f>'v-t_chart'!C1657</f>
        <v>111.1</v>
      </c>
      <c r="K1660" s="204">
        <f t="shared" ca="1" si="762"/>
        <v>325.41189999999995</v>
      </c>
      <c r="L1660" s="205" t="b">
        <f>IF('Input&amp;Output'!$C$3=10,phase_chart!C1657,IF('Input&amp;Output'!$C$3=21,phase_chart!G1657,IF('Input&amp;Output'!$C$3=22,phase_chart!K1657,IF('Input&amp;Output'!$C$3=31,phase_chart!O1657,IF('Input&amp;Output'!$C$3=32,phase_chart!S1657,"")))))</f>
        <v>0</v>
      </c>
      <c r="M1660" s="206" t="b">
        <f>IF('Input&amp;Output'!$C$3=10,phase_chart!D1657,IF('Input&amp;Output'!$C$3=21,phase_chart!H1657,IF('Input&amp;Output'!$C$3=22,phase_chart!L1657,IF('Input&amp;Output'!$C$3=31,phase_chart!P1657,IF('Input&amp;Output'!$C$3=32,phase_chart!T1657,"")))))</f>
        <v>1</v>
      </c>
      <c r="N1660" s="205" t="b">
        <f>IF('Input&amp;Output'!$C$3=10,phase_chart!E1657,IF('Input&amp;Output'!$C$3=21,phase_chart!I1657,IF('Input&amp;Output'!$C$3=22,phase_chart!M1657,IF('Input&amp;Output'!$C$3=31,phase_chart!Q1657,IF('Input&amp;Output'!$C$3=32,phase_chart!U1657,"")))))</f>
        <v>0</v>
      </c>
      <c r="P1660" s="159">
        <f ca="1">IF(NOT($J1660=0),IF($J1660&lt;IF($P1659=0,0,VLOOKUP(P1659,tbL!$M$37:$Q$43,IF(L1660=TRUE,2,4))),IF($J1660&gt;=VLOOKUP(P1659,tbL!$M$37:$Q$43,IF(L1660=TRUE,3,5)),$P1659,IF(AND(L1659=TRUE,L1660=TRUE),$P1659,$P1659-1)),IF(AND(L1660=TRUE,J1660=VLOOKUP(P1659,tbL!$M$37:$Q$43,IF(L1660=TRUE,2,4))),P1659,IF($P1659+1&gt;$C$12,$C$12,$P1659+1))),0)</f>
        <v>1</v>
      </c>
      <c r="Q1660" s="159">
        <f t="shared" ca="1" si="736"/>
        <v>1</v>
      </c>
      <c r="R1660" s="207">
        <f t="shared" si="753"/>
        <v>0</v>
      </c>
      <c r="S1660" s="208"/>
      <c r="T1660" s="159">
        <f t="shared" si="754"/>
        <v>0</v>
      </c>
      <c r="U1660" s="209" t="str">
        <f ca="1">IF(AND(T1660=-1,N1660=TRUE),"*",IF(AND(U1659="*",N1660=TRUE),"*",IF(AND(AND(L1660=TRUE,U1659="*"),J1660&lt;VLOOKUP(V1659+1,tbL!$M$38:$O$43,3)),"*","")))</f>
        <v/>
      </c>
      <c r="V1660" s="204">
        <f t="shared" ca="1" si="737"/>
        <v>1</v>
      </c>
      <c r="Y1660" s="159" t="str">
        <f t="shared" ca="1" si="738"/>
        <v/>
      </c>
      <c r="Z1660" s="159" t="str">
        <f t="shared" si="739"/>
        <v/>
      </c>
      <c r="AA1660" s="159">
        <f t="shared" ca="1" si="759"/>
        <v>1</v>
      </c>
      <c r="AC1660" s="161" t="str">
        <f t="shared" ca="1" si="740"/>
        <v/>
      </c>
      <c r="AD1660" s="161">
        <f t="shared" ca="1" si="741"/>
        <v>1</v>
      </c>
      <c r="AE1660" s="161" t="str">
        <f t="shared" ca="1" si="761"/>
        <v/>
      </c>
      <c r="AF1660" s="161">
        <f t="shared" ca="1" si="742"/>
        <v>1</v>
      </c>
      <c r="AG1660" s="161" t="str">
        <f t="shared" ca="1" si="743"/>
        <v/>
      </c>
      <c r="AH1660" s="161">
        <f t="shared" ca="1" si="744"/>
        <v>1</v>
      </c>
      <c r="AI1660" s="161" t="str">
        <f t="shared" ca="1" si="745"/>
        <v/>
      </c>
      <c r="AJ1660" s="161">
        <f t="shared" ca="1" si="746"/>
        <v>1</v>
      </c>
      <c r="AL1660" s="161" t="str">
        <f t="shared" ca="1" si="747"/>
        <v/>
      </c>
      <c r="AM1660" s="161">
        <f t="shared" ca="1" si="758"/>
        <v>1</v>
      </c>
      <c r="AN1660" s="161" t="str">
        <f t="shared" ca="1" si="748"/>
        <v/>
      </c>
      <c r="AO1660" s="161">
        <f t="shared" ca="1" si="757"/>
        <v>1</v>
      </c>
      <c r="AP1660" s="161" t="str">
        <f t="shared" ca="1" si="749"/>
        <v/>
      </c>
      <c r="AQ1660" s="161">
        <f t="shared" ca="1" si="755"/>
        <v>1</v>
      </c>
      <c r="AR1660" s="161" t="str">
        <f t="shared" ca="1" si="750"/>
        <v/>
      </c>
      <c r="AS1660" s="161">
        <f t="shared" ca="1" si="751"/>
        <v>1</v>
      </c>
      <c r="AT1660" s="159" t="str">
        <f t="shared" ca="1" si="760"/>
        <v/>
      </c>
      <c r="AU1660" s="210">
        <f t="shared" ca="1" si="735"/>
        <v>14</v>
      </c>
      <c r="AV1660" s="209"/>
      <c r="AW1660" s="204">
        <f t="shared" si="752"/>
        <v>24113.833333333296</v>
      </c>
      <c r="AX1660" s="159"/>
      <c r="AZ1660" s="159"/>
      <c r="BM1660" s="207"/>
      <c r="BN1660" s="212"/>
      <c r="BP1660" s="209"/>
      <c r="BQ1660" s="211"/>
      <c r="BR1660" s="211"/>
      <c r="BS1660" s="211"/>
      <c r="BT1660" s="211"/>
      <c r="BU1660" s="211"/>
      <c r="BV1660" s="211"/>
      <c r="BW1660" s="211"/>
      <c r="BX1660" s="211"/>
      <c r="BY1660" s="211"/>
      <c r="BZ1660" s="211"/>
      <c r="CA1660" s="209"/>
      <c r="CB1660" s="224"/>
      <c r="CC1660" s="204"/>
      <c r="CD1660" s="204"/>
      <c r="CE1660" s="204"/>
      <c r="CF1660" s="211"/>
      <c r="CG1660" s="211"/>
      <c r="CI1660" s="209"/>
      <c r="CJ1660" s="209"/>
    </row>
    <row r="1661" spans="9:88">
      <c r="I1661" s="221">
        <f t="shared" si="756"/>
        <v>457</v>
      </c>
      <c r="J1661" s="159">
        <f>'v-t_chart'!C1658</f>
        <v>110.4</v>
      </c>
      <c r="K1661" s="204">
        <f t="shared" ca="1" si="762"/>
        <v>323.36160000000001</v>
      </c>
      <c r="L1661" s="205" t="b">
        <f>IF('Input&amp;Output'!$C$3=10,phase_chart!C1658,IF('Input&amp;Output'!$C$3=21,phase_chart!G1658,IF('Input&amp;Output'!$C$3=22,phase_chart!K1658,IF('Input&amp;Output'!$C$3=31,phase_chart!O1658,IF('Input&amp;Output'!$C$3=32,phase_chart!S1658,"")))))</f>
        <v>0</v>
      </c>
      <c r="M1661" s="206" t="b">
        <f>IF('Input&amp;Output'!$C$3=10,phase_chart!D1658,IF('Input&amp;Output'!$C$3=21,phase_chart!H1658,IF('Input&amp;Output'!$C$3=22,phase_chart!L1658,IF('Input&amp;Output'!$C$3=31,phase_chart!P1658,IF('Input&amp;Output'!$C$3=32,phase_chart!T1658,"")))))</f>
        <v>1</v>
      </c>
      <c r="N1661" s="205" t="b">
        <f>IF('Input&amp;Output'!$C$3=10,phase_chart!E1658,IF('Input&amp;Output'!$C$3=21,phase_chart!I1658,IF('Input&amp;Output'!$C$3=22,phase_chart!M1658,IF('Input&amp;Output'!$C$3=31,phase_chart!Q1658,IF('Input&amp;Output'!$C$3=32,phase_chart!U1658,"")))))</f>
        <v>0</v>
      </c>
      <c r="P1661" s="159">
        <f ca="1">IF(NOT($J1661=0),IF($J1661&lt;IF($P1660=0,0,VLOOKUP(P1660,tbL!$M$37:$Q$43,IF(L1661=TRUE,2,4))),IF($J1661&gt;=VLOOKUP(P1660,tbL!$M$37:$Q$43,IF(L1661=TRUE,3,5)),$P1660,IF(AND(L1660=TRUE,L1661=TRUE),$P1660,$P1660-1)),IF(AND(L1661=TRUE,J1661=VLOOKUP(P1660,tbL!$M$37:$Q$43,IF(L1661=TRUE,2,4))),P1660,IF($P1660+1&gt;$C$12,$C$12,$P1660+1))),0)</f>
        <v>1</v>
      </c>
      <c r="Q1661" s="159">
        <f t="shared" ca="1" si="736"/>
        <v>1</v>
      </c>
      <c r="R1661" s="207">
        <f t="shared" si="753"/>
        <v>0</v>
      </c>
      <c r="S1661" s="208"/>
      <c r="T1661" s="159">
        <f t="shared" si="754"/>
        <v>0</v>
      </c>
      <c r="U1661" s="209" t="str">
        <f ca="1">IF(AND(T1661=-1,N1661=TRUE),"*",IF(AND(U1660="*",N1661=TRUE),"*",IF(AND(AND(L1661=TRUE,U1660="*"),J1661&lt;VLOOKUP(V1660+1,tbL!$M$38:$O$43,3)),"*","")))</f>
        <v/>
      </c>
      <c r="V1661" s="204">
        <f t="shared" ca="1" si="737"/>
        <v>1</v>
      </c>
      <c r="Y1661" s="159" t="str">
        <f t="shared" ca="1" si="738"/>
        <v/>
      </c>
      <c r="Z1661" s="159" t="str">
        <f t="shared" si="739"/>
        <v/>
      </c>
      <c r="AA1661" s="159">
        <f t="shared" ca="1" si="759"/>
        <v>1</v>
      </c>
      <c r="AC1661" s="161" t="str">
        <f t="shared" ca="1" si="740"/>
        <v/>
      </c>
      <c r="AD1661" s="161">
        <f t="shared" ca="1" si="741"/>
        <v>1</v>
      </c>
      <c r="AE1661" s="161" t="str">
        <f t="shared" ca="1" si="761"/>
        <v/>
      </c>
      <c r="AF1661" s="161">
        <f t="shared" ca="1" si="742"/>
        <v>1</v>
      </c>
      <c r="AG1661" s="161" t="str">
        <f t="shared" ca="1" si="743"/>
        <v/>
      </c>
      <c r="AH1661" s="161">
        <f t="shared" ca="1" si="744"/>
        <v>1</v>
      </c>
      <c r="AI1661" s="161" t="str">
        <f t="shared" ca="1" si="745"/>
        <v/>
      </c>
      <c r="AJ1661" s="161">
        <f t="shared" ca="1" si="746"/>
        <v>1</v>
      </c>
      <c r="AL1661" s="161" t="str">
        <f t="shared" ca="1" si="747"/>
        <v/>
      </c>
      <c r="AM1661" s="161">
        <f t="shared" ca="1" si="758"/>
        <v>1</v>
      </c>
      <c r="AN1661" s="161" t="str">
        <f t="shared" ca="1" si="748"/>
        <v/>
      </c>
      <c r="AO1661" s="161">
        <f t="shared" ca="1" si="757"/>
        <v>1</v>
      </c>
      <c r="AP1661" s="161" t="str">
        <f t="shared" ca="1" si="749"/>
        <v/>
      </c>
      <c r="AQ1661" s="161">
        <f t="shared" ca="1" si="755"/>
        <v>1</v>
      </c>
      <c r="AR1661" s="161" t="str">
        <f t="shared" ca="1" si="750"/>
        <v/>
      </c>
      <c r="AS1661" s="161">
        <f t="shared" ca="1" si="751"/>
        <v>1</v>
      </c>
      <c r="AT1661" s="159" t="str">
        <f t="shared" ca="1" si="760"/>
        <v/>
      </c>
      <c r="AU1661" s="210">
        <f t="shared" ca="1" si="735"/>
        <v>14</v>
      </c>
      <c r="AV1661" s="209"/>
      <c r="AW1661" s="204">
        <f t="shared" si="752"/>
        <v>24144.499999999964</v>
      </c>
      <c r="AX1661" s="159"/>
      <c r="AZ1661" s="159"/>
      <c r="BM1661" s="207"/>
      <c r="BN1661" s="212"/>
      <c r="BP1661" s="209"/>
      <c r="BQ1661" s="211"/>
      <c r="BR1661" s="211"/>
      <c r="BS1661" s="211"/>
      <c r="BT1661" s="211"/>
      <c r="BU1661" s="211"/>
      <c r="BV1661" s="211"/>
      <c r="BW1661" s="211"/>
      <c r="BX1661" s="211"/>
      <c r="BY1661" s="211"/>
      <c r="BZ1661" s="211"/>
      <c r="CA1661" s="209"/>
      <c r="CB1661" s="224"/>
      <c r="CC1661" s="204"/>
      <c r="CD1661" s="204"/>
      <c r="CE1661" s="204"/>
      <c r="CF1661" s="211"/>
      <c r="CG1661" s="211"/>
      <c r="CI1661" s="209"/>
      <c r="CJ1661" s="209"/>
    </row>
    <row r="1662" spans="9:88">
      <c r="I1662" s="221">
        <f t="shared" si="756"/>
        <v>458</v>
      </c>
      <c r="J1662" s="159">
        <f>'v-t_chart'!C1659</f>
        <v>109.3</v>
      </c>
      <c r="K1662" s="204">
        <f t="shared" ca="1" si="762"/>
        <v>320.13969999999995</v>
      </c>
      <c r="L1662" s="205" t="b">
        <f>IF('Input&amp;Output'!$C$3=10,phase_chart!C1659,IF('Input&amp;Output'!$C$3=21,phase_chart!G1659,IF('Input&amp;Output'!$C$3=22,phase_chart!K1659,IF('Input&amp;Output'!$C$3=31,phase_chart!O1659,IF('Input&amp;Output'!$C$3=32,phase_chart!S1659,"")))))</f>
        <v>0</v>
      </c>
      <c r="M1662" s="206" t="b">
        <f>IF('Input&amp;Output'!$C$3=10,phase_chart!D1659,IF('Input&amp;Output'!$C$3=21,phase_chart!H1659,IF('Input&amp;Output'!$C$3=22,phase_chart!L1659,IF('Input&amp;Output'!$C$3=31,phase_chart!P1659,IF('Input&amp;Output'!$C$3=32,phase_chart!T1659,"")))))</f>
        <v>1</v>
      </c>
      <c r="N1662" s="205" t="b">
        <f>IF('Input&amp;Output'!$C$3=10,phase_chart!E1659,IF('Input&amp;Output'!$C$3=21,phase_chart!I1659,IF('Input&amp;Output'!$C$3=22,phase_chart!M1659,IF('Input&amp;Output'!$C$3=31,phase_chart!Q1659,IF('Input&amp;Output'!$C$3=32,phase_chart!U1659,"")))))</f>
        <v>0</v>
      </c>
      <c r="P1662" s="159">
        <f ca="1">IF(NOT($J1662=0),IF($J1662&lt;IF($P1661=0,0,VLOOKUP(P1661,tbL!$M$37:$Q$43,IF(L1662=TRUE,2,4))),IF($J1662&gt;=VLOOKUP(P1661,tbL!$M$37:$Q$43,IF(L1662=TRUE,3,5)),$P1661,IF(AND(L1661=TRUE,L1662=TRUE),$P1661,$P1661-1)),IF(AND(L1662=TRUE,J1662=VLOOKUP(P1661,tbL!$M$37:$Q$43,IF(L1662=TRUE,2,4))),P1661,IF($P1661+1&gt;$C$12,$C$12,$P1661+1))),0)</f>
        <v>1</v>
      </c>
      <c r="Q1662" s="159">
        <f t="shared" ca="1" si="736"/>
        <v>1</v>
      </c>
      <c r="R1662" s="207">
        <f t="shared" si="753"/>
        <v>0</v>
      </c>
      <c r="S1662" s="208"/>
      <c r="T1662" s="159">
        <f t="shared" si="754"/>
        <v>0</v>
      </c>
      <c r="U1662" s="209" t="str">
        <f ca="1">IF(AND(T1662=-1,N1662=TRUE),"*",IF(AND(U1661="*",N1662=TRUE),"*",IF(AND(AND(L1662=TRUE,U1661="*"),J1662&lt;VLOOKUP(V1661+1,tbL!$M$38:$O$43,3)),"*","")))</f>
        <v/>
      </c>
      <c r="V1662" s="204">
        <f t="shared" ca="1" si="737"/>
        <v>1</v>
      </c>
      <c r="Y1662" s="159" t="str">
        <f t="shared" ca="1" si="738"/>
        <v/>
      </c>
      <c r="Z1662" s="159" t="str">
        <f t="shared" si="739"/>
        <v/>
      </c>
      <c r="AA1662" s="159">
        <f t="shared" ca="1" si="759"/>
        <v>1</v>
      </c>
      <c r="AC1662" s="161" t="str">
        <f t="shared" ca="1" si="740"/>
        <v/>
      </c>
      <c r="AD1662" s="161">
        <f t="shared" ca="1" si="741"/>
        <v>1</v>
      </c>
      <c r="AE1662" s="161" t="str">
        <f t="shared" ca="1" si="761"/>
        <v/>
      </c>
      <c r="AF1662" s="161">
        <f t="shared" ca="1" si="742"/>
        <v>1</v>
      </c>
      <c r="AG1662" s="161" t="str">
        <f t="shared" ca="1" si="743"/>
        <v/>
      </c>
      <c r="AH1662" s="161">
        <f t="shared" ca="1" si="744"/>
        <v>1</v>
      </c>
      <c r="AI1662" s="161" t="str">
        <f t="shared" ca="1" si="745"/>
        <v/>
      </c>
      <c r="AJ1662" s="161">
        <f t="shared" ca="1" si="746"/>
        <v>1</v>
      </c>
      <c r="AL1662" s="161" t="str">
        <f t="shared" ca="1" si="747"/>
        <v/>
      </c>
      <c r="AM1662" s="161">
        <f t="shared" ca="1" si="758"/>
        <v>1</v>
      </c>
      <c r="AN1662" s="161" t="str">
        <f t="shared" ca="1" si="748"/>
        <v/>
      </c>
      <c r="AO1662" s="161">
        <f t="shared" ca="1" si="757"/>
        <v>1</v>
      </c>
      <c r="AP1662" s="161" t="str">
        <f t="shared" ca="1" si="749"/>
        <v/>
      </c>
      <c r="AQ1662" s="161">
        <f t="shared" ca="1" si="755"/>
        <v>1</v>
      </c>
      <c r="AR1662" s="161" t="str">
        <f t="shared" ca="1" si="750"/>
        <v/>
      </c>
      <c r="AS1662" s="161">
        <f t="shared" ca="1" si="751"/>
        <v>1</v>
      </c>
      <c r="AT1662" s="159" t="str">
        <f t="shared" ca="1" si="760"/>
        <v/>
      </c>
      <c r="AU1662" s="210">
        <f t="shared" ca="1" si="735"/>
        <v>14</v>
      </c>
      <c r="AV1662" s="209"/>
      <c r="AW1662" s="204">
        <f t="shared" si="752"/>
        <v>24174.861111111073</v>
      </c>
      <c r="AX1662" s="159"/>
      <c r="AZ1662" s="159"/>
      <c r="BM1662" s="207"/>
      <c r="BN1662" s="212"/>
      <c r="BP1662" s="209"/>
      <c r="BQ1662" s="211"/>
      <c r="BR1662" s="211"/>
      <c r="BS1662" s="211"/>
      <c r="BT1662" s="211"/>
      <c r="BU1662" s="211"/>
      <c r="BV1662" s="211"/>
      <c r="BW1662" s="211"/>
      <c r="BX1662" s="211"/>
      <c r="BY1662" s="211"/>
      <c r="BZ1662" s="211"/>
      <c r="CA1662" s="209"/>
      <c r="CB1662" s="224"/>
      <c r="CC1662" s="204"/>
      <c r="CD1662" s="204"/>
      <c r="CE1662" s="204"/>
      <c r="CF1662" s="211"/>
      <c r="CG1662" s="211"/>
      <c r="CI1662" s="209"/>
      <c r="CJ1662" s="209"/>
    </row>
    <row r="1663" spans="9:88">
      <c r="I1663" s="221">
        <f t="shared" si="756"/>
        <v>459</v>
      </c>
      <c r="J1663" s="159">
        <f>'v-t_chart'!C1660</f>
        <v>108.1</v>
      </c>
      <c r="K1663" s="204">
        <f t="shared" ca="1" si="762"/>
        <v>316.62489999999997</v>
      </c>
      <c r="L1663" s="205" t="b">
        <f>IF('Input&amp;Output'!$C$3=10,phase_chart!C1660,IF('Input&amp;Output'!$C$3=21,phase_chart!G1660,IF('Input&amp;Output'!$C$3=22,phase_chart!K1660,IF('Input&amp;Output'!$C$3=31,phase_chart!O1660,IF('Input&amp;Output'!$C$3=32,phase_chart!S1660,"")))))</f>
        <v>0</v>
      </c>
      <c r="M1663" s="206" t="b">
        <f>IF('Input&amp;Output'!$C$3=10,phase_chart!D1660,IF('Input&amp;Output'!$C$3=21,phase_chart!H1660,IF('Input&amp;Output'!$C$3=22,phase_chart!L1660,IF('Input&amp;Output'!$C$3=31,phase_chart!P1660,IF('Input&amp;Output'!$C$3=32,phase_chart!T1660,"")))))</f>
        <v>1</v>
      </c>
      <c r="N1663" s="205" t="b">
        <f>IF('Input&amp;Output'!$C$3=10,phase_chart!E1660,IF('Input&amp;Output'!$C$3=21,phase_chart!I1660,IF('Input&amp;Output'!$C$3=22,phase_chart!M1660,IF('Input&amp;Output'!$C$3=31,phase_chart!Q1660,IF('Input&amp;Output'!$C$3=32,phase_chart!U1660,"")))))</f>
        <v>0</v>
      </c>
      <c r="P1663" s="159">
        <f ca="1">IF(NOT($J1663=0),IF($J1663&lt;IF($P1662=0,0,VLOOKUP(P1662,tbL!$M$37:$Q$43,IF(L1663=TRUE,2,4))),IF($J1663&gt;=VLOOKUP(P1662,tbL!$M$37:$Q$43,IF(L1663=TRUE,3,5)),$P1662,IF(AND(L1662=TRUE,L1663=TRUE),$P1662,$P1662-1)),IF(AND(L1663=TRUE,J1663=VLOOKUP(P1662,tbL!$M$37:$Q$43,IF(L1663=TRUE,2,4))),P1662,IF($P1662+1&gt;$C$12,$C$12,$P1662+1))),0)</f>
        <v>1</v>
      </c>
      <c r="Q1663" s="159">
        <f t="shared" ca="1" si="736"/>
        <v>1</v>
      </c>
      <c r="R1663" s="207">
        <f t="shared" si="753"/>
        <v>0</v>
      </c>
      <c r="S1663" s="208"/>
      <c r="T1663" s="159">
        <f t="shared" si="754"/>
        <v>0</v>
      </c>
      <c r="U1663" s="209" t="str">
        <f ca="1">IF(AND(T1663=-1,N1663=TRUE),"*",IF(AND(U1662="*",N1663=TRUE),"*",IF(AND(AND(L1663=TRUE,U1662="*"),J1663&lt;VLOOKUP(V1662+1,tbL!$M$38:$O$43,3)),"*","")))</f>
        <v/>
      </c>
      <c r="V1663" s="204">
        <f t="shared" ca="1" si="737"/>
        <v>1</v>
      </c>
      <c r="Y1663" s="159" t="str">
        <f t="shared" ca="1" si="738"/>
        <v/>
      </c>
      <c r="Z1663" s="159" t="str">
        <f t="shared" si="739"/>
        <v/>
      </c>
      <c r="AA1663" s="159">
        <f t="shared" ca="1" si="759"/>
        <v>1</v>
      </c>
      <c r="AC1663" s="161" t="str">
        <f t="shared" ca="1" si="740"/>
        <v/>
      </c>
      <c r="AD1663" s="161">
        <f t="shared" ca="1" si="741"/>
        <v>1</v>
      </c>
      <c r="AE1663" s="161" t="str">
        <f t="shared" ca="1" si="761"/>
        <v/>
      </c>
      <c r="AF1663" s="161">
        <f t="shared" ca="1" si="742"/>
        <v>1</v>
      </c>
      <c r="AG1663" s="161" t="str">
        <f t="shared" ca="1" si="743"/>
        <v/>
      </c>
      <c r="AH1663" s="161">
        <f t="shared" ca="1" si="744"/>
        <v>1</v>
      </c>
      <c r="AI1663" s="161" t="str">
        <f t="shared" ca="1" si="745"/>
        <v/>
      </c>
      <c r="AJ1663" s="161">
        <f t="shared" ca="1" si="746"/>
        <v>1</v>
      </c>
      <c r="AL1663" s="161" t="str">
        <f t="shared" ca="1" si="747"/>
        <v/>
      </c>
      <c r="AM1663" s="161">
        <f t="shared" ca="1" si="758"/>
        <v>1</v>
      </c>
      <c r="AN1663" s="161" t="str">
        <f t="shared" ca="1" si="748"/>
        <v/>
      </c>
      <c r="AO1663" s="161">
        <f t="shared" ca="1" si="757"/>
        <v>1</v>
      </c>
      <c r="AP1663" s="161" t="str">
        <f t="shared" ca="1" si="749"/>
        <v/>
      </c>
      <c r="AQ1663" s="161">
        <f t="shared" ca="1" si="755"/>
        <v>1</v>
      </c>
      <c r="AR1663" s="161" t="str">
        <f t="shared" ca="1" si="750"/>
        <v/>
      </c>
      <c r="AS1663" s="161">
        <f t="shared" ca="1" si="751"/>
        <v>1</v>
      </c>
      <c r="AT1663" s="159" t="str">
        <f t="shared" ca="1" si="760"/>
        <v/>
      </c>
      <c r="AU1663" s="210">
        <f t="shared" ca="1" si="735"/>
        <v>14</v>
      </c>
      <c r="AV1663" s="209"/>
      <c r="AW1663" s="204">
        <f t="shared" si="752"/>
        <v>24204.88888888885</v>
      </c>
      <c r="AX1663" s="159"/>
      <c r="AZ1663" s="159"/>
      <c r="BM1663" s="207"/>
      <c r="BN1663" s="212"/>
      <c r="BP1663" s="209"/>
      <c r="BQ1663" s="211"/>
      <c r="BR1663" s="211"/>
      <c r="BS1663" s="211"/>
      <c r="BT1663" s="211"/>
      <c r="BU1663" s="211"/>
      <c r="BV1663" s="211"/>
      <c r="BW1663" s="211"/>
      <c r="BX1663" s="211"/>
      <c r="BY1663" s="211"/>
      <c r="BZ1663" s="211"/>
      <c r="CA1663" s="209"/>
      <c r="CB1663" s="224"/>
      <c r="CC1663" s="204"/>
      <c r="CD1663" s="204"/>
      <c r="CE1663" s="204"/>
      <c r="CF1663" s="211"/>
      <c r="CG1663" s="211"/>
      <c r="CI1663" s="209"/>
      <c r="CJ1663" s="209"/>
    </row>
    <row r="1664" spans="9:88">
      <c r="I1664" s="221">
        <f t="shared" si="756"/>
        <v>460</v>
      </c>
      <c r="J1664" s="159">
        <f>'v-t_chart'!C1661</f>
        <v>106.8</v>
      </c>
      <c r="K1664" s="204">
        <f t="shared" ca="1" si="762"/>
        <v>312.81719999999996</v>
      </c>
      <c r="L1664" s="205" t="b">
        <f>IF('Input&amp;Output'!$C$3=10,phase_chart!C1661,IF('Input&amp;Output'!$C$3=21,phase_chart!G1661,IF('Input&amp;Output'!$C$3=22,phase_chart!K1661,IF('Input&amp;Output'!$C$3=31,phase_chart!O1661,IF('Input&amp;Output'!$C$3=32,phase_chart!S1661,"")))))</f>
        <v>0</v>
      </c>
      <c r="M1664" s="206" t="b">
        <f>IF('Input&amp;Output'!$C$3=10,phase_chart!D1661,IF('Input&amp;Output'!$C$3=21,phase_chart!H1661,IF('Input&amp;Output'!$C$3=22,phase_chart!L1661,IF('Input&amp;Output'!$C$3=31,phase_chart!P1661,IF('Input&amp;Output'!$C$3=32,phase_chart!T1661,"")))))</f>
        <v>1</v>
      </c>
      <c r="N1664" s="205" t="b">
        <f>IF('Input&amp;Output'!$C$3=10,phase_chart!E1661,IF('Input&amp;Output'!$C$3=21,phase_chart!I1661,IF('Input&amp;Output'!$C$3=22,phase_chart!M1661,IF('Input&amp;Output'!$C$3=31,phase_chart!Q1661,IF('Input&amp;Output'!$C$3=32,phase_chart!U1661,"")))))</f>
        <v>0</v>
      </c>
      <c r="P1664" s="159">
        <f ca="1">IF(NOT($J1664=0),IF($J1664&lt;IF($P1663=0,0,VLOOKUP(P1663,tbL!$M$37:$Q$43,IF(L1664=TRUE,2,4))),IF($J1664&gt;=VLOOKUP(P1663,tbL!$M$37:$Q$43,IF(L1664=TRUE,3,5)),$P1663,IF(AND(L1663=TRUE,L1664=TRUE),$P1663,$P1663-1)),IF(AND(L1664=TRUE,J1664=VLOOKUP(P1663,tbL!$M$37:$Q$43,IF(L1664=TRUE,2,4))),P1663,IF($P1663+1&gt;$C$12,$C$12,$P1663+1))),0)</f>
        <v>1</v>
      </c>
      <c r="Q1664" s="159">
        <f t="shared" ca="1" si="736"/>
        <v>1</v>
      </c>
      <c r="R1664" s="207">
        <f t="shared" si="753"/>
        <v>0</v>
      </c>
      <c r="S1664" s="208"/>
      <c r="T1664" s="159">
        <f t="shared" si="754"/>
        <v>0</v>
      </c>
      <c r="U1664" s="209" t="str">
        <f ca="1">IF(AND(T1664=-1,N1664=TRUE),"*",IF(AND(U1663="*",N1664=TRUE),"*",IF(AND(AND(L1664=TRUE,U1663="*"),J1664&lt;VLOOKUP(V1663+1,tbL!$M$38:$O$43,3)),"*","")))</f>
        <v/>
      </c>
      <c r="V1664" s="204">
        <f t="shared" ca="1" si="737"/>
        <v>1</v>
      </c>
      <c r="Y1664" s="159" t="str">
        <f t="shared" ca="1" si="738"/>
        <v/>
      </c>
      <c r="Z1664" s="159" t="str">
        <f t="shared" si="739"/>
        <v/>
      </c>
      <c r="AA1664" s="159">
        <f t="shared" ca="1" si="759"/>
        <v>1</v>
      </c>
      <c r="AC1664" s="161" t="str">
        <f t="shared" ca="1" si="740"/>
        <v/>
      </c>
      <c r="AD1664" s="161">
        <f t="shared" ca="1" si="741"/>
        <v>1</v>
      </c>
      <c r="AE1664" s="161" t="str">
        <f t="shared" ca="1" si="761"/>
        <v/>
      </c>
      <c r="AF1664" s="161">
        <f t="shared" ca="1" si="742"/>
        <v>1</v>
      </c>
      <c r="AG1664" s="161" t="str">
        <f t="shared" ca="1" si="743"/>
        <v/>
      </c>
      <c r="AH1664" s="161">
        <f t="shared" ca="1" si="744"/>
        <v>1</v>
      </c>
      <c r="AI1664" s="161" t="str">
        <f t="shared" ca="1" si="745"/>
        <v/>
      </c>
      <c r="AJ1664" s="161">
        <f t="shared" ca="1" si="746"/>
        <v>1</v>
      </c>
      <c r="AL1664" s="161" t="str">
        <f t="shared" ca="1" si="747"/>
        <v/>
      </c>
      <c r="AM1664" s="161">
        <f t="shared" ca="1" si="758"/>
        <v>1</v>
      </c>
      <c r="AN1664" s="161" t="str">
        <f t="shared" ca="1" si="748"/>
        <v/>
      </c>
      <c r="AO1664" s="161">
        <f t="shared" ca="1" si="757"/>
        <v>1</v>
      </c>
      <c r="AP1664" s="161" t="str">
        <f t="shared" ca="1" si="749"/>
        <v/>
      </c>
      <c r="AQ1664" s="161">
        <f t="shared" ca="1" si="755"/>
        <v>1</v>
      </c>
      <c r="AR1664" s="161" t="str">
        <f t="shared" ca="1" si="750"/>
        <v/>
      </c>
      <c r="AS1664" s="161">
        <f t="shared" ca="1" si="751"/>
        <v>1</v>
      </c>
      <c r="AT1664" s="159" t="str">
        <f t="shared" ca="1" si="760"/>
        <v/>
      </c>
      <c r="AU1664" s="210">
        <f t="shared" ca="1" si="735"/>
        <v>14</v>
      </c>
      <c r="AV1664" s="209"/>
      <c r="AW1664" s="204">
        <f t="shared" si="752"/>
        <v>24234.555555555518</v>
      </c>
      <c r="AX1664" s="159"/>
      <c r="AZ1664" s="159"/>
      <c r="BM1664" s="207"/>
      <c r="BN1664" s="212"/>
      <c r="BP1664" s="209"/>
      <c r="BQ1664" s="211"/>
      <c r="BR1664" s="211"/>
      <c r="BS1664" s="211"/>
      <c r="BT1664" s="211"/>
      <c r="BU1664" s="211"/>
      <c r="BV1664" s="211"/>
      <c r="BW1664" s="211"/>
      <c r="BX1664" s="211"/>
      <c r="BY1664" s="211"/>
      <c r="BZ1664" s="211"/>
      <c r="CA1664" s="209"/>
      <c r="CB1664" s="224"/>
      <c r="CC1664" s="204"/>
      <c r="CD1664" s="204"/>
      <c r="CE1664" s="204"/>
      <c r="CF1664" s="211"/>
      <c r="CG1664" s="211"/>
      <c r="CI1664" s="209"/>
      <c r="CJ1664" s="209"/>
    </row>
    <row r="1665" spans="9:88">
      <c r="I1665" s="221">
        <f t="shared" si="756"/>
        <v>461</v>
      </c>
      <c r="J1665" s="159">
        <f>'v-t_chart'!C1662</f>
        <v>105.5</v>
      </c>
      <c r="K1665" s="204">
        <f t="shared" ca="1" si="762"/>
        <v>309.0095</v>
      </c>
      <c r="L1665" s="205" t="b">
        <f>IF('Input&amp;Output'!$C$3=10,phase_chart!C1662,IF('Input&amp;Output'!$C$3=21,phase_chart!G1662,IF('Input&amp;Output'!$C$3=22,phase_chart!K1662,IF('Input&amp;Output'!$C$3=31,phase_chart!O1662,IF('Input&amp;Output'!$C$3=32,phase_chart!S1662,"")))))</f>
        <v>0</v>
      </c>
      <c r="M1665" s="206" t="b">
        <f>IF('Input&amp;Output'!$C$3=10,phase_chart!D1662,IF('Input&amp;Output'!$C$3=21,phase_chart!H1662,IF('Input&amp;Output'!$C$3=22,phase_chart!L1662,IF('Input&amp;Output'!$C$3=31,phase_chart!P1662,IF('Input&amp;Output'!$C$3=32,phase_chart!T1662,"")))))</f>
        <v>1</v>
      </c>
      <c r="N1665" s="205" t="b">
        <f>IF('Input&amp;Output'!$C$3=10,phase_chart!E1662,IF('Input&amp;Output'!$C$3=21,phase_chart!I1662,IF('Input&amp;Output'!$C$3=22,phase_chart!M1662,IF('Input&amp;Output'!$C$3=31,phase_chart!Q1662,IF('Input&amp;Output'!$C$3=32,phase_chart!U1662,"")))))</f>
        <v>0</v>
      </c>
      <c r="P1665" s="159">
        <f ca="1">IF(NOT($J1665=0),IF($J1665&lt;IF($P1664=0,0,VLOOKUP(P1664,tbL!$M$37:$Q$43,IF(L1665=TRUE,2,4))),IF($J1665&gt;=VLOOKUP(P1664,tbL!$M$37:$Q$43,IF(L1665=TRUE,3,5)),$P1664,IF(AND(L1664=TRUE,L1665=TRUE),$P1664,$P1664-1)),IF(AND(L1665=TRUE,J1665=VLOOKUP(P1664,tbL!$M$37:$Q$43,IF(L1665=TRUE,2,4))),P1664,IF($P1664+1&gt;$C$12,$C$12,$P1664+1))),0)</f>
        <v>1</v>
      </c>
      <c r="Q1665" s="159">
        <f t="shared" ca="1" si="736"/>
        <v>1</v>
      </c>
      <c r="R1665" s="207">
        <f t="shared" si="753"/>
        <v>0</v>
      </c>
      <c r="S1665" s="208"/>
      <c r="T1665" s="159">
        <f t="shared" si="754"/>
        <v>0</v>
      </c>
      <c r="U1665" s="209" t="str">
        <f ca="1">IF(AND(T1665=-1,N1665=TRUE),"*",IF(AND(U1664="*",N1665=TRUE),"*",IF(AND(AND(L1665=TRUE,U1664="*"),J1665&lt;VLOOKUP(V1664+1,tbL!$M$38:$O$43,3)),"*","")))</f>
        <v/>
      </c>
      <c r="V1665" s="204">
        <f t="shared" ca="1" si="737"/>
        <v>1</v>
      </c>
      <c r="Y1665" s="159" t="str">
        <f t="shared" ca="1" si="738"/>
        <v/>
      </c>
      <c r="Z1665" s="159" t="str">
        <f t="shared" si="739"/>
        <v/>
      </c>
      <c r="AA1665" s="159">
        <f t="shared" ca="1" si="759"/>
        <v>1</v>
      </c>
      <c r="AC1665" s="161" t="str">
        <f t="shared" ca="1" si="740"/>
        <v/>
      </c>
      <c r="AD1665" s="161">
        <f t="shared" ca="1" si="741"/>
        <v>1</v>
      </c>
      <c r="AE1665" s="161" t="str">
        <f t="shared" ca="1" si="761"/>
        <v/>
      </c>
      <c r="AF1665" s="161">
        <f t="shared" ca="1" si="742"/>
        <v>1</v>
      </c>
      <c r="AG1665" s="161" t="str">
        <f t="shared" ca="1" si="743"/>
        <v/>
      </c>
      <c r="AH1665" s="161">
        <f t="shared" ca="1" si="744"/>
        <v>1</v>
      </c>
      <c r="AI1665" s="161" t="str">
        <f t="shared" ca="1" si="745"/>
        <v/>
      </c>
      <c r="AJ1665" s="161">
        <f t="shared" ca="1" si="746"/>
        <v>1</v>
      </c>
      <c r="AL1665" s="161" t="str">
        <f t="shared" ca="1" si="747"/>
        <v/>
      </c>
      <c r="AM1665" s="161">
        <f t="shared" ca="1" si="758"/>
        <v>1</v>
      </c>
      <c r="AN1665" s="161" t="str">
        <f t="shared" ca="1" si="748"/>
        <v/>
      </c>
      <c r="AO1665" s="161">
        <f t="shared" ca="1" si="757"/>
        <v>1</v>
      </c>
      <c r="AP1665" s="161" t="str">
        <f t="shared" ca="1" si="749"/>
        <v/>
      </c>
      <c r="AQ1665" s="161">
        <f t="shared" ca="1" si="755"/>
        <v>1</v>
      </c>
      <c r="AR1665" s="161" t="str">
        <f t="shared" ca="1" si="750"/>
        <v/>
      </c>
      <c r="AS1665" s="161">
        <f t="shared" ca="1" si="751"/>
        <v>1</v>
      </c>
      <c r="AT1665" s="159" t="str">
        <f t="shared" ca="1" si="760"/>
        <v/>
      </c>
      <c r="AU1665" s="210">
        <f t="shared" ca="1" si="735"/>
        <v>14</v>
      </c>
      <c r="AV1665" s="209"/>
      <c r="AW1665" s="204">
        <f t="shared" si="752"/>
        <v>24263.861111111073</v>
      </c>
      <c r="AX1665" s="159"/>
      <c r="AZ1665" s="159"/>
      <c r="BM1665" s="207"/>
      <c r="BN1665" s="212"/>
      <c r="BP1665" s="209"/>
      <c r="BQ1665" s="211"/>
      <c r="BR1665" s="211"/>
      <c r="BS1665" s="211"/>
      <c r="BT1665" s="211"/>
      <c r="BU1665" s="211"/>
      <c r="BV1665" s="211"/>
      <c r="BW1665" s="211"/>
      <c r="BX1665" s="211"/>
      <c r="BY1665" s="211"/>
      <c r="BZ1665" s="211"/>
      <c r="CA1665" s="209"/>
      <c r="CB1665" s="224"/>
      <c r="CC1665" s="204"/>
      <c r="CD1665" s="204"/>
      <c r="CE1665" s="204"/>
      <c r="CF1665" s="211"/>
      <c r="CG1665" s="211"/>
      <c r="CI1665" s="209"/>
      <c r="CJ1665" s="209"/>
    </row>
    <row r="1666" spans="9:88">
      <c r="I1666" s="221">
        <f t="shared" si="756"/>
        <v>462</v>
      </c>
      <c r="J1666" s="159">
        <f>'v-t_chart'!C1663</f>
        <v>104.4</v>
      </c>
      <c r="K1666" s="204">
        <f t="shared" ca="1" si="762"/>
        <v>305.7876</v>
      </c>
      <c r="L1666" s="205" t="b">
        <f>IF('Input&amp;Output'!$C$3=10,phase_chart!C1663,IF('Input&amp;Output'!$C$3=21,phase_chart!G1663,IF('Input&amp;Output'!$C$3=22,phase_chart!K1663,IF('Input&amp;Output'!$C$3=31,phase_chart!O1663,IF('Input&amp;Output'!$C$3=32,phase_chart!S1663,"")))))</f>
        <v>0</v>
      </c>
      <c r="M1666" s="206" t="b">
        <f>IF('Input&amp;Output'!$C$3=10,phase_chart!D1663,IF('Input&amp;Output'!$C$3=21,phase_chart!H1663,IF('Input&amp;Output'!$C$3=22,phase_chart!L1663,IF('Input&amp;Output'!$C$3=31,phase_chart!P1663,IF('Input&amp;Output'!$C$3=32,phase_chart!T1663,"")))))</f>
        <v>1</v>
      </c>
      <c r="N1666" s="205" t="b">
        <f>IF('Input&amp;Output'!$C$3=10,phase_chart!E1663,IF('Input&amp;Output'!$C$3=21,phase_chart!I1663,IF('Input&amp;Output'!$C$3=22,phase_chart!M1663,IF('Input&amp;Output'!$C$3=31,phase_chart!Q1663,IF('Input&amp;Output'!$C$3=32,phase_chart!U1663,"")))))</f>
        <v>0</v>
      </c>
      <c r="P1666" s="159">
        <f ca="1">IF(NOT($J1666=0),IF($J1666&lt;IF($P1665=0,0,VLOOKUP(P1665,tbL!$M$37:$Q$43,IF(L1666=TRUE,2,4))),IF($J1666&gt;=VLOOKUP(P1665,tbL!$M$37:$Q$43,IF(L1666=TRUE,3,5)),$P1665,IF(AND(L1665=TRUE,L1666=TRUE),$P1665,$P1665-1)),IF(AND(L1666=TRUE,J1666=VLOOKUP(P1665,tbL!$M$37:$Q$43,IF(L1666=TRUE,2,4))),P1665,IF($P1665+1&gt;$C$12,$C$12,$P1665+1))),0)</f>
        <v>1</v>
      </c>
      <c r="Q1666" s="159">
        <f t="shared" ca="1" si="736"/>
        <v>1</v>
      </c>
      <c r="R1666" s="207">
        <f t="shared" si="753"/>
        <v>0</v>
      </c>
      <c r="S1666" s="208"/>
      <c r="T1666" s="159">
        <f t="shared" si="754"/>
        <v>0</v>
      </c>
      <c r="U1666" s="209" t="str">
        <f ca="1">IF(AND(T1666=-1,N1666=TRUE),"*",IF(AND(U1665="*",N1666=TRUE),"*",IF(AND(AND(L1666=TRUE,U1665="*"),J1666&lt;VLOOKUP(V1665+1,tbL!$M$38:$O$43,3)),"*","")))</f>
        <v/>
      </c>
      <c r="V1666" s="204">
        <f t="shared" ca="1" si="737"/>
        <v>1</v>
      </c>
      <c r="Y1666" s="159" t="str">
        <f t="shared" ca="1" si="738"/>
        <v/>
      </c>
      <c r="Z1666" s="159" t="str">
        <f t="shared" si="739"/>
        <v/>
      </c>
      <c r="AA1666" s="159">
        <f t="shared" ca="1" si="759"/>
        <v>1</v>
      </c>
      <c r="AC1666" s="161" t="str">
        <f t="shared" ca="1" si="740"/>
        <v/>
      </c>
      <c r="AD1666" s="161">
        <f t="shared" ca="1" si="741"/>
        <v>1</v>
      </c>
      <c r="AE1666" s="161" t="str">
        <f t="shared" ca="1" si="761"/>
        <v/>
      </c>
      <c r="AF1666" s="161">
        <f t="shared" ca="1" si="742"/>
        <v>1</v>
      </c>
      <c r="AG1666" s="161" t="str">
        <f t="shared" ca="1" si="743"/>
        <v/>
      </c>
      <c r="AH1666" s="161">
        <f t="shared" ca="1" si="744"/>
        <v>1</v>
      </c>
      <c r="AI1666" s="161" t="str">
        <f t="shared" ca="1" si="745"/>
        <v/>
      </c>
      <c r="AJ1666" s="161">
        <f t="shared" ca="1" si="746"/>
        <v>1</v>
      </c>
      <c r="AL1666" s="161" t="str">
        <f t="shared" ca="1" si="747"/>
        <v/>
      </c>
      <c r="AM1666" s="161">
        <f t="shared" ca="1" si="758"/>
        <v>1</v>
      </c>
      <c r="AN1666" s="161" t="str">
        <f t="shared" ca="1" si="748"/>
        <v/>
      </c>
      <c r="AO1666" s="161">
        <f t="shared" ca="1" si="757"/>
        <v>1</v>
      </c>
      <c r="AP1666" s="161" t="str">
        <f t="shared" ca="1" si="749"/>
        <v/>
      </c>
      <c r="AQ1666" s="161">
        <f t="shared" ca="1" si="755"/>
        <v>1</v>
      </c>
      <c r="AR1666" s="161" t="str">
        <f t="shared" ca="1" si="750"/>
        <v/>
      </c>
      <c r="AS1666" s="161">
        <f t="shared" ca="1" si="751"/>
        <v>1</v>
      </c>
      <c r="AT1666" s="159" t="str">
        <f t="shared" ca="1" si="760"/>
        <v/>
      </c>
      <c r="AU1666" s="210">
        <f t="shared" ca="1" si="735"/>
        <v>14</v>
      </c>
      <c r="AV1666" s="209"/>
      <c r="AW1666" s="204">
        <f t="shared" si="752"/>
        <v>24292.861111111073</v>
      </c>
      <c r="AX1666" s="159"/>
      <c r="AZ1666" s="159"/>
      <c r="BM1666" s="207"/>
      <c r="BN1666" s="212"/>
      <c r="BP1666" s="209"/>
      <c r="BQ1666" s="211"/>
      <c r="BR1666" s="211"/>
      <c r="BS1666" s="211"/>
      <c r="BT1666" s="211"/>
      <c r="BU1666" s="211"/>
      <c r="BV1666" s="211"/>
      <c r="BW1666" s="211"/>
      <c r="BX1666" s="211"/>
      <c r="BY1666" s="211"/>
      <c r="BZ1666" s="211"/>
      <c r="CA1666" s="209"/>
      <c r="CB1666" s="224"/>
      <c r="CC1666" s="204"/>
      <c r="CD1666" s="204"/>
      <c r="CE1666" s="204"/>
      <c r="CF1666" s="211"/>
      <c r="CG1666" s="211"/>
      <c r="CI1666" s="209"/>
      <c r="CJ1666" s="209"/>
    </row>
    <row r="1667" spans="9:88">
      <c r="I1667" s="221">
        <f t="shared" si="756"/>
        <v>463</v>
      </c>
      <c r="J1667" s="159">
        <f>'v-t_chart'!C1664</f>
        <v>103.8</v>
      </c>
      <c r="K1667" s="204">
        <f t="shared" ca="1" si="762"/>
        <v>304.03019999999998</v>
      </c>
      <c r="L1667" s="205" t="b">
        <f>IF('Input&amp;Output'!$C$3=10,phase_chart!C1664,IF('Input&amp;Output'!$C$3=21,phase_chart!G1664,IF('Input&amp;Output'!$C$3=22,phase_chart!K1664,IF('Input&amp;Output'!$C$3=31,phase_chart!O1664,IF('Input&amp;Output'!$C$3=32,phase_chart!S1664,"")))))</f>
        <v>0</v>
      </c>
      <c r="M1667" s="206" t="b">
        <f>IF('Input&amp;Output'!$C$3=10,phase_chart!D1664,IF('Input&amp;Output'!$C$3=21,phase_chart!H1664,IF('Input&amp;Output'!$C$3=22,phase_chart!L1664,IF('Input&amp;Output'!$C$3=31,phase_chart!P1664,IF('Input&amp;Output'!$C$3=32,phase_chart!T1664,"")))))</f>
        <v>1</v>
      </c>
      <c r="N1667" s="205" t="b">
        <f>IF('Input&amp;Output'!$C$3=10,phase_chart!E1664,IF('Input&amp;Output'!$C$3=21,phase_chart!I1664,IF('Input&amp;Output'!$C$3=22,phase_chart!M1664,IF('Input&amp;Output'!$C$3=31,phase_chart!Q1664,IF('Input&amp;Output'!$C$3=32,phase_chart!U1664,"")))))</f>
        <v>0</v>
      </c>
      <c r="P1667" s="159">
        <f ca="1">IF(NOT($J1667=0),IF($J1667&lt;IF($P1666=0,0,VLOOKUP(P1666,tbL!$M$37:$Q$43,IF(L1667=TRUE,2,4))),IF($J1667&gt;=VLOOKUP(P1666,tbL!$M$37:$Q$43,IF(L1667=TRUE,3,5)),$P1666,IF(AND(L1666=TRUE,L1667=TRUE),$P1666,$P1666-1)),IF(AND(L1667=TRUE,J1667=VLOOKUP(P1666,tbL!$M$37:$Q$43,IF(L1667=TRUE,2,4))),P1666,IF($P1666+1&gt;$C$12,$C$12,$P1666+1))),0)</f>
        <v>1</v>
      </c>
      <c r="Q1667" s="159">
        <f t="shared" ca="1" si="736"/>
        <v>1</v>
      </c>
      <c r="R1667" s="207">
        <f t="shared" si="753"/>
        <v>0</v>
      </c>
      <c r="S1667" s="208"/>
      <c r="T1667" s="159">
        <f t="shared" si="754"/>
        <v>0</v>
      </c>
      <c r="U1667" s="209" t="str">
        <f ca="1">IF(AND(T1667=-1,N1667=TRUE),"*",IF(AND(U1666="*",N1667=TRUE),"*",IF(AND(AND(L1667=TRUE,U1666="*"),J1667&lt;VLOOKUP(V1666+1,tbL!$M$38:$O$43,3)),"*","")))</f>
        <v/>
      </c>
      <c r="V1667" s="204">
        <f t="shared" ca="1" si="737"/>
        <v>1</v>
      </c>
      <c r="Y1667" s="159" t="str">
        <f t="shared" ca="1" si="738"/>
        <v/>
      </c>
      <c r="Z1667" s="159" t="str">
        <f t="shared" si="739"/>
        <v/>
      </c>
      <c r="AA1667" s="159">
        <f t="shared" ca="1" si="759"/>
        <v>1</v>
      </c>
      <c r="AC1667" s="161" t="str">
        <f t="shared" ca="1" si="740"/>
        <v/>
      </c>
      <c r="AD1667" s="161">
        <f t="shared" ca="1" si="741"/>
        <v>1</v>
      </c>
      <c r="AE1667" s="161" t="str">
        <f t="shared" ca="1" si="761"/>
        <v/>
      </c>
      <c r="AF1667" s="161">
        <f t="shared" ca="1" si="742"/>
        <v>1</v>
      </c>
      <c r="AG1667" s="161" t="str">
        <f t="shared" ca="1" si="743"/>
        <v/>
      </c>
      <c r="AH1667" s="161">
        <f t="shared" ca="1" si="744"/>
        <v>1</v>
      </c>
      <c r="AI1667" s="161" t="str">
        <f t="shared" ca="1" si="745"/>
        <v/>
      </c>
      <c r="AJ1667" s="161">
        <f t="shared" ca="1" si="746"/>
        <v>1</v>
      </c>
      <c r="AL1667" s="161" t="str">
        <f t="shared" ca="1" si="747"/>
        <v/>
      </c>
      <c r="AM1667" s="161">
        <f t="shared" ca="1" si="758"/>
        <v>1</v>
      </c>
      <c r="AN1667" s="161" t="str">
        <f t="shared" ca="1" si="748"/>
        <v/>
      </c>
      <c r="AO1667" s="161">
        <f t="shared" ca="1" si="757"/>
        <v>1</v>
      </c>
      <c r="AP1667" s="161" t="str">
        <f t="shared" ca="1" si="749"/>
        <v/>
      </c>
      <c r="AQ1667" s="161">
        <f t="shared" ca="1" si="755"/>
        <v>1</v>
      </c>
      <c r="AR1667" s="161" t="str">
        <f t="shared" ca="1" si="750"/>
        <v/>
      </c>
      <c r="AS1667" s="161">
        <f t="shared" ca="1" si="751"/>
        <v>1</v>
      </c>
      <c r="AT1667" s="159" t="str">
        <f t="shared" ca="1" si="760"/>
        <v/>
      </c>
      <c r="AU1667" s="210">
        <f t="shared" ca="1" si="735"/>
        <v>14</v>
      </c>
      <c r="AV1667" s="209"/>
      <c r="AW1667" s="204">
        <f t="shared" si="752"/>
        <v>24321.694444444405</v>
      </c>
      <c r="AX1667" s="159"/>
      <c r="AZ1667" s="159"/>
      <c r="BM1667" s="207"/>
      <c r="BN1667" s="212"/>
      <c r="BP1667" s="209"/>
      <c r="BQ1667" s="211"/>
      <c r="BR1667" s="211"/>
      <c r="BS1667" s="211"/>
      <c r="BT1667" s="211"/>
      <c r="BU1667" s="211"/>
      <c r="BV1667" s="211"/>
      <c r="BW1667" s="211"/>
      <c r="BX1667" s="211"/>
      <c r="BY1667" s="211"/>
      <c r="BZ1667" s="211"/>
      <c r="CA1667" s="209"/>
      <c r="CB1667" s="224"/>
      <c r="CC1667" s="204"/>
      <c r="CD1667" s="204"/>
      <c r="CE1667" s="204"/>
      <c r="CF1667" s="211"/>
      <c r="CG1667" s="211"/>
      <c r="CI1667" s="209"/>
      <c r="CJ1667" s="209"/>
    </row>
    <row r="1668" spans="9:88">
      <c r="I1668" s="221">
        <f t="shared" si="756"/>
        <v>464</v>
      </c>
      <c r="J1668" s="159">
        <f>'v-t_chart'!C1665</f>
        <v>103.6</v>
      </c>
      <c r="K1668" s="204">
        <f t="shared" ca="1" si="762"/>
        <v>303.44439999999997</v>
      </c>
      <c r="L1668" s="205" t="b">
        <f>IF('Input&amp;Output'!$C$3=10,phase_chart!C1665,IF('Input&amp;Output'!$C$3=21,phase_chart!G1665,IF('Input&amp;Output'!$C$3=22,phase_chart!K1665,IF('Input&amp;Output'!$C$3=31,phase_chart!O1665,IF('Input&amp;Output'!$C$3=32,phase_chart!S1665,"")))))</f>
        <v>0</v>
      </c>
      <c r="M1668" s="206" t="b">
        <f>IF('Input&amp;Output'!$C$3=10,phase_chart!D1665,IF('Input&amp;Output'!$C$3=21,phase_chart!H1665,IF('Input&amp;Output'!$C$3=22,phase_chart!L1665,IF('Input&amp;Output'!$C$3=31,phase_chart!P1665,IF('Input&amp;Output'!$C$3=32,phase_chart!T1665,"")))))</f>
        <v>1</v>
      </c>
      <c r="N1668" s="205" t="b">
        <f>IF('Input&amp;Output'!$C$3=10,phase_chart!E1665,IF('Input&amp;Output'!$C$3=21,phase_chart!I1665,IF('Input&amp;Output'!$C$3=22,phase_chart!M1665,IF('Input&amp;Output'!$C$3=31,phase_chart!Q1665,IF('Input&amp;Output'!$C$3=32,phase_chart!U1665,"")))))</f>
        <v>0</v>
      </c>
      <c r="P1668" s="159">
        <f ca="1">IF(NOT($J1668=0),IF($J1668&lt;IF($P1667=0,0,VLOOKUP(P1667,tbL!$M$37:$Q$43,IF(L1668=TRUE,2,4))),IF($J1668&gt;=VLOOKUP(P1667,tbL!$M$37:$Q$43,IF(L1668=TRUE,3,5)),$P1667,IF(AND(L1667=TRUE,L1668=TRUE),$P1667,$P1667-1)),IF(AND(L1668=TRUE,J1668=VLOOKUP(P1667,tbL!$M$37:$Q$43,IF(L1668=TRUE,2,4))),P1667,IF($P1667+1&gt;$C$12,$C$12,$P1667+1))),0)</f>
        <v>1</v>
      </c>
      <c r="Q1668" s="159">
        <f t="shared" ca="1" si="736"/>
        <v>1</v>
      </c>
      <c r="R1668" s="207">
        <f t="shared" si="753"/>
        <v>0</v>
      </c>
      <c r="S1668" s="208"/>
      <c r="T1668" s="159">
        <f t="shared" si="754"/>
        <v>0</v>
      </c>
      <c r="U1668" s="209" t="str">
        <f ca="1">IF(AND(T1668=-1,N1668=TRUE),"*",IF(AND(U1667="*",N1668=TRUE),"*",IF(AND(AND(L1668=TRUE,U1667="*"),J1668&lt;VLOOKUP(V1667+1,tbL!$M$38:$O$43,3)),"*","")))</f>
        <v/>
      </c>
      <c r="V1668" s="204">
        <f t="shared" ca="1" si="737"/>
        <v>1</v>
      </c>
      <c r="Y1668" s="159" t="str">
        <f t="shared" ca="1" si="738"/>
        <v/>
      </c>
      <c r="Z1668" s="159" t="str">
        <f t="shared" si="739"/>
        <v/>
      </c>
      <c r="AA1668" s="159">
        <f t="shared" ca="1" si="759"/>
        <v>1</v>
      </c>
      <c r="AC1668" s="161" t="str">
        <f t="shared" ca="1" si="740"/>
        <v/>
      </c>
      <c r="AD1668" s="161">
        <f t="shared" ca="1" si="741"/>
        <v>1</v>
      </c>
      <c r="AE1668" s="161" t="str">
        <f t="shared" ca="1" si="761"/>
        <v/>
      </c>
      <c r="AF1668" s="161">
        <f t="shared" ca="1" si="742"/>
        <v>1</v>
      </c>
      <c r="AG1668" s="161" t="str">
        <f t="shared" ca="1" si="743"/>
        <v/>
      </c>
      <c r="AH1668" s="161">
        <f t="shared" ca="1" si="744"/>
        <v>1</v>
      </c>
      <c r="AI1668" s="161" t="str">
        <f t="shared" ca="1" si="745"/>
        <v/>
      </c>
      <c r="AJ1668" s="161">
        <f t="shared" ca="1" si="746"/>
        <v>1</v>
      </c>
      <c r="AL1668" s="161" t="str">
        <f t="shared" ca="1" si="747"/>
        <v/>
      </c>
      <c r="AM1668" s="161">
        <f t="shared" ca="1" si="758"/>
        <v>1</v>
      </c>
      <c r="AN1668" s="161" t="str">
        <f t="shared" ca="1" si="748"/>
        <v/>
      </c>
      <c r="AO1668" s="161">
        <f t="shared" ca="1" si="757"/>
        <v>1</v>
      </c>
      <c r="AP1668" s="161" t="str">
        <f t="shared" ca="1" si="749"/>
        <v/>
      </c>
      <c r="AQ1668" s="161">
        <f t="shared" ca="1" si="755"/>
        <v>1</v>
      </c>
      <c r="AR1668" s="161" t="str">
        <f t="shared" ca="1" si="750"/>
        <v/>
      </c>
      <c r="AS1668" s="161">
        <f t="shared" ca="1" si="751"/>
        <v>1</v>
      </c>
      <c r="AT1668" s="159" t="str">
        <f t="shared" ca="1" si="760"/>
        <v/>
      </c>
      <c r="AU1668" s="210">
        <f t="shared" ref="AU1668:AU1731" ca="1" si="763">IF(Y1668=0,$C$17/100,IF(OR(K1668&lt;$C$17,AA1668=0),$C$17/100,(VLOOKUP($AS1668,$B$5:$C$11,2)*$J1668)/100))</f>
        <v>14</v>
      </c>
      <c r="AV1668" s="209"/>
      <c r="AW1668" s="204">
        <f t="shared" si="752"/>
        <v>24350.472222222183</v>
      </c>
      <c r="AX1668" s="159"/>
      <c r="AZ1668" s="159"/>
      <c r="BM1668" s="207"/>
      <c r="BN1668" s="212"/>
      <c r="BP1668" s="209"/>
      <c r="BQ1668" s="211"/>
      <c r="BR1668" s="211"/>
      <c r="BS1668" s="211"/>
      <c r="BT1668" s="211"/>
      <c r="BU1668" s="211"/>
      <c r="BV1668" s="211"/>
      <c r="BW1668" s="211"/>
      <c r="BX1668" s="211"/>
      <c r="BY1668" s="211"/>
      <c r="BZ1668" s="211"/>
      <c r="CA1668" s="209"/>
      <c r="CB1668" s="224"/>
      <c r="CC1668" s="204"/>
      <c r="CD1668" s="204"/>
      <c r="CE1668" s="204"/>
      <c r="CF1668" s="211"/>
      <c r="CG1668" s="211"/>
      <c r="CI1668" s="209"/>
      <c r="CJ1668" s="209"/>
    </row>
    <row r="1669" spans="9:88">
      <c r="I1669" s="221">
        <f t="shared" si="756"/>
        <v>465</v>
      </c>
      <c r="J1669" s="159">
        <f>'v-t_chart'!C1666</f>
        <v>103.5</v>
      </c>
      <c r="K1669" s="204">
        <f t="shared" ca="1" si="762"/>
        <v>303.1515</v>
      </c>
      <c r="L1669" s="205" t="b">
        <f>IF('Input&amp;Output'!$C$3=10,phase_chart!C1666,IF('Input&amp;Output'!$C$3=21,phase_chart!G1666,IF('Input&amp;Output'!$C$3=22,phase_chart!K1666,IF('Input&amp;Output'!$C$3=31,phase_chart!O1666,IF('Input&amp;Output'!$C$3=32,phase_chart!S1666,"")))))</f>
        <v>0</v>
      </c>
      <c r="M1669" s="206" t="b">
        <f>IF('Input&amp;Output'!$C$3=10,phase_chart!D1666,IF('Input&amp;Output'!$C$3=21,phase_chart!H1666,IF('Input&amp;Output'!$C$3=22,phase_chart!L1666,IF('Input&amp;Output'!$C$3=31,phase_chart!P1666,IF('Input&amp;Output'!$C$3=32,phase_chart!T1666,"")))))</f>
        <v>1</v>
      </c>
      <c r="N1669" s="205" t="b">
        <f>IF('Input&amp;Output'!$C$3=10,phase_chart!E1666,IF('Input&amp;Output'!$C$3=21,phase_chart!I1666,IF('Input&amp;Output'!$C$3=22,phase_chart!M1666,IF('Input&amp;Output'!$C$3=31,phase_chart!Q1666,IF('Input&amp;Output'!$C$3=32,phase_chart!U1666,"")))))</f>
        <v>0</v>
      </c>
      <c r="P1669" s="159">
        <f ca="1">IF(NOT($J1669=0),IF($J1669&lt;IF($P1668=0,0,VLOOKUP(P1668,tbL!$M$37:$Q$43,IF(L1669=TRUE,2,4))),IF($J1669&gt;=VLOOKUP(P1668,tbL!$M$37:$Q$43,IF(L1669=TRUE,3,5)),$P1668,IF(AND(L1668=TRUE,L1669=TRUE),$P1668,$P1668-1)),IF(AND(L1669=TRUE,J1669=VLOOKUP(P1668,tbL!$M$37:$Q$43,IF(L1669=TRUE,2,4))),P1668,IF($P1668+1&gt;$C$12,$C$12,$P1668+1))),0)</f>
        <v>1</v>
      </c>
      <c r="Q1669" s="159">
        <f t="shared" ref="Q1669:Q1732" ca="1" si="764">P1669</f>
        <v>1</v>
      </c>
      <c r="R1669" s="207">
        <f t="shared" si="753"/>
        <v>0</v>
      </c>
      <c r="S1669" s="208"/>
      <c r="T1669" s="159">
        <f t="shared" si="754"/>
        <v>0</v>
      </c>
      <c r="U1669" s="209" t="str">
        <f ca="1">IF(AND(T1669=-1,N1669=TRUE),"*",IF(AND(U1668="*",N1669=TRUE),"*",IF(AND(AND(L1669=TRUE,U1668="*"),J1669&lt;VLOOKUP(V1668+1,tbL!$M$38:$O$43,3)),"*","")))</f>
        <v/>
      </c>
      <c r="V1669" s="204">
        <f t="shared" ref="V1669:V1732" ca="1" si="765">IF(U1669="*",IF(Q1669&gt;V1668,V1668,Q1669),Q1669)</f>
        <v>1</v>
      </c>
      <c r="Y1669" s="159" t="str">
        <f t="shared" ref="Y1669:Y1732" ca="1" si="766">IF(OR($V1669=3,OR($V1669=1,$V1669=2)),IF(OR($V1672=0,OR($V1673=0,OR($V1674=0,OR($V1675=0,OR($V1676=0,OR($V1677=0,$V1678=0)))))),IF(J1669&lt;IF(V1669=3,$D$18,IF(V1669=2,$F$13,$F$8)),0,IF(Y1668=0,0,IF(J1669&lt;10,0,""))),""),"")</f>
        <v/>
      </c>
      <c r="Z1669" s="159" t="str">
        <f t="shared" ref="Z1669:Z1732" si="767">IF(AND(AND(J1674&gt;0,J1673=0),Z1668=""),1,IF(Z1668=1,IF(AND(J1669&gt;0,J1670-J1669&gt;0),"",1),""))</f>
        <v/>
      </c>
      <c r="AA1669" s="159">
        <f t="shared" ca="1" si="759"/>
        <v>1</v>
      </c>
      <c r="AC1669" s="161" t="str">
        <f t="shared" ref="AC1669:AC1732" ca="1" si="768">IF(OR(OR($AT1669=-1,$R1669=1),AA1669=0),"",IF(AND(AA1668=AA1670,AA1669&lt;&gt;AA1668),"*",""))</f>
        <v/>
      </c>
      <c r="AD1669" s="161">
        <f t="shared" ref="AD1669:AD1732" ca="1" si="769">IF(AC1669="*",AA1668,AA1669)</f>
        <v>1</v>
      </c>
      <c r="AE1669" s="161" t="str">
        <f t="shared" ca="1" si="761"/>
        <v/>
      </c>
      <c r="AF1669" s="161">
        <f t="shared" ref="AF1669:AF1732" ca="1" si="770">IF(AE1669="*",AD1668,IF(AE1668="*",AD1667,AD1669))</f>
        <v>1</v>
      </c>
      <c r="AG1669" s="161" t="str">
        <f t="shared" ref="AG1669:AG1732" ca="1" si="771">IF(OR(OR(OR($AT1669=-1,$R1669=1),AF1669=0),AG1666="*"),"",IF(AND(AND(AND(AF1668=AF1672,AF1669&lt;&gt;AF1668),AF1669=AF1670),AF1669=AF1671),"*",""))</f>
        <v/>
      </c>
      <c r="AH1669" s="161">
        <f t="shared" ref="AH1669:AH1732" ca="1" si="772">IF(AG1669="*",AF1668,IF(AG1668="*",AF1667,IF(AG1667="*",AF1666,AF1669)))</f>
        <v>1</v>
      </c>
      <c r="AI1669" s="161" t="str">
        <f t="shared" ref="AI1669:AI1732" ca="1" si="773">IF(OR(OR(OR($AT1669=-1,$R1669=1),AH1669=0),AI1665="*"),"",IF(AND(AND(AND(AND(AH1668=AH1673,AH1669&lt;&gt;AH1668),AH1669=AH1670),AH1669=AH1671),AH1669=AH1672),"*",""))</f>
        <v/>
      </c>
      <c r="AJ1669" s="161">
        <f t="shared" ref="AJ1669:AJ1732" ca="1" si="774">IF(AI1669="*",AH1668,IF(AI1668="*",AH1667,IF(AI1667="*",AH1666,IF(AI1666="*",AH1665,AH1669))))</f>
        <v>1</v>
      </c>
      <c r="AL1669" s="161" t="str">
        <f t="shared" ref="AL1669:AL1732" ca="1" si="775">IF(OR(OR(OR($AT1669=-1,$R1669=1),AJ1669=0),AL1665="*"),"",IF(AND(AND(AND(AND(AJ1668=AJ1673,AJ1669&lt;&gt;AJ1668),AJ1669=AJ1670),AJ1669=AJ1671),AJ1669=AJ1672),"*",""))</f>
        <v/>
      </c>
      <c r="AM1669" s="161">
        <f t="shared" ca="1" si="758"/>
        <v>1</v>
      </c>
      <c r="AN1669" s="161" t="str">
        <f t="shared" ref="AN1669:AN1732" ca="1" si="776">IF(OR(OR(OR($AT1669=-1,$R1669=1),AM1669=0),AN1666="*"),"",IF(AND(AND(AND(AM1668=AM1672,AM1669&lt;&gt;AM1668),AM1669=AM1670),AM1669=AM1671),"*",""))</f>
        <v/>
      </c>
      <c r="AO1669" s="161">
        <f t="shared" ca="1" si="757"/>
        <v>1</v>
      </c>
      <c r="AP1669" s="161" t="str">
        <f t="shared" ref="AP1669:AP1732" ca="1" si="777">IF(OR(OR($AT1669=-1,$R1669=1),AO1669=0),"",IF(AND(AND(AO1668=AO1671,AO1669&lt;&gt;AO1668),AO1669=AO1670),"*",""))</f>
        <v/>
      </c>
      <c r="AQ1669" s="161">
        <f t="shared" ca="1" si="755"/>
        <v>1</v>
      </c>
      <c r="AR1669" s="161" t="str">
        <f t="shared" ref="AR1669:AR1732" ca="1" si="778">IF(OR(OR($AT1669=-1,$R1669=1),AQ1669=0),"",IF(AND(AQ1668=AQ1670,AQ1669&lt;&gt;AQ1668),"*",""))</f>
        <v/>
      </c>
      <c r="AS1669" s="161">
        <f t="shared" ref="AS1669:AS1732" ca="1" si="779">IF(AR1669="*",AQ1668,AQ1669)</f>
        <v>1</v>
      </c>
      <c r="AT1669" s="159" t="str">
        <f t="shared" ca="1" si="760"/>
        <v/>
      </c>
      <c r="AU1669" s="210">
        <f t="shared" ca="1" si="763"/>
        <v>14</v>
      </c>
      <c r="AV1669" s="209"/>
      <c r="AW1669" s="204">
        <f t="shared" ref="AW1669:AW1732" si="780">AW1668+J1669/3.6</f>
        <v>24379.222222222183</v>
      </c>
      <c r="AX1669" s="159"/>
      <c r="AZ1669" s="159"/>
      <c r="BM1669" s="207"/>
      <c r="BN1669" s="212"/>
      <c r="BP1669" s="209"/>
      <c r="BQ1669" s="211"/>
      <c r="BR1669" s="211"/>
      <c r="BS1669" s="211"/>
      <c r="BT1669" s="211"/>
      <c r="BU1669" s="211"/>
      <c r="BV1669" s="211"/>
      <c r="BW1669" s="211"/>
      <c r="BX1669" s="211"/>
      <c r="BY1669" s="211"/>
      <c r="BZ1669" s="211"/>
      <c r="CA1669" s="209"/>
      <c r="CB1669" s="224"/>
      <c r="CC1669" s="204"/>
      <c r="CD1669" s="204"/>
      <c r="CE1669" s="204"/>
      <c r="CF1669" s="211"/>
      <c r="CG1669" s="211"/>
      <c r="CI1669" s="209"/>
      <c r="CJ1669" s="209"/>
    </row>
    <row r="1670" spans="9:88">
      <c r="I1670" s="221">
        <f t="shared" si="756"/>
        <v>466</v>
      </c>
      <c r="J1670" s="159">
        <f>'v-t_chart'!C1667</f>
        <v>103.5</v>
      </c>
      <c r="K1670" s="204">
        <f t="shared" ca="1" si="762"/>
        <v>303.1515</v>
      </c>
      <c r="L1670" s="205" t="b">
        <f>IF('Input&amp;Output'!$C$3=10,phase_chart!C1667,IF('Input&amp;Output'!$C$3=21,phase_chart!G1667,IF('Input&amp;Output'!$C$3=22,phase_chart!K1667,IF('Input&amp;Output'!$C$3=31,phase_chart!O1667,IF('Input&amp;Output'!$C$3=32,phase_chart!S1667,"")))))</f>
        <v>0</v>
      </c>
      <c r="M1670" s="206" t="b">
        <f>IF('Input&amp;Output'!$C$3=10,phase_chart!D1667,IF('Input&amp;Output'!$C$3=21,phase_chart!H1667,IF('Input&amp;Output'!$C$3=22,phase_chart!L1667,IF('Input&amp;Output'!$C$3=31,phase_chart!P1667,IF('Input&amp;Output'!$C$3=32,phase_chart!T1667,"")))))</f>
        <v>1</v>
      </c>
      <c r="N1670" s="205" t="b">
        <f>IF('Input&amp;Output'!$C$3=10,phase_chart!E1667,IF('Input&amp;Output'!$C$3=21,phase_chart!I1667,IF('Input&amp;Output'!$C$3=22,phase_chart!M1667,IF('Input&amp;Output'!$C$3=31,phase_chart!Q1667,IF('Input&amp;Output'!$C$3=32,phase_chart!U1667,"")))))</f>
        <v>0</v>
      </c>
      <c r="P1670" s="159">
        <f ca="1">IF(NOT($J1670=0),IF($J1670&lt;IF($P1669=0,0,VLOOKUP(P1669,tbL!$M$37:$Q$43,IF(L1670=TRUE,2,4))),IF($J1670&gt;=VLOOKUP(P1669,tbL!$M$37:$Q$43,IF(L1670=TRUE,3,5)),$P1669,IF(AND(L1669=TRUE,L1670=TRUE),$P1669,$P1669-1)),IF(AND(L1670=TRUE,J1670=VLOOKUP(P1669,tbL!$M$37:$Q$43,IF(L1670=TRUE,2,4))),P1669,IF($P1669+1&gt;$C$12,$C$12,$P1669+1))),0)</f>
        <v>1</v>
      </c>
      <c r="Q1670" s="159">
        <f t="shared" ca="1" si="764"/>
        <v>1</v>
      </c>
      <c r="R1670" s="207">
        <f t="shared" ref="R1670:R1733" si="781">IF(L1670=TRUE,IF(OR(K1669=0,R1669=1),1,0),0)</f>
        <v>0</v>
      </c>
      <c r="S1670" s="208"/>
      <c r="T1670" s="159">
        <f t="shared" ref="T1670:T1733" si="782">IF(AND(L1669=TRUE,M1670=TRUE),1,IF(AND(L1669=TRUE,N1670=TRUE),-1,0))</f>
        <v>0</v>
      </c>
      <c r="U1670" s="209" t="str">
        <f ca="1">IF(AND(T1670=-1,N1670=TRUE),"*",IF(AND(U1669="*",N1670=TRUE),"*",IF(AND(AND(L1670=TRUE,U1669="*"),J1670&lt;VLOOKUP(V1669+1,tbL!$M$38:$O$43,3)),"*","")))</f>
        <v/>
      </c>
      <c r="V1670" s="204">
        <f t="shared" ca="1" si="765"/>
        <v>1</v>
      </c>
      <c r="Y1670" s="159" t="str">
        <f t="shared" ca="1" si="766"/>
        <v/>
      </c>
      <c r="Z1670" s="159" t="str">
        <f t="shared" si="767"/>
        <v/>
      </c>
      <c r="AA1670" s="159">
        <f t="shared" ca="1" si="759"/>
        <v>1</v>
      </c>
      <c r="AC1670" s="161" t="str">
        <f t="shared" ca="1" si="768"/>
        <v/>
      </c>
      <c r="AD1670" s="161">
        <f t="shared" ca="1" si="769"/>
        <v>1</v>
      </c>
      <c r="AE1670" s="161" t="str">
        <f t="shared" ca="1" si="761"/>
        <v/>
      </c>
      <c r="AF1670" s="161">
        <f t="shared" ca="1" si="770"/>
        <v>1</v>
      </c>
      <c r="AG1670" s="161" t="str">
        <f t="shared" ca="1" si="771"/>
        <v/>
      </c>
      <c r="AH1670" s="161">
        <f t="shared" ca="1" si="772"/>
        <v>1</v>
      </c>
      <c r="AI1670" s="161" t="str">
        <f t="shared" ca="1" si="773"/>
        <v/>
      </c>
      <c r="AJ1670" s="161">
        <f t="shared" ca="1" si="774"/>
        <v>1</v>
      </c>
      <c r="AL1670" s="161" t="str">
        <f t="shared" ca="1" si="775"/>
        <v/>
      </c>
      <c r="AM1670" s="161">
        <f t="shared" ca="1" si="758"/>
        <v>1</v>
      </c>
      <c r="AN1670" s="161" t="str">
        <f t="shared" ca="1" si="776"/>
        <v/>
      </c>
      <c r="AO1670" s="161">
        <f t="shared" ca="1" si="757"/>
        <v>1</v>
      </c>
      <c r="AP1670" s="161" t="str">
        <f t="shared" ca="1" si="777"/>
        <v/>
      </c>
      <c r="AQ1670" s="161">
        <f t="shared" ref="AQ1670:AQ1733" ca="1" si="783">IF(AP1670="*",AO1669,IF(AP1669="*",AO1668,AO1670))</f>
        <v>1</v>
      </c>
      <c r="AR1670" s="161" t="str">
        <f t="shared" ca="1" si="778"/>
        <v/>
      </c>
      <c r="AS1670" s="161">
        <f t="shared" ca="1" si="779"/>
        <v>1</v>
      </c>
      <c r="AT1670" s="159" t="str">
        <f t="shared" ca="1" si="760"/>
        <v/>
      </c>
      <c r="AU1670" s="210">
        <f t="shared" ca="1" si="763"/>
        <v>14</v>
      </c>
      <c r="AV1670" s="209"/>
      <c r="AW1670" s="204">
        <f t="shared" si="780"/>
        <v>24407.972222222183</v>
      </c>
      <c r="AX1670" s="159"/>
      <c r="AZ1670" s="159"/>
      <c r="BM1670" s="207"/>
      <c r="BN1670" s="212"/>
      <c r="BP1670" s="209"/>
      <c r="BQ1670" s="211"/>
      <c r="BR1670" s="211"/>
      <c r="BS1670" s="211"/>
      <c r="BT1670" s="211"/>
      <c r="BU1670" s="211"/>
      <c r="BV1670" s="211"/>
      <c r="BW1670" s="211"/>
      <c r="BX1670" s="211"/>
      <c r="BY1670" s="211"/>
      <c r="BZ1670" s="211"/>
      <c r="CA1670" s="209"/>
      <c r="CB1670" s="224"/>
      <c r="CC1670" s="204"/>
      <c r="CD1670" s="204"/>
      <c r="CE1670" s="204"/>
      <c r="CF1670" s="211"/>
      <c r="CG1670" s="211"/>
      <c r="CI1670" s="209"/>
      <c r="CJ1670" s="209"/>
    </row>
    <row r="1671" spans="9:88">
      <c r="I1671" s="221">
        <f t="shared" ref="I1671:I1734" si="784">I1670+1</f>
        <v>467</v>
      </c>
      <c r="J1671" s="159">
        <f>'v-t_chart'!C1668</f>
        <v>103.4</v>
      </c>
      <c r="K1671" s="204">
        <f t="shared" ca="1" si="762"/>
        <v>302.85860000000002</v>
      </c>
      <c r="L1671" s="205" t="b">
        <f>IF('Input&amp;Output'!$C$3=10,phase_chart!C1668,IF('Input&amp;Output'!$C$3=21,phase_chart!G1668,IF('Input&amp;Output'!$C$3=22,phase_chart!K1668,IF('Input&amp;Output'!$C$3=31,phase_chart!O1668,IF('Input&amp;Output'!$C$3=32,phase_chart!S1668,"")))))</f>
        <v>0</v>
      </c>
      <c r="M1671" s="206" t="b">
        <f>IF('Input&amp;Output'!$C$3=10,phase_chart!D1668,IF('Input&amp;Output'!$C$3=21,phase_chart!H1668,IF('Input&amp;Output'!$C$3=22,phase_chart!L1668,IF('Input&amp;Output'!$C$3=31,phase_chart!P1668,IF('Input&amp;Output'!$C$3=32,phase_chart!T1668,"")))))</f>
        <v>1</v>
      </c>
      <c r="N1671" s="205" t="b">
        <f>IF('Input&amp;Output'!$C$3=10,phase_chart!E1668,IF('Input&amp;Output'!$C$3=21,phase_chart!I1668,IF('Input&amp;Output'!$C$3=22,phase_chart!M1668,IF('Input&amp;Output'!$C$3=31,phase_chart!Q1668,IF('Input&amp;Output'!$C$3=32,phase_chart!U1668,"")))))</f>
        <v>0</v>
      </c>
      <c r="P1671" s="159">
        <f ca="1">IF(NOT($J1671=0),IF($J1671&lt;IF($P1670=0,0,VLOOKUP(P1670,tbL!$M$37:$Q$43,IF(L1671=TRUE,2,4))),IF($J1671&gt;=VLOOKUP(P1670,tbL!$M$37:$Q$43,IF(L1671=TRUE,3,5)),$P1670,IF(AND(L1670=TRUE,L1671=TRUE),$P1670,$P1670-1)),IF(AND(L1671=TRUE,J1671=VLOOKUP(P1670,tbL!$M$37:$Q$43,IF(L1671=TRUE,2,4))),P1670,IF($P1670+1&gt;$C$12,$C$12,$P1670+1))),0)</f>
        <v>1</v>
      </c>
      <c r="Q1671" s="159">
        <f t="shared" ca="1" si="764"/>
        <v>1</v>
      </c>
      <c r="R1671" s="207">
        <f t="shared" si="781"/>
        <v>0</v>
      </c>
      <c r="S1671" s="208"/>
      <c r="T1671" s="159">
        <f t="shared" si="782"/>
        <v>0</v>
      </c>
      <c r="U1671" s="209" t="str">
        <f ca="1">IF(AND(T1671=-1,N1671=TRUE),"*",IF(AND(U1670="*",N1671=TRUE),"*",IF(AND(AND(L1671=TRUE,U1670="*"),J1671&lt;VLOOKUP(V1670+1,tbL!$M$38:$O$43,3)),"*","")))</f>
        <v/>
      </c>
      <c r="V1671" s="204">
        <f t="shared" ca="1" si="765"/>
        <v>1</v>
      </c>
      <c r="Y1671" s="159" t="str">
        <f t="shared" ca="1" si="766"/>
        <v/>
      </c>
      <c r="Z1671" s="159" t="str">
        <f t="shared" si="767"/>
        <v/>
      </c>
      <c r="AA1671" s="159">
        <f t="shared" ca="1" si="759"/>
        <v>1</v>
      </c>
      <c r="AC1671" s="161" t="str">
        <f t="shared" ca="1" si="768"/>
        <v/>
      </c>
      <c r="AD1671" s="161">
        <f t="shared" ca="1" si="769"/>
        <v>1</v>
      </c>
      <c r="AE1671" s="161" t="str">
        <f t="shared" ca="1" si="761"/>
        <v/>
      </c>
      <c r="AF1671" s="161">
        <f t="shared" ca="1" si="770"/>
        <v>1</v>
      </c>
      <c r="AG1671" s="161" t="str">
        <f t="shared" ca="1" si="771"/>
        <v/>
      </c>
      <c r="AH1671" s="161">
        <f t="shared" ca="1" si="772"/>
        <v>1</v>
      </c>
      <c r="AI1671" s="161" t="str">
        <f t="shared" ca="1" si="773"/>
        <v/>
      </c>
      <c r="AJ1671" s="161">
        <f t="shared" ca="1" si="774"/>
        <v>1</v>
      </c>
      <c r="AL1671" s="161" t="str">
        <f t="shared" ca="1" si="775"/>
        <v/>
      </c>
      <c r="AM1671" s="161">
        <f t="shared" ca="1" si="758"/>
        <v>1</v>
      </c>
      <c r="AN1671" s="161" t="str">
        <f t="shared" ca="1" si="776"/>
        <v/>
      </c>
      <c r="AO1671" s="161">
        <f t="shared" ref="AO1671:AO1734" ca="1" si="785">IF(AN1671="*",AM1670,IF(AN1670="*",AM1669,IF(AN1669="*",AM1668,AM1671)))</f>
        <v>1</v>
      </c>
      <c r="AP1671" s="161" t="str">
        <f t="shared" ca="1" si="777"/>
        <v/>
      </c>
      <c r="AQ1671" s="161">
        <f t="shared" ca="1" si="783"/>
        <v>1</v>
      </c>
      <c r="AR1671" s="161" t="str">
        <f t="shared" ca="1" si="778"/>
        <v/>
      </c>
      <c r="AS1671" s="161">
        <f t="shared" ca="1" si="779"/>
        <v>1</v>
      </c>
      <c r="AT1671" s="159" t="str">
        <f t="shared" ca="1" si="760"/>
        <v/>
      </c>
      <c r="AU1671" s="210">
        <f t="shared" ca="1" si="763"/>
        <v>14</v>
      </c>
      <c r="AV1671" s="209"/>
      <c r="AW1671" s="204">
        <f t="shared" si="780"/>
        <v>24436.694444444405</v>
      </c>
      <c r="AX1671" s="159"/>
      <c r="AZ1671" s="159"/>
      <c r="BM1671" s="207"/>
      <c r="BN1671" s="212"/>
      <c r="BP1671" s="209"/>
      <c r="BQ1671" s="211"/>
      <c r="BR1671" s="211"/>
      <c r="BS1671" s="211"/>
      <c r="BT1671" s="211"/>
      <c r="BU1671" s="211"/>
      <c r="BV1671" s="211"/>
      <c r="BW1671" s="211"/>
      <c r="BX1671" s="211"/>
      <c r="BY1671" s="211"/>
      <c r="BZ1671" s="211"/>
      <c r="CA1671" s="209"/>
      <c r="CB1671" s="224"/>
      <c r="CC1671" s="204"/>
      <c r="CD1671" s="204"/>
      <c r="CE1671" s="204"/>
      <c r="CF1671" s="211"/>
      <c r="CG1671" s="211"/>
      <c r="CI1671" s="209"/>
      <c r="CJ1671" s="209"/>
    </row>
    <row r="1672" spans="9:88">
      <c r="I1672" s="221">
        <f t="shared" si="784"/>
        <v>468</v>
      </c>
      <c r="J1672" s="159">
        <f>'v-t_chart'!C1669</f>
        <v>103.3</v>
      </c>
      <c r="K1672" s="204">
        <f t="shared" ca="1" si="762"/>
        <v>302.56569999999999</v>
      </c>
      <c r="L1672" s="205" t="b">
        <f>IF('Input&amp;Output'!$C$3=10,phase_chart!C1669,IF('Input&amp;Output'!$C$3=21,phase_chart!G1669,IF('Input&amp;Output'!$C$3=22,phase_chart!K1669,IF('Input&amp;Output'!$C$3=31,phase_chart!O1669,IF('Input&amp;Output'!$C$3=32,phase_chart!S1669,"")))))</f>
        <v>0</v>
      </c>
      <c r="M1672" s="206" t="b">
        <f>IF('Input&amp;Output'!$C$3=10,phase_chart!D1669,IF('Input&amp;Output'!$C$3=21,phase_chart!H1669,IF('Input&amp;Output'!$C$3=22,phase_chart!L1669,IF('Input&amp;Output'!$C$3=31,phase_chart!P1669,IF('Input&amp;Output'!$C$3=32,phase_chart!T1669,"")))))</f>
        <v>1</v>
      </c>
      <c r="N1672" s="205" t="b">
        <f>IF('Input&amp;Output'!$C$3=10,phase_chart!E1669,IF('Input&amp;Output'!$C$3=21,phase_chart!I1669,IF('Input&amp;Output'!$C$3=22,phase_chart!M1669,IF('Input&amp;Output'!$C$3=31,phase_chart!Q1669,IF('Input&amp;Output'!$C$3=32,phase_chart!U1669,"")))))</f>
        <v>0</v>
      </c>
      <c r="P1672" s="159">
        <f ca="1">IF(NOT($J1672=0),IF($J1672&lt;IF($P1671=0,0,VLOOKUP(P1671,tbL!$M$37:$Q$43,IF(L1672=TRUE,2,4))),IF($J1672&gt;=VLOOKUP(P1671,tbL!$M$37:$Q$43,IF(L1672=TRUE,3,5)),$P1671,IF(AND(L1671=TRUE,L1672=TRUE),$P1671,$P1671-1)),IF(AND(L1672=TRUE,J1672=VLOOKUP(P1671,tbL!$M$37:$Q$43,IF(L1672=TRUE,2,4))),P1671,IF($P1671+1&gt;$C$12,$C$12,$P1671+1))),0)</f>
        <v>1</v>
      </c>
      <c r="Q1672" s="159">
        <f t="shared" ca="1" si="764"/>
        <v>1</v>
      </c>
      <c r="R1672" s="207">
        <f t="shared" si="781"/>
        <v>0</v>
      </c>
      <c r="S1672" s="208"/>
      <c r="T1672" s="159">
        <f t="shared" si="782"/>
        <v>0</v>
      </c>
      <c r="U1672" s="209" t="str">
        <f ca="1">IF(AND(T1672=-1,N1672=TRUE),"*",IF(AND(U1671="*",N1672=TRUE),"*",IF(AND(AND(L1672=TRUE,U1671="*"),J1672&lt;VLOOKUP(V1671+1,tbL!$M$38:$O$43,3)),"*","")))</f>
        <v/>
      </c>
      <c r="V1672" s="204">
        <f t="shared" ca="1" si="765"/>
        <v>1</v>
      </c>
      <c r="Y1672" s="159" t="str">
        <f t="shared" ca="1" si="766"/>
        <v/>
      </c>
      <c r="Z1672" s="159" t="str">
        <f t="shared" si="767"/>
        <v/>
      </c>
      <c r="AA1672" s="159">
        <f t="shared" ca="1" si="759"/>
        <v>1</v>
      </c>
      <c r="AC1672" s="161" t="str">
        <f t="shared" ca="1" si="768"/>
        <v/>
      </c>
      <c r="AD1672" s="161">
        <f t="shared" ca="1" si="769"/>
        <v>1</v>
      </c>
      <c r="AE1672" s="161" t="str">
        <f t="shared" ca="1" si="761"/>
        <v/>
      </c>
      <c r="AF1672" s="161">
        <f t="shared" ca="1" si="770"/>
        <v>1</v>
      </c>
      <c r="AG1672" s="161" t="str">
        <f t="shared" ca="1" si="771"/>
        <v/>
      </c>
      <c r="AH1672" s="161">
        <f t="shared" ca="1" si="772"/>
        <v>1</v>
      </c>
      <c r="AI1672" s="161" t="str">
        <f t="shared" ca="1" si="773"/>
        <v/>
      </c>
      <c r="AJ1672" s="161">
        <f t="shared" ca="1" si="774"/>
        <v>1</v>
      </c>
      <c r="AL1672" s="161" t="str">
        <f t="shared" ca="1" si="775"/>
        <v/>
      </c>
      <c r="AM1672" s="161">
        <f t="shared" ref="AM1672:AM1735" ca="1" si="786">IF(AL1672="*",AJ1671,IF(AL1671="*",AJ1670,IF(AL1670="*",AJ1669,IF(AL1669="*",AJ1668,AJ1672))))</f>
        <v>1</v>
      </c>
      <c r="AN1672" s="161" t="str">
        <f t="shared" ca="1" si="776"/>
        <v/>
      </c>
      <c r="AO1672" s="161">
        <f t="shared" ca="1" si="785"/>
        <v>1</v>
      </c>
      <c r="AP1672" s="161" t="str">
        <f t="shared" ca="1" si="777"/>
        <v/>
      </c>
      <c r="AQ1672" s="161">
        <f t="shared" ca="1" si="783"/>
        <v>1</v>
      </c>
      <c r="AR1672" s="161" t="str">
        <f t="shared" ca="1" si="778"/>
        <v/>
      </c>
      <c r="AS1672" s="161">
        <f t="shared" ca="1" si="779"/>
        <v>1</v>
      </c>
      <c r="AT1672" s="159" t="str">
        <f t="shared" ca="1" si="760"/>
        <v/>
      </c>
      <c r="AU1672" s="210">
        <f t="shared" ca="1" si="763"/>
        <v>14</v>
      </c>
      <c r="AV1672" s="209"/>
      <c r="AW1672" s="204">
        <f t="shared" si="780"/>
        <v>24465.38888888885</v>
      </c>
      <c r="AX1672" s="159"/>
      <c r="AZ1672" s="159"/>
      <c r="BM1672" s="207"/>
      <c r="BN1672" s="212"/>
      <c r="BP1672" s="209"/>
      <c r="BQ1672" s="211"/>
      <c r="BR1672" s="211"/>
      <c r="BS1672" s="211"/>
      <c r="BT1672" s="211"/>
      <c r="BU1672" s="211"/>
      <c r="BV1672" s="211"/>
      <c r="BW1672" s="211"/>
      <c r="BX1672" s="211"/>
      <c r="BY1672" s="211"/>
      <c r="BZ1672" s="211"/>
      <c r="CA1672" s="209"/>
      <c r="CB1672" s="224"/>
      <c r="CC1672" s="204"/>
      <c r="CD1672" s="204"/>
      <c r="CE1672" s="204"/>
      <c r="CF1672" s="211"/>
      <c r="CG1672" s="211"/>
      <c r="CI1672" s="209"/>
      <c r="CJ1672" s="209"/>
    </row>
    <row r="1673" spans="9:88">
      <c r="I1673" s="221">
        <f t="shared" si="784"/>
        <v>469</v>
      </c>
      <c r="J1673" s="159">
        <f>'v-t_chart'!C1670</f>
        <v>103.1</v>
      </c>
      <c r="K1673" s="204">
        <f t="shared" ca="1" si="762"/>
        <v>301.97989999999999</v>
      </c>
      <c r="L1673" s="205" t="b">
        <f>IF('Input&amp;Output'!$C$3=10,phase_chart!C1670,IF('Input&amp;Output'!$C$3=21,phase_chart!G1670,IF('Input&amp;Output'!$C$3=22,phase_chart!K1670,IF('Input&amp;Output'!$C$3=31,phase_chart!O1670,IF('Input&amp;Output'!$C$3=32,phase_chart!S1670,"")))))</f>
        <v>0</v>
      </c>
      <c r="M1673" s="206" t="b">
        <f>IF('Input&amp;Output'!$C$3=10,phase_chart!D1670,IF('Input&amp;Output'!$C$3=21,phase_chart!H1670,IF('Input&amp;Output'!$C$3=22,phase_chart!L1670,IF('Input&amp;Output'!$C$3=31,phase_chart!P1670,IF('Input&amp;Output'!$C$3=32,phase_chart!T1670,"")))))</f>
        <v>1</v>
      </c>
      <c r="N1673" s="205" t="b">
        <f>IF('Input&amp;Output'!$C$3=10,phase_chart!E1670,IF('Input&amp;Output'!$C$3=21,phase_chart!I1670,IF('Input&amp;Output'!$C$3=22,phase_chart!M1670,IF('Input&amp;Output'!$C$3=31,phase_chart!Q1670,IF('Input&amp;Output'!$C$3=32,phase_chart!U1670,"")))))</f>
        <v>0</v>
      </c>
      <c r="P1673" s="159">
        <f ca="1">IF(NOT($J1673=0),IF($J1673&lt;IF($P1672=0,0,VLOOKUP(P1672,tbL!$M$37:$Q$43,IF(L1673=TRUE,2,4))),IF($J1673&gt;=VLOOKUP(P1672,tbL!$M$37:$Q$43,IF(L1673=TRUE,3,5)),$P1672,IF(AND(L1672=TRUE,L1673=TRUE),$P1672,$P1672-1)),IF(AND(L1673=TRUE,J1673=VLOOKUP(P1672,tbL!$M$37:$Q$43,IF(L1673=TRUE,2,4))),P1672,IF($P1672+1&gt;$C$12,$C$12,$P1672+1))),0)</f>
        <v>1</v>
      </c>
      <c r="Q1673" s="159">
        <f t="shared" ca="1" si="764"/>
        <v>1</v>
      </c>
      <c r="R1673" s="207">
        <f t="shared" si="781"/>
        <v>0</v>
      </c>
      <c r="S1673" s="208"/>
      <c r="T1673" s="159">
        <f t="shared" si="782"/>
        <v>0</v>
      </c>
      <c r="U1673" s="209" t="str">
        <f ca="1">IF(AND(T1673=-1,N1673=TRUE),"*",IF(AND(U1672="*",N1673=TRUE),"*",IF(AND(AND(L1673=TRUE,U1672="*"),J1673&lt;VLOOKUP(V1672+1,tbL!$M$38:$O$43,3)),"*","")))</f>
        <v/>
      </c>
      <c r="V1673" s="204">
        <f t="shared" ca="1" si="765"/>
        <v>1</v>
      </c>
      <c r="Y1673" s="159" t="str">
        <f t="shared" ca="1" si="766"/>
        <v/>
      </c>
      <c r="Z1673" s="159" t="str">
        <f t="shared" si="767"/>
        <v/>
      </c>
      <c r="AA1673" s="159">
        <f t="shared" ca="1" si="759"/>
        <v>1</v>
      </c>
      <c r="AC1673" s="161" t="str">
        <f t="shared" ca="1" si="768"/>
        <v/>
      </c>
      <c r="AD1673" s="161">
        <f t="shared" ca="1" si="769"/>
        <v>1</v>
      </c>
      <c r="AE1673" s="161" t="str">
        <f t="shared" ca="1" si="761"/>
        <v/>
      </c>
      <c r="AF1673" s="161">
        <f t="shared" ca="1" si="770"/>
        <v>1</v>
      </c>
      <c r="AG1673" s="161" t="str">
        <f t="shared" ca="1" si="771"/>
        <v/>
      </c>
      <c r="AH1673" s="161">
        <f t="shared" ca="1" si="772"/>
        <v>1</v>
      </c>
      <c r="AI1673" s="161" t="str">
        <f t="shared" ca="1" si="773"/>
        <v/>
      </c>
      <c r="AJ1673" s="161">
        <f t="shared" ca="1" si="774"/>
        <v>1</v>
      </c>
      <c r="AL1673" s="161" t="str">
        <f t="shared" ca="1" si="775"/>
        <v/>
      </c>
      <c r="AM1673" s="161">
        <f t="shared" ca="1" si="786"/>
        <v>1</v>
      </c>
      <c r="AN1673" s="161" t="str">
        <f t="shared" ca="1" si="776"/>
        <v/>
      </c>
      <c r="AO1673" s="161">
        <f t="shared" ca="1" si="785"/>
        <v>1</v>
      </c>
      <c r="AP1673" s="161" t="str">
        <f t="shared" ca="1" si="777"/>
        <v/>
      </c>
      <c r="AQ1673" s="161">
        <f t="shared" ca="1" si="783"/>
        <v>1</v>
      </c>
      <c r="AR1673" s="161" t="str">
        <f t="shared" ca="1" si="778"/>
        <v/>
      </c>
      <c r="AS1673" s="161">
        <f t="shared" ca="1" si="779"/>
        <v>1</v>
      </c>
      <c r="AT1673" s="159" t="str">
        <f t="shared" ca="1" si="760"/>
        <v/>
      </c>
      <c r="AU1673" s="210">
        <f t="shared" ca="1" si="763"/>
        <v>14</v>
      </c>
      <c r="AV1673" s="209"/>
      <c r="AW1673" s="204">
        <f t="shared" si="780"/>
        <v>24494.027777777741</v>
      </c>
      <c r="AX1673" s="159"/>
      <c r="AZ1673" s="159"/>
      <c r="BM1673" s="207"/>
      <c r="BN1673" s="212"/>
      <c r="BP1673" s="209"/>
      <c r="BQ1673" s="211"/>
      <c r="BR1673" s="211"/>
      <c r="BS1673" s="211"/>
      <c r="BT1673" s="211"/>
      <c r="BU1673" s="211"/>
      <c r="BV1673" s="211"/>
      <c r="BW1673" s="211"/>
      <c r="BX1673" s="211"/>
      <c r="BY1673" s="211"/>
      <c r="BZ1673" s="211"/>
      <c r="CA1673" s="209"/>
      <c r="CB1673" s="224"/>
      <c r="CC1673" s="204"/>
      <c r="CD1673" s="204"/>
      <c r="CE1673" s="204"/>
      <c r="CF1673" s="211"/>
      <c r="CG1673" s="211"/>
      <c r="CI1673" s="209"/>
      <c r="CJ1673" s="209"/>
    </row>
    <row r="1674" spans="9:88">
      <c r="I1674" s="221">
        <f t="shared" si="784"/>
        <v>470</v>
      </c>
      <c r="J1674" s="159">
        <f>'v-t_chart'!C1671</f>
        <v>102.9</v>
      </c>
      <c r="K1674" s="204">
        <f t="shared" ca="1" si="762"/>
        <v>301.39409999999998</v>
      </c>
      <c r="L1674" s="205" t="b">
        <f>IF('Input&amp;Output'!$C$3=10,phase_chart!C1671,IF('Input&amp;Output'!$C$3=21,phase_chart!G1671,IF('Input&amp;Output'!$C$3=22,phase_chart!K1671,IF('Input&amp;Output'!$C$3=31,phase_chart!O1671,IF('Input&amp;Output'!$C$3=32,phase_chart!S1671,"")))))</f>
        <v>0</v>
      </c>
      <c r="M1674" s="206" t="b">
        <f>IF('Input&amp;Output'!$C$3=10,phase_chart!D1671,IF('Input&amp;Output'!$C$3=21,phase_chart!H1671,IF('Input&amp;Output'!$C$3=22,phase_chart!L1671,IF('Input&amp;Output'!$C$3=31,phase_chart!P1671,IF('Input&amp;Output'!$C$3=32,phase_chart!T1671,"")))))</f>
        <v>1</v>
      </c>
      <c r="N1674" s="205" t="b">
        <f>IF('Input&amp;Output'!$C$3=10,phase_chart!E1671,IF('Input&amp;Output'!$C$3=21,phase_chart!I1671,IF('Input&amp;Output'!$C$3=22,phase_chart!M1671,IF('Input&amp;Output'!$C$3=31,phase_chart!Q1671,IF('Input&amp;Output'!$C$3=32,phase_chart!U1671,"")))))</f>
        <v>0</v>
      </c>
      <c r="P1674" s="159">
        <f ca="1">IF(NOT($J1674=0),IF($J1674&lt;IF($P1673=0,0,VLOOKUP(P1673,tbL!$M$37:$Q$43,IF(L1674=TRUE,2,4))),IF($J1674&gt;=VLOOKUP(P1673,tbL!$M$37:$Q$43,IF(L1674=TRUE,3,5)),$P1673,IF(AND(L1673=TRUE,L1674=TRUE),$P1673,$P1673-1)),IF(AND(L1674=TRUE,J1674=VLOOKUP(P1673,tbL!$M$37:$Q$43,IF(L1674=TRUE,2,4))),P1673,IF($P1673+1&gt;$C$12,$C$12,$P1673+1))),0)</f>
        <v>1</v>
      </c>
      <c r="Q1674" s="159">
        <f t="shared" ca="1" si="764"/>
        <v>1</v>
      </c>
      <c r="R1674" s="207">
        <f t="shared" si="781"/>
        <v>0</v>
      </c>
      <c r="S1674" s="208"/>
      <c r="T1674" s="159">
        <f t="shared" si="782"/>
        <v>0</v>
      </c>
      <c r="U1674" s="209" t="str">
        <f ca="1">IF(AND(T1674=-1,N1674=TRUE),"*",IF(AND(U1673="*",N1674=TRUE),"*",IF(AND(AND(L1674=TRUE,U1673="*"),J1674&lt;VLOOKUP(V1673+1,tbL!$M$38:$O$43,3)),"*","")))</f>
        <v/>
      </c>
      <c r="V1674" s="204">
        <f t="shared" ca="1" si="765"/>
        <v>1</v>
      </c>
      <c r="Y1674" s="159" t="str">
        <f t="shared" ca="1" si="766"/>
        <v/>
      </c>
      <c r="Z1674" s="159" t="str">
        <f t="shared" si="767"/>
        <v/>
      </c>
      <c r="AA1674" s="159">
        <f t="shared" ca="1" si="759"/>
        <v>1</v>
      </c>
      <c r="AC1674" s="161" t="str">
        <f t="shared" ca="1" si="768"/>
        <v/>
      </c>
      <c r="AD1674" s="161">
        <f t="shared" ca="1" si="769"/>
        <v>1</v>
      </c>
      <c r="AE1674" s="161" t="str">
        <f t="shared" ca="1" si="761"/>
        <v/>
      </c>
      <c r="AF1674" s="161">
        <f t="shared" ca="1" si="770"/>
        <v>1</v>
      </c>
      <c r="AG1674" s="161" t="str">
        <f t="shared" ca="1" si="771"/>
        <v/>
      </c>
      <c r="AH1674" s="161">
        <f t="shared" ca="1" si="772"/>
        <v>1</v>
      </c>
      <c r="AI1674" s="161" t="str">
        <f t="shared" ca="1" si="773"/>
        <v/>
      </c>
      <c r="AJ1674" s="161">
        <f t="shared" ca="1" si="774"/>
        <v>1</v>
      </c>
      <c r="AL1674" s="161" t="str">
        <f t="shared" ca="1" si="775"/>
        <v/>
      </c>
      <c r="AM1674" s="161">
        <f t="shared" ca="1" si="786"/>
        <v>1</v>
      </c>
      <c r="AN1674" s="161" t="str">
        <f t="shared" ca="1" si="776"/>
        <v/>
      </c>
      <c r="AO1674" s="161">
        <f t="shared" ca="1" si="785"/>
        <v>1</v>
      </c>
      <c r="AP1674" s="161" t="str">
        <f t="shared" ca="1" si="777"/>
        <v/>
      </c>
      <c r="AQ1674" s="161">
        <f t="shared" ca="1" si="783"/>
        <v>1</v>
      </c>
      <c r="AR1674" s="161" t="str">
        <f t="shared" ca="1" si="778"/>
        <v/>
      </c>
      <c r="AS1674" s="161">
        <f t="shared" ca="1" si="779"/>
        <v>1</v>
      </c>
      <c r="AT1674" s="159" t="str">
        <f t="shared" ca="1" si="760"/>
        <v/>
      </c>
      <c r="AU1674" s="210">
        <f t="shared" ca="1" si="763"/>
        <v>14</v>
      </c>
      <c r="AV1674" s="209"/>
      <c r="AW1674" s="204">
        <f t="shared" si="780"/>
        <v>24522.611111111073</v>
      </c>
      <c r="AX1674" s="159"/>
      <c r="AZ1674" s="159"/>
      <c r="BM1674" s="207"/>
      <c r="BN1674" s="212"/>
      <c r="BP1674" s="209"/>
      <c r="BQ1674" s="211"/>
      <c r="BR1674" s="211"/>
      <c r="BS1674" s="211"/>
      <c r="BT1674" s="211"/>
      <c r="BU1674" s="211"/>
      <c r="BV1674" s="211"/>
      <c r="BW1674" s="211"/>
      <c r="BX1674" s="211"/>
      <c r="BY1674" s="211"/>
      <c r="BZ1674" s="211"/>
      <c r="CA1674" s="209"/>
      <c r="CB1674" s="224"/>
      <c r="CC1674" s="204"/>
      <c r="CD1674" s="204"/>
      <c r="CE1674" s="204"/>
      <c r="CF1674" s="211"/>
      <c r="CG1674" s="211"/>
      <c r="CI1674" s="209"/>
      <c r="CJ1674" s="209"/>
    </row>
    <row r="1675" spans="9:88">
      <c r="I1675" s="221">
        <f t="shared" si="784"/>
        <v>471</v>
      </c>
      <c r="J1675" s="159">
        <f>'v-t_chart'!C1672</f>
        <v>102.6</v>
      </c>
      <c r="K1675" s="204">
        <f t="shared" ca="1" si="762"/>
        <v>300.51539999999994</v>
      </c>
      <c r="L1675" s="205" t="b">
        <f>IF('Input&amp;Output'!$C$3=10,phase_chart!C1672,IF('Input&amp;Output'!$C$3=21,phase_chart!G1672,IF('Input&amp;Output'!$C$3=22,phase_chart!K1672,IF('Input&amp;Output'!$C$3=31,phase_chart!O1672,IF('Input&amp;Output'!$C$3=32,phase_chart!S1672,"")))))</f>
        <v>0</v>
      </c>
      <c r="M1675" s="206" t="b">
        <f>IF('Input&amp;Output'!$C$3=10,phase_chart!D1672,IF('Input&amp;Output'!$C$3=21,phase_chart!H1672,IF('Input&amp;Output'!$C$3=22,phase_chart!L1672,IF('Input&amp;Output'!$C$3=31,phase_chart!P1672,IF('Input&amp;Output'!$C$3=32,phase_chart!T1672,"")))))</f>
        <v>1</v>
      </c>
      <c r="N1675" s="205" t="b">
        <f>IF('Input&amp;Output'!$C$3=10,phase_chart!E1672,IF('Input&amp;Output'!$C$3=21,phase_chart!I1672,IF('Input&amp;Output'!$C$3=22,phase_chart!M1672,IF('Input&amp;Output'!$C$3=31,phase_chart!Q1672,IF('Input&amp;Output'!$C$3=32,phase_chart!U1672,"")))))</f>
        <v>0</v>
      </c>
      <c r="P1675" s="159">
        <f ca="1">IF(NOT($J1675=0),IF($J1675&lt;IF($P1674=0,0,VLOOKUP(P1674,tbL!$M$37:$Q$43,IF(L1675=TRUE,2,4))),IF($J1675&gt;=VLOOKUP(P1674,tbL!$M$37:$Q$43,IF(L1675=TRUE,3,5)),$P1674,IF(AND(L1674=TRUE,L1675=TRUE),$P1674,$P1674-1)),IF(AND(L1675=TRUE,J1675=VLOOKUP(P1674,tbL!$M$37:$Q$43,IF(L1675=TRUE,2,4))),P1674,IF($P1674+1&gt;$C$12,$C$12,$P1674+1))),0)</f>
        <v>1</v>
      </c>
      <c r="Q1675" s="159">
        <f t="shared" ca="1" si="764"/>
        <v>1</v>
      </c>
      <c r="R1675" s="207">
        <f t="shared" si="781"/>
        <v>0</v>
      </c>
      <c r="S1675" s="208"/>
      <c r="T1675" s="159">
        <f t="shared" si="782"/>
        <v>0</v>
      </c>
      <c r="U1675" s="209" t="str">
        <f ca="1">IF(AND(T1675=-1,N1675=TRUE),"*",IF(AND(U1674="*",N1675=TRUE),"*",IF(AND(AND(L1675=TRUE,U1674="*"),J1675&lt;VLOOKUP(V1674+1,tbL!$M$38:$O$43,3)),"*","")))</f>
        <v/>
      </c>
      <c r="V1675" s="204">
        <f t="shared" ca="1" si="765"/>
        <v>1</v>
      </c>
      <c r="Y1675" s="159" t="str">
        <f t="shared" ca="1" si="766"/>
        <v/>
      </c>
      <c r="Z1675" s="159" t="str">
        <f t="shared" si="767"/>
        <v/>
      </c>
      <c r="AA1675" s="159">
        <f t="shared" ca="1" si="759"/>
        <v>1</v>
      </c>
      <c r="AC1675" s="161" t="str">
        <f t="shared" ca="1" si="768"/>
        <v/>
      </c>
      <c r="AD1675" s="161">
        <f t="shared" ca="1" si="769"/>
        <v>1</v>
      </c>
      <c r="AE1675" s="161" t="str">
        <f t="shared" ca="1" si="761"/>
        <v/>
      </c>
      <c r="AF1675" s="161">
        <f t="shared" ca="1" si="770"/>
        <v>1</v>
      </c>
      <c r="AG1675" s="161" t="str">
        <f t="shared" ca="1" si="771"/>
        <v/>
      </c>
      <c r="AH1675" s="161">
        <f t="shared" ca="1" si="772"/>
        <v>1</v>
      </c>
      <c r="AI1675" s="161" t="str">
        <f t="shared" ca="1" si="773"/>
        <v/>
      </c>
      <c r="AJ1675" s="161">
        <f t="shared" ca="1" si="774"/>
        <v>1</v>
      </c>
      <c r="AL1675" s="161" t="str">
        <f t="shared" ca="1" si="775"/>
        <v/>
      </c>
      <c r="AM1675" s="161">
        <f t="shared" ca="1" si="786"/>
        <v>1</v>
      </c>
      <c r="AN1675" s="161" t="str">
        <f t="shared" ca="1" si="776"/>
        <v/>
      </c>
      <c r="AO1675" s="161">
        <f t="shared" ca="1" si="785"/>
        <v>1</v>
      </c>
      <c r="AP1675" s="161" t="str">
        <f t="shared" ca="1" si="777"/>
        <v/>
      </c>
      <c r="AQ1675" s="161">
        <f t="shared" ca="1" si="783"/>
        <v>1</v>
      </c>
      <c r="AR1675" s="161" t="str">
        <f t="shared" ca="1" si="778"/>
        <v/>
      </c>
      <c r="AS1675" s="161">
        <f t="shared" ca="1" si="779"/>
        <v>1</v>
      </c>
      <c r="AT1675" s="159" t="str">
        <f t="shared" ca="1" si="760"/>
        <v/>
      </c>
      <c r="AU1675" s="210">
        <f t="shared" ca="1" si="763"/>
        <v>14</v>
      </c>
      <c r="AV1675" s="209"/>
      <c r="AW1675" s="204">
        <f t="shared" si="780"/>
        <v>24551.111111111073</v>
      </c>
      <c r="AX1675" s="159"/>
      <c r="AZ1675" s="159"/>
      <c r="BM1675" s="207"/>
      <c r="BN1675" s="212"/>
      <c r="BP1675" s="209"/>
      <c r="BQ1675" s="211"/>
      <c r="BR1675" s="211"/>
      <c r="BS1675" s="211"/>
      <c r="BT1675" s="211"/>
      <c r="BU1675" s="211"/>
      <c r="BV1675" s="211"/>
      <c r="BW1675" s="211"/>
      <c r="BX1675" s="211"/>
      <c r="BY1675" s="211"/>
      <c r="BZ1675" s="211"/>
      <c r="CA1675" s="209"/>
      <c r="CB1675" s="224"/>
      <c r="CC1675" s="204"/>
      <c r="CD1675" s="204"/>
      <c r="CE1675" s="204"/>
      <c r="CF1675" s="211"/>
      <c r="CG1675" s="211"/>
      <c r="CI1675" s="209"/>
      <c r="CJ1675" s="209"/>
    </row>
    <row r="1676" spans="9:88">
      <c r="I1676" s="221">
        <f t="shared" si="784"/>
        <v>472</v>
      </c>
      <c r="J1676" s="159">
        <f>'v-t_chart'!C1673</f>
        <v>102.5</v>
      </c>
      <c r="K1676" s="204">
        <f t="shared" ca="1" si="762"/>
        <v>300.22249999999997</v>
      </c>
      <c r="L1676" s="205" t="b">
        <f>IF('Input&amp;Output'!$C$3=10,phase_chart!C1673,IF('Input&amp;Output'!$C$3=21,phase_chart!G1673,IF('Input&amp;Output'!$C$3=22,phase_chart!K1673,IF('Input&amp;Output'!$C$3=31,phase_chart!O1673,IF('Input&amp;Output'!$C$3=32,phase_chart!S1673,"")))))</f>
        <v>0</v>
      </c>
      <c r="M1676" s="206" t="b">
        <f>IF('Input&amp;Output'!$C$3=10,phase_chart!D1673,IF('Input&amp;Output'!$C$3=21,phase_chart!H1673,IF('Input&amp;Output'!$C$3=22,phase_chart!L1673,IF('Input&amp;Output'!$C$3=31,phase_chart!P1673,IF('Input&amp;Output'!$C$3=32,phase_chart!T1673,"")))))</f>
        <v>1</v>
      </c>
      <c r="N1676" s="205" t="b">
        <f>IF('Input&amp;Output'!$C$3=10,phase_chart!E1673,IF('Input&amp;Output'!$C$3=21,phase_chart!I1673,IF('Input&amp;Output'!$C$3=22,phase_chart!M1673,IF('Input&amp;Output'!$C$3=31,phase_chart!Q1673,IF('Input&amp;Output'!$C$3=32,phase_chart!U1673,"")))))</f>
        <v>0</v>
      </c>
      <c r="P1676" s="159">
        <f ca="1">IF(NOT($J1676=0),IF($J1676&lt;IF($P1675=0,0,VLOOKUP(P1675,tbL!$M$37:$Q$43,IF(L1676=TRUE,2,4))),IF($J1676&gt;=VLOOKUP(P1675,tbL!$M$37:$Q$43,IF(L1676=TRUE,3,5)),$P1675,IF(AND(L1675=TRUE,L1676=TRUE),$P1675,$P1675-1)),IF(AND(L1676=TRUE,J1676=VLOOKUP(P1675,tbL!$M$37:$Q$43,IF(L1676=TRUE,2,4))),P1675,IF($P1675+1&gt;$C$12,$C$12,$P1675+1))),0)</f>
        <v>1</v>
      </c>
      <c r="Q1676" s="159">
        <f t="shared" ca="1" si="764"/>
        <v>1</v>
      </c>
      <c r="R1676" s="207">
        <f t="shared" si="781"/>
        <v>0</v>
      </c>
      <c r="S1676" s="208"/>
      <c r="T1676" s="159">
        <f t="shared" si="782"/>
        <v>0</v>
      </c>
      <c r="U1676" s="209" t="str">
        <f ca="1">IF(AND(T1676=-1,N1676=TRUE),"*",IF(AND(U1675="*",N1676=TRUE),"*",IF(AND(AND(L1676=TRUE,U1675="*"),J1676&lt;VLOOKUP(V1675+1,tbL!$M$38:$O$43,3)),"*","")))</f>
        <v/>
      </c>
      <c r="V1676" s="204">
        <f t="shared" ca="1" si="765"/>
        <v>1</v>
      </c>
      <c r="Y1676" s="159" t="str">
        <f t="shared" ca="1" si="766"/>
        <v/>
      </c>
      <c r="Z1676" s="159" t="str">
        <f t="shared" si="767"/>
        <v/>
      </c>
      <c r="AA1676" s="159">
        <f t="shared" ca="1" si="759"/>
        <v>1</v>
      </c>
      <c r="AC1676" s="161" t="str">
        <f t="shared" ca="1" si="768"/>
        <v/>
      </c>
      <c r="AD1676" s="161">
        <f t="shared" ca="1" si="769"/>
        <v>1</v>
      </c>
      <c r="AE1676" s="161" t="str">
        <f t="shared" ca="1" si="761"/>
        <v/>
      </c>
      <c r="AF1676" s="161">
        <f t="shared" ca="1" si="770"/>
        <v>1</v>
      </c>
      <c r="AG1676" s="161" t="str">
        <f t="shared" ca="1" si="771"/>
        <v/>
      </c>
      <c r="AH1676" s="161">
        <f t="shared" ca="1" si="772"/>
        <v>1</v>
      </c>
      <c r="AI1676" s="161" t="str">
        <f t="shared" ca="1" si="773"/>
        <v/>
      </c>
      <c r="AJ1676" s="161">
        <f t="shared" ca="1" si="774"/>
        <v>1</v>
      </c>
      <c r="AL1676" s="161" t="str">
        <f t="shared" ca="1" si="775"/>
        <v/>
      </c>
      <c r="AM1676" s="161">
        <f t="shared" ca="1" si="786"/>
        <v>1</v>
      </c>
      <c r="AN1676" s="161" t="str">
        <f t="shared" ca="1" si="776"/>
        <v/>
      </c>
      <c r="AO1676" s="161">
        <f t="shared" ca="1" si="785"/>
        <v>1</v>
      </c>
      <c r="AP1676" s="161" t="str">
        <f t="shared" ca="1" si="777"/>
        <v/>
      </c>
      <c r="AQ1676" s="161">
        <f t="shared" ca="1" si="783"/>
        <v>1</v>
      </c>
      <c r="AR1676" s="161" t="str">
        <f t="shared" ca="1" si="778"/>
        <v/>
      </c>
      <c r="AS1676" s="161">
        <f t="shared" ca="1" si="779"/>
        <v>1</v>
      </c>
      <c r="AT1676" s="159" t="str">
        <f t="shared" ca="1" si="760"/>
        <v/>
      </c>
      <c r="AU1676" s="210">
        <f t="shared" ca="1" si="763"/>
        <v>14</v>
      </c>
      <c r="AV1676" s="209"/>
      <c r="AW1676" s="204">
        <f t="shared" si="780"/>
        <v>24579.583333333296</v>
      </c>
      <c r="AX1676" s="159"/>
      <c r="AZ1676" s="159"/>
      <c r="BM1676" s="207"/>
      <c r="BN1676" s="212"/>
      <c r="BP1676" s="209"/>
      <c r="BQ1676" s="211"/>
      <c r="BR1676" s="211"/>
      <c r="BS1676" s="211"/>
      <c r="BT1676" s="211"/>
      <c r="BU1676" s="211"/>
      <c r="BV1676" s="211"/>
      <c r="BW1676" s="211"/>
      <c r="BX1676" s="211"/>
      <c r="BY1676" s="211"/>
      <c r="BZ1676" s="211"/>
      <c r="CA1676" s="209"/>
      <c r="CB1676" s="224"/>
      <c r="CC1676" s="204"/>
      <c r="CD1676" s="204"/>
      <c r="CE1676" s="204"/>
      <c r="CF1676" s="211"/>
      <c r="CG1676" s="211"/>
      <c r="CI1676" s="209"/>
      <c r="CJ1676" s="209"/>
    </row>
    <row r="1677" spans="9:88">
      <c r="I1677" s="221">
        <f t="shared" si="784"/>
        <v>473</v>
      </c>
      <c r="J1677" s="159">
        <f>'v-t_chart'!C1674</f>
        <v>102.4</v>
      </c>
      <c r="K1677" s="204">
        <f t="shared" ca="1" si="762"/>
        <v>299.92959999999999</v>
      </c>
      <c r="L1677" s="205" t="b">
        <f>IF('Input&amp;Output'!$C$3=10,phase_chart!C1674,IF('Input&amp;Output'!$C$3=21,phase_chart!G1674,IF('Input&amp;Output'!$C$3=22,phase_chart!K1674,IF('Input&amp;Output'!$C$3=31,phase_chart!O1674,IF('Input&amp;Output'!$C$3=32,phase_chart!S1674,"")))))</f>
        <v>0</v>
      </c>
      <c r="M1677" s="206" t="b">
        <f>IF('Input&amp;Output'!$C$3=10,phase_chart!D1674,IF('Input&amp;Output'!$C$3=21,phase_chart!H1674,IF('Input&amp;Output'!$C$3=22,phase_chart!L1674,IF('Input&amp;Output'!$C$3=31,phase_chart!P1674,IF('Input&amp;Output'!$C$3=32,phase_chart!T1674,"")))))</f>
        <v>1</v>
      </c>
      <c r="N1677" s="205" t="b">
        <f>IF('Input&amp;Output'!$C$3=10,phase_chart!E1674,IF('Input&amp;Output'!$C$3=21,phase_chart!I1674,IF('Input&amp;Output'!$C$3=22,phase_chart!M1674,IF('Input&amp;Output'!$C$3=31,phase_chart!Q1674,IF('Input&amp;Output'!$C$3=32,phase_chart!U1674,"")))))</f>
        <v>0</v>
      </c>
      <c r="P1677" s="159">
        <f ca="1">IF(NOT($J1677=0),IF($J1677&lt;IF($P1676=0,0,VLOOKUP(P1676,tbL!$M$37:$Q$43,IF(L1677=TRUE,2,4))),IF($J1677&gt;=VLOOKUP(P1676,tbL!$M$37:$Q$43,IF(L1677=TRUE,3,5)),$P1676,IF(AND(L1676=TRUE,L1677=TRUE),$P1676,$P1676-1)),IF(AND(L1677=TRUE,J1677=VLOOKUP(P1676,tbL!$M$37:$Q$43,IF(L1677=TRUE,2,4))),P1676,IF($P1676+1&gt;$C$12,$C$12,$P1676+1))),0)</f>
        <v>1</v>
      </c>
      <c r="Q1677" s="159">
        <f t="shared" ca="1" si="764"/>
        <v>1</v>
      </c>
      <c r="R1677" s="207">
        <f t="shared" si="781"/>
        <v>0</v>
      </c>
      <c r="S1677" s="208"/>
      <c r="T1677" s="159">
        <f t="shared" si="782"/>
        <v>0</v>
      </c>
      <c r="U1677" s="209" t="str">
        <f ca="1">IF(AND(T1677=-1,N1677=TRUE),"*",IF(AND(U1676="*",N1677=TRUE),"*",IF(AND(AND(L1677=TRUE,U1676="*"),J1677&lt;VLOOKUP(V1676+1,tbL!$M$38:$O$43,3)),"*","")))</f>
        <v/>
      </c>
      <c r="V1677" s="204">
        <f t="shared" ca="1" si="765"/>
        <v>1</v>
      </c>
      <c r="Y1677" s="159" t="str">
        <f t="shared" ca="1" si="766"/>
        <v/>
      </c>
      <c r="Z1677" s="159" t="str">
        <f t="shared" si="767"/>
        <v/>
      </c>
      <c r="AA1677" s="159">
        <f t="shared" ca="1" si="759"/>
        <v>1</v>
      </c>
      <c r="AC1677" s="161" t="str">
        <f t="shared" ca="1" si="768"/>
        <v/>
      </c>
      <c r="AD1677" s="161">
        <f t="shared" ca="1" si="769"/>
        <v>1</v>
      </c>
      <c r="AE1677" s="161" t="str">
        <f t="shared" ca="1" si="761"/>
        <v/>
      </c>
      <c r="AF1677" s="161">
        <f t="shared" ca="1" si="770"/>
        <v>1</v>
      </c>
      <c r="AG1677" s="161" t="str">
        <f t="shared" ca="1" si="771"/>
        <v/>
      </c>
      <c r="AH1677" s="161">
        <f t="shared" ca="1" si="772"/>
        <v>1</v>
      </c>
      <c r="AI1677" s="161" t="str">
        <f t="shared" ca="1" si="773"/>
        <v/>
      </c>
      <c r="AJ1677" s="161">
        <f t="shared" ca="1" si="774"/>
        <v>1</v>
      </c>
      <c r="AL1677" s="161" t="str">
        <f t="shared" ca="1" si="775"/>
        <v/>
      </c>
      <c r="AM1677" s="161">
        <f t="shared" ca="1" si="786"/>
        <v>1</v>
      </c>
      <c r="AN1677" s="161" t="str">
        <f t="shared" ca="1" si="776"/>
        <v/>
      </c>
      <c r="AO1677" s="161">
        <f t="shared" ca="1" si="785"/>
        <v>1</v>
      </c>
      <c r="AP1677" s="161" t="str">
        <f t="shared" ca="1" si="777"/>
        <v/>
      </c>
      <c r="AQ1677" s="161">
        <f t="shared" ca="1" si="783"/>
        <v>1</v>
      </c>
      <c r="AR1677" s="161" t="str">
        <f t="shared" ca="1" si="778"/>
        <v/>
      </c>
      <c r="AS1677" s="161">
        <f t="shared" ca="1" si="779"/>
        <v>1</v>
      </c>
      <c r="AT1677" s="159" t="str">
        <f t="shared" ca="1" si="760"/>
        <v/>
      </c>
      <c r="AU1677" s="210">
        <f t="shared" ca="1" si="763"/>
        <v>14</v>
      </c>
      <c r="AV1677" s="209"/>
      <c r="AW1677" s="204">
        <f t="shared" si="780"/>
        <v>24608.027777777741</v>
      </c>
      <c r="AX1677" s="159"/>
      <c r="AZ1677" s="159"/>
      <c r="BM1677" s="207"/>
      <c r="BN1677" s="212"/>
      <c r="BP1677" s="209"/>
      <c r="BQ1677" s="211"/>
      <c r="BR1677" s="211"/>
      <c r="BS1677" s="211"/>
      <c r="BT1677" s="211"/>
      <c r="BU1677" s="211"/>
      <c r="BV1677" s="211"/>
      <c r="BW1677" s="211"/>
      <c r="BX1677" s="211"/>
      <c r="BY1677" s="211"/>
      <c r="BZ1677" s="211"/>
      <c r="CA1677" s="209"/>
      <c r="CB1677" s="224"/>
      <c r="CC1677" s="204"/>
      <c r="CD1677" s="204"/>
      <c r="CE1677" s="204"/>
      <c r="CF1677" s="211"/>
      <c r="CG1677" s="211"/>
      <c r="CI1677" s="209"/>
      <c r="CJ1677" s="209"/>
    </row>
    <row r="1678" spans="9:88">
      <c r="I1678" s="221">
        <f t="shared" si="784"/>
        <v>474</v>
      </c>
      <c r="J1678" s="159">
        <f>'v-t_chart'!C1675</f>
        <v>102.4</v>
      </c>
      <c r="K1678" s="204">
        <f t="shared" ca="1" si="762"/>
        <v>299.92959999999999</v>
      </c>
      <c r="L1678" s="205" t="b">
        <f>IF('Input&amp;Output'!$C$3=10,phase_chart!C1675,IF('Input&amp;Output'!$C$3=21,phase_chart!G1675,IF('Input&amp;Output'!$C$3=22,phase_chart!K1675,IF('Input&amp;Output'!$C$3=31,phase_chart!O1675,IF('Input&amp;Output'!$C$3=32,phase_chart!S1675,"")))))</f>
        <v>0</v>
      </c>
      <c r="M1678" s="206" t="b">
        <f>IF('Input&amp;Output'!$C$3=10,phase_chart!D1675,IF('Input&amp;Output'!$C$3=21,phase_chart!H1675,IF('Input&amp;Output'!$C$3=22,phase_chart!L1675,IF('Input&amp;Output'!$C$3=31,phase_chart!P1675,IF('Input&amp;Output'!$C$3=32,phase_chart!T1675,"")))))</f>
        <v>1</v>
      </c>
      <c r="N1678" s="205" t="b">
        <f>IF('Input&amp;Output'!$C$3=10,phase_chart!E1675,IF('Input&amp;Output'!$C$3=21,phase_chart!I1675,IF('Input&amp;Output'!$C$3=22,phase_chart!M1675,IF('Input&amp;Output'!$C$3=31,phase_chart!Q1675,IF('Input&amp;Output'!$C$3=32,phase_chart!U1675,"")))))</f>
        <v>0</v>
      </c>
      <c r="P1678" s="159">
        <f ca="1">IF(NOT($J1678=0),IF($J1678&lt;IF($P1677=0,0,VLOOKUP(P1677,tbL!$M$37:$Q$43,IF(L1678=TRUE,2,4))),IF($J1678&gt;=VLOOKUP(P1677,tbL!$M$37:$Q$43,IF(L1678=TRUE,3,5)),$P1677,IF(AND(L1677=TRUE,L1678=TRUE),$P1677,$P1677-1)),IF(AND(L1678=TRUE,J1678=VLOOKUP(P1677,tbL!$M$37:$Q$43,IF(L1678=TRUE,2,4))),P1677,IF($P1677+1&gt;$C$12,$C$12,$P1677+1))),0)</f>
        <v>1</v>
      </c>
      <c r="Q1678" s="159">
        <f t="shared" ca="1" si="764"/>
        <v>1</v>
      </c>
      <c r="R1678" s="207">
        <f t="shared" si="781"/>
        <v>0</v>
      </c>
      <c r="S1678" s="208"/>
      <c r="T1678" s="159">
        <f t="shared" si="782"/>
        <v>0</v>
      </c>
      <c r="U1678" s="209" t="str">
        <f ca="1">IF(AND(T1678=-1,N1678=TRUE),"*",IF(AND(U1677="*",N1678=TRUE),"*",IF(AND(AND(L1678=TRUE,U1677="*"),J1678&lt;VLOOKUP(V1677+1,tbL!$M$38:$O$43,3)),"*","")))</f>
        <v/>
      </c>
      <c r="V1678" s="204">
        <f t="shared" ca="1" si="765"/>
        <v>1</v>
      </c>
      <c r="Y1678" s="159" t="str">
        <f t="shared" ca="1" si="766"/>
        <v/>
      </c>
      <c r="Z1678" s="159" t="str">
        <f t="shared" si="767"/>
        <v/>
      </c>
      <c r="AA1678" s="159">
        <f t="shared" ca="1" si="759"/>
        <v>1</v>
      </c>
      <c r="AC1678" s="161" t="str">
        <f t="shared" ca="1" si="768"/>
        <v/>
      </c>
      <c r="AD1678" s="161">
        <f t="shared" ca="1" si="769"/>
        <v>1</v>
      </c>
      <c r="AE1678" s="161" t="str">
        <f t="shared" ca="1" si="761"/>
        <v/>
      </c>
      <c r="AF1678" s="161">
        <f t="shared" ca="1" si="770"/>
        <v>1</v>
      </c>
      <c r="AG1678" s="161" t="str">
        <f t="shared" ca="1" si="771"/>
        <v/>
      </c>
      <c r="AH1678" s="161">
        <f t="shared" ca="1" si="772"/>
        <v>1</v>
      </c>
      <c r="AI1678" s="161" t="str">
        <f t="shared" ca="1" si="773"/>
        <v/>
      </c>
      <c r="AJ1678" s="161">
        <f t="shared" ca="1" si="774"/>
        <v>1</v>
      </c>
      <c r="AL1678" s="161" t="str">
        <f t="shared" ca="1" si="775"/>
        <v/>
      </c>
      <c r="AM1678" s="161">
        <f t="shared" ca="1" si="786"/>
        <v>1</v>
      </c>
      <c r="AN1678" s="161" t="str">
        <f t="shared" ca="1" si="776"/>
        <v/>
      </c>
      <c r="AO1678" s="161">
        <f t="shared" ca="1" si="785"/>
        <v>1</v>
      </c>
      <c r="AP1678" s="161" t="str">
        <f t="shared" ca="1" si="777"/>
        <v/>
      </c>
      <c r="AQ1678" s="161">
        <f t="shared" ca="1" si="783"/>
        <v>1</v>
      </c>
      <c r="AR1678" s="161" t="str">
        <f t="shared" ca="1" si="778"/>
        <v/>
      </c>
      <c r="AS1678" s="161">
        <f t="shared" ca="1" si="779"/>
        <v>1</v>
      </c>
      <c r="AT1678" s="159" t="str">
        <f t="shared" ca="1" si="760"/>
        <v/>
      </c>
      <c r="AU1678" s="210">
        <f t="shared" ca="1" si="763"/>
        <v>14</v>
      </c>
      <c r="AV1678" s="209"/>
      <c r="AW1678" s="204">
        <f t="shared" si="780"/>
        <v>24636.472222222186</v>
      </c>
      <c r="AX1678" s="159"/>
      <c r="AZ1678" s="159"/>
      <c r="BM1678" s="207"/>
      <c r="BN1678" s="212"/>
      <c r="BP1678" s="209"/>
      <c r="BQ1678" s="211"/>
      <c r="BR1678" s="211"/>
      <c r="BS1678" s="211"/>
      <c r="BT1678" s="211"/>
      <c r="BU1678" s="211"/>
      <c r="BV1678" s="211"/>
      <c r="BW1678" s="211"/>
      <c r="BX1678" s="211"/>
      <c r="BY1678" s="211"/>
      <c r="BZ1678" s="211"/>
      <c r="CA1678" s="209"/>
      <c r="CB1678" s="224"/>
      <c r="CC1678" s="204"/>
      <c r="CD1678" s="204"/>
      <c r="CE1678" s="204"/>
      <c r="CF1678" s="211"/>
      <c r="CG1678" s="211"/>
      <c r="CI1678" s="209"/>
      <c r="CJ1678" s="209"/>
    </row>
    <row r="1679" spans="9:88">
      <c r="I1679" s="221">
        <f t="shared" si="784"/>
        <v>475</v>
      </c>
      <c r="J1679" s="159">
        <f>'v-t_chart'!C1676</f>
        <v>102.5</v>
      </c>
      <c r="K1679" s="204">
        <f t="shared" ca="1" si="762"/>
        <v>300.22249999999997</v>
      </c>
      <c r="L1679" s="205" t="b">
        <f>IF('Input&amp;Output'!$C$3=10,phase_chart!C1676,IF('Input&amp;Output'!$C$3=21,phase_chart!G1676,IF('Input&amp;Output'!$C$3=22,phase_chart!K1676,IF('Input&amp;Output'!$C$3=31,phase_chart!O1676,IF('Input&amp;Output'!$C$3=32,phase_chart!S1676,"")))))</f>
        <v>0</v>
      </c>
      <c r="M1679" s="206" t="b">
        <f>IF('Input&amp;Output'!$C$3=10,phase_chart!D1676,IF('Input&amp;Output'!$C$3=21,phase_chart!H1676,IF('Input&amp;Output'!$C$3=22,phase_chart!L1676,IF('Input&amp;Output'!$C$3=31,phase_chart!P1676,IF('Input&amp;Output'!$C$3=32,phase_chart!T1676,"")))))</f>
        <v>1</v>
      </c>
      <c r="N1679" s="205" t="b">
        <f>IF('Input&amp;Output'!$C$3=10,phase_chart!E1676,IF('Input&amp;Output'!$C$3=21,phase_chart!I1676,IF('Input&amp;Output'!$C$3=22,phase_chart!M1676,IF('Input&amp;Output'!$C$3=31,phase_chart!Q1676,IF('Input&amp;Output'!$C$3=32,phase_chart!U1676,"")))))</f>
        <v>0</v>
      </c>
      <c r="P1679" s="159">
        <f ca="1">IF(NOT($J1679=0),IF($J1679&lt;IF($P1678=0,0,VLOOKUP(P1678,tbL!$M$37:$Q$43,IF(L1679=TRUE,2,4))),IF($J1679&gt;=VLOOKUP(P1678,tbL!$M$37:$Q$43,IF(L1679=TRUE,3,5)),$P1678,IF(AND(L1678=TRUE,L1679=TRUE),$P1678,$P1678-1)),IF(AND(L1679=TRUE,J1679=VLOOKUP(P1678,tbL!$M$37:$Q$43,IF(L1679=TRUE,2,4))),P1678,IF($P1678+1&gt;$C$12,$C$12,$P1678+1))),0)</f>
        <v>1</v>
      </c>
      <c r="Q1679" s="159">
        <f t="shared" ca="1" si="764"/>
        <v>1</v>
      </c>
      <c r="R1679" s="207">
        <f t="shared" si="781"/>
        <v>0</v>
      </c>
      <c r="S1679" s="208"/>
      <c r="T1679" s="159">
        <f t="shared" si="782"/>
        <v>0</v>
      </c>
      <c r="U1679" s="209" t="str">
        <f ca="1">IF(AND(T1679=-1,N1679=TRUE),"*",IF(AND(U1678="*",N1679=TRUE),"*",IF(AND(AND(L1679=TRUE,U1678="*"),J1679&lt;VLOOKUP(V1678+1,tbL!$M$38:$O$43,3)),"*","")))</f>
        <v/>
      </c>
      <c r="V1679" s="204">
        <f t="shared" ca="1" si="765"/>
        <v>1</v>
      </c>
      <c r="Y1679" s="159" t="str">
        <f t="shared" ca="1" si="766"/>
        <v/>
      </c>
      <c r="Z1679" s="159" t="str">
        <f t="shared" si="767"/>
        <v/>
      </c>
      <c r="AA1679" s="159">
        <f t="shared" ca="1" si="759"/>
        <v>1</v>
      </c>
      <c r="AC1679" s="161" t="str">
        <f t="shared" ca="1" si="768"/>
        <v/>
      </c>
      <c r="AD1679" s="161">
        <f t="shared" ca="1" si="769"/>
        <v>1</v>
      </c>
      <c r="AE1679" s="161" t="str">
        <f t="shared" ca="1" si="761"/>
        <v/>
      </c>
      <c r="AF1679" s="161">
        <f t="shared" ca="1" si="770"/>
        <v>1</v>
      </c>
      <c r="AG1679" s="161" t="str">
        <f t="shared" ca="1" si="771"/>
        <v/>
      </c>
      <c r="AH1679" s="161">
        <f t="shared" ca="1" si="772"/>
        <v>1</v>
      </c>
      <c r="AI1679" s="161" t="str">
        <f t="shared" ca="1" si="773"/>
        <v/>
      </c>
      <c r="AJ1679" s="161">
        <f t="shared" ca="1" si="774"/>
        <v>1</v>
      </c>
      <c r="AL1679" s="161" t="str">
        <f t="shared" ca="1" si="775"/>
        <v/>
      </c>
      <c r="AM1679" s="161">
        <f t="shared" ca="1" si="786"/>
        <v>1</v>
      </c>
      <c r="AN1679" s="161" t="str">
        <f t="shared" ca="1" si="776"/>
        <v/>
      </c>
      <c r="AO1679" s="161">
        <f t="shared" ca="1" si="785"/>
        <v>1</v>
      </c>
      <c r="AP1679" s="161" t="str">
        <f t="shared" ca="1" si="777"/>
        <v/>
      </c>
      <c r="AQ1679" s="161">
        <f t="shared" ca="1" si="783"/>
        <v>1</v>
      </c>
      <c r="AR1679" s="161" t="str">
        <f t="shared" ca="1" si="778"/>
        <v/>
      </c>
      <c r="AS1679" s="161">
        <f t="shared" ca="1" si="779"/>
        <v>1</v>
      </c>
      <c r="AT1679" s="159" t="str">
        <f t="shared" ca="1" si="760"/>
        <v/>
      </c>
      <c r="AU1679" s="210">
        <f t="shared" ca="1" si="763"/>
        <v>14</v>
      </c>
      <c r="AV1679" s="209"/>
      <c r="AW1679" s="204">
        <f t="shared" si="780"/>
        <v>24664.944444444409</v>
      </c>
      <c r="AX1679" s="159"/>
      <c r="AZ1679" s="159"/>
      <c r="BM1679" s="207"/>
      <c r="BN1679" s="212"/>
      <c r="BP1679" s="209"/>
      <c r="BQ1679" s="211"/>
      <c r="BR1679" s="211"/>
      <c r="BS1679" s="211"/>
      <c r="BT1679" s="211"/>
      <c r="BU1679" s="211"/>
      <c r="BV1679" s="211"/>
      <c r="BW1679" s="211"/>
      <c r="BX1679" s="211"/>
      <c r="BY1679" s="211"/>
      <c r="BZ1679" s="211"/>
      <c r="CA1679" s="209"/>
      <c r="CB1679" s="224"/>
      <c r="CC1679" s="204"/>
      <c r="CD1679" s="204"/>
      <c r="CE1679" s="204"/>
      <c r="CF1679" s="211"/>
      <c r="CG1679" s="211"/>
      <c r="CI1679" s="209"/>
      <c r="CJ1679" s="209"/>
    </row>
    <row r="1680" spans="9:88">
      <c r="I1680" s="221">
        <f t="shared" si="784"/>
        <v>476</v>
      </c>
      <c r="J1680" s="159">
        <f>'v-t_chart'!C1677</f>
        <v>102.7</v>
      </c>
      <c r="K1680" s="204">
        <f t="shared" ca="1" si="762"/>
        <v>300.80829999999997</v>
      </c>
      <c r="L1680" s="205" t="b">
        <f>IF('Input&amp;Output'!$C$3=10,phase_chart!C1677,IF('Input&amp;Output'!$C$3=21,phase_chart!G1677,IF('Input&amp;Output'!$C$3=22,phase_chart!K1677,IF('Input&amp;Output'!$C$3=31,phase_chart!O1677,IF('Input&amp;Output'!$C$3=32,phase_chart!S1677,"")))))</f>
        <v>0</v>
      </c>
      <c r="M1680" s="206" t="b">
        <f>IF('Input&amp;Output'!$C$3=10,phase_chart!D1677,IF('Input&amp;Output'!$C$3=21,phase_chart!H1677,IF('Input&amp;Output'!$C$3=22,phase_chart!L1677,IF('Input&amp;Output'!$C$3=31,phase_chart!P1677,IF('Input&amp;Output'!$C$3=32,phase_chart!T1677,"")))))</f>
        <v>1</v>
      </c>
      <c r="N1680" s="205" t="b">
        <f>IF('Input&amp;Output'!$C$3=10,phase_chart!E1677,IF('Input&amp;Output'!$C$3=21,phase_chart!I1677,IF('Input&amp;Output'!$C$3=22,phase_chart!M1677,IF('Input&amp;Output'!$C$3=31,phase_chart!Q1677,IF('Input&amp;Output'!$C$3=32,phase_chart!U1677,"")))))</f>
        <v>0</v>
      </c>
      <c r="P1680" s="159">
        <f ca="1">IF(NOT($J1680=0),IF($J1680&lt;IF($P1679=0,0,VLOOKUP(P1679,tbL!$M$37:$Q$43,IF(L1680=TRUE,2,4))),IF($J1680&gt;=VLOOKUP(P1679,tbL!$M$37:$Q$43,IF(L1680=TRUE,3,5)),$P1679,IF(AND(L1679=TRUE,L1680=TRUE),$P1679,$P1679-1)),IF(AND(L1680=TRUE,J1680=VLOOKUP(P1679,tbL!$M$37:$Q$43,IF(L1680=TRUE,2,4))),P1679,IF($P1679+1&gt;$C$12,$C$12,$P1679+1))),0)</f>
        <v>1</v>
      </c>
      <c r="Q1680" s="159">
        <f t="shared" ca="1" si="764"/>
        <v>1</v>
      </c>
      <c r="R1680" s="207">
        <f t="shared" si="781"/>
        <v>0</v>
      </c>
      <c r="S1680" s="208"/>
      <c r="T1680" s="159">
        <f t="shared" si="782"/>
        <v>0</v>
      </c>
      <c r="U1680" s="209" t="str">
        <f ca="1">IF(AND(T1680=-1,N1680=TRUE),"*",IF(AND(U1679="*",N1680=TRUE),"*",IF(AND(AND(L1680=TRUE,U1679="*"),J1680&lt;VLOOKUP(V1679+1,tbL!$M$38:$O$43,3)),"*","")))</f>
        <v/>
      </c>
      <c r="V1680" s="204">
        <f t="shared" ca="1" si="765"/>
        <v>1</v>
      </c>
      <c r="Y1680" s="159" t="str">
        <f t="shared" ca="1" si="766"/>
        <v/>
      </c>
      <c r="Z1680" s="159" t="str">
        <f t="shared" si="767"/>
        <v/>
      </c>
      <c r="AA1680" s="159">
        <f t="shared" ca="1" si="759"/>
        <v>1</v>
      </c>
      <c r="AC1680" s="161" t="str">
        <f t="shared" ca="1" si="768"/>
        <v/>
      </c>
      <c r="AD1680" s="161">
        <f t="shared" ca="1" si="769"/>
        <v>1</v>
      </c>
      <c r="AE1680" s="161" t="str">
        <f t="shared" ca="1" si="761"/>
        <v/>
      </c>
      <c r="AF1680" s="161">
        <f t="shared" ca="1" si="770"/>
        <v>1</v>
      </c>
      <c r="AG1680" s="161" t="str">
        <f t="shared" ca="1" si="771"/>
        <v/>
      </c>
      <c r="AH1680" s="161">
        <f t="shared" ca="1" si="772"/>
        <v>1</v>
      </c>
      <c r="AI1680" s="161" t="str">
        <f t="shared" ca="1" si="773"/>
        <v/>
      </c>
      <c r="AJ1680" s="161">
        <f t="shared" ca="1" si="774"/>
        <v>1</v>
      </c>
      <c r="AL1680" s="161" t="str">
        <f t="shared" ca="1" si="775"/>
        <v/>
      </c>
      <c r="AM1680" s="161">
        <f t="shared" ca="1" si="786"/>
        <v>1</v>
      </c>
      <c r="AN1680" s="161" t="str">
        <f t="shared" ca="1" si="776"/>
        <v/>
      </c>
      <c r="AO1680" s="161">
        <f t="shared" ca="1" si="785"/>
        <v>1</v>
      </c>
      <c r="AP1680" s="161" t="str">
        <f t="shared" ca="1" si="777"/>
        <v/>
      </c>
      <c r="AQ1680" s="161">
        <f t="shared" ca="1" si="783"/>
        <v>1</v>
      </c>
      <c r="AR1680" s="161" t="str">
        <f t="shared" ca="1" si="778"/>
        <v/>
      </c>
      <c r="AS1680" s="161">
        <f t="shared" ca="1" si="779"/>
        <v>1</v>
      </c>
      <c r="AT1680" s="159" t="str">
        <f t="shared" ca="1" si="760"/>
        <v/>
      </c>
      <c r="AU1680" s="210">
        <f t="shared" ca="1" si="763"/>
        <v>14</v>
      </c>
      <c r="AV1680" s="209"/>
      <c r="AW1680" s="204">
        <f t="shared" si="780"/>
        <v>24693.472222222186</v>
      </c>
      <c r="AX1680" s="159"/>
      <c r="AZ1680" s="159"/>
      <c r="BM1680" s="207"/>
      <c r="BN1680" s="212"/>
      <c r="BP1680" s="209"/>
      <c r="BQ1680" s="211"/>
      <c r="BR1680" s="211"/>
      <c r="BS1680" s="211"/>
      <c r="BT1680" s="211"/>
      <c r="BU1680" s="211"/>
      <c r="BV1680" s="211"/>
      <c r="BW1680" s="211"/>
      <c r="BX1680" s="211"/>
      <c r="BY1680" s="211"/>
      <c r="BZ1680" s="211"/>
      <c r="CA1680" s="209"/>
      <c r="CB1680" s="224"/>
      <c r="CC1680" s="204"/>
      <c r="CD1680" s="204"/>
      <c r="CE1680" s="204"/>
      <c r="CF1680" s="211"/>
      <c r="CG1680" s="211"/>
      <c r="CI1680" s="209"/>
      <c r="CJ1680" s="209"/>
    </row>
    <row r="1681" spans="9:88">
      <c r="I1681" s="221">
        <f t="shared" si="784"/>
        <v>477</v>
      </c>
      <c r="J1681" s="159">
        <f>'v-t_chart'!C1678</f>
        <v>103</v>
      </c>
      <c r="K1681" s="204">
        <f t="shared" ca="1" si="762"/>
        <v>301.68699999999995</v>
      </c>
      <c r="L1681" s="205" t="b">
        <f>IF('Input&amp;Output'!$C$3=10,phase_chart!C1678,IF('Input&amp;Output'!$C$3=21,phase_chart!G1678,IF('Input&amp;Output'!$C$3=22,phase_chart!K1678,IF('Input&amp;Output'!$C$3=31,phase_chart!O1678,IF('Input&amp;Output'!$C$3=32,phase_chart!S1678,"")))))</f>
        <v>0</v>
      </c>
      <c r="M1681" s="206" t="b">
        <f>IF('Input&amp;Output'!$C$3=10,phase_chart!D1678,IF('Input&amp;Output'!$C$3=21,phase_chart!H1678,IF('Input&amp;Output'!$C$3=22,phase_chart!L1678,IF('Input&amp;Output'!$C$3=31,phase_chart!P1678,IF('Input&amp;Output'!$C$3=32,phase_chart!T1678,"")))))</f>
        <v>1</v>
      </c>
      <c r="N1681" s="205" t="b">
        <f>IF('Input&amp;Output'!$C$3=10,phase_chart!E1678,IF('Input&amp;Output'!$C$3=21,phase_chart!I1678,IF('Input&amp;Output'!$C$3=22,phase_chart!M1678,IF('Input&amp;Output'!$C$3=31,phase_chart!Q1678,IF('Input&amp;Output'!$C$3=32,phase_chart!U1678,"")))))</f>
        <v>0</v>
      </c>
      <c r="P1681" s="159">
        <f ca="1">IF(NOT($J1681=0),IF($J1681&lt;IF($P1680=0,0,VLOOKUP(P1680,tbL!$M$37:$Q$43,IF(L1681=TRUE,2,4))),IF($J1681&gt;=VLOOKUP(P1680,tbL!$M$37:$Q$43,IF(L1681=TRUE,3,5)),$P1680,IF(AND(L1680=TRUE,L1681=TRUE),$P1680,$P1680-1)),IF(AND(L1681=TRUE,J1681=VLOOKUP(P1680,tbL!$M$37:$Q$43,IF(L1681=TRUE,2,4))),P1680,IF($P1680+1&gt;$C$12,$C$12,$P1680+1))),0)</f>
        <v>1</v>
      </c>
      <c r="Q1681" s="159">
        <f t="shared" ca="1" si="764"/>
        <v>1</v>
      </c>
      <c r="R1681" s="207">
        <f t="shared" si="781"/>
        <v>0</v>
      </c>
      <c r="S1681" s="208"/>
      <c r="T1681" s="159">
        <f t="shared" si="782"/>
        <v>0</v>
      </c>
      <c r="U1681" s="209" t="str">
        <f ca="1">IF(AND(T1681=-1,N1681=TRUE),"*",IF(AND(U1680="*",N1681=TRUE),"*",IF(AND(AND(L1681=TRUE,U1680="*"),J1681&lt;VLOOKUP(V1680+1,tbL!$M$38:$O$43,3)),"*","")))</f>
        <v/>
      </c>
      <c r="V1681" s="204">
        <f t="shared" ca="1" si="765"/>
        <v>1</v>
      </c>
      <c r="Y1681" s="159" t="str">
        <f t="shared" ca="1" si="766"/>
        <v/>
      </c>
      <c r="Z1681" s="159" t="str">
        <f t="shared" si="767"/>
        <v/>
      </c>
      <c r="AA1681" s="159">
        <f t="shared" ca="1" si="759"/>
        <v>1</v>
      </c>
      <c r="AC1681" s="161" t="str">
        <f t="shared" ca="1" si="768"/>
        <v/>
      </c>
      <c r="AD1681" s="161">
        <f t="shared" ca="1" si="769"/>
        <v>1</v>
      </c>
      <c r="AE1681" s="161" t="str">
        <f t="shared" ca="1" si="761"/>
        <v/>
      </c>
      <c r="AF1681" s="161">
        <f t="shared" ca="1" si="770"/>
        <v>1</v>
      </c>
      <c r="AG1681" s="161" t="str">
        <f t="shared" ca="1" si="771"/>
        <v/>
      </c>
      <c r="AH1681" s="161">
        <f t="shared" ca="1" si="772"/>
        <v>1</v>
      </c>
      <c r="AI1681" s="161" t="str">
        <f t="shared" ca="1" si="773"/>
        <v/>
      </c>
      <c r="AJ1681" s="161">
        <f t="shared" ca="1" si="774"/>
        <v>1</v>
      </c>
      <c r="AL1681" s="161" t="str">
        <f t="shared" ca="1" si="775"/>
        <v/>
      </c>
      <c r="AM1681" s="161">
        <f t="shared" ca="1" si="786"/>
        <v>1</v>
      </c>
      <c r="AN1681" s="161" t="str">
        <f t="shared" ca="1" si="776"/>
        <v/>
      </c>
      <c r="AO1681" s="161">
        <f t="shared" ca="1" si="785"/>
        <v>1</v>
      </c>
      <c r="AP1681" s="161" t="str">
        <f t="shared" ca="1" si="777"/>
        <v/>
      </c>
      <c r="AQ1681" s="161">
        <f t="shared" ca="1" si="783"/>
        <v>1</v>
      </c>
      <c r="AR1681" s="161" t="str">
        <f t="shared" ca="1" si="778"/>
        <v/>
      </c>
      <c r="AS1681" s="161">
        <f t="shared" ca="1" si="779"/>
        <v>1</v>
      </c>
      <c r="AT1681" s="159" t="str">
        <f t="shared" ca="1" si="760"/>
        <v/>
      </c>
      <c r="AU1681" s="210">
        <f t="shared" ca="1" si="763"/>
        <v>14</v>
      </c>
      <c r="AV1681" s="209"/>
      <c r="AW1681" s="204">
        <f t="shared" si="780"/>
        <v>24722.083333333296</v>
      </c>
      <c r="AX1681" s="159"/>
      <c r="AZ1681" s="159"/>
      <c r="BM1681" s="207"/>
      <c r="BN1681" s="212"/>
      <c r="BP1681" s="209"/>
      <c r="BQ1681" s="211"/>
      <c r="BR1681" s="211"/>
      <c r="BS1681" s="211"/>
      <c r="BT1681" s="211"/>
      <c r="BU1681" s="211"/>
      <c r="BV1681" s="211"/>
      <c r="BW1681" s="211"/>
      <c r="BX1681" s="211"/>
      <c r="BY1681" s="211"/>
      <c r="BZ1681" s="211"/>
      <c r="CA1681" s="209"/>
      <c r="CB1681" s="224"/>
      <c r="CC1681" s="204"/>
      <c r="CD1681" s="204"/>
      <c r="CE1681" s="204"/>
      <c r="CF1681" s="211"/>
      <c r="CG1681" s="211"/>
      <c r="CI1681" s="209"/>
      <c r="CJ1681" s="209"/>
    </row>
    <row r="1682" spans="9:88">
      <c r="I1682" s="221">
        <f t="shared" si="784"/>
        <v>478</v>
      </c>
      <c r="J1682" s="159">
        <f>'v-t_chart'!C1679</f>
        <v>103.3</v>
      </c>
      <c r="K1682" s="204">
        <f t="shared" ca="1" si="762"/>
        <v>302.56569999999999</v>
      </c>
      <c r="L1682" s="205" t="b">
        <f>IF('Input&amp;Output'!$C$3=10,phase_chart!C1679,IF('Input&amp;Output'!$C$3=21,phase_chart!G1679,IF('Input&amp;Output'!$C$3=22,phase_chart!K1679,IF('Input&amp;Output'!$C$3=31,phase_chart!O1679,IF('Input&amp;Output'!$C$3=32,phase_chart!S1679,"")))))</f>
        <v>0</v>
      </c>
      <c r="M1682" s="206" t="b">
        <f>IF('Input&amp;Output'!$C$3=10,phase_chart!D1679,IF('Input&amp;Output'!$C$3=21,phase_chart!H1679,IF('Input&amp;Output'!$C$3=22,phase_chart!L1679,IF('Input&amp;Output'!$C$3=31,phase_chart!P1679,IF('Input&amp;Output'!$C$3=32,phase_chart!T1679,"")))))</f>
        <v>1</v>
      </c>
      <c r="N1682" s="205" t="b">
        <f>IF('Input&amp;Output'!$C$3=10,phase_chart!E1679,IF('Input&amp;Output'!$C$3=21,phase_chart!I1679,IF('Input&amp;Output'!$C$3=22,phase_chart!M1679,IF('Input&amp;Output'!$C$3=31,phase_chart!Q1679,IF('Input&amp;Output'!$C$3=32,phase_chart!U1679,"")))))</f>
        <v>0</v>
      </c>
      <c r="P1682" s="159">
        <f ca="1">IF(NOT($J1682=0),IF($J1682&lt;IF($P1681=0,0,VLOOKUP(P1681,tbL!$M$37:$Q$43,IF(L1682=TRUE,2,4))),IF($J1682&gt;=VLOOKUP(P1681,tbL!$M$37:$Q$43,IF(L1682=TRUE,3,5)),$P1681,IF(AND(L1681=TRUE,L1682=TRUE),$P1681,$P1681-1)),IF(AND(L1682=TRUE,J1682=VLOOKUP(P1681,tbL!$M$37:$Q$43,IF(L1682=TRUE,2,4))),P1681,IF($P1681+1&gt;$C$12,$C$12,$P1681+1))),0)</f>
        <v>1</v>
      </c>
      <c r="Q1682" s="159">
        <f t="shared" ca="1" si="764"/>
        <v>1</v>
      </c>
      <c r="R1682" s="207">
        <f t="shared" si="781"/>
        <v>0</v>
      </c>
      <c r="S1682" s="208"/>
      <c r="T1682" s="159">
        <f t="shared" si="782"/>
        <v>0</v>
      </c>
      <c r="U1682" s="209" t="str">
        <f ca="1">IF(AND(T1682=-1,N1682=TRUE),"*",IF(AND(U1681="*",N1682=TRUE),"*",IF(AND(AND(L1682=TRUE,U1681="*"),J1682&lt;VLOOKUP(V1681+1,tbL!$M$38:$O$43,3)),"*","")))</f>
        <v/>
      </c>
      <c r="V1682" s="204">
        <f t="shared" ca="1" si="765"/>
        <v>1</v>
      </c>
      <c r="Y1682" s="159" t="str">
        <f t="shared" ca="1" si="766"/>
        <v/>
      </c>
      <c r="Z1682" s="159" t="str">
        <f t="shared" si="767"/>
        <v/>
      </c>
      <c r="AA1682" s="159">
        <f t="shared" ca="1" si="759"/>
        <v>1</v>
      </c>
      <c r="AC1682" s="161" t="str">
        <f t="shared" ca="1" si="768"/>
        <v/>
      </c>
      <c r="AD1682" s="161">
        <f t="shared" ca="1" si="769"/>
        <v>1</v>
      </c>
      <c r="AE1682" s="161" t="str">
        <f t="shared" ca="1" si="761"/>
        <v/>
      </c>
      <c r="AF1682" s="161">
        <f t="shared" ca="1" si="770"/>
        <v>1</v>
      </c>
      <c r="AG1682" s="161" t="str">
        <f t="shared" ca="1" si="771"/>
        <v/>
      </c>
      <c r="AH1682" s="161">
        <f t="shared" ca="1" si="772"/>
        <v>1</v>
      </c>
      <c r="AI1682" s="161" t="str">
        <f t="shared" ca="1" si="773"/>
        <v/>
      </c>
      <c r="AJ1682" s="161">
        <f t="shared" ca="1" si="774"/>
        <v>1</v>
      </c>
      <c r="AL1682" s="161" t="str">
        <f t="shared" ca="1" si="775"/>
        <v/>
      </c>
      <c r="AM1682" s="161">
        <f t="shared" ca="1" si="786"/>
        <v>1</v>
      </c>
      <c r="AN1682" s="161" t="str">
        <f t="shared" ca="1" si="776"/>
        <v/>
      </c>
      <c r="AO1682" s="161">
        <f t="shared" ca="1" si="785"/>
        <v>1</v>
      </c>
      <c r="AP1682" s="161" t="str">
        <f t="shared" ca="1" si="777"/>
        <v/>
      </c>
      <c r="AQ1682" s="161">
        <f t="shared" ca="1" si="783"/>
        <v>1</v>
      </c>
      <c r="AR1682" s="161" t="str">
        <f t="shared" ca="1" si="778"/>
        <v/>
      </c>
      <c r="AS1682" s="161">
        <f t="shared" ca="1" si="779"/>
        <v>1</v>
      </c>
      <c r="AT1682" s="159" t="str">
        <f t="shared" ca="1" si="760"/>
        <v/>
      </c>
      <c r="AU1682" s="210">
        <f t="shared" ca="1" si="763"/>
        <v>14</v>
      </c>
      <c r="AV1682" s="209"/>
      <c r="AW1682" s="204">
        <f t="shared" si="780"/>
        <v>24750.777777777741</v>
      </c>
      <c r="AX1682" s="159"/>
      <c r="AZ1682" s="159"/>
      <c r="BM1682" s="207"/>
      <c r="BN1682" s="212"/>
      <c r="BP1682" s="209"/>
      <c r="BQ1682" s="211"/>
      <c r="BR1682" s="211"/>
      <c r="BS1682" s="211"/>
      <c r="BT1682" s="211"/>
      <c r="BU1682" s="211"/>
      <c r="BV1682" s="211"/>
      <c r="BW1682" s="211"/>
      <c r="BX1682" s="211"/>
      <c r="BY1682" s="211"/>
      <c r="BZ1682" s="211"/>
      <c r="CA1682" s="209"/>
      <c r="CB1682" s="224"/>
      <c r="CC1682" s="204"/>
      <c r="CD1682" s="204"/>
      <c r="CE1682" s="204"/>
      <c r="CF1682" s="211"/>
      <c r="CG1682" s="211"/>
      <c r="CI1682" s="209"/>
      <c r="CJ1682" s="209"/>
    </row>
    <row r="1683" spans="9:88">
      <c r="I1683" s="221">
        <f t="shared" si="784"/>
        <v>479</v>
      </c>
      <c r="J1683" s="159">
        <f>'v-t_chart'!C1680</f>
        <v>103.7</v>
      </c>
      <c r="K1683" s="204">
        <f t="shared" ca="1" si="762"/>
        <v>303.7373</v>
      </c>
      <c r="L1683" s="205" t="b">
        <f>IF('Input&amp;Output'!$C$3=10,phase_chart!C1680,IF('Input&amp;Output'!$C$3=21,phase_chart!G1680,IF('Input&amp;Output'!$C$3=22,phase_chart!K1680,IF('Input&amp;Output'!$C$3=31,phase_chart!O1680,IF('Input&amp;Output'!$C$3=32,phase_chart!S1680,"")))))</f>
        <v>0</v>
      </c>
      <c r="M1683" s="206" t="b">
        <f>IF('Input&amp;Output'!$C$3=10,phase_chart!D1680,IF('Input&amp;Output'!$C$3=21,phase_chart!H1680,IF('Input&amp;Output'!$C$3=22,phase_chart!L1680,IF('Input&amp;Output'!$C$3=31,phase_chart!P1680,IF('Input&amp;Output'!$C$3=32,phase_chart!T1680,"")))))</f>
        <v>1</v>
      </c>
      <c r="N1683" s="205" t="b">
        <f>IF('Input&amp;Output'!$C$3=10,phase_chart!E1680,IF('Input&amp;Output'!$C$3=21,phase_chart!I1680,IF('Input&amp;Output'!$C$3=22,phase_chart!M1680,IF('Input&amp;Output'!$C$3=31,phase_chart!Q1680,IF('Input&amp;Output'!$C$3=32,phase_chart!U1680,"")))))</f>
        <v>0</v>
      </c>
      <c r="P1683" s="159">
        <f ca="1">IF(NOT($J1683=0),IF($J1683&lt;IF($P1682=0,0,VLOOKUP(P1682,tbL!$M$37:$Q$43,IF(L1683=TRUE,2,4))),IF($J1683&gt;=VLOOKUP(P1682,tbL!$M$37:$Q$43,IF(L1683=TRUE,3,5)),$P1682,IF(AND(L1682=TRUE,L1683=TRUE),$P1682,$P1682-1)),IF(AND(L1683=TRUE,J1683=VLOOKUP(P1682,tbL!$M$37:$Q$43,IF(L1683=TRUE,2,4))),P1682,IF($P1682+1&gt;$C$12,$C$12,$P1682+1))),0)</f>
        <v>1</v>
      </c>
      <c r="Q1683" s="159">
        <f t="shared" ca="1" si="764"/>
        <v>1</v>
      </c>
      <c r="R1683" s="207">
        <f t="shared" si="781"/>
        <v>0</v>
      </c>
      <c r="S1683" s="208"/>
      <c r="T1683" s="159">
        <f t="shared" si="782"/>
        <v>0</v>
      </c>
      <c r="U1683" s="209" t="str">
        <f ca="1">IF(AND(T1683=-1,N1683=TRUE),"*",IF(AND(U1682="*",N1683=TRUE),"*",IF(AND(AND(L1683=TRUE,U1682="*"),J1683&lt;VLOOKUP(V1682+1,tbL!$M$38:$O$43,3)),"*","")))</f>
        <v/>
      </c>
      <c r="V1683" s="204">
        <f t="shared" ca="1" si="765"/>
        <v>1</v>
      </c>
      <c r="Y1683" s="159" t="str">
        <f t="shared" ca="1" si="766"/>
        <v/>
      </c>
      <c r="Z1683" s="159" t="str">
        <f t="shared" si="767"/>
        <v/>
      </c>
      <c r="AA1683" s="159">
        <f t="shared" ca="1" si="759"/>
        <v>1</v>
      </c>
      <c r="AC1683" s="161" t="str">
        <f t="shared" ca="1" si="768"/>
        <v/>
      </c>
      <c r="AD1683" s="161">
        <f t="shared" ca="1" si="769"/>
        <v>1</v>
      </c>
      <c r="AE1683" s="161" t="str">
        <f t="shared" ca="1" si="761"/>
        <v/>
      </c>
      <c r="AF1683" s="161">
        <f t="shared" ca="1" si="770"/>
        <v>1</v>
      </c>
      <c r="AG1683" s="161" t="str">
        <f t="shared" ca="1" si="771"/>
        <v/>
      </c>
      <c r="AH1683" s="161">
        <f t="shared" ca="1" si="772"/>
        <v>1</v>
      </c>
      <c r="AI1683" s="161" t="str">
        <f t="shared" ca="1" si="773"/>
        <v/>
      </c>
      <c r="AJ1683" s="161">
        <f t="shared" ca="1" si="774"/>
        <v>1</v>
      </c>
      <c r="AL1683" s="161" t="str">
        <f t="shared" ca="1" si="775"/>
        <v/>
      </c>
      <c r="AM1683" s="161">
        <f t="shared" ca="1" si="786"/>
        <v>1</v>
      </c>
      <c r="AN1683" s="161" t="str">
        <f t="shared" ca="1" si="776"/>
        <v/>
      </c>
      <c r="AO1683" s="161">
        <f t="shared" ca="1" si="785"/>
        <v>1</v>
      </c>
      <c r="AP1683" s="161" t="str">
        <f t="shared" ca="1" si="777"/>
        <v/>
      </c>
      <c r="AQ1683" s="161">
        <f t="shared" ca="1" si="783"/>
        <v>1</v>
      </c>
      <c r="AR1683" s="161" t="str">
        <f t="shared" ca="1" si="778"/>
        <v/>
      </c>
      <c r="AS1683" s="161">
        <f t="shared" ca="1" si="779"/>
        <v>1</v>
      </c>
      <c r="AT1683" s="159" t="str">
        <f t="shared" ca="1" si="760"/>
        <v/>
      </c>
      <c r="AU1683" s="210">
        <f t="shared" ca="1" si="763"/>
        <v>14</v>
      </c>
      <c r="AV1683" s="209"/>
      <c r="AW1683" s="204">
        <f t="shared" si="780"/>
        <v>24779.583333333296</v>
      </c>
      <c r="AX1683" s="159"/>
      <c r="AZ1683" s="159"/>
      <c r="BM1683" s="207"/>
      <c r="BN1683" s="212"/>
      <c r="BP1683" s="209"/>
      <c r="BQ1683" s="211"/>
      <c r="BR1683" s="211"/>
      <c r="BS1683" s="211"/>
      <c r="BT1683" s="211"/>
      <c r="BU1683" s="211"/>
      <c r="BV1683" s="211"/>
      <c r="BW1683" s="211"/>
      <c r="BX1683" s="211"/>
      <c r="BY1683" s="211"/>
      <c r="BZ1683" s="211"/>
      <c r="CA1683" s="209"/>
      <c r="CB1683" s="224"/>
      <c r="CC1683" s="204"/>
      <c r="CD1683" s="204"/>
      <c r="CE1683" s="204"/>
      <c r="CF1683" s="211"/>
      <c r="CG1683" s="211"/>
      <c r="CI1683" s="209"/>
      <c r="CJ1683" s="209"/>
    </row>
    <row r="1684" spans="9:88">
      <c r="I1684" s="221">
        <f t="shared" si="784"/>
        <v>480</v>
      </c>
      <c r="J1684" s="159">
        <f>'v-t_chart'!C1681</f>
        <v>104.1</v>
      </c>
      <c r="K1684" s="204">
        <f t="shared" ca="1" si="762"/>
        <v>304.90889999999996</v>
      </c>
      <c r="L1684" s="205" t="b">
        <f>IF('Input&amp;Output'!$C$3=10,phase_chart!C1681,IF('Input&amp;Output'!$C$3=21,phase_chart!G1681,IF('Input&amp;Output'!$C$3=22,phase_chart!K1681,IF('Input&amp;Output'!$C$3=31,phase_chart!O1681,IF('Input&amp;Output'!$C$3=32,phase_chart!S1681,"")))))</f>
        <v>0</v>
      </c>
      <c r="M1684" s="206" t="b">
        <f>IF('Input&amp;Output'!$C$3=10,phase_chart!D1681,IF('Input&amp;Output'!$C$3=21,phase_chart!H1681,IF('Input&amp;Output'!$C$3=22,phase_chart!L1681,IF('Input&amp;Output'!$C$3=31,phase_chart!P1681,IF('Input&amp;Output'!$C$3=32,phase_chart!T1681,"")))))</f>
        <v>1</v>
      </c>
      <c r="N1684" s="205" t="b">
        <f>IF('Input&amp;Output'!$C$3=10,phase_chart!E1681,IF('Input&amp;Output'!$C$3=21,phase_chart!I1681,IF('Input&amp;Output'!$C$3=22,phase_chart!M1681,IF('Input&amp;Output'!$C$3=31,phase_chart!Q1681,IF('Input&amp;Output'!$C$3=32,phase_chart!U1681,"")))))</f>
        <v>0</v>
      </c>
      <c r="P1684" s="159">
        <f ca="1">IF(NOT($J1684=0),IF($J1684&lt;IF($P1683=0,0,VLOOKUP(P1683,tbL!$M$37:$Q$43,IF(L1684=TRUE,2,4))),IF($J1684&gt;=VLOOKUP(P1683,tbL!$M$37:$Q$43,IF(L1684=TRUE,3,5)),$P1683,IF(AND(L1683=TRUE,L1684=TRUE),$P1683,$P1683-1)),IF(AND(L1684=TRUE,J1684=VLOOKUP(P1683,tbL!$M$37:$Q$43,IF(L1684=TRUE,2,4))),P1683,IF($P1683+1&gt;$C$12,$C$12,$P1683+1))),0)</f>
        <v>1</v>
      </c>
      <c r="Q1684" s="159">
        <f t="shared" ca="1" si="764"/>
        <v>1</v>
      </c>
      <c r="R1684" s="207">
        <f t="shared" si="781"/>
        <v>0</v>
      </c>
      <c r="S1684" s="208"/>
      <c r="T1684" s="159">
        <f t="shared" si="782"/>
        <v>0</v>
      </c>
      <c r="U1684" s="209" t="str">
        <f ca="1">IF(AND(T1684=-1,N1684=TRUE),"*",IF(AND(U1683="*",N1684=TRUE),"*",IF(AND(AND(L1684=TRUE,U1683="*"),J1684&lt;VLOOKUP(V1683+1,tbL!$M$38:$O$43,3)),"*","")))</f>
        <v/>
      </c>
      <c r="V1684" s="204">
        <f t="shared" ca="1" si="765"/>
        <v>1</v>
      </c>
      <c r="Y1684" s="159" t="str">
        <f t="shared" ca="1" si="766"/>
        <v/>
      </c>
      <c r="Z1684" s="159" t="str">
        <f t="shared" si="767"/>
        <v/>
      </c>
      <c r="AA1684" s="159">
        <f t="shared" ca="1" si="759"/>
        <v>1</v>
      </c>
      <c r="AC1684" s="161" t="str">
        <f t="shared" ca="1" si="768"/>
        <v/>
      </c>
      <c r="AD1684" s="161">
        <f t="shared" ca="1" si="769"/>
        <v>1</v>
      </c>
      <c r="AE1684" s="161" t="str">
        <f t="shared" ca="1" si="761"/>
        <v/>
      </c>
      <c r="AF1684" s="161">
        <f t="shared" ca="1" si="770"/>
        <v>1</v>
      </c>
      <c r="AG1684" s="161" t="str">
        <f t="shared" ca="1" si="771"/>
        <v/>
      </c>
      <c r="AH1684" s="161">
        <f t="shared" ca="1" si="772"/>
        <v>1</v>
      </c>
      <c r="AI1684" s="161" t="str">
        <f t="shared" ca="1" si="773"/>
        <v/>
      </c>
      <c r="AJ1684" s="161">
        <f t="shared" ca="1" si="774"/>
        <v>1</v>
      </c>
      <c r="AL1684" s="161" t="str">
        <f t="shared" ca="1" si="775"/>
        <v/>
      </c>
      <c r="AM1684" s="161">
        <f t="shared" ca="1" si="786"/>
        <v>1</v>
      </c>
      <c r="AN1684" s="161" t="str">
        <f t="shared" ca="1" si="776"/>
        <v/>
      </c>
      <c r="AO1684" s="161">
        <f t="shared" ca="1" si="785"/>
        <v>1</v>
      </c>
      <c r="AP1684" s="161" t="str">
        <f t="shared" ca="1" si="777"/>
        <v/>
      </c>
      <c r="AQ1684" s="161">
        <f t="shared" ca="1" si="783"/>
        <v>1</v>
      </c>
      <c r="AR1684" s="161" t="str">
        <f t="shared" ca="1" si="778"/>
        <v/>
      </c>
      <c r="AS1684" s="161">
        <f t="shared" ca="1" si="779"/>
        <v>1</v>
      </c>
      <c r="AT1684" s="159" t="str">
        <f t="shared" ca="1" si="760"/>
        <v/>
      </c>
      <c r="AU1684" s="210">
        <f t="shared" ca="1" si="763"/>
        <v>14</v>
      </c>
      <c r="AV1684" s="209"/>
      <c r="AW1684" s="204">
        <f t="shared" si="780"/>
        <v>24808.499999999964</v>
      </c>
      <c r="AX1684" s="159"/>
      <c r="AZ1684" s="159"/>
      <c r="BM1684" s="207"/>
      <c r="BN1684" s="212"/>
      <c r="BP1684" s="209"/>
      <c r="BQ1684" s="211"/>
      <c r="BR1684" s="211"/>
      <c r="BS1684" s="211"/>
      <c r="BT1684" s="211"/>
      <c r="BU1684" s="211"/>
      <c r="BV1684" s="211"/>
      <c r="BW1684" s="211"/>
      <c r="BX1684" s="211"/>
      <c r="BY1684" s="211"/>
      <c r="BZ1684" s="211"/>
      <c r="CA1684" s="209"/>
      <c r="CB1684" s="224"/>
      <c r="CC1684" s="204"/>
      <c r="CD1684" s="204"/>
      <c r="CE1684" s="204"/>
      <c r="CF1684" s="211"/>
      <c r="CG1684" s="211"/>
      <c r="CI1684" s="209"/>
      <c r="CJ1684" s="209"/>
    </row>
    <row r="1685" spans="9:88">
      <c r="I1685" s="221">
        <f t="shared" si="784"/>
        <v>481</v>
      </c>
      <c r="J1685" s="159">
        <f>'v-t_chart'!C1682</f>
        <v>104.5</v>
      </c>
      <c r="K1685" s="204">
        <f t="shared" ca="1" si="762"/>
        <v>306.08049999999997</v>
      </c>
      <c r="L1685" s="205" t="b">
        <f>IF('Input&amp;Output'!$C$3=10,phase_chart!C1682,IF('Input&amp;Output'!$C$3=21,phase_chart!G1682,IF('Input&amp;Output'!$C$3=22,phase_chart!K1682,IF('Input&amp;Output'!$C$3=31,phase_chart!O1682,IF('Input&amp;Output'!$C$3=32,phase_chart!S1682,"")))))</f>
        <v>0</v>
      </c>
      <c r="M1685" s="206" t="b">
        <f>IF('Input&amp;Output'!$C$3=10,phase_chart!D1682,IF('Input&amp;Output'!$C$3=21,phase_chart!H1682,IF('Input&amp;Output'!$C$3=22,phase_chart!L1682,IF('Input&amp;Output'!$C$3=31,phase_chart!P1682,IF('Input&amp;Output'!$C$3=32,phase_chart!T1682,"")))))</f>
        <v>1</v>
      </c>
      <c r="N1685" s="205" t="b">
        <f>IF('Input&amp;Output'!$C$3=10,phase_chart!E1682,IF('Input&amp;Output'!$C$3=21,phase_chart!I1682,IF('Input&amp;Output'!$C$3=22,phase_chart!M1682,IF('Input&amp;Output'!$C$3=31,phase_chart!Q1682,IF('Input&amp;Output'!$C$3=32,phase_chart!U1682,"")))))</f>
        <v>0</v>
      </c>
      <c r="P1685" s="159">
        <f ca="1">IF(NOT($J1685=0),IF($J1685&lt;IF($P1684=0,0,VLOOKUP(P1684,tbL!$M$37:$Q$43,IF(L1685=TRUE,2,4))),IF($J1685&gt;=VLOOKUP(P1684,tbL!$M$37:$Q$43,IF(L1685=TRUE,3,5)),$P1684,IF(AND(L1684=TRUE,L1685=TRUE),$P1684,$P1684-1)),IF(AND(L1685=TRUE,J1685=VLOOKUP(P1684,tbL!$M$37:$Q$43,IF(L1685=TRUE,2,4))),P1684,IF($P1684+1&gt;$C$12,$C$12,$P1684+1))),0)</f>
        <v>1</v>
      </c>
      <c r="Q1685" s="159">
        <f t="shared" ca="1" si="764"/>
        <v>1</v>
      </c>
      <c r="R1685" s="207">
        <f t="shared" si="781"/>
        <v>0</v>
      </c>
      <c r="S1685" s="208"/>
      <c r="T1685" s="159">
        <f t="shared" si="782"/>
        <v>0</v>
      </c>
      <c r="U1685" s="209" t="str">
        <f ca="1">IF(AND(T1685=-1,N1685=TRUE),"*",IF(AND(U1684="*",N1685=TRUE),"*",IF(AND(AND(L1685=TRUE,U1684="*"),J1685&lt;VLOOKUP(V1684+1,tbL!$M$38:$O$43,3)),"*","")))</f>
        <v/>
      </c>
      <c r="V1685" s="204">
        <f t="shared" ca="1" si="765"/>
        <v>1</v>
      </c>
      <c r="Y1685" s="159" t="str">
        <f t="shared" ca="1" si="766"/>
        <v/>
      </c>
      <c r="Z1685" s="159" t="str">
        <f t="shared" si="767"/>
        <v/>
      </c>
      <c r="AA1685" s="159">
        <f t="shared" ca="1" si="759"/>
        <v>1</v>
      </c>
      <c r="AC1685" s="161" t="str">
        <f t="shared" ca="1" si="768"/>
        <v/>
      </c>
      <c r="AD1685" s="161">
        <f t="shared" ca="1" si="769"/>
        <v>1</v>
      </c>
      <c r="AE1685" s="161" t="str">
        <f t="shared" ca="1" si="761"/>
        <v/>
      </c>
      <c r="AF1685" s="161">
        <f t="shared" ca="1" si="770"/>
        <v>1</v>
      </c>
      <c r="AG1685" s="161" t="str">
        <f t="shared" ca="1" si="771"/>
        <v/>
      </c>
      <c r="AH1685" s="161">
        <f t="shared" ca="1" si="772"/>
        <v>1</v>
      </c>
      <c r="AI1685" s="161" t="str">
        <f t="shared" ca="1" si="773"/>
        <v/>
      </c>
      <c r="AJ1685" s="161">
        <f t="shared" ca="1" si="774"/>
        <v>1</v>
      </c>
      <c r="AL1685" s="161" t="str">
        <f t="shared" ca="1" si="775"/>
        <v/>
      </c>
      <c r="AM1685" s="161">
        <f t="shared" ca="1" si="786"/>
        <v>1</v>
      </c>
      <c r="AN1685" s="161" t="str">
        <f t="shared" ca="1" si="776"/>
        <v/>
      </c>
      <c r="AO1685" s="161">
        <f t="shared" ca="1" si="785"/>
        <v>1</v>
      </c>
      <c r="AP1685" s="161" t="str">
        <f t="shared" ca="1" si="777"/>
        <v/>
      </c>
      <c r="AQ1685" s="161">
        <f t="shared" ca="1" si="783"/>
        <v>1</v>
      </c>
      <c r="AR1685" s="161" t="str">
        <f t="shared" ca="1" si="778"/>
        <v/>
      </c>
      <c r="AS1685" s="161">
        <f t="shared" ca="1" si="779"/>
        <v>1</v>
      </c>
      <c r="AT1685" s="159" t="str">
        <f t="shared" ca="1" si="760"/>
        <v/>
      </c>
      <c r="AU1685" s="210">
        <f t="shared" ca="1" si="763"/>
        <v>14</v>
      </c>
      <c r="AV1685" s="209"/>
      <c r="AW1685" s="204">
        <f t="shared" si="780"/>
        <v>24837.527777777741</v>
      </c>
      <c r="AX1685" s="159"/>
      <c r="AZ1685" s="159"/>
      <c r="BM1685" s="207"/>
      <c r="BN1685" s="212"/>
      <c r="BP1685" s="209"/>
      <c r="BQ1685" s="211"/>
      <c r="BR1685" s="211"/>
      <c r="BS1685" s="211"/>
      <c r="BT1685" s="211"/>
      <c r="BU1685" s="211"/>
      <c r="BV1685" s="211"/>
      <c r="BW1685" s="211"/>
      <c r="BX1685" s="211"/>
      <c r="BY1685" s="211"/>
      <c r="BZ1685" s="211"/>
      <c r="CA1685" s="209"/>
      <c r="CB1685" s="224"/>
      <c r="CC1685" s="204"/>
      <c r="CD1685" s="204"/>
      <c r="CE1685" s="204"/>
      <c r="CF1685" s="211"/>
      <c r="CG1685" s="211"/>
      <c r="CI1685" s="209"/>
      <c r="CJ1685" s="209"/>
    </row>
    <row r="1686" spans="9:88">
      <c r="I1686" s="221">
        <f t="shared" si="784"/>
        <v>482</v>
      </c>
      <c r="J1686" s="159">
        <f>'v-t_chart'!C1683</f>
        <v>104.8</v>
      </c>
      <c r="K1686" s="204">
        <f t="shared" ca="1" si="762"/>
        <v>306.95919999999995</v>
      </c>
      <c r="L1686" s="205" t="b">
        <f>IF('Input&amp;Output'!$C$3=10,phase_chart!C1683,IF('Input&amp;Output'!$C$3=21,phase_chart!G1683,IF('Input&amp;Output'!$C$3=22,phase_chart!K1683,IF('Input&amp;Output'!$C$3=31,phase_chart!O1683,IF('Input&amp;Output'!$C$3=32,phase_chart!S1683,"")))))</f>
        <v>0</v>
      </c>
      <c r="M1686" s="206" t="b">
        <f>IF('Input&amp;Output'!$C$3=10,phase_chart!D1683,IF('Input&amp;Output'!$C$3=21,phase_chart!H1683,IF('Input&amp;Output'!$C$3=22,phase_chart!L1683,IF('Input&amp;Output'!$C$3=31,phase_chart!P1683,IF('Input&amp;Output'!$C$3=32,phase_chart!T1683,"")))))</f>
        <v>1</v>
      </c>
      <c r="N1686" s="205" t="b">
        <f>IF('Input&amp;Output'!$C$3=10,phase_chart!E1683,IF('Input&amp;Output'!$C$3=21,phase_chart!I1683,IF('Input&amp;Output'!$C$3=22,phase_chart!M1683,IF('Input&amp;Output'!$C$3=31,phase_chart!Q1683,IF('Input&amp;Output'!$C$3=32,phase_chart!U1683,"")))))</f>
        <v>0</v>
      </c>
      <c r="P1686" s="159">
        <f ca="1">IF(NOT($J1686=0),IF($J1686&lt;IF($P1685=0,0,VLOOKUP(P1685,tbL!$M$37:$Q$43,IF(L1686=TRUE,2,4))),IF($J1686&gt;=VLOOKUP(P1685,tbL!$M$37:$Q$43,IF(L1686=TRUE,3,5)),$P1685,IF(AND(L1685=TRUE,L1686=TRUE),$P1685,$P1685-1)),IF(AND(L1686=TRUE,J1686=VLOOKUP(P1685,tbL!$M$37:$Q$43,IF(L1686=TRUE,2,4))),P1685,IF($P1685+1&gt;$C$12,$C$12,$P1685+1))),0)</f>
        <v>1</v>
      </c>
      <c r="Q1686" s="159">
        <f t="shared" ca="1" si="764"/>
        <v>1</v>
      </c>
      <c r="R1686" s="207">
        <f t="shared" si="781"/>
        <v>0</v>
      </c>
      <c r="S1686" s="208"/>
      <c r="T1686" s="159">
        <f t="shared" si="782"/>
        <v>0</v>
      </c>
      <c r="U1686" s="209" t="str">
        <f ca="1">IF(AND(T1686=-1,N1686=TRUE),"*",IF(AND(U1685="*",N1686=TRUE),"*",IF(AND(AND(L1686=TRUE,U1685="*"),J1686&lt;VLOOKUP(V1685+1,tbL!$M$38:$O$43,3)),"*","")))</f>
        <v/>
      </c>
      <c r="V1686" s="204">
        <f t="shared" ca="1" si="765"/>
        <v>1</v>
      </c>
      <c r="Y1686" s="159" t="str">
        <f t="shared" ca="1" si="766"/>
        <v/>
      </c>
      <c r="Z1686" s="159" t="str">
        <f t="shared" si="767"/>
        <v/>
      </c>
      <c r="AA1686" s="159">
        <f t="shared" ca="1" si="759"/>
        <v>1</v>
      </c>
      <c r="AC1686" s="161" t="str">
        <f t="shared" ca="1" si="768"/>
        <v/>
      </c>
      <c r="AD1686" s="161">
        <f t="shared" ca="1" si="769"/>
        <v>1</v>
      </c>
      <c r="AE1686" s="161" t="str">
        <f t="shared" ca="1" si="761"/>
        <v/>
      </c>
      <c r="AF1686" s="161">
        <f t="shared" ca="1" si="770"/>
        <v>1</v>
      </c>
      <c r="AG1686" s="161" t="str">
        <f t="shared" ca="1" si="771"/>
        <v/>
      </c>
      <c r="AH1686" s="161">
        <f t="shared" ca="1" si="772"/>
        <v>1</v>
      </c>
      <c r="AI1686" s="161" t="str">
        <f t="shared" ca="1" si="773"/>
        <v/>
      </c>
      <c r="AJ1686" s="161">
        <f t="shared" ca="1" si="774"/>
        <v>1</v>
      </c>
      <c r="AL1686" s="161" t="str">
        <f t="shared" ca="1" si="775"/>
        <v/>
      </c>
      <c r="AM1686" s="161">
        <f t="shared" ca="1" si="786"/>
        <v>1</v>
      </c>
      <c r="AN1686" s="161" t="str">
        <f t="shared" ca="1" si="776"/>
        <v/>
      </c>
      <c r="AO1686" s="161">
        <f t="shared" ca="1" si="785"/>
        <v>1</v>
      </c>
      <c r="AP1686" s="161" t="str">
        <f t="shared" ca="1" si="777"/>
        <v/>
      </c>
      <c r="AQ1686" s="161">
        <f t="shared" ca="1" si="783"/>
        <v>1</v>
      </c>
      <c r="AR1686" s="161" t="str">
        <f t="shared" ca="1" si="778"/>
        <v/>
      </c>
      <c r="AS1686" s="161">
        <f t="shared" ca="1" si="779"/>
        <v>1</v>
      </c>
      <c r="AT1686" s="159" t="str">
        <f t="shared" ca="1" si="760"/>
        <v/>
      </c>
      <c r="AU1686" s="210">
        <f t="shared" ca="1" si="763"/>
        <v>14</v>
      </c>
      <c r="AV1686" s="209"/>
      <c r="AW1686" s="204">
        <f t="shared" si="780"/>
        <v>24866.63888888885</v>
      </c>
      <c r="AX1686" s="159"/>
      <c r="AZ1686" s="159"/>
      <c r="BM1686" s="207"/>
      <c r="BN1686" s="212"/>
      <c r="BP1686" s="209"/>
      <c r="BQ1686" s="211"/>
      <c r="BR1686" s="211"/>
      <c r="BS1686" s="211"/>
      <c r="BT1686" s="211"/>
      <c r="BU1686" s="211"/>
      <c r="BV1686" s="211"/>
      <c r="BW1686" s="211"/>
      <c r="BX1686" s="211"/>
      <c r="BY1686" s="211"/>
      <c r="BZ1686" s="211"/>
      <c r="CA1686" s="209"/>
      <c r="CB1686" s="224"/>
      <c r="CC1686" s="204"/>
      <c r="CD1686" s="204"/>
      <c r="CE1686" s="204"/>
      <c r="CF1686" s="211"/>
      <c r="CG1686" s="211"/>
      <c r="CI1686" s="209"/>
      <c r="CJ1686" s="209"/>
    </row>
    <row r="1687" spans="9:88">
      <c r="I1687" s="221">
        <f t="shared" si="784"/>
        <v>483</v>
      </c>
      <c r="J1687" s="159">
        <f>'v-t_chart'!C1684</f>
        <v>104.9</v>
      </c>
      <c r="K1687" s="204">
        <f t="shared" ca="1" si="762"/>
        <v>307.25209999999998</v>
      </c>
      <c r="L1687" s="205" t="b">
        <f>IF('Input&amp;Output'!$C$3=10,phase_chart!C1684,IF('Input&amp;Output'!$C$3=21,phase_chart!G1684,IF('Input&amp;Output'!$C$3=22,phase_chart!K1684,IF('Input&amp;Output'!$C$3=31,phase_chart!O1684,IF('Input&amp;Output'!$C$3=32,phase_chart!S1684,"")))))</f>
        <v>0</v>
      </c>
      <c r="M1687" s="206" t="b">
        <f>IF('Input&amp;Output'!$C$3=10,phase_chart!D1684,IF('Input&amp;Output'!$C$3=21,phase_chart!H1684,IF('Input&amp;Output'!$C$3=22,phase_chart!L1684,IF('Input&amp;Output'!$C$3=31,phase_chart!P1684,IF('Input&amp;Output'!$C$3=32,phase_chart!T1684,"")))))</f>
        <v>1</v>
      </c>
      <c r="N1687" s="205" t="b">
        <f>IF('Input&amp;Output'!$C$3=10,phase_chart!E1684,IF('Input&amp;Output'!$C$3=21,phase_chart!I1684,IF('Input&amp;Output'!$C$3=22,phase_chart!M1684,IF('Input&amp;Output'!$C$3=31,phase_chart!Q1684,IF('Input&amp;Output'!$C$3=32,phase_chart!U1684,"")))))</f>
        <v>0</v>
      </c>
      <c r="P1687" s="159">
        <f ca="1">IF(NOT($J1687=0),IF($J1687&lt;IF($P1686=0,0,VLOOKUP(P1686,tbL!$M$37:$Q$43,IF(L1687=TRUE,2,4))),IF($J1687&gt;=VLOOKUP(P1686,tbL!$M$37:$Q$43,IF(L1687=TRUE,3,5)),$P1686,IF(AND(L1686=TRUE,L1687=TRUE),$P1686,$P1686-1)),IF(AND(L1687=TRUE,J1687=VLOOKUP(P1686,tbL!$M$37:$Q$43,IF(L1687=TRUE,2,4))),P1686,IF($P1686+1&gt;$C$12,$C$12,$P1686+1))),0)</f>
        <v>1</v>
      </c>
      <c r="Q1687" s="159">
        <f t="shared" ca="1" si="764"/>
        <v>1</v>
      </c>
      <c r="R1687" s="207">
        <f t="shared" si="781"/>
        <v>0</v>
      </c>
      <c r="S1687" s="208"/>
      <c r="T1687" s="159">
        <f t="shared" si="782"/>
        <v>0</v>
      </c>
      <c r="U1687" s="209" t="str">
        <f ca="1">IF(AND(T1687=-1,N1687=TRUE),"*",IF(AND(U1686="*",N1687=TRUE),"*",IF(AND(AND(L1687=TRUE,U1686="*"),J1687&lt;VLOOKUP(V1686+1,tbL!$M$38:$O$43,3)),"*","")))</f>
        <v/>
      </c>
      <c r="V1687" s="204">
        <f t="shared" ca="1" si="765"/>
        <v>1</v>
      </c>
      <c r="Y1687" s="159" t="str">
        <f t="shared" ca="1" si="766"/>
        <v/>
      </c>
      <c r="Z1687" s="159" t="str">
        <f t="shared" si="767"/>
        <v/>
      </c>
      <c r="AA1687" s="159">
        <f t="shared" ca="1" si="759"/>
        <v>1</v>
      </c>
      <c r="AC1687" s="161" t="str">
        <f t="shared" ca="1" si="768"/>
        <v/>
      </c>
      <c r="AD1687" s="161">
        <f t="shared" ca="1" si="769"/>
        <v>1</v>
      </c>
      <c r="AE1687" s="161" t="str">
        <f t="shared" ca="1" si="761"/>
        <v/>
      </c>
      <c r="AF1687" s="161">
        <f t="shared" ca="1" si="770"/>
        <v>1</v>
      </c>
      <c r="AG1687" s="161" t="str">
        <f t="shared" ca="1" si="771"/>
        <v/>
      </c>
      <c r="AH1687" s="161">
        <f t="shared" ca="1" si="772"/>
        <v>1</v>
      </c>
      <c r="AI1687" s="161" t="str">
        <f t="shared" ca="1" si="773"/>
        <v/>
      </c>
      <c r="AJ1687" s="161">
        <f t="shared" ca="1" si="774"/>
        <v>1</v>
      </c>
      <c r="AL1687" s="161" t="str">
        <f t="shared" ca="1" si="775"/>
        <v/>
      </c>
      <c r="AM1687" s="161">
        <f t="shared" ca="1" si="786"/>
        <v>1</v>
      </c>
      <c r="AN1687" s="161" t="str">
        <f t="shared" ca="1" si="776"/>
        <v/>
      </c>
      <c r="AO1687" s="161">
        <f t="shared" ca="1" si="785"/>
        <v>1</v>
      </c>
      <c r="AP1687" s="161" t="str">
        <f t="shared" ca="1" si="777"/>
        <v/>
      </c>
      <c r="AQ1687" s="161">
        <f t="shared" ca="1" si="783"/>
        <v>1</v>
      </c>
      <c r="AR1687" s="161" t="str">
        <f t="shared" ca="1" si="778"/>
        <v/>
      </c>
      <c r="AS1687" s="161">
        <f t="shared" ca="1" si="779"/>
        <v>1</v>
      </c>
      <c r="AT1687" s="159" t="str">
        <f t="shared" ca="1" si="760"/>
        <v/>
      </c>
      <c r="AU1687" s="210">
        <f t="shared" ca="1" si="763"/>
        <v>14</v>
      </c>
      <c r="AV1687" s="209"/>
      <c r="AW1687" s="204">
        <f t="shared" si="780"/>
        <v>24895.777777777741</v>
      </c>
      <c r="AX1687" s="159"/>
      <c r="AZ1687" s="159"/>
      <c r="BM1687" s="207"/>
      <c r="BN1687" s="212"/>
      <c r="BP1687" s="209"/>
      <c r="BQ1687" s="211"/>
      <c r="BR1687" s="211"/>
      <c r="BS1687" s="211"/>
      <c r="BT1687" s="211"/>
      <c r="BU1687" s="211"/>
      <c r="BV1687" s="211"/>
      <c r="BW1687" s="211"/>
      <c r="BX1687" s="211"/>
      <c r="BY1687" s="211"/>
      <c r="BZ1687" s="211"/>
      <c r="CA1687" s="209"/>
      <c r="CB1687" s="224"/>
      <c r="CC1687" s="204"/>
      <c r="CD1687" s="204"/>
      <c r="CE1687" s="204"/>
      <c r="CF1687" s="211"/>
      <c r="CG1687" s="211"/>
      <c r="CI1687" s="209"/>
      <c r="CJ1687" s="209"/>
    </row>
    <row r="1688" spans="9:88">
      <c r="I1688" s="221">
        <f t="shared" si="784"/>
        <v>484</v>
      </c>
      <c r="J1688" s="159">
        <f>'v-t_chart'!C1685</f>
        <v>105.1</v>
      </c>
      <c r="K1688" s="204">
        <f t="shared" ca="1" si="762"/>
        <v>307.83789999999999</v>
      </c>
      <c r="L1688" s="205" t="b">
        <f>IF('Input&amp;Output'!$C$3=10,phase_chart!C1685,IF('Input&amp;Output'!$C$3=21,phase_chart!G1685,IF('Input&amp;Output'!$C$3=22,phase_chart!K1685,IF('Input&amp;Output'!$C$3=31,phase_chart!O1685,IF('Input&amp;Output'!$C$3=32,phase_chart!S1685,"")))))</f>
        <v>0</v>
      </c>
      <c r="M1688" s="206" t="b">
        <f>IF('Input&amp;Output'!$C$3=10,phase_chart!D1685,IF('Input&amp;Output'!$C$3=21,phase_chart!H1685,IF('Input&amp;Output'!$C$3=22,phase_chart!L1685,IF('Input&amp;Output'!$C$3=31,phase_chart!P1685,IF('Input&amp;Output'!$C$3=32,phase_chart!T1685,"")))))</f>
        <v>1</v>
      </c>
      <c r="N1688" s="205" t="b">
        <f>IF('Input&amp;Output'!$C$3=10,phase_chart!E1685,IF('Input&amp;Output'!$C$3=21,phase_chart!I1685,IF('Input&amp;Output'!$C$3=22,phase_chart!M1685,IF('Input&amp;Output'!$C$3=31,phase_chart!Q1685,IF('Input&amp;Output'!$C$3=32,phase_chart!U1685,"")))))</f>
        <v>0</v>
      </c>
      <c r="P1688" s="159">
        <f ca="1">IF(NOT($J1688=0),IF($J1688&lt;IF($P1687=0,0,VLOOKUP(P1687,tbL!$M$37:$Q$43,IF(L1688=TRUE,2,4))),IF($J1688&gt;=VLOOKUP(P1687,tbL!$M$37:$Q$43,IF(L1688=TRUE,3,5)),$P1687,IF(AND(L1687=TRUE,L1688=TRUE),$P1687,$P1687-1)),IF(AND(L1688=TRUE,J1688=VLOOKUP(P1687,tbL!$M$37:$Q$43,IF(L1688=TRUE,2,4))),P1687,IF($P1687+1&gt;$C$12,$C$12,$P1687+1))),0)</f>
        <v>1</v>
      </c>
      <c r="Q1688" s="159">
        <f t="shared" ca="1" si="764"/>
        <v>1</v>
      </c>
      <c r="R1688" s="207">
        <f t="shared" si="781"/>
        <v>0</v>
      </c>
      <c r="S1688" s="208"/>
      <c r="T1688" s="159">
        <f t="shared" si="782"/>
        <v>0</v>
      </c>
      <c r="U1688" s="209" t="str">
        <f ca="1">IF(AND(T1688=-1,N1688=TRUE),"*",IF(AND(U1687="*",N1688=TRUE),"*",IF(AND(AND(L1688=TRUE,U1687="*"),J1688&lt;VLOOKUP(V1687+1,tbL!$M$38:$O$43,3)),"*","")))</f>
        <v/>
      </c>
      <c r="V1688" s="204">
        <f t="shared" ca="1" si="765"/>
        <v>1</v>
      </c>
      <c r="Y1688" s="159" t="str">
        <f t="shared" ca="1" si="766"/>
        <v/>
      </c>
      <c r="Z1688" s="159" t="str">
        <f t="shared" si="767"/>
        <v/>
      </c>
      <c r="AA1688" s="159">
        <f t="shared" ca="1" si="759"/>
        <v>1</v>
      </c>
      <c r="AC1688" s="161" t="str">
        <f t="shared" ca="1" si="768"/>
        <v/>
      </c>
      <c r="AD1688" s="161">
        <f t="shared" ca="1" si="769"/>
        <v>1</v>
      </c>
      <c r="AE1688" s="161" t="str">
        <f t="shared" ca="1" si="761"/>
        <v/>
      </c>
      <c r="AF1688" s="161">
        <f t="shared" ca="1" si="770"/>
        <v>1</v>
      </c>
      <c r="AG1688" s="161" t="str">
        <f t="shared" ca="1" si="771"/>
        <v/>
      </c>
      <c r="AH1688" s="161">
        <f t="shared" ca="1" si="772"/>
        <v>1</v>
      </c>
      <c r="AI1688" s="161" t="str">
        <f t="shared" ca="1" si="773"/>
        <v/>
      </c>
      <c r="AJ1688" s="161">
        <f t="shared" ca="1" si="774"/>
        <v>1</v>
      </c>
      <c r="AL1688" s="161" t="str">
        <f t="shared" ca="1" si="775"/>
        <v/>
      </c>
      <c r="AM1688" s="161">
        <f t="shared" ca="1" si="786"/>
        <v>1</v>
      </c>
      <c r="AN1688" s="161" t="str">
        <f t="shared" ca="1" si="776"/>
        <v/>
      </c>
      <c r="AO1688" s="161">
        <f t="shared" ca="1" si="785"/>
        <v>1</v>
      </c>
      <c r="AP1688" s="161" t="str">
        <f t="shared" ca="1" si="777"/>
        <v/>
      </c>
      <c r="AQ1688" s="161">
        <f t="shared" ca="1" si="783"/>
        <v>1</v>
      </c>
      <c r="AR1688" s="161" t="str">
        <f t="shared" ca="1" si="778"/>
        <v/>
      </c>
      <c r="AS1688" s="161">
        <f t="shared" ca="1" si="779"/>
        <v>1</v>
      </c>
      <c r="AT1688" s="159" t="str">
        <f t="shared" ca="1" si="760"/>
        <v/>
      </c>
      <c r="AU1688" s="210">
        <f t="shared" ca="1" si="763"/>
        <v>14</v>
      </c>
      <c r="AV1688" s="209"/>
      <c r="AW1688" s="204">
        <f t="shared" si="780"/>
        <v>24924.972222222186</v>
      </c>
      <c r="AX1688" s="159"/>
      <c r="AZ1688" s="159"/>
      <c r="BM1688" s="207"/>
      <c r="BN1688" s="212"/>
      <c r="BP1688" s="209"/>
      <c r="BQ1688" s="211"/>
      <c r="BR1688" s="211"/>
      <c r="BS1688" s="211"/>
      <c r="BT1688" s="211"/>
      <c r="BU1688" s="211"/>
      <c r="BV1688" s="211"/>
      <c r="BW1688" s="211"/>
      <c r="BX1688" s="211"/>
      <c r="BY1688" s="211"/>
      <c r="BZ1688" s="211"/>
      <c r="CA1688" s="209"/>
      <c r="CB1688" s="224"/>
      <c r="CC1688" s="204"/>
      <c r="CD1688" s="204"/>
      <c r="CE1688" s="204"/>
      <c r="CF1688" s="211"/>
      <c r="CG1688" s="211"/>
      <c r="CI1688" s="209"/>
      <c r="CJ1688" s="209"/>
    </row>
    <row r="1689" spans="9:88">
      <c r="I1689" s="221">
        <f t="shared" si="784"/>
        <v>485</v>
      </c>
      <c r="J1689" s="159">
        <f>'v-t_chart'!C1686</f>
        <v>105.1</v>
      </c>
      <c r="K1689" s="204">
        <f t="shared" ca="1" si="762"/>
        <v>307.83789999999999</v>
      </c>
      <c r="L1689" s="205" t="b">
        <f>IF('Input&amp;Output'!$C$3=10,phase_chart!C1686,IF('Input&amp;Output'!$C$3=21,phase_chart!G1686,IF('Input&amp;Output'!$C$3=22,phase_chart!K1686,IF('Input&amp;Output'!$C$3=31,phase_chart!O1686,IF('Input&amp;Output'!$C$3=32,phase_chart!S1686,"")))))</f>
        <v>0</v>
      </c>
      <c r="M1689" s="206" t="b">
        <f>IF('Input&amp;Output'!$C$3=10,phase_chart!D1686,IF('Input&amp;Output'!$C$3=21,phase_chart!H1686,IF('Input&amp;Output'!$C$3=22,phase_chart!L1686,IF('Input&amp;Output'!$C$3=31,phase_chart!P1686,IF('Input&amp;Output'!$C$3=32,phase_chart!T1686,"")))))</f>
        <v>1</v>
      </c>
      <c r="N1689" s="205" t="b">
        <f>IF('Input&amp;Output'!$C$3=10,phase_chart!E1686,IF('Input&amp;Output'!$C$3=21,phase_chart!I1686,IF('Input&amp;Output'!$C$3=22,phase_chart!M1686,IF('Input&amp;Output'!$C$3=31,phase_chart!Q1686,IF('Input&amp;Output'!$C$3=32,phase_chart!U1686,"")))))</f>
        <v>0</v>
      </c>
      <c r="P1689" s="159">
        <f ca="1">IF(NOT($J1689=0),IF($J1689&lt;IF($P1688=0,0,VLOOKUP(P1688,tbL!$M$37:$Q$43,IF(L1689=TRUE,2,4))),IF($J1689&gt;=VLOOKUP(P1688,tbL!$M$37:$Q$43,IF(L1689=TRUE,3,5)),$P1688,IF(AND(L1688=TRUE,L1689=TRUE),$P1688,$P1688-1)),IF(AND(L1689=TRUE,J1689=VLOOKUP(P1688,tbL!$M$37:$Q$43,IF(L1689=TRUE,2,4))),P1688,IF($P1688+1&gt;$C$12,$C$12,$P1688+1))),0)</f>
        <v>1</v>
      </c>
      <c r="Q1689" s="159">
        <f t="shared" ca="1" si="764"/>
        <v>1</v>
      </c>
      <c r="R1689" s="207">
        <f t="shared" si="781"/>
        <v>0</v>
      </c>
      <c r="S1689" s="208"/>
      <c r="T1689" s="159">
        <f t="shared" si="782"/>
        <v>0</v>
      </c>
      <c r="U1689" s="209" t="str">
        <f ca="1">IF(AND(T1689=-1,N1689=TRUE),"*",IF(AND(U1688="*",N1689=TRUE),"*",IF(AND(AND(L1689=TRUE,U1688="*"),J1689&lt;VLOOKUP(V1688+1,tbL!$M$38:$O$43,3)),"*","")))</f>
        <v/>
      </c>
      <c r="V1689" s="204">
        <f t="shared" ca="1" si="765"/>
        <v>1</v>
      </c>
      <c r="Y1689" s="159" t="str">
        <f t="shared" ca="1" si="766"/>
        <v/>
      </c>
      <c r="Z1689" s="159" t="str">
        <f t="shared" si="767"/>
        <v/>
      </c>
      <c r="AA1689" s="159">
        <f t="shared" ca="1" si="759"/>
        <v>1</v>
      </c>
      <c r="AC1689" s="161" t="str">
        <f t="shared" ca="1" si="768"/>
        <v/>
      </c>
      <c r="AD1689" s="161">
        <f t="shared" ca="1" si="769"/>
        <v>1</v>
      </c>
      <c r="AE1689" s="161" t="str">
        <f t="shared" ca="1" si="761"/>
        <v/>
      </c>
      <c r="AF1689" s="161">
        <f t="shared" ca="1" si="770"/>
        <v>1</v>
      </c>
      <c r="AG1689" s="161" t="str">
        <f t="shared" ca="1" si="771"/>
        <v/>
      </c>
      <c r="AH1689" s="161">
        <f t="shared" ca="1" si="772"/>
        <v>1</v>
      </c>
      <c r="AI1689" s="161" t="str">
        <f t="shared" ca="1" si="773"/>
        <v/>
      </c>
      <c r="AJ1689" s="161">
        <f t="shared" ca="1" si="774"/>
        <v>1</v>
      </c>
      <c r="AL1689" s="161" t="str">
        <f t="shared" ca="1" si="775"/>
        <v/>
      </c>
      <c r="AM1689" s="161">
        <f t="shared" ca="1" si="786"/>
        <v>1</v>
      </c>
      <c r="AN1689" s="161" t="str">
        <f t="shared" ca="1" si="776"/>
        <v/>
      </c>
      <c r="AO1689" s="161">
        <f t="shared" ca="1" si="785"/>
        <v>1</v>
      </c>
      <c r="AP1689" s="161" t="str">
        <f t="shared" ca="1" si="777"/>
        <v/>
      </c>
      <c r="AQ1689" s="161">
        <f t="shared" ca="1" si="783"/>
        <v>1</v>
      </c>
      <c r="AR1689" s="161" t="str">
        <f t="shared" ca="1" si="778"/>
        <v/>
      </c>
      <c r="AS1689" s="161">
        <f t="shared" ca="1" si="779"/>
        <v>1</v>
      </c>
      <c r="AT1689" s="159" t="str">
        <f t="shared" ca="1" si="760"/>
        <v/>
      </c>
      <c r="AU1689" s="210">
        <f t="shared" ca="1" si="763"/>
        <v>14</v>
      </c>
      <c r="AV1689" s="209"/>
      <c r="AW1689" s="204">
        <f t="shared" si="780"/>
        <v>24954.166666666631</v>
      </c>
      <c r="AX1689" s="159"/>
      <c r="AZ1689" s="159"/>
      <c r="BM1689" s="207"/>
      <c r="BN1689" s="212"/>
      <c r="BP1689" s="209"/>
      <c r="BQ1689" s="211"/>
      <c r="BR1689" s="211"/>
      <c r="BS1689" s="211"/>
      <c r="BT1689" s="211"/>
      <c r="BU1689" s="211"/>
      <c r="BV1689" s="211"/>
      <c r="BW1689" s="211"/>
      <c r="BX1689" s="211"/>
      <c r="BY1689" s="211"/>
      <c r="BZ1689" s="211"/>
      <c r="CA1689" s="209"/>
      <c r="CB1689" s="224"/>
      <c r="CC1689" s="204"/>
      <c r="CD1689" s="204"/>
      <c r="CE1689" s="204"/>
      <c r="CF1689" s="211"/>
      <c r="CG1689" s="211"/>
      <c r="CI1689" s="209"/>
      <c r="CJ1689" s="209"/>
    </row>
    <row r="1690" spans="9:88">
      <c r="I1690" s="221">
        <f t="shared" si="784"/>
        <v>486</v>
      </c>
      <c r="J1690" s="159">
        <f>'v-t_chart'!C1687</f>
        <v>105.2</v>
      </c>
      <c r="K1690" s="204">
        <f t="shared" ca="1" si="762"/>
        <v>308.13079999999997</v>
      </c>
      <c r="L1690" s="205" t="b">
        <f>IF('Input&amp;Output'!$C$3=10,phase_chart!C1687,IF('Input&amp;Output'!$C$3=21,phase_chart!G1687,IF('Input&amp;Output'!$C$3=22,phase_chart!K1687,IF('Input&amp;Output'!$C$3=31,phase_chart!O1687,IF('Input&amp;Output'!$C$3=32,phase_chart!S1687,"")))))</f>
        <v>0</v>
      </c>
      <c r="M1690" s="206" t="b">
        <f>IF('Input&amp;Output'!$C$3=10,phase_chart!D1687,IF('Input&amp;Output'!$C$3=21,phase_chart!H1687,IF('Input&amp;Output'!$C$3=22,phase_chart!L1687,IF('Input&amp;Output'!$C$3=31,phase_chart!P1687,IF('Input&amp;Output'!$C$3=32,phase_chart!T1687,"")))))</f>
        <v>1</v>
      </c>
      <c r="N1690" s="205" t="b">
        <f>IF('Input&amp;Output'!$C$3=10,phase_chart!E1687,IF('Input&amp;Output'!$C$3=21,phase_chart!I1687,IF('Input&amp;Output'!$C$3=22,phase_chart!M1687,IF('Input&amp;Output'!$C$3=31,phase_chart!Q1687,IF('Input&amp;Output'!$C$3=32,phase_chart!U1687,"")))))</f>
        <v>0</v>
      </c>
      <c r="P1690" s="159">
        <f ca="1">IF(NOT($J1690=0),IF($J1690&lt;IF($P1689=0,0,VLOOKUP(P1689,tbL!$M$37:$Q$43,IF(L1690=TRUE,2,4))),IF($J1690&gt;=VLOOKUP(P1689,tbL!$M$37:$Q$43,IF(L1690=TRUE,3,5)),$P1689,IF(AND(L1689=TRUE,L1690=TRUE),$P1689,$P1689-1)),IF(AND(L1690=TRUE,J1690=VLOOKUP(P1689,tbL!$M$37:$Q$43,IF(L1690=TRUE,2,4))),P1689,IF($P1689+1&gt;$C$12,$C$12,$P1689+1))),0)</f>
        <v>1</v>
      </c>
      <c r="Q1690" s="159">
        <f t="shared" ca="1" si="764"/>
        <v>1</v>
      </c>
      <c r="R1690" s="207">
        <f t="shared" si="781"/>
        <v>0</v>
      </c>
      <c r="S1690" s="208"/>
      <c r="T1690" s="159">
        <f t="shared" si="782"/>
        <v>0</v>
      </c>
      <c r="U1690" s="209" t="str">
        <f ca="1">IF(AND(T1690=-1,N1690=TRUE),"*",IF(AND(U1689="*",N1690=TRUE),"*",IF(AND(AND(L1690=TRUE,U1689="*"),J1690&lt;VLOOKUP(V1689+1,tbL!$M$38:$O$43,3)),"*","")))</f>
        <v/>
      </c>
      <c r="V1690" s="204">
        <f t="shared" ca="1" si="765"/>
        <v>1</v>
      </c>
      <c r="Y1690" s="159" t="str">
        <f t="shared" ca="1" si="766"/>
        <v/>
      </c>
      <c r="Z1690" s="159" t="str">
        <f t="shared" si="767"/>
        <v/>
      </c>
      <c r="AA1690" s="159">
        <f t="shared" ref="AA1690:AA1753" ca="1" si="787">IF(IF(AND(AT1690=-1,Z1690=1),1,IF(Y1690=0,AA1689,V1690))=0,0,IF((IF(AND(AT1690=-1,Z1690=1),1,IF(Y1690=0,AA1689,V1690))-AA1689)&gt;=2,-(-AA1689-1),IF(IF(AND(AT1690=-1,Z1690=1),1,IF(Y1690=0,AA1689,V1690))-AA1689&lt;=-2,(AA1689-1),IF(AND(AT1690=-1,Z1690=1),1,IF(Y1690=0,V1690,V1690)))))</f>
        <v>1</v>
      </c>
      <c r="AC1690" s="161" t="str">
        <f t="shared" ca="1" si="768"/>
        <v/>
      </c>
      <c r="AD1690" s="161">
        <f t="shared" ca="1" si="769"/>
        <v>1</v>
      </c>
      <c r="AE1690" s="161" t="str">
        <f t="shared" ca="1" si="761"/>
        <v/>
      </c>
      <c r="AF1690" s="161">
        <f t="shared" ca="1" si="770"/>
        <v>1</v>
      </c>
      <c r="AG1690" s="161" t="str">
        <f t="shared" ca="1" si="771"/>
        <v/>
      </c>
      <c r="AH1690" s="161">
        <f t="shared" ca="1" si="772"/>
        <v>1</v>
      </c>
      <c r="AI1690" s="161" t="str">
        <f t="shared" ca="1" si="773"/>
        <v/>
      </c>
      <c r="AJ1690" s="161">
        <f t="shared" ca="1" si="774"/>
        <v>1</v>
      </c>
      <c r="AL1690" s="161" t="str">
        <f t="shared" ca="1" si="775"/>
        <v/>
      </c>
      <c r="AM1690" s="161">
        <f t="shared" ca="1" si="786"/>
        <v>1</v>
      </c>
      <c r="AN1690" s="161" t="str">
        <f t="shared" ca="1" si="776"/>
        <v/>
      </c>
      <c r="AO1690" s="161">
        <f t="shared" ca="1" si="785"/>
        <v>1</v>
      </c>
      <c r="AP1690" s="161" t="str">
        <f t="shared" ca="1" si="777"/>
        <v/>
      </c>
      <c r="AQ1690" s="161">
        <f t="shared" ca="1" si="783"/>
        <v>1</v>
      </c>
      <c r="AR1690" s="161" t="str">
        <f t="shared" ca="1" si="778"/>
        <v/>
      </c>
      <c r="AS1690" s="161">
        <f t="shared" ca="1" si="779"/>
        <v>1</v>
      </c>
      <c r="AT1690" s="159" t="str">
        <f t="shared" ref="AT1690:AT1753" ca="1" si="788">IF(OR(Z1690=1,Y1690=0),-1,"")</f>
        <v/>
      </c>
      <c r="AU1690" s="210">
        <f t="shared" ca="1" si="763"/>
        <v>14</v>
      </c>
      <c r="AV1690" s="209"/>
      <c r="AW1690" s="204">
        <f t="shared" si="780"/>
        <v>24983.388888888854</v>
      </c>
      <c r="AX1690" s="159"/>
      <c r="AZ1690" s="159"/>
      <c r="BM1690" s="207"/>
      <c r="BN1690" s="212"/>
      <c r="BP1690" s="209"/>
      <c r="BQ1690" s="211"/>
      <c r="BR1690" s="211"/>
      <c r="BS1690" s="211"/>
      <c r="BT1690" s="211"/>
      <c r="BU1690" s="211"/>
      <c r="BV1690" s="211"/>
      <c r="BW1690" s="211"/>
      <c r="BX1690" s="211"/>
      <c r="BY1690" s="211"/>
      <c r="BZ1690" s="211"/>
      <c r="CA1690" s="209"/>
      <c r="CB1690" s="224"/>
      <c r="CC1690" s="204"/>
      <c r="CD1690" s="204"/>
      <c r="CE1690" s="204"/>
      <c r="CF1690" s="211"/>
      <c r="CG1690" s="211"/>
      <c r="CI1690" s="209"/>
      <c r="CJ1690" s="209"/>
    </row>
    <row r="1691" spans="9:88">
      <c r="I1691" s="221">
        <f t="shared" si="784"/>
        <v>487</v>
      </c>
      <c r="J1691" s="159">
        <f>'v-t_chart'!C1688</f>
        <v>105.2</v>
      </c>
      <c r="K1691" s="204">
        <f t="shared" ca="1" si="762"/>
        <v>308.13079999999997</v>
      </c>
      <c r="L1691" s="205" t="b">
        <f>IF('Input&amp;Output'!$C$3=10,phase_chart!C1688,IF('Input&amp;Output'!$C$3=21,phase_chart!G1688,IF('Input&amp;Output'!$C$3=22,phase_chart!K1688,IF('Input&amp;Output'!$C$3=31,phase_chart!O1688,IF('Input&amp;Output'!$C$3=32,phase_chart!S1688,"")))))</f>
        <v>0</v>
      </c>
      <c r="M1691" s="206" t="b">
        <f>IF('Input&amp;Output'!$C$3=10,phase_chart!D1688,IF('Input&amp;Output'!$C$3=21,phase_chart!H1688,IF('Input&amp;Output'!$C$3=22,phase_chart!L1688,IF('Input&amp;Output'!$C$3=31,phase_chart!P1688,IF('Input&amp;Output'!$C$3=32,phase_chart!T1688,"")))))</f>
        <v>1</v>
      </c>
      <c r="N1691" s="205" t="b">
        <f>IF('Input&amp;Output'!$C$3=10,phase_chart!E1688,IF('Input&amp;Output'!$C$3=21,phase_chart!I1688,IF('Input&amp;Output'!$C$3=22,phase_chart!M1688,IF('Input&amp;Output'!$C$3=31,phase_chart!Q1688,IF('Input&amp;Output'!$C$3=32,phase_chart!U1688,"")))))</f>
        <v>0</v>
      </c>
      <c r="P1691" s="159">
        <f ca="1">IF(NOT($J1691=0),IF($J1691&lt;IF($P1690=0,0,VLOOKUP(P1690,tbL!$M$37:$Q$43,IF(L1691=TRUE,2,4))),IF($J1691&gt;=VLOOKUP(P1690,tbL!$M$37:$Q$43,IF(L1691=TRUE,3,5)),$P1690,IF(AND(L1690=TRUE,L1691=TRUE),$P1690,$P1690-1)),IF(AND(L1691=TRUE,J1691=VLOOKUP(P1690,tbL!$M$37:$Q$43,IF(L1691=TRUE,2,4))),P1690,IF($P1690+1&gt;$C$12,$C$12,$P1690+1))),0)</f>
        <v>1</v>
      </c>
      <c r="Q1691" s="159">
        <f t="shared" ca="1" si="764"/>
        <v>1</v>
      </c>
      <c r="R1691" s="207">
        <f t="shared" si="781"/>
        <v>0</v>
      </c>
      <c r="S1691" s="208"/>
      <c r="T1691" s="159">
        <f t="shared" si="782"/>
        <v>0</v>
      </c>
      <c r="U1691" s="209" t="str">
        <f ca="1">IF(AND(T1691=-1,N1691=TRUE),"*",IF(AND(U1690="*",N1691=TRUE),"*",IF(AND(AND(L1691=TRUE,U1690="*"),J1691&lt;VLOOKUP(V1690+1,tbL!$M$38:$O$43,3)),"*","")))</f>
        <v/>
      </c>
      <c r="V1691" s="204">
        <f t="shared" ca="1" si="765"/>
        <v>1</v>
      </c>
      <c r="Y1691" s="159" t="str">
        <f t="shared" ca="1" si="766"/>
        <v/>
      </c>
      <c r="Z1691" s="159" t="str">
        <f t="shared" si="767"/>
        <v/>
      </c>
      <c r="AA1691" s="159">
        <f t="shared" ca="1" si="787"/>
        <v>1</v>
      </c>
      <c r="AC1691" s="161" t="str">
        <f t="shared" ca="1" si="768"/>
        <v/>
      </c>
      <c r="AD1691" s="161">
        <f t="shared" ca="1" si="769"/>
        <v>1</v>
      </c>
      <c r="AE1691" s="161" t="str">
        <f t="shared" ca="1" si="761"/>
        <v/>
      </c>
      <c r="AF1691" s="161">
        <f t="shared" ca="1" si="770"/>
        <v>1</v>
      </c>
      <c r="AG1691" s="161" t="str">
        <f t="shared" ca="1" si="771"/>
        <v/>
      </c>
      <c r="AH1691" s="161">
        <f t="shared" ca="1" si="772"/>
        <v>1</v>
      </c>
      <c r="AI1691" s="161" t="str">
        <f t="shared" ca="1" si="773"/>
        <v/>
      </c>
      <c r="AJ1691" s="161">
        <f t="shared" ca="1" si="774"/>
        <v>1</v>
      </c>
      <c r="AL1691" s="161" t="str">
        <f t="shared" ca="1" si="775"/>
        <v/>
      </c>
      <c r="AM1691" s="161">
        <f t="shared" ca="1" si="786"/>
        <v>1</v>
      </c>
      <c r="AN1691" s="161" t="str">
        <f t="shared" ca="1" si="776"/>
        <v/>
      </c>
      <c r="AO1691" s="161">
        <f t="shared" ca="1" si="785"/>
        <v>1</v>
      </c>
      <c r="AP1691" s="161" t="str">
        <f t="shared" ca="1" si="777"/>
        <v/>
      </c>
      <c r="AQ1691" s="161">
        <f t="shared" ca="1" si="783"/>
        <v>1</v>
      </c>
      <c r="AR1691" s="161" t="str">
        <f t="shared" ca="1" si="778"/>
        <v/>
      </c>
      <c r="AS1691" s="161">
        <f t="shared" ca="1" si="779"/>
        <v>1</v>
      </c>
      <c r="AT1691" s="159" t="str">
        <f t="shared" ca="1" si="788"/>
        <v/>
      </c>
      <c r="AU1691" s="210">
        <f t="shared" ca="1" si="763"/>
        <v>14</v>
      </c>
      <c r="AV1691" s="209"/>
      <c r="AW1691" s="204">
        <f t="shared" si="780"/>
        <v>25012.611111111077</v>
      </c>
      <c r="AX1691" s="159"/>
      <c r="AZ1691" s="159"/>
      <c r="BM1691" s="207"/>
      <c r="BN1691" s="212"/>
      <c r="BP1691" s="209"/>
      <c r="BQ1691" s="211"/>
      <c r="BR1691" s="211"/>
      <c r="BS1691" s="211"/>
      <c r="BT1691" s="211"/>
      <c r="BU1691" s="211"/>
      <c r="BV1691" s="211"/>
      <c r="BW1691" s="211"/>
      <c r="BX1691" s="211"/>
      <c r="BY1691" s="211"/>
      <c r="BZ1691" s="211"/>
      <c r="CA1691" s="209"/>
      <c r="CB1691" s="224"/>
      <c r="CC1691" s="204"/>
      <c r="CD1691" s="204"/>
      <c r="CE1691" s="204"/>
      <c r="CF1691" s="211"/>
      <c r="CG1691" s="211"/>
      <c r="CI1691" s="209"/>
      <c r="CJ1691" s="209"/>
    </row>
    <row r="1692" spans="9:88">
      <c r="I1692" s="221">
        <f t="shared" si="784"/>
        <v>488</v>
      </c>
      <c r="J1692" s="159">
        <f>'v-t_chart'!C1689</f>
        <v>105.2</v>
      </c>
      <c r="K1692" s="204">
        <f t="shared" ca="1" si="762"/>
        <v>308.13079999999997</v>
      </c>
      <c r="L1692" s="205" t="b">
        <f>IF('Input&amp;Output'!$C$3=10,phase_chart!C1689,IF('Input&amp;Output'!$C$3=21,phase_chart!G1689,IF('Input&amp;Output'!$C$3=22,phase_chart!K1689,IF('Input&amp;Output'!$C$3=31,phase_chart!O1689,IF('Input&amp;Output'!$C$3=32,phase_chart!S1689,"")))))</f>
        <v>0</v>
      </c>
      <c r="M1692" s="206" t="b">
        <f>IF('Input&amp;Output'!$C$3=10,phase_chart!D1689,IF('Input&amp;Output'!$C$3=21,phase_chart!H1689,IF('Input&amp;Output'!$C$3=22,phase_chart!L1689,IF('Input&amp;Output'!$C$3=31,phase_chart!P1689,IF('Input&amp;Output'!$C$3=32,phase_chart!T1689,"")))))</f>
        <v>1</v>
      </c>
      <c r="N1692" s="205" t="b">
        <f>IF('Input&amp;Output'!$C$3=10,phase_chart!E1689,IF('Input&amp;Output'!$C$3=21,phase_chart!I1689,IF('Input&amp;Output'!$C$3=22,phase_chart!M1689,IF('Input&amp;Output'!$C$3=31,phase_chart!Q1689,IF('Input&amp;Output'!$C$3=32,phase_chart!U1689,"")))))</f>
        <v>0</v>
      </c>
      <c r="P1692" s="159">
        <f ca="1">IF(NOT($J1692=0),IF($J1692&lt;IF($P1691=0,0,VLOOKUP(P1691,tbL!$M$37:$Q$43,IF(L1692=TRUE,2,4))),IF($J1692&gt;=VLOOKUP(P1691,tbL!$M$37:$Q$43,IF(L1692=TRUE,3,5)),$P1691,IF(AND(L1691=TRUE,L1692=TRUE),$P1691,$P1691-1)),IF(AND(L1692=TRUE,J1692=VLOOKUP(P1691,tbL!$M$37:$Q$43,IF(L1692=TRUE,2,4))),P1691,IF($P1691+1&gt;$C$12,$C$12,$P1691+1))),0)</f>
        <v>1</v>
      </c>
      <c r="Q1692" s="159">
        <f t="shared" ca="1" si="764"/>
        <v>1</v>
      </c>
      <c r="R1692" s="207">
        <f t="shared" si="781"/>
        <v>0</v>
      </c>
      <c r="S1692" s="208"/>
      <c r="T1692" s="159">
        <f t="shared" si="782"/>
        <v>0</v>
      </c>
      <c r="U1692" s="209" t="str">
        <f ca="1">IF(AND(T1692=-1,N1692=TRUE),"*",IF(AND(U1691="*",N1692=TRUE),"*",IF(AND(AND(L1692=TRUE,U1691="*"),J1692&lt;VLOOKUP(V1691+1,tbL!$M$38:$O$43,3)),"*","")))</f>
        <v/>
      </c>
      <c r="V1692" s="204">
        <f t="shared" ca="1" si="765"/>
        <v>1</v>
      </c>
      <c r="Y1692" s="159" t="str">
        <f t="shared" ca="1" si="766"/>
        <v/>
      </c>
      <c r="Z1692" s="159" t="str">
        <f t="shared" si="767"/>
        <v/>
      </c>
      <c r="AA1692" s="159">
        <f t="shared" ca="1" si="787"/>
        <v>1</v>
      </c>
      <c r="AC1692" s="161" t="str">
        <f t="shared" ca="1" si="768"/>
        <v/>
      </c>
      <c r="AD1692" s="161">
        <f t="shared" ca="1" si="769"/>
        <v>1</v>
      </c>
      <c r="AE1692" s="161" t="str">
        <f t="shared" ca="1" si="761"/>
        <v/>
      </c>
      <c r="AF1692" s="161">
        <f t="shared" ca="1" si="770"/>
        <v>1</v>
      </c>
      <c r="AG1692" s="161" t="str">
        <f t="shared" ca="1" si="771"/>
        <v/>
      </c>
      <c r="AH1692" s="161">
        <f t="shared" ca="1" si="772"/>
        <v>1</v>
      </c>
      <c r="AI1692" s="161" t="str">
        <f t="shared" ca="1" si="773"/>
        <v/>
      </c>
      <c r="AJ1692" s="161">
        <f t="shared" ca="1" si="774"/>
        <v>1</v>
      </c>
      <c r="AL1692" s="161" t="str">
        <f t="shared" ca="1" si="775"/>
        <v/>
      </c>
      <c r="AM1692" s="161">
        <f t="shared" ca="1" si="786"/>
        <v>1</v>
      </c>
      <c r="AN1692" s="161" t="str">
        <f t="shared" ca="1" si="776"/>
        <v/>
      </c>
      <c r="AO1692" s="161">
        <f t="shared" ca="1" si="785"/>
        <v>1</v>
      </c>
      <c r="AP1692" s="161" t="str">
        <f t="shared" ca="1" si="777"/>
        <v/>
      </c>
      <c r="AQ1692" s="161">
        <f t="shared" ca="1" si="783"/>
        <v>1</v>
      </c>
      <c r="AR1692" s="161" t="str">
        <f t="shared" ca="1" si="778"/>
        <v/>
      </c>
      <c r="AS1692" s="161">
        <f t="shared" ca="1" si="779"/>
        <v>1</v>
      </c>
      <c r="AT1692" s="159" t="str">
        <f t="shared" ca="1" si="788"/>
        <v/>
      </c>
      <c r="AU1692" s="210">
        <f t="shared" ca="1" si="763"/>
        <v>14</v>
      </c>
      <c r="AV1692" s="209"/>
      <c r="AW1692" s="204">
        <f t="shared" si="780"/>
        <v>25041.833333333299</v>
      </c>
      <c r="AX1692" s="159"/>
      <c r="AZ1692" s="159"/>
      <c r="BM1692" s="207"/>
      <c r="BN1692" s="212"/>
      <c r="BP1692" s="209"/>
      <c r="BQ1692" s="211"/>
      <c r="BR1692" s="211"/>
      <c r="BS1692" s="211"/>
      <c r="BT1692" s="211"/>
      <c r="BU1692" s="211"/>
      <c r="BV1692" s="211"/>
      <c r="BW1692" s="211"/>
      <c r="BX1692" s="211"/>
      <c r="BY1692" s="211"/>
      <c r="BZ1692" s="211"/>
      <c r="CA1692" s="209"/>
      <c r="CB1692" s="224"/>
      <c r="CC1692" s="204"/>
      <c r="CD1692" s="204"/>
      <c r="CE1692" s="204"/>
      <c r="CF1692" s="211"/>
      <c r="CG1692" s="211"/>
      <c r="CI1692" s="209"/>
      <c r="CJ1692" s="209"/>
    </row>
    <row r="1693" spans="9:88">
      <c r="I1693" s="221">
        <f t="shared" si="784"/>
        <v>489</v>
      </c>
      <c r="J1693" s="159">
        <f>'v-t_chart'!C1690</f>
        <v>105.3</v>
      </c>
      <c r="K1693" s="204">
        <f t="shared" ca="1" si="762"/>
        <v>308.4237</v>
      </c>
      <c r="L1693" s="205" t="b">
        <f>IF('Input&amp;Output'!$C$3=10,phase_chart!C1690,IF('Input&amp;Output'!$C$3=21,phase_chart!G1690,IF('Input&amp;Output'!$C$3=22,phase_chart!K1690,IF('Input&amp;Output'!$C$3=31,phase_chart!O1690,IF('Input&amp;Output'!$C$3=32,phase_chart!S1690,"")))))</f>
        <v>0</v>
      </c>
      <c r="M1693" s="206" t="b">
        <f>IF('Input&amp;Output'!$C$3=10,phase_chart!D1690,IF('Input&amp;Output'!$C$3=21,phase_chart!H1690,IF('Input&amp;Output'!$C$3=22,phase_chart!L1690,IF('Input&amp;Output'!$C$3=31,phase_chart!P1690,IF('Input&amp;Output'!$C$3=32,phase_chart!T1690,"")))))</f>
        <v>1</v>
      </c>
      <c r="N1693" s="205" t="b">
        <f>IF('Input&amp;Output'!$C$3=10,phase_chart!E1690,IF('Input&amp;Output'!$C$3=21,phase_chart!I1690,IF('Input&amp;Output'!$C$3=22,phase_chart!M1690,IF('Input&amp;Output'!$C$3=31,phase_chart!Q1690,IF('Input&amp;Output'!$C$3=32,phase_chart!U1690,"")))))</f>
        <v>0</v>
      </c>
      <c r="P1693" s="159">
        <f ca="1">IF(NOT($J1693=0),IF($J1693&lt;IF($P1692=0,0,VLOOKUP(P1692,tbL!$M$37:$Q$43,IF(L1693=TRUE,2,4))),IF($J1693&gt;=VLOOKUP(P1692,tbL!$M$37:$Q$43,IF(L1693=TRUE,3,5)),$P1692,IF(AND(L1692=TRUE,L1693=TRUE),$P1692,$P1692-1)),IF(AND(L1693=TRUE,J1693=VLOOKUP(P1692,tbL!$M$37:$Q$43,IF(L1693=TRUE,2,4))),P1692,IF($P1692+1&gt;$C$12,$C$12,$P1692+1))),0)</f>
        <v>1</v>
      </c>
      <c r="Q1693" s="159">
        <f t="shared" ca="1" si="764"/>
        <v>1</v>
      </c>
      <c r="R1693" s="207">
        <f t="shared" si="781"/>
        <v>0</v>
      </c>
      <c r="S1693" s="208"/>
      <c r="T1693" s="159">
        <f t="shared" si="782"/>
        <v>0</v>
      </c>
      <c r="U1693" s="209" t="str">
        <f ca="1">IF(AND(T1693=-1,N1693=TRUE),"*",IF(AND(U1692="*",N1693=TRUE),"*",IF(AND(AND(L1693=TRUE,U1692="*"),J1693&lt;VLOOKUP(V1692+1,tbL!$M$38:$O$43,3)),"*","")))</f>
        <v/>
      </c>
      <c r="V1693" s="204">
        <f t="shared" ca="1" si="765"/>
        <v>1</v>
      </c>
      <c r="Y1693" s="159" t="str">
        <f t="shared" ca="1" si="766"/>
        <v/>
      </c>
      <c r="Z1693" s="159" t="str">
        <f t="shared" si="767"/>
        <v/>
      </c>
      <c r="AA1693" s="159">
        <f t="shared" ca="1" si="787"/>
        <v>1</v>
      </c>
      <c r="AC1693" s="161" t="str">
        <f t="shared" ca="1" si="768"/>
        <v/>
      </c>
      <c r="AD1693" s="161">
        <f t="shared" ca="1" si="769"/>
        <v>1</v>
      </c>
      <c r="AE1693" s="161" t="str">
        <f t="shared" ca="1" si="761"/>
        <v/>
      </c>
      <c r="AF1693" s="161">
        <f t="shared" ca="1" si="770"/>
        <v>1</v>
      </c>
      <c r="AG1693" s="161" t="str">
        <f t="shared" ca="1" si="771"/>
        <v/>
      </c>
      <c r="AH1693" s="161">
        <f t="shared" ca="1" si="772"/>
        <v>1</v>
      </c>
      <c r="AI1693" s="161" t="str">
        <f t="shared" ca="1" si="773"/>
        <v/>
      </c>
      <c r="AJ1693" s="161">
        <f t="shared" ca="1" si="774"/>
        <v>1</v>
      </c>
      <c r="AL1693" s="161" t="str">
        <f t="shared" ca="1" si="775"/>
        <v/>
      </c>
      <c r="AM1693" s="161">
        <f t="shared" ca="1" si="786"/>
        <v>1</v>
      </c>
      <c r="AN1693" s="161" t="str">
        <f t="shared" ca="1" si="776"/>
        <v/>
      </c>
      <c r="AO1693" s="161">
        <f t="shared" ca="1" si="785"/>
        <v>1</v>
      </c>
      <c r="AP1693" s="161" t="str">
        <f t="shared" ca="1" si="777"/>
        <v/>
      </c>
      <c r="AQ1693" s="161">
        <f t="shared" ca="1" si="783"/>
        <v>1</v>
      </c>
      <c r="AR1693" s="161" t="str">
        <f t="shared" ca="1" si="778"/>
        <v/>
      </c>
      <c r="AS1693" s="161">
        <f t="shared" ca="1" si="779"/>
        <v>1</v>
      </c>
      <c r="AT1693" s="159" t="str">
        <f t="shared" ca="1" si="788"/>
        <v/>
      </c>
      <c r="AU1693" s="210">
        <f t="shared" ca="1" si="763"/>
        <v>14</v>
      </c>
      <c r="AV1693" s="209"/>
      <c r="AW1693" s="204">
        <f t="shared" si="780"/>
        <v>25071.083333333299</v>
      </c>
      <c r="AX1693" s="159"/>
      <c r="AZ1693" s="159"/>
      <c r="BM1693" s="207"/>
      <c r="BN1693" s="212"/>
      <c r="BP1693" s="209"/>
      <c r="BQ1693" s="211"/>
      <c r="BR1693" s="211"/>
      <c r="BS1693" s="211"/>
      <c r="BT1693" s="211"/>
      <c r="BU1693" s="211"/>
      <c r="BV1693" s="211"/>
      <c r="BW1693" s="211"/>
      <c r="BX1693" s="211"/>
      <c r="BY1693" s="211"/>
      <c r="BZ1693" s="211"/>
      <c r="CA1693" s="209"/>
      <c r="CB1693" s="224"/>
      <c r="CC1693" s="204"/>
      <c r="CD1693" s="204"/>
      <c r="CE1693" s="204"/>
      <c r="CF1693" s="211"/>
      <c r="CG1693" s="211"/>
      <c r="CI1693" s="209"/>
      <c r="CJ1693" s="209"/>
    </row>
    <row r="1694" spans="9:88">
      <c r="I1694" s="221">
        <f t="shared" si="784"/>
        <v>490</v>
      </c>
      <c r="J1694" s="159">
        <f>'v-t_chart'!C1691</f>
        <v>105.3</v>
      </c>
      <c r="K1694" s="204">
        <f t="shared" ca="1" si="762"/>
        <v>308.4237</v>
      </c>
      <c r="L1694" s="205" t="b">
        <f>IF('Input&amp;Output'!$C$3=10,phase_chart!C1691,IF('Input&amp;Output'!$C$3=21,phase_chart!G1691,IF('Input&amp;Output'!$C$3=22,phase_chart!K1691,IF('Input&amp;Output'!$C$3=31,phase_chart!O1691,IF('Input&amp;Output'!$C$3=32,phase_chart!S1691,"")))))</f>
        <v>0</v>
      </c>
      <c r="M1694" s="206" t="b">
        <f>IF('Input&amp;Output'!$C$3=10,phase_chart!D1691,IF('Input&amp;Output'!$C$3=21,phase_chart!H1691,IF('Input&amp;Output'!$C$3=22,phase_chart!L1691,IF('Input&amp;Output'!$C$3=31,phase_chart!P1691,IF('Input&amp;Output'!$C$3=32,phase_chart!T1691,"")))))</f>
        <v>1</v>
      </c>
      <c r="N1694" s="205" t="b">
        <f>IF('Input&amp;Output'!$C$3=10,phase_chart!E1691,IF('Input&amp;Output'!$C$3=21,phase_chart!I1691,IF('Input&amp;Output'!$C$3=22,phase_chart!M1691,IF('Input&amp;Output'!$C$3=31,phase_chart!Q1691,IF('Input&amp;Output'!$C$3=32,phase_chart!U1691,"")))))</f>
        <v>0</v>
      </c>
      <c r="P1694" s="159">
        <f ca="1">IF(NOT($J1694=0),IF($J1694&lt;IF($P1693=0,0,VLOOKUP(P1693,tbL!$M$37:$Q$43,IF(L1694=TRUE,2,4))),IF($J1694&gt;=VLOOKUP(P1693,tbL!$M$37:$Q$43,IF(L1694=TRUE,3,5)),$P1693,IF(AND(L1693=TRUE,L1694=TRUE),$P1693,$P1693-1)),IF(AND(L1694=TRUE,J1694=VLOOKUP(P1693,tbL!$M$37:$Q$43,IF(L1694=TRUE,2,4))),P1693,IF($P1693+1&gt;$C$12,$C$12,$P1693+1))),0)</f>
        <v>1</v>
      </c>
      <c r="Q1694" s="159">
        <f t="shared" ca="1" si="764"/>
        <v>1</v>
      </c>
      <c r="R1694" s="207">
        <f t="shared" si="781"/>
        <v>0</v>
      </c>
      <c r="S1694" s="208"/>
      <c r="T1694" s="159">
        <f t="shared" si="782"/>
        <v>0</v>
      </c>
      <c r="U1694" s="209" t="str">
        <f ca="1">IF(AND(T1694=-1,N1694=TRUE),"*",IF(AND(U1693="*",N1694=TRUE),"*",IF(AND(AND(L1694=TRUE,U1693="*"),J1694&lt;VLOOKUP(V1693+1,tbL!$M$38:$O$43,3)),"*","")))</f>
        <v/>
      </c>
      <c r="V1694" s="204">
        <f t="shared" ca="1" si="765"/>
        <v>1</v>
      </c>
      <c r="Y1694" s="159" t="str">
        <f t="shared" ca="1" si="766"/>
        <v/>
      </c>
      <c r="Z1694" s="159" t="str">
        <f t="shared" si="767"/>
        <v/>
      </c>
      <c r="AA1694" s="159">
        <f t="shared" ca="1" si="787"/>
        <v>1</v>
      </c>
      <c r="AC1694" s="161" t="str">
        <f t="shared" ca="1" si="768"/>
        <v/>
      </c>
      <c r="AD1694" s="161">
        <f t="shared" ca="1" si="769"/>
        <v>1</v>
      </c>
      <c r="AE1694" s="161" t="str">
        <f t="shared" ca="1" si="761"/>
        <v/>
      </c>
      <c r="AF1694" s="161">
        <f t="shared" ca="1" si="770"/>
        <v>1</v>
      </c>
      <c r="AG1694" s="161" t="str">
        <f t="shared" ca="1" si="771"/>
        <v/>
      </c>
      <c r="AH1694" s="161">
        <f t="shared" ca="1" si="772"/>
        <v>1</v>
      </c>
      <c r="AI1694" s="161" t="str">
        <f t="shared" ca="1" si="773"/>
        <v/>
      </c>
      <c r="AJ1694" s="161">
        <f t="shared" ca="1" si="774"/>
        <v>1</v>
      </c>
      <c r="AL1694" s="161" t="str">
        <f t="shared" ca="1" si="775"/>
        <v/>
      </c>
      <c r="AM1694" s="161">
        <f t="shared" ca="1" si="786"/>
        <v>1</v>
      </c>
      <c r="AN1694" s="161" t="str">
        <f t="shared" ca="1" si="776"/>
        <v/>
      </c>
      <c r="AO1694" s="161">
        <f t="shared" ca="1" si="785"/>
        <v>1</v>
      </c>
      <c r="AP1694" s="161" t="str">
        <f t="shared" ca="1" si="777"/>
        <v/>
      </c>
      <c r="AQ1694" s="161">
        <f t="shared" ca="1" si="783"/>
        <v>1</v>
      </c>
      <c r="AR1694" s="161" t="str">
        <f t="shared" ca="1" si="778"/>
        <v/>
      </c>
      <c r="AS1694" s="161">
        <f t="shared" ca="1" si="779"/>
        <v>1</v>
      </c>
      <c r="AT1694" s="159" t="str">
        <f t="shared" ca="1" si="788"/>
        <v/>
      </c>
      <c r="AU1694" s="210">
        <f t="shared" ca="1" si="763"/>
        <v>14</v>
      </c>
      <c r="AV1694" s="209"/>
      <c r="AW1694" s="204">
        <f t="shared" si="780"/>
        <v>25100.333333333299</v>
      </c>
      <c r="AX1694" s="159"/>
      <c r="AZ1694" s="159"/>
      <c r="BM1694" s="207"/>
      <c r="BN1694" s="212"/>
      <c r="BP1694" s="209"/>
      <c r="BQ1694" s="211"/>
      <c r="BR1694" s="211"/>
      <c r="BS1694" s="211"/>
      <c r="BT1694" s="211"/>
      <c r="BU1694" s="211"/>
      <c r="BV1694" s="211"/>
      <c r="BW1694" s="211"/>
      <c r="BX1694" s="211"/>
      <c r="BY1694" s="211"/>
      <c r="BZ1694" s="211"/>
      <c r="CA1694" s="209"/>
      <c r="CB1694" s="224"/>
      <c r="CC1694" s="204"/>
      <c r="CD1694" s="204"/>
      <c r="CE1694" s="204"/>
      <c r="CF1694" s="211"/>
      <c r="CG1694" s="211"/>
      <c r="CI1694" s="209"/>
      <c r="CJ1694" s="209"/>
    </row>
    <row r="1695" spans="9:88">
      <c r="I1695" s="221">
        <f t="shared" si="784"/>
        <v>491</v>
      </c>
      <c r="J1695" s="159">
        <f>'v-t_chart'!C1692</f>
        <v>105.4</v>
      </c>
      <c r="K1695" s="204">
        <f t="shared" ca="1" si="762"/>
        <v>308.71659999999997</v>
      </c>
      <c r="L1695" s="205" t="b">
        <f>IF('Input&amp;Output'!$C$3=10,phase_chart!C1692,IF('Input&amp;Output'!$C$3=21,phase_chart!G1692,IF('Input&amp;Output'!$C$3=22,phase_chart!K1692,IF('Input&amp;Output'!$C$3=31,phase_chart!O1692,IF('Input&amp;Output'!$C$3=32,phase_chart!S1692,"")))))</f>
        <v>0</v>
      </c>
      <c r="M1695" s="206" t="b">
        <f>IF('Input&amp;Output'!$C$3=10,phase_chart!D1692,IF('Input&amp;Output'!$C$3=21,phase_chart!H1692,IF('Input&amp;Output'!$C$3=22,phase_chart!L1692,IF('Input&amp;Output'!$C$3=31,phase_chart!P1692,IF('Input&amp;Output'!$C$3=32,phase_chart!T1692,"")))))</f>
        <v>1</v>
      </c>
      <c r="N1695" s="205" t="b">
        <f>IF('Input&amp;Output'!$C$3=10,phase_chart!E1692,IF('Input&amp;Output'!$C$3=21,phase_chart!I1692,IF('Input&amp;Output'!$C$3=22,phase_chart!M1692,IF('Input&amp;Output'!$C$3=31,phase_chart!Q1692,IF('Input&amp;Output'!$C$3=32,phase_chart!U1692,"")))))</f>
        <v>0</v>
      </c>
      <c r="P1695" s="159">
        <f ca="1">IF(NOT($J1695=0),IF($J1695&lt;IF($P1694=0,0,VLOOKUP(P1694,tbL!$M$37:$Q$43,IF(L1695=TRUE,2,4))),IF($J1695&gt;=VLOOKUP(P1694,tbL!$M$37:$Q$43,IF(L1695=TRUE,3,5)),$P1694,IF(AND(L1694=TRUE,L1695=TRUE),$P1694,$P1694-1)),IF(AND(L1695=TRUE,J1695=VLOOKUP(P1694,tbL!$M$37:$Q$43,IF(L1695=TRUE,2,4))),P1694,IF($P1694+1&gt;$C$12,$C$12,$P1694+1))),0)</f>
        <v>1</v>
      </c>
      <c r="Q1695" s="159">
        <f t="shared" ca="1" si="764"/>
        <v>1</v>
      </c>
      <c r="R1695" s="207">
        <f t="shared" si="781"/>
        <v>0</v>
      </c>
      <c r="S1695" s="208"/>
      <c r="T1695" s="159">
        <f t="shared" si="782"/>
        <v>0</v>
      </c>
      <c r="U1695" s="209" t="str">
        <f ca="1">IF(AND(T1695=-1,N1695=TRUE),"*",IF(AND(U1694="*",N1695=TRUE),"*",IF(AND(AND(L1695=TRUE,U1694="*"),J1695&lt;VLOOKUP(V1694+1,tbL!$M$38:$O$43,3)),"*","")))</f>
        <v/>
      </c>
      <c r="V1695" s="204">
        <f t="shared" ca="1" si="765"/>
        <v>1</v>
      </c>
      <c r="Y1695" s="159" t="str">
        <f t="shared" ca="1" si="766"/>
        <v/>
      </c>
      <c r="Z1695" s="159" t="str">
        <f t="shared" si="767"/>
        <v/>
      </c>
      <c r="AA1695" s="159">
        <f t="shared" ca="1" si="787"/>
        <v>1</v>
      </c>
      <c r="AC1695" s="161" t="str">
        <f t="shared" ca="1" si="768"/>
        <v/>
      </c>
      <c r="AD1695" s="161">
        <f t="shared" ca="1" si="769"/>
        <v>1</v>
      </c>
      <c r="AE1695" s="161" t="str">
        <f t="shared" ca="1" si="761"/>
        <v/>
      </c>
      <c r="AF1695" s="161">
        <f t="shared" ca="1" si="770"/>
        <v>1</v>
      </c>
      <c r="AG1695" s="161" t="str">
        <f t="shared" ca="1" si="771"/>
        <v/>
      </c>
      <c r="AH1695" s="161">
        <f t="shared" ca="1" si="772"/>
        <v>1</v>
      </c>
      <c r="AI1695" s="161" t="str">
        <f t="shared" ca="1" si="773"/>
        <v/>
      </c>
      <c r="AJ1695" s="161">
        <f t="shared" ca="1" si="774"/>
        <v>1</v>
      </c>
      <c r="AL1695" s="161" t="str">
        <f t="shared" ca="1" si="775"/>
        <v/>
      </c>
      <c r="AM1695" s="161">
        <f t="shared" ca="1" si="786"/>
        <v>1</v>
      </c>
      <c r="AN1695" s="161" t="str">
        <f t="shared" ca="1" si="776"/>
        <v/>
      </c>
      <c r="AO1695" s="161">
        <f t="shared" ca="1" si="785"/>
        <v>1</v>
      </c>
      <c r="AP1695" s="161" t="str">
        <f t="shared" ca="1" si="777"/>
        <v/>
      </c>
      <c r="AQ1695" s="161">
        <f t="shared" ca="1" si="783"/>
        <v>1</v>
      </c>
      <c r="AR1695" s="161" t="str">
        <f t="shared" ca="1" si="778"/>
        <v/>
      </c>
      <c r="AS1695" s="161">
        <f t="shared" ca="1" si="779"/>
        <v>1</v>
      </c>
      <c r="AT1695" s="159" t="str">
        <f t="shared" ca="1" si="788"/>
        <v/>
      </c>
      <c r="AU1695" s="210">
        <f t="shared" ca="1" si="763"/>
        <v>14</v>
      </c>
      <c r="AV1695" s="209"/>
      <c r="AW1695" s="204">
        <f t="shared" si="780"/>
        <v>25129.611111111077</v>
      </c>
      <c r="AX1695" s="159"/>
      <c r="AZ1695" s="159"/>
      <c r="BM1695" s="207"/>
      <c r="BN1695" s="212"/>
      <c r="BP1695" s="209"/>
      <c r="BQ1695" s="211"/>
      <c r="BR1695" s="211"/>
      <c r="BS1695" s="211"/>
      <c r="BT1695" s="211"/>
      <c r="BU1695" s="211"/>
      <c r="BV1695" s="211"/>
      <c r="BW1695" s="211"/>
      <c r="BX1695" s="211"/>
      <c r="BY1695" s="211"/>
      <c r="BZ1695" s="211"/>
      <c r="CA1695" s="209"/>
      <c r="CB1695" s="224"/>
      <c r="CC1695" s="204"/>
      <c r="CD1695" s="204"/>
      <c r="CE1695" s="204"/>
      <c r="CF1695" s="211"/>
      <c r="CG1695" s="211"/>
      <c r="CI1695" s="209"/>
      <c r="CJ1695" s="209"/>
    </row>
    <row r="1696" spans="9:88">
      <c r="I1696" s="221">
        <f t="shared" si="784"/>
        <v>492</v>
      </c>
      <c r="J1696" s="159">
        <f>'v-t_chart'!C1693</f>
        <v>105.5</v>
      </c>
      <c r="K1696" s="204">
        <f t="shared" ca="1" si="762"/>
        <v>309.0095</v>
      </c>
      <c r="L1696" s="205" t="b">
        <f>IF('Input&amp;Output'!$C$3=10,phase_chart!C1693,IF('Input&amp;Output'!$C$3=21,phase_chart!G1693,IF('Input&amp;Output'!$C$3=22,phase_chart!K1693,IF('Input&amp;Output'!$C$3=31,phase_chart!O1693,IF('Input&amp;Output'!$C$3=32,phase_chart!S1693,"")))))</f>
        <v>0</v>
      </c>
      <c r="M1696" s="206" t="b">
        <f>IF('Input&amp;Output'!$C$3=10,phase_chart!D1693,IF('Input&amp;Output'!$C$3=21,phase_chart!H1693,IF('Input&amp;Output'!$C$3=22,phase_chart!L1693,IF('Input&amp;Output'!$C$3=31,phase_chart!P1693,IF('Input&amp;Output'!$C$3=32,phase_chart!T1693,"")))))</f>
        <v>1</v>
      </c>
      <c r="N1696" s="205" t="b">
        <f>IF('Input&amp;Output'!$C$3=10,phase_chart!E1693,IF('Input&amp;Output'!$C$3=21,phase_chart!I1693,IF('Input&amp;Output'!$C$3=22,phase_chart!M1693,IF('Input&amp;Output'!$C$3=31,phase_chart!Q1693,IF('Input&amp;Output'!$C$3=32,phase_chart!U1693,"")))))</f>
        <v>0</v>
      </c>
      <c r="P1696" s="159">
        <f ca="1">IF(NOT($J1696=0),IF($J1696&lt;IF($P1695=0,0,VLOOKUP(P1695,tbL!$M$37:$Q$43,IF(L1696=TRUE,2,4))),IF($J1696&gt;=VLOOKUP(P1695,tbL!$M$37:$Q$43,IF(L1696=TRUE,3,5)),$P1695,IF(AND(L1695=TRUE,L1696=TRUE),$P1695,$P1695-1)),IF(AND(L1696=TRUE,J1696=VLOOKUP(P1695,tbL!$M$37:$Q$43,IF(L1696=TRUE,2,4))),P1695,IF($P1695+1&gt;$C$12,$C$12,$P1695+1))),0)</f>
        <v>1</v>
      </c>
      <c r="Q1696" s="159">
        <f t="shared" ca="1" si="764"/>
        <v>1</v>
      </c>
      <c r="R1696" s="207">
        <f t="shared" si="781"/>
        <v>0</v>
      </c>
      <c r="S1696" s="208"/>
      <c r="T1696" s="159">
        <f t="shared" si="782"/>
        <v>0</v>
      </c>
      <c r="U1696" s="209" t="str">
        <f ca="1">IF(AND(T1696=-1,N1696=TRUE),"*",IF(AND(U1695="*",N1696=TRUE),"*",IF(AND(AND(L1696=TRUE,U1695="*"),J1696&lt;VLOOKUP(V1695+1,tbL!$M$38:$O$43,3)),"*","")))</f>
        <v/>
      </c>
      <c r="V1696" s="204">
        <f t="shared" ca="1" si="765"/>
        <v>1</v>
      </c>
      <c r="Y1696" s="159" t="str">
        <f t="shared" ca="1" si="766"/>
        <v/>
      </c>
      <c r="Z1696" s="159" t="str">
        <f t="shared" si="767"/>
        <v/>
      </c>
      <c r="AA1696" s="159">
        <f t="shared" ca="1" si="787"/>
        <v>1</v>
      </c>
      <c r="AC1696" s="161" t="str">
        <f t="shared" ca="1" si="768"/>
        <v/>
      </c>
      <c r="AD1696" s="161">
        <f t="shared" ca="1" si="769"/>
        <v>1</v>
      </c>
      <c r="AE1696" s="161" t="str">
        <f t="shared" ca="1" si="761"/>
        <v/>
      </c>
      <c r="AF1696" s="161">
        <f t="shared" ca="1" si="770"/>
        <v>1</v>
      </c>
      <c r="AG1696" s="161" t="str">
        <f t="shared" ca="1" si="771"/>
        <v/>
      </c>
      <c r="AH1696" s="161">
        <f t="shared" ca="1" si="772"/>
        <v>1</v>
      </c>
      <c r="AI1696" s="161" t="str">
        <f t="shared" ca="1" si="773"/>
        <v/>
      </c>
      <c r="AJ1696" s="161">
        <f t="shared" ca="1" si="774"/>
        <v>1</v>
      </c>
      <c r="AL1696" s="161" t="str">
        <f t="shared" ca="1" si="775"/>
        <v/>
      </c>
      <c r="AM1696" s="161">
        <f t="shared" ca="1" si="786"/>
        <v>1</v>
      </c>
      <c r="AN1696" s="161" t="str">
        <f t="shared" ca="1" si="776"/>
        <v/>
      </c>
      <c r="AO1696" s="161">
        <f t="shared" ca="1" si="785"/>
        <v>1</v>
      </c>
      <c r="AP1696" s="161" t="str">
        <f t="shared" ca="1" si="777"/>
        <v/>
      </c>
      <c r="AQ1696" s="161">
        <f t="shared" ca="1" si="783"/>
        <v>1</v>
      </c>
      <c r="AR1696" s="161" t="str">
        <f t="shared" ca="1" si="778"/>
        <v/>
      </c>
      <c r="AS1696" s="161">
        <f t="shared" ca="1" si="779"/>
        <v>1</v>
      </c>
      <c r="AT1696" s="159" t="str">
        <f t="shared" ca="1" si="788"/>
        <v/>
      </c>
      <c r="AU1696" s="210">
        <f t="shared" ca="1" si="763"/>
        <v>14</v>
      </c>
      <c r="AV1696" s="209"/>
      <c r="AW1696" s="204">
        <f t="shared" si="780"/>
        <v>25158.916666666631</v>
      </c>
      <c r="AX1696" s="159"/>
      <c r="AZ1696" s="159"/>
      <c r="BM1696" s="207"/>
      <c r="BN1696" s="212"/>
      <c r="BP1696" s="209"/>
      <c r="BQ1696" s="211"/>
      <c r="BR1696" s="211"/>
      <c r="BS1696" s="211"/>
      <c r="BT1696" s="211"/>
      <c r="BU1696" s="211"/>
      <c r="BV1696" s="211"/>
      <c r="BW1696" s="211"/>
      <c r="BX1696" s="211"/>
      <c r="BY1696" s="211"/>
      <c r="BZ1696" s="211"/>
      <c r="CA1696" s="209"/>
      <c r="CB1696" s="224"/>
      <c r="CC1696" s="204"/>
      <c r="CD1696" s="204"/>
      <c r="CE1696" s="204"/>
      <c r="CF1696" s="211"/>
      <c r="CG1696" s="211"/>
      <c r="CI1696" s="209"/>
      <c r="CJ1696" s="209"/>
    </row>
    <row r="1697" spans="9:88">
      <c r="I1697" s="221">
        <f t="shared" si="784"/>
        <v>493</v>
      </c>
      <c r="J1697" s="159">
        <f>'v-t_chart'!C1694</f>
        <v>105.5</v>
      </c>
      <c r="K1697" s="204">
        <f t="shared" ca="1" si="762"/>
        <v>309.0095</v>
      </c>
      <c r="L1697" s="205" t="b">
        <f>IF('Input&amp;Output'!$C$3=10,phase_chart!C1694,IF('Input&amp;Output'!$C$3=21,phase_chart!G1694,IF('Input&amp;Output'!$C$3=22,phase_chart!K1694,IF('Input&amp;Output'!$C$3=31,phase_chart!O1694,IF('Input&amp;Output'!$C$3=32,phase_chart!S1694,"")))))</f>
        <v>0</v>
      </c>
      <c r="M1697" s="206" t="b">
        <f>IF('Input&amp;Output'!$C$3=10,phase_chart!D1694,IF('Input&amp;Output'!$C$3=21,phase_chart!H1694,IF('Input&amp;Output'!$C$3=22,phase_chart!L1694,IF('Input&amp;Output'!$C$3=31,phase_chart!P1694,IF('Input&amp;Output'!$C$3=32,phase_chart!T1694,"")))))</f>
        <v>1</v>
      </c>
      <c r="N1697" s="205" t="b">
        <f>IF('Input&amp;Output'!$C$3=10,phase_chart!E1694,IF('Input&amp;Output'!$C$3=21,phase_chart!I1694,IF('Input&amp;Output'!$C$3=22,phase_chart!M1694,IF('Input&amp;Output'!$C$3=31,phase_chart!Q1694,IF('Input&amp;Output'!$C$3=32,phase_chart!U1694,"")))))</f>
        <v>0</v>
      </c>
      <c r="P1697" s="159">
        <f ca="1">IF(NOT($J1697=0),IF($J1697&lt;IF($P1696=0,0,VLOOKUP(P1696,tbL!$M$37:$Q$43,IF(L1697=TRUE,2,4))),IF($J1697&gt;=VLOOKUP(P1696,tbL!$M$37:$Q$43,IF(L1697=TRUE,3,5)),$P1696,IF(AND(L1696=TRUE,L1697=TRUE),$P1696,$P1696-1)),IF(AND(L1697=TRUE,J1697=VLOOKUP(P1696,tbL!$M$37:$Q$43,IF(L1697=TRUE,2,4))),P1696,IF($P1696+1&gt;$C$12,$C$12,$P1696+1))),0)</f>
        <v>1</v>
      </c>
      <c r="Q1697" s="159">
        <f t="shared" ca="1" si="764"/>
        <v>1</v>
      </c>
      <c r="R1697" s="207">
        <f t="shared" si="781"/>
        <v>0</v>
      </c>
      <c r="S1697" s="208"/>
      <c r="T1697" s="159">
        <f t="shared" si="782"/>
        <v>0</v>
      </c>
      <c r="U1697" s="209" t="str">
        <f ca="1">IF(AND(T1697=-1,N1697=TRUE),"*",IF(AND(U1696="*",N1697=TRUE),"*",IF(AND(AND(L1697=TRUE,U1696="*"),J1697&lt;VLOOKUP(V1696+1,tbL!$M$38:$O$43,3)),"*","")))</f>
        <v/>
      </c>
      <c r="V1697" s="204">
        <f t="shared" ca="1" si="765"/>
        <v>1</v>
      </c>
      <c r="Y1697" s="159" t="str">
        <f t="shared" ca="1" si="766"/>
        <v/>
      </c>
      <c r="Z1697" s="159" t="str">
        <f t="shared" si="767"/>
        <v/>
      </c>
      <c r="AA1697" s="159">
        <f t="shared" ca="1" si="787"/>
        <v>1</v>
      </c>
      <c r="AC1697" s="161" t="str">
        <f t="shared" ca="1" si="768"/>
        <v/>
      </c>
      <c r="AD1697" s="161">
        <f t="shared" ca="1" si="769"/>
        <v>1</v>
      </c>
      <c r="AE1697" s="161" t="str">
        <f t="shared" ca="1" si="761"/>
        <v/>
      </c>
      <c r="AF1697" s="161">
        <f t="shared" ca="1" si="770"/>
        <v>1</v>
      </c>
      <c r="AG1697" s="161" t="str">
        <f t="shared" ca="1" si="771"/>
        <v/>
      </c>
      <c r="AH1697" s="161">
        <f t="shared" ca="1" si="772"/>
        <v>1</v>
      </c>
      <c r="AI1697" s="161" t="str">
        <f t="shared" ca="1" si="773"/>
        <v/>
      </c>
      <c r="AJ1697" s="161">
        <f t="shared" ca="1" si="774"/>
        <v>1</v>
      </c>
      <c r="AL1697" s="161" t="str">
        <f t="shared" ca="1" si="775"/>
        <v/>
      </c>
      <c r="AM1697" s="161">
        <f t="shared" ca="1" si="786"/>
        <v>1</v>
      </c>
      <c r="AN1697" s="161" t="str">
        <f t="shared" ca="1" si="776"/>
        <v/>
      </c>
      <c r="AO1697" s="161">
        <f t="shared" ca="1" si="785"/>
        <v>1</v>
      </c>
      <c r="AP1697" s="161" t="str">
        <f t="shared" ca="1" si="777"/>
        <v/>
      </c>
      <c r="AQ1697" s="161">
        <f t="shared" ca="1" si="783"/>
        <v>1</v>
      </c>
      <c r="AR1697" s="161" t="str">
        <f t="shared" ca="1" si="778"/>
        <v/>
      </c>
      <c r="AS1697" s="161">
        <f t="shared" ca="1" si="779"/>
        <v>1</v>
      </c>
      <c r="AT1697" s="159" t="str">
        <f t="shared" ca="1" si="788"/>
        <v/>
      </c>
      <c r="AU1697" s="210">
        <f t="shared" ca="1" si="763"/>
        <v>14</v>
      </c>
      <c r="AV1697" s="209"/>
      <c r="AW1697" s="204">
        <f t="shared" si="780"/>
        <v>25188.222222222186</v>
      </c>
      <c r="AX1697" s="159"/>
      <c r="AZ1697" s="159"/>
      <c r="BM1697" s="207"/>
      <c r="BN1697" s="212"/>
      <c r="BP1697" s="209"/>
      <c r="BQ1697" s="211"/>
      <c r="BR1697" s="211"/>
      <c r="BS1697" s="211"/>
      <c r="BT1697" s="211"/>
      <c r="BU1697" s="211"/>
      <c r="BV1697" s="211"/>
      <c r="BW1697" s="211"/>
      <c r="BX1697" s="211"/>
      <c r="BY1697" s="211"/>
      <c r="BZ1697" s="211"/>
      <c r="CA1697" s="209"/>
      <c r="CB1697" s="224"/>
      <c r="CC1697" s="204"/>
      <c r="CD1697" s="204"/>
      <c r="CE1697" s="204"/>
      <c r="CF1697" s="211"/>
      <c r="CG1697" s="211"/>
      <c r="CI1697" s="209"/>
      <c r="CJ1697" s="209"/>
    </row>
    <row r="1698" spans="9:88">
      <c r="I1698" s="221">
        <f t="shared" si="784"/>
        <v>494</v>
      </c>
      <c r="J1698" s="159">
        <f>'v-t_chart'!C1695</f>
        <v>105.3</v>
      </c>
      <c r="K1698" s="204">
        <f t="shared" ca="1" si="762"/>
        <v>308.4237</v>
      </c>
      <c r="L1698" s="205" t="b">
        <f>IF('Input&amp;Output'!$C$3=10,phase_chart!C1695,IF('Input&amp;Output'!$C$3=21,phase_chart!G1695,IF('Input&amp;Output'!$C$3=22,phase_chart!K1695,IF('Input&amp;Output'!$C$3=31,phase_chart!O1695,IF('Input&amp;Output'!$C$3=32,phase_chart!S1695,"")))))</f>
        <v>0</v>
      </c>
      <c r="M1698" s="206" t="b">
        <f>IF('Input&amp;Output'!$C$3=10,phase_chart!D1695,IF('Input&amp;Output'!$C$3=21,phase_chart!H1695,IF('Input&amp;Output'!$C$3=22,phase_chart!L1695,IF('Input&amp;Output'!$C$3=31,phase_chart!P1695,IF('Input&amp;Output'!$C$3=32,phase_chart!T1695,"")))))</f>
        <v>1</v>
      </c>
      <c r="N1698" s="205" t="b">
        <f>IF('Input&amp;Output'!$C$3=10,phase_chart!E1695,IF('Input&amp;Output'!$C$3=21,phase_chart!I1695,IF('Input&amp;Output'!$C$3=22,phase_chart!M1695,IF('Input&amp;Output'!$C$3=31,phase_chart!Q1695,IF('Input&amp;Output'!$C$3=32,phase_chart!U1695,"")))))</f>
        <v>0</v>
      </c>
      <c r="P1698" s="159">
        <f ca="1">IF(NOT($J1698=0),IF($J1698&lt;IF($P1697=0,0,VLOOKUP(P1697,tbL!$M$37:$Q$43,IF(L1698=TRUE,2,4))),IF($J1698&gt;=VLOOKUP(P1697,tbL!$M$37:$Q$43,IF(L1698=TRUE,3,5)),$P1697,IF(AND(L1697=TRUE,L1698=TRUE),$P1697,$P1697-1)),IF(AND(L1698=TRUE,J1698=VLOOKUP(P1697,tbL!$M$37:$Q$43,IF(L1698=TRUE,2,4))),P1697,IF($P1697+1&gt;$C$12,$C$12,$P1697+1))),0)</f>
        <v>1</v>
      </c>
      <c r="Q1698" s="159">
        <f t="shared" ca="1" si="764"/>
        <v>1</v>
      </c>
      <c r="R1698" s="207">
        <f t="shared" si="781"/>
        <v>0</v>
      </c>
      <c r="S1698" s="208"/>
      <c r="T1698" s="159">
        <f t="shared" si="782"/>
        <v>0</v>
      </c>
      <c r="U1698" s="209" t="str">
        <f ca="1">IF(AND(T1698=-1,N1698=TRUE),"*",IF(AND(U1697="*",N1698=TRUE),"*",IF(AND(AND(L1698=TRUE,U1697="*"),J1698&lt;VLOOKUP(V1697+1,tbL!$M$38:$O$43,3)),"*","")))</f>
        <v/>
      </c>
      <c r="V1698" s="204">
        <f t="shared" ca="1" si="765"/>
        <v>1</v>
      </c>
      <c r="Y1698" s="159" t="str">
        <f t="shared" ca="1" si="766"/>
        <v/>
      </c>
      <c r="Z1698" s="159" t="str">
        <f t="shared" si="767"/>
        <v/>
      </c>
      <c r="AA1698" s="159">
        <f t="shared" ca="1" si="787"/>
        <v>1</v>
      </c>
      <c r="AC1698" s="161" t="str">
        <f t="shared" ca="1" si="768"/>
        <v/>
      </c>
      <c r="AD1698" s="161">
        <f t="shared" ca="1" si="769"/>
        <v>1</v>
      </c>
      <c r="AE1698" s="161" t="str">
        <f t="shared" ca="1" si="761"/>
        <v/>
      </c>
      <c r="AF1698" s="161">
        <f t="shared" ca="1" si="770"/>
        <v>1</v>
      </c>
      <c r="AG1698" s="161" t="str">
        <f t="shared" ca="1" si="771"/>
        <v/>
      </c>
      <c r="AH1698" s="161">
        <f t="shared" ca="1" si="772"/>
        <v>1</v>
      </c>
      <c r="AI1698" s="161" t="str">
        <f t="shared" ca="1" si="773"/>
        <v/>
      </c>
      <c r="AJ1698" s="161">
        <f t="shared" ca="1" si="774"/>
        <v>1</v>
      </c>
      <c r="AL1698" s="161" t="str">
        <f t="shared" ca="1" si="775"/>
        <v/>
      </c>
      <c r="AM1698" s="161">
        <f t="shared" ca="1" si="786"/>
        <v>1</v>
      </c>
      <c r="AN1698" s="161" t="str">
        <f t="shared" ca="1" si="776"/>
        <v/>
      </c>
      <c r="AO1698" s="161">
        <f t="shared" ca="1" si="785"/>
        <v>1</v>
      </c>
      <c r="AP1698" s="161" t="str">
        <f t="shared" ca="1" si="777"/>
        <v/>
      </c>
      <c r="AQ1698" s="161">
        <f t="shared" ca="1" si="783"/>
        <v>1</v>
      </c>
      <c r="AR1698" s="161" t="str">
        <f t="shared" ca="1" si="778"/>
        <v/>
      </c>
      <c r="AS1698" s="161">
        <f t="shared" ca="1" si="779"/>
        <v>1</v>
      </c>
      <c r="AT1698" s="159" t="str">
        <f t="shared" ca="1" si="788"/>
        <v/>
      </c>
      <c r="AU1698" s="210">
        <f t="shared" ca="1" si="763"/>
        <v>14</v>
      </c>
      <c r="AV1698" s="209"/>
      <c r="AW1698" s="204">
        <f t="shared" si="780"/>
        <v>25217.472222222186</v>
      </c>
      <c r="AX1698" s="159"/>
      <c r="AZ1698" s="159"/>
      <c r="BM1698" s="207"/>
      <c r="BN1698" s="212"/>
      <c r="BP1698" s="209"/>
      <c r="BQ1698" s="211"/>
      <c r="BR1698" s="211"/>
      <c r="BS1698" s="211"/>
      <c r="BT1698" s="211"/>
      <c r="BU1698" s="211"/>
      <c r="BV1698" s="211"/>
      <c r="BW1698" s="211"/>
      <c r="BX1698" s="211"/>
      <c r="BY1698" s="211"/>
      <c r="BZ1698" s="211"/>
      <c r="CA1698" s="209"/>
      <c r="CB1698" s="224"/>
      <c r="CC1698" s="204"/>
      <c r="CD1698" s="204"/>
      <c r="CE1698" s="204"/>
      <c r="CF1698" s="211"/>
      <c r="CG1698" s="211"/>
      <c r="CI1698" s="209"/>
      <c r="CJ1698" s="209"/>
    </row>
    <row r="1699" spans="9:88">
      <c r="I1699" s="221">
        <f t="shared" si="784"/>
        <v>495</v>
      </c>
      <c r="J1699" s="159">
        <f>'v-t_chart'!C1696</f>
        <v>105.1</v>
      </c>
      <c r="K1699" s="204">
        <f t="shared" ca="1" si="762"/>
        <v>307.83789999999999</v>
      </c>
      <c r="L1699" s="205" t="b">
        <f>IF('Input&amp;Output'!$C$3=10,phase_chart!C1696,IF('Input&amp;Output'!$C$3=21,phase_chart!G1696,IF('Input&amp;Output'!$C$3=22,phase_chart!K1696,IF('Input&amp;Output'!$C$3=31,phase_chart!O1696,IF('Input&amp;Output'!$C$3=32,phase_chart!S1696,"")))))</f>
        <v>0</v>
      </c>
      <c r="M1699" s="206" t="b">
        <f>IF('Input&amp;Output'!$C$3=10,phase_chart!D1696,IF('Input&amp;Output'!$C$3=21,phase_chart!H1696,IF('Input&amp;Output'!$C$3=22,phase_chart!L1696,IF('Input&amp;Output'!$C$3=31,phase_chart!P1696,IF('Input&amp;Output'!$C$3=32,phase_chart!T1696,"")))))</f>
        <v>1</v>
      </c>
      <c r="N1699" s="205" t="b">
        <f>IF('Input&amp;Output'!$C$3=10,phase_chart!E1696,IF('Input&amp;Output'!$C$3=21,phase_chart!I1696,IF('Input&amp;Output'!$C$3=22,phase_chart!M1696,IF('Input&amp;Output'!$C$3=31,phase_chart!Q1696,IF('Input&amp;Output'!$C$3=32,phase_chart!U1696,"")))))</f>
        <v>0</v>
      </c>
      <c r="P1699" s="159">
        <f ca="1">IF(NOT($J1699=0),IF($J1699&lt;IF($P1698=0,0,VLOOKUP(P1698,tbL!$M$37:$Q$43,IF(L1699=TRUE,2,4))),IF($J1699&gt;=VLOOKUP(P1698,tbL!$M$37:$Q$43,IF(L1699=TRUE,3,5)),$P1698,IF(AND(L1698=TRUE,L1699=TRUE),$P1698,$P1698-1)),IF(AND(L1699=TRUE,J1699=VLOOKUP(P1698,tbL!$M$37:$Q$43,IF(L1699=TRUE,2,4))),P1698,IF($P1698+1&gt;$C$12,$C$12,$P1698+1))),0)</f>
        <v>1</v>
      </c>
      <c r="Q1699" s="159">
        <f t="shared" ca="1" si="764"/>
        <v>1</v>
      </c>
      <c r="R1699" s="207">
        <f t="shared" si="781"/>
        <v>0</v>
      </c>
      <c r="S1699" s="208"/>
      <c r="T1699" s="159">
        <f t="shared" si="782"/>
        <v>0</v>
      </c>
      <c r="U1699" s="209" t="str">
        <f ca="1">IF(AND(T1699=-1,N1699=TRUE),"*",IF(AND(U1698="*",N1699=TRUE),"*",IF(AND(AND(L1699=TRUE,U1698="*"),J1699&lt;VLOOKUP(V1698+1,tbL!$M$38:$O$43,3)),"*","")))</f>
        <v/>
      </c>
      <c r="V1699" s="204">
        <f t="shared" ca="1" si="765"/>
        <v>1</v>
      </c>
      <c r="Y1699" s="159" t="str">
        <f t="shared" ca="1" si="766"/>
        <v/>
      </c>
      <c r="Z1699" s="159" t="str">
        <f t="shared" si="767"/>
        <v/>
      </c>
      <c r="AA1699" s="159">
        <f t="shared" ca="1" si="787"/>
        <v>1</v>
      </c>
      <c r="AC1699" s="161" t="str">
        <f t="shared" ca="1" si="768"/>
        <v/>
      </c>
      <c r="AD1699" s="161">
        <f t="shared" ca="1" si="769"/>
        <v>1</v>
      </c>
      <c r="AE1699" s="161" t="str">
        <f t="shared" ca="1" si="761"/>
        <v/>
      </c>
      <c r="AF1699" s="161">
        <f t="shared" ca="1" si="770"/>
        <v>1</v>
      </c>
      <c r="AG1699" s="161" t="str">
        <f t="shared" ca="1" si="771"/>
        <v/>
      </c>
      <c r="AH1699" s="161">
        <f t="shared" ca="1" si="772"/>
        <v>1</v>
      </c>
      <c r="AI1699" s="161" t="str">
        <f t="shared" ca="1" si="773"/>
        <v/>
      </c>
      <c r="AJ1699" s="161">
        <f t="shared" ca="1" si="774"/>
        <v>1</v>
      </c>
      <c r="AL1699" s="161" t="str">
        <f t="shared" ca="1" si="775"/>
        <v/>
      </c>
      <c r="AM1699" s="161">
        <f t="shared" ca="1" si="786"/>
        <v>1</v>
      </c>
      <c r="AN1699" s="161" t="str">
        <f t="shared" ca="1" si="776"/>
        <v/>
      </c>
      <c r="AO1699" s="161">
        <f t="shared" ca="1" si="785"/>
        <v>1</v>
      </c>
      <c r="AP1699" s="161" t="str">
        <f t="shared" ca="1" si="777"/>
        <v/>
      </c>
      <c r="AQ1699" s="161">
        <f t="shared" ca="1" si="783"/>
        <v>1</v>
      </c>
      <c r="AR1699" s="161" t="str">
        <f t="shared" ca="1" si="778"/>
        <v/>
      </c>
      <c r="AS1699" s="161">
        <f t="shared" ca="1" si="779"/>
        <v>1</v>
      </c>
      <c r="AT1699" s="159" t="str">
        <f t="shared" ca="1" si="788"/>
        <v/>
      </c>
      <c r="AU1699" s="210">
        <f t="shared" ca="1" si="763"/>
        <v>14</v>
      </c>
      <c r="AV1699" s="209"/>
      <c r="AW1699" s="204">
        <f t="shared" si="780"/>
        <v>25246.666666666631</v>
      </c>
      <c r="AX1699" s="159"/>
      <c r="AZ1699" s="159"/>
      <c r="BM1699" s="207"/>
      <c r="BN1699" s="212"/>
      <c r="BP1699" s="209"/>
      <c r="BQ1699" s="211"/>
      <c r="BR1699" s="211"/>
      <c r="BS1699" s="211"/>
      <c r="BT1699" s="211"/>
      <c r="BU1699" s="211"/>
      <c r="BV1699" s="211"/>
      <c r="BW1699" s="211"/>
      <c r="BX1699" s="211"/>
      <c r="BY1699" s="211"/>
      <c r="BZ1699" s="211"/>
      <c r="CA1699" s="209"/>
      <c r="CB1699" s="224"/>
      <c r="CC1699" s="204"/>
      <c r="CD1699" s="204"/>
      <c r="CE1699" s="204"/>
      <c r="CF1699" s="211"/>
      <c r="CG1699" s="211"/>
      <c r="CI1699" s="209"/>
      <c r="CJ1699" s="209"/>
    </row>
    <row r="1700" spans="9:88">
      <c r="I1700" s="221">
        <f t="shared" si="784"/>
        <v>496</v>
      </c>
      <c r="J1700" s="159">
        <f>'v-t_chart'!C1697</f>
        <v>104.7</v>
      </c>
      <c r="K1700" s="204">
        <f t="shared" ca="1" si="762"/>
        <v>306.66629999999998</v>
      </c>
      <c r="L1700" s="205" t="b">
        <f>IF('Input&amp;Output'!$C$3=10,phase_chart!C1697,IF('Input&amp;Output'!$C$3=21,phase_chart!G1697,IF('Input&amp;Output'!$C$3=22,phase_chart!K1697,IF('Input&amp;Output'!$C$3=31,phase_chart!O1697,IF('Input&amp;Output'!$C$3=32,phase_chart!S1697,"")))))</f>
        <v>0</v>
      </c>
      <c r="M1700" s="206" t="b">
        <f>IF('Input&amp;Output'!$C$3=10,phase_chart!D1697,IF('Input&amp;Output'!$C$3=21,phase_chart!H1697,IF('Input&amp;Output'!$C$3=22,phase_chart!L1697,IF('Input&amp;Output'!$C$3=31,phase_chart!P1697,IF('Input&amp;Output'!$C$3=32,phase_chart!T1697,"")))))</f>
        <v>1</v>
      </c>
      <c r="N1700" s="205" t="b">
        <f>IF('Input&amp;Output'!$C$3=10,phase_chart!E1697,IF('Input&amp;Output'!$C$3=21,phase_chart!I1697,IF('Input&amp;Output'!$C$3=22,phase_chart!M1697,IF('Input&amp;Output'!$C$3=31,phase_chart!Q1697,IF('Input&amp;Output'!$C$3=32,phase_chart!U1697,"")))))</f>
        <v>0</v>
      </c>
      <c r="P1700" s="159">
        <f ca="1">IF(NOT($J1700=0),IF($J1700&lt;IF($P1699=0,0,VLOOKUP(P1699,tbL!$M$37:$Q$43,IF(L1700=TRUE,2,4))),IF($J1700&gt;=VLOOKUP(P1699,tbL!$M$37:$Q$43,IF(L1700=TRUE,3,5)),$P1699,IF(AND(L1699=TRUE,L1700=TRUE),$P1699,$P1699-1)),IF(AND(L1700=TRUE,J1700=VLOOKUP(P1699,tbL!$M$37:$Q$43,IF(L1700=TRUE,2,4))),P1699,IF($P1699+1&gt;$C$12,$C$12,$P1699+1))),0)</f>
        <v>1</v>
      </c>
      <c r="Q1700" s="159">
        <f t="shared" ca="1" si="764"/>
        <v>1</v>
      </c>
      <c r="R1700" s="207">
        <f t="shared" si="781"/>
        <v>0</v>
      </c>
      <c r="S1700" s="208"/>
      <c r="T1700" s="159">
        <f t="shared" si="782"/>
        <v>0</v>
      </c>
      <c r="U1700" s="209" t="str">
        <f ca="1">IF(AND(T1700=-1,N1700=TRUE),"*",IF(AND(U1699="*",N1700=TRUE),"*",IF(AND(AND(L1700=TRUE,U1699="*"),J1700&lt;VLOOKUP(V1699+1,tbL!$M$38:$O$43,3)),"*","")))</f>
        <v/>
      </c>
      <c r="V1700" s="204">
        <f t="shared" ca="1" si="765"/>
        <v>1</v>
      </c>
      <c r="Y1700" s="159" t="str">
        <f t="shared" ca="1" si="766"/>
        <v/>
      </c>
      <c r="Z1700" s="159" t="str">
        <f t="shared" si="767"/>
        <v/>
      </c>
      <c r="AA1700" s="159">
        <f t="shared" ca="1" si="787"/>
        <v>1</v>
      </c>
      <c r="AC1700" s="161" t="str">
        <f t="shared" ca="1" si="768"/>
        <v/>
      </c>
      <c r="AD1700" s="161">
        <f t="shared" ca="1" si="769"/>
        <v>1</v>
      </c>
      <c r="AE1700" s="161" t="str">
        <f t="shared" ca="1" si="761"/>
        <v/>
      </c>
      <c r="AF1700" s="161">
        <f t="shared" ca="1" si="770"/>
        <v>1</v>
      </c>
      <c r="AG1700" s="161" t="str">
        <f t="shared" ca="1" si="771"/>
        <v/>
      </c>
      <c r="AH1700" s="161">
        <f t="shared" ca="1" si="772"/>
        <v>1</v>
      </c>
      <c r="AI1700" s="161" t="str">
        <f t="shared" ca="1" si="773"/>
        <v/>
      </c>
      <c r="AJ1700" s="161">
        <f t="shared" ca="1" si="774"/>
        <v>1</v>
      </c>
      <c r="AL1700" s="161" t="str">
        <f t="shared" ca="1" si="775"/>
        <v/>
      </c>
      <c r="AM1700" s="161">
        <f t="shared" ca="1" si="786"/>
        <v>1</v>
      </c>
      <c r="AN1700" s="161" t="str">
        <f t="shared" ca="1" si="776"/>
        <v/>
      </c>
      <c r="AO1700" s="161">
        <f t="shared" ca="1" si="785"/>
        <v>1</v>
      </c>
      <c r="AP1700" s="161" t="str">
        <f t="shared" ca="1" si="777"/>
        <v/>
      </c>
      <c r="AQ1700" s="161">
        <f t="shared" ca="1" si="783"/>
        <v>1</v>
      </c>
      <c r="AR1700" s="161" t="str">
        <f t="shared" ca="1" si="778"/>
        <v/>
      </c>
      <c r="AS1700" s="161">
        <f t="shared" ca="1" si="779"/>
        <v>1</v>
      </c>
      <c r="AT1700" s="159" t="str">
        <f t="shared" ca="1" si="788"/>
        <v/>
      </c>
      <c r="AU1700" s="210">
        <f t="shared" ca="1" si="763"/>
        <v>14</v>
      </c>
      <c r="AV1700" s="209"/>
      <c r="AW1700" s="204">
        <f t="shared" si="780"/>
        <v>25275.749999999964</v>
      </c>
      <c r="AX1700" s="159"/>
      <c r="AZ1700" s="159"/>
      <c r="BM1700" s="207"/>
      <c r="BN1700" s="212"/>
      <c r="BP1700" s="209"/>
      <c r="BQ1700" s="211"/>
      <c r="BR1700" s="211"/>
      <c r="BS1700" s="211"/>
      <c r="BT1700" s="211"/>
      <c r="BU1700" s="211"/>
      <c r="BV1700" s="211"/>
      <c r="BW1700" s="211"/>
      <c r="BX1700" s="211"/>
      <c r="BY1700" s="211"/>
      <c r="BZ1700" s="211"/>
      <c r="CA1700" s="209"/>
      <c r="CB1700" s="224"/>
      <c r="CC1700" s="204"/>
      <c r="CD1700" s="204"/>
      <c r="CE1700" s="204"/>
      <c r="CF1700" s="211"/>
      <c r="CG1700" s="211"/>
      <c r="CI1700" s="209"/>
      <c r="CJ1700" s="209"/>
    </row>
    <row r="1701" spans="9:88">
      <c r="I1701" s="221">
        <f t="shared" si="784"/>
        <v>497</v>
      </c>
      <c r="J1701" s="159">
        <f>'v-t_chart'!C1698</f>
        <v>104.2</v>
      </c>
      <c r="K1701" s="204">
        <f t="shared" ca="1" si="762"/>
        <v>305.20179999999999</v>
      </c>
      <c r="L1701" s="205" t="b">
        <f>IF('Input&amp;Output'!$C$3=10,phase_chart!C1698,IF('Input&amp;Output'!$C$3=21,phase_chart!G1698,IF('Input&amp;Output'!$C$3=22,phase_chart!K1698,IF('Input&amp;Output'!$C$3=31,phase_chart!O1698,IF('Input&amp;Output'!$C$3=32,phase_chart!S1698,"")))))</f>
        <v>0</v>
      </c>
      <c r="M1701" s="206" t="b">
        <f>IF('Input&amp;Output'!$C$3=10,phase_chart!D1698,IF('Input&amp;Output'!$C$3=21,phase_chart!H1698,IF('Input&amp;Output'!$C$3=22,phase_chart!L1698,IF('Input&amp;Output'!$C$3=31,phase_chart!P1698,IF('Input&amp;Output'!$C$3=32,phase_chart!T1698,"")))))</f>
        <v>1</v>
      </c>
      <c r="N1701" s="205" t="b">
        <f>IF('Input&amp;Output'!$C$3=10,phase_chart!E1698,IF('Input&amp;Output'!$C$3=21,phase_chart!I1698,IF('Input&amp;Output'!$C$3=22,phase_chart!M1698,IF('Input&amp;Output'!$C$3=31,phase_chart!Q1698,IF('Input&amp;Output'!$C$3=32,phase_chart!U1698,"")))))</f>
        <v>0</v>
      </c>
      <c r="P1701" s="159">
        <f ca="1">IF(NOT($J1701=0),IF($J1701&lt;IF($P1700=0,0,VLOOKUP(P1700,tbL!$M$37:$Q$43,IF(L1701=TRUE,2,4))),IF($J1701&gt;=VLOOKUP(P1700,tbL!$M$37:$Q$43,IF(L1701=TRUE,3,5)),$P1700,IF(AND(L1700=TRUE,L1701=TRUE),$P1700,$P1700-1)),IF(AND(L1701=TRUE,J1701=VLOOKUP(P1700,tbL!$M$37:$Q$43,IF(L1701=TRUE,2,4))),P1700,IF($P1700+1&gt;$C$12,$C$12,$P1700+1))),0)</f>
        <v>1</v>
      </c>
      <c r="Q1701" s="159">
        <f t="shared" ca="1" si="764"/>
        <v>1</v>
      </c>
      <c r="R1701" s="207">
        <f t="shared" si="781"/>
        <v>0</v>
      </c>
      <c r="S1701" s="208"/>
      <c r="T1701" s="159">
        <f t="shared" si="782"/>
        <v>0</v>
      </c>
      <c r="U1701" s="209" t="str">
        <f ca="1">IF(AND(T1701=-1,N1701=TRUE),"*",IF(AND(U1700="*",N1701=TRUE),"*",IF(AND(AND(L1701=TRUE,U1700="*"),J1701&lt;VLOOKUP(V1700+1,tbL!$M$38:$O$43,3)),"*","")))</f>
        <v/>
      </c>
      <c r="V1701" s="204">
        <f t="shared" ca="1" si="765"/>
        <v>1</v>
      </c>
      <c r="Y1701" s="159" t="str">
        <f t="shared" ca="1" si="766"/>
        <v/>
      </c>
      <c r="Z1701" s="159" t="str">
        <f t="shared" si="767"/>
        <v/>
      </c>
      <c r="AA1701" s="159">
        <f t="shared" ca="1" si="787"/>
        <v>1</v>
      </c>
      <c r="AC1701" s="161" t="str">
        <f t="shared" ca="1" si="768"/>
        <v/>
      </c>
      <c r="AD1701" s="161">
        <f t="shared" ca="1" si="769"/>
        <v>1</v>
      </c>
      <c r="AE1701" s="161" t="str">
        <f t="shared" ref="AE1701:AE1764" ca="1" si="789">IF(OR(OR($AT1701=-1,$R1701=1),AD1701=0),"",IF(AND(AND(AD1700=AD1703,AD1701&lt;&gt;AD1700),AD1701=AD1702),IF(AE1699="*","","*"),""))</f>
        <v/>
      </c>
      <c r="AF1701" s="161">
        <f t="shared" ca="1" si="770"/>
        <v>1</v>
      </c>
      <c r="AG1701" s="161" t="str">
        <f t="shared" ca="1" si="771"/>
        <v/>
      </c>
      <c r="AH1701" s="161">
        <f t="shared" ca="1" si="772"/>
        <v>1</v>
      </c>
      <c r="AI1701" s="161" t="str">
        <f t="shared" ca="1" si="773"/>
        <v/>
      </c>
      <c r="AJ1701" s="161">
        <f t="shared" ca="1" si="774"/>
        <v>1</v>
      </c>
      <c r="AL1701" s="161" t="str">
        <f t="shared" ca="1" si="775"/>
        <v/>
      </c>
      <c r="AM1701" s="161">
        <f t="shared" ca="1" si="786"/>
        <v>1</v>
      </c>
      <c r="AN1701" s="161" t="str">
        <f t="shared" ca="1" si="776"/>
        <v/>
      </c>
      <c r="AO1701" s="161">
        <f t="shared" ca="1" si="785"/>
        <v>1</v>
      </c>
      <c r="AP1701" s="161" t="str">
        <f t="shared" ca="1" si="777"/>
        <v/>
      </c>
      <c r="AQ1701" s="161">
        <f t="shared" ca="1" si="783"/>
        <v>1</v>
      </c>
      <c r="AR1701" s="161" t="str">
        <f t="shared" ca="1" si="778"/>
        <v/>
      </c>
      <c r="AS1701" s="161">
        <f t="shared" ca="1" si="779"/>
        <v>1</v>
      </c>
      <c r="AT1701" s="159" t="str">
        <f t="shared" ca="1" si="788"/>
        <v/>
      </c>
      <c r="AU1701" s="210">
        <f t="shared" ca="1" si="763"/>
        <v>14</v>
      </c>
      <c r="AV1701" s="209"/>
      <c r="AW1701" s="204">
        <f t="shared" si="780"/>
        <v>25304.694444444409</v>
      </c>
      <c r="AX1701" s="159"/>
      <c r="AZ1701" s="159"/>
      <c r="BM1701" s="207"/>
      <c r="BN1701" s="212"/>
      <c r="BP1701" s="209"/>
      <c r="BQ1701" s="211"/>
      <c r="BR1701" s="211"/>
      <c r="BS1701" s="211"/>
      <c r="BT1701" s="211"/>
      <c r="BU1701" s="211"/>
      <c r="BV1701" s="211"/>
      <c r="BW1701" s="211"/>
      <c r="BX1701" s="211"/>
      <c r="BY1701" s="211"/>
      <c r="BZ1701" s="211"/>
      <c r="CA1701" s="209"/>
      <c r="CB1701" s="224"/>
      <c r="CC1701" s="204"/>
      <c r="CD1701" s="204"/>
      <c r="CE1701" s="204"/>
      <c r="CF1701" s="211"/>
      <c r="CG1701" s="211"/>
      <c r="CI1701" s="209"/>
      <c r="CJ1701" s="209"/>
    </row>
    <row r="1702" spans="9:88">
      <c r="I1702" s="221">
        <f t="shared" si="784"/>
        <v>498</v>
      </c>
      <c r="J1702" s="159">
        <f>'v-t_chart'!C1699</f>
        <v>103.9</v>
      </c>
      <c r="K1702" s="204">
        <f t="shared" ca="1" si="762"/>
        <v>304.32310000000001</v>
      </c>
      <c r="L1702" s="205" t="b">
        <f>IF('Input&amp;Output'!$C$3=10,phase_chart!C1699,IF('Input&amp;Output'!$C$3=21,phase_chart!G1699,IF('Input&amp;Output'!$C$3=22,phase_chart!K1699,IF('Input&amp;Output'!$C$3=31,phase_chart!O1699,IF('Input&amp;Output'!$C$3=32,phase_chart!S1699,"")))))</f>
        <v>0</v>
      </c>
      <c r="M1702" s="206" t="b">
        <f>IF('Input&amp;Output'!$C$3=10,phase_chart!D1699,IF('Input&amp;Output'!$C$3=21,phase_chart!H1699,IF('Input&amp;Output'!$C$3=22,phase_chart!L1699,IF('Input&amp;Output'!$C$3=31,phase_chart!P1699,IF('Input&amp;Output'!$C$3=32,phase_chart!T1699,"")))))</f>
        <v>1</v>
      </c>
      <c r="N1702" s="205" t="b">
        <f>IF('Input&amp;Output'!$C$3=10,phase_chart!E1699,IF('Input&amp;Output'!$C$3=21,phase_chart!I1699,IF('Input&amp;Output'!$C$3=22,phase_chart!M1699,IF('Input&amp;Output'!$C$3=31,phase_chart!Q1699,IF('Input&amp;Output'!$C$3=32,phase_chart!U1699,"")))))</f>
        <v>0</v>
      </c>
      <c r="P1702" s="159">
        <f ca="1">IF(NOT($J1702=0),IF($J1702&lt;IF($P1701=0,0,VLOOKUP(P1701,tbL!$M$37:$Q$43,IF(L1702=TRUE,2,4))),IF($J1702&gt;=VLOOKUP(P1701,tbL!$M$37:$Q$43,IF(L1702=TRUE,3,5)),$P1701,IF(AND(L1701=TRUE,L1702=TRUE),$P1701,$P1701-1)),IF(AND(L1702=TRUE,J1702=VLOOKUP(P1701,tbL!$M$37:$Q$43,IF(L1702=TRUE,2,4))),P1701,IF($P1701+1&gt;$C$12,$C$12,$P1701+1))),0)</f>
        <v>1</v>
      </c>
      <c r="Q1702" s="159">
        <f t="shared" ca="1" si="764"/>
        <v>1</v>
      </c>
      <c r="R1702" s="207">
        <f t="shared" si="781"/>
        <v>0</v>
      </c>
      <c r="S1702" s="208"/>
      <c r="T1702" s="159">
        <f t="shared" si="782"/>
        <v>0</v>
      </c>
      <c r="U1702" s="209" t="str">
        <f ca="1">IF(AND(T1702=-1,N1702=TRUE),"*",IF(AND(U1701="*",N1702=TRUE),"*",IF(AND(AND(L1702=TRUE,U1701="*"),J1702&lt;VLOOKUP(V1701+1,tbL!$M$38:$O$43,3)),"*","")))</f>
        <v/>
      </c>
      <c r="V1702" s="204">
        <f t="shared" ca="1" si="765"/>
        <v>1</v>
      </c>
      <c r="Y1702" s="159" t="str">
        <f t="shared" ca="1" si="766"/>
        <v/>
      </c>
      <c r="Z1702" s="159" t="str">
        <f t="shared" si="767"/>
        <v/>
      </c>
      <c r="AA1702" s="159">
        <f t="shared" ca="1" si="787"/>
        <v>1</v>
      </c>
      <c r="AC1702" s="161" t="str">
        <f t="shared" ca="1" si="768"/>
        <v/>
      </c>
      <c r="AD1702" s="161">
        <f t="shared" ca="1" si="769"/>
        <v>1</v>
      </c>
      <c r="AE1702" s="161" t="str">
        <f t="shared" ca="1" si="789"/>
        <v/>
      </c>
      <c r="AF1702" s="161">
        <f t="shared" ca="1" si="770"/>
        <v>1</v>
      </c>
      <c r="AG1702" s="161" t="str">
        <f t="shared" ca="1" si="771"/>
        <v/>
      </c>
      <c r="AH1702" s="161">
        <f t="shared" ca="1" si="772"/>
        <v>1</v>
      </c>
      <c r="AI1702" s="161" t="str">
        <f t="shared" ca="1" si="773"/>
        <v/>
      </c>
      <c r="AJ1702" s="161">
        <f t="shared" ca="1" si="774"/>
        <v>1</v>
      </c>
      <c r="AL1702" s="161" t="str">
        <f t="shared" ca="1" si="775"/>
        <v/>
      </c>
      <c r="AM1702" s="161">
        <f t="shared" ca="1" si="786"/>
        <v>1</v>
      </c>
      <c r="AN1702" s="161" t="str">
        <f t="shared" ca="1" si="776"/>
        <v/>
      </c>
      <c r="AO1702" s="161">
        <f t="shared" ca="1" si="785"/>
        <v>1</v>
      </c>
      <c r="AP1702" s="161" t="str">
        <f t="shared" ca="1" si="777"/>
        <v/>
      </c>
      <c r="AQ1702" s="161">
        <f t="shared" ca="1" si="783"/>
        <v>1</v>
      </c>
      <c r="AR1702" s="161" t="str">
        <f t="shared" ca="1" si="778"/>
        <v/>
      </c>
      <c r="AS1702" s="161">
        <f t="shared" ca="1" si="779"/>
        <v>1</v>
      </c>
      <c r="AT1702" s="159" t="str">
        <f t="shared" ca="1" si="788"/>
        <v/>
      </c>
      <c r="AU1702" s="210">
        <f t="shared" ca="1" si="763"/>
        <v>14</v>
      </c>
      <c r="AV1702" s="209"/>
      <c r="AW1702" s="204">
        <f t="shared" si="780"/>
        <v>25333.555555555518</v>
      </c>
      <c r="AX1702" s="159"/>
      <c r="AZ1702" s="159"/>
      <c r="BM1702" s="207"/>
      <c r="BN1702" s="212"/>
      <c r="BP1702" s="209"/>
      <c r="BQ1702" s="211"/>
      <c r="BR1702" s="211"/>
      <c r="BS1702" s="211"/>
      <c r="BT1702" s="211"/>
      <c r="BU1702" s="211"/>
      <c r="BV1702" s="211"/>
      <c r="BW1702" s="211"/>
      <c r="BX1702" s="211"/>
      <c r="BY1702" s="211"/>
      <c r="BZ1702" s="211"/>
      <c r="CA1702" s="209"/>
      <c r="CB1702" s="224"/>
      <c r="CC1702" s="204"/>
      <c r="CD1702" s="204"/>
      <c r="CE1702" s="204"/>
      <c r="CF1702" s="211"/>
      <c r="CG1702" s="211"/>
      <c r="CI1702" s="209"/>
      <c r="CJ1702" s="209"/>
    </row>
    <row r="1703" spans="9:88">
      <c r="I1703" s="221">
        <f t="shared" si="784"/>
        <v>499</v>
      </c>
      <c r="J1703" s="159">
        <f>'v-t_chart'!C1700</f>
        <v>103.6</v>
      </c>
      <c r="K1703" s="204">
        <f t="shared" ca="1" si="762"/>
        <v>303.44439999999997</v>
      </c>
      <c r="L1703" s="205" t="b">
        <f>IF('Input&amp;Output'!$C$3=10,phase_chart!C1700,IF('Input&amp;Output'!$C$3=21,phase_chart!G1700,IF('Input&amp;Output'!$C$3=22,phase_chart!K1700,IF('Input&amp;Output'!$C$3=31,phase_chart!O1700,IF('Input&amp;Output'!$C$3=32,phase_chart!S1700,"")))))</f>
        <v>0</v>
      </c>
      <c r="M1703" s="206" t="b">
        <f>IF('Input&amp;Output'!$C$3=10,phase_chart!D1700,IF('Input&amp;Output'!$C$3=21,phase_chart!H1700,IF('Input&amp;Output'!$C$3=22,phase_chart!L1700,IF('Input&amp;Output'!$C$3=31,phase_chart!P1700,IF('Input&amp;Output'!$C$3=32,phase_chart!T1700,"")))))</f>
        <v>1</v>
      </c>
      <c r="N1703" s="205" t="b">
        <f>IF('Input&amp;Output'!$C$3=10,phase_chart!E1700,IF('Input&amp;Output'!$C$3=21,phase_chart!I1700,IF('Input&amp;Output'!$C$3=22,phase_chart!M1700,IF('Input&amp;Output'!$C$3=31,phase_chart!Q1700,IF('Input&amp;Output'!$C$3=32,phase_chart!U1700,"")))))</f>
        <v>0</v>
      </c>
      <c r="P1703" s="159">
        <f ca="1">IF(NOT($J1703=0),IF($J1703&lt;IF($P1702=0,0,VLOOKUP(P1702,tbL!$M$37:$Q$43,IF(L1703=TRUE,2,4))),IF($J1703&gt;=VLOOKUP(P1702,tbL!$M$37:$Q$43,IF(L1703=TRUE,3,5)),$P1702,IF(AND(L1702=TRUE,L1703=TRUE),$P1702,$P1702-1)),IF(AND(L1703=TRUE,J1703=VLOOKUP(P1702,tbL!$M$37:$Q$43,IF(L1703=TRUE,2,4))),P1702,IF($P1702+1&gt;$C$12,$C$12,$P1702+1))),0)</f>
        <v>1</v>
      </c>
      <c r="Q1703" s="159">
        <f t="shared" ca="1" si="764"/>
        <v>1</v>
      </c>
      <c r="R1703" s="207">
        <f t="shared" si="781"/>
        <v>0</v>
      </c>
      <c r="S1703" s="208"/>
      <c r="T1703" s="159">
        <f t="shared" si="782"/>
        <v>0</v>
      </c>
      <c r="U1703" s="209" t="str">
        <f ca="1">IF(AND(T1703=-1,N1703=TRUE),"*",IF(AND(U1702="*",N1703=TRUE),"*",IF(AND(AND(L1703=TRUE,U1702="*"),J1703&lt;VLOOKUP(V1702+1,tbL!$M$38:$O$43,3)),"*","")))</f>
        <v/>
      </c>
      <c r="V1703" s="204">
        <f t="shared" ca="1" si="765"/>
        <v>1</v>
      </c>
      <c r="Y1703" s="159" t="str">
        <f t="shared" ca="1" si="766"/>
        <v/>
      </c>
      <c r="Z1703" s="159" t="str">
        <f t="shared" si="767"/>
        <v/>
      </c>
      <c r="AA1703" s="159">
        <f t="shared" ca="1" si="787"/>
        <v>1</v>
      </c>
      <c r="AC1703" s="161" t="str">
        <f t="shared" ca="1" si="768"/>
        <v/>
      </c>
      <c r="AD1703" s="161">
        <f t="shared" ca="1" si="769"/>
        <v>1</v>
      </c>
      <c r="AE1703" s="161" t="str">
        <f t="shared" ca="1" si="789"/>
        <v/>
      </c>
      <c r="AF1703" s="161">
        <f t="shared" ca="1" si="770"/>
        <v>1</v>
      </c>
      <c r="AG1703" s="161" t="str">
        <f t="shared" ca="1" si="771"/>
        <v/>
      </c>
      <c r="AH1703" s="161">
        <f t="shared" ca="1" si="772"/>
        <v>1</v>
      </c>
      <c r="AI1703" s="161" t="str">
        <f t="shared" ca="1" si="773"/>
        <v/>
      </c>
      <c r="AJ1703" s="161">
        <f t="shared" ca="1" si="774"/>
        <v>1</v>
      </c>
      <c r="AL1703" s="161" t="str">
        <f t="shared" ca="1" si="775"/>
        <v/>
      </c>
      <c r="AM1703" s="161">
        <f t="shared" ca="1" si="786"/>
        <v>1</v>
      </c>
      <c r="AN1703" s="161" t="str">
        <f t="shared" ca="1" si="776"/>
        <v/>
      </c>
      <c r="AO1703" s="161">
        <f t="shared" ca="1" si="785"/>
        <v>1</v>
      </c>
      <c r="AP1703" s="161" t="str">
        <f t="shared" ca="1" si="777"/>
        <v/>
      </c>
      <c r="AQ1703" s="161">
        <f t="shared" ca="1" si="783"/>
        <v>1</v>
      </c>
      <c r="AR1703" s="161" t="str">
        <f t="shared" ca="1" si="778"/>
        <v/>
      </c>
      <c r="AS1703" s="161">
        <f t="shared" ca="1" si="779"/>
        <v>1</v>
      </c>
      <c r="AT1703" s="159" t="str">
        <f t="shared" ca="1" si="788"/>
        <v/>
      </c>
      <c r="AU1703" s="210">
        <f t="shared" ca="1" si="763"/>
        <v>14</v>
      </c>
      <c r="AV1703" s="209"/>
      <c r="AW1703" s="204">
        <f t="shared" si="780"/>
        <v>25362.333333333296</v>
      </c>
      <c r="AX1703" s="159"/>
      <c r="AZ1703" s="159"/>
      <c r="BM1703" s="207"/>
      <c r="BN1703" s="212"/>
      <c r="BP1703" s="209"/>
      <c r="BQ1703" s="211"/>
      <c r="BR1703" s="211"/>
      <c r="BS1703" s="211"/>
      <c r="BT1703" s="211"/>
      <c r="BU1703" s="211"/>
      <c r="BV1703" s="211"/>
      <c r="BW1703" s="211"/>
      <c r="BX1703" s="211"/>
      <c r="BY1703" s="211"/>
      <c r="BZ1703" s="211"/>
      <c r="CA1703" s="209"/>
      <c r="CB1703" s="224"/>
      <c r="CC1703" s="204"/>
      <c r="CD1703" s="204"/>
      <c r="CE1703" s="204"/>
      <c r="CF1703" s="211"/>
      <c r="CG1703" s="211"/>
      <c r="CI1703" s="209"/>
      <c r="CJ1703" s="209"/>
    </row>
    <row r="1704" spans="9:88">
      <c r="I1704" s="221">
        <f t="shared" si="784"/>
        <v>500</v>
      </c>
      <c r="J1704" s="159">
        <f>'v-t_chart'!C1701</f>
        <v>103.5</v>
      </c>
      <c r="K1704" s="204">
        <f t="shared" ca="1" si="762"/>
        <v>303.1515</v>
      </c>
      <c r="L1704" s="205" t="b">
        <f>IF('Input&amp;Output'!$C$3=10,phase_chart!C1701,IF('Input&amp;Output'!$C$3=21,phase_chart!G1701,IF('Input&amp;Output'!$C$3=22,phase_chart!K1701,IF('Input&amp;Output'!$C$3=31,phase_chart!O1701,IF('Input&amp;Output'!$C$3=32,phase_chart!S1701,"")))))</f>
        <v>0</v>
      </c>
      <c r="M1704" s="206" t="b">
        <f>IF('Input&amp;Output'!$C$3=10,phase_chart!D1701,IF('Input&amp;Output'!$C$3=21,phase_chart!H1701,IF('Input&amp;Output'!$C$3=22,phase_chart!L1701,IF('Input&amp;Output'!$C$3=31,phase_chart!P1701,IF('Input&amp;Output'!$C$3=32,phase_chart!T1701,"")))))</f>
        <v>1</v>
      </c>
      <c r="N1704" s="205" t="b">
        <f>IF('Input&amp;Output'!$C$3=10,phase_chart!E1701,IF('Input&amp;Output'!$C$3=21,phase_chart!I1701,IF('Input&amp;Output'!$C$3=22,phase_chart!M1701,IF('Input&amp;Output'!$C$3=31,phase_chart!Q1701,IF('Input&amp;Output'!$C$3=32,phase_chart!U1701,"")))))</f>
        <v>0</v>
      </c>
      <c r="P1704" s="159">
        <f ca="1">IF(NOT($J1704=0),IF($J1704&lt;IF($P1703=0,0,VLOOKUP(P1703,tbL!$M$37:$Q$43,IF(L1704=TRUE,2,4))),IF($J1704&gt;=VLOOKUP(P1703,tbL!$M$37:$Q$43,IF(L1704=TRUE,3,5)),$P1703,IF(AND(L1703=TRUE,L1704=TRUE),$P1703,$P1703-1)),IF(AND(L1704=TRUE,J1704=VLOOKUP(P1703,tbL!$M$37:$Q$43,IF(L1704=TRUE,2,4))),P1703,IF($P1703+1&gt;$C$12,$C$12,$P1703+1))),0)</f>
        <v>1</v>
      </c>
      <c r="Q1704" s="159">
        <f t="shared" ca="1" si="764"/>
        <v>1</v>
      </c>
      <c r="R1704" s="207">
        <f t="shared" si="781"/>
        <v>0</v>
      </c>
      <c r="S1704" s="208"/>
      <c r="T1704" s="159">
        <f t="shared" si="782"/>
        <v>0</v>
      </c>
      <c r="U1704" s="209" t="str">
        <f ca="1">IF(AND(T1704=-1,N1704=TRUE),"*",IF(AND(U1703="*",N1704=TRUE),"*",IF(AND(AND(L1704=TRUE,U1703="*"),J1704&lt;VLOOKUP(V1703+1,tbL!$M$38:$O$43,3)),"*","")))</f>
        <v/>
      </c>
      <c r="V1704" s="204">
        <f t="shared" ca="1" si="765"/>
        <v>1</v>
      </c>
      <c r="Y1704" s="159" t="str">
        <f t="shared" ca="1" si="766"/>
        <v/>
      </c>
      <c r="Z1704" s="159" t="str">
        <f t="shared" si="767"/>
        <v/>
      </c>
      <c r="AA1704" s="159">
        <f t="shared" ca="1" si="787"/>
        <v>1</v>
      </c>
      <c r="AC1704" s="161" t="str">
        <f t="shared" ca="1" si="768"/>
        <v/>
      </c>
      <c r="AD1704" s="161">
        <f t="shared" ca="1" si="769"/>
        <v>1</v>
      </c>
      <c r="AE1704" s="161" t="str">
        <f t="shared" ca="1" si="789"/>
        <v/>
      </c>
      <c r="AF1704" s="161">
        <f t="shared" ca="1" si="770"/>
        <v>1</v>
      </c>
      <c r="AG1704" s="161" t="str">
        <f t="shared" ca="1" si="771"/>
        <v/>
      </c>
      <c r="AH1704" s="161">
        <f t="shared" ca="1" si="772"/>
        <v>1</v>
      </c>
      <c r="AI1704" s="161" t="str">
        <f t="shared" ca="1" si="773"/>
        <v/>
      </c>
      <c r="AJ1704" s="161">
        <f t="shared" ca="1" si="774"/>
        <v>1</v>
      </c>
      <c r="AL1704" s="161" t="str">
        <f t="shared" ca="1" si="775"/>
        <v/>
      </c>
      <c r="AM1704" s="161">
        <f t="shared" ca="1" si="786"/>
        <v>1</v>
      </c>
      <c r="AN1704" s="161" t="str">
        <f t="shared" ca="1" si="776"/>
        <v/>
      </c>
      <c r="AO1704" s="161">
        <f t="shared" ca="1" si="785"/>
        <v>1</v>
      </c>
      <c r="AP1704" s="161" t="str">
        <f t="shared" ca="1" si="777"/>
        <v/>
      </c>
      <c r="AQ1704" s="161">
        <f t="shared" ca="1" si="783"/>
        <v>1</v>
      </c>
      <c r="AR1704" s="161" t="str">
        <f t="shared" ca="1" si="778"/>
        <v/>
      </c>
      <c r="AS1704" s="161">
        <f t="shared" ca="1" si="779"/>
        <v>1</v>
      </c>
      <c r="AT1704" s="159" t="str">
        <f t="shared" ca="1" si="788"/>
        <v/>
      </c>
      <c r="AU1704" s="210">
        <f t="shared" ca="1" si="763"/>
        <v>14</v>
      </c>
      <c r="AV1704" s="209"/>
      <c r="AW1704" s="204">
        <f t="shared" si="780"/>
        <v>25391.083333333296</v>
      </c>
      <c r="AX1704" s="159"/>
      <c r="AZ1704" s="159"/>
      <c r="BM1704" s="207"/>
      <c r="BN1704" s="212"/>
      <c r="BP1704" s="209"/>
      <c r="BQ1704" s="211"/>
      <c r="BR1704" s="211"/>
      <c r="BS1704" s="211"/>
      <c r="BT1704" s="211"/>
      <c r="BU1704" s="211"/>
      <c r="BV1704" s="211"/>
      <c r="BW1704" s="211"/>
      <c r="BX1704" s="211"/>
      <c r="BY1704" s="211"/>
      <c r="BZ1704" s="211"/>
      <c r="CA1704" s="209"/>
      <c r="CB1704" s="224"/>
      <c r="CC1704" s="204"/>
      <c r="CD1704" s="204"/>
      <c r="CE1704" s="204"/>
      <c r="CF1704" s="211"/>
      <c r="CG1704" s="211"/>
      <c r="CI1704" s="209"/>
      <c r="CJ1704" s="209"/>
    </row>
    <row r="1705" spans="9:88">
      <c r="I1705" s="221">
        <f t="shared" si="784"/>
        <v>501</v>
      </c>
      <c r="J1705" s="159">
        <f>'v-t_chart'!C1702</f>
        <v>103.5</v>
      </c>
      <c r="K1705" s="204">
        <f t="shared" ca="1" si="762"/>
        <v>303.1515</v>
      </c>
      <c r="L1705" s="205" t="b">
        <f>IF('Input&amp;Output'!$C$3=10,phase_chart!C1702,IF('Input&amp;Output'!$C$3=21,phase_chart!G1702,IF('Input&amp;Output'!$C$3=22,phase_chart!K1702,IF('Input&amp;Output'!$C$3=31,phase_chart!O1702,IF('Input&amp;Output'!$C$3=32,phase_chart!S1702,"")))))</f>
        <v>0</v>
      </c>
      <c r="M1705" s="206" t="b">
        <f>IF('Input&amp;Output'!$C$3=10,phase_chart!D1702,IF('Input&amp;Output'!$C$3=21,phase_chart!H1702,IF('Input&amp;Output'!$C$3=22,phase_chart!L1702,IF('Input&amp;Output'!$C$3=31,phase_chart!P1702,IF('Input&amp;Output'!$C$3=32,phase_chart!T1702,"")))))</f>
        <v>1</v>
      </c>
      <c r="N1705" s="205" t="b">
        <f>IF('Input&amp;Output'!$C$3=10,phase_chart!E1702,IF('Input&amp;Output'!$C$3=21,phase_chart!I1702,IF('Input&amp;Output'!$C$3=22,phase_chart!M1702,IF('Input&amp;Output'!$C$3=31,phase_chart!Q1702,IF('Input&amp;Output'!$C$3=32,phase_chart!U1702,"")))))</f>
        <v>0</v>
      </c>
      <c r="P1705" s="159">
        <f ca="1">IF(NOT($J1705=0),IF($J1705&lt;IF($P1704=0,0,VLOOKUP(P1704,tbL!$M$37:$Q$43,IF(L1705=TRUE,2,4))),IF($J1705&gt;=VLOOKUP(P1704,tbL!$M$37:$Q$43,IF(L1705=TRUE,3,5)),$P1704,IF(AND(L1704=TRUE,L1705=TRUE),$P1704,$P1704-1)),IF(AND(L1705=TRUE,J1705=VLOOKUP(P1704,tbL!$M$37:$Q$43,IF(L1705=TRUE,2,4))),P1704,IF($P1704+1&gt;$C$12,$C$12,$P1704+1))),0)</f>
        <v>1</v>
      </c>
      <c r="Q1705" s="159">
        <f t="shared" ca="1" si="764"/>
        <v>1</v>
      </c>
      <c r="R1705" s="207">
        <f t="shared" si="781"/>
        <v>0</v>
      </c>
      <c r="S1705" s="208"/>
      <c r="T1705" s="159">
        <f t="shared" si="782"/>
        <v>0</v>
      </c>
      <c r="U1705" s="209" t="str">
        <f ca="1">IF(AND(T1705=-1,N1705=TRUE),"*",IF(AND(U1704="*",N1705=TRUE),"*",IF(AND(AND(L1705=TRUE,U1704="*"),J1705&lt;VLOOKUP(V1704+1,tbL!$M$38:$O$43,3)),"*","")))</f>
        <v/>
      </c>
      <c r="V1705" s="204">
        <f t="shared" ca="1" si="765"/>
        <v>1</v>
      </c>
      <c r="Y1705" s="159" t="str">
        <f t="shared" ca="1" si="766"/>
        <v/>
      </c>
      <c r="Z1705" s="159" t="str">
        <f t="shared" si="767"/>
        <v/>
      </c>
      <c r="AA1705" s="159">
        <f t="shared" ca="1" si="787"/>
        <v>1</v>
      </c>
      <c r="AC1705" s="161" t="str">
        <f t="shared" ca="1" si="768"/>
        <v/>
      </c>
      <c r="AD1705" s="161">
        <f t="shared" ca="1" si="769"/>
        <v>1</v>
      </c>
      <c r="AE1705" s="161" t="str">
        <f t="shared" ca="1" si="789"/>
        <v/>
      </c>
      <c r="AF1705" s="161">
        <f t="shared" ca="1" si="770"/>
        <v>1</v>
      </c>
      <c r="AG1705" s="161" t="str">
        <f t="shared" ca="1" si="771"/>
        <v/>
      </c>
      <c r="AH1705" s="161">
        <f t="shared" ca="1" si="772"/>
        <v>1</v>
      </c>
      <c r="AI1705" s="161" t="str">
        <f t="shared" ca="1" si="773"/>
        <v/>
      </c>
      <c r="AJ1705" s="161">
        <f t="shared" ca="1" si="774"/>
        <v>1</v>
      </c>
      <c r="AL1705" s="161" t="str">
        <f t="shared" ca="1" si="775"/>
        <v/>
      </c>
      <c r="AM1705" s="161">
        <f t="shared" ca="1" si="786"/>
        <v>1</v>
      </c>
      <c r="AN1705" s="161" t="str">
        <f t="shared" ca="1" si="776"/>
        <v/>
      </c>
      <c r="AO1705" s="161">
        <f t="shared" ca="1" si="785"/>
        <v>1</v>
      </c>
      <c r="AP1705" s="161" t="str">
        <f t="shared" ca="1" si="777"/>
        <v/>
      </c>
      <c r="AQ1705" s="161">
        <f t="shared" ca="1" si="783"/>
        <v>1</v>
      </c>
      <c r="AR1705" s="161" t="str">
        <f t="shared" ca="1" si="778"/>
        <v/>
      </c>
      <c r="AS1705" s="161">
        <f t="shared" ca="1" si="779"/>
        <v>1</v>
      </c>
      <c r="AT1705" s="159" t="str">
        <f t="shared" ca="1" si="788"/>
        <v/>
      </c>
      <c r="AU1705" s="210">
        <f t="shared" ca="1" si="763"/>
        <v>14</v>
      </c>
      <c r="AV1705" s="209"/>
      <c r="AW1705" s="204">
        <f t="shared" si="780"/>
        <v>25419.833333333296</v>
      </c>
      <c r="AX1705" s="159"/>
      <c r="AZ1705" s="159"/>
      <c r="BM1705" s="207"/>
      <c r="BN1705" s="212"/>
      <c r="BP1705" s="209"/>
      <c r="BQ1705" s="211"/>
      <c r="BR1705" s="211"/>
      <c r="BS1705" s="211"/>
      <c r="BT1705" s="211"/>
      <c r="BU1705" s="211"/>
      <c r="BV1705" s="211"/>
      <c r="BW1705" s="211"/>
      <c r="BX1705" s="211"/>
      <c r="BY1705" s="211"/>
      <c r="BZ1705" s="211"/>
      <c r="CA1705" s="209"/>
      <c r="CB1705" s="224"/>
      <c r="CC1705" s="204"/>
      <c r="CD1705" s="204"/>
      <c r="CE1705" s="204"/>
      <c r="CF1705" s="211"/>
      <c r="CG1705" s="211"/>
      <c r="CI1705" s="209"/>
      <c r="CJ1705" s="209"/>
    </row>
    <row r="1706" spans="9:88">
      <c r="I1706" s="221">
        <f t="shared" si="784"/>
        <v>502</v>
      </c>
      <c r="J1706" s="159">
        <f>'v-t_chart'!C1703</f>
        <v>103.4</v>
      </c>
      <c r="K1706" s="204">
        <f t="shared" ca="1" si="762"/>
        <v>302.85860000000002</v>
      </c>
      <c r="L1706" s="205" t="b">
        <f>IF('Input&amp;Output'!$C$3=10,phase_chart!C1703,IF('Input&amp;Output'!$C$3=21,phase_chart!G1703,IF('Input&amp;Output'!$C$3=22,phase_chart!K1703,IF('Input&amp;Output'!$C$3=31,phase_chart!O1703,IF('Input&amp;Output'!$C$3=32,phase_chart!S1703,"")))))</f>
        <v>0</v>
      </c>
      <c r="M1706" s="206" t="b">
        <f>IF('Input&amp;Output'!$C$3=10,phase_chart!D1703,IF('Input&amp;Output'!$C$3=21,phase_chart!H1703,IF('Input&amp;Output'!$C$3=22,phase_chart!L1703,IF('Input&amp;Output'!$C$3=31,phase_chart!P1703,IF('Input&amp;Output'!$C$3=32,phase_chart!T1703,"")))))</f>
        <v>1</v>
      </c>
      <c r="N1706" s="205" t="b">
        <f>IF('Input&amp;Output'!$C$3=10,phase_chart!E1703,IF('Input&amp;Output'!$C$3=21,phase_chart!I1703,IF('Input&amp;Output'!$C$3=22,phase_chart!M1703,IF('Input&amp;Output'!$C$3=31,phase_chart!Q1703,IF('Input&amp;Output'!$C$3=32,phase_chart!U1703,"")))))</f>
        <v>0</v>
      </c>
      <c r="P1706" s="159">
        <f ca="1">IF(NOT($J1706=0),IF($J1706&lt;IF($P1705=0,0,VLOOKUP(P1705,tbL!$M$37:$Q$43,IF(L1706=TRUE,2,4))),IF($J1706&gt;=VLOOKUP(P1705,tbL!$M$37:$Q$43,IF(L1706=TRUE,3,5)),$P1705,IF(AND(L1705=TRUE,L1706=TRUE),$P1705,$P1705-1)),IF(AND(L1706=TRUE,J1706=VLOOKUP(P1705,tbL!$M$37:$Q$43,IF(L1706=TRUE,2,4))),P1705,IF($P1705+1&gt;$C$12,$C$12,$P1705+1))),0)</f>
        <v>1</v>
      </c>
      <c r="Q1706" s="159">
        <f t="shared" ca="1" si="764"/>
        <v>1</v>
      </c>
      <c r="R1706" s="207">
        <f t="shared" si="781"/>
        <v>0</v>
      </c>
      <c r="S1706" s="208"/>
      <c r="T1706" s="159">
        <f t="shared" si="782"/>
        <v>0</v>
      </c>
      <c r="U1706" s="209" t="str">
        <f ca="1">IF(AND(T1706=-1,N1706=TRUE),"*",IF(AND(U1705="*",N1706=TRUE),"*",IF(AND(AND(L1706=TRUE,U1705="*"),J1706&lt;VLOOKUP(V1705+1,tbL!$M$38:$O$43,3)),"*","")))</f>
        <v/>
      </c>
      <c r="V1706" s="204">
        <f t="shared" ca="1" si="765"/>
        <v>1</v>
      </c>
      <c r="Y1706" s="159" t="str">
        <f t="shared" ca="1" si="766"/>
        <v/>
      </c>
      <c r="Z1706" s="159" t="str">
        <f t="shared" si="767"/>
        <v/>
      </c>
      <c r="AA1706" s="159">
        <f t="shared" ca="1" si="787"/>
        <v>1</v>
      </c>
      <c r="AC1706" s="161" t="str">
        <f t="shared" ca="1" si="768"/>
        <v/>
      </c>
      <c r="AD1706" s="161">
        <f t="shared" ca="1" si="769"/>
        <v>1</v>
      </c>
      <c r="AE1706" s="161" t="str">
        <f t="shared" ca="1" si="789"/>
        <v/>
      </c>
      <c r="AF1706" s="161">
        <f t="shared" ca="1" si="770"/>
        <v>1</v>
      </c>
      <c r="AG1706" s="161" t="str">
        <f t="shared" ca="1" si="771"/>
        <v/>
      </c>
      <c r="AH1706" s="161">
        <f t="shared" ca="1" si="772"/>
        <v>1</v>
      </c>
      <c r="AI1706" s="161" t="str">
        <f t="shared" ca="1" si="773"/>
        <v/>
      </c>
      <c r="AJ1706" s="161">
        <f t="shared" ca="1" si="774"/>
        <v>1</v>
      </c>
      <c r="AL1706" s="161" t="str">
        <f t="shared" ca="1" si="775"/>
        <v/>
      </c>
      <c r="AM1706" s="161">
        <f t="shared" ca="1" si="786"/>
        <v>1</v>
      </c>
      <c r="AN1706" s="161" t="str">
        <f t="shared" ca="1" si="776"/>
        <v/>
      </c>
      <c r="AO1706" s="161">
        <f t="shared" ca="1" si="785"/>
        <v>1</v>
      </c>
      <c r="AP1706" s="161" t="str">
        <f t="shared" ca="1" si="777"/>
        <v/>
      </c>
      <c r="AQ1706" s="161">
        <f t="shared" ca="1" si="783"/>
        <v>1</v>
      </c>
      <c r="AR1706" s="161" t="str">
        <f t="shared" ca="1" si="778"/>
        <v/>
      </c>
      <c r="AS1706" s="161">
        <f t="shared" ca="1" si="779"/>
        <v>1</v>
      </c>
      <c r="AT1706" s="159" t="str">
        <f t="shared" ca="1" si="788"/>
        <v/>
      </c>
      <c r="AU1706" s="210">
        <f t="shared" ca="1" si="763"/>
        <v>14</v>
      </c>
      <c r="AV1706" s="209"/>
      <c r="AW1706" s="204">
        <f t="shared" si="780"/>
        <v>25448.555555555518</v>
      </c>
      <c r="AX1706" s="159"/>
      <c r="AZ1706" s="159"/>
      <c r="BM1706" s="207"/>
      <c r="BN1706" s="212"/>
      <c r="BP1706" s="209"/>
      <c r="BQ1706" s="211"/>
      <c r="BR1706" s="211"/>
      <c r="BS1706" s="211"/>
      <c r="BT1706" s="211"/>
      <c r="BU1706" s="211"/>
      <c r="BV1706" s="211"/>
      <c r="BW1706" s="211"/>
      <c r="BX1706" s="211"/>
      <c r="BY1706" s="211"/>
      <c r="BZ1706" s="211"/>
      <c r="CA1706" s="209"/>
      <c r="CB1706" s="224"/>
      <c r="CC1706" s="204"/>
      <c r="CD1706" s="204"/>
      <c r="CE1706" s="204"/>
      <c r="CF1706" s="211"/>
      <c r="CG1706" s="211"/>
      <c r="CI1706" s="209"/>
      <c r="CJ1706" s="209"/>
    </row>
    <row r="1707" spans="9:88">
      <c r="I1707" s="221">
        <f t="shared" si="784"/>
        <v>503</v>
      </c>
      <c r="J1707" s="159">
        <f>'v-t_chart'!C1704</f>
        <v>103.3</v>
      </c>
      <c r="K1707" s="204">
        <f t="shared" ca="1" si="762"/>
        <v>302.56569999999999</v>
      </c>
      <c r="L1707" s="205" t="b">
        <f>IF('Input&amp;Output'!$C$3=10,phase_chart!C1704,IF('Input&amp;Output'!$C$3=21,phase_chart!G1704,IF('Input&amp;Output'!$C$3=22,phase_chart!K1704,IF('Input&amp;Output'!$C$3=31,phase_chart!O1704,IF('Input&amp;Output'!$C$3=32,phase_chart!S1704,"")))))</f>
        <v>0</v>
      </c>
      <c r="M1707" s="206" t="b">
        <f>IF('Input&amp;Output'!$C$3=10,phase_chart!D1704,IF('Input&amp;Output'!$C$3=21,phase_chart!H1704,IF('Input&amp;Output'!$C$3=22,phase_chart!L1704,IF('Input&amp;Output'!$C$3=31,phase_chart!P1704,IF('Input&amp;Output'!$C$3=32,phase_chart!T1704,"")))))</f>
        <v>1</v>
      </c>
      <c r="N1707" s="205" t="b">
        <f>IF('Input&amp;Output'!$C$3=10,phase_chart!E1704,IF('Input&amp;Output'!$C$3=21,phase_chart!I1704,IF('Input&amp;Output'!$C$3=22,phase_chart!M1704,IF('Input&amp;Output'!$C$3=31,phase_chart!Q1704,IF('Input&amp;Output'!$C$3=32,phase_chart!U1704,"")))))</f>
        <v>0</v>
      </c>
      <c r="P1707" s="159">
        <f ca="1">IF(NOT($J1707=0),IF($J1707&lt;IF($P1706=0,0,VLOOKUP(P1706,tbL!$M$37:$Q$43,IF(L1707=TRUE,2,4))),IF($J1707&gt;=VLOOKUP(P1706,tbL!$M$37:$Q$43,IF(L1707=TRUE,3,5)),$P1706,IF(AND(L1706=TRUE,L1707=TRUE),$P1706,$P1706-1)),IF(AND(L1707=TRUE,J1707=VLOOKUP(P1706,tbL!$M$37:$Q$43,IF(L1707=TRUE,2,4))),P1706,IF($P1706+1&gt;$C$12,$C$12,$P1706+1))),0)</f>
        <v>1</v>
      </c>
      <c r="Q1707" s="159">
        <f t="shared" ca="1" si="764"/>
        <v>1</v>
      </c>
      <c r="R1707" s="207">
        <f t="shared" si="781"/>
        <v>0</v>
      </c>
      <c r="S1707" s="208"/>
      <c r="T1707" s="159">
        <f t="shared" si="782"/>
        <v>0</v>
      </c>
      <c r="U1707" s="209" t="str">
        <f ca="1">IF(AND(T1707=-1,N1707=TRUE),"*",IF(AND(U1706="*",N1707=TRUE),"*",IF(AND(AND(L1707=TRUE,U1706="*"),J1707&lt;VLOOKUP(V1706+1,tbL!$M$38:$O$43,3)),"*","")))</f>
        <v/>
      </c>
      <c r="V1707" s="204">
        <f t="shared" ca="1" si="765"/>
        <v>1</v>
      </c>
      <c r="Y1707" s="159" t="str">
        <f t="shared" ca="1" si="766"/>
        <v/>
      </c>
      <c r="Z1707" s="159" t="str">
        <f t="shared" si="767"/>
        <v/>
      </c>
      <c r="AA1707" s="159">
        <f t="shared" ca="1" si="787"/>
        <v>1</v>
      </c>
      <c r="AC1707" s="161" t="str">
        <f t="shared" ca="1" si="768"/>
        <v/>
      </c>
      <c r="AD1707" s="161">
        <f t="shared" ca="1" si="769"/>
        <v>1</v>
      </c>
      <c r="AE1707" s="161" t="str">
        <f t="shared" ca="1" si="789"/>
        <v/>
      </c>
      <c r="AF1707" s="161">
        <f t="shared" ca="1" si="770"/>
        <v>1</v>
      </c>
      <c r="AG1707" s="161" t="str">
        <f t="shared" ca="1" si="771"/>
        <v/>
      </c>
      <c r="AH1707" s="161">
        <f t="shared" ca="1" si="772"/>
        <v>1</v>
      </c>
      <c r="AI1707" s="161" t="str">
        <f t="shared" ca="1" si="773"/>
        <v/>
      </c>
      <c r="AJ1707" s="161">
        <f t="shared" ca="1" si="774"/>
        <v>1</v>
      </c>
      <c r="AL1707" s="161" t="str">
        <f t="shared" ca="1" si="775"/>
        <v/>
      </c>
      <c r="AM1707" s="161">
        <f t="shared" ca="1" si="786"/>
        <v>1</v>
      </c>
      <c r="AN1707" s="161" t="str">
        <f t="shared" ca="1" si="776"/>
        <v/>
      </c>
      <c r="AO1707" s="161">
        <f t="shared" ca="1" si="785"/>
        <v>1</v>
      </c>
      <c r="AP1707" s="161" t="str">
        <f t="shared" ca="1" si="777"/>
        <v/>
      </c>
      <c r="AQ1707" s="161">
        <f t="shared" ca="1" si="783"/>
        <v>1</v>
      </c>
      <c r="AR1707" s="161" t="str">
        <f t="shared" ca="1" si="778"/>
        <v/>
      </c>
      <c r="AS1707" s="161">
        <f t="shared" ca="1" si="779"/>
        <v>1</v>
      </c>
      <c r="AT1707" s="159" t="str">
        <f t="shared" ca="1" si="788"/>
        <v/>
      </c>
      <c r="AU1707" s="210">
        <f t="shared" ca="1" si="763"/>
        <v>14</v>
      </c>
      <c r="AV1707" s="209"/>
      <c r="AW1707" s="204">
        <f t="shared" si="780"/>
        <v>25477.249999999964</v>
      </c>
      <c r="AX1707" s="159"/>
      <c r="AZ1707" s="159"/>
      <c r="BM1707" s="207"/>
      <c r="BN1707" s="212"/>
      <c r="BP1707" s="209"/>
      <c r="BQ1707" s="211"/>
      <c r="BR1707" s="211"/>
      <c r="BS1707" s="211"/>
      <c r="BT1707" s="211"/>
      <c r="BU1707" s="211"/>
      <c r="BV1707" s="211"/>
      <c r="BW1707" s="211"/>
      <c r="BX1707" s="211"/>
      <c r="BY1707" s="211"/>
      <c r="BZ1707" s="211"/>
      <c r="CA1707" s="209"/>
      <c r="CB1707" s="224"/>
      <c r="CC1707" s="204"/>
      <c r="CD1707" s="204"/>
      <c r="CE1707" s="204"/>
      <c r="CF1707" s="211"/>
      <c r="CG1707" s="211"/>
      <c r="CI1707" s="209"/>
      <c r="CJ1707" s="209"/>
    </row>
    <row r="1708" spans="9:88">
      <c r="I1708" s="221">
        <f t="shared" si="784"/>
        <v>504</v>
      </c>
      <c r="J1708" s="159">
        <f>'v-t_chart'!C1705</f>
        <v>103</v>
      </c>
      <c r="K1708" s="204">
        <f t="shared" ca="1" si="762"/>
        <v>301.68699999999995</v>
      </c>
      <c r="L1708" s="205" t="b">
        <f>IF('Input&amp;Output'!$C$3=10,phase_chart!C1705,IF('Input&amp;Output'!$C$3=21,phase_chart!G1705,IF('Input&amp;Output'!$C$3=22,phase_chart!K1705,IF('Input&amp;Output'!$C$3=31,phase_chart!O1705,IF('Input&amp;Output'!$C$3=32,phase_chart!S1705,"")))))</f>
        <v>0</v>
      </c>
      <c r="M1708" s="206" t="b">
        <f>IF('Input&amp;Output'!$C$3=10,phase_chart!D1705,IF('Input&amp;Output'!$C$3=21,phase_chart!H1705,IF('Input&amp;Output'!$C$3=22,phase_chart!L1705,IF('Input&amp;Output'!$C$3=31,phase_chart!P1705,IF('Input&amp;Output'!$C$3=32,phase_chart!T1705,"")))))</f>
        <v>1</v>
      </c>
      <c r="N1708" s="205" t="b">
        <f>IF('Input&amp;Output'!$C$3=10,phase_chart!E1705,IF('Input&amp;Output'!$C$3=21,phase_chart!I1705,IF('Input&amp;Output'!$C$3=22,phase_chart!M1705,IF('Input&amp;Output'!$C$3=31,phase_chart!Q1705,IF('Input&amp;Output'!$C$3=32,phase_chart!U1705,"")))))</f>
        <v>0</v>
      </c>
      <c r="P1708" s="159">
        <f ca="1">IF(NOT($J1708=0),IF($J1708&lt;IF($P1707=0,0,VLOOKUP(P1707,tbL!$M$37:$Q$43,IF(L1708=TRUE,2,4))),IF($J1708&gt;=VLOOKUP(P1707,tbL!$M$37:$Q$43,IF(L1708=TRUE,3,5)),$P1707,IF(AND(L1707=TRUE,L1708=TRUE),$P1707,$P1707-1)),IF(AND(L1708=TRUE,J1708=VLOOKUP(P1707,tbL!$M$37:$Q$43,IF(L1708=TRUE,2,4))),P1707,IF($P1707+1&gt;$C$12,$C$12,$P1707+1))),0)</f>
        <v>1</v>
      </c>
      <c r="Q1708" s="159">
        <f t="shared" ca="1" si="764"/>
        <v>1</v>
      </c>
      <c r="R1708" s="207">
        <f t="shared" si="781"/>
        <v>0</v>
      </c>
      <c r="S1708" s="208"/>
      <c r="T1708" s="159">
        <f t="shared" si="782"/>
        <v>0</v>
      </c>
      <c r="U1708" s="209" t="str">
        <f ca="1">IF(AND(T1708=-1,N1708=TRUE),"*",IF(AND(U1707="*",N1708=TRUE),"*",IF(AND(AND(L1708=TRUE,U1707="*"),J1708&lt;VLOOKUP(V1707+1,tbL!$M$38:$O$43,3)),"*","")))</f>
        <v/>
      </c>
      <c r="V1708" s="204">
        <f t="shared" ca="1" si="765"/>
        <v>1</v>
      </c>
      <c r="Y1708" s="159" t="str">
        <f t="shared" ca="1" si="766"/>
        <v/>
      </c>
      <c r="Z1708" s="159" t="str">
        <f t="shared" si="767"/>
        <v/>
      </c>
      <c r="AA1708" s="159">
        <f t="shared" ca="1" si="787"/>
        <v>1</v>
      </c>
      <c r="AC1708" s="161" t="str">
        <f t="shared" ca="1" si="768"/>
        <v/>
      </c>
      <c r="AD1708" s="161">
        <f t="shared" ca="1" si="769"/>
        <v>1</v>
      </c>
      <c r="AE1708" s="161" t="str">
        <f t="shared" ca="1" si="789"/>
        <v/>
      </c>
      <c r="AF1708" s="161">
        <f t="shared" ca="1" si="770"/>
        <v>1</v>
      </c>
      <c r="AG1708" s="161" t="str">
        <f t="shared" ca="1" si="771"/>
        <v/>
      </c>
      <c r="AH1708" s="161">
        <f t="shared" ca="1" si="772"/>
        <v>1</v>
      </c>
      <c r="AI1708" s="161" t="str">
        <f t="shared" ca="1" si="773"/>
        <v/>
      </c>
      <c r="AJ1708" s="161">
        <f t="shared" ca="1" si="774"/>
        <v>1</v>
      </c>
      <c r="AL1708" s="161" t="str">
        <f t="shared" ca="1" si="775"/>
        <v/>
      </c>
      <c r="AM1708" s="161">
        <f t="shared" ca="1" si="786"/>
        <v>1</v>
      </c>
      <c r="AN1708" s="161" t="str">
        <f t="shared" ca="1" si="776"/>
        <v/>
      </c>
      <c r="AO1708" s="161">
        <f t="shared" ca="1" si="785"/>
        <v>1</v>
      </c>
      <c r="AP1708" s="161" t="str">
        <f t="shared" ca="1" si="777"/>
        <v/>
      </c>
      <c r="AQ1708" s="161">
        <f t="shared" ca="1" si="783"/>
        <v>1</v>
      </c>
      <c r="AR1708" s="161" t="str">
        <f t="shared" ca="1" si="778"/>
        <v/>
      </c>
      <c r="AS1708" s="161">
        <f t="shared" ca="1" si="779"/>
        <v>1</v>
      </c>
      <c r="AT1708" s="159" t="str">
        <f t="shared" ca="1" si="788"/>
        <v/>
      </c>
      <c r="AU1708" s="210">
        <f t="shared" ca="1" si="763"/>
        <v>14</v>
      </c>
      <c r="AV1708" s="209"/>
      <c r="AW1708" s="204">
        <f t="shared" si="780"/>
        <v>25505.861111111073</v>
      </c>
      <c r="AX1708" s="159"/>
      <c r="AZ1708" s="159"/>
      <c r="BM1708" s="207"/>
      <c r="BN1708" s="212"/>
      <c r="BP1708" s="209"/>
      <c r="BQ1708" s="211"/>
      <c r="BR1708" s="211"/>
      <c r="BS1708" s="211"/>
      <c r="BT1708" s="211"/>
      <c r="BU1708" s="211"/>
      <c r="BV1708" s="211"/>
      <c r="BW1708" s="211"/>
      <c r="BX1708" s="211"/>
      <c r="BY1708" s="211"/>
      <c r="BZ1708" s="211"/>
      <c r="CA1708" s="209"/>
      <c r="CB1708" s="224"/>
      <c r="CC1708" s="204"/>
      <c r="CD1708" s="204"/>
      <c r="CE1708" s="204"/>
      <c r="CF1708" s="211"/>
      <c r="CG1708" s="211"/>
      <c r="CI1708" s="209"/>
      <c r="CJ1708" s="209"/>
    </row>
    <row r="1709" spans="9:88">
      <c r="I1709" s="221">
        <f t="shared" si="784"/>
        <v>505</v>
      </c>
      <c r="J1709" s="159">
        <f>'v-t_chart'!C1706</f>
        <v>102.7</v>
      </c>
      <c r="K1709" s="204">
        <f t="shared" ca="1" si="762"/>
        <v>300.80829999999997</v>
      </c>
      <c r="L1709" s="205" t="b">
        <f>IF('Input&amp;Output'!$C$3=10,phase_chart!C1706,IF('Input&amp;Output'!$C$3=21,phase_chart!G1706,IF('Input&amp;Output'!$C$3=22,phase_chart!K1706,IF('Input&amp;Output'!$C$3=31,phase_chart!O1706,IF('Input&amp;Output'!$C$3=32,phase_chart!S1706,"")))))</f>
        <v>0</v>
      </c>
      <c r="M1709" s="206" t="b">
        <f>IF('Input&amp;Output'!$C$3=10,phase_chart!D1706,IF('Input&amp;Output'!$C$3=21,phase_chart!H1706,IF('Input&amp;Output'!$C$3=22,phase_chart!L1706,IF('Input&amp;Output'!$C$3=31,phase_chart!P1706,IF('Input&amp;Output'!$C$3=32,phase_chart!T1706,"")))))</f>
        <v>1</v>
      </c>
      <c r="N1709" s="205" t="b">
        <f>IF('Input&amp;Output'!$C$3=10,phase_chart!E1706,IF('Input&amp;Output'!$C$3=21,phase_chart!I1706,IF('Input&amp;Output'!$C$3=22,phase_chart!M1706,IF('Input&amp;Output'!$C$3=31,phase_chart!Q1706,IF('Input&amp;Output'!$C$3=32,phase_chart!U1706,"")))))</f>
        <v>0</v>
      </c>
      <c r="P1709" s="159">
        <f ca="1">IF(NOT($J1709=0),IF($J1709&lt;IF($P1708=0,0,VLOOKUP(P1708,tbL!$M$37:$Q$43,IF(L1709=TRUE,2,4))),IF($J1709&gt;=VLOOKUP(P1708,tbL!$M$37:$Q$43,IF(L1709=TRUE,3,5)),$P1708,IF(AND(L1708=TRUE,L1709=TRUE),$P1708,$P1708-1)),IF(AND(L1709=TRUE,J1709=VLOOKUP(P1708,tbL!$M$37:$Q$43,IF(L1709=TRUE,2,4))),P1708,IF($P1708+1&gt;$C$12,$C$12,$P1708+1))),0)</f>
        <v>1</v>
      </c>
      <c r="Q1709" s="159">
        <f t="shared" ca="1" si="764"/>
        <v>1</v>
      </c>
      <c r="R1709" s="207">
        <f t="shared" si="781"/>
        <v>0</v>
      </c>
      <c r="S1709" s="208"/>
      <c r="T1709" s="159">
        <f t="shared" si="782"/>
        <v>0</v>
      </c>
      <c r="U1709" s="209" t="str">
        <f ca="1">IF(AND(T1709=-1,N1709=TRUE),"*",IF(AND(U1708="*",N1709=TRUE),"*",IF(AND(AND(L1709=TRUE,U1708="*"),J1709&lt;VLOOKUP(V1708+1,tbL!$M$38:$O$43,3)),"*","")))</f>
        <v/>
      </c>
      <c r="V1709" s="204">
        <f t="shared" ca="1" si="765"/>
        <v>1</v>
      </c>
      <c r="Y1709" s="159" t="str">
        <f t="shared" ca="1" si="766"/>
        <v/>
      </c>
      <c r="Z1709" s="159" t="str">
        <f t="shared" si="767"/>
        <v/>
      </c>
      <c r="AA1709" s="159">
        <f t="shared" ca="1" si="787"/>
        <v>1</v>
      </c>
      <c r="AC1709" s="161" t="str">
        <f t="shared" ca="1" si="768"/>
        <v/>
      </c>
      <c r="AD1709" s="161">
        <f t="shared" ca="1" si="769"/>
        <v>1</v>
      </c>
      <c r="AE1709" s="161" t="str">
        <f t="shared" ca="1" si="789"/>
        <v/>
      </c>
      <c r="AF1709" s="161">
        <f t="shared" ca="1" si="770"/>
        <v>1</v>
      </c>
      <c r="AG1709" s="161" t="str">
        <f t="shared" ca="1" si="771"/>
        <v/>
      </c>
      <c r="AH1709" s="161">
        <f t="shared" ca="1" si="772"/>
        <v>1</v>
      </c>
      <c r="AI1709" s="161" t="str">
        <f t="shared" ca="1" si="773"/>
        <v/>
      </c>
      <c r="AJ1709" s="161">
        <f t="shared" ca="1" si="774"/>
        <v>1</v>
      </c>
      <c r="AL1709" s="161" t="str">
        <f t="shared" ca="1" si="775"/>
        <v/>
      </c>
      <c r="AM1709" s="161">
        <f t="shared" ca="1" si="786"/>
        <v>1</v>
      </c>
      <c r="AN1709" s="161" t="str">
        <f t="shared" ca="1" si="776"/>
        <v/>
      </c>
      <c r="AO1709" s="161">
        <f t="shared" ca="1" si="785"/>
        <v>1</v>
      </c>
      <c r="AP1709" s="161" t="str">
        <f t="shared" ca="1" si="777"/>
        <v/>
      </c>
      <c r="AQ1709" s="161">
        <f t="shared" ca="1" si="783"/>
        <v>1</v>
      </c>
      <c r="AR1709" s="161" t="str">
        <f t="shared" ca="1" si="778"/>
        <v/>
      </c>
      <c r="AS1709" s="161">
        <f t="shared" ca="1" si="779"/>
        <v>1</v>
      </c>
      <c r="AT1709" s="159" t="str">
        <f t="shared" ca="1" si="788"/>
        <v/>
      </c>
      <c r="AU1709" s="210">
        <f t="shared" ca="1" si="763"/>
        <v>14</v>
      </c>
      <c r="AV1709" s="209"/>
      <c r="AW1709" s="204">
        <f t="shared" si="780"/>
        <v>25534.38888888885</v>
      </c>
      <c r="AX1709" s="159"/>
      <c r="AZ1709" s="159"/>
      <c r="BM1709" s="207"/>
      <c r="BN1709" s="212"/>
      <c r="BP1709" s="209"/>
      <c r="BQ1709" s="211"/>
      <c r="BR1709" s="211"/>
      <c r="BS1709" s="211"/>
      <c r="BT1709" s="211"/>
      <c r="BU1709" s="211"/>
      <c r="BV1709" s="211"/>
      <c r="BW1709" s="211"/>
      <c r="BX1709" s="211"/>
      <c r="BY1709" s="211"/>
      <c r="BZ1709" s="211"/>
      <c r="CA1709" s="209"/>
      <c r="CB1709" s="224"/>
      <c r="CC1709" s="204"/>
      <c r="CD1709" s="204"/>
      <c r="CE1709" s="204"/>
      <c r="CF1709" s="211"/>
      <c r="CG1709" s="211"/>
      <c r="CI1709" s="209"/>
      <c r="CJ1709" s="209"/>
    </row>
    <row r="1710" spans="9:88">
      <c r="I1710" s="221">
        <f t="shared" si="784"/>
        <v>506</v>
      </c>
      <c r="J1710" s="159">
        <f>'v-t_chart'!C1707</f>
        <v>102.4</v>
      </c>
      <c r="K1710" s="204">
        <f t="shared" ca="1" si="762"/>
        <v>299.92959999999999</v>
      </c>
      <c r="L1710" s="205" t="b">
        <f>IF('Input&amp;Output'!$C$3=10,phase_chart!C1707,IF('Input&amp;Output'!$C$3=21,phase_chart!G1707,IF('Input&amp;Output'!$C$3=22,phase_chart!K1707,IF('Input&amp;Output'!$C$3=31,phase_chart!O1707,IF('Input&amp;Output'!$C$3=32,phase_chart!S1707,"")))))</f>
        <v>0</v>
      </c>
      <c r="M1710" s="206" t="b">
        <f>IF('Input&amp;Output'!$C$3=10,phase_chart!D1707,IF('Input&amp;Output'!$C$3=21,phase_chart!H1707,IF('Input&amp;Output'!$C$3=22,phase_chart!L1707,IF('Input&amp;Output'!$C$3=31,phase_chart!P1707,IF('Input&amp;Output'!$C$3=32,phase_chart!T1707,"")))))</f>
        <v>1</v>
      </c>
      <c r="N1710" s="205" t="b">
        <f>IF('Input&amp;Output'!$C$3=10,phase_chart!E1707,IF('Input&amp;Output'!$C$3=21,phase_chart!I1707,IF('Input&amp;Output'!$C$3=22,phase_chart!M1707,IF('Input&amp;Output'!$C$3=31,phase_chart!Q1707,IF('Input&amp;Output'!$C$3=32,phase_chart!U1707,"")))))</f>
        <v>0</v>
      </c>
      <c r="P1710" s="159">
        <f ca="1">IF(NOT($J1710=0),IF($J1710&lt;IF($P1709=0,0,VLOOKUP(P1709,tbL!$M$37:$Q$43,IF(L1710=TRUE,2,4))),IF($J1710&gt;=VLOOKUP(P1709,tbL!$M$37:$Q$43,IF(L1710=TRUE,3,5)),$P1709,IF(AND(L1709=TRUE,L1710=TRUE),$P1709,$P1709-1)),IF(AND(L1710=TRUE,J1710=VLOOKUP(P1709,tbL!$M$37:$Q$43,IF(L1710=TRUE,2,4))),P1709,IF($P1709+1&gt;$C$12,$C$12,$P1709+1))),0)</f>
        <v>1</v>
      </c>
      <c r="Q1710" s="159">
        <f t="shared" ca="1" si="764"/>
        <v>1</v>
      </c>
      <c r="R1710" s="207">
        <f t="shared" si="781"/>
        <v>0</v>
      </c>
      <c r="S1710" s="208"/>
      <c r="T1710" s="159">
        <f t="shared" si="782"/>
        <v>0</v>
      </c>
      <c r="U1710" s="209" t="str">
        <f ca="1">IF(AND(T1710=-1,N1710=TRUE),"*",IF(AND(U1709="*",N1710=TRUE),"*",IF(AND(AND(L1710=TRUE,U1709="*"),J1710&lt;VLOOKUP(V1709+1,tbL!$M$38:$O$43,3)),"*","")))</f>
        <v/>
      </c>
      <c r="V1710" s="204">
        <f t="shared" ca="1" si="765"/>
        <v>1</v>
      </c>
      <c r="Y1710" s="159" t="str">
        <f t="shared" ca="1" si="766"/>
        <v/>
      </c>
      <c r="Z1710" s="159" t="str">
        <f t="shared" si="767"/>
        <v/>
      </c>
      <c r="AA1710" s="159">
        <f t="shared" ca="1" si="787"/>
        <v>1</v>
      </c>
      <c r="AC1710" s="161" t="str">
        <f t="shared" ca="1" si="768"/>
        <v/>
      </c>
      <c r="AD1710" s="161">
        <f t="shared" ca="1" si="769"/>
        <v>1</v>
      </c>
      <c r="AE1710" s="161" t="str">
        <f t="shared" ca="1" si="789"/>
        <v/>
      </c>
      <c r="AF1710" s="161">
        <f t="shared" ca="1" si="770"/>
        <v>1</v>
      </c>
      <c r="AG1710" s="161" t="str">
        <f t="shared" ca="1" si="771"/>
        <v/>
      </c>
      <c r="AH1710" s="161">
        <f t="shared" ca="1" si="772"/>
        <v>1</v>
      </c>
      <c r="AI1710" s="161" t="str">
        <f t="shared" ca="1" si="773"/>
        <v/>
      </c>
      <c r="AJ1710" s="161">
        <f t="shared" ca="1" si="774"/>
        <v>1</v>
      </c>
      <c r="AL1710" s="161" t="str">
        <f t="shared" ca="1" si="775"/>
        <v/>
      </c>
      <c r="AM1710" s="161">
        <f t="shared" ca="1" si="786"/>
        <v>1</v>
      </c>
      <c r="AN1710" s="161" t="str">
        <f t="shared" ca="1" si="776"/>
        <v/>
      </c>
      <c r="AO1710" s="161">
        <f t="shared" ca="1" si="785"/>
        <v>1</v>
      </c>
      <c r="AP1710" s="161" t="str">
        <f t="shared" ca="1" si="777"/>
        <v/>
      </c>
      <c r="AQ1710" s="161">
        <f t="shared" ca="1" si="783"/>
        <v>1</v>
      </c>
      <c r="AR1710" s="161" t="str">
        <f t="shared" ca="1" si="778"/>
        <v/>
      </c>
      <c r="AS1710" s="161">
        <f t="shared" ca="1" si="779"/>
        <v>1</v>
      </c>
      <c r="AT1710" s="159" t="str">
        <f t="shared" ca="1" si="788"/>
        <v/>
      </c>
      <c r="AU1710" s="210">
        <f t="shared" ca="1" si="763"/>
        <v>14</v>
      </c>
      <c r="AV1710" s="209"/>
      <c r="AW1710" s="204">
        <f t="shared" si="780"/>
        <v>25562.833333333296</v>
      </c>
      <c r="AX1710" s="159"/>
      <c r="AZ1710" s="159"/>
      <c r="BM1710" s="207"/>
      <c r="BN1710" s="212"/>
      <c r="BP1710" s="209"/>
      <c r="BQ1710" s="211"/>
      <c r="BR1710" s="211"/>
      <c r="BS1710" s="211"/>
      <c r="BT1710" s="211"/>
      <c r="BU1710" s="211"/>
      <c r="BV1710" s="211"/>
      <c r="BW1710" s="211"/>
      <c r="BX1710" s="211"/>
      <c r="BY1710" s="211"/>
      <c r="BZ1710" s="211"/>
      <c r="CA1710" s="209"/>
      <c r="CB1710" s="224"/>
      <c r="CC1710" s="204"/>
      <c r="CD1710" s="204"/>
      <c r="CE1710" s="204"/>
      <c r="CF1710" s="211"/>
      <c r="CG1710" s="211"/>
      <c r="CI1710" s="209"/>
      <c r="CJ1710" s="209"/>
    </row>
    <row r="1711" spans="9:88">
      <c r="I1711" s="221">
        <f t="shared" si="784"/>
        <v>507</v>
      </c>
      <c r="J1711" s="159">
        <f>'v-t_chart'!C1708</f>
        <v>102.1</v>
      </c>
      <c r="K1711" s="204">
        <f t="shared" ca="1" si="762"/>
        <v>299.05089999999996</v>
      </c>
      <c r="L1711" s="205" t="b">
        <f>IF('Input&amp;Output'!$C$3=10,phase_chart!C1708,IF('Input&amp;Output'!$C$3=21,phase_chart!G1708,IF('Input&amp;Output'!$C$3=22,phase_chart!K1708,IF('Input&amp;Output'!$C$3=31,phase_chart!O1708,IF('Input&amp;Output'!$C$3=32,phase_chart!S1708,"")))))</f>
        <v>0</v>
      </c>
      <c r="M1711" s="206" t="b">
        <f>IF('Input&amp;Output'!$C$3=10,phase_chart!D1708,IF('Input&amp;Output'!$C$3=21,phase_chart!H1708,IF('Input&amp;Output'!$C$3=22,phase_chart!L1708,IF('Input&amp;Output'!$C$3=31,phase_chart!P1708,IF('Input&amp;Output'!$C$3=32,phase_chart!T1708,"")))))</f>
        <v>1</v>
      </c>
      <c r="N1711" s="205" t="b">
        <f>IF('Input&amp;Output'!$C$3=10,phase_chart!E1708,IF('Input&amp;Output'!$C$3=21,phase_chart!I1708,IF('Input&amp;Output'!$C$3=22,phase_chart!M1708,IF('Input&amp;Output'!$C$3=31,phase_chart!Q1708,IF('Input&amp;Output'!$C$3=32,phase_chart!U1708,"")))))</f>
        <v>0</v>
      </c>
      <c r="P1711" s="159">
        <f ca="1">IF(NOT($J1711=0),IF($J1711&lt;IF($P1710=0,0,VLOOKUP(P1710,tbL!$M$37:$Q$43,IF(L1711=TRUE,2,4))),IF($J1711&gt;=VLOOKUP(P1710,tbL!$M$37:$Q$43,IF(L1711=TRUE,3,5)),$P1710,IF(AND(L1710=TRUE,L1711=TRUE),$P1710,$P1710-1)),IF(AND(L1711=TRUE,J1711=VLOOKUP(P1710,tbL!$M$37:$Q$43,IF(L1711=TRUE,2,4))),P1710,IF($P1710+1&gt;$C$12,$C$12,$P1710+1))),0)</f>
        <v>1</v>
      </c>
      <c r="Q1711" s="159">
        <f t="shared" ca="1" si="764"/>
        <v>1</v>
      </c>
      <c r="R1711" s="207">
        <f t="shared" si="781"/>
        <v>0</v>
      </c>
      <c r="S1711" s="208"/>
      <c r="T1711" s="159">
        <f t="shared" si="782"/>
        <v>0</v>
      </c>
      <c r="U1711" s="209" t="str">
        <f ca="1">IF(AND(T1711=-1,N1711=TRUE),"*",IF(AND(U1710="*",N1711=TRUE),"*",IF(AND(AND(L1711=TRUE,U1710="*"),J1711&lt;VLOOKUP(V1710+1,tbL!$M$38:$O$43,3)),"*","")))</f>
        <v/>
      </c>
      <c r="V1711" s="204">
        <f t="shared" ca="1" si="765"/>
        <v>1</v>
      </c>
      <c r="Y1711" s="159" t="str">
        <f t="shared" ca="1" si="766"/>
        <v/>
      </c>
      <c r="Z1711" s="159" t="str">
        <f t="shared" si="767"/>
        <v/>
      </c>
      <c r="AA1711" s="159">
        <f t="shared" ca="1" si="787"/>
        <v>1</v>
      </c>
      <c r="AC1711" s="161" t="str">
        <f t="shared" ca="1" si="768"/>
        <v/>
      </c>
      <c r="AD1711" s="161">
        <f t="shared" ca="1" si="769"/>
        <v>1</v>
      </c>
      <c r="AE1711" s="161" t="str">
        <f t="shared" ca="1" si="789"/>
        <v/>
      </c>
      <c r="AF1711" s="161">
        <f t="shared" ca="1" si="770"/>
        <v>1</v>
      </c>
      <c r="AG1711" s="161" t="str">
        <f t="shared" ca="1" si="771"/>
        <v/>
      </c>
      <c r="AH1711" s="161">
        <f t="shared" ca="1" si="772"/>
        <v>1</v>
      </c>
      <c r="AI1711" s="161" t="str">
        <f t="shared" ca="1" si="773"/>
        <v/>
      </c>
      <c r="AJ1711" s="161">
        <f t="shared" ca="1" si="774"/>
        <v>1</v>
      </c>
      <c r="AL1711" s="161" t="str">
        <f t="shared" ca="1" si="775"/>
        <v/>
      </c>
      <c r="AM1711" s="161">
        <f t="shared" ca="1" si="786"/>
        <v>1</v>
      </c>
      <c r="AN1711" s="161" t="str">
        <f t="shared" ca="1" si="776"/>
        <v/>
      </c>
      <c r="AO1711" s="161">
        <f t="shared" ca="1" si="785"/>
        <v>1</v>
      </c>
      <c r="AP1711" s="161" t="str">
        <f t="shared" ca="1" si="777"/>
        <v/>
      </c>
      <c r="AQ1711" s="161">
        <f t="shared" ca="1" si="783"/>
        <v>1</v>
      </c>
      <c r="AR1711" s="161" t="str">
        <f t="shared" ca="1" si="778"/>
        <v/>
      </c>
      <c r="AS1711" s="161">
        <f t="shared" ca="1" si="779"/>
        <v>1</v>
      </c>
      <c r="AT1711" s="159" t="str">
        <f t="shared" ca="1" si="788"/>
        <v/>
      </c>
      <c r="AU1711" s="210">
        <f t="shared" ca="1" si="763"/>
        <v>14</v>
      </c>
      <c r="AV1711" s="209"/>
      <c r="AW1711" s="204">
        <f t="shared" si="780"/>
        <v>25591.194444444405</v>
      </c>
      <c r="AX1711" s="159"/>
      <c r="AZ1711" s="159"/>
      <c r="BM1711" s="207"/>
      <c r="BN1711" s="212"/>
      <c r="BP1711" s="209"/>
      <c r="BQ1711" s="211"/>
      <c r="BR1711" s="211"/>
      <c r="BS1711" s="211"/>
      <c r="BT1711" s="211"/>
      <c r="BU1711" s="211"/>
      <c r="BV1711" s="211"/>
      <c r="BW1711" s="211"/>
      <c r="BX1711" s="211"/>
      <c r="BY1711" s="211"/>
      <c r="BZ1711" s="211"/>
      <c r="CA1711" s="209"/>
      <c r="CB1711" s="224"/>
      <c r="CC1711" s="204"/>
      <c r="CD1711" s="204"/>
      <c r="CE1711" s="204"/>
      <c r="CF1711" s="211"/>
      <c r="CG1711" s="211"/>
      <c r="CI1711" s="209"/>
      <c r="CJ1711" s="209"/>
    </row>
    <row r="1712" spans="9:88">
      <c r="I1712" s="221">
        <f t="shared" si="784"/>
        <v>508</v>
      </c>
      <c r="J1712" s="159">
        <f>'v-t_chart'!C1709</f>
        <v>101.9</v>
      </c>
      <c r="K1712" s="204">
        <f t="shared" ca="1" si="762"/>
        <v>298.46510000000001</v>
      </c>
      <c r="L1712" s="205" t="b">
        <f>IF('Input&amp;Output'!$C$3=10,phase_chart!C1709,IF('Input&amp;Output'!$C$3=21,phase_chart!G1709,IF('Input&amp;Output'!$C$3=22,phase_chart!K1709,IF('Input&amp;Output'!$C$3=31,phase_chart!O1709,IF('Input&amp;Output'!$C$3=32,phase_chart!S1709,"")))))</f>
        <v>0</v>
      </c>
      <c r="M1712" s="206" t="b">
        <f>IF('Input&amp;Output'!$C$3=10,phase_chart!D1709,IF('Input&amp;Output'!$C$3=21,phase_chart!H1709,IF('Input&amp;Output'!$C$3=22,phase_chart!L1709,IF('Input&amp;Output'!$C$3=31,phase_chart!P1709,IF('Input&amp;Output'!$C$3=32,phase_chart!T1709,"")))))</f>
        <v>1</v>
      </c>
      <c r="N1712" s="205" t="b">
        <f>IF('Input&amp;Output'!$C$3=10,phase_chart!E1709,IF('Input&amp;Output'!$C$3=21,phase_chart!I1709,IF('Input&amp;Output'!$C$3=22,phase_chart!M1709,IF('Input&amp;Output'!$C$3=31,phase_chart!Q1709,IF('Input&amp;Output'!$C$3=32,phase_chart!U1709,"")))))</f>
        <v>0</v>
      </c>
      <c r="P1712" s="159">
        <f ca="1">IF(NOT($J1712=0),IF($J1712&lt;IF($P1711=0,0,VLOOKUP(P1711,tbL!$M$37:$Q$43,IF(L1712=TRUE,2,4))),IF($J1712&gt;=VLOOKUP(P1711,tbL!$M$37:$Q$43,IF(L1712=TRUE,3,5)),$P1711,IF(AND(L1711=TRUE,L1712=TRUE),$P1711,$P1711-1)),IF(AND(L1712=TRUE,J1712=VLOOKUP(P1711,tbL!$M$37:$Q$43,IF(L1712=TRUE,2,4))),P1711,IF($P1711+1&gt;$C$12,$C$12,$P1711+1))),0)</f>
        <v>1</v>
      </c>
      <c r="Q1712" s="159">
        <f t="shared" ca="1" si="764"/>
        <v>1</v>
      </c>
      <c r="R1712" s="207">
        <f t="shared" si="781"/>
        <v>0</v>
      </c>
      <c r="S1712" s="208"/>
      <c r="T1712" s="159">
        <f t="shared" si="782"/>
        <v>0</v>
      </c>
      <c r="U1712" s="209" t="str">
        <f ca="1">IF(AND(T1712=-1,N1712=TRUE),"*",IF(AND(U1711="*",N1712=TRUE),"*",IF(AND(AND(L1712=TRUE,U1711="*"),J1712&lt;VLOOKUP(V1711+1,tbL!$M$38:$O$43,3)),"*","")))</f>
        <v/>
      </c>
      <c r="V1712" s="204">
        <f t="shared" ca="1" si="765"/>
        <v>1</v>
      </c>
      <c r="Y1712" s="159" t="str">
        <f t="shared" ca="1" si="766"/>
        <v/>
      </c>
      <c r="Z1712" s="159" t="str">
        <f t="shared" si="767"/>
        <v/>
      </c>
      <c r="AA1712" s="159">
        <f t="shared" ca="1" si="787"/>
        <v>1</v>
      </c>
      <c r="AC1712" s="161" t="str">
        <f t="shared" ca="1" si="768"/>
        <v/>
      </c>
      <c r="AD1712" s="161">
        <f t="shared" ca="1" si="769"/>
        <v>1</v>
      </c>
      <c r="AE1712" s="161" t="str">
        <f t="shared" ca="1" si="789"/>
        <v/>
      </c>
      <c r="AF1712" s="161">
        <f t="shared" ca="1" si="770"/>
        <v>1</v>
      </c>
      <c r="AG1712" s="161" t="str">
        <f t="shared" ca="1" si="771"/>
        <v/>
      </c>
      <c r="AH1712" s="161">
        <f t="shared" ca="1" si="772"/>
        <v>1</v>
      </c>
      <c r="AI1712" s="161" t="str">
        <f t="shared" ca="1" si="773"/>
        <v/>
      </c>
      <c r="AJ1712" s="161">
        <f t="shared" ca="1" si="774"/>
        <v>1</v>
      </c>
      <c r="AL1712" s="161" t="str">
        <f t="shared" ca="1" si="775"/>
        <v/>
      </c>
      <c r="AM1712" s="161">
        <f t="shared" ca="1" si="786"/>
        <v>1</v>
      </c>
      <c r="AN1712" s="161" t="str">
        <f t="shared" ca="1" si="776"/>
        <v/>
      </c>
      <c r="AO1712" s="161">
        <f t="shared" ca="1" si="785"/>
        <v>1</v>
      </c>
      <c r="AP1712" s="161" t="str">
        <f t="shared" ca="1" si="777"/>
        <v/>
      </c>
      <c r="AQ1712" s="161">
        <f t="shared" ca="1" si="783"/>
        <v>1</v>
      </c>
      <c r="AR1712" s="161" t="str">
        <f t="shared" ca="1" si="778"/>
        <v/>
      </c>
      <c r="AS1712" s="161">
        <f t="shared" ca="1" si="779"/>
        <v>1</v>
      </c>
      <c r="AT1712" s="159" t="str">
        <f t="shared" ca="1" si="788"/>
        <v/>
      </c>
      <c r="AU1712" s="210">
        <f t="shared" ca="1" si="763"/>
        <v>14</v>
      </c>
      <c r="AV1712" s="209"/>
      <c r="AW1712" s="204">
        <f t="shared" si="780"/>
        <v>25619.49999999996</v>
      </c>
      <c r="AX1712" s="159"/>
      <c r="AZ1712" s="159"/>
      <c r="BM1712" s="207"/>
      <c r="BN1712" s="212"/>
      <c r="BP1712" s="209"/>
      <c r="BQ1712" s="211"/>
      <c r="BR1712" s="211"/>
      <c r="BS1712" s="211"/>
      <c r="BT1712" s="211"/>
      <c r="BU1712" s="211"/>
      <c r="BV1712" s="211"/>
      <c r="BW1712" s="211"/>
      <c r="BX1712" s="211"/>
      <c r="BY1712" s="211"/>
      <c r="BZ1712" s="211"/>
      <c r="CA1712" s="209"/>
      <c r="CB1712" s="224"/>
      <c r="CC1712" s="204"/>
      <c r="CD1712" s="204"/>
      <c r="CE1712" s="204"/>
      <c r="CF1712" s="211"/>
      <c r="CG1712" s="211"/>
      <c r="CI1712" s="209"/>
      <c r="CJ1712" s="209"/>
    </row>
    <row r="1713" spans="9:88">
      <c r="I1713" s="221">
        <f t="shared" si="784"/>
        <v>509</v>
      </c>
      <c r="J1713" s="159">
        <f>'v-t_chart'!C1710</f>
        <v>101.7</v>
      </c>
      <c r="K1713" s="204">
        <f t="shared" ca="1" si="762"/>
        <v>297.8793</v>
      </c>
      <c r="L1713" s="205" t="b">
        <f>IF('Input&amp;Output'!$C$3=10,phase_chart!C1710,IF('Input&amp;Output'!$C$3=21,phase_chart!G1710,IF('Input&amp;Output'!$C$3=22,phase_chart!K1710,IF('Input&amp;Output'!$C$3=31,phase_chart!O1710,IF('Input&amp;Output'!$C$3=32,phase_chart!S1710,"")))))</f>
        <v>0</v>
      </c>
      <c r="M1713" s="206" t="b">
        <f>IF('Input&amp;Output'!$C$3=10,phase_chart!D1710,IF('Input&amp;Output'!$C$3=21,phase_chart!H1710,IF('Input&amp;Output'!$C$3=22,phase_chart!L1710,IF('Input&amp;Output'!$C$3=31,phase_chart!P1710,IF('Input&amp;Output'!$C$3=32,phase_chart!T1710,"")))))</f>
        <v>1</v>
      </c>
      <c r="N1713" s="205" t="b">
        <f>IF('Input&amp;Output'!$C$3=10,phase_chart!E1710,IF('Input&amp;Output'!$C$3=21,phase_chart!I1710,IF('Input&amp;Output'!$C$3=22,phase_chart!M1710,IF('Input&amp;Output'!$C$3=31,phase_chart!Q1710,IF('Input&amp;Output'!$C$3=32,phase_chart!U1710,"")))))</f>
        <v>0</v>
      </c>
      <c r="P1713" s="159">
        <f ca="1">IF(NOT($J1713=0),IF($J1713&lt;IF($P1712=0,0,VLOOKUP(P1712,tbL!$M$37:$Q$43,IF(L1713=TRUE,2,4))),IF($J1713&gt;=VLOOKUP(P1712,tbL!$M$37:$Q$43,IF(L1713=TRUE,3,5)),$P1712,IF(AND(L1712=TRUE,L1713=TRUE),$P1712,$P1712-1)),IF(AND(L1713=TRUE,J1713=VLOOKUP(P1712,tbL!$M$37:$Q$43,IF(L1713=TRUE,2,4))),P1712,IF($P1712+1&gt;$C$12,$C$12,$P1712+1))),0)</f>
        <v>1</v>
      </c>
      <c r="Q1713" s="159">
        <f t="shared" ca="1" si="764"/>
        <v>1</v>
      </c>
      <c r="R1713" s="207">
        <f t="shared" si="781"/>
        <v>0</v>
      </c>
      <c r="S1713" s="208"/>
      <c r="T1713" s="159">
        <f t="shared" si="782"/>
        <v>0</v>
      </c>
      <c r="U1713" s="209" t="str">
        <f ca="1">IF(AND(T1713=-1,N1713=TRUE),"*",IF(AND(U1712="*",N1713=TRUE),"*",IF(AND(AND(L1713=TRUE,U1712="*"),J1713&lt;VLOOKUP(V1712+1,tbL!$M$38:$O$43,3)),"*","")))</f>
        <v/>
      </c>
      <c r="V1713" s="204">
        <f t="shared" ca="1" si="765"/>
        <v>1</v>
      </c>
      <c r="Y1713" s="159" t="str">
        <f t="shared" ca="1" si="766"/>
        <v/>
      </c>
      <c r="Z1713" s="159" t="str">
        <f t="shared" si="767"/>
        <v/>
      </c>
      <c r="AA1713" s="159">
        <f t="shared" ca="1" si="787"/>
        <v>1</v>
      </c>
      <c r="AC1713" s="161" t="str">
        <f t="shared" ca="1" si="768"/>
        <v/>
      </c>
      <c r="AD1713" s="161">
        <f t="shared" ca="1" si="769"/>
        <v>1</v>
      </c>
      <c r="AE1713" s="161" t="str">
        <f t="shared" ca="1" si="789"/>
        <v/>
      </c>
      <c r="AF1713" s="161">
        <f t="shared" ca="1" si="770"/>
        <v>1</v>
      </c>
      <c r="AG1713" s="161" t="str">
        <f t="shared" ca="1" si="771"/>
        <v/>
      </c>
      <c r="AH1713" s="161">
        <f t="shared" ca="1" si="772"/>
        <v>1</v>
      </c>
      <c r="AI1713" s="161" t="str">
        <f t="shared" ca="1" si="773"/>
        <v/>
      </c>
      <c r="AJ1713" s="161">
        <f t="shared" ca="1" si="774"/>
        <v>1</v>
      </c>
      <c r="AL1713" s="161" t="str">
        <f t="shared" ca="1" si="775"/>
        <v/>
      </c>
      <c r="AM1713" s="161">
        <f t="shared" ca="1" si="786"/>
        <v>1</v>
      </c>
      <c r="AN1713" s="161" t="str">
        <f t="shared" ca="1" si="776"/>
        <v/>
      </c>
      <c r="AO1713" s="161">
        <f t="shared" ca="1" si="785"/>
        <v>1</v>
      </c>
      <c r="AP1713" s="161" t="str">
        <f t="shared" ca="1" si="777"/>
        <v/>
      </c>
      <c r="AQ1713" s="161">
        <f t="shared" ca="1" si="783"/>
        <v>1</v>
      </c>
      <c r="AR1713" s="161" t="str">
        <f t="shared" ca="1" si="778"/>
        <v/>
      </c>
      <c r="AS1713" s="161">
        <f t="shared" ca="1" si="779"/>
        <v>1</v>
      </c>
      <c r="AT1713" s="159" t="str">
        <f t="shared" ca="1" si="788"/>
        <v/>
      </c>
      <c r="AU1713" s="210">
        <f t="shared" ca="1" si="763"/>
        <v>14</v>
      </c>
      <c r="AV1713" s="209"/>
      <c r="AW1713" s="204">
        <f t="shared" si="780"/>
        <v>25647.74999999996</v>
      </c>
      <c r="AX1713" s="159"/>
      <c r="AZ1713" s="159"/>
      <c r="BM1713" s="207"/>
      <c r="BN1713" s="212"/>
      <c r="BP1713" s="209"/>
      <c r="BQ1713" s="211"/>
      <c r="BR1713" s="211"/>
      <c r="BS1713" s="211"/>
      <c r="BT1713" s="211"/>
      <c r="BU1713" s="211"/>
      <c r="BV1713" s="211"/>
      <c r="BW1713" s="211"/>
      <c r="BX1713" s="211"/>
      <c r="BY1713" s="211"/>
      <c r="BZ1713" s="211"/>
      <c r="CA1713" s="209"/>
      <c r="CB1713" s="224"/>
      <c r="CC1713" s="204"/>
      <c r="CD1713" s="204"/>
      <c r="CE1713" s="204"/>
      <c r="CF1713" s="211"/>
      <c r="CG1713" s="211"/>
      <c r="CI1713" s="209"/>
      <c r="CJ1713" s="209"/>
    </row>
    <row r="1714" spans="9:88">
      <c r="I1714" s="221">
        <f t="shared" si="784"/>
        <v>510</v>
      </c>
      <c r="J1714" s="159">
        <f>'v-t_chart'!C1711</f>
        <v>101.5</v>
      </c>
      <c r="K1714" s="204">
        <f t="shared" ca="1" si="762"/>
        <v>297.29349999999999</v>
      </c>
      <c r="L1714" s="205" t="b">
        <f>IF('Input&amp;Output'!$C$3=10,phase_chart!C1711,IF('Input&amp;Output'!$C$3=21,phase_chart!G1711,IF('Input&amp;Output'!$C$3=22,phase_chart!K1711,IF('Input&amp;Output'!$C$3=31,phase_chart!O1711,IF('Input&amp;Output'!$C$3=32,phase_chart!S1711,"")))))</f>
        <v>0</v>
      </c>
      <c r="M1714" s="206" t="b">
        <f>IF('Input&amp;Output'!$C$3=10,phase_chart!D1711,IF('Input&amp;Output'!$C$3=21,phase_chart!H1711,IF('Input&amp;Output'!$C$3=22,phase_chart!L1711,IF('Input&amp;Output'!$C$3=31,phase_chart!P1711,IF('Input&amp;Output'!$C$3=32,phase_chart!T1711,"")))))</f>
        <v>1</v>
      </c>
      <c r="N1714" s="205" t="b">
        <f>IF('Input&amp;Output'!$C$3=10,phase_chart!E1711,IF('Input&amp;Output'!$C$3=21,phase_chart!I1711,IF('Input&amp;Output'!$C$3=22,phase_chart!M1711,IF('Input&amp;Output'!$C$3=31,phase_chart!Q1711,IF('Input&amp;Output'!$C$3=32,phase_chart!U1711,"")))))</f>
        <v>0</v>
      </c>
      <c r="P1714" s="159">
        <f ca="1">IF(NOT($J1714=0),IF($J1714&lt;IF($P1713=0,0,VLOOKUP(P1713,tbL!$M$37:$Q$43,IF(L1714=TRUE,2,4))),IF($J1714&gt;=VLOOKUP(P1713,tbL!$M$37:$Q$43,IF(L1714=TRUE,3,5)),$P1713,IF(AND(L1713=TRUE,L1714=TRUE),$P1713,$P1713-1)),IF(AND(L1714=TRUE,J1714=VLOOKUP(P1713,tbL!$M$37:$Q$43,IF(L1714=TRUE,2,4))),P1713,IF($P1713+1&gt;$C$12,$C$12,$P1713+1))),0)</f>
        <v>1</v>
      </c>
      <c r="Q1714" s="159">
        <f t="shared" ca="1" si="764"/>
        <v>1</v>
      </c>
      <c r="R1714" s="207">
        <f t="shared" si="781"/>
        <v>0</v>
      </c>
      <c r="S1714" s="208"/>
      <c r="T1714" s="159">
        <f t="shared" si="782"/>
        <v>0</v>
      </c>
      <c r="U1714" s="209" t="str">
        <f ca="1">IF(AND(T1714=-1,N1714=TRUE),"*",IF(AND(U1713="*",N1714=TRUE),"*",IF(AND(AND(L1714=TRUE,U1713="*"),J1714&lt;VLOOKUP(V1713+1,tbL!$M$38:$O$43,3)),"*","")))</f>
        <v/>
      </c>
      <c r="V1714" s="204">
        <f t="shared" ca="1" si="765"/>
        <v>1</v>
      </c>
      <c r="Y1714" s="159" t="str">
        <f t="shared" ca="1" si="766"/>
        <v/>
      </c>
      <c r="Z1714" s="159" t="str">
        <f t="shared" si="767"/>
        <v/>
      </c>
      <c r="AA1714" s="159">
        <f t="shared" ca="1" si="787"/>
        <v>1</v>
      </c>
      <c r="AC1714" s="161" t="str">
        <f t="shared" ca="1" si="768"/>
        <v/>
      </c>
      <c r="AD1714" s="161">
        <f t="shared" ca="1" si="769"/>
        <v>1</v>
      </c>
      <c r="AE1714" s="161" t="str">
        <f t="shared" ca="1" si="789"/>
        <v/>
      </c>
      <c r="AF1714" s="161">
        <f t="shared" ca="1" si="770"/>
        <v>1</v>
      </c>
      <c r="AG1714" s="161" t="str">
        <f t="shared" ca="1" si="771"/>
        <v/>
      </c>
      <c r="AH1714" s="161">
        <f t="shared" ca="1" si="772"/>
        <v>1</v>
      </c>
      <c r="AI1714" s="161" t="str">
        <f t="shared" ca="1" si="773"/>
        <v/>
      </c>
      <c r="AJ1714" s="161">
        <f t="shared" ca="1" si="774"/>
        <v>1</v>
      </c>
      <c r="AL1714" s="161" t="str">
        <f t="shared" ca="1" si="775"/>
        <v/>
      </c>
      <c r="AM1714" s="161">
        <f t="shared" ca="1" si="786"/>
        <v>1</v>
      </c>
      <c r="AN1714" s="161" t="str">
        <f t="shared" ca="1" si="776"/>
        <v/>
      </c>
      <c r="AO1714" s="161">
        <f t="shared" ca="1" si="785"/>
        <v>1</v>
      </c>
      <c r="AP1714" s="161" t="str">
        <f t="shared" ca="1" si="777"/>
        <v/>
      </c>
      <c r="AQ1714" s="161">
        <f t="shared" ca="1" si="783"/>
        <v>1</v>
      </c>
      <c r="AR1714" s="161" t="str">
        <f t="shared" ca="1" si="778"/>
        <v/>
      </c>
      <c r="AS1714" s="161">
        <f t="shared" ca="1" si="779"/>
        <v>1</v>
      </c>
      <c r="AT1714" s="159" t="str">
        <f t="shared" ca="1" si="788"/>
        <v/>
      </c>
      <c r="AU1714" s="210">
        <f t="shared" ca="1" si="763"/>
        <v>14</v>
      </c>
      <c r="AV1714" s="209"/>
      <c r="AW1714" s="204">
        <f t="shared" si="780"/>
        <v>25675.944444444405</v>
      </c>
      <c r="AX1714" s="159"/>
      <c r="AZ1714" s="159"/>
      <c r="BM1714" s="207"/>
      <c r="BN1714" s="212"/>
      <c r="BP1714" s="209"/>
      <c r="BQ1714" s="211"/>
      <c r="BR1714" s="211"/>
      <c r="BS1714" s="211"/>
      <c r="BT1714" s="211"/>
      <c r="BU1714" s="211"/>
      <c r="BV1714" s="211"/>
      <c r="BW1714" s="211"/>
      <c r="BX1714" s="211"/>
      <c r="BY1714" s="211"/>
      <c r="BZ1714" s="211"/>
      <c r="CA1714" s="209"/>
      <c r="CB1714" s="224"/>
      <c r="CC1714" s="204"/>
      <c r="CD1714" s="204"/>
      <c r="CE1714" s="204"/>
      <c r="CF1714" s="211"/>
      <c r="CG1714" s="211"/>
      <c r="CI1714" s="209"/>
      <c r="CJ1714" s="209"/>
    </row>
    <row r="1715" spans="9:88">
      <c r="I1715" s="221">
        <f t="shared" si="784"/>
        <v>511</v>
      </c>
      <c r="J1715" s="159">
        <f>'v-t_chart'!C1712</f>
        <v>101.3</v>
      </c>
      <c r="K1715" s="204">
        <f t="shared" ca="1" si="762"/>
        <v>296.70769999999999</v>
      </c>
      <c r="L1715" s="205" t="b">
        <f>IF('Input&amp;Output'!$C$3=10,phase_chart!C1712,IF('Input&amp;Output'!$C$3=21,phase_chart!G1712,IF('Input&amp;Output'!$C$3=22,phase_chart!K1712,IF('Input&amp;Output'!$C$3=31,phase_chart!O1712,IF('Input&amp;Output'!$C$3=32,phase_chart!S1712,"")))))</f>
        <v>0</v>
      </c>
      <c r="M1715" s="206" t="b">
        <f>IF('Input&amp;Output'!$C$3=10,phase_chart!D1712,IF('Input&amp;Output'!$C$3=21,phase_chart!H1712,IF('Input&amp;Output'!$C$3=22,phase_chart!L1712,IF('Input&amp;Output'!$C$3=31,phase_chart!P1712,IF('Input&amp;Output'!$C$3=32,phase_chart!T1712,"")))))</f>
        <v>1</v>
      </c>
      <c r="N1715" s="205" t="b">
        <f>IF('Input&amp;Output'!$C$3=10,phase_chart!E1712,IF('Input&amp;Output'!$C$3=21,phase_chart!I1712,IF('Input&amp;Output'!$C$3=22,phase_chart!M1712,IF('Input&amp;Output'!$C$3=31,phase_chart!Q1712,IF('Input&amp;Output'!$C$3=32,phase_chart!U1712,"")))))</f>
        <v>0</v>
      </c>
      <c r="P1715" s="159">
        <f ca="1">IF(NOT($J1715=0),IF($J1715&lt;IF($P1714=0,0,VLOOKUP(P1714,tbL!$M$37:$Q$43,IF(L1715=TRUE,2,4))),IF($J1715&gt;=VLOOKUP(P1714,tbL!$M$37:$Q$43,IF(L1715=TRUE,3,5)),$P1714,IF(AND(L1714=TRUE,L1715=TRUE),$P1714,$P1714-1)),IF(AND(L1715=TRUE,J1715=VLOOKUP(P1714,tbL!$M$37:$Q$43,IF(L1715=TRUE,2,4))),P1714,IF($P1714+1&gt;$C$12,$C$12,$P1714+1))),0)</f>
        <v>1</v>
      </c>
      <c r="Q1715" s="159">
        <f t="shared" ca="1" si="764"/>
        <v>1</v>
      </c>
      <c r="R1715" s="207">
        <f t="shared" si="781"/>
        <v>0</v>
      </c>
      <c r="S1715" s="208"/>
      <c r="T1715" s="159">
        <f t="shared" si="782"/>
        <v>0</v>
      </c>
      <c r="U1715" s="209" t="str">
        <f ca="1">IF(AND(T1715=-1,N1715=TRUE),"*",IF(AND(U1714="*",N1715=TRUE),"*",IF(AND(AND(L1715=TRUE,U1714="*"),J1715&lt;VLOOKUP(V1714+1,tbL!$M$38:$O$43,3)),"*","")))</f>
        <v/>
      </c>
      <c r="V1715" s="204">
        <f t="shared" ca="1" si="765"/>
        <v>1</v>
      </c>
      <c r="Y1715" s="159" t="str">
        <f t="shared" ca="1" si="766"/>
        <v/>
      </c>
      <c r="Z1715" s="159" t="str">
        <f t="shared" si="767"/>
        <v/>
      </c>
      <c r="AA1715" s="159">
        <f t="shared" ca="1" si="787"/>
        <v>1</v>
      </c>
      <c r="AC1715" s="161" t="str">
        <f t="shared" ca="1" si="768"/>
        <v/>
      </c>
      <c r="AD1715" s="161">
        <f t="shared" ca="1" si="769"/>
        <v>1</v>
      </c>
      <c r="AE1715" s="161" t="str">
        <f t="shared" ca="1" si="789"/>
        <v/>
      </c>
      <c r="AF1715" s="161">
        <f t="shared" ca="1" si="770"/>
        <v>1</v>
      </c>
      <c r="AG1715" s="161" t="str">
        <f t="shared" ca="1" si="771"/>
        <v/>
      </c>
      <c r="AH1715" s="161">
        <f t="shared" ca="1" si="772"/>
        <v>1</v>
      </c>
      <c r="AI1715" s="161" t="str">
        <f t="shared" ca="1" si="773"/>
        <v/>
      </c>
      <c r="AJ1715" s="161">
        <f t="shared" ca="1" si="774"/>
        <v>1</v>
      </c>
      <c r="AL1715" s="161" t="str">
        <f t="shared" ca="1" si="775"/>
        <v/>
      </c>
      <c r="AM1715" s="161">
        <f t="shared" ca="1" si="786"/>
        <v>1</v>
      </c>
      <c r="AN1715" s="161" t="str">
        <f t="shared" ca="1" si="776"/>
        <v/>
      </c>
      <c r="AO1715" s="161">
        <f t="shared" ca="1" si="785"/>
        <v>1</v>
      </c>
      <c r="AP1715" s="161" t="str">
        <f t="shared" ca="1" si="777"/>
        <v/>
      </c>
      <c r="AQ1715" s="161">
        <f t="shared" ca="1" si="783"/>
        <v>1</v>
      </c>
      <c r="AR1715" s="161" t="str">
        <f t="shared" ca="1" si="778"/>
        <v/>
      </c>
      <c r="AS1715" s="161">
        <f t="shared" ca="1" si="779"/>
        <v>1</v>
      </c>
      <c r="AT1715" s="159" t="str">
        <f t="shared" ca="1" si="788"/>
        <v/>
      </c>
      <c r="AU1715" s="210">
        <f t="shared" ca="1" si="763"/>
        <v>14</v>
      </c>
      <c r="AV1715" s="209"/>
      <c r="AW1715" s="204">
        <f t="shared" si="780"/>
        <v>25704.083333333296</v>
      </c>
      <c r="AX1715" s="159"/>
      <c r="AZ1715" s="159"/>
      <c r="BM1715" s="207"/>
      <c r="BN1715" s="212"/>
      <c r="BP1715" s="209"/>
      <c r="BQ1715" s="211"/>
      <c r="BR1715" s="211"/>
      <c r="BS1715" s="211"/>
      <c r="BT1715" s="211"/>
      <c r="BU1715" s="211"/>
      <c r="BV1715" s="211"/>
      <c r="BW1715" s="211"/>
      <c r="BX1715" s="211"/>
      <c r="BY1715" s="211"/>
      <c r="BZ1715" s="211"/>
      <c r="CA1715" s="209"/>
      <c r="CB1715" s="224"/>
      <c r="CC1715" s="204"/>
      <c r="CD1715" s="204"/>
      <c r="CE1715" s="204"/>
      <c r="CF1715" s="211"/>
      <c r="CG1715" s="211"/>
      <c r="CI1715" s="209"/>
      <c r="CJ1715" s="209"/>
    </row>
    <row r="1716" spans="9:88">
      <c r="I1716" s="221">
        <f t="shared" si="784"/>
        <v>512</v>
      </c>
      <c r="J1716" s="159">
        <f>'v-t_chart'!C1713</f>
        <v>101.2</v>
      </c>
      <c r="K1716" s="204">
        <f t="shared" ca="1" si="762"/>
        <v>296.41480000000001</v>
      </c>
      <c r="L1716" s="205" t="b">
        <f>IF('Input&amp;Output'!$C$3=10,phase_chart!C1713,IF('Input&amp;Output'!$C$3=21,phase_chart!G1713,IF('Input&amp;Output'!$C$3=22,phase_chart!K1713,IF('Input&amp;Output'!$C$3=31,phase_chart!O1713,IF('Input&amp;Output'!$C$3=32,phase_chart!S1713,"")))))</f>
        <v>0</v>
      </c>
      <c r="M1716" s="206" t="b">
        <f>IF('Input&amp;Output'!$C$3=10,phase_chart!D1713,IF('Input&amp;Output'!$C$3=21,phase_chart!H1713,IF('Input&amp;Output'!$C$3=22,phase_chart!L1713,IF('Input&amp;Output'!$C$3=31,phase_chart!P1713,IF('Input&amp;Output'!$C$3=32,phase_chart!T1713,"")))))</f>
        <v>1</v>
      </c>
      <c r="N1716" s="205" t="b">
        <f>IF('Input&amp;Output'!$C$3=10,phase_chart!E1713,IF('Input&amp;Output'!$C$3=21,phase_chart!I1713,IF('Input&amp;Output'!$C$3=22,phase_chart!M1713,IF('Input&amp;Output'!$C$3=31,phase_chart!Q1713,IF('Input&amp;Output'!$C$3=32,phase_chart!U1713,"")))))</f>
        <v>0</v>
      </c>
      <c r="P1716" s="159">
        <f ca="1">IF(NOT($J1716=0),IF($J1716&lt;IF($P1715=0,0,VLOOKUP(P1715,tbL!$M$37:$Q$43,IF(L1716=TRUE,2,4))),IF($J1716&gt;=VLOOKUP(P1715,tbL!$M$37:$Q$43,IF(L1716=TRUE,3,5)),$P1715,IF(AND(L1715=TRUE,L1716=TRUE),$P1715,$P1715-1)),IF(AND(L1716=TRUE,J1716=VLOOKUP(P1715,tbL!$M$37:$Q$43,IF(L1716=TRUE,2,4))),P1715,IF($P1715+1&gt;$C$12,$C$12,$P1715+1))),0)</f>
        <v>1</v>
      </c>
      <c r="Q1716" s="159">
        <f t="shared" ca="1" si="764"/>
        <v>1</v>
      </c>
      <c r="R1716" s="207">
        <f t="shared" si="781"/>
        <v>0</v>
      </c>
      <c r="S1716" s="208"/>
      <c r="T1716" s="159">
        <f t="shared" si="782"/>
        <v>0</v>
      </c>
      <c r="U1716" s="209" t="str">
        <f ca="1">IF(AND(T1716=-1,N1716=TRUE),"*",IF(AND(U1715="*",N1716=TRUE),"*",IF(AND(AND(L1716=TRUE,U1715="*"),J1716&lt;VLOOKUP(V1715+1,tbL!$M$38:$O$43,3)),"*","")))</f>
        <v/>
      </c>
      <c r="V1716" s="204">
        <f t="shared" ca="1" si="765"/>
        <v>1</v>
      </c>
      <c r="Y1716" s="159" t="str">
        <f t="shared" ca="1" si="766"/>
        <v/>
      </c>
      <c r="Z1716" s="159" t="str">
        <f t="shared" si="767"/>
        <v/>
      </c>
      <c r="AA1716" s="159">
        <f t="shared" ca="1" si="787"/>
        <v>1</v>
      </c>
      <c r="AC1716" s="161" t="str">
        <f t="shared" ca="1" si="768"/>
        <v/>
      </c>
      <c r="AD1716" s="161">
        <f t="shared" ca="1" si="769"/>
        <v>1</v>
      </c>
      <c r="AE1716" s="161" t="str">
        <f t="shared" ca="1" si="789"/>
        <v/>
      </c>
      <c r="AF1716" s="161">
        <f t="shared" ca="1" si="770"/>
        <v>1</v>
      </c>
      <c r="AG1716" s="161" t="str">
        <f t="shared" ca="1" si="771"/>
        <v/>
      </c>
      <c r="AH1716" s="161">
        <f t="shared" ca="1" si="772"/>
        <v>1</v>
      </c>
      <c r="AI1716" s="161" t="str">
        <f t="shared" ca="1" si="773"/>
        <v/>
      </c>
      <c r="AJ1716" s="161">
        <f t="shared" ca="1" si="774"/>
        <v>1</v>
      </c>
      <c r="AL1716" s="161" t="str">
        <f t="shared" ca="1" si="775"/>
        <v/>
      </c>
      <c r="AM1716" s="161">
        <f t="shared" ca="1" si="786"/>
        <v>1</v>
      </c>
      <c r="AN1716" s="161" t="str">
        <f t="shared" ca="1" si="776"/>
        <v/>
      </c>
      <c r="AO1716" s="161">
        <f t="shared" ca="1" si="785"/>
        <v>1</v>
      </c>
      <c r="AP1716" s="161" t="str">
        <f t="shared" ca="1" si="777"/>
        <v/>
      </c>
      <c r="AQ1716" s="161">
        <f t="shared" ca="1" si="783"/>
        <v>1</v>
      </c>
      <c r="AR1716" s="161" t="str">
        <f t="shared" ca="1" si="778"/>
        <v/>
      </c>
      <c r="AS1716" s="161">
        <f t="shared" ca="1" si="779"/>
        <v>1</v>
      </c>
      <c r="AT1716" s="159" t="str">
        <f t="shared" ca="1" si="788"/>
        <v/>
      </c>
      <c r="AU1716" s="210">
        <f t="shared" ca="1" si="763"/>
        <v>14</v>
      </c>
      <c r="AV1716" s="209"/>
      <c r="AW1716" s="204">
        <f t="shared" si="780"/>
        <v>25732.194444444405</v>
      </c>
      <c r="AX1716" s="159"/>
      <c r="AZ1716" s="159"/>
      <c r="BM1716" s="207"/>
      <c r="BN1716" s="212"/>
      <c r="BP1716" s="209"/>
      <c r="BQ1716" s="211"/>
      <c r="BR1716" s="211"/>
      <c r="BS1716" s="211"/>
      <c r="BT1716" s="211"/>
      <c r="BU1716" s="211"/>
      <c r="BV1716" s="211"/>
      <c r="BW1716" s="211"/>
      <c r="BX1716" s="211"/>
      <c r="BY1716" s="211"/>
      <c r="BZ1716" s="211"/>
      <c r="CA1716" s="209"/>
      <c r="CB1716" s="224"/>
      <c r="CC1716" s="204"/>
      <c r="CD1716" s="204"/>
      <c r="CE1716" s="204"/>
      <c r="CF1716" s="211"/>
      <c r="CG1716" s="211"/>
      <c r="CI1716" s="209"/>
      <c r="CJ1716" s="209"/>
    </row>
    <row r="1717" spans="9:88">
      <c r="I1717" s="221">
        <f t="shared" si="784"/>
        <v>513</v>
      </c>
      <c r="J1717" s="159">
        <f>'v-t_chart'!C1714</f>
        <v>101</v>
      </c>
      <c r="K1717" s="204">
        <f t="shared" ca="1" si="762"/>
        <v>295.82900000000001</v>
      </c>
      <c r="L1717" s="205" t="b">
        <f>IF('Input&amp;Output'!$C$3=10,phase_chart!C1714,IF('Input&amp;Output'!$C$3=21,phase_chart!G1714,IF('Input&amp;Output'!$C$3=22,phase_chart!K1714,IF('Input&amp;Output'!$C$3=31,phase_chart!O1714,IF('Input&amp;Output'!$C$3=32,phase_chart!S1714,"")))))</f>
        <v>0</v>
      </c>
      <c r="M1717" s="206" t="b">
        <f>IF('Input&amp;Output'!$C$3=10,phase_chart!D1714,IF('Input&amp;Output'!$C$3=21,phase_chart!H1714,IF('Input&amp;Output'!$C$3=22,phase_chart!L1714,IF('Input&amp;Output'!$C$3=31,phase_chart!P1714,IF('Input&amp;Output'!$C$3=32,phase_chart!T1714,"")))))</f>
        <v>1</v>
      </c>
      <c r="N1717" s="205" t="b">
        <f>IF('Input&amp;Output'!$C$3=10,phase_chart!E1714,IF('Input&amp;Output'!$C$3=21,phase_chart!I1714,IF('Input&amp;Output'!$C$3=22,phase_chart!M1714,IF('Input&amp;Output'!$C$3=31,phase_chart!Q1714,IF('Input&amp;Output'!$C$3=32,phase_chart!U1714,"")))))</f>
        <v>0</v>
      </c>
      <c r="P1717" s="159">
        <f ca="1">IF(NOT($J1717=0),IF($J1717&lt;IF($P1716=0,0,VLOOKUP(P1716,tbL!$M$37:$Q$43,IF(L1717=TRUE,2,4))),IF($J1717&gt;=VLOOKUP(P1716,tbL!$M$37:$Q$43,IF(L1717=TRUE,3,5)),$P1716,IF(AND(L1716=TRUE,L1717=TRUE),$P1716,$P1716-1)),IF(AND(L1717=TRUE,J1717=VLOOKUP(P1716,tbL!$M$37:$Q$43,IF(L1717=TRUE,2,4))),P1716,IF($P1716+1&gt;$C$12,$C$12,$P1716+1))),0)</f>
        <v>1</v>
      </c>
      <c r="Q1717" s="159">
        <f t="shared" ca="1" si="764"/>
        <v>1</v>
      </c>
      <c r="R1717" s="207">
        <f t="shared" si="781"/>
        <v>0</v>
      </c>
      <c r="S1717" s="208"/>
      <c r="T1717" s="159">
        <f t="shared" si="782"/>
        <v>0</v>
      </c>
      <c r="U1717" s="209" t="str">
        <f ca="1">IF(AND(T1717=-1,N1717=TRUE),"*",IF(AND(U1716="*",N1717=TRUE),"*",IF(AND(AND(L1717=TRUE,U1716="*"),J1717&lt;VLOOKUP(V1716+1,tbL!$M$38:$O$43,3)),"*","")))</f>
        <v/>
      </c>
      <c r="V1717" s="204">
        <f t="shared" ca="1" si="765"/>
        <v>1</v>
      </c>
      <c r="Y1717" s="159" t="str">
        <f t="shared" ca="1" si="766"/>
        <v/>
      </c>
      <c r="Z1717" s="159" t="str">
        <f t="shared" si="767"/>
        <v/>
      </c>
      <c r="AA1717" s="159">
        <f t="shared" ca="1" si="787"/>
        <v>1</v>
      </c>
      <c r="AC1717" s="161" t="str">
        <f t="shared" ca="1" si="768"/>
        <v/>
      </c>
      <c r="AD1717" s="161">
        <f t="shared" ca="1" si="769"/>
        <v>1</v>
      </c>
      <c r="AE1717" s="161" t="str">
        <f t="shared" ca="1" si="789"/>
        <v/>
      </c>
      <c r="AF1717" s="161">
        <f t="shared" ca="1" si="770"/>
        <v>1</v>
      </c>
      <c r="AG1717" s="161" t="str">
        <f t="shared" ca="1" si="771"/>
        <v/>
      </c>
      <c r="AH1717" s="161">
        <f t="shared" ca="1" si="772"/>
        <v>1</v>
      </c>
      <c r="AI1717" s="161" t="str">
        <f t="shared" ca="1" si="773"/>
        <v/>
      </c>
      <c r="AJ1717" s="161">
        <f t="shared" ca="1" si="774"/>
        <v>1</v>
      </c>
      <c r="AL1717" s="161" t="str">
        <f t="shared" ca="1" si="775"/>
        <v/>
      </c>
      <c r="AM1717" s="161">
        <f t="shared" ca="1" si="786"/>
        <v>1</v>
      </c>
      <c r="AN1717" s="161" t="str">
        <f t="shared" ca="1" si="776"/>
        <v/>
      </c>
      <c r="AO1717" s="161">
        <f t="shared" ca="1" si="785"/>
        <v>1</v>
      </c>
      <c r="AP1717" s="161" t="str">
        <f t="shared" ca="1" si="777"/>
        <v/>
      </c>
      <c r="AQ1717" s="161">
        <f t="shared" ca="1" si="783"/>
        <v>1</v>
      </c>
      <c r="AR1717" s="161" t="str">
        <f t="shared" ca="1" si="778"/>
        <v/>
      </c>
      <c r="AS1717" s="161">
        <f t="shared" ca="1" si="779"/>
        <v>1</v>
      </c>
      <c r="AT1717" s="159" t="str">
        <f t="shared" ca="1" si="788"/>
        <v/>
      </c>
      <c r="AU1717" s="210">
        <f t="shared" ca="1" si="763"/>
        <v>14</v>
      </c>
      <c r="AV1717" s="209"/>
      <c r="AW1717" s="204">
        <f t="shared" si="780"/>
        <v>25760.24999999996</v>
      </c>
      <c r="AX1717" s="159"/>
      <c r="AZ1717" s="159"/>
      <c r="BM1717" s="207"/>
      <c r="BN1717" s="212"/>
      <c r="BP1717" s="209"/>
      <c r="BQ1717" s="211"/>
      <c r="BR1717" s="211"/>
      <c r="BS1717" s="211"/>
      <c r="BT1717" s="211"/>
      <c r="BU1717" s="211"/>
      <c r="BV1717" s="211"/>
      <c r="BW1717" s="211"/>
      <c r="BX1717" s="211"/>
      <c r="BY1717" s="211"/>
      <c r="BZ1717" s="211"/>
      <c r="CA1717" s="209"/>
      <c r="CB1717" s="224"/>
      <c r="CC1717" s="204"/>
      <c r="CD1717" s="204"/>
      <c r="CE1717" s="204"/>
      <c r="CF1717" s="211"/>
      <c r="CG1717" s="211"/>
      <c r="CI1717" s="209"/>
      <c r="CJ1717" s="209"/>
    </row>
    <row r="1718" spans="9:88">
      <c r="I1718" s="221">
        <f t="shared" si="784"/>
        <v>514</v>
      </c>
      <c r="J1718" s="159">
        <f>'v-t_chart'!C1715</f>
        <v>100.9</v>
      </c>
      <c r="K1718" s="204">
        <f t="shared" ca="1" si="762"/>
        <v>295.53609999999998</v>
      </c>
      <c r="L1718" s="205" t="b">
        <f>IF('Input&amp;Output'!$C$3=10,phase_chart!C1715,IF('Input&amp;Output'!$C$3=21,phase_chart!G1715,IF('Input&amp;Output'!$C$3=22,phase_chart!K1715,IF('Input&amp;Output'!$C$3=31,phase_chart!O1715,IF('Input&amp;Output'!$C$3=32,phase_chart!S1715,"")))))</f>
        <v>0</v>
      </c>
      <c r="M1718" s="206" t="b">
        <f>IF('Input&amp;Output'!$C$3=10,phase_chart!D1715,IF('Input&amp;Output'!$C$3=21,phase_chart!H1715,IF('Input&amp;Output'!$C$3=22,phase_chart!L1715,IF('Input&amp;Output'!$C$3=31,phase_chart!P1715,IF('Input&amp;Output'!$C$3=32,phase_chart!T1715,"")))))</f>
        <v>1</v>
      </c>
      <c r="N1718" s="205" t="b">
        <f>IF('Input&amp;Output'!$C$3=10,phase_chart!E1715,IF('Input&amp;Output'!$C$3=21,phase_chart!I1715,IF('Input&amp;Output'!$C$3=22,phase_chart!M1715,IF('Input&amp;Output'!$C$3=31,phase_chart!Q1715,IF('Input&amp;Output'!$C$3=32,phase_chart!U1715,"")))))</f>
        <v>0</v>
      </c>
      <c r="P1718" s="159">
        <f ca="1">IF(NOT($J1718=0),IF($J1718&lt;IF($P1717=0,0,VLOOKUP(P1717,tbL!$M$37:$Q$43,IF(L1718=TRUE,2,4))),IF($J1718&gt;=VLOOKUP(P1717,tbL!$M$37:$Q$43,IF(L1718=TRUE,3,5)),$P1717,IF(AND(L1717=TRUE,L1718=TRUE),$P1717,$P1717-1)),IF(AND(L1718=TRUE,J1718=VLOOKUP(P1717,tbL!$M$37:$Q$43,IF(L1718=TRUE,2,4))),P1717,IF($P1717+1&gt;$C$12,$C$12,$P1717+1))),0)</f>
        <v>1</v>
      </c>
      <c r="Q1718" s="159">
        <f t="shared" ca="1" si="764"/>
        <v>1</v>
      </c>
      <c r="R1718" s="207">
        <f t="shared" si="781"/>
        <v>0</v>
      </c>
      <c r="S1718" s="208"/>
      <c r="T1718" s="159">
        <f t="shared" si="782"/>
        <v>0</v>
      </c>
      <c r="U1718" s="209" t="str">
        <f ca="1">IF(AND(T1718=-1,N1718=TRUE),"*",IF(AND(U1717="*",N1718=TRUE),"*",IF(AND(AND(L1718=TRUE,U1717="*"),J1718&lt;VLOOKUP(V1717+1,tbL!$M$38:$O$43,3)),"*","")))</f>
        <v/>
      </c>
      <c r="V1718" s="204">
        <f t="shared" ca="1" si="765"/>
        <v>1</v>
      </c>
      <c r="Y1718" s="159" t="str">
        <f t="shared" ca="1" si="766"/>
        <v/>
      </c>
      <c r="Z1718" s="159" t="str">
        <f t="shared" si="767"/>
        <v/>
      </c>
      <c r="AA1718" s="159">
        <f t="shared" ca="1" si="787"/>
        <v>1</v>
      </c>
      <c r="AC1718" s="161" t="str">
        <f t="shared" ca="1" si="768"/>
        <v/>
      </c>
      <c r="AD1718" s="161">
        <f t="shared" ca="1" si="769"/>
        <v>1</v>
      </c>
      <c r="AE1718" s="161" t="str">
        <f t="shared" ca="1" si="789"/>
        <v/>
      </c>
      <c r="AF1718" s="161">
        <f t="shared" ca="1" si="770"/>
        <v>1</v>
      </c>
      <c r="AG1718" s="161" t="str">
        <f t="shared" ca="1" si="771"/>
        <v/>
      </c>
      <c r="AH1718" s="161">
        <f t="shared" ca="1" si="772"/>
        <v>1</v>
      </c>
      <c r="AI1718" s="161" t="str">
        <f t="shared" ca="1" si="773"/>
        <v/>
      </c>
      <c r="AJ1718" s="161">
        <f t="shared" ca="1" si="774"/>
        <v>1</v>
      </c>
      <c r="AL1718" s="161" t="str">
        <f t="shared" ca="1" si="775"/>
        <v/>
      </c>
      <c r="AM1718" s="161">
        <f t="shared" ca="1" si="786"/>
        <v>1</v>
      </c>
      <c r="AN1718" s="161" t="str">
        <f t="shared" ca="1" si="776"/>
        <v/>
      </c>
      <c r="AO1718" s="161">
        <f t="shared" ca="1" si="785"/>
        <v>1</v>
      </c>
      <c r="AP1718" s="161" t="str">
        <f t="shared" ca="1" si="777"/>
        <v/>
      </c>
      <c r="AQ1718" s="161">
        <f t="shared" ca="1" si="783"/>
        <v>1</v>
      </c>
      <c r="AR1718" s="161" t="str">
        <f t="shared" ca="1" si="778"/>
        <v/>
      </c>
      <c r="AS1718" s="161">
        <f t="shared" ca="1" si="779"/>
        <v>1</v>
      </c>
      <c r="AT1718" s="159" t="str">
        <f t="shared" ca="1" si="788"/>
        <v/>
      </c>
      <c r="AU1718" s="210">
        <f t="shared" ca="1" si="763"/>
        <v>14</v>
      </c>
      <c r="AV1718" s="209"/>
      <c r="AW1718" s="204">
        <f t="shared" si="780"/>
        <v>25788.277777777737</v>
      </c>
      <c r="AX1718" s="159"/>
      <c r="AZ1718" s="159"/>
      <c r="BM1718" s="207"/>
      <c r="BN1718" s="212"/>
      <c r="BP1718" s="209"/>
      <c r="BQ1718" s="211"/>
      <c r="BR1718" s="211"/>
      <c r="BS1718" s="211"/>
      <c r="BT1718" s="211"/>
      <c r="BU1718" s="211"/>
      <c r="BV1718" s="211"/>
      <c r="BW1718" s="211"/>
      <c r="BX1718" s="211"/>
      <c r="BY1718" s="211"/>
      <c r="BZ1718" s="211"/>
      <c r="CA1718" s="209"/>
      <c r="CB1718" s="224"/>
      <c r="CC1718" s="204"/>
      <c r="CD1718" s="204"/>
      <c r="CE1718" s="204"/>
      <c r="CF1718" s="211"/>
      <c r="CG1718" s="211"/>
      <c r="CI1718" s="209"/>
      <c r="CJ1718" s="209"/>
    </row>
    <row r="1719" spans="9:88">
      <c r="I1719" s="221">
        <f t="shared" si="784"/>
        <v>515</v>
      </c>
      <c r="J1719" s="159">
        <f>'v-t_chart'!C1716</f>
        <v>100.9</v>
      </c>
      <c r="K1719" s="204">
        <f t="shared" ca="1" si="762"/>
        <v>295.53609999999998</v>
      </c>
      <c r="L1719" s="205" t="b">
        <f>IF('Input&amp;Output'!$C$3=10,phase_chart!C1716,IF('Input&amp;Output'!$C$3=21,phase_chart!G1716,IF('Input&amp;Output'!$C$3=22,phase_chart!K1716,IF('Input&amp;Output'!$C$3=31,phase_chart!O1716,IF('Input&amp;Output'!$C$3=32,phase_chart!S1716,"")))))</f>
        <v>0</v>
      </c>
      <c r="M1719" s="206" t="b">
        <f>IF('Input&amp;Output'!$C$3=10,phase_chart!D1716,IF('Input&amp;Output'!$C$3=21,phase_chart!H1716,IF('Input&amp;Output'!$C$3=22,phase_chart!L1716,IF('Input&amp;Output'!$C$3=31,phase_chart!P1716,IF('Input&amp;Output'!$C$3=32,phase_chart!T1716,"")))))</f>
        <v>1</v>
      </c>
      <c r="N1719" s="205" t="b">
        <f>IF('Input&amp;Output'!$C$3=10,phase_chart!E1716,IF('Input&amp;Output'!$C$3=21,phase_chart!I1716,IF('Input&amp;Output'!$C$3=22,phase_chart!M1716,IF('Input&amp;Output'!$C$3=31,phase_chart!Q1716,IF('Input&amp;Output'!$C$3=32,phase_chart!U1716,"")))))</f>
        <v>0</v>
      </c>
      <c r="P1719" s="159">
        <f ca="1">IF(NOT($J1719=0),IF($J1719&lt;IF($P1718=0,0,VLOOKUP(P1718,tbL!$M$37:$Q$43,IF(L1719=TRUE,2,4))),IF($J1719&gt;=VLOOKUP(P1718,tbL!$M$37:$Q$43,IF(L1719=TRUE,3,5)),$P1718,IF(AND(L1718=TRUE,L1719=TRUE),$P1718,$P1718-1)),IF(AND(L1719=TRUE,J1719=VLOOKUP(P1718,tbL!$M$37:$Q$43,IF(L1719=TRUE,2,4))),P1718,IF($P1718+1&gt;$C$12,$C$12,$P1718+1))),0)</f>
        <v>1</v>
      </c>
      <c r="Q1719" s="159">
        <f t="shared" ca="1" si="764"/>
        <v>1</v>
      </c>
      <c r="R1719" s="207">
        <f t="shared" si="781"/>
        <v>0</v>
      </c>
      <c r="S1719" s="208"/>
      <c r="T1719" s="159">
        <f t="shared" si="782"/>
        <v>0</v>
      </c>
      <c r="U1719" s="209" t="str">
        <f ca="1">IF(AND(T1719=-1,N1719=TRUE),"*",IF(AND(U1718="*",N1719=TRUE),"*",IF(AND(AND(L1719=TRUE,U1718="*"),J1719&lt;VLOOKUP(V1718+1,tbL!$M$38:$O$43,3)),"*","")))</f>
        <v/>
      </c>
      <c r="V1719" s="204">
        <f t="shared" ca="1" si="765"/>
        <v>1</v>
      </c>
      <c r="Y1719" s="159" t="str">
        <f t="shared" ca="1" si="766"/>
        <v/>
      </c>
      <c r="Z1719" s="159" t="str">
        <f t="shared" si="767"/>
        <v/>
      </c>
      <c r="AA1719" s="159">
        <f t="shared" ca="1" si="787"/>
        <v>1</v>
      </c>
      <c r="AC1719" s="161" t="str">
        <f t="shared" ca="1" si="768"/>
        <v/>
      </c>
      <c r="AD1719" s="161">
        <f t="shared" ca="1" si="769"/>
        <v>1</v>
      </c>
      <c r="AE1719" s="161" t="str">
        <f t="shared" ca="1" si="789"/>
        <v/>
      </c>
      <c r="AF1719" s="161">
        <f t="shared" ca="1" si="770"/>
        <v>1</v>
      </c>
      <c r="AG1719" s="161" t="str">
        <f t="shared" ca="1" si="771"/>
        <v/>
      </c>
      <c r="AH1719" s="161">
        <f t="shared" ca="1" si="772"/>
        <v>1</v>
      </c>
      <c r="AI1719" s="161" t="str">
        <f t="shared" ca="1" si="773"/>
        <v/>
      </c>
      <c r="AJ1719" s="161">
        <f t="shared" ca="1" si="774"/>
        <v>1</v>
      </c>
      <c r="AL1719" s="161" t="str">
        <f t="shared" ca="1" si="775"/>
        <v/>
      </c>
      <c r="AM1719" s="161">
        <f t="shared" ca="1" si="786"/>
        <v>1</v>
      </c>
      <c r="AN1719" s="161" t="str">
        <f t="shared" ca="1" si="776"/>
        <v/>
      </c>
      <c r="AO1719" s="161">
        <f t="shared" ca="1" si="785"/>
        <v>1</v>
      </c>
      <c r="AP1719" s="161" t="str">
        <f t="shared" ca="1" si="777"/>
        <v/>
      </c>
      <c r="AQ1719" s="161">
        <f t="shared" ca="1" si="783"/>
        <v>1</v>
      </c>
      <c r="AR1719" s="161" t="str">
        <f t="shared" ca="1" si="778"/>
        <v/>
      </c>
      <c r="AS1719" s="161">
        <f t="shared" ca="1" si="779"/>
        <v>1</v>
      </c>
      <c r="AT1719" s="159" t="str">
        <f t="shared" ca="1" si="788"/>
        <v/>
      </c>
      <c r="AU1719" s="210">
        <f t="shared" ca="1" si="763"/>
        <v>14</v>
      </c>
      <c r="AV1719" s="209"/>
      <c r="AW1719" s="204">
        <f t="shared" si="780"/>
        <v>25816.305555555515</v>
      </c>
      <c r="AX1719" s="159"/>
      <c r="AZ1719" s="159"/>
      <c r="BM1719" s="207"/>
      <c r="BN1719" s="212"/>
      <c r="BP1719" s="209"/>
      <c r="BQ1719" s="211"/>
      <c r="BR1719" s="211"/>
      <c r="BS1719" s="211"/>
      <c r="BT1719" s="211"/>
      <c r="BU1719" s="211"/>
      <c r="BV1719" s="211"/>
      <c r="BW1719" s="211"/>
      <c r="BX1719" s="211"/>
      <c r="BY1719" s="211"/>
      <c r="BZ1719" s="211"/>
      <c r="CA1719" s="209"/>
      <c r="CB1719" s="224"/>
      <c r="CC1719" s="204"/>
      <c r="CD1719" s="204"/>
      <c r="CE1719" s="204"/>
      <c r="CF1719" s="211"/>
      <c r="CG1719" s="211"/>
      <c r="CI1719" s="209"/>
      <c r="CJ1719" s="209"/>
    </row>
    <row r="1720" spans="9:88">
      <c r="I1720" s="221">
        <f t="shared" si="784"/>
        <v>516</v>
      </c>
      <c r="J1720" s="159">
        <f>'v-t_chart'!C1717</f>
        <v>101</v>
      </c>
      <c r="K1720" s="204">
        <f t="shared" ca="1" si="762"/>
        <v>295.82900000000001</v>
      </c>
      <c r="L1720" s="205" t="b">
        <f>IF('Input&amp;Output'!$C$3=10,phase_chart!C1717,IF('Input&amp;Output'!$C$3=21,phase_chart!G1717,IF('Input&amp;Output'!$C$3=22,phase_chart!K1717,IF('Input&amp;Output'!$C$3=31,phase_chart!O1717,IF('Input&amp;Output'!$C$3=32,phase_chart!S1717,"")))))</f>
        <v>0</v>
      </c>
      <c r="M1720" s="206" t="b">
        <f>IF('Input&amp;Output'!$C$3=10,phase_chart!D1717,IF('Input&amp;Output'!$C$3=21,phase_chart!H1717,IF('Input&amp;Output'!$C$3=22,phase_chart!L1717,IF('Input&amp;Output'!$C$3=31,phase_chart!P1717,IF('Input&amp;Output'!$C$3=32,phase_chart!T1717,"")))))</f>
        <v>1</v>
      </c>
      <c r="N1720" s="205" t="b">
        <f>IF('Input&amp;Output'!$C$3=10,phase_chart!E1717,IF('Input&amp;Output'!$C$3=21,phase_chart!I1717,IF('Input&amp;Output'!$C$3=22,phase_chart!M1717,IF('Input&amp;Output'!$C$3=31,phase_chart!Q1717,IF('Input&amp;Output'!$C$3=32,phase_chart!U1717,"")))))</f>
        <v>0</v>
      </c>
      <c r="P1720" s="159">
        <f ca="1">IF(NOT($J1720=0),IF($J1720&lt;IF($P1719=0,0,VLOOKUP(P1719,tbL!$M$37:$Q$43,IF(L1720=TRUE,2,4))),IF($J1720&gt;=VLOOKUP(P1719,tbL!$M$37:$Q$43,IF(L1720=TRUE,3,5)),$P1719,IF(AND(L1719=TRUE,L1720=TRUE),$P1719,$P1719-1)),IF(AND(L1720=TRUE,J1720=VLOOKUP(P1719,tbL!$M$37:$Q$43,IF(L1720=TRUE,2,4))),P1719,IF($P1719+1&gt;$C$12,$C$12,$P1719+1))),0)</f>
        <v>1</v>
      </c>
      <c r="Q1720" s="159">
        <f t="shared" ca="1" si="764"/>
        <v>1</v>
      </c>
      <c r="R1720" s="207">
        <f t="shared" si="781"/>
        <v>0</v>
      </c>
      <c r="S1720" s="208"/>
      <c r="T1720" s="159">
        <f t="shared" si="782"/>
        <v>0</v>
      </c>
      <c r="U1720" s="209" t="str">
        <f ca="1">IF(AND(T1720=-1,N1720=TRUE),"*",IF(AND(U1719="*",N1720=TRUE),"*",IF(AND(AND(L1720=TRUE,U1719="*"),J1720&lt;VLOOKUP(V1719+1,tbL!$M$38:$O$43,3)),"*","")))</f>
        <v/>
      </c>
      <c r="V1720" s="204">
        <f t="shared" ca="1" si="765"/>
        <v>1</v>
      </c>
      <c r="Y1720" s="159" t="str">
        <f t="shared" ca="1" si="766"/>
        <v/>
      </c>
      <c r="Z1720" s="159" t="str">
        <f t="shared" si="767"/>
        <v/>
      </c>
      <c r="AA1720" s="159">
        <f t="shared" ca="1" si="787"/>
        <v>1</v>
      </c>
      <c r="AC1720" s="161" t="str">
        <f t="shared" ca="1" si="768"/>
        <v/>
      </c>
      <c r="AD1720" s="161">
        <f t="shared" ca="1" si="769"/>
        <v>1</v>
      </c>
      <c r="AE1720" s="161" t="str">
        <f t="shared" ca="1" si="789"/>
        <v/>
      </c>
      <c r="AF1720" s="161">
        <f t="shared" ca="1" si="770"/>
        <v>1</v>
      </c>
      <c r="AG1720" s="161" t="str">
        <f t="shared" ca="1" si="771"/>
        <v/>
      </c>
      <c r="AH1720" s="161">
        <f t="shared" ca="1" si="772"/>
        <v>1</v>
      </c>
      <c r="AI1720" s="161" t="str">
        <f t="shared" ca="1" si="773"/>
        <v/>
      </c>
      <c r="AJ1720" s="161">
        <f t="shared" ca="1" si="774"/>
        <v>1</v>
      </c>
      <c r="AL1720" s="161" t="str">
        <f t="shared" ca="1" si="775"/>
        <v/>
      </c>
      <c r="AM1720" s="161">
        <f t="shared" ca="1" si="786"/>
        <v>1</v>
      </c>
      <c r="AN1720" s="161" t="str">
        <f t="shared" ca="1" si="776"/>
        <v/>
      </c>
      <c r="AO1720" s="161">
        <f t="shared" ca="1" si="785"/>
        <v>1</v>
      </c>
      <c r="AP1720" s="161" t="str">
        <f t="shared" ca="1" si="777"/>
        <v/>
      </c>
      <c r="AQ1720" s="161">
        <f t="shared" ca="1" si="783"/>
        <v>1</v>
      </c>
      <c r="AR1720" s="161" t="str">
        <f t="shared" ca="1" si="778"/>
        <v/>
      </c>
      <c r="AS1720" s="161">
        <f t="shared" ca="1" si="779"/>
        <v>1</v>
      </c>
      <c r="AT1720" s="159" t="str">
        <f t="shared" ca="1" si="788"/>
        <v/>
      </c>
      <c r="AU1720" s="210">
        <f t="shared" ca="1" si="763"/>
        <v>14</v>
      </c>
      <c r="AV1720" s="209"/>
      <c r="AW1720" s="204">
        <f t="shared" si="780"/>
        <v>25844.361111111069</v>
      </c>
      <c r="AX1720" s="159"/>
      <c r="AZ1720" s="159"/>
      <c r="BM1720" s="207"/>
      <c r="BN1720" s="212"/>
      <c r="BP1720" s="209"/>
      <c r="BQ1720" s="211"/>
      <c r="BR1720" s="211"/>
      <c r="BS1720" s="211"/>
      <c r="BT1720" s="211"/>
      <c r="BU1720" s="211"/>
      <c r="BV1720" s="211"/>
      <c r="BW1720" s="211"/>
      <c r="BX1720" s="211"/>
      <c r="BY1720" s="211"/>
      <c r="BZ1720" s="211"/>
      <c r="CA1720" s="209"/>
      <c r="CB1720" s="224"/>
      <c r="CC1720" s="204"/>
      <c r="CD1720" s="204"/>
      <c r="CE1720" s="204"/>
      <c r="CF1720" s="211"/>
      <c r="CG1720" s="211"/>
      <c r="CI1720" s="209"/>
      <c r="CJ1720" s="209"/>
    </row>
    <row r="1721" spans="9:88">
      <c r="I1721" s="221">
        <f t="shared" si="784"/>
        <v>517</v>
      </c>
      <c r="J1721" s="159">
        <f>'v-t_chart'!C1718</f>
        <v>101.2</v>
      </c>
      <c r="K1721" s="204">
        <f t="shared" ca="1" si="762"/>
        <v>296.41480000000001</v>
      </c>
      <c r="L1721" s="205" t="b">
        <f>IF('Input&amp;Output'!$C$3=10,phase_chart!C1718,IF('Input&amp;Output'!$C$3=21,phase_chart!G1718,IF('Input&amp;Output'!$C$3=22,phase_chart!K1718,IF('Input&amp;Output'!$C$3=31,phase_chart!O1718,IF('Input&amp;Output'!$C$3=32,phase_chart!S1718,"")))))</f>
        <v>0</v>
      </c>
      <c r="M1721" s="206" t="b">
        <f>IF('Input&amp;Output'!$C$3=10,phase_chart!D1718,IF('Input&amp;Output'!$C$3=21,phase_chart!H1718,IF('Input&amp;Output'!$C$3=22,phase_chart!L1718,IF('Input&amp;Output'!$C$3=31,phase_chart!P1718,IF('Input&amp;Output'!$C$3=32,phase_chart!T1718,"")))))</f>
        <v>1</v>
      </c>
      <c r="N1721" s="205" t="b">
        <f>IF('Input&amp;Output'!$C$3=10,phase_chart!E1718,IF('Input&amp;Output'!$C$3=21,phase_chart!I1718,IF('Input&amp;Output'!$C$3=22,phase_chart!M1718,IF('Input&amp;Output'!$C$3=31,phase_chart!Q1718,IF('Input&amp;Output'!$C$3=32,phase_chart!U1718,"")))))</f>
        <v>0</v>
      </c>
      <c r="P1721" s="159">
        <f ca="1">IF(NOT($J1721=0),IF($J1721&lt;IF($P1720=0,0,VLOOKUP(P1720,tbL!$M$37:$Q$43,IF(L1721=TRUE,2,4))),IF($J1721&gt;=VLOOKUP(P1720,tbL!$M$37:$Q$43,IF(L1721=TRUE,3,5)),$P1720,IF(AND(L1720=TRUE,L1721=TRUE),$P1720,$P1720-1)),IF(AND(L1721=TRUE,J1721=VLOOKUP(P1720,tbL!$M$37:$Q$43,IF(L1721=TRUE,2,4))),P1720,IF($P1720+1&gt;$C$12,$C$12,$P1720+1))),0)</f>
        <v>1</v>
      </c>
      <c r="Q1721" s="159">
        <f t="shared" ca="1" si="764"/>
        <v>1</v>
      </c>
      <c r="R1721" s="207">
        <f t="shared" si="781"/>
        <v>0</v>
      </c>
      <c r="S1721" s="208"/>
      <c r="T1721" s="159">
        <f t="shared" si="782"/>
        <v>0</v>
      </c>
      <c r="U1721" s="209" t="str">
        <f ca="1">IF(AND(T1721=-1,N1721=TRUE),"*",IF(AND(U1720="*",N1721=TRUE),"*",IF(AND(AND(L1721=TRUE,U1720="*"),J1721&lt;VLOOKUP(V1720+1,tbL!$M$38:$O$43,3)),"*","")))</f>
        <v/>
      </c>
      <c r="V1721" s="204">
        <f t="shared" ca="1" si="765"/>
        <v>1</v>
      </c>
      <c r="Y1721" s="159" t="str">
        <f t="shared" ca="1" si="766"/>
        <v/>
      </c>
      <c r="Z1721" s="159" t="str">
        <f t="shared" si="767"/>
        <v/>
      </c>
      <c r="AA1721" s="159">
        <f t="shared" ca="1" si="787"/>
        <v>1</v>
      </c>
      <c r="AC1721" s="161" t="str">
        <f t="shared" ca="1" si="768"/>
        <v/>
      </c>
      <c r="AD1721" s="161">
        <f t="shared" ca="1" si="769"/>
        <v>1</v>
      </c>
      <c r="AE1721" s="161" t="str">
        <f t="shared" ca="1" si="789"/>
        <v/>
      </c>
      <c r="AF1721" s="161">
        <f t="shared" ca="1" si="770"/>
        <v>1</v>
      </c>
      <c r="AG1721" s="161" t="str">
        <f t="shared" ca="1" si="771"/>
        <v/>
      </c>
      <c r="AH1721" s="161">
        <f t="shared" ca="1" si="772"/>
        <v>1</v>
      </c>
      <c r="AI1721" s="161" t="str">
        <f t="shared" ca="1" si="773"/>
        <v/>
      </c>
      <c r="AJ1721" s="161">
        <f t="shared" ca="1" si="774"/>
        <v>1</v>
      </c>
      <c r="AL1721" s="161" t="str">
        <f t="shared" ca="1" si="775"/>
        <v/>
      </c>
      <c r="AM1721" s="161">
        <f t="shared" ca="1" si="786"/>
        <v>1</v>
      </c>
      <c r="AN1721" s="161" t="str">
        <f t="shared" ca="1" si="776"/>
        <v/>
      </c>
      <c r="AO1721" s="161">
        <f t="shared" ca="1" si="785"/>
        <v>1</v>
      </c>
      <c r="AP1721" s="161" t="str">
        <f t="shared" ca="1" si="777"/>
        <v/>
      </c>
      <c r="AQ1721" s="161">
        <f t="shared" ca="1" si="783"/>
        <v>1</v>
      </c>
      <c r="AR1721" s="161" t="str">
        <f t="shared" ca="1" si="778"/>
        <v/>
      </c>
      <c r="AS1721" s="161">
        <f t="shared" ca="1" si="779"/>
        <v>1</v>
      </c>
      <c r="AT1721" s="159" t="str">
        <f t="shared" ca="1" si="788"/>
        <v/>
      </c>
      <c r="AU1721" s="210">
        <f t="shared" ca="1" si="763"/>
        <v>14</v>
      </c>
      <c r="AV1721" s="209"/>
      <c r="AW1721" s="204">
        <f t="shared" si="780"/>
        <v>25872.472222222179</v>
      </c>
      <c r="AX1721" s="159"/>
      <c r="AZ1721" s="159"/>
      <c r="BM1721" s="207"/>
      <c r="BN1721" s="212"/>
      <c r="BP1721" s="209"/>
      <c r="BQ1721" s="211"/>
      <c r="BR1721" s="211"/>
      <c r="BS1721" s="211"/>
      <c r="BT1721" s="211"/>
      <c r="BU1721" s="211"/>
      <c r="BV1721" s="211"/>
      <c r="BW1721" s="211"/>
      <c r="BX1721" s="211"/>
      <c r="BY1721" s="211"/>
      <c r="BZ1721" s="211"/>
      <c r="CA1721" s="209"/>
      <c r="CB1721" s="224"/>
      <c r="CC1721" s="204"/>
      <c r="CD1721" s="204"/>
      <c r="CE1721" s="204"/>
      <c r="CF1721" s="211"/>
      <c r="CG1721" s="211"/>
      <c r="CI1721" s="209"/>
      <c r="CJ1721" s="209"/>
    </row>
    <row r="1722" spans="9:88">
      <c r="I1722" s="221">
        <f t="shared" si="784"/>
        <v>518</v>
      </c>
      <c r="J1722" s="159">
        <f>'v-t_chart'!C1719</f>
        <v>101.3</v>
      </c>
      <c r="K1722" s="204">
        <f t="shared" ca="1" si="762"/>
        <v>296.70769999999999</v>
      </c>
      <c r="L1722" s="205" t="b">
        <f>IF('Input&amp;Output'!$C$3=10,phase_chart!C1719,IF('Input&amp;Output'!$C$3=21,phase_chart!G1719,IF('Input&amp;Output'!$C$3=22,phase_chart!K1719,IF('Input&amp;Output'!$C$3=31,phase_chart!O1719,IF('Input&amp;Output'!$C$3=32,phase_chart!S1719,"")))))</f>
        <v>0</v>
      </c>
      <c r="M1722" s="206" t="b">
        <f>IF('Input&amp;Output'!$C$3=10,phase_chart!D1719,IF('Input&amp;Output'!$C$3=21,phase_chart!H1719,IF('Input&amp;Output'!$C$3=22,phase_chart!L1719,IF('Input&amp;Output'!$C$3=31,phase_chart!P1719,IF('Input&amp;Output'!$C$3=32,phase_chart!T1719,"")))))</f>
        <v>1</v>
      </c>
      <c r="N1722" s="205" t="b">
        <f>IF('Input&amp;Output'!$C$3=10,phase_chart!E1719,IF('Input&amp;Output'!$C$3=21,phase_chart!I1719,IF('Input&amp;Output'!$C$3=22,phase_chart!M1719,IF('Input&amp;Output'!$C$3=31,phase_chart!Q1719,IF('Input&amp;Output'!$C$3=32,phase_chart!U1719,"")))))</f>
        <v>0</v>
      </c>
      <c r="P1722" s="159">
        <f ca="1">IF(NOT($J1722=0),IF($J1722&lt;IF($P1721=0,0,VLOOKUP(P1721,tbL!$M$37:$Q$43,IF(L1722=TRUE,2,4))),IF($J1722&gt;=VLOOKUP(P1721,tbL!$M$37:$Q$43,IF(L1722=TRUE,3,5)),$P1721,IF(AND(L1721=TRUE,L1722=TRUE),$P1721,$P1721-1)),IF(AND(L1722=TRUE,J1722=VLOOKUP(P1721,tbL!$M$37:$Q$43,IF(L1722=TRUE,2,4))),P1721,IF($P1721+1&gt;$C$12,$C$12,$P1721+1))),0)</f>
        <v>1</v>
      </c>
      <c r="Q1722" s="159">
        <f t="shared" ca="1" si="764"/>
        <v>1</v>
      </c>
      <c r="R1722" s="207">
        <f t="shared" si="781"/>
        <v>0</v>
      </c>
      <c r="S1722" s="208"/>
      <c r="T1722" s="159">
        <f t="shared" si="782"/>
        <v>0</v>
      </c>
      <c r="U1722" s="209" t="str">
        <f ca="1">IF(AND(T1722=-1,N1722=TRUE),"*",IF(AND(U1721="*",N1722=TRUE),"*",IF(AND(AND(L1722=TRUE,U1721="*"),J1722&lt;VLOOKUP(V1721+1,tbL!$M$38:$O$43,3)),"*","")))</f>
        <v/>
      </c>
      <c r="V1722" s="204">
        <f t="shared" ca="1" si="765"/>
        <v>1</v>
      </c>
      <c r="Y1722" s="159" t="str">
        <f t="shared" ca="1" si="766"/>
        <v/>
      </c>
      <c r="Z1722" s="159" t="str">
        <f t="shared" si="767"/>
        <v/>
      </c>
      <c r="AA1722" s="159">
        <f t="shared" ca="1" si="787"/>
        <v>1</v>
      </c>
      <c r="AC1722" s="161" t="str">
        <f t="shared" ca="1" si="768"/>
        <v/>
      </c>
      <c r="AD1722" s="161">
        <f t="shared" ca="1" si="769"/>
        <v>1</v>
      </c>
      <c r="AE1722" s="161" t="str">
        <f t="shared" ca="1" si="789"/>
        <v/>
      </c>
      <c r="AF1722" s="161">
        <f t="shared" ca="1" si="770"/>
        <v>1</v>
      </c>
      <c r="AG1722" s="161" t="str">
        <f t="shared" ca="1" si="771"/>
        <v/>
      </c>
      <c r="AH1722" s="161">
        <f t="shared" ca="1" si="772"/>
        <v>1</v>
      </c>
      <c r="AI1722" s="161" t="str">
        <f t="shared" ca="1" si="773"/>
        <v/>
      </c>
      <c r="AJ1722" s="161">
        <f t="shared" ca="1" si="774"/>
        <v>1</v>
      </c>
      <c r="AL1722" s="161" t="str">
        <f t="shared" ca="1" si="775"/>
        <v/>
      </c>
      <c r="AM1722" s="161">
        <f t="shared" ca="1" si="786"/>
        <v>1</v>
      </c>
      <c r="AN1722" s="161" t="str">
        <f t="shared" ca="1" si="776"/>
        <v/>
      </c>
      <c r="AO1722" s="161">
        <f t="shared" ca="1" si="785"/>
        <v>1</v>
      </c>
      <c r="AP1722" s="161" t="str">
        <f t="shared" ca="1" si="777"/>
        <v/>
      </c>
      <c r="AQ1722" s="161">
        <f t="shared" ca="1" si="783"/>
        <v>1</v>
      </c>
      <c r="AR1722" s="161" t="str">
        <f t="shared" ca="1" si="778"/>
        <v/>
      </c>
      <c r="AS1722" s="161">
        <f t="shared" ca="1" si="779"/>
        <v>1</v>
      </c>
      <c r="AT1722" s="159" t="str">
        <f t="shared" ca="1" si="788"/>
        <v/>
      </c>
      <c r="AU1722" s="210">
        <f t="shared" ca="1" si="763"/>
        <v>14</v>
      </c>
      <c r="AV1722" s="209"/>
      <c r="AW1722" s="204">
        <f t="shared" si="780"/>
        <v>25900.611111111069</v>
      </c>
      <c r="AX1722" s="159"/>
      <c r="AZ1722" s="159"/>
      <c r="BM1722" s="207"/>
      <c r="BN1722" s="212"/>
      <c r="BP1722" s="209"/>
      <c r="BQ1722" s="211"/>
      <c r="BR1722" s="211"/>
      <c r="BS1722" s="211"/>
      <c r="BT1722" s="211"/>
      <c r="BU1722" s="211"/>
      <c r="BV1722" s="211"/>
      <c r="BW1722" s="211"/>
      <c r="BX1722" s="211"/>
      <c r="BY1722" s="211"/>
      <c r="BZ1722" s="211"/>
      <c r="CA1722" s="209"/>
      <c r="CB1722" s="224"/>
      <c r="CC1722" s="204"/>
      <c r="CD1722" s="204"/>
      <c r="CE1722" s="204"/>
      <c r="CF1722" s="211"/>
      <c r="CG1722" s="211"/>
      <c r="CI1722" s="209"/>
      <c r="CJ1722" s="209"/>
    </row>
    <row r="1723" spans="9:88">
      <c r="I1723" s="221">
        <f t="shared" si="784"/>
        <v>519</v>
      </c>
      <c r="J1723" s="159">
        <f>'v-t_chart'!C1720</f>
        <v>101.4</v>
      </c>
      <c r="K1723" s="204">
        <f t="shared" ref="K1723:K1786" ca="1" si="790">IF($J1723=0,0,VLOOKUP($Q1723,$B$5:$C$11,2)*$J1723)</f>
        <v>297.00060000000002</v>
      </c>
      <c r="L1723" s="205" t="b">
        <f>IF('Input&amp;Output'!$C$3=10,phase_chart!C1720,IF('Input&amp;Output'!$C$3=21,phase_chart!G1720,IF('Input&amp;Output'!$C$3=22,phase_chart!K1720,IF('Input&amp;Output'!$C$3=31,phase_chart!O1720,IF('Input&amp;Output'!$C$3=32,phase_chart!S1720,"")))))</f>
        <v>0</v>
      </c>
      <c r="M1723" s="206" t="b">
        <f>IF('Input&amp;Output'!$C$3=10,phase_chart!D1720,IF('Input&amp;Output'!$C$3=21,phase_chart!H1720,IF('Input&amp;Output'!$C$3=22,phase_chart!L1720,IF('Input&amp;Output'!$C$3=31,phase_chart!P1720,IF('Input&amp;Output'!$C$3=32,phase_chart!T1720,"")))))</f>
        <v>1</v>
      </c>
      <c r="N1723" s="205" t="b">
        <f>IF('Input&amp;Output'!$C$3=10,phase_chart!E1720,IF('Input&amp;Output'!$C$3=21,phase_chart!I1720,IF('Input&amp;Output'!$C$3=22,phase_chart!M1720,IF('Input&amp;Output'!$C$3=31,phase_chart!Q1720,IF('Input&amp;Output'!$C$3=32,phase_chart!U1720,"")))))</f>
        <v>0</v>
      </c>
      <c r="P1723" s="159">
        <f ca="1">IF(NOT($J1723=0),IF($J1723&lt;IF($P1722=0,0,VLOOKUP(P1722,tbL!$M$37:$Q$43,IF(L1723=TRUE,2,4))),IF($J1723&gt;=VLOOKUP(P1722,tbL!$M$37:$Q$43,IF(L1723=TRUE,3,5)),$P1722,IF(AND(L1722=TRUE,L1723=TRUE),$P1722,$P1722-1)),IF(AND(L1723=TRUE,J1723=VLOOKUP(P1722,tbL!$M$37:$Q$43,IF(L1723=TRUE,2,4))),P1722,IF($P1722+1&gt;$C$12,$C$12,$P1722+1))),0)</f>
        <v>1</v>
      </c>
      <c r="Q1723" s="159">
        <f t="shared" ca="1" si="764"/>
        <v>1</v>
      </c>
      <c r="R1723" s="207">
        <f t="shared" si="781"/>
        <v>0</v>
      </c>
      <c r="S1723" s="208"/>
      <c r="T1723" s="159">
        <f t="shared" si="782"/>
        <v>0</v>
      </c>
      <c r="U1723" s="209" t="str">
        <f ca="1">IF(AND(T1723=-1,N1723=TRUE),"*",IF(AND(U1722="*",N1723=TRUE),"*",IF(AND(AND(L1723=TRUE,U1722="*"),J1723&lt;VLOOKUP(V1722+1,tbL!$M$38:$O$43,3)),"*","")))</f>
        <v/>
      </c>
      <c r="V1723" s="204">
        <f t="shared" ca="1" si="765"/>
        <v>1</v>
      </c>
      <c r="Y1723" s="159" t="str">
        <f t="shared" ca="1" si="766"/>
        <v/>
      </c>
      <c r="Z1723" s="159" t="str">
        <f t="shared" si="767"/>
        <v/>
      </c>
      <c r="AA1723" s="159">
        <f t="shared" ca="1" si="787"/>
        <v>1</v>
      </c>
      <c r="AC1723" s="161" t="str">
        <f t="shared" ca="1" si="768"/>
        <v/>
      </c>
      <c r="AD1723" s="161">
        <f t="shared" ca="1" si="769"/>
        <v>1</v>
      </c>
      <c r="AE1723" s="161" t="str">
        <f t="shared" ca="1" si="789"/>
        <v/>
      </c>
      <c r="AF1723" s="161">
        <f t="shared" ca="1" si="770"/>
        <v>1</v>
      </c>
      <c r="AG1723" s="161" t="str">
        <f t="shared" ca="1" si="771"/>
        <v/>
      </c>
      <c r="AH1723" s="161">
        <f t="shared" ca="1" si="772"/>
        <v>1</v>
      </c>
      <c r="AI1723" s="161" t="str">
        <f t="shared" ca="1" si="773"/>
        <v/>
      </c>
      <c r="AJ1723" s="161">
        <f t="shared" ca="1" si="774"/>
        <v>1</v>
      </c>
      <c r="AL1723" s="161" t="str">
        <f t="shared" ca="1" si="775"/>
        <v/>
      </c>
      <c r="AM1723" s="161">
        <f t="shared" ca="1" si="786"/>
        <v>1</v>
      </c>
      <c r="AN1723" s="161" t="str">
        <f t="shared" ca="1" si="776"/>
        <v/>
      </c>
      <c r="AO1723" s="161">
        <f t="shared" ca="1" si="785"/>
        <v>1</v>
      </c>
      <c r="AP1723" s="161" t="str">
        <f t="shared" ca="1" si="777"/>
        <v/>
      </c>
      <c r="AQ1723" s="161">
        <f t="shared" ca="1" si="783"/>
        <v>1</v>
      </c>
      <c r="AR1723" s="161" t="str">
        <f t="shared" ca="1" si="778"/>
        <v/>
      </c>
      <c r="AS1723" s="161">
        <f t="shared" ca="1" si="779"/>
        <v>1</v>
      </c>
      <c r="AT1723" s="159" t="str">
        <f t="shared" ca="1" si="788"/>
        <v/>
      </c>
      <c r="AU1723" s="210">
        <f t="shared" ca="1" si="763"/>
        <v>14</v>
      </c>
      <c r="AV1723" s="209"/>
      <c r="AW1723" s="204">
        <f t="shared" si="780"/>
        <v>25928.777777777737</v>
      </c>
      <c r="AX1723" s="159"/>
      <c r="AZ1723" s="159"/>
      <c r="BM1723" s="207"/>
      <c r="BN1723" s="212"/>
      <c r="BP1723" s="209"/>
      <c r="BQ1723" s="211"/>
      <c r="BR1723" s="211"/>
      <c r="BS1723" s="211"/>
      <c r="BT1723" s="211"/>
      <c r="BU1723" s="211"/>
      <c r="BV1723" s="211"/>
      <c r="BW1723" s="211"/>
      <c r="BX1723" s="211"/>
      <c r="BY1723" s="211"/>
      <c r="BZ1723" s="211"/>
      <c r="CA1723" s="209"/>
      <c r="CB1723" s="224"/>
      <c r="CC1723" s="204"/>
      <c r="CD1723" s="204"/>
      <c r="CE1723" s="204"/>
      <c r="CF1723" s="211"/>
      <c r="CG1723" s="211"/>
      <c r="CI1723" s="209"/>
      <c r="CJ1723" s="209"/>
    </row>
    <row r="1724" spans="9:88">
      <c r="I1724" s="221">
        <f t="shared" si="784"/>
        <v>520</v>
      </c>
      <c r="J1724" s="159">
        <f>'v-t_chart'!C1721</f>
        <v>101.4</v>
      </c>
      <c r="K1724" s="204">
        <f t="shared" ca="1" si="790"/>
        <v>297.00060000000002</v>
      </c>
      <c r="L1724" s="205" t="b">
        <f>IF('Input&amp;Output'!$C$3=10,phase_chart!C1721,IF('Input&amp;Output'!$C$3=21,phase_chart!G1721,IF('Input&amp;Output'!$C$3=22,phase_chart!K1721,IF('Input&amp;Output'!$C$3=31,phase_chart!O1721,IF('Input&amp;Output'!$C$3=32,phase_chart!S1721,"")))))</f>
        <v>0</v>
      </c>
      <c r="M1724" s="206" t="b">
        <f>IF('Input&amp;Output'!$C$3=10,phase_chart!D1721,IF('Input&amp;Output'!$C$3=21,phase_chart!H1721,IF('Input&amp;Output'!$C$3=22,phase_chart!L1721,IF('Input&amp;Output'!$C$3=31,phase_chart!P1721,IF('Input&amp;Output'!$C$3=32,phase_chart!T1721,"")))))</f>
        <v>1</v>
      </c>
      <c r="N1724" s="205" t="b">
        <f>IF('Input&amp;Output'!$C$3=10,phase_chart!E1721,IF('Input&amp;Output'!$C$3=21,phase_chart!I1721,IF('Input&amp;Output'!$C$3=22,phase_chart!M1721,IF('Input&amp;Output'!$C$3=31,phase_chart!Q1721,IF('Input&amp;Output'!$C$3=32,phase_chart!U1721,"")))))</f>
        <v>0</v>
      </c>
      <c r="P1724" s="159">
        <f ca="1">IF(NOT($J1724=0),IF($J1724&lt;IF($P1723=0,0,VLOOKUP(P1723,tbL!$M$37:$Q$43,IF(L1724=TRUE,2,4))),IF($J1724&gt;=VLOOKUP(P1723,tbL!$M$37:$Q$43,IF(L1724=TRUE,3,5)),$P1723,IF(AND(L1723=TRUE,L1724=TRUE),$P1723,$P1723-1)),IF(AND(L1724=TRUE,J1724=VLOOKUP(P1723,tbL!$M$37:$Q$43,IF(L1724=TRUE,2,4))),P1723,IF($P1723+1&gt;$C$12,$C$12,$P1723+1))),0)</f>
        <v>1</v>
      </c>
      <c r="Q1724" s="159">
        <f t="shared" ca="1" si="764"/>
        <v>1</v>
      </c>
      <c r="R1724" s="207">
        <f t="shared" si="781"/>
        <v>0</v>
      </c>
      <c r="S1724" s="208"/>
      <c r="T1724" s="159">
        <f t="shared" si="782"/>
        <v>0</v>
      </c>
      <c r="U1724" s="209" t="str">
        <f ca="1">IF(AND(T1724=-1,N1724=TRUE),"*",IF(AND(U1723="*",N1724=TRUE),"*",IF(AND(AND(L1724=TRUE,U1723="*"),J1724&lt;VLOOKUP(V1723+1,tbL!$M$38:$O$43,3)),"*","")))</f>
        <v/>
      </c>
      <c r="V1724" s="204">
        <f t="shared" ca="1" si="765"/>
        <v>1</v>
      </c>
      <c r="Y1724" s="159" t="str">
        <f t="shared" ca="1" si="766"/>
        <v/>
      </c>
      <c r="Z1724" s="159" t="str">
        <f t="shared" si="767"/>
        <v/>
      </c>
      <c r="AA1724" s="159">
        <f t="shared" ca="1" si="787"/>
        <v>1</v>
      </c>
      <c r="AC1724" s="161" t="str">
        <f t="shared" ca="1" si="768"/>
        <v/>
      </c>
      <c r="AD1724" s="161">
        <f t="shared" ca="1" si="769"/>
        <v>1</v>
      </c>
      <c r="AE1724" s="161" t="str">
        <f t="shared" ca="1" si="789"/>
        <v/>
      </c>
      <c r="AF1724" s="161">
        <f t="shared" ca="1" si="770"/>
        <v>1</v>
      </c>
      <c r="AG1724" s="161" t="str">
        <f t="shared" ca="1" si="771"/>
        <v/>
      </c>
      <c r="AH1724" s="161">
        <f t="shared" ca="1" si="772"/>
        <v>1</v>
      </c>
      <c r="AI1724" s="161" t="str">
        <f t="shared" ca="1" si="773"/>
        <v/>
      </c>
      <c r="AJ1724" s="161">
        <f t="shared" ca="1" si="774"/>
        <v>1</v>
      </c>
      <c r="AL1724" s="161" t="str">
        <f t="shared" ca="1" si="775"/>
        <v/>
      </c>
      <c r="AM1724" s="161">
        <f t="shared" ca="1" si="786"/>
        <v>1</v>
      </c>
      <c r="AN1724" s="161" t="str">
        <f t="shared" ca="1" si="776"/>
        <v/>
      </c>
      <c r="AO1724" s="161">
        <f t="shared" ca="1" si="785"/>
        <v>1</v>
      </c>
      <c r="AP1724" s="161" t="str">
        <f t="shared" ca="1" si="777"/>
        <v/>
      </c>
      <c r="AQ1724" s="161">
        <f t="shared" ca="1" si="783"/>
        <v>1</v>
      </c>
      <c r="AR1724" s="161" t="str">
        <f t="shared" ca="1" si="778"/>
        <v/>
      </c>
      <c r="AS1724" s="161">
        <f t="shared" ca="1" si="779"/>
        <v>1</v>
      </c>
      <c r="AT1724" s="159" t="str">
        <f t="shared" ca="1" si="788"/>
        <v/>
      </c>
      <c r="AU1724" s="210">
        <f t="shared" ca="1" si="763"/>
        <v>14</v>
      </c>
      <c r="AV1724" s="209"/>
      <c r="AW1724" s="204">
        <f t="shared" si="780"/>
        <v>25956.944444444405</v>
      </c>
      <c r="AX1724" s="159"/>
      <c r="AZ1724" s="159"/>
      <c r="BM1724" s="207"/>
      <c r="BN1724" s="212"/>
      <c r="BP1724" s="209"/>
      <c r="BQ1724" s="211"/>
      <c r="BR1724" s="211"/>
      <c r="BS1724" s="211"/>
      <c r="BT1724" s="211"/>
      <c r="BU1724" s="211"/>
      <c r="BV1724" s="211"/>
      <c r="BW1724" s="211"/>
      <c r="BX1724" s="211"/>
      <c r="BY1724" s="211"/>
      <c r="BZ1724" s="211"/>
      <c r="CA1724" s="209"/>
      <c r="CB1724" s="224"/>
      <c r="CC1724" s="204"/>
      <c r="CD1724" s="204"/>
      <c r="CE1724" s="204"/>
      <c r="CF1724" s="211"/>
      <c r="CG1724" s="211"/>
      <c r="CI1724" s="209"/>
      <c r="CJ1724" s="209"/>
    </row>
    <row r="1725" spans="9:88">
      <c r="I1725" s="221">
        <f t="shared" si="784"/>
        <v>521</v>
      </c>
      <c r="J1725" s="159">
        <f>'v-t_chart'!C1722</f>
        <v>101.2</v>
      </c>
      <c r="K1725" s="204">
        <f t="shared" ca="1" si="790"/>
        <v>296.41480000000001</v>
      </c>
      <c r="L1725" s="205" t="b">
        <f>IF('Input&amp;Output'!$C$3=10,phase_chart!C1722,IF('Input&amp;Output'!$C$3=21,phase_chart!G1722,IF('Input&amp;Output'!$C$3=22,phase_chart!K1722,IF('Input&amp;Output'!$C$3=31,phase_chart!O1722,IF('Input&amp;Output'!$C$3=32,phase_chart!S1722,"")))))</f>
        <v>0</v>
      </c>
      <c r="M1725" s="206" t="b">
        <f>IF('Input&amp;Output'!$C$3=10,phase_chart!D1722,IF('Input&amp;Output'!$C$3=21,phase_chart!H1722,IF('Input&amp;Output'!$C$3=22,phase_chart!L1722,IF('Input&amp;Output'!$C$3=31,phase_chart!P1722,IF('Input&amp;Output'!$C$3=32,phase_chart!T1722,"")))))</f>
        <v>1</v>
      </c>
      <c r="N1725" s="205" t="b">
        <f>IF('Input&amp;Output'!$C$3=10,phase_chart!E1722,IF('Input&amp;Output'!$C$3=21,phase_chart!I1722,IF('Input&amp;Output'!$C$3=22,phase_chart!M1722,IF('Input&amp;Output'!$C$3=31,phase_chart!Q1722,IF('Input&amp;Output'!$C$3=32,phase_chart!U1722,"")))))</f>
        <v>0</v>
      </c>
      <c r="P1725" s="159">
        <f ca="1">IF(NOT($J1725=0),IF($J1725&lt;IF($P1724=0,0,VLOOKUP(P1724,tbL!$M$37:$Q$43,IF(L1725=TRUE,2,4))),IF($J1725&gt;=VLOOKUP(P1724,tbL!$M$37:$Q$43,IF(L1725=TRUE,3,5)),$P1724,IF(AND(L1724=TRUE,L1725=TRUE),$P1724,$P1724-1)),IF(AND(L1725=TRUE,J1725=VLOOKUP(P1724,tbL!$M$37:$Q$43,IF(L1725=TRUE,2,4))),P1724,IF($P1724+1&gt;$C$12,$C$12,$P1724+1))),0)</f>
        <v>1</v>
      </c>
      <c r="Q1725" s="159">
        <f t="shared" ca="1" si="764"/>
        <v>1</v>
      </c>
      <c r="R1725" s="207">
        <f t="shared" si="781"/>
        <v>0</v>
      </c>
      <c r="S1725" s="208"/>
      <c r="T1725" s="159">
        <f t="shared" si="782"/>
        <v>0</v>
      </c>
      <c r="U1725" s="209" t="str">
        <f ca="1">IF(AND(T1725=-1,N1725=TRUE),"*",IF(AND(U1724="*",N1725=TRUE),"*",IF(AND(AND(L1725=TRUE,U1724="*"),J1725&lt;VLOOKUP(V1724+1,tbL!$M$38:$O$43,3)),"*","")))</f>
        <v/>
      </c>
      <c r="V1725" s="204">
        <f t="shared" ca="1" si="765"/>
        <v>1</v>
      </c>
      <c r="Y1725" s="159" t="str">
        <f t="shared" ca="1" si="766"/>
        <v/>
      </c>
      <c r="Z1725" s="159" t="str">
        <f t="shared" si="767"/>
        <v/>
      </c>
      <c r="AA1725" s="159">
        <f t="shared" ca="1" si="787"/>
        <v>1</v>
      </c>
      <c r="AC1725" s="161" t="str">
        <f t="shared" ca="1" si="768"/>
        <v/>
      </c>
      <c r="AD1725" s="161">
        <f t="shared" ca="1" si="769"/>
        <v>1</v>
      </c>
      <c r="AE1725" s="161" t="str">
        <f t="shared" ca="1" si="789"/>
        <v/>
      </c>
      <c r="AF1725" s="161">
        <f t="shared" ca="1" si="770"/>
        <v>1</v>
      </c>
      <c r="AG1725" s="161" t="str">
        <f t="shared" ca="1" si="771"/>
        <v/>
      </c>
      <c r="AH1725" s="161">
        <f t="shared" ca="1" si="772"/>
        <v>1</v>
      </c>
      <c r="AI1725" s="161" t="str">
        <f t="shared" ca="1" si="773"/>
        <v/>
      </c>
      <c r="AJ1725" s="161">
        <f t="shared" ca="1" si="774"/>
        <v>1</v>
      </c>
      <c r="AL1725" s="161" t="str">
        <f t="shared" ca="1" si="775"/>
        <v/>
      </c>
      <c r="AM1725" s="161">
        <f t="shared" ca="1" si="786"/>
        <v>1</v>
      </c>
      <c r="AN1725" s="161" t="str">
        <f t="shared" ca="1" si="776"/>
        <v/>
      </c>
      <c r="AO1725" s="161">
        <f t="shared" ca="1" si="785"/>
        <v>1</v>
      </c>
      <c r="AP1725" s="161" t="str">
        <f t="shared" ca="1" si="777"/>
        <v/>
      </c>
      <c r="AQ1725" s="161">
        <f t="shared" ca="1" si="783"/>
        <v>1</v>
      </c>
      <c r="AR1725" s="161" t="str">
        <f t="shared" ca="1" si="778"/>
        <v/>
      </c>
      <c r="AS1725" s="161">
        <f t="shared" ca="1" si="779"/>
        <v>1</v>
      </c>
      <c r="AT1725" s="159" t="str">
        <f t="shared" ca="1" si="788"/>
        <v/>
      </c>
      <c r="AU1725" s="210">
        <f t="shared" ca="1" si="763"/>
        <v>14</v>
      </c>
      <c r="AV1725" s="209"/>
      <c r="AW1725" s="204">
        <f t="shared" si="780"/>
        <v>25985.055555555515</v>
      </c>
      <c r="AX1725" s="159"/>
      <c r="AZ1725" s="159"/>
      <c r="BM1725" s="207"/>
      <c r="BN1725" s="212"/>
      <c r="BP1725" s="209"/>
      <c r="BQ1725" s="211"/>
      <c r="BR1725" s="211"/>
      <c r="BS1725" s="211"/>
      <c r="BT1725" s="211"/>
      <c r="BU1725" s="211"/>
      <c r="BV1725" s="211"/>
      <c r="BW1725" s="211"/>
      <c r="BX1725" s="211"/>
      <c r="BY1725" s="211"/>
      <c r="BZ1725" s="211"/>
      <c r="CA1725" s="209"/>
      <c r="CB1725" s="224"/>
      <c r="CC1725" s="204"/>
      <c r="CD1725" s="204"/>
      <c r="CE1725" s="204"/>
      <c r="CF1725" s="211"/>
      <c r="CG1725" s="211"/>
      <c r="CI1725" s="209"/>
      <c r="CJ1725" s="209"/>
    </row>
    <row r="1726" spans="9:88">
      <c r="I1726" s="221">
        <f t="shared" si="784"/>
        <v>522</v>
      </c>
      <c r="J1726" s="159">
        <f>'v-t_chart'!C1723</f>
        <v>100.8</v>
      </c>
      <c r="K1726" s="204">
        <f t="shared" ca="1" si="790"/>
        <v>295.2432</v>
      </c>
      <c r="L1726" s="205" t="b">
        <f>IF('Input&amp;Output'!$C$3=10,phase_chart!C1723,IF('Input&amp;Output'!$C$3=21,phase_chart!G1723,IF('Input&amp;Output'!$C$3=22,phase_chart!K1723,IF('Input&amp;Output'!$C$3=31,phase_chart!O1723,IF('Input&amp;Output'!$C$3=32,phase_chart!S1723,"")))))</f>
        <v>0</v>
      </c>
      <c r="M1726" s="206" t="b">
        <f>IF('Input&amp;Output'!$C$3=10,phase_chart!D1723,IF('Input&amp;Output'!$C$3=21,phase_chart!H1723,IF('Input&amp;Output'!$C$3=22,phase_chart!L1723,IF('Input&amp;Output'!$C$3=31,phase_chart!P1723,IF('Input&amp;Output'!$C$3=32,phase_chart!T1723,"")))))</f>
        <v>1</v>
      </c>
      <c r="N1726" s="205" t="b">
        <f>IF('Input&amp;Output'!$C$3=10,phase_chart!E1723,IF('Input&amp;Output'!$C$3=21,phase_chart!I1723,IF('Input&amp;Output'!$C$3=22,phase_chart!M1723,IF('Input&amp;Output'!$C$3=31,phase_chart!Q1723,IF('Input&amp;Output'!$C$3=32,phase_chart!U1723,"")))))</f>
        <v>0</v>
      </c>
      <c r="P1726" s="159">
        <f ca="1">IF(NOT($J1726=0),IF($J1726&lt;IF($P1725=0,0,VLOOKUP(P1725,tbL!$M$37:$Q$43,IF(L1726=TRUE,2,4))),IF($J1726&gt;=VLOOKUP(P1725,tbL!$M$37:$Q$43,IF(L1726=TRUE,3,5)),$P1725,IF(AND(L1725=TRUE,L1726=TRUE),$P1725,$P1725-1)),IF(AND(L1726=TRUE,J1726=VLOOKUP(P1725,tbL!$M$37:$Q$43,IF(L1726=TRUE,2,4))),P1725,IF($P1725+1&gt;$C$12,$C$12,$P1725+1))),0)</f>
        <v>1</v>
      </c>
      <c r="Q1726" s="159">
        <f t="shared" ca="1" si="764"/>
        <v>1</v>
      </c>
      <c r="R1726" s="207">
        <f t="shared" si="781"/>
        <v>0</v>
      </c>
      <c r="S1726" s="208"/>
      <c r="T1726" s="159">
        <f t="shared" si="782"/>
        <v>0</v>
      </c>
      <c r="U1726" s="209" t="str">
        <f ca="1">IF(AND(T1726=-1,N1726=TRUE),"*",IF(AND(U1725="*",N1726=TRUE),"*",IF(AND(AND(L1726=TRUE,U1725="*"),J1726&lt;VLOOKUP(V1725+1,tbL!$M$38:$O$43,3)),"*","")))</f>
        <v/>
      </c>
      <c r="V1726" s="204">
        <f t="shared" ca="1" si="765"/>
        <v>1</v>
      </c>
      <c r="Y1726" s="159" t="str">
        <f t="shared" ca="1" si="766"/>
        <v/>
      </c>
      <c r="Z1726" s="159" t="str">
        <f t="shared" si="767"/>
        <v/>
      </c>
      <c r="AA1726" s="159">
        <f t="shared" ca="1" si="787"/>
        <v>1</v>
      </c>
      <c r="AC1726" s="161" t="str">
        <f t="shared" ca="1" si="768"/>
        <v/>
      </c>
      <c r="AD1726" s="161">
        <f t="shared" ca="1" si="769"/>
        <v>1</v>
      </c>
      <c r="AE1726" s="161" t="str">
        <f t="shared" ca="1" si="789"/>
        <v/>
      </c>
      <c r="AF1726" s="161">
        <f t="shared" ca="1" si="770"/>
        <v>1</v>
      </c>
      <c r="AG1726" s="161" t="str">
        <f t="shared" ca="1" si="771"/>
        <v/>
      </c>
      <c r="AH1726" s="161">
        <f t="shared" ca="1" si="772"/>
        <v>1</v>
      </c>
      <c r="AI1726" s="161" t="str">
        <f t="shared" ca="1" si="773"/>
        <v/>
      </c>
      <c r="AJ1726" s="161">
        <f t="shared" ca="1" si="774"/>
        <v>1</v>
      </c>
      <c r="AL1726" s="161" t="str">
        <f t="shared" ca="1" si="775"/>
        <v/>
      </c>
      <c r="AM1726" s="161">
        <f t="shared" ca="1" si="786"/>
        <v>1</v>
      </c>
      <c r="AN1726" s="161" t="str">
        <f t="shared" ca="1" si="776"/>
        <v/>
      </c>
      <c r="AO1726" s="161">
        <f t="shared" ca="1" si="785"/>
        <v>1</v>
      </c>
      <c r="AP1726" s="161" t="str">
        <f t="shared" ca="1" si="777"/>
        <v/>
      </c>
      <c r="AQ1726" s="161">
        <f t="shared" ca="1" si="783"/>
        <v>1</v>
      </c>
      <c r="AR1726" s="161" t="str">
        <f t="shared" ca="1" si="778"/>
        <v/>
      </c>
      <c r="AS1726" s="161">
        <f t="shared" ca="1" si="779"/>
        <v>1</v>
      </c>
      <c r="AT1726" s="159" t="str">
        <f t="shared" ca="1" si="788"/>
        <v/>
      </c>
      <c r="AU1726" s="210">
        <f t="shared" ca="1" si="763"/>
        <v>14</v>
      </c>
      <c r="AV1726" s="209"/>
      <c r="AW1726" s="204">
        <f t="shared" si="780"/>
        <v>26013.055555555515</v>
      </c>
      <c r="AX1726" s="159"/>
      <c r="AZ1726" s="159"/>
      <c r="BM1726" s="207"/>
      <c r="BN1726" s="212"/>
      <c r="BP1726" s="209"/>
      <c r="BQ1726" s="211"/>
      <c r="BR1726" s="211"/>
      <c r="BS1726" s="211"/>
      <c r="BT1726" s="211"/>
      <c r="BU1726" s="211"/>
      <c r="BV1726" s="211"/>
      <c r="BW1726" s="211"/>
      <c r="BX1726" s="211"/>
      <c r="BY1726" s="211"/>
      <c r="BZ1726" s="211"/>
      <c r="CA1726" s="209"/>
      <c r="CB1726" s="224"/>
      <c r="CC1726" s="204"/>
      <c r="CD1726" s="204"/>
      <c r="CE1726" s="204"/>
      <c r="CF1726" s="211"/>
      <c r="CG1726" s="211"/>
      <c r="CI1726" s="209"/>
      <c r="CJ1726" s="209"/>
    </row>
    <row r="1727" spans="9:88">
      <c r="I1727" s="221">
        <f t="shared" si="784"/>
        <v>523</v>
      </c>
      <c r="J1727" s="159">
        <f>'v-t_chart'!C1724</f>
        <v>100.4</v>
      </c>
      <c r="K1727" s="204">
        <f t="shared" ca="1" si="790"/>
        <v>294.07159999999999</v>
      </c>
      <c r="L1727" s="205" t="b">
        <f>IF('Input&amp;Output'!$C$3=10,phase_chart!C1724,IF('Input&amp;Output'!$C$3=21,phase_chart!G1724,IF('Input&amp;Output'!$C$3=22,phase_chart!K1724,IF('Input&amp;Output'!$C$3=31,phase_chart!O1724,IF('Input&amp;Output'!$C$3=32,phase_chart!S1724,"")))))</f>
        <v>0</v>
      </c>
      <c r="M1727" s="206" t="b">
        <f>IF('Input&amp;Output'!$C$3=10,phase_chart!D1724,IF('Input&amp;Output'!$C$3=21,phase_chart!H1724,IF('Input&amp;Output'!$C$3=22,phase_chart!L1724,IF('Input&amp;Output'!$C$3=31,phase_chart!P1724,IF('Input&amp;Output'!$C$3=32,phase_chart!T1724,"")))))</f>
        <v>1</v>
      </c>
      <c r="N1727" s="205" t="b">
        <f>IF('Input&amp;Output'!$C$3=10,phase_chart!E1724,IF('Input&amp;Output'!$C$3=21,phase_chart!I1724,IF('Input&amp;Output'!$C$3=22,phase_chart!M1724,IF('Input&amp;Output'!$C$3=31,phase_chart!Q1724,IF('Input&amp;Output'!$C$3=32,phase_chart!U1724,"")))))</f>
        <v>0</v>
      </c>
      <c r="P1727" s="159">
        <f ca="1">IF(NOT($J1727=0),IF($J1727&lt;IF($P1726=0,0,VLOOKUP(P1726,tbL!$M$37:$Q$43,IF(L1727=TRUE,2,4))),IF($J1727&gt;=VLOOKUP(P1726,tbL!$M$37:$Q$43,IF(L1727=TRUE,3,5)),$P1726,IF(AND(L1726=TRUE,L1727=TRUE),$P1726,$P1726-1)),IF(AND(L1727=TRUE,J1727=VLOOKUP(P1726,tbL!$M$37:$Q$43,IF(L1727=TRUE,2,4))),P1726,IF($P1726+1&gt;$C$12,$C$12,$P1726+1))),0)</f>
        <v>1</v>
      </c>
      <c r="Q1727" s="159">
        <f t="shared" ca="1" si="764"/>
        <v>1</v>
      </c>
      <c r="R1727" s="207">
        <f t="shared" si="781"/>
        <v>0</v>
      </c>
      <c r="S1727" s="208"/>
      <c r="T1727" s="159">
        <f t="shared" si="782"/>
        <v>0</v>
      </c>
      <c r="U1727" s="209" t="str">
        <f ca="1">IF(AND(T1727=-1,N1727=TRUE),"*",IF(AND(U1726="*",N1727=TRUE),"*",IF(AND(AND(L1727=TRUE,U1726="*"),J1727&lt;VLOOKUP(V1726+1,tbL!$M$38:$O$43,3)),"*","")))</f>
        <v/>
      </c>
      <c r="V1727" s="204">
        <f t="shared" ca="1" si="765"/>
        <v>1</v>
      </c>
      <c r="Y1727" s="159" t="str">
        <f t="shared" ca="1" si="766"/>
        <v/>
      </c>
      <c r="Z1727" s="159" t="str">
        <f t="shared" si="767"/>
        <v/>
      </c>
      <c r="AA1727" s="159">
        <f t="shared" ca="1" si="787"/>
        <v>1</v>
      </c>
      <c r="AC1727" s="161" t="str">
        <f t="shared" ca="1" si="768"/>
        <v/>
      </c>
      <c r="AD1727" s="161">
        <f t="shared" ca="1" si="769"/>
        <v>1</v>
      </c>
      <c r="AE1727" s="161" t="str">
        <f t="shared" ca="1" si="789"/>
        <v/>
      </c>
      <c r="AF1727" s="161">
        <f t="shared" ca="1" si="770"/>
        <v>1</v>
      </c>
      <c r="AG1727" s="161" t="str">
        <f t="shared" ca="1" si="771"/>
        <v/>
      </c>
      <c r="AH1727" s="161">
        <f t="shared" ca="1" si="772"/>
        <v>1</v>
      </c>
      <c r="AI1727" s="161" t="str">
        <f t="shared" ca="1" si="773"/>
        <v/>
      </c>
      <c r="AJ1727" s="161">
        <f t="shared" ca="1" si="774"/>
        <v>1</v>
      </c>
      <c r="AL1727" s="161" t="str">
        <f t="shared" ca="1" si="775"/>
        <v/>
      </c>
      <c r="AM1727" s="161">
        <f t="shared" ca="1" si="786"/>
        <v>1</v>
      </c>
      <c r="AN1727" s="161" t="str">
        <f t="shared" ca="1" si="776"/>
        <v/>
      </c>
      <c r="AO1727" s="161">
        <f t="shared" ca="1" si="785"/>
        <v>1</v>
      </c>
      <c r="AP1727" s="161" t="str">
        <f t="shared" ca="1" si="777"/>
        <v/>
      </c>
      <c r="AQ1727" s="161">
        <f t="shared" ca="1" si="783"/>
        <v>1</v>
      </c>
      <c r="AR1727" s="161" t="str">
        <f t="shared" ca="1" si="778"/>
        <v/>
      </c>
      <c r="AS1727" s="161">
        <f t="shared" ca="1" si="779"/>
        <v>1</v>
      </c>
      <c r="AT1727" s="159" t="str">
        <f t="shared" ca="1" si="788"/>
        <v/>
      </c>
      <c r="AU1727" s="210">
        <f t="shared" ca="1" si="763"/>
        <v>14</v>
      </c>
      <c r="AV1727" s="209"/>
      <c r="AW1727" s="204">
        <f t="shared" si="780"/>
        <v>26040.944444444405</v>
      </c>
      <c r="AX1727" s="159"/>
      <c r="AZ1727" s="159"/>
      <c r="BM1727" s="207"/>
      <c r="BN1727" s="212"/>
      <c r="BP1727" s="209"/>
      <c r="BQ1727" s="211"/>
      <c r="BR1727" s="211"/>
      <c r="BS1727" s="211"/>
      <c r="BT1727" s="211"/>
      <c r="BU1727" s="211"/>
      <c r="BV1727" s="211"/>
      <c r="BW1727" s="211"/>
      <c r="BX1727" s="211"/>
      <c r="BY1727" s="211"/>
      <c r="BZ1727" s="211"/>
      <c r="CA1727" s="209"/>
      <c r="CB1727" s="224"/>
      <c r="CC1727" s="204"/>
      <c r="CD1727" s="204"/>
      <c r="CE1727" s="204"/>
      <c r="CF1727" s="211"/>
      <c r="CG1727" s="211"/>
      <c r="CI1727" s="209"/>
      <c r="CJ1727" s="209"/>
    </row>
    <row r="1728" spans="9:88">
      <c r="I1728" s="221">
        <f t="shared" si="784"/>
        <v>524</v>
      </c>
      <c r="J1728" s="159">
        <f>'v-t_chart'!C1725</f>
        <v>99.9</v>
      </c>
      <c r="K1728" s="204">
        <f t="shared" ca="1" si="790"/>
        <v>292.6071</v>
      </c>
      <c r="L1728" s="205" t="b">
        <f>IF('Input&amp;Output'!$C$3=10,phase_chart!C1725,IF('Input&amp;Output'!$C$3=21,phase_chart!G1725,IF('Input&amp;Output'!$C$3=22,phase_chart!K1725,IF('Input&amp;Output'!$C$3=31,phase_chart!O1725,IF('Input&amp;Output'!$C$3=32,phase_chart!S1725,"")))))</f>
        <v>0</v>
      </c>
      <c r="M1728" s="206" t="b">
        <f>IF('Input&amp;Output'!$C$3=10,phase_chart!D1725,IF('Input&amp;Output'!$C$3=21,phase_chart!H1725,IF('Input&amp;Output'!$C$3=22,phase_chart!L1725,IF('Input&amp;Output'!$C$3=31,phase_chart!P1725,IF('Input&amp;Output'!$C$3=32,phase_chart!T1725,"")))))</f>
        <v>1</v>
      </c>
      <c r="N1728" s="205" t="b">
        <f>IF('Input&amp;Output'!$C$3=10,phase_chart!E1725,IF('Input&amp;Output'!$C$3=21,phase_chart!I1725,IF('Input&amp;Output'!$C$3=22,phase_chart!M1725,IF('Input&amp;Output'!$C$3=31,phase_chart!Q1725,IF('Input&amp;Output'!$C$3=32,phase_chart!U1725,"")))))</f>
        <v>0</v>
      </c>
      <c r="P1728" s="159">
        <f ca="1">IF(NOT($J1728=0),IF($J1728&lt;IF($P1727=0,0,VLOOKUP(P1727,tbL!$M$37:$Q$43,IF(L1728=TRUE,2,4))),IF($J1728&gt;=VLOOKUP(P1727,tbL!$M$37:$Q$43,IF(L1728=TRUE,3,5)),$P1727,IF(AND(L1727=TRUE,L1728=TRUE),$P1727,$P1727-1)),IF(AND(L1728=TRUE,J1728=VLOOKUP(P1727,tbL!$M$37:$Q$43,IF(L1728=TRUE,2,4))),P1727,IF($P1727+1&gt;$C$12,$C$12,$P1727+1))),0)</f>
        <v>1</v>
      </c>
      <c r="Q1728" s="159">
        <f t="shared" ca="1" si="764"/>
        <v>1</v>
      </c>
      <c r="R1728" s="207">
        <f t="shared" si="781"/>
        <v>0</v>
      </c>
      <c r="S1728" s="208"/>
      <c r="T1728" s="159">
        <f t="shared" si="782"/>
        <v>0</v>
      </c>
      <c r="U1728" s="209" t="str">
        <f ca="1">IF(AND(T1728=-1,N1728=TRUE),"*",IF(AND(U1727="*",N1728=TRUE),"*",IF(AND(AND(L1728=TRUE,U1727="*"),J1728&lt;VLOOKUP(V1727+1,tbL!$M$38:$O$43,3)),"*","")))</f>
        <v/>
      </c>
      <c r="V1728" s="204">
        <f t="shared" ca="1" si="765"/>
        <v>1</v>
      </c>
      <c r="Y1728" s="159" t="str">
        <f t="shared" ca="1" si="766"/>
        <v/>
      </c>
      <c r="Z1728" s="159" t="str">
        <f t="shared" si="767"/>
        <v/>
      </c>
      <c r="AA1728" s="159">
        <f t="shared" ca="1" si="787"/>
        <v>1</v>
      </c>
      <c r="AC1728" s="161" t="str">
        <f t="shared" ca="1" si="768"/>
        <v/>
      </c>
      <c r="AD1728" s="161">
        <f t="shared" ca="1" si="769"/>
        <v>1</v>
      </c>
      <c r="AE1728" s="161" t="str">
        <f t="shared" ca="1" si="789"/>
        <v/>
      </c>
      <c r="AF1728" s="161">
        <f t="shared" ca="1" si="770"/>
        <v>1</v>
      </c>
      <c r="AG1728" s="161" t="str">
        <f t="shared" ca="1" si="771"/>
        <v/>
      </c>
      <c r="AH1728" s="161">
        <f t="shared" ca="1" si="772"/>
        <v>1</v>
      </c>
      <c r="AI1728" s="161" t="str">
        <f t="shared" ca="1" si="773"/>
        <v/>
      </c>
      <c r="AJ1728" s="161">
        <f t="shared" ca="1" si="774"/>
        <v>1</v>
      </c>
      <c r="AL1728" s="161" t="str">
        <f t="shared" ca="1" si="775"/>
        <v/>
      </c>
      <c r="AM1728" s="161">
        <f t="shared" ca="1" si="786"/>
        <v>1</v>
      </c>
      <c r="AN1728" s="161" t="str">
        <f t="shared" ca="1" si="776"/>
        <v/>
      </c>
      <c r="AO1728" s="161">
        <f t="shared" ca="1" si="785"/>
        <v>1</v>
      </c>
      <c r="AP1728" s="161" t="str">
        <f t="shared" ca="1" si="777"/>
        <v/>
      </c>
      <c r="AQ1728" s="161">
        <f t="shared" ca="1" si="783"/>
        <v>1</v>
      </c>
      <c r="AR1728" s="161" t="str">
        <f t="shared" ca="1" si="778"/>
        <v/>
      </c>
      <c r="AS1728" s="161">
        <f t="shared" ca="1" si="779"/>
        <v>1</v>
      </c>
      <c r="AT1728" s="159" t="str">
        <f t="shared" ca="1" si="788"/>
        <v/>
      </c>
      <c r="AU1728" s="210">
        <f t="shared" ca="1" si="763"/>
        <v>14</v>
      </c>
      <c r="AV1728" s="209"/>
      <c r="AW1728" s="204">
        <f t="shared" si="780"/>
        <v>26068.694444444405</v>
      </c>
      <c r="AX1728" s="159"/>
      <c r="AZ1728" s="159"/>
      <c r="BM1728" s="207"/>
      <c r="BN1728" s="212"/>
      <c r="BP1728" s="209"/>
      <c r="BQ1728" s="211"/>
      <c r="BR1728" s="211"/>
      <c r="BS1728" s="211"/>
      <c r="BT1728" s="211"/>
      <c r="BU1728" s="211"/>
      <c r="BV1728" s="211"/>
      <c r="BW1728" s="211"/>
      <c r="BX1728" s="211"/>
      <c r="BY1728" s="211"/>
      <c r="BZ1728" s="211"/>
      <c r="CA1728" s="209"/>
      <c r="CB1728" s="224"/>
      <c r="CC1728" s="204"/>
      <c r="CD1728" s="204"/>
      <c r="CE1728" s="204"/>
      <c r="CF1728" s="211"/>
      <c r="CG1728" s="211"/>
      <c r="CI1728" s="209"/>
      <c r="CJ1728" s="209"/>
    </row>
    <row r="1729" spans="9:88">
      <c r="I1729" s="221">
        <f t="shared" si="784"/>
        <v>525</v>
      </c>
      <c r="J1729" s="159">
        <f>'v-t_chart'!C1726</f>
        <v>99.6</v>
      </c>
      <c r="K1729" s="204">
        <f t="shared" ca="1" si="790"/>
        <v>291.72839999999997</v>
      </c>
      <c r="L1729" s="205" t="b">
        <f>IF('Input&amp;Output'!$C$3=10,phase_chart!C1726,IF('Input&amp;Output'!$C$3=21,phase_chart!G1726,IF('Input&amp;Output'!$C$3=22,phase_chart!K1726,IF('Input&amp;Output'!$C$3=31,phase_chart!O1726,IF('Input&amp;Output'!$C$3=32,phase_chart!S1726,"")))))</f>
        <v>0</v>
      </c>
      <c r="M1729" s="206" t="b">
        <f>IF('Input&amp;Output'!$C$3=10,phase_chart!D1726,IF('Input&amp;Output'!$C$3=21,phase_chart!H1726,IF('Input&amp;Output'!$C$3=22,phase_chart!L1726,IF('Input&amp;Output'!$C$3=31,phase_chart!P1726,IF('Input&amp;Output'!$C$3=32,phase_chart!T1726,"")))))</f>
        <v>1</v>
      </c>
      <c r="N1729" s="205" t="b">
        <f>IF('Input&amp;Output'!$C$3=10,phase_chart!E1726,IF('Input&amp;Output'!$C$3=21,phase_chart!I1726,IF('Input&amp;Output'!$C$3=22,phase_chart!M1726,IF('Input&amp;Output'!$C$3=31,phase_chart!Q1726,IF('Input&amp;Output'!$C$3=32,phase_chart!U1726,"")))))</f>
        <v>0</v>
      </c>
      <c r="P1729" s="159">
        <f ca="1">IF(NOT($J1729=0),IF($J1729&lt;IF($P1728=0,0,VLOOKUP(P1728,tbL!$M$37:$Q$43,IF(L1729=TRUE,2,4))),IF($J1729&gt;=VLOOKUP(P1728,tbL!$M$37:$Q$43,IF(L1729=TRUE,3,5)),$P1728,IF(AND(L1728=TRUE,L1729=TRUE),$P1728,$P1728-1)),IF(AND(L1729=TRUE,J1729=VLOOKUP(P1728,tbL!$M$37:$Q$43,IF(L1729=TRUE,2,4))),P1728,IF($P1728+1&gt;$C$12,$C$12,$P1728+1))),0)</f>
        <v>1</v>
      </c>
      <c r="Q1729" s="159">
        <f t="shared" ca="1" si="764"/>
        <v>1</v>
      </c>
      <c r="R1729" s="207">
        <f t="shared" si="781"/>
        <v>0</v>
      </c>
      <c r="S1729" s="208"/>
      <c r="T1729" s="159">
        <f t="shared" si="782"/>
        <v>0</v>
      </c>
      <c r="U1729" s="209" t="str">
        <f ca="1">IF(AND(T1729=-1,N1729=TRUE),"*",IF(AND(U1728="*",N1729=TRUE),"*",IF(AND(AND(L1729=TRUE,U1728="*"),J1729&lt;VLOOKUP(V1728+1,tbL!$M$38:$O$43,3)),"*","")))</f>
        <v/>
      </c>
      <c r="V1729" s="204">
        <f t="shared" ca="1" si="765"/>
        <v>1</v>
      </c>
      <c r="Y1729" s="159" t="str">
        <f t="shared" ca="1" si="766"/>
        <v/>
      </c>
      <c r="Z1729" s="159" t="str">
        <f t="shared" si="767"/>
        <v/>
      </c>
      <c r="AA1729" s="159">
        <f t="shared" ca="1" si="787"/>
        <v>1</v>
      </c>
      <c r="AC1729" s="161" t="str">
        <f t="shared" ca="1" si="768"/>
        <v/>
      </c>
      <c r="AD1729" s="161">
        <f t="shared" ca="1" si="769"/>
        <v>1</v>
      </c>
      <c r="AE1729" s="161" t="str">
        <f t="shared" ca="1" si="789"/>
        <v/>
      </c>
      <c r="AF1729" s="161">
        <f t="shared" ca="1" si="770"/>
        <v>1</v>
      </c>
      <c r="AG1729" s="161" t="str">
        <f t="shared" ca="1" si="771"/>
        <v/>
      </c>
      <c r="AH1729" s="161">
        <f t="shared" ca="1" si="772"/>
        <v>1</v>
      </c>
      <c r="AI1729" s="161" t="str">
        <f t="shared" ca="1" si="773"/>
        <v/>
      </c>
      <c r="AJ1729" s="161">
        <f t="shared" ca="1" si="774"/>
        <v>1</v>
      </c>
      <c r="AL1729" s="161" t="str">
        <f t="shared" ca="1" si="775"/>
        <v/>
      </c>
      <c r="AM1729" s="161">
        <f t="shared" ca="1" si="786"/>
        <v>1</v>
      </c>
      <c r="AN1729" s="161" t="str">
        <f t="shared" ca="1" si="776"/>
        <v/>
      </c>
      <c r="AO1729" s="161">
        <f t="shared" ca="1" si="785"/>
        <v>1</v>
      </c>
      <c r="AP1729" s="161" t="str">
        <f t="shared" ca="1" si="777"/>
        <v/>
      </c>
      <c r="AQ1729" s="161">
        <f t="shared" ca="1" si="783"/>
        <v>1</v>
      </c>
      <c r="AR1729" s="161" t="str">
        <f t="shared" ca="1" si="778"/>
        <v/>
      </c>
      <c r="AS1729" s="161">
        <f t="shared" ca="1" si="779"/>
        <v>1</v>
      </c>
      <c r="AT1729" s="159" t="str">
        <f t="shared" ca="1" si="788"/>
        <v/>
      </c>
      <c r="AU1729" s="210">
        <f t="shared" ca="1" si="763"/>
        <v>14</v>
      </c>
      <c r="AV1729" s="209"/>
      <c r="AW1729" s="204">
        <f t="shared" si="780"/>
        <v>26096.361111111073</v>
      </c>
      <c r="AX1729" s="159"/>
      <c r="AZ1729" s="159"/>
      <c r="BM1729" s="207"/>
      <c r="BN1729" s="212"/>
      <c r="BP1729" s="209"/>
      <c r="BQ1729" s="211"/>
      <c r="BR1729" s="211"/>
      <c r="BS1729" s="211"/>
      <c r="BT1729" s="211"/>
      <c r="BU1729" s="211"/>
      <c r="BV1729" s="211"/>
      <c r="BW1729" s="211"/>
      <c r="BX1729" s="211"/>
      <c r="BY1729" s="211"/>
      <c r="BZ1729" s="211"/>
      <c r="CA1729" s="209"/>
      <c r="CB1729" s="224"/>
      <c r="CC1729" s="204"/>
      <c r="CD1729" s="204"/>
      <c r="CE1729" s="204"/>
      <c r="CF1729" s="211"/>
      <c r="CG1729" s="211"/>
      <c r="CI1729" s="209"/>
      <c r="CJ1729" s="209"/>
    </row>
    <row r="1730" spans="9:88">
      <c r="I1730" s="221">
        <f t="shared" si="784"/>
        <v>526</v>
      </c>
      <c r="J1730" s="159">
        <f>'v-t_chart'!C1727</f>
        <v>99.5</v>
      </c>
      <c r="K1730" s="204">
        <f t="shared" ca="1" si="790"/>
        <v>291.43549999999999</v>
      </c>
      <c r="L1730" s="205" t="b">
        <f>IF('Input&amp;Output'!$C$3=10,phase_chart!C1727,IF('Input&amp;Output'!$C$3=21,phase_chart!G1727,IF('Input&amp;Output'!$C$3=22,phase_chart!K1727,IF('Input&amp;Output'!$C$3=31,phase_chart!O1727,IF('Input&amp;Output'!$C$3=32,phase_chart!S1727,"")))))</f>
        <v>0</v>
      </c>
      <c r="M1730" s="206" t="b">
        <f>IF('Input&amp;Output'!$C$3=10,phase_chart!D1727,IF('Input&amp;Output'!$C$3=21,phase_chart!H1727,IF('Input&amp;Output'!$C$3=22,phase_chart!L1727,IF('Input&amp;Output'!$C$3=31,phase_chart!P1727,IF('Input&amp;Output'!$C$3=32,phase_chart!T1727,"")))))</f>
        <v>1</v>
      </c>
      <c r="N1730" s="205" t="b">
        <f>IF('Input&amp;Output'!$C$3=10,phase_chart!E1727,IF('Input&amp;Output'!$C$3=21,phase_chart!I1727,IF('Input&amp;Output'!$C$3=22,phase_chart!M1727,IF('Input&amp;Output'!$C$3=31,phase_chart!Q1727,IF('Input&amp;Output'!$C$3=32,phase_chart!U1727,"")))))</f>
        <v>0</v>
      </c>
      <c r="P1730" s="159">
        <f ca="1">IF(NOT($J1730=0),IF($J1730&lt;IF($P1729=0,0,VLOOKUP(P1729,tbL!$M$37:$Q$43,IF(L1730=TRUE,2,4))),IF($J1730&gt;=VLOOKUP(P1729,tbL!$M$37:$Q$43,IF(L1730=TRUE,3,5)),$P1729,IF(AND(L1729=TRUE,L1730=TRUE),$P1729,$P1729-1)),IF(AND(L1730=TRUE,J1730=VLOOKUP(P1729,tbL!$M$37:$Q$43,IF(L1730=TRUE,2,4))),P1729,IF($P1729+1&gt;$C$12,$C$12,$P1729+1))),0)</f>
        <v>1</v>
      </c>
      <c r="Q1730" s="159">
        <f t="shared" ca="1" si="764"/>
        <v>1</v>
      </c>
      <c r="R1730" s="207">
        <f t="shared" si="781"/>
        <v>0</v>
      </c>
      <c r="S1730" s="208"/>
      <c r="T1730" s="159">
        <f t="shared" si="782"/>
        <v>0</v>
      </c>
      <c r="U1730" s="209" t="str">
        <f ca="1">IF(AND(T1730=-1,N1730=TRUE),"*",IF(AND(U1729="*",N1730=TRUE),"*",IF(AND(AND(L1730=TRUE,U1729="*"),J1730&lt;VLOOKUP(V1729+1,tbL!$M$38:$O$43,3)),"*","")))</f>
        <v/>
      </c>
      <c r="V1730" s="204">
        <f t="shared" ca="1" si="765"/>
        <v>1</v>
      </c>
      <c r="Y1730" s="159" t="str">
        <f t="shared" ca="1" si="766"/>
        <v/>
      </c>
      <c r="Z1730" s="159" t="str">
        <f t="shared" si="767"/>
        <v/>
      </c>
      <c r="AA1730" s="159">
        <f t="shared" ca="1" si="787"/>
        <v>1</v>
      </c>
      <c r="AC1730" s="161" t="str">
        <f t="shared" ca="1" si="768"/>
        <v/>
      </c>
      <c r="AD1730" s="161">
        <f t="shared" ca="1" si="769"/>
        <v>1</v>
      </c>
      <c r="AE1730" s="161" t="str">
        <f t="shared" ca="1" si="789"/>
        <v/>
      </c>
      <c r="AF1730" s="161">
        <f t="shared" ca="1" si="770"/>
        <v>1</v>
      </c>
      <c r="AG1730" s="161" t="str">
        <f t="shared" ca="1" si="771"/>
        <v/>
      </c>
      <c r="AH1730" s="161">
        <f t="shared" ca="1" si="772"/>
        <v>1</v>
      </c>
      <c r="AI1730" s="161" t="str">
        <f t="shared" ca="1" si="773"/>
        <v/>
      </c>
      <c r="AJ1730" s="161">
        <f t="shared" ca="1" si="774"/>
        <v>1</v>
      </c>
      <c r="AL1730" s="161" t="str">
        <f t="shared" ca="1" si="775"/>
        <v/>
      </c>
      <c r="AM1730" s="161">
        <f t="shared" ca="1" si="786"/>
        <v>1</v>
      </c>
      <c r="AN1730" s="161" t="str">
        <f t="shared" ca="1" si="776"/>
        <v/>
      </c>
      <c r="AO1730" s="161">
        <f t="shared" ca="1" si="785"/>
        <v>1</v>
      </c>
      <c r="AP1730" s="161" t="str">
        <f t="shared" ca="1" si="777"/>
        <v/>
      </c>
      <c r="AQ1730" s="161">
        <f t="shared" ca="1" si="783"/>
        <v>1</v>
      </c>
      <c r="AR1730" s="161" t="str">
        <f t="shared" ca="1" si="778"/>
        <v/>
      </c>
      <c r="AS1730" s="161">
        <f t="shared" ca="1" si="779"/>
        <v>1</v>
      </c>
      <c r="AT1730" s="159" t="str">
        <f t="shared" ca="1" si="788"/>
        <v/>
      </c>
      <c r="AU1730" s="210">
        <f t="shared" ca="1" si="763"/>
        <v>14</v>
      </c>
      <c r="AV1730" s="209"/>
      <c r="AW1730" s="204">
        <f t="shared" si="780"/>
        <v>26123.999999999964</v>
      </c>
      <c r="AX1730" s="159"/>
      <c r="AZ1730" s="159"/>
      <c r="BM1730" s="207"/>
      <c r="BN1730" s="212"/>
      <c r="BP1730" s="209"/>
      <c r="BQ1730" s="211"/>
      <c r="BR1730" s="211"/>
      <c r="BS1730" s="211"/>
      <c r="BT1730" s="211"/>
      <c r="BU1730" s="211"/>
      <c r="BV1730" s="211"/>
      <c r="BW1730" s="211"/>
      <c r="BX1730" s="211"/>
      <c r="BY1730" s="211"/>
      <c r="BZ1730" s="211"/>
      <c r="CA1730" s="209"/>
      <c r="CB1730" s="224"/>
      <c r="CC1730" s="204"/>
      <c r="CD1730" s="204"/>
      <c r="CE1730" s="204"/>
      <c r="CF1730" s="211"/>
      <c r="CG1730" s="211"/>
      <c r="CI1730" s="209"/>
      <c r="CJ1730" s="209"/>
    </row>
    <row r="1731" spans="9:88">
      <c r="I1731" s="221">
        <f t="shared" si="784"/>
        <v>527</v>
      </c>
      <c r="J1731" s="159">
        <f>'v-t_chart'!C1728</f>
        <v>99.5</v>
      </c>
      <c r="K1731" s="204">
        <f t="shared" ca="1" si="790"/>
        <v>291.43549999999999</v>
      </c>
      <c r="L1731" s="205" t="b">
        <f>IF('Input&amp;Output'!$C$3=10,phase_chart!C1728,IF('Input&amp;Output'!$C$3=21,phase_chart!G1728,IF('Input&amp;Output'!$C$3=22,phase_chart!K1728,IF('Input&amp;Output'!$C$3=31,phase_chart!O1728,IF('Input&amp;Output'!$C$3=32,phase_chart!S1728,"")))))</f>
        <v>0</v>
      </c>
      <c r="M1731" s="206" t="b">
        <f>IF('Input&amp;Output'!$C$3=10,phase_chart!D1728,IF('Input&amp;Output'!$C$3=21,phase_chart!H1728,IF('Input&amp;Output'!$C$3=22,phase_chart!L1728,IF('Input&amp;Output'!$C$3=31,phase_chart!P1728,IF('Input&amp;Output'!$C$3=32,phase_chart!T1728,"")))))</f>
        <v>1</v>
      </c>
      <c r="N1731" s="205" t="b">
        <f>IF('Input&amp;Output'!$C$3=10,phase_chart!E1728,IF('Input&amp;Output'!$C$3=21,phase_chart!I1728,IF('Input&amp;Output'!$C$3=22,phase_chart!M1728,IF('Input&amp;Output'!$C$3=31,phase_chart!Q1728,IF('Input&amp;Output'!$C$3=32,phase_chart!U1728,"")))))</f>
        <v>0</v>
      </c>
      <c r="P1731" s="159">
        <f ca="1">IF(NOT($J1731=0),IF($J1731&lt;IF($P1730=0,0,VLOOKUP(P1730,tbL!$M$37:$Q$43,IF(L1731=TRUE,2,4))),IF($J1731&gt;=VLOOKUP(P1730,tbL!$M$37:$Q$43,IF(L1731=TRUE,3,5)),$P1730,IF(AND(L1730=TRUE,L1731=TRUE),$P1730,$P1730-1)),IF(AND(L1731=TRUE,J1731=VLOOKUP(P1730,tbL!$M$37:$Q$43,IF(L1731=TRUE,2,4))),P1730,IF($P1730+1&gt;$C$12,$C$12,$P1730+1))),0)</f>
        <v>1</v>
      </c>
      <c r="Q1731" s="159">
        <f t="shared" ca="1" si="764"/>
        <v>1</v>
      </c>
      <c r="R1731" s="207">
        <f t="shared" si="781"/>
        <v>0</v>
      </c>
      <c r="S1731" s="208"/>
      <c r="T1731" s="159">
        <f t="shared" si="782"/>
        <v>0</v>
      </c>
      <c r="U1731" s="209" t="str">
        <f ca="1">IF(AND(T1731=-1,N1731=TRUE),"*",IF(AND(U1730="*",N1731=TRUE),"*",IF(AND(AND(L1731=TRUE,U1730="*"),J1731&lt;VLOOKUP(V1730+1,tbL!$M$38:$O$43,3)),"*","")))</f>
        <v/>
      </c>
      <c r="V1731" s="204">
        <f t="shared" ca="1" si="765"/>
        <v>1</v>
      </c>
      <c r="Y1731" s="159" t="str">
        <f t="shared" ca="1" si="766"/>
        <v/>
      </c>
      <c r="Z1731" s="159" t="str">
        <f t="shared" si="767"/>
        <v/>
      </c>
      <c r="AA1731" s="159">
        <f t="shared" ca="1" si="787"/>
        <v>1</v>
      </c>
      <c r="AC1731" s="161" t="str">
        <f t="shared" ca="1" si="768"/>
        <v/>
      </c>
      <c r="AD1731" s="161">
        <f t="shared" ca="1" si="769"/>
        <v>1</v>
      </c>
      <c r="AE1731" s="161" t="str">
        <f t="shared" ca="1" si="789"/>
        <v/>
      </c>
      <c r="AF1731" s="161">
        <f t="shared" ca="1" si="770"/>
        <v>1</v>
      </c>
      <c r="AG1731" s="161" t="str">
        <f t="shared" ca="1" si="771"/>
        <v/>
      </c>
      <c r="AH1731" s="161">
        <f t="shared" ca="1" si="772"/>
        <v>1</v>
      </c>
      <c r="AI1731" s="161" t="str">
        <f t="shared" ca="1" si="773"/>
        <v/>
      </c>
      <c r="AJ1731" s="161">
        <f t="shared" ca="1" si="774"/>
        <v>1</v>
      </c>
      <c r="AL1731" s="161" t="str">
        <f t="shared" ca="1" si="775"/>
        <v/>
      </c>
      <c r="AM1731" s="161">
        <f t="shared" ca="1" si="786"/>
        <v>1</v>
      </c>
      <c r="AN1731" s="161" t="str">
        <f t="shared" ca="1" si="776"/>
        <v/>
      </c>
      <c r="AO1731" s="161">
        <f t="shared" ca="1" si="785"/>
        <v>1</v>
      </c>
      <c r="AP1731" s="161" t="str">
        <f t="shared" ca="1" si="777"/>
        <v/>
      </c>
      <c r="AQ1731" s="161">
        <f t="shared" ca="1" si="783"/>
        <v>1</v>
      </c>
      <c r="AR1731" s="161" t="str">
        <f t="shared" ca="1" si="778"/>
        <v/>
      </c>
      <c r="AS1731" s="161">
        <f t="shared" ca="1" si="779"/>
        <v>1</v>
      </c>
      <c r="AT1731" s="159" t="str">
        <f t="shared" ca="1" si="788"/>
        <v/>
      </c>
      <c r="AU1731" s="210">
        <f t="shared" ca="1" si="763"/>
        <v>14</v>
      </c>
      <c r="AV1731" s="209"/>
      <c r="AW1731" s="204">
        <f t="shared" si="780"/>
        <v>26151.638888888854</v>
      </c>
      <c r="AX1731" s="159"/>
      <c r="AZ1731" s="159"/>
      <c r="BM1731" s="207"/>
      <c r="BN1731" s="212"/>
      <c r="BP1731" s="209"/>
      <c r="BQ1731" s="211"/>
      <c r="BR1731" s="211"/>
      <c r="BS1731" s="211"/>
      <c r="BT1731" s="211"/>
      <c r="BU1731" s="211"/>
      <c r="BV1731" s="211"/>
      <c r="BW1731" s="211"/>
      <c r="BX1731" s="211"/>
      <c r="BY1731" s="211"/>
      <c r="BZ1731" s="211"/>
      <c r="CA1731" s="209"/>
      <c r="CB1731" s="224"/>
      <c r="CC1731" s="204"/>
      <c r="CD1731" s="204"/>
      <c r="CE1731" s="204"/>
      <c r="CF1731" s="211"/>
      <c r="CG1731" s="211"/>
      <c r="CI1731" s="209"/>
      <c r="CJ1731" s="209"/>
    </row>
    <row r="1732" spans="9:88">
      <c r="I1732" s="221">
        <f t="shared" si="784"/>
        <v>528</v>
      </c>
      <c r="J1732" s="159">
        <f>'v-t_chart'!C1729</f>
        <v>99.6</v>
      </c>
      <c r="K1732" s="204">
        <f t="shared" ca="1" si="790"/>
        <v>291.72839999999997</v>
      </c>
      <c r="L1732" s="205" t="b">
        <f>IF('Input&amp;Output'!$C$3=10,phase_chart!C1729,IF('Input&amp;Output'!$C$3=21,phase_chart!G1729,IF('Input&amp;Output'!$C$3=22,phase_chart!K1729,IF('Input&amp;Output'!$C$3=31,phase_chart!O1729,IF('Input&amp;Output'!$C$3=32,phase_chart!S1729,"")))))</f>
        <v>0</v>
      </c>
      <c r="M1732" s="206" t="b">
        <f>IF('Input&amp;Output'!$C$3=10,phase_chart!D1729,IF('Input&amp;Output'!$C$3=21,phase_chart!H1729,IF('Input&amp;Output'!$C$3=22,phase_chart!L1729,IF('Input&amp;Output'!$C$3=31,phase_chart!P1729,IF('Input&amp;Output'!$C$3=32,phase_chart!T1729,"")))))</f>
        <v>1</v>
      </c>
      <c r="N1732" s="205" t="b">
        <f>IF('Input&amp;Output'!$C$3=10,phase_chart!E1729,IF('Input&amp;Output'!$C$3=21,phase_chart!I1729,IF('Input&amp;Output'!$C$3=22,phase_chart!M1729,IF('Input&amp;Output'!$C$3=31,phase_chart!Q1729,IF('Input&amp;Output'!$C$3=32,phase_chart!U1729,"")))))</f>
        <v>0</v>
      </c>
      <c r="P1732" s="159">
        <f ca="1">IF(NOT($J1732=0),IF($J1732&lt;IF($P1731=0,0,VLOOKUP(P1731,tbL!$M$37:$Q$43,IF(L1732=TRUE,2,4))),IF($J1732&gt;=VLOOKUP(P1731,tbL!$M$37:$Q$43,IF(L1732=TRUE,3,5)),$P1731,IF(AND(L1731=TRUE,L1732=TRUE),$P1731,$P1731-1)),IF(AND(L1732=TRUE,J1732=VLOOKUP(P1731,tbL!$M$37:$Q$43,IF(L1732=TRUE,2,4))),P1731,IF($P1731+1&gt;$C$12,$C$12,$P1731+1))),0)</f>
        <v>1</v>
      </c>
      <c r="Q1732" s="159">
        <f t="shared" ca="1" si="764"/>
        <v>1</v>
      </c>
      <c r="R1732" s="207">
        <f t="shared" si="781"/>
        <v>0</v>
      </c>
      <c r="S1732" s="208"/>
      <c r="T1732" s="159">
        <f t="shared" si="782"/>
        <v>0</v>
      </c>
      <c r="U1732" s="209" t="str">
        <f ca="1">IF(AND(T1732=-1,N1732=TRUE),"*",IF(AND(U1731="*",N1732=TRUE),"*",IF(AND(AND(L1732=TRUE,U1731="*"),J1732&lt;VLOOKUP(V1731+1,tbL!$M$38:$O$43,3)),"*","")))</f>
        <v/>
      </c>
      <c r="V1732" s="204">
        <f t="shared" ca="1" si="765"/>
        <v>1</v>
      </c>
      <c r="Y1732" s="159" t="str">
        <f t="shared" ca="1" si="766"/>
        <v/>
      </c>
      <c r="Z1732" s="159" t="str">
        <f t="shared" si="767"/>
        <v/>
      </c>
      <c r="AA1732" s="159">
        <f t="shared" ca="1" si="787"/>
        <v>1</v>
      </c>
      <c r="AC1732" s="161" t="str">
        <f t="shared" ca="1" si="768"/>
        <v/>
      </c>
      <c r="AD1732" s="161">
        <f t="shared" ca="1" si="769"/>
        <v>1</v>
      </c>
      <c r="AE1732" s="161" t="str">
        <f t="shared" ca="1" si="789"/>
        <v/>
      </c>
      <c r="AF1732" s="161">
        <f t="shared" ca="1" si="770"/>
        <v>1</v>
      </c>
      <c r="AG1732" s="161" t="str">
        <f t="shared" ca="1" si="771"/>
        <v/>
      </c>
      <c r="AH1732" s="161">
        <f t="shared" ca="1" si="772"/>
        <v>1</v>
      </c>
      <c r="AI1732" s="161" t="str">
        <f t="shared" ca="1" si="773"/>
        <v/>
      </c>
      <c r="AJ1732" s="161">
        <f t="shared" ca="1" si="774"/>
        <v>1</v>
      </c>
      <c r="AL1732" s="161" t="str">
        <f t="shared" ca="1" si="775"/>
        <v/>
      </c>
      <c r="AM1732" s="161">
        <f t="shared" ca="1" si="786"/>
        <v>1</v>
      </c>
      <c r="AN1732" s="161" t="str">
        <f t="shared" ca="1" si="776"/>
        <v/>
      </c>
      <c r="AO1732" s="161">
        <f t="shared" ca="1" si="785"/>
        <v>1</v>
      </c>
      <c r="AP1732" s="161" t="str">
        <f t="shared" ca="1" si="777"/>
        <v/>
      </c>
      <c r="AQ1732" s="161">
        <f t="shared" ca="1" si="783"/>
        <v>1</v>
      </c>
      <c r="AR1732" s="161" t="str">
        <f t="shared" ca="1" si="778"/>
        <v/>
      </c>
      <c r="AS1732" s="161">
        <f t="shared" ca="1" si="779"/>
        <v>1</v>
      </c>
      <c r="AT1732" s="159" t="str">
        <f t="shared" ca="1" si="788"/>
        <v/>
      </c>
      <c r="AU1732" s="210">
        <f t="shared" ref="AU1732:AU1795" ca="1" si="791">IF(Y1732=0,$C$17/100,IF(OR(K1732&lt;$C$17,AA1732=0),$C$17/100,(VLOOKUP($AS1732,$B$5:$C$11,2)*$J1732)/100))</f>
        <v>14</v>
      </c>
      <c r="AV1732" s="209"/>
      <c r="AW1732" s="204">
        <f t="shared" si="780"/>
        <v>26179.305555555522</v>
      </c>
      <c r="AX1732" s="159"/>
      <c r="AZ1732" s="159"/>
      <c r="BM1732" s="207"/>
      <c r="BN1732" s="212"/>
      <c r="BP1732" s="209"/>
      <c r="BQ1732" s="211"/>
      <c r="BR1732" s="211"/>
      <c r="BS1732" s="211"/>
      <c r="BT1732" s="211"/>
      <c r="BU1732" s="211"/>
      <c r="BV1732" s="211"/>
      <c r="BW1732" s="211"/>
      <c r="BX1732" s="211"/>
      <c r="BY1732" s="211"/>
      <c r="BZ1732" s="211"/>
      <c r="CA1732" s="209"/>
      <c r="CB1732" s="224"/>
      <c r="CC1732" s="204"/>
      <c r="CD1732" s="204"/>
      <c r="CE1732" s="204"/>
      <c r="CF1732" s="211"/>
      <c r="CG1732" s="211"/>
      <c r="CI1732" s="209"/>
      <c r="CJ1732" s="209"/>
    </row>
    <row r="1733" spans="9:88">
      <c r="I1733" s="221">
        <f t="shared" si="784"/>
        <v>529</v>
      </c>
      <c r="J1733" s="159">
        <f>'v-t_chart'!C1730</f>
        <v>99.7</v>
      </c>
      <c r="K1733" s="204">
        <f t="shared" ca="1" si="790"/>
        <v>292.0213</v>
      </c>
      <c r="L1733" s="205" t="b">
        <f>IF('Input&amp;Output'!$C$3=10,phase_chart!C1730,IF('Input&amp;Output'!$C$3=21,phase_chart!G1730,IF('Input&amp;Output'!$C$3=22,phase_chart!K1730,IF('Input&amp;Output'!$C$3=31,phase_chart!O1730,IF('Input&amp;Output'!$C$3=32,phase_chart!S1730,"")))))</f>
        <v>0</v>
      </c>
      <c r="M1733" s="206" t="b">
        <f>IF('Input&amp;Output'!$C$3=10,phase_chart!D1730,IF('Input&amp;Output'!$C$3=21,phase_chart!H1730,IF('Input&amp;Output'!$C$3=22,phase_chart!L1730,IF('Input&amp;Output'!$C$3=31,phase_chart!P1730,IF('Input&amp;Output'!$C$3=32,phase_chart!T1730,"")))))</f>
        <v>1</v>
      </c>
      <c r="N1733" s="205" t="b">
        <f>IF('Input&amp;Output'!$C$3=10,phase_chart!E1730,IF('Input&amp;Output'!$C$3=21,phase_chart!I1730,IF('Input&amp;Output'!$C$3=22,phase_chart!M1730,IF('Input&amp;Output'!$C$3=31,phase_chart!Q1730,IF('Input&amp;Output'!$C$3=32,phase_chart!U1730,"")))))</f>
        <v>0</v>
      </c>
      <c r="P1733" s="159">
        <f ca="1">IF(NOT($J1733=0),IF($J1733&lt;IF($P1732=0,0,VLOOKUP(P1732,tbL!$M$37:$Q$43,IF(L1733=TRUE,2,4))),IF($J1733&gt;=VLOOKUP(P1732,tbL!$M$37:$Q$43,IF(L1733=TRUE,3,5)),$P1732,IF(AND(L1732=TRUE,L1733=TRUE),$P1732,$P1732-1)),IF(AND(L1733=TRUE,J1733=VLOOKUP(P1732,tbL!$M$37:$Q$43,IF(L1733=TRUE,2,4))),P1732,IF($P1732+1&gt;$C$12,$C$12,$P1732+1))),0)</f>
        <v>1</v>
      </c>
      <c r="Q1733" s="159">
        <f t="shared" ref="Q1733:Q1796" ca="1" si="792">P1733</f>
        <v>1</v>
      </c>
      <c r="R1733" s="207">
        <f t="shared" si="781"/>
        <v>0</v>
      </c>
      <c r="S1733" s="208"/>
      <c r="T1733" s="159">
        <f t="shared" si="782"/>
        <v>0</v>
      </c>
      <c r="U1733" s="209" t="str">
        <f ca="1">IF(AND(T1733=-1,N1733=TRUE),"*",IF(AND(U1732="*",N1733=TRUE),"*",IF(AND(AND(L1733=TRUE,U1732="*"),J1733&lt;VLOOKUP(V1732+1,tbL!$M$38:$O$43,3)),"*","")))</f>
        <v/>
      </c>
      <c r="V1733" s="204">
        <f t="shared" ref="V1733:V1796" ca="1" si="793">IF(U1733="*",IF(Q1733&gt;V1732,V1732,Q1733),Q1733)</f>
        <v>1</v>
      </c>
      <c r="Y1733" s="159" t="str">
        <f t="shared" ref="Y1733:Y1796" ca="1" si="794">IF(OR($V1733=3,OR($V1733=1,$V1733=2)),IF(OR($V1736=0,OR($V1737=0,OR($V1738=0,OR($V1739=0,OR($V1740=0,OR($V1741=0,$V1742=0)))))),IF(J1733&lt;IF(V1733=3,$D$18,IF(V1733=2,$F$13,$F$8)),0,IF(Y1732=0,0,IF(J1733&lt;10,0,""))),""),"")</f>
        <v/>
      </c>
      <c r="Z1733" s="159" t="str">
        <f t="shared" ref="Z1733:Z1796" si="795">IF(AND(AND(J1738&gt;0,J1737=0),Z1732=""),1,IF(Z1732=1,IF(AND(J1733&gt;0,J1734-J1733&gt;0),"",1),""))</f>
        <v/>
      </c>
      <c r="AA1733" s="159">
        <f t="shared" ca="1" si="787"/>
        <v>1</v>
      </c>
      <c r="AC1733" s="161" t="str">
        <f t="shared" ref="AC1733:AC1796" ca="1" si="796">IF(OR(OR($AT1733=-1,$R1733=1),AA1733=0),"",IF(AND(AA1732=AA1734,AA1733&lt;&gt;AA1732),"*",""))</f>
        <v/>
      </c>
      <c r="AD1733" s="161">
        <f t="shared" ref="AD1733:AD1796" ca="1" si="797">IF(AC1733="*",AA1732,AA1733)</f>
        <v>1</v>
      </c>
      <c r="AE1733" s="161" t="str">
        <f t="shared" ca="1" si="789"/>
        <v/>
      </c>
      <c r="AF1733" s="161">
        <f t="shared" ref="AF1733:AF1796" ca="1" si="798">IF(AE1733="*",AD1732,IF(AE1732="*",AD1731,AD1733))</f>
        <v>1</v>
      </c>
      <c r="AG1733" s="161" t="str">
        <f t="shared" ref="AG1733:AG1796" ca="1" si="799">IF(OR(OR(OR($AT1733=-1,$R1733=1),AF1733=0),AG1730="*"),"",IF(AND(AND(AND(AF1732=AF1736,AF1733&lt;&gt;AF1732),AF1733=AF1734),AF1733=AF1735),"*",""))</f>
        <v/>
      </c>
      <c r="AH1733" s="161">
        <f t="shared" ref="AH1733:AH1796" ca="1" si="800">IF(AG1733="*",AF1732,IF(AG1732="*",AF1731,IF(AG1731="*",AF1730,AF1733)))</f>
        <v>1</v>
      </c>
      <c r="AI1733" s="161" t="str">
        <f t="shared" ref="AI1733:AI1796" ca="1" si="801">IF(OR(OR(OR($AT1733=-1,$R1733=1),AH1733=0),AI1729="*"),"",IF(AND(AND(AND(AND(AH1732=AH1737,AH1733&lt;&gt;AH1732),AH1733=AH1734),AH1733=AH1735),AH1733=AH1736),"*",""))</f>
        <v/>
      </c>
      <c r="AJ1733" s="161">
        <f t="shared" ref="AJ1733:AJ1796" ca="1" si="802">IF(AI1733="*",AH1732,IF(AI1732="*",AH1731,IF(AI1731="*",AH1730,IF(AI1730="*",AH1729,AH1733))))</f>
        <v>1</v>
      </c>
      <c r="AL1733" s="161" t="str">
        <f t="shared" ref="AL1733:AL1796" ca="1" si="803">IF(OR(OR(OR($AT1733=-1,$R1733=1),AJ1733=0),AL1729="*"),"",IF(AND(AND(AND(AND(AJ1732=AJ1737,AJ1733&lt;&gt;AJ1732),AJ1733=AJ1734),AJ1733=AJ1735),AJ1733=AJ1736),"*",""))</f>
        <v/>
      </c>
      <c r="AM1733" s="161">
        <f t="shared" ca="1" si="786"/>
        <v>1</v>
      </c>
      <c r="AN1733" s="161" t="str">
        <f t="shared" ref="AN1733:AN1796" ca="1" si="804">IF(OR(OR(OR($AT1733=-1,$R1733=1),AM1733=0),AN1730="*"),"",IF(AND(AND(AND(AM1732=AM1736,AM1733&lt;&gt;AM1732),AM1733=AM1734),AM1733=AM1735),"*",""))</f>
        <v/>
      </c>
      <c r="AO1733" s="161">
        <f t="shared" ca="1" si="785"/>
        <v>1</v>
      </c>
      <c r="AP1733" s="161" t="str">
        <f t="shared" ref="AP1733:AP1796" ca="1" si="805">IF(OR(OR($AT1733=-1,$R1733=1),AO1733=0),"",IF(AND(AND(AO1732=AO1735,AO1733&lt;&gt;AO1732),AO1733=AO1734),"*",""))</f>
        <v/>
      </c>
      <c r="AQ1733" s="161">
        <f t="shared" ca="1" si="783"/>
        <v>1</v>
      </c>
      <c r="AR1733" s="161" t="str">
        <f t="shared" ref="AR1733:AR1796" ca="1" si="806">IF(OR(OR($AT1733=-1,$R1733=1),AQ1733=0),"",IF(AND(AQ1732=AQ1734,AQ1733&lt;&gt;AQ1732),"*",""))</f>
        <v/>
      </c>
      <c r="AS1733" s="161">
        <f t="shared" ref="AS1733:AS1796" ca="1" si="807">IF(AR1733="*",AQ1732,AQ1733)</f>
        <v>1</v>
      </c>
      <c r="AT1733" s="159" t="str">
        <f t="shared" ca="1" si="788"/>
        <v/>
      </c>
      <c r="AU1733" s="210">
        <f t="shared" ca="1" si="791"/>
        <v>14</v>
      </c>
      <c r="AV1733" s="209"/>
      <c r="AW1733" s="204">
        <f t="shared" ref="AW1733:AW1796" si="808">AW1732+J1733/3.6</f>
        <v>26206.999999999967</v>
      </c>
      <c r="AX1733" s="159"/>
      <c r="AZ1733" s="159"/>
      <c r="BM1733" s="207"/>
      <c r="BN1733" s="212"/>
      <c r="BP1733" s="209"/>
      <c r="BQ1733" s="211"/>
      <c r="BR1733" s="211"/>
      <c r="BS1733" s="211"/>
      <c r="BT1733" s="211"/>
      <c r="BU1733" s="211"/>
      <c r="BV1733" s="211"/>
      <c r="BW1733" s="211"/>
      <c r="BX1733" s="211"/>
      <c r="BY1733" s="211"/>
      <c r="BZ1733" s="211"/>
      <c r="CA1733" s="209"/>
      <c r="CB1733" s="224"/>
      <c r="CC1733" s="204"/>
      <c r="CD1733" s="204"/>
      <c r="CE1733" s="204"/>
      <c r="CF1733" s="211"/>
      <c r="CG1733" s="211"/>
      <c r="CI1733" s="209"/>
      <c r="CJ1733" s="209"/>
    </row>
    <row r="1734" spans="9:88">
      <c r="I1734" s="221">
        <f t="shared" si="784"/>
        <v>530</v>
      </c>
      <c r="J1734" s="159">
        <f>'v-t_chart'!C1731</f>
        <v>99.8</v>
      </c>
      <c r="K1734" s="204">
        <f t="shared" ca="1" si="790"/>
        <v>292.31419999999997</v>
      </c>
      <c r="L1734" s="205" t="b">
        <f>IF('Input&amp;Output'!$C$3=10,phase_chart!C1731,IF('Input&amp;Output'!$C$3=21,phase_chart!G1731,IF('Input&amp;Output'!$C$3=22,phase_chart!K1731,IF('Input&amp;Output'!$C$3=31,phase_chart!O1731,IF('Input&amp;Output'!$C$3=32,phase_chart!S1731,"")))))</f>
        <v>0</v>
      </c>
      <c r="M1734" s="206" t="b">
        <f>IF('Input&amp;Output'!$C$3=10,phase_chart!D1731,IF('Input&amp;Output'!$C$3=21,phase_chart!H1731,IF('Input&amp;Output'!$C$3=22,phase_chart!L1731,IF('Input&amp;Output'!$C$3=31,phase_chart!P1731,IF('Input&amp;Output'!$C$3=32,phase_chart!T1731,"")))))</f>
        <v>1</v>
      </c>
      <c r="N1734" s="205" t="b">
        <f>IF('Input&amp;Output'!$C$3=10,phase_chart!E1731,IF('Input&amp;Output'!$C$3=21,phase_chart!I1731,IF('Input&amp;Output'!$C$3=22,phase_chart!M1731,IF('Input&amp;Output'!$C$3=31,phase_chart!Q1731,IF('Input&amp;Output'!$C$3=32,phase_chart!U1731,"")))))</f>
        <v>0</v>
      </c>
      <c r="P1734" s="159">
        <f ca="1">IF(NOT($J1734=0),IF($J1734&lt;IF($P1733=0,0,VLOOKUP(P1733,tbL!$M$37:$Q$43,IF(L1734=TRUE,2,4))),IF($J1734&gt;=VLOOKUP(P1733,tbL!$M$37:$Q$43,IF(L1734=TRUE,3,5)),$P1733,IF(AND(L1733=TRUE,L1734=TRUE),$P1733,$P1733-1)),IF(AND(L1734=TRUE,J1734=VLOOKUP(P1733,tbL!$M$37:$Q$43,IF(L1734=TRUE,2,4))),P1733,IF($P1733+1&gt;$C$12,$C$12,$P1733+1))),0)</f>
        <v>1</v>
      </c>
      <c r="Q1734" s="159">
        <f t="shared" ca="1" si="792"/>
        <v>1</v>
      </c>
      <c r="R1734" s="207">
        <f t="shared" ref="R1734:R1797" si="809">IF(L1734=TRUE,IF(OR(K1733=0,R1733=1),1,0),0)</f>
        <v>0</v>
      </c>
      <c r="S1734" s="208"/>
      <c r="T1734" s="159">
        <f t="shared" ref="T1734:T1797" si="810">IF(AND(L1733=TRUE,M1734=TRUE),1,IF(AND(L1733=TRUE,N1734=TRUE),-1,0))</f>
        <v>0</v>
      </c>
      <c r="U1734" s="209" t="str">
        <f ca="1">IF(AND(T1734=-1,N1734=TRUE),"*",IF(AND(U1733="*",N1734=TRUE),"*",IF(AND(AND(L1734=TRUE,U1733="*"),J1734&lt;VLOOKUP(V1733+1,tbL!$M$38:$O$43,3)),"*","")))</f>
        <v/>
      </c>
      <c r="V1734" s="204">
        <f t="shared" ca="1" si="793"/>
        <v>1</v>
      </c>
      <c r="Y1734" s="159" t="str">
        <f t="shared" ca="1" si="794"/>
        <v/>
      </c>
      <c r="Z1734" s="159" t="str">
        <f t="shared" si="795"/>
        <v/>
      </c>
      <c r="AA1734" s="159">
        <f t="shared" ca="1" si="787"/>
        <v>1</v>
      </c>
      <c r="AC1734" s="161" t="str">
        <f t="shared" ca="1" si="796"/>
        <v/>
      </c>
      <c r="AD1734" s="161">
        <f t="shared" ca="1" si="797"/>
        <v>1</v>
      </c>
      <c r="AE1734" s="161" t="str">
        <f t="shared" ca="1" si="789"/>
        <v/>
      </c>
      <c r="AF1734" s="161">
        <f t="shared" ca="1" si="798"/>
        <v>1</v>
      </c>
      <c r="AG1734" s="161" t="str">
        <f t="shared" ca="1" si="799"/>
        <v/>
      </c>
      <c r="AH1734" s="161">
        <f t="shared" ca="1" si="800"/>
        <v>1</v>
      </c>
      <c r="AI1734" s="161" t="str">
        <f t="shared" ca="1" si="801"/>
        <v/>
      </c>
      <c r="AJ1734" s="161">
        <f t="shared" ca="1" si="802"/>
        <v>1</v>
      </c>
      <c r="AL1734" s="161" t="str">
        <f t="shared" ca="1" si="803"/>
        <v/>
      </c>
      <c r="AM1734" s="161">
        <f t="shared" ca="1" si="786"/>
        <v>1</v>
      </c>
      <c r="AN1734" s="161" t="str">
        <f t="shared" ca="1" si="804"/>
        <v/>
      </c>
      <c r="AO1734" s="161">
        <f t="shared" ca="1" si="785"/>
        <v>1</v>
      </c>
      <c r="AP1734" s="161" t="str">
        <f t="shared" ca="1" si="805"/>
        <v/>
      </c>
      <c r="AQ1734" s="161">
        <f t="shared" ref="AQ1734:AQ1797" ca="1" si="811">IF(AP1734="*",AO1733,IF(AP1733="*",AO1732,AO1734))</f>
        <v>1</v>
      </c>
      <c r="AR1734" s="161" t="str">
        <f t="shared" ca="1" si="806"/>
        <v/>
      </c>
      <c r="AS1734" s="161">
        <f t="shared" ca="1" si="807"/>
        <v>1</v>
      </c>
      <c r="AT1734" s="159" t="str">
        <f t="shared" ca="1" si="788"/>
        <v/>
      </c>
      <c r="AU1734" s="210">
        <f t="shared" ca="1" si="791"/>
        <v>14</v>
      </c>
      <c r="AV1734" s="209"/>
      <c r="AW1734" s="204">
        <f t="shared" si="808"/>
        <v>26234.72222222219</v>
      </c>
      <c r="AX1734" s="159"/>
      <c r="AZ1734" s="159"/>
      <c r="BM1734" s="207"/>
      <c r="BN1734" s="212"/>
      <c r="BP1734" s="209"/>
      <c r="BQ1734" s="211"/>
      <c r="BR1734" s="211"/>
      <c r="BS1734" s="211"/>
      <c r="BT1734" s="211"/>
      <c r="BU1734" s="211"/>
      <c r="BV1734" s="211"/>
      <c r="BW1734" s="211"/>
      <c r="BX1734" s="211"/>
      <c r="BY1734" s="211"/>
      <c r="BZ1734" s="211"/>
      <c r="CA1734" s="209"/>
      <c r="CB1734" s="224"/>
      <c r="CC1734" s="204"/>
      <c r="CD1734" s="204"/>
      <c r="CE1734" s="204"/>
      <c r="CF1734" s="211"/>
      <c r="CG1734" s="211"/>
      <c r="CI1734" s="209"/>
      <c r="CJ1734" s="209"/>
    </row>
    <row r="1735" spans="9:88">
      <c r="I1735" s="221">
        <f t="shared" ref="I1735:I1798" si="812">I1734+1</f>
        <v>531</v>
      </c>
      <c r="J1735" s="159">
        <f>'v-t_chart'!C1732</f>
        <v>99.9</v>
      </c>
      <c r="K1735" s="204">
        <f t="shared" ca="1" si="790"/>
        <v>292.6071</v>
      </c>
      <c r="L1735" s="205" t="b">
        <f>IF('Input&amp;Output'!$C$3=10,phase_chart!C1732,IF('Input&amp;Output'!$C$3=21,phase_chart!G1732,IF('Input&amp;Output'!$C$3=22,phase_chart!K1732,IF('Input&amp;Output'!$C$3=31,phase_chart!O1732,IF('Input&amp;Output'!$C$3=32,phase_chart!S1732,"")))))</f>
        <v>0</v>
      </c>
      <c r="M1735" s="206" t="b">
        <f>IF('Input&amp;Output'!$C$3=10,phase_chart!D1732,IF('Input&amp;Output'!$C$3=21,phase_chart!H1732,IF('Input&amp;Output'!$C$3=22,phase_chart!L1732,IF('Input&amp;Output'!$C$3=31,phase_chart!P1732,IF('Input&amp;Output'!$C$3=32,phase_chart!T1732,"")))))</f>
        <v>1</v>
      </c>
      <c r="N1735" s="205" t="b">
        <f>IF('Input&amp;Output'!$C$3=10,phase_chart!E1732,IF('Input&amp;Output'!$C$3=21,phase_chart!I1732,IF('Input&amp;Output'!$C$3=22,phase_chart!M1732,IF('Input&amp;Output'!$C$3=31,phase_chart!Q1732,IF('Input&amp;Output'!$C$3=32,phase_chart!U1732,"")))))</f>
        <v>0</v>
      </c>
      <c r="P1735" s="159">
        <f ca="1">IF(NOT($J1735=0),IF($J1735&lt;IF($P1734=0,0,VLOOKUP(P1734,tbL!$M$37:$Q$43,IF(L1735=TRUE,2,4))),IF($J1735&gt;=VLOOKUP(P1734,tbL!$M$37:$Q$43,IF(L1735=TRUE,3,5)),$P1734,IF(AND(L1734=TRUE,L1735=TRUE),$P1734,$P1734-1)),IF(AND(L1735=TRUE,J1735=VLOOKUP(P1734,tbL!$M$37:$Q$43,IF(L1735=TRUE,2,4))),P1734,IF($P1734+1&gt;$C$12,$C$12,$P1734+1))),0)</f>
        <v>1</v>
      </c>
      <c r="Q1735" s="159">
        <f t="shared" ca="1" si="792"/>
        <v>1</v>
      </c>
      <c r="R1735" s="207">
        <f t="shared" si="809"/>
        <v>0</v>
      </c>
      <c r="S1735" s="208"/>
      <c r="T1735" s="159">
        <f t="shared" si="810"/>
        <v>0</v>
      </c>
      <c r="U1735" s="209" t="str">
        <f ca="1">IF(AND(T1735=-1,N1735=TRUE),"*",IF(AND(U1734="*",N1735=TRUE),"*",IF(AND(AND(L1735=TRUE,U1734="*"),J1735&lt;VLOOKUP(V1734+1,tbL!$M$38:$O$43,3)),"*","")))</f>
        <v/>
      </c>
      <c r="V1735" s="204">
        <f t="shared" ca="1" si="793"/>
        <v>1</v>
      </c>
      <c r="Y1735" s="159" t="str">
        <f t="shared" ca="1" si="794"/>
        <v/>
      </c>
      <c r="Z1735" s="159" t="str">
        <f t="shared" si="795"/>
        <v/>
      </c>
      <c r="AA1735" s="159">
        <f t="shared" ca="1" si="787"/>
        <v>1</v>
      </c>
      <c r="AC1735" s="161" t="str">
        <f t="shared" ca="1" si="796"/>
        <v/>
      </c>
      <c r="AD1735" s="161">
        <f t="shared" ca="1" si="797"/>
        <v>1</v>
      </c>
      <c r="AE1735" s="161" t="str">
        <f t="shared" ca="1" si="789"/>
        <v/>
      </c>
      <c r="AF1735" s="161">
        <f t="shared" ca="1" si="798"/>
        <v>1</v>
      </c>
      <c r="AG1735" s="161" t="str">
        <f t="shared" ca="1" si="799"/>
        <v/>
      </c>
      <c r="AH1735" s="161">
        <f t="shared" ca="1" si="800"/>
        <v>1</v>
      </c>
      <c r="AI1735" s="161" t="str">
        <f t="shared" ca="1" si="801"/>
        <v/>
      </c>
      <c r="AJ1735" s="161">
        <f t="shared" ca="1" si="802"/>
        <v>1</v>
      </c>
      <c r="AL1735" s="161" t="str">
        <f t="shared" ca="1" si="803"/>
        <v/>
      </c>
      <c r="AM1735" s="161">
        <f t="shared" ca="1" si="786"/>
        <v>1</v>
      </c>
      <c r="AN1735" s="161" t="str">
        <f t="shared" ca="1" si="804"/>
        <v/>
      </c>
      <c r="AO1735" s="161">
        <f t="shared" ref="AO1735:AO1798" ca="1" si="813">IF(AN1735="*",AM1734,IF(AN1734="*",AM1733,IF(AN1733="*",AM1732,AM1735)))</f>
        <v>1</v>
      </c>
      <c r="AP1735" s="161" t="str">
        <f t="shared" ca="1" si="805"/>
        <v/>
      </c>
      <c r="AQ1735" s="161">
        <f t="shared" ca="1" si="811"/>
        <v>1</v>
      </c>
      <c r="AR1735" s="161" t="str">
        <f t="shared" ca="1" si="806"/>
        <v/>
      </c>
      <c r="AS1735" s="161">
        <f t="shared" ca="1" si="807"/>
        <v>1</v>
      </c>
      <c r="AT1735" s="159" t="str">
        <f t="shared" ca="1" si="788"/>
        <v/>
      </c>
      <c r="AU1735" s="210">
        <f t="shared" ca="1" si="791"/>
        <v>14</v>
      </c>
      <c r="AV1735" s="209"/>
      <c r="AW1735" s="204">
        <f t="shared" si="808"/>
        <v>26262.47222222219</v>
      </c>
      <c r="AX1735" s="159"/>
      <c r="AZ1735" s="159"/>
      <c r="BM1735" s="207"/>
      <c r="BN1735" s="212"/>
      <c r="BP1735" s="209"/>
      <c r="BQ1735" s="211"/>
      <c r="BR1735" s="211"/>
      <c r="BS1735" s="211"/>
      <c r="BT1735" s="211"/>
      <c r="BU1735" s="211"/>
      <c r="BV1735" s="211"/>
      <c r="BW1735" s="211"/>
      <c r="BX1735" s="211"/>
      <c r="BY1735" s="211"/>
      <c r="BZ1735" s="211"/>
      <c r="CA1735" s="209"/>
      <c r="CB1735" s="224"/>
      <c r="CC1735" s="204"/>
      <c r="CD1735" s="204"/>
      <c r="CE1735" s="204"/>
      <c r="CF1735" s="211"/>
      <c r="CG1735" s="211"/>
      <c r="CI1735" s="209"/>
      <c r="CJ1735" s="209"/>
    </row>
    <row r="1736" spans="9:88">
      <c r="I1736" s="221">
        <f t="shared" si="812"/>
        <v>532</v>
      </c>
      <c r="J1736" s="159">
        <f>'v-t_chart'!C1733</f>
        <v>100</v>
      </c>
      <c r="K1736" s="204">
        <f t="shared" ca="1" si="790"/>
        <v>292.89999999999998</v>
      </c>
      <c r="L1736" s="205" t="b">
        <f>IF('Input&amp;Output'!$C$3=10,phase_chart!C1733,IF('Input&amp;Output'!$C$3=21,phase_chart!G1733,IF('Input&amp;Output'!$C$3=22,phase_chart!K1733,IF('Input&amp;Output'!$C$3=31,phase_chart!O1733,IF('Input&amp;Output'!$C$3=32,phase_chart!S1733,"")))))</f>
        <v>0</v>
      </c>
      <c r="M1736" s="206" t="b">
        <f>IF('Input&amp;Output'!$C$3=10,phase_chart!D1733,IF('Input&amp;Output'!$C$3=21,phase_chart!H1733,IF('Input&amp;Output'!$C$3=22,phase_chart!L1733,IF('Input&amp;Output'!$C$3=31,phase_chart!P1733,IF('Input&amp;Output'!$C$3=32,phase_chart!T1733,"")))))</f>
        <v>1</v>
      </c>
      <c r="N1736" s="205" t="b">
        <f>IF('Input&amp;Output'!$C$3=10,phase_chart!E1733,IF('Input&amp;Output'!$C$3=21,phase_chart!I1733,IF('Input&amp;Output'!$C$3=22,phase_chart!M1733,IF('Input&amp;Output'!$C$3=31,phase_chart!Q1733,IF('Input&amp;Output'!$C$3=32,phase_chart!U1733,"")))))</f>
        <v>0</v>
      </c>
      <c r="P1736" s="159">
        <f ca="1">IF(NOT($J1736=0),IF($J1736&lt;IF($P1735=0,0,VLOOKUP(P1735,tbL!$M$37:$Q$43,IF(L1736=TRUE,2,4))),IF($J1736&gt;=VLOOKUP(P1735,tbL!$M$37:$Q$43,IF(L1736=TRUE,3,5)),$P1735,IF(AND(L1735=TRUE,L1736=TRUE),$P1735,$P1735-1)),IF(AND(L1736=TRUE,J1736=VLOOKUP(P1735,tbL!$M$37:$Q$43,IF(L1736=TRUE,2,4))),P1735,IF($P1735+1&gt;$C$12,$C$12,$P1735+1))),0)</f>
        <v>1</v>
      </c>
      <c r="Q1736" s="159">
        <f t="shared" ca="1" si="792"/>
        <v>1</v>
      </c>
      <c r="R1736" s="207">
        <f t="shared" si="809"/>
        <v>0</v>
      </c>
      <c r="S1736" s="208"/>
      <c r="T1736" s="159">
        <f t="shared" si="810"/>
        <v>0</v>
      </c>
      <c r="U1736" s="209" t="str">
        <f ca="1">IF(AND(T1736=-1,N1736=TRUE),"*",IF(AND(U1735="*",N1736=TRUE),"*",IF(AND(AND(L1736=TRUE,U1735="*"),J1736&lt;VLOOKUP(V1735+1,tbL!$M$38:$O$43,3)),"*","")))</f>
        <v/>
      </c>
      <c r="V1736" s="204">
        <f t="shared" ca="1" si="793"/>
        <v>1</v>
      </c>
      <c r="Y1736" s="159" t="str">
        <f t="shared" ca="1" si="794"/>
        <v/>
      </c>
      <c r="Z1736" s="159" t="str">
        <f t="shared" si="795"/>
        <v/>
      </c>
      <c r="AA1736" s="159">
        <f t="shared" ca="1" si="787"/>
        <v>1</v>
      </c>
      <c r="AC1736" s="161" t="str">
        <f t="shared" ca="1" si="796"/>
        <v/>
      </c>
      <c r="AD1736" s="161">
        <f t="shared" ca="1" si="797"/>
        <v>1</v>
      </c>
      <c r="AE1736" s="161" t="str">
        <f t="shared" ca="1" si="789"/>
        <v/>
      </c>
      <c r="AF1736" s="161">
        <f t="shared" ca="1" si="798"/>
        <v>1</v>
      </c>
      <c r="AG1736" s="161" t="str">
        <f t="shared" ca="1" si="799"/>
        <v/>
      </c>
      <c r="AH1736" s="161">
        <f t="shared" ca="1" si="800"/>
        <v>1</v>
      </c>
      <c r="AI1736" s="161" t="str">
        <f t="shared" ca="1" si="801"/>
        <v/>
      </c>
      <c r="AJ1736" s="161">
        <f t="shared" ca="1" si="802"/>
        <v>1</v>
      </c>
      <c r="AL1736" s="161" t="str">
        <f t="shared" ca="1" si="803"/>
        <v/>
      </c>
      <c r="AM1736" s="161">
        <f t="shared" ref="AM1736:AM1799" ca="1" si="814">IF(AL1736="*",AJ1735,IF(AL1735="*",AJ1734,IF(AL1734="*",AJ1733,IF(AL1733="*",AJ1732,AJ1736))))</f>
        <v>1</v>
      </c>
      <c r="AN1736" s="161" t="str">
        <f t="shared" ca="1" si="804"/>
        <v/>
      </c>
      <c r="AO1736" s="161">
        <f t="shared" ca="1" si="813"/>
        <v>1</v>
      </c>
      <c r="AP1736" s="161" t="str">
        <f t="shared" ca="1" si="805"/>
        <v/>
      </c>
      <c r="AQ1736" s="161">
        <f t="shared" ca="1" si="811"/>
        <v>1</v>
      </c>
      <c r="AR1736" s="161" t="str">
        <f t="shared" ca="1" si="806"/>
        <v/>
      </c>
      <c r="AS1736" s="161">
        <f t="shared" ca="1" si="807"/>
        <v>1</v>
      </c>
      <c r="AT1736" s="159" t="str">
        <f t="shared" ca="1" si="788"/>
        <v/>
      </c>
      <c r="AU1736" s="210">
        <f t="shared" ca="1" si="791"/>
        <v>14</v>
      </c>
      <c r="AV1736" s="209"/>
      <c r="AW1736" s="204">
        <f t="shared" si="808"/>
        <v>26290.249999999967</v>
      </c>
      <c r="AX1736" s="159"/>
      <c r="AZ1736" s="159"/>
      <c r="BM1736" s="207"/>
      <c r="BN1736" s="212"/>
      <c r="BP1736" s="209"/>
      <c r="BQ1736" s="211"/>
      <c r="BR1736" s="211"/>
      <c r="BS1736" s="211"/>
      <c r="BT1736" s="211"/>
      <c r="BU1736" s="211"/>
      <c r="BV1736" s="211"/>
      <c r="BW1736" s="211"/>
      <c r="BX1736" s="211"/>
      <c r="BY1736" s="211"/>
      <c r="BZ1736" s="211"/>
      <c r="CA1736" s="209"/>
      <c r="CB1736" s="224"/>
      <c r="CC1736" s="204"/>
      <c r="CD1736" s="204"/>
      <c r="CE1736" s="204"/>
      <c r="CF1736" s="211"/>
      <c r="CG1736" s="211"/>
      <c r="CI1736" s="209"/>
      <c r="CJ1736" s="209"/>
    </row>
    <row r="1737" spans="9:88">
      <c r="I1737" s="221">
        <f t="shared" si="812"/>
        <v>533</v>
      </c>
      <c r="J1737" s="159">
        <f>'v-t_chart'!C1734</f>
        <v>100</v>
      </c>
      <c r="K1737" s="204">
        <f t="shared" ca="1" si="790"/>
        <v>292.89999999999998</v>
      </c>
      <c r="L1737" s="205" t="b">
        <f>IF('Input&amp;Output'!$C$3=10,phase_chart!C1734,IF('Input&amp;Output'!$C$3=21,phase_chart!G1734,IF('Input&amp;Output'!$C$3=22,phase_chart!K1734,IF('Input&amp;Output'!$C$3=31,phase_chart!O1734,IF('Input&amp;Output'!$C$3=32,phase_chart!S1734,"")))))</f>
        <v>0</v>
      </c>
      <c r="M1737" s="206" t="b">
        <f>IF('Input&amp;Output'!$C$3=10,phase_chart!D1734,IF('Input&amp;Output'!$C$3=21,phase_chart!H1734,IF('Input&amp;Output'!$C$3=22,phase_chart!L1734,IF('Input&amp;Output'!$C$3=31,phase_chart!P1734,IF('Input&amp;Output'!$C$3=32,phase_chart!T1734,"")))))</f>
        <v>1</v>
      </c>
      <c r="N1737" s="205" t="b">
        <f>IF('Input&amp;Output'!$C$3=10,phase_chart!E1734,IF('Input&amp;Output'!$C$3=21,phase_chart!I1734,IF('Input&amp;Output'!$C$3=22,phase_chart!M1734,IF('Input&amp;Output'!$C$3=31,phase_chart!Q1734,IF('Input&amp;Output'!$C$3=32,phase_chart!U1734,"")))))</f>
        <v>0</v>
      </c>
      <c r="P1737" s="159">
        <f ca="1">IF(NOT($J1737=0),IF($J1737&lt;IF($P1736=0,0,VLOOKUP(P1736,tbL!$M$37:$Q$43,IF(L1737=TRUE,2,4))),IF($J1737&gt;=VLOOKUP(P1736,tbL!$M$37:$Q$43,IF(L1737=TRUE,3,5)),$P1736,IF(AND(L1736=TRUE,L1737=TRUE),$P1736,$P1736-1)),IF(AND(L1737=TRUE,J1737=VLOOKUP(P1736,tbL!$M$37:$Q$43,IF(L1737=TRUE,2,4))),P1736,IF($P1736+1&gt;$C$12,$C$12,$P1736+1))),0)</f>
        <v>1</v>
      </c>
      <c r="Q1737" s="159">
        <f t="shared" ca="1" si="792"/>
        <v>1</v>
      </c>
      <c r="R1737" s="207">
        <f t="shared" si="809"/>
        <v>0</v>
      </c>
      <c r="S1737" s="208"/>
      <c r="T1737" s="159">
        <f t="shared" si="810"/>
        <v>0</v>
      </c>
      <c r="U1737" s="209" t="str">
        <f ca="1">IF(AND(T1737=-1,N1737=TRUE),"*",IF(AND(U1736="*",N1737=TRUE),"*",IF(AND(AND(L1737=TRUE,U1736="*"),J1737&lt;VLOOKUP(V1736+1,tbL!$M$38:$O$43,3)),"*","")))</f>
        <v/>
      </c>
      <c r="V1737" s="204">
        <f t="shared" ca="1" si="793"/>
        <v>1</v>
      </c>
      <c r="Y1737" s="159" t="str">
        <f t="shared" ca="1" si="794"/>
        <v/>
      </c>
      <c r="Z1737" s="159" t="str">
        <f t="shared" si="795"/>
        <v/>
      </c>
      <c r="AA1737" s="159">
        <f t="shared" ca="1" si="787"/>
        <v>1</v>
      </c>
      <c r="AC1737" s="161" t="str">
        <f t="shared" ca="1" si="796"/>
        <v/>
      </c>
      <c r="AD1737" s="161">
        <f t="shared" ca="1" si="797"/>
        <v>1</v>
      </c>
      <c r="AE1737" s="161" t="str">
        <f t="shared" ca="1" si="789"/>
        <v/>
      </c>
      <c r="AF1737" s="161">
        <f t="shared" ca="1" si="798"/>
        <v>1</v>
      </c>
      <c r="AG1737" s="161" t="str">
        <f t="shared" ca="1" si="799"/>
        <v/>
      </c>
      <c r="AH1737" s="161">
        <f t="shared" ca="1" si="800"/>
        <v>1</v>
      </c>
      <c r="AI1737" s="161" t="str">
        <f t="shared" ca="1" si="801"/>
        <v/>
      </c>
      <c r="AJ1737" s="161">
        <f t="shared" ca="1" si="802"/>
        <v>1</v>
      </c>
      <c r="AL1737" s="161" t="str">
        <f t="shared" ca="1" si="803"/>
        <v/>
      </c>
      <c r="AM1737" s="161">
        <f t="shared" ca="1" si="814"/>
        <v>1</v>
      </c>
      <c r="AN1737" s="161" t="str">
        <f t="shared" ca="1" si="804"/>
        <v/>
      </c>
      <c r="AO1737" s="161">
        <f t="shared" ca="1" si="813"/>
        <v>1</v>
      </c>
      <c r="AP1737" s="161" t="str">
        <f t="shared" ca="1" si="805"/>
        <v/>
      </c>
      <c r="AQ1737" s="161">
        <f t="shared" ca="1" si="811"/>
        <v>1</v>
      </c>
      <c r="AR1737" s="161" t="str">
        <f t="shared" ca="1" si="806"/>
        <v/>
      </c>
      <c r="AS1737" s="161">
        <f t="shared" ca="1" si="807"/>
        <v>1</v>
      </c>
      <c r="AT1737" s="159" t="str">
        <f t="shared" ca="1" si="788"/>
        <v/>
      </c>
      <c r="AU1737" s="210">
        <f t="shared" ca="1" si="791"/>
        <v>14</v>
      </c>
      <c r="AV1737" s="209"/>
      <c r="AW1737" s="204">
        <f t="shared" si="808"/>
        <v>26318.027777777745</v>
      </c>
      <c r="AX1737" s="159"/>
      <c r="AZ1737" s="159"/>
      <c r="BM1737" s="207"/>
      <c r="BN1737" s="212"/>
      <c r="BP1737" s="209"/>
      <c r="BQ1737" s="211"/>
      <c r="BR1737" s="211"/>
      <c r="BS1737" s="211"/>
      <c r="BT1737" s="211"/>
      <c r="BU1737" s="211"/>
      <c r="BV1737" s="211"/>
      <c r="BW1737" s="211"/>
      <c r="BX1737" s="211"/>
      <c r="BY1737" s="211"/>
      <c r="BZ1737" s="211"/>
      <c r="CA1737" s="209"/>
      <c r="CB1737" s="224"/>
      <c r="CC1737" s="204"/>
      <c r="CD1737" s="204"/>
      <c r="CE1737" s="204"/>
      <c r="CF1737" s="211"/>
      <c r="CG1737" s="211"/>
      <c r="CI1737" s="209"/>
      <c r="CJ1737" s="209"/>
    </row>
    <row r="1738" spans="9:88">
      <c r="I1738" s="221">
        <f t="shared" si="812"/>
        <v>534</v>
      </c>
      <c r="J1738" s="159">
        <f>'v-t_chart'!C1735</f>
        <v>100.1</v>
      </c>
      <c r="K1738" s="204">
        <f t="shared" ca="1" si="790"/>
        <v>293.19289999999995</v>
      </c>
      <c r="L1738" s="205" t="b">
        <f>IF('Input&amp;Output'!$C$3=10,phase_chart!C1735,IF('Input&amp;Output'!$C$3=21,phase_chart!G1735,IF('Input&amp;Output'!$C$3=22,phase_chart!K1735,IF('Input&amp;Output'!$C$3=31,phase_chart!O1735,IF('Input&amp;Output'!$C$3=32,phase_chart!S1735,"")))))</f>
        <v>0</v>
      </c>
      <c r="M1738" s="206" t="b">
        <f>IF('Input&amp;Output'!$C$3=10,phase_chart!D1735,IF('Input&amp;Output'!$C$3=21,phase_chart!H1735,IF('Input&amp;Output'!$C$3=22,phase_chart!L1735,IF('Input&amp;Output'!$C$3=31,phase_chart!P1735,IF('Input&amp;Output'!$C$3=32,phase_chart!T1735,"")))))</f>
        <v>1</v>
      </c>
      <c r="N1738" s="205" t="b">
        <f>IF('Input&amp;Output'!$C$3=10,phase_chart!E1735,IF('Input&amp;Output'!$C$3=21,phase_chart!I1735,IF('Input&amp;Output'!$C$3=22,phase_chart!M1735,IF('Input&amp;Output'!$C$3=31,phase_chart!Q1735,IF('Input&amp;Output'!$C$3=32,phase_chart!U1735,"")))))</f>
        <v>0</v>
      </c>
      <c r="P1738" s="159">
        <f ca="1">IF(NOT($J1738=0),IF($J1738&lt;IF($P1737=0,0,VLOOKUP(P1737,tbL!$M$37:$Q$43,IF(L1738=TRUE,2,4))),IF($J1738&gt;=VLOOKUP(P1737,tbL!$M$37:$Q$43,IF(L1738=TRUE,3,5)),$P1737,IF(AND(L1737=TRUE,L1738=TRUE),$P1737,$P1737-1)),IF(AND(L1738=TRUE,J1738=VLOOKUP(P1737,tbL!$M$37:$Q$43,IF(L1738=TRUE,2,4))),P1737,IF($P1737+1&gt;$C$12,$C$12,$P1737+1))),0)</f>
        <v>1</v>
      </c>
      <c r="Q1738" s="159">
        <f t="shared" ca="1" si="792"/>
        <v>1</v>
      </c>
      <c r="R1738" s="207">
        <f t="shared" si="809"/>
        <v>0</v>
      </c>
      <c r="S1738" s="208"/>
      <c r="T1738" s="159">
        <f t="shared" si="810"/>
        <v>0</v>
      </c>
      <c r="U1738" s="209" t="str">
        <f ca="1">IF(AND(T1738=-1,N1738=TRUE),"*",IF(AND(U1737="*",N1738=TRUE),"*",IF(AND(AND(L1738=TRUE,U1737="*"),J1738&lt;VLOOKUP(V1737+1,tbL!$M$38:$O$43,3)),"*","")))</f>
        <v/>
      </c>
      <c r="V1738" s="204">
        <f t="shared" ca="1" si="793"/>
        <v>1</v>
      </c>
      <c r="Y1738" s="159" t="str">
        <f t="shared" ca="1" si="794"/>
        <v/>
      </c>
      <c r="Z1738" s="159" t="str">
        <f t="shared" si="795"/>
        <v/>
      </c>
      <c r="AA1738" s="159">
        <f t="shared" ca="1" si="787"/>
        <v>1</v>
      </c>
      <c r="AC1738" s="161" t="str">
        <f t="shared" ca="1" si="796"/>
        <v/>
      </c>
      <c r="AD1738" s="161">
        <f t="shared" ca="1" si="797"/>
        <v>1</v>
      </c>
      <c r="AE1738" s="161" t="str">
        <f t="shared" ca="1" si="789"/>
        <v/>
      </c>
      <c r="AF1738" s="161">
        <f t="shared" ca="1" si="798"/>
        <v>1</v>
      </c>
      <c r="AG1738" s="161" t="str">
        <f t="shared" ca="1" si="799"/>
        <v/>
      </c>
      <c r="AH1738" s="161">
        <f t="shared" ca="1" si="800"/>
        <v>1</v>
      </c>
      <c r="AI1738" s="161" t="str">
        <f t="shared" ca="1" si="801"/>
        <v/>
      </c>
      <c r="AJ1738" s="161">
        <f t="shared" ca="1" si="802"/>
        <v>1</v>
      </c>
      <c r="AL1738" s="161" t="str">
        <f t="shared" ca="1" si="803"/>
        <v/>
      </c>
      <c r="AM1738" s="161">
        <f t="shared" ca="1" si="814"/>
        <v>1</v>
      </c>
      <c r="AN1738" s="161" t="str">
        <f t="shared" ca="1" si="804"/>
        <v/>
      </c>
      <c r="AO1738" s="161">
        <f t="shared" ca="1" si="813"/>
        <v>1</v>
      </c>
      <c r="AP1738" s="161" t="str">
        <f t="shared" ca="1" si="805"/>
        <v/>
      </c>
      <c r="AQ1738" s="161">
        <f t="shared" ca="1" si="811"/>
        <v>1</v>
      </c>
      <c r="AR1738" s="161" t="str">
        <f t="shared" ca="1" si="806"/>
        <v/>
      </c>
      <c r="AS1738" s="161">
        <f t="shared" ca="1" si="807"/>
        <v>1</v>
      </c>
      <c r="AT1738" s="159" t="str">
        <f t="shared" ca="1" si="788"/>
        <v/>
      </c>
      <c r="AU1738" s="210">
        <f t="shared" ca="1" si="791"/>
        <v>14</v>
      </c>
      <c r="AV1738" s="209"/>
      <c r="AW1738" s="204">
        <f t="shared" si="808"/>
        <v>26345.833333333299</v>
      </c>
      <c r="AX1738" s="159"/>
      <c r="AZ1738" s="159"/>
      <c r="BM1738" s="207"/>
      <c r="BN1738" s="212"/>
      <c r="BP1738" s="209"/>
      <c r="BQ1738" s="211"/>
      <c r="BR1738" s="211"/>
      <c r="BS1738" s="211"/>
      <c r="BT1738" s="211"/>
      <c r="BU1738" s="211"/>
      <c r="BV1738" s="211"/>
      <c r="BW1738" s="211"/>
      <c r="BX1738" s="211"/>
      <c r="BY1738" s="211"/>
      <c r="BZ1738" s="211"/>
      <c r="CA1738" s="209"/>
      <c r="CB1738" s="224"/>
      <c r="CC1738" s="204"/>
      <c r="CD1738" s="204"/>
      <c r="CE1738" s="204"/>
      <c r="CF1738" s="211"/>
      <c r="CG1738" s="211"/>
      <c r="CI1738" s="209"/>
      <c r="CJ1738" s="209"/>
    </row>
    <row r="1739" spans="9:88">
      <c r="I1739" s="221">
        <f t="shared" si="812"/>
        <v>535</v>
      </c>
      <c r="J1739" s="159">
        <f>'v-t_chart'!C1736</f>
        <v>100.2</v>
      </c>
      <c r="K1739" s="204">
        <f t="shared" ca="1" si="790"/>
        <v>293.48579999999998</v>
      </c>
      <c r="L1739" s="205" t="b">
        <f>IF('Input&amp;Output'!$C$3=10,phase_chart!C1736,IF('Input&amp;Output'!$C$3=21,phase_chart!G1736,IF('Input&amp;Output'!$C$3=22,phase_chart!K1736,IF('Input&amp;Output'!$C$3=31,phase_chart!O1736,IF('Input&amp;Output'!$C$3=32,phase_chart!S1736,"")))))</f>
        <v>0</v>
      </c>
      <c r="M1739" s="206" t="b">
        <f>IF('Input&amp;Output'!$C$3=10,phase_chart!D1736,IF('Input&amp;Output'!$C$3=21,phase_chart!H1736,IF('Input&amp;Output'!$C$3=22,phase_chart!L1736,IF('Input&amp;Output'!$C$3=31,phase_chart!P1736,IF('Input&amp;Output'!$C$3=32,phase_chart!T1736,"")))))</f>
        <v>1</v>
      </c>
      <c r="N1739" s="205" t="b">
        <f>IF('Input&amp;Output'!$C$3=10,phase_chart!E1736,IF('Input&amp;Output'!$C$3=21,phase_chart!I1736,IF('Input&amp;Output'!$C$3=22,phase_chart!M1736,IF('Input&amp;Output'!$C$3=31,phase_chart!Q1736,IF('Input&amp;Output'!$C$3=32,phase_chart!U1736,"")))))</f>
        <v>0</v>
      </c>
      <c r="P1739" s="159">
        <f ca="1">IF(NOT($J1739=0),IF($J1739&lt;IF($P1738=0,0,VLOOKUP(P1738,tbL!$M$37:$Q$43,IF(L1739=TRUE,2,4))),IF($J1739&gt;=VLOOKUP(P1738,tbL!$M$37:$Q$43,IF(L1739=TRUE,3,5)),$P1738,IF(AND(L1738=TRUE,L1739=TRUE),$P1738,$P1738-1)),IF(AND(L1739=TRUE,J1739=VLOOKUP(P1738,tbL!$M$37:$Q$43,IF(L1739=TRUE,2,4))),P1738,IF($P1738+1&gt;$C$12,$C$12,$P1738+1))),0)</f>
        <v>1</v>
      </c>
      <c r="Q1739" s="159">
        <f t="shared" ca="1" si="792"/>
        <v>1</v>
      </c>
      <c r="R1739" s="207">
        <f t="shared" si="809"/>
        <v>0</v>
      </c>
      <c r="S1739" s="208"/>
      <c r="T1739" s="159">
        <f t="shared" si="810"/>
        <v>0</v>
      </c>
      <c r="U1739" s="209" t="str">
        <f ca="1">IF(AND(T1739=-1,N1739=TRUE),"*",IF(AND(U1738="*",N1739=TRUE),"*",IF(AND(AND(L1739=TRUE,U1738="*"),J1739&lt;VLOOKUP(V1738+1,tbL!$M$38:$O$43,3)),"*","")))</f>
        <v/>
      </c>
      <c r="V1739" s="204">
        <f t="shared" ca="1" si="793"/>
        <v>1</v>
      </c>
      <c r="Y1739" s="159" t="str">
        <f t="shared" ca="1" si="794"/>
        <v/>
      </c>
      <c r="Z1739" s="159" t="str">
        <f t="shared" si="795"/>
        <v/>
      </c>
      <c r="AA1739" s="159">
        <f t="shared" ca="1" si="787"/>
        <v>1</v>
      </c>
      <c r="AC1739" s="161" t="str">
        <f t="shared" ca="1" si="796"/>
        <v/>
      </c>
      <c r="AD1739" s="161">
        <f t="shared" ca="1" si="797"/>
        <v>1</v>
      </c>
      <c r="AE1739" s="161" t="str">
        <f t="shared" ca="1" si="789"/>
        <v/>
      </c>
      <c r="AF1739" s="161">
        <f t="shared" ca="1" si="798"/>
        <v>1</v>
      </c>
      <c r="AG1739" s="161" t="str">
        <f t="shared" ca="1" si="799"/>
        <v/>
      </c>
      <c r="AH1739" s="161">
        <f t="shared" ca="1" si="800"/>
        <v>1</v>
      </c>
      <c r="AI1739" s="161" t="str">
        <f t="shared" ca="1" si="801"/>
        <v/>
      </c>
      <c r="AJ1739" s="161">
        <f t="shared" ca="1" si="802"/>
        <v>1</v>
      </c>
      <c r="AL1739" s="161" t="str">
        <f t="shared" ca="1" si="803"/>
        <v/>
      </c>
      <c r="AM1739" s="161">
        <f t="shared" ca="1" si="814"/>
        <v>1</v>
      </c>
      <c r="AN1739" s="161" t="str">
        <f t="shared" ca="1" si="804"/>
        <v/>
      </c>
      <c r="AO1739" s="161">
        <f t="shared" ca="1" si="813"/>
        <v>1</v>
      </c>
      <c r="AP1739" s="161" t="str">
        <f t="shared" ca="1" si="805"/>
        <v/>
      </c>
      <c r="AQ1739" s="161">
        <f t="shared" ca="1" si="811"/>
        <v>1</v>
      </c>
      <c r="AR1739" s="161" t="str">
        <f t="shared" ca="1" si="806"/>
        <v/>
      </c>
      <c r="AS1739" s="161">
        <f t="shared" ca="1" si="807"/>
        <v>1</v>
      </c>
      <c r="AT1739" s="159" t="str">
        <f t="shared" ca="1" si="788"/>
        <v/>
      </c>
      <c r="AU1739" s="210">
        <f t="shared" ca="1" si="791"/>
        <v>14</v>
      </c>
      <c r="AV1739" s="209"/>
      <c r="AW1739" s="204">
        <f t="shared" si="808"/>
        <v>26373.666666666631</v>
      </c>
      <c r="AX1739" s="159"/>
      <c r="AZ1739" s="159"/>
      <c r="BM1739" s="207"/>
      <c r="BN1739" s="212"/>
      <c r="BP1739" s="209"/>
      <c r="BQ1739" s="211"/>
      <c r="BR1739" s="211"/>
      <c r="BS1739" s="211"/>
      <c r="BT1739" s="211"/>
      <c r="BU1739" s="211"/>
      <c r="BV1739" s="211"/>
      <c r="BW1739" s="211"/>
      <c r="BX1739" s="211"/>
      <c r="BY1739" s="211"/>
      <c r="BZ1739" s="211"/>
      <c r="CA1739" s="209"/>
      <c r="CB1739" s="224"/>
      <c r="CC1739" s="204"/>
      <c r="CD1739" s="204"/>
      <c r="CE1739" s="204"/>
      <c r="CF1739" s="211"/>
      <c r="CG1739" s="211"/>
      <c r="CI1739" s="209"/>
      <c r="CJ1739" s="209"/>
    </row>
    <row r="1740" spans="9:88">
      <c r="I1740" s="221">
        <f t="shared" si="812"/>
        <v>536</v>
      </c>
      <c r="J1740" s="159">
        <f>'v-t_chart'!C1737</f>
        <v>100.4</v>
      </c>
      <c r="K1740" s="204">
        <f t="shared" ca="1" si="790"/>
        <v>294.07159999999999</v>
      </c>
      <c r="L1740" s="205" t="b">
        <f>IF('Input&amp;Output'!$C$3=10,phase_chart!C1737,IF('Input&amp;Output'!$C$3=21,phase_chart!G1737,IF('Input&amp;Output'!$C$3=22,phase_chart!K1737,IF('Input&amp;Output'!$C$3=31,phase_chart!O1737,IF('Input&amp;Output'!$C$3=32,phase_chart!S1737,"")))))</f>
        <v>0</v>
      </c>
      <c r="M1740" s="206" t="b">
        <f>IF('Input&amp;Output'!$C$3=10,phase_chart!D1737,IF('Input&amp;Output'!$C$3=21,phase_chart!H1737,IF('Input&amp;Output'!$C$3=22,phase_chart!L1737,IF('Input&amp;Output'!$C$3=31,phase_chart!P1737,IF('Input&amp;Output'!$C$3=32,phase_chart!T1737,"")))))</f>
        <v>1</v>
      </c>
      <c r="N1740" s="205" t="b">
        <f>IF('Input&amp;Output'!$C$3=10,phase_chart!E1737,IF('Input&amp;Output'!$C$3=21,phase_chart!I1737,IF('Input&amp;Output'!$C$3=22,phase_chart!M1737,IF('Input&amp;Output'!$C$3=31,phase_chart!Q1737,IF('Input&amp;Output'!$C$3=32,phase_chart!U1737,"")))))</f>
        <v>0</v>
      </c>
      <c r="P1740" s="159">
        <f ca="1">IF(NOT($J1740=0),IF($J1740&lt;IF($P1739=0,0,VLOOKUP(P1739,tbL!$M$37:$Q$43,IF(L1740=TRUE,2,4))),IF($J1740&gt;=VLOOKUP(P1739,tbL!$M$37:$Q$43,IF(L1740=TRUE,3,5)),$P1739,IF(AND(L1739=TRUE,L1740=TRUE),$P1739,$P1739-1)),IF(AND(L1740=TRUE,J1740=VLOOKUP(P1739,tbL!$M$37:$Q$43,IF(L1740=TRUE,2,4))),P1739,IF($P1739+1&gt;$C$12,$C$12,$P1739+1))),0)</f>
        <v>1</v>
      </c>
      <c r="Q1740" s="159">
        <f t="shared" ca="1" si="792"/>
        <v>1</v>
      </c>
      <c r="R1740" s="207">
        <f t="shared" si="809"/>
        <v>0</v>
      </c>
      <c r="S1740" s="208"/>
      <c r="T1740" s="159">
        <f t="shared" si="810"/>
        <v>0</v>
      </c>
      <c r="U1740" s="209" t="str">
        <f ca="1">IF(AND(T1740=-1,N1740=TRUE),"*",IF(AND(U1739="*",N1740=TRUE),"*",IF(AND(AND(L1740=TRUE,U1739="*"),J1740&lt;VLOOKUP(V1739+1,tbL!$M$38:$O$43,3)),"*","")))</f>
        <v/>
      </c>
      <c r="V1740" s="204">
        <f t="shared" ca="1" si="793"/>
        <v>1</v>
      </c>
      <c r="Y1740" s="159" t="str">
        <f t="shared" ca="1" si="794"/>
        <v/>
      </c>
      <c r="Z1740" s="159" t="str">
        <f t="shared" si="795"/>
        <v/>
      </c>
      <c r="AA1740" s="159">
        <f t="shared" ca="1" si="787"/>
        <v>1</v>
      </c>
      <c r="AC1740" s="161" t="str">
        <f t="shared" ca="1" si="796"/>
        <v/>
      </c>
      <c r="AD1740" s="161">
        <f t="shared" ca="1" si="797"/>
        <v>1</v>
      </c>
      <c r="AE1740" s="161" t="str">
        <f t="shared" ca="1" si="789"/>
        <v/>
      </c>
      <c r="AF1740" s="161">
        <f t="shared" ca="1" si="798"/>
        <v>1</v>
      </c>
      <c r="AG1740" s="161" t="str">
        <f t="shared" ca="1" si="799"/>
        <v/>
      </c>
      <c r="AH1740" s="161">
        <f t="shared" ca="1" si="800"/>
        <v>1</v>
      </c>
      <c r="AI1740" s="161" t="str">
        <f t="shared" ca="1" si="801"/>
        <v/>
      </c>
      <c r="AJ1740" s="161">
        <f t="shared" ca="1" si="802"/>
        <v>1</v>
      </c>
      <c r="AL1740" s="161" t="str">
        <f t="shared" ca="1" si="803"/>
        <v/>
      </c>
      <c r="AM1740" s="161">
        <f t="shared" ca="1" si="814"/>
        <v>1</v>
      </c>
      <c r="AN1740" s="161" t="str">
        <f t="shared" ca="1" si="804"/>
        <v/>
      </c>
      <c r="AO1740" s="161">
        <f t="shared" ca="1" si="813"/>
        <v>1</v>
      </c>
      <c r="AP1740" s="161" t="str">
        <f t="shared" ca="1" si="805"/>
        <v/>
      </c>
      <c r="AQ1740" s="161">
        <f t="shared" ca="1" si="811"/>
        <v>1</v>
      </c>
      <c r="AR1740" s="161" t="str">
        <f t="shared" ca="1" si="806"/>
        <v/>
      </c>
      <c r="AS1740" s="161">
        <f t="shared" ca="1" si="807"/>
        <v>1</v>
      </c>
      <c r="AT1740" s="159" t="str">
        <f t="shared" ca="1" si="788"/>
        <v/>
      </c>
      <c r="AU1740" s="210">
        <f t="shared" ca="1" si="791"/>
        <v>14</v>
      </c>
      <c r="AV1740" s="209"/>
      <c r="AW1740" s="204">
        <f t="shared" si="808"/>
        <v>26401.555555555522</v>
      </c>
      <c r="AX1740" s="159"/>
      <c r="AZ1740" s="159"/>
      <c r="BM1740" s="207"/>
      <c r="BN1740" s="212"/>
      <c r="BP1740" s="209"/>
      <c r="BQ1740" s="211"/>
      <c r="BR1740" s="211"/>
      <c r="BS1740" s="211"/>
      <c r="BT1740" s="211"/>
      <c r="BU1740" s="211"/>
      <c r="BV1740" s="211"/>
      <c r="BW1740" s="211"/>
      <c r="BX1740" s="211"/>
      <c r="BY1740" s="211"/>
      <c r="BZ1740" s="211"/>
      <c r="CA1740" s="209"/>
      <c r="CB1740" s="224"/>
      <c r="CC1740" s="204"/>
      <c r="CD1740" s="204"/>
      <c r="CE1740" s="204"/>
      <c r="CF1740" s="211"/>
      <c r="CG1740" s="211"/>
      <c r="CI1740" s="209"/>
      <c r="CJ1740" s="209"/>
    </row>
    <row r="1741" spans="9:88">
      <c r="I1741" s="221">
        <f t="shared" si="812"/>
        <v>537</v>
      </c>
      <c r="J1741" s="159">
        <f>'v-t_chart'!C1738</f>
        <v>100.5</v>
      </c>
      <c r="K1741" s="204">
        <f t="shared" ca="1" si="790"/>
        <v>294.36449999999996</v>
      </c>
      <c r="L1741" s="205" t="b">
        <f>IF('Input&amp;Output'!$C$3=10,phase_chart!C1738,IF('Input&amp;Output'!$C$3=21,phase_chart!G1738,IF('Input&amp;Output'!$C$3=22,phase_chart!K1738,IF('Input&amp;Output'!$C$3=31,phase_chart!O1738,IF('Input&amp;Output'!$C$3=32,phase_chart!S1738,"")))))</f>
        <v>0</v>
      </c>
      <c r="M1741" s="206" t="b">
        <f>IF('Input&amp;Output'!$C$3=10,phase_chart!D1738,IF('Input&amp;Output'!$C$3=21,phase_chart!H1738,IF('Input&amp;Output'!$C$3=22,phase_chart!L1738,IF('Input&amp;Output'!$C$3=31,phase_chart!P1738,IF('Input&amp;Output'!$C$3=32,phase_chart!T1738,"")))))</f>
        <v>1</v>
      </c>
      <c r="N1741" s="205" t="b">
        <f>IF('Input&amp;Output'!$C$3=10,phase_chart!E1738,IF('Input&amp;Output'!$C$3=21,phase_chart!I1738,IF('Input&amp;Output'!$C$3=22,phase_chart!M1738,IF('Input&amp;Output'!$C$3=31,phase_chart!Q1738,IF('Input&amp;Output'!$C$3=32,phase_chart!U1738,"")))))</f>
        <v>0</v>
      </c>
      <c r="P1741" s="159">
        <f ca="1">IF(NOT($J1741=0),IF($J1741&lt;IF($P1740=0,0,VLOOKUP(P1740,tbL!$M$37:$Q$43,IF(L1741=TRUE,2,4))),IF($J1741&gt;=VLOOKUP(P1740,tbL!$M$37:$Q$43,IF(L1741=TRUE,3,5)),$P1740,IF(AND(L1740=TRUE,L1741=TRUE),$P1740,$P1740-1)),IF(AND(L1741=TRUE,J1741=VLOOKUP(P1740,tbL!$M$37:$Q$43,IF(L1741=TRUE,2,4))),P1740,IF($P1740+1&gt;$C$12,$C$12,$P1740+1))),0)</f>
        <v>1</v>
      </c>
      <c r="Q1741" s="159">
        <f t="shared" ca="1" si="792"/>
        <v>1</v>
      </c>
      <c r="R1741" s="207">
        <f t="shared" si="809"/>
        <v>0</v>
      </c>
      <c r="S1741" s="208"/>
      <c r="T1741" s="159">
        <f t="shared" si="810"/>
        <v>0</v>
      </c>
      <c r="U1741" s="209" t="str">
        <f ca="1">IF(AND(T1741=-1,N1741=TRUE),"*",IF(AND(U1740="*",N1741=TRUE),"*",IF(AND(AND(L1741=TRUE,U1740="*"),J1741&lt;VLOOKUP(V1740+1,tbL!$M$38:$O$43,3)),"*","")))</f>
        <v/>
      </c>
      <c r="V1741" s="204">
        <f t="shared" ca="1" si="793"/>
        <v>1</v>
      </c>
      <c r="Y1741" s="159" t="str">
        <f t="shared" ca="1" si="794"/>
        <v/>
      </c>
      <c r="Z1741" s="159" t="str">
        <f t="shared" si="795"/>
        <v/>
      </c>
      <c r="AA1741" s="159">
        <f t="shared" ca="1" si="787"/>
        <v>1</v>
      </c>
      <c r="AC1741" s="161" t="str">
        <f t="shared" ca="1" si="796"/>
        <v/>
      </c>
      <c r="AD1741" s="161">
        <f t="shared" ca="1" si="797"/>
        <v>1</v>
      </c>
      <c r="AE1741" s="161" t="str">
        <f t="shared" ca="1" si="789"/>
        <v/>
      </c>
      <c r="AF1741" s="161">
        <f t="shared" ca="1" si="798"/>
        <v>1</v>
      </c>
      <c r="AG1741" s="161" t="str">
        <f t="shared" ca="1" si="799"/>
        <v/>
      </c>
      <c r="AH1741" s="161">
        <f t="shared" ca="1" si="800"/>
        <v>1</v>
      </c>
      <c r="AI1741" s="161" t="str">
        <f t="shared" ca="1" si="801"/>
        <v/>
      </c>
      <c r="AJ1741" s="161">
        <f t="shared" ca="1" si="802"/>
        <v>1</v>
      </c>
      <c r="AL1741" s="161" t="str">
        <f t="shared" ca="1" si="803"/>
        <v/>
      </c>
      <c r="AM1741" s="161">
        <f t="shared" ca="1" si="814"/>
        <v>1</v>
      </c>
      <c r="AN1741" s="161" t="str">
        <f t="shared" ca="1" si="804"/>
        <v/>
      </c>
      <c r="AO1741" s="161">
        <f t="shared" ca="1" si="813"/>
        <v>1</v>
      </c>
      <c r="AP1741" s="161" t="str">
        <f t="shared" ca="1" si="805"/>
        <v/>
      </c>
      <c r="AQ1741" s="161">
        <f t="shared" ca="1" si="811"/>
        <v>1</v>
      </c>
      <c r="AR1741" s="161" t="str">
        <f t="shared" ca="1" si="806"/>
        <v/>
      </c>
      <c r="AS1741" s="161">
        <f t="shared" ca="1" si="807"/>
        <v>1</v>
      </c>
      <c r="AT1741" s="159" t="str">
        <f t="shared" ca="1" si="788"/>
        <v/>
      </c>
      <c r="AU1741" s="210">
        <f t="shared" ca="1" si="791"/>
        <v>14</v>
      </c>
      <c r="AV1741" s="209"/>
      <c r="AW1741" s="204">
        <f t="shared" si="808"/>
        <v>26429.47222222219</v>
      </c>
      <c r="AX1741" s="159"/>
      <c r="AZ1741" s="159"/>
      <c r="BM1741" s="207"/>
      <c r="BN1741" s="212"/>
      <c r="BP1741" s="209"/>
      <c r="BQ1741" s="211"/>
      <c r="BR1741" s="211"/>
      <c r="BS1741" s="211"/>
      <c r="BT1741" s="211"/>
      <c r="BU1741" s="211"/>
      <c r="BV1741" s="211"/>
      <c r="BW1741" s="211"/>
      <c r="BX1741" s="211"/>
      <c r="BY1741" s="211"/>
      <c r="BZ1741" s="211"/>
      <c r="CA1741" s="209"/>
      <c r="CB1741" s="224"/>
      <c r="CC1741" s="204"/>
      <c r="CD1741" s="204"/>
      <c r="CE1741" s="204"/>
      <c r="CF1741" s="211"/>
      <c r="CG1741" s="211"/>
      <c r="CI1741" s="209"/>
      <c r="CJ1741" s="209"/>
    </row>
    <row r="1742" spans="9:88">
      <c r="I1742" s="221">
        <f t="shared" si="812"/>
        <v>538</v>
      </c>
      <c r="J1742" s="159">
        <f>'v-t_chart'!C1739</f>
        <v>100.6</v>
      </c>
      <c r="K1742" s="204">
        <f t="shared" ca="1" si="790"/>
        <v>294.65739999999994</v>
      </c>
      <c r="L1742" s="205" t="b">
        <f>IF('Input&amp;Output'!$C$3=10,phase_chart!C1739,IF('Input&amp;Output'!$C$3=21,phase_chart!G1739,IF('Input&amp;Output'!$C$3=22,phase_chart!K1739,IF('Input&amp;Output'!$C$3=31,phase_chart!O1739,IF('Input&amp;Output'!$C$3=32,phase_chart!S1739,"")))))</f>
        <v>0</v>
      </c>
      <c r="M1742" s="206" t="b">
        <f>IF('Input&amp;Output'!$C$3=10,phase_chart!D1739,IF('Input&amp;Output'!$C$3=21,phase_chart!H1739,IF('Input&amp;Output'!$C$3=22,phase_chart!L1739,IF('Input&amp;Output'!$C$3=31,phase_chart!P1739,IF('Input&amp;Output'!$C$3=32,phase_chart!T1739,"")))))</f>
        <v>1</v>
      </c>
      <c r="N1742" s="205" t="b">
        <f>IF('Input&amp;Output'!$C$3=10,phase_chart!E1739,IF('Input&amp;Output'!$C$3=21,phase_chart!I1739,IF('Input&amp;Output'!$C$3=22,phase_chart!M1739,IF('Input&amp;Output'!$C$3=31,phase_chart!Q1739,IF('Input&amp;Output'!$C$3=32,phase_chart!U1739,"")))))</f>
        <v>0</v>
      </c>
      <c r="P1742" s="159">
        <f ca="1">IF(NOT($J1742=0),IF($J1742&lt;IF($P1741=0,0,VLOOKUP(P1741,tbL!$M$37:$Q$43,IF(L1742=TRUE,2,4))),IF($J1742&gt;=VLOOKUP(P1741,tbL!$M$37:$Q$43,IF(L1742=TRUE,3,5)),$P1741,IF(AND(L1741=TRUE,L1742=TRUE),$P1741,$P1741-1)),IF(AND(L1742=TRUE,J1742=VLOOKUP(P1741,tbL!$M$37:$Q$43,IF(L1742=TRUE,2,4))),P1741,IF($P1741+1&gt;$C$12,$C$12,$P1741+1))),0)</f>
        <v>1</v>
      </c>
      <c r="Q1742" s="159">
        <f t="shared" ca="1" si="792"/>
        <v>1</v>
      </c>
      <c r="R1742" s="207">
        <f t="shared" si="809"/>
        <v>0</v>
      </c>
      <c r="S1742" s="208"/>
      <c r="T1742" s="159">
        <f t="shared" si="810"/>
        <v>0</v>
      </c>
      <c r="U1742" s="209" t="str">
        <f ca="1">IF(AND(T1742=-1,N1742=TRUE),"*",IF(AND(U1741="*",N1742=TRUE),"*",IF(AND(AND(L1742=TRUE,U1741="*"),J1742&lt;VLOOKUP(V1741+1,tbL!$M$38:$O$43,3)),"*","")))</f>
        <v/>
      </c>
      <c r="V1742" s="204">
        <f t="shared" ca="1" si="793"/>
        <v>1</v>
      </c>
      <c r="Y1742" s="159" t="str">
        <f t="shared" ca="1" si="794"/>
        <v/>
      </c>
      <c r="Z1742" s="159" t="str">
        <f t="shared" si="795"/>
        <v/>
      </c>
      <c r="AA1742" s="159">
        <f t="shared" ca="1" si="787"/>
        <v>1</v>
      </c>
      <c r="AC1742" s="161" t="str">
        <f t="shared" ca="1" si="796"/>
        <v/>
      </c>
      <c r="AD1742" s="161">
        <f t="shared" ca="1" si="797"/>
        <v>1</v>
      </c>
      <c r="AE1742" s="161" t="str">
        <f t="shared" ca="1" si="789"/>
        <v/>
      </c>
      <c r="AF1742" s="161">
        <f t="shared" ca="1" si="798"/>
        <v>1</v>
      </c>
      <c r="AG1742" s="161" t="str">
        <f t="shared" ca="1" si="799"/>
        <v/>
      </c>
      <c r="AH1742" s="161">
        <f t="shared" ca="1" si="800"/>
        <v>1</v>
      </c>
      <c r="AI1742" s="161" t="str">
        <f t="shared" ca="1" si="801"/>
        <v/>
      </c>
      <c r="AJ1742" s="161">
        <f t="shared" ca="1" si="802"/>
        <v>1</v>
      </c>
      <c r="AL1742" s="161" t="str">
        <f t="shared" ca="1" si="803"/>
        <v/>
      </c>
      <c r="AM1742" s="161">
        <f t="shared" ca="1" si="814"/>
        <v>1</v>
      </c>
      <c r="AN1742" s="161" t="str">
        <f t="shared" ca="1" si="804"/>
        <v/>
      </c>
      <c r="AO1742" s="161">
        <f t="shared" ca="1" si="813"/>
        <v>1</v>
      </c>
      <c r="AP1742" s="161" t="str">
        <f t="shared" ca="1" si="805"/>
        <v/>
      </c>
      <c r="AQ1742" s="161">
        <f t="shared" ca="1" si="811"/>
        <v>1</v>
      </c>
      <c r="AR1742" s="161" t="str">
        <f t="shared" ca="1" si="806"/>
        <v/>
      </c>
      <c r="AS1742" s="161">
        <f t="shared" ca="1" si="807"/>
        <v>1</v>
      </c>
      <c r="AT1742" s="159" t="str">
        <f t="shared" ca="1" si="788"/>
        <v/>
      </c>
      <c r="AU1742" s="210">
        <f t="shared" ca="1" si="791"/>
        <v>14</v>
      </c>
      <c r="AV1742" s="209"/>
      <c r="AW1742" s="204">
        <f t="shared" si="808"/>
        <v>26457.416666666635</v>
      </c>
      <c r="AX1742" s="159"/>
      <c r="AZ1742" s="159"/>
      <c r="BM1742" s="207"/>
      <c r="BN1742" s="212"/>
      <c r="BP1742" s="209"/>
      <c r="BQ1742" s="211"/>
      <c r="BR1742" s="211"/>
      <c r="BS1742" s="211"/>
      <c r="BT1742" s="211"/>
      <c r="BU1742" s="211"/>
      <c r="BV1742" s="211"/>
      <c r="BW1742" s="211"/>
      <c r="BX1742" s="211"/>
      <c r="BY1742" s="211"/>
      <c r="BZ1742" s="211"/>
      <c r="CA1742" s="209"/>
      <c r="CB1742" s="224"/>
      <c r="CC1742" s="204"/>
      <c r="CD1742" s="204"/>
      <c r="CE1742" s="204"/>
      <c r="CF1742" s="211"/>
      <c r="CG1742" s="211"/>
      <c r="CI1742" s="209"/>
      <c r="CJ1742" s="209"/>
    </row>
    <row r="1743" spans="9:88">
      <c r="I1743" s="221">
        <f t="shared" si="812"/>
        <v>539</v>
      </c>
      <c r="J1743" s="159">
        <f>'v-t_chart'!C1740</f>
        <v>100.7</v>
      </c>
      <c r="K1743" s="204">
        <f t="shared" ca="1" si="790"/>
        <v>294.95029999999997</v>
      </c>
      <c r="L1743" s="205" t="b">
        <f>IF('Input&amp;Output'!$C$3=10,phase_chart!C1740,IF('Input&amp;Output'!$C$3=21,phase_chart!G1740,IF('Input&amp;Output'!$C$3=22,phase_chart!K1740,IF('Input&amp;Output'!$C$3=31,phase_chart!O1740,IF('Input&amp;Output'!$C$3=32,phase_chart!S1740,"")))))</f>
        <v>0</v>
      </c>
      <c r="M1743" s="206" t="b">
        <f>IF('Input&amp;Output'!$C$3=10,phase_chart!D1740,IF('Input&amp;Output'!$C$3=21,phase_chart!H1740,IF('Input&amp;Output'!$C$3=22,phase_chart!L1740,IF('Input&amp;Output'!$C$3=31,phase_chart!P1740,IF('Input&amp;Output'!$C$3=32,phase_chart!T1740,"")))))</f>
        <v>1</v>
      </c>
      <c r="N1743" s="205" t="b">
        <f>IF('Input&amp;Output'!$C$3=10,phase_chart!E1740,IF('Input&amp;Output'!$C$3=21,phase_chart!I1740,IF('Input&amp;Output'!$C$3=22,phase_chart!M1740,IF('Input&amp;Output'!$C$3=31,phase_chart!Q1740,IF('Input&amp;Output'!$C$3=32,phase_chart!U1740,"")))))</f>
        <v>0</v>
      </c>
      <c r="P1743" s="159">
        <f ca="1">IF(NOT($J1743=0),IF($J1743&lt;IF($P1742=0,0,VLOOKUP(P1742,tbL!$M$37:$Q$43,IF(L1743=TRUE,2,4))),IF($J1743&gt;=VLOOKUP(P1742,tbL!$M$37:$Q$43,IF(L1743=TRUE,3,5)),$P1742,IF(AND(L1742=TRUE,L1743=TRUE),$P1742,$P1742-1)),IF(AND(L1743=TRUE,J1743=VLOOKUP(P1742,tbL!$M$37:$Q$43,IF(L1743=TRUE,2,4))),P1742,IF($P1742+1&gt;$C$12,$C$12,$P1742+1))),0)</f>
        <v>1</v>
      </c>
      <c r="Q1743" s="159">
        <f t="shared" ca="1" si="792"/>
        <v>1</v>
      </c>
      <c r="R1743" s="207">
        <f t="shared" si="809"/>
        <v>0</v>
      </c>
      <c r="S1743" s="208"/>
      <c r="T1743" s="159">
        <f t="shared" si="810"/>
        <v>0</v>
      </c>
      <c r="U1743" s="209" t="str">
        <f ca="1">IF(AND(T1743=-1,N1743=TRUE),"*",IF(AND(U1742="*",N1743=TRUE),"*",IF(AND(AND(L1743=TRUE,U1742="*"),J1743&lt;VLOOKUP(V1742+1,tbL!$M$38:$O$43,3)),"*","")))</f>
        <v/>
      </c>
      <c r="V1743" s="204">
        <f t="shared" ca="1" si="793"/>
        <v>1</v>
      </c>
      <c r="Y1743" s="159" t="str">
        <f t="shared" ca="1" si="794"/>
        <v/>
      </c>
      <c r="Z1743" s="159" t="str">
        <f t="shared" si="795"/>
        <v/>
      </c>
      <c r="AA1743" s="159">
        <f t="shared" ca="1" si="787"/>
        <v>1</v>
      </c>
      <c r="AC1743" s="161" t="str">
        <f t="shared" ca="1" si="796"/>
        <v/>
      </c>
      <c r="AD1743" s="161">
        <f t="shared" ca="1" si="797"/>
        <v>1</v>
      </c>
      <c r="AE1743" s="161" t="str">
        <f t="shared" ca="1" si="789"/>
        <v/>
      </c>
      <c r="AF1743" s="161">
        <f t="shared" ca="1" si="798"/>
        <v>1</v>
      </c>
      <c r="AG1743" s="161" t="str">
        <f t="shared" ca="1" si="799"/>
        <v/>
      </c>
      <c r="AH1743" s="161">
        <f t="shared" ca="1" si="800"/>
        <v>1</v>
      </c>
      <c r="AI1743" s="161" t="str">
        <f t="shared" ca="1" si="801"/>
        <v/>
      </c>
      <c r="AJ1743" s="161">
        <f t="shared" ca="1" si="802"/>
        <v>1</v>
      </c>
      <c r="AL1743" s="161" t="str">
        <f t="shared" ca="1" si="803"/>
        <v/>
      </c>
      <c r="AM1743" s="161">
        <f t="shared" ca="1" si="814"/>
        <v>1</v>
      </c>
      <c r="AN1743" s="161" t="str">
        <f t="shared" ca="1" si="804"/>
        <v/>
      </c>
      <c r="AO1743" s="161">
        <f t="shared" ca="1" si="813"/>
        <v>1</v>
      </c>
      <c r="AP1743" s="161" t="str">
        <f t="shared" ca="1" si="805"/>
        <v/>
      </c>
      <c r="AQ1743" s="161">
        <f t="shared" ca="1" si="811"/>
        <v>1</v>
      </c>
      <c r="AR1743" s="161" t="str">
        <f t="shared" ca="1" si="806"/>
        <v/>
      </c>
      <c r="AS1743" s="161">
        <f t="shared" ca="1" si="807"/>
        <v>1</v>
      </c>
      <c r="AT1743" s="159" t="str">
        <f t="shared" ca="1" si="788"/>
        <v/>
      </c>
      <c r="AU1743" s="210">
        <f t="shared" ca="1" si="791"/>
        <v>14</v>
      </c>
      <c r="AV1743" s="209"/>
      <c r="AW1743" s="204">
        <f t="shared" si="808"/>
        <v>26485.388888888858</v>
      </c>
      <c r="AX1743" s="159"/>
      <c r="AZ1743" s="159"/>
      <c r="BM1743" s="207"/>
      <c r="BN1743" s="212"/>
      <c r="BP1743" s="209"/>
      <c r="BQ1743" s="211"/>
      <c r="BR1743" s="211"/>
      <c r="BS1743" s="211"/>
      <c r="BT1743" s="211"/>
      <c r="BU1743" s="211"/>
      <c r="BV1743" s="211"/>
      <c r="BW1743" s="211"/>
      <c r="BX1743" s="211"/>
      <c r="BY1743" s="211"/>
      <c r="BZ1743" s="211"/>
      <c r="CA1743" s="209"/>
      <c r="CB1743" s="224"/>
      <c r="CC1743" s="204"/>
      <c r="CD1743" s="204"/>
      <c r="CE1743" s="204"/>
      <c r="CF1743" s="211"/>
      <c r="CG1743" s="211"/>
      <c r="CI1743" s="209"/>
      <c r="CJ1743" s="209"/>
    </row>
    <row r="1744" spans="9:88">
      <c r="I1744" s="221">
        <f t="shared" si="812"/>
        <v>540</v>
      </c>
      <c r="J1744" s="159">
        <f>'v-t_chart'!C1741</f>
        <v>100.8</v>
      </c>
      <c r="K1744" s="204">
        <f t="shared" ca="1" si="790"/>
        <v>295.2432</v>
      </c>
      <c r="L1744" s="205" t="b">
        <f>IF('Input&amp;Output'!$C$3=10,phase_chart!C1741,IF('Input&amp;Output'!$C$3=21,phase_chart!G1741,IF('Input&amp;Output'!$C$3=22,phase_chart!K1741,IF('Input&amp;Output'!$C$3=31,phase_chart!O1741,IF('Input&amp;Output'!$C$3=32,phase_chart!S1741,"")))))</f>
        <v>0</v>
      </c>
      <c r="M1744" s="206" t="b">
        <f>IF('Input&amp;Output'!$C$3=10,phase_chart!D1741,IF('Input&amp;Output'!$C$3=21,phase_chart!H1741,IF('Input&amp;Output'!$C$3=22,phase_chart!L1741,IF('Input&amp;Output'!$C$3=31,phase_chart!P1741,IF('Input&amp;Output'!$C$3=32,phase_chart!T1741,"")))))</f>
        <v>1</v>
      </c>
      <c r="N1744" s="205" t="b">
        <f>IF('Input&amp;Output'!$C$3=10,phase_chart!E1741,IF('Input&amp;Output'!$C$3=21,phase_chart!I1741,IF('Input&amp;Output'!$C$3=22,phase_chart!M1741,IF('Input&amp;Output'!$C$3=31,phase_chart!Q1741,IF('Input&amp;Output'!$C$3=32,phase_chart!U1741,"")))))</f>
        <v>0</v>
      </c>
      <c r="P1744" s="159">
        <f ca="1">IF(NOT($J1744=0),IF($J1744&lt;IF($P1743=0,0,VLOOKUP(P1743,tbL!$M$37:$Q$43,IF(L1744=TRUE,2,4))),IF($J1744&gt;=VLOOKUP(P1743,tbL!$M$37:$Q$43,IF(L1744=TRUE,3,5)),$P1743,IF(AND(L1743=TRUE,L1744=TRUE),$P1743,$P1743-1)),IF(AND(L1744=TRUE,J1744=VLOOKUP(P1743,tbL!$M$37:$Q$43,IF(L1744=TRUE,2,4))),P1743,IF($P1743+1&gt;$C$12,$C$12,$P1743+1))),0)</f>
        <v>1</v>
      </c>
      <c r="Q1744" s="159">
        <f t="shared" ca="1" si="792"/>
        <v>1</v>
      </c>
      <c r="R1744" s="207">
        <f t="shared" si="809"/>
        <v>0</v>
      </c>
      <c r="S1744" s="208"/>
      <c r="T1744" s="159">
        <f t="shared" si="810"/>
        <v>0</v>
      </c>
      <c r="U1744" s="209" t="str">
        <f ca="1">IF(AND(T1744=-1,N1744=TRUE),"*",IF(AND(U1743="*",N1744=TRUE),"*",IF(AND(AND(L1744=TRUE,U1743="*"),J1744&lt;VLOOKUP(V1743+1,tbL!$M$38:$O$43,3)),"*","")))</f>
        <v/>
      </c>
      <c r="V1744" s="204">
        <f t="shared" ca="1" si="793"/>
        <v>1</v>
      </c>
      <c r="Y1744" s="159" t="str">
        <f t="shared" ca="1" si="794"/>
        <v/>
      </c>
      <c r="Z1744" s="159" t="str">
        <f t="shared" si="795"/>
        <v/>
      </c>
      <c r="AA1744" s="159">
        <f t="shared" ca="1" si="787"/>
        <v>1</v>
      </c>
      <c r="AC1744" s="161" t="str">
        <f t="shared" ca="1" si="796"/>
        <v/>
      </c>
      <c r="AD1744" s="161">
        <f t="shared" ca="1" si="797"/>
        <v>1</v>
      </c>
      <c r="AE1744" s="161" t="str">
        <f t="shared" ca="1" si="789"/>
        <v/>
      </c>
      <c r="AF1744" s="161">
        <f t="shared" ca="1" si="798"/>
        <v>1</v>
      </c>
      <c r="AG1744" s="161" t="str">
        <f t="shared" ca="1" si="799"/>
        <v/>
      </c>
      <c r="AH1744" s="161">
        <f t="shared" ca="1" si="800"/>
        <v>1</v>
      </c>
      <c r="AI1744" s="161" t="str">
        <f t="shared" ca="1" si="801"/>
        <v/>
      </c>
      <c r="AJ1744" s="161">
        <f t="shared" ca="1" si="802"/>
        <v>1</v>
      </c>
      <c r="AL1744" s="161" t="str">
        <f t="shared" ca="1" si="803"/>
        <v/>
      </c>
      <c r="AM1744" s="161">
        <f t="shared" ca="1" si="814"/>
        <v>1</v>
      </c>
      <c r="AN1744" s="161" t="str">
        <f t="shared" ca="1" si="804"/>
        <v/>
      </c>
      <c r="AO1744" s="161">
        <f t="shared" ca="1" si="813"/>
        <v>1</v>
      </c>
      <c r="AP1744" s="161" t="str">
        <f t="shared" ca="1" si="805"/>
        <v/>
      </c>
      <c r="AQ1744" s="161">
        <f t="shared" ca="1" si="811"/>
        <v>1</v>
      </c>
      <c r="AR1744" s="161" t="str">
        <f t="shared" ca="1" si="806"/>
        <v/>
      </c>
      <c r="AS1744" s="161">
        <f t="shared" ca="1" si="807"/>
        <v>1</v>
      </c>
      <c r="AT1744" s="159" t="str">
        <f t="shared" ca="1" si="788"/>
        <v/>
      </c>
      <c r="AU1744" s="210">
        <f t="shared" ca="1" si="791"/>
        <v>14</v>
      </c>
      <c r="AV1744" s="209"/>
      <c r="AW1744" s="204">
        <f t="shared" si="808"/>
        <v>26513.388888888858</v>
      </c>
      <c r="AX1744" s="159"/>
      <c r="AZ1744" s="159"/>
      <c r="BM1744" s="207"/>
      <c r="BN1744" s="212"/>
      <c r="BP1744" s="209"/>
      <c r="BQ1744" s="211"/>
      <c r="BR1744" s="211"/>
      <c r="BS1744" s="211"/>
      <c r="BT1744" s="211"/>
      <c r="BU1744" s="211"/>
      <c r="BV1744" s="211"/>
      <c r="BW1744" s="211"/>
      <c r="BX1744" s="211"/>
      <c r="BY1744" s="211"/>
      <c r="BZ1744" s="211"/>
      <c r="CA1744" s="209"/>
      <c r="CB1744" s="224"/>
      <c r="CC1744" s="204"/>
      <c r="CD1744" s="204"/>
      <c r="CE1744" s="204"/>
      <c r="CF1744" s="211"/>
      <c r="CG1744" s="211"/>
      <c r="CI1744" s="209"/>
      <c r="CJ1744" s="209"/>
    </row>
    <row r="1745" spans="9:88">
      <c r="I1745" s="221">
        <f t="shared" si="812"/>
        <v>541</v>
      </c>
      <c r="J1745" s="159">
        <f>'v-t_chart'!C1742</f>
        <v>101</v>
      </c>
      <c r="K1745" s="204">
        <f t="shared" ca="1" si="790"/>
        <v>295.82900000000001</v>
      </c>
      <c r="L1745" s="205" t="b">
        <f>IF('Input&amp;Output'!$C$3=10,phase_chart!C1742,IF('Input&amp;Output'!$C$3=21,phase_chart!G1742,IF('Input&amp;Output'!$C$3=22,phase_chart!K1742,IF('Input&amp;Output'!$C$3=31,phase_chart!O1742,IF('Input&amp;Output'!$C$3=32,phase_chart!S1742,"")))))</f>
        <v>0</v>
      </c>
      <c r="M1745" s="206" t="b">
        <f>IF('Input&amp;Output'!$C$3=10,phase_chart!D1742,IF('Input&amp;Output'!$C$3=21,phase_chart!H1742,IF('Input&amp;Output'!$C$3=22,phase_chart!L1742,IF('Input&amp;Output'!$C$3=31,phase_chart!P1742,IF('Input&amp;Output'!$C$3=32,phase_chart!T1742,"")))))</f>
        <v>1</v>
      </c>
      <c r="N1745" s="205" t="b">
        <f>IF('Input&amp;Output'!$C$3=10,phase_chart!E1742,IF('Input&amp;Output'!$C$3=21,phase_chart!I1742,IF('Input&amp;Output'!$C$3=22,phase_chart!M1742,IF('Input&amp;Output'!$C$3=31,phase_chart!Q1742,IF('Input&amp;Output'!$C$3=32,phase_chart!U1742,"")))))</f>
        <v>0</v>
      </c>
      <c r="P1745" s="159">
        <f ca="1">IF(NOT($J1745=0),IF($J1745&lt;IF($P1744=0,0,VLOOKUP(P1744,tbL!$M$37:$Q$43,IF(L1745=TRUE,2,4))),IF($J1745&gt;=VLOOKUP(P1744,tbL!$M$37:$Q$43,IF(L1745=TRUE,3,5)),$P1744,IF(AND(L1744=TRUE,L1745=TRUE),$P1744,$P1744-1)),IF(AND(L1745=TRUE,J1745=VLOOKUP(P1744,tbL!$M$37:$Q$43,IF(L1745=TRUE,2,4))),P1744,IF($P1744+1&gt;$C$12,$C$12,$P1744+1))),0)</f>
        <v>1</v>
      </c>
      <c r="Q1745" s="159">
        <f t="shared" ca="1" si="792"/>
        <v>1</v>
      </c>
      <c r="R1745" s="207">
        <f t="shared" si="809"/>
        <v>0</v>
      </c>
      <c r="S1745" s="208"/>
      <c r="T1745" s="159">
        <f t="shared" si="810"/>
        <v>0</v>
      </c>
      <c r="U1745" s="209" t="str">
        <f ca="1">IF(AND(T1745=-1,N1745=TRUE),"*",IF(AND(U1744="*",N1745=TRUE),"*",IF(AND(AND(L1745=TRUE,U1744="*"),J1745&lt;VLOOKUP(V1744+1,tbL!$M$38:$O$43,3)),"*","")))</f>
        <v/>
      </c>
      <c r="V1745" s="204">
        <f t="shared" ca="1" si="793"/>
        <v>1</v>
      </c>
      <c r="Y1745" s="159" t="str">
        <f t="shared" ca="1" si="794"/>
        <v/>
      </c>
      <c r="Z1745" s="159" t="str">
        <f t="shared" si="795"/>
        <v/>
      </c>
      <c r="AA1745" s="159">
        <f t="shared" ca="1" si="787"/>
        <v>1</v>
      </c>
      <c r="AC1745" s="161" t="str">
        <f t="shared" ca="1" si="796"/>
        <v/>
      </c>
      <c r="AD1745" s="161">
        <f t="shared" ca="1" si="797"/>
        <v>1</v>
      </c>
      <c r="AE1745" s="161" t="str">
        <f t="shared" ca="1" si="789"/>
        <v/>
      </c>
      <c r="AF1745" s="161">
        <f t="shared" ca="1" si="798"/>
        <v>1</v>
      </c>
      <c r="AG1745" s="161" t="str">
        <f t="shared" ca="1" si="799"/>
        <v/>
      </c>
      <c r="AH1745" s="161">
        <f t="shared" ca="1" si="800"/>
        <v>1</v>
      </c>
      <c r="AI1745" s="161" t="str">
        <f t="shared" ca="1" si="801"/>
        <v/>
      </c>
      <c r="AJ1745" s="161">
        <f t="shared" ca="1" si="802"/>
        <v>1</v>
      </c>
      <c r="AL1745" s="161" t="str">
        <f t="shared" ca="1" si="803"/>
        <v/>
      </c>
      <c r="AM1745" s="161">
        <f t="shared" ca="1" si="814"/>
        <v>1</v>
      </c>
      <c r="AN1745" s="161" t="str">
        <f t="shared" ca="1" si="804"/>
        <v/>
      </c>
      <c r="AO1745" s="161">
        <f t="shared" ca="1" si="813"/>
        <v>1</v>
      </c>
      <c r="AP1745" s="161" t="str">
        <f t="shared" ca="1" si="805"/>
        <v/>
      </c>
      <c r="AQ1745" s="161">
        <f t="shared" ca="1" si="811"/>
        <v>1</v>
      </c>
      <c r="AR1745" s="161" t="str">
        <f t="shared" ca="1" si="806"/>
        <v/>
      </c>
      <c r="AS1745" s="161">
        <f t="shared" ca="1" si="807"/>
        <v>1</v>
      </c>
      <c r="AT1745" s="159" t="str">
        <f t="shared" ca="1" si="788"/>
        <v/>
      </c>
      <c r="AU1745" s="210">
        <f t="shared" ca="1" si="791"/>
        <v>14</v>
      </c>
      <c r="AV1745" s="209"/>
      <c r="AW1745" s="204">
        <f t="shared" si="808"/>
        <v>26541.444444444413</v>
      </c>
      <c r="AX1745" s="159"/>
      <c r="AZ1745" s="159"/>
      <c r="BM1745" s="207"/>
      <c r="BN1745" s="212"/>
      <c r="BP1745" s="209"/>
      <c r="BQ1745" s="211"/>
      <c r="BR1745" s="211"/>
      <c r="BS1745" s="211"/>
      <c r="BT1745" s="211"/>
      <c r="BU1745" s="211"/>
      <c r="BV1745" s="211"/>
      <c r="BW1745" s="211"/>
      <c r="BX1745" s="211"/>
      <c r="BY1745" s="211"/>
      <c r="BZ1745" s="211"/>
      <c r="CA1745" s="209"/>
      <c r="CB1745" s="224"/>
      <c r="CC1745" s="204"/>
      <c r="CD1745" s="204"/>
      <c r="CE1745" s="204"/>
      <c r="CF1745" s="211"/>
      <c r="CG1745" s="211"/>
      <c r="CI1745" s="209"/>
      <c r="CJ1745" s="209"/>
    </row>
    <row r="1746" spans="9:88">
      <c r="I1746" s="221">
        <f t="shared" si="812"/>
        <v>542</v>
      </c>
      <c r="J1746" s="159">
        <f>'v-t_chart'!C1743</f>
        <v>101.3</v>
      </c>
      <c r="K1746" s="204">
        <f t="shared" ca="1" si="790"/>
        <v>296.70769999999999</v>
      </c>
      <c r="L1746" s="205" t="b">
        <f>IF('Input&amp;Output'!$C$3=10,phase_chart!C1743,IF('Input&amp;Output'!$C$3=21,phase_chart!G1743,IF('Input&amp;Output'!$C$3=22,phase_chart!K1743,IF('Input&amp;Output'!$C$3=31,phase_chart!O1743,IF('Input&amp;Output'!$C$3=32,phase_chart!S1743,"")))))</f>
        <v>0</v>
      </c>
      <c r="M1746" s="206" t="b">
        <f>IF('Input&amp;Output'!$C$3=10,phase_chart!D1743,IF('Input&amp;Output'!$C$3=21,phase_chart!H1743,IF('Input&amp;Output'!$C$3=22,phase_chart!L1743,IF('Input&amp;Output'!$C$3=31,phase_chart!P1743,IF('Input&amp;Output'!$C$3=32,phase_chart!T1743,"")))))</f>
        <v>1</v>
      </c>
      <c r="N1746" s="205" t="b">
        <f>IF('Input&amp;Output'!$C$3=10,phase_chart!E1743,IF('Input&amp;Output'!$C$3=21,phase_chart!I1743,IF('Input&amp;Output'!$C$3=22,phase_chart!M1743,IF('Input&amp;Output'!$C$3=31,phase_chart!Q1743,IF('Input&amp;Output'!$C$3=32,phase_chart!U1743,"")))))</f>
        <v>0</v>
      </c>
      <c r="P1746" s="159">
        <f ca="1">IF(NOT($J1746=0),IF($J1746&lt;IF($P1745=0,0,VLOOKUP(P1745,tbL!$M$37:$Q$43,IF(L1746=TRUE,2,4))),IF($J1746&gt;=VLOOKUP(P1745,tbL!$M$37:$Q$43,IF(L1746=TRUE,3,5)),$P1745,IF(AND(L1745=TRUE,L1746=TRUE),$P1745,$P1745-1)),IF(AND(L1746=TRUE,J1746=VLOOKUP(P1745,tbL!$M$37:$Q$43,IF(L1746=TRUE,2,4))),P1745,IF($P1745+1&gt;$C$12,$C$12,$P1745+1))),0)</f>
        <v>1</v>
      </c>
      <c r="Q1746" s="159">
        <f t="shared" ca="1" si="792"/>
        <v>1</v>
      </c>
      <c r="R1746" s="207">
        <f t="shared" si="809"/>
        <v>0</v>
      </c>
      <c r="S1746" s="208"/>
      <c r="T1746" s="159">
        <f t="shared" si="810"/>
        <v>0</v>
      </c>
      <c r="U1746" s="209" t="str">
        <f ca="1">IF(AND(T1746=-1,N1746=TRUE),"*",IF(AND(U1745="*",N1746=TRUE),"*",IF(AND(AND(L1746=TRUE,U1745="*"),J1746&lt;VLOOKUP(V1745+1,tbL!$M$38:$O$43,3)),"*","")))</f>
        <v/>
      </c>
      <c r="V1746" s="204">
        <f t="shared" ca="1" si="793"/>
        <v>1</v>
      </c>
      <c r="Y1746" s="159" t="str">
        <f t="shared" ca="1" si="794"/>
        <v/>
      </c>
      <c r="Z1746" s="159" t="str">
        <f t="shared" si="795"/>
        <v/>
      </c>
      <c r="AA1746" s="159">
        <f t="shared" ca="1" si="787"/>
        <v>1</v>
      </c>
      <c r="AC1746" s="161" t="str">
        <f t="shared" ca="1" si="796"/>
        <v/>
      </c>
      <c r="AD1746" s="161">
        <f t="shared" ca="1" si="797"/>
        <v>1</v>
      </c>
      <c r="AE1746" s="161" t="str">
        <f t="shared" ca="1" si="789"/>
        <v/>
      </c>
      <c r="AF1746" s="161">
        <f t="shared" ca="1" si="798"/>
        <v>1</v>
      </c>
      <c r="AG1746" s="161" t="str">
        <f t="shared" ca="1" si="799"/>
        <v/>
      </c>
      <c r="AH1746" s="161">
        <f t="shared" ca="1" si="800"/>
        <v>1</v>
      </c>
      <c r="AI1746" s="161" t="str">
        <f t="shared" ca="1" si="801"/>
        <v/>
      </c>
      <c r="AJ1746" s="161">
        <f t="shared" ca="1" si="802"/>
        <v>1</v>
      </c>
      <c r="AL1746" s="161" t="str">
        <f t="shared" ca="1" si="803"/>
        <v/>
      </c>
      <c r="AM1746" s="161">
        <f t="shared" ca="1" si="814"/>
        <v>1</v>
      </c>
      <c r="AN1746" s="161" t="str">
        <f t="shared" ca="1" si="804"/>
        <v/>
      </c>
      <c r="AO1746" s="161">
        <f t="shared" ca="1" si="813"/>
        <v>1</v>
      </c>
      <c r="AP1746" s="161" t="str">
        <f t="shared" ca="1" si="805"/>
        <v/>
      </c>
      <c r="AQ1746" s="161">
        <f t="shared" ca="1" si="811"/>
        <v>1</v>
      </c>
      <c r="AR1746" s="161" t="str">
        <f t="shared" ca="1" si="806"/>
        <v/>
      </c>
      <c r="AS1746" s="161">
        <f t="shared" ca="1" si="807"/>
        <v>1</v>
      </c>
      <c r="AT1746" s="159" t="str">
        <f t="shared" ca="1" si="788"/>
        <v/>
      </c>
      <c r="AU1746" s="210">
        <f t="shared" ca="1" si="791"/>
        <v>14</v>
      </c>
      <c r="AV1746" s="209"/>
      <c r="AW1746" s="204">
        <f t="shared" si="808"/>
        <v>26569.583333333303</v>
      </c>
      <c r="AX1746" s="159"/>
      <c r="AZ1746" s="159"/>
      <c r="BM1746" s="207"/>
      <c r="BN1746" s="212"/>
      <c r="BP1746" s="209"/>
      <c r="BQ1746" s="211"/>
      <c r="BR1746" s="211"/>
      <c r="BS1746" s="211"/>
      <c r="BT1746" s="211"/>
      <c r="BU1746" s="211"/>
      <c r="BV1746" s="211"/>
      <c r="BW1746" s="211"/>
      <c r="BX1746" s="211"/>
      <c r="BY1746" s="211"/>
      <c r="BZ1746" s="211"/>
      <c r="CA1746" s="209"/>
      <c r="CB1746" s="224"/>
      <c r="CC1746" s="204"/>
      <c r="CD1746" s="204"/>
      <c r="CE1746" s="204"/>
      <c r="CF1746" s="211"/>
      <c r="CG1746" s="211"/>
      <c r="CI1746" s="209"/>
      <c r="CJ1746" s="209"/>
    </row>
    <row r="1747" spans="9:88">
      <c r="I1747" s="221">
        <f t="shared" si="812"/>
        <v>543</v>
      </c>
      <c r="J1747" s="159">
        <f>'v-t_chart'!C1744</f>
        <v>102</v>
      </c>
      <c r="K1747" s="204">
        <f t="shared" ca="1" si="790"/>
        <v>298.75799999999998</v>
      </c>
      <c r="L1747" s="205" t="b">
        <f>IF('Input&amp;Output'!$C$3=10,phase_chart!C1744,IF('Input&amp;Output'!$C$3=21,phase_chart!G1744,IF('Input&amp;Output'!$C$3=22,phase_chart!K1744,IF('Input&amp;Output'!$C$3=31,phase_chart!O1744,IF('Input&amp;Output'!$C$3=32,phase_chart!S1744,"")))))</f>
        <v>0</v>
      </c>
      <c r="M1747" s="206" t="b">
        <f>IF('Input&amp;Output'!$C$3=10,phase_chart!D1744,IF('Input&amp;Output'!$C$3=21,phase_chart!H1744,IF('Input&amp;Output'!$C$3=22,phase_chart!L1744,IF('Input&amp;Output'!$C$3=31,phase_chart!P1744,IF('Input&amp;Output'!$C$3=32,phase_chart!T1744,"")))))</f>
        <v>1</v>
      </c>
      <c r="N1747" s="205" t="b">
        <f>IF('Input&amp;Output'!$C$3=10,phase_chart!E1744,IF('Input&amp;Output'!$C$3=21,phase_chart!I1744,IF('Input&amp;Output'!$C$3=22,phase_chart!M1744,IF('Input&amp;Output'!$C$3=31,phase_chart!Q1744,IF('Input&amp;Output'!$C$3=32,phase_chart!U1744,"")))))</f>
        <v>0</v>
      </c>
      <c r="P1747" s="159">
        <f ca="1">IF(NOT($J1747=0),IF($J1747&lt;IF($P1746=0,0,VLOOKUP(P1746,tbL!$M$37:$Q$43,IF(L1747=TRUE,2,4))),IF($J1747&gt;=VLOOKUP(P1746,tbL!$M$37:$Q$43,IF(L1747=TRUE,3,5)),$P1746,IF(AND(L1746=TRUE,L1747=TRUE),$P1746,$P1746-1)),IF(AND(L1747=TRUE,J1747=VLOOKUP(P1746,tbL!$M$37:$Q$43,IF(L1747=TRUE,2,4))),P1746,IF($P1746+1&gt;$C$12,$C$12,$P1746+1))),0)</f>
        <v>1</v>
      </c>
      <c r="Q1747" s="159">
        <f t="shared" ca="1" si="792"/>
        <v>1</v>
      </c>
      <c r="R1747" s="207">
        <f t="shared" si="809"/>
        <v>0</v>
      </c>
      <c r="S1747" s="208"/>
      <c r="T1747" s="159">
        <f t="shared" si="810"/>
        <v>0</v>
      </c>
      <c r="U1747" s="209" t="str">
        <f ca="1">IF(AND(T1747=-1,N1747=TRUE),"*",IF(AND(U1746="*",N1747=TRUE),"*",IF(AND(AND(L1747=TRUE,U1746="*"),J1747&lt;VLOOKUP(V1746+1,tbL!$M$38:$O$43,3)),"*","")))</f>
        <v/>
      </c>
      <c r="V1747" s="204">
        <f t="shared" ca="1" si="793"/>
        <v>1</v>
      </c>
      <c r="Y1747" s="159" t="str">
        <f t="shared" ca="1" si="794"/>
        <v/>
      </c>
      <c r="Z1747" s="159" t="str">
        <f t="shared" si="795"/>
        <v/>
      </c>
      <c r="AA1747" s="159">
        <f t="shared" ca="1" si="787"/>
        <v>1</v>
      </c>
      <c r="AC1747" s="161" t="str">
        <f t="shared" ca="1" si="796"/>
        <v/>
      </c>
      <c r="AD1747" s="161">
        <f t="shared" ca="1" si="797"/>
        <v>1</v>
      </c>
      <c r="AE1747" s="161" t="str">
        <f t="shared" ca="1" si="789"/>
        <v/>
      </c>
      <c r="AF1747" s="161">
        <f t="shared" ca="1" si="798"/>
        <v>1</v>
      </c>
      <c r="AG1747" s="161" t="str">
        <f t="shared" ca="1" si="799"/>
        <v/>
      </c>
      <c r="AH1747" s="161">
        <f t="shared" ca="1" si="800"/>
        <v>1</v>
      </c>
      <c r="AI1747" s="161" t="str">
        <f t="shared" ca="1" si="801"/>
        <v/>
      </c>
      <c r="AJ1747" s="161">
        <f t="shared" ca="1" si="802"/>
        <v>1</v>
      </c>
      <c r="AL1747" s="161" t="str">
        <f t="shared" ca="1" si="803"/>
        <v/>
      </c>
      <c r="AM1747" s="161">
        <f t="shared" ca="1" si="814"/>
        <v>1</v>
      </c>
      <c r="AN1747" s="161" t="str">
        <f t="shared" ca="1" si="804"/>
        <v/>
      </c>
      <c r="AO1747" s="161">
        <f t="shared" ca="1" si="813"/>
        <v>1</v>
      </c>
      <c r="AP1747" s="161" t="str">
        <f t="shared" ca="1" si="805"/>
        <v/>
      </c>
      <c r="AQ1747" s="161">
        <f t="shared" ca="1" si="811"/>
        <v>1</v>
      </c>
      <c r="AR1747" s="161" t="str">
        <f t="shared" ca="1" si="806"/>
        <v/>
      </c>
      <c r="AS1747" s="161">
        <f t="shared" ca="1" si="807"/>
        <v>1</v>
      </c>
      <c r="AT1747" s="159" t="str">
        <f t="shared" ca="1" si="788"/>
        <v/>
      </c>
      <c r="AU1747" s="210">
        <f t="shared" ca="1" si="791"/>
        <v>14</v>
      </c>
      <c r="AV1747" s="209"/>
      <c r="AW1747" s="204">
        <f t="shared" si="808"/>
        <v>26597.916666666635</v>
      </c>
      <c r="AX1747" s="159"/>
      <c r="AZ1747" s="159"/>
      <c r="BM1747" s="207"/>
      <c r="BN1747" s="212"/>
      <c r="BP1747" s="209"/>
      <c r="BQ1747" s="211"/>
      <c r="BR1747" s="211"/>
      <c r="BS1747" s="211"/>
      <c r="BT1747" s="211"/>
      <c r="BU1747" s="211"/>
      <c r="BV1747" s="211"/>
      <c r="BW1747" s="211"/>
      <c r="BX1747" s="211"/>
      <c r="BY1747" s="211"/>
      <c r="BZ1747" s="211"/>
      <c r="CA1747" s="209"/>
      <c r="CB1747" s="224"/>
      <c r="CC1747" s="204"/>
      <c r="CD1747" s="204"/>
      <c r="CE1747" s="204"/>
      <c r="CF1747" s="211"/>
      <c r="CG1747" s="211"/>
      <c r="CI1747" s="209"/>
      <c r="CJ1747" s="209"/>
    </row>
    <row r="1748" spans="9:88">
      <c r="I1748" s="221">
        <f t="shared" si="812"/>
        <v>544</v>
      </c>
      <c r="J1748" s="159">
        <f>'v-t_chart'!C1745</f>
        <v>102.7</v>
      </c>
      <c r="K1748" s="204">
        <f t="shared" ca="1" si="790"/>
        <v>300.80829999999997</v>
      </c>
      <c r="L1748" s="205" t="b">
        <f>IF('Input&amp;Output'!$C$3=10,phase_chart!C1745,IF('Input&amp;Output'!$C$3=21,phase_chart!G1745,IF('Input&amp;Output'!$C$3=22,phase_chart!K1745,IF('Input&amp;Output'!$C$3=31,phase_chart!O1745,IF('Input&amp;Output'!$C$3=32,phase_chart!S1745,"")))))</f>
        <v>0</v>
      </c>
      <c r="M1748" s="206" t="b">
        <f>IF('Input&amp;Output'!$C$3=10,phase_chart!D1745,IF('Input&amp;Output'!$C$3=21,phase_chart!H1745,IF('Input&amp;Output'!$C$3=22,phase_chart!L1745,IF('Input&amp;Output'!$C$3=31,phase_chart!P1745,IF('Input&amp;Output'!$C$3=32,phase_chart!T1745,"")))))</f>
        <v>1</v>
      </c>
      <c r="N1748" s="205" t="b">
        <f>IF('Input&amp;Output'!$C$3=10,phase_chart!E1745,IF('Input&amp;Output'!$C$3=21,phase_chart!I1745,IF('Input&amp;Output'!$C$3=22,phase_chart!M1745,IF('Input&amp;Output'!$C$3=31,phase_chart!Q1745,IF('Input&amp;Output'!$C$3=32,phase_chart!U1745,"")))))</f>
        <v>0</v>
      </c>
      <c r="P1748" s="159">
        <f ca="1">IF(NOT($J1748=0),IF($J1748&lt;IF($P1747=0,0,VLOOKUP(P1747,tbL!$M$37:$Q$43,IF(L1748=TRUE,2,4))),IF($J1748&gt;=VLOOKUP(P1747,tbL!$M$37:$Q$43,IF(L1748=TRUE,3,5)),$P1747,IF(AND(L1747=TRUE,L1748=TRUE),$P1747,$P1747-1)),IF(AND(L1748=TRUE,J1748=VLOOKUP(P1747,tbL!$M$37:$Q$43,IF(L1748=TRUE,2,4))),P1747,IF($P1747+1&gt;$C$12,$C$12,$P1747+1))),0)</f>
        <v>1</v>
      </c>
      <c r="Q1748" s="159">
        <f t="shared" ca="1" si="792"/>
        <v>1</v>
      </c>
      <c r="R1748" s="207">
        <f t="shared" si="809"/>
        <v>0</v>
      </c>
      <c r="S1748" s="208"/>
      <c r="T1748" s="159">
        <f t="shared" si="810"/>
        <v>0</v>
      </c>
      <c r="U1748" s="209" t="str">
        <f ca="1">IF(AND(T1748=-1,N1748=TRUE),"*",IF(AND(U1747="*",N1748=TRUE),"*",IF(AND(AND(L1748=TRUE,U1747="*"),J1748&lt;VLOOKUP(V1747+1,tbL!$M$38:$O$43,3)),"*","")))</f>
        <v/>
      </c>
      <c r="V1748" s="204">
        <f t="shared" ca="1" si="793"/>
        <v>1</v>
      </c>
      <c r="Y1748" s="159" t="str">
        <f t="shared" ca="1" si="794"/>
        <v/>
      </c>
      <c r="Z1748" s="159" t="str">
        <f t="shared" si="795"/>
        <v/>
      </c>
      <c r="AA1748" s="159">
        <f t="shared" ca="1" si="787"/>
        <v>1</v>
      </c>
      <c r="AC1748" s="161" t="str">
        <f t="shared" ca="1" si="796"/>
        <v/>
      </c>
      <c r="AD1748" s="161">
        <f t="shared" ca="1" si="797"/>
        <v>1</v>
      </c>
      <c r="AE1748" s="161" t="str">
        <f t="shared" ca="1" si="789"/>
        <v/>
      </c>
      <c r="AF1748" s="161">
        <f t="shared" ca="1" si="798"/>
        <v>1</v>
      </c>
      <c r="AG1748" s="161" t="str">
        <f t="shared" ca="1" si="799"/>
        <v/>
      </c>
      <c r="AH1748" s="161">
        <f t="shared" ca="1" si="800"/>
        <v>1</v>
      </c>
      <c r="AI1748" s="161" t="str">
        <f t="shared" ca="1" si="801"/>
        <v/>
      </c>
      <c r="AJ1748" s="161">
        <f t="shared" ca="1" si="802"/>
        <v>1</v>
      </c>
      <c r="AL1748" s="161" t="str">
        <f t="shared" ca="1" si="803"/>
        <v/>
      </c>
      <c r="AM1748" s="161">
        <f t="shared" ca="1" si="814"/>
        <v>1</v>
      </c>
      <c r="AN1748" s="161" t="str">
        <f t="shared" ca="1" si="804"/>
        <v/>
      </c>
      <c r="AO1748" s="161">
        <f t="shared" ca="1" si="813"/>
        <v>1</v>
      </c>
      <c r="AP1748" s="161" t="str">
        <f t="shared" ca="1" si="805"/>
        <v/>
      </c>
      <c r="AQ1748" s="161">
        <f t="shared" ca="1" si="811"/>
        <v>1</v>
      </c>
      <c r="AR1748" s="161" t="str">
        <f t="shared" ca="1" si="806"/>
        <v/>
      </c>
      <c r="AS1748" s="161">
        <f t="shared" ca="1" si="807"/>
        <v>1</v>
      </c>
      <c r="AT1748" s="159" t="str">
        <f t="shared" ca="1" si="788"/>
        <v/>
      </c>
      <c r="AU1748" s="210">
        <f t="shared" ca="1" si="791"/>
        <v>14</v>
      </c>
      <c r="AV1748" s="209"/>
      <c r="AW1748" s="204">
        <f t="shared" si="808"/>
        <v>26626.444444444413</v>
      </c>
      <c r="AX1748" s="159"/>
      <c r="AZ1748" s="159"/>
      <c r="BM1748" s="207"/>
      <c r="BN1748" s="212"/>
      <c r="BP1748" s="209"/>
      <c r="BQ1748" s="211"/>
      <c r="BR1748" s="211"/>
      <c r="BS1748" s="211"/>
      <c r="BT1748" s="211"/>
      <c r="BU1748" s="211"/>
      <c r="BV1748" s="211"/>
      <c r="BW1748" s="211"/>
      <c r="BX1748" s="211"/>
      <c r="BY1748" s="211"/>
      <c r="BZ1748" s="211"/>
      <c r="CA1748" s="209"/>
      <c r="CB1748" s="224"/>
      <c r="CC1748" s="204"/>
      <c r="CD1748" s="204"/>
      <c r="CE1748" s="204"/>
      <c r="CF1748" s="211"/>
      <c r="CG1748" s="211"/>
      <c r="CI1748" s="209"/>
      <c r="CJ1748" s="209"/>
    </row>
    <row r="1749" spans="9:88">
      <c r="I1749" s="221">
        <f t="shared" si="812"/>
        <v>545</v>
      </c>
      <c r="J1749" s="159">
        <f>'v-t_chart'!C1746</f>
        <v>103.5</v>
      </c>
      <c r="K1749" s="204">
        <f t="shared" ca="1" si="790"/>
        <v>303.1515</v>
      </c>
      <c r="L1749" s="205" t="b">
        <f>IF('Input&amp;Output'!$C$3=10,phase_chart!C1746,IF('Input&amp;Output'!$C$3=21,phase_chart!G1746,IF('Input&amp;Output'!$C$3=22,phase_chart!K1746,IF('Input&amp;Output'!$C$3=31,phase_chart!O1746,IF('Input&amp;Output'!$C$3=32,phase_chart!S1746,"")))))</f>
        <v>0</v>
      </c>
      <c r="M1749" s="206" t="b">
        <f>IF('Input&amp;Output'!$C$3=10,phase_chart!D1746,IF('Input&amp;Output'!$C$3=21,phase_chart!H1746,IF('Input&amp;Output'!$C$3=22,phase_chart!L1746,IF('Input&amp;Output'!$C$3=31,phase_chart!P1746,IF('Input&amp;Output'!$C$3=32,phase_chart!T1746,"")))))</f>
        <v>1</v>
      </c>
      <c r="N1749" s="205" t="b">
        <f>IF('Input&amp;Output'!$C$3=10,phase_chart!E1746,IF('Input&amp;Output'!$C$3=21,phase_chart!I1746,IF('Input&amp;Output'!$C$3=22,phase_chart!M1746,IF('Input&amp;Output'!$C$3=31,phase_chart!Q1746,IF('Input&amp;Output'!$C$3=32,phase_chart!U1746,"")))))</f>
        <v>0</v>
      </c>
      <c r="P1749" s="159">
        <f ca="1">IF(NOT($J1749=0),IF($J1749&lt;IF($P1748=0,0,VLOOKUP(P1748,tbL!$M$37:$Q$43,IF(L1749=TRUE,2,4))),IF($J1749&gt;=VLOOKUP(P1748,tbL!$M$37:$Q$43,IF(L1749=TRUE,3,5)),$P1748,IF(AND(L1748=TRUE,L1749=TRUE),$P1748,$P1748-1)),IF(AND(L1749=TRUE,J1749=VLOOKUP(P1748,tbL!$M$37:$Q$43,IF(L1749=TRUE,2,4))),P1748,IF($P1748+1&gt;$C$12,$C$12,$P1748+1))),0)</f>
        <v>1</v>
      </c>
      <c r="Q1749" s="159">
        <f t="shared" ca="1" si="792"/>
        <v>1</v>
      </c>
      <c r="R1749" s="207">
        <f t="shared" si="809"/>
        <v>0</v>
      </c>
      <c r="S1749" s="208"/>
      <c r="T1749" s="159">
        <f t="shared" si="810"/>
        <v>0</v>
      </c>
      <c r="U1749" s="209" t="str">
        <f ca="1">IF(AND(T1749=-1,N1749=TRUE),"*",IF(AND(U1748="*",N1749=TRUE),"*",IF(AND(AND(L1749=TRUE,U1748="*"),J1749&lt;VLOOKUP(V1748+1,tbL!$M$38:$O$43,3)),"*","")))</f>
        <v/>
      </c>
      <c r="V1749" s="204">
        <f t="shared" ca="1" si="793"/>
        <v>1</v>
      </c>
      <c r="Y1749" s="159" t="str">
        <f t="shared" ca="1" si="794"/>
        <v/>
      </c>
      <c r="Z1749" s="159" t="str">
        <f t="shared" si="795"/>
        <v/>
      </c>
      <c r="AA1749" s="159">
        <f t="shared" ca="1" si="787"/>
        <v>1</v>
      </c>
      <c r="AC1749" s="161" t="str">
        <f t="shared" ca="1" si="796"/>
        <v/>
      </c>
      <c r="AD1749" s="161">
        <f t="shared" ca="1" si="797"/>
        <v>1</v>
      </c>
      <c r="AE1749" s="161" t="str">
        <f t="shared" ca="1" si="789"/>
        <v/>
      </c>
      <c r="AF1749" s="161">
        <f t="shared" ca="1" si="798"/>
        <v>1</v>
      </c>
      <c r="AG1749" s="161" t="str">
        <f t="shared" ca="1" si="799"/>
        <v/>
      </c>
      <c r="AH1749" s="161">
        <f t="shared" ca="1" si="800"/>
        <v>1</v>
      </c>
      <c r="AI1749" s="161" t="str">
        <f t="shared" ca="1" si="801"/>
        <v/>
      </c>
      <c r="AJ1749" s="161">
        <f t="shared" ca="1" si="802"/>
        <v>1</v>
      </c>
      <c r="AL1749" s="161" t="str">
        <f t="shared" ca="1" si="803"/>
        <v/>
      </c>
      <c r="AM1749" s="161">
        <f t="shared" ca="1" si="814"/>
        <v>1</v>
      </c>
      <c r="AN1749" s="161" t="str">
        <f t="shared" ca="1" si="804"/>
        <v/>
      </c>
      <c r="AO1749" s="161">
        <f t="shared" ca="1" si="813"/>
        <v>1</v>
      </c>
      <c r="AP1749" s="161" t="str">
        <f t="shared" ca="1" si="805"/>
        <v/>
      </c>
      <c r="AQ1749" s="161">
        <f t="shared" ca="1" si="811"/>
        <v>1</v>
      </c>
      <c r="AR1749" s="161" t="str">
        <f t="shared" ca="1" si="806"/>
        <v/>
      </c>
      <c r="AS1749" s="161">
        <f t="shared" ca="1" si="807"/>
        <v>1</v>
      </c>
      <c r="AT1749" s="159" t="str">
        <f t="shared" ca="1" si="788"/>
        <v/>
      </c>
      <c r="AU1749" s="210">
        <f t="shared" ca="1" si="791"/>
        <v>14</v>
      </c>
      <c r="AV1749" s="209"/>
      <c r="AW1749" s="204">
        <f t="shared" si="808"/>
        <v>26655.194444444413</v>
      </c>
      <c r="AX1749" s="159"/>
      <c r="AZ1749" s="159"/>
      <c r="BM1749" s="207"/>
      <c r="BN1749" s="212"/>
      <c r="BP1749" s="209"/>
      <c r="BQ1749" s="211"/>
      <c r="BR1749" s="211"/>
      <c r="BS1749" s="211"/>
      <c r="BT1749" s="211"/>
      <c r="BU1749" s="211"/>
      <c r="BV1749" s="211"/>
      <c r="BW1749" s="211"/>
      <c r="BX1749" s="211"/>
      <c r="BY1749" s="211"/>
      <c r="BZ1749" s="211"/>
      <c r="CA1749" s="209"/>
      <c r="CB1749" s="224"/>
      <c r="CC1749" s="204"/>
      <c r="CD1749" s="204"/>
      <c r="CE1749" s="204"/>
      <c r="CF1749" s="211"/>
      <c r="CG1749" s="211"/>
      <c r="CI1749" s="209"/>
      <c r="CJ1749" s="209"/>
    </row>
    <row r="1750" spans="9:88">
      <c r="I1750" s="221">
        <f t="shared" si="812"/>
        <v>546</v>
      </c>
      <c r="J1750" s="159">
        <f>'v-t_chart'!C1747</f>
        <v>104.2</v>
      </c>
      <c r="K1750" s="204">
        <f t="shared" ca="1" si="790"/>
        <v>305.20179999999999</v>
      </c>
      <c r="L1750" s="205" t="b">
        <f>IF('Input&amp;Output'!$C$3=10,phase_chart!C1747,IF('Input&amp;Output'!$C$3=21,phase_chart!G1747,IF('Input&amp;Output'!$C$3=22,phase_chart!K1747,IF('Input&amp;Output'!$C$3=31,phase_chart!O1747,IF('Input&amp;Output'!$C$3=32,phase_chart!S1747,"")))))</f>
        <v>0</v>
      </c>
      <c r="M1750" s="206" t="b">
        <f>IF('Input&amp;Output'!$C$3=10,phase_chart!D1747,IF('Input&amp;Output'!$C$3=21,phase_chart!H1747,IF('Input&amp;Output'!$C$3=22,phase_chart!L1747,IF('Input&amp;Output'!$C$3=31,phase_chart!P1747,IF('Input&amp;Output'!$C$3=32,phase_chart!T1747,"")))))</f>
        <v>1</v>
      </c>
      <c r="N1750" s="205" t="b">
        <f>IF('Input&amp;Output'!$C$3=10,phase_chart!E1747,IF('Input&amp;Output'!$C$3=21,phase_chart!I1747,IF('Input&amp;Output'!$C$3=22,phase_chart!M1747,IF('Input&amp;Output'!$C$3=31,phase_chart!Q1747,IF('Input&amp;Output'!$C$3=32,phase_chart!U1747,"")))))</f>
        <v>0</v>
      </c>
      <c r="P1750" s="159">
        <f ca="1">IF(NOT($J1750=0),IF($J1750&lt;IF($P1749=0,0,VLOOKUP(P1749,tbL!$M$37:$Q$43,IF(L1750=TRUE,2,4))),IF($J1750&gt;=VLOOKUP(P1749,tbL!$M$37:$Q$43,IF(L1750=TRUE,3,5)),$P1749,IF(AND(L1749=TRUE,L1750=TRUE),$P1749,$P1749-1)),IF(AND(L1750=TRUE,J1750=VLOOKUP(P1749,tbL!$M$37:$Q$43,IF(L1750=TRUE,2,4))),P1749,IF($P1749+1&gt;$C$12,$C$12,$P1749+1))),0)</f>
        <v>1</v>
      </c>
      <c r="Q1750" s="159">
        <f t="shared" ca="1" si="792"/>
        <v>1</v>
      </c>
      <c r="R1750" s="207">
        <f t="shared" si="809"/>
        <v>0</v>
      </c>
      <c r="S1750" s="208"/>
      <c r="T1750" s="159">
        <f t="shared" si="810"/>
        <v>0</v>
      </c>
      <c r="U1750" s="209" t="str">
        <f ca="1">IF(AND(T1750=-1,N1750=TRUE),"*",IF(AND(U1749="*",N1750=TRUE),"*",IF(AND(AND(L1750=TRUE,U1749="*"),J1750&lt;VLOOKUP(V1749+1,tbL!$M$38:$O$43,3)),"*","")))</f>
        <v/>
      </c>
      <c r="V1750" s="204">
        <f t="shared" ca="1" si="793"/>
        <v>1</v>
      </c>
      <c r="Y1750" s="159" t="str">
        <f t="shared" ca="1" si="794"/>
        <v/>
      </c>
      <c r="Z1750" s="159" t="str">
        <f t="shared" si="795"/>
        <v/>
      </c>
      <c r="AA1750" s="159">
        <f t="shared" ca="1" si="787"/>
        <v>1</v>
      </c>
      <c r="AC1750" s="161" t="str">
        <f t="shared" ca="1" si="796"/>
        <v/>
      </c>
      <c r="AD1750" s="161">
        <f t="shared" ca="1" si="797"/>
        <v>1</v>
      </c>
      <c r="AE1750" s="161" t="str">
        <f t="shared" ca="1" si="789"/>
        <v/>
      </c>
      <c r="AF1750" s="161">
        <f t="shared" ca="1" si="798"/>
        <v>1</v>
      </c>
      <c r="AG1750" s="161" t="str">
        <f t="shared" ca="1" si="799"/>
        <v/>
      </c>
      <c r="AH1750" s="161">
        <f t="shared" ca="1" si="800"/>
        <v>1</v>
      </c>
      <c r="AI1750" s="161" t="str">
        <f t="shared" ca="1" si="801"/>
        <v/>
      </c>
      <c r="AJ1750" s="161">
        <f t="shared" ca="1" si="802"/>
        <v>1</v>
      </c>
      <c r="AL1750" s="161" t="str">
        <f t="shared" ca="1" si="803"/>
        <v/>
      </c>
      <c r="AM1750" s="161">
        <f t="shared" ca="1" si="814"/>
        <v>1</v>
      </c>
      <c r="AN1750" s="161" t="str">
        <f t="shared" ca="1" si="804"/>
        <v/>
      </c>
      <c r="AO1750" s="161">
        <f t="shared" ca="1" si="813"/>
        <v>1</v>
      </c>
      <c r="AP1750" s="161" t="str">
        <f t="shared" ca="1" si="805"/>
        <v/>
      </c>
      <c r="AQ1750" s="161">
        <f t="shared" ca="1" si="811"/>
        <v>1</v>
      </c>
      <c r="AR1750" s="161" t="str">
        <f t="shared" ca="1" si="806"/>
        <v/>
      </c>
      <c r="AS1750" s="161">
        <f t="shared" ca="1" si="807"/>
        <v>1</v>
      </c>
      <c r="AT1750" s="159" t="str">
        <f t="shared" ca="1" si="788"/>
        <v/>
      </c>
      <c r="AU1750" s="210">
        <f t="shared" ca="1" si="791"/>
        <v>14</v>
      </c>
      <c r="AV1750" s="209"/>
      <c r="AW1750" s="204">
        <f t="shared" si="808"/>
        <v>26684.138888888858</v>
      </c>
      <c r="AX1750" s="159"/>
      <c r="AZ1750" s="159"/>
      <c r="BM1750" s="207"/>
      <c r="BN1750" s="212"/>
      <c r="BP1750" s="209"/>
      <c r="BQ1750" s="211"/>
      <c r="BR1750" s="211"/>
      <c r="BS1750" s="211"/>
      <c r="BT1750" s="211"/>
      <c r="BU1750" s="211"/>
      <c r="BV1750" s="211"/>
      <c r="BW1750" s="211"/>
      <c r="BX1750" s="211"/>
      <c r="BY1750" s="211"/>
      <c r="BZ1750" s="211"/>
      <c r="CA1750" s="209"/>
      <c r="CB1750" s="224"/>
      <c r="CC1750" s="204"/>
      <c r="CD1750" s="204"/>
      <c r="CE1750" s="204"/>
      <c r="CF1750" s="211"/>
      <c r="CG1750" s="211"/>
      <c r="CI1750" s="209"/>
      <c r="CJ1750" s="209"/>
    </row>
    <row r="1751" spans="9:88">
      <c r="I1751" s="221">
        <f t="shared" si="812"/>
        <v>547</v>
      </c>
      <c r="J1751" s="159">
        <f>'v-t_chart'!C1748</f>
        <v>104.6</v>
      </c>
      <c r="K1751" s="204">
        <f t="shared" ca="1" si="790"/>
        <v>306.37339999999995</v>
      </c>
      <c r="L1751" s="205" t="b">
        <f>IF('Input&amp;Output'!$C$3=10,phase_chart!C1748,IF('Input&amp;Output'!$C$3=21,phase_chart!G1748,IF('Input&amp;Output'!$C$3=22,phase_chart!K1748,IF('Input&amp;Output'!$C$3=31,phase_chart!O1748,IF('Input&amp;Output'!$C$3=32,phase_chart!S1748,"")))))</f>
        <v>0</v>
      </c>
      <c r="M1751" s="206" t="b">
        <f>IF('Input&amp;Output'!$C$3=10,phase_chart!D1748,IF('Input&amp;Output'!$C$3=21,phase_chart!H1748,IF('Input&amp;Output'!$C$3=22,phase_chart!L1748,IF('Input&amp;Output'!$C$3=31,phase_chart!P1748,IF('Input&amp;Output'!$C$3=32,phase_chart!T1748,"")))))</f>
        <v>1</v>
      </c>
      <c r="N1751" s="205" t="b">
        <f>IF('Input&amp;Output'!$C$3=10,phase_chart!E1748,IF('Input&amp;Output'!$C$3=21,phase_chart!I1748,IF('Input&amp;Output'!$C$3=22,phase_chart!M1748,IF('Input&amp;Output'!$C$3=31,phase_chart!Q1748,IF('Input&amp;Output'!$C$3=32,phase_chart!U1748,"")))))</f>
        <v>0</v>
      </c>
      <c r="P1751" s="159">
        <f ca="1">IF(NOT($J1751=0),IF($J1751&lt;IF($P1750=0,0,VLOOKUP(P1750,tbL!$M$37:$Q$43,IF(L1751=TRUE,2,4))),IF($J1751&gt;=VLOOKUP(P1750,tbL!$M$37:$Q$43,IF(L1751=TRUE,3,5)),$P1750,IF(AND(L1750=TRUE,L1751=TRUE),$P1750,$P1750-1)),IF(AND(L1751=TRUE,J1751=VLOOKUP(P1750,tbL!$M$37:$Q$43,IF(L1751=TRUE,2,4))),P1750,IF($P1750+1&gt;$C$12,$C$12,$P1750+1))),0)</f>
        <v>1</v>
      </c>
      <c r="Q1751" s="159">
        <f t="shared" ca="1" si="792"/>
        <v>1</v>
      </c>
      <c r="R1751" s="207">
        <f t="shared" si="809"/>
        <v>0</v>
      </c>
      <c r="S1751" s="208"/>
      <c r="T1751" s="159">
        <f t="shared" si="810"/>
        <v>0</v>
      </c>
      <c r="U1751" s="209" t="str">
        <f ca="1">IF(AND(T1751=-1,N1751=TRUE),"*",IF(AND(U1750="*",N1751=TRUE),"*",IF(AND(AND(L1751=TRUE,U1750="*"),J1751&lt;VLOOKUP(V1750+1,tbL!$M$38:$O$43,3)),"*","")))</f>
        <v/>
      </c>
      <c r="V1751" s="204">
        <f t="shared" ca="1" si="793"/>
        <v>1</v>
      </c>
      <c r="Y1751" s="159" t="str">
        <f t="shared" ca="1" si="794"/>
        <v/>
      </c>
      <c r="Z1751" s="159" t="str">
        <f t="shared" si="795"/>
        <v/>
      </c>
      <c r="AA1751" s="159">
        <f t="shared" ca="1" si="787"/>
        <v>1</v>
      </c>
      <c r="AC1751" s="161" t="str">
        <f t="shared" ca="1" si="796"/>
        <v/>
      </c>
      <c r="AD1751" s="161">
        <f t="shared" ca="1" si="797"/>
        <v>1</v>
      </c>
      <c r="AE1751" s="161" t="str">
        <f t="shared" ca="1" si="789"/>
        <v/>
      </c>
      <c r="AF1751" s="161">
        <f t="shared" ca="1" si="798"/>
        <v>1</v>
      </c>
      <c r="AG1751" s="161" t="str">
        <f t="shared" ca="1" si="799"/>
        <v/>
      </c>
      <c r="AH1751" s="161">
        <f t="shared" ca="1" si="800"/>
        <v>1</v>
      </c>
      <c r="AI1751" s="161" t="str">
        <f t="shared" ca="1" si="801"/>
        <v/>
      </c>
      <c r="AJ1751" s="161">
        <f t="shared" ca="1" si="802"/>
        <v>1</v>
      </c>
      <c r="AL1751" s="161" t="str">
        <f t="shared" ca="1" si="803"/>
        <v/>
      </c>
      <c r="AM1751" s="161">
        <f t="shared" ca="1" si="814"/>
        <v>1</v>
      </c>
      <c r="AN1751" s="161" t="str">
        <f t="shared" ca="1" si="804"/>
        <v/>
      </c>
      <c r="AO1751" s="161">
        <f t="shared" ca="1" si="813"/>
        <v>1</v>
      </c>
      <c r="AP1751" s="161" t="str">
        <f t="shared" ca="1" si="805"/>
        <v/>
      </c>
      <c r="AQ1751" s="161">
        <f t="shared" ca="1" si="811"/>
        <v>1</v>
      </c>
      <c r="AR1751" s="161" t="str">
        <f t="shared" ca="1" si="806"/>
        <v/>
      </c>
      <c r="AS1751" s="161">
        <f t="shared" ca="1" si="807"/>
        <v>1</v>
      </c>
      <c r="AT1751" s="159" t="str">
        <f t="shared" ca="1" si="788"/>
        <v/>
      </c>
      <c r="AU1751" s="210">
        <f t="shared" ca="1" si="791"/>
        <v>14</v>
      </c>
      <c r="AV1751" s="209"/>
      <c r="AW1751" s="204">
        <f t="shared" si="808"/>
        <v>26713.194444444413</v>
      </c>
      <c r="AX1751" s="159"/>
      <c r="AZ1751" s="159"/>
      <c r="BM1751" s="207"/>
      <c r="BN1751" s="212"/>
      <c r="BP1751" s="209"/>
      <c r="BQ1751" s="211"/>
      <c r="BR1751" s="211"/>
      <c r="BS1751" s="211"/>
      <c r="BT1751" s="211"/>
      <c r="BU1751" s="211"/>
      <c r="BV1751" s="211"/>
      <c r="BW1751" s="211"/>
      <c r="BX1751" s="211"/>
      <c r="BY1751" s="211"/>
      <c r="BZ1751" s="211"/>
      <c r="CA1751" s="209"/>
      <c r="CB1751" s="224"/>
      <c r="CC1751" s="204"/>
      <c r="CD1751" s="204"/>
      <c r="CE1751" s="204"/>
      <c r="CF1751" s="211"/>
      <c r="CG1751" s="211"/>
      <c r="CI1751" s="209"/>
      <c r="CJ1751" s="209"/>
    </row>
    <row r="1752" spans="9:88">
      <c r="I1752" s="221">
        <f t="shared" si="812"/>
        <v>548</v>
      </c>
      <c r="J1752" s="159">
        <f>'v-t_chart'!C1749</f>
        <v>104.7</v>
      </c>
      <c r="K1752" s="204">
        <f t="shared" ca="1" si="790"/>
        <v>306.66629999999998</v>
      </c>
      <c r="L1752" s="205" t="b">
        <f>IF('Input&amp;Output'!$C$3=10,phase_chart!C1749,IF('Input&amp;Output'!$C$3=21,phase_chart!G1749,IF('Input&amp;Output'!$C$3=22,phase_chart!K1749,IF('Input&amp;Output'!$C$3=31,phase_chart!O1749,IF('Input&amp;Output'!$C$3=32,phase_chart!S1749,"")))))</f>
        <v>0</v>
      </c>
      <c r="M1752" s="206" t="b">
        <f>IF('Input&amp;Output'!$C$3=10,phase_chart!D1749,IF('Input&amp;Output'!$C$3=21,phase_chart!H1749,IF('Input&amp;Output'!$C$3=22,phase_chart!L1749,IF('Input&amp;Output'!$C$3=31,phase_chart!P1749,IF('Input&amp;Output'!$C$3=32,phase_chart!T1749,"")))))</f>
        <v>1</v>
      </c>
      <c r="N1752" s="205" t="b">
        <f>IF('Input&amp;Output'!$C$3=10,phase_chart!E1749,IF('Input&amp;Output'!$C$3=21,phase_chart!I1749,IF('Input&amp;Output'!$C$3=22,phase_chart!M1749,IF('Input&amp;Output'!$C$3=31,phase_chart!Q1749,IF('Input&amp;Output'!$C$3=32,phase_chart!U1749,"")))))</f>
        <v>0</v>
      </c>
      <c r="P1752" s="159">
        <f ca="1">IF(NOT($J1752=0),IF($J1752&lt;IF($P1751=0,0,VLOOKUP(P1751,tbL!$M$37:$Q$43,IF(L1752=TRUE,2,4))),IF($J1752&gt;=VLOOKUP(P1751,tbL!$M$37:$Q$43,IF(L1752=TRUE,3,5)),$P1751,IF(AND(L1751=TRUE,L1752=TRUE),$P1751,$P1751-1)),IF(AND(L1752=TRUE,J1752=VLOOKUP(P1751,tbL!$M$37:$Q$43,IF(L1752=TRUE,2,4))),P1751,IF($P1751+1&gt;$C$12,$C$12,$P1751+1))),0)</f>
        <v>1</v>
      </c>
      <c r="Q1752" s="159">
        <f t="shared" ca="1" si="792"/>
        <v>1</v>
      </c>
      <c r="R1752" s="207">
        <f t="shared" si="809"/>
        <v>0</v>
      </c>
      <c r="S1752" s="208"/>
      <c r="T1752" s="159">
        <f t="shared" si="810"/>
        <v>0</v>
      </c>
      <c r="U1752" s="209" t="str">
        <f ca="1">IF(AND(T1752=-1,N1752=TRUE),"*",IF(AND(U1751="*",N1752=TRUE),"*",IF(AND(AND(L1752=TRUE,U1751="*"),J1752&lt;VLOOKUP(V1751+1,tbL!$M$38:$O$43,3)),"*","")))</f>
        <v/>
      </c>
      <c r="V1752" s="204">
        <f t="shared" ca="1" si="793"/>
        <v>1</v>
      </c>
      <c r="Y1752" s="159" t="str">
        <f t="shared" ca="1" si="794"/>
        <v/>
      </c>
      <c r="Z1752" s="159" t="str">
        <f t="shared" si="795"/>
        <v/>
      </c>
      <c r="AA1752" s="159">
        <f t="shared" ca="1" si="787"/>
        <v>1</v>
      </c>
      <c r="AC1752" s="161" t="str">
        <f t="shared" ca="1" si="796"/>
        <v/>
      </c>
      <c r="AD1752" s="161">
        <f t="shared" ca="1" si="797"/>
        <v>1</v>
      </c>
      <c r="AE1752" s="161" t="str">
        <f t="shared" ca="1" si="789"/>
        <v/>
      </c>
      <c r="AF1752" s="161">
        <f t="shared" ca="1" si="798"/>
        <v>1</v>
      </c>
      <c r="AG1752" s="161" t="str">
        <f t="shared" ca="1" si="799"/>
        <v/>
      </c>
      <c r="AH1752" s="161">
        <f t="shared" ca="1" si="800"/>
        <v>1</v>
      </c>
      <c r="AI1752" s="161" t="str">
        <f t="shared" ca="1" si="801"/>
        <v/>
      </c>
      <c r="AJ1752" s="161">
        <f t="shared" ca="1" si="802"/>
        <v>1</v>
      </c>
      <c r="AL1752" s="161" t="str">
        <f t="shared" ca="1" si="803"/>
        <v/>
      </c>
      <c r="AM1752" s="161">
        <f t="shared" ca="1" si="814"/>
        <v>1</v>
      </c>
      <c r="AN1752" s="161" t="str">
        <f t="shared" ca="1" si="804"/>
        <v/>
      </c>
      <c r="AO1752" s="161">
        <f t="shared" ca="1" si="813"/>
        <v>1</v>
      </c>
      <c r="AP1752" s="161" t="str">
        <f t="shared" ca="1" si="805"/>
        <v/>
      </c>
      <c r="AQ1752" s="161">
        <f t="shared" ca="1" si="811"/>
        <v>1</v>
      </c>
      <c r="AR1752" s="161" t="str">
        <f t="shared" ca="1" si="806"/>
        <v/>
      </c>
      <c r="AS1752" s="161">
        <f t="shared" ca="1" si="807"/>
        <v>1</v>
      </c>
      <c r="AT1752" s="159" t="str">
        <f t="shared" ca="1" si="788"/>
        <v/>
      </c>
      <c r="AU1752" s="210">
        <f t="shared" ca="1" si="791"/>
        <v>14</v>
      </c>
      <c r="AV1752" s="209"/>
      <c r="AW1752" s="204">
        <f t="shared" si="808"/>
        <v>26742.277777777745</v>
      </c>
      <c r="AX1752" s="159"/>
      <c r="AZ1752" s="159"/>
      <c r="BM1752" s="207"/>
      <c r="BN1752" s="212"/>
      <c r="BP1752" s="209"/>
      <c r="BQ1752" s="211"/>
      <c r="BR1752" s="211"/>
      <c r="BS1752" s="211"/>
      <c r="BT1752" s="211"/>
      <c r="BU1752" s="211"/>
      <c r="BV1752" s="211"/>
      <c r="BW1752" s="211"/>
      <c r="BX1752" s="211"/>
      <c r="BY1752" s="211"/>
      <c r="BZ1752" s="211"/>
      <c r="CA1752" s="209"/>
      <c r="CB1752" s="224"/>
      <c r="CC1752" s="204"/>
      <c r="CD1752" s="204"/>
      <c r="CE1752" s="204"/>
      <c r="CF1752" s="211"/>
      <c r="CG1752" s="211"/>
      <c r="CI1752" s="209"/>
      <c r="CJ1752" s="209"/>
    </row>
    <row r="1753" spans="9:88">
      <c r="I1753" s="221">
        <f t="shared" si="812"/>
        <v>549</v>
      </c>
      <c r="J1753" s="159">
        <f>'v-t_chart'!C1750</f>
        <v>104.8</v>
      </c>
      <c r="K1753" s="204">
        <f t="shared" ca="1" si="790"/>
        <v>306.95919999999995</v>
      </c>
      <c r="L1753" s="205" t="b">
        <f>IF('Input&amp;Output'!$C$3=10,phase_chart!C1750,IF('Input&amp;Output'!$C$3=21,phase_chart!G1750,IF('Input&amp;Output'!$C$3=22,phase_chart!K1750,IF('Input&amp;Output'!$C$3=31,phase_chart!O1750,IF('Input&amp;Output'!$C$3=32,phase_chart!S1750,"")))))</f>
        <v>0</v>
      </c>
      <c r="M1753" s="206" t="b">
        <f>IF('Input&amp;Output'!$C$3=10,phase_chart!D1750,IF('Input&amp;Output'!$C$3=21,phase_chart!H1750,IF('Input&amp;Output'!$C$3=22,phase_chart!L1750,IF('Input&amp;Output'!$C$3=31,phase_chart!P1750,IF('Input&amp;Output'!$C$3=32,phase_chart!T1750,"")))))</f>
        <v>1</v>
      </c>
      <c r="N1753" s="205" t="b">
        <f>IF('Input&amp;Output'!$C$3=10,phase_chart!E1750,IF('Input&amp;Output'!$C$3=21,phase_chart!I1750,IF('Input&amp;Output'!$C$3=22,phase_chart!M1750,IF('Input&amp;Output'!$C$3=31,phase_chart!Q1750,IF('Input&amp;Output'!$C$3=32,phase_chart!U1750,"")))))</f>
        <v>0</v>
      </c>
      <c r="P1753" s="159">
        <f ca="1">IF(NOT($J1753=0),IF($J1753&lt;IF($P1752=0,0,VLOOKUP(P1752,tbL!$M$37:$Q$43,IF(L1753=TRUE,2,4))),IF($J1753&gt;=VLOOKUP(P1752,tbL!$M$37:$Q$43,IF(L1753=TRUE,3,5)),$P1752,IF(AND(L1752=TRUE,L1753=TRUE),$P1752,$P1752-1)),IF(AND(L1753=TRUE,J1753=VLOOKUP(P1752,tbL!$M$37:$Q$43,IF(L1753=TRUE,2,4))),P1752,IF($P1752+1&gt;$C$12,$C$12,$P1752+1))),0)</f>
        <v>1</v>
      </c>
      <c r="Q1753" s="159">
        <f t="shared" ca="1" si="792"/>
        <v>1</v>
      </c>
      <c r="R1753" s="207">
        <f t="shared" si="809"/>
        <v>0</v>
      </c>
      <c r="S1753" s="208"/>
      <c r="T1753" s="159">
        <f t="shared" si="810"/>
        <v>0</v>
      </c>
      <c r="U1753" s="209" t="str">
        <f ca="1">IF(AND(T1753=-1,N1753=TRUE),"*",IF(AND(U1752="*",N1753=TRUE),"*",IF(AND(AND(L1753=TRUE,U1752="*"),J1753&lt;VLOOKUP(V1752+1,tbL!$M$38:$O$43,3)),"*","")))</f>
        <v/>
      </c>
      <c r="V1753" s="204">
        <f t="shared" ca="1" si="793"/>
        <v>1</v>
      </c>
      <c r="Y1753" s="159" t="str">
        <f t="shared" ca="1" si="794"/>
        <v/>
      </c>
      <c r="Z1753" s="159" t="str">
        <f t="shared" si="795"/>
        <v/>
      </c>
      <c r="AA1753" s="159">
        <f t="shared" ca="1" si="787"/>
        <v>1</v>
      </c>
      <c r="AC1753" s="161" t="str">
        <f t="shared" ca="1" si="796"/>
        <v/>
      </c>
      <c r="AD1753" s="161">
        <f t="shared" ca="1" si="797"/>
        <v>1</v>
      </c>
      <c r="AE1753" s="161" t="str">
        <f t="shared" ca="1" si="789"/>
        <v/>
      </c>
      <c r="AF1753" s="161">
        <f t="shared" ca="1" si="798"/>
        <v>1</v>
      </c>
      <c r="AG1753" s="161" t="str">
        <f t="shared" ca="1" si="799"/>
        <v/>
      </c>
      <c r="AH1753" s="161">
        <f t="shared" ca="1" si="800"/>
        <v>1</v>
      </c>
      <c r="AI1753" s="161" t="str">
        <f t="shared" ca="1" si="801"/>
        <v/>
      </c>
      <c r="AJ1753" s="161">
        <f t="shared" ca="1" si="802"/>
        <v>1</v>
      </c>
      <c r="AL1753" s="161" t="str">
        <f t="shared" ca="1" si="803"/>
        <v/>
      </c>
      <c r="AM1753" s="161">
        <f t="shared" ca="1" si="814"/>
        <v>1</v>
      </c>
      <c r="AN1753" s="161" t="str">
        <f t="shared" ca="1" si="804"/>
        <v/>
      </c>
      <c r="AO1753" s="161">
        <f t="shared" ca="1" si="813"/>
        <v>1</v>
      </c>
      <c r="AP1753" s="161" t="str">
        <f t="shared" ca="1" si="805"/>
        <v/>
      </c>
      <c r="AQ1753" s="161">
        <f t="shared" ca="1" si="811"/>
        <v>1</v>
      </c>
      <c r="AR1753" s="161" t="str">
        <f t="shared" ca="1" si="806"/>
        <v/>
      </c>
      <c r="AS1753" s="161">
        <f t="shared" ca="1" si="807"/>
        <v>1</v>
      </c>
      <c r="AT1753" s="159" t="str">
        <f t="shared" ca="1" si="788"/>
        <v/>
      </c>
      <c r="AU1753" s="210">
        <f t="shared" ca="1" si="791"/>
        <v>14</v>
      </c>
      <c r="AV1753" s="209"/>
      <c r="AW1753" s="204">
        <f t="shared" si="808"/>
        <v>26771.388888888854</v>
      </c>
      <c r="AX1753" s="159"/>
      <c r="AZ1753" s="159"/>
      <c r="BM1753" s="207"/>
      <c r="BN1753" s="212"/>
      <c r="BP1753" s="209"/>
      <c r="BQ1753" s="211"/>
      <c r="BR1753" s="211"/>
      <c r="BS1753" s="211"/>
      <c r="BT1753" s="211"/>
      <c r="BU1753" s="211"/>
      <c r="BV1753" s="211"/>
      <c r="BW1753" s="211"/>
      <c r="BX1753" s="211"/>
      <c r="BY1753" s="211"/>
      <c r="BZ1753" s="211"/>
      <c r="CA1753" s="209"/>
      <c r="CB1753" s="224"/>
      <c r="CC1753" s="204"/>
      <c r="CD1753" s="204"/>
      <c r="CE1753" s="204"/>
      <c r="CF1753" s="211"/>
      <c r="CG1753" s="211"/>
      <c r="CI1753" s="209"/>
      <c r="CJ1753" s="209"/>
    </row>
    <row r="1754" spans="9:88">
      <c r="I1754" s="221">
        <f t="shared" si="812"/>
        <v>550</v>
      </c>
      <c r="J1754" s="159">
        <f>'v-t_chart'!C1751</f>
        <v>104.8</v>
      </c>
      <c r="K1754" s="204">
        <f t="shared" ca="1" si="790"/>
        <v>306.95919999999995</v>
      </c>
      <c r="L1754" s="205" t="b">
        <f>IF('Input&amp;Output'!$C$3=10,phase_chart!C1751,IF('Input&amp;Output'!$C$3=21,phase_chart!G1751,IF('Input&amp;Output'!$C$3=22,phase_chart!K1751,IF('Input&amp;Output'!$C$3=31,phase_chart!O1751,IF('Input&amp;Output'!$C$3=32,phase_chart!S1751,"")))))</f>
        <v>0</v>
      </c>
      <c r="M1754" s="206" t="b">
        <f>IF('Input&amp;Output'!$C$3=10,phase_chart!D1751,IF('Input&amp;Output'!$C$3=21,phase_chart!H1751,IF('Input&amp;Output'!$C$3=22,phase_chart!L1751,IF('Input&amp;Output'!$C$3=31,phase_chart!P1751,IF('Input&amp;Output'!$C$3=32,phase_chart!T1751,"")))))</f>
        <v>1</v>
      </c>
      <c r="N1754" s="205" t="b">
        <f>IF('Input&amp;Output'!$C$3=10,phase_chart!E1751,IF('Input&amp;Output'!$C$3=21,phase_chart!I1751,IF('Input&amp;Output'!$C$3=22,phase_chart!M1751,IF('Input&amp;Output'!$C$3=31,phase_chart!Q1751,IF('Input&amp;Output'!$C$3=32,phase_chart!U1751,"")))))</f>
        <v>0</v>
      </c>
      <c r="P1754" s="159">
        <f ca="1">IF(NOT($J1754=0),IF($J1754&lt;IF($P1753=0,0,VLOOKUP(P1753,tbL!$M$37:$Q$43,IF(L1754=TRUE,2,4))),IF($J1754&gt;=VLOOKUP(P1753,tbL!$M$37:$Q$43,IF(L1754=TRUE,3,5)),$P1753,IF(AND(L1753=TRUE,L1754=TRUE),$P1753,$P1753-1)),IF(AND(L1754=TRUE,J1754=VLOOKUP(P1753,tbL!$M$37:$Q$43,IF(L1754=TRUE,2,4))),P1753,IF($P1753+1&gt;$C$12,$C$12,$P1753+1))),0)</f>
        <v>1</v>
      </c>
      <c r="Q1754" s="159">
        <f t="shared" ca="1" si="792"/>
        <v>1</v>
      </c>
      <c r="R1754" s="207">
        <f t="shared" si="809"/>
        <v>0</v>
      </c>
      <c r="S1754" s="208"/>
      <c r="T1754" s="159">
        <f t="shared" si="810"/>
        <v>0</v>
      </c>
      <c r="U1754" s="209" t="str">
        <f ca="1">IF(AND(T1754=-1,N1754=TRUE),"*",IF(AND(U1753="*",N1754=TRUE),"*",IF(AND(AND(L1754=TRUE,U1753="*"),J1754&lt;VLOOKUP(V1753+1,tbL!$M$38:$O$43,3)),"*","")))</f>
        <v/>
      </c>
      <c r="V1754" s="204">
        <f t="shared" ca="1" si="793"/>
        <v>1</v>
      </c>
      <c r="Y1754" s="159" t="str">
        <f t="shared" ca="1" si="794"/>
        <v/>
      </c>
      <c r="Z1754" s="159" t="str">
        <f t="shared" si="795"/>
        <v/>
      </c>
      <c r="AA1754" s="159">
        <f t="shared" ref="AA1754:AA1804" ca="1" si="815">IF(IF(AND(AT1754=-1,Z1754=1),1,IF(Y1754=0,AA1753,V1754))=0,0,IF((IF(AND(AT1754=-1,Z1754=1),1,IF(Y1754=0,AA1753,V1754))-AA1753)&gt;=2,-(-AA1753-1),IF(IF(AND(AT1754=-1,Z1754=1),1,IF(Y1754=0,AA1753,V1754))-AA1753&lt;=-2,(AA1753-1),IF(AND(AT1754=-1,Z1754=1),1,IF(Y1754=0,V1754,V1754)))))</f>
        <v>1</v>
      </c>
      <c r="AC1754" s="161" t="str">
        <f t="shared" ca="1" si="796"/>
        <v/>
      </c>
      <c r="AD1754" s="161">
        <f t="shared" ca="1" si="797"/>
        <v>1</v>
      </c>
      <c r="AE1754" s="161" t="str">
        <f t="shared" ca="1" si="789"/>
        <v/>
      </c>
      <c r="AF1754" s="161">
        <f t="shared" ca="1" si="798"/>
        <v>1</v>
      </c>
      <c r="AG1754" s="161" t="str">
        <f t="shared" ca="1" si="799"/>
        <v/>
      </c>
      <c r="AH1754" s="161">
        <f t="shared" ca="1" si="800"/>
        <v>1</v>
      </c>
      <c r="AI1754" s="161" t="str">
        <f t="shared" ca="1" si="801"/>
        <v/>
      </c>
      <c r="AJ1754" s="161">
        <f t="shared" ca="1" si="802"/>
        <v>1</v>
      </c>
      <c r="AL1754" s="161" t="str">
        <f t="shared" ca="1" si="803"/>
        <v/>
      </c>
      <c r="AM1754" s="161">
        <f t="shared" ca="1" si="814"/>
        <v>1</v>
      </c>
      <c r="AN1754" s="161" t="str">
        <f t="shared" ca="1" si="804"/>
        <v/>
      </c>
      <c r="AO1754" s="161">
        <f t="shared" ca="1" si="813"/>
        <v>1</v>
      </c>
      <c r="AP1754" s="161" t="str">
        <f t="shared" ca="1" si="805"/>
        <v/>
      </c>
      <c r="AQ1754" s="161">
        <f t="shared" ca="1" si="811"/>
        <v>1</v>
      </c>
      <c r="AR1754" s="161" t="str">
        <f t="shared" ca="1" si="806"/>
        <v/>
      </c>
      <c r="AS1754" s="161">
        <f t="shared" ca="1" si="807"/>
        <v>1</v>
      </c>
      <c r="AT1754" s="159" t="str">
        <f t="shared" ref="AT1754:AT1804" ca="1" si="816">IF(OR(Z1754=1,Y1754=0),-1,"")</f>
        <v/>
      </c>
      <c r="AU1754" s="210">
        <f t="shared" ca="1" si="791"/>
        <v>14</v>
      </c>
      <c r="AV1754" s="209"/>
      <c r="AW1754" s="204">
        <f t="shared" si="808"/>
        <v>26800.499999999964</v>
      </c>
      <c r="AX1754" s="159"/>
      <c r="AZ1754" s="159"/>
      <c r="BM1754" s="207"/>
      <c r="BN1754" s="212"/>
      <c r="BP1754" s="209"/>
      <c r="BQ1754" s="211"/>
      <c r="BR1754" s="211"/>
      <c r="BS1754" s="211"/>
      <c r="BT1754" s="211"/>
      <c r="BU1754" s="211"/>
      <c r="BV1754" s="211"/>
      <c r="BW1754" s="211"/>
      <c r="BX1754" s="211"/>
      <c r="BY1754" s="211"/>
      <c r="BZ1754" s="211"/>
      <c r="CA1754" s="209"/>
      <c r="CB1754" s="224"/>
      <c r="CC1754" s="204"/>
      <c r="CD1754" s="204"/>
      <c r="CE1754" s="204"/>
      <c r="CF1754" s="211"/>
      <c r="CG1754" s="211"/>
      <c r="CI1754" s="209"/>
      <c r="CJ1754" s="209"/>
    </row>
    <row r="1755" spans="9:88">
      <c r="I1755" s="221">
        <f t="shared" si="812"/>
        <v>551</v>
      </c>
      <c r="J1755" s="159">
        <f>'v-t_chart'!C1752</f>
        <v>104.9</v>
      </c>
      <c r="K1755" s="204">
        <f t="shared" ca="1" si="790"/>
        <v>307.25209999999998</v>
      </c>
      <c r="L1755" s="205" t="b">
        <f>IF('Input&amp;Output'!$C$3=10,phase_chart!C1752,IF('Input&amp;Output'!$C$3=21,phase_chart!G1752,IF('Input&amp;Output'!$C$3=22,phase_chart!K1752,IF('Input&amp;Output'!$C$3=31,phase_chart!O1752,IF('Input&amp;Output'!$C$3=32,phase_chart!S1752,"")))))</f>
        <v>0</v>
      </c>
      <c r="M1755" s="206" t="b">
        <f>IF('Input&amp;Output'!$C$3=10,phase_chart!D1752,IF('Input&amp;Output'!$C$3=21,phase_chart!H1752,IF('Input&amp;Output'!$C$3=22,phase_chart!L1752,IF('Input&amp;Output'!$C$3=31,phase_chart!P1752,IF('Input&amp;Output'!$C$3=32,phase_chart!T1752,"")))))</f>
        <v>1</v>
      </c>
      <c r="N1755" s="205" t="b">
        <f>IF('Input&amp;Output'!$C$3=10,phase_chart!E1752,IF('Input&amp;Output'!$C$3=21,phase_chart!I1752,IF('Input&amp;Output'!$C$3=22,phase_chart!M1752,IF('Input&amp;Output'!$C$3=31,phase_chart!Q1752,IF('Input&amp;Output'!$C$3=32,phase_chart!U1752,"")))))</f>
        <v>0</v>
      </c>
      <c r="P1755" s="159">
        <f ca="1">IF(NOT($J1755=0),IF($J1755&lt;IF($P1754=0,0,VLOOKUP(P1754,tbL!$M$37:$Q$43,IF(L1755=TRUE,2,4))),IF($J1755&gt;=VLOOKUP(P1754,tbL!$M$37:$Q$43,IF(L1755=TRUE,3,5)),$P1754,IF(AND(L1754=TRUE,L1755=TRUE),$P1754,$P1754-1)),IF(AND(L1755=TRUE,J1755=VLOOKUP(P1754,tbL!$M$37:$Q$43,IF(L1755=TRUE,2,4))),P1754,IF($P1754+1&gt;$C$12,$C$12,$P1754+1))),0)</f>
        <v>1</v>
      </c>
      <c r="Q1755" s="159">
        <f t="shared" ca="1" si="792"/>
        <v>1</v>
      </c>
      <c r="R1755" s="207">
        <f t="shared" si="809"/>
        <v>0</v>
      </c>
      <c r="S1755" s="208"/>
      <c r="T1755" s="159">
        <f t="shared" si="810"/>
        <v>0</v>
      </c>
      <c r="U1755" s="209" t="str">
        <f ca="1">IF(AND(T1755=-1,N1755=TRUE),"*",IF(AND(U1754="*",N1755=TRUE),"*",IF(AND(AND(L1755=TRUE,U1754="*"),J1755&lt;VLOOKUP(V1754+1,tbL!$M$38:$O$43,3)),"*","")))</f>
        <v/>
      </c>
      <c r="V1755" s="204">
        <f t="shared" ca="1" si="793"/>
        <v>1</v>
      </c>
      <c r="Y1755" s="159" t="str">
        <f t="shared" ca="1" si="794"/>
        <v/>
      </c>
      <c r="Z1755" s="159" t="str">
        <f t="shared" si="795"/>
        <v/>
      </c>
      <c r="AA1755" s="159">
        <f t="shared" ca="1" si="815"/>
        <v>1</v>
      </c>
      <c r="AC1755" s="161" t="str">
        <f t="shared" ca="1" si="796"/>
        <v/>
      </c>
      <c r="AD1755" s="161">
        <f t="shared" ca="1" si="797"/>
        <v>1</v>
      </c>
      <c r="AE1755" s="161" t="str">
        <f t="shared" ca="1" si="789"/>
        <v/>
      </c>
      <c r="AF1755" s="161">
        <f t="shared" ca="1" si="798"/>
        <v>1</v>
      </c>
      <c r="AG1755" s="161" t="str">
        <f t="shared" ca="1" si="799"/>
        <v/>
      </c>
      <c r="AH1755" s="161">
        <f t="shared" ca="1" si="800"/>
        <v>1</v>
      </c>
      <c r="AI1755" s="161" t="str">
        <f t="shared" ca="1" si="801"/>
        <v/>
      </c>
      <c r="AJ1755" s="161">
        <f t="shared" ca="1" si="802"/>
        <v>1</v>
      </c>
      <c r="AL1755" s="161" t="str">
        <f t="shared" ca="1" si="803"/>
        <v/>
      </c>
      <c r="AM1755" s="161">
        <f t="shared" ca="1" si="814"/>
        <v>1</v>
      </c>
      <c r="AN1755" s="161" t="str">
        <f t="shared" ca="1" si="804"/>
        <v/>
      </c>
      <c r="AO1755" s="161">
        <f t="shared" ca="1" si="813"/>
        <v>1</v>
      </c>
      <c r="AP1755" s="161" t="str">
        <f t="shared" ca="1" si="805"/>
        <v/>
      </c>
      <c r="AQ1755" s="161">
        <f t="shared" ca="1" si="811"/>
        <v>1</v>
      </c>
      <c r="AR1755" s="161" t="str">
        <f t="shared" ca="1" si="806"/>
        <v/>
      </c>
      <c r="AS1755" s="161">
        <f t="shared" ca="1" si="807"/>
        <v>1</v>
      </c>
      <c r="AT1755" s="159" t="str">
        <f t="shared" ca="1" si="816"/>
        <v/>
      </c>
      <c r="AU1755" s="210">
        <f t="shared" ca="1" si="791"/>
        <v>14</v>
      </c>
      <c r="AV1755" s="209"/>
      <c r="AW1755" s="204">
        <f t="shared" si="808"/>
        <v>26829.638888888854</v>
      </c>
      <c r="AX1755" s="159"/>
      <c r="AZ1755" s="159"/>
      <c r="BM1755" s="207"/>
      <c r="BN1755" s="212"/>
      <c r="BP1755" s="209"/>
      <c r="BQ1755" s="211"/>
      <c r="BR1755" s="211"/>
      <c r="BS1755" s="211"/>
      <c r="BT1755" s="211"/>
      <c r="BU1755" s="211"/>
      <c r="BV1755" s="211"/>
      <c r="BW1755" s="211"/>
      <c r="BX1755" s="211"/>
      <c r="BY1755" s="211"/>
      <c r="BZ1755" s="211"/>
      <c r="CA1755" s="209"/>
      <c r="CB1755" s="224"/>
      <c r="CC1755" s="204"/>
      <c r="CD1755" s="204"/>
      <c r="CE1755" s="204"/>
      <c r="CF1755" s="211"/>
      <c r="CG1755" s="211"/>
      <c r="CI1755" s="209"/>
      <c r="CJ1755" s="209"/>
    </row>
    <row r="1756" spans="9:88">
      <c r="I1756" s="221">
        <f t="shared" si="812"/>
        <v>552</v>
      </c>
      <c r="J1756" s="159">
        <f>'v-t_chart'!C1753</f>
        <v>105.1</v>
      </c>
      <c r="K1756" s="204">
        <f t="shared" ca="1" si="790"/>
        <v>307.83789999999999</v>
      </c>
      <c r="L1756" s="205" t="b">
        <f>IF('Input&amp;Output'!$C$3=10,phase_chart!C1753,IF('Input&amp;Output'!$C$3=21,phase_chart!G1753,IF('Input&amp;Output'!$C$3=22,phase_chart!K1753,IF('Input&amp;Output'!$C$3=31,phase_chart!O1753,IF('Input&amp;Output'!$C$3=32,phase_chart!S1753,"")))))</f>
        <v>0</v>
      </c>
      <c r="M1756" s="206" t="b">
        <f>IF('Input&amp;Output'!$C$3=10,phase_chart!D1753,IF('Input&amp;Output'!$C$3=21,phase_chart!H1753,IF('Input&amp;Output'!$C$3=22,phase_chart!L1753,IF('Input&amp;Output'!$C$3=31,phase_chart!P1753,IF('Input&amp;Output'!$C$3=32,phase_chart!T1753,"")))))</f>
        <v>1</v>
      </c>
      <c r="N1756" s="205" t="b">
        <f>IF('Input&amp;Output'!$C$3=10,phase_chart!E1753,IF('Input&amp;Output'!$C$3=21,phase_chart!I1753,IF('Input&amp;Output'!$C$3=22,phase_chart!M1753,IF('Input&amp;Output'!$C$3=31,phase_chart!Q1753,IF('Input&amp;Output'!$C$3=32,phase_chart!U1753,"")))))</f>
        <v>0</v>
      </c>
      <c r="P1756" s="159">
        <f ca="1">IF(NOT($J1756=0),IF($J1756&lt;IF($P1755=0,0,VLOOKUP(P1755,tbL!$M$37:$Q$43,IF(L1756=TRUE,2,4))),IF($J1756&gt;=VLOOKUP(P1755,tbL!$M$37:$Q$43,IF(L1756=TRUE,3,5)),$P1755,IF(AND(L1755=TRUE,L1756=TRUE),$P1755,$P1755-1)),IF(AND(L1756=TRUE,J1756=VLOOKUP(P1755,tbL!$M$37:$Q$43,IF(L1756=TRUE,2,4))),P1755,IF($P1755+1&gt;$C$12,$C$12,$P1755+1))),0)</f>
        <v>1</v>
      </c>
      <c r="Q1756" s="159">
        <f t="shared" ca="1" si="792"/>
        <v>1</v>
      </c>
      <c r="R1756" s="207">
        <f t="shared" si="809"/>
        <v>0</v>
      </c>
      <c r="S1756" s="208"/>
      <c r="T1756" s="159">
        <f t="shared" si="810"/>
        <v>0</v>
      </c>
      <c r="U1756" s="209" t="str">
        <f ca="1">IF(AND(T1756=-1,N1756=TRUE),"*",IF(AND(U1755="*",N1756=TRUE),"*",IF(AND(AND(L1756=TRUE,U1755="*"),J1756&lt;VLOOKUP(V1755+1,tbL!$M$38:$O$43,3)),"*","")))</f>
        <v/>
      </c>
      <c r="V1756" s="204">
        <f t="shared" ca="1" si="793"/>
        <v>1</v>
      </c>
      <c r="Y1756" s="159" t="str">
        <f t="shared" ca="1" si="794"/>
        <v/>
      </c>
      <c r="Z1756" s="159" t="str">
        <f t="shared" si="795"/>
        <v/>
      </c>
      <c r="AA1756" s="159">
        <f t="shared" ca="1" si="815"/>
        <v>1</v>
      </c>
      <c r="AC1756" s="161" t="str">
        <f t="shared" ca="1" si="796"/>
        <v/>
      </c>
      <c r="AD1756" s="161">
        <f t="shared" ca="1" si="797"/>
        <v>1</v>
      </c>
      <c r="AE1756" s="161" t="str">
        <f t="shared" ca="1" si="789"/>
        <v/>
      </c>
      <c r="AF1756" s="161">
        <f t="shared" ca="1" si="798"/>
        <v>1</v>
      </c>
      <c r="AG1756" s="161" t="str">
        <f t="shared" ca="1" si="799"/>
        <v/>
      </c>
      <c r="AH1756" s="161">
        <f t="shared" ca="1" si="800"/>
        <v>1</v>
      </c>
      <c r="AI1756" s="161" t="str">
        <f t="shared" ca="1" si="801"/>
        <v/>
      </c>
      <c r="AJ1756" s="161">
        <f t="shared" ca="1" si="802"/>
        <v>1</v>
      </c>
      <c r="AL1756" s="161" t="str">
        <f t="shared" ca="1" si="803"/>
        <v/>
      </c>
      <c r="AM1756" s="161">
        <f t="shared" ca="1" si="814"/>
        <v>1</v>
      </c>
      <c r="AN1756" s="161" t="str">
        <f t="shared" ca="1" si="804"/>
        <v/>
      </c>
      <c r="AO1756" s="161">
        <f t="shared" ca="1" si="813"/>
        <v>1</v>
      </c>
      <c r="AP1756" s="161" t="str">
        <f t="shared" ca="1" si="805"/>
        <v/>
      </c>
      <c r="AQ1756" s="161">
        <f t="shared" ca="1" si="811"/>
        <v>1</v>
      </c>
      <c r="AR1756" s="161" t="str">
        <f t="shared" ca="1" si="806"/>
        <v/>
      </c>
      <c r="AS1756" s="161">
        <f t="shared" ca="1" si="807"/>
        <v>1</v>
      </c>
      <c r="AT1756" s="159" t="str">
        <f t="shared" ca="1" si="816"/>
        <v/>
      </c>
      <c r="AU1756" s="210">
        <f t="shared" ca="1" si="791"/>
        <v>14</v>
      </c>
      <c r="AV1756" s="209"/>
      <c r="AW1756" s="204">
        <f t="shared" si="808"/>
        <v>26858.833333333299</v>
      </c>
      <c r="AX1756" s="159"/>
      <c r="AZ1756" s="159"/>
      <c r="BM1756" s="207"/>
      <c r="BN1756" s="212"/>
      <c r="BP1756" s="209"/>
      <c r="BQ1756" s="211"/>
      <c r="BR1756" s="211"/>
      <c r="BS1756" s="211"/>
      <c r="BT1756" s="211"/>
      <c r="BU1756" s="211"/>
      <c r="BV1756" s="211"/>
      <c r="BW1756" s="211"/>
      <c r="BX1756" s="211"/>
      <c r="BY1756" s="211"/>
      <c r="BZ1756" s="211"/>
      <c r="CA1756" s="209"/>
      <c r="CB1756" s="224"/>
      <c r="CC1756" s="204"/>
      <c r="CD1756" s="204"/>
      <c r="CE1756" s="204"/>
      <c r="CF1756" s="211"/>
      <c r="CG1756" s="211"/>
      <c r="CI1756" s="209"/>
      <c r="CJ1756" s="209"/>
    </row>
    <row r="1757" spans="9:88">
      <c r="I1757" s="221">
        <f t="shared" si="812"/>
        <v>553</v>
      </c>
      <c r="J1757" s="159">
        <f>'v-t_chart'!C1754</f>
        <v>105.4</v>
      </c>
      <c r="K1757" s="204">
        <f t="shared" ca="1" si="790"/>
        <v>308.71659999999997</v>
      </c>
      <c r="L1757" s="205" t="b">
        <f>IF('Input&amp;Output'!$C$3=10,phase_chart!C1754,IF('Input&amp;Output'!$C$3=21,phase_chart!G1754,IF('Input&amp;Output'!$C$3=22,phase_chart!K1754,IF('Input&amp;Output'!$C$3=31,phase_chart!O1754,IF('Input&amp;Output'!$C$3=32,phase_chart!S1754,"")))))</f>
        <v>0</v>
      </c>
      <c r="M1757" s="206" t="b">
        <f>IF('Input&amp;Output'!$C$3=10,phase_chart!D1754,IF('Input&amp;Output'!$C$3=21,phase_chart!H1754,IF('Input&amp;Output'!$C$3=22,phase_chart!L1754,IF('Input&amp;Output'!$C$3=31,phase_chart!P1754,IF('Input&amp;Output'!$C$3=32,phase_chart!T1754,"")))))</f>
        <v>1</v>
      </c>
      <c r="N1757" s="205" t="b">
        <f>IF('Input&amp;Output'!$C$3=10,phase_chart!E1754,IF('Input&amp;Output'!$C$3=21,phase_chart!I1754,IF('Input&amp;Output'!$C$3=22,phase_chart!M1754,IF('Input&amp;Output'!$C$3=31,phase_chart!Q1754,IF('Input&amp;Output'!$C$3=32,phase_chart!U1754,"")))))</f>
        <v>0</v>
      </c>
      <c r="P1757" s="159">
        <f ca="1">IF(NOT($J1757=0),IF($J1757&lt;IF($P1756=0,0,VLOOKUP(P1756,tbL!$M$37:$Q$43,IF(L1757=TRUE,2,4))),IF($J1757&gt;=VLOOKUP(P1756,tbL!$M$37:$Q$43,IF(L1757=TRUE,3,5)),$P1756,IF(AND(L1756=TRUE,L1757=TRUE),$P1756,$P1756-1)),IF(AND(L1757=TRUE,J1757=VLOOKUP(P1756,tbL!$M$37:$Q$43,IF(L1757=TRUE,2,4))),P1756,IF($P1756+1&gt;$C$12,$C$12,$P1756+1))),0)</f>
        <v>1</v>
      </c>
      <c r="Q1757" s="159">
        <f t="shared" ca="1" si="792"/>
        <v>1</v>
      </c>
      <c r="R1757" s="207">
        <f t="shared" si="809"/>
        <v>0</v>
      </c>
      <c r="S1757" s="208"/>
      <c r="T1757" s="159">
        <f t="shared" si="810"/>
        <v>0</v>
      </c>
      <c r="U1757" s="209" t="str">
        <f ca="1">IF(AND(T1757=-1,N1757=TRUE),"*",IF(AND(U1756="*",N1757=TRUE),"*",IF(AND(AND(L1757=TRUE,U1756="*"),J1757&lt;VLOOKUP(V1756+1,tbL!$M$38:$O$43,3)),"*","")))</f>
        <v/>
      </c>
      <c r="V1757" s="204">
        <f t="shared" ca="1" si="793"/>
        <v>1</v>
      </c>
      <c r="Y1757" s="159" t="str">
        <f t="shared" ca="1" si="794"/>
        <v/>
      </c>
      <c r="Z1757" s="159" t="str">
        <f t="shared" si="795"/>
        <v/>
      </c>
      <c r="AA1757" s="159">
        <f t="shared" ca="1" si="815"/>
        <v>1</v>
      </c>
      <c r="AC1757" s="161" t="str">
        <f t="shared" ca="1" si="796"/>
        <v/>
      </c>
      <c r="AD1757" s="161">
        <f t="shared" ca="1" si="797"/>
        <v>1</v>
      </c>
      <c r="AE1757" s="161" t="str">
        <f t="shared" ca="1" si="789"/>
        <v/>
      </c>
      <c r="AF1757" s="161">
        <f t="shared" ca="1" si="798"/>
        <v>1</v>
      </c>
      <c r="AG1757" s="161" t="str">
        <f t="shared" ca="1" si="799"/>
        <v/>
      </c>
      <c r="AH1757" s="161">
        <f t="shared" ca="1" si="800"/>
        <v>1</v>
      </c>
      <c r="AI1757" s="161" t="str">
        <f t="shared" ca="1" si="801"/>
        <v/>
      </c>
      <c r="AJ1757" s="161">
        <f t="shared" ca="1" si="802"/>
        <v>1</v>
      </c>
      <c r="AL1757" s="161" t="str">
        <f t="shared" ca="1" si="803"/>
        <v/>
      </c>
      <c r="AM1757" s="161">
        <f t="shared" ca="1" si="814"/>
        <v>1</v>
      </c>
      <c r="AN1757" s="161" t="str">
        <f t="shared" ca="1" si="804"/>
        <v/>
      </c>
      <c r="AO1757" s="161">
        <f t="shared" ca="1" si="813"/>
        <v>1</v>
      </c>
      <c r="AP1757" s="161" t="str">
        <f t="shared" ca="1" si="805"/>
        <v/>
      </c>
      <c r="AQ1757" s="161">
        <f t="shared" ca="1" si="811"/>
        <v>1</v>
      </c>
      <c r="AR1757" s="161" t="str">
        <f t="shared" ca="1" si="806"/>
        <v/>
      </c>
      <c r="AS1757" s="161">
        <f t="shared" ca="1" si="807"/>
        <v>1</v>
      </c>
      <c r="AT1757" s="159" t="str">
        <f t="shared" ca="1" si="816"/>
        <v/>
      </c>
      <c r="AU1757" s="210">
        <f t="shared" ca="1" si="791"/>
        <v>14</v>
      </c>
      <c r="AV1757" s="209"/>
      <c r="AW1757" s="204">
        <f t="shared" si="808"/>
        <v>26888.111111111077</v>
      </c>
      <c r="AX1757" s="159"/>
      <c r="AZ1757" s="159"/>
      <c r="BM1757" s="207"/>
      <c r="BN1757" s="212"/>
      <c r="BP1757" s="209"/>
      <c r="BQ1757" s="211"/>
      <c r="BR1757" s="211"/>
      <c r="BS1757" s="211"/>
      <c r="BT1757" s="211"/>
      <c r="BU1757" s="211"/>
      <c r="BV1757" s="211"/>
      <c r="BW1757" s="211"/>
      <c r="BX1757" s="211"/>
      <c r="BY1757" s="211"/>
      <c r="BZ1757" s="211"/>
      <c r="CA1757" s="209"/>
      <c r="CB1757" s="224"/>
      <c r="CC1757" s="204"/>
      <c r="CD1757" s="204"/>
      <c r="CE1757" s="204"/>
      <c r="CF1757" s="211"/>
      <c r="CG1757" s="211"/>
      <c r="CI1757" s="209"/>
      <c r="CJ1757" s="209"/>
    </row>
    <row r="1758" spans="9:88">
      <c r="I1758" s="221">
        <f t="shared" si="812"/>
        <v>554</v>
      </c>
      <c r="J1758" s="159">
        <f>'v-t_chart'!C1755</f>
        <v>105.7</v>
      </c>
      <c r="K1758" s="204">
        <f t="shared" ca="1" si="790"/>
        <v>309.59530000000001</v>
      </c>
      <c r="L1758" s="205" t="b">
        <f>IF('Input&amp;Output'!$C$3=10,phase_chart!C1755,IF('Input&amp;Output'!$C$3=21,phase_chart!G1755,IF('Input&amp;Output'!$C$3=22,phase_chart!K1755,IF('Input&amp;Output'!$C$3=31,phase_chart!O1755,IF('Input&amp;Output'!$C$3=32,phase_chart!S1755,"")))))</f>
        <v>0</v>
      </c>
      <c r="M1758" s="206" t="b">
        <f>IF('Input&amp;Output'!$C$3=10,phase_chart!D1755,IF('Input&amp;Output'!$C$3=21,phase_chart!H1755,IF('Input&amp;Output'!$C$3=22,phase_chart!L1755,IF('Input&amp;Output'!$C$3=31,phase_chart!P1755,IF('Input&amp;Output'!$C$3=32,phase_chart!T1755,"")))))</f>
        <v>1</v>
      </c>
      <c r="N1758" s="205" t="b">
        <f>IF('Input&amp;Output'!$C$3=10,phase_chart!E1755,IF('Input&amp;Output'!$C$3=21,phase_chart!I1755,IF('Input&amp;Output'!$C$3=22,phase_chart!M1755,IF('Input&amp;Output'!$C$3=31,phase_chart!Q1755,IF('Input&amp;Output'!$C$3=32,phase_chart!U1755,"")))))</f>
        <v>0</v>
      </c>
      <c r="P1758" s="159">
        <f ca="1">IF(NOT($J1758=0),IF($J1758&lt;IF($P1757=0,0,VLOOKUP(P1757,tbL!$M$37:$Q$43,IF(L1758=TRUE,2,4))),IF($J1758&gt;=VLOOKUP(P1757,tbL!$M$37:$Q$43,IF(L1758=TRUE,3,5)),$P1757,IF(AND(L1757=TRUE,L1758=TRUE),$P1757,$P1757-1)),IF(AND(L1758=TRUE,J1758=VLOOKUP(P1757,tbL!$M$37:$Q$43,IF(L1758=TRUE,2,4))),P1757,IF($P1757+1&gt;$C$12,$C$12,$P1757+1))),0)</f>
        <v>1</v>
      </c>
      <c r="Q1758" s="159">
        <f t="shared" ca="1" si="792"/>
        <v>1</v>
      </c>
      <c r="R1758" s="207">
        <f t="shared" si="809"/>
        <v>0</v>
      </c>
      <c r="S1758" s="208"/>
      <c r="T1758" s="159">
        <f t="shared" si="810"/>
        <v>0</v>
      </c>
      <c r="U1758" s="209" t="str">
        <f ca="1">IF(AND(T1758=-1,N1758=TRUE),"*",IF(AND(U1757="*",N1758=TRUE),"*",IF(AND(AND(L1758=TRUE,U1757="*"),J1758&lt;VLOOKUP(V1757+1,tbL!$M$38:$O$43,3)),"*","")))</f>
        <v/>
      </c>
      <c r="V1758" s="204">
        <f t="shared" ca="1" si="793"/>
        <v>1</v>
      </c>
      <c r="Y1758" s="159" t="str">
        <f t="shared" ca="1" si="794"/>
        <v/>
      </c>
      <c r="Z1758" s="159" t="str">
        <f t="shared" si="795"/>
        <v/>
      </c>
      <c r="AA1758" s="159">
        <f t="shared" ca="1" si="815"/>
        <v>1</v>
      </c>
      <c r="AC1758" s="161" t="str">
        <f t="shared" ca="1" si="796"/>
        <v/>
      </c>
      <c r="AD1758" s="161">
        <f t="shared" ca="1" si="797"/>
        <v>1</v>
      </c>
      <c r="AE1758" s="161" t="str">
        <f t="shared" ca="1" si="789"/>
        <v/>
      </c>
      <c r="AF1758" s="161">
        <f t="shared" ca="1" si="798"/>
        <v>1</v>
      </c>
      <c r="AG1758" s="161" t="str">
        <f t="shared" ca="1" si="799"/>
        <v/>
      </c>
      <c r="AH1758" s="161">
        <f t="shared" ca="1" si="800"/>
        <v>1</v>
      </c>
      <c r="AI1758" s="161" t="str">
        <f t="shared" ca="1" si="801"/>
        <v/>
      </c>
      <c r="AJ1758" s="161">
        <f t="shared" ca="1" si="802"/>
        <v>1</v>
      </c>
      <c r="AL1758" s="161" t="str">
        <f t="shared" ca="1" si="803"/>
        <v/>
      </c>
      <c r="AM1758" s="161">
        <f t="shared" ca="1" si="814"/>
        <v>1</v>
      </c>
      <c r="AN1758" s="161" t="str">
        <f t="shared" ca="1" si="804"/>
        <v/>
      </c>
      <c r="AO1758" s="161">
        <f t="shared" ca="1" si="813"/>
        <v>1</v>
      </c>
      <c r="AP1758" s="161" t="str">
        <f t="shared" ca="1" si="805"/>
        <v/>
      </c>
      <c r="AQ1758" s="161">
        <f t="shared" ca="1" si="811"/>
        <v>1</v>
      </c>
      <c r="AR1758" s="161" t="str">
        <f t="shared" ca="1" si="806"/>
        <v/>
      </c>
      <c r="AS1758" s="161">
        <f t="shared" ca="1" si="807"/>
        <v>1</v>
      </c>
      <c r="AT1758" s="159" t="str">
        <f t="shared" ca="1" si="816"/>
        <v/>
      </c>
      <c r="AU1758" s="210">
        <f t="shared" ca="1" si="791"/>
        <v>14</v>
      </c>
      <c r="AV1758" s="209"/>
      <c r="AW1758" s="204">
        <f t="shared" si="808"/>
        <v>26917.472222222186</v>
      </c>
      <c r="AX1758" s="159"/>
      <c r="AZ1758" s="159"/>
      <c r="BM1758" s="207"/>
      <c r="BN1758" s="212"/>
      <c r="BP1758" s="209"/>
      <c r="BQ1758" s="211"/>
      <c r="BR1758" s="211"/>
      <c r="BS1758" s="211"/>
      <c r="BT1758" s="211"/>
      <c r="BU1758" s="211"/>
      <c r="BV1758" s="211"/>
      <c r="BW1758" s="211"/>
      <c r="BX1758" s="211"/>
      <c r="BY1758" s="211"/>
      <c r="BZ1758" s="211"/>
      <c r="CA1758" s="209"/>
      <c r="CB1758" s="224"/>
      <c r="CC1758" s="204"/>
      <c r="CD1758" s="204"/>
      <c r="CE1758" s="204"/>
      <c r="CF1758" s="211"/>
      <c r="CG1758" s="211"/>
      <c r="CI1758" s="209"/>
      <c r="CJ1758" s="209"/>
    </row>
    <row r="1759" spans="9:88">
      <c r="I1759" s="221">
        <f t="shared" si="812"/>
        <v>555</v>
      </c>
      <c r="J1759" s="159">
        <f>'v-t_chart'!C1756</f>
        <v>105.9</v>
      </c>
      <c r="K1759" s="204">
        <f t="shared" ca="1" si="790"/>
        <v>310.18110000000001</v>
      </c>
      <c r="L1759" s="205" t="b">
        <f>IF('Input&amp;Output'!$C$3=10,phase_chart!C1756,IF('Input&amp;Output'!$C$3=21,phase_chart!G1756,IF('Input&amp;Output'!$C$3=22,phase_chart!K1756,IF('Input&amp;Output'!$C$3=31,phase_chart!O1756,IF('Input&amp;Output'!$C$3=32,phase_chart!S1756,"")))))</f>
        <v>0</v>
      </c>
      <c r="M1759" s="206" t="b">
        <f>IF('Input&amp;Output'!$C$3=10,phase_chart!D1756,IF('Input&amp;Output'!$C$3=21,phase_chart!H1756,IF('Input&amp;Output'!$C$3=22,phase_chart!L1756,IF('Input&amp;Output'!$C$3=31,phase_chart!P1756,IF('Input&amp;Output'!$C$3=32,phase_chart!T1756,"")))))</f>
        <v>1</v>
      </c>
      <c r="N1759" s="205" t="b">
        <f>IF('Input&amp;Output'!$C$3=10,phase_chart!E1756,IF('Input&amp;Output'!$C$3=21,phase_chart!I1756,IF('Input&amp;Output'!$C$3=22,phase_chart!M1756,IF('Input&amp;Output'!$C$3=31,phase_chart!Q1756,IF('Input&amp;Output'!$C$3=32,phase_chart!U1756,"")))))</f>
        <v>0</v>
      </c>
      <c r="P1759" s="159">
        <f ca="1">IF(NOT($J1759=0),IF($J1759&lt;IF($P1758=0,0,VLOOKUP(P1758,tbL!$M$37:$Q$43,IF(L1759=TRUE,2,4))),IF($J1759&gt;=VLOOKUP(P1758,tbL!$M$37:$Q$43,IF(L1759=TRUE,3,5)),$P1758,IF(AND(L1758=TRUE,L1759=TRUE),$P1758,$P1758-1)),IF(AND(L1759=TRUE,J1759=VLOOKUP(P1758,tbL!$M$37:$Q$43,IF(L1759=TRUE,2,4))),P1758,IF($P1758+1&gt;$C$12,$C$12,$P1758+1))),0)</f>
        <v>1</v>
      </c>
      <c r="Q1759" s="159">
        <f t="shared" ca="1" si="792"/>
        <v>1</v>
      </c>
      <c r="R1759" s="207">
        <f t="shared" si="809"/>
        <v>0</v>
      </c>
      <c r="S1759" s="208"/>
      <c r="T1759" s="159">
        <f t="shared" si="810"/>
        <v>0</v>
      </c>
      <c r="U1759" s="209" t="str">
        <f ca="1">IF(AND(T1759=-1,N1759=TRUE),"*",IF(AND(U1758="*",N1759=TRUE),"*",IF(AND(AND(L1759=TRUE,U1758="*"),J1759&lt;VLOOKUP(V1758+1,tbL!$M$38:$O$43,3)),"*","")))</f>
        <v/>
      </c>
      <c r="V1759" s="204">
        <f t="shared" ca="1" si="793"/>
        <v>1</v>
      </c>
      <c r="Y1759" s="159" t="str">
        <f t="shared" ca="1" si="794"/>
        <v/>
      </c>
      <c r="Z1759" s="159" t="str">
        <f t="shared" si="795"/>
        <v/>
      </c>
      <c r="AA1759" s="159">
        <f t="shared" ca="1" si="815"/>
        <v>1</v>
      </c>
      <c r="AC1759" s="161" t="str">
        <f t="shared" ca="1" si="796"/>
        <v/>
      </c>
      <c r="AD1759" s="161">
        <f t="shared" ca="1" si="797"/>
        <v>1</v>
      </c>
      <c r="AE1759" s="161" t="str">
        <f t="shared" ca="1" si="789"/>
        <v/>
      </c>
      <c r="AF1759" s="161">
        <f t="shared" ca="1" si="798"/>
        <v>1</v>
      </c>
      <c r="AG1759" s="161" t="str">
        <f t="shared" ca="1" si="799"/>
        <v/>
      </c>
      <c r="AH1759" s="161">
        <f t="shared" ca="1" si="800"/>
        <v>1</v>
      </c>
      <c r="AI1759" s="161" t="str">
        <f t="shared" ca="1" si="801"/>
        <v/>
      </c>
      <c r="AJ1759" s="161">
        <f t="shared" ca="1" si="802"/>
        <v>1</v>
      </c>
      <c r="AL1759" s="161" t="str">
        <f t="shared" ca="1" si="803"/>
        <v/>
      </c>
      <c r="AM1759" s="161">
        <f t="shared" ca="1" si="814"/>
        <v>1</v>
      </c>
      <c r="AN1759" s="161" t="str">
        <f t="shared" ca="1" si="804"/>
        <v/>
      </c>
      <c r="AO1759" s="161">
        <f t="shared" ca="1" si="813"/>
        <v>1</v>
      </c>
      <c r="AP1759" s="161" t="str">
        <f t="shared" ca="1" si="805"/>
        <v/>
      </c>
      <c r="AQ1759" s="161">
        <f t="shared" ca="1" si="811"/>
        <v>1</v>
      </c>
      <c r="AR1759" s="161" t="str">
        <f t="shared" ca="1" si="806"/>
        <v/>
      </c>
      <c r="AS1759" s="161">
        <f t="shared" ca="1" si="807"/>
        <v>1</v>
      </c>
      <c r="AT1759" s="159" t="str">
        <f t="shared" ca="1" si="816"/>
        <v/>
      </c>
      <c r="AU1759" s="210">
        <f t="shared" ca="1" si="791"/>
        <v>14</v>
      </c>
      <c r="AV1759" s="209"/>
      <c r="AW1759" s="204">
        <f t="shared" si="808"/>
        <v>26946.888888888854</v>
      </c>
      <c r="AX1759" s="159"/>
      <c r="AZ1759" s="159"/>
      <c r="BM1759" s="207"/>
      <c r="BN1759" s="212"/>
      <c r="BP1759" s="209"/>
      <c r="BQ1759" s="211"/>
      <c r="BR1759" s="211"/>
      <c r="BS1759" s="211"/>
      <c r="BT1759" s="211"/>
      <c r="BU1759" s="211"/>
      <c r="BV1759" s="211"/>
      <c r="BW1759" s="211"/>
      <c r="BX1759" s="211"/>
      <c r="BY1759" s="211"/>
      <c r="BZ1759" s="211"/>
      <c r="CA1759" s="209"/>
      <c r="CB1759" s="224"/>
      <c r="CC1759" s="204"/>
      <c r="CD1759" s="204"/>
      <c r="CE1759" s="204"/>
      <c r="CF1759" s="211"/>
      <c r="CG1759" s="211"/>
      <c r="CI1759" s="209"/>
      <c r="CJ1759" s="209"/>
    </row>
    <row r="1760" spans="9:88">
      <c r="I1760" s="221">
        <f t="shared" si="812"/>
        <v>556</v>
      </c>
      <c r="J1760" s="159">
        <f>'v-t_chart'!C1757</f>
        <v>106</v>
      </c>
      <c r="K1760" s="204">
        <f t="shared" ca="1" si="790"/>
        <v>310.47399999999999</v>
      </c>
      <c r="L1760" s="205" t="b">
        <f>IF('Input&amp;Output'!$C$3=10,phase_chart!C1757,IF('Input&amp;Output'!$C$3=21,phase_chart!G1757,IF('Input&amp;Output'!$C$3=22,phase_chart!K1757,IF('Input&amp;Output'!$C$3=31,phase_chart!O1757,IF('Input&amp;Output'!$C$3=32,phase_chart!S1757,"")))))</f>
        <v>0</v>
      </c>
      <c r="M1760" s="206" t="b">
        <f>IF('Input&amp;Output'!$C$3=10,phase_chart!D1757,IF('Input&amp;Output'!$C$3=21,phase_chart!H1757,IF('Input&amp;Output'!$C$3=22,phase_chart!L1757,IF('Input&amp;Output'!$C$3=31,phase_chart!P1757,IF('Input&amp;Output'!$C$3=32,phase_chart!T1757,"")))))</f>
        <v>1</v>
      </c>
      <c r="N1760" s="205" t="b">
        <f>IF('Input&amp;Output'!$C$3=10,phase_chart!E1757,IF('Input&amp;Output'!$C$3=21,phase_chart!I1757,IF('Input&amp;Output'!$C$3=22,phase_chart!M1757,IF('Input&amp;Output'!$C$3=31,phase_chart!Q1757,IF('Input&amp;Output'!$C$3=32,phase_chart!U1757,"")))))</f>
        <v>0</v>
      </c>
      <c r="P1760" s="159">
        <f ca="1">IF(NOT($J1760=0),IF($J1760&lt;IF($P1759=0,0,VLOOKUP(P1759,tbL!$M$37:$Q$43,IF(L1760=TRUE,2,4))),IF($J1760&gt;=VLOOKUP(P1759,tbL!$M$37:$Q$43,IF(L1760=TRUE,3,5)),$P1759,IF(AND(L1759=TRUE,L1760=TRUE),$P1759,$P1759-1)),IF(AND(L1760=TRUE,J1760=VLOOKUP(P1759,tbL!$M$37:$Q$43,IF(L1760=TRUE,2,4))),P1759,IF($P1759+1&gt;$C$12,$C$12,$P1759+1))),0)</f>
        <v>1</v>
      </c>
      <c r="Q1760" s="159">
        <f t="shared" ca="1" si="792"/>
        <v>1</v>
      </c>
      <c r="R1760" s="207">
        <f t="shared" si="809"/>
        <v>0</v>
      </c>
      <c r="S1760" s="208"/>
      <c r="T1760" s="159">
        <f t="shared" si="810"/>
        <v>0</v>
      </c>
      <c r="U1760" s="209" t="str">
        <f ca="1">IF(AND(T1760=-1,N1760=TRUE),"*",IF(AND(U1759="*",N1760=TRUE),"*",IF(AND(AND(L1760=TRUE,U1759="*"),J1760&lt;VLOOKUP(V1759+1,tbL!$M$38:$O$43,3)),"*","")))</f>
        <v/>
      </c>
      <c r="V1760" s="204">
        <f t="shared" ca="1" si="793"/>
        <v>1</v>
      </c>
      <c r="Y1760" s="159" t="str">
        <f t="shared" ca="1" si="794"/>
        <v/>
      </c>
      <c r="Z1760" s="159" t="str">
        <f t="shared" si="795"/>
        <v/>
      </c>
      <c r="AA1760" s="159">
        <f t="shared" ca="1" si="815"/>
        <v>1</v>
      </c>
      <c r="AC1760" s="161" t="str">
        <f t="shared" ca="1" si="796"/>
        <v/>
      </c>
      <c r="AD1760" s="161">
        <f t="shared" ca="1" si="797"/>
        <v>1</v>
      </c>
      <c r="AE1760" s="161" t="str">
        <f t="shared" ca="1" si="789"/>
        <v/>
      </c>
      <c r="AF1760" s="161">
        <f t="shared" ca="1" si="798"/>
        <v>1</v>
      </c>
      <c r="AG1760" s="161" t="str">
        <f t="shared" ca="1" si="799"/>
        <v/>
      </c>
      <c r="AH1760" s="161">
        <f t="shared" ca="1" si="800"/>
        <v>1</v>
      </c>
      <c r="AI1760" s="161" t="str">
        <f t="shared" ca="1" si="801"/>
        <v/>
      </c>
      <c r="AJ1760" s="161">
        <f t="shared" ca="1" si="802"/>
        <v>1</v>
      </c>
      <c r="AL1760" s="161" t="str">
        <f t="shared" ca="1" si="803"/>
        <v/>
      </c>
      <c r="AM1760" s="161">
        <f t="shared" ca="1" si="814"/>
        <v>1</v>
      </c>
      <c r="AN1760" s="161" t="str">
        <f t="shared" ca="1" si="804"/>
        <v/>
      </c>
      <c r="AO1760" s="161">
        <f t="shared" ca="1" si="813"/>
        <v>1</v>
      </c>
      <c r="AP1760" s="161" t="str">
        <f t="shared" ca="1" si="805"/>
        <v/>
      </c>
      <c r="AQ1760" s="161">
        <f t="shared" ca="1" si="811"/>
        <v>1</v>
      </c>
      <c r="AR1760" s="161" t="str">
        <f t="shared" ca="1" si="806"/>
        <v/>
      </c>
      <c r="AS1760" s="161">
        <f t="shared" ca="1" si="807"/>
        <v>1</v>
      </c>
      <c r="AT1760" s="159" t="str">
        <f t="shared" ca="1" si="816"/>
        <v/>
      </c>
      <c r="AU1760" s="210">
        <f t="shared" ca="1" si="791"/>
        <v>14</v>
      </c>
      <c r="AV1760" s="209"/>
      <c r="AW1760" s="204">
        <f t="shared" si="808"/>
        <v>26976.333333333299</v>
      </c>
      <c r="AX1760" s="159"/>
      <c r="AZ1760" s="159"/>
      <c r="BM1760" s="207"/>
      <c r="BN1760" s="212"/>
      <c r="BP1760" s="209"/>
      <c r="BQ1760" s="211"/>
      <c r="BR1760" s="211"/>
      <c r="BS1760" s="211"/>
      <c r="BT1760" s="211"/>
      <c r="BU1760" s="211"/>
      <c r="BV1760" s="211"/>
      <c r="BW1760" s="211"/>
      <c r="BX1760" s="211"/>
      <c r="BY1760" s="211"/>
      <c r="BZ1760" s="211"/>
      <c r="CA1760" s="209"/>
      <c r="CB1760" s="224"/>
      <c r="CC1760" s="204"/>
      <c r="CD1760" s="204"/>
      <c r="CE1760" s="204"/>
      <c r="CF1760" s="211"/>
      <c r="CG1760" s="211"/>
      <c r="CI1760" s="209"/>
      <c r="CJ1760" s="209"/>
    </row>
    <row r="1761" spans="9:88">
      <c r="I1761" s="221">
        <f t="shared" si="812"/>
        <v>557</v>
      </c>
      <c r="J1761" s="159">
        <f>'v-t_chart'!C1758</f>
        <v>105.7</v>
      </c>
      <c r="K1761" s="204">
        <f t="shared" ca="1" si="790"/>
        <v>309.59530000000001</v>
      </c>
      <c r="L1761" s="205" t="b">
        <f>IF('Input&amp;Output'!$C$3=10,phase_chart!C1758,IF('Input&amp;Output'!$C$3=21,phase_chart!G1758,IF('Input&amp;Output'!$C$3=22,phase_chart!K1758,IF('Input&amp;Output'!$C$3=31,phase_chart!O1758,IF('Input&amp;Output'!$C$3=32,phase_chart!S1758,"")))))</f>
        <v>0</v>
      </c>
      <c r="M1761" s="206" t="b">
        <f>IF('Input&amp;Output'!$C$3=10,phase_chart!D1758,IF('Input&amp;Output'!$C$3=21,phase_chart!H1758,IF('Input&amp;Output'!$C$3=22,phase_chart!L1758,IF('Input&amp;Output'!$C$3=31,phase_chart!P1758,IF('Input&amp;Output'!$C$3=32,phase_chart!T1758,"")))))</f>
        <v>0</v>
      </c>
      <c r="N1761" s="205" t="b">
        <f>IF('Input&amp;Output'!$C$3=10,phase_chart!E1758,IF('Input&amp;Output'!$C$3=21,phase_chart!I1758,IF('Input&amp;Output'!$C$3=22,phase_chart!M1758,IF('Input&amp;Output'!$C$3=31,phase_chart!Q1758,IF('Input&amp;Output'!$C$3=32,phase_chart!U1758,"")))))</f>
        <v>1</v>
      </c>
      <c r="P1761" s="159">
        <f ca="1">IF(NOT($J1761=0),IF($J1761&lt;IF($P1760=0,0,VLOOKUP(P1760,tbL!$M$37:$Q$43,IF(L1761=TRUE,2,4))),IF($J1761&gt;=VLOOKUP(P1760,tbL!$M$37:$Q$43,IF(L1761=TRUE,3,5)),$P1760,IF(AND(L1760=TRUE,L1761=TRUE),$P1760,$P1760-1)),IF(AND(L1761=TRUE,J1761=VLOOKUP(P1760,tbL!$M$37:$Q$43,IF(L1761=TRUE,2,4))),P1760,IF($P1760+1&gt;$C$12,$C$12,$P1760+1))),0)</f>
        <v>1</v>
      </c>
      <c r="Q1761" s="159">
        <f t="shared" ca="1" si="792"/>
        <v>1</v>
      </c>
      <c r="R1761" s="207">
        <f t="shared" si="809"/>
        <v>0</v>
      </c>
      <c r="S1761" s="208"/>
      <c r="T1761" s="159">
        <f t="shared" si="810"/>
        <v>0</v>
      </c>
      <c r="U1761" s="209" t="str">
        <f ca="1">IF(AND(T1761=-1,N1761=TRUE),"*",IF(AND(U1760="*",N1761=TRUE),"*",IF(AND(AND(L1761=TRUE,U1760="*"),J1761&lt;VLOOKUP(V1760+1,tbL!$M$38:$O$43,3)),"*","")))</f>
        <v/>
      </c>
      <c r="V1761" s="204">
        <f t="shared" ca="1" si="793"/>
        <v>1</v>
      </c>
      <c r="Y1761" s="159" t="str">
        <f t="shared" ca="1" si="794"/>
        <v/>
      </c>
      <c r="Z1761" s="159" t="str">
        <f t="shared" si="795"/>
        <v/>
      </c>
      <c r="AA1761" s="159">
        <f t="shared" ca="1" si="815"/>
        <v>1</v>
      </c>
      <c r="AC1761" s="161" t="str">
        <f t="shared" ca="1" si="796"/>
        <v/>
      </c>
      <c r="AD1761" s="161">
        <f t="shared" ca="1" si="797"/>
        <v>1</v>
      </c>
      <c r="AE1761" s="161" t="str">
        <f t="shared" ca="1" si="789"/>
        <v/>
      </c>
      <c r="AF1761" s="161">
        <f t="shared" ca="1" si="798"/>
        <v>1</v>
      </c>
      <c r="AG1761" s="161" t="str">
        <f t="shared" ca="1" si="799"/>
        <v/>
      </c>
      <c r="AH1761" s="161">
        <f t="shared" ca="1" si="800"/>
        <v>1</v>
      </c>
      <c r="AI1761" s="161" t="str">
        <f t="shared" ca="1" si="801"/>
        <v/>
      </c>
      <c r="AJ1761" s="161">
        <f t="shared" ca="1" si="802"/>
        <v>1</v>
      </c>
      <c r="AL1761" s="161" t="str">
        <f t="shared" ca="1" si="803"/>
        <v/>
      </c>
      <c r="AM1761" s="161">
        <f t="shared" ca="1" si="814"/>
        <v>1</v>
      </c>
      <c r="AN1761" s="161" t="str">
        <f t="shared" ca="1" si="804"/>
        <v/>
      </c>
      <c r="AO1761" s="161">
        <f t="shared" ca="1" si="813"/>
        <v>1</v>
      </c>
      <c r="AP1761" s="161" t="str">
        <f t="shared" ca="1" si="805"/>
        <v/>
      </c>
      <c r="AQ1761" s="161">
        <f t="shared" ca="1" si="811"/>
        <v>1</v>
      </c>
      <c r="AR1761" s="161" t="str">
        <f t="shared" ca="1" si="806"/>
        <v/>
      </c>
      <c r="AS1761" s="161">
        <f t="shared" ca="1" si="807"/>
        <v>1</v>
      </c>
      <c r="AT1761" s="159" t="str">
        <f t="shared" ca="1" si="816"/>
        <v/>
      </c>
      <c r="AU1761" s="210">
        <f t="shared" ca="1" si="791"/>
        <v>14</v>
      </c>
      <c r="AV1761" s="209"/>
      <c r="AW1761" s="204">
        <f t="shared" si="808"/>
        <v>27005.694444444409</v>
      </c>
      <c r="AX1761" s="159"/>
      <c r="AZ1761" s="159"/>
      <c r="BM1761" s="207"/>
      <c r="BN1761" s="212"/>
      <c r="BP1761" s="209"/>
      <c r="BQ1761" s="211"/>
      <c r="BR1761" s="211"/>
      <c r="BS1761" s="211"/>
      <c r="BT1761" s="211"/>
      <c r="BU1761" s="211"/>
      <c r="BV1761" s="211"/>
      <c r="BW1761" s="211"/>
      <c r="BX1761" s="211"/>
      <c r="BY1761" s="211"/>
      <c r="BZ1761" s="211"/>
      <c r="CA1761" s="209"/>
      <c r="CB1761" s="224"/>
      <c r="CC1761" s="204"/>
      <c r="CD1761" s="204"/>
      <c r="CE1761" s="204"/>
      <c r="CF1761" s="211"/>
      <c r="CG1761" s="211"/>
      <c r="CI1761" s="209"/>
      <c r="CJ1761" s="209"/>
    </row>
    <row r="1762" spans="9:88">
      <c r="I1762" s="221">
        <f t="shared" si="812"/>
        <v>558</v>
      </c>
      <c r="J1762" s="159">
        <f>'v-t_chart'!C1759</f>
        <v>105.4</v>
      </c>
      <c r="K1762" s="204">
        <f t="shared" ca="1" si="790"/>
        <v>308.71659999999997</v>
      </c>
      <c r="L1762" s="205" t="b">
        <f>IF('Input&amp;Output'!$C$3=10,phase_chart!C1759,IF('Input&amp;Output'!$C$3=21,phase_chart!G1759,IF('Input&amp;Output'!$C$3=22,phase_chart!K1759,IF('Input&amp;Output'!$C$3=31,phase_chart!O1759,IF('Input&amp;Output'!$C$3=32,phase_chart!S1759,"")))))</f>
        <v>0</v>
      </c>
      <c r="M1762" s="206" t="b">
        <f>IF('Input&amp;Output'!$C$3=10,phase_chart!D1759,IF('Input&amp;Output'!$C$3=21,phase_chart!H1759,IF('Input&amp;Output'!$C$3=22,phase_chart!L1759,IF('Input&amp;Output'!$C$3=31,phase_chart!P1759,IF('Input&amp;Output'!$C$3=32,phase_chart!T1759,"")))))</f>
        <v>0</v>
      </c>
      <c r="N1762" s="205" t="b">
        <f>IF('Input&amp;Output'!$C$3=10,phase_chart!E1759,IF('Input&amp;Output'!$C$3=21,phase_chart!I1759,IF('Input&amp;Output'!$C$3=22,phase_chart!M1759,IF('Input&amp;Output'!$C$3=31,phase_chart!Q1759,IF('Input&amp;Output'!$C$3=32,phase_chart!U1759,"")))))</f>
        <v>1</v>
      </c>
      <c r="P1762" s="159">
        <f ca="1">IF(NOT($J1762=0),IF($J1762&lt;IF($P1761=0,0,VLOOKUP(P1761,tbL!$M$37:$Q$43,IF(L1762=TRUE,2,4))),IF($J1762&gt;=VLOOKUP(P1761,tbL!$M$37:$Q$43,IF(L1762=TRUE,3,5)),$P1761,IF(AND(L1761=TRUE,L1762=TRUE),$P1761,$P1761-1)),IF(AND(L1762=TRUE,J1762=VLOOKUP(P1761,tbL!$M$37:$Q$43,IF(L1762=TRUE,2,4))),P1761,IF($P1761+1&gt;$C$12,$C$12,$P1761+1))),0)</f>
        <v>1</v>
      </c>
      <c r="Q1762" s="159">
        <f t="shared" ca="1" si="792"/>
        <v>1</v>
      </c>
      <c r="R1762" s="207">
        <f t="shared" si="809"/>
        <v>0</v>
      </c>
      <c r="S1762" s="208"/>
      <c r="T1762" s="159">
        <f t="shared" si="810"/>
        <v>0</v>
      </c>
      <c r="U1762" s="209" t="str">
        <f ca="1">IF(AND(T1762=-1,N1762=TRUE),"*",IF(AND(U1761="*",N1762=TRUE),"*",IF(AND(AND(L1762=TRUE,U1761="*"),J1762&lt;VLOOKUP(V1761+1,tbL!$M$38:$O$43,3)),"*","")))</f>
        <v/>
      </c>
      <c r="V1762" s="204">
        <f t="shared" ca="1" si="793"/>
        <v>1</v>
      </c>
      <c r="Y1762" s="159" t="str">
        <f t="shared" ca="1" si="794"/>
        <v/>
      </c>
      <c r="Z1762" s="159" t="str">
        <f t="shared" si="795"/>
        <v/>
      </c>
      <c r="AA1762" s="159">
        <f t="shared" ca="1" si="815"/>
        <v>1</v>
      </c>
      <c r="AC1762" s="161" t="str">
        <f t="shared" ca="1" si="796"/>
        <v/>
      </c>
      <c r="AD1762" s="161">
        <f t="shared" ca="1" si="797"/>
        <v>1</v>
      </c>
      <c r="AE1762" s="161" t="str">
        <f t="shared" ca="1" si="789"/>
        <v/>
      </c>
      <c r="AF1762" s="161">
        <f t="shared" ca="1" si="798"/>
        <v>1</v>
      </c>
      <c r="AG1762" s="161" t="str">
        <f t="shared" ca="1" si="799"/>
        <v/>
      </c>
      <c r="AH1762" s="161">
        <f t="shared" ca="1" si="800"/>
        <v>1</v>
      </c>
      <c r="AI1762" s="161" t="str">
        <f t="shared" ca="1" si="801"/>
        <v/>
      </c>
      <c r="AJ1762" s="161">
        <f t="shared" ca="1" si="802"/>
        <v>1</v>
      </c>
      <c r="AL1762" s="161" t="str">
        <f t="shared" ca="1" si="803"/>
        <v/>
      </c>
      <c r="AM1762" s="161">
        <f t="shared" ca="1" si="814"/>
        <v>1</v>
      </c>
      <c r="AN1762" s="161" t="str">
        <f t="shared" ca="1" si="804"/>
        <v/>
      </c>
      <c r="AO1762" s="161">
        <f t="shared" ca="1" si="813"/>
        <v>1</v>
      </c>
      <c r="AP1762" s="161" t="str">
        <f t="shared" ca="1" si="805"/>
        <v/>
      </c>
      <c r="AQ1762" s="161">
        <f t="shared" ca="1" si="811"/>
        <v>1</v>
      </c>
      <c r="AR1762" s="161" t="str">
        <f t="shared" ca="1" si="806"/>
        <v/>
      </c>
      <c r="AS1762" s="161">
        <f t="shared" ca="1" si="807"/>
        <v>1</v>
      </c>
      <c r="AT1762" s="159" t="str">
        <f t="shared" ca="1" si="816"/>
        <v/>
      </c>
      <c r="AU1762" s="210">
        <f t="shared" ca="1" si="791"/>
        <v>14</v>
      </c>
      <c r="AV1762" s="209"/>
      <c r="AW1762" s="204">
        <f t="shared" si="808"/>
        <v>27034.972222222186</v>
      </c>
      <c r="AX1762" s="159"/>
      <c r="AZ1762" s="159"/>
      <c r="BM1762" s="207"/>
      <c r="BN1762" s="212"/>
      <c r="BP1762" s="209"/>
      <c r="BQ1762" s="211"/>
      <c r="BR1762" s="211"/>
      <c r="BS1762" s="211"/>
      <c r="BT1762" s="211"/>
      <c r="BU1762" s="211"/>
      <c r="BV1762" s="211"/>
      <c r="BW1762" s="211"/>
      <c r="BX1762" s="211"/>
      <c r="BY1762" s="211"/>
      <c r="BZ1762" s="211"/>
      <c r="CA1762" s="209"/>
      <c r="CB1762" s="224"/>
      <c r="CC1762" s="204"/>
      <c r="CD1762" s="204"/>
      <c r="CE1762" s="204"/>
      <c r="CF1762" s="211"/>
      <c r="CG1762" s="211"/>
      <c r="CI1762" s="209"/>
      <c r="CJ1762" s="209"/>
    </row>
    <row r="1763" spans="9:88">
      <c r="I1763" s="221">
        <f t="shared" si="812"/>
        <v>559</v>
      </c>
      <c r="J1763" s="159">
        <f>'v-t_chart'!C1760</f>
        <v>103.9</v>
      </c>
      <c r="K1763" s="204">
        <f t="shared" ca="1" si="790"/>
        <v>304.32310000000001</v>
      </c>
      <c r="L1763" s="205" t="b">
        <f>IF('Input&amp;Output'!$C$3=10,phase_chart!C1760,IF('Input&amp;Output'!$C$3=21,phase_chart!G1760,IF('Input&amp;Output'!$C$3=22,phase_chart!K1760,IF('Input&amp;Output'!$C$3=31,phase_chart!O1760,IF('Input&amp;Output'!$C$3=32,phase_chart!S1760,"")))))</f>
        <v>0</v>
      </c>
      <c r="M1763" s="206" t="b">
        <f>IF('Input&amp;Output'!$C$3=10,phase_chart!D1760,IF('Input&amp;Output'!$C$3=21,phase_chart!H1760,IF('Input&amp;Output'!$C$3=22,phase_chart!L1760,IF('Input&amp;Output'!$C$3=31,phase_chart!P1760,IF('Input&amp;Output'!$C$3=32,phase_chart!T1760,"")))))</f>
        <v>0</v>
      </c>
      <c r="N1763" s="205" t="b">
        <f>IF('Input&amp;Output'!$C$3=10,phase_chart!E1760,IF('Input&amp;Output'!$C$3=21,phase_chart!I1760,IF('Input&amp;Output'!$C$3=22,phase_chart!M1760,IF('Input&amp;Output'!$C$3=31,phase_chart!Q1760,IF('Input&amp;Output'!$C$3=32,phase_chart!U1760,"")))))</f>
        <v>1</v>
      </c>
      <c r="P1763" s="159">
        <f ca="1">IF(NOT($J1763=0),IF($J1763&lt;IF($P1762=0,0,VLOOKUP(P1762,tbL!$M$37:$Q$43,IF(L1763=TRUE,2,4))),IF($J1763&gt;=VLOOKUP(P1762,tbL!$M$37:$Q$43,IF(L1763=TRUE,3,5)),$P1762,IF(AND(L1762=TRUE,L1763=TRUE),$P1762,$P1762-1)),IF(AND(L1763=TRUE,J1763=VLOOKUP(P1762,tbL!$M$37:$Q$43,IF(L1763=TRUE,2,4))),P1762,IF($P1762+1&gt;$C$12,$C$12,$P1762+1))),0)</f>
        <v>1</v>
      </c>
      <c r="Q1763" s="159">
        <f t="shared" ca="1" si="792"/>
        <v>1</v>
      </c>
      <c r="R1763" s="207">
        <f t="shared" si="809"/>
        <v>0</v>
      </c>
      <c r="S1763" s="208"/>
      <c r="T1763" s="159">
        <f t="shared" si="810"/>
        <v>0</v>
      </c>
      <c r="U1763" s="209" t="str">
        <f ca="1">IF(AND(T1763=-1,N1763=TRUE),"*",IF(AND(U1762="*",N1763=TRUE),"*",IF(AND(AND(L1763=TRUE,U1762="*"),J1763&lt;VLOOKUP(V1762+1,tbL!$M$38:$O$43,3)),"*","")))</f>
        <v/>
      </c>
      <c r="V1763" s="204">
        <f t="shared" ca="1" si="793"/>
        <v>1</v>
      </c>
      <c r="Y1763" s="159" t="str">
        <f t="shared" ca="1" si="794"/>
        <v/>
      </c>
      <c r="Z1763" s="159" t="str">
        <f t="shared" si="795"/>
        <v/>
      </c>
      <c r="AA1763" s="159">
        <f t="shared" ca="1" si="815"/>
        <v>1</v>
      </c>
      <c r="AC1763" s="161" t="str">
        <f t="shared" ca="1" si="796"/>
        <v/>
      </c>
      <c r="AD1763" s="161">
        <f t="shared" ca="1" si="797"/>
        <v>1</v>
      </c>
      <c r="AE1763" s="161" t="str">
        <f t="shared" ca="1" si="789"/>
        <v/>
      </c>
      <c r="AF1763" s="161">
        <f t="shared" ca="1" si="798"/>
        <v>1</v>
      </c>
      <c r="AG1763" s="161" t="str">
        <f t="shared" ca="1" si="799"/>
        <v/>
      </c>
      <c r="AH1763" s="161">
        <f t="shared" ca="1" si="800"/>
        <v>1</v>
      </c>
      <c r="AI1763" s="161" t="str">
        <f t="shared" ca="1" si="801"/>
        <v/>
      </c>
      <c r="AJ1763" s="161">
        <f t="shared" ca="1" si="802"/>
        <v>1</v>
      </c>
      <c r="AL1763" s="161" t="str">
        <f t="shared" ca="1" si="803"/>
        <v/>
      </c>
      <c r="AM1763" s="161">
        <f t="shared" ca="1" si="814"/>
        <v>1</v>
      </c>
      <c r="AN1763" s="161" t="str">
        <f t="shared" ca="1" si="804"/>
        <v/>
      </c>
      <c r="AO1763" s="161">
        <f t="shared" ca="1" si="813"/>
        <v>1</v>
      </c>
      <c r="AP1763" s="161" t="str">
        <f t="shared" ca="1" si="805"/>
        <v/>
      </c>
      <c r="AQ1763" s="161">
        <f t="shared" ca="1" si="811"/>
        <v>1</v>
      </c>
      <c r="AR1763" s="161" t="str">
        <f t="shared" ca="1" si="806"/>
        <v/>
      </c>
      <c r="AS1763" s="161">
        <f t="shared" ca="1" si="807"/>
        <v>1</v>
      </c>
      <c r="AT1763" s="159" t="str">
        <f t="shared" ca="1" si="816"/>
        <v/>
      </c>
      <c r="AU1763" s="210">
        <f t="shared" ca="1" si="791"/>
        <v>14</v>
      </c>
      <c r="AV1763" s="209"/>
      <c r="AW1763" s="204">
        <f t="shared" si="808"/>
        <v>27063.833333333296</v>
      </c>
      <c r="AX1763" s="159"/>
      <c r="AZ1763" s="159"/>
      <c r="BM1763" s="207"/>
      <c r="BN1763" s="212"/>
      <c r="BP1763" s="209"/>
      <c r="BQ1763" s="211"/>
      <c r="BR1763" s="211"/>
      <c r="BS1763" s="211"/>
      <c r="BT1763" s="211"/>
      <c r="BU1763" s="211"/>
      <c r="BV1763" s="211"/>
      <c r="BW1763" s="211"/>
      <c r="BX1763" s="211"/>
      <c r="BY1763" s="211"/>
      <c r="BZ1763" s="211"/>
      <c r="CA1763" s="209"/>
      <c r="CB1763" s="224"/>
      <c r="CC1763" s="204"/>
      <c r="CD1763" s="204"/>
      <c r="CE1763" s="204"/>
      <c r="CF1763" s="211"/>
      <c r="CG1763" s="211"/>
      <c r="CI1763" s="209"/>
      <c r="CJ1763" s="209"/>
    </row>
    <row r="1764" spans="9:88">
      <c r="I1764" s="221">
        <f t="shared" si="812"/>
        <v>560</v>
      </c>
      <c r="J1764" s="159">
        <f>'v-t_chart'!C1761</f>
        <v>102.2</v>
      </c>
      <c r="K1764" s="204">
        <f t="shared" ca="1" si="790"/>
        <v>299.34379999999999</v>
      </c>
      <c r="L1764" s="205" t="b">
        <f>IF('Input&amp;Output'!$C$3=10,phase_chart!C1761,IF('Input&amp;Output'!$C$3=21,phase_chart!G1761,IF('Input&amp;Output'!$C$3=22,phase_chart!K1761,IF('Input&amp;Output'!$C$3=31,phase_chart!O1761,IF('Input&amp;Output'!$C$3=32,phase_chart!S1761,"")))))</f>
        <v>0</v>
      </c>
      <c r="M1764" s="206" t="b">
        <f>IF('Input&amp;Output'!$C$3=10,phase_chart!D1761,IF('Input&amp;Output'!$C$3=21,phase_chart!H1761,IF('Input&amp;Output'!$C$3=22,phase_chart!L1761,IF('Input&amp;Output'!$C$3=31,phase_chart!P1761,IF('Input&amp;Output'!$C$3=32,phase_chart!T1761,"")))))</f>
        <v>0</v>
      </c>
      <c r="N1764" s="205" t="b">
        <f>IF('Input&amp;Output'!$C$3=10,phase_chart!E1761,IF('Input&amp;Output'!$C$3=21,phase_chart!I1761,IF('Input&amp;Output'!$C$3=22,phase_chart!M1761,IF('Input&amp;Output'!$C$3=31,phase_chart!Q1761,IF('Input&amp;Output'!$C$3=32,phase_chart!U1761,"")))))</f>
        <v>1</v>
      </c>
      <c r="P1764" s="159">
        <f ca="1">IF(NOT($J1764=0),IF($J1764&lt;IF($P1763=0,0,VLOOKUP(P1763,tbL!$M$37:$Q$43,IF(L1764=TRUE,2,4))),IF($J1764&gt;=VLOOKUP(P1763,tbL!$M$37:$Q$43,IF(L1764=TRUE,3,5)),$P1763,IF(AND(L1763=TRUE,L1764=TRUE),$P1763,$P1763-1)),IF(AND(L1764=TRUE,J1764=VLOOKUP(P1763,tbL!$M$37:$Q$43,IF(L1764=TRUE,2,4))),P1763,IF($P1763+1&gt;$C$12,$C$12,$P1763+1))),0)</f>
        <v>1</v>
      </c>
      <c r="Q1764" s="159">
        <f t="shared" ca="1" si="792"/>
        <v>1</v>
      </c>
      <c r="R1764" s="207">
        <f t="shared" si="809"/>
        <v>0</v>
      </c>
      <c r="S1764" s="208"/>
      <c r="T1764" s="159">
        <f t="shared" si="810"/>
        <v>0</v>
      </c>
      <c r="U1764" s="209" t="str">
        <f ca="1">IF(AND(T1764=-1,N1764=TRUE),"*",IF(AND(U1763="*",N1764=TRUE),"*",IF(AND(AND(L1764=TRUE,U1763="*"),J1764&lt;VLOOKUP(V1763+1,tbL!$M$38:$O$43,3)),"*","")))</f>
        <v/>
      </c>
      <c r="V1764" s="204">
        <f t="shared" ca="1" si="793"/>
        <v>1</v>
      </c>
      <c r="Y1764" s="159" t="str">
        <f t="shared" ca="1" si="794"/>
        <v/>
      </c>
      <c r="Z1764" s="159" t="str">
        <f t="shared" si="795"/>
        <v/>
      </c>
      <c r="AA1764" s="159">
        <f t="shared" ca="1" si="815"/>
        <v>1</v>
      </c>
      <c r="AC1764" s="161" t="str">
        <f t="shared" ca="1" si="796"/>
        <v/>
      </c>
      <c r="AD1764" s="161">
        <f t="shared" ca="1" si="797"/>
        <v>1</v>
      </c>
      <c r="AE1764" s="161" t="str">
        <f t="shared" ca="1" si="789"/>
        <v/>
      </c>
      <c r="AF1764" s="161">
        <f t="shared" ca="1" si="798"/>
        <v>1</v>
      </c>
      <c r="AG1764" s="161" t="str">
        <f t="shared" ca="1" si="799"/>
        <v/>
      </c>
      <c r="AH1764" s="161">
        <f t="shared" ca="1" si="800"/>
        <v>1</v>
      </c>
      <c r="AI1764" s="161" t="str">
        <f t="shared" ca="1" si="801"/>
        <v/>
      </c>
      <c r="AJ1764" s="161">
        <f t="shared" ca="1" si="802"/>
        <v>1</v>
      </c>
      <c r="AL1764" s="161" t="str">
        <f t="shared" ca="1" si="803"/>
        <v/>
      </c>
      <c r="AM1764" s="161">
        <f t="shared" ca="1" si="814"/>
        <v>1</v>
      </c>
      <c r="AN1764" s="161" t="str">
        <f t="shared" ca="1" si="804"/>
        <v/>
      </c>
      <c r="AO1764" s="161">
        <f t="shared" ca="1" si="813"/>
        <v>1</v>
      </c>
      <c r="AP1764" s="161" t="str">
        <f t="shared" ca="1" si="805"/>
        <v/>
      </c>
      <c r="AQ1764" s="161">
        <f t="shared" ca="1" si="811"/>
        <v>1</v>
      </c>
      <c r="AR1764" s="161" t="str">
        <f t="shared" ca="1" si="806"/>
        <v/>
      </c>
      <c r="AS1764" s="161">
        <f t="shared" ca="1" si="807"/>
        <v>1</v>
      </c>
      <c r="AT1764" s="159" t="str">
        <f t="shared" ca="1" si="816"/>
        <v/>
      </c>
      <c r="AU1764" s="210">
        <f t="shared" ca="1" si="791"/>
        <v>14</v>
      </c>
      <c r="AV1764" s="209"/>
      <c r="AW1764" s="204">
        <f t="shared" si="808"/>
        <v>27092.222222222186</v>
      </c>
      <c r="AX1764" s="159"/>
      <c r="AZ1764" s="159"/>
      <c r="BM1764" s="207"/>
      <c r="BN1764" s="212"/>
      <c r="BP1764" s="209"/>
      <c r="BQ1764" s="211"/>
      <c r="BR1764" s="211"/>
      <c r="BS1764" s="211"/>
      <c r="BT1764" s="211"/>
      <c r="BU1764" s="211"/>
      <c r="BV1764" s="211"/>
      <c r="BW1764" s="211"/>
      <c r="BX1764" s="211"/>
      <c r="BY1764" s="211"/>
      <c r="BZ1764" s="211"/>
      <c r="CA1764" s="209"/>
      <c r="CB1764" s="224"/>
      <c r="CC1764" s="204"/>
      <c r="CD1764" s="204"/>
      <c r="CE1764" s="204"/>
      <c r="CF1764" s="211"/>
      <c r="CG1764" s="211"/>
      <c r="CI1764" s="209"/>
      <c r="CJ1764" s="209"/>
    </row>
    <row r="1765" spans="9:88">
      <c r="I1765" s="221">
        <f t="shared" si="812"/>
        <v>561</v>
      </c>
      <c r="J1765" s="159">
        <f>'v-t_chart'!C1762</f>
        <v>100.5</v>
      </c>
      <c r="K1765" s="204">
        <f t="shared" ca="1" si="790"/>
        <v>294.36449999999996</v>
      </c>
      <c r="L1765" s="205" t="b">
        <f>IF('Input&amp;Output'!$C$3=10,phase_chart!C1762,IF('Input&amp;Output'!$C$3=21,phase_chart!G1762,IF('Input&amp;Output'!$C$3=22,phase_chart!K1762,IF('Input&amp;Output'!$C$3=31,phase_chart!O1762,IF('Input&amp;Output'!$C$3=32,phase_chart!S1762,"")))))</f>
        <v>0</v>
      </c>
      <c r="M1765" s="206" t="b">
        <f>IF('Input&amp;Output'!$C$3=10,phase_chart!D1762,IF('Input&amp;Output'!$C$3=21,phase_chart!H1762,IF('Input&amp;Output'!$C$3=22,phase_chart!L1762,IF('Input&amp;Output'!$C$3=31,phase_chart!P1762,IF('Input&amp;Output'!$C$3=32,phase_chart!T1762,"")))))</f>
        <v>0</v>
      </c>
      <c r="N1765" s="205" t="b">
        <f>IF('Input&amp;Output'!$C$3=10,phase_chart!E1762,IF('Input&amp;Output'!$C$3=21,phase_chart!I1762,IF('Input&amp;Output'!$C$3=22,phase_chart!M1762,IF('Input&amp;Output'!$C$3=31,phase_chart!Q1762,IF('Input&amp;Output'!$C$3=32,phase_chart!U1762,"")))))</f>
        <v>1</v>
      </c>
      <c r="P1765" s="159">
        <f ca="1">IF(NOT($J1765=0),IF($J1765&lt;IF($P1764=0,0,VLOOKUP(P1764,tbL!$M$37:$Q$43,IF(L1765=TRUE,2,4))),IF($J1765&gt;=VLOOKUP(P1764,tbL!$M$37:$Q$43,IF(L1765=TRUE,3,5)),$P1764,IF(AND(L1764=TRUE,L1765=TRUE),$P1764,$P1764-1)),IF(AND(L1765=TRUE,J1765=VLOOKUP(P1764,tbL!$M$37:$Q$43,IF(L1765=TRUE,2,4))),P1764,IF($P1764+1&gt;$C$12,$C$12,$P1764+1))),0)</f>
        <v>1</v>
      </c>
      <c r="Q1765" s="159">
        <f t="shared" ca="1" si="792"/>
        <v>1</v>
      </c>
      <c r="R1765" s="207">
        <f t="shared" si="809"/>
        <v>0</v>
      </c>
      <c r="S1765" s="208"/>
      <c r="T1765" s="159">
        <f t="shared" si="810"/>
        <v>0</v>
      </c>
      <c r="U1765" s="209" t="str">
        <f ca="1">IF(AND(T1765=-1,N1765=TRUE),"*",IF(AND(U1764="*",N1765=TRUE),"*",IF(AND(AND(L1765=TRUE,U1764="*"),J1765&lt;VLOOKUP(V1764+1,tbL!$M$38:$O$43,3)),"*","")))</f>
        <v/>
      </c>
      <c r="V1765" s="204">
        <f t="shared" ca="1" si="793"/>
        <v>1</v>
      </c>
      <c r="Y1765" s="159" t="str">
        <f t="shared" ca="1" si="794"/>
        <v/>
      </c>
      <c r="Z1765" s="159" t="str">
        <f t="shared" si="795"/>
        <v/>
      </c>
      <c r="AA1765" s="159">
        <f t="shared" ca="1" si="815"/>
        <v>1</v>
      </c>
      <c r="AC1765" s="161" t="str">
        <f t="shared" ca="1" si="796"/>
        <v/>
      </c>
      <c r="AD1765" s="161">
        <f t="shared" ca="1" si="797"/>
        <v>1</v>
      </c>
      <c r="AE1765" s="161" t="str">
        <f t="shared" ref="AE1765:AE1804" ca="1" si="817">IF(OR(OR($AT1765=-1,$R1765=1),AD1765=0),"",IF(AND(AND(AD1764=AD1767,AD1765&lt;&gt;AD1764),AD1765=AD1766),IF(AE1763="*","","*"),""))</f>
        <v/>
      </c>
      <c r="AF1765" s="161">
        <f t="shared" ca="1" si="798"/>
        <v>1</v>
      </c>
      <c r="AG1765" s="161" t="str">
        <f t="shared" ca="1" si="799"/>
        <v/>
      </c>
      <c r="AH1765" s="161">
        <f t="shared" ca="1" si="800"/>
        <v>1</v>
      </c>
      <c r="AI1765" s="161" t="str">
        <f t="shared" ca="1" si="801"/>
        <v/>
      </c>
      <c r="AJ1765" s="161">
        <f t="shared" ca="1" si="802"/>
        <v>1</v>
      </c>
      <c r="AL1765" s="161" t="str">
        <f t="shared" ca="1" si="803"/>
        <v/>
      </c>
      <c r="AM1765" s="161">
        <f t="shared" ca="1" si="814"/>
        <v>1</v>
      </c>
      <c r="AN1765" s="161" t="str">
        <f t="shared" ca="1" si="804"/>
        <v/>
      </c>
      <c r="AO1765" s="161">
        <f t="shared" ca="1" si="813"/>
        <v>1</v>
      </c>
      <c r="AP1765" s="161" t="str">
        <f t="shared" ca="1" si="805"/>
        <v/>
      </c>
      <c r="AQ1765" s="161">
        <f t="shared" ca="1" si="811"/>
        <v>1</v>
      </c>
      <c r="AR1765" s="161" t="str">
        <f t="shared" ca="1" si="806"/>
        <v/>
      </c>
      <c r="AS1765" s="161">
        <f t="shared" ca="1" si="807"/>
        <v>1</v>
      </c>
      <c r="AT1765" s="159" t="str">
        <f t="shared" ca="1" si="816"/>
        <v/>
      </c>
      <c r="AU1765" s="210">
        <f t="shared" ca="1" si="791"/>
        <v>14</v>
      </c>
      <c r="AV1765" s="209"/>
      <c r="AW1765" s="204">
        <f t="shared" si="808"/>
        <v>27120.138888888854</v>
      </c>
      <c r="AX1765" s="159"/>
      <c r="AZ1765" s="159"/>
      <c r="BM1765" s="207"/>
      <c r="BN1765" s="212"/>
      <c r="BP1765" s="209"/>
      <c r="BQ1765" s="211"/>
      <c r="BR1765" s="211"/>
      <c r="BS1765" s="211"/>
      <c r="BT1765" s="211"/>
      <c r="BU1765" s="211"/>
      <c r="BV1765" s="211"/>
      <c r="BW1765" s="211"/>
      <c r="BX1765" s="211"/>
      <c r="BY1765" s="211"/>
      <c r="BZ1765" s="211"/>
      <c r="CA1765" s="209"/>
      <c r="CB1765" s="224"/>
      <c r="CC1765" s="204"/>
      <c r="CD1765" s="204"/>
      <c r="CE1765" s="204"/>
      <c r="CF1765" s="211"/>
      <c r="CG1765" s="211"/>
      <c r="CI1765" s="209"/>
      <c r="CJ1765" s="209"/>
    </row>
    <row r="1766" spans="9:88">
      <c r="I1766" s="221">
        <f t="shared" si="812"/>
        <v>562</v>
      </c>
      <c r="J1766" s="159">
        <f>'v-t_chart'!C1763</f>
        <v>99.2</v>
      </c>
      <c r="K1766" s="204">
        <f t="shared" ca="1" si="790"/>
        <v>290.55680000000001</v>
      </c>
      <c r="L1766" s="205" t="b">
        <f>IF('Input&amp;Output'!$C$3=10,phase_chart!C1763,IF('Input&amp;Output'!$C$3=21,phase_chart!G1763,IF('Input&amp;Output'!$C$3=22,phase_chart!K1763,IF('Input&amp;Output'!$C$3=31,phase_chart!O1763,IF('Input&amp;Output'!$C$3=32,phase_chart!S1763,"")))))</f>
        <v>0</v>
      </c>
      <c r="M1766" s="206" t="b">
        <f>IF('Input&amp;Output'!$C$3=10,phase_chart!D1763,IF('Input&amp;Output'!$C$3=21,phase_chart!H1763,IF('Input&amp;Output'!$C$3=22,phase_chart!L1763,IF('Input&amp;Output'!$C$3=31,phase_chart!P1763,IF('Input&amp;Output'!$C$3=32,phase_chart!T1763,"")))))</f>
        <v>0</v>
      </c>
      <c r="N1766" s="205" t="b">
        <f>IF('Input&amp;Output'!$C$3=10,phase_chart!E1763,IF('Input&amp;Output'!$C$3=21,phase_chart!I1763,IF('Input&amp;Output'!$C$3=22,phase_chart!M1763,IF('Input&amp;Output'!$C$3=31,phase_chart!Q1763,IF('Input&amp;Output'!$C$3=32,phase_chart!U1763,"")))))</f>
        <v>1</v>
      </c>
      <c r="P1766" s="159">
        <f ca="1">IF(NOT($J1766=0),IF($J1766&lt;IF($P1765=0,0,VLOOKUP(P1765,tbL!$M$37:$Q$43,IF(L1766=TRUE,2,4))),IF($J1766&gt;=VLOOKUP(P1765,tbL!$M$37:$Q$43,IF(L1766=TRUE,3,5)),$P1765,IF(AND(L1765=TRUE,L1766=TRUE),$P1765,$P1765-1)),IF(AND(L1766=TRUE,J1766=VLOOKUP(P1765,tbL!$M$37:$Q$43,IF(L1766=TRUE,2,4))),P1765,IF($P1765+1&gt;$C$12,$C$12,$P1765+1))),0)</f>
        <v>1</v>
      </c>
      <c r="Q1766" s="159">
        <f t="shared" ca="1" si="792"/>
        <v>1</v>
      </c>
      <c r="R1766" s="207">
        <f t="shared" si="809"/>
        <v>0</v>
      </c>
      <c r="S1766" s="208"/>
      <c r="T1766" s="159">
        <f t="shared" si="810"/>
        <v>0</v>
      </c>
      <c r="U1766" s="209" t="str">
        <f ca="1">IF(AND(T1766=-1,N1766=TRUE),"*",IF(AND(U1765="*",N1766=TRUE),"*",IF(AND(AND(L1766=TRUE,U1765="*"),J1766&lt;VLOOKUP(V1765+1,tbL!$M$38:$O$43,3)),"*","")))</f>
        <v/>
      </c>
      <c r="V1766" s="204">
        <f t="shared" ca="1" si="793"/>
        <v>1</v>
      </c>
      <c r="Y1766" s="159" t="str">
        <f t="shared" ca="1" si="794"/>
        <v/>
      </c>
      <c r="Z1766" s="159" t="str">
        <f t="shared" si="795"/>
        <v/>
      </c>
      <c r="AA1766" s="159">
        <f t="shared" ca="1" si="815"/>
        <v>1</v>
      </c>
      <c r="AC1766" s="161" t="str">
        <f t="shared" ca="1" si="796"/>
        <v/>
      </c>
      <c r="AD1766" s="161">
        <f t="shared" ca="1" si="797"/>
        <v>1</v>
      </c>
      <c r="AE1766" s="161" t="str">
        <f t="shared" ca="1" si="817"/>
        <v/>
      </c>
      <c r="AF1766" s="161">
        <f t="shared" ca="1" si="798"/>
        <v>1</v>
      </c>
      <c r="AG1766" s="161" t="str">
        <f t="shared" ca="1" si="799"/>
        <v/>
      </c>
      <c r="AH1766" s="161">
        <f t="shared" ca="1" si="800"/>
        <v>1</v>
      </c>
      <c r="AI1766" s="161" t="str">
        <f t="shared" ca="1" si="801"/>
        <v/>
      </c>
      <c r="AJ1766" s="161">
        <f t="shared" ca="1" si="802"/>
        <v>1</v>
      </c>
      <c r="AL1766" s="161" t="str">
        <f t="shared" ca="1" si="803"/>
        <v/>
      </c>
      <c r="AM1766" s="161">
        <f t="shared" ca="1" si="814"/>
        <v>1</v>
      </c>
      <c r="AN1766" s="161" t="str">
        <f t="shared" ca="1" si="804"/>
        <v/>
      </c>
      <c r="AO1766" s="161">
        <f t="shared" ca="1" si="813"/>
        <v>1</v>
      </c>
      <c r="AP1766" s="161" t="str">
        <f t="shared" ca="1" si="805"/>
        <v/>
      </c>
      <c r="AQ1766" s="161">
        <f t="shared" ca="1" si="811"/>
        <v>1</v>
      </c>
      <c r="AR1766" s="161" t="str">
        <f t="shared" ca="1" si="806"/>
        <v/>
      </c>
      <c r="AS1766" s="161">
        <f t="shared" ca="1" si="807"/>
        <v>1</v>
      </c>
      <c r="AT1766" s="159" t="str">
        <f t="shared" ca="1" si="816"/>
        <v/>
      </c>
      <c r="AU1766" s="210">
        <f t="shared" ca="1" si="791"/>
        <v>14</v>
      </c>
      <c r="AV1766" s="209"/>
      <c r="AW1766" s="204">
        <f t="shared" si="808"/>
        <v>27147.694444444409</v>
      </c>
      <c r="AX1766" s="159"/>
      <c r="AZ1766" s="159"/>
      <c r="BM1766" s="207"/>
      <c r="BN1766" s="212"/>
      <c r="BP1766" s="209"/>
      <c r="BQ1766" s="211"/>
      <c r="BR1766" s="211"/>
      <c r="BS1766" s="211"/>
      <c r="BT1766" s="211"/>
      <c r="BU1766" s="211"/>
      <c r="BV1766" s="211"/>
      <c r="BW1766" s="211"/>
      <c r="BX1766" s="211"/>
      <c r="BY1766" s="211"/>
      <c r="BZ1766" s="211"/>
      <c r="CA1766" s="209"/>
      <c r="CB1766" s="224"/>
      <c r="CC1766" s="204"/>
      <c r="CD1766" s="204"/>
      <c r="CE1766" s="204"/>
      <c r="CF1766" s="211"/>
      <c r="CG1766" s="211"/>
      <c r="CI1766" s="209"/>
      <c r="CJ1766" s="209"/>
    </row>
    <row r="1767" spans="9:88">
      <c r="I1767" s="221">
        <f t="shared" si="812"/>
        <v>563</v>
      </c>
      <c r="J1767" s="159">
        <f>'v-t_chart'!C1764</f>
        <v>98</v>
      </c>
      <c r="K1767" s="204">
        <f t="shared" ca="1" si="790"/>
        <v>287.04199999999997</v>
      </c>
      <c r="L1767" s="205" t="b">
        <f>IF('Input&amp;Output'!$C$3=10,phase_chart!C1764,IF('Input&amp;Output'!$C$3=21,phase_chart!G1764,IF('Input&amp;Output'!$C$3=22,phase_chart!K1764,IF('Input&amp;Output'!$C$3=31,phase_chart!O1764,IF('Input&amp;Output'!$C$3=32,phase_chart!S1764,"")))))</f>
        <v>0</v>
      </c>
      <c r="M1767" s="206" t="b">
        <f>IF('Input&amp;Output'!$C$3=10,phase_chart!D1764,IF('Input&amp;Output'!$C$3=21,phase_chart!H1764,IF('Input&amp;Output'!$C$3=22,phase_chart!L1764,IF('Input&amp;Output'!$C$3=31,phase_chart!P1764,IF('Input&amp;Output'!$C$3=32,phase_chart!T1764,"")))))</f>
        <v>0</v>
      </c>
      <c r="N1767" s="205" t="b">
        <f>IF('Input&amp;Output'!$C$3=10,phase_chart!E1764,IF('Input&amp;Output'!$C$3=21,phase_chart!I1764,IF('Input&amp;Output'!$C$3=22,phase_chart!M1764,IF('Input&amp;Output'!$C$3=31,phase_chart!Q1764,IF('Input&amp;Output'!$C$3=32,phase_chart!U1764,"")))))</f>
        <v>1</v>
      </c>
      <c r="P1767" s="159">
        <f ca="1">IF(NOT($J1767=0),IF($J1767&lt;IF($P1766=0,0,VLOOKUP(P1766,tbL!$M$37:$Q$43,IF(L1767=TRUE,2,4))),IF($J1767&gt;=VLOOKUP(P1766,tbL!$M$37:$Q$43,IF(L1767=TRUE,3,5)),$P1766,IF(AND(L1766=TRUE,L1767=TRUE),$P1766,$P1766-1)),IF(AND(L1767=TRUE,J1767=VLOOKUP(P1766,tbL!$M$37:$Q$43,IF(L1767=TRUE,2,4))),P1766,IF($P1766+1&gt;$C$12,$C$12,$P1766+1))),0)</f>
        <v>1</v>
      </c>
      <c r="Q1767" s="159">
        <f t="shared" ca="1" si="792"/>
        <v>1</v>
      </c>
      <c r="R1767" s="207">
        <f t="shared" si="809"/>
        <v>0</v>
      </c>
      <c r="S1767" s="208"/>
      <c r="T1767" s="159">
        <f t="shared" si="810"/>
        <v>0</v>
      </c>
      <c r="U1767" s="209" t="str">
        <f ca="1">IF(AND(T1767=-1,N1767=TRUE),"*",IF(AND(U1766="*",N1767=TRUE),"*",IF(AND(AND(L1767=TRUE,U1766="*"),J1767&lt;VLOOKUP(V1766+1,tbL!$M$38:$O$43,3)),"*","")))</f>
        <v/>
      </c>
      <c r="V1767" s="204">
        <f t="shared" ca="1" si="793"/>
        <v>1</v>
      </c>
      <c r="Y1767" s="159" t="str">
        <f t="shared" ca="1" si="794"/>
        <v/>
      </c>
      <c r="Z1767" s="159" t="str">
        <f t="shared" si="795"/>
        <v/>
      </c>
      <c r="AA1767" s="159">
        <f t="shared" ca="1" si="815"/>
        <v>1</v>
      </c>
      <c r="AC1767" s="161" t="str">
        <f t="shared" ca="1" si="796"/>
        <v/>
      </c>
      <c r="AD1767" s="161">
        <f t="shared" ca="1" si="797"/>
        <v>1</v>
      </c>
      <c r="AE1767" s="161" t="str">
        <f t="shared" ca="1" si="817"/>
        <v/>
      </c>
      <c r="AF1767" s="161">
        <f t="shared" ca="1" si="798"/>
        <v>1</v>
      </c>
      <c r="AG1767" s="161" t="str">
        <f t="shared" ca="1" si="799"/>
        <v/>
      </c>
      <c r="AH1767" s="161">
        <f t="shared" ca="1" si="800"/>
        <v>1</v>
      </c>
      <c r="AI1767" s="161" t="str">
        <f t="shared" ca="1" si="801"/>
        <v/>
      </c>
      <c r="AJ1767" s="161">
        <f t="shared" ca="1" si="802"/>
        <v>1</v>
      </c>
      <c r="AL1767" s="161" t="str">
        <f t="shared" ca="1" si="803"/>
        <v/>
      </c>
      <c r="AM1767" s="161">
        <f t="shared" ca="1" si="814"/>
        <v>1</v>
      </c>
      <c r="AN1767" s="161" t="str">
        <f t="shared" ca="1" si="804"/>
        <v/>
      </c>
      <c r="AO1767" s="161">
        <f t="shared" ca="1" si="813"/>
        <v>1</v>
      </c>
      <c r="AP1767" s="161" t="str">
        <f t="shared" ca="1" si="805"/>
        <v/>
      </c>
      <c r="AQ1767" s="161">
        <f t="shared" ca="1" si="811"/>
        <v>1</v>
      </c>
      <c r="AR1767" s="161" t="str">
        <f t="shared" ca="1" si="806"/>
        <v/>
      </c>
      <c r="AS1767" s="161">
        <f t="shared" ca="1" si="807"/>
        <v>1</v>
      </c>
      <c r="AT1767" s="159" t="str">
        <f t="shared" ca="1" si="816"/>
        <v/>
      </c>
      <c r="AU1767" s="210">
        <f t="shared" ca="1" si="791"/>
        <v>14</v>
      </c>
      <c r="AV1767" s="209"/>
      <c r="AW1767" s="204">
        <f t="shared" si="808"/>
        <v>27174.916666666631</v>
      </c>
      <c r="AX1767" s="159"/>
      <c r="AZ1767" s="159"/>
      <c r="BM1767" s="207"/>
      <c r="BN1767" s="212"/>
      <c r="BP1767" s="209"/>
      <c r="BQ1767" s="211"/>
      <c r="BR1767" s="211"/>
      <c r="BS1767" s="211"/>
      <c r="BT1767" s="211"/>
      <c r="BU1767" s="211"/>
      <c r="BV1767" s="211"/>
      <c r="BW1767" s="211"/>
      <c r="BX1767" s="211"/>
      <c r="BY1767" s="211"/>
      <c r="BZ1767" s="211"/>
      <c r="CA1767" s="209"/>
      <c r="CB1767" s="224"/>
      <c r="CC1767" s="204"/>
      <c r="CD1767" s="204"/>
      <c r="CE1767" s="204"/>
      <c r="CF1767" s="211"/>
      <c r="CG1767" s="211"/>
      <c r="CI1767" s="209"/>
      <c r="CJ1767" s="209"/>
    </row>
    <row r="1768" spans="9:88">
      <c r="I1768" s="221">
        <f t="shared" si="812"/>
        <v>564</v>
      </c>
      <c r="J1768" s="159">
        <f>'v-t_chart'!C1765</f>
        <v>96.4</v>
      </c>
      <c r="K1768" s="204">
        <f t="shared" ca="1" si="790"/>
        <v>282.35559999999998</v>
      </c>
      <c r="L1768" s="205" t="b">
        <f>IF('Input&amp;Output'!$C$3=10,phase_chart!C1765,IF('Input&amp;Output'!$C$3=21,phase_chart!G1765,IF('Input&amp;Output'!$C$3=22,phase_chart!K1765,IF('Input&amp;Output'!$C$3=31,phase_chart!O1765,IF('Input&amp;Output'!$C$3=32,phase_chart!S1765,"")))))</f>
        <v>0</v>
      </c>
      <c r="M1768" s="206" t="b">
        <f>IF('Input&amp;Output'!$C$3=10,phase_chart!D1765,IF('Input&amp;Output'!$C$3=21,phase_chart!H1765,IF('Input&amp;Output'!$C$3=22,phase_chart!L1765,IF('Input&amp;Output'!$C$3=31,phase_chart!P1765,IF('Input&amp;Output'!$C$3=32,phase_chart!T1765,"")))))</f>
        <v>0</v>
      </c>
      <c r="N1768" s="205" t="b">
        <f>IF('Input&amp;Output'!$C$3=10,phase_chart!E1765,IF('Input&amp;Output'!$C$3=21,phase_chart!I1765,IF('Input&amp;Output'!$C$3=22,phase_chart!M1765,IF('Input&amp;Output'!$C$3=31,phase_chart!Q1765,IF('Input&amp;Output'!$C$3=32,phase_chart!U1765,"")))))</f>
        <v>1</v>
      </c>
      <c r="P1768" s="159">
        <f ca="1">IF(NOT($J1768=0),IF($J1768&lt;IF($P1767=0,0,VLOOKUP(P1767,tbL!$M$37:$Q$43,IF(L1768=TRUE,2,4))),IF($J1768&gt;=VLOOKUP(P1767,tbL!$M$37:$Q$43,IF(L1768=TRUE,3,5)),$P1767,IF(AND(L1767=TRUE,L1768=TRUE),$P1767,$P1767-1)),IF(AND(L1768=TRUE,J1768=VLOOKUP(P1767,tbL!$M$37:$Q$43,IF(L1768=TRUE,2,4))),P1767,IF($P1767+1&gt;$C$12,$C$12,$P1767+1))),0)</f>
        <v>1</v>
      </c>
      <c r="Q1768" s="159">
        <f t="shared" ca="1" si="792"/>
        <v>1</v>
      </c>
      <c r="R1768" s="207">
        <f t="shared" si="809"/>
        <v>0</v>
      </c>
      <c r="S1768" s="208"/>
      <c r="T1768" s="159">
        <f t="shared" si="810"/>
        <v>0</v>
      </c>
      <c r="U1768" s="209" t="str">
        <f ca="1">IF(AND(T1768=-1,N1768=TRUE),"*",IF(AND(U1767="*",N1768=TRUE),"*",IF(AND(AND(L1768=TRUE,U1767="*"),J1768&lt;VLOOKUP(V1767+1,tbL!$M$38:$O$43,3)),"*","")))</f>
        <v/>
      </c>
      <c r="V1768" s="204">
        <f t="shared" ca="1" si="793"/>
        <v>1</v>
      </c>
      <c r="Y1768" s="159" t="str">
        <f t="shared" ca="1" si="794"/>
        <v/>
      </c>
      <c r="Z1768" s="159" t="str">
        <f t="shared" si="795"/>
        <v/>
      </c>
      <c r="AA1768" s="159">
        <f t="shared" ca="1" si="815"/>
        <v>1</v>
      </c>
      <c r="AC1768" s="161" t="str">
        <f t="shared" ca="1" si="796"/>
        <v/>
      </c>
      <c r="AD1768" s="161">
        <f t="shared" ca="1" si="797"/>
        <v>1</v>
      </c>
      <c r="AE1768" s="161" t="str">
        <f t="shared" ca="1" si="817"/>
        <v/>
      </c>
      <c r="AF1768" s="161">
        <f t="shared" ca="1" si="798"/>
        <v>1</v>
      </c>
      <c r="AG1768" s="161" t="str">
        <f t="shared" ca="1" si="799"/>
        <v/>
      </c>
      <c r="AH1768" s="161">
        <f t="shared" ca="1" si="800"/>
        <v>1</v>
      </c>
      <c r="AI1768" s="161" t="str">
        <f t="shared" ca="1" si="801"/>
        <v/>
      </c>
      <c r="AJ1768" s="161">
        <f t="shared" ca="1" si="802"/>
        <v>1</v>
      </c>
      <c r="AL1768" s="161" t="str">
        <f t="shared" ca="1" si="803"/>
        <v/>
      </c>
      <c r="AM1768" s="161">
        <f t="shared" ca="1" si="814"/>
        <v>1</v>
      </c>
      <c r="AN1768" s="161" t="str">
        <f t="shared" ca="1" si="804"/>
        <v/>
      </c>
      <c r="AO1768" s="161">
        <f t="shared" ca="1" si="813"/>
        <v>1</v>
      </c>
      <c r="AP1768" s="161" t="str">
        <f t="shared" ca="1" si="805"/>
        <v/>
      </c>
      <c r="AQ1768" s="161">
        <f t="shared" ca="1" si="811"/>
        <v>1</v>
      </c>
      <c r="AR1768" s="161" t="str">
        <f t="shared" ca="1" si="806"/>
        <v/>
      </c>
      <c r="AS1768" s="161">
        <f t="shared" ca="1" si="807"/>
        <v>1</v>
      </c>
      <c r="AT1768" s="159" t="str">
        <f t="shared" ca="1" si="816"/>
        <v/>
      </c>
      <c r="AU1768" s="210">
        <f t="shared" ca="1" si="791"/>
        <v>14</v>
      </c>
      <c r="AV1768" s="209"/>
      <c r="AW1768" s="204">
        <f t="shared" si="808"/>
        <v>27201.694444444409</v>
      </c>
      <c r="AX1768" s="159"/>
      <c r="AZ1768" s="159"/>
      <c r="BM1768" s="207"/>
      <c r="BN1768" s="212"/>
      <c r="BP1768" s="209"/>
      <c r="BQ1768" s="211"/>
      <c r="BR1768" s="211"/>
      <c r="BS1768" s="211"/>
      <c r="BT1768" s="211"/>
      <c r="BU1768" s="211"/>
      <c r="BV1768" s="211"/>
      <c r="BW1768" s="211"/>
      <c r="BX1768" s="211"/>
      <c r="BY1768" s="211"/>
      <c r="BZ1768" s="211"/>
      <c r="CA1768" s="209"/>
      <c r="CB1768" s="224"/>
      <c r="CC1768" s="204"/>
      <c r="CD1768" s="204"/>
      <c r="CE1768" s="204"/>
      <c r="CF1768" s="211"/>
      <c r="CG1768" s="211"/>
      <c r="CI1768" s="209"/>
      <c r="CJ1768" s="209"/>
    </row>
    <row r="1769" spans="9:88">
      <c r="I1769" s="221">
        <f t="shared" si="812"/>
        <v>565</v>
      </c>
      <c r="J1769" s="159">
        <f>'v-t_chart'!C1766</f>
        <v>94.8</v>
      </c>
      <c r="K1769" s="204">
        <f t="shared" ca="1" si="790"/>
        <v>277.66919999999999</v>
      </c>
      <c r="L1769" s="205" t="b">
        <f>IF('Input&amp;Output'!$C$3=10,phase_chart!C1766,IF('Input&amp;Output'!$C$3=21,phase_chart!G1766,IF('Input&amp;Output'!$C$3=22,phase_chart!K1766,IF('Input&amp;Output'!$C$3=31,phase_chart!O1766,IF('Input&amp;Output'!$C$3=32,phase_chart!S1766,"")))))</f>
        <v>0</v>
      </c>
      <c r="M1769" s="206" t="b">
        <f>IF('Input&amp;Output'!$C$3=10,phase_chart!D1766,IF('Input&amp;Output'!$C$3=21,phase_chart!H1766,IF('Input&amp;Output'!$C$3=22,phase_chart!L1766,IF('Input&amp;Output'!$C$3=31,phase_chart!P1766,IF('Input&amp;Output'!$C$3=32,phase_chart!T1766,"")))))</f>
        <v>0</v>
      </c>
      <c r="N1769" s="205" t="b">
        <f>IF('Input&amp;Output'!$C$3=10,phase_chart!E1766,IF('Input&amp;Output'!$C$3=21,phase_chart!I1766,IF('Input&amp;Output'!$C$3=22,phase_chart!M1766,IF('Input&amp;Output'!$C$3=31,phase_chart!Q1766,IF('Input&amp;Output'!$C$3=32,phase_chart!U1766,"")))))</f>
        <v>1</v>
      </c>
      <c r="P1769" s="159">
        <f ca="1">IF(NOT($J1769=0),IF($J1769&lt;IF($P1768=0,0,VLOOKUP(P1768,tbL!$M$37:$Q$43,IF(L1769=TRUE,2,4))),IF($J1769&gt;=VLOOKUP(P1768,tbL!$M$37:$Q$43,IF(L1769=TRUE,3,5)),$P1768,IF(AND(L1768=TRUE,L1769=TRUE),$P1768,$P1768-1)),IF(AND(L1769=TRUE,J1769=VLOOKUP(P1768,tbL!$M$37:$Q$43,IF(L1769=TRUE,2,4))),P1768,IF($P1768+1&gt;$C$12,$C$12,$P1768+1))),0)</f>
        <v>1</v>
      </c>
      <c r="Q1769" s="159">
        <f t="shared" ca="1" si="792"/>
        <v>1</v>
      </c>
      <c r="R1769" s="207">
        <f t="shared" si="809"/>
        <v>0</v>
      </c>
      <c r="S1769" s="208"/>
      <c r="T1769" s="159">
        <f t="shared" si="810"/>
        <v>0</v>
      </c>
      <c r="U1769" s="209" t="str">
        <f ca="1">IF(AND(T1769=-1,N1769=TRUE),"*",IF(AND(U1768="*",N1769=TRUE),"*",IF(AND(AND(L1769=TRUE,U1768="*"),J1769&lt;VLOOKUP(V1768+1,tbL!$M$38:$O$43,3)),"*","")))</f>
        <v/>
      </c>
      <c r="V1769" s="204">
        <f t="shared" ca="1" si="793"/>
        <v>1</v>
      </c>
      <c r="Y1769" s="159" t="str">
        <f t="shared" ca="1" si="794"/>
        <v/>
      </c>
      <c r="Z1769" s="159" t="str">
        <f t="shared" si="795"/>
        <v/>
      </c>
      <c r="AA1769" s="159">
        <f t="shared" ca="1" si="815"/>
        <v>1</v>
      </c>
      <c r="AC1769" s="161" t="str">
        <f t="shared" ca="1" si="796"/>
        <v/>
      </c>
      <c r="AD1769" s="161">
        <f t="shared" ca="1" si="797"/>
        <v>1</v>
      </c>
      <c r="AE1769" s="161" t="str">
        <f t="shared" ca="1" si="817"/>
        <v/>
      </c>
      <c r="AF1769" s="161">
        <f t="shared" ca="1" si="798"/>
        <v>1</v>
      </c>
      <c r="AG1769" s="161" t="str">
        <f t="shared" ca="1" si="799"/>
        <v/>
      </c>
      <c r="AH1769" s="161">
        <f t="shared" ca="1" si="800"/>
        <v>1</v>
      </c>
      <c r="AI1769" s="161" t="str">
        <f t="shared" ca="1" si="801"/>
        <v/>
      </c>
      <c r="AJ1769" s="161">
        <f t="shared" ca="1" si="802"/>
        <v>1</v>
      </c>
      <c r="AL1769" s="161" t="str">
        <f t="shared" ca="1" si="803"/>
        <v/>
      </c>
      <c r="AM1769" s="161">
        <f t="shared" ca="1" si="814"/>
        <v>1</v>
      </c>
      <c r="AN1769" s="161" t="str">
        <f t="shared" ca="1" si="804"/>
        <v/>
      </c>
      <c r="AO1769" s="161">
        <f t="shared" ca="1" si="813"/>
        <v>1</v>
      </c>
      <c r="AP1769" s="161" t="str">
        <f t="shared" ca="1" si="805"/>
        <v/>
      </c>
      <c r="AQ1769" s="161">
        <f t="shared" ca="1" si="811"/>
        <v>1</v>
      </c>
      <c r="AR1769" s="161" t="str">
        <f t="shared" ca="1" si="806"/>
        <v/>
      </c>
      <c r="AS1769" s="161">
        <f t="shared" ca="1" si="807"/>
        <v>1</v>
      </c>
      <c r="AT1769" s="159" t="str">
        <f t="shared" ca="1" si="816"/>
        <v/>
      </c>
      <c r="AU1769" s="210">
        <f t="shared" ca="1" si="791"/>
        <v>14</v>
      </c>
      <c r="AV1769" s="209"/>
      <c r="AW1769" s="204">
        <f t="shared" si="808"/>
        <v>27228.027777777741</v>
      </c>
      <c r="AX1769" s="159"/>
      <c r="AZ1769" s="159"/>
      <c r="BM1769" s="207"/>
      <c r="BN1769" s="212"/>
      <c r="BP1769" s="209"/>
      <c r="BQ1769" s="211"/>
      <c r="BR1769" s="211"/>
      <c r="BS1769" s="211"/>
      <c r="BT1769" s="211"/>
      <c r="BU1769" s="211"/>
      <c r="BV1769" s="211"/>
      <c r="BW1769" s="211"/>
      <c r="BX1769" s="211"/>
      <c r="BY1769" s="211"/>
      <c r="BZ1769" s="211"/>
      <c r="CA1769" s="209"/>
      <c r="CB1769" s="224"/>
      <c r="CC1769" s="204"/>
      <c r="CD1769" s="204"/>
      <c r="CE1769" s="204"/>
      <c r="CF1769" s="211"/>
      <c r="CG1769" s="211"/>
      <c r="CI1769" s="209"/>
      <c r="CJ1769" s="209"/>
    </row>
    <row r="1770" spans="9:88">
      <c r="I1770" s="221">
        <f t="shared" si="812"/>
        <v>566</v>
      </c>
      <c r="J1770" s="159">
        <f>'v-t_chart'!C1767</f>
        <v>92.8</v>
      </c>
      <c r="K1770" s="204">
        <f t="shared" ca="1" si="790"/>
        <v>271.81119999999999</v>
      </c>
      <c r="L1770" s="205" t="b">
        <f>IF('Input&amp;Output'!$C$3=10,phase_chart!C1767,IF('Input&amp;Output'!$C$3=21,phase_chart!G1767,IF('Input&amp;Output'!$C$3=22,phase_chart!K1767,IF('Input&amp;Output'!$C$3=31,phase_chart!O1767,IF('Input&amp;Output'!$C$3=32,phase_chart!S1767,"")))))</f>
        <v>0</v>
      </c>
      <c r="M1770" s="206" t="b">
        <f>IF('Input&amp;Output'!$C$3=10,phase_chart!D1767,IF('Input&amp;Output'!$C$3=21,phase_chart!H1767,IF('Input&amp;Output'!$C$3=22,phase_chart!L1767,IF('Input&amp;Output'!$C$3=31,phase_chart!P1767,IF('Input&amp;Output'!$C$3=32,phase_chart!T1767,"")))))</f>
        <v>0</v>
      </c>
      <c r="N1770" s="205" t="b">
        <f>IF('Input&amp;Output'!$C$3=10,phase_chart!E1767,IF('Input&amp;Output'!$C$3=21,phase_chart!I1767,IF('Input&amp;Output'!$C$3=22,phase_chart!M1767,IF('Input&amp;Output'!$C$3=31,phase_chart!Q1767,IF('Input&amp;Output'!$C$3=32,phase_chart!U1767,"")))))</f>
        <v>1</v>
      </c>
      <c r="P1770" s="159">
        <f ca="1">IF(NOT($J1770=0),IF($J1770&lt;IF($P1769=0,0,VLOOKUP(P1769,tbL!$M$37:$Q$43,IF(L1770=TRUE,2,4))),IF($J1770&gt;=VLOOKUP(P1769,tbL!$M$37:$Q$43,IF(L1770=TRUE,3,5)),$P1769,IF(AND(L1769=TRUE,L1770=TRUE),$P1769,$P1769-1)),IF(AND(L1770=TRUE,J1770=VLOOKUP(P1769,tbL!$M$37:$Q$43,IF(L1770=TRUE,2,4))),P1769,IF($P1769+1&gt;$C$12,$C$12,$P1769+1))),0)</f>
        <v>1</v>
      </c>
      <c r="Q1770" s="159">
        <f t="shared" ca="1" si="792"/>
        <v>1</v>
      </c>
      <c r="R1770" s="207">
        <f t="shared" si="809"/>
        <v>0</v>
      </c>
      <c r="S1770" s="208"/>
      <c r="T1770" s="159">
        <f t="shared" si="810"/>
        <v>0</v>
      </c>
      <c r="U1770" s="209" t="str">
        <f ca="1">IF(AND(T1770=-1,N1770=TRUE),"*",IF(AND(U1769="*",N1770=TRUE),"*",IF(AND(AND(L1770=TRUE,U1769="*"),J1770&lt;VLOOKUP(V1769+1,tbL!$M$38:$O$43,3)),"*","")))</f>
        <v/>
      </c>
      <c r="V1770" s="204">
        <f t="shared" ca="1" si="793"/>
        <v>1</v>
      </c>
      <c r="Y1770" s="159" t="str">
        <f t="shared" ca="1" si="794"/>
        <v/>
      </c>
      <c r="Z1770" s="159" t="str">
        <f t="shared" si="795"/>
        <v/>
      </c>
      <c r="AA1770" s="159">
        <f t="shared" ca="1" si="815"/>
        <v>1</v>
      </c>
      <c r="AC1770" s="161" t="str">
        <f t="shared" ca="1" si="796"/>
        <v/>
      </c>
      <c r="AD1770" s="161">
        <f t="shared" ca="1" si="797"/>
        <v>1</v>
      </c>
      <c r="AE1770" s="161" t="str">
        <f t="shared" ca="1" si="817"/>
        <v/>
      </c>
      <c r="AF1770" s="161">
        <f t="shared" ca="1" si="798"/>
        <v>1</v>
      </c>
      <c r="AG1770" s="161" t="str">
        <f t="shared" ca="1" si="799"/>
        <v/>
      </c>
      <c r="AH1770" s="161">
        <f t="shared" ca="1" si="800"/>
        <v>1</v>
      </c>
      <c r="AI1770" s="161" t="str">
        <f t="shared" ca="1" si="801"/>
        <v/>
      </c>
      <c r="AJ1770" s="161">
        <f t="shared" ca="1" si="802"/>
        <v>1</v>
      </c>
      <c r="AL1770" s="161" t="str">
        <f t="shared" ca="1" si="803"/>
        <v/>
      </c>
      <c r="AM1770" s="161">
        <f t="shared" ca="1" si="814"/>
        <v>1</v>
      </c>
      <c r="AN1770" s="161" t="str">
        <f t="shared" ca="1" si="804"/>
        <v/>
      </c>
      <c r="AO1770" s="161">
        <f t="shared" ca="1" si="813"/>
        <v>1</v>
      </c>
      <c r="AP1770" s="161" t="str">
        <f t="shared" ca="1" si="805"/>
        <v/>
      </c>
      <c r="AQ1770" s="161">
        <f t="shared" ca="1" si="811"/>
        <v>1</v>
      </c>
      <c r="AR1770" s="161" t="str">
        <f t="shared" ca="1" si="806"/>
        <v/>
      </c>
      <c r="AS1770" s="161">
        <f t="shared" ca="1" si="807"/>
        <v>1</v>
      </c>
      <c r="AT1770" s="159" t="str">
        <f t="shared" ca="1" si="816"/>
        <v/>
      </c>
      <c r="AU1770" s="210">
        <f t="shared" ca="1" si="791"/>
        <v>14</v>
      </c>
      <c r="AV1770" s="209"/>
      <c r="AW1770" s="204">
        <f t="shared" si="808"/>
        <v>27253.805555555518</v>
      </c>
      <c r="AX1770" s="159"/>
      <c r="AZ1770" s="159"/>
      <c r="BM1770" s="207"/>
      <c r="BN1770" s="212"/>
      <c r="BP1770" s="209"/>
      <c r="BQ1770" s="211"/>
      <c r="BR1770" s="211"/>
      <c r="BS1770" s="211"/>
      <c r="BT1770" s="211"/>
      <c r="BU1770" s="211"/>
      <c r="BV1770" s="211"/>
      <c r="BW1770" s="211"/>
      <c r="BX1770" s="211"/>
      <c r="BY1770" s="211"/>
      <c r="BZ1770" s="211"/>
      <c r="CA1770" s="209"/>
      <c r="CB1770" s="224"/>
      <c r="CC1770" s="204"/>
      <c r="CD1770" s="204"/>
      <c r="CE1770" s="204"/>
      <c r="CF1770" s="211"/>
      <c r="CG1770" s="211"/>
      <c r="CI1770" s="209"/>
      <c r="CJ1770" s="209"/>
    </row>
    <row r="1771" spans="9:88">
      <c r="I1771" s="221">
        <f t="shared" si="812"/>
        <v>567</v>
      </c>
      <c r="J1771" s="159">
        <f>'v-t_chart'!C1768</f>
        <v>88.9</v>
      </c>
      <c r="K1771" s="204">
        <f t="shared" ca="1" si="790"/>
        <v>260.38810000000001</v>
      </c>
      <c r="L1771" s="205" t="b">
        <f>IF('Input&amp;Output'!$C$3=10,phase_chart!C1768,IF('Input&amp;Output'!$C$3=21,phase_chart!G1768,IF('Input&amp;Output'!$C$3=22,phase_chart!K1768,IF('Input&amp;Output'!$C$3=31,phase_chart!O1768,IF('Input&amp;Output'!$C$3=32,phase_chart!S1768,"")))))</f>
        <v>0</v>
      </c>
      <c r="M1771" s="206" t="b">
        <f>IF('Input&amp;Output'!$C$3=10,phase_chart!D1768,IF('Input&amp;Output'!$C$3=21,phase_chart!H1768,IF('Input&amp;Output'!$C$3=22,phase_chart!L1768,IF('Input&amp;Output'!$C$3=31,phase_chart!P1768,IF('Input&amp;Output'!$C$3=32,phase_chart!T1768,"")))))</f>
        <v>0</v>
      </c>
      <c r="N1771" s="205" t="b">
        <f>IF('Input&amp;Output'!$C$3=10,phase_chart!E1768,IF('Input&amp;Output'!$C$3=21,phase_chart!I1768,IF('Input&amp;Output'!$C$3=22,phase_chart!M1768,IF('Input&amp;Output'!$C$3=31,phase_chart!Q1768,IF('Input&amp;Output'!$C$3=32,phase_chart!U1768,"")))))</f>
        <v>1</v>
      </c>
      <c r="P1771" s="159">
        <f ca="1">IF(NOT($J1771=0),IF($J1771&lt;IF($P1770=0,0,VLOOKUP(P1770,tbL!$M$37:$Q$43,IF(L1771=TRUE,2,4))),IF($J1771&gt;=VLOOKUP(P1770,tbL!$M$37:$Q$43,IF(L1771=TRUE,3,5)),$P1770,IF(AND(L1770=TRUE,L1771=TRUE),$P1770,$P1770-1)),IF(AND(L1771=TRUE,J1771=VLOOKUP(P1770,tbL!$M$37:$Q$43,IF(L1771=TRUE,2,4))),P1770,IF($P1770+1&gt;$C$12,$C$12,$P1770+1))),0)</f>
        <v>1</v>
      </c>
      <c r="Q1771" s="159">
        <f t="shared" ca="1" si="792"/>
        <v>1</v>
      </c>
      <c r="R1771" s="207">
        <f t="shared" si="809"/>
        <v>0</v>
      </c>
      <c r="S1771" s="208"/>
      <c r="T1771" s="159">
        <f t="shared" si="810"/>
        <v>0</v>
      </c>
      <c r="U1771" s="209" t="str">
        <f ca="1">IF(AND(T1771=-1,N1771=TRUE),"*",IF(AND(U1770="*",N1771=TRUE),"*",IF(AND(AND(L1771=TRUE,U1770="*"),J1771&lt;VLOOKUP(V1770+1,tbL!$M$38:$O$43,3)),"*","")))</f>
        <v/>
      </c>
      <c r="V1771" s="204">
        <f t="shared" ca="1" si="793"/>
        <v>1</v>
      </c>
      <c r="Y1771" s="159" t="str">
        <f t="shared" ca="1" si="794"/>
        <v/>
      </c>
      <c r="Z1771" s="159" t="str">
        <f t="shared" si="795"/>
        <v/>
      </c>
      <c r="AA1771" s="159">
        <f t="shared" ca="1" si="815"/>
        <v>1</v>
      </c>
      <c r="AC1771" s="161" t="str">
        <f t="shared" ca="1" si="796"/>
        <v/>
      </c>
      <c r="AD1771" s="161">
        <f t="shared" ca="1" si="797"/>
        <v>1</v>
      </c>
      <c r="AE1771" s="161" t="str">
        <f t="shared" ca="1" si="817"/>
        <v/>
      </c>
      <c r="AF1771" s="161">
        <f t="shared" ca="1" si="798"/>
        <v>1</v>
      </c>
      <c r="AG1771" s="161" t="str">
        <f t="shared" ca="1" si="799"/>
        <v/>
      </c>
      <c r="AH1771" s="161">
        <f t="shared" ca="1" si="800"/>
        <v>1</v>
      </c>
      <c r="AI1771" s="161" t="str">
        <f t="shared" ca="1" si="801"/>
        <v/>
      </c>
      <c r="AJ1771" s="161">
        <f t="shared" ca="1" si="802"/>
        <v>1</v>
      </c>
      <c r="AL1771" s="161" t="str">
        <f t="shared" ca="1" si="803"/>
        <v/>
      </c>
      <c r="AM1771" s="161">
        <f t="shared" ca="1" si="814"/>
        <v>1</v>
      </c>
      <c r="AN1771" s="161" t="str">
        <f t="shared" ca="1" si="804"/>
        <v/>
      </c>
      <c r="AO1771" s="161">
        <f t="shared" ca="1" si="813"/>
        <v>1</v>
      </c>
      <c r="AP1771" s="161" t="str">
        <f t="shared" ca="1" si="805"/>
        <v/>
      </c>
      <c r="AQ1771" s="161">
        <f t="shared" ca="1" si="811"/>
        <v>1</v>
      </c>
      <c r="AR1771" s="161" t="str">
        <f t="shared" ca="1" si="806"/>
        <v/>
      </c>
      <c r="AS1771" s="161">
        <f t="shared" ca="1" si="807"/>
        <v>1</v>
      </c>
      <c r="AT1771" s="159" t="str">
        <f t="shared" ca="1" si="816"/>
        <v/>
      </c>
      <c r="AU1771" s="210">
        <f t="shared" ca="1" si="791"/>
        <v>14</v>
      </c>
      <c r="AV1771" s="209"/>
      <c r="AW1771" s="204">
        <f t="shared" si="808"/>
        <v>27278.499999999964</v>
      </c>
      <c r="AX1771" s="159"/>
      <c r="AZ1771" s="159"/>
      <c r="BM1771" s="207"/>
      <c r="BN1771" s="212"/>
      <c r="BP1771" s="209"/>
      <c r="BQ1771" s="211"/>
      <c r="BR1771" s="211"/>
      <c r="BS1771" s="211"/>
      <c r="BT1771" s="211"/>
      <c r="BU1771" s="211"/>
      <c r="BV1771" s="211"/>
      <c r="BW1771" s="211"/>
      <c r="BX1771" s="211"/>
      <c r="BY1771" s="211"/>
      <c r="BZ1771" s="211"/>
      <c r="CA1771" s="209"/>
      <c r="CB1771" s="224"/>
      <c r="CC1771" s="204"/>
      <c r="CD1771" s="204"/>
      <c r="CE1771" s="204"/>
      <c r="CF1771" s="211"/>
      <c r="CG1771" s="211"/>
      <c r="CI1771" s="209"/>
      <c r="CJ1771" s="209"/>
    </row>
    <row r="1772" spans="9:88">
      <c r="I1772" s="221">
        <f t="shared" si="812"/>
        <v>568</v>
      </c>
      <c r="J1772" s="159">
        <f>'v-t_chart'!C1769</f>
        <v>84.9</v>
      </c>
      <c r="K1772" s="204">
        <f t="shared" ca="1" si="790"/>
        <v>248.6721</v>
      </c>
      <c r="L1772" s="205" t="b">
        <f>IF('Input&amp;Output'!$C$3=10,phase_chart!C1769,IF('Input&amp;Output'!$C$3=21,phase_chart!G1769,IF('Input&amp;Output'!$C$3=22,phase_chart!K1769,IF('Input&amp;Output'!$C$3=31,phase_chart!O1769,IF('Input&amp;Output'!$C$3=32,phase_chart!S1769,"")))))</f>
        <v>0</v>
      </c>
      <c r="M1772" s="206" t="b">
        <f>IF('Input&amp;Output'!$C$3=10,phase_chart!D1769,IF('Input&amp;Output'!$C$3=21,phase_chart!H1769,IF('Input&amp;Output'!$C$3=22,phase_chart!L1769,IF('Input&amp;Output'!$C$3=31,phase_chart!P1769,IF('Input&amp;Output'!$C$3=32,phase_chart!T1769,"")))))</f>
        <v>0</v>
      </c>
      <c r="N1772" s="205" t="b">
        <f>IF('Input&amp;Output'!$C$3=10,phase_chart!E1769,IF('Input&amp;Output'!$C$3=21,phase_chart!I1769,IF('Input&amp;Output'!$C$3=22,phase_chart!M1769,IF('Input&amp;Output'!$C$3=31,phase_chart!Q1769,IF('Input&amp;Output'!$C$3=32,phase_chart!U1769,"")))))</f>
        <v>1</v>
      </c>
      <c r="P1772" s="159">
        <f ca="1">IF(NOT($J1772=0),IF($J1772&lt;IF($P1771=0,0,VLOOKUP(P1771,tbL!$M$37:$Q$43,IF(L1772=TRUE,2,4))),IF($J1772&gt;=VLOOKUP(P1771,tbL!$M$37:$Q$43,IF(L1772=TRUE,3,5)),$P1771,IF(AND(L1771=TRUE,L1772=TRUE),$P1771,$P1771-1)),IF(AND(L1772=TRUE,J1772=VLOOKUP(P1771,tbL!$M$37:$Q$43,IF(L1772=TRUE,2,4))),P1771,IF($P1771+1&gt;$C$12,$C$12,$P1771+1))),0)</f>
        <v>1</v>
      </c>
      <c r="Q1772" s="159">
        <f t="shared" ca="1" si="792"/>
        <v>1</v>
      </c>
      <c r="R1772" s="207">
        <f t="shared" si="809"/>
        <v>0</v>
      </c>
      <c r="S1772" s="208"/>
      <c r="T1772" s="159">
        <f t="shared" si="810"/>
        <v>0</v>
      </c>
      <c r="U1772" s="209" t="str">
        <f ca="1">IF(AND(T1772=-1,N1772=TRUE),"*",IF(AND(U1771="*",N1772=TRUE),"*",IF(AND(AND(L1772=TRUE,U1771="*"),J1772&lt;VLOOKUP(V1771+1,tbL!$M$38:$O$43,3)),"*","")))</f>
        <v/>
      </c>
      <c r="V1772" s="204">
        <f t="shared" ca="1" si="793"/>
        <v>1</v>
      </c>
      <c r="Y1772" s="159" t="str">
        <f t="shared" ca="1" si="794"/>
        <v/>
      </c>
      <c r="Z1772" s="159" t="str">
        <f t="shared" si="795"/>
        <v/>
      </c>
      <c r="AA1772" s="159">
        <f t="shared" ca="1" si="815"/>
        <v>1</v>
      </c>
      <c r="AC1772" s="161" t="str">
        <f t="shared" ca="1" si="796"/>
        <v/>
      </c>
      <c r="AD1772" s="161">
        <f t="shared" ca="1" si="797"/>
        <v>1</v>
      </c>
      <c r="AE1772" s="161" t="str">
        <f t="shared" ca="1" si="817"/>
        <v/>
      </c>
      <c r="AF1772" s="161">
        <f t="shared" ca="1" si="798"/>
        <v>1</v>
      </c>
      <c r="AG1772" s="161" t="str">
        <f t="shared" ca="1" si="799"/>
        <v/>
      </c>
      <c r="AH1772" s="161">
        <f t="shared" ca="1" si="800"/>
        <v>1</v>
      </c>
      <c r="AI1772" s="161" t="str">
        <f t="shared" ca="1" si="801"/>
        <v/>
      </c>
      <c r="AJ1772" s="161">
        <f t="shared" ca="1" si="802"/>
        <v>1</v>
      </c>
      <c r="AL1772" s="161" t="str">
        <f t="shared" ca="1" si="803"/>
        <v/>
      </c>
      <c r="AM1772" s="161">
        <f t="shared" ca="1" si="814"/>
        <v>1</v>
      </c>
      <c r="AN1772" s="161" t="str">
        <f t="shared" ca="1" si="804"/>
        <v/>
      </c>
      <c r="AO1772" s="161">
        <f t="shared" ca="1" si="813"/>
        <v>1</v>
      </c>
      <c r="AP1772" s="161" t="str">
        <f t="shared" ca="1" si="805"/>
        <v/>
      </c>
      <c r="AQ1772" s="161">
        <f t="shared" ca="1" si="811"/>
        <v>1</v>
      </c>
      <c r="AR1772" s="161" t="str">
        <f t="shared" ca="1" si="806"/>
        <v/>
      </c>
      <c r="AS1772" s="161">
        <f t="shared" ca="1" si="807"/>
        <v>1</v>
      </c>
      <c r="AT1772" s="159" t="str">
        <f t="shared" ca="1" si="816"/>
        <v/>
      </c>
      <c r="AU1772" s="210">
        <f t="shared" ca="1" si="791"/>
        <v>14</v>
      </c>
      <c r="AV1772" s="209"/>
      <c r="AW1772" s="204">
        <f t="shared" si="808"/>
        <v>27302.083333333296</v>
      </c>
      <c r="AX1772" s="159"/>
      <c r="AZ1772" s="159"/>
      <c r="BM1772" s="207"/>
      <c r="BN1772" s="212"/>
      <c r="BP1772" s="209"/>
      <c r="BQ1772" s="211"/>
      <c r="BR1772" s="211"/>
      <c r="BS1772" s="211"/>
      <c r="BT1772" s="211"/>
      <c r="BU1772" s="211"/>
      <c r="BV1772" s="211"/>
      <c r="BW1772" s="211"/>
      <c r="BX1772" s="211"/>
      <c r="BY1772" s="211"/>
      <c r="BZ1772" s="211"/>
      <c r="CA1772" s="209"/>
      <c r="CB1772" s="224"/>
      <c r="CC1772" s="204"/>
      <c r="CD1772" s="204"/>
      <c r="CE1772" s="204"/>
      <c r="CF1772" s="211"/>
      <c r="CG1772" s="211"/>
      <c r="CI1772" s="209"/>
      <c r="CJ1772" s="209"/>
    </row>
    <row r="1773" spans="9:88">
      <c r="I1773" s="221">
        <f t="shared" si="812"/>
        <v>569</v>
      </c>
      <c r="J1773" s="159">
        <f>'v-t_chart'!C1770</f>
        <v>80.599999999999994</v>
      </c>
      <c r="K1773" s="204">
        <f t="shared" ca="1" si="790"/>
        <v>236.07739999999998</v>
      </c>
      <c r="L1773" s="205" t="b">
        <f>IF('Input&amp;Output'!$C$3=10,phase_chart!C1770,IF('Input&amp;Output'!$C$3=21,phase_chart!G1770,IF('Input&amp;Output'!$C$3=22,phase_chart!K1770,IF('Input&amp;Output'!$C$3=31,phase_chart!O1770,IF('Input&amp;Output'!$C$3=32,phase_chart!S1770,"")))))</f>
        <v>0</v>
      </c>
      <c r="M1773" s="206" t="b">
        <f>IF('Input&amp;Output'!$C$3=10,phase_chart!D1770,IF('Input&amp;Output'!$C$3=21,phase_chart!H1770,IF('Input&amp;Output'!$C$3=22,phase_chart!L1770,IF('Input&amp;Output'!$C$3=31,phase_chart!P1770,IF('Input&amp;Output'!$C$3=32,phase_chart!T1770,"")))))</f>
        <v>0</v>
      </c>
      <c r="N1773" s="205" t="b">
        <f>IF('Input&amp;Output'!$C$3=10,phase_chart!E1770,IF('Input&amp;Output'!$C$3=21,phase_chart!I1770,IF('Input&amp;Output'!$C$3=22,phase_chart!M1770,IF('Input&amp;Output'!$C$3=31,phase_chart!Q1770,IF('Input&amp;Output'!$C$3=32,phase_chart!U1770,"")))))</f>
        <v>1</v>
      </c>
      <c r="P1773" s="159">
        <f ca="1">IF(NOT($J1773=0),IF($J1773&lt;IF($P1772=0,0,VLOOKUP(P1772,tbL!$M$37:$Q$43,IF(L1773=TRUE,2,4))),IF($J1773&gt;=VLOOKUP(P1772,tbL!$M$37:$Q$43,IF(L1773=TRUE,3,5)),$P1772,IF(AND(L1772=TRUE,L1773=TRUE),$P1772,$P1772-1)),IF(AND(L1773=TRUE,J1773=VLOOKUP(P1772,tbL!$M$37:$Q$43,IF(L1773=TRUE,2,4))),P1772,IF($P1772+1&gt;$C$12,$C$12,$P1772+1))),0)</f>
        <v>1</v>
      </c>
      <c r="Q1773" s="159">
        <f t="shared" ca="1" si="792"/>
        <v>1</v>
      </c>
      <c r="R1773" s="207">
        <f t="shared" si="809"/>
        <v>0</v>
      </c>
      <c r="S1773" s="208"/>
      <c r="T1773" s="159">
        <f t="shared" si="810"/>
        <v>0</v>
      </c>
      <c r="U1773" s="209" t="str">
        <f ca="1">IF(AND(T1773=-1,N1773=TRUE),"*",IF(AND(U1772="*",N1773=TRUE),"*",IF(AND(AND(L1773=TRUE,U1772="*"),J1773&lt;VLOOKUP(V1772+1,tbL!$M$38:$O$43,3)),"*","")))</f>
        <v/>
      </c>
      <c r="V1773" s="204">
        <f t="shared" ca="1" si="793"/>
        <v>1</v>
      </c>
      <c r="Y1773" s="159" t="str">
        <f t="shared" ca="1" si="794"/>
        <v/>
      </c>
      <c r="Z1773" s="159" t="str">
        <f t="shared" si="795"/>
        <v/>
      </c>
      <c r="AA1773" s="159">
        <f t="shared" ca="1" si="815"/>
        <v>1</v>
      </c>
      <c r="AC1773" s="161" t="str">
        <f t="shared" ca="1" si="796"/>
        <v/>
      </c>
      <c r="AD1773" s="161">
        <f t="shared" ca="1" si="797"/>
        <v>1</v>
      </c>
      <c r="AE1773" s="161" t="str">
        <f t="shared" ca="1" si="817"/>
        <v/>
      </c>
      <c r="AF1773" s="161">
        <f t="shared" ca="1" si="798"/>
        <v>1</v>
      </c>
      <c r="AG1773" s="161" t="str">
        <f t="shared" ca="1" si="799"/>
        <v/>
      </c>
      <c r="AH1773" s="161">
        <f t="shared" ca="1" si="800"/>
        <v>1</v>
      </c>
      <c r="AI1773" s="161" t="str">
        <f t="shared" ca="1" si="801"/>
        <v/>
      </c>
      <c r="AJ1773" s="161">
        <f t="shared" ca="1" si="802"/>
        <v>1</v>
      </c>
      <c r="AL1773" s="161" t="str">
        <f t="shared" ca="1" si="803"/>
        <v/>
      </c>
      <c r="AM1773" s="161">
        <f t="shared" ca="1" si="814"/>
        <v>1</v>
      </c>
      <c r="AN1773" s="161" t="str">
        <f t="shared" ca="1" si="804"/>
        <v/>
      </c>
      <c r="AO1773" s="161">
        <f t="shared" ca="1" si="813"/>
        <v>1</v>
      </c>
      <c r="AP1773" s="161" t="str">
        <f t="shared" ca="1" si="805"/>
        <v/>
      </c>
      <c r="AQ1773" s="161">
        <f t="shared" ca="1" si="811"/>
        <v>1</v>
      </c>
      <c r="AR1773" s="161" t="str">
        <f t="shared" ca="1" si="806"/>
        <v/>
      </c>
      <c r="AS1773" s="161">
        <f t="shared" ca="1" si="807"/>
        <v>1</v>
      </c>
      <c r="AT1773" s="159" t="str">
        <f t="shared" ca="1" si="816"/>
        <v/>
      </c>
      <c r="AU1773" s="210">
        <f t="shared" ca="1" si="791"/>
        <v>14</v>
      </c>
      <c r="AV1773" s="209"/>
      <c r="AW1773" s="204">
        <f t="shared" si="808"/>
        <v>27324.472222222186</v>
      </c>
      <c r="AX1773" s="159"/>
      <c r="AZ1773" s="159"/>
      <c r="BM1773" s="207"/>
      <c r="BN1773" s="212"/>
      <c r="BP1773" s="209"/>
      <c r="BQ1773" s="211"/>
      <c r="BR1773" s="211"/>
      <c r="BS1773" s="211"/>
      <c r="BT1773" s="211"/>
      <c r="BU1773" s="211"/>
      <c r="BV1773" s="211"/>
      <c r="BW1773" s="211"/>
      <c r="BX1773" s="211"/>
      <c r="BY1773" s="211"/>
      <c r="BZ1773" s="211"/>
      <c r="CA1773" s="209"/>
      <c r="CB1773" s="224"/>
      <c r="CC1773" s="204"/>
      <c r="CD1773" s="204"/>
      <c r="CE1773" s="204"/>
      <c r="CF1773" s="211"/>
      <c r="CG1773" s="211"/>
      <c r="CI1773" s="209"/>
      <c r="CJ1773" s="209"/>
    </row>
    <row r="1774" spans="9:88">
      <c r="I1774" s="221">
        <f t="shared" si="812"/>
        <v>570</v>
      </c>
      <c r="J1774" s="159">
        <f>'v-t_chart'!C1771</f>
        <v>76.3</v>
      </c>
      <c r="K1774" s="204">
        <f t="shared" ca="1" si="790"/>
        <v>223.48269999999997</v>
      </c>
      <c r="L1774" s="205" t="b">
        <f>IF('Input&amp;Output'!$C$3=10,phase_chart!C1771,IF('Input&amp;Output'!$C$3=21,phase_chart!G1771,IF('Input&amp;Output'!$C$3=22,phase_chart!K1771,IF('Input&amp;Output'!$C$3=31,phase_chart!O1771,IF('Input&amp;Output'!$C$3=32,phase_chart!S1771,"")))))</f>
        <v>0</v>
      </c>
      <c r="M1774" s="206" t="b">
        <f>IF('Input&amp;Output'!$C$3=10,phase_chart!D1771,IF('Input&amp;Output'!$C$3=21,phase_chart!H1771,IF('Input&amp;Output'!$C$3=22,phase_chart!L1771,IF('Input&amp;Output'!$C$3=31,phase_chart!P1771,IF('Input&amp;Output'!$C$3=32,phase_chart!T1771,"")))))</f>
        <v>0</v>
      </c>
      <c r="N1774" s="205" t="b">
        <f>IF('Input&amp;Output'!$C$3=10,phase_chart!E1771,IF('Input&amp;Output'!$C$3=21,phase_chart!I1771,IF('Input&amp;Output'!$C$3=22,phase_chart!M1771,IF('Input&amp;Output'!$C$3=31,phase_chart!Q1771,IF('Input&amp;Output'!$C$3=32,phase_chart!U1771,"")))))</f>
        <v>1</v>
      </c>
      <c r="P1774" s="159">
        <f ca="1">IF(NOT($J1774=0),IF($J1774&lt;IF($P1773=0,0,VLOOKUP(P1773,tbL!$M$37:$Q$43,IF(L1774=TRUE,2,4))),IF($J1774&gt;=VLOOKUP(P1773,tbL!$M$37:$Q$43,IF(L1774=TRUE,3,5)),$P1773,IF(AND(L1773=TRUE,L1774=TRUE),$P1773,$P1773-1)),IF(AND(L1774=TRUE,J1774=VLOOKUP(P1773,tbL!$M$37:$Q$43,IF(L1774=TRUE,2,4))),P1773,IF($P1773+1&gt;$C$12,$C$12,$P1773+1))),0)</f>
        <v>1</v>
      </c>
      <c r="Q1774" s="159">
        <f t="shared" ca="1" si="792"/>
        <v>1</v>
      </c>
      <c r="R1774" s="207">
        <f t="shared" si="809"/>
        <v>0</v>
      </c>
      <c r="S1774" s="208"/>
      <c r="T1774" s="159">
        <f t="shared" si="810"/>
        <v>0</v>
      </c>
      <c r="U1774" s="209" t="str">
        <f ca="1">IF(AND(T1774=-1,N1774=TRUE),"*",IF(AND(U1773="*",N1774=TRUE),"*",IF(AND(AND(L1774=TRUE,U1773="*"),J1774&lt;VLOOKUP(V1773+1,tbL!$M$38:$O$43,3)),"*","")))</f>
        <v/>
      </c>
      <c r="V1774" s="204">
        <f t="shared" ca="1" si="793"/>
        <v>1</v>
      </c>
      <c r="Y1774" s="159" t="str">
        <f t="shared" ca="1" si="794"/>
        <v/>
      </c>
      <c r="Z1774" s="159" t="str">
        <f t="shared" si="795"/>
        <v/>
      </c>
      <c r="AA1774" s="159">
        <f t="shared" ca="1" si="815"/>
        <v>1</v>
      </c>
      <c r="AC1774" s="161" t="str">
        <f t="shared" ca="1" si="796"/>
        <v/>
      </c>
      <c r="AD1774" s="161">
        <f t="shared" ca="1" si="797"/>
        <v>1</v>
      </c>
      <c r="AE1774" s="161" t="str">
        <f t="shared" ca="1" si="817"/>
        <v/>
      </c>
      <c r="AF1774" s="161">
        <f t="shared" ca="1" si="798"/>
        <v>1</v>
      </c>
      <c r="AG1774" s="161" t="str">
        <f t="shared" ca="1" si="799"/>
        <v/>
      </c>
      <c r="AH1774" s="161">
        <f t="shared" ca="1" si="800"/>
        <v>1</v>
      </c>
      <c r="AI1774" s="161" t="str">
        <f t="shared" ca="1" si="801"/>
        <v/>
      </c>
      <c r="AJ1774" s="161">
        <f t="shared" ca="1" si="802"/>
        <v>1</v>
      </c>
      <c r="AL1774" s="161" t="str">
        <f t="shared" ca="1" si="803"/>
        <v/>
      </c>
      <c r="AM1774" s="161">
        <f t="shared" ca="1" si="814"/>
        <v>1</v>
      </c>
      <c r="AN1774" s="161" t="str">
        <f t="shared" ca="1" si="804"/>
        <v/>
      </c>
      <c r="AO1774" s="161">
        <f t="shared" ca="1" si="813"/>
        <v>1</v>
      </c>
      <c r="AP1774" s="161" t="str">
        <f t="shared" ca="1" si="805"/>
        <v/>
      </c>
      <c r="AQ1774" s="161">
        <f t="shared" ca="1" si="811"/>
        <v>1</v>
      </c>
      <c r="AR1774" s="161" t="str">
        <f t="shared" ca="1" si="806"/>
        <v/>
      </c>
      <c r="AS1774" s="161">
        <f t="shared" ca="1" si="807"/>
        <v>1</v>
      </c>
      <c r="AT1774" s="159" t="str">
        <f t="shared" ca="1" si="816"/>
        <v/>
      </c>
      <c r="AU1774" s="210">
        <f t="shared" ca="1" si="791"/>
        <v>14</v>
      </c>
      <c r="AV1774" s="209"/>
      <c r="AW1774" s="204">
        <f t="shared" si="808"/>
        <v>27345.666666666631</v>
      </c>
      <c r="AX1774" s="159"/>
      <c r="AZ1774" s="159"/>
      <c r="BM1774" s="207"/>
      <c r="BN1774" s="212"/>
      <c r="BP1774" s="209"/>
      <c r="BQ1774" s="211"/>
      <c r="BR1774" s="211"/>
      <c r="BS1774" s="211"/>
      <c r="BT1774" s="211"/>
      <c r="BU1774" s="211"/>
      <c r="BV1774" s="211"/>
      <c r="BW1774" s="211"/>
      <c r="BX1774" s="211"/>
      <c r="BY1774" s="211"/>
      <c r="BZ1774" s="211"/>
      <c r="CA1774" s="209"/>
      <c r="CB1774" s="224"/>
      <c r="CC1774" s="204"/>
      <c r="CD1774" s="204"/>
      <c r="CE1774" s="204"/>
      <c r="CF1774" s="211"/>
      <c r="CG1774" s="211"/>
      <c r="CI1774" s="209"/>
      <c r="CJ1774" s="209"/>
    </row>
    <row r="1775" spans="9:88">
      <c r="I1775" s="221">
        <f t="shared" si="812"/>
        <v>571</v>
      </c>
      <c r="J1775" s="159">
        <f>'v-t_chart'!C1772</f>
        <v>72.3</v>
      </c>
      <c r="K1775" s="204">
        <f t="shared" ca="1" si="790"/>
        <v>211.76669999999999</v>
      </c>
      <c r="L1775" s="205" t="b">
        <f>IF('Input&amp;Output'!$C$3=10,phase_chart!C1772,IF('Input&amp;Output'!$C$3=21,phase_chart!G1772,IF('Input&amp;Output'!$C$3=22,phase_chart!K1772,IF('Input&amp;Output'!$C$3=31,phase_chart!O1772,IF('Input&amp;Output'!$C$3=32,phase_chart!S1772,"")))))</f>
        <v>0</v>
      </c>
      <c r="M1775" s="206" t="b">
        <f>IF('Input&amp;Output'!$C$3=10,phase_chart!D1772,IF('Input&amp;Output'!$C$3=21,phase_chart!H1772,IF('Input&amp;Output'!$C$3=22,phase_chart!L1772,IF('Input&amp;Output'!$C$3=31,phase_chart!P1772,IF('Input&amp;Output'!$C$3=32,phase_chart!T1772,"")))))</f>
        <v>0</v>
      </c>
      <c r="N1775" s="205" t="b">
        <f>IF('Input&amp;Output'!$C$3=10,phase_chart!E1772,IF('Input&amp;Output'!$C$3=21,phase_chart!I1772,IF('Input&amp;Output'!$C$3=22,phase_chart!M1772,IF('Input&amp;Output'!$C$3=31,phase_chart!Q1772,IF('Input&amp;Output'!$C$3=32,phase_chart!U1772,"")))))</f>
        <v>1</v>
      </c>
      <c r="P1775" s="159">
        <f ca="1">IF(NOT($J1775=0),IF($J1775&lt;IF($P1774=0,0,VLOOKUP(P1774,tbL!$M$37:$Q$43,IF(L1775=TRUE,2,4))),IF($J1775&gt;=VLOOKUP(P1774,tbL!$M$37:$Q$43,IF(L1775=TRUE,3,5)),$P1774,IF(AND(L1774=TRUE,L1775=TRUE),$P1774,$P1774-1)),IF(AND(L1775=TRUE,J1775=VLOOKUP(P1774,tbL!$M$37:$Q$43,IF(L1775=TRUE,2,4))),P1774,IF($P1774+1&gt;$C$12,$C$12,$P1774+1))),0)</f>
        <v>1</v>
      </c>
      <c r="Q1775" s="159">
        <f t="shared" ca="1" si="792"/>
        <v>1</v>
      </c>
      <c r="R1775" s="207">
        <f t="shared" si="809"/>
        <v>0</v>
      </c>
      <c r="S1775" s="208"/>
      <c r="T1775" s="159">
        <f t="shared" si="810"/>
        <v>0</v>
      </c>
      <c r="U1775" s="209" t="str">
        <f ca="1">IF(AND(T1775=-1,N1775=TRUE),"*",IF(AND(U1774="*",N1775=TRUE),"*",IF(AND(AND(L1775=TRUE,U1774="*"),J1775&lt;VLOOKUP(V1774+1,tbL!$M$38:$O$43,3)),"*","")))</f>
        <v/>
      </c>
      <c r="V1775" s="204">
        <f t="shared" ca="1" si="793"/>
        <v>1</v>
      </c>
      <c r="Y1775" s="159" t="str">
        <f t="shared" ca="1" si="794"/>
        <v/>
      </c>
      <c r="Z1775" s="159" t="str">
        <f t="shared" si="795"/>
        <v/>
      </c>
      <c r="AA1775" s="159">
        <f t="shared" ca="1" si="815"/>
        <v>1</v>
      </c>
      <c r="AC1775" s="161" t="str">
        <f t="shared" ca="1" si="796"/>
        <v/>
      </c>
      <c r="AD1775" s="161">
        <f t="shared" ca="1" si="797"/>
        <v>1</v>
      </c>
      <c r="AE1775" s="161" t="str">
        <f t="shared" ca="1" si="817"/>
        <v/>
      </c>
      <c r="AF1775" s="161">
        <f t="shared" ca="1" si="798"/>
        <v>1</v>
      </c>
      <c r="AG1775" s="161" t="str">
        <f t="shared" ca="1" si="799"/>
        <v/>
      </c>
      <c r="AH1775" s="161">
        <f t="shared" ca="1" si="800"/>
        <v>1</v>
      </c>
      <c r="AI1775" s="161" t="str">
        <f t="shared" ca="1" si="801"/>
        <v/>
      </c>
      <c r="AJ1775" s="161">
        <f t="shared" ca="1" si="802"/>
        <v>1</v>
      </c>
      <c r="AL1775" s="161" t="str">
        <f t="shared" ca="1" si="803"/>
        <v/>
      </c>
      <c r="AM1775" s="161">
        <f t="shared" ca="1" si="814"/>
        <v>1</v>
      </c>
      <c r="AN1775" s="161" t="str">
        <f t="shared" ca="1" si="804"/>
        <v/>
      </c>
      <c r="AO1775" s="161">
        <f t="shared" ca="1" si="813"/>
        <v>1</v>
      </c>
      <c r="AP1775" s="161" t="str">
        <f t="shared" ca="1" si="805"/>
        <v/>
      </c>
      <c r="AQ1775" s="161">
        <f t="shared" ca="1" si="811"/>
        <v>1</v>
      </c>
      <c r="AR1775" s="161" t="str">
        <f t="shared" ca="1" si="806"/>
        <v/>
      </c>
      <c r="AS1775" s="161">
        <f t="shared" ca="1" si="807"/>
        <v>1</v>
      </c>
      <c r="AT1775" s="159" t="str">
        <f t="shared" ca="1" si="816"/>
        <v/>
      </c>
      <c r="AU1775" s="210">
        <f t="shared" ca="1" si="791"/>
        <v>14</v>
      </c>
      <c r="AV1775" s="209"/>
      <c r="AW1775" s="204">
        <f t="shared" si="808"/>
        <v>27365.749999999964</v>
      </c>
      <c r="AX1775" s="159"/>
      <c r="AZ1775" s="159"/>
      <c r="BM1775" s="207"/>
      <c r="BN1775" s="212"/>
      <c r="BP1775" s="209"/>
      <c r="BQ1775" s="211"/>
      <c r="BR1775" s="211"/>
      <c r="BS1775" s="211"/>
      <c r="BT1775" s="211"/>
      <c r="BU1775" s="211"/>
      <c r="BV1775" s="211"/>
      <c r="BW1775" s="211"/>
      <c r="BX1775" s="211"/>
      <c r="BY1775" s="211"/>
      <c r="BZ1775" s="211"/>
      <c r="CA1775" s="209"/>
      <c r="CB1775" s="224"/>
      <c r="CC1775" s="204"/>
      <c r="CD1775" s="204"/>
      <c r="CE1775" s="204"/>
      <c r="CF1775" s="211"/>
      <c r="CG1775" s="211"/>
      <c r="CI1775" s="209"/>
      <c r="CJ1775" s="209"/>
    </row>
    <row r="1776" spans="9:88">
      <c r="I1776" s="221">
        <f t="shared" si="812"/>
        <v>572</v>
      </c>
      <c r="J1776" s="159">
        <f>'v-t_chart'!C1773</f>
        <v>68.7</v>
      </c>
      <c r="K1776" s="204">
        <f t="shared" ca="1" si="790"/>
        <v>201.22229999999999</v>
      </c>
      <c r="L1776" s="205" t="b">
        <f>IF('Input&amp;Output'!$C$3=10,phase_chart!C1773,IF('Input&amp;Output'!$C$3=21,phase_chart!G1773,IF('Input&amp;Output'!$C$3=22,phase_chart!K1773,IF('Input&amp;Output'!$C$3=31,phase_chart!O1773,IF('Input&amp;Output'!$C$3=32,phase_chart!S1773,"")))))</f>
        <v>0</v>
      </c>
      <c r="M1776" s="206" t="b">
        <f>IF('Input&amp;Output'!$C$3=10,phase_chart!D1773,IF('Input&amp;Output'!$C$3=21,phase_chart!H1773,IF('Input&amp;Output'!$C$3=22,phase_chart!L1773,IF('Input&amp;Output'!$C$3=31,phase_chart!P1773,IF('Input&amp;Output'!$C$3=32,phase_chart!T1773,"")))))</f>
        <v>0</v>
      </c>
      <c r="N1776" s="205" t="b">
        <f>IF('Input&amp;Output'!$C$3=10,phase_chart!E1773,IF('Input&amp;Output'!$C$3=21,phase_chart!I1773,IF('Input&amp;Output'!$C$3=22,phase_chart!M1773,IF('Input&amp;Output'!$C$3=31,phase_chart!Q1773,IF('Input&amp;Output'!$C$3=32,phase_chart!U1773,"")))))</f>
        <v>1</v>
      </c>
      <c r="P1776" s="159">
        <f ca="1">IF(NOT($J1776=0),IF($J1776&lt;IF($P1775=0,0,VLOOKUP(P1775,tbL!$M$37:$Q$43,IF(L1776=TRUE,2,4))),IF($J1776&gt;=VLOOKUP(P1775,tbL!$M$37:$Q$43,IF(L1776=TRUE,3,5)),$P1775,IF(AND(L1775=TRUE,L1776=TRUE),$P1775,$P1775-1)),IF(AND(L1776=TRUE,J1776=VLOOKUP(P1775,tbL!$M$37:$Q$43,IF(L1776=TRUE,2,4))),P1775,IF($P1775+1&gt;$C$12,$C$12,$P1775+1))),0)</f>
        <v>1</v>
      </c>
      <c r="Q1776" s="159">
        <f t="shared" ca="1" si="792"/>
        <v>1</v>
      </c>
      <c r="R1776" s="207">
        <f t="shared" si="809"/>
        <v>0</v>
      </c>
      <c r="S1776" s="208"/>
      <c r="T1776" s="159">
        <f t="shared" si="810"/>
        <v>0</v>
      </c>
      <c r="U1776" s="209" t="str">
        <f ca="1">IF(AND(T1776=-1,N1776=TRUE),"*",IF(AND(U1775="*",N1776=TRUE),"*",IF(AND(AND(L1776=TRUE,U1775="*"),J1776&lt;VLOOKUP(V1775+1,tbL!$M$38:$O$43,3)),"*","")))</f>
        <v/>
      </c>
      <c r="V1776" s="204">
        <f t="shared" ca="1" si="793"/>
        <v>1</v>
      </c>
      <c r="Y1776" s="159" t="str">
        <f t="shared" ca="1" si="794"/>
        <v/>
      </c>
      <c r="Z1776" s="159" t="str">
        <f t="shared" si="795"/>
        <v/>
      </c>
      <c r="AA1776" s="159">
        <f t="shared" ca="1" si="815"/>
        <v>1</v>
      </c>
      <c r="AC1776" s="161" t="str">
        <f t="shared" ca="1" si="796"/>
        <v/>
      </c>
      <c r="AD1776" s="161">
        <f t="shared" ca="1" si="797"/>
        <v>1</v>
      </c>
      <c r="AE1776" s="161" t="str">
        <f t="shared" ca="1" si="817"/>
        <v/>
      </c>
      <c r="AF1776" s="161">
        <f t="shared" ca="1" si="798"/>
        <v>1</v>
      </c>
      <c r="AG1776" s="161" t="str">
        <f t="shared" ca="1" si="799"/>
        <v/>
      </c>
      <c r="AH1776" s="161">
        <f t="shared" ca="1" si="800"/>
        <v>1</v>
      </c>
      <c r="AI1776" s="161" t="str">
        <f t="shared" ca="1" si="801"/>
        <v/>
      </c>
      <c r="AJ1776" s="161">
        <f t="shared" ca="1" si="802"/>
        <v>1</v>
      </c>
      <c r="AL1776" s="161" t="str">
        <f t="shared" ca="1" si="803"/>
        <v/>
      </c>
      <c r="AM1776" s="161">
        <f t="shared" ca="1" si="814"/>
        <v>1</v>
      </c>
      <c r="AN1776" s="161" t="str">
        <f t="shared" ca="1" si="804"/>
        <v/>
      </c>
      <c r="AO1776" s="161">
        <f t="shared" ca="1" si="813"/>
        <v>1</v>
      </c>
      <c r="AP1776" s="161" t="str">
        <f t="shared" ca="1" si="805"/>
        <v/>
      </c>
      <c r="AQ1776" s="161">
        <f t="shared" ca="1" si="811"/>
        <v>1</v>
      </c>
      <c r="AR1776" s="161" t="str">
        <f t="shared" ca="1" si="806"/>
        <v/>
      </c>
      <c r="AS1776" s="161">
        <f t="shared" ca="1" si="807"/>
        <v>1</v>
      </c>
      <c r="AT1776" s="159" t="str">
        <f t="shared" ca="1" si="816"/>
        <v/>
      </c>
      <c r="AU1776" s="210">
        <f t="shared" ca="1" si="791"/>
        <v>14</v>
      </c>
      <c r="AV1776" s="209"/>
      <c r="AW1776" s="204">
        <f t="shared" si="808"/>
        <v>27384.833333333296</v>
      </c>
      <c r="AX1776" s="159"/>
      <c r="AZ1776" s="159"/>
      <c r="BM1776" s="207"/>
      <c r="BN1776" s="212"/>
      <c r="BP1776" s="209"/>
      <c r="BQ1776" s="211"/>
      <c r="BR1776" s="211"/>
      <c r="BS1776" s="211"/>
      <c r="BT1776" s="211"/>
      <c r="BU1776" s="211"/>
      <c r="BV1776" s="211"/>
      <c r="BW1776" s="211"/>
      <c r="BX1776" s="211"/>
      <c r="BY1776" s="211"/>
      <c r="BZ1776" s="211"/>
      <c r="CA1776" s="209"/>
      <c r="CB1776" s="224"/>
      <c r="CC1776" s="204"/>
      <c r="CD1776" s="204"/>
      <c r="CE1776" s="204"/>
      <c r="CF1776" s="211"/>
      <c r="CG1776" s="211"/>
      <c r="CI1776" s="209"/>
      <c r="CJ1776" s="209"/>
    </row>
    <row r="1777" spans="9:88">
      <c r="I1777" s="221">
        <f t="shared" si="812"/>
        <v>573</v>
      </c>
      <c r="J1777" s="159">
        <f>'v-t_chart'!C1774</f>
        <v>65.5</v>
      </c>
      <c r="K1777" s="204">
        <f t="shared" ca="1" si="790"/>
        <v>191.84949999999998</v>
      </c>
      <c r="L1777" s="205" t="b">
        <f>IF('Input&amp;Output'!$C$3=10,phase_chart!C1774,IF('Input&amp;Output'!$C$3=21,phase_chart!G1774,IF('Input&amp;Output'!$C$3=22,phase_chart!K1774,IF('Input&amp;Output'!$C$3=31,phase_chart!O1774,IF('Input&amp;Output'!$C$3=32,phase_chart!S1774,"")))))</f>
        <v>0</v>
      </c>
      <c r="M1777" s="206" t="b">
        <f>IF('Input&amp;Output'!$C$3=10,phase_chart!D1774,IF('Input&amp;Output'!$C$3=21,phase_chart!H1774,IF('Input&amp;Output'!$C$3=22,phase_chart!L1774,IF('Input&amp;Output'!$C$3=31,phase_chart!P1774,IF('Input&amp;Output'!$C$3=32,phase_chart!T1774,"")))))</f>
        <v>0</v>
      </c>
      <c r="N1777" s="205" t="b">
        <f>IF('Input&amp;Output'!$C$3=10,phase_chart!E1774,IF('Input&amp;Output'!$C$3=21,phase_chart!I1774,IF('Input&amp;Output'!$C$3=22,phase_chart!M1774,IF('Input&amp;Output'!$C$3=31,phase_chart!Q1774,IF('Input&amp;Output'!$C$3=32,phase_chart!U1774,"")))))</f>
        <v>1</v>
      </c>
      <c r="P1777" s="159">
        <f ca="1">IF(NOT($J1777=0),IF($J1777&lt;IF($P1776=0,0,VLOOKUP(P1776,tbL!$M$37:$Q$43,IF(L1777=TRUE,2,4))),IF($J1777&gt;=VLOOKUP(P1776,tbL!$M$37:$Q$43,IF(L1777=TRUE,3,5)),$P1776,IF(AND(L1776=TRUE,L1777=TRUE),$P1776,$P1776-1)),IF(AND(L1777=TRUE,J1777=VLOOKUP(P1776,tbL!$M$37:$Q$43,IF(L1777=TRUE,2,4))),P1776,IF($P1776+1&gt;$C$12,$C$12,$P1776+1))),0)</f>
        <v>1</v>
      </c>
      <c r="Q1777" s="159">
        <f t="shared" ca="1" si="792"/>
        <v>1</v>
      </c>
      <c r="R1777" s="207">
        <f t="shared" si="809"/>
        <v>0</v>
      </c>
      <c r="S1777" s="208"/>
      <c r="T1777" s="159">
        <f t="shared" si="810"/>
        <v>0</v>
      </c>
      <c r="U1777" s="209" t="str">
        <f ca="1">IF(AND(T1777=-1,N1777=TRUE),"*",IF(AND(U1776="*",N1777=TRUE),"*",IF(AND(AND(L1777=TRUE,U1776="*"),J1777&lt;VLOOKUP(V1776+1,tbL!$M$38:$O$43,3)),"*","")))</f>
        <v/>
      </c>
      <c r="V1777" s="204">
        <f t="shared" ca="1" si="793"/>
        <v>1</v>
      </c>
      <c r="Y1777" s="159" t="str">
        <f t="shared" ca="1" si="794"/>
        <v/>
      </c>
      <c r="Z1777" s="159" t="str">
        <f t="shared" si="795"/>
        <v/>
      </c>
      <c r="AA1777" s="159">
        <f t="shared" ca="1" si="815"/>
        <v>1</v>
      </c>
      <c r="AC1777" s="161" t="str">
        <f t="shared" ca="1" si="796"/>
        <v/>
      </c>
      <c r="AD1777" s="161">
        <f t="shared" ca="1" si="797"/>
        <v>1</v>
      </c>
      <c r="AE1777" s="161" t="str">
        <f t="shared" ca="1" si="817"/>
        <v/>
      </c>
      <c r="AF1777" s="161">
        <f t="shared" ca="1" si="798"/>
        <v>1</v>
      </c>
      <c r="AG1777" s="161" t="str">
        <f t="shared" ca="1" si="799"/>
        <v/>
      </c>
      <c r="AH1777" s="161">
        <f t="shared" ca="1" si="800"/>
        <v>1</v>
      </c>
      <c r="AI1777" s="161" t="str">
        <f t="shared" ca="1" si="801"/>
        <v/>
      </c>
      <c r="AJ1777" s="161">
        <f t="shared" ca="1" si="802"/>
        <v>1</v>
      </c>
      <c r="AL1777" s="161" t="str">
        <f t="shared" ca="1" si="803"/>
        <v/>
      </c>
      <c r="AM1777" s="161">
        <f t="shared" ca="1" si="814"/>
        <v>1</v>
      </c>
      <c r="AN1777" s="161" t="str">
        <f t="shared" ca="1" si="804"/>
        <v/>
      </c>
      <c r="AO1777" s="161">
        <f t="shared" ca="1" si="813"/>
        <v>1</v>
      </c>
      <c r="AP1777" s="161" t="str">
        <f t="shared" ca="1" si="805"/>
        <v/>
      </c>
      <c r="AQ1777" s="161">
        <f t="shared" ca="1" si="811"/>
        <v>1</v>
      </c>
      <c r="AR1777" s="161" t="str">
        <f t="shared" ca="1" si="806"/>
        <v/>
      </c>
      <c r="AS1777" s="161">
        <f t="shared" ca="1" si="807"/>
        <v>1</v>
      </c>
      <c r="AT1777" s="159" t="str">
        <f t="shared" ca="1" si="816"/>
        <v/>
      </c>
      <c r="AU1777" s="210">
        <f t="shared" ca="1" si="791"/>
        <v>14</v>
      </c>
      <c r="AV1777" s="209"/>
      <c r="AW1777" s="204">
        <f t="shared" si="808"/>
        <v>27403.027777777741</v>
      </c>
      <c r="AX1777" s="159"/>
      <c r="AZ1777" s="159"/>
      <c r="BM1777" s="207"/>
      <c r="BN1777" s="212"/>
      <c r="BP1777" s="209"/>
      <c r="BQ1777" s="211"/>
      <c r="BR1777" s="211"/>
      <c r="BS1777" s="211"/>
      <c r="BT1777" s="211"/>
      <c r="BU1777" s="211"/>
      <c r="BV1777" s="211"/>
      <c r="BW1777" s="211"/>
      <c r="BX1777" s="211"/>
      <c r="BY1777" s="211"/>
      <c r="BZ1777" s="211"/>
      <c r="CA1777" s="209"/>
      <c r="CB1777" s="224"/>
      <c r="CC1777" s="204"/>
      <c r="CD1777" s="204"/>
      <c r="CE1777" s="204"/>
      <c r="CF1777" s="211"/>
      <c r="CG1777" s="211"/>
      <c r="CI1777" s="209"/>
      <c r="CJ1777" s="209"/>
    </row>
    <row r="1778" spans="9:88">
      <c r="I1778" s="221">
        <f t="shared" si="812"/>
        <v>574</v>
      </c>
      <c r="J1778" s="159">
        <f>'v-t_chart'!C1775</f>
        <v>63</v>
      </c>
      <c r="K1778" s="204">
        <f t="shared" ca="1" si="790"/>
        <v>184.52699999999999</v>
      </c>
      <c r="L1778" s="205" t="b">
        <f>IF('Input&amp;Output'!$C$3=10,phase_chart!C1775,IF('Input&amp;Output'!$C$3=21,phase_chart!G1775,IF('Input&amp;Output'!$C$3=22,phase_chart!K1775,IF('Input&amp;Output'!$C$3=31,phase_chart!O1775,IF('Input&amp;Output'!$C$3=32,phase_chart!S1775,"")))))</f>
        <v>0</v>
      </c>
      <c r="M1778" s="206" t="b">
        <f>IF('Input&amp;Output'!$C$3=10,phase_chart!D1775,IF('Input&amp;Output'!$C$3=21,phase_chart!H1775,IF('Input&amp;Output'!$C$3=22,phase_chart!L1775,IF('Input&amp;Output'!$C$3=31,phase_chart!P1775,IF('Input&amp;Output'!$C$3=32,phase_chart!T1775,"")))))</f>
        <v>0</v>
      </c>
      <c r="N1778" s="205" t="b">
        <f>IF('Input&amp;Output'!$C$3=10,phase_chart!E1775,IF('Input&amp;Output'!$C$3=21,phase_chart!I1775,IF('Input&amp;Output'!$C$3=22,phase_chart!M1775,IF('Input&amp;Output'!$C$3=31,phase_chart!Q1775,IF('Input&amp;Output'!$C$3=32,phase_chart!U1775,"")))))</f>
        <v>1</v>
      </c>
      <c r="P1778" s="159">
        <f ca="1">IF(NOT($J1778=0),IF($J1778&lt;IF($P1777=0,0,VLOOKUP(P1777,tbL!$M$37:$Q$43,IF(L1778=TRUE,2,4))),IF($J1778&gt;=VLOOKUP(P1777,tbL!$M$37:$Q$43,IF(L1778=TRUE,3,5)),$P1777,IF(AND(L1777=TRUE,L1778=TRUE),$P1777,$P1777-1)),IF(AND(L1778=TRUE,J1778=VLOOKUP(P1777,tbL!$M$37:$Q$43,IF(L1778=TRUE,2,4))),P1777,IF($P1777+1&gt;$C$12,$C$12,$P1777+1))),0)</f>
        <v>1</v>
      </c>
      <c r="Q1778" s="159">
        <f t="shared" ca="1" si="792"/>
        <v>1</v>
      </c>
      <c r="R1778" s="207">
        <f t="shared" si="809"/>
        <v>0</v>
      </c>
      <c r="S1778" s="208"/>
      <c r="T1778" s="159">
        <f t="shared" si="810"/>
        <v>0</v>
      </c>
      <c r="U1778" s="209" t="str">
        <f ca="1">IF(AND(T1778=-1,N1778=TRUE),"*",IF(AND(U1777="*",N1778=TRUE),"*",IF(AND(AND(L1778=TRUE,U1777="*"),J1778&lt;VLOOKUP(V1777+1,tbL!$M$38:$O$43,3)),"*","")))</f>
        <v/>
      </c>
      <c r="V1778" s="204">
        <f t="shared" ca="1" si="793"/>
        <v>1</v>
      </c>
      <c r="Y1778" s="159" t="str">
        <f t="shared" ca="1" si="794"/>
        <v/>
      </c>
      <c r="Z1778" s="159" t="str">
        <f t="shared" si="795"/>
        <v/>
      </c>
      <c r="AA1778" s="159">
        <f t="shared" ca="1" si="815"/>
        <v>1</v>
      </c>
      <c r="AC1778" s="161" t="str">
        <f t="shared" ca="1" si="796"/>
        <v/>
      </c>
      <c r="AD1778" s="161">
        <f t="shared" ca="1" si="797"/>
        <v>1</v>
      </c>
      <c r="AE1778" s="161" t="str">
        <f t="shared" ca="1" si="817"/>
        <v/>
      </c>
      <c r="AF1778" s="161">
        <f t="shared" ca="1" si="798"/>
        <v>1</v>
      </c>
      <c r="AG1778" s="161" t="str">
        <f t="shared" ca="1" si="799"/>
        <v/>
      </c>
      <c r="AH1778" s="161">
        <f t="shared" ca="1" si="800"/>
        <v>1</v>
      </c>
      <c r="AI1778" s="161" t="str">
        <f t="shared" ca="1" si="801"/>
        <v/>
      </c>
      <c r="AJ1778" s="161">
        <f t="shared" ca="1" si="802"/>
        <v>1</v>
      </c>
      <c r="AL1778" s="161" t="str">
        <f t="shared" ca="1" si="803"/>
        <v/>
      </c>
      <c r="AM1778" s="161">
        <f t="shared" ca="1" si="814"/>
        <v>1</v>
      </c>
      <c r="AN1778" s="161" t="str">
        <f t="shared" ca="1" si="804"/>
        <v/>
      </c>
      <c r="AO1778" s="161">
        <f t="shared" ca="1" si="813"/>
        <v>1</v>
      </c>
      <c r="AP1778" s="161" t="str">
        <f t="shared" ca="1" si="805"/>
        <v/>
      </c>
      <c r="AQ1778" s="161">
        <f t="shared" ca="1" si="811"/>
        <v>1</v>
      </c>
      <c r="AR1778" s="161" t="str">
        <f t="shared" ca="1" si="806"/>
        <v/>
      </c>
      <c r="AS1778" s="161">
        <f t="shared" ca="1" si="807"/>
        <v>1</v>
      </c>
      <c r="AT1778" s="159" t="str">
        <f t="shared" ca="1" si="816"/>
        <v/>
      </c>
      <c r="AU1778" s="210">
        <f t="shared" ca="1" si="791"/>
        <v>14</v>
      </c>
      <c r="AV1778" s="209"/>
      <c r="AW1778" s="204">
        <f t="shared" si="808"/>
        <v>27420.527777777741</v>
      </c>
      <c r="AX1778" s="159"/>
      <c r="AZ1778" s="159"/>
      <c r="BM1778" s="207"/>
      <c r="BN1778" s="212"/>
      <c r="BP1778" s="209"/>
      <c r="BQ1778" s="211"/>
      <c r="BR1778" s="211"/>
      <c r="BS1778" s="211"/>
      <c r="BT1778" s="211"/>
      <c r="BU1778" s="211"/>
      <c r="BV1778" s="211"/>
      <c r="BW1778" s="211"/>
      <c r="BX1778" s="211"/>
      <c r="BY1778" s="211"/>
      <c r="BZ1778" s="211"/>
      <c r="CA1778" s="209"/>
      <c r="CB1778" s="224"/>
      <c r="CC1778" s="204"/>
      <c r="CD1778" s="204"/>
      <c r="CE1778" s="204"/>
      <c r="CF1778" s="211"/>
      <c r="CG1778" s="211"/>
      <c r="CI1778" s="209"/>
      <c r="CJ1778" s="209"/>
    </row>
    <row r="1779" spans="9:88">
      <c r="I1779" s="221">
        <f t="shared" si="812"/>
        <v>575</v>
      </c>
      <c r="J1779" s="159">
        <f>'v-t_chart'!C1776</f>
        <v>61.2</v>
      </c>
      <c r="K1779" s="204">
        <f t="shared" ca="1" si="790"/>
        <v>179.25479999999999</v>
      </c>
      <c r="L1779" s="205" t="b">
        <f>IF('Input&amp;Output'!$C$3=10,phase_chart!C1776,IF('Input&amp;Output'!$C$3=21,phase_chart!G1776,IF('Input&amp;Output'!$C$3=22,phase_chart!K1776,IF('Input&amp;Output'!$C$3=31,phase_chart!O1776,IF('Input&amp;Output'!$C$3=32,phase_chart!S1776,"")))))</f>
        <v>0</v>
      </c>
      <c r="M1779" s="206" t="b">
        <f>IF('Input&amp;Output'!$C$3=10,phase_chart!D1776,IF('Input&amp;Output'!$C$3=21,phase_chart!H1776,IF('Input&amp;Output'!$C$3=22,phase_chart!L1776,IF('Input&amp;Output'!$C$3=31,phase_chart!P1776,IF('Input&amp;Output'!$C$3=32,phase_chart!T1776,"")))))</f>
        <v>0</v>
      </c>
      <c r="N1779" s="205" t="b">
        <f>IF('Input&amp;Output'!$C$3=10,phase_chart!E1776,IF('Input&amp;Output'!$C$3=21,phase_chart!I1776,IF('Input&amp;Output'!$C$3=22,phase_chart!M1776,IF('Input&amp;Output'!$C$3=31,phase_chart!Q1776,IF('Input&amp;Output'!$C$3=32,phase_chart!U1776,"")))))</f>
        <v>1</v>
      </c>
      <c r="P1779" s="159">
        <f ca="1">IF(NOT($J1779=0),IF($J1779&lt;IF($P1778=0,0,VLOOKUP(P1778,tbL!$M$37:$Q$43,IF(L1779=TRUE,2,4))),IF($J1779&gt;=VLOOKUP(P1778,tbL!$M$37:$Q$43,IF(L1779=TRUE,3,5)),$P1778,IF(AND(L1778=TRUE,L1779=TRUE),$P1778,$P1778-1)),IF(AND(L1779=TRUE,J1779=VLOOKUP(P1778,tbL!$M$37:$Q$43,IF(L1779=TRUE,2,4))),P1778,IF($P1778+1&gt;$C$12,$C$12,$P1778+1))),0)</f>
        <v>1</v>
      </c>
      <c r="Q1779" s="159">
        <f t="shared" ca="1" si="792"/>
        <v>1</v>
      </c>
      <c r="R1779" s="207">
        <f t="shared" si="809"/>
        <v>0</v>
      </c>
      <c r="S1779" s="208"/>
      <c r="T1779" s="159">
        <f t="shared" si="810"/>
        <v>0</v>
      </c>
      <c r="U1779" s="209" t="str">
        <f ca="1">IF(AND(T1779=-1,N1779=TRUE),"*",IF(AND(U1778="*",N1779=TRUE),"*",IF(AND(AND(L1779=TRUE,U1778="*"),J1779&lt;VLOOKUP(V1778+1,tbL!$M$38:$O$43,3)),"*","")))</f>
        <v/>
      </c>
      <c r="V1779" s="204">
        <f t="shared" ca="1" si="793"/>
        <v>1</v>
      </c>
      <c r="Y1779" s="159" t="str">
        <f t="shared" ca="1" si="794"/>
        <v/>
      </c>
      <c r="Z1779" s="159" t="str">
        <f t="shared" si="795"/>
        <v/>
      </c>
      <c r="AA1779" s="159">
        <f t="shared" ca="1" si="815"/>
        <v>1</v>
      </c>
      <c r="AC1779" s="161" t="str">
        <f t="shared" ca="1" si="796"/>
        <v/>
      </c>
      <c r="AD1779" s="161">
        <f t="shared" ca="1" si="797"/>
        <v>1</v>
      </c>
      <c r="AE1779" s="161" t="str">
        <f t="shared" ca="1" si="817"/>
        <v/>
      </c>
      <c r="AF1779" s="161">
        <f t="shared" ca="1" si="798"/>
        <v>1</v>
      </c>
      <c r="AG1779" s="161" t="str">
        <f t="shared" ca="1" si="799"/>
        <v/>
      </c>
      <c r="AH1779" s="161">
        <f t="shared" ca="1" si="800"/>
        <v>1</v>
      </c>
      <c r="AI1779" s="161" t="str">
        <f t="shared" ca="1" si="801"/>
        <v/>
      </c>
      <c r="AJ1779" s="161">
        <f t="shared" ca="1" si="802"/>
        <v>1</v>
      </c>
      <c r="AL1779" s="161" t="str">
        <f t="shared" ca="1" si="803"/>
        <v/>
      </c>
      <c r="AM1779" s="161">
        <f t="shared" ca="1" si="814"/>
        <v>1</v>
      </c>
      <c r="AN1779" s="161" t="str">
        <f t="shared" ca="1" si="804"/>
        <v/>
      </c>
      <c r="AO1779" s="161">
        <f t="shared" ca="1" si="813"/>
        <v>1</v>
      </c>
      <c r="AP1779" s="161" t="str">
        <f t="shared" ca="1" si="805"/>
        <v/>
      </c>
      <c r="AQ1779" s="161">
        <f t="shared" ca="1" si="811"/>
        <v>1</v>
      </c>
      <c r="AR1779" s="161" t="str">
        <f t="shared" ca="1" si="806"/>
        <v/>
      </c>
      <c r="AS1779" s="161">
        <f t="shared" ca="1" si="807"/>
        <v>1</v>
      </c>
      <c r="AT1779" s="159" t="str">
        <f t="shared" ca="1" si="816"/>
        <v/>
      </c>
      <c r="AU1779" s="210">
        <f t="shared" ca="1" si="791"/>
        <v>14</v>
      </c>
      <c r="AV1779" s="209"/>
      <c r="AW1779" s="204">
        <f t="shared" si="808"/>
        <v>27437.527777777741</v>
      </c>
      <c r="AX1779" s="159"/>
      <c r="AZ1779" s="159"/>
      <c r="BM1779" s="207"/>
      <c r="BN1779" s="212"/>
      <c r="BP1779" s="209"/>
      <c r="BQ1779" s="211"/>
      <c r="BR1779" s="211"/>
      <c r="BS1779" s="211"/>
      <c r="BT1779" s="211"/>
      <c r="BU1779" s="211"/>
      <c r="BV1779" s="211"/>
      <c r="BW1779" s="211"/>
      <c r="BX1779" s="211"/>
      <c r="BY1779" s="211"/>
      <c r="BZ1779" s="211"/>
      <c r="CA1779" s="209"/>
      <c r="CB1779" s="224"/>
      <c r="CC1779" s="204"/>
      <c r="CD1779" s="204"/>
      <c r="CE1779" s="204"/>
      <c r="CF1779" s="211"/>
      <c r="CG1779" s="211"/>
      <c r="CI1779" s="209"/>
      <c r="CJ1779" s="209"/>
    </row>
    <row r="1780" spans="9:88">
      <c r="I1780" s="221">
        <f t="shared" si="812"/>
        <v>576</v>
      </c>
      <c r="J1780" s="159">
        <f>'v-t_chart'!C1777</f>
        <v>60.5</v>
      </c>
      <c r="K1780" s="204">
        <f t="shared" ca="1" si="790"/>
        <v>177.2045</v>
      </c>
      <c r="L1780" s="205" t="b">
        <f>IF('Input&amp;Output'!$C$3=10,phase_chart!C1777,IF('Input&amp;Output'!$C$3=21,phase_chart!G1777,IF('Input&amp;Output'!$C$3=22,phase_chart!K1777,IF('Input&amp;Output'!$C$3=31,phase_chart!O1777,IF('Input&amp;Output'!$C$3=32,phase_chart!S1777,"")))))</f>
        <v>0</v>
      </c>
      <c r="M1780" s="206" t="b">
        <f>IF('Input&amp;Output'!$C$3=10,phase_chart!D1777,IF('Input&amp;Output'!$C$3=21,phase_chart!H1777,IF('Input&amp;Output'!$C$3=22,phase_chart!L1777,IF('Input&amp;Output'!$C$3=31,phase_chart!P1777,IF('Input&amp;Output'!$C$3=32,phase_chart!T1777,"")))))</f>
        <v>0</v>
      </c>
      <c r="N1780" s="205" t="b">
        <f>IF('Input&amp;Output'!$C$3=10,phase_chart!E1777,IF('Input&amp;Output'!$C$3=21,phase_chart!I1777,IF('Input&amp;Output'!$C$3=22,phase_chart!M1777,IF('Input&amp;Output'!$C$3=31,phase_chart!Q1777,IF('Input&amp;Output'!$C$3=32,phase_chart!U1777,"")))))</f>
        <v>1</v>
      </c>
      <c r="P1780" s="159">
        <f ca="1">IF(NOT($J1780=0),IF($J1780&lt;IF($P1779=0,0,VLOOKUP(P1779,tbL!$M$37:$Q$43,IF(L1780=TRUE,2,4))),IF($J1780&gt;=VLOOKUP(P1779,tbL!$M$37:$Q$43,IF(L1780=TRUE,3,5)),$P1779,IF(AND(L1779=TRUE,L1780=TRUE),$P1779,$P1779-1)),IF(AND(L1780=TRUE,J1780=VLOOKUP(P1779,tbL!$M$37:$Q$43,IF(L1780=TRUE,2,4))),P1779,IF($P1779+1&gt;$C$12,$C$12,$P1779+1))),0)</f>
        <v>1</v>
      </c>
      <c r="Q1780" s="159">
        <f t="shared" ca="1" si="792"/>
        <v>1</v>
      </c>
      <c r="R1780" s="207">
        <f t="shared" si="809"/>
        <v>0</v>
      </c>
      <c r="S1780" s="208"/>
      <c r="T1780" s="159">
        <f t="shared" si="810"/>
        <v>0</v>
      </c>
      <c r="U1780" s="209" t="str">
        <f ca="1">IF(AND(T1780=-1,N1780=TRUE),"*",IF(AND(U1779="*",N1780=TRUE),"*",IF(AND(AND(L1780=TRUE,U1779="*"),J1780&lt;VLOOKUP(V1779+1,tbL!$M$38:$O$43,3)),"*","")))</f>
        <v/>
      </c>
      <c r="V1780" s="204">
        <f t="shared" ca="1" si="793"/>
        <v>1</v>
      </c>
      <c r="Y1780" s="159" t="str">
        <f t="shared" ca="1" si="794"/>
        <v/>
      </c>
      <c r="Z1780" s="159" t="str">
        <f t="shared" si="795"/>
        <v/>
      </c>
      <c r="AA1780" s="159">
        <f t="shared" ca="1" si="815"/>
        <v>1</v>
      </c>
      <c r="AC1780" s="161" t="str">
        <f t="shared" ca="1" si="796"/>
        <v/>
      </c>
      <c r="AD1780" s="161">
        <f t="shared" ca="1" si="797"/>
        <v>1</v>
      </c>
      <c r="AE1780" s="161" t="str">
        <f t="shared" ca="1" si="817"/>
        <v/>
      </c>
      <c r="AF1780" s="161">
        <f t="shared" ca="1" si="798"/>
        <v>1</v>
      </c>
      <c r="AG1780" s="161" t="str">
        <f t="shared" ca="1" si="799"/>
        <v/>
      </c>
      <c r="AH1780" s="161">
        <f t="shared" ca="1" si="800"/>
        <v>1</v>
      </c>
      <c r="AI1780" s="161" t="str">
        <f t="shared" ca="1" si="801"/>
        <v/>
      </c>
      <c r="AJ1780" s="161">
        <f t="shared" ca="1" si="802"/>
        <v>1</v>
      </c>
      <c r="AL1780" s="161" t="str">
        <f t="shared" ca="1" si="803"/>
        <v/>
      </c>
      <c r="AM1780" s="161">
        <f t="shared" ca="1" si="814"/>
        <v>1</v>
      </c>
      <c r="AN1780" s="161" t="str">
        <f t="shared" ca="1" si="804"/>
        <v/>
      </c>
      <c r="AO1780" s="161">
        <f t="shared" ca="1" si="813"/>
        <v>1</v>
      </c>
      <c r="AP1780" s="161" t="str">
        <f t="shared" ca="1" si="805"/>
        <v/>
      </c>
      <c r="AQ1780" s="161">
        <f t="shared" ca="1" si="811"/>
        <v>1</v>
      </c>
      <c r="AR1780" s="161" t="str">
        <f t="shared" ca="1" si="806"/>
        <v/>
      </c>
      <c r="AS1780" s="161">
        <f t="shared" ca="1" si="807"/>
        <v>1</v>
      </c>
      <c r="AT1780" s="159" t="str">
        <f t="shared" ca="1" si="816"/>
        <v/>
      </c>
      <c r="AU1780" s="210">
        <f t="shared" ca="1" si="791"/>
        <v>14</v>
      </c>
      <c r="AV1780" s="209"/>
      <c r="AW1780" s="204">
        <f t="shared" si="808"/>
        <v>27454.333333333296</v>
      </c>
      <c r="AX1780" s="159"/>
      <c r="AZ1780" s="159"/>
      <c r="BM1780" s="207"/>
      <c r="BN1780" s="212"/>
      <c r="BP1780" s="209"/>
      <c r="BQ1780" s="211"/>
      <c r="BR1780" s="211"/>
      <c r="BS1780" s="211"/>
      <c r="BT1780" s="211"/>
      <c r="BU1780" s="211"/>
      <c r="BV1780" s="211"/>
      <c r="BW1780" s="211"/>
      <c r="BX1780" s="211"/>
      <c r="BY1780" s="211"/>
      <c r="BZ1780" s="211"/>
      <c r="CA1780" s="209"/>
      <c r="CB1780" s="224"/>
      <c r="CC1780" s="204"/>
      <c r="CD1780" s="204"/>
      <c r="CE1780" s="204"/>
      <c r="CF1780" s="211"/>
      <c r="CG1780" s="211"/>
      <c r="CI1780" s="209"/>
      <c r="CJ1780" s="209"/>
    </row>
    <row r="1781" spans="9:88">
      <c r="I1781" s="221">
        <f t="shared" si="812"/>
        <v>577</v>
      </c>
      <c r="J1781" s="159">
        <f>'v-t_chart'!C1778</f>
        <v>60</v>
      </c>
      <c r="K1781" s="204">
        <f t="shared" ca="1" si="790"/>
        <v>175.73999999999998</v>
      </c>
      <c r="L1781" s="205" t="b">
        <f>IF('Input&amp;Output'!$C$3=10,phase_chart!C1778,IF('Input&amp;Output'!$C$3=21,phase_chart!G1778,IF('Input&amp;Output'!$C$3=22,phase_chart!K1778,IF('Input&amp;Output'!$C$3=31,phase_chart!O1778,IF('Input&amp;Output'!$C$3=32,phase_chart!S1778,"")))))</f>
        <v>0</v>
      </c>
      <c r="M1781" s="206" t="b">
        <f>IF('Input&amp;Output'!$C$3=10,phase_chart!D1778,IF('Input&amp;Output'!$C$3=21,phase_chart!H1778,IF('Input&amp;Output'!$C$3=22,phase_chart!L1778,IF('Input&amp;Output'!$C$3=31,phase_chart!P1778,IF('Input&amp;Output'!$C$3=32,phase_chart!T1778,"")))))</f>
        <v>0</v>
      </c>
      <c r="N1781" s="205" t="b">
        <f>IF('Input&amp;Output'!$C$3=10,phase_chart!E1778,IF('Input&amp;Output'!$C$3=21,phase_chart!I1778,IF('Input&amp;Output'!$C$3=22,phase_chart!M1778,IF('Input&amp;Output'!$C$3=31,phase_chart!Q1778,IF('Input&amp;Output'!$C$3=32,phase_chart!U1778,"")))))</f>
        <v>1</v>
      </c>
      <c r="P1781" s="159">
        <f ca="1">IF(NOT($J1781=0),IF($J1781&lt;IF($P1780=0,0,VLOOKUP(P1780,tbL!$M$37:$Q$43,IF(L1781=TRUE,2,4))),IF($J1781&gt;=VLOOKUP(P1780,tbL!$M$37:$Q$43,IF(L1781=TRUE,3,5)),$P1780,IF(AND(L1780=TRUE,L1781=TRUE),$P1780,$P1780-1)),IF(AND(L1781=TRUE,J1781=VLOOKUP(P1780,tbL!$M$37:$Q$43,IF(L1781=TRUE,2,4))),P1780,IF($P1780+1&gt;$C$12,$C$12,$P1780+1))),0)</f>
        <v>1</v>
      </c>
      <c r="Q1781" s="159">
        <f t="shared" ca="1" si="792"/>
        <v>1</v>
      </c>
      <c r="R1781" s="207">
        <f t="shared" si="809"/>
        <v>0</v>
      </c>
      <c r="S1781" s="208"/>
      <c r="T1781" s="159">
        <f t="shared" si="810"/>
        <v>0</v>
      </c>
      <c r="U1781" s="209" t="str">
        <f ca="1">IF(AND(T1781=-1,N1781=TRUE),"*",IF(AND(U1780="*",N1781=TRUE),"*",IF(AND(AND(L1781=TRUE,U1780="*"),J1781&lt;VLOOKUP(V1780+1,tbL!$M$38:$O$43,3)),"*","")))</f>
        <v/>
      </c>
      <c r="V1781" s="204">
        <f t="shared" ca="1" si="793"/>
        <v>1</v>
      </c>
      <c r="Y1781" s="159" t="str">
        <f t="shared" ca="1" si="794"/>
        <v/>
      </c>
      <c r="Z1781" s="159" t="str">
        <f t="shared" si="795"/>
        <v/>
      </c>
      <c r="AA1781" s="159">
        <f t="shared" ca="1" si="815"/>
        <v>1</v>
      </c>
      <c r="AC1781" s="161" t="str">
        <f t="shared" ca="1" si="796"/>
        <v/>
      </c>
      <c r="AD1781" s="161">
        <f t="shared" ca="1" si="797"/>
        <v>1</v>
      </c>
      <c r="AE1781" s="161" t="str">
        <f t="shared" ca="1" si="817"/>
        <v/>
      </c>
      <c r="AF1781" s="161">
        <f t="shared" ca="1" si="798"/>
        <v>1</v>
      </c>
      <c r="AG1781" s="161" t="str">
        <f t="shared" ca="1" si="799"/>
        <v/>
      </c>
      <c r="AH1781" s="161">
        <f t="shared" ca="1" si="800"/>
        <v>1</v>
      </c>
      <c r="AI1781" s="161" t="str">
        <f t="shared" ca="1" si="801"/>
        <v/>
      </c>
      <c r="AJ1781" s="161">
        <f t="shared" ca="1" si="802"/>
        <v>1</v>
      </c>
      <c r="AL1781" s="161" t="str">
        <f t="shared" ca="1" si="803"/>
        <v/>
      </c>
      <c r="AM1781" s="161">
        <f t="shared" ca="1" si="814"/>
        <v>1</v>
      </c>
      <c r="AN1781" s="161" t="str">
        <f t="shared" ca="1" si="804"/>
        <v/>
      </c>
      <c r="AO1781" s="161">
        <f t="shared" ca="1" si="813"/>
        <v>1</v>
      </c>
      <c r="AP1781" s="161" t="str">
        <f t="shared" ca="1" si="805"/>
        <v/>
      </c>
      <c r="AQ1781" s="161">
        <f t="shared" ca="1" si="811"/>
        <v>1</v>
      </c>
      <c r="AR1781" s="161" t="str">
        <f t="shared" ca="1" si="806"/>
        <v/>
      </c>
      <c r="AS1781" s="161">
        <f t="shared" ca="1" si="807"/>
        <v>1</v>
      </c>
      <c r="AT1781" s="159" t="str">
        <f t="shared" ca="1" si="816"/>
        <v/>
      </c>
      <c r="AU1781" s="210">
        <f t="shared" ca="1" si="791"/>
        <v>14</v>
      </c>
      <c r="AV1781" s="209"/>
      <c r="AW1781" s="204">
        <f t="shared" si="808"/>
        <v>27470.999999999964</v>
      </c>
      <c r="AX1781" s="159"/>
      <c r="AZ1781" s="159"/>
      <c r="BM1781" s="207"/>
      <c r="BN1781" s="212"/>
      <c r="BP1781" s="209"/>
      <c r="BQ1781" s="211"/>
      <c r="BR1781" s="211"/>
      <c r="BS1781" s="211"/>
      <c r="BT1781" s="211"/>
      <c r="BU1781" s="211"/>
      <c r="BV1781" s="211"/>
      <c r="BW1781" s="211"/>
      <c r="BX1781" s="211"/>
      <c r="BY1781" s="211"/>
      <c r="BZ1781" s="211"/>
      <c r="CA1781" s="209"/>
      <c r="CB1781" s="224"/>
      <c r="CC1781" s="204"/>
      <c r="CD1781" s="204"/>
      <c r="CE1781" s="204"/>
      <c r="CF1781" s="211"/>
      <c r="CG1781" s="211"/>
      <c r="CI1781" s="209"/>
      <c r="CJ1781" s="209"/>
    </row>
    <row r="1782" spans="9:88">
      <c r="I1782" s="221">
        <f t="shared" si="812"/>
        <v>578</v>
      </c>
      <c r="J1782" s="159">
        <f>'v-t_chart'!C1779</f>
        <v>59.7</v>
      </c>
      <c r="K1782" s="204">
        <f t="shared" ca="1" si="790"/>
        <v>174.8613</v>
      </c>
      <c r="L1782" s="205" t="b">
        <f>IF('Input&amp;Output'!$C$3=10,phase_chart!C1779,IF('Input&amp;Output'!$C$3=21,phase_chart!G1779,IF('Input&amp;Output'!$C$3=22,phase_chart!K1779,IF('Input&amp;Output'!$C$3=31,phase_chart!O1779,IF('Input&amp;Output'!$C$3=32,phase_chart!S1779,"")))))</f>
        <v>0</v>
      </c>
      <c r="M1782" s="206" t="b">
        <f>IF('Input&amp;Output'!$C$3=10,phase_chart!D1779,IF('Input&amp;Output'!$C$3=21,phase_chart!H1779,IF('Input&amp;Output'!$C$3=22,phase_chart!L1779,IF('Input&amp;Output'!$C$3=31,phase_chart!P1779,IF('Input&amp;Output'!$C$3=32,phase_chart!T1779,"")))))</f>
        <v>0</v>
      </c>
      <c r="N1782" s="205" t="b">
        <f>IF('Input&amp;Output'!$C$3=10,phase_chart!E1779,IF('Input&amp;Output'!$C$3=21,phase_chart!I1779,IF('Input&amp;Output'!$C$3=22,phase_chart!M1779,IF('Input&amp;Output'!$C$3=31,phase_chart!Q1779,IF('Input&amp;Output'!$C$3=32,phase_chart!U1779,"")))))</f>
        <v>1</v>
      </c>
      <c r="P1782" s="159">
        <f ca="1">IF(NOT($J1782=0),IF($J1782&lt;IF($P1781=0,0,VLOOKUP(P1781,tbL!$M$37:$Q$43,IF(L1782=TRUE,2,4))),IF($J1782&gt;=VLOOKUP(P1781,tbL!$M$37:$Q$43,IF(L1782=TRUE,3,5)),$P1781,IF(AND(L1781=TRUE,L1782=TRUE),$P1781,$P1781-1)),IF(AND(L1782=TRUE,J1782=VLOOKUP(P1781,tbL!$M$37:$Q$43,IF(L1782=TRUE,2,4))),P1781,IF($P1781+1&gt;$C$12,$C$12,$P1781+1))),0)</f>
        <v>1</v>
      </c>
      <c r="Q1782" s="159">
        <f t="shared" ca="1" si="792"/>
        <v>1</v>
      </c>
      <c r="R1782" s="207">
        <f t="shared" si="809"/>
        <v>0</v>
      </c>
      <c r="S1782" s="208"/>
      <c r="T1782" s="159">
        <f t="shared" si="810"/>
        <v>0</v>
      </c>
      <c r="U1782" s="209" t="str">
        <f ca="1">IF(AND(T1782=-1,N1782=TRUE),"*",IF(AND(U1781="*",N1782=TRUE),"*",IF(AND(AND(L1782=TRUE,U1781="*"),J1782&lt;VLOOKUP(V1781+1,tbL!$M$38:$O$43,3)),"*","")))</f>
        <v/>
      </c>
      <c r="V1782" s="204">
        <f t="shared" ca="1" si="793"/>
        <v>1</v>
      </c>
      <c r="Y1782" s="159" t="str">
        <f t="shared" ca="1" si="794"/>
        <v/>
      </c>
      <c r="Z1782" s="159" t="str">
        <f t="shared" si="795"/>
        <v/>
      </c>
      <c r="AA1782" s="159">
        <f t="shared" ca="1" si="815"/>
        <v>1</v>
      </c>
      <c r="AC1782" s="161" t="str">
        <f t="shared" ca="1" si="796"/>
        <v/>
      </c>
      <c r="AD1782" s="161">
        <f t="shared" ca="1" si="797"/>
        <v>1</v>
      </c>
      <c r="AE1782" s="161" t="str">
        <f t="shared" ca="1" si="817"/>
        <v/>
      </c>
      <c r="AF1782" s="161">
        <f t="shared" ca="1" si="798"/>
        <v>1</v>
      </c>
      <c r="AG1782" s="161" t="str">
        <f t="shared" ca="1" si="799"/>
        <v/>
      </c>
      <c r="AH1782" s="161">
        <f t="shared" ca="1" si="800"/>
        <v>1</v>
      </c>
      <c r="AI1782" s="161" t="str">
        <f t="shared" ca="1" si="801"/>
        <v/>
      </c>
      <c r="AJ1782" s="161">
        <f t="shared" ca="1" si="802"/>
        <v>1</v>
      </c>
      <c r="AL1782" s="161" t="str">
        <f t="shared" ca="1" si="803"/>
        <v/>
      </c>
      <c r="AM1782" s="161">
        <f t="shared" ca="1" si="814"/>
        <v>1</v>
      </c>
      <c r="AN1782" s="161" t="str">
        <f t="shared" ca="1" si="804"/>
        <v/>
      </c>
      <c r="AO1782" s="161">
        <f t="shared" ca="1" si="813"/>
        <v>1</v>
      </c>
      <c r="AP1782" s="161" t="str">
        <f t="shared" ca="1" si="805"/>
        <v/>
      </c>
      <c r="AQ1782" s="161">
        <f t="shared" ca="1" si="811"/>
        <v>1</v>
      </c>
      <c r="AR1782" s="161" t="str">
        <f t="shared" ca="1" si="806"/>
        <v/>
      </c>
      <c r="AS1782" s="161">
        <f t="shared" ca="1" si="807"/>
        <v>1</v>
      </c>
      <c r="AT1782" s="159" t="str">
        <f t="shared" ca="1" si="816"/>
        <v/>
      </c>
      <c r="AU1782" s="210">
        <f t="shared" ca="1" si="791"/>
        <v>14</v>
      </c>
      <c r="AV1782" s="209"/>
      <c r="AW1782" s="204">
        <f t="shared" si="808"/>
        <v>27487.583333333296</v>
      </c>
      <c r="AX1782" s="159"/>
      <c r="AZ1782" s="159"/>
      <c r="BM1782" s="207"/>
      <c r="BN1782" s="212"/>
      <c r="BP1782" s="209"/>
      <c r="BQ1782" s="211"/>
      <c r="BR1782" s="211"/>
      <c r="BS1782" s="211"/>
      <c r="BT1782" s="211"/>
      <c r="BU1782" s="211"/>
      <c r="BV1782" s="211"/>
      <c r="BW1782" s="211"/>
      <c r="BX1782" s="211"/>
      <c r="BY1782" s="211"/>
      <c r="BZ1782" s="211"/>
      <c r="CA1782" s="209"/>
      <c r="CB1782" s="224"/>
      <c r="CC1782" s="204"/>
      <c r="CD1782" s="204"/>
      <c r="CE1782" s="204"/>
      <c r="CF1782" s="211"/>
      <c r="CG1782" s="211"/>
      <c r="CI1782" s="209"/>
      <c r="CJ1782" s="209"/>
    </row>
    <row r="1783" spans="9:88">
      <c r="I1783" s="221">
        <f t="shared" si="812"/>
        <v>579</v>
      </c>
      <c r="J1783" s="159">
        <f>'v-t_chart'!C1780</f>
        <v>59.4</v>
      </c>
      <c r="K1783" s="204">
        <f t="shared" ca="1" si="790"/>
        <v>173.98259999999999</v>
      </c>
      <c r="L1783" s="205" t="b">
        <f>IF('Input&amp;Output'!$C$3=10,phase_chart!C1780,IF('Input&amp;Output'!$C$3=21,phase_chart!G1780,IF('Input&amp;Output'!$C$3=22,phase_chart!K1780,IF('Input&amp;Output'!$C$3=31,phase_chart!O1780,IF('Input&amp;Output'!$C$3=32,phase_chart!S1780,"")))))</f>
        <v>0</v>
      </c>
      <c r="M1783" s="206" t="b">
        <f>IF('Input&amp;Output'!$C$3=10,phase_chart!D1780,IF('Input&amp;Output'!$C$3=21,phase_chart!H1780,IF('Input&amp;Output'!$C$3=22,phase_chart!L1780,IF('Input&amp;Output'!$C$3=31,phase_chart!P1780,IF('Input&amp;Output'!$C$3=32,phase_chart!T1780,"")))))</f>
        <v>0</v>
      </c>
      <c r="N1783" s="205" t="b">
        <f>IF('Input&amp;Output'!$C$3=10,phase_chart!E1780,IF('Input&amp;Output'!$C$3=21,phase_chart!I1780,IF('Input&amp;Output'!$C$3=22,phase_chart!M1780,IF('Input&amp;Output'!$C$3=31,phase_chart!Q1780,IF('Input&amp;Output'!$C$3=32,phase_chart!U1780,"")))))</f>
        <v>1</v>
      </c>
      <c r="P1783" s="159">
        <f ca="1">IF(NOT($J1783=0),IF($J1783&lt;IF($P1782=0,0,VLOOKUP(P1782,tbL!$M$37:$Q$43,IF(L1783=TRUE,2,4))),IF($J1783&gt;=VLOOKUP(P1782,tbL!$M$37:$Q$43,IF(L1783=TRUE,3,5)),$P1782,IF(AND(L1782=TRUE,L1783=TRUE),$P1782,$P1782-1)),IF(AND(L1783=TRUE,J1783=VLOOKUP(P1782,tbL!$M$37:$Q$43,IF(L1783=TRUE,2,4))),P1782,IF($P1782+1&gt;$C$12,$C$12,$P1782+1))),0)</f>
        <v>1</v>
      </c>
      <c r="Q1783" s="159">
        <f t="shared" ca="1" si="792"/>
        <v>1</v>
      </c>
      <c r="R1783" s="207">
        <f t="shared" si="809"/>
        <v>0</v>
      </c>
      <c r="S1783" s="208"/>
      <c r="T1783" s="159">
        <f t="shared" si="810"/>
        <v>0</v>
      </c>
      <c r="U1783" s="209" t="str">
        <f ca="1">IF(AND(T1783=-1,N1783=TRUE),"*",IF(AND(U1782="*",N1783=TRUE),"*",IF(AND(AND(L1783=TRUE,U1782="*"),J1783&lt;VLOOKUP(V1782+1,tbL!$M$38:$O$43,3)),"*","")))</f>
        <v/>
      </c>
      <c r="V1783" s="204">
        <f t="shared" ca="1" si="793"/>
        <v>1</v>
      </c>
      <c r="Y1783" s="159" t="str">
        <f t="shared" ca="1" si="794"/>
        <v/>
      </c>
      <c r="Z1783" s="159" t="str">
        <f t="shared" si="795"/>
        <v/>
      </c>
      <c r="AA1783" s="159">
        <f t="shared" ca="1" si="815"/>
        <v>1</v>
      </c>
      <c r="AC1783" s="161" t="str">
        <f t="shared" ca="1" si="796"/>
        <v/>
      </c>
      <c r="AD1783" s="161">
        <f t="shared" ca="1" si="797"/>
        <v>1</v>
      </c>
      <c r="AE1783" s="161" t="str">
        <f t="shared" ca="1" si="817"/>
        <v/>
      </c>
      <c r="AF1783" s="161">
        <f t="shared" ca="1" si="798"/>
        <v>1</v>
      </c>
      <c r="AG1783" s="161" t="str">
        <f t="shared" ca="1" si="799"/>
        <v/>
      </c>
      <c r="AH1783" s="161">
        <f t="shared" ca="1" si="800"/>
        <v>1</v>
      </c>
      <c r="AI1783" s="161" t="str">
        <f t="shared" ca="1" si="801"/>
        <v/>
      </c>
      <c r="AJ1783" s="161">
        <f t="shared" ca="1" si="802"/>
        <v>1</v>
      </c>
      <c r="AL1783" s="161" t="str">
        <f t="shared" ca="1" si="803"/>
        <v/>
      </c>
      <c r="AM1783" s="161">
        <f t="shared" ca="1" si="814"/>
        <v>1</v>
      </c>
      <c r="AN1783" s="161" t="str">
        <f t="shared" ca="1" si="804"/>
        <v/>
      </c>
      <c r="AO1783" s="161">
        <f t="shared" ca="1" si="813"/>
        <v>1</v>
      </c>
      <c r="AP1783" s="161" t="str">
        <f t="shared" ca="1" si="805"/>
        <v/>
      </c>
      <c r="AQ1783" s="161">
        <f t="shared" ca="1" si="811"/>
        <v>1</v>
      </c>
      <c r="AR1783" s="161" t="str">
        <f t="shared" ca="1" si="806"/>
        <v/>
      </c>
      <c r="AS1783" s="161">
        <f t="shared" ca="1" si="807"/>
        <v>1</v>
      </c>
      <c r="AT1783" s="159" t="str">
        <f t="shared" ca="1" si="816"/>
        <v/>
      </c>
      <c r="AU1783" s="210">
        <f t="shared" ca="1" si="791"/>
        <v>14</v>
      </c>
      <c r="AV1783" s="209"/>
      <c r="AW1783" s="204">
        <f t="shared" si="808"/>
        <v>27504.083333333296</v>
      </c>
      <c r="AX1783" s="159"/>
      <c r="AZ1783" s="159"/>
      <c r="BM1783" s="207"/>
      <c r="BN1783" s="212"/>
      <c r="BP1783" s="209"/>
      <c r="BQ1783" s="211"/>
      <c r="BR1783" s="211"/>
      <c r="BS1783" s="211"/>
      <c r="BT1783" s="211"/>
      <c r="BU1783" s="211"/>
      <c r="BV1783" s="211"/>
      <c r="BW1783" s="211"/>
      <c r="BX1783" s="211"/>
      <c r="BY1783" s="211"/>
      <c r="BZ1783" s="211"/>
      <c r="CA1783" s="209"/>
      <c r="CB1783" s="224"/>
      <c r="CC1783" s="204"/>
      <c r="CD1783" s="204"/>
      <c r="CE1783" s="204"/>
      <c r="CF1783" s="211"/>
      <c r="CG1783" s="211"/>
      <c r="CI1783" s="209"/>
      <c r="CJ1783" s="209"/>
    </row>
    <row r="1784" spans="9:88">
      <c r="I1784" s="221">
        <f t="shared" si="812"/>
        <v>580</v>
      </c>
      <c r="J1784" s="159">
        <f>'v-t_chart'!C1781</f>
        <v>59.4</v>
      </c>
      <c r="K1784" s="204">
        <f t="shared" ca="1" si="790"/>
        <v>173.98259999999999</v>
      </c>
      <c r="L1784" s="205" t="b">
        <f>IF('Input&amp;Output'!$C$3=10,phase_chart!C1781,IF('Input&amp;Output'!$C$3=21,phase_chart!G1781,IF('Input&amp;Output'!$C$3=22,phase_chart!K1781,IF('Input&amp;Output'!$C$3=31,phase_chart!O1781,IF('Input&amp;Output'!$C$3=32,phase_chart!S1781,"")))))</f>
        <v>0</v>
      </c>
      <c r="M1784" s="206" t="b">
        <f>IF('Input&amp;Output'!$C$3=10,phase_chart!D1781,IF('Input&amp;Output'!$C$3=21,phase_chart!H1781,IF('Input&amp;Output'!$C$3=22,phase_chart!L1781,IF('Input&amp;Output'!$C$3=31,phase_chart!P1781,IF('Input&amp;Output'!$C$3=32,phase_chart!T1781,"")))))</f>
        <v>0</v>
      </c>
      <c r="N1784" s="205" t="b">
        <f>IF('Input&amp;Output'!$C$3=10,phase_chart!E1781,IF('Input&amp;Output'!$C$3=21,phase_chart!I1781,IF('Input&amp;Output'!$C$3=22,phase_chart!M1781,IF('Input&amp;Output'!$C$3=31,phase_chart!Q1781,IF('Input&amp;Output'!$C$3=32,phase_chart!U1781,"")))))</f>
        <v>1</v>
      </c>
      <c r="P1784" s="159">
        <f ca="1">IF(NOT($J1784=0),IF($J1784&lt;IF($P1783=0,0,VLOOKUP(P1783,tbL!$M$37:$Q$43,IF(L1784=TRUE,2,4))),IF($J1784&gt;=VLOOKUP(P1783,tbL!$M$37:$Q$43,IF(L1784=TRUE,3,5)),$P1783,IF(AND(L1783=TRUE,L1784=TRUE),$P1783,$P1783-1)),IF(AND(L1784=TRUE,J1784=VLOOKUP(P1783,tbL!$M$37:$Q$43,IF(L1784=TRUE,2,4))),P1783,IF($P1783+1&gt;$C$12,$C$12,$P1783+1))),0)</f>
        <v>1</v>
      </c>
      <c r="Q1784" s="159">
        <f t="shared" ca="1" si="792"/>
        <v>1</v>
      </c>
      <c r="R1784" s="207">
        <f t="shared" si="809"/>
        <v>0</v>
      </c>
      <c r="S1784" s="208"/>
      <c r="T1784" s="159">
        <f t="shared" si="810"/>
        <v>0</v>
      </c>
      <c r="U1784" s="209" t="str">
        <f ca="1">IF(AND(T1784=-1,N1784=TRUE),"*",IF(AND(U1783="*",N1784=TRUE),"*",IF(AND(AND(L1784=TRUE,U1783="*"),J1784&lt;VLOOKUP(V1783+1,tbL!$M$38:$O$43,3)),"*","")))</f>
        <v/>
      </c>
      <c r="V1784" s="204">
        <f t="shared" ca="1" si="793"/>
        <v>1</v>
      </c>
      <c r="Y1784" s="159" t="str">
        <f t="shared" ca="1" si="794"/>
        <v/>
      </c>
      <c r="Z1784" s="159" t="str">
        <f t="shared" si="795"/>
        <v/>
      </c>
      <c r="AA1784" s="159">
        <f t="shared" ca="1" si="815"/>
        <v>1</v>
      </c>
      <c r="AC1784" s="161" t="str">
        <f t="shared" ca="1" si="796"/>
        <v/>
      </c>
      <c r="AD1784" s="161">
        <f t="shared" ca="1" si="797"/>
        <v>1</v>
      </c>
      <c r="AE1784" s="161" t="str">
        <f t="shared" ca="1" si="817"/>
        <v/>
      </c>
      <c r="AF1784" s="161">
        <f t="shared" ca="1" si="798"/>
        <v>1</v>
      </c>
      <c r="AG1784" s="161" t="str">
        <f t="shared" ca="1" si="799"/>
        <v/>
      </c>
      <c r="AH1784" s="161">
        <f t="shared" ca="1" si="800"/>
        <v>1</v>
      </c>
      <c r="AI1784" s="161" t="str">
        <f t="shared" ca="1" si="801"/>
        <v/>
      </c>
      <c r="AJ1784" s="161">
        <f t="shared" ca="1" si="802"/>
        <v>1</v>
      </c>
      <c r="AL1784" s="161" t="str">
        <f t="shared" ca="1" si="803"/>
        <v/>
      </c>
      <c r="AM1784" s="161">
        <f t="shared" ca="1" si="814"/>
        <v>1</v>
      </c>
      <c r="AN1784" s="161" t="str">
        <f t="shared" ca="1" si="804"/>
        <v/>
      </c>
      <c r="AO1784" s="161">
        <f t="shared" ca="1" si="813"/>
        <v>1</v>
      </c>
      <c r="AP1784" s="161" t="str">
        <f t="shared" ca="1" si="805"/>
        <v/>
      </c>
      <c r="AQ1784" s="161">
        <f t="shared" ca="1" si="811"/>
        <v>1</v>
      </c>
      <c r="AR1784" s="161" t="str">
        <f t="shared" ca="1" si="806"/>
        <v/>
      </c>
      <c r="AS1784" s="161">
        <f t="shared" ca="1" si="807"/>
        <v>1</v>
      </c>
      <c r="AT1784" s="159" t="str">
        <f t="shared" ca="1" si="816"/>
        <v/>
      </c>
      <c r="AU1784" s="210">
        <f t="shared" ca="1" si="791"/>
        <v>14</v>
      </c>
      <c r="AV1784" s="209"/>
      <c r="AW1784" s="204">
        <f t="shared" si="808"/>
        <v>27520.583333333296</v>
      </c>
      <c r="AX1784" s="159"/>
      <c r="AZ1784" s="159"/>
      <c r="BM1784" s="207"/>
      <c r="BN1784" s="212"/>
      <c r="BP1784" s="209"/>
      <c r="BQ1784" s="211"/>
      <c r="BR1784" s="211"/>
      <c r="BS1784" s="211"/>
      <c r="BT1784" s="211"/>
      <c r="BU1784" s="211"/>
      <c r="BV1784" s="211"/>
      <c r="BW1784" s="211"/>
      <c r="BX1784" s="211"/>
      <c r="BY1784" s="211"/>
      <c r="BZ1784" s="211"/>
      <c r="CA1784" s="209"/>
      <c r="CB1784" s="224"/>
      <c r="CC1784" s="204"/>
      <c r="CD1784" s="204"/>
      <c r="CE1784" s="204"/>
      <c r="CF1784" s="211"/>
      <c r="CG1784" s="211"/>
      <c r="CI1784" s="209"/>
      <c r="CJ1784" s="209"/>
    </row>
    <row r="1785" spans="9:88">
      <c r="I1785" s="221">
        <f t="shared" si="812"/>
        <v>581</v>
      </c>
      <c r="J1785" s="159">
        <f>'v-t_chart'!C1782</f>
        <v>58</v>
      </c>
      <c r="K1785" s="204">
        <f t="shared" ca="1" si="790"/>
        <v>169.88199999999998</v>
      </c>
      <c r="L1785" s="205" t="b">
        <f>IF('Input&amp;Output'!$C$3=10,phase_chart!C1782,IF('Input&amp;Output'!$C$3=21,phase_chart!G1782,IF('Input&amp;Output'!$C$3=22,phase_chart!K1782,IF('Input&amp;Output'!$C$3=31,phase_chart!O1782,IF('Input&amp;Output'!$C$3=32,phase_chart!S1782,"")))))</f>
        <v>0</v>
      </c>
      <c r="M1785" s="206" t="b">
        <f>IF('Input&amp;Output'!$C$3=10,phase_chart!D1782,IF('Input&amp;Output'!$C$3=21,phase_chart!H1782,IF('Input&amp;Output'!$C$3=22,phase_chart!L1782,IF('Input&amp;Output'!$C$3=31,phase_chart!P1782,IF('Input&amp;Output'!$C$3=32,phase_chart!T1782,"")))))</f>
        <v>0</v>
      </c>
      <c r="N1785" s="205" t="b">
        <f>IF('Input&amp;Output'!$C$3=10,phase_chart!E1782,IF('Input&amp;Output'!$C$3=21,phase_chart!I1782,IF('Input&amp;Output'!$C$3=22,phase_chart!M1782,IF('Input&amp;Output'!$C$3=31,phase_chart!Q1782,IF('Input&amp;Output'!$C$3=32,phase_chart!U1782,"")))))</f>
        <v>1</v>
      </c>
      <c r="P1785" s="159">
        <f ca="1">IF(NOT($J1785=0),IF($J1785&lt;IF($P1784=0,0,VLOOKUP(P1784,tbL!$M$37:$Q$43,IF(L1785=TRUE,2,4))),IF($J1785&gt;=VLOOKUP(P1784,tbL!$M$37:$Q$43,IF(L1785=TRUE,3,5)),$P1784,IF(AND(L1784=TRUE,L1785=TRUE),$P1784,$P1784-1)),IF(AND(L1785=TRUE,J1785=VLOOKUP(P1784,tbL!$M$37:$Q$43,IF(L1785=TRUE,2,4))),P1784,IF($P1784+1&gt;$C$12,$C$12,$P1784+1))),0)</f>
        <v>1</v>
      </c>
      <c r="Q1785" s="159">
        <f t="shared" ca="1" si="792"/>
        <v>1</v>
      </c>
      <c r="R1785" s="207">
        <f t="shared" si="809"/>
        <v>0</v>
      </c>
      <c r="S1785" s="208"/>
      <c r="T1785" s="159">
        <f t="shared" si="810"/>
        <v>0</v>
      </c>
      <c r="U1785" s="209" t="str">
        <f ca="1">IF(AND(T1785=-1,N1785=TRUE),"*",IF(AND(U1784="*",N1785=TRUE),"*",IF(AND(AND(L1785=TRUE,U1784="*"),J1785&lt;VLOOKUP(V1784+1,tbL!$M$38:$O$43,3)),"*","")))</f>
        <v/>
      </c>
      <c r="V1785" s="204">
        <f t="shared" ca="1" si="793"/>
        <v>1</v>
      </c>
      <c r="Y1785" s="159" t="str">
        <f t="shared" ca="1" si="794"/>
        <v/>
      </c>
      <c r="Z1785" s="159" t="str">
        <f t="shared" si="795"/>
        <v/>
      </c>
      <c r="AA1785" s="159">
        <f t="shared" ca="1" si="815"/>
        <v>1</v>
      </c>
      <c r="AC1785" s="161" t="str">
        <f t="shared" ca="1" si="796"/>
        <v/>
      </c>
      <c r="AD1785" s="161">
        <f t="shared" ca="1" si="797"/>
        <v>1</v>
      </c>
      <c r="AE1785" s="161" t="str">
        <f t="shared" ca="1" si="817"/>
        <v/>
      </c>
      <c r="AF1785" s="161">
        <f t="shared" ca="1" si="798"/>
        <v>1</v>
      </c>
      <c r="AG1785" s="161" t="str">
        <f t="shared" ca="1" si="799"/>
        <v/>
      </c>
      <c r="AH1785" s="161">
        <f t="shared" ca="1" si="800"/>
        <v>1</v>
      </c>
      <c r="AI1785" s="161" t="str">
        <f t="shared" ca="1" si="801"/>
        <v/>
      </c>
      <c r="AJ1785" s="161">
        <f t="shared" ca="1" si="802"/>
        <v>1</v>
      </c>
      <c r="AL1785" s="161" t="str">
        <f t="shared" ca="1" si="803"/>
        <v/>
      </c>
      <c r="AM1785" s="161">
        <f t="shared" ca="1" si="814"/>
        <v>1</v>
      </c>
      <c r="AN1785" s="161" t="str">
        <f t="shared" ca="1" si="804"/>
        <v/>
      </c>
      <c r="AO1785" s="161">
        <f t="shared" ca="1" si="813"/>
        <v>1</v>
      </c>
      <c r="AP1785" s="161" t="str">
        <f t="shared" ca="1" si="805"/>
        <v/>
      </c>
      <c r="AQ1785" s="161">
        <f t="shared" ca="1" si="811"/>
        <v>1</v>
      </c>
      <c r="AR1785" s="161" t="str">
        <f t="shared" ca="1" si="806"/>
        <v/>
      </c>
      <c r="AS1785" s="161">
        <f t="shared" ca="1" si="807"/>
        <v>1</v>
      </c>
      <c r="AT1785" s="159" t="str">
        <f t="shared" ca="1" si="816"/>
        <v/>
      </c>
      <c r="AU1785" s="210">
        <f t="shared" ca="1" si="791"/>
        <v>14</v>
      </c>
      <c r="AV1785" s="209"/>
      <c r="AW1785" s="204">
        <f t="shared" si="808"/>
        <v>27536.694444444405</v>
      </c>
      <c r="AX1785" s="159"/>
      <c r="AZ1785" s="159"/>
      <c r="BM1785" s="207"/>
      <c r="BN1785" s="212"/>
      <c r="BP1785" s="209"/>
      <c r="BQ1785" s="211"/>
      <c r="BR1785" s="211"/>
      <c r="BS1785" s="211"/>
      <c r="BT1785" s="211"/>
      <c r="BU1785" s="211"/>
      <c r="BV1785" s="211"/>
      <c r="BW1785" s="211"/>
      <c r="BX1785" s="211"/>
      <c r="BY1785" s="211"/>
      <c r="BZ1785" s="211"/>
      <c r="CA1785" s="209"/>
      <c r="CB1785" s="224"/>
      <c r="CC1785" s="204"/>
      <c r="CD1785" s="204"/>
      <c r="CE1785" s="204"/>
      <c r="CF1785" s="211"/>
      <c r="CG1785" s="211"/>
      <c r="CI1785" s="209"/>
      <c r="CJ1785" s="209"/>
    </row>
    <row r="1786" spans="9:88">
      <c r="I1786" s="221">
        <f t="shared" si="812"/>
        <v>582</v>
      </c>
      <c r="J1786" s="159">
        <f>'v-t_chart'!C1783</f>
        <v>55</v>
      </c>
      <c r="K1786" s="204">
        <f t="shared" ca="1" si="790"/>
        <v>161.095</v>
      </c>
      <c r="L1786" s="205" t="b">
        <f>IF('Input&amp;Output'!$C$3=10,phase_chart!C1783,IF('Input&amp;Output'!$C$3=21,phase_chart!G1783,IF('Input&amp;Output'!$C$3=22,phase_chart!K1783,IF('Input&amp;Output'!$C$3=31,phase_chart!O1783,IF('Input&amp;Output'!$C$3=32,phase_chart!S1783,"")))))</f>
        <v>0</v>
      </c>
      <c r="M1786" s="206" t="b">
        <f>IF('Input&amp;Output'!$C$3=10,phase_chart!D1783,IF('Input&amp;Output'!$C$3=21,phase_chart!H1783,IF('Input&amp;Output'!$C$3=22,phase_chart!L1783,IF('Input&amp;Output'!$C$3=31,phase_chart!P1783,IF('Input&amp;Output'!$C$3=32,phase_chart!T1783,"")))))</f>
        <v>0</v>
      </c>
      <c r="N1786" s="205" t="b">
        <f>IF('Input&amp;Output'!$C$3=10,phase_chart!E1783,IF('Input&amp;Output'!$C$3=21,phase_chart!I1783,IF('Input&amp;Output'!$C$3=22,phase_chart!M1783,IF('Input&amp;Output'!$C$3=31,phase_chart!Q1783,IF('Input&amp;Output'!$C$3=32,phase_chart!U1783,"")))))</f>
        <v>1</v>
      </c>
      <c r="P1786" s="159">
        <f ca="1">IF(NOT($J1786=0),IF($J1786&lt;IF($P1785=0,0,VLOOKUP(P1785,tbL!$M$37:$Q$43,IF(L1786=TRUE,2,4))),IF($J1786&gt;=VLOOKUP(P1785,tbL!$M$37:$Q$43,IF(L1786=TRUE,3,5)),$P1785,IF(AND(L1785=TRUE,L1786=TRUE),$P1785,$P1785-1)),IF(AND(L1786=TRUE,J1786=VLOOKUP(P1785,tbL!$M$37:$Q$43,IF(L1786=TRUE,2,4))),P1785,IF($P1785+1&gt;$C$12,$C$12,$P1785+1))),0)</f>
        <v>1</v>
      </c>
      <c r="Q1786" s="159">
        <f t="shared" ca="1" si="792"/>
        <v>1</v>
      </c>
      <c r="R1786" s="207">
        <f t="shared" si="809"/>
        <v>0</v>
      </c>
      <c r="S1786" s="208"/>
      <c r="T1786" s="159">
        <f t="shared" si="810"/>
        <v>0</v>
      </c>
      <c r="U1786" s="209" t="str">
        <f ca="1">IF(AND(T1786=-1,N1786=TRUE),"*",IF(AND(U1785="*",N1786=TRUE),"*",IF(AND(AND(L1786=TRUE,U1785="*"),J1786&lt;VLOOKUP(V1785+1,tbL!$M$38:$O$43,3)),"*","")))</f>
        <v/>
      </c>
      <c r="V1786" s="204">
        <f t="shared" ca="1" si="793"/>
        <v>1</v>
      </c>
      <c r="Y1786" s="159" t="str">
        <f t="shared" ca="1" si="794"/>
        <v/>
      </c>
      <c r="Z1786" s="159" t="str">
        <f t="shared" si="795"/>
        <v/>
      </c>
      <c r="AA1786" s="159">
        <f t="shared" ca="1" si="815"/>
        <v>1</v>
      </c>
      <c r="AC1786" s="161" t="str">
        <f t="shared" ca="1" si="796"/>
        <v/>
      </c>
      <c r="AD1786" s="161">
        <f t="shared" ca="1" si="797"/>
        <v>1</v>
      </c>
      <c r="AE1786" s="161" t="str">
        <f t="shared" ca="1" si="817"/>
        <v/>
      </c>
      <c r="AF1786" s="161">
        <f t="shared" ca="1" si="798"/>
        <v>1</v>
      </c>
      <c r="AG1786" s="161" t="str">
        <f t="shared" ca="1" si="799"/>
        <v/>
      </c>
      <c r="AH1786" s="161">
        <f t="shared" ca="1" si="800"/>
        <v>1</v>
      </c>
      <c r="AI1786" s="161" t="str">
        <f t="shared" ca="1" si="801"/>
        <v/>
      </c>
      <c r="AJ1786" s="161">
        <f t="shared" ca="1" si="802"/>
        <v>1</v>
      </c>
      <c r="AL1786" s="161" t="str">
        <f t="shared" ca="1" si="803"/>
        <v/>
      </c>
      <c r="AM1786" s="161">
        <f t="shared" ca="1" si="814"/>
        <v>1</v>
      </c>
      <c r="AN1786" s="161" t="str">
        <f t="shared" ca="1" si="804"/>
        <v/>
      </c>
      <c r="AO1786" s="161">
        <f t="shared" ca="1" si="813"/>
        <v>1</v>
      </c>
      <c r="AP1786" s="161" t="str">
        <f t="shared" ca="1" si="805"/>
        <v/>
      </c>
      <c r="AQ1786" s="161">
        <f t="shared" ca="1" si="811"/>
        <v>1</v>
      </c>
      <c r="AR1786" s="161" t="str">
        <f t="shared" ca="1" si="806"/>
        <v/>
      </c>
      <c r="AS1786" s="161">
        <f t="shared" ca="1" si="807"/>
        <v>1</v>
      </c>
      <c r="AT1786" s="159" t="str">
        <f t="shared" ca="1" si="816"/>
        <v/>
      </c>
      <c r="AU1786" s="210">
        <f t="shared" ca="1" si="791"/>
        <v>14</v>
      </c>
      <c r="AV1786" s="209"/>
      <c r="AW1786" s="204">
        <f t="shared" si="808"/>
        <v>27551.972222222183</v>
      </c>
      <c r="AX1786" s="159"/>
      <c r="AZ1786" s="159"/>
      <c r="BM1786" s="207"/>
      <c r="BN1786" s="212"/>
      <c r="BP1786" s="209"/>
      <c r="BQ1786" s="211"/>
      <c r="BR1786" s="211"/>
      <c r="BS1786" s="211"/>
      <c r="BT1786" s="211"/>
      <c r="BU1786" s="211"/>
      <c r="BV1786" s="211"/>
      <c r="BW1786" s="211"/>
      <c r="BX1786" s="211"/>
      <c r="BY1786" s="211"/>
      <c r="BZ1786" s="211"/>
      <c r="CA1786" s="209"/>
      <c r="CB1786" s="224"/>
      <c r="CC1786" s="204"/>
      <c r="CD1786" s="204"/>
      <c r="CE1786" s="204"/>
      <c r="CF1786" s="211"/>
      <c r="CG1786" s="211"/>
      <c r="CI1786" s="209"/>
      <c r="CJ1786" s="209"/>
    </row>
    <row r="1787" spans="9:88">
      <c r="I1787" s="221">
        <f t="shared" si="812"/>
        <v>583</v>
      </c>
      <c r="J1787" s="159">
        <f>'v-t_chart'!C1784</f>
        <v>51</v>
      </c>
      <c r="K1787" s="204">
        <f t="shared" ref="K1787:K1797" ca="1" si="818">IF($J1787=0,0,VLOOKUP($Q1787,$B$5:$C$11,2)*$J1787)</f>
        <v>149.37899999999999</v>
      </c>
      <c r="L1787" s="205" t="b">
        <f>IF('Input&amp;Output'!$C$3=10,phase_chart!C1784,IF('Input&amp;Output'!$C$3=21,phase_chart!G1784,IF('Input&amp;Output'!$C$3=22,phase_chart!K1784,IF('Input&amp;Output'!$C$3=31,phase_chart!O1784,IF('Input&amp;Output'!$C$3=32,phase_chart!S1784,"")))))</f>
        <v>0</v>
      </c>
      <c r="M1787" s="206" t="b">
        <f>IF('Input&amp;Output'!$C$3=10,phase_chart!D1784,IF('Input&amp;Output'!$C$3=21,phase_chart!H1784,IF('Input&amp;Output'!$C$3=22,phase_chart!L1784,IF('Input&amp;Output'!$C$3=31,phase_chart!P1784,IF('Input&amp;Output'!$C$3=32,phase_chart!T1784,"")))))</f>
        <v>0</v>
      </c>
      <c r="N1787" s="205" t="b">
        <f>IF('Input&amp;Output'!$C$3=10,phase_chart!E1784,IF('Input&amp;Output'!$C$3=21,phase_chart!I1784,IF('Input&amp;Output'!$C$3=22,phase_chart!M1784,IF('Input&amp;Output'!$C$3=31,phase_chart!Q1784,IF('Input&amp;Output'!$C$3=32,phase_chart!U1784,"")))))</f>
        <v>1</v>
      </c>
      <c r="P1787" s="159">
        <f ca="1">IF(NOT($J1787=0),IF($J1787&lt;IF($P1786=0,0,VLOOKUP(P1786,tbL!$M$37:$Q$43,IF(L1787=TRUE,2,4))),IF($J1787&gt;=VLOOKUP(P1786,tbL!$M$37:$Q$43,IF(L1787=TRUE,3,5)),$P1786,IF(AND(L1786=TRUE,L1787=TRUE),$P1786,$P1786-1)),IF(AND(L1787=TRUE,J1787=VLOOKUP(P1786,tbL!$M$37:$Q$43,IF(L1787=TRUE,2,4))),P1786,IF($P1786+1&gt;$C$12,$C$12,$P1786+1))),0)</f>
        <v>1</v>
      </c>
      <c r="Q1787" s="159">
        <f t="shared" ca="1" si="792"/>
        <v>1</v>
      </c>
      <c r="R1787" s="207">
        <f t="shared" si="809"/>
        <v>0</v>
      </c>
      <c r="S1787" s="208"/>
      <c r="T1787" s="159">
        <f t="shared" si="810"/>
        <v>0</v>
      </c>
      <c r="U1787" s="209" t="str">
        <f ca="1">IF(AND(T1787=-1,N1787=TRUE),"*",IF(AND(U1786="*",N1787=TRUE),"*",IF(AND(AND(L1787=TRUE,U1786="*"),J1787&lt;VLOOKUP(V1786+1,tbL!$M$38:$O$43,3)),"*","")))</f>
        <v/>
      </c>
      <c r="V1787" s="204">
        <f t="shared" ca="1" si="793"/>
        <v>1</v>
      </c>
      <c r="Y1787" s="159">
        <f t="shared" ca="1" si="794"/>
        <v>0</v>
      </c>
      <c r="Z1787" s="159" t="str">
        <f t="shared" si="795"/>
        <v/>
      </c>
      <c r="AA1787" s="159">
        <f t="shared" ca="1" si="815"/>
        <v>1</v>
      </c>
      <c r="AC1787" s="161" t="str">
        <f t="shared" ca="1" si="796"/>
        <v/>
      </c>
      <c r="AD1787" s="161">
        <f t="shared" ca="1" si="797"/>
        <v>1</v>
      </c>
      <c r="AE1787" s="161" t="str">
        <f t="shared" ca="1" si="817"/>
        <v/>
      </c>
      <c r="AF1787" s="161">
        <f t="shared" ca="1" si="798"/>
        <v>1</v>
      </c>
      <c r="AG1787" s="161" t="str">
        <f t="shared" ca="1" si="799"/>
        <v/>
      </c>
      <c r="AH1787" s="161">
        <f t="shared" ca="1" si="800"/>
        <v>1</v>
      </c>
      <c r="AI1787" s="161" t="str">
        <f t="shared" ca="1" si="801"/>
        <v/>
      </c>
      <c r="AJ1787" s="161">
        <f t="shared" ca="1" si="802"/>
        <v>1</v>
      </c>
      <c r="AL1787" s="161" t="str">
        <f t="shared" ca="1" si="803"/>
        <v/>
      </c>
      <c r="AM1787" s="161">
        <f t="shared" ca="1" si="814"/>
        <v>1</v>
      </c>
      <c r="AN1787" s="161" t="str">
        <f t="shared" ca="1" si="804"/>
        <v/>
      </c>
      <c r="AO1787" s="161">
        <f t="shared" ca="1" si="813"/>
        <v>1</v>
      </c>
      <c r="AP1787" s="161" t="str">
        <f t="shared" ca="1" si="805"/>
        <v/>
      </c>
      <c r="AQ1787" s="161">
        <f t="shared" ca="1" si="811"/>
        <v>1</v>
      </c>
      <c r="AR1787" s="161" t="str">
        <f t="shared" ca="1" si="806"/>
        <v/>
      </c>
      <c r="AS1787" s="161">
        <f t="shared" ca="1" si="807"/>
        <v>1</v>
      </c>
      <c r="AT1787" s="159">
        <f t="shared" ca="1" si="816"/>
        <v>-1</v>
      </c>
      <c r="AU1787" s="210">
        <f t="shared" ca="1" si="791"/>
        <v>14</v>
      </c>
      <c r="AV1787" s="209"/>
      <c r="AW1787" s="204">
        <f t="shared" si="808"/>
        <v>27566.13888888885</v>
      </c>
      <c r="AX1787" s="159"/>
      <c r="AZ1787" s="159"/>
      <c r="BM1787" s="207"/>
      <c r="BN1787" s="212"/>
      <c r="BP1787" s="209"/>
      <c r="BQ1787" s="211"/>
      <c r="BR1787" s="211"/>
      <c r="BS1787" s="211"/>
      <c r="BT1787" s="211"/>
      <c r="BU1787" s="211"/>
      <c r="BV1787" s="211"/>
      <c r="BW1787" s="211"/>
      <c r="BX1787" s="211"/>
      <c r="BY1787" s="211"/>
      <c r="BZ1787" s="211"/>
      <c r="CA1787" s="209"/>
      <c r="CB1787" s="224"/>
      <c r="CC1787" s="204"/>
      <c r="CD1787" s="204"/>
      <c r="CE1787" s="204"/>
      <c r="CF1787" s="211"/>
      <c r="CG1787" s="211"/>
      <c r="CI1787" s="209"/>
      <c r="CJ1787" s="209"/>
    </row>
    <row r="1788" spans="9:88">
      <c r="I1788" s="221">
        <f t="shared" si="812"/>
        <v>584</v>
      </c>
      <c r="J1788" s="159">
        <f>'v-t_chart'!C1785</f>
        <v>46</v>
      </c>
      <c r="K1788" s="204">
        <f t="shared" ca="1" si="818"/>
        <v>134.73399999999998</v>
      </c>
      <c r="L1788" s="205" t="b">
        <f>IF('Input&amp;Output'!$C$3=10,phase_chart!C1785,IF('Input&amp;Output'!$C$3=21,phase_chart!G1785,IF('Input&amp;Output'!$C$3=22,phase_chart!K1785,IF('Input&amp;Output'!$C$3=31,phase_chart!O1785,IF('Input&amp;Output'!$C$3=32,phase_chart!S1785,"")))))</f>
        <v>0</v>
      </c>
      <c r="M1788" s="206" t="b">
        <f>IF('Input&amp;Output'!$C$3=10,phase_chart!D1785,IF('Input&amp;Output'!$C$3=21,phase_chart!H1785,IF('Input&amp;Output'!$C$3=22,phase_chart!L1785,IF('Input&amp;Output'!$C$3=31,phase_chart!P1785,IF('Input&amp;Output'!$C$3=32,phase_chart!T1785,"")))))</f>
        <v>0</v>
      </c>
      <c r="N1788" s="205" t="b">
        <f>IF('Input&amp;Output'!$C$3=10,phase_chart!E1785,IF('Input&amp;Output'!$C$3=21,phase_chart!I1785,IF('Input&amp;Output'!$C$3=22,phase_chart!M1785,IF('Input&amp;Output'!$C$3=31,phase_chart!Q1785,IF('Input&amp;Output'!$C$3=32,phase_chart!U1785,"")))))</f>
        <v>1</v>
      </c>
      <c r="P1788" s="159">
        <f ca="1">IF(NOT($J1788=0),IF($J1788&lt;IF($P1787=0,0,VLOOKUP(P1787,tbL!$M$37:$Q$43,IF(L1788=TRUE,2,4))),IF($J1788&gt;=VLOOKUP(P1787,tbL!$M$37:$Q$43,IF(L1788=TRUE,3,5)),$P1787,IF(AND(L1787=TRUE,L1788=TRUE),$P1787,$P1787-1)),IF(AND(L1788=TRUE,J1788=VLOOKUP(P1787,tbL!$M$37:$Q$43,IF(L1788=TRUE,2,4))),P1787,IF($P1787+1&gt;$C$12,$C$12,$P1787+1))),0)</f>
        <v>1</v>
      </c>
      <c r="Q1788" s="159">
        <f t="shared" ca="1" si="792"/>
        <v>1</v>
      </c>
      <c r="R1788" s="207">
        <f t="shared" si="809"/>
        <v>0</v>
      </c>
      <c r="S1788" s="208"/>
      <c r="T1788" s="159">
        <f t="shared" si="810"/>
        <v>0</v>
      </c>
      <c r="U1788" s="209" t="str">
        <f ca="1">IF(AND(T1788=-1,N1788=TRUE),"*",IF(AND(U1787="*",N1788=TRUE),"*",IF(AND(AND(L1788=TRUE,U1787="*"),J1788&lt;VLOOKUP(V1787+1,tbL!$M$38:$O$43,3)),"*","")))</f>
        <v/>
      </c>
      <c r="V1788" s="204">
        <f t="shared" ca="1" si="793"/>
        <v>1</v>
      </c>
      <c r="Y1788" s="159">
        <f t="shared" ca="1" si="794"/>
        <v>0</v>
      </c>
      <c r="Z1788" s="159" t="str">
        <f t="shared" si="795"/>
        <v/>
      </c>
      <c r="AA1788" s="159">
        <f t="shared" ca="1" si="815"/>
        <v>1</v>
      </c>
      <c r="AC1788" s="161" t="str">
        <f t="shared" ca="1" si="796"/>
        <v/>
      </c>
      <c r="AD1788" s="161">
        <f t="shared" ca="1" si="797"/>
        <v>1</v>
      </c>
      <c r="AE1788" s="161" t="str">
        <f t="shared" ca="1" si="817"/>
        <v/>
      </c>
      <c r="AF1788" s="161">
        <f t="shared" ca="1" si="798"/>
        <v>1</v>
      </c>
      <c r="AG1788" s="161" t="str">
        <f t="shared" ca="1" si="799"/>
        <v/>
      </c>
      <c r="AH1788" s="161">
        <f t="shared" ca="1" si="800"/>
        <v>1</v>
      </c>
      <c r="AI1788" s="161" t="str">
        <f t="shared" ca="1" si="801"/>
        <v/>
      </c>
      <c r="AJ1788" s="161">
        <f t="shared" ca="1" si="802"/>
        <v>1</v>
      </c>
      <c r="AL1788" s="161" t="str">
        <f t="shared" ca="1" si="803"/>
        <v/>
      </c>
      <c r="AM1788" s="161">
        <f t="shared" ca="1" si="814"/>
        <v>1</v>
      </c>
      <c r="AN1788" s="161" t="str">
        <f t="shared" ca="1" si="804"/>
        <v/>
      </c>
      <c r="AO1788" s="161">
        <f t="shared" ca="1" si="813"/>
        <v>1</v>
      </c>
      <c r="AP1788" s="161" t="str">
        <f t="shared" ca="1" si="805"/>
        <v/>
      </c>
      <c r="AQ1788" s="161">
        <f t="shared" ca="1" si="811"/>
        <v>1</v>
      </c>
      <c r="AR1788" s="161" t="str">
        <f t="shared" ca="1" si="806"/>
        <v/>
      </c>
      <c r="AS1788" s="161">
        <f t="shared" ca="1" si="807"/>
        <v>1</v>
      </c>
      <c r="AT1788" s="159">
        <f t="shared" ca="1" si="816"/>
        <v>-1</v>
      </c>
      <c r="AU1788" s="210">
        <f t="shared" ca="1" si="791"/>
        <v>14</v>
      </c>
      <c r="AV1788" s="209"/>
      <c r="AW1788" s="204">
        <f t="shared" si="808"/>
        <v>27578.916666666628</v>
      </c>
      <c r="AX1788" s="159"/>
      <c r="AZ1788" s="159"/>
      <c r="BM1788" s="207"/>
      <c r="BN1788" s="212"/>
      <c r="BP1788" s="209"/>
      <c r="BQ1788" s="211"/>
      <c r="BR1788" s="211"/>
      <c r="BS1788" s="211"/>
      <c r="BT1788" s="211"/>
      <c r="BU1788" s="211"/>
      <c r="BV1788" s="211"/>
      <c r="BW1788" s="211"/>
      <c r="BX1788" s="211"/>
      <c r="BY1788" s="211"/>
      <c r="BZ1788" s="211"/>
      <c r="CA1788" s="209"/>
      <c r="CB1788" s="224"/>
      <c r="CC1788" s="204"/>
      <c r="CD1788" s="204"/>
      <c r="CE1788" s="204"/>
      <c r="CF1788" s="211"/>
      <c r="CG1788" s="211"/>
      <c r="CI1788" s="209"/>
      <c r="CJ1788" s="209"/>
    </row>
    <row r="1789" spans="9:88">
      <c r="I1789" s="221">
        <f t="shared" si="812"/>
        <v>585</v>
      </c>
      <c r="J1789" s="159">
        <f>'v-t_chart'!C1786</f>
        <v>38.799999999999997</v>
      </c>
      <c r="K1789" s="204">
        <f t="shared" ca="1" si="818"/>
        <v>113.64519999999999</v>
      </c>
      <c r="L1789" s="205" t="b">
        <f>IF('Input&amp;Output'!$C$3=10,phase_chart!C1786,IF('Input&amp;Output'!$C$3=21,phase_chart!G1786,IF('Input&amp;Output'!$C$3=22,phase_chart!K1786,IF('Input&amp;Output'!$C$3=31,phase_chart!O1786,IF('Input&amp;Output'!$C$3=32,phase_chart!S1786,"")))))</f>
        <v>0</v>
      </c>
      <c r="M1789" s="206" t="b">
        <f>IF('Input&amp;Output'!$C$3=10,phase_chart!D1786,IF('Input&amp;Output'!$C$3=21,phase_chart!H1786,IF('Input&amp;Output'!$C$3=22,phase_chart!L1786,IF('Input&amp;Output'!$C$3=31,phase_chart!P1786,IF('Input&amp;Output'!$C$3=32,phase_chart!T1786,"")))))</f>
        <v>0</v>
      </c>
      <c r="N1789" s="205" t="b">
        <f>IF('Input&amp;Output'!$C$3=10,phase_chart!E1786,IF('Input&amp;Output'!$C$3=21,phase_chart!I1786,IF('Input&amp;Output'!$C$3=22,phase_chart!M1786,IF('Input&amp;Output'!$C$3=31,phase_chart!Q1786,IF('Input&amp;Output'!$C$3=32,phase_chart!U1786,"")))))</f>
        <v>1</v>
      </c>
      <c r="P1789" s="159">
        <f ca="1">IF(NOT($J1789=0),IF($J1789&lt;IF($P1788=0,0,VLOOKUP(P1788,tbL!$M$37:$Q$43,IF(L1789=TRUE,2,4))),IF($J1789&gt;=VLOOKUP(P1788,tbL!$M$37:$Q$43,IF(L1789=TRUE,3,5)),$P1788,IF(AND(L1788=TRUE,L1789=TRUE),$P1788,$P1788-1)),IF(AND(L1789=TRUE,J1789=VLOOKUP(P1788,tbL!$M$37:$Q$43,IF(L1789=TRUE,2,4))),P1788,IF($P1788+1&gt;$C$12,$C$12,$P1788+1))),0)</f>
        <v>1</v>
      </c>
      <c r="Q1789" s="159">
        <f t="shared" ca="1" si="792"/>
        <v>1</v>
      </c>
      <c r="R1789" s="207">
        <f t="shared" si="809"/>
        <v>0</v>
      </c>
      <c r="S1789" s="208"/>
      <c r="T1789" s="159">
        <f t="shared" si="810"/>
        <v>0</v>
      </c>
      <c r="U1789" s="209" t="str">
        <f ca="1">IF(AND(T1789=-1,N1789=TRUE),"*",IF(AND(U1788="*",N1789=TRUE),"*",IF(AND(AND(L1789=TRUE,U1788="*"),J1789&lt;VLOOKUP(V1788+1,tbL!$M$38:$O$43,3)),"*","")))</f>
        <v/>
      </c>
      <c r="V1789" s="204">
        <f t="shared" ca="1" si="793"/>
        <v>1</v>
      </c>
      <c r="Y1789" s="159">
        <f t="shared" ca="1" si="794"/>
        <v>0</v>
      </c>
      <c r="Z1789" s="159" t="str">
        <f t="shared" si="795"/>
        <v/>
      </c>
      <c r="AA1789" s="159">
        <f t="shared" ca="1" si="815"/>
        <v>1</v>
      </c>
      <c r="AC1789" s="161" t="str">
        <f t="shared" ca="1" si="796"/>
        <v/>
      </c>
      <c r="AD1789" s="161">
        <f t="shared" ca="1" si="797"/>
        <v>1</v>
      </c>
      <c r="AE1789" s="161" t="str">
        <f t="shared" ca="1" si="817"/>
        <v/>
      </c>
      <c r="AF1789" s="161">
        <f t="shared" ca="1" si="798"/>
        <v>1</v>
      </c>
      <c r="AG1789" s="161" t="str">
        <f t="shared" ca="1" si="799"/>
        <v/>
      </c>
      <c r="AH1789" s="161">
        <f t="shared" ca="1" si="800"/>
        <v>1</v>
      </c>
      <c r="AI1789" s="161" t="str">
        <f t="shared" ca="1" si="801"/>
        <v/>
      </c>
      <c r="AJ1789" s="161">
        <f t="shared" ca="1" si="802"/>
        <v>1</v>
      </c>
      <c r="AL1789" s="161" t="str">
        <f t="shared" ca="1" si="803"/>
        <v/>
      </c>
      <c r="AM1789" s="161">
        <f t="shared" ca="1" si="814"/>
        <v>1</v>
      </c>
      <c r="AN1789" s="161" t="str">
        <f t="shared" ca="1" si="804"/>
        <v/>
      </c>
      <c r="AO1789" s="161">
        <f t="shared" ca="1" si="813"/>
        <v>1</v>
      </c>
      <c r="AP1789" s="161" t="str">
        <f t="shared" ca="1" si="805"/>
        <v/>
      </c>
      <c r="AQ1789" s="161">
        <f t="shared" ca="1" si="811"/>
        <v>1</v>
      </c>
      <c r="AR1789" s="161" t="str">
        <f t="shared" ca="1" si="806"/>
        <v/>
      </c>
      <c r="AS1789" s="161">
        <f t="shared" ca="1" si="807"/>
        <v>1</v>
      </c>
      <c r="AT1789" s="159">
        <f t="shared" ca="1" si="816"/>
        <v>-1</v>
      </c>
      <c r="AU1789" s="210">
        <f t="shared" ca="1" si="791"/>
        <v>14</v>
      </c>
      <c r="AV1789" s="209"/>
      <c r="AW1789" s="204">
        <f t="shared" si="808"/>
        <v>27589.694444444405</v>
      </c>
      <c r="AX1789" s="159"/>
      <c r="AZ1789" s="159"/>
      <c r="BM1789" s="207"/>
      <c r="BN1789" s="212"/>
      <c r="BP1789" s="209"/>
      <c r="BQ1789" s="211"/>
      <c r="BR1789" s="211"/>
      <c r="BS1789" s="211"/>
      <c r="BT1789" s="211"/>
      <c r="BU1789" s="211"/>
      <c r="BV1789" s="211"/>
      <c r="BW1789" s="211"/>
      <c r="BX1789" s="211"/>
      <c r="BY1789" s="211"/>
      <c r="BZ1789" s="211"/>
      <c r="CA1789" s="209"/>
      <c r="CB1789" s="224"/>
      <c r="CC1789" s="204"/>
      <c r="CD1789" s="204"/>
      <c r="CE1789" s="204"/>
      <c r="CF1789" s="211"/>
      <c r="CG1789" s="211"/>
      <c r="CI1789" s="209"/>
      <c r="CJ1789" s="209"/>
    </row>
    <row r="1790" spans="9:88">
      <c r="I1790" s="221">
        <f t="shared" si="812"/>
        <v>586</v>
      </c>
      <c r="J1790" s="159">
        <f>'v-t_chart'!C1787</f>
        <v>31.6</v>
      </c>
      <c r="K1790" s="204">
        <f t="shared" ca="1" si="818"/>
        <v>92.556399999999996</v>
      </c>
      <c r="L1790" s="205" t="b">
        <f>IF('Input&amp;Output'!$C$3=10,phase_chart!C1787,IF('Input&amp;Output'!$C$3=21,phase_chart!G1787,IF('Input&amp;Output'!$C$3=22,phase_chart!K1787,IF('Input&amp;Output'!$C$3=31,phase_chart!O1787,IF('Input&amp;Output'!$C$3=32,phase_chart!S1787,"")))))</f>
        <v>0</v>
      </c>
      <c r="M1790" s="206" t="b">
        <f>IF('Input&amp;Output'!$C$3=10,phase_chart!D1787,IF('Input&amp;Output'!$C$3=21,phase_chart!H1787,IF('Input&amp;Output'!$C$3=22,phase_chart!L1787,IF('Input&amp;Output'!$C$3=31,phase_chart!P1787,IF('Input&amp;Output'!$C$3=32,phase_chart!T1787,"")))))</f>
        <v>0</v>
      </c>
      <c r="N1790" s="205" t="b">
        <f>IF('Input&amp;Output'!$C$3=10,phase_chart!E1787,IF('Input&amp;Output'!$C$3=21,phase_chart!I1787,IF('Input&amp;Output'!$C$3=22,phase_chart!M1787,IF('Input&amp;Output'!$C$3=31,phase_chart!Q1787,IF('Input&amp;Output'!$C$3=32,phase_chart!U1787,"")))))</f>
        <v>1</v>
      </c>
      <c r="P1790" s="159">
        <f ca="1">IF(NOT($J1790=0),IF($J1790&lt;IF($P1789=0,0,VLOOKUP(P1789,tbL!$M$37:$Q$43,IF(L1790=TRUE,2,4))),IF($J1790&gt;=VLOOKUP(P1789,tbL!$M$37:$Q$43,IF(L1790=TRUE,3,5)),$P1789,IF(AND(L1789=TRUE,L1790=TRUE),$P1789,$P1789-1)),IF(AND(L1790=TRUE,J1790=VLOOKUP(P1789,tbL!$M$37:$Q$43,IF(L1790=TRUE,2,4))),P1789,IF($P1789+1&gt;$C$12,$C$12,$P1789+1))),0)</f>
        <v>1</v>
      </c>
      <c r="Q1790" s="159">
        <f t="shared" ca="1" si="792"/>
        <v>1</v>
      </c>
      <c r="R1790" s="207">
        <f t="shared" si="809"/>
        <v>0</v>
      </c>
      <c r="S1790" s="208"/>
      <c r="T1790" s="159">
        <f t="shared" si="810"/>
        <v>0</v>
      </c>
      <c r="U1790" s="209" t="str">
        <f ca="1">IF(AND(T1790=-1,N1790=TRUE),"*",IF(AND(U1789="*",N1790=TRUE),"*",IF(AND(AND(L1790=TRUE,U1789="*"),J1790&lt;VLOOKUP(V1789+1,tbL!$M$38:$O$43,3)),"*","")))</f>
        <v/>
      </c>
      <c r="V1790" s="204">
        <f t="shared" ca="1" si="793"/>
        <v>1</v>
      </c>
      <c r="Y1790" s="159">
        <f t="shared" ca="1" si="794"/>
        <v>0</v>
      </c>
      <c r="Z1790" s="159" t="str">
        <f t="shared" si="795"/>
        <v/>
      </c>
      <c r="AA1790" s="159">
        <f t="shared" ca="1" si="815"/>
        <v>1</v>
      </c>
      <c r="AC1790" s="161" t="str">
        <f t="shared" ca="1" si="796"/>
        <v/>
      </c>
      <c r="AD1790" s="161">
        <f t="shared" ca="1" si="797"/>
        <v>1</v>
      </c>
      <c r="AE1790" s="161" t="str">
        <f t="shared" ca="1" si="817"/>
        <v/>
      </c>
      <c r="AF1790" s="161">
        <f t="shared" ca="1" si="798"/>
        <v>1</v>
      </c>
      <c r="AG1790" s="161" t="str">
        <f t="shared" ca="1" si="799"/>
        <v/>
      </c>
      <c r="AH1790" s="161">
        <f t="shared" ca="1" si="800"/>
        <v>1</v>
      </c>
      <c r="AI1790" s="161" t="str">
        <f t="shared" ca="1" si="801"/>
        <v/>
      </c>
      <c r="AJ1790" s="161">
        <f t="shared" ca="1" si="802"/>
        <v>1</v>
      </c>
      <c r="AL1790" s="161" t="str">
        <f t="shared" ca="1" si="803"/>
        <v/>
      </c>
      <c r="AM1790" s="161">
        <f t="shared" ca="1" si="814"/>
        <v>1</v>
      </c>
      <c r="AN1790" s="161" t="str">
        <f t="shared" ca="1" si="804"/>
        <v/>
      </c>
      <c r="AO1790" s="161">
        <f t="shared" ca="1" si="813"/>
        <v>1</v>
      </c>
      <c r="AP1790" s="161" t="str">
        <f t="shared" ca="1" si="805"/>
        <v/>
      </c>
      <c r="AQ1790" s="161">
        <f t="shared" ca="1" si="811"/>
        <v>1</v>
      </c>
      <c r="AR1790" s="161" t="str">
        <f t="shared" ca="1" si="806"/>
        <v/>
      </c>
      <c r="AS1790" s="161">
        <f t="shared" ca="1" si="807"/>
        <v>1</v>
      </c>
      <c r="AT1790" s="159">
        <f t="shared" ca="1" si="816"/>
        <v>-1</v>
      </c>
      <c r="AU1790" s="210">
        <f t="shared" ca="1" si="791"/>
        <v>14</v>
      </c>
      <c r="AV1790" s="209"/>
      <c r="AW1790" s="204">
        <f t="shared" si="808"/>
        <v>27598.472222222183</v>
      </c>
      <c r="AX1790" s="159"/>
      <c r="AZ1790" s="159"/>
      <c r="BM1790" s="207"/>
      <c r="BN1790" s="212"/>
      <c r="BP1790" s="209"/>
      <c r="BQ1790" s="211"/>
      <c r="BR1790" s="211"/>
      <c r="BS1790" s="211"/>
      <c r="BT1790" s="211"/>
      <c r="BU1790" s="211"/>
      <c r="BV1790" s="211"/>
      <c r="BW1790" s="211"/>
      <c r="BX1790" s="211"/>
      <c r="BY1790" s="211"/>
      <c r="BZ1790" s="211"/>
      <c r="CA1790" s="209"/>
      <c r="CB1790" s="224"/>
      <c r="CC1790" s="204"/>
      <c r="CD1790" s="204"/>
      <c r="CE1790" s="204"/>
      <c r="CF1790" s="211"/>
      <c r="CG1790" s="211"/>
      <c r="CI1790" s="209"/>
      <c r="CJ1790" s="209"/>
    </row>
    <row r="1791" spans="9:88">
      <c r="I1791" s="221">
        <f t="shared" si="812"/>
        <v>587</v>
      </c>
      <c r="J1791" s="159">
        <f>'v-t_chart'!C1788</f>
        <v>24.4</v>
      </c>
      <c r="K1791" s="204">
        <f t="shared" ca="1" si="818"/>
        <v>71.46759999999999</v>
      </c>
      <c r="L1791" s="205" t="b">
        <f>IF('Input&amp;Output'!$C$3=10,phase_chart!C1788,IF('Input&amp;Output'!$C$3=21,phase_chart!G1788,IF('Input&amp;Output'!$C$3=22,phase_chart!K1788,IF('Input&amp;Output'!$C$3=31,phase_chart!O1788,IF('Input&amp;Output'!$C$3=32,phase_chart!S1788,"")))))</f>
        <v>0</v>
      </c>
      <c r="M1791" s="206" t="b">
        <f>IF('Input&amp;Output'!$C$3=10,phase_chart!D1788,IF('Input&amp;Output'!$C$3=21,phase_chart!H1788,IF('Input&amp;Output'!$C$3=22,phase_chart!L1788,IF('Input&amp;Output'!$C$3=31,phase_chart!P1788,IF('Input&amp;Output'!$C$3=32,phase_chart!T1788,"")))))</f>
        <v>0</v>
      </c>
      <c r="N1791" s="205" t="b">
        <f>IF('Input&amp;Output'!$C$3=10,phase_chart!E1788,IF('Input&amp;Output'!$C$3=21,phase_chart!I1788,IF('Input&amp;Output'!$C$3=22,phase_chart!M1788,IF('Input&amp;Output'!$C$3=31,phase_chart!Q1788,IF('Input&amp;Output'!$C$3=32,phase_chart!U1788,"")))))</f>
        <v>1</v>
      </c>
      <c r="P1791" s="159">
        <f ca="1">IF(NOT($J1791=0),IF($J1791&lt;IF($P1790=0,0,VLOOKUP(P1790,tbL!$M$37:$Q$43,IF(L1791=TRUE,2,4))),IF($J1791&gt;=VLOOKUP(P1790,tbL!$M$37:$Q$43,IF(L1791=TRUE,3,5)),$P1790,IF(AND(L1790=TRUE,L1791=TRUE),$P1790,$P1790-1)),IF(AND(L1791=TRUE,J1791=VLOOKUP(P1790,tbL!$M$37:$Q$43,IF(L1791=TRUE,2,4))),P1790,IF($P1790+1&gt;$C$12,$C$12,$P1790+1))),0)</f>
        <v>1</v>
      </c>
      <c r="Q1791" s="159">
        <f t="shared" ca="1" si="792"/>
        <v>1</v>
      </c>
      <c r="R1791" s="207">
        <f t="shared" si="809"/>
        <v>0</v>
      </c>
      <c r="S1791" s="208"/>
      <c r="T1791" s="159">
        <f t="shared" si="810"/>
        <v>0</v>
      </c>
      <c r="U1791" s="209" t="str">
        <f ca="1">IF(AND(T1791=-1,N1791=TRUE),"*",IF(AND(U1790="*",N1791=TRUE),"*",IF(AND(AND(L1791=TRUE,U1790="*"),J1791&lt;VLOOKUP(V1790+1,tbL!$M$38:$O$43,3)),"*","")))</f>
        <v/>
      </c>
      <c r="V1791" s="204">
        <f t="shared" ca="1" si="793"/>
        <v>1</v>
      </c>
      <c r="Y1791" s="159">
        <f t="shared" ca="1" si="794"/>
        <v>0</v>
      </c>
      <c r="Z1791" s="159" t="str">
        <f t="shared" si="795"/>
        <v/>
      </c>
      <c r="AA1791" s="159">
        <f t="shared" ca="1" si="815"/>
        <v>1</v>
      </c>
      <c r="AC1791" s="161" t="str">
        <f t="shared" ca="1" si="796"/>
        <v/>
      </c>
      <c r="AD1791" s="161">
        <f t="shared" ca="1" si="797"/>
        <v>1</v>
      </c>
      <c r="AE1791" s="161" t="str">
        <f t="shared" ca="1" si="817"/>
        <v/>
      </c>
      <c r="AF1791" s="161">
        <f t="shared" ca="1" si="798"/>
        <v>1</v>
      </c>
      <c r="AG1791" s="161" t="str">
        <f t="shared" ca="1" si="799"/>
        <v/>
      </c>
      <c r="AH1791" s="161">
        <f t="shared" ca="1" si="800"/>
        <v>1</v>
      </c>
      <c r="AI1791" s="161" t="str">
        <f t="shared" ca="1" si="801"/>
        <v/>
      </c>
      <c r="AJ1791" s="161">
        <f t="shared" ca="1" si="802"/>
        <v>1</v>
      </c>
      <c r="AL1791" s="161" t="str">
        <f t="shared" ca="1" si="803"/>
        <v/>
      </c>
      <c r="AM1791" s="161">
        <f t="shared" ca="1" si="814"/>
        <v>1</v>
      </c>
      <c r="AN1791" s="161" t="str">
        <f t="shared" ca="1" si="804"/>
        <v/>
      </c>
      <c r="AO1791" s="161">
        <f t="shared" ca="1" si="813"/>
        <v>1</v>
      </c>
      <c r="AP1791" s="161" t="str">
        <f t="shared" ca="1" si="805"/>
        <v/>
      </c>
      <c r="AQ1791" s="161">
        <f t="shared" ca="1" si="811"/>
        <v>1</v>
      </c>
      <c r="AR1791" s="161" t="str">
        <f t="shared" ca="1" si="806"/>
        <v/>
      </c>
      <c r="AS1791" s="161">
        <f t="shared" ca="1" si="807"/>
        <v>1</v>
      </c>
      <c r="AT1791" s="159">
        <f t="shared" ca="1" si="816"/>
        <v>-1</v>
      </c>
      <c r="AU1791" s="210">
        <f t="shared" ca="1" si="791"/>
        <v>14</v>
      </c>
      <c r="AV1791" s="209"/>
      <c r="AW1791" s="204">
        <f t="shared" si="808"/>
        <v>27605.24999999996</v>
      </c>
      <c r="AX1791" s="159"/>
      <c r="AZ1791" s="159"/>
      <c r="BM1791" s="207"/>
      <c r="BN1791" s="212"/>
      <c r="BP1791" s="209"/>
      <c r="BQ1791" s="211"/>
      <c r="BR1791" s="211"/>
      <c r="BS1791" s="211"/>
      <c r="BT1791" s="211"/>
      <c r="BU1791" s="211"/>
      <c r="BV1791" s="211"/>
      <c r="BW1791" s="211"/>
      <c r="BX1791" s="211"/>
      <c r="BY1791" s="211"/>
      <c r="BZ1791" s="211"/>
      <c r="CA1791" s="209"/>
      <c r="CB1791" s="224"/>
      <c r="CC1791" s="204"/>
      <c r="CD1791" s="204"/>
      <c r="CE1791" s="204"/>
      <c r="CF1791" s="211"/>
      <c r="CG1791" s="211"/>
      <c r="CI1791" s="209"/>
      <c r="CJ1791" s="209"/>
    </row>
    <row r="1792" spans="9:88">
      <c r="I1792" s="221">
        <f t="shared" si="812"/>
        <v>588</v>
      </c>
      <c r="J1792" s="159">
        <f>'v-t_chart'!C1789</f>
        <v>17.2</v>
      </c>
      <c r="K1792" s="204">
        <f t="shared" ca="1" si="818"/>
        <v>50.378799999999998</v>
      </c>
      <c r="L1792" s="205" t="b">
        <f>IF('Input&amp;Output'!$C$3=10,phase_chart!C1789,IF('Input&amp;Output'!$C$3=21,phase_chart!G1789,IF('Input&amp;Output'!$C$3=22,phase_chart!K1789,IF('Input&amp;Output'!$C$3=31,phase_chart!O1789,IF('Input&amp;Output'!$C$3=32,phase_chart!S1789,"")))))</f>
        <v>0</v>
      </c>
      <c r="M1792" s="206" t="b">
        <f>IF('Input&amp;Output'!$C$3=10,phase_chart!D1789,IF('Input&amp;Output'!$C$3=21,phase_chart!H1789,IF('Input&amp;Output'!$C$3=22,phase_chart!L1789,IF('Input&amp;Output'!$C$3=31,phase_chart!P1789,IF('Input&amp;Output'!$C$3=32,phase_chart!T1789,"")))))</f>
        <v>0</v>
      </c>
      <c r="N1792" s="205" t="b">
        <f>IF('Input&amp;Output'!$C$3=10,phase_chart!E1789,IF('Input&amp;Output'!$C$3=21,phase_chart!I1789,IF('Input&amp;Output'!$C$3=22,phase_chart!M1789,IF('Input&amp;Output'!$C$3=31,phase_chart!Q1789,IF('Input&amp;Output'!$C$3=32,phase_chart!U1789,"")))))</f>
        <v>1</v>
      </c>
      <c r="P1792" s="159">
        <f ca="1">IF(NOT($J1792=0),IF($J1792&lt;IF($P1791=0,0,VLOOKUP(P1791,tbL!$M$37:$Q$43,IF(L1792=TRUE,2,4))),IF($J1792&gt;=VLOOKUP(P1791,tbL!$M$37:$Q$43,IF(L1792=TRUE,3,5)),$P1791,IF(AND(L1791=TRUE,L1792=TRUE),$P1791,$P1791-1)),IF(AND(L1792=TRUE,J1792=VLOOKUP(P1791,tbL!$M$37:$Q$43,IF(L1792=TRUE,2,4))),P1791,IF($P1791+1&gt;$C$12,$C$12,$P1791+1))),0)</f>
        <v>1</v>
      </c>
      <c r="Q1792" s="159">
        <f t="shared" ca="1" si="792"/>
        <v>1</v>
      </c>
      <c r="R1792" s="207">
        <f t="shared" si="809"/>
        <v>0</v>
      </c>
      <c r="S1792" s="208"/>
      <c r="T1792" s="159">
        <f t="shared" si="810"/>
        <v>0</v>
      </c>
      <c r="U1792" s="209" t="str">
        <f ca="1">IF(AND(T1792=-1,N1792=TRUE),"*",IF(AND(U1791="*",N1792=TRUE),"*",IF(AND(AND(L1792=TRUE,U1791="*"),J1792&lt;VLOOKUP(V1791+1,tbL!$M$38:$O$43,3)),"*","")))</f>
        <v/>
      </c>
      <c r="V1792" s="204">
        <f t="shared" ca="1" si="793"/>
        <v>1</v>
      </c>
      <c r="Y1792" s="159">
        <f t="shared" ca="1" si="794"/>
        <v>0</v>
      </c>
      <c r="Z1792" s="159" t="str">
        <f t="shared" si="795"/>
        <v/>
      </c>
      <c r="AA1792" s="159">
        <f t="shared" ca="1" si="815"/>
        <v>1</v>
      </c>
      <c r="AC1792" s="161" t="str">
        <f t="shared" ca="1" si="796"/>
        <v/>
      </c>
      <c r="AD1792" s="161">
        <f t="shared" ca="1" si="797"/>
        <v>1</v>
      </c>
      <c r="AE1792" s="161" t="str">
        <f t="shared" ca="1" si="817"/>
        <v/>
      </c>
      <c r="AF1792" s="161">
        <f t="shared" ca="1" si="798"/>
        <v>1</v>
      </c>
      <c r="AG1792" s="161" t="str">
        <f t="shared" ca="1" si="799"/>
        <v/>
      </c>
      <c r="AH1792" s="161">
        <f t="shared" ca="1" si="800"/>
        <v>1</v>
      </c>
      <c r="AI1792" s="161" t="str">
        <f t="shared" ca="1" si="801"/>
        <v/>
      </c>
      <c r="AJ1792" s="161">
        <f t="shared" ca="1" si="802"/>
        <v>1</v>
      </c>
      <c r="AL1792" s="161" t="str">
        <f t="shared" ca="1" si="803"/>
        <v/>
      </c>
      <c r="AM1792" s="161">
        <f t="shared" ca="1" si="814"/>
        <v>1</v>
      </c>
      <c r="AN1792" s="161" t="str">
        <f t="shared" ca="1" si="804"/>
        <v/>
      </c>
      <c r="AO1792" s="161">
        <f t="shared" ca="1" si="813"/>
        <v>1</v>
      </c>
      <c r="AP1792" s="161" t="str">
        <f t="shared" ca="1" si="805"/>
        <v/>
      </c>
      <c r="AQ1792" s="161">
        <f t="shared" ca="1" si="811"/>
        <v>1</v>
      </c>
      <c r="AR1792" s="161" t="str">
        <f t="shared" ca="1" si="806"/>
        <v/>
      </c>
      <c r="AS1792" s="161">
        <f t="shared" ca="1" si="807"/>
        <v>1</v>
      </c>
      <c r="AT1792" s="159">
        <f t="shared" ca="1" si="816"/>
        <v>-1</v>
      </c>
      <c r="AU1792" s="210">
        <f t="shared" ca="1" si="791"/>
        <v>14</v>
      </c>
      <c r="AV1792" s="209"/>
      <c r="AW1792" s="204">
        <f t="shared" si="808"/>
        <v>27610.027777777737</v>
      </c>
      <c r="AX1792" s="159"/>
      <c r="AZ1792" s="159"/>
      <c r="BM1792" s="207"/>
      <c r="BN1792" s="212"/>
      <c r="BP1792" s="209"/>
      <c r="BQ1792" s="211"/>
      <c r="BR1792" s="211"/>
      <c r="BS1792" s="211"/>
      <c r="BT1792" s="211"/>
      <c r="BU1792" s="211"/>
      <c r="BV1792" s="211"/>
      <c r="BW1792" s="211"/>
      <c r="BX1792" s="211"/>
      <c r="BY1792" s="211"/>
      <c r="BZ1792" s="211"/>
      <c r="CA1792" s="209"/>
      <c r="CB1792" s="224"/>
      <c r="CC1792" s="204"/>
      <c r="CD1792" s="204"/>
      <c r="CE1792" s="204"/>
      <c r="CF1792" s="211"/>
      <c r="CG1792" s="211"/>
      <c r="CI1792" s="209"/>
      <c r="CJ1792" s="209"/>
    </row>
    <row r="1793" spans="9:88">
      <c r="I1793" s="221">
        <f t="shared" si="812"/>
        <v>589</v>
      </c>
      <c r="J1793" s="159">
        <f>'v-t_chart'!C1790</f>
        <v>10</v>
      </c>
      <c r="K1793" s="204">
        <f t="shared" ca="1" si="818"/>
        <v>29.29</v>
      </c>
      <c r="L1793" s="205" t="b">
        <f>IF('Input&amp;Output'!$C$3=10,phase_chart!C1790,IF('Input&amp;Output'!$C$3=21,phase_chart!G1790,IF('Input&amp;Output'!$C$3=22,phase_chart!K1790,IF('Input&amp;Output'!$C$3=31,phase_chart!O1790,IF('Input&amp;Output'!$C$3=32,phase_chart!S1790,"")))))</f>
        <v>0</v>
      </c>
      <c r="M1793" s="206" t="b">
        <f>IF('Input&amp;Output'!$C$3=10,phase_chart!D1790,IF('Input&amp;Output'!$C$3=21,phase_chart!H1790,IF('Input&amp;Output'!$C$3=22,phase_chart!L1790,IF('Input&amp;Output'!$C$3=31,phase_chart!P1790,IF('Input&amp;Output'!$C$3=32,phase_chart!T1790,"")))))</f>
        <v>0</v>
      </c>
      <c r="N1793" s="205" t="b">
        <f>IF('Input&amp;Output'!$C$3=10,phase_chart!E1790,IF('Input&amp;Output'!$C$3=21,phase_chart!I1790,IF('Input&amp;Output'!$C$3=22,phase_chart!M1790,IF('Input&amp;Output'!$C$3=31,phase_chart!Q1790,IF('Input&amp;Output'!$C$3=32,phase_chart!U1790,"")))))</f>
        <v>1</v>
      </c>
      <c r="P1793" s="159">
        <f ca="1">IF(NOT($J1793=0),IF($J1793&lt;IF($P1792=0,0,VLOOKUP(P1792,tbL!$M$37:$Q$43,IF(L1793=TRUE,2,4))),IF($J1793&gt;=VLOOKUP(P1792,tbL!$M$37:$Q$43,IF(L1793=TRUE,3,5)),$P1792,IF(AND(L1792=TRUE,L1793=TRUE),$P1792,$P1792-1)),IF(AND(L1793=TRUE,J1793=VLOOKUP(P1792,tbL!$M$37:$Q$43,IF(L1793=TRUE,2,4))),P1792,IF($P1792+1&gt;$C$12,$C$12,$P1792+1))),0)</f>
        <v>1</v>
      </c>
      <c r="Q1793" s="159">
        <f t="shared" ca="1" si="792"/>
        <v>1</v>
      </c>
      <c r="R1793" s="207">
        <f t="shared" si="809"/>
        <v>0</v>
      </c>
      <c r="S1793" s="208"/>
      <c r="T1793" s="159">
        <f t="shared" si="810"/>
        <v>0</v>
      </c>
      <c r="U1793" s="209" t="str">
        <f ca="1">IF(AND(T1793=-1,N1793=TRUE),"*",IF(AND(U1792="*",N1793=TRUE),"*",IF(AND(AND(L1793=TRUE,U1792="*"),J1793&lt;VLOOKUP(V1792+1,tbL!$M$38:$O$43,3)),"*","")))</f>
        <v/>
      </c>
      <c r="V1793" s="204">
        <f t="shared" ca="1" si="793"/>
        <v>1</v>
      </c>
      <c r="Y1793" s="159">
        <f t="shared" ca="1" si="794"/>
        <v>0</v>
      </c>
      <c r="Z1793" s="159" t="str">
        <f t="shared" si="795"/>
        <v/>
      </c>
      <c r="AA1793" s="159">
        <f t="shared" ca="1" si="815"/>
        <v>1</v>
      </c>
      <c r="AC1793" s="161" t="str">
        <f t="shared" ca="1" si="796"/>
        <v/>
      </c>
      <c r="AD1793" s="161">
        <f t="shared" ca="1" si="797"/>
        <v>1</v>
      </c>
      <c r="AE1793" s="161" t="str">
        <f t="shared" ca="1" si="817"/>
        <v/>
      </c>
      <c r="AF1793" s="161">
        <f t="shared" ca="1" si="798"/>
        <v>1</v>
      </c>
      <c r="AG1793" s="161" t="str">
        <f t="shared" ca="1" si="799"/>
        <v/>
      </c>
      <c r="AH1793" s="161">
        <f t="shared" ca="1" si="800"/>
        <v>1</v>
      </c>
      <c r="AI1793" s="161" t="str">
        <f t="shared" ca="1" si="801"/>
        <v/>
      </c>
      <c r="AJ1793" s="161">
        <f t="shared" ca="1" si="802"/>
        <v>1</v>
      </c>
      <c r="AL1793" s="161" t="str">
        <f t="shared" ca="1" si="803"/>
        <v/>
      </c>
      <c r="AM1793" s="161">
        <f t="shared" ca="1" si="814"/>
        <v>1</v>
      </c>
      <c r="AN1793" s="161" t="str">
        <f t="shared" ca="1" si="804"/>
        <v/>
      </c>
      <c r="AO1793" s="161">
        <f t="shared" ca="1" si="813"/>
        <v>1</v>
      </c>
      <c r="AP1793" s="161" t="str">
        <f t="shared" ca="1" si="805"/>
        <v/>
      </c>
      <c r="AQ1793" s="161">
        <f t="shared" ca="1" si="811"/>
        <v>1</v>
      </c>
      <c r="AR1793" s="161" t="str">
        <f t="shared" ca="1" si="806"/>
        <v/>
      </c>
      <c r="AS1793" s="161">
        <f t="shared" ca="1" si="807"/>
        <v>1</v>
      </c>
      <c r="AT1793" s="159">
        <f t="shared" ca="1" si="816"/>
        <v>-1</v>
      </c>
      <c r="AU1793" s="210">
        <f t="shared" ca="1" si="791"/>
        <v>14</v>
      </c>
      <c r="AV1793" s="209"/>
      <c r="AW1793" s="204">
        <f t="shared" si="808"/>
        <v>27612.805555555515</v>
      </c>
      <c r="AX1793" s="159"/>
      <c r="AZ1793" s="159"/>
      <c r="BM1793" s="207"/>
      <c r="BN1793" s="212"/>
      <c r="BP1793" s="209"/>
      <c r="BQ1793" s="211"/>
      <c r="BR1793" s="211"/>
      <c r="BS1793" s="211"/>
      <c r="BT1793" s="211"/>
      <c r="BU1793" s="211"/>
      <c r="BV1793" s="211"/>
      <c r="BW1793" s="211"/>
      <c r="BX1793" s="211"/>
      <c r="BY1793" s="211"/>
      <c r="BZ1793" s="211"/>
      <c r="CA1793" s="209"/>
      <c r="CB1793" s="224"/>
      <c r="CC1793" s="204"/>
      <c r="CD1793" s="204"/>
      <c r="CE1793" s="204"/>
      <c r="CF1793" s="211"/>
      <c r="CG1793" s="211"/>
      <c r="CI1793" s="209"/>
      <c r="CJ1793" s="209"/>
    </row>
    <row r="1794" spans="9:88">
      <c r="I1794" s="221">
        <f t="shared" si="812"/>
        <v>590</v>
      </c>
      <c r="J1794" s="159">
        <f>'v-t_chart'!C1791</f>
        <v>5</v>
      </c>
      <c r="K1794" s="204">
        <f t="shared" ca="1" si="818"/>
        <v>14.645</v>
      </c>
      <c r="L1794" s="205" t="b">
        <f>IF('Input&amp;Output'!$C$3=10,phase_chart!C1791,IF('Input&amp;Output'!$C$3=21,phase_chart!G1791,IF('Input&amp;Output'!$C$3=22,phase_chart!K1791,IF('Input&amp;Output'!$C$3=31,phase_chart!O1791,IF('Input&amp;Output'!$C$3=32,phase_chart!S1791,"")))))</f>
        <v>0</v>
      </c>
      <c r="M1794" s="206" t="b">
        <f>IF('Input&amp;Output'!$C$3=10,phase_chart!D1791,IF('Input&amp;Output'!$C$3=21,phase_chart!H1791,IF('Input&amp;Output'!$C$3=22,phase_chart!L1791,IF('Input&amp;Output'!$C$3=31,phase_chart!P1791,IF('Input&amp;Output'!$C$3=32,phase_chart!T1791,"")))))</f>
        <v>0</v>
      </c>
      <c r="N1794" s="205" t="b">
        <f>IF('Input&amp;Output'!$C$3=10,phase_chart!E1791,IF('Input&amp;Output'!$C$3=21,phase_chart!I1791,IF('Input&amp;Output'!$C$3=22,phase_chart!M1791,IF('Input&amp;Output'!$C$3=31,phase_chart!Q1791,IF('Input&amp;Output'!$C$3=32,phase_chart!U1791,"")))))</f>
        <v>1</v>
      </c>
      <c r="P1794" s="159">
        <f ca="1">IF(NOT($J1794=0),IF($J1794&lt;IF($P1793=0,0,VLOOKUP(P1793,tbL!$M$37:$Q$43,IF(L1794=TRUE,2,4))),IF($J1794&gt;=VLOOKUP(P1793,tbL!$M$37:$Q$43,IF(L1794=TRUE,3,5)),$P1793,IF(AND(L1793=TRUE,L1794=TRUE),$P1793,$P1793-1)),IF(AND(L1794=TRUE,J1794=VLOOKUP(P1793,tbL!$M$37:$Q$43,IF(L1794=TRUE,2,4))),P1793,IF($P1793+1&gt;$C$12,$C$12,$P1793+1))),0)</f>
        <v>1</v>
      </c>
      <c r="Q1794" s="159">
        <f t="shared" ca="1" si="792"/>
        <v>1</v>
      </c>
      <c r="R1794" s="207">
        <f t="shared" si="809"/>
        <v>0</v>
      </c>
      <c r="S1794" s="208"/>
      <c r="T1794" s="159">
        <f t="shared" si="810"/>
        <v>0</v>
      </c>
      <c r="U1794" s="209" t="str">
        <f ca="1">IF(AND(T1794=-1,N1794=TRUE),"*",IF(AND(U1793="*",N1794=TRUE),"*",IF(AND(AND(L1794=TRUE,U1793="*"),J1794&lt;VLOOKUP(V1793+1,tbL!$M$38:$O$43,3)),"*","")))</f>
        <v/>
      </c>
      <c r="V1794" s="204">
        <f t="shared" ca="1" si="793"/>
        <v>1</v>
      </c>
      <c r="Y1794" s="159">
        <f t="shared" ca="1" si="794"/>
        <v>0</v>
      </c>
      <c r="Z1794" s="159" t="str">
        <f t="shared" si="795"/>
        <v/>
      </c>
      <c r="AA1794" s="159">
        <f t="shared" ca="1" si="815"/>
        <v>1</v>
      </c>
      <c r="AC1794" s="161" t="str">
        <f t="shared" ca="1" si="796"/>
        <v/>
      </c>
      <c r="AD1794" s="161">
        <f t="shared" ca="1" si="797"/>
        <v>1</v>
      </c>
      <c r="AE1794" s="161" t="str">
        <f t="shared" ca="1" si="817"/>
        <v/>
      </c>
      <c r="AF1794" s="161">
        <f t="shared" ca="1" si="798"/>
        <v>1</v>
      </c>
      <c r="AG1794" s="161" t="str">
        <f t="shared" ca="1" si="799"/>
        <v/>
      </c>
      <c r="AH1794" s="161">
        <f t="shared" ca="1" si="800"/>
        <v>1</v>
      </c>
      <c r="AI1794" s="161" t="str">
        <f t="shared" ca="1" si="801"/>
        <v/>
      </c>
      <c r="AJ1794" s="161">
        <f t="shared" ca="1" si="802"/>
        <v>1</v>
      </c>
      <c r="AL1794" s="161" t="str">
        <f t="shared" ca="1" si="803"/>
        <v/>
      </c>
      <c r="AM1794" s="161">
        <f t="shared" ca="1" si="814"/>
        <v>1</v>
      </c>
      <c r="AN1794" s="161" t="str">
        <f t="shared" ca="1" si="804"/>
        <v/>
      </c>
      <c r="AO1794" s="161">
        <f t="shared" ca="1" si="813"/>
        <v>1</v>
      </c>
      <c r="AP1794" s="161" t="str">
        <f t="shared" ca="1" si="805"/>
        <v/>
      </c>
      <c r="AQ1794" s="161">
        <f t="shared" ca="1" si="811"/>
        <v>1</v>
      </c>
      <c r="AR1794" s="161" t="str">
        <f t="shared" ca="1" si="806"/>
        <v/>
      </c>
      <c r="AS1794" s="161">
        <f t="shared" ca="1" si="807"/>
        <v>1</v>
      </c>
      <c r="AT1794" s="159">
        <f t="shared" ca="1" si="816"/>
        <v>-1</v>
      </c>
      <c r="AU1794" s="210">
        <f t="shared" ca="1" si="791"/>
        <v>14</v>
      </c>
      <c r="AV1794" s="209"/>
      <c r="AW1794" s="204">
        <f t="shared" si="808"/>
        <v>27614.194444444405</v>
      </c>
      <c r="AX1794" s="159"/>
      <c r="AZ1794" s="159"/>
      <c r="BM1794" s="207"/>
      <c r="BN1794" s="212"/>
      <c r="BP1794" s="209"/>
      <c r="BQ1794" s="211"/>
      <c r="BR1794" s="211"/>
      <c r="BS1794" s="211"/>
      <c r="BT1794" s="211"/>
      <c r="BU1794" s="211"/>
      <c r="BV1794" s="211"/>
      <c r="BW1794" s="211"/>
      <c r="BX1794" s="211"/>
      <c r="BY1794" s="211"/>
      <c r="BZ1794" s="211"/>
      <c r="CA1794" s="209"/>
      <c r="CB1794" s="224"/>
      <c r="CC1794" s="204"/>
      <c r="CD1794" s="204"/>
      <c r="CE1794" s="204"/>
      <c r="CF1794" s="211"/>
      <c r="CG1794" s="211"/>
      <c r="CI1794" s="209"/>
      <c r="CJ1794" s="209"/>
    </row>
    <row r="1795" spans="9:88">
      <c r="I1795" s="221">
        <f t="shared" si="812"/>
        <v>591</v>
      </c>
      <c r="J1795" s="159">
        <f>'v-t_chart'!C1792</f>
        <v>2</v>
      </c>
      <c r="K1795" s="204">
        <f t="shared" ca="1" si="818"/>
        <v>5.8579999999999997</v>
      </c>
      <c r="L1795" s="205" t="b">
        <f>IF('Input&amp;Output'!$C$3=10,phase_chart!C1792,IF('Input&amp;Output'!$C$3=21,phase_chart!G1792,IF('Input&amp;Output'!$C$3=22,phase_chart!K1792,IF('Input&amp;Output'!$C$3=31,phase_chart!O1792,IF('Input&amp;Output'!$C$3=32,phase_chart!S1792,"")))))</f>
        <v>0</v>
      </c>
      <c r="M1795" s="206" t="b">
        <f>IF('Input&amp;Output'!$C$3=10,phase_chart!D1792,IF('Input&amp;Output'!$C$3=21,phase_chart!H1792,IF('Input&amp;Output'!$C$3=22,phase_chart!L1792,IF('Input&amp;Output'!$C$3=31,phase_chart!P1792,IF('Input&amp;Output'!$C$3=32,phase_chart!T1792,"")))))</f>
        <v>0</v>
      </c>
      <c r="N1795" s="205" t="b">
        <f>IF('Input&amp;Output'!$C$3=10,phase_chart!E1792,IF('Input&amp;Output'!$C$3=21,phase_chart!I1792,IF('Input&amp;Output'!$C$3=22,phase_chart!M1792,IF('Input&amp;Output'!$C$3=31,phase_chart!Q1792,IF('Input&amp;Output'!$C$3=32,phase_chart!U1792,"")))))</f>
        <v>1</v>
      </c>
      <c r="P1795" s="159">
        <f ca="1">IF(NOT($J1795=0),IF($J1795&lt;IF($P1794=0,0,VLOOKUP(P1794,tbL!$M$37:$Q$43,IF(L1795=TRUE,2,4))),IF($J1795&gt;=VLOOKUP(P1794,tbL!$M$37:$Q$43,IF(L1795=TRUE,3,5)),$P1794,IF(AND(L1794=TRUE,L1795=TRUE),$P1794,$P1794-1)),IF(AND(L1795=TRUE,J1795=VLOOKUP(P1794,tbL!$M$37:$Q$43,IF(L1795=TRUE,2,4))),P1794,IF($P1794+1&gt;$C$12,$C$12,$P1794+1))),0)</f>
        <v>1</v>
      </c>
      <c r="Q1795" s="159">
        <f t="shared" ca="1" si="792"/>
        <v>1</v>
      </c>
      <c r="R1795" s="207">
        <f t="shared" si="809"/>
        <v>0</v>
      </c>
      <c r="S1795" s="208"/>
      <c r="T1795" s="159">
        <f t="shared" si="810"/>
        <v>0</v>
      </c>
      <c r="U1795" s="209" t="str">
        <f ca="1">IF(AND(T1795=-1,N1795=TRUE),"*",IF(AND(U1794="*",N1795=TRUE),"*",IF(AND(AND(L1795=TRUE,U1794="*"),J1795&lt;VLOOKUP(V1794+1,tbL!$M$38:$O$43,3)),"*","")))</f>
        <v/>
      </c>
      <c r="V1795" s="204">
        <f t="shared" ca="1" si="793"/>
        <v>1</v>
      </c>
      <c r="Y1795" s="159">
        <f t="shared" ca="1" si="794"/>
        <v>0</v>
      </c>
      <c r="Z1795" s="159" t="str">
        <f t="shared" si="795"/>
        <v/>
      </c>
      <c r="AA1795" s="159">
        <f t="shared" ca="1" si="815"/>
        <v>1</v>
      </c>
      <c r="AC1795" s="161" t="str">
        <f t="shared" ca="1" si="796"/>
        <v/>
      </c>
      <c r="AD1795" s="161">
        <f t="shared" ca="1" si="797"/>
        <v>1</v>
      </c>
      <c r="AE1795" s="161" t="str">
        <f t="shared" ca="1" si="817"/>
        <v/>
      </c>
      <c r="AF1795" s="161">
        <f t="shared" ca="1" si="798"/>
        <v>1</v>
      </c>
      <c r="AG1795" s="161" t="str">
        <f t="shared" ca="1" si="799"/>
        <v/>
      </c>
      <c r="AH1795" s="161">
        <f t="shared" ca="1" si="800"/>
        <v>1</v>
      </c>
      <c r="AI1795" s="161" t="str">
        <f t="shared" ca="1" si="801"/>
        <v/>
      </c>
      <c r="AJ1795" s="161">
        <f t="shared" ca="1" si="802"/>
        <v>1</v>
      </c>
      <c r="AL1795" s="161" t="str">
        <f t="shared" ca="1" si="803"/>
        <v/>
      </c>
      <c r="AM1795" s="161">
        <f t="shared" ca="1" si="814"/>
        <v>1</v>
      </c>
      <c r="AN1795" s="161" t="str">
        <f t="shared" ca="1" si="804"/>
        <v/>
      </c>
      <c r="AO1795" s="161">
        <f t="shared" ca="1" si="813"/>
        <v>1</v>
      </c>
      <c r="AP1795" s="161" t="str">
        <f t="shared" ca="1" si="805"/>
        <v/>
      </c>
      <c r="AQ1795" s="161">
        <f t="shared" ca="1" si="811"/>
        <v>1</v>
      </c>
      <c r="AR1795" s="161" t="str">
        <f t="shared" ca="1" si="806"/>
        <v/>
      </c>
      <c r="AS1795" s="161">
        <f t="shared" ca="1" si="807"/>
        <v>1</v>
      </c>
      <c r="AT1795" s="159">
        <f t="shared" ca="1" si="816"/>
        <v>-1</v>
      </c>
      <c r="AU1795" s="210">
        <f t="shared" ca="1" si="791"/>
        <v>14</v>
      </c>
      <c r="AV1795" s="209"/>
      <c r="AW1795" s="204">
        <f t="shared" si="808"/>
        <v>27614.74999999996</v>
      </c>
      <c r="AX1795" s="159"/>
      <c r="AZ1795" s="159"/>
      <c r="BM1795" s="207"/>
      <c r="BN1795" s="212"/>
      <c r="BP1795" s="209"/>
      <c r="BQ1795" s="211"/>
      <c r="BR1795" s="211"/>
      <c r="BS1795" s="211"/>
      <c r="BT1795" s="211"/>
      <c r="BU1795" s="211"/>
      <c r="BV1795" s="211"/>
      <c r="BW1795" s="211"/>
      <c r="BX1795" s="211"/>
      <c r="BY1795" s="211"/>
      <c r="BZ1795" s="211"/>
      <c r="CA1795" s="209"/>
      <c r="CB1795" s="224"/>
      <c r="CC1795" s="204"/>
      <c r="CD1795" s="204"/>
      <c r="CE1795" s="204"/>
      <c r="CF1795" s="211"/>
      <c r="CG1795" s="211"/>
      <c r="CI1795" s="209"/>
      <c r="CJ1795" s="209"/>
    </row>
    <row r="1796" spans="9:88">
      <c r="I1796" s="221">
        <f t="shared" si="812"/>
        <v>592</v>
      </c>
      <c r="J1796" s="159">
        <f>'v-t_chart'!C1793</f>
        <v>0</v>
      </c>
      <c r="K1796" s="204">
        <f t="shared" si="818"/>
        <v>0</v>
      </c>
      <c r="L1796" s="205" t="b">
        <f>IF('Input&amp;Output'!$C$3=10,phase_chart!C1793,IF('Input&amp;Output'!$C$3=21,phase_chart!G1793,IF('Input&amp;Output'!$C$3=22,phase_chart!K1793,IF('Input&amp;Output'!$C$3=31,phase_chart!O1793,IF('Input&amp;Output'!$C$3=32,phase_chart!S1793,"")))))</f>
        <v>0</v>
      </c>
      <c r="M1796" s="206" t="b">
        <f>IF('Input&amp;Output'!$C$3=10,phase_chart!D1793,IF('Input&amp;Output'!$C$3=21,phase_chart!H1793,IF('Input&amp;Output'!$C$3=22,phase_chart!L1793,IF('Input&amp;Output'!$C$3=31,phase_chart!P1793,IF('Input&amp;Output'!$C$3=32,phase_chart!T1793,"")))))</f>
        <v>0</v>
      </c>
      <c r="N1796" s="205" t="b">
        <f>IF('Input&amp;Output'!$C$3=10,phase_chart!E1793,IF('Input&amp;Output'!$C$3=21,phase_chart!I1793,IF('Input&amp;Output'!$C$3=22,phase_chart!M1793,IF('Input&amp;Output'!$C$3=31,phase_chart!Q1793,IF('Input&amp;Output'!$C$3=32,phase_chart!U1793,"")))))</f>
        <v>0</v>
      </c>
      <c r="P1796" s="159">
        <f>IF(NOT($J1796=0),IF($J1796&lt;IF($P1795=0,0,VLOOKUP(P1795,tbL!$M$37:$Q$43,IF(L1796=TRUE,2,4))),IF($J1796&gt;=VLOOKUP(P1795,tbL!$M$37:$Q$43,IF(L1796=TRUE,3,5)),$P1795,IF(AND(L1795=TRUE,L1796=TRUE),$P1795,$P1795-1)),IF(AND(L1796=TRUE,J1796=VLOOKUP(P1795,tbL!$M$37:$Q$43,IF(L1796=TRUE,2,4))),P1795,IF($P1795+1&gt;$C$12,$C$12,$P1795+1))),0)</f>
        <v>0</v>
      </c>
      <c r="Q1796" s="159">
        <f t="shared" si="792"/>
        <v>0</v>
      </c>
      <c r="R1796" s="207">
        <f t="shared" si="809"/>
        <v>0</v>
      </c>
      <c r="S1796" s="208"/>
      <c r="T1796" s="159">
        <f t="shared" si="810"/>
        <v>0</v>
      </c>
      <c r="U1796" s="209" t="str">
        <f ca="1">IF(AND(T1796=-1,N1796=TRUE),"*",IF(AND(U1795="*",N1796=TRUE),"*",IF(AND(AND(L1796=TRUE,U1795="*"),J1796&lt;VLOOKUP(V1795+1,tbL!$M$38:$O$43,3)),"*","")))</f>
        <v/>
      </c>
      <c r="V1796" s="204">
        <f t="shared" ca="1" si="793"/>
        <v>0</v>
      </c>
      <c r="Y1796" s="159" t="str">
        <f t="shared" ca="1" si="794"/>
        <v/>
      </c>
      <c r="Z1796" s="159" t="str">
        <f t="shared" si="795"/>
        <v/>
      </c>
      <c r="AA1796" s="159">
        <f t="shared" ca="1" si="815"/>
        <v>0</v>
      </c>
      <c r="AC1796" s="161" t="str">
        <f t="shared" ca="1" si="796"/>
        <v/>
      </c>
      <c r="AD1796" s="161">
        <f t="shared" ca="1" si="797"/>
        <v>0</v>
      </c>
      <c r="AE1796" s="161" t="str">
        <f t="shared" ca="1" si="817"/>
        <v/>
      </c>
      <c r="AF1796" s="161">
        <f t="shared" ca="1" si="798"/>
        <v>0</v>
      </c>
      <c r="AG1796" s="161" t="str">
        <f t="shared" ca="1" si="799"/>
        <v/>
      </c>
      <c r="AH1796" s="161">
        <f t="shared" ca="1" si="800"/>
        <v>0</v>
      </c>
      <c r="AI1796" s="161" t="str">
        <f t="shared" ca="1" si="801"/>
        <v/>
      </c>
      <c r="AJ1796" s="161">
        <f t="shared" ca="1" si="802"/>
        <v>0</v>
      </c>
      <c r="AL1796" s="161" t="str">
        <f t="shared" ca="1" si="803"/>
        <v/>
      </c>
      <c r="AM1796" s="161">
        <f t="shared" ca="1" si="814"/>
        <v>0</v>
      </c>
      <c r="AN1796" s="161" t="str">
        <f t="shared" ca="1" si="804"/>
        <v/>
      </c>
      <c r="AO1796" s="161">
        <f t="shared" ca="1" si="813"/>
        <v>0</v>
      </c>
      <c r="AP1796" s="161" t="str">
        <f t="shared" ca="1" si="805"/>
        <v/>
      </c>
      <c r="AQ1796" s="161">
        <f t="shared" ca="1" si="811"/>
        <v>0</v>
      </c>
      <c r="AR1796" s="161" t="str">
        <f t="shared" ca="1" si="806"/>
        <v/>
      </c>
      <c r="AS1796" s="161">
        <f t="shared" ca="1" si="807"/>
        <v>0</v>
      </c>
      <c r="AT1796" s="159" t="str">
        <f t="shared" ca="1" si="816"/>
        <v/>
      </c>
      <c r="AU1796" s="210">
        <f t="shared" ref="AU1796:AU1804" ca="1" si="819">IF(Y1796=0,$C$17/100,IF(OR(K1796&lt;$C$17,AA1796=0),$C$17/100,(VLOOKUP($AS1796,$B$5:$C$11,2)*$J1796)/100))</f>
        <v>14</v>
      </c>
      <c r="AV1796" s="209"/>
      <c r="AW1796" s="204">
        <f t="shared" si="808"/>
        <v>27614.74999999996</v>
      </c>
      <c r="AX1796" s="159"/>
      <c r="AZ1796" s="159"/>
      <c r="BM1796" s="207"/>
      <c r="BN1796" s="212"/>
      <c r="BP1796" s="209"/>
      <c r="BQ1796" s="211"/>
      <c r="BR1796" s="211"/>
      <c r="BS1796" s="211"/>
      <c r="BT1796" s="211"/>
      <c r="BU1796" s="211"/>
      <c r="BV1796" s="211"/>
      <c r="BW1796" s="211"/>
      <c r="BX1796" s="211"/>
      <c r="BY1796" s="211"/>
      <c r="BZ1796" s="211"/>
      <c r="CA1796" s="209"/>
      <c r="CB1796" s="224"/>
      <c r="CC1796" s="204"/>
      <c r="CD1796" s="204"/>
      <c r="CE1796" s="204"/>
      <c r="CF1796" s="211"/>
      <c r="CG1796" s="211"/>
      <c r="CI1796" s="209"/>
      <c r="CJ1796" s="209"/>
    </row>
    <row r="1797" spans="9:88">
      <c r="I1797" s="221">
        <f t="shared" si="812"/>
        <v>593</v>
      </c>
      <c r="J1797" s="159">
        <f>'v-t_chart'!C1794</f>
        <v>0</v>
      </c>
      <c r="K1797" s="204">
        <f t="shared" si="818"/>
        <v>0</v>
      </c>
      <c r="L1797" s="205" t="b">
        <f>IF('Input&amp;Output'!$C$3=10,phase_chart!C1794,IF('Input&amp;Output'!$C$3=21,phase_chart!G1794,IF('Input&amp;Output'!$C$3=22,phase_chart!K1794,IF('Input&amp;Output'!$C$3=31,phase_chart!O1794,IF('Input&amp;Output'!$C$3=32,phase_chart!S1794,"")))))</f>
        <v>0</v>
      </c>
      <c r="M1797" s="206" t="b">
        <f>IF('Input&amp;Output'!$C$3=10,phase_chart!D1794,IF('Input&amp;Output'!$C$3=21,phase_chart!H1794,IF('Input&amp;Output'!$C$3=22,phase_chart!L1794,IF('Input&amp;Output'!$C$3=31,phase_chart!P1794,IF('Input&amp;Output'!$C$3=32,phase_chart!T1794,"")))))</f>
        <v>0</v>
      </c>
      <c r="N1797" s="205" t="b">
        <f>IF('Input&amp;Output'!$C$3=10,phase_chart!E1794,IF('Input&amp;Output'!$C$3=21,phase_chart!I1794,IF('Input&amp;Output'!$C$3=22,phase_chart!M1794,IF('Input&amp;Output'!$C$3=31,phase_chart!Q1794,IF('Input&amp;Output'!$C$3=32,phase_chart!U1794,"")))))</f>
        <v>0</v>
      </c>
      <c r="P1797" s="159">
        <f>IF(NOT($J1797=0),IF($J1797&lt;IF($P1796=0,0,VLOOKUP(P1796,tbL!$M$37:$Q$43,IF(L1797=TRUE,2,4))),IF($J1797&gt;=VLOOKUP(P1796,tbL!$M$37:$Q$43,IF(L1797=TRUE,3,5)),$P1796,IF(AND(L1796=TRUE,L1797=TRUE),$P1796,$P1796-1)),IF(AND(L1797=TRUE,J1797=VLOOKUP(P1796,tbL!$M$37:$Q$43,IF(L1797=TRUE,2,4))),P1796,IF($P1796+1&gt;$C$12,$C$12,$P1796+1))),0)</f>
        <v>0</v>
      </c>
      <c r="Q1797" s="159">
        <f t="shared" ref="Q1797:Q1804" si="820">P1797</f>
        <v>0</v>
      </c>
      <c r="R1797" s="207">
        <f t="shared" si="809"/>
        <v>0</v>
      </c>
      <c r="S1797" s="208"/>
      <c r="T1797" s="159">
        <f t="shared" si="810"/>
        <v>0</v>
      </c>
      <c r="U1797" s="209" t="str">
        <f ca="1">IF(AND(T1797=-1,N1797=TRUE),"*",IF(AND(U1796="*",N1797=TRUE),"*",IF(AND(AND(L1797=TRUE,U1796="*"),J1797&lt;VLOOKUP(V1796+1,tbL!$M$38:$O$43,3)),"*","")))</f>
        <v/>
      </c>
      <c r="V1797" s="204">
        <f t="shared" ref="V1797:V1804" ca="1" si="821">IF(U1797="*",IF(Q1797&gt;V1796,V1796,Q1797),Q1797)</f>
        <v>0</v>
      </c>
      <c r="Y1797" s="159" t="str">
        <f t="shared" ref="Y1797:Y1804" ca="1" si="822">IF(OR($V1797=3,OR($V1797=1,$V1797=2)),IF(OR($V1800=0,OR($V1801=0,OR($V1802=0,OR($V1803=0,OR($V1804=0,OR($V1805=0,$V1806=0)))))),IF(J1797&lt;IF(V1797=3,$D$18,IF(V1797=2,$F$13,$F$8)),0,IF(Y1796=0,0,IF(J1797&lt;10,0,""))),""),"")</f>
        <v/>
      </c>
      <c r="Z1797" s="159" t="str">
        <f t="shared" ref="Z1797:Z1804" si="823">IF(AND(AND(J1802&gt;0,J1801=0),Z1796=""),1,IF(Z1796=1,IF(AND(J1797&gt;0,J1798-J1797&gt;0),"",1),""))</f>
        <v/>
      </c>
      <c r="AA1797" s="159">
        <f t="shared" ca="1" si="815"/>
        <v>0</v>
      </c>
      <c r="AC1797" s="161" t="str">
        <f t="shared" ref="AC1797:AC1804" ca="1" si="824">IF(OR(OR($AT1797=-1,$R1797=1),AA1797=0),"",IF(AND(AA1796=AA1798,AA1797&lt;&gt;AA1796),"*",""))</f>
        <v/>
      </c>
      <c r="AD1797" s="161">
        <f t="shared" ref="AD1797:AD1804" ca="1" si="825">IF(AC1797="*",AA1796,AA1797)</f>
        <v>0</v>
      </c>
      <c r="AE1797" s="161" t="str">
        <f t="shared" ca="1" si="817"/>
        <v/>
      </c>
      <c r="AF1797" s="161">
        <f t="shared" ref="AF1797:AF1804" ca="1" si="826">IF(AE1797="*",AD1796,IF(AE1796="*",AD1795,AD1797))</f>
        <v>0</v>
      </c>
      <c r="AG1797" s="161" t="str">
        <f t="shared" ref="AG1797:AG1804" ca="1" si="827">IF(OR(OR(OR($AT1797=-1,$R1797=1),AF1797=0),AG1794="*"),"",IF(AND(AND(AND(AF1796=AF1800,AF1797&lt;&gt;AF1796),AF1797=AF1798),AF1797=AF1799),"*",""))</f>
        <v/>
      </c>
      <c r="AH1797" s="161">
        <f t="shared" ref="AH1797:AH1804" ca="1" si="828">IF(AG1797="*",AF1796,IF(AG1796="*",AF1795,IF(AG1795="*",AF1794,AF1797)))</f>
        <v>0</v>
      </c>
      <c r="AI1797" s="161" t="str">
        <f t="shared" ref="AI1797:AI1804" ca="1" si="829">IF(OR(OR(OR($AT1797=-1,$R1797=1),AH1797=0),AI1793="*"),"",IF(AND(AND(AND(AND(AH1796=AH1801,AH1797&lt;&gt;AH1796),AH1797=AH1798),AH1797=AH1799),AH1797=AH1800),"*",""))</f>
        <v/>
      </c>
      <c r="AJ1797" s="161">
        <f t="shared" ref="AJ1797:AJ1804" ca="1" si="830">IF(AI1797="*",AH1796,IF(AI1796="*",AH1795,IF(AI1795="*",AH1794,IF(AI1794="*",AH1793,AH1797))))</f>
        <v>0</v>
      </c>
      <c r="AL1797" s="161" t="str">
        <f t="shared" ref="AL1797:AL1804" ca="1" si="831">IF(OR(OR(OR($AT1797=-1,$R1797=1),AJ1797=0),AL1793="*"),"",IF(AND(AND(AND(AND(AJ1796=AJ1801,AJ1797&lt;&gt;AJ1796),AJ1797=AJ1798),AJ1797=AJ1799),AJ1797=AJ1800),"*",""))</f>
        <v/>
      </c>
      <c r="AM1797" s="161">
        <f t="shared" ca="1" si="814"/>
        <v>0</v>
      </c>
      <c r="AN1797" s="161" t="str">
        <f t="shared" ref="AN1797:AN1804" ca="1" si="832">IF(OR(OR(OR($AT1797=-1,$R1797=1),AM1797=0),AN1794="*"),"",IF(AND(AND(AND(AM1796=AM1800,AM1797&lt;&gt;AM1796),AM1797=AM1798),AM1797=AM1799),"*",""))</f>
        <v/>
      </c>
      <c r="AO1797" s="161">
        <f t="shared" ca="1" si="813"/>
        <v>0</v>
      </c>
      <c r="AP1797" s="161" t="str">
        <f t="shared" ref="AP1797:AP1804" ca="1" si="833">IF(OR(OR($AT1797=-1,$R1797=1),AO1797=0),"",IF(AND(AND(AO1796=AO1799,AO1797&lt;&gt;AO1796),AO1797=AO1798),"*",""))</f>
        <v/>
      </c>
      <c r="AQ1797" s="161">
        <f t="shared" ca="1" si="811"/>
        <v>0</v>
      </c>
      <c r="AR1797" s="161" t="str">
        <f t="shared" ref="AR1797:AR1804" ca="1" si="834">IF(OR(OR($AT1797=-1,$R1797=1),AQ1797=0),"",IF(AND(AQ1796=AQ1798,AQ1797&lt;&gt;AQ1796),"*",""))</f>
        <v/>
      </c>
      <c r="AS1797" s="161">
        <f t="shared" ref="AS1797:AS1804" ca="1" si="835">IF(AR1797="*",AQ1796,AQ1797)</f>
        <v>0</v>
      </c>
      <c r="AT1797" s="159" t="str">
        <f t="shared" ca="1" si="816"/>
        <v/>
      </c>
      <c r="AU1797" s="210">
        <f t="shared" ca="1" si="819"/>
        <v>14</v>
      </c>
      <c r="AV1797" s="209"/>
      <c r="AW1797" s="204">
        <f t="shared" ref="AW1797:AW1804" si="836">AW1796+J1797/3.6</f>
        <v>27614.74999999996</v>
      </c>
      <c r="AX1797" s="159"/>
      <c r="AZ1797" s="159"/>
      <c r="BM1797" s="207"/>
      <c r="BN1797" s="212"/>
      <c r="BP1797" s="209"/>
      <c r="BQ1797" s="211"/>
      <c r="BR1797" s="211"/>
      <c r="BS1797" s="211"/>
      <c r="BT1797" s="211"/>
      <c r="BU1797" s="211"/>
      <c r="BV1797" s="211"/>
      <c r="BW1797" s="211"/>
      <c r="BX1797" s="211"/>
      <c r="BY1797" s="211"/>
      <c r="BZ1797" s="211"/>
      <c r="CA1797" s="209"/>
      <c r="CB1797" s="224"/>
      <c r="CC1797" s="204"/>
      <c r="CD1797" s="204"/>
      <c r="CE1797" s="204"/>
      <c r="CF1797" s="211"/>
      <c r="CG1797" s="211"/>
      <c r="CI1797" s="209"/>
      <c r="CJ1797" s="209"/>
    </row>
    <row r="1798" spans="9:88">
      <c r="I1798" s="221">
        <f t="shared" si="812"/>
        <v>594</v>
      </c>
      <c r="J1798" s="159">
        <f>'v-t_chart'!C1795</f>
        <v>0</v>
      </c>
      <c r="K1798" s="204">
        <f t="shared" ref="K1798:K1804" si="837">IF($J1798=0,0,VLOOKUP($Q1798,$B$5:$C$11,2)*$J1798)</f>
        <v>0</v>
      </c>
      <c r="L1798" s="205" t="b">
        <f>IF('Input&amp;Output'!$C$3=10,phase_chart!C1795,IF('Input&amp;Output'!$C$3=21,phase_chart!G1795,IF('Input&amp;Output'!$C$3=22,phase_chart!K1795,IF('Input&amp;Output'!$C$3=31,phase_chart!O1795,IF('Input&amp;Output'!$C$3=32,phase_chart!S1795,"")))))</f>
        <v>0</v>
      </c>
      <c r="M1798" s="206" t="b">
        <f>IF('Input&amp;Output'!$C$3=10,phase_chart!D1795,IF('Input&amp;Output'!$C$3=21,phase_chart!H1795,IF('Input&amp;Output'!$C$3=22,phase_chart!L1795,IF('Input&amp;Output'!$C$3=31,phase_chart!P1795,IF('Input&amp;Output'!$C$3=32,phase_chart!T1795,"")))))</f>
        <v>0</v>
      </c>
      <c r="N1798" s="205" t="b">
        <f>IF('Input&amp;Output'!$C$3=10,phase_chart!E1795,IF('Input&amp;Output'!$C$3=21,phase_chart!I1795,IF('Input&amp;Output'!$C$3=22,phase_chart!M1795,IF('Input&amp;Output'!$C$3=31,phase_chart!Q1795,IF('Input&amp;Output'!$C$3=32,phase_chart!U1795,"")))))</f>
        <v>0</v>
      </c>
      <c r="P1798" s="159">
        <f>IF(NOT($J1798=0),IF($J1798&lt;IF($P1797=0,0,VLOOKUP(P1797,tbL!$M$37:$Q$43,IF(L1798=TRUE,2,4))),IF($J1798&gt;=VLOOKUP(P1797,tbL!$M$37:$Q$43,IF(L1798=TRUE,3,5)),$P1797,IF(AND(L1797=TRUE,L1798=TRUE),$P1797,$P1797-1)),IF(AND(L1798=TRUE,J1798=VLOOKUP(P1797,tbL!$M$37:$Q$43,IF(L1798=TRUE,2,4))),P1797,IF($P1797+1&gt;$C$12,$C$12,$P1797+1))),0)</f>
        <v>0</v>
      </c>
      <c r="Q1798" s="159">
        <f t="shared" si="820"/>
        <v>0</v>
      </c>
      <c r="R1798" s="207">
        <f t="shared" ref="R1798:R1804" si="838">IF(L1798=TRUE,IF(OR(K1797=0,R1797=1),1,0),0)</f>
        <v>0</v>
      </c>
      <c r="S1798" s="208"/>
      <c r="T1798" s="159">
        <f t="shared" ref="T1798:T1804" si="839">IF(AND(L1797=TRUE,M1798=TRUE),1,IF(AND(L1797=TRUE,N1798=TRUE),-1,0))</f>
        <v>0</v>
      </c>
      <c r="U1798" s="209" t="str">
        <f ca="1">IF(AND(T1798=-1,N1798=TRUE),"*",IF(AND(U1797="*",N1798=TRUE),"*",IF(AND(AND(L1798=TRUE,U1797="*"),J1798&lt;VLOOKUP(V1797+1,tbL!$M$38:$O$43,3)),"*","")))</f>
        <v/>
      </c>
      <c r="V1798" s="204">
        <f t="shared" ca="1" si="821"/>
        <v>0</v>
      </c>
      <c r="Y1798" s="159" t="str">
        <f t="shared" ca="1" si="822"/>
        <v/>
      </c>
      <c r="Z1798" s="159" t="str">
        <f t="shared" si="823"/>
        <v/>
      </c>
      <c r="AA1798" s="159">
        <f t="shared" ca="1" si="815"/>
        <v>0</v>
      </c>
      <c r="AC1798" s="161" t="str">
        <f t="shared" ca="1" si="824"/>
        <v/>
      </c>
      <c r="AD1798" s="161">
        <f t="shared" ca="1" si="825"/>
        <v>0</v>
      </c>
      <c r="AE1798" s="161" t="str">
        <f t="shared" ca="1" si="817"/>
        <v/>
      </c>
      <c r="AF1798" s="161">
        <f t="shared" ca="1" si="826"/>
        <v>0</v>
      </c>
      <c r="AG1798" s="161" t="str">
        <f t="shared" ca="1" si="827"/>
        <v/>
      </c>
      <c r="AH1798" s="161">
        <f t="shared" ca="1" si="828"/>
        <v>0</v>
      </c>
      <c r="AI1798" s="161" t="str">
        <f t="shared" ca="1" si="829"/>
        <v/>
      </c>
      <c r="AJ1798" s="161">
        <f t="shared" ca="1" si="830"/>
        <v>0</v>
      </c>
      <c r="AL1798" s="161" t="str">
        <f t="shared" ca="1" si="831"/>
        <v/>
      </c>
      <c r="AM1798" s="161">
        <f t="shared" ca="1" si="814"/>
        <v>0</v>
      </c>
      <c r="AN1798" s="161" t="str">
        <f t="shared" ca="1" si="832"/>
        <v/>
      </c>
      <c r="AO1798" s="161">
        <f t="shared" ca="1" si="813"/>
        <v>0</v>
      </c>
      <c r="AP1798" s="161" t="str">
        <f t="shared" ca="1" si="833"/>
        <v/>
      </c>
      <c r="AQ1798" s="161">
        <f t="shared" ref="AQ1798:AQ1804" ca="1" si="840">IF(AP1798="*",AO1797,IF(AP1797="*",AO1796,AO1798))</f>
        <v>0</v>
      </c>
      <c r="AR1798" s="161" t="str">
        <f t="shared" ca="1" si="834"/>
        <v/>
      </c>
      <c r="AS1798" s="161">
        <f t="shared" ca="1" si="835"/>
        <v>0</v>
      </c>
      <c r="AT1798" s="159" t="str">
        <f t="shared" ca="1" si="816"/>
        <v/>
      </c>
      <c r="AU1798" s="210">
        <f t="shared" ca="1" si="819"/>
        <v>14</v>
      </c>
      <c r="AV1798" s="209"/>
      <c r="AW1798" s="204">
        <f t="shared" si="836"/>
        <v>27614.74999999996</v>
      </c>
      <c r="AX1798" s="159"/>
      <c r="AZ1798" s="159"/>
      <c r="BM1798" s="207"/>
      <c r="BN1798" s="212"/>
      <c r="BP1798" s="209"/>
      <c r="BQ1798" s="211"/>
      <c r="BR1798" s="211"/>
      <c r="BS1798" s="211"/>
      <c r="BT1798" s="211"/>
      <c r="BU1798" s="211"/>
      <c r="BV1798" s="211"/>
      <c r="BW1798" s="211"/>
      <c r="BX1798" s="211"/>
      <c r="BY1798" s="211"/>
      <c r="BZ1798" s="211"/>
      <c r="CA1798" s="209"/>
      <c r="CB1798" s="224"/>
      <c r="CC1798" s="204"/>
      <c r="CD1798" s="204"/>
      <c r="CE1798" s="204"/>
      <c r="CF1798" s="211"/>
      <c r="CG1798" s="211"/>
      <c r="CI1798" s="209"/>
      <c r="CJ1798" s="209"/>
    </row>
    <row r="1799" spans="9:88">
      <c r="I1799" s="221">
        <f t="shared" ref="I1799:I1804" si="841">I1798+1</f>
        <v>595</v>
      </c>
      <c r="J1799" s="159">
        <f>'v-t_chart'!C1796</f>
        <v>0</v>
      </c>
      <c r="K1799" s="204">
        <f t="shared" si="837"/>
        <v>0</v>
      </c>
      <c r="L1799" s="205" t="b">
        <f>IF('Input&amp;Output'!$C$3=10,phase_chart!C1796,IF('Input&amp;Output'!$C$3=21,phase_chart!G1796,IF('Input&amp;Output'!$C$3=22,phase_chart!K1796,IF('Input&amp;Output'!$C$3=31,phase_chart!O1796,IF('Input&amp;Output'!$C$3=32,phase_chart!S1796,"")))))</f>
        <v>0</v>
      </c>
      <c r="M1799" s="206" t="b">
        <f>IF('Input&amp;Output'!$C$3=10,phase_chart!D1796,IF('Input&amp;Output'!$C$3=21,phase_chart!H1796,IF('Input&amp;Output'!$C$3=22,phase_chart!L1796,IF('Input&amp;Output'!$C$3=31,phase_chart!P1796,IF('Input&amp;Output'!$C$3=32,phase_chart!T1796,"")))))</f>
        <v>0</v>
      </c>
      <c r="N1799" s="205" t="b">
        <f>IF('Input&amp;Output'!$C$3=10,phase_chart!E1796,IF('Input&amp;Output'!$C$3=21,phase_chart!I1796,IF('Input&amp;Output'!$C$3=22,phase_chart!M1796,IF('Input&amp;Output'!$C$3=31,phase_chart!Q1796,IF('Input&amp;Output'!$C$3=32,phase_chart!U1796,"")))))</f>
        <v>0</v>
      </c>
      <c r="P1799" s="159">
        <f>IF(NOT($J1799=0),IF($J1799&lt;IF($P1798=0,0,VLOOKUP(P1798,tbL!$M$37:$Q$43,IF(L1799=TRUE,2,4))),IF($J1799&gt;=VLOOKUP(P1798,tbL!$M$37:$Q$43,IF(L1799=TRUE,3,5)),$P1798,IF(AND(L1798=TRUE,L1799=TRUE),$P1798,$P1798-1)),IF(AND(L1799=TRUE,J1799=VLOOKUP(P1798,tbL!$M$37:$Q$43,IF(L1799=TRUE,2,4))),P1798,IF($P1798+1&gt;$C$12,$C$12,$P1798+1))),0)</f>
        <v>0</v>
      </c>
      <c r="Q1799" s="159">
        <f t="shared" si="820"/>
        <v>0</v>
      </c>
      <c r="R1799" s="207">
        <f t="shared" si="838"/>
        <v>0</v>
      </c>
      <c r="S1799" s="208"/>
      <c r="T1799" s="159">
        <f t="shared" si="839"/>
        <v>0</v>
      </c>
      <c r="U1799" s="209" t="str">
        <f ca="1">IF(AND(T1799=-1,N1799=TRUE),"*",IF(AND(U1798="*",N1799=TRUE),"*",IF(AND(AND(L1799=TRUE,U1798="*"),J1799&lt;VLOOKUP(V1798+1,tbL!$M$38:$O$43,3)),"*","")))</f>
        <v/>
      </c>
      <c r="V1799" s="204">
        <f t="shared" ca="1" si="821"/>
        <v>0</v>
      </c>
      <c r="Y1799" s="159" t="str">
        <f t="shared" ca="1" si="822"/>
        <v/>
      </c>
      <c r="Z1799" s="159" t="str">
        <f t="shared" si="823"/>
        <v/>
      </c>
      <c r="AA1799" s="159">
        <f t="shared" ca="1" si="815"/>
        <v>0</v>
      </c>
      <c r="AC1799" s="161" t="str">
        <f t="shared" ca="1" si="824"/>
        <v/>
      </c>
      <c r="AD1799" s="161">
        <f t="shared" ca="1" si="825"/>
        <v>0</v>
      </c>
      <c r="AE1799" s="161" t="str">
        <f t="shared" ca="1" si="817"/>
        <v/>
      </c>
      <c r="AF1799" s="161">
        <f t="shared" ca="1" si="826"/>
        <v>0</v>
      </c>
      <c r="AG1799" s="161" t="str">
        <f t="shared" ca="1" si="827"/>
        <v/>
      </c>
      <c r="AH1799" s="161">
        <f t="shared" ca="1" si="828"/>
        <v>0</v>
      </c>
      <c r="AI1799" s="161" t="str">
        <f t="shared" ca="1" si="829"/>
        <v/>
      </c>
      <c r="AJ1799" s="161">
        <f t="shared" ca="1" si="830"/>
        <v>0</v>
      </c>
      <c r="AL1799" s="161" t="str">
        <f t="shared" ca="1" si="831"/>
        <v/>
      </c>
      <c r="AM1799" s="161">
        <f t="shared" ca="1" si="814"/>
        <v>0</v>
      </c>
      <c r="AN1799" s="161" t="str">
        <f t="shared" ca="1" si="832"/>
        <v/>
      </c>
      <c r="AO1799" s="161">
        <f t="shared" ref="AO1799:AO1804" ca="1" si="842">IF(AN1799="*",AM1798,IF(AN1798="*",AM1797,IF(AN1797="*",AM1796,AM1799)))</f>
        <v>0</v>
      </c>
      <c r="AP1799" s="161" t="str">
        <f t="shared" ca="1" si="833"/>
        <v/>
      </c>
      <c r="AQ1799" s="161">
        <f t="shared" ca="1" si="840"/>
        <v>0</v>
      </c>
      <c r="AR1799" s="161" t="str">
        <f t="shared" ca="1" si="834"/>
        <v/>
      </c>
      <c r="AS1799" s="161">
        <f t="shared" ca="1" si="835"/>
        <v>0</v>
      </c>
      <c r="AT1799" s="159" t="str">
        <f t="shared" ca="1" si="816"/>
        <v/>
      </c>
      <c r="AU1799" s="210">
        <f t="shared" ca="1" si="819"/>
        <v>14</v>
      </c>
      <c r="AV1799" s="209"/>
      <c r="AW1799" s="204">
        <f t="shared" si="836"/>
        <v>27614.74999999996</v>
      </c>
      <c r="AX1799" s="159"/>
      <c r="AZ1799" s="159"/>
      <c r="BM1799" s="207"/>
      <c r="BN1799" s="212"/>
      <c r="BP1799" s="209"/>
      <c r="BQ1799" s="211"/>
      <c r="BR1799" s="211"/>
      <c r="BS1799" s="211"/>
      <c r="BT1799" s="211"/>
      <c r="BU1799" s="211"/>
      <c r="BV1799" s="211"/>
      <c r="BW1799" s="211"/>
      <c r="BX1799" s="211"/>
      <c r="BY1799" s="211"/>
      <c r="BZ1799" s="211"/>
      <c r="CA1799" s="209"/>
      <c r="CB1799" s="224"/>
      <c r="CC1799" s="204"/>
      <c r="CD1799" s="204"/>
      <c r="CE1799" s="204"/>
      <c r="CF1799" s="211"/>
      <c r="CG1799" s="211"/>
      <c r="CI1799" s="209"/>
      <c r="CJ1799" s="209"/>
    </row>
    <row r="1800" spans="9:88">
      <c r="I1800" s="221">
        <f t="shared" si="841"/>
        <v>596</v>
      </c>
      <c r="J1800" s="159">
        <f>'v-t_chart'!C1797</f>
        <v>0</v>
      </c>
      <c r="K1800" s="204">
        <f t="shared" si="837"/>
        <v>0</v>
      </c>
      <c r="L1800" s="205" t="b">
        <f>IF('Input&amp;Output'!$C$3=10,phase_chart!C1797,IF('Input&amp;Output'!$C$3=21,phase_chart!G1797,IF('Input&amp;Output'!$C$3=22,phase_chart!K1797,IF('Input&amp;Output'!$C$3=31,phase_chart!O1797,IF('Input&amp;Output'!$C$3=32,phase_chart!S1797,"")))))</f>
        <v>0</v>
      </c>
      <c r="M1800" s="206" t="b">
        <f>IF('Input&amp;Output'!$C$3=10,phase_chart!D1797,IF('Input&amp;Output'!$C$3=21,phase_chart!H1797,IF('Input&amp;Output'!$C$3=22,phase_chart!L1797,IF('Input&amp;Output'!$C$3=31,phase_chart!P1797,IF('Input&amp;Output'!$C$3=32,phase_chart!T1797,"")))))</f>
        <v>0</v>
      </c>
      <c r="N1800" s="205" t="b">
        <f>IF('Input&amp;Output'!$C$3=10,phase_chart!E1797,IF('Input&amp;Output'!$C$3=21,phase_chart!I1797,IF('Input&amp;Output'!$C$3=22,phase_chart!M1797,IF('Input&amp;Output'!$C$3=31,phase_chart!Q1797,IF('Input&amp;Output'!$C$3=32,phase_chart!U1797,"")))))</f>
        <v>0</v>
      </c>
      <c r="P1800" s="159">
        <f>IF(NOT($J1800=0),IF($J1800&lt;IF($P1799=0,0,VLOOKUP(P1799,tbL!$M$37:$Q$43,IF(L1800=TRUE,2,4))),IF($J1800&gt;=VLOOKUP(P1799,tbL!$M$37:$Q$43,IF(L1800=TRUE,3,5)),$P1799,IF(AND(L1799=TRUE,L1800=TRUE),$P1799,$P1799-1)),IF(AND(L1800=TRUE,J1800=VLOOKUP(P1799,tbL!$M$37:$Q$43,IF(L1800=TRUE,2,4))),P1799,IF($P1799+1&gt;$C$12,$C$12,$P1799+1))),0)</f>
        <v>0</v>
      </c>
      <c r="Q1800" s="159">
        <f t="shared" si="820"/>
        <v>0</v>
      </c>
      <c r="R1800" s="207">
        <f t="shared" si="838"/>
        <v>0</v>
      </c>
      <c r="S1800" s="208"/>
      <c r="T1800" s="159">
        <f t="shared" si="839"/>
        <v>0</v>
      </c>
      <c r="U1800" s="209" t="str">
        <f ca="1">IF(AND(T1800=-1,N1800=TRUE),"*",IF(AND(U1799="*",N1800=TRUE),"*",IF(AND(AND(L1800=TRUE,U1799="*"),J1800&lt;VLOOKUP(V1799+1,tbL!$M$38:$O$43,3)),"*","")))</f>
        <v/>
      </c>
      <c r="V1800" s="204">
        <f t="shared" ca="1" si="821"/>
        <v>0</v>
      </c>
      <c r="Y1800" s="159" t="str">
        <f t="shared" ca="1" si="822"/>
        <v/>
      </c>
      <c r="Z1800" s="159" t="str">
        <f t="shared" si="823"/>
        <v/>
      </c>
      <c r="AA1800" s="159">
        <f t="shared" ca="1" si="815"/>
        <v>0</v>
      </c>
      <c r="AC1800" s="161" t="str">
        <f t="shared" ca="1" si="824"/>
        <v/>
      </c>
      <c r="AD1800" s="161">
        <f t="shared" ca="1" si="825"/>
        <v>0</v>
      </c>
      <c r="AE1800" s="161" t="str">
        <f t="shared" ca="1" si="817"/>
        <v/>
      </c>
      <c r="AF1800" s="161">
        <f t="shared" ca="1" si="826"/>
        <v>0</v>
      </c>
      <c r="AG1800" s="161" t="str">
        <f t="shared" ca="1" si="827"/>
        <v/>
      </c>
      <c r="AH1800" s="161">
        <f t="shared" ca="1" si="828"/>
        <v>0</v>
      </c>
      <c r="AI1800" s="161" t="str">
        <f t="shared" ca="1" si="829"/>
        <v/>
      </c>
      <c r="AJ1800" s="161">
        <f t="shared" ca="1" si="830"/>
        <v>0</v>
      </c>
      <c r="AL1800" s="161" t="str">
        <f t="shared" ca="1" si="831"/>
        <v/>
      </c>
      <c r="AM1800" s="161">
        <f ca="1">IF(AL1800="*",AJ1799,IF(AL1799="*",AJ1798,IF(AL1798="*",AJ1797,IF(AL1797="*",AJ1796,AJ1800))))</f>
        <v>0</v>
      </c>
      <c r="AN1800" s="161" t="str">
        <f t="shared" ca="1" si="832"/>
        <v/>
      </c>
      <c r="AO1800" s="161">
        <f t="shared" ca="1" si="842"/>
        <v>0</v>
      </c>
      <c r="AP1800" s="161" t="str">
        <f t="shared" ca="1" si="833"/>
        <v/>
      </c>
      <c r="AQ1800" s="161">
        <f t="shared" ca="1" si="840"/>
        <v>0</v>
      </c>
      <c r="AR1800" s="161" t="str">
        <f t="shared" ca="1" si="834"/>
        <v/>
      </c>
      <c r="AS1800" s="161">
        <f t="shared" ca="1" si="835"/>
        <v>0</v>
      </c>
      <c r="AT1800" s="159" t="str">
        <f t="shared" ca="1" si="816"/>
        <v/>
      </c>
      <c r="AU1800" s="210">
        <f t="shared" ca="1" si="819"/>
        <v>14</v>
      </c>
      <c r="AV1800" s="209"/>
      <c r="AW1800" s="204">
        <f t="shared" si="836"/>
        <v>27614.74999999996</v>
      </c>
      <c r="AX1800" s="159"/>
      <c r="AZ1800" s="159"/>
      <c r="BM1800" s="207"/>
      <c r="BN1800" s="212"/>
      <c r="BP1800" s="209"/>
      <c r="BQ1800" s="211"/>
      <c r="BR1800" s="211"/>
      <c r="BS1800" s="211"/>
      <c r="BT1800" s="211"/>
      <c r="BU1800" s="211"/>
      <c r="BV1800" s="211"/>
      <c r="BW1800" s="211"/>
      <c r="BX1800" s="211"/>
      <c r="BY1800" s="211"/>
      <c r="BZ1800" s="211"/>
      <c r="CA1800" s="209"/>
      <c r="CB1800" s="224"/>
      <c r="CC1800" s="204"/>
      <c r="CD1800" s="204"/>
      <c r="CE1800" s="204"/>
      <c r="CF1800" s="211"/>
      <c r="CG1800" s="211"/>
      <c r="CI1800" s="209"/>
      <c r="CJ1800" s="209"/>
    </row>
    <row r="1801" spans="9:88">
      <c r="I1801" s="221">
        <f t="shared" si="841"/>
        <v>597</v>
      </c>
      <c r="J1801" s="159">
        <f>'v-t_chart'!C1798</f>
        <v>0</v>
      </c>
      <c r="K1801" s="204">
        <f t="shared" si="837"/>
        <v>0</v>
      </c>
      <c r="L1801" s="205" t="b">
        <f>IF('Input&amp;Output'!$C$3=10,phase_chart!C1798,IF('Input&amp;Output'!$C$3=21,phase_chart!G1798,IF('Input&amp;Output'!$C$3=22,phase_chart!K1798,IF('Input&amp;Output'!$C$3=31,phase_chart!O1798,IF('Input&amp;Output'!$C$3=32,phase_chart!S1798,"")))))</f>
        <v>0</v>
      </c>
      <c r="M1801" s="206" t="b">
        <f>IF('Input&amp;Output'!$C$3=10,phase_chart!D1798,IF('Input&amp;Output'!$C$3=21,phase_chart!H1798,IF('Input&amp;Output'!$C$3=22,phase_chart!L1798,IF('Input&amp;Output'!$C$3=31,phase_chart!P1798,IF('Input&amp;Output'!$C$3=32,phase_chart!T1798,"")))))</f>
        <v>0</v>
      </c>
      <c r="N1801" s="205" t="b">
        <f>IF('Input&amp;Output'!$C$3=10,phase_chart!E1798,IF('Input&amp;Output'!$C$3=21,phase_chart!I1798,IF('Input&amp;Output'!$C$3=22,phase_chart!M1798,IF('Input&amp;Output'!$C$3=31,phase_chart!Q1798,IF('Input&amp;Output'!$C$3=32,phase_chart!U1798,"")))))</f>
        <v>0</v>
      </c>
      <c r="P1801" s="159">
        <f>IF(NOT($J1801=0),IF($J1801&lt;IF($P1800=0,0,VLOOKUP(P1800,tbL!$M$37:$Q$43,IF(L1801=TRUE,2,4))),IF($J1801&gt;=VLOOKUP(P1800,tbL!$M$37:$Q$43,IF(L1801=TRUE,3,5)),$P1800,IF(AND(L1800=TRUE,L1801=TRUE),$P1800,$P1800-1)),IF(AND(L1801=TRUE,J1801=VLOOKUP(P1800,tbL!$M$37:$Q$43,IF(L1801=TRUE,2,4))),P1800,IF($P1800+1&gt;$C$12,$C$12,$P1800+1))),0)</f>
        <v>0</v>
      </c>
      <c r="Q1801" s="159">
        <f t="shared" si="820"/>
        <v>0</v>
      </c>
      <c r="R1801" s="207">
        <f t="shared" si="838"/>
        <v>0</v>
      </c>
      <c r="S1801" s="208"/>
      <c r="T1801" s="159">
        <f t="shared" si="839"/>
        <v>0</v>
      </c>
      <c r="U1801" s="209" t="str">
        <f ca="1">IF(AND(T1801=-1,N1801=TRUE),"*",IF(AND(U1800="*",N1801=TRUE),"*",IF(AND(AND(L1801=TRUE,U1800="*"),J1801&lt;VLOOKUP(V1800+1,tbL!$M$38:$O$43,3)),"*","")))</f>
        <v/>
      </c>
      <c r="V1801" s="204">
        <f t="shared" ca="1" si="821"/>
        <v>0</v>
      </c>
      <c r="Y1801" s="159" t="str">
        <f t="shared" ca="1" si="822"/>
        <v/>
      </c>
      <c r="Z1801" s="159" t="str">
        <f t="shared" si="823"/>
        <v/>
      </c>
      <c r="AA1801" s="159">
        <f t="shared" ca="1" si="815"/>
        <v>0</v>
      </c>
      <c r="AC1801" s="161" t="str">
        <f t="shared" ca="1" si="824"/>
        <v/>
      </c>
      <c r="AD1801" s="161">
        <f t="shared" ca="1" si="825"/>
        <v>0</v>
      </c>
      <c r="AE1801" s="161" t="str">
        <f t="shared" ca="1" si="817"/>
        <v/>
      </c>
      <c r="AF1801" s="161">
        <f t="shared" ca="1" si="826"/>
        <v>0</v>
      </c>
      <c r="AG1801" s="161" t="str">
        <f t="shared" ca="1" si="827"/>
        <v/>
      </c>
      <c r="AH1801" s="161">
        <f t="shared" ca="1" si="828"/>
        <v>0</v>
      </c>
      <c r="AI1801" s="161" t="str">
        <f t="shared" ca="1" si="829"/>
        <v/>
      </c>
      <c r="AJ1801" s="161">
        <f t="shared" ca="1" si="830"/>
        <v>0</v>
      </c>
      <c r="AL1801" s="161" t="str">
        <f t="shared" ca="1" si="831"/>
        <v/>
      </c>
      <c r="AM1801" s="161">
        <f ca="1">IF(AL1801="*",AJ1800,IF(AL1800="*",AJ1799,IF(AL1799="*",AJ1798,IF(AL1798="*",AJ1797,AJ1801))))</f>
        <v>0</v>
      </c>
      <c r="AN1801" s="161" t="str">
        <f t="shared" ca="1" si="832"/>
        <v/>
      </c>
      <c r="AO1801" s="161">
        <f t="shared" ca="1" si="842"/>
        <v>0</v>
      </c>
      <c r="AP1801" s="161" t="str">
        <f t="shared" ca="1" si="833"/>
        <v/>
      </c>
      <c r="AQ1801" s="161">
        <f t="shared" ca="1" si="840"/>
        <v>0</v>
      </c>
      <c r="AR1801" s="161" t="str">
        <f t="shared" ca="1" si="834"/>
        <v/>
      </c>
      <c r="AS1801" s="161">
        <f t="shared" ca="1" si="835"/>
        <v>0</v>
      </c>
      <c r="AT1801" s="159" t="str">
        <f t="shared" ca="1" si="816"/>
        <v/>
      </c>
      <c r="AU1801" s="210">
        <f t="shared" ca="1" si="819"/>
        <v>14</v>
      </c>
      <c r="AV1801" s="209"/>
      <c r="AW1801" s="204">
        <f t="shared" si="836"/>
        <v>27614.74999999996</v>
      </c>
      <c r="AX1801" s="159"/>
      <c r="AZ1801" s="159"/>
      <c r="BM1801" s="207"/>
      <c r="BN1801" s="212"/>
      <c r="BP1801" s="209"/>
      <c r="BQ1801" s="211"/>
      <c r="BR1801" s="211"/>
      <c r="BS1801" s="211"/>
      <c r="BT1801" s="211"/>
      <c r="BU1801" s="211"/>
      <c r="BV1801" s="211"/>
      <c r="BW1801" s="211"/>
      <c r="BX1801" s="211"/>
      <c r="BY1801" s="211"/>
      <c r="BZ1801" s="211"/>
      <c r="CA1801" s="209"/>
      <c r="CB1801" s="224"/>
      <c r="CC1801" s="204"/>
      <c r="CD1801" s="204"/>
      <c r="CE1801" s="204"/>
      <c r="CF1801" s="211"/>
      <c r="CG1801" s="211"/>
      <c r="CI1801" s="209"/>
      <c r="CJ1801" s="209"/>
    </row>
    <row r="1802" spans="9:88">
      <c r="I1802" s="221">
        <f t="shared" si="841"/>
        <v>598</v>
      </c>
      <c r="J1802" s="159">
        <f>'v-t_chart'!C1799</f>
        <v>0</v>
      </c>
      <c r="K1802" s="204">
        <f t="shared" si="837"/>
        <v>0</v>
      </c>
      <c r="L1802" s="205" t="b">
        <f>IF('Input&amp;Output'!$C$3=10,phase_chart!C1799,IF('Input&amp;Output'!$C$3=21,phase_chart!G1799,IF('Input&amp;Output'!$C$3=22,phase_chart!K1799,IF('Input&amp;Output'!$C$3=31,phase_chart!O1799,IF('Input&amp;Output'!$C$3=32,phase_chart!S1799,"")))))</f>
        <v>0</v>
      </c>
      <c r="M1802" s="206" t="b">
        <f>IF('Input&amp;Output'!$C$3=10,phase_chart!D1799,IF('Input&amp;Output'!$C$3=21,phase_chart!H1799,IF('Input&amp;Output'!$C$3=22,phase_chart!L1799,IF('Input&amp;Output'!$C$3=31,phase_chart!P1799,IF('Input&amp;Output'!$C$3=32,phase_chart!T1799,"")))))</f>
        <v>0</v>
      </c>
      <c r="N1802" s="205" t="b">
        <f>IF('Input&amp;Output'!$C$3=10,phase_chart!E1799,IF('Input&amp;Output'!$C$3=21,phase_chart!I1799,IF('Input&amp;Output'!$C$3=22,phase_chart!M1799,IF('Input&amp;Output'!$C$3=31,phase_chart!Q1799,IF('Input&amp;Output'!$C$3=32,phase_chart!U1799,"")))))</f>
        <v>0</v>
      </c>
      <c r="P1802" s="159">
        <f>IF(NOT($J1802=0),IF($J1802&lt;IF($P1801=0,0,VLOOKUP(P1801,tbL!$M$37:$Q$43,IF(L1802=TRUE,2,4))),IF($J1802&gt;=VLOOKUP(P1801,tbL!$M$37:$Q$43,IF(L1802=TRUE,3,5)),$P1801,IF(AND(L1801=TRUE,L1802=TRUE),$P1801,$P1801-1)),IF(AND(L1802=TRUE,J1802=VLOOKUP(P1801,tbL!$M$37:$Q$43,IF(L1802=TRUE,2,4))),P1801,IF($P1801+1&gt;$C$12,$C$12,$P1801+1))),0)</f>
        <v>0</v>
      </c>
      <c r="Q1802" s="159">
        <f t="shared" si="820"/>
        <v>0</v>
      </c>
      <c r="R1802" s="207">
        <f t="shared" si="838"/>
        <v>0</v>
      </c>
      <c r="S1802" s="208"/>
      <c r="T1802" s="159">
        <f t="shared" si="839"/>
        <v>0</v>
      </c>
      <c r="U1802" s="209" t="str">
        <f ca="1">IF(AND(T1802=-1,N1802=TRUE),"*",IF(AND(U1801="*",N1802=TRUE),"*",IF(AND(AND(L1802=TRUE,U1801="*"),J1802&lt;VLOOKUP(V1801+1,tbL!$M$38:$O$43,3)),"*","")))</f>
        <v/>
      </c>
      <c r="V1802" s="204">
        <f t="shared" ca="1" si="821"/>
        <v>0</v>
      </c>
      <c r="Y1802" s="159" t="str">
        <f t="shared" ca="1" si="822"/>
        <v/>
      </c>
      <c r="Z1802" s="159" t="str">
        <f t="shared" si="823"/>
        <v/>
      </c>
      <c r="AA1802" s="159">
        <f t="shared" ca="1" si="815"/>
        <v>0</v>
      </c>
      <c r="AC1802" s="161" t="str">
        <f t="shared" ca="1" si="824"/>
        <v/>
      </c>
      <c r="AD1802" s="161">
        <f t="shared" ca="1" si="825"/>
        <v>0</v>
      </c>
      <c r="AE1802" s="161" t="str">
        <f t="shared" ca="1" si="817"/>
        <v/>
      </c>
      <c r="AF1802" s="161">
        <f t="shared" ca="1" si="826"/>
        <v>0</v>
      </c>
      <c r="AG1802" s="161" t="str">
        <f t="shared" ca="1" si="827"/>
        <v/>
      </c>
      <c r="AH1802" s="161">
        <f t="shared" ca="1" si="828"/>
        <v>0</v>
      </c>
      <c r="AI1802" s="161" t="str">
        <f t="shared" ca="1" si="829"/>
        <v/>
      </c>
      <c r="AJ1802" s="161">
        <f t="shared" ca="1" si="830"/>
        <v>0</v>
      </c>
      <c r="AL1802" s="161" t="str">
        <f t="shared" ca="1" si="831"/>
        <v/>
      </c>
      <c r="AM1802" s="161">
        <f ca="1">IF(AL1802="*",AJ1801,IF(AL1801="*",AJ1800,IF(AL1800="*",AJ1799,IF(AL1799="*",AJ1798,AJ1802))))</f>
        <v>0</v>
      </c>
      <c r="AN1802" s="161" t="str">
        <f t="shared" ca="1" si="832"/>
        <v/>
      </c>
      <c r="AO1802" s="161">
        <f t="shared" ca="1" si="842"/>
        <v>0</v>
      </c>
      <c r="AP1802" s="161" t="str">
        <f t="shared" ca="1" si="833"/>
        <v/>
      </c>
      <c r="AQ1802" s="161">
        <f t="shared" ca="1" si="840"/>
        <v>0</v>
      </c>
      <c r="AR1802" s="161" t="str">
        <f t="shared" ca="1" si="834"/>
        <v/>
      </c>
      <c r="AS1802" s="161">
        <f t="shared" ca="1" si="835"/>
        <v>0</v>
      </c>
      <c r="AT1802" s="159" t="str">
        <f t="shared" ca="1" si="816"/>
        <v/>
      </c>
      <c r="AU1802" s="210">
        <f t="shared" ca="1" si="819"/>
        <v>14</v>
      </c>
      <c r="AV1802" s="209"/>
      <c r="AW1802" s="204">
        <f t="shared" si="836"/>
        <v>27614.74999999996</v>
      </c>
      <c r="AX1802" s="159"/>
      <c r="AZ1802" s="159"/>
      <c r="BM1802" s="207"/>
      <c r="BN1802" s="212"/>
      <c r="BP1802" s="209"/>
      <c r="BQ1802" s="211"/>
      <c r="BR1802" s="211"/>
      <c r="BS1802" s="211"/>
      <c r="BT1802" s="211"/>
      <c r="BU1802" s="211"/>
      <c r="BV1802" s="211"/>
      <c r="BW1802" s="211"/>
      <c r="BX1802" s="211"/>
      <c r="BY1802" s="211"/>
      <c r="BZ1802" s="211"/>
      <c r="CA1802" s="209"/>
      <c r="CB1802" s="224"/>
      <c r="CC1802" s="204"/>
      <c r="CD1802" s="204"/>
      <c r="CE1802" s="204"/>
      <c r="CF1802" s="211"/>
      <c r="CG1802" s="211"/>
      <c r="CI1802" s="209"/>
      <c r="CJ1802" s="209"/>
    </row>
    <row r="1803" spans="9:88">
      <c r="I1803" s="221">
        <f t="shared" si="841"/>
        <v>599</v>
      </c>
      <c r="J1803" s="159">
        <f>'v-t_chart'!C1800</f>
        <v>0</v>
      </c>
      <c r="K1803" s="204">
        <f t="shared" si="837"/>
        <v>0</v>
      </c>
      <c r="L1803" s="205" t="b">
        <f>IF('Input&amp;Output'!$C$3=10,phase_chart!C1800,IF('Input&amp;Output'!$C$3=21,phase_chart!G1800,IF('Input&amp;Output'!$C$3=22,phase_chart!K1800,IF('Input&amp;Output'!$C$3=31,phase_chart!O1800,IF('Input&amp;Output'!$C$3=32,phase_chart!S1800,"")))))</f>
        <v>0</v>
      </c>
      <c r="M1803" s="206" t="b">
        <f>IF('Input&amp;Output'!$C$3=10,phase_chart!D1800,IF('Input&amp;Output'!$C$3=21,phase_chart!H1800,IF('Input&amp;Output'!$C$3=22,phase_chart!L1800,IF('Input&amp;Output'!$C$3=31,phase_chart!P1800,IF('Input&amp;Output'!$C$3=32,phase_chart!T1800,"")))))</f>
        <v>0</v>
      </c>
      <c r="N1803" s="205" t="b">
        <f>IF('Input&amp;Output'!$C$3=10,phase_chart!E1800,IF('Input&amp;Output'!$C$3=21,phase_chart!I1800,IF('Input&amp;Output'!$C$3=22,phase_chart!M1800,IF('Input&amp;Output'!$C$3=31,phase_chart!Q1800,IF('Input&amp;Output'!$C$3=32,phase_chart!U1800,"")))))</f>
        <v>0</v>
      </c>
      <c r="P1803" s="159">
        <f>IF(NOT($J1803=0),IF($J1803&lt;IF($P1802=0,0,VLOOKUP(P1802,tbL!$M$37:$Q$43,IF(L1803=TRUE,2,4))),IF($J1803&gt;=VLOOKUP(P1802,tbL!$M$37:$Q$43,IF(L1803=TRUE,3,5)),$P1802,IF(AND(L1802=TRUE,L1803=TRUE),$P1802,$P1802-1)),IF(AND(L1803=TRUE,J1803=VLOOKUP(P1802,tbL!$M$37:$Q$43,IF(L1803=TRUE,2,4))),P1802,IF($P1802+1&gt;$C$12,$C$12,$P1802+1))),0)</f>
        <v>0</v>
      </c>
      <c r="Q1803" s="159">
        <f t="shared" si="820"/>
        <v>0</v>
      </c>
      <c r="R1803" s="207">
        <f t="shared" si="838"/>
        <v>0</v>
      </c>
      <c r="S1803" s="208"/>
      <c r="T1803" s="159">
        <f t="shared" si="839"/>
        <v>0</v>
      </c>
      <c r="U1803" s="209" t="str">
        <f ca="1">IF(AND(T1803=-1,N1803=TRUE),"*",IF(AND(U1802="*",N1803=TRUE),"*",IF(AND(AND(L1803=TRUE,U1802="*"),J1803&lt;VLOOKUP(V1802+1,tbL!$M$38:$O$43,3)),"*","")))</f>
        <v/>
      </c>
      <c r="V1803" s="204">
        <f t="shared" ca="1" si="821"/>
        <v>0</v>
      </c>
      <c r="Y1803" s="159" t="str">
        <f t="shared" ca="1" si="822"/>
        <v/>
      </c>
      <c r="Z1803" s="159" t="str">
        <f t="shared" si="823"/>
        <v/>
      </c>
      <c r="AA1803" s="159">
        <f t="shared" ca="1" si="815"/>
        <v>0</v>
      </c>
      <c r="AC1803" s="161" t="str">
        <f t="shared" ca="1" si="824"/>
        <v/>
      </c>
      <c r="AD1803" s="161">
        <f t="shared" ca="1" si="825"/>
        <v>0</v>
      </c>
      <c r="AE1803" s="161" t="str">
        <f t="shared" ca="1" si="817"/>
        <v/>
      </c>
      <c r="AF1803" s="161">
        <f t="shared" ca="1" si="826"/>
        <v>0</v>
      </c>
      <c r="AG1803" s="161" t="str">
        <f t="shared" ca="1" si="827"/>
        <v/>
      </c>
      <c r="AH1803" s="161">
        <f t="shared" ca="1" si="828"/>
        <v>0</v>
      </c>
      <c r="AI1803" s="161" t="str">
        <f t="shared" ca="1" si="829"/>
        <v/>
      </c>
      <c r="AJ1803" s="161">
        <f t="shared" ca="1" si="830"/>
        <v>0</v>
      </c>
      <c r="AL1803" s="161" t="str">
        <f t="shared" ca="1" si="831"/>
        <v/>
      </c>
      <c r="AM1803" s="161">
        <f ca="1">IF(AL1803="*",AJ1802,IF(AL1802="*",AJ1801,IF(AL1801="*",AJ1800,IF(AL1800="*",AJ1799,AJ1803))))</f>
        <v>0</v>
      </c>
      <c r="AN1803" s="161" t="str">
        <f t="shared" ca="1" si="832"/>
        <v/>
      </c>
      <c r="AO1803" s="161">
        <f t="shared" ca="1" si="842"/>
        <v>0</v>
      </c>
      <c r="AP1803" s="161" t="str">
        <f t="shared" ca="1" si="833"/>
        <v/>
      </c>
      <c r="AQ1803" s="161">
        <f t="shared" ca="1" si="840"/>
        <v>0</v>
      </c>
      <c r="AR1803" s="161" t="str">
        <f t="shared" ca="1" si="834"/>
        <v/>
      </c>
      <c r="AS1803" s="161">
        <f t="shared" ca="1" si="835"/>
        <v>0</v>
      </c>
      <c r="AT1803" s="159" t="str">
        <f t="shared" ca="1" si="816"/>
        <v/>
      </c>
      <c r="AU1803" s="210">
        <f t="shared" ca="1" si="819"/>
        <v>14</v>
      </c>
      <c r="AV1803" s="209"/>
      <c r="AW1803" s="204">
        <f t="shared" si="836"/>
        <v>27614.74999999996</v>
      </c>
      <c r="AX1803" s="159"/>
      <c r="AZ1803" s="159"/>
      <c r="BM1803" s="207"/>
      <c r="BN1803" s="212"/>
      <c r="BP1803" s="209"/>
      <c r="BQ1803" s="211"/>
      <c r="BR1803" s="211"/>
      <c r="BS1803" s="211"/>
      <c r="BT1803" s="211"/>
      <c r="BU1803" s="211"/>
      <c r="BV1803" s="211"/>
      <c r="BW1803" s="211"/>
      <c r="BX1803" s="211"/>
      <c r="BY1803" s="211"/>
      <c r="BZ1803" s="211"/>
      <c r="CA1803" s="209"/>
      <c r="CB1803" s="224"/>
      <c r="CC1803" s="204"/>
      <c r="CD1803" s="204"/>
      <c r="CE1803" s="204"/>
      <c r="CF1803" s="211"/>
      <c r="CG1803" s="211"/>
      <c r="CI1803" s="209"/>
      <c r="CJ1803" s="209"/>
    </row>
    <row r="1804" spans="9:88">
      <c r="I1804" s="262">
        <f t="shared" si="841"/>
        <v>600</v>
      </c>
      <c r="J1804" s="263">
        <f>'v-t_chart'!C1801</f>
        <v>0</v>
      </c>
      <c r="K1804" s="204">
        <f t="shared" si="837"/>
        <v>0</v>
      </c>
      <c r="L1804" s="205" t="b">
        <f>IF('Input&amp;Output'!$C$3=10,phase_chart!C1801,IF('Input&amp;Output'!$C$3=21,phase_chart!G1801,IF('Input&amp;Output'!$C$3=22,phase_chart!K1801,IF('Input&amp;Output'!$C$3=31,phase_chart!O1801,IF('Input&amp;Output'!$C$3=32,phase_chart!S1801,"")))))</f>
        <v>0</v>
      </c>
      <c r="M1804" s="206" t="b">
        <f>IF('Input&amp;Output'!$C$3=10,phase_chart!D1801,IF('Input&amp;Output'!$C$3=21,phase_chart!H1801,IF('Input&amp;Output'!$C$3=22,phase_chart!L1801,IF('Input&amp;Output'!$C$3=31,phase_chart!P1801,IF('Input&amp;Output'!$C$3=32,phase_chart!T1801,"")))))</f>
        <v>0</v>
      </c>
      <c r="N1804" s="205" t="b">
        <f>IF('Input&amp;Output'!$C$3=10,phase_chart!E1801,IF('Input&amp;Output'!$C$3=21,phase_chart!I1801,IF('Input&amp;Output'!$C$3=22,phase_chart!M1801,IF('Input&amp;Output'!$C$3=31,phase_chart!Q1801,IF('Input&amp;Output'!$C$3=32,phase_chart!U1801,"")))))</f>
        <v>0</v>
      </c>
      <c r="P1804" s="159">
        <f>IF(NOT($J1804=0),IF($J1804&lt;IF($P1803=0,0,VLOOKUP(P1803,tbL!$M$37:$Q$43,IF(L1804=TRUE,2,4))),IF($J1804&gt;=VLOOKUP(P1803,tbL!$M$37:$Q$43,IF(L1804=TRUE,3,5)),$P1803,IF(AND(L1803=TRUE,L1804=TRUE),$P1803,$P1803-1)),IF(AND(L1804=TRUE,J1804=VLOOKUP(P1803,tbL!$M$37:$Q$43,IF(L1804=TRUE,2,4))),P1803,IF($P1803+1&gt;$C$12,$C$12,$P1803+1))),0)</f>
        <v>0</v>
      </c>
      <c r="Q1804" s="159">
        <f t="shared" si="820"/>
        <v>0</v>
      </c>
      <c r="R1804" s="207">
        <f t="shared" si="838"/>
        <v>0</v>
      </c>
      <c r="S1804" s="208"/>
      <c r="T1804" s="159">
        <f t="shared" si="839"/>
        <v>0</v>
      </c>
      <c r="U1804" s="209" t="str">
        <f ca="1">IF(AND(T1804=-1,N1804=TRUE),"*",IF(AND(U1803="*",N1804=TRUE),"*",IF(AND(AND(L1804=TRUE,U1803="*"),J1804&lt;VLOOKUP(V1803+1,tbL!$M$38:$O$43,3)),"*","")))</f>
        <v/>
      </c>
      <c r="V1804" s="204">
        <f t="shared" ca="1" si="821"/>
        <v>0</v>
      </c>
      <c r="Y1804" s="159" t="str">
        <f t="shared" ca="1" si="822"/>
        <v/>
      </c>
      <c r="Z1804" s="159" t="str">
        <f t="shared" si="823"/>
        <v/>
      </c>
      <c r="AA1804" s="159">
        <f t="shared" ca="1" si="815"/>
        <v>0</v>
      </c>
      <c r="AC1804" s="161" t="str">
        <f t="shared" ca="1" si="824"/>
        <v/>
      </c>
      <c r="AD1804" s="161">
        <f t="shared" ca="1" si="825"/>
        <v>0</v>
      </c>
      <c r="AE1804" s="161" t="str">
        <f t="shared" ca="1" si="817"/>
        <v/>
      </c>
      <c r="AF1804" s="161">
        <f t="shared" ca="1" si="826"/>
        <v>0</v>
      </c>
      <c r="AG1804" s="161" t="str">
        <f t="shared" ca="1" si="827"/>
        <v/>
      </c>
      <c r="AH1804" s="161">
        <f t="shared" ca="1" si="828"/>
        <v>0</v>
      </c>
      <c r="AI1804" s="161" t="str">
        <f t="shared" ca="1" si="829"/>
        <v/>
      </c>
      <c r="AJ1804" s="161">
        <f t="shared" ca="1" si="830"/>
        <v>0</v>
      </c>
      <c r="AL1804" s="161" t="str">
        <f t="shared" ca="1" si="831"/>
        <v/>
      </c>
      <c r="AM1804" s="161">
        <f ca="1">IF(AL1804="*",AJ1803,IF(AL1803="*",AJ1802,IF(AL1802="*",AJ1801,IF(AL1801="*",AJ1800,AJ1804))))</f>
        <v>0</v>
      </c>
      <c r="AN1804" s="161" t="str">
        <f t="shared" ca="1" si="832"/>
        <v/>
      </c>
      <c r="AO1804" s="161">
        <f t="shared" ca="1" si="842"/>
        <v>0</v>
      </c>
      <c r="AP1804" s="161" t="str">
        <f t="shared" ca="1" si="833"/>
        <v/>
      </c>
      <c r="AQ1804" s="161">
        <f t="shared" ca="1" si="840"/>
        <v>0</v>
      </c>
      <c r="AR1804" s="161" t="str">
        <f t="shared" ca="1" si="834"/>
        <v/>
      </c>
      <c r="AS1804" s="161">
        <f t="shared" ca="1" si="835"/>
        <v>0</v>
      </c>
      <c r="AT1804" s="159" t="str">
        <f t="shared" ca="1" si="816"/>
        <v/>
      </c>
      <c r="AU1804" s="210">
        <f t="shared" ca="1" si="819"/>
        <v>14</v>
      </c>
      <c r="AV1804" s="209"/>
      <c r="AW1804" s="204">
        <f t="shared" si="836"/>
        <v>27614.74999999996</v>
      </c>
      <c r="AX1804" s="159"/>
      <c r="AZ1804" s="159"/>
      <c r="BM1804" s="207"/>
      <c r="BN1804" s="212"/>
      <c r="BP1804" s="209"/>
      <c r="BQ1804" s="211"/>
      <c r="BR1804" s="211"/>
      <c r="BS1804" s="211"/>
      <c r="BT1804" s="211"/>
      <c r="BU1804" s="211"/>
      <c r="BV1804" s="211"/>
      <c r="BW1804" s="211"/>
      <c r="BX1804" s="211"/>
      <c r="BY1804" s="211"/>
      <c r="BZ1804" s="211"/>
      <c r="CA1804" s="209"/>
      <c r="CB1804" s="224"/>
      <c r="CC1804" s="204"/>
      <c r="CD1804" s="204"/>
      <c r="CE1804" s="204"/>
      <c r="CF1804" s="211"/>
      <c r="CG1804" s="211"/>
      <c r="CI1804" s="209" t="str">
        <f>IF(((((CA1804-CA1803)/3.6)/0.5)*$CS$43+BK1804)*CA1804&lt;=0,"",((((CA1804-CA1803)/3.6)/0.5)*$CS$43+BK1804)*CA1804/3.6/1000)</f>
        <v/>
      </c>
      <c r="CJ1804" s="209"/>
    </row>
    <row r="1805" spans="9:88">
      <c r="Y1805" s="159"/>
      <c r="Z1805" s="159"/>
      <c r="AA1805" s="159"/>
      <c r="AB1805" s="159"/>
      <c r="AC1805" s="159"/>
      <c r="AD1805" s="159"/>
      <c r="AE1805" s="159"/>
      <c r="AF1805" s="159"/>
      <c r="AG1805" s="159"/>
      <c r="AH1805" s="159"/>
      <c r="AI1805" s="159"/>
      <c r="AJ1805" s="159"/>
      <c r="AK1805" s="159"/>
      <c r="AL1805" s="159"/>
      <c r="AM1805" s="159"/>
      <c r="AN1805" s="159"/>
      <c r="AO1805" s="159"/>
      <c r="AP1805" s="159"/>
      <c r="AQ1805" s="159"/>
      <c r="AR1805" s="159"/>
      <c r="AS1805" s="159"/>
      <c r="AT1805" s="159"/>
      <c r="AU1805" s="159"/>
    </row>
    <row r="1806" spans="9:88">
      <c r="Y1806" s="159"/>
      <c r="Z1806" s="159"/>
      <c r="AA1806" s="159"/>
      <c r="AB1806" s="159"/>
      <c r="AC1806" s="159"/>
      <c r="AD1806" s="159"/>
      <c r="AE1806" s="159"/>
      <c r="AF1806" s="159"/>
      <c r="AG1806" s="159"/>
      <c r="AH1806" s="159"/>
      <c r="AI1806" s="159"/>
      <c r="AJ1806" s="159"/>
      <c r="AK1806" s="159"/>
      <c r="AL1806" s="159"/>
      <c r="AM1806" s="159"/>
      <c r="AN1806" s="159"/>
      <c r="AO1806" s="159"/>
      <c r="AP1806" s="159"/>
      <c r="AQ1806" s="159"/>
      <c r="AR1806" s="159"/>
      <c r="AS1806" s="159"/>
      <c r="AT1806" s="159"/>
      <c r="AU1806" s="159"/>
      <c r="AW1806" s="159" t="s">
        <v>212</v>
      </c>
      <c r="CI1806" s="204"/>
      <c r="CJ1806" s="204"/>
    </row>
    <row r="1807" spans="9:88">
      <c r="Y1807" s="159"/>
      <c r="Z1807" s="159"/>
      <c r="AA1807" s="159"/>
      <c r="AB1807" s="159"/>
      <c r="AC1807" s="159"/>
      <c r="AD1807" s="159"/>
      <c r="AE1807" s="159"/>
      <c r="AF1807" s="159"/>
      <c r="AG1807" s="159"/>
      <c r="AH1807" s="159"/>
      <c r="AI1807" s="159"/>
      <c r="AJ1807" s="159"/>
      <c r="AK1807" s="159"/>
      <c r="AL1807" s="159"/>
      <c r="AM1807" s="159"/>
      <c r="AN1807" s="159"/>
      <c r="AO1807" s="204"/>
      <c r="AP1807" s="204"/>
      <c r="AQ1807" s="204"/>
      <c r="AR1807" s="204"/>
      <c r="AS1807" s="204"/>
      <c r="AT1807" s="204"/>
      <c r="AU1807" s="159"/>
      <c r="AW1807" s="204">
        <f>AW603</f>
        <v>4065.8888888888882</v>
      </c>
      <c r="CI1807" s="204"/>
      <c r="CJ1807" s="204"/>
    </row>
    <row r="1808" spans="9:88">
      <c r="Y1808" s="159"/>
      <c r="Z1808" s="159"/>
      <c r="AA1808" s="159"/>
      <c r="AB1808" s="159"/>
      <c r="AC1808" s="159"/>
      <c r="AD1808" s="159"/>
      <c r="AE1808" s="159"/>
      <c r="AF1808" s="159"/>
      <c r="AG1808" s="159"/>
      <c r="AH1808" s="159"/>
      <c r="AI1808" s="159"/>
      <c r="AJ1808" s="159"/>
      <c r="AK1808" s="159"/>
      <c r="AL1808" s="159"/>
      <c r="AM1808" s="159"/>
      <c r="AN1808" s="159"/>
      <c r="AO1808" s="204"/>
      <c r="AP1808" s="204"/>
      <c r="AQ1808" s="204"/>
      <c r="AR1808" s="204"/>
      <c r="AS1808" s="204"/>
      <c r="AT1808" s="204"/>
      <c r="AU1808" s="159"/>
      <c r="AW1808" s="204">
        <f>AW1204</f>
        <v>13178.083333333316</v>
      </c>
      <c r="CI1808" s="204"/>
      <c r="CJ1808" s="204"/>
    </row>
    <row r="1809" spans="25:88">
      <c r="Y1809" s="159"/>
      <c r="Z1809" s="159"/>
      <c r="AA1809" s="159"/>
      <c r="AB1809" s="159"/>
      <c r="AC1809" s="159"/>
      <c r="AD1809" s="159"/>
      <c r="AE1809" s="159"/>
      <c r="AF1809" s="159"/>
      <c r="AG1809" s="159"/>
      <c r="AH1809" s="159"/>
      <c r="AI1809" s="159"/>
      <c r="AJ1809" s="159"/>
      <c r="AK1809" s="159"/>
      <c r="AL1809" s="159"/>
      <c r="AM1809" s="159"/>
      <c r="AN1809" s="159"/>
      <c r="AO1809" s="204"/>
      <c r="AP1809" s="204"/>
      <c r="AQ1809" s="204"/>
      <c r="AR1809" s="204"/>
      <c r="AS1809" s="204"/>
      <c r="AT1809" s="204"/>
      <c r="AU1809" s="159"/>
      <c r="AW1809" s="204">
        <f>AW1804</f>
        <v>27614.74999999996</v>
      </c>
    </row>
    <row r="1810" spans="25:88">
      <c r="CI1810" s="209"/>
      <c r="CJ1810" s="209"/>
    </row>
    <row r="1811" spans="25:88">
      <c r="CI1811" s="209"/>
      <c r="CJ1811" s="209"/>
    </row>
    <row r="1812" spans="25:88">
      <c r="CI1812" s="209"/>
      <c r="CJ1812" s="209"/>
    </row>
  </sheetData>
  <sheetProtection password="B46B" sheet="1"/>
  <mergeCells count="4">
    <mergeCell ref="AT1:AU1"/>
    <mergeCell ref="L1:N1"/>
    <mergeCell ref="AC1:AS1"/>
    <mergeCell ref="T1:V1"/>
  </mergeCells>
  <phoneticPr fontId="3"/>
  <pageMargins left="0.75" right="0.75" top="1" bottom="1" header="0.51200000000000001" footer="0.51200000000000001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Cumulative CTE (Own Work)</vt:lpstr>
      <vt:lpstr>(imported from UN) ---&gt;</vt:lpstr>
      <vt:lpstr>Input&amp;Output</vt:lpstr>
      <vt:lpstr>phase_chart</vt:lpstr>
      <vt:lpstr>v-t_chart</vt:lpstr>
      <vt:lpstr>model</vt:lpstr>
      <vt:lpstr>tbL</vt:lpstr>
      <vt:lpstr>calc_gear1</vt:lpstr>
      <vt:lpstr>model_list</vt:lpstr>
      <vt:lpstr>models</vt:lpstr>
      <vt:lpstr>phase_chart!Print_Area</vt:lpstr>
      <vt:lpstr>'v-t_chart'!Print_Area</vt:lpstr>
    </vt:vector>
  </TitlesOfParts>
  <Company>川崎重工業株式会社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汎用機カンパニー;|;Oska Robertson</dc:creator>
  <cp:lastModifiedBy>Oska Robertson (2301207)</cp:lastModifiedBy>
  <cp:lastPrinted>2010-12-08T00:46:19Z</cp:lastPrinted>
  <dcterms:created xsi:type="dcterms:W3CDTF">2003-08-19T22:42:22Z</dcterms:created>
  <dcterms:modified xsi:type="dcterms:W3CDTF">2024-12-01T20:34:00Z</dcterms:modified>
</cp:coreProperties>
</file>